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juani\Documents\www\eafitV2\Dashboardv3\"/>
    </mc:Choice>
  </mc:AlternateContent>
  <xr:revisionPtr revIDLastSave="0" documentId="13_ncr:1_{81443B55-DF58-4A56-9704-8D7482B72419}" xr6:coauthVersionLast="47" xr6:coauthVersionMax="47" xr10:uidLastSave="{00000000-0000-0000-0000-000000000000}"/>
  <bookViews>
    <workbookView xWindow="-108" yWindow="-108" windowWidth="30936" windowHeight="16776" activeTab="2" xr2:uid="{00000000-000D-0000-FFFF-FFFF00000000}"/>
  </bookViews>
  <sheets>
    <sheet name="Consolidado" sheetId="1" r:id="rId1"/>
    <sheet name="DatosProcesados" sheetId="2" r:id="rId2"/>
    <sheet name="Modelo" sheetId="3" r:id="rId3"/>
    <sheet name="DataBase" sheetId="4" r:id="rId4"/>
    <sheet name="Resultados" sheetId="5" r:id="rId5"/>
  </sheets>
  <definedNames>
    <definedName name="_xlnm._FilterDatabase" localSheetId="0" hidden="1">Consolidado!$A$1:$CA$102</definedName>
    <definedName name="_xlnm._FilterDatabase" localSheetId="3" hidden="1">DataBase!$A$1:$K$4901</definedName>
    <definedName name="_xlnm._FilterDatabase" localSheetId="1" hidden="1">DatosProcesados!$A$1:$BF$101</definedName>
    <definedName name="_xlnm._FilterDatabase" localSheetId="2" hidden="1">Modelo!$A$9:$D$88</definedName>
  </definedNames>
  <calcPr calcId="191029"/>
  <pivotCaches>
    <pivotCache cacheId="0" r:id="rId6"/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4" l="1"/>
  <c r="L3" i="4"/>
  <c r="M3" i="4"/>
  <c r="N3" i="4"/>
  <c r="O3" i="4" s="1" a="1"/>
  <c r="O3" i="4" s="1"/>
  <c r="P3" i="4" a="1"/>
  <c r="P3" i="4" s="1"/>
  <c r="Q3" i="4"/>
  <c r="R3" i="4" a="1"/>
  <c r="R3" i="4" s="1"/>
  <c r="K4" i="4"/>
  <c r="L4" i="4"/>
  <c r="M4" i="4"/>
  <c r="Q4" i="4" s="1"/>
  <c r="R4" i="4" s="1" a="1"/>
  <c r="R4" i="4" s="1"/>
  <c r="N4" i="4"/>
  <c r="O4" i="4" a="1"/>
  <c r="O4" i="4" s="1"/>
  <c r="K5" i="4"/>
  <c r="L5" i="4"/>
  <c r="M5" i="4"/>
  <c r="Q5" i="4" s="1"/>
  <c r="N5" i="4"/>
  <c r="R5" i="4" a="1"/>
  <c r="R5" i="4" s="1"/>
  <c r="K6" i="4"/>
  <c r="L6" i="4"/>
  <c r="M6" i="4"/>
  <c r="Q6" i="4" s="1"/>
  <c r="R6" i="4" s="1" a="1"/>
  <c r="R6" i="4" s="1"/>
  <c r="N6" i="4"/>
  <c r="P6" i="4" a="1"/>
  <c r="P6" i="4"/>
  <c r="K7" i="4"/>
  <c r="L7" i="4"/>
  <c r="M7" i="4"/>
  <c r="Q7" i="4" s="1"/>
  <c r="R7" i="4" s="1" a="1"/>
  <c r="R7" i="4" s="1"/>
  <c r="N7" i="4"/>
  <c r="O7" i="4" s="1" a="1"/>
  <c r="O7" i="4" s="1"/>
  <c r="P7" i="4" a="1"/>
  <c r="P7" i="4" s="1"/>
  <c r="K8" i="4"/>
  <c r="L8" i="4"/>
  <c r="M8" i="4"/>
  <c r="N8" i="4"/>
  <c r="O8" i="4" s="1" a="1"/>
  <c r="O8" i="4" s="1"/>
  <c r="P8" i="4" a="1"/>
  <c r="P8" i="4" s="1"/>
  <c r="Q8" i="4"/>
  <c r="R8" i="4" s="1" a="1"/>
  <c r="R8" i="4" s="1"/>
  <c r="K9" i="4"/>
  <c r="L9" i="4"/>
  <c r="M9" i="4"/>
  <c r="Q9" i="4" s="1"/>
  <c r="R9" i="4" s="1" a="1"/>
  <c r="R9" i="4" s="1"/>
  <c r="N9" i="4"/>
  <c r="P9" i="4" s="1" a="1"/>
  <c r="P9" i="4" s="1"/>
  <c r="O9" i="4" a="1"/>
  <c r="O9" i="4" s="1"/>
  <c r="S9" i="4" s="1"/>
  <c r="K10" i="4"/>
  <c r="L10" i="4"/>
  <c r="M10" i="4"/>
  <c r="Q10" i="4" s="1"/>
  <c r="R10" i="4" s="1" a="1"/>
  <c r="R10" i="4" s="1"/>
  <c r="N10" i="4"/>
  <c r="P10" i="4" s="1" a="1"/>
  <c r="P10" i="4" s="1"/>
  <c r="K11" i="4"/>
  <c r="L11" i="4"/>
  <c r="M11" i="4"/>
  <c r="Q11" i="4" s="1"/>
  <c r="N11" i="4"/>
  <c r="R11" i="4" a="1"/>
  <c r="R11" i="4" s="1"/>
  <c r="K12" i="4"/>
  <c r="L12" i="4"/>
  <c r="M12" i="4"/>
  <c r="N12" i="4"/>
  <c r="O12" i="4" s="1" a="1"/>
  <c r="O12" i="4" s="1"/>
  <c r="Q12" i="4"/>
  <c r="R12" i="4" a="1"/>
  <c r="R12" i="4" s="1"/>
  <c r="K13" i="4"/>
  <c r="L13" i="4"/>
  <c r="M13" i="4"/>
  <c r="Q13" i="4" s="1"/>
  <c r="R13" i="4" s="1" a="1"/>
  <c r="R13" i="4" s="1"/>
  <c r="N13" i="4"/>
  <c r="K14" i="4"/>
  <c r="L14" i="4"/>
  <c r="M14" i="4"/>
  <c r="Q14" i="4" s="1"/>
  <c r="R14" i="4" s="1" a="1"/>
  <c r="N14" i="4"/>
  <c r="O14" i="4" a="1"/>
  <c r="O14" i="4"/>
  <c r="P14" i="4" a="1"/>
  <c r="P14" i="4"/>
  <c r="R14" i="4"/>
  <c r="K15" i="4"/>
  <c r="L15" i="4"/>
  <c r="M15" i="4"/>
  <c r="N15" i="4"/>
  <c r="P15" i="4" s="1" a="1"/>
  <c r="P15" i="4" s="1"/>
  <c r="O15" i="4" a="1"/>
  <c r="O15" i="4" s="1"/>
  <c r="Q15" i="4"/>
  <c r="R15" i="4" s="1" a="1"/>
  <c r="R15" i="4" s="1"/>
  <c r="K16" i="4"/>
  <c r="L16" i="4"/>
  <c r="M16" i="4"/>
  <c r="Q16" i="4" s="1"/>
  <c r="R16" i="4" s="1" a="1"/>
  <c r="R16" i="4" s="1"/>
  <c r="N16" i="4"/>
  <c r="O16" i="4" a="1"/>
  <c r="O16" i="4" s="1"/>
  <c r="K17" i="4"/>
  <c r="L17" i="4"/>
  <c r="M17" i="4"/>
  <c r="N17" i="4"/>
  <c r="Q17" i="4"/>
  <c r="R17" i="4" s="1" a="1"/>
  <c r="R17" i="4" s="1"/>
  <c r="K18" i="4"/>
  <c r="L18" i="4"/>
  <c r="M18" i="4"/>
  <c r="Q18" i="4" s="1"/>
  <c r="R18" i="4" s="1" a="1"/>
  <c r="R18" i="4" s="1"/>
  <c r="N18" i="4"/>
  <c r="P18" i="4" a="1"/>
  <c r="P18" i="4" s="1"/>
  <c r="K19" i="4"/>
  <c r="L19" i="4"/>
  <c r="M19" i="4"/>
  <c r="Q19" i="4" s="1"/>
  <c r="R19" i="4" s="1" a="1"/>
  <c r="R19" i="4" s="1"/>
  <c r="N19" i="4"/>
  <c r="O19" i="4" s="1" a="1"/>
  <c r="O19" i="4" s="1"/>
  <c r="S19" i="4" s="1"/>
  <c r="T19" i="4" s="1"/>
  <c r="P19" i="4" a="1"/>
  <c r="P19" i="4" s="1"/>
  <c r="K20" i="4"/>
  <c r="L20" i="4"/>
  <c r="M20" i="4"/>
  <c r="N20" i="4"/>
  <c r="P20" i="4" s="1" a="1"/>
  <c r="P20" i="4" s="1"/>
  <c r="O20" i="4" a="1"/>
  <c r="O20" i="4" s="1"/>
  <c r="Q20" i="4"/>
  <c r="R20" i="4" s="1" a="1"/>
  <c r="R20" i="4"/>
  <c r="K21" i="4"/>
  <c r="L21" i="4"/>
  <c r="M21" i="4"/>
  <c r="Q21" i="4" s="1"/>
  <c r="R21" i="4" s="1" a="1"/>
  <c r="R21" i="4" s="1"/>
  <c r="N21" i="4"/>
  <c r="P21" i="4" s="1" a="1"/>
  <c r="P21" i="4" s="1"/>
  <c r="O21" i="4" a="1"/>
  <c r="O21" i="4" s="1"/>
  <c r="K22" i="4"/>
  <c r="L22" i="4"/>
  <c r="M22" i="4"/>
  <c r="Q22" i="4" s="1"/>
  <c r="R22" i="4" s="1" a="1"/>
  <c r="N22" i="4"/>
  <c r="O22" i="4" a="1"/>
  <c r="O22" i="4" s="1"/>
  <c r="R22" i="4"/>
  <c r="K23" i="4"/>
  <c r="L23" i="4"/>
  <c r="M23" i="4"/>
  <c r="N23" i="4"/>
  <c r="Q23" i="4"/>
  <c r="R23" i="4" s="1" a="1"/>
  <c r="R23" i="4" s="1"/>
  <c r="K24" i="4"/>
  <c r="L24" i="4"/>
  <c r="M24" i="4"/>
  <c r="N24" i="4"/>
  <c r="O24" i="4" a="1"/>
  <c r="O24" i="4" s="1"/>
  <c r="P24" i="4" a="1"/>
  <c r="P24" i="4" s="1"/>
  <c r="S24" i="4" s="1"/>
  <c r="Q24" i="4"/>
  <c r="R24" i="4" s="1" a="1"/>
  <c r="R24" i="4" s="1"/>
  <c r="K25" i="4"/>
  <c r="L25" i="4"/>
  <c r="M25" i="4"/>
  <c r="N25" i="4"/>
  <c r="O25" i="4" s="1" a="1"/>
  <c r="O25" i="4" s="1"/>
  <c r="P25" i="4" a="1"/>
  <c r="P25" i="4" s="1"/>
  <c r="Q25" i="4"/>
  <c r="R25" i="4" s="1" a="1"/>
  <c r="R25" i="4"/>
  <c r="K26" i="4"/>
  <c r="L26" i="4"/>
  <c r="M26" i="4"/>
  <c r="Q26" i="4" s="1"/>
  <c r="R26" i="4" s="1" a="1"/>
  <c r="R26" i="4" s="1"/>
  <c r="N26" i="4"/>
  <c r="O26" i="4" s="1" a="1"/>
  <c r="O26" i="4" s="1"/>
  <c r="P26" i="4" a="1"/>
  <c r="P26" i="4" s="1"/>
  <c r="K27" i="4"/>
  <c r="L27" i="4"/>
  <c r="M27" i="4"/>
  <c r="Q27" i="4" s="1"/>
  <c r="R27" i="4" s="1" a="1"/>
  <c r="R27" i="4" s="1"/>
  <c r="N27" i="4"/>
  <c r="P27" i="4" s="1" a="1"/>
  <c r="P27" i="4" s="1"/>
  <c r="O27" i="4" a="1"/>
  <c r="O27" i="4" s="1"/>
  <c r="S27" i="4" s="1"/>
  <c r="T27" i="4" s="1"/>
  <c r="K28" i="4"/>
  <c r="L28" i="4"/>
  <c r="M28" i="4"/>
  <c r="Q28" i="4" s="1"/>
  <c r="R28" i="4" s="1" a="1"/>
  <c r="R28" i="4" s="1"/>
  <c r="N28" i="4"/>
  <c r="O28" i="4" a="1"/>
  <c r="O28" i="4" s="1"/>
  <c r="K29" i="4"/>
  <c r="L29" i="4"/>
  <c r="M29" i="4"/>
  <c r="Q29" i="4" s="1"/>
  <c r="R29" i="4" s="1" a="1"/>
  <c r="R29" i="4" s="1"/>
  <c r="N29" i="4"/>
  <c r="K30" i="4"/>
  <c r="L30" i="4"/>
  <c r="M30" i="4"/>
  <c r="Q30" i="4" s="1"/>
  <c r="R30" i="4" s="1" a="1"/>
  <c r="R30" i="4" s="1"/>
  <c r="N30" i="4"/>
  <c r="P30" i="4" a="1"/>
  <c r="P30" i="4" s="1"/>
  <c r="K31" i="4"/>
  <c r="L31" i="4"/>
  <c r="M31" i="4"/>
  <c r="Q31" i="4" s="1"/>
  <c r="R31" i="4" s="1" a="1"/>
  <c r="R31" i="4" s="1"/>
  <c r="N31" i="4"/>
  <c r="K32" i="4"/>
  <c r="L32" i="4"/>
  <c r="M32" i="4"/>
  <c r="Q32" i="4" s="1"/>
  <c r="R32" i="4" s="1" a="1"/>
  <c r="R32" i="4" s="1"/>
  <c r="N32" i="4"/>
  <c r="K33" i="4"/>
  <c r="L33" i="4"/>
  <c r="M33" i="4"/>
  <c r="Q33" i="4" s="1"/>
  <c r="R33" i="4" s="1" a="1"/>
  <c r="R33" i="4" s="1"/>
  <c r="N33" i="4"/>
  <c r="O33" i="4" s="1" a="1"/>
  <c r="O33" i="4" s="1"/>
  <c r="K34" i="4"/>
  <c r="L34" i="4"/>
  <c r="M34" i="4"/>
  <c r="Q34" i="4" s="1"/>
  <c r="R34" i="4" s="1" a="1"/>
  <c r="R34" i="4" s="1"/>
  <c r="N34" i="4"/>
  <c r="K35" i="4"/>
  <c r="L35" i="4"/>
  <c r="M35" i="4"/>
  <c r="Q35" i="4" s="1"/>
  <c r="R35" i="4" s="1" a="1"/>
  <c r="R35" i="4" s="1"/>
  <c r="N35" i="4"/>
  <c r="K36" i="4"/>
  <c r="L36" i="4"/>
  <c r="M36" i="4"/>
  <c r="Q36" i="4" s="1"/>
  <c r="R36" i="4" s="1" a="1"/>
  <c r="R36" i="4" s="1"/>
  <c r="N36" i="4"/>
  <c r="P36" i="4" s="1" a="1"/>
  <c r="P36" i="4" s="1"/>
  <c r="K37" i="4"/>
  <c r="L37" i="4"/>
  <c r="M37" i="4"/>
  <c r="N37" i="4"/>
  <c r="O37" i="4" s="1" a="1"/>
  <c r="O37" i="4" s="1"/>
  <c r="Q37" i="4"/>
  <c r="R37" i="4" s="1" a="1"/>
  <c r="R37" i="4"/>
  <c r="K38" i="4"/>
  <c r="L38" i="4"/>
  <c r="M38" i="4"/>
  <c r="Q38" i="4" s="1"/>
  <c r="N38" i="4"/>
  <c r="O38" i="4" a="1"/>
  <c r="O38" i="4"/>
  <c r="P38" i="4" a="1"/>
  <c r="P38" i="4" s="1"/>
  <c r="R38" i="4" a="1"/>
  <c r="R38" i="4" s="1"/>
  <c r="S38" i="4"/>
  <c r="T38" i="4" s="1"/>
  <c r="K39" i="4"/>
  <c r="L39" i="4"/>
  <c r="M39" i="4"/>
  <c r="N39" i="4"/>
  <c r="Q39" i="4"/>
  <c r="R39" i="4" s="1" a="1"/>
  <c r="R39" i="4" s="1"/>
  <c r="K40" i="4"/>
  <c r="L40" i="4"/>
  <c r="M40" i="4"/>
  <c r="Q40" i="4" s="1"/>
  <c r="R40" i="4" s="1" a="1"/>
  <c r="R40" i="4" s="1"/>
  <c r="N40" i="4"/>
  <c r="K41" i="4"/>
  <c r="L41" i="4"/>
  <c r="M41" i="4"/>
  <c r="Q41" i="4" s="1"/>
  <c r="R41" i="4" s="1" a="1"/>
  <c r="R41" i="4" s="1"/>
  <c r="N41" i="4"/>
  <c r="P41" i="4" s="1" a="1"/>
  <c r="P41" i="4" s="1"/>
  <c r="O41" i="4" a="1"/>
  <c r="O41" i="4" s="1"/>
  <c r="K42" i="4"/>
  <c r="L42" i="4"/>
  <c r="M42" i="4"/>
  <c r="Q42" i="4" s="1"/>
  <c r="R42" i="4" s="1" a="1"/>
  <c r="R42" i="4" s="1"/>
  <c r="N42" i="4"/>
  <c r="K43" i="4"/>
  <c r="L43" i="4"/>
  <c r="M43" i="4"/>
  <c r="Q43" i="4" s="1"/>
  <c r="R43" i="4" s="1" a="1"/>
  <c r="R43" i="4" s="1"/>
  <c r="N43" i="4"/>
  <c r="O43" i="4" a="1"/>
  <c r="O43" i="4" s="1"/>
  <c r="P43" i="4" a="1"/>
  <c r="P43" i="4" s="1"/>
  <c r="K44" i="4"/>
  <c r="L44" i="4"/>
  <c r="M44" i="4"/>
  <c r="Q44" i="4" s="1"/>
  <c r="R44" i="4" s="1" a="1"/>
  <c r="R44" i="4" s="1"/>
  <c r="N44" i="4"/>
  <c r="K45" i="4"/>
  <c r="L45" i="4"/>
  <c r="M45" i="4"/>
  <c r="Q45" i="4" s="1"/>
  <c r="R45" i="4" s="1" a="1"/>
  <c r="R45" i="4" s="1"/>
  <c r="N45" i="4"/>
  <c r="K46" i="4"/>
  <c r="L46" i="4"/>
  <c r="M46" i="4"/>
  <c r="Q46" i="4" s="1"/>
  <c r="R46" i="4" s="1" a="1"/>
  <c r="R46" i="4" s="1"/>
  <c r="N46" i="4"/>
  <c r="O46" i="4" a="1"/>
  <c r="O46" i="4" s="1"/>
  <c r="K47" i="4"/>
  <c r="L47" i="4"/>
  <c r="M47" i="4"/>
  <c r="Q47" i="4" s="1"/>
  <c r="R47" i="4" s="1" a="1"/>
  <c r="R47" i="4" s="1"/>
  <c r="N47" i="4"/>
  <c r="K48" i="4"/>
  <c r="L48" i="4"/>
  <c r="M48" i="4"/>
  <c r="N48" i="4"/>
  <c r="O48" i="4" a="1"/>
  <c r="O48" i="4" s="1"/>
  <c r="P48" i="4" a="1"/>
  <c r="P48" i="4" s="1"/>
  <c r="S48" i="4" s="1"/>
  <c r="Q48" i="4"/>
  <c r="R48" i="4" a="1"/>
  <c r="R48" i="4" s="1"/>
  <c r="K49" i="4"/>
  <c r="L49" i="4"/>
  <c r="M49" i="4"/>
  <c r="N49" i="4"/>
  <c r="O49" i="4" s="1" a="1"/>
  <c r="O49" i="4" s="1"/>
  <c r="Q49" i="4"/>
  <c r="R49" i="4" s="1" a="1"/>
  <c r="R49" i="4" s="1"/>
  <c r="K50" i="4"/>
  <c r="L50" i="4"/>
  <c r="M50" i="4"/>
  <c r="Q50" i="4" s="1"/>
  <c r="R50" i="4" s="1" a="1"/>
  <c r="R50" i="4" s="1"/>
  <c r="N50" i="4"/>
  <c r="K51" i="4"/>
  <c r="L51" i="4"/>
  <c r="M51" i="4"/>
  <c r="N51" i="4"/>
  <c r="O51" i="4" s="1" a="1"/>
  <c r="O51" i="4" s="1"/>
  <c r="Q51" i="4"/>
  <c r="R51" i="4" s="1" a="1"/>
  <c r="R51" i="4" s="1"/>
  <c r="K52" i="4"/>
  <c r="L52" i="4"/>
  <c r="M52" i="4"/>
  <c r="N52" i="4"/>
  <c r="O52" i="4" a="1"/>
  <c r="O52" i="4" s="1"/>
  <c r="Q52" i="4"/>
  <c r="R52" i="4" a="1"/>
  <c r="R52" i="4" s="1"/>
  <c r="K53" i="4"/>
  <c r="L53" i="4"/>
  <c r="M53" i="4"/>
  <c r="Q53" i="4" s="1"/>
  <c r="R53" i="4" s="1" a="1"/>
  <c r="R53" i="4" s="1"/>
  <c r="N53" i="4"/>
  <c r="K54" i="4"/>
  <c r="L54" i="4"/>
  <c r="M54" i="4"/>
  <c r="Q54" i="4" s="1"/>
  <c r="R54" i="4" s="1" a="1"/>
  <c r="R54" i="4" s="1"/>
  <c r="N54" i="4"/>
  <c r="K55" i="4"/>
  <c r="L55" i="4"/>
  <c r="M55" i="4"/>
  <c r="Q55" i="4" s="1"/>
  <c r="R55" i="4" s="1" a="1"/>
  <c r="R55" i="4" s="1"/>
  <c r="N55" i="4"/>
  <c r="O55" i="4" s="1" a="1"/>
  <c r="O55" i="4" s="1"/>
  <c r="K56" i="4"/>
  <c r="L56" i="4"/>
  <c r="M56" i="4"/>
  <c r="N56" i="4"/>
  <c r="P56" i="4" a="1"/>
  <c r="P56" i="4" s="1"/>
  <c r="Q56" i="4"/>
  <c r="R56" i="4" s="1" a="1"/>
  <c r="R56" i="4"/>
  <c r="K57" i="4"/>
  <c r="L57" i="4"/>
  <c r="M57" i="4"/>
  <c r="Q57" i="4" s="1"/>
  <c r="R57" i="4" s="1" a="1"/>
  <c r="R57" i="4" s="1"/>
  <c r="N57" i="4"/>
  <c r="P57" i="4" s="1" a="1"/>
  <c r="P57" i="4" s="1"/>
  <c r="K58" i="4"/>
  <c r="L58" i="4"/>
  <c r="M58" i="4"/>
  <c r="Q58" i="4" s="1"/>
  <c r="R58" i="4" s="1" a="1"/>
  <c r="N58" i="4"/>
  <c r="P58" i="4" s="1" a="1"/>
  <c r="P58" i="4" s="1"/>
  <c r="O58" i="4" a="1"/>
  <c r="O58" i="4" s="1"/>
  <c r="R58" i="4"/>
  <c r="K59" i="4"/>
  <c r="L59" i="4"/>
  <c r="M59" i="4"/>
  <c r="Q59" i="4" s="1"/>
  <c r="R59" i="4" s="1" a="1"/>
  <c r="R59" i="4" s="1"/>
  <c r="N59" i="4"/>
  <c r="K60" i="4"/>
  <c r="L60" i="4"/>
  <c r="M60" i="4"/>
  <c r="N60" i="4"/>
  <c r="O60" i="4" s="1" a="1"/>
  <c r="O60" i="4" s="1"/>
  <c r="Q60" i="4"/>
  <c r="R60" i="4" s="1" a="1"/>
  <c r="R60" i="4"/>
  <c r="K61" i="4"/>
  <c r="L61" i="4"/>
  <c r="M61" i="4"/>
  <c r="Q61" i="4" s="1"/>
  <c r="R61" i="4" s="1" a="1"/>
  <c r="R61" i="4" s="1"/>
  <c r="N61" i="4"/>
  <c r="K62" i="4"/>
  <c r="L62" i="4"/>
  <c r="M62" i="4"/>
  <c r="Q62" i="4" s="1"/>
  <c r="R62" i="4" s="1" a="1"/>
  <c r="R62" i="4" s="1"/>
  <c r="N62" i="4"/>
  <c r="O62" i="4" a="1"/>
  <c r="O62" i="4" s="1"/>
  <c r="P62" i="4" a="1"/>
  <c r="P62" i="4"/>
  <c r="K63" i="4"/>
  <c r="L63" i="4"/>
  <c r="M63" i="4"/>
  <c r="N63" i="4"/>
  <c r="O63" i="4" s="1" a="1"/>
  <c r="O63" i="4" s="1"/>
  <c r="P63" i="4" a="1"/>
  <c r="P63" i="4" s="1"/>
  <c r="Q63" i="4"/>
  <c r="R63" i="4" s="1" a="1"/>
  <c r="R63" i="4" s="1"/>
  <c r="K64" i="4"/>
  <c r="L64" i="4"/>
  <c r="M64" i="4"/>
  <c r="Q64" i="4" s="1"/>
  <c r="R64" i="4" s="1" a="1"/>
  <c r="R64" i="4" s="1"/>
  <c r="N64" i="4"/>
  <c r="P64" i="4" s="1" a="1"/>
  <c r="P64" i="4" s="1"/>
  <c r="O64" i="4" a="1"/>
  <c r="O64" i="4" s="1"/>
  <c r="K65" i="4"/>
  <c r="L65" i="4"/>
  <c r="M65" i="4"/>
  <c r="N65" i="4"/>
  <c r="Q65" i="4"/>
  <c r="R65" i="4" s="1" a="1"/>
  <c r="R65" i="4" s="1"/>
  <c r="K66" i="4"/>
  <c r="L66" i="4"/>
  <c r="M66" i="4"/>
  <c r="Q66" i="4" s="1"/>
  <c r="R66" i="4" s="1" a="1"/>
  <c r="R66" i="4" s="1"/>
  <c r="N66" i="4"/>
  <c r="P66" i="4" s="1" a="1"/>
  <c r="P66" i="4" s="1"/>
  <c r="O66" i="4" a="1"/>
  <c r="O66" i="4" s="1"/>
  <c r="K67" i="4"/>
  <c r="L67" i="4"/>
  <c r="M67" i="4"/>
  <c r="Q67" i="4" s="1"/>
  <c r="N67" i="4"/>
  <c r="O67" i="4" s="1" a="1"/>
  <c r="O67" i="4"/>
  <c r="P67" i="4" a="1"/>
  <c r="P67" i="4" s="1"/>
  <c r="R67" i="4" a="1"/>
  <c r="R67" i="4" s="1"/>
  <c r="K68" i="4"/>
  <c r="L68" i="4"/>
  <c r="M68" i="4"/>
  <c r="Q68" i="4" s="1"/>
  <c r="R68" i="4" s="1" a="1"/>
  <c r="R68" i="4" s="1"/>
  <c r="N68" i="4"/>
  <c r="K69" i="4"/>
  <c r="L69" i="4"/>
  <c r="M69" i="4"/>
  <c r="Q69" i="4" s="1"/>
  <c r="N69" i="4"/>
  <c r="R69" i="4" a="1"/>
  <c r="R69" i="4" s="1"/>
  <c r="K70" i="4"/>
  <c r="L70" i="4"/>
  <c r="M70" i="4"/>
  <c r="Q70" i="4" s="1"/>
  <c r="R70" i="4" s="1" a="1"/>
  <c r="R70" i="4" s="1"/>
  <c r="N70" i="4"/>
  <c r="O70" i="4" s="1" a="1"/>
  <c r="O70" i="4" s="1"/>
  <c r="K71" i="4"/>
  <c r="L71" i="4"/>
  <c r="M71" i="4"/>
  <c r="Q71" i="4" s="1"/>
  <c r="R71" i="4" s="1" a="1"/>
  <c r="R71" i="4" s="1"/>
  <c r="N71" i="4"/>
  <c r="K72" i="4"/>
  <c r="L72" i="4"/>
  <c r="M72" i="4"/>
  <c r="Q72" i="4" s="1"/>
  <c r="R72" i="4" s="1" a="1"/>
  <c r="R72" i="4" s="1"/>
  <c r="N72" i="4"/>
  <c r="O72" i="4" a="1"/>
  <c r="O72" i="4" s="1"/>
  <c r="P72" i="4" a="1"/>
  <c r="P72" i="4" s="1"/>
  <c r="K73" i="4"/>
  <c r="L73" i="4"/>
  <c r="M73" i="4"/>
  <c r="N73" i="4"/>
  <c r="Q73" i="4"/>
  <c r="R73" i="4" a="1"/>
  <c r="R73" i="4" s="1"/>
  <c r="K74" i="4"/>
  <c r="L74" i="4"/>
  <c r="M74" i="4"/>
  <c r="Q74" i="4" s="1"/>
  <c r="R74" i="4" s="1" a="1"/>
  <c r="R74" i="4" s="1"/>
  <c r="N74" i="4"/>
  <c r="P74" i="4" s="1" a="1"/>
  <c r="P74" i="4" s="1"/>
  <c r="O74" i="4" a="1"/>
  <c r="O74" i="4" s="1"/>
  <c r="K75" i="4"/>
  <c r="L75" i="4"/>
  <c r="M75" i="4"/>
  <c r="N75" i="4"/>
  <c r="P75" i="4" s="1" a="1"/>
  <c r="P75" i="4" s="1"/>
  <c r="O75" i="4" a="1"/>
  <c r="O75" i="4" s="1"/>
  <c r="Q75" i="4"/>
  <c r="R75" i="4" a="1"/>
  <c r="R75" i="4" s="1"/>
  <c r="K76" i="4"/>
  <c r="L76" i="4"/>
  <c r="M76" i="4"/>
  <c r="Q76" i="4" s="1"/>
  <c r="N76" i="4"/>
  <c r="R76" i="4" a="1"/>
  <c r="R76" i="4" s="1"/>
  <c r="K77" i="4"/>
  <c r="L77" i="4"/>
  <c r="M77" i="4"/>
  <c r="Q77" i="4" s="1"/>
  <c r="R77" i="4" s="1" a="1"/>
  <c r="R77" i="4" s="1"/>
  <c r="N77" i="4"/>
  <c r="O77" i="4" s="1" a="1"/>
  <c r="O77" i="4" s="1"/>
  <c r="K78" i="4"/>
  <c r="L78" i="4"/>
  <c r="M78" i="4"/>
  <c r="Q78" i="4" s="1"/>
  <c r="R78" i="4" s="1" a="1"/>
  <c r="R78" i="4" s="1"/>
  <c r="N78" i="4"/>
  <c r="K79" i="4"/>
  <c r="L79" i="4"/>
  <c r="M79" i="4"/>
  <c r="Q79" i="4" s="1"/>
  <c r="R79" i="4" s="1" a="1"/>
  <c r="R79" i="4" s="1"/>
  <c r="N79" i="4"/>
  <c r="P79" i="4" s="1" a="1"/>
  <c r="P79" i="4" s="1"/>
  <c r="K80" i="4"/>
  <c r="L80" i="4"/>
  <c r="M80" i="4"/>
  <c r="Q80" i="4" s="1"/>
  <c r="R80" i="4" s="1" a="1"/>
  <c r="R80" i="4" s="1"/>
  <c r="N80" i="4"/>
  <c r="K81" i="4"/>
  <c r="L81" i="4"/>
  <c r="M81" i="4"/>
  <c r="Q81" i="4" s="1"/>
  <c r="R81" i="4" s="1" a="1"/>
  <c r="R81" i="4" s="1"/>
  <c r="N81" i="4"/>
  <c r="K82" i="4"/>
  <c r="L82" i="4"/>
  <c r="M82" i="4"/>
  <c r="Q82" i="4" s="1"/>
  <c r="R82" i="4" s="1" a="1"/>
  <c r="R82" i="4" s="1"/>
  <c r="N82" i="4"/>
  <c r="P82" i="4" s="1" a="1"/>
  <c r="P82" i="4" s="1"/>
  <c r="K83" i="4"/>
  <c r="L83" i="4"/>
  <c r="M83" i="4"/>
  <c r="N83" i="4"/>
  <c r="Q83" i="4"/>
  <c r="R83" i="4" s="1" a="1"/>
  <c r="R83" i="4"/>
  <c r="K84" i="4"/>
  <c r="L84" i="4"/>
  <c r="M84" i="4"/>
  <c r="Q84" i="4" s="1"/>
  <c r="R84" i="4" s="1" a="1"/>
  <c r="R84" i="4" s="1"/>
  <c r="N84" i="4"/>
  <c r="K85" i="4"/>
  <c r="L85" i="4"/>
  <c r="M85" i="4"/>
  <c r="N85" i="4"/>
  <c r="O85" i="4" s="1" a="1"/>
  <c r="O85" i="4"/>
  <c r="P85" i="4" a="1"/>
  <c r="P85" i="4"/>
  <c r="S85" i="4" s="1"/>
  <c r="Q85" i="4"/>
  <c r="R85" i="4" s="1" a="1"/>
  <c r="R85" i="4" s="1"/>
  <c r="K86" i="4"/>
  <c r="L86" i="4"/>
  <c r="M86" i="4"/>
  <c r="N86" i="4"/>
  <c r="O86" i="4" a="1"/>
  <c r="O86" i="4" s="1"/>
  <c r="P86" i="4" a="1"/>
  <c r="P86" i="4" s="1"/>
  <c r="Q86" i="4"/>
  <c r="R86" i="4" a="1"/>
  <c r="R86" i="4"/>
  <c r="K87" i="4"/>
  <c r="L87" i="4"/>
  <c r="M87" i="4"/>
  <c r="N87" i="4"/>
  <c r="Q87" i="4"/>
  <c r="R87" i="4" s="1" a="1"/>
  <c r="R87" i="4" s="1"/>
  <c r="K88" i="4"/>
  <c r="L88" i="4"/>
  <c r="M88" i="4"/>
  <c r="Q88" i="4" s="1"/>
  <c r="R88" i="4" s="1" a="1"/>
  <c r="R88" i="4" s="1"/>
  <c r="N88" i="4"/>
  <c r="O88" i="4" s="1" a="1"/>
  <c r="O88" i="4" s="1"/>
  <c r="P88" i="4" a="1"/>
  <c r="P88" i="4" s="1"/>
  <c r="K89" i="4"/>
  <c r="L89" i="4"/>
  <c r="M89" i="4"/>
  <c r="Q89" i="4" s="1"/>
  <c r="R89" i="4" s="1" a="1"/>
  <c r="R89" i="4" s="1"/>
  <c r="N89" i="4"/>
  <c r="K90" i="4"/>
  <c r="L90" i="4"/>
  <c r="M90" i="4"/>
  <c r="N90" i="4"/>
  <c r="O90" i="4" a="1"/>
  <c r="O90" i="4" s="1"/>
  <c r="P90" i="4" a="1"/>
  <c r="P90" i="4" s="1"/>
  <c r="Q90" i="4"/>
  <c r="R90" i="4" s="1" a="1"/>
  <c r="R90" i="4" s="1"/>
  <c r="K91" i="4"/>
  <c r="L91" i="4"/>
  <c r="M91" i="4"/>
  <c r="Q91" i="4" s="1"/>
  <c r="R91" i="4" s="1" a="1"/>
  <c r="R91" i="4" s="1"/>
  <c r="N91" i="4"/>
  <c r="K92" i="4"/>
  <c r="L92" i="4"/>
  <c r="M92" i="4"/>
  <c r="N92" i="4"/>
  <c r="Q92" i="4"/>
  <c r="R92" i="4" s="1" a="1"/>
  <c r="R92" i="4" s="1"/>
  <c r="K93" i="4"/>
  <c r="L93" i="4"/>
  <c r="M93" i="4"/>
  <c r="Q93" i="4" s="1"/>
  <c r="R93" i="4" s="1" a="1"/>
  <c r="R93" i="4" s="1"/>
  <c r="N93" i="4"/>
  <c r="P93" i="4" s="1" a="1"/>
  <c r="P93" i="4" s="1"/>
  <c r="K94" i="4"/>
  <c r="L94" i="4"/>
  <c r="M94" i="4"/>
  <c r="N94" i="4"/>
  <c r="P94" i="4" s="1" a="1"/>
  <c r="P94" i="4" s="1"/>
  <c r="O94" i="4" a="1"/>
  <c r="O94" i="4" s="1"/>
  <c r="S94" i="4" s="1"/>
  <c r="Q94" i="4"/>
  <c r="R94" i="4" a="1"/>
  <c r="R94" i="4" s="1"/>
  <c r="K95" i="4"/>
  <c r="L95" i="4"/>
  <c r="M95" i="4"/>
  <c r="N95" i="4"/>
  <c r="Q95" i="4"/>
  <c r="R95" i="4" s="1" a="1"/>
  <c r="R95" i="4" s="1"/>
  <c r="K96" i="4"/>
  <c r="L96" i="4"/>
  <c r="M96" i="4"/>
  <c r="N96" i="4"/>
  <c r="O96" i="4" a="1"/>
  <c r="O96" i="4" s="1"/>
  <c r="S96" i="4" s="1"/>
  <c r="P96" i="4" a="1"/>
  <c r="P96" i="4" s="1"/>
  <c r="Q96" i="4"/>
  <c r="R96" i="4" s="1" a="1"/>
  <c r="R96" i="4" s="1"/>
  <c r="K97" i="4"/>
  <c r="L97" i="4"/>
  <c r="M97" i="4"/>
  <c r="N97" i="4"/>
  <c r="O97" i="4" s="1" a="1"/>
  <c r="O97" i="4" s="1"/>
  <c r="Q97" i="4"/>
  <c r="R97" i="4" s="1" a="1"/>
  <c r="R97" i="4" s="1"/>
  <c r="K98" i="4"/>
  <c r="L98" i="4"/>
  <c r="M98" i="4"/>
  <c r="Q98" i="4" s="1"/>
  <c r="R98" i="4" s="1" a="1"/>
  <c r="R98" i="4" s="1"/>
  <c r="N98" i="4"/>
  <c r="O98" i="4" a="1"/>
  <c r="O98" i="4" s="1"/>
  <c r="K99" i="4"/>
  <c r="L99" i="4"/>
  <c r="M99" i="4"/>
  <c r="N99" i="4"/>
  <c r="P99" i="4" s="1" a="1"/>
  <c r="P99" i="4" s="1"/>
  <c r="Q99" i="4"/>
  <c r="R99" i="4" s="1" a="1"/>
  <c r="R99" i="4" s="1"/>
  <c r="K100" i="4"/>
  <c r="L100" i="4"/>
  <c r="M100" i="4"/>
  <c r="Q100" i="4" s="1"/>
  <c r="R100" i="4" s="1" a="1"/>
  <c r="N100" i="4"/>
  <c r="P100" i="4" s="1" a="1"/>
  <c r="P100" i="4" s="1"/>
  <c r="R100" i="4"/>
  <c r="K101" i="4"/>
  <c r="L101" i="4"/>
  <c r="M101" i="4"/>
  <c r="Q101" i="4" s="1"/>
  <c r="R101" i="4" s="1" a="1"/>
  <c r="R101" i="4" s="1"/>
  <c r="N101" i="4"/>
  <c r="K102" i="4"/>
  <c r="L102" i="4"/>
  <c r="M102" i="4"/>
  <c r="Q102" i="4" s="1"/>
  <c r="R102" i="4" s="1" a="1"/>
  <c r="R102" i="4" s="1"/>
  <c r="N102" i="4"/>
  <c r="P102" i="4" a="1"/>
  <c r="P102" i="4" s="1"/>
  <c r="K103" i="4"/>
  <c r="L103" i="4"/>
  <c r="M103" i="4"/>
  <c r="Q103" i="4" s="1"/>
  <c r="R103" i="4" s="1" a="1"/>
  <c r="R103" i="4" s="1"/>
  <c r="N103" i="4"/>
  <c r="P103" i="4" s="1" a="1"/>
  <c r="P103" i="4" s="1"/>
  <c r="K104" i="4"/>
  <c r="L104" i="4"/>
  <c r="M104" i="4"/>
  <c r="Q104" i="4" s="1"/>
  <c r="R104" i="4" s="1" a="1"/>
  <c r="R104" i="4" s="1"/>
  <c r="N104" i="4"/>
  <c r="K105" i="4"/>
  <c r="L105" i="4"/>
  <c r="M105" i="4"/>
  <c r="Q105" i="4" s="1"/>
  <c r="R105" i="4" s="1" a="1"/>
  <c r="R105" i="4" s="1"/>
  <c r="N105" i="4"/>
  <c r="K106" i="4"/>
  <c r="L106" i="4"/>
  <c r="M106" i="4"/>
  <c r="Q106" i="4" s="1"/>
  <c r="R106" i="4" s="1" a="1"/>
  <c r="R106" i="4" s="1"/>
  <c r="N106" i="4"/>
  <c r="K107" i="4"/>
  <c r="L107" i="4"/>
  <c r="M107" i="4"/>
  <c r="N107" i="4"/>
  <c r="S107" i="4" s="1"/>
  <c r="Q107" i="4"/>
  <c r="R107" i="4" s="1" a="1"/>
  <c r="R107" i="4" s="1"/>
  <c r="K108" i="4"/>
  <c r="L108" i="4"/>
  <c r="M108" i="4"/>
  <c r="Q108" i="4" s="1"/>
  <c r="R108" i="4" s="1" a="1"/>
  <c r="R108" i="4" s="1"/>
  <c r="N108" i="4"/>
  <c r="P108" i="4" s="1" a="1"/>
  <c r="P108" i="4" s="1"/>
  <c r="O108" i="4" a="1"/>
  <c r="O108" i="4" s="1"/>
  <c r="K109" i="4"/>
  <c r="L109" i="4"/>
  <c r="M109" i="4"/>
  <c r="N109" i="4"/>
  <c r="O109" i="4" a="1"/>
  <c r="O109" i="4" s="1"/>
  <c r="P109" i="4" a="1"/>
  <c r="P109" i="4" s="1"/>
  <c r="Q109" i="4"/>
  <c r="R109" i="4" s="1" a="1"/>
  <c r="R109" i="4" s="1"/>
  <c r="K110" i="4"/>
  <c r="S110" i="4" s="1"/>
  <c r="T110" i="4" s="1"/>
  <c r="L110" i="4"/>
  <c r="M110" i="4"/>
  <c r="Q110" i="4" s="1"/>
  <c r="R110" i="4" s="1" a="1"/>
  <c r="R110" i="4" s="1"/>
  <c r="N110" i="4"/>
  <c r="P110" i="4" s="1" a="1"/>
  <c r="P110" i="4" s="1"/>
  <c r="O110" i="4" a="1"/>
  <c r="O110" i="4"/>
  <c r="K111" i="4"/>
  <c r="L111" i="4"/>
  <c r="M111" i="4"/>
  <c r="Q111" i="4" s="1"/>
  <c r="N111" i="4"/>
  <c r="R111" i="4" a="1"/>
  <c r="R111" i="4"/>
  <c r="K112" i="4"/>
  <c r="L112" i="4"/>
  <c r="M112" i="4"/>
  <c r="Q112" i="4" s="1"/>
  <c r="N112" i="4"/>
  <c r="R112" i="4" a="1"/>
  <c r="R112" i="4"/>
  <c r="K113" i="4"/>
  <c r="L113" i="4"/>
  <c r="M113" i="4"/>
  <c r="Q113" i="4" s="1"/>
  <c r="R113" i="4" s="1" a="1"/>
  <c r="R113" i="4" s="1"/>
  <c r="N113" i="4"/>
  <c r="O113" i="4" s="1" a="1"/>
  <c r="O113" i="4" s="1"/>
  <c r="K114" i="4"/>
  <c r="L114" i="4"/>
  <c r="M114" i="4"/>
  <c r="Q114" i="4" s="1"/>
  <c r="R114" i="4" s="1" a="1"/>
  <c r="N114" i="4"/>
  <c r="P114" i="4" s="1" a="1"/>
  <c r="O114" i="4" a="1"/>
  <c r="O114" i="4" s="1"/>
  <c r="P114" i="4"/>
  <c r="R114" i="4"/>
  <c r="K115" i="4"/>
  <c r="L115" i="4"/>
  <c r="M115" i="4"/>
  <c r="Q115" i="4" s="1"/>
  <c r="R115" i="4" s="1" a="1"/>
  <c r="R115" i="4" s="1"/>
  <c r="N115" i="4"/>
  <c r="P115" i="4" s="1" a="1"/>
  <c r="P115" i="4" s="1"/>
  <c r="O115" i="4" a="1"/>
  <c r="O115" i="4" s="1"/>
  <c r="S115" i="4"/>
  <c r="K116" i="4"/>
  <c r="L116" i="4"/>
  <c r="M116" i="4"/>
  <c r="Q116" i="4" s="1"/>
  <c r="R116" i="4" s="1" a="1"/>
  <c r="R116" i="4" s="1"/>
  <c r="N116" i="4"/>
  <c r="K117" i="4"/>
  <c r="L117" i="4"/>
  <c r="M117" i="4"/>
  <c r="Q117" i="4" s="1"/>
  <c r="R117" i="4" s="1" a="1"/>
  <c r="R117" i="4" s="1"/>
  <c r="N117" i="4"/>
  <c r="K118" i="4"/>
  <c r="L118" i="4"/>
  <c r="M118" i="4"/>
  <c r="N118" i="4"/>
  <c r="O118" i="4" a="1"/>
  <c r="O118" i="4" s="1"/>
  <c r="P118" i="4" a="1"/>
  <c r="P118" i="4" s="1"/>
  <c r="Q118" i="4"/>
  <c r="R118" i="4" s="1" a="1"/>
  <c r="R118" i="4"/>
  <c r="S118" i="4"/>
  <c r="T118" i="4" s="1"/>
  <c r="K119" i="4"/>
  <c r="L119" i="4"/>
  <c r="M119" i="4"/>
  <c r="N119" i="4"/>
  <c r="O119" i="4" s="1" a="1"/>
  <c r="O119" i="4"/>
  <c r="Q119" i="4"/>
  <c r="R119" i="4" s="1" a="1"/>
  <c r="R119" i="4" s="1"/>
  <c r="S119" i="4"/>
  <c r="K120" i="4"/>
  <c r="L120" i="4"/>
  <c r="M120" i="4"/>
  <c r="Q120" i="4" s="1"/>
  <c r="R120" i="4" s="1" a="1"/>
  <c r="R120" i="4" s="1"/>
  <c r="N120" i="4"/>
  <c r="P120" i="4" s="1" a="1"/>
  <c r="P120" i="4" s="1"/>
  <c r="O120" i="4" a="1"/>
  <c r="O120" i="4" s="1"/>
  <c r="S120" i="4"/>
  <c r="K121" i="4"/>
  <c r="L121" i="4"/>
  <c r="M121" i="4"/>
  <c r="Q121" i="4" s="1"/>
  <c r="R121" i="4" s="1" a="1"/>
  <c r="R121" i="4" s="1"/>
  <c r="N121" i="4"/>
  <c r="K122" i="4"/>
  <c r="L122" i="4"/>
  <c r="M122" i="4"/>
  <c r="N122" i="4"/>
  <c r="O122" i="4" s="1" a="1"/>
  <c r="O122" i="4" s="1"/>
  <c r="Q122" i="4"/>
  <c r="R122" i="4" a="1"/>
  <c r="R122" i="4" s="1"/>
  <c r="K123" i="4"/>
  <c r="L123" i="4"/>
  <c r="M123" i="4"/>
  <c r="Q123" i="4" s="1"/>
  <c r="R123" i="4" s="1" a="1"/>
  <c r="R123" i="4" s="1"/>
  <c r="N123" i="4"/>
  <c r="O123" i="4" a="1"/>
  <c r="O123" i="4" s="1"/>
  <c r="K124" i="4"/>
  <c r="L124" i="4"/>
  <c r="M124" i="4"/>
  <c r="Q124" i="4" s="1"/>
  <c r="R124" i="4" s="1" a="1"/>
  <c r="R124" i="4" s="1"/>
  <c r="N124" i="4"/>
  <c r="K125" i="4"/>
  <c r="L125" i="4"/>
  <c r="M125" i="4"/>
  <c r="Q125" i="4" s="1"/>
  <c r="N125" i="4"/>
  <c r="O125" i="4" s="1" a="1"/>
  <c r="O125" i="4" s="1"/>
  <c r="P125" i="4" a="1"/>
  <c r="P125" i="4" s="1"/>
  <c r="R125" i="4" a="1"/>
  <c r="R125" i="4" s="1"/>
  <c r="K126" i="4"/>
  <c r="S126" i="4" s="1"/>
  <c r="T126" i="4" s="1"/>
  <c r="L126" i="4"/>
  <c r="M126" i="4"/>
  <c r="N126" i="4"/>
  <c r="Q126" i="4"/>
  <c r="R126" i="4" s="1" a="1"/>
  <c r="R126" i="4" s="1"/>
  <c r="K127" i="4"/>
  <c r="L127" i="4"/>
  <c r="M127" i="4"/>
  <c r="Q127" i="4" s="1"/>
  <c r="R127" i="4" s="1" a="1"/>
  <c r="R127" i="4" s="1"/>
  <c r="T127" i="4" s="1"/>
  <c r="N127" i="4"/>
  <c r="S127" i="4"/>
  <c r="K128" i="4"/>
  <c r="L128" i="4"/>
  <c r="M128" i="4"/>
  <c r="Q128" i="4" s="1"/>
  <c r="R128" i="4" s="1" a="1"/>
  <c r="N128" i="4"/>
  <c r="P128" i="4" s="1" a="1"/>
  <c r="P128" i="4" s="1"/>
  <c r="R128" i="4"/>
  <c r="K129" i="4"/>
  <c r="L129" i="4"/>
  <c r="M129" i="4"/>
  <c r="Q129" i="4" s="1"/>
  <c r="R129" i="4" s="1" a="1"/>
  <c r="R129" i="4" s="1"/>
  <c r="N129" i="4"/>
  <c r="K130" i="4"/>
  <c r="L130" i="4"/>
  <c r="M130" i="4"/>
  <c r="Q130" i="4" s="1"/>
  <c r="R130" i="4" s="1" a="1"/>
  <c r="R130" i="4" s="1"/>
  <c r="N130" i="4"/>
  <c r="K131" i="4"/>
  <c r="L131" i="4"/>
  <c r="M131" i="4"/>
  <c r="Q131" i="4" s="1"/>
  <c r="R131" i="4" s="1" a="1"/>
  <c r="R131" i="4" s="1"/>
  <c r="N131" i="4"/>
  <c r="K132" i="4"/>
  <c r="L132" i="4"/>
  <c r="M132" i="4"/>
  <c r="Q132" i="4" s="1"/>
  <c r="R132" i="4" s="1" a="1"/>
  <c r="R132" i="4" s="1"/>
  <c r="N132" i="4"/>
  <c r="O132" i="4" a="1"/>
  <c r="O132" i="4"/>
  <c r="P132" i="4" a="1"/>
  <c r="P132" i="4" s="1"/>
  <c r="K133" i="4"/>
  <c r="L133" i="4"/>
  <c r="M133" i="4"/>
  <c r="Q133" i="4" s="1"/>
  <c r="R133" i="4" s="1" a="1"/>
  <c r="R133" i="4" s="1"/>
  <c r="N133" i="4"/>
  <c r="K134" i="4"/>
  <c r="L134" i="4"/>
  <c r="M134" i="4"/>
  <c r="Q134" i="4" s="1"/>
  <c r="R134" i="4" s="1" a="1"/>
  <c r="R134" i="4" s="1"/>
  <c r="N134" i="4"/>
  <c r="O134" i="4" s="1" a="1"/>
  <c r="O134" i="4" s="1"/>
  <c r="K135" i="4"/>
  <c r="L135" i="4"/>
  <c r="M135" i="4"/>
  <c r="Q135" i="4" s="1"/>
  <c r="R135" i="4" s="1" a="1"/>
  <c r="R135" i="4" s="1"/>
  <c r="N135" i="4"/>
  <c r="P135" i="4" s="1" a="1"/>
  <c r="P135" i="4" s="1"/>
  <c r="O135" i="4" a="1"/>
  <c r="O135" i="4"/>
  <c r="S135" i="4"/>
  <c r="K136" i="4"/>
  <c r="L136" i="4"/>
  <c r="M136" i="4"/>
  <c r="Q136" i="4" s="1"/>
  <c r="R136" i="4" s="1" a="1"/>
  <c r="R136" i="4" s="1"/>
  <c r="N136" i="4"/>
  <c r="O136" i="4" a="1"/>
  <c r="O136" i="4" s="1"/>
  <c r="P136" i="4" a="1"/>
  <c r="P136" i="4" s="1"/>
  <c r="K137" i="4"/>
  <c r="L137" i="4"/>
  <c r="M137" i="4"/>
  <c r="Q137" i="4" s="1"/>
  <c r="R137" i="4" s="1" a="1"/>
  <c r="R137" i="4" s="1"/>
  <c r="N137" i="4"/>
  <c r="K138" i="4"/>
  <c r="L138" i="4"/>
  <c r="M138" i="4"/>
  <c r="Q138" i="4" s="1"/>
  <c r="R138" i="4" s="1" a="1"/>
  <c r="R138" i="4" s="1"/>
  <c r="N138" i="4"/>
  <c r="O138" i="4" s="1" a="1"/>
  <c r="O138" i="4" s="1"/>
  <c r="K139" i="4"/>
  <c r="L139" i="4"/>
  <c r="M139" i="4"/>
  <c r="Q139" i="4" s="1"/>
  <c r="R139" i="4" s="1" a="1"/>
  <c r="R139" i="4" s="1"/>
  <c r="N139" i="4"/>
  <c r="K140" i="4"/>
  <c r="L140" i="4"/>
  <c r="M140" i="4"/>
  <c r="N140" i="4"/>
  <c r="P140" i="4" a="1"/>
  <c r="P140" i="4" s="1"/>
  <c r="Q140" i="4"/>
  <c r="R140" i="4" a="1"/>
  <c r="R140" i="4" s="1"/>
  <c r="K141" i="4"/>
  <c r="L141" i="4"/>
  <c r="M141" i="4"/>
  <c r="N141" i="4"/>
  <c r="Q141" i="4"/>
  <c r="R141" i="4" s="1" a="1"/>
  <c r="R141" i="4" s="1"/>
  <c r="T141" i="4" s="1"/>
  <c r="S141" i="4"/>
  <c r="K142" i="4"/>
  <c r="L142" i="4"/>
  <c r="M142" i="4"/>
  <c r="Q142" i="4" s="1"/>
  <c r="R142" i="4" s="1" a="1"/>
  <c r="R142" i="4" s="1"/>
  <c r="N142" i="4"/>
  <c r="K143" i="4"/>
  <c r="L143" i="4"/>
  <c r="M143" i="4"/>
  <c r="Q143" i="4" s="1"/>
  <c r="R143" i="4" s="1" a="1"/>
  <c r="R143" i="4" s="1"/>
  <c r="N143" i="4"/>
  <c r="P143" i="4" a="1"/>
  <c r="P143" i="4" s="1"/>
  <c r="K144" i="4"/>
  <c r="L144" i="4"/>
  <c r="M144" i="4"/>
  <c r="Q144" i="4" s="1"/>
  <c r="R144" i="4" s="1" a="1"/>
  <c r="R144" i="4" s="1"/>
  <c r="N144" i="4"/>
  <c r="S144" i="4" s="1"/>
  <c r="T144" i="4" s="1"/>
  <c r="K145" i="4"/>
  <c r="L145" i="4"/>
  <c r="M145" i="4"/>
  <c r="N145" i="4"/>
  <c r="S145" i="4" s="1"/>
  <c r="O145" i="4" a="1"/>
  <c r="O145" i="4" s="1"/>
  <c r="P145" i="4" a="1"/>
  <c r="P145" i="4" s="1"/>
  <c r="Q145" i="4"/>
  <c r="R145" i="4" s="1" a="1"/>
  <c r="R145" i="4" s="1"/>
  <c r="K146" i="4"/>
  <c r="L146" i="4"/>
  <c r="M146" i="4"/>
  <c r="N146" i="4"/>
  <c r="S146" i="4" s="1"/>
  <c r="O146" i="4" a="1"/>
  <c r="O146" i="4" s="1"/>
  <c r="P146" i="4" a="1"/>
  <c r="P146" i="4" s="1"/>
  <c r="Q146" i="4"/>
  <c r="R146" i="4" s="1" a="1"/>
  <c r="R146" i="4" s="1"/>
  <c r="T146" i="4" s="1"/>
  <c r="K147" i="4"/>
  <c r="L147" i="4"/>
  <c r="M147" i="4"/>
  <c r="N147" i="4"/>
  <c r="P147" i="4" s="1" a="1"/>
  <c r="P147" i="4" s="1"/>
  <c r="O147" i="4" a="1"/>
  <c r="O147" i="4" s="1"/>
  <c r="Q147" i="4"/>
  <c r="R147" i="4" a="1"/>
  <c r="R147" i="4" s="1"/>
  <c r="S147" i="4"/>
  <c r="K148" i="4"/>
  <c r="L148" i="4"/>
  <c r="M148" i="4"/>
  <c r="Q148" i="4" s="1"/>
  <c r="R148" i="4" s="1" a="1"/>
  <c r="R148" i="4" s="1"/>
  <c r="N148" i="4"/>
  <c r="P148" i="4" s="1" a="1"/>
  <c r="P148" i="4" s="1"/>
  <c r="O148" i="4" a="1"/>
  <c r="O148" i="4" s="1"/>
  <c r="K149" i="4"/>
  <c r="L149" i="4"/>
  <c r="M149" i="4"/>
  <c r="Q149" i="4" s="1"/>
  <c r="N149" i="4"/>
  <c r="S149" i="4" s="1"/>
  <c r="T149" i="4" s="1"/>
  <c r="R149" i="4" a="1"/>
  <c r="R149" i="4" s="1"/>
  <c r="K150" i="4"/>
  <c r="S150" i="4" s="1"/>
  <c r="L150" i="4"/>
  <c r="M150" i="4"/>
  <c r="N150" i="4"/>
  <c r="P150" i="4" s="1" a="1"/>
  <c r="P150" i="4" s="1"/>
  <c r="O150" i="4" a="1"/>
  <c r="O150" i="4" s="1"/>
  <c r="Q150" i="4"/>
  <c r="R150" i="4" s="1" a="1"/>
  <c r="R150" i="4" s="1"/>
  <c r="K151" i="4"/>
  <c r="L151" i="4"/>
  <c r="M151" i="4"/>
  <c r="Q151" i="4" s="1"/>
  <c r="N151" i="4"/>
  <c r="R151" i="4" a="1"/>
  <c r="R151" i="4" s="1"/>
  <c r="K152" i="4"/>
  <c r="L152" i="4"/>
  <c r="M152" i="4"/>
  <c r="N152" i="4"/>
  <c r="P152" i="4" s="1" a="1"/>
  <c r="P152" i="4" s="1"/>
  <c r="Q152" i="4"/>
  <c r="R152" i="4" s="1" a="1"/>
  <c r="R152" i="4" s="1"/>
  <c r="S152" i="4"/>
  <c r="K153" i="4"/>
  <c r="L153" i="4"/>
  <c r="M153" i="4"/>
  <c r="Q153" i="4" s="1"/>
  <c r="N153" i="4"/>
  <c r="R153" i="4" a="1"/>
  <c r="R153" i="4" s="1"/>
  <c r="S153" i="4"/>
  <c r="K154" i="4"/>
  <c r="L154" i="4"/>
  <c r="M154" i="4"/>
  <c r="Q154" i="4" s="1"/>
  <c r="R154" i="4" s="1" a="1"/>
  <c r="R154" i="4" s="1"/>
  <c r="N154" i="4"/>
  <c r="K155" i="4"/>
  <c r="L155" i="4"/>
  <c r="M155" i="4"/>
  <c r="N155" i="4"/>
  <c r="Q155" i="4"/>
  <c r="R155" i="4" s="1" a="1"/>
  <c r="R155" i="4" s="1"/>
  <c r="K156" i="4"/>
  <c r="L156" i="4"/>
  <c r="M156" i="4"/>
  <c r="Q156" i="4" s="1"/>
  <c r="R156" i="4" s="1" a="1"/>
  <c r="R156" i="4" s="1"/>
  <c r="N156" i="4"/>
  <c r="O156" i="4" a="1"/>
  <c r="O156" i="4" s="1"/>
  <c r="K157" i="4"/>
  <c r="L157" i="4"/>
  <c r="M157" i="4"/>
  <c r="Q157" i="4" s="1"/>
  <c r="R157" i="4" s="1" a="1"/>
  <c r="R157" i="4" s="1"/>
  <c r="N157" i="4"/>
  <c r="O157" i="4" s="1" a="1"/>
  <c r="O157" i="4" s="1"/>
  <c r="K158" i="4"/>
  <c r="L158" i="4"/>
  <c r="M158" i="4"/>
  <c r="N158" i="4"/>
  <c r="Q158" i="4"/>
  <c r="R158" i="4" s="1" a="1"/>
  <c r="R158" i="4" s="1"/>
  <c r="K159" i="4"/>
  <c r="L159" i="4"/>
  <c r="M159" i="4"/>
  <c r="N159" i="4"/>
  <c r="P159" i="4" s="1" a="1"/>
  <c r="P159" i="4" s="1"/>
  <c r="Q159" i="4"/>
  <c r="R159" i="4" s="1" a="1"/>
  <c r="R159" i="4" s="1"/>
  <c r="K160" i="4"/>
  <c r="L160" i="4"/>
  <c r="M160" i="4"/>
  <c r="Q160" i="4" s="1"/>
  <c r="R160" i="4" s="1" a="1"/>
  <c r="R160" i="4" s="1"/>
  <c r="N160" i="4"/>
  <c r="S160" i="4"/>
  <c r="K161" i="4"/>
  <c r="L161" i="4"/>
  <c r="M161" i="4"/>
  <c r="Q161" i="4" s="1"/>
  <c r="R161" i="4" s="1" a="1"/>
  <c r="R161" i="4" s="1"/>
  <c r="N161" i="4"/>
  <c r="K162" i="4"/>
  <c r="L162" i="4"/>
  <c r="M162" i="4"/>
  <c r="Q162" i="4" s="1"/>
  <c r="R162" i="4" s="1" a="1"/>
  <c r="R162" i="4" s="1"/>
  <c r="N162" i="4"/>
  <c r="K163" i="4"/>
  <c r="L163" i="4"/>
  <c r="M163" i="4"/>
  <c r="Q163" i="4" s="1"/>
  <c r="R163" i="4" s="1" a="1"/>
  <c r="R163" i="4" s="1"/>
  <c r="N163" i="4"/>
  <c r="P163" i="4" s="1" a="1"/>
  <c r="P163" i="4" s="1"/>
  <c r="K164" i="4"/>
  <c r="L164" i="4"/>
  <c r="M164" i="4"/>
  <c r="Q164" i="4" s="1"/>
  <c r="R164" i="4" s="1" a="1"/>
  <c r="R164" i="4" s="1"/>
  <c r="N164" i="4"/>
  <c r="K165" i="4"/>
  <c r="L165" i="4"/>
  <c r="M165" i="4"/>
  <c r="Q165" i="4" s="1"/>
  <c r="N165" i="4"/>
  <c r="S165" i="4" s="1"/>
  <c r="R165" i="4" a="1"/>
  <c r="R165" i="4" s="1"/>
  <c r="T165" i="4" s="1"/>
  <c r="K166" i="4"/>
  <c r="L166" i="4"/>
  <c r="M166" i="4"/>
  <c r="Q166" i="4" s="1"/>
  <c r="R166" i="4" s="1" a="1"/>
  <c r="R166" i="4" s="1"/>
  <c r="N166" i="4"/>
  <c r="S166" i="4" s="1"/>
  <c r="T166" i="4" s="1"/>
  <c r="O166" i="4" a="1"/>
  <c r="O166" i="4" s="1"/>
  <c r="P166" i="4" a="1"/>
  <c r="P166" i="4" s="1"/>
  <c r="K167" i="4"/>
  <c r="L167" i="4"/>
  <c r="M167" i="4"/>
  <c r="N167" i="4"/>
  <c r="Q167" i="4"/>
  <c r="R167" i="4" s="1" a="1"/>
  <c r="R167" i="4" s="1"/>
  <c r="K168" i="4"/>
  <c r="L168" i="4"/>
  <c r="M168" i="4"/>
  <c r="Q168" i="4" s="1"/>
  <c r="R168" i="4" s="1" a="1"/>
  <c r="R168" i="4" s="1"/>
  <c r="N168" i="4"/>
  <c r="S168" i="4" s="1"/>
  <c r="O168" i="4" a="1"/>
  <c r="O168" i="4" s="1"/>
  <c r="P168" i="4" a="1"/>
  <c r="P168" i="4" s="1"/>
  <c r="K169" i="4"/>
  <c r="L169" i="4"/>
  <c r="M169" i="4"/>
  <c r="Q169" i="4" s="1"/>
  <c r="R169" i="4" s="1" a="1"/>
  <c r="R169" i="4" s="1"/>
  <c r="N169" i="4"/>
  <c r="P169" i="4" s="1" a="1"/>
  <c r="P169" i="4" s="1"/>
  <c r="K170" i="4"/>
  <c r="L170" i="4"/>
  <c r="M170" i="4"/>
  <c r="N170" i="4"/>
  <c r="P170" i="4" a="1"/>
  <c r="P170" i="4" s="1"/>
  <c r="Q170" i="4"/>
  <c r="R170" i="4" a="1"/>
  <c r="R170" i="4" s="1"/>
  <c r="K171" i="4"/>
  <c r="L171" i="4"/>
  <c r="M171" i="4"/>
  <c r="N171" i="4"/>
  <c r="Q171" i="4"/>
  <c r="R171" i="4" s="1" a="1"/>
  <c r="R171" i="4" s="1"/>
  <c r="K172" i="4"/>
  <c r="L172" i="4"/>
  <c r="M172" i="4"/>
  <c r="N172" i="4"/>
  <c r="P172" i="4" s="1" a="1"/>
  <c r="P172" i="4" s="1"/>
  <c r="Q172" i="4"/>
  <c r="R172" i="4" s="1" a="1"/>
  <c r="R172" i="4" s="1"/>
  <c r="K173" i="4"/>
  <c r="L173" i="4"/>
  <c r="M173" i="4"/>
  <c r="Q173" i="4" s="1"/>
  <c r="R173" i="4" s="1" a="1"/>
  <c r="R173" i="4" s="1"/>
  <c r="N173" i="4"/>
  <c r="K174" i="4"/>
  <c r="L174" i="4"/>
  <c r="M174" i="4"/>
  <c r="N174" i="4"/>
  <c r="O174" i="4" s="1" a="1"/>
  <c r="O174" i="4"/>
  <c r="P174" i="4" a="1"/>
  <c r="P174" i="4" s="1"/>
  <c r="Q174" i="4"/>
  <c r="R174" i="4" s="1" a="1"/>
  <c r="R174" i="4" s="1"/>
  <c r="S174" i="4"/>
  <c r="K175" i="4"/>
  <c r="L175" i="4"/>
  <c r="M175" i="4"/>
  <c r="Q175" i="4" s="1"/>
  <c r="R175" i="4" s="1" a="1"/>
  <c r="R175" i="4" s="1"/>
  <c r="N175" i="4"/>
  <c r="S175" i="4" s="1"/>
  <c r="K176" i="4"/>
  <c r="L176" i="4"/>
  <c r="M176" i="4"/>
  <c r="N176" i="4"/>
  <c r="O176" i="4" s="1" a="1"/>
  <c r="O176" i="4" s="1"/>
  <c r="Q176" i="4"/>
  <c r="R176" i="4" s="1" a="1"/>
  <c r="R176" i="4" s="1"/>
  <c r="S176" i="4"/>
  <c r="K177" i="4"/>
  <c r="L177" i="4"/>
  <c r="M177" i="4"/>
  <c r="Q177" i="4" s="1"/>
  <c r="R177" i="4" s="1" a="1"/>
  <c r="R177" i="4" s="1"/>
  <c r="T177" i="4" s="1"/>
  <c r="N177" i="4"/>
  <c r="O177" i="4" s="1" a="1"/>
  <c r="O177" i="4" s="1"/>
  <c r="S177" i="4"/>
  <c r="K178" i="4"/>
  <c r="L178" i="4"/>
  <c r="M178" i="4"/>
  <c r="Q178" i="4" s="1"/>
  <c r="R178" i="4" s="1" a="1"/>
  <c r="R178" i="4" s="1"/>
  <c r="N178" i="4"/>
  <c r="O178" i="4" s="1" a="1"/>
  <c r="O178" i="4" s="1"/>
  <c r="P178" i="4" a="1"/>
  <c r="P178" i="4" s="1"/>
  <c r="K179" i="4"/>
  <c r="L179" i="4"/>
  <c r="M179" i="4"/>
  <c r="N179" i="4"/>
  <c r="O179" i="4" a="1"/>
  <c r="O179" i="4"/>
  <c r="Q179" i="4"/>
  <c r="R179" i="4" s="1" a="1"/>
  <c r="R179" i="4" s="1"/>
  <c r="K180" i="4"/>
  <c r="L180" i="4"/>
  <c r="M180" i="4"/>
  <c r="Q180" i="4" s="1"/>
  <c r="R180" i="4" s="1" a="1"/>
  <c r="R180" i="4" s="1"/>
  <c r="N180" i="4"/>
  <c r="P180" i="4" a="1"/>
  <c r="P180" i="4" s="1"/>
  <c r="K181" i="4"/>
  <c r="L181" i="4"/>
  <c r="M181" i="4"/>
  <c r="N181" i="4"/>
  <c r="Q181" i="4"/>
  <c r="R181" i="4" s="1" a="1"/>
  <c r="R181" i="4" s="1"/>
  <c r="K182" i="4"/>
  <c r="L182" i="4"/>
  <c r="M182" i="4"/>
  <c r="N182" i="4"/>
  <c r="Q182" i="4"/>
  <c r="R182" i="4" s="1" a="1"/>
  <c r="R182" i="4" s="1"/>
  <c r="S182" i="4"/>
  <c r="T182" i="4" s="1"/>
  <c r="K183" i="4"/>
  <c r="L183" i="4"/>
  <c r="M183" i="4"/>
  <c r="Q183" i="4" s="1"/>
  <c r="R183" i="4" s="1" a="1"/>
  <c r="R183" i="4" s="1"/>
  <c r="N183" i="4"/>
  <c r="O183" i="4" s="1" a="1"/>
  <c r="O183" i="4"/>
  <c r="P183" i="4" a="1"/>
  <c r="P183" i="4" s="1"/>
  <c r="K184" i="4"/>
  <c r="L184" i="4"/>
  <c r="M184" i="4"/>
  <c r="Q184" i="4" s="1"/>
  <c r="R184" i="4" s="1" a="1"/>
  <c r="R184" i="4" s="1"/>
  <c r="N184" i="4"/>
  <c r="O184" i="4" s="1" a="1"/>
  <c r="O184" i="4" s="1"/>
  <c r="P184" i="4" a="1"/>
  <c r="P184" i="4" s="1"/>
  <c r="K185" i="4"/>
  <c r="L185" i="4"/>
  <c r="M185" i="4"/>
  <c r="Q185" i="4" s="1"/>
  <c r="R185" i="4" s="1" a="1"/>
  <c r="R185" i="4" s="1"/>
  <c r="N185" i="4"/>
  <c r="K186" i="4"/>
  <c r="L186" i="4"/>
  <c r="M186" i="4"/>
  <c r="Q186" i="4" s="1"/>
  <c r="R186" i="4" s="1" a="1"/>
  <c r="N186" i="4"/>
  <c r="P186" i="4" s="1" a="1"/>
  <c r="P186" i="4" s="1"/>
  <c r="R186" i="4"/>
  <c r="S186" i="4"/>
  <c r="T186" i="4" s="1"/>
  <c r="K187" i="4"/>
  <c r="L187" i="4"/>
  <c r="M187" i="4"/>
  <c r="Q187" i="4" s="1"/>
  <c r="R187" i="4" s="1" a="1"/>
  <c r="R187" i="4" s="1"/>
  <c r="N187" i="4"/>
  <c r="O187" i="4" a="1"/>
  <c r="O187" i="4" s="1"/>
  <c r="K188" i="4"/>
  <c r="L188" i="4"/>
  <c r="M188" i="4"/>
  <c r="Q188" i="4" s="1"/>
  <c r="R188" i="4" s="1" a="1"/>
  <c r="R188" i="4" s="1"/>
  <c r="N188" i="4"/>
  <c r="K189" i="4"/>
  <c r="L189" i="4"/>
  <c r="M189" i="4"/>
  <c r="Q189" i="4" s="1"/>
  <c r="R189" i="4" s="1" a="1"/>
  <c r="R189" i="4" s="1"/>
  <c r="N189" i="4"/>
  <c r="P189" i="4" s="1" a="1"/>
  <c r="P189" i="4" s="1"/>
  <c r="O189" i="4" a="1"/>
  <c r="O189" i="4" s="1"/>
  <c r="K190" i="4"/>
  <c r="L190" i="4"/>
  <c r="M190" i="4"/>
  <c r="N190" i="4"/>
  <c r="Q190" i="4"/>
  <c r="R190" i="4" s="1" a="1"/>
  <c r="R190" i="4" s="1"/>
  <c r="K191" i="4"/>
  <c r="L191" i="4"/>
  <c r="M191" i="4"/>
  <c r="Q191" i="4" s="1"/>
  <c r="R191" i="4" s="1" a="1"/>
  <c r="R191" i="4" s="1"/>
  <c r="N191" i="4"/>
  <c r="O191" i="4" s="1" a="1"/>
  <c r="O191" i="4" s="1"/>
  <c r="P191" i="4" a="1"/>
  <c r="P191" i="4" s="1"/>
  <c r="K192" i="4"/>
  <c r="L192" i="4"/>
  <c r="M192" i="4"/>
  <c r="Q192" i="4" s="1"/>
  <c r="R192" i="4" s="1" a="1"/>
  <c r="N192" i="4"/>
  <c r="R192" i="4"/>
  <c r="K193" i="4"/>
  <c r="L193" i="4"/>
  <c r="M193" i="4"/>
  <c r="Q193" i="4" s="1"/>
  <c r="R193" i="4" s="1" a="1"/>
  <c r="R193" i="4" s="1"/>
  <c r="N193" i="4"/>
  <c r="K194" i="4"/>
  <c r="L194" i="4"/>
  <c r="M194" i="4"/>
  <c r="Q194" i="4" s="1"/>
  <c r="R194" i="4" s="1" a="1"/>
  <c r="R194" i="4" s="1"/>
  <c r="N194" i="4"/>
  <c r="O194" i="4" a="1"/>
  <c r="O194" i="4"/>
  <c r="P194" i="4" a="1"/>
  <c r="P194" i="4" s="1"/>
  <c r="S194" i="4"/>
  <c r="T194" i="4" s="1"/>
  <c r="K195" i="4"/>
  <c r="L195" i="4"/>
  <c r="M195" i="4"/>
  <c r="Q195" i="4" s="1"/>
  <c r="R195" i="4" s="1" a="1"/>
  <c r="R195" i="4" s="1"/>
  <c r="N195" i="4"/>
  <c r="K196" i="4"/>
  <c r="L196" i="4"/>
  <c r="M196" i="4"/>
  <c r="Q196" i="4" s="1"/>
  <c r="N196" i="4"/>
  <c r="O196" i="4" a="1"/>
  <c r="O196" i="4" s="1"/>
  <c r="R196" i="4" a="1"/>
  <c r="R196" i="4" s="1"/>
  <c r="K197" i="4"/>
  <c r="L197" i="4"/>
  <c r="M197" i="4"/>
  <c r="N197" i="4"/>
  <c r="O197" i="4" a="1"/>
  <c r="O197" i="4" s="1"/>
  <c r="Q197" i="4"/>
  <c r="R197" i="4" s="1" a="1"/>
  <c r="R197" i="4" s="1"/>
  <c r="K198" i="4"/>
  <c r="L198" i="4"/>
  <c r="M198" i="4"/>
  <c r="Q198" i="4" s="1"/>
  <c r="R198" i="4" s="1" a="1"/>
  <c r="R198" i="4" s="1"/>
  <c r="N198" i="4"/>
  <c r="K199" i="4"/>
  <c r="L199" i="4"/>
  <c r="M199" i="4"/>
  <c r="Q199" i="4" s="1"/>
  <c r="R199" i="4" s="1" a="1"/>
  <c r="N199" i="4"/>
  <c r="R199" i="4"/>
  <c r="S199" i="4"/>
  <c r="T199" i="4" s="1"/>
  <c r="K200" i="4"/>
  <c r="L200" i="4"/>
  <c r="M200" i="4"/>
  <c r="Q200" i="4" s="1"/>
  <c r="R200" i="4" s="1" a="1"/>
  <c r="R200" i="4" s="1"/>
  <c r="N200" i="4"/>
  <c r="S200" i="4" s="1"/>
  <c r="K201" i="4"/>
  <c r="L201" i="4"/>
  <c r="M201" i="4"/>
  <c r="N201" i="4"/>
  <c r="S201" i="4" s="1"/>
  <c r="O201" i="4" a="1"/>
  <c r="O201" i="4" s="1"/>
  <c r="P201" i="4" a="1"/>
  <c r="P201" i="4" s="1"/>
  <c r="Q201" i="4"/>
  <c r="R201" i="4" a="1"/>
  <c r="R201" i="4" s="1"/>
  <c r="K202" i="4"/>
  <c r="L202" i="4"/>
  <c r="M202" i="4"/>
  <c r="N202" i="4"/>
  <c r="O202" i="4" s="1" a="1"/>
  <c r="O202" i="4" s="1"/>
  <c r="P202" i="4" a="1"/>
  <c r="P202" i="4" s="1"/>
  <c r="Q202" i="4"/>
  <c r="R202" i="4" s="1" a="1"/>
  <c r="R202" i="4" s="1"/>
  <c r="K203" i="4"/>
  <c r="L203" i="4"/>
  <c r="M203" i="4"/>
  <c r="Q203" i="4" s="1"/>
  <c r="R203" i="4" s="1" a="1"/>
  <c r="R203" i="4" s="1"/>
  <c r="N203" i="4"/>
  <c r="P203" i="4" a="1"/>
  <c r="P203" i="4" s="1"/>
  <c r="K204" i="4"/>
  <c r="L204" i="4"/>
  <c r="M204" i="4"/>
  <c r="Q204" i="4" s="1"/>
  <c r="N204" i="4"/>
  <c r="O204" i="4" a="1"/>
  <c r="O204" i="4" s="1"/>
  <c r="R204" i="4" a="1"/>
  <c r="R204" i="4" s="1"/>
  <c r="K205" i="4"/>
  <c r="L205" i="4"/>
  <c r="M205" i="4"/>
  <c r="Q205" i="4" s="1"/>
  <c r="R205" i="4" s="1" a="1"/>
  <c r="R205" i="4" s="1"/>
  <c r="N205" i="4"/>
  <c r="K206" i="4"/>
  <c r="L206" i="4"/>
  <c r="M206" i="4"/>
  <c r="N206" i="4"/>
  <c r="P206" i="4" s="1" a="1"/>
  <c r="P206" i="4" s="1"/>
  <c r="O206" i="4" a="1"/>
  <c r="O206" i="4" s="1"/>
  <c r="Q206" i="4"/>
  <c r="R206" i="4" a="1"/>
  <c r="R206" i="4" s="1"/>
  <c r="K207" i="4"/>
  <c r="L207" i="4"/>
  <c r="M207" i="4"/>
  <c r="Q207" i="4" s="1"/>
  <c r="R207" i="4" s="1" a="1"/>
  <c r="R207" i="4" s="1"/>
  <c r="N207" i="4"/>
  <c r="K208" i="4"/>
  <c r="L208" i="4"/>
  <c r="M208" i="4"/>
  <c r="Q208" i="4" s="1"/>
  <c r="R208" i="4" s="1" a="1"/>
  <c r="R208" i="4" s="1"/>
  <c r="N208" i="4"/>
  <c r="O208" i="4" a="1"/>
  <c r="O208" i="4"/>
  <c r="P208" i="4" a="1"/>
  <c r="P208" i="4" s="1"/>
  <c r="K209" i="4"/>
  <c r="L209" i="4"/>
  <c r="M209" i="4"/>
  <c r="Q209" i="4" s="1"/>
  <c r="R209" i="4" s="1" a="1"/>
  <c r="R209" i="4" s="1"/>
  <c r="N209" i="4"/>
  <c r="K210" i="4"/>
  <c r="L210" i="4"/>
  <c r="M210" i="4"/>
  <c r="Q210" i="4" s="1"/>
  <c r="R210" i="4" s="1" a="1"/>
  <c r="R210" i="4" s="1"/>
  <c r="N210" i="4"/>
  <c r="O210" i="4" s="1" a="1"/>
  <c r="O210" i="4" s="1"/>
  <c r="K211" i="4"/>
  <c r="L211" i="4"/>
  <c r="M211" i="4"/>
  <c r="Q211" i="4" s="1"/>
  <c r="R211" i="4" s="1" a="1"/>
  <c r="R211" i="4" s="1"/>
  <c r="N211" i="4"/>
  <c r="S211" i="4"/>
  <c r="K212" i="4"/>
  <c r="L212" i="4"/>
  <c r="M212" i="4"/>
  <c r="Q212" i="4" s="1"/>
  <c r="R212" i="4" s="1" a="1"/>
  <c r="R212" i="4" s="1"/>
  <c r="N212" i="4"/>
  <c r="K213" i="4"/>
  <c r="L213" i="4"/>
  <c r="M213" i="4"/>
  <c r="Q213" i="4" s="1"/>
  <c r="R213" i="4" s="1" a="1"/>
  <c r="R213" i="4" s="1"/>
  <c r="N213" i="4"/>
  <c r="P213" i="4" s="1" a="1"/>
  <c r="P213" i="4" s="1"/>
  <c r="S213" i="4"/>
  <c r="K214" i="4"/>
  <c r="L214" i="4"/>
  <c r="M214" i="4"/>
  <c r="Q214" i="4" s="1"/>
  <c r="R214" i="4" s="1" a="1"/>
  <c r="R214" i="4" s="1"/>
  <c r="N214" i="4"/>
  <c r="K215" i="4"/>
  <c r="L215" i="4"/>
  <c r="M215" i="4"/>
  <c r="Q215" i="4" s="1"/>
  <c r="R215" i="4" s="1" a="1"/>
  <c r="N215" i="4"/>
  <c r="O215" i="4" s="1" a="1"/>
  <c r="O215" i="4" s="1"/>
  <c r="P215" i="4" a="1"/>
  <c r="P215" i="4" s="1"/>
  <c r="R215" i="4"/>
  <c r="K216" i="4"/>
  <c r="L216" i="4"/>
  <c r="M216" i="4"/>
  <c r="N216" i="4"/>
  <c r="O216" i="4" a="1"/>
  <c r="O216" i="4" s="1"/>
  <c r="P216" i="4" a="1"/>
  <c r="P216" i="4" s="1"/>
  <c r="Q216" i="4"/>
  <c r="R216" i="4" s="1" a="1"/>
  <c r="R216" i="4" s="1"/>
  <c r="S216" i="4"/>
  <c r="K217" i="4"/>
  <c r="L217" i="4"/>
  <c r="M217" i="4"/>
  <c r="Q217" i="4" s="1"/>
  <c r="R217" i="4" s="1" a="1"/>
  <c r="R217" i="4" s="1"/>
  <c r="N217" i="4"/>
  <c r="K218" i="4"/>
  <c r="L218" i="4"/>
  <c r="M218" i="4"/>
  <c r="Q218" i="4" s="1"/>
  <c r="R218" i="4" s="1" a="1"/>
  <c r="R218" i="4" s="1"/>
  <c r="N218" i="4"/>
  <c r="K219" i="4"/>
  <c r="L219" i="4"/>
  <c r="M219" i="4"/>
  <c r="Q219" i="4" s="1"/>
  <c r="R219" i="4" s="1" a="1"/>
  <c r="R219" i="4" s="1"/>
  <c r="N219" i="4"/>
  <c r="O219" i="4" a="1"/>
  <c r="O219" i="4" s="1"/>
  <c r="P219" i="4" a="1"/>
  <c r="P219" i="4" s="1"/>
  <c r="K220" i="4"/>
  <c r="L220" i="4"/>
  <c r="M220" i="4"/>
  <c r="Q220" i="4" s="1"/>
  <c r="N220" i="4"/>
  <c r="O220" i="4" s="1" a="1"/>
  <c r="O220" i="4" s="1"/>
  <c r="R220" i="4" a="1"/>
  <c r="R220" i="4" s="1"/>
  <c r="K221" i="4"/>
  <c r="S221" i="4" s="1"/>
  <c r="L221" i="4"/>
  <c r="M221" i="4"/>
  <c r="Q221" i="4" s="1"/>
  <c r="R221" i="4" s="1" a="1"/>
  <c r="R221" i="4" s="1"/>
  <c r="N221" i="4"/>
  <c r="O221" i="4" s="1" a="1"/>
  <c r="O221" i="4" s="1"/>
  <c r="P221" i="4" a="1"/>
  <c r="P221" i="4" s="1"/>
  <c r="K222" i="4"/>
  <c r="L222" i="4"/>
  <c r="M222" i="4"/>
  <c r="Q222" i="4" s="1"/>
  <c r="R222" i="4" s="1" a="1"/>
  <c r="R222" i="4" s="1"/>
  <c r="N222" i="4"/>
  <c r="S222" i="4" s="1"/>
  <c r="T222" i="4" s="1"/>
  <c r="K223" i="4"/>
  <c r="L223" i="4"/>
  <c r="M223" i="4"/>
  <c r="Q223" i="4" s="1"/>
  <c r="R223" i="4" s="1" a="1"/>
  <c r="R223" i="4" s="1"/>
  <c r="T223" i="4" s="1"/>
  <c r="N223" i="4"/>
  <c r="P223" i="4" s="1" a="1"/>
  <c r="P223" i="4" s="1"/>
  <c r="O223" i="4" a="1"/>
  <c r="O223" i="4" s="1"/>
  <c r="S223" i="4"/>
  <c r="K224" i="4"/>
  <c r="L224" i="4"/>
  <c r="M224" i="4"/>
  <c r="Q224" i="4" s="1"/>
  <c r="R224" i="4" s="1" a="1"/>
  <c r="R224" i="4" s="1"/>
  <c r="N224" i="4"/>
  <c r="S224" i="4" s="1"/>
  <c r="K225" i="4"/>
  <c r="L225" i="4"/>
  <c r="M225" i="4"/>
  <c r="N225" i="4"/>
  <c r="S225" i="4" s="1"/>
  <c r="T225" i="4" s="1"/>
  <c r="O225" i="4" a="1"/>
  <c r="O225" i="4" s="1"/>
  <c r="Q225" i="4"/>
  <c r="R225" i="4" a="1"/>
  <c r="R225" i="4" s="1"/>
  <c r="K226" i="4"/>
  <c r="L226" i="4"/>
  <c r="M226" i="4"/>
  <c r="N226" i="4"/>
  <c r="O226" i="4" s="1" a="1"/>
  <c r="O226" i="4"/>
  <c r="P226" i="4" a="1"/>
  <c r="P226" i="4" s="1"/>
  <c r="Q226" i="4"/>
  <c r="R226" i="4" a="1"/>
  <c r="R226" i="4" s="1"/>
  <c r="S226" i="4"/>
  <c r="T226" i="4" s="1"/>
  <c r="K227" i="4"/>
  <c r="L227" i="4"/>
  <c r="M227" i="4"/>
  <c r="N227" i="4"/>
  <c r="O227" i="4" s="1" a="1"/>
  <c r="O227" i="4" s="1"/>
  <c r="Q227" i="4"/>
  <c r="R227" i="4" s="1" a="1"/>
  <c r="R227" i="4" s="1"/>
  <c r="S227" i="4"/>
  <c r="K228" i="4"/>
  <c r="L228" i="4"/>
  <c r="M228" i="4"/>
  <c r="Q228" i="4" s="1"/>
  <c r="R228" i="4" s="1" a="1"/>
  <c r="R228" i="4" s="1"/>
  <c r="N228" i="4"/>
  <c r="K229" i="4"/>
  <c r="L229" i="4"/>
  <c r="M229" i="4"/>
  <c r="Q229" i="4" s="1"/>
  <c r="N229" i="4"/>
  <c r="O229" i="4" a="1"/>
  <c r="O229" i="4" s="1"/>
  <c r="R229" i="4" a="1"/>
  <c r="R229" i="4" s="1"/>
  <c r="K230" i="4"/>
  <c r="L230" i="4"/>
  <c r="M230" i="4"/>
  <c r="N230" i="4"/>
  <c r="P230" i="4" s="1" a="1"/>
  <c r="P230" i="4" s="1"/>
  <c r="Q230" i="4"/>
  <c r="R230" i="4" s="1" a="1"/>
  <c r="R230" i="4" s="1"/>
  <c r="S230" i="4"/>
  <c r="K231" i="4"/>
  <c r="L231" i="4"/>
  <c r="M231" i="4"/>
  <c r="Q231" i="4" s="1"/>
  <c r="R231" i="4" s="1" a="1"/>
  <c r="R231" i="4" s="1"/>
  <c r="N231" i="4"/>
  <c r="O231" i="4" s="1" a="1"/>
  <c r="O231" i="4"/>
  <c r="P231" i="4" a="1"/>
  <c r="P231" i="4" s="1"/>
  <c r="K232" i="4"/>
  <c r="S232" i="4" s="1"/>
  <c r="L232" i="4"/>
  <c r="M232" i="4"/>
  <c r="Q232" i="4" s="1"/>
  <c r="R232" i="4" s="1" a="1"/>
  <c r="R232" i="4" s="1"/>
  <c r="N232" i="4"/>
  <c r="O232" i="4" s="1" a="1"/>
  <c r="O232" i="4" s="1"/>
  <c r="P232" i="4" a="1"/>
  <c r="P232" i="4"/>
  <c r="K233" i="4"/>
  <c r="L233" i="4"/>
  <c r="M233" i="4"/>
  <c r="N233" i="4"/>
  <c r="Q233" i="4"/>
  <c r="R233" i="4" s="1" a="1"/>
  <c r="R233" i="4" s="1"/>
  <c r="K234" i="4"/>
  <c r="L234" i="4"/>
  <c r="M234" i="4"/>
  <c r="Q234" i="4" s="1"/>
  <c r="N234" i="4"/>
  <c r="O234" i="4" s="1" a="1"/>
  <c r="O234" i="4" s="1"/>
  <c r="R234" i="4" a="1"/>
  <c r="R234" i="4" s="1"/>
  <c r="K235" i="4"/>
  <c r="L235" i="4"/>
  <c r="M235" i="4"/>
  <c r="Q235" i="4" s="1"/>
  <c r="R235" i="4" s="1" a="1"/>
  <c r="R235" i="4" s="1"/>
  <c r="N235" i="4"/>
  <c r="K236" i="4"/>
  <c r="L236" i="4"/>
  <c r="M236" i="4"/>
  <c r="Q236" i="4" s="1"/>
  <c r="R236" i="4" s="1" a="1"/>
  <c r="R236" i="4" s="1"/>
  <c r="N236" i="4"/>
  <c r="K237" i="4"/>
  <c r="L237" i="4"/>
  <c r="M237" i="4"/>
  <c r="Q237" i="4" s="1"/>
  <c r="R237" i="4" s="1" a="1"/>
  <c r="R237" i="4" s="1"/>
  <c r="N237" i="4"/>
  <c r="O237" i="4" a="1"/>
  <c r="O237" i="4" s="1"/>
  <c r="K238" i="4"/>
  <c r="L238" i="4"/>
  <c r="M238" i="4"/>
  <c r="Q238" i="4" s="1"/>
  <c r="R238" i="4" s="1" a="1"/>
  <c r="R238" i="4" s="1"/>
  <c r="N238" i="4"/>
  <c r="O238" i="4" s="1" a="1"/>
  <c r="O238" i="4"/>
  <c r="K239" i="4"/>
  <c r="S239" i="4" s="1"/>
  <c r="L239" i="4"/>
  <c r="M239" i="4"/>
  <c r="Q239" i="4" s="1"/>
  <c r="R239" i="4" s="1" a="1"/>
  <c r="N239" i="4"/>
  <c r="O239" i="4" a="1"/>
  <c r="O239" i="4"/>
  <c r="P239" i="4" a="1"/>
  <c r="P239" i="4" s="1"/>
  <c r="R239" i="4"/>
  <c r="T239" i="4" s="1"/>
  <c r="K240" i="4"/>
  <c r="L240" i="4"/>
  <c r="M240" i="4"/>
  <c r="N240" i="4"/>
  <c r="O240" i="4" a="1"/>
  <c r="O240" i="4" s="1"/>
  <c r="P240" i="4" a="1"/>
  <c r="P240" i="4" s="1"/>
  <c r="Q240" i="4"/>
  <c r="R240" i="4" a="1"/>
  <c r="R240" i="4" s="1"/>
  <c r="S240" i="4"/>
  <c r="K241" i="4"/>
  <c r="L241" i="4"/>
  <c r="M241" i="4"/>
  <c r="Q241" i="4" s="1"/>
  <c r="R241" i="4" s="1" a="1"/>
  <c r="R241" i="4" s="1"/>
  <c r="N241" i="4"/>
  <c r="O241" i="4" s="1" a="1"/>
  <c r="O241" i="4" s="1"/>
  <c r="K242" i="4"/>
  <c r="L242" i="4"/>
  <c r="M242" i="4"/>
  <c r="Q242" i="4" s="1"/>
  <c r="R242" i="4" s="1" a="1"/>
  <c r="R242" i="4" s="1"/>
  <c r="N242" i="4"/>
  <c r="K243" i="4"/>
  <c r="L243" i="4"/>
  <c r="M243" i="4"/>
  <c r="Q243" i="4" s="1"/>
  <c r="R243" i="4" s="1" a="1"/>
  <c r="R243" i="4" s="1"/>
  <c r="N243" i="4"/>
  <c r="P243" i="4" s="1" a="1"/>
  <c r="P243" i="4" s="1"/>
  <c r="O243" i="4" a="1"/>
  <c r="O243" i="4" s="1"/>
  <c r="K244" i="4"/>
  <c r="L244" i="4"/>
  <c r="M244" i="4"/>
  <c r="Q244" i="4" s="1"/>
  <c r="R244" i="4" s="1" a="1"/>
  <c r="R244" i="4" s="1"/>
  <c r="N244" i="4"/>
  <c r="K245" i="4"/>
  <c r="S245" i="4" s="1"/>
  <c r="L245" i="4"/>
  <c r="M245" i="4"/>
  <c r="Q245" i="4" s="1"/>
  <c r="R245" i="4" s="1" a="1"/>
  <c r="R245" i="4" s="1"/>
  <c r="N245" i="4"/>
  <c r="K246" i="4"/>
  <c r="L246" i="4"/>
  <c r="M246" i="4"/>
  <c r="Q246" i="4" s="1"/>
  <c r="R246" i="4" s="1" a="1"/>
  <c r="R246" i="4" s="1"/>
  <c r="N246" i="4"/>
  <c r="K247" i="4"/>
  <c r="L247" i="4"/>
  <c r="M247" i="4"/>
  <c r="Q247" i="4" s="1"/>
  <c r="R247" i="4" s="1" a="1"/>
  <c r="R247" i="4" s="1"/>
  <c r="N247" i="4"/>
  <c r="S247" i="4" s="1"/>
  <c r="T247" i="4" s="1"/>
  <c r="K248" i="4"/>
  <c r="L248" i="4"/>
  <c r="M248" i="4"/>
  <c r="N248" i="4"/>
  <c r="Q248" i="4"/>
  <c r="R248" i="4" s="1" a="1"/>
  <c r="R248" i="4" s="1"/>
  <c r="S248" i="4"/>
  <c r="K249" i="4"/>
  <c r="L249" i="4"/>
  <c r="M249" i="4"/>
  <c r="N249" i="4"/>
  <c r="P249" i="4" a="1"/>
  <c r="P249" i="4" s="1"/>
  <c r="Q249" i="4"/>
  <c r="R249" i="4" a="1"/>
  <c r="R249" i="4" s="1"/>
  <c r="K250" i="4"/>
  <c r="L250" i="4"/>
  <c r="M250" i="4"/>
  <c r="N250" i="4"/>
  <c r="O250" i="4" s="1" a="1"/>
  <c r="O250" i="4"/>
  <c r="Q250" i="4"/>
  <c r="R250" i="4" a="1"/>
  <c r="R250" i="4" s="1"/>
  <c r="S250" i="4"/>
  <c r="T250" i="4" s="1"/>
  <c r="K251" i="4"/>
  <c r="L251" i="4"/>
  <c r="M251" i="4"/>
  <c r="Q251" i="4" s="1"/>
  <c r="N251" i="4"/>
  <c r="O251" i="4" a="1"/>
  <c r="O251" i="4" s="1"/>
  <c r="P251" i="4" a="1"/>
  <c r="P251" i="4" s="1"/>
  <c r="R251" i="4" a="1"/>
  <c r="R251" i="4"/>
  <c r="S251" i="4"/>
  <c r="K252" i="4"/>
  <c r="L252" i="4"/>
  <c r="M252" i="4"/>
  <c r="Q252" i="4" s="1"/>
  <c r="R252" i="4" s="1" a="1"/>
  <c r="R252" i="4" s="1"/>
  <c r="N252" i="4"/>
  <c r="P252" i="4" s="1" a="1"/>
  <c r="P252" i="4" s="1"/>
  <c r="K253" i="4"/>
  <c r="L253" i="4"/>
  <c r="M253" i="4"/>
  <c r="Q253" i="4" s="1"/>
  <c r="N253" i="4"/>
  <c r="O253" i="4" a="1"/>
  <c r="O253" i="4" s="1"/>
  <c r="R253" i="4" a="1"/>
  <c r="R253" i="4" s="1"/>
  <c r="K254" i="4"/>
  <c r="L254" i="4"/>
  <c r="M254" i="4"/>
  <c r="N254" i="4"/>
  <c r="Q254" i="4"/>
  <c r="R254" i="4" a="1"/>
  <c r="R254" i="4" s="1"/>
  <c r="S254" i="4"/>
  <c r="K255" i="4"/>
  <c r="L255" i="4"/>
  <c r="M255" i="4"/>
  <c r="N255" i="4"/>
  <c r="Q255" i="4"/>
  <c r="R255" i="4" s="1" a="1"/>
  <c r="R255" i="4" s="1"/>
  <c r="K256" i="4"/>
  <c r="L256" i="4"/>
  <c r="M256" i="4"/>
  <c r="Q256" i="4" s="1"/>
  <c r="R256" i="4" s="1" a="1"/>
  <c r="R256" i="4" s="1"/>
  <c r="N256" i="4"/>
  <c r="O256" i="4" a="1"/>
  <c r="O256" i="4"/>
  <c r="P256" i="4" a="1"/>
  <c r="P256" i="4" s="1"/>
  <c r="K257" i="4"/>
  <c r="L257" i="4"/>
  <c r="M257" i="4"/>
  <c r="Q257" i="4" s="1"/>
  <c r="R257" i="4" s="1" a="1"/>
  <c r="N257" i="4"/>
  <c r="R257" i="4"/>
  <c r="T257" i="4" s="1"/>
  <c r="S257" i="4"/>
  <c r="K258" i="4"/>
  <c r="L258" i="4"/>
  <c r="M258" i="4"/>
  <c r="Q258" i="4" s="1"/>
  <c r="R258" i="4" s="1" a="1"/>
  <c r="R258" i="4" s="1"/>
  <c r="N258" i="4"/>
  <c r="O258" i="4" a="1"/>
  <c r="O258" i="4" s="1"/>
  <c r="K259" i="4"/>
  <c r="L259" i="4"/>
  <c r="M259" i="4"/>
  <c r="Q259" i="4" s="1"/>
  <c r="R259" i="4" s="1" a="1"/>
  <c r="R259" i="4" s="1"/>
  <c r="N259" i="4"/>
  <c r="K260" i="4"/>
  <c r="L260" i="4"/>
  <c r="M260" i="4"/>
  <c r="Q260" i="4" s="1"/>
  <c r="R260" i="4" s="1" a="1"/>
  <c r="R260" i="4" s="1"/>
  <c r="N260" i="4"/>
  <c r="K261" i="4"/>
  <c r="S261" i="4" s="1"/>
  <c r="L261" i="4"/>
  <c r="M261" i="4"/>
  <c r="Q261" i="4" s="1"/>
  <c r="R261" i="4" s="1" a="1"/>
  <c r="R261" i="4" s="1"/>
  <c r="N261" i="4"/>
  <c r="O261" i="4" a="1"/>
  <c r="O261" i="4" s="1"/>
  <c r="P261" i="4" a="1"/>
  <c r="P261" i="4" s="1"/>
  <c r="K262" i="4"/>
  <c r="L262" i="4"/>
  <c r="M262" i="4"/>
  <c r="N262" i="4"/>
  <c r="Q262" i="4"/>
  <c r="R262" i="4" s="1" a="1"/>
  <c r="R262" i="4" s="1"/>
  <c r="K263" i="4"/>
  <c r="S263" i="4" s="1"/>
  <c r="T263" i="4" s="1"/>
  <c r="L263" i="4"/>
  <c r="M263" i="4"/>
  <c r="Q263" i="4" s="1"/>
  <c r="R263" i="4" s="1" a="1"/>
  <c r="R263" i="4" s="1"/>
  <c r="N263" i="4"/>
  <c r="O263" i="4" s="1" a="1"/>
  <c r="O263" i="4" s="1"/>
  <c r="P263" i="4" a="1"/>
  <c r="P263" i="4" s="1"/>
  <c r="K264" i="4"/>
  <c r="L264" i="4"/>
  <c r="M264" i="4"/>
  <c r="N264" i="4"/>
  <c r="P264" i="4" s="1" a="1"/>
  <c r="P264" i="4" s="1"/>
  <c r="O264" i="4" a="1"/>
  <c r="O264" i="4" s="1"/>
  <c r="Q264" i="4"/>
  <c r="R264" i="4" s="1" a="1"/>
  <c r="R264" i="4" s="1"/>
  <c r="S264" i="4"/>
  <c r="K265" i="4"/>
  <c r="L265" i="4"/>
  <c r="M265" i="4"/>
  <c r="Q265" i="4" s="1"/>
  <c r="R265" i="4" s="1" a="1"/>
  <c r="R265" i="4" s="1"/>
  <c r="N265" i="4"/>
  <c r="O265" i="4" s="1" a="1"/>
  <c r="O265" i="4" s="1"/>
  <c r="P265" i="4" a="1"/>
  <c r="P265" i="4" s="1"/>
  <c r="K266" i="4"/>
  <c r="L266" i="4"/>
  <c r="M266" i="4"/>
  <c r="Q266" i="4" s="1"/>
  <c r="R266" i="4" s="1" a="1"/>
  <c r="R266" i="4" s="1"/>
  <c r="N266" i="4"/>
  <c r="P266" i="4" s="1" a="1"/>
  <c r="P266" i="4" s="1"/>
  <c r="O266" i="4" a="1"/>
  <c r="O266" i="4" s="1"/>
  <c r="S266" i="4"/>
  <c r="K267" i="4"/>
  <c r="L267" i="4"/>
  <c r="M267" i="4"/>
  <c r="Q267" i="4" s="1"/>
  <c r="R267" i="4" s="1" a="1"/>
  <c r="R267" i="4" s="1"/>
  <c r="N267" i="4"/>
  <c r="P267" i="4" s="1" a="1"/>
  <c r="P267" i="4" s="1"/>
  <c r="O267" i="4" a="1"/>
  <c r="O267" i="4"/>
  <c r="K268" i="4"/>
  <c r="L268" i="4"/>
  <c r="M268" i="4"/>
  <c r="Q268" i="4" s="1"/>
  <c r="N268" i="4"/>
  <c r="R268" i="4" a="1"/>
  <c r="R268" i="4" s="1"/>
  <c r="K269" i="4"/>
  <c r="S269" i="4" s="1"/>
  <c r="L269" i="4"/>
  <c r="M269" i="4"/>
  <c r="Q269" i="4" s="1"/>
  <c r="R269" i="4" s="1" a="1"/>
  <c r="R269" i="4" s="1"/>
  <c r="N269" i="4"/>
  <c r="P269" i="4" s="1" a="1"/>
  <c r="P269" i="4" s="1"/>
  <c r="K270" i="4"/>
  <c r="L270" i="4"/>
  <c r="M270" i="4"/>
  <c r="Q270" i="4" s="1"/>
  <c r="R270" i="4" s="1" a="1"/>
  <c r="R270" i="4" s="1"/>
  <c r="N270" i="4"/>
  <c r="K271" i="4"/>
  <c r="L271" i="4"/>
  <c r="M271" i="4"/>
  <c r="Q271" i="4" s="1"/>
  <c r="R271" i="4" s="1" a="1"/>
  <c r="R271" i="4" s="1"/>
  <c r="N271" i="4"/>
  <c r="K272" i="4"/>
  <c r="L272" i="4"/>
  <c r="M272" i="4"/>
  <c r="N272" i="4"/>
  <c r="Q272" i="4"/>
  <c r="R272" i="4" a="1"/>
  <c r="R272" i="4" s="1"/>
  <c r="K273" i="4"/>
  <c r="L273" i="4"/>
  <c r="M273" i="4"/>
  <c r="Q273" i="4" s="1"/>
  <c r="R273" i="4" s="1" a="1"/>
  <c r="R273" i="4" s="1"/>
  <c r="N273" i="4"/>
  <c r="K274" i="4"/>
  <c r="L274" i="4"/>
  <c r="M274" i="4"/>
  <c r="Q274" i="4" s="1"/>
  <c r="R274" i="4" s="1" a="1"/>
  <c r="R274" i="4" s="1"/>
  <c r="N274" i="4"/>
  <c r="K275" i="4"/>
  <c r="L275" i="4"/>
  <c r="M275" i="4"/>
  <c r="N275" i="4"/>
  <c r="O275" i="4" s="1" a="1"/>
  <c r="O275" i="4" s="1"/>
  <c r="P275" i="4" a="1"/>
  <c r="P275" i="4" s="1"/>
  <c r="Q275" i="4"/>
  <c r="R275" i="4" s="1" a="1"/>
  <c r="R275" i="4" s="1"/>
  <c r="S275" i="4"/>
  <c r="K276" i="4"/>
  <c r="L276" i="4"/>
  <c r="M276" i="4"/>
  <c r="Q276" i="4" s="1"/>
  <c r="R276" i="4" s="1" a="1"/>
  <c r="R276" i="4" s="1"/>
  <c r="T276" i="4" s="1"/>
  <c r="N276" i="4"/>
  <c r="P276" i="4" s="1" a="1"/>
  <c r="P276" i="4" s="1"/>
  <c r="O276" i="4" a="1"/>
  <c r="O276" i="4"/>
  <c r="S276" i="4"/>
  <c r="K277" i="4"/>
  <c r="L277" i="4"/>
  <c r="M277" i="4"/>
  <c r="Q277" i="4" s="1"/>
  <c r="N277" i="4"/>
  <c r="R277" i="4" a="1"/>
  <c r="R277" i="4" s="1"/>
  <c r="K278" i="4"/>
  <c r="L278" i="4"/>
  <c r="M278" i="4"/>
  <c r="Q278" i="4" s="1"/>
  <c r="R278" i="4" s="1" a="1"/>
  <c r="N278" i="4"/>
  <c r="R278" i="4"/>
  <c r="K279" i="4"/>
  <c r="L279" i="4"/>
  <c r="M279" i="4"/>
  <c r="Q279" i="4" s="1"/>
  <c r="R279" i="4" s="1" a="1"/>
  <c r="R279" i="4" s="1"/>
  <c r="N279" i="4"/>
  <c r="O279" i="4" a="1"/>
  <c r="O279" i="4"/>
  <c r="K280" i="4"/>
  <c r="L280" i="4"/>
  <c r="M280" i="4"/>
  <c r="Q280" i="4" s="1"/>
  <c r="R280" i="4" s="1" a="1"/>
  <c r="R280" i="4" s="1"/>
  <c r="N280" i="4"/>
  <c r="K281" i="4"/>
  <c r="L281" i="4"/>
  <c r="M281" i="4"/>
  <c r="Q281" i="4" s="1"/>
  <c r="R281" i="4" s="1" a="1"/>
  <c r="R281" i="4" s="1"/>
  <c r="N281" i="4"/>
  <c r="O281" i="4" a="1"/>
  <c r="O281" i="4" s="1"/>
  <c r="K282" i="4"/>
  <c r="L282" i="4"/>
  <c r="M282" i="4"/>
  <c r="Q282" i="4" s="1"/>
  <c r="N282" i="4"/>
  <c r="P282" i="4" a="1"/>
  <c r="P282" i="4" s="1"/>
  <c r="R282" i="4" a="1"/>
  <c r="R282" i="4" s="1"/>
  <c r="K283" i="4"/>
  <c r="L283" i="4"/>
  <c r="M283" i="4"/>
  <c r="N283" i="4"/>
  <c r="Q283" i="4"/>
  <c r="R283" i="4" s="1" a="1"/>
  <c r="R283" i="4" s="1"/>
  <c r="K284" i="4"/>
  <c r="L284" i="4"/>
  <c r="M284" i="4"/>
  <c r="Q284" i="4" s="1"/>
  <c r="R284" i="4" s="1" a="1"/>
  <c r="R284" i="4" s="1"/>
  <c r="N284" i="4"/>
  <c r="O284" i="4" a="1"/>
  <c r="O284" i="4" s="1"/>
  <c r="K285" i="4"/>
  <c r="L285" i="4"/>
  <c r="M285" i="4"/>
  <c r="N285" i="4"/>
  <c r="Q285" i="4"/>
  <c r="R285" i="4" a="1"/>
  <c r="R285" i="4" s="1"/>
  <c r="K286" i="4"/>
  <c r="L286" i="4"/>
  <c r="M286" i="4"/>
  <c r="Q286" i="4" s="1"/>
  <c r="R286" i="4" s="1" a="1"/>
  <c r="R286" i="4" s="1"/>
  <c r="N286" i="4"/>
  <c r="P286" i="4" a="1"/>
  <c r="P286" i="4" s="1"/>
  <c r="K287" i="4"/>
  <c r="S287" i="4" s="1"/>
  <c r="T287" i="4" s="1"/>
  <c r="L287" i="4"/>
  <c r="M287" i="4"/>
  <c r="N287" i="4"/>
  <c r="O287" i="4" a="1"/>
  <c r="O287" i="4" s="1"/>
  <c r="P287" i="4" a="1"/>
  <c r="P287" i="4" s="1"/>
  <c r="Q287" i="4"/>
  <c r="R287" i="4" s="1" a="1"/>
  <c r="R287" i="4" s="1"/>
  <c r="K288" i="4"/>
  <c r="L288" i="4"/>
  <c r="M288" i="4"/>
  <c r="N288" i="4"/>
  <c r="Q288" i="4"/>
  <c r="R288" i="4" a="1"/>
  <c r="R288" i="4" s="1"/>
  <c r="K289" i="4"/>
  <c r="S289" i="4" s="1"/>
  <c r="L289" i="4"/>
  <c r="M289" i="4"/>
  <c r="Q289" i="4" s="1"/>
  <c r="R289" i="4" s="1" a="1"/>
  <c r="R289" i="4" s="1"/>
  <c r="N289" i="4"/>
  <c r="K290" i="4"/>
  <c r="L290" i="4"/>
  <c r="M290" i="4"/>
  <c r="Q290" i="4" s="1"/>
  <c r="R290" i="4" s="1" a="1"/>
  <c r="R290" i="4" s="1"/>
  <c r="N290" i="4"/>
  <c r="K291" i="4"/>
  <c r="L291" i="4"/>
  <c r="M291" i="4"/>
  <c r="Q291" i="4" s="1"/>
  <c r="N291" i="4"/>
  <c r="R291" i="4" a="1"/>
  <c r="R291" i="4" s="1"/>
  <c r="K292" i="4"/>
  <c r="L292" i="4"/>
  <c r="M292" i="4"/>
  <c r="Q292" i="4" s="1"/>
  <c r="R292" i="4" s="1" a="1"/>
  <c r="R292" i="4" s="1"/>
  <c r="N292" i="4"/>
  <c r="K293" i="4"/>
  <c r="L293" i="4"/>
  <c r="M293" i="4"/>
  <c r="Q293" i="4" s="1"/>
  <c r="R293" i="4" s="1" a="1"/>
  <c r="R293" i="4" s="1"/>
  <c r="N293" i="4"/>
  <c r="K294" i="4"/>
  <c r="L294" i="4"/>
  <c r="M294" i="4"/>
  <c r="Q294" i="4" s="1"/>
  <c r="R294" i="4" s="1" a="1"/>
  <c r="R294" i="4" s="1"/>
  <c r="N294" i="4"/>
  <c r="K295" i="4"/>
  <c r="L295" i="4"/>
  <c r="M295" i="4"/>
  <c r="Q295" i="4" s="1"/>
  <c r="R295" i="4" s="1" a="1"/>
  <c r="R295" i="4" s="1"/>
  <c r="N295" i="4"/>
  <c r="P295" i="4" s="1" a="1"/>
  <c r="P295" i="4" s="1"/>
  <c r="O295" i="4" a="1"/>
  <c r="O295" i="4" s="1"/>
  <c r="K296" i="4"/>
  <c r="L296" i="4"/>
  <c r="M296" i="4"/>
  <c r="Q296" i="4" s="1"/>
  <c r="R296" i="4" s="1" a="1"/>
  <c r="R296" i="4" s="1"/>
  <c r="N296" i="4"/>
  <c r="S296" i="4" s="1"/>
  <c r="K297" i="4"/>
  <c r="L297" i="4"/>
  <c r="M297" i="4"/>
  <c r="Q297" i="4" s="1"/>
  <c r="R297" i="4" s="1" a="1"/>
  <c r="R297" i="4" s="1"/>
  <c r="N297" i="4"/>
  <c r="O297" i="4" s="1" a="1"/>
  <c r="O297" i="4" s="1"/>
  <c r="K298" i="4"/>
  <c r="L298" i="4"/>
  <c r="M298" i="4"/>
  <c r="Q298" i="4" s="1"/>
  <c r="R298" i="4" s="1" a="1"/>
  <c r="R298" i="4" s="1"/>
  <c r="N298" i="4"/>
  <c r="K299" i="4"/>
  <c r="L299" i="4"/>
  <c r="M299" i="4"/>
  <c r="Q299" i="4" s="1"/>
  <c r="R299" i="4" s="1" a="1"/>
  <c r="R299" i="4" s="1"/>
  <c r="N299" i="4"/>
  <c r="P299" i="4" s="1" a="1"/>
  <c r="P299" i="4" s="1"/>
  <c r="O299" i="4" a="1"/>
  <c r="O299" i="4" s="1"/>
  <c r="K300" i="4"/>
  <c r="S300" i="4" s="1"/>
  <c r="L300" i="4"/>
  <c r="M300" i="4"/>
  <c r="N300" i="4"/>
  <c r="P300" i="4" s="1" a="1"/>
  <c r="P300" i="4" s="1"/>
  <c r="Q300" i="4"/>
  <c r="R300" i="4" s="1" a="1"/>
  <c r="R300" i="4" s="1"/>
  <c r="K301" i="4"/>
  <c r="L301" i="4"/>
  <c r="M301" i="4"/>
  <c r="Q301" i="4" s="1"/>
  <c r="R301" i="4" s="1" a="1"/>
  <c r="R301" i="4" s="1"/>
  <c r="N301" i="4"/>
  <c r="K302" i="4"/>
  <c r="L302" i="4"/>
  <c r="M302" i="4"/>
  <c r="Q302" i="4" s="1"/>
  <c r="R302" i="4" s="1" a="1"/>
  <c r="R302" i="4" s="1"/>
  <c r="N302" i="4"/>
  <c r="P302" i="4" s="1" a="1"/>
  <c r="P302" i="4" s="1"/>
  <c r="O302" i="4" a="1"/>
  <c r="O302" i="4" s="1"/>
  <c r="K303" i="4"/>
  <c r="L303" i="4"/>
  <c r="M303" i="4"/>
  <c r="N303" i="4"/>
  <c r="O303" i="4" s="1" a="1"/>
  <c r="O303" i="4" s="1"/>
  <c r="P303" i="4" a="1"/>
  <c r="P303" i="4"/>
  <c r="Q303" i="4"/>
  <c r="R303" i="4" s="1" a="1"/>
  <c r="R303" i="4" s="1"/>
  <c r="K304" i="4"/>
  <c r="L304" i="4"/>
  <c r="M304" i="4"/>
  <c r="N304" i="4"/>
  <c r="O304" i="4" s="1" a="1"/>
  <c r="O304" i="4" s="1"/>
  <c r="P304" i="4" a="1"/>
  <c r="P304" i="4" s="1"/>
  <c r="Q304" i="4"/>
  <c r="R304" i="4" s="1" a="1"/>
  <c r="R304" i="4"/>
  <c r="S304" i="4"/>
  <c r="T304" i="4" s="1"/>
  <c r="K305" i="4"/>
  <c r="L305" i="4"/>
  <c r="M305" i="4"/>
  <c r="Q305" i="4" s="1"/>
  <c r="R305" i="4" s="1" a="1"/>
  <c r="R305" i="4" s="1"/>
  <c r="N305" i="4"/>
  <c r="P305" i="4" s="1" a="1"/>
  <c r="P305" i="4"/>
  <c r="K306" i="4"/>
  <c r="L306" i="4"/>
  <c r="M306" i="4"/>
  <c r="Q306" i="4" s="1"/>
  <c r="R306" i="4" s="1" a="1"/>
  <c r="R306" i="4" s="1"/>
  <c r="N306" i="4"/>
  <c r="P306" i="4" s="1" a="1"/>
  <c r="P306" i="4" s="1"/>
  <c r="S306" i="4"/>
  <c r="K307" i="4"/>
  <c r="L307" i="4"/>
  <c r="M307" i="4"/>
  <c r="N307" i="4"/>
  <c r="S307" i="4" s="1"/>
  <c r="Q307" i="4"/>
  <c r="R307" i="4" s="1" a="1"/>
  <c r="R307" i="4" s="1"/>
  <c r="K308" i="4"/>
  <c r="L308" i="4"/>
  <c r="M308" i="4"/>
  <c r="N308" i="4"/>
  <c r="Q308" i="4"/>
  <c r="R308" i="4" s="1" a="1"/>
  <c r="R308" i="4"/>
  <c r="K309" i="4"/>
  <c r="L309" i="4"/>
  <c r="M309" i="4"/>
  <c r="Q309" i="4" s="1"/>
  <c r="R309" i="4" s="1" a="1"/>
  <c r="R309" i="4" s="1"/>
  <c r="N309" i="4"/>
  <c r="K310" i="4"/>
  <c r="L310" i="4"/>
  <c r="M310" i="4"/>
  <c r="N310" i="4"/>
  <c r="S310" i="4" s="1"/>
  <c r="O310" i="4" a="1"/>
  <c r="O310" i="4" s="1"/>
  <c r="P310" i="4" a="1"/>
  <c r="P310" i="4" s="1"/>
  <c r="Q310" i="4"/>
  <c r="R310" i="4" s="1" a="1"/>
  <c r="R310" i="4" s="1"/>
  <c r="K311" i="4"/>
  <c r="L311" i="4"/>
  <c r="M311" i="4"/>
  <c r="N311" i="4"/>
  <c r="S311" i="4" s="1"/>
  <c r="O311" i="4" a="1"/>
  <c r="O311" i="4" s="1"/>
  <c r="P311" i="4" a="1"/>
  <c r="P311" i="4" s="1"/>
  <c r="Q311" i="4"/>
  <c r="R311" i="4" a="1"/>
  <c r="R311" i="4" s="1"/>
  <c r="K312" i="4"/>
  <c r="L312" i="4"/>
  <c r="M312" i="4"/>
  <c r="Q312" i="4" s="1"/>
  <c r="R312" i="4" s="1" a="1"/>
  <c r="R312" i="4" s="1"/>
  <c r="N312" i="4"/>
  <c r="O312" i="4" s="1" a="1"/>
  <c r="O312" i="4" s="1"/>
  <c r="K313" i="4"/>
  <c r="L313" i="4"/>
  <c r="M313" i="4"/>
  <c r="Q313" i="4" s="1"/>
  <c r="N313" i="4"/>
  <c r="R313" i="4" a="1"/>
  <c r="R313" i="4" s="1"/>
  <c r="K314" i="4"/>
  <c r="L314" i="4"/>
  <c r="M314" i="4"/>
  <c r="Q314" i="4" s="1"/>
  <c r="R314" i="4" s="1" a="1"/>
  <c r="R314" i="4" s="1"/>
  <c r="N314" i="4"/>
  <c r="O314" i="4" s="1" a="1"/>
  <c r="O314" i="4" s="1"/>
  <c r="K315" i="4"/>
  <c r="L315" i="4"/>
  <c r="M315" i="4"/>
  <c r="Q315" i="4" s="1"/>
  <c r="R315" i="4" s="1" a="1"/>
  <c r="R315" i="4" s="1"/>
  <c r="N315" i="4"/>
  <c r="O315" i="4" a="1"/>
  <c r="O315" i="4" s="1"/>
  <c r="K316" i="4"/>
  <c r="L316" i="4"/>
  <c r="M316" i="4"/>
  <c r="N316" i="4"/>
  <c r="O316" i="4" a="1"/>
  <c r="O316" i="4" s="1"/>
  <c r="Q316" i="4"/>
  <c r="R316" i="4" s="1" a="1"/>
  <c r="R316" i="4"/>
  <c r="K317" i="4"/>
  <c r="L317" i="4"/>
  <c r="M317" i="4"/>
  <c r="Q317" i="4" s="1"/>
  <c r="R317" i="4" s="1" a="1"/>
  <c r="R317" i="4" s="1"/>
  <c r="N317" i="4"/>
  <c r="K318" i="4"/>
  <c r="L318" i="4"/>
  <c r="M318" i="4"/>
  <c r="N318" i="4"/>
  <c r="P318" i="4" s="1" a="1"/>
  <c r="P318" i="4" s="1"/>
  <c r="O318" i="4" a="1"/>
  <c r="O318" i="4" s="1"/>
  <c r="Q318" i="4"/>
  <c r="R318" i="4" s="1" a="1"/>
  <c r="R318" i="4" s="1"/>
  <c r="K319" i="4"/>
  <c r="L319" i="4"/>
  <c r="M319" i="4"/>
  <c r="N319" i="4"/>
  <c r="Q319" i="4"/>
  <c r="R319" i="4" s="1" a="1"/>
  <c r="R319" i="4" s="1"/>
  <c r="K320" i="4"/>
  <c r="L320" i="4"/>
  <c r="M320" i="4"/>
  <c r="Q320" i="4" s="1"/>
  <c r="R320" i="4" s="1" a="1"/>
  <c r="R320" i="4" s="1"/>
  <c r="N320" i="4"/>
  <c r="K321" i="4"/>
  <c r="L321" i="4"/>
  <c r="M321" i="4"/>
  <c r="N321" i="4"/>
  <c r="Q321" i="4"/>
  <c r="R321" i="4" s="1" a="1"/>
  <c r="R321" i="4" s="1"/>
  <c r="K322" i="4"/>
  <c r="L322" i="4"/>
  <c r="M322" i="4"/>
  <c r="Q322" i="4" s="1"/>
  <c r="R322" i="4" s="1" a="1"/>
  <c r="R322" i="4" s="1"/>
  <c r="N322" i="4"/>
  <c r="K323" i="4"/>
  <c r="L323" i="4"/>
  <c r="M323" i="4"/>
  <c r="Q323" i="4" s="1"/>
  <c r="R323" i="4" s="1" a="1"/>
  <c r="R323" i="4" s="1"/>
  <c r="N323" i="4"/>
  <c r="K324" i="4"/>
  <c r="L324" i="4"/>
  <c r="M324" i="4"/>
  <c r="N324" i="4"/>
  <c r="P324" i="4" s="1" a="1"/>
  <c r="P324" i="4" s="1"/>
  <c r="Q324" i="4"/>
  <c r="R324" i="4" s="1" a="1"/>
  <c r="R324" i="4" s="1"/>
  <c r="K325" i="4"/>
  <c r="L325" i="4"/>
  <c r="M325" i="4"/>
  <c r="Q325" i="4" s="1"/>
  <c r="R325" i="4" s="1" a="1"/>
  <c r="R325" i="4" s="1"/>
  <c r="N325" i="4"/>
  <c r="K326" i="4"/>
  <c r="L326" i="4"/>
  <c r="M326" i="4"/>
  <c r="Q326" i="4" s="1"/>
  <c r="R326" i="4" s="1" a="1"/>
  <c r="R326" i="4" s="1"/>
  <c r="N326" i="4"/>
  <c r="K327" i="4"/>
  <c r="L327" i="4"/>
  <c r="M327" i="4"/>
  <c r="Q327" i="4" s="1"/>
  <c r="R327" i="4" s="1" a="1"/>
  <c r="R327" i="4" s="1"/>
  <c r="N327" i="4"/>
  <c r="O327" i="4" a="1"/>
  <c r="O327" i="4" s="1"/>
  <c r="K328" i="4"/>
  <c r="L328" i="4"/>
  <c r="M328" i="4"/>
  <c r="N328" i="4"/>
  <c r="O328" i="4" a="1"/>
  <c r="O328" i="4" s="1"/>
  <c r="Q328" i="4"/>
  <c r="R328" i="4" s="1" a="1"/>
  <c r="R328" i="4" s="1"/>
  <c r="K329" i="4"/>
  <c r="L329" i="4"/>
  <c r="M329" i="4"/>
  <c r="N329" i="4"/>
  <c r="P329" i="4" a="1"/>
  <c r="P329" i="4" s="1"/>
  <c r="Q329" i="4"/>
  <c r="R329" i="4" s="1" a="1"/>
  <c r="R329" i="4" s="1"/>
  <c r="K330" i="4"/>
  <c r="S330" i="4" s="1"/>
  <c r="L330" i="4"/>
  <c r="M330" i="4"/>
  <c r="Q330" i="4" s="1"/>
  <c r="R330" i="4" s="1" a="1"/>
  <c r="R330" i="4" s="1"/>
  <c r="N330" i="4"/>
  <c r="O330" i="4" a="1"/>
  <c r="O330" i="4"/>
  <c r="P330" i="4" a="1"/>
  <c r="P330" i="4"/>
  <c r="K331" i="4"/>
  <c r="L331" i="4"/>
  <c r="M331" i="4"/>
  <c r="Q331" i="4" s="1"/>
  <c r="R331" i="4" s="1" a="1"/>
  <c r="R331" i="4" s="1"/>
  <c r="N331" i="4"/>
  <c r="K332" i="4"/>
  <c r="L332" i="4"/>
  <c r="M332" i="4"/>
  <c r="Q332" i="4" s="1"/>
  <c r="R332" i="4" s="1" a="1"/>
  <c r="R332" i="4" s="1"/>
  <c r="N332" i="4"/>
  <c r="O332" i="4" s="1" a="1"/>
  <c r="O332" i="4"/>
  <c r="K333" i="4"/>
  <c r="L333" i="4"/>
  <c r="M333" i="4"/>
  <c r="Q333" i="4" s="1"/>
  <c r="R333" i="4" s="1" a="1"/>
  <c r="R333" i="4" s="1"/>
  <c r="N333" i="4"/>
  <c r="P333" i="4" s="1" a="1"/>
  <c r="P333" i="4" s="1"/>
  <c r="K334" i="4"/>
  <c r="L334" i="4"/>
  <c r="M334" i="4"/>
  <c r="Q334" i="4" s="1"/>
  <c r="R334" i="4" s="1" a="1"/>
  <c r="R334" i="4" s="1"/>
  <c r="N334" i="4"/>
  <c r="O334" i="4" a="1"/>
  <c r="O334" i="4" s="1"/>
  <c r="K335" i="4"/>
  <c r="S335" i="4" s="1"/>
  <c r="L335" i="4"/>
  <c r="M335" i="4"/>
  <c r="Q335" i="4" s="1"/>
  <c r="N335" i="4"/>
  <c r="P335" i="4" s="1" a="1"/>
  <c r="P335" i="4" s="1"/>
  <c r="R335" i="4" a="1"/>
  <c r="R335" i="4" s="1"/>
  <c r="K336" i="4"/>
  <c r="L336" i="4"/>
  <c r="M336" i="4"/>
  <c r="Q336" i="4" s="1"/>
  <c r="R336" i="4" s="1" a="1"/>
  <c r="R336" i="4" s="1"/>
  <c r="N336" i="4"/>
  <c r="O336" i="4" s="1" a="1"/>
  <c r="O336" i="4" s="1"/>
  <c r="K337" i="4"/>
  <c r="S337" i="4" s="1"/>
  <c r="L337" i="4"/>
  <c r="M337" i="4"/>
  <c r="Q337" i="4" s="1"/>
  <c r="R337" i="4" s="1" a="1"/>
  <c r="R337" i="4" s="1"/>
  <c r="N337" i="4"/>
  <c r="P337" i="4" s="1" a="1"/>
  <c r="P337" i="4" s="1"/>
  <c r="K338" i="4"/>
  <c r="L338" i="4"/>
  <c r="M338" i="4"/>
  <c r="Q338" i="4" s="1"/>
  <c r="R338" i="4" s="1" a="1"/>
  <c r="R338" i="4" s="1"/>
  <c r="N338" i="4"/>
  <c r="K339" i="4"/>
  <c r="L339" i="4"/>
  <c r="M339" i="4"/>
  <c r="Q339" i="4" s="1"/>
  <c r="R339" i="4" s="1" a="1"/>
  <c r="R339" i="4" s="1"/>
  <c r="N339" i="4"/>
  <c r="K340" i="4"/>
  <c r="L340" i="4"/>
  <c r="M340" i="4"/>
  <c r="Q340" i="4" s="1"/>
  <c r="R340" i="4" s="1" a="1"/>
  <c r="R340" i="4" s="1"/>
  <c r="N340" i="4"/>
  <c r="O340" i="4" a="1"/>
  <c r="O340" i="4" s="1"/>
  <c r="K341" i="4"/>
  <c r="L341" i="4"/>
  <c r="M341" i="4"/>
  <c r="Q341" i="4" s="1"/>
  <c r="R341" i="4" s="1" a="1"/>
  <c r="R341" i="4" s="1"/>
  <c r="N341" i="4"/>
  <c r="O341" i="4" s="1" a="1"/>
  <c r="O341" i="4"/>
  <c r="K342" i="4"/>
  <c r="L342" i="4"/>
  <c r="M342" i="4"/>
  <c r="Q342" i="4" s="1"/>
  <c r="R342" i="4" s="1" a="1"/>
  <c r="R342" i="4" s="1"/>
  <c r="N342" i="4"/>
  <c r="P342" i="4" a="1"/>
  <c r="P342" i="4" s="1"/>
  <c r="K343" i="4"/>
  <c r="L343" i="4"/>
  <c r="M343" i="4"/>
  <c r="N343" i="4"/>
  <c r="P343" i="4" s="1" a="1"/>
  <c r="P343" i="4" s="1"/>
  <c r="Q343" i="4"/>
  <c r="R343" i="4" s="1" a="1"/>
  <c r="R343" i="4" s="1"/>
  <c r="K344" i="4"/>
  <c r="S344" i="4" s="1"/>
  <c r="L344" i="4"/>
  <c r="M344" i="4"/>
  <c r="N344" i="4"/>
  <c r="Q344" i="4"/>
  <c r="R344" i="4" s="1" a="1"/>
  <c r="R344" i="4" s="1"/>
  <c r="K345" i="4"/>
  <c r="S345" i="4" s="1"/>
  <c r="T345" i="4" s="1"/>
  <c r="L345" i="4"/>
  <c r="M345" i="4"/>
  <c r="Q345" i="4" s="1"/>
  <c r="R345" i="4" s="1" a="1"/>
  <c r="R345" i="4" s="1"/>
  <c r="N345" i="4"/>
  <c r="O345" i="4" s="1" a="1"/>
  <c r="O345" i="4" s="1"/>
  <c r="P345" i="4" a="1"/>
  <c r="P345" i="4" s="1"/>
  <c r="K346" i="4"/>
  <c r="S346" i="4" s="1"/>
  <c r="T346" i="4" s="1"/>
  <c r="L346" i="4"/>
  <c r="M346" i="4"/>
  <c r="N346" i="4"/>
  <c r="O346" i="4" s="1" a="1"/>
  <c r="O346" i="4"/>
  <c r="P346" i="4" a="1"/>
  <c r="P346" i="4"/>
  <c r="Q346" i="4"/>
  <c r="R346" i="4" s="1" a="1"/>
  <c r="R346" i="4" s="1"/>
  <c r="K347" i="4"/>
  <c r="S347" i="4" s="1"/>
  <c r="L347" i="4"/>
  <c r="M347" i="4"/>
  <c r="Q347" i="4" s="1"/>
  <c r="R347" i="4" s="1" a="1"/>
  <c r="R347" i="4" s="1"/>
  <c r="N347" i="4"/>
  <c r="P347" i="4" s="1" a="1"/>
  <c r="P347" i="4" s="1"/>
  <c r="O347" i="4" a="1"/>
  <c r="O347" i="4" s="1"/>
  <c r="K348" i="4"/>
  <c r="L348" i="4"/>
  <c r="M348" i="4"/>
  <c r="Q348" i="4" s="1"/>
  <c r="R348" i="4" s="1" a="1"/>
  <c r="R348" i="4" s="1"/>
  <c r="N348" i="4"/>
  <c r="K349" i="4"/>
  <c r="L349" i="4"/>
  <c r="M349" i="4"/>
  <c r="N349" i="4"/>
  <c r="Q349" i="4"/>
  <c r="R349" i="4" s="1" a="1"/>
  <c r="R349" i="4" s="1"/>
  <c r="K350" i="4"/>
  <c r="L350" i="4"/>
  <c r="M350" i="4"/>
  <c r="Q350" i="4" s="1"/>
  <c r="R350" i="4" s="1" a="1"/>
  <c r="R350" i="4" s="1"/>
  <c r="N350" i="4"/>
  <c r="S350" i="4" s="1"/>
  <c r="K351" i="4"/>
  <c r="L351" i="4"/>
  <c r="M351" i="4"/>
  <c r="Q351" i="4" s="1"/>
  <c r="R351" i="4" s="1" a="1"/>
  <c r="R351" i="4" s="1"/>
  <c r="N351" i="4"/>
  <c r="K352" i="4"/>
  <c r="L352" i="4"/>
  <c r="M352" i="4"/>
  <c r="Q352" i="4" s="1"/>
  <c r="R352" i="4" s="1" a="1"/>
  <c r="R352" i="4" s="1"/>
  <c r="N352" i="4"/>
  <c r="O352" i="4" s="1" a="1"/>
  <c r="O352" i="4" s="1"/>
  <c r="K353" i="4"/>
  <c r="L353" i="4"/>
  <c r="M353" i="4"/>
  <c r="Q353" i="4" s="1"/>
  <c r="R353" i="4" s="1" a="1"/>
  <c r="R353" i="4" s="1"/>
  <c r="N353" i="4"/>
  <c r="K354" i="4"/>
  <c r="L354" i="4"/>
  <c r="M354" i="4"/>
  <c r="Q354" i="4" s="1"/>
  <c r="R354" i="4" s="1" a="1"/>
  <c r="R354" i="4" s="1"/>
  <c r="N354" i="4"/>
  <c r="O354" i="4" s="1" a="1"/>
  <c r="O354" i="4" s="1"/>
  <c r="K355" i="4"/>
  <c r="S355" i="4" s="1"/>
  <c r="T355" i="4" s="1"/>
  <c r="L355" i="4"/>
  <c r="M355" i="4"/>
  <c r="Q355" i="4" s="1"/>
  <c r="R355" i="4" s="1" a="1"/>
  <c r="R355" i="4" s="1"/>
  <c r="N355" i="4"/>
  <c r="P355" i="4" s="1" a="1"/>
  <c r="P355" i="4" s="1"/>
  <c r="K356" i="4"/>
  <c r="L356" i="4"/>
  <c r="M356" i="4"/>
  <c r="Q356" i="4" s="1"/>
  <c r="N356" i="4"/>
  <c r="S356" i="4" s="1"/>
  <c r="R356" i="4" a="1"/>
  <c r="R356" i="4" s="1"/>
  <c r="K357" i="4"/>
  <c r="L357" i="4"/>
  <c r="M357" i="4"/>
  <c r="Q357" i="4" s="1"/>
  <c r="R357" i="4" s="1" a="1"/>
  <c r="R357" i="4" s="1"/>
  <c r="N357" i="4"/>
  <c r="O357" i="4" a="1"/>
  <c r="O357" i="4" s="1"/>
  <c r="P357" i="4" a="1"/>
  <c r="P357" i="4" s="1"/>
  <c r="S357" i="4"/>
  <c r="T357" i="4" s="1"/>
  <c r="K358" i="4"/>
  <c r="L358" i="4"/>
  <c r="M358" i="4"/>
  <c r="Q358" i="4" s="1"/>
  <c r="R358" i="4" s="1" a="1"/>
  <c r="R358" i="4" s="1"/>
  <c r="N358" i="4"/>
  <c r="O358" i="4" s="1" a="1"/>
  <c r="O358" i="4" s="1"/>
  <c r="P358" i="4" a="1"/>
  <c r="P358" i="4" s="1"/>
  <c r="S358" i="4"/>
  <c r="K359" i="4"/>
  <c r="S359" i="4" s="1"/>
  <c r="T359" i="4" s="1"/>
  <c r="L359" i="4"/>
  <c r="M359" i="4"/>
  <c r="N359" i="4"/>
  <c r="P359" i="4" s="1" a="1"/>
  <c r="P359" i="4" s="1"/>
  <c r="Q359" i="4"/>
  <c r="R359" i="4" s="1" a="1"/>
  <c r="R359" i="4" s="1"/>
  <c r="K360" i="4"/>
  <c r="L360" i="4"/>
  <c r="M360" i="4"/>
  <c r="Q360" i="4" s="1"/>
  <c r="R360" i="4" s="1" a="1"/>
  <c r="R360" i="4" s="1"/>
  <c r="N360" i="4"/>
  <c r="K361" i="4"/>
  <c r="L361" i="4"/>
  <c r="M361" i="4"/>
  <c r="Q361" i="4" s="1"/>
  <c r="R361" i="4" s="1" a="1"/>
  <c r="R361" i="4" s="1"/>
  <c r="N361" i="4"/>
  <c r="K362" i="4"/>
  <c r="L362" i="4"/>
  <c r="M362" i="4"/>
  <c r="N362" i="4"/>
  <c r="O362" i="4" s="1" a="1"/>
  <c r="O362" i="4" s="1"/>
  <c r="Q362" i="4"/>
  <c r="R362" i="4" a="1"/>
  <c r="R362" i="4" s="1"/>
  <c r="K363" i="4"/>
  <c r="L363" i="4"/>
  <c r="M363" i="4"/>
  <c r="Q363" i="4" s="1"/>
  <c r="R363" i="4" s="1" a="1"/>
  <c r="R363" i="4" s="1"/>
  <c r="N363" i="4"/>
  <c r="O363" i="4" s="1" a="1"/>
  <c r="O363" i="4" s="1"/>
  <c r="K364" i="4"/>
  <c r="L364" i="4"/>
  <c r="M364" i="4"/>
  <c r="Q364" i="4" s="1"/>
  <c r="R364" i="4" s="1" a="1"/>
  <c r="R364" i="4" s="1"/>
  <c r="N364" i="4"/>
  <c r="O364" i="4" s="1" a="1"/>
  <c r="O364" i="4" s="1"/>
  <c r="S364" i="4"/>
  <c r="T364" i="4" s="1"/>
  <c r="K365" i="4"/>
  <c r="L365" i="4"/>
  <c r="M365" i="4"/>
  <c r="Q365" i="4" s="1"/>
  <c r="R365" i="4" s="1" a="1"/>
  <c r="R365" i="4" s="1"/>
  <c r="N365" i="4"/>
  <c r="K366" i="4"/>
  <c r="L366" i="4"/>
  <c r="M366" i="4"/>
  <c r="Q366" i="4" s="1"/>
  <c r="N366" i="4"/>
  <c r="P366" i="4" s="1" a="1"/>
  <c r="P366" i="4" s="1"/>
  <c r="O366" i="4" a="1"/>
  <c r="O366" i="4" s="1"/>
  <c r="R366" i="4" a="1"/>
  <c r="R366" i="4" s="1"/>
  <c r="S366" i="4"/>
  <c r="K367" i="4"/>
  <c r="L367" i="4"/>
  <c r="M367" i="4"/>
  <c r="Q367" i="4" s="1"/>
  <c r="R367" i="4" s="1" a="1"/>
  <c r="R367" i="4" s="1"/>
  <c r="N367" i="4"/>
  <c r="K368" i="4"/>
  <c r="S368" i="4" s="1"/>
  <c r="L368" i="4"/>
  <c r="M368" i="4"/>
  <c r="Q368" i="4" s="1"/>
  <c r="R368" i="4" s="1" a="1"/>
  <c r="R368" i="4" s="1"/>
  <c r="N368" i="4"/>
  <c r="K369" i="4"/>
  <c r="L369" i="4"/>
  <c r="M369" i="4"/>
  <c r="Q369" i="4" s="1"/>
  <c r="R369" i="4" s="1" a="1"/>
  <c r="R369" i="4" s="1"/>
  <c r="N369" i="4"/>
  <c r="O369" i="4" a="1"/>
  <c r="O369" i="4" s="1"/>
  <c r="P369" i="4" a="1"/>
  <c r="P369" i="4" s="1"/>
  <c r="S369" i="4"/>
  <c r="T369" i="4" s="1"/>
  <c r="K370" i="4"/>
  <c r="S370" i="4" s="1"/>
  <c r="L370" i="4"/>
  <c r="M370" i="4"/>
  <c r="Q370" i="4" s="1"/>
  <c r="R370" i="4" s="1" a="1"/>
  <c r="R370" i="4" s="1"/>
  <c r="N370" i="4"/>
  <c r="K371" i="4"/>
  <c r="L371" i="4"/>
  <c r="M371" i="4"/>
  <c r="Q371" i="4" s="1"/>
  <c r="R371" i="4" s="1" a="1"/>
  <c r="R371" i="4" s="1"/>
  <c r="N371" i="4"/>
  <c r="S371" i="4" s="1"/>
  <c r="T371" i="4" s="1"/>
  <c r="O371" i="4" a="1"/>
  <c r="O371" i="4" s="1"/>
  <c r="P371" i="4" a="1"/>
  <c r="P371" i="4" s="1"/>
  <c r="K372" i="4"/>
  <c r="L372" i="4"/>
  <c r="M372" i="4"/>
  <c r="N372" i="4"/>
  <c r="P372" i="4" s="1" a="1"/>
  <c r="P372" i="4" s="1"/>
  <c r="Q372" i="4"/>
  <c r="R372" i="4" a="1"/>
  <c r="R372" i="4"/>
  <c r="K373" i="4"/>
  <c r="L373" i="4"/>
  <c r="M373" i="4"/>
  <c r="Q373" i="4" s="1"/>
  <c r="R373" i="4" s="1" a="1"/>
  <c r="R373" i="4" s="1"/>
  <c r="N373" i="4"/>
  <c r="O373" i="4" s="1" a="1"/>
  <c r="O373" i="4" s="1"/>
  <c r="K374" i="4"/>
  <c r="L374" i="4"/>
  <c r="M374" i="4"/>
  <c r="Q374" i="4" s="1"/>
  <c r="R374" i="4" s="1" a="1"/>
  <c r="R374" i="4" s="1"/>
  <c r="N374" i="4"/>
  <c r="O374" i="4" s="1" a="1"/>
  <c r="O374" i="4" s="1"/>
  <c r="K375" i="4"/>
  <c r="L375" i="4"/>
  <c r="M375" i="4"/>
  <c r="Q375" i="4" s="1"/>
  <c r="R375" i="4" s="1" a="1"/>
  <c r="R375" i="4" s="1"/>
  <c r="N375" i="4"/>
  <c r="P375" i="4" s="1" a="1"/>
  <c r="P375" i="4" s="1"/>
  <c r="O375" i="4" a="1"/>
  <c r="O375" i="4" s="1"/>
  <c r="K376" i="4"/>
  <c r="L376" i="4"/>
  <c r="M376" i="4"/>
  <c r="Q376" i="4" s="1"/>
  <c r="R376" i="4" s="1" a="1"/>
  <c r="R376" i="4" s="1"/>
  <c r="N376" i="4"/>
  <c r="P376" i="4" s="1" a="1"/>
  <c r="P376" i="4" s="1"/>
  <c r="K377" i="4"/>
  <c r="L377" i="4"/>
  <c r="M377" i="4"/>
  <c r="Q377" i="4" s="1"/>
  <c r="R377" i="4" s="1" a="1"/>
  <c r="R377" i="4" s="1"/>
  <c r="N377" i="4"/>
  <c r="O377" i="4" a="1"/>
  <c r="O377" i="4" s="1"/>
  <c r="K378" i="4"/>
  <c r="L378" i="4"/>
  <c r="M378" i="4"/>
  <c r="Q378" i="4" s="1"/>
  <c r="R378" i="4" s="1" a="1"/>
  <c r="N378" i="4"/>
  <c r="O378" i="4" s="1" a="1"/>
  <c r="O378" i="4"/>
  <c r="R378" i="4"/>
  <c r="K379" i="4"/>
  <c r="L379" i="4"/>
  <c r="M379" i="4"/>
  <c r="Q379" i="4" s="1"/>
  <c r="R379" i="4" s="1" a="1"/>
  <c r="R379" i="4" s="1"/>
  <c r="N379" i="4"/>
  <c r="S379" i="4" s="1"/>
  <c r="K380" i="4"/>
  <c r="L380" i="4"/>
  <c r="M380" i="4"/>
  <c r="Q380" i="4" s="1"/>
  <c r="N380" i="4"/>
  <c r="R380" i="4" a="1"/>
  <c r="R380" i="4" s="1"/>
  <c r="K381" i="4"/>
  <c r="L381" i="4"/>
  <c r="M381" i="4"/>
  <c r="Q381" i="4" s="1"/>
  <c r="R381" i="4" s="1" a="1"/>
  <c r="R381" i="4" s="1"/>
  <c r="N381" i="4"/>
  <c r="P381" i="4" s="1" a="1"/>
  <c r="P381" i="4" s="1"/>
  <c r="K382" i="4"/>
  <c r="L382" i="4"/>
  <c r="M382" i="4"/>
  <c r="N382" i="4"/>
  <c r="O382" i="4" s="1" a="1"/>
  <c r="O382" i="4"/>
  <c r="P382" i="4" a="1"/>
  <c r="P382" i="4" s="1"/>
  <c r="Q382" i="4"/>
  <c r="R382" i="4" s="1" a="1"/>
  <c r="R382" i="4" s="1"/>
  <c r="S382" i="4"/>
  <c r="K383" i="4"/>
  <c r="S383" i="4" s="1"/>
  <c r="L383" i="4"/>
  <c r="M383" i="4"/>
  <c r="N383" i="4"/>
  <c r="Q383" i="4"/>
  <c r="R383" i="4" s="1" a="1"/>
  <c r="R383" i="4" s="1"/>
  <c r="K384" i="4"/>
  <c r="L384" i="4"/>
  <c r="M384" i="4"/>
  <c r="Q384" i="4" s="1"/>
  <c r="N384" i="4"/>
  <c r="R384" i="4" a="1"/>
  <c r="R384" i="4" s="1"/>
  <c r="K385" i="4"/>
  <c r="L385" i="4"/>
  <c r="M385" i="4"/>
  <c r="Q385" i="4" s="1"/>
  <c r="R385" i="4" s="1" a="1"/>
  <c r="R385" i="4" s="1"/>
  <c r="N385" i="4"/>
  <c r="O385" i="4" a="1"/>
  <c r="O385" i="4" s="1"/>
  <c r="K386" i="4"/>
  <c r="L386" i="4"/>
  <c r="M386" i="4"/>
  <c r="Q386" i="4" s="1"/>
  <c r="R386" i="4" s="1" a="1"/>
  <c r="R386" i="4" s="1"/>
  <c r="N386" i="4"/>
  <c r="K387" i="4"/>
  <c r="L387" i="4"/>
  <c r="M387" i="4"/>
  <c r="Q387" i="4" s="1"/>
  <c r="R387" i="4" s="1" a="1"/>
  <c r="R387" i="4" s="1"/>
  <c r="N387" i="4"/>
  <c r="O387" i="4" s="1" a="1"/>
  <c r="O387" i="4" s="1"/>
  <c r="K388" i="4"/>
  <c r="S388" i="4" s="1"/>
  <c r="L388" i="4"/>
  <c r="M388" i="4"/>
  <c r="Q388" i="4" s="1"/>
  <c r="N388" i="4"/>
  <c r="O388" i="4" s="1" a="1"/>
  <c r="O388" i="4"/>
  <c r="P388" i="4" a="1"/>
  <c r="P388" i="4" s="1"/>
  <c r="R388" i="4" a="1"/>
  <c r="R388" i="4" s="1"/>
  <c r="K389" i="4"/>
  <c r="L389" i="4"/>
  <c r="M389" i="4"/>
  <c r="Q389" i="4" s="1"/>
  <c r="R389" i="4" s="1" a="1"/>
  <c r="R389" i="4" s="1"/>
  <c r="N389" i="4"/>
  <c r="K390" i="4"/>
  <c r="L390" i="4"/>
  <c r="M390" i="4"/>
  <c r="Q390" i="4" s="1"/>
  <c r="R390" i="4" s="1" a="1"/>
  <c r="R390" i="4" s="1"/>
  <c r="N390" i="4"/>
  <c r="K391" i="4"/>
  <c r="L391" i="4"/>
  <c r="M391" i="4"/>
  <c r="Q391" i="4" s="1"/>
  <c r="R391" i="4" s="1" a="1"/>
  <c r="R391" i="4" s="1"/>
  <c r="N391" i="4"/>
  <c r="S391" i="4"/>
  <c r="T391" i="4" s="1"/>
  <c r="K392" i="4"/>
  <c r="L392" i="4"/>
  <c r="M392" i="4"/>
  <c r="Q392" i="4" s="1"/>
  <c r="R392" i="4" s="1" a="1"/>
  <c r="R392" i="4" s="1"/>
  <c r="N392" i="4"/>
  <c r="K393" i="4"/>
  <c r="L393" i="4"/>
  <c r="M393" i="4"/>
  <c r="Q393" i="4" s="1"/>
  <c r="R393" i="4" s="1" a="1"/>
  <c r="R393" i="4" s="1"/>
  <c r="N393" i="4"/>
  <c r="K394" i="4"/>
  <c r="L394" i="4"/>
  <c r="M394" i="4"/>
  <c r="Q394" i="4" s="1"/>
  <c r="R394" i="4" s="1" a="1"/>
  <c r="R394" i="4" s="1"/>
  <c r="N394" i="4"/>
  <c r="S394" i="4" s="1"/>
  <c r="T394" i="4" s="1"/>
  <c r="O394" i="4" a="1"/>
  <c r="O394" i="4" s="1"/>
  <c r="K395" i="4"/>
  <c r="L395" i="4"/>
  <c r="M395" i="4"/>
  <c r="N395" i="4"/>
  <c r="P395" i="4" a="1"/>
  <c r="P395" i="4"/>
  <c r="Q395" i="4"/>
  <c r="R395" i="4" a="1"/>
  <c r="R395" i="4" s="1"/>
  <c r="K396" i="4"/>
  <c r="L396" i="4"/>
  <c r="M396" i="4"/>
  <c r="N396" i="4"/>
  <c r="O396" i="4" a="1"/>
  <c r="O396" i="4" s="1"/>
  <c r="P396" i="4" a="1"/>
  <c r="P396" i="4" s="1"/>
  <c r="Q396" i="4"/>
  <c r="R396" i="4" s="1" a="1"/>
  <c r="R396" i="4" s="1"/>
  <c r="S396" i="4"/>
  <c r="K397" i="4"/>
  <c r="L397" i="4"/>
  <c r="M397" i="4"/>
  <c r="Q397" i="4" s="1"/>
  <c r="N397" i="4"/>
  <c r="O397" i="4" s="1" a="1"/>
  <c r="O397" i="4" s="1"/>
  <c r="P397" i="4" a="1"/>
  <c r="P397" i="4" s="1"/>
  <c r="R397" i="4" a="1"/>
  <c r="R397" i="4" s="1"/>
  <c r="K398" i="4"/>
  <c r="S398" i="4" s="1"/>
  <c r="T398" i="4" s="1"/>
  <c r="L398" i="4"/>
  <c r="M398" i="4"/>
  <c r="Q398" i="4" s="1"/>
  <c r="R398" i="4" s="1" a="1"/>
  <c r="R398" i="4" s="1"/>
  <c r="N398" i="4"/>
  <c r="P398" i="4" s="1" a="1"/>
  <c r="P398" i="4" s="1"/>
  <c r="O398" i="4" a="1"/>
  <c r="O398" i="4" s="1"/>
  <c r="K399" i="4"/>
  <c r="L399" i="4"/>
  <c r="M399" i="4"/>
  <c r="N399" i="4"/>
  <c r="O399" i="4" a="1"/>
  <c r="O399" i="4" s="1"/>
  <c r="Q399" i="4"/>
  <c r="R399" i="4" s="1" a="1"/>
  <c r="R399" i="4" s="1"/>
  <c r="K400" i="4"/>
  <c r="L400" i="4"/>
  <c r="M400" i="4"/>
  <c r="Q400" i="4" s="1"/>
  <c r="R400" i="4" s="1" a="1"/>
  <c r="R400" i="4" s="1"/>
  <c r="N400" i="4"/>
  <c r="S400" i="4" s="1"/>
  <c r="O400" i="4" a="1"/>
  <c r="O400" i="4" s="1"/>
  <c r="P400" i="4" a="1"/>
  <c r="P400" i="4" s="1"/>
  <c r="K401" i="4"/>
  <c r="L401" i="4"/>
  <c r="M401" i="4"/>
  <c r="N401" i="4"/>
  <c r="S401" i="4" s="1"/>
  <c r="O401" i="4" a="1"/>
  <c r="O401" i="4" s="1"/>
  <c r="Q401" i="4"/>
  <c r="R401" i="4" a="1"/>
  <c r="R401" i="4" s="1"/>
  <c r="K402" i="4"/>
  <c r="L402" i="4"/>
  <c r="M402" i="4"/>
  <c r="N402" i="4"/>
  <c r="P402" i="4" s="1" a="1"/>
  <c r="O402" i="4" a="1"/>
  <c r="O402" i="4" s="1"/>
  <c r="P402" i="4"/>
  <c r="Q402" i="4"/>
  <c r="R402" i="4" a="1"/>
  <c r="R402" i="4" s="1"/>
  <c r="S402" i="4"/>
  <c r="K403" i="4"/>
  <c r="L403" i="4"/>
  <c r="M403" i="4"/>
  <c r="Q403" i="4" s="1"/>
  <c r="N403" i="4"/>
  <c r="O403" i="4" s="1" a="1"/>
  <c r="O403" i="4" s="1"/>
  <c r="P403" i="4" a="1"/>
  <c r="P403" i="4" s="1"/>
  <c r="R403" i="4" a="1"/>
  <c r="R403" i="4" s="1"/>
  <c r="T403" i="4" s="1"/>
  <c r="S403" i="4"/>
  <c r="K404" i="4"/>
  <c r="L404" i="4"/>
  <c r="M404" i="4"/>
  <c r="Q404" i="4" s="1"/>
  <c r="R404" i="4" s="1" a="1"/>
  <c r="R404" i="4" s="1"/>
  <c r="T404" i="4" s="1"/>
  <c r="N404" i="4"/>
  <c r="S404" i="4" s="1"/>
  <c r="K405" i="4"/>
  <c r="L405" i="4"/>
  <c r="M405" i="4"/>
  <c r="Q405" i="4" s="1"/>
  <c r="R405" i="4" s="1" a="1"/>
  <c r="R405" i="4" s="1"/>
  <c r="N405" i="4"/>
  <c r="O405" i="4" s="1" a="1"/>
  <c r="O405" i="4" s="1"/>
  <c r="K406" i="4"/>
  <c r="L406" i="4"/>
  <c r="M406" i="4"/>
  <c r="N406" i="4"/>
  <c r="P406" i="4" s="1" a="1"/>
  <c r="P406" i="4" s="1"/>
  <c r="O406" i="4" a="1"/>
  <c r="O406" i="4" s="1"/>
  <c r="Q406" i="4"/>
  <c r="R406" i="4" s="1" a="1"/>
  <c r="R406" i="4" s="1"/>
  <c r="K407" i="4"/>
  <c r="L407" i="4"/>
  <c r="M407" i="4"/>
  <c r="Q407" i="4" s="1"/>
  <c r="R407" i="4" s="1" a="1"/>
  <c r="R407" i="4" s="1"/>
  <c r="N407" i="4"/>
  <c r="O407" i="4" s="1" a="1"/>
  <c r="O407" i="4" s="1"/>
  <c r="K408" i="4"/>
  <c r="L408" i="4"/>
  <c r="M408" i="4"/>
  <c r="Q408" i="4" s="1"/>
  <c r="R408" i="4" s="1" a="1"/>
  <c r="R408" i="4" s="1"/>
  <c r="N408" i="4"/>
  <c r="O408" i="4" s="1" a="1"/>
  <c r="O408" i="4" s="1"/>
  <c r="K409" i="4"/>
  <c r="L409" i="4"/>
  <c r="M409" i="4"/>
  <c r="Q409" i="4" s="1"/>
  <c r="R409" i="4" s="1" a="1"/>
  <c r="R409" i="4" s="1"/>
  <c r="N409" i="4"/>
  <c r="K410" i="4"/>
  <c r="L410" i="4"/>
  <c r="M410" i="4"/>
  <c r="Q410" i="4" s="1"/>
  <c r="R410" i="4" s="1" a="1"/>
  <c r="R410" i="4" s="1"/>
  <c r="N410" i="4"/>
  <c r="O410" i="4" a="1"/>
  <c r="O410" i="4" s="1"/>
  <c r="K411" i="4"/>
  <c r="L411" i="4"/>
  <c r="M411" i="4"/>
  <c r="N411" i="4"/>
  <c r="S411" i="4" s="1"/>
  <c r="O411" i="4" a="1"/>
  <c r="O411" i="4"/>
  <c r="P411" i="4" a="1"/>
  <c r="P411" i="4" s="1"/>
  <c r="Q411" i="4"/>
  <c r="R411" i="4" s="1" a="1"/>
  <c r="R411" i="4" s="1"/>
  <c r="K412" i="4"/>
  <c r="L412" i="4"/>
  <c r="M412" i="4"/>
  <c r="N412" i="4"/>
  <c r="S412" i="4" s="1"/>
  <c r="P412" i="4" a="1"/>
  <c r="P412" i="4" s="1"/>
  <c r="Q412" i="4"/>
  <c r="R412" i="4" s="1" a="1"/>
  <c r="R412" i="4" s="1"/>
  <c r="K413" i="4"/>
  <c r="L413" i="4"/>
  <c r="M413" i="4"/>
  <c r="Q413" i="4" s="1"/>
  <c r="R413" i="4" s="1" a="1"/>
  <c r="R413" i="4" s="1"/>
  <c r="N413" i="4"/>
  <c r="O413" i="4" s="1" a="1"/>
  <c r="O413" i="4" s="1"/>
  <c r="K414" i="4"/>
  <c r="L414" i="4"/>
  <c r="M414" i="4"/>
  <c r="Q414" i="4" s="1"/>
  <c r="R414" i="4" s="1" a="1"/>
  <c r="R414" i="4" s="1"/>
  <c r="N414" i="4"/>
  <c r="O414" i="4" a="1"/>
  <c r="O414" i="4" s="1"/>
  <c r="P414" i="4" a="1"/>
  <c r="P414" i="4" s="1"/>
  <c r="K415" i="4"/>
  <c r="L415" i="4"/>
  <c r="M415" i="4"/>
  <c r="Q415" i="4" s="1"/>
  <c r="R415" i="4" s="1" a="1"/>
  <c r="R415" i="4" s="1"/>
  <c r="N415" i="4"/>
  <c r="P415" i="4" s="1" a="1"/>
  <c r="P415" i="4" s="1"/>
  <c r="K416" i="4"/>
  <c r="L416" i="4"/>
  <c r="M416" i="4"/>
  <c r="Q416" i="4" s="1"/>
  <c r="R416" i="4" s="1" a="1"/>
  <c r="R416" i="4" s="1"/>
  <c r="N416" i="4"/>
  <c r="K417" i="4"/>
  <c r="S417" i="4" s="1"/>
  <c r="L417" i="4"/>
  <c r="M417" i="4"/>
  <c r="Q417" i="4" s="1"/>
  <c r="R417" i="4" s="1" a="1"/>
  <c r="R417" i="4" s="1"/>
  <c r="N417" i="4"/>
  <c r="P417" i="4" s="1" a="1"/>
  <c r="P417" i="4" s="1"/>
  <c r="O417" i="4" a="1"/>
  <c r="O417" i="4" s="1"/>
  <c r="K418" i="4"/>
  <c r="L418" i="4"/>
  <c r="M418" i="4"/>
  <c r="Q418" i="4" s="1"/>
  <c r="R418" i="4" s="1" a="1"/>
  <c r="R418" i="4" s="1"/>
  <c r="N418" i="4"/>
  <c r="S418" i="4" s="1"/>
  <c r="K419" i="4"/>
  <c r="L419" i="4"/>
  <c r="M419" i="4"/>
  <c r="Q419" i="4" s="1"/>
  <c r="R419" i="4" s="1" a="1"/>
  <c r="R419" i="4" s="1"/>
  <c r="N419" i="4"/>
  <c r="O419" i="4" s="1" a="1"/>
  <c r="O419" i="4" s="1"/>
  <c r="P419" i="4" a="1"/>
  <c r="P419" i="4"/>
  <c r="S419" i="4"/>
  <c r="K420" i="4"/>
  <c r="L420" i="4"/>
  <c r="M420" i="4"/>
  <c r="N420" i="4"/>
  <c r="P420" i="4" a="1"/>
  <c r="P420" i="4"/>
  <c r="Q420" i="4"/>
  <c r="R420" i="4" s="1" a="1"/>
  <c r="R420" i="4" s="1"/>
  <c r="K421" i="4"/>
  <c r="L421" i="4"/>
  <c r="M421" i="4"/>
  <c r="N421" i="4"/>
  <c r="Q421" i="4"/>
  <c r="R421" i="4" s="1" a="1"/>
  <c r="R421" i="4" s="1"/>
  <c r="K422" i="4"/>
  <c r="L422" i="4"/>
  <c r="M422" i="4"/>
  <c r="Q422" i="4" s="1"/>
  <c r="R422" i="4" s="1" a="1"/>
  <c r="R422" i="4" s="1"/>
  <c r="N422" i="4"/>
  <c r="K423" i="4"/>
  <c r="L423" i="4"/>
  <c r="M423" i="4"/>
  <c r="Q423" i="4" s="1"/>
  <c r="N423" i="4"/>
  <c r="R423" i="4" a="1"/>
  <c r="R423" i="4" s="1"/>
  <c r="K424" i="4"/>
  <c r="L424" i="4"/>
  <c r="M424" i="4"/>
  <c r="N424" i="4"/>
  <c r="O424" i="4" s="1" a="1"/>
  <c r="O424" i="4" s="1"/>
  <c r="Q424" i="4"/>
  <c r="R424" i="4" s="1" a="1"/>
  <c r="R424" i="4" s="1"/>
  <c r="K425" i="4"/>
  <c r="L425" i="4"/>
  <c r="M425" i="4"/>
  <c r="Q425" i="4" s="1"/>
  <c r="R425" i="4" s="1" a="1"/>
  <c r="R425" i="4" s="1"/>
  <c r="N425" i="4"/>
  <c r="K426" i="4"/>
  <c r="L426" i="4"/>
  <c r="M426" i="4"/>
  <c r="Q426" i="4" s="1"/>
  <c r="R426" i="4" s="1" a="1"/>
  <c r="R426" i="4" s="1"/>
  <c r="N426" i="4"/>
  <c r="P426" i="4" s="1" a="1"/>
  <c r="P426" i="4" s="1"/>
  <c r="K427" i="4"/>
  <c r="L427" i="4"/>
  <c r="M427" i="4"/>
  <c r="Q427" i="4" s="1"/>
  <c r="R427" i="4" s="1" a="1"/>
  <c r="R427" i="4" s="1"/>
  <c r="N427" i="4"/>
  <c r="P427" i="4" s="1" a="1"/>
  <c r="P427" i="4" s="1"/>
  <c r="S427" i="4"/>
  <c r="K428" i="4"/>
  <c r="L428" i="4"/>
  <c r="M428" i="4"/>
  <c r="Q428" i="4" s="1"/>
  <c r="R428" i="4" s="1" a="1"/>
  <c r="R428" i="4" s="1"/>
  <c r="N428" i="4"/>
  <c r="K429" i="4"/>
  <c r="L429" i="4"/>
  <c r="M429" i="4"/>
  <c r="Q429" i="4" s="1"/>
  <c r="R429" i="4" s="1" a="1"/>
  <c r="R429" i="4" s="1"/>
  <c r="N429" i="4"/>
  <c r="K430" i="4"/>
  <c r="L430" i="4"/>
  <c r="M430" i="4"/>
  <c r="Q430" i="4" s="1"/>
  <c r="R430" i="4" s="1" a="1"/>
  <c r="R430" i="4" s="1"/>
  <c r="N430" i="4"/>
  <c r="S430" i="4" s="1"/>
  <c r="T430" i="4" s="1"/>
  <c r="K431" i="4"/>
  <c r="L431" i="4"/>
  <c r="M431" i="4"/>
  <c r="Q431" i="4" s="1"/>
  <c r="R431" i="4" s="1" a="1"/>
  <c r="R431" i="4" s="1"/>
  <c r="N431" i="4"/>
  <c r="O431" i="4" s="1" a="1"/>
  <c r="O431" i="4" s="1"/>
  <c r="P431" i="4" a="1"/>
  <c r="P431" i="4" s="1"/>
  <c r="K432" i="4"/>
  <c r="S432" i="4" s="1"/>
  <c r="L432" i="4"/>
  <c r="M432" i="4"/>
  <c r="N432" i="4"/>
  <c r="Q432" i="4"/>
  <c r="R432" i="4" a="1"/>
  <c r="R432" i="4"/>
  <c r="T432" i="4" s="1"/>
  <c r="K433" i="4"/>
  <c r="S433" i="4" s="1"/>
  <c r="L433" i="4"/>
  <c r="M433" i="4"/>
  <c r="N433" i="4"/>
  <c r="P433" i="4" s="1" a="1"/>
  <c r="P433" i="4" s="1"/>
  <c r="Q433" i="4"/>
  <c r="R433" i="4" s="1" a="1"/>
  <c r="R433" i="4" s="1"/>
  <c r="K434" i="4"/>
  <c r="L434" i="4"/>
  <c r="M434" i="4"/>
  <c r="Q434" i="4" s="1"/>
  <c r="R434" i="4" s="1" a="1"/>
  <c r="R434" i="4" s="1"/>
  <c r="N434" i="4"/>
  <c r="P434" i="4" s="1" a="1"/>
  <c r="P434" i="4" s="1"/>
  <c r="K435" i="4"/>
  <c r="L435" i="4"/>
  <c r="M435" i="4"/>
  <c r="Q435" i="4" s="1"/>
  <c r="R435" i="4" s="1" a="1"/>
  <c r="R435" i="4" s="1"/>
  <c r="N435" i="4"/>
  <c r="O435" i="4" s="1" a="1"/>
  <c r="O435" i="4" s="1"/>
  <c r="K436" i="4"/>
  <c r="L436" i="4"/>
  <c r="M436" i="4"/>
  <c r="Q436" i="4" s="1"/>
  <c r="R436" i="4" s="1" a="1"/>
  <c r="R436" i="4" s="1"/>
  <c r="N436" i="4"/>
  <c r="O436" i="4" a="1"/>
  <c r="O436" i="4" s="1"/>
  <c r="K437" i="4"/>
  <c r="L437" i="4"/>
  <c r="M437" i="4"/>
  <c r="Q437" i="4" s="1"/>
  <c r="R437" i="4" s="1" a="1"/>
  <c r="R437" i="4" s="1"/>
  <c r="N437" i="4"/>
  <c r="K438" i="4"/>
  <c r="L438" i="4"/>
  <c r="M438" i="4"/>
  <c r="Q438" i="4" s="1"/>
  <c r="R438" i="4" s="1" a="1"/>
  <c r="R438" i="4" s="1"/>
  <c r="N438" i="4"/>
  <c r="K439" i="4"/>
  <c r="L439" i="4"/>
  <c r="M439" i="4"/>
  <c r="Q439" i="4" s="1"/>
  <c r="R439" i="4" s="1" a="1"/>
  <c r="N439" i="4"/>
  <c r="S439" i="4" s="1"/>
  <c r="O439" i="4" a="1"/>
  <c r="O439" i="4"/>
  <c r="P439" i="4" a="1"/>
  <c r="P439" i="4" s="1"/>
  <c r="R439" i="4"/>
  <c r="K440" i="4"/>
  <c r="L440" i="4"/>
  <c r="M440" i="4"/>
  <c r="Q440" i="4" s="1"/>
  <c r="N440" i="4"/>
  <c r="R440" i="4" a="1"/>
  <c r="R440" i="4"/>
  <c r="S440" i="4"/>
  <c r="T440" i="4" s="1"/>
  <c r="K441" i="4"/>
  <c r="L441" i="4"/>
  <c r="M441" i="4"/>
  <c r="Q441" i="4" s="1"/>
  <c r="R441" i="4" s="1" a="1"/>
  <c r="R441" i="4" s="1"/>
  <c r="N441" i="4"/>
  <c r="O441" i="4" s="1" a="1"/>
  <c r="O441" i="4" s="1"/>
  <c r="K442" i="4"/>
  <c r="L442" i="4"/>
  <c r="M442" i="4"/>
  <c r="Q442" i="4" s="1"/>
  <c r="R442" i="4" s="1" a="1"/>
  <c r="R442" i="4" s="1"/>
  <c r="N442" i="4"/>
  <c r="K443" i="4"/>
  <c r="S443" i="4" s="1"/>
  <c r="L443" i="4"/>
  <c r="M443" i="4"/>
  <c r="Q443" i="4" s="1"/>
  <c r="R443" i="4" s="1" a="1"/>
  <c r="R443" i="4" s="1"/>
  <c r="N443" i="4"/>
  <c r="O443" i="4" a="1"/>
  <c r="O443" i="4" s="1"/>
  <c r="P443" i="4" a="1"/>
  <c r="P443" i="4" s="1"/>
  <c r="K444" i="4"/>
  <c r="L444" i="4"/>
  <c r="M444" i="4"/>
  <c r="N444" i="4"/>
  <c r="O444" i="4" s="1" a="1"/>
  <c r="O444" i="4" s="1"/>
  <c r="P444" i="4" a="1"/>
  <c r="P444" i="4" s="1"/>
  <c r="Q444" i="4"/>
  <c r="R444" i="4" a="1"/>
  <c r="R444" i="4" s="1"/>
  <c r="K445" i="4"/>
  <c r="S445" i="4" s="1"/>
  <c r="L445" i="4"/>
  <c r="M445" i="4"/>
  <c r="Q445" i="4" s="1"/>
  <c r="R445" i="4" s="1" a="1"/>
  <c r="R445" i="4" s="1"/>
  <c r="N445" i="4"/>
  <c r="O445" i="4" a="1"/>
  <c r="O445" i="4" s="1"/>
  <c r="P445" i="4" a="1"/>
  <c r="P445" i="4"/>
  <c r="K446" i="4"/>
  <c r="L446" i="4"/>
  <c r="M446" i="4"/>
  <c r="Q446" i="4" s="1"/>
  <c r="R446" i="4" s="1" a="1"/>
  <c r="R446" i="4" s="1"/>
  <c r="N446" i="4"/>
  <c r="O446" i="4" a="1"/>
  <c r="O446" i="4"/>
  <c r="K447" i="4"/>
  <c r="L447" i="4"/>
  <c r="M447" i="4"/>
  <c r="Q447" i="4" s="1"/>
  <c r="R447" i="4" s="1" a="1"/>
  <c r="R447" i="4" s="1"/>
  <c r="N447" i="4"/>
  <c r="P447" i="4" a="1"/>
  <c r="P447" i="4" s="1"/>
  <c r="K448" i="4"/>
  <c r="L448" i="4"/>
  <c r="M448" i="4"/>
  <c r="Q448" i="4" s="1"/>
  <c r="R448" i="4" s="1" a="1"/>
  <c r="R448" i="4" s="1"/>
  <c r="N448" i="4"/>
  <c r="K449" i="4"/>
  <c r="L449" i="4"/>
  <c r="M449" i="4"/>
  <c r="Q449" i="4" s="1"/>
  <c r="R449" i="4" s="1" a="1"/>
  <c r="R449" i="4" s="1"/>
  <c r="N449" i="4"/>
  <c r="S449" i="4" s="1"/>
  <c r="K450" i="4"/>
  <c r="L450" i="4"/>
  <c r="M450" i="4"/>
  <c r="Q450" i="4" s="1"/>
  <c r="R450" i="4" s="1" a="1"/>
  <c r="R450" i="4" s="1"/>
  <c r="N450" i="4"/>
  <c r="O450" i="4" s="1" a="1"/>
  <c r="O450" i="4" s="1"/>
  <c r="K451" i="4"/>
  <c r="L451" i="4"/>
  <c r="M451" i="4"/>
  <c r="Q451" i="4" s="1"/>
  <c r="R451" i="4" s="1" a="1"/>
  <c r="R451" i="4" s="1"/>
  <c r="N451" i="4"/>
  <c r="P451" i="4" s="1" a="1"/>
  <c r="P451" i="4" s="1"/>
  <c r="O451" i="4" a="1"/>
  <c r="O451" i="4" s="1"/>
  <c r="S451" i="4"/>
  <c r="K452" i="4"/>
  <c r="L452" i="4"/>
  <c r="M452" i="4"/>
  <c r="Q452" i="4" s="1"/>
  <c r="R452" i="4" s="1" a="1"/>
  <c r="R452" i="4" s="1"/>
  <c r="N452" i="4"/>
  <c r="P452" i="4" s="1" a="1"/>
  <c r="P452" i="4" s="1"/>
  <c r="O452" i="4" a="1"/>
  <c r="O452" i="4" s="1"/>
  <c r="S452" i="4"/>
  <c r="T452" i="4" s="1"/>
  <c r="K453" i="4"/>
  <c r="L453" i="4"/>
  <c r="M453" i="4"/>
  <c r="Q453" i="4" s="1"/>
  <c r="R453" i="4" s="1" a="1"/>
  <c r="R453" i="4" s="1"/>
  <c r="N453" i="4"/>
  <c r="O453" i="4" a="1"/>
  <c r="O453" i="4" s="1"/>
  <c r="K454" i="4"/>
  <c r="L454" i="4"/>
  <c r="M454" i="4"/>
  <c r="Q454" i="4" s="1"/>
  <c r="R454" i="4" s="1" a="1"/>
  <c r="R454" i="4" s="1"/>
  <c r="N454" i="4"/>
  <c r="K455" i="4"/>
  <c r="L455" i="4"/>
  <c r="M455" i="4"/>
  <c r="Q455" i="4" s="1"/>
  <c r="R455" i="4" s="1" a="1"/>
  <c r="R455" i="4" s="1"/>
  <c r="N455" i="4"/>
  <c r="S455" i="4" s="1"/>
  <c r="O455" i="4" a="1"/>
  <c r="O455" i="4" s="1"/>
  <c r="P455" i="4" a="1"/>
  <c r="P455" i="4"/>
  <c r="K456" i="4"/>
  <c r="L456" i="4"/>
  <c r="M456" i="4"/>
  <c r="N456" i="4"/>
  <c r="O456" i="4" s="1" a="1"/>
  <c r="O456" i="4" s="1"/>
  <c r="Q456" i="4"/>
  <c r="R456" i="4" s="1" a="1"/>
  <c r="R456" i="4" s="1"/>
  <c r="S456" i="4"/>
  <c r="K457" i="4"/>
  <c r="S457" i="4" s="1"/>
  <c r="L457" i="4"/>
  <c r="M457" i="4"/>
  <c r="N457" i="4"/>
  <c r="O457" i="4" a="1"/>
  <c r="O457" i="4" s="1"/>
  <c r="P457" i="4" a="1"/>
  <c r="P457" i="4" s="1"/>
  <c r="Q457" i="4"/>
  <c r="R457" i="4" s="1" a="1"/>
  <c r="R457" i="4" s="1"/>
  <c r="K458" i="4"/>
  <c r="L458" i="4"/>
  <c r="M458" i="4"/>
  <c r="N458" i="4"/>
  <c r="O458" i="4" a="1"/>
  <c r="O458" i="4" s="1"/>
  <c r="Q458" i="4"/>
  <c r="R458" i="4" s="1" a="1"/>
  <c r="R458" i="4" s="1"/>
  <c r="K459" i="4"/>
  <c r="L459" i="4"/>
  <c r="M459" i="4"/>
  <c r="Q459" i="4" s="1"/>
  <c r="R459" i="4" s="1" a="1"/>
  <c r="R459" i="4" s="1"/>
  <c r="N459" i="4"/>
  <c r="K460" i="4"/>
  <c r="L460" i="4"/>
  <c r="M460" i="4"/>
  <c r="Q460" i="4" s="1"/>
  <c r="R460" i="4" s="1" a="1"/>
  <c r="R460" i="4" s="1"/>
  <c r="N460" i="4"/>
  <c r="O460" i="4" a="1"/>
  <c r="O460" i="4" s="1"/>
  <c r="K461" i="4"/>
  <c r="L461" i="4"/>
  <c r="M461" i="4"/>
  <c r="Q461" i="4" s="1"/>
  <c r="R461" i="4" s="1" a="1"/>
  <c r="R461" i="4" s="1"/>
  <c r="N461" i="4"/>
  <c r="O461" i="4" s="1" a="1"/>
  <c r="O461" i="4" s="1"/>
  <c r="K462" i="4"/>
  <c r="L462" i="4"/>
  <c r="M462" i="4"/>
  <c r="Q462" i="4" s="1"/>
  <c r="R462" i="4" s="1" a="1"/>
  <c r="R462" i="4" s="1"/>
  <c r="N462" i="4"/>
  <c r="O462" i="4" a="1"/>
  <c r="O462" i="4" s="1"/>
  <c r="P462" i="4" a="1"/>
  <c r="P462" i="4" s="1"/>
  <c r="K463" i="4"/>
  <c r="L463" i="4"/>
  <c r="M463" i="4"/>
  <c r="Q463" i="4" s="1"/>
  <c r="R463" i="4" s="1" a="1"/>
  <c r="R463" i="4" s="1"/>
  <c r="N463" i="4"/>
  <c r="K464" i="4"/>
  <c r="L464" i="4"/>
  <c r="M464" i="4"/>
  <c r="Q464" i="4" s="1"/>
  <c r="N464" i="4"/>
  <c r="O464" i="4" s="1" a="1"/>
  <c r="O464" i="4" s="1"/>
  <c r="R464" i="4" a="1"/>
  <c r="R464" i="4" s="1"/>
  <c r="K465" i="4"/>
  <c r="L465" i="4"/>
  <c r="M465" i="4"/>
  <c r="Q465" i="4" s="1"/>
  <c r="R465" i="4" s="1" a="1"/>
  <c r="R465" i="4" s="1"/>
  <c r="N465" i="4"/>
  <c r="P465" i="4" s="1" a="1"/>
  <c r="P465" i="4" s="1"/>
  <c r="K466" i="4"/>
  <c r="L466" i="4"/>
  <c r="M466" i="4"/>
  <c r="Q466" i="4" s="1"/>
  <c r="R466" i="4" s="1" a="1"/>
  <c r="R466" i="4" s="1"/>
  <c r="N466" i="4"/>
  <c r="K467" i="4"/>
  <c r="S467" i="4" s="1"/>
  <c r="T467" i="4" s="1"/>
  <c r="L467" i="4"/>
  <c r="M467" i="4"/>
  <c r="Q467" i="4" s="1"/>
  <c r="R467" i="4" s="1" a="1"/>
  <c r="R467" i="4" s="1"/>
  <c r="N467" i="4"/>
  <c r="O467" i="4" a="1"/>
  <c r="O467" i="4" s="1"/>
  <c r="P467" i="4" a="1"/>
  <c r="P467" i="4" s="1"/>
  <c r="K468" i="4"/>
  <c r="L468" i="4"/>
  <c r="M468" i="4"/>
  <c r="N468" i="4"/>
  <c r="Q468" i="4"/>
  <c r="R468" i="4" s="1" a="1"/>
  <c r="R468" i="4" s="1"/>
  <c r="K469" i="4"/>
  <c r="S469" i="4" s="1"/>
  <c r="L469" i="4"/>
  <c r="M469" i="4"/>
  <c r="N469" i="4"/>
  <c r="O469" i="4" s="1" a="1"/>
  <c r="O469" i="4" s="1"/>
  <c r="P469" i="4" a="1"/>
  <c r="P469" i="4" s="1"/>
  <c r="Q469" i="4"/>
  <c r="R469" i="4" s="1" a="1"/>
  <c r="R469" i="4" s="1"/>
  <c r="K470" i="4"/>
  <c r="L470" i="4"/>
  <c r="M470" i="4"/>
  <c r="Q470" i="4" s="1"/>
  <c r="R470" i="4" s="1" a="1"/>
  <c r="R470" i="4" s="1"/>
  <c r="N470" i="4"/>
  <c r="O470" i="4" s="1" a="1"/>
  <c r="O470" i="4" s="1"/>
  <c r="K471" i="4"/>
  <c r="L471" i="4"/>
  <c r="M471" i="4"/>
  <c r="N471" i="4"/>
  <c r="Q471" i="4"/>
  <c r="R471" i="4" a="1"/>
  <c r="R471" i="4" s="1"/>
  <c r="K472" i="4"/>
  <c r="L472" i="4"/>
  <c r="M472" i="4"/>
  <c r="Q472" i="4" s="1"/>
  <c r="R472" i="4" s="1" a="1"/>
  <c r="R472" i="4" s="1"/>
  <c r="N472" i="4"/>
  <c r="S472" i="4" s="1"/>
  <c r="P472" i="4" a="1"/>
  <c r="P472" i="4" s="1"/>
  <c r="K473" i="4"/>
  <c r="L473" i="4"/>
  <c r="M473" i="4"/>
  <c r="Q473" i="4" s="1"/>
  <c r="R473" i="4" s="1" a="1"/>
  <c r="R473" i="4" s="1"/>
  <c r="N473" i="4"/>
  <c r="K474" i="4"/>
  <c r="L474" i="4"/>
  <c r="M474" i="4"/>
  <c r="Q474" i="4" s="1"/>
  <c r="R474" i="4" s="1" a="1"/>
  <c r="R474" i="4" s="1"/>
  <c r="N474" i="4"/>
  <c r="K475" i="4"/>
  <c r="L475" i="4"/>
  <c r="M475" i="4"/>
  <c r="Q475" i="4" s="1"/>
  <c r="R475" i="4" s="1" a="1"/>
  <c r="R475" i="4" s="1"/>
  <c r="N475" i="4"/>
  <c r="O475" i="4" a="1"/>
  <c r="O475" i="4" s="1"/>
  <c r="K476" i="4"/>
  <c r="L476" i="4"/>
  <c r="M476" i="4"/>
  <c r="Q476" i="4" s="1"/>
  <c r="R476" i="4" s="1" a="1"/>
  <c r="R476" i="4" s="1"/>
  <c r="N476" i="4"/>
  <c r="P476" i="4" s="1" a="1"/>
  <c r="P476" i="4" s="1"/>
  <c r="O476" i="4" a="1"/>
  <c r="O476" i="4" s="1"/>
  <c r="K477" i="4"/>
  <c r="L477" i="4"/>
  <c r="M477" i="4"/>
  <c r="N477" i="4"/>
  <c r="O477" i="4" a="1"/>
  <c r="O477" i="4" s="1"/>
  <c r="Q477" i="4"/>
  <c r="R477" i="4" s="1" a="1"/>
  <c r="R477" i="4" s="1"/>
  <c r="K478" i="4"/>
  <c r="L478" i="4"/>
  <c r="M478" i="4"/>
  <c r="Q478" i="4" s="1"/>
  <c r="R478" i="4" s="1" a="1"/>
  <c r="R478" i="4" s="1"/>
  <c r="N478" i="4"/>
  <c r="S478" i="4"/>
  <c r="K479" i="4"/>
  <c r="L479" i="4"/>
  <c r="M479" i="4"/>
  <c r="Q479" i="4" s="1"/>
  <c r="R479" i="4" s="1" a="1"/>
  <c r="R479" i="4" s="1"/>
  <c r="N479" i="4"/>
  <c r="O479" i="4" s="1" a="1"/>
  <c r="O479" i="4" s="1"/>
  <c r="K480" i="4"/>
  <c r="L480" i="4"/>
  <c r="M480" i="4"/>
  <c r="Q480" i="4" s="1"/>
  <c r="R480" i="4" s="1" a="1"/>
  <c r="R480" i="4" s="1"/>
  <c r="N480" i="4"/>
  <c r="K481" i="4"/>
  <c r="L481" i="4"/>
  <c r="M481" i="4"/>
  <c r="N481" i="4"/>
  <c r="O481" i="4" a="1"/>
  <c r="O481" i="4" s="1"/>
  <c r="P481" i="4" a="1"/>
  <c r="P481" i="4" s="1"/>
  <c r="Q481" i="4"/>
  <c r="R481" i="4" a="1"/>
  <c r="R481" i="4" s="1"/>
  <c r="K482" i="4"/>
  <c r="L482" i="4"/>
  <c r="M482" i="4"/>
  <c r="N482" i="4"/>
  <c r="O482" i="4" s="1" a="1"/>
  <c r="O482" i="4" s="1"/>
  <c r="P482" i="4" a="1"/>
  <c r="P482" i="4" s="1"/>
  <c r="Q482" i="4"/>
  <c r="R482" i="4" a="1"/>
  <c r="R482" i="4"/>
  <c r="S482" i="4"/>
  <c r="K483" i="4"/>
  <c r="L483" i="4"/>
  <c r="M483" i="4"/>
  <c r="Q483" i="4" s="1"/>
  <c r="R483" i="4" s="1" a="1"/>
  <c r="R483" i="4" s="1"/>
  <c r="N483" i="4"/>
  <c r="S483" i="4" s="1"/>
  <c r="K484" i="4"/>
  <c r="L484" i="4"/>
  <c r="M484" i="4"/>
  <c r="Q484" i="4" s="1"/>
  <c r="R484" i="4" s="1" a="1"/>
  <c r="R484" i="4" s="1"/>
  <c r="N484" i="4"/>
  <c r="S484" i="4" s="1"/>
  <c r="O484" i="4" a="1"/>
  <c r="O484" i="4" s="1"/>
  <c r="P484" i="4" a="1"/>
  <c r="P484" i="4"/>
  <c r="K485" i="4"/>
  <c r="L485" i="4"/>
  <c r="M485" i="4"/>
  <c r="Q485" i="4" s="1"/>
  <c r="R485" i="4" s="1" a="1"/>
  <c r="R485" i="4" s="1"/>
  <c r="N485" i="4"/>
  <c r="K486" i="4"/>
  <c r="L486" i="4"/>
  <c r="M486" i="4"/>
  <c r="Q486" i="4" s="1"/>
  <c r="R486" i="4" s="1" a="1"/>
  <c r="R486" i="4" s="1"/>
  <c r="N486" i="4"/>
  <c r="K487" i="4"/>
  <c r="L487" i="4"/>
  <c r="M487" i="4"/>
  <c r="Q487" i="4" s="1"/>
  <c r="R487" i="4" s="1" a="1"/>
  <c r="R487" i="4" s="1"/>
  <c r="N487" i="4"/>
  <c r="S487" i="4" s="1"/>
  <c r="T487" i="4" s="1"/>
  <c r="K488" i="4"/>
  <c r="L488" i="4"/>
  <c r="M488" i="4"/>
  <c r="Q488" i="4" s="1"/>
  <c r="N488" i="4"/>
  <c r="P488" i="4" s="1" a="1"/>
  <c r="P488" i="4" s="1"/>
  <c r="R488" i="4" a="1"/>
  <c r="R488" i="4" s="1"/>
  <c r="T488" i="4" s="1"/>
  <c r="S488" i="4"/>
  <c r="K489" i="4"/>
  <c r="L489" i="4"/>
  <c r="M489" i="4"/>
  <c r="Q489" i="4" s="1"/>
  <c r="R489" i="4" s="1" a="1"/>
  <c r="R489" i="4" s="1"/>
  <c r="N489" i="4"/>
  <c r="P489" i="4" s="1" a="1"/>
  <c r="P489" i="4" s="1"/>
  <c r="O489" i="4" a="1"/>
  <c r="O489" i="4" s="1"/>
  <c r="S489" i="4"/>
  <c r="K490" i="4"/>
  <c r="L490" i="4"/>
  <c r="M490" i="4"/>
  <c r="Q490" i="4" s="1"/>
  <c r="N490" i="4"/>
  <c r="R490" i="4" a="1"/>
  <c r="R490" i="4" s="1"/>
  <c r="K491" i="4"/>
  <c r="S491" i="4" s="1"/>
  <c r="T491" i="4" s="1"/>
  <c r="L491" i="4"/>
  <c r="M491" i="4"/>
  <c r="Q491" i="4" s="1"/>
  <c r="R491" i="4" s="1" a="1"/>
  <c r="R491" i="4" s="1"/>
  <c r="N491" i="4"/>
  <c r="O491" i="4" a="1"/>
  <c r="O491" i="4" s="1"/>
  <c r="P491" i="4" a="1"/>
  <c r="P491" i="4" s="1"/>
  <c r="K492" i="4"/>
  <c r="L492" i="4"/>
  <c r="M492" i="4"/>
  <c r="N492" i="4"/>
  <c r="O492" i="4" s="1" a="1"/>
  <c r="O492" i="4"/>
  <c r="P492" i="4" a="1"/>
  <c r="P492" i="4" s="1"/>
  <c r="Q492" i="4"/>
  <c r="R492" i="4" s="1" a="1"/>
  <c r="R492" i="4"/>
  <c r="S492" i="4"/>
  <c r="K493" i="4"/>
  <c r="L493" i="4"/>
  <c r="M493" i="4"/>
  <c r="N493" i="4"/>
  <c r="S493" i="4" s="1"/>
  <c r="O493" i="4" a="1"/>
  <c r="O493" i="4" s="1"/>
  <c r="P493" i="4" a="1"/>
  <c r="P493" i="4" s="1"/>
  <c r="Q493" i="4"/>
  <c r="R493" i="4" s="1" a="1"/>
  <c r="R493" i="4"/>
  <c r="K494" i="4"/>
  <c r="L494" i="4"/>
  <c r="M494" i="4"/>
  <c r="Q494" i="4" s="1"/>
  <c r="R494" i="4" s="1" a="1"/>
  <c r="R494" i="4" s="1"/>
  <c r="N494" i="4"/>
  <c r="S494" i="4"/>
  <c r="K495" i="4"/>
  <c r="L495" i="4"/>
  <c r="M495" i="4"/>
  <c r="N495" i="4"/>
  <c r="Q495" i="4"/>
  <c r="R495" i="4" s="1" a="1"/>
  <c r="R495" i="4" s="1"/>
  <c r="K496" i="4"/>
  <c r="L496" i="4"/>
  <c r="M496" i="4"/>
  <c r="Q496" i="4" s="1"/>
  <c r="R496" i="4" s="1" a="1"/>
  <c r="R496" i="4" s="1"/>
  <c r="N496" i="4"/>
  <c r="O496" i="4" s="1" a="1"/>
  <c r="O496" i="4" s="1"/>
  <c r="K497" i="4"/>
  <c r="L497" i="4"/>
  <c r="M497" i="4"/>
  <c r="Q497" i="4" s="1"/>
  <c r="R497" i="4" s="1" a="1"/>
  <c r="R497" i="4" s="1"/>
  <c r="N497" i="4"/>
  <c r="K498" i="4"/>
  <c r="L498" i="4"/>
  <c r="M498" i="4"/>
  <c r="Q498" i="4" s="1"/>
  <c r="R498" i="4" s="1" a="1"/>
  <c r="R498" i="4" s="1"/>
  <c r="N498" i="4"/>
  <c r="K499" i="4"/>
  <c r="L499" i="4"/>
  <c r="M499" i="4"/>
  <c r="Q499" i="4" s="1"/>
  <c r="R499" i="4" s="1" a="1"/>
  <c r="R499" i="4" s="1"/>
  <c r="N499" i="4"/>
  <c r="K500" i="4"/>
  <c r="S500" i="4" s="1"/>
  <c r="L500" i="4"/>
  <c r="M500" i="4"/>
  <c r="Q500" i="4" s="1"/>
  <c r="N500" i="4"/>
  <c r="P500" i="4" s="1" a="1"/>
  <c r="P500" i="4" s="1"/>
  <c r="O500" i="4" a="1"/>
  <c r="O500" i="4" s="1"/>
  <c r="R500" i="4" a="1"/>
  <c r="R500" i="4" s="1"/>
  <c r="K501" i="4"/>
  <c r="L501" i="4"/>
  <c r="M501" i="4"/>
  <c r="Q501" i="4" s="1"/>
  <c r="R501" i="4" s="1" a="1"/>
  <c r="R501" i="4" s="1"/>
  <c r="N501" i="4"/>
  <c r="O501" i="4" a="1"/>
  <c r="O501" i="4" s="1"/>
  <c r="K502" i="4"/>
  <c r="S502" i="4" s="1"/>
  <c r="T502" i="4" s="1"/>
  <c r="L502" i="4"/>
  <c r="M502" i="4"/>
  <c r="Q502" i="4" s="1"/>
  <c r="R502" i="4" s="1" a="1"/>
  <c r="R502" i="4" s="1"/>
  <c r="N502" i="4"/>
  <c r="K503" i="4"/>
  <c r="L503" i="4"/>
  <c r="M503" i="4"/>
  <c r="Q503" i="4" s="1"/>
  <c r="R503" i="4" s="1" a="1"/>
  <c r="R503" i="4" s="1"/>
  <c r="N503" i="4"/>
  <c r="P503" i="4" s="1" a="1"/>
  <c r="P503" i="4" s="1"/>
  <c r="O503" i="4" a="1"/>
  <c r="O503" i="4" s="1"/>
  <c r="K504" i="4"/>
  <c r="L504" i="4"/>
  <c r="M504" i="4"/>
  <c r="N504" i="4"/>
  <c r="O504" i="4" s="1" a="1"/>
  <c r="O504" i="4" s="1"/>
  <c r="P504" i="4" a="1"/>
  <c r="P504" i="4" s="1"/>
  <c r="Q504" i="4"/>
  <c r="R504" i="4" s="1" a="1"/>
  <c r="R504" i="4" s="1"/>
  <c r="S504" i="4"/>
  <c r="K505" i="4"/>
  <c r="L505" i="4"/>
  <c r="M505" i="4"/>
  <c r="Q505" i="4" s="1"/>
  <c r="R505" i="4" s="1" a="1"/>
  <c r="R505" i="4" s="1"/>
  <c r="N505" i="4"/>
  <c r="K506" i="4"/>
  <c r="L506" i="4"/>
  <c r="M506" i="4"/>
  <c r="N506" i="4"/>
  <c r="P506" i="4" s="1" a="1"/>
  <c r="P506" i="4" s="1"/>
  <c r="Q506" i="4"/>
  <c r="R506" i="4" a="1"/>
  <c r="R506" i="4"/>
  <c r="K507" i="4"/>
  <c r="L507" i="4"/>
  <c r="M507" i="4"/>
  <c r="Q507" i="4" s="1"/>
  <c r="N507" i="4"/>
  <c r="O507" i="4" a="1"/>
  <c r="O507" i="4"/>
  <c r="R507" i="4" a="1"/>
  <c r="R507" i="4" s="1"/>
  <c r="K508" i="4"/>
  <c r="L508" i="4"/>
  <c r="M508" i="4"/>
  <c r="Q508" i="4" s="1"/>
  <c r="R508" i="4" s="1" a="1"/>
  <c r="R508" i="4" s="1"/>
  <c r="N508" i="4"/>
  <c r="O508" i="4" a="1"/>
  <c r="O508" i="4" s="1"/>
  <c r="K509" i="4"/>
  <c r="L509" i="4"/>
  <c r="M509" i="4"/>
  <c r="Q509" i="4" s="1"/>
  <c r="R509" i="4" s="1" a="1"/>
  <c r="R509" i="4" s="1"/>
  <c r="N509" i="4"/>
  <c r="K510" i="4"/>
  <c r="L510" i="4"/>
  <c r="M510" i="4"/>
  <c r="Q510" i="4" s="1"/>
  <c r="R510" i="4" s="1" a="1"/>
  <c r="R510" i="4" s="1"/>
  <c r="N510" i="4"/>
  <c r="O510" i="4" a="1"/>
  <c r="O510" i="4"/>
  <c r="P510" i="4" a="1"/>
  <c r="P510" i="4" s="1"/>
  <c r="S510" i="4"/>
  <c r="T510" i="4" s="1"/>
  <c r="K511" i="4"/>
  <c r="L511" i="4"/>
  <c r="M511" i="4"/>
  <c r="Q511" i="4" s="1"/>
  <c r="R511" i="4" s="1" a="1"/>
  <c r="N511" i="4"/>
  <c r="O511" i="4" a="1"/>
  <c r="O511" i="4" s="1"/>
  <c r="P511" i="4" a="1"/>
  <c r="P511" i="4" s="1"/>
  <c r="R511" i="4"/>
  <c r="S511" i="4"/>
  <c r="T511" i="4"/>
  <c r="K512" i="4"/>
  <c r="L512" i="4"/>
  <c r="M512" i="4"/>
  <c r="Q512" i="4" s="1"/>
  <c r="N512" i="4"/>
  <c r="P512" i="4" s="1" a="1"/>
  <c r="P512" i="4" s="1"/>
  <c r="O512" i="4" a="1"/>
  <c r="O512" i="4" s="1"/>
  <c r="R512" i="4" a="1"/>
  <c r="R512" i="4" s="1"/>
  <c r="K513" i="4"/>
  <c r="L513" i="4"/>
  <c r="M513" i="4"/>
  <c r="Q513" i="4" s="1"/>
  <c r="R513" i="4" s="1" a="1"/>
  <c r="R513" i="4" s="1"/>
  <c r="N513" i="4"/>
  <c r="P513" i="4" s="1" a="1"/>
  <c r="P513" i="4" s="1"/>
  <c r="O513" i="4" a="1"/>
  <c r="O513" i="4" s="1"/>
  <c r="S513" i="4"/>
  <c r="T513" i="4" s="1"/>
  <c r="K514" i="4"/>
  <c r="L514" i="4"/>
  <c r="M514" i="4"/>
  <c r="Q514" i="4" s="1"/>
  <c r="R514" i="4" s="1" a="1"/>
  <c r="R514" i="4" s="1"/>
  <c r="N514" i="4"/>
  <c r="K515" i="4"/>
  <c r="L515" i="4"/>
  <c r="M515" i="4"/>
  <c r="Q515" i="4" s="1"/>
  <c r="R515" i="4" s="1" a="1"/>
  <c r="R515" i="4" s="1"/>
  <c r="N515" i="4"/>
  <c r="P515" i="4" s="1" a="1"/>
  <c r="P515" i="4" s="1"/>
  <c r="O515" i="4" a="1"/>
  <c r="O515" i="4" s="1"/>
  <c r="K516" i="4"/>
  <c r="L516" i="4"/>
  <c r="M516" i="4"/>
  <c r="Q516" i="4" s="1"/>
  <c r="R516" i="4" s="1" a="1"/>
  <c r="R516" i="4" s="1"/>
  <c r="N516" i="4"/>
  <c r="O516" i="4" s="1" a="1"/>
  <c r="O516" i="4" s="1"/>
  <c r="P516" i="4" a="1"/>
  <c r="P516" i="4" s="1"/>
  <c r="K517" i="4"/>
  <c r="L517" i="4"/>
  <c r="M517" i="4"/>
  <c r="N517" i="4"/>
  <c r="Q517" i="4"/>
  <c r="R517" i="4" s="1" a="1"/>
  <c r="R517" i="4" s="1"/>
  <c r="K518" i="4"/>
  <c r="L518" i="4"/>
  <c r="M518" i="4"/>
  <c r="Q518" i="4" s="1"/>
  <c r="R518" i="4" s="1" a="1"/>
  <c r="R518" i="4" s="1"/>
  <c r="N518" i="4"/>
  <c r="K519" i="4"/>
  <c r="L519" i="4"/>
  <c r="M519" i="4"/>
  <c r="Q519" i="4" s="1"/>
  <c r="R519" i="4" s="1" a="1"/>
  <c r="R519" i="4" s="1"/>
  <c r="N519" i="4"/>
  <c r="K520" i="4"/>
  <c r="L520" i="4"/>
  <c r="M520" i="4"/>
  <c r="Q520" i="4" s="1"/>
  <c r="R520" i="4" s="1" a="1"/>
  <c r="R520" i="4" s="1"/>
  <c r="N520" i="4"/>
  <c r="S520" i="4" s="1"/>
  <c r="P520" i="4" a="1"/>
  <c r="P520" i="4" s="1"/>
  <c r="K521" i="4"/>
  <c r="L521" i="4"/>
  <c r="M521" i="4"/>
  <c r="Q521" i="4" s="1"/>
  <c r="R521" i="4" s="1" a="1"/>
  <c r="R521" i="4" s="1"/>
  <c r="N521" i="4"/>
  <c r="O521" i="4" a="1"/>
  <c r="O521" i="4" s="1"/>
  <c r="K522" i="4"/>
  <c r="S522" i="4" s="1"/>
  <c r="T522" i="4" s="1"/>
  <c r="L522" i="4"/>
  <c r="M522" i="4"/>
  <c r="Q522" i="4" s="1"/>
  <c r="R522" i="4" s="1" a="1"/>
  <c r="R522" i="4" s="1"/>
  <c r="N522" i="4"/>
  <c r="P522" i="4" s="1" a="1"/>
  <c r="P522" i="4" s="1"/>
  <c r="O522" i="4" a="1"/>
  <c r="O522" i="4" s="1"/>
  <c r="K523" i="4"/>
  <c r="L523" i="4"/>
  <c r="M523" i="4"/>
  <c r="Q523" i="4" s="1"/>
  <c r="R523" i="4" s="1" a="1"/>
  <c r="R523" i="4" s="1"/>
  <c r="N523" i="4"/>
  <c r="O523" i="4" a="1"/>
  <c r="O523" i="4" s="1"/>
  <c r="P523" i="4" a="1"/>
  <c r="P523" i="4" s="1"/>
  <c r="S523" i="4"/>
  <c r="K524" i="4"/>
  <c r="S524" i="4" s="1"/>
  <c r="L524" i="4"/>
  <c r="M524" i="4"/>
  <c r="Q524" i="4" s="1"/>
  <c r="R524" i="4" s="1" a="1"/>
  <c r="R524" i="4" s="1"/>
  <c r="N524" i="4"/>
  <c r="P524" i="4" s="1" a="1"/>
  <c r="P524" i="4" s="1"/>
  <c r="K525" i="4"/>
  <c r="L525" i="4"/>
  <c r="M525" i="4"/>
  <c r="N525" i="4"/>
  <c r="O525" i="4" a="1"/>
  <c r="O525" i="4" s="1"/>
  <c r="Q525" i="4"/>
  <c r="R525" i="4" s="1" a="1"/>
  <c r="R525" i="4" s="1"/>
  <c r="K526" i="4"/>
  <c r="L526" i="4"/>
  <c r="M526" i="4"/>
  <c r="Q526" i="4" s="1"/>
  <c r="R526" i="4" s="1" a="1"/>
  <c r="R526" i="4" s="1"/>
  <c r="N526" i="4"/>
  <c r="K527" i="4"/>
  <c r="L527" i="4"/>
  <c r="M527" i="4"/>
  <c r="Q527" i="4" s="1"/>
  <c r="R527" i="4" s="1" a="1"/>
  <c r="R527" i="4" s="1"/>
  <c r="N527" i="4"/>
  <c r="S527" i="4" s="1"/>
  <c r="O527" i="4" a="1"/>
  <c r="O527" i="4" s="1"/>
  <c r="K528" i="4"/>
  <c r="S528" i="4" s="1"/>
  <c r="L528" i="4"/>
  <c r="M528" i="4"/>
  <c r="Q528" i="4" s="1"/>
  <c r="R528" i="4" s="1" a="1"/>
  <c r="R528" i="4" s="1"/>
  <c r="N528" i="4"/>
  <c r="O528" i="4" s="1" a="1"/>
  <c r="O528" i="4" s="1"/>
  <c r="K529" i="4"/>
  <c r="L529" i="4"/>
  <c r="M529" i="4"/>
  <c r="N529" i="4"/>
  <c r="O529" i="4" a="1"/>
  <c r="O529" i="4" s="1"/>
  <c r="P529" i="4" a="1"/>
  <c r="P529" i="4" s="1"/>
  <c r="Q529" i="4"/>
  <c r="R529" i="4" s="1" a="1"/>
  <c r="R529" i="4" s="1"/>
  <c r="K530" i="4"/>
  <c r="L530" i="4"/>
  <c r="M530" i="4"/>
  <c r="N530" i="4"/>
  <c r="O530" i="4" a="1"/>
  <c r="O530" i="4" s="1"/>
  <c r="Q530" i="4"/>
  <c r="R530" i="4" s="1" a="1"/>
  <c r="R530" i="4" s="1"/>
  <c r="K531" i="4"/>
  <c r="L531" i="4"/>
  <c r="M531" i="4"/>
  <c r="Q531" i="4" s="1"/>
  <c r="R531" i="4" s="1" a="1"/>
  <c r="R531" i="4" s="1"/>
  <c r="N531" i="4"/>
  <c r="K532" i="4"/>
  <c r="L532" i="4"/>
  <c r="M532" i="4"/>
  <c r="Q532" i="4" s="1"/>
  <c r="N532" i="4"/>
  <c r="R532" i="4" a="1"/>
  <c r="R532" i="4" s="1"/>
  <c r="K533" i="4"/>
  <c r="L533" i="4"/>
  <c r="M533" i="4"/>
  <c r="Q533" i="4" s="1"/>
  <c r="R533" i="4" s="1" a="1"/>
  <c r="R533" i="4" s="1"/>
  <c r="N533" i="4"/>
  <c r="P533" i="4" s="1" a="1"/>
  <c r="P533" i="4" s="1"/>
  <c r="O533" i="4" a="1"/>
  <c r="O533" i="4" s="1"/>
  <c r="K534" i="4"/>
  <c r="L534" i="4"/>
  <c r="M534" i="4"/>
  <c r="Q534" i="4" s="1"/>
  <c r="R534" i="4" s="1" a="1"/>
  <c r="R534" i="4" s="1"/>
  <c r="N534" i="4"/>
  <c r="O534" i="4" a="1"/>
  <c r="O534" i="4" s="1"/>
  <c r="P534" i="4" a="1"/>
  <c r="P534" i="4"/>
  <c r="S534" i="4"/>
  <c r="T534" i="4" s="1"/>
  <c r="K535" i="4"/>
  <c r="L535" i="4"/>
  <c r="M535" i="4"/>
  <c r="Q535" i="4" s="1"/>
  <c r="R535" i="4" s="1" a="1"/>
  <c r="R535" i="4" s="1"/>
  <c r="N535" i="4"/>
  <c r="O535" i="4" a="1"/>
  <c r="O535" i="4" s="1"/>
  <c r="K536" i="4"/>
  <c r="L536" i="4"/>
  <c r="M536" i="4"/>
  <c r="Q536" i="4" s="1"/>
  <c r="R536" i="4" s="1" a="1"/>
  <c r="R536" i="4" s="1"/>
  <c r="N536" i="4"/>
  <c r="O536" i="4" a="1"/>
  <c r="O536" i="4" s="1"/>
  <c r="K537" i="4"/>
  <c r="L537" i="4"/>
  <c r="M537" i="4"/>
  <c r="Q537" i="4" s="1"/>
  <c r="R537" i="4" s="1" a="1"/>
  <c r="N537" i="4"/>
  <c r="P537" i="4" s="1" a="1"/>
  <c r="P537" i="4" s="1"/>
  <c r="R537" i="4"/>
  <c r="S537" i="4"/>
  <c r="K538" i="4"/>
  <c r="S538" i="4" s="1"/>
  <c r="L538" i="4"/>
  <c r="M538" i="4"/>
  <c r="Q538" i="4" s="1"/>
  <c r="N538" i="4"/>
  <c r="R538" i="4" a="1"/>
  <c r="R538" i="4" s="1"/>
  <c r="K539" i="4"/>
  <c r="L539" i="4"/>
  <c r="M539" i="4"/>
  <c r="Q539" i="4" s="1"/>
  <c r="R539" i="4" s="1" a="1"/>
  <c r="R539" i="4" s="1"/>
  <c r="N539" i="4"/>
  <c r="O539" i="4" a="1"/>
  <c r="O539" i="4" s="1"/>
  <c r="P539" i="4" a="1"/>
  <c r="P539" i="4" s="1"/>
  <c r="K540" i="4"/>
  <c r="L540" i="4"/>
  <c r="M540" i="4"/>
  <c r="N540" i="4"/>
  <c r="Q540" i="4"/>
  <c r="R540" i="4" s="1" a="1"/>
  <c r="R540" i="4"/>
  <c r="K541" i="4"/>
  <c r="L541" i="4"/>
  <c r="M541" i="4"/>
  <c r="N541" i="4"/>
  <c r="O541" i="4" a="1"/>
  <c r="O541" i="4" s="1"/>
  <c r="P541" i="4" a="1"/>
  <c r="P541" i="4"/>
  <c r="Q541" i="4"/>
  <c r="R541" i="4" a="1"/>
  <c r="R541" i="4" s="1"/>
  <c r="S541" i="4"/>
  <c r="K542" i="4"/>
  <c r="L542" i="4"/>
  <c r="M542" i="4"/>
  <c r="Q542" i="4" s="1"/>
  <c r="R542" i="4" s="1" a="1"/>
  <c r="R542" i="4" s="1"/>
  <c r="N542" i="4"/>
  <c r="K543" i="4"/>
  <c r="L543" i="4"/>
  <c r="M543" i="4"/>
  <c r="Q543" i="4" s="1"/>
  <c r="R543" i="4" s="1" a="1"/>
  <c r="R543" i="4" s="1"/>
  <c r="N543" i="4"/>
  <c r="K544" i="4"/>
  <c r="L544" i="4"/>
  <c r="M544" i="4"/>
  <c r="Q544" i="4" s="1"/>
  <c r="R544" i="4" s="1" a="1"/>
  <c r="R544" i="4" s="1"/>
  <c r="N544" i="4"/>
  <c r="O544" i="4" a="1"/>
  <c r="O544" i="4" s="1"/>
  <c r="K545" i="4"/>
  <c r="L545" i="4"/>
  <c r="M545" i="4"/>
  <c r="Q545" i="4" s="1"/>
  <c r="R545" i="4" s="1" a="1"/>
  <c r="R545" i="4" s="1"/>
  <c r="N545" i="4"/>
  <c r="K546" i="4"/>
  <c r="L546" i="4"/>
  <c r="M546" i="4"/>
  <c r="Q546" i="4" s="1"/>
  <c r="R546" i="4" s="1" a="1"/>
  <c r="R546" i="4" s="1"/>
  <c r="N546" i="4"/>
  <c r="O546" i="4" s="1" a="1"/>
  <c r="O546" i="4" s="1"/>
  <c r="K547" i="4"/>
  <c r="L547" i="4"/>
  <c r="M547" i="4"/>
  <c r="Q547" i="4" s="1"/>
  <c r="R547" i="4" s="1" a="1"/>
  <c r="N547" i="4"/>
  <c r="S547" i="4" s="1"/>
  <c r="O547" i="4" a="1"/>
  <c r="O547" i="4"/>
  <c r="P547" i="4" a="1"/>
  <c r="P547" i="4" s="1"/>
  <c r="R547" i="4"/>
  <c r="K548" i="4"/>
  <c r="L548" i="4"/>
  <c r="M548" i="4"/>
  <c r="Q548" i="4" s="1"/>
  <c r="N548" i="4"/>
  <c r="P548" i="4" s="1" a="1"/>
  <c r="P548" i="4" s="1"/>
  <c r="O548" i="4" a="1"/>
  <c r="O548" i="4" s="1"/>
  <c r="R548" i="4" a="1"/>
  <c r="R548" i="4" s="1"/>
  <c r="S548" i="4"/>
  <c r="T548" i="4" s="1"/>
  <c r="K549" i="4"/>
  <c r="L549" i="4"/>
  <c r="M549" i="4"/>
  <c r="Q549" i="4" s="1"/>
  <c r="R549" i="4" s="1" a="1"/>
  <c r="R549" i="4" s="1"/>
  <c r="N549" i="4"/>
  <c r="K550" i="4"/>
  <c r="L550" i="4"/>
  <c r="M550" i="4"/>
  <c r="Q550" i="4" s="1"/>
  <c r="R550" i="4" s="1" a="1"/>
  <c r="R550" i="4" s="1"/>
  <c r="N550" i="4"/>
  <c r="K551" i="4"/>
  <c r="L551" i="4"/>
  <c r="M551" i="4"/>
  <c r="Q551" i="4" s="1"/>
  <c r="R551" i="4" s="1" a="1"/>
  <c r="R551" i="4" s="1"/>
  <c r="N551" i="4"/>
  <c r="O551" i="4" s="1" a="1"/>
  <c r="O551" i="4" s="1"/>
  <c r="P551" i="4" a="1"/>
  <c r="P551" i="4" s="1"/>
  <c r="K552" i="4"/>
  <c r="L552" i="4"/>
  <c r="M552" i="4"/>
  <c r="Q552" i="4" s="1"/>
  <c r="R552" i="4" s="1" a="1"/>
  <c r="R552" i="4" s="1"/>
  <c r="N552" i="4"/>
  <c r="P552" i="4" s="1" a="1"/>
  <c r="P552" i="4" s="1"/>
  <c r="K553" i="4"/>
  <c r="L553" i="4"/>
  <c r="M553" i="4"/>
  <c r="Q553" i="4" s="1"/>
  <c r="R553" i="4" s="1" a="1"/>
  <c r="R553" i="4" s="1"/>
  <c r="N553" i="4"/>
  <c r="P553" i="4" s="1" a="1"/>
  <c r="P553" i="4" s="1"/>
  <c r="O553" i="4" a="1"/>
  <c r="O553" i="4" s="1"/>
  <c r="K554" i="4"/>
  <c r="L554" i="4"/>
  <c r="M554" i="4"/>
  <c r="Q554" i="4" s="1"/>
  <c r="R554" i="4" s="1" a="1"/>
  <c r="R554" i="4" s="1"/>
  <c r="N554" i="4"/>
  <c r="O554" i="4" a="1"/>
  <c r="O554" i="4" s="1"/>
  <c r="K555" i="4"/>
  <c r="L555" i="4"/>
  <c r="M555" i="4"/>
  <c r="N555" i="4"/>
  <c r="P555" i="4" a="1"/>
  <c r="P555" i="4" s="1"/>
  <c r="Q555" i="4"/>
  <c r="R555" i="4" s="1" a="1"/>
  <c r="R555" i="4" s="1"/>
  <c r="K556" i="4"/>
  <c r="L556" i="4"/>
  <c r="M556" i="4"/>
  <c r="Q556" i="4" s="1"/>
  <c r="R556" i="4" s="1" a="1"/>
  <c r="R556" i="4" s="1"/>
  <c r="N556" i="4"/>
  <c r="K557" i="4"/>
  <c r="L557" i="4"/>
  <c r="M557" i="4"/>
  <c r="N557" i="4"/>
  <c r="O557" i="4" a="1"/>
  <c r="O557" i="4"/>
  <c r="P557" i="4" a="1"/>
  <c r="P557" i="4" s="1"/>
  <c r="Q557" i="4"/>
  <c r="R557" i="4" s="1" a="1"/>
  <c r="R557" i="4"/>
  <c r="K558" i="4"/>
  <c r="L558" i="4"/>
  <c r="M558" i="4"/>
  <c r="Q558" i="4" s="1"/>
  <c r="N558" i="4"/>
  <c r="P558" i="4" a="1"/>
  <c r="P558" i="4" s="1"/>
  <c r="R558" i="4" a="1"/>
  <c r="R558" i="4" s="1"/>
  <c r="K559" i="4"/>
  <c r="L559" i="4"/>
  <c r="M559" i="4"/>
  <c r="Q559" i="4" s="1"/>
  <c r="R559" i="4" s="1" a="1"/>
  <c r="R559" i="4" s="1"/>
  <c r="N559" i="4"/>
  <c r="K560" i="4"/>
  <c r="S560" i="4" s="1"/>
  <c r="T560" i="4" s="1"/>
  <c r="L560" i="4"/>
  <c r="M560" i="4"/>
  <c r="Q560" i="4" s="1"/>
  <c r="N560" i="4"/>
  <c r="P560" i="4" s="1" a="1"/>
  <c r="P560" i="4" s="1"/>
  <c r="O560" i="4" a="1"/>
  <c r="O560" i="4" s="1"/>
  <c r="R560" i="4" a="1"/>
  <c r="R560" i="4"/>
  <c r="K561" i="4"/>
  <c r="L561" i="4"/>
  <c r="M561" i="4"/>
  <c r="Q561" i="4" s="1"/>
  <c r="R561" i="4" s="1" a="1"/>
  <c r="R561" i="4" s="1"/>
  <c r="N561" i="4"/>
  <c r="S561" i="4"/>
  <c r="K562" i="4"/>
  <c r="L562" i="4"/>
  <c r="M562" i="4"/>
  <c r="Q562" i="4" s="1"/>
  <c r="N562" i="4"/>
  <c r="R562" i="4" a="1"/>
  <c r="R562" i="4" s="1"/>
  <c r="K563" i="4"/>
  <c r="L563" i="4"/>
  <c r="M563" i="4"/>
  <c r="Q563" i="4" s="1"/>
  <c r="R563" i="4" s="1" a="1"/>
  <c r="R563" i="4" s="1"/>
  <c r="N563" i="4"/>
  <c r="K564" i="4"/>
  <c r="L564" i="4"/>
  <c r="M564" i="4"/>
  <c r="Q564" i="4" s="1"/>
  <c r="R564" i="4" s="1" a="1"/>
  <c r="R564" i="4" s="1"/>
  <c r="N564" i="4"/>
  <c r="K565" i="4"/>
  <c r="L565" i="4"/>
  <c r="M565" i="4"/>
  <c r="Q565" i="4" s="1"/>
  <c r="R565" i="4" s="1" a="1"/>
  <c r="R565" i="4" s="1"/>
  <c r="N565" i="4"/>
  <c r="K566" i="4"/>
  <c r="L566" i="4"/>
  <c r="M566" i="4"/>
  <c r="N566" i="4"/>
  <c r="P566" i="4" a="1"/>
  <c r="P566" i="4"/>
  <c r="Q566" i="4"/>
  <c r="R566" i="4" s="1" a="1"/>
  <c r="R566" i="4" s="1"/>
  <c r="K567" i="4"/>
  <c r="L567" i="4"/>
  <c r="M567" i="4"/>
  <c r="Q567" i="4" s="1"/>
  <c r="N567" i="4"/>
  <c r="R567" i="4" a="1"/>
  <c r="R567" i="4" s="1"/>
  <c r="K568" i="4"/>
  <c r="L568" i="4"/>
  <c r="M568" i="4"/>
  <c r="Q568" i="4" s="1"/>
  <c r="R568" i="4" s="1" a="1"/>
  <c r="R568" i="4" s="1"/>
  <c r="N568" i="4"/>
  <c r="O568" i="4" s="1" a="1"/>
  <c r="O568" i="4"/>
  <c r="K569" i="4"/>
  <c r="L569" i="4"/>
  <c r="M569" i="4"/>
  <c r="N569" i="4"/>
  <c r="O569" i="4" a="1"/>
  <c r="O569" i="4" s="1"/>
  <c r="P569" i="4" a="1"/>
  <c r="P569" i="4" s="1"/>
  <c r="Q569" i="4"/>
  <c r="R569" i="4" s="1" a="1"/>
  <c r="R569" i="4" s="1"/>
  <c r="K570" i="4"/>
  <c r="L570" i="4"/>
  <c r="M570" i="4"/>
  <c r="Q570" i="4" s="1"/>
  <c r="N570" i="4"/>
  <c r="R570" i="4" a="1"/>
  <c r="R570" i="4" s="1"/>
  <c r="K571" i="4"/>
  <c r="L571" i="4"/>
  <c r="M571" i="4"/>
  <c r="Q571" i="4" s="1"/>
  <c r="R571" i="4" s="1" a="1"/>
  <c r="R571" i="4" s="1"/>
  <c r="N571" i="4"/>
  <c r="O571" i="4" a="1"/>
  <c r="O571" i="4" s="1"/>
  <c r="K572" i="4"/>
  <c r="L572" i="4"/>
  <c r="M572" i="4"/>
  <c r="Q572" i="4" s="1"/>
  <c r="R572" i="4" s="1" a="1"/>
  <c r="R572" i="4" s="1"/>
  <c r="N572" i="4"/>
  <c r="O572" i="4" s="1" a="1"/>
  <c r="O572" i="4" s="1"/>
  <c r="K573" i="4"/>
  <c r="L573" i="4"/>
  <c r="M573" i="4"/>
  <c r="N573" i="4"/>
  <c r="S573" i="4" s="1"/>
  <c r="O573" i="4" a="1"/>
  <c r="O573" i="4" s="1"/>
  <c r="P573" i="4" a="1"/>
  <c r="P573" i="4" s="1"/>
  <c r="Q573" i="4"/>
  <c r="R573" i="4" s="1" a="1"/>
  <c r="R573" i="4" s="1"/>
  <c r="K574" i="4"/>
  <c r="L574" i="4"/>
  <c r="M574" i="4"/>
  <c r="N574" i="4"/>
  <c r="Q574" i="4"/>
  <c r="R574" i="4" s="1" a="1"/>
  <c r="R574" i="4" s="1"/>
  <c r="S574" i="4"/>
  <c r="K575" i="4"/>
  <c r="L575" i="4"/>
  <c r="M575" i="4"/>
  <c r="N575" i="4"/>
  <c r="O575" i="4" a="1"/>
  <c r="O575" i="4" s="1"/>
  <c r="P575" i="4" a="1"/>
  <c r="P575" i="4" s="1"/>
  <c r="Q575" i="4"/>
  <c r="R575" i="4" s="1" a="1"/>
  <c r="R575" i="4" s="1"/>
  <c r="S575" i="4"/>
  <c r="K576" i="4"/>
  <c r="L576" i="4"/>
  <c r="M576" i="4"/>
  <c r="Q576" i="4" s="1"/>
  <c r="R576" i="4" s="1" a="1"/>
  <c r="R576" i="4" s="1"/>
  <c r="N576" i="4"/>
  <c r="K577" i="4"/>
  <c r="L577" i="4"/>
  <c r="M577" i="4"/>
  <c r="Q577" i="4" s="1"/>
  <c r="R577" i="4" s="1" a="1"/>
  <c r="R577" i="4" s="1"/>
  <c r="N577" i="4"/>
  <c r="O577" i="4" a="1"/>
  <c r="O577" i="4" s="1"/>
  <c r="P577" i="4" a="1"/>
  <c r="P577" i="4" s="1"/>
  <c r="K578" i="4"/>
  <c r="L578" i="4"/>
  <c r="M578" i="4"/>
  <c r="Q578" i="4" s="1"/>
  <c r="R578" i="4" s="1" a="1"/>
  <c r="R578" i="4" s="1"/>
  <c r="N578" i="4"/>
  <c r="S578" i="4"/>
  <c r="K579" i="4"/>
  <c r="L579" i="4"/>
  <c r="M579" i="4"/>
  <c r="Q579" i="4" s="1"/>
  <c r="R579" i="4" s="1" a="1"/>
  <c r="R579" i="4" s="1"/>
  <c r="N579" i="4"/>
  <c r="O579" i="4" a="1"/>
  <c r="O579" i="4" s="1"/>
  <c r="K580" i="4"/>
  <c r="L580" i="4"/>
  <c r="M580" i="4"/>
  <c r="Q580" i="4" s="1"/>
  <c r="R580" i="4" s="1" a="1"/>
  <c r="R580" i="4" s="1"/>
  <c r="N580" i="4"/>
  <c r="O580" i="4" s="1" a="1"/>
  <c r="O580" i="4" s="1"/>
  <c r="K581" i="4"/>
  <c r="L581" i="4"/>
  <c r="M581" i="4"/>
  <c r="Q581" i="4" s="1"/>
  <c r="R581" i="4" s="1" a="1"/>
  <c r="R581" i="4" s="1"/>
  <c r="N581" i="4"/>
  <c r="O581" i="4" s="1" a="1"/>
  <c r="O581" i="4" s="1"/>
  <c r="K582" i="4"/>
  <c r="L582" i="4"/>
  <c r="M582" i="4"/>
  <c r="Q582" i="4" s="1"/>
  <c r="R582" i="4" s="1" a="1"/>
  <c r="R582" i="4" s="1"/>
  <c r="N582" i="4"/>
  <c r="K583" i="4"/>
  <c r="L583" i="4"/>
  <c r="M583" i="4"/>
  <c r="Q583" i="4" s="1"/>
  <c r="R583" i="4" s="1" a="1"/>
  <c r="R583" i="4" s="1"/>
  <c r="N583" i="4"/>
  <c r="P583" i="4" s="1" a="1"/>
  <c r="P583" i="4" s="1"/>
  <c r="O583" i="4" a="1"/>
  <c r="O583" i="4" s="1"/>
  <c r="S583" i="4"/>
  <c r="K584" i="4"/>
  <c r="L584" i="4"/>
  <c r="M584" i="4"/>
  <c r="Q584" i="4" s="1"/>
  <c r="R584" i="4" s="1" a="1"/>
  <c r="R584" i="4" s="1"/>
  <c r="N584" i="4"/>
  <c r="K585" i="4"/>
  <c r="L585" i="4"/>
  <c r="M585" i="4"/>
  <c r="N585" i="4"/>
  <c r="S585" i="4" s="1"/>
  <c r="O585" i="4" a="1"/>
  <c r="O585" i="4" s="1"/>
  <c r="P585" i="4" a="1"/>
  <c r="P585" i="4" s="1"/>
  <c r="Q585" i="4"/>
  <c r="R585" i="4" a="1"/>
  <c r="R585" i="4" s="1"/>
  <c r="K586" i="4"/>
  <c r="L586" i="4"/>
  <c r="M586" i="4"/>
  <c r="Q586" i="4" s="1"/>
  <c r="R586" i="4" s="1" a="1"/>
  <c r="R586" i="4" s="1"/>
  <c r="N586" i="4"/>
  <c r="S586" i="4"/>
  <c r="K587" i="4"/>
  <c r="L587" i="4"/>
  <c r="M587" i="4"/>
  <c r="Q587" i="4" s="1"/>
  <c r="R587" i="4" s="1" a="1"/>
  <c r="R587" i="4" s="1"/>
  <c r="N587" i="4"/>
  <c r="K588" i="4"/>
  <c r="L588" i="4"/>
  <c r="M588" i="4"/>
  <c r="Q588" i="4" s="1"/>
  <c r="R588" i="4" s="1" a="1"/>
  <c r="R588" i="4" s="1"/>
  <c r="N588" i="4"/>
  <c r="S588" i="4"/>
  <c r="K589" i="4"/>
  <c r="L589" i="4"/>
  <c r="M589" i="4"/>
  <c r="N589" i="4"/>
  <c r="O589" i="4" a="1"/>
  <c r="O589" i="4" s="1"/>
  <c r="P589" i="4" a="1"/>
  <c r="P589" i="4" s="1"/>
  <c r="Q589" i="4"/>
  <c r="R589" i="4" s="1" a="1"/>
  <c r="R589" i="4" s="1"/>
  <c r="K590" i="4"/>
  <c r="L590" i="4"/>
  <c r="M590" i="4"/>
  <c r="Q590" i="4" s="1"/>
  <c r="R590" i="4" s="1" a="1"/>
  <c r="R590" i="4" s="1"/>
  <c r="N590" i="4"/>
  <c r="S590" i="4" s="1"/>
  <c r="K591" i="4"/>
  <c r="L591" i="4"/>
  <c r="M591" i="4"/>
  <c r="Q591" i="4" s="1"/>
  <c r="R591" i="4" s="1" a="1"/>
  <c r="R591" i="4" s="1"/>
  <c r="N591" i="4"/>
  <c r="K592" i="4"/>
  <c r="L592" i="4"/>
  <c r="M592" i="4"/>
  <c r="Q592" i="4" s="1"/>
  <c r="R592" i="4" s="1" a="1"/>
  <c r="R592" i="4" s="1"/>
  <c r="N592" i="4"/>
  <c r="S592" i="4" s="1"/>
  <c r="K593" i="4"/>
  <c r="L593" i="4"/>
  <c r="M593" i="4"/>
  <c r="N593" i="4"/>
  <c r="P593" i="4" s="1" a="1"/>
  <c r="P593" i="4" s="1"/>
  <c r="Q593" i="4"/>
  <c r="R593" i="4" s="1" a="1"/>
  <c r="R593" i="4" s="1"/>
  <c r="K594" i="4"/>
  <c r="L594" i="4"/>
  <c r="M594" i="4"/>
  <c r="Q594" i="4" s="1"/>
  <c r="R594" i="4" s="1" a="1"/>
  <c r="R594" i="4" s="1"/>
  <c r="N594" i="4"/>
  <c r="O594" i="4" s="1" a="1"/>
  <c r="O594" i="4" s="1"/>
  <c r="K595" i="4"/>
  <c r="L595" i="4"/>
  <c r="M595" i="4"/>
  <c r="Q595" i="4" s="1"/>
  <c r="R595" i="4" s="1" a="1"/>
  <c r="N595" i="4"/>
  <c r="R595" i="4"/>
  <c r="K596" i="4"/>
  <c r="L596" i="4"/>
  <c r="M596" i="4"/>
  <c r="Q596" i="4" s="1"/>
  <c r="R596" i="4" s="1" a="1"/>
  <c r="R596" i="4" s="1"/>
  <c r="N596" i="4"/>
  <c r="K597" i="4"/>
  <c r="L597" i="4"/>
  <c r="M597" i="4"/>
  <c r="Q597" i="4" s="1"/>
  <c r="N597" i="4"/>
  <c r="R597" i="4" a="1"/>
  <c r="R597" i="4"/>
  <c r="K598" i="4"/>
  <c r="L598" i="4"/>
  <c r="M598" i="4"/>
  <c r="Q598" i="4" s="1"/>
  <c r="R598" i="4" s="1" a="1"/>
  <c r="R598" i="4" s="1"/>
  <c r="N598" i="4"/>
  <c r="K599" i="4"/>
  <c r="L599" i="4"/>
  <c r="M599" i="4"/>
  <c r="Q599" i="4" s="1"/>
  <c r="R599" i="4" s="1" a="1"/>
  <c r="R599" i="4" s="1"/>
  <c r="N599" i="4"/>
  <c r="P599" i="4" s="1" a="1"/>
  <c r="P599" i="4" s="1"/>
  <c r="O599" i="4" a="1"/>
  <c r="O599" i="4" s="1"/>
  <c r="K600" i="4"/>
  <c r="L600" i="4"/>
  <c r="M600" i="4"/>
  <c r="Q600" i="4" s="1"/>
  <c r="R600" i="4" s="1" a="1"/>
  <c r="R600" i="4" s="1"/>
  <c r="N600" i="4"/>
  <c r="P600" i="4" s="1" a="1"/>
  <c r="P600" i="4" s="1"/>
  <c r="K601" i="4"/>
  <c r="S601" i="4" s="1"/>
  <c r="L601" i="4"/>
  <c r="M601" i="4"/>
  <c r="Q601" i="4" s="1"/>
  <c r="R601" i="4" s="1" a="1"/>
  <c r="R601" i="4" s="1"/>
  <c r="N601" i="4"/>
  <c r="P601" i="4" s="1" a="1"/>
  <c r="O601" i="4" a="1"/>
  <c r="O601" i="4"/>
  <c r="P601" i="4"/>
  <c r="K602" i="4"/>
  <c r="L602" i="4"/>
  <c r="M602" i="4"/>
  <c r="Q602" i="4" s="1"/>
  <c r="R602" i="4" s="1" a="1"/>
  <c r="R602" i="4" s="1"/>
  <c r="N602" i="4"/>
  <c r="O602" i="4" a="1"/>
  <c r="O602" i="4" s="1"/>
  <c r="K603" i="4"/>
  <c r="L603" i="4"/>
  <c r="M603" i="4"/>
  <c r="N603" i="4"/>
  <c r="S603" i="4" s="1"/>
  <c r="O603" i="4" a="1"/>
  <c r="O603" i="4" s="1"/>
  <c r="Q603" i="4"/>
  <c r="R603" i="4" s="1" a="1"/>
  <c r="R603" i="4" s="1"/>
  <c r="K604" i="4"/>
  <c r="L604" i="4"/>
  <c r="M604" i="4"/>
  <c r="N604" i="4"/>
  <c r="O604" i="4" s="1" a="1"/>
  <c r="O604" i="4" s="1"/>
  <c r="Q604" i="4"/>
  <c r="R604" i="4" s="1" a="1"/>
  <c r="R604" i="4" s="1"/>
  <c r="K605" i="4"/>
  <c r="L605" i="4"/>
  <c r="M605" i="4"/>
  <c r="N605" i="4"/>
  <c r="O605" i="4" s="1" a="1"/>
  <c r="O605" i="4" s="1"/>
  <c r="P605" i="4" a="1"/>
  <c r="P605" i="4" s="1"/>
  <c r="Q605" i="4"/>
  <c r="R605" i="4" s="1" a="1"/>
  <c r="R605" i="4" s="1"/>
  <c r="K606" i="4"/>
  <c r="L606" i="4"/>
  <c r="M606" i="4"/>
  <c r="Q606" i="4" s="1"/>
  <c r="N606" i="4"/>
  <c r="R606" i="4" a="1"/>
  <c r="R606" i="4" s="1"/>
  <c r="S606" i="4"/>
  <c r="K607" i="4"/>
  <c r="L607" i="4"/>
  <c r="M607" i="4"/>
  <c r="Q607" i="4" s="1"/>
  <c r="R607" i="4" s="1" a="1"/>
  <c r="R607" i="4" s="1"/>
  <c r="N607" i="4"/>
  <c r="K608" i="4"/>
  <c r="L608" i="4"/>
  <c r="M608" i="4"/>
  <c r="Q608" i="4" s="1"/>
  <c r="R608" i="4" s="1" a="1"/>
  <c r="R608" i="4" s="1"/>
  <c r="N608" i="4"/>
  <c r="K609" i="4"/>
  <c r="L609" i="4"/>
  <c r="M609" i="4"/>
  <c r="Q609" i="4" s="1"/>
  <c r="R609" i="4" s="1" a="1"/>
  <c r="R609" i="4" s="1"/>
  <c r="N609" i="4"/>
  <c r="O609" i="4" s="1" a="1"/>
  <c r="O609" i="4" s="1"/>
  <c r="P609" i="4" a="1"/>
  <c r="P609" i="4" s="1"/>
  <c r="S609" i="4"/>
  <c r="K610" i="4"/>
  <c r="L610" i="4"/>
  <c r="M610" i="4"/>
  <c r="Q610" i="4" s="1"/>
  <c r="R610" i="4" s="1" a="1"/>
  <c r="R610" i="4" s="1"/>
  <c r="N610" i="4"/>
  <c r="K611" i="4"/>
  <c r="L611" i="4"/>
  <c r="M611" i="4"/>
  <c r="Q611" i="4" s="1"/>
  <c r="R611" i="4" s="1" a="1"/>
  <c r="R611" i="4" s="1"/>
  <c r="N611" i="4"/>
  <c r="K612" i="4"/>
  <c r="L612" i="4"/>
  <c r="M612" i="4"/>
  <c r="Q612" i="4" s="1"/>
  <c r="R612" i="4" s="1" a="1"/>
  <c r="R612" i="4" s="1"/>
  <c r="N612" i="4"/>
  <c r="K613" i="4"/>
  <c r="L613" i="4"/>
  <c r="M613" i="4"/>
  <c r="Q613" i="4" s="1"/>
  <c r="R613" i="4" s="1" a="1"/>
  <c r="R613" i="4" s="1"/>
  <c r="N613" i="4"/>
  <c r="O613" i="4" a="1"/>
  <c r="O613" i="4" s="1"/>
  <c r="P613" i="4" a="1"/>
  <c r="P613" i="4" s="1"/>
  <c r="S613" i="4"/>
  <c r="K614" i="4"/>
  <c r="L614" i="4"/>
  <c r="M614" i="4"/>
  <c r="N614" i="4"/>
  <c r="Q614" i="4"/>
  <c r="R614" i="4" s="1" a="1"/>
  <c r="R614" i="4" s="1"/>
  <c r="K615" i="4"/>
  <c r="L615" i="4"/>
  <c r="M615" i="4"/>
  <c r="Q615" i="4" s="1"/>
  <c r="R615" i="4" s="1" a="1"/>
  <c r="R615" i="4" s="1"/>
  <c r="N615" i="4"/>
  <c r="K616" i="4"/>
  <c r="L616" i="4"/>
  <c r="M616" i="4"/>
  <c r="Q616" i="4" s="1"/>
  <c r="R616" i="4" s="1" a="1"/>
  <c r="R616" i="4" s="1"/>
  <c r="N616" i="4"/>
  <c r="P616" i="4" s="1" a="1"/>
  <c r="P616" i="4" s="1"/>
  <c r="K617" i="4"/>
  <c r="L617" i="4"/>
  <c r="M617" i="4"/>
  <c r="Q617" i="4" s="1"/>
  <c r="R617" i="4" s="1" a="1"/>
  <c r="R617" i="4" s="1"/>
  <c r="N617" i="4"/>
  <c r="P617" i="4" s="1" a="1"/>
  <c r="P617" i="4" s="1"/>
  <c r="O617" i="4" a="1"/>
  <c r="O617" i="4" s="1"/>
  <c r="K618" i="4"/>
  <c r="L618" i="4"/>
  <c r="M618" i="4"/>
  <c r="Q618" i="4" s="1"/>
  <c r="R618" i="4" s="1" a="1"/>
  <c r="R618" i="4" s="1"/>
  <c r="N618" i="4"/>
  <c r="O618" i="4" a="1"/>
  <c r="O618" i="4" s="1"/>
  <c r="K619" i="4"/>
  <c r="L619" i="4"/>
  <c r="M619" i="4"/>
  <c r="Q619" i="4" s="1"/>
  <c r="R619" i="4" s="1" a="1"/>
  <c r="R619" i="4" s="1"/>
  <c r="N619" i="4"/>
  <c r="O619" i="4" a="1"/>
  <c r="O619" i="4" s="1"/>
  <c r="P619" i="4" a="1"/>
  <c r="P619" i="4" s="1"/>
  <c r="K620" i="4"/>
  <c r="L620" i="4"/>
  <c r="M620" i="4"/>
  <c r="Q620" i="4" s="1"/>
  <c r="R620" i="4" s="1" a="1"/>
  <c r="R620" i="4" s="1"/>
  <c r="N620" i="4"/>
  <c r="O620" i="4" s="1" a="1"/>
  <c r="O620" i="4" s="1"/>
  <c r="K621" i="4"/>
  <c r="L621" i="4"/>
  <c r="M621" i="4"/>
  <c r="Q621" i="4" s="1"/>
  <c r="R621" i="4" s="1" a="1"/>
  <c r="R621" i="4" s="1"/>
  <c r="N621" i="4"/>
  <c r="O621" i="4" a="1"/>
  <c r="O621" i="4" s="1"/>
  <c r="K622" i="4"/>
  <c r="L622" i="4"/>
  <c r="M622" i="4"/>
  <c r="N622" i="4"/>
  <c r="Q622" i="4"/>
  <c r="R622" i="4" s="1" a="1"/>
  <c r="R622" i="4" s="1"/>
  <c r="K623" i="4"/>
  <c r="L623" i="4"/>
  <c r="M623" i="4"/>
  <c r="N623" i="4"/>
  <c r="Q623" i="4"/>
  <c r="R623" i="4" s="1" a="1"/>
  <c r="R623" i="4" s="1"/>
  <c r="K624" i="4"/>
  <c r="L624" i="4"/>
  <c r="M624" i="4"/>
  <c r="N624" i="4"/>
  <c r="S624" i="4" s="1"/>
  <c r="Q624" i="4"/>
  <c r="R624" i="4" s="1" a="1"/>
  <c r="R624" i="4" s="1"/>
  <c r="K625" i="4"/>
  <c r="S625" i="4" s="1"/>
  <c r="T625" i="4" s="1"/>
  <c r="L625" i="4"/>
  <c r="M625" i="4"/>
  <c r="Q625" i="4" s="1"/>
  <c r="R625" i="4" s="1" a="1"/>
  <c r="R625" i="4" s="1"/>
  <c r="N625" i="4"/>
  <c r="O625" i="4" a="1"/>
  <c r="O625" i="4" s="1"/>
  <c r="P625" i="4" a="1"/>
  <c r="P625" i="4" s="1"/>
  <c r="K626" i="4"/>
  <c r="L626" i="4"/>
  <c r="M626" i="4"/>
  <c r="N626" i="4"/>
  <c r="O626" i="4" s="1" a="1"/>
  <c r="O626" i="4" s="1"/>
  <c r="Q626" i="4"/>
  <c r="R626" i="4" s="1" a="1"/>
  <c r="R626" i="4" s="1"/>
  <c r="K627" i="4"/>
  <c r="L627" i="4"/>
  <c r="M627" i="4"/>
  <c r="N627" i="4"/>
  <c r="O627" i="4" a="1"/>
  <c r="O627" i="4" s="1"/>
  <c r="Q627" i="4"/>
  <c r="R627" i="4" s="1" a="1"/>
  <c r="R627" i="4" s="1"/>
  <c r="K628" i="4"/>
  <c r="L628" i="4"/>
  <c r="M628" i="4"/>
  <c r="Q628" i="4" s="1"/>
  <c r="N628" i="4"/>
  <c r="S628" i="4" s="1"/>
  <c r="O628" i="4" a="1"/>
  <c r="O628" i="4" s="1"/>
  <c r="P628" i="4" a="1"/>
  <c r="P628" i="4" s="1"/>
  <c r="R628" i="4" a="1"/>
  <c r="R628" i="4" s="1"/>
  <c r="K629" i="4"/>
  <c r="L629" i="4"/>
  <c r="M629" i="4"/>
  <c r="Q629" i="4" s="1"/>
  <c r="R629" i="4" s="1" a="1"/>
  <c r="R629" i="4" s="1"/>
  <c r="N629" i="4"/>
  <c r="K630" i="4"/>
  <c r="L630" i="4"/>
  <c r="M630" i="4"/>
  <c r="Q630" i="4" s="1"/>
  <c r="R630" i="4" s="1" a="1"/>
  <c r="R630" i="4" s="1"/>
  <c r="N630" i="4"/>
  <c r="K631" i="4"/>
  <c r="L631" i="4"/>
  <c r="M631" i="4"/>
  <c r="N631" i="4"/>
  <c r="S631" i="4" s="1"/>
  <c r="O631" i="4" a="1"/>
  <c r="O631" i="4" s="1"/>
  <c r="Q631" i="4"/>
  <c r="R631" i="4" s="1" a="1"/>
  <c r="R631" i="4" s="1"/>
  <c r="K632" i="4"/>
  <c r="L632" i="4"/>
  <c r="M632" i="4"/>
  <c r="Q632" i="4" s="1"/>
  <c r="R632" i="4" s="1" a="1"/>
  <c r="R632" i="4" s="1"/>
  <c r="N632" i="4"/>
  <c r="K633" i="4"/>
  <c r="L633" i="4"/>
  <c r="M633" i="4"/>
  <c r="N633" i="4"/>
  <c r="P633" i="4" s="1" a="1"/>
  <c r="P633" i="4" s="1"/>
  <c r="O633" i="4" a="1"/>
  <c r="O633" i="4" s="1"/>
  <c r="Q633" i="4"/>
  <c r="R633" i="4" s="1" a="1"/>
  <c r="R633" i="4" s="1"/>
  <c r="S633" i="4"/>
  <c r="T633" i="4" s="1"/>
  <c r="K634" i="4"/>
  <c r="L634" i="4"/>
  <c r="M634" i="4"/>
  <c r="Q634" i="4" s="1"/>
  <c r="R634" i="4" s="1" a="1"/>
  <c r="R634" i="4" s="1"/>
  <c r="N634" i="4"/>
  <c r="K635" i="4"/>
  <c r="L635" i="4"/>
  <c r="M635" i="4"/>
  <c r="Q635" i="4" s="1"/>
  <c r="R635" i="4" s="1" a="1"/>
  <c r="R635" i="4" s="1"/>
  <c r="N635" i="4"/>
  <c r="P635" i="4" s="1" a="1"/>
  <c r="O635" i="4" a="1"/>
  <c r="O635" i="4" s="1"/>
  <c r="P635" i="4"/>
  <c r="K636" i="4"/>
  <c r="S636" i="4" s="1"/>
  <c r="L636" i="4"/>
  <c r="M636" i="4"/>
  <c r="Q636" i="4" s="1"/>
  <c r="R636" i="4" s="1" a="1"/>
  <c r="R636" i="4" s="1"/>
  <c r="N636" i="4"/>
  <c r="K637" i="4"/>
  <c r="L637" i="4"/>
  <c r="M637" i="4"/>
  <c r="Q637" i="4" s="1"/>
  <c r="R637" i="4" s="1" a="1"/>
  <c r="R637" i="4" s="1"/>
  <c r="N637" i="4"/>
  <c r="O637" i="4" s="1" a="1"/>
  <c r="O637" i="4" s="1"/>
  <c r="S637" i="4"/>
  <c r="T637" i="4"/>
  <c r="K638" i="4"/>
  <c r="L638" i="4"/>
  <c r="M638" i="4"/>
  <c r="N638" i="4"/>
  <c r="Q638" i="4"/>
  <c r="R638" i="4" s="1" a="1"/>
  <c r="R638" i="4" s="1"/>
  <c r="K639" i="4"/>
  <c r="L639" i="4"/>
  <c r="M639" i="4"/>
  <c r="Q639" i="4" s="1"/>
  <c r="N639" i="4"/>
  <c r="P639" i="4" a="1"/>
  <c r="P639" i="4" s="1"/>
  <c r="R639" i="4" a="1"/>
  <c r="R639" i="4" s="1"/>
  <c r="K640" i="4"/>
  <c r="L640" i="4"/>
  <c r="M640" i="4"/>
  <c r="Q640" i="4" s="1"/>
  <c r="R640" i="4" s="1" a="1"/>
  <c r="R640" i="4" s="1"/>
  <c r="N640" i="4"/>
  <c r="K641" i="4"/>
  <c r="L641" i="4"/>
  <c r="M641" i="4"/>
  <c r="Q641" i="4" s="1"/>
  <c r="R641" i="4" s="1" a="1"/>
  <c r="R641" i="4" s="1"/>
  <c r="N641" i="4"/>
  <c r="K642" i="4"/>
  <c r="L642" i="4"/>
  <c r="M642" i="4"/>
  <c r="Q642" i="4" s="1"/>
  <c r="R642" i="4" s="1" a="1"/>
  <c r="R642" i="4" s="1"/>
  <c r="N642" i="4"/>
  <c r="K643" i="4"/>
  <c r="L643" i="4"/>
  <c r="M643" i="4"/>
  <c r="Q643" i="4" s="1"/>
  <c r="R643" i="4" s="1" a="1"/>
  <c r="R643" i="4" s="1"/>
  <c r="N643" i="4"/>
  <c r="O643" i="4" s="1" a="1"/>
  <c r="O643" i="4"/>
  <c r="P643" i="4" a="1"/>
  <c r="P643" i="4" s="1"/>
  <c r="S643" i="4"/>
  <c r="K644" i="4"/>
  <c r="L644" i="4"/>
  <c r="M644" i="4"/>
  <c r="Q644" i="4" s="1"/>
  <c r="R644" i="4" s="1" a="1"/>
  <c r="R644" i="4" s="1"/>
  <c r="N644" i="4"/>
  <c r="O644" i="4" s="1" a="1"/>
  <c r="O644" i="4" s="1"/>
  <c r="K645" i="4"/>
  <c r="L645" i="4"/>
  <c r="M645" i="4"/>
  <c r="Q645" i="4" s="1"/>
  <c r="N645" i="4"/>
  <c r="O645" i="4" s="1" a="1"/>
  <c r="O645" i="4" s="1"/>
  <c r="R645" i="4" a="1"/>
  <c r="R645" i="4" s="1"/>
  <c r="K646" i="4"/>
  <c r="L646" i="4"/>
  <c r="M646" i="4"/>
  <c r="Q646" i="4" s="1"/>
  <c r="R646" i="4" s="1" a="1"/>
  <c r="R646" i="4" s="1"/>
  <c r="N646" i="4"/>
  <c r="K647" i="4"/>
  <c r="S647" i="4" s="1"/>
  <c r="T647" i="4" s="1"/>
  <c r="L647" i="4"/>
  <c r="M647" i="4"/>
  <c r="Q647" i="4" s="1"/>
  <c r="R647" i="4" s="1" a="1"/>
  <c r="R647" i="4" s="1"/>
  <c r="N647" i="4"/>
  <c r="P647" i="4" s="1" a="1"/>
  <c r="P647" i="4" s="1"/>
  <c r="O647" i="4" a="1"/>
  <c r="O647" i="4" s="1"/>
  <c r="K648" i="4"/>
  <c r="L648" i="4"/>
  <c r="M648" i="4"/>
  <c r="N648" i="4"/>
  <c r="Q648" i="4"/>
  <c r="R648" i="4" a="1"/>
  <c r="R648" i="4"/>
  <c r="K649" i="4"/>
  <c r="S649" i="4" s="1"/>
  <c r="L649" i="4"/>
  <c r="M649" i="4"/>
  <c r="N649" i="4"/>
  <c r="O649" i="4" a="1"/>
  <c r="O649" i="4"/>
  <c r="P649" i="4" a="1"/>
  <c r="P649" i="4" s="1"/>
  <c r="Q649" i="4"/>
  <c r="R649" i="4" s="1" a="1"/>
  <c r="R649" i="4" s="1"/>
  <c r="K650" i="4"/>
  <c r="L650" i="4"/>
  <c r="M650" i="4"/>
  <c r="Q650" i="4" s="1"/>
  <c r="R650" i="4" s="1" a="1"/>
  <c r="R650" i="4" s="1"/>
  <c r="N650" i="4"/>
  <c r="K651" i="4"/>
  <c r="L651" i="4"/>
  <c r="M651" i="4"/>
  <c r="Q651" i="4" s="1"/>
  <c r="R651" i="4" s="1" a="1"/>
  <c r="R651" i="4" s="1"/>
  <c r="N651" i="4"/>
  <c r="K652" i="4"/>
  <c r="L652" i="4"/>
  <c r="M652" i="4"/>
  <c r="Q652" i="4" s="1"/>
  <c r="R652" i="4" s="1" a="1"/>
  <c r="R652" i="4" s="1"/>
  <c r="N652" i="4"/>
  <c r="O652" i="4" s="1" a="1"/>
  <c r="O652" i="4" s="1"/>
  <c r="K653" i="4"/>
  <c r="L653" i="4"/>
  <c r="M653" i="4"/>
  <c r="Q653" i="4" s="1"/>
  <c r="R653" i="4" s="1" a="1"/>
  <c r="R653" i="4" s="1"/>
  <c r="N653" i="4"/>
  <c r="O653" i="4" a="1"/>
  <c r="O653" i="4" s="1"/>
  <c r="P653" i="4" a="1"/>
  <c r="P653" i="4" s="1"/>
  <c r="K654" i="4"/>
  <c r="L654" i="4"/>
  <c r="M654" i="4"/>
  <c r="Q654" i="4" s="1"/>
  <c r="R654" i="4" s="1" a="1"/>
  <c r="R654" i="4" s="1"/>
  <c r="N654" i="4"/>
  <c r="S654" i="4"/>
  <c r="K655" i="4"/>
  <c r="L655" i="4"/>
  <c r="M655" i="4"/>
  <c r="Q655" i="4" s="1"/>
  <c r="R655" i="4" s="1" a="1"/>
  <c r="R655" i="4" s="1"/>
  <c r="N655" i="4"/>
  <c r="K656" i="4"/>
  <c r="S656" i="4" s="1"/>
  <c r="L656" i="4"/>
  <c r="M656" i="4"/>
  <c r="Q656" i="4" s="1"/>
  <c r="R656" i="4" s="1" a="1"/>
  <c r="R656" i="4" s="1"/>
  <c r="N656" i="4"/>
  <c r="P656" i="4" s="1" a="1"/>
  <c r="P656" i="4" s="1"/>
  <c r="K657" i="4"/>
  <c r="L657" i="4"/>
  <c r="M657" i="4"/>
  <c r="Q657" i="4" s="1"/>
  <c r="R657" i="4" s="1" a="1"/>
  <c r="R657" i="4" s="1"/>
  <c r="N657" i="4"/>
  <c r="O657" i="4" s="1" a="1"/>
  <c r="O657" i="4" s="1"/>
  <c r="P657" i="4" a="1"/>
  <c r="P657" i="4" s="1"/>
  <c r="K658" i="4"/>
  <c r="L658" i="4"/>
  <c r="M658" i="4"/>
  <c r="Q658" i="4" s="1"/>
  <c r="R658" i="4" s="1" a="1"/>
  <c r="R658" i="4" s="1"/>
  <c r="N658" i="4"/>
  <c r="K659" i="4"/>
  <c r="L659" i="4"/>
  <c r="M659" i="4"/>
  <c r="N659" i="4"/>
  <c r="O659" i="4" s="1" a="1"/>
  <c r="O659" i="4" s="1"/>
  <c r="Q659" i="4"/>
  <c r="R659" i="4" a="1"/>
  <c r="R659" i="4" s="1"/>
  <c r="K660" i="4"/>
  <c r="L660" i="4"/>
  <c r="M660" i="4"/>
  <c r="Q660" i="4" s="1"/>
  <c r="R660" i="4" s="1" a="1"/>
  <c r="R660" i="4" s="1"/>
  <c r="N660" i="4"/>
  <c r="S660" i="4"/>
  <c r="T660" i="4" s="1"/>
  <c r="K661" i="4"/>
  <c r="L661" i="4"/>
  <c r="M661" i="4"/>
  <c r="Q661" i="4" s="1"/>
  <c r="R661" i="4" s="1" a="1"/>
  <c r="R661" i="4" s="1"/>
  <c r="N661" i="4"/>
  <c r="O661" i="4" a="1"/>
  <c r="O661" i="4" s="1"/>
  <c r="K662" i="4"/>
  <c r="L662" i="4"/>
  <c r="M662" i="4"/>
  <c r="Q662" i="4" s="1"/>
  <c r="R662" i="4" s="1" a="1"/>
  <c r="R662" i="4" s="1"/>
  <c r="N662" i="4"/>
  <c r="S662" i="4"/>
  <c r="T662" i="4" s="1"/>
  <c r="K663" i="4"/>
  <c r="L663" i="4"/>
  <c r="M663" i="4"/>
  <c r="Q663" i="4" s="1"/>
  <c r="R663" i="4" s="1" a="1"/>
  <c r="R663" i="4" s="1"/>
  <c r="N663" i="4"/>
  <c r="K664" i="4"/>
  <c r="L664" i="4"/>
  <c r="M664" i="4"/>
  <c r="Q664" i="4" s="1"/>
  <c r="R664" i="4" s="1" a="1"/>
  <c r="R664" i="4" s="1"/>
  <c r="N664" i="4"/>
  <c r="K665" i="4"/>
  <c r="L665" i="4"/>
  <c r="M665" i="4"/>
  <c r="Q665" i="4" s="1"/>
  <c r="R665" i="4" s="1" a="1"/>
  <c r="R665" i="4" s="1"/>
  <c r="N665" i="4"/>
  <c r="O665" i="4" a="1"/>
  <c r="O665" i="4" s="1"/>
  <c r="P665" i="4" a="1"/>
  <c r="P665" i="4" s="1"/>
  <c r="K666" i="4"/>
  <c r="L666" i="4"/>
  <c r="M666" i="4"/>
  <c r="Q666" i="4" s="1"/>
  <c r="R666" i="4" s="1" a="1"/>
  <c r="R666" i="4" s="1"/>
  <c r="N666" i="4"/>
  <c r="P666" i="4" s="1" a="1"/>
  <c r="P666" i="4" s="1"/>
  <c r="O666" i="4" a="1"/>
  <c r="O666" i="4" s="1"/>
  <c r="K667" i="4"/>
  <c r="L667" i="4"/>
  <c r="M667" i="4"/>
  <c r="Q667" i="4" s="1"/>
  <c r="R667" i="4" s="1" a="1"/>
  <c r="R667" i="4" s="1"/>
  <c r="N667" i="4"/>
  <c r="O667" i="4" s="1" a="1"/>
  <c r="O667" i="4" s="1"/>
  <c r="P667" i="4" a="1"/>
  <c r="P667" i="4" s="1"/>
  <c r="K668" i="4"/>
  <c r="L668" i="4"/>
  <c r="M668" i="4"/>
  <c r="Q668" i="4" s="1"/>
  <c r="R668" i="4" s="1" a="1"/>
  <c r="R668" i="4" s="1"/>
  <c r="N668" i="4"/>
  <c r="O668" i="4" a="1"/>
  <c r="O668" i="4" s="1"/>
  <c r="K669" i="4"/>
  <c r="L669" i="4"/>
  <c r="M669" i="4"/>
  <c r="Q669" i="4" s="1"/>
  <c r="R669" i="4" s="1" a="1"/>
  <c r="R669" i="4" s="1"/>
  <c r="N669" i="4"/>
  <c r="K670" i="4"/>
  <c r="L670" i="4"/>
  <c r="M670" i="4"/>
  <c r="Q670" i="4" s="1"/>
  <c r="R670" i="4" s="1" a="1"/>
  <c r="R670" i="4" s="1"/>
  <c r="N670" i="4"/>
  <c r="K671" i="4"/>
  <c r="L671" i="4"/>
  <c r="M671" i="4"/>
  <c r="N671" i="4"/>
  <c r="Q671" i="4"/>
  <c r="R671" i="4" s="1" a="1"/>
  <c r="R671" i="4" s="1"/>
  <c r="K672" i="4"/>
  <c r="L672" i="4"/>
  <c r="M672" i="4"/>
  <c r="N672" i="4"/>
  <c r="Q672" i="4"/>
  <c r="R672" i="4" a="1"/>
  <c r="R672" i="4" s="1"/>
  <c r="S672" i="4"/>
  <c r="K673" i="4"/>
  <c r="S673" i="4" s="1"/>
  <c r="L673" i="4"/>
  <c r="M673" i="4"/>
  <c r="Q673" i="4" s="1"/>
  <c r="R673" i="4" s="1" a="1"/>
  <c r="R673" i="4" s="1"/>
  <c r="N673" i="4"/>
  <c r="K674" i="4"/>
  <c r="L674" i="4"/>
  <c r="M674" i="4"/>
  <c r="N674" i="4"/>
  <c r="O674" i="4" a="1"/>
  <c r="O674" i="4" s="1"/>
  <c r="Q674" i="4"/>
  <c r="R674" i="4" a="1"/>
  <c r="R674" i="4" s="1"/>
  <c r="K675" i="4"/>
  <c r="L675" i="4"/>
  <c r="M675" i="4"/>
  <c r="Q675" i="4" s="1"/>
  <c r="R675" i="4" s="1" a="1"/>
  <c r="R675" i="4" s="1"/>
  <c r="N675" i="4"/>
  <c r="K676" i="4"/>
  <c r="L676" i="4"/>
  <c r="M676" i="4"/>
  <c r="Q676" i="4" s="1"/>
  <c r="R676" i="4" s="1" a="1"/>
  <c r="R676" i="4" s="1"/>
  <c r="N676" i="4"/>
  <c r="S676" i="4" s="1"/>
  <c r="O676" i="4" a="1"/>
  <c r="O676" i="4" s="1"/>
  <c r="P676" i="4" a="1"/>
  <c r="P676" i="4" s="1"/>
  <c r="K677" i="4"/>
  <c r="L677" i="4"/>
  <c r="M677" i="4"/>
  <c r="Q677" i="4" s="1"/>
  <c r="R677" i="4" s="1" a="1"/>
  <c r="R677" i="4" s="1"/>
  <c r="N677" i="4"/>
  <c r="K678" i="4"/>
  <c r="L678" i="4"/>
  <c r="M678" i="4"/>
  <c r="Q678" i="4" s="1"/>
  <c r="R678" i="4" s="1" a="1"/>
  <c r="R678" i="4" s="1"/>
  <c r="N678" i="4"/>
  <c r="O678" i="4" a="1"/>
  <c r="O678" i="4"/>
  <c r="K679" i="4"/>
  <c r="L679" i="4"/>
  <c r="M679" i="4"/>
  <c r="Q679" i="4" s="1"/>
  <c r="R679" i="4" s="1" a="1"/>
  <c r="R679" i="4" s="1"/>
  <c r="N679" i="4"/>
  <c r="K680" i="4"/>
  <c r="L680" i="4"/>
  <c r="M680" i="4"/>
  <c r="Q680" i="4" s="1"/>
  <c r="N680" i="4"/>
  <c r="R680" i="4" a="1"/>
  <c r="R680" i="4" s="1"/>
  <c r="S680" i="4"/>
  <c r="T680" i="4" s="1"/>
  <c r="K681" i="4"/>
  <c r="L681" i="4"/>
  <c r="M681" i="4"/>
  <c r="Q681" i="4" s="1"/>
  <c r="R681" i="4" s="1" a="1"/>
  <c r="R681" i="4" s="1"/>
  <c r="N681" i="4"/>
  <c r="O681" i="4" a="1"/>
  <c r="O681" i="4" s="1"/>
  <c r="K682" i="4"/>
  <c r="L682" i="4"/>
  <c r="M682" i="4"/>
  <c r="Q682" i="4" s="1"/>
  <c r="N682" i="4"/>
  <c r="R682" i="4" a="1"/>
  <c r="R682" i="4"/>
  <c r="S682" i="4"/>
  <c r="T682" i="4" s="1"/>
  <c r="K683" i="4"/>
  <c r="L683" i="4"/>
  <c r="M683" i="4"/>
  <c r="Q683" i="4" s="1"/>
  <c r="R683" i="4" s="1" a="1"/>
  <c r="R683" i="4" s="1"/>
  <c r="N683" i="4"/>
  <c r="O683" i="4" a="1"/>
  <c r="O683" i="4" s="1"/>
  <c r="P683" i="4" a="1"/>
  <c r="P683" i="4"/>
  <c r="S683" i="4"/>
  <c r="K684" i="4"/>
  <c r="L684" i="4"/>
  <c r="M684" i="4"/>
  <c r="Q684" i="4" s="1"/>
  <c r="R684" i="4" s="1" a="1"/>
  <c r="R684" i="4" s="1"/>
  <c r="N684" i="4"/>
  <c r="S684" i="4" s="1"/>
  <c r="T684" i="4"/>
  <c r="K685" i="4"/>
  <c r="L685" i="4"/>
  <c r="M685" i="4"/>
  <c r="Q685" i="4" s="1"/>
  <c r="R685" i="4" s="1" a="1"/>
  <c r="R685" i="4" s="1"/>
  <c r="N685" i="4"/>
  <c r="K686" i="4"/>
  <c r="L686" i="4"/>
  <c r="M686" i="4"/>
  <c r="N686" i="4"/>
  <c r="Q686" i="4"/>
  <c r="R686" i="4" s="1" a="1"/>
  <c r="R686" i="4" s="1"/>
  <c r="K687" i="4"/>
  <c r="L687" i="4"/>
  <c r="M687" i="4"/>
  <c r="Q687" i="4" s="1"/>
  <c r="R687" i="4" s="1" a="1"/>
  <c r="R687" i="4" s="1"/>
  <c r="N687" i="4"/>
  <c r="K688" i="4"/>
  <c r="L688" i="4"/>
  <c r="M688" i="4"/>
  <c r="N688" i="4"/>
  <c r="P688" i="4" a="1"/>
  <c r="P688" i="4"/>
  <c r="Q688" i="4"/>
  <c r="R688" i="4" s="1" a="1"/>
  <c r="R688" i="4" s="1"/>
  <c r="K689" i="4"/>
  <c r="L689" i="4"/>
  <c r="M689" i="4"/>
  <c r="Q689" i="4" s="1"/>
  <c r="R689" i="4" s="1" a="1"/>
  <c r="R689" i="4" s="1"/>
  <c r="N689" i="4"/>
  <c r="P689" i="4" a="1"/>
  <c r="P689" i="4" s="1"/>
  <c r="K690" i="4"/>
  <c r="L690" i="4"/>
  <c r="M690" i="4"/>
  <c r="Q690" i="4" s="1"/>
  <c r="R690" i="4" s="1" a="1"/>
  <c r="R690" i="4" s="1"/>
  <c r="N690" i="4"/>
  <c r="K691" i="4"/>
  <c r="L691" i="4"/>
  <c r="M691" i="4"/>
  <c r="Q691" i="4" s="1"/>
  <c r="R691" i="4" s="1" a="1"/>
  <c r="R691" i="4" s="1"/>
  <c r="N691" i="4"/>
  <c r="K692" i="4"/>
  <c r="L692" i="4"/>
  <c r="M692" i="4"/>
  <c r="Q692" i="4" s="1"/>
  <c r="N692" i="4"/>
  <c r="P692" i="4" a="1"/>
  <c r="P692" i="4" s="1"/>
  <c r="R692" i="4" a="1"/>
  <c r="R692" i="4" s="1"/>
  <c r="K693" i="4"/>
  <c r="L693" i="4"/>
  <c r="M693" i="4"/>
  <c r="N693" i="4"/>
  <c r="Q693" i="4"/>
  <c r="R693" i="4" s="1" a="1"/>
  <c r="R693" i="4" s="1"/>
  <c r="T693" i="4" s="1"/>
  <c r="S693" i="4"/>
  <c r="K694" i="4"/>
  <c r="L694" i="4"/>
  <c r="M694" i="4"/>
  <c r="Q694" i="4" s="1"/>
  <c r="R694" i="4" s="1" a="1"/>
  <c r="R694" i="4" s="1"/>
  <c r="N694" i="4"/>
  <c r="S694" i="4" s="1"/>
  <c r="K695" i="4"/>
  <c r="L695" i="4"/>
  <c r="M695" i="4"/>
  <c r="N695" i="4"/>
  <c r="Q695" i="4"/>
  <c r="R695" i="4" s="1" a="1"/>
  <c r="R695" i="4" s="1"/>
  <c r="K696" i="4"/>
  <c r="L696" i="4"/>
  <c r="M696" i="4"/>
  <c r="N696" i="4"/>
  <c r="O696" i="4" s="1" a="1"/>
  <c r="O696" i="4" s="1"/>
  <c r="Q696" i="4"/>
  <c r="R696" i="4" s="1" a="1"/>
  <c r="R696" i="4"/>
  <c r="K697" i="4"/>
  <c r="L697" i="4"/>
  <c r="M697" i="4"/>
  <c r="Q697" i="4" s="1"/>
  <c r="R697" i="4" s="1" a="1"/>
  <c r="N697" i="4"/>
  <c r="O697" i="4" s="1" a="1"/>
  <c r="O697" i="4"/>
  <c r="R697" i="4"/>
  <c r="K698" i="4"/>
  <c r="L698" i="4"/>
  <c r="M698" i="4"/>
  <c r="N698" i="4"/>
  <c r="Q698" i="4"/>
  <c r="R698" i="4" a="1"/>
  <c r="R698" i="4" s="1"/>
  <c r="K699" i="4"/>
  <c r="L699" i="4"/>
  <c r="M699" i="4"/>
  <c r="N699" i="4"/>
  <c r="S699" i="4" s="1"/>
  <c r="Q699" i="4"/>
  <c r="R699" i="4" s="1" a="1"/>
  <c r="R699" i="4" s="1"/>
  <c r="K700" i="4"/>
  <c r="L700" i="4"/>
  <c r="M700" i="4"/>
  <c r="Q700" i="4" s="1"/>
  <c r="R700" i="4" s="1" a="1"/>
  <c r="R700" i="4" s="1"/>
  <c r="N700" i="4"/>
  <c r="K701" i="4"/>
  <c r="L701" i="4"/>
  <c r="M701" i="4"/>
  <c r="Q701" i="4" s="1"/>
  <c r="R701" i="4" s="1" a="1"/>
  <c r="R701" i="4" s="1"/>
  <c r="N701" i="4"/>
  <c r="O701" i="4" a="1"/>
  <c r="O701" i="4" s="1"/>
  <c r="P701" i="4" a="1"/>
  <c r="P701" i="4" s="1"/>
  <c r="K702" i="4"/>
  <c r="L702" i="4"/>
  <c r="M702" i="4"/>
  <c r="Q702" i="4" s="1"/>
  <c r="R702" i="4" s="1" a="1"/>
  <c r="R702" i="4" s="1"/>
  <c r="N702" i="4"/>
  <c r="K703" i="4"/>
  <c r="L703" i="4"/>
  <c r="M703" i="4"/>
  <c r="N703" i="4"/>
  <c r="O703" i="4" s="1" a="1"/>
  <c r="O703" i="4" s="1"/>
  <c r="P703" i="4" a="1"/>
  <c r="P703" i="4" s="1"/>
  <c r="Q703" i="4"/>
  <c r="R703" i="4" s="1" a="1"/>
  <c r="R703" i="4" s="1"/>
  <c r="K704" i="4"/>
  <c r="L704" i="4"/>
  <c r="M704" i="4"/>
  <c r="Q704" i="4" s="1"/>
  <c r="R704" i="4" s="1" a="1"/>
  <c r="R704" i="4" s="1"/>
  <c r="N704" i="4"/>
  <c r="K705" i="4"/>
  <c r="L705" i="4"/>
  <c r="M705" i="4"/>
  <c r="Q705" i="4" s="1"/>
  <c r="N705" i="4"/>
  <c r="S705" i="4" s="1"/>
  <c r="R705" i="4" a="1"/>
  <c r="R705" i="4" s="1"/>
  <c r="K706" i="4"/>
  <c r="L706" i="4"/>
  <c r="M706" i="4"/>
  <c r="Q706" i="4" s="1"/>
  <c r="R706" i="4" s="1" a="1"/>
  <c r="R706" i="4" s="1"/>
  <c r="N706" i="4"/>
  <c r="K707" i="4"/>
  <c r="S707" i="4" s="1"/>
  <c r="L707" i="4"/>
  <c r="M707" i="4"/>
  <c r="N707" i="4"/>
  <c r="Q707" i="4"/>
  <c r="R707" i="4" s="1" a="1"/>
  <c r="R707" i="4" s="1"/>
  <c r="K708" i="4"/>
  <c r="L708" i="4"/>
  <c r="M708" i="4"/>
  <c r="Q708" i="4" s="1"/>
  <c r="R708" i="4" s="1" a="1"/>
  <c r="R708" i="4" s="1"/>
  <c r="N708" i="4"/>
  <c r="P708" i="4" a="1"/>
  <c r="P708" i="4" s="1"/>
  <c r="K709" i="4"/>
  <c r="L709" i="4"/>
  <c r="M709" i="4"/>
  <c r="Q709" i="4" s="1"/>
  <c r="R709" i="4" s="1" a="1"/>
  <c r="R709" i="4" s="1"/>
  <c r="N709" i="4"/>
  <c r="O709" i="4" s="1" a="1"/>
  <c r="O709" i="4"/>
  <c r="P709" i="4" a="1"/>
  <c r="P709" i="4" s="1"/>
  <c r="K710" i="4"/>
  <c r="L710" i="4"/>
  <c r="M710" i="4"/>
  <c r="N710" i="4"/>
  <c r="O710" i="4" a="1"/>
  <c r="O710" i="4"/>
  <c r="P710" i="4" a="1"/>
  <c r="P710" i="4" s="1"/>
  <c r="Q710" i="4"/>
  <c r="R710" i="4" s="1" a="1"/>
  <c r="R710" i="4" s="1"/>
  <c r="K711" i="4"/>
  <c r="L711" i="4"/>
  <c r="M711" i="4"/>
  <c r="Q711" i="4" s="1"/>
  <c r="R711" i="4" s="1" a="1"/>
  <c r="R711" i="4" s="1"/>
  <c r="N711" i="4"/>
  <c r="K712" i="4"/>
  <c r="L712" i="4"/>
  <c r="M712" i="4"/>
  <c r="Q712" i="4" s="1"/>
  <c r="R712" i="4" s="1" a="1"/>
  <c r="R712" i="4" s="1"/>
  <c r="N712" i="4"/>
  <c r="S712" i="4" s="1"/>
  <c r="K713" i="4"/>
  <c r="L713" i="4"/>
  <c r="M713" i="4"/>
  <c r="Q713" i="4" s="1"/>
  <c r="N713" i="4"/>
  <c r="R713" i="4" a="1"/>
  <c r="R713" i="4" s="1"/>
  <c r="K714" i="4"/>
  <c r="L714" i="4"/>
  <c r="M714" i="4"/>
  <c r="Q714" i="4" s="1"/>
  <c r="R714" i="4" s="1" a="1"/>
  <c r="R714" i="4" s="1"/>
  <c r="N714" i="4"/>
  <c r="O714" i="4" a="1"/>
  <c r="O714" i="4" s="1"/>
  <c r="P714" i="4" a="1"/>
  <c r="P714" i="4" s="1"/>
  <c r="S714" i="4"/>
  <c r="K715" i="4"/>
  <c r="L715" i="4"/>
  <c r="M715" i="4"/>
  <c r="Q715" i="4" s="1"/>
  <c r="R715" i="4" s="1" a="1"/>
  <c r="R715" i="4" s="1"/>
  <c r="N715" i="4"/>
  <c r="P715" i="4" s="1" a="1"/>
  <c r="P715" i="4" s="1"/>
  <c r="K716" i="4"/>
  <c r="S716" i="4" s="1"/>
  <c r="L716" i="4"/>
  <c r="M716" i="4"/>
  <c r="Q716" i="4" s="1"/>
  <c r="R716" i="4" s="1" a="1"/>
  <c r="R716" i="4" s="1"/>
  <c r="N716" i="4"/>
  <c r="O716" i="4" a="1"/>
  <c r="O716" i="4" s="1"/>
  <c r="P716" i="4" a="1"/>
  <c r="P716" i="4" s="1"/>
  <c r="K717" i="4"/>
  <c r="S717" i="4" s="1"/>
  <c r="T717" i="4" s="1"/>
  <c r="L717" i="4"/>
  <c r="M717" i="4"/>
  <c r="Q717" i="4" s="1"/>
  <c r="R717" i="4" s="1" a="1"/>
  <c r="R717" i="4" s="1"/>
  <c r="N717" i="4"/>
  <c r="K718" i="4"/>
  <c r="L718" i="4"/>
  <c r="M718" i="4"/>
  <c r="Q718" i="4" s="1"/>
  <c r="R718" i="4" s="1" a="1"/>
  <c r="R718" i="4" s="1"/>
  <c r="N718" i="4"/>
  <c r="O718" i="4" s="1" a="1"/>
  <c r="O718" i="4" s="1"/>
  <c r="K719" i="4"/>
  <c r="L719" i="4"/>
  <c r="M719" i="4"/>
  <c r="Q719" i="4" s="1"/>
  <c r="R719" i="4" s="1" a="1"/>
  <c r="R719" i="4" s="1"/>
  <c r="N719" i="4"/>
  <c r="P719" i="4" s="1" a="1"/>
  <c r="P719" i="4" s="1"/>
  <c r="O719" i="4" a="1"/>
  <c r="O719" i="4" s="1"/>
  <c r="K720" i="4"/>
  <c r="L720" i="4"/>
  <c r="M720" i="4"/>
  <c r="Q720" i="4" s="1"/>
  <c r="R720" i="4" s="1" a="1"/>
  <c r="R720" i="4" s="1"/>
  <c r="N720" i="4"/>
  <c r="O720" i="4" s="1" a="1"/>
  <c r="O720" i="4" s="1"/>
  <c r="K721" i="4"/>
  <c r="L721" i="4"/>
  <c r="M721" i="4"/>
  <c r="Q721" i="4" s="1"/>
  <c r="R721" i="4" s="1" a="1"/>
  <c r="R721" i="4" s="1"/>
  <c r="N721" i="4"/>
  <c r="K722" i="4"/>
  <c r="L722" i="4"/>
  <c r="M722" i="4"/>
  <c r="Q722" i="4" s="1"/>
  <c r="R722" i="4" s="1" a="1"/>
  <c r="R722" i="4" s="1"/>
  <c r="N722" i="4"/>
  <c r="P722" i="4" s="1" a="1"/>
  <c r="P722" i="4" s="1"/>
  <c r="O722" i="4" a="1"/>
  <c r="O722" i="4" s="1"/>
  <c r="K723" i="4"/>
  <c r="L723" i="4"/>
  <c r="M723" i="4"/>
  <c r="N723" i="4"/>
  <c r="P723" i="4" s="1" a="1"/>
  <c r="P723" i="4"/>
  <c r="Q723" i="4"/>
  <c r="R723" i="4" s="1" a="1"/>
  <c r="R723" i="4" s="1"/>
  <c r="S723" i="4"/>
  <c r="T723" i="4" s="1"/>
  <c r="K724" i="4"/>
  <c r="L724" i="4"/>
  <c r="M724" i="4"/>
  <c r="Q724" i="4" s="1"/>
  <c r="R724" i="4" s="1" a="1"/>
  <c r="R724" i="4" s="1"/>
  <c r="N724" i="4"/>
  <c r="K725" i="4"/>
  <c r="L725" i="4"/>
  <c r="M725" i="4"/>
  <c r="Q725" i="4" s="1"/>
  <c r="N725" i="4"/>
  <c r="O725" i="4" s="1" a="1"/>
  <c r="O725" i="4" s="1"/>
  <c r="R725" i="4" a="1"/>
  <c r="R725" i="4" s="1"/>
  <c r="K726" i="4"/>
  <c r="L726" i="4"/>
  <c r="M726" i="4"/>
  <c r="Q726" i="4" s="1"/>
  <c r="R726" i="4" s="1" a="1"/>
  <c r="R726" i="4" s="1"/>
  <c r="N726" i="4"/>
  <c r="O726" i="4" a="1"/>
  <c r="O726" i="4" s="1"/>
  <c r="P726" i="4" a="1"/>
  <c r="P726" i="4" s="1"/>
  <c r="K727" i="4"/>
  <c r="L727" i="4"/>
  <c r="M727" i="4"/>
  <c r="N727" i="4"/>
  <c r="S727" i="4" s="1"/>
  <c r="P727" i="4" a="1"/>
  <c r="P727" i="4" s="1"/>
  <c r="Q727" i="4"/>
  <c r="R727" i="4" s="1" a="1"/>
  <c r="R727" i="4" s="1"/>
  <c r="K728" i="4"/>
  <c r="L728" i="4"/>
  <c r="M728" i="4"/>
  <c r="Q728" i="4" s="1"/>
  <c r="R728" i="4" s="1" a="1"/>
  <c r="R728" i="4" s="1"/>
  <c r="N728" i="4"/>
  <c r="O728" i="4" s="1" a="1"/>
  <c r="O728" i="4" s="1"/>
  <c r="P728" i="4" a="1"/>
  <c r="P728" i="4"/>
  <c r="S728" i="4"/>
  <c r="K729" i="4"/>
  <c r="L729" i="4"/>
  <c r="M729" i="4"/>
  <c r="Q729" i="4" s="1"/>
  <c r="R729" i="4" s="1" a="1"/>
  <c r="R729" i="4" s="1"/>
  <c r="N729" i="4"/>
  <c r="K730" i="4"/>
  <c r="L730" i="4"/>
  <c r="M730" i="4"/>
  <c r="N730" i="4"/>
  <c r="Q730" i="4"/>
  <c r="R730" i="4" s="1" a="1"/>
  <c r="R730" i="4" s="1"/>
  <c r="K731" i="4"/>
  <c r="S731" i="4" s="1"/>
  <c r="L731" i="4"/>
  <c r="M731" i="4"/>
  <c r="N731" i="4"/>
  <c r="P731" i="4" s="1" a="1"/>
  <c r="P731" i="4" s="1"/>
  <c r="O731" i="4" a="1"/>
  <c r="O731" i="4" s="1"/>
  <c r="Q731" i="4"/>
  <c r="R731" i="4" s="1" a="1"/>
  <c r="R731" i="4" s="1"/>
  <c r="K732" i="4"/>
  <c r="L732" i="4"/>
  <c r="M732" i="4"/>
  <c r="Q732" i="4" s="1"/>
  <c r="R732" i="4" s="1" a="1"/>
  <c r="R732" i="4" s="1"/>
  <c r="N732" i="4"/>
  <c r="S732" i="4" s="1"/>
  <c r="K733" i="4"/>
  <c r="L733" i="4"/>
  <c r="M733" i="4"/>
  <c r="Q733" i="4" s="1"/>
  <c r="R733" i="4" s="1" a="1"/>
  <c r="R733" i="4" s="1"/>
  <c r="N733" i="4"/>
  <c r="O733" i="4" a="1"/>
  <c r="O733" i="4" s="1"/>
  <c r="P733" i="4" a="1"/>
  <c r="P733" i="4"/>
  <c r="S733" i="4"/>
  <c r="K734" i="4"/>
  <c r="L734" i="4"/>
  <c r="M734" i="4"/>
  <c r="Q734" i="4" s="1"/>
  <c r="N734" i="4"/>
  <c r="R734" i="4" a="1"/>
  <c r="R734" i="4"/>
  <c r="K735" i="4"/>
  <c r="L735" i="4"/>
  <c r="M735" i="4"/>
  <c r="Q735" i="4" s="1"/>
  <c r="N735" i="4"/>
  <c r="O735" i="4" a="1"/>
  <c r="O735" i="4" s="1"/>
  <c r="R735" i="4" a="1"/>
  <c r="R735" i="4" s="1"/>
  <c r="K736" i="4"/>
  <c r="L736" i="4"/>
  <c r="M736" i="4"/>
  <c r="N736" i="4"/>
  <c r="Q736" i="4"/>
  <c r="R736" i="4" a="1"/>
  <c r="R736" i="4" s="1"/>
  <c r="S736" i="4"/>
  <c r="K737" i="4"/>
  <c r="L737" i="4"/>
  <c r="M737" i="4"/>
  <c r="N737" i="4"/>
  <c r="P737" i="4" a="1"/>
  <c r="P737" i="4" s="1"/>
  <c r="Q737" i="4"/>
  <c r="R737" i="4" s="1" a="1"/>
  <c r="R737" i="4" s="1"/>
  <c r="K738" i="4"/>
  <c r="L738" i="4"/>
  <c r="M738" i="4"/>
  <c r="Q738" i="4" s="1"/>
  <c r="N738" i="4"/>
  <c r="R738" i="4" a="1"/>
  <c r="R738" i="4" s="1"/>
  <c r="K739" i="4"/>
  <c r="L739" i="4"/>
  <c r="M739" i="4"/>
  <c r="N739" i="4"/>
  <c r="P739" i="4" a="1"/>
  <c r="P739" i="4" s="1"/>
  <c r="Q739" i="4"/>
  <c r="R739" i="4" s="1" a="1"/>
  <c r="R739" i="4" s="1"/>
  <c r="K740" i="4"/>
  <c r="L740" i="4"/>
  <c r="M740" i="4"/>
  <c r="Q740" i="4" s="1"/>
  <c r="R740" i="4" s="1" a="1"/>
  <c r="R740" i="4" s="1"/>
  <c r="N740" i="4"/>
  <c r="O740" i="4" a="1"/>
  <c r="O740" i="4"/>
  <c r="K741" i="4"/>
  <c r="L741" i="4"/>
  <c r="M741" i="4"/>
  <c r="N741" i="4"/>
  <c r="Q741" i="4"/>
  <c r="R741" i="4" s="1" a="1"/>
  <c r="R741" i="4"/>
  <c r="S741" i="4"/>
  <c r="K742" i="4"/>
  <c r="L742" i="4"/>
  <c r="M742" i="4"/>
  <c r="N742" i="4"/>
  <c r="O742" i="4" a="1"/>
  <c r="O742" i="4"/>
  <c r="Q742" i="4"/>
  <c r="R742" i="4" s="1" a="1"/>
  <c r="R742" i="4"/>
  <c r="K743" i="4"/>
  <c r="L743" i="4"/>
  <c r="M743" i="4"/>
  <c r="N743" i="4"/>
  <c r="P743" i="4" a="1"/>
  <c r="P743" i="4" s="1"/>
  <c r="Q743" i="4"/>
  <c r="R743" i="4" s="1" a="1"/>
  <c r="R743" i="4" s="1"/>
  <c r="K744" i="4"/>
  <c r="L744" i="4"/>
  <c r="M744" i="4"/>
  <c r="Q744" i="4" s="1"/>
  <c r="R744" i="4" s="1" a="1"/>
  <c r="R744" i="4" s="1"/>
  <c r="N744" i="4"/>
  <c r="K745" i="4"/>
  <c r="L745" i="4"/>
  <c r="M745" i="4"/>
  <c r="Q745" i="4" s="1"/>
  <c r="R745" i="4" s="1" a="1"/>
  <c r="R745" i="4" s="1"/>
  <c r="N745" i="4"/>
  <c r="S745" i="4" s="1"/>
  <c r="O745" i="4" a="1"/>
  <c r="O745" i="4" s="1"/>
  <c r="K746" i="4"/>
  <c r="S746" i="4" s="1"/>
  <c r="L746" i="4"/>
  <c r="M746" i="4"/>
  <c r="N746" i="4"/>
  <c r="O746" i="4" a="1"/>
  <c r="O746" i="4" s="1"/>
  <c r="P746" i="4" a="1"/>
  <c r="P746" i="4" s="1"/>
  <c r="Q746" i="4"/>
  <c r="R746" i="4" s="1" a="1"/>
  <c r="R746" i="4" s="1"/>
  <c r="K747" i="4"/>
  <c r="L747" i="4"/>
  <c r="M747" i="4"/>
  <c r="N747" i="4"/>
  <c r="P747" i="4" s="1" a="1"/>
  <c r="P747" i="4" s="1"/>
  <c r="O747" i="4" a="1"/>
  <c r="O747" i="4" s="1"/>
  <c r="Q747" i="4"/>
  <c r="R747" i="4" a="1"/>
  <c r="R747" i="4" s="1"/>
  <c r="S747" i="4"/>
  <c r="K748" i="4"/>
  <c r="L748" i="4"/>
  <c r="M748" i="4"/>
  <c r="Q748" i="4" s="1"/>
  <c r="R748" i="4" s="1" a="1"/>
  <c r="R748" i="4" s="1"/>
  <c r="N748" i="4"/>
  <c r="K749" i="4"/>
  <c r="L749" i="4"/>
  <c r="M749" i="4"/>
  <c r="N749" i="4"/>
  <c r="Q749" i="4"/>
  <c r="R749" i="4" s="1" a="1"/>
  <c r="R749" i="4" s="1"/>
  <c r="K750" i="4"/>
  <c r="L750" i="4"/>
  <c r="M750" i="4"/>
  <c r="Q750" i="4" s="1"/>
  <c r="R750" i="4" s="1" a="1"/>
  <c r="R750" i="4" s="1"/>
  <c r="T750" i="4" s="1"/>
  <c r="N750" i="4"/>
  <c r="O750" i="4" a="1"/>
  <c r="O750" i="4"/>
  <c r="P750" i="4" a="1"/>
  <c r="P750" i="4" s="1"/>
  <c r="S750" i="4"/>
  <c r="K751" i="4"/>
  <c r="L751" i="4"/>
  <c r="M751" i="4"/>
  <c r="N751" i="4"/>
  <c r="Q751" i="4"/>
  <c r="R751" i="4" s="1" a="1"/>
  <c r="R751" i="4" s="1"/>
  <c r="K752" i="4"/>
  <c r="L752" i="4"/>
  <c r="M752" i="4"/>
  <c r="Q752" i="4" s="1"/>
  <c r="R752" i="4" s="1" a="1"/>
  <c r="R752" i="4" s="1"/>
  <c r="N752" i="4"/>
  <c r="K753" i="4"/>
  <c r="L753" i="4"/>
  <c r="M753" i="4"/>
  <c r="Q753" i="4" s="1"/>
  <c r="R753" i="4" s="1" a="1"/>
  <c r="R753" i="4" s="1"/>
  <c r="N753" i="4"/>
  <c r="O753" i="4" a="1"/>
  <c r="O753" i="4" s="1"/>
  <c r="K754" i="4"/>
  <c r="L754" i="4"/>
  <c r="M754" i="4"/>
  <c r="Q754" i="4" s="1"/>
  <c r="N754" i="4"/>
  <c r="O754" i="4" s="1" a="1"/>
  <c r="O754" i="4" s="1"/>
  <c r="R754" i="4" a="1"/>
  <c r="R754" i="4" s="1"/>
  <c r="K755" i="4"/>
  <c r="L755" i="4"/>
  <c r="M755" i="4"/>
  <c r="Q755" i="4" s="1"/>
  <c r="R755" i="4" s="1" a="1"/>
  <c r="R755" i="4" s="1"/>
  <c r="N755" i="4"/>
  <c r="S755" i="4" s="1"/>
  <c r="O755" i="4" a="1"/>
  <c r="O755" i="4" s="1"/>
  <c r="P755" i="4" a="1"/>
  <c r="P755" i="4" s="1"/>
  <c r="K756" i="4"/>
  <c r="L756" i="4"/>
  <c r="M756" i="4"/>
  <c r="Q756" i="4" s="1"/>
  <c r="R756" i="4" s="1" a="1"/>
  <c r="R756" i="4" s="1"/>
  <c r="N756" i="4"/>
  <c r="O756" i="4" s="1" a="1"/>
  <c r="O756" i="4" s="1"/>
  <c r="K757" i="4"/>
  <c r="L757" i="4"/>
  <c r="M757" i="4"/>
  <c r="Q757" i="4" s="1"/>
  <c r="R757" i="4" s="1" a="1"/>
  <c r="R757" i="4" s="1"/>
  <c r="N757" i="4"/>
  <c r="K758" i="4"/>
  <c r="L758" i="4"/>
  <c r="M758" i="4"/>
  <c r="Q758" i="4" s="1"/>
  <c r="R758" i="4" s="1" a="1"/>
  <c r="R758" i="4" s="1"/>
  <c r="N758" i="4"/>
  <c r="O758" i="4" s="1" a="1"/>
  <c r="O758" i="4" s="1"/>
  <c r="K759" i="4"/>
  <c r="L759" i="4"/>
  <c r="M759" i="4"/>
  <c r="Q759" i="4" s="1"/>
  <c r="R759" i="4" s="1" a="1"/>
  <c r="R759" i="4" s="1"/>
  <c r="N759" i="4"/>
  <c r="K760" i="4"/>
  <c r="L760" i="4"/>
  <c r="M760" i="4"/>
  <c r="N760" i="4"/>
  <c r="Q760" i="4"/>
  <c r="R760" i="4" a="1"/>
  <c r="R760" i="4" s="1"/>
  <c r="K761" i="4"/>
  <c r="S761" i="4" s="1"/>
  <c r="L761" i="4"/>
  <c r="M761" i="4"/>
  <c r="Q761" i="4" s="1"/>
  <c r="R761" i="4" s="1" a="1"/>
  <c r="R761" i="4" s="1"/>
  <c r="N761" i="4"/>
  <c r="K762" i="4"/>
  <c r="L762" i="4"/>
  <c r="M762" i="4"/>
  <c r="Q762" i="4" s="1"/>
  <c r="R762" i="4" s="1" a="1"/>
  <c r="R762" i="4" s="1"/>
  <c r="N762" i="4"/>
  <c r="O762" i="4" a="1"/>
  <c r="O762" i="4" s="1"/>
  <c r="P762" i="4" a="1"/>
  <c r="P762" i="4" s="1"/>
  <c r="K763" i="4"/>
  <c r="L763" i="4"/>
  <c r="M763" i="4"/>
  <c r="N763" i="4"/>
  <c r="Q763" i="4"/>
  <c r="R763" i="4" s="1" a="1"/>
  <c r="R763" i="4" s="1"/>
  <c r="S763" i="4"/>
  <c r="T763" i="4" s="1"/>
  <c r="K764" i="4"/>
  <c r="L764" i="4"/>
  <c r="M764" i="4"/>
  <c r="N764" i="4"/>
  <c r="O764" i="4" s="1" a="1"/>
  <c r="O764" i="4"/>
  <c r="P764" i="4" a="1"/>
  <c r="P764" i="4" s="1"/>
  <c r="Q764" i="4"/>
  <c r="R764" i="4" s="1" a="1"/>
  <c r="R764" i="4" s="1"/>
  <c r="S764" i="4"/>
  <c r="K765" i="4"/>
  <c r="L765" i="4"/>
  <c r="M765" i="4"/>
  <c r="Q765" i="4" s="1"/>
  <c r="N765" i="4"/>
  <c r="R765" i="4" a="1"/>
  <c r="R765" i="4" s="1"/>
  <c r="K766" i="4"/>
  <c r="L766" i="4"/>
  <c r="M766" i="4"/>
  <c r="Q766" i="4" s="1"/>
  <c r="R766" i="4" s="1" a="1"/>
  <c r="R766" i="4" s="1"/>
  <c r="N766" i="4"/>
  <c r="K767" i="4"/>
  <c r="L767" i="4"/>
  <c r="M767" i="4"/>
  <c r="Q767" i="4" s="1"/>
  <c r="R767" i="4" s="1" a="1"/>
  <c r="R767" i="4" s="1"/>
  <c r="N767" i="4"/>
  <c r="K768" i="4"/>
  <c r="L768" i="4"/>
  <c r="M768" i="4"/>
  <c r="Q768" i="4" s="1"/>
  <c r="R768" i="4" s="1" a="1"/>
  <c r="R768" i="4" s="1"/>
  <c r="N768" i="4"/>
  <c r="P768" i="4" s="1" a="1"/>
  <c r="P768" i="4" s="1"/>
  <c r="O768" i="4" a="1"/>
  <c r="O768" i="4" s="1"/>
  <c r="K769" i="4"/>
  <c r="S769" i="4" s="1"/>
  <c r="L769" i="4"/>
  <c r="M769" i="4"/>
  <c r="Q769" i="4" s="1"/>
  <c r="R769" i="4" s="1" a="1"/>
  <c r="R769" i="4" s="1"/>
  <c r="N769" i="4"/>
  <c r="P769" i="4" s="1" a="1"/>
  <c r="P769" i="4" s="1"/>
  <c r="O769" i="4" a="1"/>
  <c r="O769" i="4" s="1"/>
  <c r="K770" i="4"/>
  <c r="L770" i="4"/>
  <c r="M770" i="4"/>
  <c r="Q770" i="4" s="1"/>
  <c r="R770" i="4" s="1" a="1"/>
  <c r="R770" i="4" s="1"/>
  <c r="N770" i="4"/>
  <c r="O770" i="4" s="1" a="1"/>
  <c r="O770" i="4" s="1"/>
  <c r="K771" i="4"/>
  <c r="L771" i="4"/>
  <c r="M771" i="4"/>
  <c r="N771" i="4"/>
  <c r="O771" i="4" s="1" a="1"/>
  <c r="O771" i="4" s="1"/>
  <c r="Q771" i="4"/>
  <c r="R771" i="4" s="1" a="1"/>
  <c r="R771" i="4" s="1"/>
  <c r="K772" i="4"/>
  <c r="L772" i="4"/>
  <c r="M772" i="4"/>
  <c r="Q772" i="4" s="1"/>
  <c r="R772" i="4" s="1" a="1"/>
  <c r="R772" i="4" s="1"/>
  <c r="N772" i="4"/>
  <c r="O772" i="4" s="1" a="1"/>
  <c r="O772" i="4" s="1"/>
  <c r="P772" i="4" a="1"/>
  <c r="P772" i="4" s="1"/>
  <c r="K773" i="4"/>
  <c r="L773" i="4"/>
  <c r="M773" i="4"/>
  <c r="Q773" i="4" s="1"/>
  <c r="R773" i="4" s="1" a="1"/>
  <c r="R773" i="4" s="1"/>
  <c r="N773" i="4"/>
  <c r="S773" i="4"/>
  <c r="K774" i="4"/>
  <c r="L774" i="4"/>
  <c r="M774" i="4"/>
  <c r="Q774" i="4" s="1"/>
  <c r="R774" i="4" s="1" a="1"/>
  <c r="R774" i="4" s="1"/>
  <c r="N774" i="4"/>
  <c r="P774" i="4" s="1" a="1"/>
  <c r="P774" i="4" s="1"/>
  <c r="S774" i="4"/>
  <c r="K775" i="4"/>
  <c r="L775" i="4"/>
  <c r="M775" i="4"/>
  <c r="N775" i="4"/>
  <c r="S775" i="4" s="1"/>
  <c r="T775" i="4" s="1"/>
  <c r="O775" i="4" a="1"/>
  <c r="O775" i="4" s="1"/>
  <c r="P775" i="4" a="1"/>
  <c r="P775" i="4" s="1"/>
  <c r="Q775" i="4"/>
  <c r="R775" i="4" a="1"/>
  <c r="R775" i="4"/>
  <c r="K776" i="4"/>
  <c r="L776" i="4"/>
  <c r="M776" i="4"/>
  <c r="Q776" i="4" s="1"/>
  <c r="R776" i="4" s="1" a="1"/>
  <c r="R776" i="4" s="1"/>
  <c r="N776" i="4"/>
  <c r="K777" i="4"/>
  <c r="L777" i="4"/>
  <c r="M777" i="4"/>
  <c r="Q777" i="4" s="1"/>
  <c r="R777" i="4" s="1" a="1"/>
  <c r="R777" i="4" s="1"/>
  <c r="N777" i="4"/>
  <c r="K778" i="4"/>
  <c r="L778" i="4"/>
  <c r="M778" i="4"/>
  <c r="N778" i="4"/>
  <c r="S778" i="4" s="1"/>
  <c r="O778" i="4" a="1"/>
  <c r="O778" i="4" s="1"/>
  <c r="Q778" i="4"/>
  <c r="R778" i="4" s="1" a="1"/>
  <c r="R778" i="4" s="1"/>
  <c r="K779" i="4"/>
  <c r="L779" i="4"/>
  <c r="M779" i="4"/>
  <c r="N779" i="4"/>
  <c r="P779" i="4" s="1" a="1"/>
  <c r="P779" i="4" s="1"/>
  <c r="O779" i="4" a="1"/>
  <c r="O779" i="4" s="1"/>
  <c r="Q779" i="4"/>
  <c r="R779" i="4" s="1" a="1"/>
  <c r="R779" i="4" s="1"/>
  <c r="S779" i="4"/>
  <c r="K780" i="4"/>
  <c r="L780" i="4"/>
  <c r="M780" i="4"/>
  <c r="N780" i="4"/>
  <c r="O780" i="4" s="1" a="1"/>
  <c r="O780" i="4" s="1"/>
  <c r="P780" i="4" a="1"/>
  <c r="P780" i="4" s="1"/>
  <c r="Q780" i="4"/>
  <c r="R780" i="4" s="1" a="1"/>
  <c r="R780" i="4" s="1"/>
  <c r="T780" i="4" s="1"/>
  <c r="S780" i="4"/>
  <c r="K781" i="4"/>
  <c r="L781" i="4"/>
  <c r="M781" i="4"/>
  <c r="Q781" i="4" s="1"/>
  <c r="R781" i="4" s="1" a="1"/>
  <c r="R781" i="4" s="1"/>
  <c r="N781" i="4"/>
  <c r="P781" i="4" s="1" a="1"/>
  <c r="O781" i="4" a="1"/>
  <c r="O781" i="4" s="1"/>
  <c r="P781" i="4"/>
  <c r="S781" i="4"/>
  <c r="K782" i="4"/>
  <c r="L782" i="4"/>
  <c r="M782" i="4"/>
  <c r="Q782" i="4" s="1"/>
  <c r="R782" i="4" s="1" a="1"/>
  <c r="R782" i="4" s="1"/>
  <c r="N782" i="4"/>
  <c r="K783" i="4"/>
  <c r="L783" i="4"/>
  <c r="M783" i="4"/>
  <c r="Q783" i="4" s="1"/>
  <c r="R783" i="4" s="1" a="1"/>
  <c r="R783" i="4" s="1"/>
  <c r="N783" i="4"/>
  <c r="S783" i="4"/>
  <c r="T783" i="4" s="1"/>
  <c r="K784" i="4"/>
  <c r="L784" i="4"/>
  <c r="M784" i="4"/>
  <c r="Q784" i="4" s="1"/>
  <c r="R784" i="4" s="1" a="1"/>
  <c r="R784" i="4" s="1"/>
  <c r="N784" i="4"/>
  <c r="K785" i="4"/>
  <c r="L785" i="4"/>
  <c r="M785" i="4"/>
  <c r="Q785" i="4" s="1"/>
  <c r="R785" i="4" s="1" a="1"/>
  <c r="R785" i="4" s="1"/>
  <c r="N785" i="4"/>
  <c r="K786" i="4"/>
  <c r="L786" i="4"/>
  <c r="M786" i="4"/>
  <c r="Q786" i="4" s="1"/>
  <c r="R786" i="4" s="1" a="1"/>
  <c r="R786" i="4" s="1"/>
  <c r="N786" i="4"/>
  <c r="K787" i="4"/>
  <c r="L787" i="4"/>
  <c r="M787" i="4"/>
  <c r="N787" i="4"/>
  <c r="P787" i="4" s="1" a="1"/>
  <c r="P787" i="4"/>
  <c r="Q787" i="4"/>
  <c r="R787" i="4" s="1" a="1"/>
  <c r="R787" i="4" s="1"/>
  <c r="K788" i="4"/>
  <c r="L788" i="4"/>
  <c r="M788" i="4"/>
  <c r="Q788" i="4" s="1"/>
  <c r="R788" i="4" s="1" a="1"/>
  <c r="R788" i="4" s="1"/>
  <c r="N788" i="4"/>
  <c r="O788" i="4" a="1"/>
  <c r="O788" i="4" s="1"/>
  <c r="P788" i="4" a="1"/>
  <c r="P788" i="4" s="1"/>
  <c r="S788" i="4"/>
  <c r="T788" i="4"/>
  <c r="K789" i="4"/>
  <c r="L789" i="4"/>
  <c r="M789" i="4"/>
  <c r="Q789" i="4" s="1"/>
  <c r="R789" i="4" s="1" a="1"/>
  <c r="R789" i="4" s="1"/>
  <c r="N789" i="4"/>
  <c r="S789" i="4" s="1"/>
  <c r="K790" i="4"/>
  <c r="L790" i="4"/>
  <c r="M790" i="4"/>
  <c r="N790" i="4"/>
  <c r="O790" i="4" a="1"/>
  <c r="O790" i="4" s="1"/>
  <c r="Q790" i="4"/>
  <c r="R790" i="4" s="1" a="1"/>
  <c r="R790" i="4" s="1"/>
  <c r="K791" i="4"/>
  <c r="L791" i="4"/>
  <c r="M791" i="4"/>
  <c r="Q791" i="4" s="1"/>
  <c r="R791" i="4" s="1" a="1"/>
  <c r="R791" i="4" s="1"/>
  <c r="N791" i="4"/>
  <c r="P791" i="4" s="1" a="1"/>
  <c r="P791" i="4" s="1"/>
  <c r="K792" i="4"/>
  <c r="L792" i="4"/>
  <c r="M792" i="4"/>
  <c r="N792" i="4"/>
  <c r="P792" i="4" s="1" a="1"/>
  <c r="P792" i="4" s="1"/>
  <c r="O792" i="4" a="1"/>
  <c r="O792" i="4"/>
  <c r="Q792" i="4"/>
  <c r="R792" i="4" s="1" a="1"/>
  <c r="R792" i="4" s="1"/>
  <c r="S792" i="4"/>
  <c r="K793" i="4"/>
  <c r="L793" i="4"/>
  <c r="M793" i="4"/>
  <c r="Q793" i="4" s="1"/>
  <c r="R793" i="4" s="1" a="1"/>
  <c r="R793" i="4" s="1"/>
  <c r="N793" i="4"/>
  <c r="K794" i="4"/>
  <c r="L794" i="4"/>
  <c r="M794" i="4"/>
  <c r="N794" i="4"/>
  <c r="O794" i="4" s="1" a="1"/>
  <c r="O794" i="4" s="1"/>
  <c r="P794" i="4" a="1"/>
  <c r="P794" i="4" s="1"/>
  <c r="Q794" i="4"/>
  <c r="R794" i="4" a="1"/>
  <c r="R794" i="4" s="1"/>
  <c r="K795" i="4"/>
  <c r="L795" i="4"/>
  <c r="M795" i="4"/>
  <c r="N795" i="4"/>
  <c r="Q795" i="4"/>
  <c r="R795" i="4" s="1" a="1"/>
  <c r="R795" i="4" s="1"/>
  <c r="K796" i="4"/>
  <c r="L796" i="4"/>
  <c r="M796" i="4"/>
  <c r="Q796" i="4" s="1"/>
  <c r="R796" i="4" s="1" a="1"/>
  <c r="R796" i="4" s="1"/>
  <c r="N796" i="4"/>
  <c r="K797" i="4"/>
  <c r="L797" i="4"/>
  <c r="M797" i="4"/>
  <c r="N797" i="4"/>
  <c r="Q797" i="4"/>
  <c r="R797" i="4" a="1"/>
  <c r="R797" i="4" s="1"/>
  <c r="S797" i="4"/>
  <c r="T797" i="4" s="1"/>
  <c r="K798" i="4"/>
  <c r="L798" i="4"/>
  <c r="M798" i="4"/>
  <c r="N798" i="4"/>
  <c r="Q798" i="4"/>
  <c r="R798" i="4" s="1" a="1"/>
  <c r="R798" i="4"/>
  <c r="K799" i="4"/>
  <c r="L799" i="4"/>
  <c r="M799" i="4"/>
  <c r="N799" i="4"/>
  <c r="O799" i="4" s="1" a="1"/>
  <c r="O799" i="4"/>
  <c r="Q799" i="4"/>
  <c r="R799" i="4" s="1" a="1"/>
  <c r="R799" i="4" s="1"/>
  <c r="K800" i="4"/>
  <c r="L800" i="4"/>
  <c r="M800" i="4"/>
  <c r="Q800" i="4" s="1"/>
  <c r="R800" i="4" s="1" a="1"/>
  <c r="R800" i="4" s="1"/>
  <c r="N800" i="4"/>
  <c r="O800" i="4" a="1"/>
  <c r="O800" i="4" s="1"/>
  <c r="K801" i="4"/>
  <c r="L801" i="4"/>
  <c r="M801" i="4"/>
  <c r="N801" i="4"/>
  <c r="O801" i="4" s="1" a="1"/>
  <c r="O801" i="4" s="1"/>
  <c r="Q801" i="4"/>
  <c r="R801" i="4" s="1" a="1"/>
  <c r="R801" i="4" s="1"/>
  <c r="K802" i="4"/>
  <c r="L802" i="4"/>
  <c r="M802" i="4"/>
  <c r="Q802" i="4" s="1"/>
  <c r="R802" i="4" s="1" a="1"/>
  <c r="R802" i="4" s="1"/>
  <c r="N802" i="4"/>
  <c r="O802" i="4" s="1" a="1"/>
  <c r="O802" i="4"/>
  <c r="K803" i="4"/>
  <c r="L803" i="4"/>
  <c r="M803" i="4"/>
  <c r="Q803" i="4" s="1"/>
  <c r="R803" i="4" s="1" a="1"/>
  <c r="R803" i="4" s="1"/>
  <c r="N803" i="4"/>
  <c r="P803" i="4" s="1" a="1"/>
  <c r="P803" i="4" s="1"/>
  <c r="O803" i="4" a="1"/>
  <c r="O803" i="4" s="1"/>
  <c r="K804" i="4"/>
  <c r="L804" i="4"/>
  <c r="M804" i="4"/>
  <c r="Q804" i="4" s="1"/>
  <c r="R804" i="4" s="1" a="1"/>
  <c r="R804" i="4" s="1"/>
  <c r="N804" i="4"/>
  <c r="K805" i="4"/>
  <c r="L805" i="4"/>
  <c r="M805" i="4"/>
  <c r="Q805" i="4" s="1"/>
  <c r="N805" i="4"/>
  <c r="O805" i="4" a="1"/>
  <c r="O805" i="4" s="1"/>
  <c r="P805" i="4" a="1"/>
  <c r="P805" i="4"/>
  <c r="R805" i="4" a="1"/>
  <c r="R805" i="4" s="1"/>
  <c r="K806" i="4"/>
  <c r="L806" i="4"/>
  <c r="M806" i="4"/>
  <c r="Q806" i="4" s="1"/>
  <c r="R806" i="4" s="1" a="1"/>
  <c r="R806" i="4" s="1"/>
  <c r="N806" i="4"/>
  <c r="O806" i="4" a="1"/>
  <c r="O806" i="4" s="1"/>
  <c r="K807" i="4"/>
  <c r="L807" i="4"/>
  <c r="M807" i="4"/>
  <c r="Q807" i="4" s="1"/>
  <c r="R807" i="4" s="1" a="1"/>
  <c r="R807" i="4" s="1"/>
  <c r="N807" i="4"/>
  <c r="O807" i="4" s="1" a="1"/>
  <c r="O807" i="4" s="1"/>
  <c r="K808" i="4"/>
  <c r="L808" i="4"/>
  <c r="M808" i="4"/>
  <c r="N808" i="4"/>
  <c r="S808" i="4" s="1"/>
  <c r="O808" i="4" a="1"/>
  <c r="O808" i="4" s="1"/>
  <c r="Q808" i="4"/>
  <c r="R808" i="4" a="1"/>
  <c r="R808" i="4" s="1"/>
  <c r="K809" i="4"/>
  <c r="L809" i="4"/>
  <c r="M809" i="4"/>
  <c r="Q809" i="4" s="1"/>
  <c r="N809" i="4"/>
  <c r="P809" i="4" s="1" a="1"/>
  <c r="P809" i="4" s="1"/>
  <c r="O809" i="4" a="1"/>
  <c r="O809" i="4" s="1"/>
  <c r="R809" i="4" a="1"/>
  <c r="R809" i="4" s="1"/>
  <c r="K810" i="4"/>
  <c r="L810" i="4"/>
  <c r="M810" i="4"/>
  <c r="Q810" i="4" s="1"/>
  <c r="R810" i="4" s="1" a="1"/>
  <c r="R810" i="4" s="1"/>
  <c r="N810" i="4"/>
  <c r="K811" i="4"/>
  <c r="L811" i="4"/>
  <c r="M811" i="4"/>
  <c r="N811" i="4"/>
  <c r="O811" i="4" a="1"/>
  <c r="O811" i="4" s="1"/>
  <c r="P811" i="4" a="1"/>
  <c r="P811" i="4" s="1"/>
  <c r="Q811" i="4"/>
  <c r="R811" i="4" s="1" a="1"/>
  <c r="R811" i="4" s="1"/>
  <c r="K812" i="4"/>
  <c r="S812" i="4" s="1"/>
  <c r="L812" i="4"/>
  <c r="M812" i="4"/>
  <c r="Q812" i="4" s="1"/>
  <c r="N812" i="4"/>
  <c r="P812" i="4" s="1" a="1"/>
  <c r="P812" i="4" s="1"/>
  <c r="O812" i="4" a="1"/>
  <c r="O812" i="4" s="1"/>
  <c r="R812" i="4" a="1"/>
  <c r="R812" i="4" s="1"/>
  <c r="K813" i="4"/>
  <c r="S813" i="4" s="1"/>
  <c r="L813" i="4"/>
  <c r="M813" i="4"/>
  <c r="Q813" i="4" s="1"/>
  <c r="R813" i="4" s="1" a="1"/>
  <c r="R813" i="4" s="1"/>
  <c r="N813" i="4"/>
  <c r="P813" i="4" s="1" a="1"/>
  <c r="P813" i="4" s="1"/>
  <c r="O813" i="4" a="1"/>
  <c r="O813" i="4"/>
  <c r="K814" i="4"/>
  <c r="L814" i="4"/>
  <c r="M814" i="4"/>
  <c r="N814" i="4"/>
  <c r="P814" i="4" s="1" a="1"/>
  <c r="P814" i="4"/>
  <c r="Q814" i="4"/>
  <c r="R814" i="4" s="1" a="1"/>
  <c r="R814" i="4" s="1"/>
  <c r="K815" i="4"/>
  <c r="S815" i="4" s="1"/>
  <c r="L815" i="4"/>
  <c r="M815" i="4"/>
  <c r="N815" i="4"/>
  <c r="O815" i="4" a="1"/>
  <c r="O815" i="4" s="1"/>
  <c r="P815" i="4" a="1"/>
  <c r="P815" i="4"/>
  <c r="Q815" i="4"/>
  <c r="R815" i="4" s="1" a="1"/>
  <c r="R815" i="4" s="1"/>
  <c r="K816" i="4"/>
  <c r="S816" i="4" s="1"/>
  <c r="L816" i="4"/>
  <c r="M816" i="4"/>
  <c r="Q816" i="4" s="1"/>
  <c r="R816" i="4" s="1" a="1"/>
  <c r="R816" i="4" s="1"/>
  <c r="N816" i="4"/>
  <c r="K817" i="4"/>
  <c r="S817" i="4" s="1"/>
  <c r="L817" i="4"/>
  <c r="M817" i="4"/>
  <c r="Q817" i="4" s="1"/>
  <c r="R817" i="4" s="1" a="1"/>
  <c r="R817" i="4" s="1"/>
  <c r="N817" i="4"/>
  <c r="P817" i="4" s="1" a="1"/>
  <c r="P817" i="4" s="1"/>
  <c r="O817" i="4" a="1"/>
  <c r="O817" i="4" s="1"/>
  <c r="K818" i="4"/>
  <c r="L818" i="4"/>
  <c r="M818" i="4"/>
  <c r="N818" i="4"/>
  <c r="O818" i="4" a="1"/>
  <c r="O818" i="4" s="1"/>
  <c r="P818" i="4" a="1"/>
  <c r="P818" i="4" s="1"/>
  <c r="Q818" i="4"/>
  <c r="R818" i="4" s="1" a="1"/>
  <c r="R818" i="4" s="1"/>
  <c r="S818" i="4"/>
  <c r="K819" i="4"/>
  <c r="L819" i="4"/>
  <c r="M819" i="4"/>
  <c r="N819" i="4"/>
  <c r="S819" i="4" s="1"/>
  <c r="O819" i="4" a="1"/>
  <c r="O819" i="4" s="1"/>
  <c r="Q819" i="4"/>
  <c r="R819" i="4" s="1" a="1"/>
  <c r="R819" i="4" s="1"/>
  <c r="K820" i="4"/>
  <c r="L820" i="4"/>
  <c r="M820" i="4"/>
  <c r="Q820" i="4" s="1"/>
  <c r="R820" i="4" s="1" a="1"/>
  <c r="R820" i="4" s="1"/>
  <c r="N820" i="4"/>
  <c r="K821" i="4"/>
  <c r="L821" i="4"/>
  <c r="M821" i="4"/>
  <c r="Q821" i="4" s="1"/>
  <c r="R821" i="4" s="1" a="1"/>
  <c r="R821" i="4" s="1"/>
  <c r="N821" i="4"/>
  <c r="S821" i="4" s="1"/>
  <c r="P821" i="4" a="1"/>
  <c r="P821" i="4"/>
  <c r="K822" i="4"/>
  <c r="L822" i="4"/>
  <c r="M822" i="4"/>
  <c r="Q822" i="4" s="1"/>
  <c r="R822" i="4" s="1" a="1"/>
  <c r="R822" i="4" s="1"/>
  <c r="N822" i="4"/>
  <c r="P822" i="4" a="1"/>
  <c r="P822" i="4" s="1"/>
  <c r="K823" i="4"/>
  <c r="L823" i="4"/>
  <c r="M823" i="4"/>
  <c r="N823" i="4"/>
  <c r="P823" i="4" a="1"/>
  <c r="P823" i="4" s="1"/>
  <c r="Q823" i="4"/>
  <c r="R823" i="4" s="1" a="1"/>
  <c r="R823" i="4" s="1"/>
  <c r="K824" i="4"/>
  <c r="L824" i="4"/>
  <c r="M824" i="4"/>
  <c r="Q824" i="4" s="1"/>
  <c r="R824" i="4" s="1" a="1"/>
  <c r="R824" i="4" s="1"/>
  <c r="N824" i="4"/>
  <c r="K825" i="4"/>
  <c r="L825" i="4"/>
  <c r="M825" i="4"/>
  <c r="N825" i="4"/>
  <c r="S825" i="4" s="1"/>
  <c r="O825" i="4" a="1"/>
  <c r="O825" i="4" s="1"/>
  <c r="P825" i="4" a="1"/>
  <c r="P825" i="4" s="1"/>
  <c r="Q825" i="4"/>
  <c r="R825" i="4" s="1" a="1"/>
  <c r="R825" i="4" s="1"/>
  <c r="K826" i="4"/>
  <c r="L826" i="4"/>
  <c r="M826" i="4"/>
  <c r="N826" i="4"/>
  <c r="O826" i="4" s="1" a="1"/>
  <c r="O826" i="4" s="1"/>
  <c r="Q826" i="4"/>
  <c r="R826" i="4" s="1" a="1"/>
  <c r="R826" i="4" s="1"/>
  <c r="K827" i="4"/>
  <c r="L827" i="4"/>
  <c r="M827" i="4"/>
  <c r="N827" i="4"/>
  <c r="S827" i="4" s="1"/>
  <c r="P827" i="4" a="1"/>
  <c r="P827" i="4" s="1"/>
  <c r="Q827" i="4"/>
  <c r="R827" i="4" a="1"/>
  <c r="R827" i="4" s="1"/>
  <c r="K828" i="4"/>
  <c r="L828" i="4"/>
  <c r="M828" i="4"/>
  <c r="Q828" i="4" s="1"/>
  <c r="R828" i="4" s="1" a="1"/>
  <c r="R828" i="4" s="1"/>
  <c r="N828" i="4"/>
  <c r="P828" i="4" s="1" a="1"/>
  <c r="P828" i="4"/>
  <c r="K829" i="4"/>
  <c r="L829" i="4"/>
  <c r="M829" i="4"/>
  <c r="Q829" i="4" s="1"/>
  <c r="R829" i="4" s="1" a="1"/>
  <c r="R829" i="4" s="1"/>
  <c r="N829" i="4"/>
  <c r="O829" i="4" a="1"/>
  <c r="O829" i="4"/>
  <c r="P829" i="4" a="1"/>
  <c r="P829" i="4" s="1"/>
  <c r="S829" i="4"/>
  <c r="K830" i="4"/>
  <c r="L830" i="4"/>
  <c r="M830" i="4"/>
  <c r="Q830" i="4" s="1"/>
  <c r="R830" i="4" s="1" a="1"/>
  <c r="R830" i="4" s="1"/>
  <c r="N830" i="4"/>
  <c r="O830" i="4" s="1" a="1"/>
  <c r="O830" i="4" s="1"/>
  <c r="K831" i="4"/>
  <c r="L831" i="4"/>
  <c r="M831" i="4"/>
  <c r="Q831" i="4" s="1"/>
  <c r="R831" i="4" s="1" a="1"/>
  <c r="R831" i="4" s="1"/>
  <c r="N831" i="4"/>
  <c r="K832" i="4"/>
  <c r="L832" i="4"/>
  <c r="M832" i="4"/>
  <c r="Q832" i="4" s="1"/>
  <c r="R832" i="4" s="1" a="1"/>
  <c r="R832" i="4" s="1"/>
  <c r="N832" i="4"/>
  <c r="O832" i="4" a="1"/>
  <c r="O832" i="4" s="1"/>
  <c r="P832" i="4" a="1"/>
  <c r="P832" i="4" s="1"/>
  <c r="S832" i="4"/>
  <c r="K833" i="4"/>
  <c r="L833" i="4"/>
  <c r="M833" i="4"/>
  <c r="Q833" i="4" s="1"/>
  <c r="R833" i="4" s="1" a="1"/>
  <c r="R833" i="4" s="1"/>
  <c r="N833" i="4"/>
  <c r="S833" i="4" s="1"/>
  <c r="O833" i="4" a="1"/>
  <c r="O833" i="4" s="1"/>
  <c r="K834" i="4"/>
  <c r="S834" i="4" s="1"/>
  <c r="T834" i="4" s="1"/>
  <c r="L834" i="4"/>
  <c r="M834" i="4"/>
  <c r="Q834" i="4" s="1"/>
  <c r="R834" i="4" s="1" a="1"/>
  <c r="R834" i="4" s="1"/>
  <c r="N834" i="4"/>
  <c r="P834" i="4" s="1" a="1"/>
  <c r="P834" i="4" s="1"/>
  <c r="O834" i="4" a="1"/>
  <c r="O834" i="4" s="1"/>
  <c r="K835" i="4"/>
  <c r="L835" i="4"/>
  <c r="M835" i="4"/>
  <c r="Q835" i="4" s="1"/>
  <c r="R835" i="4" s="1" a="1"/>
  <c r="R835" i="4" s="1"/>
  <c r="N835" i="4"/>
  <c r="O835" i="4" s="1" a="1"/>
  <c r="O835" i="4" s="1"/>
  <c r="K836" i="4"/>
  <c r="L836" i="4"/>
  <c r="M836" i="4"/>
  <c r="Q836" i="4" s="1"/>
  <c r="R836" i="4" s="1" a="1"/>
  <c r="R836" i="4" s="1"/>
  <c r="N836" i="4"/>
  <c r="K837" i="4"/>
  <c r="L837" i="4"/>
  <c r="M837" i="4"/>
  <c r="Q837" i="4" s="1"/>
  <c r="R837" i="4" s="1" a="1"/>
  <c r="R837" i="4" s="1"/>
  <c r="N837" i="4"/>
  <c r="O837" i="4" a="1"/>
  <c r="O837" i="4" s="1"/>
  <c r="P837" i="4" a="1"/>
  <c r="P837" i="4" s="1"/>
  <c r="S837" i="4"/>
  <c r="K838" i="4"/>
  <c r="L838" i="4"/>
  <c r="M838" i="4"/>
  <c r="Q838" i="4" s="1"/>
  <c r="R838" i="4" s="1" a="1"/>
  <c r="R838" i="4" s="1"/>
  <c r="N838" i="4"/>
  <c r="K839" i="4"/>
  <c r="L839" i="4"/>
  <c r="M839" i="4"/>
  <c r="Q839" i="4" s="1"/>
  <c r="R839" i="4" s="1" a="1"/>
  <c r="R839" i="4" s="1"/>
  <c r="N839" i="4"/>
  <c r="K840" i="4"/>
  <c r="L840" i="4"/>
  <c r="M840" i="4"/>
  <c r="Q840" i="4" s="1"/>
  <c r="R840" i="4" s="1" a="1"/>
  <c r="R840" i="4" s="1"/>
  <c r="N840" i="4"/>
  <c r="K841" i="4"/>
  <c r="L841" i="4"/>
  <c r="M841" i="4"/>
  <c r="Q841" i="4" s="1"/>
  <c r="R841" i="4" s="1" a="1"/>
  <c r="R841" i="4" s="1"/>
  <c r="N841" i="4"/>
  <c r="O841" i="4" a="1"/>
  <c r="O841" i="4" s="1"/>
  <c r="P841" i="4" a="1"/>
  <c r="P841" i="4" s="1"/>
  <c r="S841" i="4"/>
  <c r="K842" i="4"/>
  <c r="L842" i="4"/>
  <c r="M842" i="4"/>
  <c r="Q842" i="4" s="1"/>
  <c r="R842" i="4" s="1" a="1"/>
  <c r="R842" i="4" s="1"/>
  <c r="T842" i="4" s="1"/>
  <c r="N842" i="4"/>
  <c r="S842" i="4"/>
  <c r="K843" i="4"/>
  <c r="S843" i="4" s="1"/>
  <c r="L843" i="4"/>
  <c r="M843" i="4"/>
  <c r="N843" i="4"/>
  <c r="P843" i="4" s="1" a="1"/>
  <c r="P843" i="4" s="1"/>
  <c r="O843" i="4" a="1"/>
  <c r="O843" i="4" s="1"/>
  <c r="Q843" i="4"/>
  <c r="R843" i="4" s="1" a="1"/>
  <c r="R843" i="4" s="1"/>
  <c r="K844" i="4"/>
  <c r="L844" i="4"/>
  <c r="M844" i="4"/>
  <c r="Q844" i="4" s="1"/>
  <c r="R844" i="4" s="1" a="1"/>
  <c r="R844" i="4" s="1"/>
  <c r="N844" i="4"/>
  <c r="S844" i="4" s="1"/>
  <c r="K845" i="4"/>
  <c r="L845" i="4"/>
  <c r="M845" i="4"/>
  <c r="Q845" i="4" s="1"/>
  <c r="R845" i="4" s="1" a="1"/>
  <c r="R845" i="4" s="1"/>
  <c r="N845" i="4"/>
  <c r="K846" i="4"/>
  <c r="L846" i="4"/>
  <c r="M846" i="4"/>
  <c r="N846" i="4"/>
  <c r="S846" i="4" s="1"/>
  <c r="Q846" i="4"/>
  <c r="R846" i="4" a="1"/>
  <c r="R846" i="4" s="1"/>
  <c r="T846" i="4"/>
  <c r="K847" i="4"/>
  <c r="L847" i="4"/>
  <c r="M847" i="4"/>
  <c r="Q847" i="4" s="1"/>
  <c r="R847" i="4" s="1" a="1"/>
  <c r="R847" i="4" s="1"/>
  <c r="N847" i="4"/>
  <c r="S847" i="4"/>
  <c r="T847" i="4" s="1"/>
  <c r="K848" i="4"/>
  <c r="L848" i="4"/>
  <c r="M848" i="4"/>
  <c r="Q848" i="4" s="1"/>
  <c r="R848" i="4" s="1" a="1"/>
  <c r="R848" i="4" s="1"/>
  <c r="N848" i="4"/>
  <c r="K849" i="4"/>
  <c r="L849" i="4"/>
  <c r="M849" i="4"/>
  <c r="Q849" i="4" s="1"/>
  <c r="R849" i="4" s="1" a="1"/>
  <c r="R849" i="4" s="1"/>
  <c r="N849" i="4"/>
  <c r="S849" i="4"/>
  <c r="K850" i="4"/>
  <c r="L850" i="4"/>
  <c r="M850" i="4"/>
  <c r="Q850" i="4" s="1"/>
  <c r="R850" i="4" s="1" a="1"/>
  <c r="R850" i="4" s="1"/>
  <c r="N850" i="4"/>
  <c r="S850" i="4"/>
  <c r="K851" i="4"/>
  <c r="L851" i="4"/>
  <c r="M851" i="4"/>
  <c r="Q851" i="4" s="1"/>
  <c r="R851" i="4" s="1" a="1"/>
  <c r="R851" i="4" s="1"/>
  <c r="N851" i="4"/>
  <c r="K852" i="4"/>
  <c r="L852" i="4"/>
  <c r="M852" i="4"/>
  <c r="Q852" i="4" s="1"/>
  <c r="R852" i="4" s="1" a="1"/>
  <c r="R852" i="4" s="1"/>
  <c r="N852" i="4"/>
  <c r="K853" i="4"/>
  <c r="S853" i="4" s="1"/>
  <c r="L853" i="4"/>
  <c r="M853" i="4"/>
  <c r="Q853" i="4" s="1"/>
  <c r="R853" i="4" s="1" a="1"/>
  <c r="N853" i="4"/>
  <c r="O853" i="4" a="1"/>
  <c r="O853" i="4"/>
  <c r="P853" i="4" a="1"/>
  <c r="P853" i="4"/>
  <c r="R853" i="4"/>
  <c r="K854" i="4"/>
  <c r="L854" i="4"/>
  <c r="M854" i="4"/>
  <c r="N854" i="4"/>
  <c r="O854" i="4" a="1"/>
  <c r="O854" i="4" s="1"/>
  <c r="Q854" i="4"/>
  <c r="R854" i="4" s="1" a="1"/>
  <c r="R854" i="4" s="1"/>
  <c r="K855" i="4"/>
  <c r="L855" i="4"/>
  <c r="M855" i="4"/>
  <c r="Q855" i="4" s="1"/>
  <c r="R855" i="4" s="1" a="1"/>
  <c r="R855" i="4" s="1"/>
  <c r="N855" i="4"/>
  <c r="K856" i="4"/>
  <c r="L856" i="4"/>
  <c r="M856" i="4"/>
  <c r="N856" i="4"/>
  <c r="S856" i="4" s="1"/>
  <c r="Q856" i="4"/>
  <c r="R856" i="4" a="1"/>
  <c r="R856" i="4" s="1"/>
  <c r="K857" i="4"/>
  <c r="L857" i="4"/>
  <c r="M857" i="4"/>
  <c r="N857" i="4"/>
  <c r="P857" i="4" s="1" a="1"/>
  <c r="P857" i="4" s="1"/>
  <c r="O857" i="4" a="1"/>
  <c r="O857" i="4" s="1"/>
  <c r="Q857" i="4"/>
  <c r="R857" i="4" s="1" a="1"/>
  <c r="R857" i="4"/>
  <c r="K858" i="4"/>
  <c r="L858" i="4"/>
  <c r="M858" i="4"/>
  <c r="Q858" i="4" s="1"/>
  <c r="R858" i="4" s="1" a="1"/>
  <c r="R858" i="4" s="1"/>
  <c r="N858" i="4"/>
  <c r="O858" i="4" s="1" a="1"/>
  <c r="O858" i="4" s="1"/>
  <c r="K859" i="4"/>
  <c r="L859" i="4"/>
  <c r="M859" i="4"/>
  <c r="Q859" i="4" s="1"/>
  <c r="R859" i="4" s="1" a="1"/>
  <c r="R859" i="4" s="1"/>
  <c r="N859" i="4"/>
  <c r="O859" i="4" s="1" a="1"/>
  <c r="O859" i="4" s="1"/>
  <c r="P859" i="4" a="1"/>
  <c r="P859" i="4" s="1"/>
  <c r="K860" i="4"/>
  <c r="S860" i="4" s="1"/>
  <c r="T860" i="4" s="1"/>
  <c r="L860" i="4"/>
  <c r="M860" i="4"/>
  <c r="Q860" i="4" s="1"/>
  <c r="N860" i="4"/>
  <c r="O860" i="4" a="1"/>
  <c r="O860" i="4"/>
  <c r="P860" i="4" a="1"/>
  <c r="P860" i="4" s="1"/>
  <c r="R860" i="4" a="1"/>
  <c r="R860" i="4"/>
  <c r="K861" i="4"/>
  <c r="L861" i="4"/>
  <c r="M861" i="4"/>
  <c r="Q861" i="4" s="1"/>
  <c r="N861" i="4"/>
  <c r="R861" i="4" a="1"/>
  <c r="R861" i="4" s="1"/>
  <c r="K862" i="4"/>
  <c r="S862" i="4" s="1"/>
  <c r="T862" i="4" s="1"/>
  <c r="L862" i="4"/>
  <c r="M862" i="4"/>
  <c r="Q862" i="4" s="1"/>
  <c r="N862" i="4"/>
  <c r="P862" i="4" s="1" a="1"/>
  <c r="P862" i="4" s="1"/>
  <c r="R862" i="4" a="1"/>
  <c r="R862" i="4" s="1"/>
  <c r="K863" i="4"/>
  <c r="L863" i="4"/>
  <c r="M863" i="4"/>
  <c r="Q863" i="4" s="1"/>
  <c r="R863" i="4" s="1" a="1"/>
  <c r="R863" i="4" s="1"/>
  <c r="N863" i="4"/>
  <c r="O863" i="4" s="1" a="1"/>
  <c r="O863" i="4" s="1"/>
  <c r="P863" i="4" a="1"/>
  <c r="P863" i="4" s="1"/>
  <c r="K864" i="4"/>
  <c r="L864" i="4"/>
  <c r="M864" i="4"/>
  <c r="N864" i="4"/>
  <c r="Q864" i="4"/>
  <c r="R864" i="4" s="1" a="1"/>
  <c r="R864" i="4" s="1"/>
  <c r="K865" i="4"/>
  <c r="L865" i="4"/>
  <c r="M865" i="4"/>
  <c r="Q865" i="4" s="1"/>
  <c r="N865" i="4"/>
  <c r="O865" i="4" s="1" a="1"/>
  <c r="O865" i="4" s="1"/>
  <c r="R865" i="4" a="1"/>
  <c r="R865" i="4" s="1"/>
  <c r="K866" i="4"/>
  <c r="L866" i="4"/>
  <c r="M866" i="4"/>
  <c r="Q866" i="4" s="1"/>
  <c r="N866" i="4"/>
  <c r="R866" i="4" a="1"/>
  <c r="R866" i="4" s="1"/>
  <c r="K867" i="4"/>
  <c r="L867" i="4"/>
  <c r="M867" i="4"/>
  <c r="N867" i="4"/>
  <c r="O867" i="4" s="1" a="1"/>
  <c r="O867" i="4" s="1"/>
  <c r="Q867" i="4"/>
  <c r="R867" i="4" s="1" a="1"/>
  <c r="R867" i="4" s="1"/>
  <c r="K868" i="4"/>
  <c r="L868" i="4"/>
  <c r="M868" i="4"/>
  <c r="Q868" i="4" s="1"/>
  <c r="R868" i="4" s="1" a="1"/>
  <c r="R868" i="4" s="1"/>
  <c r="N868" i="4"/>
  <c r="P868" i="4" s="1" a="1"/>
  <c r="P868" i="4" s="1"/>
  <c r="O868" i="4" a="1"/>
  <c r="O868" i="4"/>
  <c r="S868" i="4"/>
  <c r="K869" i="4"/>
  <c r="L869" i="4"/>
  <c r="M869" i="4"/>
  <c r="Q869" i="4" s="1"/>
  <c r="R869" i="4" s="1" a="1"/>
  <c r="R869" i="4" s="1"/>
  <c r="T869" i="4" s="1"/>
  <c r="N869" i="4"/>
  <c r="S869" i="4" s="1"/>
  <c r="O869" i="4" a="1"/>
  <c r="O869" i="4" s="1"/>
  <c r="P869" i="4" a="1"/>
  <c r="P869" i="4" s="1"/>
  <c r="K870" i="4"/>
  <c r="L870" i="4"/>
  <c r="M870" i="4"/>
  <c r="Q870" i="4" s="1"/>
  <c r="R870" i="4" s="1" a="1"/>
  <c r="R870" i="4" s="1"/>
  <c r="N870" i="4"/>
  <c r="K871" i="4"/>
  <c r="L871" i="4"/>
  <c r="M871" i="4"/>
  <c r="Q871" i="4" s="1"/>
  <c r="R871" i="4" s="1" a="1"/>
  <c r="R871" i="4" s="1"/>
  <c r="N871" i="4"/>
  <c r="K872" i="4"/>
  <c r="L872" i="4"/>
  <c r="M872" i="4"/>
  <c r="Q872" i="4" s="1"/>
  <c r="N872" i="4"/>
  <c r="R872" i="4" a="1"/>
  <c r="R872" i="4" s="1"/>
  <c r="K873" i="4"/>
  <c r="L873" i="4"/>
  <c r="M873" i="4"/>
  <c r="Q873" i="4" s="1"/>
  <c r="R873" i="4" s="1" a="1"/>
  <c r="R873" i="4" s="1"/>
  <c r="T873" i="4" s="1"/>
  <c r="N873" i="4"/>
  <c r="S873" i="4" s="1"/>
  <c r="P873" i="4" a="1"/>
  <c r="P873" i="4" s="1"/>
  <c r="K874" i="4"/>
  <c r="L874" i="4"/>
  <c r="M874" i="4"/>
  <c r="Q874" i="4" s="1"/>
  <c r="R874" i="4" s="1" a="1"/>
  <c r="R874" i="4" s="1"/>
  <c r="N874" i="4"/>
  <c r="O874" i="4" a="1"/>
  <c r="O874" i="4" s="1"/>
  <c r="K875" i="4"/>
  <c r="L875" i="4"/>
  <c r="M875" i="4"/>
  <c r="N875" i="4"/>
  <c r="Q875" i="4"/>
  <c r="R875" i="4" a="1"/>
  <c r="R875" i="4"/>
  <c r="K876" i="4"/>
  <c r="L876" i="4"/>
  <c r="M876" i="4"/>
  <c r="Q876" i="4" s="1"/>
  <c r="R876" i="4" s="1" a="1"/>
  <c r="N876" i="4"/>
  <c r="P876" i="4" a="1"/>
  <c r="P876" i="4"/>
  <c r="R876" i="4"/>
  <c r="K877" i="4"/>
  <c r="L877" i="4"/>
  <c r="M877" i="4"/>
  <c r="Q877" i="4" s="1"/>
  <c r="R877" i="4" s="1" a="1"/>
  <c r="R877" i="4" s="1"/>
  <c r="N877" i="4"/>
  <c r="O877" i="4" a="1"/>
  <c r="O877" i="4" s="1"/>
  <c r="K878" i="4"/>
  <c r="L878" i="4"/>
  <c r="M878" i="4"/>
  <c r="N878" i="4"/>
  <c r="Q878" i="4"/>
  <c r="R878" i="4" s="1" a="1"/>
  <c r="R878" i="4" s="1"/>
  <c r="K879" i="4"/>
  <c r="L879" i="4"/>
  <c r="M879" i="4"/>
  <c r="Q879" i="4" s="1"/>
  <c r="R879" i="4" s="1" a="1"/>
  <c r="R879" i="4" s="1"/>
  <c r="N879" i="4"/>
  <c r="O879" i="4" s="1" a="1"/>
  <c r="O879" i="4" s="1"/>
  <c r="K880" i="4"/>
  <c r="L880" i="4"/>
  <c r="M880" i="4"/>
  <c r="Q880" i="4" s="1"/>
  <c r="R880" i="4" s="1" a="1"/>
  <c r="N880" i="4"/>
  <c r="S880" i="4" s="1"/>
  <c r="T880" i="4" s="1"/>
  <c r="R880" i="4"/>
  <c r="K881" i="4"/>
  <c r="L881" i="4"/>
  <c r="M881" i="4"/>
  <c r="Q881" i="4" s="1"/>
  <c r="R881" i="4" s="1" a="1"/>
  <c r="R881" i="4" s="1"/>
  <c r="N881" i="4"/>
  <c r="S881" i="4" s="1"/>
  <c r="O881" i="4" a="1"/>
  <c r="O881" i="4" s="1"/>
  <c r="K882" i="4"/>
  <c r="L882" i="4"/>
  <c r="M882" i="4"/>
  <c r="Q882" i="4" s="1"/>
  <c r="R882" i="4" s="1" a="1"/>
  <c r="R882" i="4" s="1"/>
  <c r="N882" i="4"/>
  <c r="S882" i="4" s="1"/>
  <c r="K883" i="4"/>
  <c r="L883" i="4"/>
  <c r="M883" i="4"/>
  <c r="Q883" i="4" s="1"/>
  <c r="R883" i="4" s="1" a="1"/>
  <c r="R883" i="4" s="1"/>
  <c r="N883" i="4"/>
  <c r="K884" i="4"/>
  <c r="L884" i="4"/>
  <c r="M884" i="4"/>
  <c r="Q884" i="4" s="1"/>
  <c r="N884" i="4"/>
  <c r="P884" i="4" s="1" a="1"/>
  <c r="P884" i="4" s="1"/>
  <c r="O884" i="4" a="1"/>
  <c r="O884" i="4" s="1"/>
  <c r="R884" i="4" a="1"/>
  <c r="R884" i="4" s="1"/>
  <c r="K885" i="4"/>
  <c r="L885" i="4"/>
  <c r="M885" i="4"/>
  <c r="Q885" i="4" s="1"/>
  <c r="R885" i="4" s="1" a="1"/>
  <c r="R885" i="4" s="1"/>
  <c r="N885" i="4"/>
  <c r="K886" i="4"/>
  <c r="L886" i="4"/>
  <c r="M886" i="4"/>
  <c r="Q886" i="4" s="1"/>
  <c r="R886" i="4" s="1" a="1"/>
  <c r="R886" i="4" s="1"/>
  <c r="N886" i="4"/>
  <c r="S886" i="4" s="1"/>
  <c r="T886" i="4" s="1"/>
  <c r="K887" i="4"/>
  <c r="L887" i="4"/>
  <c r="M887" i="4"/>
  <c r="Q887" i="4" s="1"/>
  <c r="R887" i="4" s="1" a="1"/>
  <c r="R887" i="4" s="1"/>
  <c r="N887" i="4"/>
  <c r="S887" i="4" s="1"/>
  <c r="O887" i="4" a="1"/>
  <c r="O887" i="4" s="1"/>
  <c r="K888" i="4"/>
  <c r="L888" i="4"/>
  <c r="M888" i="4"/>
  <c r="Q888" i="4" s="1"/>
  <c r="R888" i="4" s="1" a="1"/>
  <c r="R888" i="4" s="1"/>
  <c r="T888" i="4" s="1"/>
  <c r="N888" i="4"/>
  <c r="O888" i="4" s="1" a="1"/>
  <c r="O888" i="4"/>
  <c r="P888" i="4" a="1"/>
  <c r="P888" i="4" s="1"/>
  <c r="S888" i="4"/>
  <c r="K889" i="4"/>
  <c r="L889" i="4"/>
  <c r="M889" i="4"/>
  <c r="Q889" i="4" s="1"/>
  <c r="R889" i="4" s="1" a="1"/>
  <c r="R889" i="4" s="1"/>
  <c r="T889" i="4" s="1"/>
  <c r="N889" i="4"/>
  <c r="O889" i="4" a="1"/>
  <c r="O889" i="4" s="1"/>
  <c r="P889" i="4" a="1"/>
  <c r="P889" i="4" s="1"/>
  <c r="S889" i="4"/>
  <c r="K890" i="4"/>
  <c r="L890" i="4"/>
  <c r="M890" i="4"/>
  <c r="N890" i="4"/>
  <c r="Q890" i="4"/>
  <c r="R890" i="4" s="1" a="1"/>
  <c r="R890" i="4" s="1"/>
  <c r="K891" i="4"/>
  <c r="L891" i="4"/>
  <c r="M891" i="4"/>
  <c r="N891" i="4"/>
  <c r="Q891" i="4"/>
  <c r="R891" i="4" s="1" a="1"/>
  <c r="R891" i="4" s="1"/>
  <c r="K892" i="4"/>
  <c r="L892" i="4"/>
  <c r="M892" i="4"/>
  <c r="Q892" i="4" s="1"/>
  <c r="R892" i="4" s="1" a="1"/>
  <c r="R892" i="4" s="1"/>
  <c r="N892" i="4"/>
  <c r="S892" i="4"/>
  <c r="K893" i="4"/>
  <c r="L893" i="4"/>
  <c r="M893" i="4"/>
  <c r="Q893" i="4" s="1"/>
  <c r="N893" i="4"/>
  <c r="R893" i="4" a="1"/>
  <c r="R893" i="4" s="1"/>
  <c r="K894" i="4"/>
  <c r="S894" i="4" s="1"/>
  <c r="T894" i="4" s="1"/>
  <c r="L894" i="4"/>
  <c r="M894" i="4"/>
  <c r="Q894" i="4" s="1"/>
  <c r="R894" i="4" s="1" a="1"/>
  <c r="R894" i="4" s="1"/>
  <c r="N894" i="4"/>
  <c r="K895" i="4"/>
  <c r="L895" i="4"/>
  <c r="M895" i="4"/>
  <c r="Q895" i="4" s="1"/>
  <c r="R895" i="4" s="1" a="1"/>
  <c r="R895" i="4" s="1"/>
  <c r="N895" i="4"/>
  <c r="K896" i="4"/>
  <c r="L896" i="4"/>
  <c r="M896" i="4"/>
  <c r="Q896" i="4" s="1"/>
  <c r="R896" i="4" s="1" a="1"/>
  <c r="R896" i="4" s="1"/>
  <c r="N896" i="4"/>
  <c r="K897" i="4"/>
  <c r="L897" i="4"/>
  <c r="M897" i="4"/>
  <c r="Q897" i="4" s="1"/>
  <c r="R897" i="4" s="1" a="1"/>
  <c r="R897" i="4" s="1"/>
  <c r="N897" i="4"/>
  <c r="K898" i="4"/>
  <c r="S898" i="4" s="1"/>
  <c r="L898" i="4"/>
  <c r="M898" i="4"/>
  <c r="N898" i="4"/>
  <c r="Q898" i="4"/>
  <c r="R898" i="4" s="1" a="1"/>
  <c r="R898" i="4" s="1"/>
  <c r="K899" i="4"/>
  <c r="L899" i="4"/>
  <c r="M899" i="4"/>
  <c r="Q899" i="4" s="1"/>
  <c r="R899" i="4" s="1" a="1"/>
  <c r="R899" i="4" s="1"/>
  <c r="T899" i="4" s="1"/>
  <c r="N899" i="4"/>
  <c r="S899" i="4"/>
  <c r="K900" i="4"/>
  <c r="L900" i="4"/>
  <c r="M900" i="4"/>
  <c r="Q900" i="4" s="1"/>
  <c r="R900" i="4" s="1" a="1"/>
  <c r="R900" i="4" s="1"/>
  <c r="N900" i="4"/>
  <c r="S900" i="4" s="1"/>
  <c r="K901" i="4"/>
  <c r="L901" i="4"/>
  <c r="M901" i="4"/>
  <c r="Q901" i="4" s="1"/>
  <c r="R901" i="4" s="1" a="1"/>
  <c r="R901" i="4" s="1"/>
  <c r="N901" i="4"/>
  <c r="O901" i="4" a="1"/>
  <c r="O901" i="4" s="1"/>
  <c r="K902" i="4"/>
  <c r="L902" i="4"/>
  <c r="M902" i="4"/>
  <c r="N902" i="4"/>
  <c r="O902" i="4" a="1"/>
  <c r="O902" i="4" s="1"/>
  <c r="P902" i="4" a="1"/>
  <c r="P902" i="4" s="1"/>
  <c r="Q902" i="4"/>
  <c r="R902" i="4" a="1"/>
  <c r="R902" i="4" s="1"/>
  <c r="S902" i="4"/>
  <c r="K903" i="4"/>
  <c r="L903" i="4"/>
  <c r="M903" i="4"/>
  <c r="Q903" i="4" s="1"/>
  <c r="N903" i="4"/>
  <c r="R903" i="4" a="1"/>
  <c r="R903" i="4"/>
  <c r="K904" i="4"/>
  <c r="L904" i="4"/>
  <c r="M904" i="4"/>
  <c r="Q904" i="4" s="1"/>
  <c r="R904" i="4" s="1" a="1"/>
  <c r="R904" i="4" s="1"/>
  <c r="N904" i="4"/>
  <c r="O904" i="4" s="1" a="1"/>
  <c r="O904" i="4" s="1"/>
  <c r="K905" i="4"/>
  <c r="L905" i="4"/>
  <c r="M905" i="4"/>
  <c r="Q905" i="4" s="1"/>
  <c r="N905" i="4"/>
  <c r="O905" i="4" s="1" a="1"/>
  <c r="O905" i="4"/>
  <c r="P905" i="4" a="1"/>
  <c r="P905" i="4" s="1"/>
  <c r="R905" i="4" a="1"/>
  <c r="R905" i="4" s="1"/>
  <c r="K906" i="4"/>
  <c r="L906" i="4"/>
  <c r="M906" i="4"/>
  <c r="Q906" i="4" s="1"/>
  <c r="R906" i="4" s="1" a="1"/>
  <c r="R906" i="4" s="1"/>
  <c r="N906" i="4"/>
  <c r="O906" i="4" s="1" a="1"/>
  <c r="O906" i="4"/>
  <c r="P906" i="4" a="1"/>
  <c r="P906" i="4" s="1"/>
  <c r="K907" i="4"/>
  <c r="S907" i="4" s="1"/>
  <c r="L907" i="4"/>
  <c r="M907" i="4"/>
  <c r="Q907" i="4" s="1"/>
  <c r="R907" i="4" s="1" a="1"/>
  <c r="R907" i="4" s="1"/>
  <c r="N907" i="4"/>
  <c r="O907" i="4" a="1"/>
  <c r="O907" i="4"/>
  <c r="P907" i="4" a="1"/>
  <c r="P907" i="4" s="1"/>
  <c r="K908" i="4"/>
  <c r="L908" i="4"/>
  <c r="M908" i="4"/>
  <c r="Q908" i="4" s="1"/>
  <c r="R908" i="4" s="1" a="1"/>
  <c r="N908" i="4"/>
  <c r="O908" i="4" a="1"/>
  <c r="O908" i="4" s="1"/>
  <c r="P908" i="4" a="1"/>
  <c r="P908" i="4" s="1"/>
  <c r="R908" i="4"/>
  <c r="K909" i="4"/>
  <c r="L909" i="4"/>
  <c r="M909" i="4"/>
  <c r="Q909" i="4" s="1"/>
  <c r="R909" i="4" s="1" a="1"/>
  <c r="R909" i="4" s="1"/>
  <c r="N909" i="4"/>
  <c r="K910" i="4"/>
  <c r="L910" i="4"/>
  <c r="M910" i="4"/>
  <c r="Q910" i="4" s="1"/>
  <c r="R910" i="4" s="1" a="1"/>
  <c r="R910" i="4" s="1"/>
  <c r="N910" i="4"/>
  <c r="P910" i="4" s="1" a="1"/>
  <c r="P910" i="4" s="1"/>
  <c r="O910" i="4" a="1"/>
  <c r="O910" i="4" s="1"/>
  <c r="S910" i="4"/>
  <c r="T910" i="4" s="1"/>
  <c r="K911" i="4"/>
  <c r="L911" i="4"/>
  <c r="M911" i="4"/>
  <c r="Q911" i="4" s="1"/>
  <c r="R911" i="4" s="1" a="1"/>
  <c r="R911" i="4" s="1"/>
  <c r="N911" i="4"/>
  <c r="O911" i="4" s="1" a="1"/>
  <c r="O911" i="4" s="1"/>
  <c r="K912" i="4"/>
  <c r="L912" i="4"/>
  <c r="M912" i="4"/>
  <c r="Q912" i="4" s="1"/>
  <c r="R912" i="4" s="1" a="1"/>
  <c r="N912" i="4"/>
  <c r="R912" i="4"/>
  <c r="T912" i="4" s="1"/>
  <c r="S912" i="4"/>
  <c r="K913" i="4"/>
  <c r="S913" i="4" s="1"/>
  <c r="T913" i="4" s="1"/>
  <c r="L913" i="4"/>
  <c r="M913" i="4"/>
  <c r="Q913" i="4" s="1"/>
  <c r="R913" i="4" s="1" a="1"/>
  <c r="R913" i="4" s="1"/>
  <c r="N913" i="4"/>
  <c r="P913" i="4" s="1" a="1"/>
  <c r="P913" i="4" s="1"/>
  <c r="O913" i="4" a="1"/>
  <c r="O913" i="4" s="1"/>
  <c r="K914" i="4"/>
  <c r="L914" i="4"/>
  <c r="M914" i="4"/>
  <c r="N914" i="4"/>
  <c r="Q914" i="4"/>
  <c r="R914" i="4" s="1" a="1"/>
  <c r="R914" i="4" s="1"/>
  <c r="K915" i="4"/>
  <c r="L915" i="4"/>
  <c r="M915" i="4"/>
  <c r="Q915" i="4" s="1"/>
  <c r="R915" i="4" s="1" a="1"/>
  <c r="R915" i="4" s="1"/>
  <c r="N915" i="4"/>
  <c r="K916" i="4"/>
  <c r="L916" i="4"/>
  <c r="M916" i="4"/>
  <c r="Q916" i="4" s="1"/>
  <c r="N916" i="4"/>
  <c r="O916" i="4" s="1" a="1"/>
  <c r="O916" i="4" s="1"/>
  <c r="R916" i="4" a="1"/>
  <c r="R916" i="4" s="1"/>
  <c r="K917" i="4"/>
  <c r="L917" i="4"/>
  <c r="M917" i="4"/>
  <c r="Q917" i="4" s="1"/>
  <c r="R917" i="4" s="1" a="1"/>
  <c r="R917" i="4" s="1"/>
  <c r="N917" i="4"/>
  <c r="K918" i="4"/>
  <c r="L918" i="4"/>
  <c r="M918" i="4"/>
  <c r="Q918" i="4" s="1"/>
  <c r="R918" i="4" s="1" a="1"/>
  <c r="R918" i="4" s="1"/>
  <c r="N918" i="4"/>
  <c r="K919" i="4"/>
  <c r="L919" i="4"/>
  <c r="M919" i="4"/>
  <c r="Q919" i="4" s="1"/>
  <c r="R919" i="4" s="1" a="1"/>
  <c r="R919" i="4" s="1"/>
  <c r="N919" i="4"/>
  <c r="S919" i="4" s="1"/>
  <c r="P919" i="4" a="1"/>
  <c r="P919" i="4"/>
  <c r="K920" i="4"/>
  <c r="L920" i="4"/>
  <c r="M920" i="4"/>
  <c r="Q920" i="4" s="1"/>
  <c r="R920" i="4" s="1" a="1"/>
  <c r="R920" i="4" s="1"/>
  <c r="N920" i="4"/>
  <c r="O920" i="4" s="1" a="1"/>
  <c r="O920" i="4" s="1"/>
  <c r="K921" i="4"/>
  <c r="L921" i="4"/>
  <c r="M921" i="4"/>
  <c r="Q921" i="4" s="1"/>
  <c r="R921" i="4" s="1" a="1"/>
  <c r="R921" i="4" s="1"/>
  <c r="N921" i="4"/>
  <c r="S921" i="4" s="1"/>
  <c r="O921" i="4" a="1"/>
  <c r="O921" i="4" s="1"/>
  <c r="P921" i="4" a="1"/>
  <c r="P921" i="4" s="1"/>
  <c r="K922" i="4"/>
  <c r="L922" i="4"/>
  <c r="M922" i="4"/>
  <c r="Q922" i="4" s="1"/>
  <c r="N922" i="4"/>
  <c r="O922" i="4" s="1" a="1"/>
  <c r="O922" i="4" s="1"/>
  <c r="P922" i="4" a="1"/>
  <c r="P922" i="4" s="1"/>
  <c r="R922" i="4" a="1"/>
  <c r="R922" i="4" s="1"/>
  <c r="S922" i="4"/>
  <c r="K923" i="4"/>
  <c r="L923" i="4"/>
  <c r="M923" i="4"/>
  <c r="Q923" i="4" s="1"/>
  <c r="R923" i="4" s="1" a="1"/>
  <c r="R923" i="4" s="1"/>
  <c r="T923" i="4" s="1"/>
  <c r="N923" i="4"/>
  <c r="O923" i="4" a="1"/>
  <c r="O923" i="4" s="1"/>
  <c r="P923" i="4" a="1"/>
  <c r="P923" i="4" s="1"/>
  <c r="S923" i="4"/>
  <c r="K924" i="4"/>
  <c r="L924" i="4"/>
  <c r="M924" i="4"/>
  <c r="Q924" i="4" s="1"/>
  <c r="R924" i="4" s="1" a="1"/>
  <c r="R924" i="4" s="1"/>
  <c r="N924" i="4"/>
  <c r="K925" i="4"/>
  <c r="L925" i="4"/>
  <c r="M925" i="4"/>
  <c r="Q925" i="4" s="1"/>
  <c r="R925" i="4" s="1" a="1"/>
  <c r="N925" i="4"/>
  <c r="O925" i="4" a="1"/>
  <c r="O925" i="4" s="1"/>
  <c r="P925" i="4" a="1"/>
  <c r="P925" i="4" s="1"/>
  <c r="R925" i="4"/>
  <c r="T925" i="4" s="1"/>
  <c r="S925" i="4"/>
  <c r="K926" i="4"/>
  <c r="L926" i="4"/>
  <c r="M926" i="4"/>
  <c r="Q926" i="4" s="1"/>
  <c r="R926" i="4" s="1" a="1"/>
  <c r="R926" i="4" s="1"/>
  <c r="N926" i="4"/>
  <c r="K927" i="4"/>
  <c r="L927" i="4"/>
  <c r="M927" i="4"/>
  <c r="N927" i="4"/>
  <c r="Q927" i="4"/>
  <c r="R927" i="4" a="1"/>
  <c r="R927" i="4" s="1"/>
  <c r="K928" i="4"/>
  <c r="L928" i="4"/>
  <c r="M928" i="4"/>
  <c r="Q928" i="4" s="1"/>
  <c r="R928" i="4" s="1" a="1"/>
  <c r="R928" i="4" s="1"/>
  <c r="N928" i="4"/>
  <c r="S928" i="4"/>
  <c r="T928" i="4" s="1"/>
  <c r="K929" i="4"/>
  <c r="L929" i="4"/>
  <c r="M929" i="4"/>
  <c r="Q929" i="4" s="1"/>
  <c r="R929" i="4" s="1" a="1"/>
  <c r="R929" i="4" s="1"/>
  <c r="N929" i="4"/>
  <c r="S929" i="4" s="1"/>
  <c r="O929" i="4" a="1"/>
  <c r="O929" i="4" s="1"/>
  <c r="K930" i="4"/>
  <c r="L930" i="4"/>
  <c r="M930" i="4"/>
  <c r="N930" i="4"/>
  <c r="O930" i="4" s="1" a="1"/>
  <c r="O930" i="4" s="1"/>
  <c r="Q930" i="4"/>
  <c r="R930" i="4" s="1" a="1"/>
  <c r="R930" i="4" s="1"/>
  <c r="K931" i="4"/>
  <c r="L931" i="4"/>
  <c r="M931" i="4"/>
  <c r="N931" i="4"/>
  <c r="P931" i="4" s="1" a="1"/>
  <c r="P931" i="4" s="1"/>
  <c r="Q931" i="4"/>
  <c r="R931" i="4" s="1" a="1"/>
  <c r="R931" i="4" s="1"/>
  <c r="K932" i="4"/>
  <c r="L932" i="4"/>
  <c r="M932" i="4"/>
  <c r="N932" i="4"/>
  <c r="O932" i="4" s="1" a="1"/>
  <c r="O932" i="4" s="1"/>
  <c r="P932" i="4" a="1"/>
  <c r="P932" i="4" s="1"/>
  <c r="Q932" i="4"/>
  <c r="R932" i="4" s="1" a="1"/>
  <c r="R932" i="4" s="1"/>
  <c r="S932" i="4"/>
  <c r="K933" i="4"/>
  <c r="L933" i="4"/>
  <c r="M933" i="4"/>
  <c r="Q933" i="4" s="1"/>
  <c r="R933" i="4" s="1" a="1"/>
  <c r="R933" i="4" s="1"/>
  <c r="N933" i="4"/>
  <c r="O933" i="4" s="1" a="1"/>
  <c r="O933" i="4" s="1"/>
  <c r="K934" i="4"/>
  <c r="L934" i="4"/>
  <c r="M934" i="4"/>
  <c r="Q934" i="4" s="1"/>
  <c r="R934" i="4" s="1" a="1"/>
  <c r="R934" i="4" s="1"/>
  <c r="N934" i="4"/>
  <c r="O934" i="4" a="1"/>
  <c r="O934" i="4"/>
  <c r="K935" i="4"/>
  <c r="L935" i="4"/>
  <c r="M935" i="4"/>
  <c r="Q935" i="4" s="1"/>
  <c r="R935" i="4" s="1" a="1"/>
  <c r="R935" i="4" s="1"/>
  <c r="N935" i="4"/>
  <c r="P935" i="4" s="1" a="1"/>
  <c r="P935" i="4" s="1"/>
  <c r="O935" i="4" a="1"/>
  <c r="O935" i="4" s="1"/>
  <c r="K936" i="4"/>
  <c r="L936" i="4"/>
  <c r="M936" i="4"/>
  <c r="Q936" i="4" s="1"/>
  <c r="R936" i="4" s="1" a="1"/>
  <c r="R936" i="4" s="1"/>
  <c r="N936" i="4"/>
  <c r="O936" i="4" s="1" a="1"/>
  <c r="O936" i="4" s="1"/>
  <c r="K937" i="4"/>
  <c r="L937" i="4"/>
  <c r="M937" i="4"/>
  <c r="Q937" i="4" s="1"/>
  <c r="R937" i="4" s="1" a="1"/>
  <c r="R937" i="4" s="1"/>
  <c r="N937" i="4"/>
  <c r="K938" i="4"/>
  <c r="L938" i="4"/>
  <c r="M938" i="4"/>
  <c r="Q938" i="4" s="1"/>
  <c r="R938" i="4" s="1" a="1"/>
  <c r="R938" i="4" s="1"/>
  <c r="N938" i="4"/>
  <c r="K939" i="4"/>
  <c r="L939" i="4"/>
  <c r="M939" i="4"/>
  <c r="Q939" i="4" s="1"/>
  <c r="R939" i="4" s="1" a="1"/>
  <c r="R939" i="4" s="1"/>
  <c r="N939" i="4"/>
  <c r="O939" i="4" a="1"/>
  <c r="O939" i="4" s="1"/>
  <c r="P939" i="4" a="1"/>
  <c r="P939" i="4" s="1"/>
  <c r="S939" i="4"/>
  <c r="K940" i="4"/>
  <c r="L940" i="4"/>
  <c r="M940" i="4"/>
  <c r="Q940" i="4" s="1"/>
  <c r="R940" i="4" s="1" a="1"/>
  <c r="R940" i="4" s="1"/>
  <c r="N940" i="4"/>
  <c r="S940" i="4" s="1"/>
  <c r="K941" i="4"/>
  <c r="S941" i="4" s="1"/>
  <c r="L941" i="4"/>
  <c r="M941" i="4"/>
  <c r="N941" i="4"/>
  <c r="O941" i="4" a="1"/>
  <c r="O941" i="4"/>
  <c r="P941" i="4" a="1"/>
  <c r="P941" i="4" s="1"/>
  <c r="Q941" i="4"/>
  <c r="R941" i="4" a="1"/>
  <c r="R941" i="4" s="1"/>
  <c r="K942" i="4"/>
  <c r="L942" i="4"/>
  <c r="M942" i="4"/>
  <c r="N942" i="4"/>
  <c r="S942" i="4" s="1"/>
  <c r="P942" i="4" a="1"/>
  <c r="P942" i="4" s="1"/>
  <c r="Q942" i="4"/>
  <c r="R942" i="4" s="1" a="1"/>
  <c r="R942" i="4" s="1"/>
  <c r="K943" i="4"/>
  <c r="L943" i="4"/>
  <c r="M943" i="4"/>
  <c r="Q943" i="4" s="1"/>
  <c r="R943" i="4" s="1" a="1"/>
  <c r="R943" i="4" s="1"/>
  <c r="N943" i="4"/>
  <c r="K944" i="4"/>
  <c r="L944" i="4"/>
  <c r="M944" i="4"/>
  <c r="Q944" i="4" s="1"/>
  <c r="R944" i="4" s="1" a="1"/>
  <c r="R944" i="4" s="1"/>
  <c r="N944" i="4"/>
  <c r="S944" i="4" s="1"/>
  <c r="O944" i="4" a="1"/>
  <c r="O944" i="4" s="1"/>
  <c r="K945" i="4"/>
  <c r="L945" i="4"/>
  <c r="M945" i="4"/>
  <c r="Q945" i="4" s="1"/>
  <c r="R945" i="4" s="1" a="1"/>
  <c r="R945" i="4" s="1"/>
  <c r="N945" i="4"/>
  <c r="S945" i="4" s="1"/>
  <c r="O945" i="4" a="1"/>
  <c r="O945" i="4" s="1"/>
  <c r="K946" i="4"/>
  <c r="L946" i="4"/>
  <c r="M946" i="4"/>
  <c r="Q946" i="4" s="1"/>
  <c r="R946" i="4" s="1" a="1"/>
  <c r="R946" i="4" s="1"/>
  <c r="N946" i="4"/>
  <c r="S946" i="4" s="1"/>
  <c r="P946" i="4" a="1"/>
  <c r="P946" i="4" s="1"/>
  <c r="K947" i="4"/>
  <c r="L947" i="4"/>
  <c r="M947" i="4"/>
  <c r="N947" i="4"/>
  <c r="O947" i="4" s="1" a="1"/>
  <c r="O947" i="4" s="1"/>
  <c r="Q947" i="4"/>
  <c r="R947" i="4" s="1" a="1"/>
  <c r="R947" i="4" s="1"/>
  <c r="K948" i="4"/>
  <c r="L948" i="4"/>
  <c r="M948" i="4"/>
  <c r="Q948" i="4" s="1"/>
  <c r="R948" i="4" s="1" a="1"/>
  <c r="R948" i="4" s="1"/>
  <c r="N948" i="4"/>
  <c r="O948" i="4" a="1"/>
  <c r="O948" i="4" s="1"/>
  <c r="K949" i="4"/>
  <c r="L949" i="4"/>
  <c r="M949" i="4"/>
  <c r="N949" i="4"/>
  <c r="Q949" i="4"/>
  <c r="R949" i="4" a="1"/>
  <c r="R949" i="4" s="1"/>
  <c r="K950" i="4"/>
  <c r="L950" i="4"/>
  <c r="M950" i="4"/>
  <c r="N950" i="4"/>
  <c r="Q950" i="4"/>
  <c r="R950" i="4" s="1" a="1"/>
  <c r="R950" i="4" s="1"/>
  <c r="S950" i="4"/>
  <c r="T950" i="4" s="1"/>
  <c r="K951" i="4"/>
  <c r="L951" i="4"/>
  <c r="M951" i="4"/>
  <c r="Q951" i="4" s="1"/>
  <c r="R951" i="4" s="1" a="1"/>
  <c r="R951" i="4" s="1"/>
  <c r="N951" i="4"/>
  <c r="K952" i="4"/>
  <c r="L952" i="4"/>
  <c r="M952" i="4"/>
  <c r="N952" i="4"/>
  <c r="Q952" i="4"/>
  <c r="R952" i="4" s="1" a="1"/>
  <c r="R952" i="4" s="1"/>
  <c r="K953" i="4"/>
  <c r="L953" i="4"/>
  <c r="M953" i="4"/>
  <c r="Q953" i="4" s="1"/>
  <c r="R953" i="4" s="1" a="1"/>
  <c r="R953" i="4" s="1"/>
  <c r="N953" i="4"/>
  <c r="O953" i="4" a="1"/>
  <c r="O953" i="4" s="1"/>
  <c r="P953" i="4" a="1"/>
  <c r="P953" i="4" s="1"/>
  <c r="S953" i="4"/>
  <c r="T953" i="4"/>
  <c r="K954" i="4"/>
  <c r="L954" i="4"/>
  <c r="M954" i="4"/>
  <c r="Q954" i="4" s="1"/>
  <c r="R954" i="4" s="1" a="1"/>
  <c r="R954" i="4" s="1"/>
  <c r="N954" i="4"/>
  <c r="O954" i="4" s="1" a="1"/>
  <c r="O954" i="4" s="1"/>
  <c r="P954" i="4" a="1"/>
  <c r="P954" i="4" s="1"/>
  <c r="S954" i="4"/>
  <c r="T954" i="4" s="1"/>
  <c r="K955" i="4"/>
  <c r="L955" i="4"/>
  <c r="M955" i="4"/>
  <c r="Q955" i="4" s="1"/>
  <c r="R955" i="4" s="1" a="1"/>
  <c r="R955" i="4" s="1"/>
  <c r="N955" i="4"/>
  <c r="P955" i="4" s="1" a="1"/>
  <c r="P955" i="4" s="1"/>
  <c r="K956" i="4"/>
  <c r="L956" i="4"/>
  <c r="M956" i="4"/>
  <c r="Q956" i="4" s="1"/>
  <c r="R956" i="4" s="1" a="1"/>
  <c r="R956" i="4" s="1"/>
  <c r="N956" i="4"/>
  <c r="O956" i="4" s="1" a="1"/>
  <c r="O956" i="4" s="1"/>
  <c r="P956" i="4" a="1"/>
  <c r="P956" i="4"/>
  <c r="K957" i="4"/>
  <c r="L957" i="4"/>
  <c r="M957" i="4"/>
  <c r="Q957" i="4" s="1"/>
  <c r="R957" i="4" s="1" a="1"/>
  <c r="R957" i="4" s="1"/>
  <c r="N957" i="4"/>
  <c r="O957" i="4" s="1" a="1"/>
  <c r="O957" i="4" s="1"/>
  <c r="K958" i="4"/>
  <c r="L958" i="4"/>
  <c r="M958" i="4"/>
  <c r="Q958" i="4" s="1"/>
  <c r="R958" i="4" s="1" a="1"/>
  <c r="R958" i="4" s="1"/>
  <c r="N958" i="4"/>
  <c r="K959" i="4"/>
  <c r="L959" i="4"/>
  <c r="M959" i="4"/>
  <c r="Q959" i="4" s="1"/>
  <c r="R959" i="4" s="1" a="1"/>
  <c r="R959" i="4" s="1"/>
  <c r="N959" i="4"/>
  <c r="P959" i="4" s="1" a="1"/>
  <c r="P959" i="4" s="1"/>
  <c r="K960" i="4"/>
  <c r="L960" i="4"/>
  <c r="M960" i="4"/>
  <c r="Q960" i="4" s="1"/>
  <c r="N960" i="4"/>
  <c r="O960" i="4" s="1" a="1"/>
  <c r="O960" i="4" s="1"/>
  <c r="R960" i="4" a="1"/>
  <c r="R960" i="4" s="1"/>
  <c r="K961" i="4"/>
  <c r="L961" i="4"/>
  <c r="M961" i="4"/>
  <c r="Q961" i="4" s="1"/>
  <c r="R961" i="4" s="1" a="1"/>
  <c r="R961" i="4" s="1"/>
  <c r="N961" i="4"/>
  <c r="P961" i="4" s="1" a="1"/>
  <c r="P961" i="4" s="1"/>
  <c r="O961" i="4" a="1"/>
  <c r="O961" i="4" s="1"/>
  <c r="K962" i="4"/>
  <c r="L962" i="4"/>
  <c r="M962" i="4"/>
  <c r="Q962" i="4" s="1"/>
  <c r="N962" i="4"/>
  <c r="R962" i="4" a="1"/>
  <c r="R962" i="4" s="1"/>
  <c r="K963" i="4"/>
  <c r="L963" i="4"/>
  <c r="M963" i="4"/>
  <c r="Q963" i="4" s="1"/>
  <c r="R963" i="4" s="1" a="1"/>
  <c r="R963" i="4" s="1"/>
  <c r="N963" i="4"/>
  <c r="K964" i="4"/>
  <c r="L964" i="4"/>
  <c r="M964" i="4"/>
  <c r="N964" i="4"/>
  <c r="P964" i="4" a="1"/>
  <c r="P964" i="4" s="1"/>
  <c r="Q964" i="4"/>
  <c r="R964" i="4" s="1" a="1"/>
  <c r="R964" i="4" s="1"/>
  <c r="K965" i="4"/>
  <c r="L965" i="4"/>
  <c r="M965" i="4"/>
  <c r="Q965" i="4" s="1"/>
  <c r="R965" i="4" s="1" a="1"/>
  <c r="R965" i="4" s="1"/>
  <c r="N965" i="4"/>
  <c r="K966" i="4"/>
  <c r="L966" i="4"/>
  <c r="M966" i="4"/>
  <c r="Q966" i="4" s="1"/>
  <c r="R966" i="4" s="1" a="1"/>
  <c r="R966" i="4" s="1"/>
  <c r="N966" i="4"/>
  <c r="K967" i="4"/>
  <c r="L967" i="4"/>
  <c r="M967" i="4"/>
  <c r="N967" i="4"/>
  <c r="S967" i="4" s="1"/>
  <c r="O967" i="4" a="1"/>
  <c r="O967" i="4" s="1"/>
  <c r="P967" i="4" a="1"/>
  <c r="P967" i="4" s="1"/>
  <c r="Q967" i="4"/>
  <c r="R967" i="4" a="1"/>
  <c r="R967" i="4" s="1"/>
  <c r="K968" i="4"/>
  <c r="L968" i="4"/>
  <c r="M968" i="4"/>
  <c r="N968" i="4"/>
  <c r="S968" i="4" s="1"/>
  <c r="O968" i="4" a="1"/>
  <c r="O968" i="4" s="1"/>
  <c r="Q968" i="4"/>
  <c r="R968" i="4" s="1" a="1"/>
  <c r="R968" i="4" s="1"/>
  <c r="K969" i="4"/>
  <c r="L969" i="4"/>
  <c r="M969" i="4"/>
  <c r="Q969" i="4" s="1"/>
  <c r="R969" i="4" s="1" a="1"/>
  <c r="R969" i="4" s="1"/>
  <c r="N969" i="4"/>
  <c r="O969" i="4" a="1"/>
  <c r="O969" i="4" s="1"/>
  <c r="K970" i="4"/>
  <c r="L970" i="4"/>
  <c r="M970" i="4"/>
  <c r="Q970" i="4" s="1"/>
  <c r="N970" i="4"/>
  <c r="R970" i="4" a="1"/>
  <c r="R970" i="4" s="1"/>
  <c r="K971" i="4"/>
  <c r="L971" i="4"/>
  <c r="M971" i="4"/>
  <c r="Q971" i="4" s="1"/>
  <c r="R971" i="4" s="1" a="1"/>
  <c r="R971" i="4" s="1"/>
  <c r="N971" i="4"/>
  <c r="O971" i="4" s="1" a="1"/>
  <c r="O971" i="4" s="1"/>
  <c r="K972" i="4"/>
  <c r="L972" i="4"/>
  <c r="M972" i="4"/>
  <c r="Q972" i="4" s="1"/>
  <c r="N972" i="4"/>
  <c r="R972" i="4" a="1"/>
  <c r="R972" i="4" s="1"/>
  <c r="K973" i="4"/>
  <c r="S973" i="4" s="1"/>
  <c r="L973" i="4"/>
  <c r="M973" i="4"/>
  <c r="Q973" i="4" s="1"/>
  <c r="R973" i="4" s="1" a="1"/>
  <c r="R973" i="4" s="1"/>
  <c r="N973" i="4"/>
  <c r="K974" i="4"/>
  <c r="L974" i="4"/>
  <c r="M974" i="4"/>
  <c r="N974" i="4"/>
  <c r="Q974" i="4"/>
  <c r="R974" i="4" a="1"/>
  <c r="R974" i="4"/>
  <c r="K975" i="4"/>
  <c r="L975" i="4"/>
  <c r="M975" i="4"/>
  <c r="Q975" i="4" s="1"/>
  <c r="R975" i="4" s="1" a="1"/>
  <c r="N975" i="4"/>
  <c r="O975" i="4" s="1" a="1"/>
  <c r="O975" i="4" s="1"/>
  <c r="P975" i="4" a="1"/>
  <c r="P975" i="4"/>
  <c r="R975" i="4"/>
  <c r="S975" i="4"/>
  <c r="K976" i="4"/>
  <c r="L976" i="4"/>
  <c r="M976" i="4"/>
  <c r="Q976" i="4" s="1"/>
  <c r="R976" i="4" s="1" a="1"/>
  <c r="R976" i="4" s="1"/>
  <c r="N976" i="4"/>
  <c r="S976" i="4"/>
  <c r="K977" i="4"/>
  <c r="S977" i="4" s="1"/>
  <c r="L977" i="4"/>
  <c r="M977" i="4"/>
  <c r="Q977" i="4" s="1"/>
  <c r="R977" i="4" s="1" a="1"/>
  <c r="R977" i="4" s="1"/>
  <c r="N977" i="4"/>
  <c r="O977" i="4" s="1" a="1"/>
  <c r="O977" i="4" s="1"/>
  <c r="P977" i="4" a="1"/>
  <c r="P977" i="4" s="1"/>
  <c r="K978" i="4"/>
  <c r="L978" i="4"/>
  <c r="M978" i="4"/>
  <c r="N978" i="4"/>
  <c r="P978" i="4" s="1" a="1"/>
  <c r="P978" i="4"/>
  <c r="Q978" i="4"/>
  <c r="R978" i="4" s="1" a="1"/>
  <c r="R978" i="4" s="1"/>
  <c r="K979" i="4"/>
  <c r="L979" i="4"/>
  <c r="M979" i="4"/>
  <c r="Q979" i="4" s="1"/>
  <c r="R979" i="4" s="1" a="1"/>
  <c r="R979" i="4" s="1"/>
  <c r="N979" i="4"/>
  <c r="P979" i="4" s="1" a="1"/>
  <c r="P979" i="4" s="1"/>
  <c r="K980" i="4"/>
  <c r="L980" i="4"/>
  <c r="M980" i="4"/>
  <c r="Q980" i="4" s="1"/>
  <c r="R980" i="4" s="1" a="1"/>
  <c r="R980" i="4" s="1"/>
  <c r="N980" i="4"/>
  <c r="O980" i="4" s="1" a="1"/>
  <c r="O980" i="4" s="1"/>
  <c r="P980" i="4" a="1"/>
  <c r="P980" i="4" s="1"/>
  <c r="K981" i="4"/>
  <c r="L981" i="4"/>
  <c r="M981" i="4"/>
  <c r="N981" i="4"/>
  <c r="O981" i="4" a="1"/>
  <c r="O981" i="4" s="1"/>
  <c r="Q981" i="4"/>
  <c r="R981" i="4" s="1" a="1"/>
  <c r="R981" i="4" s="1"/>
  <c r="K982" i="4"/>
  <c r="L982" i="4"/>
  <c r="M982" i="4"/>
  <c r="Q982" i="4" s="1"/>
  <c r="R982" i="4" s="1" a="1"/>
  <c r="R982" i="4" s="1"/>
  <c r="N982" i="4"/>
  <c r="P982" i="4" s="1" a="1"/>
  <c r="P982" i="4" s="1"/>
  <c r="O982" i="4" a="1"/>
  <c r="O982" i="4" s="1"/>
  <c r="K983" i="4"/>
  <c r="S983" i="4" s="1"/>
  <c r="T983" i="4" s="1"/>
  <c r="L983" i="4"/>
  <c r="M983" i="4"/>
  <c r="Q983" i="4" s="1"/>
  <c r="R983" i="4" s="1" a="1"/>
  <c r="R983" i="4" s="1"/>
  <c r="N983" i="4"/>
  <c r="O983" i="4" s="1" a="1"/>
  <c r="O983" i="4"/>
  <c r="P983" i="4" a="1"/>
  <c r="P983" i="4" s="1"/>
  <c r="K984" i="4"/>
  <c r="L984" i="4"/>
  <c r="M984" i="4"/>
  <c r="Q984" i="4" s="1"/>
  <c r="R984" i="4" s="1" a="1"/>
  <c r="R984" i="4" s="1"/>
  <c r="N984" i="4"/>
  <c r="O984" i="4" a="1"/>
  <c r="O984" i="4" s="1"/>
  <c r="K985" i="4"/>
  <c r="L985" i="4"/>
  <c r="M985" i="4"/>
  <c r="Q985" i="4" s="1"/>
  <c r="R985" i="4" s="1" a="1"/>
  <c r="R985" i="4" s="1"/>
  <c r="N985" i="4"/>
  <c r="K986" i="4"/>
  <c r="L986" i="4"/>
  <c r="M986" i="4"/>
  <c r="Q986" i="4" s="1"/>
  <c r="R986" i="4" s="1" a="1"/>
  <c r="R986" i="4" s="1"/>
  <c r="N986" i="4"/>
  <c r="K987" i="4"/>
  <c r="L987" i="4"/>
  <c r="M987" i="4"/>
  <c r="Q987" i="4" s="1"/>
  <c r="R987" i="4" s="1" a="1"/>
  <c r="R987" i="4" s="1"/>
  <c r="N987" i="4"/>
  <c r="S987" i="4" s="1"/>
  <c r="T987" i="4" s="1"/>
  <c r="O987" i="4" a="1"/>
  <c r="O987" i="4" s="1"/>
  <c r="K988" i="4"/>
  <c r="L988" i="4"/>
  <c r="M988" i="4"/>
  <c r="N988" i="4"/>
  <c r="Q988" i="4"/>
  <c r="R988" i="4" s="1" a="1"/>
  <c r="R988" i="4" s="1"/>
  <c r="K989" i="4"/>
  <c r="S989" i="4" s="1"/>
  <c r="L989" i="4"/>
  <c r="M989" i="4"/>
  <c r="Q989" i="4" s="1"/>
  <c r="R989" i="4" s="1" a="1"/>
  <c r="R989" i="4" s="1"/>
  <c r="N989" i="4"/>
  <c r="K990" i="4"/>
  <c r="L990" i="4"/>
  <c r="M990" i="4"/>
  <c r="Q990" i="4" s="1"/>
  <c r="N990" i="4"/>
  <c r="R990" i="4" a="1"/>
  <c r="R990" i="4" s="1"/>
  <c r="K991" i="4"/>
  <c r="L991" i="4"/>
  <c r="M991" i="4"/>
  <c r="Q991" i="4" s="1"/>
  <c r="R991" i="4" s="1" a="1"/>
  <c r="R991" i="4" s="1"/>
  <c r="N991" i="4"/>
  <c r="O991" i="4" s="1" a="1"/>
  <c r="O991" i="4" s="1"/>
  <c r="K992" i="4"/>
  <c r="L992" i="4"/>
  <c r="M992" i="4"/>
  <c r="Q992" i="4" s="1"/>
  <c r="R992" i="4" s="1" a="1"/>
  <c r="R992" i="4" s="1"/>
  <c r="N992" i="4"/>
  <c r="O992" i="4" a="1"/>
  <c r="O992" i="4" s="1"/>
  <c r="K993" i="4"/>
  <c r="L993" i="4"/>
  <c r="M993" i="4"/>
  <c r="Q993" i="4" s="1"/>
  <c r="R993" i="4" s="1" a="1"/>
  <c r="R993" i="4" s="1"/>
  <c r="N993" i="4"/>
  <c r="S993" i="4" s="1"/>
  <c r="O993" i="4" a="1"/>
  <c r="O993" i="4"/>
  <c r="P993" i="4" a="1"/>
  <c r="P993" i="4" s="1"/>
  <c r="K994" i="4"/>
  <c r="L994" i="4"/>
  <c r="M994" i="4"/>
  <c r="Q994" i="4" s="1"/>
  <c r="R994" i="4" s="1" a="1"/>
  <c r="R994" i="4" s="1"/>
  <c r="N994" i="4"/>
  <c r="K995" i="4"/>
  <c r="L995" i="4"/>
  <c r="M995" i="4"/>
  <c r="N995" i="4"/>
  <c r="P995" i="4" s="1" a="1"/>
  <c r="P995" i="4" s="1"/>
  <c r="Q995" i="4"/>
  <c r="R995" i="4" s="1" a="1"/>
  <c r="R995" i="4"/>
  <c r="S995" i="4"/>
  <c r="T995" i="4" s="1"/>
  <c r="K996" i="4"/>
  <c r="L996" i="4"/>
  <c r="M996" i="4"/>
  <c r="Q996" i="4" s="1"/>
  <c r="R996" i="4" s="1" a="1"/>
  <c r="N996" i="4"/>
  <c r="P996" i="4" s="1" a="1"/>
  <c r="O996" i="4" a="1"/>
  <c r="O996" i="4"/>
  <c r="P996" i="4"/>
  <c r="R996" i="4"/>
  <c r="S996" i="4"/>
  <c r="K997" i="4"/>
  <c r="L997" i="4"/>
  <c r="M997" i="4"/>
  <c r="Q997" i="4" s="1"/>
  <c r="R997" i="4" s="1" a="1"/>
  <c r="R997" i="4" s="1"/>
  <c r="N997" i="4"/>
  <c r="K998" i="4"/>
  <c r="L998" i="4"/>
  <c r="M998" i="4"/>
  <c r="Q998" i="4" s="1"/>
  <c r="R998" i="4" s="1" a="1"/>
  <c r="N998" i="4"/>
  <c r="R998" i="4"/>
  <c r="S998" i="4"/>
  <c r="T998" i="4" s="1"/>
  <c r="K999" i="4"/>
  <c r="S999" i="4" s="1"/>
  <c r="L999" i="4"/>
  <c r="M999" i="4"/>
  <c r="Q999" i="4" s="1"/>
  <c r="R999" i="4" s="1" a="1"/>
  <c r="R999" i="4" s="1"/>
  <c r="N999" i="4"/>
  <c r="P999" i="4" s="1" a="1"/>
  <c r="P999" i="4" s="1"/>
  <c r="O999" i="4" a="1"/>
  <c r="O999" i="4" s="1"/>
  <c r="K1000" i="4"/>
  <c r="L1000" i="4"/>
  <c r="M1000" i="4"/>
  <c r="N1000" i="4"/>
  <c r="Q1000" i="4"/>
  <c r="R1000" i="4" s="1" a="1"/>
  <c r="R1000" i="4" s="1"/>
  <c r="K1001" i="4"/>
  <c r="S1001" i="4" s="1"/>
  <c r="T1001" i="4" s="1"/>
  <c r="L1001" i="4"/>
  <c r="M1001" i="4"/>
  <c r="N1001" i="4"/>
  <c r="P1001" i="4" s="1" a="1"/>
  <c r="P1001" i="4" s="1"/>
  <c r="O1001" i="4" a="1"/>
  <c r="O1001" i="4" s="1"/>
  <c r="Q1001" i="4"/>
  <c r="R1001" i="4" s="1" a="1"/>
  <c r="R1001" i="4" s="1"/>
  <c r="K1002" i="4"/>
  <c r="L1002" i="4"/>
  <c r="M1002" i="4"/>
  <c r="N1002" i="4"/>
  <c r="Q1002" i="4"/>
  <c r="R1002" i="4" s="1" a="1"/>
  <c r="R1002" i="4" s="1"/>
  <c r="K1003" i="4"/>
  <c r="L1003" i="4"/>
  <c r="M1003" i="4"/>
  <c r="Q1003" i="4" s="1"/>
  <c r="R1003" i="4" s="1" a="1"/>
  <c r="R1003" i="4" s="1"/>
  <c r="N1003" i="4"/>
  <c r="P1003" i="4" s="1" a="1"/>
  <c r="P1003" i="4" s="1"/>
  <c r="K1004" i="4"/>
  <c r="L1004" i="4"/>
  <c r="M1004" i="4"/>
  <c r="Q1004" i="4" s="1"/>
  <c r="R1004" i="4" s="1" a="1"/>
  <c r="R1004" i="4" s="1"/>
  <c r="N1004" i="4"/>
  <c r="P1004" i="4" a="1"/>
  <c r="P1004" i="4" s="1"/>
  <c r="K1005" i="4"/>
  <c r="L1005" i="4"/>
  <c r="M1005" i="4"/>
  <c r="N1005" i="4"/>
  <c r="O1005" i="4" a="1"/>
  <c r="O1005" i="4" s="1"/>
  <c r="Q1005" i="4"/>
  <c r="R1005" i="4" s="1" a="1"/>
  <c r="R1005" i="4" s="1"/>
  <c r="K1006" i="4"/>
  <c r="L1006" i="4"/>
  <c r="M1006" i="4"/>
  <c r="Q1006" i="4" s="1"/>
  <c r="R1006" i="4" s="1" a="1"/>
  <c r="R1006" i="4" s="1"/>
  <c r="N1006" i="4"/>
  <c r="O1006" i="4" a="1"/>
  <c r="O1006" i="4" s="1"/>
  <c r="K1007" i="4"/>
  <c r="L1007" i="4"/>
  <c r="M1007" i="4"/>
  <c r="Q1007" i="4" s="1"/>
  <c r="R1007" i="4" s="1" a="1"/>
  <c r="R1007" i="4" s="1"/>
  <c r="N1007" i="4"/>
  <c r="K1008" i="4"/>
  <c r="L1008" i="4"/>
  <c r="M1008" i="4"/>
  <c r="Q1008" i="4" s="1"/>
  <c r="R1008" i="4" s="1" a="1"/>
  <c r="R1008" i="4" s="1"/>
  <c r="N1008" i="4"/>
  <c r="O1008" i="4" s="1" a="1"/>
  <c r="O1008" i="4" s="1"/>
  <c r="K1009" i="4"/>
  <c r="L1009" i="4"/>
  <c r="M1009" i="4"/>
  <c r="Q1009" i="4" s="1"/>
  <c r="R1009" i="4" s="1" a="1"/>
  <c r="R1009" i="4" s="1"/>
  <c r="N1009" i="4"/>
  <c r="K1010" i="4"/>
  <c r="L1010" i="4"/>
  <c r="M1010" i="4"/>
  <c r="Q1010" i="4" s="1"/>
  <c r="R1010" i="4" s="1" a="1"/>
  <c r="R1010" i="4" s="1"/>
  <c r="N1010" i="4"/>
  <c r="K1011" i="4"/>
  <c r="L1011" i="4"/>
  <c r="M1011" i="4"/>
  <c r="Q1011" i="4" s="1"/>
  <c r="R1011" i="4" s="1" a="1"/>
  <c r="R1011" i="4" s="1"/>
  <c r="N1011" i="4"/>
  <c r="O1011" i="4" a="1"/>
  <c r="O1011" i="4" s="1"/>
  <c r="P1011" i="4" a="1"/>
  <c r="P1011" i="4" s="1"/>
  <c r="S1011" i="4"/>
  <c r="K1012" i="4"/>
  <c r="L1012" i="4"/>
  <c r="M1012" i="4"/>
  <c r="N1012" i="4"/>
  <c r="Q1012" i="4"/>
  <c r="R1012" i="4" a="1"/>
  <c r="R1012" i="4" s="1"/>
  <c r="K1013" i="4"/>
  <c r="L1013" i="4"/>
  <c r="M1013" i="4"/>
  <c r="Q1013" i="4" s="1"/>
  <c r="R1013" i="4" s="1" a="1"/>
  <c r="R1013" i="4" s="1"/>
  <c r="N1013" i="4"/>
  <c r="O1013" i="4" s="1" a="1"/>
  <c r="O1013" i="4" s="1"/>
  <c r="P1013" i="4" a="1"/>
  <c r="P1013" i="4" s="1"/>
  <c r="K1014" i="4"/>
  <c r="L1014" i="4"/>
  <c r="M1014" i="4"/>
  <c r="N1014" i="4"/>
  <c r="P1014" i="4" a="1"/>
  <c r="P1014" i="4" s="1"/>
  <c r="Q1014" i="4"/>
  <c r="R1014" i="4" s="1" a="1"/>
  <c r="R1014" i="4" s="1"/>
  <c r="K1015" i="4"/>
  <c r="L1015" i="4"/>
  <c r="M1015" i="4"/>
  <c r="N1015" i="4"/>
  <c r="O1015" i="4" s="1" a="1"/>
  <c r="O1015" i="4"/>
  <c r="P1015" i="4" a="1"/>
  <c r="P1015" i="4"/>
  <c r="Q1015" i="4"/>
  <c r="R1015" i="4" s="1" a="1"/>
  <c r="R1015" i="4" s="1"/>
  <c r="K1016" i="4"/>
  <c r="L1016" i="4"/>
  <c r="M1016" i="4"/>
  <c r="Q1016" i="4" s="1"/>
  <c r="R1016" i="4" s="1" a="1"/>
  <c r="R1016" i="4" s="1"/>
  <c r="N1016" i="4"/>
  <c r="S1016" i="4" s="1"/>
  <c r="O1016" i="4" a="1"/>
  <c r="O1016" i="4" s="1"/>
  <c r="P1016" i="4" a="1"/>
  <c r="P1016" i="4" s="1"/>
  <c r="K1017" i="4"/>
  <c r="L1017" i="4"/>
  <c r="M1017" i="4"/>
  <c r="Q1017" i="4" s="1"/>
  <c r="R1017" i="4" s="1" a="1"/>
  <c r="R1017" i="4" s="1"/>
  <c r="N1017" i="4"/>
  <c r="K1018" i="4"/>
  <c r="L1018" i="4"/>
  <c r="M1018" i="4"/>
  <c r="Q1018" i="4" s="1"/>
  <c r="R1018" i="4" s="1" a="1"/>
  <c r="R1018" i="4" s="1"/>
  <c r="N1018" i="4"/>
  <c r="S1018" i="4"/>
  <c r="K1019" i="4"/>
  <c r="L1019" i="4"/>
  <c r="M1019" i="4"/>
  <c r="Q1019" i="4" s="1"/>
  <c r="R1019" i="4" s="1" a="1"/>
  <c r="R1019" i="4" s="1"/>
  <c r="N1019" i="4"/>
  <c r="S1019" i="4" s="1"/>
  <c r="O1019" i="4" a="1"/>
  <c r="O1019" i="4"/>
  <c r="P1019" i="4" a="1"/>
  <c r="P1019" i="4" s="1"/>
  <c r="K1020" i="4"/>
  <c r="S1020" i="4" s="1"/>
  <c r="L1020" i="4"/>
  <c r="M1020" i="4"/>
  <c r="Q1020" i="4" s="1"/>
  <c r="N1020" i="4"/>
  <c r="P1020" i="4" s="1" a="1"/>
  <c r="O1020" i="4" a="1"/>
  <c r="O1020" i="4" s="1"/>
  <c r="P1020" i="4"/>
  <c r="R1020" i="4" a="1"/>
  <c r="R1020" i="4" s="1"/>
  <c r="K1021" i="4"/>
  <c r="S1021" i="4" s="1"/>
  <c r="L1021" i="4"/>
  <c r="M1021" i="4"/>
  <c r="Q1021" i="4" s="1"/>
  <c r="R1021" i="4" s="1" a="1"/>
  <c r="R1021" i="4" s="1"/>
  <c r="N1021" i="4"/>
  <c r="O1021" i="4" a="1"/>
  <c r="O1021" i="4" s="1"/>
  <c r="P1021" i="4" a="1"/>
  <c r="P1021" i="4" s="1"/>
  <c r="K1022" i="4"/>
  <c r="L1022" i="4"/>
  <c r="M1022" i="4"/>
  <c r="Q1022" i="4" s="1"/>
  <c r="R1022" i="4" s="1" a="1"/>
  <c r="R1022" i="4" s="1"/>
  <c r="N1022" i="4"/>
  <c r="S1022" i="4" s="1"/>
  <c r="K1023" i="4"/>
  <c r="L1023" i="4"/>
  <c r="M1023" i="4"/>
  <c r="Q1023" i="4" s="1"/>
  <c r="R1023" i="4" s="1" a="1"/>
  <c r="R1023" i="4" s="1"/>
  <c r="T1023" i="4" s="1"/>
  <c r="N1023" i="4"/>
  <c r="O1023" i="4" a="1"/>
  <c r="O1023" i="4" s="1"/>
  <c r="P1023" i="4" a="1"/>
  <c r="P1023" i="4" s="1"/>
  <c r="S1023" i="4"/>
  <c r="K1024" i="4"/>
  <c r="L1024" i="4"/>
  <c r="M1024" i="4"/>
  <c r="Q1024" i="4" s="1"/>
  <c r="N1024" i="4"/>
  <c r="R1024" i="4" a="1"/>
  <c r="R1024" i="4" s="1"/>
  <c r="T1024" i="4" s="1"/>
  <c r="S1024" i="4"/>
  <c r="K1025" i="4"/>
  <c r="L1025" i="4"/>
  <c r="M1025" i="4"/>
  <c r="Q1025" i="4" s="1"/>
  <c r="R1025" i="4" s="1" a="1"/>
  <c r="R1025" i="4" s="1"/>
  <c r="N1025" i="4"/>
  <c r="O1025" i="4" s="1" a="1"/>
  <c r="O1025" i="4" s="1"/>
  <c r="P1025" i="4" a="1"/>
  <c r="P1025" i="4" s="1"/>
  <c r="K1026" i="4"/>
  <c r="L1026" i="4"/>
  <c r="M1026" i="4"/>
  <c r="N1026" i="4"/>
  <c r="O1026" i="4" s="1" a="1"/>
  <c r="O1026" i="4" s="1"/>
  <c r="P1026" i="4" a="1"/>
  <c r="P1026" i="4" s="1"/>
  <c r="Q1026" i="4"/>
  <c r="R1026" i="4" s="1" a="1"/>
  <c r="R1026" i="4" s="1"/>
  <c r="S1026" i="4"/>
  <c r="K1027" i="4"/>
  <c r="L1027" i="4"/>
  <c r="M1027" i="4"/>
  <c r="Q1027" i="4" s="1"/>
  <c r="R1027" i="4" s="1" a="1"/>
  <c r="R1027" i="4" s="1"/>
  <c r="N1027" i="4"/>
  <c r="P1027" i="4" a="1"/>
  <c r="P1027" i="4" s="1"/>
  <c r="K1028" i="4"/>
  <c r="L1028" i="4"/>
  <c r="M1028" i="4"/>
  <c r="Q1028" i="4" s="1"/>
  <c r="R1028" i="4" s="1" a="1"/>
  <c r="R1028" i="4" s="1"/>
  <c r="N1028" i="4"/>
  <c r="P1028" i="4" a="1"/>
  <c r="P1028" i="4" s="1"/>
  <c r="K1029" i="4"/>
  <c r="L1029" i="4"/>
  <c r="M1029" i="4"/>
  <c r="Q1029" i="4" s="1"/>
  <c r="R1029" i="4" s="1" a="1"/>
  <c r="R1029" i="4" s="1"/>
  <c r="N1029" i="4"/>
  <c r="O1029" i="4" s="1" a="1"/>
  <c r="O1029" i="4" s="1"/>
  <c r="K1030" i="4"/>
  <c r="L1030" i="4"/>
  <c r="M1030" i="4"/>
  <c r="Q1030" i="4" s="1"/>
  <c r="N1030" i="4"/>
  <c r="P1030" i="4" s="1" a="1"/>
  <c r="P1030" i="4" s="1"/>
  <c r="R1030" i="4" a="1"/>
  <c r="R1030" i="4" s="1"/>
  <c r="K1031" i="4"/>
  <c r="L1031" i="4"/>
  <c r="M1031" i="4"/>
  <c r="Q1031" i="4" s="1"/>
  <c r="R1031" i="4" s="1" a="1"/>
  <c r="R1031" i="4" s="1"/>
  <c r="N1031" i="4"/>
  <c r="K1032" i="4"/>
  <c r="L1032" i="4"/>
  <c r="M1032" i="4"/>
  <c r="Q1032" i="4" s="1"/>
  <c r="R1032" i="4" s="1" a="1"/>
  <c r="R1032" i="4" s="1"/>
  <c r="N1032" i="4"/>
  <c r="O1032" i="4" a="1"/>
  <c r="O1032" i="4" s="1"/>
  <c r="K1033" i="4"/>
  <c r="L1033" i="4"/>
  <c r="M1033" i="4"/>
  <c r="Q1033" i="4" s="1"/>
  <c r="R1033" i="4" s="1" a="1"/>
  <c r="R1033" i="4" s="1"/>
  <c r="N1033" i="4"/>
  <c r="S1033" i="4" s="1"/>
  <c r="O1033" i="4" a="1"/>
  <c r="O1033" i="4" s="1"/>
  <c r="P1033" i="4" a="1"/>
  <c r="P1033" i="4" s="1"/>
  <c r="K1034" i="4"/>
  <c r="L1034" i="4"/>
  <c r="M1034" i="4"/>
  <c r="Q1034" i="4" s="1"/>
  <c r="R1034" i="4" s="1" a="1"/>
  <c r="R1034" i="4" s="1"/>
  <c r="N1034" i="4"/>
  <c r="S1034" i="4"/>
  <c r="K1035" i="4"/>
  <c r="L1035" i="4"/>
  <c r="M1035" i="4"/>
  <c r="Q1035" i="4" s="1"/>
  <c r="R1035" i="4" s="1" a="1"/>
  <c r="R1035" i="4" s="1"/>
  <c r="N1035" i="4"/>
  <c r="S1035" i="4" s="1"/>
  <c r="O1035" i="4" a="1"/>
  <c r="O1035" i="4" s="1"/>
  <c r="P1035" i="4" a="1"/>
  <c r="P1035" i="4"/>
  <c r="K1036" i="4"/>
  <c r="L1036" i="4"/>
  <c r="M1036" i="4"/>
  <c r="N1036" i="4"/>
  <c r="Q1036" i="4"/>
  <c r="R1036" i="4" s="1" a="1"/>
  <c r="R1036" i="4"/>
  <c r="S1036" i="4"/>
  <c r="K1037" i="4"/>
  <c r="S1037" i="4" s="1"/>
  <c r="T1037" i="4" s="1"/>
  <c r="L1037" i="4"/>
  <c r="M1037" i="4"/>
  <c r="Q1037" i="4" s="1"/>
  <c r="R1037" i="4" s="1" a="1"/>
  <c r="R1037" i="4" s="1"/>
  <c r="N1037" i="4"/>
  <c r="P1037" i="4" s="1" a="1"/>
  <c r="P1037" i="4" s="1"/>
  <c r="O1037" i="4" a="1"/>
  <c r="O1037" i="4" s="1"/>
  <c r="K1038" i="4"/>
  <c r="L1038" i="4"/>
  <c r="M1038" i="4"/>
  <c r="Q1038" i="4" s="1"/>
  <c r="R1038" i="4" s="1" a="1"/>
  <c r="R1038" i="4" s="1"/>
  <c r="N1038" i="4"/>
  <c r="K1039" i="4"/>
  <c r="L1039" i="4"/>
  <c r="M1039" i="4"/>
  <c r="Q1039" i="4" s="1"/>
  <c r="R1039" i="4" s="1" a="1"/>
  <c r="R1039" i="4" s="1"/>
  <c r="N1039" i="4"/>
  <c r="P1039" i="4" s="1" a="1"/>
  <c r="P1039" i="4" s="1"/>
  <c r="O1039" i="4" a="1"/>
  <c r="O1039" i="4" s="1"/>
  <c r="K1040" i="4"/>
  <c r="L1040" i="4"/>
  <c r="M1040" i="4"/>
  <c r="Q1040" i="4" s="1"/>
  <c r="N1040" i="4"/>
  <c r="R1040" i="4" a="1"/>
  <c r="R1040" i="4" s="1"/>
  <c r="K1041" i="4"/>
  <c r="L1041" i="4"/>
  <c r="M1041" i="4"/>
  <c r="N1041" i="4"/>
  <c r="S1041" i="4" s="1"/>
  <c r="T1041" i="4" s="1"/>
  <c r="O1041" i="4" a="1"/>
  <c r="O1041" i="4" s="1"/>
  <c r="Q1041" i="4"/>
  <c r="R1041" i="4" s="1" a="1"/>
  <c r="R1041" i="4" s="1"/>
  <c r="K1042" i="4"/>
  <c r="L1042" i="4"/>
  <c r="M1042" i="4"/>
  <c r="Q1042" i="4" s="1"/>
  <c r="R1042" i="4" s="1" a="1"/>
  <c r="R1042" i="4" s="1"/>
  <c r="N1042" i="4"/>
  <c r="O1042" i="4" a="1"/>
  <c r="O1042" i="4"/>
  <c r="P1042" i="4" a="1"/>
  <c r="P1042" i="4" s="1"/>
  <c r="S1042" i="4"/>
  <c r="K1043" i="4"/>
  <c r="L1043" i="4"/>
  <c r="M1043" i="4"/>
  <c r="N1043" i="4"/>
  <c r="O1043" i="4" s="1" a="1"/>
  <c r="O1043" i="4" s="1"/>
  <c r="Q1043" i="4"/>
  <c r="R1043" i="4" s="1" a="1"/>
  <c r="R1043" i="4" s="1"/>
  <c r="S1043" i="4"/>
  <c r="K1044" i="4"/>
  <c r="L1044" i="4"/>
  <c r="M1044" i="4"/>
  <c r="Q1044" i="4" s="1"/>
  <c r="N1044" i="4"/>
  <c r="P1044" i="4" s="1" a="1"/>
  <c r="P1044" i="4" s="1"/>
  <c r="O1044" i="4" a="1"/>
  <c r="O1044" i="4" s="1"/>
  <c r="R1044" i="4" a="1"/>
  <c r="R1044" i="4"/>
  <c r="S1044" i="4"/>
  <c r="K1045" i="4"/>
  <c r="S1045" i="4" s="1"/>
  <c r="L1045" i="4"/>
  <c r="M1045" i="4"/>
  <c r="Q1045" i="4" s="1"/>
  <c r="R1045" i="4" s="1" a="1"/>
  <c r="R1045" i="4" s="1"/>
  <c r="N1045" i="4"/>
  <c r="K1046" i="4"/>
  <c r="L1046" i="4"/>
  <c r="M1046" i="4"/>
  <c r="Q1046" i="4" s="1"/>
  <c r="R1046" i="4" s="1" a="1"/>
  <c r="R1046" i="4" s="1"/>
  <c r="N1046" i="4"/>
  <c r="K1047" i="4"/>
  <c r="S1047" i="4" s="1"/>
  <c r="L1047" i="4"/>
  <c r="M1047" i="4"/>
  <c r="Q1047" i="4" s="1"/>
  <c r="R1047" i="4" s="1" a="1"/>
  <c r="R1047" i="4" s="1"/>
  <c r="T1047" i="4" s="1"/>
  <c r="N1047" i="4"/>
  <c r="P1047" i="4" s="1" a="1"/>
  <c r="P1047" i="4" s="1"/>
  <c r="K1048" i="4"/>
  <c r="L1048" i="4"/>
  <c r="M1048" i="4"/>
  <c r="N1048" i="4"/>
  <c r="Q1048" i="4"/>
  <c r="R1048" i="4" a="1"/>
  <c r="R1048" i="4" s="1"/>
  <c r="K1049" i="4"/>
  <c r="L1049" i="4"/>
  <c r="M1049" i="4"/>
  <c r="Q1049" i="4" s="1"/>
  <c r="R1049" i="4" s="1" a="1"/>
  <c r="R1049" i="4" s="1"/>
  <c r="N1049" i="4"/>
  <c r="K1050" i="4"/>
  <c r="L1050" i="4"/>
  <c r="M1050" i="4"/>
  <c r="N1050" i="4"/>
  <c r="Q1050" i="4"/>
  <c r="R1050" i="4" s="1" a="1"/>
  <c r="R1050" i="4" s="1"/>
  <c r="K1051" i="4"/>
  <c r="L1051" i="4"/>
  <c r="M1051" i="4"/>
  <c r="N1051" i="4"/>
  <c r="P1051" i="4" a="1"/>
  <c r="P1051" i="4" s="1"/>
  <c r="Q1051" i="4"/>
  <c r="R1051" i="4" s="1" a="1"/>
  <c r="R1051" i="4" s="1"/>
  <c r="K1052" i="4"/>
  <c r="L1052" i="4"/>
  <c r="M1052" i="4"/>
  <c r="N1052" i="4"/>
  <c r="O1052" i="4" s="1" a="1"/>
  <c r="O1052" i="4" s="1"/>
  <c r="Q1052" i="4"/>
  <c r="R1052" i="4" s="1" a="1"/>
  <c r="R1052" i="4" s="1"/>
  <c r="S1052" i="4"/>
  <c r="K1053" i="4"/>
  <c r="L1053" i="4"/>
  <c r="M1053" i="4"/>
  <c r="Q1053" i="4" s="1"/>
  <c r="R1053" i="4" s="1" a="1"/>
  <c r="R1053" i="4" s="1"/>
  <c r="N1053" i="4"/>
  <c r="O1053" i="4" s="1" a="1"/>
  <c r="O1053" i="4" s="1"/>
  <c r="K1054" i="4"/>
  <c r="L1054" i="4"/>
  <c r="M1054" i="4"/>
  <c r="Q1054" i="4" s="1"/>
  <c r="R1054" i="4" s="1" a="1"/>
  <c r="R1054" i="4" s="1"/>
  <c r="N1054" i="4"/>
  <c r="O1054" i="4" a="1"/>
  <c r="O1054" i="4"/>
  <c r="K1055" i="4"/>
  <c r="L1055" i="4"/>
  <c r="M1055" i="4"/>
  <c r="Q1055" i="4" s="1"/>
  <c r="R1055" i="4" s="1" a="1"/>
  <c r="N1055" i="4"/>
  <c r="O1055" i="4" s="1" a="1"/>
  <c r="O1055" i="4" s="1"/>
  <c r="R1055" i="4"/>
  <c r="S1055" i="4"/>
  <c r="K1056" i="4"/>
  <c r="L1056" i="4"/>
  <c r="M1056" i="4"/>
  <c r="N1056" i="4"/>
  <c r="P1056" i="4" s="1" a="1"/>
  <c r="P1056" i="4"/>
  <c r="Q1056" i="4"/>
  <c r="R1056" i="4" s="1" a="1"/>
  <c r="R1056" i="4" s="1"/>
  <c r="T1056" i="4" s="1"/>
  <c r="S1056" i="4"/>
  <c r="K1057" i="4"/>
  <c r="L1057" i="4"/>
  <c r="M1057" i="4"/>
  <c r="Q1057" i="4" s="1"/>
  <c r="R1057" i="4" s="1" a="1"/>
  <c r="R1057" i="4" s="1"/>
  <c r="N1057" i="4"/>
  <c r="O1057" i="4" s="1" a="1"/>
  <c r="O1057" i="4" s="1"/>
  <c r="K1058" i="4"/>
  <c r="L1058" i="4"/>
  <c r="M1058" i="4"/>
  <c r="N1058" i="4"/>
  <c r="P1058" i="4" a="1"/>
  <c r="P1058" i="4" s="1"/>
  <c r="Q1058" i="4"/>
  <c r="R1058" i="4" s="1" a="1"/>
  <c r="R1058" i="4"/>
  <c r="K1059" i="4"/>
  <c r="L1059" i="4"/>
  <c r="M1059" i="4"/>
  <c r="Q1059" i="4" s="1"/>
  <c r="R1059" i="4" s="1" a="1"/>
  <c r="R1059" i="4" s="1"/>
  <c r="N1059" i="4"/>
  <c r="O1059" i="4" s="1" a="1"/>
  <c r="O1059" i="4" s="1"/>
  <c r="P1059" i="4" a="1"/>
  <c r="P1059" i="4" s="1"/>
  <c r="K1060" i="4"/>
  <c r="S1060" i="4" s="1"/>
  <c r="L1060" i="4"/>
  <c r="M1060" i="4"/>
  <c r="Q1060" i="4" s="1"/>
  <c r="R1060" i="4" s="1" a="1"/>
  <c r="R1060" i="4" s="1"/>
  <c r="N1060" i="4"/>
  <c r="P1060" i="4" s="1" a="1"/>
  <c r="P1060" i="4" s="1"/>
  <c r="O1060" i="4" a="1"/>
  <c r="O1060" i="4" s="1"/>
  <c r="K1061" i="4"/>
  <c r="L1061" i="4"/>
  <c r="M1061" i="4"/>
  <c r="N1061" i="4"/>
  <c r="P1061" i="4" s="1" a="1"/>
  <c r="O1061" i="4" a="1"/>
  <c r="O1061" i="4" s="1"/>
  <c r="P1061" i="4"/>
  <c r="Q1061" i="4"/>
  <c r="R1061" i="4" s="1" a="1"/>
  <c r="R1061" i="4" s="1"/>
  <c r="K1062" i="4"/>
  <c r="L1062" i="4"/>
  <c r="M1062" i="4"/>
  <c r="Q1062" i="4" s="1"/>
  <c r="R1062" i="4" s="1" a="1"/>
  <c r="R1062" i="4" s="1"/>
  <c r="N1062" i="4"/>
  <c r="O1062" i="4" a="1"/>
  <c r="O1062" i="4" s="1"/>
  <c r="P1062" i="4" a="1"/>
  <c r="P1062" i="4" s="1"/>
  <c r="S1062" i="4"/>
  <c r="K1063" i="4"/>
  <c r="L1063" i="4"/>
  <c r="M1063" i="4"/>
  <c r="Q1063" i="4" s="1"/>
  <c r="R1063" i="4" s="1" a="1"/>
  <c r="R1063" i="4" s="1"/>
  <c r="N1063" i="4"/>
  <c r="O1063" i="4" s="1" a="1"/>
  <c r="O1063" i="4"/>
  <c r="P1063" i="4" a="1"/>
  <c r="P1063" i="4"/>
  <c r="K1064" i="4"/>
  <c r="L1064" i="4"/>
  <c r="M1064" i="4"/>
  <c r="Q1064" i="4" s="1"/>
  <c r="N1064" i="4"/>
  <c r="O1064" i="4" s="1" a="1"/>
  <c r="O1064" i="4" s="1"/>
  <c r="P1064" i="4" a="1"/>
  <c r="P1064" i="4"/>
  <c r="R1064" i="4" a="1"/>
  <c r="R1064" i="4" s="1"/>
  <c r="K1065" i="4"/>
  <c r="S1065" i="4" s="1"/>
  <c r="L1065" i="4"/>
  <c r="M1065" i="4"/>
  <c r="Q1065" i="4" s="1"/>
  <c r="R1065" i="4" s="1" a="1"/>
  <c r="R1065" i="4" s="1"/>
  <c r="N1065" i="4"/>
  <c r="O1065" i="4" s="1" a="1"/>
  <c r="O1065" i="4" s="1"/>
  <c r="P1065" i="4" a="1"/>
  <c r="P1065" i="4"/>
  <c r="K1066" i="4"/>
  <c r="L1066" i="4"/>
  <c r="M1066" i="4"/>
  <c r="Q1066" i="4" s="1"/>
  <c r="R1066" i="4" s="1" a="1"/>
  <c r="R1066" i="4" s="1"/>
  <c r="N1066" i="4"/>
  <c r="O1066" i="4" s="1" a="1"/>
  <c r="O1066" i="4"/>
  <c r="K1067" i="4"/>
  <c r="L1067" i="4"/>
  <c r="M1067" i="4"/>
  <c r="Q1067" i="4" s="1"/>
  <c r="R1067" i="4" s="1" a="1"/>
  <c r="R1067" i="4" s="1"/>
  <c r="N1067" i="4"/>
  <c r="S1067" i="4" s="1"/>
  <c r="P1067" i="4" a="1"/>
  <c r="P1067" i="4" s="1"/>
  <c r="K1068" i="4"/>
  <c r="L1068" i="4"/>
  <c r="M1068" i="4"/>
  <c r="N1068" i="4"/>
  <c r="S1068" i="4" s="1"/>
  <c r="O1068" i="4" a="1"/>
  <c r="O1068" i="4"/>
  <c r="P1068" i="4" a="1"/>
  <c r="P1068" i="4" s="1"/>
  <c r="Q1068" i="4"/>
  <c r="R1068" i="4" s="1" a="1"/>
  <c r="R1068" i="4" s="1"/>
  <c r="K1069" i="4"/>
  <c r="L1069" i="4"/>
  <c r="M1069" i="4"/>
  <c r="Q1069" i="4" s="1"/>
  <c r="R1069" i="4" s="1" a="1"/>
  <c r="R1069" i="4" s="1"/>
  <c r="N1069" i="4"/>
  <c r="O1069" i="4" a="1"/>
  <c r="O1069" i="4" s="1"/>
  <c r="K1070" i="4"/>
  <c r="L1070" i="4"/>
  <c r="M1070" i="4"/>
  <c r="Q1070" i="4" s="1"/>
  <c r="R1070" i="4" s="1" a="1"/>
  <c r="R1070" i="4" s="1"/>
  <c r="N1070" i="4"/>
  <c r="O1070" i="4" s="1" a="1"/>
  <c r="O1070" i="4"/>
  <c r="K1071" i="4"/>
  <c r="L1071" i="4"/>
  <c r="M1071" i="4"/>
  <c r="Q1071" i="4" s="1"/>
  <c r="N1071" i="4"/>
  <c r="S1071" i="4" s="1"/>
  <c r="O1071" i="4" a="1"/>
  <c r="O1071" i="4" s="1"/>
  <c r="P1071" i="4" a="1"/>
  <c r="P1071" i="4"/>
  <c r="R1071" i="4" a="1"/>
  <c r="R1071" i="4" s="1"/>
  <c r="K1072" i="4"/>
  <c r="L1072" i="4"/>
  <c r="M1072" i="4"/>
  <c r="Q1072" i="4" s="1"/>
  <c r="R1072" i="4" s="1" a="1"/>
  <c r="R1072" i="4" s="1"/>
  <c r="N1072" i="4"/>
  <c r="S1072" i="4" s="1"/>
  <c r="P1072" i="4" a="1"/>
  <c r="P1072" i="4" s="1"/>
  <c r="K1073" i="4"/>
  <c r="L1073" i="4"/>
  <c r="M1073" i="4"/>
  <c r="Q1073" i="4" s="1"/>
  <c r="R1073" i="4" s="1" a="1"/>
  <c r="R1073" i="4" s="1"/>
  <c r="N1073" i="4"/>
  <c r="K1074" i="4"/>
  <c r="L1074" i="4"/>
  <c r="M1074" i="4"/>
  <c r="Q1074" i="4" s="1"/>
  <c r="R1074" i="4" s="1" a="1"/>
  <c r="R1074" i="4" s="1"/>
  <c r="N1074" i="4"/>
  <c r="S1074" i="4" s="1"/>
  <c r="O1074" i="4" a="1"/>
  <c r="O1074" i="4" s="1"/>
  <c r="P1074" i="4" a="1"/>
  <c r="P1074" i="4" s="1"/>
  <c r="K1075" i="4"/>
  <c r="L1075" i="4"/>
  <c r="M1075" i="4"/>
  <c r="N1075" i="4"/>
  <c r="Q1075" i="4"/>
  <c r="R1075" i="4" s="1" a="1"/>
  <c r="R1075" i="4" s="1"/>
  <c r="K1076" i="4"/>
  <c r="L1076" i="4"/>
  <c r="M1076" i="4"/>
  <c r="Q1076" i="4" s="1"/>
  <c r="R1076" i="4" s="1" a="1"/>
  <c r="R1076" i="4" s="1"/>
  <c r="N1076" i="4"/>
  <c r="S1076" i="4"/>
  <c r="K1077" i="4"/>
  <c r="L1077" i="4"/>
  <c r="M1077" i="4"/>
  <c r="Q1077" i="4" s="1"/>
  <c r="R1077" i="4" s="1" a="1"/>
  <c r="R1077" i="4" s="1"/>
  <c r="N1077" i="4"/>
  <c r="K1078" i="4"/>
  <c r="L1078" i="4"/>
  <c r="M1078" i="4"/>
  <c r="Q1078" i="4" s="1"/>
  <c r="R1078" i="4" s="1" a="1"/>
  <c r="R1078" i="4" s="1"/>
  <c r="N1078" i="4"/>
  <c r="K1079" i="4"/>
  <c r="L1079" i="4"/>
  <c r="M1079" i="4"/>
  <c r="Q1079" i="4" s="1"/>
  <c r="R1079" i="4" s="1" a="1"/>
  <c r="R1079" i="4" s="1"/>
  <c r="N1079" i="4"/>
  <c r="P1079" i="4" a="1"/>
  <c r="P1079" i="4" s="1"/>
  <c r="K1080" i="4"/>
  <c r="L1080" i="4"/>
  <c r="M1080" i="4"/>
  <c r="Q1080" i="4" s="1"/>
  <c r="R1080" i="4" s="1" a="1"/>
  <c r="R1080" i="4" s="1"/>
  <c r="N1080" i="4"/>
  <c r="O1080" i="4" a="1"/>
  <c r="O1080" i="4" s="1"/>
  <c r="K1081" i="4"/>
  <c r="S1081" i="4" s="1"/>
  <c r="L1081" i="4"/>
  <c r="M1081" i="4"/>
  <c r="N1081" i="4"/>
  <c r="P1081" i="4" s="1" a="1"/>
  <c r="P1081" i="4" s="1"/>
  <c r="O1081" i="4" a="1"/>
  <c r="O1081" i="4" s="1"/>
  <c r="Q1081" i="4"/>
  <c r="R1081" i="4" s="1" a="1"/>
  <c r="R1081" i="4" s="1"/>
  <c r="K1082" i="4"/>
  <c r="L1082" i="4"/>
  <c r="M1082" i="4"/>
  <c r="Q1082" i="4" s="1"/>
  <c r="R1082" i="4" s="1" a="1"/>
  <c r="R1082" i="4" s="1"/>
  <c r="N1082" i="4"/>
  <c r="K1083" i="4"/>
  <c r="S1083" i="4" s="1"/>
  <c r="L1083" i="4"/>
  <c r="M1083" i="4"/>
  <c r="Q1083" i="4" s="1"/>
  <c r="R1083" i="4" s="1" a="1"/>
  <c r="R1083" i="4" s="1"/>
  <c r="N1083" i="4"/>
  <c r="P1083" i="4" s="1" a="1"/>
  <c r="P1083" i="4" s="1"/>
  <c r="K1084" i="4"/>
  <c r="L1084" i="4"/>
  <c r="M1084" i="4"/>
  <c r="Q1084" i="4" s="1"/>
  <c r="R1084" i="4" s="1" a="1"/>
  <c r="R1084" i="4" s="1"/>
  <c r="N1084" i="4"/>
  <c r="O1084" i="4" s="1" a="1"/>
  <c r="O1084" i="4"/>
  <c r="P1084" i="4" a="1"/>
  <c r="P1084" i="4" s="1"/>
  <c r="K1085" i="4"/>
  <c r="L1085" i="4"/>
  <c r="M1085" i="4"/>
  <c r="Q1085" i="4" s="1"/>
  <c r="R1085" i="4" s="1" a="1"/>
  <c r="R1085" i="4" s="1"/>
  <c r="N1085" i="4"/>
  <c r="O1085" i="4" s="1" a="1"/>
  <c r="O1085" i="4" s="1"/>
  <c r="K1086" i="4"/>
  <c r="L1086" i="4"/>
  <c r="M1086" i="4"/>
  <c r="N1086" i="4"/>
  <c r="Q1086" i="4"/>
  <c r="R1086" i="4" a="1"/>
  <c r="R1086" i="4" s="1"/>
  <c r="K1087" i="4"/>
  <c r="S1087" i="4" s="1"/>
  <c r="L1087" i="4"/>
  <c r="M1087" i="4"/>
  <c r="N1087" i="4"/>
  <c r="O1087" i="4" s="1" a="1"/>
  <c r="O1087" i="4"/>
  <c r="P1087" i="4" a="1"/>
  <c r="P1087" i="4" s="1"/>
  <c r="Q1087" i="4"/>
  <c r="R1087" i="4" s="1" a="1"/>
  <c r="R1087" i="4" s="1"/>
  <c r="K1088" i="4"/>
  <c r="S1088" i="4" s="1"/>
  <c r="L1088" i="4"/>
  <c r="M1088" i="4"/>
  <c r="Q1088" i="4" s="1"/>
  <c r="R1088" i="4" s="1" a="1"/>
  <c r="R1088" i="4" s="1"/>
  <c r="N1088" i="4"/>
  <c r="K1089" i="4"/>
  <c r="L1089" i="4"/>
  <c r="M1089" i="4"/>
  <c r="N1089" i="4"/>
  <c r="Q1089" i="4"/>
  <c r="R1089" i="4" s="1" a="1"/>
  <c r="R1089" i="4" s="1"/>
  <c r="K1090" i="4"/>
  <c r="L1090" i="4"/>
  <c r="M1090" i="4"/>
  <c r="Q1090" i="4" s="1"/>
  <c r="R1090" i="4" s="1" a="1"/>
  <c r="R1090" i="4" s="1"/>
  <c r="N1090" i="4"/>
  <c r="K1091" i="4"/>
  <c r="L1091" i="4"/>
  <c r="M1091" i="4"/>
  <c r="Q1091" i="4" s="1"/>
  <c r="R1091" i="4" s="1" a="1"/>
  <c r="R1091" i="4" s="1"/>
  <c r="N1091" i="4"/>
  <c r="P1091" i="4" s="1" a="1"/>
  <c r="P1091" i="4" s="1"/>
  <c r="S1091" i="4"/>
  <c r="T1091" i="4" s="1"/>
  <c r="K1092" i="4"/>
  <c r="L1092" i="4"/>
  <c r="M1092" i="4"/>
  <c r="Q1092" i="4" s="1"/>
  <c r="R1092" i="4" s="1" a="1"/>
  <c r="R1092" i="4" s="1"/>
  <c r="N1092" i="4"/>
  <c r="O1092" i="4" s="1" a="1"/>
  <c r="O1092" i="4" s="1"/>
  <c r="K1093" i="4"/>
  <c r="L1093" i="4"/>
  <c r="M1093" i="4"/>
  <c r="Q1093" i="4" s="1"/>
  <c r="N1093" i="4"/>
  <c r="P1093" i="4" s="1" a="1"/>
  <c r="P1093" i="4" s="1"/>
  <c r="O1093" i="4" a="1"/>
  <c r="O1093" i="4" s="1"/>
  <c r="R1093" i="4" a="1"/>
  <c r="R1093" i="4" s="1"/>
  <c r="S1093" i="4"/>
  <c r="K1094" i="4"/>
  <c r="L1094" i="4"/>
  <c r="M1094" i="4"/>
  <c r="Q1094" i="4" s="1"/>
  <c r="R1094" i="4" s="1" a="1"/>
  <c r="R1094" i="4" s="1"/>
  <c r="N1094" i="4"/>
  <c r="K1095" i="4"/>
  <c r="L1095" i="4"/>
  <c r="M1095" i="4"/>
  <c r="Q1095" i="4" s="1"/>
  <c r="R1095" i="4" s="1" a="1"/>
  <c r="N1095" i="4"/>
  <c r="P1095" i="4" s="1" a="1"/>
  <c r="P1095" i="4"/>
  <c r="R1095" i="4"/>
  <c r="K1096" i="4"/>
  <c r="L1096" i="4"/>
  <c r="M1096" i="4"/>
  <c r="Q1096" i="4" s="1"/>
  <c r="R1096" i="4" s="1" a="1"/>
  <c r="R1096" i="4" s="1"/>
  <c r="T1096" i="4" s="1"/>
  <c r="N1096" i="4"/>
  <c r="S1096" i="4"/>
  <c r="K1097" i="4"/>
  <c r="L1097" i="4"/>
  <c r="M1097" i="4"/>
  <c r="Q1097" i="4" s="1"/>
  <c r="R1097" i="4" s="1" a="1"/>
  <c r="R1097" i="4" s="1"/>
  <c r="N1097" i="4"/>
  <c r="O1097" i="4" s="1" a="1"/>
  <c r="O1097" i="4" s="1"/>
  <c r="K1098" i="4"/>
  <c r="L1098" i="4"/>
  <c r="M1098" i="4"/>
  <c r="Q1098" i="4" s="1"/>
  <c r="R1098" i="4" s="1" a="1"/>
  <c r="R1098" i="4" s="1"/>
  <c r="N1098" i="4"/>
  <c r="K1099" i="4"/>
  <c r="L1099" i="4"/>
  <c r="M1099" i="4"/>
  <c r="N1099" i="4"/>
  <c r="P1099" i="4" s="1" a="1"/>
  <c r="P1099" i="4" s="1"/>
  <c r="Q1099" i="4"/>
  <c r="R1099" i="4" s="1" a="1"/>
  <c r="R1099" i="4" s="1"/>
  <c r="K1100" i="4"/>
  <c r="L1100" i="4"/>
  <c r="M1100" i="4"/>
  <c r="Q1100" i="4" s="1"/>
  <c r="R1100" i="4" s="1" a="1"/>
  <c r="R1100" i="4" s="1"/>
  <c r="N1100" i="4"/>
  <c r="K1101" i="4"/>
  <c r="L1101" i="4"/>
  <c r="M1101" i="4"/>
  <c r="N1101" i="4"/>
  <c r="Q1101" i="4"/>
  <c r="R1101" i="4" s="1" a="1"/>
  <c r="R1101" i="4" s="1"/>
  <c r="K1102" i="4"/>
  <c r="L1102" i="4"/>
  <c r="M1102" i="4"/>
  <c r="N1102" i="4"/>
  <c r="Q1102" i="4"/>
  <c r="R1102" i="4" a="1"/>
  <c r="R1102" i="4"/>
  <c r="S1102" i="4"/>
  <c r="T1102" i="4"/>
  <c r="K1103" i="4"/>
  <c r="L1103" i="4"/>
  <c r="M1103" i="4"/>
  <c r="N1103" i="4"/>
  <c r="Q1103" i="4"/>
  <c r="R1103" i="4" a="1"/>
  <c r="R1103" i="4" s="1"/>
  <c r="K1104" i="4"/>
  <c r="L1104" i="4"/>
  <c r="M1104" i="4"/>
  <c r="Q1104" i="4" s="1"/>
  <c r="R1104" i="4" s="1" a="1"/>
  <c r="R1104" i="4" s="1"/>
  <c r="N1104" i="4"/>
  <c r="O1104" i="4" s="1" a="1"/>
  <c r="O1104" i="4" s="1"/>
  <c r="P1104" i="4" a="1"/>
  <c r="P1104" i="4" s="1"/>
  <c r="K1105" i="4"/>
  <c r="L1105" i="4"/>
  <c r="M1105" i="4"/>
  <c r="Q1105" i="4" s="1"/>
  <c r="R1105" i="4" s="1" a="1"/>
  <c r="R1105" i="4" s="1"/>
  <c r="N1105" i="4"/>
  <c r="K1106" i="4"/>
  <c r="L1106" i="4"/>
  <c r="M1106" i="4"/>
  <c r="Q1106" i="4" s="1"/>
  <c r="R1106" i="4" s="1" a="1"/>
  <c r="R1106" i="4" s="1"/>
  <c r="N1106" i="4"/>
  <c r="S1106" i="4"/>
  <c r="K1107" i="4"/>
  <c r="L1107" i="4"/>
  <c r="M1107" i="4"/>
  <c r="Q1107" i="4" s="1"/>
  <c r="R1107" i="4" s="1" a="1"/>
  <c r="R1107" i="4" s="1"/>
  <c r="N1107" i="4"/>
  <c r="S1107" i="4" s="1"/>
  <c r="T1107" i="4" s="1"/>
  <c r="K1108" i="4"/>
  <c r="L1108" i="4"/>
  <c r="M1108" i="4"/>
  <c r="Q1108" i="4" s="1"/>
  <c r="R1108" i="4" s="1" a="1"/>
  <c r="R1108" i="4" s="1"/>
  <c r="N1108" i="4"/>
  <c r="P1108" i="4" s="1" a="1"/>
  <c r="P1108" i="4" s="1"/>
  <c r="K1109" i="4"/>
  <c r="L1109" i="4"/>
  <c r="M1109" i="4"/>
  <c r="N1109" i="4"/>
  <c r="Q1109" i="4"/>
  <c r="R1109" i="4" s="1" a="1"/>
  <c r="R1109" i="4" s="1"/>
  <c r="K1110" i="4"/>
  <c r="L1110" i="4"/>
  <c r="M1110" i="4"/>
  <c r="Q1110" i="4" s="1"/>
  <c r="R1110" i="4" s="1" a="1"/>
  <c r="R1110" i="4" s="1"/>
  <c r="N1110" i="4"/>
  <c r="P1110" i="4" s="1" a="1"/>
  <c r="P1110" i="4" s="1"/>
  <c r="K1111" i="4"/>
  <c r="S1111" i="4" s="1"/>
  <c r="L1111" i="4"/>
  <c r="M1111" i="4"/>
  <c r="Q1111" i="4" s="1"/>
  <c r="R1111" i="4" s="1" a="1"/>
  <c r="R1111" i="4" s="1"/>
  <c r="N1111" i="4"/>
  <c r="O1111" i="4" s="1" a="1"/>
  <c r="O1111" i="4"/>
  <c r="P1111" i="4" a="1"/>
  <c r="P1111" i="4" s="1"/>
  <c r="K1112" i="4"/>
  <c r="S1112" i="4" s="1"/>
  <c r="L1112" i="4"/>
  <c r="M1112" i="4"/>
  <c r="Q1112" i="4" s="1"/>
  <c r="R1112" i="4" s="1" a="1"/>
  <c r="R1112" i="4" s="1"/>
  <c r="N1112" i="4"/>
  <c r="O1112" i="4" s="1" a="1"/>
  <c r="O1112" i="4" s="1"/>
  <c r="P1112" i="4" a="1"/>
  <c r="P1112" i="4" s="1"/>
  <c r="K1113" i="4"/>
  <c r="L1113" i="4"/>
  <c r="M1113" i="4"/>
  <c r="N1113" i="4"/>
  <c r="P1113" i="4" a="1"/>
  <c r="P1113" i="4" s="1"/>
  <c r="Q1113" i="4"/>
  <c r="R1113" i="4" s="1" a="1"/>
  <c r="R1113" i="4" s="1"/>
  <c r="K1114" i="4"/>
  <c r="S1114" i="4" s="1"/>
  <c r="T1114" i="4" s="1"/>
  <c r="L1114" i="4"/>
  <c r="M1114" i="4"/>
  <c r="Q1114" i="4" s="1"/>
  <c r="R1114" i="4" s="1" a="1"/>
  <c r="R1114" i="4" s="1"/>
  <c r="N1114" i="4"/>
  <c r="K1115" i="4"/>
  <c r="L1115" i="4"/>
  <c r="M1115" i="4"/>
  <c r="N1115" i="4"/>
  <c r="O1115" i="4" s="1" a="1"/>
  <c r="O1115" i="4" s="1"/>
  <c r="Q1115" i="4"/>
  <c r="R1115" i="4" s="1" a="1"/>
  <c r="R1115" i="4" s="1"/>
  <c r="K1116" i="4"/>
  <c r="L1116" i="4"/>
  <c r="M1116" i="4"/>
  <c r="N1116" i="4"/>
  <c r="S1116" i="4" s="1"/>
  <c r="O1116" i="4" a="1"/>
  <c r="O1116" i="4" s="1"/>
  <c r="Q1116" i="4"/>
  <c r="R1116" i="4" s="1" a="1"/>
  <c r="R1116" i="4" s="1"/>
  <c r="T1116" i="4" s="1"/>
  <c r="K1117" i="4"/>
  <c r="L1117" i="4"/>
  <c r="M1117" i="4"/>
  <c r="Q1117" i="4" s="1"/>
  <c r="R1117" i="4" s="1" a="1"/>
  <c r="R1117" i="4" s="1"/>
  <c r="T1117" i="4" s="1"/>
  <c r="N1117" i="4"/>
  <c r="S1117" i="4" s="1"/>
  <c r="O1117" i="4" a="1"/>
  <c r="O1117" i="4" s="1"/>
  <c r="P1117" i="4" a="1"/>
  <c r="P1117" i="4" s="1"/>
  <c r="K1118" i="4"/>
  <c r="L1118" i="4"/>
  <c r="M1118" i="4"/>
  <c r="Q1118" i="4" s="1"/>
  <c r="R1118" i="4" s="1" a="1"/>
  <c r="R1118" i="4" s="1"/>
  <c r="N1118" i="4"/>
  <c r="K1119" i="4"/>
  <c r="L1119" i="4"/>
  <c r="M1119" i="4"/>
  <c r="Q1119" i="4" s="1"/>
  <c r="N1119" i="4"/>
  <c r="O1119" i="4" a="1"/>
  <c r="O1119" i="4" s="1"/>
  <c r="R1119" i="4" a="1"/>
  <c r="R1119" i="4" s="1"/>
  <c r="K1120" i="4"/>
  <c r="L1120" i="4"/>
  <c r="M1120" i="4"/>
  <c r="N1120" i="4"/>
  <c r="S1120" i="4" s="1"/>
  <c r="O1120" i="4" a="1"/>
  <c r="O1120" i="4" s="1"/>
  <c r="Q1120" i="4"/>
  <c r="R1120" i="4" s="1" a="1"/>
  <c r="R1120" i="4" s="1"/>
  <c r="T1120" i="4"/>
  <c r="K1121" i="4"/>
  <c r="L1121" i="4"/>
  <c r="M1121" i="4"/>
  <c r="N1121" i="4"/>
  <c r="O1121" i="4" s="1" a="1"/>
  <c r="O1121" i="4" s="1"/>
  <c r="Q1121" i="4"/>
  <c r="R1121" i="4" s="1" a="1"/>
  <c r="R1121" i="4" s="1"/>
  <c r="K1122" i="4"/>
  <c r="L1122" i="4"/>
  <c r="M1122" i="4"/>
  <c r="Q1122" i="4" s="1"/>
  <c r="R1122" i="4" s="1" a="1"/>
  <c r="R1122" i="4" s="1"/>
  <c r="T1122" i="4" s="1"/>
  <c r="N1122" i="4"/>
  <c r="S1122" i="4" s="1"/>
  <c r="P1122" i="4" a="1"/>
  <c r="P1122" i="4"/>
  <c r="K1123" i="4"/>
  <c r="L1123" i="4"/>
  <c r="M1123" i="4"/>
  <c r="Q1123" i="4" s="1"/>
  <c r="R1123" i="4" s="1" a="1"/>
  <c r="R1123" i="4" s="1"/>
  <c r="N1123" i="4"/>
  <c r="K1124" i="4"/>
  <c r="L1124" i="4"/>
  <c r="M1124" i="4"/>
  <c r="Q1124" i="4" s="1"/>
  <c r="R1124" i="4" s="1" a="1"/>
  <c r="R1124" i="4" s="1"/>
  <c r="N1124" i="4"/>
  <c r="S1124" i="4"/>
  <c r="K1125" i="4"/>
  <c r="L1125" i="4"/>
  <c r="M1125" i="4"/>
  <c r="Q1125" i="4" s="1"/>
  <c r="R1125" i="4" s="1" a="1"/>
  <c r="R1125" i="4" s="1"/>
  <c r="N1125" i="4"/>
  <c r="K1126" i="4"/>
  <c r="L1126" i="4"/>
  <c r="M1126" i="4"/>
  <c r="Q1126" i="4" s="1"/>
  <c r="R1126" i="4" s="1" a="1"/>
  <c r="R1126" i="4" s="1"/>
  <c r="N1126" i="4"/>
  <c r="S1126" i="4" s="1"/>
  <c r="P1126" i="4" a="1"/>
  <c r="P1126" i="4" s="1"/>
  <c r="K1127" i="4"/>
  <c r="L1127" i="4"/>
  <c r="M1127" i="4"/>
  <c r="Q1127" i="4" s="1"/>
  <c r="R1127" i="4" s="1" a="1"/>
  <c r="R1127" i="4" s="1"/>
  <c r="N1127" i="4"/>
  <c r="O1127" i="4" a="1"/>
  <c r="O1127" i="4" s="1"/>
  <c r="K1128" i="4"/>
  <c r="L1128" i="4"/>
  <c r="M1128" i="4"/>
  <c r="Q1128" i="4" s="1"/>
  <c r="R1128" i="4" s="1" a="1"/>
  <c r="R1128" i="4" s="1"/>
  <c r="N1128" i="4"/>
  <c r="K1129" i="4"/>
  <c r="L1129" i="4"/>
  <c r="M1129" i="4"/>
  <c r="N1129" i="4"/>
  <c r="S1129" i="4" s="1"/>
  <c r="O1129" i="4" a="1"/>
  <c r="O1129" i="4" s="1"/>
  <c r="P1129" i="4" a="1"/>
  <c r="P1129" i="4" s="1"/>
  <c r="Q1129" i="4"/>
  <c r="R1129" i="4" s="1" a="1"/>
  <c r="R1129" i="4" s="1"/>
  <c r="K1130" i="4"/>
  <c r="S1130" i="4" s="1"/>
  <c r="T1130" i="4" s="1"/>
  <c r="L1130" i="4"/>
  <c r="M1130" i="4"/>
  <c r="N1130" i="4"/>
  <c r="O1130" i="4" s="1" a="1"/>
  <c r="O1130" i="4" s="1"/>
  <c r="P1130" i="4" a="1"/>
  <c r="P1130" i="4"/>
  <c r="Q1130" i="4"/>
  <c r="R1130" i="4" s="1" a="1"/>
  <c r="R1130" i="4" s="1"/>
  <c r="K1131" i="4"/>
  <c r="L1131" i="4"/>
  <c r="M1131" i="4"/>
  <c r="Q1131" i="4" s="1"/>
  <c r="R1131" i="4" s="1" a="1"/>
  <c r="R1131" i="4" s="1"/>
  <c r="N1131" i="4"/>
  <c r="K1132" i="4"/>
  <c r="L1132" i="4"/>
  <c r="M1132" i="4"/>
  <c r="Q1132" i="4" s="1"/>
  <c r="R1132" i="4" s="1" a="1"/>
  <c r="R1132" i="4" s="1"/>
  <c r="N1132" i="4"/>
  <c r="K1133" i="4"/>
  <c r="L1133" i="4"/>
  <c r="M1133" i="4"/>
  <c r="Q1133" i="4" s="1"/>
  <c r="R1133" i="4" s="1" a="1"/>
  <c r="R1133" i="4" s="1"/>
  <c r="N1133" i="4"/>
  <c r="O1133" i="4" a="1"/>
  <c r="O1133" i="4" s="1"/>
  <c r="K1134" i="4"/>
  <c r="L1134" i="4"/>
  <c r="M1134" i="4"/>
  <c r="N1134" i="4"/>
  <c r="Q1134" i="4"/>
  <c r="R1134" i="4" s="1" a="1"/>
  <c r="R1134" i="4" s="1"/>
  <c r="K1135" i="4"/>
  <c r="L1135" i="4"/>
  <c r="M1135" i="4"/>
  <c r="N1135" i="4"/>
  <c r="O1135" i="4" s="1" a="1"/>
  <c r="O1135" i="4"/>
  <c r="Q1135" i="4"/>
  <c r="R1135" i="4" a="1"/>
  <c r="R1135" i="4" s="1"/>
  <c r="S1135" i="4"/>
  <c r="T1135" i="4" s="1"/>
  <c r="K1136" i="4"/>
  <c r="L1136" i="4"/>
  <c r="M1136" i="4"/>
  <c r="Q1136" i="4" s="1"/>
  <c r="R1136" i="4" s="1" a="1"/>
  <c r="R1136" i="4" s="1"/>
  <c r="N1136" i="4"/>
  <c r="O1136" i="4" s="1" a="1"/>
  <c r="O1136" i="4" s="1"/>
  <c r="P1136" i="4" a="1"/>
  <c r="P1136" i="4"/>
  <c r="K1137" i="4"/>
  <c r="S1137" i="4" s="1"/>
  <c r="L1137" i="4"/>
  <c r="M1137" i="4"/>
  <c r="Q1137" i="4" s="1"/>
  <c r="N1137" i="4"/>
  <c r="O1137" i="4" a="1"/>
  <c r="O1137" i="4" s="1"/>
  <c r="P1137" i="4" a="1"/>
  <c r="P1137" i="4" s="1"/>
  <c r="R1137" i="4" a="1"/>
  <c r="R1137" i="4" s="1"/>
  <c r="K1138" i="4"/>
  <c r="L1138" i="4"/>
  <c r="M1138" i="4"/>
  <c r="Q1138" i="4" s="1"/>
  <c r="R1138" i="4" s="1" a="1"/>
  <c r="R1138" i="4" s="1"/>
  <c r="N1138" i="4"/>
  <c r="S1138" i="4" s="1"/>
  <c r="O1138" i="4" a="1"/>
  <c r="O1138" i="4" s="1"/>
  <c r="T1138" i="4"/>
  <c r="K1139" i="4"/>
  <c r="L1139" i="4"/>
  <c r="M1139" i="4"/>
  <c r="Q1139" i="4" s="1"/>
  <c r="R1139" i="4" s="1" a="1"/>
  <c r="N1139" i="4"/>
  <c r="R1139" i="4"/>
  <c r="K1140" i="4"/>
  <c r="L1140" i="4"/>
  <c r="M1140" i="4"/>
  <c r="Q1140" i="4" s="1"/>
  <c r="R1140" i="4" s="1" a="1"/>
  <c r="R1140" i="4" s="1"/>
  <c r="N1140" i="4"/>
  <c r="K1141" i="4"/>
  <c r="L1141" i="4"/>
  <c r="M1141" i="4"/>
  <c r="Q1141" i="4" s="1"/>
  <c r="R1141" i="4" s="1" a="1"/>
  <c r="R1141" i="4" s="1"/>
  <c r="N1141" i="4"/>
  <c r="K1142" i="4"/>
  <c r="L1142" i="4"/>
  <c r="M1142" i="4"/>
  <c r="Q1142" i="4" s="1"/>
  <c r="R1142" i="4" s="1" a="1"/>
  <c r="N1142" i="4"/>
  <c r="P1142" i="4" s="1" a="1"/>
  <c r="P1142" i="4" s="1"/>
  <c r="R1142" i="4"/>
  <c r="K1143" i="4"/>
  <c r="L1143" i="4"/>
  <c r="M1143" i="4"/>
  <c r="Q1143" i="4" s="1"/>
  <c r="R1143" i="4" s="1" a="1"/>
  <c r="R1143" i="4" s="1"/>
  <c r="N1143" i="4"/>
  <c r="P1143" i="4" s="1" a="1"/>
  <c r="P1143" i="4" s="1"/>
  <c r="O1143" i="4" a="1"/>
  <c r="O1143" i="4" s="1"/>
  <c r="S1143" i="4"/>
  <c r="K1144" i="4"/>
  <c r="L1144" i="4"/>
  <c r="M1144" i="4"/>
  <c r="Q1144" i="4" s="1"/>
  <c r="R1144" i="4" s="1" a="1"/>
  <c r="R1144" i="4" s="1"/>
  <c r="N1144" i="4"/>
  <c r="K1145" i="4"/>
  <c r="L1145" i="4"/>
  <c r="M1145" i="4"/>
  <c r="Q1145" i="4" s="1"/>
  <c r="R1145" i="4" s="1" a="1"/>
  <c r="R1145" i="4" s="1"/>
  <c r="N1145" i="4"/>
  <c r="S1145" i="4" s="1"/>
  <c r="K1146" i="4"/>
  <c r="L1146" i="4"/>
  <c r="M1146" i="4"/>
  <c r="Q1146" i="4" s="1"/>
  <c r="R1146" i="4" s="1" a="1"/>
  <c r="R1146" i="4" s="1"/>
  <c r="N1146" i="4"/>
  <c r="O1146" i="4" s="1" a="1"/>
  <c r="O1146" i="4" s="1"/>
  <c r="K1147" i="4"/>
  <c r="L1147" i="4"/>
  <c r="M1147" i="4"/>
  <c r="N1147" i="4"/>
  <c r="P1147" i="4" a="1"/>
  <c r="P1147" i="4" s="1"/>
  <c r="Q1147" i="4"/>
  <c r="R1147" i="4" s="1" a="1"/>
  <c r="R1147" i="4" s="1"/>
  <c r="K1148" i="4"/>
  <c r="L1148" i="4"/>
  <c r="M1148" i="4"/>
  <c r="Q1148" i="4" s="1"/>
  <c r="R1148" i="4" s="1" a="1"/>
  <c r="R1148" i="4" s="1"/>
  <c r="N1148" i="4"/>
  <c r="S1148" i="4" s="1"/>
  <c r="O1148" i="4" a="1"/>
  <c r="O1148" i="4" s="1"/>
  <c r="K1149" i="4"/>
  <c r="L1149" i="4"/>
  <c r="M1149" i="4"/>
  <c r="N1149" i="4"/>
  <c r="S1149" i="4" s="1"/>
  <c r="P1149" i="4" a="1"/>
  <c r="P1149" i="4" s="1"/>
  <c r="Q1149" i="4"/>
  <c r="R1149" i="4" s="1" a="1"/>
  <c r="R1149" i="4" s="1"/>
  <c r="K1150" i="4"/>
  <c r="L1150" i="4"/>
  <c r="M1150" i="4"/>
  <c r="Q1150" i="4" s="1"/>
  <c r="R1150" i="4" s="1" a="1"/>
  <c r="R1150" i="4" s="1"/>
  <c r="N1150" i="4"/>
  <c r="K1151" i="4"/>
  <c r="L1151" i="4"/>
  <c r="M1151" i="4"/>
  <c r="N1151" i="4"/>
  <c r="Q1151" i="4"/>
  <c r="R1151" i="4" s="1" a="1"/>
  <c r="R1151" i="4" s="1"/>
  <c r="K1152" i="4"/>
  <c r="L1152" i="4"/>
  <c r="M1152" i="4"/>
  <c r="Q1152" i="4" s="1"/>
  <c r="R1152" i="4" s="1" a="1"/>
  <c r="R1152" i="4" s="1"/>
  <c r="N1152" i="4"/>
  <c r="O1152" i="4" s="1" a="1"/>
  <c r="O1152" i="4" s="1"/>
  <c r="P1152" i="4" a="1"/>
  <c r="P1152" i="4" s="1"/>
  <c r="K1153" i="4"/>
  <c r="L1153" i="4"/>
  <c r="M1153" i="4"/>
  <c r="N1153" i="4"/>
  <c r="O1153" i="4" a="1"/>
  <c r="O1153" i="4" s="1"/>
  <c r="P1153" i="4" a="1"/>
  <c r="P1153" i="4" s="1"/>
  <c r="Q1153" i="4"/>
  <c r="R1153" i="4" s="1" a="1"/>
  <c r="R1153" i="4" s="1"/>
  <c r="T1153" i="4" s="1"/>
  <c r="S1153" i="4"/>
  <c r="K1154" i="4"/>
  <c r="L1154" i="4"/>
  <c r="M1154" i="4"/>
  <c r="N1154" i="4"/>
  <c r="O1154" i="4" a="1"/>
  <c r="O1154" i="4" s="1"/>
  <c r="P1154" i="4" a="1"/>
  <c r="P1154" i="4" s="1"/>
  <c r="Q1154" i="4"/>
  <c r="R1154" i="4" s="1" a="1"/>
  <c r="R1154" i="4" s="1"/>
  <c r="S1154" i="4"/>
  <c r="K1155" i="4"/>
  <c r="S1155" i="4" s="1"/>
  <c r="T1155" i="4" s="1"/>
  <c r="L1155" i="4"/>
  <c r="M1155" i="4"/>
  <c r="Q1155" i="4" s="1"/>
  <c r="N1155" i="4"/>
  <c r="O1155" i="4" a="1"/>
  <c r="O1155" i="4" s="1"/>
  <c r="P1155" i="4" a="1"/>
  <c r="P1155" i="4" s="1"/>
  <c r="R1155" i="4" a="1"/>
  <c r="R1155" i="4"/>
  <c r="K1156" i="4"/>
  <c r="L1156" i="4"/>
  <c r="M1156" i="4"/>
  <c r="Q1156" i="4" s="1"/>
  <c r="R1156" i="4" s="1" a="1"/>
  <c r="R1156" i="4" s="1"/>
  <c r="N1156" i="4"/>
  <c r="O1156" i="4" a="1"/>
  <c r="O1156" i="4" s="1"/>
  <c r="P1156" i="4" a="1"/>
  <c r="P1156" i="4" s="1"/>
  <c r="S1156" i="4"/>
  <c r="K1157" i="4"/>
  <c r="L1157" i="4"/>
  <c r="M1157" i="4"/>
  <c r="Q1157" i="4" s="1"/>
  <c r="R1157" i="4" s="1" a="1"/>
  <c r="R1157" i="4" s="1"/>
  <c r="N1157" i="4"/>
  <c r="P1157" i="4" s="1" a="1"/>
  <c r="O1157" i="4" a="1"/>
  <c r="O1157" i="4" s="1"/>
  <c r="P1157" i="4"/>
  <c r="K1158" i="4"/>
  <c r="L1158" i="4"/>
  <c r="M1158" i="4"/>
  <c r="Q1158" i="4" s="1"/>
  <c r="R1158" i="4" s="1" a="1"/>
  <c r="R1158" i="4" s="1"/>
  <c r="N1158" i="4"/>
  <c r="P1158" i="4" s="1" a="1"/>
  <c r="P1158" i="4" s="1"/>
  <c r="O1158" i="4" a="1"/>
  <c r="O1158" i="4" s="1"/>
  <c r="S1158" i="4"/>
  <c r="T1158" i="4"/>
  <c r="K1159" i="4"/>
  <c r="L1159" i="4"/>
  <c r="M1159" i="4"/>
  <c r="Q1159" i="4" s="1"/>
  <c r="R1159" i="4" s="1" a="1"/>
  <c r="R1159" i="4" s="1"/>
  <c r="N1159" i="4"/>
  <c r="S1159" i="4"/>
  <c r="T1159" i="4" s="1"/>
  <c r="K1160" i="4"/>
  <c r="L1160" i="4"/>
  <c r="M1160" i="4"/>
  <c r="Q1160" i="4" s="1"/>
  <c r="R1160" i="4" s="1" a="1"/>
  <c r="R1160" i="4" s="1"/>
  <c r="N1160" i="4"/>
  <c r="K1161" i="4"/>
  <c r="L1161" i="4"/>
  <c r="M1161" i="4"/>
  <c r="Q1161" i="4" s="1"/>
  <c r="N1161" i="4"/>
  <c r="O1161" i="4" s="1" a="1"/>
  <c r="O1161" i="4"/>
  <c r="P1161" i="4" a="1"/>
  <c r="P1161" i="4" s="1"/>
  <c r="R1161" i="4" a="1"/>
  <c r="R1161" i="4" s="1"/>
  <c r="K1162" i="4"/>
  <c r="L1162" i="4"/>
  <c r="M1162" i="4"/>
  <c r="Q1162" i="4" s="1"/>
  <c r="R1162" i="4" s="1" a="1"/>
  <c r="R1162" i="4" s="1"/>
  <c r="N1162" i="4"/>
  <c r="P1162" i="4" s="1" a="1"/>
  <c r="P1162" i="4" s="1"/>
  <c r="O1162" i="4" a="1"/>
  <c r="O1162" i="4" s="1"/>
  <c r="K1163" i="4"/>
  <c r="L1163" i="4"/>
  <c r="M1163" i="4"/>
  <c r="N1163" i="4"/>
  <c r="P1163" i="4" s="1" a="1"/>
  <c r="P1163" i="4" s="1"/>
  <c r="Q1163" i="4"/>
  <c r="R1163" i="4" s="1" a="1"/>
  <c r="R1163" i="4" s="1"/>
  <c r="K1164" i="4"/>
  <c r="L1164" i="4"/>
  <c r="M1164" i="4"/>
  <c r="Q1164" i="4" s="1"/>
  <c r="N1164" i="4"/>
  <c r="O1164" i="4" a="1"/>
  <c r="O1164" i="4" s="1"/>
  <c r="R1164" i="4" a="1"/>
  <c r="R1164" i="4" s="1"/>
  <c r="K1165" i="4"/>
  <c r="L1165" i="4"/>
  <c r="M1165" i="4"/>
  <c r="Q1165" i="4" s="1"/>
  <c r="N1165" i="4"/>
  <c r="R1165" i="4" a="1"/>
  <c r="R1165" i="4" s="1"/>
  <c r="K1166" i="4"/>
  <c r="L1166" i="4"/>
  <c r="M1166" i="4"/>
  <c r="N1166" i="4"/>
  <c r="Q1166" i="4"/>
  <c r="R1166" i="4" s="1" a="1"/>
  <c r="R1166" i="4" s="1"/>
  <c r="K1167" i="4"/>
  <c r="L1167" i="4"/>
  <c r="M1167" i="4"/>
  <c r="Q1167" i="4" s="1"/>
  <c r="R1167" i="4" s="1" a="1"/>
  <c r="R1167" i="4" s="1"/>
  <c r="N1167" i="4"/>
  <c r="K1168" i="4"/>
  <c r="L1168" i="4"/>
  <c r="M1168" i="4"/>
  <c r="N1168" i="4"/>
  <c r="P1168" i="4" s="1" a="1"/>
  <c r="P1168" i="4" s="1"/>
  <c r="Q1168" i="4"/>
  <c r="R1168" i="4" s="1" a="1"/>
  <c r="R1168" i="4" s="1"/>
  <c r="K1169" i="4"/>
  <c r="L1169" i="4"/>
  <c r="M1169" i="4"/>
  <c r="N1169" i="4"/>
  <c r="Q1169" i="4"/>
  <c r="R1169" i="4" s="1" a="1"/>
  <c r="R1169" i="4" s="1"/>
  <c r="K1170" i="4"/>
  <c r="L1170" i="4"/>
  <c r="M1170" i="4"/>
  <c r="N1170" i="4"/>
  <c r="O1170" i="4" s="1" a="1"/>
  <c r="O1170" i="4" s="1"/>
  <c r="P1170" i="4" a="1"/>
  <c r="P1170" i="4" s="1"/>
  <c r="Q1170" i="4"/>
  <c r="R1170" i="4" s="1" a="1"/>
  <c r="R1170" i="4" s="1"/>
  <c r="K1171" i="4"/>
  <c r="L1171" i="4"/>
  <c r="M1171" i="4"/>
  <c r="Q1171" i="4" s="1"/>
  <c r="R1171" i="4" s="1" a="1"/>
  <c r="R1171" i="4" s="1"/>
  <c r="N1171" i="4"/>
  <c r="K1172" i="4"/>
  <c r="L1172" i="4"/>
  <c r="M1172" i="4"/>
  <c r="N1172" i="4"/>
  <c r="O1172" i="4" a="1"/>
  <c r="O1172" i="4" s="1"/>
  <c r="P1172" i="4" a="1"/>
  <c r="P1172" i="4" s="1"/>
  <c r="Q1172" i="4"/>
  <c r="R1172" i="4" s="1" a="1"/>
  <c r="R1172" i="4" s="1"/>
  <c r="S1172" i="4"/>
  <c r="K1173" i="4"/>
  <c r="L1173" i="4"/>
  <c r="M1173" i="4"/>
  <c r="Q1173" i="4" s="1"/>
  <c r="R1173" i="4" s="1" a="1"/>
  <c r="N1173" i="4"/>
  <c r="R1173" i="4"/>
  <c r="K1174" i="4"/>
  <c r="L1174" i="4"/>
  <c r="M1174" i="4"/>
  <c r="Q1174" i="4" s="1"/>
  <c r="R1174" i="4" s="1" a="1"/>
  <c r="R1174" i="4" s="1"/>
  <c r="N1174" i="4"/>
  <c r="P1174" i="4" s="1" a="1"/>
  <c r="P1174" i="4" s="1"/>
  <c r="O1174" i="4" a="1"/>
  <c r="O1174" i="4" s="1"/>
  <c r="K1175" i="4"/>
  <c r="L1175" i="4"/>
  <c r="M1175" i="4"/>
  <c r="Q1175" i="4" s="1"/>
  <c r="R1175" i="4" s="1" a="1"/>
  <c r="R1175" i="4" s="1"/>
  <c r="N1175" i="4"/>
  <c r="S1175" i="4"/>
  <c r="K1176" i="4"/>
  <c r="L1176" i="4"/>
  <c r="M1176" i="4"/>
  <c r="Q1176" i="4" s="1"/>
  <c r="R1176" i="4" s="1" a="1"/>
  <c r="R1176" i="4" s="1"/>
  <c r="N1176" i="4"/>
  <c r="O1176" i="4" s="1" a="1"/>
  <c r="O1176" i="4"/>
  <c r="K1177" i="4"/>
  <c r="L1177" i="4"/>
  <c r="M1177" i="4"/>
  <c r="Q1177" i="4" s="1"/>
  <c r="R1177" i="4" s="1" a="1"/>
  <c r="R1177" i="4" s="1"/>
  <c r="N1177" i="4"/>
  <c r="O1177" i="4" a="1"/>
  <c r="O1177" i="4" s="1"/>
  <c r="K1178" i="4"/>
  <c r="L1178" i="4"/>
  <c r="M1178" i="4"/>
  <c r="Q1178" i="4" s="1"/>
  <c r="R1178" i="4" s="1" a="1"/>
  <c r="R1178" i="4" s="1"/>
  <c r="N1178" i="4"/>
  <c r="K1179" i="4"/>
  <c r="L1179" i="4"/>
  <c r="M1179" i="4"/>
  <c r="Q1179" i="4" s="1"/>
  <c r="R1179" i="4" s="1" a="1"/>
  <c r="R1179" i="4" s="1"/>
  <c r="N1179" i="4"/>
  <c r="S1179" i="4" s="1"/>
  <c r="T1179" i="4" s="1"/>
  <c r="O1179" i="4" a="1"/>
  <c r="O1179" i="4" s="1"/>
  <c r="P1179" i="4" a="1"/>
  <c r="P1179" i="4" s="1"/>
  <c r="K1180" i="4"/>
  <c r="L1180" i="4"/>
  <c r="M1180" i="4"/>
  <c r="N1180" i="4"/>
  <c r="O1180" i="4" s="1" a="1"/>
  <c r="O1180" i="4" s="1"/>
  <c r="P1180" i="4" a="1"/>
  <c r="P1180" i="4" s="1"/>
  <c r="Q1180" i="4"/>
  <c r="R1180" i="4" a="1"/>
  <c r="R1180" i="4" s="1"/>
  <c r="S1180" i="4"/>
  <c r="K1181" i="4"/>
  <c r="L1181" i="4"/>
  <c r="M1181" i="4"/>
  <c r="Q1181" i="4" s="1"/>
  <c r="R1181" i="4" s="1" a="1"/>
  <c r="R1181" i="4" s="1"/>
  <c r="N1181" i="4"/>
  <c r="P1181" i="4" s="1" a="1"/>
  <c r="O1181" i="4" a="1"/>
  <c r="O1181" i="4" s="1"/>
  <c r="P1181" i="4"/>
  <c r="S1181" i="4"/>
  <c r="K1182" i="4"/>
  <c r="L1182" i="4"/>
  <c r="M1182" i="4"/>
  <c r="N1182" i="4"/>
  <c r="S1182" i="4" s="1"/>
  <c r="O1182" i="4" a="1"/>
  <c r="O1182" i="4" s="1"/>
  <c r="Q1182" i="4"/>
  <c r="R1182" i="4" s="1" a="1"/>
  <c r="R1182" i="4" s="1"/>
  <c r="K1183" i="4"/>
  <c r="S1183" i="4" s="1"/>
  <c r="L1183" i="4"/>
  <c r="M1183" i="4"/>
  <c r="N1183" i="4"/>
  <c r="O1183" i="4" s="1" a="1"/>
  <c r="O1183" i="4" s="1"/>
  <c r="P1183" i="4" a="1"/>
  <c r="P1183" i="4" s="1"/>
  <c r="Q1183" i="4"/>
  <c r="R1183" i="4" s="1" a="1"/>
  <c r="R1183" i="4" s="1"/>
  <c r="K1184" i="4"/>
  <c r="S1184" i="4" s="1"/>
  <c r="T1184" i="4" s="1"/>
  <c r="L1184" i="4"/>
  <c r="M1184" i="4"/>
  <c r="Q1184" i="4" s="1"/>
  <c r="R1184" i="4" s="1" a="1"/>
  <c r="R1184" i="4" s="1"/>
  <c r="N1184" i="4"/>
  <c r="O1184" i="4" a="1"/>
  <c r="O1184" i="4" s="1"/>
  <c r="P1184" i="4" a="1"/>
  <c r="P1184" i="4" s="1"/>
  <c r="K1185" i="4"/>
  <c r="S1185" i="4" s="1"/>
  <c r="L1185" i="4"/>
  <c r="M1185" i="4"/>
  <c r="Q1185" i="4" s="1"/>
  <c r="R1185" i="4" s="1" a="1"/>
  <c r="R1185" i="4" s="1"/>
  <c r="N1185" i="4"/>
  <c r="O1185" i="4" a="1"/>
  <c r="O1185" i="4" s="1"/>
  <c r="P1185" i="4" a="1"/>
  <c r="P1185" i="4" s="1"/>
  <c r="K1186" i="4"/>
  <c r="S1186" i="4" s="1"/>
  <c r="L1186" i="4"/>
  <c r="M1186" i="4"/>
  <c r="N1186" i="4"/>
  <c r="O1186" i="4" s="1" a="1"/>
  <c r="O1186" i="4" s="1"/>
  <c r="P1186" i="4" a="1"/>
  <c r="P1186" i="4" s="1"/>
  <c r="Q1186" i="4"/>
  <c r="R1186" i="4" s="1" a="1"/>
  <c r="R1186" i="4" s="1"/>
  <c r="K1187" i="4"/>
  <c r="L1187" i="4"/>
  <c r="M1187" i="4"/>
  <c r="Q1187" i="4" s="1"/>
  <c r="R1187" i="4" s="1" a="1"/>
  <c r="R1187" i="4" s="1"/>
  <c r="N1187" i="4"/>
  <c r="K1188" i="4"/>
  <c r="L1188" i="4"/>
  <c r="M1188" i="4"/>
  <c r="N1188" i="4"/>
  <c r="Q1188" i="4"/>
  <c r="R1188" i="4" s="1" a="1"/>
  <c r="R1188" i="4" s="1"/>
  <c r="K1189" i="4"/>
  <c r="L1189" i="4"/>
  <c r="M1189" i="4"/>
  <c r="N1189" i="4"/>
  <c r="P1189" i="4" s="1" a="1"/>
  <c r="O1189" i="4" a="1"/>
  <c r="O1189" i="4" s="1"/>
  <c r="P1189" i="4"/>
  <c r="Q1189" i="4"/>
  <c r="R1189" i="4" s="1" a="1"/>
  <c r="R1189" i="4" s="1"/>
  <c r="S1189" i="4"/>
  <c r="K1190" i="4"/>
  <c r="L1190" i="4"/>
  <c r="M1190" i="4"/>
  <c r="N1190" i="4"/>
  <c r="O1190" i="4" s="1" a="1"/>
  <c r="O1190" i="4" s="1"/>
  <c r="Q1190" i="4"/>
  <c r="R1190" i="4" s="1" a="1"/>
  <c r="R1190" i="4" s="1"/>
  <c r="K1191" i="4"/>
  <c r="L1191" i="4"/>
  <c r="M1191" i="4"/>
  <c r="Q1191" i="4" s="1"/>
  <c r="N1191" i="4"/>
  <c r="O1191" i="4" s="1" a="1"/>
  <c r="O1191" i="4" s="1"/>
  <c r="P1191" i="4" a="1"/>
  <c r="P1191" i="4" s="1"/>
  <c r="R1191" i="4" a="1"/>
  <c r="R1191" i="4" s="1"/>
  <c r="K1192" i="4"/>
  <c r="L1192" i="4"/>
  <c r="M1192" i="4"/>
  <c r="N1192" i="4"/>
  <c r="Q1192" i="4"/>
  <c r="R1192" i="4" a="1"/>
  <c r="R1192" i="4" s="1"/>
  <c r="K1193" i="4"/>
  <c r="L1193" i="4"/>
  <c r="M1193" i="4"/>
  <c r="N1193" i="4"/>
  <c r="Q1193" i="4"/>
  <c r="R1193" i="4" s="1" a="1"/>
  <c r="R1193" i="4" s="1"/>
  <c r="K1194" i="4"/>
  <c r="L1194" i="4"/>
  <c r="M1194" i="4"/>
  <c r="N1194" i="4"/>
  <c r="O1194" i="4" a="1"/>
  <c r="O1194" i="4" s="1"/>
  <c r="P1194" i="4" a="1"/>
  <c r="P1194" i="4"/>
  <c r="Q1194" i="4"/>
  <c r="R1194" i="4" s="1" a="1"/>
  <c r="R1194" i="4" s="1"/>
  <c r="S1194" i="4"/>
  <c r="K1195" i="4"/>
  <c r="L1195" i="4"/>
  <c r="M1195" i="4"/>
  <c r="Q1195" i="4" s="1"/>
  <c r="R1195" i="4" s="1" a="1"/>
  <c r="R1195" i="4" s="1"/>
  <c r="T1195" i="4" s="1"/>
  <c r="N1195" i="4"/>
  <c r="S1195" i="4" s="1"/>
  <c r="O1195" i="4" a="1"/>
  <c r="O1195" i="4"/>
  <c r="P1195" i="4" a="1"/>
  <c r="P1195" i="4" s="1"/>
  <c r="K1196" i="4"/>
  <c r="L1196" i="4"/>
  <c r="M1196" i="4"/>
  <c r="Q1196" i="4" s="1"/>
  <c r="R1196" i="4" s="1" a="1"/>
  <c r="R1196" i="4" s="1"/>
  <c r="N1196" i="4"/>
  <c r="O1196" i="4" a="1"/>
  <c r="O1196" i="4"/>
  <c r="K1197" i="4"/>
  <c r="L1197" i="4"/>
  <c r="M1197" i="4"/>
  <c r="Q1197" i="4" s="1"/>
  <c r="R1197" i="4" s="1" a="1"/>
  <c r="R1197" i="4" s="1"/>
  <c r="N1197" i="4"/>
  <c r="O1197" i="4" a="1"/>
  <c r="O1197" i="4" s="1"/>
  <c r="K1198" i="4"/>
  <c r="L1198" i="4"/>
  <c r="M1198" i="4"/>
  <c r="Q1198" i="4" s="1"/>
  <c r="R1198" i="4" s="1" a="1"/>
  <c r="R1198" i="4" s="1"/>
  <c r="N1198" i="4"/>
  <c r="P1198" i="4" s="1" a="1"/>
  <c r="O1198" i="4" a="1"/>
  <c r="O1198" i="4"/>
  <c r="P1198" i="4"/>
  <c r="S1198" i="4"/>
  <c r="K1199" i="4"/>
  <c r="L1199" i="4"/>
  <c r="M1199" i="4"/>
  <c r="N1199" i="4"/>
  <c r="O1199" i="4" a="1"/>
  <c r="O1199" i="4" s="1"/>
  <c r="Q1199" i="4"/>
  <c r="R1199" i="4" s="1" a="1"/>
  <c r="R1199" i="4" s="1"/>
  <c r="K1200" i="4"/>
  <c r="L1200" i="4"/>
  <c r="M1200" i="4"/>
  <c r="N1200" i="4"/>
  <c r="P1200" i="4" s="1" a="1"/>
  <c r="O1200" i="4" a="1"/>
  <c r="O1200" i="4" s="1"/>
  <c r="P1200" i="4"/>
  <c r="Q1200" i="4"/>
  <c r="R1200" i="4" s="1" a="1"/>
  <c r="R1200" i="4" s="1"/>
  <c r="S1200" i="4"/>
  <c r="T1200" i="4" s="1"/>
  <c r="K1201" i="4"/>
  <c r="L1201" i="4"/>
  <c r="M1201" i="4"/>
  <c r="Q1201" i="4" s="1"/>
  <c r="R1201" i="4" s="1" a="1"/>
  <c r="R1201" i="4" s="1"/>
  <c r="N1201" i="4"/>
  <c r="K1202" i="4"/>
  <c r="L1202" i="4"/>
  <c r="M1202" i="4"/>
  <c r="Q1202" i="4" s="1"/>
  <c r="R1202" i="4" s="1" a="1"/>
  <c r="R1202" i="4" s="1"/>
  <c r="N1202" i="4"/>
  <c r="K1203" i="4"/>
  <c r="L1203" i="4"/>
  <c r="M1203" i="4"/>
  <c r="N1203" i="4"/>
  <c r="O1203" i="4" a="1"/>
  <c r="O1203" i="4" s="1"/>
  <c r="P1203" i="4" a="1"/>
  <c r="P1203" i="4"/>
  <c r="Q1203" i="4"/>
  <c r="R1203" i="4" s="1" a="1"/>
  <c r="R1203" i="4" s="1"/>
  <c r="S1203" i="4"/>
  <c r="K1204" i="4"/>
  <c r="L1204" i="4"/>
  <c r="M1204" i="4"/>
  <c r="N1204" i="4"/>
  <c r="O1204" i="4" a="1"/>
  <c r="O1204" i="4" s="1"/>
  <c r="P1204" i="4" a="1"/>
  <c r="P1204" i="4" s="1"/>
  <c r="Q1204" i="4"/>
  <c r="R1204" i="4" s="1" a="1"/>
  <c r="R1204" i="4" s="1"/>
  <c r="K1205" i="4"/>
  <c r="L1205" i="4"/>
  <c r="M1205" i="4"/>
  <c r="Q1205" i="4" s="1"/>
  <c r="R1205" i="4" s="1" a="1"/>
  <c r="R1205" i="4" s="1"/>
  <c r="N1205" i="4"/>
  <c r="O1205" i="4" a="1"/>
  <c r="O1205" i="4" s="1"/>
  <c r="K1206" i="4"/>
  <c r="L1206" i="4"/>
  <c r="M1206" i="4"/>
  <c r="Q1206" i="4" s="1"/>
  <c r="R1206" i="4" s="1" a="1"/>
  <c r="R1206" i="4" s="1"/>
  <c r="N1206" i="4"/>
  <c r="K1207" i="4"/>
  <c r="L1207" i="4"/>
  <c r="M1207" i="4"/>
  <c r="N1207" i="4"/>
  <c r="Q1207" i="4"/>
  <c r="R1207" i="4" s="1" a="1"/>
  <c r="R1207" i="4" s="1"/>
  <c r="K1208" i="4"/>
  <c r="L1208" i="4"/>
  <c r="M1208" i="4"/>
  <c r="Q1208" i="4" s="1"/>
  <c r="R1208" i="4" s="1" a="1"/>
  <c r="R1208" i="4" s="1"/>
  <c r="N1208" i="4"/>
  <c r="K1209" i="4"/>
  <c r="L1209" i="4"/>
  <c r="M1209" i="4"/>
  <c r="Q1209" i="4" s="1"/>
  <c r="R1209" i="4" s="1" a="1"/>
  <c r="R1209" i="4" s="1"/>
  <c r="N1209" i="4"/>
  <c r="P1209" i="4" a="1"/>
  <c r="P1209" i="4"/>
  <c r="K1210" i="4"/>
  <c r="L1210" i="4"/>
  <c r="M1210" i="4"/>
  <c r="Q1210" i="4" s="1"/>
  <c r="R1210" i="4" s="1" a="1"/>
  <c r="R1210" i="4" s="1"/>
  <c r="N1210" i="4"/>
  <c r="O1210" i="4" a="1"/>
  <c r="O1210" i="4" s="1"/>
  <c r="K1211" i="4"/>
  <c r="L1211" i="4"/>
  <c r="M1211" i="4"/>
  <c r="Q1211" i="4" s="1"/>
  <c r="R1211" i="4" s="1" a="1"/>
  <c r="R1211" i="4" s="1"/>
  <c r="N1211" i="4"/>
  <c r="O1211" i="4" a="1"/>
  <c r="O1211" i="4" s="1"/>
  <c r="P1211" i="4" a="1"/>
  <c r="P1211" i="4" s="1"/>
  <c r="S1211" i="4"/>
  <c r="K1212" i="4"/>
  <c r="L1212" i="4"/>
  <c r="M1212" i="4"/>
  <c r="Q1212" i="4" s="1"/>
  <c r="R1212" i="4" s="1" a="1"/>
  <c r="R1212" i="4" s="1"/>
  <c r="N1212" i="4"/>
  <c r="P1212" i="4" s="1" a="1"/>
  <c r="P1212" i="4" s="1"/>
  <c r="K1213" i="4"/>
  <c r="L1213" i="4"/>
  <c r="M1213" i="4"/>
  <c r="Q1213" i="4" s="1"/>
  <c r="R1213" i="4" s="1" a="1"/>
  <c r="R1213" i="4" s="1"/>
  <c r="N1213" i="4"/>
  <c r="K1214" i="4"/>
  <c r="L1214" i="4"/>
  <c r="M1214" i="4"/>
  <c r="Q1214" i="4" s="1"/>
  <c r="R1214" i="4" s="1" a="1"/>
  <c r="R1214" i="4" s="1"/>
  <c r="N1214" i="4"/>
  <c r="K1215" i="4"/>
  <c r="S1215" i="4" s="1"/>
  <c r="L1215" i="4"/>
  <c r="M1215" i="4"/>
  <c r="Q1215" i="4" s="1"/>
  <c r="R1215" i="4" s="1" a="1"/>
  <c r="R1215" i="4" s="1"/>
  <c r="N1215" i="4"/>
  <c r="O1215" i="4" a="1"/>
  <c r="O1215" i="4"/>
  <c r="P1215" i="4" a="1"/>
  <c r="P1215" i="4"/>
  <c r="K1216" i="4"/>
  <c r="L1216" i="4"/>
  <c r="M1216" i="4"/>
  <c r="Q1216" i="4" s="1"/>
  <c r="N1216" i="4"/>
  <c r="R1216" i="4" a="1"/>
  <c r="R1216" i="4" s="1"/>
  <c r="K1217" i="4"/>
  <c r="L1217" i="4"/>
  <c r="M1217" i="4"/>
  <c r="Q1217" i="4" s="1"/>
  <c r="R1217" i="4" s="1" a="1"/>
  <c r="R1217" i="4" s="1"/>
  <c r="N1217" i="4"/>
  <c r="K1218" i="4"/>
  <c r="L1218" i="4"/>
  <c r="M1218" i="4"/>
  <c r="Q1218" i="4" s="1"/>
  <c r="R1218" i="4" s="1" a="1"/>
  <c r="R1218" i="4" s="1"/>
  <c r="N1218" i="4"/>
  <c r="K1219" i="4"/>
  <c r="L1219" i="4"/>
  <c r="M1219" i="4"/>
  <c r="Q1219" i="4" s="1"/>
  <c r="N1219" i="4"/>
  <c r="O1219" i="4" s="1" a="1"/>
  <c r="O1219" i="4" s="1"/>
  <c r="R1219" i="4" a="1"/>
  <c r="R1219" i="4" s="1"/>
  <c r="K1220" i="4"/>
  <c r="L1220" i="4"/>
  <c r="M1220" i="4"/>
  <c r="Q1220" i="4" s="1"/>
  <c r="R1220" i="4" s="1" a="1"/>
  <c r="R1220" i="4" s="1"/>
  <c r="N1220" i="4"/>
  <c r="P1220" i="4" s="1" a="1"/>
  <c r="P1220" i="4"/>
  <c r="K1221" i="4"/>
  <c r="L1221" i="4"/>
  <c r="M1221" i="4"/>
  <c r="Q1221" i="4" s="1"/>
  <c r="R1221" i="4" s="1" a="1"/>
  <c r="R1221" i="4" s="1"/>
  <c r="N1221" i="4"/>
  <c r="S1221" i="4" s="1"/>
  <c r="T1221" i="4" s="1"/>
  <c r="K1222" i="4"/>
  <c r="L1222" i="4"/>
  <c r="M1222" i="4"/>
  <c r="Q1222" i="4" s="1"/>
  <c r="R1222" i="4" s="1" a="1"/>
  <c r="R1222" i="4" s="1"/>
  <c r="N1222" i="4"/>
  <c r="P1222" i="4" s="1" a="1"/>
  <c r="P1222" i="4" s="1"/>
  <c r="O1222" i="4" a="1"/>
  <c r="O1222" i="4" s="1"/>
  <c r="K1223" i="4"/>
  <c r="L1223" i="4"/>
  <c r="M1223" i="4"/>
  <c r="N1223" i="4"/>
  <c r="P1223" i="4" s="1" a="1"/>
  <c r="P1223" i="4" s="1"/>
  <c r="Q1223" i="4"/>
  <c r="R1223" i="4" s="1" a="1"/>
  <c r="R1223" i="4"/>
  <c r="K1224" i="4"/>
  <c r="L1224" i="4"/>
  <c r="M1224" i="4"/>
  <c r="Q1224" i="4" s="1"/>
  <c r="R1224" i="4" s="1" a="1"/>
  <c r="R1224" i="4" s="1"/>
  <c r="N1224" i="4"/>
  <c r="P1224" i="4" s="1" a="1"/>
  <c r="P1224" i="4" s="1"/>
  <c r="S1224" i="4"/>
  <c r="T1224" i="4"/>
  <c r="K1225" i="4"/>
  <c r="L1225" i="4"/>
  <c r="M1225" i="4"/>
  <c r="N1225" i="4"/>
  <c r="P1225" i="4" s="1" a="1"/>
  <c r="P1225" i="4" s="1"/>
  <c r="O1225" i="4" a="1"/>
  <c r="O1225" i="4" s="1"/>
  <c r="Q1225" i="4"/>
  <c r="R1225" i="4" s="1" a="1"/>
  <c r="R1225" i="4" s="1"/>
  <c r="T1225" i="4" s="1"/>
  <c r="S1225" i="4"/>
  <c r="K1226" i="4"/>
  <c r="L1226" i="4"/>
  <c r="M1226" i="4"/>
  <c r="Q1226" i="4" s="1"/>
  <c r="R1226" i="4" s="1" a="1"/>
  <c r="R1226" i="4" s="1"/>
  <c r="N1226" i="4"/>
  <c r="O1226" i="4" s="1" a="1"/>
  <c r="O1226" i="4" s="1"/>
  <c r="P1226" i="4" a="1"/>
  <c r="P1226" i="4" s="1"/>
  <c r="K1227" i="4"/>
  <c r="L1227" i="4"/>
  <c r="M1227" i="4"/>
  <c r="Q1227" i="4" s="1"/>
  <c r="R1227" i="4" s="1" a="1"/>
  <c r="R1227" i="4" s="1"/>
  <c r="N1227" i="4"/>
  <c r="K1228" i="4"/>
  <c r="L1228" i="4"/>
  <c r="M1228" i="4"/>
  <c r="Q1228" i="4" s="1"/>
  <c r="R1228" i="4" s="1" a="1"/>
  <c r="R1228" i="4" s="1"/>
  <c r="N1228" i="4"/>
  <c r="P1228" i="4" s="1" a="1"/>
  <c r="P1228" i="4" s="1"/>
  <c r="O1228" i="4" a="1"/>
  <c r="O1228" i="4" s="1"/>
  <c r="K1229" i="4"/>
  <c r="L1229" i="4"/>
  <c r="M1229" i="4"/>
  <c r="Q1229" i="4" s="1"/>
  <c r="R1229" i="4" s="1" a="1"/>
  <c r="R1229" i="4" s="1"/>
  <c r="N1229" i="4"/>
  <c r="K1230" i="4"/>
  <c r="L1230" i="4"/>
  <c r="M1230" i="4"/>
  <c r="Q1230" i="4" s="1"/>
  <c r="R1230" i="4" s="1" a="1"/>
  <c r="R1230" i="4" s="1"/>
  <c r="N1230" i="4"/>
  <c r="K1231" i="4"/>
  <c r="L1231" i="4"/>
  <c r="M1231" i="4"/>
  <c r="Q1231" i="4" s="1"/>
  <c r="R1231" i="4" s="1" a="1"/>
  <c r="R1231" i="4" s="1"/>
  <c r="N1231" i="4"/>
  <c r="O1231" i="4" s="1" a="1"/>
  <c r="O1231" i="4"/>
  <c r="P1231" i="4" a="1"/>
  <c r="P1231" i="4" s="1"/>
  <c r="K1232" i="4"/>
  <c r="L1232" i="4"/>
  <c r="M1232" i="4"/>
  <c r="Q1232" i="4" s="1"/>
  <c r="R1232" i="4" s="1" a="1"/>
  <c r="R1232" i="4" s="1"/>
  <c r="N1232" i="4"/>
  <c r="P1232" i="4" s="1" a="1"/>
  <c r="P1232" i="4" s="1"/>
  <c r="O1232" i="4" a="1"/>
  <c r="O1232" i="4" s="1"/>
  <c r="S1232" i="4"/>
  <c r="K1233" i="4"/>
  <c r="L1233" i="4"/>
  <c r="M1233" i="4"/>
  <c r="N1233" i="4"/>
  <c r="Q1233" i="4"/>
  <c r="R1233" i="4" a="1"/>
  <c r="R1233" i="4" s="1"/>
  <c r="K1234" i="4"/>
  <c r="L1234" i="4"/>
  <c r="M1234" i="4"/>
  <c r="Q1234" i="4" s="1"/>
  <c r="R1234" i="4" s="1" a="1"/>
  <c r="R1234" i="4" s="1"/>
  <c r="N1234" i="4"/>
  <c r="O1234" i="4" a="1"/>
  <c r="O1234" i="4" s="1"/>
  <c r="K1235" i="4"/>
  <c r="L1235" i="4"/>
  <c r="M1235" i="4"/>
  <c r="Q1235" i="4" s="1"/>
  <c r="R1235" i="4" s="1" a="1"/>
  <c r="R1235" i="4" s="1"/>
  <c r="N1235" i="4"/>
  <c r="K1236" i="4"/>
  <c r="L1236" i="4"/>
  <c r="M1236" i="4"/>
  <c r="Q1236" i="4" s="1"/>
  <c r="R1236" i="4" s="1" a="1"/>
  <c r="R1236" i="4" s="1"/>
  <c r="N1236" i="4"/>
  <c r="O1236" i="4" a="1"/>
  <c r="O1236" i="4"/>
  <c r="P1236" i="4" a="1"/>
  <c r="P1236" i="4" s="1"/>
  <c r="K1237" i="4"/>
  <c r="L1237" i="4"/>
  <c r="M1237" i="4"/>
  <c r="Q1237" i="4" s="1"/>
  <c r="R1237" i="4" s="1" a="1"/>
  <c r="R1237" i="4" s="1"/>
  <c r="N1237" i="4"/>
  <c r="K1238" i="4"/>
  <c r="L1238" i="4"/>
  <c r="M1238" i="4"/>
  <c r="Q1238" i="4" s="1"/>
  <c r="R1238" i="4" s="1" a="1"/>
  <c r="R1238" i="4" s="1"/>
  <c r="N1238" i="4"/>
  <c r="K1239" i="4"/>
  <c r="L1239" i="4"/>
  <c r="M1239" i="4"/>
  <c r="Q1239" i="4" s="1"/>
  <c r="R1239" i="4" s="1" a="1"/>
  <c r="R1239" i="4" s="1"/>
  <c r="N1239" i="4"/>
  <c r="K1240" i="4"/>
  <c r="L1240" i="4"/>
  <c r="M1240" i="4"/>
  <c r="Q1240" i="4" s="1"/>
  <c r="R1240" i="4" s="1" a="1"/>
  <c r="R1240" i="4" s="1"/>
  <c r="N1240" i="4"/>
  <c r="K1241" i="4"/>
  <c r="L1241" i="4"/>
  <c r="M1241" i="4"/>
  <c r="Q1241" i="4" s="1"/>
  <c r="R1241" i="4" s="1" a="1"/>
  <c r="R1241" i="4" s="1"/>
  <c r="N1241" i="4"/>
  <c r="S1241" i="4"/>
  <c r="K1242" i="4"/>
  <c r="S1242" i="4" s="1"/>
  <c r="T1242" i="4" s="1"/>
  <c r="L1242" i="4"/>
  <c r="M1242" i="4"/>
  <c r="Q1242" i="4" s="1"/>
  <c r="R1242" i="4" s="1" a="1"/>
  <c r="R1242" i="4" s="1"/>
  <c r="N1242" i="4"/>
  <c r="P1242" i="4" s="1" a="1"/>
  <c r="P1242" i="4" s="1"/>
  <c r="O1242" i="4" a="1"/>
  <c r="O1242" i="4" s="1"/>
  <c r="K1243" i="4"/>
  <c r="L1243" i="4"/>
  <c r="M1243" i="4"/>
  <c r="N1243" i="4"/>
  <c r="O1243" i="4" s="1" a="1"/>
  <c r="O1243" i="4" s="1"/>
  <c r="Q1243" i="4"/>
  <c r="R1243" i="4" s="1" a="1"/>
  <c r="R1243" i="4" s="1"/>
  <c r="K1244" i="4"/>
  <c r="S1244" i="4" s="1"/>
  <c r="T1244" i="4" s="1"/>
  <c r="L1244" i="4"/>
  <c r="M1244" i="4"/>
  <c r="Q1244" i="4" s="1"/>
  <c r="R1244" i="4" s="1" a="1"/>
  <c r="R1244" i="4" s="1"/>
  <c r="N1244" i="4"/>
  <c r="O1244" i="4" s="1" a="1"/>
  <c r="O1244" i="4" s="1"/>
  <c r="K1245" i="4"/>
  <c r="L1245" i="4"/>
  <c r="M1245" i="4"/>
  <c r="Q1245" i="4" s="1"/>
  <c r="R1245" i="4" s="1" a="1"/>
  <c r="R1245" i="4" s="1"/>
  <c r="N1245" i="4"/>
  <c r="S1245" i="4" s="1"/>
  <c r="P1245" i="4" a="1"/>
  <c r="P1245" i="4" s="1"/>
  <c r="K1246" i="4"/>
  <c r="L1246" i="4"/>
  <c r="M1246" i="4"/>
  <c r="N1246" i="4"/>
  <c r="S1246" i="4" s="1"/>
  <c r="O1246" i="4" a="1"/>
  <c r="O1246" i="4" s="1"/>
  <c r="P1246" i="4" a="1"/>
  <c r="P1246" i="4" s="1"/>
  <c r="Q1246" i="4"/>
  <c r="R1246" i="4" s="1" a="1"/>
  <c r="R1246" i="4" s="1"/>
  <c r="T1246" i="4" s="1"/>
  <c r="K1247" i="4"/>
  <c r="L1247" i="4"/>
  <c r="M1247" i="4"/>
  <c r="N1247" i="4"/>
  <c r="O1247" i="4" a="1"/>
  <c r="O1247" i="4" s="1"/>
  <c r="P1247" i="4" a="1"/>
  <c r="P1247" i="4" s="1"/>
  <c r="Q1247" i="4"/>
  <c r="R1247" i="4" a="1"/>
  <c r="R1247" i="4" s="1"/>
  <c r="S1247" i="4"/>
  <c r="K1248" i="4"/>
  <c r="L1248" i="4"/>
  <c r="M1248" i="4"/>
  <c r="Q1248" i="4" s="1"/>
  <c r="R1248" i="4" s="1" a="1"/>
  <c r="R1248" i="4" s="1"/>
  <c r="N1248" i="4"/>
  <c r="P1248" i="4" s="1" a="1"/>
  <c r="O1248" i="4" a="1"/>
  <c r="O1248" i="4"/>
  <c r="P1248" i="4"/>
  <c r="K1249" i="4"/>
  <c r="L1249" i="4"/>
  <c r="M1249" i="4"/>
  <c r="Q1249" i="4" s="1"/>
  <c r="R1249" i="4" s="1" a="1"/>
  <c r="R1249" i="4" s="1"/>
  <c r="N1249" i="4"/>
  <c r="K1250" i="4"/>
  <c r="L1250" i="4"/>
  <c r="M1250" i="4"/>
  <c r="N1250" i="4"/>
  <c r="O1250" i="4" s="1" a="1"/>
  <c r="O1250" i="4" s="1"/>
  <c r="P1250" i="4" a="1"/>
  <c r="P1250" i="4" s="1"/>
  <c r="Q1250" i="4"/>
  <c r="R1250" i="4" s="1" a="1"/>
  <c r="R1250" i="4" s="1"/>
  <c r="S1250" i="4"/>
  <c r="K1251" i="4"/>
  <c r="L1251" i="4"/>
  <c r="M1251" i="4"/>
  <c r="Q1251" i="4" s="1"/>
  <c r="R1251" i="4" s="1" a="1"/>
  <c r="R1251" i="4" s="1"/>
  <c r="N1251" i="4"/>
  <c r="K1252" i="4"/>
  <c r="L1252" i="4"/>
  <c r="M1252" i="4"/>
  <c r="Q1252" i="4" s="1"/>
  <c r="R1252" i="4" s="1" a="1"/>
  <c r="R1252" i="4" s="1"/>
  <c r="N1252" i="4"/>
  <c r="O1252" i="4" s="1" a="1"/>
  <c r="O1252" i="4" s="1"/>
  <c r="K1253" i="4"/>
  <c r="L1253" i="4"/>
  <c r="M1253" i="4"/>
  <c r="Q1253" i="4" s="1"/>
  <c r="R1253" i="4" s="1" a="1"/>
  <c r="R1253" i="4" s="1"/>
  <c r="N1253" i="4"/>
  <c r="K1254" i="4"/>
  <c r="S1254" i="4" s="1"/>
  <c r="L1254" i="4"/>
  <c r="M1254" i="4"/>
  <c r="Q1254" i="4" s="1"/>
  <c r="R1254" i="4" s="1" a="1"/>
  <c r="R1254" i="4" s="1"/>
  <c r="N1254" i="4"/>
  <c r="O1254" i="4" s="1" a="1"/>
  <c r="O1254" i="4" s="1"/>
  <c r="P1254" i="4" a="1"/>
  <c r="P1254" i="4" s="1"/>
  <c r="K1255" i="4"/>
  <c r="L1255" i="4"/>
  <c r="M1255" i="4"/>
  <c r="N1255" i="4"/>
  <c r="O1255" i="4" s="1" a="1"/>
  <c r="O1255" i="4"/>
  <c r="P1255" i="4" a="1"/>
  <c r="P1255" i="4"/>
  <c r="Q1255" i="4"/>
  <c r="R1255" i="4" s="1" a="1"/>
  <c r="R1255" i="4" s="1"/>
  <c r="K1256" i="4"/>
  <c r="L1256" i="4"/>
  <c r="M1256" i="4"/>
  <c r="Q1256" i="4" s="1"/>
  <c r="R1256" i="4" s="1" a="1"/>
  <c r="R1256" i="4" s="1"/>
  <c r="N1256" i="4"/>
  <c r="K1257" i="4"/>
  <c r="L1257" i="4"/>
  <c r="M1257" i="4"/>
  <c r="N1257" i="4"/>
  <c r="P1257" i="4" s="1" a="1"/>
  <c r="P1257" i="4" s="1"/>
  <c r="Q1257" i="4"/>
  <c r="R1257" i="4" s="1" a="1"/>
  <c r="R1257" i="4" s="1"/>
  <c r="S1257" i="4"/>
  <c r="K1258" i="4"/>
  <c r="L1258" i="4"/>
  <c r="M1258" i="4"/>
  <c r="Q1258" i="4" s="1"/>
  <c r="R1258" i="4" s="1" a="1"/>
  <c r="R1258" i="4" s="1"/>
  <c r="N1258" i="4"/>
  <c r="O1258" i="4" a="1"/>
  <c r="O1258" i="4" s="1"/>
  <c r="K1259" i="4"/>
  <c r="L1259" i="4"/>
  <c r="M1259" i="4"/>
  <c r="Q1259" i="4" s="1"/>
  <c r="R1259" i="4" s="1" a="1"/>
  <c r="R1259" i="4" s="1"/>
  <c r="N1259" i="4"/>
  <c r="O1259" i="4" s="1" a="1"/>
  <c r="O1259" i="4" s="1"/>
  <c r="K1260" i="4"/>
  <c r="L1260" i="4"/>
  <c r="M1260" i="4"/>
  <c r="Q1260" i="4" s="1"/>
  <c r="R1260" i="4" s="1" a="1"/>
  <c r="R1260" i="4" s="1"/>
  <c r="N1260" i="4"/>
  <c r="O1260" i="4" a="1"/>
  <c r="O1260" i="4"/>
  <c r="P1260" i="4" a="1"/>
  <c r="P1260" i="4" s="1"/>
  <c r="K1261" i="4"/>
  <c r="L1261" i="4"/>
  <c r="M1261" i="4"/>
  <c r="Q1261" i="4" s="1"/>
  <c r="R1261" i="4" s="1" a="1"/>
  <c r="R1261" i="4" s="1"/>
  <c r="N1261" i="4"/>
  <c r="K1262" i="4"/>
  <c r="L1262" i="4"/>
  <c r="M1262" i="4"/>
  <c r="Q1262" i="4" s="1"/>
  <c r="R1262" i="4" s="1" a="1"/>
  <c r="R1262" i="4" s="1"/>
  <c r="N1262" i="4"/>
  <c r="K1263" i="4"/>
  <c r="L1263" i="4"/>
  <c r="M1263" i="4"/>
  <c r="Q1263" i="4" s="1"/>
  <c r="R1263" i="4" s="1" a="1"/>
  <c r="R1263" i="4" s="1"/>
  <c r="N1263" i="4"/>
  <c r="O1263" i="4" a="1"/>
  <c r="O1263" i="4" s="1"/>
  <c r="K1264" i="4"/>
  <c r="L1264" i="4"/>
  <c r="M1264" i="4"/>
  <c r="Q1264" i="4" s="1"/>
  <c r="R1264" i="4" s="1" a="1"/>
  <c r="R1264" i="4" s="1"/>
  <c r="N1264" i="4"/>
  <c r="O1264" i="4" s="1" a="1"/>
  <c r="O1264" i="4" s="1"/>
  <c r="P1264" i="4" a="1"/>
  <c r="P1264" i="4" s="1"/>
  <c r="S1264" i="4"/>
  <c r="K1265" i="4"/>
  <c r="L1265" i="4"/>
  <c r="M1265" i="4"/>
  <c r="Q1265" i="4" s="1"/>
  <c r="R1265" i="4" s="1" a="1"/>
  <c r="R1265" i="4" s="1"/>
  <c r="N1265" i="4"/>
  <c r="S1265" i="4" s="1"/>
  <c r="K1266" i="4"/>
  <c r="L1266" i="4"/>
  <c r="M1266" i="4"/>
  <c r="Q1266" i="4" s="1"/>
  <c r="R1266" i="4" s="1" a="1"/>
  <c r="R1266" i="4" s="1"/>
  <c r="N1266" i="4"/>
  <c r="O1266" i="4" a="1"/>
  <c r="O1266" i="4" s="1"/>
  <c r="P1266" i="4" a="1"/>
  <c r="P1266" i="4" s="1"/>
  <c r="K1267" i="4"/>
  <c r="S1267" i="4" s="1"/>
  <c r="L1267" i="4"/>
  <c r="M1267" i="4"/>
  <c r="N1267" i="4"/>
  <c r="O1267" i="4" s="1" a="1"/>
  <c r="O1267" i="4" s="1"/>
  <c r="P1267" i="4" a="1"/>
  <c r="P1267" i="4" s="1"/>
  <c r="Q1267" i="4"/>
  <c r="R1267" i="4" s="1" a="1"/>
  <c r="R1267" i="4" s="1"/>
  <c r="K1268" i="4"/>
  <c r="S1268" i="4" s="1"/>
  <c r="T1268" i="4" s="1"/>
  <c r="L1268" i="4"/>
  <c r="M1268" i="4"/>
  <c r="N1268" i="4"/>
  <c r="P1268" i="4" s="1" a="1"/>
  <c r="P1268" i="4" s="1"/>
  <c r="Q1268" i="4"/>
  <c r="R1268" i="4" s="1" a="1"/>
  <c r="R1268" i="4" s="1"/>
  <c r="K1269" i="4"/>
  <c r="L1269" i="4"/>
  <c r="M1269" i="4"/>
  <c r="Q1269" i="4" s="1"/>
  <c r="R1269" i="4" s="1" a="1"/>
  <c r="R1269" i="4" s="1"/>
  <c r="N1269" i="4"/>
  <c r="K1270" i="4"/>
  <c r="L1270" i="4"/>
  <c r="M1270" i="4"/>
  <c r="N1270" i="4"/>
  <c r="Q1270" i="4"/>
  <c r="R1270" i="4" a="1"/>
  <c r="R1270" i="4" s="1"/>
  <c r="K1271" i="4"/>
  <c r="L1271" i="4"/>
  <c r="M1271" i="4"/>
  <c r="N1271" i="4"/>
  <c r="P1271" i="4" a="1"/>
  <c r="P1271" i="4" s="1"/>
  <c r="Q1271" i="4"/>
  <c r="R1271" i="4" s="1" a="1"/>
  <c r="R1271" i="4" s="1"/>
  <c r="K1272" i="4"/>
  <c r="L1272" i="4"/>
  <c r="M1272" i="4"/>
  <c r="Q1272" i="4" s="1"/>
  <c r="R1272" i="4" s="1" a="1"/>
  <c r="R1272" i="4" s="1"/>
  <c r="N1272" i="4"/>
  <c r="O1272" i="4" s="1" a="1"/>
  <c r="O1272" i="4" s="1"/>
  <c r="P1272" i="4" a="1"/>
  <c r="P1272" i="4" s="1"/>
  <c r="K1273" i="4"/>
  <c r="L1273" i="4"/>
  <c r="M1273" i="4"/>
  <c r="Q1273" i="4" s="1"/>
  <c r="R1273" i="4" s="1" a="1"/>
  <c r="R1273" i="4" s="1"/>
  <c r="N1273" i="4"/>
  <c r="K1274" i="4"/>
  <c r="L1274" i="4"/>
  <c r="M1274" i="4"/>
  <c r="N1274" i="4"/>
  <c r="Q1274" i="4"/>
  <c r="R1274" i="4" s="1" a="1"/>
  <c r="R1274" i="4" s="1"/>
  <c r="S1274" i="4"/>
  <c r="K1275" i="4"/>
  <c r="L1275" i="4"/>
  <c r="M1275" i="4"/>
  <c r="Q1275" i="4" s="1"/>
  <c r="R1275" i="4" s="1" a="1"/>
  <c r="R1275" i="4" s="1"/>
  <c r="N1275" i="4"/>
  <c r="K1276" i="4"/>
  <c r="L1276" i="4"/>
  <c r="M1276" i="4"/>
  <c r="Q1276" i="4" s="1"/>
  <c r="R1276" i="4" s="1" a="1"/>
  <c r="R1276" i="4" s="1"/>
  <c r="N1276" i="4"/>
  <c r="O1276" i="4" a="1"/>
  <c r="O1276" i="4" s="1"/>
  <c r="K1277" i="4"/>
  <c r="L1277" i="4"/>
  <c r="M1277" i="4"/>
  <c r="Q1277" i="4" s="1"/>
  <c r="R1277" i="4" s="1" a="1"/>
  <c r="R1277" i="4" s="1"/>
  <c r="N1277" i="4"/>
  <c r="K1278" i="4"/>
  <c r="S1278" i="4" s="1"/>
  <c r="L1278" i="4"/>
  <c r="M1278" i="4"/>
  <c r="Q1278" i="4" s="1"/>
  <c r="R1278" i="4" s="1" a="1"/>
  <c r="R1278" i="4" s="1"/>
  <c r="N1278" i="4"/>
  <c r="P1278" i="4" s="1" a="1"/>
  <c r="P1278" i="4" s="1"/>
  <c r="K1279" i="4"/>
  <c r="L1279" i="4"/>
  <c r="M1279" i="4"/>
  <c r="Q1279" i="4" s="1"/>
  <c r="R1279" i="4" s="1" a="1"/>
  <c r="R1279" i="4" s="1"/>
  <c r="N1279" i="4"/>
  <c r="O1279" i="4" s="1" a="1"/>
  <c r="O1279" i="4"/>
  <c r="P1279" i="4" a="1"/>
  <c r="P1279" i="4" s="1"/>
  <c r="K1280" i="4"/>
  <c r="L1280" i="4"/>
  <c r="M1280" i="4"/>
  <c r="Q1280" i="4" s="1"/>
  <c r="R1280" i="4" s="1" a="1"/>
  <c r="R1280" i="4" s="1"/>
  <c r="N1280" i="4"/>
  <c r="O1280" i="4" a="1"/>
  <c r="O1280" i="4" s="1"/>
  <c r="P1280" i="4" a="1"/>
  <c r="P1280" i="4" s="1"/>
  <c r="S1280" i="4"/>
  <c r="K1281" i="4"/>
  <c r="L1281" i="4"/>
  <c r="M1281" i="4"/>
  <c r="Q1281" i="4" s="1"/>
  <c r="R1281" i="4" s="1" a="1"/>
  <c r="N1281" i="4"/>
  <c r="O1281" i="4" a="1"/>
  <c r="O1281" i="4" s="1"/>
  <c r="R1281" i="4"/>
  <c r="K1282" i="4"/>
  <c r="L1282" i="4"/>
  <c r="M1282" i="4"/>
  <c r="Q1282" i="4" s="1"/>
  <c r="R1282" i="4" s="1" a="1"/>
  <c r="R1282" i="4" s="1"/>
  <c r="N1282" i="4"/>
  <c r="O1282" i="4" s="1" a="1"/>
  <c r="O1282" i="4" s="1"/>
  <c r="K1283" i="4"/>
  <c r="L1283" i="4"/>
  <c r="M1283" i="4"/>
  <c r="Q1283" i="4" s="1"/>
  <c r="R1283" i="4" s="1" a="1"/>
  <c r="R1283" i="4" s="1"/>
  <c r="N1283" i="4"/>
  <c r="P1283" i="4" s="1" a="1"/>
  <c r="P1283" i="4" s="1"/>
  <c r="O1283" i="4" a="1"/>
  <c r="O1283" i="4"/>
  <c r="K1284" i="4"/>
  <c r="L1284" i="4"/>
  <c r="M1284" i="4"/>
  <c r="Q1284" i="4" s="1"/>
  <c r="R1284" i="4" s="1" a="1"/>
  <c r="R1284" i="4" s="1"/>
  <c r="N1284" i="4"/>
  <c r="P1284" i="4" s="1" a="1"/>
  <c r="P1284" i="4" s="1"/>
  <c r="O1284" i="4" a="1"/>
  <c r="O1284" i="4" s="1"/>
  <c r="K1285" i="4"/>
  <c r="L1285" i="4"/>
  <c r="M1285" i="4"/>
  <c r="Q1285" i="4" s="1"/>
  <c r="R1285" i="4" s="1" a="1"/>
  <c r="R1285" i="4" s="1"/>
  <c r="N1285" i="4"/>
  <c r="K1286" i="4"/>
  <c r="L1286" i="4"/>
  <c r="M1286" i="4"/>
  <c r="N1286" i="4"/>
  <c r="Q1286" i="4"/>
  <c r="R1286" i="4" s="1" a="1"/>
  <c r="R1286" i="4" s="1"/>
  <c r="K1287" i="4"/>
  <c r="L1287" i="4"/>
  <c r="M1287" i="4"/>
  <c r="Q1287" i="4" s="1"/>
  <c r="R1287" i="4" s="1" a="1"/>
  <c r="R1287" i="4" s="1"/>
  <c r="N1287" i="4"/>
  <c r="P1287" i="4" s="1" a="1"/>
  <c r="P1287" i="4" s="1"/>
  <c r="O1287" i="4" a="1"/>
  <c r="O1287" i="4" s="1"/>
  <c r="S1287" i="4"/>
  <c r="T1287" i="4" s="1"/>
  <c r="K1288" i="4"/>
  <c r="L1288" i="4"/>
  <c r="M1288" i="4"/>
  <c r="N1288" i="4"/>
  <c r="Q1288" i="4"/>
  <c r="R1288" i="4" s="1" a="1"/>
  <c r="R1288" i="4" s="1"/>
  <c r="K1289" i="4"/>
  <c r="L1289" i="4"/>
  <c r="M1289" i="4"/>
  <c r="N1289" i="4"/>
  <c r="S1289" i="4" s="1"/>
  <c r="T1289" i="4" s="1"/>
  <c r="Q1289" i="4"/>
  <c r="R1289" i="4" s="1" a="1"/>
  <c r="R1289" i="4" s="1"/>
  <c r="K1290" i="4"/>
  <c r="S1290" i="4" s="1"/>
  <c r="T1290" i="4" s="1"/>
  <c r="L1290" i="4"/>
  <c r="M1290" i="4"/>
  <c r="N1290" i="4"/>
  <c r="O1290" i="4" a="1"/>
  <c r="O1290" i="4" s="1"/>
  <c r="P1290" i="4" a="1"/>
  <c r="P1290" i="4" s="1"/>
  <c r="Q1290" i="4"/>
  <c r="R1290" i="4" s="1" a="1"/>
  <c r="R1290" i="4" s="1"/>
  <c r="K1291" i="4"/>
  <c r="S1291" i="4" s="1"/>
  <c r="L1291" i="4"/>
  <c r="M1291" i="4"/>
  <c r="N1291" i="4"/>
  <c r="O1291" i="4" s="1" a="1"/>
  <c r="O1291" i="4"/>
  <c r="P1291" i="4" a="1"/>
  <c r="P1291" i="4" s="1"/>
  <c r="Q1291" i="4"/>
  <c r="R1291" i="4" s="1" a="1"/>
  <c r="R1291" i="4" s="1"/>
  <c r="K1292" i="4"/>
  <c r="S1292" i="4" s="1"/>
  <c r="L1292" i="4"/>
  <c r="M1292" i="4"/>
  <c r="Q1292" i="4" s="1"/>
  <c r="R1292" i="4" s="1" a="1"/>
  <c r="R1292" i="4" s="1"/>
  <c r="N1292" i="4"/>
  <c r="P1292" i="4" s="1" a="1"/>
  <c r="O1292" i="4" a="1"/>
  <c r="O1292" i="4" s="1"/>
  <c r="P1292" i="4"/>
  <c r="K1293" i="4"/>
  <c r="L1293" i="4"/>
  <c r="M1293" i="4"/>
  <c r="N1293" i="4"/>
  <c r="S1293" i="4" s="1"/>
  <c r="O1293" i="4" a="1"/>
  <c r="O1293" i="4" s="1"/>
  <c r="P1293" i="4" a="1"/>
  <c r="P1293" i="4" s="1"/>
  <c r="Q1293" i="4"/>
  <c r="R1293" i="4" s="1" a="1"/>
  <c r="R1293" i="4" s="1"/>
  <c r="K1294" i="4"/>
  <c r="L1294" i="4"/>
  <c r="M1294" i="4"/>
  <c r="Q1294" i="4" s="1"/>
  <c r="R1294" i="4" s="1" a="1"/>
  <c r="N1294" i="4"/>
  <c r="R1294" i="4"/>
  <c r="K1295" i="4"/>
  <c r="L1295" i="4"/>
  <c r="M1295" i="4"/>
  <c r="N1295" i="4"/>
  <c r="O1295" i="4" s="1" a="1"/>
  <c r="O1295" i="4"/>
  <c r="P1295" i="4" a="1"/>
  <c r="P1295" i="4" s="1"/>
  <c r="Q1295" i="4"/>
  <c r="R1295" i="4" s="1" a="1"/>
  <c r="R1295" i="4" s="1"/>
  <c r="K1296" i="4"/>
  <c r="L1296" i="4"/>
  <c r="M1296" i="4"/>
  <c r="N1296" i="4"/>
  <c r="P1296" i="4" s="1" a="1"/>
  <c r="O1296" i="4" a="1"/>
  <c r="O1296" i="4"/>
  <c r="P1296" i="4"/>
  <c r="Q1296" i="4"/>
  <c r="R1296" i="4" s="1" a="1"/>
  <c r="R1296" i="4" s="1"/>
  <c r="K1297" i="4"/>
  <c r="S1297" i="4" s="1"/>
  <c r="L1297" i="4"/>
  <c r="M1297" i="4"/>
  <c r="Q1297" i="4" s="1"/>
  <c r="R1297" i="4" s="1" a="1"/>
  <c r="R1297" i="4" s="1"/>
  <c r="N1297" i="4"/>
  <c r="O1297" i="4" s="1" a="1"/>
  <c r="O1297" i="4" s="1"/>
  <c r="P1297" i="4" a="1"/>
  <c r="P1297" i="4" s="1"/>
  <c r="K1298" i="4"/>
  <c r="L1298" i="4"/>
  <c r="M1298" i="4"/>
  <c r="N1298" i="4"/>
  <c r="O1298" i="4" s="1" a="1"/>
  <c r="O1298" i="4" s="1"/>
  <c r="P1298" i="4" a="1"/>
  <c r="P1298" i="4" s="1"/>
  <c r="Q1298" i="4"/>
  <c r="R1298" i="4" s="1" a="1"/>
  <c r="R1298" i="4"/>
  <c r="S1298" i="4"/>
  <c r="T1298" i="4" s="1"/>
  <c r="K1299" i="4"/>
  <c r="L1299" i="4"/>
  <c r="M1299" i="4"/>
  <c r="Q1299" i="4" s="1"/>
  <c r="R1299" i="4" s="1" a="1"/>
  <c r="R1299" i="4" s="1"/>
  <c r="N1299" i="4"/>
  <c r="K1300" i="4"/>
  <c r="L1300" i="4"/>
  <c r="M1300" i="4"/>
  <c r="Q1300" i="4" s="1"/>
  <c r="R1300" i="4" s="1" a="1"/>
  <c r="R1300" i="4" s="1"/>
  <c r="N1300" i="4"/>
  <c r="K1301" i="4"/>
  <c r="L1301" i="4"/>
  <c r="M1301" i="4"/>
  <c r="Q1301" i="4" s="1"/>
  <c r="R1301" i="4" s="1" a="1"/>
  <c r="R1301" i="4" s="1"/>
  <c r="N1301" i="4"/>
  <c r="K1302" i="4"/>
  <c r="S1302" i="4" s="1"/>
  <c r="L1302" i="4"/>
  <c r="M1302" i="4"/>
  <c r="Q1302" i="4" s="1"/>
  <c r="R1302" i="4" s="1" a="1"/>
  <c r="R1302" i="4" s="1"/>
  <c r="N1302" i="4"/>
  <c r="O1302" i="4" a="1"/>
  <c r="O1302" i="4" s="1"/>
  <c r="P1302" i="4" a="1"/>
  <c r="P1302" i="4" s="1"/>
  <c r="K1303" i="4"/>
  <c r="L1303" i="4"/>
  <c r="M1303" i="4"/>
  <c r="Q1303" i="4" s="1"/>
  <c r="R1303" i="4" s="1" a="1"/>
  <c r="R1303" i="4" s="1"/>
  <c r="N1303" i="4"/>
  <c r="O1303" i="4" s="1" a="1"/>
  <c r="O1303" i="4"/>
  <c r="P1303" i="4" a="1"/>
  <c r="P1303" i="4" s="1"/>
  <c r="K1304" i="4"/>
  <c r="S1304" i="4" s="1"/>
  <c r="L1304" i="4"/>
  <c r="M1304" i="4"/>
  <c r="Q1304" i="4" s="1"/>
  <c r="R1304" i="4" s="1" a="1"/>
  <c r="R1304" i="4" s="1"/>
  <c r="N1304" i="4"/>
  <c r="O1304" i="4" a="1"/>
  <c r="O1304" i="4" s="1"/>
  <c r="P1304" i="4" a="1"/>
  <c r="P1304" i="4" s="1"/>
  <c r="T1304" i="4"/>
  <c r="K1305" i="4"/>
  <c r="L1305" i="4"/>
  <c r="M1305" i="4"/>
  <c r="Q1305" i="4" s="1"/>
  <c r="R1305" i="4" s="1" a="1"/>
  <c r="R1305" i="4" s="1"/>
  <c r="N1305" i="4"/>
  <c r="O1305" i="4" s="1" a="1"/>
  <c r="O1305" i="4" s="1"/>
  <c r="K1306" i="4"/>
  <c r="L1306" i="4"/>
  <c r="M1306" i="4"/>
  <c r="Q1306" i="4" s="1"/>
  <c r="R1306" i="4" s="1" a="1"/>
  <c r="N1306" i="4"/>
  <c r="O1306" i="4" s="1" a="1"/>
  <c r="O1306" i="4" s="1"/>
  <c r="R1306" i="4"/>
  <c r="K1307" i="4"/>
  <c r="L1307" i="4"/>
  <c r="M1307" i="4"/>
  <c r="Q1307" i="4" s="1"/>
  <c r="R1307" i="4" s="1" a="1"/>
  <c r="R1307" i="4" s="1"/>
  <c r="N1307" i="4"/>
  <c r="K1308" i="4"/>
  <c r="L1308" i="4"/>
  <c r="M1308" i="4"/>
  <c r="Q1308" i="4" s="1"/>
  <c r="R1308" i="4" s="1" a="1"/>
  <c r="R1308" i="4" s="1"/>
  <c r="N1308" i="4"/>
  <c r="K1309" i="4"/>
  <c r="L1309" i="4"/>
  <c r="M1309" i="4"/>
  <c r="Q1309" i="4" s="1"/>
  <c r="R1309" i="4" s="1" a="1"/>
  <c r="R1309" i="4" s="1"/>
  <c r="N1309" i="4"/>
  <c r="S1309" i="4" s="1"/>
  <c r="P1309" i="4" a="1"/>
  <c r="P1309" i="4" s="1"/>
  <c r="K1310" i="4"/>
  <c r="L1310" i="4"/>
  <c r="M1310" i="4"/>
  <c r="N1310" i="4"/>
  <c r="P1310" i="4" s="1" a="1"/>
  <c r="P1310" i="4" s="1"/>
  <c r="Q1310" i="4"/>
  <c r="R1310" i="4" s="1" a="1"/>
  <c r="R1310" i="4" s="1"/>
  <c r="K1311" i="4"/>
  <c r="L1311" i="4"/>
  <c r="M1311" i="4"/>
  <c r="Q1311" i="4" s="1"/>
  <c r="N1311" i="4"/>
  <c r="P1311" i="4" s="1" a="1"/>
  <c r="P1311" i="4" s="1"/>
  <c r="R1311" i="4" a="1"/>
  <c r="R1311" i="4" s="1"/>
  <c r="K1312" i="4"/>
  <c r="L1312" i="4"/>
  <c r="M1312" i="4"/>
  <c r="N1312" i="4"/>
  <c r="S1312" i="4" s="1"/>
  <c r="P1312" i="4" a="1"/>
  <c r="P1312" i="4" s="1"/>
  <c r="Q1312" i="4"/>
  <c r="R1312" i="4" s="1" a="1"/>
  <c r="R1312" i="4" s="1"/>
  <c r="K1313" i="4"/>
  <c r="L1313" i="4"/>
  <c r="M1313" i="4"/>
  <c r="Q1313" i="4" s="1"/>
  <c r="R1313" i="4" s="1" a="1"/>
  <c r="R1313" i="4" s="1"/>
  <c r="N1313" i="4"/>
  <c r="S1313" i="4" s="1"/>
  <c r="T1313" i="4"/>
  <c r="K1314" i="4"/>
  <c r="L1314" i="4"/>
  <c r="M1314" i="4"/>
  <c r="N1314" i="4"/>
  <c r="O1314" i="4" s="1" a="1"/>
  <c r="O1314" i="4" s="1"/>
  <c r="P1314" i="4" a="1"/>
  <c r="P1314" i="4" s="1"/>
  <c r="Q1314" i="4"/>
  <c r="R1314" i="4" s="1" a="1"/>
  <c r="R1314" i="4" s="1"/>
  <c r="K1315" i="4"/>
  <c r="S1315" i="4" s="1"/>
  <c r="T1315" i="4" s="1"/>
  <c r="L1315" i="4"/>
  <c r="M1315" i="4"/>
  <c r="N1315" i="4"/>
  <c r="O1315" i="4" s="1" a="1"/>
  <c r="O1315" i="4"/>
  <c r="Q1315" i="4"/>
  <c r="R1315" i="4" s="1" a="1"/>
  <c r="R1315" i="4" s="1"/>
  <c r="K1316" i="4"/>
  <c r="S1316" i="4" s="1"/>
  <c r="L1316" i="4"/>
  <c r="M1316" i="4"/>
  <c r="Q1316" i="4" s="1"/>
  <c r="R1316" i="4" s="1" a="1"/>
  <c r="R1316" i="4" s="1"/>
  <c r="N1316" i="4"/>
  <c r="O1316" i="4" a="1"/>
  <c r="O1316" i="4"/>
  <c r="P1316" i="4" a="1"/>
  <c r="P1316" i="4" s="1"/>
  <c r="K1317" i="4"/>
  <c r="L1317" i="4"/>
  <c r="M1317" i="4"/>
  <c r="Q1317" i="4" s="1"/>
  <c r="R1317" i="4" s="1" a="1"/>
  <c r="R1317" i="4" s="1"/>
  <c r="N1317" i="4"/>
  <c r="P1317" i="4" s="1" a="1"/>
  <c r="P1317" i="4" s="1"/>
  <c r="O1317" i="4" a="1"/>
  <c r="O1317" i="4" s="1"/>
  <c r="S1317" i="4"/>
  <c r="K1318" i="4"/>
  <c r="L1318" i="4"/>
  <c r="M1318" i="4"/>
  <c r="N1318" i="4"/>
  <c r="S1318" i="4" s="1"/>
  <c r="O1318" i="4" a="1"/>
  <c r="O1318" i="4" s="1"/>
  <c r="P1318" i="4" a="1"/>
  <c r="P1318" i="4" s="1"/>
  <c r="Q1318" i="4"/>
  <c r="R1318" i="4" s="1" a="1"/>
  <c r="R1318" i="4" s="1"/>
  <c r="T1318" i="4" s="1"/>
  <c r="K1319" i="4"/>
  <c r="L1319" i="4"/>
  <c r="M1319" i="4"/>
  <c r="Q1319" i="4" s="1"/>
  <c r="N1319" i="4"/>
  <c r="O1319" i="4" s="1" a="1"/>
  <c r="O1319" i="4" s="1"/>
  <c r="R1319" i="4" a="1"/>
  <c r="R1319" i="4" s="1"/>
  <c r="S1319" i="4"/>
  <c r="T1319" i="4" s="1"/>
  <c r="K1320" i="4"/>
  <c r="L1320" i="4"/>
  <c r="M1320" i="4"/>
  <c r="Q1320" i="4" s="1"/>
  <c r="R1320" i="4" s="1" a="1"/>
  <c r="R1320" i="4" s="1"/>
  <c r="N1320" i="4"/>
  <c r="K1321" i="4"/>
  <c r="L1321" i="4"/>
  <c r="M1321" i="4"/>
  <c r="Q1321" i="4" s="1"/>
  <c r="N1321" i="4"/>
  <c r="O1321" i="4" s="1" a="1"/>
  <c r="O1321" i="4" s="1"/>
  <c r="P1321" i="4" a="1"/>
  <c r="P1321" i="4" s="1"/>
  <c r="R1321" i="4" a="1"/>
  <c r="R1321" i="4" s="1"/>
  <c r="K1322" i="4"/>
  <c r="S1322" i="4" s="1"/>
  <c r="T1322" i="4" s="1"/>
  <c r="L1322" i="4"/>
  <c r="M1322" i="4"/>
  <c r="Q1322" i="4" s="1"/>
  <c r="R1322" i="4" s="1" a="1"/>
  <c r="R1322" i="4" s="1"/>
  <c r="N1322" i="4"/>
  <c r="O1322" i="4" s="1" a="1"/>
  <c r="O1322" i="4" s="1"/>
  <c r="P1322" i="4" a="1"/>
  <c r="P1322" i="4" s="1"/>
  <c r="K1323" i="4"/>
  <c r="L1323" i="4"/>
  <c r="M1323" i="4"/>
  <c r="Q1323" i="4" s="1"/>
  <c r="R1323" i="4" s="1" a="1"/>
  <c r="R1323" i="4" s="1"/>
  <c r="N1323" i="4"/>
  <c r="S1323" i="4"/>
  <c r="T1323" i="4" s="1"/>
  <c r="K1324" i="4"/>
  <c r="L1324" i="4"/>
  <c r="M1324" i="4"/>
  <c r="Q1324" i="4" s="1"/>
  <c r="R1324" i="4" s="1" a="1"/>
  <c r="R1324" i="4" s="1"/>
  <c r="N1324" i="4"/>
  <c r="K1325" i="4"/>
  <c r="L1325" i="4"/>
  <c r="M1325" i="4"/>
  <c r="Q1325" i="4" s="1"/>
  <c r="R1325" i="4" s="1" a="1"/>
  <c r="R1325" i="4" s="1"/>
  <c r="N1325" i="4"/>
  <c r="K1326" i="4"/>
  <c r="S1326" i="4" s="1"/>
  <c r="T1326" i="4" s="1"/>
  <c r="L1326" i="4"/>
  <c r="M1326" i="4"/>
  <c r="Q1326" i="4" s="1"/>
  <c r="R1326" i="4" s="1" a="1"/>
  <c r="R1326" i="4" s="1"/>
  <c r="N1326" i="4"/>
  <c r="O1326" i="4" s="1" a="1"/>
  <c r="O1326" i="4" s="1"/>
  <c r="K1327" i="4"/>
  <c r="L1327" i="4"/>
  <c r="M1327" i="4"/>
  <c r="N1327" i="4"/>
  <c r="O1327" i="4" s="1" a="1"/>
  <c r="O1327" i="4" s="1"/>
  <c r="P1327" i="4" a="1"/>
  <c r="P1327" i="4" s="1"/>
  <c r="Q1327" i="4"/>
  <c r="R1327" i="4" s="1" a="1"/>
  <c r="R1327" i="4" s="1"/>
  <c r="K1328" i="4"/>
  <c r="L1328" i="4"/>
  <c r="M1328" i="4"/>
  <c r="Q1328" i="4" s="1"/>
  <c r="R1328" i="4" s="1" a="1"/>
  <c r="R1328" i="4" s="1"/>
  <c r="N1328" i="4"/>
  <c r="S1328" i="4" s="1"/>
  <c r="T1328" i="4" s="1"/>
  <c r="K1329" i="4"/>
  <c r="L1329" i="4"/>
  <c r="M1329" i="4"/>
  <c r="N1329" i="4"/>
  <c r="Q1329" i="4"/>
  <c r="R1329" i="4" s="1" a="1"/>
  <c r="R1329" i="4" s="1"/>
  <c r="K1330" i="4"/>
  <c r="L1330" i="4"/>
  <c r="M1330" i="4"/>
  <c r="Q1330" i="4" s="1"/>
  <c r="R1330" i="4" s="1" a="1"/>
  <c r="R1330" i="4" s="1"/>
  <c r="N1330" i="4"/>
  <c r="O1330" i="4" s="1" a="1"/>
  <c r="O1330" i="4" s="1"/>
  <c r="K1331" i="4"/>
  <c r="L1331" i="4"/>
  <c r="M1331" i="4"/>
  <c r="Q1331" i="4" s="1"/>
  <c r="R1331" i="4" s="1" a="1"/>
  <c r="R1331" i="4" s="1"/>
  <c r="N1331" i="4"/>
  <c r="P1331" i="4" s="1" a="1"/>
  <c r="P1331" i="4" s="1"/>
  <c r="O1331" i="4" a="1"/>
  <c r="O1331" i="4" s="1"/>
  <c r="K1332" i="4"/>
  <c r="L1332" i="4"/>
  <c r="M1332" i="4"/>
  <c r="Q1332" i="4" s="1"/>
  <c r="R1332" i="4" s="1" a="1"/>
  <c r="R1332" i="4" s="1"/>
  <c r="N1332" i="4"/>
  <c r="K1333" i="4"/>
  <c r="L1333" i="4"/>
  <c r="M1333" i="4"/>
  <c r="Q1333" i="4" s="1"/>
  <c r="R1333" i="4" s="1" a="1"/>
  <c r="R1333" i="4" s="1"/>
  <c r="N1333" i="4"/>
  <c r="K1334" i="4"/>
  <c r="L1334" i="4"/>
  <c r="M1334" i="4"/>
  <c r="Q1334" i="4" s="1"/>
  <c r="R1334" i="4" s="1" a="1"/>
  <c r="R1334" i="4" s="1"/>
  <c r="N1334" i="4"/>
  <c r="K1335" i="4"/>
  <c r="L1335" i="4"/>
  <c r="M1335" i="4"/>
  <c r="Q1335" i="4" s="1"/>
  <c r="N1335" i="4"/>
  <c r="P1335" i="4" s="1" a="1"/>
  <c r="P1335" i="4" s="1"/>
  <c r="R1335" i="4" a="1"/>
  <c r="R1335" i="4" s="1"/>
  <c r="K1336" i="4"/>
  <c r="L1336" i="4"/>
  <c r="M1336" i="4"/>
  <c r="N1336" i="4"/>
  <c r="S1336" i="4" s="1"/>
  <c r="O1336" i="4" a="1"/>
  <c r="O1336" i="4" s="1"/>
  <c r="Q1336" i="4"/>
  <c r="R1336" i="4" s="1" a="1"/>
  <c r="R1336" i="4"/>
  <c r="K1337" i="4"/>
  <c r="L1337" i="4"/>
  <c r="M1337" i="4"/>
  <c r="N1337" i="4"/>
  <c r="Q1337" i="4"/>
  <c r="R1337" i="4" s="1" a="1"/>
  <c r="R1337" i="4" s="1"/>
  <c r="S1337" i="4"/>
  <c r="K1338" i="4"/>
  <c r="S1338" i="4" s="1"/>
  <c r="L1338" i="4"/>
  <c r="M1338" i="4"/>
  <c r="Q1338" i="4" s="1"/>
  <c r="R1338" i="4" s="1" a="1"/>
  <c r="R1338" i="4" s="1"/>
  <c r="N1338" i="4"/>
  <c r="O1338" i="4" a="1"/>
  <c r="O1338" i="4" s="1"/>
  <c r="P1338" i="4" a="1"/>
  <c r="P1338" i="4" s="1"/>
  <c r="T1338" i="4"/>
  <c r="K1339" i="4"/>
  <c r="L1339" i="4"/>
  <c r="M1339" i="4"/>
  <c r="Q1339" i="4" s="1"/>
  <c r="R1339" i="4" s="1" a="1"/>
  <c r="R1339" i="4" s="1"/>
  <c r="N1339" i="4"/>
  <c r="K1340" i="4"/>
  <c r="L1340" i="4"/>
  <c r="M1340" i="4"/>
  <c r="Q1340" i="4" s="1"/>
  <c r="R1340" i="4" s="1" a="1"/>
  <c r="R1340" i="4" s="1"/>
  <c r="N1340" i="4"/>
  <c r="O1340" i="4" a="1"/>
  <c r="O1340" i="4"/>
  <c r="P1340" i="4" a="1"/>
  <c r="P1340" i="4" s="1"/>
  <c r="S1340" i="4"/>
  <c r="K1341" i="4"/>
  <c r="L1341" i="4"/>
  <c r="M1341" i="4"/>
  <c r="N1341" i="4"/>
  <c r="P1341" i="4" s="1" a="1"/>
  <c r="P1341" i="4" s="1"/>
  <c r="O1341" i="4" a="1"/>
  <c r="O1341" i="4" s="1"/>
  <c r="Q1341" i="4"/>
  <c r="R1341" i="4" s="1" a="1"/>
  <c r="R1341" i="4" s="1"/>
  <c r="S1341" i="4"/>
  <c r="T1341" i="4" s="1"/>
  <c r="K1342" i="4"/>
  <c r="L1342" i="4"/>
  <c r="M1342" i="4"/>
  <c r="Q1342" i="4" s="1"/>
  <c r="R1342" i="4" s="1" a="1"/>
  <c r="R1342" i="4" s="1"/>
  <c r="N1342" i="4"/>
  <c r="K1343" i="4"/>
  <c r="L1343" i="4"/>
  <c r="M1343" i="4"/>
  <c r="N1343" i="4"/>
  <c r="O1343" i="4" s="1" a="1"/>
  <c r="O1343" i="4" s="1"/>
  <c r="Q1343" i="4"/>
  <c r="R1343" i="4" s="1" a="1"/>
  <c r="R1343" i="4" s="1"/>
  <c r="K1344" i="4"/>
  <c r="L1344" i="4"/>
  <c r="M1344" i="4"/>
  <c r="Q1344" i="4" s="1"/>
  <c r="R1344" i="4" s="1" a="1"/>
  <c r="R1344" i="4" s="1"/>
  <c r="N1344" i="4"/>
  <c r="O1344" i="4" s="1" a="1"/>
  <c r="O1344" i="4" s="1"/>
  <c r="K1345" i="4"/>
  <c r="L1345" i="4"/>
  <c r="M1345" i="4"/>
  <c r="Q1345" i="4" s="1"/>
  <c r="R1345" i="4" s="1" a="1"/>
  <c r="R1345" i="4" s="1"/>
  <c r="N1345" i="4"/>
  <c r="O1345" i="4" s="1" a="1"/>
  <c r="O1345" i="4" s="1"/>
  <c r="K1346" i="4"/>
  <c r="L1346" i="4"/>
  <c r="M1346" i="4"/>
  <c r="Q1346" i="4" s="1"/>
  <c r="R1346" i="4" s="1" a="1"/>
  <c r="R1346" i="4" s="1"/>
  <c r="N1346" i="4"/>
  <c r="O1346" i="4" s="1" a="1"/>
  <c r="O1346" i="4" s="1"/>
  <c r="K1347" i="4"/>
  <c r="L1347" i="4"/>
  <c r="M1347" i="4"/>
  <c r="Q1347" i="4" s="1"/>
  <c r="R1347" i="4" s="1" a="1"/>
  <c r="R1347" i="4" s="1"/>
  <c r="N1347" i="4"/>
  <c r="O1347" i="4" s="1" a="1"/>
  <c r="O1347" i="4" s="1"/>
  <c r="K1348" i="4"/>
  <c r="L1348" i="4"/>
  <c r="M1348" i="4"/>
  <c r="Q1348" i="4" s="1"/>
  <c r="R1348" i="4" s="1" a="1"/>
  <c r="R1348" i="4" s="1"/>
  <c r="N1348" i="4"/>
  <c r="O1348" i="4" a="1"/>
  <c r="O1348" i="4" s="1"/>
  <c r="K1349" i="4"/>
  <c r="L1349" i="4"/>
  <c r="M1349" i="4"/>
  <c r="Q1349" i="4" s="1"/>
  <c r="R1349" i="4" s="1" a="1"/>
  <c r="R1349" i="4" s="1"/>
  <c r="N1349" i="4"/>
  <c r="O1349" i="4" s="1" a="1"/>
  <c r="O1349" i="4" s="1"/>
  <c r="K1350" i="4"/>
  <c r="L1350" i="4"/>
  <c r="M1350" i="4"/>
  <c r="Q1350" i="4" s="1"/>
  <c r="R1350" i="4" s="1" a="1"/>
  <c r="R1350" i="4" s="1"/>
  <c r="N1350" i="4"/>
  <c r="O1350" i="4" a="1"/>
  <c r="O1350" i="4" s="1"/>
  <c r="K1351" i="4"/>
  <c r="L1351" i="4"/>
  <c r="M1351" i="4"/>
  <c r="Q1351" i="4" s="1"/>
  <c r="R1351" i="4" s="1" a="1"/>
  <c r="R1351" i="4" s="1"/>
  <c r="N1351" i="4"/>
  <c r="K1352" i="4"/>
  <c r="L1352" i="4"/>
  <c r="M1352" i="4"/>
  <c r="Q1352" i="4" s="1"/>
  <c r="R1352" i="4" s="1" a="1"/>
  <c r="R1352" i="4" s="1"/>
  <c r="N1352" i="4"/>
  <c r="P1352" i="4" s="1" a="1"/>
  <c r="O1352" i="4" a="1"/>
  <c r="O1352" i="4" s="1"/>
  <c r="P1352" i="4"/>
  <c r="S1352" i="4"/>
  <c r="K1353" i="4"/>
  <c r="L1353" i="4"/>
  <c r="M1353" i="4"/>
  <c r="N1353" i="4"/>
  <c r="P1353" i="4" s="1" a="1"/>
  <c r="P1353" i="4" s="1"/>
  <c r="Q1353" i="4"/>
  <c r="R1353" i="4" s="1" a="1"/>
  <c r="R1353" i="4" s="1"/>
  <c r="K1354" i="4"/>
  <c r="L1354" i="4"/>
  <c r="M1354" i="4"/>
  <c r="Q1354" i="4" s="1"/>
  <c r="R1354" i="4" s="1" a="1"/>
  <c r="R1354" i="4" s="1"/>
  <c r="N1354" i="4"/>
  <c r="P1354" i="4" s="1" a="1"/>
  <c r="P1354" i="4" s="1"/>
  <c r="K1355" i="4"/>
  <c r="L1355" i="4"/>
  <c r="M1355" i="4"/>
  <c r="Q1355" i="4" s="1"/>
  <c r="R1355" i="4" s="1" a="1"/>
  <c r="R1355" i="4" s="1"/>
  <c r="N1355" i="4"/>
  <c r="O1355" i="4" s="1" a="1"/>
  <c r="O1355" i="4" s="1"/>
  <c r="S1355" i="4"/>
  <c r="K1356" i="4"/>
  <c r="L1356" i="4"/>
  <c r="M1356" i="4"/>
  <c r="Q1356" i="4" s="1"/>
  <c r="R1356" i="4" s="1" a="1"/>
  <c r="R1356" i="4" s="1"/>
  <c r="N1356" i="4"/>
  <c r="K1357" i="4"/>
  <c r="L1357" i="4"/>
  <c r="M1357" i="4"/>
  <c r="Q1357" i="4" s="1"/>
  <c r="R1357" i="4" s="1" a="1"/>
  <c r="R1357" i="4" s="1"/>
  <c r="N1357" i="4"/>
  <c r="P1357" i="4" s="1" a="1"/>
  <c r="P1357" i="4" s="1"/>
  <c r="O1357" i="4" a="1"/>
  <c r="O1357" i="4" s="1"/>
  <c r="K1358" i="4"/>
  <c r="L1358" i="4"/>
  <c r="M1358" i="4"/>
  <c r="Q1358" i="4" s="1"/>
  <c r="R1358" i="4" s="1" a="1"/>
  <c r="R1358" i="4" s="1"/>
  <c r="N1358" i="4"/>
  <c r="K1359" i="4"/>
  <c r="L1359" i="4"/>
  <c r="M1359" i="4"/>
  <c r="Q1359" i="4" s="1"/>
  <c r="R1359" i="4" s="1" a="1"/>
  <c r="R1359" i="4" s="1"/>
  <c r="N1359" i="4"/>
  <c r="K1360" i="4"/>
  <c r="L1360" i="4"/>
  <c r="M1360" i="4"/>
  <c r="Q1360" i="4" s="1"/>
  <c r="R1360" i="4" s="1" a="1"/>
  <c r="R1360" i="4" s="1"/>
  <c r="N1360" i="4"/>
  <c r="P1360" i="4" s="1" a="1"/>
  <c r="P1360" i="4" s="1"/>
  <c r="O1360" i="4" a="1"/>
  <c r="O1360" i="4" s="1"/>
  <c r="K1361" i="4"/>
  <c r="L1361" i="4"/>
  <c r="M1361" i="4"/>
  <c r="Q1361" i="4" s="1"/>
  <c r="R1361" i="4" s="1" a="1"/>
  <c r="R1361" i="4" s="1"/>
  <c r="N1361" i="4"/>
  <c r="K1362" i="4"/>
  <c r="L1362" i="4"/>
  <c r="M1362" i="4"/>
  <c r="Q1362" i="4" s="1"/>
  <c r="R1362" i="4" s="1" a="1"/>
  <c r="R1362" i="4" s="1"/>
  <c r="N1362" i="4"/>
  <c r="O1362" i="4" s="1" a="1"/>
  <c r="O1362" i="4" s="1"/>
  <c r="K1363" i="4"/>
  <c r="L1363" i="4"/>
  <c r="M1363" i="4"/>
  <c r="Q1363" i="4" s="1"/>
  <c r="R1363" i="4" s="1" a="1"/>
  <c r="R1363" i="4" s="1"/>
  <c r="N1363" i="4"/>
  <c r="O1363" i="4" s="1" a="1"/>
  <c r="O1363" i="4"/>
  <c r="P1363" i="4" a="1"/>
  <c r="P1363" i="4" s="1"/>
  <c r="K1364" i="4"/>
  <c r="L1364" i="4"/>
  <c r="M1364" i="4"/>
  <c r="Q1364" i="4" s="1"/>
  <c r="R1364" i="4" s="1" a="1"/>
  <c r="R1364" i="4" s="1"/>
  <c r="N1364" i="4"/>
  <c r="P1364" i="4" s="1" a="1"/>
  <c r="P1364" i="4" s="1"/>
  <c r="O1364" i="4" a="1"/>
  <c r="O1364" i="4" s="1"/>
  <c r="K1365" i="4"/>
  <c r="L1365" i="4"/>
  <c r="M1365" i="4"/>
  <c r="N1365" i="4"/>
  <c r="O1365" i="4" a="1"/>
  <c r="O1365" i="4" s="1"/>
  <c r="Q1365" i="4"/>
  <c r="R1365" i="4" a="1"/>
  <c r="R1365" i="4"/>
  <c r="K1366" i="4"/>
  <c r="L1366" i="4"/>
  <c r="M1366" i="4"/>
  <c r="Q1366" i="4" s="1"/>
  <c r="R1366" i="4" s="1" a="1"/>
  <c r="R1366" i="4" s="1"/>
  <c r="N1366" i="4"/>
  <c r="P1366" i="4" s="1" a="1"/>
  <c r="P1366" i="4" s="1"/>
  <c r="O1366" i="4" a="1"/>
  <c r="O1366" i="4" s="1"/>
  <c r="K1367" i="4"/>
  <c r="L1367" i="4"/>
  <c r="M1367" i="4"/>
  <c r="Q1367" i="4" s="1"/>
  <c r="R1367" i="4" s="1" a="1"/>
  <c r="R1367" i="4" s="1"/>
  <c r="N1367" i="4"/>
  <c r="S1367" i="4"/>
  <c r="K1368" i="4"/>
  <c r="S1368" i="4" s="1"/>
  <c r="L1368" i="4"/>
  <c r="M1368" i="4"/>
  <c r="Q1368" i="4" s="1"/>
  <c r="R1368" i="4" s="1" a="1"/>
  <c r="R1368" i="4" s="1"/>
  <c r="N1368" i="4"/>
  <c r="O1368" i="4" s="1" a="1"/>
  <c r="O1368" i="4" s="1"/>
  <c r="P1368" i="4" a="1"/>
  <c r="P1368" i="4" s="1"/>
  <c r="K1369" i="4"/>
  <c r="L1369" i="4"/>
  <c r="M1369" i="4"/>
  <c r="Q1369" i="4" s="1"/>
  <c r="R1369" i="4" s="1" a="1"/>
  <c r="R1369" i="4" s="1"/>
  <c r="N1369" i="4"/>
  <c r="K1370" i="4"/>
  <c r="S1370" i="4" s="1"/>
  <c r="L1370" i="4"/>
  <c r="M1370" i="4"/>
  <c r="N1370" i="4"/>
  <c r="O1370" i="4" a="1"/>
  <c r="O1370" i="4"/>
  <c r="P1370" i="4" a="1"/>
  <c r="P1370" i="4"/>
  <c r="Q1370" i="4"/>
  <c r="R1370" i="4" s="1" a="1"/>
  <c r="R1370" i="4" s="1"/>
  <c r="K1371" i="4"/>
  <c r="L1371" i="4"/>
  <c r="M1371" i="4"/>
  <c r="Q1371" i="4" s="1"/>
  <c r="R1371" i="4" s="1" a="1"/>
  <c r="R1371" i="4" s="1"/>
  <c r="N1371" i="4"/>
  <c r="K1372" i="4"/>
  <c r="L1372" i="4"/>
  <c r="M1372" i="4"/>
  <c r="N1372" i="4"/>
  <c r="O1372" i="4" s="1" a="1"/>
  <c r="O1372" i="4" s="1"/>
  <c r="Q1372" i="4"/>
  <c r="R1372" i="4" s="1" a="1"/>
  <c r="R1372" i="4" s="1"/>
  <c r="K1373" i="4"/>
  <c r="L1373" i="4"/>
  <c r="M1373" i="4"/>
  <c r="Q1373" i="4" s="1"/>
  <c r="R1373" i="4" s="1" a="1"/>
  <c r="R1373" i="4" s="1"/>
  <c r="N1373" i="4"/>
  <c r="O1373" i="4" s="1" a="1"/>
  <c r="O1373" i="4"/>
  <c r="K1374" i="4"/>
  <c r="L1374" i="4"/>
  <c r="M1374" i="4"/>
  <c r="Q1374" i="4" s="1"/>
  <c r="R1374" i="4" s="1" a="1"/>
  <c r="R1374" i="4" s="1"/>
  <c r="N1374" i="4"/>
  <c r="S1374" i="4" s="1"/>
  <c r="P1374" i="4" a="1"/>
  <c r="P1374" i="4" s="1"/>
  <c r="K1375" i="4"/>
  <c r="L1375" i="4"/>
  <c r="M1375" i="4"/>
  <c r="Q1375" i="4" s="1"/>
  <c r="R1375" i="4" s="1" a="1"/>
  <c r="R1375" i="4" s="1"/>
  <c r="N1375" i="4"/>
  <c r="P1375" i="4" s="1" a="1"/>
  <c r="P1375" i="4" s="1"/>
  <c r="K1376" i="4"/>
  <c r="L1376" i="4"/>
  <c r="M1376" i="4"/>
  <c r="Q1376" i="4" s="1"/>
  <c r="R1376" i="4" s="1" a="1"/>
  <c r="R1376" i="4" s="1"/>
  <c r="N1376" i="4"/>
  <c r="K1377" i="4"/>
  <c r="L1377" i="4"/>
  <c r="M1377" i="4"/>
  <c r="Q1377" i="4" s="1"/>
  <c r="R1377" i="4" s="1" a="1"/>
  <c r="N1377" i="4"/>
  <c r="P1377" i="4" s="1" a="1"/>
  <c r="P1377" i="4" s="1"/>
  <c r="O1377" i="4" a="1"/>
  <c r="O1377" i="4" s="1"/>
  <c r="R1377" i="4"/>
  <c r="K1378" i="4"/>
  <c r="L1378" i="4"/>
  <c r="M1378" i="4"/>
  <c r="Q1378" i="4" s="1"/>
  <c r="R1378" i="4" s="1" a="1"/>
  <c r="R1378" i="4" s="1"/>
  <c r="N1378" i="4"/>
  <c r="S1378" i="4"/>
  <c r="K1379" i="4"/>
  <c r="L1379" i="4"/>
  <c r="M1379" i="4"/>
  <c r="Q1379" i="4" s="1"/>
  <c r="R1379" i="4" s="1" a="1"/>
  <c r="R1379" i="4" s="1"/>
  <c r="N1379" i="4"/>
  <c r="K1380" i="4"/>
  <c r="S1380" i="4" s="1"/>
  <c r="L1380" i="4"/>
  <c r="M1380" i="4"/>
  <c r="Q1380" i="4" s="1"/>
  <c r="R1380" i="4" s="1" a="1"/>
  <c r="R1380" i="4" s="1"/>
  <c r="T1380" i="4" s="1"/>
  <c r="N1380" i="4"/>
  <c r="O1380" i="4" s="1" a="1"/>
  <c r="O1380" i="4" s="1"/>
  <c r="P1380" i="4" a="1"/>
  <c r="P1380" i="4" s="1"/>
  <c r="K1381" i="4"/>
  <c r="S1381" i="4" s="1"/>
  <c r="T1381" i="4" s="1"/>
  <c r="L1381" i="4"/>
  <c r="M1381" i="4"/>
  <c r="N1381" i="4"/>
  <c r="O1381" i="4" s="1" a="1"/>
  <c r="O1381" i="4" s="1"/>
  <c r="P1381" i="4" a="1"/>
  <c r="P1381" i="4" s="1"/>
  <c r="Q1381" i="4"/>
  <c r="R1381" i="4" a="1"/>
  <c r="R1381" i="4" s="1"/>
  <c r="K1382" i="4"/>
  <c r="L1382" i="4"/>
  <c r="M1382" i="4"/>
  <c r="Q1382" i="4" s="1"/>
  <c r="R1382" i="4" s="1" a="1"/>
  <c r="R1382" i="4" s="1"/>
  <c r="N1382" i="4"/>
  <c r="K1383" i="4"/>
  <c r="L1383" i="4"/>
  <c r="M1383" i="4"/>
  <c r="Q1383" i="4" s="1"/>
  <c r="R1383" i="4" s="1" a="1"/>
  <c r="R1383" i="4" s="1"/>
  <c r="N1383" i="4"/>
  <c r="O1383" i="4" a="1"/>
  <c r="O1383" i="4" s="1"/>
  <c r="P1383" i="4" a="1"/>
  <c r="P1383" i="4" s="1"/>
  <c r="S1383" i="4"/>
  <c r="K1384" i="4"/>
  <c r="L1384" i="4"/>
  <c r="M1384" i="4"/>
  <c r="Q1384" i="4" s="1"/>
  <c r="R1384" i="4" s="1" a="1"/>
  <c r="R1384" i="4" s="1"/>
  <c r="N1384" i="4"/>
  <c r="S1384" i="4" s="1"/>
  <c r="O1384" i="4" a="1"/>
  <c r="O1384" i="4" s="1"/>
  <c r="P1384" i="4" a="1"/>
  <c r="P1384" i="4" s="1"/>
  <c r="K1385" i="4"/>
  <c r="L1385" i="4"/>
  <c r="M1385" i="4"/>
  <c r="Q1385" i="4" s="1"/>
  <c r="N1385" i="4"/>
  <c r="O1385" i="4" a="1"/>
  <c r="O1385" i="4" s="1"/>
  <c r="R1385" i="4" a="1"/>
  <c r="R1385" i="4" s="1"/>
  <c r="K1386" i="4"/>
  <c r="L1386" i="4"/>
  <c r="M1386" i="4"/>
  <c r="Q1386" i="4" s="1"/>
  <c r="R1386" i="4" s="1" a="1"/>
  <c r="R1386" i="4" s="1"/>
  <c r="N1386" i="4"/>
  <c r="K1387" i="4"/>
  <c r="L1387" i="4"/>
  <c r="M1387" i="4"/>
  <c r="Q1387" i="4" s="1"/>
  <c r="R1387" i="4" s="1" a="1"/>
  <c r="R1387" i="4" s="1"/>
  <c r="N1387" i="4"/>
  <c r="K1388" i="4"/>
  <c r="L1388" i="4"/>
  <c r="M1388" i="4"/>
  <c r="Q1388" i="4" s="1"/>
  <c r="R1388" i="4" s="1" a="1"/>
  <c r="R1388" i="4" s="1"/>
  <c r="N1388" i="4"/>
  <c r="O1388" i="4" a="1"/>
  <c r="O1388" i="4" s="1"/>
  <c r="P1388" i="4" a="1"/>
  <c r="P1388" i="4" s="1"/>
  <c r="S1388" i="4"/>
  <c r="K1389" i="4"/>
  <c r="L1389" i="4"/>
  <c r="M1389" i="4"/>
  <c r="Q1389" i="4" s="1"/>
  <c r="R1389" i="4" s="1" a="1"/>
  <c r="R1389" i="4" s="1"/>
  <c r="N1389" i="4"/>
  <c r="P1389" i="4" s="1" a="1"/>
  <c r="P1389" i="4" s="1"/>
  <c r="K1390" i="4"/>
  <c r="L1390" i="4"/>
  <c r="M1390" i="4"/>
  <c r="Q1390" i="4" s="1"/>
  <c r="R1390" i="4" s="1" a="1"/>
  <c r="R1390" i="4" s="1"/>
  <c r="N1390" i="4"/>
  <c r="P1390" i="4" s="1" a="1"/>
  <c r="P1390" i="4" s="1"/>
  <c r="O1390" i="4" a="1"/>
  <c r="O1390" i="4" s="1"/>
  <c r="K1391" i="4"/>
  <c r="L1391" i="4"/>
  <c r="M1391" i="4"/>
  <c r="N1391" i="4"/>
  <c r="Q1391" i="4"/>
  <c r="R1391" i="4" s="1" a="1"/>
  <c r="R1391" i="4" s="1"/>
  <c r="S1391" i="4"/>
  <c r="K1392" i="4"/>
  <c r="L1392" i="4"/>
  <c r="M1392" i="4"/>
  <c r="Q1392" i="4" s="1"/>
  <c r="R1392" i="4" s="1" a="1"/>
  <c r="R1392" i="4" s="1"/>
  <c r="N1392" i="4"/>
  <c r="O1392" i="4" s="1" a="1"/>
  <c r="O1392" i="4" s="1"/>
  <c r="P1392" i="4" a="1"/>
  <c r="P1392" i="4" s="1"/>
  <c r="K1393" i="4"/>
  <c r="L1393" i="4"/>
  <c r="M1393" i="4"/>
  <c r="N1393" i="4"/>
  <c r="Q1393" i="4"/>
  <c r="R1393" i="4" s="1" a="1"/>
  <c r="R1393" i="4" s="1"/>
  <c r="K1394" i="4"/>
  <c r="L1394" i="4"/>
  <c r="M1394" i="4"/>
  <c r="Q1394" i="4" s="1"/>
  <c r="R1394" i="4" s="1" a="1"/>
  <c r="R1394" i="4" s="1"/>
  <c r="N1394" i="4"/>
  <c r="K1395" i="4"/>
  <c r="L1395" i="4"/>
  <c r="M1395" i="4"/>
  <c r="N1395" i="4"/>
  <c r="S1395" i="4" s="1"/>
  <c r="O1395" i="4" a="1"/>
  <c r="O1395" i="4"/>
  <c r="P1395" i="4" a="1"/>
  <c r="P1395" i="4" s="1"/>
  <c r="Q1395" i="4"/>
  <c r="R1395" i="4" s="1" a="1"/>
  <c r="R1395" i="4" s="1"/>
  <c r="K1396" i="4"/>
  <c r="L1396" i="4"/>
  <c r="M1396" i="4"/>
  <c r="N1396" i="4"/>
  <c r="S1396" i="4" s="1"/>
  <c r="Q1396" i="4"/>
  <c r="R1396" i="4" a="1"/>
  <c r="R1396" i="4" s="1"/>
  <c r="K1397" i="4"/>
  <c r="L1397" i="4"/>
  <c r="M1397" i="4"/>
  <c r="Q1397" i="4" s="1"/>
  <c r="R1397" i="4" s="1" a="1"/>
  <c r="R1397" i="4" s="1"/>
  <c r="N1397" i="4"/>
  <c r="S1397" i="4" s="1"/>
  <c r="P1397" i="4" a="1"/>
  <c r="P1397" i="4" s="1"/>
  <c r="K1398" i="4"/>
  <c r="L1398" i="4"/>
  <c r="M1398" i="4"/>
  <c r="Q1398" i="4" s="1"/>
  <c r="R1398" i="4" s="1" a="1"/>
  <c r="R1398" i="4" s="1"/>
  <c r="N1398" i="4"/>
  <c r="O1398" i="4" a="1"/>
  <c r="O1398" i="4" s="1"/>
  <c r="K1399" i="4"/>
  <c r="L1399" i="4"/>
  <c r="M1399" i="4"/>
  <c r="Q1399" i="4" s="1"/>
  <c r="R1399" i="4" s="1" a="1"/>
  <c r="R1399" i="4" s="1"/>
  <c r="N1399" i="4"/>
  <c r="P1399" i="4" s="1" a="1"/>
  <c r="P1399" i="4"/>
  <c r="K1400" i="4"/>
  <c r="L1400" i="4"/>
  <c r="M1400" i="4"/>
  <c r="Q1400" i="4" s="1"/>
  <c r="R1400" i="4" s="1" a="1"/>
  <c r="R1400" i="4" s="1"/>
  <c r="T1400" i="4" s="1"/>
  <c r="N1400" i="4"/>
  <c r="O1400" i="4" a="1"/>
  <c r="O1400" i="4" s="1"/>
  <c r="P1400" i="4" a="1"/>
  <c r="P1400" i="4" s="1"/>
  <c r="S1400" i="4"/>
  <c r="K1401" i="4"/>
  <c r="S1401" i="4" s="1"/>
  <c r="L1401" i="4"/>
  <c r="M1401" i="4"/>
  <c r="Q1401" i="4" s="1"/>
  <c r="R1401" i="4" s="1" a="1"/>
  <c r="R1401" i="4" s="1"/>
  <c r="N1401" i="4"/>
  <c r="P1401" i="4" s="1" a="1"/>
  <c r="P1401" i="4" s="1"/>
  <c r="O1401" i="4" a="1"/>
  <c r="O1401" i="4"/>
  <c r="K1402" i="4"/>
  <c r="L1402" i="4"/>
  <c r="M1402" i="4"/>
  <c r="Q1402" i="4" s="1"/>
  <c r="R1402" i="4" s="1" a="1"/>
  <c r="R1402" i="4" s="1"/>
  <c r="N1402" i="4"/>
  <c r="P1402" i="4" s="1" a="1"/>
  <c r="P1402" i="4" s="1"/>
  <c r="K1403" i="4"/>
  <c r="L1403" i="4"/>
  <c r="M1403" i="4"/>
  <c r="Q1403" i="4" s="1"/>
  <c r="R1403" i="4" s="1" a="1"/>
  <c r="R1403" i="4" s="1"/>
  <c r="N1403" i="4"/>
  <c r="K1404" i="4"/>
  <c r="L1404" i="4"/>
  <c r="M1404" i="4"/>
  <c r="Q1404" i="4" s="1"/>
  <c r="R1404" i="4" s="1" a="1"/>
  <c r="R1404" i="4" s="1"/>
  <c r="N1404" i="4"/>
  <c r="K1405" i="4"/>
  <c r="L1405" i="4"/>
  <c r="M1405" i="4"/>
  <c r="N1405" i="4"/>
  <c r="Q1405" i="4"/>
  <c r="R1405" i="4" s="1" a="1"/>
  <c r="R1405" i="4" s="1"/>
  <c r="S1405" i="4"/>
  <c r="T1405" i="4" s="1"/>
  <c r="K1406" i="4"/>
  <c r="S1406" i="4" s="1"/>
  <c r="L1406" i="4"/>
  <c r="M1406" i="4"/>
  <c r="Q1406" i="4" s="1"/>
  <c r="R1406" i="4" s="1" a="1"/>
  <c r="R1406" i="4" s="1"/>
  <c r="N1406" i="4"/>
  <c r="O1406" i="4" a="1"/>
  <c r="O1406" i="4"/>
  <c r="P1406" i="4" a="1"/>
  <c r="P1406" i="4" s="1"/>
  <c r="K1407" i="4"/>
  <c r="L1407" i="4"/>
  <c r="M1407" i="4"/>
  <c r="Q1407" i="4" s="1"/>
  <c r="R1407" i="4" s="1" a="1"/>
  <c r="R1407" i="4" s="1"/>
  <c r="N1407" i="4"/>
  <c r="K1408" i="4"/>
  <c r="L1408" i="4"/>
  <c r="M1408" i="4"/>
  <c r="Q1408" i="4" s="1"/>
  <c r="N1408" i="4"/>
  <c r="R1408" i="4" a="1"/>
  <c r="R1408" i="4" s="1"/>
  <c r="K1409" i="4"/>
  <c r="L1409" i="4"/>
  <c r="M1409" i="4"/>
  <c r="Q1409" i="4" s="1"/>
  <c r="R1409" i="4" s="1" a="1"/>
  <c r="R1409" i="4" s="1"/>
  <c r="N1409" i="4"/>
  <c r="O1409" i="4" a="1"/>
  <c r="O1409" i="4" s="1"/>
  <c r="K1410" i="4"/>
  <c r="L1410" i="4"/>
  <c r="M1410" i="4"/>
  <c r="Q1410" i="4" s="1"/>
  <c r="R1410" i="4" s="1" a="1"/>
  <c r="R1410" i="4" s="1"/>
  <c r="N1410" i="4"/>
  <c r="P1410" i="4" a="1"/>
  <c r="P1410" i="4" s="1"/>
  <c r="K1411" i="4"/>
  <c r="L1411" i="4"/>
  <c r="M1411" i="4"/>
  <c r="Q1411" i="4" s="1"/>
  <c r="R1411" i="4" s="1" a="1"/>
  <c r="R1411" i="4" s="1"/>
  <c r="N1411" i="4"/>
  <c r="K1412" i="4"/>
  <c r="S1412" i="4" s="1"/>
  <c r="T1412" i="4" s="1"/>
  <c r="L1412" i="4"/>
  <c r="M1412" i="4"/>
  <c r="Q1412" i="4" s="1"/>
  <c r="R1412" i="4" s="1" a="1"/>
  <c r="R1412" i="4" s="1"/>
  <c r="N1412" i="4"/>
  <c r="O1412" i="4" s="1" a="1"/>
  <c r="O1412" i="4" s="1"/>
  <c r="P1412" i="4" a="1"/>
  <c r="P1412" i="4" s="1"/>
  <c r="K1413" i="4"/>
  <c r="L1413" i="4"/>
  <c r="M1413" i="4"/>
  <c r="Q1413" i="4" s="1"/>
  <c r="R1413" i="4" s="1" a="1"/>
  <c r="R1413" i="4" s="1"/>
  <c r="N1413" i="4"/>
  <c r="K1414" i="4"/>
  <c r="L1414" i="4"/>
  <c r="M1414" i="4"/>
  <c r="Q1414" i="4" s="1"/>
  <c r="R1414" i="4" s="1" a="1"/>
  <c r="R1414" i="4" s="1"/>
  <c r="N1414" i="4"/>
  <c r="K1415" i="4"/>
  <c r="L1415" i="4"/>
  <c r="M1415" i="4"/>
  <c r="Q1415" i="4" s="1"/>
  <c r="N1415" i="4"/>
  <c r="R1415" i="4" a="1"/>
  <c r="R1415" i="4" s="1"/>
  <c r="K1416" i="4"/>
  <c r="L1416" i="4"/>
  <c r="M1416" i="4"/>
  <c r="Q1416" i="4" s="1"/>
  <c r="R1416" i="4" s="1" a="1"/>
  <c r="R1416" i="4" s="1"/>
  <c r="N1416" i="4"/>
  <c r="O1416" i="4" s="1" a="1"/>
  <c r="O1416" i="4" s="1"/>
  <c r="K1417" i="4"/>
  <c r="L1417" i="4"/>
  <c r="M1417" i="4"/>
  <c r="N1417" i="4"/>
  <c r="Q1417" i="4"/>
  <c r="R1417" i="4" s="1" a="1"/>
  <c r="R1417" i="4" s="1"/>
  <c r="S1417" i="4"/>
  <c r="K1418" i="4"/>
  <c r="L1418" i="4"/>
  <c r="M1418" i="4"/>
  <c r="N1418" i="4"/>
  <c r="O1418" i="4" a="1"/>
  <c r="O1418" i="4"/>
  <c r="P1418" i="4" a="1"/>
  <c r="P1418" i="4" s="1"/>
  <c r="Q1418" i="4"/>
  <c r="R1418" i="4" a="1"/>
  <c r="R1418" i="4" s="1"/>
  <c r="S1418" i="4"/>
  <c r="K1419" i="4"/>
  <c r="L1419" i="4"/>
  <c r="M1419" i="4"/>
  <c r="N1419" i="4"/>
  <c r="O1419" i="4" s="1" a="1"/>
  <c r="O1419" i="4" s="1"/>
  <c r="Q1419" i="4"/>
  <c r="R1419" i="4" s="1" a="1"/>
  <c r="R1419" i="4" s="1"/>
  <c r="S1419" i="4"/>
  <c r="K1420" i="4"/>
  <c r="L1420" i="4"/>
  <c r="M1420" i="4"/>
  <c r="Q1420" i="4" s="1"/>
  <c r="R1420" i="4" s="1" a="1"/>
  <c r="R1420" i="4" s="1"/>
  <c r="N1420" i="4"/>
  <c r="S1420" i="4" s="1"/>
  <c r="K1421" i="4"/>
  <c r="L1421" i="4"/>
  <c r="M1421" i="4"/>
  <c r="Q1421" i="4" s="1"/>
  <c r="R1421" i="4" s="1" a="1"/>
  <c r="R1421" i="4" s="1"/>
  <c r="N1421" i="4"/>
  <c r="S1421" i="4" s="1"/>
  <c r="O1421" i="4" a="1"/>
  <c r="O1421" i="4" s="1"/>
  <c r="P1421" i="4" a="1"/>
  <c r="P1421" i="4" s="1"/>
  <c r="K1422" i="4"/>
  <c r="L1422" i="4"/>
  <c r="M1422" i="4"/>
  <c r="Q1422" i="4" s="1"/>
  <c r="R1422" i="4" s="1" a="1"/>
  <c r="R1422" i="4" s="1"/>
  <c r="N1422" i="4"/>
  <c r="O1422" i="4" a="1"/>
  <c r="O1422" i="4" s="1"/>
  <c r="K1423" i="4"/>
  <c r="L1423" i="4"/>
  <c r="M1423" i="4"/>
  <c r="Q1423" i="4" s="1"/>
  <c r="R1423" i="4" s="1" a="1"/>
  <c r="R1423" i="4" s="1"/>
  <c r="N1423" i="4"/>
  <c r="S1423" i="4" s="1"/>
  <c r="P1423" i="4" a="1"/>
  <c r="P1423" i="4" s="1"/>
  <c r="K1424" i="4"/>
  <c r="L1424" i="4"/>
  <c r="M1424" i="4"/>
  <c r="Q1424" i="4" s="1"/>
  <c r="R1424" i="4" s="1" a="1"/>
  <c r="R1424" i="4" s="1"/>
  <c r="N1424" i="4"/>
  <c r="P1424" i="4" a="1"/>
  <c r="P1424" i="4" s="1"/>
  <c r="K1425" i="4"/>
  <c r="L1425" i="4"/>
  <c r="M1425" i="4"/>
  <c r="Q1425" i="4" s="1"/>
  <c r="R1425" i="4" s="1" a="1"/>
  <c r="R1425" i="4" s="1"/>
  <c r="N1425" i="4"/>
  <c r="P1425" i="4" s="1" a="1"/>
  <c r="P1425" i="4" s="1"/>
  <c r="S1425" i="4"/>
  <c r="T1425" i="4"/>
  <c r="K1426" i="4"/>
  <c r="L1426" i="4"/>
  <c r="M1426" i="4"/>
  <c r="Q1426" i="4" s="1"/>
  <c r="R1426" i="4" s="1" a="1"/>
  <c r="R1426" i="4" s="1"/>
  <c r="N1426" i="4"/>
  <c r="O1426" i="4" s="1" a="1"/>
  <c r="O1426" i="4" s="1"/>
  <c r="K1427" i="4"/>
  <c r="L1427" i="4"/>
  <c r="M1427" i="4"/>
  <c r="Q1427" i="4" s="1"/>
  <c r="R1427" i="4" s="1" a="1"/>
  <c r="R1427" i="4" s="1"/>
  <c r="N1427" i="4"/>
  <c r="S1427" i="4"/>
  <c r="K1428" i="4"/>
  <c r="L1428" i="4"/>
  <c r="M1428" i="4"/>
  <c r="Q1428" i="4" s="1"/>
  <c r="R1428" i="4" s="1" a="1"/>
  <c r="R1428" i="4" s="1"/>
  <c r="T1428" i="4" s="1"/>
  <c r="N1428" i="4"/>
  <c r="S1428" i="4"/>
  <c r="K1429" i="4"/>
  <c r="L1429" i="4"/>
  <c r="M1429" i="4"/>
  <c r="Q1429" i="4" s="1"/>
  <c r="R1429" i="4" s="1" a="1"/>
  <c r="R1429" i="4" s="1"/>
  <c r="T1429" i="4" s="1"/>
  <c r="N1429" i="4"/>
  <c r="O1429" i="4" s="1" a="1"/>
  <c r="O1429" i="4" s="1"/>
  <c r="P1429" i="4" a="1"/>
  <c r="P1429" i="4"/>
  <c r="S1429" i="4"/>
  <c r="K1430" i="4"/>
  <c r="L1430" i="4"/>
  <c r="M1430" i="4"/>
  <c r="Q1430" i="4" s="1"/>
  <c r="R1430" i="4" s="1" a="1"/>
  <c r="R1430" i="4" s="1"/>
  <c r="N1430" i="4"/>
  <c r="S1430" i="4" s="1"/>
  <c r="O1430" i="4" a="1"/>
  <c r="O1430" i="4" s="1"/>
  <c r="P1430" i="4" a="1"/>
  <c r="P1430" i="4" s="1"/>
  <c r="K1431" i="4"/>
  <c r="L1431" i="4"/>
  <c r="M1431" i="4"/>
  <c r="N1431" i="4"/>
  <c r="S1431" i="4" s="1"/>
  <c r="O1431" i="4" a="1"/>
  <c r="O1431" i="4" s="1"/>
  <c r="P1431" i="4" a="1"/>
  <c r="P1431" i="4" s="1"/>
  <c r="Q1431" i="4"/>
  <c r="R1431" i="4" s="1" a="1"/>
  <c r="R1431" i="4" s="1"/>
  <c r="K1432" i="4"/>
  <c r="L1432" i="4"/>
  <c r="M1432" i="4"/>
  <c r="Q1432" i="4" s="1"/>
  <c r="R1432" i="4" s="1" a="1"/>
  <c r="N1432" i="4"/>
  <c r="R1432" i="4"/>
  <c r="K1433" i="4"/>
  <c r="L1433" i="4"/>
  <c r="M1433" i="4"/>
  <c r="Q1433" i="4" s="1"/>
  <c r="R1433" i="4" s="1" a="1"/>
  <c r="R1433" i="4" s="1"/>
  <c r="N1433" i="4"/>
  <c r="K1434" i="4"/>
  <c r="L1434" i="4"/>
  <c r="M1434" i="4"/>
  <c r="N1434" i="4"/>
  <c r="S1434" i="4" s="1"/>
  <c r="O1434" i="4" a="1"/>
  <c r="O1434" i="4" s="1"/>
  <c r="P1434" i="4" a="1"/>
  <c r="P1434" i="4" s="1"/>
  <c r="Q1434" i="4"/>
  <c r="R1434" i="4" s="1" a="1"/>
  <c r="R1434" i="4" s="1"/>
  <c r="K1435" i="4"/>
  <c r="L1435" i="4"/>
  <c r="M1435" i="4"/>
  <c r="Q1435" i="4" s="1"/>
  <c r="R1435" i="4" s="1" a="1"/>
  <c r="R1435" i="4" s="1"/>
  <c r="N1435" i="4"/>
  <c r="O1435" i="4" s="1" a="1"/>
  <c r="O1435" i="4" s="1"/>
  <c r="K1436" i="4"/>
  <c r="L1436" i="4"/>
  <c r="M1436" i="4"/>
  <c r="Q1436" i="4" s="1"/>
  <c r="R1436" i="4" s="1" a="1"/>
  <c r="R1436" i="4" s="1"/>
  <c r="N1436" i="4"/>
  <c r="O1436" i="4" s="1" a="1"/>
  <c r="O1436" i="4" s="1"/>
  <c r="K1437" i="4"/>
  <c r="L1437" i="4"/>
  <c r="M1437" i="4"/>
  <c r="Q1437" i="4" s="1"/>
  <c r="R1437" i="4" s="1" a="1"/>
  <c r="N1437" i="4"/>
  <c r="S1437" i="4" s="1"/>
  <c r="T1437" i="4" s="1"/>
  <c r="R1437" i="4"/>
  <c r="K1438" i="4"/>
  <c r="L1438" i="4"/>
  <c r="M1438" i="4"/>
  <c r="Q1438" i="4" s="1"/>
  <c r="R1438" i="4" s="1" a="1"/>
  <c r="N1438" i="4"/>
  <c r="P1438" i="4" s="1" a="1"/>
  <c r="P1438" i="4" s="1"/>
  <c r="O1438" i="4" a="1"/>
  <c r="O1438" i="4" s="1"/>
  <c r="R1438" i="4"/>
  <c r="K1439" i="4"/>
  <c r="S1439" i="4" s="1"/>
  <c r="L1439" i="4"/>
  <c r="M1439" i="4"/>
  <c r="Q1439" i="4" s="1"/>
  <c r="R1439" i="4" s="1" a="1"/>
  <c r="R1439" i="4" s="1"/>
  <c r="N1439" i="4"/>
  <c r="K1440" i="4"/>
  <c r="S1440" i="4" s="1"/>
  <c r="L1440" i="4"/>
  <c r="M1440" i="4"/>
  <c r="Q1440" i="4" s="1"/>
  <c r="R1440" i="4" s="1" a="1"/>
  <c r="R1440" i="4" s="1"/>
  <c r="N1440" i="4"/>
  <c r="K1441" i="4"/>
  <c r="L1441" i="4"/>
  <c r="M1441" i="4"/>
  <c r="N1441" i="4"/>
  <c r="Q1441" i="4"/>
  <c r="R1441" i="4" s="1" a="1"/>
  <c r="R1441" i="4" s="1"/>
  <c r="S1441" i="4"/>
  <c r="K1442" i="4"/>
  <c r="L1442" i="4"/>
  <c r="M1442" i="4"/>
  <c r="Q1442" i="4" s="1"/>
  <c r="R1442" i="4" s="1" a="1"/>
  <c r="R1442" i="4" s="1"/>
  <c r="N1442" i="4"/>
  <c r="O1442" i="4" s="1" a="1"/>
  <c r="O1442" i="4" s="1"/>
  <c r="K1443" i="4"/>
  <c r="L1443" i="4"/>
  <c r="M1443" i="4"/>
  <c r="N1443" i="4"/>
  <c r="S1443" i="4" s="1"/>
  <c r="O1443" i="4" a="1"/>
  <c r="O1443" i="4" s="1"/>
  <c r="P1443" i="4" a="1"/>
  <c r="P1443" i="4" s="1"/>
  <c r="Q1443" i="4"/>
  <c r="R1443" i="4" s="1" a="1"/>
  <c r="R1443" i="4" s="1"/>
  <c r="K1444" i="4"/>
  <c r="L1444" i="4"/>
  <c r="M1444" i="4"/>
  <c r="N1444" i="4"/>
  <c r="S1444" i="4" s="1"/>
  <c r="P1444" i="4" a="1"/>
  <c r="P1444" i="4" s="1"/>
  <c r="Q1444" i="4"/>
  <c r="R1444" i="4" s="1" a="1"/>
  <c r="R1444" i="4" s="1"/>
  <c r="K1445" i="4"/>
  <c r="L1445" i="4"/>
  <c r="M1445" i="4"/>
  <c r="Q1445" i="4" s="1"/>
  <c r="R1445" i="4" s="1" a="1"/>
  <c r="R1445" i="4" s="1"/>
  <c r="N1445" i="4"/>
  <c r="O1445" i="4" a="1"/>
  <c r="O1445" i="4" s="1"/>
  <c r="K1446" i="4"/>
  <c r="L1446" i="4"/>
  <c r="M1446" i="4"/>
  <c r="N1446" i="4"/>
  <c r="Q1446" i="4"/>
  <c r="R1446" i="4" s="1" a="1"/>
  <c r="R1446" i="4" s="1"/>
  <c r="K1447" i="4"/>
  <c r="L1447" i="4"/>
  <c r="M1447" i="4"/>
  <c r="Q1447" i="4" s="1"/>
  <c r="R1447" i="4" s="1" a="1"/>
  <c r="R1447" i="4" s="1"/>
  <c r="N1447" i="4"/>
  <c r="K1448" i="4"/>
  <c r="L1448" i="4"/>
  <c r="M1448" i="4"/>
  <c r="Q1448" i="4" s="1"/>
  <c r="R1448" i="4" s="1" a="1"/>
  <c r="R1448" i="4" s="1"/>
  <c r="N1448" i="4"/>
  <c r="P1448" i="4" s="1" a="1"/>
  <c r="P1448" i="4" s="1"/>
  <c r="K1449" i="4"/>
  <c r="L1449" i="4"/>
  <c r="M1449" i="4"/>
  <c r="Q1449" i="4" s="1"/>
  <c r="R1449" i="4" s="1" a="1"/>
  <c r="R1449" i="4" s="1"/>
  <c r="N1449" i="4"/>
  <c r="O1449" i="4" a="1"/>
  <c r="O1449" i="4" s="1"/>
  <c r="K1450" i="4"/>
  <c r="L1450" i="4"/>
  <c r="M1450" i="4"/>
  <c r="Q1450" i="4" s="1"/>
  <c r="R1450" i="4" s="1" a="1"/>
  <c r="R1450" i="4" s="1"/>
  <c r="N1450" i="4"/>
  <c r="P1450" i="4" s="1" a="1"/>
  <c r="P1450" i="4" s="1"/>
  <c r="O1450" i="4" a="1"/>
  <c r="O1450" i="4" s="1"/>
  <c r="K1451" i="4"/>
  <c r="L1451" i="4"/>
  <c r="M1451" i="4"/>
  <c r="Q1451" i="4" s="1"/>
  <c r="R1451" i="4" s="1" a="1"/>
  <c r="R1451" i="4" s="1"/>
  <c r="N1451" i="4"/>
  <c r="K1452" i="4"/>
  <c r="L1452" i="4"/>
  <c r="M1452" i="4"/>
  <c r="Q1452" i="4" s="1"/>
  <c r="R1452" i="4" s="1" a="1"/>
  <c r="R1452" i="4" s="1"/>
  <c r="N1452" i="4"/>
  <c r="K1453" i="4"/>
  <c r="L1453" i="4"/>
  <c r="M1453" i="4"/>
  <c r="N1453" i="4"/>
  <c r="O1453" i="4" s="1" a="1"/>
  <c r="O1453" i="4" s="1"/>
  <c r="P1453" i="4" a="1"/>
  <c r="P1453" i="4" s="1"/>
  <c r="Q1453" i="4"/>
  <c r="R1453" i="4" s="1" a="1"/>
  <c r="R1453" i="4" s="1"/>
  <c r="K1454" i="4"/>
  <c r="L1454" i="4"/>
  <c r="M1454" i="4"/>
  <c r="N1454" i="4"/>
  <c r="O1454" i="4" a="1"/>
  <c r="O1454" i="4"/>
  <c r="P1454" i="4" a="1"/>
  <c r="P1454" i="4" s="1"/>
  <c r="Q1454" i="4"/>
  <c r="R1454" i="4" s="1" a="1"/>
  <c r="R1454" i="4" s="1"/>
  <c r="K1455" i="4"/>
  <c r="L1455" i="4"/>
  <c r="M1455" i="4"/>
  <c r="Q1455" i="4" s="1"/>
  <c r="R1455" i="4" s="1" a="1"/>
  <c r="R1455" i="4" s="1"/>
  <c r="N1455" i="4"/>
  <c r="O1455" i="4" a="1"/>
  <c r="O1455" i="4" s="1"/>
  <c r="P1455" i="4" a="1"/>
  <c r="P1455" i="4" s="1"/>
  <c r="S1455" i="4"/>
  <c r="K1456" i="4"/>
  <c r="L1456" i="4"/>
  <c r="M1456" i="4"/>
  <c r="Q1456" i="4" s="1"/>
  <c r="R1456" i="4" s="1" a="1"/>
  <c r="R1456" i="4" s="1"/>
  <c r="N1456" i="4"/>
  <c r="S1456" i="4" s="1"/>
  <c r="O1456" i="4" a="1"/>
  <c r="O1456" i="4" s="1"/>
  <c r="K1457" i="4"/>
  <c r="L1457" i="4"/>
  <c r="M1457" i="4"/>
  <c r="Q1457" i="4" s="1"/>
  <c r="R1457" i="4" s="1" a="1"/>
  <c r="R1457" i="4" s="1"/>
  <c r="N1457" i="4"/>
  <c r="O1457" i="4" s="1" a="1"/>
  <c r="O1457" i="4" s="1"/>
  <c r="K1458" i="4"/>
  <c r="L1458" i="4"/>
  <c r="M1458" i="4"/>
  <c r="Q1458" i="4" s="1"/>
  <c r="R1458" i="4" s="1" a="1"/>
  <c r="R1458" i="4" s="1"/>
  <c r="N1458" i="4"/>
  <c r="K1459" i="4"/>
  <c r="L1459" i="4"/>
  <c r="M1459" i="4"/>
  <c r="Q1459" i="4" s="1"/>
  <c r="R1459" i="4" s="1" a="1"/>
  <c r="R1459" i="4" s="1"/>
  <c r="N1459" i="4"/>
  <c r="S1459" i="4" s="1"/>
  <c r="T1459" i="4" s="1"/>
  <c r="O1459" i="4" a="1"/>
  <c r="O1459" i="4" s="1"/>
  <c r="P1459" i="4" a="1"/>
  <c r="P1459" i="4" s="1"/>
  <c r="K1460" i="4"/>
  <c r="L1460" i="4"/>
  <c r="M1460" i="4"/>
  <c r="Q1460" i="4" s="1"/>
  <c r="R1460" i="4" s="1" a="1"/>
  <c r="R1460" i="4" s="1"/>
  <c r="N1460" i="4"/>
  <c r="P1460" i="4" s="1" a="1"/>
  <c r="P1460" i="4" s="1"/>
  <c r="O1460" i="4" a="1"/>
  <c r="O1460" i="4" s="1"/>
  <c r="S1460" i="4"/>
  <c r="K1461" i="4"/>
  <c r="L1461" i="4"/>
  <c r="M1461" i="4"/>
  <c r="Q1461" i="4" s="1"/>
  <c r="R1461" i="4" s="1" a="1"/>
  <c r="R1461" i="4" s="1"/>
  <c r="N1461" i="4"/>
  <c r="O1461" i="4" s="1" a="1"/>
  <c r="O1461" i="4" s="1"/>
  <c r="K1462" i="4"/>
  <c r="S1462" i="4" s="1"/>
  <c r="T1462" i="4" s="1"/>
  <c r="L1462" i="4"/>
  <c r="M1462" i="4"/>
  <c r="Q1462" i="4" s="1"/>
  <c r="R1462" i="4" s="1" a="1"/>
  <c r="R1462" i="4" s="1"/>
  <c r="N1462" i="4"/>
  <c r="K1463" i="4"/>
  <c r="L1463" i="4"/>
  <c r="M1463" i="4"/>
  <c r="Q1463" i="4" s="1"/>
  <c r="R1463" i="4" s="1" a="1"/>
  <c r="R1463" i="4" s="1"/>
  <c r="N1463" i="4"/>
  <c r="K1464" i="4"/>
  <c r="L1464" i="4"/>
  <c r="M1464" i="4"/>
  <c r="Q1464" i="4" s="1"/>
  <c r="R1464" i="4" s="1" a="1"/>
  <c r="R1464" i="4" s="1"/>
  <c r="N1464" i="4"/>
  <c r="K1465" i="4"/>
  <c r="L1465" i="4"/>
  <c r="M1465" i="4"/>
  <c r="N1465" i="4"/>
  <c r="O1465" i="4" s="1" a="1"/>
  <c r="O1465" i="4" s="1"/>
  <c r="P1465" i="4" a="1"/>
  <c r="P1465" i="4"/>
  <c r="Q1465" i="4"/>
  <c r="R1465" i="4" s="1" a="1"/>
  <c r="R1465" i="4" s="1"/>
  <c r="S1465" i="4"/>
  <c r="K1466" i="4"/>
  <c r="L1466" i="4"/>
  <c r="M1466" i="4"/>
  <c r="N1466" i="4"/>
  <c r="O1466" i="4" a="1"/>
  <c r="O1466" i="4" s="1"/>
  <c r="P1466" i="4" a="1"/>
  <c r="P1466" i="4" s="1"/>
  <c r="Q1466" i="4"/>
  <c r="R1466" i="4" s="1" a="1"/>
  <c r="R1466" i="4"/>
  <c r="S1466" i="4"/>
  <c r="K1467" i="4"/>
  <c r="L1467" i="4"/>
  <c r="M1467" i="4"/>
  <c r="Q1467" i="4" s="1"/>
  <c r="R1467" i="4" s="1" a="1"/>
  <c r="R1467" i="4" s="1"/>
  <c r="N1467" i="4"/>
  <c r="S1467" i="4" s="1"/>
  <c r="O1467" i="4" a="1"/>
  <c r="O1467" i="4" s="1"/>
  <c r="P1467" i="4" a="1"/>
  <c r="P1467" i="4" s="1"/>
  <c r="K1468" i="4"/>
  <c r="L1468" i="4"/>
  <c r="M1468" i="4"/>
  <c r="Q1468" i="4" s="1"/>
  <c r="R1468" i="4" s="1" a="1"/>
  <c r="R1468" i="4" s="1"/>
  <c r="N1468" i="4"/>
  <c r="O1468" i="4" a="1"/>
  <c r="O1468" i="4" s="1"/>
  <c r="K1469" i="4"/>
  <c r="L1469" i="4"/>
  <c r="M1469" i="4"/>
  <c r="N1469" i="4"/>
  <c r="P1469" i="4" s="1" a="1"/>
  <c r="P1469" i="4" s="1"/>
  <c r="Q1469" i="4"/>
  <c r="R1469" i="4" s="1" a="1"/>
  <c r="R1469" i="4" s="1"/>
  <c r="K1470" i="4"/>
  <c r="L1470" i="4"/>
  <c r="M1470" i="4"/>
  <c r="Q1470" i="4" s="1"/>
  <c r="R1470" i="4" s="1" a="1"/>
  <c r="R1470" i="4" s="1"/>
  <c r="N1470" i="4"/>
  <c r="K1471" i="4"/>
  <c r="L1471" i="4"/>
  <c r="M1471" i="4"/>
  <c r="Q1471" i="4" s="1"/>
  <c r="R1471" i="4" s="1" a="1"/>
  <c r="R1471" i="4" s="1"/>
  <c r="N1471" i="4"/>
  <c r="K1472" i="4"/>
  <c r="L1472" i="4"/>
  <c r="M1472" i="4"/>
  <c r="Q1472" i="4" s="1"/>
  <c r="R1472" i="4" s="1" a="1"/>
  <c r="R1472" i="4" s="1"/>
  <c r="N1472" i="4"/>
  <c r="P1472" i="4" s="1" a="1"/>
  <c r="P1472" i="4" s="1"/>
  <c r="O1472" i="4" a="1"/>
  <c r="O1472" i="4" s="1"/>
  <c r="K1473" i="4"/>
  <c r="L1473" i="4"/>
  <c r="M1473" i="4"/>
  <c r="Q1473" i="4" s="1"/>
  <c r="R1473" i="4" s="1" a="1"/>
  <c r="R1473" i="4" s="1"/>
  <c r="N1473" i="4"/>
  <c r="O1473" i="4" a="1"/>
  <c r="O1473" i="4" s="1"/>
  <c r="K1474" i="4"/>
  <c r="L1474" i="4"/>
  <c r="M1474" i="4"/>
  <c r="Q1474" i="4" s="1"/>
  <c r="R1474" i="4" s="1" a="1"/>
  <c r="R1474" i="4" s="1"/>
  <c r="N1474" i="4"/>
  <c r="P1474" i="4" s="1" a="1"/>
  <c r="P1474" i="4" s="1"/>
  <c r="K1475" i="4"/>
  <c r="L1475" i="4"/>
  <c r="M1475" i="4"/>
  <c r="N1475" i="4"/>
  <c r="S1475" i="4" s="1"/>
  <c r="Q1475" i="4"/>
  <c r="R1475" i="4" a="1"/>
  <c r="R1475" i="4"/>
  <c r="K1476" i="4"/>
  <c r="L1476" i="4"/>
  <c r="M1476" i="4"/>
  <c r="Q1476" i="4" s="1"/>
  <c r="R1476" i="4" s="1" a="1"/>
  <c r="N1476" i="4"/>
  <c r="O1476" i="4" s="1" a="1"/>
  <c r="O1476" i="4" s="1"/>
  <c r="P1476" i="4" a="1"/>
  <c r="P1476" i="4"/>
  <c r="R1476" i="4"/>
  <c r="T1476" i="4" s="1"/>
  <c r="S1476" i="4"/>
  <c r="K1477" i="4"/>
  <c r="L1477" i="4"/>
  <c r="M1477" i="4"/>
  <c r="Q1477" i="4" s="1"/>
  <c r="R1477" i="4" s="1" a="1"/>
  <c r="R1477" i="4" s="1"/>
  <c r="N1477" i="4"/>
  <c r="K1478" i="4"/>
  <c r="L1478" i="4"/>
  <c r="M1478" i="4"/>
  <c r="Q1478" i="4" s="1"/>
  <c r="R1478" i="4" s="1" a="1"/>
  <c r="R1478" i="4" s="1"/>
  <c r="N1478" i="4"/>
  <c r="S1478" i="4"/>
  <c r="K1479" i="4"/>
  <c r="L1479" i="4"/>
  <c r="M1479" i="4"/>
  <c r="Q1479" i="4" s="1"/>
  <c r="R1479" i="4" s="1" a="1"/>
  <c r="R1479" i="4" s="1"/>
  <c r="N1479" i="4"/>
  <c r="K1480" i="4"/>
  <c r="L1480" i="4"/>
  <c r="M1480" i="4"/>
  <c r="Q1480" i="4" s="1"/>
  <c r="N1480" i="4"/>
  <c r="R1480" i="4" a="1"/>
  <c r="R1480" i="4" s="1"/>
  <c r="K1481" i="4"/>
  <c r="L1481" i="4"/>
  <c r="M1481" i="4"/>
  <c r="Q1481" i="4" s="1"/>
  <c r="R1481" i="4" s="1" a="1"/>
  <c r="R1481" i="4" s="1"/>
  <c r="N1481" i="4"/>
  <c r="S1481" i="4" s="1"/>
  <c r="O1481" i="4" a="1"/>
  <c r="O1481" i="4" s="1"/>
  <c r="K1482" i="4"/>
  <c r="L1482" i="4"/>
  <c r="M1482" i="4"/>
  <c r="N1482" i="4"/>
  <c r="O1482" i="4" a="1"/>
  <c r="O1482" i="4" s="1"/>
  <c r="P1482" i="4" a="1"/>
  <c r="P1482" i="4" s="1"/>
  <c r="Q1482" i="4"/>
  <c r="R1482" i="4" s="1" a="1"/>
  <c r="R1482" i="4" s="1"/>
  <c r="K1483" i="4"/>
  <c r="L1483" i="4"/>
  <c r="M1483" i="4"/>
  <c r="Q1483" i="4" s="1"/>
  <c r="R1483" i="4" s="1" a="1"/>
  <c r="R1483" i="4" s="1"/>
  <c r="N1483" i="4"/>
  <c r="O1483" i="4" s="1" a="1"/>
  <c r="O1483" i="4" s="1"/>
  <c r="K1484" i="4"/>
  <c r="L1484" i="4"/>
  <c r="M1484" i="4"/>
  <c r="Q1484" i="4" s="1"/>
  <c r="R1484" i="4" s="1" a="1"/>
  <c r="R1484" i="4" s="1"/>
  <c r="N1484" i="4"/>
  <c r="O1484" i="4" a="1"/>
  <c r="O1484" i="4" s="1"/>
  <c r="K1485" i="4"/>
  <c r="L1485" i="4"/>
  <c r="M1485" i="4"/>
  <c r="Q1485" i="4" s="1"/>
  <c r="R1485" i="4" s="1" a="1"/>
  <c r="R1485" i="4" s="1"/>
  <c r="N1485" i="4"/>
  <c r="O1485" i="4" s="1" a="1"/>
  <c r="O1485" i="4" s="1"/>
  <c r="K1486" i="4"/>
  <c r="S1486" i="4" s="1"/>
  <c r="L1486" i="4"/>
  <c r="M1486" i="4"/>
  <c r="Q1486" i="4" s="1"/>
  <c r="R1486" i="4" s="1" a="1"/>
  <c r="R1486" i="4" s="1"/>
  <c r="N1486" i="4"/>
  <c r="P1486" i="4" s="1" a="1"/>
  <c r="P1486" i="4" s="1"/>
  <c r="O1486" i="4" a="1"/>
  <c r="O1486" i="4" s="1"/>
  <c r="K1487" i="4"/>
  <c r="L1487" i="4"/>
  <c r="M1487" i="4"/>
  <c r="Q1487" i="4" s="1"/>
  <c r="N1487" i="4"/>
  <c r="S1487" i="4" s="1"/>
  <c r="R1487" i="4" a="1"/>
  <c r="R1487" i="4" s="1"/>
  <c r="T1487" i="4" s="1"/>
  <c r="K1488" i="4"/>
  <c r="L1488" i="4"/>
  <c r="M1488" i="4"/>
  <c r="N1488" i="4"/>
  <c r="O1488" i="4" s="1" a="1"/>
  <c r="O1488" i="4" s="1"/>
  <c r="P1488" i="4" a="1"/>
  <c r="P1488" i="4" s="1"/>
  <c r="Q1488" i="4"/>
  <c r="R1488" i="4" s="1" a="1"/>
  <c r="R1488" i="4" s="1"/>
  <c r="S1488" i="4"/>
  <c r="K1489" i="4"/>
  <c r="S1489" i="4" s="1"/>
  <c r="L1489" i="4"/>
  <c r="M1489" i="4"/>
  <c r="Q1489" i="4" s="1"/>
  <c r="R1489" i="4" s="1" a="1"/>
  <c r="R1489" i="4" s="1"/>
  <c r="N1489" i="4"/>
  <c r="O1489" i="4" s="1" a="1"/>
  <c r="O1489" i="4" s="1"/>
  <c r="P1489" i="4" a="1"/>
  <c r="P1489" i="4" s="1"/>
  <c r="K1490" i="4"/>
  <c r="L1490" i="4"/>
  <c r="M1490" i="4"/>
  <c r="N1490" i="4"/>
  <c r="O1490" i="4" a="1"/>
  <c r="O1490" i="4" s="1"/>
  <c r="P1490" i="4" a="1"/>
  <c r="P1490" i="4"/>
  <c r="Q1490" i="4"/>
  <c r="R1490" i="4" s="1" a="1"/>
  <c r="R1490" i="4" s="1"/>
  <c r="K1491" i="4"/>
  <c r="L1491" i="4"/>
  <c r="M1491" i="4"/>
  <c r="N1491" i="4"/>
  <c r="O1491" i="4" s="1" a="1"/>
  <c r="O1491" i="4" s="1"/>
  <c r="Q1491" i="4"/>
  <c r="R1491" i="4" s="1" a="1"/>
  <c r="R1491" i="4" s="1"/>
  <c r="S1491" i="4"/>
  <c r="K1492" i="4"/>
  <c r="L1492" i="4"/>
  <c r="M1492" i="4"/>
  <c r="Q1492" i="4" s="1"/>
  <c r="R1492" i="4" s="1" a="1"/>
  <c r="R1492" i="4" s="1"/>
  <c r="N1492" i="4"/>
  <c r="K1493" i="4"/>
  <c r="L1493" i="4"/>
  <c r="M1493" i="4"/>
  <c r="Q1493" i="4" s="1"/>
  <c r="R1493" i="4" s="1" a="1"/>
  <c r="R1493" i="4" s="1"/>
  <c r="N1493" i="4"/>
  <c r="S1493" i="4" s="1"/>
  <c r="O1493" i="4" a="1"/>
  <c r="O1493" i="4" s="1"/>
  <c r="K1494" i="4"/>
  <c r="L1494" i="4"/>
  <c r="M1494" i="4"/>
  <c r="Q1494" i="4" s="1"/>
  <c r="R1494" i="4" s="1" a="1"/>
  <c r="R1494" i="4" s="1"/>
  <c r="N1494" i="4"/>
  <c r="O1494" i="4" a="1"/>
  <c r="O1494" i="4" s="1"/>
  <c r="K1495" i="4"/>
  <c r="L1495" i="4"/>
  <c r="M1495" i="4"/>
  <c r="Q1495" i="4" s="1"/>
  <c r="R1495" i="4" s="1" a="1"/>
  <c r="R1495" i="4" s="1"/>
  <c r="N1495" i="4"/>
  <c r="O1495" i="4" a="1"/>
  <c r="O1495" i="4" s="1"/>
  <c r="P1495" i="4" a="1"/>
  <c r="P1495" i="4" s="1"/>
  <c r="S1495" i="4"/>
  <c r="T1495" i="4" s="1"/>
  <c r="K1496" i="4"/>
  <c r="L1496" i="4"/>
  <c r="M1496" i="4"/>
  <c r="Q1496" i="4" s="1"/>
  <c r="R1496" i="4" s="1" a="1"/>
  <c r="R1496" i="4" s="1"/>
  <c r="N1496" i="4"/>
  <c r="K1497" i="4"/>
  <c r="L1497" i="4"/>
  <c r="M1497" i="4"/>
  <c r="Q1497" i="4" s="1"/>
  <c r="N1497" i="4"/>
  <c r="R1497" i="4" a="1"/>
  <c r="R1497" i="4" s="1"/>
  <c r="K1498" i="4"/>
  <c r="L1498" i="4"/>
  <c r="M1498" i="4"/>
  <c r="Q1498" i="4" s="1"/>
  <c r="R1498" i="4" s="1" a="1"/>
  <c r="R1498" i="4" s="1"/>
  <c r="N1498" i="4"/>
  <c r="S1498" i="4" s="1"/>
  <c r="T1498" i="4" s="1"/>
  <c r="K1499" i="4"/>
  <c r="L1499" i="4"/>
  <c r="M1499" i="4"/>
  <c r="Q1499" i="4" s="1"/>
  <c r="R1499" i="4" s="1" a="1"/>
  <c r="R1499" i="4" s="1"/>
  <c r="N1499" i="4"/>
  <c r="K1500" i="4"/>
  <c r="L1500" i="4"/>
  <c r="M1500" i="4"/>
  <c r="Q1500" i="4" s="1"/>
  <c r="R1500" i="4" s="1" a="1"/>
  <c r="R1500" i="4" s="1"/>
  <c r="N1500" i="4"/>
  <c r="K1501" i="4"/>
  <c r="L1501" i="4"/>
  <c r="M1501" i="4"/>
  <c r="Q1501" i="4" s="1"/>
  <c r="R1501" i="4" s="1" a="1"/>
  <c r="R1501" i="4" s="1"/>
  <c r="N1501" i="4"/>
  <c r="O1501" i="4" s="1" a="1"/>
  <c r="O1501" i="4"/>
  <c r="P1501" i="4" a="1"/>
  <c r="P1501" i="4" s="1"/>
  <c r="S1501" i="4"/>
  <c r="K1502" i="4"/>
  <c r="L1502" i="4"/>
  <c r="M1502" i="4"/>
  <c r="Q1502" i="4" s="1"/>
  <c r="R1502" i="4" s="1" a="1"/>
  <c r="R1502" i="4" s="1"/>
  <c r="N1502" i="4"/>
  <c r="K1503" i="4"/>
  <c r="L1503" i="4"/>
  <c r="M1503" i="4"/>
  <c r="Q1503" i="4" s="1"/>
  <c r="R1503" i="4" s="1" a="1"/>
  <c r="R1503" i="4" s="1"/>
  <c r="N1503" i="4"/>
  <c r="K1504" i="4"/>
  <c r="L1504" i="4"/>
  <c r="M1504" i="4"/>
  <c r="Q1504" i="4" s="1"/>
  <c r="R1504" i="4" s="1" a="1"/>
  <c r="R1504" i="4" s="1"/>
  <c r="N1504" i="4"/>
  <c r="S1504" i="4" s="1"/>
  <c r="O1504" i="4" a="1"/>
  <c r="O1504" i="4" s="1"/>
  <c r="K1505" i="4"/>
  <c r="L1505" i="4"/>
  <c r="M1505" i="4"/>
  <c r="Q1505" i="4" s="1"/>
  <c r="R1505" i="4" s="1" a="1"/>
  <c r="R1505" i="4" s="1"/>
  <c r="N1505" i="4"/>
  <c r="O1505" i="4" s="1" a="1"/>
  <c r="O1505" i="4" s="1"/>
  <c r="K1506" i="4"/>
  <c r="L1506" i="4"/>
  <c r="M1506" i="4"/>
  <c r="Q1506" i="4" s="1"/>
  <c r="R1506" i="4" s="1" a="1"/>
  <c r="R1506" i="4" s="1"/>
  <c r="N1506" i="4"/>
  <c r="O1506" i="4" s="1" a="1"/>
  <c r="O1506" i="4" s="1"/>
  <c r="P1506" i="4" a="1"/>
  <c r="P1506" i="4" s="1"/>
  <c r="K1507" i="4"/>
  <c r="L1507" i="4"/>
  <c r="M1507" i="4"/>
  <c r="Q1507" i="4" s="1"/>
  <c r="R1507" i="4" s="1" a="1"/>
  <c r="R1507" i="4" s="1"/>
  <c r="N1507" i="4"/>
  <c r="O1507" i="4" a="1"/>
  <c r="O1507" i="4" s="1"/>
  <c r="P1507" i="4" a="1"/>
  <c r="P1507" i="4" s="1"/>
  <c r="K1508" i="4"/>
  <c r="L1508" i="4"/>
  <c r="M1508" i="4"/>
  <c r="Q1508" i="4" s="1"/>
  <c r="R1508" i="4" s="1" a="1"/>
  <c r="N1508" i="4"/>
  <c r="R1508" i="4"/>
  <c r="K1509" i="4"/>
  <c r="L1509" i="4"/>
  <c r="M1509" i="4"/>
  <c r="Q1509" i="4" s="1"/>
  <c r="R1509" i="4" s="1" a="1"/>
  <c r="R1509" i="4" s="1"/>
  <c r="N1509" i="4"/>
  <c r="O1509" i="4" s="1" a="1"/>
  <c r="O1509" i="4" s="1"/>
  <c r="K1510" i="4"/>
  <c r="L1510" i="4"/>
  <c r="M1510" i="4"/>
  <c r="Q1510" i="4" s="1"/>
  <c r="R1510" i="4" s="1" a="1"/>
  <c r="R1510" i="4" s="1"/>
  <c r="N1510" i="4"/>
  <c r="S1510" i="4"/>
  <c r="T1510" i="4" s="1"/>
  <c r="K1511" i="4"/>
  <c r="L1511" i="4"/>
  <c r="M1511" i="4"/>
  <c r="N1511" i="4"/>
  <c r="Q1511" i="4"/>
  <c r="R1511" i="4" s="1" a="1"/>
  <c r="R1511" i="4" s="1"/>
  <c r="K1512" i="4"/>
  <c r="L1512" i="4"/>
  <c r="M1512" i="4"/>
  <c r="Q1512" i="4" s="1"/>
  <c r="R1512" i="4" s="1" a="1"/>
  <c r="R1512" i="4" s="1"/>
  <c r="T1512" i="4" s="1"/>
  <c r="N1512" i="4"/>
  <c r="O1512" i="4" s="1" a="1"/>
  <c r="O1512" i="4" s="1"/>
  <c r="P1512" i="4" a="1"/>
  <c r="P1512" i="4"/>
  <c r="S1512" i="4"/>
  <c r="K1513" i="4"/>
  <c r="L1513" i="4"/>
  <c r="M1513" i="4"/>
  <c r="Q1513" i="4" s="1"/>
  <c r="R1513" i="4" s="1" a="1"/>
  <c r="R1513" i="4" s="1"/>
  <c r="N1513" i="4"/>
  <c r="K1514" i="4"/>
  <c r="L1514" i="4"/>
  <c r="M1514" i="4"/>
  <c r="N1514" i="4"/>
  <c r="O1514" i="4" a="1"/>
  <c r="O1514" i="4" s="1"/>
  <c r="P1514" i="4" a="1"/>
  <c r="P1514" i="4"/>
  <c r="Q1514" i="4"/>
  <c r="R1514" i="4" s="1" a="1"/>
  <c r="R1514" i="4" s="1"/>
  <c r="S1514" i="4"/>
  <c r="K1515" i="4"/>
  <c r="L1515" i="4"/>
  <c r="M1515" i="4"/>
  <c r="Q1515" i="4" s="1"/>
  <c r="R1515" i="4" s="1" a="1"/>
  <c r="R1515" i="4" s="1"/>
  <c r="N1515" i="4"/>
  <c r="S1515" i="4" s="1"/>
  <c r="O1515" i="4" a="1"/>
  <c r="O1515" i="4" s="1"/>
  <c r="P1515" i="4" a="1"/>
  <c r="P1515" i="4"/>
  <c r="K1516" i="4"/>
  <c r="L1516" i="4"/>
  <c r="M1516" i="4"/>
  <c r="Q1516" i="4" s="1"/>
  <c r="R1516" i="4" s="1" a="1"/>
  <c r="R1516" i="4" s="1"/>
  <c r="N1516" i="4"/>
  <c r="K1517" i="4"/>
  <c r="L1517" i="4"/>
  <c r="M1517" i="4"/>
  <c r="N1517" i="4"/>
  <c r="S1517" i="4" s="1"/>
  <c r="O1517" i="4" a="1"/>
  <c r="O1517" i="4" s="1"/>
  <c r="Q1517" i="4"/>
  <c r="R1517" i="4" s="1" a="1"/>
  <c r="R1517" i="4" s="1"/>
  <c r="K1518" i="4"/>
  <c r="L1518" i="4"/>
  <c r="M1518" i="4"/>
  <c r="N1518" i="4"/>
  <c r="Q1518" i="4"/>
  <c r="R1518" i="4" s="1" a="1"/>
  <c r="R1518" i="4" s="1"/>
  <c r="K1519" i="4"/>
  <c r="L1519" i="4"/>
  <c r="M1519" i="4"/>
  <c r="Q1519" i="4" s="1"/>
  <c r="R1519" i="4" s="1" a="1"/>
  <c r="R1519" i="4" s="1"/>
  <c r="N1519" i="4"/>
  <c r="S1519" i="4"/>
  <c r="K1520" i="4"/>
  <c r="L1520" i="4"/>
  <c r="M1520" i="4"/>
  <c r="Q1520" i="4" s="1"/>
  <c r="R1520" i="4" s="1" a="1"/>
  <c r="R1520" i="4" s="1"/>
  <c r="N1520" i="4"/>
  <c r="P1520" i="4" s="1" a="1"/>
  <c r="P1520" i="4" s="1"/>
  <c r="K1521" i="4"/>
  <c r="L1521" i="4"/>
  <c r="M1521" i="4"/>
  <c r="Q1521" i="4" s="1"/>
  <c r="R1521" i="4" s="1" a="1"/>
  <c r="R1521" i="4" s="1"/>
  <c r="N1521" i="4"/>
  <c r="O1521" i="4" s="1" a="1"/>
  <c r="O1521" i="4" s="1"/>
  <c r="K1522" i="4"/>
  <c r="L1522" i="4"/>
  <c r="M1522" i="4"/>
  <c r="N1522" i="4"/>
  <c r="Q1522" i="4"/>
  <c r="R1522" i="4" s="1" a="1"/>
  <c r="R1522" i="4" s="1"/>
  <c r="S1522" i="4"/>
  <c r="K1523" i="4"/>
  <c r="L1523" i="4"/>
  <c r="M1523" i="4"/>
  <c r="Q1523" i="4" s="1"/>
  <c r="R1523" i="4" s="1" a="1"/>
  <c r="R1523" i="4" s="1"/>
  <c r="N1523" i="4"/>
  <c r="S1523" i="4" s="1"/>
  <c r="K1524" i="4"/>
  <c r="L1524" i="4"/>
  <c r="M1524" i="4"/>
  <c r="Q1524" i="4" s="1"/>
  <c r="N1524" i="4"/>
  <c r="O1524" i="4" s="1" a="1"/>
  <c r="O1524" i="4" s="1"/>
  <c r="R1524" i="4" a="1"/>
  <c r="R1524" i="4" s="1"/>
  <c r="K1525" i="4"/>
  <c r="L1525" i="4"/>
  <c r="M1525" i="4"/>
  <c r="Q1525" i="4" s="1"/>
  <c r="R1525" i="4" s="1" a="1"/>
  <c r="R1525" i="4" s="1"/>
  <c r="N1525" i="4"/>
  <c r="K1526" i="4"/>
  <c r="L1526" i="4"/>
  <c r="M1526" i="4"/>
  <c r="Q1526" i="4" s="1"/>
  <c r="R1526" i="4" s="1" a="1"/>
  <c r="R1526" i="4" s="1"/>
  <c r="N1526" i="4"/>
  <c r="O1526" i="4" s="1" a="1"/>
  <c r="O1526" i="4" s="1"/>
  <c r="P1526" i="4" a="1"/>
  <c r="P1526" i="4" s="1"/>
  <c r="K1527" i="4"/>
  <c r="L1527" i="4"/>
  <c r="M1527" i="4"/>
  <c r="N1527" i="4"/>
  <c r="O1527" i="4" s="1" a="1"/>
  <c r="O1527" i="4" s="1"/>
  <c r="P1527" i="4" a="1"/>
  <c r="P1527" i="4" s="1"/>
  <c r="Q1527" i="4"/>
  <c r="R1527" i="4" a="1"/>
  <c r="R1527" i="4" s="1"/>
  <c r="K1528" i="4"/>
  <c r="L1528" i="4"/>
  <c r="M1528" i="4"/>
  <c r="Q1528" i="4" s="1"/>
  <c r="R1528" i="4" s="1" a="1"/>
  <c r="R1528" i="4" s="1"/>
  <c r="N1528" i="4"/>
  <c r="P1528" i="4" a="1"/>
  <c r="P1528" i="4" s="1"/>
  <c r="K1529" i="4"/>
  <c r="L1529" i="4"/>
  <c r="M1529" i="4"/>
  <c r="Q1529" i="4" s="1"/>
  <c r="N1529" i="4"/>
  <c r="S1529" i="4" s="1"/>
  <c r="O1529" i="4" a="1"/>
  <c r="O1529" i="4" s="1"/>
  <c r="P1529" i="4" a="1"/>
  <c r="P1529" i="4" s="1"/>
  <c r="R1529" i="4" a="1"/>
  <c r="R1529" i="4" s="1"/>
  <c r="K1530" i="4"/>
  <c r="L1530" i="4"/>
  <c r="M1530" i="4"/>
  <c r="Q1530" i="4" s="1"/>
  <c r="R1530" i="4" s="1" a="1"/>
  <c r="R1530" i="4" s="1"/>
  <c r="N1530" i="4"/>
  <c r="O1530" i="4" a="1"/>
  <c r="O1530" i="4" s="1"/>
  <c r="P1530" i="4" a="1"/>
  <c r="P1530" i="4" s="1"/>
  <c r="K1531" i="4"/>
  <c r="L1531" i="4"/>
  <c r="M1531" i="4"/>
  <c r="Q1531" i="4" s="1"/>
  <c r="R1531" i="4" s="1" a="1"/>
  <c r="R1531" i="4" s="1"/>
  <c r="N1531" i="4"/>
  <c r="O1531" i="4" s="1" a="1"/>
  <c r="O1531" i="4" s="1"/>
  <c r="K1532" i="4"/>
  <c r="L1532" i="4"/>
  <c r="M1532" i="4"/>
  <c r="Q1532" i="4" s="1"/>
  <c r="R1532" i="4" s="1" a="1"/>
  <c r="R1532" i="4" s="1"/>
  <c r="N1532" i="4"/>
  <c r="S1532" i="4" s="1"/>
  <c r="K1533" i="4"/>
  <c r="L1533" i="4"/>
  <c r="M1533" i="4"/>
  <c r="Q1533" i="4" s="1"/>
  <c r="N1533" i="4"/>
  <c r="P1533" i="4" s="1" a="1"/>
  <c r="P1533" i="4" s="1"/>
  <c r="O1533" i="4" a="1"/>
  <c r="O1533" i="4" s="1"/>
  <c r="R1533" i="4" a="1"/>
  <c r="R1533" i="4" s="1"/>
  <c r="T1533" i="4" s="1"/>
  <c r="S1533" i="4"/>
  <c r="K1534" i="4"/>
  <c r="S1534" i="4" s="1"/>
  <c r="L1534" i="4"/>
  <c r="M1534" i="4"/>
  <c r="Q1534" i="4" s="1"/>
  <c r="R1534" i="4" s="1" a="1"/>
  <c r="R1534" i="4" s="1"/>
  <c r="N1534" i="4"/>
  <c r="P1534" i="4" s="1" a="1"/>
  <c r="P1534" i="4" s="1"/>
  <c r="O1534" i="4" a="1"/>
  <c r="O1534" i="4" s="1"/>
  <c r="K1535" i="4"/>
  <c r="L1535" i="4"/>
  <c r="M1535" i="4"/>
  <c r="Q1535" i="4" s="1"/>
  <c r="R1535" i="4" s="1" a="1"/>
  <c r="R1535" i="4" s="1"/>
  <c r="N1535" i="4"/>
  <c r="K1536" i="4"/>
  <c r="S1536" i="4" s="1"/>
  <c r="T1536" i="4" s="1"/>
  <c r="L1536" i="4"/>
  <c r="M1536" i="4"/>
  <c r="N1536" i="4"/>
  <c r="O1536" i="4" s="1" a="1"/>
  <c r="O1536" i="4" s="1"/>
  <c r="P1536" i="4" a="1"/>
  <c r="P1536" i="4" s="1"/>
  <c r="Q1536" i="4"/>
  <c r="R1536" i="4" s="1" a="1"/>
  <c r="R1536" i="4"/>
  <c r="K1537" i="4"/>
  <c r="L1537" i="4"/>
  <c r="M1537" i="4"/>
  <c r="N1537" i="4"/>
  <c r="Q1537" i="4"/>
  <c r="R1537" i="4" s="1" a="1"/>
  <c r="R1537" i="4" s="1"/>
  <c r="K1538" i="4"/>
  <c r="L1538" i="4"/>
  <c r="M1538" i="4"/>
  <c r="Q1538" i="4" s="1"/>
  <c r="R1538" i="4" s="1" a="1"/>
  <c r="R1538" i="4" s="1"/>
  <c r="N1538" i="4"/>
  <c r="O1538" i="4" s="1" a="1"/>
  <c r="O1538" i="4" s="1"/>
  <c r="K1539" i="4"/>
  <c r="L1539" i="4"/>
  <c r="M1539" i="4"/>
  <c r="N1539" i="4"/>
  <c r="O1539" i="4" s="1" a="1"/>
  <c r="O1539" i="4" s="1"/>
  <c r="P1539" i="4" a="1"/>
  <c r="P1539" i="4" s="1"/>
  <c r="Q1539" i="4"/>
  <c r="R1539" i="4" s="1" a="1"/>
  <c r="R1539" i="4" s="1"/>
  <c r="S1539" i="4"/>
  <c r="K1540" i="4"/>
  <c r="L1540" i="4"/>
  <c r="M1540" i="4"/>
  <c r="Q1540" i="4" s="1"/>
  <c r="N1540" i="4"/>
  <c r="S1540" i="4" s="1"/>
  <c r="O1540" i="4" a="1"/>
  <c r="O1540" i="4" s="1"/>
  <c r="P1540" i="4" a="1"/>
  <c r="P1540" i="4" s="1"/>
  <c r="R1540" i="4" a="1"/>
  <c r="R1540" i="4" s="1"/>
  <c r="K1541" i="4"/>
  <c r="L1541" i="4"/>
  <c r="M1541" i="4"/>
  <c r="Q1541" i="4" s="1"/>
  <c r="R1541" i="4" s="1" a="1"/>
  <c r="R1541" i="4" s="1"/>
  <c r="N1541" i="4"/>
  <c r="K1542" i="4"/>
  <c r="L1542" i="4"/>
  <c r="M1542" i="4"/>
  <c r="Q1542" i="4" s="1"/>
  <c r="R1542" i="4" s="1" a="1"/>
  <c r="R1542" i="4" s="1"/>
  <c r="N1542" i="4"/>
  <c r="O1542" i="4" s="1" a="1"/>
  <c r="O1542" i="4" s="1"/>
  <c r="P1542" i="4" a="1"/>
  <c r="P1542" i="4"/>
  <c r="K1543" i="4"/>
  <c r="L1543" i="4"/>
  <c r="M1543" i="4"/>
  <c r="Q1543" i="4" s="1"/>
  <c r="R1543" i="4" s="1" a="1"/>
  <c r="R1543" i="4" s="1"/>
  <c r="N1543" i="4"/>
  <c r="K1544" i="4"/>
  <c r="L1544" i="4"/>
  <c r="M1544" i="4"/>
  <c r="Q1544" i="4" s="1"/>
  <c r="R1544" i="4" s="1" a="1"/>
  <c r="R1544" i="4" s="1"/>
  <c r="N1544" i="4"/>
  <c r="K1545" i="4"/>
  <c r="L1545" i="4"/>
  <c r="M1545" i="4"/>
  <c r="Q1545" i="4" s="1"/>
  <c r="R1545" i="4" s="1" a="1"/>
  <c r="R1545" i="4" s="1"/>
  <c r="N1545" i="4"/>
  <c r="S1545" i="4"/>
  <c r="K1546" i="4"/>
  <c r="L1546" i="4"/>
  <c r="M1546" i="4"/>
  <c r="N1546" i="4"/>
  <c r="Q1546" i="4"/>
  <c r="R1546" i="4" s="1" a="1"/>
  <c r="R1546" i="4" s="1"/>
  <c r="K1547" i="4"/>
  <c r="L1547" i="4"/>
  <c r="M1547" i="4"/>
  <c r="Q1547" i="4" s="1"/>
  <c r="R1547" i="4" s="1" a="1"/>
  <c r="R1547" i="4" s="1"/>
  <c r="N1547" i="4"/>
  <c r="K1548" i="4"/>
  <c r="S1548" i="4" s="1"/>
  <c r="L1548" i="4"/>
  <c r="M1548" i="4"/>
  <c r="N1548" i="4"/>
  <c r="O1548" i="4" s="1" a="1"/>
  <c r="O1548" i="4" s="1"/>
  <c r="P1548" i="4" a="1"/>
  <c r="P1548" i="4" s="1"/>
  <c r="Q1548" i="4"/>
  <c r="R1548" i="4" a="1"/>
  <c r="R1548" i="4" s="1"/>
  <c r="K1549" i="4"/>
  <c r="L1549" i="4"/>
  <c r="M1549" i="4"/>
  <c r="Q1549" i="4" s="1"/>
  <c r="R1549" i="4" s="1" a="1"/>
  <c r="R1549" i="4" s="1"/>
  <c r="N1549" i="4"/>
  <c r="O1549" i="4" s="1" a="1"/>
  <c r="O1549" i="4" s="1"/>
  <c r="P1549" i="4" a="1"/>
  <c r="P1549" i="4"/>
  <c r="S1549" i="4"/>
  <c r="T1549" i="4" s="1"/>
  <c r="K1550" i="4"/>
  <c r="L1550" i="4"/>
  <c r="M1550" i="4"/>
  <c r="N1550" i="4"/>
  <c r="O1550" i="4" a="1"/>
  <c r="O1550" i="4" s="1"/>
  <c r="P1550" i="4" a="1"/>
  <c r="P1550" i="4" s="1"/>
  <c r="Q1550" i="4"/>
  <c r="R1550" i="4" s="1" a="1"/>
  <c r="R1550" i="4" s="1"/>
  <c r="K1551" i="4"/>
  <c r="L1551" i="4"/>
  <c r="M1551" i="4"/>
  <c r="N1551" i="4"/>
  <c r="Q1551" i="4"/>
  <c r="R1551" i="4" s="1" a="1"/>
  <c r="R1551" i="4" s="1"/>
  <c r="K1552" i="4"/>
  <c r="L1552" i="4"/>
  <c r="M1552" i="4"/>
  <c r="Q1552" i="4" s="1"/>
  <c r="R1552" i="4" s="1" a="1"/>
  <c r="R1552" i="4" s="1"/>
  <c r="N1552" i="4"/>
  <c r="K1553" i="4"/>
  <c r="L1553" i="4"/>
  <c r="M1553" i="4"/>
  <c r="N1553" i="4"/>
  <c r="P1553" i="4" a="1"/>
  <c r="P1553" i="4" s="1"/>
  <c r="Q1553" i="4"/>
  <c r="R1553" i="4" s="1" a="1"/>
  <c r="R1553" i="4" s="1"/>
  <c r="K1554" i="4"/>
  <c r="L1554" i="4"/>
  <c r="M1554" i="4"/>
  <c r="Q1554" i="4" s="1"/>
  <c r="R1554" i="4" s="1" a="1"/>
  <c r="R1554" i="4" s="1"/>
  <c r="N1554" i="4"/>
  <c r="O1554" i="4" s="1" a="1"/>
  <c r="O1554" i="4" s="1"/>
  <c r="P1554" i="4" a="1"/>
  <c r="P1554" i="4" s="1"/>
  <c r="K1555" i="4"/>
  <c r="L1555" i="4"/>
  <c r="M1555" i="4"/>
  <c r="Q1555" i="4" s="1"/>
  <c r="R1555" i="4" s="1" a="1"/>
  <c r="R1555" i="4" s="1"/>
  <c r="N1555" i="4"/>
  <c r="O1555" i="4" a="1"/>
  <c r="O1555" i="4" s="1"/>
  <c r="K1556" i="4"/>
  <c r="S1556" i="4" s="1"/>
  <c r="T1556" i="4" s="1"/>
  <c r="L1556" i="4"/>
  <c r="M1556" i="4"/>
  <c r="Q1556" i="4" s="1"/>
  <c r="R1556" i="4" s="1" a="1"/>
  <c r="R1556" i="4" s="1"/>
  <c r="N1556" i="4"/>
  <c r="P1556" i="4" s="1" a="1"/>
  <c r="P1556" i="4" s="1"/>
  <c r="O1556" i="4" a="1"/>
  <c r="O1556" i="4" s="1"/>
  <c r="K1557" i="4"/>
  <c r="L1557" i="4"/>
  <c r="M1557" i="4"/>
  <c r="Q1557" i="4" s="1"/>
  <c r="R1557" i="4" s="1" a="1"/>
  <c r="R1557" i="4" s="1"/>
  <c r="N1557" i="4"/>
  <c r="S1557" i="4" s="1"/>
  <c r="T1557" i="4"/>
  <c r="K1558" i="4"/>
  <c r="L1558" i="4"/>
  <c r="M1558" i="4"/>
  <c r="Q1558" i="4" s="1"/>
  <c r="R1558" i="4" s="1" a="1"/>
  <c r="R1558" i="4" s="1"/>
  <c r="N1558" i="4"/>
  <c r="O1558" i="4" a="1"/>
  <c r="O1558" i="4" s="1"/>
  <c r="K1559" i="4"/>
  <c r="L1559" i="4"/>
  <c r="M1559" i="4"/>
  <c r="Q1559" i="4" s="1"/>
  <c r="R1559" i="4" s="1" a="1"/>
  <c r="R1559" i="4" s="1"/>
  <c r="N1559" i="4"/>
  <c r="S1559" i="4"/>
  <c r="K1560" i="4"/>
  <c r="S1560" i="4" s="1"/>
  <c r="L1560" i="4"/>
  <c r="M1560" i="4"/>
  <c r="Q1560" i="4" s="1"/>
  <c r="R1560" i="4" s="1" a="1"/>
  <c r="R1560" i="4" s="1"/>
  <c r="N1560" i="4"/>
  <c r="K1561" i="4"/>
  <c r="L1561" i="4"/>
  <c r="M1561" i="4"/>
  <c r="N1561" i="4"/>
  <c r="Q1561" i="4"/>
  <c r="R1561" i="4" a="1"/>
  <c r="R1561" i="4" s="1"/>
  <c r="K1562" i="4"/>
  <c r="L1562" i="4"/>
  <c r="M1562" i="4"/>
  <c r="N1562" i="4"/>
  <c r="O1562" i="4" a="1"/>
  <c r="O1562" i="4"/>
  <c r="P1562" i="4" a="1"/>
  <c r="P1562" i="4" s="1"/>
  <c r="Q1562" i="4"/>
  <c r="R1562" i="4" s="1" a="1"/>
  <c r="R1562" i="4" s="1"/>
  <c r="S1562" i="4"/>
  <c r="K1563" i="4"/>
  <c r="L1563" i="4"/>
  <c r="M1563" i="4"/>
  <c r="Q1563" i="4" s="1"/>
  <c r="R1563" i="4" s="1" a="1"/>
  <c r="R1563" i="4" s="1"/>
  <c r="N1563" i="4"/>
  <c r="S1563" i="4" s="1"/>
  <c r="O1563" i="4" a="1"/>
  <c r="O1563" i="4"/>
  <c r="P1563" i="4" a="1"/>
  <c r="P1563" i="4" s="1"/>
  <c r="K1564" i="4"/>
  <c r="L1564" i="4"/>
  <c r="M1564" i="4"/>
  <c r="Q1564" i="4" s="1"/>
  <c r="R1564" i="4" s="1" a="1"/>
  <c r="R1564" i="4" s="1"/>
  <c r="N1564" i="4"/>
  <c r="S1564" i="4" s="1"/>
  <c r="K1565" i="4"/>
  <c r="L1565" i="4"/>
  <c r="M1565" i="4"/>
  <c r="Q1565" i="4" s="1"/>
  <c r="R1565" i="4" s="1" a="1"/>
  <c r="R1565" i="4" s="1"/>
  <c r="N1565" i="4"/>
  <c r="K1566" i="4"/>
  <c r="L1566" i="4"/>
  <c r="M1566" i="4"/>
  <c r="N1566" i="4"/>
  <c r="O1566" i="4" s="1" a="1"/>
  <c r="O1566" i="4" s="1"/>
  <c r="Q1566" i="4"/>
  <c r="R1566" i="4" s="1" a="1"/>
  <c r="R1566" i="4" s="1"/>
  <c r="K1567" i="4"/>
  <c r="S1567" i="4" s="1"/>
  <c r="L1567" i="4"/>
  <c r="M1567" i="4"/>
  <c r="Q1567" i="4" s="1"/>
  <c r="R1567" i="4" s="1" a="1"/>
  <c r="R1567" i="4" s="1"/>
  <c r="N1567" i="4"/>
  <c r="O1567" i="4" s="1" a="1"/>
  <c r="O1567" i="4"/>
  <c r="P1567" i="4" a="1"/>
  <c r="P1567" i="4" s="1"/>
  <c r="K1568" i="4"/>
  <c r="L1568" i="4"/>
  <c r="M1568" i="4"/>
  <c r="Q1568" i="4" s="1"/>
  <c r="R1568" i="4" s="1" a="1"/>
  <c r="R1568" i="4" s="1"/>
  <c r="N1568" i="4"/>
  <c r="K1569" i="4"/>
  <c r="L1569" i="4"/>
  <c r="M1569" i="4"/>
  <c r="Q1569" i="4" s="1"/>
  <c r="R1569" i="4" s="1" a="1"/>
  <c r="R1569" i="4" s="1"/>
  <c r="N1569" i="4"/>
  <c r="O1569" i="4" a="1"/>
  <c r="O1569" i="4" s="1"/>
  <c r="K1570" i="4"/>
  <c r="L1570" i="4"/>
  <c r="M1570" i="4"/>
  <c r="Q1570" i="4" s="1"/>
  <c r="R1570" i="4" s="1" a="1"/>
  <c r="R1570" i="4" s="1"/>
  <c r="N1570" i="4"/>
  <c r="P1570" i="4" s="1" a="1"/>
  <c r="P1570" i="4" s="1"/>
  <c r="O1570" i="4" a="1"/>
  <c r="O1570" i="4" s="1"/>
  <c r="K1571" i="4"/>
  <c r="L1571" i="4"/>
  <c r="M1571" i="4"/>
  <c r="Q1571" i="4" s="1"/>
  <c r="R1571" i="4" s="1" a="1"/>
  <c r="R1571" i="4" s="1"/>
  <c r="T1571" i="4" s="1"/>
  <c r="N1571" i="4"/>
  <c r="S1571" i="4"/>
  <c r="K1572" i="4"/>
  <c r="L1572" i="4"/>
  <c r="M1572" i="4"/>
  <c r="N1572" i="4"/>
  <c r="Q1572" i="4"/>
  <c r="R1572" i="4" s="1" a="1"/>
  <c r="R1572" i="4" s="1"/>
  <c r="K1573" i="4"/>
  <c r="S1573" i="4" s="1"/>
  <c r="L1573" i="4"/>
  <c r="M1573" i="4"/>
  <c r="N1573" i="4"/>
  <c r="O1573" i="4" s="1" a="1"/>
  <c r="O1573" i="4" s="1"/>
  <c r="Q1573" i="4"/>
  <c r="R1573" i="4" s="1" a="1"/>
  <c r="R1573" i="4" s="1"/>
  <c r="K1574" i="4"/>
  <c r="L1574" i="4"/>
  <c r="M1574" i="4"/>
  <c r="N1574" i="4"/>
  <c r="P1574" i="4" s="1" a="1"/>
  <c r="P1574" i="4" s="1"/>
  <c r="O1574" i="4" a="1"/>
  <c r="O1574" i="4" s="1"/>
  <c r="Q1574" i="4"/>
  <c r="R1574" i="4" s="1" a="1"/>
  <c r="R1574" i="4" s="1"/>
  <c r="K1575" i="4"/>
  <c r="L1575" i="4"/>
  <c r="M1575" i="4"/>
  <c r="Q1575" i="4" s="1"/>
  <c r="R1575" i="4" s="1" a="1"/>
  <c r="R1575" i="4" s="1"/>
  <c r="N1575" i="4"/>
  <c r="O1575" i="4" s="1" a="1"/>
  <c r="O1575" i="4" s="1"/>
  <c r="P1575" i="4" a="1"/>
  <c r="P1575" i="4" s="1"/>
  <c r="K1576" i="4"/>
  <c r="L1576" i="4"/>
  <c r="M1576" i="4"/>
  <c r="Q1576" i="4" s="1"/>
  <c r="R1576" i="4" s="1" a="1"/>
  <c r="R1576" i="4" s="1"/>
  <c r="N1576" i="4"/>
  <c r="S1576" i="4" s="1"/>
  <c r="P1576" i="4" a="1"/>
  <c r="P1576" i="4"/>
  <c r="K1577" i="4"/>
  <c r="L1577" i="4"/>
  <c r="M1577" i="4"/>
  <c r="Q1577" i="4" s="1"/>
  <c r="R1577" i="4" s="1" a="1"/>
  <c r="R1577" i="4" s="1"/>
  <c r="N1577" i="4"/>
  <c r="O1577" i="4" a="1"/>
  <c r="O1577" i="4" s="1"/>
  <c r="K1578" i="4"/>
  <c r="L1578" i="4"/>
  <c r="M1578" i="4"/>
  <c r="Q1578" i="4" s="1"/>
  <c r="R1578" i="4" s="1" a="1"/>
  <c r="R1578" i="4" s="1"/>
  <c r="N1578" i="4"/>
  <c r="O1578" i="4" s="1" a="1"/>
  <c r="O1578" i="4" s="1"/>
  <c r="K1579" i="4"/>
  <c r="L1579" i="4"/>
  <c r="M1579" i="4"/>
  <c r="Q1579" i="4" s="1"/>
  <c r="R1579" i="4" s="1" a="1"/>
  <c r="R1579" i="4" s="1"/>
  <c r="N1579" i="4"/>
  <c r="K1580" i="4"/>
  <c r="L1580" i="4"/>
  <c r="M1580" i="4"/>
  <c r="Q1580" i="4" s="1"/>
  <c r="R1580" i="4" s="1" a="1"/>
  <c r="N1580" i="4"/>
  <c r="P1580" i="4" s="1" a="1"/>
  <c r="P1580" i="4" s="1"/>
  <c r="R1580" i="4"/>
  <c r="K1581" i="4"/>
  <c r="S1581" i="4" s="1"/>
  <c r="T1581" i="4" s="1"/>
  <c r="L1581" i="4"/>
  <c r="M1581" i="4"/>
  <c r="Q1581" i="4" s="1"/>
  <c r="N1581" i="4"/>
  <c r="P1581" i="4" s="1" a="1"/>
  <c r="P1581" i="4" s="1"/>
  <c r="R1581" i="4" a="1"/>
  <c r="R1581" i="4" s="1"/>
  <c r="K1582" i="4"/>
  <c r="L1582" i="4"/>
  <c r="M1582" i="4"/>
  <c r="Q1582" i="4" s="1"/>
  <c r="R1582" i="4" s="1" a="1"/>
  <c r="R1582" i="4" s="1"/>
  <c r="N1582" i="4"/>
  <c r="S1582" i="4" s="1"/>
  <c r="T1582" i="4" s="1"/>
  <c r="K1583" i="4"/>
  <c r="L1583" i="4"/>
  <c r="M1583" i="4"/>
  <c r="N1583" i="4"/>
  <c r="Q1583" i="4"/>
  <c r="R1583" i="4" s="1" a="1"/>
  <c r="R1583" i="4" s="1"/>
  <c r="K1584" i="4"/>
  <c r="L1584" i="4"/>
  <c r="M1584" i="4"/>
  <c r="Q1584" i="4" s="1"/>
  <c r="R1584" i="4" s="1" a="1"/>
  <c r="R1584" i="4" s="1"/>
  <c r="N1584" i="4"/>
  <c r="K1585" i="4"/>
  <c r="L1585" i="4"/>
  <c r="M1585" i="4"/>
  <c r="N1585" i="4"/>
  <c r="O1585" i="4" s="1" a="1"/>
  <c r="O1585" i="4" s="1"/>
  <c r="Q1585" i="4"/>
  <c r="R1585" i="4" s="1" a="1"/>
  <c r="R1585" i="4" s="1"/>
  <c r="S1585" i="4"/>
  <c r="K1586" i="4"/>
  <c r="L1586" i="4"/>
  <c r="M1586" i="4"/>
  <c r="N1586" i="4"/>
  <c r="O1586" i="4" a="1"/>
  <c r="O1586" i="4" s="1"/>
  <c r="P1586" i="4" a="1"/>
  <c r="P1586" i="4"/>
  <c r="Q1586" i="4"/>
  <c r="R1586" i="4" a="1"/>
  <c r="R1586" i="4" s="1"/>
  <c r="K1587" i="4"/>
  <c r="L1587" i="4"/>
  <c r="M1587" i="4"/>
  <c r="Q1587" i="4" s="1"/>
  <c r="R1587" i="4" s="1" a="1"/>
  <c r="R1587" i="4" s="1"/>
  <c r="N1587" i="4"/>
  <c r="O1587" i="4" s="1" a="1"/>
  <c r="O1587" i="4" s="1"/>
  <c r="K1588" i="4"/>
  <c r="L1588" i="4"/>
  <c r="M1588" i="4"/>
  <c r="N1588" i="4"/>
  <c r="P1588" i="4" s="1" a="1"/>
  <c r="P1588" i="4" s="1"/>
  <c r="Q1588" i="4"/>
  <c r="R1588" i="4" s="1" a="1"/>
  <c r="R1588" i="4" s="1"/>
  <c r="K1589" i="4"/>
  <c r="L1589" i="4"/>
  <c r="M1589" i="4"/>
  <c r="N1589" i="4"/>
  <c r="O1589" i="4" a="1"/>
  <c r="O1589" i="4" s="1"/>
  <c r="Q1589" i="4"/>
  <c r="R1589" i="4" s="1" a="1"/>
  <c r="R1589" i="4" s="1"/>
  <c r="K1590" i="4"/>
  <c r="L1590" i="4"/>
  <c r="M1590" i="4"/>
  <c r="Q1590" i="4" s="1"/>
  <c r="R1590" i="4" s="1" a="1"/>
  <c r="R1590" i="4" s="1"/>
  <c r="N1590" i="4"/>
  <c r="K1591" i="4"/>
  <c r="S1591" i="4" s="1"/>
  <c r="T1591" i="4" s="1"/>
  <c r="L1591" i="4"/>
  <c r="M1591" i="4"/>
  <c r="Q1591" i="4" s="1"/>
  <c r="R1591" i="4" s="1" a="1"/>
  <c r="R1591" i="4" s="1"/>
  <c r="N1591" i="4"/>
  <c r="O1591" i="4" a="1"/>
  <c r="O1591" i="4" s="1"/>
  <c r="P1591" i="4" a="1"/>
  <c r="P1591" i="4" s="1"/>
  <c r="K1592" i="4"/>
  <c r="L1592" i="4"/>
  <c r="M1592" i="4"/>
  <c r="Q1592" i="4" s="1"/>
  <c r="R1592" i="4" s="1" a="1"/>
  <c r="R1592" i="4" s="1"/>
  <c r="N1592" i="4"/>
  <c r="P1592" i="4" s="1" a="1"/>
  <c r="P1592" i="4" s="1"/>
  <c r="K1593" i="4"/>
  <c r="L1593" i="4"/>
  <c r="M1593" i="4"/>
  <c r="Q1593" i="4" s="1"/>
  <c r="R1593" i="4" s="1" a="1"/>
  <c r="R1593" i="4" s="1"/>
  <c r="N1593" i="4"/>
  <c r="S1593" i="4"/>
  <c r="K1594" i="4"/>
  <c r="L1594" i="4"/>
  <c r="M1594" i="4"/>
  <c r="Q1594" i="4" s="1"/>
  <c r="R1594" i="4" s="1" a="1"/>
  <c r="R1594" i="4" s="1"/>
  <c r="N1594" i="4"/>
  <c r="K1595" i="4"/>
  <c r="L1595" i="4"/>
  <c r="M1595" i="4"/>
  <c r="Q1595" i="4" s="1"/>
  <c r="R1595" i="4" s="1" a="1"/>
  <c r="R1595" i="4" s="1"/>
  <c r="N1595" i="4"/>
  <c r="K1596" i="4"/>
  <c r="L1596" i="4"/>
  <c r="M1596" i="4"/>
  <c r="N1596" i="4"/>
  <c r="Q1596" i="4"/>
  <c r="R1596" i="4" s="1" a="1"/>
  <c r="R1596" i="4" s="1"/>
  <c r="K1597" i="4"/>
  <c r="L1597" i="4"/>
  <c r="M1597" i="4"/>
  <c r="Q1597" i="4" s="1"/>
  <c r="R1597" i="4" s="1" a="1"/>
  <c r="R1597" i="4" s="1"/>
  <c r="N1597" i="4"/>
  <c r="K1598" i="4"/>
  <c r="L1598" i="4"/>
  <c r="M1598" i="4"/>
  <c r="Q1598" i="4" s="1"/>
  <c r="R1598" i="4" s="1" a="1"/>
  <c r="R1598" i="4" s="1"/>
  <c r="N1598" i="4"/>
  <c r="O1598" i="4" a="1"/>
  <c r="O1598" i="4" s="1"/>
  <c r="P1598" i="4" a="1"/>
  <c r="P1598" i="4"/>
  <c r="S1598" i="4"/>
  <c r="K1599" i="4"/>
  <c r="L1599" i="4"/>
  <c r="M1599" i="4"/>
  <c r="Q1599" i="4" s="1"/>
  <c r="R1599" i="4" s="1" a="1"/>
  <c r="R1599" i="4" s="1"/>
  <c r="N1599" i="4"/>
  <c r="O1599" i="4" a="1"/>
  <c r="O1599" i="4" s="1"/>
  <c r="K1600" i="4"/>
  <c r="L1600" i="4"/>
  <c r="M1600" i="4"/>
  <c r="Q1600" i="4" s="1"/>
  <c r="R1600" i="4" s="1" a="1"/>
  <c r="R1600" i="4" s="1"/>
  <c r="N1600" i="4"/>
  <c r="K1601" i="4"/>
  <c r="L1601" i="4"/>
  <c r="M1601" i="4"/>
  <c r="N1601" i="4"/>
  <c r="P1601" i="4" a="1"/>
  <c r="P1601" i="4" s="1"/>
  <c r="Q1601" i="4"/>
  <c r="R1601" i="4" s="1" a="1"/>
  <c r="R1601" i="4" s="1"/>
  <c r="K1602" i="4"/>
  <c r="L1602" i="4"/>
  <c r="M1602" i="4"/>
  <c r="Q1602" i="4" s="1"/>
  <c r="R1602" i="4" s="1" a="1"/>
  <c r="R1602" i="4" s="1"/>
  <c r="N1602" i="4"/>
  <c r="K1603" i="4"/>
  <c r="L1603" i="4"/>
  <c r="M1603" i="4"/>
  <c r="Q1603" i="4" s="1"/>
  <c r="R1603" i="4" s="1" a="1"/>
  <c r="R1603" i="4" s="1"/>
  <c r="N1603" i="4"/>
  <c r="O1603" i="4" a="1"/>
  <c r="O1603" i="4" s="1"/>
  <c r="K1604" i="4"/>
  <c r="S1604" i="4" s="1"/>
  <c r="T1604" i="4" s="1"/>
  <c r="L1604" i="4"/>
  <c r="M1604" i="4"/>
  <c r="Q1604" i="4" s="1"/>
  <c r="R1604" i="4" s="1" a="1"/>
  <c r="R1604" i="4" s="1"/>
  <c r="N1604" i="4"/>
  <c r="P1604" i="4" s="1" a="1"/>
  <c r="P1604" i="4" s="1"/>
  <c r="O1604" i="4" a="1"/>
  <c r="O1604" i="4" s="1"/>
  <c r="K1605" i="4"/>
  <c r="L1605" i="4"/>
  <c r="M1605" i="4"/>
  <c r="Q1605" i="4" s="1"/>
  <c r="R1605" i="4" s="1" a="1"/>
  <c r="R1605" i="4" s="1"/>
  <c r="N1605" i="4"/>
  <c r="P1605" i="4" s="1" a="1"/>
  <c r="P1605" i="4" s="1"/>
  <c r="K1606" i="4"/>
  <c r="L1606" i="4"/>
  <c r="M1606" i="4"/>
  <c r="Q1606" i="4" s="1"/>
  <c r="R1606" i="4" s="1" a="1"/>
  <c r="R1606" i="4" s="1"/>
  <c r="N1606" i="4"/>
  <c r="O1606" i="4" a="1"/>
  <c r="O1606" i="4" s="1"/>
  <c r="K1607" i="4"/>
  <c r="L1607" i="4"/>
  <c r="M1607" i="4"/>
  <c r="Q1607" i="4" s="1"/>
  <c r="R1607" i="4" s="1" a="1"/>
  <c r="N1607" i="4"/>
  <c r="S1607" i="4" s="1"/>
  <c r="R1607" i="4"/>
  <c r="K1608" i="4"/>
  <c r="L1608" i="4"/>
  <c r="M1608" i="4"/>
  <c r="Q1608" i="4" s="1"/>
  <c r="R1608" i="4" s="1" a="1"/>
  <c r="R1608" i="4" s="1"/>
  <c r="N1608" i="4"/>
  <c r="K1609" i="4"/>
  <c r="L1609" i="4"/>
  <c r="M1609" i="4"/>
  <c r="N1609" i="4"/>
  <c r="O1609" i="4" s="1" a="1"/>
  <c r="O1609" i="4"/>
  <c r="P1609" i="4" a="1"/>
  <c r="P1609" i="4" s="1"/>
  <c r="Q1609" i="4"/>
  <c r="R1609" i="4" a="1"/>
  <c r="R1609" i="4" s="1"/>
  <c r="T1609" i="4" s="1"/>
  <c r="S1609" i="4"/>
  <c r="K1610" i="4"/>
  <c r="L1610" i="4"/>
  <c r="M1610" i="4"/>
  <c r="N1610" i="4"/>
  <c r="Q1610" i="4"/>
  <c r="R1610" i="4" s="1" a="1"/>
  <c r="R1610" i="4" s="1"/>
  <c r="K1611" i="4"/>
  <c r="L1611" i="4"/>
  <c r="M1611" i="4"/>
  <c r="N1611" i="4"/>
  <c r="O1611" i="4" a="1"/>
  <c r="O1611" i="4" s="1"/>
  <c r="Q1611" i="4"/>
  <c r="R1611" i="4" s="1" a="1"/>
  <c r="R1611" i="4" s="1"/>
  <c r="K1612" i="4"/>
  <c r="L1612" i="4"/>
  <c r="M1612" i="4"/>
  <c r="Q1612" i="4" s="1"/>
  <c r="R1612" i="4" s="1" a="1"/>
  <c r="R1612" i="4" s="1"/>
  <c r="N1612" i="4"/>
  <c r="K1613" i="4"/>
  <c r="L1613" i="4"/>
  <c r="M1613" i="4"/>
  <c r="N1613" i="4"/>
  <c r="O1613" i="4" a="1"/>
  <c r="O1613" i="4" s="1"/>
  <c r="Q1613" i="4"/>
  <c r="R1613" i="4" s="1" a="1"/>
  <c r="R1613" i="4" s="1"/>
  <c r="K1614" i="4"/>
  <c r="L1614" i="4"/>
  <c r="M1614" i="4"/>
  <c r="N1614" i="4"/>
  <c r="S1614" i="4" s="1"/>
  <c r="P1614" i="4" a="1"/>
  <c r="P1614" i="4" s="1"/>
  <c r="Q1614" i="4"/>
  <c r="R1614" i="4" s="1" a="1"/>
  <c r="R1614" i="4" s="1"/>
  <c r="K1615" i="4"/>
  <c r="S1615" i="4" s="1"/>
  <c r="T1615" i="4" s="1"/>
  <c r="L1615" i="4"/>
  <c r="M1615" i="4"/>
  <c r="Q1615" i="4" s="1"/>
  <c r="R1615" i="4" s="1" a="1"/>
  <c r="R1615" i="4" s="1"/>
  <c r="N1615" i="4"/>
  <c r="O1615" i="4" s="1" a="1"/>
  <c r="O1615" i="4"/>
  <c r="K1616" i="4"/>
  <c r="L1616" i="4"/>
  <c r="M1616" i="4"/>
  <c r="Q1616" i="4" s="1"/>
  <c r="R1616" i="4" s="1" a="1"/>
  <c r="R1616" i="4" s="1"/>
  <c r="N1616" i="4"/>
  <c r="K1617" i="4"/>
  <c r="L1617" i="4"/>
  <c r="M1617" i="4"/>
  <c r="Q1617" i="4" s="1"/>
  <c r="R1617" i="4" s="1" a="1"/>
  <c r="R1617" i="4" s="1"/>
  <c r="N1617" i="4"/>
  <c r="O1617" i="4" a="1"/>
  <c r="O1617" i="4" s="1"/>
  <c r="K1618" i="4"/>
  <c r="L1618" i="4"/>
  <c r="M1618" i="4"/>
  <c r="Q1618" i="4" s="1"/>
  <c r="R1618" i="4" s="1" a="1"/>
  <c r="R1618" i="4" s="1"/>
  <c r="N1618" i="4"/>
  <c r="S1618" i="4"/>
  <c r="K1619" i="4"/>
  <c r="L1619" i="4"/>
  <c r="M1619" i="4"/>
  <c r="Q1619" i="4" s="1"/>
  <c r="R1619" i="4" s="1" a="1"/>
  <c r="R1619" i="4" s="1"/>
  <c r="T1619" i="4" s="1"/>
  <c r="N1619" i="4"/>
  <c r="S1619" i="4"/>
  <c r="K1620" i="4"/>
  <c r="L1620" i="4"/>
  <c r="M1620" i="4"/>
  <c r="Q1620" i="4" s="1"/>
  <c r="R1620" i="4" s="1" a="1"/>
  <c r="R1620" i="4" s="1"/>
  <c r="N1620" i="4"/>
  <c r="K1621" i="4"/>
  <c r="S1621" i="4" s="1"/>
  <c r="L1621" i="4"/>
  <c r="M1621" i="4"/>
  <c r="N1621" i="4"/>
  <c r="O1621" i="4" s="1" a="1"/>
  <c r="O1621" i="4" s="1"/>
  <c r="P1621" i="4" a="1"/>
  <c r="P1621" i="4"/>
  <c r="Q1621" i="4"/>
  <c r="R1621" i="4" s="1" a="1"/>
  <c r="R1621" i="4"/>
  <c r="K1622" i="4"/>
  <c r="L1622" i="4"/>
  <c r="M1622" i="4"/>
  <c r="Q1622" i="4" s="1"/>
  <c r="R1622" i="4" s="1" a="1"/>
  <c r="R1622" i="4" s="1"/>
  <c r="N1622" i="4"/>
  <c r="K1623" i="4"/>
  <c r="L1623" i="4"/>
  <c r="M1623" i="4"/>
  <c r="N1623" i="4"/>
  <c r="O1623" i="4" s="1" a="1"/>
  <c r="O1623" i="4" s="1"/>
  <c r="Q1623" i="4"/>
  <c r="R1623" i="4" s="1" a="1"/>
  <c r="R1623" i="4" s="1"/>
  <c r="S1623" i="4"/>
  <c r="K1624" i="4"/>
  <c r="L1624" i="4"/>
  <c r="M1624" i="4"/>
  <c r="N1624" i="4"/>
  <c r="S1624" i="4" s="1"/>
  <c r="P1624" i="4" a="1"/>
  <c r="P1624" i="4" s="1"/>
  <c r="Q1624" i="4"/>
  <c r="R1624" i="4" s="1" a="1"/>
  <c r="R1624" i="4" s="1"/>
  <c r="K1625" i="4"/>
  <c r="L1625" i="4"/>
  <c r="M1625" i="4"/>
  <c r="Q1625" i="4" s="1"/>
  <c r="N1625" i="4"/>
  <c r="S1625" i="4" s="1"/>
  <c r="O1625" i="4" a="1"/>
  <c r="O1625" i="4" s="1"/>
  <c r="P1625" i="4" a="1"/>
  <c r="P1625" i="4" s="1"/>
  <c r="R1625" i="4" a="1"/>
  <c r="R1625" i="4" s="1"/>
  <c r="K1626" i="4"/>
  <c r="L1626" i="4"/>
  <c r="M1626" i="4"/>
  <c r="Q1626" i="4" s="1"/>
  <c r="R1626" i="4" s="1" a="1"/>
  <c r="R1626" i="4" s="1"/>
  <c r="N1626" i="4"/>
  <c r="O1626" i="4" a="1"/>
  <c r="O1626" i="4" s="1"/>
  <c r="K1627" i="4"/>
  <c r="L1627" i="4"/>
  <c r="M1627" i="4"/>
  <c r="Q1627" i="4" s="1"/>
  <c r="R1627" i="4" s="1" a="1"/>
  <c r="R1627" i="4" s="1"/>
  <c r="N1627" i="4"/>
  <c r="S1627" i="4"/>
  <c r="K1628" i="4"/>
  <c r="L1628" i="4"/>
  <c r="M1628" i="4"/>
  <c r="Q1628" i="4" s="1"/>
  <c r="R1628" i="4" s="1" a="1"/>
  <c r="R1628" i="4" s="1"/>
  <c r="N1628" i="4"/>
  <c r="K1629" i="4"/>
  <c r="S1629" i="4" s="1"/>
  <c r="L1629" i="4"/>
  <c r="M1629" i="4"/>
  <c r="Q1629" i="4" s="1"/>
  <c r="R1629" i="4" s="1" a="1"/>
  <c r="R1629" i="4" s="1"/>
  <c r="N1629" i="4"/>
  <c r="P1629" i="4" s="1" a="1"/>
  <c r="P1629" i="4" s="1"/>
  <c r="K1630" i="4"/>
  <c r="L1630" i="4"/>
  <c r="M1630" i="4"/>
  <c r="Q1630" i="4" s="1"/>
  <c r="R1630" i="4" s="1" a="1"/>
  <c r="R1630" i="4" s="1"/>
  <c r="N1630" i="4"/>
  <c r="S1630" i="4"/>
  <c r="T1630" i="4" s="1"/>
  <c r="K1631" i="4"/>
  <c r="S1631" i="4" s="1"/>
  <c r="T1631" i="4" s="1"/>
  <c r="L1631" i="4"/>
  <c r="M1631" i="4"/>
  <c r="Q1631" i="4" s="1"/>
  <c r="R1631" i="4" s="1" a="1"/>
  <c r="R1631" i="4" s="1"/>
  <c r="N1631" i="4"/>
  <c r="K1632" i="4"/>
  <c r="L1632" i="4"/>
  <c r="M1632" i="4"/>
  <c r="Q1632" i="4" s="1"/>
  <c r="R1632" i="4" s="1" a="1"/>
  <c r="R1632" i="4" s="1"/>
  <c r="N1632" i="4"/>
  <c r="O1632" i="4" s="1" a="1"/>
  <c r="O1632" i="4" s="1"/>
  <c r="P1632" i="4" a="1"/>
  <c r="P1632" i="4" s="1"/>
  <c r="K1633" i="4"/>
  <c r="L1633" i="4"/>
  <c r="M1633" i="4"/>
  <c r="Q1633" i="4" s="1"/>
  <c r="R1633" i="4" s="1" a="1"/>
  <c r="R1633" i="4" s="1"/>
  <c r="N1633" i="4"/>
  <c r="O1633" i="4" s="1" a="1"/>
  <c r="O1633" i="4" s="1"/>
  <c r="P1633" i="4" a="1"/>
  <c r="P1633" i="4" s="1"/>
  <c r="S1633" i="4"/>
  <c r="K1634" i="4"/>
  <c r="L1634" i="4"/>
  <c r="M1634" i="4"/>
  <c r="Q1634" i="4" s="1"/>
  <c r="R1634" i="4" s="1" a="1"/>
  <c r="R1634" i="4" s="1"/>
  <c r="N1634" i="4"/>
  <c r="O1634" i="4" a="1"/>
  <c r="O1634" i="4" s="1"/>
  <c r="P1634" i="4" a="1"/>
  <c r="P1634" i="4" s="1"/>
  <c r="K1635" i="4"/>
  <c r="L1635" i="4"/>
  <c r="M1635" i="4"/>
  <c r="N1635" i="4"/>
  <c r="Q1635" i="4"/>
  <c r="R1635" i="4" s="1" a="1"/>
  <c r="R1635" i="4" s="1"/>
  <c r="K1636" i="4"/>
  <c r="L1636" i="4"/>
  <c r="M1636" i="4"/>
  <c r="Q1636" i="4" s="1"/>
  <c r="R1636" i="4" s="1" a="1"/>
  <c r="R1636" i="4" s="1"/>
  <c r="N1636" i="4"/>
  <c r="S1636" i="4" s="1"/>
  <c r="K1637" i="4"/>
  <c r="L1637" i="4"/>
  <c r="M1637" i="4"/>
  <c r="N1637" i="4"/>
  <c r="O1637" i="4" a="1"/>
  <c r="O1637" i="4"/>
  <c r="Q1637" i="4"/>
  <c r="R1637" i="4" s="1" a="1"/>
  <c r="R1637" i="4" s="1"/>
  <c r="K1638" i="4"/>
  <c r="L1638" i="4"/>
  <c r="M1638" i="4"/>
  <c r="Q1638" i="4" s="1"/>
  <c r="R1638" i="4" s="1" a="1"/>
  <c r="R1638" i="4" s="1"/>
  <c r="N1638" i="4"/>
  <c r="K1639" i="4"/>
  <c r="L1639" i="4"/>
  <c r="M1639" i="4"/>
  <c r="Q1639" i="4" s="1"/>
  <c r="R1639" i="4" s="1" a="1"/>
  <c r="R1639" i="4" s="1"/>
  <c r="N1639" i="4"/>
  <c r="O1639" i="4" a="1"/>
  <c r="O1639" i="4" s="1"/>
  <c r="P1639" i="4" a="1"/>
  <c r="P1639" i="4" s="1"/>
  <c r="K1640" i="4"/>
  <c r="L1640" i="4"/>
  <c r="M1640" i="4"/>
  <c r="Q1640" i="4" s="1"/>
  <c r="R1640" i="4" s="1" a="1"/>
  <c r="R1640" i="4" s="1"/>
  <c r="N1640" i="4"/>
  <c r="O1640" i="4" s="1" a="1"/>
  <c r="O1640" i="4" s="1"/>
  <c r="K1641" i="4"/>
  <c r="L1641" i="4"/>
  <c r="M1641" i="4"/>
  <c r="Q1641" i="4" s="1"/>
  <c r="N1641" i="4"/>
  <c r="P1641" i="4" s="1" a="1"/>
  <c r="P1641" i="4" s="1"/>
  <c r="O1641" i="4" a="1"/>
  <c r="O1641" i="4" s="1"/>
  <c r="R1641" i="4" a="1"/>
  <c r="R1641" i="4"/>
  <c r="K1642" i="4"/>
  <c r="S1642" i="4" s="1"/>
  <c r="T1642" i="4" s="1"/>
  <c r="L1642" i="4"/>
  <c r="M1642" i="4"/>
  <c r="Q1642" i="4" s="1"/>
  <c r="R1642" i="4" s="1" a="1"/>
  <c r="R1642" i="4" s="1"/>
  <c r="N1642" i="4"/>
  <c r="K1643" i="4"/>
  <c r="L1643" i="4"/>
  <c r="M1643" i="4"/>
  <c r="N1643" i="4"/>
  <c r="Q1643" i="4"/>
  <c r="R1643" i="4" s="1" a="1"/>
  <c r="R1643" i="4" s="1"/>
  <c r="K1644" i="4"/>
  <c r="L1644" i="4"/>
  <c r="M1644" i="4"/>
  <c r="Q1644" i="4" s="1"/>
  <c r="R1644" i="4" s="1" a="1"/>
  <c r="R1644" i="4" s="1"/>
  <c r="N1644" i="4"/>
  <c r="K1645" i="4"/>
  <c r="S1645" i="4" s="1"/>
  <c r="T1645" i="4" s="1"/>
  <c r="L1645" i="4"/>
  <c r="M1645" i="4"/>
  <c r="N1645" i="4"/>
  <c r="O1645" i="4" s="1" a="1"/>
  <c r="O1645" i="4" s="1"/>
  <c r="Q1645" i="4"/>
  <c r="R1645" i="4" a="1"/>
  <c r="R1645" i="4" s="1"/>
  <c r="K1646" i="4"/>
  <c r="L1646" i="4"/>
  <c r="M1646" i="4"/>
  <c r="Q1646" i="4" s="1"/>
  <c r="R1646" i="4" s="1" a="1"/>
  <c r="R1646" i="4" s="1"/>
  <c r="T1646" i="4" s="1"/>
  <c r="N1646" i="4"/>
  <c r="O1646" i="4" a="1"/>
  <c r="O1646" i="4" s="1"/>
  <c r="P1646" i="4" a="1"/>
  <c r="P1646" i="4" s="1"/>
  <c r="S1646" i="4"/>
  <c r="K1647" i="4"/>
  <c r="L1647" i="4"/>
  <c r="M1647" i="4"/>
  <c r="Q1647" i="4" s="1"/>
  <c r="R1647" i="4" s="1" a="1"/>
  <c r="R1647" i="4" s="1"/>
  <c r="N1647" i="4"/>
  <c r="K1648" i="4"/>
  <c r="L1648" i="4"/>
  <c r="M1648" i="4"/>
  <c r="Q1648" i="4" s="1"/>
  <c r="R1648" i="4" s="1" a="1"/>
  <c r="R1648" i="4" s="1"/>
  <c r="N1648" i="4"/>
  <c r="S1648" i="4" s="1"/>
  <c r="O1648" i="4" a="1"/>
  <c r="O1648" i="4" s="1"/>
  <c r="P1648" i="4" a="1"/>
  <c r="P1648" i="4" s="1"/>
  <c r="K1649" i="4"/>
  <c r="L1649" i="4"/>
  <c r="M1649" i="4"/>
  <c r="N1649" i="4"/>
  <c r="S1649" i="4" s="1"/>
  <c r="O1649" i="4" a="1"/>
  <c r="O1649" i="4" s="1"/>
  <c r="Q1649" i="4"/>
  <c r="R1649" i="4" s="1" a="1"/>
  <c r="R1649" i="4" s="1"/>
  <c r="K1650" i="4"/>
  <c r="L1650" i="4"/>
  <c r="M1650" i="4"/>
  <c r="Q1650" i="4" s="1"/>
  <c r="R1650" i="4" s="1" a="1"/>
  <c r="R1650" i="4" s="1"/>
  <c r="N1650" i="4"/>
  <c r="K1651" i="4"/>
  <c r="L1651" i="4"/>
  <c r="M1651" i="4"/>
  <c r="Q1651" i="4" s="1"/>
  <c r="R1651" i="4" s="1" a="1"/>
  <c r="R1651" i="4" s="1"/>
  <c r="N1651" i="4"/>
  <c r="K1652" i="4"/>
  <c r="L1652" i="4"/>
  <c r="M1652" i="4"/>
  <c r="Q1652" i="4" s="1"/>
  <c r="R1652" i="4" s="1" a="1"/>
  <c r="R1652" i="4" s="1"/>
  <c r="N1652" i="4"/>
  <c r="S1652" i="4" s="1"/>
  <c r="T1652" i="4" s="1"/>
  <c r="O1652" i="4" a="1"/>
  <c r="O1652" i="4" s="1"/>
  <c r="P1652" i="4" a="1"/>
  <c r="P1652" i="4" s="1"/>
  <c r="K1653" i="4"/>
  <c r="L1653" i="4"/>
  <c r="M1653" i="4"/>
  <c r="Q1653" i="4" s="1"/>
  <c r="N1653" i="4"/>
  <c r="P1653" i="4" s="1" a="1"/>
  <c r="P1653" i="4" s="1"/>
  <c r="O1653" i="4" a="1"/>
  <c r="O1653" i="4" s="1"/>
  <c r="R1653" i="4" a="1"/>
  <c r="R1653" i="4" s="1"/>
  <c r="S1653" i="4"/>
  <c r="K1654" i="4"/>
  <c r="L1654" i="4"/>
  <c r="M1654" i="4"/>
  <c r="Q1654" i="4" s="1"/>
  <c r="R1654" i="4" s="1" a="1"/>
  <c r="R1654" i="4" s="1"/>
  <c r="N1654" i="4"/>
  <c r="S1654" i="4"/>
  <c r="K1655" i="4"/>
  <c r="L1655" i="4"/>
  <c r="M1655" i="4"/>
  <c r="Q1655" i="4" s="1"/>
  <c r="R1655" i="4" s="1" a="1"/>
  <c r="R1655" i="4" s="1"/>
  <c r="N1655" i="4"/>
  <c r="S1655" i="4"/>
  <c r="T1655" i="4" s="1"/>
  <c r="K1656" i="4"/>
  <c r="S1656" i="4" s="1"/>
  <c r="L1656" i="4"/>
  <c r="M1656" i="4"/>
  <c r="Q1656" i="4" s="1"/>
  <c r="N1656" i="4"/>
  <c r="O1656" i="4" s="1" a="1"/>
  <c r="O1656" i="4" s="1"/>
  <c r="P1656" i="4" a="1"/>
  <c r="P1656" i="4" s="1"/>
  <c r="R1656" i="4" a="1"/>
  <c r="R1656" i="4" s="1"/>
  <c r="K1657" i="4"/>
  <c r="L1657" i="4"/>
  <c r="M1657" i="4"/>
  <c r="N1657" i="4"/>
  <c r="P1657" i="4" a="1"/>
  <c r="P1657" i="4" s="1"/>
  <c r="Q1657" i="4"/>
  <c r="R1657" i="4" a="1"/>
  <c r="R1657" i="4" s="1"/>
  <c r="K1658" i="4"/>
  <c r="L1658" i="4"/>
  <c r="M1658" i="4"/>
  <c r="Q1658" i="4" s="1"/>
  <c r="R1658" i="4" s="1" a="1"/>
  <c r="R1658" i="4" s="1"/>
  <c r="N1658" i="4"/>
  <c r="O1658" i="4" a="1"/>
  <c r="O1658" i="4" s="1"/>
  <c r="P1658" i="4" a="1"/>
  <c r="P1658" i="4" s="1"/>
  <c r="S1658" i="4"/>
  <c r="K1659" i="4"/>
  <c r="L1659" i="4"/>
  <c r="M1659" i="4"/>
  <c r="N1659" i="4"/>
  <c r="Q1659" i="4"/>
  <c r="R1659" i="4" s="1" a="1"/>
  <c r="R1659" i="4" s="1"/>
  <c r="K1660" i="4"/>
  <c r="L1660" i="4"/>
  <c r="M1660" i="4"/>
  <c r="Q1660" i="4" s="1"/>
  <c r="R1660" i="4" s="1" a="1"/>
  <c r="R1660" i="4" s="1"/>
  <c r="N1660" i="4"/>
  <c r="K1661" i="4"/>
  <c r="L1661" i="4"/>
  <c r="M1661" i="4"/>
  <c r="Q1661" i="4" s="1"/>
  <c r="R1661" i="4" s="1" a="1"/>
  <c r="R1661" i="4" s="1"/>
  <c r="N1661" i="4"/>
  <c r="S1661" i="4" s="1"/>
  <c r="O1661" i="4" a="1"/>
  <c r="O1661" i="4" s="1"/>
  <c r="K1662" i="4"/>
  <c r="L1662" i="4"/>
  <c r="M1662" i="4"/>
  <c r="Q1662" i="4" s="1"/>
  <c r="R1662" i="4" s="1" a="1"/>
  <c r="R1662" i="4" s="1"/>
  <c r="N1662" i="4"/>
  <c r="K1663" i="4"/>
  <c r="L1663" i="4"/>
  <c r="M1663" i="4"/>
  <c r="Q1663" i="4" s="1"/>
  <c r="R1663" i="4" s="1" a="1"/>
  <c r="R1663" i="4" s="1"/>
  <c r="N1663" i="4"/>
  <c r="K1664" i="4"/>
  <c r="L1664" i="4"/>
  <c r="M1664" i="4"/>
  <c r="Q1664" i="4" s="1"/>
  <c r="R1664" i="4" s="1" a="1"/>
  <c r="R1664" i="4" s="1"/>
  <c r="N1664" i="4"/>
  <c r="K1665" i="4"/>
  <c r="L1665" i="4"/>
  <c r="M1665" i="4"/>
  <c r="Q1665" i="4" s="1"/>
  <c r="R1665" i="4" s="1" a="1"/>
  <c r="R1665" i="4" s="1"/>
  <c r="N1665" i="4"/>
  <c r="K1666" i="4"/>
  <c r="L1666" i="4"/>
  <c r="M1666" i="4"/>
  <c r="N1666" i="4"/>
  <c r="Q1666" i="4"/>
  <c r="R1666" i="4" s="1" a="1"/>
  <c r="R1666" i="4" s="1"/>
  <c r="K1667" i="4"/>
  <c r="L1667" i="4"/>
  <c r="M1667" i="4"/>
  <c r="N1667" i="4"/>
  <c r="S1667" i="4" s="1"/>
  <c r="Q1667" i="4"/>
  <c r="R1667" i="4" s="1" a="1"/>
  <c r="R1667" i="4"/>
  <c r="T1667" i="4" s="1"/>
  <c r="K1668" i="4"/>
  <c r="S1668" i="4" s="1"/>
  <c r="L1668" i="4"/>
  <c r="M1668" i="4"/>
  <c r="N1668" i="4"/>
  <c r="O1668" i="4" s="1" a="1"/>
  <c r="O1668" i="4" s="1"/>
  <c r="P1668" i="4" a="1"/>
  <c r="P1668" i="4" s="1"/>
  <c r="Q1668" i="4"/>
  <c r="R1668" i="4" a="1"/>
  <c r="R1668" i="4" s="1"/>
  <c r="K1669" i="4"/>
  <c r="L1669" i="4"/>
  <c r="M1669" i="4"/>
  <c r="Q1669" i="4" s="1"/>
  <c r="R1669" i="4" s="1" a="1"/>
  <c r="R1669" i="4" s="1"/>
  <c r="N1669" i="4"/>
  <c r="K1670" i="4"/>
  <c r="S1670" i="4" s="1"/>
  <c r="L1670" i="4"/>
  <c r="M1670" i="4"/>
  <c r="N1670" i="4"/>
  <c r="P1670" i="4" s="1" a="1"/>
  <c r="P1670" i="4" s="1"/>
  <c r="O1670" i="4" a="1"/>
  <c r="O1670" i="4" s="1"/>
  <c r="Q1670" i="4"/>
  <c r="R1670" i="4" s="1" a="1"/>
  <c r="R1670" i="4" s="1"/>
  <c r="K1671" i="4"/>
  <c r="L1671" i="4"/>
  <c r="M1671" i="4"/>
  <c r="N1671" i="4"/>
  <c r="Q1671" i="4"/>
  <c r="R1671" i="4" s="1" a="1"/>
  <c r="R1671" i="4" s="1"/>
  <c r="K1672" i="4"/>
  <c r="L1672" i="4"/>
  <c r="M1672" i="4"/>
  <c r="Q1672" i="4" s="1"/>
  <c r="N1672" i="4"/>
  <c r="R1672" i="4" a="1"/>
  <c r="R1672" i="4" s="1"/>
  <c r="K1673" i="4"/>
  <c r="L1673" i="4"/>
  <c r="M1673" i="4"/>
  <c r="Q1673" i="4" s="1"/>
  <c r="N1673" i="4"/>
  <c r="O1673" i="4" a="1"/>
  <c r="O1673" i="4" s="1"/>
  <c r="R1673" i="4" a="1"/>
  <c r="R1673" i="4" s="1"/>
  <c r="K1674" i="4"/>
  <c r="L1674" i="4"/>
  <c r="M1674" i="4"/>
  <c r="Q1674" i="4" s="1"/>
  <c r="R1674" i="4" s="1" a="1"/>
  <c r="R1674" i="4" s="1"/>
  <c r="N1674" i="4"/>
  <c r="O1674" i="4" a="1"/>
  <c r="O1674" i="4" s="1"/>
  <c r="K1675" i="4"/>
  <c r="L1675" i="4"/>
  <c r="M1675" i="4"/>
  <c r="Q1675" i="4" s="1"/>
  <c r="R1675" i="4" s="1" a="1"/>
  <c r="R1675" i="4" s="1"/>
  <c r="N1675" i="4"/>
  <c r="K1676" i="4"/>
  <c r="L1676" i="4"/>
  <c r="M1676" i="4"/>
  <c r="Q1676" i="4" s="1"/>
  <c r="R1676" i="4" s="1" a="1"/>
  <c r="R1676" i="4" s="1"/>
  <c r="N1676" i="4"/>
  <c r="P1676" i="4" s="1" a="1"/>
  <c r="P1676" i="4" s="1"/>
  <c r="O1676" i="4" a="1"/>
  <c r="O1676" i="4" s="1"/>
  <c r="K1677" i="4"/>
  <c r="L1677" i="4"/>
  <c r="M1677" i="4"/>
  <c r="Q1677" i="4" s="1"/>
  <c r="N1677" i="4"/>
  <c r="R1677" i="4" a="1"/>
  <c r="R1677" i="4"/>
  <c r="K1678" i="4"/>
  <c r="L1678" i="4"/>
  <c r="M1678" i="4"/>
  <c r="Q1678" i="4" s="1"/>
  <c r="R1678" i="4" s="1" a="1"/>
  <c r="R1678" i="4" s="1"/>
  <c r="N1678" i="4"/>
  <c r="S1678" i="4" s="1"/>
  <c r="K1679" i="4"/>
  <c r="L1679" i="4"/>
  <c r="M1679" i="4"/>
  <c r="N1679" i="4"/>
  <c r="Q1679" i="4"/>
  <c r="R1679" i="4" s="1" a="1"/>
  <c r="R1679" i="4" s="1"/>
  <c r="K1680" i="4"/>
  <c r="L1680" i="4"/>
  <c r="M1680" i="4"/>
  <c r="Q1680" i="4" s="1"/>
  <c r="R1680" i="4" s="1" a="1"/>
  <c r="R1680" i="4" s="1"/>
  <c r="N1680" i="4"/>
  <c r="K1681" i="4"/>
  <c r="L1681" i="4"/>
  <c r="M1681" i="4"/>
  <c r="N1681" i="4"/>
  <c r="Q1681" i="4"/>
  <c r="R1681" i="4" a="1"/>
  <c r="R1681" i="4" s="1"/>
  <c r="S1681" i="4"/>
  <c r="K1682" i="4"/>
  <c r="S1682" i="4" s="1"/>
  <c r="L1682" i="4"/>
  <c r="M1682" i="4"/>
  <c r="Q1682" i="4" s="1"/>
  <c r="R1682" i="4" s="1" a="1"/>
  <c r="R1682" i="4" s="1"/>
  <c r="N1682" i="4"/>
  <c r="K1683" i="4"/>
  <c r="L1683" i="4"/>
  <c r="M1683" i="4"/>
  <c r="Q1683" i="4" s="1"/>
  <c r="R1683" i="4" s="1" a="1"/>
  <c r="R1683" i="4" s="1"/>
  <c r="N1683" i="4"/>
  <c r="S1683" i="4" s="1"/>
  <c r="K1684" i="4"/>
  <c r="L1684" i="4"/>
  <c r="M1684" i="4"/>
  <c r="N1684" i="4"/>
  <c r="S1684" i="4" s="1"/>
  <c r="O1684" i="4" a="1"/>
  <c r="O1684" i="4" s="1"/>
  <c r="P1684" i="4" a="1"/>
  <c r="P1684" i="4" s="1"/>
  <c r="Q1684" i="4"/>
  <c r="R1684" i="4" s="1" a="1"/>
  <c r="R1684" i="4" s="1"/>
  <c r="K1685" i="4"/>
  <c r="L1685" i="4"/>
  <c r="M1685" i="4"/>
  <c r="Q1685" i="4" s="1"/>
  <c r="R1685" i="4" s="1" a="1"/>
  <c r="R1685" i="4" s="1"/>
  <c r="N1685" i="4"/>
  <c r="O1685" i="4" a="1"/>
  <c r="O1685" i="4"/>
  <c r="K1686" i="4"/>
  <c r="L1686" i="4"/>
  <c r="M1686" i="4"/>
  <c r="Q1686" i="4" s="1"/>
  <c r="R1686" i="4" s="1" a="1"/>
  <c r="R1686" i="4" s="1"/>
  <c r="N1686" i="4"/>
  <c r="K1687" i="4"/>
  <c r="L1687" i="4"/>
  <c r="M1687" i="4"/>
  <c r="Q1687" i="4" s="1"/>
  <c r="R1687" i="4" s="1" a="1"/>
  <c r="R1687" i="4" s="1"/>
  <c r="N1687" i="4"/>
  <c r="S1687" i="4" s="1"/>
  <c r="P1687" i="4" a="1"/>
  <c r="P1687" i="4" s="1"/>
  <c r="K1688" i="4"/>
  <c r="L1688" i="4"/>
  <c r="M1688" i="4"/>
  <c r="Q1688" i="4" s="1"/>
  <c r="R1688" i="4" s="1" a="1"/>
  <c r="N1688" i="4"/>
  <c r="O1688" i="4" s="1" a="1"/>
  <c r="O1688" i="4"/>
  <c r="P1688" i="4" a="1"/>
  <c r="P1688" i="4" s="1"/>
  <c r="R1688" i="4"/>
  <c r="K1689" i="4"/>
  <c r="L1689" i="4"/>
  <c r="M1689" i="4"/>
  <c r="Q1689" i="4" s="1"/>
  <c r="R1689" i="4" s="1" a="1"/>
  <c r="R1689" i="4" s="1"/>
  <c r="N1689" i="4"/>
  <c r="S1689" i="4" s="1"/>
  <c r="K1690" i="4"/>
  <c r="L1690" i="4"/>
  <c r="M1690" i="4"/>
  <c r="Q1690" i="4" s="1"/>
  <c r="R1690" i="4" s="1" a="1"/>
  <c r="R1690" i="4" s="1"/>
  <c r="N1690" i="4"/>
  <c r="K1691" i="4"/>
  <c r="L1691" i="4"/>
  <c r="M1691" i="4"/>
  <c r="Q1691" i="4" s="1"/>
  <c r="R1691" i="4" s="1" a="1"/>
  <c r="R1691" i="4" s="1"/>
  <c r="N1691" i="4"/>
  <c r="K1692" i="4"/>
  <c r="S1692" i="4" s="1"/>
  <c r="L1692" i="4"/>
  <c r="M1692" i="4"/>
  <c r="N1692" i="4"/>
  <c r="O1692" i="4" s="1" a="1"/>
  <c r="O1692" i="4" s="1"/>
  <c r="P1692" i="4" a="1"/>
  <c r="P1692" i="4" s="1"/>
  <c r="Q1692" i="4"/>
  <c r="R1692" i="4" s="1" a="1"/>
  <c r="R1692" i="4" s="1"/>
  <c r="K1693" i="4"/>
  <c r="L1693" i="4"/>
  <c r="M1693" i="4"/>
  <c r="N1693" i="4"/>
  <c r="Q1693" i="4"/>
  <c r="R1693" i="4" s="1" a="1"/>
  <c r="R1693" i="4" s="1"/>
  <c r="K1694" i="4"/>
  <c r="L1694" i="4"/>
  <c r="M1694" i="4"/>
  <c r="Q1694" i="4" s="1"/>
  <c r="R1694" i="4" s="1" a="1"/>
  <c r="R1694" i="4" s="1"/>
  <c r="N1694" i="4"/>
  <c r="O1694" i="4" a="1"/>
  <c r="O1694" i="4" s="1"/>
  <c r="P1694" i="4" a="1"/>
  <c r="P1694" i="4" s="1"/>
  <c r="S1694" i="4"/>
  <c r="K1695" i="4"/>
  <c r="L1695" i="4"/>
  <c r="M1695" i="4"/>
  <c r="Q1695" i="4" s="1"/>
  <c r="R1695" i="4" s="1" a="1"/>
  <c r="R1695" i="4" s="1"/>
  <c r="N1695" i="4"/>
  <c r="K1696" i="4"/>
  <c r="L1696" i="4"/>
  <c r="M1696" i="4"/>
  <c r="Q1696" i="4" s="1"/>
  <c r="N1696" i="4"/>
  <c r="R1696" i="4" a="1"/>
  <c r="R1696" i="4" s="1"/>
  <c r="K1697" i="4"/>
  <c r="L1697" i="4"/>
  <c r="M1697" i="4"/>
  <c r="N1697" i="4"/>
  <c r="S1697" i="4" s="1"/>
  <c r="O1697" i="4" a="1"/>
  <c r="O1697" i="4" s="1"/>
  <c r="P1697" i="4" a="1"/>
  <c r="P1697" i="4" s="1"/>
  <c r="Q1697" i="4"/>
  <c r="R1697" i="4" s="1" a="1"/>
  <c r="R1697" i="4" s="1"/>
  <c r="K1698" i="4"/>
  <c r="L1698" i="4"/>
  <c r="M1698" i="4"/>
  <c r="Q1698" i="4" s="1"/>
  <c r="R1698" i="4" s="1" a="1"/>
  <c r="R1698" i="4" s="1"/>
  <c r="N1698" i="4"/>
  <c r="K1699" i="4"/>
  <c r="L1699" i="4"/>
  <c r="M1699" i="4"/>
  <c r="Q1699" i="4" s="1"/>
  <c r="R1699" i="4" s="1" a="1"/>
  <c r="R1699" i="4" s="1"/>
  <c r="N1699" i="4"/>
  <c r="K1700" i="4"/>
  <c r="L1700" i="4"/>
  <c r="M1700" i="4"/>
  <c r="Q1700" i="4" s="1"/>
  <c r="R1700" i="4" s="1" a="1"/>
  <c r="R1700" i="4" s="1"/>
  <c r="N1700" i="4"/>
  <c r="K1701" i="4"/>
  <c r="L1701" i="4"/>
  <c r="M1701" i="4"/>
  <c r="Q1701" i="4" s="1"/>
  <c r="R1701" i="4" s="1" a="1"/>
  <c r="R1701" i="4" s="1"/>
  <c r="N1701" i="4"/>
  <c r="K1702" i="4"/>
  <c r="L1702" i="4"/>
  <c r="M1702" i="4"/>
  <c r="Q1702" i="4" s="1"/>
  <c r="R1702" i="4" s="1" a="1"/>
  <c r="R1702" i="4" s="1"/>
  <c r="N1702" i="4"/>
  <c r="O1702" i="4" s="1" a="1"/>
  <c r="O1702" i="4" s="1"/>
  <c r="K1703" i="4"/>
  <c r="L1703" i="4"/>
  <c r="M1703" i="4"/>
  <c r="Q1703" i="4" s="1"/>
  <c r="R1703" i="4" s="1" a="1"/>
  <c r="N1703" i="4"/>
  <c r="R1703" i="4"/>
  <c r="S1703" i="4"/>
  <c r="T1703" i="4" s="1"/>
  <c r="K1704" i="4"/>
  <c r="L1704" i="4"/>
  <c r="M1704" i="4"/>
  <c r="Q1704" i="4" s="1"/>
  <c r="R1704" i="4" s="1" a="1"/>
  <c r="R1704" i="4" s="1"/>
  <c r="N1704" i="4"/>
  <c r="K1705" i="4"/>
  <c r="L1705" i="4"/>
  <c r="M1705" i="4"/>
  <c r="N1705" i="4"/>
  <c r="O1705" i="4" s="1" a="1"/>
  <c r="O1705" i="4"/>
  <c r="P1705" i="4" a="1"/>
  <c r="P1705" i="4" s="1"/>
  <c r="Q1705" i="4"/>
  <c r="R1705" i="4" s="1" a="1"/>
  <c r="R1705" i="4" s="1"/>
  <c r="T1705" i="4" s="1"/>
  <c r="S1705" i="4"/>
  <c r="K1706" i="4"/>
  <c r="L1706" i="4"/>
  <c r="M1706" i="4"/>
  <c r="N1706" i="4"/>
  <c r="O1706" i="4" a="1"/>
  <c r="O1706" i="4" s="1"/>
  <c r="P1706" i="4" a="1"/>
  <c r="P1706" i="4" s="1"/>
  <c r="Q1706" i="4"/>
  <c r="R1706" i="4" s="1" a="1"/>
  <c r="R1706" i="4" s="1"/>
  <c r="S1706" i="4"/>
  <c r="K1707" i="4"/>
  <c r="L1707" i="4"/>
  <c r="M1707" i="4"/>
  <c r="Q1707" i="4" s="1"/>
  <c r="R1707" i="4" s="1" a="1"/>
  <c r="R1707" i="4" s="1"/>
  <c r="N1707" i="4"/>
  <c r="S1707" i="4" s="1"/>
  <c r="P1707" i="4" a="1"/>
  <c r="P1707" i="4" s="1"/>
  <c r="K1708" i="4"/>
  <c r="L1708" i="4"/>
  <c r="M1708" i="4"/>
  <c r="Q1708" i="4" s="1"/>
  <c r="R1708" i="4" s="1" a="1"/>
  <c r="R1708" i="4" s="1"/>
  <c r="N1708" i="4"/>
  <c r="S1708" i="4" s="1"/>
  <c r="O1708" i="4" a="1"/>
  <c r="O1708" i="4" s="1"/>
  <c r="P1708" i="4" a="1"/>
  <c r="P1708" i="4"/>
  <c r="K1709" i="4"/>
  <c r="L1709" i="4"/>
  <c r="M1709" i="4"/>
  <c r="Q1709" i="4" s="1"/>
  <c r="R1709" i="4" s="1" a="1"/>
  <c r="R1709" i="4" s="1"/>
  <c r="N1709" i="4"/>
  <c r="K1710" i="4"/>
  <c r="L1710" i="4"/>
  <c r="M1710" i="4"/>
  <c r="N1710" i="4"/>
  <c r="S1710" i="4" s="1"/>
  <c r="P1710" i="4" a="1"/>
  <c r="P1710" i="4" s="1"/>
  <c r="Q1710" i="4"/>
  <c r="R1710" i="4" s="1" a="1"/>
  <c r="R1710" i="4" s="1"/>
  <c r="K1711" i="4"/>
  <c r="L1711" i="4"/>
  <c r="M1711" i="4"/>
  <c r="Q1711" i="4" s="1"/>
  <c r="R1711" i="4" s="1" a="1"/>
  <c r="R1711" i="4" s="1"/>
  <c r="N1711" i="4"/>
  <c r="K1712" i="4"/>
  <c r="L1712" i="4"/>
  <c r="M1712" i="4"/>
  <c r="Q1712" i="4" s="1"/>
  <c r="R1712" i="4" s="1" a="1"/>
  <c r="R1712" i="4" s="1"/>
  <c r="N1712" i="4"/>
  <c r="K1713" i="4"/>
  <c r="L1713" i="4"/>
  <c r="M1713" i="4"/>
  <c r="Q1713" i="4" s="1"/>
  <c r="R1713" i="4" s="1" a="1"/>
  <c r="R1713" i="4" s="1"/>
  <c r="N1713" i="4"/>
  <c r="K1714" i="4"/>
  <c r="L1714" i="4"/>
  <c r="M1714" i="4"/>
  <c r="Q1714" i="4" s="1"/>
  <c r="N1714" i="4"/>
  <c r="R1714" i="4" a="1"/>
  <c r="R1714" i="4"/>
  <c r="K1715" i="4"/>
  <c r="L1715" i="4"/>
  <c r="M1715" i="4"/>
  <c r="N1715" i="4"/>
  <c r="S1715" i="4" s="1"/>
  <c r="T1715" i="4" s="1"/>
  <c r="Q1715" i="4"/>
  <c r="R1715" i="4" s="1" a="1"/>
  <c r="R1715" i="4" s="1"/>
  <c r="K1716" i="4"/>
  <c r="L1716" i="4"/>
  <c r="M1716" i="4"/>
  <c r="Q1716" i="4" s="1"/>
  <c r="R1716" i="4" s="1" a="1"/>
  <c r="R1716" i="4" s="1"/>
  <c r="N1716" i="4"/>
  <c r="O1716" i="4" s="1" a="1"/>
  <c r="O1716" i="4" s="1"/>
  <c r="P1716" i="4" a="1"/>
  <c r="P1716" i="4" s="1"/>
  <c r="S1716" i="4"/>
  <c r="K1717" i="4"/>
  <c r="L1717" i="4"/>
  <c r="M1717" i="4"/>
  <c r="N1717" i="4"/>
  <c r="O1717" i="4" s="1" a="1"/>
  <c r="O1717" i="4"/>
  <c r="P1717" i="4" a="1"/>
  <c r="P1717" i="4"/>
  <c r="Q1717" i="4"/>
  <c r="R1717" i="4" s="1" a="1"/>
  <c r="R1717" i="4" s="1"/>
  <c r="K1718" i="4"/>
  <c r="L1718" i="4"/>
  <c r="M1718" i="4"/>
  <c r="Q1718" i="4" s="1"/>
  <c r="R1718" i="4" s="1" a="1"/>
  <c r="R1718" i="4" s="1"/>
  <c r="N1718" i="4"/>
  <c r="O1718" i="4" a="1"/>
  <c r="O1718" i="4" s="1"/>
  <c r="P1718" i="4" a="1"/>
  <c r="P1718" i="4" s="1"/>
  <c r="S1718" i="4"/>
  <c r="K1719" i="4"/>
  <c r="L1719" i="4"/>
  <c r="M1719" i="4"/>
  <c r="Q1719" i="4" s="1"/>
  <c r="R1719" i="4" s="1" a="1"/>
  <c r="R1719" i="4" s="1"/>
  <c r="N1719" i="4"/>
  <c r="S1719" i="4" s="1"/>
  <c r="K1720" i="4"/>
  <c r="L1720" i="4"/>
  <c r="M1720" i="4"/>
  <c r="Q1720" i="4" s="1"/>
  <c r="R1720" i="4" s="1" a="1"/>
  <c r="R1720" i="4" s="1"/>
  <c r="N1720" i="4"/>
  <c r="P1720" i="4" s="1" a="1"/>
  <c r="P1720" i="4" s="1"/>
  <c r="K1721" i="4"/>
  <c r="L1721" i="4"/>
  <c r="M1721" i="4"/>
  <c r="Q1721" i="4" s="1"/>
  <c r="R1721" i="4" s="1" a="1"/>
  <c r="R1721" i="4" s="1"/>
  <c r="N1721" i="4"/>
  <c r="O1721" i="4" a="1"/>
  <c r="O1721" i="4" s="1"/>
  <c r="K1722" i="4"/>
  <c r="L1722" i="4"/>
  <c r="M1722" i="4"/>
  <c r="Q1722" i="4" s="1"/>
  <c r="R1722" i="4" s="1" a="1"/>
  <c r="R1722" i="4" s="1"/>
  <c r="N1722" i="4"/>
  <c r="K1723" i="4"/>
  <c r="L1723" i="4"/>
  <c r="M1723" i="4"/>
  <c r="Q1723" i="4" s="1"/>
  <c r="R1723" i="4" s="1" a="1"/>
  <c r="R1723" i="4" s="1"/>
  <c r="N1723" i="4"/>
  <c r="O1723" i="4" s="1" a="1"/>
  <c r="O1723" i="4" s="1"/>
  <c r="K1724" i="4"/>
  <c r="L1724" i="4"/>
  <c r="M1724" i="4"/>
  <c r="Q1724" i="4" s="1"/>
  <c r="R1724" i="4" s="1" a="1"/>
  <c r="N1724" i="4"/>
  <c r="R1724" i="4"/>
  <c r="K1725" i="4"/>
  <c r="L1725" i="4"/>
  <c r="M1725" i="4"/>
  <c r="Q1725" i="4" s="1"/>
  <c r="R1725" i="4" s="1" a="1"/>
  <c r="R1725" i="4" s="1"/>
  <c r="N1725" i="4"/>
  <c r="S1725" i="4"/>
  <c r="K1726" i="4"/>
  <c r="L1726" i="4"/>
  <c r="M1726" i="4"/>
  <c r="Q1726" i="4" s="1"/>
  <c r="R1726" i="4" s="1" a="1"/>
  <c r="R1726" i="4" s="1"/>
  <c r="N1726" i="4"/>
  <c r="S1726" i="4" s="1"/>
  <c r="K1727" i="4"/>
  <c r="L1727" i="4"/>
  <c r="M1727" i="4"/>
  <c r="N1727" i="4"/>
  <c r="Q1727" i="4"/>
  <c r="R1727" i="4" s="1" a="1"/>
  <c r="R1727" i="4" s="1"/>
  <c r="K1728" i="4"/>
  <c r="S1728" i="4" s="1"/>
  <c r="L1728" i="4"/>
  <c r="M1728" i="4"/>
  <c r="Q1728" i="4" s="1"/>
  <c r="R1728" i="4" s="1" a="1"/>
  <c r="R1728" i="4" s="1"/>
  <c r="N1728" i="4"/>
  <c r="O1728" i="4" s="1" a="1"/>
  <c r="O1728" i="4" s="1"/>
  <c r="P1728" i="4" a="1"/>
  <c r="P1728" i="4" s="1"/>
  <c r="K1729" i="4"/>
  <c r="L1729" i="4"/>
  <c r="M1729" i="4"/>
  <c r="N1729" i="4"/>
  <c r="O1729" i="4" s="1" a="1"/>
  <c r="O1729" i="4" s="1"/>
  <c r="P1729" i="4" a="1"/>
  <c r="P1729" i="4" s="1"/>
  <c r="Q1729" i="4"/>
  <c r="R1729" i="4" s="1" a="1"/>
  <c r="R1729" i="4" s="1"/>
  <c r="S1729" i="4"/>
  <c r="T1729" i="4" s="1"/>
  <c r="K1730" i="4"/>
  <c r="S1730" i="4" s="1"/>
  <c r="L1730" i="4"/>
  <c r="M1730" i="4"/>
  <c r="N1730" i="4"/>
  <c r="P1730" i="4" s="1" a="1"/>
  <c r="O1730" i="4" a="1"/>
  <c r="O1730" i="4" s="1"/>
  <c r="P1730" i="4"/>
  <c r="Q1730" i="4"/>
  <c r="R1730" i="4" s="1" a="1"/>
  <c r="R1730" i="4" s="1"/>
  <c r="K1731" i="4"/>
  <c r="L1731" i="4"/>
  <c r="M1731" i="4"/>
  <c r="N1731" i="4"/>
  <c r="Q1731" i="4"/>
  <c r="R1731" i="4" s="1" a="1"/>
  <c r="R1731" i="4" s="1"/>
  <c r="K1732" i="4"/>
  <c r="L1732" i="4"/>
  <c r="M1732" i="4"/>
  <c r="N1732" i="4"/>
  <c r="S1732" i="4" s="1"/>
  <c r="O1732" i="4" a="1"/>
  <c r="O1732" i="4" s="1"/>
  <c r="P1732" i="4" a="1"/>
  <c r="P1732" i="4" s="1"/>
  <c r="Q1732" i="4"/>
  <c r="R1732" i="4" s="1" a="1"/>
  <c r="R1732" i="4" s="1"/>
  <c r="K1733" i="4"/>
  <c r="L1733" i="4"/>
  <c r="M1733" i="4"/>
  <c r="Q1733" i="4" s="1"/>
  <c r="R1733" i="4" s="1" a="1"/>
  <c r="R1733" i="4" s="1"/>
  <c r="N1733" i="4"/>
  <c r="O1733" i="4" a="1"/>
  <c r="O1733" i="4" s="1"/>
  <c r="K1734" i="4"/>
  <c r="L1734" i="4"/>
  <c r="M1734" i="4"/>
  <c r="Q1734" i="4" s="1"/>
  <c r="R1734" i="4" s="1" a="1"/>
  <c r="R1734" i="4" s="1"/>
  <c r="N1734" i="4"/>
  <c r="K1735" i="4"/>
  <c r="L1735" i="4"/>
  <c r="M1735" i="4"/>
  <c r="Q1735" i="4" s="1"/>
  <c r="R1735" i="4" s="1" a="1"/>
  <c r="R1735" i="4" s="1"/>
  <c r="N1735" i="4"/>
  <c r="O1735" i="4" a="1"/>
  <c r="O1735" i="4" s="1"/>
  <c r="P1735" i="4" a="1"/>
  <c r="P1735" i="4" s="1"/>
  <c r="S1735" i="4"/>
  <c r="K1736" i="4"/>
  <c r="L1736" i="4"/>
  <c r="M1736" i="4"/>
  <c r="Q1736" i="4" s="1"/>
  <c r="R1736" i="4" s="1" a="1"/>
  <c r="N1736" i="4"/>
  <c r="O1736" i="4" a="1"/>
  <c r="O1736" i="4" s="1"/>
  <c r="R1736" i="4"/>
  <c r="K1737" i="4"/>
  <c r="L1737" i="4"/>
  <c r="M1737" i="4"/>
  <c r="Q1737" i="4" s="1"/>
  <c r="R1737" i="4" s="1" a="1"/>
  <c r="R1737" i="4" s="1"/>
  <c r="N1737" i="4"/>
  <c r="K1738" i="4"/>
  <c r="L1738" i="4"/>
  <c r="M1738" i="4"/>
  <c r="Q1738" i="4" s="1"/>
  <c r="N1738" i="4"/>
  <c r="R1738" i="4" a="1"/>
  <c r="R1738" i="4" s="1"/>
  <c r="K1739" i="4"/>
  <c r="L1739" i="4"/>
  <c r="M1739" i="4"/>
  <c r="N1739" i="4"/>
  <c r="Q1739" i="4"/>
  <c r="R1739" i="4" s="1" a="1"/>
  <c r="R1739" i="4" s="1"/>
  <c r="K1740" i="4"/>
  <c r="L1740" i="4"/>
  <c r="M1740" i="4"/>
  <c r="N1740" i="4"/>
  <c r="P1740" i="4" a="1"/>
  <c r="P1740" i="4" s="1"/>
  <c r="Q1740" i="4"/>
  <c r="R1740" i="4" s="1" a="1"/>
  <c r="R1740" i="4" s="1"/>
  <c r="K1741" i="4"/>
  <c r="S1741" i="4" s="1"/>
  <c r="T1741" i="4" s="1"/>
  <c r="L1741" i="4"/>
  <c r="M1741" i="4"/>
  <c r="Q1741" i="4" s="1"/>
  <c r="R1741" i="4" s="1" a="1"/>
  <c r="R1741" i="4" s="1"/>
  <c r="N1741" i="4"/>
  <c r="O1741" i="4" s="1" a="1"/>
  <c r="O1741" i="4"/>
  <c r="P1741" i="4" a="1"/>
  <c r="P1741" i="4" s="1"/>
  <c r="K1742" i="4"/>
  <c r="L1742" i="4"/>
  <c r="M1742" i="4"/>
  <c r="N1742" i="4"/>
  <c r="O1742" i="4" a="1"/>
  <c r="O1742" i="4" s="1"/>
  <c r="P1742" i="4" a="1"/>
  <c r="P1742" i="4"/>
  <c r="Q1742" i="4"/>
  <c r="R1742" i="4" s="1" a="1"/>
  <c r="R1742" i="4" s="1"/>
  <c r="T1742" i="4" s="1"/>
  <c r="S1742" i="4"/>
  <c r="K1743" i="4"/>
  <c r="L1743" i="4"/>
  <c r="M1743" i="4"/>
  <c r="N1743" i="4"/>
  <c r="O1743" i="4" s="1" a="1"/>
  <c r="O1743" i="4" s="1"/>
  <c r="Q1743" i="4"/>
  <c r="R1743" i="4" s="1" a="1"/>
  <c r="R1743" i="4" s="1"/>
  <c r="K1744" i="4"/>
  <c r="L1744" i="4"/>
  <c r="M1744" i="4"/>
  <c r="Q1744" i="4" s="1"/>
  <c r="R1744" i="4" s="1" a="1"/>
  <c r="R1744" i="4" s="1"/>
  <c r="N1744" i="4"/>
  <c r="S1744" i="4" s="1"/>
  <c r="O1744" i="4" a="1"/>
  <c r="O1744" i="4"/>
  <c r="P1744" i="4" a="1"/>
  <c r="P1744" i="4" s="1"/>
  <c r="K1745" i="4"/>
  <c r="L1745" i="4"/>
  <c r="M1745" i="4"/>
  <c r="Q1745" i="4" s="1"/>
  <c r="R1745" i="4" s="1" a="1"/>
  <c r="R1745" i="4" s="1"/>
  <c r="N1745" i="4"/>
  <c r="P1745" i="4" a="1"/>
  <c r="P1745" i="4" s="1"/>
  <c r="K1746" i="4"/>
  <c r="L1746" i="4"/>
  <c r="M1746" i="4"/>
  <c r="Q1746" i="4" s="1"/>
  <c r="R1746" i="4" s="1" a="1"/>
  <c r="R1746" i="4" s="1"/>
  <c r="N1746" i="4"/>
  <c r="K1747" i="4"/>
  <c r="L1747" i="4"/>
  <c r="M1747" i="4"/>
  <c r="Q1747" i="4" s="1"/>
  <c r="R1747" i="4" s="1" a="1"/>
  <c r="R1747" i="4" s="1"/>
  <c r="N1747" i="4"/>
  <c r="K1748" i="4"/>
  <c r="L1748" i="4"/>
  <c r="M1748" i="4"/>
  <c r="Q1748" i="4" s="1"/>
  <c r="R1748" i="4" s="1" a="1"/>
  <c r="R1748" i="4" s="1"/>
  <c r="N1748" i="4"/>
  <c r="O1748" i="4" a="1"/>
  <c r="O1748" i="4"/>
  <c r="K1749" i="4"/>
  <c r="L1749" i="4"/>
  <c r="M1749" i="4"/>
  <c r="Q1749" i="4" s="1"/>
  <c r="R1749" i="4" s="1" a="1"/>
  <c r="N1749" i="4"/>
  <c r="P1749" i="4" s="1" a="1"/>
  <c r="P1749" i="4" s="1"/>
  <c r="O1749" i="4" a="1"/>
  <c r="O1749" i="4" s="1"/>
  <c r="R1749" i="4"/>
  <c r="K1750" i="4"/>
  <c r="L1750" i="4"/>
  <c r="M1750" i="4"/>
  <c r="Q1750" i="4" s="1"/>
  <c r="R1750" i="4" s="1" a="1"/>
  <c r="R1750" i="4" s="1"/>
  <c r="N1750" i="4"/>
  <c r="S1750" i="4"/>
  <c r="K1751" i="4"/>
  <c r="L1751" i="4"/>
  <c r="M1751" i="4"/>
  <c r="Q1751" i="4" s="1"/>
  <c r="R1751" i="4" s="1" a="1"/>
  <c r="N1751" i="4"/>
  <c r="R1751" i="4"/>
  <c r="S1751" i="4"/>
  <c r="T1751" i="4" s="1"/>
  <c r="K1752" i="4"/>
  <c r="S1752" i="4" s="1"/>
  <c r="L1752" i="4"/>
  <c r="M1752" i="4"/>
  <c r="Q1752" i="4" s="1"/>
  <c r="R1752" i="4" s="1" a="1"/>
  <c r="R1752" i="4" s="1"/>
  <c r="N1752" i="4"/>
  <c r="O1752" i="4" s="1" a="1"/>
  <c r="O1752" i="4" s="1"/>
  <c r="P1752" i="4" a="1"/>
  <c r="P1752" i="4"/>
  <c r="K1753" i="4"/>
  <c r="L1753" i="4"/>
  <c r="M1753" i="4"/>
  <c r="Q1753" i="4" s="1"/>
  <c r="R1753" i="4" s="1" a="1"/>
  <c r="R1753" i="4" s="1"/>
  <c r="N1753" i="4"/>
  <c r="S1753" i="4" s="1"/>
  <c r="O1753" i="4" a="1"/>
  <c r="O1753" i="4"/>
  <c r="P1753" i="4" a="1"/>
  <c r="P1753" i="4" s="1"/>
  <c r="K1754" i="4"/>
  <c r="S1754" i="4" s="1"/>
  <c r="L1754" i="4"/>
  <c r="M1754" i="4"/>
  <c r="N1754" i="4"/>
  <c r="O1754" i="4" a="1"/>
  <c r="O1754" i="4" s="1"/>
  <c r="P1754" i="4" a="1"/>
  <c r="P1754" i="4" s="1"/>
  <c r="Q1754" i="4"/>
  <c r="R1754" i="4" s="1" a="1"/>
  <c r="R1754" i="4" s="1"/>
  <c r="T1754" i="4" s="1"/>
  <c r="K1755" i="4"/>
  <c r="L1755" i="4"/>
  <c r="M1755" i="4"/>
  <c r="Q1755" i="4" s="1"/>
  <c r="R1755" i="4" s="1" a="1"/>
  <c r="R1755" i="4" s="1"/>
  <c r="N1755" i="4"/>
  <c r="O1755" i="4" s="1" a="1"/>
  <c r="O1755" i="4" s="1"/>
  <c r="K1756" i="4"/>
  <c r="L1756" i="4"/>
  <c r="M1756" i="4"/>
  <c r="Q1756" i="4" s="1"/>
  <c r="N1756" i="4"/>
  <c r="R1756" i="4" a="1"/>
  <c r="R1756" i="4" s="1"/>
  <c r="K1757" i="4"/>
  <c r="L1757" i="4"/>
  <c r="M1757" i="4"/>
  <c r="Q1757" i="4" s="1"/>
  <c r="R1757" i="4" s="1" a="1"/>
  <c r="R1757" i="4" s="1"/>
  <c r="N1757" i="4"/>
  <c r="K1758" i="4"/>
  <c r="L1758" i="4"/>
  <c r="M1758" i="4"/>
  <c r="N1758" i="4"/>
  <c r="S1758" i="4" s="1"/>
  <c r="O1758" i="4" a="1"/>
  <c r="O1758" i="4"/>
  <c r="P1758" i="4" a="1"/>
  <c r="P1758" i="4" s="1"/>
  <c r="Q1758" i="4"/>
  <c r="R1758" i="4" s="1" a="1"/>
  <c r="R1758" i="4" s="1"/>
  <c r="T1758" i="4" s="1"/>
  <c r="K1759" i="4"/>
  <c r="L1759" i="4"/>
  <c r="M1759" i="4"/>
  <c r="Q1759" i="4" s="1"/>
  <c r="R1759" i="4" s="1" a="1"/>
  <c r="R1759" i="4" s="1"/>
  <c r="N1759" i="4"/>
  <c r="K1760" i="4"/>
  <c r="L1760" i="4"/>
  <c r="M1760" i="4"/>
  <c r="Q1760" i="4" s="1"/>
  <c r="R1760" i="4" s="1" a="1"/>
  <c r="R1760" i="4" s="1"/>
  <c r="N1760" i="4"/>
  <c r="P1760" i="4" a="1"/>
  <c r="P1760" i="4" s="1"/>
  <c r="K1761" i="4"/>
  <c r="L1761" i="4"/>
  <c r="M1761" i="4"/>
  <c r="Q1761" i="4" s="1"/>
  <c r="R1761" i="4" s="1" a="1"/>
  <c r="R1761" i="4" s="1"/>
  <c r="N1761" i="4"/>
  <c r="O1761" i="4" s="1" a="1"/>
  <c r="O1761" i="4" s="1"/>
  <c r="K1762" i="4"/>
  <c r="L1762" i="4"/>
  <c r="M1762" i="4"/>
  <c r="Q1762" i="4" s="1"/>
  <c r="R1762" i="4" s="1" a="1"/>
  <c r="R1762" i="4" s="1"/>
  <c r="N1762" i="4"/>
  <c r="S1762" i="4"/>
  <c r="K1763" i="4"/>
  <c r="L1763" i="4"/>
  <c r="M1763" i="4"/>
  <c r="Q1763" i="4" s="1"/>
  <c r="R1763" i="4" s="1" a="1"/>
  <c r="R1763" i="4" s="1"/>
  <c r="N1763" i="4"/>
  <c r="K1764" i="4"/>
  <c r="L1764" i="4"/>
  <c r="M1764" i="4"/>
  <c r="Q1764" i="4" s="1"/>
  <c r="N1764" i="4"/>
  <c r="R1764" i="4" a="1"/>
  <c r="R1764" i="4" s="1"/>
  <c r="K1765" i="4"/>
  <c r="L1765" i="4"/>
  <c r="M1765" i="4"/>
  <c r="Q1765" i="4" s="1"/>
  <c r="R1765" i="4" s="1" a="1"/>
  <c r="R1765" i="4" s="1"/>
  <c r="N1765" i="4"/>
  <c r="O1765" i="4" a="1"/>
  <c r="O1765" i="4" s="1"/>
  <c r="P1765" i="4" a="1"/>
  <c r="P1765" i="4" s="1"/>
  <c r="K1766" i="4"/>
  <c r="L1766" i="4"/>
  <c r="M1766" i="4"/>
  <c r="N1766" i="4"/>
  <c r="Q1766" i="4"/>
  <c r="R1766" i="4" a="1"/>
  <c r="R1766" i="4" s="1"/>
  <c r="K1767" i="4"/>
  <c r="L1767" i="4"/>
  <c r="M1767" i="4"/>
  <c r="N1767" i="4"/>
  <c r="P1767" i="4" s="1" a="1"/>
  <c r="P1767" i="4" s="1"/>
  <c r="Q1767" i="4"/>
  <c r="R1767" i="4" s="1" a="1"/>
  <c r="R1767" i="4" s="1"/>
  <c r="K1768" i="4"/>
  <c r="L1768" i="4"/>
  <c r="M1768" i="4"/>
  <c r="Q1768" i="4" s="1"/>
  <c r="N1768" i="4"/>
  <c r="P1768" i="4" s="1" a="1"/>
  <c r="P1768" i="4" s="1"/>
  <c r="R1768" i="4" a="1"/>
  <c r="R1768" i="4" s="1"/>
  <c r="K1769" i="4"/>
  <c r="L1769" i="4"/>
  <c r="M1769" i="4"/>
  <c r="N1769" i="4"/>
  <c r="S1769" i="4" s="1"/>
  <c r="O1769" i="4" a="1"/>
  <c r="O1769" i="4" s="1"/>
  <c r="P1769" i="4" a="1"/>
  <c r="P1769" i="4" s="1"/>
  <c r="Q1769" i="4"/>
  <c r="R1769" i="4" a="1"/>
  <c r="R1769" i="4" s="1"/>
  <c r="K1770" i="4"/>
  <c r="L1770" i="4"/>
  <c r="M1770" i="4"/>
  <c r="Q1770" i="4" s="1"/>
  <c r="R1770" i="4" s="1" a="1"/>
  <c r="R1770" i="4" s="1"/>
  <c r="N1770" i="4"/>
  <c r="P1770" i="4" s="1" a="1"/>
  <c r="P1770" i="4" s="1"/>
  <c r="O1770" i="4" a="1"/>
  <c r="O1770" i="4" s="1"/>
  <c r="K1771" i="4"/>
  <c r="L1771" i="4"/>
  <c r="M1771" i="4"/>
  <c r="Q1771" i="4" s="1"/>
  <c r="R1771" i="4" s="1" a="1"/>
  <c r="R1771" i="4" s="1"/>
  <c r="N1771" i="4"/>
  <c r="K1772" i="4"/>
  <c r="L1772" i="4"/>
  <c r="M1772" i="4"/>
  <c r="Q1772" i="4" s="1"/>
  <c r="R1772" i="4" s="1" a="1"/>
  <c r="R1772" i="4" s="1"/>
  <c r="N1772" i="4"/>
  <c r="K1773" i="4"/>
  <c r="L1773" i="4"/>
  <c r="M1773" i="4"/>
  <c r="Q1773" i="4" s="1"/>
  <c r="R1773" i="4" s="1" a="1"/>
  <c r="R1773" i="4" s="1"/>
  <c r="N1773" i="4"/>
  <c r="K1774" i="4"/>
  <c r="S1774" i="4" s="1"/>
  <c r="L1774" i="4"/>
  <c r="M1774" i="4"/>
  <c r="Q1774" i="4" s="1"/>
  <c r="R1774" i="4" s="1" a="1"/>
  <c r="R1774" i="4" s="1"/>
  <c r="N1774" i="4"/>
  <c r="K1775" i="4"/>
  <c r="L1775" i="4"/>
  <c r="M1775" i="4"/>
  <c r="N1775" i="4"/>
  <c r="Q1775" i="4"/>
  <c r="R1775" i="4" s="1" a="1"/>
  <c r="R1775" i="4"/>
  <c r="K1776" i="4"/>
  <c r="L1776" i="4"/>
  <c r="M1776" i="4"/>
  <c r="Q1776" i="4" s="1"/>
  <c r="N1776" i="4"/>
  <c r="O1776" i="4" s="1" a="1"/>
  <c r="O1776" i="4" s="1"/>
  <c r="P1776" i="4" a="1"/>
  <c r="P1776" i="4" s="1"/>
  <c r="R1776" i="4" a="1"/>
  <c r="R1776" i="4" s="1"/>
  <c r="S1776" i="4"/>
  <c r="K1777" i="4"/>
  <c r="L1777" i="4"/>
  <c r="M1777" i="4"/>
  <c r="Q1777" i="4" s="1"/>
  <c r="R1777" i="4" s="1" a="1"/>
  <c r="R1777" i="4" s="1"/>
  <c r="N1777" i="4"/>
  <c r="P1777" i="4" s="1" a="1"/>
  <c r="O1777" i="4" a="1"/>
  <c r="O1777" i="4" s="1"/>
  <c r="P1777" i="4"/>
  <c r="K1778" i="4"/>
  <c r="L1778" i="4"/>
  <c r="M1778" i="4"/>
  <c r="N1778" i="4"/>
  <c r="O1778" i="4" s="1" a="1"/>
  <c r="O1778" i="4"/>
  <c r="P1778" i="4" a="1"/>
  <c r="P1778" i="4" s="1"/>
  <c r="Q1778" i="4"/>
  <c r="R1778" i="4" a="1"/>
  <c r="R1778" i="4" s="1"/>
  <c r="K1779" i="4"/>
  <c r="L1779" i="4"/>
  <c r="M1779" i="4"/>
  <c r="Q1779" i="4" s="1"/>
  <c r="R1779" i="4" s="1" a="1"/>
  <c r="R1779" i="4" s="1"/>
  <c r="N1779" i="4"/>
  <c r="O1779" i="4" s="1" a="1"/>
  <c r="O1779" i="4" s="1"/>
  <c r="S1779" i="4"/>
  <c r="K1780" i="4"/>
  <c r="L1780" i="4"/>
  <c r="M1780" i="4"/>
  <c r="N1780" i="4"/>
  <c r="S1780" i="4" s="1"/>
  <c r="O1780" i="4" a="1"/>
  <c r="O1780" i="4" s="1"/>
  <c r="P1780" i="4" a="1"/>
  <c r="P1780" i="4" s="1"/>
  <c r="Q1780" i="4"/>
  <c r="R1780" i="4" s="1" a="1"/>
  <c r="R1780" i="4" s="1"/>
  <c r="K1781" i="4"/>
  <c r="L1781" i="4"/>
  <c r="M1781" i="4"/>
  <c r="Q1781" i="4" s="1"/>
  <c r="R1781" i="4" s="1" a="1"/>
  <c r="R1781" i="4" s="1"/>
  <c r="N1781" i="4"/>
  <c r="S1781" i="4" s="1"/>
  <c r="O1781" i="4" a="1"/>
  <c r="O1781" i="4" s="1"/>
  <c r="P1781" i="4" a="1"/>
  <c r="P1781" i="4" s="1"/>
  <c r="K1782" i="4"/>
  <c r="L1782" i="4"/>
  <c r="M1782" i="4"/>
  <c r="Q1782" i="4" s="1"/>
  <c r="R1782" i="4" s="1" a="1"/>
  <c r="R1782" i="4" s="1"/>
  <c r="N1782" i="4"/>
  <c r="O1782" i="4" a="1"/>
  <c r="O1782" i="4" s="1"/>
  <c r="K1783" i="4"/>
  <c r="L1783" i="4"/>
  <c r="M1783" i="4"/>
  <c r="Q1783" i="4" s="1"/>
  <c r="R1783" i="4" s="1" a="1"/>
  <c r="R1783" i="4" s="1"/>
  <c r="N1783" i="4"/>
  <c r="S1783" i="4" s="1"/>
  <c r="O1783" i="4" a="1"/>
  <c r="O1783" i="4" s="1"/>
  <c r="P1783" i="4" a="1"/>
  <c r="P1783" i="4" s="1"/>
  <c r="T1783" i="4"/>
  <c r="K1784" i="4"/>
  <c r="S1784" i="4" s="1"/>
  <c r="T1784" i="4" s="1"/>
  <c r="L1784" i="4"/>
  <c r="M1784" i="4"/>
  <c r="Q1784" i="4" s="1"/>
  <c r="R1784" i="4" s="1" a="1"/>
  <c r="R1784" i="4" s="1"/>
  <c r="N1784" i="4"/>
  <c r="K1785" i="4"/>
  <c r="L1785" i="4"/>
  <c r="M1785" i="4"/>
  <c r="Q1785" i="4" s="1"/>
  <c r="N1785" i="4"/>
  <c r="P1785" i="4" s="1" a="1"/>
  <c r="P1785" i="4" s="1"/>
  <c r="R1785" i="4" a="1"/>
  <c r="R1785" i="4" s="1"/>
  <c r="K1786" i="4"/>
  <c r="L1786" i="4"/>
  <c r="M1786" i="4"/>
  <c r="Q1786" i="4" s="1"/>
  <c r="R1786" i="4" s="1" a="1"/>
  <c r="R1786" i="4" s="1"/>
  <c r="N1786" i="4"/>
  <c r="K1787" i="4"/>
  <c r="L1787" i="4"/>
  <c r="M1787" i="4"/>
  <c r="N1787" i="4"/>
  <c r="Q1787" i="4"/>
  <c r="R1787" i="4" a="1"/>
  <c r="R1787" i="4" s="1"/>
  <c r="K1788" i="4"/>
  <c r="L1788" i="4"/>
  <c r="M1788" i="4"/>
  <c r="Q1788" i="4" s="1"/>
  <c r="R1788" i="4" s="1" a="1"/>
  <c r="R1788" i="4" s="1"/>
  <c r="N1788" i="4"/>
  <c r="K1789" i="4"/>
  <c r="L1789" i="4"/>
  <c r="M1789" i="4"/>
  <c r="N1789" i="4"/>
  <c r="Q1789" i="4"/>
  <c r="R1789" i="4" s="1" a="1"/>
  <c r="R1789" i="4" s="1"/>
  <c r="K1790" i="4"/>
  <c r="L1790" i="4"/>
  <c r="M1790" i="4"/>
  <c r="Q1790" i="4" s="1"/>
  <c r="R1790" i="4" s="1" a="1"/>
  <c r="N1790" i="4"/>
  <c r="P1790" i="4" s="1" a="1"/>
  <c r="O1790" i="4" a="1"/>
  <c r="O1790" i="4" s="1"/>
  <c r="P1790" i="4"/>
  <c r="R1790" i="4"/>
  <c r="S1790" i="4"/>
  <c r="K1791" i="4"/>
  <c r="L1791" i="4"/>
  <c r="M1791" i="4"/>
  <c r="N1791" i="4"/>
  <c r="Q1791" i="4"/>
  <c r="R1791" i="4" s="1" a="1"/>
  <c r="R1791" i="4" s="1"/>
  <c r="K1792" i="4"/>
  <c r="L1792" i="4"/>
  <c r="M1792" i="4"/>
  <c r="Q1792" i="4" s="1"/>
  <c r="N1792" i="4"/>
  <c r="P1792" i="4" s="1" a="1"/>
  <c r="P1792" i="4" s="1"/>
  <c r="R1792" i="4" a="1"/>
  <c r="R1792" i="4" s="1"/>
  <c r="K1793" i="4"/>
  <c r="L1793" i="4"/>
  <c r="M1793" i="4"/>
  <c r="Q1793" i="4" s="1"/>
  <c r="R1793" i="4" s="1" a="1"/>
  <c r="R1793" i="4" s="1"/>
  <c r="N1793" i="4"/>
  <c r="O1793" i="4" a="1"/>
  <c r="O1793" i="4" s="1"/>
  <c r="K1794" i="4"/>
  <c r="L1794" i="4"/>
  <c r="M1794" i="4"/>
  <c r="N1794" i="4"/>
  <c r="P1794" i="4" a="1"/>
  <c r="P1794" i="4" s="1"/>
  <c r="Q1794" i="4"/>
  <c r="R1794" i="4" s="1" a="1"/>
  <c r="R1794" i="4" s="1"/>
  <c r="K1795" i="4"/>
  <c r="L1795" i="4"/>
  <c r="M1795" i="4"/>
  <c r="Q1795" i="4" s="1"/>
  <c r="R1795" i="4" s="1" a="1"/>
  <c r="R1795" i="4" s="1"/>
  <c r="N1795" i="4"/>
  <c r="O1795" i="4" s="1" a="1"/>
  <c r="O1795" i="4" s="1"/>
  <c r="K1796" i="4"/>
  <c r="L1796" i="4"/>
  <c r="M1796" i="4"/>
  <c r="Q1796" i="4" s="1"/>
  <c r="R1796" i="4" s="1" a="1"/>
  <c r="N1796" i="4"/>
  <c r="R1796" i="4"/>
  <c r="K1797" i="4"/>
  <c r="L1797" i="4"/>
  <c r="M1797" i="4"/>
  <c r="Q1797" i="4" s="1"/>
  <c r="R1797" i="4" s="1" a="1"/>
  <c r="R1797" i="4" s="1"/>
  <c r="N1797" i="4"/>
  <c r="K1798" i="4"/>
  <c r="S1798" i="4" s="1"/>
  <c r="L1798" i="4"/>
  <c r="M1798" i="4"/>
  <c r="Q1798" i="4" s="1"/>
  <c r="R1798" i="4" s="1" a="1"/>
  <c r="R1798" i="4" s="1"/>
  <c r="N1798" i="4"/>
  <c r="P1798" i="4" s="1" a="1"/>
  <c r="P1798" i="4" s="1"/>
  <c r="O1798" i="4" a="1"/>
  <c r="O1798" i="4" s="1"/>
  <c r="K1799" i="4"/>
  <c r="L1799" i="4"/>
  <c r="M1799" i="4"/>
  <c r="Q1799" i="4" s="1"/>
  <c r="R1799" i="4" s="1" a="1"/>
  <c r="R1799" i="4" s="1"/>
  <c r="N1799" i="4"/>
  <c r="K1800" i="4"/>
  <c r="S1800" i="4" s="1"/>
  <c r="L1800" i="4"/>
  <c r="M1800" i="4"/>
  <c r="Q1800" i="4" s="1"/>
  <c r="R1800" i="4" s="1" a="1"/>
  <c r="R1800" i="4" s="1"/>
  <c r="N1800" i="4"/>
  <c r="O1800" i="4" s="1" a="1"/>
  <c r="O1800" i="4" s="1"/>
  <c r="P1800" i="4" a="1"/>
  <c r="P1800" i="4" s="1"/>
  <c r="K1801" i="4"/>
  <c r="L1801" i="4"/>
  <c r="M1801" i="4"/>
  <c r="Q1801" i="4" s="1"/>
  <c r="R1801" i="4" s="1" a="1"/>
  <c r="R1801" i="4" s="1"/>
  <c r="N1801" i="4"/>
  <c r="S1801" i="4" s="1"/>
  <c r="O1801" i="4" a="1"/>
  <c r="O1801" i="4" s="1"/>
  <c r="P1801" i="4" a="1"/>
  <c r="P1801" i="4" s="1"/>
  <c r="K1802" i="4"/>
  <c r="L1802" i="4"/>
  <c r="M1802" i="4"/>
  <c r="N1802" i="4"/>
  <c r="Q1802" i="4"/>
  <c r="R1802" i="4" a="1"/>
  <c r="R1802" i="4" s="1"/>
  <c r="S1802" i="4"/>
  <c r="K1803" i="4"/>
  <c r="L1803" i="4"/>
  <c r="M1803" i="4"/>
  <c r="Q1803" i="4" s="1"/>
  <c r="N1803" i="4"/>
  <c r="R1803" i="4" a="1"/>
  <c r="R1803" i="4"/>
  <c r="S1803" i="4"/>
  <c r="K1804" i="4"/>
  <c r="L1804" i="4"/>
  <c r="M1804" i="4"/>
  <c r="Q1804" i="4" s="1"/>
  <c r="R1804" i="4" s="1" a="1"/>
  <c r="R1804" i="4" s="1"/>
  <c r="N1804" i="4"/>
  <c r="O1804" i="4" s="1" a="1"/>
  <c r="O1804" i="4" s="1"/>
  <c r="K1805" i="4"/>
  <c r="L1805" i="4"/>
  <c r="M1805" i="4"/>
  <c r="N1805" i="4"/>
  <c r="S1805" i="4" s="1"/>
  <c r="O1805" i="4" a="1"/>
  <c r="O1805" i="4" s="1"/>
  <c r="P1805" i="4" a="1"/>
  <c r="P1805" i="4" s="1"/>
  <c r="Q1805" i="4"/>
  <c r="R1805" i="4" a="1"/>
  <c r="R1805" i="4" s="1"/>
  <c r="K1806" i="4"/>
  <c r="L1806" i="4"/>
  <c r="M1806" i="4"/>
  <c r="Q1806" i="4" s="1"/>
  <c r="R1806" i="4" s="1" a="1"/>
  <c r="R1806" i="4" s="1"/>
  <c r="N1806" i="4"/>
  <c r="O1806" i="4" s="1" a="1"/>
  <c r="O1806" i="4" s="1"/>
  <c r="K1807" i="4"/>
  <c r="L1807" i="4"/>
  <c r="M1807" i="4"/>
  <c r="Q1807" i="4" s="1"/>
  <c r="R1807" i="4" s="1" a="1"/>
  <c r="R1807" i="4" s="1"/>
  <c r="N1807" i="4"/>
  <c r="P1807" i="4" s="1" a="1"/>
  <c r="P1807" i="4" s="1"/>
  <c r="O1807" i="4" a="1"/>
  <c r="O1807" i="4" s="1"/>
  <c r="S1807" i="4"/>
  <c r="T1807" i="4" s="1"/>
  <c r="K1808" i="4"/>
  <c r="L1808" i="4"/>
  <c r="M1808" i="4"/>
  <c r="Q1808" i="4" s="1"/>
  <c r="R1808" i="4" s="1" a="1"/>
  <c r="R1808" i="4" s="1"/>
  <c r="N1808" i="4"/>
  <c r="P1808" i="4" s="1" a="1"/>
  <c r="P1808" i="4" s="1"/>
  <c r="K1809" i="4"/>
  <c r="L1809" i="4"/>
  <c r="M1809" i="4"/>
  <c r="Q1809" i="4" s="1"/>
  <c r="R1809" i="4" s="1" a="1"/>
  <c r="R1809" i="4" s="1"/>
  <c r="N1809" i="4"/>
  <c r="P1809" i="4" s="1" a="1"/>
  <c r="P1809" i="4" s="1"/>
  <c r="O1809" i="4" a="1"/>
  <c r="O1809" i="4"/>
  <c r="K1810" i="4"/>
  <c r="L1810" i="4"/>
  <c r="M1810" i="4"/>
  <c r="Q1810" i="4" s="1"/>
  <c r="R1810" i="4" s="1" a="1"/>
  <c r="R1810" i="4" s="1"/>
  <c r="N1810" i="4"/>
  <c r="S1810" i="4" s="1"/>
  <c r="K1811" i="4"/>
  <c r="S1811" i="4" s="1"/>
  <c r="L1811" i="4"/>
  <c r="M1811" i="4"/>
  <c r="Q1811" i="4" s="1"/>
  <c r="R1811" i="4" s="1" a="1"/>
  <c r="R1811" i="4" s="1"/>
  <c r="N1811" i="4"/>
  <c r="K1812" i="4"/>
  <c r="L1812" i="4"/>
  <c r="M1812" i="4"/>
  <c r="Q1812" i="4" s="1"/>
  <c r="R1812" i="4" s="1" a="1"/>
  <c r="R1812" i="4" s="1"/>
  <c r="N1812" i="4"/>
  <c r="O1812" i="4" s="1" a="1"/>
  <c r="O1812" i="4" s="1"/>
  <c r="P1812" i="4" a="1"/>
  <c r="P1812" i="4" s="1"/>
  <c r="K1813" i="4"/>
  <c r="S1813" i="4" s="1"/>
  <c r="L1813" i="4"/>
  <c r="M1813" i="4"/>
  <c r="N1813" i="4"/>
  <c r="O1813" i="4" s="1" a="1"/>
  <c r="O1813" i="4"/>
  <c r="Q1813" i="4"/>
  <c r="R1813" i="4" a="1"/>
  <c r="R1813" i="4" s="1"/>
  <c r="K1814" i="4"/>
  <c r="S1814" i="4" s="1"/>
  <c r="T1814" i="4" s="1"/>
  <c r="L1814" i="4"/>
  <c r="M1814" i="4"/>
  <c r="N1814" i="4"/>
  <c r="O1814" i="4" s="1" a="1"/>
  <c r="O1814" i="4" s="1"/>
  <c r="Q1814" i="4"/>
  <c r="R1814" i="4" s="1" a="1"/>
  <c r="R1814" i="4" s="1"/>
  <c r="K1815" i="4"/>
  <c r="L1815" i="4"/>
  <c r="M1815" i="4"/>
  <c r="N1815" i="4"/>
  <c r="S1815" i="4" s="1"/>
  <c r="P1815" i="4" a="1"/>
  <c r="P1815" i="4" s="1"/>
  <c r="Q1815" i="4"/>
  <c r="R1815" i="4" s="1" a="1"/>
  <c r="R1815" i="4" s="1"/>
  <c r="K1816" i="4"/>
  <c r="L1816" i="4"/>
  <c r="M1816" i="4"/>
  <c r="Q1816" i="4" s="1"/>
  <c r="N1816" i="4"/>
  <c r="R1816" i="4" a="1"/>
  <c r="R1816" i="4" s="1"/>
  <c r="K1817" i="4"/>
  <c r="L1817" i="4"/>
  <c r="M1817" i="4"/>
  <c r="Q1817" i="4" s="1"/>
  <c r="R1817" i="4" s="1" a="1"/>
  <c r="R1817" i="4" s="1"/>
  <c r="N1817" i="4"/>
  <c r="P1817" i="4" a="1"/>
  <c r="P1817" i="4" s="1"/>
  <c r="K1818" i="4"/>
  <c r="L1818" i="4"/>
  <c r="M1818" i="4"/>
  <c r="Q1818" i="4" s="1"/>
  <c r="R1818" i="4" s="1" a="1"/>
  <c r="R1818" i="4" s="1"/>
  <c r="N1818" i="4"/>
  <c r="K1819" i="4"/>
  <c r="L1819" i="4"/>
  <c r="M1819" i="4"/>
  <c r="Q1819" i="4" s="1"/>
  <c r="R1819" i="4" s="1" a="1"/>
  <c r="R1819" i="4" s="1"/>
  <c r="N1819" i="4"/>
  <c r="O1819" i="4" s="1" a="1"/>
  <c r="O1819" i="4" s="1"/>
  <c r="K1820" i="4"/>
  <c r="L1820" i="4"/>
  <c r="M1820" i="4"/>
  <c r="Q1820" i="4" s="1"/>
  <c r="R1820" i="4" s="1" a="1"/>
  <c r="R1820" i="4" s="1"/>
  <c r="N1820" i="4"/>
  <c r="K1821" i="4"/>
  <c r="L1821" i="4"/>
  <c r="M1821" i="4"/>
  <c r="Q1821" i="4" s="1"/>
  <c r="R1821" i="4" s="1" a="1"/>
  <c r="R1821" i="4" s="1"/>
  <c r="N1821" i="4"/>
  <c r="K1822" i="4"/>
  <c r="L1822" i="4"/>
  <c r="M1822" i="4"/>
  <c r="Q1822" i="4" s="1"/>
  <c r="R1822" i="4" s="1" a="1"/>
  <c r="R1822" i="4" s="1"/>
  <c r="N1822" i="4"/>
  <c r="K1823" i="4"/>
  <c r="L1823" i="4"/>
  <c r="M1823" i="4"/>
  <c r="Q1823" i="4" s="1"/>
  <c r="R1823" i="4" s="1" a="1"/>
  <c r="R1823" i="4" s="1"/>
  <c r="N1823" i="4"/>
  <c r="S1823" i="4"/>
  <c r="K1824" i="4"/>
  <c r="S1824" i="4" s="1"/>
  <c r="T1824" i="4" s="1"/>
  <c r="L1824" i="4"/>
  <c r="M1824" i="4"/>
  <c r="Q1824" i="4" s="1"/>
  <c r="R1824" i="4" s="1" a="1"/>
  <c r="R1824" i="4" s="1"/>
  <c r="N1824" i="4"/>
  <c r="O1824" i="4" s="1" a="1"/>
  <c r="O1824" i="4" s="1"/>
  <c r="P1824" i="4" a="1"/>
  <c r="P1824" i="4"/>
  <c r="K1825" i="4"/>
  <c r="L1825" i="4"/>
  <c r="M1825" i="4"/>
  <c r="N1825" i="4"/>
  <c r="S1825" i="4" s="1"/>
  <c r="O1825" i="4" a="1"/>
  <c r="O1825" i="4"/>
  <c r="P1825" i="4" a="1"/>
  <c r="P1825" i="4" s="1"/>
  <c r="Q1825" i="4"/>
  <c r="R1825" i="4" s="1" a="1"/>
  <c r="R1825" i="4" s="1"/>
  <c r="K1826" i="4"/>
  <c r="S1826" i="4" s="1"/>
  <c r="L1826" i="4"/>
  <c r="M1826" i="4"/>
  <c r="N1826" i="4"/>
  <c r="O1826" i="4" a="1"/>
  <c r="O1826" i="4"/>
  <c r="P1826" i="4" a="1"/>
  <c r="P1826" i="4" s="1"/>
  <c r="Q1826" i="4"/>
  <c r="R1826" i="4" a="1"/>
  <c r="R1826" i="4" s="1"/>
  <c r="K1827" i="4"/>
  <c r="L1827" i="4"/>
  <c r="M1827" i="4"/>
  <c r="N1827" i="4"/>
  <c r="O1827" i="4" s="1" a="1"/>
  <c r="O1827" i="4" s="1"/>
  <c r="Q1827" i="4"/>
  <c r="R1827" i="4" a="1"/>
  <c r="R1827" i="4" s="1"/>
  <c r="K1828" i="4"/>
  <c r="L1828" i="4"/>
  <c r="M1828" i="4"/>
  <c r="N1828" i="4"/>
  <c r="P1828" i="4" s="1" a="1"/>
  <c r="P1828" i="4" s="1"/>
  <c r="Q1828" i="4"/>
  <c r="R1828" i="4" s="1" a="1"/>
  <c r="R1828" i="4" s="1"/>
  <c r="K1829" i="4"/>
  <c r="L1829" i="4"/>
  <c r="M1829" i="4"/>
  <c r="Q1829" i="4" s="1"/>
  <c r="R1829" i="4" s="1" a="1"/>
  <c r="R1829" i="4" s="1"/>
  <c r="N1829" i="4"/>
  <c r="K1830" i="4"/>
  <c r="L1830" i="4"/>
  <c r="M1830" i="4"/>
  <c r="Q1830" i="4" s="1"/>
  <c r="R1830" i="4" s="1" a="1"/>
  <c r="R1830" i="4" s="1"/>
  <c r="N1830" i="4"/>
  <c r="K1831" i="4"/>
  <c r="L1831" i="4"/>
  <c r="M1831" i="4"/>
  <c r="Q1831" i="4" s="1"/>
  <c r="R1831" i="4" s="1" a="1"/>
  <c r="R1831" i="4" s="1"/>
  <c r="N1831" i="4"/>
  <c r="O1831" i="4" s="1" a="1"/>
  <c r="O1831" i="4" s="1"/>
  <c r="P1831" i="4" a="1"/>
  <c r="P1831" i="4" s="1"/>
  <c r="K1832" i="4"/>
  <c r="L1832" i="4"/>
  <c r="M1832" i="4"/>
  <c r="Q1832" i="4" s="1"/>
  <c r="R1832" i="4" s="1" a="1"/>
  <c r="N1832" i="4"/>
  <c r="O1832" i="4" s="1" a="1"/>
  <c r="O1832" i="4" s="1"/>
  <c r="R1832" i="4"/>
  <c r="K1833" i="4"/>
  <c r="L1833" i="4"/>
  <c r="M1833" i="4"/>
  <c r="Q1833" i="4" s="1"/>
  <c r="R1833" i="4" s="1" a="1"/>
  <c r="R1833" i="4" s="1"/>
  <c r="N1833" i="4"/>
  <c r="K1834" i="4"/>
  <c r="L1834" i="4"/>
  <c r="M1834" i="4"/>
  <c r="Q1834" i="4" s="1"/>
  <c r="R1834" i="4" s="1" a="1"/>
  <c r="R1834" i="4" s="1"/>
  <c r="N1834" i="4"/>
  <c r="O1834" i="4" a="1"/>
  <c r="O1834" i="4" s="1"/>
  <c r="K1835" i="4"/>
  <c r="L1835" i="4"/>
  <c r="M1835" i="4"/>
  <c r="Q1835" i="4" s="1"/>
  <c r="R1835" i="4" s="1" a="1"/>
  <c r="R1835" i="4" s="1"/>
  <c r="N1835" i="4"/>
  <c r="S1835" i="4" s="1"/>
  <c r="T1835" i="4" s="1"/>
  <c r="K1836" i="4"/>
  <c r="L1836" i="4"/>
  <c r="M1836" i="4"/>
  <c r="Q1836" i="4" s="1"/>
  <c r="R1836" i="4" s="1" a="1"/>
  <c r="R1836" i="4" s="1"/>
  <c r="N1836" i="4"/>
  <c r="S1836" i="4"/>
  <c r="T1836" i="4" s="1"/>
  <c r="K1837" i="4"/>
  <c r="L1837" i="4"/>
  <c r="M1837" i="4"/>
  <c r="Q1837" i="4" s="1"/>
  <c r="R1837" i="4" s="1" a="1"/>
  <c r="R1837" i="4" s="1"/>
  <c r="N1837" i="4"/>
  <c r="O1837" i="4" a="1"/>
  <c r="O1837" i="4" s="1"/>
  <c r="K1838" i="4"/>
  <c r="L1838" i="4"/>
  <c r="M1838" i="4"/>
  <c r="Q1838" i="4" s="1"/>
  <c r="R1838" i="4" s="1" a="1"/>
  <c r="R1838" i="4" s="1"/>
  <c r="N1838" i="4"/>
  <c r="P1838" i="4" s="1" a="1"/>
  <c r="P1838" i="4" s="1"/>
  <c r="K1839" i="4"/>
  <c r="L1839" i="4"/>
  <c r="M1839" i="4"/>
  <c r="N1839" i="4"/>
  <c r="P1839" i="4" s="1" a="1"/>
  <c r="O1839" i="4" a="1"/>
  <c r="O1839" i="4" s="1"/>
  <c r="P1839" i="4"/>
  <c r="Q1839" i="4"/>
  <c r="R1839" i="4" s="1" a="1"/>
  <c r="R1839" i="4" s="1"/>
  <c r="S1839" i="4"/>
  <c r="K1840" i="4"/>
  <c r="L1840" i="4"/>
  <c r="M1840" i="4"/>
  <c r="Q1840" i="4" s="1"/>
  <c r="R1840" i="4" s="1" a="1"/>
  <c r="R1840" i="4" s="1"/>
  <c r="N1840" i="4"/>
  <c r="S1840" i="4" s="1"/>
  <c r="O1840" i="4" a="1"/>
  <c r="O1840" i="4" s="1"/>
  <c r="P1840" i="4" a="1"/>
  <c r="P1840" i="4"/>
  <c r="K1841" i="4"/>
  <c r="L1841" i="4"/>
  <c r="M1841" i="4"/>
  <c r="Q1841" i="4" s="1"/>
  <c r="R1841" i="4" s="1" a="1"/>
  <c r="R1841" i="4" s="1"/>
  <c r="N1841" i="4"/>
  <c r="K1842" i="4"/>
  <c r="L1842" i="4"/>
  <c r="M1842" i="4"/>
  <c r="Q1842" i="4" s="1"/>
  <c r="R1842" i="4" s="1" a="1"/>
  <c r="R1842" i="4" s="1"/>
  <c r="N1842" i="4"/>
  <c r="O1842" i="4" a="1"/>
  <c r="O1842" i="4"/>
  <c r="P1842" i="4" a="1"/>
  <c r="P1842" i="4"/>
  <c r="K1843" i="4"/>
  <c r="L1843" i="4"/>
  <c r="M1843" i="4"/>
  <c r="Q1843" i="4" s="1"/>
  <c r="R1843" i="4" s="1" a="1"/>
  <c r="R1843" i="4" s="1"/>
  <c r="N1843" i="4"/>
  <c r="K1844" i="4"/>
  <c r="L1844" i="4"/>
  <c r="M1844" i="4"/>
  <c r="Q1844" i="4" s="1"/>
  <c r="R1844" i="4" s="1" a="1"/>
  <c r="R1844" i="4" s="1"/>
  <c r="N1844" i="4"/>
  <c r="O1844" i="4" s="1" a="1"/>
  <c r="O1844" i="4" s="1"/>
  <c r="K1845" i="4"/>
  <c r="L1845" i="4"/>
  <c r="M1845" i="4"/>
  <c r="Q1845" i="4" s="1"/>
  <c r="R1845" i="4" s="1" a="1"/>
  <c r="R1845" i="4" s="1"/>
  <c r="N1845" i="4"/>
  <c r="S1845" i="4" s="1"/>
  <c r="K1846" i="4"/>
  <c r="L1846" i="4"/>
  <c r="M1846" i="4"/>
  <c r="Q1846" i="4" s="1"/>
  <c r="R1846" i="4" s="1" a="1"/>
  <c r="R1846" i="4" s="1"/>
  <c r="N1846" i="4"/>
  <c r="K1847" i="4"/>
  <c r="L1847" i="4"/>
  <c r="M1847" i="4"/>
  <c r="Q1847" i="4" s="1"/>
  <c r="R1847" i="4" s="1" a="1"/>
  <c r="R1847" i="4" s="1"/>
  <c r="N1847" i="4"/>
  <c r="K1848" i="4"/>
  <c r="S1848" i="4" s="1"/>
  <c r="L1848" i="4"/>
  <c r="M1848" i="4"/>
  <c r="Q1848" i="4" s="1"/>
  <c r="R1848" i="4" s="1" a="1"/>
  <c r="R1848" i="4" s="1"/>
  <c r="N1848" i="4"/>
  <c r="O1848" i="4" s="1" a="1"/>
  <c r="O1848" i="4" s="1"/>
  <c r="P1848" i="4" a="1"/>
  <c r="P1848" i="4" s="1"/>
  <c r="K1849" i="4"/>
  <c r="L1849" i="4"/>
  <c r="M1849" i="4"/>
  <c r="N1849" i="4"/>
  <c r="S1849" i="4" s="1"/>
  <c r="O1849" i="4" a="1"/>
  <c r="O1849" i="4" s="1"/>
  <c r="P1849" i="4" a="1"/>
  <c r="P1849" i="4" s="1"/>
  <c r="Q1849" i="4"/>
  <c r="R1849" i="4" s="1" a="1"/>
  <c r="R1849" i="4" s="1"/>
  <c r="K1850" i="4"/>
  <c r="S1850" i="4" s="1"/>
  <c r="T1850" i="4" s="1"/>
  <c r="L1850" i="4"/>
  <c r="M1850" i="4"/>
  <c r="Q1850" i="4" s="1"/>
  <c r="R1850" i="4" s="1" a="1"/>
  <c r="R1850" i="4" s="1"/>
  <c r="N1850" i="4"/>
  <c r="O1850" i="4" a="1"/>
  <c r="O1850" i="4" s="1"/>
  <c r="P1850" i="4" a="1"/>
  <c r="P1850" i="4" s="1"/>
  <c r="K1851" i="4"/>
  <c r="L1851" i="4"/>
  <c r="M1851" i="4"/>
  <c r="Q1851" i="4" s="1"/>
  <c r="R1851" i="4" s="1" a="1"/>
  <c r="R1851" i="4" s="1"/>
  <c r="N1851" i="4"/>
  <c r="O1851" i="4" s="1" a="1"/>
  <c r="O1851" i="4" s="1"/>
  <c r="K1852" i="4"/>
  <c r="L1852" i="4"/>
  <c r="M1852" i="4"/>
  <c r="Q1852" i="4" s="1"/>
  <c r="R1852" i="4" s="1" a="1"/>
  <c r="R1852" i="4" s="1"/>
  <c r="N1852" i="4"/>
  <c r="K1853" i="4"/>
  <c r="L1853" i="4"/>
  <c r="M1853" i="4"/>
  <c r="N1853" i="4"/>
  <c r="P1853" i="4" s="1" a="1"/>
  <c r="P1853" i="4" s="1"/>
  <c r="Q1853" i="4"/>
  <c r="R1853" i="4" s="1" a="1"/>
  <c r="R1853" i="4" s="1"/>
  <c r="K1854" i="4"/>
  <c r="L1854" i="4"/>
  <c r="M1854" i="4"/>
  <c r="N1854" i="4"/>
  <c r="O1854" i="4" a="1"/>
  <c r="O1854" i="4" s="1"/>
  <c r="Q1854" i="4"/>
  <c r="R1854" i="4" s="1" a="1"/>
  <c r="R1854" i="4" s="1"/>
  <c r="K1855" i="4"/>
  <c r="L1855" i="4"/>
  <c r="M1855" i="4"/>
  <c r="Q1855" i="4" s="1"/>
  <c r="R1855" i="4" s="1" a="1"/>
  <c r="R1855" i="4" s="1"/>
  <c r="N1855" i="4"/>
  <c r="P1855" i="4" s="1" a="1"/>
  <c r="P1855" i="4" s="1"/>
  <c r="K1856" i="4"/>
  <c r="L1856" i="4"/>
  <c r="M1856" i="4"/>
  <c r="Q1856" i="4" s="1"/>
  <c r="R1856" i="4" s="1" a="1"/>
  <c r="R1856" i="4" s="1"/>
  <c r="N1856" i="4"/>
  <c r="K1857" i="4"/>
  <c r="L1857" i="4"/>
  <c r="M1857" i="4"/>
  <c r="Q1857" i="4" s="1"/>
  <c r="R1857" i="4" s="1" a="1"/>
  <c r="R1857" i="4" s="1"/>
  <c r="N1857" i="4"/>
  <c r="K1858" i="4"/>
  <c r="L1858" i="4"/>
  <c r="M1858" i="4"/>
  <c r="Q1858" i="4" s="1"/>
  <c r="R1858" i="4" s="1" a="1"/>
  <c r="R1858" i="4" s="1"/>
  <c r="N1858" i="4"/>
  <c r="P1858" i="4" s="1" a="1"/>
  <c r="P1858" i="4" s="1"/>
  <c r="S1858" i="4"/>
  <c r="K1859" i="4"/>
  <c r="L1859" i="4"/>
  <c r="M1859" i="4"/>
  <c r="Q1859" i="4" s="1"/>
  <c r="R1859" i="4" s="1" a="1"/>
  <c r="R1859" i="4" s="1"/>
  <c r="N1859" i="4"/>
  <c r="S1859" i="4"/>
  <c r="K1860" i="4"/>
  <c r="L1860" i="4"/>
  <c r="M1860" i="4"/>
  <c r="N1860" i="4"/>
  <c r="O1860" i="4" s="1" a="1"/>
  <c r="O1860" i="4" s="1"/>
  <c r="P1860" i="4" a="1"/>
  <c r="P1860" i="4" s="1"/>
  <c r="Q1860" i="4"/>
  <c r="R1860" i="4" s="1" a="1"/>
  <c r="R1860" i="4" s="1"/>
  <c r="K1861" i="4"/>
  <c r="L1861" i="4"/>
  <c r="M1861" i="4"/>
  <c r="N1861" i="4"/>
  <c r="O1861" i="4" s="1" a="1"/>
  <c r="O1861" i="4"/>
  <c r="P1861" i="4" a="1"/>
  <c r="P1861" i="4" s="1"/>
  <c r="Q1861" i="4"/>
  <c r="R1861" i="4" a="1"/>
  <c r="R1861" i="4" s="1"/>
  <c r="S1861" i="4"/>
  <c r="K1862" i="4"/>
  <c r="L1862" i="4"/>
  <c r="M1862" i="4"/>
  <c r="N1862" i="4"/>
  <c r="P1862" i="4" s="1" a="1"/>
  <c r="P1862" i="4" s="1"/>
  <c r="O1862" i="4" a="1"/>
  <c r="O1862" i="4" s="1"/>
  <c r="Q1862" i="4"/>
  <c r="R1862" i="4" s="1" a="1"/>
  <c r="R1862" i="4" s="1"/>
  <c r="S1862" i="4"/>
  <c r="K1863" i="4"/>
  <c r="L1863" i="4"/>
  <c r="M1863" i="4"/>
  <c r="Q1863" i="4" s="1"/>
  <c r="R1863" i="4" s="1" a="1"/>
  <c r="R1863" i="4" s="1"/>
  <c r="N1863" i="4"/>
  <c r="O1863" i="4" s="1" a="1"/>
  <c r="O1863" i="4" s="1"/>
  <c r="P1863" i="4" a="1"/>
  <c r="P1863" i="4" s="1"/>
  <c r="S1863" i="4"/>
  <c r="K1864" i="4"/>
  <c r="L1864" i="4"/>
  <c r="M1864" i="4"/>
  <c r="N1864" i="4"/>
  <c r="Q1864" i="4"/>
  <c r="R1864" i="4" s="1" a="1"/>
  <c r="R1864" i="4" s="1"/>
  <c r="K1865" i="4"/>
  <c r="L1865" i="4"/>
  <c r="M1865" i="4"/>
  <c r="Q1865" i="4" s="1"/>
  <c r="R1865" i="4" s="1" a="1"/>
  <c r="R1865" i="4" s="1"/>
  <c r="N1865" i="4"/>
  <c r="S1865" i="4" s="1"/>
  <c r="O1865" i="4" a="1"/>
  <c r="O1865" i="4" s="1"/>
  <c r="P1865" i="4" a="1"/>
  <c r="P1865" i="4"/>
  <c r="K1866" i="4"/>
  <c r="L1866" i="4"/>
  <c r="M1866" i="4"/>
  <c r="Q1866" i="4" s="1"/>
  <c r="R1866" i="4" s="1" a="1"/>
  <c r="R1866" i="4" s="1"/>
  <c r="N1866" i="4"/>
  <c r="K1867" i="4"/>
  <c r="S1867" i="4" s="1"/>
  <c r="L1867" i="4"/>
  <c r="M1867" i="4"/>
  <c r="Q1867" i="4" s="1"/>
  <c r="R1867" i="4" s="1" a="1"/>
  <c r="R1867" i="4" s="1"/>
  <c r="N1867" i="4"/>
  <c r="O1867" i="4" s="1" a="1"/>
  <c r="O1867" i="4"/>
  <c r="P1867" i="4" a="1"/>
  <c r="P1867" i="4" s="1"/>
  <c r="K1868" i="4"/>
  <c r="L1868" i="4"/>
  <c r="M1868" i="4"/>
  <c r="Q1868" i="4" s="1"/>
  <c r="R1868" i="4" s="1" a="1"/>
  <c r="R1868" i="4" s="1"/>
  <c r="N1868" i="4"/>
  <c r="O1868" i="4" a="1"/>
  <c r="O1868" i="4" s="1"/>
  <c r="K1869" i="4"/>
  <c r="L1869" i="4"/>
  <c r="M1869" i="4"/>
  <c r="Q1869" i="4" s="1"/>
  <c r="N1869" i="4"/>
  <c r="O1869" i="4" a="1"/>
  <c r="O1869" i="4" s="1"/>
  <c r="R1869" i="4" a="1"/>
  <c r="R1869" i="4" s="1"/>
  <c r="K1870" i="4"/>
  <c r="L1870" i="4"/>
  <c r="M1870" i="4"/>
  <c r="N1870" i="4"/>
  <c r="Q1870" i="4"/>
  <c r="R1870" i="4" s="1" a="1"/>
  <c r="R1870" i="4" s="1"/>
  <c r="K1871" i="4"/>
  <c r="L1871" i="4"/>
  <c r="M1871" i="4"/>
  <c r="Q1871" i="4" s="1"/>
  <c r="R1871" i="4" s="1" a="1"/>
  <c r="R1871" i="4" s="1"/>
  <c r="N1871" i="4"/>
  <c r="S1871" i="4" s="1"/>
  <c r="T1871" i="4" s="1"/>
  <c r="K1872" i="4"/>
  <c r="L1872" i="4"/>
  <c r="M1872" i="4"/>
  <c r="Q1872" i="4" s="1"/>
  <c r="R1872" i="4" s="1" a="1"/>
  <c r="R1872" i="4" s="1"/>
  <c r="N1872" i="4"/>
  <c r="P1872" i="4" a="1"/>
  <c r="P1872" i="4" s="1"/>
  <c r="K1873" i="4"/>
  <c r="L1873" i="4"/>
  <c r="M1873" i="4"/>
  <c r="N1873" i="4"/>
  <c r="O1873" i="4" a="1"/>
  <c r="O1873" i="4" s="1"/>
  <c r="P1873" i="4" a="1"/>
  <c r="P1873" i="4"/>
  <c r="Q1873" i="4"/>
  <c r="R1873" i="4" s="1" a="1"/>
  <c r="R1873" i="4"/>
  <c r="K1874" i="4"/>
  <c r="S1874" i="4" s="1"/>
  <c r="L1874" i="4"/>
  <c r="M1874" i="4"/>
  <c r="Q1874" i="4" s="1"/>
  <c r="R1874" i="4" s="1" a="1"/>
  <c r="R1874" i="4" s="1"/>
  <c r="N1874" i="4"/>
  <c r="O1874" i="4" a="1"/>
  <c r="O1874" i="4" s="1"/>
  <c r="P1874" i="4" a="1"/>
  <c r="P1874" i="4" s="1"/>
  <c r="K1875" i="4"/>
  <c r="L1875" i="4"/>
  <c r="M1875" i="4"/>
  <c r="Q1875" i="4" s="1"/>
  <c r="N1875" i="4"/>
  <c r="R1875" i="4" a="1"/>
  <c r="R1875" i="4" s="1"/>
  <c r="K1876" i="4"/>
  <c r="L1876" i="4"/>
  <c r="M1876" i="4"/>
  <c r="Q1876" i="4" s="1"/>
  <c r="R1876" i="4" s="1" a="1"/>
  <c r="R1876" i="4" s="1"/>
  <c r="N1876" i="4"/>
  <c r="K1877" i="4"/>
  <c r="L1877" i="4"/>
  <c r="M1877" i="4"/>
  <c r="Q1877" i="4" s="1"/>
  <c r="R1877" i="4" s="1" a="1"/>
  <c r="R1877" i="4" s="1"/>
  <c r="N1877" i="4"/>
  <c r="S1877" i="4" s="1"/>
  <c r="O1877" i="4" a="1"/>
  <c r="O1877" i="4" s="1"/>
  <c r="P1877" i="4" a="1"/>
  <c r="P1877" i="4" s="1"/>
  <c r="K1878" i="4"/>
  <c r="L1878" i="4"/>
  <c r="M1878" i="4"/>
  <c r="Q1878" i="4" s="1"/>
  <c r="R1878" i="4" s="1" a="1"/>
  <c r="R1878" i="4" s="1"/>
  <c r="N1878" i="4"/>
  <c r="K1879" i="4"/>
  <c r="L1879" i="4"/>
  <c r="M1879" i="4"/>
  <c r="Q1879" i="4" s="1"/>
  <c r="R1879" i="4" s="1" a="1"/>
  <c r="R1879" i="4" s="1"/>
  <c r="N1879" i="4"/>
  <c r="P1879" i="4" s="1" a="1"/>
  <c r="P1879" i="4" s="1"/>
  <c r="O1879" i="4" a="1"/>
  <c r="O1879" i="4" s="1"/>
  <c r="S1879" i="4"/>
  <c r="K1880" i="4"/>
  <c r="L1880" i="4"/>
  <c r="M1880" i="4"/>
  <c r="Q1880" i="4" s="1"/>
  <c r="R1880" i="4" s="1" a="1"/>
  <c r="R1880" i="4" s="1"/>
  <c r="N1880" i="4"/>
  <c r="O1880" i="4" s="1" a="1"/>
  <c r="O1880" i="4" s="1"/>
  <c r="S1880" i="4"/>
  <c r="T1880" i="4" s="1"/>
  <c r="K1881" i="4"/>
  <c r="L1881" i="4"/>
  <c r="M1881" i="4"/>
  <c r="Q1881" i="4" s="1"/>
  <c r="N1881" i="4"/>
  <c r="R1881" i="4" a="1"/>
  <c r="R1881" i="4" s="1"/>
  <c r="K1882" i="4"/>
  <c r="S1882" i="4" s="1"/>
  <c r="L1882" i="4"/>
  <c r="M1882" i="4"/>
  <c r="Q1882" i="4" s="1"/>
  <c r="R1882" i="4" s="1" a="1"/>
  <c r="R1882" i="4" s="1"/>
  <c r="N1882" i="4"/>
  <c r="P1882" i="4" s="1" a="1"/>
  <c r="P1882" i="4" s="1"/>
  <c r="O1882" i="4" a="1"/>
  <c r="O1882" i="4" s="1"/>
  <c r="K1883" i="4"/>
  <c r="L1883" i="4"/>
  <c r="M1883" i="4"/>
  <c r="Q1883" i="4" s="1"/>
  <c r="R1883" i="4" s="1" a="1"/>
  <c r="R1883" i="4" s="1"/>
  <c r="N1883" i="4"/>
  <c r="K1884" i="4"/>
  <c r="L1884" i="4"/>
  <c r="M1884" i="4"/>
  <c r="Q1884" i="4" s="1"/>
  <c r="R1884" i="4" s="1" a="1"/>
  <c r="R1884" i="4" s="1"/>
  <c r="N1884" i="4"/>
  <c r="K1885" i="4"/>
  <c r="L1885" i="4"/>
  <c r="M1885" i="4"/>
  <c r="Q1885" i="4" s="1"/>
  <c r="R1885" i="4" s="1" a="1"/>
  <c r="R1885" i="4" s="1"/>
  <c r="N1885" i="4"/>
  <c r="O1885" i="4" s="1" a="1"/>
  <c r="O1885" i="4"/>
  <c r="P1885" i="4" a="1"/>
  <c r="P1885" i="4" s="1"/>
  <c r="K1886" i="4"/>
  <c r="L1886" i="4"/>
  <c r="M1886" i="4"/>
  <c r="Q1886" i="4" s="1"/>
  <c r="R1886" i="4" s="1" a="1"/>
  <c r="R1886" i="4" s="1"/>
  <c r="N1886" i="4"/>
  <c r="O1886" i="4" s="1" a="1"/>
  <c r="O1886" i="4" s="1"/>
  <c r="P1886" i="4" a="1"/>
  <c r="P1886" i="4" s="1"/>
  <c r="S1886" i="4"/>
  <c r="T1886" i="4" s="1"/>
  <c r="K1887" i="4"/>
  <c r="L1887" i="4"/>
  <c r="M1887" i="4"/>
  <c r="Q1887" i="4" s="1"/>
  <c r="R1887" i="4" s="1" a="1"/>
  <c r="R1887" i="4" s="1"/>
  <c r="N1887" i="4"/>
  <c r="K1888" i="4"/>
  <c r="L1888" i="4"/>
  <c r="M1888" i="4"/>
  <c r="Q1888" i="4" s="1"/>
  <c r="R1888" i="4" s="1" a="1"/>
  <c r="R1888" i="4" s="1"/>
  <c r="N1888" i="4"/>
  <c r="O1888" i="4" s="1" a="1"/>
  <c r="O1888" i="4" s="1"/>
  <c r="P1888" i="4" a="1"/>
  <c r="P1888" i="4" s="1"/>
  <c r="S1888" i="4"/>
  <c r="T1888" i="4" s="1"/>
  <c r="K1889" i="4"/>
  <c r="L1889" i="4"/>
  <c r="M1889" i="4"/>
  <c r="Q1889" i="4" s="1"/>
  <c r="R1889" i="4" s="1" a="1"/>
  <c r="R1889" i="4" s="1"/>
  <c r="N1889" i="4"/>
  <c r="S1889" i="4" s="1"/>
  <c r="K1890" i="4"/>
  <c r="L1890" i="4"/>
  <c r="M1890" i="4"/>
  <c r="Q1890" i="4" s="1"/>
  <c r="R1890" i="4" s="1" a="1"/>
  <c r="R1890" i="4" s="1"/>
  <c r="N1890" i="4"/>
  <c r="O1890" i="4" a="1"/>
  <c r="O1890" i="4" s="1"/>
  <c r="K1891" i="4"/>
  <c r="L1891" i="4"/>
  <c r="M1891" i="4"/>
  <c r="Q1891" i="4" s="1"/>
  <c r="R1891" i="4" s="1" a="1"/>
  <c r="R1891" i="4" s="1"/>
  <c r="N1891" i="4"/>
  <c r="O1891" i="4" s="1" a="1"/>
  <c r="O1891" i="4" s="1"/>
  <c r="P1891" i="4" a="1"/>
  <c r="P1891" i="4" s="1"/>
  <c r="K1892" i="4"/>
  <c r="L1892" i="4"/>
  <c r="M1892" i="4"/>
  <c r="Q1892" i="4" s="1"/>
  <c r="R1892" i="4" s="1" a="1"/>
  <c r="R1892" i="4" s="1"/>
  <c r="N1892" i="4"/>
  <c r="O1892" i="4" s="1" a="1"/>
  <c r="O1892" i="4" s="1"/>
  <c r="P1892" i="4" a="1"/>
  <c r="P1892" i="4" s="1"/>
  <c r="K1893" i="4"/>
  <c r="L1893" i="4"/>
  <c r="M1893" i="4"/>
  <c r="Q1893" i="4" s="1"/>
  <c r="R1893" i="4" s="1" a="1"/>
  <c r="R1893" i="4" s="1"/>
  <c r="N1893" i="4"/>
  <c r="O1893" i="4" s="1" a="1"/>
  <c r="O1893" i="4" s="1"/>
  <c r="K1894" i="4"/>
  <c r="L1894" i="4"/>
  <c r="M1894" i="4"/>
  <c r="Q1894" i="4" s="1"/>
  <c r="N1894" i="4"/>
  <c r="P1894" i="4" s="1" a="1"/>
  <c r="P1894" i="4" s="1"/>
  <c r="O1894" i="4" a="1"/>
  <c r="O1894" i="4"/>
  <c r="R1894" i="4" a="1"/>
  <c r="R1894" i="4" s="1"/>
  <c r="S1894" i="4"/>
  <c r="T1894" i="4" s="1"/>
  <c r="K1895" i="4"/>
  <c r="L1895" i="4"/>
  <c r="M1895" i="4"/>
  <c r="Q1895" i="4" s="1"/>
  <c r="R1895" i="4" s="1" a="1"/>
  <c r="R1895" i="4" s="1"/>
  <c r="N1895" i="4"/>
  <c r="O1895" i="4" a="1"/>
  <c r="O1895" i="4" s="1"/>
  <c r="K1896" i="4"/>
  <c r="L1896" i="4"/>
  <c r="M1896" i="4"/>
  <c r="Q1896" i="4" s="1"/>
  <c r="R1896" i="4" s="1" a="1"/>
  <c r="R1896" i="4" s="1"/>
  <c r="N1896" i="4"/>
  <c r="K1897" i="4"/>
  <c r="L1897" i="4"/>
  <c r="M1897" i="4"/>
  <c r="Q1897" i="4" s="1"/>
  <c r="R1897" i="4" s="1" a="1"/>
  <c r="R1897" i="4" s="1"/>
  <c r="N1897" i="4"/>
  <c r="O1897" i="4" s="1" a="1"/>
  <c r="O1897" i="4"/>
  <c r="P1897" i="4" a="1"/>
  <c r="P1897" i="4" s="1"/>
  <c r="S1897" i="4"/>
  <c r="T1897" i="4" s="1"/>
  <c r="K1898" i="4"/>
  <c r="L1898" i="4"/>
  <c r="M1898" i="4"/>
  <c r="Q1898" i="4" s="1"/>
  <c r="R1898" i="4" s="1" a="1"/>
  <c r="R1898" i="4" s="1"/>
  <c r="N1898" i="4"/>
  <c r="K1899" i="4"/>
  <c r="L1899" i="4"/>
  <c r="M1899" i="4"/>
  <c r="N1899" i="4"/>
  <c r="Q1899" i="4"/>
  <c r="R1899" i="4" s="1" a="1"/>
  <c r="R1899" i="4" s="1"/>
  <c r="K1900" i="4"/>
  <c r="L1900" i="4"/>
  <c r="M1900" i="4"/>
  <c r="N1900" i="4"/>
  <c r="Q1900" i="4"/>
  <c r="R1900" i="4" s="1" a="1"/>
  <c r="R1900" i="4" s="1"/>
  <c r="K1901" i="4"/>
  <c r="L1901" i="4"/>
  <c r="M1901" i="4"/>
  <c r="N1901" i="4"/>
  <c r="S1901" i="4" s="1"/>
  <c r="O1901" i="4" a="1"/>
  <c r="O1901" i="4" s="1"/>
  <c r="P1901" i="4" a="1"/>
  <c r="P1901" i="4" s="1"/>
  <c r="Q1901" i="4"/>
  <c r="R1901" i="4" a="1"/>
  <c r="R1901" i="4" s="1"/>
  <c r="T1901" i="4" s="1"/>
  <c r="K1902" i="4"/>
  <c r="L1902" i="4"/>
  <c r="M1902" i="4"/>
  <c r="Q1902" i="4" s="1"/>
  <c r="R1902" i="4" s="1" a="1"/>
  <c r="R1902" i="4" s="1"/>
  <c r="N1902" i="4"/>
  <c r="O1902" i="4" s="1" a="1"/>
  <c r="O1902" i="4"/>
  <c r="P1902" i="4" a="1"/>
  <c r="P1902" i="4" s="1"/>
  <c r="S1902" i="4"/>
  <c r="K1903" i="4"/>
  <c r="L1903" i="4"/>
  <c r="M1903" i="4"/>
  <c r="N1903" i="4"/>
  <c r="O1903" i="4" a="1"/>
  <c r="O1903" i="4" s="1"/>
  <c r="Q1903" i="4"/>
  <c r="R1903" i="4" s="1" a="1"/>
  <c r="R1903" i="4" s="1"/>
  <c r="K1904" i="4"/>
  <c r="L1904" i="4"/>
  <c r="M1904" i="4"/>
  <c r="Q1904" i="4" s="1"/>
  <c r="R1904" i="4" s="1" a="1"/>
  <c r="R1904" i="4" s="1"/>
  <c r="N1904" i="4"/>
  <c r="K1905" i="4"/>
  <c r="L1905" i="4"/>
  <c r="M1905" i="4"/>
  <c r="Q1905" i="4" s="1"/>
  <c r="R1905" i="4" s="1" a="1"/>
  <c r="R1905" i="4" s="1"/>
  <c r="N1905" i="4"/>
  <c r="P1905" i="4" s="1" a="1"/>
  <c r="P1905" i="4" s="1"/>
  <c r="K1906" i="4"/>
  <c r="L1906" i="4"/>
  <c r="M1906" i="4"/>
  <c r="Q1906" i="4" s="1"/>
  <c r="R1906" i="4" s="1" a="1"/>
  <c r="R1906" i="4" s="1"/>
  <c r="N1906" i="4"/>
  <c r="K1907" i="4"/>
  <c r="L1907" i="4"/>
  <c r="M1907" i="4"/>
  <c r="Q1907" i="4" s="1"/>
  <c r="R1907" i="4" s="1" a="1"/>
  <c r="R1907" i="4" s="1"/>
  <c r="N1907" i="4"/>
  <c r="O1907" i="4" s="1" a="1"/>
  <c r="O1907" i="4" s="1"/>
  <c r="P1907" i="4" a="1"/>
  <c r="P1907" i="4" s="1"/>
  <c r="S1907" i="4"/>
  <c r="K1908" i="4"/>
  <c r="L1908" i="4"/>
  <c r="M1908" i="4"/>
  <c r="Q1908" i="4" s="1"/>
  <c r="R1908" i="4" s="1" a="1"/>
  <c r="R1908" i="4" s="1"/>
  <c r="N1908" i="4"/>
  <c r="S1908" i="4" s="1"/>
  <c r="T1908" i="4" s="1"/>
  <c r="K1909" i="4"/>
  <c r="S1909" i="4" s="1"/>
  <c r="L1909" i="4"/>
  <c r="M1909" i="4"/>
  <c r="N1909" i="4"/>
  <c r="O1909" i="4" s="1" a="1"/>
  <c r="O1909" i="4" s="1"/>
  <c r="Q1909" i="4"/>
  <c r="R1909" i="4" s="1" a="1"/>
  <c r="R1909" i="4" s="1"/>
  <c r="K1910" i="4"/>
  <c r="L1910" i="4"/>
  <c r="M1910" i="4"/>
  <c r="Q1910" i="4" s="1"/>
  <c r="R1910" i="4" s="1" a="1"/>
  <c r="R1910" i="4" s="1"/>
  <c r="N1910" i="4"/>
  <c r="O1910" i="4" s="1" a="1"/>
  <c r="O1910" i="4" s="1"/>
  <c r="P1910" i="4" a="1"/>
  <c r="P1910" i="4" s="1"/>
  <c r="K1911" i="4"/>
  <c r="L1911" i="4"/>
  <c r="M1911" i="4"/>
  <c r="N1911" i="4"/>
  <c r="P1911" i="4" s="1" a="1"/>
  <c r="P1911" i="4" s="1"/>
  <c r="O1911" i="4" a="1"/>
  <c r="O1911" i="4"/>
  <c r="Q1911" i="4"/>
  <c r="R1911" i="4" s="1" a="1"/>
  <c r="R1911" i="4" s="1"/>
  <c r="K1912" i="4"/>
  <c r="L1912" i="4"/>
  <c r="M1912" i="4"/>
  <c r="Q1912" i="4" s="1"/>
  <c r="R1912" i="4" s="1" a="1"/>
  <c r="R1912" i="4" s="1"/>
  <c r="N1912" i="4"/>
  <c r="K1913" i="4"/>
  <c r="L1913" i="4"/>
  <c r="M1913" i="4"/>
  <c r="Q1913" i="4" s="1"/>
  <c r="R1913" i="4" s="1" a="1"/>
  <c r="R1913" i="4" s="1"/>
  <c r="N1913" i="4"/>
  <c r="K1914" i="4"/>
  <c r="L1914" i="4"/>
  <c r="M1914" i="4"/>
  <c r="N1914" i="4"/>
  <c r="P1914" i="4" s="1" a="1"/>
  <c r="P1914" i="4" s="1"/>
  <c r="Q1914" i="4"/>
  <c r="R1914" i="4" s="1" a="1"/>
  <c r="R1914" i="4" s="1"/>
  <c r="S1914" i="4"/>
  <c r="K1915" i="4"/>
  <c r="L1915" i="4"/>
  <c r="M1915" i="4"/>
  <c r="Q1915" i="4" s="1"/>
  <c r="R1915" i="4" s="1" a="1"/>
  <c r="R1915" i="4" s="1"/>
  <c r="N1915" i="4"/>
  <c r="S1915" i="4" s="1"/>
  <c r="O1915" i="4" a="1"/>
  <c r="O1915" i="4"/>
  <c r="P1915" i="4" a="1"/>
  <c r="P1915" i="4" s="1"/>
  <c r="K1916" i="4"/>
  <c r="S1916" i="4" s="1"/>
  <c r="T1916" i="4" s="1"/>
  <c r="L1916" i="4"/>
  <c r="M1916" i="4"/>
  <c r="Q1916" i="4" s="1"/>
  <c r="R1916" i="4" s="1" a="1"/>
  <c r="R1916" i="4" s="1"/>
  <c r="N1916" i="4"/>
  <c r="P1916" i="4" s="1" a="1"/>
  <c r="P1916" i="4" s="1"/>
  <c r="O1916" i="4" a="1"/>
  <c r="O1916" i="4" s="1"/>
  <c r="K1917" i="4"/>
  <c r="L1917" i="4"/>
  <c r="M1917" i="4"/>
  <c r="Q1917" i="4" s="1"/>
  <c r="R1917" i="4" s="1" a="1"/>
  <c r="R1917" i="4" s="1"/>
  <c r="N1917" i="4"/>
  <c r="O1917" i="4" s="1" a="1"/>
  <c r="O1917" i="4" s="1"/>
  <c r="K1918" i="4"/>
  <c r="L1918" i="4"/>
  <c r="M1918" i="4"/>
  <c r="Q1918" i="4" s="1"/>
  <c r="R1918" i="4" s="1" a="1"/>
  <c r="N1918" i="4"/>
  <c r="P1918" i="4" s="1" a="1"/>
  <c r="P1918" i="4"/>
  <c r="R1918" i="4"/>
  <c r="K1919" i="4"/>
  <c r="L1919" i="4"/>
  <c r="M1919" i="4"/>
  <c r="Q1919" i="4" s="1"/>
  <c r="R1919" i="4" s="1" a="1"/>
  <c r="R1919" i="4" s="1"/>
  <c r="N1919" i="4"/>
  <c r="O1919" i="4" a="1"/>
  <c r="O1919" i="4" s="1"/>
  <c r="K1920" i="4"/>
  <c r="L1920" i="4"/>
  <c r="M1920" i="4"/>
  <c r="Q1920" i="4" s="1"/>
  <c r="R1920" i="4" s="1" a="1"/>
  <c r="R1920" i="4" s="1"/>
  <c r="N1920" i="4"/>
  <c r="K1921" i="4"/>
  <c r="L1921" i="4"/>
  <c r="M1921" i="4"/>
  <c r="Q1921" i="4" s="1"/>
  <c r="R1921" i="4" s="1" a="1"/>
  <c r="R1921" i="4" s="1"/>
  <c r="N1921" i="4"/>
  <c r="K1922" i="4"/>
  <c r="L1922" i="4"/>
  <c r="M1922" i="4"/>
  <c r="Q1922" i="4" s="1"/>
  <c r="R1922" i="4" s="1" a="1"/>
  <c r="R1922" i="4" s="1"/>
  <c r="N1922" i="4"/>
  <c r="K1923" i="4"/>
  <c r="L1923" i="4"/>
  <c r="M1923" i="4"/>
  <c r="Q1923" i="4" s="1"/>
  <c r="R1923" i="4" s="1" a="1"/>
  <c r="R1923" i="4" s="1"/>
  <c r="N1923" i="4"/>
  <c r="S1923" i="4" s="1"/>
  <c r="T1923" i="4" s="1"/>
  <c r="O1923" i="4" a="1"/>
  <c r="O1923" i="4" s="1"/>
  <c r="K1924" i="4"/>
  <c r="L1924" i="4"/>
  <c r="M1924" i="4"/>
  <c r="N1924" i="4"/>
  <c r="P1924" i="4" s="1" a="1"/>
  <c r="P1924" i="4" s="1"/>
  <c r="Q1924" i="4"/>
  <c r="R1924" i="4" s="1" a="1"/>
  <c r="R1924" i="4" s="1"/>
  <c r="S1924" i="4"/>
  <c r="T1924" i="4" s="1"/>
  <c r="K1925" i="4"/>
  <c r="L1925" i="4"/>
  <c r="M1925" i="4"/>
  <c r="Q1925" i="4" s="1"/>
  <c r="R1925" i="4" s="1" a="1"/>
  <c r="R1925" i="4" s="1"/>
  <c r="N1925" i="4"/>
  <c r="K1926" i="4"/>
  <c r="L1926" i="4"/>
  <c r="M1926" i="4"/>
  <c r="Q1926" i="4" s="1"/>
  <c r="R1926" i="4" s="1" a="1"/>
  <c r="R1926" i="4" s="1"/>
  <c r="N1926" i="4"/>
  <c r="S1926" i="4" s="1"/>
  <c r="O1926" i="4" a="1"/>
  <c r="O1926" i="4"/>
  <c r="P1926" i="4" a="1"/>
  <c r="P1926" i="4" s="1"/>
  <c r="K1927" i="4"/>
  <c r="L1927" i="4"/>
  <c r="M1927" i="4"/>
  <c r="Q1927" i="4" s="1"/>
  <c r="R1927" i="4" s="1" a="1"/>
  <c r="R1927" i="4" s="1"/>
  <c r="N1927" i="4"/>
  <c r="K1928" i="4"/>
  <c r="L1928" i="4"/>
  <c r="M1928" i="4"/>
  <c r="Q1928" i="4" s="1"/>
  <c r="N1928" i="4"/>
  <c r="P1928" i="4" s="1" a="1"/>
  <c r="P1928" i="4" s="1"/>
  <c r="R1928" i="4" a="1"/>
  <c r="R1928" i="4" s="1"/>
  <c r="S1928" i="4"/>
  <c r="T1928" i="4"/>
  <c r="K1929" i="4"/>
  <c r="L1929" i="4"/>
  <c r="M1929" i="4"/>
  <c r="N1929" i="4"/>
  <c r="O1929" i="4" a="1"/>
  <c r="O1929" i="4" s="1"/>
  <c r="P1929" i="4" a="1"/>
  <c r="P1929" i="4" s="1"/>
  <c r="Q1929" i="4"/>
  <c r="R1929" i="4" s="1" a="1"/>
  <c r="R1929" i="4" s="1"/>
  <c r="S1929" i="4"/>
  <c r="K1930" i="4"/>
  <c r="L1930" i="4"/>
  <c r="M1930" i="4"/>
  <c r="Q1930" i="4" s="1"/>
  <c r="N1930" i="4"/>
  <c r="R1930" i="4" a="1"/>
  <c r="R1930" i="4" s="1"/>
  <c r="K1931" i="4"/>
  <c r="L1931" i="4"/>
  <c r="M1931" i="4"/>
  <c r="Q1931" i="4" s="1"/>
  <c r="R1931" i="4" s="1" a="1"/>
  <c r="R1931" i="4" s="1"/>
  <c r="N1931" i="4"/>
  <c r="P1931" i="4" s="1" a="1"/>
  <c r="P1931" i="4" s="1"/>
  <c r="S1931" i="4"/>
  <c r="K1932" i="4"/>
  <c r="L1932" i="4"/>
  <c r="M1932" i="4"/>
  <c r="Q1932" i="4" s="1"/>
  <c r="R1932" i="4" s="1" a="1"/>
  <c r="R1932" i="4" s="1"/>
  <c r="N1932" i="4"/>
  <c r="S1932" i="4" s="1"/>
  <c r="T1932" i="4" s="1"/>
  <c r="K1933" i="4"/>
  <c r="S1933" i="4" s="1"/>
  <c r="L1933" i="4"/>
  <c r="M1933" i="4"/>
  <c r="Q1933" i="4" s="1"/>
  <c r="R1933" i="4" s="1" a="1"/>
  <c r="R1933" i="4" s="1"/>
  <c r="N1933" i="4"/>
  <c r="O1933" i="4" a="1"/>
  <c r="O1933" i="4" s="1"/>
  <c r="P1933" i="4" a="1"/>
  <c r="P1933" i="4" s="1"/>
  <c r="K1934" i="4"/>
  <c r="L1934" i="4"/>
  <c r="M1934" i="4"/>
  <c r="N1934" i="4"/>
  <c r="O1934" i="4" s="1" a="1"/>
  <c r="O1934" i="4" s="1"/>
  <c r="Q1934" i="4"/>
  <c r="R1934" i="4" s="1" a="1"/>
  <c r="R1934" i="4" s="1"/>
  <c r="K1935" i="4"/>
  <c r="S1935" i="4" s="1"/>
  <c r="L1935" i="4"/>
  <c r="M1935" i="4"/>
  <c r="Q1935" i="4" s="1"/>
  <c r="R1935" i="4" s="1" a="1"/>
  <c r="R1935" i="4" s="1"/>
  <c r="N1935" i="4"/>
  <c r="O1935" i="4" a="1"/>
  <c r="O1935" i="4" s="1"/>
  <c r="P1935" i="4" a="1"/>
  <c r="P1935" i="4" s="1"/>
  <c r="K1936" i="4"/>
  <c r="L1936" i="4"/>
  <c r="M1936" i="4"/>
  <c r="Q1936" i="4" s="1"/>
  <c r="R1936" i="4" s="1" a="1"/>
  <c r="R1936" i="4" s="1"/>
  <c r="N1936" i="4"/>
  <c r="K1937" i="4"/>
  <c r="L1937" i="4"/>
  <c r="M1937" i="4"/>
  <c r="Q1937" i="4" s="1"/>
  <c r="R1937" i="4" s="1" a="1"/>
  <c r="R1937" i="4" s="1"/>
  <c r="N1937" i="4"/>
  <c r="P1937" i="4" s="1" a="1"/>
  <c r="P1937" i="4" s="1"/>
  <c r="O1937" i="4" a="1"/>
  <c r="O1937" i="4" s="1"/>
  <c r="K1938" i="4"/>
  <c r="L1938" i="4"/>
  <c r="M1938" i="4"/>
  <c r="Q1938" i="4" s="1"/>
  <c r="R1938" i="4" s="1" a="1"/>
  <c r="R1938" i="4" s="1"/>
  <c r="N1938" i="4"/>
  <c r="O1938" i="4" a="1"/>
  <c r="O1938" i="4" s="1"/>
  <c r="P1938" i="4" a="1"/>
  <c r="P1938" i="4" s="1"/>
  <c r="S1938" i="4"/>
  <c r="K1939" i="4"/>
  <c r="L1939" i="4"/>
  <c r="M1939" i="4"/>
  <c r="Q1939" i="4" s="1"/>
  <c r="R1939" i="4" s="1" a="1"/>
  <c r="R1939" i="4" s="1"/>
  <c r="N1939" i="4"/>
  <c r="K1940" i="4"/>
  <c r="L1940" i="4"/>
  <c r="M1940" i="4"/>
  <c r="Q1940" i="4" s="1"/>
  <c r="R1940" i="4" s="1" a="1"/>
  <c r="R1940" i="4" s="1"/>
  <c r="N1940" i="4"/>
  <c r="O1940" i="4" a="1"/>
  <c r="O1940" i="4" s="1"/>
  <c r="P1940" i="4" a="1"/>
  <c r="P1940" i="4" s="1"/>
  <c r="K1941" i="4"/>
  <c r="L1941" i="4"/>
  <c r="M1941" i="4"/>
  <c r="Q1941" i="4" s="1"/>
  <c r="R1941" i="4" s="1" a="1"/>
  <c r="R1941" i="4" s="1"/>
  <c r="N1941" i="4"/>
  <c r="K1942" i="4"/>
  <c r="L1942" i="4"/>
  <c r="M1942" i="4"/>
  <c r="Q1942" i="4" s="1"/>
  <c r="R1942" i="4" s="1" a="1"/>
  <c r="R1942" i="4" s="1"/>
  <c r="N1942" i="4"/>
  <c r="P1942" i="4" s="1" a="1"/>
  <c r="O1942" i="4" a="1"/>
  <c r="O1942" i="4" s="1"/>
  <c r="P1942" i="4"/>
  <c r="K1943" i="4"/>
  <c r="L1943" i="4"/>
  <c r="M1943" i="4"/>
  <c r="Q1943" i="4" s="1"/>
  <c r="R1943" i="4" s="1" a="1"/>
  <c r="R1943" i="4" s="1"/>
  <c r="N1943" i="4"/>
  <c r="K1944" i="4"/>
  <c r="L1944" i="4"/>
  <c r="M1944" i="4"/>
  <c r="N1944" i="4"/>
  <c r="Q1944" i="4"/>
  <c r="R1944" i="4" s="1" a="1"/>
  <c r="R1944" i="4" s="1"/>
  <c r="K1945" i="4"/>
  <c r="S1945" i="4" s="1"/>
  <c r="L1945" i="4"/>
  <c r="M1945" i="4"/>
  <c r="Q1945" i="4" s="1"/>
  <c r="R1945" i="4" s="1" a="1"/>
  <c r="R1945" i="4" s="1"/>
  <c r="N1945" i="4"/>
  <c r="P1945" i="4" s="1" a="1"/>
  <c r="P1945" i="4" s="1"/>
  <c r="K1946" i="4"/>
  <c r="L1946" i="4"/>
  <c r="M1946" i="4"/>
  <c r="N1946" i="4"/>
  <c r="P1946" i="4" s="1" a="1"/>
  <c r="P1946" i="4" s="1"/>
  <c r="Q1946" i="4"/>
  <c r="R1946" i="4" a="1"/>
  <c r="R1946" i="4" s="1"/>
  <c r="K1947" i="4"/>
  <c r="L1947" i="4"/>
  <c r="M1947" i="4"/>
  <c r="Q1947" i="4" s="1"/>
  <c r="R1947" i="4" s="1" a="1"/>
  <c r="R1947" i="4" s="1"/>
  <c r="N1947" i="4"/>
  <c r="P1947" i="4" s="1" a="1"/>
  <c r="P1947" i="4" s="1"/>
  <c r="O1947" i="4" a="1"/>
  <c r="O1947" i="4" s="1"/>
  <c r="S1947" i="4"/>
  <c r="K1948" i="4"/>
  <c r="L1948" i="4"/>
  <c r="M1948" i="4"/>
  <c r="N1948" i="4"/>
  <c r="Q1948" i="4"/>
  <c r="R1948" i="4" s="1" a="1"/>
  <c r="R1948" i="4"/>
  <c r="K1949" i="4"/>
  <c r="L1949" i="4"/>
  <c r="M1949" i="4"/>
  <c r="Q1949" i="4" s="1"/>
  <c r="R1949" i="4" s="1" a="1"/>
  <c r="R1949" i="4" s="1"/>
  <c r="N1949" i="4"/>
  <c r="K1950" i="4"/>
  <c r="L1950" i="4"/>
  <c r="M1950" i="4"/>
  <c r="Q1950" i="4" s="1"/>
  <c r="R1950" i="4" s="1" a="1"/>
  <c r="R1950" i="4" s="1"/>
  <c r="N1950" i="4"/>
  <c r="K1951" i="4"/>
  <c r="L1951" i="4"/>
  <c r="M1951" i="4"/>
  <c r="Q1951" i="4" s="1"/>
  <c r="R1951" i="4" s="1" a="1"/>
  <c r="R1951" i="4" s="1"/>
  <c r="N1951" i="4"/>
  <c r="K1952" i="4"/>
  <c r="L1952" i="4"/>
  <c r="M1952" i="4"/>
  <c r="Q1952" i="4" s="1"/>
  <c r="N1952" i="4"/>
  <c r="P1952" i="4" s="1" a="1"/>
  <c r="P1952" i="4" s="1"/>
  <c r="R1952" i="4" a="1"/>
  <c r="R1952" i="4" s="1"/>
  <c r="S1952" i="4"/>
  <c r="K1953" i="4"/>
  <c r="L1953" i="4"/>
  <c r="M1953" i="4"/>
  <c r="Q1953" i="4" s="1"/>
  <c r="R1953" i="4" s="1" a="1"/>
  <c r="R1953" i="4" s="1"/>
  <c r="N1953" i="4"/>
  <c r="O1953" i="4" a="1"/>
  <c r="O1953" i="4" s="1"/>
  <c r="P1953" i="4" a="1"/>
  <c r="P1953" i="4" s="1"/>
  <c r="S1953" i="4"/>
  <c r="T1953" i="4" s="1"/>
  <c r="K1954" i="4"/>
  <c r="L1954" i="4"/>
  <c r="M1954" i="4"/>
  <c r="Q1954" i="4" s="1"/>
  <c r="N1954" i="4"/>
  <c r="R1954" i="4" a="1"/>
  <c r="R1954" i="4" s="1"/>
  <c r="K1955" i="4"/>
  <c r="L1955" i="4"/>
  <c r="M1955" i="4"/>
  <c r="N1955" i="4"/>
  <c r="Q1955" i="4"/>
  <c r="R1955" i="4" s="1" a="1"/>
  <c r="R1955" i="4" s="1"/>
  <c r="K1956" i="4"/>
  <c r="L1956" i="4"/>
  <c r="M1956" i="4"/>
  <c r="Q1956" i="4" s="1"/>
  <c r="R1956" i="4" s="1" a="1"/>
  <c r="N1956" i="4"/>
  <c r="R1956" i="4"/>
  <c r="S1956" i="4"/>
  <c r="T1956" i="4" s="1"/>
  <c r="K1957" i="4"/>
  <c r="L1957" i="4"/>
  <c r="M1957" i="4"/>
  <c r="Q1957" i="4" s="1"/>
  <c r="R1957" i="4" s="1" a="1"/>
  <c r="R1957" i="4" s="1"/>
  <c r="N1957" i="4"/>
  <c r="O1957" i="4" a="1"/>
  <c r="O1957" i="4" s="1"/>
  <c r="P1957" i="4" a="1"/>
  <c r="P1957" i="4" s="1"/>
  <c r="S1957" i="4"/>
  <c r="T1957" i="4" s="1"/>
  <c r="K1958" i="4"/>
  <c r="L1958" i="4"/>
  <c r="M1958" i="4"/>
  <c r="Q1958" i="4" s="1"/>
  <c r="R1958" i="4" s="1" a="1"/>
  <c r="R1958" i="4" s="1"/>
  <c r="N1958" i="4"/>
  <c r="K1959" i="4"/>
  <c r="L1959" i="4"/>
  <c r="M1959" i="4"/>
  <c r="Q1959" i="4" s="1"/>
  <c r="R1959" i="4" s="1" a="1"/>
  <c r="R1959" i="4" s="1"/>
  <c r="N1959" i="4"/>
  <c r="O1959" i="4" s="1" a="1"/>
  <c r="O1959" i="4" s="1"/>
  <c r="K1960" i="4"/>
  <c r="L1960" i="4"/>
  <c r="M1960" i="4"/>
  <c r="N1960" i="4"/>
  <c r="O1960" i="4" a="1"/>
  <c r="O1960" i="4" s="1"/>
  <c r="P1960" i="4" a="1"/>
  <c r="P1960" i="4" s="1"/>
  <c r="Q1960" i="4"/>
  <c r="R1960" i="4" s="1" a="1"/>
  <c r="R1960" i="4" s="1"/>
  <c r="S1960" i="4"/>
  <c r="K1961" i="4"/>
  <c r="L1961" i="4"/>
  <c r="M1961" i="4"/>
  <c r="Q1961" i="4" s="1"/>
  <c r="R1961" i="4" s="1" a="1"/>
  <c r="R1961" i="4" s="1"/>
  <c r="N1961" i="4"/>
  <c r="O1961" i="4" s="1" a="1"/>
  <c r="O1961" i="4" s="1"/>
  <c r="P1961" i="4" a="1"/>
  <c r="P1961" i="4" s="1"/>
  <c r="K1962" i="4"/>
  <c r="L1962" i="4"/>
  <c r="M1962" i="4"/>
  <c r="Q1962" i="4" s="1"/>
  <c r="R1962" i="4" s="1" a="1"/>
  <c r="R1962" i="4" s="1"/>
  <c r="N1962" i="4"/>
  <c r="K1963" i="4"/>
  <c r="L1963" i="4"/>
  <c r="M1963" i="4"/>
  <c r="Q1963" i="4" s="1"/>
  <c r="R1963" i="4" s="1" a="1"/>
  <c r="N1963" i="4"/>
  <c r="R1963" i="4"/>
  <c r="K1964" i="4"/>
  <c r="L1964" i="4"/>
  <c r="M1964" i="4"/>
  <c r="Q1964" i="4" s="1"/>
  <c r="R1964" i="4" s="1" a="1"/>
  <c r="R1964" i="4" s="1"/>
  <c r="N1964" i="4"/>
  <c r="P1964" i="4" s="1" a="1"/>
  <c r="P1964" i="4" s="1"/>
  <c r="K1965" i="4"/>
  <c r="L1965" i="4"/>
  <c r="M1965" i="4"/>
  <c r="N1965" i="4"/>
  <c r="O1965" i="4" s="1" a="1"/>
  <c r="O1965" i="4" s="1"/>
  <c r="Q1965" i="4"/>
  <c r="R1965" i="4" s="1" a="1"/>
  <c r="R1965" i="4" s="1"/>
  <c r="K1966" i="4"/>
  <c r="L1966" i="4"/>
  <c r="M1966" i="4"/>
  <c r="Q1966" i="4" s="1"/>
  <c r="R1966" i="4" s="1" a="1"/>
  <c r="R1966" i="4" s="1"/>
  <c r="N1966" i="4"/>
  <c r="P1966" i="4" s="1" a="1"/>
  <c r="P1966" i="4" s="1"/>
  <c r="K1967" i="4"/>
  <c r="L1967" i="4"/>
  <c r="M1967" i="4"/>
  <c r="Q1967" i="4" s="1"/>
  <c r="R1967" i="4" s="1" a="1"/>
  <c r="R1967" i="4" s="1"/>
  <c r="N1967" i="4"/>
  <c r="K1968" i="4"/>
  <c r="L1968" i="4"/>
  <c r="M1968" i="4"/>
  <c r="Q1968" i="4" s="1"/>
  <c r="R1968" i="4" s="1" a="1"/>
  <c r="R1968" i="4" s="1"/>
  <c r="N1968" i="4"/>
  <c r="K1969" i="4"/>
  <c r="S1969" i="4" s="1"/>
  <c r="T1969" i="4" s="1"/>
  <c r="L1969" i="4"/>
  <c r="M1969" i="4"/>
  <c r="Q1969" i="4" s="1"/>
  <c r="R1969" i="4" s="1" a="1"/>
  <c r="R1969" i="4" s="1"/>
  <c r="N1969" i="4"/>
  <c r="O1969" i="4" a="1"/>
  <c r="O1969" i="4" s="1"/>
  <c r="P1969" i="4" a="1"/>
  <c r="P1969" i="4" s="1"/>
  <c r="K1970" i="4"/>
  <c r="L1970" i="4"/>
  <c r="M1970" i="4"/>
  <c r="N1970" i="4"/>
  <c r="P1970" i="4" a="1"/>
  <c r="P1970" i="4" s="1"/>
  <c r="Q1970" i="4"/>
  <c r="R1970" i="4" a="1"/>
  <c r="R1970" i="4" s="1"/>
  <c r="K1971" i="4"/>
  <c r="S1971" i="4" s="1"/>
  <c r="L1971" i="4"/>
  <c r="M1971" i="4"/>
  <c r="Q1971" i="4" s="1"/>
  <c r="R1971" i="4" s="1" a="1"/>
  <c r="R1971" i="4" s="1"/>
  <c r="N1971" i="4"/>
  <c r="O1971" i="4" a="1"/>
  <c r="O1971" i="4"/>
  <c r="P1971" i="4" a="1"/>
  <c r="P1971" i="4" s="1"/>
  <c r="K1972" i="4"/>
  <c r="L1972" i="4"/>
  <c r="M1972" i="4"/>
  <c r="N1972" i="4"/>
  <c r="O1972" i="4" s="1" a="1"/>
  <c r="O1972" i="4" s="1"/>
  <c r="P1972" i="4" a="1"/>
  <c r="P1972" i="4" s="1"/>
  <c r="Q1972" i="4"/>
  <c r="R1972" i="4" s="1" a="1"/>
  <c r="R1972" i="4" s="1"/>
  <c r="S1972" i="4"/>
  <c r="K1973" i="4"/>
  <c r="L1973" i="4"/>
  <c r="M1973" i="4"/>
  <c r="Q1973" i="4" s="1"/>
  <c r="R1973" i="4" s="1" a="1"/>
  <c r="N1973" i="4"/>
  <c r="R1973" i="4"/>
  <c r="K1974" i="4"/>
  <c r="L1974" i="4"/>
  <c r="M1974" i="4"/>
  <c r="Q1974" i="4" s="1"/>
  <c r="R1974" i="4" s="1" a="1"/>
  <c r="R1974" i="4" s="1"/>
  <c r="N1974" i="4"/>
  <c r="K1975" i="4"/>
  <c r="L1975" i="4"/>
  <c r="M1975" i="4"/>
  <c r="Q1975" i="4" s="1"/>
  <c r="R1975" i="4" s="1" a="1"/>
  <c r="R1975" i="4" s="1"/>
  <c r="N1975" i="4"/>
  <c r="O1975" i="4" a="1"/>
  <c r="O1975" i="4"/>
  <c r="P1975" i="4" a="1"/>
  <c r="P1975" i="4" s="1"/>
  <c r="K1976" i="4"/>
  <c r="L1976" i="4"/>
  <c r="M1976" i="4"/>
  <c r="Q1976" i="4" s="1"/>
  <c r="R1976" i="4" s="1" a="1"/>
  <c r="R1976" i="4" s="1"/>
  <c r="N1976" i="4"/>
  <c r="K1977" i="4"/>
  <c r="L1977" i="4"/>
  <c r="M1977" i="4"/>
  <c r="Q1977" i="4" s="1"/>
  <c r="R1977" i="4" s="1" a="1"/>
  <c r="R1977" i="4" s="1"/>
  <c r="N1977" i="4"/>
  <c r="K1978" i="4"/>
  <c r="L1978" i="4"/>
  <c r="M1978" i="4"/>
  <c r="Q1978" i="4" s="1"/>
  <c r="N1978" i="4"/>
  <c r="P1978" i="4" s="1" a="1"/>
  <c r="P1978" i="4" s="1"/>
  <c r="O1978" i="4" a="1"/>
  <c r="O1978" i="4" s="1"/>
  <c r="R1978" i="4" a="1"/>
  <c r="R1978" i="4" s="1"/>
  <c r="K1979" i="4"/>
  <c r="L1979" i="4"/>
  <c r="M1979" i="4"/>
  <c r="Q1979" i="4" s="1"/>
  <c r="R1979" i="4" s="1" a="1"/>
  <c r="R1979" i="4" s="1"/>
  <c r="N1979" i="4"/>
  <c r="K1980" i="4"/>
  <c r="L1980" i="4"/>
  <c r="M1980" i="4"/>
  <c r="Q1980" i="4" s="1"/>
  <c r="R1980" i="4" s="1" a="1"/>
  <c r="N1980" i="4"/>
  <c r="O1980" i="4" s="1" a="1"/>
  <c r="O1980" i="4" s="1"/>
  <c r="R1980" i="4"/>
  <c r="K1981" i="4"/>
  <c r="L1981" i="4"/>
  <c r="M1981" i="4"/>
  <c r="Q1981" i="4" s="1"/>
  <c r="R1981" i="4" s="1" a="1"/>
  <c r="R1981" i="4" s="1"/>
  <c r="N1981" i="4"/>
  <c r="P1981" i="4" s="1" a="1"/>
  <c r="P1981" i="4" s="1"/>
  <c r="K1982" i="4"/>
  <c r="L1982" i="4"/>
  <c r="M1982" i="4"/>
  <c r="Q1982" i="4" s="1"/>
  <c r="N1982" i="4"/>
  <c r="R1982" i="4" a="1"/>
  <c r="R1982" i="4" s="1"/>
  <c r="K1983" i="4"/>
  <c r="L1983" i="4"/>
  <c r="M1983" i="4"/>
  <c r="Q1983" i="4" s="1"/>
  <c r="R1983" i="4" s="1" a="1"/>
  <c r="R1983" i="4" s="1"/>
  <c r="N1983" i="4"/>
  <c r="O1983" i="4" a="1"/>
  <c r="O1983" i="4"/>
  <c r="K1984" i="4"/>
  <c r="L1984" i="4"/>
  <c r="M1984" i="4"/>
  <c r="N1984" i="4"/>
  <c r="Q1984" i="4"/>
  <c r="R1984" i="4" s="1" a="1"/>
  <c r="R1984" i="4" s="1"/>
  <c r="K1985" i="4"/>
  <c r="S1985" i="4" s="1"/>
  <c r="L1985" i="4"/>
  <c r="M1985" i="4"/>
  <c r="Q1985" i="4" s="1"/>
  <c r="N1985" i="4"/>
  <c r="P1985" i="4" s="1" a="1"/>
  <c r="P1985" i="4" s="1"/>
  <c r="O1985" i="4" a="1"/>
  <c r="O1985" i="4" s="1"/>
  <c r="R1985" i="4" a="1"/>
  <c r="R1985" i="4" s="1"/>
  <c r="K1986" i="4"/>
  <c r="L1986" i="4"/>
  <c r="M1986" i="4"/>
  <c r="Q1986" i="4" s="1"/>
  <c r="R1986" i="4" s="1" a="1"/>
  <c r="R1986" i="4" s="1"/>
  <c r="N1986" i="4"/>
  <c r="P1986" i="4" a="1"/>
  <c r="P1986" i="4" s="1"/>
  <c r="K1987" i="4"/>
  <c r="L1987" i="4"/>
  <c r="M1987" i="4"/>
  <c r="Q1987" i="4" s="1"/>
  <c r="N1987" i="4"/>
  <c r="R1987" i="4" a="1"/>
  <c r="R1987" i="4" s="1"/>
  <c r="K1988" i="4"/>
  <c r="L1988" i="4"/>
  <c r="M1988" i="4"/>
  <c r="Q1988" i="4" s="1"/>
  <c r="R1988" i="4" s="1" a="1"/>
  <c r="R1988" i="4" s="1"/>
  <c r="N1988" i="4"/>
  <c r="K1989" i="4"/>
  <c r="L1989" i="4"/>
  <c r="M1989" i="4"/>
  <c r="N1989" i="4"/>
  <c r="O1989" i="4" s="1" a="1"/>
  <c r="O1989" i="4" s="1"/>
  <c r="P1989" i="4" a="1"/>
  <c r="P1989" i="4" s="1"/>
  <c r="Q1989" i="4"/>
  <c r="R1989" i="4" s="1" a="1"/>
  <c r="R1989" i="4" s="1"/>
  <c r="K1990" i="4"/>
  <c r="L1990" i="4"/>
  <c r="M1990" i="4"/>
  <c r="Q1990" i="4" s="1"/>
  <c r="R1990" i="4" s="1" a="1"/>
  <c r="R1990" i="4" s="1"/>
  <c r="N1990" i="4"/>
  <c r="S1990" i="4" s="1"/>
  <c r="K1991" i="4"/>
  <c r="L1991" i="4"/>
  <c r="M1991" i="4"/>
  <c r="Q1991" i="4" s="1"/>
  <c r="R1991" i="4" s="1" a="1"/>
  <c r="R1991" i="4" s="1"/>
  <c r="N1991" i="4"/>
  <c r="K1992" i="4"/>
  <c r="L1992" i="4"/>
  <c r="M1992" i="4"/>
  <c r="Q1992" i="4" s="1"/>
  <c r="N1992" i="4"/>
  <c r="R1992" i="4" a="1"/>
  <c r="R1992" i="4"/>
  <c r="S1992" i="4"/>
  <c r="K1993" i="4"/>
  <c r="L1993" i="4"/>
  <c r="M1993" i="4"/>
  <c r="Q1993" i="4" s="1"/>
  <c r="R1993" i="4" s="1" a="1"/>
  <c r="R1993" i="4" s="1"/>
  <c r="N1993" i="4"/>
  <c r="K1994" i="4"/>
  <c r="L1994" i="4"/>
  <c r="M1994" i="4"/>
  <c r="Q1994" i="4" s="1"/>
  <c r="R1994" i="4" s="1" a="1"/>
  <c r="R1994" i="4" s="1"/>
  <c r="N1994" i="4"/>
  <c r="O1994" i="4" s="1" a="1"/>
  <c r="O1994" i="4" s="1"/>
  <c r="P1994" i="4" a="1"/>
  <c r="P1994" i="4" s="1"/>
  <c r="K1995" i="4"/>
  <c r="S1995" i="4" s="1"/>
  <c r="L1995" i="4"/>
  <c r="M1995" i="4"/>
  <c r="N1995" i="4"/>
  <c r="O1995" i="4" a="1"/>
  <c r="O1995" i="4" s="1"/>
  <c r="P1995" i="4" a="1"/>
  <c r="P1995" i="4" s="1"/>
  <c r="Q1995" i="4"/>
  <c r="R1995" i="4" s="1" a="1"/>
  <c r="R1995" i="4" s="1"/>
  <c r="K1996" i="4"/>
  <c r="L1996" i="4"/>
  <c r="M1996" i="4"/>
  <c r="N1996" i="4"/>
  <c r="O1996" i="4" s="1" a="1"/>
  <c r="O1996" i="4" s="1"/>
  <c r="Q1996" i="4"/>
  <c r="R1996" i="4" s="1" a="1"/>
  <c r="R1996" i="4" s="1"/>
  <c r="K1997" i="4"/>
  <c r="S1997" i="4" s="1"/>
  <c r="L1997" i="4"/>
  <c r="M1997" i="4"/>
  <c r="N1997" i="4"/>
  <c r="O1997" i="4" a="1"/>
  <c r="O1997" i="4" s="1"/>
  <c r="P1997" i="4" a="1"/>
  <c r="P1997" i="4" s="1"/>
  <c r="Q1997" i="4"/>
  <c r="R1997" i="4" s="1" a="1"/>
  <c r="R1997" i="4" s="1"/>
  <c r="K1998" i="4"/>
  <c r="L1998" i="4"/>
  <c r="M1998" i="4"/>
  <c r="Q1998" i="4" s="1"/>
  <c r="R1998" i="4" s="1" a="1"/>
  <c r="R1998" i="4" s="1"/>
  <c r="N1998" i="4"/>
  <c r="P1998" i="4" a="1"/>
  <c r="P1998" i="4" s="1"/>
  <c r="K1999" i="4"/>
  <c r="L1999" i="4"/>
  <c r="M1999" i="4"/>
  <c r="Q1999" i="4" s="1"/>
  <c r="R1999" i="4" s="1" a="1"/>
  <c r="R1999" i="4" s="1"/>
  <c r="N1999" i="4"/>
  <c r="P1999" i="4" a="1"/>
  <c r="P1999" i="4" s="1"/>
  <c r="K2000" i="4"/>
  <c r="L2000" i="4"/>
  <c r="M2000" i="4"/>
  <c r="N2000" i="4"/>
  <c r="Q2000" i="4"/>
  <c r="R2000" i="4" s="1" a="1"/>
  <c r="R2000" i="4" s="1"/>
  <c r="K2001" i="4"/>
  <c r="L2001" i="4"/>
  <c r="M2001" i="4"/>
  <c r="Q2001" i="4" s="1"/>
  <c r="R2001" i="4" s="1" a="1"/>
  <c r="R2001" i="4" s="1"/>
  <c r="N2001" i="4"/>
  <c r="S2001" i="4" s="1"/>
  <c r="K2002" i="4"/>
  <c r="L2002" i="4"/>
  <c r="M2002" i="4"/>
  <c r="Q2002" i="4" s="1"/>
  <c r="R2002" i="4" s="1" a="1"/>
  <c r="R2002" i="4" s="1"/>
  <c r="N2002" i="4"/>
  <c r="K2003" i="4"/>
  <c r="L2003" i="4"/>
  <c r="M2003" i="4"/>
  <c r="Q2003" i="4" s="1"/>
  <c r="R2003" i="4" s="1" a="1"/>
  <c r="R2003" i="4" s="1"/>
  <c r="N2003" i="4"/>
  <c r="K2004" i="4"/>
  <c r="L2004" i="4"/>
  <c r="M2004" i="4"/>
  <c r="Q2004" i="4" s="1"/>
  <c r="R2004" i="4" s="1" a="1"/>
  <c r="N2004" i="4"/>
  <c r="P2004" i="4" s="1" a="1"/>
  <c r="P2004" i="4" s="1"/>
  <c r="O2004" i="4" a="1"/>
  <c r="O2004" i="4" s="1"/>
  <c r="R2004" i="4"/>
  <c r="S2004" i="4"/>
  <c r="T2004" i="4" s="1"/>
  <c r="K2005" i="4"/>
  <c r="L2005" i="4"/>
  <c r="M2005" i="4"/>
  <c r="Q2005" i="4" s="1"/>
  <c r="R2005" i="4" s="1" a="1"/>
  <c r="R2005" i="4" s="1"/>
  <c r="N2005" i="4"/>
  <c r="O2005" i="4" a="1"/>
  <c r="O2005" i="4" s="1"/>
  <c r="P2005" i="4" a="1"/>
  <c r="P2005" i="4" s="1"/>
  <c r="S2005" i="4"/>
  <c r="K2006" i="4"/>
  <c r="L2006" i="4"/>
  <c r="M2006" i="4"/>
  <c r="Q2006" i="4" s="1"/>
  <c r="R2006" i="4" s="1" a="1"/>
  <c r="R2006" i="4" s="1"/>
  <c r="N2006" i="4"/>
  <c r="K2007" i="4"/>
  <c r="L2007" i="4"/>
  <c r="M2007" i="4"/>
  <c r="Q2007" i="4" s="1"/>
  <c r="N2007" i="4"/>
  <c r="O2007" i="4" a="1"/>
  <c r="O2007" i="4" s="1"/>
  <c r="P2007" i="4" a="1"/>
  <c r="P2007" i="4" s="1"/>
  <c r="R2007" i="4" a="1"/>
  <c r="R2007" i="4" s="1"/>
  <c r="S2007" i="4"/>
  <c r="K2008" i="4"/>
  <c r="L2008" i="4"/>
  <c r="M2008" i="4"/>
  <c r="Q2008" i="4" s="1"/>
  <c r="R2008" i="4" s="1" a="1"/>
  <c r="R2008" i="4" s="1"/>
  <c r="N2008" i="4"/>
  <c r="O2008" i="4" s="1" a="1"/>
  <c r="O2008" i="4" s="1"/>
  <c r="K2009" i="4"/>
  <c r="L2009" i="4"/>
  <c r="M2009" i="4"/>
  <c r="N2009" i="4"/>
  <c r="O2009" i="4" s="1" a="1"/>
  <c r="O2009" i="4" s="1"/>
  <c r="Q2009" i="4"/>
  <c r="R2009" i="4" a="1"/>
  <c r="R2009" i="4" s="1"/>
  <c r="K2010" i="4"/>
  <c r="L2010" i="4"/>
  <c r="M2010" i="4"/>
  <c r="Q2010" i="4" s="1"/>
  <c r="R2010" i="4" s="1" a="1"/>
  <c r="R2010" i="4" s="1"/>
  <c r="N2010" i="4"/>
  <c r="O2010" i="4" s="1" a="1"/>
  <c r="O2010" i="4" s="1"/>
  <c r="K2011" i="4"/>
  <c r="L2011" i="4"/>
  <c r="M2011" i="4"/>
  <c r="Q2011" i="4" s="1"/>
  <c r="R2011" i="4" s="1" a="1"/>
  <c r="R2011" i="4" s="1"/>
  <c r="T2011" i="4" s="1"/>
  <c r="N2011" i="4"/>
  <c r="S2011" i="4" s="1"/>
  <c r="O2011" i="4" a="1"/>
  <c r="O2011" i="4"/>
  <c r="K2012" i="4"/>
  <c r="L2012" i="4"/>
  <c r="M2012" i="4"/>
  <c r="Q2012" i="4" s="1"/>
  <c r="N2012" i="4"/>
  <c r="P2012" i="4" s="1" a="1"/>
  <c r="P2012" i="4" s="1"/>
  <c r="R2012" i="4" a="1"/>
  <c r="R2012" i="4" s="1"/>
  <c r="K2013" i="4"/>
  <c r="L2013" i="4"/>
  <c r="M2013" i="4"/>
  <c r="N2013" i="4"/>
  <c r="Q2013" i="4"/>
  <c r="R2013" i="4" s="1" a="1"/>
  <c r="R2013" i="4" s="1"/>
  <c r="K2014" i="4"/>
  <c r="L2014" i="4"/>
  <c r="M2014" i="4"/>
  <c r="Q2014" i="4" s="1"/>
  <c r="N2014" i="4"/>
  <c r="O2014" i="4" a="1"/>
  <c r="O2014" i="4" s="1"/>
  <c r="P2014" i="4" a="1"/>
  <c r="P2014" i="4" s="1"/>
  <c r="R2014" i="4" a="1"/>
  <c r="R2014" i="4" s="1"/>
  <c r="K2015" i="4"/>
  <c r="L2015" i="4"/>
  <c r="M2015" i="4"/>
  <c r="Q2015" i="4" s="1"/>
  <c r="R2015" i="4" s="1" a="1"/>
  <c r="R2015" i="4" s="1"/>
  <c r="N2015" i="4"/>
  <c r="O2015" i="4" s="1" a="1"/>
  <c r="O2015" i="4" s="1"/>
  <c r="K2016" i="4"/>
  <c r="L2016" i="4"/>
  <c r="M2016" i="4"/>
  <c r="N2016" i="4"/>
  <c r="Q2016" i="4"/>
  <c r="R2016" i="4" s="1" a="1"/>
  <c r="R2016" i="4" s="1"/>
  <c r="K2017" i="4"/>
  <c r="L2017" i="4"/>
  <c r="M2017" i="4"/>
  <c r="Q2017" i="4" s="1"/>
  <c r="R2017" i="4" s="1" a="1"/>
  <c r="R2017" i="4" s="1"/>
  <c r="N2017" i="4"/>
  <c r="K2018" i="4"/>
  <c r="L2018" i="4"/>
  <c r="M2018" i="4"/>
  <c r="Q2018" i="4" s="1"/>
  <c r="R2018" i="4" s="1" a="1"/>
  <c r="N2018" i="4"/>
  <c r="P2018" i="4" s="1" a="1"/>
  <c r="P2018" i="4" s="1"/>
  <c r="R2018" i="4"/>
  <c r="K2019" i="4"/>
  <c r="L2019" i="4"/>
  <c r="M2019" i="4"/>
  <c r="Q2019" i="4" s="1"/>
  <c r="R2019" i="4" s="1" a="1"/>
  <c r="R2019" i="4" s="1"/>
  <c r="N2019" i="4"/>
  <c r="S2019" i="4" s="1"/>
  <c r="O2019" i="4" a="1"/>
  <c r="O2019" i="4" s="1"/>
  <c r="P2019" i="4" a="1"/>
  <c r="P2019" i="4" s="1"/>
  <c r="K2020" i="4"/>
  <c r="L2020" i="4"/>
  <c r="M2020" i="4"/>
  <c r="N2020" i="4"/>
  <c r="O2020" i="4" a="1"/>
  <c r="O2020" i="4"/>
  <c r="P2020" i="4" a="1"/>
  <c r="P2020" i="4" s="1"/>
  <c r="Q2020" i="4"/>
  <c r="R2020" i="4" s="1" a="1"/>
  <c r="R2020" i="4" s="1"/>
  <c r="K2021" i="4"/>
  <c r="L2021" i="4"/>
  <c r="M2021" i="4"/>
  <c r="Q2021" i="4" s="1"/>
  <c r="R2021" i="4" s="1" a="1"/>
  <c r="R2021" i="4" s="1"/>
  <c r="N2021" i="4"/>
  <c r="O2021" i="4" a="1"/>
  <c r="O2021" i="4" s="1"/>
  <c r="P2021" i="4" a="1"/>
  <c r="P2021" i="4" s="1"/>
  <c r="S2021" i="4"/>
  <c r="K2022" i="4"/>
  <c r="L2022" i="4"/>
  <c r="M2022" i="4"/>
  <c r="Q2022" i="4" s="1"/>
  <c r="R2022" i="4" s="1" a="1"/>
  <c r="R2022" i="4" s="1"/>
  <c r="N2022" i="4"/>
  <c r="O2022" i="4" s="1" a="1"/>
  <c r="O2022" i="4"/>
  <c r="K2023" i="4"/>
  <c r="L2023" i="4"/>
  <c r="M2023" i="4"/>
  <c r="Q2023" i="4" s="1"/>
  <c r="R2023" i="4" s="1" a="1"/>
  <c r="R2023" i="4" s="1"/>
  <c r="N2023" i="4"/>
  <c r="O2023" i="4" s="1" a="1"/>
  <c r="O2023" i="4" s="1"/>
  <c r="K2024" i="4"/>
  <c r="L2024" i="4"/>
  <c r="M2024" i="4"/>
  <c r="Q2024" i="4" s="1"/>
  <c r="R2024" i="4" s="1" a="1"/>
  <c r="R2024" i="4" s="1"/>
  <c r="N2024" i="4"/>
  <c r="K2025" i="4"/>
  <c r="L2025" i="4"/>
  <c r="M2025" i="4"/>
  <c r="N2025" i="4"/>
  <c r="Q2025" i="4"/>
  <c r="R2025" i="4" s="1" a="1"/>
  <c r="R2025" i="4" s="1"/>
  <c r="K2026" i="4"/>
  <c r="L2026" i="4"/>
  <c r="M2026" i="4"/>
  <c r="Q2026" i="4" s="1"/>
  <c r="R2026" i="4" s="1" a="1"/>
  <c r="R2026" i="4" s="1"/>
  <c r="N2026" i="4"/>
  <c r="P2026" i="4" s="1" a="1"/>
  <c r="P2026" i="4" s="1"/>
  <c r="K2027" i="4"/>
  <c r="L2027" i="4"/>
  <c r="M2027" i="4"/>
  <c r="Q2027" i="4" s="1"/>
  <c r="N2027" i="4"/>
  <c r="O2027" i="4" s="1" a="1"/>
  <c r="O2027" i="4" s="1"/>
  <c r="R2027" i="4" a="1"/>
  <c r="R2027" i="4" s="1"/>
  <c r="K2028" i="4"/>
  <c r="L2028" i="4"/>
  <c r="M2028" i="4"/>
  <c r="Q2028" i="4" s="1"/>
  <c r="R2028" i="4" s="1" a="1"/>
  <c r="R2028" i="4" s="1"/>
  <c r="N2028" i="4"/>
  <c r="K2029" i="4"/>
  <c r="L2029" i="4"/>
  <c r="M2029" i="4"/>
  <c r="Q2029" i="4" s="1"/>
  <c r="N2029" i="4"/>
  <c r="R2029" i="4" a="1"/>
  <c r="R2029" i="4" s="1"/>
  <c r="K2030" i="4"/>
  <c r="L2030" i="4"/>
  <c r="M2030" i="4"/>
  <c r="Q2030" i="4" s="1"/>
  <c r="N2030" i="4"/>
  <c r="O2030" i="4" s="1" a="1"/>
  <c r="O2030" i="4" s="1"/>
  <c r="P2030" i="4" a="1"/>
  <c r="P2030" i="4" s="1"/>
  <c r="R2030" i="4" a="1"/>
  <c r="R2030" i="4" s="1"/>
  <c r="S2030" i="4"/>
  <c r="K2031" i="4"/>
  <c r="L2031" i="4"/>
  <c r="M2031" i="4"/>
  <c r="Q2031" i="4" s="1"/>
  <c r="R2031" i="4" s="1" a="1"/>
  <c r="R2031" i="4" s="1"/>
  <c r="N2031" i="4"/>
  <c r="K2032" i="4"/>
  <c r="L2032" i="4"/>
  <c r="M2032" i="4"/>
  <c r="Q2032" i="4" s="1"/>
  <c r="R2032" i="4" s="1" a="1"/>
  <c r="R2032" i="4" s="1"/>
  <c r="N2032" i="4"/>
  <c r="K2033" i="4"/>
  <c r="L2033" i="4"/>
  <c r="M2033" i="4"/>
  <c r="Q2033" i="4" s="1"/>
  <c r="N2033" i="4"/>
  <c r="R2033" i="4" a="1"/>
  <c r="R2033" i="4" s="1"/>
  <c r="K2034" i="4"/>
  <c r="L2034" i="4"/>
  <c r="M2034" i="4"/>
  <c r="Q2034" i="4" s="1"/>
  <c r="R2034" i="4" s="1" a="1"/>
  <c r="R2034" i="4" s="1"/>
  <c r="N2034" i="4"/>
  <c r="S2034" i="4"/>
  <c r="K2035" i="4"/>
  <c r="L2035" i="4"/>
  <c r="M2035" i="4"/>
  <c r="Q2035" i="4" s="1"/>
  <c r="R2035" i="4" s="1" a="1"/>
  <c r="R2035" i="4" s="1"/>
  <c r="N2035" i="4"/>
  <c r="K2036" i="4"/>
  <c r="L2036" i="4"/>
  <c r="M2036" i="4"/>
  <c r="Q2036" i="4" s="1"/>
  <c r="R2036" i="4" s="1" a="1"/>
  <c r="R2036" i="4" s="1"/>
  <c r="N2036" i="4"/>
  <c r="P2036" i="4" s="1" a="1"/>
  <c r="P2036" i="4" s="1"/>
  <c r="K2037" i="4"/>
  <c r="L2037" i="4"/>
  <c r="M2037" i="4"/>
  <c r="Q2037" i="4" s="1"/>
  <c r="R2037" i="4" s="1" a="1"/>
  <c r="R2037" i="4" s="1"/>
  <c r="N2037" i="4"/>
  <c r="K2038" i="4"/>
  <c r="L2038" i="4"/>
  <c r="M2038" i="4"/>
  <c r="Q2038" i="4" s="1"/>
  <c r="R2038" i="4" s="1" a="1"/>
  <c r="R2038" i="4" s="1"/>
  <c r="N2038" i="4"/>
  <c r="O2038" i="4" s="1" a="1"/>
  <c r="O2038" i="4" s="1"/>
  <c r="P2038" i="4" a="1"/>
  <c r="P2038" i="4"/>
  <c r="K2039" i="4"/>
  <c r="L2039" i="4"/>
  <c r="M2039" i="4"/>
  <c r="Q2039" i="4" s="1"/>
  <c r="R2039" i="4" s="1" a="1"/>
  <c r="N2039" i="4"/>
  <c r="R2039" i="4"/>
  <c r="K2040" i="4"/>
  <c r="L2040" i="4"/>
  <c r="M2040" i="4"/>
  <c r="Q2040" i="4" s="1"/>
  <c r="R2040" i="4" s="1" a="1"/>
  <c r="R2040" i="4" s="1"/>
  <c r="N2040" i="4"/>
  <c r="K2041" i="4"/>
  <c r="L2041" i="4"/>
  <c r="M2041" i="4"/>
  <c r="Q2041" i="4" s="1"/>
  <c r="R2041" i="4" s="1" a="1"/>
  <c r="N2041" i="4"/>
  <c r="S2041" i="4" s="1"/>
  <c r="T2041" i="4" s="1"/>
  <c r="R2041" i="4"/>
  <c r="K2042" i="4"/>
  <c r="L2042" i="4"/>
  <c r="M2042" i="4"/>
  <c r="N2042" i="4"/>
  <c r="P2042" i="4" a="1"/>
  <c r="P2042" i="4" s="1"/>
  <c r="Q2042" i="4"/>
  <c r="R2042" i="4" s="1" a="1"/>
  <c r="R2042" i="4" s="1"/>
  <c r="K2043" i="4"/>
  <c r="L2043" i="4"/>
  <c r="M2043" i="4"/>
  <c r="Q2043" i="4" s="1"/>
  <c r="R2043" i="4" s="1" a="1"/>
  <c r="R2043" i="4" s="1"/>
  <c r="N2043" i="4"/>
  <c r="O2043" i="4" s="1" a="1"/>
  <c r="O2043" i="4" s="1"/>
  <c r="P2043" i="4" a="1"/>
  <c r="P2043" i="4" s="1"/>
  <c r="K2044" i="4"/>
  <c r="L2044" i="4"/>
  <c r="M2044" i="4"/>
  <c r="Q2044" i="4" s="1"/>
  <c r="R2044" i="4" s="1" a="1"/>
  <c r="R2044" i="4" s="1"/>
  <c r="N2044" i="4"/>
  <c r="O2044" i="4" a="1"/>
  <c r="O2044" i="4" s="1"/>
  <c r="P2044" i="4" a="1"/>
  <c r="P2044" i="4" s="1"/>
  <c r="S2044" i="4"/>
  <c r="K2045" i="4"/>
  <c r="L2045" i="4"/>
  <c r="M2045" i="4"/>
  <c r="Q2045" i="4" s="1"/>
  <c r="R2045" i="4" s="1" a="1"/>
  <c r="R2045" i="4" s="1"/>
  <c r="N2045" i="4"/>
  <c r="K2046" i="4"/>
  <c r="L2046" i="4"/>
  <c r="M2046" i="4"/>
  <c r="Q2046" i="4" s="1"/>
  <c r="R2046" i="4" s="1" a="1"/>
  <c r="R2046" i="4" s="1"/>
  <c r="N2046" i="4"/>
  <c r="O2046" i="4" s="1" a="1"/>
  <c r="O2046" i="4" s="1"/>
  <c r="K2047" i="4"/>
  <c r="L2047" i="4"/>
  <c r="M2047" i="4"/>
  <c r="Q2047" i="4" s="1"/>
  <c r="R2047" i="4" s="1" a="1"/>
  <c r="R2047" i="4" s="1"/>
  <c r="N2047" i="4"/>
  <c r="K2048" i="4"/>
  <c r="L2048" i="4"/>
  <c r="M2048" i="4"/>
  <c r="Q2048" i="4" s="1"/>
  <c r="R2048" i="4" s="1" a="1"/>
  <c r="R2048" i="4" s="1"/>
  <c r="N2048" i="4"/>
  <c r="O2048" i="4" s="1" a="1"/>
  <c r="O2048" i="4" s="1"/>
  <c r="K2049" i="4"/>
  <c r="L2049" i="4"/>
  <c r="M2049" i="4"/>
  <c r="Q2049" i="4" s="1"/>
  <c r="R2049" i="4" s="1" a="1"/>
  <c r="R2049" i="4" s="1"/>
  <c r="N2049" i="4"/>
  <c r="O2049" i="4" s="1" a="1"/>
  <c r="O2049" i="4" s="1"/>
  <c r="K2050" i="4"/>
  <c r="L2050" i="4"/>
  <c r="M2050" i="4"/>
  <c r="Q2050" i="4" s="1"/>
  <c r="R2050" i="4" s="1" a="1"/>
  <c r="R2050" i="4" s="1"/>
  <c r="N2050" i="4"/>
  <c r="K2051" i="4"/>
  <c r="L2051" i="4"/>
  <c r="M2051" i="4"/>
  <c r="Q2051" i="4" s="1"/>
  <c r="R2051" i="4" s="1" a="1"/>
  <c r="R2051" i="4" s="1"/>
  <c r="N2051" i="4"/>
  <c r="O2051" i="4" s="1" a="1"/>
  <c r="O2051" i="4" s="1"/>
  <c r="K2052" i="4"/>
  <c r="L2052" i="4"/>
  <c r="M2052" i="4"/>
  <c r="N2052" i="4"/>
  <c r="O2052" i="4" a="1"/>
  <c r="O2052" i="4" s="1"/>
  <c r="Q2052" i="4"/>
  <c r="R2052" i="4" a="1"/>
  <c r="R2052" i="4" s="1"/>
  <c r="K2053" i="4"/>
  <c r="L2053" i="4"/>
  <c r="M2053" i="4"/>
  <c r="Q2053" i="4" s="1"/>
  <c r="R2053" i="4" s="1" a="1"/>
  <c r="R2053" i="4" s="1"/>
  <c r="N2053" i="4"/>
  <c r="K2054" i="4"/>
  <c r="L2054" i="4"/>
  <c r="M2054" i="4"/>
  <c r="Q2054" i="4" s="1"/>
  <c r="R2054" i="4" s="1" a="1"/>
  <c r="R2054" i="4" s="1"/>
  <c r="N2054" i="4"/>
  <c r="K2055" i="4"/>
  <c r="L2055" i="4"/>
  <c r="M2055" i="4"/>
  <c r="Q2055" i="4" s="1"/>
  <c r="R2055" i="4" s="1" a="1"/>
  <c r="R2055" i="4" s="1"/>
  <c r="N2055" i="4"/>
  <c r="O2055" i="4" s="1" a="1"/>
  <c r="O2055" i="4" s="1"/>
  <c r="P2055" i="4" a="1"/>
  <c r="P2055" i="4" s="1"/>
  <c r="K2056" i="4"/>
  <c r="L2056" i="4"/>
  <c r="M2056" i="4"/>
  <c r="Q2056" i="4" s="1"/>
  <c r="R2056" i="4" s="1" a="1"/>
  <c r="R2056" i="4" s="1"/>
  <c r="N2056" i="4"/>
  <c r="P2056" i="4" s="1" a="1"/>
  <c r="P2056" i="4" s="1"/>
  <c r="K2057" i="4"/>
  <c r="L2057" i="4"/>
  <c r="M2057" i="4"/>
  <c r="Q2057" i="4" s="1"/>
  <c r="R2057" i="4" s="1" a="1"/>
  <c r="R2057" i="4" s="1"/>
  <c r="N2057" i="4"/>
  <c r="P2057" i="4" s="1" a="1"/>
  <c r="P2057" i="4" s="1"/>
  <c r="K2058" i="4"/>
  <c r="L2058" i="4"/>
  <c r="M2058" i="4"/>
  <c r="Q2058" i="4" s="1"/>
  <c r="R2058" i="4" s="1" a="1"/>
  <c r="R2058" i="4" s="1"/>
  <c r="N2058" i="4"/>
  <c r="P2058" i="4" s="1" a="1"/>
  <c r="P2058" i="4" s="1"/>
  <c r="K2059" i="4"/>
  <c r="L2059" i="4"/>
  <c r="M2059" i="4"/>
  <c r="N2059" i="4"/>
  <c r="O2059" i="4" a="1"/>
  <c r="O2059" i="4" s="1"/>
  <c r="Q2059" i="4"/>
  <c r="R2059" i="4" a="1"/>
  <c r="R2059" i="4" s="1"/>
  <c r="K2060" i="4"/>
  <c r="L2060" i="4"/>
  <c r="M2060" i="4"/>
  <c r="Q2060" i="4" s="1"/>
  <c r="R2060" i="4" s="1" a="1"/>
  <c r="R2060" i="4" s="1"/>
  <c r="N2060" i="4"/>
  <c r="O2060" i="4" s="1" a="1"/>
  <c r="O2060" i="4" s="1"/>
  <c r="K2061" i="4"/>
  <c r="L2061" i="4"/>
  <c r="M2061" i="4"/>
  <c r="N2061" i="4"/>
  <c r="S2061" i="4" s="1"/>
  <c r="P2061" i="4" a="1"/>
  <c r="P2061" i="4" s="1"/>
  <c r="Q2061" i="4"/>
  <c r="R2061" i="4" s="1" a="1"/>
  <c r="R2061" i="4"/>
  <c r="K2062" i="4"/>
  <c r="L2062" i="4"/>
  <c r="M2062" i="4"/>
  <c r="Q2062" i="4" s="1"/>
  <c r="R2062" i="4" s="1" a="1"/>
  <c r="R2062" i="4" s="1"/>
  <c r="N2062" i="4"/>
  <c r="K2063" i="4"/>
  <c r="L2063" i="4"/>
  <c r="M2063" i="4"/>
  <c r="N2063" i="4"/>
  <c r="O2063" i="4" a="1"/>
  <c r="O2063" i="4"/>
  <c r="P2063" i="4" a="1"/>
  <c r="P2063" i="4" s="1"/>
  <c r="Q2063" i="4"/>
  <c r="R2063" i="4" s="1" a="1"/>
  <c r="R2063" i="4" s="1"/>
  <c r="K2064" i="4"/>
  <c r="L2064" i="4"/>
  <c r="M2064" i="4"/>
  <c r="Q2064" i="4" s="1"/>
  <c r="R2064" i="4" s="1" a="1"/>
  <c r="R2064" i="4" s="1"/>
  <c r="N2064" i="4"/>
  <c r="O2064" i="4" s="1" a="1"/>
  <c r="O2064" i="4" s="1"/>
  <c r="K2065" i="4"/>
  <c r="L2065" i="4"/>
  <c r="M2065" i="4"/>
  <c r="N2065" i="4"/>
  <c r="Q2065" i="4"/>
  <c r="R2065" i="4" s="1" a="1"/>
  <c r="R2065" i="4" s="1"/>
  <c r="K2066" i="4"/>
  <c r="L2066" i="4"/>
  <c r="M2066" i="4"/>
  <c r="Q2066" i="4" s="1"/>
  <c r="R2066" i="4" s="1" a="1"/>
  <c r="R2066" i="4" s="1"/>
  <c r="N2066" i="4"/>
  <c r="K2067" i="4"/>
  <c r="L2067" i="4"/>
  <c r="M2067" i="4"/>
  <c r="Q2067" i="4" s="1"/>
  <c r="N2067" i="4"/>
  <c r="O2067" i="4" s="1" a="1"/>
  <c r="O2067" i="4" s="1"/>
  <c r="R2067" i="4" a="1"/>
  <c r="R2067" i="4" s="1"/>
  <c r="K2068" i="4"/>
  <c r="L2068" i="4"/>
  <c r="M2068" i="4"/>
  <c r="Q2068" i="4" s="1"/>
  <c r="R2068" i="4" s="1" a="1"/>
  <c r="R2068" i="4" s="1"/>
  <c r="N2068" i="4"/>
  <c r="P2068" i="4" s="1" a="1"/>
  <c r="P2068" i="4" s="1"/>
  <c r="S2068" i="4"/>
  <c r="K2069" i="4"/>
  <c r="L2069" i="4"/>
  <c r="M2069" i="4"/>
  <c r="Q2069" i="4" s="1"/>
  <c r="R2069" i="4" s="1" a="1"/>
  <c r="N2069" i="4"/>
  <c r="P2069" i="4" s="1" a="1"/>
  <c r="P2069" i="4" s="1"/>
  <c r="O2069" i="4" a="1"/>
  <c r="O2069" i="4" s="1"/>
  <c r="R2069" i="4"/>
  <c r="K2070" i="4"/>
  <c r="L2070" i="4"/>
  <c r="M2070" i="4"/>
  <c r="Q2070" i="4" s="1"/>
  <c r="R2070" i="4" s="1" a="1"/>
  <c r="R2070" i="4" s="1"/>
  <c r="N2070" i="4"/>
  <c r="P2070" i="4" s="1" a="1"/>
  <c r="P2070" i="4" s="1"/>
  <c r="O2070" i="4" a="1"/>
  <c r="O2070" i="4" s="1"/>
  <c r="K2071" i="4"/>
  <c r="L2071" i="4"/>
  <c r="M2071" i="4"/>
  <c r="Q2071" i="4" s="1"/>
  <c r="R2071" i="4" s="1" a="1"/>
  <c r="R2071" i="4" s="1"/>
  <c r="N2071" i="4"/>
  <c r="O2071" i="4" a="1"/>
  <c r="O2071" i="4"/>
  <c r="P2071" i="4" a="1"/>
  <c r="P2071" i="4" s="1"/>
  <c r="K2072" i="4"/>
  <c r="L2072" i="4"/>
  <c r="M2072" i="4"/>
  <c r="Q2072" i="4" s="1"/>
  <c r="R2072" i="4" s="1" a="1"/>
  <c r="R2072" i="4" s="1"/>
  <c r="N2072" i="4"/>
  <c r="P2072" i="4" s="1" a="1"/>
  <c r="P2072" i="4" s="1"/>
  <c r="K2073" i="4"/>
  <c r="L2073" i="4"/>
  <c r="M2073" i="4"/>
  <c r="Q2073" i="4" s="1"/>
  <c r="R2073" i="4" s="1" a="1"/>
  <c r="R2073" i="4" s="1"/>
  <c r="N2073" i="4"/>
  <c r="K2074" i="4"/>
  <c r="L2074" i="4"/>
  <c r="M2074" i="4"/>
  <c r="Q2074" i="4" s="1"/>
  <c r="R2074" i="4" s="1" a="1"/>
  <c r="R2074" i="4" s="1"/>
  <c r="N2074" i="4"/>
  <c r="K2075" i="4"/>
  <c r="L2075" i="4"/>
  <c r="M2075" i="4"/>
  <c r="Q2075" i="4" s="1"/>
  <c r="R2075" i="4" s="1" a="1"/>
  <c r="R2075" i="4" s="1"/>
  <c r="N2075" i="4"/>
  <c r="K2076" i="4"/>
  <c r="L2076" i="4"/>
  <c r="M2076" i="4"/>
  <c r="Q2076" i="4" s="1"/>
  <c r="N2076" i="4"/>
  <c r="P2076" i="4" s="1" a="1"/>
  <c r="P2076" i="4" s="1"/>
  <c r="R2076" i="4" a="1"/>
  <c r="R2076" i="4" s="1"/>
  <c r="K2077" i="4"/>
  <c r="L2077" i="4"/>
  <c r="M2077" i="4"/>
  <c r="Q2077" i="4" s="1"/>
  <c r="N2077" i="4"/>
  <c r="O2077" i="4" a="1"/>
  <c r="O2077" i="4" s="1"/>
  <c r="P2077" i="4" a="1"/>
  <c r="P2077" i="4" s="1"/>
  <c r="R2077" i="4" a="1"/>
  <c r="R2077" i="4" s="1"/>
  <c r="K2078" i="4"/>
  <c r="L2078" i="4"/>
  <c r="M2078" i="4"/>
  <c r="Q2078" i="4" s="1"/>
  <c r="N2078" i="4"/>
  <c r="R2078" i="4" a="1"/>
  <c r="R2078" i="4" s="1"/>
  <c r="K2079" i="4"/>
  <c r="S2079" i="4" s="1"/>
  <c r="T2079" i="4" s="1"/>
  <c r="L2079" i="4"/>
  <c r="M2079" i="4"/>
  <c r="Q2079" i="4" s="1"/>
  <c r="R2079" i="4" s="1" a="1"/>
  <c r="R2079" i="4" s="1"/>
  <c r="N2079" i="4"/>
  <c r="P2079" i="4" s="1" a="1"/>
  <c r="P2079" i="4" s="1"/>
  <c r="K2080" i="4"/>
  <c r="L2080" i="4"/>
  <c r="M2080" i="4"/>
  <c r="N2080" i="4"/>
  <c r="P2080" i="4" s="1" a="1"/>
  <c r="P2080" i="4" s="1"/>
  <c r="Q2080" i="4"/>
  <c r="R2080" i="4" a="1"/>
  <c r="R2080" i="4" s="1"/>
  <c r="K2081" i="4"/>
  <c r="L2081" i="4"/>
  <c r="M2081" i="4"/>
  <c r="Q2081" i="4" s="1"/>
  <c r="R2081" i="4" s="1" a="1"/>
  <c r="R2081" i="4" s="1"/>
  <c r="N2081" i="4"/>
  <c r="S2081" i="4" s="1"/>
  <c r="K2082" i="4"/>
  <c r="L2082" i="4"/>
  <c r="M2082" i="4"/>
  <c r="Q2082" i="4" s="1"/>
  <c r="R2082" i="4" s="1" a="1"/>
  <c r="R2082" i="4" s="1"/>
  <c r="N2082" i="4"/>
  <c r="K2083" i="4"/>
  <c r="L2083" i="4"/>
  <c r="M2083" i="4"/>
  <c r="Q2083" i="4" s="1"/>
  <c r="R2083" i="4" s="1" a="1"/>
  <c r="R2083" i="4" s="1"/>
  <c r="N2083" i="4"/>
  <c r="K2084" i="4"/>
  <c r="L2084" i="4"/>
  <c r="M2084" i="4"/>
  <c r="Q2084" i="4" s="1"/>
  <c r="N2084" i="4"/>
  <c r="R2084" i="4" a="1"/>
  <c r="R2084" i="4" s="1"/>
  <c r="K2085" i="4"/>
  <c r="L2085" i="4"/>
  <c r="M2085" i="4"/>
  <c r="Q2085" i="4" s="1"/>
  <c r="R2085" i="4" s="1" a="1"/>
  <c r="R2085" i="4" s="1"/>
  <c r="N2085" i="4"/>
  <c r="K2086" i="4"/>
  <c r="L2086" i="4"/>
  <c r="M2086" i="4"/>
  <c r="Q2086" i="4" s="1"/>
  <c r="R2086" i="4" s="1" a="1"/>
  <c r="R2086" i="4" s="1"/>
  <c r="N2086" i="4"/>
  <c r="O2086" i="4" s="1" a="1"/>
  <c r="O2086" i="4" s="1"/>
  <c r="P2086" i="4" a="1"/>
  <c r="P2086" i="4" s="1"/>
  <c r="K2087" i="4"/>
  <c r="L2087" i="4"/>
  <c r="M2087" i="4"/>
  <c r="Q2087" i="4" s="1"/>
  <c r="R2087" i="4" s="1" a="1"/>
  <c r="R2087" i="4" s="1"/>
  <c r="N2087" i="4"/>
  <c r="P2087" i="4" s="1" a="1"/>
  <c r="P2087" i="4" s="1"/>
  <c r="K2088" i="4"/>
  <c r="L2088" i="4"/>
  <c r="M2088" i="4"/>
  <c r="Q2088" i="4" s="1"/>
  <c r="R2088" i="4" s="1" a="1"/>
  <c r="R2088" i="4" s="1"/>
  <c r="N2088" i="4"/>
  <c r="K2089" i="4"/>
  <c r="L2089" i="4"/>
  <c r="M2089" i="4"/>
  <c r="Q2089" i="4" s="1"/>
  <c r="R2089" i="4" s="1" a="1"/>
  <c r="R2089" i="4" s="1"/>
  <c r="N2089" i="4"/>
  <c r="S2089" i="4"/>
  <c r="K2090" i="4"/>
  <c r="L2090" i="4"/>
  <c r="M2090" i="4"/>
  <c r="N2090" i="4"/>
  <c r="O2090" i="4" s="1" a="1"/>
  <c r="O2090" i="4" s="1"/>
  <c r="P2090" i="4" a="1"/>
  <c r="P2090" i="4" s="1"/>
  <c r="Q2090" i="4"/>
  <c r="R2090" i="4" s="1" a="1"/>
  <c r="R2090" i="4" s="1"/>
  <c r="S2090" i="4"/>
  <c r="K2091" i="4"/>
  <c r="L2091" i="4"/>
  <c r="M2091" i="4"/>
  <c r="N2091" i="4"/>
  <c r="P2091" i="4" s="1" a="1"/>
  <c r="P2091" i="4" s="1"/>
  <c r="O2091" i="4" a="1"/>
  <c r="O2091" i="4" s="1"/>
  <c r="Q2091" i="4"/>
  <c r="R2091" i="4" s="1" a="1"/>
  <c r="R2091" i="4"/>
  <c r="S2091" i="4"/>
  <c r="K2092" i="4"/>
  <c r="L2092" i="4"/>
  <c r="M2092" i="4"/>
  <c r="Q2092" i="4" s="1"/>
  <c r="R2092" i="4" s="1" a="1"/>
  <c r="R2092" i="4" s="1"/>
  <c r="N2092" i="4"/>
  <c r="K2093" i="4"/>
  <c r="L2093" i="4"/>
  <c r="M2093" i="4"/>
  <c r="N2093" i="4"/>
  <c r="Q2093" i="4"/>
  <c r="R2093" i="4" s="1" a="1"/>
  <c r="R2093" i="4" s="1"/>
  <c r="K2094" i="4"/>
  <c r="L2094" i="4"/>
  <c r="M2094" i="4"/>
  <c r="Q2094" i="4" s="1"/>
  <c r="R2094" i="4" s="1" a="1"/>
  <c r="R2094" i="4" s="1"/>
  <c r="N2094" i="4"/>
  <c r="K2095" i="4"/>
  <c r="L2095" i="4"/>
  <c r="M2095" i="4"/>
  <c r="Q2095" i="4" s="1"/>
  <c r="R2095" i="4" s="1" a="1"/>
  <c r="R2095" i="4" s="1"/>
  <c r="N2095" i="4"/>
  <c r="P2095" i="4" s="1" a="1"/>
  <c r="P2095" i="4" s="1"/>
  <c r="K2096" i="4"/>
  <c r="L2096" i="4"/>
  <c r="M2096" i="4"/>
  <c r="Q2096" i="4" s="1"/>
  <c r="R2096" i="4" s="1" a="1"/>
  <c r="R2096" i="4" s="1"/>
  <c r="N2096" i="4"/>
  <c r="P2096" i="4" s="1" a="1"/>
  <c r="P2096" i="4" s="1"/>
  <c r="K2097" i="4"/>
  <c r="L2097" i="4"/>
  <c r="M2097" i="4"/>
  <c r="Q2097" i="4" s="1"/>
  <c r="R2097" i="4" s="1" a="1"/>
  <c r="R2097" i="4" s="1"/>
  <c r="N2097" i="4"/>
  <c r="O2097" i="4" a="1"/>
  <c r="O2097" i="4"/>
  <c r="P2097" i="4" a="1"/>
  <c r="P2097" i="4" s="1"/>
  <c r="K2098" i="4"/>
  <c r="L2098" i="4"/>
  <c r="M2098" i="4"/>
  <c r="Q2098" i="4" s="1"/>
  <c r="R2098" i="4" s="1" a="1"/>
  <c r="R2098" i="4" s="1"/>
  <c r="T2098" i="4" s="1"/>
  <c r="N2098" i="4"/>
  <c r="S2098" i="4" s="1"/>
  <c r="O2098" i="4" a="1"/>
  <c r="O2098" i="4" s="1"/>
  <c r="K2099" i="4"/>
  <c r="L2099" i="4"/>
  <c r="M2099" i="4"/>
  <c r="Q2099" i="4" s="1"/>
  <c r="R2099" i="4" s="1" a="1"/>
  <c r="R2099" i="4" s="1"/>
  <c r="N2099" i="4"/>
  <c r="O2099" i="4" s="1" a="1"/>
  <c r="O2099" i="4" s="1"/>
  <c r="P2099" i="4" a="1"/>
  <c r="P2099" i="4"/>
  <c r="K2100" i="4"/>
  <c r="L2100" i="4"/>
  <c r="M2100" i="4"/>
  <c r="N2100" i="4"/>
  <c r="Q2100" i="4"/>
  <c r="R2100" i="4" s="1" a="1"/>
  <c r="R2100" i="4" s="1"/>
  <c r="K2101" i="4"/>
  <c r="L2101" i="4"/>
  <c r="M2101" i="4"/>
  <c r="Q2101" i="4" s="1"/>
  <c r="R2101" i="4" s="1" a="1"/>
  <c r="R2101" i="4" s="1"/>
  <c r="N2101" i="4"/>
  <c r="O2101" i="4" s="1" a="1"/>
  <c r="O2101" i="4" s="1"/>
  <c r="K2102" i="4"/>
  <c r="L2102" i="4"/>
  <c r="M2102" i="4"/>
  <c r="Q2102" i="4" s="1"/>
  <c r="R2102" i="4" s="1" a="1"/>
  <c r="R2102" i="4" s="1"/>
  <c r="T2102" i="4" s="1"/>
  <c r="N2102" i="4"/>
  <c r="S2102" i="4" s="1"/>
  <c r="O2102" i="4" a="1"/>
  <c r="O2102" i="4" s="1"/>
  <c r="P2102" i="4" a="1"/>
  <c r="P2102" i="4" s="1"/>
  <c r="K2103" i="4"/>
  <c r="L2103" i="4"/>
  <c r="M2103" i="4"/>
  <c r="N2103" i="4"/>
  <c r="P2103" i="4" s="1" a="1"/>
  <c r="P2103" i="4" s="1"/>
  <c r="Q2103" i="4"/>
  <c r="R2103" i="4" s="1" a="1"/>
  <c r="R2103" i="4" s="1"/>
  <c r="K2104" i="4"/>
  <c r="L2104" i="4"/>
  <c r="M2104" i="4"/>
  <c r="Q2104" i="4" s="1"/>
  <c r="R2104" i="4" s="1" a="1"/>
  <c r="R2104" i="4" s="1"/>
  <c r="N2104" i="4"/>
  <c r="O2104" i="4" a="1"/>
  <c r="O2104" i="4" s="1"/>
  <c r="P2104" i="4" a="1"/>
  <c r="P2104" i="4" s="1"/>
  <c r="S2104" i="4"/>
  <c r="K2105" i="4"/>
  <c r="L2105" i="4"/>
  <c r="M2105" i="4"/>
  <c r="N2105" i="4"/>
  <c r="Q2105" i="4"/>
  <c r="R2105" i="4" a="1"/>
  <c r="R2105" i="4" s="1"/>
  <c r="K2106" i="4"/>
  <c r="L2106" i="4"/>
  <c r="M2106" i="4"/>
  <c r="Q2106" i="4" s="1"/>
  <c r="R2106" i="4" s="1" a="1"/>
  <c r="R2106" i="4" s="1"/>
  <c r="N2106" i="4"/>
  <c r="K2107" i="4"/>
  <c r="L2107" i="4"/>
  <c r="M2107" i="4"/>
  <c r="Q2107" i="4" s="1"/>
  <c r="R2107" i="4" s="1" a="1"/>
  <c r="R2107" i="4" s="1"/>
  <c r="N2107" i="4"/>
  <c r="P2107" i="4" s="1" a="1"/>
  <c r="P2107" i="4" s="1"/>
  <c r="K2108" i="4"/>
  <c r="L2108" i="4"/>
  <c r="M2108" i="4"/>
  <c r="Q2108" i="4" s="1"/>
  <c r="R2108" i="4" s="1" a="1"/>
  <c r="R2108" i="4" s="1"/>
  <c r="N2108" i="4"/>
  <c r="K2109" i="4"/>
  <c r="L2109" i="4"/>
  <c r="M2109" i="4"/>
  <c r="N2109" i="4"/>
  <c r="P2109" i="4" s="1" a="1"/>
  <c r="P2109" i="4" s="1"/>
  <c r="O2109" i="4" a="1"/>
  <c r="O2109" i="4" s="1"/>
  <c r="Q2109" i="4"/>
  <c r="R2109" i="4" a="1"/>
  <c r="R2109" i="4" s="1"/>
  <c r="K2110" i="4"/>
  <c r="L2110" i="4"/>
  <c r="M2110" i="4"/>
  <c r="Q2110" i="4" s="1"/>
  <c r="R2110" i="4" s="1" a="1"/>
  <c r="R2110" i="4" s="1"/>
  <c r="N2110" i="4"/>
  <c r="O2110" i="4" s="1" a="1"/>
  <c r="O2110" i="4" s="1"/>
  <c r="K2111" i="4"/>
  <c r="S2111" i="4" s="1"/>
  <c r="T2111" i="4" s="1"/>
  <c r="L2111" i="4"/>
  <c r="M2111" i="4"/>
  <c r="Q2111" i="4" s="1"/>
  <c r="N2111" i="4"/>
  <c r="P2111" i="4" s="1" a="1"/>
  <c r="P2111" i="4" s="1"/>
  <c r="R2111" i="4" a="1"/>
  <c r="R2111" i="4" s="1"/>
  <c r="K2112" i="4"/>
  <c r="L2112" i="4"/>
  <c r="M2112" i="4"/>
  <c r="Q2112" i="4" s="1"/>
  <c r="N2112" i="4"/>
  <c r="R2112" i="4" a="1"/>
  <c r="R2112" i="4" s="1"/>
  <c r="K2113" i="4"/>
  <c r="L2113" i="4"/>
  <c r="M2113" i="4"/>
  <c r="Q2113" i="4" s="1"/>
  <c r="N2113" i="4"/>
  <c r="R2113" i="4" a="1"/>
  <c r="R2113" i="4" s="1"/>
  <c r="K2114" i="4"/>
  <c r="L2114" i="4"/>
  <c r="M2114" i="4"/>
  <c r="Q2114" i="4" s="1"/>
  <c r="R2114" i="4" s="1" a="1"/>
  <c r="R2114" i="4" s="1"/>
  <c r="N2114" i="4"/>
  <c r="K2115" i="4"/>
  <c r="L2115" i="4"/>
  <c r="M2115" i="4"/>
  <c r="Q2115" i="4" s="1"/>
  <c r="R2115" i="4" s="1" a="1"/>
  <c r="R2115" i="4" s="1"/>
  <c r="N2115" i="4"/>
  <c r="S2115" i="4"/>
  <c r="K2116" i="4"/>
  <c r="L2116" i="4"/>
  <c r="M2116" i="4"/>
  <c r="Q2116" i="4" s="1"/>
  <c r="N2116" i="4"/>
  <c r="P2116" i="4" s="1" a="1"/>
  <c r="P2116" i="4" s="1"/>
  <c r="O2116" i="4" a="1"/>
  <c r="O2116" i="4" s="1"/>
  <c r="R2116" i="4" a="1"/>
  <c r="R2116" i="4" s="1"/>
  <c r="S2116" i="4"/>
  <c r="K2117" i="4"/>
  <c r="L2117" i="4"/>
  <c r="M2117" i="4"/>
  <c r="N2117" i="4"/>
  <c r="Q2117" i="4"/>
  <c r="R2117" i="4" s="1" a="1"/>
  <c r="R2117" i="4" s="1"/>
  <c r="K2118" i="4"/>
  <c r="S2118" i="4" s="1"/>
  <c r="L2118" i="4"/>
  <c r="M2118" i="4"/>
  <c r="N2118" i="4"/>
  <c r="O2118" i="4" s="1" a="1"/>
  <c r="O2118" i="4" s="1"/>
  <c r="P2118" i="4" a="1"/>
  <c r="P2118" i="4" s="1"/>
  <c r="Q2118" i="4"/>
  <c r="R2118" i="4" a="1"/>
  <c r="R2118" i="4" s="1"/>
  <c r="K2119" i="4"/>
  <c r="L2119" i="4"/>
  <c r="M2119" i="4"/>
  <c r="N2119" i="4"/>
  <c r="O2119" i="4" a="1"/>
  <c r="O2119" i="4" s="1"/>
  <c r="Q2119" i="4"/>
  <c r="R2119" i="4" s="1" a="1"/>
  <c r="R2119" i="4" s="1"/>
  <c r="K2120" i="4"/>
  <c r="L2120" i="4"/>
  <c r="M2120" i="4"/>
  <c r="N2120" i="4"/>
  <c r="O2120" i="4" a="1"/>
  <c r="O2120" i="4" s="1"/>
  <c r="P2120" i="4" a="1"/>
  <c r="P2120" i="4" s="1"/>
  <c r="Q2120" i="4"/>
  <c r="R2120" i="4" s="1" a="1"/>
  <c r="R2120" i="4" s="1"/>
  <c r="K2121" i="4"/>
  <c r="L2121" i="4"/>
  <c r="M2121" i="4"/>
  <c r="N2121" i="4"/>
  <c r="Q2121" i="4"/>
  <c r="R2121" i="4" s="1" a="1"/>
  <c r="R2121" i="4" s="1"/>
  <c r="K2122" i="4"/>
  <c r="S2122" i="4" s="1"/>
  <c r="T2122" i="4" s="1"/>
  <c r="L2122" i="4"/>
  <c r="M2122" i="4"/>
  <c r="Q2122" i="4" s="1"/>
  <c r="R2122" i="4" s="1" a="1"/>
  <c r="R2122" i="4" s="1"/>
  <c r="N2122" i="4"/>
  <c r="P2122" i="4" s="1" a="1"/>
  <c r="P2122" i="4" s="1"/>
  <c r="O2122" i="4" a="1"/>
  <c r="O2122" i="4"/>
  <c r="K2123" i="4"/>
  <c r="L2123" i="4"/>
  <c r="M2123" i="4"/>
  <c r="Q2123" i="4" s="1"/>
  <c r="N2123" i="4"/>
  <c r="O2123" i="4" s="1" a="1"/>
  <c r="O2123" i="4" s="1"/>
  <c r="P2123" i="4" a="1"/>
  <c r="P2123" i="4" s="1"/>
  <c r="R2123" i="4" a="1"/>
  <c r="R2123" i="4" s="1"/>
  <c r="K2124" i="4"/>
  <c r="S2124" i="4" s="1"/>
  <c r="L2124" i="4"/>
  <c r="M2124" i="4"/>
  <c r="N2124" i="4"/>
  <c r="P2124" i="4" s="1" a="1"/>
  <c r="P2124" i="4" s="1"/>
  <c r="O2124" i="4" a="1"/>
  <c r="O2124" i="4" s="1"/>
  <c r="Q2124" i="4"/>
  <c r="R2124" i="4" s="1" a="1"/>
  <c r="R2124" i="4" s="1"/>
  <c r="K2125" i="4"/>
  <c r="L2125" i="4"/>
  <c r="M2125" i="4"/>
  <c r="Q2125" i="4" s="1"/>
  <c r="R2125" i="4" s="1" a="1"/>
  <c r="R2125" i="4" s="1"/>
  <c r="N2125" i="4"/>
  <c r="P2125" i="4" s="1" a="1"/>
  <c r="O2125" i="4" a="1"/>
  <c r="O2125" i="4" s="1"/>
  <c r="P2125" i="4"/>
  <c r="K2126" i="4"/>
  <c r="L2126" i="4"/>
  <c r="M2126" i="4"/>
  <c r="N2126" i="4"/>
  <c r="O2126" i="4" a="1"/>
  <c r="O2126" i="4" s="1"/>
  <c r="P2126" i="4" a="1"/>
  <c r="P2126" i="4"/>
  <c r="Q2126" i="4"/>
  <c r="R2126" i="4" s="1" a="1"/>
  <c r="R2126" i="4" s="1"/>
  <c r="K2127" i="4"/>
  <c r="S2127" i="4" s="1"/>
  <c r="T2127" i="4" s="1"/>
  <c r="L2127" i="4"/>
  <c r="M2127" i="4"/>
  <c r="N2127" i="4"/>
  <c r="Q2127" i="4"/>
  <c r="R2127" i="4" a="1"/>
  <c r="R2127" i="4" s="1"/>
  <c r="K2128" i="4"/>
  <c r="L2128" i="4"/>
  <c r="M2128" i="4"/>
  <c r="Q2128" i="4" s="1"/>
  <c r="R2128" i="4" s="1" a="1"/>
  <c r="R2128" i="4" s="1"/>
  <c r="N2128" i="4"/>
  <c r="S2128" i="4" s="1"/>
  <c r="O2128" i="4" a="1"/>
  <c r="O2128" i="4" s="1"/>
  <c r="P2128" i="4" a="1"/>
  <c r="P2128" i="4" s="1"/>
  <c r="K2129" i="4"/>
  <c r="L2129" i="4"/>
  <c r="M2129" i="4"/>
  <c r="N2129" i="4"/>
  <c r="Q2129" i="4"/>
  <c r="R2129" i="4" s="1" a="1"/>
  <c r="R2129" i="4" s="1"/>
  <c r="K2130" i="4"/>
  <c r="L2130" i="4"/>
  <c r="M2130" i="4"/>
  <c r="N2130" i="4"/>
  <c r="P2130" i="4" s="1" a="1"/>
  <c r="P2130" i="4" s="1"/>
  <c r="O2130" i="4" a="1"/>
  <c r="O2130" i="4" s="1"/>
  <c r="Q2130" i="4"/>
  <c r="R2130" i="4" a="1"/>
  <c r="R2130" i="4"/>
  <c r="S2130" i="4"/>
  <c r="K2131" i="4"/>
  <c r="L2131" i="4"/>
  <c r="M2131" i="4"/>
  <c r="Q2131" i="4" s="1"/>
  <c r="R2131" i="4" s="1" a="1"/>
  <c r="R2131" i="4" s="1"/>
  <c r="N2131" i="4"/>
  <c r="K2132" i="4"/>
  <c r="L2132" i="4"/>
  <c r="M2132" i="4"/>
  <c r="Q2132" i="4" s="1"/>
  <c r="R2132" i="4" s="1" a="1"/>
  <c r="R2132" i="4" s="1"/>
  <c r="N2132" i="4"/>
  <c r="S2132" i="4" s="1"/>
  <c r="O2132" i="4" a="1"/>
  <c r="O2132" i="4" s="1"/>
  <c r="P2132" i="4" a="1"/>
  <c r="P2132" i="4" s="1"/>
  <c r="K2133" i="4"/>
  <c r="L2133" i="4"/>
  <c r="M2133" i="4"/>
  <c r="Q2133" i="4" s="1"/>
  <c r="R2133" i="4" s="1" a="1"/>
  <c r="R2133" i="4" s="1"/>
  <c r="N2133" i="4"/>
  <c r="O2133" i="4" s="1" a="1"/>
  <c r="O2133" i="4" s="1"/>
  <c r="P2133" i="4" a="1"/>
  <c r="P2133" i="4" s="1"/>
  <c r="K2134" i="4"/>
  <c r="L2134" i="4"/>
  <c r="M2134" i="4"/>
  <c r="Q2134" i="4" s="1"/>
  <c r="R2134" i="4" s="1" a="1"/>
  <c r="R2134" i="4" s="1"/>
  <c r="N2134" i="4"/>
  <c r="P2134" i="4" s="1" a="1"/>
  <c r="P2134" i="4" s="1"/>
  <c r="K2135" i="4"/>
  <c r="L2135" i="4"/>
  <c r="M2135" i="4"/>
  <c r="Q2135" i="4" s="1"/>
  <c r="R2135" i="4" s="1" a="1"/>
  <c r="R2135" i="4" s="1"/>
  <c r="N2135" i="4"/>
  <c r="O2135" i="4" s="1" a="1"/>
  <c r="O2135" i="4" s="1"/>
  <c r="K2136" i="4"/>
  <c r="L2136" i="4"/>
  <c r="M2136" i="4"/>
  <c r="Q2136" i="4" s="1"/>
  <c r="R2136" i="4" s="1" a="1"/>
  <c r="N2136" i="4"/>
  <c r="R2136" i="4"/>
  <c r="K2137" i="4"/>
  <c r="L2137" i="4"/>
  <c r="M2137" i="4"/>
  <c r="Q2137" i="4" s="1"/>
  <c r="R2137" i="4" s="1" a="1"/>
  <c r="R2137" i="4" s="1"/>
  <c r="N2137" i="4"/>
  <c r="S2137" i="4" s="1"/>
  <c r="T2137" i="4" s="1"/>
  <c r="K2138" i="4"/>
  <c r="L2138" i="4"/>
  <c r="M2138" i="4"/>
  <c r="Q2138" i="4" s="1"/>
  <c r="R2138" i="4" s="1" a="1"/>
  <c r="R2138" i="4" s="1"/>
  <c r="N2138" i="4"/>
  <c r="K2139" i="4"/>
  <c r="L2139" i="4"/>
  <c r="M2139" i="4"/>
  <c r="Q2139" i="4" s="1"/>
  <c r="N2139" i="4"/>
  <c r="P2139" i="4" a="1"/>
  <c r="P2139" i="4"/>
  <c r="R2139" i="4" a="1"/>
  <c r="R2139" i="4" s="1"/>
  <c r="K2140" i="4"/>
  <c r="L2140" i="4"/>
  <c r="M2140" i="4"/>
  <c r="N2140" i="4"/>
  <c r="O2140" i="4" a="1"/>
  <c r="O2140" i="4" s="1"/>
  <c r="P2140" i="4" a="1"/>
  <c r="P2140" i="4"/>
  <c r="Q2140" i="4"/>
  <c r="R2140" i="4" s="1" a="1"/>
  <c r="R2140" i="4"/>
  <c r="S2140" i="4"/>
  <c r="T2140" i="4" s="1"/>
  <c r="K2141" i="4"/>
  <c r="S2141" i="4" s="1"/>
  <c r="L2141" i="4"/>
  <c r="M2141" i="4"/>
  <c r="Q2141" i="4" s="1"/>
  <c r="N2141" i="4"/>
  <c r="O2141" i="4" s="1" a="1"/>
  <c r="O2141" i="4"/>
  <c r="P2141" i="4" a="1"/>
  <c r="P2141" i="4" s="1"/>
  <c r="R2141" i="4" a="1"/>
  <c r="R2141" i="4" s="1"/>
  <c r="K2142" i="4"/>
  <c r="L2142" i="4"/>
  <c r="M2142" i="4"/>
  <c r="Q2142" i="4" s="1"/>
  <c r="R2142" i="4" s="1" a="1"/>
  <c r="R2142" i="4" s="1"/>
  <c r="N2142" i="4"/>
  <c r="P2142" i="4" s="1" a="1"/>
  <c r="P2142" i="4" s="1"/>
  <c r="O2142" i="4" a="1"/>
  <c r="O2142" i="4" s="1"/>
  <c r="S2142" i="4"/>
  <c r="K2143" i="4"/>
  <c r="L2143" i="4"/>
  <c r="M2143" i="4"/>
  <c r="N2143" i="4"/>
  <c r="S2143" i="4" s="1"/>
  <c r="O2143" i="4" a="1"/>
  <c r="O2143" i="4" s="1"/>
  <c r="P2143" i="4" a="1"/>
  <c r="P2143" i="4" s="1"/>
  <c r="Q2143" i="4"/>
  <c r="R2143" i="4" s="1" a="1"/>
  <c r="R2143" i="4" s="1"/>
  <c r="K2144" i="4"/>
  <c r="L2144" i="4"/>
  <c r="M2144" i="4"/>
  <c r="Q2144" i="4" s="1"/>
  <c r="R2144" i="4" s="1" a="1"/>
  <c r="R2144" i="4" s="1"/>
  <c r="N2144" i="4"/>
  <c r="K2145" i="4"/>
  <c r="L2145" i="4"/>
  <c r="M2145" i="4"/>
  <c r="N2145" i="4"/>
  <c r="Q2145" i="4"/>
  <c r="R2145" i="4" s="1" a="1"/>
  <c r="R2145" i="4" s="1"/>
  <c r="K2146" i="4"/>
  <c r="L2146" i="4"/>
  <c r="M2146" i="4"/>
  <c r="Q2146" i="4" s="1"/>
  <c r="R2146" i="4" s="1" a="1"/>
  <c r="R2146" i="4" s="1"/>
  <c r="N2146" i="4"/>
  <c r="S2146" i="4" s="1"/>
  <c r="K2147" i="4"/>
  <c r="L2147" i="4"/>
  <c r="M2147" i="4"/>
  <c r="Q2147" i="4" s="1"/>
  <c r="R2147" i="4" s="1" a="1"/>
  <c r="N2147" i="4"/>
  <c r="O2147" i="4" s="1" a="1"/>
  <c r="O2147" i="4" s="1"/>
  <c r="R2147" i="4"/>
  <c r="S2147" i="4"/>
  <c r="T2147" i="4" s="1"/>
  <c r="K2148" i="4"/>
  <c r="L2148" i="4"/>
  <c r="M2148" i="4"/>
  <c r="Q2148" i="4" s="1"/>
  <c r="R2148" i="4" s="1" a="1"/>
  <c r="R2148" i="4" s="1"/>
  <c r="N2148" i="4"/>
  <c r="K2149" i="4"/>
  <c r="L2149" i="4"/>
  <c r="M2149" i="4"/>
  <c r="Q2149" i="4" s="1"/>
  <c r="R2149" i="4" s="1" a="1"/>
  <c r="R2149" i="4" s="1"/>
  <c r="N2149" i="4"/>
  <c r="P2149" i="4" s="1" a="1"/>
  <c r="P2149" i="4" s="1"/>
  <c r="O2149" i="4" a="1"/>
  <c r="O2149" i="4" s="1"/>
  <c r="K2150" i="4"/>
  <c r="S2150" i="4" s="1"/>
  <c r="L2150" i="4"/>
  <c r="M2150" i="4"/>
  <c r="Q2150" i="4" s="1"/>
  <c r="R2150" i="4" s="1" a="1"/>
  <c r="R2150" i="4" s="1"/>
  <c r="N2150" i="4"/>
  <c r="K2151" i="4"/>
  <c r="L2151" i="4"/>
  <c r="M2151" i="4"/>
  <c r="Q2151" i="4" s="1"/>
  <c r="R2151" i="4" s="1" a="1"/>
  <c r="R2151" i="4" s="1"/>
  <c r="N2151" i="4"/>
  <c r="O2151" i="4" s="1" a="1"/>
  <c r="O2151" i="4" s="1"/>
  <c r="P2151" i="4" a="1"/>
  <c r="P2151" i="4" s="1"/>
  <c r="S2151" i="4"/>
  <c r="K2152" i="4"/>
  <c r="L2152" i="4"/>
  <c r="M2152" i="4"/>
  <c r="N2152" i="4"/>
  <c r="P2152" i="4" s="1" a="1"/>
  <c r="P2152" i="4" s="1"/>
  <c r="Q2152" i="4"/>
  <c r="R2152" i="4" s="1" a="1"/>
  <c r="R2152" i="4" s="1"/>
  <c r="K2153" i="4"/>
  <c r="L2153" i="4"/>
  <c r="M2153" i="4"/>
  <c r="Q2153" i="4" s="1"/>
  <c r="R2153" i="4" s="1" a="1"/>
  <c r="R2153" i="4" s="1"/>
  <c r="N2153" i="4"/>
  <c r="O2153" i="4" a="1"/>
  <c r="O2153" i="4" s="1"/>
  <c r="K2154" i="4"/>
  <c r="L2154" i="4"/>
  <c r="M2154" i="4"/>
  <c r="N2154" i="4"/>
  <c r="Q2154" i="4"/>
  <c r="R2154" i="4" s="1" a="1"/>
  <c r="R2154" i="4" s="1"/>
  <c r="K2155" i="4"/>
  <c r="L2155" i="4"/>
  <c r="M2155" i="4"/>
  <c r="Q2155" i="4" s="1"/>
  <c r="R2155" i="4" s="1" a="1"/>
  <c r="R2155" i="4" s="1"/>
  <c r="N2155" i="4"/>
  <c r="K2156" i="4"/>
  <c r="L2156" i="4"/>
  <c r="M2156" i="4"/>
  <c r="N2156" i="4"/>
  <c r="Q2156" i="4"/>
  <c r="R2156" i="4" s="1" a="1"/>
  <c r="R2156" i="4" s="1"/>
  <c r="K2157" i="4"/>
  <c r="L2157" i="4"/>
  <c r="M2157" i="4"/>
  <c r="Q2157" i="4" s="1"/>
  <c r="R2157" i="4" s="1" a="1"/>
  <c r="R2157" i="4" s="1"/>
  <c r="N2157" i="4"/>
  <c r="O2157" i="4" a="1"/>
  <c r="O2157" i="4"/>
  <c r="P2157" i="4" a="1"/>
  <c r="P2157" i="4" s="1"/>
  <c r="K2158" i="4"/>
  <c r="L2158" i="4"/>
  <c r="M2158" i="4"/>
  <c r="Q2158" i="4" s="1"/>
  <c r="R2158" i="4" s="1" a="1"/>
  <c r="R2158" i="4" s="1"/>
  <c r="N2158" i="4"/>
  <c r="S2158" i="4"/>
  <c r="T2158" i="4" s="1"/>
  <c r="K2159" i="4"/>
  <c r="L2159" i="4"/>
  <c r="M2159" i="4"/>
  <c r="Q2159" i="4" s="1"/>
  <c r="R2159" i="4" s="1" a="1"/>
  <c r="R2159" i="4" s="1"/>
  <c r="N2159" i="4"/>
  <c r="K2160" i="4"/>
  <c r="S2160" i="4" s="1"/>
  <c r="L2160" i="4"/>
  <c r="M2160" i="4"/>
  <c r="Q2160" i="4" s="1"/>
  <c r="R2160" i="4" s="1" a="1"/>
  <c r="R2160" i="4" s="1"/>
  <c r="N2160" i="4"/>
  <c r="P2160" i="4" s="1" a="1"/>
  <c r="P2160" i="4" s="1"/>
  <c r="O2160" i="4" a="1"/>
  <c r="O2160" i="4" s="1"/>
  <c r="K2161" i="4"/>
  <c r="L2161" i="4"/>
  <c r="M2161" i="4"/>
  <c r="Q2161" i="4" s="1"/>
  <c r="N2161" i="4"/>
  <c r="P2161" i="4" s="1" a="1"/>
  <c r="P2161" i="4" s="1"/>
  <c r="R2161" i="4" a="1"/>
  <c r="R2161" i="4" s="1"/>
  <c r="K2162" i="4"/>
  <c r="L2162" i="4"/>
  <c r="M2162" i="4"/>
  <c r="Q2162" i="4" s="1"/>
  <c r="R2162" i="4" s="1" a="1"/>
  <c r="R2162" i="4" s="1"/>
  <c r="N2162" i="4"/>
  <c r="S2162" i="4"/>
  <c r="T2162" i="4" s="1"/>
  <c r="K2163" i="4"/>
  <c r="L2163" i="4"/>
  <c r="M2163" i="4"/>
  <c r="N2163" i="4"/>
  <c r="O2163" i="4" s="1" a="1"/>
  <c r="O2163" i="4" s="1"/>
  <c r="P2163" i="4" a="1"/>
  <c r="P2163" i="4" s="1"/>
  <c r="Q2163" i="4"/>
  <c r="R2163" i="4" s="1" a="1"/>
  <c r="R2163" i="4" s="1"/>
  <c r="K2164" i="4"/>
  <c r="L2164" i="4"/>
  <c r="M2164" i="4"/>
  <c r="N2164" i="4"/>
  <c r="O2164" i="4" a="1"/>
  <c r="O2164" i="4" s="1"/>
  <c r="P2164" i="4" a="1"/>
  <c r="P2164" i="4" s="1"/>
  <c r="Q2164" i="4"/>
  <c r="R2164" i="4" s="1" a="1"/>
  <c r="R2164" i="4" s="1"/>
  <c r="S2164" i="4"/>
  <c r="T2164" i="4"/>
  <c r="K2165" i="4"/>
  <c r="L2165" i="4"/>
  <c r="M2165" i="4"/>
  <c r="Q2165" i="4" s="1"/>
  <c r="R2165" i="4" s="1" a="1"/>
  <c r="R2165" i="4" s="1"/>
  <c r="N2165" i="4"/>
  <c r="S2165" i="4"/>
  <c r="T2165" i="4" s="1"/>
  <c r="K2166" i="4"/>
  <c r="L2166" i="4"/>
  <c r="M2166" i="4"/>
  <c r="Q2166" i="4" s="1"/>
  <c r="R2166" i="4" s="1" a="1"/>
  <c r="R2166" i="4" s="1"/>
  <c r="N2166" i="4"/>
  <c r="O2166" i="4" s="1" a="1"/>
  <c r="O2166" i="4" s="1"/>
  <c r="K2167" i="4"/>
  <c r="L2167" i="4"/>
  <c r="M2167" i="4"/>
  <c r="Q2167" i="4" s="1"/>
  <c r="R2167" i="4" s="1" a="1"/>
  <c r="N2167" i="4"/>
  <c r="R2167" i="4"/>
  <c r="K2168" i="4"/>
  <c r="L2168" i="4"/>
  <c r="M2168" i="4"/>
  <c r="Q2168" i="4" s="1"/>
  <c r="R2168" i="4" s="1" a="1"/>
  <c r="R2168" i="4" s="1"/>
  <c r="N2168" i="4"/>
  <c r="O2168" i="4" a="1"/>
  <c r="O2168" i="4" s="1"/>
  <c r="K2169" i="4"/>
  <c r="L2169" i="4"/>
  <c r="M2169" i="4"/>
  <c r="N2169" i="4"/>
  <c r="P2169" i="4" a="1"/>
  <c r="P2169" i="4" s="1"/>
  <c r="Q2169" i="4"/>
  <c r="R2169" i="4" s="1" a="1"/>
  <c r="R2169" i="4" s="1"/>
  <c r="K2170" i="4"/>
  <c r="L2170" i="4"/>
  <c r="M2170" i="4"/>
  <c r="Q2170" i="4" s="1"/>
  <c r="R2170" i="4" s="1" a="1"/>
  <c r="R2170" i="4" s="1"/>
  <c r="N2170" i="4"/>
  <c r="S2170" i="4" s="1"/>
  <c r="K2171" i="4"/>
  <c r="L2171" i="4"/>
  <c r="M2171" i="4"/>
  <c r="Q2171" i="4" s="1"/>
  <c r="R2171" i="4" s="1" a="1"/>
  <c r="N2171" i="4"/>
  <c r="O2171" i="4" s="1" a="1"/>
  <c r="O2171" i="4"/>
  <c r="P2171" i="4" a="1"/>
  <c r="P2171" i="4" s="1"/>
  <c r="R2171" i="4"/>
  <c r="K2172" i="4"/>
  <c r="S2172" i="4" s="1"/>
  <c r="L2172" i="4"/>
  <c r="M2172" i="4"/>
  <c r="Q2172" i="4" s="1"/>
  <c r="R2172" i="4" s="1" a="1"/>
  <c r="R2172" i="4" s="1"/>
  <c r="N2172" i="4"/>
  <c r="P2172" i="4" s="1" a="1"/>
  <c r="P2172" i="4" s="1"/>
  <c r="K2173" i="4"/>
  <c r="L2173" i="4"/>
  <c r="M2173" i="4"/>
  <c r="Q2173" i="4" s="1"/>
  <c r="R2173" i="4" s="1" a="1"/>
  <c r="R2173" i="4" s="1"/>
  <c r="N2173" i="4"/>
  <c r="P2173" i="4" s="1" a="1"/>
  <c r="P2173" i="4" s="1"/>
  <c r="K2174" i="4"/>
  <c r="L2174" i="4"/>
  <c r="M2174" i="4"/>
  <c r="N2174" i="4"/>
  <c r="Q2174" i="4"/>
  <c r="R2174" i="4" s="1" a="1"/>
  <c r="R2174" i="4" s="1"/>
  <c r="K2175" i="4"/>
  <c r="S2175" i="4" s="1"/>
  <c r="L2175" i="4"/>
  <c r="M2175" i="4"/>
  <c r="N2175" i="4"/>
  <c r="O2175" i="4" s="1" a="1"/>
  <c r="O2175" i="4" s="1"/>
  <c r="P2175" i="4" a="1"/>
  <c r="P2175" i="4" s="1"/>
  <c r="Q2175" i="4"/>
  <c r="R2175" i="4" s="1" a="1"/>
  <c r="R2175" i="4" s="1"/>
  <c r="K2176" i="4"/>
  <c r="L2176" i="4"/>
  <c r="M2176" i="4"/>
  <c r="N2176" i="4"/>
  <c r="P2176" i="4" s="1" a="1"/>
  <c r="P2176" i="4" s="1"/>
  <c r="O2176" i="4" a="1"/>
  <c r="O2176" i="4" s="1"/>
  <c r="Q2176" i="4"/>
  <c r="R2176" i="4" s="1" a="1"/>
  <c r="R2176" i="4" s="1"/>
  <c r="K2177" i="4"/>
  <c r="L2177" i="4"/>
  <c r="M2177" i="4"/>
  <c r="N2177" i="4"/>
  <c r="P2177" i="4" s="1" a="1"/>
  <c r="P2177" i="4" s="1"/>
  <c r="O2177" i="4" a="1"/>
  <c r="O2177" i="4" s="1"/>
  <c r="Q2177" i="4"/>
  <c r="R2177" i="4" s="1" a="1"/>
  <c r="R2177" i="4" s="1"/>
  <c r="K2178" i="4"/>
  <c r="L2178" i="4"/>
  <c r="M2178" i="4"/>
  <c r="Q2178" i="4" s="1"/>
  <c r="R2178" i="4" s="1" a="1"/>
  <c r="R2178" i="4" s="1"/>
  <c r="N2178" i="4"/>
  <c r="O2178" i="4" s="1" a="1"/>
  <c r="O2178" i="4" s="1"/>
  <c r="P2178" i="4" a="1"/>
  <c r="P2178" i="4"/>
  <c r="S2178" i="4"/>
  <c r="K2179" i="4"/>
  <c r="L2179" i="4"/>
  <c r="M2179" i="4"/>
  <c r="Q2179" i="4" s="1"/>
  <c r="R2179" i="4" s="1" a="1"/>
  <c r="R2179" i="4" s="1"/>
  <c r="N2179" i="4"/>
  <c r="K2180" i="4"/>
  <c r="L2180" i="4"/>
  <c r="M2180" i="4"/>
  <c r="N2180" i="4"/>
  <c r="Q2180" i="4"/>
  <c r="R2180" i="4" s="1" a="1"/>
  <c r="R2180" i="4" s="1"/>
  <c r="K2181" i="4"/>
  <c r="L2181" i="4"/>
  <c r="M2181" i="4"/>
  <c r="Q2181" i="4" s="1"/>
  <c r="R2181" i="4" s="1" a="1"/>
  <c r="R2181" i="4" s="1"/>
  <c r="N2181" i="4"/>
  <c r="K2182" i="4"/>
  <c r="S2182" i="4" s="1"/>
  <c r="T2182" i="4" s="1"/>
  <c r="L2182" i="4"/>
  <c r="M2182" i="4"/>
  <c r="Q2182" i="4" s="1"/>
  <c r="R2182" i="4" s="1" a="1"/>
  <c r="R2182" i="4" s="1"/>
  <c r="N2182" i="4"/>
  <c r="P2182" i="4" s="1" a="1"/>
  <c r="P2182" i="4" s="1"/>
  <c r="O2182" i="4" a="1"/>
  <c r="O2182" i="4" s="1"/>
  <c r="K2183" i="4"/>
  <c r="S2183" i="4" s="1"/>
  <c r="T2183" i="4" s="1"/>
  <c r="L2183" i="4"/>
  <c r="M2183" i="4"/>
  <c r="Q2183" i="4" s="1"/>
  <c r="R2183" i="4" s="1" a="1"/>
  <c r="N2183" i="4"/>
  <c r="O2183" i="4" s="1" a="1"/>
  <c r="O2183" i="4" s="1"/>
  <c r="R2183" i="4"/>
  <c r="K2184" i="4"/>
  <c r="L2184" i="4"/>
  <c r="M2184" i="4"/>
  <c r="Q2184" i="4" s="1"/>
  <c r="R2184" i="4" s="1" a="1"/>
  <c r="R2184" i="4" s="1"/>
  <c r="N2184" i="4"/>
  <c r="K2185" i="4"/>
  <c r="L2185" i="4"/>
  <c r="M2185" i="4"/>
  <c r="Q2185" i="4" s="1"/>
  <c r="R2185" i="4" s="1" a="1"/>
  <c r="R2185" i="4" s="1"/>
  <c r="N2185" i="4"/>
  <c r="K2186" i="4"/>
  <c r="L2186" i="4"/>
  <c r="M2186" i="4"/>
  <c r="Q2186" i="4" s="1"/>
  <c r="R2186" i="4" s="1" a="1"/>
  <c r="R2186" i="4" s="1"/>
  <c r="N2186" i="4"/>
  <c r="K2187" i="4"/>
  <c r="L2187" i="4"/>
  <c r="M2187" i="4"/>
  <c r="Q2187" i="4" s="1"/>
  <c r="R2187" i="4" s="1" a="1"/>
  <c r="R2187" i="4" s="1"/>
  <c r="N2187" i="4"/>
  <c r="K2188" i="4"/>
  <c r="L2188" i="4"/>
  <c r="M2188" i="4"/>
  <c r="N2188" i="4"/>
  <c r="O2188" i="4" s="1" a="1"/>
  <c r="O2188" i="4" s="1"/>
  <c r="P2188" i="4" a="1"/>
  <c r="P2188" i="4" s="1"/>
  <c r="Q2188" i="4"/>
  <c r="R2188" i="4" s="1" a="1"/>
  <c r="R2188" i="4" s="1"/>
  <c r="S2188" i="4"/>
  <c r="T2188" i="4" s="1"/>
  <c r="K2189" i="4"/>
  <c r="L2189" i="4"/>
  <c r="M2189" i="4"/>
  <c r="N2189" i="4"/>
  <c r="O2189" i="4" a="1"/>
  <c r="O2189" i="4" s="1"/>
  <c r="P2189" i="4" a="1"/>
  <c r="P2189" i="4" s="1"/>
  <c r="Q2189" i="4"/>
  <c r="R2189" i="4" s="1" a="1"/>
  <c r="R2189" i="4" s="1"/>
  <c r="S2189" i="4"/>
  <c r="K2190" i="4"/>
  <c r="L2190" i="4"/>
  <c r="M2190" i="4"/>
  <c r="Q2190" i="4" s="1"/>
  <c r="R2190" i="4" s="1" a="1"/>
  <c r="R2190" i="4" s="1"/>
  <c r="N2190" i="4"/>
  <c r="S2190" i="4" s="1"/>
  <c r="O2190" i="4" a="1"/>
  <c r="O2190" i="4" s="1"/>
  <c r="K2191" i="4"/>
  <c r="L2191" i="4"/>
  <c r="M2191" i="4"/>
  <c r="Q2191" i="4" s="1"/>
  <c r="R2191" i="4" s="1" a="1"/>
  <c r="R2191" i="4" s="1"/>
  <c r="N2191" i="4"/>
  <c r="S2191" i="4" s="1"/>
  <c r="O2191" i="4" a="1"/>
  <c r="O2191" i="4" s="1"/>
  <c r="K2192" i="4"/>
  <c r="L2192" i="4"/>
  <c r="M2192" i="4"/>
  <c r="Q2192" i="4" s="1"/>
  <c r="R2192" i="4" s="1" a="1"/>
  <c r="R2192" i="4" s="1"/>
  <c r="N2192" i="4"/>
  <c r="K2193" i="4"/>
  <c r="L2193" i="4"/>
  <c r="M2193" i="4"/>
  <c r="N2193" i="4"/>
  <c r="O2193" i="4" a="1"/>
  <c r="O2193" i="4" s="1"/>
  <c r="P2193" i="4" a="1"/>
  <c r="P2193" i="4"/>
  <c r="Q2193" i="4"/>
  <c r="R2193" i="4" s="1" a="1"/>
  <c r="R2193" i="4" s="1"/>
  <c r="K2194" i="4"/>
  <c r="L2194" i="4"/>
  <c r="M2194" i="4"/>
  <c r="Q2194" i="4" s="1"/>
  <c r="R2194" i="4" s="1" a="1"/>
  <c r="R2194" i="4" s="1"/>
  <c r="N2194" i="4"/>
  <c r="O2194" i="4" s="1" a="1"/>
  <c r="O2194" i="4" s="1"/>
  <c r="P2194" i="4" a="1"/>
  <c r="P2194" i="4" s="1"/>
  <c r="K2195" i="4"/>
  <c r="L2195" i="4"/>
  <c r="M2195" i="4"/>
  <c r="Q2195" i="4" s="1"/>
  <c r="R2195" i="4" s="1" a="1"/>
  <c r="R2195" i="4" s="1"/>
  <c r="N2195" i="4"/>
  <c r="S2195" i="4"/>
  <c r="K2196" i="4"/>
  <c r="L2196" i="4"/>
  <c r="M2196" i="4"/>
  <c r="Q2196" i="4" s="1"/>
  <c r="N2196" i="4"/>
  <c r="P2196" i="4" s="1" a="1"/>
  <c r="P2196" i="4" s="1"/>
  <c r="O2196" i="4" a="1"/>
  <c r="O2196" i="4" s="1"/>
  <c r="R2196" i="4" a="1"/>
  <c r="R2196" i="4" s="1"/>
  <c r="K2197" i="4"/>
  <c r="L2197" i="4"/>
  <c r="M2197" i="4"/>
  <c r="Q2197" i="4" s="1"/>
  <c r="R2197" i="4" s="1" a="1"/>
  <c r="R2197" i="4" s="1"/>
  <c r="N2197" i="4"/>
  <c r="K2198" i="4"/>
  <c r="L2198" i="4"/>
  <c r="M2198" i="4"/>
  <c r="Q2198" i="4" s="1"/>
  <c r="R2198" i="4" s="1" a="1"/>
  <c r="R2198" i="4" s="1"/>
  <c r="N2198" i="4"/>
  <c r="S2198" i="4" s="1"/>
  <c r="T2198" i="4" s="1"/>
  <c r="K2199" i="4"/>
  <c r="S2199" i="4" s="1"/>
  <c r="T2199" i="4" s="1"/>
  <c r="L2199" i="4"/>
  <c r="M2199" i="4"/>
  <c r="N2199" i="4"/>
  <c r="O2199" i="4" s="1" a="1"/>
  <c r="O2199" i="4" s="1"/>
  <c r="P2199" i="4" a="1"/>
  <c r="P2199" i="4" s="1"/>
  <c r="Q2199" i="4"/>
  <c r="R2199" i="4" a="1"/>
  <c r="R2199" i="4" s="1"/>
  <c r="K2200" i="4"/>
  <c r="L2200" i="4"/>
  <c r="M2200" i="4"/>
  <c r="Q2200" i="4" s="1"/>
  <c r="R2200" i="4" s="1" a="1"/>
  <c r="R2200" i="4" s="1"/>
  <c r="N2200" i="4"/>
  <c r="P2200" i="4" s="1" a="1"/>
  <c r="P2200" i="4" s="1"/>
  <c r="S2200" i="4"/>
  <c r="T2200" i="4" s="1"/>
  <c r="K2201" i="4"/>
  <c r="L2201" i="4"/>
  <c r="M2201" i="4"/>
  <c r="Q2201" i="4" s="1"/>
  <c r="R2201" i="4" s="1" a="1"/>
  <c r="R2201" i="4" s="1"/>
  <c r="N2201" i="4"/>
  <c r="K2202" i="4"/>
  <c r="L2202" i="4"/>
  <c r="M2202" i="4"/>
  <c r="N2202" i="4"/>
  <c r="O2202" i="4" a="1"/>
  <c r="O2202" i="4" s="1"/>
  <c r="Q2202" i="4"/>
  <c r="R2202" i="4" s="1" a="1"/>
  <c r="R2202" i="4" s="1"/>
  <c r="K2203" i="4"/>
  <c r="L2203" i="4"/>
  <c r="M2203" i="4"/>
  <c r="N2203" i="4"/>
  <c r="Q2203" i="4"/>
  <c r="R2203" i="4" s="1" a="1"/>
  <c r="R2203" i="4" s="1"/>
  <c r="K2204" i="4"/>
  <c r="L2204" i="4"/>
  <c r="M2204" i="4"/>
  <c r="Q2204" i="4" s="1"/>
  <c r="R2204" i="4" s="1" a="1"/>
  <c r="R2204" i="4" s="1"/>
  <c r="N2204" i="4"/>
  <c r="S2204" i="4" s="1"/>
  <c r="O2204" i="4" a="1"/>
  <c r="O2204" i="4" s="1"/>
  <c r="P2204" i="4" a="1"/>
  <c r="P2204" i="4" s="1"/>
  <c r="K2205" i="4"/>
  <c r="L2205" i="4"/>
  <c r="M2205" i="4"/>
  <c r="Q2205" i="4" s="1"/>
  <c r="R2205" i="4" s="1" a="1"/>
  <c r="R2205" i="4" s="1"/>
  <c r="N2205" i="4"/>
  <c r="O2205" i="4" s="1" a="1"/>
  <c r="O2205" i="4" s="1"/>
  <c r="P2205" i="4" a="1"/>
  <c r="P2205" i="4" s="1"/>
  <c r="K2206" i="4"/>
  <c r="L2206" i="4"/>
  <c r="M2206" i="4"/>
  <c r="Q2206" i="4" s="1"/>
  <c r="R2206" i="4" s="1" a="1"/>
  <c r="R2206" i="4" s="1"/>
  <c r="N2206" i="4"/>
  <c r="O2206" i="4" s="1" a="1"/>
  <c r="O2206" i="4" s="1"/>
  <c r="K2207" i="4"/>
  <c r="L2207" i="4"/>
  <c r="M2207" i="4"/>
  <c r="Q2207" i="4" s="1"/>
  <c r="R2207" i="4" s="1" a="1"/>
  <c r="R2207" i="4" s="1"/>
  <c r="N2207" i="4"/>
  <c r="S2207" i="4" s="1"/>
  <c r="T2207" i="4" s="1"/>
  <c r="O2207" i="4" a="1"/>
  <c r="O2207" i="4" s="1"/>
  <c r="P2207" i="4" a="1"/>
  <c r="P2207" i="4" s="1"/>
  <c r="K2208" i="4"/>
  <c r="L2208" i="4"/>
  <c r="M2208" i="4"/>
  <c r="Q2208" i="4" s="1"/>
  <c r="R2208" i="4" s="1" a="1"/>
  <c r="R2208" i="4" s="1"/>
  <c r="N2208" i="4"/>
  <c r="K2209" i="4"/>
  <c r="L2209" i="4"/>
  <c r="M2209" i="4"/>
  <c r="Q2209" i="4" s="1"/>
  <c r="R2209" i="4" s="1" a="1"/>
  <c r="R2209" i="4" s="1"/>
  <c r="N2209" i="4"/>
  <c r="K2210" i="4"/>
  <c r="L2210" i="4"/>
  <c r="M2210" i="4"/>
  <c r="N2210" i="4"/>
  <c r="Q2210" i="4"/>
  <c r="R2210" i="4" s="1" a="1"/>
  <c r="R2210" i="4"/>
  <c r="K2211" i="4"/>
  <c r="L2211" i="4"/>
  <c r="M2211" i="4"/>
  <c r="N2211" i="4"/>
  <c r="Q2211" i="4"/>
  <c r="R2211" i="4" s="1" a="1"/>
  <c r="R2211" i="4" s="1"/>
  <c r="K2212" i="4"/>
  <c r="L2212" i="4"/>
  <c r="M2212" i="4"/>
  <c r="Q2212" i="4" s="1"/>
  <c r="R2212" i="4" s="1" a="1"/>
  <c r="R2212" i="4" s="1"/>
  <c r="N2212" i="4"/>
  <c r="O2212" i="4" a="1"/>
  <c r="O2212" i="4" s="1"/>
  <c r="K2213" i="4"/>
  <c r="L2213" i="4"/>
  <c r="M2213" i="4"/>
  <c r="Q2213" i="4" s="1"/>
  <c r="R2213" i="4" s="1" a="1"/>
  <c r="R2213" i="4" s="1"/>
  <c r="N2213" i="4"/>
  <c r="K2214" i="4"/>
  <c r="L2214" i="4"/>
  <c r="M2214" i="4"/>
  <c r="Q2214" i="4" s="1"/>
  <c r="R2214" i="4" s="1" a="1"/>
  <c r="R2214" i="4" s="1"/>
  <c r="N2214" i="4"/>
  <c r="P2214" i="4" a="1"/>
  <c r="P2214" i="4" s="1"/>
  <c r="K2215" i="4"/>
  <c r="L2215" i="4"/>
  <c r="M2215" i="4"/>
  <c r="N2215" i="4"/>
  <c r="S2215" i="4" s="1"/>
  <c r="O2215" i="4" a="1"/>
  <c r="O2215" i="4"/>
  <c r="P2215" i="4" a="1"/>
  <c r="P2215" i="4" s="1"/>
  <c r="Q2215" i="4"/>
  <c r="R2215" i="4" s="1" a="1"/>
  <c r="R2215" i="4" s="1"/>
  <c r="K2216" i="4"/>
  <c r="L2216" i="4"/>
  <c r="M2216" i="4"/>
  <c r="Q2216" i="4" s="1"/>
  <c r="R2216" i="4" s="1" a="1"/>
  <c r="R2216" i="4" s="1"/>
  <c r="N2216" i="4"/>
  <c r="K2217" i="4"/>
  <c r="L2217" i="4"/>
  <c r="M2217" i="4"/>
  <c r="N2217" i="4"/>
  <c r="O2217" i="4" a="1"/>
  <c r="O2217" i="4" s="1"/>
  <c r="Q2217" i="4"/>
  <c r="R2217" i="4" s="1" a="1"/>
  <c r="R2217" i="4" s="1"/>
  <c r="K2218" i="4"/>
  <c r="L2218" i="4"/>
  <c r="M2218" i="4"/>
  <c r="Q2218" i="4" s="1"/>
  <c r="R2218" i="4" s="1" a="1"/>
  <c r="R2218" i="4" s="1"/>
  <c r="N2218" i="4"/>
  <c r="S2218" i="4" s="1"/>
  <c r="P2218" i="4" a="1"/>
  <c r="P2218" i="4" s="1"/>
  <c r="K2219" i="4"/>
  <c r="L2219" i="4"/>
  <c r="M2219" i="4"/>
  <c r="Q2219" i="4" s="1"/>
  <c r="R2219" i="4" s="1" a="1"/>
  <c r="R2219" i="4" s="1"/>
  <c r="N2219" i="4"/>
  <c r="K2220" i="4"/>
  <c r="L2220" i="4"/>
  <c r="M2220" i="4"/>
  <c r="Q2220" i="4" s="1"/>
  <c r="R2220" i="4" s="1" a="1"/>
  <c r="R2220" i="4" s="1"/>
  <c r="N2220" i="4"/>
  <c r="S2220" i="4" s="1"/>
  <c r="T2220" i="4" s="1"/>
  <c r="K2221" i="4"/>
  <c r="L2221" i="4"/>
  <c r="M2221" i="4"/>
  <c r="N2221" i="4"/>
  <c r="P2221" i="4" s="1" a="1"/>
  <c r="P2221" i="4" s="1"/>
  <c r="O2221" i="4" a="1"/>
  <c r="O2221" i="4" s="1"/>
  <c r="Q2221" i="4"/>
  <c r="R2221" i="4" s="1" a="1"/>
  <c r="R2221" i="4"/>
  <c r="K2222" i="4"/>
  <c r="L2222" i="4"/>
  <c r="M2222" i="4"/>
  <c r="Q2222" i="4" s="1"/>
  <c r="R2222" i="4" s="1" a="1"/>
  <c r="R2222" i="4" s="1"/>
  <c r="N2222" i="4"/>
  <c r="K2223" i="4"/>
  <c r="L2223" i="4"/>
  <c r="M2223" i="4"/>
  <c r="Q2223" i="4" s="1"/>
  <c r="R2223" i="4" s="1" a="1"/>
  <c r="N2223" i="4"/>
  <c r="O2223" i="4" s="1" a="1"/>
  <c r="O2223" i="4" s="1"/>
  <c r="P2223" i="4" a="1"/>
  <c r="P2223" i="4" s="1"/>
  <c r="R2223" i="4"/>
  <c r="S2223" i="4"/>
  <c r="K2224" i="4"/>
  <c r="L2224" i="4"/>
  <c r="M2224" i="4"/>
  <c r="Q2224" i="4" s="1"/>
  <c r="R2224" i="4" s="1" a="1"/>
  <c r="N2224" i="4"/>
  <c r="R2224" i="4"/>
  <c r="K2225" i="4"/>
  <c r="L2225" i="4"/>
  <c r="M2225" i="4"/>
  <c r="Q2225" i="4" s="1"/>
  <c r="R2225" i="4" s="1" a="1"/>
  <c r="R2225" i="4" s="1"/>
  <c r="N2225" i="4"/>
  <c r="O2225" i="4" s="1" a="1"/>
  <c r="O2225" i="4" s="1"/>
  <c r="P2225" i="4" a="1"/>
  <c r="P2225" i="4" s="1"/>
  <c r="S2225" i="4"/>
  <c r="K2226" i="4"/>
  <c r="L2226" i="4"/>
  <c r="M2226" i="4"/>
  <c r="Q2226" i="4" s="1"/>
  <c r="R2226" i="4" s="1" a="1"/>
  <c r="R2226" i="4" s="1"/>
  <c r="N2226" i="4"/>
  <c r="K2227" i="4"/>
  <c r="L2227" i="4"/>
  <c r="M2227" i="4"/>
  <c r="Q2227" i="4" s="1"/>
  <c r="R2227" i="4" s="1" a="1"/>
  <c r="N2227" i="4"/>
  <c r="R2227" i="4"/>
  <c r="K2228" i="4"/>
  <c r="L2228" i="4"/>
  <c r="M2228" i="4"/>
  <c r="Q2228" i="4" s="1"/>
  <c r="R2228" i="4" s="1" a="1"/>
  <c r="R2228" i="4" s="1"/>
  <c r="N2228" i="4"/>
  <c r="O2228" i="4" s="1" a="1"/>
  <c r="O2228" i="4" s="1"/>
  <c r="K2229" i="4"/>
  <c r="L2229" i="4"/>
  <c r="M2229" i="4"/>
  <c r="Q2229" i="4" s="1"/>
  <c r="R2229" i="4" s="1" a="1"/>
  <c r="R2229" i="4" s="1"/>
  <c r="N2229" i="4"/>
  <c r="O2229" i="4" s="1" a="1"/>
  <c r="O2229" i="4" s="1"/>
  <c r="P2229" i="4" a="1"/>
  <c r="P2229" i="4" s="1"/>
  <c r="K2230" i="4"/>
  <c r="L2230" i="4"/>
  <c r="M2230" i="4"/>
  <c r="Q2230" i="4" s="1"/>
  <c r="R2230" i="4" s="1" a="1"/>
  <c r="R2230" i="4" s="1"/>
  <c r="N2230" i="4"/>
  <c r="P2230" i="4" s="1" a="1"/>
  <c r="P2230" i="4" s="1"/>
  <c r="K2231" i="4"/>
  <c r="L2231" i="4"/>
  <c r="M2231" i="4"/>
  <c r="Q2231" i="4" s="1"/>
  <c r="R2231" i="4" s="1" a="1"/>
  <c r="R2231" i="4" s="1"/>
  <c r="N2231" i="4"/>
  <c r="S2231" i="4" s="1"/>
  <c r="K2232" i="4"/>
  <c r="L2232" i="4"/>
  <c r="M2232" i="4"/>
  <c r="Q2232" i="4" s="1"/>
  <c r="N2232" i="4"/>
  <c r="P2232" i="4" s="1" a="1"/>
  <c r="P2232" i="4" s="1"/>
  <c r="O2232" i="4" a="1"/>
  <c r="O2232" i="4" s="1"/>
  <c r="R2232" i="4" a="1"/>
  <c r="R2232" i="4"/>
  <c r="K2233" i="4"/>
  <c r="S2233" i="4" s="1"/>
  <c r="L2233" i="4"/>
  <c r="M2233" i="4"/>
  <c r="Q2233" i="4" s="1"/>
  <c r="R2233" i="4" s="1" a="1"/>
  <c r="R2233" i="4" s="1"/>
  <c r="T2233" i="4" s="1"/>
  <c r="N2233" i="4"/>
  <c r="P2233" i="4" s="1" a="1"/>
  <c r="P2233" i="4" s="1"/>
  <c r="K2234" i="4"/>
  <c r="L2234" i="4"/>
  <c r="M2234" i="4"/>
  <c r="Q2234" i="4" s="1"/>
  <c r="R2234" i="4" s="1" a="1"/>
  <c r="R2234" i="4" s="1"/>
  <c r="N2234" i="4"/>
  <c r="K2235" i="4"/>
  <c r="L2235" i="4"/>
  <c r="M2235" i="4"/>
  <c r="Q2235" i="4" s="1"/>
  <c r="R2235" i="4" s="1" a="1"/>
  <c r="R2235" i="4" s="1"/>
  <c r="N2235" i="4"/>
  <c r="O2235" i="4" s="1" a="1"/>
  <c r="O2235" i="4" s="1"/>
  <c r="P2235" i="4" a="1"/>
  <c r="P2235" i="4" s="1"/>
  <c r="K2236" i="4"/>
  <c r="L2236" i="4"/>
  <c r="M2236" i="4"/>
  <c r="N2236" i="4"/>
  <c r="O2236" i="4" a="1"/>
  <c r="O2236" i="4"/>
  <c r="P2236" i="4" a="1"/>
  <c r="P2236" i="4" s="1"/>
  <c r="Q2236" i="4"/>
  <c r="R2236" i="4" s="1" a="1"/>
  <c r="R2236" i="4" s="1"/>
  <c r="K2237" i="4"/>
  <c r="L2237" i="4"/>
  <c r="M2237" i="4"/>
  <c r="N2237" i="4"/>
  <c r="P2237" i="4" s="1" a="1"/>
  <c r="P2237" i="4" s="1"/>
  <c r="O2237" i="4" a="1"/>
  <c r="O2237" i="4" s="1"/>
  <c r="Q2237" i="4"/>
  <c r="R2237" i="4" a="1"/>
  <c r="R2237" i="4" s="1"/>
  <c r="S2237" i="4"/>
  <c r="K2238" i="4"/>
  <c r="L2238" i="4"/>
  <c r="M2238" i="4"/>
  <c r="Q2238" i="4" s="1"/>
  <c r="R2238" i="4" s="1" a="1"/>
  <c r="R2238" i="4" s="1"/>
  <c r="N2238" i="4"/>
  <c r="K2239" i="4"/>
  <c r="L2239" i="4"/>
  <c r="M2239" i="4"/>
  <c r="Q2239" i="4" s="1"/>
  <c r="R2239" i="4" s="1" a="1"/>
  <c r="R2239" i="4" s="1"/>
  <c r="N2239" i="4"/>
  <c r="O2239" i="4" a="1"/>
  <c r="O2239" i="4" s="1"/>
  <c r="K2240" i="4"/>
  <c r="L2240" i="4"/>
  <c r="M2240" i="4"/>
  <c r="Q2240" i="4" s="1"/>
  <c r="R2240" i="4" s="1" a="1"/>
  <c r="R2240" i="4" s="1"/>
  <c r="N2240" i="4"/>
  <c r="S2240" i="4" s="1"/>
  <c r="O2240" i="4" a="1"/>
  <c r="O2240" i="4" s="1"/>
  <c r="K2241" i="4"/>
  <c r="L2241" i="4"/>
  <c r="M2241" i="4"/>
  <c r="Q2241" i="4" s="1"/>
  <c r="R2241" i="4" s="1" a="1"/>
  <c r="R2241" i="4" s="1"/>
  <c r="N2241" i="4"/>
  <c r="K2242" i="4"/>
  <c r="L2242" i="4"/>
  <c r="M2242" i="4"/>
  <c r="Q2242" i="4" s="1"/>
  <c r="R2242" i="4" s="1" a="1"/>
  <c r="R2242" i="4" s="1"/>
  <c r="N2242" i="4"/>
  <c r="K2243" i="4"/>
  <c r="L2243" i="4"/>
  <c r="M2243" i="4"/>
  <c r="Q2243" i="4" s="1"/>
  <c r="R2243" i="4" s="1" a="1"/>
  <c r="N2243" i="4"/>
  <c r="O2243" i="4" a="1"/>
  <c r="O2243" i="4" s="1"/>
  <c r="P2243" i="4" a="1"/>
  <c r="P2243" i="4" s="1"/>
  <c r="R2243" i="4"/>
  <c r="K2244" i="4"/>
  <c r="L2244" i="4"/>
  <c r="M2244" i="4"/>
  <c r="Q2244" i="4" s="1"/>
  <c r="R2244" i="4" s="1" a="1"/>
  <c r="R2244" i="4" s="1"/>
  <c r="N2244" i="4"/>
  <c r="P2244" i="4" s="1" a="1"/>
  <c r="P2244" i="4" s="1"/>
  <c r="K2245" i="4"/>
  <c r="L2245" i="4"/>
  <c r="M2245" i="4"/>
  <c r="Q2245" i="4" s="1"/>
  <c r="R2245" i="4" s="1" a="1"/>
  <c r="R2245" i="4" s="1"/>
  <c r="N2245" i="4"/>
  <c r="P2245" i="4" s="1" a="1"/>
  <c r="P2245" i="4" s="1"/>
  <c r="O2245" i="4" a="1"/>
  <c r="O2245" i="4" s="1"/>
  <c r="S2245" i="4"/>
  <c r="T2245" i="4" s="1"/>
  <c r="K2246" i="4"/>
  <c r="L2246" i="4"/>
  <c r="M2246" i="4"/>
  <c r="N2246" i="4"/>
  <c r="Q2246" i="4"/>
  <c r="R2246" i="4" s="1" a="1"/>
  <c r="R2246" i="4" s="1"/>
  <c r="K2247" i="4"/>
  <c r="S2247" i="4" s="1"/>
  <c r="L2247" i="4"/>
  <c r="M2247" i="4"/>
  <c r="N2247" i="4"/>
  <c r="O2247" i="4" s="1" a="1"/>
  <c r="O2247" i="4" s="1"/>
  <c r="P2247" i="4" a="1"/>
  <c r="P2247" i="4" s="1"/>
  <c r="Q2247" i="4"/>
  <c r="R2247" i="4" s="1" a="1"/>
  <c r="R2247" i="4" s="1"/>
  <c r="K2248" i="4"/>
  <c r="L2248" i="4"/>
  <c r="M2248" i="4"/>
  <c r="Q2248" i="4" s="1"/>
  <c r="R2248" i="4" s="1" a="1"/>
  <c r="R2248" i="4" s="1"/>
  <c r="N2248" i="4"/>
  <c r="O2248" i="4" s="1" a="1"/>
  <c r="O2248" i="4" s="1"/>
  <c r="P2248" i="4" a="1"/>
  <c r="P2248" i="4" s="1"/>
  <c r="K2249" i="4"/>
  <c r="L2249" i="4"/>
  <c r="M2249" i="4"/>
  <c r="N2249" i="4"/>
  <c r="O2249" i="4" a="1"/>
  <c r="O2249" i="4" s="1"/>
  <c r="P2249" i="4" a="1"/>
  <c r="P2249" i="4" s="1"/>
  <c r="Q2249" i="4"/>
  <c r="R2249" i="4" s="1" a="1"/>
  <c r="R2249" i="4" s="1"/>
  <c r="K2250" i="4"/>
  <c r="L2250" i="4"/>
  <c r="M2250" i="4"/>
  <c r="N2250" i="4"/>
  <c r="O2250" i="4" s="1" a="1"/>
  <c r="O2250" i="4"/>
  <c r="P2250" i="4" a="1"/>
  <c r="P2250" i="4" s="1"/>
  <c r="Q2250" i="4"/>
  <c r="R2250" i="4" s="1" a="1"/>
  <c r="R2250" i="4" s="1"/>
  <c r="S2250" i="4"/>
  <c r="K2251" i="4"/>
  <c r="L2251" i="4"/>
  <c r="M2251" i="4"/>
  <c r="Q2251" i="4" s="1"/>
  <c r="R2251" i="4" s="1" a="1"/>
  <c r="R2251" i="4" s="1"/>
  <c r="N2251" i="4"/>
  <c r="S2251" i="4" s="1"/>
  <c r="K2252" i="4"/>
  <c r="L2252" i="4"/>
  <c r="M2252" i="4"/>
  <c r="Q2252" i="4" s="1"/>
  <c r="R2252" i="4" s="1" a="1"/>
  <c r="R2252" i="4" s="1"/>
  <c r="N2252" i="4"/>
  <c r="K2253" i="4"/>
  <c r="L2253" i="4"/>
  <c r="M2253" i="4"/>
  <c r="Q2253" i="4" s="1"/>
  <c r="R2253" i="4" s="1" a="1"/>
  <c r="R2253" i="4" s="1"/>
  <c r="N2253" i="4"/>
  <c r="K2254" i="4"/>
  <c r="L2254" i="4"/>
  <c r="M2254" i="4"/>
  <c r="Q2254" i="4" s="1"/>
  <c r="R2254" i="4" s="1" a="1"/>
  <c r="R2254" i="4" s="1"/>
  <c r="N2254" i="4"/>
  <c r="O2254" i="4" a="1"/>
  <c r="O2254" i="4"/>
  <c r="P2254" i="4" a="1"/>
  <c r="P2254" i="4" s="1"/>
  <c r="K2255" i="4"/>
  <c r="S2255" i="4" s="1"/>
  <c r="L2255" i="4"/>
  <c r="M2255" i="4"/>
  <c r="Q2255" i="4" s="1"/>
  <c r="R2255" i="4" s="1" a="1"/>
  <c r="R2255" i="4" s="1"/>
  <c r="N2255" i="4"/>
  <c r="O2255" i="4" s="1" a="1"/>
  <c r="O2255" i="4" s="1"/>
  <c r="K2256" i="4"/>
  <c r="L2256" i="4"/>
  <c r="M2256" i="4"/>
  <c r="Q2256" i="4" s="1"/>
  <c r="R2256" i="4" s="1" a="1"/>
  <c r="R2256" i="4" s="1"/>
  <c r="N2256" i="4"/>
  <c r="K2257" i="4"/>
  <c r="L2257" i="4"/>
  <c r="M2257" i="4"/>
  <c r="N2257" i="4"/>
  <c r="P2257" i="4" s="1" a="1"/>
  <c r="P2257" i="4" s="1"/>
  <c r="O2257" i="4" a="1"/>
  <c r="O2257" i="4" s="1"/>
  <c r="Q2257" i="4"/>
  <c r="R2257" i="4" s="1" a="1"/>
  <c r="R2257" i="4" s="1"/>
  <c r="K2258" i="4"/>
  <c r="L2258" i="4"/>
  <c r="M2258" i="4"/>
  <c r="Q2258" i="4" s="1"/>
  <c r="R2258" i="4" s="1" a="1"/>
  <c r="N2258" i="4"/>
  <c r="R2258" i="4"/>
  <c r="K2259" i="4"/>
  <c r="L2259" i="4"/>
  <c r="M2259" i="4"/>
  <c r="Q2259" i="4" s="1"/>
  <c r="R2259" i="4" s="1" a="1"/>
  <c r="R2259" i="4" s="1"/>
  <c r="N2259" i="4"/>
  <c r="P2259" i="4" s="1" a="1"/>
  <c r="P2259" i="4"/>
  <c r="K2260" i="4"/>
  <c r="L2260" i="4"/>
  <c r="M2260" i="4"/>
  <c r="N2260" i="4"/>
  <c r="P2260" i="4" s="1" a="1"/>
  <c r="P2260" i="4" s="1"/>
  <c r="O2260" i="4" a="1"/>
  <c r="O2260" i="4" s="1"/>
  <c r="Q2260" i="4"/>
  <c r="R2260" i="4" a="1"/>
  <c r="R2260" i="4" s="1"/>
  <c r="S2260" i="4"/>
  <c r="K2261" i="4"/>
  <c r="L2261" i="4"/>
  <c r="M2261" i="4"/>
  <c r="Q2261" i="4" s="1"/>
  <c r="R2261" i="4" s="1" a="1"/>
  <c r="R2261" i="4" s="1"/>
  <c r="N2261" i="4"/>
  <c r="O2261" i="4" a="1"/>
  <c r="O2261" i="4"/>
  <c r="P2261" i="4" a="1"/>
  <c r="P2261" i="4" s="1"/>
  <c r="S2261" i="4"/>
  <c r="K2262" i="4"/>
  <c r="L2262" i="4"/>
  <c r="M2262" i="4"/>
  <c r="N2262" i="4"/>
  <c r="Q2262" i="4"/>
  <c r="R2262" i="4" s="1" a="1"/>
  <c r="R2262" i="4" s="1"/>
  <c r="K2263" i="4"/>
  <c r="L2263" i="4"/>
  <c r="M2263" i="4"/>
  <c r="Q2263" i="4" s="1"/>
  <c r="R2263" i="4" s="1" a="1"/>
  <c r="R2263" i="4" s="1"/>
  <c r="N2263" i="4"/>
  <c r="S2263" i="4" s="1"/>
  <c r="O2263" i="4" a="1"/>
  <c r="O2263" i="4" s="1"/>
  <c r="K2264" i="4"/>
  <c r="L2264" i="4"/>
  <c r="M2264" i="4"/>
  <c r="Q2264" i="4" s="1"/>
  <c r="R2264" i="4" s="1" a="1"/>
  <c r="R2264" i="4" s="1"/>
  <c r="N2264" i="4"/>
  <c r="K2265" i="4"/>
  <c r="L2265" i="4"/>
  <c r="M2265" i="4"/>
  <c r="Q2265" i="4" s="1"/>
  <c r="R2265" i="4" s="1" a="1"/>
  <c r="R2265" i="4" s="1"/>
  <c r="N2265" i="4"/>
  <c r="P2265" i="4" s="1" a="1"/>
  <c r="P2265" i="4" s="1"/>
  <c r="K2266" i="4"/>
  <c r="L2266" i="4"/>
  <c r="M2266" i="4"/>
  <c r="Q2266" i="4" s="1"/>
  <c r="R2266" i="4" s="1" a="1"/>
  <c r="R2266" i="4" s="1"/>
  <c r="N2266" i="4"/>
  <c r="O2266" i="4" s="1" a="1"/>
  <c r="O2266" i="4" s="1"/>
  <c r="P2266" i="4" a="1"/>
  <c r="P2266" i="4" s="1"/>
  <c r="K2267" i="4"/>
  <c r="L2267" i="4"/>
  <c r="M2267" i="4"/>
  <c r="Q2267" i="4" s="1"/>
  <c r="R2267" i="4" s="1" a="1"/>
  <c r="R2267" i="4" s="1"/>
  <c r="N2267" i="4"/>
  <c r="K2268" i="4"/>
  <c r="L2268" i="4"/>
  <c r="M2268" i="4"/>
  <c r="Q2268" i="4" s="1"/>
  <c r="N2268" i="4"/>
  <c r="P2268" i="4" s="1" a="1"/>
  <c r="P2268" i="4" s="1"/>
  <c r="O2268" i="4" a="1"/>
  <c r="O2268" i="4" s="1"/>
  <c r="R2268" i="4" a="1"/>
  <c r="R2268" i="4" s="1"/>
  <c r="K2269" i="4"/>
  <c r="L2269" i="4"/>
  <c r="M2269" i="4"/>
  <c r="Q2269" i="4" s="1"/>
  <c r="N2269" i="4"/>
  <c r="S2269" i="4" s="1"/>
  <c r="R2269" i="4" a="1"/>
  <c r="R2269" i="4" s="1"/>
  <c r="K2270" i="4"/>
  <c r="L2270" i="4"/>
  <c r="M2270" i="4"/>
  <c r="Q2270" i="4" s="1"/>
  <c r="R2270" i="4" s="1" a="1"/>
  <c r="R2270" i="4" s="1"/>
  <c r="N2270" i="4"/>
  <c r="K2271" i="4"/>
  <c r="L2271" i="4"/>
  <c r="M2271" i="4"/>
  <c r="Q2271" i="4" s="1"/>
  <c r="R2271" i="4" s="1" a="1"/>
  <c r="R2271" i="4" s="1"/>
  <c r="N2271" i="4"/>
  <c r="O2271" i="4" s="1" a="1"/>
  <c r="O2271" i="4" s="1"/>
  <c r="P2271" i="4" a="1"/>
  <c r="P2271" i="4" s="1"/>
  <c r="K2272" i="4"/>
  <c r="L2272" i="4"/>
  <c r="M2272" i="4"/>
  <c r="N2272" i="4"/>
  <c r="O2272" i="4" a="1"/>
  <c r="O2272" i="4" s="1"/>
  <c r="P2272" i="4" a="1"/>
  <c r="P2272" i="4" s="1"/>
  <c r="Q2272" i="4"/>
  <c r="R2272" i="4" s="1" a="1"/>
  <c r="R2272" i="4" s="1"/>
  <c r="K2273" i="4"/>
  <c r="S2273" i="4" s="1"/>
  <c r="L2273" i="4"/>
  <c r="M2273" i="4"/>
  <c r="Q2273" i="4" s="1"/>
  <c r="R2273" i="4" s="1" a="1"/>
  <c r="R2273" i="4" s="1"/>
  <c r="N2273" i="4"/>
  <c r="O2273" i="4" s="1" a="1"/>
  <c r="O2273" i="4" s="1"/>
  <c r="P2273" i="4" a="1"/>
  <c r="P2273" i="4" s="1"/>
  <c r="K2274" i="4"/>
  <c r="L2274" i="4"/>
  <c r="M2274" i="4"/>
  <c r="Q2274" i="4" s="1"/>
  <c r="R2274" i="4" s="1" a="1"/>
  <c r="N2274" i="4"/>
  <c r="S2274" i="4" s="1"/>
  <c r="O2274" i="4" a="1"/>
  <c r="O2274" i="4" s="1"/>
  <c r="P2274" i="4" a="1"/>
  <c r="P2274" i="4" s="1"/>
  <c r="R2274" i="4"/>
  <c r="K2275" i="4"/>
  <c r="L2275" i="4"/>
  <c r="M2275" i="4"/>
  <c r="Q2275" i="4" s="1"/>
  <c r="R2275" i="4" s="1" a="1"/>
  <c r="R2275" i="4" s="1"/>
  <c r="N2275" i="4"/>
  <c r="O2275" i="4" a="1"/>
  <c r="O2275" i="4" s="1"/>
  <c r="K2276" i="4"/>
  <c r="L2276" i="4"/>
  <c r="M2276" i="4"/>
  <c r="N2276" i="4"/>
  <c r="P2276" i="4" a="1"/>
  <c r="P2276" i="4"/>
  <c r="Q2276" i="4"/>
  <c r="R2276" i="4" s="1" a="1"/>
  <c r="R2276" i="4" s="1"/>
  <c r="K2277" i="4"/>
  <c r="L2277" i="4"/>
  <c r="M2277" i="4"/>
  <c r="Q2277" i="4" s="1"/>
  <c r="R2277" i="4" s="1" a="1"/>
  <c r="R2277" i="4" s="1"/>
  <c r="N2277" i="4"/>
  <c r="K2278" i="4"/>
  <c r="L2278" i="4"/>
  <c r="M2278" i="4"/>
  <c r="Q2278" i="4" s="1"/>
  <c r="R2278" i="4" s="1" a="1"/>
  <c r="R2278" i="4" s="1"/>
  <c r="N2278" i="4"/>
  <c r="S2278" i="4" s="1"/>
  <c r="T2278" i="4" s="1"/>
  <c r="K2279" i="4"/>
  <c r="L2279" i="4"/>
  <c r="M2279" i="4"/>
  <c r="Q2279" i="4" s="1"/>
  <c r="R2279" i="4" s="1" a="1"/>
  <c r="R2279" i="4" s="1"/>
  <c r="N2279" i="4"/>
  <c r="K2280" i="4"/>
  <c r="L2280" i="4"/>
  <c r="M2280" i="4"/>
  <c r="Q2280" i="4" s="1"/>
  <c r="N2280" i="4"/>
  <c r="R2280" i="4" a="1"/>
  <c r="R2280" i="4" s="1"/>
  <c r="K2281" i="4"/>
  <c r="L2281" i="4"/>
  <c r="M2281" i="4"/>
  <c r="N2281" i="4"/>
  <c r="Q2281" i="4"/>
  <c r="R2281" i="4" s="1" a="1"/>
  <c r="R2281" i="4" s="1"/>
  <c r="S2281" i="4"/>
  <c r="T2281" i="4" s="1"/>
  <c r="K2282" i="4"/>
  <c r="L2282" i="4"/>
  <c r="M2282" i="4"/>
  <c r="N2282" i="4"/>
  <c r="Q2282" i="4"/>
  <c r="R2282" i="4" s="1" a="1"/>
  <c r="R2282" i="4" s="1"/>
  <c r="K2283" i="4"/>
  <c r="L2283" i="4"/>
  <c r="M2283" i="4"/>
  <c r="Q2283" i="4" s="1"/>
  <c r="R2283" i="4" s="1" a="1"/>
  <c r="R2283" i="4" s="1"/>
  <c r="N2283" i="4"/>
  <c r="O2283" i="4" s="1" a="1"/>
  <c r="O2283" i="4" s="1"/>
  <c r="P2283" i="4" a="1"/>
  <c r="P2283" i="4" s="1"/>
  <c r="S2283" i="4"/>
  <c r="K2284" i="4"/>
  <c r="L2284" i="4"/>
  <c r="M2284" i="4"/>
  <c r="N2284" i="4"/>
  <c r="S2284" i="4" s="1"/>
  <c r="O2284" i="4" a="1"/>
  <c r="O2284" i="4" s="1"/>
  <c r="P2284" i="4" a="1"/>
  <c r="P2284" i="4" s="1"/>
  <c r="Q2284" i="4"/>
  <c r="R2284" i="4" s="1" a="1"/>
  <c r="R2284" i="4" s="1"/>
  <c r="K2285" i="4"/>
  <c r="S2285" i="4" s="1"/>
  <c r="T2285" i="4" s="1"/>
  <c r="L2285" i="4"/>
  <c r="M2285" i="4"/>
  <c r="N2285" i="4"/>
  <c r="O2285" i="4" a="1"/>
  <c r="O2285" i="4" s="1"/>
  <c r="P2285" i="4" a="1"/>
  <c r="P2285" i="4"/>
  <c r="Q2285" i="4"/>
  <c r="R2285" i="4" a="1"/>
  <c r="R2285" i="4" s="1"/>
  <c r="K2286" i="4"/>
  <c r="L2286" i="4"/>
  <c r="M2286" i="4"/>
  <c r="N2286" i="4"/>
  <c r="O2286" i="4" a="1"/>
  <c r="O2286" i="4" s="1"/>
  <c r="P2286" i="4" a="1"/>
  <c r="P2286" i="4" s="1"/>
  <c r="Q2286" i="4"/>
  <c r="R2286" i="4" s="1" a="1"/>
  <c r="R2286" i="4" s="1"/>
  <c r="S2286" i="4"/>
  <c r="T2286" i="4" s="1"/>
  <c r="K2287" i="4"/>
  <c r="L2287" i="4"/>
  <c r="M2287" i="4"/>
  <c r="N2287" i="4"/>
  <c r="S2287" i="4" s="1"/>
  <c r="O2287" i="4" a="1"/>
  <c r="O2287" i="4" s="1"/>
  <c r="P2287" i="4" a="1"/>
  <c r="P2287" i="4" s="1"/>
  <c r="Q2287" i="4"/>
  <c r="R2287" i="4" s="1" a="1"/>
  <c r="R2287" i="4" s="1"/>
  <c r="K2288" i="4"/>
  <c r="L2288" i="4"/>
  <c r="M2288" i="4"/>
  <c r="Q2288" i="4" s="1"/>
  <c r="R2288" i="4" s="1" a="1"/>
  <c r="R2288" i="4" s="1"/>
  <c r="N2288" i="4"/>
  <c r="O2288" i="4" a="1"/>
  <c r="O2288" i="4"/>
  <c r="K2289" i="4"/>
  <c r="L2289" i="4"/>
  <c r="M2289" i="4"/>
  <c r="Q2289" i="4" s="1"/>
  <c r="R2289" i="4" s="1" a="1"/>
  <c r="R2289" i="4" s="1"/>
  <c r="N2289" i="4"/>
  <c r="O2289" i="4" s="1" a="1"/>
  <c r="O2289" i="4" s="1"/>
  <c r="K2290" i="4"/>
  <c r="L2290" i="4"/>
  <c r="M2290" i="4"/>
  <c r="Q2290" i="4" s="1"/>
  <c r="R2290" i="4" s="1" a="1"/>
  <c r="R2290" i="4" s="1"/>
  <c r="N2290" i="4"/>
  <c r="O2290" i="4" a="1"/>
  <c r="O2290" i="4" s="1"/>
  <c r="K2291" i="4"/>
  <c r="L2291" i="4"/>
  <c r="M2291" i="4"/>
  <c r="Q2291" i="4" s="1"/>
  <c r="R2291" i="4" s="1" a="1"/>
  <c r="N2291" i="4"/>
  <c r="O2291" i="4" s="1" a="1"/>
  <c r="O2291" i="4" s="1"/>
  <c r="P2291" i="4" a="1"/>
  <c r="P2291" i="4" s="1"/>
  <c r="R2291" i="4"/>
  <c r="K2292" i="4"/>
  <c r="L2292" i="4"/>
  <c r="M2292" i="4"/>
  <c r="Q2292" i="4" s="1"/>
  <c r="R2292" i="4" s="1" a="1"/>
  <c r="R2292" i="4" s="1"/>
  <c r="N2292" i="4"/>
  <c r="S2292" i="4"/>
  <c r="K2293" i="4"/>
  <c r="S2293" i="4" s="1"/>
  <c r="L2293" i="4"/>
  <c r="M2293" i="4"/>
  <c r="Q2293" i="4" s="1"/>
  <c r="R2293" i="4" s="1" a="1"/>
  <c r="R2293" i="4" s="1"/>
  <c r="N2293" i="4"/>
  <c r="P2293" i="4" s="1" a="1"/>
  <c r="P2293" i="4" s="1"/>
  <c r="O2293" i="4" a="1"/>
  <c r="O2293" i="4" s="1"/>
  <c r="K2294" i="4"/>
  <c r="L2294" i="4"/>
  <c r="M2294" i="4"/>
  <c r="Q2294" i="4" s="1"/>
  <c r="R2294" i="4" s="1" a="1"/>
  <c r="R2294" i="4" s="1"/>
  <c r="N2294" i="4"/>
  <c r="K2295" i="4"/>
  <c r="L2295" i="4"/>
  <c r="M2295" i="4"/>
  <c r="Q2295" i="4" s="1"/>
  <c r="R2295" i="4" s="1" a="1"/>
  <c r="R2295" i="4" s="1"/>
  <c r="N2295" i="4"/>
  <c r="O2295" i="4" s="1" a="1"/>
  <c r="O2295" i="4" s="1"/>
  <c r="P2295" i="4" a="1"/>
  <c r="P2295" i="4" s="1"/>
  <c r="S2295" i="4"/>
  <c r="K2296" i="4"/>
  <c r="L2296" i="4"/>
  <c r="M2296" i="4"/>
  <c r="Q2296" i="4" s="1"/>
  <c r="R2296" i="4" s="1" a="1"/>
  <c r="R2296" i="4" s="1"/>
  <c r="N2296" i="4"/>
  <c r="K2297" i="4"/>
  <c r="L2297" i="4"/>
  <c r="M2297" i="4"/>
  <c r="Q2297" i="4" s="1"/>
  <c r="R2297" i="4" s="1" a="1"/>
  <c r="R2297" i="4" s="1"/>
  <c r="N2297" i="4"/>
  <c r="S2297" i="4" s="1"/>
  <c r="O2297" i="4" a="1"/>
  <c r="O2297" i="4" s="1"/>
  <c r="P2297" i="4" a="1"/>
  <c r="P2297" i="4" s="1"/>
  <c r="K2298" i="4"/>
  <c r="L2298" i="4"/>
  <c r="M2298" i="4"/>
  <c r="N2298" i="4"/>
  <c r="Q2298" i="4"/>
  <c r="R2298" i="4" s="1" a="1"/>
  <c r="R2298" i="4"/>
  <c r="K2299" i="4"/>
  <c r="L2299" i="4"/>
  <c r="M2299" i="4"/>
  <c r="N2299" i="4"/>
  <c r="Q2299" i="4"/>
  <c r="R2299" i="4" s="1" a="1"/>
  <c r="R2299" i="4" s="1"/>
  <c r="K2300" i="4"/>
  <c r="L2300" i="4"/>
  <c r="M2300" i="4"/>
  <c r="N2300" i="4"/>
  <c r="O2300" i="4" a="1"/>
  <c r="O2300" i="4" s="1"/>
  <c r="Q2300" i="4"/>
  <c r="R2300" i="4" s="1" a="1"/>
  <c r="R2300" i="4" s="1"/>
  <c r="K2301" i="4"/>
  <c r="L2301" i="4"/>
  <c r="M2301" i="4"/>
  <c r="Q2301" i="4" s="1"/>
  <c r="R2301" i="4" s="1" a="1"/>
  <c r="R2301" i="4" s="1"/>
  <c r="N2301" i="4"/>
  <c r="P2301" i="4" s="1" a="1"/>
  <c r="P2301" i="4" s="1"/>
  <c r="K2302" i="4"/>
  <c r="L2302" i="4"/>
  <c r="M2302" i="4"/>
  <c r="Q2302" i="4" s="1"/>
  <c r="R2302" i="4" s="1" a="1"/>
  <c r="R2302" i="4" s="1"/>
  <c r="N2302" i="4"/>
  <c r="P2302" i="4" s="1" a="1"/>
  <c r="P2302" i="4" s="1"/>
  <c r="K2303" i="4"/>
  <c r="L2303" i="4"/>
  <c r="M2303" i="4"/>
  <c r="Q2303" i="4" s="1"/>
  <c r="R2303" i="4" s="1" a="1"/>
  <c r="R2303" i="4" s="1"/>
  <c r="N2303" i="4"/>
  <c r="K2304" i="4"/>
  <c r="S2304" i="4" s="1"/>
  <c r="L2304" i="4"/>
  <c r="M2304" i="4"/>
  <c r="Q2304" i="4" s="1"/>
  <c r="R2304" i="4" s="1" a="1"/>
  <c r="R2304" i="4" s="1"/>
  <c r="N2304" i="4"/>
  <c r="P2304" i="4" s="1" a="1"/>
  <c r="P2304" i="4" s="1"/>
  <c r="O2304" i="4" a="1"/>
  <c r="O2304" i="4" s="1"/>
  <c r="K2305" i="4"/>
  <c r="S2305" i="4" s="1"/>
  <c r="L2305" i="4"/>
  <c r="M2305" i="4"/>
  <c r="Q2305" i="4" s="1"/>
  <c r="N2305" i="4"/>
  <c r="P2305" i="4" s="1" a="1"/>
  <c r="P2305" i="4" s="1"/>
  <c r="R2305" i="4" a="1"/>
  <c r="R2305" i="4"/>
  <c r="K2306" i="4"/>
  <c r="L2306" i="4"/>
  <c r="M2306" i="4"/>
  <c r="Q2306" i="4" s="1"/>
  <c r="R2306" i="4" s="1" a="1"/>
  <c r="R2306" i="4" s="1"/>
  <c r="N2306" i="4"/>
  <c r="S2306" i="4"/>
  <c r="K2307" i="4"/>
  <c r="S2307" i="4" s="1"/>
  <c r="L2307" i="4"/>
  <c r="M2307" i="4"/>
  <c r="N2307" i="4"/>
  <c r="O2307" i="4" s="1" a="1"/>
  <c r="O2307" i="4" s="1"/>
  <c r="Q2307" i="4"/>
  <c r="R2307" i="4" s="1" a="1"/>
  <c r="R2307" i="4" s="1"/>
  <c r="T2307" i="4" s="1"/>
  <c r="K2308" i="4"/>
  <c r="S2308" i="4" s="1"/>
  <c r="L2308" i="4"/>
  <c r="M2308" i="4"/>
  <c r="Q2308" i="4" s="1"/>
  <c r="R2308" i="4" s="1" a="1"/>
  <c r="R2308" i="4" s="1"/>
  <c r="N2308" i="4"/>
  <c r="O2308" i="4" a="1"/>
  <c r="O2308" i="4"/>
  <c r="P2308" i="4" a="1"/>
  <c r="P2308" i="4" s="1"/>
  <c r="K2309" i="4"/>
  <c r="L2309" i="4"/>
  <c r="M2309" i="4"/>
  <c r="Q2309" i="4" s="1"/>
  <c r="R2309" i="4" s="1" a="1"/>
  <c r="R2309" i="4" s="1"/>
  <c r="N2309" i="4"/>
  <c r="O2309" i="4" s="1" a="1"/>
  <c r="O2309" i="4" s="1"/>
  <c r="P2309" i="4" a="1"/>
  <c r="P2309" i="4" s="1"/>
  <c r="S2309" i="4"/>
  <c r="K2310" i="4"/>
  <c r="L2310" i="4"/>
  <c r="M2310" i="4"/>
  <c r="Q2310" i="4" s="1"/>
  <c r="R2310" i="4" s="1" a="1"/>
  <c r="R2310" i="4" s="1"/>
  <c r="N2310" i="4"/>
  <c r="O2310" i="4" s="1" a="1"/>
  <c r="O2310" i="4" s="1"/>
  <c r="K2311" i="4"/>
  <c r="L2311" i="4"/>
  <c r="M2311" i="4"/>
  <c r="Q2311" i="4" s="1"/>
  <c r="R2311" i="4" s="1" a="1"/>
  <c r="R2311" i="4" s="1"/>
  <c r="N2311" i="4"/>
  <c r="O2311" i="4" s="1" a="1"/>
  <c r="O2311" i="4" s="1"/>
  <c r="K2312" i="4"/>
  <c r="L2312" i="4"/>
  <c r="M2312" i="4"/>
  <c r="Q2312" i="4" s="1"/>
  <c r="R2312" i="4" s="1" a="1"/>
  <c r="R2312" i="4" s="1"/>
  <c r="N2312" i="4"/>
  <c r="S2312" i="4" s="1"/>
  <c r="O2312" i="4" a="1"/>
  <c r="O2312" i="4" s="1"/>
  <c r="P2312" i="4" a="1"/>
  <c r="P2312" i="4" s="1"/>
  <c r="K2313" i="4"/>
  <c r="L2313" i="4"/>
  <c r="M2313" i="4"/>
  <c r="Q2313" i="4" s="1"/>
  <c r="R2313" i="4" s="1" a="1"/>
  <c r="R2313" i="4" s="1"/>
  <c r="N2313" i="4"/>
  <c r="P2313" i="4" s="1" a="1"/>
  <c r="P2313" i="4" s="1"/>
  <c r="K2314" i="4"/>
  <c r="L2314" i="4"/>
  <c r="M2314" i="4"/>
  <c r="Q2314" i="4" s="1"/>
  <c r="R2314" i="4" s="1" a="1"/>
  <c r="R2314" i="4" s="1"/>
  <c r="N2314" i="4"/>
  <c r="S2314" i="4" s="1"/>
  <c r="K2315" i="4"/>
  <c r="S2315" i="4" s="1"/>
  <c r="L2315" i="4"/>
  <c r="M2315" i="4"/>
  <c r="Q2315" i="4" s="1"/>
  <c r="R2315" i="4" s="1" a="1"/>
  <c r="N2315" i="4"/>
  <c r="O2315" i="4" a="1"/>
  <c r="O2315" i="4" s="1"/>
  <c r="P2315" i="4" a="1"/>
  <c r="P2315" i="4" s="1"/>
  <c r="R2315" i="4"/>
  <c r="K2316" i="4"/>
  <c r="L2316" i="4"/>
  <c r="M2316" i="4"/>
  <c r="Q2316" i="4" s="1"/>
  <c r="N2316" i="4"/>
  <c r="R2316" i="4" a="1"/>
  <c r="R2316" i="4" s="1"/>
  <c r="K2317" i="4"/>
  <c r="L2317" i="4"/>
  <c r="M2317" i="4"/>
  <c r="Q2317" i="4" s="1"/>
  <c r="R2317" i="4" s="1" a="1"/>
  <c r="R2317" i="4" s="1"/>
  <c r="N2317" i="4"/>
  <c r="P2317" i="4" s="1" a="1"/>
  <c r="P2317" i="4" s="1"/>
  <c r="O2317" i="4" a="1"/>
  <c r="O2317" i="4" s="1"/>
  <c r="S2317" i="4"/>
  <c r="T2317" i="4" s="1"/>
  <c r="K2318" i="4"/>
  <c r="L2318" i="4"/>
  <c r="M2318" i="4"/>
  <c r="Q2318" i="4" s="1"/>
  <c r="R2318" i="4" s="1" a="1"/>
  <c r="R2318" i="4" s="1"/>
  <c r="N2318" i="4"/>
  <c r="K2319" i="4"/>
  <c r="S2319" i="4" s="1"/>
  <c r="L2319" i="4"/>
  <c r="M2319" i="4"/>
  <c r="N2319" i="4"/>
  <c r="O2319" i="4" s="1" a="1"/>
  <c r="O2319" i="4" s="1"/>
  <c r="P2319" i="4" a="1"/>
  <c r="P2319" i="4" s="1"/>
  <c r="Q2319" i="4"/>
  <c r="R2319" i="4" s="1" a="1"/>
  <c r="R2319" i="4"/>
  <c r="K2320" i="4"/>
  <c r="S2320" i="4" s="1"/>
  <c r="L2320" i="4"/>
  <c r="M2320" i="4"/>
  <c r="Q2320" i="4" s="1"/>
  <c r="R2320" i="4" s="1" a="1"/>
  <c r="R2320" i="4" s="1"/>
  <c r="N2320" i="4"/>
  <c r="O2320" i="4" s="1" a="1"/>
  <c r="O2320" i="4" s="1"/>
  <c r="P2320" i="4" a="1"/>
  <c r="P2320" i="4" s="1"/>
  <c r="K2321" i="4"/>
  <c r="L2321" i="4"/>
  <c r="M2321" i="4"/>
  <c r="Q2321" i="4" s="1"/>
  <c r="R2321" i="4" s="1" a="1"/>
  <c r="R2321" i="4" s="1"/>
  <c r="N2321" i="4"/>
  <c r="O2321" i="4" s="1" a="1"/>
  <c r="O2321" i="4" s="1"/>
  <c r="P2321" i="4" a="1"/>
  <c r="P2321" i="4" s="1"/>
  <c r="K2322" i="4"/>
  <c r="L2322" i="4"/>
  <c r="M2322" i="4"/>
  <c r="N2322" i="4"/>
  <c r="S2322" i="4" s="1"/>
  <c r="T2322" i="4" s="1"/>
  <c r="Q2322" i="4"/>
  <c r="R2322" i="4" s="1" a="1"/>
  <c r="R2322" i="4"/>
  <c r="K2323" i="4"/>
  <c r="L2323" i="4"/>
  <c r="M2323" i="4"/>
  <c r="Q2323" i="4" s="1"/>
  <c r="R2323" i="4" s="1" a="1"/>
  <c r="R2323" i="4" s="1"/>
  <c r="N2323" i="4"/>
  <c r="S2323" i="4" s="1"/>
  <c r="P2323" i="4" a="1"/>
  <c r="P2323" i="4" s="1"/>
  <c r="K2324" i="4"/>
  <c r="L2324" i="4"/>
  <c r="M2324" i="4"/>
  <c r="N2324" i="4"/>
  <c r="Q2324" i="4"/>
  <c r="R2324" i="4" s="1" a="1"/>
  <c r="R2324" i="4" s="1"/>
  <c r="K2325" i="4"/>
  <c r="L2325" i="4"/>
  <c r="M2325" i="4"/>
  <c r="Q2325" i="4" s="1"/>
  <c r="R2325" i="4" s="1" a="1"/>
  <c r="R2325" i="4" s="1"/>
  <c r="N2325" i="4"/>
  <c r="K2326" i="4"/>
  <c r="L2326" i="4"/>
  <c r="M2326" i="4"/>
  <c r="Q2326" i="4" s="1"/>
  <c r="R2326" i="4" s="1" a="1"/>
  <c r="R2326" i="4" s="1"/>
  <c r="N2326" i="4"/>
  <c r="K2327" i="4"/>
  <c r="S2327" i="4" s="1"/>
  <c r="L2327" i="4"/>
  <c r="M2327" i="4"/>
  <c r="Q2327" i="4" s="1"/>
  <c r="R2327" i="4" s="1" a="1"/>
  <c r="R2327" i="4" s="1"/>
  <c r="N2327" i="4"/>
  <c r="O2327" i="4" s="1" a="1"/>
  <c r="O2327" i="4"/>
  <c r="K2328" i="4"/>
  <c r="L2328" i="4"/>
  <c r="M2328" i="4"/>
  <c r="Q2328" i="4" s="1"/>
  <c r="R2328" i="4" s="1" a="1"/>
  <c r="R2328" i="4" s="1"/>
  <c r="N2328" i="4"/>
  <c r="K2329" i="4"/>
  <c r="L2329" i="4"/>
  <c r="M2329" i="4"/>
  <c r="N2329" i="4"/>
  <c r="P2329" i="4" s="1" a="1"/>
  <c r="P2329" i="4" s="1"/>
  <c r="Q2329" i="4"/>
  <c r="R2329" i="4" s="1" a="1"/>
  <c r="R2329" i="4" s="1"/>
  <c r="K2330" i="4"/>
  <c r="L2330" i="4"/>
  <c r="M2330" i="4"/>
  <c r="Q2330" i="4" s="1"/>
  <c r="R2330" i="4" s="1" a="1"/>
  <c r="R2330" i="4" s="1"/>
  <c r="N2330" i="4"/>
  <c r="K2331" i="4"/>
  <c r="L2331" i="4"/>
  <c r="M2331" i="4"/>
  <c r="Q2331" i="4" s="1"/>
  <c r="R2331" i="4" s="1" a="1"/>
  <c r="N2331" i="4"/>
  <c r="O2331" i="4" s="1" a="1"/>
  <c r="O2331" i="4" s="1"/>
  <c r="P2331" i="4" a="1"/>
  <c r="P2331" i="4" s="1"/>
  <c r="R2331" i="4"/>
  <c r="S2331" i="4"/>
  <c r="K2332" i="4"/>
  <c r="L2332" i="4"/>
  <c r="M2332" i="4"/>
  <c r="Q2332" i="4" s="1"/>
  <c r="R2332" i="4" s="1" a="1"/>
  <c r="R2332" i="4" s="1"/>
  <c r="N2332" i="4"/>
  <c r="O2332" i="4" s="1" a="1"/>
  <c r="O2332" i="4" s="1"/>
  <c r="K2333" i="4"/>
  <c r="L2333" i="4"/>
  <c r="M2333" i="4"/>
  <c r="N2333" i="4"/>
  <c r="O2333" i="4" s="1" a="1"/>
  <c r="O2333" i="4" s="1"/>
  <c r="P2333" i="4" a="1"/>
  <c r="P2333" i="4" s="1"/>
  <c r="Q2333" i="4"/>
  <c r="R2333" i="4" s="1" a="1"/>
  <c r="R2333" i="4" s="1"/>
  <c r="K2334" i="4"/>
  <c r="L2334" i="4"/>
  <c r="M2334" i="4"/>
  <c r="N2334" i="4"/>
  <c r="S2334" i="4" s="1"/>
  <c r="O2334" i="4" a="1"/>
  <c r="O2334" i="4" s="1"/>
  <c r="Q2334" i="4"/>
  <c r="R2334" i="4" s="1" a="1"/>
  <c r="R2334" i="4" s="1"/>
  <c r="K2335" i="4"/>
  <c r="L2335" i="4"/>
  <c r="M2335" i="4"/>
  <c r="Q2335" i="4" s="1"/>
  <c r="R2335" i="4" s="1" a="1"/>
  <c r="R2335" i="4" s="1"/>
  <c r="N2335" i="4"/>
  <c r="K2336" i="4"/>
  <c r="L2336" i="4"/>
  <c r="M2336" i="4"/>
  <c r="N2336" i="4"/>
  <c r="Q2336" i="4"/>
  <c r="R2336" i="4" s="1" a="1"/>
  <c r="R2336" i="4" s="1"/>
  <c r="K2337" i="4"/>
  <c r="L2337" i="4"/>
  <c r="M2337" i="4"/>
  <c r="Q2337" i="4" s="1"/>
  <c r="R2337" i="4" s="1" a="1"/>
  <c r="R2337" i="4" s="1"/>
  <c r="N2337" i="4"/>
  <c r="K2338" i="4"/>
  <c r="L2338" i="4"/>
  <c r="M2338" i="4"/>
  <c r="Q2338" i="4" s="1"/>
  <c r="R2338" i="4" s="1" a="1"/>
  <c r="R2338" i="4" s="1"/>
  <c r="N2338" i="4"/>
  <c r="P2338" i="4" s="1" a="1"/>
  <c r="P2338" i="4" s="1"/>
  <c r="K2339" i="4"/>
  <c r="L2339" i="4"/>
  <c r="M2339" i="4"/>
  <c r="Q2339" i="4" s="1"/>
  <c r="R2339" i="4" s="1" a="1"/>
  <c r="R2339" i="4" s="1"/>
  <c r="N2339" i="4"/>
  <c r="P2339" i="4" s="1" a="1"/>
  <c r="P2339" i="4" s="1"/>
  <c r="S2339" i="4"/>
  <c r="K2340" i="4"/>
  <c r="L2340" i="4"/>
  <c r="M2340" i="4"/>
  <c r="Q2340" i="4" s="1"/>
  <c r="R2340" i="4" s="1" a="1"/>
  <c r="R2340" i="4" s="1"/>
  <c r="N2340" i="4"/>
  <c r="K2341" i="4"/>
  <c r="L2341" i="4"/>
  <c r="M2341" i="4"/>
  <c r="Q2341" i="4" s="1"/>
  <c r="R2341" i="4" s="1" a="1"/>
  <c r="R2341" i="4" s="1"/>
  <c r="N2341" i="4"/>
  <c r="K2342" i="4"/>
  <c r="L2342" i="4"/>
  <c r="M2342" i="4"/>
  <c r="Q2342" i="4" s="1"/>
  <c r="R2342" i="4" s="1" a="1"/>
  <c r="R2342" i="4" s="1"/>
  <c r="N2342" i="4"/>
  <c r="S2342" i="4" s="1"/>
  <c r="T2342" i="4" s="1"/>
  <c r="K2343" i="4"/>
  <c r="S2343" i="4" s="1"/>
  <c r="L2343" i="4"/>
  <c r="M2343" i="4"/>
  <c r="Q2343" i="4" s="1"/>
  <c r="R2343" i="4" s="1" a="1"/>
  <c r="R2343" i="4" s="1"/>
  <c r="N2343" i="4"/>
  <c r="O2343" i="4" s="1" a="1"/>
  <c r="O2343" i="4" s="1"/>
  <c r="T2343" i="4"/>
  <c r="K2344" i="4"/>
  <c r="L2344" i="4"/>
  <c r="M2344" i="4"/>
  <c r="Q2344" i="4" s="1"/>
  <c r="R2344" i="4" s="1" a="1"/>
  <c r="R2344" i="4" s="1"/>
  <c r="N2344" i="4"/>
  <c r="P2344" i="4" s="1" a="1"/>
  <c r="P2344" i="4" s="1"/>
  <c r="K2345" i="4"/>
  <c r="S2345" i="4" s="1"/>
  <c r="L2345" i="4"/>
  <c r="M2345" i="4"/>
  <c r="N2345" i="4"/>
  <c r="O2345" i="4" a="1"/>
  <c r="O2345" i="4" s="1"/>
  <c r="P2345" i="4" a="1"/>
  <c r="P2345" i="4" s="1"/>
  <c r="Q2345" i="4"/>
  <c r="R2345" i="4" s="1" a="1"/>
  <c r="R2345" i="4" s="1"/>
  <c r="K2346" i="4"/>
  <c r="L2346" i="4"/>
  <c r="M2346" i="4"/>
  <c r="N2346" i="4"/>
  <c r="Q2346" i="4"/>
  <c r="R2346" i="4" s="1" a="1"/>
  <c r="R2346" i="4" s="1"/>
  <c r="K2347" i="4"/>
  <c r="L2347" i="4"/>
  <c r="M2347" i="4"/>
  <c r="N2347" i="4"/>
  <c r="Q2347" i="4"/>
  <c r="R2347" i="4" s="1" a="1"/>
  <c r="R2347" i="4" s="1"/>
  <c r="K2348" i="4"/>
  <c r="L2348" i="4"/>
  <c r="M2348" i="4"/>
  <c r="N2348" i="4"/>
  <c r="S2348" i="4" s="1"/>
  <c r="O2348" i="4" a="1"/>
  <c r="O2348" i="4"/>
  <c r="P2348" i="4" a="1"/>
  <c r="P2348" i="4" s="1"/>
  <c r="Q2348" i="4"/>
  <c r="R2348" i="4" s="1" a="1"/>
  <c r="R2348" i="4" s="1"/>
  <c r="K2349" i="4"/>
  <c r="L2349" i="4"/>
  <c r="M2349" i="4"/>
  <c r="Q2349" i="4" s="1"/>
  <c r="R2349" i="4" s="1" a="1"/>
  <c r="R2349" i="4" s="1"/>
  <c r="N2349" i="4"/>
  <c r="O2349" i="4" s="1" a="1"/>
  <c r="O2349" i="4"/>
  <c r="K2350" i="4"/>
  <c r="L2350" i="4"/>
  <c r="M2350" i="4"/>
  <c r="Q2350" i="4" s="1"/>
  <c r="R2350" i="4" s="1" a="1"/>
  <c r="R2350" i="4" s="1"/>
  <c r="T2350" i="4" s="1"/>
  <c r="N2350" i="4"/>
  <c r="P2350" i="4" s="1" a="1"/>
  <c r="P2350" i="4" s="1"/>
  <c r="S2350" i="4"/>
  <c r="K2351" i="4"/>
  <c r="L2351" i="4"/>
  <c r="M2351" i="4"/>
  <c r="Q2351" i="4" s="1"/>
  <c r="R2351" i="4" s="1" a="1"/>
  <c r="R2351" i="4" s="1"/>
  <c r="N2351" i="4"/>
  <c r="S2351" i="4" s="1"/>
  <c r="K2352" i="4"/>
  <c r="L2352" i="4"/>
  <c r="M2352" i="4"/>
  <c r="Q2352" i="4" s="1"/>
  <c r="N2352" i="4"/>
  <c r="R2352" i="4" a="1"/>
  <c r="R2352" i="4" s="1"/>
  <c r="K2353" i="4"/>
  <c r="L2353" i="4"/>
  <c r="M2353" i="4"/>
  <c r="Q2353" i="4" s="1"/>
  <c r="R2353" i="4" s="1" a="1"/>
  <c r="R2353" i="4" s="1"/>
  <c r="N2353" i="4"/>
  <c r="S2353" i="4"/>
  <c r="T2353" i="4" s="1"/>
  <c r="K2354" i="4"/>
  <c r="L2354" i="4"/>
  <c r="M2354" i="4"/>
  <c r="Q2354" i="4" s="1"/>
  <c r="R2354" i="4" s="1" a="1"/>
  <c r="R2354" i="4" s="1"/>
  <c r="N2354" i="4"/>
  <c r="K2355" i="4"/>
  <c r="L2355" i="4"/>
  <c r="M2355" i="4"/>
  <c r="N2355" i="4"/>
  <c r="Q2355" i="4"/>
  <c r="R2355" i="4" s="1" a="1"/>
  <c r="R2355" i="4" s="1"/>
  <c r="K2356" i="4"/>
  <c r="L2356" i="4"/>
  <c r="M2356" i="4"/>
  <c r="Q2356" i="4" s="1"/>
  <c r="R2356" i="4" s="1" a="1"/>
  <c r="R2356" i="4" s="1"/>
  <c r="N2356" i="4"/>
  <c r="O2356" i="4" a="1"/>
  <c r="O2356" i="4" s="1"/>
  <c r="K2357" i="4"/>
  <c r="L2357" i="4"/>
  <c r="M2357" i="4"/>
  <c r="Q2357" i="4" s="1"/>
  <c r="N2357" i="4"/>
  <c r="O2357" i="4" s="1" a="1"/>
  <c r="O2357" i="4"/>
  <c r="P2357" i="4" a="1"/>
  <c r="P2357" i="4" s="1"/>
  <c r="R2357" i="4" a="1"/>
  <c r="R2357" i="4" s="1"/>
  <c r="K2358" i="4"/>
  <c r="L2358" i="4"/>
  <c r="M2358" i="4"/>
  <c r="N2358" i="4"/>
  <c r="O2358" i="4" s="1" a="1"/>
  <c r="O2358" i="4"/>
  <c r="P2358" i="4" a="1"/>
  <c r="P2358" i="4" s="1"/>
  <c r="Q2358" i="4"/>
  <c r="R2358" i="4" s="1" a="1"/>
  <c r="R2358" i="4" s="1"/>
  <c r="S2358" i="4"/>
  <c r="K2359" i="4"/>
  <c r="L2359" i="4"/>
  <c r="M2359" i="4"/>
  <c r="N2359" i="4"/>
  <c r="P2359" i="4" s="1" a="1"/>
  <c r="P2359" i="4" s="1"/>
  <c r="Q2359" i="4"/>
  <c r="R2359" i="4" a="1"/>
  <c r="R2359" i="4" s="1"/>
  <c r="K2360" i="4"/>
  <c r="L2360" i="4"/>
  <c r="M2360" i="4"/>
  <c r="Q2360" i="4" s="1"/>
  <c r="R2360" i="4" s="1" a="1"/>
  <c r="R2360" i="4" s="1"/>
  <c r="N2360" i="4"/>
  <c r="P2360" i="4" a="1"/>
  <c r="P2360" i="4" s="1"/>
  <c r="K2361" i="4"/>
  <c r="L2361" i="4"/>
  <c r="M2361" i="4"/>
  <c r="N2361" i="4"/>
  <c r="O2361" i="4" s="1" a="1"/>
  <c r="O2361" i="4" s="1"/>
  <c r="Q2361" i="4"/>
  <c r="R2361" i="4" s="1" a="1"/>
  <c r="R2361" i="4" s="1"/>
  <c r="K2362" i="4"/>
  <c r="L2362" i="4"/>
  <c r="M2362" i="4"/>
  <c r="Q2362" i="4" s="1"/>
  <c r="R2362" i="4" s="1" a="1"/>
  <c r="R2362" i="4" s="1"/>
  <c r="N2362" i="4"/>
  <c r="S2362" i="4" s="1"/>
  <c r="K2363" i="4"/>
  <c r="L2363" i="4"/>
  <c r="M2363" i="4"/>
  <c r="Q2363" i="4" s="1"/>
  <c r="R2363" i="4" s="1" a="1"/>
  <c r="N2363" i="4"/>
  <c r="O2363" i="4" s="1" a="1"/>
  <c r="O2363" i="4" s="1"/>
  <c r="R2363" i="4"/>
  <c r="K2364" i="4"/>
  <c r="L2364" i="4"/>
  <c r="M2364" i="4"/>
  <c r="Q2364" i="4" s="1"/>
  <c r="R2364" i="4" s="1" a="1"/>
  <c r="R2364" i="4" s="1"/>
  <c r="N2364" i="4"/>
  <c r="S2364" i="4"/>
  <c r="K2365" i="4"/>
  <c r="L2365" i="4"/>
  <c r="M2365" i="4"/>
  <c r="Q2365" i="4" s="1"/>
  <c r="R2365" i="4" s="1" a="1"/>
  <c r="R2365" i="4" s="1"/>
  <c r="N2365" i="4"/>
  <c r="K2366" i="4"/>
  <c r="S2366" i="4" s="1"/>
  <c r="T2366" i="4" s="1"/>
  <c r="L2366" i="4"/>
  <c r="M2366" i="4"/>
  <c r="Q2366" i="4" s="1"/>
  <c r="N2366" i="4"/>
  <c r="R2366" i="4" a="1"/>
  <c r="R2366" i="4" s="1"/>
  <c r="K2367" i="4"/>
  <c r="L2367" i="4"/>
  <c r="M2367" i="4"/>
  <c r="Q2367" i="4" s="1"/>
  <c r="R2367" i="4" s="1" a="1"/>
  <c r="R2367" i="4" s="1"/>
  <c r="N2367" i="4"/>
  <c r="S2367" i="4"/>
  <c r="K2368" i="4"/>
  <c r="S2368" i="4" s="1"/>
  <c r="L2368" i="4"/>
  <c r="M2368" i="4"/>
  <c r="N2368" i="4"/>
  <c r="O2368" i="4" s="1" a="1"/>
  <c r="O2368" i="4" s="1"/>
  <c r="P2368" i="4" a="1"/>
  <c r="P2368" i="4" s="1"/>
  <c r="Q2368" i="4"/>
  <c r="R2368" i="4" a="1"/>
  <c r="R2368" i="4"/>
  <c r="T2368" i="4" s="1"/>
  <c r="K2369" i="4"/>
  <c r="S2369" i="4" s="1"/>
  <c r="L2369" i="4"/>
  <c r="M2369" i="4"/>
  <c r="N2369" i="4"/>
  <c r="O2369" i="4" a="1"/>
  <c r="O2369" i="4" s="1"/>
  <c r="P2369" i="4" a="1"/>
  <c r="P2369" i="4"/>
  <c r="Q2369" i="4"/>
  <c r="R2369" i="4" s="1" a="1"/>
  <c r="R2369" i="4" s="1"/>
  <c r="K2370" i="4"/>
  <c r="L2370" i="4"/>
  <c r="M2370" i="4"/>
  <c r="N2370" i="4"/>
  <c r="Q2370" i="4"/>
  <c r="R2370" i="4" s="1" a="1"/>
  <c r="R2370" i="4" s="1"/>
  <c r="K2371" i="4"/>
  <c r="L2371" i="4"/>
  <c r="M2371" i="4"/>
  <c r="Q2371" i="4" s="1"/>
  <c r="R2371" i="4" s="1" a="1"/>
  <c r="N2371" i="4"/>
  <c r="R2371" i="4"/>
  <c r="K2372" i="4"/>
  <c r="L2372" i="4"/>
  <c r="M2372" i="4"/>
  <c r="N2372" i="4"/>
  <c r="O2372" i="4" s="1" a="1"/>
  <c r="O2372" i="4" s="1"/>
  <c r="Q2372" i="4"/>
  <c r="R2372" i="4" s="1" a="1"/>
  <c r="R2372" i="4" s="1"/>
  <c r="K2373" i="4"/>
  <c r="L2373" i="4"/>
  <c r="M2373" i="4"/>
  <c r="Q2373" i="4" s="1"/>
  <c r="R2373" i="4" s="1" a="1"/>
  <c r="R2373" i="4" s="1"/>
  <c r="N2373" i="4"/>
  <c r="O2373" i="4" a="1"/>
  <c r="O2373" i="4"/>
  <c r="P2373" i="4" a="1"/>
  <c r="P2373" i="4" s="1"/>
  <c r="K2374" i="4"/>
  <c r="L2374" i="4"/>
  <c r="M2374" i="4"/>
  <c r="Q2374" i="4" s="1"/>
  <c r="R2374" i="4" s="1" a="1"/>
  <c r="R2374" i="4" s="1"/>
  <c r="N2374" i="4"/>
  <c r="O2374" i="4" s="1" a="1"/>
  <c r="O2374" i="4" s="1"/>
  <c r="K2375" i="4"/>
  <c r="L2375" i="4"/>
  <c r="M2375" i="4"/>
  <c r="Q2375" i="4" s="1"/>
  <c r="R2375" i="4" s="1" a="1"/>
  <c r="R2375" i="4" s="1"/>
  <c r="N2375" i="4"/>
  <c r="K2376" i="4"/>
  <c r="L2376" i="4"/>
  <c r="M2376" i="4"/>
  <c r="Q2376" i="4" s="1"/>
  <c r="N2376" i="4"/>
  <c r="R2376" i="4" a="1"/>
  <c r="R2376" i="4"/>
  <c r="K2377" i="4"/>
  <c r="S2377" i="4" s="1"/>
  <c r="L2377" i="4"/>
  <c r="M2377" i="4"/>
  <c r="Q2377" i="4" s="1"/>
  <c r="R2377" i="4" s="1" a="1"/>
  <c r="R2377" i="4" s="1"/>
  <c r="T2377" i="4" s="1"/>
  <c r="N2377" i="4"/>
  <c r="P2377" i="4" s="1" a="1"/>
  <c r="P2377" i="4" s="1"/>
  <c r="O2377" i="4" a="1"/>
  <c r="O2377" i="4" s="1"/>
  <c r="K2378" i="4"/>
  <c r="L2378" i="4"/>
  <c r="M2378" i="4"/>
  <c r="Q2378" i="4" s="1"/>
  <c r="R2378" i="4" s="1" a="1"/>
  <c r="R2378" i="4" s="1"/>
  <c r="N2378" i="4"/>
  <c r="K2379" i="4"/>
  <c r="S2379" i="4" s="1"/>
  <c r="T2379" i="4" s="1"/>
  <c r="L2379" i="4"/>
  <c r="M2379" i="4"/>
  <c r="N2379" i="4"/>
  <c r="O2379" i="4" s="1" a="1"/>
  <c r="O2379" i="4" s="1"/>
  <c r="P2379" i="4" a="1"/>
  <c r="P2379" i="4" s="1"/>
  <c r="Q2379" i="4"/>
  <c r="R2379" i="4" s="1" a="1"/>
  <c r="R2379" i="4" s="1"/>
  <c r="K2380" i="4"/>
  <c r="L2380" i="4"/>
  <c r="M2380" i="4"/>
  <c r="Q2380" i="4" s="1"/>
  <c r="N2380" i="4"/>
  <c r="O2380" i="4" a="1"/>
  <c r="O2380" i="4" s="1"/>
  <c r="R2380" i="4" a="1"/>
  <c r="R2380" i="4" s="1"/>
  <c r="K2381" i="4"/>
  <c r="L2381" i="4"/>
  <c r="M2381" i="4"/>
  <c r="Q2381" i="4" s="1"/>
  <c r="R2381" i="4" s="1" a="1"/>
  <c r="N2381" i="4"/>
  <c r="S2381" i="4" s="1"/>
  <c r="O2381" i="4" a="1"/>
  <c r="O2381" i="4" s="1"/>
  <c r="P2381" i="4" a="1"/>
  <c r="P2381" i="4" s="1"/>
  <c r="R2381" i="4"/>
  <c r="K2382" i="4"/>
  <c r="L2382" i="4"/>
  <c r="M2382" i="4"/>
  <c r="Q2382" i="4" s="1"/>
  <c r="N2382" i="4"/>
  <c r="O2382" i="4" a="1"/>
  <c r="O2382" i="4" s="1"/>
  <c r="R2382" i="4" a="1"/>
  <c r="R2382" i="4" s="1"/>
  <c r="K2383" i="4"/>
  <c r="L2383" i="4"/>
  <c r="M2383" i="4"/>
  <c r="Q2383" i="4" s="1"/>
  <c r="R2383" i="4" s="1" a="1"/>
  <c r="R2383" i="4" s="1"/>
  <c r="N2383" i="4"/>
  <c r="K2384" i="4"/>
  <c r="L2384" i="4"/>
  <c r="M2384" i="4"/>
  <c r="Q2384" i="4" s="1"/>
  <c r="R2384" i="4" s="1" a="1"/>
  <c r="R2384" i="4" s="1"/>
  <c r="N2384" i="4"/>
  <c r="O2384" i="4" a="1"/>
  <c r="O2384" i="4" s="1"/>
  <c r="P2384" i="4" a="1"/>
  <c r="P2384" i="4" s="1"/>
  <c r="K2385" i="4"/>
  <c r="L2385" i="4"/>
  <c r="M2385" i="4"/>
  <c r="Q2385" i="4" s="1"/>
  <c r="R2385" i="4" s="1" a="1"/>
  <c r="R2385" i="4" s="1"/>
  <c r="N2385" i="4"/>
  <c r="K2386" i="4"/>
  <c r="L2386" i="4"/>
  <c r="M2386" i="4"/>
  <c r="Q2386" i="4" s="1"/>
  <c r="R2386" i="4" s="1" a="1"/>
  <c r="N2386" i="4"/>
  <c r="O2386" i="4" a="1"/>
  <c r="O2386" i="4" s="1"/>
  <c r="R2386" i="4"/>
  <c r="K2387" i="4"/>
  <c r="L2387" i="4"/>
  <c r="M2387" i="4"/>
  <c r="Q2387" i="4" s="1"/>
  <c r="R2387" i="4" s="1" a="1"/>
  <c r="R2387" i="4" s="1"/>
  <c r="N2387" i="4"/>
  <c r="K2388" i="4"/>
  <c r="L2388" i="4"/>
  <c r="M2388" i="4"/>
  <c r="Q2388" i="4" s="1"/>
  <c r="R2388" i="4" s="1" a="1"/>
  <c r="R2388" i="4" s="1"/>
  <c r="N2388" i="4"/>
  <c r="K2389" i="4"/>
  <c r="L2389" i="4"/>
  <c r="M2389" i="4"/>
  <c r="Q2389" i="4" s="1"/>
  <c r="R2389" i="4" s="1" a="1"/>
  <c r="R2389" i="4" s="1"/>
  <c r="N2389" i="4"/>
  <c r="P2389" i="4" s="1" a="1"/>
  <c r="P2389" i="4" s="1"/>
  <c r="S2389" i="4"/>
  <c r="T2389" i="4" s="1"/>
  <c r="K2390" i="4"/>
  <c r="L2390" i="4"/>
  <c r="M2390" i="4"/>
  <c r="N2390" i="4"/>
  <c r="O2390" i="4" s="1" a="1"/>
  <c r="O2390" i="4" s="1"/>
  <c r="P2390" i="4" a="1"/>
  <c r="P2390" i="4" s="1"/>
  <c r="Q2390" i="4"/>
  <c r="R2390" i="4" s="1" a="1"/>
  <c r="R2390" i="4" s="1"/>
  <c r="K2391" i="4"/>
  <c r="S2391" i="4" s="1"/>
  <c r="L2391" i="4"/>
  <c r="M2391" i="4"/>
  <c r="N2391" i="4"/>
  <c r="O2391" i="4" s="1" a="1"/>
  <c r="O2391" i="4"/>
  <c r="P2391" i="4" a="1"/>
  <c r="P2391" i="4" s="1"/>
  <c r="Q2391" i="4"/>
  <c r="R2391" i="4" s="1" a="1"/>
  <c r="R2391" i="4" s="1"/>
  <c r="K2392" i="4"/>
  <c r="L2392" i="4"/>
  <c r="M2392" i="4"/>
  <c r="Q2392" i="4" s="1"/>
  <c r="R2392" i="4" s="1" a="1"/>
  <c r="R2392" i="4" s="1"/>
  <c r="N2392" i="4"/>
  <c r="K2393" i="4"/>
  <c r="L2393" i="4"/>
  <c r="M2393" i="4"/>
  <c r="N2393" i="4"/>
  <c r="S2393" i="4" s="1"/>
  <c r="P2393" i="4" a="1"/>
  <c r="P2393" i="4" s="1"/>
  <c r="Q2393" i="4"/>
  <c r="R2393" i="4" s="1" a="1"/>
  <c r="R2393" i="4" s="1"/>
  <c r="K2394" i="4"/>
  <c r="L2394" i="4"/>
  <c r="M2394" i="4"/>
  <c r="N2394" i="4"/>
  <c r="O2394" i="4" s="1" a="1"/>
  <c r="O2394" i="4" s="1"/>
  <c r="P2394" i="4" a="1"/>
  <c r="P2394" i="4" s="1"/>
  <c r="Q2394" i="4"/>
  <c r="R2394" i="4" a="1"/>
  <c r="R2394" i="4" s="1"/>
  <c r="S2394" i="4"/>
  <c r="K2395" i="4"/>
  <c r="L2395" i="4"/>
  <c r="M2395" i="4"/>
  <c r="Q2395" i="4" s="1"/>
  <c r="R2395" i="4" s="1" a="1"/>
  <c r="R2395" i="4" s="1"/>
  <c r="N2395" i="4"/>
  <c r="S2395" i="4" s="1"/>
  <c r="O2395" i="4" a="1"/>
  <c r="O2395" i="4"/>
  <c r="P2395" i="4" a="1"/>
  <c r="P2395" i="4" s="1"/>
  <c r="K2396" i="4"/>
  <c r="L2396" i="4"/>
  <c r="M2396" i="4"/>
  <c r="N2396" i="4"/>
  <c r="O2396" i="4" a="1"/>
  <c r="O2396" i="4" s="1"/>
  <c r="P2396" i="4" a="1"/>
  <c r="P2396" i="4"/>
  <c r="Q2396" i="4"/>
  <c r="R2396" i="4" s="1" a="1"/>
  <c r="R2396" i="4" s="1"/>
  <c r="K2397" i="4"/>
  <c r="L2397" i="4"/>
  <c r="M2397" i="4"/>
  <c r="Q2397" i="4" s="1"/>
  <c r="R2397" i="4" s="1" a="1"/>
  <c r="R2397" i="4" s="1"/>
  <c r="N2397" i="4"/>
  <c r="O2397" i="4" s="1" a="1"/>
  <c r="O2397" i="4" s="1"/>
  <c r="K2398" i="4"/>
  <c r="L2398" i="4"/>
  <c r="M2398" i="4"/>
  <c r="Q2398" i="4" s="1"/>
  <c r="R2398" i="4" s="1" a="1"/>
  <c r="R2398" i="4" s="1"/>
  <c r="N2398" i="4"/>
  <c r="P2398" i="4" a="1"/>
  <c r="P2398" i="4" s="1"/>
  <c r="K2399" i="4"/>
  <c r="L2399" i="4"/>
  <c r="M2399" i="4"/>
  <c r="Q2399" i="4" s="1"/>
  <c r="N2399" i="4"/>
  <c r="R2399" i="4" a="1"/>
  <c r="R2399" i="4" s="1"/>
  <c r="T2399" i="4" s="1"/>
  <c r="S2399" i="4"/>
  <c r="K2400" i="4"/>
  <c r="L2400" i="4"/>
  <c r="M2400" i="4"/>
  <c r="Q2400" i="4" s="1"/>
  <c r="R2400" i="4" s="1" a="1"/>
  <c r="R2400" i="4" s="1"/>
  <c r="N2400" i="4"/>
  <c r="O2400" i="4" s="1" a="1"/>
  <c r="O2400" i="4" s="1"/>
  <c r="K2401" i="4"/>
  <c r="L2401" i="4"/>
  <c r="M2401" i="4"/>
  <c r="Q2401" i="4" s="1"/>
  <c r="R2401" i="4" s="1" a="1"/>
  <c r="R2401" i="4" s="1"/>
  <c r="N2401" i="4"/>
  <c r="S2401" i="4"/>
  <c r="K2402" i="4"/>
  <c r="L2402" i="4"/>
  <c r="M2402" i="4"/>
  <c r="N2402" i="4"/>
  <c r="O2402" i="4" s="1" a="1"/>
  <c r="O2402" i="4" s="1"/>
  <c r="P2402" i="4" a="1"/>
  <c r="P2402" i="4" s="1"/>
  <c r="Q2402" i="4"/>
  <c r="R2402" i="4" s="1" a="1"/>
  <c r="R2402" i="4" s="1"/>
  <c r="K2403" i="4"/>
  <c r="L2403" i="4"/>
  <c r="M2403" i="4"/>
  <c r="Q2403" i="4" s="1"/>
  <c r="R2403" i="4" s="1" a="1"/>
  <c r="R2403" i="4" s="1"/>
  <c r="N2403" i="4"/>
  <c r="K2404" i="4"/>
  <c r="L2404" i="4"/>
  <c r="M2404" i="4"/>
  <c r="N2404" i="4"/>
  <c r="O2404" i="4" s="1" a="1"/>
  <c r="O2404" i="4" s="1"/>
  <c r="P2404" i="4" a="1"/>
  <c r="P2404" i="4" s="1"/>
  <c r="Q2404" i="4"/>
  <c r="R2404" i="4" s="1" a="1"/>
  <c r="R2404" i="4" s="1"/>
  <c r="K2405" i="4"/>
  <c r="L2405" i="4"/>
  <c r="M2405" i="4"/>
  <c r="N2405" i="4"/>
  <c r="Q2405" i="4"/>
  <c r="R2405" i="4" s="1" a="1"/>
  <c r="R2405" i="4" s="1"/>
  <c r="K2406" i="4"/>
  <c r="L2406" i="4"/>
  <c r="M2406" i="4"/>
  <c r="Q2406" i="4" s="1"/>
  <c r="R2406" i="4" s="1" a="1"/>
  <c r="R2406" i="4" s="1"/>
  <c r="N2406" i="4"/>
  <c r="P2406" i="4" s="1" a="1"/>
  <c r="P2406" i="4" s="1"/>
  <c r="K2407" i="4"/>
  <c r="L2407" i="4"/>
  <c r="M2407" i="4"/>
  <c r="Q2407" i="4" s="1"/>
  <c r="R2407" i="4" s="1" a="1"/>
  <c r="R2407" i="4" s="1"/>
  <c r="N2407" i="4"/>
  <c r="K2408" i="4"/>
  <c r="L2408" i="4"/>
  <c r="M2408" i="4"/>
  <c r="Q2408" i="4" s="1"/>
  <c r="R2408" i="4" s="1" a="1"/>
  <c r="R2408" i="4" s="1"/>
  <c r="N2408" i="4"/>
  <c r="K2409" i="4"/>
  <c r="L2409" i="4"/>
  <c r="M2409" i="4"/>
  <c r="Q2409" i="4" s="1"/>
  <c r="R2409" i="4" s="1" a="1"/>
  <c r="R2409" i="4" s="1"/>
  <c r="N2409" i="4"/>
  <c r="P2409" i="4" a="1"/>
  <c r="P2409" i="4" s="1"/>
  <c r="K2410" i="4"/>
  <c r="L2410" i="4"/>
  <c r="M2410" i="4"/>
  <c r="Q2410" i="4" s="1"/>
  <c r="R2410" i="4" s="1" a="1"/>
  <c r="R2410" i="4" s="1"/>
  <c r="N2410" i="4"/>
  <c r="O2410" i="4" s="1" a="1"/>
  <c r="O2410" i="4" s="1"/>
  <c r="K2411" i="4"/>
  <c r="L2411" i="4"/>
  <c r="M2411" i="4"/>
  <c r="Q2411" i="4" s="1"/>
  <c r="R2411" i="4" s="1" a="1"/>
  <c r="N2411" i="4"/>
  <c r="R2411" i="4"/>
  <c r="K2412" i="4"/>
  <c r="L2412" i="4"/>
  <c r="M2412" i="4"/>
  <c r="Q2412" i="4" s="1"/>
  <c r="R2412" i="4" s="1" a="1"/>
  <c r="R2412" i="4" s="1"/>
  <c r="N2412" i="4"/>
  <c r="P2412" i="4" s="1" a="1"/>
  <c r="P2412" i="4" s="1"/>
  <c r="O2412" i="4" a="1"/>
  <c r="O2412" i="4" s="1"/>
  <c r="K2413" i="4"/>
  <c r="L2413" i="4"/>
  <c r="M2413" i="4"/>
  <c r="N2413" i="4"/>
  <c r="Q2413" i="4"/>
  <c r="R2413" i="4" s="1" a="1"/>
  <c r="R2413" i="4" s="1"/>
  <c r="K2414" i="4"/>
  <c r="L2414" i="4"/>
  <c r="M2414" i="4"/>
  <c r="Q2414" i="4" s="1"/>
  <c r="R2414" i="4" s="1" a="1"/>
  <c r="R2414" i="4" s="1"/>
  <c r="N2414" i="4"/>
  <c r="K2415" i="4"/>
  <c r="L2415" i="4"/>
  <c r="M2415" i="4"/>
  <c r="N2415" i="4"/>
  <c r="O2415" i="4" s="1" a="1"/>
  <c r="O2415" i="4" s="1"/>
  <c r="Q2415" i="4"/>
  <c r="R2415" i="4" s="1" a="1"/>
  <c r="R2415" i="4" s="1"/>
  <c r="K2416" i="4"/>
  <c r="L2416" i="4"/>
  <c r="M2416" i="4"/>
  <c r="Q2416" i="4" s="1"/>
  <c r="R2416" i="4" s="1" a="1"/>
  <c r="R2416" i="4" s="1"/>
  <c r="N2416" i="4"/>
  <c r="O2416" i="4" s="1" a="1"/>
  <c r="O2416" i="4" s="1"/>
  <c r="K2417" i="4"/>
  <c r="L2417" i="4"/>
  <c r="M2417" i="4"/>
  <c r="Q2417" i="4" s="1"/>
  <c r="R2417" i="4" s="1" a="1"/>
  <c r="R2417" i="4" s="1"/>
  <c r="N2417" i="4"/>
  <c r="O2417" i="4" s="1" a="1"/>
  <c r="O2417" i="4" s="1"/>
  <c r="P2417" i="4" a="1"/>
  <c r="P2417" i="4" s="1"/>
  <c r="K2418" i="4"/>
  <c r="L2418" i="4"/>
  <c r="M2418" i="4"/>
  <c r="N2418" i="4"/>
  <c r="Q2418" i="4"/>
  <c r="R2418" i="4" s="1" a="1"/>
  <c r="R2418" i="4" s="1"/>
  <c r="K2419" i="4"/>
  <c r="L2419" i="4"/>
  <c r="M2419" i="4"/>
  <c r="N2419" i="4"/>
  <c r="O2419" i="4" s="1" a="1"/>
  <c r="O2419" i="4" s="1"/>
  <c r="Q2419" i="4"/>
  <c r="R2419" i="4" s="1" a="1"/>
  <c r="R2419" i="4" s="1"/>
  <c r="K2420" i="4"/>
  <c r="L2420" i="4"/>
  <c r="M2420" i="4"/>
  <c r="Q2420" i="4" s="1"/>
  <c r="R2420" i="4" s="1" a="1"/>
  <c r="R2420" i="4" s="1"/>
  <c r="N2420" i="4"/>
  <c r="K2421" i="4"/>
  <c r="L2421" i="4"/>
  <c r="M2421" i="4"/>
  <c r="N2421" i="4"/>
  <c r="O2421" i="4" s="1" a="1"/>
  <c r="O2421" i="4" s="1"/>
  <c r="P2421" i="4" a="1"/>
  <c r="P2421" i="4" s="1"/>
  <c r="Q2421" i="4"/>
  <c r="R2421" i="4" s="1" a="1"/>
  <c r="R2421" i="4" s="1"/>
  <c r="K2422" i="4"/>
  <c r="L2422" i="4"/>
  <c r="M2422" i="4"/>
  <c r="Q2422" i="4" s="1"/>
  <c r="R2422" i="4" s="1" a="1"/>
  <c r="R2422" i="4" s="1"/>
  <c r="N2422" i="4"/>
  <c r="O2422" i="4" s="1" a="1"/>
  <c r="O2422" i="4" s="1"/>
  <c r="P2422" i="4" a="1"/>
  <c r="P2422" i="4" s="1"/>
  <c r="K2423" i="4"/>
  <c r="L2423" i="4"/>
  <c r="M2423" i="4"/>
  <c r="Q2423" i="4" s="1"/>
  <c r="R2423" i="4" s="1" a="1"/>
  <c r="N2423" i="4"/>
  <c r="R2423" i="4"/>
  <c r="K2424" i="4"/>
  <c r="L2424" i="4"/>
  <c r="M2424" i="4"/>
  <c r="Q2424" i="4" s="1"/>
  <c r="R2424" i="4" s="1" a="1"/>
  <c r="R2424" i="4" s="1"/>
  <c r="N2424" i="4"/>
  <c r="K2425" i="4"/>
  <c r="L2425" i="4"/>
  <c r="M2425" i="4"/>
  <c r="Q2425" i="4" s="1"/>
  <c r="R2425" i="4" s="1" a="1"/>
  <c r="R2425" i="4" s="1"/>
  <c r="N2425" i="4"/>
  <c r="K2426" i="4"/>
  <c r="L2426" i="4"/>
  <c r="M2426" i="4"/>
  <c r="Q2426" i="4" s="1"/>
  <c r="R2426" i="4" s="1" a="1"/>
  <c r="R2426" i="4" s="1"/>
  <c r="N2426" i="4"/>
  <c r="O2426" i="4" s="1" a="1"/>
  <c r="O2426" i="4" s="1"/>
  <c r="K2427" i="4"/>
  <c r="L2427" i="4"/>
  <c r="M2427" i="4"/>
  <c r="Q2427" i="4" s="1"/>
  <c r="R2427" i="4" s="1" a="1"/>
  <c r="R2427" i="4" s="1"/>
  <c r="N2427" i="4"/>
  <c r="O2427" i="4" s="1" a="1"/>
  <c r="O2427" i="4" s="1"/>
  <c r="K2428" i="4"/>
  <c r="L2428" i="4"/>
  <c r="M2428" i="4"/>
  <c r="Q2428" i="4" s="1"/>
  <c r="R2428" i="4" s="1" a="1"/>
  <c r="R2428" i="4" s="1"/>
  <c r="N2428" i="4"/>
  <c r="K2429" i="4"/>
  <c r="L2429" i="4"/>
  <c r="M2429" i="4"/>
  <c r="Q2429" i="4" s="1"/>
  <c r="R2429" i="4" s="1" a="1"/>
  <c r="R2429" i="4" s="1"/>
  <c r="N2429" i="4"/>
  <c r="K2430" i="4"/>
  <c r="L2430" i="4"/>
  <c r="M2430" i="4"/>
  <c r="Q2430" i="4" s="1"/>
  <c r="R2430" i="4" s="1" a="1"/>
  <c r="R2430" i="4" s="1"/>
  <c r="N2430" i="4"/>
  <c r="P2430" i="4" s="1" a="1"/>
  <c r="P2430" i="4" s="1"/>
  <c r="O2430" i="4" a="1"/>
  <c r="O2430" i="4" s="1"/>
  <c r="S2430" i="4" s="1"/>
  <c r="K2431" i="4"/>
  <c r="L2431" i="4"/>
  <c r="M2431" i="4"/>
  <c r="Q2431" i="4" s="1"/>
  <c r="R2431" i="4" s="1" a="1"/>
  <c r="R2431" i="4" s="1"/>
  <c r="N2431" i="4"/>
  <c r="O2431" i="4" a="1"/>
  <c r="O2431" i="4" s="1"/>
  <c r="K2432" i="4"/>
  <c r="L2432" i="4"/>
  <c r="M2432" i="4"/>
  <c r="Q2432" i="4" s="1"/>
  <c r="R2432" i="4" s="1" a="1"/>
  <c r="R2432" i="4" s="1"/>
  <c r="N2432" i="4"/>
  <c r="O2432" i="4" a="1"/>
  <c r="O2432" i="4" s="1"/>
  <c r="P2432" i="4" a="1"/>
  <c r="P2432" i="4" s="1"/>
  <c r="K2433" i="4"/>
  <c r="L2433" i="4"/>
  <c r="M2433" i="4"/>
  <c r="Q2433" i="4" s="1"/>
  <c r="R2433" i="4" s="1" a="1"/>
  <c r="R2433" i="4" s="1"/>
  <c r="N2433" i="4"/>
  <c r="P2433" i="4" a="1"/>
  <c r="P2433" i="4" s="1"/>
  <c r="K2434" i="4"/>
  <c r="L2434" i="4"/>
  <c r="M2434" i="4"/>
  <c r="Q2434" i="4" s="1"/>
  <c r="R2434" i="4" s="1" a="1"/>
  <c r="R2434" i="4" s="1"/>
  <c r="N2434" i="4"/>
  <c r="K2435" i="4"/>
  <c r="L2435" i="4"/>
  <c r="M2435" i="4"/>
  <c r="Q2435" i="4" s="1"/>
  <c r="R2435" i="4" s="1" a="1"/>
  <c r="R2435" i="4" s="1"/>
  <c r="N2435" i="4"/>
  <c r="K2436" i="4"/>
  <c r="L2436" i="4"/>
  <c r="M2436" i="4"/>
  <c r="N2436" i="4"/>
  <c r="Q2436" i="4"/>
  <c r="R2436" i="4" s="1" a="1"/>
  <c r="R2436" i="4" s="1"/>
  <c r="K2437" i="4"/>
  <c r="L2437" i="4"/>
  <c r="M2437" i="4"/>
  <c r="Q2437" i="4" s="1"/>
  <c r="N2437" i="4"/>
  <c r="R2437" i="4" a="1"/>
  <c r="R2437" i="4" s="1"/>
  <c r="K2438" i="4"/>
  <c r="L2438" i="4"/>
  <c r="M2438" i="4"/>
  <c r="Q2438" i="4" s="1"/>
  <c r="R2438" i="4" s="1" a="1"/>
  <c r="R2438" i="4" s="1"/>
  <c r="N2438" i="4"/>
  <c r="O2438" i="4" s="1" a="1"/>
  <c r="O2438" i="4" s="1"/>
  <c r="P2438" i="4" a="1"/>
  <c r="P2438" i="4" s="1"/>
  <c r="K2439" i="4"/>
  <c r="L2439" i="4"/>
  <c r="M2439" i="4"/>
  <c r="N2439" i="4"/>
  <c r="O2439" i="4" s="1" a="1"/>
  <c r="O2439" i="4"/>
  <c r="P2439" i="4" a="1"/>
  <c r="P2439" i="4" s="1"/>
  <c r="Q2439" i="4"/>
  <c r="R2439" i="4" s="1" a="1"/>
  <c r="R2439" i="4" s="1"/>
  <c r="K2440" i="4"/>
  <c r="L2440" i="4"/>
  <c r="M2440" i="4"/>
  <c r="Q2440" i="4" s="1"/>
  <c r="R2440" i="4" s="1" a="1"/>
  <c r="R2440" i="4" s="1"/>
  <c r="N2440" i="4"/>
  <c r="O2440" i="4" s="1" a="1"/>
  <c r="O2440" i="4" s="1"/>
  <c r="P2440" i="4" a="1"/>
  <c r="P2440" i="4" s="1"/>
  <c r="K2441" i="4"/>
  <c r="L2441" i="4"/>
  <c r="M2441" i="4"/>
  <c r="N2441" i="4"/>
  <c r="O2441" i="4" s="1" a="1"/>
  <c r="O2441" i="4" s="1"/>
  <c r="Q2441" i="4"/>
  <c r="R2441" i="4" s="1" a="1"/>
  <c r="R2441" i="4" s="1"/>
  <c r="K2442" i="4"/>
  <c r="L2442" i="4"/>
  <c r="M2442" i="4"/>
  <c r="Q2442" i="4" s="1"/>
  <c r="N2442" i="4"/>
  <c r="R2442" i="4" a="1"/>
  <c r="R2442" i="4" s="1"/>
  <c r="K2443" i="4"/>
  <c r="L2443" i="4"/>
  <c r="M2443" i="4"/>
  <c r="Q2443" i="4" s="1"/>
  <c r="R2443" i="4" s="1" a="1"/>
  <c r="R2443" i="4" s="1"/>
  <c r="N2443" i="4"/>
  <c r="P2443" i="4" a="1"/>
  <c r="P2443" i="4" s="1"/>
  <c r="K2444" i="4"/>
  <c r="L2444" i="4"/>
  <c r="M2444" i="4"/>
  <c r="N2444" i="4"/>
  <c r="O2444" i="4" a="1"/>
  <c r="O2444" i="4" s="1"/>
  <c r="P2444" i="4" a="1"/>
  <c r="P2444" i="4" s="1"/>
  <c r="Q2444" i="4"/>
  <c r="R2444" i="4" s="1" a="1"/>
  <c r="R2444" i="4" s="1"/>
  <c r="K2445" i="4"/>
  <c r="L2445" i="4"/>
  <c r="M2445" i="4"/>
  <c r="Q2445" i="4" s="1"/>
  <c r="R2445" i="4" s="1" a="1"/>
  <c r="R2445" i="4" s="1"/>
  <c r="N2445" i="4"/>
  <c r="O2445" i="4" s="1" a="1"/>
  <c r="O2445" i="4" s="1"/>
  <c r="P2445" i="4" a="1"/>
  <c r="P2445" i="4" s="1"/>
  <c r="K2446" i="4"/>
  <c r="L2446" i="4"/>
  <c r="M2446" i="4"/>
  <c r="Q2446" i="4" s="1"/>
  <c r="R2446" i="4" s="1" a="1"/>
  <c r="R2446" i="4" s="1"/>
  <c r="N2446" i="4"/>
  <c r="O2446" i="4" s="1" a="1"/>
  <c r="O2446" i="4" s="1"/>
  <c r="P2446" i="4" a="1"/>
  <c r="P2446" i="4" s="1"/>
  <c r="K2447" i="4"/>
  <c r="L2447" i="4"/>
  <c r="M2447" i="4"/>
  <c r="Q2447" i="4" s="1"/>
  <c r="R2447" i="4" s="1" a="1"/>
  <c r="R2447" i="4" s="1"/>
  <c r="N2447" i="4"/>
  <c r="K2448" i="4"/>
  <c r="L2448" i="4"/>
  <c r="M2448" i="4"/>
  <c r="Q2448" i="4" s="1"/>
  <c r="R2448" i="4" s="1" a="1"/>
  <c r="R2448" i="4" s="1"/>
  <c r="N2448" i="4"/>
  <c r="K2449" i="4"/>
  <c r="L2449" i="4"/>
  <c r="M2449" i="4"/>
  <c r="Q2449" i="4" s="1"/>
  <c r="R2449" i="4" s="1" a="1"/>
  <c r="R2449" i="4" s="1"/>
  <c r="N2449" i="4"/>
  <c r="K2450" i="4"/>
  <c r="L2450" i="4"/>
  <c r="M2450" i="4"/>
  <c r="Q2450" i="4" s="1"/>
  <c r="R2450" i="4" s="1" a="1"/>
  <c r="R2450" i="4" s="1"/>
  <c r="N2450" i="4"/>
  <c r="K2451" i="4"/>
  <c r="L2451" i="4"/>
  <c r="M2451" i="4"/>
  <c r="N2451" i="4"/>
  <c r="Q2451" i="4"/>
  <c r="R2451" i="4" s="1" a="1"/>
  <c r="R2451" i="4" s="1"/>
  <c r="K2452" i="4"/>
  <c r="L2452" i="4"/>
  <c r="M2452" i="4"/>
  <c r="Q2452" i="4" s="1"/>
  <c r="R2452" i="4" s="1" a="1"/>
  <c r="R2452" i="4" s="1"/>
  <c r="N2452" i="4"/>
  <c r="O2452" i="4" s="1" a="1"/>
  <c r="O2452" i="4" s="1"/>
  <c r="P2452" i="4" a="1"/>
  <c r="P2452" i="4" s="1"/>
  <c r="K2453" i="4"/>
  <c r="L2453" i="4"/>
  <c r="M2453" i="4"/>
  <c r="Q2453" i="4" s="1"/>
  <c r="R2453" i="4" s="1" a="1"/>
  <c r="N2453" i="4"/>
  <c r="O2453" i="4" s="1" a="1"/>
  <c r="O2453" i="4" s="1"/>
  <c r="P2453" i="4" a="1"/>
  <c r="P2453" i="4" s="1"/>
  <c r="R2453" i="4"/>
  <c r="K2454" i="4"/>
  <c r="L2454" i="4"/>
  <c r="M2454" i="4"/>
  <c r="Q2454" i="4" s="1"/>
  <c r="R2454" i="4" s="1" a="1"/>
  <c r="R2454" i="4" s="1"/>
  <c r="N2454" i="4"/>
  <c r="K2455" i="4"/>
  <c r="L2455" i="4"/>
  <c r="M2455" i="4"/>
  <c r="Q2455" i="4" s="1"/>
  <c r="R2455" i="4" s="1" a="1"/>
  <c r="R2455" i="4" s="1"/>
  <c r="N2455" i="4"/>
  <c r="O2455" i="4" s="1" a="1"/>
  <c r="O2455" i="4" s="1"/>
  <c r="K2456" i="4"/>
  <c r="L2456" i="4"/>
  <c r="M2456" i="4"/>
  <c r="Q2456" i="4" s="1"/>
  <c r="R2456" i="4" s="1" a="1"/>
  <c r="R2456" i="4" s="1"/>
  <c r="N2456" i="4"/>
  <c r="P2456" i="4" s="1" a="1"/>
  <c r="P2456" i="4" s="1"/>
  <c r="O2456" i="4" a="1"/>
  <c r="O2456" i="4" s="1"/>
  <c r="K2457" i="4"/>
  <c r="L2457" i="4"/>
  <c r="M2457" i="4"/>
  <c r="Q2457" i="4" s="1"/>
  <c r="R2457" i="4" s="1" a="1"/>
  <c r="R2457" i="4" s="1"/>
  <c r="N2457" i="4"/>
  <c r="K2458" i="4"/>
  <c r="L2458" i="4"/>
  <c r="M2458" i="4"/>
  <c r="Q2458" i="4" s="1"/>
  <c r="R2458" i="4" s="1" a="1"/>
  <c r="N2458" i="4"/>
  <c r="O2458" i="4" a="1"/>
  <c r="O2458" i="4" s="1"/>
  <c r="P2458" i="4" a="1"/>
  <c r="P2458" i="4" s="1"/>
  <c r="R2458" i="4"/>
  <c r="K2459" i="4"/>
  <c r="L2459" i="4"/>
  <c r="M2459" i="4"/>
  <c r="Q2459" i="4" s="1"/>
  <c r="R2459" i="4" s="1" a="1"/>
  <c r="R2459" i="4" s="1"/>
  <c r="N2459" i="4"/>
  <c r="O2459" i="4" s="1" a="1"/>
  <c r="O2459" i="4"/>
  <c r="K2460" i="4"/>
  <c r="L2460" i="4"/>
  <c r="M2460" i="4"/>
  <c r="N2460" i="4"/>
  <c r="Q2460" i="4"/>
  <c r="R2460" i="4" s="1" a="1"/>
  <c r="R2460" i="4" s="1"/>
  <c r="K2461" i="4"/>
  <c r="L2461" i="4"/>
  <c r="M2461" i="4"/>
  <c r="Q2461" i="4" s="1"/>
  <c r="R2461" i="4" s="1" a="1"/>
  <c r="R2461" i="4" s="1"/>
  <c r="N2461" i="4"/>
  <c r="K2462" i="4"/>
  <c r="L2462" i="4"/>
  <c r="M2462" i="4"/>
  <c r="N2462" i="4"/>
  <c r="O2462" i="4" s="1" a="1"/>
  <c r="O2462" i="4" s="1"/>
  <c r="P2462" i="4" a="1"/>
  <c r="P2462" i="4" s="1"/>
  <c r="Q2462" i="4"/>
  <c r="R2462" i="4" a="1"/>
  <c r="R2462" i="4" s="1"/>
  <c r="K2463" i="4"/>
  <c r="S2463" i="4" s="1"/>
  <c r="T2463" i="4" s="1"/>
  <c r="L2463" i="4"/>
  <c r="M2463" i="4"/>
  <c r="N2463" i="4"/>
  <c r="O2463" i="4" s="1" a="1"/>
  <c r="O2463" i="4"/>
  <c r="P2463" i="4" a="1"/>
  <c r="P2463" i="4" s="1"/>
  <c r="Q2463" i="4"/>
  <c r="R2463" i="4" s="1" a="1"/>
  <c r="R2463" i="4" s="1"/>
  <c r="K2464" i="4"/>
  <c r="L2464" i="4"/>
  <c r="M2464" i="4"/>
  <c r="Q2464" i="4" s="1"/>
  <c r="R2464" i="4" s="1" a="1"/>
  <c r="R2464" i="4" s="1"/>
  <c r="N2464" i="4"/>
  <c r="O2464" i="4" a="1"/>
  <c r="O2464" i="4" s="1"/>
  <c r="K2465" i="4"/>
  <c r="L2465" i="4"/>
  <c r="M2465" i="4"/>
  <c r="Q2465" i="4" s="1"/>
  <c r="R2465" i="4" s="1" a="1"/>
  <c r="R2465" i="4" s="1"/>
  <c r="N2465" i="4"/>
  <c r="K2466" i="4"/>
  <c r="L2466" i="4"/>
  <c r="M2466" i="4"/>
  <c r="N2466" i="4"/>
  <c r="Q2466" i="4"/>
  <c r="R2466" i="4" a="1"/>
  <c r="R2466" i="4" s="1"/>
  <c r="K2467" i="4"/>
  <c r="L2467" i="4"/>
  <c r="M2467" i="4"/>
  <c r="Q2467" i="4" s="1"/>
  <c r="N2467" i="4"/>
  <c r="R2467" i="4" a="1"/>
  <c r="R2467" i="4" s="1"/>
  <c r="K2468" i="4"/>
  <c r="L2468" i="4"/>
  <c r="M2468" i="4"/>
  <c r="Q2468" i="4" s="1"/>
  <c r="R2468" i="4" s="1" a="1"/>
  <c r="R2468" i="4" s="1"/>
  <c r="N2468" i="4"/>
  <c r="K2469" i="4"/>
  <c r="L2469" i="4"/>
  <c r="M2469" i="4"/>
  <c r="N2469" i="4"/>
  <c r="O2469" i="4" s="1" a="1"/>
  <c r="O2469" i="4"/>
  <c r="P2469" i="4" a="1"/>
  <c r="P2469" i="4" s="1"/>
  <c r="Q2469" i="4"/>
  <c r="R2469" i="4" s="1" a="1"/>
  <c r="R2469" i="4" s="1"/>
  <c r="K2470" i="4"/>
  <c r="L2470" i="4"/>
  <c r="M2470" i="4"/>
  <c r="Q2470" i="4" s="1"/>
  <c r="R2470" i="4" s="1" a="1"/>
  <c r="R2470" i="4" s="1"/>
  <c r="N2470" i="4"/>
  <c r="O2470" i="4" s="1" a="1"/>
  <c r="O2470" i="4" s="1"/>
  <c r="P2470" i="4" a="1"/>
  <c r="P2470" i="4" s="1"/>
  <c r="K2471" i="4"/>
  <c r="L2471" i="4"/>
  <c r="M2471" i="4"/>
  <c r="Q2471" i="4" s="1"/>
  <c r="R2471" i="4" s="1" a="1"/>
  <c r="R2471" i="4" s="1"/>
  <c r="N2471" i="4"/>
  <c r="K2472" i="4"/>
  <c r="L2472" i="4"/>
  <c r="M2472" i="4"/>
  <c r="Q2472" i="4" s="1"/>
  <c r="R2472" i="4" s="1" a="1"/>
  <c r="R2472" i="4" s="1"/>
  <c r="N2472" i="4"/>
  <c r="P2472" i="4" s="1" a="1"/>
  <c r="P2472" i="4" s="1"/>
  <c r="K2473" i="4"/>
  <c r="L2473" i="4"/>
  <c r="M2473" i="4"/>
  <c r="Q2473" i="4" s="1"/>
  <c r="R2473" i="4" s="1" a="1"/>
  <c r="R2473" i="4" s="1"/>
  <c r="N2473" i="4"/>
  <c r="O2473" i="4" s="1" a="1"/>
  <c r="O2473" i="4" s="1"/>
  <c r="K2474" i="4"/>
  <c r="L2474" i="4"/>
  <c r="M2474" i="4"/>
  <c r="Q2474" i="4" s="1"/>
  <c r="R2474" i="4" s="1" a="1"/>
  <c r="R2474" i="4" s="1"/>
  <c r="N2474" i="4"/>
  <c r="O2474" i="4" s="1" a="1"/>
  <c r="O2474" i="4" s="1"/>
  <c r="K2475" i="4"/>
  <c r="L2475" i="4"/>
  <c r="M2475" i="4"/>
  <c r="N2475" i="4"/>
  <c r="O2475" i="4" s="1" a="1"/>
  <c r="O2475" i="4" s="1"/>
  <c r="P2475" i="4" a="1"/>
  <c r="P2475" i="4"/>
  <c r="Q2475" i="4"/>
  <c r="R2475" i="4" s="1" a="1"/>
  <c r="R2475" i="4" s="1"/>
  <c r="K2476" i="4"/>
  <c r="L2476" i="4"/>
  <c r="M2476" i="4"/>
  <c r="N2476" i="4"/>
  <c r="O2476" i="4" a="1"/>
  <c r="O2476" i="4" s="1"/>
  <c r="P2476" i="4" a="1"/>
  <c r="P2476" i="4" s="1"/>
  <c r="S2476" i="4" s="1"/>
  <c r="T2476" i="4" s="1"/>
  <c r="Q2476" i="4"/>
  <c r="R2476" i="4" a="1"/>
  <c r="R2476" i="4" s="1"/>
  <c r="K2477" i="4"/>
  <c r="L2477" i="4"/>
  <c r="M2477" i="4"/>
  <c r="Q2477" i="4" s="1"/>
  <c r="R2477" i="4" s="1" a="1"/>
  <c r="R2477" i="4" s="1"/>
  <c r="N2477" i="4"/>
  <c r="K2478" i="4"/>
  <c r="L2478" i="4"/>
  <c r="M2478" i="4"/>
  <c r="Q2478" i="4" s="1"/>
  <c r="R2478" i="4" s="1" a="1"/>
  <c r="R2478" i="4" s="1"/>
  <c r="N2478" i="4"/>
  <c r="K2479" i="4"/>
  <c r="L2479" i="4"/>
  <c r="M2479" i="4"/>
  <c r="Q2479" i="4" s="1"/>
  <c r="N2479" i="4"/>
  <c r="O2479" i="4" s="1" a="1"/>
  <c r="O2479" i="4" s="1"/>
  <c r="R2479" i="4" a="1"/>
  <c r="R2479" i="4" s="1"/>
  <c r="K2480" i="4"/>
  <c r="L2480" i="4"/>
  <c r="M2480" i="4"/>
  <c r="Q2480" i="4" s="1"/>
  <c r="R2480" i="4" s="1" a="1"/>
  <c r="R2480" i="4" s="1"/>
  <c r="N2480" i="4"/>
  <c r="K2481" i="4"/>
  <c r="L2481" i="4"/>
  <c r="M2481" i="4"/>
  <c r="Q2481" i="4" s="1"/>
  <c r="R2481" i="4" s="1" a="1"/>
  <c r="R2481" i="4" s="1"/>
  <c r="N2481" i="4"/>
  <c r="P2481" i="4" s="1" a="1"/>
  <c r="P2481" i="4" s="1"/>
  <c r="O2481" i="4" a="1"/>
  <c r="O2481" i="4" s="1"/>
  <c r="K2482" i="4"/>
  <c r="L2482" i="4"/>
  <c r="M2482" i="4"/>
  <c r="Q2482" i="4" s="1"/>
  <c r="R2482" i="4" s="1" a="1"/>
  <c r="R2482" i="4" s="1"/>
  <c r="N2482" i="4"/>
  <c r="K2483" i="4"/>
  <c r="L2483" i="4"/>
  <c r="M2483" i="4"/>
  <c r="Q2483" i="4" s="1"/>
  <c r="N2483" i="4"/>
  <c r="O2483" i="4" s="1" a="1"/>
  <c r="O2483" i="4" s="1"/>
  <c r="P2483" i="4" a="1"/>
  <c r="P2483" i="4" s="1"/>
  <c r="R2483" i="4" a="1"/>
  <c r="R2483" i="4" s="1"/>
  <c r="K2484" i="4"/>
  <c r="L2484" i="4"/>
  <c r="M2484" i="4"/>
  <c r="Q2484" i="4" s="1"/>
  <c r="R2484" i="4" s="1" a="1"/>
  <c r="R2484" i="4" s="1"/>
  <c r="N2484" i="4"/>
  <c r="P2484" i="4" s="1" a="1"/>
  <c r="P2484" i="4" s="1"/>
  <c r="K2485" i="4"/>
  <c r="L2485" i="4"/>
  <c r="M2485" i="4"/>
  <c r="N2485" i="4"/>
  <c r="P2485" i="4" s="1" a="1"/>
  <c r="P2485" i="4"/>
  <c r="Q2485" i="4"/>
  <c r="R2485" i="4" s="1" a="1"/>
  <c r="R2485" i="4" s="1"/>
  <c r="K2486" i="4"/>
  <c r="L2486" i="4"/>
  <c r="M2486" i="4"/>
  <c r="Q2486" i="4" s="1"/>
  <c r="R2486" i="4" s="1" a="1"/>
  <c r="R2486" i="4" s="1"/>
  <c r="N2486" i="4"/>
  <c r="K2487" i="4"/>
  <c r="L2487" i="4"/>
  <c r="M2487" i="4"/>
  <c r="N2487" i="4"/>
  <c r="O2487" i="4" s="1" a="1"/>
  <c r="O2487" i="4"/>
  <c r="P2487" i="4" a="1"/>
  <c r="P2487" i="4" s="1"/>
  <c r="Q2487" i="4"/>
  <c r="R2487" i="4" s="1" a="1"/>
  <c r="R2487" i="4" s="1"/>
  <c r="K2488" i="4"/>
  <c r="S2488" i="4" s="1"/>
  <c r="L2488" i="4"/>
  <c r="M2488" i="4"/>
  <c r="Q2488" i="4" s="1"/>
  <c r="R2488" i="4" s="1" a="1"/>
  <c r="R2488" i="4" s="1"/>
  <c r="N2488" i="4"/>
  <c r="O2488" i="4" s="1" a="1"/>
  <c r="O2488" i="4"/>
  <c r="P2488" i="4" a="1"/>
  <c r="P2488" i="4" s="1"/>
  <c r="T2488" i="4"/>
  <c r="K2489" i="4"/>
  <c r="L2489" i="4"/>
  <c r="M2489" i="4"/>
  <c r="N2489" i="4"/>
  <c r="O2489" i="4" s="1" a="1"/>
  <c r="O2489" i="4" s="1"/>
  <c r="P2489" i="4" a="1"/>
  <c r="P2489" i="4" s="1"/>
  <c r="Q2489" i="4"/>
  <c r="R2489" i="4" s="1" a="1"/>
  <c r="R2489" i="4" s="1"/>
  <c r="K2490" i="4"/>
  <c r="L2490" i="4"/>
  <c r="M2490" i="4"/>
  <c r="Q2490" i="4" s="1"/>
  <c r="R2490" i="4" s="1" a="1"/>
  <c r="R2490" i="4" s="1"/>
  <c r="N2490" i="4"/>
  <c r="O2490" i="4" s="1" a="1"/>
  <c r="O2490" i="4" s="1"/>
  <c r="P2490" i="4" a="1"/>
  <c r="P2490" i="4" s="1"/>
  <c r="S2490" i="4" s="1"/>
  <c r="K2491" i="4"/>
  <c r="L2491" i="4"/>
  <c r="M2491" i="4"/>
  <c r="Q2491" i="4" s="1"/>
  <c r="R2491" i="4" s="1" a="1"/>
  <c r="R2491" i="4" s="1"/>
  <c r="N2491" i="4"/>
  <c r="O2491" i="4" a="1"/>
  <c r="O2491" i="4" s="1"/>
  <c r="P2491" i="4" a="1"/>
  <c r="P2491" i="4" s="1"/>
  <c r="K2492" i="4"/>
  <c r="L2492" i="4"/>
  <c r="M2492" i="4"/>
  <c r="Q2492" i="4" s="1"/>
  <c r="R2492" i="4" s="1" a="1"/>
  <c r="R2492" i="4" s="1"/>
  <c r="N2492" i="4"/>
  <c r="O2492" i="4" s="1" a="1"/>
  <c r="O2492" i="4"/>
  <c r="P2492" i="4" a="1"/>
  <c r="P2492" i="4" s="1"/>
  <c r="K2493" i="4"/>
  <c r="L2493" i="4"/>
  <c r="M2493" i="4"/>
  <c r="Q2493" i="4" s="1"/>
  <c r="R2493" i="4" s="1" a="1"/>
  <c r="R2493" i="4" s="1"/>
  <c r="N2493" i="4"/>
  <c r="K2494" i="4"/>
  <c r="L2494" i="4"/>
  <c r="M2494" i="4"/>
  <c r="Q2494" i="4" s="1"/>
  <c r="R2494" i="4" s="1" a="1"/>
  <c r="R2494" i="4" s="1"/>
  <c r="N2494" i="4"/>
  <c r="K2495" i="4"/>
  <c r="L2495" i="4"/>
  <c r="M2495" i="4"/>
  <c r="Q2495" i="4" s="1"/>
  <c r="R2495" i="4" s="1" a="1"/>
  <c r="R2495" i="4" s="1"/>
  <c r="N2495" i="4"/>
  <c r="O2495" i="4" s="1" a="1"/>
  <c r="O2495" i="4" s="1"/>
  <c r="K2496" i="4"/>
  <c r="L2496" i="4"/>
  <c r="M2496" i="4"/>
  <c r="Q2496" i="4" s="1"/>
  <c r="R2496" i="4" s="1" a="1"/>
  <c r="R2496" i="4" s="1"/>
  <c r="N2496" i="4"/>
  <c r="K2497" i="4"/>
  <c r="L2497" i="4"/>
  <c r="M2497" i="4"/>
  <c r="Q2497" i="4" s="1"/>
  <c r="R2497" i="4" s="1" a="1"/>
  <c r="R2497" i="4" s="1"/>
  <c r="N2497" i="4"/>
  <c r="O2497" i="4" a="1"/>
  <c r="O2497" i="4" s="1"/>
  <c r="K2498" i="4"/>
  <c r="L2498" i="4"/>
  <c r="M2498" i="4"/>
  <c r="N2498" i="4"/>
  <c r="P2498" i="4" a="1"/>
  <c r="P2498" i="4" s="1"/>
  <c r="Q2498" i="4"/>
  <c r="R2498" i="4" s="1" a="1"/>
  <c r="R2498" i="4" s="1"/>
  <c r="K2499" i="4"/>
  <c r="L2499" i="4"/>
  <c r="M2499" i="4"/>
  <c r="Q2499" i="4" s="1"/>
  <c r="R2499" i="4" s="1" a="1"/>
  <c r="R2499" i="4" s="1"/>
  <c r="N2499" i="4"/>
  <c r="K2500" i="4"/>
  <c r="L2500" i="4"/>
  <c r="M2500" i="4"/>
  <c r="N2500" i="4"/>
  <c r="P2500" i="4" s="1" a="1"/>
  <c r="P2500" i="4"/>
  <c r="Q2500" i="4"/>
  <c r="R2500" i="4" a="1"/>
  <c r="R2500" i="4" s="1"/>
  <c r="K2501" i="4"/>
  <c r="L2501" i="4"/>
  <c r="M2501" i="4"/>
  <c r="Q2501" i="4" s="1"/>
  <c r="R2501" i="4" s="1" a="1"/>
  <c r="R2501" i="4" s="1"/>
  <c r="N2501" i="4"/>
  <c r="K2502" i="4"/>
  <c r="L2502" i="4"/>
  <c r="M2502" i="4"/>
  <c r="N2502" i="4"/>
  <c r="O2502" i="4" s="1" a="1"/>
  <c r="O2502" i="4"/>
  <c r="P2502" i="4" a="1"/>
  <c r="P2502" i="4" s="1"/>
  <c r="Q2502" i="4"/>
  <c r="R2502" i="4" s="1" a="1"/>
  <c r="R2502" i="4" s="1"/>
  <c r="K2503" i="4"/>
  <c r="L2503" i="4"/>
  <c r="M2503" i="4"/>
  <c r="Q2503" i="4" s="1"/>
  <c r="R2503" i="4" s="1" a="1"/>
  <c r="R2503" i="4" s="1"/>
  <c r="N2503" i="4"/>
  <c r="O2503" i="4" a="1"/>
  <c r="O2503" i="4" s="1"/>
  <c r="P2503" i="4" a="1"/>
  <c r="P2503" i="4"/>
  <c r="S2503" i="4" s="1"/>
  <c r="T2503" i="4" s="1"/>
  <c r="K2504" i="4"/>
  <c r="L2504" i="4"/>
  <c r="M2504" i="4"/>
  <c r="Q2504" i="4" s="1"/>
  <c r="R2504" i="4" s="1" a="1"/>
  <c r="R2504" i="4" s="1"/>
  <c r="N2504" i="4"/>
  <c r="O2504" i="4" s="1" a="1"/>
  <c r="O2504" i="4" s="1"/>
  <c r="K2505" i="4"/>
  <c r="L2505" i="4"/>
  <c r="M2505" i="4"/>
  <c r="Q2505" i="4" s="1"/>
  <c r="R2505" i="4" s="1" a="1"/>
  <c r="R2505" i="4" s="1"/>
  <c r="N2505" i="4"/>
  <c r="P2505" i="4" s="1" a="1"/>
  <c r="P2505" i="4"/>
  <c r="K2506" i="4"/>
  <c r="L2506" i="4"/>
  <c r="M2506" i="4"/>
  <c r="Q2506" i="4" s="1"/>
  <c r="R2506" i="4" s="1" a="1"/>
  <c r="R2506" i="4" s="1"/>
  <c r="N2506" i="4"/>
  <c r="O2506" i="4" s="1" a="1"/>
  <c r="O2506" i="4" s="1"/>
  <c r="P2506" i="4" a="1"/>
  <c r="P2506" i="4" s="1"/>
  <c r="K2507" i="4"/>
  <c r="L2507" i="4"/>
  <c r="M2507" i="4"/>
  <c r="Q2507" i="4" s="1"/>
  <c r="R2507" i="4" s="1" a="1"/>
  <c r="R2507" i="4" s="1"/>
  <c r="N2507" i="4"/>
  <c r="P2507" i="4" s="1" a="1"/>
  <c r="P2507" i="4" s="1"/>
  <c r="K2508" i="4"/>
  <c r="L2508" i="4"/>
  <c r="M2508" i="4"/>
  <c r="Q2508" i="4" s="1"/>
  <c r="R2508" i="4" s="1" a="1"/>
  <c r="R2508" i="4" s="1"/>
  <c r="N2508" i="4"/>
  <c r="K2509" i="4"/>
  <c r="L2509" i="4"/>
  <c r="M2509" i="4"/>
  <c r="N2509" i="4"/>
  <c r="Q2509" i="4"/>
  <c r="R2509" i="4" s="1" a="1"/>
  <c r="R2509" i="4" s="1"/>
  <c r="K2510" i="4"/>
  <c r="L2510" i="4"/>
  <c r="M2510" i="4"/>
  <c r="N2510" i="4"/>
  <c r="Q2510" i="4"/>
  <c r="R2510" i="4" s="1" a="1"/>
  <c r="R2510" i="4" s="1"/>
  <c r="K2511" i="4"/>
  <c r="L2511" i="4"/>
  <c r="M2511" i="4"/>
  <c r="N2511" i="4"/>
  <c r="P2511" i="4" s="1" a="1"/>
  <c r="P2511" i="4" s="1"/>
  <c r="Q2511" i="4"/>
  <c r="R2511" i="4" s="1" a="1"/>
  <c r="R2511" i="4" s="1"/>
  <c r="K2512" i="4"/>
  <c r="L2512" i="4"/>
  <c r="M2512" i="4"/>
  <c r="Q2512" i="4" s="1"/>
  <c r="R2512" i="4" s="1" a="1"/>
  <c r="R2512" i="4" s="1"/>
  <c r="N2512" i="4"/>
  <c r="K2513" i="4"/>
  <c r="L2513" i="4"/>
  <c r="M2513" i="4"/>
  <c r="N2513" i="4"/>
  <c r="P2513" i="4" s="1" a="1"/>
  <c r="P2513" i="4" s="1"/>
  <c r="Q2513" i="4"/>
  <c r="R2513" i="4" a="1"/>
  <c r="R2513" i="4"/>
  <c r="K2514" i="4"/>
  <c r="L2514" i="4"/>
  <c r="M2514" i="4"/>
  <c r="Q2514" i="4" s="1"/>
  <c r="N2514" i="4"/>
  <c r="P2514" i="4" s="1" a="1"/>
  <c r="P2514" i="4" s="1"/>
  <c r="R2514" i="4" a="1"/>
  <c r="R2514" i="4" s="1"/>
  <c r="K2515" i="4"/>
  <c r="L2515" i="4"/>
  <c r="M2515" i="4"/>
  <c r="Q2515" i="4" s="1"/>
  <c r="R2515" i="4" s="1" a="1"/>
  <c r="R2515" i="4" s="1"/>
  <c r="N2515" i="4"/>
  <c r="P2515" i="4" s="1" a="1"/>
  <c r="P2515" i="4" s="1"/>
  <c r="O2515" i="4" a="1"/>
  <c r="O2515" i="4" s="1"/>
  <c r="S2515" i="4" s="1"/>
  <c r="T2515" i="4" s="1"/>
  <c r="K2516" i="4"/>
  <c r="L2516" i="4"/>
  <c r="M2516" i="4"/>
  <c r="N2516" i="4"/>
  <c r="O2516" i="4" s="1" a="1"/>
  <c r="O2516" i="4" s="1"/>
  <c r="Q2516" i="4"/>
  <c r="R2516" i="4" s="1" a="1"/>
  <c r="R2516" i="4" s="1"/>
  <c r="K2517" i="4"/>
  <c r="L2517" i="4"/>
  <c r="M2517" i="4"/>
  <c r="Q2517" i="4" s="1"/>
  <c r="R2517" i="4" s="1" a="1"/>
  <c r="R2517" i="4" s="1"/>
  <c r="N2517" i="4"/>
  <c r="K2518" i="4"/>
  <c r="L2518" i="4"/>
  <c r="M2518" i="4"/>
  <c r="Q2518" i="4" s="1"/>
  <c r="R2518" i="4" s="1" a="1"/>
  <c r="R2518" i="4" s="1"/>
  <c r="N2518" i="4"/>
  <c r="K2519" i="4"/>
  <c r="L2519" i="4"/>
  <c r="M2519" i="4"/>
  <c r="Q2519" i="4" s="1"/>
  <c r="R2519" i="4" s="1" a="1"/>
  <c r="R2519" i="4" s="1"/>
  <c r="N2519" i="4"/>
  <c r="K2520" i="4"/>
  <c r="L2520" i="4"/>
  <c r="M2520" i="4"/>
  <c r="Q2520" i="4" s="1"/>
  <c r="R2520" i="4" s="1" a="1"/>
  <c r="R2520" i="4" s="1"/>
  <c r="N2520" i="4"/>
  <c r="K2521" i="4"/>
  <c r="L2521" i="4"/>
  <c r="M2521" i="4"/>
  <c r="Q2521" i="4" s="1"/>
  <c r="R2521" i="4" s="1" a="1"/>
  <c r="R2521" i="4" s="1"/>
  <c r="N2521" i="4"/>
  <c r="K2522" i="4"/>
  <c r="L2522" i="4"/>
  <c r="M2522" i="4"/>
  <c r="Q2522" i="4" s="1"/>
  <c r="N2522" i="4"/>
  <c r="P2522" i="4" s="1" a="1"/>
  <c r="P2522" i="4" s="1"/>
  <c r="O2522" i="4" a="1"/>
  <c r="O2522" i="4" s="1"/>
  <c r="R2522" i="4" a="1"/>
  <c r="R2522" i="4" s="1"/>
  <c r="K2523" i="4"/>
  <c r="L2523" i="4"/>
  <c r="M2523" i="4"/>
  <c r="Q2523" i="4" s="1"/>
  <c r="R2523" i="4" s="1" a="1"/>
  <c r="R2523" i="4" s="1"/>
  <c r="N2523" i="4"/>
  <c r="K2524" i="4"/>
  <c r="L2524" i="4"/>
  <c r="M2524" i="4"/>
  <c r="N2524" i="4"/>
  <c r="P2524" i="4" s="1" a="1"/>
  <c r="P2524" i="4" s="1"/>
  <c r="O2524" i="4" a="1"/>
  <c r="O2524" i="4" s="1"/>
  <c r="Q2524" i="4"/>
  <c r="R2524" i="4" s="1" a="1"/>
  <c r="R2524" i="4" s="1"/>
  <c r="K2525" i="4"/>
  <c r="L2525" i="4"/>
  <c r="M2525" i="4"/>
  <c r="N2525" i="4"/>
  <c r="Q2525" i="4"/>
  <c r="R2525" i="4" s="1" a="1"/>
  <c r="R2525" i="4" s="1"/>
  <c r="K2526" i="4"/>
  <c r="L2526" i="4"/>
  <c r="M2526" i="4"/>
  <c r="Q2526" i="4" s="1"/>
  <c r="R2526" i="4" s="1" a="1"/>
  <c r="R2526" i="4" s="1"/>
  <c r="N2526" i="4"/>
  <c r="P2526" i="4" s="1" a="1"/>
  <c r="P2526" i="4" s="1"/>
  <c r="K2527" i="4"/>
  <c r="L2527" i="4"/>
  <c r="M2527" i="4"/>
  <c r="N2527" i="4"/>
  <c r="O2527" i="4" a="1"/>
  <c r="O2527" i="4"/>
  <c r="P2527" i="4" a="1"/>
  <c r="P2527" i="4" s="1"/>
  <c r="Q2527" i="4"/>
  <c r="R2527" i="4" s="1" a="1"/>
  <c r="R2527" i="4" s="1"/>
  <c r="K2528" i="4"/>
  <c r="L2528" i="4"/>
  <c r="M2528" i="4"/>
  <c r="N2528" i="4"/>
  <c r="O2528" i="4" a="1"/>
  <c r="O2528" i="4"/>
  <c r="P2528" i="4" a="1"/>
  <c r="P2528" i="4" s="1"/>
  <c r="Q2528" i="4"/>
  <c r="R2528" i="4" s="1" a="1"/>
  <c r="R2528" i="4" s="1"/>
  <c r="K2529" i="4"/>
  <c r="L2529" i="4"/>
  <c r="M2529" i="4"/>
  <c r="Q2529" i="4" s="1"/>
  <c r="R2529" i="4" s="1" a="1"/>
  <c r="R2529" i="4" s="1"/>
  <c r="N2529" i="4"/>
  <c r="P2529" i="4" s="1" a="1"/>
  <c r="P2529" i="4" s="1"/>
  <c r="K2530" i="4"/>
  <c r="L2530" i="4"/>
  <c r="M2530" i="4"/>
  <c r="N2530" i="4"/>
  <c r="O2530" i="4" s="1" a="1"/>
  <c r="O2530" i="4" s="1"/>
  <c r="P2530" i="4" a="1"/>
  <c r="P2530" i="4" s="1"/>
  <c r="Q2530" i="4"/>
  <c r="R2530" i="4" s="1" a="1"/>
  <c r="R2530" i="4" s="1"/>
  <c r="K2531" i="4"/>
  <c r="L2531" i="4"/>
  <c r="M2531" i="4"/>
  <c r="Q2531" i="4" s="1"/>
  <c r="N2531" i="4"/>
  <c r="O2531" i="4" a="1"/>
  <c r="O2531" i="4" s="1"/>
  <c r="P2531" i="4" a="1"/>
  <c r="P2531" i="4" s="1"/>
  <c r="R2531" i="4" a="1"/>
  <c r="R2531" i="4" s="1"/>
  <c r="K2532" i="4"/>
  <c r="L2532" i="4"/>
  <c r="M2532" i="4"/>
  <c r="Q2532" i="4" s="1"/>
  <c r="R2532" i="4" s="1" a="1"/>
  <c r="R2532" i="4" s="1"/>
  <c r="N2532" i="4"/>
  <c r="P2532" i="4" s="1" a="1"/>
  <c r="P2532" i="4" s="1"/>
  <c r="K2533" i="4"/>
  <c r="L2533" i="4"/>
  <c r="M2533" i="4"/>
  <c r="N2533" i="4"/>
  <c r="P2533" i="4" s="1" a="1"/>
  <c r="P2533" i="4"/>
  <c r="Q2533" i="4"/>
  <c r="R2533" i="4" s="1" a="1"/>
  <c r="R2533" i="4" s="1"/>
  <c r="K2534" i="4"/>
  <c r="L2534" i="4"/>
  <c r="M2534" i="4"/>
  <c r="Q2534" i="4" s="1"/>
  <c r="R2534" i="4" s="1" a="1"/>
  <c r="R2534" i="4" s="1"/>
  <c r="N2534" i="4"/>
  <c r="O2534" i="4" a="1"/>
  <c r="O2534" i="4" s="1"/>
  <c r="P2534" i="4" a="1"/>
  <c r="P2534" i="4" s="1"/>
  <c r="K2535" i="4"/>
  <c r="L2535" i="4"/>
  <c r="M2535" i="4"/>
  <c r="N2535" i="4"/>
  <c r="O2535" i="4" s="1" a="1"/>
  <c r="O2535" i="4"/>
  <c r="P2535" i="4" a="1"/>
  <c r="P2535" i="4" s="1"/>
  <c r="Q2535" i="4"/>
  <c r="R2535" i="4" a="1"/>
  <c r="R2535" i="4" s="1"/>
  <c r="K2536" i="4"/>
  <c r="L2536" i="4"/>
  <c r="M2536" i="4"/>
  <c r="N2536" i="4"/>
  <c r="P2536" i="4" s="1" a="1"/>
  <c r="P2536" i="4" s="1"/>
  <c r="O2536" i="4" a="1"/>
  <c r="O2536" i="4" s="1"/>
  <c r="Q2536" i="4"/>
  <c r="R2536" i="4" s="1" a="1"/>
  <c r="R2536" i="4" s="1"/>
  <c r="K2537" i="4"/>
  <c r="L2537" i="4"/>
  <c r="M2537" i="4"/>
  <c r="Q2537" i="4" s="1"/>
  <c r="R2537" i="4" s="1" a="1"/>
  <c r="R2537" i="4" s="1"/>
  <c r="N2537" i="4"/>
  <c r="O2537" i="4" a="1"/>
  <c r="O2537" i="4"/>
  <c r="P2537" i="4" a="1"/>
  <c r="P2537" i="4" s="1"/>
  <c r="K2538" i="4"/>
  <c r="L2538" i="4"/>
  <c r="M2538" i="4"/>
  <c r="N2538" i="4"/>
  <c r="O2538" i="4" s="1" a="1"/>
  <c r="O2538" i="4" s="1"/>
  <c r="P2538" i="4" a="1"/>
  <c r="P2538" i="4" s="1"/>
  <c r="S2538" i="4" s="1"/>
  <c r="T2538" i="4" s="1"/>
  <c r="Q2538" i="4"/>
  <c r="R2538" i="4" a="1"/>
  <c r="R2538" i="4" s="1"/>
  <c r="K2539" i="4"/>
  <c r="L2539" i="4"/>
  <c r="M2539" i="4"/>
  <c r="Q2539" i="4" s="1"/>
  <c r="N2539" i="4"/>
  <c r="R2539" i="4" a="1"/>
  <c r="R2539" i="4" s="1"/>
  <c r="K2540" i="4"/>
  <c r="L2540" i="4"/>
  <c r="M2540" i="4"/>
  <c r="N2540" i="4"/>
  <c r="Q2540" i="4"/>
  <c r="R2540" i="4" s="1" a="1"/>
  <c r="R2540" i="4" s="1"/>
  <c r="K2541" i="4"/>
  <c r="L2541" i="4"/>
  <c r="M2541" i="4"/>
  <c r="Q2541" i="4" s="1"/>
  <c r="R2541" i="4" s="1" a="1"/>
  <c r="R2541" i="4" s="1"/>
  <c r="N2541" i="4"/>
  <c r="O2541" i="4" s="1" a="1"/>
  <c r="O2541" i="4"/>
  <c r="K2542" i="4"/>
  <c r="L2542" i="4"/>
  <c r="M2542" i="4"/>
  <c r="Q2542" i="4" s="1"/>
  <c r="R2542" i="4" s="1" a="1"/>
  <c r="R2542" i="4" s="1"/>
  <c r="N2542" i="4"/>
  <c r="K2543" i="4"/>
  <c r="L2543" i="4"/>
  <c r="M2543" i="4"/>
  <c r="Q2543" i="4" s="1"/>
  <c r="R2543" i="4" s="1" a="1"/>
  <c r="R2543" i="4" s="1"/>
  <c r="N2543" i="4"/>
  <c r="O2543" i="4" a="1"/>
  <c r="O2543" i="4"/>
  <c r="P2543" i="4" a="1"/>
  <c r="P2543" i="4" s="1"/>
  <c r="K2544" i="4"/>
  <c r="L2544" i="4"/>
  <c r="M2544" i="4"/>
  <c r="Q2544" i="4" s="1"/>
  <c r="R2544" i="4" s="1" a="1"/>
  <c r="R2544" i="4" s="1"/>
  <c r="N2544" i="4"/>
  <c r="K2545" i="4"/>
  <c r="L2545" i="4"/>
  <c r="M2545" i="4"/>
  <c r="Q2545" i="4" s="1"/>
  <c r="R2545" i="4" s="1" a="1"/>
  <c r="R2545" i="4" s="1"/>
  <c r="N2545" i="4"/>
  <c r="K2546" i="4"/>
  <c r="L2546" i="4"/>
  <c r="M2546" i="4"/>
  <c r="N2546" i="4"/>
  <c r="Q2546" i="4"/>
  <c r="R2546" i="4" s="1" a="1"/>
  <c r="R2546" i="4" s="1"/>
  <c r="K2547" i="4"/>
  <c r="L2547" i="4"/>
  <c r="M2547" i="4"/>
  <c r="Q2547" i="4" s="1"/>
  <c r="N2547" i="4"/>
  <c r="R2547" i="4" a="1"/>
  <c r="R2547" i="4" s="1"/>
  <c r="K2548" i="4"/>
  <c r="L2548" i="4"/>
  <c r="M2548" i="4"/>
  <c r="Q2548" i="4" s="1"/>
  <c r="R2548" i="4" s="1" a="1"/>
  <c r="R2548" i="4" s="1"/>
  <c r="N2548" i="4"/>
  <c r="O2548" i="4" s="1" a="1"/>
  <c r="O2548" i="4" s="1"/>
  <c r="P2548" i="4" a="1"/>
  <c r="P2548" i="4" s="1"/>
  <c r="S2548" i="4" s="1"/>
  <c r="T2548" i="4"/>
  <c r="K2549" i="4"/>
  <c r="L2549" i="4"/>
  <c r="M2549" i="4"/>
  <c r="N2549" i="4"/>
  <c r="P2549" i="4" s="1" a="1"/>
  <c r="P2549" i="4" s="1"/>
  <c r="Q2549" i="4"/>
  <c r="R2549" i="4" s="1" a="1"/>
  <c r="R2549" i="4" s="1"/>
  <c r="K2550" i="4"/>
  <c r="L2550" i="4"/>
  <c r="M2550" i="4"/>
  <c r="Q2550" i="4" s="1"/>
  <c r="R2550" i="4" s="1" a="1"/>
  <c r="R2550" i="4" s="1"/>
  <c r="N2550" i="4"/>
  <c r="P2550" i="4" s="1" a="1"/>
  <c r="P2550" i="4" s="1"/>
  <c r="O2550" i="4" a="1"/>
  <c r="O2550" i="4" s="1"/>
  <c r="K2551" i="4"/>
  <c r="L2551" i="4"/>
  <c r="M2551" i="4"/>
  <c r="N2551" i="4"/>
  <c r="P2551" i="4" s="1" a="1"/>
  <c r="P2551" i="4" s="1"/>
  <c r="O2551" i="4" a="1"/>
  <c r="O2551" i="4" s="1"/>
  <c r="Q2551" i="4"/>
  <c r="R2551" i="4" a="1"/>
  <c r="R2551" i="4" s="1"/>
  <c r="K2552" i="4"/>
  <c r="L2552" i="4"/>
  <c r="M2552" i="4"/>
  <c r="N2552" i="4"/>
  <c r="O2552" i="4" a="1"/>
  <c r="O2552" i="4"/>
  <c r="P2552" i="4" a="1"/>
  <c r="P2552" i="4"/>
  <c r="Q2552" i="4"/>
  <c r="R2552" i="4" s="1" a="1"/>
  <c r="R2552" i="4" s="1"/>
  <c r="K2553" i="4"/>
  <c r="L2553" i="4"/>
  <c r="M2553" i="4"/>
  <c r="Q2553" i="4" s="1"/>
  <c r="R2553" i="4" s="1" a="1"/>
  <c r="R2553" i="4" s="1"/>
  <c r="N2553" i="4"/>
  <c r="P2553" i="4" s="1" a="1"/>
  <c r="P2553" i="4" s="1"/>
  <c r="O2553" i="4" a="1"/>
  <c r="O2553" i="4" s="1"/>
  <c r="K2554" i="4"/>
  <c r="L2554" i="4"/>
  <c r="M2554" i="4"/>
  <c r="Q2554" i="4" s="1"/>
  <c r="R2554" i="4" s="1" a="1"/>
  <c r="R2554" i="4" s="1"/>
  <c r="N2554" i="4"/>
  <c r="O2554" i="4" a="1"/>
  <c r="O2554" i="4" s="1"/>
  <c r="K2555" i="4"/>
  <c r="L2555" i="4"/>
  <c r="M2555" i="4"/>
  <c r="Q2555" i="4" s="1"/>
  <c r="R2555" i="4" s="1" a="1"/>
  <c r="R2555" i="4" s="1"/>
  <c r="N2555" i="4"/>
  <c r="K2556" i="4"/>
  <c r="L2556" i="4"/>
  <c r="M2556" i="4"/>
  <c r="Q2556" i="4" s="1"/>
  <c r="N2556" i="4"/>
  <c r="R2556" i="4" a="1"/>
  <c r="R2556" i="4"/>
  <c r="K2557" i="4"/>
  <c r="L2557" i="4"/>
  <c r="M2557" i="4"/>
  <c r="Q2557" i="4" s="1"/>
  <c r="R2557" i="4" s="1" a="1"/>
  <c r="R2557" i="4" s="1"/>
  <c r="N2557" i="4"/>
  <c r="K2558" i="4"/>
  <c r="L2558" i="4"/>
  <c r="M2558" i="4"/>
  <c r="Q2558" i="4" s="1"/>
  <c r="R2558" i="4" s="1" a="1"/>
  <c r="R2558" i="4" s="1"/>
  <c r="N2558" i="4"/>
  <c r="K2559" i="4"/>
  <c r="L2559" i="4"/>
  <c r="M2559" i="4"/>
  <c r="Q2559" i="4" s="1"/>
  <c r="R2559" i="4" s="1" a="1"/>
  <c r="R2559" i="4" s="1"/>
  <c r="N2559" i="4"/>
  <c r="P2559" i="4" s="1" a="1"/>
  <c r="P2559" i="4" s="1"/>
  <c r="K2560" i="4"/>
  <c r="L2560" i="4"/>
  <c r="M2560" i="4"/>
  <c r="Q2560" i="4" s="1"/>
  <c r="R2560" i="4" s="1" a="1"/>
  <c r="R2560" i="4" s="1"/>
  <c r="N2560" i="4"/>
  <c r="O2560" i="4" a="1"/>
  <c r="O2560" i="4" s="1"/>
  <c r="P2560" i="4" a="1"/>
  <c r="P2560" i="4" s="1"/>
  <c r="K2561" i="4"/>
  <c r="L2561" i="4"/>
  <c r="M2561" i="4"/>
  <c r="Q2561" i="4" s="1"/>
  <c r="R2561" i="4" s="1" a="1"/>
  <c r="R2561" i="4" s="1"/>
  <c r="N2561" i="4"/>
  <c r="O2561" i="4" s="1" a="1"/>
  <c r="O2561" i="4" s="1"/>
  <c r="P2561" i="4" a="1"/>
  <c r="P2561" i="4"/>
  <c r="K2562" i="4"/>
  <c r="L2562" i="4"/>
  <c r="M2562" i="4"/>
  <c r="N2562" i="4"/>
  <c r="P2562" i="4" s="1" a="1"/>
  <c r="P2562" i="4" s="1"/>
  <c r="Q2562" i="4"/>
  <c r="R2562" i="4" s="1" a="1"/>
  <c r="R2562" i="4" s="1"/>
  <c r="K2563" i="4"/>
  <c r="L2563" i="4"/>
  <c r="M2563" i="4"/>
  <c r="N2563" i="4"/>
  <c r="O2563" i="4" s="1" a="1"/>
  <c r="O2563" i="4" s="1"/>
  <c r="Q2563" i="4"/>
  <c r="R2563" i="4" a="1"/>
  <c r="R2563" i="4" s="1"/>
  <c r="K2564" i="4"/>
  <c r="L2564" i="4"/>
  <c r="M2564" i="4"/>
  <c r="N2564" i="4"/>
  <c r="O2564" i="4" a="1"/>
  <c r="O2564" i="4" s="1"/>
  <c r="P2564" i="4" a="1"/>
  <c r="P2564" i="4"/>
  <c r="Q2564" i="4"/>
  <c r="R2564" i="4" s="1" a="1"/>
  <c r="R2564" i="4" s="1"/>
  <c r="K2565" i="4"/>
  <c r="L2565" i="4"/>
  <c r="M2565" i="4"/>
  <c r="Q2565" i="4" s="1"/>
  <c r="R2565" i="4" s="1" a="1"/>
  <c r="R2565" i="4" s="1"/>
  <c r="N2565" i="4"/>
  <c r="P2565" i="4" s="1" a="1"/>
  <c r="P2565" i="4" s="1"/>
  <c r="O2565" i="4" a="1"/>
  <c r="O2565" i="4" s="1"/>
  <c r="K2566" i="4"/>
  <c r="L2566" i="4"/>
  <c r="M2566" i="4"/>
  <c r="Q2566" i="4" s="1"/>
  <c r="R2566" i="4" s="1" a="1"/>
  <c r="R2566" i="4" s="1"/>
  <c r="N2566" i="4"/>
  <c r="K2567" i="4"/>
  <c r="L2567" i="4"/>
  <c r="M2567" i="4"/>
  <c r="Q2567" i="4" s="1"/>
  <c r="R2567" i="4" s="1" a="1"/>
  <c r="R2567" i="4" s="1"/>
  <c r="N2567" i="4"/>
  <c r="P2567" i="4" s="1" a="1"/>
  <c r="P2567" i="4" s="1"/>
  <c r="O2567" i="4" a="1"/>
  <c r="O2567" i="4"/>
  <c r="K2568" i="4"/>
  <c r="L2568" i="4"/>
  <c r="M2568" i="4"/>
  <c r="Q2568" i="4" s="1"/>
  <c r="N2568" i="4"/>
  <c r="R2568" i="4" a="1"/>
  <c r="R2568" i="4" s="1"/>
  <c r="K2569" i="4"/>
  <c r="L2569" i="4"/>
  <c r="M2569" i="4"/>
  <c r="N2569" i="4"/>
  <c r="Q2569" i="4"/>
  <c r="R2569" i="4" s="1" a="1"/>
  <c r="R2569" i="4" s="1"/>
  <c r="K2570" i="4"/>
  <c r="L2570" i="4"/>
  <c r="M2570" i="4"/>
  <c r="Q2570" i="4" s="1"/>
  <c r="R2570" i="4" s="1" a="1"/>
  <c r="R2570" i="4" s="1"/>
  <c r="N2570" i="4"/>
  <c r="K2571" i="4"/>
  <c r="L2571" i="4"/>
  <c r="M2571" i="4"/>
  <c r="Q2571" i="4" s="1"/>
  <c r="R2571" i="4" s="1" a="1"/>
  <c r="R2571" i="4" s="1"/>
  <c r="N2571" i="4"/>
  <c r="O2571" i="4" s="1" a="1"/>
  <c r="O2571" i="4" s="1"/>
  <c r="K2572" i="4"/>
  <c r="L2572" i="4"/>
  <c r="M2572" i="4"/>
  <c r="N2572" i="4"/>
  <c r="O2572" i="4" s="1" a="1"/>
  <c r="O2572" i="4"/>
  <c r="P2572" i="4" a="1"/>
  <c r="P2572" i="4" s="1"/>
  <c r="Q2572" i="4"/>
  <c r="R2572" i="4" s="1" a="1"/>
  <c r="R2572" i="4" s="1"/>
  <c r="K2573" i="4"/>
  <c r="L2573" i="4"/>
  <c r="M2573" i="4"/>
  <c r="N2573" i="4"/>
  <c r="O2573" i="4" a="1"/>
  <c r="O2573" i="4"/>
  <c r="P2573" i="4" a="1"/>
  <c r="P2573" i="4"/>
  <c r="Q2573" i="4"/>
  <c r="R2573" i="4" s="1" a="1"/>
  <c r="R2573" i="4" s="1"/>
  <c r="K2574" i="4"/>
  <c r="L2574" i="4"/>
  <c r="M2574" i="4"/>
  <c r="Q2574" i="4" s="1"/>
  <c r="R2574" i="4" s="1" a="1"/>
  <c r="R2574" i="4" s="1"/>
  <c r="N2574" i="4"/>
  <c r="P2574" i="4" s="1" a="1"/>
  <c r="P2574" i="4" s="1"/>
  <c r="O2574" i="4" a="1"/>
  <c r="O2574" i="4" s="1"/>
  <c r="K2575" i="4"/>
  <c r="L2575" i="4"/>
  <c r="M2575" i="4"/>
  <c r="Q2575" i="4" s="1"/>
  <c r="R2575" i="4" s="1" a="1"/>
  <c r="R2575" i="4" s="1"/>
  <c r="N2575" i="4"/>
  <c r="K2576" i="4"/>
  <c r="L2576" i="4"/>
  <c r="M2576" i="4"/>
  <c r="N2576" i="4"/>
  <c r="O2576" i="4" s="1" a="1"/>
  <c r="O2576" i="4"/>
  <c r="P2576" i="4" a="1"/>
  <c r="P2576" i="4"/>
  <c r="Q2576" i="4"/>
  <c r="R2576" i="4" s="1" a="1"/>
  <c r="R2576" i="4" s="1"/>
  <c r="K2577" i="4"/>
  <c r="L2577" i="4"/>
  <c r="M2577" i="4"/>
  <c r="Q2577" i="4" s="1"/>
  <c r="R2577" i="4" s="1" a="1"/>
  <c r="R2577" i="4" s="1"/>
  <c r="N2577" i="4"/>
  <c r="P2577" i="4" s="1" a="1"/>
  <c r="P2577" i="4" s="1"/>
  <c r="O2577" i="4" a="1"/>
  <c r="O2577" i="4" s="1"/>
  <c r="K2578" i="4"/>
  <c r="L2578" i="4"/>
  <c r="M2578" i="4"/>
  <c r="Q2578" i="4" s="1"/>
  <c r="R2578" i="4" s="1" a="1"/>
  <c r="R2578" i="4" s="1"/>
  <c r="N2578" i="4"/>
  <c r="P2578" i="4" s="1" a="1"/>
  <c r="P2578" i="4" s="1"/>
  <c r="O2578" i="4" a="1"/>
  <c r="O2578" i="4" s="1"/>
  <c r="S2578" i="4" s="1"/>
  <c r="K2579" i="4"/>
  <c r="L2579" i="4"/>
  <c r="M2579" i="4"/>
  <c r="Q2579" i="4" s="1"/>
  <c r="R2579" i="4" s="1" a="1"/>
  <c r="R2579" i="4" s="1"/>
  <c r="N2579" i="4"/>
  <c r="P2579" i="4" s="1" a="1"/>
  <c r="P2579" i="4" s="1"/>
  <c r="K2580" i="4"/>
  <c r="L2580" i="4"/>
  <c r="M2580" i="4"/>
  <c r="Q2580" i="4" s="1"/>
  <c r="N2580" i="4"/>
  <c r="P2580" i="4" s="1" a="1"/>
  <c r="P2580" i="4" s="1"/>
  <c r="R2580" i="4" a="1"/>
  <c r="R2580" i="4" s="1"/>
  <c r="K2581" i="4"/>
  <c r="L2581" i="4"/>
  <c r="M2581" i="4"/>
  <c r="Q2581" i="4" s="1"/>
  <c r="R2581" i="4" s="1" a="1"/>
  <c r="R2581" i="4" s="1"/>
  <c r="N2581" i="4"/>
  <c r="K2582" i="4"/>
  <c r="L2582" i="4"/>
  <c r="M2582" i="4"/>
  <c r="N2582" i="4"/>
  <c r="Q2582" i="4"/>
  <c r="R2582" i="4" s="1" a="1"/>
  <c r="R2582" i="4" s="1"/>
  <c r="K2583" i="4"/>
  <c r="L2583" i="4"/>
  <c r="M2583" i="4"/>
  <c r="Q2583" i="4" s="1"/>
  <c r="R2583" i="4" s="1" a="1"/>
  <c r="R2583" i="4" s="1"/>
  <c r="N2583" i="4"/>
  <c r="P2583" i="4" s="1" a="1"/>
  <c r="P2583" i="4" s="1"/>
  <c r="O2583" i="4" a="1"/>
  <c r="O2583" i="4" s="1"/>
  <c r="K2584" i="4"/>
  <c r="L2584" i="4"/>
  <c r="M2584" i="4"/>
  <c r="Q2584" i="4" s="1"/>
  <c r="N2584" i="4"/>
  <c r="R2584" i="4" a="1"/>
  <c r="R2584" i="4" s="1"/>
  <c r="K2585" i="4"/>
  <c r="L2585" i="4"/>
  <c r="M2585" i="4"/>
  <c r="N2585" i="4"/>
  <c r="O2585" i="4" a="1"/>
  <c r="O2585" i="4" s="1"/>
  <c r="P2585" i="4" a="1"/>
  <c r="P2585" i="4" s="1"/>
  <c r="Q2585" i="4"/>
  <c r="R2585" i="4" s="1" a="1"/>
  <c r="R2585" i="4" s="1"/>
  <c r="K2586" i="4"/>
  <c r="L2586" i="4"/>
  <c r="M2586" i="4"/>
  <c r="Q2586" i="4" s="1"/>
  <c r="R2586" i="4" s="1" a="1"/>
  <c r="R2586" i="4" s="1"/>
  <c r="N2586" i="4"/>
  <c r="K2587" i="4"/>
  <c r="L2587" i="4"/>
  <c r="M2587" i="4"/>
  <c r="Q2587" i="4" s="1"/>
  <c r="R2587" i="4" s="1" a="1"/>
  <c r="R2587" i="4" s="1"/>
  <c r="N2587" i="4"/>
  <c r="P2587" i="4" s="1" a="1"/>
  <c r="P2587" i="4" s="1"/>
  <c r="O2587" i="4" a="1"/>
  <c r="O2587" i="4" s="1"/>
  <c r="K2588" i="4"/>
  <c r="L2588" i="4"/>
  <c r="M2588" i="4"/>
  <c r="N2588" i="4"/>
  <c r="Q2588" i="4"/>
  <c r="R2588" i="4" s="1" a="1"/>
  <c r="R2588" i="4" s="1"/>
  <c r="K2589" i="4"/>
  <c r="L2589" i="4"/>
  <c r="M2589" i="4"/>
  <c r="Q2589" i="4" s="1"/>
  <c r="R2589" i="4" s="1" a="1"/>
  <c r="R2589" i="4" s="1"/>
  <c r="N2589" i="4"/>
  <c r="K2590" i="4"/>
  <c r="L2590" i="4"/>
  <c r="M2590" i="4"/>
  <c r="Q2590" i="4" s="1"/>
  <c r="R2590" i="4" s="1" a="1"/>
  <c r="R2590" i="4" s="1"/>
  <c r="N2590" i="4"/>
  <c r="O2590" i="4" s="1" a="1"/>
  <c r="O2590" i="4" s="1"/>
  <c r="K2591" i="4"/>
  <c r="L2591" i="4"/>
  <c r="M2591" i="4"/>
  <c r="Q2591" i="4" s="1"/>
  <c r="R2591" i="4" s="1" a="1"/>
  <c r="R2591" i="4" s="1"/>
  <c r="N2591" i="4"/>
  <c r="K2592" i="4"/>
  <c r="L2592" i="4"/>
  <c r="M2592" i="4"/>
  <c r="Q2592" i="4" s="1"/>
  <c r="N2592" i="4"/>
  <c r="P2592" i="4" s="1" a="1"/>
  <c r="P2592" i="4" s="1"/>
  <c r="R2592" i="4" a="1"/>
  <c r="R2592" i="4"/>
  <c r="K2593" i="4"/>
  <c r="L2593" i="4"/>
  <c r="M2593" i="4"/>
  <c r="Q2593" i="4" s="1"/>
  <c r="N2593" i="4"/>
  <c r="R2593" i="4" a="1"/>
  <c r="R2593" i="4" s="1"/>
  <c r="K2594" i="4"/>
  <c r="L2594" i="4"/>
  <c r="M2594" i="4"/>
  <c r="N2594" i="4"/>
  <c r="Q2594" i="4"/>
  <c r="R2594" i="4" s="1" a="1"/>
  <c r="R2594" i="4"/>
  <c r="K2595" i="4"/>
  <c r="L2595" i="4"/>
  <c r="M2595" i="4"/>
  <c r="Q2595" i="4" s="1"/>
  <c r="R2595" i="4" s="1" a="1"/>
  <c r="R2595" i="4" s="1"/>
  <c r="N2595" i="4"/>
  <c r="O2595" i="4" a="1"/>
  <c r="O2595" i="4"/>
  <c r="P2595" i="4" a="1"/>
  <c r="P2595" i="4" s="1"/>
  <c r="K2596" i="4"/>
  <c r="L2596" i="4"/>
  <c r="M2596" i="4"/>
  <c r="N2596" i="4"/>
  <c r="O2596" i="4" a="1"/>
  <c r="O2596" i="4"/>
  <c r="P2596" i="4" a="1"/>
  <c r="P2596" i="4" s="1"/>
  <c r="Q2596" i="4"/>
  <c r="R2596" i="4" s="1" a="1"/>
  <c r="R2596" i="4" s="1"/>
  <c r="K2597" i="4"/>
  <c r="L2597" i="4"/>
  <c r="M2597" i="4"/>
  <c r="Q2597" i="4" s="1"/>
  <c r="R2597" i="4" s="1" a="1"/>
  <c r="R2597" i="4" s="1"/>
  <c r="N2597" i="4"/>
  <c r="P2597" i="4" s="1" a="1"/>
  <c r="P2597" i="4" s="1"/>
  <c r="K2598" i="4"/>
  <c r="L2598" i="4"/>
  <c r="M2598" i="4"/>
  <c r="N2598" i="4"/>
  <c r="O2598" i="4" s="1" a="1"/>
  <c r="O2598" i="4" s="1"/>
  <c r="Q2598" i="4"/>
  <c r="R2598" i="4" s="1" a="1"/>
  <c r="R2598" i="4" s="1"/>
  <c r="K2599" i="4"/>
  <c r="L2599" i="4"/>
  <c r="M2599" i="4"/>
  <c r="N2599" i="4"/>
  <c r="O2599" i="4" s="1" a="1"/>
  <c r="O2599" i="4" s="1"/>
  <c r="P2599" i="4" a="1"/>
  <c r="P2599" i="4" s="1"/>
  <c r="Q2599" i="4"/>
  <c r="R2599" i="4" s="1" a="1"/>
  <c r="R2599" i="4" s="1"/>
  <c r="K2600" i="4"/>
  <c r="L2600" i="4"/>
  <c r="M2600" i="4"/>
  <c r="Q2600" i="4" s="1"/>
  <c r="R2600" i="4" s="1" a="1"/>
  <c r="R2600" i="4" s="1"/>
  <c r="N2600" i="4"/>
  <c r="O2600" i="4" s="1" a="1"/>
  <c r="O2600" i="4" s="1"/>
  <c r="P2600" i="4" a="1"/>
  <c r="P2600" i="4" s="1"/>
  <c r="K2601" i="4"/>
  <c r="L2601" i="4"/>
  <c r="M2601" i="4"/>
  <c r="Q2601" i="4" s="1"/>
  <c r="R2601" i="4" s="1" a="1"/>
  <c r="R2601" i="4" s="1"/>
  <c r="N2601" i="4"/>
  <c r="O2601" i="4" a="1"/>
  <c r="O2601" i="4"/>
  <c r="P2601" i="4" a="1"/>
  <c r="P2601" i="4" s="1"/>
  <c r="K2602" i="4"/>
  <c r="L2602" i="4"/>
  <c r="M2602" i="4"/>
  <c r="Q2602" i="4" s="1"/>
  <c r="R2602" i="4" s="1" a="1"/>
  <c r="R2602" i="4" s="1"/>
  <c r="N2602" i="4"/>
  <c r="P2602" i="4" s="1" a="1"/>
  <c r="P2602" i="4" s="1"/>
  <c r="K2603" i="4"/>
  <c r="L2603" i="4"/>
  <c r="M2603" i="4"/>
  <c r="Q2603" i="4" s="1"/>
  <c r="R2603" i="4" s="1" a="1"/>
  <c r="R2603" i="4" s="1"/>
  <c r="N2603" i="4"/>
  <c r="O2603" i="4" a="1"/>
  <c r="O2603" i="4" s="1"/>
  <c r="P2603" i="4" a="1"/>
  <c r="P2603" i="4" s="1"/>
  <c r="K2604" i="4"/>
  <c r="L2604" i="4"/>
  <c r="M2604" i="4"/>
  <c r="Q2604" i="4" s="1"/>
  <c r="N2604" i="4"/>
  <c r="R2604" i="4" a="1"/>
  <c r="R2604" i="4" s="1"/>
  <c r="K2605" i="4"/>
  <c r="L2605" i="4"/>
  <c r="M2605" i="4"/>
  <c r="Q2605" i="4" s="1"/>
  <c r="R2605" i="4" s="1" a="1"/>
  <c r="R2605" i="4" s="1"/>
  <c r="N2605" i="4"/>
  <c r="K2606" i="4"/>
  <c r="L2606" i="4"/>
  <c r="M2606" i="4"/>
  <c r="N2606" i="4"/>
  <c r="Q2606" i="4"/>
  <c r="R2606" i="4" s="1" a="1"/>
  <c r="R2606" i="4" s="1"/>
  <c r="K2607" i="4"/>
  <c r="L2607" i="4"/>
  <c r="M2607" i="4"/>
  <c r="Q2607" i="4" s="1"/>
  <c r="R2607" i="4" s="1" a="1"/>
  <c r="R2607" i="4" s="1"/>
  <c r="N2607" i="4"/>
  <c r="O2607" i="4" s="1" a="1"/>
  <c r="O2607" i="4" s="1"/>
  <c r="P2607" i="4" a="1"/>
  <c r="P2607" i="4" s="1"/>
  <c r="K2608" i="4"/>
  <c r="L2608" i="4"/>
  <c r="M2608" i="4"/>
  <c r="Q2608" i="4" s="1"/>
  <c r="R2608" i="4" s="1" a="1"/>
  <c r="R2608" i="4" s="1"/>
  <c r="N2608" i="4"/>
  <c r="P2608" i="4" s="1" a="1"/>
  <c r="P2608" i="4" s="1"/>
  <c r="O2608" i="4" a="1"/>
  <c r="O2608" i="4" s="1"/>
  <c r="K2609" i="4"/>
  <c r="L2609" i="4"/>
  <c r="M2609" i="4"/>
  <c r="Q2609" i="4" s="1"/>
  <c r="R2609" i="4" s="1" a="1"/>
  <c r="R2609" i="4" s="1"/>
  <c r="N2609" i="4"/>
  <c r="O2609" i="4" s="1" a="1"/>
  <c r="O2609" i="4" s="1"/>
  <c r="K2610" i="4"/>
  <c r="L2610" i="4"/>
  <c r="M2610" i="4"/>
  <c r="N2610" i="4"/>
  <c r="O2610" i="4" a="1"/>
  <c r="O2610" i="4" s="1"/>
  <c r="P2610" i="4" a="1"/>
  <c r="P2610" i="4" s="1"/>
  <c r="Q2610" i="4"/>
  <c r="R2610" i="4" s="1" a="1"/>
  <c r="R2610" i="4" s="1"/>
  <c r="K2611" i="4"/>
  <c r="L2611" i="4"/>
  <c r="M2611" i="4"/>
  <c r="N2611" i="4"/>
  <c r="O2611" i="4" s="1" a="1"/>
  <c r="O2611" i="4" s="1"/>
  <c r="P2611" i="4" a="1"/>
  <c r="P2611" i="4"/>
  <c r="Q2611" i="4"/>
  <c r="R2611" i="4" a="1"/>
  <c r="R2611" i="4" s="1"/>
  <c r="K2612" i="4"/>
  <c r="L2612" i="4"/>
  <c r="M2612" i="4"/>
  <c r="Q2612" i="4" s="1"/>
  <c r="R2612" i="4" s="1" a="1"/>
  <c r="R2612" i="4" s="1"/>
  <c r="N2612" i="4"/>
  <c r="P2612" i="4" s="1" a="1"/>
  <c r="P2612" i="4" s="1"/>
  <c r="O2612" i="4" a="1"/>
  <c r="O2612" i="4" s="1"/>
  <c r="K2613" i="4"/>
  <c r="L2613" i="4"/>
  <c r="M2613" i="4"/>
  <c r="N2613" i="4"/>
  <c r="O2613" i="4" s="1" a="1"/>
  <c r="O2613" i="4" s="1"/>
  <c r="P2613" i="4" a="1"/>
  <c r="P2613" i="4" s="1"/>
  <c r="Q2613" i="4"/>
  <c r="R2613" i="4" s="1" a="1"/>
  <c r="R2613" i="4" s="1"/>
  <c r="K2614" i="4"/>
  <c r="L2614" i="4"/>
  <c r="M2614" i="4"/>
  <c r="Q2614" i="4" s="1"/>
  <c r="R2614" i="4" s="1" a="1"/>
  <c r="N2614" i="4"/>
  <c r="O2614" i="4" a="1"/>
  <c r="O2614" i="4"/>
  <c r="P2614" i="4" a="1"/>
  <c r="P2614" i="4"/>
  <c r="R2614" i="4"/>
  <c r="K2615" i="4"/>
  <c r="L2615" i="4"/>
  <c r="M2615" i="4"/>
  <c r="Q2615" i="4" s="1"/>
  <c r="R2615" i="4" s="1" a="1"/>
  <c r="R2615" i="4" s="1"/>
  <c r="N2615" i="4"/>
  <c r="K2616" i="4"/>
  <c r="S2616" i="4" s="1"/>
  <c r="T2616" i="4" s="1"/>
  <c r="L2616" i="4"/>
  <c r="M2616" i="4"/>
  <c r="Q2616" i="4" s="1"/>
  <c r="R2616" i="4" s="1" a="1"/>
  <c r="N2616" i="4"/>
  <c r="P2616" i="4" s="1" a="1"/>
  <c r="P2616" i="4" s="1"/>
  <c r="O2616" i="4" a="1"/>
  <c r="O2616" i="4" s="1"/>
  <c r="R2616" i="4"/>
  <c r="K2617" i="4"/>
  <c r="L2617" i="4"/>
  <c r="M2617" i="4"/>
  <c r="Q2617" i="4" s="1"/>
  <c r="R2617" i="4" s="1" a="1"/>
  <c r="R2617" i="4" s="1"/>
  <c r="N2617" i="4"/>
  <c r="P2617" i="4" s="1" a="1"/>
  <c r="P2617" i="4" s="1"/>
  <c r="O2617" i="4" a="1"/>
  <c r="O2617" i="4" s="1"/>
  <c r="K2618" i="4"/>
  <c r="L2618" i="4"/>
  <c r="M2618" i="4"/>
  <c r="Q2618" i="4" s="1"/>
  <c r="R2618" i="4" s="1" a="1"/>
  <c r="R2618" i="4" s="1"/>
  <c r="N2618" i="4"/>
  <c r="P2618" i="4" s="1" a="1"/>
  <c r="P2618" i="4" s="1"/>
  <c r="K2619" i="4"/>
  <c r="L2619" i="4"/>
  <c r="M2619" i="4"/>
  <c r="Q2619" i="4" s="1"/>
  <c r="R2619" i="4" s="1" a="1"/>
  <c r="R2619" i="4" s="1"/>
  <c r="N2619" i="4"/>
  <c r="O2619" i="4" a="1"/>
  <c r="O2619" i="4" s="1"/>
  <c r="P2619" i="4" a="1"/>
  <c r="P2619" i="4" s="1"/>
  <c r="K2620" i="4"/>
  <c r="L2620" i="4"/>
  <c r="M2620" i="4"/>
  <c r="N2620" i="4"/>
  <c r="O2620" i="4" a="1"/>
  <c r="O2620" i="4" s="1"/>
  <c r="P2620" i="4" a="1"/>
  <c r="P2620" i="4" s="1"/>
  <c r="Q2620" i="4"/>
  <c r="R2620" i="4" a="1"/>
  <c r="R2620" i="4" s="1"/>
  <c r="K2621" i="4"/>
  <c r="L2621" i="4"/>
  <c r="M2621" i="4"/>
  <c r="Q2621" i="4" s="1"/>
  <c r="R2621" i="4" s="1" a="1"/>
  <c r="R2621" i="4" s="1"/>
  <c r="N2621" i="4"/>
  <c r="K2622" i="4"/>
  <c r="L2622" i="4"/>
  <c r="M2622" i="4"/>
  <c r="Q2622" i="4" s="1"/>
  <c r="R2622" i="4" s="1" a="1"/>
  <c r="R2622" i="4" s="1"/>
  <c r="N2622" i="4"/>
  <c r="P2622" i="4" s="1" a="1"/>
  <c r="P2622" i="4" s="1"/>
  <c r="K2623" i="4"/>
  <c r="L2623" i="4"/>
  <c r="M2623" i="4"/>
  <c r="Q2623" i="4" s="1"/>
  <c r="R2623" i="4" s="1" a="1"/>
  <c r="R2623" i="4" s="1"/>
  <c r="N2623" i="4"/>
  <c r="O2623" i="4" s="1" a="1"/>
  <c r="O2623" i="4" s="1"/>
  <c r="K2624" i="4"/>
  <c r="L2624" i="4"/>
  <c r="M2624" i="4"/>
  <c r="Q2624" i="4" s="1"/>
  <c r="R2624" i="4" s="1" a="1"/>
  <c r="R2624" i="4" s="1"/>
  <c r="N2624" i="4"/>
  <c r="O2624" i="4" s="1" a="1"/>
  <c r="O2624" i="4" s="1"/>
  <c r="K2625" i="4"/>
  <c r="L2625" i="4"/>
  <c r="M2625" i="4"/>
  <c r="Q2625" i="4" s="1"/>
  <c r="R2625" i="4" s="1" a="1"/>
  <c r="R2625" i="4" s="1"/>
  <c r="N2625" i="4"/>
  <c r="K2626" i="4"/>
  <c r="L2626" i="4"/>
  <c r="M2626" i="4"/>
  <c r="Q2626" i="4" s="1"/>
  <c r="R2626" i="4" s="1" a="1"/>
  <c r="R2626" i="4" s="1"/>
  <c r="N2626" i="4"/>
  <c r="P2626" i="4" s="1" a="1"/>
  <c r="P2626" i="4" s="1"/>
  <c r="O2626" i="4" a="1"/>
  <c r="O2626" i="4" s="1"/>
  <c r="K2627" i="4"/>
  <c r="L2627" i="4"/>
  <c r="M2627" i="4"/>
  <c r="Q2627" i="4" s="1"/>
  <c r="R2627" i="4" s="1" a="1"/>
  <c r="R2627" i="4" s="1"/>
  <c r="N2627" i="4"/>
  <c r="O2627" i="4" a="1"/>
  <c r="O2627" i="4" s="1"/>
  <c r="K2628" i="4"/>
  <c r="L2628" i="4"/>
  <c r="M2628" i="4"/>
  <c r="N2628" i="4"/>
  <c r="P2628" i="4" s="1" a="1"/>
  <c r="P2628" i="4" s="1"/>
  <c r="Q2628" i="4"/>
  <c r="R2628" i="4" s="1" a="1"/>
  <c r="R2628" i="4" s="1"/>
  <c r="K2629" i="4"/>
  <c r="L2629" i="4"/>
  <c r="M2629" i="4"/>
  <c r="Q2629" i="4" s="1"/>
  <c r="R2629" i="4" s="1" a="1"/>
  <c r="N2629" i="4"/>
  <c r="P2629" i="4" s="1" a="1"/>
  <c r="P2629" i="4" s="1"/>
  <c r="R2629" i="4"/>
  <c r="K2630" i="4"/>
  <c r="L2630" i="4"/>
  <c r="M2630" i="4"/>
  <c r="N2630" i="4"/>
  <c r="O2630" i="4" s="1" a="1"/>
  <c r="O2630" i="4" s="1"/>
  <c r="P2630" i="4" a="1"/>
  <c r="P2630" i="4"/>
  <c r="S2630" i="4" s="1"/>
  <c r="Q2630" i="4"/>
  <c r="R2630" i="4" s="1" a="1"/>
  <c r="R2630" i="4" s="1"/>
  <c r="K2631" i="4"/>
  <c r="L2631" i="4"/>
  <c r="M2631" i="4"/>
  <c r="N2631" i="4"/>
  <c r="O2631" i="4" s="1" a="1"/>
  <c r="O2631" i="4"/>
  <c r="P2631" i="4" a="1"/>
  <c r="P2631" i="4" s="1"/>
  <c r="Q2631" i="4"/>
  <c r="R2631" i="4" s="1" a="1"/>
  <c r="R2631" i="4" s="1"/>
  <c r="K2632" i="4"/>
  <c r="L2632" i="4"/>
  <c r="M2632" i="4"/>
  <c r="Q2632" i="4" s="1"/>
  <c r="R2632" i="4" s="1" a="1"/>
  <c r="R2632" i="4" s="1"/>
  <c r="N2632" i="4"/>
  <c r="P2632" i="4" s="1" a="1"/>
  <c r="P2632" i="4" s="1"/>
  <c r="O2632" i="4" a="1"/>
  <c r="O2632" i="4" s="1"/>
  <c r="K2633" i="4"/>
  <c r="L2633" i="4"/>
  <c r="M2633" i="4"/>
  <c r="N2633" i="4"/>
  <c r="Q2633" i="4"/>
  <c r="R2633" i="4" s="1" a="1"/>
  <c r="R2633" i="4" s="1"/>
  <c r="K2634" i="4"/>
  <c r="L2634" i="4"/>
  <c r="M2634" i="4"/>
  <c r="N2634" i="4"/>
  <c r="P2634" i="4" s="1" a="1"/>
  <c r="P2634" i="4" s="1"/>
  <c r="O2634" i="4" a="1"/>
  <c r="O2634" i="4" s="1"/>
  <c r="Q2634" i="4"/>
  <c r="R2634" i="4" s="1" a="1"/>
  <c r="R2634" i="4" s="1"/>
  <c r="K2635" i="4"/>
  <c r="L2635" i="4"/>
  <c r="M2635" i="4"/>
  <c r="Q2635" i="4" s="1"/>
  <c r="R2635" i="4" s="1" a="1"/>
  <c r="R2635" i="4" s="1"/>
  <c r="N2635" i="4"/>
  <c r="P2635" i="4" s="1" a="1"/>
  <c r="P2635" i="4" s="1"/>
  <c r="K2636" i="4"/>
  <c r="L2636" i="4"/>
  <c r="M2636" i="4"/>
  <c r="Q2636" i="4" s="1"/>
  <c r="R2636" i="4" s="1" a="1"/>
  <c r="R2636" i="4" s="1"/>
  <c r="N2636" i="4"/>
  <c r="K2637" i="4"/>
  <c r="L2637" i="4"/>
  <c r="M2637" i="4"/>
  <c r="Q2637" i="4" s="1"/>
  <c r="R2637" i="4" s="1" a="1"/>
  <c r="R2637" i="4" s="1"/>
  <c r="N2637" i="4"/>
  <c r="K2638" i="4"/>
  <c r="L2638" i="4"/>
  <c r="M2638" i="4"/>
  <c r="Q2638" i="4" s="1"/>
  <c r="R2638" i="4" s="1" a="1"/>
  <c r="N2638" i="4"/>
  <c r="O2638" i="4" a="1"/>
  <c r="O2638" i="4" s="1"/>
  <c r="P2638" i="4" a="1"/>
  <c r="P2638" i="4" s="1"/>
  <c r="R2638" i="4"/>
  <c r="K2639" i="4"/>
  <c r="L2639" i="4"/>
  <c r="M2639" i="4"/>
  <c r="Q2639" i="4" s="1"/>
  <c r="R2639" i="4" s="1" a="1"/>
  <c r="R2639" i="4" s="1"/>
  <c r="N2639" i="4"/>
  <c r="K2640" i="4"/>
  <c r="L2640" i="4"/>
  <c r="M2640" i="4"/>
  <c r="Q2640" i="4" s="1"/>
  <c r="R2640" i="4" s="1" a="1"/>
  <c r="R2640" i="4" s="1"/>
  <c r="N2640" i="4"/>
  <c r="K2641" i="4"/>
  <c r="L2641" i="4"/>
  <c r="M2641" i="4"/>
  <c r="Q2641" i="4" s="1"/>
  <c r="R2641" i="4" s="1" a="1"/>
  <c r="R2641" i="4" s="1"/>
  <c r="N2641" i="4"/>
  <c r="K2642" i="4"/>
  <c r="L2642" i="4"/>
  <c r="M2642" i="4"/>
  <c r="Q2642" i="4" s="1"/>
  <c r="R2642" i="4" s="1" a="1"/>
  <c r="N2642" i="4"/>
  <c r="O2642" i="4" s="1" a="1"/>
  <c r="O2642" i="4" s="1"/>
  <c r="P2642" i="4" a="1"/>
  <c r="P2642" i="4" s="1"/>
  <c r="R2642" i="4"/>
  <c r="K2643" i="4"/>
  <c r="L2643" i="4"/>
  <c r="M2643" i="4"/>
  <c r="Q2643" i="4" s="1"/>
  <c r="R2643" i="4" s="1" a="1"/>
  <c r="R2643" i="4" s="1"/>
  <c r="N2643" i="4"/>
  <c r="K2644" i="4"/>
  <c r="L2644" i="4"/>
  <c r="M2644" i="4"/>
  <c r="Q2644" i="4" s="1"/>
  <c r="R2644" i="4" s="1" a="1"/>
  <c r="R2644" i="4" s="1"/>
  <c r="N2644" i="4"/>
  <c r="K2645" i="4"/>
  <c r="L2645" i="4"/>
  <c r="M2645" i="4"/>
  <c r="Q2645" i="4" s="1"/>
  <c r="R2645" i="4" s="1" a="1"/>
  <c r="R2645" i="4" s="1"/>
  <c r="N2645" i="4"/>
  <c r="K2646" i="4"/>
  <c r="L2646" i="4"/>
  <c r="M2646" i="4"/>
  <c r="Q2646" i="4" s="1"/>
  <c r="R2646" i="4" s="1" a="1"/>
  <c r="R2646" i="4" s="1"/>
  <c r="N2646" i="4"/>
  <c r="P2646" i="4" s="1" a="1"/>
  <c r="P2646" i="4" s="1"/>
  <c r="K2647" i="4"/>
  <c r="L2647" i="4"/>
  <c r="M2647" i="4"/>
  <c r="Q2647" i="4" s="1"/>
  <c r="R2647" i="4" s="1" a="1"/>
  <c r="R2647" i="4" s="1"/>
  <c r="N2647" i="4"/>
  <c r="K2648" i="4"/>
  <c r="L2648" i="4"/>
  <c r="M2648" i="4"/>
  <c r="Q2648" i="4" s="1"/>
  <c r="R2648" i="4" s="1" a="1"/>
  <c r="R2648" i="4" s="1"/>
  <c r="N2648" i="4"/>
  <c r="K2649" i="4"/>
  <c r="L2649" i="4"/>
  <c r="M2649" i="4"/>
  <c r="N2649" i="4"/>
  <c r="O2649" i="4" a="1"/>
  <c r="O2649" i="4" s="1"/>
  <c r="Q2649" i="4"/>
  <c r="R2649" i="4" s="1" a="1"/>
  <c r="R2649" i="4" s="1"/>
  <c r="K2650" i="4"/>
  <c r="L2650" i="4"/>
  <c r="M2650" i="4"/>
  <c r="Q2650" i="4" s="1"/>
  <c r="R2650" i="4" s="1" a="1"/>
  <c r="R2650" i="4" s="1"/>
  <c r="N2650" i="4"/>
  <c r="K2651" i="4"/>
  <c r="L2651" i="4"/>
  <c r="M2651" i="4"/>
  <c r="Q2651" i="4" s="1"/>
  <c r="R2651" i="4" s="1" a="1"/>
  <c r="R2651" i="4" s="1"/>
  <c r="N2651" i="4"/>
  <c r="O2651" i="4" s="1" a="1"/>
  <c r="O2651" i="4" s="1"/>
  <c r="K2652" i="4"/>
  <c r="L2652" i="4"/>
  <c r="M2652" i="4"/>
  <c r="N2652" i="4"/>
  <c r="O2652" i="4" a="1"/>
  <c r="O2652" i="4"/>
  <c r="Q2652" i="4"/>
  <c r="R2652" i="4" s="1" a="1"/>
  <c r="R2652" i="4" s="1"/>
  <c r="K2653" i="4"/>
  <c r="L2653" i="4"/>
  <c r="M2653" i="4"/>
  <c r="Q2653" i="4" s="1"/>
  <c r="R2653" i="4" s="1" a="1"/>
  <c r="R2653" i="4" s="1"/>
  <c r="N2653" i="4"/>
  <c r="K2654" i="4"/>
  <c r="L2654" i="4"/>
  <c r="M2654" i="4"/>
  <c r="N2654" i="4"/>
  <c r="O2654" i="4" s="1" a="1"/>
  <c r="O2654" i="4" s="1"/>
  <c r="P2654" i="4" a="1"/>
  <c r="P2654" i="4"/>
  <c r="Q2654" i="4"/>
  <c r="R2654" i="4" s="1" a="1"/>
  <c r="R2654" i="4" s="1"/>
  <c r="K2655" i="4"/>
  <c r="L2655" i="4"/>
  <c r="M2655" i="4"/>
  <c r="Q2655" i="4" s="1"/>
  <c r="R2655" i="4" s="1" a="1"/>
  <c r="R2655" i="4" s="1"/>
  <c r="N2655" i="4"/>
  <c r="O2655" i="4" a="1"/>
  <c r="O2655" i="4" s="1"/>
  <c r="P2655" i="4" a="1"/>
  <c r="P2655" i="4"/>
  <c r="K2656" i="4"/>
  <c r="L2656" i="4"/>
  <c r="M2656" i="4"/>
  <c r="Q2656" i="4" s="1"/>
  <c r="R2656" i="4" s="1" a="1"/>
  <c r="R2656" i="4" s="1"/>
  <c r="N2656" i="4"/>
  <c r="O2656" i="4" a="1"/>
  <c r="O2656" i="4" s="1"/>
  <c r="P2656" i="4" a="1"/>
  <c r="P2656" i="4"/>
  <c r="K2657" i="4"/>
  <c r="L2657" i="4"/>
  <c r="M2657" i="4"/>
  <c r="N2657" i="4"/>
  <c r="O2657" i="4" a="1"/>
  <c r="O2657" i="4" s="1"/>
  <c r="P2657" i="4" a="1"/>
  <c r="P2657" i="4" s="1"/>
  <c r="Q2657" i="4"/>
  <c r="R2657" i="4" s="1" a="1"/>
  <c r="R2657" i="4" s="1"/>
  <c r="K2658" i="4"/>
  <c r="L2658" i="4"/>
  <c r="M2658" i="4"/>
  <c r="Q2658" i="4" s="1"/>
  <c r="R2658" i="4" s="1" a="1"/>
  <c r="R2658" i="4" s="1"/>
  <c r="N2658" i="4"/>
  <c r="P2658" i="4" s="1" a="1"/>
  <c r="P2658" i="4"/>
  <c r="K2659" i="4"/>
  <c r="L2659" i="4"/>
  <c r="M2659" i="4"/>
  <c r="Q2659" i="4" s="1"/>
  <c r="R2659" i="4" s="1" a="1"/>
  <c r="R2659" i="4" s="1"/>
  <c r="N2659" i="4"/>
  <c r="O2659" i="4" s="1" a="1"/>
  <c r="O2659" i="4" s="1"/>
  <c r="K2660" i="4"/>
  <c r="L2660" i="4"/>
  <c r="M2660" i="4"/>
  <c r="Q2660" i="4" s="1"/>
  <c r="R2660" i="4" s="1" a="1"/>
  <c r="R2660" i="4" s="1"/>
  <c r="N2660" i="4"/>
  <c r="K2661" i="4"/>
  <c r="L2661" i="4"/>
  <c r="M2661" i="4"/>
  <c r="N2661" i="4"/>
  <c r="O2661" i="4" a="1"/>
  <c r="O2661" i="4" s="1"/>
  <c r="P2661" i="4" a="1"/>
  <c r="P2661" i="4" s="1"/>
  <c r="Q2661" i="4"/>
  <c r="R2661" i="4" s="1" a="1"/>
  <c r="R2661" i="4" s="1"/>
  <c r="K2662" i="4"/>
  <c r="L2662" i="4"/>
  <c r="M2662" i="4"/>
  <c r="Q2662" i="4" s="1"/>
  <c r="R2662" i="4" s="1" a="1"/>
  <c r="N2662" i="4"/>
  <c r="O2662" i="4" s="1" a="1"/>
  <c r="O2662" i="4"/>
  <c r="P2662" i="4" a="1"/>
  <c r="P2662" i="4"/>
  <c r="S2662" i="4" s="1"/>
  <c r="T2662" i="4" s="1"/>
  <c r="R2662" i="4"/>
  <c r="K2663" i="4"/>
  <c r="L2663" i="4"/>
  <c r="M2663" i="4"/>
  <c r="Q2663" i="4" s="1"/>
  <c r="R2663" i="4" s="1" a="1"/>
  <c r="R2663" i="4" s="1"/>
  <c r="N2663" i="4"/>
  <c r="O2663" i="4" s="1" a="1"/>
  <c r="O2663" i="4" s="1"/>
  <c r="K2664" i="4"/>
  <c r="L2664" i="4"/>
  <c r="M2664" i="4"/>
  <c r="Q2664" i="4" s="1"/>
  <c r="R2664" i="4" s="1" a="1"/>
  <c r="N2664" i="4"/>
  <c r="P2664" i="4" s="1" a="1"/>
  <c r="P2664" i="4" s="1"/>
  <c r="R2664" i="4"/>
  <c r="K2665" i="4"/>
  <c r="L2665" i="4"/>
  <c r="M2665" i="4"/>
  <c r="N2665" i="4"/>
  <c r="Q2665" i="4"/>
  <c r="R2665" i="4" a="1"/>
  <c r="R2665" i="4"/>
  <c r="K2666" i="4"/>
  <c r="L2666" i="4"/>
  <c r="M2666" i="4"/>
  <c r="Q2666" i="4" s="1"/>
  <c r="R2666" i="4" s="1" a="1"/>
  <c r="R2666" i="4" s="1"/>
  <c r="N2666" i="4"/>
  <c r="K2667" i="4"/>
  <c r="L2667" i="4"/>
  <c r="M2667" i="4"/>
  <c r="Q2667" i="4" s="1"/>
  <c r="R2667" i="4" s="1" a="1"/>
  <c r="R2667" i="4" s="1"/>
  <c r="N2667" i="4"/>
  <c r="P2667" i="4" s="1" a="1"/>
  <c r="P2667" i="4" s="1"/>
  <c r="O2667" i="4" a="1"/>
  <c r="O2667" i="4"/>
  <c r="K2668" i="4"/>
  <c r="L2668" i="4"/>
  <c r="M2668" i="4"/>
  <c r="N2668" i="4"/>
  <c r="O2668" i="4" s="1" a="1"/>
  <c r="O2668" i="4" s="1"/>
  <c r="P2668" i="4" a="1"/>
  <c r="P2668" i="4" s="1"/>
  <c r="Q2668" i="4"/>
  <c r="R2668" i="4" a="1"/>
  <c r="R2668" i="4" s="1"/>
  <c r="K2669" i="4"/>
  <c r="L2669" i="4"/>
  <c r="M2669" i="4"/>
  <c r="N2669" i="4"/>
  <c r="Q2669" i="4"/>
  <c r="R2669" i="4" s="1" a="1"/>
  <c r="R2669" i="4"/>
  <c r="K2670" i="4"/>
  <c r="L2670" i="4"/>
  <c r="M2670" i="4"/>
  <c r="Q2670" i="4" s="1"/>
  <c r="R2670" i="4" s="1" a="1"/>
  <c r="R2670" i="4" s="1"/>
  <c r="N2670" i="4"/>
  <c r="K2671" i="4"/>
  <c r="L2671" i="4"/>
  <c r="M2671" i="4"/>
  <c r="Q2671" i="4" s="1"/>
  <c r="R2671" i="4" s="1" a="1"/>
  <c r="R2671" i="4" s="1"/>
  <c r="N2671" i="4"/>
  <c r="O2671" i="4" a="1"/>
  <c r="O2671" i="4" s="1"/>
  <c r="P2671" i="4" a="1"/>
  <c r="P2671" i="4" s="1"/>
  <c r="K2672" i="4"/>
  <c r="L2672" i="4"/>
  <c r="M2672" i="4"/>
  <c r="N2672" i="4"/>
  <c r="O2672" i="4" a="1"/>
  <c r="O2672" i="4" s="1"/>
  <c r="P2672" i="4" a="1"/>
  <c r="P2672" i="4" s="1"/>
  <c r="Q2672" i="4"/>
  <c r="R2672" i="4" s="1" a="1"/>
  <c r="R2672" i="4" s="1"/>
  <c r="K2673" i="4"/>
  <c r="L2673" i="4"/>
  <c r="M2673" i="4"/>
  <c r="Q2673" i="4" s="1"/>
  <c r="R2673" i="4" s="1" a="1"/>
  <c r="R2673" i="4" s="1"/>
  <c r="N2673" i="4"/>
  <c r="O2673" i="4" a="1"/>
  <c r="O2673" i="4" s="1"/>
  <c r="P2673" i="4" a="1"/>
  <c r="P2673" i="4" s="1"/>
  <c r="K2674" i="4"/>
  <c r="L2674" i="4"/>
  <c r="M2674" i="4"/>
  <c r="Q2674" i="4" s="1"/>
  <c r="R2674" i="4" s="1" a="1"/>
  <c r="R2674" i="4" s="1"/>
  <c r="N2674" i="4"/>
  <c r="K2675" i="4"/>
  <c r="L2675" i="4"/>
  <c r="M2675" i="4"/>
  <c r="Q2675" i="4" s="1"/>
  <c r="R2675" i="4" s="1" a="1"/>
  <c r="R2675" i="4" s="1"/>
  <c r="N2675" i="4"/>
  <c r="K2676" i="4"/>
  <c r="L2676" i="4"/>
  <c r="M2676" i="4"/>
  <c r="Q2676" i="4" s="1"/>
  <c r="R2676" i="4" s="1" a="1"/>
  <c r="R2676" i="4" s="1"/>
  <c r="N2676" i="4"/>
  <c r="P2676" i="4" s="1" a="1"/>
  <c r="P2676" i="4" s="1"/>
  <c r="K2677" i="4"/>
  <c r="L2677" i="4"/>
  <c r="M2677" i="4"/>
  <c r="N2677" i="4"/>
  <c r="O2677" i="4" s="1" a="1"/>
  <c r="O2677" i="4" s="1"/>
  <c r="Q2677" i="4"/>
  <c r="R2677" i="4" s="1" a="1"/>
  <c r="R2677" i="4" s="1"/>
  <c r="K2678" i="4"/>
  <c r="L2678" i="4"/>
  <c r="M2678" i="4"/>
  <c r="Q2678" i="4" s="1"/>
  <c r="R2678" i="4" s="1" a="1"/>
  <c r="R2678" i="4" s="1"/>
  <c r="N2678" i="4"/>
  <c r="P2678" i="4" s="1" a="1"/>
  <c r="P2678" i="4" s="1"/>
  <c r="K2679" i="4"/>
  <c r="L2679" i="4"/>
  <c r="M2679" i="4"/>
  <c r="Q2679" i="4" s="1"/>
  <c r="R2679" i="4" s="1" a="1"/>
  <c r="R2679" i="4" s="1"/>
  <c r="N2679" i="4"/>
  <c r="K2680" i="4"/>
  <c r="L2680" i="4"/>
  <c r="M2680" i="4"/>
  <c r="Q2680" i="4" s="1"/>
  <c r="R2680" i="4" s="1" a="1"/>
  <c r="R2680" i="4" s="1"/>
  <c r="N2680" i="4"/>
  <c r="P2680" i="4" s="1" a="1"/>
  <c r="P2680" i="4" s="1"/>
  <c r="K2681" i="4"/>
  <c r="L2681" i="4"/>
  <c r="M2681" i="4"/>
  <c r="N2681" i="4"/>
  <c r="Q2681" i="4"/>
  <c r="R2681" i="4" a="1"/>
  <c r="R2681" i="4" s="1"/>
  <c r="K2682" i="4"/>
  <c r="L2682" i="4"/>
  <c r="M2682" i="4"/>
  <c r="Q2682" i="4" s="1"/>
  <c r="R2682" i="4" s="1" a="1"/>
  <c r="R2682" i="4" s="1"/>
  <c r="N2682" i="4"/>
  <c r="K2683" i="4"/>
  <c r="L2683" i="4"/>
  <c r="M2683" i="4"/>
  <c r="Q2683" i="4" s="1"/>
  <c r="N2683" i="4"/>
  <c r="O2683" i="4" s="1" a="1"/>
  <c r="O2683" i="4" s="1"/>
  <c r="R2683" i="4" a="1"/>
  <c r="R2683" i="4" s="1"/>
  <c r="K2684" i="4"/>
  <c r="L2684" i="4"/>
  <c r="M2684" i="4"/>
  <c r="Q2684" i="4" s="1"/>
  <c r="R2684" i="4" s="1" a="1"/>
  <c r="R2684" i="4" s="1"/>
  <c r="N2684" i="4"/>
  <c r="P2684" i="4" s="1" a="1"/>
  <c r="P2684" i="4" s="1"/>
  <c r="K2685" i="4"/>
  <c r="L2685" i="4"/>
  <c r="M2685" i="4"/>
  <c r="Q2685" i="4" s="1"/>
  <c r="R2685" i="4" s="1" a="1"/>
  <c r="R2685" i="4" s="1"/>
  <c r="N2685" i="4"/>
  <c r="O2685" i="4" s="1" a="1"/>
  <c r="O2685" i="4" s="1"/>
  <c r="P2685" i="4" a="1"/>
  <c r="P2685" i="4" s="1"/>
  <c r="K2686" i="4"/>
  <c r="L2686" i="4"/>
  <c r="M2686" i="4"/>
  <c r="Q2686" i="4" s="1"/>
  <c r="R2686" i="4" s="1" a="1"/>
  <c r="R2686" i="4" s="1"/>
  <c r="N2686" i="4"/>
  <c r="O2686" i="4" s="1" a="1"/>
  <c r="O2686" i="4" s="1"/>
  <c r="K2687" i="4"/>
  <c r="L2687" i="4"/>
  <c r="M2687" i="4"/>
  <c r="Q2687" i="4" s="1"/>
  <c r="R2687" i="4" s="1" a="1"/>
  <c r="N2687" i="4"/>
  <c r="P2687" i="4" s="1" a="1"/>
  <c r="P2687" i="4" s="1"/>
  <c r="R2687" i="4"/>
  <c r="K2688" i="4"/>
  <c r="L2688" i="4"/>
  <c r="M2688" i="4"/>
  <c r="Q2688" i="4" s="1"/>
  <c r="R2688" i="4" s="1" a="1"/>
  <c r="R2688" i="4" s="1"/>
  <c r="N2688" i="4"/>
  <c r="P2688" i="4" s="1" a="1"/>
  <c r="P2688" i="4" s="1"/>
  <c r="K2689" i="4"/>
  <c r="L2689" i="4"/>
  <c r="M2689" i="4"/>
  <c r="Q2689" i="4" s="1"/>
  <c r="N2689" i="4"/>
  <c r="P2689" i="4" s="1" a="1"/>
  <c r="P2689" i="4"/>
  <c r="R2689" i="4" a="1"/>
  <c r="R2689" i="4" s="1"/>
  <c r="K2690" i="4"/>
  <c r="L2690" i="4"/>
  <c r="M2690" i="4"/>
  <c r="Q2690" i="4" s="1"/>
  <c r="R2690" i="4" s="1" a="1"/>
  <c r="R2690" i="4" s="1"/>
  <c r="N2690" i="4"/>
  <c r="O2690" i="4" s="1" a="1"/>
  <c r="O2690" i="4" s="1"/>
  <c r="K2691" i="4"/>
  <c r="L2691" i="4"/>
  <c r="M2691" i="4"/>
  <c r="N2691" i="4"/>
  <c r="O2691" i="4" s="1" a="1"/>
  <c r="O2691" i="4"/>
  <c r="P2691" i="4" a="1"/>
  <c r="P2691" i="4" s="1"/>
  <c r="Q2691" i="4"/>
  <c r="R2691" i="4" s="1" a="1"/>
  <c r="R2691" i="4" s="1"/>
  <c r="K2692" i="4"/>
  <c r="L2692" i="4"/>
  <c r="M2692" i="4"/>
  <c r="N2692" i="4"/>
  <c r="O2692" i="4" s="1" a="1"/>
  <c r="O2692" i="4" s="1"/>
  <c r="P2692" i="4" a="1"/>
  <c r="P2692" i="4" s="1"/>
  <c r="Q2692" i="4"/>
  <c r="R2692" i="4" s="1" a="1"/>
  <c r="R2692" i="4" s="1"/>
  <c r="K2693" i="4"/>
  <c r="L2693" i="4"/>
  <c r="M2693" i="4"/>
  <c r="Q2693" i="4" s="1"/>
  <c r="R2693" i="4" s="1" a="1"/>
  <c r="R2693" i="4" s="1"/>
  <c r="N2693" i="4"/>
  <c r="O2693" i="4" a="1"/>
  <c r="O2693" i="4" s="1"/>
  <c r="P2693" i="4" a="1"/>
  <c r="P2693" i="4" s="1"/>
  <c r="S2693" i="4" s="1"/>
  <c r="K2694" i="4"/>
  <c r="L2694" i="4"/>
  <c r="M2694" i="4"/>
  <c r="N2694" i="4"/>
  <c r="O2694" i="4" s="1" a="1"/>
  <c r="O2694" i="4" s="1"/>
  <c r="P2694" i="4" a="1"/>
  <c r="P2694" i="4" s="1"/>
  <c r="Q2694" i="4"/>
  <c r="R2694" i="4" s="1" a="1"/>
  <c r="R2694" i="4" s="1"/>
  <c r="K2695" i="4"/>
  <c r="L2695" i="4"/>
  <c r="M2695" i="4"/>
  <c r="N2695" i="4"/>
  <c r="O2695" i="4" a="1"/>
  <c r="O2695" i="4"/>
  <c r="P2695" i="4" a="1"/>
  <c r="P2695" i="4"/>
  <c r="Q2695" i="4"/>
  <c r="R2695" i="4" s="1" a="1"/>
  <c r="R2695" i="4" s="1"/>
  <c r="K2696" i="4"/>
  <c r="L2696" i="4"/>
  <c r="M2696" i="4"/>
  <c r="Q2696" i="4" s="1"/>
  <c r="R2696" i="4" s="1" a="1"/>
  <c r="R2696" i="4" s="1"/>
  <c r="N2696" i="4"/>
  <c r="O2696" i="4" s="1" a="1"/>
  <c r="O2696" i="4" s="1"/>
  <c r="P2696" i="4" a="1"/>
  <c r="P2696" i="4" s="1"/>
  <c r="K2697" i="4"/>
  <c r="L2697" i="4"/>
  <c r="M2697" i="4"/>
  <c r="N2697" i="4"/>
  <c r="O2697" i="4" a="1"/>
  <c r="O2697" i="4" s="1"/>
  <c r="P2697" i="4" a="1"/>
  <c r="P2697" i="4" s="1"/>
  <c r="Q2697" i="4"/>
  <c r="R2697" i="4" s="1" a="1"/>
  <c r="R2697" i="4" s="1"/>
  <c r="K2698" i="4"/>
  <c r="L2698" i="4"/>
  <c r="M2698" i="4"/>
  <c r="Q2698" i="4" s="1"/>
  <c r="R2698" i="4" s="1" a="1"/>
  <c r="N2698" i="4"/>
  <c r="O2698" i="4" a="1"/>
  <c r="O2698" i="4" s="1"/>
  <c r="P2698" i="4" a="1"/>
  <c r="P2698" i="4" s="1"/>
  <c r="S2698" i="4" s="1"/>
  <c r="T2698" i="4" s="1"/>
  <c r="R2698" i="4"/>
  <c r="K2699" i="4"/>
  <c r="L2699" i="4"/>
  <c r="M2699" i="4"/>
  <c r="Q2699" i="4" s="1"/>
  <c r="R2699" i="4" s="1" a="1"/>
  <c r="R2699" i="4" s="1"/>
  <c r="N2699" i="4"/>
  <c r="K2700" i="4"/>
  <c r="L2700" i="4"/>
  <c r="M2700" i="4"/>
  <c r="Q2700" i="4" s="1"/>
  <c r="R2700" i="4" s="1" a="1"/>
  <c r="R2700" i="4" s="1"/>
  <c r="N2700" i="4"/>
  <c r="K2701" i="4"/>
  <c r="L2701" i="4"/>
  <c r="M2701" i="4"/>
  <c r="Q2701" i="4" s="1"/>
  <c r="R2701" i="4" s="1" a="1"/>
  <c r="R2701" i="4" s="1"/>
  <c r="N2701" i="4"/>
  <c r="P2701" i="4" s="1" a="1"/>
  <c r="P2701" i="4" s="1"/>
  <c r="K2702" i="4"/>
  <c r="L2702" i="4"/>
  <c r="M2702" i="4"/>
  <c r="Q2702" i="4" s="1"/>
  <c r="R2702" i="4" s="1" a="1"/>
  <c r="R2702" i="4" s="1"/>
  <c r="N2702" i="4"/>
  <c r="K2703" i="4"/>
  <c r="L2703" i="4"/>
  <c r="M2703" i="4"/>
  <c r="Q2703" i="4" s="1"/>
  <c r="R2703" i="4" s="1" a="1"/>
  <c r="R2703" i="4" s="1"/>
  <c r="N2703" i="4"/>
  <c r="O2703" i="4" a="1"/>
  <c r="O2703" i="4"/>
  <c r="P2703" i="4" a="1"/>
  <c r="P2703" i="4" s="1"/>
  <c r="K2704" i="4"/>
  <c r="S2704" i="4" s="1"/>
  <c r="L2704" i="4"/>
  <c r="M2704" i="4"/>
  <c r="N2704" i="4"/>
  <c r="Q2704" i="4"/>
  <c r="R2704" i="4" s="1" a="1"/>
  <c r="R2704" i="4" s="1"/>
  <c r="K2705" i="4"/>
  <c r="L2705" i="4"/>
  <c r="M2705" i="4"/>
  <c r="N2705" i="4"/>
  <c r="P2705" i="4" s="1" a="1"/>
  <c r="P2705" i="4" s="1"/>
  <c r="Q2705" i="4"/>
  <c r="R2705" i="4" a="1"/>
  <c r="R2705" i="4" s="1"/>
  <c r="K2706" i="4"/>
  <c r="L2706" i="4"/>
  <c r="M2706" i="4"/>
  <c r="Q2706" i="4" s="1"/>
  <c r="R2706" i="4" s="1" a="1"/>
  <c r="R2706" i="4" s="1"/>
  <c r="N2706" i="4"/>
  <c r="S2706" i="4" s="1"/>
  <c r="T2706" i="4" s="1"/>
  <c r="K2707" i="4"/>
  <c r="L2707" i="4"/>
  <c r="M2707" i="4"/>
  <c r="N2707" i="4"/>
  <c r="Q2707" i="4"/>
  <c r="R2707" i="4" a="1"/>
  <c r="R2707" i="4" s="1"/>
  <c r="K2708" i="4"/>
  <c r="L2708" i="4"/>
  <c r="M2708" i="4"/>
  <c r="Q2708" i="4" s="1"/>
  <c r="R2708" i="4" s="1" a="1"/>
  <c r="R2708" i="4" s="1"/>
  <c r="N2708" i="4"/>
  <c r="K2709" i="4"/>
  <c r="L2709" i="4"/>
  <c r="M2709" i="4"/>
  <c r="Q2709" i="4" s="1"/>
  <c r="R2709" i="4" s="1" a="1"/>
  <c r="R2709" i="4" s="1"/>
  <c r="N2709" i="4"/>
  <c r="K2710" i="4"/>
  <c r="L2710" i="4"/>
  <c r="M2710" i="4"/>
  <c r="Q2710" i="4" s="1"/>
  <c r="R2710" i="4" s="1" a="1"/>
  <c r="R2710" i="4" s="1"/>
  <c r="N2710" i="4"/>
  <c r="K2711" i="4"/>
  <c r="L2711" i="4"/>
  <c r="M2711" i="4"/>
  <c r="Q2711" i="4" s="1"/>
  <c r="R2711" i="4" s="1" a="1"/>
  <c r="R2711" i="4" s="1"/>
  <c r="N2711" i="4"/>
  <c r="O2711" i="4" s="1" a="1"/>
  <c r="O2711" i="4" s="1"/>
  <c r="K2712" i="4"/>
  <c r="L2712" i="4"/>
  <c r="M2712" i="4"/>
  <c r="Q2712" i="4" s="1"/>
  <c r="N2712" i="4"/>
  <c r="R2712" i="4" a="1"/>
  <c r="R2712" i="4" s="1"/>
  <c r="K2713" i="4"/>
  <c r="L2713" i="4"/>
  <c r="M2713" i="4"/>
  <c r="N2713" i="4"/>
  <c r="P2713" i="4" s="1" a="1"/>
  <c r="P2713" i="4"/>
  <c r="Q2713" i="4"/>
  <c r="R2713" i="4" s="1" a="1"/>
  <c r="R2713" i="4" s="1"/>
  <c r="K2714" i="4"/>
  <c r="L2714" i="4"/>
  <c r="M2714" i="4"/>
  <c r="Q2714" i="4" s="1"/>
  <c r="N2714" i="4"/>
  <c r="R2714" i="4" a="1"/>
  <c r="R2714" i="4" s="1"/>
  <c r="K2715" i="4"/>
  <c r="L2715" i="4"/>
  <c r="M2715" i="4"/>
  <c r="Q2715" i="4" s="1"/>
  <c r="N2715" i="4"/>
  <c r="R2715" i="4" a="1"/>
  <c r="R2715" i="4" s="1"/>
  <c r="K2716" i="4"/>
  <c r="S2716" i="4" s="1"/>
  <c r="L2716" i="4"/>
  <c r="M2716" i="4"/>
  <c r="Q2716" i="4" s="1"/>
  <c r="R2716" i="4" s="1" a="1"/>
  <c r="R2716" i="4" s="1"/>
  <c r="N2716" i="4"/>
  <c r="O2716" i="4" s="1" a="1"/>
  <c r="O2716" i="4" s="1"/>
  <c r="K2717" i="4"/>
  <c r="L2717" i="4"/>
  <c r="M2717" i="4"/>
  <c r="Q2717" i="4" s="1"/>
  <c r="N2717" i="4"/>
  <c r="R2717" i="4" a="1"/>
  <c r="R2717" i="4" s="1"/>
  <c r="K2718" i="4"/>
  <c r="L2718" i="4"/>
  <c r="M2718" i="4"/>
  <c r="Q2718" i="4" s="1"/>
  <c r="R2718" i="4" s="1" a="1"/>
  <c r="R2718" i="4" s="1"/>
  <c r="N2718" i="4"/>
  <c r="K2719" i="4"/>
  <c r="L2719" i="4"/>
  <c r="M2719" i="4"/>
  <c r="Q2719" i="4" s="1"/>
  <c r="R2719" i="4" s="1" a="1"/>
  <c r="R2719" i="4" s="1"/>
  <c r="N2719" i="4"/>
  <c r="K2720" i="4"/>
  <c r="L2720" i="4"/>
  <c r="M2720" i="4"/>
  <c r="Q2720" i="4" s="1"/>
  <c r="R2720" i="4" s="1" a="1"/>
  <c r="R2720" i="4" s="1"/>
  <c r="N2720" i="4"/>
  <c r="O2720" i="4" a="1"/>
  <c r="O2720" i="4" s="1"/>
  <c r="K2721" i="4"/>
  <c r="L2721" i="4"/>
  <c r="M2721" i="4"/>
  <c r="N2721" i="4"/>
  <c r="P2721" i="4" a="1"/>
  <c r="P2721" i="4" s="1"/>
  <c r="Q2721" i="4"/>
  <c r="R2721" i="4" s="1" a="1"/>
  <c r="R2721" i="4" s="1"/>
  <c r="K2722" i="4"/>
  <c r="L2722" i="4"/>
  <c r="M2722" i="4"/>
  <c r="Q2722" i="4" s="1"/>
  <c r="R2722" i="4" s="1" a="1"/>
  <c r="N2722" i="4"/>
  <c r="O2722" i="4" s="1" a="1"/>
  <c r="O2722" i="4" s="1"/>
  <c r="P2722" i="4" a="1"/>
  <c r="P2722" i="4" s="1"/>
  <c r="R2722" i="4"/>
  <c r="S2722" i="4"/>
  <c r="K2723" i="4"/>
  <c r="L2723" i="4"/>
  <c r="M2723" i="4"/>
  <c r="Q2723" i="4" s="1"/>
  <c r="R2723" i="4" s="1" a="1"/>
  <c r="R2723" i="4" s="1"/>
  <c r="N2723" i="4"/>
  <c r="O2723" i="4" a="1"/>
  <c r="O2723" i="4" s="1"/>
  <c r="P2723" i="4" a="1"/>
  <c r="P2723" i="4" s="1"/>
  <c r="S2723" i="4"/>
  <c r="T2723" i="4" s="1"/>
  <c r="K2724" i="4"/>
  <c r="L2724" i="4"/>
  <c r="M2724" i="4"/>
  <c r="Q2724" i="4" s="1"/>
  <c r="R2724" i="4" s="1" a="1"/>
  <c r="R2724" i="4" s="1"/>
  <c r="N2724" i="4"/>
  <c r="K2725" i="4"/>
  <c r="S2725" i="4" s="1"/>
  <c r="L2725" i="4"/>
  <c r="M2725" i="4"/>
  <c r="Q2725" i="4" s="1"/>
  <c r="R2725" i="4" s="1" a="1"/>
  <c r="R2725" i="4" s="1"/>
  <c r="N2725" i="4"/>
  <c r="P2725" i="4" s="1" a="1"/>
  <c r="O2725" i="4" a="1"/>
  <c r="O2725" i="4" s="1"/>
  <c r="P2725" i="4"/>
  <c r="K2726" i="4"/>
  <c r="L2726" i="4"/>
  <c r="M2726" i="4"/>
  <c r="Q2726" i="4" s="1"/>
  <c r="R2726" i="4" s="1" a="1"/>
  <c r="N2726" i="4"/>
  <c r="R2726" i="4"/>
  <c r="S2726" i="4"/>
  <c r="K2727" i="4"/>
  <c r="L2727" i="4"/>
  <c r="M2727" i="4"/>
  <c r="Q2727" i="4" s="1"/>
  <c r="N2727" i="4"/>
  <c r="P2727" i="4" s="1" a="1"/>
  <c r="P2727" i="4" s="1"/>
  <c r="O2727" i="4" a="1"/>
  <c r="O2727" i="4" s="1"/>
  <c r="R2727" i="4" a="1"/>
  <c r="R2727" i="4" s="1"/>
  <c r="S2727" i="4"/>
  <c r="K2728" i="4"/>
  <c r="L2728" i="4"/>
  <c r="M2728" i="4"/>
  <c r="Q2728" i="4" s="1"/>
  <c r="R2728" i="4" s="1" a="1"/>
  <c r="R2728" i="4" s="1"/>
  <c r="N2728" i="4"/>
  <c r="K2729" i="4"/>
  <c r="L2729" i="4"/>
  <c r="M2729" i="4"/>
  <c r="N2729" i="4"/>
  <c r="O2729" i="4" a="1"/>
  <c r="O2729" i="4" s="1"/>
  <c r="P2729" i="4" a="1"/>
  <c r="P2729" i="4"/>
  <c r="Q2729" i="4"/>
  <c r="R2729" i="4" s="1" a="1"/>
  <c r="R2729" i="4" s="1"/>
  <c r="K2730" i="4"/>
  <c r="L2730" i="4"/>
  <c r="M2730" i="4"/>
  <c r="N2730" i="4"/>
  <c r="O2730" i="4" a="1"/>
  <c r="O2730" i="4" s="1"/>
  <c r="P2730" i="4" a="1"/>
  <c r="P2730" i="4"/>
  <c r="Q2730" i="4"/>
  <c r="R2730" i="4" s="1" a="1"/>
  <c r="R2730" i="4" s="1"/>
  <c r="S2730" i="4"/>
  <c r="K2731" i="4"/>
  <c r="L2731" i="4"/>
  <c r="M2731" i="4"/>
  <c r="N2731" i="4"/>
  <c r="S2731" i="4" s="1"/>
  <c r="P2731" i="4" a="1"/>
  <c r="P2731" i="4"/>
  <c r="Q2731" i="4"/>
  <c r="R2731" i="4" s="1" a="1"/>
  <c r="R2731" i="4" s="1"/>
  <c r="K2732" i="4"/>
  <c r="L2732" i="4"/>
  <c r="M2732" i="4"/>
  <c r="N2732" i="4"/>
  <c r="P2732" i="4" s="1" a="1"/>
  <c r="P2732" i="4" s="1"/>
  <c r="O2732" i="4" a="1"/>
  <c r="O2732" i="4" s="1"/>
  <c r="Q2732" i="4"/>
  <c r="R2732" i="4" s="1" a="1"/>
  <c r="R2732" i="4" s="1"/>
  <c r="K2733" i="4"/>
  <c r="L2733" i="4"/>
  <c r="M2733" i="4"/>
  <c r="Q2733" i="4" s="1"/>
  <c r="R2733" i="4" s="1" a="1"/>
  <c r="R2733" i="4" s="1"/>
  <c r="N2733" i="4"/>
  <c r="K2734" i="4"/>
  <c r="L2734" i="4"/>
  <c r="M2734" i="4"/>
  <c r="Q2734" i="4" s="1"/>
  <c r="R2734" i="4" s="1" a="1"/>
  <c r="R2734" i="4" s="1"/>
  <c r="N2734" i="4"/>
  <c r="K2735" i="4"/>
  <c r="L2735" i="4"/>
  <c r="M2735" i="4"/>
  <c r="Q2735" i="4" s="1"/>
  <c r="R2735" i="4" s="1" a="1"/>
  <c r="R2735" i="4" s="1"/>
  <c r="N2735" i="4"/>
  <c r="K2736" i="4"/>
  <c r="L2736" i="4"/>
  <c r="M2736" i="4"/>
  <c r="Q2736" i="4" s="1"/>
  <c r="R2736" i="4" s="1" a="1"/>
  <c r="R2736" i="4" s="1"/>
  <c r="N2736" i="4"/>
  <c r="O2736" i="4" s="1" a="1"/>
  <c r="O2736" i="4" s="1"/>
  <c r="K2737" i="4"/>
  <c r="L2737" i="4"/>
  <c r="M2737" i="4"/>
  <c r="Q2737" i="4" s="1"/>
  <c r="R2737" i="4" s="1" a="1"/>
  <c r="R2737" i="4" s="1"/>
  <c r="N2737" i="4"/>
  <c r="O2737" i="4" a="1"/>
  <c r="O2737" i="4" s="1"/>
  <c r="K2738" i="4"/>
  <c r="L2738" i="4"/>
  <c r="M2738" i="4"/>
  <c r="Q2738" i="4" s="1"/>
  <c r="R2738" i="4" s="1" a="1"/>
  <c r="R2738" i="4" s="1"/>
  <c r="N2738" i="4"/>
  <c r="P2738" i="4" s="1" a="1"/>
  <c r="P2738" i="4" s="1"/>
  <c r="K2739" i="4"/>
  <c r="L2739" i="4"/>
  <c r="M2739" i="4"/>
  <c r="Q2739" i="4" s="1"/>
  <c r="R2739" i="4" s="1" a="1"/>
  <c r="R2739" i="4" s="1"/>
  <c r="N2739" i="4"/>
  <c r="O2739" i="4" s="1" a="1"/>
  <c r="O2739" i="4" s="1"/>
  <c r="P2739" i="4" a="1"/>
  <c r="P2739" i="4" s="1"/>
  <c r="K2740" i="4"/>
  <c r="S2740" i="4" s="1"/>
  <c r="L2740" i="4"/>
  <c r="M2740" i="4"/>
  <c r="N2740" i="4"/>
  <c r="O2740" i="4" a="1"/>
  <c r="O2740" i="4" s="1"/>
  <c r="P2740" i="4" a="1"/>
  <c r="P2740" i="4" s="1"/>
  <c r="Q2740" i="4"/>
  <c r="R2740" i="4" s="1" a="1"/>
  <c r="R2740" i="4" s="1"/>
  <c r="T2740" i="4" s="1"/>
  <c r="K2741" i="4"/>
  <c r="L2741" i="4"/>
  <c r="M2741" i="4"/>
  <c r="Q2741" i="4" s="1"/>
  <c r="R2741" i="4" s="1" a="1"/>
  <c r="R2741" i="4" s="1"/>
  <c r="N2741" i="4"/>
  <c r="P2741" i="4" s="1" a="1"/>
  <c r="P2741" i="4" s="1"/>
  <c r="S2741" i="4"/>
  <c r="K2742" i="4"/>
  <c r="L2742" i="4"/>
  <c r="M2742" i="4"/>
  <c r="Q2742" i="4" s="1"/>
  <c r="R2742" i="4" s="1" a="1"/>
  <c r="R2742" i="4" s="1"/>
  <c r="N2742" i="4"/>
  <c r="O2742" i="4" s="1" a="1"/>
  <c r="O2742" i="4" s="1"/>
  <c r="K2743" i="4"/>
  <c r="L2743" i="4"/>
  <c r="M2743" i="4"/>
  <c r="Q2743" i="4" s="1"/>
  <c r="R2743" i="4" s="1" a="1"/>
  <c r="R2743" i="4" s="1"/>
  <c r="N2743" i="4"/>
  <c r="S2743" i="4" s="1"/>
  <c r="K2744" i="4"/>
  <c r="L2744" i="4"/>
  <c r="M2744" i="4"/>
  <c r="Q2744" i="4" s="1"/>
  <c r="R2744" i="4" s="1" a="1"/>
  <c r="R2744" i="4" s="1"/>
  <c r="N2744" i="4"/>
  <c r="K2745" i="4"/>
  <c r="L2745" i="4"/>
  <c r="M2745" i="4"/>
  <c r="Q2745" i="4" s="1"/>
  <c r="R2745" i="4" s="1" a="1"/>
  <c r="R2745" i="4" s="1"/>
  <c r="N2745" i="4"/>
  <c r="K2746" i="4"/>
  <c r="L2746" i="4"/>
  <c r="M2746" i="4"/>
  <c r="Q2746" i="4" s="1"/>
  <c r="R2746" i="4" s="1" a="1"/>
  <c r="N2746" i="4"/>
  <c r="O2746" i="4" s="1" a="1"/>
  <c r="O2746" i="4"/>
  <c r="P2746" i="4" a="1"/>
  <c r="P2746" i="4"/>
  <c r="R2746" i="4"/>
  <c r="S2746" i="4"/>
  <c r="K2747" i="4"/>
  <c r="L2747" i="4"/>
  <c r="M2747" i="4"/>
  <c r="Q2747" i="4" s="1"/>
  <c r="R2747" i="4" s="1" a="1"/>
  <c r="R2747" i="4" s="1"/>
  <c r="N2747" i="4"/>
  <c r="K2748" i="4"/>
  <c r="L2748" i="4"/>
  <c r="M2748" i="4"/>
  <c r="N2748" i="4"/>
  <c r="O2748" i="4" s="1" a="1"/>
  <c r="O2748" i="4" s="1"/>
  <c r="Q2748" i="4"/>
  <c r="R2748" i="4" a="1"/>
  <c r="R2748" i="4" s="1"/>
  <c r="K2749" i="4"/>
  <c r="S2749" i="4" s="1"/>
  <c r="T2749" i="4" s="1"/>
  <c r="L2749" i="4"/>
  <c r="M2749" i="4"/>
  <c r="N2749" i="4"/>
  <c r="P2749" i="4" s="1" a="1"/>
  <c r="P2749" i="4" s="1"/>
  <c r="Q2749" i="4"/>
  <c r="R2749" i="4" s="1" a="1"/>
  <c r="R2749" i="4" s="1"/>
  <c r="K2750" i="4"/>
  <c r="L2750" i="4"/>
  <c r="M2750" i="4"/>
  <c r="N2750" i="4"/>
  <c r="O2750" i="4" s="1" a="1"/>
  <c r="O2750" i="4" s="1"/>
  <c r="P2750" i="4" a="1"/>
  <c r="P2750" i="4"/>
  <c r="Q2750" i="4"/>
  <c r="R2750" i="4" s="1" a="1"/>
  <c r="R2750" i="4" s="1"/>
  <c r="K2751" i="4"/>
  <c r="S2751" i="4" s="1"/>
  <c r="L2751" i="4"/>
  <c r="M2751" i="4"/>
  <c r="Q2751" i="4" s="1"/>
  <c r="R2751" i="4" s="1" a="1"/>
  <c r="R2751" i="4" s="1"/>
  <c r="N2751" i="4"/>
  <c r="O2751" i="4" a="1"/>
  <c r="O2751" i="4" s="1"/>
  <c r="P2751" i="4" a="1"/>
  <c r="P2751" i="4"/>
  <c r="K2752" i="4"/>
  <c r="L2752" i="4"/>
  <c r="M2752" i="4"/>
  <c r="Q2752" i="4" s="1"/>
  <c r="R2752" i="4" s="1" a="1"/>
  <c r="R2752" i="4" s="1"/>
  <c r="N2752" i="4"/>
  <c r="P2752" i="4" s="1" a="1"/>
  <c r="P2752" i="4" s="1"/>
  <c r="K2753" i="4"/>
  <c r="L2753" i="4"/>
  <c r="M2753" i="4"/>
  <c r="N2753" i="4"/>
  <c r="O2753" i="4" s="1" a="1"/>
  <c r="O2753" i="4" s="1"/>
  <c r="Q2753" i="4"/>
  <c r="R2753" i="4" s="1" a="1"/>
  <c r="R2753" i="4" s="1"/>
  <c r="K2754" i="4"/>
  <c r="L2754" i="4"/>
  <c r="M2754" i="4"/>
  <c r="N2754" i="4"/>
  <c r="Q2754" i="4"/>
  <c r="R2754" i="4" s="1" a="1"/>
  <c r="R2754" i="4"/>
  <c r="K2755" i="4"/>
  <c r="L2755" i="4"/>
  <c r="M2755" i="4"/>
  <c r="Q2755" i="4" s="1"/>
  <c r="N2755" i="4"/>
  <c r="O2755" i="4" s="1" a="1"/>
  <c r="O2755" i="4" s="1"/>
  <c r="R2755" i="4" a="1"/>
  <c r="R2755" i="4" s="1"/>
  <c r="K2756" i="4"/>
  <c r="L2756" i="4"/>
  <c r="M2756" i="4"/>
  <c r="N2756" i="4"/>
  <c r="O2756" i="4" a="1"/>
  <c r="O2756" i="4" s="1"/>
  <c r="P2756" i="4" a="1"/>
  <c r="P2756" i="4" s="1"/>
  <c r="Q2756" i="4"/>
  <c r="R2756" i="4" a="1"/>
  <c r="R2756" i="4" s="1"/>
  <c r="K2757" i="4"/>
  <c r="S2757" i="4" s="1"/>
  <c r="L2757" i="4"/>
  <c r="M2757" i="4"/>
  <c r="Q2757" i="4" s="1"/>
  <c r="R2757" i="4" s="1" a="1"/>
  <c r="R2757" i="4" s="1"/>
  <c r="N2757" i="4"/>
  <c r="O2757" i="4" a="1"/>
  <c r="O2757" i="4" s="1"/>
  <c r="P2757" i="4" a="1"/>
  <c r="P2757" i="4" s="1"/>
  <c r="K2758" i="4"/>
  <c r="L2758" i="4"/>
  <c r="M2758" i="4"/>
  <c r="Q2758" i="4" s="1"/>
  <c r="R2758" i="4" s="1" a="1"/>
  <c r="R2758" i="4" s="1"/>
  <c r="N2758" i="4"/>
  <c r="O2758" i="4" s="1" a="1"/>
  <c r="O2758" i="4" s="1"/>
  <c r="P2758" i="4" a="1"/>
  <c r="P2758" i="4" s="1"/>
  <c r="K2759" i="4"/>
  <c r="L2759" i="4"/>
  <c r="M2759" i="4"/>
  <c r="Q2759" i="4" s="1"/>
  <c r="R2759" i="4" s="1" a="1"/>
  <c r="R2759" i="4" s="1"/>
  <c r="N2759" i="4"/>
  <c r="K2760" i="4"/>
  <c r="L2760" i="4"/>
  <c r="M2760" i="4"/>
  <c r="Q2760" i="4" s="1"/>
  <c r="R2760" i="4" s="1" a="1"/>
  <c r="R2760" i="4" s="1"/>
  <c r="N2760" i="4"/>
  <c r="P2760" i="4" s="1" a="1"/>
  <c r="P2760" i="4" s="1"/>
  <c r="O2760" i="4" a="1"/>
  <c r="O2760" i="4" s="1"/>
  <c r="S2760" i="4"/>
  <c r="K2761" i="4"/>
  <c r="L2761" i="4"/>
  <c r="M2761" i="4"/>
  <c r="Q2761" i="4" s="1"/>
  <c r="R2761" i="4" s="1" a="1"/>
  <c r="R2761" i="4" s="1"/>
  <c r="N2761" i="4"/>
  <c r="O2761" i="4" s="1" a="1"/>
  <c r="O2761" i="4" s="1"/>
  <c r="K2762" i="4"/>
  <c r="L2762" i="4"/>
  <c r="M2762" i="4"/>
  <c r="Q2762" i="4" s="1"/>
  <c r="R2762" i="4" s="1" a="1"/>
  <c r="R2762" i="4" s="1"/>
  <c r="N2762" i="4"/>
  <c r="K2763" i="4"/>
  <c r="S2763" i="4" s="1"/>
  <c r="L2763" i="4"/>
  <c r="M2763" i="4"/>
  <c r="Q2763" i="4" s="1"/>
  <c r="R2763" i="4" s="1" a="1"/>
  <c r="R2763" i="4" s="1"/>
  <c r="N2763" i="4"/>
  <c r="O2763" i="4" a="1"/>
  <c r="O2763" i="4"/>
  <c r="P2763" i="4" a="1"/>
  <c r="P2763" i="4" s="1"/>
  <c r="K2764" i="4"/>
  <c r="L2764" i="4"/>
  <c r="M2764" i="4"/>
  <c r="Q2764" i="4" s="1"/>
  <c r="N2764" i="4"/>
  <c r="O2764" i="4" s="1" a="1"/>
  <c r="O2764" i="4" s="1"/>
  <c r="R2764" i="4" a="1"/>
  <c r="R2764" i="4" s="1"/>
  <c r="K2765" i="4"/>
  <c r="L2765" i="4"/>
  <c r="M2765" i="4"/>
  <c r="Q2765" i="4" s="1"/>
  <c r="R2765" i="4" s="1" a="1"/>
  <c r="R2765" i="4" s="1"/>
  <c r="N2765" i="4"/>
  <c r="K2766" i="4"/>
  <c r="L2766" i="4"/>
  <c r="M2766" i="4"/>
  <c r="Q2766" i="4" s="1"/>
  <c r="R2766" i="4" s="1" a="1"/>
  <c r="R2766" i="4" s="1"/>
  <c r="N2766" i="4"/>
  <c r="K2767" i="4"/>
  <c r="L2767" i="4"/>
  <c r="M2767" i="4"/>
  <c r="Q2767" i="4" s="1"/>
  <c r="R2767" i="4" s="1" a="1"/>
  <c r="R2767" i="4" s="1"/>
  <c r="N2767" i="4"/>
  <c r="O2767" i="4" s="1" a="1"/>
  <c r="O2767" i="4" s="1"/>
  <c r="K2768" i="4"/>
  <c r="L2768" i="4"/>
  <c r="M2768" i="4"/>
  <c r="Q2768" i="4" s="1"/>
  <c r="R2768" i="4" s="1" a="1"/>
  <c r="R2768" i="4" s="1"/>
  <c r="N2768" i="4"/>
  <c r="O2768" i="4" a="1"/>
  <c r="O2768" i="4" s="1"/>
  <c r="K2769" i="4"/>
  <c r="L2769" i="4"/>
  <c r="M2769" i="4"/>
  <c r="Q2769" i="4" s="1"/>
  <c r="R2769" i="4" s="1" a="1"/>
  <c r="R2769" i="4" s="1"/>
  <c r="N2769" i="4"/>
  <c r="O2769" i="4" s="1" a="1"/>
  <c r="O2769" i="4" s="1"/>
  <c r="K2770" i="4"/>
  <c r="L2770" i="4"/>
  <c r="M2770" i="4"/>
  <c r="Q2770" i="4" s="1"/>
  <c r="R2770" i="4" s="1" a="1"/>
  <c r="R2770" i="4" s="1"/>
  <c r="N2770" i="4"/>
  <c r="O2770" i="4" a="1"/>
  <c r="O2770" i="4"/>
  <c r="P2770" i="4" a="1"/>
  <c r="P2770" i="4" s="1"/>
  <c r="K2771" i="4"/>
  <c r="L2771" i="4"/>
  <c r="M2771" i="4"/>
  <c r="Q2771" i="4" s="1"/>
  <c r="R2771" i="4" s="1" a="1"/>
  <c r="R2771" i="4" s="1"/>
  <c r="N2771" i="4"/>
  <c r="S2771" i="4" s="1"/>
  <c r="K2772" i="4"/>
  <c r="L2772" i="4"/>
  <c r="M2772" i="4"/>
  <c r="N2772" i="4"/>
  <c r="O2772" i="4" s="1" a="1"/>
  <c r="O2772" i="4" s="1"/>
  <c r="Q2772" i="4"/>
  <c r="R2772" i="4" a="1"/>
  <c r="R2772" i="4"/>
  <c r="K2773" i="4"/>
  <c r="L2773" i="4"/>
  <c r="M2773" i="4"/>
  <c r="Q2773" i="4" s="1"/>
  <c r="R2773" i="4" s="1" a="1"/>
  <c r="R2773" i="4" s="1"/>
  <c r="N2773" i="4"/>
  <c r="K2774" i="4"/>
  <c r="L2774" i="4"/>
  <c r="M2774" i="4"/>
  <c r="N2774" i="4"/>
  <c r="P2774" i="4" a="1"/>
  <c r="P2774" i="4" s="1"/>
  <c r="Q2774" i="4"/>
  <c r="R2774" i="4" a="1"/>
  <c r="R2774" i="4" s="1"/>
  <c r="K2775" i="4"/>
  <c r="L2775" i="4"/>
  <c r="M2775" i="4"/>
  <c r="N2775" i="4"/>
  <c r="O2775" i="4" s="1" a="1"/>
  <c r="O2775" i="4" s="1"/>
  <c r="Q2775" i="4"/>
  <c r="R2775" i="4" s="1" a="1"/>
  <c r="R2775" i="4"/>
  <c r="K2776" i="4"/>
  <c r="L2776" i="4"/>
  <c r="M2776" i="4"/>
  <c r="Q2776" i="4" s="1"/>
  <c r="N2776" i="4"/>
  <c r="O2776" i="4" s="1" a="1"/>
  <c r="O2776" i="4" s="1"/>
  <c r="P2776" i="4" a="1"/>
  <c r="P2776" i="4" s="1"/>
  <c r="R2776" i="4" a="1"/>
  <c r="R2776" i="4" s="1"/>
  <c r="S2776" i="4"/>
  <c r="K2777" i="4"/>
  <c r="L2777" i="4"/>
  <c r="M2777" i="4"/>
  <c r="N2777" i="4"/>
  <c r="O2777" i="4" s="1" a="1"/>
  <c r="O2777" i="4" s="1"/>
  <c r="Q2777" i="4"/>
  <c r="R2777" i="4" s="1" a="1"/>
  <c r="R2777" i="4" s="1"/>
  <c r="K2778" i="4"/>
  <c r="L2778" i="4"/>
  <c r="M2778" i="4"/>
  <c r="Q2778" i="4" s="1"/>
  <c r="R2778" i="4" s="1" a="1"/>
  <c r="R2778" i="4" s="1"/>
  <c r="N2778" i="4"/>
  <c r="K2779" i="4"/>
  <c r="L2779" i="4"/>
  <c r="M2779" i="4"/>
  <c r="Q2779" i="4" s="1"/>
  <c r="R2779" i="4" s="1" a="1"/>
  <c r="R2779" i="4" s="1"/>
  <c r="N2779" i="4"/>
  <c r="K2780" i="4"/>
  <c r="L2780" i="4"/>
  <c r="M2780" i="4"/>
  <c r="Q2780" i="4" s="1"/>
  <c r="N2780" i="4"/>
  <c r="O2780" i="4" s="1" a="1"/>
  <c r="O2780" i="4" s="1"/>
  <c r="R2780" i="4" a="1"/>
  <c r="R2780" i="4" s="1"/>
  <c r="K2781" i="4"/>
  <c r="L2781" i="4"/>
  <c r="M2781" i="4"/>
  <c r="N2781" i="4"/>
  <c r="O2781" i="4" a="1"/>
  <c r="O2781" i="4" s="1"/>
  <c r="Q2781" i="4"/>
  <c r="R2781" i="4" s="1" a="1"/>
  <c r="R2781" i="4" s="1"/>
  <c r="K2782" i="4"/>
  <c r="L2782" i="4"/>
  <c r="M2782" i="4"/>
  <c r="Q2782" i="4" s="1"/>
  <c r="R2782" i="4" s="1" a="1"/>
  <c r="N2782" i="4"/>
  <c r="S2782" i="4" s="1"/>
  <c r="O2782" i="4" a="1"/>
  <c r="O2782" i="4" s="1"/>
  <c r="P2782" i="4" a="1"/>
  <c r="P2782" i="4" s="1"/>
  <c r="R2782" i="4"/>
  <c r="T2782" i="4" s="1"/>
  <c r="K2783" i="4"/>
  <c r="L2783" i="4"/>
  <c r="M2783" i="4"/>
  <c r="Q2783" i="4" s="1"/>
  <c r="R2783" i="4" s="1" a="1"/>
  <c r="R2783" i="4" s="1"/>
  <c r="N2783" i="4"/>
  <c r="O2783" i="4" s="1" a="1"/>
  <c r="O2783" i="4" s="1"/>
  <c r="K2784" i="4"/>
  <c r="S2784" i="4" s="1"/>
  <c r="L2784" i="4"/>
  <c r="M2784" i="4"/>
  <c r="N2784" i="4"/>
  <c r="Q2784" i="4"/>
  <c r="R2784" i="4" a="1"/>
  <c r="R2784" i="4" s="1"/>
  <c r="K2785" i="4"/>
  <c r="L2785" i="4"/>
  <c r="M2785" i="4"/>
  <c r="Q2785" i="4" s="1"/>
  <c r="R2785" i="4" s="1" a="1"/>
  <c r="R2785" i="4" s="1"/>
  <c r="N2785" i="4"/>
  <c r="K2786" i="4"/>
  <c r="L2786" i="4"/>
  <c r="M2786" i="4"/>
  <c r="Q2786" i="4" s="1"/>
  <c r="R2786" i="4" s="1" a="1"/>
  <c r="N2786" i="4"/>
  <c r="O2786" i="4" s="1" a="1"/>
  <c r="O2786" i="4" s="1"/>
  <c r="P2786" i="4" a="1"/>
  <c r="P2786" i="4" s="1"/>
  <c r="R2786" i="4"/>
  <c r="S2786" i="4"/>
  <c r="K2787" i="4"/>
  <c r="L2787" i="4"/>
  <c r="M2787" i="4"/>
  <c r="Q2787" i="4" s="1"/>
  <c r="R2787" i="4" s="1" a="1"/>
  <c r="N2787" i="4"/>
  <c r="P2787" i="4" s="1" a="1"/>
  <c r="O2787" i="4" a="1"/>
  <c r="O2787" i="4" s="1"/>
  <c r="P2787" i="4"/>
  <c r="R2787" i="4"/>
  <c r="S2787" i="4"/>
  <c r="K2788" i="4"/>
  <c r="L2788" i="4"/>
  <c r="M2788" i="4"/>
  <c r="Q2788" i="4" s="1"/>
  <c r="R2788" i="4" s="1" a="1"/>
  <c r="R2788" i="4" s="1"/>
  <c r="N2788" i="4"/>
  <c r="O2788" i="4" s="1" a="1"/>
  <c r="O2788" i="4" s="1"/>
  <c r="P2788" i="4" a="1"/>
  <c r="P2788" i="4" s="1"/>
  <c r="S2788" i="4"/>
  <c r="K2789" i="4"/>
  <c r="L2789" i="4"/>
  <c r="M2789" i="4"/>
  <c r="N2789" i="4"/>
  <c r="S2789" i="4" s="1"/>
  <c r="Q2789" i="4"/>
  <c r="R2789" i="4" s="1" a="1"/>
  <c r="R2789" i="4" s="1"/>
  <c r="T2789" i="4"/>
  <c r="K2790" i="4"/>
  <c r="L2790" i="4"/>
  <c r="M2790" i="4"/>
  <c r="N2790" i="4"/>
  <c r="O2790" i="4" s="1" a="1"/>
  <c r="O2790" i="4"/>
  <c r="P2790" i="4" a="1"/>
  <c r="P2790" i="4" s="1"/>
  <c r="Q2790" i="4"/>
  <c r="R2790" i="4" s="1" a="1"/>
  <c r="R2790" i="4" s="1"/>
  <c r="S2790" i="4"/>
  <c r="K2791" i="4"/>
  <c r="L2791" i="4"/>
  <c r="M2791" i="4"/>
  <c r="Q2791" i="4" s="1"/>
  <c r="R2791" i="4" s="1" a="1"/>
  <c r="R2791" i="4" s="1"/>
  <c r="N2791" i="4"/>
  <c r="K2792" i="4"/>
  <c r="L2792" i="4"/>
  <c r="M2792" i="4"/>
  <c r="N2792" i="4"/>
  <c r="Q2792" i="4"/>
  <c r="R2792" i="4" a="1"/>
  <c r="R2792" i="4" s="1"/>
  <c r="K2793" i="4"/>
  <c r="L2793" i="4"/>
  <c r="M2793" i="4"/>
  <c r="Q2793" i="4" s="1"/>
  <c r="R2793" i="4" s="1" a="1"/>
  <c r="R2793" i="4" s="1"/>
  <c r="N2793" i="4"/>
  <c r="P2793" i="4" s="1" a="1"/>
  <c r="P2793" i="4" s="1"/>
  <c r="O2793" i="4" a="1"/>
  <c r="O2793" i="4" s="1"/>
  <c r="K2794" i="4"/>
  <c r="L2794" i="4"/>
  <c r="M2794" i="4"/>
  <c r="Q2794" i="4" s="1"/>
  <c r="R2794" i="4" s="1" a="1"/>
  <c r="R2794" i="4" s="1"/>
  <c r="N2794" i="4"/>
  <c r="O2794" i="4" s="1" a="1"/>
  <c r="O2794" i="4" s="1"/>
  <c r="K2795" i="4"/>
  <c r="L2795" i="4"/>
  <c r="M2795" i="4"/>
  <c r="Q2795" i="4" s="1"/>
  <c r="R2795" i="4" s="1" a="1"/>
  <c r="R2795" i="4" s="1"/>
  <c r="N2795" i="4"/>
  <c r="O2795" i="4" a="1"/>
  <c r="O2795" i="4" s="1"/>
  <c r="P2795" i="4" a="1"/>
  <c r="P2795" i="4" s="1"/>
  <c r="K2796" i="4"/>
  <c r="L2796" i="4"/>
  <c r="M2796" i="4"/>
  <c r="Q2796" i="4" s="1"/>
  <c r="R2796" i="4" s="1" a="1"/>
  <c r="R2796" i="4" s="1"/>
  <c r="N2796" i="4"/>
  <c r="O2796" i="4" s="1" a="1"/>
  <c r="O2796" i="4"/>
  <c r="K2797" i="4"/>
  <c r="L2797" i="4"/>
  <c r="M2797" i="4"/>
  <c r="Q2797" i="4" s="1"/>
  <c r="R2797" i="4" s="1" a="1"/>
  <c r="R2797" i="4" s="1"/>
  <c r="N2797" i="4"/>
  <c r="O2797" i="4" s="1" a="1"/>
  <c r="O2797" i="4" s="1"/>
  <c r="K2798" i="4"/>
  <c r="L2798" i="4"/>
  <c r="M2798" i="4"/>
  <c r="Q2798" i="4" s="1"/>
  <c r="R2798" i="4" s="1" a="1"/>
  <c r="R2798" i="4" s="1"/>
  <c r="N2798" i="4"/>
  <c r="O2798" i="4" s="1" a="1"/>
  <c r="O2798" i="4" s="1"/>
  <c r="S2798" i="4"/>
  <c r="K2799" i="4"/>
  <c r="L2799" i="4"/>
  <c r="M2799" i="4"/>
  <c r="N2799" i="4"/>
  <c r="O2799" i="4" s="1" a="1"/>
  <c r="O2799" i="4"/>
  <c r="P2799" i="4" a="1"/>
  <c r="P2799" i="4" s="1"/>
  <c r="Q2799" i="4"/>
  <c r="R2799" i="4" s="1" a="1"/>
  <c r="R2799" i="4" s="1"/>
  <c r="K2800" i="4"/>
  <c r="L2800" i="4"/>
  <c r="M2800" i="4"/>
  <c r="Q2800" i="4" s="1"/>
  <c r="R2800" i="4" s="1" a="1"/>
  <c r="R2800" i="4" s="1"/>
  <c r="N2800" i="4"/>
  <c r="P2800" i="4" s="1" a="1"/>
  <c r="O2800" i="4" a="1"/>
  <c r="O2800" i="4" s="1"/>
  <c r="P2800" i="4"/>
  <c r="K2801" i="4"/>
  <c r="L2801" i="4"/>
  <c r="M2801" i="4"/>
  <c r="Q2801" i="4" s="1"/>
  <c r="R2801" i="4" s="1" a="1"/>
  <c r="R2801" i="4" s="1"/>
  <c r="N2801" i="4"/>
  <c r="O2801" i="4" s="1" a="1"/>
  <c r="O2801" i="4" s="1"/>
  <c r="K2802" i="4"/>
  <c r="L2802" i="4"/>
  <c r="M2802" i="4"/>
  <c r="Q2802" i="4" s="1"/>
  <c r="R2802" i="4" s="1" a="1"/>
  <c r="R2802" i="4" s="1"/>
  <c r="N2802" i="4"/>
  <c r="P2802" i="4" a="1"/>
  <c r="P2802" i="4"/>
  <c r="K2803" i="4"/>
  <c r="L2803" i="4"/>
  <c r="M2803" i="4"/>
  <c r="Q2803" i="4" s="1"/>
  <c r="R2803" i="4" s="1" a="1"/>
  <c r="R2803" i="4" s="1"/>
  <c r="N2803" i="4"/>
  <c r="P2803" i="4" s="1" a="1"/>
  <c r="P2803" i="4" s="1"/>
  <c r="O2803" i="4" a="1"/>
  <c r="O2803" i="4" s="1"/>
  <c r="K2804" i="4"/>
  <c r="L2804" i="4"/>
  <c r="M2804" i="4"/>
  <c r="Q2804" i="4" s="1"/>
  <c r="R2804" i="4" s="1" a="1"/>
  <c r="R2804" i="4" s="1"/>
  <c r="N2804" i="4"/>
  <c r="O2804" i="4" s="1" a="1"/>
  <c r="O2804" i="4" s="1"/>
  <c r="P2804" i="4" a="1"/>
  <c r="P2804" i="4"/>
  <c r="K2805" i="4"/>
  <c r="L2805" i="4"/>
  <c r="M2805" i="4"/>
  <c r="Q2805" i="4" s="1"/>
  <c r="R2805" i="4" s="1" a="1"/>
  <c r="R2805" i="4" s="1"/>
  <c r="N2805" i="4"/>
  <c r="P2805" i="4" s="1" a="1"/>
  <c r="P2805" i="4" s="1"/>
  <c r="K2806" i="4"/>
  <c r="L2806" i="4"/>
  <c r="M2806" i="4"/>
  <c r="Q2806" i="4" s="1"/>
  <c r="R2806" i="4" s="1" a="1"/>
  <c r="R2806" i="4" s="1"/>
  <c r="N2806" i="4"/>
  <c r="P2806" i="4" a="1"/>
  <c r="P2806" i="4"/>
  <c r="K2807" i="4"/>
  <c r="L2807" i="4"/>
  <c r="M2807" i="4"/>
  <c r="Q2807" i="4" s="1"/>
  <c r="N2807" i="4"/>
  <c r="R2807" i="4" a="1"/>
  <c r="R2807" i="4" s="1"/>
  <c r="K2808" i="4"/>
  <c r="L2808" i="4"/>
  <c r="M2808" i="4"/>
  <c r="N2808" i="4"/>
  <c r="Q2808" i="4"/>
  <c r="R2808" i="4" s="1" a="1"/>
  <c r="R2808" i="4"/>
  <c r="K2809" i="4"/>
  <c r="L2809" i="4"/>
  <c r="M2809" i="4"/>
  <c r="Q2809" i="4" s="1"/>
  <c r="R2809" i="4" s="1" a="1"/>
  <c r="R2809" i="4" s="1"/>
  <c r="N2809" i="4"/>
  <c r="P2809" i="4" s="1" a="1"/>
  <c r="P2809" i="4" s="1"/>
  <c r="O2809" i="4" a="1"/>
  <c r="O2809" i="4" s="1"/>
  <c r="S2809" i="4"/>
  <c r="T2809" i="4" s="1"/>
  <c r="K2810" i="4"/>
  <c r="L2810" i="4"/>
  <c r="M2810" i="4"/>
  <c r="Q2810" i="4" s="1"/>
  <c r="R2810" i="4" s="1" a="1"/>
  <c r="R2810" i="4" s="1"/>
  <c r="N2810" i="4"/>
  <c r="O2810" i="4" s="1" a="1"/>
  <c r="O2810" i="4" s="1"/>
  <c r="P2810" i="4" a="1"/>
  <c r="P2810" i="4"/>
  <c r="K2811" i="4"/>
  <c r="L2811" i="4"/>
  <c r="M2811" i="4"/>
  <c r="N2811" i="4"/>
  <c r="P2811" i="4" s="1" a="1"/>
  <c r="O2811" i="4" a="1"/>
  <c r="O2811" i="4" s="1"/>
  <c r="P2811" i="4"/>
  <c r="Q2811" i="4"/>
  <c r="R2811" i="4" s="1" a="1"/>
  <c r="R2811" i="4" s="1"/>
  <c r="K2812" i="4"/>
  <c r="L2812" i="4"/>
  <c r="M2812" i="4"/>
  <c r="N2812" i="4"/>
  <c r="O2812" i="4" a="1"/>
  <c r="O2812" i="4" s="1"/>
  <c r="P2812" i="4" a="1"/>
  <c r="P2812" i="4" s="1"/>
  <c r="S2812" i="4" s="1"/>
  <c r="Q2812" i="4"/>
  <c r="R2812" i="4" a="1"/>
  <c r="R2812" i="4"/>
  <c r="K2813" i="4"/>
  <c r="L2813" i="4"/>
  <c r="M2813" i="4"/>
  <c r="Q2813" i="4" s="1"/>
  <c r="R2813" i="4" s="1" a="1"/>
  <c r="R2813" i="4" s="1"/>
  <c r="N2813" i="4"/>
  <c r="K2814" i="4"/>
  <c r="L2814" i="4"/>
  <c r="M2814" i="4"/>
  <c r="Q2814" i="4" s="1"/>
  <c r="R2814" i="4" s="1" a="1"/>
  <c r="R2814" i="4" s="1"/>
  <c r="N2814" i="4"/>
  <c r="O2814" i="4" s="1" a="1"/>
  <c r="O2814" i="4" s="1"/>
  <c r="P2814" i="4" a="1"/>
  <c r="P2814" i="4"/>
  <c r="S2814" i="4" s="1"/>
  <c r="K2815" i="4"/>
  <c r="L2815" i="4"/>
  <c r="M2815" i="4"/>
  <c r="N2815" i="4"/>
  <c r="O2815" i="4" a="1"/>
  <c r="O2815" i="4" s="1"/>
  <c r="P2815" i="4" a="1"/>
  <c r="P2815" i="4"/>
  <c r="Q2815" i="4"/>
  <c r="R2815" i="4" s="1" a="1"/>
  <c r="R2815" i="4" s="1"/>
  <c r="K2816" i="4"/>
  <c r="L2816" i="4"/>
  <c r="M2816" i="4"/>
  <c r="Q2816" i="4" s="1"/>
  <c r="R2816" i="4" s="1" a="1"/>
  <c r="R2816" i="4" s="1"/>
  <c r="N2816" i="4"/>
  <c r="O2816" i="4" a="1"/>
  <c r="O2816" i="4"/>
  <c r="P2816" i="4" a="1"/>
  <c r="P2816" i="4" s="1"/>
  <c r="K2817" i="4"/>
  <c r="L2817" i="4"/>
  <c r="M2817" i="4"/>
  <c r="N2817" i="4"/>
  <c r="Q2817" i="4"/>
  <c r="R2817" i="4" s="1" a="1"/>
  <c r="R2817" i="4" s="1"/>
  <c r="K2818" i="4"/>
  <c r="L2818" i="4"/>
  <c r="M2818" i="4"/>
  <c r="Q2818" i="4" s="1"/>
  <c r="R2818" i="4" s="1" a="1"/>
  <c r="N2818" i="4"/>
  <c r="R2818" i="4"/>
  <c r="K2819" i="4"/>
  <c r="L2819" i="4"/>
  <c r="M2819" i="4"/>
  <c r="Q2819" i="4" s="1"/>
  <c r="R2819" i="4" s="1" a="1"/>
  <c r="R2819" i="4" s="1"/>
  <c r="N2819" i="4"/>
  <c r="K2820" i="4"/>
  <c r="L2820" i="4"/>
  <c r="M2820" i="4"/>
  <c r="Q2820" i="4" s="1"/>
  <c r="R2820" i="4" s="1" a="1"/>
  <c r="R2820" i="4" s="1"/>
  <c r="N2820" i="4"/>
  <c r="K2821" i="4"/>
  <c r="L2821" i="4"/>
  <c r="M2821" i="4"/>
  <c r="N2821" i="4"/>
  <c r="O2821" i="4" s="1" a="1"/>
  <c r="O2821" i="4" s="1"/>
  <c r="Q2821" i="4"/>
  <c r="R2821" i="4" s="1" a="1"/>
  <c r="R2821" i="4" s="1"/>
  <c r="K2822" i="4"/>
  <c r="L2822" i="4"/>
  <c r="M2822" i="4"/>
  <c r="Q2822" i="4" s="1"/>
  <c r="R2822" i="4" s="1" a="1"/>
  <c r="R2822" i="4" s="1"/>
  <c r="N2822" i="4"/>
  <c r="P2822" i="4" a="1"/>
  <c r="P2822" i="4" s="1"/>
  <c r="K2823" i="4"/>
  <c r="L2823" i="4"/>
  <c r="M2823" i="4"/>
  <c r="Q2823" i="4" s="1"/>
  <c r="R2823" i="4" s="1" a="1"/>
  <c r="R2823" i="4" s="1"/>
  <c r="N2823" i="4"/>
  <c r="O2823" i="4" a="1"/>
  <c r="O2823" i="4" s="1"/>
  <c r="P2823" i="4" a="1"/>
  <c r="P2823" i="4"/>
  <c r="K2824" i="4"/>
  <c r="L2824" i="4"/>
  <c r="M2824" i="4"/>
  <c r="N2824" i="4"/>
  <c r="Q2824" i="4"/>
  <c r="R2824" i="4" a="1"/>
  <c r="R2824" i="4" s="1"/>
  <c r="K2825" i="4"/>
  <c r="L2825" i="4"/>
  <c r="M2825" i="4"/>
  <c r="N2825" i="4"/>
  <c r="O2825" i="4" s="1" a="1"/>
  <c r="O2825" i="4" s="1"/>
  <c r="Q2825" i="4"/>
  <c r="R2825" i="4" a="1"/>
  <c r="R2825" i="4" s="1"/>
  <c r="K2826" i="4"/>
  <c r="L2826" i="4"/>
  <c r="M2826" i="4"/>
  <c r="Q2826" i="4" s="1"/>
  <c r="R2826" i="4" s="1" a="1"/>
  <c r="R2826" i="4" s="1"/>
  <c r="N2826" i="4"/>
  <c r="P2826" i="4" s="1" a="1"/>
  <c r="P2826" i="4" s="1"/>
  <c r="K2827" i="4"/>
  <c r="L2827" i="4"/>
  <c r="M2827" i="4"/>
  <c r="Q2827" i="4" s="1"/>
  <c r="N2827" i="4"/>
  <c r="O2827" i="4" s="1" a="1"/>
  <c r="O2827" i="4"/>
  <c r="R2827" i="4" a="1"/>
  <c r="R2827" i="4"/>
  <c r="K2828" i="4"/>
  <c r="L2828" i="4"/>
  <c r="M2828" i="4"/>
  <c r="Q2828" i="4" s="1"/>
  <c r="R2828" i="4" s="1" a="1"/>
  <c r="R2828" i="4" s="1"/>
  <c r="N2828" i="4"/>
  <c r="O2828" i="4" a="1"/>
  <c r="O2828" i="4" s="1"/>
  <c r="K2829" i="4"/>
  <c r="L2829" i="4"/>
  <c r="M2829" i="4"/>
  <c r="Q2829" i="4" s="1"/>
  <c r="R2829" i="4" s="1" a="1"/>
  <c r="R2829" i="4" s="1"/>
  <c r="N2829" i="4"/>
  <c r="K2830" i="4"/>
  <c r="L2830" i="4"/>
  <c r="M2830" i="4"/>
  <c r="Q2830" i="4" s="1"/>
  <c r="R2830" i="4" s="1" a="1"/>
  <c r="N2830" i="4"/>
  <c r="O2830" i="4" s="1" a="1"/>
  <c r="O2830" i="4" s="1"/>
  <c r="R2830" i="4"/>
  <c r="K2831" i="4"/>
  <c r="L2831" i="4"/>
  <c r="M2831" i="4"/>
  <c r="Q2831" i="4" s="1"/>
  <c r="R2831" i="4" s="1" a="1"/>
  <c r="R2831" i="4" s="1"/>
  <c r="N2831" i="4"/>
  <c r="K2832" i="4"/>
  <c r="L2832" i="4"/>
  <c r="M2832" i="4"/>
  <c r="Q2832" i="4" s="1"/>
  <c r="R2832" i="4" s="1" a="1"/>
  <c r="R2832" i="4" s="1"/>
  <c r="N2832" i="4"/>
  <c r="P2832" i="4" s="1" a="1"/>
  <c r="P2832" i="4" s="1"/>
  <c r="K2833" i="4"/>
  <c r="L2833" i="4"/>
  <c r="M2833" i="4"/>
  <c r="Q2833" i="4" s="1"/>
  <c r="R2833" i="4" s="1" a="1"/>
  <c r="R2833" i="4" s="1"/>
  <c r="N2833" i="4"/>
  <c r="K2834" i="4"/>
  <c r="S2834" i="4" s="1"/>
  <c r="L2834" i="4"/>
  <c r="M2834" i="4"/>
  <c r="Q2834" i="4" s="1"/>
  <c r="R2834" i="4" s="1" a="1"/>
  <c r="R2834" i="4" s="1"/>
  <c r="N2834" i="4"/>
  <c r="O2834" i="4" s="1" a="1"/>
  <c r="O2834" i="4" s="1"/>
  <c r="P2834" i="4" a="1"/>
  <c r="P2834" i="4" s="1"/>
  <c r="K2835" i="4"/>
  <c r="L2835" i="4"/>
  <c r="M2835" i="4"/>
  <c r="N2835" i="4"/>
  <c r="O2835" i="4" s="1" a="1"/>
  <c r="O2835" i="4"/>
  <c r="P2835" i="4" a="1"/>
  <c r="P2835" i="4" s="1"/>
  <c r="Q2835" i="4"/>
  <c r="R2835" i="4" s="1" a="1"/>
  <c r="R2835" i="4" s="1"/>
  <c r="K2836" i="4"/>
  <c r="L2836" i="4"/>
  <c r="M2836" i="4"/>
  <c r="Q2836" i="4" s="1"/>
  <c r="R2836" i="4" s="1" a="1"/>
  <c r="R2836" i="4" s="1"/>
  <c r="N2836" i="4"/>
  <c r="P2836" i="4" s="1" a="1"/>
  <c r="P2836" i="4" s="1"/>
  <c r="O2836" i="4" a="1"/>
  <c r="O2836" i="4" s="1"/>
  <c r="K2837" i="4"/>
  <c r="L2837" i="4"/>
  <c r="M2837" i="4"/>
  <c r="N2837" i="4"/>
  <c r="O2837" i="4" s="1" a="1"/>
  <c r="O2837" i="4"/>
  <c r="P2837" i="4" a="1"/>
  <c r="P2837" i="4" s="1"/>
  <c r="Q2837" i="4"/>
  <c r="R2837" i="4" s="1" a="1"/>
  <c r="R2837" i="4" s="1"/>
  <c r="K2838" i="4"/>
  <c r="L2838" i="4"/>
  <c r="M2838" i="4"/>
  <c r="Q2838" i="4" s="1"/>
  <c r="R2838" i="4" s="1" a="1"/>
  <c r="R2838" i="4" s="1"/>
  <c r="N2838" i="4"/>
  <c r="O2838" i="4" s="1" a="1"/>
  <c r="O2838" i="4"/>
  <c r="P2838" i="4" a="1"/>
  <c r="P2838" i="4" s="1"/>
  <c r="K2839" i="4"/>
  <c r="L2839" i="4"/>
  <c r="M2839" i="4"/>
  <c r="Q2839" i="4" s="1"/>
  <c r="R2839" i="4" s="1" a="1"/>
  <c r="R2839" i="4" s="1"/>
  <c r="N2839" i="4"/>
  <c r="K2840" i="4"/>
  <c r="L2840" i="4"/>
  <c r="M2840" i="4"/>
  <c r="Q2840" i="4" s="1"/>
  <c r="R2840" i="4" s="1" a="1"/>
  <c r="R2840" i="4" s="1"/>
  <c r="N2840" i="4"/>
  <c r="K2841" i="4"/>
  <c r="L2841" i="4"/>
  <c r="M2841" i="4"/>
  <c r="Q2841" i="4" s="1"/>
  <c r="R2841" i="4" s="1" a="1"/>
  <c r="R2841" i="4" s="1"/>
  <c r="N2841" i="4"/>
  <c r="O2841" i="4" s="1" a="1"/>
  <c r="O2841" i="4" s="1"/>
  <c r="K2842" i="4"/>
  <c r="L2842" i="4"/>
  <c r="M2842" i="4"/>
  <c r="Q2842" i="4" s="1"/>
  <c r="R2842" i="4" s="1" a="1"/>
  <c r="R2842" i="4" s="1"/>
  <c r="N2842" i="4"/>
  <c r="P2842" i="4" s="1" a="1"/>
  <c r="P2842" i="4" s="1"/>
  <c r="O2842" i="4" a="1"/>
  <c r="O2842" i="4" s="1"/>
  <c r="K2843" i="4"/>
  <c r="L2843" i="4"/>
  <c r="M2843" i="4"/>
  <c r="Q2843" i="4" s="1"/>
  <c r="R2843" i="4" s="1" a="1"/>
  <c r="R2843" i="4" s="1"/>
  <c r="N2843" i="4"/>
  <c r="P2843" i="4" s="1" a="1"/>
  <c r="P2843" i="4" s="1"/>
  <c r="O2843" i="4" a="1"/>
  <c r="O2843" i="4"/>
  <c r="K2844" i="4"/>
  <c r="L2844" i="4"/>
  <c r="M2844" i="4"/>
  <c r="N2844" i="4"/>
  <c r="P2844" i="4" s="1" a="1"/>
  <c r="O2844" i="4" a="1"/>
  <c r="O2844" i="4" s="1"/>
  <c r="P2844" i="4"/>
  <c r="Q2844" i="4"/>
  <c r="R2844" i="4" s="1" a="1"/>
  <c r="R2844" i="4" s="1"/>
  <c r="K2845" i="4"/>
  <c r="L2845" i="4"/>
  <c r="M2845" i="4"/>
  <c r="N2845" i="4"/>
  <c r="O2845" i="4" s="1" a="1"/>
  <c r="O2845" i="4" s="1"/>
  <c r="Q2845" i="4"/>
  <c r="R2845" i="4" s="1" a="1"/>
  <c r="R2845" i="4" s="1"/>
  <c r="K2846" i="4"/>
  <c r="L2846" i="4"/>
  <c r="M2846" i="4"/>
  <c r="Q2846" i="4" s="1"/>
  <c r="N2846" i="4"/>
  <c r="O2846" i="4" s="1" a="1"/>
  <c r="O2846" i="4" s="1"/>
  <c r="P2846" i="4" a="1"/>
  <c r="P2846" i="4" s="1"/>
  <c r="R2846" i="4" a="1"/>
  <c r="R2846" i="4" s="1"/>
  <c r="K2847" i="4"/>
  <c r="L2847" i="4"/>
  <c r="M2847" i="4"/>
  <c r="N2847" i="4"/>
  <c r="Q2847" i="4"/>
  <c r="R2847" i="4" a="1"/>
  <c r="R2847" i="4" s="1"/>
  <c r="K2848" i="4"/>
  <c r="L2848" i="4"/>
  <c r="M2848" i="4"/>
  <c r="N2848" i="4"/>
  <c r="O2848" i="4" s="1" a="1"/>
  <c r="O2848" i="4" s="1"/>
  <c r="Q2848" i="4"/>
  <c r="R2848" i="4" s="1" a="1"/>
  <c r="R2848" i="4" s="1"/>
  <c r="K2849" i="4"/>
  <c r="L2849" i="4"/>
  <c r="M2849" i="4"/>
  <c r="Q2849" i="4" s="1"/>
  <c r="R2849" i="4" s="1" a="1"/>
  <c r="R2849" i="4" s="1"/>
  <c r="N2849" i="4"/>
  <c r="O2849" i="4" a="1"/>
  <c r="O2849" i="4" s="1"/>
  <c r="P2849" i="4" a="1"/>
  <c r="P2849" i="4" s="1"/>
  <c r="K2850" i="4"/>
  <c r="L2850" i="4"/>
  <c r="M2850" i="4"/>
  <c r="Q2850" i="4" s="1"/>
  <c r="R2850" i="4" s="1" a="1"/>
  <c r="R2850" i="4" s="1"/>
  <c r="N2850" i="4"/>
  <c r="O2850" i="4" s="1" a="1"/>
  <c r="O2850" i="4" s="1"/>
  <c r="K2851" i="4"/>
  <c r="L2851" i="4"/>
  <c r="M2851" i="4"/>
  <c r="Q2851" i="4" s="1"/>
  <c r="R2851" i="4" s="1" a="1"/>
  <c r="R2851" i="4" s="1"/>
  <c r="N2851" i="4"/>
  <c r="O2851" i="4" s="1" a="1"/>
  <c r="O2851" i="4" s="1"/>
  <c r="P2851" i="4" a="1"/>
  <c r="P2851" i="4" s="1"/>
  <c r="K2852" i="4"/>
  <c r="L2852" i="4"/>
  <c r="M2852" i="4"/>
  <c r="Q2852" i="4" s="1"/>
  <c r="R2852" i="4" s="1" a="1"/>
  <c r="R2852" i="4" s="1"/>
  <c r="N2852" i="4"/>
  <c r="K2853" i="4"/>
  <c r="L2853" i="4"/>
  <c r="M2853" i="4"/>
  <c r="Q2853" i="4" s="1"/>
  <c r="R2853" i="4" s="1" a="1"/>
  <c r="R2853" i="4" s="1"/>
  <c r="N2853" i="4"/>
  <c r="O2853" i="4" s="1" a="1"/>
  <c r="O2853" i="4" s="1"/>
  <c r="K2854" i="4"/>
  <c r="L2854" i="4"/>
  <c r="M2854" i="4"/>
  <c r="Q2854" i="4" s="1"/>
  <c r="R2854" i="4" s="1" a="1"/>
  <c r="R2854" i="4" s="1"/>
  <c r="N2854" i="4"/>
  <c r="K2855" i="4"/>
  <c r="L2855" i="4"/>
  <c r="M2855" i="4"/>
  <c r="N2855" i="4"/>
  <c r="O2855" i="4" s="1" a="1"/>
  <c r="O2855" i="4" s="1"/>
  <c r="P2855" i="4" a="1"/>
  <c r="P2855" i="4" s="1"/>
  <c r="Q2855" i="4"/>
  <c r="R2855" i="4" s="1" a="1"/>
  <c r="R2855" i="4" s="1"/>
  <c r="K2856" i="4"/>
  <c r="L2856" i="4"/>
  <c r="M2856" i="4"/>
  <c r="Q2856" i="4" s="1"/>
  <c r="R2856" i="4" s="1" a="1"/>
  <c r="R2856" i="4" s="1"/>
  <c r="N2856" i="4"/>
  <c r="O2856" i="4" s="1" a="1"/>
  <c r="O2856" i="4" s="1"/>
  <c r="K2857" i="4"/>
  <c r="L2857" i="4"/>
  <c r="M2857" i="4"/>
  <c r="Q2857" i="4" s="1"/>
  <c r="R2857" i="4" s="1" a="1"/>
  <c r="R2857" i="4" s="1"/>
  <c r="N2857" i="4"/>
  <c r="O2857" i="4" s="1" a="1"/>
  <c r="O2857" i="4" s="1"/>
  <c r="P2857" i="4" a="1"/>
  <c r="P2857" i="4" s="1"/>
  <c r="K2858" i="4"/>
  <c r="L2858" i="4"/>
  <c r="M2858" i="4"/>
  <c r="Q2858" i="4" s="1"/>
  <c r="R2858" i="4" s="1" a="1"/>
  <c r="R2858" i="4" s="1"/>
  <c r="N2858" i="4"/>
  <c r="K2859" i="4"/>
  <c r="L2859" i="4"/>
  <c r="M2859" i="4"/>
  <c r="Q2859" i="4" s="1"/>
  <c r="R2859" i="4" s="1" a="1"/>
  <c r="R2859" i="4" s="1"/>
  <c r="N2859" i="4"/>
  <c r="O2859" i="4" a="1"/>
  <c r="O2859" i="4" s="1"/>
  <c r="P2859" i="4" a="1"/>
  <c r="P2859" i="4" s="1"/>
  <c r="K2860" i="4"/>
  <c r="L2860" i="4"/>
  <c r="M2860" i="4"/>
  <c r="Q2860" i="4" s="1"/>
  <c r="N2860" i="4"/>
  <c r="R2860" i="4" a="1"/>
  <c r="R2860" i="4" s="1"/>
  <c r="K2861" i="4"/>
  <c r="L2861" i="4"/>
  <c r="M2861" i="4"/>
  <c r="Q2861" i="4" s="1"/>
  <c r="R2861" i="4" s="1" a="1"/>
  <c r="R2861" i="4" s="1"/>
  <c r="N2861" i="4"/>
  <c r="P2861" i="4" s="1" a="1"/>
  <c r="P2861" i="4" s="1"/>
  <c r="O2861" i="4" a="1"/>
  <c r="O2861" i="4"/>
  <c r="K2862" i="4"/>
  <c r="L2862" i="4"/>
  <c r="M2862" i="4"/>
  <c r="Q2862" i="4" s="1"/>
  <c r="R2862" i="4" s="1" a="1"/>
  <c r="R2862" i="4" s="1"/>
  <c r="N2862" i="4"/>
  <c r="K2863" i="4"/>
  <c r="L2863" i="4"/>
  <c r="M2863" i="4"/>
  <c r="Q2863" i="4" s="1"/>
  <c r="R2863" i="4" s="1" a="1"/>
  <c r="R2863" i="4" s="1"/>
  <c r="N2863" i="4"/>
  <c r="O2863" i="4" a="1"/>
  <c r="O2863" i="4" s="1"/>
  <c r="K2864" i="4"/>
  <c r="L2864" i="4"/>
  <c r="M2864" i="4"/>
  <c r="Q2864" i="4" s="1"/>
  <c r="R2864" i="4" s="1" a="1"/>
  <c r="R2864" i="4" s="1"/>
  <c r="N2864" i="4"/>
  <c r="P2864" i="4" s="1" a="1"/>
  <c r="P2864" i="4" s="1"/>
  <c r="K2865" i="4"/>
  <c r="L2865" i="4"/>
  <c r="M2865" i="4"/>
  <c r="Q2865" i="4" s="1"/>
  <c r="R2865" i="4" s="1" a="1"/>
  <c r="R2865" i="4" s="1"/>
  <c r="N2865" i="4"/>
  <c r="P2865" i="4" s="1" a="1"/>
  <c r="P2865" i="4" s="1"/>
  <c r="O2865" i="4" a="1"/>
  <c r="O2865" i="4" s="1"/>
  <c r="S2865" i="4" s="1"/>
  <c r="K2866" i="4"/>
  <c r="L2866" i="4"/>
  <c r="M2866" i="4"/>
  <c r="Q2866" i="4" s="1"/>
  <c r="R2866" i="4" s="1" a="1"/>
  <c r="R2866" i="4" s="1"/>
  <c r="N2866" i="4"/>
  <c r="K2867" i="4"/>
  <c r="L2867" i="4"/>
  <c r="M2867" i="4"/>
  <c r="Q2867" i="4" s="1"/>
  <c r="N2867" i="4"/>
  <c r="R2867" i="4" a="1"/>
  <c r="R2867" i="4" s="1"/>
  <c r="K2868" i="4"/>
  <c r="L2868" i="4"/>
  <c r="M2868" i="4"/>
  <c r="Q2868" i="4" s="1"/>
  <c r="R2868" i="4" s="1" a="1"/>
  <c r="R2868" i="4" s="1"/>
  <c r="N2868" i="4"/>
  <c r="K2869" i="4"/>
  <c r="L2869" i="4"/>
  <c r="M2869" i="4"/>
  <c r="Q2869" i="4" s="1"/>
  <c r="R2869" i="4" s="1" a="1"/>
  <c r="R2869" i="4" s="1"/>
  <c r="N2869" i="4"/>
  <c r="K2870" i="4"/>
  <c r="L2870" i="4"/>
  <c r="M2870" i="4"/>
  <c r="Q2870" i="4" s="1"/>
  <c r="R2870" i="4" s="1" a="1"/>
  <c r="R2870" i="4" s="1"/>
  <c r="N2870" i="4"/>
  <c r="K2871" i="4"/>
  <c r="L2871" i="4"/>
  <c r="M2871" i="4"/>
  <c r="Q2871" i="4" s="1"/>
  <c r="R2871" i="4" s="1" a="1"/>
  <c r="R2871" i="4" s="1"/>
  <c r="N2871" i="4"/>
  <c r="K2872" i="4"/>
  <c r="L2872" i="4"/>
  <c r="M2872" i="4"/>
  <c r="Q2872" i="4" s="1"/>
  <c r="R2872" i="4" s="1" a="1"/>
  <c r="R2872" i="4" s="1"/>
  <c r="N2872" i="4"/>
  <c r="K2873" i="4"/>
  <c r="L2873" i="4"/>
  <c r="M2873" i="4"/>
  <c r="Q2873" i="4" s="1"/>
  <c r="R2873" i="4" s="1" a="1"/>
  <c r="R2873" i="4" s="1"/>
  <c r="N2873" i="4"/>
  <c r="K2874" i="4"/>
  <c r="L2874" i="4"/>
  <c r="M2874" i="4"/>
  <c r="Q2874" i="4" s="1"/>
  <c r="R2874" i="4" s="1" a="1"/>
  <c r="R2874" i="4" s="1"/>
  <c r="N2874" i="4"/>
  <c r="O2874" i="4" s="1" a="1"/>
  <c r="O2874" i="4" s="1"/>
  <c r="P2874" i="4" a="1"/>
  <c r="P2874" i="4" s="1"/>
  <c r="K2875" i="4"/>
  <c r="L2875" i="4"/>
  <c r="M2875" i="4"/>
  <c r="N2875" i="4"/>
  <c r="O2875" i="4" s="1" a="1"/>
  <c r="O2875" i="4"/>
  <c r="P2875" i="4" a="1"/>
  <c r="P2875" i="4" s="1"/>
  <c r="Q2875" i="4"/>
  <c r="R2875" i="4" s="1" a="1"/>
  <c r="R2875" i="4" s="1"/>
  <c r="K2876" i="4"/>
  <c r="L2876" i="4"/>
  <c r="M2876" i="4"/>
  <c r="Q2876" i="4" s="1"/>
  <c r="R2876" i="4" s="1" a="1"/>
  <c r="R2876" i="4" s="1"/>
  <c r="N2876" i="4"/>
  <c r="K2877" i="4"/>
  <c r="S2877" i="4" s="1"/>
  <c r="L2877" i="4"/>
  <c r="M2877" i="4"/>
  <c r="Q2877" i="4" s="1"/>
  <c r="R2877" i="4" s="1" a="1"/>
  <c r="R2877" i="4" s="1"/>
  <c r="N2877" i="4"/>
  <c r="O2877" i="4" s="1" a="1"/>
  <c r="O2877" i="4"/>
  <c r="P2877" i="4" a="1"/>
  <c r="P2877" i="4"/>
  <c r="K2878" i="4"/>
  <c r="L2878" i="4"/>
  <c r="M2878" i="4"/>
  <c r="Q2878" i="4" s="1"/>
  <c r="N2878" i="4"/>
  <c r="O2878" i="4" a="1"/>
  <c r="O2878" i="4"/>
  <c r="P2878" i="4" a="1"/>
  <c r="P2878" i="4" s="1"/>
  <c r="R2878" i="4" a="1"/>
  <c r="R2878" i="4" s="1"/>
  <c r="K2879" i="4"/>
  <c r="L2879" i="4"/>
  <c r="M2879" i="4"/>
  <c r="N2879" i="4"/>
  <c r="O2879" i="4" s="1" a="1"/>
  <c r="O2879" i="4" s="1"/>
  <c r="Q2879" i="4"/>
  <c r="R2879" i="4" s="1" a="1"/>
  <c r="R2879" i="4" s="1"/>
  <c r="K2880" i="4"/>
  <c r="L2880" i="4"/>
  <c r="M2880" i="4"/>
  <c r="N2880" i="4"/>
  <c r="P2880" i="4" s="1" a="1"/>
  <c r="O2880" i="4" a="1"/>
  <c r="O2880" i="4"/>
  <c r="P2880" i="4"/>
  <c r="Q2880" i="4"/>
  <c r="R2880" i="4" s="1" a="1"/>
  <c r="R2880" i="4" s="1"/>
  <c r="K2881" i="4"/>
  <c r="L2881" i="4"/>
  <c r="M2881" i="4"/>
  <c r="N2881" i="4"/>
  <c r="O2881" i="4" s="1" a="1"/>
  <c r="O2881" i="4" s="1"/>
  <c r="P2881" i="4" a="1"/>
  <c r="P2881" i="4" s="1"/>
  <c r="Q2881" i="4"/>
  <c r="R2881" i="4" s="1" a="1"/>
  <c r="R2881" i="4" s="1"/>
  <c r="K2882" i="4"/>
  <c r="L2882" i="4"/>
  <c r="M2882" i="4"/>
  <c r="Q2882" i="4" s="1"/>
  <c r="R2882" i="4" s="1" a="1"/>
  <c r="R2882" i="4" s="1"/>
  <c r="N2882" i="4"/>
  <c r="K2883" i="4"/>
  <c r="L2883" i="4"/>
  <c r="M2883" i="4"/>
  <c r="N2883" i="4"/>
  <c r="O2883" i="4" a="1"/>
  <c r="O2883" i="4" s="1"/>
  <c r="P2883" i="4" a="1"/>
  <c r="P2883" i="4" s="1"/>
  <c r="Q2883" i="4"/>
  <c r="R2883" i="4" s="1" a="1"/>
  <c r="R2883" i="4" s="1"/>
  <c r="K2884" i="4"/>
  <c r="L2884" i="4"/>
  <c r="M2884" i="4"/>
  <c r="N2884" i="4"/>
  <c r="O2884" i="4" s="1" a="1"/>
  <c r="O2884" i="4" s="1"/>
  <c r="P2884" i="4" a="1"/>
  <c r="P2884" i="4" s="1"/>
  <c r="Q2884" i="4"/>
  <c r="R2884" i="4" s="1" a="1"/>
  <c r="R2884" i="4" s="1"/>
  <c r="K2885" i="4"/>
  <c r="L2885" i="4"/>
  <c r="M2885" i="4"/>
  <c r="Q2885" i="4" s="1"/>
  <c r="R2885" i="4" s="1" a="1"/>
  <c r="R2885" i="4" s="1"/>
  <c r="N2885" i="4"/>
  <c r="P2885" i="4" s="1" a="1"/>
  <c r="P2885" i="4" s="1"/>
  <c r="K2886" i="4"/>
  <c r="L2886" i="4"/>
  <c r="M2886" i="4"/>
  <c r="Q2886" i="4" s="1"/>
  <c r="R2886" i="4" s="1" a="1"/>
  <c r="R2886" i="4" s="1"/>
  <c r="N2886" i="4"/>
  <c r="K2887" i="4"/>
  <c r="L2887" i="4"/>
  <c r="M2887" i="4"/>
  <c r="Q2887" i="4" s="1"/>
  <c r="R2887" i="4" s="1" a="1"/>
  <c r="R2887" i="4" s="1"/>
  <c r="N2887" i="4"/>
  <c r="O2887" i="4" a="1"/>
  <c r="O2887" i="4"/>
  <c r="P2887" i="4" a="1"/>
  <c r="P2887" i="4" s="1"/>
  <c r="K2888" i="4"/>
  <c r="L2888" i="4"/>
  <c r="M2888" i="4"/>
  <c r="Q2888" i="4" s="1"/>
  <c r="R2888" i="4" s="1" a="1"/>
  <c r="R2888" i="4" s="1"/>
  <c r="N2888" i="4"/>
  <c r="P2888" i="4" a="1"/>
  <c r="P2888" i="4" s="1"/>
  <c r="K2889" i="4"/>
  <c r="L2889" i="4"/>
  <c r="M2889" i="4"/>
  <c r="N2889" i="4"/>
  <c r="P2889" i="4" s="1" a="1"/>
  <c r="P2889" i="4"/>
  <c r="Q2889" i="4"/>
  <c r="R2889" i="4" s="1" a="1"/>
  <c r="R2889" i="4" s="1"/>
  <c r="K2890" i="4"/>
  <c r="L2890" i="4"/>
  <c r="M2890" i="4"/>
  <c r="Q2890" i="4" s="1"/>
  <c r="R2890" i="4" s="1" a="1"/>
  <c r="R2890" i="4" s="1"/>
  <c r="N2890" i="4"/>
  <c r="K2891" i="4"/>
  <c r="L2891" i="4"/>
  <c r="M2891" i="4"/>
  <c r="Q2891" i="4" s="1"/>
  <c r="R2891" i="4" s="1" a="1"/>
  <c r="R2891" i="4" s="1"/>
  <c r="N2891" i="4"/>
  <c r="K2892" i="4"/>
  <c r="L2892" i="4"/>
  <c r="M2892" i="4"/>
  <c r="N2892" i="4"/>
  <c r="P2892" i="4" s="1" a="1"/>
  <c r="P2892" i="4" s="1"/>
  <c r="O2892" i="4" a="1"/>
  <c r="O2892" i="4" s="1"/>
  <c r="Q2892" i="4"/>
  <c r="R2892" i="4" s="1" a="1"/>
  <c r="R2892" i="4" s="1"/>
  <c r="S2892" i="4"/>
  <c r="T2892" i="4" s="1"/>
  <c r="K2893" i="4"/>
  <c r="L2893" i="4"/>
  <c r="M2893" i="4"/>
  <c r="N2893" i="4"/>
  <c r="Q2893" i="4"/>
  <c r="R2893" i="4" s="1" a="1"/>
  <c r="R2893" i="4" s="1"/>
  <c r="K2894" i="4"/>
  <c r="L2894" i="4"/>
  <c r="M2894" i="4"/>
  <c r="N2894" i="4"/>
  <c r="O2894" i="4" s="1" a="1"/>
  <c r="O2894" i="4"/>
  <c r="P2894" i="4" a="1"/>
  <c r="P2894" i="4"/>
  <c r="S2894" i="4" s="1"/>
  <c r="Q2894" i="4"/>
  <c r="R2894" i="4" a="1"/>
  <c r="R2894" i="4" s="1"/>
  <c r="K2895" i="4"/>
  <c r="L2895" i="4"/>
  <c r="M2895" i="4"/>
  <c r="Q2895" i="4" s="1"/>
  <c r="R2895" i="4" s="1" a="1"/>
  <c r="R2895" i="4" s="1"/>
  <c r="N2895" i="4"/>
  <c r="P2895" i="4" s="1" a="1"/>
  <c r="P2895" i="4" s="1"/>
  <c r="O2895" i="4" a="1"/>
  <c r="O2895" i="4" s="1"/>
  <c r="K2896" i="4"/>
  <c r="L2896" i="4"/>
  <c r="M2896" i="4"/>
  <c r="Q2896" i="4" s="1"/>
  <c r="R2896" i="4" s="1" a="1"/>
  <c r="R2896" i="4" s="1"/>
  <c r="N2896" i="4"/>
  <c r="K2897" i="4"/>
  <c r="L2897" i="4"/>
  <c r="M2897" i="4"/>
  <c r="Q2897" i="4" s="1"/>
  <c r="R2897" i="4" s="1" a="1"/>
  <c r="R2897" i="4" s="1"/>
  <c r="N2897" i="4"/>
  <c r="P2897" i="4" s="1" a="1"/>
  <c r="P2897" i="4" s="1"/>
  <c r="K2898" i="4"/>
  <c r="L2898" i="4"/>
  <c r="M2898" i="4"/>
  <c r="Q2898" i="4" s="1"/>
  <c r="R2898" i="4" s="1" a="1"/>
  <c r="R2898" i="4" s="1"/>
  <c r="N2898" i="4"/>
  <c r="O2898" i="4" a="1"/>
  <c r="O2898" i="4" s="1"/>
  <c r="K2899" i="4"/>
  <c r="L2899" i="4"/>
  <c r="M2899" i="4"/>
  <c r="Q2899" i="4" s="1"/>
  <c r="R2899" i="4" s="1" a="1"/>
  <c r="R2899" i="4" s="1"/>
  <c r="N2899" i="4"/>
  <c r="O2899" i="4" s="1" a="1"/>
  <c r="O2899" i="4" s="1"/>
  <c r="K2900" i="4"/>
  <c r="L2900" i="4"/>
  <c r="M2900" i="4"/>
  <c r="Q2900" i="4" s="1"/>
  <c r="R2900" i="4" s="1" a="1"/>
  <c r="R2900" i="4" s="1"/>
  <c r="N2900" i="4"/>
  <c r="P2900" i="4" s="1" a="1"/>
  <c r="P2900" i="4"/>
  <c r="K2901" i="4"/>
  <c r="L2901" i="4"/>
  <c r="M2901" i="4"/>
  <c r="Q2901" i="4" s="1"/>
  <c r="R2901" i="4" s="1" a="1"/>
  <c r="R2901" i="4" s="1"/>
  <c r="N2901" i="4"/>
  <c r="O2901" i="4" a="1"/>
  <c r="O2901" i="4"/>
  <c r="P2901" i="4" a="1"/>
  <c r="P2901" i="4" s="1"/>
  <c r="K2902" i="4"/>
  <c r="L2902" i="4"/>
  <c r="M2902" i="4"/>
  <c r="Q2902" i="4" s="1"/>
  <c r="R2902" i="4" s="1" a="1"/>
  <c r="R2902" i="4" s="1"/>
  <c r="N2902" i="4"/>
  <c r="O2902" i="4" a="1"/>
  <c r="O2902" i="4" s="1"/>
  <c r="P2902" i="4" a="1"/>
  <c r="P2902" i="4"/>
  <c r="K2903" i="4"/>
  <c r="L2903" i="4"/>
  <c r="M2903" i="4"/>
  <c r="Q2903" i="4" s="1"/>
  <c r="R2903" i="4" s="1" a="1"/>
  <c r="R2903" i="4" s="1"/>
  <c r="N2903" i="4"/>
  <c r="K2904" i="4"/>
  <c r="L2904" i="4"/>
  <c r="M2904" i="4"/>
  <c r="Q2904" i="4" s="1"/>
  <c r="R2904" i="4" s="1" a="1"/>
  <c r="R2904" i="4" s="1"/>
  <c r="N2904" i="4"/>
  <c r="O2904" i="4" a="1"/>
  <c r="O2904" i="4" s="1"/>
  <c r="K2905" i="4"/>
  <c r="L2905" i="4"/>
  <c r="M2905" i="4"/>
  <c r="N2905" i="4"/>
  <c r="P2905" i="4" s="1" a="1"/>
  <c r="P2905" i="4" s="1"/>
  <c r="Q2905" i="4"/>
  <c r="R2905" i="4" s="1" a="1"/>
  <c r="R2905" i="4" s="1"/>
  <c r="K2906" i="4"/>
  <c r="L2906" i="4"/>
  <c r="M2906" i="4"/>
  <c r="Q2906" i="4" s="1"/>
  <c r="R2906" i="4" s="1" a="1"/>
  <c r="R2906" i="4" s="1"/>
  <c r="N2906" i="4"/>
  <c r="K2907" i="4"/>
  <c r="L2907" i="4"/>
  <c r="M2907" i="4"/>
  <c r="Q2907" i="4" s="1"/>
  <c r="R2907" i="4" s="1" a="1"/>
  <c r="R2907" i="4" s="1"/>
  <c r="N2907" i="4"/>
  <c r="O2907" i="4" s="1" a="1"/>
  <c r="O2907" i="4" s="1"/>
  <c r="P2907" i="4" a="1"/>
  <c r="P2907" i="4" s="1"/>
  <c r="K2908" i="4"/>
  <c r="L2908" i="4"/>
  <c r="M2908" i="4"/>
  <c r="N2908" i="4"/>
  <c r="Q2908" i="4"/>
  <c r="R2908" i="4" s="1" a="1"/>
  <c r="R2908" i="4" s="1"/>
  <c r="K2909" i="4"/>
  <c r="L2909" i="4"/>
  <c r="M2909" i="4"/>
  <c r="Q2909" i="4" s="1"/>
  <c r="R2909" i="4" s="1" a="1"/>
  <c r="R2909" i="4" s="1"/>
  <c r="N2909" i="4"/>
  <c r="P2909" i="4" s="1" a="1"/>
  <c r="P2909" i="4" s="1"/>
  <c r="K2910" i="4"/>
  <c r="L2910" i="4"/>
  <c r="M2910" i="4"/>
  <c r="Q2910" i="4" s="1"/>
  <c r="R2910" i="4" s="1" a="1"/>
  <c r="R2910" i="4" s="1"/>
  <c r="N2910" i="4"/>
  <c r="K2911" i="4"/>
  <c r="L2911" i="4"/>
  <c r="M2911" i="4"/>
  <c r="Q2911" i="4" s="1"/>
  <c r="R2911" i="4" s="1" a="1"/>
  <c r="R2911" i="4" s="1"/>
  <c r="N2911" i="4"/>
  <c r="K2912" i="4"/>
  <c r="L2912" i="4"/>
  <c r="M2912" i="4"/>
  <c r="Q2912" i="4" s="1"/>
  <c r="R2912" i="4" s="1" a="1"/>
  <c r="R2912" i="4" s="1"/>
  <c r="N2912" i="4"/>
  <c r="K2913" i="4"/>
  <c r="L2913" i="4"/>
  <c r="M2913" i="4"/>
  <c r="Q2913" i="4" s="1"/>
  <c r="R2913" i="4" s="1" a="1"/>
  <c r="R2913" i="4" s="1"/>
  <c r="N2913" i="4"/>
  <c r="P2913" i="4" s="1" a="1"/>
  <c r="P2913" i="4" s="1"/>
  <c r="K2914" i="4"/>
  <c r="L2914" i="4"/>
  <c r="M2914" i="4"/>
  <c r="Q2914" i="4" s="1"/>
  <c r="R2914" i="4" s="1" a="1"/>
  <c r="N2914" i="4"/>
  <c r="P2914" i="4" s="1" a="1"/>
  <c r="P2914" i="4" s="1"/>
  <c r="O2914" i="4" a="1"/>
  <c r="O2914" i="4" s="1"/>
  <c r="R2914" i="4"/>
  <c r="K2915" i="4"/>
  <c r="L2915" i="4"/>
  <c r="M2915" i="4"/>
  <c r="N2915" i="4"/>
  <c r="P2915" i="4" s="1" a="1"/>
  <c r="P2915" i="4" s="1"/>
  <c r="Q2915" i="4"/>
  <c r="R2915" i="4" s="1" a="1"/>
  <c r="R2915" i="4" s="1"/>
  <c r="K2916" i="4"/>
  <c r="S2916" i="4" s="1"/>
  <c r="L2916" i="4"/>
  <c r="M2916" i="4"/>
  <c r="Q2916" i="4" s="1"/>
  <c r="R2916" i="4" s="1" a="1"/>
  <c r="R2916" i="4" s="1"/>
  <c r="N2916" i="4"/>
  <c r="P2916" i="4" s="1" a="1"/>
  <c r="P2916" i="4" s="1"/>
  <c r="O2916" i="4" a="1"/>
  <c r="O2916" i="4" s="1"/>
  <c r="K2917" i="4"/>
  <c r="L2917" i="4"/>
  <c r="M2917" i="4"/>
  <c r="Q2917" i="4" s="1"/>
  <c r="R2917" i="4" s="1" a="1"/>
  <c r="R2917" i="4" s="1"/>
  <c r="N2917" i="4"/>
  <c r="K2918" i="4"/>
  <c r="L2918" i="4"/>
  <c r="M2918" i="4"/>
  <c r="Q2918" i="4" s="1"/>
  <c r="R2918" i="4" s="1" a="1"/>
  <c r="R2918" i="4" s="1"/>
  <c r="N2918" i="4"/>
  <c r="K2919" i="4"/>
  <c r="L2919" i="4"/>
  <c r="M2919" i="4"/>
  <c r="Q2919" i="4" s="1"/>
  <c r="R2919" i="4" s="1" a="1"/>
  <c r="R2919" i="4" s="1"/>
  <c r="N2919" i="4"/>
  <c r="O2919" i="4" s="1" a="1"/>
  <c r="O2919" i="4" s="1"/>
  <c r="P2919" i="4" a="1"/>
  <c r="P2919" i="4" s="1"/>
  <c r="K2920" i="4"/>
  <c r="L2920" i="4"/>
  <c r="M2920" i="4"/>
  <c r="N2920" i="4"/>
  <c r="Q2920" i="4"/>
  <c r="R2920" i="4" a="1"/>
  <c r="R2920" i="4" s="1"/>
  <c r="K2921" i="4"/>
  <c r="L2921" i="4"/>
  <c r="M2921" i="4"/>
  <c r="N2921" i="4"/>
  <c r="O2921" i="4" a="1"/>
  <c r="O2921" i="4" s="1"/>
  <c r="P2921" i="4" a="1"/>
  <c r="P2921" i="4"/>
  <c r="S2921" i="4" s="1"/>
  <c r="T2921" i="4" s="1"/>
  <c r="Q2921" i="4"/>
  <c r="R2921" i="4" s="1" a="1"/>
  <c r="R2921" i="4" s="1"/>
  <c r="K2922" i="4"/>
  <c r="L2922" i="4"/>
  <c r="M2922" i="4"/>
  <c r="Q2922" i="4" s="1"/>
  <c r="R2922" i="4" s="1" a="1"/>
  <c r="R2922" i="4" s="1"/>
  <c r="N2922" i="4"/>
  <c r="K2923" i="4"/>
  <c r="L2923" i="4"/>
  <c r="M2923" i="4"/>
  <c r="Q2923" i="4" s="1"/>
  <c r="R2923" i="4" s="1" a="1"/>
  <c r="R2923" i="4" s="1"/>
  <c r="N2923" i="4"/>
  <c r="O2923" i="4" s="1" a="1"/>
  <c r="O2923" i="4" s="1"/>
  <c r="K2924" i="4"/>
  <c r="L2924" i="4"/>
  <c r="M2924" i="4"/>
  <c r="N2924" i="4"/>
  <c r="O2924" i="4" a="1"/>
  <c r="O2924" i="4" s="1"/>
  <c r="P2924" i="4" a="1"/>
  <c r="P2924" i="4" s="1"/>
  <c r="Q2924" i="4"/>
  <c r="R2924" i="4" s="1" a="1"/>
  <c r="R2924" i="4" s="1"/>
  <c r="K2925" i="4"/>
  <c r="L2925" i="4"/>
  <c r="M2925" i="4"/>
  <c r="N2925" i="4"/>
  <c r="O2925" i="4" a="1"/>
  <c r="O2925" i="4" s="1"/>
  <c r="Q2925" i="4"/>
  <c r="R2925" i="4" s="1" a="1"/>
  <c r="R2925" i="4" s="1"/>
  <c r="K2926" i="4"/>
  <c r="L2926" i="4"/>
  <c r="M2926" i="4"/>
  <c r="Q2926" i="4" s="1"/>
  <c r="R2926" i="4" s="1" a="1"/>
  <c r="R2926" i="4" s="1"/>
  <c r="N2926" i="4"/>
  <c r="O2926" i="4" s="1" a="1"/>
  <c r="O2926" i="4" s="1"/>
  <c r="K2927" i="4"/>
  <c r="L2927" i="4"/>
  <c r="M2927" i="4"/>
  <c r="Q2927" i="4" s="1"/>
  <c r="R2927" i="4" s="1" a="1"/>
  <c r="R2927" i="4" s="1"/>
  <c r="N2927" i="4"/>
  <c r="O2927" i="4" s="1" a="1"/>
  <c r="O2927" i="4" s="1"/>
  <c r="S2927" i="4" s="1"/>
  <c r="P2927" i="4" a="1"/>
  <c r="P2927" i="4" s="1"/>
  <c r="K2928" i="4"/>
  <c r="L2928" i="4"/>
  <c r="M2928" i="4"/>
  <c r="Q2928" i="4" s="1"/>
  <c r="R2928" i="4" s="1" a="1"/>
  <c r="R2928" i="4" s="1"/>
  <c r="N2928" i="4"/>
  <c r="K2929" i="4"/>
  <c r="L2929" i="4"/>
  <c r="M2929" i="4"/>
  <c r="N2929" i="4"/>
  <c r="O2929" i="4" s="1" a="1"/>
  <c r="O2929" i="4" s="1"/>
  <c r="P2929" i="4" a="1"/>
  <c r="P2929" i="4" s="1"/>
  <c r="Q2929" i="4"/>
  <c r="R2929" i="4" s="1" a="1"/>
  <c r="R2929" i="4" s="1"/>
  <c r="S2929" i="4"/>
  <c r="K2930" i="4"/>
  <c r="L2930" i="4"/>
  <c r="M2930" i="4"/>
  <c r="Q2930" i="4" s="1"/>
  <c r="R2930" i="4" s="1" a="1"/>
  <c r="R2930" i="4" s="1"/>
  <c r="N2930" i="4"/>
  <c r="K2931" i="4"/>
  <c r="L2931" i="4"/>
  <c r="M2931" i="4"/>
  <c r="Q2931" i="4" s="1"/>
  <c r="R2931" i="4" s="1" a="1"/>
  <c r="R2931" i="4" s="1"/>
  <c r="N2931" i="4"/>
  <c r="O2931" i="4" s="1" a="1"/>
  <c r="O2931" i="4" s="1"/>
  <c r="P2931" i="4" a="1"/>
  <c r="P2931" i="4" s="1"/>
  <c r="K2932" i="4"/>
  <c r="L2932" i="4"/>
  <c r="M2932" i="4"/>
  <c r="N2932" i="4"/>
  <c r="Q2932" i="4"/>
  <c r="R2932" i="4" s="1" a="1"/>
  <c r="R2932" i="4" s="1"/>
  <c r="K2933" i="4"/>
  <c r="L2933" i="4"/>
  <c r="M2933" i="4"/>
  <c r="Q2933" i="4" s="1"/>
  <c r="R2933" i="4" s="1" a="1"/>
  <c r="R2933" i="4" s="1"/>
  <c r="N2933" i="4"/>
  <c r="O2933" i="4" a="1"/>
  <c r="O2933" i="4" s="1"/>
  <c r="K2934" i="4"/>
  <c r="L2934" i="4"/>
  <c r="M2934" i="4"/>
  <c r="Q2934" i="4" s="1"/>
  <c r="R2934" i="4" s="1" a="1"/>
  <c r="R2934" i="4" s="1"/>
  <c r="N2934" i="4"/>
  <c r="O2934" i="4" s="1" a="1"/>
  <c r="O2934" i="4" s="1"/>
  <c r="K2935" i="4"/>
  <c r="L2935" i="4"/>
  <c r="M2935" i="4"/>
  <c r="Q2935" i="4" s="1"/>
  <c r="N2935" i="4"/>
  <c r="O2935" i="4" s="1" a="1"/>
  <c r="O2935" i="4" s="1"/>
  <c r="R2935" i="4" a="1"/>
  <c r="R2935" i="4" s="1"/>
  <c r="K2936" i="4"/>
  <c r="L2936" i="4"/>
  <c r="M2936" i="4"/>
  <c r="Q2936" i="4" s="1"/>
  <c r="R2936" i="4" s="1" a="1"/>
  <c r="R2936" i="4" s="1"/>
  <c r="N2936" i="4"/>
  <c r="K2937" i="4"/>
  <c r="L2937" i="4"/>
  <c r="M2937" i="4"/>
  <c r="Q2937" i="4" s="1"/>
  <c r="R2937" i="4" s="1" a="1"/>
  <c r="R2937" i="4" s="1"/>
  <c r="N2937" i="4"/>
  <c r="O2937" i="4" s="1" a="1"/>
  <c r="O2937" i="4" s="1"/>
  <c r="P2937" i="4" a="1"/>
  <c r="P2937" i="4" s="1"/>
  <c r="K2938" i="4"/>
  <c r="L2938" i="4"/>
  <c r="M2938" i="4"/>
  <c r="Q2938" i="4" s="1"/>
  <c r="R2938" i="4" s="1" a="1"/>
  <c r="R2938" i="4" s="1"/>
  <c r="N2938" i="4"/>
  <c r="O2938" i="4" s="1" a="1"/>
  <c r="O2938" i="4" s="1"/>
  <c r="K2939" i="4"/>
  <c r="L2939" i="4"/>
  <c r="M2939" i="4"/>
  <c r="N2939" i="4"/>
  <c r="O2939" i="4" s="1" a="1"/>
  <c r="O2939" i="4"/>
  <c r="Q2939" i="4"/>
  <c r="R2939" i="4" s="1" a="1"/>
  <c r="R2939" i="4" s="1"/>
  <c r="K2940" i="4"/>
  <c r="L2940" i="4"/>
  <c r="M2940" i="4"/>
  <c r="N2940" i="4"/>
  <c r="P2940" i="4" s="1" a="1"/>
  <c r="P2940" i="4" s="1"/>
  <c r="Q2940" i="4"/>
  <c r="R2940" i="4" s="1" a="1"/>
  <c r="R2940" i="4" s="1"/>
  <c r="K2941" i="4"/>
  <c r="L2941" i="4"/>
  <c r="M2941" i="4"/>
  <c r="N2941" i="4"/>
  <c r="O2941" i="4" s="1" a="1"/>
  <c r="O2941" i="4" s="1"/>
  <c r="Q2941" i="4"/>
  <c r="R2941" i="4" s="1" a="1"/>
  <c r="R2941" i="4" s="1"/>
  <c r="K2942" i="4"/>
  <c r="L2942" i="4"/>
  <c r="M2942" i="4"/>
  <c r="Q2942" i="4" s="1"/>
  <c r="R2942" i="4" s="1" a="1"/>
  <c r="R2942" i="4" s="1"/>
  <c r="N2942" i="4"/>
  <c r="P2942" i="4" s="1" a="1"/>
  <c r="P2942" i="4" s="1"/>
  <c r="K2943" i="4"/>
  <c r="L2943" i="4"/>
  <c r="M2943" i="4"/>
  <c r="N2943" i="4"/>
  <c r="O2943" i="4" s="1" a="1"/>
  <c r="O2943" i="4" s="1"/>
  <c r="P2943" i="4" a="1"/>
  <c r="P2943" i="4" s="1"/>
  <c r="Q2943" i="4"/>
  <c r="R2943" i="4" s="1" a="1"/>
  <c r="R2943" i="4" s="1"/>
  <c r="K2944" i="4"/>
  <c r="L2944" i="4"/>
  <c r="M2944" i="4"/>
  <c r="Q2944" i="4" s="1"/>
  <c r="R2944" i="4" s="1" a="1"/>
  <c r="R2944" i="4" s="1"/>
  <c r="N2944" i="4"/>
  <c r="P2944" i="4" s="1" a="1"/>
  <c r="P2944" i="4" s="1"/>
  <c r="K2945" i="4"/>
  <c r="L2945" i="4"/>
  <c r="M2945" i="4"/>
  <c r="Q2945" i="4" s="1"/>
  <c r="R2945" i="4" s="1" a="1"/>
  <c r="R2945" i="4" s="1"/>
  <c r="N2945" i="4"/>
  <c r="O2945" i="4" a="1"/>
  <c r="O2945" i="4" s="1"/>
  <c r="K2946" i="4"/>
  <c r="L2946" i="4"/>
  <c r="M2946" i="4"/>
  <c r="Q2946" i="4" s="1"/>
  <c r="R2946" i="4" s="1" a="1"/>
  <c r="R2946" i="4" s="1"/>
  <c r="N2946" i="4"/>
  <c r="O2946" i="4" s="1" a="1"/>
  <c r="O2946" i="4" s="1"/>
  <c r="K2947" i="4"/>
  <c r="L2947" i="4"/>
  <c r="M2947" i="4"/>
  <c r="Q2947" i="4" s="1"/>
  <c r="R2947" i="4" s="1" a="1"/>
  <c r="R2947" i="4" s="1"/>
  <c r="N2947" i="4"/>
  <c r="O2947" i="4" s="1" a="1"/>
  <c r="O2947" i="4"/>
  <c r="K2948" i="4"/>
  <c r="L2948" i="4"/>
  <c r="M2948" i="4"/>
  <c r="Q2948" i="4" s="1"/>
  <c r="R2948" i="4" s="1" a="1"/>
  <c r="R2948" i="4" s="1"/>
  <c r="N2948" i="4"/>
  <c r="K2949" i="4"/>
  <c r="L2949" i="4"/>
  <c r="M2949" i="4"/>
  <c r="Q2949" i="4" s="1"/>
  <c r="R2949" i="4" s="1" a="1"/>
  <c r="R2949" i="4" s="1"/>
  <c r="N2949" i="4"/>
  <c r="O2949" i="4" s="1" a="1"/>
  <c r="O2949" i="4" s="1"/>
  <c r="K2950" i="4"/>
  <c r="L2950" i="4"/>
  <c r="M2950" i="4"/>
  <c r="Q2950" i="4" s="1"/>
  <c r="R2950" i="4" s="1" a="1"/>
  <c r="R2950" i="4" s="1"/>
  <c r="N2950" i="4"/>
  <c r="K2951" i="4"/>
  <c r="L2951" i="4"/>
  <c r="M2951" i="4"/>
  <c r="Q2951" i="4" s="1"/>
  <c r="R2951" i="4" s="1" a="1"/>
  <c r="R2951" i="4" s="1"/>
  <c r="N2951" i="4"/>
  <c r="O2951" i="4" s="1" a="1"/>
  <c r="O2951" i="4" s="1"/>
  <c r="P2951" i="4" a="1"/>
  <c r="P2951" i="4" s="1"/>
  <c r="K2952" i="4"/>
  <c r="L2952" i="4"/>
  <c r="M2952" i="4"/>
  <c r="Q2952" i="4" s="1"/>
  <c r="R2952" i="4" s="1" a="1"/>
  <c r="R2952" i="4" s="1"/>
  <c r="N2952" i="4"/>
  <c r="K2953" i="4"/>
  <c r="L2953" i="4"/>
  <c r="M2953" i="4"/>
  <c r="Q2953" i="4" s="1"/>
  <c r="R2953" i="4" s="1" a="1"/>
  <c r="R2953" i="4" s="1"/>
  <c r="N2953" i="4"/>
  <c r="K2954" i="4"/>
  <c r="L2954" i="4"/>
  <c r="M2954" i="4"/>
  <c r="N2954" i="4"/>
  <c r="O2954" i="4" s="1" a="1"/>
  <c r="O2954" i="4" s="1"/>
  <c r="Q2954" i="4"/>
  <c r="R2954" i="4" s="1" a="1"/>
  <c r="R2954" i="4" s="1"/>
  <c r="K2955" i="4"/>
  <c r="L2955" i="4"/>
  <c r="M2955" i="4"/>
  <c r="Q2955" i="4" s="1"/>
  <c r="R2955" i="4" s="1" a="1"/>
  <c r="N2955" i="4"/>
  <c r="O2955" i="4" a="1"/>
  <c r="O2955" i="4" s="1"/>
  <c r="P2955" i="4" a="1"/>
  <c r="P2955" i="4" s="1"/>
  <c r="R2955" i="4"/>
  <c r="K2956" i="4"/>
  <c r="L2956" i="4"/>
  <c r="M2956" i="4"/>
  <c r="Q2956" i="4" s="1"/>
  <c r="R2956" i="4" s="1" a="1"/>
  <c r="R2956" i="4" s="1"/>
  <c r="N2956" i="4"/>
  <c r="P2956" i="4" a="1"/>
  <c r="P2956" i="4" s="1"/>
  <c r="K2957" i="4"/>
  <c r="L2957" i="4"/>
  <c r="M2957" i="4"/>
  <c r="Q2957" i="4" s="1"/>
  <c r="R2957" i="4" s="1" a="1"/>
  <c r="R2957" i="4" s="1"/>
  <c r="N2957" i="4"/>
  <c r="K2958" i="4"/>
  <c r="L2958" i="4"/>
  <c r="M2958" i="4"/>
  <c r="Q2958" i="4" s="1"/>
  <c r="R2958" i="4" s="1" a="1"/>
  <c r="R2958" i="4" s="1"/>
  <c r="N2958" i="4"/>
  <c r="K2959" i="4"/>
  <c r="L2959" i="4"/>
  <c r="M2959" i="4"/>
  <c r="Q2959" i="4" s="1"/>
  <c r="R2959" i="4" s="1" a="1"/>
  <c r="R2959" i="4" s="1"/>
  <c r="N2959" i="4"/>
  <c r="K2960" i="4"/>
  <c r="L2960" i="4"/>
  <c r="M2960" i="4"/>
  <c r="Q2960" i="4" s="1"/>
  <c r="R2960" i="4" s="1" a="1"/>
  <c r="R2960" i="4" s="1"/>
  <c r="N2960" i="4"/>
  <c r="K2961" i="4"/>
  <c r="L2961" i="4"/>
  <c r="M2961" i="4"/>
  <c r="N2961" i="4"/>
  <c r="O2961" i="4" s="1" a="1"/>
  <c r="O2961" i="4" s="1"/>
  <c r="Q2961" i="4"/>
  <c r="R2961" i="4" s="1" a="1"/>
  <c r="R2961" i="4" s="1"/>
  <c r="K2962" i="4"/>
  <c r="L2962" i="4"/>
  <c r="M2962" i="4"/>
  <c r="Q2962" i="4" s="1"/>
  <c r="R2962" i="4" s="1" a="1"/>
  <c r="R2962" i="4" s="1"/>
  <c r="N2962" i="4"/>
  <c r="P2962" i="4" s="1" a="1"/>
  <c r="O2962" i="4" a="1"/>
  <c r="O2962" i="4" s="1"/>
  <c r="P2962" i="4"/>
  <c r="K2963" i="4"/>
  <c r="L2963" i="4"/>
  <c r="M2963" i="4"/>
  <c r="Q2963" i="4" s="1"/>
  <c r="N2963" i="4"/>
  <c r="P2963" i="4" s="1" a="1"/>
  <c r="P2963" i="4" s="1"/>
  <c r="O2963" i="4" a="1"/>
  <c r="O2963" i="4" s="1"/>
  <c r="S2963" i="4" s="1"/>
  <c r="R2963" i="4" a="1"/>
  <c r="R2963" i="4" s="1"/>
  <c r="K2964" i="4"/>
  <c r="L2964" i="4"/>
  <c r="M2964" i="4"/>
  <c r="N2964" i="4"/>
  <c r="O2964" i="4" a="1"/>
  <c r="O2964" i="4" s="1"/>
  <c r="Q2964" i="4"/>
  <c r="R2964" i="4" s="1" a="1"/>
  <c r="R2964" i="4" s="1"/>
  <c r="K2965" i="4"/>
  <c r="L2965" i="4"/>
  <c r="M2965" i="4"/>
  <c r="Q2965" i="4" s="1"/>
  <c r="N2965" i="4"/>
  <c r="R2965" i="4" a="1"/>
  <c r="R2965" i="4" s="1"/>
  <c r="K2966" i="4"/>
  <c r="L2966" i="4"/>
  <c r="M2966" i="4"/>
  <c r="Q2966" i="4" s="1"/>
  <c r="R2966" i="4" s="1" a="1"/>
  <c r="R2966" i="4" s="1"/>
  <c r="N2966" i="4"/>
  <c r="K2967" i="4"/>
  <c r="L2967" i="4"/>
  <c r="M2967" i="4"/>
  <c r="Q2967" i="4" s="1"/>
  <c r="R2967" i="4" s="1" a="1"/>
  <c r="R2967" i="4" s="1"/>
  <c r="N2967" i="4"/>
  <c r="O2967" i="4" s="1" a="1"/>
  <c r="O2967" i="4" s="1"/>
  <c r="P2967" i="4" a="1"/>
  <c r="P2967" i="4" s="1"/>
  <c r="K2968" i="4"/>
  <c r="L2968" i="4"/>
  <c r="M2968" i="4"/>
  <c r="Q2968" i="4" s="1"/>
  <c r="R2968" i="4" s="1" a="1"/>
  <c r="R2968" i="4" s="1"/>
  <c r="N2968" i="4"/>
  <c r="P2968" i="4" a="1"/>
  <c r="P2968" i="4" s="1"/>
  <c r="K2969" i="4"/>
  <c r="L2969" i="4"/>
  <c r="M2969" i="4"/>
  <c r="Q2969" i="4" s="1"/>
  <c r="R2969" i="4" s="1" a="1"/>
  <c r="R2969" i="4" s="1"/>
  <c r="N2969" i="4"/>
  <c r="O2969" i="4" s="1" a="1"/>
  <c r="O2969" i="4" s="1"/>
  <c r="P2969" i="4" a="1"/>
  <c r="P2969" i="4" s="1"/>
  <c r="K2970" i="4"/>
  <c r="L2970" i="4"/>
  <c r="M2970" i="4"/>
  <c r="N2970" i="4"/>
  <c r="Q2970" i="4"/>
  <c r="R2970" i="4" s="1" a="1"/>
  <c r="R2970" i="4" s="1"/>
  <c r="K2971" i="4"/>
  <c r="L2971" i="4"/>
  <c r="M2971" i="4"/>
  <c r="Q2971" i="4" s="1"/>
  <c r="R2971" i="4" s="1" a="1"/>
  <c r="R2971" i="4" s="1"/>
  <c r="N2971" i="4"/>
  <c r="P2971" i="4" s="1" a="1"/>
  <c r="P2971" i="4" s="1"/>
  <c r="K2972" i="4"/>
  <c r="L2972" i="4"/>
  <c r="M2972" i="4"/>
  <c r="N2972" i="4"/>
  <c r="P2972" i="4" s="1" a="1"/>
  <c r="P2972" i="4" s="1"/>
  <c r="Q2972" i="4"/>
  <c r="R2972" i="4" s="1" a="1"/>
  <c r="R2972" i="4" s="1"/>
  <c r="K2973" i="4"/>
  <c r="L2973" i="4"/>
  <c r="M2973" i="4"/>
  <c r="Q2973" i="4" s="1"/>
  <c r="R2973" i="4" s="1" a="1"/>
  <c r="R2973" i="4" s="1"/>
  <c r="N2973" i="4"/>
  <c r="O2973" i="4" a="1"/>
  <c r="O2973" i="4"/>
  <c r="K2974" i="4"/>
  <c r="L2974" i="4"/>
  <c r="M2974" i="4"/>
  <c r="Q2974" i="4" s="1"/>
  <c r="R2974" i="4" s="1" a="1"/>
  <c r="R2974" i="4" s="1"/>
  <c r="N2974" i="4"/>
  <c r="O2974" i="4" a="1"/>
  <c r="O2974" i="4" s="1"/>
  <c r="P2974" i="4" a="1"/>
  <c r="P2974" i="4" s="1"/>
  <c r="K2975" i="4"/>
  <c r="L2975" i="4"/>
  <c r="M2975" i="4"/>
  <c r="Q2975" i="4" s="1"/>
  <c r="R2975" i="4" s="1" a="1"/>
  <c r="R2975" i="4" s="1"/>
  <c r="N2975" i="4"/>
  <c r="O2975" i="4" s="1" a="1"/>
  <c r="O2975" i="4" s="1"/>
  <c r="K2976" i="4"/>
  <c r="L2976" i="4"/>
  <c r="M2976" i="4"/>
  <c r="Q2976" i="4" s="1"/>
  <c r="R2976" i="4" s="1" a="1"/>
  <c r="R2976" i="4" s="1"/>
  <c r="N2976" i="4"/>
  <c r="O2976" i="4" s="1" a="1"/>
  <c r="O2976" i="4" s="1"/>
  <c r="K2977" i="4"/>
  <c r="L2977" i="4"/>
  <c r="M2977" i="4"/>
  <c r="Q2977" i="4" s="1"/>
  <c r="N2977" i="4"/>
  <c r="P2977" i="4" s="1" a="1"/>
  <c r="P2977" i="4" s="1"/>
  <c r="O2977" i="4" a="1"/>
  <c r="O2977" i="4" s="1"/>
  <c r="R2977" i="4" a="1"/>
  <c r="R2977" i="4" s="1"/>
  <c r="K2978" i="4"/>
  <c r="L2978" i="4"/>
  <c r="M2978" i="4"/>
  <c r="N2978" i="4"/>
  <c r="P2978" i="4" s="1" a="1"/>
  <c r="P2978" i="4" s="1"/>
  <c r="Q2978" i="4"/>
  <c r="R2978" i="4" s="1" a="1"/>
  <c r="R2978" i="4"/>
  <c r="K2979" i="4"/>
  <c r="L2979" i="4"/>
  <c r="M2979" i="4"/>
  <c r="Q2979" i="4" s="1"/>
  <c r="R2979" i="4" s="1" a="1"/>
  <c r="R2979" i="4" s="1"/>
  <c r="N2979" i="4"/>
  <c r="P2979" i="4" s="1" a="1"/>
  <c r="P2979" i="4" s="1"/>
  <c r="K2980" i="4"/>
  <c r="L2980" i="4"/>
  <c r="M2980" i="4"/>
  <c r="Q2980" i="4" s="1"/>
  <c r="R2980" i="4" s="1" a="1"/>
  <c r="R2980" i="4" s="1"/>
  <c r="N2980" i="4"/>
  <c r="K2981" i="4"/>
  <c r="L2981" i="4"/>
  <c r="M2981" i="4"/>
  <c r="Q2981" i="4" s="1"/>
  <c r="R2981" i="4" s="1" a="1"/>
  <c r="R2981" i="4" s="1"/>
  <c r="N2981" i="4"/>
  <c r="O2981" i="4" s="1" a="1"/>
  <c r="O2981" i="4" s="1"/>
  <c r="P2981" i="4" a="1"/>
  <c r="P2981" i="4" s="1"/>
  <c r="K2982" i="4"/>
  <c r="L2982" i="4"/>
  <c r="M2982" i="4"/>
  <c r="N2982" i="4"/>
  <c r="O2982" i="4" s="1" a="1"/>
  <c r="O2982" i="4" s="1"/>
  <c r="Q2982" i="4"/>
  <c r="R2982" i="4" s="1" a="1"/>
  <c r="R2982" i="4" s="1"/>
  <c r="K2983" i="4"/>
  <c r="L2983" i="4"/>
  <c r="M2983" i="4"/>
  <c r="N2983" i="4"/>
  <c r="Q2983" i="4"/>
  <c r="R2983" i="4" s="1" a="1"/>
  <c r="R2983" i="4" s="1"/>
  <c r="K2984" i="4"/>
  <c r="L2984" i="4"/>
  <c r="M2984" i="4"/>
  <c r="Q2984" i="4" s="1"/>
  <c r="R2984" i="4" s="1" a="1"/>
  <c r="R2984" i="4" s="1"/>
  <c r="N2984" i="4"/>
  <c r="K2985" i="4"/>
  <c r="L2985" i="4"/>
  <c r="M2985" i="4"/>
  <c r="Q2985" i="4" s="1"/>
  <c r="R2985" i="4" s="1" a="1"/>
  <c r="R2985" i="4" s="1"/>
  <c r="N2985" i="4"/>
  <c r="K2986" i="4"/>
  <c r="L2986" i="4"/>
  <c r="M2986" i="4"/>
  <c r="Q2986" i="4" s="1"/>
  <c r="R2986" i="4" s="1" a="1"/>
  <c r="R2986" i="4" s="1"/>
  <c r="N2986" i="4"/>
  <c r="O2986" i="4" a="1"/>
  <c r="O2986" i="4"/>
  <c r="K2987" i="4"/>
  <c r="L2987" i="4"/>
  <c r="M2987" i="4"/>
  <c r="Q2987" i="4" s="1"/>
  <c r="R2987" i="4" s="1" a="1"/>
  <c r="R2987" i="4" s="1"/>
  <c r="N2987" i="4"/>
  <c r="P2987" i="4" a="1"/>
  <c r="P2987" i="4" s="1"/>
  <c r="K2988" i="4"/>
  <c r="L2988" i="4"/>
  <c r="M2988" i="4"/>
  <c r="Q2988" i="4" s="1"/>
  <c r="R2988" i="4" s="1" a="1"/>
  <c r="N2988" i="4"/>
  <c r="R2988" i="4"/>
  <c r="K2989" i="4"/>
  <c r="L2989" i="4"/>
  <c r="M2989" i="4"/>
  <c r="Q2989" i="4" s="1"/>
  <c r="R2989" i="4" s="1" a="1"/>
  <c r="N2989" i="4"/>
  <c r="O2989" i="4" s="1" a="1"/>
  <c r="O2989" i="4" s="1"/>
  <c r="R2989" i="4"/>
  <c r="K2990" i="4"/>
  <c r="L2990" i="4"/>
  <c r="M2990" i="4"/>
  <c r="N2990" i="4"/>
  <c r="Q2990" i="4"/>
  <c r="R2990" i="4" s="1" a="1"/>
  <c r="R2990" i="4" s="1"/>
  <c r="K2991" i="4"/>
  <c r="L2991" i="4"/>
  <c r="M2991" i="4"/>
  <c r="Q2991" i="4" s="1"/>
  <c r="R2991" i="4" s="1" a="1"/>
  <c r="R2991" i="4" s="1"/>
  <c r="N2991" i="4"/>
  <c r="P2991" i="4" s="1" a="1"/>
  <c r="P2991" i="4" s="1"/>
  <c r="K2992" i="4"/>
  <c r="L2992" i="4"/>
  <c r="M2992" i="4"/>
  <c r="Q2992" i="4" s="1"/>
  <c r="R2992" i="4" s="1" a="1"/>
  <c r="R2992" i="4" s="1"/>
  <c r="N2992" i="4"/>
  <c r="K2993" i="4"/>
  <c r="L2993" i="4"/>
  <c r="M2993" i="4"/>
  <c r="Q2993" i="4" s="1"/>
  <c r="R2993" i="4" s="1" a="1"/>
  <c r="R2993" i="4" s="1"/>
  <c r="N2993" i="4"/>
  <c r="K2994" i="4"/>
  <c r="L2994" i="4"/>
  <c r="M2994" i="4"/>
  <c r="Q2994" i="4" s="1"/>
  <c r="R2994" i="4" s="1" a="1"/>
  <c r="R2994" i="4" s="1"/>
  <c r="N2994" i="4"/>
  <c r="O2994" i="4" s="1" a="1"/>
  <c r="O2994" i="4" s="1"/>
  <c r="K2995" i="4"/>
  <c r="L2995" i="4"/>
  <c r="M2995" i="4"/>
  <c r="N2995" i="4"/>
  <c r="Q2995" i="4"/>
  <c r="R2995" i="4" s="1" a="1"/>
  <c r="R2995" i="4" s="1"/>
  <c r="K2996" i="4"/>
  <c r="L2996" i="4"/>
  <c r="M2996" i="4"/>
  <c r="Q2996" i="4" s="1"/>
  <c r="R2996" i="4" s="1" a="1"/>
  <c r="R2996" i="4" s="1"/>
  <c r="N2996" i="4"/>
  <c r="O2996" i="4" s="1" a="1"/>
  <c r="O2996" i="4" s="1"/>
  <c r="K2997" i="4"/>
  <c r="L2997" i="4"/>
  <c r="M2997" i="4"/>
  <c r="N2997" i="4"/>
  <c r="P2997" i="4" s="1" a="1"/>
  <c r="P2997" i="4" s="1"/>
  <c r="Q2997" i="4"/>
  <c r="R2997" i="4" s="1" a="1"/>
  <c r="R2997" i="4" s="1"/>
  <c r="K2998" i="4"/>
  <c r="L2998" i="4"/>
  <c r="M2998" i="4"/>
  <c r="Q2998" i="4" s="1"/>
  <c r="R2998" i="4" s="1" a="1"/>
  <c r="R2998" i="4" s="1"/>
  <c r="N2998" i="4"/>
  <c r="O2998" i="4" a="1"/>
  <c r="O2998" i="4" s="1"/>
  <c r="K2999" i="4"/>
  <c r="L2999" i="4"/>
  <c r="M2999" i="4"/>
  <c r="Q2999" i="4" s="1"/>
  <c r="R2999" i="4" s="1" a="1"/>
  <c r="R2999" i="4" s="1"/>
  <c r="N2999" i="4"/>
  <c r="P2999" i="4" s="1" a="1"/>
  <c r="P2999" i="4" s="1"/>
  <c r="O2999" i="4" a="1"/>
  <c r="O2999" i="4"/>
  <c r="K3000" i="4"/>
  <c r="L3000" i="4"/>
  <c r="M3000" i="4"/>
  <c r="Q3000" i="4" s="1"/>
  <c r="R3000" i="4" s="1" a="1"/>
  <c r="R3000" i="4" s="1"/>
  <c r="N3000" i="4"/>
  <c r="K3001" i="4"/>
  <c r="L3001" i="4"/>
  <c r="M3001" i="4"/>
  <c r="Q3001" i="4" s="1"/>
  <c r="R3001" i="4" s="1" a="1"/>
  <c r="R3001" i="4" s="1"/>
  <c r="N3001" i="4"/>
  <c r="O3001" i="4" s="1" a="1"/>
  <c r="O3001" i="4" s="1"/>
  <c r="P3001" i="4" a="1"/>
  <c r="P3001" i="4" s="1"/>
  <c r="K3002" i="4"/>
  <c r="L3002" i="4"/>
  <c r="M3002" i="4"/>
  <c r="Q3002" i="4" s="1"/>
  <c r="R3002" i="4" s="1" a="1"/>
  <c r="R3002" i="4" s="1"/>
  <c r="N3002" i="4"/>
  <c r="O3002" i="4" s="1" a="1"/>
  <c r="O3002" i="4" s="1"/>
  <c r="K3003" i="4"/>
  <c r="S3003" i="4" s="1"/>
  <c r="L3003" i="4"/>
  <c r="M3003" i="4"/>
  <c r="Q3003" i="4" s="1"/>
  <c r="R3003" i="4" s="1" a="1"/>
  <c r="R3003" i="4" s="1"/>
  <c r="N3003" i="4"/>
  <c r="P3003" i="4" s="1" a="1"/>
  <c r="O3003" i="4" a="1"/>
  <c r="O3003" i="4" s="1"/>
  <c r="P3003" i="4"/>
  <c r="K3004" i="4"/>
  <c r="L3004" i="4"/>
  <c r="M3004" i="4"/>
  <c r="Q3004" i="4" s="1"/>
  <c r="R3004" i="4" s="1" a="1"/>
  <c r="R3004" i="4" s="1"/>
  <c r="N3004" i="4"/>
  <c r="O3004" i="4" s="1" a="1"/>
  <c r="O3004" i="4" s="1"/>
  <c r="K3005" i="4"/>
  <c r="L3005" i="4"/>
  <c r="M3005" i="4"/>
  <c r="Q3005" i="4" s="1"/>
  <c r="R3005" i="4" s="1" a="1"/>
  <c r="R3005" i="4" s="1"/>
  <c r="N3005" i="4"/>
  <c r="P3005" i="4" s="1" a="1"/>
  <c r="P3005" i="4" s="1"/>
  <c r="K3006" i="4"/>
  <c r="L3006" i="4"/>
  <c r="M3006" i="4"/>
  <c r="N3006" i="4"/>
  <c r="Q3006" i="4"/>
  <c r="R3006" i="4" s="1" a="1"/>
  <c r="R3006" i="4" s="1"/>
  <c r="K3007" i="4"/>
  <c r="L3007" i="4"/>
  <c r="M3007" i="4"/>
  <c r="N3007" i="4"/>
  <c r="O3007" i="4" s="1" a="1"/>
  <c r="O3007" i="4" s="1"/>
  <c r="Q3007" i="4"/>
  <c r="R3007" i="4" a="1"/>
  <c r="R3007" i="4" s="1"/>
  <c r="K3008" i="4"/>
  <c r="L3008" i="4"/>
  <c r="M3008" i="4"/>
  <c r="Q3008" i="4" s="1"/>
  <c r="R3008" i="4" s="1" a="1"/>
  <c r="R3008" i="4" s="1"/>
  <c r="N3008" i="4"/>
  <c r="O3008" i="4" a="1"/>
  <c r="O3008" i="4" s="1"/>
  <c r="K3009" i="4"/>
  <c r="L3009" i="4"/>
  <c r="M3009" i="4"/>
  <c r="Q3009" i="4" s="1"/>
  <c r="R3009" i="4" s="1" a="1"/>
  <c r="R3009" i="4" s="1"/>
  <c r="N3009" i="4"/>
  <c r="O3009" i="4" a="1"/>
  <c r="O3009" i="4" s="1"/>
  <c r="P3009" i="4" a="1"/>
  <c r="P3009" i="4" s="1"/>
  <c r="K3010" i="4"/>
  <c r="L3010" i="4"/>
  <c r="M3010" i="4"/>
  <c r="Q3010" i="4" s="1"/>
  <c r="R3010" i="4" s="1" a="1"/>
  <c r="R3010" i="4" s="1"/>
  <c r="N3010" i="4"/>
  <c r="K3011" i="4"/>
  <c r="L3011" i="4"/>
  <c r="M3011" i="4"/>
  <c r="Q3011" i="4" s="1"/>
  <c r="R3011" i="4" s="1" a="1"/>
  <c r="R3011" i="4" s="1"/>
  <c r="N3011" i="4"/>
  <c r="P3011" i="4" s="1" a="1"/>
  <c r="P3011" i="4" s="1"/>
  <c r="K3012" i="4"/>
  <c r="L3012" i="4"/>
  <c r="M3012" i="4"/>
  <c r="Q3012" i="4" s="1"/>
  <c r="R3012" i="4" s="1" a="1"/>
  <c r="R3012" i="4" s="1"/>
  <c r="N3012" i="4"/>
  <c r="P3012" i="4" s="1" a="1"/>
  <c r="P3012" i="4" s="1"/>
  <c r="K3013" i="4"/>
  <c r="L3013" i="4"/>
  <c r="M3013" i="4"/>
  <c r="Q3013" i="4" s="1"/>
  <c r="N3013" i="4"/>
  <c r="P3013" i="4" a="1"/>
  <c r="P3013" i="4" s="1"/>
  <c r="R3013" i="4" a="1"/>
  <c r="R3013" i="4" s="1"/>
  <c r="K3014" i="4"/>
  <c r="L3014" i="4"/>
  <c r="M3014" i="4"/>
  <c r="Q3014" i="4" s="1"/>
  <c r="R3014" i="4" s="1" a="1"/>
  <c r="R3014" i="4" s="1"/>
  <c r="N3014" i="4"/>
  <c r="P3014" i="4" s="1" a="1"/>
  <c r="P3014" i="4" s="1"/>
  <c r="O3014" i="4" a="1"/>
  <c r="O3014" i="4" s="1"/>
  <c r="K3015" i="4"/>
  <c r="L3015" i="4"/>
  <c r="M3015" i="4"/>
  <c r="N3015" i="4"/>
  <c r="P3015" i="4" s="1" a="1"/>
  <c r="P3015" i="4"/>
  <c r="Q3015" i="4"/>
  <c r="R3015" i="4" s="1" a="1"/>
  <c r="R3015" i="4" s="1"/>
  <c r="K3016" i="4"/>
  <c r="L3016" i="4"/>
  <c r="M3016" i="4"/>
  <c r="Q3016" i="4" s="1"/>
  <c r="R3016" i="4" s="1" a="1"/>
  <c r="R3016" i="4" s="1"/>
  <c r="N3016" i="4"/>
  <c r="K3017" i="4"/>
  <c r="L3017" i="4"/>
  <c r="M3017" i="4"/>
  <c r="Q3017" i="4" s="1"/>
  <c r="N3017" i="4"/>
  <c r="O3017" i="4" s="1" a="1"/>
  <c r="O3017" i="4" s="1"/>
  <c r="P3017" i="4" a="1"/>
  <c r="P3017" i="4" s="1"/>
  <c r="R3017" i="4" a="1"/>
  <c r="R3017" i="4" s="1"/>
  <c r="K3018" i="4"/>
  <c r="L3018" i="4"/>
  <c r="M3018" i="4"/>
  <c r="N3018" i="4"/>
  <c r="P3018" i="4" s="1" a="1"/>
  <c r="P3018" i="4" s="1"/>
  <c r="O3018" i="4" a="1"/>
  <c r="O3018" i="4" s="1"/>
  <c r="Q3018" i="4"/>
  <c r="R3018" i="4" s="1" a="1"/>
  <c r="R3018" i="4" s="1"/>
  <c r="K3019" i="4"/>
  <c r="L3019" i="4"/>
  <c r="M3019" i="4"/>
  <c r="Q3019" i="4" s="1"/>
  <c r="R3019" i="4" s="1" a="1"/>
  <c r="R3019" i="4" s="1"/>
  <c r="N3019" i="4"/>
  <c r="K3020" i="4"/>
  <c r="L3020" i="4"/>
  <c r="M3020" i="4"/>
  <c r="Q3020" i="4" s="1"/>
  <c r="R3020" i="4" s="1" a="1"/>
  <c r="R3020" i="4" s="1"/>
  <c r="N3020" i="4"/>
  <c r="O3020" i="4" a="1"/>
  <c r="O3020" i="4"/>
  <c r="P3020" i="4" a="1"/>
  <c r="P3020" i="4" s="1"/>
  <c r="S3020" i="4" s="1"/>
  <c r="T3020" i="4" s="1"/>
  <c r="K3021" i="4"/>
  <c r="L3021" i="4"/>
  <c r="M3021" i="4"/>
  <c r="N3021" i="4"/>
  <c r="O3021" i="4" s="1" a="1"/>
  <c r="O3021" i="4" s="1"/>
  <c r="P3021" i="4" a="1"/>
  <c r="P3021" i="4" s="1"/>
  <c r="Q3021" i="4"/>
  <c r="R3021" i="4" s="1" a="1"/>
  <c r="R3021" i="4" s="1"/>
  <c r="K3022" i="4"/>
  <c r="L3022" i="4"/>
  <c r="M3022" i="4"/>
  <c r="Q3022" i="4" s="1"/>
  <c r="R3022" i="4" s="1" a="1"/>
  <c r="R3022" i="4" s="1"/>
  <c r="N3022" i="4"/>
  <c r="K3023" i="4"/>
  <c r="L3023" i="4"/>
  <c r="M3023" i="4"/>
  <c r="Q3023" i="4" s="1"/>
  <c r="R3023" i="4" s="1" a="1"/>
  <c r="R3023" i="4" s="1"/>
  <c r="N3023" i="4"/>
  <c r="P3023" i="4" s="1" a="1"/>
  <c r="P3023" i="4" s="1"/>
  <c r="K3024" i="4"/>
  <c r="L3024" i="4"/>
  <c r="M3024" i="4"/>
  <c r="Q3024" i="4" s="1"/>
  <c r="R3024" i="4" s="1" a="1"/>
  <c r="R3024" i="4" s="1"/>
  <c r="N3024" i="4"/>
  <c r="P3024" i="4" s="1" a="1"/>
  <c r="P3024" i="4" s="1"/>
  <c r="K3025" i="4"/>
  <c r="L3025" i="4"/>
  <c r="M3025" i="4"/>
  <c r="Q3025" i="4" s="1"/>
  <c r="R3025" i="4" s="1" a="1"/>
  <c r="R3025" i="4" s="1"/>
  <c r="N3025" i="4"/>
  <c r="P3025" i="4" s="1" a="1"/>
  <c r="P3025" i="4" s="1"/>
  <c r="O3025" i="4" a="1"/>
  <c r="O3025" i="4"/>
  <c r="K3026" i="4"/>
  <c r="S3026" i="4" s="1"/>
  <c r="L3026" i="4"/>
  <c r="M3026" i="4"/>
  <c r="Q3026" i="4" s="1"/>
  <c r="R3026" i="4" s="1" a="1"/>
  <c r="R3026" i="4" s="1"/>
  <c r="N3026" i="4"/>
  <c r="P3026" i="4" s="1" a="1"/>
  <c r="P3026" i="4" s="1"/>
  <c r="O3026" i="4" a="1"/>
  <c r="O3026" i="4" s="1"/>
  <c r="K3027" i="4"/>
  <c r="L3027" i="4"/>
  <c r="M3027" i="4"/>
  <c r="Q3027" i="4" s="1"/>
  <c r="R3027" i="4" s="1" a="1"/>
  <c r="R3027" i="4" s="1"/>
  <c r="N3027" i="4"/>
  <c r="P3027" i="4" s="1" a="1"/>
  <c r="P3027" i="4" s="1"/>
  <c r="K3028" i="4"/>
  <c r="L3028" i="4"/>
  <c r="M3028" i="4"/>
  <c r="Q3028" i="4" s="1"/>
  <c r="R3028" i="4" s="1" a="1"/>
  <c r="R3028" i="4" s="1"/>
  <c r="N3028" i="4"/>
  <c r="K3029" i="4"/>
  <c r="L3029" i="4"/>
  <c r="M3029" i="4"/>
  <c r="Q3029" i="4" s="1"/>
  <c r="R3029" i="4" s="1" a="1"/>
  <c r="R3029" i="4" s="1"/>
  <c r="N3029" i="4"/>
  <c r="O3029" i="4" a="1"/>
  <c r="O3029" i="4" s="1"/>
  <c r="P3029" i="4" a="1"/>
  <c r="P3029" i="4" s="1"/>
  <c r="K3030" i="4"/>
  <c r="L3030" i="4"/>
  <c r="M3030" i="4"/>
  <c r="Q3030" i="4" s="1"/>
  <c r="R3030" i="4" s="1" a="1"/>
  <c r="R3030" i="4" s="1"/>
  <c r="N3030" i="4"/>
  <c r="P3030" i="4" s="1" a="1"/>
  <c r="P3030" i="4"/>
  <c r="K3031" i="4"/>
  <c r="L3031" i="4"/>
  <c r="M3031" i="4"/>
  <c r="N3031" i="4"/>
  <c r="O3031" i="4" s="1" a="1"/>
  <c r="O3031" i="4" s="1"/>
  <c r="Q3031" i="4"/>
  <c r="R3031" i="4" s="1" a="1"/>
  <c r="R3031" i="4" s="1"/>
  <c r="K3032" i="4"/>
  <c r="L3032" i="4"/>
  <c r="M3032" i="4"/>
  <c r="Q3032" i="4" s="1"/>
  <c r="R3032" i="4" s="1" a="1"/>
  <c r="R3032" i="4" s="1"/>
  <c r="N3032" i="4"/>
  <c r="K3033" i="4"/>
  <c r="L3033" i="4"/>
  <c r="M3033" i="4"/>
  <c r="Q3033" i="4" s="1"/>
  <c r="R3033" i="4" s="1" a="1"/>
  <c r="R3033" i="4" s="1"/>
  <c r="N3033" i="4"/>
  <c r="O3033" i="4" s="1" a="1"/>
  <c r="O3033" i="4"/>
  <c r="P3033" i="4" a="1"/>
  <c r="P3033" i="4" s="1"/>
  <c r="K3034" i="4"/>
  <c r="L3034" i="4"/>
  <c r="M3034" i="4"/>
  <c r="Q3034" i="4" s="1"/>
  <c r="R3034" i="4" s="1" a="1"/>
  <c r="R3034" i="4" s="1"/>
  <c r="N3034" i="4"/>
  <c r="K3035" i="4"/>
  <c r="L3035" i="4"/>
  <c r="M3035" i="4"/>
  <c r="N3035" i="4"/>
  <c r="O3035" i="4" s="1" a="1"/>
  <c r="O3035" i="4" s="1"/>
  <c r="Q3035" i="4"/>
  <c r="R3035" i="4" s="1" a="1"/>
  <c r="R3035" i="4" s="1"/>
  <c r="K3036" i="4"/>
  <c r="L3036" i="4"/>
  <c r="M3036" i="4"/>
  <c r="Q3036" i="4" s="1"/>
  <c r="R3036" i="4" s="1" a="1"/>
  <c r="R3036" i="4" s="1"/>
  <c r="N3036" i="4"/>
  <c r="O3036" i="4" s="1" a="1"/>
  <c r="O3036" i="4"/>
  <c r="P3036" i="4" a="1"/>
  <c r="P3036" i="4" s="1"/>
  <c r="K3037" i="4"/>
  <c r="L3037" i="4"/>
  <c r="M3037" i="4"/>
  <c r="N3037" i="4"/>
  <c r="O3037" i="4" s="1" a="1"/>
  <c r="O3037" i="4" s="1"/>
  <c r="P3037" i="4" a="1"/>
  <c r="P3037" i="4" s="1"/>
  <c r="Q3037" i="4"/>
  <c r="R3037" i="4" s="1" a="1"/>
  <c r="R3037" i="4" s="1"/>
  <c r="K3038" i="4"/>
  <c r="L3038" i="4"/>
  <c r="M3038" i="4"/>
  <c r="N3038" i="4"/>
  <c r="P3038" i="4" s="1" a="1"/>
  <c r="P3038" i="4" s="1"/>
  <c r="Q3038" i="4"/>
  <c r="R3038" i="4" s="1" a="1"/>
  <c r="R3038" i="4" s="1"/>
  <c r="K3039" i="4"/>
  <c r="L3039" i="4"/>
  <c r="M3039" i="4"/>
  <c r="Q3039" i="4" s="1"/>
  <c r="R3039" i="4" s="1" a="1"/>
  <c r="R3039" i="4" s="1"/>
  <c r="N3039" i="4"/>
  <c r="K3040" i="4"/>
  <c r="L3040" i="4"/>
  <c r="M3040" i="4"/>
  <c r="Q3040" i="4" s="1"/>
  <c r="R3040" i="4" s="1" a="1"/>
  <c r="R3040" i="4" s="1"/>
  <c r="N3040" i="4"/>
  <c r="O3040" i="4" s="1" a="1"/>
  <c r="O3040" i="4" s="1"/>
  <c r="P3040" i="4" a="1"/>
  <c r="P3040" i="4" s="1"/>
  <c r="K3041" i="4"/>
  <c r="L3041" i="4"/>
  <c r="M3041" i="4"/>
  <c r="Q3041" i="4" s="1"/>
  <c r="R3041" i="4" s="1" a="1"/>
  <c r="R3041" i="4" s="1"/>
  <c r="N3041" i="4"/>
  <c r="P3041" i="4" s="1" a="1"/>
  <c r="P3041" i="4" s="1"/>
  <c r="O3041" i="4" a="1"/>
  <c r="O3041" i="4"/>
  <c r="K3042" i="4"/>
  <c r="L3042" i="4"/>
  <c r="M3042" i="4"/>
  <c r="Q3042" i="4" s="1"/>
  <c r="R3042" i="4" s="1" a="1"/>
  <c r="R3042" i="4" s="1"/>
  <c r="N3042" i="4"/>
  <c r="P3042" i="4" a="1"/>
  <c r="P3042" i="4" s="1"/>
  <c r="K3043" i="4"/>
  <c r="L3043" i="4"/>
  <c r="M3043" i="4"/>
  <c r="Q3043" i="4" s="1"/>
  <c r="N3043" i="4"/>
  <c r="R3043" i="4" a="1"/>
  <c r="R3043" i="4" s="1"/>
  <c r="K3044" i="4"/>
  <c r="L3044" i="4"/>
  <c r="M3044" i="4"/>
  <c r="Q3044" i="4" s="1"/>
  <c r="R3044" i="4" s="1" a="1"/>
  <c r="R3044" i="4" s="1"/>
  <c r="N3044" i="4"/>
  <c r="K3045" i="4"/>
  <c r="L3045" i="4"/>
  <c r="M3045" i="4"/>
  <c r="N3045" i="4"/>
  <c r="O3045" i="4" a="1"/>
  <c r="O3045" i="4" s="1"/>
  <c r="P3045" i="4" a="1"/>
  <c r="P3045" i="4" s="1"/>
  <c r="Q3045" i="4"/>
  <c r="R3045" i="4" a="1"/>
  <c r="R3045" i="4" s="1"/>
  <c r="K3046" i="4"/>
  <c r="L3046" i="4"/>
  <c r="M3046" i="4"/>
  <c r="Q3046" i="4" s="1"/>
  <c r="R3046" i="4" s="1" a="1"/>
  <c r="R3046" i="4" s="1"/>
  <c r="N3046" i="4"/>
  <c r="K3047" i="4"/>
  <c r="L3047" i="4"/>
  <c r="M3047" i="4"/>
  <c r="Q3047" i="4" s="1"/>
  <c r="R3047" i="4" s="1" a="1"/>
  <c r="R3047" i="4" s="1"/>
  <c r="N3047" i="4"/>
  <c r="K3048" i="4"/>
  <c r="L3048" i="4"/>
  <c r="M3048" i="4"/>
  <c r="Q3048" i="4" s="1"/>
  <c r="R3048" i="4" s="1" a="1"/>
  <c r="R3048" i="4" s="1"/>
  <c r="N3048" i="4"/>
  <c r="O3048" i="4" a="1"/>
  <c r="O3048" i="4" s="1"/>
  <c r="P3048" i="4" a="1"/>
  <c r="P3048" i="4" s="1"/>
  <c r="S3048" i="4" s="1"/>
  <c r="K3049" i="4"/>
  <c r="L3049" i="4"/>
  <c r="M3049" i="4"/>
  <c r="Q3049" i="4" s="1"/>
  <c r="R3049" i="4" s="1" a="1"/>
  <c r="R3049" i="4" s="1"/>
  <c r="N3049" i="4"/>
  <c r="O3049" i="4" a="1"/>
  <c r="O3049" i="4" s="1"/>
  <c r="P3049" i="4" a="1"/>
  <c r="P3049" i="4" s="1"/>
  <c r="K3050" i="4"/>
  <c r="L3050" i="4"/>
  <c r="M3050" i="4"/>
  <c r="Q3050" i="4" s="1"/>
  <c r="R3050" i="4" s="1" a="1"/>
  <c r="R3050" i="4" s="1"/>
  <c r="N3050" i="4"/>
  <c r="P3050" i="4" s="1" a="1"/>
  <c r="P3050" i="4"/>
  <c r="K3051" i="4"/>
  <c r="L3051" i="4"/>
  <c r="M3051" i="4"/>
  <c r="Q3051" i="4" s="1"/>
  <c r="R3051" i="4" s="1" a="1"/>
  <c r="R3051" i="4" s="1"/>
  <c r="N3051" i="4"/>
  <c r="P3051" i="4" s="1" a="1"/>
  <c r="P3051" i="4" s="1"/>
  <c r="K3052" i="4"/>
  <c r="L3052" i="4"/>
  <c r="M3052" i="4"/>
  <c r="Q3052" i="4" s="1"/>
  <c r="R3052" i="4" s="1" a="1"/>
  <c r="R3052" i="4" s="1"/>
  <c r="N3052" i="4"/>
  <c r="O3052" i="4" s="1" a="1"/>
  <c r="O3052" i="4"/>
  <c r="K3053" i="4"/>
  <c r="L3053" i="4"/>
  <c r="M3053" i="4"/>
  <c r="Q3053" i="4" s="1"/>
  <c r="R3053" i="4" s="1" a="1"/>
  <c r="R3053" i="4" s="1"/>
  <c r="N3053" i="4"/>
  <c r="O3053" i="4" s="1" a="1"/>
  <c r="O3053" i="4" s="1"/>
  <c r="K3054" i="4"/>
  <c r="L3054" i="4"/>
  <c r="M3054" i="4"/>
  <c r="N3054" i="4"/>
  <c r="O3054" i="4" a="1"/>
  <c r="O3054" i="4" s="1"/>
  <c r="P3054" i="4" a="1"/>
  <c r="P3054" i="4" s="1"/>
  <c r="Q3054" i="4"/>
  <c r="R3054" i="4" a="1"/>
  <c r="R3054" i="4" s="1"/>
  <c r="K3055" i="4"/>
  <c r="L3055" i="4"/>
  <c r="M3055" i="4"/>
  <c r="Q3055" i="4" s="1"/>
  <c r="R3055" i="4" s="1" a="1"/>
  <c r="R3055" i="4" s="1"/>
  <c r="N3055" i="4"/>
  <c r="K3056" i="4"/>
  <c r="L3056" i="4"/>
  <c r="M3056" i="4"/>
  <c r="N3056" i="4"/>
  <c r="O3056" i="4" a="1"/>
  <c r="O3056" i="4" s="1"/>
  <c r="Q3056" i="4"/>
  <c r="R3056" i="4" s="1" a="1"/>
  <c r="R3056" i="4" s="1"/>
  <c r="K3057" i="4"/>
  <c r="L3057" i="4"/>
  <c r="M3057" i="4"/>
  <c r="Q3057" i="4" s="1"/>
  <c r="R3057" i="4" s="1" a="1"/>
  <c r="R3057" i="4" s="1"/>
  <c r="N3057" i="4"/>
  <c r="O3057" i="4" s="1" a="1"/>
  <c r="O3057" i="4" s="1"/>
  <c r="K3058" i="4"/>
  <c r="L3058" i="4"/>
  <c r="M3058" i="4"/>
  <c r="Q3058" i="4" s="1"/>
  <c r="R3058" i="4" s="1" a="1"/>
  <c r="R3058" i="4" s="1"/>
  <c r="N3058" i="4"/>
  <c r="O3058" i="4" a="1"/>
  <c r="O3058" i="4" s="1"/>
  <c r="K3059" i="4"/>
  <c r="L3059" i="4"/>
  <c r="M3059" i="4"/>
  <c r="Q3059" i="4" s="1"/>
  <c r="R3059" i="4" s="1" a="1"/>
  <c r="R3059" i="4" s="1"/>
  <c r="N3059" i="4"/>
  <c r="P3059" i="4" s="1" a="1"/>
  <c r="P3059" i="4" s="1"/>
  <c r="O3059" i="4" a="1"/>
  <c r="O3059" i="4" s="1"/>
  <c r="K3060" i="4"/>
  <c r="L3060" i="4"/>
  <c r="M3060" i="4"/>
  <c r="Q3060" i="4" s="1"/>
  <c r="N3060" i="4"/>
  <c r="O3060" i="4" a="1"/>
  <c r="O3060" i="4" s="1"/>
  <c r="P3060" i="4" a="1"/>
  <c r="P3060" i="4"/>
  <c r="R3060" i="4" a="1"/>
  <c r="R3060" i="4" s="1"/>
  <c r="K3061" i="4"/>
  <c r="L3061" i="4"/>
  <c r="M3061" i="4"/>
  <c r="Q3061" i="4" s="1"/>
  <c r="R3061" i="4" s="1" a="1"/>
  <c r="R3061" i="4" s="1"/>
  <c r="N3061" i="4"/>
  <c r="K3062" i="4"/>
  <c r="L3062" i="4"/>
  <c r="M3062" i="4"/>
  <c r="Q3062" i="4" s="1"/>
  <c r="R3062" i="4" s="1" a="1"/>
  <c r="R3062" i="4" s="1"/>
  <c r="N3062" i="4"/>
  <c r="O3062" i="4" s="1" a="1"/>
  <c r="O3062" i="4" s="1"/>
  <c r="K3063" i="4"/>
  <c r="L3063" i="4"/>
  <c r="M3063" i="4"/>
  <c r="Q3063" i="4" s="1"/>
  <c r="R3063" i="4" s="1" a="1"/>
  <c r="R3063" i="4" s="1"/>
  <c r="N3063" i="4"/>
  <c r="K3064" i="4"/>
  <c r="L3064" i="4"/>
  <c r="M3064" i="4"/>
  <c r="Q3064" i="4" s="1"/>
  <c r="R3064" i="4" s="1" a="1"/>
  <c r="R3064" i="4" s="1"/>
  <c r="N3064" i="4"/>
  <c r="K3065" i="4"/>
  <c r="L3065" i="4"/>
  <c r="M3065" i="4"/>
  <c r="Q3065" i="4" s="1"/>
  <c r="R3065" i="4" s="1" a="1"/>
  <c r="R3065" i="4" s="1"/>
  <c r="N3065" i="4"/>
  <c r="O3065" i="4" a="1"/>
  <c r="O3065" i="4" s="1"/>
  <c r="P3065" i="4" a="1"/>
  <c r="P3065" i="4" s="1"/>
  <c r="S3065" i="4" s="1"/>
  <c r="K3066" i="4"/>
  <c r="L3066" i="4"/>
  <c r="M3066" i="4"/>
  <c r="N3066" i="4"/>
  <c r="P3066" i="4" s="1" a="1"/>
  <c r="P3066" i="4" s="1"/>
  <c r="Q3066" i="4"/>
  <c r="R3066" i="4" s="1" a="1"/>
  <c r="R3066" i="4" s="1"/>
  <c r="K3067" i="4"/>
  <c r="L3067" i="4"/>
  <c r="M3067" i="4"/>
  <c r="Q3067" i="4" s="1"/>
  <c r="N3067" i="4"/>
  <c r="P3067" i="4" s="1" a="1"/>
  <c r="P3067" i="4" s="1"/>
  <c r="R3067" i="4" a="1"/>
  <c r="R3067" i="4" s="1"/>
  <c r="K3068" i="4"/>
  <c r="L3068" i="4"/>
  <c r="M3068" i="4"/>
  <c r="N3068" i="4"/>
  <c r="P3068" i="4" s="1" a="1"/>
  <c r="P3068" i="4" s="1"/>
  <c r="Q3068" i="4"/>
  <c r="R3068" i="4" s="1" a="1"/>
  <c r="R3068" i="4" s="1"/>
  <c r="K3069" i="4"/>
  <c r="L3069" i="4"/>
  <c r="M3069" i="4"/>
  <c r="Q3069" i="4" s="1"/>
  <c r="R3069" i="4" s="1" a="1"/>
  <c r="R3069" i="4" s="1"/>
  <c r="N3069" i="4"/>
  <c r="O3069" i="4" a="1"/>
  <c r="O3069" i="4" s="1"/>
  <c r="K3070" i="4"/>
  <c r="L3070" i="4"/>
  <c r="M3070" i="4"/>
  <c r="Q3070" i="4" s="1"/>
  <c r="R3070" i="4" s="1" a="1"/>
  <c r="R3070" i="4" s="1"/>
  <c r="N3070" i="4"/>
  <c r="P3070" i="4" s="1" a="1"/>
  <c r="P3070" i="4" s="1"/>
  <c r="O3070" i="4" a="1"/>
  <c r="O3070" i="4" s="1"/>
  <c r="S3070" i="4" s="1"/>
  <c r="T3070" i="4" s="1"/>
  <c r="K3071" i="4"/>
  <c r="L3071" i="4"/>
  <c r="M3071" i="4"/>
  <c r="Q3071" i="4" s="1"/>
  <c r="R3071" i="4" s="1" a="1"/>
  <c r="R3071" i="4" s="1"/>
  <c r="N3071" i="4"/>
  <c r="P3071" i="4" s="1" a="1"/>
  <c r="P3071" i="4" s="1"/>
  <c r="K3072" i="4"/>
  <c r="L3072" i="4"/>
  <c r="M3072" i="4"/>
  <c r="Q3072" i="4" s="1"/>
  <c r="R3072" i="4" s="1" a="1"/>
  <c r="N3072" i="4"/>
  <c r="P3072" i="4" s="1" a="1"/>
  <c r="P3072" i="4" s="1"/>
  <c r="R3072" i="4"/>
  <c r="K3073" i="4"/>
  <c r="L3073" i="4"/>
  <c r="M3073" i="4"/>
  <c r="Q3073" i="4" s="1"/>
  <c r="R3073" i="4" s="1" a="1"/>
  <c r="R3073" i="4" s="1"/>
  <c r="N3073" i="4"/>
  <c r="K3074" i="4"/>
  <c r="L3074" i="4"/>
  <c r="M3074" i="4"/>
  <c r="Q3074" i="4" s="1"/>
  <c r="N3074" i="4"/>
  <c r="P3074" i="4" s="1" a="1"/>
  <c r="P3074" i="4" s="1"/>
  <c r="R3074" i="4" a="1"/>
  <c r="R3074" i="4"/>
  <c r="K3075" i="4"/>
  <c r="L3075" i="4"/>
  <c r="M3075" i="4"/>
  <c r="Q3075" i="4" s="1"/>
  <c r="N3075" i="4"/>
  <c r="R3075" i="4" a="1"/>
  <c r="R3075" i="4" s="1"/>
  <c r="K3076" i="4"/>
  <c r="L3076" i="4"/>
  <c r="M3076" i="4"/>
  <c r="Q3076" i="4" s="1"/>
  <c r="R3076" i="4" s="1" a="1"/>
  <c r="R3076" i="4" s="1"/>
  <c r="N3076" i="4"/>
  <c r="K3077" i="4"/>
  <c r="L3077" i="4"/>
  <c r="M3077" i="4"/>
  <c r="Q3077" i="4" s="1"/>
  <c r="R3077" i="4" s="1" a="1"/>
  <c r="R3077" i="4" s="1"/>
  <c r="N3077" i="4"/>
  <c r="O3077" i="4" a="1"/>
  <c r="O3077" i="4"/>
  <c r="P3077" i="4" a="1"/>
  <c r="P3077" i="4" s="1"/>
  <c r="K3078" i="4"/>
  <c r="L3078" i="4"/>
  <c r="M3078" i="4"/>
  <c r="N3078" i="4"/>
  <c r="P3078" i="4" s="1" a="1"/>
  <c r="P3078" i="4"/>
  <c r="Q3078" i="4"/>
  <c r="R3078" i="4" s="1" a="1"/>
  <c r="R3078" i="4" s="1"/>
  <c r="K3079" i="4"/>
  <c r="L3079" i="4"/>
  <c r="M3079" i="4"/>
  <c r="Q3079" i="4" s="1"/>
  <c r="R3079" i="4" s="1" a="1"/>
  <c r="R3079" i="4" s="1"/>
  <c r="N3079" i="4"/>
  <c r="K3080" i="4"/>
  <c r="L3080" i="4"/>
  <c r="M3080" i="4"/>
  <c r="Q3080" i="4" s="1"/>
  <c r="N3080" i="4"/>
  <c r="O3080" i="4" s="1" a="1"/>
  <c r="O3080" i="4"/>
  <c r="R3080" i="4" a="1"/>
  <c r="R3080" i="4" s="1"/>
  <c r="K3081" i="4"/>
  <c r="L3081" i="4"/>
  <c r="M3081" i="4"/>
  <c r="Q3081" i="4" s="1"/>
  <c r="R3081" i="4" s="1" a="1"/>
  <c r="R3081" i="4" s="1"/>
  <c r="N3081" i="4"/>
  <c r="K3082" i="4"/>
  <c r="L3082" i="4"/>
  <c r="M3082" i="4"/>
  <c r="Q3082" i="4" s="1"/>
  <c r="R3082" i="4" s="1" a="1"/>
  <c r="R3082" i="4" s="1"/>
  <c r="N3082" i="4"/>
  <c r="O3082" i="4" s="1" a="1"/>
  <c r="O3082" i="4" s="1"/>
  <c r="P3082" i="4" a="1"/>
  <c r="P3082" i="4" s="1"/>
  <c r="S3082" i="4" s="1"/>
  <c r="T3082" i="4" s="1"/>
  <c r="K3083" i="4"/>
  <c r="L3083" i="4"/>
  <c r="M3083" i="4"/>
  <c r="Q3083" i="4" s="1"/>
  <c r="R3083" i="4" s="1" a="1"/>
  <c r="R3083" i="4" s="1"/>
  <c r="N3083" i="4"/>
  <c r="O3083" i="4" s="1" a="1"/>
  <c r="O3083" i="4" s="1"/>
  <c r="K3084" i="4"/>
  <c r="L3084" i="4"/>
  <c r="M3084" i="4"/>
  <c r="Q3084" i="4" s="1"/>
  <c r="N3084" i="4"/>
  <c r="O3084" i="4" s="1" a="1"/>
  <c r="O3084" i="4"/>
  <c r="P3084" i="4" a="1"/>
  <c r="P3084" i="4" s="1"/>
  <c r="R3084" i="4" a="1"/>
  <c r="R3084" i="4"/>
  <c r="K3085" i="4"/>
  <c r="L3085" i="4"/>
  <c r="M3085" i="4"/>
  <c r="Q3085" i="4" s="1"/>
  <c r="R3085" i="4" s="1" a="1"/>
  <c r="N3085" i="4"/>
  <c r="O3085" i="4" s="1" a="1"/>
  <c r="O3085" i="4" s="1"/>
  <c r="P3085" i="4" a="1"/>
  <c r="P3085" i="4" s="1"/>
  <c r="R3085" i="4"/>
  <c r="K3086" i="4"/>
  <c r="L3086" i="4"/>
  <c r="M3086" i="4"/>
  <c r="N3086" i="4"/>
  <c r="P3086" i="4" s="1" a="1"/>
  <c r="P3086" i="4"/>
  <c r="Q3086" i="4"/>
  <c r="R3086" i="4" s="1" a="1"/>
  <c r="R3086" i="4" s="1"/>
  <c r="K3087" i="4"/>
  <c r="L3087" i="4"/>
  <c r="M3087" i="4"/>
  <c r="Q3087" i="4" s="1"/>
  <c r="R3087" i="4" s="1" a="1"/>
  <c r="R3087" i="4" s="1"/>
  <c r="N3087" i="4"/>
  <c r="O3087" i="4" s="1" a="1"/>
  <c r="O3087" i="4" s="1"/>
  <c r="P3087" i="4" a="1"/>
  <c r="P3087" i="4" s="1"/>
  <c r="S3087" i="4"/>
  <c r="K3088" i="4"/>
  <c r="L3088" i="4"/>
  <c r="M3088" i="4"/>
  <c r="Q3088" i="4" s="1"/>
  <c r="R3088" i="4" s="1" a="1"/>
  <c r="R3088" i="4" s="1"/>
  <c r="N3088" i="4"/>
  <c r="O3088" i="4" s="1" a="1"/>
  <c r="O3088" i="4" s="1"/>
  <c r="P3088" i="4" a="1"/>
  <c r="P3088" i="4" s="1"/>
  <c r="K3089" i="4"/>
  <c r="L3089" i="4"/>
  <c r="M3089" i="4"/>
  <c r="Q3089" i="4" s="1"/>
  <c r="N3089" i="4"/>
  <c r="O3089" i="4" a="1"/>
  <c r="O3089" i="4" s="1"/>
  <c r="P3089" i="4" a="1"/>
  <c r="P3089" i="4"/>
  <c r="S3089" i="4" s="1"/>
  <c r="T3089" i="4" s="1"/>
  <c r="R3089" i="4" a="1"/>
  <c r="R3089" i="4" s="1"/>
  <c r="K3090" i="4"/>
  <c r="L3090" i="4"/>
  <c r="M3090" i="4"/>
  <c r="N3090" i="4"/>
  <c r="O3090" i="4" s="1" a="1"/>
  <c r="O3090" i="4" s="1"/>
  <c r="P3090" i="4" a="1"/>
  <c r="P3090" i="4" s="1"/>
  <c r="S3090" i="4" s="1"/>
  <c r="Q3090" i="4"/>
  <c r="R3090" i="4" s="1" a="1"/>
  <c r="R3090" i="4" s="1"/>
  <c r="K3091" i="4"/>
  <c r="L3091" i="4"/>
  <c r="M3091" i="4"/>
  <c r="Q3091" i="4" s="1"/>
  <c r="R3091" i="4" s="1" a="1"/>
  <c r="R3091" i="4" s="1"/>
  <c r="N3091" i="4"/>
  <c r="K3092" i="4"/>
  <c r="L3092" i="4"/>
  <c r="M3092" i="4"/>
  <c r="Q3092" i="4" s="1"/>
  <c r="R3092" i="4" s="1" a="1"/>
  <c r="R3092" i="4" s="1"/>
  <c r="N3092" i="4"/>
  <c r="O3092" i="4" a="1"/>
  <c r="O3092" i="4" s="1"/>
  <c r="P3092" i="4" a="1"/>
  <c r="P3092" i="4" s="1"/>
  <c r="K3093" i="4"/>
  <c r="L3093" i="4"/>
  <c r="M3093" i="4"/>
  <c r="Q3093" i="4" s="1"/>
  <c r="R3093" i="4" s="1" a="1"/>
  <c r="R3093" i="4" s="1"/>
  <c r="N3093" i="4"/>
  <c r="K3094" i="4"/>
  <c r="L3094" i="4"/>
  <c r="M3094" i="4"/>
  <c r="N3094" i="4"/>
  <c r="P3094" i="4" s="1" a="1"/>
  <c r="P3094" i="4" s="1"/>
  <c r="S3094" i="4" s="1"/>
  <c r="T3094" i="4" s="1"/>
  <c r="O3094" i="4" a="1"/>
  <c r="O3094" i="4" s="1"/>
  <c r="Q3094" i="4"/>
  <c r="R3094" i="4" s="1" a="1"/>
  <c r="R3094" i="4" s="1"/>
  <c r="K3095" i="4"/>
  <c r="L3095" i="4"/>
  <c r="M3095" i="4"/>
  <c r="N3095" i="4"/>
  <c r="P3095" i="4" s="1" a="1"/>
  <c r="P3095" i="4" s="1"/>
  <c r="S3095" i="4" s="1"/>
  <c r="O3095" i="4" a="1"/>
  <c r="O3095" i="4" s="1"/>
  <c r="Q3095" i="4"/>
  <c r="R3095" i="4" s="1" a="1"/>
  <c r="R3095" i="4" s="1"/>
  <c r="K3096" i="4"/>
  <c r="L3096" i="4"/>
  <c r="M3096" i="4"/>
  <c r="Q3096" i="4" s="1"/>
  <c r="R3096" i="4" s="1" a="1"/>
  <c r="R3096" i="4" s="1"/>
  <c r="N3096" i="4"/>
  <c r="K3097" i="4"/>
  <c r="L3097" i="4"/>
  <c r="M3097" i="4"/>
  <c r="Q3097" i="4" s="1"/>
  <c r="N3097" i="4"/>
  <c r="O3097" i="4" a="1"/>
  <c r="O3097" i="4" s="1"/>
  <c r="P3097" i="4" a="1"/>
  <c r="P3097" i="4" s="1"/>
  <c r="R3097" i="4" a="1"/>
  <c r="R3097" i="4" s="1"/>
  <c r="K3098" i="4"/>
  <c r="L3098" i="4"/>
  <c r="M3098" i="4"/>
  <c r="Q3098" i="4" s="1"/>
  <c r="R3098" i="4" s="1" a="1"/>
  <c r="R3098" i="4" s="1"/>
  <c r="N3098" i="4"/>
  <c r="P3098" i="4" s="1" a="1"/>
  <c r="P3098" i="4" s="1"/>
  <c r="O3098" i="4" a="1"/>
  <c r="O3098" i="4" s="1"/>
  <c r="K3099" i="4"/>
  <c r="L3099" i="4"/>
  <c r="M3099" i="4"/>
  <c r="Q3099" i="4" s="1"/>
  <c r="R3099" i="4" s="1" a="1"/>
  <c r="R3099" i="4" s="1"/>
  <c r="N3099" i="4"/>
  <c r="P3099" i="4" s="1" a="1"/>
  <c r="P3099" i="4" s="1"/>
  <c r="K3100" i="4"/>
  <c r="L3100" i="4"/>
  <c r="M3100" i="4"/>
  <c r="Q3100" i="4" s="1"/>
  <c r="R3100" i="4" s="1" a="1"/>
  <c r="R3100" i="4" s="1"/>
  <c r="N3100" i="4"/>
  <c r="O3100" i="4" s="1" a="1"/>
  <c r="O3100" i="4" s="1"/>
  <c r="K3101" i="4"/>
  <c r="L3101" i="4"/>
  <c r="M3101" i="4"/>
  <c r="Q3101" i="4" s="1"/>
  <c r="N3101" i="4"/>
  <c r="P3101" i="4" s="1" a="1"/>
  <c r="P3101" i="4" s="1"/>
  <c r="O3101" i="4" a="1"/>
  <c r="O3101" i="4" s="1"/>
  <c r="R3101" i="4" a="1"/>
  <c r="R3101" i="4" s="1"/>
  <c r="K3102" i="4"/>
  <c r="L3102" i="4"/>
  <c r="M3102" i="4"/>
  <c r="N3102" i="4"/>
  <c r="O3102" i="4" a="1"/>
  <c r="O3102" i="4" s="1"/>
  <c r="P3102" i="4" a="1"/>
  <c r="P3102" i="4" s="1"/>
  <c r="Q3102" i="4"/>
  <c r="R3102" i="4" s="1" a="1"/>
  <c r="R3102" i="4" s="1"/>
  <c r="K3103" i="4"/>
  <c r="L3103" i="4"/>
  <c r="M3103" i="4"/>
  <c r="Q3103" i="4" s="1"/>
  <c r="R3103" i="4" s="1" a="1"/>
  <c r="R3103" i="4" s="1"/>
  <c r="N3103" i="4"/>
  <c r="K3104" i="4"/>
  <c r="L3104" i="4"/>
  <c r="M3104" i="4"/>
  <c r="N3104" i="4"/>
  <c r="O3104" i="4" s="1" a="1"/>
  <c r="O3104" i="4" s="1"/>
  <c r="Q3104" i="4"/>
  <c r="R3104" i="4" s="1" a="1"/>
  <c r="R3104" i="4" s="1"/>
  <c r="K3105" i="4"/>
  <c r="L3105" i="4"/>
  <c r="M3105" i="4"/>
  <c r="Q3105" i="4" s="1"/>
  <c r="R3105" i="4" s="1" a="1"/>
  <c r="R3105" i="4" s="1"/>
  <c r="N3105" i="4"/>
  <c r="P3105" i="4" s="1" a="1"/>
  <c r="P3105" i="4" s="1"/>
  <c r="K3106" i="4"/>
  <c r="L3106" i="4"/>
  <c r="M3106" i="4"/>
  <c r="Q3106" i="4" s="1"/>
  <c r="R3106" i="4" s="1" a="1"/>
  <c r="R3106" i="4" s="1"/>
  <c r="N3106" i="4"/>
  <c r="O3106" i="4" s="1" a="1"/>
  <c r="O3106" i="4" s="1"/>
  <c r="K3107" i="4"/>
  <c r="L3107" i="4"/>
  <c r="M3107" i="4"/>
  <c r="Q3107" i="4" s="1"/>
  <c r="R3107" i="4" s="1" a="1"/>
  <c r="R3107" i="4" s="1"/>
  <c r="N3107" i="4"/>
  <c r="O3107" i="4" a="1"/>
  <c r="O3107" i="4" s="1"/>
  <c r="P3107" i="4" a="1"/>
  <c r="P3107" i="4" s="1"/>
  <c r="K3108" i="4"/>
  <c r="L3108" i="4"/>
  <c r="M3108" i="4"/>
  <c r="Q3108" i="4" s="1"/>
  <c r="N3108" i="4"/>
  <c r="O3108" i="4" a="1"/>
  <c r="O3108" i="4" s="1"/>
  <c r="P3108" i="4" a="1"/>
  <c r="P3108" i="4" s="1"/>
  <c r="R3108" i="4" a="1"/>
  <c r="R3108" i="4" s="1"/>
  <c r="K3109" i="4"/>
  <c r="L3109" i="4"/>
  <c r="M3109" i="4"/>
  <c r="Q3109" i="4" s="1"/>
  <c r="R3109" i="4" s="1" a="1"/>
  <c r="R3109" i="4" s="1"/>
  <c r="N3109" i="4"/>
  <c r="K3110" i="4"/>
  <c r="L3110" i="4"/>
  <c r="M3110" i="4"/>
  <c r="Q3110" i="4" s="1"/>
  <c r="R3110" i="4" s="1" a="1"/>
  <c r="R3110" i="4" s="1"/>
  <c r="N3110" i="4"/>
  <c r="K3111" i="4"/>
  <c r="L3111" i="4"/>
  <c r="M3111" i="4"/>
  <c r="Q3111" i="4" s="1"/>
  <c r="R3111" i="4" s="1" a="1"/>
  <c r="R3111" i="4" s="1"/>
  <c r="N3111" i="4"/>
  <c r="P3111" i="4" a="1"/>
  <c r="P3111" i="4" s="1"/>
  <c r="K3112" i="4"/>
  <c r="L3112" i="4"/>
  <c r="M3112" i="4"/>
  <c r="Q3112" i="4" s="1"/>
  <c r="N3112" i="4"/>
  <c r="R3112" i="4" a="1"/>
  <c r="R3112" i="4" s="1"/>
  <c r="K3113" i="4"/>
  <c r="L3113" i="4"/>
  <c r="M3113" i="4"/>
  <c r="Q3113" i="4" s="1"/>
  <c r="R3113" i="4" s="1" a="1"/>
  <c r="R3113" i="4" s="1"/>
  <c r="N3113" i="4"/>
  <c r="O3113" i="4" s="1" a="1"/>
  <c r="O3113" i="4"/>
  <c r="P3113" i="4" a="1"/>
  <c r="P3113" i="4" s="1"/>
  <c r="S3113" i="4" s="1"/>
  <c r="T3113" i="4" s="1"/>
  <c r="K3114" i="4"/>
  <c r="L3114" i="4"/>
  <c r="M3114" i="4"/>
  <c r="N3114" i="4"/>
  <c r="O3114" i="4" s="1" a="1"/>
  <c r="O3114" i="4" s="1"/>
  <c r="P3114" i="4" a="1"/>
  <c r="P3114" i="4" s="1"/>
  <c r="Q3114" i="4"/>
  <c r="R3114" i="4" s="1" a="1"/>
  <c r="R3114" i="4" s="1"/>
  <c r="T3114" i="4" s="1"/>
  <c r="S3114" i="4"/>
  <c r="K3115" i="4"/>
  <c r="L3115" i="4"/>
  <c r="M3115" i="4"/>
  <c r="Q3115" i="4" s="1"/>
  <c r="N3115" i="4"/>
  <c r="R3115" i="4" a="1"/>
  <c r="R3115" i="4" s="1"/>
  <c r="K3116" i="4"/>
  <c r="L3116" i="4"/>
  <c r="M3116" i="4"/>
  <c r="N3116" i="4"/>
  <c r="Q3116" i="4"/>
  <c r="R3116" i="4" a="1"/>
  <c r="R3116" i="4" s="1"/>
  <c r="K3117" i="4"/>
  <c r="L3117" i="4"/>
  <c r="M3117" i="4"/>
  <c r="N3117" i="4"/>
  <c r="O3117" i="4" a="1"/>
  <c r="O3117" i="4" s="1"/>
  <c r="Q3117" i="4"/>
  <c r="R3117" i="4" s="1" a="1"/>
  <c r="R3117" i="4" s="1"/>
  <c r="K3118" i="4"/>
  <c r="L3118" i="4"/>
  <c r="M3118" i="4"/>
  <c r="Q3118" i="4" s="1"/>
  <c r="R3118" i="4" s="1" a="1"/>
  <c r="R3118" i="4" s="1"/>
  <c r="N3118" i="4"/>
  <c r="P3118" i="4" s="1" a="1"/>
  <c r="P3118" i="4" s="1"/>
  <c r="O3118" i="4" a="1"/>
  <c r="O3118" i="4" s="1"/>
  <c r="K3119" i="4"/>
  <c r="L3119" i="4"/>
  <c r="M3119" i="4"/>
  <c r="Q3119" i="4" s="1"/>
  <c r="R3119" i="4" s="1" a="1"/>
  <c r="R3119" i="4" s="1"/>
  <c r="N3119" i="4"/>
  <c r="K3120" i="4"/>
  <c r="L3120" i="4"/>
  <c r="M3120" i="4"/>
  <c r="Q3120" i="4" s="1"/>
  <c r="R3120" i="4" s="1" a="1"/>
  <c r="R3120" i="4" s="1"/>
  <c r="N3120" i="4"/>
  <c r="P3120" i="4" s="1" a="1"/>
  <c r="P3120" i="4" s="1"/>
  <c r="O3120" i="4" a="1"/>
  <c r="O3120" i="4" s="1"/>
  <c r="S3120" i="4" s="1"/>
  <c r="K3121" i="4"/>
  <c r="L3121" i="4"/>
  <c r="M3121" i="4"/>
  <c r="Q3121" i="4" s="1"/>
  <c r="N3121" i="4"/>
  <c r="P3121" i="4" s="1" a="1"/>
  <c r="P3121" i="4" s="1"/>
  <c r="O3121" i="4" a="1"/>
  <c r="O3121" i="4" s="1"/>
  <c r="R3121" i="4" a="1"/>
  <c r="R3121" i="4" s="1"/>
  <c r="K3122" i="4"/>
  <c r="L3122" i="4"/>
  <c r="M3122" i="4"/>
  <c r="Q3122" i="4" s="1"/>
  <c r="N3122" i="4"/>
  <c r="R3122" i="4" a="1"/>
  <c r="R3122" i="4" s="1"/>
  <c r="K3123" i="4"/>
  <c r="L3123" i="4"/>
  <c r="M3123" i="4"/>
  <c r="Q3123" i="4" s="1"/>
  <c r="N3123" i="4"/>
  <c r="R3123" i="4" a="1"/>
  <c r="R3123" i="4" s="1"/>
  <c r="K3124" i="4"/>
  <c r="L3124" i="4"/>
  <c r="M3124" i="4"/>
  <c r="Q3124" i="4" s="1"/>
  <c r="R3124" i="4" s="1" a="1"/>
  <c r="R3124" i="4" s="1"/>
  <c r="N3124" i="4"/>
  <c r="K3125" i="4"/>
  <c r="L3125" i="4"/>
  <c r="M3125" i="4"/>
  <c r="Q3125" i="4" s="1"/>
  <c r="R3125" i="4" s="1" a="1"/>
  <c r="R3125" i="4" s="1"/>
  <c r="N3125" i="4"/>
  <c r="O3125" i="4" a="1"/>
  <c r="O3125" i="4" s="1"/>
  <c r="S3125" i="4" s="1"/>
  <c r="T3125" i="4" s="1"/>
  <c r="P3125" i="4" a="1"/>
  <c r="P3125" i="4" s="1"/>
  <c r="K3126" i="4"/>
  <c r="L3126" i="4"/>
  <c r="M3126" i="4"/>
  <c r="N3126" i="4"/>
  <c r="Q3126" i="4"/>
  <c r="R3126" i="4" s="1" a="1"/>
  <c r="R3126" i="4" s="1"/>
  <c r="K3127" i="4"/>
  <c r="L3127" i="4"/>
  <c r="M3127" i="4"/>
  <c r="Q3127" i="4" s="1"/>
  <c r="N3127" i="4"/>
  <c r="P3127" i="4" a="1"/>
  <c r="P3127" i="4" s="1"/>
  <c r="R3127" i="4" a="1"/>
  <c r="R3127" i="4" s="1"/>
  <c r="K3128" i="4"/>
  <c r="L3128" i="4"/>
  <c r="M3128" i="4"/>
  <c r="Q3128" i="4" s="1"/>
  <c r="R3128" i="4" s="1" a="1"/>
  <c r="R3128" i="4" s="1"/>
  <c r="N3128" i="4"/>
  <c r="O3128" i="4" s="1" a="1"/>
  <c r="O3128" i="4" s="1"/>
  <c r="P3128" i="4" a="1"/>
  <c r="P3128" i="4" s="1"/>
  <c r="S3128" i="4" s="1"/>
  <c r="K3129" i="4"/>
  <c r="L3129" i="4"/>
  <c r="M3129" i="4"/>
  <c r="Q3129" i="4" s="1"/>
  <c r="R3129" i="4" s="1" a="1"/>
  <c r="R3129" i="4" s="1"/>
  <c r="N3129" i="4"/>
  <c r="O3129" i="4" s="1" a="1"/>
  <c r="O3129" i="4" s="1"/>
  <c r="K3130" i="4"/>
  <c r="L3130" i="4"/>
  <c r="M3130" i="4"/>
  <c r="Q3130" i="4" s="1"/>
  <c r="R3130" i="4" s="1" a="1"/>
  <c r="R3130" i="4" s="1"/>
  <c r="N3130" i="4"/>
  <c r="K3131" i="4"/>
  <c r="L3131" i="4"/>
  <c r="M3131" i="4"/>
  <c r="N3131" i="4"/>
  <c r="O3131" i="4" s="1" a="1"/>
  <c r="O3131" i="4" s="1"/>
  <c r="Q3131" i="4"/>
  <c r="R3131" i="4" s="1" a="1"/>
  <c r="R3131" i="4" s="1"/>
  <c r="K3132" i="4"/>
  <c r="L3132" i="4"/>
  <c r="M3132" i="4"/>
  <c r="Q3132" i="4" s="1"/>
  <c r="N3132" i="4"/>
  <c r="O3132" i="4" s="1" a="1"/>
  <c r="O3132" i="4"/>
  <c r="R3132" i="4" a="1"/>
  <c r="R3132" i="4" s="1"/>
  <c r="K3133" i="4"/>
  <c r="L3133" i="4"/>
  <c r="M3133" i="4"/>
  <c r="Q3133" i="4" s="1"/>
  <c r="R3133" i="4" s="1" a="1"/>
  <c r="R3133" i="4" s="1"/>
  <c r="N3133" i="4"/>
  <c r="P3133" i="4" s="1" a="1"/>
  <c r="P3133" i="4" s="1"/>
  <c r="K3134" i="4"/>
  <c r="L3134" i="4"/>
  <c r="M3134" i="4"/>
  <c r="Q3134" i="4" s="1"/>
  <c r="R3134" i="4" s="1" a="1"/>
  <c r="R3134" i="4" s="1"/>
  <c r="N3134" i="4"/>
  <c r="P3134" i="4" s="1" a="1"/>
  <c r="P3134" i="4"/>
  <c r="K3135" i="4"/>
  <c r="S3135" i="4" s="1"/>
  <c r="L3135" i="4"/>
  <c r="M3135" i="4"/>
  <c r="Q3135" i="4" s="1"/>
  <c r="R3135" i="4" s="1" a="1"/>
  <c r="R3135" i="4" s="1"/>
  <c r="N3135" i="4"/>
  <c r="O3135" i="4" s="1" a="1"/>
  <c r="O3135" i="4" s="1"/>
  <c r="P3135" i="4" a="1"/>
  <c r="P3135" i="4"/>
  <c r="K3136" i="4"/>
  <c r="L3136" i="4"/>
  <c r="M3136" i="4"/>
  <c r="Q3136" i="4" s="1"/>
  <c r="R3136" i="4" s="1" a="1"/>
  <c r="N3136" i="4"/>
  <c r="R3136" i="4"/>
  <c r="K3137" i="4"/>
  <c r="L3137" i="4"/>
  <c r="M3137" i="4"/>
  <c r="Q3137" i="4" s="1"/>
  <c r="R3137" i="4" s="1" a="1"/>
  <c r="R3137" i="4" s="1"/>
  <c r="N3137" i="4"/>
  <c r="O3137" i="4" a="1"/>
  <c r="O3137" i="4" s="1"/>
  <c r="P3137" i="4" a="1"/>
  <c r="P3137" i="4" s="1"/>
  <c r="S3137" i="4" s="1"/>
  <c r="K3138" i="4"/>
  <c r="L3138" i="4"/>
  <c r="M3138" i="4"/>
  <c r="Q3138" i="4" s="1"/>
  <c r="R3138" i="4" s="1" a="1"/>
  <c r="R3138" i="4" s="1"/>
  <c r="N3138" i="4"/>
  <c r="K3139" i="4"/>
  <c r="L3139" i="4"/>
  <c r="M3139" i="4"/>
  <c r="N3139" i="4"/>
  <c r="Q3139" i="4"/>
  <c r="R3139" i="4" a="1"/>
  <c r="R3139" i="4" s="1"/>
  <c r="K3140" i="4"/>
  <c r="L3140" i="4"/>
  <c r="M3140" i="4"/>
  <c r="Q3140" i="4" s="1"/>
  <c r="R3140" i="4" s="1" a="1"/>
  <c r="R3140" i="4" s="1"/>
  <c r="N3140" i="4"/>
  <c r="O3140" i="4" a="1"/>
  <c r="O3140" i="4" s="1"/>
  <c r="P3140" i="4" a="1"/>
  <c r="P3140" i="4" s="1"/>
  <c r="S3140" i="4" s="1"/>
  <c r="K3141" i="4"/>
  <c r="L3141" i="4"/>
  <c r="M3141" i="4"/>
  <c r="Q3141" i="4" s="1"/>
  <c r="R3141" i="4" s="1" a="1"/>
  <c r="R3141" i="4" s="1"/>
  <c r="N3141" i="4"/>
  <c r="O3141" i="4" a="1"/>
  <c r="O3141" i="4" s="1"/>
  <c r="P3141" i="4" a="1"/>
  <c r="P3141" i="4" s="1"/>
  <c r="K3142" i="4"/>
  <c r="L3142" i="4"/>
  <c r="M3142" i="4"/>
  <c r="N3142" i="4"/>
  <c r="O3142" i="4" s="1" a="1"/>
  <c r="O3142" i="4" s="1"/>
  <c r="P3142" i="4" a="1"/>
  <c r="P3142" i="4" s="1"/>
  <c r="S3142" i="4" s="1"/>
  <c r="Q3142" i="4"/>
  <c r="R3142" i="4" s="1" a="1"/>
  <c r="R3142" i="4" s="1"/>
  <c r="K3143" i="4"/>
  <c r="L3143" i="4"/>
  <c r="M3143" i="4"/>
  <c r="Q3143" i="4" s="1"/>
  <c r="R3143" i="4" s="1" a="1"/>
  <c r="R3143" i="4" s="1"/>
  <c r="N3143" i="4"/>
  <c r="O3143" i="4" a="1"/>
  <c r="O3143" i="4" s="1"/>
  <c r="K3144" i="4"/>
  <c r="L3144" i="4"/>
  <c r="M3144" i="4"/>
  <c r="Q3144" i="4" s="1"/>
  <c r="R3144" i="4" s="1" a="1"/>
  <c r="R3144" i="4" s="1"/>
  <c r="N3144" i="4"/>
  <c r="O3144" i="4" a="1"/>
  <c r="O3144" i="4" s="1"/>
  <c r="P3144" i="4" a="1"/>
  <c r="P3144" i="4" s="1"/>
  <c r="K3145" i="4"/>
  <c r="L3145" i="4"/>
  <c r="M3145" i="4"/>
  <c r="Q3145" i="4" s="1"/>
  <c r="N3145" i="4"/>
  <c r="P3145" i="4" s="1" a="1"/>
  <c r="P3145" i="4" s="1"/>
  <c r="S3145" i="4" s="1"/>
  <c r="T3145" i="4" s="1"/>
  <c r="O3145" i="4" a="1"/>
  <c r="O3145" i="4" s="1"/>
  <c r="R3145" i="4" a="1"/>
  <c r="R3145" i="4" s="1"/>
  <c r="K3146" i="4"/>
  <c r="L3146" i="4"/>
  <c r="M3146" i="4"/>
  <c r="Q3146" i="4" s="1"/>
  <c r="R3146" i="4" s="1" a="1"/>
  <c r="R3146" i="4" s="1"/>
  <c r="N3146" i="4"/>
  <c r="P3146" i="4" s="1" a="1"/>
  <c r="O3146" i="4" a="1"/>
  <c r="O3146" i="4" s="1"/>
  <c r="P3146" i="4"/>
  <c r="S3146" i="4" s="1"/>
  <c r="K3147" i="4"/>
  <c r="L3147" i="4"/>
  <c r="M3147" i="4"/>
  <c r="Q3147" i="4" s="1"/>
  <c r="N3147" i="4"/>
  <c r="P3147" i="4" s="1" a="1"/>
  <c r="O3147" i="4" a="1"/>
  <c r="O3147" i="4" s="1"/>
  <c r="P3147" i="4"/>
  <c r="S3147" i="4" s="1"/>
  <c r="T3147" i="4" s="1"/>
  <c r="R3147" i="4" a="1"/>
  <c r="R3147" i="4"/>
  <c r="K3148" i="4"/>
  <c r="L3148" i="4"/>
  <c r="M3148" i="4"/>
  <c r="Q3148" i="4" s="1"/>
  <c r="R3148" i="4" s="1" a="1"/>
  <c r="R3148" i="4" s="1"/>
  <c r="N3148" i="4"/>
  <c r="O3148" i="4" s="1" a="1"/>
  <c r="O3148" i="4" s="1"/>
  <c r="K3149" i="4"/>
  <c r="L3149" i="4"/>
  <c r="M3149" i="4"/>
  <c r="Q3149" i="4" s="1"/>
  <c r="R3149" i="4" s="1" a="1"/>
  <c r="R3149" i="4" s="1"/>
  <c r="N3149" i="4"/>
  <c r="O3149" i="4" a="1"/>
  <c r="O3149" i="4" s="1"/>
  <c r="P3149" i="4" a="1"/>
  <c r="P3149" i="4" s="1"/>
  <c r="S3149" i="4" s="1"/>
  <c r="K3150" i="4"/>
  <c r="L3150" i="4"/>
  <c r="M3150" i="4"/>
  <c r="N3150" i="4"/>
  <c r="O3150" i="4" s="1" a="1"/>
  <c r="O3150" i="4" s="1"/>
  <c r="P3150" i="4" a="1"/>
  <c r="P3150" i="4" s="1"/>
  <c r="Q3150" i="4"/>
  <c r="R3150" i="4" a="1"/>
  <c r="R3150" i="4" s="1"/>
  <c r="K3151" i="4"/>
  <c r="L3151" i="4"/>
  <c r="M3151" i="4"/>
  <c r="Q3151" i="4" s="1"/>
  <c r="R3151" i="4" s="1" a="1"/>
  <c r="R3151" i="4" s="1"/>
  <c r="N3151" i="4"/>
  <c r="K3152" i="4"/>
  <c r="L3152" i="4"/>
  <c r="M3152" i="4"/>
  <c r="N3152" i="4"/>
  <c r="O3152" i="4" a="1"/>
  <c r="O3152" i="4" s="1"/>
  <c r="P3152" i="4" a="1"/>
  <c r="P3152" i="4" s="1"/>
  <c r="Q3152" i="4"/>
  <c r="R3152" i="4" s="1" a="1"/>
  <c r="R3152" i="4" s="1"/>
  <c r="K3153" i="4"/>
  <c r="L3153" i="4"/>
  <c r="M3153" i="4"/>
  <c r="Q3153" i="4" s="1"/>
  <c r="R3153" i="4" s="1" a="1"/>
  <c r="R3153" i="4" s="1"/>
  <c r="N3153" i="4"/>
  <c r="K3154" i="4"/>
  <c r="L3154" i="4"/>
  <c r="M3154" i="4"/>
  <c r="Q3154" i="4" s="1"/>
  <c r="R3154" i="4" s="1" a="1"/>
  <c r="R3154" i="4" s="1"/>
  <c r="N3154" i="4"/>
  <c r="O3154" i="4" a="1"/>
  <c r="O3154" i="4" s="1"/>
  <c r="K3155" i="4"/>
  <c r="L3155" i="4"/>
  <c r="M3155" i="4"/>
  <c r="Q3155" i="4" s="1"/>
  <c r="R3155" i="4" s="1" a="1"/>
  <c r="R3155" i="4" s="1"/>
  <c r="N3155" i="4"/>
  <c r="O3155" i="4" a="1"/>
  <c r="O3155" i="4"/>
  <c r="P3155" i="4" a="1"/>
  <c r="P3155" i="4" s="1"/>
  <c r="K3156" i="4"/>
  <c r="L3156" i="4"/>
  <c r="M3156" i="4"/>
  <c r="Q3156" i="4" s="1"/>
  <c r="R3156" i="4" s="1" a="1"/>
  <c r="R3156" i="4" s="1"/>
  <c r="N3156" i="4"/>
  <c r="O3156" i="4" a="1"/>
  <c r="O3156" i="4" s="1"/>
  <c r="P3156" i="4" a="1"/>
  <c r="P3156" i="4" s="1"/>
  <c r="K3157" i="4"/>
  <c r="L3157" i="4"/>
  <c r="M3157" i="4"/>
  <c r="Q3157" i="4" s="1"/>
  <c r="R3157" i="4" s="1" a="1"/>
  <c r="R3157" i="4" s="1"/>
  <c r="N3157" i="4"/>
  <c r="K3158" i="4"/>
  <c r="L3158" i="4"/>
  <c r="M3158" i="4"/>
  <c r="Q3158" i="4" s="1"/>
  <c r="R3158" i="4" s="1" a="1"/>
  <c r="R3158" i="4" s="1"/>
  <c r="N3158" i="4"/>
  <c r="O3158" i="4" s="1" a="1"/>
  <c r="O3158" i="4" s="1"/>
  <c r="K3159" i="4"/>
  <c r="L3159" i="4"/>
  <c r="M3159" i="4"/>
  <c r="Q3159" i="4" s="1"/>
  <c r="R3159" i="4" s="1" a="1"/>
  <c r="R3159" i="4" s="1"/>
  <c r="N3159" i="4"/>
  <c r="P3159" i="4" a="1"/>
  <c r="P3159" i="4" s="1"/>
  <c r="K3160" i="4"/>
  <c r="L3160" i="4"/>
  <c r="M3160" i="4"/>
  <c r="Q3160" i="4" s="1"/>
  <c r="R3160" i="4" s="1" a="1"/>
  <c r="R3160" i="4" s="1"/>
  <c r="N3160" i="4"/>
  <c r="P3160" i="4" a="1"/>
  <c r="P3160" i="4" s="1"/>
  <c r="K3161" i="4"/>
  <c r="L3161" i="4"/>
  <c r="M3161" i="4"/>
  <c r="Q3161" i="4" s="1"/>
  <c r="R3161" i="4" s="1" a="1"/>
  <c r="R3161" i="4" s="1"/>
  <c r="N3161" i="4"/>
  <c r="K3162" i="4"/>
  <c r="L3162" i="4"/>
  <c r="M3162" i="4"/>
  <c r="Q3162" i="4" s="1"/>
  <c r="R3162" i="4" s="1" a="1"/>
  <c r="R3162" i="4" s="1"/>
  <c r="N3162" i="4"/>
  <c r="O3162" i="4" s="1" a="1"/>
  <c r="O3162" i="4"/>
  <c r="P3162" i="4" a="1"/>
  <c r="P3162" i="4" s="1"/>
  <c r="K3163" i="4"/>
  <c r="L3163" i="4"/>
  <c r="M3163" i="4"/>
  <c r="Q3163" i="4" s="1"/>
  <c r="R3163" i="4" s="1" a="1"/>
  <c r="N3163" i="4"/>
  <c r="O3163" i="4" s="1" a="1"/>
  <c r="O3163" i="4" s="1"/>
  <c r="P3163" i="4" a="1"/>
  <c r="P3163" i="4" s="1"/>
  <c r="R3163" i="4"/>
  <c r="K3164" i="4"/>
  <c r="L3164" i="4"/>
  <c r="M3164" i="4"/>
  <c r="Q3164" i="4" s="1"/>
  <c r="R3164" i="4" s="1" a="1"/>
  <c r="N3164" i="4"/>
  <c r="P3164" i="4" s="1" a="1"/>
  <c r="P3164" i="4" s="1"/>
  <c r="R3164" i="4"/>
  <c r="K3165" i="4"/>
  <c r="L3165" i="4"/>
  <c r="M3165" i="4"/>
  <c r="Q3165" i="4" s="1"/>
  <c r="R3165" i="4" s="1" a="1"/>
  <c r="R3165" i="4" s="1"/>
  <c r="N3165" i="4"/>
  <c r="O3165" i="4" a="1"/>
  <c r="O3165" i="4" s="1"/>
  <c r="K3166" i="4"/>
  <c r="L3166" i="4"/>
  <c r="M3166" i="4"/>
  <c r="N3166" i="4"/>
  <c r="Q3166" i="4"/>
  <c r="R3166" i="4" s="1" a="1"/>
  <c r="R3166" i="4" s="1"/>
  <c r="K3167" i="4"/>
  <c r="L3167" i="4"/>
  <c r="M3167" i="4"/>
  <c r="N3167" i="4"/>
  <c r="Q3167" i="4"/>
  <c r="R3167" i="4" s="1" a="1"/>
  <c r="R3167" i="4" s="1"/>
  <c r="K3168" i="4"/>
  <c r="L3168" i="4"/>
  <c r="M3168" i="4"/>
  <c r="Q3168" i="4" s="1"/>
  <c r="R3168" i="4" s="1" a="1"/>
  <c r="R3168" i="4" s="1"/>
  <c r="N3168" i="4"/>
  <c r="P3168" i="4" s="1" a="1"/>
  <c r="P3168" i="4" s="1"/>
  <c r="K3169" i="4"/>
  <c r="L3169" i="4"/>
  <c r="M3169" i="4"/>
  <c r="Q3169" i="4" s="1"/>
  <c r="R3169" i="4" s="1" a="1"/>
  <c r="R3169" i="4" s="1"/>
  <c r="N3169" i="4"/>
  <c r="O3169" i="4" s="1" a="1"/>
  <c r="O3169" i="4" s="1"/>
  <c r="K3170" i="4"/>
  <c r="S3170" i="4" s="1"/>
  <c r="L3170" i="4"/>
  <c r="M3170" i="4"/>
  <c r="Q3170" i="4" s="1"/>
  <c r="N3170" i="4"/>
  <c r="P3170" i="4" s="1" a="1"/>
  <c r="P3170" i="4" s="1"/>
  <c r="O3170" i="4" a="1"/>
  <c r="O3170" i="4" s="1"/>
  <c r="R3170" i="4" a="1"/>
  <c r="R3170" i="4"/>
  <c r="K3171" i="4"/>
  <c r="L3171" i="4"/>
  <c r="M3171" i="4"/>
  <c r="Q3171" i="4" s="1"/>
  <c r="R3171" i="4" s="1" a="1"/>
  <c r="R3171" i="4" s="1"/>
  <c r="N3171" i="4"/>
  <c r="K3172" i="4"/>
  <c r="L3172" i="4"/>
  <c r="M3172" i="4"/>
  <c r="Q3172" i="4" s="1"/>
  <c r="N3172" i="4"/>
  <c r="R3172" i="4" a="1"/>
  <c r="R3172" i="4" s="1"/>
  <c r="K3173" i="4"/>
  <c r="L3173" i="4"/>
  <c r="M3173" i="4"/>
  <c r="Q3173" i="4" s="1"/>
  <c r="R3173" i="4" s="1" a="1"/>
  <c r="R3173" i="4" s="1"/>
  <c r="N3173" i="4"/>
  <c r="O3173" i="4" a="1"/>
  <c r="O3173" i="4" s="1"/>
  <c r="K3174" i="4"/>
  <c r="L3174" i="4"/>
  <c r="M3174" i="4"/>
  <c r="N3174" i="4"/>
  <c r="Q3174" i="4"/>
  <c r="R3174" i="4" s="1" a="1"/>
  <c r="R3174" i="4"/>
  <c r="K3175" i="4"/>
  <c r="L3175" i="4"/>
  <c r="M3175" i="4"/>
  <c r="Q3175" i="4" s="1"/>
  <c r="R3175" i="4" s="1" a="1"/>
  <c r="R3175" i="4" s="1"/>
  <c r="N3175" i="4"/>
  <c r="K3176" i="4"/>
  <c r="L3176" i="4"/>
  <c r="M3176" i="4"/>
  <c r="N3176" i="4"/>
  <c r="O3176" i="4" s="1" a="1"/>
  <c r="O3176" i="4" s="1"/>
  <c r="P3176" i="4" a="1"/>
  <c r="P3176" i="4" s="1"/>
  <c r="S3176" i="4" s="1"/>
  <c r="Q3176" i="4"/>
  <c r="R3176" i="4" a="1"/>
  <c r="R3176" i="4" s="1"/>
  <c r="K3177" i="4"/>
  <c r="L3177" i="4"/>
  <c r="M3177" i="4"/>
  <c r="Q3177" i="4" s="1"/>
  <c r="R3177" i="4" s="1" a="1"/>
  <c r="R3177" i="4" s="1"/>
  <c r="N3177" i="4"/>
  <c r="O3177" i="4" s="1" a="1"/>
  <c r="O3177" i="4" s="1"/>
  <c r="P3177" i="4" a="1"/>
  <c r="P3177" i="4" s="1"/>
  <c r="K3178" i="4"/>
  <c r="L3178" i="4"/>
  <c r="M3178" i="4"/>
  <c r="N3178" i="4"/>
  <c r="O3178" i="4" s="1" a="1"/>
  <c r="O3178" i="4"/>
  <c r="Q3178" i="4"/>
  <c r="R3178" i="4" s="1" a="1"/>
  <c r="R3178" i="4" s="1"/>
  <c r="K3179" i="4"/>
  <c r="L3179" i="4"/>
  <c r="M3179" i="4"/>
  <c r="Q3179" i="4" s="1"/>
  <c r="R3179" i="4" s="1" a="1"/>
  <c r="N3179" i="4"/>
  <c r="O3179" i="4" s="1" a="1"/>
  <c r="O3179" i="4" s="1"/>
  <c r="P3179" i="4" a="1"/>
  <c r="P3179" i="4"/>
  <c r="R3179" i="4"/>
  <c r="K3180" i="4"/>
  <c r="L3180" i="4"/>
  <c r="M3180" i="4"/>
  <c r="Q3180" i="4" s="1"/>
  <c r="R3180" i="4" s="1" a="1"/>
  <c r="R3180" i="4" s="1"/>
  <c r="N3180" i="4"/>
  <c r="O3180" i="4" s="1" a="1"/>
  <c r="O3180" i="4" s="1"/>
  <c r="K3181" i="4"/>
  <c r="L3181" i="4"/>
  <c r="M3181" i="4"/>
  <c r="N3181" i="4"/>
  <c r="O3181" i="4" s="1" a="1"/>
  <c r="O3181" i="4" s="1"/>
  <c r="Q3181" i="4"/>
  <c r="R3181" i="4" a="1"/>
  <c r="R3181" i="4" s="1"/>
  <c r="K3182" i="4"/>
  <c r="L3182" i="4"/>
  <c r="M3182" i="4"/>
  <c r="Q3182" i="4" s="1"/>
  <c r="R3182" i="4" s="1" a="1"/>
  <c r="N3182" i="4"/>
  <c r="P3182" i="4" s="1" a="1"/>
  <c r="P3182" i="4" s="1"/>
  <c r="R3182" i="4"/>
  <c r="K3183" i="4"/>
  <c r="L3183" i="4"/>
  <c r="M3183" i="4"/>
  <c r="Q3183" i="4" s="1"/>
  <c r="N3183" i="4"/>
  <c r="O3183" i="4" s="1" a="1"/>
  <c r="O3183" i="4" s="1"/>
  <c r="P3183" i="4" a="1"/>
  <c r="P3183" i="4"/>
  <c r="R3183" i="4" a="1"/>
  <c r="R3183" i="4"/>
  <c r="K3184" i="4"/>
  <c r="L3184" i="4"/>
  <c r="M3184" i="4"/>
  <c r="Q3184" i="4" s="1"/>
  <c r="R3184" i="4" s="1" a="1"/>
  <c r="R3184" i="4" s="1"/>
  <c r="N3184" i="4"/>
  <c r="K3185" i="4"/>
  <c r="L3185" i="4"/>
  <c r="M3185" i="4"/>
  <c r="Q3185" i="4" s="1"/>
  <c r="R3185" i="4" s="1" a="1"/>
  <c r="R3185" i="4" s="1"/>
  <c r="N3185" i="4"/>
  <c r="O3185" i="4" a="1"/>
  <c r="O3185" i="4"/>
  <c r="P3185" i="4" a="1"/>
  <c r="P3185" i="4"/>
  <c r="K3186" i="4"/>
  <c r="L3186" i="4"/>
  <c r="M3186" i="4"/>
  <c r="N3186" i="4"/>
  <c r="O3186" i="4" a="1"/>
  <c r="O3186" i="4" s="1"/>
  <c r="P3186" i="4" a="1"/>
  <c r="P3186" i="4" s="1"/>
  <c r="Q3186" i="4"/>
  <c r="R3186" i="4" a="1"/>
  <c r="R3186" i="4" s="1"/>
  <c r="K3187" i="4"/>
  <c r="L3187" i="4"/>
  <c r="M3187" i="4"/>
  <c r="Q3187" i="4" s="1"/>
  <c r="R3187" i="4" s="1" a="1"/>
  <c r="R3187" i="4" s="1"/>
  <c r="N3187" i="4"/>
  <c r="K3188" i="4"/>
  <c r="L3188" i="4"/>
  <c r="M3188" i="4"/>
  <c r="Q3188" i="4" s="1"/>
  <c r="R3188" i="4" s="1" a="1"/>
  <c r="R3188" i="4" s="1"/>
  <c r="N3188" i="4"/>
  <c r="P3188" i="4" s="1" a="1"/>
  <c r="P3188" i="4" s="1"/>
  <c r="O3188" i="4" a="1"/>
  <c r="O3188" i="4" s="1"/>
  <c r="K3189" i="4"/>
  <c r="L3189" i="4"/>
  <c r="M3189" i="4"/>
  <c r="Q3189" i="4" s="1"/>
  <c r="R3189" i="4" s="1" a="1"/>
  <c r="R3189" i="4" s="1"/>
  <c r="N3189" i="4"/>
  <c r="O3189" i="4" a="1"/>
  <c r="O3189" i="4" s="1"/>
  <c r="P3189" i="4" a="1"/>
  <c r="P3189" i="4" s="1"/>
  <c r="K3190" i="4"/>
  <c r="L3190" i="4"/>
  <c r="M3190" i="4"/>
  <c r="Q3190" i="4" s="1"/>
  <c r="R3190" i="4" s="1" a="1"/>
  <c r="R3190" i="4" s="1"/>
  <c r="N3190" i="4"/>
  <c r="P3190" i="4" s="1" a="1"/>
  <c r="P3190" i="4" s="1"/>
  <c r="K3191" i="4"/>
  <c r="L3191" i="4"/>
  <c r="M3191" i="4"/>
  <c r="N3191" i="4"/>
  <c r="O3191" i="4" a="1"/>
  <c r="O3191" i="4" s="1"/>
  <c r="P3191" i="4" a="1"/>
  <c r="P3191" i="4" s="1"/>
  <c r="Q3191" i="4"/>
  <c r="R3191" i="4" s="1" a="1"/>
  <c r="R3191" i="4" s="1"/>
  <c r="K3192" i="4"/>
  <c r="L3192" i="4"/>
  <c r="M3192" i="4"/>
  <c r="Q3192" i="4" s="1"/>
  <c r="R3192" i="4" s="1" a="1"/>
  <c r="N3192" i="4"/>
  <c r="O3192" i="4" a="1"/>
  <c r="O3192" i="4" s="1"/>
  <c r="P3192" i="4" a="1"/>
  <c r="P3192" i="4" s="1"/>
  <c r="R3192" i="4"/>
  <c r="K3193" i="4"/>
  <c r="L3193" i="4"/>
  <c r="M3193" i="4"/>
  <c r="Q3193" i="4" s="1"/>
  <c r="R3193" i="4" s="1" a="1"/>
  <c r="R3193" i="4" s="1"/>
  <c r="N3193" i="4"/>
  <c r="O3193" i="4" s="1" a="1"/>
  <c r="O3193" i="4" s="1"/>
  <c r="K3194" i="4"/>
  <c r="L3194" i="4"/>
  <c r="M3194" i="4"/>
  <c r="N3194" i="4"/>
  <c r="P3194" i="4" s="1" a="1"/>
  <c r="O3194" i="4" a="1"/>
  <c r="O3194" i="4" s="1"/>
  <c r="P3194" i="4"/>
  <c r="Q3194" i="4"/>
  <c r="R3194" i="4" s="1" a="1"/>
  <c r="R3194" i="4" s="1"/>
  <c r="K3195" i="4"/>
  <c r="L3195" i="4"/>
  <c r="M3195" i="4"/>
  <c r="N3195" i="4"/>
  <c r="P3195" i="4" s="1" a="1"/>
  <c r="P3195" i="4" s="1"/>
  <c r="S3195" i="4" s="1"/>
  <c r="O3195" i="4" a="1"/>
  <c r="O3195" i="4" s="1"/>
  <c r="Q3195" i="4"/>
  <c r="R3195" i="4" s="1" a="1"/>
  <c r="R3195" i="4" s="1"/>
  <c r="K3196" i="4"/>
  <c r="L3196" i="4"/>
  <c r="M3196" i="4"/>
  <c r="N3196" i="4"/>
  <c r="O3196" i="4" s="1" a="1"/>
  <c r="O3196" i="4" s="1"/>
  <c r="Q3196" i="4"/>
  <c r="R3196" i="4" s="1" a="1"/>
  <c r="R3196" i="4" s="1"/>
  <c r="K3197" i="4"/>
  <c r="L3197" i="4"/>
  <c r="M3197" i="4"/>
  <c r="Q3197" i="4" s="1"/>
  <c r="R3197" i="4" s="1" a="1"/>
  <c r="R3197" i="4" s="1"/>
  <c r="N3197" i="4"/>
  <c r="O3197" i="4" a="1"/>
  <c r="O3197" i="4" s="1"/>
  <c r="P3197" i="4" a="1"/>
  <c r="P3197" i="4"/>
  <c r="S3197" i="4" s="1"/>
  <c r="K3198" i="4"/>
  <c r="L3198" i="4"/>
  <c r="M3198" i="4"/>
  <c r="Q3198" i="4" s="1"/>
  <c r="N3198" i="4"/>
  <c r="R3198" i="4" a="1"/>
  <c r="R3198" i="4" s="1"/>
  <c r="K3199" i="4"/>
  <c r="L3199" i="4"/>
  <c r="M3199" i="4"/>
  <c r="Q3199" i="4" s="1"/>
  <c r="R3199" i="4" s="1" a="1"/>
  <c r="R3199" i="4" s="1"/>
  <c r="N3199" i="4"/>
  <c r="K3200" i="4"/>
  <c r="L3200" i="4"/>
  <c r="M3200" i="4"/>
  <c r="Q3200" i="4" s="1"/>
  <c r="R3200" i="4" s="1" a="1"/>
  <c r="R3200" i="4" s="1"/>
  <c r="N3200" i="4"/>
  <c r="K3201" i="4"/>
  <c r="L3201" i="4"/>
  <c r="M3201" i="4"/>
  <c r="Q3201" i="4" s="1"/>
  <c r="R3201" i="4" s="1" a="1"/>
  <c r="R3201" i="4" s="1"/>
  <c r="N3201" i="4"/>
  <c r="K3202" i="4"/>
  <c r="L3202" i="4"/>
  <c r="M3202" i="4"/>
  <c r="Q3202" i="4" s="1"/>
  <c r="R3202" i="4" s="1" a="1"/>
  <c r="R3202" i="4" s="1"/>
  <c r="N3202" i="4"/>
  <c r="O3202" i="4" s="1" a="1"/>
  <c r="O3202" i="4" s="1"/>
  <c r="K3203" i="4"/>
  <c r="L3203" i="4"/>
  <c r="M3203" i="4"/>
  <c r="Q3203" i="4" s="1"/>
  <c r="R3203" i="4" s="1" a="1"/>
  <c r="R3203" i="4" s="1"/>
  <c r="N3203" i="4"/>
  <c r="P3203" i="4" s="1" a="1"/>
  <c r="P3203" i="4" s="1"/>
  <c r="O3203" i="4" a="1"/>
  <c r="O3203" i="4" s="1"/>
  <c r="K3204" i="4"/>
  <c r="L3204" i="4"/>
  <c r="M3204" i="4"/>
  <c r="Q3204" i="4" s="1"/>
  <c r="R3204" i="4" s="1" a="1"/>
  <c r="R3204" i="4" s="1"/>
  <c r="N3204" i="4"/>
  <c r="K3205" i="4"/>
  <c r="L3205" i="4"/>
  <c r="M3205" i="4"/>
  <c r="N3205" i="4"/>
  <c r="O3205" i="4" a="1"/>
  <c r="O3205" i="4" s="1"/>
  <c r="P3205" i="4" a="1"/>
  <c r="P3205" i="4" s="1"/>
  <c r="Q3205" i="4"/>
  <c r="R3205" i="4" s="1" a="1"/>
  <c r="R3205" i="4" s="1"/>
  <c r="K3206" i="4"/>
  <c r="L3206" i="4"/>
  <c r="M3206" i="4"/>
  <c r="Q3206" i="4" s="1"/>
  <c r="R3206" i="4" s="1" a="1"/>
  <c r="R3206" i="4" s="1"/>
  <c r="N3206" i="4"/>
  <c r="O3206" i="4" a="1"/>
  <c r="O3206" i="4" s="1"/>
  <c r="K3207" i="4"/>
  <c r="L3207" i="4"/>
  <c r="M3207" i="4"/>
  <c r="Q3207" i="4" s="1"/>
  <c r="R3207" i="4" s="1" a="1"/>
  <c r="R3207" i="4" s="1"/>
  <c r="N3207" i="4"/>
  <c r="O3207" i="4" s="1" a="1"/>
  <c r="O3207" i="4" s="1"/>
  <c r="P3207" i="4" a="1"/>
  <c r="P3207" i="4"/>
  <c r="K3208" i="4"/>
  <c r="L3208" i="4"/>
  <c r="M3208" i="4"/>
  <c r="Q3208" i="4" s="1"/>
  <c r="R3208" i="4" s="1" a="1"/>
  <c r="R3208" i="4" s="1"/>
  <c r="N3208" i="4"/>
  <c r="P3208" i="4" s="1" a="1"/>
  <c r="P3208" i="4" s="1"/>
  <c r="K3209" i="4"/>
  <c r="L3209" i="4"/>
  <c r="M3209" i="4"/>
  <c r="N3209" i="4"/>
  <c r="O3209" i="4" s="1" a="1"/>
  <c r="O3209" i="4" s="1"/>
  <c r="Q3209" i="4"/>
  <c r="R3209" i="4" s="1" a="1"/>
  <c r="R3209" i="4" s="1"/>
  <c r="K3210" i="4"/>
  <c r="L3210" i="4"/>
  <c r="M3210" i="4"/>
  <c r="N3210" i="4"/>
  <c r="O3210" i="4" a="1"/>
  <c r="O3210" i="4" s="1"/>
  <c r="P3210" i="4" a="1"/>
  <c r="P3210" i="4" s="1"/>
  <c r="Q3210" i="4"/>
  <c r="R3210" i="4" s="1" a="1"/>
  <c r="R3210" i="4"/>
  <c r="T3210" i="4" s="1"/>
  <c r="S3210" i="4"/>
  <c r="K3211" i="4"/>
  <c r="L3211" i="4"/>
  <c r="M3211" i="4"/>
  <c r="Q3211" i="4" s="1"/>
  <c r="R3211" i="4" s="1" a="1"/>
  <c r="R3211" i="4" s="1"/>
  <c r="N3211" i="4"/>
  <c r="P3211" i="4" s="1" a="1"/>
  <c r="P3211" i="4" s="1"/>
  <c r="O3211" i="4" a="1"/>
  <c r="O3211" i="4"/>
  <c r="S3211" i="4"/>
  <c r="T3211" i="4" s="1"/>
  <c r="K3212" i="4"/>
  <c r="L3212" i="4"/>
  <c r="M3212" i="4"/>
  <c r="Q3212" i="4" s="1"/>
  <c r="R3212" i="4" s="1" a="1"/>
  <c r="R3212" i="4" s="1"/>
  <c r="N3212" i="4"/>
  <c r="O3212" i="4" s="1" a="1"/>
  <c r="O3212" i="4" s="1"/>
  <c r="K3213" i="4"/>
  <c r="L3213" i="4"/>
  <c r="M3213" i="4"/>
  <c r="N3213" i="4"/>
  <c r="O3213" i="4" s="1" a="1"/>
  <c r="O3213" i="4" s="1"/>
  <c r="Q3213" i="4"/>
  <c r="R3213" i="4" s="1" a="1"/>
  <c r="R3213" i="4" s="1"/>
  <c r="K3214" i="4"/>
  <c r="L3214" i="4"/>
  <c r="M3214" i="4"/>
  <c r="Q3214" i="4" s="1"/>
  <c r="R3214" i="4" s="1" a="1"/>
  <c r="R3214" i="4" s="1"/>
  <c r="N3214" i="4"/>
  <c r="K3215" i="4"/>
  <c r="S3215" i="4" s="1"/>
  <c r="L3215" i="4"/>
  <c r="M3215" i="4"/>
  <c r="N3215" i="4"/>
  <c r="P3215" i="4" s="1" a="1"/>
  <c r="P3215" i="4" s="1"/>
  <c r="O3215" i="4" a="1"/>
  <c r="O3215" i="4" s="1"/>
  <c r="Q3215" i="4"/>
  <c r="R3215" i="4" s="1" a="1"/>
  <c r="R3215" i="4" s="1"/>
  <c r="K3216" i="4"/>
  <c r="L3216" i="4"/>
  <c r="M3216" i="4"/>
  <c r="Q3216" i="4" s="1"/>
  <c r="R3216" i="4" s="1" a="1"/>
  <c r="R3216" i="4" s="1"/>
  <c r="N3216" i="4"/>
  <c r="O3216" i="4" s="1" a="1"/>
  <c r="O3216" i="4" s="1"/>
  <c r="K3217" i="4"/>
  <c r="L3217" i="4"/>
  <c r="M3217" i="4"/>
  <c r="Q3217" i="4" s="1"/>
  <c r="N3217" i="4"/>
  <c r="P3217" i="4" s="1" a="1"/>
  <c r="P3217" i="4" s="1"/>
  <c r="R3217" i="4" a="1"/>
  <c r="R3217" i="4" s="1"/>
  <c r="K3218" i="4"/>
  <c r="L3218" i="4"/>
  <c r="M3218" i="4"/>
  <c r="Q3218" i="4" s="1"/>
  <c r="R3218" i="4" s="1" a="1"/>
  <c r="R3218" i="4" s="1"/>
  <c r="N3218" i="4"/>
  <c r="S3218" i="4"/>
  <c r="T3218" i="4" s="1"/>
  <c r="K3219" i="4"/>
  <c r="L3219" i="4"/>
  <c r="M3219" i="4"/>
  <c r="Q3219" i="4" s="1"/>
  <c r="N3219" i="4"/>
  <c r="P3219" i="4" s="1" a="1"/>
  <c r="P3219" i="4" s="1"/>
  <c r="R3219" i="4" a="1"/>
  <c r="R3219" i="4" s="1"/>
  <c r="T3219" i="4" s="1"/>
  <c r="S3219" i="4"/>
  <c r="K3220" i="4"/>
  <c r="S3220" i="4" s="1"/>
  <c r="L3220" i="4"/>
  <c r="M3220" i="4"/>
  <c r="Q3220" i="4" s="1"/>
  <c r="R3220" i="4" s="1" a="1"/>
  <c r="R3220" i="4" s="1"/>
  <c r="N3220" i="4"/>
  <c r="K3221" i="4"/>
  <c r="S3221" i="4" s="1"/>
  <c r="L3221" i="4"/>
  <c r="M3221" i="4"/>
  <c r="Q3221" i="4" s="1"/>
  <c r="R3221" i="4" s="1" a="1"/>
  <c r="R3221" i="4" s="1"/>
  <c r="N3221" i="4"/>
  <c r="O3221" i="4" s="1" a="1"/>
  <c r="O3221" i="4"/>
  <c r="P3221" i="4" a="1"/>
  <c r="P3221" i="4" s="1"/>
  <c r="K3222" i="4"/>
  <c r="L3222" i="4"/>
  <c r="M3222" i="4"/>
  <c r="N3222" i="4"/>
  <c r="Q3222" i="4"/>
  <c r="R3222" i="4" s="1" a="1"/>
  <c r="R3222" i="4" s="1"/>
  <c r="K3223" i="4"/>
  <c r="L3223" i="4"/>
  <c r="M3223" i="4"/>
  <c r="N3223" i="4"/>
  <c r="O3223" i="4" s="1" a="1"/>
  <c r="O3223" i="4" s="1"/>
  <c r="P3223" i="4" a="1"/>
  <c r="P3223" i="4" s="1"/>
  <c r="Q3223" i="4"/>
  <c r="R3223" i="4" s="1" a="1"/>
  <c r="R3223" i="4" s="1"/>
  <c r="S3223" i="4"/>
  <c r="K3224" i="4"/>
  <c r="L3224" i="4"/>
  <c r="M3224" i="4"/>
  <c r="Q3224" i="4" s="1"/>
  <c r="R3224" i="4" s="1" a="1"/>
  <c r="R3224" i="4" s="1"/>
  <c r="N3224" i="4"/>
  <c r="K3225" i="4"/>
  <c r="L3225" i="4"/>
  <c r="M3225" i="4"/>
  <c r="Q3225" i="4" s="1"/>
  <c r="R3225" i="4" s="1" a="1"/>
  <c r="R3225" i="4" s="1"/>
  <c r="N3225" i="4"/>
  <c r="K3226" i="4"/>
  <c r="S3226" i="4" s="1"/>
  <c r="T3226" i="4" s="1"/>
  <c r="L3226" i="4"/>
  <c r="M3226" i="4"/>
  <c r="Q3226" i="4" s="1"/>
  <c r="R3226" i="4" s="1" a="1"/>
  <c r="R3226" i="4" s="1"/>
  <c r="N3226" i="4"/>
  <c r="O3226" i="4" s="1" a="1"/>
  <c r="O3226" i="4" s="1"/>
  <c r="P3226" i="4" a="1"/>
  <c r="P3226" i="4" s="1"/>
  <c r="K3227" i="4"/>
  <c r="L3227" i="4"/>
  <c r="M3227" i="4"/>
  <c r="Q3227" i="4" s="1"/>
  <c r="R3227" i="4" s="1" a="1"/>
  <c r="R3227" i="4" s="1"/>
  <c r="N3227" i="4"/>
  <c r="K3228" i="4"/>
  <c r="L3228" i="4"/>
  <c r="M3228" i="4"/>
  <c r="Q3228" i="4" s="1"/>
  <c r="N3228" i="4"/>
  <c r="O3228" i="4" s="1" a="1"/>
  <c r="O3228" i="4"/>
  <c r="P3228" i="4" a="1"/>
  <c r="P3228" i="4" s="1"/>
  <c r="R3228" i="4" a="1"/>
  <c r="R3228" i="4"/>
  <c r="K3229" i="4"/>
  <c r="L3229" i="4"/>
  <c r="M3229" i="4"/>
  <c r="Q3229" i="4" s="1"/>
  <c r="R3229" i="4" s="1" a="1"/>
  <c r="R3229" i="4" s="1"/>
  <c r="N3229" i="4"/>
  <c r="O3229" i="4" s="1" a="1"/>
  <c r="O3229" i="4" s="1"/>
  <c r="P3229" i="4" a="1"/>
  <c r="P3229" i="4" s="1"/>
  <c r="S3229" i="4"/>
  <c r="T3229" i="4" s="1"/>
  <c r="K3230" i="4"/>
  <c r="L3230" i="4"/>
  <c r="M3230" i="4"/>
  <c r="N3230" i="4"/>
  <c r="Q3230" i="4"/>
  <c r="R3230" i="4" s="1" a="1"/>
  <c r="R3230" i="4" s="1"/>
  <c r="K3231" i="4"/>
  <c r="L3231" i="4"/>
  <c r="M3231" i="4"/>
  <c r="Q3231" i="4" s="1"/>
  <c r="R3231" i="4" s="1" a="1"/>
  <c r="R3231" i="4" s="1"/>
  <c r="N3231" i="4"/>
  <c r="O3231" i="4" s="1" a="1"/>
  <c r="O3231" i="4" s="1"/>
  <c r="P3231" i="4" a="1"/>
  <c r="P3231" i="4" s="1"/>
  <c r="K3232" i="4"/>
  <c r="L3232" i="4"/>
  <c r="M3232" i="4"/>
  <c r="Q3232" i="4" s="1"/>
  <c r="R3232" i="4" s="1" a="1"/>
  <c r="R3232" i="4" s="1"/>
  <c r="N3232" i="4"/>
  <c r="O3232" i="4" s="1" a="1"/>
  <c r="O3232" i="4" s="1"/>
  <c r="P3232" i="4" a="1"/>
  <c r="P3232" i="4" s="1"/>
  <c r="K3233" i="4"/>
  <c r="L3233" i="4"/>
  <c r="M3233" i="4"/>
  <c r="Q3233" i="4" s="1"/>
  <c r="R3233" i="4" s="1" a="1"/>
  <c r="R3233" i="4" s="1"/>
  <c r="N3233" i="4"/>
  <c r="O3233" i="4" a="1"/>
  <c r="O3233" i="4" s="1"/>
  <c r="P3233" i="4" a="1"/>
  <c r="P3233" i="4" s="1"/>
  <c r="K3234" i="4"/>
  <c r="S3234" i="4" s="1"/>
  <c r="L3234" i="4"/>
  <c r="M3234" i="4"/>
  <c r="N3234" i="4"/>
  <c r="O3234" i="4" a="1"/>
  <c r="O3234" i="4" s="1"/>
  <c r="P3234" i="4" a="1"/>
  <c r="P3234" i="4" s="1"/>
  <c r="Q3234" i="4"/>
  <c r="R3234" i="4" s="1" a="1"/>
  <c r="R3234" i="4" s="1"/>
  <c r="K3235" i="4"/>
  <c r="L3235" i="4"/>
  <c r="M3235" i="4"/>
  <c r="Q3235" i="4" s="1"/>
  <c r="R3235" i="4" s="1" a="1"/>
  <c r="R3235" i="4" s="1"/>
  <c r="N3235" i="4"/>
  <c r="K3236" i="4"/>
  <c r="L3236" i="4"/>
  <c r="M3236" i="4"/>
  <c r="Q3236" i="4" s="1"/>
  <c r="R3236" i="4" s="1" a="1"/>
  <c r="R3236" i="4" s="1"/>
  <c r="N3236" i="4"/>
  <c r="O3236" i="4" a="1"/>
  <c r="O3236" i="4" s="1"/>
  <c r="P3236" i="4" a="1"/>
  <c r="P3236" i="4" s="1"/>
  <c r="S3236" i="4"/>
  <c r="K3237" i="4"/>
  <c r="L3237" i="4"/>
  <c r="M3237" i="4"/>
  <c r="N3237" i="4"/>
  <c r="S3237" i="4" s="1"/>
  <c r="O3237" i="4" a="1"/>
  <c r="O3237" i="4" s="1"/>
  <c r="Q3237" i="4"/>
  <c r="R3237" i="4" a="1"/>
  <c r="R3237" i="4" s="1"/>
  <c r="T3237" i="4" s="1"/>
  <c r="K3238" i="4"/>
  <c r="L3238" i="4"/>
  <c r="M3238" i="4"/>
  <c r="Q3238" i="4" s="1"/>
  <c r="R3238" i="4" s="1" a="1"/>
  <c r="R3238" i="4" s="1"/>
  <c r="N3238" i="4"/>
  <c r="O3238" i="4" a="1"/>
  <c r="O3238" i="4" s="1"/>
  <c r="K3239" i="4"/>
  <c r="L3239" i="4"/>
  <c r="M3239" i="4"/>
  <c r="Q3239" i="4" s="1"/>
  <c r="R3239" i="4" s="1" a="1"/>
  <c r="R3239" i="4" s="1"/>
  <c r="N3239" i="4"/>
  <c r="O3239" i="4" a="1"/>
  <c r="O3239" i="4" s="1"/>
  <c r="P3239" i="4" a="1"/>
  <c r="P3239" i="4" s="1"/>
  <c r="S3239" i="4"/>
  <c r="T3239" i="4" s="1"/>
  <c r="K3240" i="4"/>
  <c r="L3240" i="4"/>
  <c r="M3240" i="4"/>
  <c r="Q3240" i="4" s="1"/>
  <c r="N3240" i="4"/>
  <c r="O3240" i="4" s="1" a="1"/>
  <c r="O3240" i="4" s="1"/>
  <c r="P3240" i="4" a="1"/>
  <c r="P3240" i="4"/>
  <c r="R3240" i="4" a="1"/>
  <c r="R3240" i="4" s="1"/>
  <c r="T3240" i="4" s="1"/>
  <c r="S3240" i="4"/>
  <c r="K3241" i="4"/>
  <c r="L3241" i="4"/>
  <c r="M3241" i="4"/>
  <c r="N3241" i="4"/>
  <c r="P3241" i="4" s="1" a="1"/>
  <c r="P3241" i="4" s="1"/>
  <c r="O3241" i="4" a="1"/>
  <c r="O3241" i="4" s="1"/>
  <c r="Q3241" i="4"/>
  <c r="R3241" i="4" a="1"/>
  <c r="R3241" i="4" s="1"/>
  <c r="S3241" i="4"/>
  <c r="K3242" i="4"/>
  <c r="L3242" i="4"/>
  <c r="M3242" i="4"/>
  <c r="Q3242" i="4" s="1"/>
  <c r="R3242" i="4" s="1" a="1"/>
  <c r="R3242" i="4" s="1"/>
  <c r="N3242" i="4"/>
  <c r="K3243" i="4"/>
  <c r="L3243" i="4"/>
  <c r="M3243" i="4"/>
  <c r="Q3243" i="4" s="1"/>
  <c r="R3243" i="4" s="1" a="1"/>
  <c r="R3243" i="4" s="1"/>
  <c r="N3243" i="4"/>
  <c r="K3244" i="4"/>
  <c r="L3244" i="4"/>
  <c r="M3244" i="4"/>
  <c r="Q3244" i="4" s="1"/>
  <c r="R3244" i="4" s="1" a="1"/>
  <c r="R3244" i="4" s="1"/>
  <c r="N3244" i="4"/>
  <c r="O3244" i="4" s="1" a="1"/>
  <c r="O3244" i="4"/>
  <c r="S3244" i="4"/>
  <c r="K3245" i="4"/>
  <c r="L3245" i="4"/>
  <c r="M3245" i="4"/>
  <c r="Q3245" i="4" s="1"/>
  <c r="R3245" i="4" s="1" a="1"/>
  <c r="R3245" i="4" s="1"/>
  <c r="N3245" i="4"/>
  <c r="S3245" i="4" s="1"/>
  <c r="K3246" i="4"/>
  <c r="L3246" i="4"/>
  <c r="M3246" i="4"/>
  <c r="N3246" i="4"/>
  <c r="S3246" i="4" s="1"/>
  <c r="O3246" i="4" a="1"/>
  <c r="O3246" i="4" s="1"/>
  <c r="P3246" i="4" a="1"/>
  <c r="P3246" i="4" s="1"/>
  <c r="Q3246" i="4"/>
  <c r="R3246" i="4" a="1"/>
  <c r="R3246" i="4" s="1"/>
  <c r="K3247" i="4"/>
  <c r="L3247" i="4"/>
  <c r="M3247" i="4"/>
  <c r="Q3247" i="4" s="1"/>
  <c r="R3247" i="4" s="1" a="1"/>
  <c r="R3247" i="4" s="1"/>
  <c r="N3247" i="4"/>
  <c r="K3248" i="4"/>
  <c r="L3248" i="4"/>
  <c r="M3248" i="4"/>
  <c r="N3248" i="4"/>
  <c r="P3248" i="4" s="1" a="1"/>
  <c r="P3248" i="4" s="1"/>
  <c r="Q3248" i="4"/>
  <c r="R3248" i="4" s="1" a="1"/>
  <c r="R3248" i="4" s="1"/>
  <c r="K3249" i="4"/>
  <c r="L3249" i="4"/>
  <c r="M3249" i="4"/>
  <c r="Q3249" i="4" s="1"/>
  <c r="R3249" i="4" s="1" a="1"/>
  <c r="R3249" i="4" s="1"/>
  <c r="N3249" i="4"/>
  <c r="P3249" i="4" s="1" a="1"/>
  <c r="P3249" i="4" s="1"/>
  <c r="O3249" i="4" a="1"/>
  <c r="O3249" i="4"/>
  <c r="K3250" i="4"/>
  <c r="L3250" i="4"/>
  <c r="M3250" i="4"/>
  <c r="Q3250" i="4" s="1"/>
  <c r="R3250" i="4" s="1" a="1"/>
  <c r="R3250" i="4" s="1"/>
  <c r="N3250" i="4"/>
  <c r="O3250" i="4" s="1" a="1"/>
  <c r="O3250" i="4"/>
  <c r="P3250" i="4" a="1"/>
  <c r="P3250" i="4" s="1"/>
  <c r="K3251" i="4"/>
  <c r="L3251" i="4"/>
  <c r="M3251" i="4"/>
  <c r="Q3251" i="4" s="1"/>
  <c r="R3251" i="4" s="1" a="1"/>
  <c r="R3251" i="4" s="1"/>
  <c r="T3251" i="4" s="1"/>
  <c r="N3251" i="4"/>
  <c r="S3251" i="4" s="1"/>
  <c r="O3251" i="4" a="1"/>
  <c r="O3251" i="4" s="1"/>
  <c r="K3252" i="4"/>
  <c r="L3252" i="4"/>
  <c r="M3252" i="4"/>
  <c r="Q3252" i="4" s="1"/>
  <c r="R3252" i="4" s="1" a="1"/>
  <c r="R3252" i="4" s="1"/>
  <c r="N3252" i="4"/>
  <c r="O3252" i="4" s="1" a="1"/>
  <c r="O3252" i="4" s="1"/>
  <c r="K3253" i="4"/>
  <c r="L3253" i="4"/>
  <c r="M3253" i="4"/>
  <c r="N3253" i="4"/>
  <c r="O3253" i="4" s="1" a="1"/>
  <c r="O3253" i="4" s="1"/>
  <c r="P3253" i="4" a="1"/>
  <c r="P3253" i="4" s="1"/>
  <c r="Q3253" i="4"/>
  <c r="R3253" i="4" s="1" a="1"/>
  <c r="R3253" i="4" s="1"/>
  <c r="K3254" i="4"/>
  <c r="L3254" i="4"/>
  <c r="M3254" i="4"/>
  <c r="Q3254" i="4" s="1"/>
  <c r="R3254" i="4" s="1" a="1"/>
  <c r="R3254" i="4" s="1"/>
  <c r="N3254" i="4"/>
  <c r="O3254" i="4" s="1" a="1"/>
  <c r="O3254" i="4" s="1"/>
  <c r="K3255" i="4"/>
  <c r="L3255" i="4"/>
  <c r="M3255" i="4"/>
  <c r="Q3255" i="4" s="1"/>
  <c r="N3255" i="4"/>
  <c r="R3255" i="4" a="1"/>
  <c r="R3255" i="4" s="1"/>
  <c r="K3256" i="4"/>
  <c r="L3256" i="4"/>
  <c r="M3256" i="4"/>
  <c r="N3256" i="4"/>
  <c r="P3256" i="4" a="1"/>
  <c r="P3256" i="4" s="1"/>
  <c r="Q3256" i="4"/>
  <c r="R3256" i="4" s="1" a="1"/>
  <c r="R3256" i="4" s="1"/>
  <c r="K3257" i="4"/>
  <c r="L3257" i="4"/>
  <c r="M3257" i="4"/>
  <c r="N3257" i="4"/>
  <c r="P3257" i="4" s="1" a="1"/>
  <c r="O3257" i="4" a="1"/>
  <c r="O3257" i="4"/>
  <c r="P3257" i="4"/>
  <c r="Q3257" i="4"/>
  <c r="R3257" i="4" s="1" a="1"/>
  <c r="R3257" i="4" s="1"/>
  <c r="S3257" i="4"/>
  <c r="T3257" i="4" s="1"/>
  <c r="K3258" i="4"/>
  <c r="L3258" i="4"/>
  <c r="M3258" i="4"/>
  <c r="Q3258" i="4" s="1"/>
  <c r="R3258" i="4" s="1" a="1"/>
  <c r="R3258" i="4" s="1"/>
  <c r="N3258" i="4"/>
  <c r="O3258" i="4" s="1" a="1"/>
  <c r="O3258" i="4" s="1"/>
  <c r="K3259" i="4"/>
  <c r="L3259" i="4"/>
  <c r="M3259" i="4"/>
  <c r="Q3259" i="4" s="1"/>
  <c r="N3259" i="4"/>
  <c r="R3259" i="4" a="1"/>
  <c r="R3259" i="4"/>
  <c r="K3260" i="4"/>
  <c r="L3260" i="4"/>
  <c r="M3260" i="4"/>
  <c r="Q3260" i="4" s="1"/>
  <c r="R3260" i="4" s="1" a="1"/>
  <c r="R3260" i="4" s="1"/>
  <c r="N3260" i="4"/>
  <c r="P3260" i="4" s="1" a="1"/>
  <c r="P3260" i="4" s="1"/>
  <c r="O3260" i="4" a="1"/>
  <c r="O3260" i="4"/>
  <c r="K3261" i="4"/>
  <c r="L3261" i="4"/>
  <c r="M3261" i="4"/>
  <c r="Q3261" i="4" s="1"/>
  <c r="N3261" i="4"/>
  <c r="O3261" i="4" a="1"/>
  <c r="O3261" i="4" s="1"/>
  <c r="R3261" i="4" a="1"/>
  <c r="R3261" i="4" s="1"/>
  <c r="K3262" i="4"/>
  <c r="L3262" i="4"/>
  <c r="M3262" i="4"/>
  <c r="N3262" i="4"/>
  <c r="Q3262" i="4"/>
  <c r="R3262" i="4" s="1" a="1"/>
  <c r="R3262" i="4" s="1"/>
  <c r="K3263" i="4"/>
  <c r="L3263" i="4"/>
  <c r="M3263" i="4"/>
  <c r="Q3263" i="4" s="1"/>
  <c r="R3263" i="4" s="1" a="1"/>
  <c r="R3263" i="4" s="1"/>
  <c r="N3263" i="4"/>
  <c r="S3263" i="4"/>
  <c r="T3263" i="4" s="1"/>
  <c r="K3264" i="4"/>
  <c r="L3264" i="4"/>
  <c r="M3264" i="4"/>
  <c r="Q3264" i="4" s="1"/>
  <c r="N3264" i="4"/>
  <c r="P3264" i="4" s="1" a="1"/>
  <c r="P3264" i="4" s="1"/>
  <c r="R3264" i="4" a="1"/>
  <c r="R3264" i="4" s="1"/>
  <c r="K3265" i="4"/>
  <c r="L3265" i="4"/>
  <c r="M3265" i="4"/>
  <c r="Q3265" i="4" s="1"/>
  <c r="R3265" i="4" s="1" a="1"/>
  <c r="R3265" i="4" s="1"/>
  <c r="N3265" i="4"/>
  <c r="S3265" i="4" s="1"/>
  <c r="T3265" i="4"/>
  <c r="K3266" i="4"/>
  <c r="L3266" i="4"/>
  <c r="M3266" i="4"/>
  <c r="Q3266" i="4" s="1"/>
  <c r="R3266" i="4" s="1" a="1"/>
  <c r="R3266" i="4" s="1"/>
  <c r="N3266" i="4"/>
  <c r="P3266" i="4" s="1" a="1"/>
  <c r="P3266" i="4" s="1"/>
  <c r="O3266" i="4" a="1"/>
  <c r="O3266" i="4" s="1"/>
  <c r="S3266" i="4"/>
  <c r="K3267" i="4"/>
  <c r="S3267" i="4" s="1"/>
  <c r="L3267" i="4"/>
  <c r="M3267" i="4"/>
  <c r="Q3267" i="4" s="1"/>
  <c r="N3267" i="4"/>
  <c r="P3267" i="4" s="1" a="1"/>
  <c r="P3267" i="4" s="1"/>
  <c r="O3267" i="4" a="1"/>
  <c r="O3267" i="4" s="1"/>
  <c r="R3267" i="4" a="1"/>
  <c r="R3267" i="4" s="1"/>
  <c r="K3268" i="4"/>
  <c r="L3268" i="4"/>
  <c r="M3268" i="4"/>
  <c r="Q3268" i="4" s="1"/>
  <c r="R3268" i="4" s="1" a="1"/>
  <c r="R3268" i="4" s="1"/>
  <c r="N3268" i="4"/>
  <c r="K3269" i="4"/>
  <c r="L3269" i="4"/>
  <c r="M3269" i="4"/>
  <c r="Q3269" i="4" s="1"/>
  <c r="R3269" i="4" s="1" a="1"/>
  <c r="R3269" i="4" s="1"/>
  <c r="N3269" i="4"/>
  <c r="P3269" i="4" s="1" a="1"/>
  <c r="P3269" i="4" s="1"/>
  <c r="K3270" i="4"/>
  <c r="L3270" i="4"/>
  <c r="M3270" i="4"/>
  <c r="Q3270" i="4" s="1"/>
  <c r="R3270" i="4" s="1" a="1"/>
  <c r="R3270" i="4" s="1"/>
  <c r="N3270" i="4"/>
  <c r="K3271" i="4"/>
  <c r="S3271" i="4" s="1"/>
  <c r="L3271" i="4"/>
  <c r="M3271" i="4"/>
  <c r="Q3271" i="4" s="1"/>
  <c r="R3271" i="4" s="1" a="1"/>
  <c r="R3271" i="4" s="1"/>
  <c r="N3271" i="4"/>
  <c r="K3272" i="4"/>
  <c r="L3272" i="4"/>
  <c r="M3272" i="4"/>
  <c r="Q3272" i="4" s="1"/>
  <c r="R3272" i="4" s="1" a="1"/>
  <c r="R3272" i="4" s="1"/>
  <c r="N3272" i="4"/>
  <c r="P3272" i="4" a="1"/>
  <c r="P3272" i="4" s="1"/>
  <c r="K3273" i="4"/>
  <c r="L3273" i="4"/>
  <c r="M3273" i="4"/>
  <c r="Q3273" i="4" s="1"/>
  <c r="R3273" i="4" s="1" a="1"/>
  <c r="R3273" i="4" s="1"/>
  <c r="N3273" i="4"/>
  <c r="O3273" i="4" s="1" a="1"/>
  <c r="O3273" i="4" s="1"/>
  <c r="P3273" i="4" a="1"/>
  <c r="P3273" i="4" s="1"/>
  <c r="K3274" i="4"/>
  <c r="L3274" i="4"/>
  <c r="M3274" i="4"/>
  <c r="N3274" i="4"/>
  <c r="O3274" i="4" s="1" a="1"/>
  <c r="O3274" i="4" s="1"/>
  <c r="P3274" i="4" a="1"/>
  <c r="P3274" i="4" s="1"/>
  <c r="Q3274" i="4"/>
  <c r="R3274" i="4" s="1" a="1"/>
  <c r="R3274" i="4" s="1"/>
  <c r="K3275" i="4"/>
  <c r="L3275" i="4"/>
  <c r="M3275" i="4"/>
  <c r="N3275" i="4"/>
  <c r="O3275" i="4" s="1" a="1"/>
  <c r="O3275" i="4" s="1"/>
  <c r="P3275" i="4" a="1"/>
  <c r="P3275" i="4"/>
  <c r="Q3275" i="4"/>
  <c r="R3275" i="4" s="1" a="1"/>
  <c r="R3275" i="4"/>
  <c r="S3275" i="4"/>
  <c r="T3275" i="4" s="1"/>
  <c r="K3276" i="4"/>
  <c r="L3276" i="4"/>
  <c r="M3276" i="4"/>
  <c r="Q3276" i="4" s="1"/>
  <c r="R3276" i="4" s="1" a="1"/>
  <c r="R3276" i="4" s="1"/>
  <c r="N3276" i="4"/>
  <c r="O3276" i="4" s="1" a="1"/>
  <c r="O3276" i="4"/>
  <c r="P3276" i="4" a="1"/>
  <c r="P3276" i="4" s="1"/>
  <c r="S3276" i="4"/>
  <c r="T3276" i="4" s="1"/>
  <c r="K3277" i="4"/>
  <c r="L3277" i="4"/>
  <c r="M3277" i="4"/>
  <c r="N3277" i="4"/>
  <c r="P3277" i="4" a="1"/>
  <c r="P3277" i="4" s="1"/>
  <c r="Q3277" i="4"/>
  <c r="R3277" i="4" s="1" a="1"/>
  <c r="R3277" i="4" s="1"/>
  <c r="K3278" i="4"/>
  <c r="L3278" i="4"/>
  <c r="M3278" i="4"/>
  <c r="Q3278" i="4" s="1"/>
  <c r="R3278" i="4" s="1" a="1"/>
  <c r="R3278" i="4" s="1"/>
  <c r="N3278" i="4"/>
  <c r="P3278" i="4" s="1" a="1"/>
  <c r="P3278" i="4" s="1"/>
  <c r="K3279" i="4"/>
  <c r="L3279" i="4"/>
  <c r="M3279" i="4"/>
  <c r="Q3279" i="4" s="1"/>
  <c r="R3279" i="4" s="1" a="1"/>
  <c r="R3279" i="4" s="1"/>
  <c r="N3279" i="4"/>
  <c r="O3279" i="4" s="1" a="1"/>
  <c r="O3279" i="4" s="1"/>
  <c r="P3279" i="4" a="1"/>
  <c r="P3279" i="4"/>
  <c r="S3279" i="4"/>
  <c r="T3279" i="4" s="1"/>
  <c r="K3280" i="4"/>
  <c r="S3280" i="4" s="1"/>
  <c r="T3280" i="4" s="1"/>
  <c r="L3280" i="4"/>
  <c r="M3280" i="4"/>
  <c r="Q3280" i="4" s="1"/>
  <c r="R3280" i="4" s="1" a="1"/>
  <c r="R3280" i="4" s="1"/>
  <c r="N3280" i="4"/>
  <c r="O3280" i="4" s="1" a="1"/>
  <c r="O3280" i="4" s="1"/>
  <c r="P3280" i="4" a="1"/>
  <c r="P3280" i="4" s="1"/>
  <c r="K3281" i="4"/>
  <c r="S3281" i="4" s="1"/>
  <c r="L3281" i="4"/>
  <c r="M3281" i="4"/>
  <c r="Q3281" i="4" s="1"/>
  <c r="R3281" i="4" s="1" a="1"/>
  <c r="R3281" i="4" s="1"/>
  <c r="N3281" i="4"/>
  <c r="O3281" i="4" s="1" a="1"/>
  <c r="O3281" i="4" s="1"/>
  <c r="P3281" i="4" a="1"/>
  <c r="P3281" i="4"/>
  <c r="K3282" i="4"/>
  <c r="S3282" i="4" s="1"/>
  <c r="T3282" i="4" s="1"/>
  <c r="L3282" i="4"/>
  <c r="M3282" i="4"/>
  <c r="Q3282" i="4" s="1"/>
  <c r="R3282" i="4" s="1" a="1"/>
  <c r="R3282" i="4" s="1"/>
  <c r="N3282" i="4"/>
  <c r="P3282" i="4" s="1" a="1"/>
  <c r="P3282" i="4" s="1"/>
  <c r="O3282" i="4" a="1"/>
  <c r="O3282" i="4" s="1"/>
  <c r="K3283" i="4"/>
  <c r="L3283" i="4"/>
  <c r="M3283" i="4"/>
  <c r="Q3283" i="4" s="1"/>
  <c r="N3283" i="4"/>
  <c r="R3283" i="4" a="1"/>
  <c r="R3283" i="4" s="1"/>
  <c r="K3284" i="4"/>
  <c r="L3284" i="4"/>
  <c r="M3284" i="4"/>
  <c r="Q3284" i="4" s="1"/>
  <c r="N3284" i="4"/>
  <c r="P3284" i="4" s="1" a="1"/>
  <c r="P3284" i="4" s="1"/>
  <c r="O3284" i="4" a="1"/>
  <c r="O3284" i="4" s="1"/>
  <c r="R3284" i="4" a="1"/>
  <c r="R3284" i="4" s="1"/>
  <c r="S3284" i="4"/>
  <c r="K3285" i="4"/>
  <c r="L3285" i="4"/>
  <c r="M3285" i="4"/>
  <c r="Q3285" i="4" s="1"/>
  <c r="R3285" i="4" s="1" a="1"/>
  <c r="R3285" i="4" s="1"/>
  <c r="N3285" i="4"/>
  <c r="O3285" i="4" a="1"/>
  <c r="O3285" i="4" s="1"/>
  <c r="K3286" i="4"/>
  <c r="L3286" i="4"/>
  <c r="M3286" i="4"/>
  <c r="N3286" i="4"/>
  <c r="S3286" i="4" s="1"/>
  <c r="O3286" i="4" a="1"/>
  <c r="O3286" i="4" s="1"/>
  <c r="P3286" i="4" a="1"/>
  <c r="P3286" i="4" s="1"/>
  <c r="Q3286" i="4"/>
  <c r="R3286" i="4" s="1" a="1"/>
  <c r="R3286" i="4" s="1"/>
  <c r="K3287" i="4"/>
  <c r="L3287" i="4"/>
  <c r="M3287" i="4"/>
  <c r="N3287" i="4"/>
  <c r="P3287" i="4" a="1"/>
  <c r="P3287" i="4" s="1"/>
  <c r="Q3287" i="4"/>
  <c r="R3287" i="4" s="1" a="1"/>
  <c r="R3287" i="4" s="1"/>
  <c r="K3288" i="4"/>
  <c r="L3288" i="4"/>
  <c r="M3288" i="4"/>
  <c r="Q3288" i="4" s="1"/>
  <c r="N3288" i="4"/>
  <c r="P3288" i="4" s="1" a="1"/>
  <c r="O3288" i="4" a="1"/>
  <c r="O3288" i="4" s="1"/>
  <c r="P3288" i="4"/>
  <c r="R3288" i="4" a="1"/>
  <c r="R3288" i="4" s="1"/>
  <c r="S3288" i="4"/>
  <c r="K3289" i="4"/>
  <c r="L3289" i="4"/>
  <c r="M3289" i="4"/>
  <c r="Q3289" i="4" s="1"/>
  <c r="R3289" i="4" s="1" a="1"/>
  <c r="R3289" i="4" s="1"/>
  <c r="N3289" i="4"/>
  <c r="K3290" i="4"/>
  <c r="L3290" i="4"/>
  <c r="M3290" i="4"/>
  <c r="Q3290" i="4" s="1"/>
  <c r="R3290" i="4" s="1" a="1"/>
  <c r="R3290" i="4" s="1"/>
  <c r="N3290" i="4"/>
  <c r="O3290" i="4" a="1"/>
  <c r="O3290" i="4" s="1"/>
  <c r="K3291" i="4"/>
  <c r="L3291" i="4"/>
  <c r="M3291" i="4"/>
  <c r="Q3291" i="4" s="1"/>
  <c r="R3291" i="4" s="1" a="1"/>
  <c r="R3291" i="4" s="1"/>
  <c r="N3291" i="4"/>
  <c r="P3291" i="4" s="1" a="1"/>
  <c r="P3291" i="4" s="1"/>
  <c r="S3291" i="4"/>
  <c r="T3291" i="4" s="1"/>
  <c r="K3292" i="4"/>
  <c r="L3292" i="4"/>
  <c r="M3292" i="4"/>
  <c r="Q3292" i="4" s="1"/>
  <c r="R3292" i="4" s="1" a="1"/>
  <c r="R3292" i="4" s="1"/>
  <c r="N3292" i="4"/>
  <c r="O3292" i="4" s="1" a="1"/>
  <c r="O3292" i="4" s="1"/>
  <c r="S3292" i="4"/>
  <c r="K3293" i="4"/>
  <c r="L3293" i="4"/>
  <c r="M3293" i="4"/>
  <c r="Q3293" i="4" s="1"/>
  <c r="R3293" i="4" s="1" a="1"/>
  <c r="R3293" i="4" s="1"/>
  <c r="N3293" i="4"/>
  <c r="O3293" i="4" a="1"/>
  <c r="O3293" i="4" s="1"/>
  <c r="P3293" i="4" a="1"/>
  <c r="P3293" i="4" s="1"/>
  <c r="S3293" i="4"/>
  <c r="K3294" i="4"/>
  <c r="L3294" i="4"/>
  <c r="M3294" i="4"/>
  <c r="Q3294" i="4" s="1"/>
  <c r="R3294" i="4" s="1" a="1"/>
  <c r="R3294" i="4" s="1"/>
  <c r="N3294" i="4"/>
  <c r="K3295" i="4"/>
  <c r="L3295" i="4"/>
  <c r="M3295" i="4"/>
  <c r="Q3295" i="4" s="1"/>
  <c r="R3295" i="4" s="1" a="1"/>
  <c r="R3295" i="4" s="1"/>
  <c r="N3295" i="4"/>
  <c r="K3296" i="4"/>
  <c r="L3296" i="4"/>
  <c r="M3296" i="4"/>
  <c r="Q3296" i="4" s="1"/>
  <c r="R3296" i="4" s="1" a="1"/>
  <c r="R3296" i="4" s="1"/>
  <c r="N3296" i="4"/>
  <c r="K3297" i="4"/>
  <c r="L3297" i="4"/>
  <c r="M3297" i="4"/>
  <c r="Q3297" i="4" s="1"/>
  <c r="R3297" i="4" s="1" a="1"/>
  <c r="R3297" i="4" s="1"/>
  <c r="N3297" i="4"/>
  <c r="O3297" i="4" s="1" a="1"/>
  <c r="O3297" i="4" s="1"/>
  <c r="K3298" i="4"/>
  <c r="L3298" i="4"/>
  <c r="M3298" i="4"/>
  <c r="Q3298" i="4" s="1"/>
  <c r="R3298" i="4" s="1" a="1"/>
  <c r="R3298" i="4" s="1"/>
  <c r="N3298" i="4"/>
  <c r="K3299" i="4"/>
  <c r="L3299" i="4"/>
  <c r="M3299" i="4"/>
  <c r="N3299" i="4"/>
  <c r="S3299" i="4" s="1"/>
  <c r="O3299" i="4" a="1"/>
  <c r="O3299" i="4" s="1"/>
  <c r="P3299" i="4" a="1"/>
  <c r="P3299" i="4" s="1"/>
  <c r="Q3299" i="4"/>
  <c r="R3299" i="4" s="1" a="1"/>
  <c r="R3299" i="4" s="1"/>
  <c r="T3299" i="4" s="1"/>
  <c r="K3300" i="4"/>
  <c r="L3300" i="4"/>
  <c r="M3300" i="4"/>
  <c r="Q3300" i="4" s="1"/>
  <c r="R3300" i="4" s="1" a="1"/>
  <c r="R3300" i="4" s="1"/>
  <c r="N3300" i="4"/>
  <c r="P3300" i="4" s="1" a="1"/>
  <c r="P3300" i="4" s="1"/>
  <c r="O3300" i="4" a="1"/>
  <c r="O3300" i="4" s="1"/>
  <c r="K3301" i="4"/>
  <c r="L3301" i="4"/>
  <c r="M3301" i="4"/>
  <c r="Q3301" i="4" s="1"/>
  <c r="R3301" i="4" s="1" a="1"/>
  <c r="R3301" i="4" s="1"/>
  <c r="N3301" i="4"/>
  <c r="O3301" i="4" a="1"/>
  <c r="O3301" i="4" s="1"/>
  <c r="P3301" i="4" a="1"/>
  <c r="P3301" i="4" s="1"/>
  <c r="K3302" i="4"/>
  <c r="L3302" i="4"/>
  <c r="M3302" i="4"/>
  <c r="Q3302" i="4" s="1"/>
  <c r="R3302" i="4" s="1" a="1"/>
  <c r="R3302" i="4" s="1"/>
  <c r="N3302" i="4"/>
  <c r="O3302" i="4" s="1" a="1"/>
  <c r="O3302" i="4" s="1"/>
  <c r="K3303" i="4"/>
  <c r="L3303" i="4"/>
  <c r="M3303" i="4"/>
  <c r="Q3303" i="4" s="1"/>
  <c r="R3303" i="4" s="1" a="1"/>
  <c r="R3303" i="4" s="1"/>
  <c r="N3303" i="4"/>
  <c r="K3304" i="4"/>
  <c r="L3304" i="4"/>
  <c r="M3304" i="4"/>
  <c r="Q3304" i="4" s="1"/>
  <c r="R3304" i="4" s="1" a="1"/>
  <c r="R3304" i="4" s="1"/>
  <c r="N3304" i="4"/>
  <c r="P3304" i="4" s="1" a="1"/>
  <c r="P3304" i="4" s="1"/>
  <c r="K3305" i="4"/>
  <c r="L3305" i="4"/>
  <c r="M3305" i="4"/>
  <c r="Q3305" i="4" s="1"/>
  <c r="R3305" i="4" s="1" a="1"/>
  <c r="R3305" i="4" s="1"/>
  <c r="N3305" i="4"/>
  <c r="P3305" i="4" s="1" a="1"/>
  <c r="P3305" i="4"/>
  <c r="K3306" i="4"/>
  <c r="L3306" i="4"/>
  <c r="M3306" i="4"/>
  <c r="N3306" i="4"/>
  <c r="P3306" i="4" s="1" a="1"/>
  <c r="P3306" i="4" s="1"/>
  <c r="Q3306" i="4"/>
  <c r="R3306" i="4" s="1" a="1"/>
  <c r="R3306" i="4" s="1"/>
  <c r="K3307" i="4"/>
  <c r="L3307" i="4"/>
  <c r="M3307" i="4"/>
  <c r="Q3307" i="4" s="1"/>
  <c r="N3307" i="4"/>
  <c r="P3307" i="4" s="1" a="1"/>
  <c r="P3307" i="4" s="1"/>
  <c r="R3307" i="4" a="1"/>
  <c r="R3307" i="4" s="1"/>
  <c r="K3308" i="4"/>
  <c r="L3308" i="4"/>
  <c r="M3308" i="4"/>
  <c r="N3308" i="4"/>
  <c r="P3308" i="4" s="1" a="1"/>
  <c r="P3308" i="4" s="1"/>
  <c r="O3308" i="4" a="1"/>
  <c r="O3308" i="4" s="1"/>
  <c r="S3308" i="4" s="1"/>
  <c r="Q3308" i="4"/>
  <c r="R3308" i="4" s="1" a="1"/>
  <c r="R3308" i="4" s="1"/>
  <c r="K3309" i="4"/>
  <c r="L3309" i="4"/>
  <c r="M3309" i="4"/>
  <c r="Q3309" i="4" s="1"/>
  <c r="R3309" i="4" s="1" a="1"/>
  <c r="R3309" i="4" s="1"/>
  <c r="N3309" i="4"/>
  <c r="O3309" i="4" s="1" a="1"/>
  <c r="O3309" i="4" s="1"/>
  <c r="K3310" i="4"/>
  <c r="L3310" i="4"/>
  <c r="M3310" i="4"/>
  <c r="N3310" i="4"/>
  <c r="P3310" i="4" s="1" a="1"/>
  <c r="P3310" i="4" s="1"/>
  <c r="O3310" i="4" a="1"/>
  <c r="O3310" i="4" s="1"/>
  <c r="Q3310" i="4"/>
  <c r="R3310" i="4" s="1" a="1"/>
  <c r="R3310" i="4" s="1"/>
  <c r="S3310" i="4"/>
  <c r="T3310" i="4"/>
  <c r="K3311" i="4"/>
  <c r="L3311" i="4"/>
  <c r="M3311" i="4"/>
  <c r="Q3311" i="4" s="1"/>
  <c r="R3311" i="4" s="1" a="1"/>
  <c r="R3311" i="4" s="1"/>
  <c r="N3311" i="4"/>
  <c r="O3311" i="4" s="1" a="1"/>
  <c r="O3311" i="4" s="1"/>
  <c r="K3312" i="4"/>
  <c r="L3312" i="4"/>
  <c r="M3312" i="4"/>
  <c r="Q3312" i="4" s="1"/>
  <c r="R3312" i="4" s="1" a="1"/>
  <c r="N3312" i="4"/>
  <c r="R3312" i="4"/>
  <c r="K3313" i="4"/>
  <c r="L3313" i="4"/>
  <c r="M3313" i="4"/>
  <c r="Q3313" i="4" s="1"/>
  <c r="R3313" i="4" s="1" a="1"/>
  <c r="R3313" i="4" s="1"/>
  <c r="N3313" i="4"/>
  <c r="P3313" i="4" s="1" a="1"/>
  <c r="P3313" i="4" s="1"/>
  <c r="K3314" i="4"/>
  <c r="L3314" i="4"/>
  <c r="M3314" i="4"/>
  <c r="Q3314" i="4" s="1"/>
  <c r="N3314" i="4"/>
  <c r="P3314" i="4" s="1" a="1"/>
  <c r="P3314" i="4" s="1"/>
  <c r="R3314" i="4" a="1"/>
  <c r="R3314" i="4" s="1"/>
  <c r="K3315" i="4"/>
  <c r="L3315" i="4"/>
  <c r="M3315" i="4"/>
  <c r="Q3315" i="4" s="1"/>
  <c r="R3315" i="4" s="1" a="1"/>
  <c r="R3315" i="4" s="1"/>
  <c r="N3315" i="4"/>
  <c r="K3316" i="4"/>
  <c r="L3316" i="4"/>
  <c r="M3316" i="4"/>
  <c r="Q3316" i="4" s="1"/>
  <c r="N3316" i="4"/>
  <c r="R3316" i="4" a="1"/>
  <c r="R3316" i="4" s="1"/>
  <c r="K3317" i="4"/>
  <c r="L3317" i="4"/>
  <c r="M3317" i="4"/>
  <c r="Q3317" i="4" s="1"/>
  <c r="R3317" i="4" s="1" a="1"/>
  <c r="R3317" i="4" s="1"/>
  <c r="N3317" i="4"/>
  <c r="P3317" i="4" s="1" a="1"/>
  <c r="P3317" i="4" s="1"/>
  <c r="O3317" i="4" a="1"/>
  <c r="O3317" i="4"/>
  <c r="K3318" i="4"/>
  <c r="L3318" i="4"/>
  <c r="M3318" i="4"/>
  <c r="N3318" i="4"/>
  <c r="O3318" i="4" s="1" a="1"/>
  <c r="O3318" i="4" s="1"/>
  <c r="Q3318" i="4"/>
  <c r="R3318" i="4" s="1" a="1"/>
  <c r="R3318" i="4" s="1"/>
  <c r="K3319" i="4"/>
  <c r="L3319" i="4"/>
  <c r="M3319" i="4"/>
  <c r="Q3319" i="4" s="1"/>
  <c r="R3319" i="4" s="1" a="1"/>
  <c r="R3319" i="4" s="1"/>
  <c r="N3319" i="4"/>
  <c r="K3320" i="4"/>
  <c r="L3320" i="4"/>
  <c r="M3320" i="4"/>
  <c r="Q3320" i="4" s="1"/>
  <c r="R3320" i="4" s="1" a="1"/>
  <c r="R3320" i="4" s="1"/>
  <c r="N3320" i="4"/>
  <c r="O3320" i="4" s="1" a="1"/>
  <c r="O3320" i="4" s="1"/>
  <c r="P3320" i="4" a="1"/>
  <c r="P3320" i="4"/>
  <c r="S3320" i="4" s="1"/>
  <c r="T3320" i="4" s="1"/>
  <c r="K3321" i="4"/>
  <c r="L3321" i="4"/>
  <c r="M3321" i="4"/>
  <c r="Q3321" i="4" s="1"/>
  <c r="R3321" i="4" s="1" a="1"/>
  <c r="R3321" i="4" s="1"/>
  <c r="N3321" i="4"/>
  <c r="O3321" i="4" s="1" a="1"/>
  <c r="O3321" i="4" s="1"/>
  <c r="P3321" i="4" a="1"/>
  <c r="P3321" i="4" s="1"/>
  <c r="K3322" i="4"/>
  <c r="L3322" i="4"/>
  <c r="M3322" i="4"/>
  <c r="N3322" i="4"/>
  <c r="O3322" i="4" s="1" a="1"/>
  <c r="O3322" i="4"/>
  <c r="P3322" i="4" a="1"/>
  <c r="P3322" i="4" s="1"/>
  <c r="Q3322" i="4"/>
  <c r="R3322" i="4" s="1" a="1"/>
  <c r="R3322" i="4" s="1"/>
  <c r="S3322" i="4"/>
  <c r="T3322" i="4" s="1"/>
  <c r="K3323" i="4"/>
  <c r="L3323" i="4"/>
  <c r="M3323" i="4"/>
  <c r="Q3323" i="4" s="1"/>
  <c r="R3323" i="4" s="1" a="1"/>
  <c r="R3323" i="4" s="1"/>
  <c r="N3323" i="4"/>
  <c r="K3324" i="4"/>
  <c r="L3324" i="4"/>
  <c r="M3324" i="4"/>
  <c r="Q3324" i="4" s="1"/>
  <c r="R3324" i="4" s="1" a="1"/>
  <c r="R3324" i="4" s="1"/>
  <c r="N3324" i="4"/>
  <c r="O3324" i="4" s="1" a="1"/>
  <c r="O3324" i="4" s="1"/>
  <c r="P3324" i="4" a="1"/>
  <c r="P3324" i="4" s="1"/>
  <c r="K3325" i="4"/>
  <c r="L3325" i="4"/>
  <c r="M3325" i="4"/>
  <c r="N3325" i="4"/>
  <c r="P3325" i="4" a="1"/>
  <c r="P3325" i="4" s="1"/>
  <c r="Q3325" i="4"/>
  <c r="R3325" i="4" s="1" a="1"/>
  <c r="R3325" i="4" s="1"/>
  <c r="K3326" i="4"/>
  <c r="L3326" i="4"/>
  <c r="M3326" i="4"/>
  <c r="Q3326" i="4" s="1"/>
  <c r="R3326" i="4" s="1" a="1"/>
  <c r="R3326" i="4" s="1"/>
  <c r="N3326" i="4"/>
  <c r="P3326" i="4" s="1" a="1"/>
  <c r="P3326" i="4"/>
  <c r="K3327" i="4"/>
  <c r="L3327" i="4"/>
  <c r="M3327" i="4"/>
  <c r="Q3327" i="4" s="1"/>
  <c r="R3327" i="4" s="1" a="1"/>
  <c r="R3327" i="4" s="1"/>
  <c r="N3327" i="4"/>
  <c r="O3327" i="4" s="1" a="1"/>
  <c r="O3327" i="4" s="1"/>
  <c r="P3327" i="4" a="1"/>
  <c r="P3327" i="4" s="1"/>
  <c r="K3328" i="4"/>
  <c r="S3328" i="4" s="1"/>
  <c r="L3328" i="4"/>
  <c r="M3328" i="4"/>
  <c r="Q3328" i="4" s="1"/>
  <c r="R3328" i="4" s="1" a="1"/>
  <c r="R3328" i="4" s="1"/>
  <c r="N3328" i="4"/>
  <c r="O3328" i="4" s="1" a="1"/>
  <c r="O3328" i="4" s="1"/>
  <c r="P3328" i="4" a="1"/>
  <c r="P3328" i="4" s="1"/>
  <c r="K3329" i="4"/>
  <c r="L3329" i="4"/>
  <c r="M3329" i="4"/>
  <c r="Q3329" i="4" s="1"/>
  <c r="R3329" i="4" s="1" a="1"/>
  <c r="R3329" i="4" s="1"/>
  <c r="N3329" i="4"/>
  <c r="O3329" i="4" a="1"/>
  <c r="O3329" i="4"/>
  <c r="P3329" i="4" a="1"/>
  <c r="P3329" i="4" s="1"/>
  <c r="K3330" i="4"/>
  <c r="L3330" i="4"/>
  <c r="M3330" i="4"/>
  <c r="N3330" i="4"/>
  <c r="O3330" i="4" s="1" a="1"/>
  <c r="O3330" i="4" s="1"/>
  <c r="P3330" i="4" a="1"/>
  <c r="P3330" i="4" s="1"/>
  <c r="Q3330" i="4"/>
  <c r="R3330" i="4" s="1" a="1"/>
  <c r="R3330" i="4"/>
  <c r="K3331" i="4"/>
  <c r="L3331" i="4"/>
  <c r="M3331" i="4"/>
  <c r="N3331" i="4"/>
  <c r="Q3331" i="4"/>
  <c r="R3331" i="4" s="1" a="1"/>
  <c r="R3331" i="4" s="1"/>
  <c r="K3332" i="4"/>
  <c r="L3332" i="4"/>
  <c r="M3332" i="4"/>
  <c r="N3332" i="4"/>
  <c r="O3332" i="4" s="1" a="1"/>
  <c r="O3332" i="4" s="1"/>
  <c r="Q3332" i="4"/>
  <c r="R3332" i="4" s="1" a="1"/>
  <c r="R3332" i="4" s="1"/>
  <c r="K3333" i="4"/>
  <c r="L3333" i="4"/>
  <c r="M3333" i="4"/>
  <c r="N3333" i="4"/>
  <c r="O3333" i="4" a="1"/>
  <c r="O3333" i="4" s="1"/>
  <c r="P3333" i="4" a="1"/>
  <c r="P3333" i="4" s="1"/>
  <c r="Q3333" i="4"/>
  <c r="R3333" i="4" s="1" a="1"/>
  <c r="R3333" i="4"/>
  <c r="K3334" i="4"/>
  <c r="L3334" i="4"/>
  <c r="M3334" i="4"/>
  <c r="N3334" i="4"/>
  <c r="O3334" i="4" a="1"/>
  <c r="O3334" i="4" s="1"/>
  <c r="P3334" i="4" a="1"/>
  <c r="P3334" i="4" s="1"/>
  <c r="S3334" i="4" s="1"/>
  <c r="Q3334" i="4"/>
  <c r="R3334" i="4" s="1" a="1"/>
  <c r="R3334" i="4" s="1"/>
  <c r="T3334" i="4" s="1"/>
  <c r="K3335" i="4"/>
  <c r="L3335" i="4"/>
  <c r="M3335" i="4"/>
  <c r="Q3335" i="4" s="1"/>
  <c r="R3335" i="4" s="1" a="1"/>
  <c r="R3335" i="4" s="1"/>
  <c r="N3335" i="4"/>
  <c r="O3335" i="4" s="1" a="1"/>
  <c r="O3335" i="4" s="1"/>
  <c r="P3335" i="4" a="1"/>
  <c r="P3335" i="4" s="1"/>
  <c r="K3336" i="4"/>
  <c r="L3336" i="4"/>
  <c r="M3336" i="4"/>
  <c r="Q3336" i="4" s="1"/>
  <c r="R3336" i="4" s="1" a="1"/>
  <c r="R3336" i="4" s="1"/>
  <c r="N3336" i="4"/>
  <c r="O3336" i="4" a="1"/>
  <c r="O3336" i="4" s="1"/>
  <c r="P3336" i="4" a="1"/>
  <c r="P3336" i="4"/>
  <c r="K3337" i="4"/>
  <c r="L3337" i="4"/>
  <c r="M3337" i="4"/>
  <c r="Q3337" i="4" s="1"/>
  <c r="R3337" i="4" s="1" a="1"/>
  <c r="R3337" i="4" s="1"/>
  <c r="N3337" i="4"/>
  <c r="S3337" i="4" s="1"/>
  <c r="O3337" i="4" a="1"/>
  <c r="O3337" i="4" s="1"/>
  <c r="P3337" i="4" a="1"/>
  <c r="P3337" i="4" s="1"/>
  <c r="K3338" i="4"/>
  <c r="L3338" i="4"/>
  <c r="M3338" i="4"/>
  <c r="Q3338" i="4" s="1"/>
  <c r="R3338" i="4" s="1" a="1"/>
  <c r="R3338" i="4" s="1"/>
  <c r="N3338" i="4"/>
  <c r="P3338" i="4" s="1" a="1"/>
  <c r="P3338" i="4"/>
  <c r="K3339" i="4"/>
  <c r="L3339" i="4"/>
  <c r="M3339" i="4"/>
  <c r="Q3339" i="4" s="1"/>
  <c r="R3339" i="4" s="1" a="1"/>
  <c r="R3339" i="4" s="1"/>
  <c r="N3339" i="4"/>
  <c r="P3339" i="4" s="1" a="1"/>
  <c r="P3339" i="4" s="1"/>
  <c r="O3339" i="4" a="1"/>
  <c r="O3339" i="4" s="1"/>
  <c r="K3340" i="4"/>
  <c r="L3340" i="4"/>
  <c r="M3340" i="4"/>
  <c r="N3340" i="4"/>
  <c r="O3340" i="4" a="1"/>
  <c r="O3340" i="4" s="1"/>
  <c r="P3340" i="4" a="1"/>
  <c r="P3340" i="4"/>
  <c r="Q3340" i="4"/>
  <c r="R3340" i="4" s="1" a="1"/>
  <c r="R3340" i="4" s="1"/>
  <c r="K3341" i="4"/>
  <c r="L3341" i="4"/>
  <c r="M3341" i="4"/>
  <c r="Q3341" i="4" s="1"/>
  <c r="R3341" i="4" s="1" a="1"/>
  <c r="R3341" i="4" s="1"/>
  <c r="N3341" i="4"/>
  <c r="O3341" i="4" s="1" a="1"/>
  <c r="O3341" i="4"/>
  <c r="K3342" i="4"/>
  <c r="L3342" i="4"/>
  <c r="M3342" i="4"/>
  <c r="N3342" i="4"/>
  <c r="P3342" i="4" a="1"/>
  <c r="P3342" i="4" s="1"/>
  <c r="Q3342" i="4"/>
  <c r="R3342" i="4" s="1" a="1"/>
  <c r="R3342" i="4" s="1"/>
  <c r="K3343" i="4"/>
  <c r="L3343" i="4"/>
  <c r="M3343" i="4"/>
  <c r="N3343" i="4"/>
  <c r="Q3343" i="4"/>
  <c r="R3343" i="4" s="1" a="1"/>
  <c r="R3343" i="4" s="1"/>
  <c r="K3344" i="4"/>
  <c r="L3344" i="4"/>
  <c r="M3344" i="4"/>
  <c r="Q3344" i="4" s="1"/>
  <c r="R3344" i="4" s="1" a="1"/>
  <c r="R3344" i="4" s="1"/>
  <c r="N3344" i="4"/>
  <c r="O3344" i="4" s="1" a="1"/>
  <c r="O3344" i="4" s="1"/>
  <c r="P3344" i="4" a="1"/>
  <c r="P3344" i="4" s="1"/>
  <c r="K3345" i="4"/>
  <c r="L3345" i="4"/>
  <c r="M3345" i="4"/>
  <c r="Q3345" i="4" s="1"/>
  <c r="N3345" i="4"/>
  <c r="R3345" i="4" a="1"/>
  <c r="R3345" i="4"/>
  <c r="K3346" i="4"/>
  <c r="L3346" i="4"/>
  <c r="M3346" i="4"/>
  <c r="Q3346" i="4" s="1"/>
  <c r="N3346" i="4"/>
  <c r="O3346" i="4" s="1" a="1"/>
  <c r="O3346" i="4"/>
  <c r="P3346" i="4" a="1"/>
  <c r="P3346" i="4" s="1"/>
  <c r="R3346" i="4" a="1"/>
  <c r="R3346" i="4" s="1"/>
  <c r="K3347" i="4"/>
  <c r="L3347" i="4"/>
  <c r="M3347" i="4"/>
  <c r="Q3347" i="4" s="1"/>
  <c r="R3347" i="4" s="1" a="1"/>
  <c r="R3347" i="4" s="1"/>
  <c r="N3347" i="4"/>
  <c r="K3348" i="4"/>
  <c r="L3348" i="4"/>
  <c r="M3348" i="4"/>
  <c r="N3348" i="4"/>
  <c r="Q3348" i="4"/>
  <c r="R3348" i="4" s="1" a="1"/>
  <c r="R3348" i="4" s="1"/>
  <c r="K3349" i="4"/>
  <c r="L3349" i="4"/>
  <c r="M3349" i="4"/>
  <c r="Q3349" i="4" s="1"/>
  <c r="R3349" i="4" s="1" a="1"/>
  <c r="R3349" i="4" s="1"/>
  <c r="N3349" i="4"/>
  <c r="K3350" i="4"/>
  <c r="L3350" i="4"/>
  <c r="M3350" i="4"/>
  <c r="N3350" i="4"/>
  <c r="O3350" i="4" a="1"/>
  <c r="O3350" i="4" s="1"/>
  <c r="P3350" i="4" a="1"/>
  <c r="P3350" i="4"/>
  <c r="Q3350" i="4"/>
  <c r="R3350" i="4" s="1" a="1"/>
  <c r="R3350" i="4" s="1"/>
  <c r="K3351" i="4"/>
  <c r="L3351" i="4"/>
  <c r="M3351" i="4"/>
  <c r="N3351" i="4"/>
  <c r="O3351" i="4" s="1" a="1"/>
  <c r="O3351" i="4" s="1"/>
  <c r="P3351" i="4" a="1"/>
  <c r="P3351" i="4" s="1"/>
  <c r="Q3351" i="4"/>
  <c r="R3351" i="4" s="1" a="1"/>
  <c r="R3351" i="4" s="1"/>
  <c r="K3352" i="4"/>
  <c r="L3352" i="4"/>
  <c r="M3352" i="4"/>
  <c r="N3352" i="4"/>
  <c r="O3352" i="4" a="1"/>
  <c r="O3352" i="4"/>
  <c r="P3352" i="4" a="1"/>
  <c r="P3352" i="4" s="1"/>
  <c r="S3352" i="4" s="1"/>
  <c r="T3352" i="4" s="1"/>
  <c r="Q3352" i="4"/>
  <c r="R3352" i="4" s="1" a="1"/>
  <c r="R3352" i="4" s="1"/>
  <c r="K3353" i="4"/>
  <c r="L3353" i="4"/>
  <c r="M3353" i="4"/>
  <c r="Q3353" i="4" s="1"/>
  <c r="R3353" i="4" s="1" a="1"/>
  <c r="R3353" i="4" s="1"/>
  <c r="N3353" i="4"/>
  <c r="P3353" i="4" s="1" a="1"/>
  <c r="P3353" i="4" s="1"/>
  <c r="O3353" i="4" a="1"/>
  <c r="O3353" i="4"/>
  <c r="K3354" i="4"/>
  <c r="L3354" i="4"/>
  <c r="M3354" i="4"/>
  <c r="Q3354" i="4" s="1"/>
  <c r="R3354" i="4" s="1" a="1"/>
  <c r="R3354" i="4" s="1"/>
  <c r="N3354" i="4"/>
  <c r="K3355" i="4"/>
  <c r="L3355" i="4"/>
  <c r="M3355" i="4"/>
  <c r="Q3355" i="4" s="1"/>
  <c r="R3355" i="4" s="1" a="1"/>
  <c r="R3355" i="4" s="1"/>
  <c r="N3355" i="4"/>
  <c r="K3356" i="4"/>
  <c r="L3356" i="4"/>
  <c r="M3356" i="4"/>
  <c r="Q3356" i="4" s="1"/>
  <c r="R3356" i="4" s="1" a="1"/>
  <c r="R3356" i="4" s="1"/>
  <c r="N3356" i="4"/>
  <c r="P3356" i="4" s="1" a="1"/>
  <c r="P3356" i="4" s="1"/>
  <c r="O3356" i="4" a="1"/>
  <c r="O3356" i="4" s="1"/>
  <c r="K3357" i="4"/>
  <c r="L3357" i="4"/>
  <c r="M3357" i="4"/>
  <c r="Q3357" i="4" s="1"/>
  <c r="R3357" i="4" s="1" a="1"/>
  <c r="R3357" i="4" s="1"/>
  <c r="N3357" i="4"/>
  <c r="P3357" i="4" a="1"/>
  <c r="P3357" i="4" s="1"/>
  <c r="K3358" i="4"/>
  <c r="L3358" i="4"/>
  <c r="M3358" i="4"/>
  <c r="Q3358" i="4" s="1"/>
  <c r="R3358" i="4" s="1" a="1"/>
  <c r="R3358" i="4" s="1"/>
  <c r="N3358" i="4"/>
  <c r="O3358" i="4" a="1"/>
  <c r="O3358" i="4" s="1"/>
  <c r="P3358" i="4" a="1"/>
  <c r="P3358" i="4" s="1"/>
  <c r="K3359" i="4"/>
  <c r="L3359" i="4"/>
  <c r="M3359" i="4"/>
  <c r="N3359" i="4"/>
  <c r="Q3359" i="4"/>
  <c r="R3359" i="4" s="1" a="1"/>
  <c r="R3359" i="4" s="1"/>
  <c r="K3360" i="4"/>
  <c r="L3360" i="4"/>
  <c r="M3360" i="4"/>
  <c r="Q3360" i="4" s="1"/>
  <c r="R3360" i="4" s="1" a="1"/>
  <c r="R3360" i="4" s="1"/>
  <c r="N3360" i="4"/>
  <c r="O3360" i="4" a="1"/>
  <c r="O3360" i="4" s="1"/>
  <c r="K3361" i="4"/>
  <c r="L3361" i="4"/>
  <c r="M3361" i="4"/>
  <c r="N3361" i="4"/>
  <c r="P3361" i="4" a="1"/>
  <c r="P3361" i="4" s="1"/>
  <c r="Q3361" i="4"/>
  <c r="R3361" i="4" s="1" a="1"/>
  <c r="R3361" i="4" s="1"/>
  <c r="K3362" i="4"/>
  <c r="L3362" i="4"/>
  <c r="M3362" i="4"/>
  <c r="Q3362" i="4" s="1"/>
  <c r="R3362" i="4" s="1" a="1"/>
  <c r="R3362" i="4" s="1"/>
  <c r="N3362" i="4"/>
  <c r="K3363" i="4"/>
  <c r="L3363" i="4"/>
  <c r="M3363" i="4"/>
  <c r="N3363" i="4"/>
  <c r="O3363" i="4" a="1"/>
  <c r="O3363" i="4" s="1"/>
  <c r="P3363" i="4" a="1"/>
  <c r="P3363" i="4" s="1"/>
  <c r="Q3363" i="4"/>
  <c r="R3363" i="4" s="1" a="1"/>
  <c r="R3363" i="4" s="1"/>
  <c r="K3364" i="4"/>
  <c r="L3364" i="4"/>
  <c r="M3364" i="4"/>
  <c r="Q3364" i="4" s="1"/>
  <c r="R3364" i="4" s="1" a="1"/>
  <c r="N3364" i="4"/>
  <c r="P3364" i="4" s="1" a="1"/>
  <c r="P3364" i="4" s="1"/>
  <c r="O3364" i="4" a="1"/>
  <c r="O3364" i="4"/>
  <c r="R3364" i="4"/>
  <c r="K3365" i="4"/>
  <c r="L3365" i="4"/>
  <c r="M3365" i="4"/>
  <c r="Q3365" i="4" s="1"/>
  <c r="R3365" i="4" s="1" a="1"/>
  <c r="R3365" i="4" s="1"/>
  <c r="N3365" i="4"/>
  <c r="P3365" i="4" s="1" a="1"/>
  <c r="O3365" i="4" a="1"/>
  <c r="O3365" i="4"/>
  <c r="P3365" i="4"/>
  <c r="S3365" i="4" s="1"/>
  <c r="T3365" i="4" s="1"/>
  <c r="K3366" i="4"/>
  <c r="L3366" i="4"/>
  <c r="M3366" i="4"/>
  <c r="Q3366" i="4" s="1"/>
  <c r="R3366" i="4" s="1" a="1"/>
  <c r="R3366" i="4" s="1"/>
  <c r="N3366" i="4"/>
  <c r="K3367" i="4"/>
  <c r="L3367" i="4"/>
  <c r="M3367" i="4"/>
  <c r="Q3367" i="4" s="1"/>
  <c r="R3367" i="4" s="1" a="1"/>
  <c r="R3367" i="4" s="1"/>
  <c r="N3367" i="4"/>
  <c r="O3367" i="4" a="1"/>
  <c r="O3367" i="4" s="1"/>
  <c r="K3368" i="4"/>
  <c r="L3368" i="4"/>
  <c r="M3368" i="4"/>
  <c r="Q3368" i="4" s="1"/>
  <c r="R3368" i="4" s="1" a="1"/>
  <c r="R3368" i="4" s="1"/>
  <c r="N3368" i="4"/>
  <c r="O3368" i="4" a="1"/>
  <c r="O3368" i="4" s="1"/>
  <c r="P3368" i="4" a="1"/>
  <c r="P3368" i="4" s="1"/>
  <c r="K3369" i="4"/>
  <c r="L3369" i="4"/>
  <c r="M3369" i="4"/>
  <c r="Q3369" i="4" s="1"/>
  <c r="R3369" i="4" s="1" a="1"/>
  <c r="R3369" i="4" s="1"/>
  <c r="N3369" i="4"/>
  <c r="K3370" i="4"/>
  <c r="L3370" i="4"/>
  <c r="M3370" i="4"/>
  <c r="N3370" i="4"/>
  <c r="Q3370" i="4"/>
  <c r="R3370" i="4" s="1" a="1"/>
  <c r="R3370" i="4" s="1"/>
  <c r="K3371" i="4"/>
  <c r="L3371" i="4"/>
  <c r="M3371" i="4"/>
  <c r="N3371" i="4"/>
  <c r="O3371" i="4" a="1"/>
  <c r="O3371" i="4"/>
  <c r="Q3371" i="4"/>
  <c r="R3371" i="4" s="1" a="1"/>
  <c r="R3371" i="4"/>
  <c r="K3372" i="4"/>
  <c r="L3372" i="4"/>
  <c r="M3372" i="4"/>
  <c r="Q3372" i="4" s="1"/>
  <c r="R3372" i="4" s="1" a="1"/>
  <c r="R3372" i="4" s="1"/>
  <c r="N3372" i="4"/>
  <c r="K3373" i="4"/>
  <c r="L3373" i="4"/>
  <c r="M3373" i="4"/>
  <c r="Q3373" i="4" s="1"/>
  <c r="R3373" i="4" s="1" a="1"/>
  <c r="R3373" i="4" s="1"/>
  <c r="N3373" i="4"/>
  <c r="P3373" i="4" a="1"/>
  <c r="P3373" i="4" s="1"/>
  <c r="K3374" i="4"/>
  <c r="L3374" i="4"/>
  <c r="M3374" i="4"/>
  <c r="Q3374" i="4" s="1"/>
  <c r="R3374" i="4" s="1" a="1"/>
  <c r="R3374" i="4" s="1"/>
  <c r="N3374" i="4"/>
  <c r="P3374" i="4" s="1" a="1"/>
  <c r="P3374" i="4" s="1"/>
  <c r="O3374" i="4" a="1"/>
  <c r="O3374" i="4" s="1"/>
  <c r="K3375" i="4"/>
  <c r="L3375" i="4"/>
  <c r="M3375" i="4"/>
  <c r="N3375" i="4"/>
  <c r="Q3375" i="4"/>
  <c r="R3375" i="4" s="1" a="1"/>
  <c r="R3375" i="4"/>
  <c r="K3376" i="4"/>
  <c r="L3376" i="4"/>
  <c r="M3376" i="4"/>
  <c r="Q3376" i="4" s="1"/>
  <c r="R3376" i="4" s="1" a="1"/>
  <c r="N3376" i="4"/>
  <c r="R3376" i="4"/>
  <c r="K3377" i="4"/>
  <c r="L3377" i="4"/>
  <c r="M3377" i="4"/>
  <c r="Q3377" i="4" s="1"/>
  <c r="R3377" i="4" s="1" a="1"/>
  <c r="R3377" i="4" s="1"/>
  <c r="N3377" i="4"/>
  <c r="K3378" i="4"/>
  <c r="L3378" i="4"/>
  <c r="M3378" i="4"/>
  <c r="N3378" i="4"/>
  <c r="O3378" i="4" s="1" a="1"/>
  <c r="O3378" i="4" s="1"/>
  <c r="P3378" i="4" a="1"/>
  <c r="P3378" i="4" s="1"/>
  <c r="Q3378" i="4"/>
  <c r="R3378" i="4" s="1" a="1"/>
  <c r="R3378" i="4" s="1"/>
  <c r="K3379" i="4"/>
  <c r="L3379" i="4"/>
  <c r="M3379" i="4"/>
  <c r="Q3379" i="4" s="1"/>
  <c r="R3379" i="4" s="1" a="1"/>
  <c r="R3379" i="4" s="1"/>
  <c r="N3379" i="4"/>
  <c r="O3379" i="4" s="1" a="1"/>
  <c r="O3379" i="4" s="1"/>
  <c r="P3379" i="4" a="1"/>
  <c r="P3379" i="4" s="1"/>
  <c r="K3380" i="4"/>
  <c r="L3380" i="4"/>
  <c r="M3380" i="4"/>
  <c r="Q3380" i="4" s="1"/>
  <c r="R3380" i="4" s="1" a="1"/>
  <c r="R3380" i="4" s="1"/>
  <c r="N3380" i="4"/>
  <c r="O3380" i="4" a="1"/>
  <c r="O3380" i="4" s="1"/>
  <c r="K3381" i="4"/>
  <c r="L3381" i="4"/>
  <c r="M3381" i="4"/>
  <c r="Q3381" i="4" s="1"/>
  <c r="R3381" i="4" s="1" a="1"/>
  <c r="R3381" i="4" s="1"/>
  <c r="N3381" i="4"/>
  <c r="P3381" i="4" s="1" a="1"/>
  <c r="P3381" i="4" s="1"/>
  <c r="K3382" i="4"/>
  <c r="L3382" i="4"/>
  <c r="M3382" i="4"/>
  <c r="Q3382" i="4" s="1"/>
  <c r="R3382" i="4" s="1" a="1"/>
  <c r="N3382" i="4"/>
  <c r="O3382" i="4" s="1" a="1"/>
  <c r="O3382" i="4" s="1"/>
  <c r="P3382" i="4" a="1"/>
  <c r="P3382" i="4" s="1"/>
  <c r="R3382" i="4"/>
  <c r="K3383" i="4"/>
  <c r="L3383" i="4"/>
  <c r="M3383" i="4"/>
  <c r="Q3383" i="4" s="1"/>
  <c r="R3383" i="4" s="1" a="1"/>
  <c r="R3383" i="4" s="1"/>
  <c r="N3383" i="4"/>
  <c r="O3383" i="4" a="1"/>
  <c r="O3383" i="4" s="1"/>
  <c r="K3384" i="4"/>
  <c r="L3384" i="4"/>
  <c r="M3384" i="4"/>
  <c r="Q3384" i="4" s="1"/>
  <c r="N3384" i="4"/>
  <c r="P3384" i="4" s="1" a="1"/>
  <c r="P3384" i="4"/>
  <c r="R3384" i="4" a="1"/>
  <c r="R3384" i="4" s="1"/>
  <c r="K3385" i="4"/>
  <c r="L3385" i="4"/>
  <c r="M3385" i="4"/>
  <c r="Q3385" i="4" s="1"/>
  <c r="R3385" i="4" s="1" a="1"/>
  <c r="N3385" i="4"/>
  <c r="R3385" i="4"/>
  <c r="K3386" i="4"/>
  <c r="L3386" i="4"/>
  <c r="M3386" i="4"/>
  <c r="Q3386" i="4" s="1"/>
  <c r="R3386" i="4" s="1" a="1"/>
  <c r="R3386" i="4" s="1"/>
  <c r="N3386" i="4"/>
  <c r="O3386" i="4" a="1"/>
  <c r="O3386" i="4" s="1"/>
  <c r="S3386" i="4" s="1"/>
  <c r="T3386" i="4" s="1"/>
  <c r="P3386" i="4" a="1"/>
  <c r="P3386" i="4" s="1"/>
  <c r="K3387" i="4"/>
  <c r="L3387" i="4"/>
  <c r="M3387" i="4"/>
  <c r="Q3387" i="4" s="1"/>
  <c r="N3387" i="4"/>
  <c r="R3387" i="4" a="1"/>
  <c r="R3387" i="4" s="1"/>
  <c r="K3388" i="4"/>
  <c r="L3388" i="4"/>
  <c r="M3388" i="4"/>
  <c r="Q3388" i="4" s="1"/>
  <c r="R3388" i="4" s="1" a="1"/>
  <c r="R3388" i="4" s="1"/>
  <c r="N3388" i="4"/>
  <c r="O3388" i="4" s="1" a="1"/>
  <c r="O3388" i="4" s="1"/>
  <c r="P3388" i="4" a="1"/>
  <c r="P3388" i="4" s="1"/>
  <c r="K3389" i="4"/>
  <c r="L3389" i="4"/>
  <c r="M3389" i="4"/>
  <c r="N3389" i="4"/>
  <c r="P3389" i="4" s="1" a="1"/>
  <c r="P3389" i="4" s="1"/>
  <c r="Q3389" i="4"/>
  <c r="R3389" i="4" s="1" a="1"/>
  <c r="R3389" i="4"/>
  <c r="K3390" i="4"/>
  <c r="L3390" i="4"/>
  <c r="M3390" i="4"/>
  <c r="Q3390" i="4" s="1"/>
  <c r="R3390" i="4" s="1" a="1"/>
  <c r="R3390" i="4" s="1"/>
  <c r="N3390" i="4"/>
  <c r="K3391" i="4"/>
  <c r="L3391" i="4"/>
  <c r="M3391" i="4"/>
  <c r="Q3391" i="4" s="1"/>
  <c r="R3391" i="4" s="1" a="1"/>
  <c r="R3391" i="4" s="1"/>
  <c r="N3391" i="4"/>
  <c r="P3391" i="4" a="1"/>
  <c r="P3391" i="4" s="1"/>
  <c r="K3392" i="4"/>
  <c r="L3392" i="4"/>
  <c r="M3392" i="4"/>
  <c r="N3392" i="4"/>
  <c r="O3392" i="4" s="1" a="1"/>
  <c r="O3392" i="4" s="1"/>
  <c r="P3392" i="4" a="1"/>
  <c r="P3392" i="4"/>
  <c r="Q3392" i="4"/>
  <c r="R3392" i="4" s="1" a="1"/>
  <c r="R3392" i="4"/>
  <c r="K3393" i="4"/>
  <c r="L3393" i="4"/>
  <c r="M3393" i="4"/>
  <c r="Q3393" i="4" s="1"/>
  <c r="R3393" i="4" s="1" a="1"/>
  <c r="R3393" i="4" s="1"/>
  <c r="N3393" i="4"/>
  <c r="K3394" i="4"/>
  <c r="L3394" i="4"/>
  <c r="M3394" i="4"/>
  <c r="N3394" i="4"/>
  <c r="O3394" i="4" s="1" a="1"/>
  <c r="O3394" i="4"/>
  <c r="Q3394" i="4"/>
  <c r="R3394" i="4" s="1" a="1"/>
  <c r="R3394" i="4" s="1"/>
  <c r="K3395" i="4"/>
  <c r="L3395" i="4"/>
  <c r="M3395" i="4"/>
  <c r="Q3395" i="4" s="1"/>
  <c r="R3395" i="4" s="1" a="1"/>
  <c r="R3395" i="4" s="1"/>
  <c r="N3395" i="4"/>
  <c r="K3396" i="4"/>
  <c r="L3396" i="4"/>
  <c r="M3396" i="4"/>
  <c r="Q3396" i="4" s="1"/>
  <c r="R3396" i="4" s="1" a="1"/>
  <c r="R3396" i="4" s="1"/>
  <c r="N3396" i="4"/>
  <c r="O3396" i="4" s="1" a="1"/>
  <c r="O3396" i="4" s="1"/>
  <c r="P3396" i="4" a="1"/>
  <c r="P3396" i="4" s="1"/>
  <c r="S3396" i="4"/>
  <c r="T3396" i="4" s="1"/>
  <c r="K3397" i="4"/>
  <c r="L3397" i="4"/>
  <c r="M3397" i="4"/>
  <c r="Q3397" i="4" s="1"/>
  <c r="R3397" i="4" s="1" a="1"/>
  <c r="R3397" i="4" s="1"/>
  <c r="N3397" i="4"/>
  <c r="P3397" i="4" a="1"/>
  <c r="P3397" i="4" s="1"/>
  <c r="K3398" i="4"/>
  <c r="L3398" i="4"/>
  <c r="M3398" i="4"/>
  <c r="N3398" i="4"/>
  <c r="P3398" i="4" s="1" a="1"/>
  <c r="P3398" i="4" s="1"/>
  <c r="O3398" i="4" a="1"/>
  <c r="O3398" i="4" s="1"/>
  <c r="Q3398" i="4"/>
  <c r="R3398" i="4" s="1" a="1"/>
  <c r="R3398" i="4" s="1"/>
  <c r="K3399" i="4"/>
  <c r="L3399" i="4"/>
  <c r="M3399" i="4"/>
  <c r="N3399" i="4"/>
  <c r="O3399" i="4" s="1" a="1"/>
  <c r="O3399" i="4"/>
  <c r="P3399" i="4" a="1"/>
  <c r="P3399" i="4" s="1"/>
  <c r="Q3399" i="4"/>
  <c r="R3399" i="4" s="1" a="1"/>
  <c r="R3399" i="4" s="1"/>
  <c r="K3400" i="4"/>
  <c r="L3400" i="4"/>
  <c r="M3400" i="4"/>
  <c r="N3400" i="4"/>
  <c r="P3400" i="4" s="1" a="1"/>
  <c r="O3400" i="4" a="1"/>
  <c r="O3400" i="4"/>
  <c r="P3400" i="4"/>
  <c r="Q3400" i="4"/>
  <c r="R3400" i="4" s="1" a="1"/>
  <c r="R3400" i="4" s="1"/>
  <c r="K3401" i="4"/>
  <c r="L3401" i="4"/>
  <c r="M3401" i="4"/>
  <c r="Q3401" i="4" s="1"/>
  <c r="R3401" i="4" s="1" a="1"/>
  <c r="R3401" i="4" s="1"/>
  <c r="N3401" i="4"/>
  <c r="P3401" i="4" s="1" a="1"/>
  <c r="P3401" i="4" s="1"/>
  <c r="O3401" i="4" a="1"/>
  <c r="O3401" i="4"/>
  <c r="K3402" i="4"/>
  <c r="L3402" i="4"/>
  <c r="M3402" i="4"/>
  <c r="Q3402" i="4" s="1"/>
  <c r="R3402" i="4" s="1" a="1"/>
  <c r="R3402" i="4" s="1"/>
  <c r="N3402" i="4"/>
  <c r="O3402" i="4" s="1" a="1"/>
  <c r="O3402" i="4"/>
  <c r="P3402" i="4" a="1"/>
  <c r="P3402" i="4"/>
  <c r="K3403" i="4"/>
  <c r="L3403" i="4"/>
  <c r="M3403" i="4"/>
  <c r="Q3403" i="4" s="1"/>
  <c r="R3403" i="4" s="1" a="1"/>
  <c r="R3403" i="4" s="1"/>
  <c r="N3403" i="4"/>
  <c r="K3404" i="4"/>
  <c r="L3404" i="4"/>
  <c r="M3404" i="4"/>
  <c r="Q3404" i="4" s="1"/>
  <c r="R3404" i="4" s="1" a="1"/>
  <c r="R3404" i="4" s="1"/>
  <c r="N3404" i="4"/>
  <c r="P3404" i="4" s="1" a="1"/>
  <c r="P3404" i="4" s="1"/>
  <c r="K3405" i="4"/>
  <c r="S3405" i="4" s="1"/>
  <c r="L3405" i="4"/>
  <c r="M3405" i="4"/>
  <c r="Q3405" i="4" s="1"/>
  <c r="R3405" i="4" s="1" a="1"/>
  <c r="R3405" i="4" s="1"/>
  <c r="N3405" i="4"/>
  <c r="P3405" i="4" s="1" a="1"/>
  <c r="P3405" i="4" s="1"/>
  <c r="K3406" i="4"/>
  <c r="L3406" i="4"/>
  <c r="M3406" i="4"/>
  <c r="Q3406" i="4" s="1"/>
  <c r="R3406" i="4" s="1" a="1"/>
  <c r="R3406" i="4" s="1"/>
  <c r="N3406" i="4"/>
  <c r="P3406" i="4" a="1"/>
  <c r="P3406" i="4" s="1"/>
  <c r="K3407" i="4"/>
  <c r="L3407" i="4"/>
  <c r="M3407" i="4"/>
  <c r="Q3407" i="4" s="1"/>
  <c r="R3407" i="4" s="1" a="1"/>
  <c r="R3407" i="4" s="1"/>
  <c r="N3407" i="4"/>
  <c r="O3407" i="4" a="1"/>
  <c r="O3407" i="4" s="1"/>
  <c r="K3408" i="4"/>
  <c r="L3408" i="4"/>
  <c r="M3408" i="4"/>
  <c r="Q3408" i="4" s="1"/>
  <c r="R3408" i="4" s="1" a="1"/>
  <c r="R3408" i="4" s="1"/>
  <c r="N3408" i="4"/>
  <c r="S3408" i="4" s="1"/>
  <c r="O3408" i="4" a="1"/>
  <c r="O3408" i="4" s="1"/>
  <c r="P3408" i="4" a="1"/>
  <c r="P3408" i="4" s="1"/>
  <c r="K3409" i="4"/>
  <c r="L3409" i="4"/>
  <c r="M3409" i="4"/>
  <c r="Q3409" i="4" s="1"/>
  <c r="R3409" i="4" s="1" a="1"/>
  <c r="R3409" i="4" s="1"/>
  <c r="N3409" i="4"/>
  <c r="P3409" i="4" s="1" a="1"/>
  <c r="P3409" i="4" s="1"/>
  <c r="K3410" i="4"/>
  <c r="L3410" i="4"/>
  <c r="M3410" i="4"/>
  <c r="N3410" i="4"/>
  <c r="O3410" i="4" s="1" a="1"/>
  <c r="O3410" i="4" s="1"/>
  <c r="P3410" i="4" a="1"/>
  <c r="P3410" i="4" s="1"/>
  <c r="Q3410" i="4"/>
  <c r="R3410" i="4" s="1" a="1"/>
  <c r="R3410" i="4" s="1"/>
  <c r="K3411" i="4"/>
  <c r="L3411" i="4"/>
  <c r="M3411" i="4"/>
  <c r="N3411" i="4"/>
  <c r="O3411" i="4" a="1"/>
  <c r="O3411" i="4" s="1"/>
  <c r="P3411" i="4" a="1"/>
  <c r="P3411" i="4" s="1"/>
  <c r="Q3411" i="4"/>
  <c r="R3411" i="4" s="1" a="1"/>
  <c r="R3411" i="4" s="1"/>
  <c r="S3411" i="4"/>
  <c r="K3412" i="4"/>
  <c r="L3412" i="4"/>
  <c r="M3412" i="4"/>
  <c r="N3412" i="4"/>
  <c r="S3412" i="4" s="1"/>
  <c r="O3412" i="4" a="1"/>
  <c r="O3412" i="4" s="1"/>
  <c r="P3412" i="4" a="1"/>
  <c r="P3412" i="4" s="1"/>
  <c r="Q3412" i="4"/>
  <c r="R3412" i="4" s="1" a="1"/>
  <c r="R3412" i="4" s="1"/>
  <c r="T3412" i="4"/>
  <c r="K3413" i="4"/>
  <c r="L3413" i="4"/>
  <c r="M3413" i="4"/>
  <c r="Q3413" i="4" s="1"/>
  <c r="R3413" i="4" s="1" a="1"/>
  <c r="R3413" i="4" s="1"/>
  <c r="N3413" i="4"/>
  <c r="K3414" i="4"/>
  <c r="L3414" i="4"/>
  <c r="M3414" i="4"/>
  <c r="Q3414" i="4" s="1"/>
  <c r="R3414" i="4" s="1" a="1"/>
  <c r="R3414" i="4" s="1"/>
  <c r="N3414" i="4"/>
  <c r="P3414" i="4" s="1" a="1"/>
  <c r="P3414" i="4" s="1"/>
  <c r="O3414" i="4" a="1"/>
  <c r="O3414" i="4"/>
  <c r="K3415" i="4"/>
  <c r="L3415" i="4"/>
  <c r="M3415" i="4"/>
  <c r="Q3415" i="4" s="1"/>
  <c r="R3415" i="4" s="1" a="1"/>
  <c r="R3415" i="4" s="1"/>
  <c r="N3415" i="4"/>
  <c r="O3415" i="4" s="1" a="1"/>
  <c r="O3415" i="4" s="1"/>
  <c r="K3416" i="4"/>
  <c r="L3416" i="4"/>
  <c r="M3416" i="4"/>
  <c r="Q3416" i="4" s="1"/>
  <c r="R3416" i="4" s="1" a="1"/>
  <c r="R3416" i="4" s="1"/>
  <c r="N3416" i="4"/>
  <c r="P3416" i="4" s="1" a="1"/>
  <c r="P3416" i="4" s="1"/>
  <c r="K3417" i="4"/>
  <c r="L3417" i="4"/>
  <c r="M3417" i="4"/>
  <c r="Q3417" i="4" s="1"/>
  <c r="R3417" i="4" s="1" a="1"/>
  <c r="R3417" i="4" s="1"/>
  <c r="N3417" i="4"/>
  <c r="O3417" i="4" s="1" a="1"/>
  <c r="O3417" i="4" s="1"/>
  <c r="K3418" i="4"/>
  <c r="L3418" i="4"/>
  <c r="M3418" i="4"/>
  <c r="Q3418" i="4" s="1"/>
  <c r="R3418" i="4" s="1" a="1"/>
  <c r="R3418" i="4" s="1"/>
  <c r="T3418" i="4" s="1"/>
  <c r="N3418" i="4"/>
  <c r="S3418" i="4" s="1"/>
  <c r="K3419" i="4"/>
  <c r="L3419" i="4"/>
  <c r="M3419" i="4"/>
  <c r="N3419" i="4"/>
  <c r="O3419" i="4" s="1" a="1"/>
  <c r="O3419" i="4" s="1"/>
  <c r="Q3419" i="4"/>
  <c r="R3419" i="4" s="1" a="1"/>
  <c r="R3419" i="4"/>
  <c r="K3420" i="4"/>
  <c r="L3420" i="4"/>
  <c r="M3420" i="4"/>
  <c r="Q3420" i="4" s="1"/>
  <c r="R3420" i="4" s="1" a="1"/>
  <c r="R3420" i="4" s="1"/>
  <c r="N3420" i="4"/>
  <c r="P3420" i="4" s="1" a="1"/>
  <c r="P3420" i="4" s="1"/>
  <c r="O3420" i="4" a="1"/>
  <c r="O3420" i="4" s="1"/>
  <c r="K3421" i="4"/>
  <c r="L3421" i="4"/>
  <c r="M3421" i="4"/>
  <c r="Q3421" i="4" s="1"/>
  <c r="R3421" i="4" s="1" a="1"/>
  <c r="R3421" i="4" s="1"/>
  <c r="N3421" i="4"/>
  <c r="K3422" i="4"/>
  <c r="L3422" i="4"/>
  <c r="M3422" i="4"/>
  <c r="Q3422" i="4" s="1"/>
  <c r="R3422" i="4" s="1" a="1"/>
  <c r="R3422" i="4" s="1"/>
  <c r="N3422" i="4"/>
  <c r="K3423" i="4"/>
  <c r="L3423" i="4"/>
  <c r="M3423" i="4"/>
  <c r="N3423" i="4"/>
  <c r="S3423" i="4" s="1"/>
  <c r="O3423" i="4" a="1"/>
  <c r="O3423" i="4" s="1"/>
  <c r="P3423" i="4" a="1"/>
  <c r="P3423" i="4" s="1"/>
  <c r="Q3423" i="4"/>
  <c r="R3423" i="4" s="1" a="1"/>
  <c r="R3423" i="4" s="1"/>
  <c r="K3424" i="4"/>
  <c r="L3424" i="4"/>
  <c r="M3424" i="4"/>
  <c r="Q3424" i="4" s="1"/>
  <c r="R3424" i="4" s="1" a="1"/>
  <c r="R3424" i="4" s="1"/>
  <c r="N3424" i="4"/>
  <c r="O3424" i="4" s="1" a="1"/>
  <c r="O3424" i="4" s="1"/>
  <c r="K3425" i="4"/>
  <c r="L3425" i="4"/>
  <c r="M3425" i="4"/>
  <c r="Q3425" i="4" s="1"/>
  <c r="R3425" i="4" s="1" a="1"/>
  <c r="R3425" i="4" s="1"/>
  <c r="N3425" i="4"/>
  <c r="K3426" i="4"/>
  <c r="L3426" i="4"/>
  <c r="M3426" i="4"/>
  <c r="Q3426" i="4" s="1"/>
  <c r="R3426" i="4" s="1" a="1"/>
  <c r="R3426" i="4" s="1"/>
  <c r="T3426" i="4" s="1"/>
  <c r="N3426" i="4"/>
  <c r="S3426" i="4" s="1"/>
  <c r="O3426" i="4" a="1"/>
  <c r="O3426" i="4" s="1"/>
  <c r="P3426" i="4" a="1"/>
  <c r="P3426" i="4" s="1"/>
  <c r="K3427" i="4"/>
  <c r="L3427" i="4"/>
  <c r="M3427" i="4"/>
  <c r="N3427" i="4"/>
  <c r="O3427" i="4" a="1"/>
  <c r="O3427" i="4" s="1"/>
  <c r="P3427" i="4" a="1"/>
  <c r="P3427" i="4" s="1"/>
  <c r="Q3427" i="4"/>
  <c r="R3427" i="4" a="1"/>
  <c r="R3427" i="4" s="1"/>
  <c r="S3427" i="4"/>
  <c r="T3427" i="4" s="1"/>
  <c r="K3428" i="4"/>
  <c r="L3428" i="4"/>
  <c r="M3428" i="4"/>
  <c r="Q3428" i="4" s="1"/>
  <c r="R3428" i="4" s="1" a="1"/>
  <c r="R3428" i="4" s="1"/>
  <c r="N3428" i="4"/>
  <c r="S3428" i="4" s="1"/>
  <c r="T3428" i="4" s="1"/>
  <c r="K3429" i="4"/>
  <c r="L3429" i="4"/>
  <c r="M3429" i="4"/>
  <c r="Q3429" i="4" s="1"/>
  <c r="R3429" i="4" s="1" a="1"/>
  <c r="R3429" i="4" s="1"/>
  <c r="N3429" i="4"/>
  <c r="O3429" i="4" s="1" a="1"/>
  <c r="O3429" i="4" s="1"/>
  <c r="P3429" i="4" a="1"/>
  <c r="P3429" i="4" s="1"/>
  <c r="K3430" i="4"/>
  <c r="L3430" i="4"/>
  <c r="M3430" i="4"/>
  <c r="Q3430" i="4" s="1"/>
  <c r="R3430" i="4" s="1" a="1"/>
  <c r="R3430" i="4" s="1"/>
  <c r="N3430" i="4"/>
  <c r="O3430" i="4" a="1"/>
  <c r="O3430" i="4" s="1"/>
  <c r="K3431" i="4"/>
  <c r="L3431" i="4"/>
  <c r="M3431" i="4"/>
  <c r="Q3431" i="4" s="1"/>
  <c r="R3431" i="4" s="1" a="1"/>
  <c r="R3431" i="4" s="1"/>
  <c r="N3431" i="4"/>
  <c r="O3431" i="4" s="1" a="1"/>
  <c r="O3431" i="4" s="1"/>
  <c r="K3432" i="4"/>
  <c r="L3432" i="4"/>
  <c r="M3432" i="4"/>
  <c r="Q3432" i="4" s="1"/>
  <c r="N3432" i="4"/>
  <c r="R3432" i="4" a="1"/>
  <c r="R3432" i="4" s="1"/>
  <c r="S3432" i="4"/>
  <c r="K3433" i="4"/>
  <c r="L3433" i="4"/>
  <c r="M3433" i="4"/>
  <c r="Q3433" i="4" s="1"/>
  <c r="N3433" i="4"/>
  <c r="S3433" i="4" s="1"/>
  <c r="R3433" i="4" a="1"/>
  <c r="R3433" i="4" s="1"/>
  <c r="T3433" i="4" s="1"/>
  <c r="K3434" i="4"/>
  <c r="S3434" i="4" s="1"/>
  <c r="L3434" i="4"/>
  <c r="M3434" i="4"/>
  <c r="Q3434" i="4" s="1"/>
  <c r="R3434" i="4" s="1" a="1"/>
  <c r="R3434" i="4" s="1"/>
  <c r="N3434" i="4"/>
  <c r="O3434" i="4" a="1"/>
  <c r="O3434" i="4" s="1"/>
  <c r="P3434" i="4" a="1"/>
  <c r="P3434" i="4" s="1"/>
  <c r="K3435" i="4"/>
  <c r="L3435" i="4"/>
  <c r="M3435" i="4"/>
  <c r="N3435" i="4"/>
  <c r="Q3435" i="4"/>
  <c r="R3435" i="4" s="1" a="1"/>
  <c r="R3435" i="4" s="1"/>
  <c r="K3436" i="4"/>
  <c r="L3436" i="4"/>
  <c r="M3436" i="4"/>
  <c r="Q3436" i="4" s="1"/>
  <c r="R3436" i="4" s="1" a="1"/>
  <c r="R3436" i="4" s="1"/>
  <c r="N3436" i="4"/>
  <c r="S3436" i="4" s="1"/>
  <c r="T3436" i="4" s="1"/>
  <c r="O3436" i="4" a="1"/>
  <c r="O3436" i="4" s="1"/>
  <c r="P3436" i="4" a="1"/>
  <c r="P3436" i="4" s="1"/>
  <c r="K3437" i="4"/>
  <c r="L3437" i="4"/>
  <c r="M3437" i="4"/>
  <c r="Q3437" i="4" s="1"/>
  <c r="N3437" i="4"/>
  <c r="O3437" i="4" s="1" a="1"/>
  <c r="O3437" i="4"/>
  <c r="P3437" i="4" a="1"/>
  <c r="P3437" i="4" s="1"/>
  <c r="R3437" i="4" a="1"/>
  <c r="R3437" i="4"/>
  <c r="S3437" i="4"/>
  <c r="T3437" i="4" s="1"/>
  <c r="K3438" i="4"/>
  <c r="L3438" i="4"/>
  <c r="M3438" i="4"/>
  <c r="Q3438" i="4" s="1"/>
  <c r="N3438" i="4"/>
  <c r="P3438" i="4" a="1"/>
  <c r="P3438" i="4" s="1"/>
  <c r="R3438" i="4" a="1"/>
  <c r="R3438" i="4" s="1"/>
  <c r="K3439" i="4"/>
  <c r="L3439" i="4"/>
  <c r="M3439" i="4"/>
  <c r="N3439" i="4"/>
  <c r="Q3439" i="4"/>
  <c r="R3439" i="4" s="1" a="1"/>
  <c r="R3439" i="4" s="1"/>
  <c r="K3440" i="4"/>
  <c r="L3440" i="4"/>
  <c r="M3440" i="4"/>
  <c r="N3440" i="4"/>
  <c r="P3440" i="4" a="1"/>
  <c r="P3440" i="4" s="1"/>
  <c r="Q3440" i="4"/>
  <c r="R3440" i="4" s="1" a="1"/>
  <c r="R3440" i="4" s="1"/>
  <c r="K3441" i="4"/>
  <c r="L3441" i="4"/>
  <c r="M3441" i="4"/>
  <c r="Q3441" i="4" s="1"/>
  <c r="N3441" i="4"/>
  <c r="O3441" i="4" s="1" a="1"/>
  <c r="O3441" i="4" s="1"/>
  <c r="P3441" i="4" a="1"/>
  <c r="P3441" i="4" s="1"/>
  <c r="R3441" i="4" a="1"/>
  <c r="R3441" i="4" s="1"/>
  <c r="S3441" i="4"/>
  <c r="K3442" i="4"/>
  <c r="L3442" i="4"/>
  <c r="M3442" i="4"/>
  <c r="Q3442" i="4" s="1"/>
  <c r="R3442" i="4" s="1" a="1"/>
  <c r="R3442" i="4" s="1"/>
  <c r="N3442" i="4"/>
  <c r="O3442" i="4" s="1" a="1"/>
  <c r="O3442" i="4" s="1"/>
  <c r="P3442" i="4" a="1"/>
  <c r="P3442" i="4" s="1"/>
  <c r="S3442" i="4"/>
  <c r="K3443" i="4"/>
  <c r="L3443" i="4"/>
  <c r="M3443" i="4"/>
  <c r="Q3443" i="4" s="1"/>
  <c r="R3443" i="4" s="1" a="1"/>
  <c r="R3443" i="4" s="1"/>
  <c r="N3443" i="4"/>
  <c r="S3443" i="4" s="1"/>
  <c r="T3443" i="4" s="1"/>
  <c r="K3444" i="4"/>
  <c r="L3444" i="4"/>
  <c r="M3444" i="4"/>
  <c r="N3444" i="4"/>
  <c r="O3444" i="4" s="1" a="1"/>
  <c r="O3444" i="4" s="1"/>
  <c r="P3444" i="4" a="1"/>
  <c r="P3444" i="4"/>
  <c r="Q3444" i="4"/>
  <c r="R3444" i="4" s="1" a="1"/>
  <c r="R3444" i="4" s="1"/>
  <c r="S3444" i="4"/>
  <c r="T3444" i="4" s="1"/>
  <c r="K3445" i="4"/>
  <c r="L3445" i="4"/>
  <c r="M3445" i="4"/>
  <c r="N3445" i="4"/>
  <c r="O3445" i="4" s="1" a="1"/>
  <c r="O3445" i="4" s="1"/>
  <c r="P3445" i="4" a="1"/>
  <c r="P3445" i="4"/>
  <c r="Q3445" i="4"/>
  <c r="R3445" i="4" s="1" a="1"/>
  <c r="R3445" i="4" s="1"/>
  <c r="K3446" i="4"/>
  <c r="L3446" i="4"/>
  <c r="M3446" i="4"/>
  <c r="N3446" i="4"/>
  <c r="O3446" i="4" a="1"/>
  <c r="O3446" i="4" s="1"/>
  <c r="P3446" i="4" a="1"/>
  <c r="P3446" i="4" s="1"/>
  <c r="Q3446" i="4"/>
  <c r="R3446" i="4" s="1" a="1"/>
  <c r="R3446" i="4" s="1"/>
  <c r="S3446" i="4"/>
  <c r="K3447" i="4"/>
  <c r="S3447" i="4" s="1"/>
  <c r="L3447" i="4"/>
  <c r="M3447" i="4"/>
  <c r="N3447" i="4"/>
  <c r="O3447" i="4" a="1"/>
  <c r="O3447" i="4" s="1"/>
  <c r="P3447" i="4" a="1"/>
  <c r="P3447" i="4" s="1"/>
  <c r="Q3447" i="4"/>
  <c r="R3447" i="4" s="1" a="1"/>
  <c r="R3447" i="4" s="1"/>
  <c r="K3448" i="4"/>
  <c r="L3448" i="4"/>
  <c r="M3448" i="4"/>
  <c r="Q3448" i="4" s="1"/>
  <c r="R3448" i="4" s="1" a="1"/>
  <c r="R3448" i="4" s="1"/>
  <c r="N3448" i="4"/>
  <c r="O3448" i="4" s="1" a="1"/>
  <c r="O3448" i="4" s="1"/>
  <c r="S3448" i="4"/>
  <c r="K3449" i="4"/>
  <c r="L3449" i="4"/>
  <c r="M3449" i="4"/>
  <c r="Q3449" i="4" s="1"/>
  <c r="R3449" i="4" s="1" a="1"/>
  <c r="R3449" i="4" s="1"/>
  <c r="N3449" i="4"/>
  <c r="O3449" i="4" s="1" a="1"/>
  <c r="O3449" i="4" s="1"/>
  <c r="K3450" i="4"/>
  <c r="L3450" i="4"/>
  <c r="M3450" i="4"/>
  <c r="Q3450" i="4" s="1"/>
  <c r="R3450" i="4" s="1" a="1"/>
  <c r="N3450" i="4"/>
  <c r="O3450" i="4" s="1" a="1"/>
  <c r="O3450" i="4" s="1"/>
  <c r="P3450" i="4" a="1"/>
  <c r="P3450" i="4" s="1"/>
  <c r="R3450" i="4"/>
  <c r="K3451" i="4"/>
  <c r="L3451" i="4"/>
  <c r="M3451" i="4"/>
  <c r="Q3451" i="4" s="1"/>
  <c r="R3451" i="4" s="1" a="1"/>
  <c r="R3451" i="4" s="1"/>
  <c r="N3451" i="4"/>
  <c r="O3451" i="4" s="1" a="1"/>
  <c r="O3451" i="4" s="1"/>
  <c r="K3452" i="4"/>
  <c r="L3452" i="4"/>
  <c r="M3452" i="4"/>
  <c r="Q3452" i="4" s="1"/>
  <c r="R3452" i="4" s="1" a="1"/>
  <c r="R3452" i="4" s="1"/>
  <c r="N3452" i="4"/>
  <c r="S3452" i="4"/>
  <c r="K3453" i="4"/>
  <c r="L3453" i="4"/>
  <c r="M3453" i="4"/>
  <c r="Q3453" i="4" s="1"/>
  <c r="R3453" i="4" s="1" a="1"/>
  <c r="N3453" i="4"/>
  <c r="P3453" i="4" s="1" a="1"/>
  <c r="P3453" i="4" s="1"/>
  <c r="O3453" i="4" a="1"/>
  <c r="O3453" i="4" s="1"/>
  <c r="R3453" i="4"/>
  <c r="K3454" i="4"/>
  <c r="L3454" i="4"/>
  <c r="M3454" i="4"/>
  <c r="Q3454" i="4" s="1"/>
  <c r="R3454" i="4" s="1" a="1"/>
  <c r="R3454" i="4" s="1"/>
  <c r="N3454" i="4"/>
  <c r="K3455" i="4"/>
  <c r="L3455" i="4"/>
  <c r="M3455" i="4"/>
  <c r="Q3455" i="4" s="1"/>
  <c r="R3455" i="4" s="1" a="1"/>
  <c r="R3455" i="4" s="1"/>
  <c r="N3455" i="4"/>
  <c r="O3455" i="4" s="1" a="1"/>
  <c r="O3455" i="4" s="1"/>
  <c r="K3456" i="4"/>
  <c r="L3456" i="4"/>
  <c r="M3456" i="4"/>
  <c r="Q3456" i="4" s="1"/>
  <c r="R3456" i="4" s="1" a="1"/>
  <c r="R3456" i="4" s="1"/>
  <c r="N3456" i="4"/>
  <c r="K3457" i="4"/>
  <c r="L3457" i="4"/>
  <c r="M3457" i="4"/>
  <c r="Q3457" i="4" s="1"/>
  <c r="R3457" i="4" s="1" a="1"/>
  <c r="R3457" i="4" s="1"/>
  <c r="N3457" i="4"/>
  <c r="P3457" i="4" a="1"/>
  <c r="P3457" i="4" s="1"/>
  <c r="K3458" i="4"/>
  <c r="S3458" i="4" s="1"/>
  <c r="L3458" i="4"/>
  <c r="M3458" i="4"/>
  <c r="N3458" i="4"/>
  <c r="P3458" i="4" s="1" a="1"/>
  <c r="P3458" i="4" s="1"/>
  <c r="O3458" i="4" a="1"/>
  <c r="O3458" i="4" s="1"/>
  <c r="Q3458" i="4"/>
  <c r="R3458" i="4" s="1" a="1"/>
  <c r="R3458" i="4" s="1"/>
  <c r="K3459" i="4"/>
  <c r="L3459" i="4"/>
  <c r="M3459" i="4"/>
  <c r="Q3459" i="4" s="1"/>
  <c r="R3459" i="4" s="1" a="1"/>
  <c r="R3459" i="4" s="1"/>
  <c r="N3459" i="4"/>
  <c r="S3459" i="4" s="1"/>
  <c r="K3460" i="4"/>
  <c r="L3460" i="4"/>
  <c r="M3460" i="4"/>
  <c r="N3460" i="4"/>
  <c r="Q3460" i="4"/>
  <c r="R3460" i="4" s="1" a="1"/>
  <c r="R3460" i="4"/>
  <c r="K3461" i="4"/>
  <c r="L3461" i="4"/>
  <c r="M3461" i="4"/>
  <c r="Q3461" i="4" s="1"/>
  <c r="N3461" i="4"/>
  <c r="O3461" i="4" a="1"/>
  <c r="O3461" i="4" s="1"/>
  <c r="R3461" i="4" a="1"/>
  <c r="R3461" i="4" s="1"/>
  <c r="K3462" i="4"/>
  <c r="L3462" i="4"/>
  <c r="M3462" i="4"/>
  <c r="Q3462" i="4" s="1"/>
  <c r="R3462" i="4" s="1" a="1"/>
  <c r="R3462" i="4" s="1"/>
  <c r="N3462" i="4"/>
  <c r="O3462" i="4" a="1"/>
  <c r="O3462" i="4"/>
  <c r="P3462" i="4" a="1"/>
  <c r="P3462" i="4" s="1"/>
  <c r="K3463" i="4"/>
  <c r="L3463" i="4"/>
  <c r="M3463" i="4"/>
  <c r="Q3463" i="4" s="1"/>
  <c r="R3463" i="4" s="1" a="1"/>
  <c r="R3463" i="4" s="1"/>
  <c r="N3463" i="4"/>
  <c r="K3464" i="4"/>
  <c r="L3464" i="4"/>
  <c r="M3464" i="4"/>
  <c r="Q3464" i="4" s="1"/>
  <c r="R3464" i="4" s="1" a="1"/>
  <c r="R3464" i="4" s="1"/>
  <c r="N3464" i="4"/>
  <c r="O3464" i="4" a="1"/>
  <c r="O3464" i="4" s="1"/>
  <c r="K3465" i="4"/>
  <c r="L3465" i="4"/>
  <c r="M3465" i="4"/>
  <c r="Q3465" i="4" s="1"/>
  <c r="R3465" i="4" s="1" a="1"/>
  <c r="R3465" i="4" s="1"/>
  <c r="N3465" i="4"/>
  <c r="O3465" i="4" s="1" a="1"/>
  <c r="O3465" i="4" s="1"/>
  <c r="P3465" i="4" a="1"/>
  <c r="P3465" i="4" s="1"/>
  <c r="K3466" i="4"/>
  <c r="L3466" i="4"/>
  <c r="M3466" i="4"/>
  <c r="N3466" i="4"/>
  <c r="P3466" i="4" a="1"/>
  <c r="P3466" i="4" s="1"/>
  <c r="Q3466" i="4"/>
  <c r="R3466" i="4" s="1" a="1"/>
  <c r="R3466" i="4" s="1"/>
  <c r="K3467" i="4"/>
  <c r="L3467" i="4"/>
  <c r="M3467" i="4"/>
  <c r="N3467" i="4"/>
  <c r="O3467" i="4" a="1"/>
  <c r="O3467" i="4" s="1"/>
  <c r="Q3467" i="4"/>
  <c r="R3467" i="4" s="1" a="1"/>
  <c r="R3467" i="4" s="1"/>
  <c r="K3468" i="4"/>
  <c r="L3468" i="4"/>
  <c r="M3468" i="4"/>
  <c r="Q3468" i="4" s="1"/>
  <c r="R3468" i="4" s="1" a="1"/>
  <c r="R3468" i="4" s="1"/>
  <c r="N3468" i="4"/>
  <c r="O3468" i="4" a="1"/>
  <c r="O3468" i="4" s="1"/>
  <c r="P3468" i="4" a="1"/>
  <c r="P3468" i="4" s="1"/>
  <c r="K3469" i="4"/>
  <c r="L3469" i="4"/>
  <c r="M3469" i="4"/>
  <c r="Q3469" i="4" s="1"/>
  <c r="R3469" i="4" s="1" a="1"/>
  <c r="R3469" i="4" s="1"/>
  <c r="N3469" i="4"/>
  <c r="K3470" i="4"/>
  <c r="L3470" i="4"/>
  <c r="M3470" i="4"/>
  <c r="Q3470" i="4" s="1"/>
  <c r="R3470" i="4" s="1" a="1"/>
  <c r="R3470" i="4" s="1"/>
  <c r="N3470" i="4"/>
  <c r="K3471" i="4"/>
  <c r="L3471" i="4"/>
  <c r="M3471" i="4"/>
  <c r="Q3471" i="4" s="1"/>
  <c r="R3471" i="4" s="1" a="1"/>
  <c r="R3471" i="4" s="1"/>
  <c r="N3471" i="4"/>
  <c r="K3472" i="4"/>
  <c r="L3472" i="4"/>
  <c r="M3472" i="4"/>
  <c r="Q3472" i="4" s="1"/>
  <c r="R3472" i="4" s="1" a="1"/>
  <c r="R3472" i="4" s="1"/>
  <c r="N3472" i="4"/>
  <c r="K3473" i="4"/>
  <c r="L3473" i="4"/>
  <c r="M3473" i="4"/>
  <c r="N3473" i="4"/>
  <c r="S3473" i="4" s="1"/>
  <c r="P3473" i="4" a="1"/>
  <c r="P3473" i="4" s="1"/>
  <c r="Q3473" i="4"/>
  <c r="R3473" i="4" s="1" a="1"/>
  <c r="R3473" i="4" s="1"/>
  <c r="K3474" i="4"/>
  <c r="L3474" i="4"/>
  <c r="M3474" i="4"/>
  <c r="N3474" i="4"/>
  <c r="S3474" i="4" s="1"/>
  <c r="P3474" i="4" a="1"/>
  <c r="P3474" i="4" s="1"/>
  <c r="Q3474" i="4"/>
  <c r="R3474" i="4" s="1" a="1"/>
  <c r="R3474" i="4" s="1"/>
  <c r="T3474" i="4" s="1"/>
  <c r="K3475" i="4"/>
  <c r="L3475" i="4"/>
  <c r="M3475" i="4"/>
  <c r="N3475" i="4"/>
  <c r="Q3475" i="4"/>
  <c r="R3475" i="4" s="1" a="1"/>
  <c r="R3475" i="4" s="1"/>
  <c r="K3476" i="4"/>
  <c r="L3476" i="4"/>
  <c r="M3476" i="4"/>
  <c r="Q3476" i="4" s="1"/>
  <c r="R3476" i="4" s="1" a="1"/>
  <c r="R3476" i="4" s="1"/>
  <c r="N3476" i="4"/>
  <c r="O3476" i="4" a="1"/>
  <c r="O3476" i="4" s="1"/>
  <c r="P3476" i="4" a="1"/>
  <c r="P3476" i="4" s="1"/>
  <c r="K3477" i="4"/>
  <c r="L3477" i="4"/>
  <c r="M3477" i="4"/>
  <c r="Q3477" i="4" s="1"/>
  <c r="R3477" i="4" s="1" a="1"/>
  <c r="R3477" i="4" s="1"/>
  <c r="N3477" i="4"/>
  <c r="O3477" i="4" a="1"/>
  <c r="O3477" i="4" s="1"/>
  <c r="K3478" i="4"/>
  <c r="L3478" i="4"/>
  <c r="M3478" i="4"/>
  <c r="Q3478" i="4" s="1"/>
  <c r="R3478" i="4" s="1" a="1"/>
  <c r="R3478" i="4" s="1"/>
  <c r="N3478" i="4"/>
  <c r="O3478" i="4" s="1" a="1"/>
  <c r="O3478" i="4" s="1"/>
  <c r="K3479" i="4"/>
  <c r="S3479" i="4" s="1"/>
  <c r="L3479" i="4"/>
  <c r="M3479" i="4"/>
  <c r="Q3479" i="4" s="1"/>
  <c r="R3479" i="4" s="1" a="1"/>
  <c r="R3479" i="4" s="1"/>
  <c r="N3479" i="4"/>
  <c r="P3479" i="4" s="1" a="1"/>
  <c r="P3479" i="4"/>
  <c r="K3480" i="4"/>
  <c r="L3480" i="4"/>
  <c r="M3480" i="4"/>
  <c r="Q3480" i="4" s="1"/>
  <c r="R3480" i="4" s="1" a="1"/>
  <c r="R3480" i="4" s="1"/>
  <c r="N3480" i="4"/>
  <c r="P3480" i="4" s="1" a="1"/>
  <c r="P3480" i="4" s="1"/>
  <c r="O3480" i="4" a="1"/>
  <c r="O3480" i="4" s="1"/>
  <c r="K3481" i="4"/>
  <c r="S3481" i="4" s="1"/>
  <c r="L3481" i="4"/>
  <c r="M3481" i="4"/>
  <c r="Q3481" i="4" s="1"/>
  <c r="R3481" i="4" s="1" a="1"/>
  <c r="R3481" i="4" s="1"/>
  <c r="N3481" i="4"/>
  <c r="K3482" i="4"/>
  <c r="L3482" i="4"/>
  <c r="M3482" i="4"/>
  <c r="Q3482" i="4" s="1"/>
  <c r="R3482" i="4" s="1" a="1"/>
  <c r="R3482" i="4" s="1"/>
  <c r="N3482" i="4"/>
  <c r="O3482" i="4" s="1" a="1"/>
  <c r="O3482" i="4" s="1"/>
  <c r="P3482" i="4" a="1"/>
  <c r="P3482" i="4" s="1"/>
  <c r="S3482" i="4"/>
  <c r="K3483" i="4"/>
  <c r="L3483" i="4"/>
  <c r="M3483" i="4"/>
  <c r="Q3483" i="4" s="1"/>
  <c r="R3483" i="4" s="1" a="1"/>
  <c r="R3483" i="4" s="1"/>
  <c r="N3483" i="4"/>
  <c r="S3483" i="4" s="1"/>
  <c r="K3484" i="4"/>
  <c r="L3484" i="4"/>
  <c r="M3484" i="4"/>
  <c r="Q3484" i="4" s="1"/>
  <c r="N3484" i="4"/>
  <c r="R3484" i="4" a="1"/>
  <c r="R3484" i="4" s="1"/>
  <c r="K3485" i="4"/>
  <c r="L3485" i="4"/>
  <c r="M3485" i="4"/>
  <c r="Q3485" i="4" s="1"/>
  <c r="R3485" i="4" s="1" a="1"/>
  <c r="R3485" i="4" s="1"/>
  <c r="N3485" i="4"/>
  <c r="S3485" i="4"/>
  <c r="K3486" i="4"/>
  <c r="L3486" i="4"/>
  <c r="M3486" i="4"/>
  <c r="Q3486" i="4" s="1"/>
  <c r="R3486" i="4" s="1" a="1"/>
  <c r="R3486" i="4" s="1"/>
  <c r="N3486" i="4"/>
  <c r="P3486" i="4" s="1" a="1"/>
  <c r="P3486" i="4" s="1"/>
  <c r="K3487" i="4"/>
  <c r="L3487" i="4"/>
  <c r="M3487" i="4"/>
  <c r="N3487" i="4"/>
  <c r="P3487" i="4" a="1"/>
  <c r="P3487" i="4"/>
  <c r="Q3487" i="4"/>
  <c r="R3487" i="4" s="1" a="1"/>
  <c r="R3487" i="4" s="1"/>
  <c r="K3488" i="4"/>
  <c r="L3488" i="4"/>
  <c r="M3488" i="4"/>
  <c r="N3488" i="4"/>
  <c r="P3488" i="4" s="1" a="1"/>
  <c r="P3488" i="4" s="1"/>
  <c r="Q3488" i="4"/>
  <c r="R3488" i="4" s="1" a="1"/>
  <c r="R3488" i="4" s="1"/>
  <c r="K3489" i="4"/>
  <c r="L3489" i="4"/>
  <c r="M3489" i="4"/>
  <c r="Q3489" i="4" s="1"/>
  <c r="R3489" i="4" s="1" a="1"/>
  <c r="R3489" i="4" s="1"/>
  <c r="N3489" i="4"/>
  <c r="P3489" i="4" a="1"/>
  <c r="P3489" i="4" s="1"/>
  <c r="K3490" i="4"/>
  <c r="L3490" i="4"/>
  <c r="M3490" i="4"/>
  <c r="N3490" i="4"/>
  <c r="Q3490" i="4"/>
  <c r="R3490" i="4" a="1"/>
  <c r="R3490" i="4" s="1"/>
  <c r="K3491" i="4"/>
  <c r="L3491" i="4"/>
  <c r="M3491" i="4"/>
  <c r="Q3491" i="4" s="1"/>
  <c r="R3491" i="4" s="1" a="1"/>
  <c r="R3491" i="4" s="1"/>
  <c r="N3491" i="4"/>
  <c r="K3492" i="4"/>
  <c r="L3492" i="4"/>
  <c r="M3492" i="4"/>
  <c r="N3492" i="4"/>
  <c r="O3492" i="4" s="1" a="1"/>
  <c r="O3492" i="4" s="1"/>
  <c r="Q3492" i="4"/>
  <c r="R3492" i="4" a="1"/>
  <c r="R3492" i="4" s="1"/>
  <c r="K3493" i="4"/>
  <c r="S3493" i="4" s="1"/>
  <c r="L3493" i="4"/>
  <c r="M3493" i="4"/>
  <c r="Q3493" i="4" s="1"/>
  <c r="R3493" i="4" s="1" a="1"/>
  <c r="R3493" i="4" s="1"/>
  <c r="N3493" i="4"/>
  <c r="O3493" i="4" s="1" a="1"/>
  <c r="O3493" i="4" s="1"/>
  <c r="P3493" i="4" a="1"/>
  <c r="P3493" i="4" s="1"/>
  <c r="K3494" i="4"/>
  <c r="L3494" i="4"/>
  <c r="M3494" i="4"/>
  <c r="Q3494" i="4" s="1"/>
  <c r="R3494" i="4" s="1" a="1"/>
  <c r="R3494" i="4" s="1"/>
  <c r="N3494" i="4"/>
  <c r="O3494" i="4" s="1" a="1"/>
  <c r="O3494" i="4" s="1"/>
  <c r="K3495" i="4"/>
  <c r="S3495" i="4" s="1"/>
  <c r="L3495" i="4"/>
  <c r="M3495" i="4"/>
  <c r="N3495" i="4"/>
  <c r="O3495" i="4" a="1"/>
  <c r="O3495" i="4" s="1"/>
  <c r="P3495" i="4" a="1"/>
  <c r="P3495" i="4" s="1"/>
  <c r="Q3495" i="4"/>
  <c r="R3495" i="4" s="1" a="1"/>
  <c r="R3495" i="4" s="1"/>
  <c r="K3496" i="4"/>
  <c r="L3496" i="4"/>
  <c r="M3496" i="4"/>
  <c r="Q3496" i="4" s="1"/>
  <c r="R3496" i="4" s="1" a="1"/>
  <c r="R3496" i="4" s="1"/>
  <c r="N3496" i="4"/>
  <c r="K3497" i="4"/>
  <c r="L3497" i="4"/>
  <c r="M3497" i="4"/>
  <c r="N3497" i="4"/>
  <c r="S3497" i="4" s="1"/>
  <c r="P3497" i="4" a="1"/>
  <c r="P3497" i="4" s="1"/>
  <c r="Q3497" i="4"/>
  <c r="R3497" i="4" s="1" a="1"/>
  <c r="R3497" i="4" s="1"/>
  <c r="K3498" i="4"/>
  <c r="L3498" i="4"/>
  <c r="M3498" i="4"/>
  <c r="N3498" i="4"/>
  <c r="O3498" i="4" a="1"/>
  <c r="O3498" i="4" s="1"/>
  <c r="P3498" i="4" a="1"/>
  <c r="P3498" i="4" s="1"/>
  <c r="Q3498" i="4"/>
  <c r="R3498" i="4" s="1" a="1"/>
  <c r="R3498" i="4" s="1"/>
  <c r="K3499" i="4"/>
  <c r="L3499" i="4"/>
  <c r="M3499" i="4"/>
  <c r="Q3499" i="4" s="1"/>
  <c r="R3499" i="4" s="1" a="1"/>
  <c r="R3499" i="4" s="1"/>
  <c r="N3499" i="4"/>
  <c r="O3499" i="4" s="1" a="1"/>
  <c r="O3499" i="4"/>
  <c r="P3499" i="4" a="1"/>
  <c r="P3499" i="4" s="1"/>
  <c r="K3500" i="4"/>
  <c r="L3500" i="4"/>
  <c r="M3500" i="4"/>
  <c r="N3500" i="4"/>
  <c r="P3500" i="4" s="1" a="1"/>
  <c r="P3500" i="4" s="1"/>
  <c r="O3500" i="4" a="1"/>
  <c r="O3500" i="4" s="1"/>
  <c r="Q3500" i="4"/>
  <c r="R3500" i="4" s="1" a="1"/>
  <c r="R3500" i="4" s="1"/>
  <c r="S3500" i="4"/>
  <c r="K3501" i="4"/>
  <c r="L3501" i="4"/>
  <c r="M3501" i="4"/>
  <c r="Q3501" i="4" s="1"/>
  <c r="R3501" i="4" s="1" a="1"/>
  <c r="R3501" i="4" s="1"/>
  <c r="N3501" i="4"/>
  <c r="S3501" i="4"/>
  <c r="K3502" i="4"/>
  <c r="L3502" i="4"/>
  <c r="M3502" i="4"/>
  <c r="Q3502" i="4" s="1"/>
  <c r="R3502" i="4" s="1" a="1"/>
  <c r="R3502" i="4" s="1"/>
  <c r="N3502" i="4"/>
  <c r="K3503" i="4"/>
  <c r="L3503" i="4"/>
  <c r="M3503" i="4"/>
  <c r="Q3503" i="4" s="1"/>
  <c r="R3503" i="4" s="1" a="1"/>
  <c r="R3503" i="4" s="1"/>
  <c r="N3503" i="4"/>
  <c r="P3503" i="4" s="1" a="1"/>
  <c r="P3503" i="4" s="1"/>
  <c r="S3503" i="4"/>
  <c r="K3504" i="4"/>
  <c r="L3504" i="4"/>
  <c r="M3504" i="4"/>
  <c r="Q3504" i="4" s="1"/>
  <c r="R3504" i="4" s="1" a="1"/>
  <c r="R3504" i="4" s="1"/>
  <c r="N3504" i="4"/>
  <c r="P3504" i="4" s="1" a="1"/>
  <c r="P3504" i="4" s="1"/>
  <c r="O3504" i="4" a="1"/>
  <c r="O3504" i="4" s="1"/>
  <c r="S3504" i="4"/>
  <c r="T3504" i="4" s="1"/>
  <c r="K3505" i="4"/>
  <c r="L3505" i="4"/>
  <c r="M3505" i="4"/>
  <c r="Q3505" i="4" s="1"/>
  <c r="R3505" i="4" s="1" a="1"/>
  <c r="R3505" i="4" s="1"/>
  <c r="N3505" i="4"/>
  <c r="K3506" i="4"/>
  <c r="L3506" i="4"/>
  <c r="M3506" i="4"/>
  <c r="Q3506" i="4" s="1"/>
  <c r="R3506" i="4" s="1" a="1"/>
  <c r="R3506" i="4" s="1"/>
  <c r="N3506" i="4"/>
  <c r="O3506" i="4" s="1" a="1"/>
  <c r="O3506" i="4" s="1"/>
  <c r="P3506" i="4" a="1"/>
  <c r="P3506" i="4" s="1"/>
  <c r="K3507" i="4"/>
  <c r="L3507" i="4"/>
  <c r="M3507" i="4"/>
  <c r="Q3507" i="4" s="1"/>
  <c r="R3507" i="4" s="1" a="1"/>
  <c r="R3507" i="4" s="1"/>
  <c r="N3507" i="4"/>
  <c r="S3507" i="4" s="1"/>
  <c r="K3508" i="4"/>
  <c r="L3508" i="4"/>
  <c r="M3508" i="4"/>
  <c r="Q3508" i="4" s="1"/>
  <c r="R3508" i="4" s="1" a="1"/>
  <c r="R3508" i="4" s="1"/>
  <c r="N3508" i="4"/>
  <c r="S3508" i="4" s="1"/>
  <c r="P3508" i="4" a="1"/>
  <c r="P3508" i="4" s="1"/>
  <c r="K3509" i="4"/>
  <c r="L3509" i="4"/>
  <c r="M3509" i="4"/>
  <c r="Q3509" i="4" s="1"/>
  <c r="R3509" i="4" s="1" a="1"/>
  <c r="R3509" i="4" s="1"/>
  <c r="N3509" i="4"/>
  <c r="K3510" i="4"/>
  <c r="L3510" i="4"/>
  <c r="M3510" i="4"/>
  <c r="Q3510" i="4" s="1"/>
  <c r="N3510" i="4"/>
  <c r="O3510" i="4" s="1" a="1"/>
  <c r="O3510" i="4" s="1"/>
  <c r="R3510" i="4" a="1"/>
  <c r="R3510" i="4" s="1"/>
  <c r="K3511" i="4"/>
  <c r="L3511" i="4"/>
  <c r="M3511" i="4"/>
  <c r="Q3511" i="4" s="1"/>
  <c r="R3511" i="4" s="1" a="1"/>
  <c r="R3511" i="4" s="1"/>
  <c r="N3511" i="4"/>
  <c r="P3511" i="4" s="1" a="1"/>
  <c r="P3511" i="4" s="1"/>
  <c r="O3511" i="4" a="1"/>
  <c r="O3511" i="4"/>
  <c r="K3512" i="4"/>
  <c r="L3512" i="4"/>
  <c r="M3512" i="4"/>
  <c r="Q3512" i="4" s="1"/>
  <c r="R3512" i="4" s="1" a="1"/>
  <c r="R3512" i="4" s="1"/>
  <c r="N3512" i="4"/>
  <c r="O3512" i="4" a="1"/>
  <c r="O3512" i="4" s="1"/>
  <c r="K3513" i="4"/>
  <c r="L3513" i="4"/>
  <c r="M3513" i="4"/>
  <c r="Q3513" i="4" s="1"/>
  <c r="R3513" i="4" s="1" a="1"/>
  <c r="R3513" i="4" s="1"/>
  <c r="N3513" i="4"/>
  <c r="O3513" i="4" s="1" a="1"/>
  <c r="O3513" i="4" s="1"/>
  <c r="P3513" i="4" a="1"/>
  <c r="P3513" i="4" s="1"/>
  <c r="K3514" i="4"/>
  <c r="L3514" i="4"/>
  <c r="M3514" i="4"/>
  <c r="Q3514" i="4" s="1"/>
  <c r="R3514" i="4" s="1" a="1"/>
  <c r="R3514" i="4" s="1"/>
  <c r="N3514" i="4"/>
  <c r="K3515" i="4"/>
  <c r="L3515" i="4"/>
  <c r="M3515" i="4"/>
  <c r="Q3515" i="4" s="1"/>
  <c r="R3515" i="4" s="1" a="1"/>
  <c r="R3515" i="4" s="1"/>
  <c r="N3515" i="4"/>
  <c r="O3515" i="4" s="1" a="1"/>
  <c r="O3515" i="4" s="1"/>
  <c r="K3516" i="4"/>
  <c r="L3516" i="4"/>
  <c r="M3516" i="4"/>
  <c r="Q3516" i="4" s="1"/>
  <c r="R3516" i="4" s="1" a="1"/>
  <c r="R3516" i="4" s="1"/>
  <c r="N3516" i="4"/>
  <c r="O3516" i="4" a="1"/>
  <c r="O3516" i="4" s="1"/>
  <c r="P3516" i="4" a="1"/>
  <c r="P3516" i="4" s="1"/>
  <c r="K3517" i="4"/>
  <c r="L3517" i="4"/>
  <c r="M3517" i="4"/>
  <c r="Q3517" i="4" s="1"/>
  <c r="R3517" i="4" s="1" a="1"/>
  <c r="R3517" i="4" s="1"/>
  <c r="N3517" i="4"/>
  <c r="P3517" i="4" s="1" a="1"/>
  <c r="P3517" i="4" s="1"/>
  <c r="K3518" i="4"/>
  <c r="L3518" i="4"/>
  <c r="M3518" i="4"/>
  <c r="Q3518" i="4" s="1"/>
  <c r="R3518" i="4" s="1" a="1"/>
  <c r="R3518" i="4" s="1"/>
  <c r="N3518" i="4"/>
  <c r="O3518" i="4" s="1" a="1"/>
  <c r="O3518" i="4" s="1"/>
  <c r="K3519" i="4"/>
  <c r="L3519" i="4"/>
  <c r="M3519" i="4"/>
  <c r="Q3519" i="4" s="1"/>
  <c r="R3519" i="4" s="1" a="1"/>
  <c r="R3519" i="4" s="1"/>
  <c r="N3519" i="4"/>
  <c r="P3519" i="4" s="1" a="1"/>
  <c r="P3519" i="4" s="1"/>
  <c r="K3520" i="4"/>
  <c r="L3520" i="4"/>
  <c r="M3520" i="4"/>
  <c r="Q3520" i="4" s="1"/>
  <c r="R3520" i="4" s="1" a="1"/>
  <c r="R3520" i="4" s="1"/>
  <c r="N3520" i="4"/>
  <c r="O3520" i="4" s="1" a="1"/>
  <c r="O3520" i="4" s="1"/>
  <c r="K3521" i="4"/>
  <c r="L3521" i="4"/>
  <c r="M3521" i="4"/>
  <c r="Q3521" i="4" s="1"/>
  <c r="R3521" i="4" s="1" a="1"/>
  <c r="R3521" i="4" s="1"/>
  <c r="N3521" i="4"/>
  <c r="O3521" i="4" a="1"/>
  <c r="O3521" i="4" s="1"/>
  <c r="K3522" i="4"/>
  <c r="L3522" i="4"/>
  <c r="M3522" i="4"/>
  <c r="Q3522" i="4" s="1"/>
  <c r="R3522" i="4" s="1" a="1"/>
  <c r="R3522" i="4" s="1"/>
  <c r="N3522" i="4"/>
  <c r="S3522" i="4" s="1"/>
  <c r="T3522" i="4" s="1"/>
  <c r="O3522" i="4" a="1"/>
  <c r="O3522" i="4" s="1"/>
  <c r="P3522" i="4" a="1"/>
  <c r="P3522" i="4" s="1"/>
  <c r="K3523" i="4"/>
  <c r="L3523" i="4"/>
  <c r="M3523" i="4"/>
  <c r="Q3523" i="4" s="1"/>
  <c r="R3523" i="4" s="1" a="1"/>
  <c r="R3523" i="4" s="1"/>
  <c r="N3523" i="4"/>
  <c r="K3524" i="4"/>
  <c r="L3524" i="4"/>
  <c r="M3524" i="4"/>
  <c r="N3524" i="4"/>
  <c r="O3524" i="4" s="1" a="1"/>
  <c r="O3524" i="4" s="1"/>
  <c r="P3524" i="4" a="1"/>
  <c r="P3524" i="4" s="1"/>
  <c r="Q3524" i="4"/>
  <c r="R3524" i="4" s="1" a="1"/>
  <c r="R3524" i="4"/>
  <c r="S3524" i="4"/>
  <c r="T3524" i="4" s="1"/>
  <c r="K3525" i="4"/>
  <c r="L3525" i="4"/>
  <c r="M3525" i="4"/>
  <c r="Q3525" i="4" s="1"/>
  <c r="R3525" i="4" s="1" a="1"/>
  <c r="N3525" i="4"/>
  <c r="S3525" i="4" s="1"/>
  <c r="R3525" i="4"/>
  <c r="K3526" i="4"/>
  <c r="L3526" i="4"/>
  <c r="M3526" i="4"/>
  <c r="Q3526" i="4" s="1"/>
  <c r="R3526" i="4" s="1" a="1"/>
  <c r="R3526" i="4" s="1"/>
  <c r="N3526" i="4"/>
  <c r="O3526" i="4" s="1" a="1"/>
  <c r="O3526" i="4" s="1"/>
  <c r="K3527" i="4"/>
  <c r="L3527" i="4"/>
  <c r="M3527" i="4"/>
  <c r="Q3527" i="4" s="1"/>
  <c r="R3527" i="4" s="1" a="1"/>
  <c r="R3527" i="4" s="1"/>
  <c r="N3527" i="4"/>
  <c r="O3527" i="4" a="1"/>
  <c r="O3527" i="4" s="1"/>
  <c r="K3528" i="4"/>
  <c r="L3528" i="4"/>
  <c r="M3528" i="4"/>
  <c r="Q3528" i="4" s="1"/>
  <c r="N3528" i="4"/>
  <c r="P3528" i="4" s="1" a="1"/>
  <c r="P3528" i="4"/>
  <c r="R3528" i="4" a="1"/>
  <c r="R3528" i="4" s="1"/>
  <c r="S3528" i="4"/>
  <c r="K3529" i="4"/>
  <c r="L3529" i="4"/>
  <c r="M3529" i="4"/>
  <c r="Q3529" i="4" s="1"/>
  <c r="N3529" i="4"/>
  <c r="R3529" i="4" a="1"/>
  <c r="R3529" i="4" s="1"/>
  <c r="K3530" i="4"/>
  <c r="S3530" i="4" s="1"/>
  <c r="L3530" i="4"/>
  <c r="M3530" i="4"/>
  <c r="N3530" i="4"/>
  <c r="O3530" i="4" a="1"/>
  <c r="O3530" i="4" s="1"/>
  <c r="P3530" i="4" a="1"/>
  <c r="P3530" i="4" s="1"/>
  <c r="Q3530" i="4"/>
  <c r="R3530" i="4" s="1" a="1"/>
  <c r="R3530" i="4" s="1"/>
  <c r="K3531" i="4"/>
  <c r="S3531" i="4" s="1"/>
  <c r="L3531" i="4"/>
  <c r="M3531" i="4"/>
  <c r="Q3531" i="4" s="1"/>
  <c r="R3531" i="4" s="1" a="1"/>
  <c r="R3531" i="4" s="1"/>
  <c r="N3531" i="4"/>
  <c r="K3532" i="4"/>
  <c r="S3532" i="4" s="1"/>
  <c r="L3532" i="4"/>
  <c r="M3532" i="4"/>
  <c r="Q3532" i="4" s="1"/>
  <c r="R3532" i="4" s="1" a="1"/>
  <c r="R3532" i="4" s="1"/>
  <c r="N3532" i="4"/>
  <c r="O3532" i="4" a="1"/>
  <c r="O3532" i="4" s="1"/>
  <c r="P3532" i="4" a="1"/>
  <c r="P3532" i="4"/>
  <c r="K3533" i="4"/>
  <c r="L3533" i="4"/>
  <c r="M3533" i="4"/>
  <c r="N3533" i="4"/>
  <c r="S3533" i="4" s="1"/>
  <c r="Q3533" i="4"/>
  <c r="R3533" i="4" s="1" a="1"/>
  <c r="R3533" i="4" s="1"/>
  <c r="K3534" i="4"/>
  <c r="L3534" i="4"/>
  <c r="M3534" i="4"/>
  <c r="N3534" i="4"/>
  <c r="Q3534" i="4"/>
  <c r="R3534" i="4" s="1" a="1"/>
  <c r="R3534" i="4" s="1"/>
  <c r="K3535" i="4"/>
  <c r="L3535" i="4"/>
  <c r="M3535" i="4"/>
  <c r="N3535" i="4"/>
  <c r="Q3535" i="4"/>
  <c r="R3535" i="4" s="1" a="1"/>
  <c r="R3535" i="4" s="1"/>
  <c r="K3536" i="4"/>
  <c r="L3536" i="4"/>
  <c r="M3536" i="4"/>
  <c r="Q3536" i="4" s="1"/>
  <c r="R3536" i="4" s="1" a="1"/>
  <c r="N3536" i="4"/>
  <c r="P3536" i="4" a="1"/>
  <c r="P3536" i="4" s="1"/>
  <c r="R3536" i="4"/>
  <c r="K3537" i="4"/>
  <c r="L3537" i="4"/>
  <c r="M3537" i="4"/>
  <c r="Q3537" i="4" s="1"/>
  <c r="R3537" i="4" s="1" a="1"/>
  <c r="R3537" i="4" s="1"/>
  <c r="N3537" i="4"/>
  <c r="P3537" i="4" s="1" a="1"/>
  <c r="P3537" i="4" s="1"/>
  <c r="K3538" i="4"/>
  <c r="L3538" i="4"/>
  <c r="M3538" i="4"/>
  <c r="Q3538" i="4" s="1"/>
  <c r="R3538" i="4" s="1" a="1"/>
  <c r="R3538" i="4" s="1"/>
  <c r="N3538" i="4"/>
  <c r="P3538" i="4" s="1" a="1"/>
  <c r="P3538" i="4" s="1"/>
  <c r="K3539" i="4"/>
  <c r="L3539" i="4"/>
  <c r="M3539" i="4"/>
  <c r="N3539" i="4"/>
  <c r="Q3539" i="4"/>
  <c r="R3539" i="4" s="1" a="1"/>
  <c r="R3539" i="4" s="1"/>
  <c r="K3540" i="4"/>
  <c r="L3540" i="4"/>
  <c r="M3540" i="4"/>
  <c r="N3540" i="4"/>
  <c r="O3540" i="4" s="1" a="1"/>
  <c r="O3540" i="4" s="1"/>
  <c r="P3540" i="4" a="1"/>
  <c r="P3540" i="4" s="1"/>
  <c r="Q3540" i="4"/>
  <c r="R3540" i="4" s="1" a="1"/>
  <c r="R3540" i="4" s="1"/>
  <c r="K3541" i="4"/>
  <c r="L3541" i="4"/>
  <c r="M3541" i="4"/>
  <c r="Q3541" i="4" s="1"/>
  <c r="R3541" i="4" s="1" a="1"/>
  <c r="R3541" i="4" s="1"/>
  <c r="N3541" i="4"/>
  <c r="O3541" i="4" s="1" a="1"/>
  <c r="O3541" i="4" s="1"/>
  <c r="P3541" i="4" a="1"/>
  <c r="P3541" i="4" s="1"/>
  <c r="K3542" i="4"/>
  <c r="S3542" i="4" s="1"/>
  <c r="L3542" i="4"/>
  <c r="M3542" i="4"/>
  <c r="N3542" i="4"/>
  <c r="O3542" i="4" a="1"/>
  <c r="O3542" i="4" s="1"/>
  <c r="P3542" i="4" a="1"/>
  <c r="P3542" i="4" s="1"/>
  <c r="Q3542" i="4"/>
  <c r="R3542" i="4" s="1" a="1"/>
  <c r="R3542" i="4" s="1"/>
  <c r="K3543" i="4"/>
  <c r="L3543" i="4"/>
  <c r="M3543" i="4"/>
  <c r="Q3543" i="4" s="1"/>
  <c r="N3543" i="4"/>
  <c r="P3543" i="4" s="1" a="1"/>
  <c r="P3543" i="4" s="1"/>
  <c r="O3543" i="4" a="1"/>
  <c r="O3543" i="4"/>
  <c r="R3543" i="4" a="1"/>
  <c r="R3543" i="4" s="1"/>
  <c r="S3543" i="4"/>
  <c r="K3544" i="4"/>
  <c r="L3544" i="4"/>
  <c r="M3544" i="4"/>
  <c r="Q3544" i="4" s="1"/>
  <c r="R3544" i="4" s="1" a="1"/>
  <c r="N3544" i="4"/>
  <c r="P3544" i="4" s="1" a="1"/>
  <c r="P3544" i="4" s="1"/>
  <c r="R3544" i="4"/>
  <c r="K3545" i="4"/>
  <c r="L3545" i="4"/>
  <c r="M3545" i="4"/>
  <c r="Q3545" i="4" s="1"/>
  <c r="R3545" i="4" s="1" a="1"/>
  <c r="R3545" i="4" s="1"/>
  <c r="N3545" i="4"/>
  <c r="S3545" i="4" s="1"/>
  <c r="P3545" i="4" a="1"/>
  <c r="P3545" i="4" s="1"/>
  <c r="K3546" i="4"/>
  <c r="L3546" i="4"/>
  <c r="M3546" i="4"/>
  <c r="Q3546" i="4" s="1"/>
  <c r="R3546" i="4" s="1" a="1"/>
  <c r="R3546" i="4" s="1"/>
  <c r="N3546" i="4"/>
  <c r="S3546" i="4" s="1"/>
  <c r="K3547" i="4"/>
  <c r="L3547" i="4"/>
  <c r="M3547" i="4"/>
  <c r="N3547" i="4"/>
  <c r="O3547" i="4" s="1" a="1"/>
  <c r="O3547" i="4" s="1"/>
  <c r="P3547" i="4" a="1"/>
  <c r="P3547" i="4"/>
  <c r="Q3547" i="4"/>
  <c r="R3547" i="4" s="1" a="1"/>
  <c r="R3547" i="4" s="1"/>
  <c r="K3548" i="4"/>
  <c r="L3548" i="4"/>
  <c r="M3548" i="4"/>
  <c r="Q3548" i="4" s="1"/>
  <c r="R3548" i="4" s="1" a="1"/>
  <c r="R3548" i="4" s="1"/>
  <c r="N3548" i="4"/>
  <c r="O3548" i="4" a="1"/>
  <c r="O3548" i="4"/>
  <c r="P3548" i="4" a="1"/>
  <c r="P3548" i="4" s="1"/>
  <c r="S3548" i="4"/>
  <c r="K3549" i="4"/>
  <c r="L3549" i="4"/>
  <c r="M3549" i="4"/>
  <c r="Q3549" i="4" s="1"/>
  <c r="N3549" i="4"/>
  <c r="O3549" i="4" a="1"/>
  <c r="O3549" i="4" s="1"/>
  <c r="P3549" i="4" a="1"/>
  <c r="P3549" i="4" s="1"/>
  <c r="R3549" i="4" a="1"/>
  <c r="R3549" i="4"/>
  <c r="S3549" i="4"/>
  <c r="T3549" i="4" s="1"/>
  <c r="K3550" i="4"/>
  <c r="L3550" i="4"/>
  <c r="M3550" i="4"/>
  <c r="Q3550" i="4" s="1"/>
  <c r="R3550" i="4" s="1" a="1"/>
  <c r="R3550" i="4" s="1"/>
  <c r="N3550" i="4"/>
  <c r="K3551" i="4"/>
  <c r="L3551" i="4"/>
  <c r="M3551" i="4"/>
  <c r="Q3551" i="4" s="1"/>
  <c r="R3551" i="4" s="1" a="1"/>
  <c r="R3551" i="4" s="1"/>
  <c r="N3551" i="4"/>
  <c r="O3551" i="4" s="1" a="1"/>
  <c r="O3551" i="4" s="1"/>
  <c r="K3552" i="4"/>
  <c r="L3552" i="4"/>
  <c r="M3552" i="4"/>
  <c r="Q3552" i="4" s="1"/>
  <c r="R3552" i="4" s="1" a="1"/>
  <c r="N3552" i="4"/>
  <c r="R3552" i="4"/>
  <c r="K3553" i="4"/>
  <c r="S3553" i="4" s="1"/>
  <c r="L3553" i="4"/>
  <c r="M3553" i="4"/>
  <c r="Q3553" i="4" s="1"/>
  <c r="R3553" i="4" s="1" a="1"/>
  <c r="R3553" i="4" s="1"/>
  <c r="N3553" i="4"/>
  <c r="O3553" i="4" s="1" a="1"/>
  <c r="O3553" i="4"/>
  <c r="P3553" i="4" a="1"/>
  <c r="P3553" i="4" s="1"/>
  <c r="K3554" i="4"/>
  <c r="L3554" i="4"/>
  <c r="M3554" i="4"/>
  <c r="Q3554" i="4" s="1"/>
  <c r="R3554" i="4" s="1" a="1"/>
  <c r="R3554" i="4" s="1"/>
  <c r="N3554" i="4"/>
  <c r="K3555" i="4"/>
  <c r="L3555" i="4"/>
  <c r="M3555" i="4"/>
  <c r="N3555" i="4"/>
  <c r="S3555" i="4" s="1"/>
  <c r="P3555" i="4" a="1"/>
  <c r="P3555" i="4" s="1"/>
  <c r="Q3555" i="4"/>
  <c r="R3555" i="4" s="1" a="1"/>
  <c r="R3555" i="4" s="1"/>
  <c r="K3556" i="4"/>
  <c r="L3556" i="4"/>
  <c r="M3556" i="4"/>
  <c r="N3556" i="4"/>
  <c r="O3556" i="4" a="1"/>
  <c r="O3556" i="4" s="1"/>
  <c r="P3556" i="4" a="1"/>
  <c r="P3556" i="4" s="1"/>
  <c r="Q3556" i="4"/>
  <c r="R3556" i="4" s="1" a="1"/>
  <c r="R3556" i="4" s="1"/>
  <c r="K3557" i="4"/>
  <c r="L3557" i="4"/>
  <c r="M3557" i="4"/>
  <c r="Q3557" i="4" s="1"/>
  <c r="R3557" i="4" s="1" a="1"/>
  <c r="R3557" i="4" s="1"/>
  <c r="N3557" i="4"/>
  <c r="O3557" i="4" s="1" a="1"/>
  <c r="O3557" i="4" s="1"/>
  <c r="K3558" i="4"/>
  <c r="L3558" i="4"/>
  <c r="M3558" i="4"/>
  <c r="Q3558" i="4" s="1"/>
  <c r="N3558" i="4"/>
  <c r="R3558" i="4" a="1"/>
  <c r="R3558" i="4" s="1"/>
  <c r="K3559" i="4"/>
  <c r="L3559" i="4"/>
  <c r="M3559" i="4"/>
  <c r="Q3559" i="4" s="1"/>
  <c r="R3559" i="4" s="1" a="1"/>
  <c r="R3559" i="4" s="1"/>
  <c r="N3559" i="4"/>
  <c r="P3559" i="4" s="1" a="1"/>
  <c r="O3559" i="4" a="1"/>
  <c r="O3559" i="4" s="1"/>
  <c r="P3559" i="4"/>
  <c r="K3560" i="4"/>
  <c r="L3560" i="4"/>
  <c r="M3560" i="4"/>
  <c r="Q3560" i="4" s="1"/>
  <c r="R3560" i="4" s="1" a="1"/>
  <c r="R3560" i="4" s="1"/>
  <c r="N3560" i="4"/>
  <c r="K3561" i="4"/>
  <c r="L3561" i="4"/>
  <c r="M3561" i="4"/>
  <c r="Q3561" i="4" s="1"/>
  <c r="R3561" i="4" s="1" a="1"/>
  <c r="R3561" i="4" s="1"/>
  <c r="N3561" i="4"/>
  <c r="O3561" i="4" a="1"/>
  <c r="O3561" i="4" s="1"/>
  <c r="K3562" i="4"/>
  <c r="L3562" i="4"/>
  <c r="M3562" i="4"/>
  <c r="Q3562" i="4" s="1"/>
  <c r="R3562" i="4" s="1" a="1"/>
  <c r="R3562" i="4" s="1"/>
  <c r="N3562" i="4"/>
  <c r="O3562" i="4" s="1" a="1"/>
  <c r="O3562" i="4" s="1"/>
  <c r="K3563" i="4"/>
  <c r="L3563" i="4"/>
  <c r="M3563" i="4"/>
  <c r="Q3563" i="4" s="1"/>
  <c r="R3563" i="4" s="1" a="1"/>
  <c r="R3563" i="4" s="1"/>
  <c r="N3563" i="4"/>
  <c r="O3563" i="4" s="1" a="1"/>
  <c r="O3563" i="4" s="1"/>
  <c r="K3564" i="4"/>
  <c r="L3564" i="4"/>
  <c r="M3564" i="4"/>
  <c r="N3564" i="4"/>
  <c r="Q3564" i="4"/>
  <c r="R3564" i="4" s="1" a="1"/>
  <c r="R3564" i="4" s="1"/>
  <c r="K3565" i="4"/>
  <c r="L3565" i="4"/>
  <c r="M3565" i="4"/>
  <c r="Q3565" i="4" s="1"/>
  <c r="R3565" i="4" s="1" a="1"/>
  <c r="R3565" i="4" s="1"/>
  <c r="N3565" i="4"/>
  <c r="P3565" i="4" s="1" a="1"/>
  <c r="P3565" i="4" s="1"/>
  <c r="K3566" i="4"/>
  <c r="L3566" i="4"/>
  <c r="M3566" i="4"/>
  <c r="Q3566" i="4" s="1"/>
  <c r="R3566" i="4" s="1" a="1"/>
  <c r="R3566" i="4" s="1"/>
  <c r="N3566" i="4"/>
  <c r="O3566" i="4" s="1" a="1"/>
  <c r="O3566" i="4" s="1"/>
  <c r="K3567" i="4"/>
  <c r="L3567" i="4"/>
  <c r="M3567" i="4"/>
  <c r="N3567" i="4"/>
  <c r="O3567" i="4" s="1" a="1"/>
  <c r="O3567" i="4" s="1"/>
  <c r="Q3567" i="4"/>
  <c r="R3567" i="4" s="1" a="1"/>
  <c r="R3567" i="4" s="1"/>
  <c r="K3568" i="4"/>
  <c r="L3568" i="4"/>
  <c r="M3568" i="4"/>
  <c r="Q3568" i="4" s="1"/>
  <c r="R3568" i="4" s="1" a="1"/>
  <c r="R3568" i="4" s="1"/>
  <c r="N3568" i="4"/>
  <c r="P3568" i="4" s="1" a="1"/>
  <c r="P3568" i="4" s="1"/>
  <c r="S3568" i="4"/>
  <c r="T3568" i="4" s="1"/>
  <c r="K3569" i="4"/>
  <c r="L3569" i="4"/>
  <c r="M3569" i="4"/>
  <c r="Q3569" i="4" s="1"/>
  <c r="R3569" i="4" s="1" a="1"/>
  <c r="R3569" i="4" s="1"/>
  <c r="N3569" i="4"/>
  <c r="S3569" i="4" s="1"/>
  <c r="O3569" i="4" a="1"/>
  <c r="O3569" i="4" s="1"/>
  <c r="K3570" i="4"/>
  <c r="L3570" i="4"/>
  <c r="M3570" i="4"/>
  <c r="Q3570" i="4" s="1"/>
  <c r="R3570" i="4" s="1" a="1"/>
  <c r="R3570" i="4" s="1"/>
  <c r="N3570" i="4"/>
  <c r="O3570" i="4" s="1" a="1"/>
  <c r="O3570" i="4" s="1"/>
  <c r="K3571" i="4"/>
  <c r="L3571" i="4"/>
  <c r="M3571" i="4"/>
  <c r="Q3571" i="4" s="1"/>
  <c r="N3571" i="4"/>
  <c r="S3571" i="4" s="1"/>
  <c r="P3571" i="4" a="1"/>
  <c r="P3571" i="4" s="1"/>
  <c r="R3571" i="4" a="1"/>
  <c r="R3571" i="4" s="1"/>
  <c r="K3572" i="4"/>
  <c r="L3572" i="4"/>
  <c r="M3572" i="4"/>
  <c r="N3572" i="4"/>
  <c r="Q3572" i="4"/>
  <c r="R3572" i="4" s="1" a="1"/>
  <c r="R3572" i="4"/>
  <c r="K3573" i="4"/>
  <c r="S3573" i="4" s="1"/>
  <c r="L3573" i="4"/>
  <c r="M3573" i="4"/>
  <c r="Q3573" i="4" s="1"/>
  <c r="R3573" i="4" s="1" a="1"/>
  <c r="N3573" i="4"/>
  <c r="O3573" i="4" a="1"/>
  <c r="O3573" i="4" s="1"/>
  <c r="P3573" i="4" a="1"/>
  <c r="P3573" i="4" s="1"/>
  <c r="R3573" i="4"/>
  <c r="K3574" i="4"/>
  <c r="S3574" i="4" s="1"/>
  <c r="L3574" i="4"/>
  <c r="M3574" i="4"/>
  <c r="Q3574" i="4" s="1"/>
  <c r="N3574" i="4"/>
  <c r="O3574" i="4" s="1" a="1"/>
  <c r="O3574" i="4"/>
  <c r="P3574" i="4" a="1"/>
  <c r="P3574" i="4" s="1"/>
  <c r="R3574" i="4" a="1"/>
  <c r="R3574" i="4" s="1"/>
  <c r="K3575" i="4"/>
  <c r="L3575" i="4"/>
  <c r="M3575" i="4"/>
  <c r="N3575" i="4"/>
  <c r="Q3575" i="4"/>
  <c r="R3575" i="4" s="1" a="1"/>
  <c r="R3575" i="4" s="1"/>
  <c r="K3576" i="4"/>
  <c r="L3576" i="4"/>
  <c r="M3576" i="4"/>
  <c r="Q3576" i="4" s="1"/>
  <c r="R3576" i="4" s="1" a="1"/>
  <c r="R3576" i="4" s="1"/>
  <c r="N3576" i="4"/>
  <c r="S3576" i="4" s="1"/>
  <c r="K3577" i="4"/>
  <c r="L3577" i="4"/>
  <c r="M3577" i="4"/>
  <c r="Q3577" i="4" s="1"/>
  <c r="R3577" i="4" s="1" a="1"/>
  <c r="R3577" i="4" s="1"/>
  <c r="N3577" i="4"/>
  <c r="S3577" i="4" s="1"/>
  <c r="K3578" i="4"/>
  <c r="L3578" i="4"/>
  <c r="M3578" i="4"/>
  <c r="N3578" i="4"/>
  <c r="S3578" i="4" s="1"/>
  <c r="Q3578" i="4"/>
  <c r="R3578" i="4" s="1" a="1"/>
  <c r="R3578" i="4" s="1"/>
  <c r="K3579" i="4"/>
  <c r="L3579" i="4"/>
  <c r="M3579" i="4"/>
  <c r="N3579" i="4"/>
  <c r="O3579" i="4" a="1"/>
  <c r="O3579" i="4" s="1"/>
  <c r="P3579" i="4" a="1"/>
  <c r="P3579" i="4" s="1"/>
  <c r="Q3579" i="4"/>
  <c r="R3579" i="4" s="1" a="1"/>
  <c r="R3579" i="4" s="1"/>
  <c r="K3580" i="4"/>
  <c r="L3580" i="4"/>
  <c r="M3580" i="4"/>
  <c r="Q3580" i="4" s="1"/>
  <c r="R3580" i="4" s="1" a="1"/>
  <c r="R3580" i="4" s="1"/>
  <c r="N3580" i="4"/>
  <c r="O3580" i="4" s="1" a="1"/>
  <c r="O3580" i="4" s="1"/>
  <c r="K3581" i="4"/>
  <c r="L3581" i="4"/>
  <c r="M3581" i="4"/>
  <c r="N3581" i="4"/>
  <c r="O3581" i="4" a="1"/>
  <c r="O3581" i="4"/>
  <c r="P3581" i="4" a="1"/>
  <c r="P3581" i="4" s="1"/>
  <c r="Q3581" i="4"/>
  <c r="R3581" i="4" s="1" a="1"/>
  <c r="R3581" i="4" s="1"/>
  <c r="S3581" i="4"/>
  <c r="K3582" i="4"/>
  <c r="L3582" i="4"/>
  <c r="M3582" i="4"/>
  <c r="Q3582" i="4" s="1"/>
  <c r="N3582" i="4"/>
  <c r="S3582" i="4" s="1"/>
  <c r="T3582" i="4" s="1"/>
  <c r="R3582" i="4" a="1"/>
  <c r="R3582" i="4" s="1"/>
  <c r="K3583" i="4"/>
  <c r="L3583" i="4"/>
  <c r="M3583" i="4"/>
  <c r="Q3583" i="4" s="1"/>
  <c r="R3583" i="4" s="1" a="1"/>
  <c r="R3583" i="4" s="1"/>
  <c r="N3583" i="4"/>
  <c r="O3583" i="4" a="1"/>
  <c r="O3583" i="4" s="1"/>
  <c r="K3584" i="4"/>
  <c r="L3584" i="4"/>
  <c r="M3584" i="4"/>
  <c r="Q3584" i="4" s="1"/>
  <c r="R3584" i="4" s="1" a="1"/>
  <c r="R3584" i="4" s="1"/>
  <c r="N3584" i="4"/>
  <c r="S3584" i="4" s="1"/>
  <c r="T3584" i="4"/>
  <c r="K3585" i="4"/>
  <c r="L3585" i="4"/>
  <c r="M3585" i="4"/>
  <c r="Q3585" i="4" s="1"/>
  <c r="R3585" i="4" s="1" a="1"/>
  <c r="R3585" i="4" s="1"/>
  <c r="N3585" i="4"/>
  <c r="O3585" i="4" a="1"/>
  <c r="O3585" i="4" s="1"/>
  <c r="P3585" i="4" a="1"/>
  <c r="P3585" i="4" s="1"/>
  <c r="K3586" i="4"/>
  <c r="L3586" i="4"/>
  <c r="M3586" i="4"/>
  <c r="Q3586" i="4" s="1"/>
  <c r="R3586" i="4" s="1" a="1"/>
  <c r="R3586" i="4" s="1"/>
  <c r="N3586" i="4"/>
  <c r="K3587" i="4"/>
  <c r="L3587" i="4"/>
  <c r="M3587" i="4"/>
  <c r="Q3587" i="4" s="1"/>
  <c r="R3587" i="4" s="1" a="1"/>
  <c r="R3587" i="4" s="1"/>
  <c r="N3587" i="4"/>
  <c r="O3587" i="4" s="1" a="1"/>
  <c r="O3587" i="4" s="1"/>
  <c r="S3587" i="4"/>
  <c r="T3587" i="4" s="1"/>
  <c r="K3588" i="4"/>
  <c r="L3588" i="4"/>
  <c r="M3588" i="4"/>
  <c r="N3588" i="4"/>
  <c r="P3588" i="4" s="1" a="1"/>
  <c r="P3588" i="4" s="1"/>
  <c r="O3588" i="4" a="1"/>
  <c r="O3588" i="4" s="1"/>
  <c r="Q3588" i="4"/>
  <c r="R3588" i="4" s="1" a="1"/>
  <c r="R3588" i="4"/>
  <c r="K3589" i="4"/>
  <c r="L3589" i="4"/>
  <c r="M3589" i="4"/>
  <c r="Q3589" i="4" s="1"/>
  <c r="N3589" i="4"/>
  <c r="O3589" i="4" s="1" a="1"/>
  <c r="O3589" i="4" s="1"/>
  <c r="R3589" i="4" a="1"/>
  <c r="R3589" i="4" s="1"/>
  <c r="K3590" i="4"/>
  <c r="L3590" i="4"/>
  <c r="M3590" i="4"/>
  <c r="Q3590" i="4" s="1"/>
  <c r="N3590" i="4"/>
  <c r="P3590" i="4" s="1" a="1"/>
  <c r="P3590" i="4" s="1"/>
  <c r="R3590" i="4" a="1"/>
  <c r="R3590" i="4" s="1"/>
  <c r="K3591" i="4"/>
  <c r="L3591" i="4"/>
  <c r="M3591" i="4"/>
  <c r="Q3591" i="4" s="1"/>
  <c r="R3591" i="4" s="1" a="1"/>
  <c r="R3591" i="4" s="1"/>
  <c r="N3591" i="4"/>
  <c r="O3591" i="4" s="1" a="1"/>
  <c r="O3591" i="4" s="1"/>
  <c r="K3592" i="4"/>
  <c r="L3592" i="4"/>
  <c r="M3592" i="4"/>
  <c r="Q3592" i="4" s="1"/>
  <c r="R3592" i="4" s="1" a="1"/>
  <c r="R3592" i="4" s="1"/>
  <c r="N3592" i="4"/>
  <c r="P3592" i="4" a="1"/>
  <c r="P3592" i="4" s="1"/>
  <c r="K3593" i="4"/>
  <c r="L3593" i="4"/>
  <c r="M3593" i="4"/>
  <c r="N3593" i="4"/>
  <c r="S3593" i="4" s="1"/>
  <c r="Q3593" i="4"/>
  <c r="R3593" i="4" s="1" a="1"/>
  <c r="R3593" i="4" s="1"/>
  <c r="K3594" i="4"/>
  <c r="L3594" i="4"/>
  <c r="M3594" i="4"/>
  <c r="Q3594" i="4" s="1"/>
  <c r="N3594" i="4"/>
  <c r="P3594" i="4" s="1" a="1"/>
  <c r="O3594" i="4" a="1"/>
  <c r="O3594" i="4" s="1"/>
  <c r="P3594" i="4"/>
  <c r="R3594" i="4" a="1"/>
  <c r="R3594" i="4" s="1"/>
  <c r="S3594" i="4"/>
  <c r="K3595" i="4"/>
  <c r="L3595" i="4"/>
  <c r="M3595" i="4"/>
  <c r="Q3595" i="4" s="1"/>
  <c r="R3595" i="4" s="1" a="1"/>
  <c r="R3595" i="4" s="1"/>
  <c r="N3595" i="4"/>
  <c r="K3596" i="4"/>
  <c r="L3596" i="4"/>
  <c r="M3596" i="4"/>
  <c r="N3596" i="4"/>
  <c r="Q3596" i="4"/>
  <c r="R3596" i="4" s="1" a="1"/>
  <c r="R3596" i="4" s="1"/>
  <c r="K3597" i="4"/>
  <c r="L3597" i="4"/>
  <c r="M3597" i="4"/>
  <c r="N3597" i="4"/>
  <c r="O3597" i="4" s="1" a="1"/>
  <c r="O3597" i="4" s="1"/>
  <c r="P3597" i="4" a="1"/>
  <c r="P3597" i="4" s="1"/>
  <c r="Q3597" i="4"/>
  <c r="R3597" i="4" s="1" a="1"/>
  <c r="R3597" i="4" s="1"/>
  <c r="K3598" i="4"/>
  <c r="S3598" i="4" s="1"/>
  <c r="L3598" i="4"/>
  <c r="M3598" i="4"/>
  <c r="Q3598" i="4" s="1"/>
  <c r="N3598" i="4"/>
  <c r="O3598" i="4" s="1" a="1"/>
  <c r="O3598" i="4"/>
  <c r="P3598" i="4" a="1"/>
  <c r="P3598" i="4" s="1"/>
  <c r="R3598" i="4" a="1"/>
  <c r="R3598" i="4" s="1"/>
  <c r="K3599" i="4"/>
  <c r="S3599" i="4" s="1"/>
  <c r="L3599" i="4"/>
  <c r="M3599" i="4"/>
  <c r="Q3599" i="4" s="1"/>
  <c r="R3599" i="4" s="1" a="1"/>
  <c r="R3599" i="4" s="1"/>
  <c r="N3599" i="4"/>
  <c r="O3599" i="4" a="1"/>
  <c r="O3599" i="4" s="1"/>
  <c r="P3599" i="4" a="1"/>
  <c r="P3599" i="4" s="1"/>
  <c r="K3600" i="4"/>
  <c r="L3600" i="4"/>
  <c r="M3600" i="4"/>
  <c r="Q3600" i="4" s="1"/>
  <c r="N3600" i="4"/>
  <c r="O3600" i="4" a="1"/>
  <c r="O3600" i="4" s="1"/>
  <c r="R3600" i="4" a="1"/>
  <c r="R3600" i="4" s="1"/>
  <c r="K3601" i="4"/>
  <c r="L3601" i="4"/>
  <c r="M3601" i="4"/>
  <c r="Q3601" i="4" s="1"/>
  <c r="R3601" i="4" s="1" a="1"/>
  <c r="R3601" i="4" s="1"/>
  <c r="N3601" i="4"/>
  <c r="O3601" i="4" s="1" a="1"/>
  <c r="O3601" i="4" s="1"/>
  <c r="K3602" i="4"/>
  <c r="L3602" i="4"/>
  <c r="M3602" i="4"/>
  <c r="N3602" i="4"/>
  <c r="O3602" i="4" a="1"/>
  <c r="O3602" i="4" s="1"/>
  <c r="Q3602" i="4"/>
  <c r="R3602" i="4" s="1" a="1"/>
  <c r="R3602" i="4" s="1"/>
  <c r="K3603" i="4"/>
  <c r="L3603" i="4"/>
  <c r="M3603" i="4"/>
  <c r="Q3603" i="4" s="1"/>
  <c r="R3603" i="4" s="1" a="1"/>
  <c r="R3603" i="4" s="1"/>
  <c r="N3603" i="4"/>
  <c r="O3603" i="4" s="1" a="1"/>
  <c r="O3603" i="4" s="1"/>
  <c r="K3604" i="4"/>
  <c r="L3604" i="4"/>
  <c r="M3604" i="4"/>
  <c r="Q3604" i="4" s="1"/>
  <c r="N3604" i="4"/>
  <c r="O3604" i="4" s="1" a="1"/>
  <c r="O3604" i="4"/>
  <c r="P3604" i="4" a="1"/>
  <c r="P3604" i="4" s="1"/>
  <c r="R3604" i="4" a="1"/>
  <c r="R3604" i="4" s="1"/>
  <c r="S3604" i="4"/>
  <c r="T3604" i="4" s="1"/>
  <c r="K3605" i="4"/>
  <c r="L3605" i="4"/>
  <c r="M3605" i="4"/>
  <c r="Q3605" i="4" s="1"/>
  <c r="R3605" i="4" s="1" a="1"/>
  <c r="R3605" i="4" s="1"/>
  <c r="N3605" i="4"/>
  <c r="K3606" i="4"/>
  <c r="L3606" i="4"/>
  <c r="M3606" i="4"/>
  <c r="Q3606" i="4" s="1"/>
  <c r="N3606" i="4"/>
  <c r="S3606" i="4" s="1"/>
  <c r="R3606" i="4" a="1"/>
  <c r="R3606" i="4" s="1"/>
  <c r="T3606" i="4"/>
  <c r="K3607" i="4"/>
  <c r="L3607" i="4"/>
  <c r="M3607" i="4"/>
  <c r="Q3607" i="4" s="1"/>
  <c r="R3607" i="4" s="1" a="1"/>
  <c r="N3607" i="4"/>
  <c r="P3607" i="4" s="1" a="1"/>
  <c r="P3607" i="4" s="1"/>
  <c r="R3607" i="4"/>
  <c r="K3608" i="4"/>
  <c r="L3608" i="4"/>
  <c r="M3608" i="4"/>
  <c r="Q3608" i="4" s="1"/>
  <c r="R3608" i="4" s="1" a="1"/>
  <c r="R3608" i="4" s="1"/>
  <c r="N3608" i="4"/>
  <c r="K3609" i="4"/>
  <c r="L3609" i="4"/>
  <c r="M3609" i="4"/>
  <c r="Q3609" i="4" s="1"/>
  <c r="R3609" i="4" s="1" a="1"/>
  <c r="R3609" i="4" s="1"/>
  <c r="N3609" i="4"/>
  <c r="P3609" i="4" s="1" a="1"/>
  <c r="P3609" i="4" s="1"/>
  <c r="S3609" i="4"/>
  <c r="K3610" i="4"/>
  <c r="L3610" i="4"/>
  <c r="M3610" i="4"/>
  <c r="N3610" i="4"/>
  <c r="Q3610" i="4"/>
  <c r="R3610" i="4" s="1" a="1"/>
  <c r="R3610" i="4" s="1"/>
  <c r="K3611" i="4"/>
  <c r="L3611" i="4"/>
  <c r="M3611" i="4"/>
  <c r="Q3611" i="4" s="1"/>
  <c r="R3611" i="4" s="1" a="1"/>
  <c r="N3611" i="4"/>
  <c r="P3611" i="4" s="1" a="1"/>
  <c r="P3611" i="4" s="1"/>
  <c r="R3611" i="4"/>
  <c r="K3612" i="4"/>
  <c r="L3612" i="4"/>
  <c r="M3612" i="4"/>
  <c r="Q3612" i="4" s="1"/>
  <c r="R3612" i="4" s="1" a="1"/>
  <c r="N3612" i="4"/>
  <c r="P3612" i="4" s="1" a="1"/>
  <c r="P3612" i="4" s="1"/>
  <c r="R3612" i="4"/>
  <c r="S3612" i="4"/>
  <c r="K3613" i="4"/>
  <c r="L3613" i="4"/>
  <c r="M3613" i="4"/>
  <c r="Q3613" i="4" s="1"/>
  <c r="R3613" i="4" s="1" a="1"/>
  <c r="R3613" i="4" s="1"/>
  <c r="N3613" i="4"/>
  <c r="K3614" i="4"/>
  <c r="L3614" i="4"/>
  <c r="M3614" i="4"/>
  <c r="Q3614" i="4" s="1"/>
  <c r="R3614" i="4" s="1" a="1"/>
  <c r="R3614" i="4" s="1"/>
  <c r="N3614" i="4"/>
  <c r="K3615" i="4"/>
  <c r="L3615" i="4"/>
  <c r="M3615" i="4"/>
  <c r="Q3615" i="4" s="1"/>
  <c r="R3615" i="4" s="1" a="1"/>
  <c r="R3615" i="4" s="1"/>
  <c r="N3615" i="4"/>
  <c r="S3615" i="4" s="1"/>
  <c r="T3615" i="4" s="1"/>
  <c r="K3616" i="4"/>
  <c r="L3616" i="4"/>
  <c r="M3616" i="4"/>
  <c r="Q3616" i="4" s="1"/>
  <c r="R3616" i="4" s="1" a="1"/>
  <c r="R3616" i="4" s="1"/>
  <c r="N3616" i="4"/>
  <c r="O3616" i="4" s="1" a="1"/>
  <c r="O3616" i="4" s="1"/>
  <c r="P3616" i="4" a="1"/>
  <c r="P3616" i="4" s="1"/>
  <c r="K3617" i="4"/>
  <c r="L3617" i="4"/>
  <c r="M3617" i="4"/>
  <c r="Q3617" i="4" s="1"/>
  <c r="R3617" i="4" s="1" a="1"/>
  <c r="R3617" i="4" s="1"/>
  <c r="N3617" i="4"/>
  <c r="S3617" i="4" s="1"/>
  <c r="O3617" i="4" a="1"/>
  <c r="O3617" i="4" s="1"/>
  <c r="P3617" i="4" a="1"/>
  <c r="P3617" i="4" s="1"/>
  <c r="K3618" i="4"/>
  <c r="L3618" i="4"/>
  <c r="M3618" i="4"/>
  <c r="Q3618" i="4" s="1"/>
  <c r="R3618" i="4" s="1" a="1"/>
  <c r="R3618" i="4" s="1"/>
  <c r="N3618" i="4"/>
  <c r="K3619" i="4"/>
  <c r="L3619" i="4"/>
  <c r="M3619" i="4"/>
  <c r="Q3619" i="4" s="1"/>
  <c r="R3619" i="4" s="1" a="1"/>
  <c r="R3619" i="4" s="1"/>
  <c r="N3619" i="4"/>
  <c r="P3619" i="4" s="1" a="1"/>
  <c r="P3619" i="4" s="1"/>
  <c r="O3619" i="4" a="1"/>
  <c r="O3619" i="4" s="1"/>
  <c r="S3619" i="4"/>
  <c r="T3619" i="4"/>
  <c r="K3620" i="4"/>
  <c r="L3620" i="4"/>
  <c r="M3620" i="4"/>
  <c r="Q3620" i="4" s="1"/>
  <c r="R3620" i="4" s="1" a="1"/>
  <c r="R3620" i="4" s="1"/>
  <c r="N3620" i="4"/>
  <c r="S3620" i="4" s="1"/>
  <c r="K3621" i="4"/>
  <c r="S3621" i="4" s="1"/>
  <c r="L3621" i="4"/>
  <c r="M3621" i="4"/>
  <c r="N3621" i="4"/>
  <c r="O3621" i="4" a="1"/>
  <c r="O3621" i="4" s="1"/>
  <c r="P3621" i="4" a="1"/>
  <c r="P3621" i="4" s="1"/>
  <c r="Q3621" i="4"/>
  <c r="R3621" i="4" a="1"/>
  <c r="R3621" i="4" s="1"/>
  <c r="K3622" i="4"/>
  <c r="S3622" i="4" s="1"/>
  <c r="L3622" i="4"/>
  <c r="M3622" i="4"/>
  <c r="Q3622" i="4" s="1"/>
  <c r="R3622" i="4" s="1" a="1"/>
  <c r="R3622" i="4" s="1"/>
  <c r="N3622" i="4"/>
  <c r="O3622" i="4" s="1" a="1"/>
  <c r="O3622" i="4"/>
  <c r="P3622" i="4" a="1"/>
  <c r="P3622" i="4" s="1"/>
  <c r="K3623" i="4"/>
  <c r="L3623" i="4"/>
  <c r="M3623" i="4"/>
  <c r="Q3623" i="4" s="1"/>
  <c r="R3623" i="4" s="1" a="1"/>
  <c r="R3623" i="4" s="1"/>
  <c r="N3623" i="4"/>
  <c r="P3623" i="4" s="1" a="1"/>
  <c r="P3623" i="4" s="1"/>
  <c r="O3623" i="4" a="1"/>
  <c r="O3623" i="4" s="1"/>
  <c r="K3624" i="4"/>
  <c r="L3624" i="4"/>
  <c r="M3624" i="4"/>
  <c r="N3624" i="4"/>
  <c r="Q3624" i="4"/>
  <c r="R3624" i="4" s="1" a="1"/>
  <c r="R3624" i="4" s="1"/>
  <c r="K3625" i="4"/>
  <c r="L3625" i="4"/>
  <c r="M3625" i="4"/>
  <c r="N3625" i="4"/>
  <c r="S3625" i="4" s="1"/>
  <c r="Q3625" i="4"/>
  <c r="R3625" i="4" s="1" a="1"/>
  <c r="R3625" i="4" s="1"/>
  <c r="K3626" i="4"/>
  <c r="L3626" i="4"/>
  <c r="M3626" i="4"/>
  <c r="N3626" i="4"/>
  <c r="O3626" i="4" s="1" a="1"/>
  <c r="O3626" i="4" s="1"/>
  <c r="Q3626" i="4"/>
  <c r="R3626" i="4" s="1" a="1"/>
  <c r="R3626" i="4" s="1"/>
  <c r="S3626" i="4"/>
  <c r="K3627" i="4"/>
  <c r="L3627" i="4"/>
  <c r="M3627" i="4"/>
  <c r="Q3627" i="4" s="1"/>
  <c r="R3627" i="4" s="1" a="1"/>
  <c r="R3627" i="4" s="1"/>
  <c r="N3627" i="4"/>
  <c r="O3627" i="4" a="1"/>
  <c r="O3627" i="4" s="1"/>
  <c r="P3627" i="4" a="1"/>
  <c r="P3627" i="4" s="1"/>
  <c r="K3628" i="4"/>
  <c r="L3628" i="4"/>
  <c r="M3628" i="4"/>
  <c r="Q3628" i="4" s="1"/>
  <c r="N3628" i="4"/>
  <c r="P3628" i="4" s="1" a="1"/>
  <c r="P3628" i="4" s="1"/>
  <c r="R3628" i="4" a="1"/>
  <c r="R3628" i="4" s="1"/>
  <c r="K3629" i="4"/>
  <c r="S3629" i="4" s="1"/>
  <c r="L3629" i="4"/>
  <c r="M3629" i="4"/>
  <c r="Q3629" i="4" s="1"/>
  <c r="R3629" i="4" s="1" a="1"/>
  <c r="R3629" i="4" s="1"/>
  <c r="N3629" i="4"/>
  <c r="O3629" i="4" s="1" a="1"/>
  <c r="O3629" i="4"/>
  <c r="P3629" i="4" a="1"/>
  <c r="P3629" i="4" s="1"/>
  <c r="K3630" i="4"/>
  <c r="L3630" i="4"/>
  <c r="M3630" i="4"/>
  <c r="Q3630" i="4" s="1"/>
  <c r="R3630" i="4" s="1" a="1"/>
  <c r="R3630" i="4" s="1"/>
  <c r="N3630" i="4"/>
  <c r="K3631" i="4"/>
  <c r="L3631" i="4"/>
  <c r="M3631" i="4"/>
  <c r="Q3631" i="4" s="1"/>
  <c r="R3631" i="4" s="1" a="1"/>
  <c r="R3631" i="4" s="1"/>
  <c r="N3631" i="4"/>
  <c r="K3632" i="4"/>
  <c r="L3632" i="4"/>
  <c r="M3632" i="4"/>
  <c r="Q3632" i="4" s="1"/>
  <c r="R3632" i="4" s="1" a="1"/>
  <c r="N3632" i="4"/>
  <c r="S3632" i="4" s="1"/>
  <c r="T3632" i="4" s="1"/>
  <c r="R3632" i="4"/>
  <c r="K3633" i="4"/>
  <c r="S3633" i="4" s="1"/>
  <c r="T3633" i="4" s="1"/>
  <c r="L3633" i="4"/>
  <c r="M3633" i="4"/>
  <c r="Q3633" i="4" s="1"/>
  <c r="R3633" i="4" s="1" a="1"/>
  <c r="R3633" i="4" s="1"/>
  <c r="N3633" i="4"/>
  <c r="O3633" i="4" a="1"/>
  <c r="O3633" i="4" s="1"/>
  <c r="P3633" i="4" a="1"/>
  <c r="P3633" i="4" s="1"/>
  <c r="K3634" i="4"/>
  <c r="L3634" i="4"/>
  <c r="M3634" i="4"/>
  <c r="Q3634" i="4" s="1"/>
  <c r="N3634" i="4"/>
  <c r="R3634" i="4" a="1"/>
  <c r="R3634" i="4"/>
  <c r="K3635" i="4"/>
  <c r="S3635" i="4" s="1"/>
  <c r="L3635" i="4"/>
  <c r="M3635" i="4"/>
  <c r="Q3635" i="4" s="1"/>
  <c r="R3635" i="4" s="1" a="1"/>
  <c r="R3635" i="4" s="1"/>
  <c r="N3635" i="4"/>
  <c r="O3635" i="4" a="1"/>
  <c r="O3635" i="4" s="1"/>
  <c r="P3635" i="4" a="1"/>
  <c r="P3635" i="4" s="1"/>
  <c r="K3636" i="4"/>
  <c r="L3636" i="4"/>
  <c r="M3636" i="4"/>
  <c r="N3636" i="4"/>
  <c r="O3636" i="4" s="1" a="1"/>
  <c r="O3636" i="4" s="1"/>
  <c r="Q3636" i="4"/>
  <c r="R3636" i="4" a="1"/>
  <c r="R3636" i="4" s="1"/>
  <c r="K3637" i="4"/>
  <c r="L3637" i="4"/>
  <c r="M3637" i="4"/>
  <c r="Q3637" i="4" s="1"/>
  <c r="R3637" i="4" s="1" a="1"/>
  <c r="R3637" i="4" s="1"/>
  <c r="N3637" i="4"/>
  <c r="O3637" i="4" a="1"/>
  <c r="O3637" i="4" s="1"/>
  <c r="K3638" i="4"/>
  <c r="L3638" i="4"/>
  <c r="M3638" i="4"/>
  <c r="Q3638" i="4" s="1"/>
  <c r="R3638" i="4" s="1" a="1"/>
  <c r="R3638" i="4" s="1"/>
  <c r="N3638" i="4"/>
  <c r="P3638" i="4" s="1" a="1"/>
  <c r="P3638" i="4" s="1"/>
  <c r="S3638" i="4"/>
  <c r="T3638" i="4" s="1"/>
  <c r="K3639" i="4"/>
  <c r="L3639" i="4"/>
  <c r="M3639" i="4"/>
  <c r="Q3639" i="4" s="1"/>
  <c r="R3639" i="4" s="1" a="1"/>
  <c r="R3639" i="4" s="1"/>
  <c r="N3639" i="4"/>
  <c r="P3639" i="4" s="1" a="1"/>
  <c r="P3639" i="4" s="1"/>
  <c r="K3640" i="4"/>
  <c r="L3640" i="4"/>
  <c r="M3640" i="4"/>
  <c r="Q3640" i="4" s="1"/>
  <c r="R3640" i="4" s="1" a="1"/>
  <c r="R3640" i="4" s="1"/>
  <c r="N3640" i="4"/>
  <c r="O3640" i="4" s="1" a="1"/>
  <c r="O3640" i="4" s="1"/>
  <c r="K3641" i="4"/>
  <c r="L3641" i="4"/>
  <c r="M3641" i="4"/>
  <c r="Q3641" i="4" s="1"/>
  <c r="R3641" i="4" s="1" a="1"/>
  <c r="R3641" i="4" s="1"/>
  <c r="N3641" i="4"/>
  <c r="O3641" i="4" a="1"/>
  <c r="O3641" i="4" s="1"/>
  <c r="K3642" i="4"/>
  <c r="L3642" i="4"/>
  <c r="M3642" i="4"/>
  <c r="Q3642" i="4" s="1"/>
  <c r="N3642" i="4"/>
  <c r="P3642" i="4" s="1" a="1"/>
  <c r="P3642" i="4" s="1"/>
  <c r="R3642" i="4" a="1"/>
  <c r="R3642" i="4" s="1"/>
  <c r="K3643" i="4"/>
  <c r="L3643" i="4"/>
  <c r="M3643" i="4"/>
  <c r="Q3643" i="4" s="1"/>
  <c r="R3643" i="4" s="1" a="1"/>
  <c r="R3643" i="4" s="1"/>
  <c r="N3643" i="4"/>
  <c r="K3644" i="4"/>
  <c r="L3644" i="4"/>
  <c r="M3644" i="4"/>
  <c r="N3644" i="4"/>
  <c r="Q3644" i="4"/>
  <c r="R3644" i="4" s="1" a="1"/>
  <c r="R3644" i="4" s="1"/>
  <c r="S3644" i="4"/>
  <c r="T3644" i="4"/>
  <c r="K3645" i="4"/>
  <c r="S3645" i="4" s="1"/>
  <c r="T3645" i="4" s="1"/>
  <c r="L3645" i="4"/>
  <c r="M3645" i="4"/>
  <c r="N3645" i="4"/>
  <c r="O3645" i="4" a="1"/>
  <c r="O3645" i="4" s="1"/>
  <c r="P3645" i="4" a="1"/>
  <c r="P3645" i="4" s="1"/>
  <c r="Q3645" i="4"/>
  <c r="R3645" i="4" s="1" a="1"/>
  <c r="R3645" i="4" s="1"/>
  <c r="K3646" i="4"/>
  <c r="L3646" i="4"/>
  <c r="M3646" i="4"/>
  <c r="Q3646" i="4" s="1"/>
  <c r="R3646" i="4" s="1" a="1"/>
  <c r="R3646" i="4" s="1"/>
  <c r="N3646" i="4"/>
  <c r="O3646" i="4" s="1" a="1"/>
  <c r="O3646" i="4" s="1"/>
  <c r="P3646" i="4" a="1"/>
  <c r="P3646" i="4" s="1"/>
  <c r="K3647" i="4"/>
  <c r="L3647" i="4"/>
  <c r="M3647" i="4"/>
  <c r="N3647" i="4"/>
  <c r="P3647" i="4" s="1" a="1"/>
  <c r="P3647" i="4" s="1"/>
  <c r="O3647" i="4" a="1"/>
  <c r="O3647" i="4" s="1"/>
  <c r="Q3647" i="4"/>
  <c r="R3647" i="4" s="1" a="1"/>
  <c r="R3647" i="4" s="1"/>
  <c r="S3647" i="4"/>
  <c r="T3647" i="4" s="1"/>
  <c r="K3648" i="4"/>
  <c r="L3648" i="4"/>
  <c r="M3648" i="4"/>
  <c r="N3648" i="4"/>
  <c r="O3648" i="4" a="1"/>
  <c r="O3648" i="4" s="1"/>
  <c r="P3648" i="4" a="1"/>
  <c r="P3648" i="4" s="1"/>
  <c r="Q3648" i="4"/>
  <c r="R3648" i="4" s="1" a="1"/>
  <c r="R3648" i="4" s="1"/>
  <c r="S3648" i="4"/>
  <c r="K3649" i="4"/>
  <c r="L3649" i="4"/>
  <c r="M3649" i="4"/>
  <c r="Q3649" i="4" s="1"/>
  <c r="R3649" i="4" s="1" a="1"/>
  <c r="R3649" i="4" s="1"/>
  <c r="N3649" i="4"/>
  <c r="S3649" i="4" s="1"/>
  <c r="O3649" i="4" a="1"/>
  <c r="O3649" i="4" s="1"/>
  <c r="P3649" i="4" a="1"/>
  <c r="P3649" i="4" s="1"/>
  <c r="K3650" i="4"/>
  <c r="L3650" i="4"/>
  <c r="M3650" i="4"/>
  <c r="Q3650" i="4" s="1"/>
  <c r="R3650" i="4" s="1" a="1"/>
  <c r="R3650" i="4" s="1"/>
  <c r="N3650" i="4"/>
  <c r="S3650" i="4" s="1"/>
  <c r="K3651" i="4"/>
  <c r="L3651" i="4"/>
  <c r="M3651" i="4"/>
  <c r="Q3651" i="4" s="1"/>
  <c r="R3651" i="4" s="1" a="1"/>
  <c r="R3651" i="4" s="1"/>
  <c r="N3651" i="4"/>
  <c r="K3652" i="4"/>
  <c r="L3652" i="4"/>
  <c r="M3652" i="4"/>
  <c r="Q3652" i="4" s="1"/>
  <c r="R3652" i="4" s="1" a="1"/>
  <c r="R3652" i="4" s="1"/>
  <c r="N3652" i="4"/>
  <c r="O3652" i="4" a="1"/>
  <c r="O3652" i="4" s="1"/>
  <c r="K3653" i="4"/>
  <c r="L3653" i="4"/>
  <c r="M3653" i="4"/>
  <c r="Q3653" i="4" s="1"/>
  <c r="R3653" i="4" s="1" a="1"/>
  <c r="R3653" i="4" s="1"/>
  <c r="N3653" i="4"/>
  <c r="S3653" i="4" s="1"/>
  <c r="O3653" i="4" a="1"/>
  <c r="O3653" i="4" s="1"/>
  <c r="P3653" i="4" a="1"/>
  <c r="P3653" i="4" s="1"/>
  <c r="K3654" i="4"/>
  <c r="L3654" i="4"/>
  <c r="M3654" i="4"/>
  <c r="Q3654" i="4" s="1"/>
  <c r="N3654" i="4"/>
  <c r="S3654" i="4" s="1"/>
  <c r="R3654" i="4" a="1"/>
  <c r="R3654" i="4" s="1"/>
  <c r="K3655" i="4"/>
  <c r="L3655" i="4"/>
  <c r="M3655" i="4"/>
  <c r="Q3655" i="4" s="1"/>
  <c r="R3655" i="4" s="1" a="1"/>
  <c r="R3655" i="4" s="1"/>
  <c r="N3655" i="4"/>
  <c r="S3655" i="4" s="1"/>
  <c r="K3656" i="4"/>
  <c r="L3656" i="4"/>
  <c r="M3656" i="4"/>
  <c r="Q3656" i="4" s="1"/>
  <c r="R3656" i="4" s="1" a="1"/>
  <c r="R3656" i="4" s="1"/>
  <c r="N3656" i="4"/>
  <c r="O3656" i="4" s="1" a="1"/>
  <c r="O3656" i="4" s="1"/>
  <c r="K3657" i="4"/>
  <c r="L3657" i="4"/>
  <c r="M3657" i="4"/>
  <c r="Q3657" i="4" s="1"/>
  <c r="R3657" i="4" s="1" a="1"/>
  <c r="R3657" i="4" s="1"/>
  <c r="N3657" i="4"/>
  <c r="K3658" i="4"/>
  <c r="L3658" i="4"/>
  <c r="M3658" i="4"/>
  <c r="Q3658" i="4" s="1"/>
  <c r="R3658" i="4" s="1" a="1"/>
  <c r="R3658" i="4" s="1"/>
  <c r="N3658" i="4"/>
  <c r="K3659" i="4"/>
  <c r="L3659" i="4"/>
  <c r="M3659" i="4"/>
  <c r="Q3659" i="4" s="1"/>
  <c r="R3659" i="4" s="1" a="1"/>
  <c r="R3659" i="4" s="1"/>
  <c r="N3659" i="4"/>
  <c r="O3659" i="4" a="1"/>
  <c r="O3659" i="4" s="1"/>
  <c r="P3659" i="4" a="1"/>
  <c r="P3659" i="4" s="1"/>
  <c r="K3660" i="4"/>
  <c r="L3660" i="4"/>
  <c r="M3660" i="4"/>
  <c r="Q3660" i="4" s="1"/>
  <c r="R3660" i="4" s="1" a="1"/>
  <c r="R3660" i="4" s="1"/>
  <c r="N3660" i="4"/>
  <c r="S3660" i="4" s="1"/>
  <c r="T3660" i="4" s="1"/>
  <c r="P3660" i="4" a="1"/>
  <c r="P3660" i="4" s="1"/>
  <c r="K3661" i="4"/>
  <c r="L3661" i="4"/>
  <c r="M3661" i="4"/>
  <c r="Q3661" i="4" s="1"/>
  <c r="R3661" i="4" s="1" a="1"/>
  <c r="N3661" i="4"/>
  <c r="S3661" i="4" s="1"/>
  <c r="R3661" i="4"/>
  <c r="K3662" i="4"/>
  <c r="L3662" i="4"/>
  <c r="M3662" i="4"/>
  <c r="Q3662" i="4" s="1"/>
  <c r="R3662" i="4" s="1" a="1"/>
  <c r="R3662" i="4" s="1"/>
  <c r="N3662" i="4"/>
  <c r="O3662" i="4" a="1"/>
  <c r="O3662" i="4" s="1"/>
  <c r="P3662" i="4" a="1"/>
  <c r="P3662" i="4" s="1"/>
  <c r="S3662" i="4"/>
  <c r="K3663" i="4"/>
  <c r="L3663" i="4"/>
  <c r="M3663" i="4"/>
  <c r="Q3663" i="4" s="1"/>
  <c r="N3663" i="4"/>
  <c r="P3663" i="4" a="1"/>
  <c r="P3663" i="4" s="1"/>
  <c r="R3663" i="4" a="1"/>
  <c r="R3663" i="4" s="1"/>
  <c r="K3664" i="4"/>
  <c r="S3664" i="4" s="1"/>
  <c r="T3664" i="4" s="1"/>
  <c r="L3664" i="4"/>
  <c r="M3664" i="4"/>
  <c r="Q3664" i="4" s="1"/>
  <c r="N3664" i="4"/>
  <c r="O3664" i="4" a="1"/>
  <c r="O3664" i="4" s="1"/>
  <c r="P3664" i="4" a="1"/>
  <c r="P3664" i="4" s="1"/>
  <c r="R3664" i="4" a="1"/>
  <c r="R3664" i="4" s="1"/>
  <c r="K3665" i="4"/>
  <c r="L3665" i="4"/>
  <c r="M3665" i="4"/>
  <c r="Q3665" i="4" s="1"/>
  <c r="R3665" i="4" s="1" a="1"/>
  <c r="R3665" i="4" s="1"/>
  <c r="N3665" i="4"/>
  <c r="K3666" i="4"/>
  <c r="L3666" i="4"/>
  <c r="M3666" i="4"/>
  <c r="Q3666" i="4" s="1"/>
  <c r="R3666" i="4" s="1" a="1"/>
  <c r="R3666" i="4" s="1"/>
  <c r="N3666" i="4"/>
  <c r="K3667" i="4"/>
  <c r="L3667" i="4"/>
  <c r="M3667" i="4"/>
  <c r="Q3667" i="4" s="1"/>
  <c r="R3667" i="4" s="1" a="1"/>
  <c r="R3667" i="4" s="1"/>
  <c r="N3667" i="4"/>
  <c r="S3667" i="4" s="1"/>
  <c r="P3667" i="4" a="1"/>
  <c r="P3667" i="4" s="1"/>
  <c r="K3668" i="4"/>
  <c r="L3668" i="4"/>
  <c r="M3668" i="4"/>
  <c r="Q3668" i="4" s="1"/>
  <c r="R3668" i="4" s="1" a="1"/>
  <c r="R3668" i="4" s="1"/>
  <c r="N3668" i="4"/>
  <c r="O3668" i="4" s="1" a="1"/>
  <c r="O3668" i="4" s="1"/>
  <c r="K3669" i="4"/>
  <c r="L3669" i="4"/>
  <c r="M3669" i="4"/>
  <c r="Q3669" i="4" s="1"/>
  <c r="R3669" i="4" s="1" a="1"/>
  <c r="R3669" i="4" s="1"/>
  <c r="N3669" i="4"/>
  <c r="P3669" i="4" s="1" a="1"/>
  <c r="P3669" i="4" s="1"/>
  <c r="O3669" i="4" a="1"/>
  <c r="O3669" i="4" s="1"/>
  <c r="S3669" i="4"/>
  <c r="K3670" i="4"/>
  <c r="L3670" i="4"/>
  <c r="M3670" i="4"/>
  <c r="Q3670" i="4" s="1"/>
  <c r="R3670" i="4" s="1" a="1"/>
  <c r="R3670" i="4" s="1"/>
  <c r="N3670" i="4"/>
  <c r="K3671" i="4"/>
  <c r="L3671" i="4"/>
  <c r="M3671" i="4"/>
  <c r="Q3671" i="4" s="1"/>
  <c r="R3671" i="4" s="1" a="1"/>
  <c r="R3671" i="4" s="1"/>
  <c r="N3671" i="4"/>
  <c r="O3671" i="4" a="1"/>
  <c r="O3671" i="4" s="1"/>
  <c r="P3671" i="4" a="1"/>
  <c r="P3671" i="4" s="1"/>
  <c r="K3672" i="4"/>
  <c r="L3672" i="4"/>
  <c r="M3672" i="4"/>
  <c r="N3672" i="4"/>
  <c r="O3672" i="4" s="1" a="1"/>
  <c r="O3672" i="4" s="1"/>
  <c r="Q3672" i="4"/>
  <c r="R3672" i="4" s="1" a="1"/>
  <c r="R3672" i="4" s="1"/>
  <c r="K3673" i="4"/>
  <c r="L3673" i="4"/>
  <c r="M3673" i="4"/>
  <c r="Q3673" i="4" s="1"/>
  <c r="R3673" i="4" s="1" a="1"/>
  <c r="R3673" i="4" s="1"/>
  <c r="N3673" i="4"/>
  <c r="P3673" i="4" s="1" a="1"/>
  <c r="O3673" i="4" a="1"/>
  <c r="O3673" i="4" s="1"/>
  <c r="P3673" i="4"/>
  <c r="K3674" i="4"/>
  <c r="L3674" i="4"/>
  <c r="M3674" i="4"/>
  <c r="Q3674" i="4" s="1"/>
  <c r="R3674" i="4" s="1" a="1"/>
  <c r="R3674" i="4" s="1"/>
  <c r="N3674" i="4"/>
  <c r="P3674" i="4" a="1"/>
  <c r="P3674" i="4" s="1"/>
  <c r="K3675" i="4"/>
  <c r="L3675" i="4"/>
  <c r="M3675" i="4"/>
  <c r="Q3675" i="4" s="1"/>
  <c r="R3675" i="4" s="1" a="1"/>
  <c r="R3675" i="4" s="1"/>
  <c r="N3675" i="4"/>
  <c r="P3675" i="4" s="1" a="1"/>
  <c r="P3675" i="4" s="1"/>
  <c r="K3676" i="4"/>
  <c r="L3676" i="4"/>
  <c r="M3676" i="4"/>
  <c r="N3676" i="4"/>
  <c r="Q3676" i="4"/>
  <c r="R3676" i="4" s="1" a="1"/>
  <c r="R3676" i="4" s="1"/>
  <c r="K3677" i="4"/>
  <c r="L3677" i="4"/>
  <c r="M3677" i="4"/>
  <c r="N3677" i="4"/>
  <c r="O3677" i="4" s="1" a="1"/>
  <c r="O3677" i="4" s="1"/>
  <c r="Q3677" i="4"/>
  <c r="R3677" i="4" s="1" a="1"/>
  <c r="R3677" i="4"/>
  <c r="K3678" i="4"/>
  <c r="L3678" i="4"/>
  <c r="M3678" i="4"/>
  <c r="Q3678" i="4" s="1"/>
  <c r="R3678" i="4" s="1" a="1"/>
  <c r="R3678" i="4" s="1"/>
  <c r="N3678" i="4"/>
  <c r="O3678" i="4" s="1" a="1"/>
  <c r="O3678" i="4" s="1"/>
  <c r="K3679" i="4"/>
  <c r="L3679" i="4"/>
  <c r="M3679" i="4"/>
  <c r="Q3679" i="4" s="1"/>
  <c r="R3679" i="4" s="1" a="1"/>
  <c r="R3679" i="4" s="1"/>
  <c r="N3679" i="4"/>
  <c r="P3679" i="4" s="1" a="1"/>
  <c r="P3679" i="4" s="1"/>
  <c r="K3680" i="4"/>
  <c r="L3680" i="4"/>
  <c r="M3680" i="4"/>
  <c r="N3680" i="4"/>
  <c r="Q3680" i="4"/>
  <c r="R3680" i="4" s="1" a="1"/>
  <c r="R3680" i="4" s="1"/>
  <c r="K3681" i="4"/>
  <c r="L3681" i="4"/>
  <c r="M3681" i="4"/>
  <c r="Q3681" i="4" s="1"/>
  <c r="R3681" i="4" s="1" a="1"/>
  <c r="R3681" i="4" s="1"/>
  <c r="N3681" i="4"/>
  <c r="S3681" i="4"/>
  <c r="K3682" i="4"/>
  <c r="L3682" i="4"/>
  <c r="M3682" i="4"/>
  <c r="Q3682" i="4" s="1"/>
  <c r="R3682" i="4" s="1" a="1"/>
  <c r="R3682" i="4" s="1"/>
  <c r="N3682" i="4"/>
  <c r="S3682" i="4" s="1"/>
  <c r="T3682" i="4" s="1"/>
  <c r="K3683" i="4"/>
  <c r="L3683" i="4"/>
  <c r="M3683" i="4"/>
  <c r="Q3683" i="4" s="1"/>
  <c r="R3683" i="4" s="1" a="1"/>
  <c r="R3683" i="4" s="1"/>
  <c r="N3683" i="4"/>
  <c r="K3684" i="4"/>
  <c r="L3684" i="4"/>
  <c r="M3684" i="4"/>
  <c r="N3684" i="4"/>
  <c r="O3684" i="4" a="1"/>
  <c r="O3684" i="4"/>
  <c r="P3684" i="4" a="1"/>
  <c r="P3684" i="4" s="1"/>
  <c r="Q3684" i="4"/>
  <c r="R3684" i="4" s="1" a="1"/>
  <c r="R3684" i="4" s="1"/>
  <c r="S3684" i="4"/>
  <c r="K3685" i="4"/>
  <c r="L3685" i="4"/>
  <c r="M3685" i="4"/>
  <c r="N3685" i="4"/>
  <c r="Q3685" i="4"/>
  <c r="R3685" i="4" a="1"/>
  <c r="R3685" i="4" s="1"/>
  <c r="S3685" i="4"/>
  <c r="K3686" i="4"/>
  <c r="L3686" i="4"/>
  <c r="M3686" i="4"/>
  <c r="N3686" i="4"/>
  <c r="O3686" i="4" a="1"/>
  <c r="O3686" i="4" s="1"/>
  <c r="Q3686" i="4"/>
  <c r="R3686" i="4" s="1" a="1"/>
  <c r="R3686" i="4" s="1"/>
  <c r="K3687" i="4"/>
  <c r="L3687" i="4"/>
  <c r="M3687" i="4"/>
  <c r="Q3687" i="4" s="1"/>
  <c r="R3687" i="4" s="1" a="1"/>
  <c r="R3687" i="4" s="1"/>
  <c r="N3687" i="4"/>
  <c r="P3687" i="4" s="1" a="1"/>
  <c r="P3687" i="4" s="1"/>
  <c r="K3688" i="4"/>
  <c r="L3688" i="4"/>
  <c r="M3688" i="4"/>
  <c r="N3688" i="4"/>
  <c r="P3688" i="4" s="1" a="1"/>
  <c r="P3688" i="4" s="1"/>
  <c r="Q3688" i="4"/>
  <c r="R3688" i="4" s="1" a="1"/>
  <c r="R3688" i="4" s="1"/>
  <c r="K3689" i="4"/>
  <c r="L3689" i="4"/>
  <c r="M3689" i="4"/>
  <c r="N3689" i="4"/>
  <c r="P3689" i="4" a="1"/>
  <c r="P3689" i="4"/>
  <c r="Q3689" i="4"/>
  <c r="R3689" i="4" s="1" a="1"/>
  <c r="R3689" i="4" s="1"/>
  <c r="K3690" i="4"/>
  <c r="L3690" i="4"/>
  <c r="M3690" i="4"/>
  <c r="Q3690" i="4" s="1"/>
  <c r="R3690" i="4" s="1" a="1"/>
  <c r="R3690" i="4" s="1"/>
  <c r="N3690" i="4"/>
  <c r="S3690" i="4" s="1"/>
  <c r="T3690" i="4" s="1"/>
  <c r="K3691" i="4"/>
  <c r="L3691" i="4"/>
  <c r="M3691" i="4"/>
  <c r="N3691" i="4"/>
  <c r="P3691" i="4" s="1" a="1"/>
  <c r="P3691" i="4" s="1"/>
  <c r="Q3691" i="4"/>
  <c r="R3691" i="4" a="1"/>
  <c r="R3691" i="4" s="1"/>
  <c r="K3692" i="4"/>
  <c r="L3692" i="4"/>
  <c r="M3692" i="4"/>
  <c r="Q3692" i="4" s="1"/>
  <c r="R3692" i="4" s="1" a="1"/>
  <c r="R3692" i="4" s="1"/>
  <c r="N3692" i="4"/>
  <c r="K3693" i="4"/>
  <c r="L3693" i="4"/>
  <c r="M3693" i="4"/>
  <c r="N3693" i="4"/>
  <c r="S3693" i="4" s="1"/>
  <c r="P3693" i="4" a="1"/>
  <c r="P3693" i="4" s="1"/>
  <c r="Q3693" i="4"/>
  <c r="R3693" i="4" s="1" a="1"/>
  <c r="R3693" i="4" s="1"/>
  <c r="K3694" i="4"/>
  <c r="L3694" i="4"/>
  <c r="M3694" i="4"/>
  <c r="N3694" i="4"/>
  <c r="Q3694" i="4"/>
  <c r="R3694" i="4" s="1" a="1"/>
  <c r="R3694" i="4" s="1"/>
  <c r="K3695" i="4"/>
  <c r="S3695" i="4" s="1"/>
  <c r="L3695" i="4"/>
  <c r="M3695" i="4"/>
  <c r="Q3695" i="4" s="1"/>
  <c r="R3695" i="4" s="1" a="1"/>
  <c r="R3695" i="4" s="1"/>
  <c r="N3695" i="4"/>
  <c r="O3695" i="4" a="1"/>
  <c r="O3695" i="4" s="1"/>
  <c r="P3695" i="4" a="1"/>
  <c r="P3695" i="4"/>
  <c r="K3696" i="4"/>
  <c r="L3696" i="4"/>
  <c r="M3696" i="4"/>
  <c r="Q3696" i="4" s="1"/>
  <c r="R3696" i="4" s="1" a="1"/>
  <c r="R3696" i="4" s="1"/>
  <c r="N3696" i="4"/>
  <c r="S3696" i="4" s="1"/>
  <c r="K3697" i="4"/>
  <c r="L3697" i="4"/>
  <c r="M3697" i="4"/>
  <c r="N3697" i="4"/>
  <c r="S3697" i="4" s="1"/>
  <c r="Q3697" i="4"/>
  <c r="R3697" i="4" s="1" a="1"/>
  <c r="R3697" i="4" s="1"/>
  <c r="K3698" i="4"/>
  <c r="L3698" i="4"/>
  <c r="M3698" i="4"/>
  <c r="N3698" i="4"/>
  <c r="S3698" i="4" s="1"/>
  <c r="O3698" i="4" a="1"/>
  <c r="O3698" i="4" s="1"/>
  <c r="P3698" i="4" a="1"/>
  <c r="P3698" i="4"/>
  <c r="Q3698" i="4"/>
  <c r="R3698" i="4" s="1" a="1"/>
  <c r="R3698" i="4" s="1"/>
  <c r="K3699" i="4"/>
  <c r="L3699" i="4"/>
  <c r="M3699" i="4"/>
  <c r="Q3699" i="4" s="1"/>
  <c r="R3699" i="4" s="1" a="1"/>
  <c r="R3699" i="4" s="1"/>
  <c r="N3699" i="4"/>
  <c r="S3699" i="4" s="1"/>
  <c r="O3699" i="4" a="1"/>
  <c r="O3699" i="4" s="1"/>
  <c r="P3699" i="4" a="1"/>
  <c r="P3699" i="4" s="1"/>
  <c r="K3700" i="4"/>
  <c r="L3700" i="4"/>
  <c r="M3700" i="4"/>
  <c r="Q3700" i="4" s="1"/>
  <c r="R3700" i="4" s="1" a="1"/>
  <c r="R3700" i="4" s="1"/>
  <c r="N3700" i="4"/>
  <c r="O3700" i="4" s="1" a="1"/>
  <c r="O3700" i="4" s="1"/>
  <c r="K3701" i="4"/>
  <c r="L3701" i="4"/>
  <c r="M3701" i="4"/>
  <c r="Q3701" i="4" s="1"/>
  <c r="R3701" i="4" s="1" a="1"/>
  <c r="R3701" i="4" s="1"/>
  <c r="N3701" i="4"/>
  <c r="K3702" i="4"/>
  <c r="L3702" i="4"/>
  <c r="M3702" i="4"/>
  <c r="Q3702" i="4" s="1"/>
  <c r="N3702" i="4"/>
  <c r="O3702" i="4" s="1" a="1"/>
  <c r="O3702" i="4" s="1"/>
  <c r="R3702" i="4" a="1"/>
  <c r="R3702" i="4" s="1"/>
  <c r="K3703" i="4"/>
  <c r="L3703" i="4"/>
  <c r="M3703" i="4"/>
  <c r="Q3703" i="4" s="1"/>
  <c r="R3703" i="4" s="1" a="1"/>
  <c r="R3703" i="4" s="1"/>
  <c r="N3703" i="4"/>
  <c r="K3704" i="4"/>
  <c r="L3704" i="4"/>
  <c r="M3704" i="4"/>
  <c r="N3704" i="4"/>
  <c r="O3704" i="4" a="1"/>
  <c r="O3704" i="4" s="1"/>
  <c r="Q3704" i="4"/>
  <c r="R3704" i="4" s="1" a="1"/>
  <c r="R3704" i="4" s="1"/>
  <c r="K3705" i="4"/>
  <c r="L3705" i="4"/>
  <c r="M3705" i="4"/>
  <c r="Q3705" i="4" s="1"/>
  <c r="R3705" i="4" s="1" a="1"/>
  <c r="R3705" i="4" s="1"/>
  <c r="N3705" i="4"/>
  <c r="S3705" i="4" s="1"/>
  <c r="O3705" i="4" a="1"/>
  <c r="O3705" i="4" s="1"/>
  <c r="K3706" i="4"/>
  <c r="L3706" i="4"/>
  <c r="M3706" i="4"/>
  <c r="N3706" i="4"/>
  <c r="P3706" i="4" a="1"/>
  <c r="P3706" i="4"/>
  <c r="Q3706" i="4"/>
  <c r="R3706" i="4" s="1" a="1"/>
  <c r="R3706" i="4" s="1"/>
  <c r="K3707" i="4"/>
  <c r="S3707" i="4" s="1"/>
  <c r="L3707" i="4"/>
  <c r="M3707" i="4"/>
  <c r="Q3707" i="4" s="1"/>
  <c r="R3707" i="4" s="1" a="1"/>
  <c r="R3707" i="4" s="1"/>
  <c r="N3707" i="4"/>
  <c r="O3707" i="4" a="1"/>
  <c r="O3707" i="4" s="1"/>
  <c r="P3707" i="4" a="1"/>
  <c r="P3707" i="4" s="1"/>
  <c r="K3708" i="4"/>
  <c r="L3708" i="4"/>
  <c r="M3708" i="4"/>
  <c r="N3708" i="4"/>
  <c r="Q3708" i="4"/>
  <c r="R3708" i="4" s="1" a="1"/>
  <c r="R3708" i="4" s="1"/>
  <c r="K3709" i="4"/>
  <c r="L3709" i="4"/>
  <c r="M3709" i="4"/>
  <c r="Q3709" i="4" s="1"/>
  <c r="R3709" i="4" s="1" a="1"/>
  <c r="R3709" i="4" s="1"/>
  <c r="N3709" i="4"/>
  <c r="K3710" i="4"/>
  <c r="L3710" i="4"/>
  <c r="M3710" i="4"/>
  <c r="Q3710" i="4" s="1"/>
  <c r="R3710" i="4" s="1" a="1"/>
  <c r="R3710" i="4" s="1"/>
  <c r="N3710" i="4"/>
  <c r="K3711" i="4"/>
  <c r="L3711" i="4"/>
  <c r="M3711" i="4"/>
  <c r="Q3711" i="4" s="1"/>
  <c r="N3711" i="4"/>
  <c r="S3711" i="4" s="1"/>
  <c r="R3711" i="4" a="1"/>
  <c r="R3711" i="4"/>
  <c r="K3712" i="4"/>
  <c r="L3712" i="4"/>
  <c r="M3712" i="4"/>
  <c r="Q3712" i="4" s="1"/>
  <c r="R3712" i="4" s="1" a="1"/>
  <c r="R3712" i="4" s="1"/>
  <c r="N3712" i="4"/>
  <c r="O3712" i="4" s="1" a="1"/>
  <c r="O3712" i="4" s="1"/>
  <c r="S3712" i="4"/>
  <c r="K3713" i="4"/>
  <c r="L3713" i="4"/>
  <c r="M3713" i="4"/>
  <c r="Q3713" i="4" s="1"/>
  <c r="R3713" i="4" s="1" a="1"/>
  <c r="N3713" i="4"/>
  <c r="O3713" i="4" s="1" a="1"/>
  <c r="O3713" i="4" s="1"/>
  <c r="R3713" i="4"/>
  <c r="K3714" i="4"/>
  <c r="L3714" i="4"/>
  <c r="M3714" i="4"/>
  <c r="Q3714" i="4" s="1"/>
  <c r="R3714" i="4" s="1" a="1"/>
  <c r="R3714" i="4" s="1"/>
  <c r="N3714" i="4"/>
  <c r="O3714" i="4" s="1" a="1"/>
  <c r="O3714" i="4" s="1"/>
  <c r="P3714" i="4" a="1"/>
  <c r="P3714" i="4" s="1"/>
  <c r="K3715" i="4"/>
  <c r="L3715" i="4"/>
  <c r="M3715" i="4"/>
  <c r="Q3715" i="4" s="1"/>
  <c r="R3715" i="4" s="1" a="1"/>
  <c r="R3715" i="4" s="1"/>
  <c r="N3715" i="4"/>
  <c r="O3715" i="4" a="1"/>
  <c r="O3715" i="4" s="1"/>
  <c r="K3716" i="4"/>
  <c r="L3716" i="4"/>
  <c r="M3716" i="4"/>
  <c r="Q3716" i="4" s="1"/>
  <c r="R3716" i="4" s="1" a="1"/>
  <c r="R3716" i="4" s="1"/>
  <c r="N3716" i="4"/>
  <c r="K3717" i="4"/>
  <c r="L3717" i="4"/>
  <c r="M3717" i="4"/>
  <c r="Q3717" i="4" s="1"/>
  <c r="R3717" i="4" s="1" a="1"/>
  <c r="R3717" i="4" s="1"/>
  <c r="N3717" i="4"/>
  <c r="S3717" i="4"/>
  <c r="K3718" i="4"/>
  <c r="L3718" i="4"/>
  <c r="M3718" i="4"/>
  <c r="Q3718" i="4" s="1"/>
  <c r="R3718" i="4" s="1" a="1"/>
  <c r="R3718" i="4" s="1"/>
  <c r="N3718" i="4"/>
  <c r="K3719" i="4"/>
  <c r="L3719" i="4"/>
  <c r="M3719" i="4"/>
  <c r="Q3719" i="4" s="1"/>
  <c r="N3719" i="4"/>
  <c r="O3719" i="4" a="1"/>
  <c r="O3719" i="4" s="1"/>
  <c r="P3719" i="4" a="1"/>
  <c r="P3719" i="4" s="1"/>
  <c r="R3719" i="4" a="1"/>
  <c r="R3719" i="4" s="1"/>
  <c r="K3720" i="4"/>
  <c r="S3720" i="4" s="1"/>
  <c r="L3720" i="4"/>
  <c r="M3720" i="4"/>
  <c r="Q3720" i="4" s="1"/>
  <c r="R3720" i="4" s="1" a="1"/>
  <c r="R3720" i="4" s="1"/>
  <c r="N3720" i="4"/>
  <c r="P3720" i="4" s="1" a="1"/>
  <c r="P3720" i="4" s="1"/>
  <c r="O3720" i="4" a="1"/>
  <c r="O3720" i="4" s="1"/>
  <c r="K3721" i="4"/>
  <c r="L3721" i="4"/>
  <c r="M3721" i="4"/>
  <c r="Q3721" i="4" s="1"/>
  <c r="R3721" i="4" s="1" a="1"/>
  <c r="R3721" i="4" s="1"/>
  <c r="N3721" i="4"/>
  <c r="P3721" i="4" s="1" a="1"/>
  <c r="P3721" i="4"/>
  <c r="S3721" i="4"/>
  <c r="K3722" i="4"/>
  <c r="L3722" i="4"/>
  <c r="M3722" i="4"/>
  <c r="Q3722" i="4" s="1"/>
  <c r="R3722" i="4" s="1" a="1"/>
  <c r="R3722" i="4" s="1"/>
  <c r="N3722" i="4"/>
  <c r="K3723" i="4"/>
  <c r="L3723" i="4"/>
  <c r="M3723" i="4"/>
  <c r="Q3723" i="4" s="1"/>
  <c r="R3723" i="4" s="1" a="1"/>
  <c r="R3723" i="4" s="1"/>
  <c r="N3723" i="4"/>
  <c r="P3723" i="4" s="1" a="1"/>
  <c r="P3723" i="4" s="1"/>
  <c r="K3724" i="4"/>
  <c r="L3724" i="4"/>
  <c r="M3724" i="4"/>
  <c r="N3724" i="4"/>
  <c r="O3724" i="4" s="1" a="1"/>
  <c r="O3724" i="4" s="1"/>
  <c r="Q3724" i="4"/>
  <c r="R3724" i="4" s="1" a="1"/>
  <c r="R3724" i="4" s="1"/>
  <c r="K3725" i="4"/>
  <c r="L3725" i="4"/>
  <c r="M3725" i="4"/>
  <c r="Q3725" i="4" s="1"/>
  <c r="R3725" i="4" s="1" a="1"/>
  <c r="R3725" i="4" s="1"/>
  <c r="N3725" i="4"/>
  <c r="P3725" i="4" s="1" a="1"/>
  <c r="P3725" i="4" s="1"/>
  <c r="K3726" i="4"/>
  <c r="L3726" i="4"/>
  <c r="M3726" i="4"/>
  <c r="Q3726" i="4" s="1"/>
  <c r="N3726" i="4"/>
  <c r="O3726" i="4" s="1" a="1"/>
  <c r="O3726" i="4" s="1"/>
  <c r="P3726" i="4" a="1"/>
  <c r="P3726" i="4" s="1"/>
  <c r="R3726" i="4" a="1"/>
  <c r="R3726" i="4" s="1"/>
  <c r="T3726" i="4" s="1"/>
  <c r="S3726" i="4"/>
  <c r="K3727" i="4"/>
  <c r="L3727" i="4"/>
  <c r="M3727" i="4"/>
  <c r="N3727" i="4"/>
  <c r="Q3727" i="4"/>
  <c r="R3727" i="4" a="1"/>
  <c r="R3727" i="4" s="1"/>
  <c r="K3728" i="4"/>
  <c r="L3728" i="4"/>
  <c r="M3728" i="4"/>
  <c r="Q3728" i="4" s="1"/>
  <c r="R3728" i="4" s="1" a="1"/>
  <c r="R3728" i="4" s="1"/>
  <c r="N3728" i="4"/>
  <c r="K3729" i="4"/>
  <c r="L3729" i="4"/>
  <c r="M3729" i="4"/>
  <c r="N3729" i="4"/>
  <c r="Q3729" i="4"/>
  <c r="R3729" i="4" s="1" a="1"/>
  <c r="R3729" i="4" s="1"/>
  <c r="K3730" i="4"/>
  <c r="L3730" i="4"/>
  <c r="M3730" i="4"/>
  <c r="Q3730" i="4" s="1"/>
  <c r="R3730" i="4" s="1" a="1"/>
  <c r="R3730" i="4" s="1"/>
  <c r="N3730" i="4"/>
  <c r="K3731" i="4"/>
  <c r="S3731" i="4" s="1"/>
  <c r="L3731" i="4"/>
  <c r="M3731" i="4"/>
  <c r="Q3731" i="4" s="1"/>
  <c r="R3731" i="4" s="1" a="1"/>
  <c r="R3731" i="4" s="1"/>
  <c r="N3731" i="4"/>
  <c r="O3731" i="4" a="1"/>
  <c r="O3731" i="4"/>
  <c r="P3731" i="4" a="1"/>
  <c r="P3731" i="4" s="1"/>
  <c r="K3732" i="4"/>
  <c r="L3732" i="4"/>
  <c r="M3732" i="4"/>
  <c r="N3732" i="4"/>
  <c r="O3732" i="4" a="1"/>
  <c r="O3732" i="4" s="1"/>
  <c r="Q3732" i="4"/>
  <c r="R3732" i="4" s="1" a="1"/>
  <c r="R3732" i="4" s="1"/>
  <c r="K3733" i="4"/>
  <c r="L3733" i="4"/>
  <c r="M3733" i="4"/>
  <c r="Q3733" i="4" s="1"/>
  <c r="R3733" i="4" s="1" a="1"/>
  <c r="R3733" i="4" s="1"/>
  <c r="N3733" i="4"/>
  <c r="O3733" i="4" s="1" a="1"/>
  <c r="O3733" i="4" s="1"/>
  <c r="K3734" i="4"/>
  <c r="L3734" i="4"/>
  <c r="M3734" i="4"/>
  <c r="Q3734" i="4" s="1"/>
  <c r="R3734" i="4" s="1" a="1"/>
  <c r="R3734" i="4" s="1"/>
  <c r="N3734" i="4"/>
  <c r="O3734" i="4" a="1"/>
  <c r="O3734" i="4" s="1"/>
  <c r="P3734" i="4" a="1"/>
  <c r="P3734" i="4" s="1"/>
  <c r="S3734" i="4"/>
  <c r="K3735" i="4"/>
  <c r="L3735" i="4"/>
  <c r="M3735" i="4"/>
  <c r="N3735" i="4"/>
  <c r="S3735" i="4" s="1"/>
  <c r="O3735" i="4" a="1"/>
  <c r="O3735" i="4" s="1"/>
  <c r="P3735" i="4" a="1"/>
  <c r="P3735" i="4" s="1"/>
  <c r="Q3735" i="4"/>
  <c r="R3735" i="4" s="1" a="1"/>
  <c r="R3735" i="4" s="1"/>
  <c r="T3735" i="4" s="1"/>
  <c r="K3736" i="4"/>
  <c r="L3736" i="4"/>
  <c r="M3736" i="4"/>
  <c r="Q3736" i="4" s="1"/>
  <c r="R3736" i="4" s="1" a="1"/>
  <c r="R3736" i="4" s="1"/>
  <c r="N3736" i="4"/>
  <c r="P3736" i="4" a="1"/>
  <c r="P3736" i="4" s="1"/>
  <c r="K3737" i="4"/>
  <c r="L3737" i="4"/>
  <c r="M3737" i="4"/>
  <c r="Q3737" i="4" s="1"/>
  <c r="R3737" i="4" s="1" a="1"/>
  <c r="R3737" i="4" s="1"/>
  <c r="N3737" i="4"/>
  <c r="O3737" i="4" s="1" a="1"/>
  <c r="O3737" i="4" s="1"/>
  <c r="K3738" i="4"/>
  <c r="L3738" i="4"/>
  <c r="M3738" i="4"/>
  <c r="Q3738" i="4" s="1"/>
  <c r="N3738" i="4"/>
  <c r="S3738" i="4" s="1"/>
  <c r="P3738" i="4" a="1"/>
  <c r="P3738" i="4" s="1"/>
  <c r="R3738" i="4" a="1"/>
  <c r="R3738" i="4" s="1"/>
  <c r="K3739" i="4"/>
  <c r="L3739" i="4"/>
  <c r="M3739" i="4"/>
  <c r="N3739" i="4"/>
  <c r="S3739" i="4" s="1"/>
  <c r="O3739" i="4" a="1"/>
  <c r="O3739" i="4" s="1"/>
  <c r="P3739" i="4" a="1"/>
  <c r="P3739" i="4" s="1"/>
  <c r="Q3739" i="4"/>
  <c r="R3739" i="4" s="1" a="1"/>
  <c r="R3739" i="4" s="1"/>
  <c r="K3740" i="4"/>
  <c r="L3740" i="4"/>
  <c r="M3740" i="4"/>
  <c r="N3740" i="4"/>
  <c r="P3740" i="4" s="1" a="1"/>
  <c r="P3740" i="4" s="1"/>
  <c r="Q3740" i="4"/>
  <c r="R3740" i="4" s="1" a="1"/>
  <c r="R3740" i="4" s="1"/>
  <c r="K3741" i="4"/>
  <c r="L3741" i="4"/>
  <c r="M3741" i="4"/>
  <c r="N3741" i="4"/>
  <c r="S3741" i="4" s="1"/>
  <c r="Q3741" i="4"/>
  <c r="R3741" i="4" s="1" a="1"/>
  <c r="R3741" i="4" s="1"/>
  <c r="K3742" i="4"/>
  <c r="L3742" i="4"/>
  <c r="M3742" i="4"/>
  <c r="N3742" i="4"/>
  <c r="Q3742" i="4"/>
  <c r="R3742" i="4" s="1" a="1"/>
  <c r="R3742" i="4" s="1"/>
  <c r="K3743" i="4"/>
  <c r="L3743" i="4"/>
  <c r="M3743" i="4"/>
  <c r="N3743" i="4"/>
  <c r="O3743" i="4" a="1"/>
  <c r="O3743" i="4" s="1"/>
  <c r="Q3743" i="4"/>
  <c r="R3743" i="4" a="1"/>
  <c r="R3743" i="4" s="1"/>
  <c r="K3744" i="4"/>
  <c r="L3744" i="4"/>
  <c r="M3744" i="4"/>
  <c r="Q3744" i="4" s="1"/>
  <c r="R3744" i="4" s="1" a="1"/>
  <c r="R3744" i="4" s="1"/>
  <c r="N3744" i="4"/>
  <c r="P3744" i="4" s="1" a="1"/>
  <c r="P3744" i="4" s="1"/>
  <c r="O3744" i="4" a="1"/>
  <c r="O3744" i="4"/>
  <c r="K3745" i="4"/>
  <c r="L3745" i="4"/>
  <c r="M3745" i="4"/>
  <c r="N3745" i="4"/>
  <c r="Q3745" i="4"/>
  <c r="R3745" i="4" s="1" a="1"/>
  <c r="R3745" i="4" s="1"/>
  <c r="K3746" i="4"/>
  <c r="L3746" i="4"/>
  <c r="M3746" i="4"/>
  <c r="Q3746" i="4" s="1"/>
  <c r="R3746" i="4" s="1" a="1"/>
  <c r="R3746" i="4" s="1"/>
  <c r="N3746" i="4"/>
  <c r="O3746" i="4" a="1"/>
  <c r="O3746" i="4" s="1"/>
  <c r="K3747" i="4"/>
  <c r="L3747" i="4"/>
  <c r="M3747" i="4"/>
  <c r="N3747" i="4"/>
  <c r="Q3747" i="4"/>
  <c r="R3747" i="4" s="1" a="1"/>
  <c r="R3747" i="4" s="1"/>
  <c r="K3748" i="4"/>
  <c r="L3748" i="4"/>
  <c r="M3748" i="4"/>
  <c r="Q3748" i="4" s="1"/>
  <c r="R3748" i="4" s="1" a="1"/>
  <c r="R3748" i="4" s="1"/>
  <c r="N3748" i="4"/>
  <c r="S3748" i="4" s="1"/>
  <c r="K3749" i="4"/>
  <c r="L3749" i="4"/>
  <c r="M3749" i="4"/>
  <c r="N3749" i="4"/>
  <c r="O3749" i="4" s="1" a="1"/>
  <c r="O3749" i="4" s="1"/>
  <c r="Q3749" i="4"/>
  <c r="R3749" i="4" s="1" a="1"/>
  <c r="R3749" i="4"/>
  <c r="K3750" i="4"/>
  <c r="L3750" i="4"/>
  <c r="M3750" i="4"/>
  <c r="Q3750" i="4" s="1"/>
  <c r="R3750" i="4" s="1" a="1"/>
  <c r="R3750" i="4" s="1"/>
  <c r="N3750" i="4"/>
  <c r="K3751" i="4"/>
  <c r="L3751" i="4"/>
  <c r="M3751" i="4"/>
  <c r="N3751" i="4"/>
  <c r="O3751" i="4" a="1"/>
  <c r="O3751" i="4" s="1"/>
  <c r="Q3751" i="4"/>
  <c r="R3751" i="4" s="1" a="1"/>
  <c r="R3751" i="4" s="1"/>
  <c r="K3752" i="4"/>
  <c r="L3752" i="4"/>
  <c r="M3752" i="4"/>
  <c r="Q3752" i="4" s="1"/>
  <c r="R3752" i="4" s="1" a="1"/>
  <c r="R3752" i="4" s="1"/>
  <c r="N3752" i="4"/>
  <c r="O3752" i="4" s="1" a="1"/>
  <c r="O3752" i="4" s="1"/>
  <c r="K3753" i="4"/>
  <c r="L3753" i="4"/>
  <c r="M3753" i="4"/>
  <c r="N3753" i="4"/>
  <c r="Q3753" i="4"/>
  <c r="R3753" i="4" s="1" a="1"/>
  <c r="R3753" i="4" s="1"/>
  <c r="K3754" i="4"/>
  <c r="L3754" i="4"/>
  <c r="M3754" i="4"/>
  <c r="Q3754" i="4" s="1"/>
  <c r="R3754" i="4" s="1" a="1"/>
  <c r="N3754" i="4"/>
  <c r="P3754" i="4" a="1"/>
  <c r="P3754" i="4" s="1"/>
  <c r="R3754" i="4"/>
  <c r="K3755" i="4"/>
  <c r="S3755" i="4" s="1"/>
  <c r="T3755" i="4" s="1"/>
  <c r="L3755" i="4"/>
  <c r="M3755" i="4"/>
  <c r="N3755" i="4"/>
  <c r="O3755" i="4" a="1"/>
  <c r="O3755" i="4"/>
  <c r="P3755" i="4" a="1"/>
  <c r="P3755" i="4"/>
  <c r="Q3755" i="4"/>
  <c r="R3755" i="4" s="1" a="1"/>
  <c r="R3755" i="4" s="1"/>
  <c r="K3756" i="4"/>
  <c r="S3756" i="4" s="1"/>
  <c r="L3756" i="4"/>
  <c r="M3756" i="4"/>
  <c r="Q3756" i="4" s="1"/>
  <c r="R3756" i="4" s="1" a="1"/>
  <c r="R3756" i="4" s="1"/>
  <c r="N3756" i="4"/>
  <c r="O3756" i="4" a="1"/>
  <c r="O3756" i="4" s="1"/>
  <c r="P3756" i="4" a="1"/>
  <c r="P3756" i="4" s="1"/>
  <c r="K3757" i="4"/>
  <c r="L3757" i="4"/>
  <c r="M3757" i="4"/>
  <c r="Q3757" i="4" s="1"/>
  <c r="R3757" i="4" s="1" a="1"/>
  <c r="R3757" i="4" s="1"/>
  <c r="N3757" i="4"/>
  <c r="S3757" i="4" s="1"/>
  <c r="T3757" i="4" s="1"/>
  <c r="K3758" i="4"/>
  <c r="L3758" i="4"/>
  <c r="M3758" i="4"/>
  <c r="Q3758" i="4" s="1"/>
  <c r="R3758" i="4" s="1" a="1"/>
  <c r="R3758" i="4" s="1"/>
  <c r="N3758" i="4"/>
  <c r="K3759" i="4"/>
  <c r="L3759" i="4"/>
  <c r="M3759" i="4"/>
  <c r="Q3759" i="4" s="1"/>
  <c r="R3759" i="4" s="1" a="1"/>
  <c r="R3759" i="4" s="1"/>
  <c r="N3759" i="4"/>
  <c r="O3759" i="4" a="1"/>
  <c r="O3759" i="4" s="1"/>
  <c r="K3760" i="4"/>
  <c r="L3760" i="4"/>
  <c r="M3760" i="4"/>
  <c r="Q3760" i="4" s="1"/>
  <c r="R3760" i="4" s="1" a="1"/>
  <c r="R3760" i="4" s="1"/>
  <c r="N3760" i="4"/>
  <c r="S3760" i="4" s="1"/>
  <c r="O3760" i="4" a="1"/>
  <c r="O3760" i="4"/>
  <c r="P3760" i="4" a="1"/>
  <c r="P3760" i="4" s="1"/>
  <c r="K3761" i="4"/>
  <c r="L3761" i="4"/>
  <c r="M3761" i="4"/>
  <c r="Q3761" i="4" s="1"/>
  <c r="R3761" i="4" s="1" a="1"/>
  <c r="N3761" i="4"/>
  <c r="R3761" i="4"/>
  <c r="S3761" i="4"/>
  <c r="K3762" i="4"/>
  <c r="L3762" i="4"/>
  <c r="M3762" i="4"/>
  <c r="Q3762" i="4" s="1"/>
  <c r="R3762" i="4" s="1" a="1"/>
  <c r="R3762" i="4" s="1"/>
  <c r="N3762" i="4"/>
  <c r="O3762" i="4" a="1"/>
  <c r="O3762" i="4" s="1"/>
  <c r="P3762" i="4" a="1"/>
  <c r="P3762" i="4" s="1"/>
  <c r="S3762" i="4"/>
  <c r="K3763" i="4"/>
  <c r="L3763" i="4"/>
  <c r="M3763" i="4"/>
  <c r="Q3763" i="4" s="1"/>
  <c r="R3763" i="4" s="1" a="1"/>
  <c r="N3763" i="4"/>
  <c r="O3763" i="4" s="1" a="1"/>
  <c r="O3763" i="4" s="1"/>
  <c r="R3763" i="4"/>
  <c r="K3764" i="4"/>
  <c r="L3764" i="4"/>
  <c r="M3764" i="4"/>
  <c r="Q3764" i="4" s="1"/>
  <c r="R3764" i="4" s="1" a="1"/>
  <c r="R3764" i="4" s="1"/>
  <c r="N3764" i="4"/>
  <c r="K3765" i="4"/>
  <c r="S3765" i="4" s="1"/>
  <c r="T3765" i="4" s="1"/>
  <c r="L3765" i="4"/>
  <c r="M3765" i="4"/>
  <c r="Q3765" i="4" s="1"/>
  <c r="R3765" i="4" s="1" a="1"/>
  <c r="R3765" i="4" s="1"/>
  <c r="N3765" i="4"/>
  <c r="P3765" i="4" s="1" a="1"/>
  <c r="P3765" i="4" s="1"/>
  <c r="O3765" i="4" a="1"/>
  <c r="O3765" i="4" s="1"/>
  <c r="K3766" i="4"/>
  <c r="L3766" i="4"/>
  <c r="M3766" i="4"/>
  <c r="Q3766" i="4" s="1"/>
  <c r="R3766" i="4" s="1" a="1"/>
  <c r="R3766" i="4" s="1"/>
  <c r="N3766" i="4"/>
  <c r="O3766" i="4" s="1" a="1"/>
  <c r="O3766" i="4" s="1"/>
  <c r="P3766" i="4" a="1"/>
  <c r="P3766" i="4"/>
  <c r="K3767" i="4"/>
  <c r="L3767" i="4"/>
  <c r="M3767" i="4"/>
  <c r="Q3767" i="4" s="1"/>
  <c r="R3767" i="4" s="1" a="1"/>
  <c r="R3767" i="4" s="1"/>
  <c r="N3767" i="4"/>
  <c r="O3767" i="4" a="1"/>
  <c r="O3767" i="4" s="1"/>
  <c r="P3767" i="4" a="1"/>
  <c r="P3767" i="4" s="1"/>
  <c r="S3767" i="4"/>
  <c r="K3768" i="4"/>
  <c r="L3768" i="4"/>
  <c r="M3768" i="4"/>
  <c r="N3768" i="4"/>
  <c r="P3768" i="4" s="1" a="1"/>
  <c r="P3768" i="4" s="1"/>
  <c r="Q3768" i="4"/>
  <c r="R3768" i="4" s="1" a="1"/>
  <c r="R3768" i="4" s="1"/>
  <c r="S3768" i="4"/>
  <c r="K3769" i="4"/>
  <c r="L3769" i="4"/>
  <c r="M3769" i="4"/>
  <c r="N3769" i="4"/>
  <c r="O3769" i="4" s="1" a="1"/>
  <c r="O3769" i="4" s="1"/>
  <c r="Q3769" i="4"/>
  <c r="R3769" i="4" s="1" a="1"/>
  <c r="R3769" i="4" s="1"/>
  <c r="K3770" i="4"/>
  <c r="L3770" i="4"/>
  <c r="M3770" i="4"/>
  <c r="N3770" i="4"/>
  <c r="O3770" i="4" s="1" a="1"/>
  <c r="O3770" i="4" s="1"/>
  <c r="Q3770" i="4"/>
  <c r="R3770" i="4" s="1" a="1"/>
  <c r="R3770" i="4" s="1"/>
  <c r="K3771" i="4"/>
  <c r="L3771" i="4"/>
  <c r="M3771" i="4"/>
  <c r="Q3771" i="4" s="1"/>
  <c r="R3771" i="4" s="1" a="1"/>
  <c r="R3771" i="4" s="1"/>
  <c r="N3771" i="4"/>
  <c r="P3771" i="4" s="1" a="1"/>
  <c r="P3771" i="4" s="1"/>
  <c r="K3772" i="4"/>
  <c r="L3772" i="4"/>
  <c r="M3772" i="4"/>
  <c r="Q3772" i="4" s="1"/>
  <c r="R3772" i="4" s="1" a="1"/>
  <c r="R3772" i="4" s="1"/>
  <c r="N3772" i="4"/>
  <c r="P3772" i="4" s="1" a="1"/>
  <c r="P3772" i="4" s="1"/>
  <c r="K3773" i="4"/>
  <c r="L3773" i="4"/>
  <c r="M3773" i="4"/>
  <c r="Q3773" i="4" s="1"/>
  <c r="R3773" i="4" s="1" a="1"/>
  <c r="R3773" i="4" s="1"/>
  <c r="N3773" i="4"/>
  <c r="O3773" i="4" s="1" a="1"/>
  <c r="O3773" i="4" s="1"/>
  <c r="P3773" i="4" a="1"/>
  <c r="P3773" i="4"/>
  <c r="K3774" i="4"/>
  <c r="L3774" i="4"/>
  <c r="M3774" i="4"/>
  <c r="Q3774" i="4" s="1"/>
  <c r="N3774" i="4"/>
  <c r="R3774" i="4" a="1"/>
  <c r="R3774" i="4" s="1"/>
  <c r="S3774" i="4"/>
  <c r="T3774" i="4" s="1"/>
  <c r="K3775" i="4"/>
  <c r="L3775" i="4"/>
  <c r="M3775" i="4"/>
  <c r="N3775" i="4"/>
  <c r="O3775" i="4" s="1" a="1"/>
  <c r="O3775" i="4" s="1"/>
  <c r="Q3775" i="4"/>
  <c r="R3775" i="4" s="1" a="1"/>
  <c r="R3775" i="4" s="1"/>
  <c r="T3775" i="4" s="1"/>
  <c r="S3775" i="4"/>
  <c r="K3776" i="4"/>
  <c r="L3776" i="4"/>
  <c r="M3776" i="4"/>
  <c r="Q3776" i="4" s="1"/>
  <c r="R3776" i="4" s="1" a="1"/>
  <c r="N3776" i="4"/>
  <c r="R3776" i="4"/>
  <c r="K3777" i="4"/>
  <c r="S3777" i="4" s="1"/>
  <c r="T3777" i="4" s="1"/>
  <c r="L3777" i="4"/>
  <c r="M3777" i="4"/>
  <c r="Q3777" i="4" s="1"/>
  <c r="R3777" i="4" s="1" a="1"/>
  <c r="R3777" i="4" s="1"/>
  <c r="N3777" i="4"/>
  <c r="K3778" i="4"/>
  <c r="L3778" i="4"/>
  <c r="M3778" i="4"/>
  <c r="Q3778" i="4" s="1"/>
  <c r="R3778" i="4" s="1" a="1"/>
  <c r="R3778" i="4" s="1"/>
  <c r="N3778" i="4"/>
  <c r="K3779" i="4"/>
  <c r="L3779" i="4"/>
  <c r="M3779" i="4"/>
  <c r="Q3779" i="4" s="1"/>
  <c r="R3779" i="4" s="1" a="1"/>
  <c r="R3779" i="4" s="1"/>
  <c r="N3779" i="4"/>
  <c r="O3779" i="4" a="1"/>
  <c r="O3779" i="4" s="1"/>
  <c r="K3780" i="4"/>
  <c r="S3780" i="4" s="1"/>
  <c r="L3780" i="4"/>
  <c r="M3780" i="4"/>
  <c r="N3780" i="4"/>
  <c r="O3780" i="4" a="1"/>
  <c r="O3780" i="4" s="1"/>
  <c r="P3780" i="4" a="1"/>
  <c r="P3780" i="4" s="1"/>
  <c r="Q3780" i="4"/>
  <c r="R3780" i="4" s="1" a="1"/>
  <c r="R3780" i="4" s="1"/>
  <c r="T3780" i="4" s="1"/>
  <c r="K3781" i="4"/>
  <c r="L3781" i="4"/>
  <c r="M3781" i="4"/>
  <c r="N3781" i="4"/>
  <c r="Q3781" i="4"/>
  <c r="R3781" i="4" s="1" a="1"/>
  <c r="R3781" i="4" s="1"/>
  <c r="S3781" i="4"/>
  <c r="K3782" i="4"/>
  <c r="L3782" i="4"/>
  <c r="M3782" i="4"/>
  <c r="N3782" i="4"/>
  <c r="Q3782" i="4"/>
  <c r="R3782" i="4" s="1" a="1"/>
  <c r="R3782" i="4" s="1"/>
  <c r="K3783" i="4"/>
  <c r="L3783" i="4"/>
  <c r="M3783" i="4"/>
  <c r="N3783" i="4"/>
  <c r="Q3783" i="4"/>
  <c r="R3783" i="4" s="1" a="1"/>
  <c r="R3783" i="4" s="1"/>
  <c r="K3784" i="4"/>
  <c r="L3784" i="4"/>
  <c r="M3784" i="4"/>
  <c r="N3784" i="4"/>
  <c r="Q3784" i="4"/>
  <c r="R3784" i="4" s="1" a="1"/>
  <c r="R3784" i="4" s="1"/>
  <c r="K3785" i="4"/>
  <c r="L3785" i="4"/>
  <c r="M3785" i="4"/>
  <c r="Q3785" i="4" s="1"/>
  <c r="R3785" i="4" s="1" a="1"/>
  <c r="R3785" i="4" s="1"/>
  <c r="N3785" i="4"/>
  <c r="S3785" i="4"/>
  <c r="K3786" i="4"/>
  <c r="L3786" i="4"/>
  <c r="M3786" i="4"/>
  <c r="Q3786" i="4" s="1"/>
  <c r="N3786" i="4"/>
  <c r="R3786" i="4" a="1"/>
  <c r="R3786" i="4" s="1"/>
  <c r="K3787" i="4"/>
  <c r="L3787" i="4"/>
  <c r="M3787" i="4"/>
  <c r="Q3787" i="4" s="1"/>
  <c r="R3787" i="4" s="1" a="1"/>
  <c r="R3787" i="4" s="1"/>
  <c r="N3787" i="4"/>
  <c r="S3787" i="4" s="1"/>
  <c r="K3788" i="4"/>
  <c r="L3788" i="4"/>
  <c r="M3788" i="4"/>
  <c r="N3788" i="4"/>
  <c r="S3788" i="4" s="1"/>
  <c r="Q3788" i="4"/>
  <c r="R3788" i="4" a="1"/>
  <c r="R3788" i="4" s="1"/>
  <c r="K3789" i="4"/>
  <c r="L3789" i="4"/>
  <c r="M3789" i="4"/>
  <c r="N3789" i="4"/>
  <c r="S3789" i="4" s="1"/>
  <c r="Q3789" i="4"/>
  <c r="R3789" i="4" s="1" a="1"/>
  <c r="R3789" i="4" s="1"/>
  <c r="K3790" i="4"/>
  <c r="L3790" i="4"/>
  <c r="M3790" i="4"/>
  <c r="Q3790" i="4" s="1"/>
  <c r="R3790" i="4" s="1" a="1"/>
  <c r="R3790" i="4" s="1"/>
  <c r="N3790" i="4"/>
  <c r="S3790" i="4"/>
  <c r="K3791" i="4"/>
  <c r="L3791" i="4"/>
  <c r="M3791" i="4"/>
  <c r="Q3791" i="4" s="1"/>
  <c r="R3791" i="4" s="1" a="1"/>
  <c r="R3791" i="4" s="1"/>
  <c r="N3791" i="4"/>
  <c r="K3792" i="4"/>
  <c r="L3792" i="4"/>
  <c r="M3792" i="4"/>
  <c r="Q3792" i="4" s="1"/>
  <c r="N3792" i="4"/>
  <c r="O3792" i="4" s="1" a="1"/>
  <c r="O3792" i="4" s="1"/>
  <c r="R3792" i="4" a="1"/>
  <c r="R3792" i="4" s="1"/>
  <c r="S3792" i="4"/>
  <c r="K3793" i="4"/>
  <c r="L3793" i="4"/>
  <c r="M3793" i="4"/>
  <c r="Q3793" i="4" s="1"/>
  <c r="R3793" i="4" s="1" a="1"/>
  <c r="R3793" i="4" s="1"/>
  <c r="N3793" i="4"/>
  <c r="S3793" i="4" s="1"/>
  <c r="K3794" i="4"/>
  <c r="L3794" i="4"/>
  <c r="M3794" i="4"/>
  <c r="Q3794" i="4" s="1"/>
  <c r="R3794" i="4" s="1" a="1"/>
  <c r="R3794" i="4" s="1"/>
  <c r="N3794" i="4"/>
  <c r="K3795" i="4"/>
  <c r="L3795" i="4"/>
  <c r="M3795" i="4"/>
  <c r="Q3795" i="4" s="1"/>
  <c r="R3795" i="4" s="1" a="1"/>
  <c r="R3795" i="4" s="1"/>
  <c r="N3795" i="4"/>
  <c r="O3795" i="4" s="1" a="1"/>
  <c r="O3795" i="4" s="1"/>
  <c r="K3796" i="4"/>
  <c r="L3796" i="4"/>
  <c r="M3796" i="4"/>
  <c r="Q3796" i="4" s="1"/>
  <c r="R3796" i="4" s="1" a="1"/>
  <c r="R3796" i="4" s="1"/>
  <c r="N3796" i="4"/>
  <c r="K3797" i="4"/>
  <c r="L3797" i="4"/>
  <c r="M3797" i="4"/>
  <c r="Q3797" i="4" s="1"/>
  <c r="R3797" i="4" s="1" a="1"/>
  <c r="R3797" i="4" s="1"/>
  <c r="N3797" i="4"/>
  <c r="P3797" i="4" s="1" a="1"/>
  <c r="P3797" i="4" s="1"/>
  <c r="O3797" i="4" a="1"/>
  <c r="O3797" i="4" s="1"/>
  <c r="K3798" i="4"/>
  <c r="L3798" i="4"/>
  <c r="M3798" i="4"/>
  <c r="Q3798" i="4" s="1"/>
  <c r="R3798" i="4" s="1" a="1"/>
  <c r="R3798" i="4" s="1"/>
  <c r="N3798" i="4"/>
  <c r="O3798" i="4" s="1" a="1"/>
  <c r="O3798" i="4" s="1"/>
  <c r="K3799" i="4"/>
  <c r="L3799" i="4"/>
  <c r="M3799" i="4"/>
  <c r="Q3799" i="4" s="1"/>
  <c r="R3799" i="4" s="1" a="1"/>
  <c r="R3799" i="4" s="1"/>
  <c r="N3799" i="4"/>
  <c r="P3799" i="4" s="1" a="1"/>
  <c r="P3799" i="4" s="1"/>
  <c r="K3800" i="4"/>
  <c r="L3800" i="4"/>
  <c r="M3800" i="4"/>
  <c r="Q3800" i="4" s="1"/>
  <c r="R3800" i="4" s="1" a="1"/>
  <c r="R3800" i="4" s="1"/>
  <c r="N3800" i="4"/>
  <c r="K3801" i="4"/>
  <c r="L3801" i="4"/>
  <c r="M3801" i="4"/>
  <c r="Q3801" i="4" s="1"/>
  <c r="R3801" i="4" s="1" a="1"/>
  <c r="R3801" i="4" s="1"/>
  <c r="N3801" i="4"/>
  <c r="O3801" i="4" a="1"/>
  <c r="O3801" i="4" s="1"/>
  <c r="P3801" i="4" a="1"/>
  <c r="P3801" i="4" s="1"/>
  <c r="K3802" i="4"/>
  <c r="L3802" i="4"/>
  <c r="M3802" i="4"/>
  <c r="Q3802" i="4" s="1"/>
  <c r="R3802" i="4" s="1" a="1"/>
  <c r="R3802" i="4" s="1"/>
  <c r="N3802" i="4"/>
  <c r="P3802" i="4" s="1" a="1"/>
  <c r="P3802" i="4" s="1"/>
  <c r="K3803" i="4"/>
  <c r="L3803" i="4"/>
  <c r="M3803" i="4"/>
  <c r="N3803" i="4"/>
  <c r="O3803" i="4" a="1"/>
  <c r="O3803" i="4" s="1"/>
  <c r="P3803" i="4" a="1"/>
  <c r="P3803" i="4" s="1"/>
  <c r="Q3803" i="4"/>
  <c r="R3803" i="4" s="1" a="1"/>
  <c r="R3803" i="4" s="1"/>
  <c r="K3804" i="4"/>
  <c r="L3804" i="4"/>
  <c r="M3804" i="4"/>
  <c r="N3804" i="4"/>
  <c r="O3804" i="4" s="1" a="1"/>
  <c r="O3804" i="4"/>
  <c r="Q3804" i="4"/>
  <c r="R3804" i="4" s="1" a="1"/>
  <c r="R3804" i="4" s="1"/>
  <c r="T3804" i="4" s="1"/>
  <c r="S3804" i="4"/>
  <c r="K3805" i="4"/>
  <c r="L3805" i="4"/>
  <c r="M3805" i="4"/>
  <c r="Q3805" i="4" s="1"/>
  <c r="R3805" i="4" s="1" a="1"/>
  <c r="R3805" i="4" s="1"/>
  <c r="T3805" i="4" s="1"/>
  <c r="N3805" i="4"/>
  <c r="O3805" i="4" a="1"/>
  <c r="O3805" i="4" s="1"/>
  <c r="P3805" i="4" a="1"/>
  <c r="P3805" i="4" s="1"/>
  <c r="S3805" i="4"/>
  <c r="K3806" i="4"/>
  <c r="L3806" i="4"/>
  <c r="M3806" i="4"/>
  <c r="Q3806" i="4" s="1"/>
  <c r="R3806" i="4" s="1" a="1"/>
  <c r="R3806" i="4" s="1"/>
  <c r="N3806" i="4"/>
  <c r="O3806" i="4" s="1" a="1"/>
  <c r="O3806" i="4" s="1"/>
  <c r="K3807" i="4"/>
  <c r="L3807" i="4"/>
  <c r="M3807" i="4"/>
  <c r="Q3807" i="4" s="1"/>
  <c r="R3807" i="4" s="1" a="1"/>
  <c r="R3807" i="4" s="1"/>
  <c r="N3807" i="4"/>
  <c r="O3807" i="4" s="1" a="1"/>
  <c r="O3807" i="4" s="1"/>
  <c r="P3807" i="4" a="1"/>
  <c r="P3807" i="4" s="1"/>
  <c r="K3808" i="4"/>
  <c r="L3808" i="4"/>
  <c r="M3808" i="4"/>
  <c r="Q3808" i="4" s="1"/>
  <c r="R3808" i="4" s="1" a="1"/>
  <c r="R3808" i="4" s="1"/>
  <c r="N3808" i="4"/>
  <c r="O3808" i="4" a="1"/>
  <c r="O3808" i="4" s="1"/>
  <c r="K3809" i="4"/>
  <c r="L3809" i="4"/>
  <c r="M3809" i="4"/>
  <c r="Q3809" i="4" s="1"/>
  <c r="R3809" i="4" s="1" a="1"/>
  <c r="R3809" i="4" s="1"/>
  <c r="N3809" i="4"/>
  <c r="O3809" i="4" s="1" a="1"/>
  <c r="O3809" i="4" s="1"/>
  <c r="K3810" i="4"/>
  <c r="L3810" i="4"/>
  <c r="M3810" i="4"/>
  <c r="Q3810" i="4" s="1"/>
  <c r="R3810" i="4" s="1" a="1"/>
  <c r="N3810" i="4"/>
  <c r="R3810" i="4"/>
  <c r="S3810" i="4"/>
  <c r="K3811" i="4"/>
  <c r="L3811" i="4"/>
  <c r="M3811" i="4"/>
  <c r="Q3811" i="4" s="1"/>
  <c r="R3811" i="4" s="1" a="1"/>
  <c r="R3811" i="4" s="1"/>
  <c r="N3811" i="4"/>
  <c r="O3811" i="4" s="1" a="1"/>
  <c r="O3811" i="4" s="1"/>
  <c r="S3811" i="4"/>
  <c r="T3811" i="4" s="1"/>
  <c r="K3812" i="4"/>
  <c r="L3812" i="4"/>
  <c r="M3812" i="4"/>
  <c r="Q3812" i="4" s="1"/>
  <c r="R3812" i="4" s="1" a="1"/>
  <c r="N3812" i="4"/>
  <c r="P3812" i="4" s="1" a="1"/>
  <c r="P3812" i="4" s="1"/>
  <c r="R3812" i="4"/>
  <c r="K3813" i="4"/>
  <c r="S3813" i="4" s="1"/>
  <c r="L3813" i="4"/>
  <c r="M3813" i="4"/>
  <c r="Q3813" i="4" s="1"/>
  <c r="R3813" i="4" s="1" a="1"/>
  <c r="R3813" i="4" s="1"/>
  <c r="N3813" i="4"/>
  <c r="O3813" i="4" s="1" a="1"/>
  <c r="O3813" i="4" s="1"/>
  <c r="P3813" i="4" a="1"/>
  <c r="P3813" i="4" s="1"/>
  <c r="K3814" i="4"/>
  <c r="L3814" i="4"/>
  <c r="M3814" i="4"/>
  <c r="Q3814" i="4" s="1"/>
  <c r="R3814" i="4" s="1" a="1"/>
  <c r="R3814" i="4" s="1"/>
  <c r="N3814" i="4"/>
  <c r="K3815" i="4"/>
  <c r="L3815" i="4"/>
  <c r="M3815" i="4"/>
  <c r="Q3815" i="4" s="1"/>
  <c r="R3815" i="4" s="1" a="1"/>
  <c r="R3815" i="4" s="1"/>
  <c r="N3815" i="4"/>
  <c r="O3815" i="4" a="1"/>
  <c r="O3815" i="4" s="1"/>
  <c r="K3816" i="4"/>
  <c r="L3816" i="4"/>
  <c r="M3816" i="4"/>
  <c r="N3816" i="4"/>
  <c r="P3816" i="4" s="1" a="1"/>
  <c r="P3816" i="4" s="1"/>
  <c r="Q3816" i="4"/>
  <c r="R3816" i="4" a="1"/>
  <c r="R3816" i="4" s="1"/>
  <c r="K3817" i="4"/>
  <c r="L3817" i="4"/>
  <c r="M3817" i="4"/>
  <c r="N3817" i="4"/>
  <c r="Q3817" i="4"/>
  <c r="R3817" i="4" a="1"/>
  <c r="R3817" i="4" s="1"/>
  <c r="K3818" i="4"/>
  <c r="L3818" i="4"/>
  <c r="M3818" i="4"/>
  <c r="Q3818" i="4" s="1"/>
  <c r="R3818" i="4" s="1" a="1"/>
  <c r="R3818" i="4" s="1"/>
  <c r="N3818" i="4"/>
  <c r="O3818" i="4" s="1" a="1"/>
  <c r="O3818" i="4" s="1"/>
  <c r="S3818" i="4"/>
  <c r="K3819" i="4"/>
  <c r="L3819" i="4"/>
  <c r="M3819" i="4"/>
  <c r="N3819" i="4"/>
  <c r="P3819" i="4" s="1" a="1"/>
  <c r="P3819" i="4" s="1"/>
  <c r="Q3819" i="4"/>
  <c r="R3819" i="4" s="1" a="1"/>
  <c r="R3819" i="4" s="1"/>
  <c r="K3820" i="4"/>
  <c r="S3820" i="4" s="1"/>
  <c r="T3820" i="4" s="1"/>
  <c r="L3820" i="4"/>
  <c r="M3820" i="4"/>
  <c r="Q3820" i="4" s="1"/>
  <c r="R3820" i="4" s="1" a="1"/>
  <c r="R3820" i="4" s="1"/>
  <c r="N3820" i="4"/>
  <c r="O3820" i="4" s="1" a="1"/>
  <c r="O3820" i="4" s="1"/>
  <c r="K3821" i="4"/>
  <c r="L3821" i="4"/>
  <c r="M3821" i="4"/>
  <c r="Q3821" i="4" s="1"/>
  <c r="R3821" i="4" s="1" a="1"/>
  <c r="R3821" i="4" s="1"/>
  <c r="N3821" i="4"/>
  <c r="K3822" i="4"/>
  <c r="L3822" i="4"/>
  <c r="M3822" i="4"/>
  <c r="Q3822" i="4" s="1"/>
  <c r="R3822" i="4" s="1" a="1"/>
  <c r="R3822" i="4" s="1"/>
  <c r="N3822" i="4"/>
  <c r="K3823" i="4"/>
  <c r="L3823" i="4"/>
  <c r="M3823" i="4"/>
  <c r="Q3823" i="4" s="1"/>
  <c r="R3823" i="4" s="1" a="1"/>
  <c r="R3823" i="4" s="1"/>
  <c r="N3823" i="4"/>
  <c r="K3824" i="4"/>
  <c r="L3824" i="4"/>
  <c r="M3824" i="4"/>
  <c r="Q3824" i="4" s="1"/>
  <c r="R3824" i="4" s="1" a="1"/>
  <c r="R3824" i="4" s="1"/>
  <c r="N3824" i="4"/>
  <c r="S3824" i="4"/>
  <c r="K3825" i="4"/>
  <c r="L3825" i="4"/>
  <c r="M3825" i="4"/>
  <c r="Q3825" i="4" s="1"/>
  <c r="R3825" i="4" s="1" a="1"/>
  <c r="R3825" i="4" s="1"/>
  <c r="T3825" i="4" s="1"/>
  <c r="N3825" i="4"/>
  <c r="S3825" i="4" s="1"/>
  <c r="K3826" i="4"/>
  <c r="L3826" i="4"/>
  <c r="M3826" i="4"/>
  <c r="Q3826" i="4" s="1"/>
  <c r="R3826" i="4" s="1" a="1"/>
  <c r="R3826" i="4" s="1"/>
  <c r="N3826" i="4"/>
  <c r="S3826" i="4"/>
  <c r="K3827" i="4"/>
  <c r="L3827" i="4"/>
  <c r="M3827" i="4"/>
  <c r="Q3827" i="4" s="1"/>
  <c r="R3827" i="4" s="1" a="1"/>
  <c r="R3827" i="4" s="1"/>
  <c r="N3827" i="4"/>
  <c r="K3828" i="4"/>
  <c r="L3828" i="4"/>
  <c r="M3828" i="4"/>
  <c r="N3828" i="4"/>
  <c r="O3828" i="4" a="1"/>
  <c r="O3828" i="4" s="1"/>
  <c r="P3828" i="4" a="1"/>
  <c r="P3828" i="4"/>
  <c r="Q3828" i="4"/>
  <c r="R3828" i="4" s="1" a="1"/>
  <c r="R3828" i="4" s="1"/>
  <c r="K3829" i="4"/>
  <c r="L3829" i="4"/>
  <c r="M3829" i="4"/>
  <c r="Q3829" i="4" s="1"/>
  <c r="R3829" i="4" s="1" a="1"/>
  <c r="R3829" i="4" s="1"/>
  <c r="N3829" i="4"/>
  <c r="O3829" i="4" a="1"/>
  <c r="O3829" i="4" s="1"/>
  <c r="P3829" i="4" a="1"/>
  <c r="P3829" i="4" s="1"/>
  <c r="S3829" i="4"/>
  <c r="K3830" i="4"/>
  <c r="L3830" i="4"/>
  <c r="M3830" i="4"/>
  <c r="N3830" i="4"/>
  <c r="O3830" i="4" s="1" a="1"/>
  <c r="O3830" i="4"/>
  <c r="Q3830" i="4"/>
  <c r="R3830" i="4" s="1" a="1"/>
  <c r="R3830" i="4" s="1"/>
  <c r="S3830" i="4"/>
  <c r="K3831" i="4"/>
  <c r="L3831" i="4"/>
  <c r="M3831" i="4"/>
  <c r="N3831" i="4"/>
  <c r="Q3831" i="4"/>
  <c r="R3831" i="4" a="1"/>
  <c r="R3831" i="4" s="1"/>
  <c r="K3832" i="4"/>
  <c r="L3832" i="4"/>
  <c r="M3832" i="4"/>
  <c r="Q3832" i="4" s="1"/>
  <c r="R3832" i="4" s="1" a="1"/>
  <c r="R3832" i="4" s="1"/>
  <c r="N3832" i="4"/>
  <c r="K3833" i="4"/>
  <c r="L3833" i="4"/>
  <c r="M3833" i="4"/>
  <c r="Q3833" i="4" s="1"/>
  <c r="R3833" i="4" s="1" a="1"/>
  <c r="R3833" i="4" s="1"/>
  <c r="N3833" i="4"/>
  <c r="K3834" i="4"/>
  <c r="L3834" i="4"/>
  <c r="M3834" i="4"/>
  <c r="Q3834" i="4" s="1"/>
  <c r="R3834" i="4" s="1" a="1"/>
  <c r="R3834" i="4" s="1"/>
  <c r="N3834" i="4"/>
  <c r="K3835" i="4"/>
  <c r="L3835" i="4"/>
  <c r="M3835" i="4"/>
  <c r="N3835" i="4"/>
  <c r="S3835" i="4" s="1"/>
  <c r="T3835" i="4" s="1"/>
  <c r="Q3835" i="4"/>
  <c r="R3835" i="4" s="1" a="1"/>
  <c r="R3835" i="4"/>
  <c r="K3836" i="4"/>
  <c r="L3836" i="4"/>
  <c r="M3836" i="4"/>
  <c r="N3836" i="4"/>
  <c r="S3836" i="4" s="1"/>
  <c r="Q3836" i="4"/>
  <c r="R3836" i="4" s="1" a="1"/>
  <c r="R3836" i="4" s="1"/>
  <c r="T3836" i="4" s="1"/>
  <c r="K3837" i="4"/>
  <c r="L3837" i="4"/>
  <c r="M3837" i="4"/>
  <c r="Q3837" i="4" s="1"/>
  <c r="R3837" i="4" s="1" a="1"/>
  <c r="R3837" i="4" s="1"/>
  <c r="N3837" i="4"/>
  <c r="O3837" i="4" s="1" a="1"/>
  <c r="O3837" i="4" s="1"/>
  <c r="K3838" i="4"/>
  <c r="L3838" i="4"/>
  <c r="M3838" i="4"/>
  <c r="N3838" i="4"/>
  <c r="O3838" i="4" s="1" a="1"/>
  <c r="O3838" i="4" s="1"/>
  <c r="P3838" i="4" a="1"/>
  <c r="P3838" i="4" s="1"/>
  <c r="Q3838" i="4"/>
  <c r="R3838" i="4" s="1" a="1"/>
  <c r="R3838" i="4" s="1"/>
  <c r="K3839" i="4"/>
  <c r="L3839" i="4"/>
  <c r="M3839" i="4"/>
  <c r="Q3839" i="4" s="1"/>
  <c r="N3839" i="4"/>
  <c r="O3839" i="4" s="1" a="1"/>
  <c r="O3839" i="4" s="1"/>
  <c r="P3839" i="4" a="1"/>
  <c r="P3839" i="4" s="1"/>
  <c r="R3839" i="4" a="1"/>
  <c r="R3839" i="4" s="1"/>
  <c r="S3839" i="4"/>
  <c r="K3840" i="4"/>
  <c r="L3840" i="4"/>
  <c r="M3840" i="4"/>
  <c r="Q3840" i="4" s="1"/>
  <c r="R3840" i="4" s="1" a="1"/>
  <c r="R3840" i="4" s="1"/>
  <c r="N3840" i="4"/>
  <c r="O3840" i="4" s="1" a="1"/>
  <c r="O3840" i="4" s="1"/>
  <c r="K3841" i="4"/>
  <c r="L3841" i="4"/>
  <c r="M3841" i="4"/>
  <c r="N3841" i="4"/>
  <c r="S3841" i="4" s="1"/>
  <c r="Q3841" i="4"/>
  <c r="R3841" i="4" a="1"/>
  <c r="R3841" i="4" s="1"/>
  <c r="K3842" i="4"/>
  <c r="L3842" i="4"/>
  <c r="M3842" i="4"/>
  <c r="Q3842" i="4" s="1"/>
  <c r="R3842" i="4" s="1" a="1"/>
  <c r="R3842" i="4" s="1"/>
  <c r="N3842" i="4"/>
  <c r="K3843" i="4"/>
  <c r="L3843" i="4"/>
  <c r="M3843" i="4"/>
  <c r="Q3843" i="4" s="1"/>
  <c r="R3843" i="4" s="1" a="1"/>
  <c r="R3843" i="4" s="1"/>
  <c r="N3843" i="4"/>
  <c r="P3843" i="4" s="1" a="1"/>
  <c r="P3843" i="4" s="1"/>
  <c r="O3843" i="4" a="1"/>
  <c r="O3843" i="4" s="1"/>
  <c r="K3844" i="4"/>
  <c r="L3844" i="4"/>
  <c r="M3844" i="4"/>
  <c r="Q3844" i="4" s="1"/>
  <c r="R3844" i="4" s="1" a="1"/>
  <c r="R3844" i="4" s="1"/>
  <c r="N3844" i="4"/>
  <c r="O3844" i="4" s="1" a="1"/>
  <c r="O3844" i="4" s="1"/>
  <c r="K3845" i="4"/>
  <c r="L3845" i="4"/>
  <c r="M3845" i="4"/>
  <c r="Q3845" i="4" s="1"/>
  <c r="R3845" i="4" s="1" a="1"/>
  <c r="N3845" i="4"/>
  <c r="P3845" i="4" s="1" a="1"/>
  <c r="P3845" i="4" s="1"/>
  <c r="R3845" i="4"/>
  <c r="K3846" i="4"/>
  <c r="L3846" i="4"/>
  <c r="M3846" i="4"/>
  <c r="Q3846" i="4" s="1"/>
  <c r="R3846" i="4" s="1" a="1"/>
  <c r="R3846" i="4" s="1"/>
  <c r="N3846" i="4"/>
  <c r="P3846" i="4" s="1" a="1"/>
  <c r="P3846" i="4" s="1"/>
  <c r="O3846" i="4" a="1"/>
  <c r="O3846" i="4" s="1"/>
  <c r="K3847" i="4"/>
  <c r="L3847" i="4"/>
  <c r="M3847" i="4"/>
  <c r="Q3847" i="4" s="1"/>
  <c r="R3847" i="4" s="1" a="1"/>
  <c r="R3847" i="4" s="1"/>
  <c r="N3847" i="4"/>
  <c r="O3847" i="4" s="1" a="1"/>
  <c r="O3847" i="4" s="1"/>
  <c r="K3848" i="4"/>
  <c r="L3848" i="4"/>
  <c r="M3848" i="4"/>
  <c r="N3848" i="4"/>
  <c r="P3848" i="4" s="1" a="1"/>
  <c r="P3848" i="4" s="1"/>
  <c r="Q3848" i="4"/>
  <c r="R3848" i="4" s="1" a="1"/>
  <c r="R3848" i="4" s="1"/>
  <c r="K3849" i="4"/>
  <c r="S3849" i="4" s="1"/>
  <c r="L3849" i="4"/>
  <c r="M3849" i="4"/>
  <c r="Q3849" i="4" s="1"/>
  <c r="R3849" i="4" s="1" a="1"/>
  <c r="R3849" i="4" s="1"/>
  <c r="N3849" i="4"/>
  <c r="O3849" i="4" a="1"/>
  <c r="O3849" i="4"/>
  <c r="P3849" i="4" a="1"/>
  <c r="P3849" i="4" s="1"/>
  <c r="K3850" i="4"/>
  <c r="L3850" i="4"/>
  <c r="M3850" i="4"/>
  <c r="Q3850" i="4" s="1"/>
  <c r="R3850" i="4" s="1" a="1"/>
  <c r="R3850" i="4" s="1"/>
  <c r="N3850" i="4"/>
  <c r="S3850" i="4" s="1"/>
  <c r="P3850" i="4" a="1"/>
  <c r="P3850" i="4" s="1"/>
  <c r="K3851" i="4"/>
  <c r="L3851" i="4"/>
  <c r="M3851" i="4"/>
  <c r="N3851" i="4"/>
  <c r="O3851" i="4" a="1"/>
  <c r="O3851" i="4" s="1"/>
  <c r="Q3851" i="4"/>
  <c r="R3851" i="4" s="1" a="1"/>
  <c r="R3851" i="4" s="1"/>
  <c r="K3852" i="4"/>
  <c r="L3852" i="4"/>
  <c r="M3852" i="4"/>
  <c r="Q3852" i="4" s="1"/>
  <c r="R3852" i="4" s="1" a="1"/>
  <c r="R3852" i="4" s="1"/>
  <c r="N3852" i="4"/>
  <c r="P3852" i="4" s="1" a="1"/>
  <c r="P3852" i="4" s="1"/>
  <c r="S3852" i="4"/>
  <c r="T3852" i="4" s="1"/>
  <c r="K3853" i="4"/>
  <c r="L3853" i="4"/>
  <c r="M3853" i="4"/>
  <c r="Q3853" i="4" s="1"/>
  <c r="R3853" i="4" s="1" a="1"/>
  <c r="R3853" i="4" s="1"/>
  <c r="N3853" i="4"/>
  <c r="O3853" i="4" a="1"/>
  <c r="O3853" i="4" s="1"/>
  <c r="K3854" i="4"/>
  <c r="L3854" i="4"/>
  <c r="M3854" i="4"/>
  <c r="Q3854" i="4" s="1"/>
  <c r="R3854" i="4" s="1" a="1"/>
  <c r="R3854" i="4" s="1"/>
  <c r="N3854" i="4"/>
  <c r="O3854" i="4" s="1" a="1"/>
  <c r="O3854" i="4" s="1"/>
  <c r="K3855" i="4"/>
  <c r="L3855" i="4"/>
  <c r="M3855" i="4"/>
  <c r="Q3855" i="4" s="1"/>
  <c r="R3855" i="4" s="1" a="1"/>
  <c r="R3855" i="4" s="1"/>
  <c r="N3855" i="4"/>
  <c r="P3855" i="4" s="1" a="1"/>
  <c r="P3855" i="4" s="1"/>
  <c r="K3856" i="4"/>
  <c r="L3856" i="4"/>
  <c r="M3856" i="4"/>
  <c r="Q3856" i="4" s="1"/>
  <c r="R3856" i="4" s="1" a="1"/>
  <c r="R3856" i="4" s="1"/>
  <c r="N3856" i="4"/>
  <c r="K3857" i="4"/>
  <c r="L3857" i="4"/>
  <c r="M3857" i="4"/>
  <c r="Q3857" i="4" s="1"/>
  <c r="R3857" i="4" s="1" a="1"/>
  <c r="R3857" i="4" s="1"/>
  <c r="N3857" i="4"/>
  <c r="P3857" i="4" s="1" a="1"/>
  <c r="P3857" i="4" s="1"/>
  <c r="K3858" i="4"/>
  <c r="S3858" i="4" s="1"/>
  <c r="L3858" i="4"/>
  <c r="M3858" i="4"/>
  <c r="Q3858" i="4" s="1"/>
  <c r="R3858" i="4" s="1" a="1"/>
  <c r="R3858" i="4" s="1"/>
  <c r="N3858" i="4"/>
  <c r="P3858" i="4" s="1" a="1"/>
  <c r="P3858" i="4" s="1"/>
  <c r="O3858" i="4" a="1"/>
  <c r="O3858" i="4" s="1"/>
  <c r="K3859" i="4"/>
  <c r="L3859" i="4"/>
  <c r="M3859" i="4"/>
  <c r="N3859" i="4"/>
  <c r="Q3859" i="4"/>
  <c r="R3859" i="4" a="1"/>
  <c r="R3859" i="4" s="1"/>
  <c r="K3860" i="4"/>
  <c r="L3860" i="4"/>
  <c r="M3860" i="4"/>
  <c r="Q3860" i="4" s="1"/>
  <c r="R3860" i="4" s="1" a="1"/>
  <c r="R3860" i="4" s="1"/>
  <c r="N3860" i="4"/>
  <c r="S3860" i="4" s="1"/>
  <c r="K3861" i="4"/>
  <c r="L3861" i="4"/>
  <c r="M3861" i="4"/>
  <c r="N3861" i="4"/>
  <c r="S3861" i="4" s="1"/>
  <c r="O3861" i="4" a="1"/>
  <c r="O3861" i="4" s="1"/>
  <c r="P3861" i="4" a="1"/>
  <c r="P3861" i="4" s="1"/>
  <c r="Q3861" i="4"/>
  <c r="R3861" i="4" s="1" a="1"/>
  <c r="R3861" i="4" s="1"/>
  <c r="K3862" i="4"/>
  <c r="L3862" i="4"/>
  <c r="M3862" i="4"/>
  <c r="N3862" i="4"/>
  <c r="Q3862" i="4"/>
  <c r="R3862" i="4" a="1"/>
  <c r="R3862" i="4" s="1"/>
  <c r="K3863" i="4"/>
  <c r="L3863" i="4"/>
  <c r="M3863" i="4"/>
  <c r="N3863" i="4"/>
  <c r="Q3863" i="4"/>
  <c r="R3863" i="4" s="1" a="1"/>
  <c r="R3863" i="4" s="1"/>
  <c r="K3864" i="4"/>
  <c r="L3864" i="4"/>
  <c r="M3864" i="4"/>
  <c r="Q3864" i="4" s="1"/>
  <c r="R3864" i="4" s="1" a="1"/>
  <c r="R3864" i="4" s="1"/>
  <c r="N3864" i="4"/>
  <c r="S3864" i="4" s="1"/>
  <c r="O3864" i="4" a="1"/>
  <c r="O3864" i="4" s="1"/>
  <c r="P3864" i="4" a="1"/>
  <c r="P3864" i="4" s="1"/>
  <c r="K3865" i="4"/>
  <c r="L3865" i="4"/>
  <c r="M3865" i="4"/>
  <c r="Q3865" i="4" s="1"/>
  <c r="R3865" i="4" s="1" a="1"/>
  <c r="R3865" i="4" s="1"/>
  <c r="N3865" i="4"/>
  <c r="S3865" i="4" s="1"/>
  <c r="O3865" i="4" a="1"/>
  <c r="O3865" i="4" s="1"/>
  <c r="P3865" i="4" a="1"/>
  <c r="P3865" i="4" s="1"/>
  <c r="K3866" i="4"/>
  <c r="L3866" i="4"/>
  <c r="M3866" i="4"/>
  <c r="Q3866" i="4" s="1"/>
  <c r="R3866" i="4" s="1" a="1"/>
  <c r="R3866" i="4" s="1"/>
  <c r="N3866" i="4"/>
  <c r="K3867" i="4"/>
  <c r="L3867" i="4"/>
  <c r="M3867" i="4"/>
  <c r="N3867" i="4"/>
  <c r="O3867" i="4" a="1"/>
  <c r="O3867" i="4" s="1"/>
  <c r="P3867" i="4" a="1"/>
  <c r="P3867" i="4" s="1"/>
  <c r="Q3867" i="4"/>
  <c r="R3867" i="4" s="1" a="1"/>
  <c r="R3867" i="4" s="1"/>
  <c r="S3867" i="4"/>
  <c r="K3868" i="4"/>
  <c r="L3868" i="4"/>
  <c r="M3868" i="4"/>
  <c r="Q3868" i="4" s="1"/>
  <c r="R3868" i="4" s="1" a="1"/>
  <c r="N3868" i="4"/>
  <c r="R3868" i="4"/>
  <c r="K3869" i="4"/>
  <c r="L3869" i="4"/>
  <c r="M3869" i="4"/>
  <c r="Q3869" i="4" s="1"/>
  <c r="R3869" i="4" s="1" a="1"/>
  <c r="R3869" i="4" s="1"/>
  <c r="N3869" i="4"/>
  <c r="K3870" i="4"/>
  <c r="L3870" i="4"/>
  <c r="M3870" i="4"/>
  <c r="Q3870" i="4" s="1"/>
  <c r="R3870" i="4" s="1" a="1"/>
  <c r="R3870" i="4" s="1"/>
  <c r="N3870" i="4"/>
  <c r="P3870" i="4" s="1" a="1"/>
  <c r="P3870" i="4" s="1"/>
  <c r="K3871" i="4"/>
  <c r="L3871" i="4"/>
  <c r="M3871" i="4"/>
  <c r="Q3871" i="4" s="1"/>
  <c r="R3871" i="4" s="1" a="1"/>
  <c r="R3871" i="4" s="1"/>
  <c r="N3871" i="4"/>
  <c r="K3872" i="4"/>
  <c r="L3872" i="4"/>
  <c r="M3872" i="4"/>
  <c r="Q3872" i="4" s="1"/>
  <c r="R3872" i="4" s="1" a="1"/>
  <c r="R3872" i="4" s="1"/>
  <c r="N3872" i="4"/>
  <c r="O3872" i="4" s="1" a="1"/>
  <c r="O3872" i="4" s="1"/>
  <c r="P3872" i="4" a="1"/>
  <c r="P3872" i="4" s="1"/>
  <c r="K3873" i="4"/>
  <c r="L3873" i="4"/>
  <c r="M3873" i="4"/>
  <c r="N3873" i="4"/>
  <c r="O3873" i="4" a="1"/>
  <c r="O3873" i="4"/>
  <c r="P3873" i="4" a="1"/>
  <c r="P3873" i="4" s="1"/>
  <c r="Q3873" i="4"/>
  <c r="R3873" i="4" s="1" a="1"/>
  <c r="R3873" i="4" s="1"/>
  <c r="K3874" i="4"/>
  <c r="L3874" i="4"/>
  <c r="M3874" i="4"/>
  <c r="N3874" i="4"/>
  <c r="O3874" i="4" a="1"/>
  <c r="O3874" i="4" s="1"/>
  <c r="P3874" i="4" a="1"/>
  <c r="P3874" i="4"/>
  <c r="Q3874" i="4"/>
  <c r="R3874" i="4" a="1"/>
  <c r="R3874" i="4" s="1"/>
  <c r="S3874" i="4"/>
  <c r="T3874" i="4" s="1"/>
  <c r="K3875" i="4"/>
  <c r="L3875" i="4"/>
  <c r="M3875" i="4"/>
  <c r="Q3875" i="4" s="1"/>
  <c r="R3875" i="4" s="1" a="1"/>
  <c r="R3875" i="4" s="1"/>
  <c r="N3875" i="4"/>
  <c r="P3875" i="4" a="1"/>
  <c r="P3875" i="4" s="1"/>
  <c r="K3876" i="4"/>
  <c r="L3876" i="4"/>
  <c r="M3876" i="4"/>
  <c r="Q3876" i="4" s="1"/>
  <c r="R3876" i="4" s="1" a="1"/>
  <c r="R3876" i="4" s="1"/>
  <c r="N3876" i="4"/>
  <c r="P3876" i="4" a="1"/>
  <c r="P3876" i="4" s="1"/>
  <c r="K3877" i="4"/>
  <c r="L3877" i="4"/>
  <c r="M3877" i="4"/>
  <c r="Q3877" i="4" s="1"/>
  <c r="N3877" i="4"/>
  <c r="S3877" i="4" s="1"/>
  <c r="P3877" i="4" a="1"/>
  <c r="P3877" i="4" s="1"/>
  <c r="R3877" i="4" a="1"/>
  <c r="R3877" i="4" s="1"/>
  <c r="K3878" i="4"/>
  <c r="L3878" i="4"/>
  <c r="M3878" i="4"/>
  <c r="Q3878" i="4" s="1"/>
  <c r="R3878" i="4" s="1" a="1"/>
  <c r="R3878" i="4" s="1"/>
  <c r="N3878" i="4"/>
  <c r="P3878" i="4" s="1" a="1"/>
  <c r="P3878" i="4" s="1"/>
  <c r="K3879" i="4"/>
  <c r="L3879" i="4"/>
  <c r="M3879" i="4"/>
  <c r="Q3879" i="4" s="1"/>
  <c r="R3879" i="4" s="1" a="1"/>
  <c r="R3879" i="4" s="1"/>
  <c r="N3879" i="4"/>
  <c r="K3880" i="4"/>
  <c r="L3880" i="4"/>
  <c r="M3880" i="4"/>
  <c r="Q3880" i="4" s="1"/>
  <c r="R3880" i="4" s="1" a="1"/>
  <c r="R3880" i="4" s="1"/>
  <c r="N3880" i="4"/>
  <c r="O3880" i="4" a="1"/>
  <c r="O3880" i="4"/>
  <c r="K3881" i="4"/>
  <c r="L3881" i="4"/>
  <c r="M3881" i="4"/>
  <c r="Q3881" i="4" s="1"/>
  <c r="R3881" i="4" s="1" a="1"/>
  <c r="R3881" i="4" s="1"/>
  <c r="N3881" i="4"/>
  <c r="O3881" i="4" s="1" a="1"/>
  <c r="O3881" i="4" s="1"/>
  <c r="K3882" i="4"/>
  <c r="L3882" i="4"/>
  <c r="M3882" i="4"/>
  <c r="Q3882" i="4" s="1"/>
  <c r="R3882" i="4" s="1" a="1"/>
  <c r="R3882" i="4" s="1"/>
  <c r="N3882" i="4"/>
  <c r="O3882" i="4" a="1"/>
  <c r="O3882" i="4" s="1"/>
  <c r="K3883" i="4"/>
  <c r="L3883" i="4"/>
  <c r="M3883" i="4"/>
  <c r="Q3883" i="4" s="1"/>
  <c r="R3883" i="4" s="1" a="1"/>
  <c r="R3883" i="4" s="1"/>
  <c r="N3883" i="4"/>
  <c r="O3883" i="4" s="1" a="1"/>
  <c r="O3883" i="4" s="1"/>
  <c r="K3884" i="4"/>
  <c r="S3884" i="4" s="1"/>
  <c r="L3884" i="4"/>
  <c r="M3884" i="4"/>
  <c r="Q3884" i="4" s="1"/>
  <c r="R3884" i="4" s="1" a="1"/>
  <c r="R3884" i="4" s="1"/>
  <c r="N3884" i="4"/>
  <c r="K3885" i="4"/>
  <c r="L3885" i="4"/>
  <c r="M3885" i="4"/>
  <c r="Q3885" i="4" s="1"/>
  <c r="R3885" i="4" s="1" a="1"/>
  <c r="R3885" i="4" s="1"/>
  <c r="N3885" i="4"/>
  <c r="K3886" i="4"/>
  <c r="S3886" i="4" s="1"/>
  <c r="L3886" i="4"/>
  <c r="M3886" i="4"/>
  <c r="Q3886" i="4" s="1"/>
  <c r="R3886" i="4" s="1" a="1"/>
  <c r="R3886" i="4" s="1"/>
  <c r="N3886" i="4"/>
  <c r="O3886" i="4" a="1"/>
  <c r="O3886" i="4" s="1"/>
  <c r="P3886" i="4" a="1"/>
  <c r="P3886" i="4" s="1"/>
  <c r="K3887" i="4"/>
  <c r="L3887" i="4"/>
  <c r="M3887" i="4"/>
  <c r="N3887" i="4"/>
  <c r="Q3887" i="4"/>
  <c r="R3887" i="4" s="1" a="1"/>
  <c r="R3887" i="4" s="1"/>
  <c r="K3888" i="4"/>
  <c r="L3888" i="4"/>
  <c r="M3888" i="4"/>
  <c r="Q3888" i="4" s="1"/>
  <c r="R3888" i="4" s="1" a="1"/>
  <c r="R3888" i="4" s="1"/>
  <c r="N3888" i="4"/>
  <c r="S3888" i="4" s="1"/>
  <c r="O3888" i="4" a="1"/>
  <c r="O3888" i="4" s="1"/>
  <c r="K3889" i="4"/>
  <c r="L3889" i="4"/>
  <c r="M3889" i="4"/>
  <c r="Q3889" i="4" s="1"/>
  <c r="R3889" i="4" s="1" a="1"/>
  <c r="R3889" i="4" s="1"/>
  <c r="N3889" i="4"/>
  <c r="S3889" i="4" s="1"/>
  <c r="P3889" i="4" a="1"/>
  <c r="P3889" i="4"/>
  <c r="K3890" i="4"/>
  <c r="L3890" i="4"/>
  <c r="M3890" i="4"/>
  <c r="Q3890" i="4" s="1"/>
  <c r="R3890" i="4" s="1" a="1"/>
  <c r="R3890" i="4" s="1"/>
  <c r="N3890" i="4"/>
  <c r="K3891" i="4"/>
  <c r="S3891" i="4" s="1"/>
  <c r="T3891" i="4" s="1"/>
  <c r="L3891" i="4"/>
  <c r="M3891" i="4"/>
  <c r="Q3891" i="4" s="1"/>
  <c r="R3891" i="4" s="1" a="1"/>
  <c r="R3891" i="4" s="1"/>
  <c r="N3891" i="4"/>
  <c r="P3891" i="4" s="1" a="1"/>
  <c r="P3891" i="4" s="1"/>
  <c r="O3891" i="4" a="1"/>
  <c r="O3891" i="4"/>
  <c r="K3892" i="4"/>
  <c r="L3892" i="4"/>
  <c r="M3892" i="4"/>
  <c r="Q3892" i="4" s="1"/>
  <c r="R3892" i="4" s="1" a="1"/>
  <c r="R3892" i="4" s="1"/>
  <c r="N3892" i="4"/>
  <c r="O3892" i="4" s="1" a="1"/>
  <c r="O3892" i="4" s="1"/>
  <c r="K3893" i="4"/>
  <c r="L3893" i="4"/>
  <c r="M3893" i="4"/>
  <c r="Q3893" i="4" s="1"/>
  <c r="N3893" i="4"/>
  <c r="P3893" i="4" s="1" a="1"/>
  <c r="P3893" i="4" s="1"/>
  <c r="R3893" i="4" a="1"/>
  <c r="R3893" i="4" s="1"/>
  <c r="S3893" i="4"/>
  <c r="K3894" i="4"/>
  <c r="L3894" i="4"/>
  <c r="M3894" i="4"/>
  <c r="Q3894" i="4" s="1"/>
  <c r="R3894" i="4" s="1" a="1"/>
  <c r="R3894" i="4" s="1"/>
  <c r="N3894" i="4"/>
  <c r="S3894" i="4" s="1"/>
  <c r="K3895" i="4"/>
  <c r="L3895" i="4"/>
  <c r="M3895" i="4"/>
  <c r="N3895" i="4"/>
  <c r="P3895" i="4" s="1" a="1"/>
  <c r="O3895" i="4" a="1"/>
  <c r="O3895" i="4" s="1"/>
  <c r="P3895" i="4"/>
  <c r="Q3895" i="4"/>
  <c r="R3895" i="4" s="1" a="1"/>
  <c r="R3895" i="4" s="1"/>
  <c r="S3895" i="4"/>
  <c r="K3896" i="4"/>
  <c r="S3896" i="4" s="1"/>
  <c r="L3896" i="4"/>
  <c r="M3896" i="4"/>
  <c r="Q3896" i="4" s="1"/>
  <c r="R3896" i="4" s="1" a="1"/>
  <c r="R3896" i="4" s="1"/>
  <c r="N3896" i="4"/>
  <c r="O3896" i="4" s="1" a="1"/>
  <c r="O3896" i="4" s="1"/>
  <c r="K3897" i="4"/>
  <c r="L3897" i="4"/>
  <c r="M3897" i="4"/>
  <c r="Q3897" i="4" s="1"/>
  <c r="R3897" i="4" s="1" a="1"/>
  <c r="R3897" i="4" s="1"/>
  <c r="N3897" i="4"/>
  <c r="O3897" i="4" a="1"/>
  <c r="O3897" i="4"/>
  <c r="P3897" i="4" a="1"/>
  <c r="P3897" i="4" s="1"/>
  <c r="K3898" i="4"/>
  <c r="L3898" i="4"/>
  <c r="M3898" i="4"/>
  <c r="N3898" i="4"/>
  <c r="O3898" i="4" s="1" a="1"/>
  <c r="O3898" i="4"/>
  <c r="P3898" i="4" a="1"/>
  <c r="P3898" i="4"/>
  <c r="Q3898" i="4"/>
  <c r="R3898" i="4" s="1" a="1"/>
  <c r="R3898" i="4" s="1"/>
  <c r="K3899" i="4"/>
  <c r="S3899" i="4" s="1"/>
  <c r="L3899" i="4"/>
  <c r="M3899" i="4"/>
  <c r="Q3899" i="4" s="1"/>
  <c r="R3899" i="4" s="1" a="1"/>
  <c r="R3899" i="4" s="1"/>
  <c r="N3899" i="4"/>
  <c r="O3899" i="4" a="1"/>
  <c r="O3899" i="4" s="1"/>
  <c r="P3899" i="4" a="1"/>
  <c r="P3899" i="4" s="1"/>
  <c r="K3900" i="4"/>
  <c r="L3900" i="4"/>
  <c r="M3900" i="4"/>
  <c r="Q3900" i="4" s="1"/>
  <c r="R3900" i="4" s="1" a="1"/>
  <c r="R3900" i="4" s="1"/>
  <c r="N3900" i="4"/>
  <c r="K3901" i="4"/>
  <c r="L3901" i="4"/>
  <c r="M3901" i="4"/>
  <c r="N3901" i="4"/>
  <c r="Q3901" i="4"/>
  <c r="R3901" i="4" s="1" a="1"/>
  <c r="R3901" i="4" s="1"/>
  <c r="K3902" i="4"/>
  <c r="L3902" i="4"/>
  <c r="M3902" i="4"/>
  <c r="Q3902" i="4" s="1"/>
  <c r="R3902" i="4" s="1" a="1"/>
  <c r="R3902" i="4" s="1"/>
  <c r="N3902" i="4"/>
  <c r="O3902" i="4" a="1"/>
  <c r="O3902" i="4" s="1"/>
  <c r="P3902" i="4" a="1"/>
  <c r="P3902" i="4" s="1"/>
  <c r="K3903" i="4"/>
  <c r="S3903" i="4" s="1"/>
  <c r="L3903" i="4"/>
  <c r="M3903" i="4"/>
  <c r="Q3903" i="4" s="1"/>
  <c r="R3903" i="4" s="1" a="1"/>
  <c r="R3903" i="4" s="1"/>
  <c r="N3903" i="4"/>
  <c r="O3903" i="4" s="1" a="1"/>
  <c r="O3903" i="4"/>
  <c r="P3903" i="4" a="1"/>
  <c r="P3903" i="4"/>
  <c r="K3904" i="4"/>
  <c r="L3904" i="4"/>
  <c r="M3904" i="4"/>
  <c r="Q3904" i="4" s="1"/>
  <c r="R3904" i="4" s="1" a="1"/>
  <c r="R3904" i="4" s="1"/>
  <c r="N3904" i="4"/>
  <c r="P3904" i="4" s="1" a="1"/>
  <c r="P3904" i="4" s="1"/>
  <c r="K3905" i="4"/>
  <c r="L3905" i="4"/>
  <c r="M3905" i="4"/>
  <c r="Q3905" i="4" s="1"/>
  <c r="R3905" i="4" s="1" a="1"/>
  <c r="R3905" i="4" s="1"/>
  <c r="N3905" i="4"/>
  <c r="P3905" i="4" s="1" a="1"/>
  <c r="P3905" i="4" s="1"/>
  <c r="O3905" i="4" a="1"/>
  <c r="O3905" i="4" s="1"/>
  <c r="S3905" i="4"/>
  <c r="K3906" i="4"/>
  <c r="L3906" i="4"/>
  <c r="M3906" i="4"/>
  <c r="Q3906" i="4" s="1"/>
  <c r="R3906" i="4" s="1" a="1"/>
  <c r="R3906" i="4" s="1"/>
  <c r="N3906" i="4"/>
  <c r="O3906" i="4" s="1" a="1"/>
  <c r="O3906" i="4" s="1"/>
  <c r="K3907" i="4"/>
  <c r="L3907" i="4"/>
  <c r="M3907" i="4"/>
  <c r="N3907" i="4"/>
  <c r="Q3907" i="4"/>
  <c r="R3907" i="4" s="1" a="1"/>
  <c r="R3907" i="4" s="1"/>
  <c r="K3908" i="4"/>
  <c r="L3908" i="4"/>
  <c r="M3908" i="4"/>
  <c r="Q3908" i="4" s="1"/>
  <c r="N3908" i="4"/>
  <c r="P3908" i="4" s="1" a="1"/>
  <c r="P3908" i="4" s="1"/>
  <c r="R3908" i="4" a="1"/>
  <c r="R3908" i="4" s="1"/>
  <c r="K3909" i="4"/>
  <c r="L3909" i="4"/>
  <c r="M3909" i="4"/>
  <c r="Q3909" i="4" s="1"/>
  <c r="R3909" i="4" s="1" a="1"/>
  <c r="R3909" i="4" s="1"/>
  <c r="N3909" i="4"/>
  <c r="O3909" i="4" s="1" a="1"/>
  <c r="O3909" i="4" s="1"/>
  <c r="K3910" i="4"/>
  <c r="S3910" i="4" s="1"/>
  <c r="L3910" i="4"/>
  <c r="M3910" i="4"/>
  <c r="N3910" i="4"/>
  <c r="O3910" i="4" a="1"/>
  <c r="O3910" i="4" s="1"/>
  <c r="P3910" i="4" a="1"/>
  <c r="P3910" i="4" s="1"/>
  <c r="Q3910" i="4"/>
  <c r="R3910" i="4" s="1" a="1"/>
  <c r="R3910" i="4" s="1"/>
  <c r="K3911" i="4"/>
  <c r="L3911" i="4"/>
  <c r="M3911" i="4"/>
  <c r="N3911" i="4"/>
  <c r="P3911" i="4" s="1" a="1"/>
  <c r="P3911" i="4" s="1"/>
  <c r="O3911" i="4" a="1"/>
  <c r="O3911" i="4" s="1"/>
  <c r="Q3911" i="4"/>
  <c r="R3911" i="4" a="1"/>
  <c r="R3911" i="4" s="1"/>
  <c r="K3912" i="4"/>
  <c r="L3912" i="4"/>
  <c r="M3912" i="4"/>
  <c r="N3912" i="4"/>
  <c r="O3912" i="4" s="1" a="1"/>
  <c r="O3912" i="4" s="1"/>
  <c r="Q3912" i="4"/>
  <c r="R3912" i="4" s="1" a="1"/>
  <c r="R3912" i="4" s="1"/>
  <c r="K3913" i="4"/>
  <c r="L3913" i="4"/>
  <c r="M3913" i="4"/>
  <c r="N3913" i="4"/>
  <c r="O3913" i="4" a="1"/>
  <c r="O3913" i="4"/>
  <c r="Q3913" i="4"/>
  <c r="R3913" i="4" s="1" a="1"/>
  <c r="R3913" i="4" s="1"/>
  <c r="K3914" i="4"/>
  <c r="L3914" i="4"/>
  <c r="M3914" i="4"/>
  <c r="Q3914" i="4" s="1"/>
  <c r="R3914" i="4" s="1" a="1"/>
  <c r="R3914" i="4" s="1"/>
  <c r="N3914" i="4"/>
  <c r="S3914" i="4" s="1"/>
  <c r="K3915" i="4"/>
  <c r="L3915" i="4"/>
  <c r="M3915" i="4"/>
  <c r="Q3915" i="4" s="1"/>
  <c r="R3915" i="4" s="1" a="1"/>
  <c r="R3915" i="4" s="1"/>
  <c r="N3915" i="4"/>
  <c r="S3915" i="4" s="1"/>
  <c r="P3915" i="4" a="1"/>
  <c r="P3915" i="4" s="1"/>
  <c r="K3916" i="4"/>
  <c r="L3916" i="4"/>
  <c r="M3916" i="4"/>
  <c r="Q3916" i="4" s="1"/>
  <c r="R3916" i="4" s="1" a="1"/>
  <c r="N3916" i="4"/>
  <c r="S3916" i="4" s="1"/>
  <c r="P3916" i="4" a="1"/>
  <c r="P3916" i="4" s="1"/>
  <c r="R3916" i="4"/>
  <c r="K3917" i="4"/>
  <c r="S3917" i="4" s="1"/>
  <c r="L3917" i="4"/>
  <c r="M3917" i="4"/>
  <c r="Q3917" i="4" s="1"/>
  <c r="R3917" i="4" s="1" a="1"/>
  <c r="R3917" i="4" s="1"/>
  <c r="N3917" i="4"/>
  <c r="O3917" i="4" a="1"/>
  <c r="O3917" i="4" s="1"/>
  <c r="P3917" i="4" a="1"/>
  <c r="P3917" i="4" s="1"/>
  <c r="K3918" i="4"/>
  <c r="L3918" i="4"/>
  <c r="M3918" i="4"/>
  <c r="N3918" i="4"/>
  <c r="Q3918" i="4"/>
  <c r="R3918" i="4" s="1" a="1"/>
  <c r="R3918" i="4" s="1"/>
  <c r="S3918" i="4"/>
  <c r="K3919" i="4"/>
  <c r="L3919" i="4"/>
  <c r="M3919" i="4"/>
  <c r="Q3919" i="4" s="1"/>
  <c r="R3919" i="4" s="1" a="1"/>
  <c r="R3919" i="4" s="1"/>
  <c r="N3919" i="4"/>
  <c r="P3919" i="4" s="1" a="1"/>
  <c r="O3919" i="4" a="1"/>
  <c r="O3919" i="4" s="1"/>
  <c r="P3919" i="4"/>
  <c r="K3920" i="4"/>
  <c r="L3920" i="4"/>
  <c r="M3920" i="4"/>
  <c r="N3920" i="4"/>
  <c r="Q3920" i="4"/>
  <c r="R3920" i="4" a="1"/>
  <c r="R3920" i="4" s="1"/>
  <c r="K3921" i="4"/>
  <c r="L3921" i="4"/>
  <c r="M3921" i="4"/>
  <c r="N3921" i="4"/>
  <c r="O3921" i="4" a="1"/>
  <c r="O3921" i="4" s="1"/>
  <c r="P3921" i="4" a="1"/>
  <c r="P3921" i="4" s="1"/>
  <c r="Q3921" i="4"/>
  <c r="R3921" i="4" s="1" a="1"/>
  <c r="R3921" i="4" s="1"/>
  <c r="S3921" i="4"/>
  <c r="K3922" i="4"/>
  <c r="L3922" i="4"/>
  <c r="M3922" i="4"/>
  <c r="Q3922" i="4" s="1"/>
  <c r="R3922" i="4" s="1" a="1"/>
  <c r="R3922" i="4" s="1"/>
  <c r="N3922" i="4"/>
  <c r="P3922" i="4" a="1"/>
  <c r="P3922" i="4" s="1"/>
  <c r="K3923" i="4"/>
  <c r="L3923" i="4"/>
  <c r="M3923" i="4"/>
  <c r="Q3923" i="4" s="1"/>
  <c r="R3923" i="4" s="1" a="1"/>
  <c r="R3923" i="4" s="1"/>
  <c r="N3923" i="4"/>
  <c r="O3923" i="4" s="1" a="1"/>
  <c r="O3923" i="4" s="1"/>
  <c r="S3923" i="4"/>
  <c r="K3924" i="4"/>
  <c r="L3924" i="4"/>
  <c r="M3924" i="4"/>
  <c r="Q3924" i="4" s="1"/>
  <c r="R3924" i="4" s="1" a="1"/>
  <c r="R3924" i="4" s="1"/>
  <c r="N3924" i="4"/>
  <c r="P3924" i="4" s="1" a="1"/>
  <c r="P3924" i="4" s="1"/>
  <c r="K3925" i="4"/>
  <c r="L3925" i="4"/>
  <c r="M3925" i="4"/>
  <c r="Q3925" i="4" s="1"/>
  <c r="N3925" i="4"/>
  <c r="P3925" i="4" a="1"/>
  <c r="P3925" i="4"/>
  <c r="R3925" i="4" a="1"/>
  <c r="R3925" i="4" s="1"/>
  <c r="K3926" i="4"/>
  <c r="L3926" i="4"/>
  <c r="M3926" i="4"/>
  <c r="N3926" i="4"/>
  <c r="O3926" i="4" s="1" a="1"/>
  <c r="O3926" i="4" s="1"/>
  <c r="Q3926" i="4"/>
  <c r="R3926" i="4" s="1" a="1"/>
  <c r="R3926" i="4" s="1"/>
  <c r="K3927" i="4"/>
  <c r="L3927" i="4"/>
  <c r="M3927" i="4"/>
  <c r="Q3927" i="4" s="1"/>
  <c r="R3927" i="4" s="1" a="1"/>
  <c r="R3927" i="4" s="1"/>
  <c r="N3927" i="4"/>
  <c r="K3928" i="4"/>
  <c r="S3928" i="4" s="1"/>
  <c r="L3928" i="4"/>
  <c r="M3928" i="4"/>
  <c r="Q3928" i="4" s="1"/>
  <c r="R3928" i="4" s="1" a="1"/>
  <c r="N3928" i="4"/>
  <c r="O3928" i="4" a="1"/>
  <c r="O3928" i="4" s="1"/>
  <c r="P3928" i="4" a="1"/>
  <c r="P3928" i="4" s="1"/>
  <c r="R3928" i="4"/>
  <c r="K3929" i="4"/>
  <c r="L3929" i="4"/>
  <c r="M3929" i="4"/>
  <c r="Q3929" i="4" s="1"/>
  <c r="R3929" i="4" s="1" a="1"/>
  <c r="R3929" i="4" s="1"/>
  <c r="N3929" i="4"/>
  <c r="K3930" i="4"/>
  <c r="L3930" i="4"/>
  <c r="M3930" i="4"/>
  <c r="Q3930" i="4" s="1"/>
  <c r="R3930" i="4" s="1" a="1"/>
  <c r="R3930" i="4" s="1"/>
  <c r="N3930" i="4"/>
  <c r="K3931" i="4"/>
  <c r="L3931" i="4"/>
  <c r="M3931" i="4"/>
  <c r="Q3931" i="4" s="1"/>
  <c r="R3931" i="4" s="1" a="1"/>
  <c r="R3931" i="4" s="1"/>
  <c r="N3931" i="4"/>
  <c r="K3932" i="4"/>
  <c r="L3932" i="4"/>
  <c r="M3932" i="4"/>
  <c r="Q3932" i="4" s="1"/>
  <c r="R3932" i="4" s="1" a="1"/>
  <c r="N3932" i="4"/>
  <c r="P3932" i="4" s="1" a="1"/>
  <c r="P3932" i="4" s="1"/>
  <c r="R3932" i="4"/>
  <c r="K3933" i="4"/>
  <c r="L3933" i="4"/>
  <c r="M3933" i="4"/>
  <c r="Q3933" i="4" s="1"/>
  <c r="R3933" i="4" s="1" a="1"/>
  <c r="R3933" i="4" s="1"/>
  <c r="N3933" i="4"/>
  <c r="S3933" i="4" s="1"/>
  <c r="O3933" i="4" a="1"/>
  <c r="O3933" i="4" s="1"/>
  <c r="P3933" i="4" a="1"/>
  <c r="P3933" i="4" s="1"/>
  <c r="K3934" i="4"/>
  <c r="L3934" i="4"/>
  <c r="M3934" i="4"/>
  <c r="N3934" i="4"/>
  <c r="O3934" i="4" s="1" a="1"/>
  <c r="O3934" i="4" s="1"/>
  <c r="Q3934" i="4"/>
  <c r="R3934" i="4" s="1" a="1"/>
  <c r="R3934" i="4" s="1"/>
  <c r="K3935" i="4"/>
  <c r="L3935" i="4"/>
  <c r="M3935" i="4"/>
  <c r="Q3935" i="4" s="1"/>
  <c r="R3935" i="4" s="1" a="1"/>
  <c r="R3935" i="4" s="1"/>
  <c r="N3935" i="4"/>
  <c r="K3936" i="4"/>
  <c r="L3936" i="4"/>
  <c r="M3936" i="4"/>
  <c r="N3936" i="4"/>
  <c r="O3936" i="4" s="1" a="1"/>
  <c r="O3936" i="4" s="1"/>
  <c r="Q3936" i="4"/>
  <c r="R3936" i="4" s="1" a="1"/>
  <c r="R3936" i="4"/>
  <c r="S3936" i="4"/>
  <c r="T3936" i="4" s="1"/>
  <c r="K3937" i="4"/>
  <c r="L3937" i="4"/>
  <c r="M3937" i="4"/>
  <c r="N3937" i="4"/>
  <c r="P3937" i="4" s="1" a="1"/>
  <c r="P3937" i="4" s="1"/>
  <c r="Q3937" i="4"/>
  <c r="R3937" i="4" s="1" a="1"/>
  <c r="R3937" i="4" s="1"/>
  <c r="K3938" i="4"/>
  <c r="L3938" i="4"/>
  <c r="M3938" i="4"/>
  <c r="Q3938" i="4" s="1"/>
  <c r="R3938" i="4" s="1" a="1"/>
  <c r="R3938" i="4" s="1"/>
  <c r="N3938" i="4"/>
  <c r="O3938" i="4" a="1"/>
  <c r="O3938" i="4" s="1"/>
  <c r="K3939" i="4"/>
  <c r="L3939" i="4"/>
  <c r="M3939" i="4"/>
  <c r="N3939" i="4"/>
  <c r="O3939" i="4" a="1"/>
  <c r="O3939" i="4" s="1"/>
  <c r="Q3939" i="4"/>
  <c r="R3939" i="4" s="1" a="1"/>
  <c r="R3939" i="4" s="1"/>
  <c r="K3940" i="4"/>
  <c r="L3940" i="4"/>
  <c r="M3940" i="4"/>
  <c r="Q3940" i="4" s="1"/>
  <c r="R3940" i="4" s="1" a="1"/>
  <c r="R3940" i="4" s="1"/>
  <c r="N3940" i="4"/>
  <c r="P3940" i="4" s="1" a="1"/>
  <c r="P3940" i="4" s="1"/>
  <c r="K3941" i="4"/>
  <c r="L3941" i="4"/>
  <c r="M3941" i="4"/>
  <c r="Q3941" i="4" s="1"/>
  <c r="R3941" i="4" s="1" a="1"/>
  <c r="R3941" i="4" s="1"/>
  <c r="N3941" i="4"/>
  <c r="S3941" i="4" s="1"/>
  <c r="T3941" i="4" s="1"/>
  <c r="O3941" i="4" a="1"/>
  <c r="O3941" i="4" s="1"/>
  <c r="K3942" i="4"/>
  <c r="L3942" i="4"/>
  <c r="M3942" i="4"/>
  <c r="N3942" i="4"/>
  <c r="O3942" i="4" s="1" a="1"/>
  <c r="O3942" i="4" s="1"/>
  <c r="Q3942" i="4"/>
  <c r="R3942" i="4" a="1"/>
  <c r="R3942" i="4"/>
  <c r="K3943" i="4"/>
  <c r="L3943" i="4"/>
  <c r="M3943" i="4"/>
  <c r="N3943" i="4"/>
  <c r="P3943" i="4" s="1" a="1"/>
  <c r="P3943" i="4" s="1"/>
  <c r="Q3943" i="4"/>
  <c r="R3943" i="4" s="1" a="1"/>
  <c r="R3943" i="4" s="1"/>
  <c r="S3943" i="4"/>
  <c r="K3944" i="4"/>
  <c r="L3944" i="4"/>
  <c r="M3944" i="4"/>
  <c r="N3944" i="4"/>
  <c r="S3944" i="4" s="1"/>
  <c r="Q3944" i="4"/>
  <c r="R3944" i="4" s="1" a="1"/>
  <c r="R3944" i="4" s="1"/>
  <c r="K3945" i="4"/>
  <c r="L3945" i="4"/>
  <c r="M3945" i="4"/>
  <c r="Q3945" i="4" s="1"/>
  <c r="R3945" i="4" s="1" a="1"/>
  <c r="R3945" i="4" s="1"/>
  <c r="N3945" i="4"/>
  <c r="O3945" i="4" a="1"/>
  <c r="O3945" i="4"/>
  <c r="P3945" i="4" a="1"/>
  <c r="P3945" i="4" s="1"/>
  <c r="S3945" i="4"/>
  <c r="K3946" i="4"/>
  <c r="L3946" i="4"/>
  <c r="M3946" i="4"/>
  <c r="Q3946" i="4" s="1"/>
  <c r="R3946" i="4" s="1" a="1"/>
  <c r="R3946" i="4" s="1"/>
  <c r="N3946" i="4"/>
  <c r="O3946" i="4" a="1"/>
  <c r="O3946" i="4"/>
  <c r="P3946" i="4" a="1"/>
  <c r="P3946" i="4" s="1"/>
  <c r="S3946" i="4"/>
  <c r="K3947" i="4"/>
  <c r="L3947" i="4"/>
  <c r="M3947" i="4"/>
  <c r="Q3947" i="4" s="1"/>
  <c r="R3947" i="4" s="1" a="1"/>
  <c r="R3947" i="4" s="1"/>
  <c r="N3947" i="4"/>
  <c r="K3948" i="4"/>
  <c r="L3948" i="4"/>
  <c r="M3948" i="4"/>
  <c r="Q3948" i="4" s="1"/>
  <c r="R3948" i="4" s="1" a="1"/>
  <c r="R3948" i="4" s="1"/>
  <c r="N3948" i="4"/>
  <c r="P3948" i="4" s="1" a="1"/>
  <c r="P3948" i="4" s="1"/>
  <c r="K3949" i="4"/>
  <c r="L3949" i="4"/>
  <c r="M3949" i="4"/>
  <c r="N3949" i="4"/>
  <c r="S3949" i="4" s="1"/>
  <c r="P3949" i="4" a="1"/>
  <c r="P3949" i="4" s="1"/>
  <c r="Q3949" i="4"/>
  <c r="R3949" i="4" s="1" a="1"/>
  <c r="R3949" i="4" s="1"/>
  <c r="K3950" i="4"/>
  <c r="L3950" i="4"/>
  <c r="M3950" i="4"/>
  <c r="Q3950" i="4" s="1"/>
  <c r="R3950" i="4" s="1" a="1"/>
  <c r="R3950" i="4" s="1"/>
  <c r="N3950" i="4"/>
  <c r="O3950" i="4" s="1" a="1"/>
  <c r="O3950" i="4" s="1"/>
  <c r="K3951" i="4"/>
  <c r="L3951" i="4"/>
  <c r="M3951" i="4"/>
  <c r="N3951" i="4"/>
  <c r="Q3951" i="4"/>
  <c r="R3951" i="4" s="1" a="1"/>
  <c r="R3951" i="4" s="1"/>
  <c r="S3951" i="4"/>
  <c r="K3952" i="4"/>
  <c r="L3952" i="4"/>
  <c r="M3952" i="4"/>
  <c r="Q3952" i="4" s="1"/>
  <c r="R3952" i="4" s="1" a="1"/>
  <c r="N3952" i="4"/>
  <c r="R3952" i="4"/>
  <c r="S3952" i="4"/>
  <c r="T3952" i="4" s="1"/>
  <c r="K3953" i="4"/>
  <c r="L3953" i="4"/>
  <c r="M3953" i="4"/>
  <c r="Q3953" i="4" s="1"/>
  <c r="N3953" i="4"/>
  <c r="R3953" i="4" a="1"/>
  <c r="R3953" i="4" s="1"/>
  <c r="K3954" i="4"/>
  <c r="S3954" i="4" s="1"/>
  <c r="L3954" i="4"/>
  <c r="M3954" i="4"/>
  <c r="N3954" i="4"/>
  <c r="P3954" i="4" s="1" a="1"/>
  <c r="P3954" i="4" s="1"/>
  <c r="O3954" i="4" a="1"/>
  <c r="O3954" i="4" s="1"/>
  <c r="Q3954" i="4"/>
  <c r="R3954" i="4" s="1" a="1"/>
  <c r="R3954" i="4" s="1"/>
  <c r="K3955" i="4"/>
  <c r="L3955" i="4"/>
  <c r="M3955" i="4"/>
  <c r="Q3955" i="4" s="1"/>
  <c r="N3955" i="4"/>
  <c r="R3955" i="4" a="1"/>
  <c r="R3955" i="4" s="1"/>
  <c r="K3956" i="4"/>
  <c r="L3956" i="4"/>
  <c r="M3956" i="4"/>
  <c r="Q3956" i="4" s="1"/>
  <c r="R3956" i="4" s="1" a="1"/>
  <c r="R3956" i="4" s="1"/>
  <c r="N3956" i="4"/>
  <c r="K3957" i="4"/>
  <c r="L3957" i="4"/>
  <c r="M3957" i="4"/>
  <c r="Q3957" i="4" s="1"/>
  <c r="R3957" i="4" s="1" a="1"/>
  <c r="R3957" i="4" s="1"/>
  <c r="N3957" i="4"/>
  <c r="O3957" i="4" a="1"/>
  <c r="O3957" i="4"/>
  <c r="P3957" i="4" a="1"/>
  <c r="P3957" i="4" s="1"/>
  <c r="K3958" i="4"/>
  <c r="L3958" i="4"/>
  <c r="M3958" i="4"/>
  <c r="N3958" i="4"/>
  <c r="O3958" i="4" a="1"/>
  <c r="O3958" i="4" s="1"/>
  <c r="P3958" i="4" a="1"/>
  <c r="P3958" i="4" s="1"/>
  <c r="Q3958" i="4"/>
  <c r="R3958" i="4" s="1" a="1"/>
  <c r="R3958" i="4"/>
  <c r="S3958" i="4"/>
  <c r="T3958" i="4" s="1"/>
  <c r="K3959" i="4"/>
  <c r="S3959" i="4" s="1"/>
  <c r="T3959" i="4" s="1"/>
  <c r="L3959" i="4"/>
  <c r="M3959" i="4"/>
  <c r="N3959" i="4"/>
  <c r="O3959" i="4" s="1" a="1"/>
  <c r="O3959" i="4"/>
  <c r="P3959" i="4" a="1"/>
  <c r="P3959" i="4" s="1"/>
  <c r="Q3959" i="4"/>
  <c r="R3959" i="4" s="1" a="1"/>
  <c r="R3959" i="4" s="1"/>
  <c r="K3960" i="4"/>
  <c r="L3960" i="4"/>
  <c r="M3960" i="4"/>
  <c r="N3960" i="4"/>
  <c r="Q3960" i="4"/>
  <c r="R3960" i="4" s="1" a="1"/>
  <c r="R3960" i="4" s="1"/>
  <c r="S3960" i="4"/>
  <c r="T3960" i="4" s="1"/>
  <c r="K3961" i="4"/>
  <c r="L3961" i="4"/>
  <c r="M3961" i="4"/>
  <c r="N3961" i="4"/>
  <c r="S3961" i="4" s="1"/>
  <c r="P3961" i="4" a="1"/>
  <c r="P3961" i="4" s="1"/>
  <c r="Q3961" i="4"/>
  <c r="R3961" i="4" s="1" a="1"/>
  <c r="R3961" i="4" s="1"/>
  <c r="K3962" i="4"/>
  <c r="L3962" i="4"/>
  <c r="M3962" i="4"/>
  <c r="Q3962" i="4" s="1"/>
  <c r="R3962" i="4" s="1" a="1"/>
  <c r="R3962" i="4" s="1"/>
  <c r="N3962" i="4"/>
  <c r="O3962" i="4" s="1" a="1"/>
  <c r="O3962" i="4" s="1"/>
  <c r="P3962" i="4" a="1"/>
  <c r="P3962" i="4" s="1"/>
  <c r="K3963" i="4"/>
  <c r="L3963" i="4"/>
  <c r="M3963" i="4"/>
  <c r="N3963" i="4"/>
  <c r="P3963" i="4" s="1" a="1"/>
  <c r="P3963" i="4" s="1"/>
  <c r="Q3963" i="4"/>
  <c r="R3963" i="4" s="1" a="1"/>
  <c r="R3963" i="4" s="1"/>
  <c r="K3964" i="4"/>
  <c r="L3964" i="4"/>
  <c r="M3964" i="4"/>
  <c r="Q3964" i="4" s="1"/>
  <c r="R3964" i="4" s="1" a="1"/>
  <c r="R3964" i="4" s="1"/>
  <c r="N3964" i="4"/>
  <c r="P3964" i="4" s="1" a="1"/>
  <c r="P3964" i="4" s="1"/>
  <c r="K3965" i="4"/>
  <c r="L3965" i="4"/>
  <c r="M3965" i="4"/>
  <c r="Q3965" i="4" s="1"/>
  <c r="R3965" i="4" s="1" a="1"/>
  <c r="R3965" i="4" s="1"/>
  <c r="N3965" i="4"/>
  <c r="K3966" i="4"/>
  <c r="L3966" i="4"/>
  <c r="M3966" i="4"/>
  <c r="N3966" i="4"/>
  <c r="P3966" i="4" s="1" a="1"/>
  <c r="P3966" i="4" s="1"/>
  <c r="O3966" i="4" a="1"/>
  <c r="O3966" i="4" s="1"/>
  <c r="Q3966" i="4"/>
  <c r="R3966" i="4" s="1" a="1"/>
  <c r="R3966" i="4" s="1"/>
  <c r="K3967" i="4"/>
  <c r="L3967" i="4"/>
  <c r="M3967" i="4"/>
  <c r="Q3967" i="4" s="1"/>
  <c r="R3967" i="4" s="1" a="1"/>
  <c r="R3967" i="4" s="1"/>
  <c r="N3967" i="4"/>
  <c r="O3967" i="4" s="1" a="1"/>
  <c r="O3967" i="4" s="1"/>
  <c r="K3968" i="4"/>
  <c r="L3968" i="4"/>
  <c r="M3968" i="4"/>
  <c r="N3968" i="4"/>
  <c r="P3968" i="4" s="1" a="1"/>
  <c r="P3968" i="4" s="1"/>
  <c r="Q3968" i="4"/>
  <c r="R3968" i="4" s="1" a="1"/>
  <c r="R3968" i="4" s="1"/>
  <c r="K3969" i="4"/>
  <c r="L3969" i="4"/>
  <c r="M3969" i="4"/>
  <c r="Q3969" i="4" s="1"/>
  <c r="R3969" i="4" s="1" a="1"/>
  <c r="R3969" i="4" s="1"/>
  <c r="N3969" i="4"/>
  <c r="K3970" i="4"/>
  <c r="L3970" i="4"/>
  <c r="M3970" i="4"/>
  <c r="N3970" i="4"/>
  <c r="S3970" i="4" s="1"/>
  <c r="P3970" i="4" a="1"/>
  <c r="P3970" i="4" s="1"/>
  <c r="Q3970" i="4"/>
  <c r="R3970" i="4" s="1" a="1"/>
  <c r="R3970" i="4" s="1"/>
  <c r="K3971" i="4"/>
  <c r="L3971" i="4"/>
  <c r="M3971" i="4"/>
  <c r="Q3971" i="4" s="1"/>
  <c r="R3971" i="4" s="1" a="1"/>
  <c r="R3971" i="4" s="1"/>
  <c r="N3971" i="4"/>
  <c r="S3971" i="4" s="1"/>
  <c r="K3972" i="4"/>
  <c r="L3972" i="4"/>
  <c r="M3972" i="4"/>
  <c r="Q3972" i="4" s="1"/>
  <c r="N3972" i="4"/>
  <c r="O3972" i="4" a="1"/>
  <c r="O3972" i="4" s="1"/>
  <c r="P3972" i="4" a="1"/>
  <c r="P3972" i="4" s="1"/>
  <c r="R3972" i="4" a="1"/>
  <c r="R3972" i="4" s="1"/>
  <c r="S3972" i="4"/>
  <c r="K3973" i="4"/>
  <c r="L3973" i="4"/>
  <c r="M3973" i="4"/>
  <c r="Q3973" i="4" s="1"/>
  <c r="R3973" i="4" s="1" a="1"/>
  <c r="R3973" i="4" s="1"/>
  <c r="N3973" i="4"/>
  <c r="K3974" i="4"/>
  <c r="L3974" i="4"/>
  <c r="M3974" i="4"/>
  <c r="Q3974" i="4" s="1"/>
  <c r="R3974" i="4" s="1" a="1"/>
  <c r="R3974" i="4" s="1"/>
  <c r="N3974" i="4"/>
  <c r="S3974" i="4" s="1"/>
  <c r="T3974" i="4" s="1"/>
  <c r="O3974" i="4" a="1"/>
  <c r="O3974" i="4" s="1"/>
  <c r="K3975" i="4"/>
  <c r="L3975" i="4"/>
  <c r="M3975" i="4"/>
  <c r="Q3975" i="4" s="1"/>
  <c r="R3975" i="4" s="1" a="1"/>
  <c r="R3975" i="4" s="1"/>
  <c r="N3975" i="4"/>
  <c r="K3976" i="4"/>
  <c r="L3976" i="4"/>
  <c r="M3976" i="4"/>
  <c r="Q3976" i="4" s="1"/>
  <c r="R3976" i="4" s="1" a="1"/>
  <c r="N3976" i="4"/>
  <c r="S3976" i="4" s="1"/>
  <c r="O3976" i="4" a="1"/>
  <c r="O3976" i="4"/>
  <c r="P3976" i="4" a="1"/>
  <c r="P3976" i="4" s="1"/>
  <c r="R3976" i="4"/>
  <c r="T3976" i="4" s="1"/>
  <c r="K3977" i="4"/>
  <c r="L3977" i="4"/>
  <c r="M3977" i="4"/>
  <c r="Q3977" i="4" s="1"/>
  <c r="R3977" i="4" s="1" a="1"/>
  <c r="R3977" i="4" s="1"/>
  <c r="N3977" i="4"/>
  <c r="S3977" i="4" s="1"/>
  <c r="O3977" i="4" a="1"/>
  <c r="O3977" i="4" s="1"/>
  <c r="T3977" i="4"/>
  <c r="K3978" i="4"/>
  <c r="L3978" i="4"/>
  <c r="M3978" i="4"/>
  <c r="Q3978" i="4" s="1"/>
  <c r="R3978" i="4" s="1" a="1"/>
  <c r="R3978" i="4" s="1"/>
  <c r="N3978" i="4"/>
  <c r="O3978" i="4" a="1"/>
  <c r="O3978" i="4" s="1"/>
  <c r="K3979" i="4"/>
  <c r="L3979" i="4"/>
  <c r="M3979" i="4"/>
  <c r="Q3979" i="4" s="1"/>
  <c r="R3979" i="4" s="1" a="1"/>
  <c r="N3979" i="4"/>
  <c r="O3979" i="4" a="1"/>
  <c r="O3979" i="4" s="1"/>
  <c r="R3979" i="4"/>
  <c r="K3980" i="4"/>
  <c r="L3980" i="4"/>
  <c r="M3980" i="4"/>
  <c r="Q3980" i="4" s="1"/>
  <c r="R3980" i="4" s="1" a="1"/>
  <c r="R3980" i="4" s="1"/>
  <c r="N3980" i="4"/>
  <c r="P3980" i="4" s="1" a="1"/>
  <c r="P3980" i="4" s="1"/>
  <c r="K3981" i="4"/>
  <c r="S3981" i="4" s="1"/>
  <c r="L3981" i="4"/>
  <c r="M3981" i="4"/>
  <c r="Q3981" i="4" s="1"/>
  <c r="R3981" i="4" s="1" a="1"/>
  <c r="R3981" i="4" s="1"/>
  <c r="N3981" i="4"/>
  <c r="O3981" i="4" a="1"/>
  <c r="O3981" i="4" s="1"/>
  <c r="P3981" i="4" a="1"/>
  <c r="P3981" i="4" s="1"/>
  <c r="K3982" i="4"/>
  <c r="L3982" i="4"/>
  <c r="M3982" i="4"/>
  <c r="Q3982" i="4" s="1"/>
  <c r="R3982" i="4" s="1" a="1"/>
  <c r="R3982" i="4" s="1"/>
  <c r="N3982" i="4"/>
  <c r="K3983" i="4"/>
  <c r="L3983" i="4"/>
  <c r="M3983" i="4"/>
  <c r="Q3983" i="4" s="1"/>
  <c r="R3983" i="4" s="1" a="1"/>
  <c r="R3983" i="4" s="1"/>
  <c r="N3983" i="4"/>
  <c r="P3983" i="4" s="1" a="1"/>
  <c r="O3983" i="4" a="1"/>
  <c r="O3983" i="4" s="1"/>
  <c r="P3983" i="4"/>
  <c r="K3984" i="4"/>
  <c r="L3984" i="4"/>
  <c r="M3984" i="4"/>
  <c r="Q3984" i="4" s="1"/>
  <c r="R3984" i="4" s="1" a="1"/>
  <c r="N3984" i="4"/>
  <c r="O3984" i="4" s="1" a="1"/>
  <c r="O3984" i="4" s="1"/>
  <c r="P3984" i="4" a="1"/>
  <c r="P3984" i="4" s="1"/>
  <c r="R3984" i="4"/>
  <c r="K3985" i="4"/>
  <c r="L3985" i="4"/>
  <c r="M3985" i="4"/>
  <c r="Q3985" i="4" s="1"/>
  <c r="R3985" i="4" s="1" a="1"/>
  <c r="R3985" i="4" s="1"/>
  <c r="N3985" i="4"/>
  <c r="P3985" i="4" s="1" a="1"/>
  <c r="P3985" i="4" s="1"/>
  <c r="K3986" i="4"/>
  <c r="S3986" i="4" s="1"/>
  <c r="L3986" i="4"/>
  <c r="M3986" i="4"/>
  <c r="N3986" i="4"/>
  <c r="O3986" i="4" s="1" a="1"/>
  <c r="O3986" i="4" s="1"/>
  <c r="P3986" i="4" a="1"/>
  <c r="P3986" i="4" s="1"/>
  <c r="Q3986" i="4"/>
  <c r="R3986" i="4" s="1" a="1"/>
  <c r="R3986" i="4" s="1"/>
  <c r="K3987" i="4"/>
  <c r="L3987" i="4"/>
  <c r="M3987" i="4"/>
  <c r="Q3987" i="4" s="1"/>
  <c r="R3987" i="4" s="1" a="1"/>
  <c r="R3987" i="4" s="1"/>
  <c r="N3987" i="4"/>
  <c r="O3987" i="4" s="1" a="1"/>
  <c r="O3987" i="4" s="1"/>
  <c r="K3988" i="4"/>
  <c r="L3988" i="4"/>
  <c r="M3988" i="4"/>
  <c r="Q3988" i="4" s="1"/>
  <c r="R3988" i="4" s="1" a="1"/>
  <c r="N3988" i="4"/>
  <c r="S3988" i="4" s="1"/>
  <c r="T3988" i="4" s="1"/>
  <c r="R3988" i="4"/>
  <c r="K3989" i="4"/>
  <c r="L3989" i="4"/>
  <c r="M3989" i="4"/>
  <c r="Q3989" i="4" s="1"/>
  <c r="R3989" i="4" s="1" a="1"/>
  <c r="R3989" i="4" s="1"/>
  <c r="N3989" i="4"/>
  <c r="K3990" i="4"/>
  <c r="S3990" i="4" s="1"/>
  <c r="L3990" i="4"/>
  <c r="M3990" i="4"/>
  <c r="Q3990" i="4" s="1"/>
  <c r="N3990" i="4"/>
  <c r="R3990" i="4" a="1"/>
  <c r="R3990" i="4" s="1"/>
  <c r="K3991" i="4"/>
  <c r="L3991" i="4"/>
  <c r="M3991" i="4"/>
  <c r="Q3991" i="4" s="1"/>
  <c r="R3991" i="4" s="1" a="1"/>
  <c r="R3991" i="4" s="1"/>
  <c r="N3991" i="4"/>
  <c r="K3992" i="4"/>
  <c r="L3992" i="4"/>
  <c r="M3992" i="4"/>
  <c r="Q3992" i="4" s="1"/>
  <c r="R3992" i="4" s="1" a="1"/>
  <c r="R3992" i="4" s="1"/>
  <c r="N3992" i="4"/>
  <c r="S3992" i="4" s="1"/>
  <c r="T3992" i="4" s="1"/>
  <c r="K3993" i="4"/>
  <c r="L3993" i="4"/>
  <c r="M3993" i="4"/>
  <c r="N3993" i="4"/>
  <c r="S3993" i="4" s="1"/>
  <c r="T3993" i="4" s="1"/>
  <c r="Q3993" i="4"/>
  <c r="R3993" i="4" s="1" a="1"/>
  <c r="R3993" i="4" s="1"/>
  <c r="K3994" i="4"/>
  <c r="L3994" i="4"/>
  <c r="M3994" i="4"/>
  <c r="N3994" i="4"/>
  <c r="O3994" i="4" s="1" a="1"/>
  <c r="O3994" i="4" s="1"/>
  <c r="P3994" i="4" a="1"/>
  <c r="P3994" i="4"/>
  <c r="Q3994" i="4"/>
  <c r="R3994" i="4" a="1"/>
  <c r="R3994" i="4" s="1"/>
  <c r="S3994" i="4"/>
  <c r="K3995" i="4"/>
  <c r="L3995" i="4"/>
  <c r="M3995" i="4"/>
  <c r="N3995" i="4"/>
  <c r="O3995" i="4" a="1"/>
  <c r="O3995" i="4" s="1"/>
  <c r="P3995" i="4" a="1"/>
  <c r="P3995" i="4" s="1"/>
  <c r="Q3995" i="4"/>
  <c r="R3995" i="4" s="1" a="1"/>
  <c r="R3995" i="4" s="1"/>
  <c r="S3995" i="4"/>
  <c r="T3995" i="4"/>
  <c r="K3996" i="4"/>
  <c r="L3996" i="4"/>
  <c r="M3996" i="4"/>
  <c r="Q3996" i="4" s="1"/>
  <c r="R3996" i="4" s="1" a="1"/>
  <c r="R3996" i="4" s="1"/>
  <c r="N3996" i="4"/>
  <c r="O3996" i="4" s="1" a="1"/>
  <c r="O3996" i="4" s="1"/>
  <c r="P3996" i="4" a="1"/>
  <c r="P3996" i="4"/>
  <c r="S3996" i="4"/>
  <c r="K3997" i="4"/>
  <c r="L3997" i="4"/>
  <c r="M3997" i="4"/>
  <c r="N3997" i="4"/>
  <c r="P3997" i="4" s="1" a="1"/>
  <c r="P3997" i="4" s="1"/>
  <c r="Q3997" i="4"/>
  <c r="R3997" i="4" s="1" a="1"/>
  <c r="R3997" i="4" s="1"/>
  <c r="K3998" i="4"/>
  <c r="S3998" i="4" s="1"/>
  <c r="L3998" i="4"/>
  <c r="M3998" i="4"/>
  <c r="N3998" i="4"/>
  <c r="Q3998" i="4"/>
  <c r="R3998" i="4" s="1" a="1"/>
  <c r="R3998" i="4" s="1"/>
  <c r="K3999" i="4"/>
  <c r="L3999" i="4"/>
  <c r="M3999" i="4"/>
  <c r="Q3999" i="4" s="1"/>
  <c r="R3999" i="4" s="1" a="1"/>
  <c r="R3999" i="4" s="1"/>
  <c r="N3999" i="4"/>
  <c r="O3999" i="4" s="1" a="1"/>
  <c r="O3999" i="4" s="1"/>
  <c r="K4000" i="4"/>
  <c r="L4000" i="4"/>
  <c r="M4000" i="4"/>
  <c r="Q4000" i="4" s="1"/>
  <c r="N4000" i="4"/>
  <c r="R4000" i="4" a="1"/>
  <c r="R4000" i="4" s="1"/>
  <c r="K4001" i="4"/>
  <c r="L4001" i="4"/>
  <c r="M4001" i="4"/>
  <c r="Q4001" i="4" s="1"/>
  <c r="R4001" i="4" s="1" a="1"/>
  <c r="R4001" i="4" s="1"/>
  <c r="N4001" i="4"/>
  <c r="O4001" i="4" s="1" a="1"/>
  <c r="O4001" i="4"/>
  <c r="K4002" i="4"/>
  <c r="L4002" i="4"/>
  <c r="M4002" i="4"/>
  <c r="N4002" i="4"/>
  <c r="Q4002" i="4"/>
  <c r="R4002" i="4" s="1" a="1"/>
  <c r="R4002" i="4" s="1"/>
  <c r="K4003" i="4"/>
  <c r="L4003" i="4"/>
  <c r="M4003" i="4"/>
  <c r="N4003" i="4"/>
  <c r="O4003" i="4" s="1" a="1"/>
  <c r="O4003" i="4" s="1"/>
  <c r="Q4003" i="4"/>
  <c r="R4003" i="4" s="1" a="1"/>
  <c r="R4003" i="4" s="1"/>
  <c r="K4004" i="4"/>
  <c r="L4004" i="4"/>
  <c r="M4004" i="4"/>
  <c r="N4004" i="4"/>
  <c r="Q4004" i="4"/>
  <c r="R4004" i="4" s="1" a="1"/>
  <c r="R4004" i="4" s="1"/>
  <c r="K4005" i="4"/>
  <c r="L4005" i="4"/>
  <c r="M4005" i="4"/>
  <c r="N4005" i="4"/>
  <c r="P4005" i="4" s="1" a="1"/>
  <c r="P4005" i="4"/>
  <c r="Q4005" i="4"/>
  <c r="R4005" i="4" s="1" a="1"/>
  <c r="R4005" i="4" s="1"/>
  <c r="K4006" i="4"/>
  <c r="L4006" i="4"/>
  <c r="M4006" i="4"/>
  <c r="Q4006" i="4" s="1"/>
  <c r="R4006" i="4" s="1" a="1"/>
  <c r="R4006" i="4" s="1"/>
  <c r="N4006" i="4"/>
  <c r="P4006" i="4" s="1" a="1"/>
  <c r="P4006" i="4" s="1"/>
  <c r="O4006" i="4" a="1"/>
  <c r="O4006" i="4" s="1"/>
  <c r="K4007" i="4"/>
  <c r="L4007" i="4"/>
  <c r="M4007" i="4"/>
  <c r="N4007" i="4"/>
  <c r="O4007" i="4" s="1" a="1"/>
  <c r="O4007" i="4" s="1"/>
  <c r="P4007" i="4" a="1"/>
  <c r="P4007" i="4"/>
  <c r="Q4007" i="4"/>
  <c r="R4007" i="4" s="1" a="1"/>
  <c r="R4007" i="4" s="1"/>
  <c r="K4008" i="4"/>
  <c r="L4008" i="4"/>
  <c r="M4008" i="4"/>
  <c r="Q4008" i="4" s="1"/>
  <c r="R4008" i="4" s="1" a="1"/>
  <c r="R4008" i="4" s="1"/>
  <c r="N4008" i="4"/>
  <c r="K4009" i="4"/>
  <c r="L4009" i="4"/>
  <c r="M4009" i="4"/>
  <c r="N4009" i="4"/>
  <c r="O4009" i="4" a="1"/>
  <c r="O4009" i="4"/>
  <c r="P4009" i="4" a="1"/>
  <c r="P4009" i="4" s="1"/>
  <c r="Q4009" i="4"/>
  <c r="R4009" i="4" s="1" a="1"/>
  <c r="R4009" i="4" s="1"/>
  <c r="K4010" i="4"/>
  <c r="L4010" i="4"/>
  <c r="M4010" i="4"/>
  <c r="N4010" i="4"/>
  <c r="O4010" i="4" s="1" a="1"/>
  <c r="O4010" i="4" s="1"/>
  <c r="P4010" i="4" a="1"/>
  <c r="P4010" i="4"/>
  <c r="Q4010" i="4"/>
  <c r="R4010" i="4" a="1"/>
  <c r="R4010" i="4" s="1"/>
  <c r="K4011" i="4"/>
  <c r="L4011" i="4"/>
  <c r="M4011" i="4"/>
  <c r="Q4011" i="4" s="1"/>
  <c r="R4011" i="4" s="1" a="1"/>
  <c r="R4011" i="4" s="1"/>
  <c r="N4011" i="4"/>
  <c r="O4011" i="4" s="1" a="1"/>
  <c r="O4011" i="4" s="1"/>
  <c r="P4011" i="4" a="1"/>
  <c r="P4011" i="4" s="1"/>
  <c r="K4012" i="4"/>
  <c r="L4012" i="4"/>
  <c r="M4012" i="4"/>
  <c r="Q4012" i="4" s="1"/>
  <c r="R4012" i="4" s="1" a="1"/>
  <c r="R4012" i="4" s="1"/>
  <c r="N4012" i="4"/>
  <c r="O4012" i="4" a="1"/>
  <c r="O4012" i="4" s="1"/>
  <c r="K4013" i="4"/>
  <c r="L4013" i="4"/>
  <c r="M4013" i="4"/>
  <c r="Q4013" i="4" s="1"/>
  <c r="R4013" i="4" s="1" a="1"/>
  <c r="R4013" i="4" s="1"/>
  <c r="N4013" i="4"/>
  <c r="K4014" i="4"/>
  <c r="L4014" i="4"/>
  <c r="M4014" i="4"/>
  <c r="Q4014" i="4" s="1"/>
  <c r="N4014" i="4"/>
  <c r="O4014" i="4" s="1" a="1"/>
  <c r="O4014" i="4" s="1"/>
  <c r="R4014" i="4" a="1"/>
  <c r="R4014" i="4" s="1"/>
  <c r="K4015" i="4"/>
  <c r="L4015" i="4"/>
  <c r="M4015" i="4"/>
  <c r="Q4015" i="4" s="1"/>
  <c r="R4015" i="4" s="1" a="1"/>
  <c r="R4015" i="4" s="1"/>
  <c r="N4015" i="4"/>
  <c r="O4015" i="4" a="1"/>
  <c r="O4015" i="4" s="1"/>
  <c r="P4015" i="4" a="1"/>
  <c r="P4015" i="4" s="1"/>
  <c r="K4016" i="4"/>
  <c r="L4016" i="4"/>
  <c r="M4016" i="4"/>
  <c r="Q4016" i="4" s="1"/>
  <c r="R4016" i="4" s="1" a="1"/>
  <c r="R4016" i="4" s="1"/>
  <c r="N4016" i="4"/>
  <c r="P4016" i="4" s="1" a="1"/>
  <c r="P4016" i="4" s="1"/>
  <c r="K4017" i="4"/>
  <c r="L4017" i="4"/>
  <c r="M4017" i="4"/>
  <c r="Q4017" i="4" s="1"/>
  <c r="R4017" i="4" s="1" a="1"/>
  <c r="R4017" i="4" s="1"/>
  <c r="N4017" i="4"/>
  <c r="P4017" i="4" s="1" a="1"/>
  <c r="P4017" i="4" s="1"/>
  <c r="O4017" i="4" a="1"/>
  <c r="O4017" i="4"/>
  <c r="K4018" i="4"/>
  <c r="L4018" i="4"/>
  <c r="M4018" i="4"/>
  <c r="Q4018" i="4" s="1"/>
  <c r="R4018" i="4" s="1" a="1"/>
  <c r="R4018" i="4" s="1"/>
  <c r="N4018" i="4"/>
  <c r="K4019" i="4"/>
  <c r="L4019" i="4"/>
  <c r="M4019" i="4"/>
  <c r="Q4019" i="4" s="1"/>
  <c r="R4019" i="4" s="1" a="1"/>
  <c r="R4019" i="4" s="1"/>
  <c r="N4019" i="4"/>
  <c r="P4019" i="4" s="1" a="1"/>
  <c r="P4019" i="4" s="1"/>
  <c r="K4020" i="4"/>
  <c r="L4020" i="4"/>
  <c r="M4020" i="4"/>
  <c r="Q4020" i="4" s="1"/>
  <c r="R4020" i="4" s="1" a="1"/>
  <c r="R4020" i="4" s="1"/>
  <c r="N4020" i="4"/>
  <c r="P4020" i="4" s="1" a="1"/>
  <c r="P4020" i="4" s="1"/>
  <c r="K4021" i="4"/>
  <c r="L4021" i="4"/>
  <c r="M4021" i="4"/>
  <c r="Q4021" i="4" s="1"/>
  <c r="N4021" i="4"/>
  <c r="O4021" i="4" s="1" a="1"/>
  <c r="O4021" i="4" s="1"/>
  <c r="P4021" i="4" a="1"/>
  <c r="P4021" i="4" s="1"/>
  <c r="R4021" i="4" a="1"/>
  <c r="R4021" i="4" s="1"/>
  <c r="K4022" i="4"/>
  <c r="L4022" i="4"/>
  <c r="M4022" i="4"/>
  <c r="Q4022" i="4" s="1"/>
  <c r="R4022" i="4" s="1" a="1"/>
  <c r="R4022" i="4" s="1"/>
  <c r="N4022" i="4"/>
  <c r="O4022" i="4" s="1" a="1"/>
  <c r="O4022" i="4" s="1"/>
  <c r="P4022" i="4" a="1"/>
  <c r="P4022" i="4" s="1"/>
  <c r="K4023" i="4"/>
  <c r="L4023" i="4"/>
  <c r="M4023" i="4"/>
  <c r="Q4023" i="4" s="1"/>
  <c r="R4023" i="4" s="1" a="1"/>
  <c r="R4023" i="4" s="1"/>
  <c r="N4023" i="4"/>
  <c r="K4024" i="4"/>
  <c r="L4024" i="4"/>
  <c r="M4024" i="4"/>
  <c r="Q4024" i="4" s="1"/>
  <c r="R4024" i="4" s="1" a="1"/>
  <c r="N4024" i="4"/>
  <c r="P4024" i="4" s="1" a="1"/>
  <c r="P4024" i="4" s="1"/>
  <c r="R4024" i="4"/>
  <c r="K4025" i="4"/>
  <c r="L4025" i="4"/>
  <c r="M4025" i="4"/>
  <c r="Q4025" i="4" s="1"/>
  <c r="R4025" i="4" s="1" a="1"/>
  <c r="R4025" i="4" s="1"/>
  <c r="N4025" i="4"/>
  <c r="K4026" i="4"/>
  <c r="L4026" i="4"/>
  <c r="M4026" i="4"/>
  <c r="Q4026" i="4" s="1"/>
  <c r="R4026" i="4" s="1" a="1"/>
  <c r="R4026" i="4" s="1"/>
  <c r="N4026" i="4"/>
  <c r="K4027" i="4"/>
  <c r="L4027" i="4"/>
  <c r="M4027" i="4"/>
  <c r="Q4027" i="4" s="1"/>
  <c r="R4027" i="4" s="1" a="1"/>
  <c r="R4027" i="4" s="1"/>
  <c r="N4027" i="4"/>
  <c r="O4027" i="4" s="1" a="1"/>
  <c r="O4027" i="4" s="1"/>
  <c r="K4028" i="4"/>
  <c r="L4028" i="4"/>
  <c r="M4028" i="4"/>
  <c r="Q4028" i="4" s="1"/>
  <c r="R4028" i="4" s="1" a="1"/>
  <c r="N4028" i="4"/>
  <c r="O4028" i="4" s="1" a="1"/>
  <c r="O4028" i="4"/>
  <c r="P4028" i="4" a="1"/>
  <c r="P4028" i="4"/>
  <c r="R4028" i="4"/>
  <c r="S4028" i="4"/>
  <c r="T4028" i="4" s="1"/>
  <c r="K4029" i="4"/>
  <c r="L4029" i="4"/>
  <c r="M4029" i="4"/>
  <c r="Q4029" i="4" s="1"/>
  <c r="R4029" i="4" s="1" a="1"/>
  <c r="R4029" i="4" s="1"/>
  <c r="N4029" i="4"/>
  <c r="O4029" i="4" s="1" a="1"/>
  <c r="O4029" i="4"/>
  <c r="P4029" i="4" a="1"/>
  <c r="P4029" i="4" s="1"/>
  <c r="S4029" i="4"/>
  <c r="K4030" i="4"/>
  <c r="L4030" i="4"/>
  <c r="M4030" i="4"/>
  <c r="N4030" i="4"/>
  <c r="P4030" i="4" s="1" a="1"/>
  <c r="P4030" i="4" s="1"/>
  <c r="Q4030" i="4"/>
  <c r="R4030" i="4" s="1" a="1"/>
  <c r="R4030" i="4" s="1"/>
  <c r="K4031" i="4"/>
  <c r="L4031" i="4"/>
  <c r="M4031" i="4"/>
  <c r="Q4031" i="4" s="1"/>
  <c r="R4031" i="4" s="1" a="1"/>
  <c r="R4031" i="4" s="1"/>
  <c r="N4031" i="4"/>
  <c r="P4031" i="4" s="1" a="1"/>
  <c r="O4031" i="4" a="1"/>
  <c r="O4031" i="4" s="1"/>
  <c r="P4031" i="4"/>
  <c r="K4032" i="4"/>
  <c r="L4032" i="4"/>
  <c r="M4032" i="4"/>
  <c r="Q4032" i="4" s="1"/>
  <c r="R4032" i="4" s="1" a="1"/>
  <c r="R4032" i="4" s="1"/>
  <c r="N4032" i="4"/>
  <c r="O4032" i="4" s="1" a="1"/>
  <c r="O4032" i="4" s="1"/>
  <c r="K4033" i="4"/>
  <c r="L4033" i="4"/>
  <c r="M4033" i="4"/>
  <c r="Q4033" i="4" s="1"/>
  <c r="R4033" i="4" s="1" a="1"/>
  <c r="R4033" i="4" s="1"/>
  <c r="N4033" i="4"/>
  <c r="P4033" i="4" s="1" a="1"/>
  <c r="P4033" i="4" s="1"/>
  <c r="K4034" i="4"/>
  <c r="L4034" i="4"/>
  <c r="M4034" i="4"/>
  <c r="Q4034" i="4" s="1"/>
  <c r="R4034" i="4" s="1" a="1"/>
  <c r="R4034" i="4" s="1"/>
  <c r="N4034" i="4"/>
  <c r="O4034" i="4" s="1" a="1"/>
  <c r="O4034" i="4" s="1"/>
  <c r="K4035" i="4"/>
  <c r="L4035" i="4"/>
  <c r="M4035" i="4"/>
  <c r="N4035" i="4"/>
  <c r="O4035" i="4" s="1" a="1"/>
  <c r="O4035" i="4" s="1"/>
  <c r="Q4035" i="4"/>
  <c r="R4035" i="4" s="1" a="1"/>
  <c r="R4035" i="4" s="1"/>
  <c r="K4036" i="4"/>
  <c r="L4036" i="4"/>
  <c r="M4036" i="4"/>
  <c r="Q4036" i="4" s="1"/>
  <c r="N4036" i="4"/>
  <c r="P4036" i="4" s="1" a="1"/>
  <c r="P4036" i="4" s="1"/>
  <c r="R4036" i="4" a="1"/>
  <c r="R4036" i="4" s="1"/>
  <c r="K4037" i="4"/>
  <c r="L4037" i="4"/>
  <c r="M4037" i="4"/>
  <c r="Q4037" i="4" s="1"/>
  <c r="R4037" i="4" s="1" a="1"/>
  <c r="R4037" i="4" s="1"/>
  <c r="N4037" i="4"/>
  <c r="O4037" i="4" s="1" a="1"/>
  <c r="O4037" i="4" s="1"/>
  <c r="K4038" i="4"/>
  <c r="L4038" i="4"/>
  <c r="M4038" i="4"/>
  <c r="Q4038" i="4" s="1"/>
  <c r="R4038" i="4" s="1" a="1"/>
  <c r="R4038" i="4" s="1"/>
  <c r="N4038" i="4"/>
  <c r="K4039" i="4"/>
  <c r="L4039" i="4"/>
  <c r="M4039" i="4"/>
  <c r="Q4039" i="4" s="1"/>
  <c r="R4039" i="4" s="1" a="1"/>
  <c r="R4039" i="4" s="1"/>
  <c r="N4039" i="4"/>
  <c r="K4040" i="4"/>
  <c r="L4040" i="4"/>
  <c r="M4040" i="4"/>
  <c r="N4040" i="4"/>
  <c r="Q4040" i="4"/>
  <c r="R4040" i="4" s="1" a="1"/>
  <c r="R4040" i="4" s="1"/>
  <c r="K4041" i="4"/>
  <c r="L4041" i="4"/>
  <c r="M4041" i="4"/>
  <c r="Q4041" i="4" s="1"/>
  <c r="R4041" i="4" s="1" a="1"/>
  <c r="R4041" i="4" s="1"/>
  <c r="N4041" i="4"/>
  <c r="P4041" i="4" s="1" a="1"/>
  <c r="P4041" i="4" s="1"/>
  <c r="O4041" i="4" a="1"/>
  <c r="O4041" i="4" s="1"/>
  <c r="K4042" i="4"/>
  <c r="L4042" i="4"/>
  <c r="M4042" i="4"/>
  <c r="Q4042" i="4" s="1"/>
  <c r="N4042" i="4"/>
  <c r="O4042" i="4" s="1" a="1"/>
  <c r="O4042" i="4" s="1"/>
  <c r="R4042" i="4" a="1"/>
  <c r="R4042" i="4" s="1"/>
  <c r="K4043" i="4"/>
  <c r="L4043" i="4"/>
  <c r="M4043" i="4"/>
  <c r="N4043" i="4"/>
  <c r="Q4043" i="4"/>
  <c r="R4043" i="4" s="1" a="1"/>
  <c r="R4043" i="4" s="1"/>
  <c r="K4044" i="4"/>
  <c r="L4044" i="4"/>
  <c r="M4044" i="4"/>
  <c r="N4044" i="4"/>
  <c r="P4044" i="4" s="1" a="1"/>
  <c r="P4044" i="4"/>
  <c r="Q4044" i="4"/>
  <c r="R4044" i="4" s="1" a="1"/>
  <c r="R4044" i="4" s="1"/>
  <c r="K4045" i="4"/>
  <c r="L4045" i="4"/>
  <c r="M4045" i="4"/>
  <c r="N4045" i="4"/>
  <c r="P4045" i="4" s="1" a="1"/>
  <c r="P4045" i="4"/>
  <c r="Q4045" i="4"/>
  <c r="R4045" i="4" s="1" a="1"/>
  <c r="R4045" i="4" s="1"/>
  <c r="K4046" i="4"/>
  <c r="L4046" i="4"/>
  <c r="M4046" i="4"/>
  <c r="Q4046" i="4" s="1"/>
  <c r="R4046" i="4" s="1" a="1"/>
  <c r="R4046" i="4" s="1"/>
  <c r="N4046" i="4"/>
  <c r="P4046" i="4" s="1" a="1"/>
  <c r="P4046" i="4" s="1"/>
  <c r="O4046" i="4" a="1"/>
  <c r="O4046" i="4" s="1"/>
  <c r="K4047" i="4"/>
  <c r="L4047" i="4"/>
  <c r="M4047" i="4"/>
  <c r="N4047" i="4"/>
  <c r="P4047" i="4" s="1" a="1"/>
  <c r="O4047" i="4" a="1"/>
  <c r="O4047" i="4" s="1"/>
  <c r="P4047" i="4"/>
  <c r="Q4047" i="4"/>
  <c r="R4047" i="4" s="1" a="1"/>
  <c r="R4047" i="4" s="1"/>
  <c r="K4048" i="4"/>
  <c r="L4048" i="4"/>
  <c r="M4048" i="4"/>
  <c r="Q4048" i="4" s="1"/>
  <c r="R4048" i="4" s="1" a="1"/>
  <c r="R4048" i="4" s="1"/>
  <c r="N4048" i="4"/>
  <c r="P4048" i="4" s="1" a="1"/>
  <c r="O4048" i="4" a="1"/>
  <c r="O4048" i="4" s="1"/>
  <c r="P4048" i="4"/>
  <c r="K4049" i="4"/>
  <c r="L4049" i="4"/>
  <c r="M4049" i="4"/>
  <c r="N4049" i="4"/>
  <c r="O4049" i="4" a="1"/>
  <c r="O4049" i="4" s="1"/>
  <c r="P4049" i="4" a="1"/>
  <c r="P4049" i="4" s="1"/>
  <c r="Q4049" i="4"/>
  <c r="R4049" i="4" s="1" a="1"/>
  <c r="R4049" i="4" s="1"/>
  <c r="K4050" i="4"/>
  <c r="L4050" i="4"/>
  <c r="M4050" i="4"/>
  <c r="Q4050" i="4" s="1"/>
  <c r="R4050" i="4" s="1" a="1"/>
  <c r="R4050" i="4" s="1"/>
  <c r="N4050" i="4"/>
  <c r="P4050" i="4" s="1" a="1"/>
  <c r="P4050" i="4"/>
  <c r="K4051" i="4"/>
  <c r="L4051" i="4"/>
  <c r="M4051" i="4"/>
  <c r="Q4051" i="4" s="1"/>
  <c r="R4051" i="4" s="1" a="1"/>
  <c r="R4051" i="4" s="1"/>
  <c r="N4051" i="4"/>
  <c r="O4051" i="4" a="1"/>
  <c r="O4051" i="4" s="1"/>
  <c r="P4051" i="4" a="1"/>
  <c r="P4051" i="4" s="1"/>
  <c r="K4052" i="4"/>
  <c r="L4052" i="4"/>
  <c r="M4052" i="4"/>
  <c r="N4052" i="4"/>
  <c r="O4052" i="4" s="1" a="1"/>
  <c r="O4052" i="4"/>
  <c r="P4052" i="4" a="1"/>
  <c r="P4052" i="4"/>
  <c r="Q4052" i="4"/>
  <c r="R4052" i="4" s="1" a="1"/>
  <c r="R4052" i="4" s="1"/>
  <c r="K4053" i="4"/>
  <c r="L4053" i="4"/>
  <c r="M4053" i="4"/>
  <c r="Q4053" i="4" s="1"/>
  <c r="R4053" i="4" s="1" a="1"/>
  <c r="R4053" i="4" s="1"/>
  <c r="N4053" i="4"/>
  <c r="O4053" i="4" a="1"/>
  <c r="O4053" i="4" s="1"/>
  <c r="P4053" i="4" a="1"/>
  <c r="P4053" i="4"/>
  <c r="K4054" i="4"/>
  <c r="L4054" i="4"/>
  <c r="M4054" i="4"/>
  <c r="N4054" i="4"/>
  <c r="P4054" i="4" a="1"/>
  <c r="P4054" i="4" s="1"/>
  <c r="Q4054" i="4"/>
  <c r="R4054" i="4" a="1"/>
  <c r="R4054" i="4" s="1"/>
  <c r="K4055" i="4"/>
  <c r="L4055" i="4"/>
  <c r="M4055" i="4"/>
  <c r="Q4055" i="4" s="1"/>
  <c r="R4055" i="4" s="1" a="1"/>
  <c r="R4055" i="4" s="1"/>
  <c r="N4055" i="4"/>
  <c r="K4056" i="4"/>
  <c r="L4056" i="4"/>
  <c r="M4056" i="4"/>
  <c r="Q4056" i="4" s="1"/>
  <c r="R4056" i="4" s="1" a="1"/>
  <c r="R4056" i="4" s="1"/>
  <c r="N4056" i="4"/>
  <c r="O4056" i="4" a="1"/>
  <c r="O4056" i="4" s="1"/>
  <c r="P4056" i="4" a="1"/>
  <c r="P4056" i="4" s="1"/>
  <c r="K4057" i="4"/>
  <c r="L4057" i="4"/>
  <c r="M4057" i="4"/>
  <c r="N4057" i="4"/>
  <c r="O4057" i="4" s="1" a="1"/>
  <c r="O4057" i="4" s="1"/>
  <c r="P4057" i="4" a="1"/>
  <c r="P4057" i="4" s="1"/>
  <c r="Q4057" i="4"/>
  <c r="R4057" i="4" s="1" a="1"/>
  <c r="R4057" i="4" s="1"/>
  <c r="K4058" i="4"/>
  <c r="L4058" i="4"/>
  <c r="M4058" i="4"/>
  <c r="N4058" i="4"/>
  <c r="Q4058" i="4"/>
  <c r="R4058" i="4" s="1" a="1"/>
  <c r="R4058" i="4" s="1"/>
  <c r="K4059" i="4"/>
  <c r="L4059" i="4"/>
  <c r="M4059" i="4"/>
  <c r="N4059" i="4"/>
  <c r="O4059" i="4" a="1"/>
  <c r="O4059" i="4" s="1"/>
  <c r="P4059" i="4" a="1"/>
  <c r="P4059" i="4" s="1"/>
  <c r="Q4059" i="4"/>
  <c r="R4059" i="4" s="1" a="1"/>
  <c r="R4059" i="4" s="1"/>
  <c r="K4060" i="4"/>
  <c r="L4060" i="4"/>
  <c r="M4060" i="4"/>
  <c r="Q4060" i="4" s="1"/>
  <c r="R4060" i="4" s="1" a="1"/>
  <c r="R4060" i="4" s="1"/>
  <c r="N4060" i="4"/>
  <c r="K4061" i="4"/>
  <c r="L4061" i="4"/>
  <c r="M4061" i="4"/>
  <c r="Q4061" i="4" s="1"/>
  <c r="R4061" i="4" s="1" a="1"/>
  <c r="R4061" i="4" s="1"/>
  <c r="N4061" i="4"/>
  <c r="O4061" i="4" a="1"/>
  <c r="O4061" i="4"/>
  <c r="K4062" i="4"/>
  <c r="L4062" i="4"/>
  <c r="M4062" i="4"/>
  <c r="N4062" i="4"/>
  <c r="O4062" i="4" s="1" a="1"/>
  <c r="O4062" i="4" s="1"/>
  <c r="Q4062" i="4"/>
  <c r="R4062" i="4" s="1" a="1"/>
  <c r="R4062" i="4" s="1"/>
  <c r="K4063" i="4"/>
  <c r="L4063" i="4"/>
  <c r="M4063" i="4"/>
  <c r="N4063" i="4"/>
  <c r="O4063" i="4" s="1" a="1"/>
  <c r="O4063" i="4" s="1"/>
  <c r="Q4063" i="4"/>
  <c r="R4063" i="4" a="1"/>
  <c r="R4063" i="4" s="1"/>
  <c r="K4064" i="4"/>
  <c r="L4064" i="4"/>
  <c r="M4064" i="4"/>
  <c r="Q4064" i="4" s="1"/>
  <c r="R4064" i="4" s="1" a="1"/>
  <c r="R4064" i="4" s="1"/>
  <c r="N4064" i="4"/>
  <c r="P4064" i="4" s="1" a="1"/>
  <c r="P4064" i="4"/>
  <c r="K4065" i="4"/>
  <c r="L4065" i="4"/>
  <c r="M4065" i="4"/>
  <c r="N4065" i="4"/>
  <c r="O4065" i="4" s="1" a="1"/>
  <c r="O4065" i="4" s="1"/>
  <c r="Q4065" i="4"/>
  <c r="R4065" i="4" s="1" a="1"/>
  <c r="R4065" i="4" s="1"/>
  <c r="K4066" i="4"/>
  <c r="L4066" i="4"/>
  <c r="M4066" i="4"/>
  <c r="Q4066" i="4" s="1"/>
  <c r="R4066" i="4" s="1" a="1"/>
  <c r="R4066" i="4" s="1"/>
  <c r="N4066" i="4"/>
  <c r="O4066" i="4" s="1" a="1"/>
  <c r="O4066" i="4" s="1"/>
  <c r="K4067" i="4"/>
  <c r="L4067" i="4"/>
  <c r="M4067" i="4"/>
  <c r="Q4067" i="4" s="1"/>
  <c r="R4067" i="4" s="1" a="1"/>
  <c r="R4067" i="4" s="1"/>
  <c r="N4067" i="4"/>
  <c r="K4068" i="4"/>
  <c r="L4068" i="4"/>
  <c r="M4068" i="4"/>
  <c r="Q4068" i="4" s="1"/>
  <c r="R4068" i="4" s="1" a="1"/>
  <c r="R4068" i="4" s="1"/>
  <c r="N4068" i="4"/>
  <c r="P4068" i="4" s="1" a="1"/>
  <c r="P4068" i="4" s="1"/>
  <c r="O4068" i="4" a="1"/>
  <c r="O4068" i="4" s="1"/>
  <c r="K4069" i="4"/>
  <c r="L4069" i="4"/>
  <c r="M4069" i="4"/>
  <c r="Q4069" i="4" s="1"/>
  <c r="R4069" i="4" s="1" a="1"/>
  <c r="R4069" i="4" s="1"/>
  <c r="N4069" i="4"/>
  <c r="O4069" i="4" s="1" a="1"/>
  <c r="O4069" i="4" s="1"/>
  <c r="P4069" i="4" a="1"/>
  <c r="P4069" i="4" s="1"/>
  <c r="K4070" i="4"/>
  <c r="L4070" i="4"/>
  <c r="M4070" i="4"/>
  <c r="Q4070" i="4" s="1"/>
  <c r="R4070" i="4" s="1" a="1"/>
  <c r="R4070" i="4" s="1"/>
  <c r="N4070" i="4"/>
  <c r="O4070" i="4" s="1" a="1"/>
  <c r="O4070" i="4" s="1"/>
  <c r="P4070" i="4" a="1"/>
  <c r="P4070" i="4" s="1"/>
  <c r="S4070" i="4"/>
  <c r="T4070" i="4" s="1"/>
  <c r="K4071" i="4"/>
  <c r="L4071" i="4"/>
  <c r="M4071" i="4"/>
  <c r="Q4071" i="4" s="1"/>
  <c r="R4071" i="4" s="1" a="1"/>
  <c r="R4071" i="4" s="1"/>
  <c r="T4071" i="4" s="1"/>
  <c r="N4071" i="4"/>
  <c r="P4071" i="4" s="1" a="1"/>
  <c r="P4071" i="4" s="1"/>
  <c r="O4071" i="4" a="1"/>
  <c r="O4071" i="4"/>
  <c r="S4071" i="4"/>
  <c r="K4072" i="4"/>
  <c r="L4072" i="4"/>
  <c r="M4072" i="4"/>
  <c r="Q4072" i="4" s="1"/>
  <c r="R4072" i="4" s="1" a="1"/>
  <c r="N4072" i="4"/>
  <c r="O4072" i="4" s="1" a="1"/>
  <c r="O4072" i="4" s="1"/>
  <c r="P4072" i="4" a="1"/>
  <c r="P4072" i="4" s="1"/>
  <c r="R4072" i="4"/>
  <c r="K4073" i="4"/>
  <c r="S4073" i="4" s="1"/>
  <c r="T4073" i="4" s="1"/>
  <c r="L4073" i="4"/>
  <c r="M4073" i="4"/>
  <c r="Q4073" i="4" s="1"/>
  <c r="R4073" i="4" s="1" a="1"/>
  <c r="R4073" i="4" s="1"/>
  <c r="N4073" i="4"/>
  <c r="O4073" i="4" s="1" a="1"/>
  <c r="O4073" i="4" s="1"/>
  <c r="P4073" i="4" a="1"/>
  <c r="P4073" i="4" s="1"/>
  <c r="K4074" i="4"/>
  <c r="L4074" i="4"/>
  <c r="M4074" i="4"/>
  <c r="Q4074" i="4" s="1"/>
  <c r="R4074" i="4" s="1" a="1"/>
  <c r="R4074" i="4" s="1"/>
  <c r="N4074" i="4"/>
  <c r="P4074" i="4" s="1" a="1"/>
  <c r="P4074" i="4" s="1"/>
  <c r="K4075" i="4"/>
  <c r="L4075" i="4"/>
  <c r="M4075" i="4"/>
  <c r="Q4075" i="4" s="1"/>
  <c r="R4075" i="4" s="1" a="1"/>
  <c r="R4075" i="4" s="1"/>
  <c r="N4075" i="4"/>
  <c r="K4076" i="4"/>
  <c r="L4076" i="4"/>
  <c r="M4076" i="4"/>
  <c r="Q4076" i="4" s="1"/>
  <c r="R4076" i="4" s="1" a="1"/>
  <c r="R4076" i="4" s="1"/>
  <c r="N4076" i="4"/>
  <c r="O4076" i="4" s="1" a="1"/>
  <c r="O4076" i="4" s="1"/>
  <c r="K4077" i="4"/>
  <c r="L4077" i="4"/>
  <c r="M4077" i="4"/>
  <c r="Q4077" i="4" s="1"/>
  <c r="R4077" i="4" s="1" a="1"/>
  <c r="R4077" i="4" s="1"/>
  <c r="N4077" i="4"/>
  <c r="O4077" i="4" a="1"/>
  <c r="O4077" i="4" s="1"/>
  <c r="K4078" i="4"/>
  <c r="L4078" i="4"/>
  <c r="M4078" i="4"/>
  <c r="N4078" i="4"/>
  <c r="P4078" i="4" s="1" a="1"/>
  <c r="P4078" i="4" s="1"/>
  <c r="Q4078" i="4"/>
  <c r="R4078" i="4" s="1" a="1"/>
  <c r="R4078" i="4" s="1"/>
  <c r="K4079" i="4"/>
  <c r="L4079" i="4"/>
  <c r="M4079" i="4"/>
  <c r="Q4079" i="4" s="1"/>
  <c r="R4079" i="4" s="1" a="1"/>
  <c r="R4079" i="4" s="1"/>
  <c r="N4079" i="4"/>
  <c r="P4079" i="4" s="1" a="1"/>
  <c r="P4079" i="4" s="1"/>
  <c r="K4080" i="4"/>
  <c r="L4080" i="4"/>
  <c r="M4080" i="4"/>
  <c r="Q4080" i="4" s="1"/>
  <c r="R4080" i="4" s="1" a="1"/>
  <c r="R4080" i="4" s="1"/>
  <c r="N4080" i="4"/>
  <c r="O4080" i="4" s="1" a="1"/>
  <c r="O4080" i="4" s="1"/>
  <c r="K4081" i="4"/>
  <c r="L4081" i="4"/>
  <c r="M4081" i="4"/>
  <c r="Q4081" i="4" s="1"/>
  <c r="R4081" i="4" s="1" a="1"/>
  <c r="R4081" i="4" s="1"/>
  <c r="N4081" i="4"/>
  <c r="K4082" i="4"/>
  <c r="L4082" i="4"/>
  <c r="M4082" i="4"/>
  <c r="Q4082" i="4" s="1"/>
  <c r="R4082" i="4" s="1" a="1"/>
  <c r="R4082" i="4" s="1"/>
  <c r="N4082" i="4"/>
  <c r="O4082" i="4" s="1" a="1"/>
  <c r="O4082" i="4" s="1"/>
  <c r="P4082" i="4" a="1"/>
  <c r="P4082" i="4" s="1"/>
  <c r="K4083" i="4"/>
  <c r="L4083" i="4"/>
  <c r="M4083" i="4"/>
  <c r="N4083" i="4"/>
  <c r="O4083" i="4" s="1" a="1"/>
  <c r="O4083" i="4" s="1"/>
  <c r="P4083" i="4" a="1"/>
  <c r="P4083" i="4" s="1"/>
  <c r="Q4083" i="4"/>
  <c r="R4083" i="4" s="1" a="1"/>
  <c r="R4083" i="4" s="1"/>
  <c r="K4084" i="4"/>
  <c r="L4084" i="4"/>
  <c r="M4084" i="4"/>
  <c r="Q4084" i="4" s="1"/>
  <c r="N4084" i="4"/>
  <c r="R4084" i="4" a="1"/>
  <c r="R4084" i="4" s="1"/>
  <c r="K4085" i="4"/>
  <c r="L4085" i="4"/>
  <c r="M4085" i="4"/>
  <c r="N4085" i="4"/>
  <c r="O4085" i="4" s="1" a="1"/>
  <c r="O4085" i="4" s="1"/>
  <c r="Q4085" i="4"/>
  <c r="R4085" i="4" s="1" a="1"/>
  <c r="R4085" i="4" s="1"/>
  <c r="K4086" i="4"/>
  <c r="L4086" i="4"/>
  <c r="M4086" i="4"/>
  <c r="Q4086" i="4" s="1"/>
  <c r="R4086" i="4" s="1" a="1"/>
  <c r="R4086" i="4" s="1"/>
  <c r="N4086" i="4"/>
  <c r="K4087" i="4"/>
  <c r="L4087" i="4"/>
  <c r="M4087" i="4"/>
  <c r="Q4087" i="4" s="1"/>
  <c r="R4087" i="4" s="1" a="1"/>
  <c r="R4087" i="4" s="1"/>
  <c r="N4087" i="4"/>
  <c r="K4088" i="4"/>
  <c r="L4088" i="4"/>
  <c r="M4088" i="4"/>
  <c r="N4088" i="4"/>
  <c r="Q4088" i="4"/>
  <c r="R4088" i="4" s="1" a="1"/>
  <c r="R4088" i="4" s="1"/>
  <c r="K4089" i="4"/>
  <c r="L4089" i="4"/>
  <c r="M4089" i="4"/>
  <c r="N4089" i="4"/>
  <c r="O4089" i="4" s="1" a="1"/>
  <c r="O4089" i="4" s="1"/>
  <c r="P4089" i="4" a="1"/>
  <c r="P4089" i="4" s="1"/>
  <c r="S4089" i="4" s="1"/>
  <c r="Q4089" i="4"/>
  <c r="R4089" i="4" s="1" a="1"/>
  <c r="R4089" i="4" s="1"/>
  <c r="K4090" i="4"/>
  <c r="L4090" i="4"/>
  <c r="M4090" i="4"/>
  <c r="Q4090" i="4" s="1"/>
  <c r="R4090" i="4" s="1" a="1"/>
  <c r="R4090" i="4" s="1"/>
  <c r="N4090" i="4"/>
  <c r="K4091" i="4"/>
  <c r="L4091" i="4"/>
  <c r="M4091" i="4"/>
  <c r="N4091" i="4"/>
  <c r="P4091" i="4" s="1" a="1"/>
  <c r="O4091" i="4" a="1"/>
  <c r="O4091" i="4" s="1"/>
  <c r="P4091" i="4"/>
  <c r="Q4091" i="4"/>
  <c r="R4091" i="4" s="1" a="1"/>
  <c r="R4091" i="4" s="1"/>
  <c r="K4092" i="4"/>
  <c r="L4092" i="4"/>
  <c r="M4092" i="4"/>
  <c r="N4092" i="4"/>
  <c r="P4092" i="4" s="1" a="1"/>
  <c r="P4092" i="4" s="1"/>
  <c r="Q4092" i="4"/>
  <c r="R4092" i="4" s="1" a="1"/>
  <c r="R4092" i="4" s="1"/>
  <c r="K4093" i="4"/>
  <c r="L4093" i="4"/>
  <c r="M4093" i="4"/>
  <c r="N4093" i="4"/>
  <c r="P4093" i="4" a="1"/>
  <c r="P4093" i="4" s="1"/>
  <c r="Q4093" i="4"/>
  <c r="R4093" i="4" a="1"/>
  <c r="R4093" i="4" s="1"/>
  <c r="K4094" i="4"/>
  <c r="L4094" i="4"/>
  <c r="M4094" i="4"/>
  <c r="N4094" i="4"/>
  <c r="P4094" i="4" s="1" a="1"/>
  <c r="P4094" i="4" s="1"/>
  <c r="Q4094" i="4"/>
  <c r="R4094" i="4" a="1"/>
  <c r="R4094" i="4" s="1"/>
  <c r="K4095" i="4"/>
  <c r="L4095" i="4"/>
  <c r="M4095" i="4"/>
  <c r="N4095" i="4"/>
  <c r="P4095" i="4" s="1" a="1"/>
  <c r="P4095" i="4" s="1"/>
  <c r="Q4095" i="4"/>
  <c r="R4095" i="4" s="1" a="1"/>
  <c r="R4095" i="4"/>
  <c r="K4096" i="4"/>
  <c r="L4096" i="4"/>
  <c r="M4096" i="4"/>
  <c r="Q4096" i="4" s="1"/>
  <c r="N4096" i="4"/>
  <c r="P4096" i="4" s="1" a="1"/>
  <c r="P4096" i="4" s="1"/>
  <c r="R4096" i="4" a="1"/>
  <c r="R4096" i="4"/>
  <c r="K4097" i="4"/>
  <c r="L4097" i="4"/>
  <c r="M4097" i="4"/>
  <c r="N4097" i="4"/>
  <c r="P4097" i="4" s="1" a="1"/>
  <c r="P4097" i="4" s="1"/>
  <c r="Q4097" i="4"/>
  <c r="R4097" i="4" s="1" a="1"/>
  <c r="R4097" i="4" s="1"/>
  <c r="K4098" i="4"/>
  <c r="L4098" i="4"/>
  <c r="M4098" i="4"/>
  <c r="N4098" i="4"/>
  <c r="Q4098" i="4"/>
  <c r="R4098" i="4" s="1" a="1"/>
  <c r="R4098" i="4" s="1"/>
  <c r="K4099" i="4"/>
  <c r="L4099" i="4"/>
  <c r="M4099" i="4"/>
  <c r="N4099" i="4"/>
  <c r="P4099" i="4" s="1" a="1"/>
  <c r="P4099" i="4"/>
  <c r="Q4099" i="4"/>
  <c r="R4099" i="4" s="1" a="1"/>
  <c r="R4099" i="4" s="1"/>
  <c r="K4100" i="4"/>
  <c r="L4100" i="4"/>
  <c r="M4100" i="4"/>
  <c r="N4100" i="4"/>
  <c r="P4100" i="4" a="1"/>
  <c r="P4100" i="4" s="1"/>
  <c r="Q4100" i="4"/>
  <c r="R4100" i="4" s="1" a="1"/>
  <c r="R4100" i="4" s="1"/>
  <c r="K4101" i="4"/>
  <c r="L4101" i="4"/>
  <c r="M4101" i="4"/>
  <c r="N4101" i="4"/>
  <c r="O4101" i="4" a="1"/>
  <c r="O4101" i="4"/>
  <c r="P4101" i="4" a="1"/>
  <c r="P4101" i="4" s="1"/>
  <c r="Q4101" i="4"/>
  <c r="R4101" i="4" s="1" a="1"/>
  <c r="R4101" i="4" s="1"/>
  <c r="K4102" i="4"/>
  <c r="L4102" i="4"/>
  <c r="M4102" i="4"/>
  <c r="Q4102" i="4" s="1"/>
  <c r="R4102" i="4" s="1" a="1"/>
  <c r="R4102" i="4" s="1"/>
  <c r="N4102" i="4"/>
  <c r="P4102" i="4" s="1" a="1"/>
  <c r="P4102" i="4" s="1"/>
  <c r="O4102" i="4" a="1"/>
  <c r="O4102" i="4" s="1"/>
  <c r="K4103" i="4"/>
  <c r="L4103" i="4"/>
  <c r="M4103" i="4"/>
  <c r="Q4103" i="4" s="1"/>
  <c r="R4103" i="4" s="1" a="1"/>
  <c r="R4103" i="4" s="1"/>
  <c r="N4103" i="4"/>
  <c r="O4103" i="4" a="1"/>
  <c r="O4103" i="4" s="1"/>
  <c r="K4104" i="4"/>
  <c r="L4104" i="4"/>
  <c r="M4104" i="4"/>
  <c r="Q4104" i="4" s="1"/>
  <c r="R4104" i="4" s="1" a="1"/>
  <c r="R4104" i="4" s="1"/>
  <c r="N4104" i="4"/>
  <c r="P4104" i="4" a="1"/>
  <c r="P4104" i="4" s="1"/>
  <c r="K4105" i="4"/>
  <c r="L4105" i="4"/>
  <c r="M4105" i="4"/>
  <c r="Q4105" i="4" s="1"/>
  <c r="R4105" i="4" s="1" a="1"/>
  <c r="R4105" i="4" s="1"/>
  <c r="N4105" i="4"/>
  <c r="O4105" i="4" s="1" a="1"/>
  <c r="O4105" i="4" s="1"/>
  <c r="K4106" i="4"/>
  <c r="L4106" i="4"/>
  <c r="M4106" i="4"/>
  <c r="N4106" i="4"/>
  <c r="O4106" i="4" a="1"/>
  <c r="O4106" i="4" s="1"/>
  <c r="P4106" i="4" a="1"/>
  <c r="P4106" i="4"/>
  <c r="Q4106" i="4"/>
  <c r="R4106" i="4" a="1"/>
  <c r="R4106" i="4" s="1"/>
  <c r="K4107" i="4"/>
  <c r="L4107" i="4"/>
  <c r="M4107" i="4"/>
  <c r="Q4107" i="4" s="1"/>
  <c r="R4107" i="4" s="1" a="1"/>
  <c r="R4107" i="4" s="1"/>
  <c r="N4107" i="4"/>
  <c r="O4107" i="4" s="1" a="1"/>
  <c r="O4107" i="4" s="1"/>
  <c r="P4107" i="4" a="1"/>
  <c r="P4107" i="4"/>
  <c r="K4108" i="4"/>
  <c r="L4108" i="4"/>
  <c r="M4108" i="4"/>
  <c r="Q4108" i="4" s="1"/>
  <c r="R4108" i="4" s="1" a="1"/>
  <c r="R4108" i="4" s="1"/>
  <c r="N4108" i="4"/>
  <c r="O4108" i="4" s="1" a="1"/>
  <c r="O4108" i="4" s="1"/>
  <c r="K4109" i="4"/>
  <c r="L4109" i="4"/>
  <c r="M4109" i="4"/>
  <c r="Q4109" i="4" s="1"/>
  <c r="R4109" i="4" s="1" a="1"/>
  <c r="R4109" i="4" s="1"/>
  <c r="N4109" i="4"/>
  <c r="O4109" i="4" a="1"/>
  <c r="O4109" i="4" s="1"/>
  <c r="K4110" i="4"/>
  <c r="L4110" i="4"/>
  <c r="M4110" i="4"/>
  <c r="Q4110" i="4" s="1"/>
  <c r="R4110" i="4" s="1" a="1"/>
  <c r="R4110" i="4" s="1"/>
  <c r="N4110" i="4"/>
  <c r="K4111" i="4"/>
  <c r="L4111" i="4"/>
  <c r="M4111" i="4"/>
  <c r="Q4111" i="4" s="1"/>
  <c r="R4111" i="4" s="1" a="1"/>
  <c r="R4111" i="4" s="1"/>
  <c r="N4111" i="4"/>
  <c r="K4112" i="4"/>
  <c r="L4112" i="4"/>
  <c r="M4112" i="4"/>
  <c r="N4112" i="4"/>
  <c r="P4112" i="4" s="1" a="1"/>
  <c r="P4112" i="4" s="1"/>
  <c r="Q4112" i="4"/>
  <c r="R4112" i="4" s="1" a="1"/>
  <c r="R4112" i="4" s="1"/>
  <c r="K4113" i="4"/>
  <c r="S4113" i="4" s="1"/>
  <c r="T4113" i="4" s="1"/>
  <c r="L4113" i="4"/>
  <c r="M4113" i="4"/>
  <c r="N4113" i="4"/>
  <c r="O4113" i="4" a="1"/>
  <c r="O4113" i="4" s="1"/>
  <c r="P4113" i="4" a="1"/>
  <c r="P4113" i="4" s="1"/>
  <c r="Q4113" i="4"/>
  <c r="R4113" i="4" s="1" a="1"/>
  <c r="R4113" i="4" s="1"/>
  <c r="K4114" i="4"/>
  <c r="L4114" i="4"/>
  <c r="M4114" i="4"/>
  <c r="Q4114" i="4" s="1"/>
  <c r="R4114" i="4" s="1" a="1"/>
  <c r="R4114" i="4" s="1"/>
  <c r="N4114" i="4"/>
  <c r="P4114" i="4" s="1" a="1"/>
  <c r="P4114" i="4" s="1"/>
  <c r="K4115" i="4"/>
  <c r="L4115" i="4"/>
  <c r="M4115" i="4"/>
  <c r="Q4115" i="4" s="1"/>
  <c r="R4115" i="4" s="1" a="1"/>
  <c r="R4115" i="4" s="1"/>
  <c r="N4115" i="4"/>
  <c r="O4115" i="4" s="1" a="1"/>
  <c r="O4115" i="4" s="1"/>
  <c r="P4115" i="4" a="1"/>
  <c r="P4115" i="4" s="1"/>
  <c r="K4116" i="4"/>
  <c r="L4116" i="4"/>
  <c r="M4116" i="4"/>
  <c r="Q4116" i="4" s="1"/>
  <c r="R4116" i="4" s="1" a="1"/>
  <c r="R4116" i="4" s="1"/>
  <c r="N4116" i="4"/>
  <c r="K4117" i="4"/>
  <c r="L4117" i="4"/>
  <c r="M4117" i="4"/>
  <c r="Q4117" i="4" s="1"/>
  <c r="R4117" i="4" s="1" a="1"/>
  <c r="R4117" i="4" s="1"/>
  <c r="N4117" i="4"/>
  <c r="O4117" i="4" a="1"/>
  <c r="O4117" i="4" s="1"/>
  <c r="K4118" i="4"/>
  <c r="L4118" i="4"/>
  <c r="M4118" i="4"/>
  <c r="Q4118" i="4" s="1"/>
  <c r="N4118" i="4"/>
  <c r="O4118" i="4" a="1"/>
  <c r="O4118" i="4" s="1"/>
  <c r="P4118" i="4" a="1"/>
  <c r="P4118" i="4" s="1"/>
  <c r="R4118" i="4" a="1"/>
  <c r="R4118" i="4" s="1"/>
  <c r="K4119" i="4"/>
  <c r="L4119" i="4"/>
  <c r="M4119" i="4"/>
  <c r="Q4119" i="4" s="1"/>
  <c r="R4119" i="4" s="1" a="1"/>
  <c r="R4119" i="4" s="1"/>
  <c r="N4119" i="4"/>
  <c r="O4119" i="4" a="1"/>
  <c r="O4119" i="4" s="1"/>
  <c r="P4119" i="4" a="1"/>
  <c r="P4119" i="4" s="1"/>
  <c r="S4119" i="4" s="1"/>
  <c r="T4119" i="4" s="1"/>
  <c r="K4120" i="4"/>
  <c r="L4120" i="4"/>
  <c r="M4120" i="4"/>
  <c r="Q4120" i="4" s="1"/>
  <c r="R4120" i="4" s="1" a="1"/>
  <c r="N4120" i="4"/>
  <c r="P4120" i="4" s="1" a="1"/>
  <c r="P4120" i="4" s="1"/>
  <c r="R4120" i="4"/>
  <c r="K4121" i="4"/>
  <c r="L4121" i="4"/>
  <c r="M4121" i="4"/>
  <c r="Q4121" i="4" s="1"/>
  <c r="R4121" i="4" s="1" a="1"/>
  <c r="R4121" i="4" s="1"/>
  <c r="N4121" i="4"/>
  <c r="P4121" i="4" s="1" a="1"/>
  <c r="P4121" i="4" s="1"/>
  <c r="O4121" i="4" a="1"/>
  <c r="O4121" i="4" s="1"/>
  <c r="K4122" i="4"/>
  <c r="L4122" i="4"/>
  <c r="M4122" i="4"/>
  <c r="Q4122" i="4" s="1"/>
  <c r="R4122" i="4" s="1" a="1"/>
  <c r="R4122" i="4" s="1"/>
  <c r="N4122" i="4"/>
  <c r="K4123" i="4"/>
  <c r="L4123" i="4"/>
  <c r="M4123" i="4"/>
  <c r="Q4123" i="4" s="1"/>
  <c r="R4123" i="4" s="1" a="1"/>
  <c r="R4123" i="4" s="1"/>
  <c r="N4123" i="4"/>
  <c r="O4123" i="4" a="1"/>
  <c r="O4123" i="4" s="1"/>
  <c r="P4123" i="4" a="1"/>
  <c r="P4123" i="4" s="1"/>
  <c r="K4124" i="4"/>
  <c r="L4124" i="4"/>
  <c r="M4124" i="4"/>
  <c r="Q4124" i="4" s="1"/>
  <c r="R4124" i="4" s="1" a="1"/>
  <c r="R4124" i="4" s="1"/>
  <c r="N4124" i="4"/>
  <c r="K4125" i="4"/>
  <c r="L4125" i="4"/>
  <c r="M4125" i="4"/>
  <c r="Q4125" i="4" s="1"/>
  <c r="R4125" i="4" s="1" a="1"/>
  <c r="N4125" i="4"/>
  <c r="O4125" i="4" a="1"/>
  <c r="O4125" i="4" s="1"/>
  <c r="P4125" i="4" a="1"/>
  <c r="P4125" i="4" s="1"/>
  <c r="R4125" i="4"/>
  <c r="S4125" i="4"/>
  <c r="T4125" i="4" s="1"/>
  <c r="K4126" i="4"/>
  <c r="L4126" i="4"/>
  <c r="M4126" i="4"/>
  <c r="Q4126" i="4" s="1"/>
  <c r="R4126" i="4" s="1" a="1"/>
  <c r="R4126" i="4" s="1"/>
  <c r="N4126" i="4"/>
  <c r="P4126" i="4" s="1" a="1"/>
  <c r="P4126" i="4" s="1"/>
  <c r="O4126" i="4" a="1"/>
  <c r="O4126" i="4"/>
  <c r="S4126" i="4" s="1"/>
  <c r="T4126" i="4" s="1"/>
  <c r="K4127" i="4"/>
  <c r="L4127" i="4"/>
  <c r="M4127" i="4"/>
  <c r="Q4127" i="4" s="1"/>
  <c r="R4127" i="4" s="1" a="1"/>
  <c r="R4127" i="4" s="1"/>
  <c r="N4127" i="4"/>
  <c r="P4127" i="4" s="1" a="1"/>
  <c r="P4127" i="4" s="1"/>
  <c r="K4128" i="4"/>
  <c r="L4128" i="4"/>
  <c r="M4128" i="4"/>
  <c r="Q4128" i="4" s="1"/>
  <c r="R4128" i="4" s="1" a="1"/>
  <c r="R4128" i="4" s="1"/>
  <c r="N4128" i="4"/>
  <c r="O4128" i="4" s="1" a="1"/>
  <c r="O4128" i="4" s="1"/>
  <c r="K4129" i="4"/>
  <c r="L4129" i="4"/>
  <c r="M4129" i="4"/>
  <c r="Q4129" i="4" s="1"/>
  <c r="R4129" i="4" s="1" a="1"/>
  <c r="R4129" i="4" s="1"/>
  <c r="N4129" i="4"/>
  <c r="P4129" i="4" s="1" a="1"/>
  <c r="P4129" i="4" s="1"/>
  <c r="K4130" i="4"/>
  <c r="L4130" i="4"/>
  <c r="M4130" i="4"/>
  <c r="Q4130" i="4" s="1"/>
  <c r="R4130" i="4" s="1" a="1"/>
  <c r="R4130" i="4" s="1"/>
  <c r="N4130" i="4"/>
  <c r="P4130" i="4" a="1"/>
  <c r="P4130" i="4" s="1"/>
  <c r="K4131" i="4"/>
  <c r="L4131" i="4"/>
  <c r="M4131" i="4"/>
  <c r="Q4131" i="4" s="1"/>
  <c r="R4131" i="4" s="1" a="1"/>
  <c r="R4131" i="4" s="1"/>
  <c r="N4131" i="4"/>
  <c r="K4132" i="4"/>
  <c r="L4132" i="4"/>
  <c r="M4132" i="4"/>
  <c r="Q4132" i="4" s="1"/>
  <c r="N4132" i="4"/>
  <c r="O4132" i="4" s="1" a="1"/>
  <c r="O4132" i="4" s="1"/>
  <c r="R4132" i="4" a="1"/>
  <c r="R4132" i="4" s="1"/>
  <c r="K4133" i="4"/>
  <c r="L4133" i="4"/>
  <c r="M4133" i="4"/>
  <c r="N4133" i="4"/>
  <c r="Q4133" i="4"/>
  <c r="R4133" i="4" s="1" a="1"/>
  <c r="R4133" i="4" s="1"/>
  <c r="K4134" i="4"/>
  <c r="L4134" i="4"/>
  <c r="M4134" i="4"/>
  <c r="Q4134" i="4" s="1"/>
  <c r="R4134" i="4" s="1" a="1"/>
  <c r="R4134" i="4" s="1"/>
  <c r="N4134" i="4"/>
  <c r="K4135" i="4"/>
  <c r="L4135" i="4"/>
  <c r="M4135" i="4"/>
  <c r="Q4135" i="4" s="1"/>
  <c r="R4135" i="4" s="1" a="1"/>
  <c r="R4135" i="4" s="1"/>
  <c r="N4135" i="4"/>
  <c r="K4136" i="4"/>
  <c r="L4136" i="4"/>
  <c r="M4136" i="4"/>
  <c r="Q4136" i="4" s="1"/>
  <c r="R4136" i="4" s="1" a="1"/>
  <c r="R4136" i="4" s="1"/>
  <c r="N4136" i="4"/>
  <c r="K4137" i="4"/>
  <c r="L4137" i="4"/>
  <c r="M4137" i="4"/>
  <c r="Q4137" i="4" s="1"/>
  <c r="R4137" i="4" s="1" a="1"/>
  <c r="R4137" i="4" s="1"/>
  <c r="N4137" i="4"/>
  <c r="O4137" i="4" a="1"/>
  <c r="O4137" i="4" s="1"/>
  <c r="P4137" i="4" a="1"/>
  <c r="P4137" i="4"/>
  <c r="K4138" i="4"/>
  <c r="L4138" i="4"/>
  <c r="M4138" i="4"/>
  <c r="Q4138" i="4" s="1"/>
  <c r="R4138" i="4" s="1" a="1"/>
  <c r="R4138" i="4" s="1"/>
  <c r="N4138" i="4"/>
  <c r="O4138" i="4" s="1" a="1"/>
  <c r="O4138" i="4" s="1"/>
  <c r="P4138" i="4" a="1"/>
  <c r="P4138" i="4" s="1"/>
  <c r="K4139" i="4"/>
  <c r="L4139" i="4"/>
  <c r="M4139" i="4"/>
  <c r="N4139" i="4"/>
  <c r="O4139" i="4" a="1"/>
  <c r="O4139" i="4"/>
  <c r="P4139" i="4" a="1"/>
  <c r="P4139" i="4" s="1"/>
  <c r="Q4139" i="4"/>
  <c r="R4139" i="4" s="1" a="1"/>
  <c r="R4139" i="4" s="1"/>
  <c r="K4140" i="4"/>
  <c r="L4140" i="4"/>
  <c r="M4140" i="4"/>
  <c r="Q4140" i="4" s="1"/>
  <c r="R4140" i="4" s="1" a="1"/>
  <c r="R4140" i="4" s="1"/>
  <c r="N4140" i="4"/>
  <c r="O4140" i="4" s="1" a="1"/>
  <c r="O4140" i="4" s="1"/>
  <c r="K4141" i="4"/>
  <c r="L4141" i="4"/>
  <c r="M4141" i="4"/>
  <c r="Q4141" i="4" s="1"/>
  <c r="R4141" i="4" s="1" a="1"/>
  <c r="R4141" i="4" s="1"/>
  <c r="N4141" i="4"/>
  <c r="O4141" i="4" s="1" a="1"/>
  <c r="O4141" i="4" s="1"/>
  <c r="K4142" i="4"/>
  <c r="L4142" i="4"/>
  <c r="M4142" i="4"/>
  <c r="Q4142" i="4" s="1"/>
  <c r="R4142" i="4" s="1" a="1"/>
  <c r="R4142" i="4" s="1"/>
  <c r="N4142" i="4"/>
  <c r="O4142" i="4" s="1" a="1"/>
  <c r="O4142" i="4" s="1"/>
  <c r="K4143" i="4"/>
  <c r="L4143" i="4"/>
  <c r="M4143" i="4"/>
  <c r="Q4143" i="4" s="1"/>
  <c r="R4143" i="4" s="1" a="1"/>
  <c r="R4143" i="4" s="1"/>
  <c r="N4143" i="4"/>
  <c r="O4143" i="4" a="1"/>
  <c r="O4143" i="4"/>
  <c r="K4144" i="4"/>
  <c r="L4144" i="4"/>
  <c r="M4144" i="4"/>
  <c r="Q4144" i="4" s="1"/>
  <c r="R4144" i="4" s="1" a="1"/>
  <c r="R4144" i="4" s="1"/>
  <c r="N4144" i="4"/>
  <c r="O4144" i="4" s="1" a="1"/>
  <c r="O4144" i="4" s="1"/>
  <c r="K4145" i="4"/>
  <c r="L4145" i="4"/>
  <c r="M4145" i="4"/>
  <c r="Q4145" i="4" s="1"/>
  <c r="R4145" i="4" s="1" a="1"/>
  <c r="R4145" i="4" s="1"/>
  <c r="N4145" i="4"/>
  <c r="O4145" i="4" s="1" a="1"/>
  <c r="O4145" i="4" s="1"/>
  <c r="P4145" i="4" a="1"/>
  <c r="P4145" i="4"/>
  <c r="K4146" i="4"/>
  <c r="L4146" i="4"/>
  <c r="M4146" i="4"/>
  <c r="Q4146" i="4" s="1"/>
  <c r="N4146" i="4"/>
  <c r="P4146" i="4" a="1"/>
  <c r="P4146" i="4" s="1"/>
  <c r="R4146" i="4" a="1"/>
  <c r="R4146" i="4" s="1"/>
  <c r="K4147" i="4"/>
  <c r="L4147" i="4"/>
  <c r="M4147" i="4"/>
  <c r="N4147" i="4"/>
  <c r="P4147" i="4" s="1" a="1"/>
  <c r="P4147" i="4" s="1"/>
  <c r="Q4147" i="4"/>
  <c r="R4147" i="4" s="1" a="1"/>
  <c r="R4147" i="4" s="1"/>
  <c r="K4148" i="4"/>
  <c r="L4148" i="4"/>
  <c r="M4148" i="4"/>
  <c r="N4148" i="4"/>
  <c r="P4148" i="4" s="1" a="1"/>
  <c r="O4148" i="4" a="1"/>
  <c r="O4148" i="4" s="1"/>
  <c r="S4148" i="4" s="1"/>
  <c r="P4148" i="4"/>
  <c r="Q4148" i="4"/>
  <c r="R4148" i="4" s="1" a="1"/>
  <c r="R4148" i="4" s="1"/>
  <c r="T4148" i="4" s="1"/>
  <c r="K4149" i="4"/>
  <c r="L4149" i="4"/>
  <c r="M4149" i="4"/>
  <c r="Q4149" i="4" s="1"/>
  <c r="R4149" i="4" s="1" a="1"/>
  <c r="R4149" i="4" s="1"/>
  <c r="N4149" i="4"/>
  <c r="O4149" i="4" s="1" a="1"/>
  <c r="O4149" i="4" s="1"/>
  <c r="K4150" i="4"/>
  <c r="L4150" i="4"/>
  <c r="M4150" i="4"/>
  <c r="N4150" i="4"/>
  <c r="O4150" i="4" s="1" a="1"/>
  <c r="O4150" i="4" s="1"/>
  <c r="Q4150" i="4"/>
  <c r="R4150" i="4" s="1" a="1"/>
  <c r="R4150" i="4"/>
  <c r="K4151" i="4"/>
  <c r="L4151" i="4"/>
  <c r="M4151" i="4"/>
  <c r="N4151" i="4"/>
  <c r="O4151" i="4" s="1" a="1"/>
  <c r="O4151" i="4" s="1"/>
  <c r="Q4151" i="4"/>
  <c r="R4151" i="4" a="1"/>
  <c r="R4151" i="4"/>
  <c r="K4152" i="4"/>
  <c r="L4152" i="4"/>
  <c r="M4152" i="4"/>
  <c r="N4152" i="4"/>
  <c r="O4152" i="4" s="1" a="1"/>
  <c r="O4152" i="4" s="1"/>
  <c r="Q4152" i="4"/>
  <c r="R4152" i="4" s="1" a="1"/>
  <c r="R4152" i="4" s="1"/>
  <c r="K4153" i="4"/>
  <c r="L4153" i="4"/>
  <c r="M4153" i="4"/>
  <c r="Q4153" i="4" s="1"/>
  <c r="R4153" i="4" s="1" a="1"/>
  <c r="R4153" i="4" s="1"/>
  <c r="N4153" i="4"/>
  <c r="P4153" i="4" s="1" a="1"/>
  <c r="P4153" i="4" s="1"/>
  <c r="O4153" i="4" a="1"/>
  <c r="O4153" i="4" s="1"/>
  <c r="K4154" i="4"/>
  <c r="L4154" i="4"/>
  <c r="M4154" i="4"/>
  <c r="Q4154" i="4" s="1"/>
  <c r="R4154" i="4" s="1" a="1"/>
  <c r="R4154" i="4" s="1"/>
  <c r="N4154" i="4"/>
  <c r="O4154" i="4" a="1"/>
  <c r="O4154" i="4" s="1"/>
  <c r="P4154" i="4" a="1"/>
  <c r="P4154" i="4" s="1"/>
  <c r="K4155" i="4"/>
  <c r="L4155" i="4"/>
  <c r="M4155" i="4"/>
  <c r="N4155" i="4"/>
  <c r="O4155" i="4" s="1" a="1"/>
  <c r="O4155" i="4" s="1"/>
  <c r="Q4155" i="4"/>
  <c r="R4155" i="4" a="1"/>
  <c r="R4155" i="4" s="1"/>
  <c r="K4156" i="4"/>
  <c r="L4156" i="4"/>
  <c r="M4156" i="4"/>
  <c r="Q4156" i="4" s="1"/>
  <c r="R4156" i="4" s="1" a="1"/>
  <c r="R4156" i="4" s="1"/>
  <c r="N4156" i="4"/>
  <c r="O4156" i="4" s="1" a="1"/>
  <c r="O4156" i="4" s="1"/>
  <c r="K4157" i="4"/>
  <c r="L4157" i="4"/>
  <c r="M4157" i="4"/>
  <c r="Q4157" i="4" s="1"/>
  <c r="R4157" i="4" s="1" a="1"/>
  <c r="R4157" i="4" s="1"/>
  <c r="N4157" i="4"/>
  <c r="O4157" i="4" s="1" a="1"/>
  <c r="O4157" i="4" s="1"/>
  <c r="K4158" i="4"/>
  <c r="L4158" i="4"/>
  <c r="M4158" i="4"/>
  <c r="Q4158" i="4" s="1"/>
  <c r="R4158" i="4" s="1" a="1"/>
  <c r="R4158" i="4" s="1"/>
  <c r="N4158" i="4"/>
  <c r="O4158" i="4" s="1" a="1"/>
  <c r="O4158" i="4" s="1"/>
  <c r="K4159" i="4"/>
  <c r="L4159" i="4"/>
  <c r="M4159" i="4"/>
  <c r="Q4159" i="4" s="1"/>
  <c r="R4159" i="4" s="1" a="1"/>
  <c r="R4159" i="4" s="1"/>
  <c r="N4159" i="4"/>
  <c r="K4160" i="4"/>
  <c r="L4160" i="4"/>
  <c r="M4160" i="4"/>
  <c r="Q4160" i="4" s="1"/>
  <c r="R4160" i="4" s="1" a="1"/>
  <c r="R4160" i="4" s="1"/>
  <c r="N4160" i="4"/>
  <c r="K4161" i="4"/>
  <c r="L4161" i="4"/>
  <c r="M4161" i="4"/>
  <c r="Q4161" i="4" s="1"/>
  <c r="R4161" i="4" s="1" a="1"/>
  <c r="R4161" i="4" s="1"/>
  <c r="N4161" i="4"/>
  <c r="P4161" i="4" a="1"/>
  <c r="P4161" i="4" s="1"/>
  <c r="K4162" i="4"/>
  <c r="L4162" i="4"/>
  <c r="M4162" i="4"/>
  <c r="Q4162" i="4" s="1"/>
  <c r="R4162" i="4" s="1" a="1"/>
  <c r="R4162" i="4" s="1"/>
  <c r="N4162" i="4"/>
  <c r="K4163" i="4"/>
  <c r="L4163" i="4"/>
  <c r="M4163" i="4"/>
  <c r="N4163" i="4"/>
  <c r="O4163" i="4" a="1"/>
  <c r="O4163" i="4"/>
  <c r="P4163" i="4" a="1"/>
  <c r="P4163" i="4" s="1"/>
  <c r="Q4163" i="4"/>
  <c r="R4163" i="4" s="1" a="1"/>
  <c r="R4163" i="4" s="1"/>
  <c r="K4164" i="4"/>
  <c r="L4164" i="4"/>
  <c r="M4164" i="4"/>
  <c r="N4164" i="4"/>
  <c r="O4164" i="4" s="1" a="1"/>
  <c r="O4164" i="4" s="1"/>
  <c r="Q4164" i="4"/>
  <c r="R4164" i="4" s="1" a="1"/>
  <c r="R4164" i="4" s="1"/>
  <c r="K4165" i="4"/>
  <c r="L4165" i="4"/>
  <c r="M4165" i="4"/>
  <c r="Q4165" i="4" s="1"/>
  <c r="R4165" i="4" s="1" a="1"/>
  <c r="R4165" i="4" s="1"/>
  <c r="N4165" i="4"/>
  <c r="O4165" i="4" s="1" a="1"/>
  <c r="O4165" i="4" s="1"/>
  <c r="K4166" i="4"/>
  <c r="L4166" i="4"/>
  <c r="M4166" i="4"/>
  <c r="Q4166" i="4" s="1"/>
  <c r="R4166" i="4" s="1" a="1"/>
  <c r="R4166" i="4" s="1"/>
  <c r="N4166" i="4"/>
  <c r="K4167" i="4"/>
  <c r="L4167" i="4"/>
  <c r="M4167" i="4"/>
  <c r="Q4167" i="4" s="1"/>
  <c r="R4167" i="4" s="1" a="1"/>
  <c r="R4167" i="4" s="1"/>
  <c r="N4167" i="4"/>
  <c r="K4168" i="4"/>
  <c r="L4168" i="4"/>
  <c r="M4168" i="4"/>
  <c r="Q4168" i="4" s="1"/>
  <c r="R4168" i="4" s="1" a="1"/>
  <c r="R4168" i="4" s="1"/>
  <c r="N4168" i="4"/>
  <c r="K4169" i="4"/>
  <c r="L4169" i="4"/>
  <c r="M4169" i="4"/>
  <c r="Q4169" i="4" s="1"/>
  <c r="R4169" i="4" s="1" a="1"/>
  <c r="R4169" i="4" s="1"/>
  <c r="N4169" i="4"/>
  <c r="K4170" i="4"/>
  <c r="L4170" i="4"/>
  <c r="M4170" i="4"/>
  <c r="Q4170" i="4" s="1"/>
  <c r="R4170" i="4" s="1" a="1"/>
  <c r="R4170" i="4" s="1"/>
  <c r="N4170" i="4"/>
  <c r="K4171" i="4"/>
  <c r="L4171" i="4"/>
  <c r="M4171" i="4"/>
  <c r="Q4171" i="4" s="1"/>
  <c r="R4171" i="4" s="1" a="1"/>
  <c r="R4171" i="4" s="1"/>
  <c r="N4171" i="4"/>
  <c r="K4172" i="4"/>
  <c r="L4172" i="4"/>
  <c r="M4172" i="4"/>
  <c r="Q4172" i="4" s="1"/>
  <c r="R4172" i="4" s="1" a="1"/>
  <c r="R4172" i="4" s="1"/>
  <c r="N4172" i="4"/>
  <c r="K4173" i="4"/>
  <c r="L4173" i="4"/>
  <c r="M4173" i="4"/>
  <c r="Q4173" i="4" s="1"/>
  <c r="R4173" i="4" s="1" a="1"/>
  <c r="R4173" i="4" s="1"/>
  <c r="N4173" i="4"/>
  <c r="K4174" i="4"/>
  <c r="L4174" i="4"/>
  <c r="M4174" i="4"/>
  <c r="Q4174" i="4" s="1"/>
  <c r="R4174" i="4" s="1" a="1"/>
  <c r="R4174" i="4" s="1"/>
  <c r="N4174" i="4"/>
  <c r="K4175" i="4"/>
  <c r="L4175" i="4"/>
  <c r="M4175" i="4"/>
  <c r="Q4175" i="4" s="1"/>
  <c r="R4175" i="4" s="1" a="1"/>
  <c r="N4175" i="4"/>
  <c r="O4175" i="4" s="1" a="1"/>
  <c r="O4175" i="4" s="1"/>
  <c r="R4175" i="4"/>
  <c r="K4176" i="4"/>
  <c r="L4176" i="4"/>
  <c r="M4176" i="4"/>
  <c r="Q4176" i="4" s="1"/>
  <c r="R4176" i="4" s="1" a="1"/>
  <c r="R4176" i="4" s="1"/>
  <c r="N4176" i="4"/>
  <c r="O4176" i="4" s="1" a="1"/>
  <c r="O4176" i="4" s="1"/>
  <c r="P4176" i="4" a="1"/>
  <c r="P4176" i="4" s="1"/>
  <c r="K4177" i="4"/>
  <c r="L4177" i="4"/>
  <c r="M4177" i="4"/>
  <c r="N4177" i="4"/>
  <c r="Q4177" i="4"/>
  <c r="R4177" i="4" s="1" a="1"/>
  <c r="R4177" i="4" s="1"/>
  <c r="K4178" i="4"/>
  <c r="L4178" i="4"/>
  <c r="M4178" i="4"/>
  <c r="Q4178" i="4" s="1"/>
  <c r="N4178" i="4"/>
  <c r="O4178" i="4" s="1" a="1"/>
  <c r="O4178" i="4" s="1"/>
  <c r="P4178" i="4" a="1"/>
  <c r="P4178" i="4"/>
  <c r="S4178" i="4" s="1"/>
  <c r="R4178" i="4" a="1"/>
  <c r="R4178" i="4" s="1"/>
  <c r="K4179" i="4"/>
  <c r="L4179" i="4"/>
  <c r="M4179" i="4"/>
  <c r="Q4179" i="4" s="1"/>
  <c r="R4179" i="4" s="1" a="1"/>
  <c r="N4179" i="4"/>
  <c r="O4179" i="4" s="1" a="1"/>
  <c r="O4179" i="4" s="1"/>
  <c r="R4179" i="4"/>
  <c r="K4180" i="4"/>
  <c r="L4180" i="4"/>
  <c r="M4180" i="4"/>
  <c r="N4180" i="4"/>
  <c r="O4180" i="4" s="1" a="1"/>
  <c r="O4180" i="4" s="1"/>
  <c r="P4180" i="4" a="1"/>
  <c r="P4180" i="4"/>
  <c r="Q4180" i="4"/>
  <c r="R4180" i="4" s="1" a="1"/>
  <c r="R4180" i="4" s="1"/>
  <c r="K4181" i="4"/>
  <c r="L4181" i="4"/>
  <c r="M4181" i="4"/>
  <c r="N4181" i="4"/>
  <c r="Q4181" i="4"/>
  <c r="R4181" i="4" s="1" a="1"/>
  <c r="R4181" i="4"/>
  <c r="K4182" i="4"/>
  <c r="L4182" i="4"/>
  <c r="M4182" i="4"/>
  <c r="Q4182" i="4" s="1"/>
  <c r="R4182" i="4" s="1" a="1"/>
  <c r="R4182" i="4" s="1"/>
  <c r="N4182" i="4"/>
  <c r="K4183" i="4"/>
  <c r="L4183" i="4"/>
  <c r="M4183" i="4"/>
  <c r="N4183" i="4"/>
  <c r="O4183" i="4" s="1" a="1"/>
  <c r="O4183" i="4" s="1"/>
  <c r="Q4183" i="4"/>
  <c r="R4183" i="4" a="1"/>
  <c r="R4183" i="4" s="1"/>
  <c r="K4184" i="4"/>
  <c r="L4184" i="4"/>
  <c r="M4184" i="4"/>
  <c r="N4184" i="4"/>
  <c r="P4184" i="4" s="1" a="1"/>
  <c r="P4184" i="4"/>
  <c r="Q4184" i="4"/>
  <c r="R4184" i="4" a="1"/>
  <c r="R4184" i="4" s="1"/>
  <c r="K4185" i="4"/>
  <c r="L4185" i="4"/>
  <c r="M4185" i="4"/>
  <c r="N4185" i="4"/>
  <c r="O4185" i="4" s="1" a="1"/>
  <c r="O4185" i="4" s="1"/>
  <c r="Q4185" i="4"/>
  <c r="R4185" i="4" s="1" a="1"/>
  <c r="R4185" i="4" s="1"/>
  <c r="K4186" i="4"/>
  <c r="L4186" i="4"/>
  <c r="M4186" i="4"/>
  <c r="N4186" i="4"/>
  <c r="O4186" i="4" s="1" a="1"/>
  <c r="O4186" i="4" s="1"/>
  <c r="Q4186" i="4"/>
  <c r="R4186" i="4" s="1" a="1"/>
  <c r="R4186" i="4" s="1"/>
  <c r="K4187" i="4"/>
  <c r="L4187" i="4"/>
  <c r="M4187" i="4"/>
  <c r="N4187" i="4"/>
  <c r="O4187" i="4" s="1" a="1"/>
  <c r="O4187" i="4" s="1"/>
  <c r="Q4187" i="4"/>
  <c r="R4187" i="4" s="1" a="1"/>
  <c r="R4187" i="4" s="1"/>
  <c r="K4188" i="4"/>
  <c r="L4188" i="4"/>
  <c r="M4188" i="4"/>
  <c r="N4188" i="4"/>
  <c r="Q4188" i="4"/>
  <c r="R4188" i="4" s="1" a="1"/>
  <c r="R4188" i="4" s="1"/>
  <c r="K4189" i="4"/>
  <c r="L4189" i="4"/>
  <c r="M4189" i="4"/>
  <c r="Q4189" i="4" s="1"/>
  <c r="R4189" i="4" s="1" a="1"/>
  <c r="R4189" i="4" s="1"/>
  <c r="N4189" i="4"/>
  <c r="O4189" i="4" s="1" a="1"/>
  <c r="O4189" i="4" s="1"/>
  <c r="K4190" i="4"/>
  <c r="L4190" i="4"/>
  <c r="M4190" i="4"/>
  <c r="Q4190" i="4" s="1"/>
  <c r="R4190" i="4" s="1" a="1"/>
  <c r="R4190" i="4" s="1"/>
  <c r="N4190" i="4"/>
  <c r="O4190" i="4" a="1"/>
  <c r="O4190" i="4" s="1"/>
  <c r="K4191" i="4"/>
  <c r="L4191" i="4"/>
  <c r="M4191" i="4"/>
  <c r="Q4191" i="4" s="1"/>
  <c r="N4191" i="4"/>
  <c r="R4191" i="4" a="1"/>
  <c r="R4191" i="4" s="1"/>
  <c r="K4192" i="4"/>
  <c r="L4192" i="4"/>
  <c r="M4192" i="4"/>
  <c r="Q4192" i="4" s="1"/>
  <c r="R4192" i="4" s="1" a="1"/>
  <c r="R4192" i="4" s="1"/>
  <c r="N4192" i="4"/>
  <c r="K4193" i="4"/>
  <c r="L4193" i="4"/>
  <c r="M4193" i="4"/>
  <c r="N4193" i="4"/>
  <c r="O4193" i="4" s="1" a="1"/>
  <c r="O4193" i="4" s="1"/>
  <c r="Q4193" i="4"/>
  <c r="R4193" i="4" s="1" a="1"/>
  <c r="R4193" i="4" s="1"/>
  <c r="K4194" i="4"/>
  <c r="L4194" i="4"/>
  <c r="M4194" i="4"/>
  <c r="Q4194" i="4" s="1"/>
  <c r="N4194" i="4"/>
  <c r="R4194" i="4" a="1"/>
  <c r="R4194" i="4" s="1"/>
  <c r="K4195" i="4"/>
  <c r="L4195" i="4"/>
  <c r="M4195" i="4"/>
  <c r="Q4195" i="4" s="1"/>
  <c r="R4195" i="4" s="1" a="1"/>
  <c r="R4195" i="4" s="1"/>
  <c r="N4195" i="4"/>
  <c r="K4196" i="4"/>
  <c r="L4196" i="4"/>
  <c r="M4196" i="4"/>
  <c r="N4196" i="4"/>
  <c r="O4196" i="4" a="1"/>
  <c r="O4196" i="4" s="1"/>
  <c r="Q4196" i="4"/>
  <c r="R4196" i="4" s="1" a="1"/>
  <c r="R4196" i="4" s="1"/>
  <c r="K4197" i="4"/>
  <c r="L4197" i="4"/>
  <c r="M4197" i="4"/>
  <c r="N4197" i="4"/>
  <c r="O4197" i="4" s="1" a="1"/>
  <c r="O4197" i="4" s="1"/>
  <c r="P4197" i="4" a="1"/>
  <c r="P4197" i="4" s="1"/>
  <c r="Q4197" i="4"/>
  <c r="R4197" i="4" s="1" a="1"/>
  <c r="R4197" i="4" s="1"/>
  <c r="K4198" i="4"/>
  <c r="L4198" i="4"/>
  <c r="M4198" i="4"/>
  <c r="N4198" i="4"/>
  <c r="P4198" i="4" s="1" a="1"/>
  <c r="P4198" i="4" s="1"/>
  <c r="Q4198" i="4"/>
  <c r="R4198" i="4" s="1" a="1"/>
  <c r="R4198" i="4" s="1"/>
  <c r="K4199" i="4"/>
  <c r="L4199" i="4"/>
  <c r="M4199" i="4"/>
  <c r="N4199" i="4"/>
  <c r="O4199" i="4" a="1"/>
  <c r="O4199" i="4" s="1"/>
  <c r="P4199" i="4" a="1"/>
  <c r="P4199" i="4" s="1"/>
  <c r="Q4199" i="4"/>
  <c r="R4199" i="4" s="1" a="1"/>
  <c r="R4199" i="4" s="1"/>
  <c r="K4200" i="4"/>
  <c r="L4200" i="4"/>
  <c r="M4200" i="4"/>
  <c r="Q4200" i="4" s="1"/>
  <c r="R4200" i="4" s="1" a="1"/>
  <c r="R4200" i="4" s="1"/>
  <c r="N4200" i="4"/>
  <c r="K4201" i="4"/>
  <c r="L4201" i="4"/>
  <c r="M4201" i="4"/>
  <c r="Q4201" i="4" s="1"/>
  <c r="R4201" i="4" s="1" a="1"/>
  <c r="R4201" i="4" s="1"/>
  <c r="N4201" i="4"/>
  <c r="P4201" i="4" s="1" a="1"/>
  <c r="P4201" i="4" s="1"/>
  <c r="O4201" i="4" a="1"/>
  <c r="O4201" i="4" s="1"/>
  <c r="K4202" i="4"/>
  <c r="L4202" i="4"/>
  <c r="M4202" i="4"/>
  <c r="Q4202" i="4" s="1"/>
  <c r="R4202" i="4" s="1" a="1"/>
  <c r="R4202" i="4" s="1"/>
  <c r="N4202" i="4"/>
  <c r="K4203" i="4"/>
  <c r="L4203" i="4"/>
  <c r="M4203" i="4"/>
  <c r="Q4203" i="4" s="1"/>
  <c r="R4203" i="4" s="1" a="1"/>
  <c r="R4203" i="4" s="1"/>
  <c r="N4203" i="4"/>
  <c r="K4204" i="4"/>
  <c r="L4204" i="4"/>
  <c r="M4204" i="4"/>
  <c r="Q4204" i="4" s="1"/>
  <c r="R4204" i="4" s="1" a="1"/>
  <c r="R4204" i="4" s="1"/>
  <c r="N4204" i="4"/>
  <c r="P4204" i="4" s="1" a="1"/>
  <c r="P4204" i="4" s="1"/>
  <c r="O4204" i="4" a="1"/>
  <c r="O4204" i="4" s="1"/>
  <c r="K4205" i="4"/>
  <c r="L4205" i="4"/>
  <c r="M4205" i="4"/>
  <c r="Q4205" i="4" s="1"/>
  <c r="R4205" i="4" s="1" a="1"/>
  <c r="R4205" i="4" s="1"/>
  <c r="N4205" i="4"/>
  <c r="O4205" i="4" s="1" a="1"/>
  <c r="O4205" i="4" s="1"/>
  <c r="K4206" i="4"/>
  <c r="L4206" i="4"/>
  <c r="M4206" i="4"/>
  <c r="Q4206" i="4" s="1"/>
  <c r="R4206" i="4" s="1" a="1"/>
  <c r="R4206" i="4" s="1"/>
  <c r="N4206" i="4"/>
  <c r="K4207" i="4"/>
  <c r="L4207" i="4"/>
  <c r="M4207" i="4"/>
  <c r="Q4207" i="4" s="1"/>
  <c r="R4207" i="4" s="1" a="1"/>
  <c r="R4207" i="4" s="1"/>
  <c r="N4207" i="4"/>
  <c r="O4207" i="4" s="1" a="1"/>
  <c r="O4207" i="4" s="1"/>
  <c r="P4207" i="4" a="1"/>
  <c r="P4207" i="4" s="1"/>
  <c r="K4208" i="4"/>
  <c r="L4208" i="4"/>
  <c r="M4208" i="4"/>
  <c r="Q4208" i="4" s="1"/>
  <c r="R4208" i="4" s="1" a="1"/>
  <c r="R4208" i="4" s="1"/>
  <c r="N4208" i="4"/>
  <c r="O4208" i="4" a="1"/>
  <c r="O4208" i="4" s="1"/>
  <c r="K4209" i="4"/>
  <c r="L4209" i="4"/>
  <c r="M4209" i="4"/>
  <c r="Q4209" i="4" s="1"/>
  <c r="R4209" i="4" s="1" a="1"/>
  <c r="R4209" i="4" s="1"/>
  <c r="N4209" i="4"/>
  <c r="K4210" i="4"/>
  <c r="L4210" i="4"/>
  <c r="M4210" i="4"/>
  <c r="Q4210" i="4" s="1"/>
  <c r="R4210" i="4" s="1" a="1"/>
  <c r="R4210" i="4" s="1"/>
  <c r="N4210" i="4"/>
  <c r="P4210" i="4" s="1" a="1"/>
  <c r="P4210" i="4" s="1"/>
  <c r="K4211" i="4"/>
  <c r="L4211" i="4"/>
  <c r="M4211" i="4"/>
  <c r="Q4211" i="4" s="1"/>
  <c r="R4211" i="4" s="1" a="1"/>
  <c r="R4211" i="4" s="1"/>
  <c r="N4211" i="4"/>
  <c r="P4211" i="4" s="1" a="1"/>
  <c r="P4211" i="4" s="1"/>
  <c r="K4212" i="4"/>
  <c r="L4212" i="4"/>
  <c r="M4212" i="4"/>
  <c r="N4212" i="4"/>
  <c r="P4212" i="4" s="1" a="1"/>
  <c r="P4212" i="4" s="1"/>
  <c r="Q4212" i="4"/>
  <c r="R4212" i="4" s="1" a="1"/>
  <c r="R4212" i="4" s="1"/>
  <c r="K4213" i="4"/>
  <c r="L4213" i="4"/>
  <c r="M4213" i="4"/>
  <c r="Q4213" i="4" s="1"/>
  <c r="R4213" i="4" s="1" a="1"/>
  <c r="R4213" i="4" s="1"/>
  <c r="N4213" i="4"/>
  <c r="P4213" i="4" s="1" a="1"/>
  <c r="P4213" i="4" s="1"/>
  <c r="K4214" i="4"/>
  <c r="L4214" i="4"/>
  <c r="M4214" i="4"/>
  <c r="Q4214" i="4" s="1"/>
  <c r="R4214" i="4" s="1" a="1"/>
  <c r="R4214" i="4" s="1"/>
  <c r="N4214" i="4"/>
  <c r="K4215" i="4"/>
  <c r="L4215" i="4"/>
  <c r="M4215" i="4"/>
  <c r="Q4215" i="4" s="1"/>
  <c r="R4215" i="4" s="1" a="1"/>
  <c r="R4215" i="4" s="1"/>
  <c r="N4215" i="4"/>
  <c r="K4216" i="4"/>
  <c r="L4216" i="4"/>
  <c r="M4216" i="4"/>
  <c r="Q4216" i="4" s="1"/>
  <c r="R4216" i="4" s="1" a="1"/>
  <c r="R4216" i="4" s="1"/>
  <c r="N4216" i="4"/>
  <c r="K4217" i="4"/>
  <c r="L4217" i="4"/>
  <c r="M4217" i="4"/>
  <c r="Q4217" i="4" s="1"/>
  <c r="R4217" i="4" s="1" a="1"/>
  <c r="N4217" i="4"/>
  <c r="R4217" i="4"/>
  <c r="K4218" i="4"/>
  <c r="L4218" i="4"/>
  <c r="M4218" i="4"/>
  <c r="Q4218" i="4" s="1"/>
  <c r="R4218" i="4" s="1" a="1"/>
  <c r="R4218" i="4" s="1"/>
  <c r="N4218" i="4"/>
  <c r="K4219" i="4"/>
  <c r="L4219" i="4"/>
  <c r="M4219" i="4"/>
  <c r="Q4219" i="4" s="1"/>
  <c r="R4219" i="4" s="1" a="1"/>
  <c r="R4219" i="4" s="1"/>
  <c r="N4219" i="4"/>
  <c r="K4220" i="4"/>
  <c r="L4220" i="4"/>
  <c r="M4220" i="4"/>
  <c r="Q4220" i="4" s="1"/>
  <c r="R4220" i="4" s="1" a="1"/>
  <c r="N4220" i="4"/>
  <c r="R4220" i="4"/>
  <c r="K4221" i="4"/>
  <c r="L4221" i="4"/>
  <c r="M4221" i="4"/>
  <c r="Q4221" i="4" s="1"/>
  <c r="R4221" i="4" s="1" a="1"/>
  <c r="R4221" i="4" s="1"/>
  <c r="N4221" i="4"/>
  <c r="K4222" i="4"/>
  <c r="L4222" i="4"/>
  <c r="M4222" i="4"/>
  <c r="Q4222" i="4" s="1"/>
  <c r="R4222" i="4" s="1" a="1"/>
  <c r="R4222" i="4" s="1"/>
  <c r="N4222" i="4"/>
  <c r="K4223" i="4"/>
  <c r="L4223" i="4"/>
  <c r="M4223" i="4"/>
  <c r="Q4223" i="4" s="1"/>
  <c r="N4223" i="4"/>
  <c r="O4223" i="4" a="1"/>
  <c r="O4223" i="4" s="1"/>
  <c r="P4223" i="4" a="1"/>
  <c r="P4223" i="4" s="1"/>
  <c r="R4223" i="4" a="1"/>
  <c r="R4223" i="4"/>
  <c r="K4224" i="4"/>
  <c r="L4224" i="4"/>
  <c r="M4224" i="4"/>
  <c r="Q4224" i="4" s="1"/>
  <c r="R4224" i="4" s="1" a="1"/>
  <c r="R4224" i="4" s="1"/>
  <c r="N4224" i="4"/>
  <c r="O4224" i="4" s="1" a="1"/>
  <c r="O4224" i="4" s="1"/>
  <c r="K4225" i="4"/>
  <c r="L4225" i="4"/>
  <c r="M4225" i="4"/>
  <c r="N4225" i="4"/>
  <c r="O4225" i="4" a="1"/>
  <c r="O4225" i="4" s="1"/>
  <c r="P4225" i="4" a="1"/>
  <c r="P4225" i="4"/>
  <c r="Q4225" i="4"/>
  <c r="R4225" i="4" s="1" a="1"/>
  <c r="R4225" i="4" s="1"/>
  <c r="K4226" i="4"/>
  <c r="L4226" i="4"/>
  <c r="M4226" i="4"/>
  <c r="N4226" i="4"/>
  <c r="P4226" i="4" a="1"/>
  <c r="P4226" i="4" s="1"/>
  <c r="Q4226" i="4"/>
  <c r="R4226" i="4" a="1"/>
  <c r="R4226" i="4" s="1"/>
  <c r="K4227" i="4"/>
  <c r="L4227" i="4"/>
  <c r="M4227" i="4"/>
  <c r="N4227" i="4"/>
  <c r="P4227" i="4" a="1"/>
  <c r="P4227" i="4" s="1"/>
  <c r="Q4227" i="4"/>
  <c r="R4227" i="4" s="1" a="1"/>
  <c r="R4227" i="4" s="1"/>
  <c r="K4228" i="4"/>
  <c r="L4228" i="4"/>
  <c r="M4228" i="4"/>
  <c r="N4228" i="4"/>
  <c r="Q4228" i="4"/>
  <c r="R4228" i="4" s="1" a="1"/>
  <c r="R4228" i="4" s="1"/>
  <c r="K4229" i="4"/>
  <c r="L4229" i="4"/>
  <c r="M4229" i="4"/>
  <c r="N4229" i="4"/>
  <c r="O4229" i="4" s="1" a="1"/>
  <c r="O4229" i="4" s="1"/>
  <c r="Q4229" i="4"/>
  <c r="R4229" i="4" s="1" a="1"/>
  <c r="R4229" i="4"/>
  <c r="K4230" i="4"/>
  <c r="L4230" i="4"/>
  <c r="M4230" i="4"/>
  <c r="Q4230" i="4" s="1"/>
  <c r="N4230" i="4"/>
  <c r="R4230" i="4" a="1"/>
  <c r="R4230" i="4" s="1"/>
  <c r="K4231" i="4"/>
  <c r="L4231" i="4"/>
  <c r="M4231" i="4"/>
  <c r="Q4231" i="4" s="1"/>
  <c r="R4231" i="4" s="1" a="1"/>
  <c r="R4231" i="4" s="1"/>
  <c r="N4231" i="4"/>
  <c r="K4232" i="4"/>
  <c r="L4232" i="4"/>
  <c r="M4232" i="4"/>
  <c r="Q4232" i="4" s="1"/>
  <c r="R4232" i="4" s="1" a="1"/>
  <c r="R4232" i="4" s="1"/>
  <c r="N4232" i="4"/>
  <c r="K4233" i="4"/>
  <c r="L4233" i="4"/>
  <c r="M4233" i="4"/>
  <c r="N4233" i="4"/>
  <c r="Q4233" i="4"/>
  <c r="R4233" i="4" s="1" a="1"/>
  <c r="R4233" i="4" s="1"/>
  <c r="K4234" i="4"/>
  <c r="L4234" i="4"/>
  <c r="M4234" i="4"/>
  <c r="Q4234" i="4" s="1"/>
  <c r="R4234" i="4" s="1" a="1"/>
  <c r="R4234" i="4" s="1"/>
  <c r="N4234" i="4"/>
  <c r="K4235" i="4"/>
  <c r="L4235" i="4"/>
  <c r="M4235" i="4"/>
  <c r="N4235" i="4"/>
  <c r="O4235" i="4" s="1" a="1"/>
  <c r="O4235" i="4" s="1"/>
  <c r="P4235" i="4" a="1"/>
  <c r="P4235" i="4" s="1"/>
  <c r="Q4235" i="4"/>
  <c r="R4235" i="4" s="1" a="1"/>
  <c r="R4235" i="4" s="1"/>
  <c r="S4235" i="4"/>
  <c r="K4236" i="4"/>
  <c r="L4236" i="4"/>
  <c r="M4236" i="4"/>
  <c r="N4236" i="4"/>
  <c r="O4236" i="4" s="1" a="1"/>
  <c r="O4236" i="4" s="1"/>
  <c r="P4236" i="4" a="1"/>
  <c r="P4236" i="4" s="1"/>
  <c r="S4236" i="4" s="1"/>
  <c r="T4236" i="4" s="1"/>
  <c r="Q4236" i="4"/>
  <c r="R4236" i="4" a="1"/>
  <c r="R4236" i="4" s="1"/>
  <c r="K4237" i="4"/>
  <c r="L4237" i="4"/>
  <c r="M4237" i="4"/>
  <c r="Q4237" i="4" s="1"/>
  <c r="R4237" i="4" s="1" a="1"/>
  <c r="R4237" i="4" s="1"/>
  <c r="N4237" i="4"/>
  <c r="O4237" i="4" a="1"/>
  <c r="O4237" i="4" s="1"/>
  <c r="P4237" i="4" a="1"/>
  <c r="P4237" i="4" s="1"/>
  <c r="K4238" i="4"/>
  <c r="L4238" i="4"/>
  <c r="M4238" i="4"/>
  <c r="N4238" i="4"/>
  <c r="Q4238" i="4"/>
  <c r="R4238" i="4" s="1" a="1"/>
  <c r="R4238" i="4" s="1"/>
  <c r="K4239" i="4"/>
  <c r="L4239" i="4"/>
  <c r="M4239" i="4"/>
  <c r="Q4239" i="4" s="1"/>
  <c r="R4239" i="4" s="1" a="1"/>
  <c r="R4239" i="4" s="1"/>
  <c r="N4239" i="4"/>
  <c r="K4240" i="4"/>
  <c r="L4240" i="4"/>
  <c r="M4240" i="4"/>
  <c r="N4240" i="4"/>
  <c r="Q4240" i="4"/>
  <c r="R4240" i="4" s="1" a="1"/>
  <c r="R4240" i="4" s="1"/>
  <c r="K4241" i="4"/>
  <c r="L4241" i="4"/>
  <c r="M4241" i="4"/>
  <c r="Q4241" i="4" s="1"/>
  <c r="R4241" i="4" s="1" a="1"/>
  <c r="N4241" i="4"/>
  <c r="R4241" i="4"/>
  <c r="K4242" i="4"/>
  <c r="L4242" i="4"/>
  <c r="M4242" i="4"/>
  <c r="Q4242" i="4" s="1"/>
  <c r="N4242" i="4"/>
  <c r="P4242" i="4" a="1"/>
  <c r="P4242" i="4" s="1"/>
  <c r="R4242" i="4" a="1"/>
  <c r="R4242" i="4" s="1"/>
  <c r="K4243" i="4"/>
  <c r="L4243" i="4"/>
  <c r="M4243" i="4"/>
  <c r="Q4243" i="4" s="1"/>
  <c r="R4243" i="4" s="1" a="1"/>
  <c r="R4243" i="4" s="1"/>
  <c r="N4243" i="4"/>
  <c r="K4244" i="4"/>
  <c r="L4244" i="4"/>
  <c r="M4244" i="4"/>
  <c r="Q4244" i="4" s="1"/>
  <c r="R4244" i="4" s="1" a="1"/>
  <c r="R4244" i="4" s="1"/>
  <c r="N4244" i="4"/>
  <c r="K4245" i="4"/>
  <c r="L4245" i="4"/>
  <c r="M4245" i="4"/>
  <c r="Q4245" i="4" s="1"/>
  <c r="R4245" i="4" s="1" a="1"/>
  <c r="R4245" i="4" s="1"/>
  <c r="N4245" i="4"/>
  <c r="P4245" i="4" s="1" a="1"/>
  <c r="P4245" i="4" s="1"/>
  <c r="K4246" i="4"/>
  <c r="L4246" i="4"/>
  <c r="M4246" i="4"/>
  <c r="Q4246" i="4" s="1"/>
  <c r="R4246" i="4" s="1" a="1"/>
  <c r="R4246" i="4" s="1"/>
  <c r="N4246" i="4"/>
  <c r="P4246" i="4" a="1"/>
  <c r="P4246" i="4" s="1"/>
  <c r="K4247" i="4"/>
  <c r="L4247" i="4"/>
  <c r="M4247" i="4"/>
  <c r="Q4247" i="4" s="1"/>
  <c r="R4247" i="4" s="1" a="1"/>
  <c r="R4247" i="4" s="1"/>
  <c r="N4247" i="4"/>
  <c r="O4247" i="4" s="1" a="1"/>
  <c r="O4247" i="4" s="1"/>
  <c r="P4247" i="4" a="1"/>
  <c r="P4247" i="4" s="1"/>
  <c r="K4248" i="4"/>
  <c r="L4248" i="4"/>
  <c r="M4248" i="4"/>
  <c r="Q4248" i="4" s="1"/>
  <c r="R4248" i="4" s="1" a="1"/>
  <c r="R4248" i="4" s="1"/>
  <c r="N4248" i="4"/>
  <c r="O4248" i="4" a="1"/>
  <c r="O4248" i="4" s="1"/>
  <c r="P4248" i="4" a="1"/>
  <c r="P4248" i="4" s="1"/>
  <c r="K4249" i="4"/>
  <c r="L4249" i="4"/>
  <c r="M4249" i="4"/>
  <c r="Q4249" i="4" s="1"/>
  <c r="R4249" i="4" s="1" a="1"/>
  <c r="N4249" i="4"/>
  <c r="P4249" i="4" s="1" a="1"/>
  <c r="P4249" i="4" s="1"/>
  <c r="R4249" i="4"/>
  <c r="K4250" i="4"/>
  <c r="L4250" i="4"/>
  <c r="M4250" i="4"/>
  <c r="Q4250" i="4" s="1"/>
  <c r="R4250" i="4" s="1" a="1"/>
  <c r="R4250" i="4" s="1"/>
  <c r="N4250" i="4"/>
  <c r="K4251" i="4"/>
  <c r="L4251" i="4"/>
  <c r="M4251" i="4"/>
  <c r="Q4251" i="4" s="1"/>
  <c r="N4251" i="4"/>
  <c r="O4251" i="4" s="1" a="1"/>
  <c r="O4251" i="4" s="1"/>
  <c r="R4251" i="4" a="1"/>
  <c r="R4251" i="4" s="1"/>
  <c r="K4252" i="4"/>
  <c r="L4252" i="4"/>
  <c r="M4252" i="4"/>
  <c r="Q4252" i="4" s="1"/>
  <c r="R4252" i="4" s="1" a="1"/>
  <c r="R4252" i="4" s="1"/>
  <c r="N4252" i="4"/>
  <c r="P4252" i="4" s="1" a="1"/>
  <c r="P4252" i="4" s="1"/>
  <c r="K4253" i="4"/>
  <c r="L4253" i="4"/>
  <c r="M4253" i="4"/>
  <c r="Q4253" i="4" s="1"/>
  <c r="R4253" i="4" s="1" a="1"/>
  <c r="N4253" i="4"/>
  <c r="P4253" i="4" a="1"/>
  <c r="P4253" i="4" s="1"/>
  <c r="R4253" i="4"/>
  <c r="K4254" i="4"/>
  <c r="L4254" i="4"/>
  <c r="M4254" i="4"/>
  <c r="Q4254" i="4" s="1"/>
  <c r="R4254" i="4" s="1" a="1"/>
  <c r="R4254" i="4" s="1"/>
  <c r="N4254" i="4"/>
  <c r="O4254" i="4" s="1" a="1"/>
  <c r="O4254" i="4" s="1"/>
  <c r="K4255" i="4"/>
  <c r="L4255" i="4"/>
  <c r="M4255" i="4"/>
  <c r="Q4255" i="4" s="1"/>
  <c r="R4255" i="4" s="1" a="1"/>
  <c r="R4255" i="4" s="1"/>
  <c r="N4255" i="4"/>
  <c r="K4256" i="4"/>
  <c r="L4256" i="4"/>
  <c r="M4256" i="4"/>
  <c r="Q4256" i="4" s="1"/>
  <c r="R4256" i="4" s="1" a="1"/>
  <c r="N4256" i="4"/>
  <c r="O4256" i="4" s="1" a="1"/>
  <c r="O4256" i="4" s="1"/>
  <c r="R4256" i="4"/>
  <c r="K4257" i="4"/>
  <c r="L4257" i="4"/>
  <c r="M4257" i="4"/>
  <c r="Q4257" i="4" s="1"/>
  <c r="R4257" i="4" s="1" a="1"/>
  <c r="R4257" i="4" s="1"/>
  <c r="N4257" i="4"/>
  <c r="O4257" i="4" s="1" a="1"/>
  <c r="O4257" i="4" s="1"/>
  <c r="K4258" i="4"/>
  <c r="L4258" i="4"/>
  <c r="M4258" i="4"/>
  <c r="Q4258" i="4" s="1"/>
  <c r="R4258" i="4" s="1" a="1"/>
  <c r="N4258" i="4"/>
  <c r="P4258" i="4" a="1"/>
  <c r="P4258" i="4"/>
  <c r="R4258" i="4"/>
  <c r="K4259" i="4"/>
  <c r="L4259" i="4"/>
  <c r="M4259" i="4"/>
  <c r="Q4259" i="4" s="1"/>
  <c r="R4259" i="4" s="1" a="1"/>
  <c r="R4259" i="4" s="1"/>
  <c r="N4259" i="4"/>
  <c r="O4259" i="4" s="1" a="1"/>
  <c r="O4259" i="4" s="1"/>
  <c r="P4259" i="4" a="1"/>
  <c r="P4259" i="4" s="1"/>
  <c r="K4260" i="4"/>
  <c r="L4260" i="4"/>
  <c r="M4260" i="4"/>
  <c r="N4260" i="4"/>
  <c r="P4260" i="4" s="1" a="1"/>
  <c r="P4260" i="4" s="1"/>
  <c r="Q4260" i="4"/>
  <c r="R4260" i="4" s="1" a="1"/>
  <c r="R4260" i="4" s="1"/>
  <c r="K4261" i="4"/>
  <c r="L4261" i="4"/>
  <c r="M4261" i="4"/>
  <c r="Q4261" i="4" s="1"/>
  <c r="R4261" i="4" s="1" a="1"/>
  <c r="N4261" i="4"/>
  <c r="P4261" i="4" s="1" a="1"/>
  <c r="P4261" i="4"/>
  <c r="R4261" i="4"/>
  <c r="K4262" i="4"/>
  <c r="L4262" i="4"/>
  <c r="M4262" i="4"/>
  <c r="Q4262" i="4" s="1"/>
  <c r="R4262" i="4" s="1" a="1"/>
  <c r="R4262" i="4" s="1"/>
  <c r="N4262" i="4"/>
  <c r="O4262" i="4" s="1" a="1"/>
  <c r="O4262" i="4" s="1"/>
  <c r="K4263" i="4"/>
  <c r="L4263" i="4"/>
  <c r="M4263" i="4"/>
  <c r="Q4263" i="4" s="1"/>
  <c r="R4263" i="4" s="1" a="1"/>
  <c r="R4263" i="4" s="1"/>
  <c r="N4263" i="4"/>
  <c r="P4263" i="4" s="1" a="1"/>
  <c r="P4263" i="4" s="1"/>
  <c r="K4264" i="4"/>
  <c r="L4264" i="4"/>
  <c r="M4264" i="4"/>
  <c r="Q4264" i="4" s="1"/>
  <c r="R4264" i="4" s="1" a="1"/>
  <c r="R4264" i="4" s="1"/>
  <c r="N4264" i="4"/>
  <c r="O4264" i="4" s="1" a="1"/>
  <c r="O4264" i="4" s="1"/>
  <c r="K4265" i="4"/>
  <c r="L4265" i="4"/>
  <c r="M4265" i="4"/>
  <c r="Q4265" i="4" s="1"/>
  <c r="R4265" i="4" s="1" a="1"/>
  <c r="R4265" i="4" s="1"/>
  <c r="N4265" i="4"/>
  <c r="O4265" i="4" s="1" a="1"/>
  <c r="O4265" i="4" s="1"/>
  <c r="K4266" i="4"/>
  <c r="L4266" i="4"/>
  <c r="M4266" i="4"/>
  <c r="Q4266" i="4" s="1"/>
  <c r="R4266" i="4" s="1" a="1"/>
  <c r="N4266" i="4"/>
  <c r="R4266" i="4"/>
  <c r="K4267" i="4"/>
  <c r="L4267" i="4"/>
  <c r="M4267" i="4"/>
  <c r="Q4267" i="4" s="1"/>
  <c r="R4267" i="4" s="1" a="1"/>
  <c r="R4267" i="4" s="1"/>
  <c r="N4267" i="4"/>
  <c r="O4267" i="4" s="1" a="1"/>
  <c r="O4267" i="4" s="1"/>
  <c r="K4268" i="4"/>
  <c r="L4268" i="4"/>
  <c r="M4268" i="4"/>
  <c r="Q4268" i="4" s="1"/>
  <c r="R4268" i="4" s="1" a="1"/>
  <c r="R4268" i="4" s="1"/>
  <c r="N4268" i="4"/>
  <c r="K4269" i="4"/>
  <c r="L4269" i="4"/>
  <c r="M4269" i="4"/>
  <c r="Q4269" i="4" s="1"/>
  <c r="R4269" i="4" s="1" a="1"/>
  <c r="R4269" i="4" s="1"/>
  <c r="N4269" i="4"/>
  <c r="K4270" i="4"/>
  <c r="L4270" i="4"/>
  <c r="M4270" i="4"/>
  <c r="Q4270" i="4" s="1"/>
  <c r="R4270" i="4" s="1" a="1"/>
  <c r="R4270" i="4" s="1"/>
  <c r="N4270" i="4"/>
  <c r="K4271" i="4"/>
  <c r="L4271" i="4"/>
  <c r="M4271" i="4"/>
  <c r="Q4271" i="4" s="1"/>
  <c r="R4271" i="4" s="1" a="1"/>
  <c r="R4271" i="4" s="1"/>
  <c r="N4271" i="4"/>
  <c r="O4271" i="4" s="1" a="1"/>
  <c r="O4271" i="4" s="1"/>
  <c r="K4272" i="4"/>
  <c r="L4272" i="4"/>
  <c r="M4272" i="4"/>
  <c r="N4272" i="4"/>
  <c r="O4272" i="4" s="1" a="1"/>
  <c r="O4272" i="4" s="1"/>
  <c r="Q4272" i="4"/>
  <c r="R4272" i="4" s="1" a="1"/>
  <c r="R4272" i="4" s="1"/>
  <c r="K4273" i="4"/>
  <c r="L4273" i="4"/>
  <c r="M4273" i="4"/>
  <c r="N4273" i="4"/>
  <c r="Q4273" i="4"/>
  <c r="R4273" i="4" s="1" a="1"/>
  <c r="R4273" i="4"/>
  <c r="K4274" i="4"/>
  <c r="L4274" i="4"/>
  <c r="M4274" i="4"/>
  <c r="N4274" i="4"/>
  <c r="O4274" i="4" s="1" a="1"/>
  <c r="O4274" i="4" s="1"/>
  <c r="P4274" i="4" a="1"/>
  <c r="P4274" i="4" s="1"/>
  <c r="Q4274" i="4"/>
  <c r="R4274" i="4" s="1" a="1"/>
  <c r="R4274" i="4" s="1"/>
  <c r="S4274" i="4"/>
  <c r="K4275" i="4"/>
  <c r="L4275" i="4"/>
  <c r="M4275" i="4"/>
  <c r="Q4275" i="4" s="1"/>
  <c r="R4275" i="4" s="1" a="1"/>
  <c r="R4275" i="4" s="1"/>
  <c r="N4275" i="4"/>
  <c r="K4276" i="4"/>
  <c r="L4276" i="4"/>
  <c r="M4276" i="4"/>
  <c r="Q4276" i="4" s="1"/>
  <c r="N4276" i="4"/>
  <c r="R4276" i="4" a="1"/>
  <c r="R4276" i="4" s="1"/>
  <c r="K4277" i="4"/>
  <c r="L4277" i="4"/>
  <c r="M4277" i="4"/>
  <c r="Q4277" i="4" s="1"/>
  <c r="R4277" i="4" s="1" a="1"/>
  <c r="R4277" i="4" s="1"/>
  <c r="N4277" i="4"/>
  <c r="P4277" i="4" a="1"/>
  <c r="P4277" i="4"/>
  <c r="K4278" i="4"/>
  <c r="L4278" i="4"/>
  <c r="M4278" i="4"/>
  <c r="Q4278" i="4" s="1"/>
  <c r="N4278" i="4"/>
  <c r="R4278" i="4" a="1"/>
  <c r="R4278" i="4" s="1"/>
  <c r="K4279" i="4"/>
  <c r="L4279" i="4"/>
  <c r="M4279" i="4"/>
  <c r="N4279" i="4"/>
  <c r="O4279" i="4" s="1" a="1"/>
  <c r="O4279" i="4" s="1"/>
  <c r="P4279" i="4" a="1"/>
  <c r="P4279" i="4" s="1"/>
  <c r="S4279" i="4" s="1"/>
  <c r="Q4279" i="4"/>
  <c r="R4279" i="4" s="1" a="1"/>
  <c r="R4279" i="4" s="1"/>
  <c r="K4280" i="4"/>
  <c r="L4280" i="4"/>
  <c r="M4280" i="4"/>
  <c r="N4280" i="4"/>
  <c r="Q4280" i="4"/>
  <c r="R4280" i="4" s="1" a="1"/>
  <c r="R4280" i="4" s="1"/>
  <c r="K4281" i="4"/>
  <c r="L4281" i="4"/>
  <c r="M4281" i="4"/>
  <c r="Q4281" i="4" s="1"/>
  <c r="R4281" i="4" s="1" a="1"/>
  <c r="R4281" i="4" s="1"/>
  <c r="N4281" i="4"/>
  <c r="K4282" i="4"/>
  <c r="L4282" i="4"/>
  <c r="M4282" i="4"/>
  <c r="Q4282" i="4" s="1"/>
  <c r="R4282" i="4" s="1" a="1"/>
  <c r="R4282" i="4" s="1"/>
  <c r="N4282" i="4"/>
  <c r="K4283" i="4"/>
  <c r="L4283" i="4"/>
  <c r="M4283" i="4"/>
  <c r="Q4283" i="4" s="1"/>
  <c r="R4283" i="4" s="1" a="1"/>
  <c r="R4283" i="4" s="1"/>
  <c r="N4283" i="4"/>
  <c r="K4284" i="4"/>
  <c r="L4284" i="4"/>
  <c r="M4284" i="4"/>
  <c r="N4284" i="4"/>
  <c r="Q4284" i="4"/>
  <c r="R4284" i="4" s="1" a="1"/>
  <c r="R4284" i="4" s="1"/>
  <c r="K4285" i="4"/>
  <c r="L4285" i="4"/>
  <c r="M4285" i="4"/>
  <c r="Q4285" i="4" s="1"/>
  <c r="R4285" i="4" s="1" a="1"/>
  <c r="R4285" i="4" s="1"/>
  <c r="N4285" i="4"/>
  <c r="P4285" i="4" s="1" a="1"/>
  <c r="P4285" i="4" s="1"/>
  <c r="O4285" i="4" a="1"/>
  <c r="O4285" i="4"/>
  <c r="K4286" i="4"/>
  <c r="L4286" i="4"/>
  <c r="M4286" i="4"/>
  <c r="N4286" i="4"/>
  <c r="Q4286" i="4"/>
  <c r="R4286" i="4" s="1" a="1"/>
  <c r="R4286" i="4" s="1"/>
  <c r="K4287" i="4"/>
  <c r="L4287" i="4"/>
  <c r="M4287" i="4"/>
  <c r="Q4287" i="4" s="1"/>
  <c r="R4287" i="4" s="1" a="1"/>
  <c r="R4287" i="4" s="1"/>
  <c r="N4287" i="4"/>
  <c r="O4287" i="4" s="1" a="1"/>
  <c r="O4287" i="4" s="1"/>
  <c r="K4288" i="4"/>
  <c r="L4288" i="4"/>
  <c r="M4288" i="4"/>
  <c r="N4288" i="4"/>
  <c r="P4288" i="4" s="1" a="1"/>
  <c r="P4288" i="4" s="1"/>
  <c r="Q4288" i="4"/>
  <c r="R4288" i="4" a="1"/>
  <c r="R4288" i="4" s="1"/>
  <c r="K4289" i="4"/>
  <c r="L4289" i="4"/>
  <c r="M4289" i="4"/>
  <c r="N4289" i="4"/>
  <c r="P4289" i="4" s="1" a="1"/>
  <c r="P4289" i="4" s="1"/>
  <c r="Q4289" i="4"/>
  <c r="R4289" i="4" s="1" a="1"/>
  <c r="R4289" i="4" s="1"/>
  <c r="K4290" i="4"/>
  <c r="L4290" i="4"/>
  <c r="M4290" i="4"/>
  <c r="Q4290" i="4" s="1"/>
  <c r="R4290" i="4" s="1" a="1"/>
  <c r="R4290" i="4" s="1"/>
  <c r="N4290" i="4"/>
  <c r="K4291" i="4"/>
  <c r="L4291" i="4"/>
  <c r="M4291" i="4"/>
  <c r="N4291" i="4"/>
  <c r="O4291" i="4" s="1" a="1"/>
  <c r="O4291" i="4"/>
  <c r="P4291" i="4" a="1"/>
  <c r="P4291" i="4" s="1"/>
  <c r="Q4291" i="4"/>
  <c r="R4291" i="4" s="1" a="1"/>
  <c r="R4291" i="4" s="1"/>
  <c r="K4292" i="4"/>
  <c r="L4292" i="4"/>
  <c r="M4292" i="4"/>
  <c r="N4292" i="4"/>
  <c r="Q4292" i="4"/>
  <c r="R4292" i="4" s="1" a="1"/>
  <c r="R4292" i="4"/>
  <c r="K4293" i="4"/>
  <c r="L4293" i="4"/>
  <c r="M4293" i="4"/>
  <c r="N4293" i="4"/>
  <c r="O4293" i="4" s="1" a="1"/>
  <c r="O4293" i="4" s="1"/>
  <c r="Q4293" i="4"/>
  <c r="R4293" i="4" s="1" a="1"/>
  <c r="R4293" i="4" s="1"/>
  <c r="K4294" i="4"/>
  <c r="L4294" i="4"/>
  <c r="M4294" i="4"/>
  <c r="Q4294" i="4" s="1"/>
  <c r="R4294" i="4" s="1" a="1"/>
  <c r="R4294" i="4" s="1"/>
  <c r="N4294" i="4"/>
  <c r="K4295" i="4"/>
  <c r="L4295" i="4"/>
  <c r="M4295" i="4"/>
  <c r="N4295" i="4"/>
  <c r="O4295" i="4" a="1"/>
  <c r="O4295" i="4" s="1"/>
  <c r="P4295" i="4" a="1"/>
  <c r="P4295" i="4" s="1"/>
  <c r="Q4295" i="4"/>
  <c r="R4295" i="4" s="1" a="1"/>
  <c r="R4295" i="4" s="1"/>
  <c r="K4296" i="4"/>
  <c r="L4296" i="4"/>
  <c r="M4296" i="4"/>
  <c r="Q4296" i="4" s="1"/>
  <c r="R4296" i="4" s="1" a="1"/>
  <c r="R4296" i="4" s="1"/>
  <c r="N4296" i="4"/>
  <c r="K4297" i="4"/>
  <c r="L4297" i="4"/>
  <c r="M4297" i="4"/>
  <c r="Q4297" i="4" s="1"/>
  <c r="R4297" i="4" s="1" a="1"/>
  <c r="R4297" i="4" s="1"/>
  <c r="N4297" i="4"/>
  <c r="O4297" i="4" s="1" a="1"/>
  <c r="O4297" i="4" s="1"/>
  <c r="P4297" i="4" a="1"/>
  <c r="P4297" i="4" s="1"/>
  <c r="K4298" i="4"/>
  <c r="L4298" i="4"/>
  <c r="M4298" i="4"/>
  <c r="Q4298" i="4" s="1"/>
  <c r="R4298" i="4" s="1" a="1"/>
  <c r="R4298" i="4" s="1"/>
  <c r="N4298" i="4"/>
  <c r="K4299" i="4"/>
  <c r="L4299" i="4"/>
  <c r="M4299" i="4"/>
  <c r="Q4299" i="4" s="1"/>
  <c r="R4299" i="4" s="1" a="1"/>
  <c r="R4299" i="4" s="1"/>
  <c r="N4299" i="4"/>
  <c r="O4299" i="4" s="1" a="1"/>
  <c r="O4299" i="4" s="1"/>
  <c r="K4300" i="4"/>
  <c r="L4300" i="4"/>
  <c r="M4300" i="4"/>
  <c r="Q4300" i="4" s="1"/>
  <c r="R4300" i="4" s="1" a="1"/>
  <c r="R4300" i="4" s="1"/>
  <c r="N4300" i="4"/>
  <c r="O4300" i="4" s="1" a="1"/>
  <c r="O4300" i="4" s="1"/>
  <c r="K4301" i="4"/>
  <c r="L4301" i="4"/>
  <c r="M4301" i="4"/>
  <c r="Q4301" i="4" s="1"/>
  <c r="R4301" i="4" s="1" a="1"/>
  <c r="R4301" i="4" s="1"/>
  <c r="N4301" i="4"/>
  <c r="P4301" i="4" a="1"/>
  <c r="P4301" i="4" s="1"/>
  <c r="K4302" i="4"/>
  <c r="L4302" i="4"/>
  <c r="M4302" i="4"/>
  <c r="Q4302" i="4" s="1"/>
  <c r="R4302" i="4" s="1" a="1"/>
  <c r="N4302" i="4"/>
  <c r="O4302" i="4" s="1" a="1"/>
  <c r="O4302" i="4" s="1"/>
  <c r="R4302" i="4"/>
  <c r="K4303" i="4"/>
  <c r="L4303" i="4"/>
  <c r="M4303" i="4"/>
  <c r="Q4303" i="4" s="1"/>
  <c r="R4303" i="4" s="1" a="1"/>
  <c r="R4303" i="4" s="1"/>
  <c r="N4303" i="4"/>
  <c r="K4304" i="4"/>
  <c r="L4304" i="4"/>
  <c r="M4304" i="4"/>
  <c r="Q4304" i="4" s="1"/>
  <c r="R4304" i="4" s="1" a="1"/>
  <c r="R4304" i="4" s="1"/>
  <c r="N4304" i="4"/>
  <c r="K4305" i="4"/>
  <c r="L4305" i="4"/>
  <c r="M4305" i="4"/>
  <c r="Q4305" i="4" s="1"/>
  <c r="R4305" i="4" s="1" a="1"/>
  <c r="N4305" i="4"/>
  <c r="O4305" i="4" s="1" a="1"/>
  <c r="O4305" i="4" s="1"/>
  <c r="R4305" i="4"/>
  <c r="K4306" i="4"/>
  <c r="L4306" i="4"/>
  <c r="M4306" i="4"/>
  <c r="Q4306" i="4" s="1"/>
  <c r="R4306" i="4" s="1" a="1"/>
  <c r="R4306" i="4" s="1"/>
  <c r="N4306" i="4"/>
  <c r="K4307" i="4"/>
  <c r="L4307" i="4"/>
  <c r="M4307" i="4"/>
  <c r="Q4307" i="4" s="1"/>
  <c r="R4307" i="4" s="1" a="1"/>
  <c r="R4307" i="4" s="1"/>
  <c r="N4307" i="4"/>
  <c r="P4307" i="4" s="1" a="1"/>
  <c r="P4307" i="4" s="1"/>
  <c r="O4307" i="4" a="1"/>
  <c r="O4307" i="4"/>
  <c r="K4308" i="4"/>
  <c r="L4308" i="4"/>
  <c r="M4308" i="4"/>
  <c r="N4308" i="4"/>
  <c r="O4308" i="4" s="1" a="1"/>
  <c r="O4308" i="4" s="1"/>
  <c r="Q4308" i="4"/>
  <c r="R4308" i="4" s="1" a="1"/>
  <c r="R4308" i="4" s="1"/>
  <c r="K4309" i="4"/>
  <c r="L4309" i="4"/>
  <c r="M4309" i="4"/>
  <c r="Q4309" i="4" s="1"/>
  <c r="R4309" i="4" s="1" a="1"/>
  <c r="N4309" i="4"/>
  <c r="R4309" i="4"/>
  <c r="K4310" i="4"/>
  <c r="L4310" i="4"/>
  <c r="M4310" i="4"/>
  <c r="Q4310" i="4" s="1"/>
  <c r="R4310" i="4" s="1" a="1"/>
  <c r="R4310" i="4" s="1"/>
  <c r="N4310" i="4"/>
  <c r="P4310" i="4" s="1" a="1"/>
  <c r="P4310" i="4" s="1"/>
  <c r="K4311" i="4"/>
  <c r="L4311" i="4"/>
  <c r="M4311" i="4"/>
  <c r="Q4311" i="4" s="1"/>
  <c r="R4311" i="4" s="1" a="1"/>
  <c r="R4311" i="4" s="1"/>
  <c r="N4311" i="4"/>
  <c r="P4311" i="4" a="1"/>
  <c r="P4311" i="4" s="1"/>
  <c r="K4312" i="4"/>
  <c r="L4312" i="4"/>
  <c r="M4312" i="4"/>
  <c r="Q4312" i="4" s="1"/>
  <c r="R4312" i="4" s="1" a="1"/>
  <c r="R4312" i="4" s="1"/>
  <c r="N4312" i="4"/>
  <c r="P4312" i="4" s="1" a="1"/>
  <c r="P4312" i="4" s="1"/>
  <c r="K4313" i="4"/>
  <c r="L4313" i="4"/>
  <c r="M4313" i="4"/>
  <c r="Q4313" i="4" s="1"/>
  <c r="R4313" i="4" s="1" a="1"/>
  <c r="N4313" i="4"/>
  <c r="O4313" i="4" s="1" a="1"/>
  <c r="O4313" i="4" s="1"/>
  <c r="R4313" i="4"/>
  <c r="K4314" i="4"/>
  <c r="L4314" i="4"/>
  <c r="M4314" i="4"/>
  <c r="Q4314" i="4" s="1"/>
  <c r="R4314" i="4" s="1" a="1"/>
  <c r="R4314" i="4" s="1"/>
  <c r="N4314" i="4"/>
  <c r="K4315" i="4"/>
  <c r="L4315" i="4"/>
  <c r="M4315" i="4"/>
  <c r="Q4315" i="4" s="1"/>
  <c r="R4315" i="4" s="1" a="1"/>
  <c r="N4315" i="4"/>
  <c r="O4315" i="4" s="1" a="1"/>
  <c r="O4315" i="4" s="1"/>
  <c r="P4315" i="4" a="1"/>
  <c r="P4315" i="4" s="1"/>
  <c r="R4315" i="4"/>
  <c r="S4315" i="4"/>
  <c r="T4315" i="4"/>
  <c r="K4316" i="4"/>
  <c r="L4316" i="4"/>
  <c r="M4316" i="4"/>
  <c r="Q4316" i="4" s="1"/>
  <c r="R4316" i="4" s="1" a="1"/>
  <c r="R4316" i="4" s="1"/>
  <c r="N4316" i="4"/>
  <c r="K4317" i="4"/>
  <c r="L4317" i="4"/>
  <c r="M4317" i="4"/>
  <c r="Q4317" i="4" s="1"/>
  <c r="R4317" i="4" s="1" a="1"/>
  <c r="R4317" i="4" s="1"/>
  <c r="N4317" i="4"/>
  <c r="K4318" i="4"/>
  <c r="L4318" i="4"/>
  <c r="M4318" i="4"/>
  <c r="Q4318" i="4" s="1"/>
  <c r="R4318" i="4" s="1" a="1"/>
  <c r="R4318" i="4" s="1"/>
  <c r="N4318" i="4"/>
  <c r="K4319" i="4"/>
  <c r="L4319" i="4"/>
  <c r="M4319" i="4"/>
  <c r="Q4319" i="4" s="1"/>
  <c r="R4319" i="4" s="1" a="1"/>
  <c r="R4319" i="4" s="1"/>
  <c r="N4319" i="4"/>
  <c r="O4319" i="4" s="1" a="1"/>
  <c r="O4319" i="4" s="1"/>
  <c r="K4320" i="4"/>
  <c r="L4320" i="4"/>
  <c r="M4320" i="4"/>
  <c r="N4320" i="4"/>
  <c r="O4320" i="4" s="1" a="1"/>
  <c r="O4320" i="4"/>
  <c r="P4320" i="4" a="1"/>
  <c r="P4320" i="4" s="1"/>
  <c r="Q4320" i="4"/>
  <c r="R4320" i="4" s="1" a="1"/>
  <c r="R4320" i="4" s="1"/>
  <c r="K4321" i="4"/>
  <c r="L4321" i="4"/>
  <c r="M4321" i="4"/>
  <c r="N4321" i="4"/>
  <c r="O4321" i="4" a="1"/>
  <c r="O4321" i="4" s="1"/>
  <c r="P4321" i="4" a="1"/>
  <c r="P4321" i="4"/>
  <c r="Q4321" i="4"/>
  <c r="R4321" i="4" s="1" a="1"/>
  <c r="R4321" i="4" s="1"/>
  <c r="K4322" i="4"/>
  <c r="L4322" i="4"/>
  <c r="M4322" i="4"/>
  <c r="Q4322" i="4" s="1"/>
  <c r="R4322" i="4" s="1" a="1"/>
  <c r="R4322" i="4" s="1"/>
  <c r="N4322" i="4"/>
  <c r="K4323" i="4"/>
  <c r="L4323" i="4"/>
  <c r="M4323" i="4"/>
  <c r="Q4323" i="4" s="1"/>
  <c r="R4323" i="4" s="1" a="1"/>
  <c r="R4323" i="4" s="1"/>
  <c r="N4323" i="4"/>
  <c r="P4323" i="4" a="1"/>
  <c r="P4323" i="4" s="1"/>
  <c r="K4324" i="4"/>
  <c r="L4324" i="4"/>
  <c r="M4324" i="4"/>
  <c r="Q4324" i="4" s="1"/>
  <c r="R4324" i="4" s="1" a="1"/>
  <c r="R4324" i="4" s="1"/>
  <c r="N4324" i="4"/>
  <c r="P4324" i="4" s="1" a="1"/>
  <c r="P4324" i="4" s="1"/>
  <c r="K4325" i="4"/>
  <c r="L4325" i="4"/>
  <c r="M4325" i="4"/>
  <c r="N4325" i="4"/>
  <c r="Q4325" i="4"/>
  <c r="R4325" i="4" s="1" a="1"/>
  <c r="R4325" i="4" s="1"/>
  <c r="K4326" i="4"/>
  <c r="L4326" i="4"/>
  <c r="M4326" i="4"/>
  <c r="Q4326" i="4" s="1"/>
  <c r="R4326" i="4" s="1" a="1"/>
  <c r="R4326" i="4" s="1"/>
  <c r="N4326" i="4"/>
  <c r="K4327" i="4"/>
  <c r="L4327" i="4"/>
  <c r="M4327" i="4"/>
  <c r="N4327" i="4"/>
  <c r="P4327" i="4" a="1"/>
  <c r="P4327" i="4" s="1"/>
  <c r="Q4327" i="4"/>
  <c r="R4327" i="4" s="1" a="1"/>
  <c r="R4327" i="4" s="1"/>
  <c r="K4328" i="4"/>
  <c r="L4328" i="4"/>
  <c r="M4328" i="4"/>
  <c r="Q4328" i="4" s="1"/>
  <c r="N4328" i="4"/>
  <c r="R4328" i="4" a="1"/>
  <c r="R4328" i="4" s="1"/>
  <c r="K4329" i="4"/>
  <c r="L4329" i="4"/>
  <c r="M4329" i="4"/>
  <c r="N4329" i="4"/>
  <c r="Q4329" i="4"/>
  <c r="R4329" i="4" s="1" a="1"/>
  <c r="R4329" i="4"/>
  <c r="K4330" i="4"/>
  <c r="L4330" i="4"/>
  <c r="M4330" i="4"/>
  <c r="Q4330" i="4" s="1"/>
  <c r="N4330" i="4"/>
  <c r="R4330" i="4" a="1"/>
  <c r="R4330" i="4" s="1"/>
  <c r="K4331" i="4"/>
  <c r="L4331" i="4"/>
  <c r="M4331" i="4"/>
  <c r="Q4331" i="4" s="1"/>
  <c r="R4331" i="4" s="1" a="1"/>
  <c r="R4331" i="4" s="1"/>
  <c r="N4331" i="4"/>
  <c r="O4331" i="4" s="1" a="1"/>
  <c r="O4331" i="4" s="1"/>
  <c r="P4331" i="4" a="1"/>
  <c r="P4331" i="4"/>
  <c r="K4332" i="4"/>
  <c r="L4332" i="4"/>
  <c r="M4332" i="4"/>
  <c r="N4332" i="4"/>
  <c r="O4332" i="4" s="1" a="1"/>
  <c r="O4332" i="4" s="1"/>
  <c r="P4332" i="4" a="1"/>
  <c r="P4332" i="4" s="1"/>
  <c r="Q4332" i="4"/>
  <c r="R4332" i="4" s="1" a="1"/>
  <c r="R4332" i="4" s="1"/>
  <c r="K4333" i="4"/>
  <c r="L4333" i="4"/>
  <c r="M4333" i="4"/>
  <c r="N4333" i="4"/>
  <c r="O4333" i="4" a="1"/>
  <c r="O4333" i="4" s="1"/>
  <c r="P4333" i="4" a="1"/>
  <c r="P4333" i="4" s="1"/>
  <c r="S4333" i="4" s="1"/>
  <c r="Q4333" i="4"/>
  <c r="R4333" i="4" a="1"/>
  <c r="R4333" i="4" s="1"/>
  <c r="K4334" i="4"/>
  <c r="L4334" i="4"/>
  <c r="M4334" i="4"/>
  <c r="Q4334" i="4" s="1"/>
  <c r="R4334" i="4" s="1" a="1"/>
  <c r="R4334" i="4" s="1"/>
  <c r="N4334" i="4"/>
  <c r="K4335" i="4"/>
  <c r="L4335" i="4"/>
  <c r="M4335" i="4"/>
  <c r="N4335" i="4"/>
  <c r="O4335" i="4" s="1" a="1"/>
  <c r="O4335" i="4"/>
  <c r="P4335" i="4" a="1"/>
  <c r="P4335" i="4" s="1"/>
  <c r="Q4335" i="4"/>
  <c r="R4335" i="4" a="1"/>
  <c r="R4335" i="4" s="1"/>
  <c r="K4336" i="4"/>
  <c r="L4336" i="4"/>
  <c r="M4336" i="4"/>
  <c r="Q4336" i="4" s="1"/>
  <c r="N4336" i="4"/>
  <c r="P4336" i="4" s="1" a="1"/>
  <c r="P4336" i="4" s="1"/>
  <c r="R4336" i="4" a="1"/>
  <c r="R4336" i="4" s="1"/>
  <c r="K4337" i="4"/>
  <c r="L4337" i="4"/>
  <c r="M4337" i="4"/>
  <c r="Q4337" i="4" s="1"/>
  <c r="R4337" i="4" s="1" a="1"/>
  <c r="N4337" i="4"/>
  <c r="O4337" i="4" s="1" a="1"/>
  <c r="O4337" i="4" s="1"/>
  <c r="R4337" i="4"/>
  <c r="K4338" i="4"/>
  <c r="L4338" i="4"/>
  <c r="M4338" i="4"/>
  <c r="Q4338" i="4" s="1"/>
  <c r="N4338" i="4"/>
  <c r="R4338" i="4" a="1"/>
  <c r="R4338" i="4" s="1"/>
  <c r="K4339" i="4"/>
  <c r="L4339" i="4"/>
  <c r="M4339" i="4"/>
  <c r="Q4339" i="4" s="1"/>
  <c r="R4339" i="4" s="1" a="1"/>
  <c r="R4339" i="4" s="1"/>
  <c r="N4339" i="4"/>
  <c r="K4340" i="4"/>
  <c r="L4340" i="4"/>
  <c r="M4340" i="4"/>
  <c r="N4340" i="4"/>
  <c r="O4340" i="4" a="1"/>
  <c r="O4340" i="4" s="1"/>
  <c r="Q4340" i="4"/>
  <c r="R4340" i="4" a="1"/>
  <c r="R4340" i="4" s="1"/>
  <c r="K4341" i="4"/>
  <c r="L4341" i="4"/>
  <c r="M4341" i="4"/>
  <c r="N4341" i="4"/>
  <c r="O4341" i="4" s="1" a="1"/>
  <c r="O4341" i="4" s="1"/>
  <c r="Q4341" i="4"/>
  <c r="R4341" i="4" s="1" a="1"/>
  <c r="R4341" i="4" s="1"/>
  <c r="K4342" i="4"/>
  <c r="L4342" i="4"/>
  <c r="M4342" i="4"/>
  <c r="N4342" i="4"/>
  <c r="P4342" i="4" a="1"/>
  <c r="P4342" i="4" s="1"/>
  <c r="Q4342" i="4"/>
  <c r="R4342" i="4" s="1" a="1"/>
  <c r="R4342" i="4" s="1"/>
  <c r="K4343" i="4"/>
  <c r="L4343" i="4"/>
  <c r="M4343" i="4"/>
  <c r="Q4343" i="4" s="1"/>
  <c r="R4343" i="4" s="1" a="1"/>
  <c r="R4343" i="4" s="1"/>
  <c r="N4343" i="4"/>
  <c r="O4343" i="4" s="1" a="1"/>
  <c r="O4343" i="4" s="1"/>
  <c r="P4343" i="4" a="1"/>
  <c r="P4343" i="4"/>
  <c r="K4344" i="4"/>
  <c r="L4344" i="4"/>
  <c r="M4344" i="4"/>
  <c r="N4344" i="4"/>
  <c r="O4344" i="4" a="1"/>
  <c r="O4344" i="4" s="1"/>
  <c r="P4344" i="4" a="1"/>
  <c r="P4344" i="4" s="1"/>
  <c r="Q4344" i="4"/>
  <c r="R4344" i="4" s="1" a="1"/>
  <c r="R4344" i="4" s="1"/>
  <c r="K4345" i="4"/>
  <c r="L4345" i="4"/>
  <c r="M4345" i="4"/>
  <c r="Q4345" i="4" s="1"/>
  <c r="R4345" i="4" s="1" a="1"/>
  <c r="R4345" i="4" s="1"/>
  <c r="N4345" i="4"/>
  <c r="O4345" i="4" s="1" a="1"/>
  <c r="O4345" i="4" s="1"/>
  <c r="P4345" i="4" a="1"/>
  <c r="P4345" i="4"/>
  <c r="S4345" i="4" s="1"/>
  <c r="T4345" i="4" s="1"/>
  <c r="K4346" i="4"/>
  <c r="L4346" i="4"/>
  <c r="M4346" i="4"/>
  <c r="Q4346" i="4" s="1"/>
  <c r="N4346" i="4"/>
  <c r="P4346" i="4" s="1" a="1"/>
  <c r="P4346" i="4" s="1"/>
  <c r="R4346" i="4" a="1"/>
  <c r="R4346" i="4" s="1"/>
  <c r="K4347" i="4"/>
  <c r="L4347" i="4"/>
  <c r="M4347" i="4"/>
  <c r="Q4347" i="4" s="1"/>
  <c r="R4347" i="4" s="1" a="1"/>
  <c r="R4347" i="4" s="1"/>
  <c r="N4347" i="4"/>
  <c r="K4348" i="4"/>
  <c r="L4348" i="4"/>
  <c r="M4348" i="4"/>
  <c r="Q4348" i="4" s="1"/>
  <c r="N4348" i="4"/>
  <c r="O4348" i="4" s="1" a="1"/>
  <c r="O4348" i="4" s="1"/>
  <c r="R4348" i="4" a="1"/>
  <c r="R4348" i="4" s="1"/>
  <c r="K4349" i="4"/>
  <c r="L4349" i="4"/>
  <c r="M4349" i="4"/>
  <c r="Q4349" i="4" s="1"/>
  <c r="R4349" i="4" s="1" a="1"/>
  <c r="R4349" i="4" s="1"/>
  <c r="N4349" i="4"/>
  <c r="O4349" i="4" s="1" a="1"/>
  <c r="O4349" i="4" s="1"/>
  <c r="K4350" i="4"/>
  <c r="L4350" i="4"/>
  <c r="M4350" i="4"/>
  <c r="Q4350" i="4" s="1"/>
  <c r="R4350" i="4" s="1" a="1"/>
  <c r="R4350" i="4" s="1"/>
  <c r="N4350" i="4"/>
  <c r="O4350" i="4" s="1" a="1"/>
  <c r="O4350" i="4" s="1"/>
  <c r="K4351" i="4"/>
  <c r="L4351" i="4"/>
  <c r="M4351" i="4"/>
  <c r="Q4351" i="4" s="1"/>
  <c r="R4351" i="4" s="1" a="1"/>
  <c r="R4351" i="4" s="1"/>
  <c r="N4351" i="4"/>
  <c r="O4351" i="4" s="1" a="1"/>
  <c r="O4351" i="4"/>
  <c r="K4352" i="4"/>
  <c r="L4352" i="4"/>
  <c r="M4352" i="4"/>
  <c r="Q4352" i="4" s="1"/>
  <c r="R4352" i="4" s="1" a="1"/>
  <c r="N4352" i="4"/>
  <c r="R4352" i="4"/>
  <c r="K4353" i="4"/>
  <c r="L4353" i="4"/>
  <c r="M4353" i="4"/>
  <c r="Q4353" i="4" s="1"/>
  <c r="R4353" i="4" s="1" a="1"/>
  <c r="R4353" i="4" s="1"/>
  <c r="N4353" i="4"/>
  <c r="O4353" i="4" s="1" a="1"/>
  <c r="O4353" i="4" s="1"/>
  <c r="K4354" i="4"/>
  <c r="L4354" i="4"/>
  <c r="M4354" i="4"/>
  <c r="Q4354" i="4" s="1"/>
  <c r="R4354" i="4" s="1" a="1"/>
  <c r="N4354" i="4"/>
  <c r="O4354" i="4" s="1" a="1"/>
  <c r="O4354" i="4" s="1"/>
  <c r="R4354" i="4"/>
  <c r="K4355" i="4"/>
  <c r="L4355" i="4"/>
  <c r="M4355" i="4"/>
  <c r="Q4355" i="4" s="1"/>
  <c r="R4355" i="4" s="1" a="1"/>
  <c r="N4355" i="4"/>
  <c r="R4355" i="4"/>
  <c r="K4356" i="4"/>
  <c r="L4356" i="4"/>
  <c r="M4356" i="4"/>
  <c r="Q4356" i="4" s="1"/>
  <c r="R4356" i="4" s="1" a="1"/>
  <c r="R4356" i="4" s="1"/>
  <c r="N4356" i="4"/>
  <c r="K4357" i="4"/>
  <c r="L4357" i="4"/>
  <c r="M4357" i="4"/>
  <c r="N4357" i="4"/>
  <c r="O4357" i="4" s="1" a="1"/>
  <c r="O4357" i="4" s="1"/>
  <c r="Q4357" i="4"/>
  <c r="R4357" i="4" s="1" a="1"/>
  <c r="R4357" i="4" s="1"/>
  <c r="K4358" i="4"/>
  <c r="L4358" i="4"/>
  <c r="M4358" i="4"/>
  <c r="Q4358" i="4" s="1"/>
  <c r="R4358" i="4" s="1" a="1"/>
  <c r="R4358" i="4" s="1"/>
  <c r="N4358" i="4"/>
  <c r="K4359" i="4"/>
  <c r="L4359" i="4"/>
  <c r="M4359" i="4"/>
  <c r="Q4359" i="4" s="1"/>
  <c r="R4359" i="4" s="1" a="1"/>
  <c r="R4359" i="4" s="1"/>
  <c r="N4359" i="4"/>
  <c r="K4360" i="4"/>
  <c r="L4360" i="4"/>
  <c r="M4360" i="4"/>
  <c r="Q4360" i="4" s="1"/>
  <c r="R4360" i="4" s="1" a="1"/>
  <c r="R4360" i="4" s="1"/>
  <c r="N4360" i="4"/>
  <c r="K4361" i="4"/>
  <c r="L4361" i="4"/>
  <c r="M4361" i="4"/>
  <c r="Q4361" i="4" s="1"/>
  <c r="R4361" i="4" s="1" a="1"/>
  <c r="R4361" i="4" s="1"/>
  <c r="N4361" i="4"/>
  <c r="K4362" i="4"/>
  <c r="L4362" i="4"/>
  <c r="M4362" i="4"/>
  <c r="Q4362" i="4" s="1"/>
  <c r="R4362" i="4" s="1" a="1"/>
  <c r="R4362" i="4" s="1"/>
  <c r="N4362" i="4"/>
  <c r="P4362" i="4" a="1"/>
  <c r="P4362" i="4" s="1"/>
  <c r="K4363" i="4"/>
  <c r="L4363" i="4"/>
  <c r="M4363" i="4"/>
  <c r="Q4363" i="4" s="1"/>
  <c r="R4363" i="4" s="1" a="1"/>
  <c r="R4363" i="4" s="1"/>
  <c r="N4363" i="4"/>
  <c r="K4364" i="4"/>
  <c r="L4364" i="4"/>
  <c r="M4364" i="4"/>
  <c r="Q4364" i="4" s="1"/>
  <c r="R4364" i="4" s="1" a="1"/>
  <c r="R4364" i="4" s="1"/>
  <c r="N4364" i="4"/>
  <c r="K4365" i="4"/>
  <c r="L4365" i="4"/>
  <c r="M4365" i="4"/>
  <c r="N4365" i="4"/>
  <c r="Q4365" i="4"/>
  <c r="R4365" i="4" s="1" a="1"/>
  <c r="R4365" i="4" s="1"/>
  <c r="K4366" i="4"/>
  <c r="L4366" i="4"/>
  <c r="M4366" i="4"/>
  <c r="Q4366" i="4" s="1"/>
  <c r="R4366" i="4" s="1" a="1"/>
  <c r="R4366" i="4" s="1"/>
  <c r="N4366" i="4"/>
  <c r="K4367" i="4"/>
  <c r="L4367" i="4"/>
  <c r="M4367" i="4"/>
  <c r="Q4367" i="4" s="1"/>
  <c r="N4367" i="4"/>
  <c r="O4367" i="4" a="1"/>
  <c r="O4367" i="4" s="1"/>
  <c r="P4367" i="4" a="1"/>
  <c r="P4367" i="4"/>
  <c r="R4367" i="4" a="1"/>
  <c r="R4367" i="4" s="1"/>
  <c r="K4368" i="4"/>
  <c r="L4368" i="4"/>
  <c r="M4368" i="4"/>
  <c r="N4368" i="4"/>
  <c r="O4368" i="4" s="1" a="1"/>
  <c r="O4368" i="4" s="1"/>
  <c r="S4368" i="4" s="1"/>
  <c r="P4368" i="4" a="1"/>
  <c r="P4368" i="4" s="1"/>
  <c r="Q4368" i="4"/>
  <c r="R4368" i="4" s="1" a="1"/>
  <c r="R4368" i="4" s="1"/>
  <c r="K4369" i="4"/>
  <c r="L4369" i="4"/>
  <c r="M4369" i="4"/>
  <c r="Q4369" i="4" s="1"/>
  <c r="R4369" i="4" s="1" a="1"/>
  <c r="R4369" i="4" s="1"/>
  <c r="N4369" i="4"/>
  <c r="O4369" i="4" a="1"/>
  <c r="O4369" i="4"/>
  <c r="P4369" i="4" a="1"/>
  <c r="P4369" i="4" s="1"/>
  <c r="K4370" i="4"/>
  <c r="L4370" i="4"/>
  <c r="M4370" i="4"/>
  <c r="N4370" i="4"/>
  <c r="P4370" i="4" s="1" a="1"/>
  <c r="P4370" i="4" s="1"/>
  <c r="Q4370" i="4"/>
  <c r="R4370" i="4" s="1" a="1"/>
  <c r="R4370" i="4" s="1"/>
  <c r="K4371" i="4"/>
  <c r="L4371" i="4"/>
  <c r="M4371" i="4"/>
  <c r="Q4371" i="4" s="1"/>
  <c r="N4371" i="4"/>
  <c r="O4371" i="4" s="1" a="1"/>
  <c r="O4371" i="4" s="1"/>
  <c r="R4371" i="4" a="1"/>
  <c r="R4371" i="4" s="1"/>
  <c r="K4372" i="4"/>
  <c r="L4372" i="4"/>
  <c r="M4372" i="4"/>
  <c r="N4372" i="4"/>
  <c r="O4372" i="4" s="1" a="1"/>
  <c r="O4372" i="4" s="1"/>
  <c r="Q4372" i="4"/>
  <c r="R4372" i="4" a="1"/>
  <c r="R4372" i="4" s="1"/>
  <c r="K4373" i="4"/>
  <c r="L4373" i="4"/>
  <c r="M4373" i="4"/>
  <c r="N4373" i="4"/>
  <c r="Q4373" i="4"/>
  <c r="R4373" i="4" s="1" a="1"/>
  <c r="R4373" i="4" s="1"/>
  <c r="K4374" i="4"/>
  <c r="L4374" i="4"/>
  <c r="M4374" i="4"/>
  <c r="Q4374" i="4" s="1"/>
  <c r="R4374" i="4" s="1" a="1"/>
  <c r="R4374" i="4" s="1"/>
  <c r="N4374" i="4"/>
  <c r="O4374" i="4" s="1" a="1"/>
  <c r="O4374" i="4" s="1"/>
  <c r="P4374" i="4" a="1"/>
  <c r="P4374" i="4" s="1"/>
  <c r="K4375" i="4"/>
  <c r="L4375" i="4"/>
  <c r="M4375" i="4"/>
  <c r="N4375" i="4"/>
  <c r="O4375" i="4" s="1" a="1"/>
  <c r="O4375" i="4" s="1"/>
  <c r="P4375" i="4" a="1"/>
  <c r="P4375" i="4" s="1"/>
  <c r="Q4375" i="4"/>
  <c r="R4375" i="4" a="1"/>
  <c r="R4375" i="4" s="1"/>
  <c r="K4376" i="4"/>
  <c r="L4376" i="4"/>
  <c r="M4376" i="4"/>
  <c r="N4376" i="4"/>
  <c r="P4376" i="4" s="1" a="1"/>
  <c r="P4376" i="4" s="1"/>
  <c r="Q4376" i="4"/>
  <c r="R4376" i="4" s="1" a="1"/>
  <c r="R4376" i="4" s="1"/>
  <c r="K4377" i="4"/>
  <c r="L4377" i="4"/>
  <c r="M4377" i="4"/>
  <c r="N4377" i="4"/>
  <c r="P4377" i="4" s="1" a="1"/>
  <c r="P4377" i="4"/>
  <c r="Q4377" i="4"/>
  <c r="R4377" i="4" s="1" a="1"/>
  <c r="R4377" i="4" s="1"/>
  <c r="K4378" i="4"/>
  <c r="L4378" i="4"/>
  <c r="M4378" i="4"/>
  <c r="Q4378" i="4" s="1"/>
  <c r="R4378" i="4" s="1" a="1"/>
  <c r="R4378" i="4" s="1"/>
  <c r="N4378" i="4"/>
  <c r="K4379" i="4"/>
  <c r="L4379" i="4"/>
  <c r="M4379" i="4"/>
  <c r="Q4379" i="4" s="1"/>
  <c r="R4379" i="4" s="1" a="1"/>
  <c r="R4379" i="4" s="1"/>
  <c r="N4379" i="4"/>
  <c r="O4379" i="4" a="1"/>
  <c r="O4379" i="4" s="1"/>
  <c r="P4379" i="4" a="1"/>
  <c r="P4379" i="4"/>
  <c r="K4380" i="4"/>
  <c r="L4380" i="4"/>
  <c r="M4380" i="4"/>
  <c r="N4380" i="4"/>
  <c r="Q4380" i="4"/>
  <c r="R4380" i="4" s="1" a="1"/>
  <c r="R4380" i="4" s="1"/>
  <c r="K4381" i="4"/>
  <c r="L4381" i="4"/>
  <c r="M4381" i="4"/>
  <c r="Q4381" i="4" s="1"/>
  <c r="R4381" i="4" s="1" a="1"/>
  <c r="R4381" i="4" s="1"/>
  <c r="N4381" i="4"/>
  <c r="P4381" i="4" s="1" a="1"/>
  <c r="P4381" i="4" s="1"/>
  <c r="O4381" i="4" a="1"/>
  <c r="O4381" i="4" s="1"/>
  <c r="K4382" i="4"/>
  <c r="L4382" i="4"/>
  <c r="M4382" i="4"/>
  <c r="N4382" i="4"/>
  <c r="P4382" i="4" a="1"/>
  <c r="P4382" i="4" s="1"/>
  <c r="Q4382" i="4"/>
  <c r="R4382" i="4" s="1" a="1"/>
  <c r="R4382" i="4" s="1"/>
  <c r="K4383" i="4"/>
  <c r="L4383" i="4"/>
  <c r="M4383" i="4"/>
  <c r="Q4383" i="4" s="1"/>
  <c r="R4383" i="4" s="1" a="1"/>
  <c r="R4383" i="4" s="1"/>
  <c r="N4383" i="4"/>
  <c r="O4383" i="4" s="1" a="1"/>
  <c r="O4383" i="4" s="1"/>
  <c r="K4384" i="4"/>
  <c r="L4384" i="4"/>
  <c r="M4384" i="4"/>
  <c r="N4384" i="4"/>
  <c r="Q4384" i="4"/>
  <c r="R4384" i="4" a="1"/>
  <c r="R4384" i="4" s="1"/>
  <c r="K4385" i="4"/>
  <c r="L4385" i="4"/>
  <c r="M4385" i="4"/>
  <c r="Q4385" i="4" s="1"/>
  <c r="R4385" i="4" s="1" a="1"/>
  <c r="R4385" i="4" s="1"/>
  <c r="N4385" i="4"/>
  <c r="K4386" i="4"/>
  <c r="L4386" i="4"/>
  <c r="M4386" i="4"/>
  <c r="Q4386" i="4" s="1"/>
  <c r="N4386" i="4"/>
  <c r="O4386" i="4" a="1"/>
  <c r="O4386" i="4" s="1"/>
  <c r="R4386" i="4" a="1"/>
  <c r="R4386" i="4" s="1"/>
  <c r="K4387" i="4"/>
  <c r="L4387" i="4"/>
  <c r="M4387" i="4"/>
  <c r="Q4387" i="4" s="1"/>
  <c r="R4387" i="4" s="1" a="1"/>
  <c r="R4387" i="4" s="1"/>
  <c r="N4387" i="4"/>
  <c r="K4388" i="4"/>
  <c r="L4388" i="4"/>
  <c r="M4388" i="4"/>
  <c r="N4388" i="4"/>
  <c r="Q4388" i="4"/>
  <c r="R4388" i="4" s="1" a="1"/>
  <c r="R4388" i="4" s="1"/>
  <c r="K4389" i="4"/>
  <c r="L4389" i="4"/>
  <c r="M4389" i="4"/>
  <c r="N4389" i="4"/>
  <c r="O4389" i="4" a="1"/>
  <c r="O4389" i="4" s="1"/>
  <c r="Q4389" i="4"/>
  <c r="R4389" i="4" s="1" a="1"/>
  <c r="R4389" i="4" s="1"/>
  <c r="K4390" i="4"/>
  <c r="L4390" i="4"/>
  <c r="M4390" i="4"/>
  <c r="N4390" i="4"/>
  <c r="P4390" i="4" s="1" a="1"/>
  <c r="P4390" i="4"/>
  <c r="Q4390" i="4"/>
  <c r="R4390" i="4" s="1" a="1"/>
  <c r="R4390" i="4" s="1"/>
  <c r="K4391" i="4"/>
  <c r="L4391" i="4"/>
  <c r="M4391" i="4"/>
  <c r="Q4391" i="4" s="1"/>
  <c r="R4391" i="4" s="1" a="1"/>
  <c r="R4391" i="4" s="1"/>
  <c r="N4391" i="4"/>
  <c r="P4391" i="4" s="1" a="1"/>
  <c r="P4391" i="4" s="1"/>
  <c r="O4391" i="4" a="1"/>
  <c r="O4391" i="4" s="1"/>
  <c r="K4392" i="4"/>
  <c r="L4392" i="4"/>
  <c r="M4392" i="4"/>
  <c r="N4392" i="4"/>
  <c r="O4392" i="4" s="1" a="1"/>
  <c r="O4392" i="4" s="1"/>
  <c r="Q4392" i="4"/>
  <c r="R4392" i="4" s="1" a="1"/>
  <c r="R4392" i="4" s="1"/>
  <c r="K4393" i="4"/>
  <c r="L4393" i="4"/>
  <c r="M4393" i="4"/>
  <c r="Q4393" i="4" s="1"/>
  <c r="R4393" i="4" s="1" a="1"/>
  <c r="R4393" i="4" s="1"/>
  <c r="N4393" i="4"/>
  <c r="P4393" i="4" s="1" a="1"/>
  <c r="P4393" i="4" s="1"/>
  <c r="K4394" i="4"/>
  <c r="L4394" i="4"/>
  <c r="M4394" i="4"/>
  <c r="Q4394" i="4" s="1"/>
  <c r="R4394" i="4" s="1" a="1"/>
  <c r="R4394" i="4" s="1"/>
  <c r="N4394" i="4"/>
  <c r="O4394" i="4" a="1"/>
  <c r="O4394" i="4" s="1"/>
  <c r="P4394" i="4" a="1"/>
  <c r="P4394" i="4" s="1"/>
  <c r="K4395" i="4"/>
  <c r="L4395" i="4"/>
  <c r="M4395" i="4"/>
  <c r="Q4395" i="4" s="1"/>
  <c r="R4395" i="4" s="1" a="1"/>
  <c r="R4395" i="4" s="1"/>
  <c r="N4395" i="4"/>
  <c r="K4396" i="4"/>
  <c r="L4396" i="4"/>
  <c r="M4396" i="4"/>
  <c r="Q4396" i="4" s="1"/>
  <c r="N4396" i="4"/>
  <c r="O4396" i="4" s="1" a="1"/>
  <c r="O4396" i="4" s="1"/>
  <c r="P4396" i="4" a="1"/>
  <c r="P4396" i="4" s="1"/>
  <c r="R4396" i="4" a="1"/>
  <c r="R4396" i="4" s="1"/>
  <c r="K4397" i="4"/>
  <c r="L4397" i="4"/>
  <c r="M4397" i="4"/>
  <c r="Q4397" i="4" s="1"/>
  <c r="R4397" i="4" s="1" a="1"/>
  <c r="R4397" i="4" s="1"/>
  <c r="N4397" i="4"/>
  <c r="O4397" i="4" s="1" a="1"/>
  <c r="O4397" i="4" s="1"/>
  <c r="P4397" i="4" a="1"/>
  <c r="P4397" i="4" s="1"/>
  <c r="K4398" i="4"/>
  <c r="L4398" i="4"/>
  <c r="M4398" i="4"/>
  <c r="Q4398" i="4" s="1"/>
  <c r="R4398" i="4" s="1" a="1"/>
  <c r="N4398" i="4"/>
  <c r="O4398" i="4" s="1" a="1"/>
  <c r="O4398" i="4" s="1"/>
  <c r="P4398" i="4" a="1"/>
  <c r="P4398" i="4" s="1"/>
  <c r="R4398" i="4"/>
  <c r="K4399" i="4"/>
  <c r="S4399" i="4" s="1"/>
  <c r="T4399" i="4" s="1"/>
  <c r="L4399" i="4"/>
  <c r="M4399" i="4"/>
  <c r="Q4399" i="4" s="1"/>
  <c r="R4399" i="4" s="1" a="1"/>
  <c r="N4399" i="4"/>
  <c r="O4399" i="4" a="1"/>
  <c r="O4399" i="4" s="1"/>
  <c r="P4399" i="4" a="1"/>
  <c r="P4399" i="4" s="1"/>
  <c r="R4399" i="4"/>
  <c r="K4400" i="4"/>
  <c r="L4400" i="4"/>
  <c r="M4400" i="4"/>
  <c r="Q4400" i="4" s="1"/>
  <c r="R4400" i="4" s="1" a="1"/>
  <c r="N4400" i="4"/>
  <c r="O4400" i="4" s="1" a="1"/>
  <c r="O4400" i="4" s="1"/>
  <c r="R4400" i="4"/>
  <c r="K4401" i="4"/>
  <c r="L4401" i="4"/>
  <c r="M4401" i="4"/>
  <c r="Q4401" i="4" s="1"/>
  <c r="R4401" i="4" s="1" a="1"/>
  <c r="R4401" i="4" s="1"/>
  <c r="N4401" i="4"/>
  <c r="K4402" i="4"/>
  <c r="L4402" i="4"/>
  <c r="M4402" i="4"/>
  <c r="Q4402" i="4" s="1"/>
  <c r="R4402" i="4" s="1" a="1"/>
  <c r="R4402" i="4" s="1"/>
  <c r="N4402" i="4"/>
  <c r="P4402" i="4" a="1"/>
  <c r="P4402" i="4" s="1"/>
  <c r="K4403" i="4"/>
  <c r="L4403" i="4"/>
  <c r="M4403" i="4"/>
  <c r="Q4403" i="4" s="1"/>
  <c r="R4403" i="4" s="1" a="1"/>
  <c r="R4403" i="4" s="1"/>
  <c r="N4403" i="4"/>
  <c r="K4404" i="4"/>
  <c r="L4404" i="4"/>
  <c r="M4404" i="4"/>
  <c r="N4404" i="4"/>
  <c r="P4404" i="4" s="1" a="1"/>
  <c r="P4404" i="4" s="1"/>
  <c r="Q4404" i="4"/>
  <c r="R4404" i="4" s="1" a="1"/>
  <c r="R4404" i="4" s="1"/>
  <c r="K4405" i="4"/>
  <c r="L4405" i="4"/>
  <c r="M4405" i="4"/>
  <c r="N4405" i="4"/>
  <c r="P4405" i="4" s="1" a="1"/>
  <c r="O4405" i="4" a="1"/>
  <c r="O4405" i="4" s="1"/>
  <c r="P4405" i="4"/>
  <c r="Q4405" i="4"/>
  <c r="R4405" i="4" s="1" a="1"/>
  <c r="R4405" i="4" s="1"/>
  <c r="K4406" i="4"/>
  <c r="L4406" i="4"/>
  <c r="M4406" i="4"/>
  <c r="Q4406" i="4" s="1"/>
  <c r="R4406" i="4" s="1" a="1"/>
  <c r="R4406" i="4" s="1"/>
  <c r="N4406" i="4"/>
  <c r="K4407" i="4"/>
  <c r="L4407" i="4"/>
  <c r="M4407" i="4"/>
  <c r="Q4407" i="4" s="1"/>
  <c r="R4407" i="4" s="1" a="1"/>
  <c r="R4407" i="4" s="1"/>
  <c r="N4407" i="4"/>
  <c r="P4407" i="4" s="1" a="1"/>
  <c r="P4407" i="4" s="1"/>
  <c r="K4408" i="4"/>
  <c r="L4408" i="4"/>
  <c r="M4408" i="4"/>
  <c r="N4408" i="4"/>
  <c r="P4408" i="4" a="1"/>
  <c r="P4408" i="4" s="1"/>
  <c r="Q4408" i="4"/>
  <c r="R4408" i="4" s="1" a="1"/>
  <c r="R4408" i="4" s="1"/>
  <c r="K4409" i="4"/>
  <c r="L4409" i="4"/>
  <c r="M4409" i="4"/>
  <c r="N4409" i="4"/>
  <c r="Q4409" i="4"/>
  <c r="R4409" i="4" s="1" a="1"/>
  <c r="R4409" i="4" s="1"/>
  <c r="K4410" i="4"/>
  <c r="L4410" i="4"/>
  <c r="M4410" i="4"/>
  <c r="Q4410" i="4" s="1"/>
  <c r="R4410" i="4" s="1" a="1"/>
  <c r="N4410" i="4"/>
  <c r="O4410" i="4" s="1" a="1"/>
  <c r="O4410" i="4" s="1"/>
  <c r="P4410" i="4" a="1"/>
  <c r="P4410" i="4" s="1"/>
  <c r="S4410" i="4" s="1"/>
  <c r="R4410" i="4"/>
  <c r="K4411" i="4"/>
  <c r="L4411" i="4"/>
  <c r="M4411" i="4"/>
  <c r="Q4411" i="4" s="1"/>
  <c r="R4411" i="4" s="1" a="1"/>
  <c r="R4411" i="4" s="1"/>
  <c r="N4411" i="4"/>
  <c r="P4411" i="4" s="1" a="1"/>
  <c r="P4411" i="4" s="1"/>
  <c r="K4412" i="4"/>
  <c r="L4412" i="4"/>
  <c r="M4412" i="4"/>
  <c r="N4412" i="4"/>
  <c r="Q4412" i="4"/>
  <c r="R4412" i="4" s="1" a="1"/>
  <c r="R4412" i="4" s="1"/>
  <c r="K4413" i="4"/>
  <c r="L4413" i="4"/>
  <c r="M4413" i="4"/>
  <c r="Q4413" i="4" s="1"/>
  <c r="R4413" i="4" s="1" a="1"/>
  <c r="R4413" i="4" s="1"/>
  <c r="N4413" i="4"/>
  <c r="K4414" i="4"/>
  <c r="L4414" i="4"/>
  <c r="M4414" i="4"/>
  <c r="N4414" i="4"/>
  <c r="Q4414" i="4"/>
  <c r="R4414" i="4" s="1" a="1"/>
  <c r="R4414" i="4" s="1"/>
  <c r="K4415" i="4"/>
  <c r="L4415" i="4"/>
  <c r="M4415" i="4"/>
  <c r="Q4415" i="4" s="1"/>
  <c r="R4415" i="4" s="1" a="1"/>
  <c r="R4415" i="4" s="1"/>
  <c r="N4415" i="4"/>
  <c r="P4415" i="4" s="1" a="1"/>
  <c r="P4415" i="4" s="1"/>
  <c r="K4416" i="4"/>
  <c r="L4416" i="4"/>
  <c r="M4416" i="4"/>
  <c r="N4416" i="4"/>
  <c r="O4416" i="4" s="1" a="1"/>
  <c r="O4416" i="4" s="1"/>
  <c r="P4416" i="4" a="1"/>
  <c r="P4416" i="4" s="1"/>
  <c r="Q4416" i="4"/>
  <c r="R4416" i="4" s="1" a="1"/>
  <c r="R4416" i="4" s="1"/>
  <c r="K4417" i="4"/>
  <c r="L4417" i="4"/>
  <c r="M4417" i="4"/>
  <c r="N4417" i="4"/>
  <c r="O4417" i="4" a="1"/>
  <c r="O4417" i="4"/>
  <c r="P4417" i="4" a="1"/>
  <c r="P4417" i="4"/>
  <c r="Q4417" i="4"/>
  <c r="R4417" i="4" s="1" a="1"/>
  <c r="R4417" i="4" s="1"/>
  <c r="K4418" i="4"/>
  <c r="L4418" i="4"/>
  <c r="M4418" i="4"/>
  <c r="Q4418" i="4" s="1"/>
  <c r="R4418" i="4" s="1" a="1"/>
  <c r="R4418" i="4" s="1"/>
  <c r="N4418" i="4"/>
  <c r="P4418" i="4" s="1" a="1"/>
  <c r="P4418" i="4" s="1"/>
  <c r="K4419" i="4"/>
  <c r="L4419" i="4"/>
  <c r="M4419" i="4"/>
  <c r="N4419" i="4"/>
  <c r="O4419" i="4" s="1" a="1"/>
  <c r="O4419" i="4" s="1"/>
  <c r="Q4419" i="4"/>
  <c r="R4419" i="4" s="1" a="1"/>
  <c r="R4419" i="4" s="1"/>
  <c r="K4420" i="4"/>
  <c r="L4420" i="4"/>
  <c r="M4420" i="4"/>
  <c r="N4420" i="4"/>
  <c r="O4420" i="4" s="1" a="1"/>
  <c r="O4420" i="4" s="1"/>
  <c r="P4420" i="4" a="1"/>
  <c r="P4420" i="4" s="1"/>
  <c r="S4420" i="4" s="1"/>
  <c r="T4420" i="4" s="1"/>
  <c r="Q4420" i="4"/>
  <c r="R4420" i="4" s="1" a="1"/>
  <c r="R4420" i="4" s="1"/>
  <c r="K4421" i="4"/>
  <c r="L4421" i="4"/>
  <c r="M4421" i="4"/>
  <c r="N4421" i="4"/>
  <c r="P4421" i="4" s="1" a="1"/>
  <c r="P4421" i="4" s="1"/>
  <c r="O4421" i="4" a="1"/>
  <c r="O4421" i="4" s="1"/>
  <c r="Q4421" i="4"/>
  <c r="R4421" i="4" s="1" a="1"/>
  <c r="R4421" i="4" s="1"/>
  <c r="K4422" i="4"/>
  <c r="L4422" i="4"/>
  <c r="M4422" i="4"/>
  <c r="Q4422" i="4" s="1"/>
  <c r="N4422" i="4"/>
  <c r="P4422" i="4" s="1" a="1"/>
  <c r="P4422" i="4" s="1"/>
  <c r="O4422" i="4" a="1"/>
  <c r="O4422" i="4" s="1"/>
  <c r="R4422" i="4" a="1"/>
  <c r="R4422" i="4" s="1"/>
  <c r="K4423" i="4"/>
  <c r="L4423" i="4"/>
  <c r="M4423" i="4"/>
  <c r="N4423" i="4"/>
  <c r="O4423" i="4" a="1"/>
  <c r="O4423" i="4" s="1"/>
  <c r="P4423" i="4" a="1"/>
  <c r="P4423" i="4" s="1"/>
  <c r="Q4423" i="4"/>
  <c r="R4423" i="4" s="1" a="1"/>
  <c r="R4423" i="4" s="1"/>
  <c r="K4424" i="4"/>
  <c r="L4424" i="4"/>
  <c r="M4424" i="4"/>
  <c r="Q4424" i="4" s="1"/>
  <c r="R4424" i="4" s="1" a="1"/>
  <c r="R4424" i="4" s="1"/>
  <c r="N4424" i="4"/>
  <c r="P4424" i="4" s="1" a="1"/>
  <c r="P4424" i="4" s="1"/>
  <c r="O4424" i="4" a="1"/>
  <c r="O4424" i="4" s="1"/>
  <c r="K4425" i="4"/>
  <c r="L4425" i="4"/>
  <c r="M4425" i="4"/>
  <c r="Q4425" i="4" s="1"/>
  <c r="R4425" i="4" s="1" a="1"/>
  <c r="R4425" i="4" s="1"/>
  <c r="N4425" i="4"/>
  <c r="P4425" i="4" s="1" a="1"/>
  <c r="P4425" i="4" s="1"/>
  <c r="K4426" i="4"/>
  <c r="L4426" i="4"/>
  <c r="M4426" i="4"/>
  <c r="N4426" i="4"/>
  <c r="O4426" i="4" s="1" a="1"/>
  <c r="O4426" i="4"/>
  <c r="P4426" i="4" a="1"/>
  <c r="P4426" i="4" s="1"/>
  <c r="Q4426" i="4"/>
  <c r="R4426" i="4" a="1"/>
  <c r="R4426" i="4" s="1"/>
  <c r="K4427" i="4"/>
  <c r="L4427" i="4"/>
  <c r="M4427" i="4"/>
  <c r="N4427" i="4"/>
  <c r="Q4427" i="4"/>
  <c r="R4427" i="4" s="1" a="1"/>
  <c r="R4427" i="4" s="1"/>
  <c r="K4428" i="4"/>
  <c r="L4428" i="4"/>
  <c r="M4428" i="4"/>
  <c r="N4428" i="4"/>
  <c r="O4428" i="4" a="1"/>
  <c r="O4428" i="4" s="1"/>
  <c r="Q4428" i="4"/>
  <c r="R4428" i="4" s="1" a="1"/>
  <c r="R4428" i="4" s="1"/>
  <c r="K4429" i="4"/>
  <c r="L4429" i="4"/>
  <c r="M4429" i="4"/>
  <c r="Q4429" i="4" s="1"/>
  <c r="N4429" i="4"/>
  <c r="R4429" i="4" a="1"/>
  <c r="R4429" i="4" s="1"/>
  <c r="K4430" i="4"/>
  <c r="L4430" i="4"/>
  <c r="M4430" i="4"/>
  <c r="Q4430" i="4" s="1"/>
  <c r="R4430" i="4" s="1" a="1"/>
  <c r="R4430" i="4" s="1"/>
  <c r="N4430" i="4"/>
  <c r="O4430" i="4" s="1" a="1"/>
  <c r="O4430" i="4" s="1"/>
  <c r="K4431" i="4"/>
  <c r="L4431" i="4"/>
  <c r="M4431" i="4"/>
  <c r="Q4431" i="4" s="1"/>
  <c r="R4431" i="4" s="1" a="1"/>
  <c r="R4431" i="4" s="1"/>
  <c r="N4431" i="4"/>
  <c r="P4431" i="4" a="1"/>
  <c r="P4431" i="4" s="1"/>
  <c r="K4432" i="4"/>
  <c r="L4432" i="4"/>
  <c r="M4432" i="4"/>
  <c r="Q4432" i="4" s="1"/>
  <c r="R4432" i="4" s="1" a="1"/>
  <c r="R4432" i="4" s="1"/>
  <c r="N4432" i="4"/>
  <c r="P4432" i="4" s="1" a="1"/>
  <c r="P4432" i="4" s="1"/>
  <c r="O4432" i="4" a="1"/>
  <c r="O4432" i="4" s="1"/>
  <c r="K4433" i="4"/>
  <c r="L4433" i="4"/>
  <c r="M4433" i="4"/>
  <c r="Q4433" i="4" s="1"/>
  <c r="R4433" i="4" s="1" a="1"/>
  <c r="R4433" i="4" s="1"/>
  <c r="N4433" i="4"/>
  <c r="P4433" i="4" s="1" a="1"/>
  <c r="P4433" i="4" s="1"/>
  <c r="K4434" i="4"/>
  <c r="L4434" i="4"/>
  <c r="M4434" i="4"/>
  <c r="Q4434" i="4" s="1"/>
  <c r="R4434" i="4" s="1" a="1"/>
  <c r="R4434" i="4" s="1"/>
  <c r="N4434" i="4"/>
  <c r="O4434" i="4" s="1" a="1"/>
  <c r="O4434" i="4" s="1"/>
  <c r="P4434" i="4" a="1"/>
  <c r="P4434" i="4"/>
  <c r="K4435" i="4"/>
  <c r="L4435" i="4"/>
  <c r="M4435" i="4"/>
  <c r="Q4435" i="4" s="1"/>
  <c r="R4435" i="4" s="1" a="1"/>
  <c r="R4435" i="4" s="1"/>
  <c r="N4435" i="4"/>
  <c r="K4436" i="4"/>
  <c r="L4436" i="4"/>
  <c r="M4436" i="4"/>
  <c r="Q4436" i="4" s="1"/>
  <c r="R4436" i="4" s="1" a="1"/>
  <c r="R4436" i="4" s="1"/>
  <c r="N4436" i="4"/>
  <c r="P4436" i="4" s="1" a="1"/>
  <c r="P4436" i="4"/>
  <c r="K4437" i="4"/>
  <c r="L4437" i="4"/>
  <c r="M4437" i="4"/>
  <c r="N4437" i="4"/>
  <c r="O4437" i="4" a="1"/>
  <c r="O4437" i="4" s="1"/>
  <c r="Q4437" i="4"/>
  <c r="R4437" i="4" s="1" a="1"/>
  <c r="R4437" i="4" s="1"/>
  <c r="K4438" i="4"/>
  <c r="L4438" i="4"/>
  <c r="M4438" i="4"/>
  <c r="Q4438" i="4" s="1"/>
  <c r="R4438" i="4" s="1" a="1"/>
  <c r="R4438" i="4" s="1"/>
  <c r="N4438" i="4"/>
  <c r="O4438" i="4" s="1" a="1"/>
  <c r="O4438" i="4"/>
  <c r="P4438" i="4" a="1"/>
  <c r="P4438" i="4" s="1"/>
  <c r="K4439" i="4"/>
  <c r="L4439" i="4"/>
  <c r="M4439" i="4"/>
  <c r="Q4439" i="4" s="1"/>
  <c r="R4439" i="4" s="1" a="1"/>
  <c r="R4439" i="4" s="1"/>
  <c r="N4439" i="4"/>
  <c r="O4439" i="4" a="1"/>
  <c r="O4439" i="4"/>
  <c r="P4439" i="4" a="1"/>
  <c r="P4439" i="4" s="1"/>
  <c r="K4440" i="4"/>
  <c r="L4440" i="4"/>
  <c r="M4440" i="4"/>
  <c r="Q4440" i="4" s="1"/>
  <c r="R4440" i="4" s="1" a="1"/>
  <c r="R4440" i="4" s="1"/>
  <c r="N4440" i="4"/>
  <c r="P4440" i="4" a="1"/>
  <c r="P4440" i="4" s="1"/>
  <c r="K4441" i="4"/>
  <c r="L4441" i="4"/>
  <c r="M4441" i="4"/>
  <c r="Q4441" i="4" s="1"/>
  <c r="R4441" i="4" s="1" a="1"/>
  <c r="R4441" i="4" s="1"/>
  <c r="N4441" i="4"/>
  <c r="P4441" i="4" a="1"/>
  <c r="P4441" i="4" s="1"/>
  <c r="K4442" i="4"/>
  <c r="L4442" i="4"/>
  <c r="M4442" i="4"/>
  <c r="Q4442" i="4" s="1"/>
  <c r="N4442" i="4"/>
  <c r="R4442" i="4" a="1"/>
  <c r="R4442" i="4" s="1"/>
  <c r="K4443" i="4"/>
  <c r="L4443" i="4"/>
  <c r="M4443" i="4"/>
  <c r="Q4443" i="4" s="1"/>
  <c r="R4443" i="4" s="1" a="1"/>
  <c r="R4443" i="4" s="1"/>
  <c r="N4443" i="4"/>
  <c r="P4443" i="4" s="1" a="1"/>
  <c r="P4443" i="4" s="1"/>
  <c r="K4444" i="4"/>
  <c r="L4444" i="4"/>
  <c r="M4444" i="4"/>
  <c r="Q4444" i="4" s="1"/>
  <c r="R4444" i="4" s="1" a="1"/>
  <c r="R4444" i="4" s="1"/>
  <c r="N4444" i="4"/>
  <c r="P4444" i="4" s="1" a="1"/>
  <c r="O4444" i="4" a="1"/>
  <c r="O4444" i="4" s="1"/>
  <c r="P4444" i="4"/>
  <c r="S4444" i="4" s="1"/>
  <c r="T4444" i="4"/>
  <c r="K4445" i="4"/>
  <c r="L4445" i="4"/>
  <c r="M4445" i="4"/>
  <c r="Q4445" i="4" s="1"/>
  <c r="R4445" i="4" s="1" a="1"/>
  <c r="R4445" i="4" s="1"/>
  <c r="N4445" i="4"/>
  <c r="O4445" i="4" s="1" a="1"/>
  <c r="O4445" i="4" s="1"/>
  <c r="P4445" i="4" a="1"/>
  <c r="P4445" i="4" s="1"/>
  <c r="K4446" i="4"/>
  <c r="L4446" i="4"/>
  <c r="M4446" i="4"/>
  <c r="Q4446" i="4" s="1"/>
  <c r="R4446" i="4" s="1" a="1"/>
  <c r="R4446" i="4" s="1"/>
  <c r="N4446" i="4"/>
  <c r="O4446" i="4" a="1"/>
  <c r="O4446" i="4" s="1"/>
  <c r="P4446" i="4" a="1"/>
  <c r="P4446" i="4" s="1"/>
  <c r="K4447" i="4"/>
  <c r="L4447" i="4"/>
  <c r="M4447" i="4"/>
  <c r="Q4447" i="4" s="1"/>
  <c r="R4447" i="4" s="1" a="1"/>
  <c r="R4447" i="4" s="1"/>
  <c r="N4447" i="4"/>
  <c r="P4447" i="4" s="1" a="1"/>
  <c r="P4447" i="4" s="1"/>
  <c r="K4448" i="4"/>
  <c r="L4448" i="4"/>
  <c r="M4448" i="4"/>
  <c r="Q4448" i="4" s="1"/>
  <c r="R4448" i="4" s="1" a="1"/>
  <c r="R4448" i="4" s="1"/>
  <c r="N4448" i="4"/>
  <c r="K4449" i="4"/>
  <c r="L4449" i="4"/>
  <c r="M4449" i="4"/>
  <c r="N4449" i="4"/>
  <c r="O4449" i="4" a="1"/>
  <c r="O4449" i="4" s="1"/>
  <c r="Q4449" i="4"/>
  <c r="R4449" i="4" s="1" a="1"/>
  <c r="R4449" i="4" s="1"/>
  <c r="K4450" i="4"/>
  <c r="L4450" i="4"/>
  <c r="M4450" i="4"/>
  <c r="Q4450" i="4" s="1"/>
  <c r="R4450" i="4" s="1" a="1"/>
  <c r="R4450" i="4" s="1"/>
  <c r="N4450" i="4"/>
  <c r="O4450" i="4" s="1" a="1"/>
  <c r="O4450" i="4" s="1"/>
  <c r="P4450" i="4" a="1"/>
  <c r="P4450" i="4" s="1"/>
  <c r="S4450" i="4" s="1"/>
  <c r="K4451" i="4"/>
  <c r="L4451" i="4"/>
  <c r="M4451" i="4"/>
  <c r="Q4451" i="4" s="1"/>
  <c r="R4451" i="4" s="1" a="1"/>
  <c r="R4451" i="4" s="1"/>
  <c r="N4451" i="4"/>
  <c r="K4452" i="4"/>
  <c r="L4452" i="4"/>
  <c r="M4452" i="4"/>
  <c r="N4452" i="4"/>
  <c r="P4452" i="4" s="1" a="1"/>
  <c r="P4452" i="4" s="1"/>
  <c r="Q4452" i="4"/>
  <c r="R4452" i="4" s="1" a="1"/>
  <c r="R4452" i="4" s="1"/>
  <c r="K4453" i="4"/>
  <c r="L4453" i="4"/>
  <c r="M4453" i="4"/>
  <c r="Q4453" i="4" s="1"/>
  <c r="N4453" i="4"/>
  <c r="P4453" i="4" s="1" a="1"/>
  <c r="O4453" i="4" a="1"/>
  <c r="O4453" i="4" s="1"/>
  <c r="P4453" i="4"/>
  <c r="R4453" i="4" a="1"/>
  <c r="R4453" i="4"/>
  <c r="S4453" i="4"/>
  <c r="T4453" i="4" s="1"/>
  <c r="K4454" i="4"/>
  <c r="L4454" i="4"/>
  <c r="M4454" i="4"/>
  <c r="Q4454" i="4" s="1"/>
  <c r="R4454" i="4" s="1" a="1"/>
  <c r="R4454" i="4" s="1"/>
  <c r="N4454" i="4"/>
  <c r="K4455" i="4"/>
  <c r="L4455" i="4"/>
  <c r="M4455" i="4"/>
  <c r="N4455" i="4"/>
  <c r="P4455" i="4" a="1"/>
  <c r="P4455" i="4" s="1"/>
  <c r="Q4455" i="4"/>
  <c r="R4455" i="4" s="1" a="1"/>
  <c r="R4455" i="4" s="1"/>
  <c r="K4456" i="4"/>
  <c r="L4456" i="4"/>
  <c r="M4456" i="4"/>
  <c r="Q4456" i="4" s="1"/>
  <c r="R4456" i="4" s="1" a="1"/>
  <c r="R4456" i="4" s="1"/>
  <c r="N4456" i="4"/>
  <c r="O4456" i="4" s="1" a="1"/>
  <c r="O4456" i="4" s="1"/>
  <c r="P4456" i="4" a="1"/>
  <c r="P4456" i="4"/>
  <c r="K4457" i="4"/>
  <c r="L4457" i="4"/>
  <c r="M4457" i="4"/>
  <c r="N4457" i="4"/>
  <c r="Q4457" i="4"/>
  <c r="R4457" i="4" s="1" a="1"/>
  <c r="R4457" i="4"/>
  <c r="K4458" i="4"/>
  <c r="L4458" i="4"/>
  <c r="M4458" i="4"/>
  <c r="Q4458" i="4" s="1"/>
  <c r="R4458" i="4" s="1" a="1"/>
  <c r="N4458" i="4"/>
  <c r="R4458" i="4"/>
  <c r="K4459" i="4"/>
  <c r="L4459" i="4"/>
  <c r="M4459" i="4"/>
  <c r="Q4459" i="4" s="1"/>
  <c r="R4459" i="4" s="1" a="1"/>
  <c r="N4459" i="4"/>
  <c r="O4459" i="4" s="1" a="1"/>
  <c r="O4459" i="4" s="1"/>
  <c r="P4459" i="4" a="1"/>
  <c r="P4459" i="4" s="1"/>
  <c r="R4459" i="4"/>
  <c r="K4460" i="4"/>
  <c r="L4460" i="4"/>
  <c r="M4460" i="4"/>
  <c r="N4460" i="4"/>
  <c r="Q4460" i="4"/>
  <c r="R4460" i="4" s="1" a="1"/>
  <c r="R4460" i="4"/>
  <c r="K4461" i="4"/>
  <c r="L4461" i="4"/>
  <c r="M4461" i="4"/>
  <c r="Q4461" i="4" s="1"/>
  <c r="R4461" i="4" s="1" a="1"/>
  <c r="R4461" i="4" s="1"/>
  <c r="N4461" i="4"/>
  <c r="K4462" i="4"/>
  <c r="L4462" i="4"/>
  <c r="M4462" i="4"/>
  <c r="Q4462" i="4" s="1"/>
  <c r="R4462" i="4" s="1" a="1"/>
  <c r="R4462" i="4" s="1"/>
  <c r="N4462" i="4"/>
  <c r="K4463" i="4"/>
  <c r="L4463" i="4"/>
  <c r="M4463" i="4"/>
  <c r="N4463" i="4"/>
  <c r="O4463" i="4" s="1" a="1"/>
  <c r="O4463" i="4" s="1"/>
  <c r="P4463" i="4" a="1"/>
  <c r="P4463" i="4" s="1"/>
  <c r="Q4463" i="4"/>
  <c r="R4463" i="4" s="1" a="1"/>
  <c r="R4463" i="4" s="1"/>
  <c r="K4464" i="4"/>
  <c r="L4464" i="4"/>
  <c r="M4464" i="4"/>
  <c r="N4464" i="4"/>
  <c r="P4464" i="4" a="1"/>
  <c r="P4464" i="4"/>
  <c r="Q4464" i="4"/>
  <c r="R4464" i="4" a="1"/>
  <c r="R4464" i="4" s="1"/>
  <c r="K4465" i="4"/>
  <c r="L4465" i="4"/>
  <c r="M4465" i="4"/>
  <c r="Q4465" i="4" s="1"/>
  <c r="R4465" i="4" s="1" a="1"/>
  <c r="R4465" i="4" s="1"/>
  <c r="N4465" i="4"/>
  <c r="P4465" i="4" s="1" a="1"/>
  <c r="P4465" i="4" s="1"/>
  <c r="O4465" i="4" a="1"/>
  <c r="O4465" i="4"/>
  <c r="K4466" i="4"/>
  <c r="L4466" i="4"/>
  <c r="M4466" i="4"/>
  <c r="N4466" i="4"/>
  <c r="Q4466" i="4"/>
  <c r="R4466" i="4" s="1" a="1"/>
  <c r="R4466" i="4"/>
  <c r="K4467" i="4"/>
  <c r="L4467" i="4"/>
  <c r="M4467" i="4"/>
  <c r="Q4467" i="4" s="1"/>
  <c r="R4467" i="4" s="1" a="1"/>
  <c r="R4467" i="4" s="1"/>
  <c r="N4467" i="4"/>
  <c r="K4468" i="4"/>
  <c r="L4468" i="4"/>
  <c r="M4468" i="4"/>
  <c r="Q4468" i="4" s="1"/>
  <c r="R4468" i="4" s="1" a="1"/>
  <c r="R4468" i="4" s="1"/>
  <c r="N4468" i="4"/>
  <c r="P4468" i="4" s="1" a="1"/>
  <c r="P4468" i="4" s="1"/>
  <c r="K4469" i="4"/>
  <c r="L4469" i="4"/>
  <c r="M4469" i="4"/>
  <c r="Q4469" i="4" s="1"/>
  <c r="R4469" i="4" s="1" a="1"/>
  <c r="R4469" i="4" s="1"/>
  <c r="N4469" i="4"/>
  <c r="O4469" i="4" s="1" a="1"/>
  <c r="O4469" i="4" s="1"/>
  <c r="P4469" i="4" a="1"/>
  <c r="P4469" i="4" s="1"/>
  <c r="K4470" i="4"/>
  <c r="L4470" i="4"/>
  <c r="M4470" i="4"/>
  <c r="Q4470" i="4" s="1"/>
  <c r="R4470" i="4" s="1" a="1"/>
  <c r="R4470" i="4" s="1"/>
  <c r="N4470" i="4"/>
  <c r="K4471" i="4"/>
  <c r="L4471" i="4"/>
  <c r="M4471" i="4"/>
  <c r="N4471" i="4"/>
  <c r="O4471" i="4" s="1" a="1"/>
  <c r="O4471" i="4" s="1"/>
  <c r="Q4471" i="4"/>
  <c r="R4471" i="4" a="1"/>
  <c r="R4471" i="4" s="1"/>
  <c r="K4472" i="4"/>
  <c r="L4472" i="4"/>
  <c r="M4472" i="4"/>
  <c r="Q4472" i="4" s="1"/>
  <c r="R4472" i="4" s="1" a="1"/>
  <c r="R4472" i="4" s="1"/>
  <c r="N4472" i="4"/>
  <c r="K4473" i="4"/>
  <c r="L4473" i="4"/>
  <c r="M4473" i="4"/>
  <c r="N4473" i="4"/>
  <c r="P4473" i="4" s="1" a="1"/>
  <c r="P4473" i="4" s="1"/>
  <c r="Q4473" i="4"/>
  <c r="R4473" i="4" s="1" a="1"/>
  <c r="R4473" i="4" s="1"/>
  <c r="K4474" i="4"/>
  <c r="L4474" i="4"/>
  <c r="M4474" i="4"/>
  <c r="Q4474" i="4" s="1"/>
  <c r="R4474" i="4" s="1" a="1"/>
  <c r="R4474" i="4" s="1"/>
  <c r="N4474" i="4"/>
  <c r="K4475" i="4"/>
  <c r="L4475" i="4"/>
  <c r="M4475" i="4"/>
  <c r="N4475" i="4"/>
  <c r="O4475" i="4" s="1" a="1"/>
  <c r="O4475" i="4" s="1"/>
  <c r="P4475" i="4" a="1"/>
  <c r="P4475" i="4" s="1"/>
  <c r="Q4475" i="4"/>
  <c r="R4475" i="4" s="1" a="1"/>
  <c r="R4475" i="4" s="1"/>
  <c r="K4476" i="4"/>
  <c r="L4476" i="4"/>
  <c r="M4476" i="4"/>
  <c r="N4476" i="4"/>
  <c r="O4476" i="4" a="1"/>
  <c r="O4476" i="4" s="1"/>
  <c r="S4476" i="4" s="1"/>
  <c r="P4476" i="4" a="1"/>
  <c r="P4476" i="4" s="1"/>
  <c r="Q4476" i="4"/>
  <c r="R4476" i="4" s="1" a="1"/>
  <c r="R4476" i="4" s="1"/>
  <c r="K4477" i="4"/>
  <c r="L4477" i="4"/>
  <c r="M4477" i="4"/>
  <c r="Q4477" i="4" s="1"/>
  <c r="R4477" i="4" s="1" a="1"/>
  <c r="R4477" i="4" s="1"/>
  <c r="N4477" i="4"/>
  <c r="K4478" i="4"/>
  <c r="L4478" i="4"/>
  <c r="M4478" i="4"/>
  <c r="N4478" i="4"/>
  <c r="P4478" i="4" s="1" a="1"/>
  <c r="P4478" i="4"/>
  <c r="Q4478" i="4"/>
  <c r="R4478" i="4" s="1" a="1"/>
  <c r="R4478" i="4" s="1"/>
  <c r="K4479" i="4"/>
  <c r="L4479" i="4"/>
  <c r="M4479" i="4"/>
  <c r="Q4479" i="4" s="1"/>
  <c r="N4479" i="4"/>
  <c r="O4479" i="4" s="1" a="1"/>
  <c r="O4479" i="4" s="1"/>
  <c r="R4479" i="4" a="1"/>
  <c r="R4479" i="4" s="1"/>
  <c r="K4480" i="4"/>
  <c r="L4480" i="4"/>
  <c r="M4480" i="4"/>
  <c r="Q4480" i="4" s="1"/>
  <c r="R4480" i="4" s="1" a="1"/>
  <c r="R4480" i="4" s="1"/>
  <c r="N4480" i="4"/>
  <c r="P4480" i="4" s="1" a="1"/>
  <c r="P4480" i="4" s="1"/>
  <c r="S4480" i="4" s="1"/>
  <c r="T4480" i="4" s="1"/>
  <c r="O4480" i="4" a="1"/>
  <c r="O4480" i="4"/>
  <c r="K4481" i="4"/>
  <c r="L4481" i="4"/>
  <c r="M4481" i="4"/>
  <c r="N4481" i="4"/>
  <c r="P4481" i="4" s="1" a="1"/>
  <c r="P4481" i="4" s="1"/>
  <c r="Q4481" i="4"/>
  <c r="R4481" i="4" s="1" a="1"/>
  <c r="R4481" i="4"/>
  <c r="K4482" i="4"/>
  <c r="L4482" i="4"/>
  <c r="M4482" i="4"/>
  <c r="Q4482" i="4" s="1"/>
  <c r="R4482" i="4" s="1" a="1"/>
  <c r="R4482" i="4" s="1"/>
  <c r="N4482" i="4"/>
  <c r="K4483" i="4"/>
  <c r="L4483" i="4"/>
  <c r="M4483" i="4"/>
  <c r="N4483" i="4"/>
  <c r="P4483" i="4" s="1" a="1"/>
  <c r="P4483" i="4" s="1"/>
  <c r="Q4483" i="4"/>
  <c r="R4483" i="4" s="1" a="1"/>
  <c r="R4483" i="4"/>
  <c r="K4484" i="4"/>
  <c r="L4484" i="4"/>
  <c r="M4484" i="4"/>
  <c r="N4484" i="4"/>
  <c r="P4484" i="4" s="1" a="1"/>
  <c r="P4484" i="4" s="1"/>
  <c r="Q4484" i="4"/>
  <c r="R4484" i="4" s="1" a="1"/>
  <c r="R4484" i="4" s="1"/>
  <c r="K4485" i="4"/>
  <c r="L4485" i="4"/>
  <c r="M4485" i="4"/>
  <c r="N4485" i="4"/>
  <c r="O4485" i="4" s="1" a="1"/>
  <c r="O4485" i="4" s="1"/>
  <c r="P4485" i="4" a="1"/>
  <c r="P4485" i="4" s="1"/>
  <c r="Q4485" i="4"/>
  <c r="R4485" i="4" s="1" a="1"/>
  <c r="R4485" i="4"/>
  <c r="K4486" i="4"/>
  <c r="L4486" i="4"/>
  <c r="M4486" i="4"/>
  <c r="N4486" i="4"/>
  <c r="O4486" i="4" s="1" a="1"/>
  <c r="O4486" i="4" s="1"/>
  <c r="P4486" i="4" a="1"/>
  <c r="P4486" i="4" s="1"/>
  <c r="Q4486" i="4"/>
  <c r="R4486" i="4" s="1" a="1"/>
  <c r="R4486" i="4"/>
  <c r="S4486" i="4"/>
  <c r="T4486" i="4" s="1"/>
  <c r="K4487" i="4"/>
  <c r="L4487" i="4"/>
  <c r="M4487" i="4"/>
  <c r="N4487" i="4"/>
  <c r="O4487" i="4" a="1"/>
  <c r="O4487" i="4" s="1"/>
  <c r="P4487" i="4" a="1"/>
  <c r="P4487" i="4" s="1"/>
  <c r="Q4487" i="4"/>
  <c r="R4487" i="4" a="1"/>
  <c r="R4487" i="4" s="1"/>
  <c r="K4488" i="4"/>
  <c r="L4488" i="4"/>
  <c r="M4488" i="4"/>
  <c r="Q4488" i="4" s="1"/>
  <c r="R4488" i="4" s="1" a="1"/>
  <c r="R4488" i="4" s="1"/>
  <c r="N4488" i="4"/>
  <c r="P4488" i="4" s="1" a="1"/>
  <c r="P4488" i="4" s="1"/>
  <c r="O4488" i="4" a="1"/>
  <c r="O4488" i="4" s="1"/>
  <c r="K4489" i="4"/>
  <c r="L4489" i="4"/>
  <c r="M4489" i="4"/>
  <c r="Q4489" i="4" s="1"/>
  <c r="R4489" i="4" s="1" a="1"/>
  <c r="R4489" i="4" s="1"/>
  <c r="N4489" i="4"/>
  <c r="K4490" i="4"/>
  <c r="L4490" i="4"/>
  <c r="M4490" i="4"/>
  <c r="Q4490" i="4" s="1"/>
  <c r="R4490" i="4" s="1" a="1"/>
  <c r="R4490" i="4" s="1"/>
  <c r="N4490" i="4"/>
  <c r="P4490" i="4" s="1" a="1"/>
  <c r="P4490" i="4" s="1"/>
  <c r="O4490" i="4" a="1"/>
  <c r="O4490" i="4" s="1"/>
  <c r="K4491" i="4"/>
  <c r="L4491" i="4"/>
  <c r="M4491" i="4"/>
  <c r="N4491" i="4"/>
  <c r="O4491" i="4" a="1"/>
  <c r="O4491" i="4" s="1"/>
  <c r="P4491" i="4" a="1"/>
  <c r="P4491" i="4" s="1"/>
  <c r="Q4491" i="4"/>
  <c r="R4491" i="4" s="1" a="1"/>
  <c r="R4491" i="4" s="1"/>
  <c r="K4492" i="4"/>
  <c r="L4492" i="4"/>
  <c r="M4492" i="4"/>
  <c r="Q4492" i="4" s="1"/>
  <c r="R4492" i="4" s="1" a="1"/>
  <c r="R4492" i="4" s="1"/>
  <c r="N4492" i="4"/>
  <c r="O4492" i="4" a="1"/>
  <c r="O4492" i="4" s="1"/>
  <c r="P4492" i="4" a="1"/>
  <c r="P4492" i="4" s="1"/>
  <c r="K4493" i="4"/>
  <c r="L4493" i="4"/>
  <c r="M4493" i="4"/>
  <c r="Q4493" i="4" s="1"/>
  <c r="R4493" i="4" s="1" a="1"/>
  <c r="R4493" i="4" s="1"/>
  <c r="N4493" i="4"/>
  <c r="K4494" i="4"/>
  <c r="L4494" i="4"/>
  <c r="M4494" i="4"/>
  <c r="Q4494" i="4" s="1"/>
  <c r="R4494" i="4" s="1" a="1"/>
  <c r="R4494" i="4" s="1"/>
  <c r="N4494" i="4"/>
  <c r="O4494" i="4" s="1" a="1"/>
  <c r="O4494" i="4" s="1"/>
  <c r="K4495" i="4"/>
  <c r="L4495" i="4"/>
  <c r="M4495" i="4"/>
  <c r="Q4495" i="4" s="1"/>
  <c r="R4495" i="4" s="1" a="1"/>
  <c r="R4495" i="4" s="1"/>
  <c r="N4495" i="4"/>
  <c r="P4495" i="4" s="1" a="1"/>
  <c r="P4495" i="4" s="1"/>
  <c r="K4496" i="4"/>
  <c r="L4496" i="4"/>
  <c r="M4496" i="4"/>
  <c r="N4496" i="4"/>
  <c r="P4496" i="4" s="1" a="1"/>
  <c r="P4496" i="4" s="1"/>
  <c r="Q4496" i="4"/>
  <c r="R4496" i="4" s="1" a="1"/>
  <c r="R4496" i="4" s="1"/>
  <c r="K4497" i="4"/>
  <c r="L4497" i="4"/>
  <c r="M4497" i="4"/>
  <c r="Q4497" i="4" s="1"/>
  <c r="R4497" i="4" s="1" a="1"/>
  <c r="R4497" i="4" s="1"/>
  <c r="N4497" i="4"/>
  <c r="P4497" i="4" s="1" a="1"/>
  <c r="P4497" i="4" s="1"/>
  <c r="O4497" i="4" a="1"/>
  <c r="O4497" i="4" s="1"/>
  <c r="K4498" i="4"/>
  <c r="L4498" i="4"/>
  <c r="M4498" i="4"/>
  <c r="Q4498" i="4" s="1"/>
  <c r="R4498" i="4" s="1" a="1"/>
  <c r="R4498" i="4" s="1"/>
  <c r="N4498" i="4"/>
  <c r="O4498" i="4" s="1" a="1"/>
  <c r="O4498" i="4" s="1"/>
  <c r="K4499" i="4"/>
  <c r="L4499" i="4"/>
  <c r="M4499" i="4"/>
  <c r="N4499" i="4"/>
  <c r="O4499" i="4" a="1"/>
  <c r="O4499" i="4" s="1"/>
  <c r="P4499" i="4" a="1"/>
  <c r="P4499" i="4" s="1"/>
  <c r="Q4499" i="4"/>
  <c r="R4499" i="4" s="1" a="1"/>
  <c r="R4499" i="4"/>
  <c r="K4500" i="4"/>
  <c r="L4500" i="4"/>
  <c r="M4500" i="4"/>
  <c r="Q4500" i="4" s="1"/>
  <c r="R4500" i="4" s="1" a="1"/>
  <c r="R4500" i="4" s="1"/>
  <c r="N4500" i="4"/>
  <c r="O4500" i="4" s="1" a="1"/>
  <c r="O4500" i="4"/>
  <c r="P4500" i="4" a="1"/>
  <c r="P4500" i="4" s="1"/>
  <c r="S4500" i="4" s="1"/>
  <c r="T4500" i="4" s="1"/>
  <c r="K4501" i="4"/>
  <c r="S4501" i="4" s="1"/>
  <c r="T4501" i="4" s="1"/>
  <c r="L4501" i="4"/>
  <c r="M4501" i="4"/>
  <c r="Q4501" i="4" s="1"/>
  <c r="R4501" i="4" s="1" a="1"/>
  <c r="R4501" i="4" s="1"/>
  <c r="N4501" i="4"/>
  <c r="O4501" i="4" a="1"/>
  <c r="O4501" i="4" s="1"/>
  <c r="P4501" i="4" a="1"/>
  <c r="P4501" i="4" s="1"/>
  <c r="K4502" i="4"/>
  <c r="L4502" i="4"/>
  <c r="M4502" i="4"/>
  <c r="Q4502" i="4" s="1"/>
  <c r="R4502" i="4" s="1" a="1"/>
  <c r="R4502" i="4" s="1"/>
  <c r="N4502" i="4"/>
  <c r="P4502" i="4" s="1" a="1"/>
  <c r="P4502" i="4"/>
  <c r="K4503" i="4"/>
  <c r="L4503" i="4"/>
  <c r="M4503" i="4"/>
  <c r="Q4503" i="4" s="1"/>
  <c r="R4503" i="4" s="1" a="1"/>
  <c r="R4503" i="4" s="1"/>
  <c r="N4503" i="4"/>
  <c r="K4504" i="4"/>
  <c r="L4504" i="4"/>
  <c r="M4504" i="4"/>
  <c r="Q4504" i="4" s="1"/>
  <c r="R4504" i="4" s="1" a="1"/>
  <c r="R4504" i="4" s="1"/>
  <c r="N4504" i="4"/>
  <c r="P4504" i="4" s="1" a="1"/>
  <c r="P4504" i="4" s="1"/>
  <c r="O4504" i="4" a="1"/>
  <c r="O4504" i="4" s="1"/>
  <c r="K4505" i="4"/>
  <c r="L4505" i="4"/>
  <c r="M4505" i="4"/>
  <c r="Q4505" i="4" s="1"/>
  <c r="R4505" i="4" s="1" a="1"/>
  <c r="R4505" i="4" s="1"/>
  <c r="N4505" i="4"/>
  <c r="P4505" i="4" s="1" a="1"/>
  <c r="P4505" i="4"/>
  <c r="K4506" i="4"/>
  <c r="L4506" i="4"/>
  <c r="M4506" i="4"/>
  <c r="Q4506" i="4" s="1"/>
  <c r="R4506" i="4" s="1" a="1"/>
  <c r="N4506" i="4"/>
  <c r="P4506" i="4" s="1" a="1"/>
  <c r="P4506" i="4"/>
  <c r="R4506" i="4"/>
  <c r="K4507" i="4"/>
  <c r="L4507" i="4"/>
  <c r="M4507" i="4"/>
  <c r="N4507" i="4"/>
  <c r="O4507" i="4" a="1"/>
  <c r="O4507" i="4" s="1"/>
  <c r="Q4507" i="4"/>
  <c r="R4507" i="4" s="1" a="1"/>
  <c r="R4507" i="4" s="1"/>
  <c r="K4508" i="4"/>
  <c r="L4508" i="4"/>
  <c r="M4508" i="4"/>
  <c r="N4508" i="4"/>
  <c r="P4508" i="4" s="1" a="1"/>
  <c r="P4508" i="4" s="1"/>
  <c r="O4508" i="4" a="1"/>
  <c r="O4508" i="4" s="1"/>
  <c r="Q4508" i="4"/>
  <c r="R4508" i="4" s="1" a="1"/>
  <c r="R4508" i="4"/>
  <c r="K4509" i="4"/>
  <c r="L4509" i="4"/>
  <c r="M4509" i="4"/>
  <c r="N4509" i="4"/>
  <c r="O4509" i="4" s="1" a="1"/>
  <c r="O4509" i="4" s="1"/>
  <c r="Q4509" i="4"/>
  <c r="R4509" i="4" s="1" a="1"/>
  <c r="R4509" i="4"/>
  <c r="K4510" i="4"/>
  <c r="L4510" i="4"/>
  <c r="M4510" i="4"/>
  <c r="Q4510" i="4" s="1"/>
  <c r="R4510" i="4" s="1" a="1"/>
  <c r="R4510" i="4" s="1"/>
  <c r="N4510" i="4"/>
  <c r="O4510" i="4" s="1" a="1"/>
  <c r="O4510" i="4" s="1"/>
  <c r="P4510" i="4" a="1"/>
  <c r="P4510" i="4" s="1"/>
  <c r="K4511" i="4"/>
  <c r="L4511" i="4"/>
  <c r="M4511" i="4"/>
  <c r="Q4511" i="4" s="1"/>
  <c r="R4511" i="4" s="1" a="1"/>
  <c r="R4511" i="4" s="1"/>
  <c r="N4511" i="4"/>
  <c r="O4511" i="4" a="1"/>
  <c r="O4511" i="4"/>
  <c r="P4511" i="4" a="1"/>
  <c r="P4511" i="4" s="1"/>
  <c r="K4512" i="4"/>
  <c r="L4512" i="4"/>
  <c r="M4512" i="4"/>
  <c r="Q4512" i="4" s="1"/>
  <c r="N4512" i="4"/>
  <c r="P4512" i="4" s="1" a="1"/>
  <c r="P4512" i="4" s="1"/>
  <c r="R4512" i="4" a="1"/>
  <c r="R4512" i="4" s="1"/>
  <c r="K4513" i="4"/>
  <c r="L4513" i="4"/>
  <c r="M4513" i="4"/>
  <c r="N4513" i="4"/>
  <c r="Q4513" i="4"/>
  <c r="R4513" i="4" a="1"/>
  <c r="R4513" i="4" s="1"/>
  <c r="K4514" i="4"/>
  <c r="L4514" i="4"/>
  <c r="M4514" i="4"/>
  <c r="N4514" i="4"/>
  <c r="O4514" i="4" a="1"/>
  <c r="O4514" i="4" s="1"/>
  <c r="P4514" i="4" a="1"/>
  <c r="P4514" i="4" s="1"/>
  <c r="Q4514" i="4"/>
  <c r="R4514" i="4" a="1"/>
  <c r="R4514" i="4"/>
  <c r="K4515" i="4"/>
  <c r="L4515" i="4"/>
  <c r="M4515" i="4"/>
  <c r="N4515" i="4"/>
  <c r="P4515" i="4" s="1" a="1"/>
  <c r="P4515" i="4" s="1"/>
  <c r="O4515" i="4" a="1"/>
  <c r="O4515" i="4" s="1"/>
  <c r="Q4515" i="4"/>
  <c r="R4515" i="4" s="1" a="1"/>
  <c r="R4515" i="4" s="1"/>
  <c r="K4516" i="4"/>
  <c r="L4516" i="4"/>
  <c r="M4516" i="4"/>
  <c r="Q4516" i="4" s="1"/>
  <c r="R4516" i="4" s="1" a="1"/>
  <c r="R4516" i="4" s="1"/>
  <c r="N4516" i="4"/>
  <c r="O4516" i="4" a="1"/>
  <c r="O4516" i="4" s="1"/>
  <c r="P4516" i="4" a="1"/>
  <c r="P4516" i="4" s="1"/>
  <c r="S4516" i="4" s="1"/>
  <c r="K4517" i="4"/>
  <c r="L4517" i="4"/>
  <c r="M4517" i="4"/>
  <c r="N4517" i="4"/>
  <c r="O4517" i="4" a="1"/>
  <c r="O4517" i="4" s="1"/>
  <c r="P4517" i="4" a="1"/>
  <c r="P4517" i="4" s="1"/>
  <c r="Q4517" i="4"/>
  <c r="R4517" i="4" s="1" a="1"/>
  <c r="R4517" i="4"/>
  <c r="K4518" i="4"/>
  <c r="S4518" i="4" s="1"/>
  <c r="T4518" i="4" s="1"/>
  <c r="L4518" i="4"/>
  <c r="M4518" i="4"/>
  <c r="Q4518" i="4" s="1"/>
  <c r="R4518" i="4" s="1" a="1"/>
  <c r="R4518" i="4" s="1"/>
  <c r="N4518" i="4"/>
  <c r="O4518" i="4" s="1" a="1"/>
  <c r="O4518" i="4" s="1"/>
  <c r="P4518" i="4" a="1"/>
  <c r="P4518" i="4"/>
  <c r="K4519" i="4"/>
  <c r="L4519" i="4"/>
  <c r="M4519" i="4"/>
  <c r="Q4519" i="4" s="1"/>
  <c r="R4519" i="4" s="1" a="1"/>
  <c r="R4519" i="4" s="1"/>
  <c r="N4519" i="4"/>
  <c r="O4519" i="4" a="1"/>
  <c r="O4519" i="4" s="1"/>
  <c r="P4519" i="4" a="1"/>
  <c r="P4519" i="4" s="1"/>
  <c r="K4520" i="4"/>
  <c r="L4520" i="4"/>
  <c r="M4520" i="4"/>
  <c r="Q4520" i="4" s="1"/>
  <c r="R4520" i="4" s="1" a="1"/>
  <c r="R4520" i="4" s="1"/>
  <c r="N4520" i="4"/>
  <c r="P4520" i="4" s="1" a="1"/>
  <c r="P4520" i="4" s="1"/>
  <c r="S4520" i="4" s="1"/>
  <c r="O4520" i="4" a="1"/>
  <c r="O4520" i="4" s="1"/>
  <c r="K4521" i="4"/>
  <c r="L4521" i="4"/>
  <c r="M4521" i="4"/>
  <c r="Q4521" i="4" s="1"/>
  <c r="R4521" i="4" s="1" a="1"/>
  <c r="R4521" i="4" s="1"/>
  <c r="N4521" i="4"/>
  <c r="O4521" i="4" s="1" a="1"/>
  <c r="O4521" i="4" s="1"/>
  <c r="P4521" i="4" a="1"/>
  <c r="P4521" i="4" s="1"/>
  <c r="K4522" i="4"/>
  <c r="L4522" i="4"/>
  <c r="M4522" i="4"/>
  <c r="Q4522" i="4" s="1"/>
  <c r="R4522" i="4" s="1" a="1"/>
  <c r="R4522" i="4" s="1"/>
  <c r="N4522" i="4"/>
  <c r="O4522" i="4" s="1" a="1"/>
  <c r="O4522" i="4" s="1"/>
  <c r="P4522" i="4" a="1"/>
  <c r="P4522" i="4" s="1"/>
  <c r="K4523" i="4"/>
  <c r="L4523" i="4"/>
  <c r="M4523" i="4"/>
  <c r="Q4523" i="4" s="1"/>
  <c r="R4523" i="4" s="1" a="1"/>
  <c r="R4523" i="4" s="1"/>
  <c r="N4523" i="4"/>
  <c r="K4524" i="4"/>
  <c r="L4524" i="4"/>
  <c r="M4524" i="4"/>
  <c r="N4524" i="4"/>
  <c r="O4524" i="4" s="1" a="1"/>
  <c r="O4524" i="4" s="1"/>
  <c r="Q4524" i="4"/>
  <c r="R4524" i="4" s="1" a="1"/>
  <c r="R4524" i="4" s="1"/>
  <c r="K4525" i="4"/>
  <c r="L4525" i="4"/>
  <c r="M4525" i="4"/>
  <c r="Q4525" i="4" s="1"/>
  <c r="R4525" i="4" s="1" a="1"/>
  <c r="R4525" i="4" s="1"/>
  <c r="N4525" i="4"/>
  <c r="K4526" i="4"/>
  <c r="L4526" i="4"/>
  <c r="M4526" i="4"/>
  <c r="Q4526" i="4" s="1"/>
  <c r="R4526" i="4" s="1" a="1"/>
  <c r="R4526" i="4" s="1"/>
  <c r="N4526" i="4"/>
  <c r="O4526" i="4" s="1" a="1"/>
  <c r="O4526" i="4" s="1"/>
  <c r="K4527" i="4"/>
  <c r="L4527" i="4"/>
  <c r="M4527" i="4"/>
  <c r="Q4527" i="4" s="1"/>
  <c r="R4527" i="4" s="1" a="1"/>
  <c r="R4527" i="4" s="1"/>
  <c r="N4527" i="4"/>
  <c r="K4528" i="4"/>
  <c r="L4528" i="4"/>
  <c r="M4528" i="4"/>
  <c r="Q4528" i="4" s="1"/>
  <c r="R4528" i="4" s="1" a="1"/>
  <c r="R4528" i="4" s="1"/>
  <c r="N4528" i="4"/>
  <c r="O4528" i="4" s="1" a="1"/>
  <c r="O4528" i="4" s="1"/>
  <c r="K4529" i="4"/>
  <c r="L4529" i="4"/>
  <c r="M4529" i="4"/>
  <c r="Q4529" i="4" s="1"/>
  <c r="R4529" i="4" s="1" a="1"/>
  <c r="R4529" i="4" s="1"/>
  <c r="N4529" i="4"/>
  <c r="O4529" i="4" s="1" a="1"/>
  <c r="O4529" i="4" s="1"/>
  <c r="K4530" i="4"/>
  <c r="L4530" i="4"/>
  <c r="M4530" i="4"/>
  <c r="Q4530" i="4" s="1"/>
  <c r="R4530" i="4" s="1" a="1"/>
  <c r="R4530" i="4" s="1"/>
  <c r="N4530" i="4"/>
  <c r="O4530" i="4" s="1" a="1"/>
  <c r="O4530" i="4" s="1"/>
  <c r="K4531" i="4"/>
  <c r="L4531" i="4"/>
  <c r="M4531" i="4"/>
  <c r="Q4531" i="4" s="1"/>
  <c r="R4531" i="4" s="1" a="1"/>
  <c r="R4531" i="4" s="1"/>
  <c r="N4531" i="4"/>
  <c r="O4531" i="4" s="1" a="1"/>
  <c r="O4531" i="4" s="1"/>
  <c r="K4532" i="4"/>
  <c r="L4532" i="4"/>
  <c r="M4532" i="4"/>
  <c r="Q4532" i="4" s="1"/>
  <c r="R4532" i="4" s="1" a="1"/>
  <c r="R4532" i="4" s="1"/>
  <c r="N4532" i="4"/>
  <c r="P4532" i="4" s="1" a="1"/>
  <c r="P4532" i="4" s="1"/>
  <c r="K4533" i="4"/>
  <c r="L4533" i="4"/>
  <c r="M4533" i="4"/>
  <c r="Q4533" i="4" s="1"/>
  <c r="R4533" i="4" s="1" a="1"/>
  <c r="R4533" i="4" s="1"/>
  <c r="N4533" i="4"/>
  <c r="O4533" i="4" s="1" a="1"/>
  <c r="O4533" i="4" s="1"/>
  <c r="K4534" i="4"/>
  <c r="L4534" i="4"/>
  <c r="M4534" i="4"/>
  <c r="Q4534" i="4" s="1"/>
  <c r="R4534" i="4" s="1" a="1"/>
  <c r="R4534" i="4" s="1"/>
  <c r="N4534" i="4"/>
  <c r="O4534" i="4" s="1" a="1"/>
  <c r="O4534" i="4" s="1"/>
  <c r="K4535" i="4"/>
  <c r="L4535" i="4"/>
  <c r="M4535" i="4"/>
  <c r="Q4535" i="4" s="1"/>
  <c r="R4535" i="4" s="1" a="1"/>
  <c r="R4535" i="4" s="1"/>
  <c r="N4535" i="4"/>
  <c r="P4535" i="4" s="1" a="1"/>
  <c r="P4535" i="4" s="1"/>
  <c r="S4535" i="4" s="1"/>
  <c r="O4535" i="4" a="1"/>
  <c r="O4535" i="4"/>
  <c r="K4536" i="4"/>
  <c r="L4536" i="4"/>
  <c r="M4536" i="4"/>
  <c r="Q4536" i="4" s="1"/>
  <c r="R4536" i="4" s="1" a="1"/>
  <c r="R4536" i="4" s="1"/>
  <c r="N4536" i="4"/>
  <c r="K4537" i="4"/>
  <c r="L4537" i="4"/>
  <c r="M4537" i="4"/>
  <c r="Q4537" i="4" s="1"/>
  <c r="R4537" i="4" s="1" a="1"/>
  <c r="R4537" i="4" s="1"/>
  <c r="N4537" i="4"/>
  <c r="O4537" i="4" s="1" a="1"/>
  <c r="O4537" i="4" s="1"/>
  <c r="K4538" i="4"/>
  <c r="L4538" i="4"/>
  <c r="M4538" i="4"/>
  <c r="Q4538" i="4" s="1"/>
  <c r="R4538" i="4" s="1" a="1"/>
  <c r="R4538" i="4" s="1"/>
  <c r="N4538" i="4"/>
  <c r="O4538" i="4" s="1" a="1"/>
  <c r="O4538" i="4" s="1"/>
  <c r="K4539" i="4"/>
  <c r="L4539" i="4"/>
  <c r="M4539" i="4"/>
  <c r="Q4539" i="4" s="1"/>
  <c r="R4539" i="4" s="1" a="1"/>
  <c r="R4539" i="4" s="1"/>
  <c r="N4539" i="4"/>
  <c r="O4539" i="4" s="1" a="1"/>
  <c r="O4539" i="4" s="1"/>
  <c r="K4540" i="4"/>
  <c r="L4540" i="4"/>
  <c r="M4540" i="4"/>
  <c r="Q4540" i="4" s="1"/>
  <c r="R4540" i="4" s="1" a="1"/>
  <c r="R4540" i="4" s="1"/>
  <c r="N4540" i="4"/>
  <c r="P4540" i="4" s="1" a="1"/>
  <c r="P4540" i="4" s="1"/>
  <c r="O4540" i="4" a="1"/>
  <c r="O4540" i="4" s="1"/>
  <c r="K4541" i="4"/>
  <c r="L4541" i="4"/>
  <c r="M4541" i="4"/>
  <c r="Q4541" i="4" s="1"/>
  <c r="R4541" i="4" s="1" a="1"/>
  <c r="R4541" i="4" s="1"/>
  <c r="N4541" i="4"/>
  <c r="K4542" i="4"/>
  <c r="L4542" i="4"/>
  <c r="M4542" i="4"/>
  <c r="Q4542" i="4" s="1"/>
  <c r="R4542" i="4" s="1" a="1"/>
  <c r="R4542" i="4" s="1"/>
  <c r="N4542" i="4"/>
  <c r="P4542" i="4" s="1" a="1"/>
  <c r="P4542" i="4" s="1"/>
  <c r="K4543" i="4"/>
  <c r="L4543" i="4"/>
  <c r="M4543" i="4"/>
  <c r="Q4543" i="4" s="1"/>
  <c r="R4543" i="4" s="1" a="1"/>
  <c r="R4543" i="4" s="1"/>
  <c r="N4543" i="4"/>
  <c r="O4543" i="4" s="1" a="1"/>
  <c r="O4543" i="4" s="1"/>
  <c r="P4543" i="4" a="1"/>
  <c r="P4543" i="4" s="1"/>
  <c r="K4544" i="4"/>
  <c r="L4544" i="4"/>
  <c r="M4544" i="4"/>
  <c r="Q4544" i="4" s="1"/>
  <c r="N4544" i="4"/>
  <c r="P4544" i="4" s="1" a="1"/>
  <c r="P4544" i="4" s="1"/>
  <c r="R4544" i="4" a="1"/>
  <c r="R4544" i="4" s="1"/>
  <c r="K4545" i="4"/>
  <c r="L4545" i="4"/>
  <c r="M4545" i="4"/>
  <c r="Q4545" i="4" s="1"/>
  <c r="R4545" i="4" s="1" a="1"/>
  <c r="R4545" i="4" s="1"/>
  <c r="N4545" i="4"/>
  <c r="P4545" i="4" s="1" a="1"/>
  <c r="P4545" i="4" s="1"/>
  <c r="O4545" i="4" a="1"/>
  <c r="O4545" i="4" s="1"/>
  <c r="K4546" i="4"/>
  <c r="L4546" i="4"/>
  <c r="M4546" i="4"/>
  <c r="N4546" i="4"/>
  <c r="O4546" i="4" s="1" a="1"/>
  <c r="O4546" i="4" s="1"/>
  <c r="Q4546" i="4"/>
  <c r="R4546" i="4" s="1" a="1"/>
  <c r="R4546" i="4" s="1"/>
  <c r="K4547" i="4"/>
  <c r="S4547" i="4" s="1"/>
  <c r="T4547" i="4" s="1"/>
  <c r="L4547" i="4"/>
  <c r="M4547" i="4"/>
  <c r="Q4547" i="4" s="1"/>
  <c r="R4547" i="4" s="1" a="1"/>
  <c r="R4547" i="4" s="1"/>
  <c r="N4547" i="4"/>
  <c r="O4547" i="4" s="1" a="1"/>
  <c r="O4547" i="4"/>
  <c r="P4547" i="4" a="1"/>
  <c r="P4547" i="4" s="1"/>
  <c r="K4548" i="4"/>
  <c r="L4548" i="4"/>
  <c r="M4548" i="4"/>
  <c r="Q4548" i="4" s="1"/>
  <c r="R4548" i="4" s="1" a="1"/>
  <c r="R4548" i="4" s="1"/>
  <c r="N4548" i="4"/>
  <c r="O4548" i="4" a="1"/>
  <c r="O4548" i="4"/>
  <c r="P4548" i="4" a="1"/>
  <c r="P4548" i="4" s="1"/>
  <c r="K4549" i="4"/>
  <c r="L4549" i="4"/>
  <c r="M4549" i="4"/>
  <c r="Q4549" i="4" s="1"/>
  <c r="R4549" i="4" s="1" a="1"/>
  <c r="R4549" i="4" s="1"/>
  <c r="N4549" i="4"/>
  <c r="P4549" i="4" s="1" a="1"/>
  <c r="P4549" i="4" s="1"/>
  <c r="O4549" i="4" a="1"/>
  <c r="O4549" i="4"/>
  <c r="K4550" i="4"/>
  <c r="L4550" i="4"/>
  <c r="M4550" i="4"/>
  <c r="N4550" i="4"/>
  <c r="P4550" i="4" s="1" a="1"/>
  <c r="P4550" i="4" s="1"/>
  <c r="O4550" i="4" a="1"/>
  <c r="O4550" i="4" s="1"/>
  <c r="Q4550" i="4"/>
  <c r="R4550" i="4" s="1" a="1"/>
  <c r="R4550" i="4" s="1"/>
  <c r="K4551" i="4"/>
  <c r="L4551" i="4"/>
  <c r="M4551" i="4"/>
  <c r="N4551" i="4"/>
  <c r="O4551" i="4" s="1" a="1"/>
  <c r="O4551" i="4" s="1"/>
  <c r="Q4551" i="4"/>
  <c r="R4551" i="4" s="1" a="1"/>
  <c r="R4551" i="4" s="1"/>
  <c r="K4552" i="4"/>
  <c r="L4552" i="4"/>
  <c r="M4552" i="4"/>
  <c r="N4552" i="4"/>
  <c r="P4552" i="4" s="1" a="1"/>
  <c r="P4552" i="4" s="1"/>
  <c r="O4552" i="4" a="1"/>
  <c r="O4552" i="4"/>
  <c r="Q4552" i="4"/>
  <c r="R4552" i="4" s="1" a="1"/>
  <c r="R4552" i="4" s="1"/>
  <c r="K4553" i="4"/>
  <c r="L4553" i="4"/>
  <c r="M4553" i="4"/>
  <c r="Q4553" i="4" s="1"/>
  <c r="R4553" i="4" s="1" a="1"/>
  <c r="R4553" i="4" s="1"/>
  <c r="N4553" i="4"/>
  <c r="P4553" i="4" s="1" a="1"/>
  <c r="P4553" i="4"/>
  <c r="K4554" i="4"/>
  <c r="L4554" i="4"/>
  <c r="M4554" i="4"/>
  <c r="Q4554" i="4" s="1"/>
  <c r="R4554" i="4" s="1" a="1"/>
  <c r="R4554" i="4" s="1"/>
  <c r="N4554" i="4"/>
  <c r="P4554" i="4" s="1" a="1"/>
  <c r="P4554" i="4" s="1"/>
  <c r="K4555" i="4"/>
  <c r="L4555" i="4"/>
  <c r="M4555" i="4"/>
  <c r="Q4555" i="4" s="1"/>
  <c r="R4555" i="4" s="1" a="1"/>
  <c r="R4555" i="4" s="1"/>
  <c r="N4555" i="4"/>
  <c r="K4556" i="4"/>
  <c r="L4556" i="4"/>
  <c r="M4556" i="4"/>
  <c r="Q4556" i="4" s="1"/>
  <c r="R4556" i="4" s="1" a="1"/>
  <c r="R4556" i="4" s="1"/>
  <c r="N4556" i="4"/>
  <c r="K4557" i="4"/>
  <c r="L4557" i="4"/>
  <c r="M4557" i="4"/>
  <c r="Q4557" i="4" s="1"/>
  <c r="R4557" i="4" s="1" a="1"/>
  <c r="R4557" i="4" s="1"/>
  <c r="N4557" i="4"/>
  <c r="O4557" i="4" a="1"/>
  <c r="O4557" i="4" s="1"/>
  <c r="K4558" i="4"/>
  <c r="L4558" i="4"/>
  <c r="M4558" i="4"/>
  <c r="Q4558" i="4" s="1"/>
  <c r="R4558" i="4" s="1" a="1"/>
  <c r="R4558" i="4" s="1"/>
  <c r="N4558" i="4"/>
  <c r="O4558" i="4" s="1" a="1"/>
  <c r="O4558" i="4" s="1"/>
  <c r="K4559" i="4"/>
  <c r="L4559" i="4"/>
  <c r="M4559" i="4"/>
  <c r="N4559" i="4"/>
  <c r="O4559" i="4" s="1" a="1"/>
  <c r="O4559" i="4" s="1"/>
  <c r="P4559" i="4" a="1"/>
  <c r="P4559" i="4" s="1"/>
  <c r="Q4559" i="4"/>
  <c r="R4559" i="4" s="1" a="1"/>
  <c r="R4559" i="4" s="1"/>
  <c r="K4560" i="4"/>
  <c r="L4560" i="4"/>
  <c r="M4560" i="4"/>
  <c r="Q4560" i="4" s="1"/>
  <c r="R4560" i="4" s="1" a="1"/>
  <c r="R4560" i="4" s="1"/>
  <c r="N4560" i="4"/>
  <c r="P4560" i="4" s="1" a="1"/>
  <c r="P4560" i="4" s="1"/>
  <c r="K4561" i="4"/>
  <c r="L4561" i="4"/>
  <c r="M4561" i="4"/>
  <c r="N4561" i="4"/>
  <c r="O4561" i="4" s="1" a="1"/>
  <c r="O4561" i="4" s="1"/>
  <c r="P4561" i="4" a="1"/>
  <c r="P4561" i="4"/>
  <c r="Q4561" i="4"/>
  <c r="R4561" i="4" s="1" a="1"/>
  <c r="R4561" i="4" s="1"/>
  <c r="K4562" i="4"/>
  <c r="L4562" i="4"/>
  <c r="M4562" i="4"/>
  <c r="Q4562" i="4" s="1"/>
  <c r="R4562" i="4" s="1" a="1"/>
  <c r="R4562" i="4" s="1"/>
  <c r="N4562" i="4"/>
  <c r="P4562" i="4" s="1" a="1"/>
  <c r="P4562" i="4" s="1"/>
  <c r="S4562" i="4" s="1"/>
  <c r="T4562" i="4" s="1"/>
  <c r="O4562" i="4" a="1"/>
  <c r="O4562" i="4" s="1"/>
  <c r="K4563" i="4"/>
  <c r="L4563" i="4"/>
  <c r="M4563" i="4"/>
  <c r="Q4563" i="4" s="1"/>
  <c r="R4563" i="4" s="1" a="1"/>
  <c r="R4563" i="4" s="1"/>
  <c r="N4563" i="4"/>
  <c r="O4563" i="4" a="1"/>
  <c r="O4563" i="4"/>
  <c r="P4563" i="4" a="1"/>
  <c r="P4563" i="4" s="1"/>
  <c r="K4564" i="4"/>
  <c r="L4564" i="4"/>
  <c r="M4564" i="4"/>
  <c r="Q4564" i="4" s="1"/>
  <c r="R4564" i="4" s="1" a="1"/>
  <c r="R4564" i="4" s="1"/>
  <c r="N4564" i="4"/>
  <c r="O4564" i="4" a="1"/>
  <c r="O4564" i="4"/>
  <c r="P4564" i="4" a="1"/>
  <c r="P4564" i="4"/>
  <c r="K4565" i="4"/>
  <c r="L4565" i="4"/>
  <c r="M4565" i="4"/>
  <c r="Q4565" i="4" s="1"/>
  <c r="R4565" i="4" s="1" a="1"/>
  <c r="R4565" i="4" s="1"/>
  <c r="N4565" i="4"/>
  <c r="P4565" i="4" s="1" a="1"/>
  <c r="P4565" i="4"/>
  <c r="K4566" i="4"/>
  <c r="L4566" i="4"/>
  <c r="M4566" i="4"/>
  <c r="Q4566" i="4" s="1"/>
  <c r="R4566" i="4" s="1" a="1"/>
  <c r="R4566" i="4" s="1"/>
  <c r="N4566" i="4"/>
  <c r="O4566" i="4" s="1" a="1"/>
  <c r="O4566" i="4" s="1"/>
  <c r="P4566" i="4" a="1"/>
  <c r="P4566" i="4" s="1"/>
  <c r="K4567" i="4"/>
  <c r="L4567" i="4"/>
  <c r="M4567" i="4"/>
  <c r="N4567" i="4"/>
  <c r="O4567" i="4" a="1"/>
  <c r="O4567" i="4" s="1"/>
  <c r="P4567" i="4" a="1"/>
  <c r="P4567" i="4" s="1"/>
  <c r="Q4567" i="4"/>
  <c r="R4567" i="4" s="1" a="1"/>
  <c r="R4567" i="4" s="1"/>
  <c r="K4568" i="4"/>
  <c r="L4568" i="4"/>
  <c r="M4568" i="4"/>
  <c r="Q4568" i="4" s="1"/>
  <c r="R4568" i="4" s="1" a="1"/>
  <c r="R4568" i="4" s="1"/>
  <c r="N4568" i="4"/>
  <c r="P4568" i="4" s="1" a="1"/>
  <c r="P4568" i="4" s="1"/>
  <c r="K4569" i="4"/>
  <c r="L4569" i="4"/>
  <c r="M4569" i="4"/>
  <c r="N4569" i="4"/>
  <c r="O4569" i="4" a="1"/>
  <c r="O4569" i="4" s="1"/>
  <c r="P4569" i="4" a="1"/>
  <c r="P4569" i="4" s="1"/>
  <c r="Q4569" i="4"/>
  <c r="R4569" i="4" s="1" a="1"/>
  <c r="R4569" i="4" s="1"/>
  <c r="K4570" i="4"/>
  <c r="L4570" i="4"/>
  <c r="M4570" i="4"/>
  <c r="N4570" i="4"/>
  <c r="O4570" i="4" s="1" a="1"/>
  <c r="O4570" i="4" s="1"/>
  <c r="P4570" i="4" a="1"/>
  <c r="P4570" i="4"/>
  <c r="Q4570" i="4"/>
  <c r="R4570" i="4" s="1" a="1"/>
  <c r="R4570" i="4" s="1"/>
  <c r="K4571" i="4"/>
  <c r="L4571" i="4"/>
  <c r="M4571" i="4"/>
  <c r="Q4571" i="4" s="1"/>
  <c r="R4571" i="4" s="1" a="1"/>
  <c r="R4571" i="4" s="1"/>
  <c r="N4571" i="4"/>
  <c r="P4571" i="4" s="1" a="1"/>
  <c r="O4571" i="4" a="1"/>
  <c r="O4571" i="4" s="1"/>
  <c r="P4571" i="4"/>
  <c r="K4572" i="4"/>
  <c r="L4572" i="4"/>
  <c r="M4572" i="4"/>
  <c r="N4572" i="4"/>
  <c r="O4572" i="4" a="1"/>
  <c r="O4572" i="4" s="1"/>
  <c r="P4572" i="4" a="1"/>
  <c r="P4572" i="4" s="1"/>
  <c r="Q4572" i="4"/>
  <c r="R4572" i="4" s="1" a="1"/>
  <c r="R4572" i="4" s="1"/>
  <c r="K4573" i="4"/>
  <c r="L4573" i="4"/>
  <c r="M4573" i="4"/>
  <c r="Q4573" i="4" s="1"/>
  <c r="R4573" i="4" s="1" a="1"/>
  <c r="R4573" i="4" s="1"/>
  <c r="N4573" i="4"/>
  <c r="K4574" i="4"/>
  <c r="L4574" i="4"/>
  <c r="M4574" i="4"/>
  <c r="Q4574" i="4" s="1"/>
  <c r="R4574" i="4" s="1" a="1"/>
  <c r="R4574" i="4" s="1"/>
  <c r="N4574" i="4"/>
  <c r="P4574" i="4" s="1" a="1"/>
  <c r="P4574" i="4" s="1"/>
  <c r="O4574" i="4" a="1"/>
  <c r="O4574" i="4" s="1"/>
  <c r="K4575" i="4"/>
  <c r="L4575" i="4"/>
  <c r="M4575" i="4"/>
  <c r="Q4575" i="4" s="1"/>
  <c r="R4575" i="4" s="1" a="1"/>
  <c r="R4575" i="4" s="1"/>
  <c r="N4575" i="4"/>
  <c r="O4575" i="4" s="1" a="1"/>
  <c r="O4575" i="4" s="1"/>
  <c r="K4576" i="4"/>
  <c r="L4576" i="4"/>
  <c r="M4576" i="4"/>
  <c r="Q4576" i="4" s="1"/>
  <c r="R4576" i="4" s="1" a="1"/>
  <c r="R4576" i="4" s="1"/>
  <c r="N4576" i="4"/>
  <c r="P4576" i="4" s="1" a="1"/>
  <c r="P4576" i="4" s="1"/>
  <c r="K4577" i="4"/>
  <c r="L4577" i="4"/>
  <c r="M4577" i="4"/>
  <c r="Q4577" i="4" s="1"/>
  <c r="R4577" i="4" s="1" a="1"/>
  <c r="R4577" i="4" s="1"/>
  <c r="N4577" i="4"/>
  <c r="P4577" i="4" s="1" a="1"/>
  <c r="P4577" i="4" s="1"/>
  <c r="O4577" i="4" a="1"/>
  <c r="O4577" i="4" s="1"/>
  <c r="K4578" i="4"/>
  <c r="L4578" i="4"/>
  <c r="M4578" i="4"/>
  <c r="Q4578" i="4" s="1"/>
  <c r="R4578" i="4" s="1" a="1"/>
  <c r="R4578" i="4" s="1"/>
  <c r="N4578" i="4"/>
  <c r="P4578" i="4" s="1" a="1"/>
  <c r="P4578" i="4" s="1"/>
  <c r="O4578" i="4" a="1"/>
  <c r="O4578" i="4" s="1"/>
  <c r="K4579" i="4"/>
  <c r="L4579" i="4"/>
  <c r="M4579" i="4"/>
  <c r="Q4579" i="4" s="1"/>
  <c r="R4579" i="4" s="1" a="1"/>
  <c r="R4579" i="4" s="1"/>
  <c r="N4579" i="4"/>
  <c r="K4580" i="4"/>
  <c r="L4580" i="4"/>
  <c r="M4580" i="4"/>
  <c r="Q4580" i="4" s="1"/>
  <c r="R4580" i="4" s="1" a="1"/>
  <c r="R4580" i="4" s="1"/>
  <c r="N4580" i="4"/>
  <c r="P4580" i="4" s="1" a="1"/>
  <c r="P4580" i="4" s="1"/>
  <c r="O4580" i="4" a="1"/>
  <c r="O4580" i="4" s="1"/>
  <c r="K4581" i="4"/>
  <c r="L4581" i="4"/>
  <c r="M4581" i="4"/>
  <c r="Q4581" i="4" s="1"/>
  <c r="R4581" i="4" s="1" a="1"/>
  <c r="R4581" i="4" s="1"/>
  <c r="N4581" i="4"/>
  <c r="P4581" i="4" s="1" a="1"/>
  <c r="P4581" i="4" s="1"/>
  <c r="K4582" i="4"/>
  <c r="L4582" i="4"/>
  <c r="M4582" i="4"/>
  <c r="Q4582" i="4" s="1"/>
  <c r="R4582" i="4" s="1" a="1"/>
  <c r="R4582" i="4" s="1"/>
  <c r="N4582" i="4"/>
  <c r="O4582" i="4" s="1" a="1"/>
  <c r="O4582" i="4"/>
  <c r="K4583" i="4"/>
  <c r="L4583" i="4"/>
  <c r="M4583" i="4"/>
  <c r="Q4583" i="4" s="1"/>
  <c r="R4583" i="4" s="1" a="1"/>
  <c r="R4583" i="4" s="1"/>
  <c r="N4583" i="4"/>
  <c r="O4583" i="4" a="1"/>
  <c r="O4583" i="4" s="1"/>
  <c r="P4583" i="4" a="1"/>
  <c r="P4583" i="4" s="1"/>
  <c r="S4583" i="4" s="1"/>
  <c r="K4584" i="4"/>
  <c r="L4584" i="4"/>
  <c r="M4584" i="4"/>
  <c r="N4584" i="4"/>
  <c r="O4584" i="4" s="1" a="1"/>
  <c r="O4584" i="4" s="1"/>
  <c r="Q4584" i="4"/>
  <c r="R4584" i="4" s="1" a="1"/>
  <c r="R4584" i="4" s="1"/>
  <c r="K4585" i="4"/>
  <c r="L4585" i="4"/>
  <c r="M4585" i="4"/>
  <c r="Q4585" i="4" s="1"/>
  <c r="R4585" i="4" s="1" a="1"/>
  <c r="R4585" i="4" s="1"/>
  <c r="N4585" i="4"/>
  <c r="P4585" i="4" s="1" a="1"/>
  <c r="P4585" i="4" s="1"/>
  <c r="O4585" i="4" a="1"/>
  <c r="O4585" i="4" s="1"/>
  <c r="K4586" i="4"/>
  <c r="L4586" i="4"/>
  <c r="M4586" i="4"/>
  <c r="Q4586" i="4" s="1"/>
  <c r="R4586" i="4" s="1" a="1"/>
  <c r="R4586" i="4" s="1"/>
  <c r="N4586" i="4"/>
  <c r="P4586" i="4" s="1" a="1"/>
  <c r="P4586" i="4" s="1"/>
  <c r="K4587" i="4"/>
  <c r="L4587" i="4"/>
  <c r="M4587" i="4"/>
  <c r="Q4587" i="4" s="1"/>
  <c r="R4587" i="4" s="1" a="1"/>
  <c r="R4587" i="4" s="1"/>
  <c r="N4587" i="4"/>
  <c r="O4587" i="4" a="1"/>
  <c r="O4587" i="4" s="1"/>
  <c r="K4588" i="4"/>
  <c r="L4588" i="4"/>
  <c r="M4588" i="4"/>
  <c r="Q4588" i="4" s="1"/>
  <c r="R4588" i="4" s="1" a="1"/>
  <c r="R4588" i="4" s="1"/>
  <c r="N4588" i="4"/>
  <c r="O4588" i="4" s="1" a="1"/>
  <c r="O4588" i="4" s="1"/>
  <c r="K4589" i="4"/>
  <c r="L4589" i="4"/>
  <c r="M4589" i="4"/>
  <c r="Q4589" i="4" s="1"/>
  <c r="R4589" i="4" s="1" a="1"/>
  <c r="R4589" i="4" s="1"/>
  <c r="N4589" i="4"/>
  <c r="P4589" i="4" s="1" a="1"/>
  <c r="P4589" i="4" s="1"/>
  <c r="K4590" i="4"/>
  <c r="L4590" i="4"/>
  <c r="M4590" i="4"/>
  <c r="Q4590" i="4" s="1"/>
  <c r="R4590" i="4" s="1" a="1"/>
  <c r="R4590" i="4" s="1"/>
  <c r="N4590" i="4"/>
  <c r="P4590" i="4" s="1" a="1"/>
  <c r="P4590" i="4" s="1"/>
  <c r="O4590" i="4" a="1"/>
  <c r="O4590" i="4" s="1"/>
  <c r="K4591" i="4"/>
  <c r="L4591" i="4"/>
  <c r="M4591" i="4"/>
  <c r="Q4591" i="4" s="1"/>
  <c r="N4591" i="4"/>
  <c r="R4591" i="4" a="1"/>
  <c r="R4591" i="4" s="1"/>
  <c r="K4592" i="4"/>
  <c r="L4592" i="4"/>
  <c r="M4592" i="4"/>
  <c r="Q4592" i="4" s="1"/>
  <c r="R4592" i="4" s="1" a="1"/>
  <c r="R4592" i="4" s="1"/>
  <c r="N4592" i="4"/>
  <c r="P4592" i="4" s="1" a="1"/>
  <c r="P4592" i="4" s="1"/>
  <c r="O4592" i="4" a="1"/>
  <c r="O4592" i="4" s="1"/>
  <c r="S4592" i="4" s="1"/>
  <c r="T4592" i="4" s="1"/>
  <c r="K4593" i="4"/>
  <c r="L4593" i="4"/>
  <c r="M4593" i="4"/>
  <c r="N4593" i="4"/>
  <c r="O4593" i="4" s="1" a="1"/>
  <c r="O4593" i="4" s="1"/>
  <c r="P4593" i="4" a="1"/>
  <c r="P4593" i="4" s="1"/>
  <c r="S4593" i="4" s="1"/>
  <c r="Q4593" i="4"/>
  <c r="R4593" i="4" s="1" a="1"/>
  <c r="R4593" i="4" s="1"/>
  <c r="K4594" i="4"/>
  <c r="S4594" i="4" s="1"/>
  <c r="T4594" i="4" s="1"/>
  <c r="L4594" i="4"/>
  <c r="M4594" i="4"/>
  <c r="Q4594" i="4" s="1"/>
  <c r="R4594" i="4" s="1" a="1"/>
  <c r="R4594" i="4" s="1"/>
  <c r="N4594" i="4"/>
  <c r="O4594" i="4" s="1" a="1"/>
  <c r="O4594" i="4"/>
  <c r="P4594" i="4" a="1"/>
  <c r="P4594" i="4" s="1"/>
  <c r="K4595" i="4"/>
  <c r="L4595" i="4"/>
  <c r="M4595" i="4"/>
  <c r="Q4595" i="4" s="1"/>
  <c r="R4595" i="4" s="1" a="1"/>
  <c r="R4595" i="4" s="1"/>
  <c r="N4595" i="4"/>
  <c r="O4595" i="4" a="1"/>
  <c r="O4595" i="4" s="1"/>
  <c r="P4595" i="4" a="1"/>
  <c r="P4595" i="4" s="1"/>
  <c r="K4596" i="4"/>
  <c r="L4596" i="4"/>
  <c r="M4596" i="4"/>
  <c r="N4596" i="4"/>
  <c r="O4596" i="4" a="1"/>
  <c r="O4596" i="4" s="1"/>
  <c r="P4596" i="4" a="1"/>
  <c r="P4596" i="4" s="1"/>
  <c r="Q4596" i="4"/>
  <c r="R4596" i="4" s="1" a="1"/>
  <c r="R4596" i="4" s="1"/>
  <c r="K4597" i="4"/>
  <c r="L4597" i="4"/>
  <c r="M4597" i="4"/>
  <c r="N4597" i="4"/>
  <c r="O4597" i="4" s="1" a="1"/>
  <c r="O4597" i="4" s="1"/>
  <c r="P4597" i="4" a="1"/>
  <c r="P4597" i="4" s="1"/>
  <c r="Q4597" i="4"/>
  <c r="R4597" i="4" a="1"/>
  <c r="R4597" i="4" s="1"/>
  <c r="K4598" i="4"/>
  <c r="L4598" i="4"/>
  <c r="M4598" i="4"/>
  <c r="Q4598" i="4" s="1"/>
  <c r="R4598" i="4" s="1" a="1"/>
  <c r="R4598" i="4" s="1"/>
  <c r="N4598" i="4"/>
  <c r="K4599" i="4"/>
  <c r="L4599" i="4"/>
  <c r="M4599" i="4"/>
  <c r="Q4599" i="4" s="1"/>
  <c r="R4599" i="4" s="1" a="1"/>
  <c r="R4599" i="4" s="1"/>
  <c r="N4599" i="4"/>
  <c r="O4599" i="4" a="1"/>
  <c r="O4599" i="4" s="1"/>
  <c r="K4600" i="4"/>
  <c r="L4600" i="4"/>
  <c r="M4600" i="4"/>
  <c r="Q4600" i="4" s="1"/>
  <c r="R4600" i="4" s="1" a="1"/>
  <c r="R4600" i="4" s="1"/>
  <c r="N4600" i="4"/>
  <c r="P4600" i="4" s="1" a="1"/>
  <c r="O4600" i="4" a="1"/>
  <c r="O4600" i="4" s="1"/>
  <c r="P4600" i="4"/>
  <c r="K4601" i="4"/>
  <c r="L4601" i="4"/>
  <c r="M4601" i="4"/>
  <c r="Q4601" i="4" s="1"/>
  <c r="R4601" i="4" s="1" a="1"/>
  <c r="R4601" i="4" s="1"/>
  <c r="N4601" i="4"/>
  <c r="P4601" i="4" s="1" a="1"/>
  <c r="P4601" i="4" s="1"/>
  <c r="K4602" i="4"/>
  <c r="L4602" i="4"/>
  <c r="M4602" i="4"/>
  <c r="Q4602" i="4" s="1"/>
  <c r="R4602" i="4" s="1" a="1"/>
  <c r="R4602" i="4" s="1"/>
  <c r="N4602" i="4"/>
  <c r="P4602" i="4" s="1" a="1"/>
  <c r="P4602" i="4" s="1"/>
  <c r="O4602" i="4" a="1"/>
  <c r="O4602" i="4" s="1"/>
  <c r="K4603" i="4"/>
  <c r="L4603" i="4"/>
  <c r="M4603" i="4"/>
  <c r="Q4603" i="4" s="1"/>
  <c r="R4603" i="4" s="1" a="1"/>
  <c r="R4603" i="4" s="1"/>
  <c r="N4603" i="4"/>
  <c r="K4604" i="4"/>
  <c r="L4604" i="4"/>
  <c r="M4604" i="4"/>
  <c r="N4604" i="4"/>
  <c r="P4604" i="4" s="1" a="1"/>
  <c r="P4604" i="4" s="1"/>
  <c r="Q4604" i="4"/>
  <c r="R4604" i="4" s="1" a="1"/>
  <c r="R4604" i="4" s="1"/>
  <c r="K4605" i="4"/>
  <c r="L4605" i="4"/>
  <c r="M4605" i="4"/>
  <c r="Q4605" i="4" s="1"/>
  <c r="R4605" i="4" s="1" a="1"/>
  <c r="R4605" i="4" s="1"/>
  <c r="N4605" i="4"/>
  <c r="P4605" i="4" a="1"/>
  <c r="P4605" i="4" s="1"/>
  <c r="K4606" i="4"/>
  <c r="L4606" i="4"/>
  <c r="M4606" i="4"/>
  <c r="Q4606" i="4" s="1"/>
  <c r="R4606" i="4" s="1" a="1"/>
  <c r="R4606" i="4" s="1"/>
  <c r="N4606" i="4"/>
  <c r="O4606" i="4" s="1" a="1"/>
  <c r="O4606" i="4"/>
  <c r="P4606" i="4" a="1"/>
  <c r="P4606" i="4" s="1"/>
  <c r="K4607" i="4"/>
  <c r="L4607" i="4"/>
  <c r="M4607" i="4"/>
  <c r="N4607" i="4"/>
  <c r="O4607" i="4" a="1"/>
  <c r="O4607" i="4" s="1"/>
  <c r="P4607" i="4" a="1"/>
  <c r="P4607" i="4"/>
  <c r="Q4607" i="4"/>
  <c r="R4607" i="4" s="1" a="1"/>
  <c r="R4607" i="4" s="1"/>
  <c r="K4608" i="4"/>
  <c r="L4608" i="4"/>
  <c r="M4608" i="4"/>
  <c r="N4608" i="4"/>
  <c r="Q4608" i="4"/>
  <c r="R4608" i="4" s="1" a="1"/>
  <c r="R4608" i="4" s="1"/>
  <c r="K4609" i="4"/>
  <c r="L4609" i="4"/>
  <c r="M4609" i="4"/>
  <c r="Q4609" i="4" s="1"/>
  <c r="R4609" i="4" s="1" a="1"/>
  <c r="R4609" i="4" s="1"/>
  <c r="N4609" i="4"/>
  <c r="O4609" i="4" s="1" a="1"/>
  <c r="O4609" i="4" s="1"/>
  <c r="P4609" i="4" a="1"/>
  <c r="P4609" i="4"/>
  <c r="K4610" i="4"/>
  <c r="L4610" i="4"/>
  <c r="M4610" i="4"/>
  <c r="Q4610" i="4" s="1"/>
  <c r="R4610" i="4" s="1" a="1"/>
  <c r="R4610" i="4" s="1"/>
  <c r="N4610" i="4"/>
  <c r="P4610" i="4" s="1" a="1"/>
  <c r="P4610" i="4" s="1"/>
  <c r="O4610" i="4" a="1"/>
  <c r="O4610" i="4" s="1"/>
  <c r="K4611" i="4"/>
  <c r="L4611" i="4"/>
  <c r="M4611" i="4"/>
  <c r="N4611" i="4"/>
  <c r="O4611" i="4" a="1"/>
  <c r="O4611" i="4" s="1"/>
  <c r="P4611" i="4" a="1"/>
  <c r="P4611" i="4"/>
  <c r="Q4611" i="4"/>
  <c r="R4611" i="4" s="1" a="1"/>
  <c r="R4611" i="4" s="1"/>
  <c r="K4612" i="4"/>
  <c r="L4612" i="4"/>
  <c r="M4612" i="4"/>
  <c r="Q4612" i="4" s="1"/>
  <c r="R4612" i="4" s="1" a="1"/>
  <c r="R4612" i="4" s="1"/>
  <c r="N4612" i="4"/>
  <c r="P4612" i="4" s="1" a="1"/>
  <c r="P4612" i="4" s="1"/>
  <c r="O4612" i="4" a="1"/>
  <c r="O4612" i="4" s="1"/>
  <c r="K4613" i="4"/>
  <c r="L4613" i="4"/>
  <c r="M4613" i="4"/>
  <c r="Q4613" i="4" s="1"/>
  <c r="R4613" i="4" s="1" a="1"/>
  <c r="R4613" i="4" s="1"/>
  <c r="N4613" i="4"/>
  <c r="O4613" i="4" a="1"/>
  <c r="O4613" i="4" s="1"/>
  <c r="P4613" i="4" a="1"/>
  <c r="P4613" i="4" s="1"/>
  <c r="K4614" i="4"/>
  <c r="L4614" i="4"/>
  <c r="M4614" i="4"/>
  <c r="Q4614" i="4" s="1"/>
  <c r="N4614" i="4"/>
  <c r="O4614" i="4" a="1"/>
  <c r="O4614" i="4" s="1"/>
  <c r="P4614" i="4" a="1"/>
  <c r="P4614" i="4" s="1"/>
  <c r="R4614" i="4" a="1"/>
  <c r="R4614" i="4" s="1"/>
  <c r="K4615" i="4"/>
  <c r="L4615" i="4"/>
  <c r="M4615" i="4"/>
  <c r="Q4615" i="4" s="1"/>
  <c r="R4615" i="4" s="1" a="1"/>
  <c r="R4615" i="4" s="1"/>
  <c r="N4615" i="4"/>
  <c r="O4615" i="4" s="1" a="1"/>
  <c r="O4615" i="4" s="1"/>
  <c r="P4615" i="4" a="1"/>
  <c r="P4615" i="4" s="1"/>
  <c r="K4616" i="4"/>
  <c r="L4616" i="4"/>
  <c r="M4616" i="4"/>
  <c r="N4616" i="4"/>
  <c r="Q4616" i="4"/>
  <c r="R4616" i="4" s="1" a="1"/>
  <c r="R4616" i="4" s="1"/>
  <c r="K4617" i="4"/>
  <c r="S4617" i="4" s="1"/>
  <c r="L4617" i="4"/>
  <c r="M4617" i="4"/>
  <c r="N4617" i="4"/>
  <c r="O4617" i="4" a="1"/>
  <c r="O4617" i="4" s="1"/>
  <c r="P4617" i="4" a="1"/>
  <c r="P4617" i="4"/>
  <c r="Q4617" i="4"/>
  <c r="R4617" i="4" s="1" a="1"/>
  <c r="R4617" i="4" s="1"/>
  <c r="K4618" i="4"/>
  <c r="L4618" i="4"/>
  <c r="M4618" i="4"/>
  <c r="Q4618" i="4" s="1"/>
  <c r="R4618" i="4" s="1" a="1"/>
  <c r="R4618" i="4" s="1"/>
  <c r="N4618" i="4"/>
  <c r="K4619" i="4"/>
  <c r="L4619" i="4"/>
  <c r="M4619" i="4"/>
  <c r="N4619" i="4"/>
  <c r="O4619" i="4" s="1" a="1"/>
  <c r="O4619" i="4" s="1"/>
  <c r="Q4619" i="4"/>
  <c r="R4619" i="4" s="1" a="1"/>
  <c r="R4619" i="4" s="1"/>
  <c r="K4620" i="4"/>
  <c r="L4620" i="4"/>
  <c r="M4620" i="4"/>
  <c r="N4620" i="4"/>
  <c r="P4620" i="4" a="1"/>
  <c r="P4620" i="4" s="1"/>
  <c r="Q4620" i="4"/>
  <c r="R4620" i="4" a="1"/>
  <c r="R4620" i="4" s="1"/>
  <c r="K4621" i="4"/>
  <c r="L4621" i="4"/>
  <c r="M4621" i="4"/>
  <c r="Q4621" i="4" s="1"/>
  <c r="R4621" i="4" s="1" a="1"/>
  <c r="R4621" i="4" s="1"/>
  <c r="N4621" i="4"/>
  <c r="O4621" i="4" s="1" a="1"/>
  <c r="O4621" i="4" s="1"/>
  <c r="P4621" i="4" a="1"/>
  <c r="P4621" i="4" s="1"/>
  <c r="K4622" i="4"/>
  <c r="L4622" i="4"/>
  <c r="M4622" i="4"/>
  <c r="Q4622" i="4" s="1"/>
  <c r="R4622" i="4" s="1" a="1"/>
  <c r="R4622" i="4" s="1"/>
  <c r="N4622" i="4"/>
  <c r="P4622" i="4" s="1" a="1"/>
  <c r="P4622" i="4" s="1"/>
  <c r="O4622" i="4" a="1"/>
  <c r="O4622" i="4" s="1"/>
  <c r="K4623" i="4"/>
  <c r="L4623" i="4"/>
  <c r="M4623" i="4"/>
  <c r="Q4623" i="4" s="1"/>
  <c r="R4623" i="4" s="1" a="1"/>
  <c r="R4623" i="4" s="1"/>
  <c r="N4623" i="4"/>
  <c r="O4623" i="4" a="1"/>
  <c r="O4623" i="4" s="1"/>
  <c r="K4624" i="4"/>
  <c r="L4624" i="4"/>
  <c r="M4624" i="4"/>
  <c r="Q4624" i="4" s="1"/>
  <c r="R4624" i="4" s="1" a="1"/>
  <c r="R4624" i="4" s="1"/>
  <c r="N4624" i="4"/>
  <c r="P4624" i="4" s="1" a="1"/>
  <c r="P4624" i="4" s="1"/>
  <c r="O4624" i="4" a="1"/>
  <c r="O4624" i="4" s="1"/>
  <c r="K4625" i="4"/>
  <c r="L4625" i="4"/>
  <c r="M4625" i="4"/>
  <c r="Q4625" i="4" s="1"/>
  <c r="R4625" i="4" s="1" a="1"/>
  <c r="R4625" i="4" s="1"/>
  <c r="N4625" i="4"/>
  <c r="P4625" i="4" s="1" a="1"/>
  <c r="P4625" i="4" s="1"/>
  <c r="O4625" i="4" a="1"/>
  <c r="O4625" i="4" s="1"/>
  <c r="K4626" i="4"/>
  <c r="L4626" i="4"/>
  <c r="M4626" i="4"/>
  <c r="Q4626" i="4" s="1"/>
  <c r="R4626" i="4" s="1" a="1"/>
  <c r="R4626" i="4" s="1"/>
  <c r="N4626" i="4"/>
  <c r="P4626" i="4" s="1" a="1"/>
  <c r="P4626" i="4" s="1"/>
  <c r="O4626" i="4" a="1"/>
  <c r="O4626" i="4" s="1"/>
  <c r="K4627" i="4"/>
  <c r="L4627" i="4"/>
  <c r="M4627" i="4"/>
  <c r="Q4627" i="4" s="1"/>
  <c r="R4627" i="4" s="1" a="1"/>
  <c r="R4627" i="4" s="1"/>
  <c r="N4627" i="4"/>
  <c r="P4627" i="4" s="1" a="1"/>
  <c r="P4627" i="4" s="1"/>
  <c r="O4627" i="4" a="1"/>
  <c r="O4627" i="4" s="1"/>
  <c r="K4628" i="4"/>
  <c r="L4628" i="4"/>
  <c r="M4628" i="4"/>
  <c r="Q4628" i="4" s="1"/>
  <c r="R4628" i="4" s="1" a="1"/>
  <c r="R4628" i="4" s="1"/>
  <c r="N4628" i="4"/>
  <c r="P4628" i="4" s="1" a="1"/>
  <c r="P4628" i="4" s="1"/>
  <c r="O4628" i="4" a="1"/>
  <c r="O4628" i="4" s="1"/>
  <c r="K4629" i="4"/>
  <c r="L4629" i="4"/>
  <c r="M4629" i="4"/>
  <c r="Q4629" i="4" s="1"/>
  <c r="R4629" i="4" s="1" a="1"/>
  <c r="R4629" i="4" s="1"/>
  <c r="N4629" i="4"/>
  <c r="O4629" i="4" a="1"/>
  <c r="O4629" i="4" s="1"/>
  <c r="P4629" i="4" a="1"/>
  <c r="P4629" i="4" s="1"/>
  <c r="K4630" i="4"/>
  <c r="L4630" i="4"/>
  <c r="M4630" i="4"/>
  <c r="Q4630" i="4" s="1"/>
  <c r="R4630" i="4" s="1" a="1"/>
  <c r="R4630" i="4" s="1"/>
  <c r="N4630" i="4"/>
  <c r="O4630" i="4" s="1" a="1"/>
  <c r="O4630" i="4"/>
  <c r="K4631" i="4"/>
  <c r="L4631" i="4"/>
  <c r="M4631" i="4"/>
  <c r="Q4631" i="4" s="1"/>
  <c r="R4631" i="4" s="1" a="1"/>
  <c r="R4631" i="4" s="1"/>
  <c r="N4631" i="4"/>
  <c r="O4631" i="4" a="1"/>
  <c r="O4631" i="4" s="1"/>
  <c r="S4631" i="4" s="1"/>
  <c r="P4631" i="4" a="1"/>
  <c r="P4631" i="4"/>
  <c r="K4632" i="4"/>
  <c r="L4632" i="4"/>
  <c r="M4632" i="4"/>
  <c r="Q4632" i="4" s="1"/>
  <c r="R4632" i="4" s="1" a="1"/>
  <c r="R4632" i="4" s="1"/>
  <c r="N4632" i="4"/>
  <c r="O4632" i="4" a="1"/>
  <c r="O4632" i="4" s="1"/>
  <c r="K4633" i="4"/>
  <c r="L4633" i="4"/>
  <c r="M4633" i="4"/>
  <c r="Q4633" i="4" s="1"/>
  <c r="R4633" i="4" s="1" a="1"/>
  <c r="R4633" i="4" s="1"/>
  <c r="N4633" i="4"/>
  <c r="P4633" i="4" s="1" a="1"/>
  <c r="P4633" i="4" s="1"/>
  <c r="K4634" i="4"/>
  <c r="L4634" i="4"/>
  <c r="M4634" i="4"/>
  <c r="Q4634" i="4" s="1"/>
  <c r="R4634" i="4" s="1" a="1"/>
  <c r="R4634" i="4" s="1"/>
  <c r="N4634" i="4"/>
  <c r="K4635" i="4"/>
  <c r="L4635" i="4"/>
  <c r="M4635" i="4"/>
  <c r="Q4635" i="4" s="1"/>
  <c r="R4635" i="4" s="1" a="1"/>
  <c r="R4635" i="4" s="1"/>
  <c r="N4635" i="4"/>
  <c r="O4635" i="4" a="1"/>
  <c r="O4635" i="4" s="1"/>
  <c r="P4635" i="4" a="1"/>
  <c r="P4635" i="4" s="1"/>
  <c r="K4636" i="4"/>
  <c r="L4636" i="4"/>
  <c r="M4636" i="4"/>
  <c r="Q4636" i="4" s="1"/>
  <c r="R4636" i="4" s="1" a="1"/>
  <c r="R4636" i="4" s="1"/>
  <c r="N4636" i="4"/>
  <c r="P4636" i="4" a="1"/>
  <c r="P4636" i="4" s="1"/>
  <c r="K4637" i="4"/>
  <c r="L4637" i="4"/>
  <c r="M4637" i="4"/>
  <c r="N4637" i="4"/>
  <c r="O4637" i="4" s="1" a="1"/>
  <c r="O4637" i="4" s="1"/>
  <c r="P4637" i="4" a="1"/>
  <c r="P4637" i="4"/>
  <c r="Q4637" i="4"/>
  <c r="R4637" i="4" s="1" a="1"/>
  <c r="R4637" i="4" s="1"/>
  <c r="K4638" i="4"/>
  <c r="L4638" i="4"/>
  <c r="M4638" i="4"/>
  <c r="Q4638" i="4" s="1"/>
  <c r="R4638" i="4" s="1" a="1"/>
  <c r="R4638" i="4" s="1"/>
  <c r="N4638" i="4"/>
  <c r="K4639" i="4"/>
  <c r="L4639" i="4"/>
  <c r="M4639" i="4"/>
  <c r="Q4639" i="4" s="1"/>
  <c r="N4639" i="4"/>
  <c r="O4639" i="4" s="1" a="1"/>
  <c r="O4639" i="4" s="1"/>
  <c r="P4639" i="4" a="1"/>
  <c r="P4639" i="4" s="1"/>
  <c r="R4639" i="4" a="1"/>
  <c r="R4639" i="4" s="1"/>
  <c r="K4640" i="4"/>
  <c r="L4640" i="4"/>
  <c r="M4640" i="4"/>
  <c r="Q4640" i="4" s="1"/>
  <c r="R4640" i="4" s="1" a="1"/>
  <c r="R4640" i="4" s="1"/>
  <c r="N4640" i="4"/>
  <c r="P4640" i="4" s="1" a="1"/>
  <c r="P4640" i="4" s="1"/>
  <c r="O4640" i="4" a="1"/>
  <c r="O4640" i="4"/>
  <c r="K4641" i="4"/>
  <c r="L4641" i="4"/>
  <c r="M4641" i="4"/>
  <c r="Q4641" i="4" s="1"/>
  <c r="R4641" i="4" s="1" a="1"/>
  <c r="R4641" i="4" s="1"/>
  <c r="N4641" i="4"/>
  <c r="O4641" i="4" a="1"/>
  <c r="O4641" i="4" s="1"/>
  <c r="P4641" i="4" a="1"/>
  <c r="P4641" i="4"/>
  <c r="K4642" i="4"/>
  <c r="L4642" i="4"/>
  <c r="M4642" i="4"/>
  <c r="N4642" i="4"/>
  <c r="O4642" i="4" s="1" a="1"/>
  <c r="O4642" i="4"/>
  <c r="Q4642" i="4"/>
  <c r="R4642" i="4" s="1" a="1"/>
  <c r="R4642" i="4" s="1"/>
  <c r="K4643" i="4"/>
  <c r="L4643" i="4"/>
  <c r="M4643" i="4"/>
  <c r="Q4643" i="4" s="1"/>
  <c r="R4643" i="4" s="1" a="1"/>
  <c r="R4643" i="4" s="1"/>
  <c r="N4643" i="4"/>
  <c r="O4643" i="4" s="1" a="1"/>
  <c r="O4643" i="4" s="1"/>
  <c r="P4643" i="4" a="1"/>
  <c r="P4643" i="4" s="1"/>
  <c r="K4644" i="4"/>
  <c r="L4644" i="4"/>
  <c r="M4644" i="4"/>
  <c r="N4644" i="4"/>
  <c r="O4644" i="4" a="1"/>
  <c r="O4644" i="4"/>
  <c r="P4644" i="4" a="1"/>
  <c r="P4644" i="4" s="1"/>
  <c r="Q4644" i="4"/>
  <c r="R4644" i="4" a="1"/>
  <c r="R4644" i="4"/>
  <c r="K4645" i="4"/>
  <c r="L4645" i="4"/>
  <c r="M4645" i="4"/>
  <c r="N4645" i="4"/>
  <c r="O4645" i="4" a="1"/>
  <c r="O4645" i="4" s="1"/>
  <c r="P4645" i="4" a="1"/>
  <c r="P4645" i="4" s="1"/>
  <c r="Q4645" i="4"/>
  <c r="R4645" i="4" s="1" a="1"/>
  <c r="R4645" i="4" s="1"/>
  <c r="K4646" i="4"/>
  <c r="L4646" i="4"/>
  <c r="M4646" i="4"/>
  <c r="Q4646" i="4" s="1"/>
  <c r="R4646" i="4" s="1" a="1"/>
  <c r="R4646" i="4" s="1"/>
  <c r="N4646" i="4"/>
  <c r="P4646" i="4" s="1" a="1"/>
  <c r="P4646" i="4"/>
  <c r="K4647" i="4"/>
  <c r="L4647" i="4"/>
  <c r="M4647" i="4"/>
  <c r="Q4647" i="4" s="1"/>
  <c r="R4647" i="4" s="1" a="1"/>
  <c r="R4647" i="4" s="1"/>
  <c r="N4647" i="4"/>
  <c r="O4647" i="4" s="1" a="1"/>
  <c r="O4647" i="4" s="1"/>
  <c r="K4648" i="4"/>
  <c r="L4648" i="4"/>
  <c r="M4648" i="4"/>
  <c r="Q4648" i="4" s="1"/>
  <c r="R4648" i="4" s="1" a="1"/>
  <c r="R4648" i="4" s="1"/>
  <c r="N4648" i="4"/>
  <c r="P4648" i="4" s="1" a="1"/>
  <c r="P4648" i="4" s="1"/>
  <c r="K4649" i="4"/>
  <c r="L4649" i="4"/>
  <c r="M4649" i="4"/>
  <c r="Q4649" i="4" s="1"/>
  <c r="R4649" i="4" s="1" a="1"/>
  <c r="R4649" i="4" s="1"/>
  <c r="N4649" i="4"/>
  <c r="P4649" i="4" s="1" a="1"/>
  <c r="P4649" i="4" s="1"/>
  <c r="K4650" i="4"/>
  <c r="L4650" i="4"/>
  <c r="M4650" i="4"/>
  <c r="Q4650" i="4" s="1"/>
  <c r="R4650" i="4" s="1" a="1"/>
  <c r="R4650" i="4" s="1"/>
  <c r="N4650" i="4"/>
  <c r="P4650" i="4" s="1" a="1"/>
  <c r="P4650" i="4" s="1"/>
  <c r="O4650" i="4" a="1"/>
  <c r="O4650" i="4" s="1"/>
  <c r="K4651" i="4"/>
  <c r="L4651" i="4"/>
  <c r="M4651" i="4"/>
  <c r="N4651" i="4"/>
  <c r="P4651" i="4" s="1" a="1"/>
  <c r="P4651" i="4" s="1"/>
  <c r="O4651" i="4" a="1"/>
  <c r="O4651" i="4"/>
  <c r="Q4651" i="4"/>
  <c r="R4651" i="4" s="1" a="1"/>
  <c r="R4651" i="4" s="1"/>
  <c r="K4652" i="4"/>
  <c r="L4652" i="4"/>
  <c r="M4652" i="4"/>
  <c r="Q4652" i="4" s="1"/>
  <c r="R4652" i="4" s="1" a="1"/>
  <c r="R4652" i="4" s="1"/>
  <c r="N4652" i="4"/>
  <c r="P4652" i="4" s="1" a="1"/>
  <c r="P4652" i="4" s="1"/>
  <c r="K4653" i="4"/>
  <c r="L4653" i="4"/>
  <c r="M4653" i="4"/>
  <c r="Q4653" i="4" s="1"/>
  <c r="R4653" i="4" s="1" a="1"/>
  <c r="R4653" i="4" s="1"/>
  <c r="N4653" i="4"/>
  <c r="O4653" i="4" a="1"/>
  <c r="O4653" i="4" s="1"/>
  <c r="P4653" i="4" a="1"/>
  <c r="P4653" i="4" s="1"/>
  <c r="K4654" i="4"/>
  <c r="L4654" i="4"/>
  <c r="M4654" i="4"/>
  <c r="N4654" i="4"/>
  <c r="O4654" i="4" s="1" a="1"/>
  <c r="O4654" i="4" s="1"/>
  <c r="P4654" i="4" a="1"/>
  <c r="P4654" i="4" s="1"/>
  <c r="Q4654" i="4"/>
  <c r="R4654" i="4" a="1"/>
  <c r="R4654" i="4"/>
  <c r="K4655" i="4"/>
  <c r="L4655" i="4"/>
  <c r="M4655" i="4"/>
  <c r="N4655" i="4"/>
  <c r="P4655" i="4" s="1" a="1"/>
  <c r="P4655" i="4" s="1"/>
  <c r="O4655" i="4" a="1"/>
  <c r="O4655" i="4" s="1"/>
  <c r="Q4655" i="4"/>
  <c r="R4655" i="4" s="1" a="1"/>
  <c r="R4655" i="4"/>
  <c r="K4656" i="4"/>
  <c r="L4656" i="4"/>
  <c r="M4656" i="4"/>
  <c r="Q4656" i="4" s="1"/>
  <c r="R4656" i="4" s="1" a="1"/>
  <c r="R4656" i="4" s="1"/>
  <c r="N4656" i="4"/>
  <c r="P4656" i="4" s="1" a="1"/>
  <c r="P4656" i="4" s="1"/>
  <c r="O4656" i="4" a="1"/>
  <c r="O4656" i="4" s="1"/>
  <c r="K4657" i="4"/>
  <c r="L4657" i="4"/>
  <c r="M4657" i="4"/>
  <c r="N4657" i="4"/>
  <c r="O4657" i="4" s="1" a="1"/>
  <c r="O4657" i="4" s="1"/>
  <c r="Q4657" i="4"/>
  <c r="R4657" i="4" s="1" a="1"/>
  <c r="R4657" i="4" s="1"/>
  <c r="K4658" i="4"/>
  <c r="L4658" i="4"/>
  <c r="M4658" i="4"/>
  <c r="Q4658" i="4" s="1"/>
  <c r="N4658" i="4"/>
  <c r="P4658" i="4" s="1" a="1"/>
  <c r="P4658" i="4" s="1"/>
  <c r="O4658" i="4" a="1"/>
  <c r="O4658" i="4" s="1"/>
  <c r="R4658" i="4" a="1"/>
  <c r="R4658" i="4"/>
  <c r="K4659" i="4"/>
  <c r="L4659" i="4"/>
  <c r="M4659" i="4"/>
  <c r="Q4659" i="4" s="1"/>
  <c r="R4659" i="4" s="1" a="1"/>
  <c r="R4659" i="4" s="1"/>
  <c r="N4659" i="4"/>
  <c r="P4659" i="4" a="1"/>
  <c r="P4659" i="4" s="1"/>
  <c r="K4660" i="4"/>
  <c r="L4660" i="4"/>
  <c r="M4660" i="4"/>
  <c r="N4660" i="4"/>
  <c r="O4660" i="4" s="1" a="1"/>
  <c r="O4660" i="4" s="1"/>
  <c r="P4660" i="4" a="1"/>
  <c r="P4660" i="4" s="1"/>
  <c r="Q4660" i="4"/>
  <c r="R4660" i="4" s="1" a="1"/>
  <c r="R4660" i="4" s="1"/>
  <c r="K4661" i="4"/>
  <c r="L4661" i="4"/>
  <c r="M4661" i="4"/>
  <c r="Q4661" i="4" s="1"/>
  <c r="R4661" i="4" s="1" a="1"/>
  <c r="R4661" i="4" s="1"/>
  <c r="N4661" i="4"/>
  <c r="P4661" i="4" a="1"/>
  <c r="P4661" i="4" s="1"/>
  <c r="K4662" i="4"/>
  <c r="L4662" i="4"/>
  <c r="M4662" i="4"/>
  <c r="Q4662" i="4" s="1"/>
  <c r="R4662" i="4" s="1" a="1"/>
  <c r="R4662" i="4" s="1"/>
  <c r="N4662" i="4"/>
  <c r="O4662" i="4" s="1" a="1"/>
  <c r="O4662" i="4" s="1"/>
  <c r="P4662" i="4" a="1"/>
  <c r="P4662" i="4" s="1"/>
  <c r="K4663" i="4"/>
  <c r="L4663" i="4"/>
  <c r="M4663" i="4"/>
  <c r="Q4663" i="4" s="1"/>
  <c r="R4663" i="4" s="1" a="1"/>
  <c r="R4663" i="4" s="1"/>
  <c r="N4663" i="4"/>
  <c r="P4663" i="4" a="1"/>
  <c r="P4663" i="4" s="1"/>
  <c r="K4664" i="4"/>
  <c r="L4664" i="4"/>
  <c r="M4664" i="4"/>
  <c r="Q4664" i="4" s="1"/>
  <c r="R4664" i="4" s="1" a="1"/>
  <c r="R4664" i="4" s="1"/>
  <c r="N4664" i="4"/>
  <c r="P4664" i="4" s="1" a="1"/>
  <c r="P4664" i="4"/>
  <c r="K4665" i="4"/>
  <c r="L4665" i="4"/>
  <c r="M4665" i="4"/>
  <c r="Q4665" i="4" s="1"/>
  <c r="R4665" i="4" s="1" a="1"/>
  <c r="R4665" i="4" s="1"/>
  <c r="N4665" i="4"/>
  <c r="P4665" i="4" s="1" a="1"/>
  <c r="P4665" i="4" s="1"/>
  <c r="K4666" i="4"/>
  <c r="L4666" i="4"/>
  <c r="M4666" i="4"/>
  <c r="N4666" i="4"/>
  <c r="P4666" i="4" a="1"/>
  <c r="P4666" i="4" s="1"/>
  <c r="Q4666" i="4"/>
  <c r="R4666" i="4" s="1" a="1"/>
  <c r="R4666" i="4" s="1"/>
  <c r="K4667" i="4"/>
  <c r="L4667" i="4"/>
  <c r="M4667" i="4"/>
  <c r="Q4667" i="4" s="1"/>
  <c r="R4667" i="4" s="1" a="1"/>
  <c r="R4667" i="4" s="1"/>
  <c r="N4667" i="4"/>
  <c r="P4667" i="4" s="1" a="1"/>
  <c r="P4667" i="4" s="1"/>
  <c r="K4668" i="4"/>
  <c r="L4668" i="4"/>
  <c r="M4668" i="4"/>
  <c r="N4668" i="4"/>
  <c r="P4668" i="4" a="1"/>
  <c r="P4668" i="4"/>
  <c r="Q4668" i="4"/>
  <c r="R4668" i="4" s="1" a="1"/>
  <c r="R4668" i="4" s="1"/>
  <c r="K4669" i="4"/>
  <c r="L4669" i="4"/>
  <c r="M4669" i="4"/>
  <c r="Q4669" i="4" s="1"/>
  <c r="R4669" i="4" s="1" a="1"/>
  <c r="R4669" i="4" s="1"/>
  <c r="N4669" i="4"/>
  <c r="K4670" i="4"/>
  <c r="L4670" i="4"/>
  <c r="M4670" i="4"/>
  <c r="Q4670" i="4" s="1"/>
  <c r="R4670" i="4" s="1" a="1"/>
  <c r="R4670" i="4" s="1"/>
  <c r="N4670" i="4"/>
  <c r="O4670" i="4" a="1"/>
  <c r="O4670" i="4" s="1"/>
  <c r="P4670" i="4" a="1"/>
  <c r="P4670" i="4"/>
  <c r="K4671" i="4"/>
  <c r="L4671" i="4"/>
  <c r="M4671" i="4"/>
  <c r="N4671" i="4"/>
  <c r="P4671" i="4" s="1" a="1"/>
  <c r="P4671" i="4" s="1"/>
  <c r="O4671" i="4" a="1"/>
  <c r="O4671" i="4"/>
  <c r="Q4671" i="4"/>
  <c r="R4671" i="4" a="1"/>
  <c r="R4671" i="4" s="1"/>
  <c r="K4672" i="4"/>
  <c r="L4672" i="4"/>
  <c r="M4672" i="4"/>
  <c r="Q4672" i="4" s="1"/>
  <c r="R4672" i="4" s="1" a="1"/>
  <c r="R4672" i="4" s="1"/>
  <c r="N4672" i="4"/>
  <c r="P4672" i="4" s="1" a="1"/>
  <c r="P4672" i="4" s="1"/>
  <c r="O4672" i="4" a="1"/>
  <c r="O4672" i="4" s="1"/>
  <c r="K4673" i="4"/>
  <c r="L4673" i="4"/>
  <c r="M4673" i="4"/>
  <c r="Q4673" i="4" s="1"/>
  <c r="R4673" i="4" s="1" a="1"/>
  <c r="R4673" i="4" s="1"/>
  <c r="N4673" i="4"/>
  <c r="P4673" i="4" s="1" a="1"/>
  <c r="P4673" i="4" s="1"/>
  <c r="O4673" i="4" a="1"/>
  <c r="O4673" i="4" s="1"/>
  <c r="K4674" i="4"/>
  <c r="L4674" i="4"/>
  <c r="M4674" i="4"/>
  <c r="Q4674" i="4" s="1"/>
  <c r="R4674" i="4" s="1" a="1"/>
  <c r="R4674" i="4" s="1"/>
  <c r="N4674" i="4"/>
  <c r="K4675" i="4"/>
  <c r="L4675" i="4"/>
  <c r="M4675" i="4"/>
  <c r="Q4675" i="4" s="1"/>
  <c r="R4675" i="4" s="1" a="1"/>
  <c r="R4675" i="4" s="1"/>
  <c r="N4675" i="4"/>
  <c r="P4675" i="4" s="1" a="1"/>
  <c r="P4675" i="4" s="1"/>
  <c r="O4675" i="4" a="1"/>
  <c r="O4675" i="4" s="1"/>
  <c r="K4676" i="4"/>
  <c r="L4676" i="4"/>
  <c r="M4676" i="4"/>
  <c r="Q4676" i="4" s="1"/>
  <c r="R4676" i="4" s="1" a="1"/>
  <c r="R4676" i="4" s="1"/>
  <c r="N4676" i="4"/>
  <c r="P4676" i="4" s="1" a="1"/>
  <c r="P4676" i="4" s="1"/>
  <c r="O4676" i="4" a="1"/>
  <c r="O4676" i="4" s="1"/>
  <c r="K4677" i="4"/>
  <c r="L4677" i="4"/>
  <c r="M4677" i="4"/>
  <c r="Q4677" i="4" s="1"/>
  <c r="R4677" i="4" s="1" a="1"/>
  <c r="R4677" i="4" s="1"/>
  <c r="N4677" i="4"/>
  <c r="P4677" i="4" s="1" a="1"/>
  <c r="P4677" i="4" s="1"/>
  <c r="K4678" i="4"/>
  <c r="L4678" i="4"/>
  <c r="M4678" i="4"/>
  <c r="Q4678" i="4" s="1"/>
  <c r="R4678" i="4" s="1" a="1"/>
  <c r="R4678" i="4" s="1"/>
  <c r="N4678" i="4"/>
  <c r="P4678" i="4" s="1" a="1"/>
  <c r="P4678" i="4" s="1"/>
  <c r="O4678" i="4" a="1"/>
  <c r="O4678" i="4" s="1"/>
  <c r="K4679" i="4"/>
  <c r="L4679" i="4"/>
  <c r="M4679" i="4"/>
  <c r="Q4679" i="4" s="1"/>
  <c r="R4679" i="4" s="1" a="1"/>
  <c r="R4679" i="4" s="1"/>
  <c r="N4679" i="4"/>
  <c r="P4679" i="4" s="1" a="1"/>
  <c r="P4679" i="4" s="1"/>
  <c r="O4679" i="4" a="1"/>
  <c r="O4679" i="4" s="1"/>
  <c r="K4680" i="4"/>
  <c r="L4680" i="4"/>
  <c r="M4680" i="4"/>
  <c r="Q4680" i="4" s="1"/>
  <c r="R4680" i="4" s="1" a="1"/>
  <c r="R4680" i="4" s="1"/>
  <c r="N4680" i="4"/>
  <c r="P4680" i="4" s="1" a="1"/>
  <c r="P4680" i="4" s="1"/>
  <c r="K4681" i="4"/>
  <c r="L4681" i="4"/>
  <c r="M4681" i="4"/>
  <c r="Q4681" i="4" s="1"/>
  <c r="R4681" i="4" s="1" a="1"/>
  <c r="R4681" i="4" s="1"/>
  <c r="N4681" i="4"/>
  <c r="O4681" i="4" s="1" a="1"/>
  <c r="O4681" i="4" s="1"/>
  <c r="K4682" i="4"/>
  <c r="L4682" i="4"/>
  <c r="M4682" i="4"/>
  <c r="Q4682" i="4" s="1"/>
  <c r="R4682" i="4" s="1" a="1"/>
  <c r="R4682" i="4" s="1"/>
  <c r="N4682" i="4"/>
  <c r="O4682" i="4" a="1"/>
  <c r="O4682" i="4" s="1"/>
  <c r="P4682" i="4" a="1"/>
  <c r="P4682" i="4" s="1"/>
  <c r="K4683" i="4"/>
  <c r="L4683" i="4"/>
  <c r="M4683" i="4"/>
  <c r="N4683" i="4"/>
  <c r="O4683" i="4" s="1" a="1"/>
  <c r="O4683" i="4" s="1"/>
  <c r="Q4683" i="4"/>
  <c r="R4683" i="4" s="1" a="1"/>
  <c r="R4683" i="4" s="1"/>
  <c r="K4684" i="4"/>
  <c r="L4684" i="4"/>
  <c r="M4684" i="4"/>
  <c r="Q4684" i="4" s="1"/>
  <c r="R4684" i="4" s="1" a="1"/>
  <c r="R4684" i="4" s="1"/>
  <c r="N4684" i="4"/>
  <c r="P4684" i="4" s="1" a="1"/>
  <c r="P4684" i="4" s="1"/>
  <c r="O4684" i="4" a="1"/>
  <c r="O4684" i="4"/>
  <c r="K4685" i="4"/>
  <c r="L4685" i="4"/>
  <c r="M4685" i="4"/>
  <c r="Q4685" i="4" s="1"/>
  <c r="R4685" i="4" s="1" a="1"/>
  <c r="R4685" i="4" s="1"/>
  <c r="N4685" i="4"/>
  <c r="O4685" i="4" a="1"/>
  <c r="O4685" i="4" s="1"/>
  <c r="P4685" i="4" a="1"/>
  <c r="P4685" i="4" s="1"/>
  <c r="K4686" i="4"/>
  <c r="L4686" i="4"/>
  <c r="M4686" i="4"/>
  <c r="Q4686" i="4" s="1"/>
  <c r="R4686" i="4" s="1" a="1"/>
  <c r="R4686" i="4" s="1"/>
  <c r="N4686" i="4"/>
  <c r="O4686" i="4" s="1" a="1"/>
  <c r="O4686" i="4"/>
  <c r="P4686" i="4" a="1"/>
  <c r="P4686" i="4"/>
  <c r="K4687" i="4"/>
  <c r="L4687" i="4"/>
  <c r="M4687" i="4"/>
  <c r="N4687" i="4"/>
  <c r="P4687" i="4" s="1" a="1"/>
  <c r="O4687" i="4" a="1"/>
  <c r="O4687" i="4" s="1"/>
  <c r="P4687" i="4"/>
  <c r="Q4687" i="4"/>
  <c r="R4687" i="4" a="1"/>
  <c r="R4687" i="4" s="1"/>
  <c r="K4688" i="4"/>
  <c r="L4688" i="4"/>
  <c r="M4688" i="4"/>
  <c r="N4688" i="4"/>
  <c r="O4688" i="4" a="1"/>
  <c r="O4688" i="4" s="1"/>
  <c r="P4688" i="4" a="1"/>
  <c r="P4688" i="4" s="1"/>
  <c r="Q4688" i="4"/>
  <c r="R4688" i="4" s="1" a="1"/>
  <c r="R4688" i="4" s="1"/>
  <c r="K4689" i="4"/>
  <c r="L4689" i="4"/>
  <c r="M4689" i="4"/>
  <c r="Q4689" i="4" s="1"/>
  <c r="R4689" i="4" s="1" a="1"/>
  <c r="R4689" i="4" s="1"/>
  <c r="N4689" i="4"/>
  <c r="P4689" i="4" s="1" a="1"/>
  <c r="P4689" i="4" s="1"/>
  <c r="O4689" i="4" a="1"/>
  <c r="O4689" i="4" s="1"/>
  <c r="K4690" i="4"/>
  <c r="L4690" i="4"/>
  <c r="M4690" i="4"/>
  <c r="Q4690" i="4" s="1"/>
  <c r="R4690" i="4" s="1" a="1"/>
  <c r="R4690" i="4" s="1"/>
  <c r="N4690" i="4"/>
  <c r="O4690" i="4" s="1" a="1"/>
  <c r="O4690" i="4" s="1"/>
  <c r="P4690" i="4" a="1"/>
  <c r="P4690" i="4" s="1"/>
  <c r="K4691" i="4"/>
  <c r="L4691" i="4"/>
  <c r="M4691" i="4"/>
  <c r="N4691" i="4"/>
  <c r="P4691" i="4" s="1" a="1"/>
  <c r="O4691" i="4" a="1"/>
  <c r="O4691" i="4" s="1"/>
  <c r="P4691" i="4"/>
  <c r="Q4691" i="4"/>
  <c r="R4691" i="4" s="1" a="1"/>
  <c r="R4691" i="4" s="1"/>
  <c r="K4692" i="4"/>
  <c r="L4692" i="4"/>
  <c r="M4692" i="4"/>
  <c r="Q4692" i="4" s="1"/>
  <c r="R4692" i="4" s="1" a="1"/>
  <c r="R4692" i="4" s="1"/>
  <c r="N4692" i="4"/>
  <c r="K4693" i="4"/>
  <c r="L4693" i="4"/>
  <c r="M4693" i="4"/>
  <c r="N4693" i="4"/>
  <c r="O4693" i="4" s="1" a="1"/>
  <c r="O4693" i="4"/>
  <c r="P4693" i="4" a="1"/>
  <c r="P4693" i="4" s="1"/>
  <c r="Q4693" i="4"/>
  <c r="R4693" i="4" s="1" a="1"/>
  <c r="R4693" i="4" s="1"/>
  <c r="K4694" i="4"/>
  <c r="L4694" i="4"/>
  <c r="M4694" i="4"/>
  <c r="N4694" i="4"/>
  <c r="O4694" i="4" s="1" a="1"/>
  <c r="O4694" i="4" s="1"/>
  <c r="P4694" i="4" a="1"/>
  <c r="P4694" i="4"/>
  <c r="Q4694" i="4"/>
  <c r="R4694" i="4" a="1"/>
  <c r="R4694" i="4" s="1"/>
  <c r="K4695" i="4"/>
  <c r="L4695" i="4"/>
  <c r="M4695" i="4"/>
  <c r="Q4695" i="4" s="1"/>
  <c r="R4695" i="4" s="1" a="1"/>
  <c r="R4695" i="4" s="1"/>
  <c r="N4695" i="4"/>
  <c r="O4695" i="4" s="1" a="1"/>
  <c r="O4695" i="4" s="1"/>
  <c r="P4695" i="4" a="1"/>
  <c r="P4695" i="4" s="1"/>
  <c r="K4696" i="4"/>
  <c r="L4696" i="4"/>
  <c r="M4696" i="4"/>
  <c r="Q4696" i="4" s="1"/>
  <c r="R4696" i="4" s="1" a="1"/>
  <c r="R4696" i="4" s="1"/>
  <c r="N4696" i="4"/>
  <c r="P4696" i="4" s="1" a="1"/>
  <c r="P4696" i="4" s="1"/>
  <c r="O4696" i="4" a="1"/>
  <c r="O4696" i="4" s="1"/>
  <c r="K4697" i="4"/>
  <c r="L4697" i="4"/>
  <c r="M4697" i="4"/>
  <c r="N4697" i="4"/>
  <c r="O4697" i="4" a="1"/>
  <c r="O4697" i="4" s="1"/>
  <c r="P4697" i="4" a="1"/>
  <c r="P4697" i="4" s="1"/>
  <c r="Q4697" i="4"/>
  <c r="R4697" i="4" a="1"/>
  <c r="R4697" i="4" s="1"/>
  <c r="K4698" i="4"/>
  <c r="L4698" i="4"/>
  <c r="M4698" i="4"/>
  <c r="N4698" i="4"/>
  <c r="P4698" i="4" s="1" a="1"/>
  <c r="P4698" i="4" s="1"/>
  <c r="O4698" i="4" a="1"/>
  <c r="O4698" i="4" s="1"/>
  <c r="Q4698" i="4"/>
  <c r="R4698" i="4" s="1" a="1"/>
  <c r="R4698" i="4" s="1"/>
  <c r="K4699" i="4"/>
  <c r="L4699" i="4"/>
  <c r="M4699" i="4"/>
  <c r="Q4699" i="4" s="1"/>
  <c r="R4699" i="4" s="1" a="1"/>
  <c r="R4699" i="4" s="1"/>
  <c r="N4699" i="4"/>
  <c r="P4699" i="4" s="1" a="1"/>
  <c r="P4699" i="4" s="1"/>
  <c r="S4699" i="4" s="1"/>
  <c r="T4699" i="4" s="1"/>
  <c r="O4699" i="4" a="1"/>
  <c r="O4699" i="4" s="1"/>
  <c r="K4700" i="4"/>
  <c r="L4700" i="4"/>
  <c r="M4700" i="4"/>
  <c r="N4700" i="4"/>
  <c r="P4700" i="4" s="1" a="1"/>
  <c r="P4700" i="4" s="1"/>
  <c r="O4700" i="4" a="1"/>
  <c r="O4700" i="4" s="1"/>
  <c r="Q4700" i="4"/>
  <c r="R4700" i="4" s="1" a="1"/>
  <c r="R4700" i="4" s="1"/>
  <c r="K4701" i="4"/>
  <c r="L4701" i="4"/>
  <c r="M4701" i="4"/>
  <c r="Q4701" i="4" s="1"/>
  <c r="N4701" i="4"/>
  <c r="O4701" i="4" s="1" a="1"/>
  <c r="O4701" i="4" s="1"/>
  <c r="P4701" i="4" a="1"/>
  <c r="P4701" i="4" s="1"/>
  <c r="S4701" i="4" s="1"/>
  <c r="R4701" i="4" a="1"/>
  <c r="R4701" i="4" s="1"/>
  <c r="K4702" i="4"/>
  <c r="L4702" i="4"/>
  <c r="M4702" i="4"/>
  <c r="N4702" i="4"/>
  <c r="O4702" i="4" a="1"/>
  <c r="O4702" i="4" s="1"/>
  <c r="S4702" i="4" s="1"/>
  <c r="T4702" i="4" s="1"/>
  <c r="P4702" i="4" a="1"/>
  <c r="P4702" i="4" s="1"/>
  <c r="Q4702" i="4"/>
  <c r="R4702" i="4" s="1" a="1"/>
  <c r="R4702" i="4" s="1"/>
  <c r="K4703" i="4"/>
  <c r="L4703" i="4"/>
  <c r="M4703" i="4"/>
  <c r="N4703" i="4"/>
  <c r="P4703" i="4" s="1" a="1"/>
  <c r="O4703" i="4" a="1"/>
  <c r="O4703" i="4" s="1"/>
  <c r="P4703" i="4"/>
  <c r="Q4703" i="4"/>
  <c r="R4703" i="4" a="1"/>
  <c r="R4703" i="4" s="1"/>
  <c r="K4704" i="4"/>
  <c r="L4704" i="4"/>
  <c r="M4704" i="4"/>
  <c r="N4704" i="4"/>
  <c r="P4704" i="4" s="1" a="1"/>
  <c r="P4704" i="4" s="1"/>
  <c r="O4704" i="4" a="1"/>
  <c r="O4704" i="4" s="1"/>
  <c r="Q4704" i="4"/>
  <c r="R4704" i="4" s="1" a="1"/>
  <c r="R4704" i="4" s="1"/>
  <c r="K4705" i="4"/>
  <c r="L4705" i="4"/>
  <c r="M4705" i="4"/>
  <c r="Q4705" i="4" s="1"/>
  <c r="R4705" i="4" s="1" a="1"/>
  <c r="R4705" i="4" s="1"/>
  <c r="N4705" i="4"/>
  <c r="O4705" i="4" s="1" a="1"/>
  <c r="O4705" i="4"/>
  <c r="K4706" i="4"/>
  <c r="L4706" i="4"/>
  <c r="M4706" i="4"/>
  <c r="N4706" i="4"/>
  <c r="O4706" i="4" a="1"/>
  <c r="O4706" i="4" s="1"/>
  <c r="P4706" i="4" a="1"/>
  <c r="P4706" i="4" s="1"/>
  <c r="Q4706" i="4"/>
  <c r="R4706" i="4" a="1"/>
  <c r="R4706" i="4"/>
  <c r="K4707" i="4"/>
  <c r="L4707" i="4"/>
  <c r="M4707" i="4"/>
  <c r="N4707" i="4"/>
  <c r="Q4707" i="4"/>
  <c r="R4707" i="4" a="1"/>
  <c r="R4707" i="4" s="1"/>
  <c r="K4708" i="4"/>
  <c r="L4708" i="4"/>
  <c r="M4708" i="4"/>
  <c r="Q4708" i="4" s="1"/>
  <c r="R4708" i="4" s="1" a="1"/>
  <c r="R4708" i="4" s="1"/>
  <c r="N4708" i="4"/>
  <c r="O4708" i="4" a="1"/>
  <c r="O4708" i="4" s="1"/>
  <c r="P4708" i="4" a="1"/>
  <c r="P4708" i="4"/>
  <c r="K4709" i="4"/>
  <c r="L4709" i="4"/>
  <c r="M4709" i="4"/>
  <c r="Q4709" i="4" s="1"/>
  <c r="R4709" i="4" s="1" a="1"/>
  <c r="R4709" i="4" s="1"/>
  <c r="N4709" i="4"/>
  <c r="P4709" i="4" a="1"/>
  <c r="P4709" i="4" s="1"/>
  <c r="K4710" i="4"/>
  <c r="L4710" i="4"/>
  <c r="M4710" i="4"/>
  <c r="Q4710" i="4" s="1"/>
  <c r="R4710" i="4" s="1" a="1"/>
  <c r="R4710" i="4" s="1"/>
  <c r="N4710" i="4"/>
  <c r="O4710" i="4" s="1" a="1"/>
  <c r="O4710" i="4" s="1"/>
  <c r="K4711" i="4"/>
  <c r="L4711" i="4"/>
  <c r="M4711" i="4"/>
  <c r="Q4711" i="4" s="1"/>
  <c r="R4711" i="4" s="1" a="1"/>
  <c r="R4711" i="4" s="1"/>
  <c r="N4711" i="4"/>
  <c r="P4711" i="4" a="1"/>
  <c r="P4711" i="4"/>
  <c r="K4712" i="4"/>
  <c r="L4712" i="4"/>
  <c r="M4712" i="4"/>
  <c r="Q4712" i="4" s="1"/>
  <c r="R4712" i="4" s="1" a="1"/>
  <c r="R4712" i="4" s="1"/>
  <c r="N4712" i="4"/>
  <c r="P4712" i="4" a="1"/>
  <c r="P4712" i="4" s="1"/>
  <c r="K4713" i="4"/>
  <c r="L4713" i="4"/>
  <c r="M4713" i="4"/>
  <c r="Q4713" i="4" s="1"/>
  <c r="R4713" i="4" s="1" a="1"/>
  <c r="R4713" i="4" s="1"/>
  <c r="N4713" i="4"/>
  <c r="P4713" i="4" s="1" a="1"/>
  <c r="P4713" i="4" s="1"/>
  <c r="K4714" i="4"/>
  <c r="L4714" i="4"/>
  <c r="M4714" i="4"/>
  <c r="Q4714" i="4" s="1"/>
  <c r="R4714" i="4" s="1" a="1"/>
  <c r="R4714" i="4" s="1"/>
  <c r="N4714" i="4"/>
  <c r="P4714" i="4" s="1" a="1"/>
  <c r="P4714" i="4" s="1"/>
  <c r="K4715" i="4"/>
  <c r="L4715" i="4"/>
  <c r="M4715" i="4"/>
  <c r="Q4715" i="4" s="1"/>
  <c r="R4715" i="4" s="1" a="1"/>
  <c r="R4715" i="4" s="1"/>
  <c r="N4715" i="4"/>
  <c r="P4715" i="4" s="1" a="1"/>
  <c r="P4715" i="4" s="1"/>
  <c r="K4716" i="4"/>
  <c r="L4716" i="4"/>
  <c r="M4716" i="4"/>
  <c r="N4716" i="4"/>
  <c r="P4716" i="4" a="1"/>
  <c r="P4716" i="4" s="1"/>
  <c r="Q4716" i="4"/>
  <c r="R4716" i="4" s="1" a="1"/>
  <c r="R4716" i="4" s="1"/>
  <c r="K4717" i="4"/>
  <c r="L4717" i="4"/>
  <c r="M4717" i="4"/>
  <c r="Q4717" i="4" s="1"/>
  <c r="R4717" i="4" s="1" a="1"/>
  <c r="R4717" i="4" s="1"/>
  <c r="N4717" i="4"/>
  <c r="K4718" i="4"/>
  <c r="L4718" i="4"/>
  <c r="M4718" i="4"/>
  <c r="Q4718" i="4" s="1"/>
  <c r="R4718" i="4" s="1" a="1"/>
  <c r="R4718" i="4" s="1"/>
  <c r="N4718" i="4"/>
  <c r="O4718" i="4" a="1"/>
  <c r="O4718" i="4"/>
  <c r="P4718" i="4" a="1"/>
  <c r="P4718" i="4"/>
  <c r="K4719" i="4"/>
  <c r="L4719" i="4"/>
  <c r="M4719" i="4"/>
  <c r="Q4719" i="4" s="1"/>
  <c r="N4719" i="4"/>
  <c r="O4719" i="4" a="1"/>
  <c r="O4719" i="4" s="1"/>
  <c r="P4719" i="4" a="1"/>
  <c r="P4719" i="4" s="1"/>
  <c r="R4719" i="4" a="1"/>
  <c r="R4719" i="4" s="1"/>
  <c r="K4720" i="4"/>
  <c r="L4720" i="4"/>
  <c r="M4720" i="4"/>
  <c r="Q4720" i="4" s="1"/>
  <c r="R4720" i="4" s="1" a="1"/>
  <c r="R4720" i="4" s="1"/>
  <c r="N4720" i="4"/>
  <c r="K4721" i="4"/>
  <c r="L4721" i="4"/>
  <c r="M4721" i="4"/>
  <c r="Q4721" i="4" s="1"/>
  <c r="R4721" i="4" s="1" a="1"/>
  <c r="R4721" i="4" s="1"/>
  <c r="N4721" i="4"/>
  <c r="P4721" i="4" s="1" a="1"/>
  <c r="P4721" i="4" s="1"/>
  <c r="O4721" i="4" a="1"/>
  <c r="O4721" i="4" s="1"/>
  <c r="K4722" i="4"/>
  <c r="L4722" i="4"/>
  <c r="M4722" i="4"/>
  <c r="Q4722" i="4" s="1"/>
  <c r="R4722" i="4" s="1" a="1"/>
  <c r="R4722" i="4" s="1"/>
  <c r="N4722" i="4"/>
  <c r="P4722" i="4" s="1" a="1"/>
  <c r="P4722" i="4" s="1"/>
  <c r="O4722" i="4" a="1"/>
  <c r="O4722" i="4" s="1"/>
  <c r="K4723" i="4"/>
  <c r="L4723" i="4"/>
  <c r="M4723" i="4"/>
  <c r="Q4723" i="4" s="1"/>
  <c r="R4723" i="4" s="1" a="1"/>
  <c r="R4723" i="4" s="1"/>
  <c r="N4723" i="4"/>
  <c r="O4723" i="4" s="1" a="1"/>
  <c r="O4723" i="4" s="1"/>
  <c r="K4724" i="4"/>
  <c r="L4724" i="4"/>
  <c r="M4724" i="4"/>
  <c r="Q4724" i="4" s="1"/>
  <c r="R4724" i="4" s="1" a="1"/>
  <c r="R4724" i="4" s="1"/>
  <c r="N4724" i="4"/>
  <c r="P4724" i="4" s="1" a="1"/>
  <c r="P4724" i="4" s="1"/>
  <c r="K4725" i="4"/>
  <c r="L4725" i="4"/>
  <c r="M4725" i="4"/>
  <c r="Q4725" i="4" s="1"/>
  <c r="R4725" i="4" s="1" a="1"/>
  <c r="R4725" i="4" s="1"/>
  <c r="N4725" i="4"/>
  <c r="O4725" i="4" a="1"/>
  <c r="O4725" i="4" s="1"/>
  <c r="K4726" i="4"/>
  <c r="L4726" i="4"/>
  <c r="M4726" i="4"/>
  <c r="Q4726" i="4" s="1"/>
  <c r="R4726" i="4" s="1" a="1"/>
  <c r="R4726" i="4" s="1"/>
  <c r="N4726" i="4"/>
  <c r="O4726" i="4" s="1" a="1"/>
  <c r="O4726" i="4" s="1"/>
  <c r="K4727" i="4"/>
  <c r="L4727" i="4"/>
  <c r="M4727" i="4"/>
  <c r="Q4727" i="4" s="1"/>
  <c r="R4727" i="4" s="1" a="1"/>
  <c r="R4727" i="4" s="1"/>
  <c r="N4727" i="4"/>
  <c r="K4728" i="4"/>
  <c r="L4728" i="4"/>
  <c r="M4728" i="4"/>
  <c r="Q4728" i="4" s="1"/>
  <c r="R4728" i="4" s="1" a="1"/>
  <c r="R4728" i="4" s="1"/>
  <c r="N4728" i="4"/>
  <c r="K4729" i="4"/>
  <c r="L4729" i="4"/>
  <c r="M4729" i="4"/>
  <c r="Q4729" i="4" s="1"/>
  <c r="R4729" i="4" s="1" a="1"/>
  <c r="R4729" i="4" s="1"/>
  <c r="N4729" i="4"/>
  <c r="O4729" i="4" s="1" a="1"/>
  <c r="O4729" i="4"/>
  <c r="K4730" i="4"/>
  <c r="L4730" i="4"/>
  <c r="M4730" i="4"/>
  <c r="Q4730" i="4" s="1"/>
  <c r="R4730" i="4" s="1" a="1"/>
  <c r="R4730" i="4" s="1"/>
  <c r="N4730" i="4"/>
  <c r="O4730" i="4" a="1"/>
  <c r="O4730" i="4" s="1"/>
  <c r="P4730" i="4" a="1"/>
  <c r="P4730" i="4" s="1"/>
  <c r="K4731" i="4"/>
  <c r="L4731" i="4"/>
  <c r="M4731" i="4"/>
  <c r="Q4731" i="4" s="1"/>
  <c r="R4731" i="4" s="1" a="1"/>
  <c r="R4731" i="4" s="1"/>
  <c r="N4731" i="4"/>
  <c r="O4731" i="4" s="1" a="1"/>
  <c r="O4731" i="4" s="1"/>
  <c r="K4732" i="4"/>
  <c r="S4732" i="4" s="1"/>
  <c r="L4732" i="4"/>
  <c r="M4732" i="4"/>
  <c r="Q4732" i="4" s="1"/>
  <c r="R4732" i="4" s="1" a="1"/>
  <c r="R4732" i="4" s="1"/>
  <c r="N4732" i="4"/>
  <c r="O4732" i="4" a="1"/>
  <c r="O4732" i="4" s="1"/>
  <c r="P4732" i="4" a="1"/>
  <c r="P4732" i="4" s="1"/>
  <c r="K4733" i="4"/>
  <c r="L4733" i="4"/>
  <c r="M4733" i="4"/>
  <c r="Q4733" i="4" s="1"/>
  <c r="R4733" i="4" s="1" a="1"/>
  <c r="R4733" i="4" s="1"/>
  <c r="N4733" i="4"/>
  <c r="O4733" i="4" s="1" a="1"/>
  <c r="O4733" i="4" s="1"/>
  <c r="P4733" i="4" a="1"/>
  <c r="P4733" i="4" s="1"/>
  <c r="K4734" i="4"/>
  <c r="L4734" i="4"/>
  <c r="M4734" i="4"/>
  <c r="N4734" i="4"/>
  <c r="O4734" i="4" a="1"/>
  <c r="O4734" i="4" s="1"/>
  <c r="P4734" i="4" a="1"/>
  <c r="P4734" i="4" s="1"/>
  <c r="Q4734" i="4"/>
  <c r="R4734" i="4" s="1" a="1"/>
  <c r="R4734" i="4" s="1"/>
  <c r="K4735" i="4"/>
  <c r="L4735" i="4"/>
  <c r="M4735" i="4"/>
  <c r="N4735" i="4"/>
  <c r="O4735" i="4" a="1"/>
  <c r="O4735" i="4"/>
  <c r="P4735" i="4" a="1"/>
  <c r="P4735" i="4"/>
  <c r="Q4735" i="4"/>
  <c r="R4735" i="4" a="1"/>
  <c r="R4735" i="4" s="1"/>
  <c r="K4736" i="4"/>
  <c r="L4736" i="4"/>
  <c r="M4736" i="4"/>
  <c r="N4736" i="4"/>
  <c r="O4736" i="4" a="1"/>
  <c r="O4736" i="4" s="1"/>
  <c r="P4736" i="4" a="1"/>
  <c r="P4736" i="4"/>
  <c r="Q4736" i="4"/>
  <c r="R4736" i="4" s="1" a="1"/>
  <c r="R4736" i="4"/>
  <c r="K4737" i="4"/>
  <c r="S4737" i="4" s="1"/>
  <c r="T4737" i="4" s="1"/>
  <c r="L4737" i="4"/>
  <c r="M4737" i="4"/>
  <c r="Q4737" i="4" s="1"/>
  <c r="R4737" i="4" s="1" a="1"/>
  <c r="R4737" i="4" s="1"/>
  <c r="N4737" i="4"/>
  <c r="O4737" i="4" s="1" a="1"/>
  <c r="O4737" i="4" s="1"/>
  <c r="P4737" i="4" a="1"/>
  <c r="P4737" i="4"/>
  <c r="K4738" i="4"/>
  <c r="S4738" i="4" s="1"/>
  <c r="L4738" i="4"/>
  <c r="M4738" i="4"/>
  <c r="Q4738" i="4" s="1"/>
  <c r="R4738" i="4" s="1" a="1"/>
  <c r="R4738" i="4" s="1"/>
  <c r="N4738" i="4"/>
  <c r="P4738" i="4" s="1" a="1"/>
  <c r="P4738" i="4" s="1"/>
  <c r="O4738" i="4" a="1"/>
  <c r="O4738" i="4"/>
  <c r="K4739" i="4"/>
  <c r="L4739" i="4"/>
  <c r="M4739" i="4"/>
  <c r="N4739" i="4"/>
  <c r="P4739" i="4" s="1" a="1"/>
  <c r="O4739" i="4" a="1"/>
  <c r="O4739" i="4"/>
  <c r="P4739" i="4"/>
  <c r="Q4739" i="4"/>
  <c r="R4739" i="4" s="1" a="1"/>
  <c r="R4739" i="4" s="1"/>
  <c r="K4740" i="4"/>
  <c r="S4740" i="4" s="1"/>
  <c r="L4740" i="4"/>
  <c r="M4740" i="4"/>
  <c r="N4740" i="4"/>
  <c r="O4740" i="4" s="1" a="1"/>
  <c r="O4740" i="4" s="1"/>
  <c r="P4740" i="4" a="1"/>
  <c r="P4740" i="4"/>
  <c r="Q4740" i="4"/>
  <c r="R4740" i="4" s="1" a="1"/>
  <c r="R4740" i="4" s="1"/>
  <c r="K4741" i="4"/>
  <c r="L4741" i="4"/>
  <c r="M4741" i="4"/>
  <c r="Q4741" i="4" s="1"/>
  <c r="R4741" i="4" s="1" a="1"/>
  <c r="R4741" i="4" s="1"/>
  <c r="N4741" i="4"/>
  <c r="O4741" i="4" s="1" a="1"/>
  <c r="O4741" i="4"/>
  <c r="K4742" i="4"/>
  <c r="L4742" i="4"/>
  <c r="M4742" i="4"/>
  <c r="N4742" i="4"/>
  <c r="O4742" i="4" s="1" a="1"/>
  <c r="O4742" i="4" s="1"/>
  <c r="P4742" i="4" a="1"/>
  <c r="P4742" i="4" s="1"/>
  <c r="Q4742" i="4"/>
  <c r="R4742" i="4" s="1" a="1"/>
  <c r="R4742" i="4" s="1"/>
  <c r="K4743" i="4"/>
  <c r="L4743" i="4"/>
  <c r="M4743" i="4"/>
  <c r="N4743" i="4"/>
  <c r="P4743" i="4" s="1" a="1"/>
  <c r="P4743" i="4" s="1"/>
  <c r="O4743" i="4" a="1"/>
  <c r="O4743" i="4"/>
  <c r="Q4743" i="4"/>
  <c r="R4743" i="4" s="1" a="1"/>
  <c r="R4743" i="4" s="1"/>
  <c r="K4744" i="4"/>
  <c r="L4744" i="4"/>
  <c r="M4744" i="4"/>
  <c r="N4744" i="4"/>
  <c r="Q4744" i="4"/>
  <c r="R4744" i="4" s="1" a="1"/>
  <c r="R4744" i="4" s="1"/>
  <c r="K4745" i="4"/>
  <c r="L4745" i="4"/>
  <c r="M4745" i="4"/>
  <c r="N4745" i="4"/>
  <c r="O4745" i="4" a="1"/>
  <c r="O4745" i="4" s="1"/>
  <c r="P4745" i="4" a="1"/>
  <c r="P4745" i="4" s="1"/>
  <c r="Q4745" i="4"/>
  <c r="R4745" i="4" s="1" a="1"/>
  <c r="R4745" i="4"/>
  <c r="K4746" i="4"/>
  <c r="L4746" i="4"/>
  <c r="M4746" i="4"/>
  <c r="Q4746" i="4" s="1"/>
  <c r="R4746" i="4" s="1" a="1"/>
  <c r="R4746" i="4" s="1"/>
  <c r="N4746" i="4"/>
  <c r="O4746" i="4" a="1"/>
  <c r="O4746" i="4" s="1"/>
  <c r="P4746" i="4" a="1"/>
  <c r="P4746" i="4" s="1"/>
  <c r="K4747" i="4"/>
  <c r="L4747" i="4"/>
  <c r="M4747" i="4"/>
  <c r="Q4747" i="4" s="1"/>
  <c r="R4747" i="4" s="1" a="1"/>
  <c r="R4747" i="4" s="1"/>
  <c r="N4747" i="4"/>
  <c r="P4747" i="4" s="1" a="1"/>
  <c r="P4747" i="4" s="1"/>
  <c r="K4748" i="4"/>
  <c r="L4748" i="4"/>
  <c r="M4748" i="4"/>
  <c r="Q4748" i="4" s="1"/>
  <c r="R4748" i="4" s="1" a="1"/>
  <c r="R4748" i="4" s="1"/>
  <c r="N4748" i="4"/>
  <c r="P4748" i="4" s="1" a="1"/>
  <c r="P4748" i="4" s="1"/>
  <c r="K4749" i="4"/>
  <c r="L4749" i="4"/>
  <c r="M4749" i="4"/>
  <c r="Q4749" i="4" s="1"/>
  <c r="R4749" i="4" s="1" a="1"/>
  <c r="N4749" i="4"/>
  <c r="O4749" i="4" a="1"/>
  <c r="O4749" i="4" s="1"/>
  <c r="P4749" i="4" a="1"/>
  <c r="P4749" i="4" s="1"/>
  <c r="S4749" i="4" s="1"/>
  <c r="R4749" i="4"/>
  <c r="K4750" i="4"/>
  <c r="L4750" i="4"/>
  <c r="M4750" i="4"/>
  <c r="Q4750" i="4" s="1"/>
  <c r="R4750" i="4" s="1" a="1"/>
  <c r="R4750" i="4" s="1"/>
  <c r="N4750" i="4"/>
  <c r="O4750" i="4" a="1"/>
  <c r="O4750" i="4" s="1"/>
  <c r="P4750" i="4" a="1"/>
  <c r="P4750" i="4" s="1"/>
  <c r="K4751" i="4"/>
  <c r="L4751" i="4"/>
  <c r="M4751" i="4"/>
  <c r="Q4751" i="4" s="1"/>
  <c r="R4751" i="4" s="1" a="1"/>
  <c r="R4751" i="4" s="1"/>
  <c r="N4751" i="4"/>
  <c r="K4752" i="4"/>
  <c r="L4752" i="4"/>
  <c r="M4752" i="4"/>
  <c r="Q4752" i="4" s="1"/>
  <c r="R4752" i="4" s="1" a="1"/>
  <c r="R4752" i="4" s="1"/>
  <c r="N4752" i="4"/>
  <c r="P4752" i="4" s="1" a="1"/>
  <c r="P4752" i="4" s="1"/>
  <c r="O4752" i="4" a="1"/>
  <c r="O4752" i="4" s="1"/>
  <c r="K4753" i="4"/>
  <c r="L4753" i="4"/>
  <c r="M4753" i="4"/>
  <c r="N4753" i="4"/>
  <c r="O4753" i="4" s="1" a="1"/>
  <c r="O4753" i="4"/>
  <c r="Q4753" i="4"/>
  <c r="R4753" i="4" s="1" a="1"/>
  <c r="R4753" i="4" s="1"/>
  <c r="K4754" i="4"/>
  <c r="L4754" i="4"/>
  <c r="M4754" i="4"/>
  <c r="N4754" i="4"/>
  <c r="O4754" i="4" a="1"/>
  <c r="O4754" i="4" s="1"/>
  <c r="P4754" i="4" a="1"/>
  <c r="P4754" i="4" s="1"/>
  <c r="Q4754" i="4"/>
  <c r="R4754" i="4" s="1" a="1"/>
  <c r="R4754" i="4" s="1"/>
  <c r="K4755" i="4"/>
  <c r="L4755" i="4"/>
  <c r="M4755" i="4"/>
  <c r="Q4755" i="4" s="1"/>
  <c r="N4755" i="4"/>
  <c r="P4755" i="4" a="1"/>
  <c r="P4755" i="4" s="1"/>
  <c r="R4755" i="4" a="1"/>
  <c r="R4755" i="4" s="1"/>
  <c r="K4756" i="4"/>
  <c r="L4756" i="4"/>
  <c r="M4756" i="4"/>
  <c r="Q4756" i="4" s="1"/>
  <c r="R4756" i="4" s="1" a="1"/>
  <c r="R4756" i="4" s="1"/>
  <c r="N4756" i="4"/>
  <c r="O4756" i="4" s="1" a="1"/>
  <c r="O4756" i="4" s="1"/>
  <c r="P4756" i="4" a="1"/>
  <c r="P4756" i="4" s="1"/>
  <c r="K4757" i="4"/>
  <c r="L4757" i="4"/>
  <c r="M4757" i="4"/>
  <c r="Q4757" i="4" s="1"/>
  <c r="R4757" i="4" s="1" a="1"/>
  <c r="R4757" i="4" s="1"/>
  <c r="N4757" i="4"/>
  <c r="P4757" i="4" s="1" a="1"/>
  <c r="P4757" i="4" s="1"/>
  <c r="K4758" i="4"/>
  <c r="L4758" i="4"/>
  <c r="M4758" i="4"/>
  <c r="Q4758" i="4" s="1"/>
  <c r="R4758" i="4" s="1" a="1"/>
  <c r="R4758" i="4" s="1"/>
  <c r="N4758" i="4"/>
  <c r="K4759" i="4"/>
  <c r="L4759" i="4"/>
  <c r="M4759" i="4"/>
  <c r="Q4759" i="4" s="1"/>
  <c r="R4759" i="4" s="1" a="1"/>
  <c r="R4759" i="4" s="1"/>
  <c r="N4759" i="4"/>
  <c r="P4759" i="4" a="1"/>
  <c r="P4759" i="4" s="1"/>
  <c r="K4760" i="4"/>
  <c r="L4760" i="4"/>
  <c r="M4760" i="4"/>
  <c r="Q4760" i="4" s="1"/>
  <c r="R4760" i="4" s="1" a="1"/>
  <c r="R4760" i="4" s="1"/>
  <c r="N4760" i="4"/>
  <c r="P4760" i="4" s="1" a="1"/>
  <c r="P4760" i="4" s="1"/>
  <c r="K4761" i="4"/>
  <c r="L4761" i="4"/>
  <c r="M4761" i="4"/>
  <c r="Q4761" i="4" s="1"/>
  <c r="R4761" i="4" s="1" a="1"/>
  <c r="R4761" i="4" s="1"/>
  <c r="N4761" i="4"/>
  <c r="P4761" i="4" s="1" a="1"/>
  <c r="P4761" i="4" s="1"/>
  <c r="K4762" i="4"/>
  <c r="L4762" i="4"/>
  <c r="M4762" i="4"/>
  <c r="Q4762" i="4" s="1"/>
  <c r="R4762" i="4" s="1" a="1"/>
  <c r="R4762" i="4" s="1"/>
  <c r="N4762" i="4"/>
  <c r="P4762" i="4" s="1" a="1"/>
  <c r="P4762" i="4" s="1"/>
  <c r="K4763" i="4"/>
  <c r="L4763" i="4"/>
  <c r="M4763" i="4"/>
  <c r="N4763" i="4"/>
  <c r="P4763" i="4" s="1" a="1"/>
  <c r="P4763" i="4" s="1"/>
  <c r="Q4763" i="4"/>
  <c r="R4763" i="4" s="1" a="1"/>
  <c r="R4763" i="4" s="1"/>
  <c r="K4764" i="4"/>
  <c r="L4764" i="4"/>
  <c r="M4764" i="4"/>
  <c r="Q4764" i="4" s="1"/>
  <c r="R4764" i="4" s="1" a="1"/>
  <c r="R4764" i="4" s="1"/>
  <c r="N4764" i="4"/>
  <c r="P4764" i="4" s="1" a="1"/>
  <c r="P4764" i="4" s="1"/>
  <c r="K4765" i="4"/>
  <c r="L4765" i="4"/>
  <c r="M4765" i="4"/>
  <c r="N4765" i="4"/>
  <c r="O4765" i="4" s="1" a="1"/>
  <c r="O4765" i="4" s="1"/>
  <c r="Q4765" i="4"/>
  <c r="R4765" i="4" s="1" a="1"/>
  <c r="R4765" i="4" s="1"/>
  <c r="K4766" i="4"/>
  <c r="L4766" i="4"/>
  <c r="M4766" i="4"/>
  <c r="Q4766" i="4" s="1"/>
  <c r="R4766" i="4" s="1" a="1"/>
  <c r="R4766" i="4" s="1"/>
  <c r="N4766" i="4"/>
  <c r="P4766" i="4" s="1" a="1"/>
  <c r="P4766" i="4" s="1"/>
  <c r="O4766" i="4" a="1"/>
  <c r="O4766" i="4"/>
  <c r="K4767" i="4"/>
  <c r="L4767" i="4"/>
  <c r="M4767" i="4"/>
  <c r="Q4767" i="4" s="1"/>
  <c r="R4767" i="4" s="1" a="1"/>
  <c r="R4767" i="4" s="1"/>
  <c r="N4767" i="4"/>
  <c r="O4767" i="4" a="1"/>
  <c r="O4767" i="4" s="1"/>
  <c r="P4767" i="4" a="1"/>
  <c r="P4767" i="4" s="1"/>
  <c r="K4768" i="4"/>
  <c r="L4768" i="4"/>
  <c r="M4768" i="4"/>
  <c r="Q4768" i="4" s="1"/>
  <c r="R4768" i="4" s="1" a="1"/>
  <c r="R4768" i="4" s="1"/>
  <c r="N4768" i="4"/>
  <c r="P4768" i="4" s="1" a="1"/>
  <c r="P4768" i="4" s="1"/>
  <c r="K4769" i="4"/>
  <c r="L4769" i="4"/>
  <c r="M4769" i="4"/>
  <c r="Q4769" i="4" s="1"/>
  <c r="R4769" i="4" s="1" a="1"/>
  <c r="R4769" i="4" s="1"/>
  <c r="N4769" i="4"/>
  <c r="P4769" i="4" s="1" a="1"/>
  <c r="P4769" i="4" s="1"/>
  <c r="K4770" i="4"/>
  <c r="L4770" i="4"/>
  <c r="M4770" i="4"/>
  <c r="Q4770" i="4" s="1"/>
  <c r="R4770" i="4" s="1" a="1"/>
  <c r="R4770" i="4" s="1"/>
  <c r="N4770" i="4"/>
  <c r="O4770" i="4" a="1"/>
  <c r="O4770" i="4" s="1"/>
  <c r="K4771" i="4"/>
  <c r="L4771" i="4"/>
  <c r="M4771" i="4"/>
  <c r="Q4771" i="4" s="1"/>
  <c r="R4771" i="4" s="1" a="1"/>
  <c r="R4771" i="4" s="1"/>
  <c r="N4771" i="4"/>
  <c r="P4771" i="4" s="1" a="1"/>
  <c r="P4771" i="4" s="1"/>
  <c r="O4771" i="4" a="1"/>
  <c r="O4771" i="4" s="1"/>
  <c r="K4772" i="4"/>
  <c r="L4772" i="4"/>
  <c r="M4772" i="4"/>
  <c r="Q4772" i="4" s="1"/>
  <c r="R4772" i="4" s="1" a="1"/>
  <c r="R4772" i="4" s="1"/>
  <c r="N4772" i="4"/>
  <c r="P4772" i="4" s="1" a="1"/>
  <c r="P4772" i="4" s="1"/>
  <c r="O4772" i="4" a="1"/>
  <c r="O4772" i="4" s="1"/>
  <c r="K4773" i="4"/>
  <c r="L4773" i="4"/>
  <c r="M4773" i="4"/>
  <c r="Q4773" i="4" s="1"/>
  <c r="R4773" i="4" s="1" a="1"/>
  <c r="R4773" i="4" s="1"/>
  <c r="N4773" i="4"/>
  <c r="P4773" i="4" s="1" a="1"/>
  <c r="P4773" i="4" s="1"/>
  <c r="O4773" i="4" a="1"/>
  <c r="O4773" i="4" s="1"/>
  <c r="K4774" i="4"/>
  <c r="L4774" i="4"/>
  <c r="M4774" i="4"/>
  <c r="Q4774" i="4" s="1"/>
  <c r="R4774" i="4" s="1" a="1"/>
  <c r="R4774" i="4" s="1"/>
  <c r="N4774" i="4"/>
  <c r="P4774" i="4" s="1" a="1"/>
  <c r="P4774" i="4" s="1"/>
  <c r="O4774" i="4" a="1"/>
  <c r="O4774" i="4" s="1"/>
  <c r="K4775" i="4"/>
  <c r="L4775" i="4"/>
  <c r="M4775" i="4"/>
  <c r="Q4775" i="4" s="1"/>
  <c r="R4775" i="4" s="1" a="1"/>
  <c r="R4775" i="4" s="1"/>
  <c r="N4775" i="4"/>
  <c r="P4775" i="4" s="1" a="1"/>
  <c r="P4775" i="4" s="1"/>
  <c r="K4776" i="4"/>
  <c r="L4776" i="4"/>
  <c r="M4776" i="4"/>
  <c r="Q4776" i="4" s="1"/>
  <c r="R4776" i="4" s="1" a="1"/>
  <c r="R4776" i="4" s="1"/>
  <c r="N4776" i="4"/>
  <c r="K4777" i="4"/>
  <c r="L4777" i="4"/>
  <c r="M4777" i="4"/>
  <c r="Q4777" i="4" s="1"/>
  <c r="R4777" i="4" s="1" a="1"/>
  <c r="R4777" i="4" s="1"/>
  <c r="N4777" i="4"/>
  <c r="O4777" i="4" s="1" a="1"/>
  <c r="O4777" i="4"/>
  <c r="K4778" i="4"/>
  <c r="L4778" i="4"/>
  <c r="M4778" i="4"/>
  <c r="Q4778" i="4" s="1"/>
  <c r="R4778" i="4" s="1" a="1"/>
  <c r="R4778" i="4" s="1"/>
  <c r="N4778" i="4"/>
  <c r="O4778" i="4" a="1"/>
  <c r="O4778" i="4" s="1"/>
  <c r="P4778" i="4" a="1"/>
  <c r="P4778" i="4" s="1"/>
  <c r="K4779" i="4"/>
  <c r="L4779" i="4"/>
  <c r="M4779" i="4"/>
  <c r="N4779" i="4"/>
  <c r="O4779" i="4" s="1" a="1"/>
  <c r="O4779" i="4" s="1"/>
  <c r="Q4779" i="4"/>
  <c r="R4779" i="4" s="1" a="1"/>
  <c r="R4779" i="4" s="1"/>
  <c r="K4780" i="4"/>
  <c r="S4780" i="4" s="1"/>
  <c r="L4780" i="4"/>
  <c r="M4780" i="4"/>
  <c r="Q4780" i="4" s="1"/>
  <c r="R4780" i="4" s="1" a="1"/>
  <c r="R4780" i="4" s="1"/>
  <c r="N4780" i="4"/>
  <c r="P4780" i="4" s="1" a="1"/>
  <c r="P4780" i="4" s="1"/>
  <c r="O4780" i="4" a="1"/>
  <c r="O4780" i="4" s="1"/>
  <c r="K4781" i="4"/>
  <c r="L4781" i="4"/>
  <c r="M4781" i="4"/>
  <c r="N4781" i="4"/>
  <c r="O4781" i="4" s="1" a="1"/>
  <c r="O4781" i="4" s="1"/>
  <c r="Q4781" i="4"/>
  <c r="R4781" i="4" s="1" a="1"/>
  <c r="R4781" i="4" s="1"/>
  <c r="K4782" i="4"/>
  <c r="L4782" i="4"/>
  <c r="M4782" i="4"/>
  <c r="N4782" i="4"/>
  <c r="O4782" i="4" a="1"/>
  <c r="O4782" i="4" s="1"/>
  <c r="P4782" i="4" a="1"/>
  <c r="P4782" i="4" s="1"/>
  <c r="Q4782" i="4"/>
  <c r="R4782" i="4" s="1" a="1"/>
  <c r="R4782" i="4" s="1"/>
  <c r="K4783" i="4"/>
  <c r="L4783" i="4"/>
  <c r="M4783" i="4"/>
  <c r="Q4783" i="4" s="1"/>
  <c r="R4783" i="4" s="1" a="1"/>
  <c r="R4783" i="4" s="1"/>
  <c r="N4783" i="4"/>
  <c r="P4783" i="4" s="1" a="1"/>
  <c r="P4783" i="4" s="1"/>
  <c r="K4784" i="4"/>
  <c r="L4784" i="4"/>
  <c r="M4784" i="4"/>
  <c r="N4784" i="4"/>
  <c r="P4784" i="4" s="1" a="1"/>
  <c r="P4784" i="4" s="1"/>
  <c r="O4784" i="4" a="1"/>
  <c r="O4784" i="4" s="1"/>
  <c r="Q4784" i="4"/>
  <c r="R4784" i="4" s="1" a="1"/>
  <c r="R4784" i="4" s="1"/>
  <c r="K4785" i="4"/>
  <c r="L4785" i="4"/>
  <c r="M4785" i="4"/>
  <c r="N4785" i="4"/>
  <c r="P4785" i="4" a="1"/>
  <c r="P4785" i="4" s="1"/>
  <c r="Q4785" i="4"/>
  <c r="R4785" i="4" a="1"/>
  <c r="R4785" i="4" s="1"/>
  <c r="K4786" i="4"/>
  <c r="L4786" i="4"/>
  <c r="M4786" i="4"/>
  <c r="Q4786" i="4" s="1"/>
  <c r="R4786" i="4" s="1" a="1"/>
  <c r="R4786" i="4" s="1"/>
  <c r="N4786" i="4"/>
  <c r="O4786" i="4" s="1" a="1"/>
  <c r="O4786" i="4" s="1"/>
  <c r="P4786" i="4" a="1"/>
  <c r="P4786" i="4"/>
  <c r="K4787" i="4"/>
  <c r="L4787" i="4"/>
  <c r="M4787" i="4"/>
  <c r="Q4787" i="4" s="1"/>
  <c r="R4787" i="4" s="1" a="1"/>
  <c r="R4787" i="4" s="1"/>
  <c r="N4787" i="4"/>
  <c r="P4787" i="4" s="1" a="1"/>
  <c r="P4787" i="4" s="1"/>
  <c r="K4788" i="4"/>
  <c r="L4788" i="4"/>
  <c r="M4788" i="4"/>
  <c r="Q4788" i="4" s="1"/>
  <c r="R4788" i="4" s="1" a="1"/>
  <c r="R4788" i="4" s="1"/>
  <c r="N4788" i="4"/>
  <c r="O4788" i="4" a="1"/>
  <c r="O4788" i="4" s="1"/>
  <c r="P4788" i="4" a="1"/>
  <c r="P4788" i="4" s="1"/>
  <c r="K4789" i="4"/>
  <c r="L4789" i="4"/>
  <c r="M4789" i="4"/>
  <c r="Q4789" i="4" s="1"/>
  <c r="R4789" i="4" s="1" a="1"/>
  <c r="R4789" i="4" s="1"/>
  <c r="N4789" i="4"/>
  <c r="P4789" i="4" s="1" a="1"/>
  <c r="P4789" i="4" s="1"/>
  <c r="K4790" i="4"/>
  <c r="L4790" i="4"/>
  <c r="M4790" i="4"/>
  <c r="Q4790" i="4" s="1"/>
  <c r="R4790" i="4" s="1" a="1"/>
  <c r="R4790" i="4" s="1"/>
  <c r="N4790" i="4"/>
  <c r="P4790" i="4" s="1" a="1"/>
  <c r="P4790" i="4" s="1"/>
  <c r="K4791" i="4"/>
  <c r="L4791" i="4"/>
  <c r="M4791" i="4"/>
  <c r="Q4791" i="4" s="1"/>
  <c r="R4791" i="4" s="1" a="1"/>
  <c r="R4791" i="4" s="1"/>
  <c r="N4791" i="4"/>
  <c r="O4791" i="4" s="1" a="1"/>
  <c r="O4791" i="4" s="1"/>
  <c r="K4792" i="4"/>
  <c r="S4792" i="4" s="1"/>
  <c r="L4792" i="4"/>
  <c r="M4792" i="4"/>
  <c r="Q4792" i="4" s="1"/>
  <c r="R4792" i="4" s="1" a="1"/>
  <c r="R4792" i="4" s="1"/>
  <c r="N4792" i="4"/>
  <c r="O4792" i="4" s="1" a="1"/>
  <c r="O4792" i="4" s="1"/>
  <c r="P4792" i="4" a="1"/>
  <c r="P4792" i="4"/>
  <c r="K4793" i="4"/>
  <c r="L4793" i="4"/>
  <c r="M4793" i="4"/>
  <c r="Q4793" i="4" s="1"/>
  <c r="R4793" i="4" s="1" a="1"/>
  <c r="R4793" i="4" s="1"/>
  <c r="N4793" i="4"/>
  <c r="O4793" i="4" s="1" a="1"/>
  <c r="O4793" i="4" s="1"/>
  <c r="P4793" i="4" a="1"/>
  <c r="P4793" i="4" s="1"/>
  <c r="K4794" i="4"/>
  <c r="L4794" i="4"/>
  <c r="M4794" i="4"/>
  <c r="N4794" i="4"/>
  <c r="O4794" i="4" a="1"/>
  <c r="O4794" i="4"/>
  <c r="P4794" i="4" a="1"/>
  <c r="P4794" i="4" s="1"/>
  <c r="Q4794" i="4"/>
  <c r="R4794" i="4" s="1" a="1"/>
  <c r="R4794" i="4" s="1"/>
  <c r="K4795" i="4"/>
  <c r="L4795" i="4"/>
  <c r="M4795" i="4"/>
  <c r="N4795" i="4"/>
  <c r="P4795" i="4" s="1" a="1"/>
  <c r="P4795" i="4" s="1"/>
  <c r="Q4795" i="4"/>
  <c r="R4795" i="4" s="1" a="1"/>
  <c r="R4795" i="4"/>
  <c r="K4796" i="4"/>
  <c r="L4796" i="4"/>
  <c r="M4796" i="4"/>
  <c r="N4796" i="4"/>
  <c r="P4796" i="4" s="1" a="1"/>
  <c r="P4796" i="4" s="1"/>
  <c r="Q4796" i="4"/>
  <c r="R4796" i="4" s="1" a="1"/>
  <c r="R4796" i="4" s="1"/>
  <c r="K4797" i="4"/>
  <c r="L4797" i="4"/>
  <c r="M4797" i="4"/>
  <c r="N4797" i="4"/>
  <c r="P4797" i="4" s="1" a="1"/>
  <c r="P4797" i="4" s="1"/>
  <c r="Q4797" i="4"/>
  <c r="R4797" i="4" a="1"/>
  <c r="R4797" i="4" s="1"/>
  <c r="K4798" i="4"/>
  <c r="L4798" i="4"/>
  <c r="M4798" i="4"/>
  <c r="N4798" i="4"/>
  <c r="O4798" i="4" a="1"/>
  <c r="O4798" i="4" s="1"/>
  <c r="P4798" i="4" a="1"/>
  <c r="P4798" i="4" s="1"/>
  <c r="Q4798" i="4"/>
  <c r="R4798" i="4" s="1" a="1"/>
  <c r="R4798" i="4" s="1"/>
  <c r="K4799" i="4"/>
  <c r="L4799" i="4"/>
  <c r="M4799" i="4"/>
  <c r="Q4799" i="4" s="1"/>
  <c r="R4799" i="4" s="1" a="1"/>
  <c r="R4799" i="4" s="1"/>
  <c r="N4799" i="4"/>
  <c r="P4799" i="4" s="1" a="1"/>
  <c r="P4799" i="4" s="1"/>
  <c r="K4800" i="4"/>
  <c r="L4800" i="4"/>
  <c r="M4800" i="4"/>
  <c r="Q4800" i="4" s="1"/>
  <c r="R4800" i="4" s="1" a="1"/>
  <c r="R4800" i="4" s="1"/>
  <c r="N4800" i="4"/>
  <c r="O4800" i="4" a="1"/>
  <c r="O4800" i="4"/>
  <c r="P4800" i="4" a="1"/>
  <c r="P4800" i="4" s="1"/>
  <c r="K4801" i="4"/>
  <c r="L4801" i="4"/>
  <c r="M4801" i="4"/>
  <c r="Q4801" i="4" s="1"/>
  <c r="R4801" i="4" s="1" a="1"/>
  <c r="R4801" i="4" s="1"/>
  <c r="N4801" i="4"/>
  <c r="K4802" i="4"/>
  <c r="L4802" i="4"/>
  <c r="M4802" i="4"/>
  <c r="Q4802" i="4" s="1"/>
  <c r="R4802" i="4" s="1" a="1"/>
  <c r="R4802" i="4" s="1"/>
  <c r="N4802" i="4"/>
  <c r="P4802" i="4" s="1" a="1"/>
  <c r="P4802" i="4" s="1"/>
  <c r="K4803" i="4"/>
  <c r="L4803" i="4"/>
  <c r="M4803" i="4"/>
  <c r="Q4803" i="4" s="1"/>
  <c r="R4803" i="4" s="1" a="1"/>
  <c r="R4803" i="4" s="1"/>
  <c r="N4803" i="4"/>
  <c r="O4803" i="4" s="1" a="1"/>
  <c r="O4803" i="4" s="1"/>
  <c r="K4804" i="4"/>
  <c r="S4804" i="4" s="1"/>
  <c r="L4804" i="4"/>
  <c r="M4804" i="4"/>
  <c r="Q4804" i="4" s="1"/>
  <c r="R4804" i="4" s="1" a="1"/>
  <c r="R4804" i="4" s="1"/>
  <c r="N4804" i="4"/>
  <c r="O4804" i="4" a="1"/>
  <c r="O4804" i="4" s="1"/>
  <c r="P4804" i="4" a="1"/>
  <c r="P4804" i="4"/>
  <c r="K4805" i="4"/>
  <c r="L4805" i="4"/>
  <c r="M4805" i="4"/>
  <c r="N4805" i="4"/>
  <c r="P4805" i="4" s="1" a="1"/>
  <c r="P4805" i="4" s="1"/>
  <c r="Q4805" i="4"/>
  <c r="R4805" i="4" s="1" a="1"/>
  <c r="R4805" i="4"/>
  <c r="K4806" i="4"/>
  <c r="S4806" i="4" s="1"/>
  <c r="T4806" i="4" s="1"/>
  <c r="L4806" i="4"/>
  <c r="M4806" i="4"/>
  <c r="Q4806" i="4" s="1"/>
  <c r="R4806" i="4" s="1" a="1"/>
  <c r="R4806" i="4" s="1"/>
  <c r="N4806" i="4"/>
  <c r="O4806" i="4" a="1"/>
  <c r="O4806" i="4" s="1"/>
  <c r="P4806" i="4" a="1"/>
  <c r="P4806" i="4" s="1"/>
  <c r="K4807" i="4"/>
  <c r="L4807" i="4"/>
  <c r="M4807" i="4"/>
  <c r="N4807" i="4"/>
  <c r="O4807" i="4" a="1"/>
  <c r="O4807" i="4" s="1"/>
  <c r="Q4807" i="4"/>
  <c r="R4807" i="4" s="1" a="1"/>
  <c r="R4807" i="4" s="1"/>
  <c r="K4808" i="4"/>
  <c r="L4808" i="4"/>
  <c r="M4808" i="4"/>
  <c r="Q4808" i="4" s="1"/>
  <c r="N4808" i="4"/>
  <c r="S4808" i="4" s="1"/>
  <c r="O4808" i="4" a="1"/>
  <c r="O4808" i="4" s="1"/>
  <c r="P4808" i="4" a="1"/>
  <c r="P4808" i="4" s="1"/>
  <c r="R4808" i="4" a="1"/>
  <c r="R4808" i="4"/>
  <c r="K4809" i="4"/>
  <c r="L4809" i="4"/>
  <c r="M4809" i="4"/>
  <c r="Q4809" i="4" s="1"/>
  <c r="N4809" i="4"/>
  <c r="S4809" i="4" s="1"/>
  <c r="P4809" i="4" a="1"/>
  <c r="P4809" i="4"/>
  <c r="R4809" i="4" a="1"/>
  <c r="R4809" i="4" s="1"/>
  <c r="K4810" i="4"/>
  <c r="S4810" i="4" s="1"/>
  <c r="T4810" i="4" s="1"/>
  <c r="L4810" i="4"/>
  <c r="M4810" i="4"/>
  <c r="Q4810" i="4" s="1"/>
  <c r="R4810" i="4" s="1" a="1"/>
  <c r="R4810" i="4" s="1"/>
  <c r="N4810" i="4"/>
  <c r="P4810" i="4" s="1" a="1"/>
  <c r="P4810" i="4" s="1"/>
  <c r="O4810" i="4" a="1"/>
  <c r="O4810" i="4"/>
  <c r="K4811" i="4"/>
  <c r="L4811" i="4"/>
  <c r="M4811" i="4"/>
  <c r="Q4811" i="4" s="1"/>
  <c r="R4811" i="4" s="1" a="1"/>
  <c r="R4811" i="4" s="1"/>
  <c r="N4811" i="4"/>
  <c r="P4811" i="4" a="1"/>
  <c r="P4811" i="4"/>
  <c r="K4812" i="4"/>
  <c r="L4812" i="4"/>
  <c r="M4812" i="4"/>
  <c r="Q4812" i="4" s="1"/>
  <c r="R4812" i="4" s="1" a="1"/>
  <c r="R4812" i="4" s="1"/>
  <c r="N4812" i="4"/>
  <c r="S4812" i="4" s="1"/>
  <c r="O4812" i="4" a="1"/>
  <c r="O4812" i="4"/>
  <c r="K4813" i="4"/>
  <c r="L4813" i="4"/>
  <c r="M4813" i="4"/>
  <c r="Q4813" i="4" s="1"/>
  <c r="R4813" i="4" s="1" a="1"/>
  <c r="R4813" i="4" s="1"/>
  <c r="N4813" i="4"/>
  <c r="P4813" i="4" s="1" a="1"/>
  <c r="P4813" i="4" s="1"/>
  <c r="O4813" i="4" a="1"/>
  <c r="O4813" i="4"/>
  <c r="K4814" i="4"/>
  <c r="L4814" i="4"/>
  <c r="M4814" i="4"/>
  <c r="Q4814" i="4" s="1"/>
  <c r="R4814" i="4" s="1" a="1"/>
  <c r="R4814" i="4" s="1"/>
  <c r="N4814" i="4"/>
  <c r="P4814" i="4" s="1" a="1"/>
  <c r="P4814" i="4" s="1"/>
  <c r="O4814" i="4" a="1"/>
  <c r="O4814" i="4" s="1"/>
  <c r="K4815" i="4"/>
  <c r="L4815" i="4"/>
  <c r="M4815" i="4"/>
  <c r="Q4815" i="4" s="1"/>
  <c r="R4815" i="4" s="1" a="1"/>
  <c r="R4815" i="4" s="1"/>
  <c r="N4815" i="4"/>
  <c r="O4815" i="4" s="1" a="1"/>
  <c r="O4815" i="4" s="1"/>
  <c r="K4816" i="4"/>
  <c r="L4816" i="4"/>
  <c r="M4816" i="4"/>
  <c r="Q4816" i="4" s="1"/>
  <c r="R4816" i="4" s="1" a="1"/>
  <c r="R4816" i="4" s="1"/>
  <c r="N4816" i="4"/>
  <c r="K4817" i="4"/>
  <c r="L4817" i="4"/>
  <c r="M4817" i="4"/>
  <c r="N4817" i="4"/>
  <c r="O4817" i="4" s="1" a="1"/>
  <c r="O4817" i="4" s="1"/>
  <c r="Q4817" i="4"/>
  <c r="R4817" i="4" s="1" a="1"/>
  <c r="R4817" i="4" s="1"/>
  <c r="K4818" i="4"/>
  <c r="S4818" i="4" s="1"/>
  <c r="L4818" i="4"/>
  <c r="M4818" i="4"/>
  <c r="Q4818" i="4" s="1"/>
  <c r="R4818" i="4" s="1" a="1"/>
  <c r="R4818" i="4" s="1"/>
  <c r="N4818" i="4"/>
  <c r="O4818" i="4" a="1"/>
  <c r="O4818" i="4"/>
  <c r="P4818" i="4" a="1"/>
  <c r="P4818" i="4" s="1"/>
  <c r="K4819" i="4"/>
  <c r="L4819" i="4"/>
  <c r="M4819" i="4"/>
  <c r="N4819" i="4"/>
  <c r="P4819" i="4" s="1" a="1"/>
  <c r="P4819" i="4" s="1"/>
  <c r="O4819" i="4" a="1"/>
  <c r="O4819" i="4" s="1"/>
  <c r="Q4819" i="4"/>
  <c r="R4819" i="4" s="1" a="1"/>
  <c r="R4819" i="4" s="1"/>
  <c r="S4819" i="4"/>
  <c r="K4820" i="4"/>
  <c r="L4820" i="4"/>
  <c r="M4820" i="4"/>
  <c r="Q4820" i="4" s="1"/>
  <c r="N4820" i="4"/>
  <c r="S4820" i="4" s="1"/>
  <c r="O4820" i="4" a="1"/>
  <c r="O4820" i="4" s="1"/>
  <c r="P4820" i="4" a="1"/>
  <c r="P4820" i="4" s="1"/>
  <c r="R4820" i="4" a="1"/>
  <c r="R4820" i="4"/>
  <c r="K4821" i="4"/>
  <c r="L4821" i="4"/>
  <c r="M4821" i="4"/>
  <c r="Q4821" i="4" s="1"/>
  <c r="R4821" i="4" s="1" a="1"/>
  <c r="R4821" i="4" s="1"/>
  <c r="N4821" i="4"/>
  <c r="S4821" i="4" s="1"/>
  <c r="P4821" i="4" a="1"/>
  <c r="P4821" i="4" s="1"/>
  <c r="K4822" i="4"/>
  <c r="L4822" i="4"/>
  <c r="M4822" i="4"/>
  <c r="Q4822" i="4" s="1"/>
  <c r="R4822" i="4" s="1" a="1"/>
  <c r="R4822" i="4" s="1"/>
  <c r="N4822" i="4"/>
  <c r="S4822" i="4" s="1"/>
  <c r="P4822" i="4" a="1"/>
  <c r="P4822" i="4" s="1"/>
  <c r="K4823" i="4"/>
  <c r="L4823" i="4"/>
  <c r="M4823" i="4"/>
  <c r="Q4823" i="4" s="1"/>
  <c r="R4823" i="4" s="1" a="1"/>
  <c r="R4823" i="4" s="1"/>
  <c r="N4823" i="4"/>
  <c r="P4823" i="4" a="1"/>
  <c r="P4823" i="4"/>
  <c r="K4824" i="4"/>
  <c r="L4824" i="4"/>
  <c r="M4824" i="4"/>
  <c r="Q4824" i="4" s="1"/>
  <c r="R4824" i="4" s="1" a="1"/>
  <c r="R4824" i="4" s="1"/>
  <c r="N4824" i="4"/>
  <c r="O4824" i="4" s="1" a="1"/>
  <c r="O4824" i="4" s="1"/>
  <c r="K4825" i="4"/>
  <c r="L4825" i="4"/>
  <c r="M4825" i="4"/>
  <c r="Q4825" i="4" s="1"/>
  <c r="R4825" i="4" s="1" a="1"/>
  <c r="R4825" i="4" s="1"/>
  <c r="N4825" i="4"/>
  <c r="P4825" i="4" s="1" a="1"/>
  <c r="P4825" i="4" s="1"/>
  <c r="K4826" i="4"/>
  <c r="L4826" i="4"/>
  <c r="M4826" i="4"/>
  <c r="Q4826" i="4" s="1"/>
  <c r="R4826" i="4" s="1" a="1"/>
  <c r="R4826" i="4" s="1"/>
  <c r="N4826" i="4"/>
  <c r="K4827" i="4"/>
  <c r="L4827" i="4"/>
  <c r="M4827" i="4"/>
  <c r="Q4827" i="4" s="1"/>
  <c r="R4827" i="4" s="1" a="1"/>
  <c r="R4827" i="4" s="1"/>
  <c r="N4827" i="4"/>
  <c r="O4827" i="4" s="1" a="1"/>
  <c r="O4827" i="4" s="1"/>
  <c r="K4828" i="4"/>
  <c r="L4828" i="4"/>
  <c r="M4828" i="4"/>
  <c r="Q4828" i="4" s="1"/>
  <c r="R4828" i="4" s="1" a="1"/>
  <c r="R4828" i="4" s="1"/>
  <c r="N4828" i="4"/>
  <c r="P4828" i="4" s="1" a="1"/>
  <c r="P4828" i="4" s="1"/>
  <c r="O4828" i="4" a="1"/>
  <c r="O4828" i="4"/>
  <c r="K4829" i="4"/>
  <c r="S4829" i="4" s="1"/>
  <c r="L4829" i="4"/>
  <c r="M4829" i="4"/>
  <c r="N4829" i="4"/>
  <c r="O4829" i="4" a="1"/>
  <c r="O4829" i="4"/>
  <c r="P4829" i="4" a="1"/>
  <c r="P4829" i="4" s="1"/>
  <c r="Q4829" i="4"/>
  <c r="R4829" i="4" a="1"/>
  <c r="R4829" i="4"/>
  <c r="K4830" i="4"/>
  <c r="S4830" i="4" s="1"/>
  <c r="L4830" i="4"/>
  <c r="M4830" i="4"/>
  <c r="N4830" i="4"/>
  <c r="O4830" i="4" a="1"/>
  <c r="O4830" i="4"/>
  <c r="P4830" i="4" a="1"/>
  <c r="P4830" i="4" s="1"/>
  <c r="Q4830" i="4"/>
  <c r="R4830" i="4" s="1" a="1"/>
  <c r="R4830" i="4" s="1"/>
  <c r="K4831" i="4"/>
  <c r="L4831" i="4"/>
  <c r="M4831" i="4"/>
  <c r="N4831" i="4"/>
  <c r="P4831" i="4" s="1" a="1"/>
  <c r="P4831" i="4" s="1"/>
  <c r="O4831" i="4" a="1"/>
  <c r="O4831" i="4" s="1"/>
  <c r="Q4831" i="4"/>
  <c r="R4831" i="4" s="1" a="1"/>
  <c r="R4831" i="4" s="1"/>
  <c r="S4831" i="4"/>
  <c r="K4832" i="4"/>
  <c r="L4832" i="4"/>
  <c r="M4832" i="4"/>
  <c r="Q4832" i="4" s="1"/>
  <c r="R4832" i="4" s="1" a="1"/>
  <c r="R4832" i="4" s="1"/>
  <c r="N4832" i="4"/>
  <c r="O4832" i="4" a="1"/>
  <c r="O4832" i="4" s="1"/>
  <c r="K4833" i="4"/>
  <c r="L4833" i="4"/>
  <c r="M4833" i="4"/>
  <c r="Q4833" i="4" s="1"/>
  <c r="R4833" i="4" s="1" a="1"/>
  <c r="R4833" i="4" s="1"/>
  <c r="N4833" i="4"/>
  <c r="S4833" i="4" s="1"/>
  <c r="K4834" i="4"/>
  <c r="L4834" i="4"/>
  <c r="M4834" i="4"/>
  <c r="N4834" i="4"/>
  <c r="S4834" i="4" s="1"/>
  <c r="P4834" i="4" a="1"/>
  <c r="P4834" i="4"/>
  <c r="Q4834" i="4"/>
  <c r="R4834" i="4" s="1" a="1"/>
  <c r="R4834" i="4" s="1"/>
  <c r="K4835" i="4"/>
  <c r="L4835" i="4"/>
  <c r="M4835" i="4"/>
  <c r="Q4835" i="4" s="1"/>
  <c r="R4835" i="4" s="1" a="1"/>
  <c r="R4835" i="4" s="1"/>
  <c r="N4835" i="4"/>
  <c r="P4835" i="4" a="1"/>
  <c r="P4835" i="4"/>
  <c r="K4836" i="4"/>
  <c r="L4836" i="4"/>
  <c r="M4836" i="4"/>
  <c r="Q4836" i="4" s="1"/>
  <c r="R4836" i="4" s="1" a="1"/>
  <c r="R4836" i="4" s="1"/>
  <c r="N4836" i="4"/>
  <c r="S4836" i="4" s="1"/>
  <c r="O4836" i="4" a="1"/>
  <c r="O4836" i="4"/>
  <c r="P4836" i="4" a="1"/>
  <c r="P4836" i="4" s="1"/>
  <c r="K4837" i="4"/>
  <c r="L4837" i="4"/>
  <c r="M4837" i="4"/>
  <c r="Q4837" i="4" s="1"/>
  <c r="R4837" i="4" s="1" a="1"/>
  <c r="R4837" i="4" s="1"/>
  <c r="N4837" i="4"/>
  <c r="P4837" i="4" s="1" a="1"/>
  <c r="P4837" i="4" s="1"/>
  <c r="O4837" i="4" a="1"/>
  <c r="O4837" i="4" s="1"/>
  <c r="K4838" i="4"/>
  <c r="L4838" i="4"/>
  <c r="M4838" i="4"/>
  <c r="Q4838" i="4" s="1"/>
  <c r="R4838" i="4" s="1" a="1"/>
  <c r="R4838" i="4" s="1"/>
  <c r="N4838" i="4"/>
  <c r="P4838" i="4" s="1" a="1"/>
  <c r="P4838" i="4" s="1"/>
  <c r="O4838" i="4" a="1"/>
  <c r="O4838" i="4" s="1"/>
  <c r="K4839" i="4"/>
  <c r="L4839" i="4"/>
  <c r="M4839" i="4"/>
  <c r="Q4839" i="4" s="1"/>
  <c r="R4839" i="4" s="1" a="1"/>
  <c r="R4839" i="4" s="1"/>
  <c r="N4839" i="4"/>
  <c r="O4839" i="4" s="1" a="1"/>
  <c r="O4839" i="4" s="1"/>
  <c r="K4840" i="4"/>
  <c r="L4840" i="4"/>
  <c r="M4840" i="4"/>
  <c r="Q4840" i="4" s="1"/>
  <c r="R4840" i="4" s="1" a="1"/>
  <c r="R4840" i="4" s="1"/>
  <c r="N4840" i="4"/>
  <c r="P4840" i="4" s="1" a="1"/>
  <c r="P4840" i="4" s="1"/>
  <c r="O4840" i="4" a="1"/>
  <c r="O4840" i="4"/>
  <c r="K4841" i="4"/>
  <c r="S4841" i="4" s="1"/>
  <c r="T4841" i="4" s="1"/>
  <c r="L4841" i="4"/>
  <c r="M4841" i="4"/>
  <c r="N4841" i="4"/>
  <c r="P4841" i="4" s="1" a="1"/>
  <c r="P4841" i="4" s="1"/>
  <c r="O4841" i="4" a="1"/>
  <c r="O4841" i="4"/>
  <c r="Q4841" i="4"/>
  <c r="R4841" i="4" a="1"/>
  <c r="R4841" i="4"/>
  <c r="K4842" i="4"/>
  <c r="S4842" i="4" s="1"/>
  <c r="L4842" i="4"/>
  <c r="M4842" i="4"/>
  <c r="Q4842" i="4" s="1"/>
  <c r="R4842" i="4" s="1" a="1"/>
  <c r="R4842" i="4" s="1"/>
  <c r="N4842" i="4"/>
  <c r="O4842" i="4" a="1"/>
  <c r="O4842" i="4"/>
  <c r="P4842" i="4" a="1"/>
  <c r="P4842" i="4" s="1"/>
  <c r="K4843" i="4"/>
  <c r="L4843" i="4"/>
  <c r="M4843" i="4"/>
  <c r="Q4843" i="4" s="1"/>
  <c r="R4843" i="4" s="1" a="1"/>
  <c r="R4843" i="4" s="1"/>
  <c r="N4843" i="4"/>
  <c r="O4843" i="4" a="1"/>
  <c r="O4843" i="4" s="1"/>
  <c r="K4844" i="4"/>
  <c r="L4844" i="4"/>
  <c r="M4844" i="4"/>
  <c r="Q4844" i="4" s="1"/>
  <c r="N4844" i="4"/>
  <c r="S4844" i="4" s="1"/>
  <c r="O4844" i="4" a="1"/>
  <c r="O4844" i="4" s="1"/>
  <c r="P4844" i="4" a="1"/>
  <c r="P4844" i="4" s="1"/>
  <c r="R4844" i="4" a="1"/>
  <c r="R4844" i="4" s="1"/>
  <c r="K4845" i="4"/>
  <c r="L4845" i="4"/>
  <c r="M4845" i="4"/>
  <c r="N4845" i="4"/>
  <c r="S4845" i="4" s="1"/>
  <c r="P4845" i="4" a="1"/>
  <c r="P4845" i="4" s="1"/>
  <c r="Q4845" i="4"/>
  <c r="R4845" i="4" a="1"/>
  <c r="R4845" i="4" s="1"/>
  <c r="K4846" i="4"/>
  <c r="L4846" i="4"/>
  <c r="M4846" i="4"/>
  <c r="N4846" i="4"/>
  <c r="S4846" i="4" s="1"/>
  <c r="P4846" i="4" a="1"/>
  <c r="P4846" i="4" s="1"/>
  <c r="Q4846" i="4"/>
  <c r="R4846" i="4" s="1" a="1"/>
  <c r="R4846" i="4" s="1"/>
  <c r="K4847" i="4"/>
  <c r="L4847" i="4"/>
  <c r="M4847" i="4"/>
  <c r="Q4847" i="4" s="1"/>
  <c r="R4847" i="4" s="1" a="1"/>
  <c r="R4847" i="4" s="1"/>
  <c r="N4847" i="4"/>
  <c r="K4848" i="4"/>
  <c r="L4848" i="4"/>
  <c r="M4848" i="4"/>
  <c r="Q4848" i="4" s="1"/>
  <c r="R4848" i="4" s="1" a="1"/>
  <c r="R4848" i="4" s="1"/>
  <c r="N4848" i="4"/>
  <c r="S4848" i="4" s="1"/>
  <c r="O4848" i="4" a="1"/>
  <c r="O4848" i="4"/>
  <c r="P4848" i="4" a="1"/>
  <c r="P4848" i="4" s="1"/>
  <c r="K4849" i="4"/>
  <c r="L4849" i="4"/>
  <c r="M4849" i="4"/>
  <c r="Q4849" i="4" s="1"/>
  <c r="R4849" i="4" s="1" a="1"/>
  <c r="R4849" i="4" s="1"/>
  <c r="N4849" i="4"/>
  <c r="K4850" i="4"/>
  <c r="L4850" i="4"/>
  <c r="M4850" i="4"/>
  <c r="Q4850" i="4" s="1"/>
  <c r="R4850" i="4" s="1" a="1"/>
  <c r="R4850" i="4" s="1"/>
  <c r="N4850" i="4"/>
  <c r="P4850" i="4" s="1" a="1"/>
  <c r="P4850" i="4" s="1"/>
  <c r="O4850" i="4" a="1"/>
  <c r="O4850" i="4" s="1"/>
  <c r="K4851" i="4"/>
  <c r="L4851" i="4"/>
  <c r="M4851" i="4"/>
  <c r="Q4851" i="4" s="1"/>
  <c r="R4851" i="4" s="1" a="1"/>
  <c r="R4851" i="4" s="1"/>
  <c r="N4851" i="4"/>
  <c r="O4851" i="4" s="1" a="1"/>
  <c r="O4851" i="4" s="1"/>
  <c r="K4852" i="4"/>
  <c r="S4852" i="4" s="1"/>
  <c r="L4852" i="4"/>
  <c r="M4852" i="4"/>
  <c r="Q4852" i="4" s="1"/>
  <c r="R4852" i="4" s="1" a="1"/>
  <c r="R4852" i="4" s="1"/>
  <c r="N4852" i="4"/>
  <c r="O4852" i="4" a="1"/>
  <c r="O4852" i="4" s="1"/>
  <c r="P4852" i="4" a="1"/>
  <c r="P4852" i="4" s="1"/>
  <c r="K4853" i="4"/>
  <c r="S4853" i="4" s="1"/>
  <c r="L4853" i="4"/>
  <c r="M4853" i="4"/>
  <c r="N4853" i="4"/>
  <c r="P4853" i="4" s="1" a="1"/>
  <c r="P4853" i="4" s="1"/>
  <c r="O4853" i="4" a="1"/>
  <c r="O4853" i="4" s="1"/>
  <c r="Q4853" i="4"/>
  <c r="R4853" i="4" s="1" a="1"/>
  <c r="R4853" i="4" s="1"/>
  <c r="K4854" i="4"/>
  <c r="S4854" i="4" s="1"/>
  <c r="L4854" i="4"/>
  <c r="M4854" i="4"/>
  <c r="Q4854" i="4" s="1"/>
  <c r="R4854" i="4" s="1" a="1"/>
  <c r="R4854" i="4" s="1"/>
  <c r="N4854" i="4"/>
  <c r="O4854" i="4" a="1"/>
  <c r="O4854" i="4"/>
  <c r="P4854" i="4" a="1"/>
  <c r="P4854" i="4" s="1"/>
  <c r="K4855" i="4"/>
  <c r="L4855" i="4"/>
  <c r="M4855" i="4"/>
  <c r="Q4855" i="4" s="1"/>
  <c r="R4855" i="4" s="1" a="1"/>
  <c r="R4855" i="4" s="1"/>
  <c r="N4855" i="4"/>
  <c r="O4855" i="4" s="1" a="1"/>
  <c r="O4855" i="4" s="1"/>
  <c r="K4856" i="4"/>
  <c r="L4856" i="4"/>
  <c r="M4856" i="4"/>
  <c r="Q4856" i="4" s="1"/>
  <c r="N4856" i="4"/>
  <c r="S4856" i="4" s="1"/>
  <c r="O4856" i="4" a="1"/>
  <c r="O4856" i="4" s="1"/>
  <c r="P4856" i="4" a="1"/>
  <c r="P4856" i="4"/>
  <c r="R4856" i="4" a="1"/>
  <c r="R4856" i="4" s="1"/>
  <c r="K4857" i="4"/>
  <c r="L4857" i="4"/>
  <c r="M4857" i="4"/>
  <c r="Q4857" i="4" s="1"/>
  <c r="N4857" i="4"/>
  <c r="S4857" i="4" s="1"/>
  <c r="P4857" i="4" a="1"/>
  <c r="P4857" i="4"/>
  <c r="R4857" i="4" a="1"/>
  <c r="R4857" i="4" s="1"/>
  <c r="K4858" i="4"/>
  <c r="L4858" i="4"/>
  <c r="M4858" i="4"/>
  <c r="Q4858" i="4" s="1"/>
  <c r="R4858" i="4" s="1" a="1"/>
  <c r="R4858" i="4" s="1"/>
  <c r="N4858" i="4"/>
  <c r="O4858" i="4" s="1" a="1"/>
  <c r="O4858" i="4" s="1"/>
  <c r="K4859" i="4"/>
  <c r="L4859" i="4"/>
  <c r="M4859" i="4"/>
  <c r="Q4859" i="4" s="1"/>
  <c r="R4859" i="4" s="1" a="1"/>
  <c r="R4859" i="4" s="1"/>
  <c r="N4859" i="4"/>
  <c r="P4859" i="4" a="1"/>
  <c r="P4859" i="4"/>
  <c r="K4860" i="4"/>
  <c r="L4860" i="4"/>
  <c r="M4860" i="4"/>
  <c r="Q4860" i="4" s="1"/>
  <c r="R4860" i="4" s="1" a="1"/>
  <c r="R4860" i="4" s="1"/>
  <c r="N4860" i="4"/>
  <c r="S4860" i="4" s="1"/>
  <c r="O4860" i="4" a="1"/>
  <c r="O4860" i="4"/>
  <c r="K4861" i="4"/>
  <c r="L4861" i="4"/>
  <c r="M4861" i="4"/>
  <c r="Q4861" i="4" s="1"/>
  <c r="R4861" i="4" s="1" a="1"/>
  <c r="R4861" i="4" s="1"/>
  <c r="N4861" i="4"/>
  <c r="P4861" i="4" s="1" a="1"/>
  <c r="P4861" i="4" s="1"/>
  <c r="O4861" i="4" a="1"/>
  <c r="O4861" i="4"/>
  <c r="K4862" i="4"/>
  <c r="L4862" i="4"/>
  <c r="M4862" i="4"/>
  <c r="Q4862" i="4" s="1"/>
  <c r="R4862" i="4" s="1" a="1"/>
  <c r="R4862" i="4" s="1"/>
  <c r="N4862" i="4"/>
  <c r="P4862" i="4" s="1" a="1"/>
  <c r="P4862" i="4" s="1"/>
  <c r="O4862" i="4" a="1"/>
  <c r="O4862" i="4" s="1"/>
  <c r="K4863" i="4"/>
  <c r="L4863" i="4"/>
  <c r="M4863" i="4"/>
  <c r="Q4863" i="4" s="1"/>
  <c r="R4863" i="4" s="1" a="1"/>
  <c r="R4863" i="4" s="1"/>
  <c r="N4863" i="4"/>
  <c r="O4863" i="4" s="1" a="1"/>
  <c r="O4863" i="4" s="1"/>
  <c r="K4864" i="4"/>
  <c r="S4864" i="4" s="1"/>
  <c r="L4864" i="4"/>
  <c r="M4864" i="4"/>
  <c r="Q4864" i="4" s="1"/>
  <c r="R4864" i="4" s="1" a="1"/>
  <c r="R4864" i="4" s="1"/>
  <c r="N4864" i="4"/>
  <c r="K4865" i="4"/>
  <c r="L4865" i="4"/>
  <c r="M4865" i="4"/>
  <c r="N4865" i="4"/>
  <c r="O4865" i="4" a="1"/>
  <c r="O4865" i="4"/>
  <c r="P4865" i="4" a="1"/>
  <c r="P4865" i="4" s="1"/>
  <c r="Q4865" i="4"/>
  <c r="R4865" i="4" s="1" a="1"/>
  <c r="R4865" i="4" s="1"/>
  <c r="K4866" i="4"/>
  <c r="S4866" i="4" s="1"/>
  <c r="L4866" i="4"/>
  <c r="M4866" i="4"/>
  <c r="Q4866" i="4" s="1"/>
  <c r="R4866" i="4" s="1" a="1"/>
  <c r="R4866" i="4" s="1"/>
  <c r="N4866" i="4"/>
  <c r="O4866" i="4" a="1"/>
  <c r="O4866" i="4" s="1"/>
  <c r="P4866" i="4" a="1"/>
  <c r="P4866" i="4" s="1"/>
  <c r="K4867" i="4"/>
  <c r="L4867" i="4"/>
  <c r="M4867" i="4"/>
  <c r="N4867" i="4"/>
  <c r="P4867" i="4" s="1" a="1"/>
  <c r="P4867" i="4" s="1"/>
  <c r="O4867" i="4" a="1"/>
  <c r="O4867" i="4" s="1"/>
  <c r="Q4867" i="4"/>
  <c r="R4867" i="4" a="1"/>
  <c r="R4867" i="4"/>
  <c r="S4867" i="4"/>
  <c r="K4868" i="4"/>
  <c r="L4868" i="4"/>
  <c r="M4868" i="4"/>
  <c r="Q4868" i="4" s="1"/>
  <c r="N4868" i="4"/>
  <c r="S4868" i="4" s="1"/>
  <c r="O4868" i="4" a="1"/>
  <c r="O4868" i="4" s="1"/>
  <c r="P4868" i="4" a="1"/>
  <c r="P4868" i="4" s="1"/>
  <c r="R4868" i="4" a="1"/>
  <c r="R4868" i="4"/>
  <c r="K4869" i="4"/>
  <c r="L4869" i="4"/>
  <c r="M4869" i="4"/>
  <c r="Q4869" i="4" s="1"/>
  <c r="R4869" i="4" s="1" a="1"/>
  <c r="R4869" i="4" s="1"/>
  <c r="N4869" i="4"/>
  <c r="S4869" i="4" s="1"/>
  <c r="K4870" i="4"/>
  <c r="L4870" i="4"/>
  <c r="M4870" i="4"/>
  <c r="N4870" i="4"/>
  <c r="S4870" i="4" s="1"/>
  <c r="O4870" i="4" a="1"/>
  <c r="O4870" i="4"/>
  <c r="P4870" i="4" a="1"/>
  <c r="P4870" i="4" s="1"/>
  <c r="Q4870" i="4"/>
  <c r="R4870" i="4" s="1" a="1"/>
  <c r="R4870" i="4" s="1"/>
  <c r="K4871" i="4"/>
  <c r="L4871" i="4"/>
  <c r="M4871" i="4"/>
  <c r="Q4871" i="4" s="1"/>
  <c r="R4871" i="4" s="1" a="1"/>
  <c r="R4871" i="4" s="1"/>
  <c r="N4871" i="4"/>
  <c r="P4871" i="4" a="1"/>
  <c r="P4871" i="4"/>
  <c r="K4872" i="4"/>
  <c r="L4872" i="4"/>
  <c r="M4872" i="4"/>
  <c r="Q4872" i="4" s="1"/>
  <c r="R4872" i="4" s="1" a="1"/>
  <c r="R4872" i="4" s="1"/>
  <c r="N4872" i="4"/>
  <c r="O4872" i="4" s="1" a="1"/>
  <c r="O4872" i="4" s="1"/>
  <c r="K4873" i="4"/>
  <c r="L4873" i="4"/>
  <c r="M4873" i="4"/>
  <c r="Q4873" i="4" s="1"/>
  <c r="R4873" i="4" s="1" a="1"/>
  <c r="R4873" i="4" s="1"/>
  <c r="N4873" i="4"/>
  <c r="P4873" i="4" s="1" a="1"/>
  <c r="P4873" i="4" s="1"/>
  <c r="O4873" i="4" a="1"/>
  <c r="O4873" i="4"/>
  <c r="K4874" i="4"/>
  <c r="L4874" i="4"/>
  <c r="M4874" i="4"/>
  <c r="Q4874" i="4" s="1"/>
  <c r="R4874" i="4" s="1" a="1"/>
  <c r="R4874" i="4" s="1"/>
  <c r="N4874" i="4"/>
  <c r="K4875" i="4"/>
  <c r="L4875" i="4"/>
  <c r="M4875" i="4"/>
  <c r="Q4875" i="4" s="1"/>
  <c r="R4875" i="4" s="1" a="1"/>
  <c r="R4875" i="4" s="1"/>
  <c r="N4875" i="4"/>
  <c r="O4875" i="4" s="1" a="1"/>
  <c r="O4875" i="4" s="1"/>
  <c r="K4876" i="4"/>
  <c r="S4876" i="4" s="1"/>
  <c r="L4876" i="4"/>
  <c r="M4876" i="4"/>
  <c r="Q4876" i="4" s="1"/>
  <c r="R4876" i="4" s="1" a="1"/>
  <c r="R4876" i="4" s="1"/>
  <c r="N4876" i="4"/>
  <c r="O4876" i="4" a="1"/>
  <c r="O4876" i="4" s="1"/>
  <c r="P4876" i="4" a="1"/>
  <c r="P4876" i="4" s="1"/>
  <c r="K4877" i="4"/>
  <c r="S4877" i="4" s="1"/>
  <c r="L4877" i="4"/>
  <c r="M4877" i="4"/>
  <c r="N4877" i="4"/>
  <c r="O4877" i="4" a="1"/>
  <c r="O4877" i="4" s="1"/>
  <c r="P4877" i="4" a="1"/>
  <c r="P4877" i="4"/>
  <c r="Q4877" i="4"/>
  <c r="R4877" i="4" a="1"/>
  <c r="R4877" i="4" s="1"/>
  <c r="K4878" i="4"/>
  <c r="S4878" i="4" s="1"/>
  <c r="L4878" i="4"/>
  <c r="M4878" i="4"/>
  <c r="N4878" i="4"/>
  <c r="O4878" i="4" a="1"/>
  <c r="O4878" i="4"/>
  <c r="P4878" i="4" a="1"/>
  <c r="P4878" i="4" s="1"/>
  <c r="Q4878" i="4"/>
  <c r="R4878" i="4" a="1"/>
  <c r="R4878" i="4"/>
  <c r="K4879" i="4"/>
  <c r="L4879" i="4"/>
  <c r="M4879" i="4"/>
  <c r="N4879" i="4"/>
  <c r="P4879" i="4" s="1" a="1"/>
  <c r="P4879" i="4" s="1"/>
  <c r="O4879" i="4" a="1"/>
  <c r="O4879" i="4" s="1"/>
  <c r="Q4879" i="4"/>
  <c r="R4879" i="4" s="1" a="1"/>
  <c r="R4879" i="4"/>
  <c r="S4879" i="4"/>
  <c r="T4879" i="4" s="1"/>
  <c r="K4880" i="4"/>
  <c r="L4880" i="4"/>
  <c r="M4880" i="4"/>
  <c r="Q4880" i="4" s="1"/>
  <c r="R4880" i="4" s="1" a="1"/>
  <c r="R4880" i="4" s="1"/>
  <c r="N4880" i="4"/>
  <c r="O4880" i="4" a="1"/>
  <c r="O4880" i="4" s="1"/>
  <c r="K4881" i="4"/>
  <c r="L4881" i="4"/>
  <c r="M4881" i="4"/>
  <c r="N4881" i="4"/>
  <c r="S4881" i="4" s="1"/>
  <c r="Q4881" i="4"/>
  <c r="R4881" i="4" s="1" a="1"/>
  <c r="R4881" i="4" s="1"/>
  <c r="K4882" i="4"/>
  <c r="L4882" i="4"/>
  <c r="M4882" i="4"/>
  <c r="N4882" i="4"/>
  <c r="S4882" i="4" s="1"/>
  <c r="P4882" i="4" a="1"/>
  <c r="P4882" i="4"/>
  <c r="Q4882" i="4"/>
  <c r="R4882" i="4" s="1" a="1"/>
  <c r="R4882" i="4" s="1"/>
  <c r="K4883" i="4"/>
  <c r="L4883" i="4"/>
  <c r="M4883" i="4"/>
  <c r="Q4883" i="4" s="1"/>
  <c r="R4883" i="4" s="1" a="1"/>
  <c r="R4883" i="4" s="1"/>
  <c r="N4883" i="4"/>
  <c r="P4883" i="4" a="1"/>
  <c r="P4883" i="4"/>
  <c r="K4884" i="4"/>
  <c r="L4884" i="4"/>
  <c r="M4884" i="4"/>
  <c r="Q4884" i="4" s="1"/>
  <c r="R4884" i="4" s="1" a="1"/>
  <c r="R4884" i="4" s="1"/>
  <c r="N4884" i="4"/>
  <c r="S4884" i="4" s="1"/>
  <c r="T4884" i="4" s="1"/>
  <c r="O4884" i="4" a="1"/>
  <c r="O4884" i="4"/>
  <c r="K4885" i="4"/>
  <c r="L4885" i="4"/>
  <c r="M4885" i="4"/>
  <c r="Q4885" i="4" s="1"/>
  <c r="R4885" i="4" s="1" a="1"/>
  <c r="R4885" i="4" s="1"/>
  <c r="N4885" i="4"/>
  <c r="P4885" i="4" s="1" a="1"/>
  <c r="P4885" i="4" s="1"/>
  <c r="O4885" i="4" a="1"/>
  <c r="O4885" i="4" s="1"/>
  <c r="K4886" i="4"/>
  <c r="L4886" i="4"/>
  <c r="M4886" i="4"/>
  <c r="Q4886" i="4" s="1"/>
  <c r="R4886" i="4" s="1" a="1"/>
  <c r="R4886" i="4" s="1"/>
  <c r="N4886" i="4"/>
  <c r="P4886" i="4" s="1" a="1"/>
  <c r="P4886" i="4" s="1"/>
  <c r="O4886" i="4" a="1"/>
  <c r="O4886" i="4" s="1"/>
  <c r="K4887" i="4"/>
  <c r="L4887" i="4"/>
  <c r="M4887" i="4"/>
  <c r="Q4887" i="4" s="1"/>
  <c r="R4887" i="4" s="1" a="1"/>
  <c r="R4887" i="4" s="1"/>
  <c r="N4887" i="4"/>
  <c r="O4887" i="4" s="1" a="1"/>
  <c r="O4887" i="4" s="1"/>
  <c r="K4888" i="4"/>
  <c r="L4888" i="4"/>
  <c r="M4888" i="4"/>
  <c r="Q4888" i="4" s="1"/>
  <c r="R4888" i="4" s="1" a="1"/>
  <c r="R4888" i="4" s="1"/>
  <c r="N4888" i="4"/>
  <c r="O4888" i="4" a="1"/>
  <c r="O4888" i="4" s="1"/>
  <c r="P4888" i="4" a="1"/>
  <c r="P4888" i="4"/>
  <c r="K4889" i="4"/>
  <c r="S4889" i="4" s="1"/>
  <c r="L4889" i="4"/>
  <c r="M4889" i="4"/>
  <c r="N4889" i="4"/>
  <c r="P4889" i="4" s="1" a="1"/>
  <c r="P4889" i="4" s="1"/>
  <c r="O4889" i="4" a="1"/>
  <c r="O4889" i="4"/>
  <c r="Q4889" i="4"/>
  <c r="R4889" i="4" a="1"/>
  <c r="R4889" i="4" s="1"/>
  <c r="K4890" i="4"/>
  <c r="S4890" i="4" s="1"/>
  <c r="L4890" i="4"/>
  <c r="M4890" i="4"/>
  <c r="Q4890" i="4" s="1"/>
  <c r="R4890" i="4" s="1" a="1"/>
  <c r="R4890" i="4" s="1"/>
  <c r="N4890" i="4"/>
  <c r="O4890" i="4" a="1"/>
  <c r="O4890" i="4"/>
  <c r="P4890" i="4" a="1"/>
  <c r="P4890" i="4" s="1"/>
  <c r="K4891" i="4"/>
  <c r="L4891" i="4"/>
  <c r="M4891" i="4"/>
  <c r="Q4891" i="4" s="1"/>
  <c r="R4891" i="4" s="1" a="1"/>
  <c r="R4891" i="4" s="1"/>
  <c r="N4891" i="4"/>
  <c r="O4891" i="4" a="1"/>
  <c r="O4891" i="4" s="1"/>
  <c r="K4892" i="4"/>
  <c r="L4892" i="4"/>
  <c r="M4892" i="4"/>
  <c r="Q4892" i="4" s="1"/>
  <c r="R4892" i="4" s="1" a="1"/>
  <c r="R4892" i="4" s="1"/>
  <c r="N4892" i="4"/>
  <c r="S4892" i="4" s="1"/>
  <c r="K4893" i="4"/>
  <c r="L4893" i="4"/>
  <c r="M4893" i="4"/>
  <c r="N4893" i="4"/>
  <c r="S4893" i="4" s="1"/>
  <c r="P4893" i="4" a="1"/>
  <c r="P4893" i="4" s="1"/>
  <c r="Q4893" i="4"/>
  <c r="R4893" i="4" a="1"/>
  <c r="R4893" i="4" s="1"/>
  <c r="K4894" i="4"/>
  <c r="L4894" i="4"/>
  <c r="M4894" i="4"/>
  <c r="Q4894" i="4" s="1"/>
  <c r="R4894" i="4" s="1" a="1"/>
  <c r="R4894" i="4" s="1"/>
  <c r="N4894" i="4"/>
  <c r="S4894" i="4" s="1"/>
  <c r="P4894" i="4" a="1"/>
  <c r="P4894" i="4" s="1"/>
  <c r="K4895" i="4"/>
  <c r="L4895" i="4"/>
  <c r="M4895" i="4"/>
  <c r="Q4895" i="4" s="1"/>
  <c r="R4895" i="4" s="1" a="1"/>
  <c r="R4895" i="4" s="1"/>
  <c r="N4895" i="4"/>
  <c r="P4895" i="4" a="1"/>
  <c r="P4895" i="4" s="1"/>
  <c r="K4896" i="4"/>
  <c r="L4896" i="4"/>
  <c r="M4896" i="4"/>
  <c r="Q4896" i="4" s="1"/>
  <c r="R4896" i="4" s="1" a="1"/>
  <c r="R4896" i="4" s="1"/>
  <c r="N4896" i="4"/>
  <c r="S4896" i="4" s="1"/>
  <c r="O4896" i="4" a="1"/>
  <c r="O4896" i="4" s="1"/>
  <c r="P4896" i="4" a="1"/>
  <c r="P4896" i="4" s="1"/>
  <c r="K4897" i="4"/>
  <c r="L4897" i="4"/>
  <c r="M4897" i="4"/>
  <c r="Q4897" i="4" s="1"/>
  <c r="R4897" i="4" s="1" a="1"/>
  <c r="R4897" i="4" s="1"/>
  <c r="N4897" i="4"/>
  <c r="K4898" i="4"/>
  <c r="L4898" i="4"/>
  <c r="M4898" i="4"/>
  <c r="Q4898" i="4" s="1"/>
  <c r="R4898" i="4" s="1" a="1"/>
  <c r="R4898" i="4" s="1"/>
  <c r="N4898" i="4"/>
  <c r="P4898" i="4" s="1" a="1"/>
  <c r="P4898" i="4" s="1"/>
  <c r="O4898" i="4" a="1"/>
  <c r="O4898" i="4" s="1"/>
  <c r="K4899" i="4"/>
  <c r="L4899" i="4"/>
  <c r="M4899" i="4"/>
  <c r="Q4899" i="4" s="1"/>
  <c r="R4899" i="4" s="1" a="1"/>
  <c r="R4899" i="4" s="1"/>
  <c r="N4899" i="4"/>
  <c r="O4899" i="4" s="1" a="1"/>
  <c r="O4899" i="4" s="1"/>
  <c r="K4900" i="4"/>
  <c r="S4900" i="4" s="1"/>
  <c r="L4900" i="4"/>
  <c r="M4900" i="4"/>
  <c r="Q4900" i="4" s="1"/>
  <c r="R4900" i="4" s="1" a="1"/>
  <c r="R4900" i="4" s="1"/>
  <c r="N4900" i="4"/>
  <c r="O4900" i="4" a="1"/>
  <c r="O4900" i="4" s="1"/>
  <c r="P4900" i="4" a="1"/>
  <c r="P4900" i="4"/>
  <c r="K4901" i="4"/>
  <c r="L4901" i="4"/>
  <c r="M4901" i="4"/>
  <c r="Q4901" i="4" s="1"/>
  <c r="R4901" i="4" s="1" a="1"/>
  <c r="N4901" i="4"/>
  <c r="P4901" i="4" s="1" a="1"/>
  <c r="P4901" i="4" s="1"/>
  <c r="O4901" i="4" a="1"/>
  <c r="O4901" i="4" s="1"/>
  <c r="R4901" i="4"/>
  <c r="K2" i="4"/>
  <c r="O2" i="4" a="1"/>
  <c r="O2" i="4" s="1"/>
  <c r="N2" i="4"/>
  <c r="P2" i="4" s="1" a="1"/>
  <c r="P2" i="4" s="1"/>
  <c r="M2" i="4"/>
  <c r="Q2" i="4" s="1"/>
  <c r="R2" i="4" s="1" a="1"/>
  <c r="R2" i="4" s="1"/>
  <c r="L2" i="4"/>
  <c r="BF101" i="2"/>
  <c r="BE101" i="2"/>
  <c r="BD101" i="2"/>
  <c r="BC101" i="2"/>
  <c r="BB101" i="2"/>
  <c r="BA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I101" i="2"/>
  <c r="AH101" i="2"/>
  <c r="AG101" i="2"/>
  <c r="AF101" i="2"/>
  <c r="AE101" i="2"/>
  <c r="AD101" i="2"/>
  <c r="AC101" i="2"/>
  <c r="AB101" i="2"/>
  <c r="Z101" i="2"/>
  <c r="Y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BF100" i="2"/>
  <c r="BE100" i="2"/>
  <c r="BD100" i="2"/>
  <c r="BC100" i="2"/>
  <c r="BB100" i="2"/>
  <c r="BA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Z100" i="2"/>
  <c r="Y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BF99" i="2"/>
  <c r="BE99" i="2"/>
  <c r="BD99" i="2"/>
  <c r="BC99" i="2"/>
  <c r="BB99" i="2"/>
  <c r="BA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Z99" i="2"/>
  <c r="Y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BF98" i="2"/>
  <c r="BE98" i="2"/>
  <c r="BD98" i="2"/>
  <c r="BC98" i="2"/>
  <c r="BB98" i="2"/>
  <c r="BA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Z98" i="2"/>
  <c r="Y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BF97" i="2"/>
  <c r="BE97" i="2"/>
  <c r="BD97" i="2"/>
  <c r="BC97" i="2"/>
  <c r="BB97" i="2"/>
  <c r="BA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Z97" i="2"/>
  <c r="Y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BF96" i="2"/>
  <c r="BE96" i="2"/>
  <c r="BD96" i="2"/>
  <c r="BC96" i="2"/>
  <c r="BB96" i="2"/>
  <c r="BA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Z96" i="2"/>
  <c r="Y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BF95" i="2"/>
  <c r="BE95" i="2"/>
  <c r="BD95" i="2"/>
  <c r="BC95" i="2"/>
  <c r="BB95" i="2"/>
  <c r="BA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Z95" i="2"/>
  <c r="Y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BF94" i="2"/>
  <c r="BE94" i="2"/>
  <c r="BD94" i="2"/>
  <c r="BC94" i="2"/>
  <c r="BB94" i="2"/>
  <c r="BA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Z94" i="2"/>
  <c r="Y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BF93" i="2"/>
  <c r="BE93" i="2"/>
  <c r="BD93" i="2"/>
  <c r="BC93" i="2"/>
  <c r="BB93" i="2"/>
  <c r="BA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I93" i="2"/>
  <c r="AH93" i="2"/>
  <c r="AG93" i="2"/>
  <c r="AF93" i="2"/>
  <c r="AE93" i="2"/>
  <c r="AD93" i="2"/>
  <c r="AC93" i="2"/>
  <c r="AB93" i="2"/>
  <c r="Z93" i="2"/>
  <c r="Y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BF92" i="2"/>
  <c r="BE92" i="2"/>
  <c r="BD92" i="2"/>
  <c r="BC92" i="2"/>
  <c r="BB92" i="2"/>
  <c r="BA92" i="2"/>
  <c r="AY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BF91" i="2"/>
  <c r="BE91" i="2"/>
  <c r="BD91" i="2"/>
  <c r="BC91" i="2"/>
  <c r="BB91" i="2"/>
  <c r="BA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Z91" i="2"/>
  <c r="Y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BF90" i="2"/>
  <c r="BE90" i="2"/>
  <c r="BD90" i="2"/>
  <c r="BC90" i="2"/>
  <c r="BB90" i="2"/>
  <c r="BA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Z90" i="2"/>
  <c r="Y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BF89" i="2"/>
  <c r="BE89" i="2"/>
  <c r="BD89" i="2"/>
  <c r="BC89" i="2"/>
  <c r="BB89" i="2"/>
  <c r="BA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Z89" i="2"/>
  <c r="Y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BF88" i="2"/>
  <c r="BE88" i="2"/>
  <c r="BD88" i="2"/>
  <c r="BC88" i="2"/>
  <c r="BB88" i="2"/>
  <c r="BA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Z88" i="2"/>
  <c r="Y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BF87" i="2"/>
  <c r="BE87" i="2"/>
  <c r="BD87" i="2"/>
  <c r="BC87" i="2"/>
  <c r="BB87" i="2"/>
  <c r="BA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Z87" i="2"/>
  <c r="Y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BF86" i="2"/>
  <c r="BE86" i="2"/>
  <c r="BD86" i="2"/>
  <c r="BC86" i="2"/>
  <c r="BB86" i="2"/>
  <c r="BA86" i="2"/>
  <c r="AY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I86" i="2"/>
  <c r="AH86" i="2"/>
  <c r="AG86" i="2"/>
  <c r="AF86" i="2"/>
  <c r="AE86" i="2"/>
  <c r="AD86" i="2"/>
  <c r="AC86" i="2"/>
  <c r="AB86" i="2"/>
  <c r="AA86" i="2"/>
  <c r="Z86" i="2"/>
  <c r="Y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BF85" i="2"/>
  <c r="BE85" i="2"/>
  <c r="BD85" i="2"/>
  <c r="BC85" i="2"/>
  <c r="BB85" i="2"/>
  <c r="BA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Z85" i="2"/>
  <c r="Y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BF84" i="2"/>
  <c r="BE84" i="2"/>
  <c r="BD84" i="2"/>
  <c r="BC84" i="2"/>
  <c r="BB84" i="2"/>
  <c r="BA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Z84" i="2"/>
  <c r="Y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BF83" i="2"/>
  <c r="BE83" i="2"/>
  <c r="BD83" i="2"/>
  <c r="BC83" i="2"/>
  <c r="BB83" i="2"/>
  <c r="BA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Z83" i="2"/>
  <c r="Y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BF82" i="2"/>
  <c r="BE82" i="2"/>
  <c r="BD82" i="2"/>
  <c r="BC82" i="2"/>
  <c r="BB82" i="2"/>
  <c r="BA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Z82" i="2"/>
  <c r="Y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BF81" i="2"/>
  <c r="BE81" i="2"/>
  <c r="BD81" i="2"/>
  <c r="BC81" i="2"/>
  <c r="BB81" i="2"/>
  <c r="BA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Z81" i="2"/>
  <c r="Y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BF80" i="2"/>
  <c r="BE80" i="2"/>
  <c r="BD80" i="2"/>
  <c r="BC80" i="2"/>
  <c r="BB80" i="2"/>
  <c r="BA80" i="2"/>
  <c r="AY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Z80" i="2"/>
  <c r="Y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BF79" i="2"/>
  <c r="BE79" i="2"/>
  <c r="BD79" i="2"/>
  <c r="BC79" i="2"/>
  <c r="BB79" i="2"/>
  <c r="BA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Z79" i="2"/>
  <c r="Y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BF78" i="2"/>
  <c r="BE78" i="2"/>
  <c r="BD78" i="2"/>
  <c r="BC78" i="2"/>
  <c r="BB78" i="2"/>
  <c r="BA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Z78" i="2"/>
  <c r="Y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BF77" i="2"/>
  <c r="BE77" i="2"/>
  <c r="BD77" i="2"/>
  <c r="BC77" i="2"/>
  <c r="BB77" i="2"/>
  <c r="BA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Z77" i="2"/>
  <c r="Y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BF76" i="2"/>
  <c r="BE76" i="2"/>
  <c r="BD76" i="2"/>
  <c r="BC76" i="2"/>
  <c r="BB76" i="2"/>
  <c r="BA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Z76" i="2"/>
  <c r="Y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BF75" i="2"/>
  <c r="BE75" i="2"/>
  <c r="BD75" i="2"/>
  <c r="BC75" i="2"/>
  <c r="BB75" i="2"/>
  <c r="BA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Z75" i="2"/>
  <c r="Y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BF74" i="2"/>
  <c r="BE74" i="2"/>
  <c r="BD74" i="2"/>
  <c r="BC74" i="2"/>
  <c r="BB74" i="2"/>
  <c r="BA74" i="2"/>
  <c r="AY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Z74" i="2"/>
  <c r="Y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BF73" i="2"/>
  <c r="BE73" i="2"/>
  <c r="BD73" i="2"/>
  <c r="BC73" i="2"/>
  <c r="BB73" i="2"/>
  <c r="BA73" i="2"/>
  <c r="AZ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Z73" i="2"/>
  <c r="Y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BF72" i="2"/>
  <c r="BE72" i="2"/>
  <c r="BD72" i="2"/>
  <c r="BC72" i="2"/>
  <c r="BB72" i="2"/>
  <c r="BA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Z72" i="2"/>
  <c r="Y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BF71" i="2"/>
  <c r="BE71" i="2"/>
  <c r="BD71" i="2"/>
  <c r="BC71" i="2"/>
  <c r="BB71" i="2"/>
  <c r="BA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Z71" i="2"/>
  <c r="Y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BF70" i="2"/>
  <c r="BE70" i="2"/>
  <c r="BD70" i="2"/>
  <c r="BC70" i="2"/>
  <c r="BB70" i="2"/>
  <c r="BA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Z70" i="2"/>
  <c r="Y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BF69" i="2"/>
  <c r="BE69" i="2"/>
  <c r="BD69" i="2"/>
  <c r="BC69" i="2"/>
  <c r="BB69" i="2"/>
  <c r="BA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Z69" i="2"/>
  <c r="Y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BF68" i="2"/>
  <c r="BE68" i="2"/>
  <c r="BD68" i="2"/>
  <c r="BC68" i="2"/>
  <c r="BB68" i="2"/>
  <c r="BA68" i="2"/>
  <c r="AY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Z68" i="2"/>
  <c r="Y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BF67" i="2"/>
  <c r="BE67" i="2"/>
  <c r="BD67" i="2"/>
  <c r="BC67" i="2"/>
  <c r="BB67" i="2"/>
  <c r="BA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Z67" i="2"/>
  <c r="Y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BF66" i="2"/>
  <c r="BE66" i="2"/>
  <c r="BD66" i="2"/>
  <c r="BC66" i="2"/>
  <c r="BB66" i="2"/>
  <c r="BA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Z66" i="2"/>
  <c r="Y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BF65" i="2"/>
  <c r="BE65" i="2"/>
  <c r="BD65" i="2"/>
  <c r="BC65" i="2"/>
  <c r="BB65" i="2"/>
  <c r="BA65" i="2"/>
  <c r="AZ65" i="2"/>
  <c r="AY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Z65" i="2"/>
  <c r="Y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BF64" i="2"/>
  <c r="BE64" i="2"/>
  <c r="BD64" i="2"/>
  <c r="BC64" i="2"/>
  <c r="BB64" i="2"/>
  <c r="BA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Z64" i="2"/>
  <c r="Y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BF63" i="2"/>
  <c r="BE63" i="2"/>
  <c r="BD63" i="2"/>
  <c r="BC63" i="2"/>
  <c r="BB63" i="2"/>
  <c r="BA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Z63" i="2"/>
  <c r="Y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BF62" i="2"/>
  <c r="BE62" i="2"/>
  <c r="BD62" i="2"/>
  <c r="BC62" i="2"/>
  <c r="BB62" i="2"/>
  <c r="BA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Z62" i="2"/>
  <c r="Y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BF61" i="2"/>
  <c r="BE61" i="2"/>
  <c r="BD61" i="2"/>
  <c r="BC61" i="2"/>
  <c r="BB61" i="2"/>
  <c r="BA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Z61" i="2"/>
  <c r="Y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BF60" i="2"/>
  <c r="BE60" i="2"/>
  <c r="BD60" i="2"/>
  <c r="BC60" i="2"/>
  <c r="BB60" i="2"/>
  <c r="BA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Z60" i="2"/>
  <c r="Y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BF59" i="2"/>
  <c r="BE59" i="2"/>
  <c r="BD59" i="2"/>
  <c r="BC59" i="2"/>
  <c r="BB59" i="2"/>
  <c r="BA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Z59" i="2"/>
  <c r="Y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BF58" i="2"/>
  <c r="BE58" i="2"/>
  <c r="BD58" i="2"/>
  <c r="BC58" i="2"/>
  <c r="BB58" i="2"/>
  <c r="BA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Z58" i="2"/>
  <c r="Y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BF57" i="2"/>
  <c r="BE57" i="2"/>
  <c r="BD57" i="2"/>
  <c r="BC57" i="2"/>
  <c r="BB57" i="2"/>
  <c r="BA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Z57" i="2"/>
  <c r="Y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BF56" i="2"/>
  <c r="BE56" i="2"/>
  <c r="BD56" i="2"/>
  <c r="BC56" i="2"/>
  <c r="BB56" i="2"/>
  <c r="BA56" i="2"/>
  <c r="AY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Z56" i="2"/>
  <c r="Y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BF55" i="2"/>
  <c r="BE55" i="2"/>
  <c r="BD55" i="2"/>
  <c r="BC55" i="2"/>
  <c r="BB55" i="2"/>
  <c r="BA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Z55" i="2"/>
  <c r="Y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BF54" i="2"/>
  <c r="BE54" i="2"/>
  <c r="BD54" i="2"/>
  <c r="BC54" i="2"/>
  <c r="BB54" i="2"/>
  <c r="BA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Z54" i="2"/>
  <c r="Y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BF53" i="2"/>
  <c r="BE53" i="2"/>
  <c r="BD53" i="2"/>
  <c r="BC53" i="2"/>
  <c r="BB53" i="2"/>
  <c r="BA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Z53" i="2"/>
  <c r="Y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BF52" i="2"/>
  <c r="BE52" i="2"/>
  <c r="BD52" i="2"/>
  <c r="BC52" i="2"/>
  <c r="BB52" i="2"/>
  <c r="BA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Z52" i="2"/>
  <c r="Y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BF51" i="2"/>
  <c r="BE51" i="2"/>
  <c r="BD51" i="2"/>
  <c r="BC51" i="2"/>
  <c r="BB51" i="2"/>
  <c r="BA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I51" i="2"/>
  <c r="AH51" i="2"/>
  <c r="AG51" i="2"/>
  <c r="AF51" i="2"/>
  <c r="AE51" i="2"/>
  <c r="AD51" i="2"/>
  <c r="AC51" i="2"/>
  <c r="AB51" i="2"/>
  <c r="Z51" i="2"/>
  <c r="Y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BF50" i="2"/>
  <c r="BE50" i="2"/>
  <c r="BD50" i="2"/>
  <c r="BC50" i="2"/>
  <c r="BB50" i="2"/>
  <c r="BA50" i="2"/>
  <c r="AY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I50" i="2"/>
  <c r="AH50" i="2"/>
  <c r="AG50" i="2"/>
  <c r="AF50" i="2"/>
  <c r="AE50" i="2"/>
  <c r="AD50" i="2"/>
  <c r="AC50" i="2"/>
  <c r="AB50" i="2"/>
  <c r="Z50" i="2"/>
  <c r="Y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Z49" i="2"/>
  <c r="Y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BF48" i="2"/>
  <c r="BE48" i="2"/>
  <c r="BD48" i="2"/>
  <c r="BC48" i="2"/>
  <c r="BB48" i="2"/>
  <c r="BA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Z48" i="2"/>
  <c r="Y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BF47" i="2"/>
  <c r="BE47" i="2"/>
  <c r="BD47" i="2"/>
  <c r="BC47" i="2"/>
  <c r="BB47" i="2"/>
  <c r="BA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Z46" i="2"/>
  <c r="Y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BF45" i="2"/>
  <c r="BE45" i="2"/>
  <c r="BD45" i="2"/>
  <c r="BC45" i="2"/>
  <c r="BB45" i="2"/>
  <c r="BA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Z45" i="2"/>
  <c r="Y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BF44" i="2"/>
  <c r="BE44" i="2"/>
  <c r="BD44" i="2"/>
  <c r="BC44" i="2"/>
  <c r="BB44" i="2"/>
  <c r="BA44" i="2"/>
  <c r="AY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Z44" i="2"/>
  <c r="Y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BF43" i="2"/>
  <c r="BE43" i="2"/>
  <c r="BD43" i="2"/>
  <c r="BC43" i="2"/>
  <c r="BB43" i="2"/>
  <c r="BA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Z43" i="2"/>
  <c r="Y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BF42" i="2"/>
  <c r="BE42" i="2"/>
  <c r="BD42" i="2"/>
  <c r="BC42" i="2"/>
  <c r="BB42" i="2"/>
  <c r="BA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Z42" i="2"/>
  <c r="Y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BF41" i="2"/>
  <c r="BE41" i="2"/>
  <c r="BD41" i="2"/>
  <c r="BC41" i="2"/>
  <c r="BB41" i="2"/>
  <c r="BA41" i="2"/>
  <c r="AZ41" i="2"/>
  <c r="AY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Z41" i="2"/>
  <c r="Y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Z40" i="2"/>
  <c r="Y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Z39" i="2"/>
  <c r="Y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Z38" i="2"/>
  <c r="Y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BF37" i="2"/>
  <c r="BE37" i="2"/>
  <c r="BD37" i="2"/>
  <c r="BC37" i="2"/>
  <c r="BB37" i="2"/>
  <c r="BA37" i="2"/>
  <c r="AZ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Z37" i="2"/>
  <c r="Y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BF36" i="2"/>
  <c r="BE36" i="2"/>
  <c r="BD36" i="2"/>
  <c r="BC36" i="2"/>
  <c r="BB36" i="2"/>
  <c r="BA36" i="2"/>
  <c r="AZ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Z36" i="2"/>
  <c r="Y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BF35" i="2"/>
  <c r="BE35" i="2"/>
  <c r="BD35" i="2"/>
  <c r="BC35" i="2"/>
  <c r="BB35" i="2"/>
  <c r="BA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Z35" i="2"/>
  <c r="Y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BF34" i="2"/>
  <c r="BE34" i="2"/>
  <c r="BD34" i="2"/>
  <c r="BC34" i="2"/>
  <c r="BB34" i="2"/>
  <c r="BA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Z34" i="2"/>
  <c r="Y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Z33" i="2"/>
  <c r="Y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BF32" i="2"/>
  <c r="BE32" i="2"/>
  <c r="BD32" i="2"/>
  <c r="BC32" i="2"/>
  <c r="BB32" i="2"/>
  <c r="BA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BF31" i="2"/>
  <c r="BE31" i="2"/>
  <c r="BD31" i="2"/>
  <c r="BC31" i="2"/>
  <c r="BB31" i="2"/>
  <c r="BA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Z31" i="2"/>
  <c r="Y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Z30" i="2"/>
  <c r="Y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BF28" i="2"/>
  <c r="BE28" i="2"/>
  <c r="BD28" i="2"/>
  <c r="BC28" i="2"/>
  <c r="BB28" i="2"/>
  <c r="BA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Z28" i="2"/>
  <c r="Y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BF27" i="2"/>
  <c r="BE27" i="2"/>
  <c r="BD27" i="2"/>
  <c r="BC27" i="2"/>
  <c r="BB27" i="2"/>
  <c r="BA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Z27" i="2"/>
  <c r="Y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BF26" i="2"/>
  <c r="BE26" i="2"/>
  <c r="BD26" i="2"/>
  <c r="BC26" i="2"/>
  <c r="BB26" i="2"/>
  <c r="BA26" i="2"/>
  <c r="AZ26" i="2"/>
  <c r="AY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BF25" i="2"/>
  <c r="BE25" i="2"/>
  <c r="BD25" i="2"/>
  <c r="BC25" i="2"/>
  <c r="BB25" i="2"/>
  <c r="BA25" i="2"/>
  <c r="AZ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Z25" i="2"/>
  <c r="Y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BF24" i="2"/>
  <c r="BE24" i="2"/>
  <c r="BD24" i="2"/>
  <c r="BC24" i="2"/>
  <c r="BB24" i="2"/>
  <c r="BA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BF23" i="2"/>
  <c r="BE23" i="2"/>
  <c r="BD23" i="2"/>
  <c r="BC23" i="2"/>
  <c r="BB23" i="2"/>
  <c r="BA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Z23" i="2"/>
  <c r="Y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BF22" i="2"/>
  <c r="BE22" i="2"/>
  <c r="BD22" i="2"/>
  <c r="BC22" i="2"/>
  <c r="BB22" i="2"/>
  <c r="BA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I22" i="2"/>
  <c r="AH22" i="2"/>
  <c r="AG22" i="2"/>
  <c r="AF22" i="2"/>
  <c r="AE22" i="2"/>
  <c r="AD22" i="2"/>
  <c r="AC22" i="2"/>
  <c r="AB22" i="2"/>
  <c r="Z22" i="2"/>
  <c r="Y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BF21" i="2"/>
  <c r="BE21" i="2"/>
  <c r="BD21" i="2"/>
  <c r="BC21" i="2"/>
  <c r="BB21" i="2"/>
  <c r="BA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Z21" i="2"/>
  <c r="Y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BF20" i="2"/>
  <c r="BE20" i="2"/>
  <c r="BD20" i="2"/>
  <c r="BC20" i="2"/>
  <c r="BB20" i="2"/>
  <c r="BA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Z20" i="2"/>
  <c r="Y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BF19" i="2"/>
  <c r="BE19" i="2"/>
  <c r="BD19" i="2"/>
  <c r="BC19" i="2"/>
  <c r="BB19" i="2"/>
  <c r="BA19" i="2"/>
  <c r="AZ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Z19" i="2"/>
  <c r="Y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BF18" i="2"/>
  <c r="BE18" i="2"/>
  <c r="BD18" i="2"/>
  <c r="BC18" i="2"/>
  <c r="BB18" i="2"/>
  <c r="BA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BF17" i="2"/>
  <c r="BE17" i="2"/>
  <c r="BD17" i="2"/>
  <c r="BC17" i="2"/>
  <c r="BB17" i="2"/>
  <c r="BA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Z17" i="2"/>
  <c r="Y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BF16" i="2"/>
  <c r="BE16" i="2"/>
  <c r="BD16" i="2"/>
  <c r="BC16" i="2"/>
  <c r="BB16" i="2"/>
  <c r="BA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Z16" i="2"/>
  <c r="Y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BF15" i="2"/>
  <c r="BE15" i="2"/>
  <c r="BD15" i="2"/>
  <c r="BC15" i="2"/>
  <c r="BB15" i="2"/>
  <c r="BA15" i="2"/>
  <c r="AZ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Z15" i="2"/>
  <c r="Y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BF14" i="2"/>
  <c r="BE14" i="2"/>
  <c r="BD14" i="2"/>
  <c r="BC14" i="2"/>
  <c r="BB14" i="2"/>
  <c r="BA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BF13" i="2"/>
  <c r="BE13" i="2"/>
  <c r="BD13" i="2"/>
  <c r="BC13" i="2"/>
  <c r="BB13" i="2"/>
  <c r="BA13" i="2"/>
  <c r="AZ13" i="2"/>
  <c r="AY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I13" i="2"/>
  <c r="AH13" i="2"/>
  <c r="AG13" i="2"/>
  <c r="AF13" i="2"/>
  <c r="AE13" i="2"/>
  <c r="AD13" i="2"/>
  <c r="AC13" i="2"/>
  <c r="AB13" i="2"/>
  <c r="Z13" i="2"/>
  <c r="Y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BF12" i="2"/>
  <c r="BE12" i="2"/>
  <c r="BD12" i="2"/>
  <c r="BC12" i="2"/>
  <c r="BB12" i="2"/>
  <c r="BA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Z12" i="2"/>
  <c r="Y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BF11" i="2"/>
  <c r="BE11" i="2"/>
  <c r="BD11" i="2"/>
  <c r="BC11" i="2"/>
  <c r="BB11" i="2"/>
  <c r="BA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Z11" i="2"/>
  <c r="Y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BF10" i="2"/>
  <c r="BE10" i="2"/>
  <c r="BD10" i="2"/>
  <c r="BC10" i="2"/>
  <c r="BB10" i="2"/>
  <c r="BA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Z10" i="2"/>
  <c r="Y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BF9" i="2"/>
  <c r="BE9" i="2"/>
  <c r="BD9" i="2"/>
  <c r="BC9" i="2"/>
  <c r="BB9" i="2"/>
  <c r="BA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Z9" i="2"/>
  <c r="Y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BF8" i="2"/>
  <c r="BE8" i="2"/>
  <c r="BD8" i="2"/>
  <c r="BC8" i="2"/>
  <c r="BB8" i="2"/>
  <c r="BA8" i="2"/>
  <c r="AY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Z8" i="2"/>
  <c r="Y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BF7" i="2"/>
  <c r="BE7" i="2"/>
  <c r="BD7" i="2"/>
  <c r="BC7" i="2"/>
  <c r="BB7" i="2"/>
  <c r="BA7" i="2"/>
  <c r="AZ7" i="2"/>
  <c r="AY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Z7" i="2"/>
  <c r="Y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Z6" i="2"/>
  <c r="Y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BF5" i="2"/>
  <c r="BE5" i="2"/>
  <c r="BD5" i="2"/>
  <c r="BC5" i="2"/>
  <c r="BB5" i="2"/>
  <c r="BA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BF4" i="2"/>
  <c r="BE4" i="2"/>
  <c r="BD4" i="2"/>
  <c r="BC4" i="2"/>
  <c r="BB4" i="2"/>
  <c r="BA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BF3" i="2"/>
  <c r="BE3" i="2"/>
  <c r="BD3" i="2"/>
  <c r="BC3" i="2"/>
  <c r="BB3" i="2"/>
  <c r="BA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I3" i="2"/>
  <c r="AH3" i="2"/>
  <c r="AG3" i="2"/>
  <c r="AF3" i="2"/>
  <c r="AE3" i="2"/>
  <c r="AD3" i="2"/>
  <c r="AC3" i="2"/>
  <c r="AB3" i="2"/>
  <c r="Z3" i="2"/>
  <c r="Y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BF2" i="2"/>
  <c r="BE2" i="2"/>
  <c r="BD2" i="2"/>
  <c r="BC2" i="2"/>
  <c r="BB2" i="2"/>
  <c r="BA2" i="2"/>
  <c r="AZ2" i="2"/>
  <c r="AY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BS102" i="1"/>
  <c r="AZ101" i="2" s="1"/>
  <c r="BQ102" i="1"/>
  <c r="AY101" i="2" s="1"/>
  <c r="BO102" i="1"/>
  <c r="AX101" i="2" s="1"/>
  <c r="AU102" i="1"/>
  <c r="AJ101" i="2" s="1"/>
  <c r="AI102" i="1" a="1"/>
  <c r="AI102" i="1"/>
  <c r="AK102" i="1" s="1" a="1"/>
  <c r="AK102" i="1" s="1"/>
  <c r="AA101" i="2" s="1"/>
  <c r="AE102" i="1" a="1"/>
  <c r="AE102" i="1"/>
  <c r="X101" i="2" s="1"/>
  <c r="W102" i="1"/>
  <c r="L102" i="1"/>
  <c r="BS101" i="1"/>
  <c r="AZ100" i="2" s="1"/>
  <c r="BQ101" i="1"/>
  <c r="AY100" i="2" s="1"/>
  <c r="BO101" i="1"/>
  <c r="AX100" i="2" s="1"/>
  <c r="AI101" i="1" a="1"/>
  <c r="AI101" i="1"/>
  <c r="AK101" i="1" s="1" a="1"/>
  <c r="AK101" i="1" s="1"/>
  <c r="AA100" i="2" s="1"/>
  <c r="AE101" i="1" a="1"/>
  <c r="AE101" i="1" s="1"/>
  <c r="X100" i="2" s="1"/>
  <c r="W101" i="1"/>
  <c r="L101" i="1"/>
  <c r="BS100" i="1"/>
  <c r="AZ99" i="2" s="1"/>
  <c r="BQ100" i="1"/>
  <c r="AY99" i="2" s="1"/>
  <c r="BO100" i="1"/>
  <c r="AX99" i="2" s="1"/>
  <c r="AK100" i="1" a="1"/>
  <c r="AK100" i="1"/>
  <c r="AA99" i="2" s="1"/>
  <c r="AE100" i="1" a="1"/>
  <c r="AE100" i="1"/>
  <c r="X99" i="2" s="1"/>
  <c r="W100" i="1"/>
  <c r="L100" i="1"/>
  <c r="BS99" i="1"/>
  <c r="AZ98" i="2" s="1"/>
  <c r="BQ99" i="1"/>
  <c r="AY98" i="2" s="1"/>
  <c r="BO99" i="1"/>
  <c r="AX98" i="2" s="1"/>
  <c r="AI99" i="1" a="1"/>
  <c r="AI99" i="1"/>
  <c r="AK99" i="1" s="1" a="1"/>
  <c r="AK99" i="1" s="1"/>
  <c r="AA98" i="2" s="1"/>
  <c r="AE99" i="1" a="1"/>
  <c r="AE99" i="1" s="1"/>
  <c r="X98" i="2" s="1"/>
  <c r="W99" i="1"/>
  <c r="L99" i="1"/>
  <c r="BS98" i="1"/>
  <c r="AZ97" i="2" s="1"/>
  <c r="BQ98" i="1"/>
  <c r="AY97" i="2" s="1"/>
  <c r="BO98" i="1"/>
  <c r="AX97" i="2" s="1"/>
  <c r="AK98" i="1" a="1"/>
  <c r="AK98" i="1" s="1"/>
  <c r="AA97" i="2" s="1"/>
  <c r="AI98" i="1" a="1"/>
  <c r="AI98" i="1"/>
  <c r="AE98" i="1" a="1"/>
  <c r="AE98" i="1"/>
  <c r="X97" i="2" s="1"/>
  <c r="W98" i="1"/>
  <c r="L98" i="1"/>
  <c r="BS97" i="1"/>
  <c r="AZ96" i="2" s="1"/>
  <c r="BQ97" i="1"/>
  <c r="AY96" i="2" s="1"/>
  <c r="BO97" i="1"/>
  <c r="AX96" i="2" s="1"/>
  <c r="AK97" i="1" a="1"/>
  <c r="AK97" i="1" s="1"/>
  <c r="AA96" i="2" s="1"/>
  <c r="AI97" i="1" a="1"/>
  <c r="AI97" i="1"/>
  <c r="AE97" i="1" a="1"/>
  <c r="AE97" i="1"/>
  <c r="X96" i="2" s="1"/>
  <c r="W97" i="1"/>
  <c r="L97" i="1"/>
  <c r="BS96" i="1"/>
  <c r="AZ95" i="2" s="1"/>
  <c r="BQ96" i="1"/>
  <c r="AY95" i="2" s="1"/>
  <c r="BO96" i="1"/>
  <c r="AX95" i="2" s="1"/>
  <c r="AI96" i="1" a="1"/>
  <c r="AI96" i="1" s="1"/>
  <c r="AK96" i="1" s="1" a="1"/>
  <c r="AK96" i="1" s="1"/>
  <c r="AA95" i="2" s="1"/>
  <c r="AE96" i="1" a="1"/>
  <c r="AE96" i="1"/>
  <c r="X95" i="2" s="1"/>
  <c r="W96" i="1"/>
  <c r="L96" i="1"/>
  <c r="BS95" i="1"/>
  <c r="AZ94" i="2" s="1"/>
  <c r="BQ95" i="1"/>
  <c r="AY94" i="2" s="1"/>
  <c r="BO95" i="1"/>
  <c r="AX94" i="2" s="1"/>
  <c r="AK95" i="1" a="1"/>
  <c r="AK95" i="1" s="1"/>
  <c r="AA94" i="2" s="1"/>
  <c r="AE95" i="1" a="1"/>
  <c r="AE95" i="1" s="1"/>
  <c r="X94" i="2" s="1"/>
  <c r="W95" i="1"/>
  <c r="L95" i="1"/>
  <c r="BS94" i="1"/>
  <c r="AZ93" i="2" s="1"/>
  <c r="BQ94" i="1"/>
  <c r="AY93" i="2" s="1"/>
  <c r="BO94" i="1"/>
  <c r="AX93" i="2" s="1"/>
  <c r="AU94" i="1"/>
  <c r="AJ93" i="2" s="1"/>
  <c r="AK94" i="1" a="1"/>
  <c r="AK94" i="1"/>
  <c r="AA93" i="2" s="1"/>
  <c r="AE94" i="1" a="1"/>
  <c r="AE94" i="1" s="1"/>
  <c r="X93" i="2" s="1"/>
  <c r="W94" i="1"/>
  <c r="L94" i="1"/>
  <c r="BS93" i="1"/>
  <c r="AZ92" i="2" s="1"/>
  <c r="BQ93" i="1"/>
  <c r="BO93" i="1"/>
  <c r="AX92" i="2" s="1"/>
  <c r="AK93" i="1" a="1"/>
  <c r="AK93" i="1"/>
  <c r="AE93" i="1" a="1"/>
  <c r="AE93" i="1"/>
  <c r="X92" i="2" s="1"/>
  <c r="W93" i="1"/>
  <c r="L93" i="1"/>
  <c r="BS92" i="1"/>
  <c r="AZ91" i="2" s="1"/>
  <c r="BQ92" i="1"/>
  <c r="AY91" i="2" s="1"/>
  <c r="BO92" i="1"/>
  <c r="AX91" i="2" s="1"/>
  <c r="AK92" i="1" a="1"/>
  <c r="AK92" i="1"/>
  <c r="AA91" i="2" s="1"/>
  <c r="AE92" i="1" a="1"/>
  <c r="AE92" i="1"/>
  <c r="X91" i="2" s="1"/>
  <c r="W92" i="1"/>
  <c r="L92" i="1"/>
  <c r="BS91" i="1"/>
  <c r="AZ90" i="2" s="1"/>
  <c r="BQ91" i="1"/>
  <c r="AY90" i="2" s="1"/>
  <c r="BO91" i="1"/>
  <c r="AX90" i="2" s="1"/>
  <c r="AK91" i="1" a="1"/>
  <c r="AK91" i="1"/>
  <c r="AA90" i="2" s="1"/>
  <c r="AE91" i="1" a="1"/>
  <c r="AE91" i="1" s="1"/>
  <c r="X90" i="2" s="1"/>
  <c r="W91" i="1"/>
  <c r="L91" i="1"/>
  <c r="BS90" i="1"/>
  <c r="AZ89" i="2" s="1"/>
  <c r="BQ90" i="1"/>
  <c r="AY89" i="2" s="1"/>
  <c r="BO90" i="1"/>
  <c r="AX89" i="2" s="1"/>
  <c r="AI90" i="1" a="1"/>
  <c r="AI90" i="1" s="1"/>
  <c r="AK90" i="1" s="1" a="1"/>
  <c r="AK90" i="1" s="1"/>
  <c r="AA89" i="2" s="1"/>
  <c r="AE90" i="1" a="1"/>
  <c r="AE90" i="1" s="1"/>
  <c r="X89" i="2" s="1"/>
  <c r="W90" i="1"/>
  <c r="L90" i="1"/>
  <c r="BS89" i="1"/>
  <c r="AZ88" i="2" s="1"/>
  <c r="BQ89" i="1"/>
  <c r="AY88" i="2" s="1"/>
  <c r="BO89" i="1"/>
  <c r="AX88" i="2" s="1"/>
  <c r="AK89" i="1" a="1"/>
  <c r="AK89" i="1"/>
  <c r="AA88" i="2" s="1"/>
  <c r="AE89" i="1" a="1"/>
  <c r="AE89" i="1"/>
  <c r="X88" i="2" s="1"/>
  <c r="W89" i="1"/>
  <c r="L89" i="1"/>
  <c r="BS88" i="1"/>
  <c r="AZ87" i="2" s="1"/>
  <c r="BQ88" i="1"/>
  <c r="AY87" i="2" s="1"/>
  <c r="BO88" i="1"/>
  <c r="AX87" i="2" s="1"/>
  <c r="AI88" i="1" a="1"/>
  <c r="AI88" i="1" s="1"/>
  <c r="AK88" i="1" s="1" a="1"/>
  <c r="AK88" i="1" s="1"/>
  <c r="AA87" i="2" s="1"/>
  <c r="AE88" i="1" a="1"/>
  <c r="AE88" i="1"/>
  <c r="X87" i="2" s="1"/>
  <c r="W88" i="1"/>
  <c r="L88" i="1"/>
  <c r="BS87" i="1"/>
  <c r="AZ86" i="2" s="1"/>
  <c r="BQ87" i="1"/>
  <c r="BO87" i="1"/>
  <c r="AX86" i="2" s="1"/>
  <c r="AU87" i="1"/>
  <c r="AJ86" i="2" s="1"/>
  <c r="AK87" i="1" a="1"/>
  <c r="AK87" i="1"/>
  <c r="AE87" i="1" a="1"/>
  <c r="AE87" i="1" s="1"/>
  <c r="X86" i="2" s="1"/>
  <c r="W87" i="1"/>
  <c r="L87" i="1"/>
  <c r="BS86" i="1"/>
  <c r="AZ85" i="2" s="1"/>
  <c r="BQ86" i="1"/>
  <c r="AY85" i="2" s="1"/>
  <c r="BO86" i="1"/>
  <c r="AX85" i="2" s="1"/>
  <c r="AK86" i="1" a="1"/>
  <c r="AK86" i="1" s="1"/>
  <c r="AA85" i="2" s="1"/>
  <c r="AE86" i="1" a="1"/>
  <c r="AE86" i="1"/>
  <c r="X85" i="2" s="1"/>
  <c r="W86" i="1"/>
  <c r="L86" i="1"/>
  <c r="BS85" i="1"/>
  <c r="AZ84" i="2" s="1"/>
  <c r="BQ85" i="1"/>
  <c r="AY84" i="2" s="1"/>
  <c r="BO85" i="1"/>
  <c r="AX84" i="2" s="1"/>
  <c r="AI85" i="1" a="1"/>
  <c r="AI85" i="1" s="1"/>
  <c r="AK85" i="1" s="1" a="1"/>
  <c r="AK85" i="1" s="1"/>
  <c r="AA84" i="2" s="1"/>
  <c r="AE85" i="1" a="1"/>
  <c r="AE85" i="1"/>
  <c r="X84" i="2" s="1"/>
  <c r="W85" i="1"/>
  <c r="L85" i="1"/>
  <c r="BS84" i="1"/>
  <c r="AZ83" i="2" s="1"/>
  <c r="BQ84" i="1"/>
  <c r="AY83" i="2" s="1"/>
  <c r="BO84" i="1"/>
  <c r="AX83" i="2" s="1"/>
  <c r="AI84" i="1" a="1"/>
  <c r="AI84" i="1"/>
  <c r="AK84" i="1" s="1" a="1"/>
  <c r="AK84" i="1" s="1"/>
  <c r="AA83" i="2" s="1"/>
  <c r="AE84" i="1" a="1"/>
  <c r="AE84" i="1" s="1"/>
  <c r="X83" i="2" s="1"/>
  <c r="W84" i="1"/>
  <c r="L84" i="1"/>
  <c r="BS83" i="1"/>
  <c r="AZ82" i="2" s="1"/>
  <c r="BQ83" i="1"/>
  <c r="AY82" i="2" s="1"/>
  <c r="BO83" i="1"/>
  <c r="AX82" i="2" s="1"/>
  <c r="AK83" i="1" a="1"/>
  <c r="AK83" i="1"/>
  <c r="AA82" i="2" s="1"/>
  <c r="AE83" i="1" a="1"/>
  <c r="AE83" i="1" s="1"/>
  <c r="X82" i="2" s="1"/>
  <c r="W83" i="1"/>
  <c r="L83" i="1"/>
  <c r="BS82" i="1"/>
  <c r="AZ81" i="2" s="1"/>
  <c r="BQ82" i="1"/>
  <c r="AY81" i="2" s="1"/>
  <c r="BO82" i="1"/>
  <c r="AX81" i="2" s="1"/>
  <c r="AI82" i="1" a="1"/>
  <c r="AI82" i="1"/>
  <c r="AK82" i="1" s="1" a="1"/>
  <c r="AK82" i="1" s="1"/>
  <c r="AA81" i="2" s="1"/>
  <c r="AE82" i="1" a="1"/>
  <c r="AE82" i="1"/>
  <c r="X81" i="2" s="1"/>
  <c r="W82" i="1"/>
  <c r="L82" i="1"/>
  <c r="BS81" i="1"/>
  <c r="AZ80" i="2" s="1"/>
  <c r="BQ81" i="1"/>
  <c r="BO81" i="1"/>
  <c r="AX80" i="2" s="1"/>
  <c r="AI81" i="1" a="1"/>
  <c r="AI81" i="1" s="1"/>
  <c r="AK81" i="1" s="1" a="1"/>
  <c r="AK81" i="1" s="1"/>
  <c r="AA80" i="2" s="1"/>
  <c r="AE81" i="1" a="1"/>
  <c r="AE81" i="1"/>
  <c r="X80" i="2" s="1"/>
  <c r="W81" i="1"/>
  <c r="L81" i="1"/>
  <c r="BS80" i="1"/>
  <c r="AZ79" i="2" s="1"/>
  <c r="BQ80" i="1"/>
  <c r="AY79" i="2" s="1"/>
  <c r="BO80" i="1"/>
  <c r="AX79" i="2" s="1"/>
  <c r="AI80" i="1" a="1"/>
  <c r="AI80" i="1"/>
  <c r="AK80" i="1" s="1" a="1"/>
  <c r="AK80" i="1" s="1"/>
  <c r="AA79" i="2" s="1"/>
  <c r="AE80" i="1" a="1"/>
  <c r="AE80" i="1"/>
  <c r="X79" i="2" s="1"/>
  <c r="W80" i="1"/>
  <c r="L80" i="1"/>
  <c r="BS79" i="1"/>
  <c r="AZ78" i="2" s="1"/>
  <c r="BQ79" i="1"/>
  <c r="AY78" i="2" s="1"/>
  <c r="BO79" i="1"/>
  <c r="AX78" i="2" s="1"/>
  <c r="AI79" i="1" a="1"/>
  <c r="AI79" i="1"/>
  <c r="AK79" i="1" s="1" a="1"/>
  <c r="AK79" i="1" s="1"/>
  <c r="AA78" i="2" s="1"/>
  <c r="AE79" i="1" a="1"/>
  <c r="AE79" i="1" s="1"/>
  <c r="X78" i="2" s="1"/>
  <c r="W79" i="1"/>
  <c r="L79" i="1"/>
  <c r="BS78" i="1"/>
  <c r="AZ77" i="2" s="1"/>
  <c r="BQ78" i="1"/>
  <c r="AY77" i="2" s="1"/>
  <c r="BO78" i="1"/>
  <c r="AX77" i="2" s="1"/>
  <c r="AK78" i="1" a="1"/>
  <c r="AK78" i="1" s="1"/>
  <c r="AA77" i="2" s="1"/>
  <c r="AE78" i="1" a="1"/>
  <c r="AE78" i="1"/>
  <c r="X77" i="2" s="1"/>
  <c r="W78" i="1"/>
  <c r="L78" i="1"/>
  <c r="BS77" i="1"/>
  <c r="AZ76" i="2" s="1"/>
  <c r="BQ77" i="1"/>
  <c r="AY76" i="2" s="1"/>
  <c r="BO77" i="1"/>
  <c r="AX76" i="2" s="1"/>
  <c r="AK77" i="1" a="1"/>
  <c r="AK77" i="1" s="1"/>
  <c r="AA76" i="2" s="1"/>
  <c r="AE77" i="1" a="1"/>
  <c r="AE77" i="1" s="1"/>
  <c r="X76" i="2" s="1"/>
  <c r="W77" i="1"/>
  <c r="L77" i="1"/>
  <c r="BS76" i="1"/>
  <c r="AZ75" i="2" s="1"/>
  <c r="BQ76" i="1"/>
  <c r="AY75" i="2" s="1"/>
  <c r="BO76" i="1"/>
  <c r="AX75" i="2" s="1"/>
  <c r="AI76" i="1" a="1"/>
  <c r="AI76" i="1"/>
  <c r="AK76" i="1" s="1" a="1"/>
  <c r="AK76" i="1" s="1"/>
  <c r="AA75" i="2" s="1"/>
  <c r="AE76" i="1" a="1"/>
  <c r="AE76" i="1"/>
  <c r="X75" i="2" s="1"/>
  <c r="W76" i="1"/>
  <c r="L76" i="1"/>
  <c r="BS75" i="1"/>
  <c r="AZ74" i="2" s="1"/>
  <c r="BQ75" i="1"/>
  <c r="BO75" i="1"/>
  <c r="AX74" i="2" s="1"/>
  <c r="AI75" i="1" a="1"/>
  <c r="AI75" i="1"/>
  <c r="AK75" i="1" s="1" a="1"/>
  <c r="AK75" i="1" s="1"/>
  <c r="AA74" i="2" s="1"/>
  <c r="AE75" i="1" a="1"/>
  <c r="AE75" i="1" s="1"/>
  <c r="X74" i="2" s="1"/>
  <c r="W75" i="1"/>
  <c r="L75" i="1"/>
  <c r="BS74" i="1"/>
  <c r="BQ74" i="1"/>
  <c r="AY73" i="2" s="1"/>
  <c r="BO74" i="1"/>
  <c r="AX73" i="2" s="1"/>
  <c r="AI74" i="1" a="1"/>
  <c r="AI74" i="1"/>
  <c r="AK74" i="1" s="1" a="1"/>
  <c r="AK74" i="1" s="1"/>
  <c r="AA73" i="2" s="1"/>
  <c r="AE74" i="1" a="1"/>
  <c r="AE74" i="1"/>
  <c r="X73" i="2" s="1"/>
  <c r="W74" i="1"/>
  <c r="L74" i="1"/>
  <c r="BS73" i="1"/>
  <c r="AZ72" i="2" s="1"/>
  <c r="BQ73" i="1"/>
  <c r="AY72" i="2" s="1"/>
  <c r="BO73" i="1"/>
  <c r="AI73" i="1" a="1"/>
  <c r="AI73" i="1" s="1"/>
  <c r="AK73" i="1" s="1" a="1"/>
  <c r="AK73" i="1" s="1"/>
  <c r="AA72" i="2" s="1"/>
  <c r="AE73" i="1" a="1"/>
  <c r="AE73" i="1"/>
  <c r="X72" i="2" s="1"/>
  <c r="W73" i="1"/>
  <c r="L73" i="1"/>
  <c r="BS72" i="1"/>
  <c r="AZ71" i="2" s="1"/>
  <c r="BQ72" i="1"/>
  <c r="AY71" i="2" s="1"/>
  <c r="BO72" i="1"/>
  <c r="AX71" i="2" s="1"/>
  <c r="AK72" i="1" a="1"/>
  <c r="AK72" i="1"/>
  <c r="AA71" i="2" s="1"/>
  <c r="AE72" i="1" a="1"/>
  <c r="AE72" i="1"/>
  <c r="X71" i="2" s="1"/>
  <c r="W72" i="1"/>
  <c r="L72" i="1"/>
  <c r="BS71" i="1"/>
  <c r="AZ70" i="2" s="1"/>
  <c r="BQ71" i="1"/>
  <c r="AY70" i="2" s="1"/>
  <c r="BO71" i="1"/>
  <c r="AX70" i="2" s="1"/>
  <c r="AK71" i="1" a="1"/>
  <c r="AK71" i="1" s="1"/>
  <c r="AA70" i="2" s="1"/>
  <c r="AI71" i="1" a="1"/>
  <c r="AI71" i="1"/>
  <c r="AE71" i="1" a="1"/>
  <c r="AE71" i="1"/>
  <c r="X70" i="2" s="1"/>
  <c r="W71" i="1"/>
  <c r="L71" i="1"/>
  <c r="BS70" i="1"/>
  <c r="AZ69" i="2" s="1"/>
  <c r="BQ70" i="1"/>
  <c r="AY69" i="2" s="1"/>
  <c r="BO70" i="1"/>
  <c r="AX69" i="2" s="1"/>
  <c r="AK70" i="1" a="1"/>
  <c r="AK70" i="1"/>
  <c r="AA69" i="2" s="1"/>
  <c r="AE70" i="1" a="1"/>
  <c r="AE70" i="1" s="1"/>
  <c r="X69" i="2" s="1"/>
  <c r="W70" i="1"/>
  <c r="L70" i="1"/>
  <c r="BS69" i="1"/>
  <c r="AZ68" i="2" s="1"/>
  <c r="BQ69" i="1"/>
  <c r="BO69" i="1"/>
  <c r="AX68" i="2" s="1"/>
  <c r="AI69" i="1" a="1"/>
  <c r="AI69" i="1" s="1"/>
  <c r="AK69" i="1" s="1" a="1"/>
  <c r="AK69" i="1" s="1"/>
  <c r="AA68" i="2" s="1"/>
  <c r="AE69" i="1" a="1"/>
  <c r="AE69" i="1" s="1"/>
  <c r="X68" i="2" s="1"/>
  <c r="W69" i="1"/>
  <c r="L69" i="1"/>
  <c r="BS68" i="1"/>
  <c r="AZ67" i="2" s="1"/>
  <c r="BQ68" i="1"/>
  <c r="AY67" i="2" s="1"/>
  <c r="BO68" i="1"/>
  <c r="AX67" i="2" s="1"/>
  <c r="AI68" i="1" a="1"/>
  <c r="AI68" i="1"/>
  <c r="AK68" i="1" s="1" a="1"/>
  <c r="AK68" i="1" s="1"/>
  <c r="AA67" i="2" s="1"/>
  <c r="AE68" i="1" a="1"/>
  <c r="AE68" i="1"/>
  <c r="X67" i="2" s="1"/>
  <c r="W68" i="1"/>
  <c r="L68" i="1"/>
  <c r="BS67" i="1"/>
  <c r="AZ66" i="2" s="1"/>
  <c r="BQ67" i="1"/>
  <c r="AY66" i="2" s="1"/>
  <c r="BO67" i="1"/>
  <c r="AX66" i="2" s="1"/>
  <c r="AI67" i="1" a="1"/>
  <c r="AI67" i="1"/>
  <c r="AK67" i="1" s="1" a="1"/>
  <c r="AK67" i="1" s="1"/>
  <c r="AA66" i="2" s="1"/>
  <c r="AE67" i="1" a="1"/>
  <c r="AE67" i="1" s="1"/>
  <c r="X66" i="2" s="1"/>
  <c r="W67" i="1"/>
  <c r="L67" i="1"/>
  <c r="BS66" i="1"/>
  <c r="BQ66" i="1"/>
  <c r="BO66" i="1"/>
  <c r="AX65" i="2" s="1"/>
  <c r="AI66" i="1" a="1"/>
  <c r="AI66" i="1"/>
  <c r="AK66" i="1" s="1" a="1"/>
  <c r="AK66" i="1" s="1"/>
  <c r="AA65" i="2" s="1"/>
  <c r="AE66" i="1" a="1"/>
  <c r="AE66" i="1"/>
  <c r="X65" i="2" s="1"/>
  <c r="W66" i="1"/>
  <c r="L66" i="1"/>
  <c r="BS65" i="1"/>
  <c r="AZ64" i="2" s="1"/>
  <c r="BQ65" i="1"/>
  <c r="AY64" i="2" s="1"/>
  <c r="BO65" i="1"/>
  <c r="AI65" i="1" a="1"/>
  <c r="AI65" i="1" s="1"/>
  <c r="AK65" i="1" s="1" a="1"/>
  <c r="AK65" i="1" s="1"/>
  <c r="AA64" i="2" s="1"/>
  <c r="AE65" i="1" a="1"/>
  <c r="AE65" i="1"/>
  <c r="X64" i="2" s="1"/>
  <c r="W65" i="1"/>
  <c r="L65" i="1"/>
  <c r="BS64" i="1"/>
  <c r="AZ63" i="2" s="1"/>
  <c r="BQ64" i="1"/>
  <c r="AY63" i="2" s="1"/>
  <c r="BO64" i="1"/>
  <c r="AI64" i="1" a="1"/>
  <c r="AI64" i="1"/>
  <c r="AK64" i="1" s="1" a="1"/>
  <c r="AK64" i="1" s="1"/>
  <c r="AA63" i="2" s="1"/>
  <c r="AE64" i="1" a="1"/>
  <c r="AE64" i="1"/>
  <c r="X63" i="2" s="1"/>
  <c r="W64" i="1"/>
  <c r="L64" i="1"/>
  <c r="BS63" i="1"/>
  <c r="AZ62" i="2" s="1"/>
  <c r="BQ63" i="1"/>
  <c r="AY62" i="2" s="1"/>
  <c r="BO63" i="1"/>
  <c r="AX62" i="2" s="1"/>
  <c r="AI63" i="1" a="1"/>
  <c r="AI63" i="1"/>
  <c r="AK63" i="1" s="1" a="1"/>
  <c r="AK63" i="1" s="1"/>
  <c r="AA62" i="2" s="1"/>
  <c r="AE63" i="1" a="1"/>
  <c r="AE63" i="1" s="1"/>
  <c r="X62" i="2" s="1"/>
  <c r="W63" i="1"/>
  <c r="L63" i="1"/>
  <c r="BS62" i="1"/>
  <c r="AZ61" i="2" s="1"/>
  <c r="BQ62" i="1"/>
  <c r="AY61" i="2" s="1"/>
  <c r="BO62" i="1"/>
  <c r="AX61" i="2" s="1"/>
  <c r="AK62" i="1" a="1"/>
  <c r="AK62" i="1" s="1"/>
  <c r="AA61" i="2" s="1"/>
  <c r="AI62" i="1" a="1"/>
  <c r="AI62" i="1"/>
  <c r="AE62" i="1" a="1"/>
  <c r="AE62" i="1"/>
  <c r="X61" i="2" s="1"/>
  <c r="W62" i="1"/>
  <c r="L62" i="1"/>
  <c r="BS61" i="1"/>
  <c r="AZ60" i="2" s="1"/>
  <c r="BQ61" i="1"/>
  <c r="AY60" i="2" s="1"/>
  <c r="BO61" i="1"/>
  <c r="AX60" i="2" s="1"/>
  <c r="AK61" i="1" a="1"/>
  <c r="AK61" i="1" s="1"/>
  <c r="AA60" i="2" s="1"/>
  <c r="AI61" i="1" a="1"/>
  <c r="AI61" i="1"/>
  <c r="AE61" i="1" a="1"/>
  <c r="AE61" i="1"/>
  <c r="X60" i="2" s="1"/>
  <c r="W61" i="1"/>
  <c r="L61" i="1"/>
  <c r="BS60" i="1"/>
  <c r="AZ59" i="2" s="1"/>
  <c r="BQ60" i="1"/>
  <c r="AY59" i="2" s="1"/>
  <c r="BO60" i="1"/>
  <c r="AX59" i="2" s="1"/>
  <c r="AK60" i="1" a="1"/>
  <c r="AK60" i="1"/>
  <c r="AA59" i="2" s="1"/>
  <c r="AE60" i="1" a="1"/>
  <c r="AE60" i="1" s="1"/>
  <c r="X59" i="2" s="1"/>
  <c r="W60" i="1"/>
  <c r="L60" i="1"/>
  <c r="BS59" i="1"/>
  <c r="AZ58" i="2" s="1"/>
  <c r="BQ59" i="1"/>
  <c r="AY58" i="2" s="1"/>
  <c r="BO59" i="1"/>
  <c r="AX58" i="2" s="1"/>
  <c r="AI59" i="1" a="1"/>
  <c r="AI59" i="1" s="1"/>
  <c r="AK59" i="1" s="1" a="1"/>
  <c r="AK59" i="1" s="1"/>
  <c r="AA58" i="2" s="1"/>
  <c r="AE59" i="1" a="1"/>
  <c r="AE59" i="1" s="1"/>
  <c r="X58" i="2" s="1"/>
  <c r="W59" i="1"/>
  <c r="L59" i="1"/>
  <c r="BS58" i="1"/>
  <c r="AZ57" i="2" s="1"/>
  <c r="BQ58" i="1"/>
  <c r="AY57" i="2" s="1"/>
  <c r="BO58" i="1"/>
  <c r="AX57" i="2" s="1"/>
  <c r="AK58" i="1" a="1"/>
  <c r="AK58" i="1"/>
  <c r="AA57" i="2" s="1"/>
  <c r="AE58" i="1" a="1"/>
  <c r="AE58" i="1"/>
  <c r="X57" i="2" s="1"/>
  <c r="W58" i="1"/>
  <c r="L58" i="1"/>
  <c r="BS57" i="1"/>
  <c r="AZ56" i="2" s="1"/>
  <c r="BQ57" i="1"/>
  <c r="BO57" i="1"/>
  <c r="AX56" i="2" s="1"/>
  <c r="AI57" i="1" a="1"/>
  <c r="AI57" i="1" s="1"/>
  <c r="AK57" i="1" s="1" a="1"/>
  <c r="AK57" i="1" s="1"/>
  <c r="AA56" i="2" s="1"/>
  <c r="AE57" i="1" a="1"/>
  <c r="AE57" i="1"/>
  <c r="X56" i="2" s="1"/>
  <c r="W57" i="1"/>
  <c r="L57" i="1"/>
  <c r="BS56" i="1"/>
  <c r="AZ55" i="2" s="1"/>
  <c r="BQ56" i="1"/>
  <c r="AY55" i="2" s="1"/>
  <c r="BO56" i="1"/>
  <c r="BJ56" i="1"/>
  <c r="AI56" i="1" a="1"/>
  <c r="AI56" i="1" s="1"/>
  <c r="AK56" i="1" s="1" a="1"/>
  <c r="AK56" i="1" s="1"/>
  <c r="AA55" i="2" s="1"/>
  <c r="AE56" i="1" a="1"/>
  <c r="AE56" i="1"/>
  <c r="X55" i="2" s="1"/>
  <c r="W56" i="1"/>
  <c r="L56" i="1"/>
  <c r="BS55" i="1"/>
  <c r="AZ54" i="2" s="1"/>
  <c r="BQ55" i="1"/>
  <c r="AY54" i="2" s="1"/>
  <c r="BO55" i="1"/>
  <c r="AI55" i="1" a="1"/>
  <c r="AI55" i="1"/>
  <c r="AK55" i="1" s="1" a="1"/>
  <c r="AK55" i="1" s="1"/>
  <c r="AA54" i="2" s="1"/>
  <c r="AE55" i="1" a="1"/>
  <c r="AE55" i="1"/>
  <c r="X54" i="2" s="1"/>
  <c r="W55" i="1"/>
  <c r="L55" i="1"/>
  <c r="BS54" i="1"/>
  <c r="AZ53" i="2" s="1"/>
  <c r="BQ54" i="1"/>
  <c r="AY53" i="2" s="1"/>
  <c r="BO54" i="1"/>
  <c r="AX53" i="2" s="1"/>
  <c r="AI54" i="1" a="1"/>
  <c r="AI54" i="1"/>
  <c r="AK54" i="1" s="1" a="1"/>
  <c r="AK54" i="1" s="1"/>
  <c r="AA53" i="2" s="1"/>
  <c r="AE54" i="1" a="1"/>
  <c r="AE54" i="1" s="1"/>
  <c r="X53" i="2" s="1"/>
  <c r="W54" i="1"/>
  <c r="L54" i="1"/>
  <c r="BS53" i="1"/>
  <c r="AZ52" i="2" s="1"/>
  <c r="BQ53" i="1"/>
  <c r="AY52" i="2" s="1"/>
  <c r="BO53" i="1"/>
  <c r="AX52" i="2" s="1"/>
  <c r="AK53" i="1" a="1"/>
  <c r="AK53" i="1" s="1"/>
  <c r="AA52" i="2" s="1"/>
  <c r="AE53" i="1" a="1"/>
  <c r="AE53" i="1"/>
  <c r="X52" i="2" s="1"/>
  <c r="W53" i="1"/>
  <c r="L53" i="1"/>
  <c r="BS52" i="1"/>
  <c r="AZ51" i="2" s="1"/>
  <c r="BQ52" i="1"/>
  <c r="AY51" i="2" s="1"/>
  <c r="BO52" i="1"/>
  <c r="AX51" i="2" s="1"/>
  <c r="AU52" i="1"/>
  <c r="AJ51" i="2" s="1"/>
  <c r="AK52" i="1" a="1"/>
  <c r="AK52" i="1"/>
  <c r="AA51" i="2" s="1"/>
  <c r="AE52" i="1" a="1"/>
  <c r="AE52" i="1" s="1"/>
  <c r="X51" i="2" s="1"/>
  <c r="W52" i="1"/>
  <c r="L52" i="1"/>
  <c r="BT51" i="1"/>
  <c r="BS51" i="1"/>
  <c r="AZ50" i="2" s="1"/>
  <c r="BQ51" i="1"/>
  <c r="BO51" i="1"/>
  <c r="AX50" i="2" s="1"/>
  <c r="AU51" i="1"/>
  <c r="AJ50" i="2" s="1"/>
  <c r="AK51" i="1" a="1"/>
  <c r="AK51" i="1" s="1"/>
  <c r="AA50" i="2" s="1"/>
  <c r="AE51" i="1" a="1"/>
  <c r="AE51" i="1" s="1"/>
  <c r="X50" i="2" s="1"/>
  <c r="W51" i="1"/>
  <c r="L51" i="1"/>
  <c r="AI50" i="1" a="1"/>
  <c r="AI50" i="1" s="1"/>
  <c r="AK50" i="1" s="1" a="1"/>
  <c r="AK50" i="1" s="1"/>
  <c r="AA49" i="2" s="1"/>
  <c r="AE50" i="1" a="1"/>
  <c r="AE50" i="1"/>
  <c r="X49" i="2" s="1"/>
  <c r="L50" i="1"/>
  <c r="BT49" i="1"/>
  <c r="BS49" i="1"/>
  <c r="AZ48" i="2" s="1"/>
  <c r="BQ49" i="1"/>
  <c r="AY48" i="2" s="1"/>
  <c r="BO49" i="1"/>
  <c r="AK49" i="1" a="1"/>
  <c r="AK49" i="1"/>
  <c r="AA48" i="2" s="1"/>
  <c r="AE49" i="1" a="1"/>
  <c r="AE49" i="1"/>
  <c r="X48" i="2" s="1"/>
  <c r="W49" i="1"/>
  <c r="L49" i="1"/>
  <c r="BS48" i="1"/>
  <c r="AZ47" i="2" s="1"/>
  <c r="BQ48" i="1"/>
  <c r="AY47" i="2" s="1"/>
  <c r="BO48" i="1"/>
  <c r="AX47" i="2" s="1"/>
  <c r="AK48" i="1" a="1"/>
  <c r="AK48" i="1" s="1"/>
  <c r="AA47" i="2" s="1"/>
  <c r="AE48" i="1" a="1"/>
  <c r="AE48" i="1"/>
  <c r="W48" i="1"/>
  <c r="L48" i="1"/>
  <c r="AK47" i="1" a="1"/>
  <c r="AK47" i="1" s="1"/>
  <c r="AA46" i="2" s="1"/>
  <c r="AE47" i="1" a="1"/>
  <c r="AE47" i="1"/>
  <c r="X46" i="2" s="1"/>
  <c r="L47" i="1"/>
  <c r="BS46" i="1"/>
  <c r="AZ45" i="2" s="1"/>
  <c r="BQ46" i="1"/>
  <c r="AY45" i="2" s="1"/>
  <c r="BO46" i="1"/>
  <c r="AX45" i="2" s="1"/>
  <c r="AI46" i="1" a="1"/>
  <c r="AI46" i="1"/>
  <c r="AK46" i="1" s="1" a="1"/>
  <c r="AK46" i="1" s="1"/>
  <c r="AA45" i="2" s="1"/>
  <c r="AE46" i="1" a="1"/>
  <c r="AE46" i="1" s="1"/>
  <c r="X45" i="2" s="1"/>
  <c r="W46" i="1"/>
  <c r="L46" i="1"/>
  <c r="BS45" i="1"/>
  <c r="AZ44" i="2" s="1"/>
  <c r="BQ45" i="1"/>
  <c r="BO45" i="1"/>
  <c r="AX44" i="2" s="1"/>
  <c r="AK45" i="1" a="1"/>
  <c r="AK45" i="1" s="1"/>
  <c r="AA44" i="2" s="1"/>
  <c r="AI45" i="1" a="1"/>
  <c r="AI45" i="1"/>
  <c r="AE45" i="1" a="1"/>
  <c r="AE45" i="1"/>
  <c r="X44" i="2" s="1"/>
  <c r="W45" i="1"/>
  <c r="L45" i="1"/>
  <c r="BS44" i="1"/>
  <c r="AZ43" i="2" s="1"/>
  <c r="BQ44" i="1"/>
  <c r="AY43" i="2" s="1"/>
  <c r="BO44" i="1"/>
  <c r="AX43" i="2" s="1"/>
  <c r="AK44" i="1" a="1"/>
  <c r="AK44" i="1" s="1"/>
  <c r="AA43" i="2" s="1"/>
  <c r="AE44" i="1" a="1"/>
  <c r="AE44" i="1"/>
  <c r="X43" i="2" s="1"/>
  <c r="W44" i="1"/>
  <c r="L44" i="1"/>
  <c r="BS43" i="1"/>
  <c r="AZ42" i="2" s="1"/>
  <c r="BQ43" i="1"/>
  <c r="AY42" i="2" s="1"/>
  <c r="BO43" i="1"/>
  <c r="AK43" i="1" a="1"/>
  <c r="AK43" i="1"/>
  <c r="AA42" i="2" s="1"/>
  <c r="AE43" i="1" a="1"/>
  <c r="AE43" i="1"/>
  <c r="X42" i="2" s="1"/>
  <c r="W43" i="1"/>
  <c r="L43" i="1"/>
  <c r="BS42" i="1"/>
  <c r="BQ42" i="1"/>
  <c r="BO42" i="1"/>
  <c r="AX41" i="2" s="1"/>
  <c r="AI42" i="1" a="1"/>
  <c r="AI42" i="1"/>
  <c r="AK42" i="1" s="1" a="1"/>
  <c r="AK42" i="1" s="1"/>
  <c r="AA41" i="2" s="1"/>
  <c r="AE42" i="1" a="1"/>
  <c r="AE42" i="1" s="1"/>
  <c r="X41" i="2" s="1"/>
  <c r="W42" i="1"/>
  <c r="L42" i="1"/>
  <c r="AK41" i="1" a="1"/>
  <c r="AK41" i="1"/>
  <c r="AA40" i="2" s="1"/>
  <c r="AE41" i="1" a="1"/>
  <c r="AE41" i="1"/>
  <c r="X40" i="2" s="1"/>
  <c r="L41" i="1"/>
  <c r="AK40" i="1" a="1"/>
  <c r="AK40" i="1"/>
  <c r="AA39" i="2" s="1"/>
  <c r="AE40" i="1" a="1"/>
  <c r="AE40" i="1"/>
  <c r="X39" i="2" s="1"/>
  <c r="L40" i="1"/>
  <c r="AK39" i="1" a="1"/>
  <c r="AK39" i="1" s="1"/>
  <c r="AA38" i="2" s="1"/>
  <c r="AE39" i="1" a="1"/>
  <c r="AE39" i="1"/>
  <c r="X38" i="2" s="1"/>
  <c r="L39" i="1"/>
  <c r="BS38" i="1"/>
  <c r="BQ38" i="1"/>
  <c r="AY37" i="2" s="1"/>
  <c r="BO38" i="1"/>
  <c r="AX37" i="2" s="1"/>
  <c r="AK38" i="1" a="1"/>
  <c r="AK38" i="1"/>
  <c r="AA37" i="2" s="1"/>
  <c r="AE38" i="1" a="1"/>
  <c r="AE38" i="1" s="1"/>
  <c r="X37" i="2" s="1"/>
  <c r="W38" i="1"/>
  <c r="L38" i="1"/>
  <c r="BS37" i="1"/>
  <c r="BQ37" i="1"/>
  <c r="AY36" i="2" s="1"/>
  <c r="BO37" i="1"/>
  <c r="AK37" i="1" a="1"/>
  <c r="AK37" i="1"/>
  <c r="AA36" i="2" s="1"/>
  <c r="AE37" i="1" a="1"/>
  <c r="AE37" i="1"/>
  <c r="X36" i="2" s="1"/>
  <c r="W37" i="1"/>
  <c r="L37" i="1"/>
  <c r="BS36" i="1"/>
  <c r="AZ35" i="2" s="1"/>
  <c r="BQ36" i="1"/>
  <c r="AY35" i="2" s="1"/>
  <c r="BO36" i="1"/>
  <c r="AX35" i="2" s="1"/>
  <c r="AI36" i="1" a="1"/>
  <c r="AI36" i="1"/>
  <c r="AK36" i="1" s="1" a="1"/>
  <c r="AK36" i="1" s="1"/>
  <c r="AA35" i="2" s="1"/>
  <c r="AE36" i="1" a="1"/>
  <c r="AE36" i="1" s="1"/>
  <c r="X35" i="2" s="1"/>
  <c r="W36" i="1"/>
  <c r="L36" i="1"/>
  <c r="BS35" i="1"/>
  <c r="AZ34" i="2" s="1"/>
  <c r="BQ35" i="1"/>
  <c r="AY34" i="2" s="1"/>
  <c r="BO35" i="1"/>
  <c r="AX34" i="2" s="1"/>
  <c r="AK35" i="1" a="1"/>
  <c r="AK35" i="1" s="1"/>
  <c r="AA34" i="2" s="1"/>
  <c r="AE35" i="1" a="1"/>
  <c r="AE35" i="1"/>
  <c r="X34" i="2" s="1"/>
  <c r="W35" i="1"/>
  <c r="L35" i="1"/>
  <c r="AK34" i="1" a="1"/>
  <c r="AK34" i="1"/>
  <c r="AA33" i="2" s="1"/>
  <c r="AE34" i="1" a="1"/>
  <c r="AE34" i="1"/>
  <c r="X33" i="2" s="1"/>
  <c r="L34" i="1"/>
  <c r="BS33" i="1"/>
  <c r="AZ32" i="2" s="1"/>
  <c r="BQ33" i="1"/>
  <c r="BO33" i="1"/>
  <c r="AK33" i="1" a="1"/>
  <c r="AK33" i="1"/>
  <c r="AE33" i="1" a="1"/>
  <c r="AE33" i="1"/>
  <c r="X32" i="2" s="1"/>
  <c r="W33" i="1"/>
  <c r="L33" i="1"/>
  <c r="BS32" i="1"/>
  <c r="AZ31" i="2" s="1"/>
  <c r="BQ32" i="1"/>
  <c r="AY31" i="2" s="1"/>
  <c r="BO32" i="1"/>
  <c r="AX31" i="2" s="1"/>
  <c r="AK32" i="1" a="1"/>
  <c r="AK32" i="1" s="1"/>
  <c r="AA31" i="2" s="1"/>
  <c r="AI32" i="1" a="1"/>
  <c r="AI32" i="1"/>
  <c r="AE32" i="1" a="1"/>
  <c r="AE32" i="1"/>
  <c r="X31" i="2" s="1"/>
  <c r="W32" i="1"/>
  <c r="L32" i="1"/>
  <c r="AK31" i="1" a="1"/>
  <c r="AK31" i="1"/>
  <c r="AA30" i="2" s="1"/>
  <c r="AE31" i="1" a="1"/>
  <c r="AE31" i="1" s="1"/>
  <c r="X30" i="2" s="1"/>
  <c r="L31" i="1"/>
  <c r="AK30" i="1" a="1"/>
  <c r="AK30" i="1" s="1"/>
  <c r="AA29" i="2" s="1"/>
  <c r="AE30" i="1" a="1"/>
  <c r="AE30" i="1"/>
  <c r="L30" i="1"/>
  <c r="BS29" i="1"/>
  <c r="AZ28" i="2" s="1"/>
  <c r="BQ29" i="1"/>
  <c r="AY28" i="2" s="1"/>
  <c r="BO29" i="1"/>
  <c r="AX28" i="2" s="1"/>
  <c r="AK29" i="1" a="1"/>
  <c r="AK29" i="1"/>
  <c r="AA28" i="2" s="1"/>
  <c r="AE29" i="1" a="1"/>
  <c r="AE29" i="1"/>
  <c r="X28" i="2" s="1"/>
  <c r="W29" i="1"/>
  <c r="L29" i="1"/>
  <c r="BS28" i="1"/>
  <c r="AZ27" i="2" s="1"/>
  <c r="BQ28" i="1"/>
  <c r="AY27" i="2" s="1"/>
  <c r="BO28" i="1"/>
  <c r="AX27" i="2" s="1"/>
  <c r="AI28" i="1" a="1"/>
  <c r="AI28" i="1"/>
  <c r="AK28" i="1" s="1" a="1"/>
  <c r="AK28" i="1" s="1"/>
  <c r="AA27" i="2" s="1"/>
  <c r="AE28" i="1" a="1"/>
  <c r="AE28" i="1" s="1"/>
  <c r="X27" i="2" s="1"/>
  <c r="W28" i="1"/>
  <c r="L28" i="1"/>
  <c r="BS27" i="1"/>
  <c r="BQ27" i="1"/>
  <c r="BO27" i="1"/>
  <c r="AX26" i="2" s="1"/>
  <c r="AK27" i="1" a="1"/>
  <c r="AK27" i="1"/>
  <c r="AE27" i="1" a="1"/>
  <c r="AE27" i="1"/>
  <c r="X26" i="2" s="1"/>
  <c r="W27" i="1"/>
  <c r="L27" i="1"/>
  <c r="BS26" i="1"/>
  <c r="BQ26" i="1"/>
  <c r="AY25" i="2" s="1"/>
  <c r="BO26" i="1"/>
  <c r="AX25" i="2" s="1"/>
  <c r="AI26" i="1" a="1"/>
  <c r="AI26" i="1"/>
  <c r="AK26" i="1" s="1" a="1"/>
  <c r="AK26" i="1" s="1"/>
  <c r="AA25" i="2" s="1"/>
  <c r="AE26" i="1" a="1"/>
  <c r="AE26" i="1" s="1"/>
  <c r="X25" i="2" s="1"/>
  <c r="W26" i="1"/>
  <c r="L26" i="1"/>
  <c r="BS25" i="1"/>
  <c r="AZ24" i="2" s="1"/>
  <c r="BQ25" i="1"/>
  <c r="AY24" i="2" s="1"/>
  <c r="BO25" i="1"/>
  <c r="AX24" i="2" s="1"/>
  <c r="AK25" i="1" a="1"/>
  <c r="AK25" i="1" s="1"/>
  <c r="AA24" i="2" s="1"/>
  <c r="AE25" i="1" a="1"/>
  <c r="AE25" i="1"/>
  <c r="W25" i="1"/>
  <c r="L25" i="1"/>
  <c r="BS24" i="1"/>
  <c r="AZ23" i="2" s="1"/>
  <c r="BQ24" i="1"/>
  <c r="AY23" i="2" s="1"/>
  <c r="BO24" i="1"/>
  <c r="AX23" i="2" s="1"/>
  <c r="AK24" i="1" a="1"/>
  <c r="AK24" i="1" s="1"/>
  <c r="AA23" i="2" s="1"/>
  <c r="AE24" i="1" a="1"/>
  <c r="AE24" i="1" s="1"/>
  <c r="X23" i="2" s="1"/>
  <c r="W24" i="1"/>
  <c r="BS23" i="1"/>
  <c r="AZ22" i="2" s="1"/>
  <c r="BQ23" i="1"/>
  <c r="AY22" i="2" s="1"/>
  <c r="BO23" i="1"/>
  <c r="AX22" i="2" s="1"/>
  <c r="AU23" i="1"/>
  <c r="AJ22" i="2" s="1"/>
  <c r="AK23" i="1" a="1"/>
  <c r="AK23" i="1"/>
  <c r="AA22" i="2" s="1"/>
  <c r="AE23" i="1" a="1"/>
  <c r="AE23" i="1"/>
  <c r="X22" i="2" s="1"/>
  <c r="W23" i="1"/>
  <c r="L23" i="1"/>
  <c r="BS22" i="1"/>
  <c r="AZ21" i="2" s="1"/>
  <c r="BQ22" i="1"/>
  <c r="AY21" i="2" s="1"/>
  <c r="BO22" i="1"/>
  <c r="AX21" i="2" s="1"/>
  <c r="AI22" i="1" a="1"/>
  <c r="AI22" i="1" s="1"/>
  <c r="AK22" i="1" s="1" a="1"/>
  <c r="AK22" i="1" s="1"/>
  <c r="AA21" i="2" s="1"/>
  <c r="AE22" i="1" a="1"/>
  <c r="AE22" i="1"/>
  <c r="X21" i="2" s="1"/>
  <c r="W22" i="1"/>
  <c r="L22" i="1"/>
  <c r="BS21" i="1"/>
  <c r="AZ20" i="2" s="1"/>
  <c r="BQ21" i="1"/>
  <c r="BO21" i="1"/>
  <c r="AI21" i="1" a="1"/>
  <c r="AI21" i="1"/>
  <c r="AK21" i="1" s="1" a="1"/>
  <c r="AK21" i="1" s="1"/>
  <c r="AA20" i="2" s="1"/>
  <c r="AE21" i="1" a="1"/>
  <c r="AE21" i="1"/>
  <c r="X20" i="2" s="1"/>
  <c r="W21" i="1"/>
  <c r="L21" i="1"/>
  <c r="BS20" i="1"/>
  <c r="BQ20" i="1"/>
  <c r="AY19" i="2" s="1"/>
  <c r="BO20" i="1"/>
  <c r="AX19" i="2" s="1"/>
  <c r="AI20" i="1" a="1"/>
  <c r="AI20" i="1"/>
  <c r="AK20" i="1" s="1" a="1"/>
  <c r="AK20" i="1" s="1"/>
  <c r="AA19" i="2" s="1"/>
  <c r="AE20" i="1" a="1"/>
  <c r="AE20" i="1" s="1"/>
  <c r="X19" i="2" s="1"/>
  <c r="W20" i="1"/>
  <c r="L20" i="1"/>
  <c r="BS19" i="1"/>
  <c r="AZ18" i="2" s="1"/>
  <c r="BQ19" i="1"/>
  <c r="AY18" i="2" s="1"/>
  <c r="BO19" i="1"/>
  <c r="AX18" i="2" s="1"/>
  <c r="AK19" i="1" a="1"/>
  <c r="AK19" i="1" s="1"/>
  <c r="AA18" i="2" s="1"/>
  <c r="AE19" i="1" a="1"/>
  <c r="AE19" i="1"/>
  <c r="W19" i="1"/>
  <c r="L19" i="1"/>
  <c r="BT18" i="1"/>
  <c r="BS18" i="1"/>
  <c r="AZ17" i="2" s="1"/>
  <c r="BQ18" i="1"/>
  <c r="AY17" i="2" s="1"/>
  <c r="BO18" i="1"/>
  <c r="AX17" i="2" s="1"/>
  <c r="AK18" i="1" a="1"/>
  <c r="AK18" i="1"/>
  <c r="AA17" i="2" s="1"/>
  <c r="AE18" i="1" a="1"/>
  <c r="AE18" i="1" s="1"/>
  <c r="X17" i="2" s="1"/>
  <c r="W18" i="1"/>
  <c r="L18" i="1"/>
  <c r="BS17" i="1"/>
  <c r="AZ16" i="2" s="1"/>
  <c r="BQ17" i="1"/>
  <c r="AY16" i="2" s="1"/>
  <c r="BO17" i="1"/>
  <c r="AX16" i="2" s="1"/>
  <c r="AK17" i="1" a="1"/>
  <c r="AK17" i="1"/>
  <c r="AA16" i="2" s="1"/>
  <c r="AE17" i="1" a="1"/>
  <c r="AE17" i="1" s="1"/>
  <c r="X16" i="2" s="1"/>
  <c r="W17" i="1"/>
  <c r="L17" i="1"/>
  <c r="BS16" i="1"/>
  <c r="BQ16" i="1"/>
  <c r="AY15" i="2" s="1"/>
  <c r="BO16" i="1"/>
  <c r="AX15" i="2" s="1"/>
  <c r="AK16" i="1" a="1"/>
  <c r="AK16" i="1"/>
  <c r="AA15" i="2" s="1"/>
  <c r="AE16" i="1" a="1"/>
  <c r="AE16" i="1"/>
  <c r="X15" i="2" s="1"/>
  <c r="W16" i="1"/>
  <c r="L16" i="1"/>
  <c r="BS15" i="1"/>
  <c r="AZ14" i="2" s="1"/>
  <c r="BQ15" i="1"/>
  <c r="AY14" i="2" s="1"/>
  <c r="BO15" i="1"/>
  <c r="AX14" i="2" s="1"/>
  <c r="AK15" i="1" a="1"/>
  <c r="AK15" i="1"/>
  <c r="AE15" i="1" a="1"/>
  <c r="AE15" i="1"/>
  <c r="X14" i="2" s="1"/>
  <c r="W15" i="1"/>
  <c r="L15" i="1"/>
  <c r="BS14" i="1"/>
  <c r="BQ14" i="1"/>
  <c r="BO14" i="1"/>
  <c r="AX13" i="2" s="1"/>
  <c r="AU14" i="1"/>
  <c r="AJ13" i="2" s="1"/>
  <c r="AK14" i="1" a="1"/>
  <c r="AK14" i="1" s="1"/>
  <c r="AA13" i="2" s="1"/>
  <c r="AI14" i="1" a="1"/>
  <c r="AI14" i="1"/>
  <c r="AE14" i="1" a="1"/>
  <c r="AE14" i="1"/>
  <c r="X13" i="2" s="1"/>
  <c r="W14" i="1"/>
  <c r="L14" i="1"/>
  <c r="BS13" i="1"/>
  <c r="AZ12" i="2" s="1"/>
  <c r="BQ13" i="1"/>
  <c r="AY12" i="2" s="1"/>
  <c r="BO13" i="1"/>
  <c r="AX12" i="2" s="1"/>
  <c r="AK13" i="1" a="1"/>
  <c r="AK13" i="1"/>
  <c r="AA12" i="2" s="1"/>
  <c r="AE13" i="1" a="1"/>
  <c r="AE13" i="1" s="1"/>
  <c r="X12" i="2" s="1"/>
  <c r="W13" i="1"/>
  <c r="L13" i="1"/>
  <c r="BS12" i="1"/>
  <c r="AZ11" i="2" s="1"/>
  <c r="BQ12" i="1"/>
  <c r="AY11" i="2" s="1"/>
  <c r="BO12" i="1"/>
  <c r="AX11" i="2" s="1"/>
  <c r="AU12" i="1"/>
  <c r="AK12" i="1" a="1"/>
  <c r="AK12" i="1"/>
  <c r="AA11" i="2" s="1"/>
  <c r="AE12" i="1" a="1"/>
  <c r="AE12" i="1"/>
  <c r="X11" i="2" s="1"/>
  <c r="W12" i="1"/>
  <c r="L12" i="1"/>
  <c r="BS11" i="1"/>
  <c r="AZ10" i="2" s="1"/>
  <c r="BQ11" i="1"/>
  <c r="AY10" i="2" s="1"/>
  <c r="BO11" i="1"/>
  <c r="AX10" i="2" s="1"/>
  <c r="AK11" i="1" a="1"/>
  <c r="AK11" i="1" s="1"/>
  <c r="AA10" i="2" s="1"/>
  <c r="AE11" i="1" a="1"/>
  <c r="AE11" i="1"/>
  <c r="X10" i="2" s="1"/>
  <c r="W11" i="1"/>
  <c r="L11" i="1"/>
  <c r="BS10" i="1"/>
  <c r="AZ9" i="2" s="1"/>
  <c r="BQ10" i="1"/>
  <c r="AY9" i="2" s="1"/>
  <c r="BO10" i="1"/>
  <c r="AK10" i="1" a="1"/>
  <c r="AK10" i="1"/>
  <c r="AA9" i="2" s="1"/>
  <c r="AE10" i="1" a="1"/>
  <c r="AE10" i="1"/>
  <c r="X9" i="2" s="1"/>
  <c r="W10" i="1"/>
  <c r="L10" i="1"/>
  <c r="BS9" i="1"/>
  <c r="AZ8" i="2" s="1"/>
  <c r="BQ9" i="1"/>
  <c r="BO9" i="1"/>
  <c r="AX8" i="2" s="1"/>
  <c r="AK9" i="1" a="1"/>
  <c r="AK9" i="1" s="1"/>
  <c r="AA8" i="2" s="1"/>
  <c r="AE9" i="1" a="1"/>
  <c r="AE9" i="1"/>
  <c r="X8" i="2" s="1"/>
  <c r="W9" i="1"/>
  <c r="L9" i="1"/>
  <c r="BS8" i="1"/>
  <c r="BQ8" i="1"/>
  <c r="BO8" i="1"/>
  <c r="AX7" i="2" s="1"/>
  <c r="AK8" i="1" a="1"/>
  <c r="AK8" i="1"/>
  <c r="AA7" i="2" s="1"/>
  <c r="AE8" i="1" a="1"/>
  <c r="AE8" i="1"/>
  <c r="X7" i="2" s="1"/>
  <c r="W8" i="1"/>
  <c r="L8" i="1"/>
  <c r="BS7" i="1"/>
  <c r="BQ7" i="1"/>
  <c r="BO7" i="1"/>
  <c r="AK7" i="1" a="1"/>
  <c r="AK7" i="1" s="1"/>
  <c r="AA6" i="2" s="1"/>
  <c r="AE7" i="1" a="1"/>
  <c r="AE7" i="1"/>
  <c r="X6" i="2" s="1"/>
  <c r="W7" i="1"/>
  <c r="L7" i="1"/>
  <c r="BS6" i="1"/>
  <c r="AZ5" i="2" s="1"/>
  <c r="BQ6" i="1"/>
  <c r="BO6" i="1"/>
  <c r="AU6" i="1"/>
  <c r="AK6" i="1" a="1"/>
  <c r="AK6" i="1"/>
  <c r="AE6" i="1" a="1"/>
  <c r="AE6" i="1" s="1"/>
  <c r="X5" i="2" s="1"/>
  <c r="W6" i="1"/>
  <c r="L6" i="1"/>
  <c r="BS5" i="1"/>
  <c r="AZ4" i="2" s="1"/>
  <c r="BQ5" i="1"/>
  <c r="AY4" i="2" s="1"/>
  <c r="BO5" i="1"/>
  <c r="AX4" i="2" s="1"/>
  <c r="AK5" i="1" a="1"/>
  <c r="AK5" i="1" s="1"/>
  <c r="AA4" i="2" s="1"/>
  <c r="AE5" i="1" a="1"/>
  <c r="AE5" i="1"/>
  <c r="W5" i="1"/>
  <c r="L5" i="1"/>
  <c r="BS4" i="1"/>
  <c r="AZ3" i="2" s="1"/>
  <c r="BQ4" i="1"/>
  <c r="AY3" i="2" s="1"/>
  <c r="BO4" i="1"/>
  <c r="AX3" i="2" s="1"/>
  <c r="AU4" i="1"/>
  <c r="AJ3" i="2" s="1"/>
  <c r="AK4" i="1" a="1"/>
  <c r="AK4" i="1"/>
  <c r="AA3" i="2" s="1"/>
  <c r="AE4" i="1" a="1"/>
  <c r="AE4" i="1" s="1"/>
  <c r="X3" i="2" s="1"/>
  <c r="W4" i="1"/>
  <c r="L4" i="1"/>
  <c r="BS3" i="1"/>
  <c r="BQ3" i="1"/>
  <c r="BO3" i="1"/>
  <c r="AX2" i="2" s="1"/>
  <c r="AK3" i="1" a="1"/>
  <c r="AK3" i="1"/>
  <c r="AE3" i="1" a="1"/>
  <c r="AE3" i="1" s="1"/>
  <c r="X2" i="2" s="1"/>
  <c r="W3" i="1"/>
  <c r="L3" i="1"/>
  <c r="O4892" i="4" l="1" a="1"/>
  <c r="O4892" i="4" s="1"/>
  <c r="T4867" i="4"/>
  <c r="S4847" i="4"/>
  <c r="O4847" i="4" a="1"/>
  <c r="O4847" i="4" s="1"/>
  <c r="P4833" i="4" a="1"/>
  <c r="P4833" i="4" s="1"/>
  <c r="O4816" i="4" a="1"/>
  <c r="O4816" i="4" s="1"/>
  <c r="P4816" i="4" a="1"/>
  <c r="P4816" i="4" s="1"/>
  <c r="O4775" i="4" a="1"/>
  <c r="O4775" i="4" s="1"/>
  <c r="O4748" i="4" a="1"/>
  <c r="O4748" i="4" s="1"/>
  <c r="P4741" i="4" a="1"/>
  <c r="P4741" i="4" s="1"/>
  <c r="O4724" i="4" a="1"/>
  <c r="O4724" i="4" s="1"/>
  <c r="P4619" i="4" a="1"/>
  <c r="P4619" i="4" s="1"/>
  <c r="O4452" i="4" a="1"/>
  <c r="O4452" i="4" s="1"/>
  <c r="O4425" i="4" a="1"/>
  <c r="O4425" i="4" s="1"/>
  <c r="S4425" i="4" s="1"/>
  <c r="T4425" i="4" s="1"/>
  <c r="O4273" i="4" a="1"/>
  <c r="O4273" i="4" s="1"/>
  <c r="P4273" i="4" a="1"/>
  <c r="P4273" i="4" s="1"/>
  <c r="S4273" i="4" s="1"/>
  <c r="T4273" i="4" s="1"/>
  <c r="O4192" i="4" a="1"/>
  <c r="O4192" i="4" s="1"/>
  <c r="P4192" i="4" a="1"/>
  <c r="P4192" i="4" s="1"/>
  <c r="O3993" i="4" a="1"/>
  <c r="O3993" i="4" s="1"/>
  <c r="P4634" i="4" a="1"/>
  <c r="P4634" i="4" s="1"/>
  <c r="O4634" i="4" a="1"/>
  <c r="O4634" i="4" s="1"/>
  <c r="O4403" i="4" a="1"/>
  <c r="O4403" i="4" s="1"/>
  <c r="P4403" i="4" a="1"/>
  <c r="P4403" i="4" s="1"/>
  <c r="O4090" i="4" a="1"/>
  <c r="O4090" i="4" s="1"/>
  <c r="P4090" i="4" a="1"/>
  <c r="P4090" i="4" s="1"/>
  <c r="P4826" i="4" a="1"/>
  <c r="P4826" i="4" s="1"/>
  <c r="O4826" i="4" a="1"/>
  <c r="O4826" i="4" s="1"/>
  <c r="T4780" i="4"/>
  <c r="S4176" i="4"/>
  <c r="T4176" i="4" s="1"/>
  <c r="P4111" i="4" a="1"/>
  <c r="P4111" i="4" s="1"/>
  <c r="O4111" i="4" a="1"/>
  <c r="O4111" i="4" s="1"/>
  <c r="O4013" i="4" a="1"/>
  <c r="O4013" i="4" s="1"/>
  <c r="P4013" i="4" a="1"/>
  <c r="P4013" i="4" s="1"/>
  <c r="P3370" i="4" a="1"/>
  <c r="P3370" i="4" s="1"/>
  <c r="O3370" i="4" a="1"/>
  <c r="O3370" i="4" s="1"/>
  <c r="P4897" i="4" a="1"/>
  <c r="P4897" i="4" s="1"/>
  <c r="O4897" i="4" a="1"/>
  <c r="O4897" i="4" s="1"/>
  <c r="O4717" i="4" a="1"/>
  <c r="O4717" i="4" s="1"/>
  <c r="P4717" i="4" a="1"/>
  <c r="P4717" i="4" s="1"/>
  <c r="O4692" i="4" a="1"/>
  <c r="O4692" i="4" s="1"/>
  <c r="P4692" i="4" a="1"/>
  <c r="P4692" i="4" s="1"/>
  <c r="S4656" i="4"/>
  <c r="T4656" i="4" s="1"/>
  <c r="S4895" i="4"/>
  <c r="O4895" i="4" a="1"/>
  <c r="O4895" i="4" s="1"/>
  <c r="P4884" i="4" a="1"/>
  <c r="P4884" i="4" s="1"/>
  <c r="P4881" i="4" a="1"/>
  <c r="P4881" i="4" s="1"/>
  <c r="O4864" i="4" a="1"/>
  <c r="O4864" i="4" s="1"/>
  <c r="P4864" i="4" a="1"/>
  <c r="P4864" i="4" s="1"/>
  <c r="P4843" i="4" a="1"/>
  <c r="P4843" i="4" s="1"/>
  <c r="S4843" i="4"/>
  <c r="T4843" i="4" s="1"/>
  <c r="T4842" i="4"/>
  <c r="O4822" i="4" a="1"/>
  <c r="O4822" i="4" s="1"/>
  <c r="S4816" i="4"/>
  <c r="S4805" i="4"/>
  <c r="T4805" i="4" s="1"/>
  <c r="O4802" i="4" a="1"/>
  <c r="O4802" i="4" s="1"/>
  <c r="P4781" i="4" a="1"/>
  <c r="P4781" i="4" s="1"/>
  <c r="P4556" i="4" a="1"/>
  <c r="P4556" i="4" s="1"/>
  <c r="O4556" i="4" a="1"/>
  <c r="O4556" i="4" s="1"/>
  <c r="O4249" i="4" a="1"/>
  <c r="O4249" i="4" s="1"/>
  <c r="P4108" i="4" a="1"/>
  <c r="P4108" i="4" s="1"/>
  <c r="O4638" i="4" a="1"/>
  <c r="O4638" i="4" s="1"/>
  <c r="S4638" i="4" s="1"/>
  <c r="T4638" i="4" s="1"/>
  <c r="P4638" i="4" a="1"/>
  <c r="P4638" i="4" s="1"/>
  <c r="T4889" i="4"/>
  <c r="S4811" i="4"/>
  <c r="O4811" i="4" a="1"/>
  <c r="O4811" i="4" s="1"/>
  <c r="S4766" i="4"/>
  <c r="T4766" i="4" s="1"/>
  <c r="P4744" i="4" a="1"/>
  <c r="P4744" i="4" s="1"/>
  <c r="O4744" i="4" a="1"/>
  <c r="O4744" i="4" s="1"/>
  <c r="S4733" i="4"/>
  <c r="S4615" i="4"/>
  <c r="S4567" i="4"/>
  <c r="T4567" i="4" s="1"/>
  <c r="O4206" i="4" a="1"/>
  <c r="O4206" i="4" s="1"/>
  <c r="P4206" i="4" a="1"/>
  <c r="P4206" i="4" s="1"/>
  <c r="T4029" i="4"/>
  <c r="O4020" i="4" a="1"/>
  <c r="O4020" i="4" s="1"/>
  <c r="S4858" i="4"/>
  <c r="P4858" i="4" a="1"/>
  <c r="P4858" i="4" s="1"/>
  <c r="P4817" i="4" a="1"/>
  <c r="P4817" i="4" s="1"/>
  <c r="O4796" i="4" a="1"/>
  <c r="O4796" i="4" s="1"/>
  <c r="P4751" i="4" a="1"/>
  <c r="P4751" i="4" s="1"/>
  <c r="O4751" i="4" a="1"/>
  <c r="O4751" i="4" s="1"/>
  <c r="O4747" i="4" a="1"/>
  <c r="O4747" i="4" s="1"/>
  <c r="S4736" i="4"/>
  <c r="T4736" i="4" s="1"/>
  <c r="S4692" i="4"/>
  <c r="O4618" i="4" a="1"/>
  <c r="O4618" i="4" s="1"/>
  <c r="P4618" i="4" a="1"/>
  <c r="P4618" i="4" s="1"/>
  <c r="P4603" i="4" a="1"/>
  <c r="P4603" i="4" s="1"/>
  <c r="O4603" i="4" a="1"/>
  <c r="O4603" i="4" s="1"/>
  <c r="P4588" i="4" a="1"/>
  <c r="P4588" i="4" s="1"/>
  <c r="O4586" i="4" a="1"/>
  <c r="O4586" i="4" s="1"/>
  <c r="O4568" i="4" a="1"/>
  <c r="O4568" i="4" s="1"/>
  <c r="P4558" i="4" a="1"/>
  <c r="P4558" i="4" s="1"/>
  <c r="O4523" i="4" a="1"/>
  <c r="O4523" i="4" s="1"/>
  <c r="P4523" i="4" a="1"/>
  <c r="P4523" i="4" s="1"/>
  <c r="P4477" i="4" a="1"/>
  <c r="P4477" i="4" s="1"/>
  <c r="O4477" i="4" a="1"/>
  <c r="O4477" i="4" s="1"/>
  <c r="S4477" i="4" s="1"/>
  <c r="S4475" i="4"/>
  <c r="T4475" i="4" s="1"/>
  <c r="O4211" i="4" a="1"/>
  <c r="O4211" i="4" s="1"/>
  <c r="O3929" i="4" a="1"/>
  <c r="O3929" i="4" s="1"/>
  <c r="P3929" i="4" a="1"/>
  <c r="P3929" i="4" s="1"/>
  <c r="S3929" i="4"/>
  <c r="T3929" i="4" s="1"/>
  <c r="O3856" i="4" a="1"/>
  <c r="O3856" i="4" s="1"/>
  <c r="P3856" i="4" a="1"/>
  <c r="P3856" i="4" s="1"/>
  <c r="O3657" i="4" a="1"/>
  <c r="O3657" i="4" s="1"/>
  <c r="P3657" i="4" a="1"/>
  <c r="P3657" i="4" s="1"/>
  <c r="P4874" i="4" a="1"/>
  <c r="P4874" i="4" s="1"/>
  <c r="O4874" i="4" a="1"/>
  <c r="O4874" i="4" s="1"/>
  <c r="P4891" i="4" a="1"/>
  <c r="P4891" i="4" s="1"/>
  <c r="S4891" i="4"/>
  <c r="T4891" i="4" s="1"/>
  <c r="T4853" i="4"/>
  <c r="P4579" i="4" a="1"/>
  <c r="P4579" i="4" s="1"/>
  <c r="O4579" i="4" a="1"/>
  <c r="O4579" i="4" s="1"/>
  <c r="S4748" i="4"/>
  <c r="T4748" i="4" s="1"/>
  <c r="S4872" i="4"/>
  <c r="P4872" i="4" a="1"/>
  <c r="P4872" i="4" s="1"/>
  <c r="T4890" i="4"/>
  <c r="S4832" i="4"/>
  <c r="T4832" i="4" s="1"/>
  <c r="P4832" i="4" a="1"/>
  <c r="P4832" i="4" s="1"/>
  <c r="O4758" i="4" a="1"/>
  <c r="O4758" i="4" s="1"/>
  <c r="P4758" i="4" a="1"/>
  <c r="P4758" i="4" s="1"/>
  <c r="S4747" i="4"/>
  <c r="T4747" i="4" s="1"/>
  <c r="S4859" i="4"/>
  <c r="O4859" i="4" a="1"/>
  <c r="O4859" i="4" s="1"/>
  <c r="O4825" i="4" a="1"/>
  <c r="O4825" i="4" s="1"/>
  <c r="S4767" i="4"/>
  <c r="T4767" i="4" s="1"/>
  <c r="P4765" i="4" a="1"/>
  <c r="P4765" i="4" s="1"/>
  <c r="P4720" i="4" a="1"/>
  <c r="P4720" i="4" s="1"/>
  <c r="O4720" i="4" a="1"/>
  <c r="O4720" i="4" s="1"/>
  <c r="S4688" i="4"/>
  <c r="T4688" i="4" s="1"/>
  <c r="O4649" i="4" a="1"/>
  <c r="O4649" i="4" s="1"/>
  <c r="O4525" i="4" a="1"/>
  <c r="O4525" i="4" s="1"/>
  <c r="P4525" i="4" a="1"/>
  <c r="P4525" i="4" s="1"/>
  <c r="S4525" i="4" s="1"/>
  <c r="T4525" i="4" s="1"/>
  <c r="O4470" i="4" a="1"/>
  <c r="O4470" i="4" s="1"/>
  <c r="P4470" i="4" a="1"/>
  <c r="P4470" i="4" s="1"/>
  <c r="P4395" i="4" a="1"/>
  <c r="P4395" i="4" s="1"/>
  <c r="O4395" i="4" a="1"/>
  <c r="O4395" i="4" s="1"/>
  <c r="S4381" i="4"/>
  <c r="O4213" i="4" a="1"/>
  <c r="O4213" i="4" s="1"/>
  <c r="O4124" i="4" a="1"/>
  <c r="O4124" i="4" s="1"/>
  <c r="P4124" i="4" a="1"/>
  <c r="P4124" i="4" s="1"/>
  <c r="O3869" i="4" a="1"/>
  <c r="O3869" i="4" s="1"/>
  <c r="P3869" i="4" a="1"/>
  <c r="P3869" i="4" s="1"/>
  <c r="P3683" i="4" a="1"/>
  <c r="P3683" i="4" s="1"/>
  <c r="O3683" i="4" a="1"/>
  <c r="O3683" i="4" s="1"/>
  <c r="P4616" i="4" a="1"/>
  <c r="P4616" i="4" s="1"/>
  <c r="O4616" i="4" a="1"/>
  <c r="O4616" i="4" s="1"/>
  <c r="P4448" i="4" a="1"/>
  <c r="P4448" i="4" s="1"/>
  <c r="O4448" i="4" a="1"/>
  <c r="O4448" i="4" s="1"/>
  <c r="O4283" i="4" a="1"/>
  <c r="O4283" i="4" s="1"/>
  <c r="P4283" i="4" a="1"/>
  <c r="P4283" i="4" s="1"/>
  <c r="O4036" i="4" a="1"/>
  <c r="O4036" i="4" s="1"/>
  <c r="S4036" i="4" s="1"/>
  <c r="T4036" i="4" s="1"/>
  <c r="T4892" i="4"/>
  <c r="P4855" i="4" a="1"/>
  <c r="P4855" i="4" s="1"/>
  <c r="S4855" i="4"/>
  <c r="T4855" i="4" s="1"/>
  <c r="O4669" i="4" a="1"/>
  <c r="O4669" i="4" s="1"/>
  <c r="P4669" i="4" a="1"/>
  <c r="P4669" i="4" s="1"/>
  <c r="P4801" i="4" a="1"/>
  <c r="P4801" i="4" s="1"/>
  <c r="O4801" i="4" a="1"/>
  <c r="O4801" i="4" s="1"/>
  <c r="P4776" i="4" a="1"/>
  <c r="P4776" i="4" s="1"/>
  <c r="O4776" i="4" a="1"/>
  <c r="O4776" i="4" s="1"/>
  <c r="S4880" i="4"/>
  <c r="T4880" i="4" s="1"/>
  <c r="P4880" i="4" a="1"/>
  <c r="P4880" i="4" s="1"/>
  <c r="S4695" i="4"/>
  <c r="S4639" i="4"/>
  <c r="T4639" i="4" s="1"/>
  <c r="S4590" i="4"/>
  <c r="T4590" i="4" s="1"/>
  <c r="S4570" i="4"/>
  <c r="T4570" i="4" s="1"/>
  <c r="O4493" i="4" a="1"/>
  <c r="O4493" i="4" s="1"/>
  <c r="P4493" i="4" a="1"/>
  <c r="P4493" i="4" s="1"/>
  <c r="P3955" i="4" a="1"/>
  <c r="P3955" i="4" s="1"/>
  <c r="S3955" i="4"/>
  <c r="T3955" i="4" s="1"/>
  <c r="S4618" i="4"/>
  <c r="T4819" i="4"/>
  <c r="O4799" i="4" a="1"/>
  <c r="O4799" i="4" s="1"/>
  <c r="S4799" i="4" s="1"/>
  <c r="T4799" i="4" s="1"/>
  <c r="P4847" i="4" a="1"/>
  <c r="P4847" i="4" s="1"/>
  <c r="T4831" i="4"/>
  <c r="S4750" i="4"/>
  <c r="T4750" i="4" s="1"/>
  <c r="S4608" i="4"/>
  <c r="T4608" i="4" s="1"/>
  <c r="O4608" i="4" a="1"/>
  <c r="O4608" i="4" s="1"/>
  <c r="P4608" i="4" a="1"/>
  <c r="P4608" i="4" s="1"/>
  <c r="P4573" i="4" a="1"/>
  <c r="P4573" i="4" s="1"/>
  <c r="O4573" i="4" a="1"/>
  <c r="O4573" i="4" s="1"/>
  <c r="S4541" i="4"/>
  <c r="O4541" i="4" a="1"/>
  <c r="O4541" i="4" s="1"/>
  <c r="P4541" i="4" a="1"/>
  <c r="P4541" i="4" s="1"/>
  <c r="O4355" i="4" a="1"/>
  <c r="O4355" i="4" s="1"/>
  <c r="P4355" i="4" a="1"/>
  <c r="P4355" i="4" s="1"/>
  <c r="O4326" i="4" a="1"/>
  <c r="O4326" i="4" s="1"/>
  <c r="P4326" i="4" a="1"/>
  <c r="P4326" i="4" s="1"/>
  <c r="S4326" i="4" s="1"/>
  <c r="O4133" i="4" a="1"/>
  <c r="O4133" i="4" s="1"/>
  <c r="P4133" i="4" a="1"/>
  <c r="P4133" i="4" s="1"/>
  <c r="S4133" i="4" s="1"/>
  <c r="T4133" i="4" s="1"/>
  <c r="O3718" i="4" a="1"/>
  <c r="O3718" i="4" s="1"/>
  <c r="P3718" i="4" a="1"/>
  <c r="P3718" i="4" s="1"/>
  <c r="S3718" i="4"/>
  <c r="T3718" i="4" s="1"/>
  <c r="P3690" i="4" a="1"/>
  <c r="P3690" i="4" s="1"/>
  <c r="S4824" i="4"/>
  <c r="P4824" i="4" a="1"/>
  <c r="P4824" i="4" s="1"/>
  <c r="P4674" i="4" a="1"/>
  <c r="P4674" i="4" s="1"/>
  <c r="O4674" i="4" a="1"/>
  <c r="O4674" i="4" s="1"/>
  <c r="S4588" i="4"/>
  <c r="T4588" i="4" s="1"/>
  <c r="S4901" i="4"/>
  <c r="T4901" i="4" s="1"/>
  <c r="S4828" i="4"/>
  <c r="T4844" i="4"/>
  <c r="P4807" i="4" a="1"/>
  <c r="P4807" i="4" s="1"/>
  <c r="S4807" i="4"/>
  <c r="T4807" i="4" s="1"/>
  <c r="P4892" i="4" a="1"/>
  <c r="P4892" i="4" s="1"/>
  <c r="P4869" i="4" a="1"/>
  <c r="P4869" i="4" s="1"/>
  <c r="T4854" i="4"/>
  <c r="P4849" i="4" a="1"/>
  <c r="P4849" i="4" s="1"/>
  <c r="O4849" i="4" a="1"/>
  <c r="O4849" i="4" s="1"/>
  <c r="O4805" i="4" a="1"/>
  <c r="O4805" i="4" s="1"/>
  <c r="O4789" i="4" a="1"/>
  <c r="O4789" i="4" s="1"/>
  <c r="O4768" i="4" a="1"/>
  <c r="O4768" i="4" s="1"/>
  <c r="P4727" i="4" a="1"/>
  <c r="P4727" i="4" s="1"/>
  <c r="O4727" i="4" a="1"/>
  <c r="O4727" i="4" s="1"/>
  <c r="P4710" i="4" a="1"/>
  <c r="P4710" i="4" s="1"/>
  <c r="S4685" i="4"/>
  <c r="S4684" i="4"/>
  <c r="T4684" i="4" s="1"/>
  <c r="S4653" i="4"/>
  <c r="T4653" i="4" s="1"/>
  <c r="S4643" i="4"/>
  <c r="S4612" i="4"/>
  <c r="O4474" i="4" a="1"/>
  <c r="O4474" i="4" s="1"/>
  <c r="P4474" i="4" a="1"/>
  <c r="P4474" i="4" s="1"/>
  <c r="S4369" i="4"/>
  <c r="P3993" i="4" a="1"/>
  <c r="P3993" i="4" s="1"/>
  <c r="T3894" i="4"/>
  <c r="O3827" i="4" a="1"/>
  <c r="O3827" i="4" s="1"/>
  <c r="P3827" i="4" a="1"/>
  <c r="P3827" i="4" s="1"/>
  <c r="O3690" i="4" a="1"/>
  <c r="O3690" i="4" s="1"/>
  <c r="P4546" i="4" a="1"/>
  <c r="P4546" i="4" s="1"/>
  <c r="S4546" i="4" s="1"/>
  <c r="S4493" i="4"/>
  <c r="T4493" i="4" s="1"/>
  <c r="S4421" i="4"/>
  <c r="T4421" i="4" s="1"/>
  <c r="P4419" i="4" a="1"/>
  <c r="P4419" i="4" s="1"/>
  <c r="O4296" i="4" a="1"/>
  <c r="O4296" i="4" s="1"/>
  <c r="P4296" i="4" a="1"/>
  <c r="P4296" i="4" s="1"/>
  <c r="S4296" i="4" s="1"/>
  <c r="T4296" i="4" s="1"/>
  <c r="O4284" i="4" a="1"/>
  <c r="O4284" i="4" s="1"/>
  <c r="P4284" i="4" a="1"/>
  <c r="P4284" i="4" s="1"/>
  <c r="S4284" i="4" s="1"/>
  <c r="S4283" i="4"/>
  <c r="T4283" i="4" s="1"/>
  <c r="S4051" i="4"/>
  <c r="T4051" i="4" s="1"/>
  <c r="O4043" i="4" a="1"/>
  <c r="O4043" i="4" s="1"/>
  <c r="P4043" i="4" a="1"/>
  <c r="P4043" i="4" s="1"/>
  <c r="S4022" i="4"/>
  <c r="T4022" i="4" s="1"/>
  <c r="T3994" i="4"/>
  <c r="O3922" i="4" a="1"/>
  <c r="O3922" i="4" s="1"/>
  <c r="S3922" i="4"/>
  <c r="T3895" i="4"/>
  <c r="O3750" i="4" a="1"/>
  <c r="O3750" i="4" s="1"/>
  <c r="P3750" i="4" a="1"/>
  <c r="P3750" i="4" s="1"/>
  <c r="O3710" i="4" a="1"/>
  <c r="O3710" i="4" s="1"/>
  <c r="P3710" i="4" a="1"/>
  <c r="P3710" i="4" s="1"/>
  <c r="S3710" i="4"/>
  <c r="S4696" i="4"/>
  <c r="T4696" i="4" s="1"/>
  <c r="S4689" i="4"/>
  <c r="T4689" i="4" s="1"/>
  <c r="P4642" i="4" a="1"/>
  <c r="P4642" i="4" s="1"/>
  <c r="P4630" i="4" a="1"/>
  <c r="P4630" i="4" s="1"/>
  <c r="S4607" i="4"/>
  <c r="T4607" i="4" s="1"/>
  <c r="S4568" i="4"/>
  <c r="P4555" i="4" a="1"/>
  <c r="P4555" i="4" s="1"/>
  <c r="O4555" i="4" a="1"/>
  <c r="O4555" i="4" s="1"/>
  <c r="S4523" i="4"/>
  <c r="T4523" i="4" s="1"/>
  <c r="S4508" i="4"/>
  <c r="T4508" i="4" s="1"/>
  <c r="O4496" i="4" a="1"/>
  <c r="O4496" i="4" s="1"/>
  <c r="P4494" i="4" a="1"/>
  <c r="P4494" i="4" s="1"/>
  <c r="S4485" i="4"/>
  <c r="T4485" i="4" s="1"/>
  <c r="O4483" i="4" a="1"/>
  <c r="O4483" i="4" s="1"/>
  <c r="O4467" i="4" a="1"/>
  <c r="O4467" i="4" s="1"/>
  <c r="P4467" i="4" a="1"/>
  <c r="P4467" i="4" s="1"/>
  <c r="S4465" i="4"/>
  <c r="O4443" i="4" a="1"/>
  <c r="O4443" i="4" s="1"/>
  <c r="P4428" i="4" a="1"/>
  <c r="P4428" i="4" s="1"/>
  <c r="S4428" i="4" s="1"/>
  <c r="T4428" i="4" s="1"/>
  <c r="P4392" i="4" a="1"/>
  <c r="P4392" i="4" s="1"/>
  <c r="P4267" i="4" a="1"/>
  <c r="P4267" i="4" s="1"/>
  <c r="S4267" i="4" s="1"/>
  <c r="P4189" i="4" a="1"/>
  <c r="P4189" i="4" s="1"/>
  <c r="S4189" i="4" s="1"/>
  <c r="T4189" i="4" s="1"/>
  <c r="P4187" i="4" a="1"/>
  <c r="P4187" i="4" s="1"/>
  <c r="P4157" i="4" a="1"/>
  <c r="P4157" i="4" s="1"/>
  <c r="P4077" i="4" a="1"/>
  <c r="P4077" i="4" s="1"/>
  <c r="S4077" i="4" s="1"/>
  <c r="T4077" i="4" s="1"/>
  <c r="O4074" i="4" a="1"/>
  <c r="O4074" i="4" s="1"/>
  <c r="T3998" i="4"/>
  <c r="S3964" i="4"/>
  <c r="T3964" i="4" s="1"/>
  <c r="O3960" i="4" a="1"/>
  <c r="O3960" i="4" s="1"/>
  <c r="P3960" i="4" a="1"/>
  <c r="P3960" i="4" s="1"/>
  <c r="T3918" i="4"/>
  <c r="O3816" i="4" a="1"/>
  <c r="O3816" i="4" s="1"/>
  <c r="P3779" i="4" a="1"/>
  <c r="P3779" i="4" s="1"/>
  <c r="S3779" i="4"/>
  <c r="T3712" i="4"/>
  <c r="S3703" i="4"/>
  <c r="P3703" i="4" a="1"/>
  <c r="P3703" i="4" s="1"/>
  <c r="P3668" i="4" a="1"/>
  <c r="P3668" i="4" s="1"/>
  <c r="S3668" i="4"/>
  <c r="T3668" i="4" s="1"/>
  <c r="O3575" i="4" a="1"/>
  <c r="O3575" i="4" s="1"/>
  <c r="P3575" i="4" a="1"/>
  <c r="P3575" i="4" s="1"/>
  <c r="O3044" i="4" a="1"/>
  <c r="O3044" i="4" s="1"/>
  <c r="P3044" i="4" a="1"/>
  <c r="P3044" i="4" s="1"/>
  <c r="S3044" i="4" s="1"/>
  <c r="S4521" i="4"/>
  <c r="S4514" i="4"/>
  <c r="T4514" i="4" s="1"/>
  <c r="P4471" i="4" a="1"/>
  <c r="P4471" i="4" s="1"/>
  <c r="T4465" i="4"/>
  <c r="S4445" i="4"/>
  <c r="T4445" i="4" s="1"/>
  <c r="S4423" i="4"/>
  <c r="T4423" i="4" s="1"/>
  <c r="O4288" i="4" a="1"/>
  <c r="O4288" i="4" s="1"/>
  <c r="P4272" i="4" a="1"/>
  <c r="P4272" i="4" s="1"/>
  <c r="S4225" i="4"/>
  <c r="T4225" i="4" s="1"/>
  <c r="S4213" i="4"/>
  <c r="T4213" i="4" s="1"/>
  <c r="O4202" i="4" a="1"/>
  <c r="O4202" i="4" s="1"/>
  <c r="P4202" i="4" a="1"/>
  <c r="P4202" i="4" s="1"/>
  <c r="P4183" i="4" a="1"/>
  <c r="P4183" i="4" s="1"/>
  <c r="O4114" i="4" a="1"/>
  <c r="O4114" i="4" s="1"/>
  <c r="O4024" i="4" a="1"/>
  <c r="O4024" i="4" s="1"/>
  <c r="O3969" i="4" a="1"/>
  <c r="O3969" i="4" s="1"/>
  <c r="P3969" i="4" a="1"/>
  <c r="P3969" i="4" s="1"/>
  <c r="O3964" i="4" a="1"/>
  <c r="O3964" i="4" s="1"/>
  <c r="S3809" i="4"/>
  <c r="T3809" i="4" s="1"/>
  <c r="P3809" i="4" a="1"/>
  <c r="P3809" i="4" s="1"/>
  <c r="S3737" i="4"/>
  <c r="T3737" i="4" s="1"/>
  <c r="P3737" i="4" a="1"/>
  <c r="P3737" i="4" s="1"/>
  <c r="O3670" i="4" a="1"/>
  <c r="O3670" i="4" s="1"/>
  <c r="P3670" i="4" a="1"/>
  <c r="P3670" i="4" s="1"/>
  <c r="O3643" i="4" a="1"/>
  <c r="O3643" i="4" s="1"/>
  <c r="P3643" i="4" a="1"/>
  <c r="P3643" i="4" s="1"/>
  <c r="S3643" i="4"/>
  <c r="T3643" i="4" s="1"/>
  <c r="P3122" i="4" a="1"/>
  <c r="P3122" i="4" s="1"/>
  <c r="O3122" i="4" a="1"/>
  <c r="O3122" i="4" s="1"/>
  <c r="S4741" i="4"/>
  <c r="S4644" i="4"/>
  <c r="T4644" i="4" s="1"/>
  <c r="S4613" i="4"/>
  <c r="T4613" i="4" s="1"/>
  <c r="O4451" i="4" a="1"/>
  <c r="O4451" i="4" s="1"/>
  <c r="P4451" i="4" a="1"/>
  <c r="P4451" i="4" s="1"/>
  <c r="O4191" i="4" a="1"/>
  <c r="O4191" i="4" s="1"/>
  <c r="P4191" i="4" a="1"/>
  <c r="P4191" i="4" s="1"/>
  <c r="O4181" i="4" a="1"/>
  <c r="O4181" i="4" s="1"/>
  <c r="P4181" i="4" a="1"/>
  <c r="P4181" i="4" s="1"/>
  <c r="O4058" i="4" a="1"/>
  <c r="O4058" i="4" s="1"/>
  <c r="P4058" i="4" a="1"/>
  <c r="P4058" i="4" s="1"/>
  <c r="P3935" i="4" a="1"/>
  <c r="P3935" i="4" s="1"/>
  <c r="O3935" i="4" a="1"/>
  <c r="O3935" i="4" s="1"/>
  <c r="O3862" i="4" a="1"/>
  <c r="O3862" i="4" s="1"/>
  <c r="P3862" i="4" a="1"/>
  <c r="P3862" i="4" s="1"/>
  <c r="S3862" i="4"/>
  <c r="O3860" i="4" a="1"/>
  <c r="O3860" i="4" s="1"/>
  <c r="P3860" i="4" a="1"/>
  <c r="P3860" i="4" s="1"/>
  <c r="S3558" i="4"/>
  <c r="T3558" i="4" s="1"/>
  <c r="P3558" i="4" a="1"/>
  <c r="P3558" i="4" s="1"/>
  <c r="O3413" i="4" a="1"/>
  <c r="O3413" i="4" s="1"/>
  <c r="S3413" i="4"/>
  <c r="T3413" i="4" s="1"/>
  <c r="P3413" i="4" a="1"/>
  <c r="P3413" i="4" s="1"/>
  <c r="T4896" i="4"/>
  <c r="O4882" i="4" a="1"/>
  <c r="O4882" i="4" s="1"/>
  <c r="S4865" i="4"/>
  <c r="T4865" i="4" s="1"/>
  <c r="P4860" i="4" a="1"/>
  <c r="P4860" i="4" s="1"/>
  <c r="T4856" i="4"/>
  <c r="O4834" i="4" a="1"/>
  <c r="O4834" i="4" s="1"/>
  <c r="S4817" i="4"/>
  <c r="T4817" i="4" s="1"/>
  <c r="P4812" i="4" a="1"/>
  <c r="P4812" i="4" s="1"/>
  <c r="T4808" i="4"/>
  <c r="S4793" i="4"/>
  <c r="O4790" i="4" a="1"/>
  <c r="O4790" i="4" s="1"/>
  <c r="P4728" i="4" a="1"/>
  <c r="P4728" i="4" s="1"/>
  <c r="O4728" i="4" a="1"/>
  <c r="O4728" i="4" s="1"/>
  <c r="S4708" i="4"/>
  <c r="S4697" i="4"/>
  <c r="T4697" i="4" s="1"/>
  <c r="S4693" i="4"/>
  <c r="T4693" i="4" s="1"/>
  <c r="O4680" i="4" a="1"/>
  <c r="O4680" i="4" s="1"/>
  <c r="O4646" i="4" a="1"/>
  <c r="O4646" i="4" s="1"/>
  <c r="S4646" i="4" s="1"/>
  <c r="T4646" i="4" s="1"/>
  <c r="S4645" i="4"/>
  <c r="O4633" i="4" a="1"/>
  <c r="O4633" i="4" s="1"/>
  <c r="O4581" i="4" a="1"/>
  <c r="O4581" i="4" s="1"/>
  <c r="O4576" i="4" a="1"/>
  <c r="O4576" i="4" s="1"/>
  <c r="S4549" i="4"/>
  <c r="S4432" i="4"/>
  <c r="O4415" i="4" a="1"/>
  <c r="O4415" i="4" s="1"/>
  <c r="P4351" i="4" a="1"/>
  <c r="P4351" i="4" s="1"/>
  <c r="P4305" i="4" a="1"/>
  <c r="P4305" i="4" s="1"/>
  <c r="P4264" i="4" a="1"/>
  <c r="P4264" i="4" s="1"/>
  <c r="S4264" i="4" s="1"/>
  <c r="T4264" i="4" s="1"/>
  <c r="P4179" i="4" a="1"/>
  <c r="P4179" i="4" s="1"/>
  <c r="P4175" i="4" a="1"/>
  <c r="P4175" i="4" s="1"/>
  <c r="O4162" i="4" a="1"/>
  <c r="O4162" i="4" s="1"/>
  <c r="P4162" i="4" a="1"/>
  <c r="P4162" i="4" s="1"/>
  <c r="S4091" i="4"/>
  <c r="S4006" i="4"/>
  <c r="O4004" i="4" a="1"/>
  <c r="O4004" i="4" s="1"/>
  <c r="P4004" i="4" a="1"/>
  <c r="P4004" i="4" s="1"/>
  <c r="P3999" i="4" a="1"/>
  <c r="P3999" i="4" s="1"/>
  <c r="O3989" i="4" a="1"/>
  <c r="O3989" i="4" s="1"/>
  <c r="P3989" i="4" a="1"/>
  <c r="P3989" i="4" s="1"/>
  <c r="S3989" i="4"/>
  <c r="T3989" i="4" s="1"/>
  <c r="O3687" i="4" a="1"/>
  <c r="O3687" i="4" s="1"/>
  <c r="O3287" i="4" a="1"/>
  <c r="O3287" i="4" s="1"/>
  <c r="S3287" i="4"/>
  <c r="S4690" i="4"/>
  <c r="T4690" i="4" s="1"/>
  <c r="S4718" i="4"/>
  <c r="S4616" i="4"/>
  <c r="T4616" i="4" s="1"/>
  <c r="O4358" i="4" a="1"/>
  <c r="O4358" i="4" s="1"/>
  <c r="P4358" i="4" a="1"/>
  <c r="P4358" i="4" s="1"/>
  <c r="S4358" i="4" s="1"/>
  <c r="T4358" i="4" s="1"/>
  <c r="O4312" i="4" a="1"/>
  <c r="O4312" i="4" s="1"/>
  <c r="S4312" i="4" s="1"/>
  <c r="T4312" i="4" s="1"/>
  <c r="S3890" i="4"/>
  <c r="P3890" i="4" a="1"/>
  <c r="P3890" i="4" s="1"/>
  <c r="O3848" i="4" a="1"/>
  <c r="O3848" i="4" s="1"/>
  <c r="S3848" i="4"/>
  <c r="T3848" i="4" s="1"/>
  <c r="S4641" i="4"/>
  <c r="T4641" i="4" s="1"/>
  <c r="O4591" i="4" a="1"/>
  <c r="O4591" i="4" s="1"/>
  <c r="P4591" i="4" a="1"/>
  <c r="P4591" i="4" s="1"/>
  <c r="S4557" i="4"/>
  <c r="P4557" i="4" a="1"/>
  <c r="P4557" i="4" s="1"/>
  <c r="S4548" i="4"/>
  <c r="T4548" i="4" s="1"/>
  <c r="S4823" i="4"/>
  <c r="O4823" i="4" a="1"/>
  <c r="O4823" i="4" s="1"/>
  <c r="T4749" i="4"/>
  <c r="S4660" i="4"/>
  <c r="T4660" i="4" s="1"/>
  <c r="S4888" i="4"/>
  <c r="S4788" i="4"/>
  <c r="T4788" i="4" s="1"/>
  <c r="S4752" i="4"/>
  <c r="T4752" i="4" s="1"/>
  <c r="T4701" i="4"/>
  <c r="S4687" i="4"/>
  <c r="T4687" i="4" s="1"/>
  <c r="S4670" i="4"/>
  <c r="S4642" i="4"/>
  <c r="P4507" i="4" a="1"/>
  <c r="P4507" i="4" s="1"/>
  <c r="S4507" i="4"/>
  <c r="T4507" i="4" s="1"/>
  <c r="S4492" i="4"/>
  <c r="P4482" i="4" a="1"/>
  <c r="P4482" i="4" s="1"/>
  <c r="O4482" i="4" a="1"/>
  <c r="O4482" i="4" s="1"/>
  <c r="S4451" i="4"/>
  <c r="T4279" i="4"/>
  <c r="O4241" i="4" a="1"/>
  <c r="O4241" i="4" s="1"/>
  <c r="P4241" i="4" a="1"/>
  <c r="P4241" i="4" s="1"/>
  <c r="O4209" i="4" a="1"/>
  <c r="O4209" i="4" s="1"/>
  <c r="P4209" i="4" a="1"/>
  <c r="P4209" i="4" s="1"/>
  <c r="O4177" i="4" a="1"/>
  <c r="O4177" i="4" s="1"/>
  <c r="S4177" i="4" s="1"/>
  <c r="T4177" i="4" s="1"/>
  <c r="P4177" i="4" a="1"/>
  <c r="P4177" i="4" s="1"/>
  <c r="O4147" i="4" a="1"/>
  <c r="O4147" i="4" s="1"/>
  <c r="S4147" i="4" s="1"/>
  <c r="O4044" i="4" a="1"/>
  <c r="O4044" i="4" s="1"/>
  <c r="T3867" i="4"/>
  <c r="T3789" i="4"/>
  <c r="O3740" i="4" a="1"/>
  <c r="O3740" i="4" s="1"/>
  <c r="P3716" i="4" a="1"/>
  <c r="P3716" i="4" s="1"/>
  <c r="O3716" i="4" a="1"/>
  <c r="O3716" i="4" s="1"/>
  <c r="S4703" i="4"/>
  <c r="T4703" i="4" s="1"/>
  <c r="S4519" i="4"/>
  <c r="T4866" i="4"/>
  <c r="P4454" i="4" a="1"/>
  <c r="P4454" i="4" s="1"/>
  <c r="S4454" i="4" s="1"/>
  <c r="T4454" i="4" s="1"/>
  <c r="O4454" i="4" a="1"/>
  <c r="O4454" i="4" s="1"/>
  <c r="S4840" i="4"/>
  <c r="O4894" i="4" a="1"/>
  <c r="O4894" i="4" s="1"/>
  <c r="T4877" i="4"/>
  <c r="T4868" i="4"/>
  <c r="O4846" i="4" a="1"/>
  <c r="O4846" i="4" s="1"/>
  <c r="T4829" i="4"/>
  <c r="T4820" i="4"/>
  <c r="O4795" i="4" a="1"/>
  <c r="O4795" i="4" s="1"/>
  <c r="S4795" i="4" s="1"/>
  <c r="T4795" i="4" s="1"/>
  <c r="O4783" i="4" a="1"/>
  <c r="O4783" i="4" s="1"/>
  <c r="S4783" i="4" s="1"/>
  <c r="T4783" i="4" s="1"/>
  <c r="O4769" i="4" a="1"/>
  <c r="O4769" i="4" s="1"/>
  <c r="S4739" i="4"/>
  <c r="S4704" i="4"/>
  <c r="T4704" i="4" s="1"/>
  <c r="S4691" i="4"/>
  <c r="O4677" i="4" a="1"/>
  <c r="O4677" i="4" s="1"/>
  <c r="S4640" i="4"/>
  <c r="T4640" i="4" s="1"/>
  <c r="O4604" i="4" a="1"/>
  <c r="O4604" i="4" s="1"/>
  <c r="S4569" i="4"/>
  <c r="O4565" i="4" a="1"/>
  <c r="O4565" i="4" s="1"/>
  <c r="S4565" i="4" s="1"/>
  <c r="T4565" i="4" s="1"/>
  <c r="S4564" i="4"/>
  <c r="S4545" i="4"/>
  <c r="T4545" i="4" s="1"/>
  <c r="O4495" i="4" a="1"/>
  <c r="O4495" i="4" s="1"/>
  <c r="S4495" i="4" s="1"/>
  <c r="T4495" i="4" s="1"/>
  <c r="T4476" i="4"/>
  <c r="O4427" i="4" a="1"/>
  <c r="O4427" i="4" s="1"/>
  <c r="P4427" i="4" a="1"/>
  <c r="P4427" i="4" s="1"/>
  <c r="S4427" i="4" s="1"/>
  <c r="T4427" i="4" s="1"/>
  <c r="S4426" i="4"/>
  <c r="T4426" i="4" s="1"/>
  <c r="S4424" i="4"/>
  <c r="T4424" i="4" s="1"/>
  <c r="O4418" i="4" a="1"/>
  <c r="O4418" i="4" s="1"/>
  <c r="P4348" i="4" a="1"/>
  <c r="P4348" i="4" s="1"/>
  <c r="P4271" i="4" a="1"/>
  <c r="P4271" i="4" s="1"/>
  <c r="O4266" i="4" a="1"/>
  <c r="O4266" i="4" s="1"/>
  <c r="P4266" i="4" a="1"/>
  <c r="P4266" i="4" s="1"/>
  <c r="O4120" i="4" a="1"/>
  <c r="O4120" i="4" s="1"/>
  <c r="S4120" i="4"/>
  <c r="T4120" i="4" s="1"/>
  <c r="P4105" i="4" a="1"/>
  <c r="P4105" i="4" s="1"/>
  <c r="P3907" i="4" a="1"/>
  <c r="P3907" i="4" s="1"/>
  <c r="O3907" i="4" a="1"/>
  <c r="O3907" i="4" s="1"/>
  <c r="P3840" i="4" a="1"/>
  <c r="P3840" i="4" s="1"/>
  <c r="S3840" i="4"/>
  <c r="O3799" i="4" a="1"/>
  <c r="O3799" i="4" s="1"/>
  <c r="O3676" i="4" a="1"/>
  <c r="O3676" i="4" s="1"/>
  <c r="S3676" i="4"/>
  <c r="T3676" i="4" s="1"/>
  <c r="O3628" i="4" a="1"/>
  <c r="O3628" i="4" s="1"/>
  <c r="S3628" i="4"/>
  <c r="T3628" i="4" s="1"/>
  <c r="T3622" i="4"/>
  <c r="S4595" i="4"/>
  <c r="T4595" i="4" s="1"/>
  <c r="S4571" i="4"/>
  <c r="P4356" i="4" a="1"/>
  <c r="P4356" i="4" s="1"/>
  <c r="O4356" i="4" a="1"/>
  <c r="O4356" i="4" s="1"/>
  <c r="S4871" i="4"/>
  <c r="O4871" i="4" a="1"/>
  <c r="O4871" i="4" s="1"/>
  <c r="T4818" i="4"/>
  <c r="S4655" i="4"/>
  <c r="T4655" i="4" s="1"/>
  <c r="S4637" i="4"/>
  <c r="T4637" i="4" s="1"/>
  <c r="S4566" i="4"/>
  <c r="S4883" i="4"/>
  <c r="O4883" i="4" a="1"/>
  <c r="O4883" i="4" s="1"/>
  <c r="T4878" i="4"/>
  <c r="S4835" i="4"/>
  <c r="O4835" i="4" a="1"/>
  <c r="O4835" i="4" s="1"/>
  <c r="T4830" i="4"/>
  <c r="S4742" i="4"/>
  <c r="S4694" i="4"/>
  <c r="P4598" i="4" a="1"/>
  <c r="P4598" i="4" s="1"/>
  <c r="S4598" i="4" s="1"/>
  <c r="T4598" i="4" s="1"/>
  <c r="O4598" i="4" a="1"/>
  <c r="O4598" i="4" s="1"/>
  <c r="S4597" i="4"/>
  <c r="T4597" i="4" s="1"/>
  <c r="S4418" i="4"/>
  <c r="P4401" i="4" a="1"/>
  <c r="P4401" i="4" s="1"/>
  <c r="O4401" i="4" a="1"/>
  <c r="O4401" i="4" s="1"/>
  <c r="O4188" i="4" a="1"/>
  <c r="O4188" i="4" s="1"/>
  <c r="P4188" i="4" a="1"/>
  <c r="P4188" i="4" s="1"/>
  <c r="O4182" i="4" a="1"/>
  <c r="O4182" i="4" s="1"/>
  <c r="P4182" i="4" a="1"/>
  <c r="P4182" i="4" s="1"/>
  <c r="S4182" i="4" s="1"/>
  <c r="T3951" i="4"/>
  <c r="S3909" i="4"/>
  <c r="P3909" i="4" a="1"/>
  <c r="P3909" i="4" s="1"/>
  <c r="S3885" i="4"/>
  <c r="O3885" i="4" a="1"/>
  <c r="O3885" i="4" s="1"/>
  <c r="P3885" i="4" a="1"/>
  <c r="P3885" i="4" s="1"/>
  <c r="O3791" i="4" a="1"/>
  <c r="O3791" i="4" s="1"/>
  <c r="P3791" i="4" a="1"/>
  <c r="P3791" i="4" s="1"/>
  <c r="O3742" i="4" a="1"/>
  <c r="O3742" i="4" s="1"/>
  <c r="P3742" i="4" a="1"/>
  <c r="P3742" i="4" s="1"/>
  <c r="P3201" i="4" a="1"/>
  <c r="P3201" i="4" s="1"/>
  <c r="O3201" i="4" a="1"/>
  <c r="O3201" i="4" s="1"/>
  <c r="T3609" i="4"/>
  <c r="T3581" i="4"/>
  <c r="T3543" i="4"/>
  <c r="O3484" i="4" a="1"/>
  <c r="O3484" i="4" s="1"/>
  <c r="P3484" i="4" a="1"/>
  <c r="P3484" i="4" s="1"/>
  <c r="O3470" i="4" a="1"/>
  <c r="O3470" i="4" s="1"/>
  <c r="P3470" i="4" a="1"/>
  <c r="P3470" i="4" s="1"/>
  <c r="S3470" i="4"/>
  <c r="T3470" i="4" s="1"/>
  <c r="P3454" i="4" a="1"/>
  <c r="P3454" i="4" s="1"/>
  <c r="O3454" i="4" a="1"/>
  <c r="O3454" i="4" s="1"/>
  <c r="P3171" i="4" a="1"/>
  <c r="P3171" i="4" s="1"/>
  <c r="O3171" i="4" a="1"/>
  <c r="O3171" i="4" s="1"/>
  <c r="S3171" i="4"/>
  <c r="S3969" i="4"/>
  <c r="T3969" i="4" s="1"/>
  <c r="O3951" i="4" a="1"/>
  <c r="O3951" i="4" s="1"/>
  <c r="P3951" i="4" a="1"/>
  <c r="P3951" i="4" s="1"/>
  <c r="T3860" i="4"/>
  <c r="S3827" i="4"/>
  <c r="S3745" i="4"/>
  <c r="O3745" i="4" a="1"/>
  <c r="O3745" i="4" s="1"/>
  <c r="P3732" i="4" a="1"/>
  <c r="P3732" i="4" s="1"/>
  <c r="S3732" i="4"/>
  <c r="S3663" i="4"/>
  <c r="T3663" i="4" s="1"/>
  <c r="O3663" i="4" a="1"/>
  <c r="O3663" i="4" s="1"/>
  <c r="O3039" i="4" a="1"/>
  <c r="O3039" i="4" s="1"/>
  <c r="S3039" i="4" s="1"/>
  <c r="T3039" i="4" s="1"/>
  <c r="P3039" i="4" a="1"/>
  <c r="P3039" i="4" s="1"/>
  <c r="O3032" i="4" a="1"/>
  <c r="O3032" i="4" s="1"/>
  <c r="P3032" i="4" a="1"/>
  <c r="P3032" i="4" s="1"/>
  <c r="S3032" i="4" s="1"/>
  <c r="O3022" i="4" a="1"/>
  <c r="O3022" i="4" s="1"/>
  <c r="P3022" i="4" a="1"/>
  <c r="P3022" i="4" s="1"/>
  <c r="S4041" i="4"/>
  <c r="T4041" i="4" s="1"/>
  <c r="P4026" i="4" a="1"/>
  <c r="P4026" i="4" s="1"/>
  <c r="O4026" i="4" a="1"/>
  <c r="O4026" i="4" s="1"/>
  <c r="T3944" i="4"/>
  <c r="S3940" i="4"/>
  <c r="T3940" i="4" s="1"/>
  <c r="P3923" i="4" a="1"/>
  <c r="P3923" i="4" s="1"/>
  <c r="O3916" i="4" a="1"/>
  <c r="O3916" i="4" s="1"/>
  <c r="T3893" i="4"/>
  <c r="O3876" i="4" a="1"/>
  <c r="O3876" i="4" s="1"/>
  <c r="S3876" i="4"/>
  <c r="S3855" i="4"/>
  <c r="T3855" i="4" s="1"/>
  <c r="P3841" i="4" a="1"/>
  <c r="P3841" i="4" s="1"/>
  <c r="T3790" i="4"/>
  <c r="T3762" i="4"/>
  <c r="P3709" i="4" a="1"/>
  <c r="P3709" i="4" s="1"/>
  <c r="O3709" i="4" a="1"/>
  <c r="O3709" i="4" s="1"/>
  <c r="T3707" i="4"/>
  <c r="P3700" i="4" a="1"/>
  <c r="P3700" i="4" s="1"/>
  <c r="O3693" i="4" a="1"/>
  <c r="O3693" i="4" s="1"/>
  <c r="S3670" i="4"/>
  <c r="T3670" i="4" s="1"/>
  <c r="P3587" i="4" a="1"/>
  <c r="P3587" i="4" s="1"/>
  <c r="P3494" i="4" a="1"/>
  <c r="P3494" i="4" s="1"/>
  <c r="T3483" i="4"/>
  <c r="P3478" i="4" a="1"/>
  <c r="P3478" i="4" s="1"/>
  <c r="P3332" i="4" a="1"/>
  <c r="P3332" i="4" s="1"/>
  <c r="S3332" i="4" s="1"/>
  <c r="P3131" i="4" a="1"/>
  <c r="P3131" i="4" s="1"/>
  <c r="S3131" i="4" s="1"/>
  <c r="T3131" i="4" s="1"/>
  <c r="P4158" i="4" a="1"/>
  <c r="P4158" i="4" s="1"/>
  <c r="P4155" i="4" a="1"/>
  <c r="P4155" i="4" s="1"/>
  <c r="P4150" i="4" a="1"/>
  <c r="P4150" i="4" s="1"/>
  <c r="S4150" i="4" s="1"/>
  <c r="T4150" i="4" s="1"/>
  <c r="P4080" i="4" a="1"/>
  <c r="P4080" i="4" s="1"/>
  <c r="S4080" i="4" s="1"/>
  <c r="T4080" i="4" s="1"/>
  <c r="P4076" i="4" a="1"/>
  <c r="P4076" i="4" s="1"/>
  <c r="S4076" i="4" s="1"/>
  <c r="T4076" i="4" s="1"/>
  <c r="S4072" i="4"/>
  <c r="T4072" i="4" s="1"/>
  <c r="P4065" i="4" a="1"/>
  <c r="P4065" i="4" s="1"/>
  <c r="P4042" i="4" a="1"/>
  <c r="P4042" i="4" s="1"/>
  <c r="O4019" i="4" a="1"/>
  <c r="O4019" i="4" s="1"/>
  <c r="S3947" i="4"/>
  <c r="T3947" i="4" s="1"/>
  <c r="O3947" i="4" a="1"/>
  <c r="O3947" i="4" s="1"/>
  <c r="P3947" i="4" a="1"/>
  <c r="P3947" i="4" s="1"/>
  <c r="O3940" i="4" a="1"/>
  <c r="O3940" i="4" s="1"/>
  <c r="P3936" i="4" a="1"/>
  <c r="P3936" i="4" s="1"/>
  <c r="P3934" i="4" a="1"/>
  <c r="P3934" i="4" s="1"/>
  <c r="O3893" i="4" a="1"/>
  <c r="O3893" i="4" s="1"/>
  <c r="O3884" i="4" a="1"/>
  <c r="O3884" i="4" s="1"/>
  <c r="P3884" i="4" a="1"/>
  <c r="P3884" i="4" s="1"/>
  <c r="S3870" i="4"/>
  <c r="T3870" i="4" s="1"/>
  <c r="O3855" i="4" a="1"/>
  <c r="O3855" i="4" s="1"/>
  <c r="O3841" i="4" a="1"/>
  <c r="O3841" i="4" s="1"/>
  <c r="P3792" i="4" a="1"/>
  <c r="P3792" i="4" s="1"/>
  <c r="T3767" i="4"/>
  <c r="P3743" i="4" a="1"/>
  <c r="P3743" i="4" s="1"/>
  <c r="S3743" i="4"/>
  <c r="T3743" i="4" s="1"/>
  <c r="O3738" i="4" a="1"/>
  <c r="O3738" i="4" s="1"/>
  <c r="P3733" i="4" a="1"/>
  <c r="P3733" i="4" s="1"/>
  <c r="S3688" i="4"/>
  <c r="O3688" i="4" a="1"/>
  <c r="O3688" i="4" s="1"/>
  <c r="O3685" i="4" a="1"/>
  <c r="O3685" i="4" s="1"/>
  <c r="P3685" i="4" a="1"/>
  <c r="P3685" i="4" s="1"/>
  <c r="S3678" i="4"/>
  <c r="T3678" i="4" s="1"/>
  <c r="P3640" i="4" a="1"/>
  <c r="P3640" i="4" s="1"/>
  <c r="T3625" i="4"/>
  <c r="P3591" i="4" a="1"/>
  <c r="P3591" i="4" s="1"/>
  <c r="P3566" i="4" a="1"/>
  <c r="P3566" i="4" s="1"/>
  <c r="O3514" i="4" a="1"/>
  <c r="O3514" i="4" s="1"/>
  <c r="P3514" i="4" a="1"/>
  <c r="P3514" i="4" s="1"/>
  <c r="T3405" i="4"/>
  <c r="P3376" i="4" a="1"/>
  <c r="P3376" i="4" s="1"/>
  <c r="S3376" i="4" s="1"/>
  <c r="T3376" i="4" s="1"/>
  <c r="O3376" i="4" a="1"/>
  <c r="O3376" i="4" s="1"/>
  <c r="O3133" i="4" a="1"/>
  <c r="O3133" i="4" s="1"/>
  <c r="S3133" i="4"/>
  <c r="T3133" i="4" s="1"/>
  <c r="P4151" i="4" a="1"/>
  <c r="P4151" i="4" s="1"/>
  <c r="S4151" i="4" s="1"/>
  <c r="T4151" i="4" s="1"/>
  <c r="O4023" i="4" a="1"/>
  <c r="O4023" i="4" s="1"/>
  <c r="S4023" i="4" s="1"/>
  <c r="T4023" i="4" s="1"/>
  <c r="P4023" i="4" a="1"/>
  <c r="P4023" i="4" s="1"/>
  <c r="S3999" i="4"/>
  <c r="T3999" i="4" s="1"/>
  <c r="O3988" i="4" a="1"/>
  <c r="O3988" i="4" s="1"/>
  <c r="P3988" i="4" a="1"/>
  <c r="P3988" i="4" s="1"/>
  <c r="S3957" i="4"/>
  <c r="T3829" i="4"/>
  <c r="S3803" i="4"/>
  <c r="S3798" i="4"/>
  <c r="P3798" i="4" a="1"/>
  <c r="P3798" i="4" s="1"/>
  <c r="P3769" i="4" a="1"/>
  <c r="P3769" i="4" s="1"/>
  <c r="S3769" i="4"/>
  <c r="T3769" i="4" s="1"/>
  <c r="O3757" i="4" a="1"/>
  <c r="O3757" i="4" s="1"/>
  <c r="P3757" i="4" a="1"/>
  <c r="P3757" i="4" s="1"/>
  <c r="P3741" i="4" a="1"/>
  <c r="P3741" i="4" s="1"/>
  <c r="T3738" i="4"/>
  <c r="S3691" i="4"/>
  <c r="O3691" i="4" a="1"/>
  <c r="O3691" i="4" s="1"/>
  <c r="S3659" i="4"/>
  <c r="O3471" i="4" a="1"/>
  <c r="O3471" i="4" s="1"/>
  <c r="P3471" i="4" a="1"/>
  <c r="P3471" i="4" s="1"/>
  <c r="T3460" i="4"/>
  <c r="S3350" i="4"/>
  <c r="T3350" i="4" s="1"/>
  <c r="O3225" i="4" a="1"/>
  <c r="O3225" i="4" s="1"/>
  <c r="P3225" i="4" a="1"/>
  <c r="P3225" i="4" s="1"/>
  <c r="O3096" i="4" a="1"/>
  <c r="O3096" i="4" s="1"/>
  <c r="P3096" i="4" a="1"/>
  <c r="P3096" i="4" s="1"/>
  <c r="O3081" i="4" a="1"/>
  <c r="O3081" i="4" s="1"/>
  <c r="P3081" i="4" a="1"/>
  <c r="P3081" i="4" s="1"/>
  <c r="S4496" i="4"/>
  <c r="T4274" i="4"/>
  <c r="S4183" i="4"/>
  <c r="S4180" i="4"/>
  <c r="T4180" i="4" s="1"/>
  <c r="S4156" i="4"/>
  <c r="T4156" i="4" s="1"/>
  <c r="P4152" i="4" a="1"/>
  <c r="P4152" i="4" s="1"/>
  <c r="S4152" i="4" s="1"/>
  <c r="T4152" i="4" s="1"/>
  <c r="S4137" i="4"/>
  <c r="T4137" i="4" s="1"/>
  <c r="O4050" i="4" a="1"/>
  <c r="O4050" i="4" s="1"/>
  <c r="O4045" i="4" a="1"/>
  <c r="O4045" i="4" s="1"/>
  <c r="S4031" i="4"/>
  <c r="O4005" i="4" a="1"/>
  <c r="O4005" i="4" s="1"/>
  <c r="S4005" i="4" s="1"/>
  <c r="T4005" i="4" s="1"/>
  <c r="O3961" i="4" a="1"/>
  <c r="O3961" i="4" s="1"/>
  <c r="S3897" i="4"/>
  <c r="T3897" i="4" s="1"/>
  <c r="S3873" i="4"/>
  <c r="T3873" i="4" s="1"/>
  <c r="S3844" i="4"/>
  <c r="T3844" i="4" s="1"/>
  <c r="S3843" i="4"/>
  <c r="T3843" i="4" s="1"/>
  <c r="P3815" i="4" a="1"/>
  <c r="P3815" i="4" s="1"/>
  <c r="S3815" i="4"/>
  <c r="T3813" i="4"/>
  <c r="T3810" i="4"/>
  <c r="O3796" i="4" a="1"/>
  <c r="O3796" i="4" s="1"/>
  <c r="P3796" i="4" a="1"/>
  <c r="P3796" i="4" s="1"/>
  <c r="P3763" i="4" a="1"/>
  <c r="P3763" i="4" s="1"/>
  <c r="T3761" i="4"/>
  <c r="O3741" i="4" a="1"/>
  <c r="O3741" i="4" s="1"/>
  <c r="S3736" i="4"/>
  <c r="T3736" i="4" s="1"/>
  <c r="O3736" i="4" a="1"/>
  <c r="O3736" i="4" s="1"/>
  <c r="S3719" i="4"/>
  <c r="T3719" i="4" s="1"/>
  <c r="T3696" i="4"/>
  <c r="O3651" i="4" a="1"/>
  <c r="O3651" i="4" s="1"/>
  <c r="P3651" i="4" a="1"/>
  <c r="P3651" i="4" s="1"/>
  <c r="P3631" i="4" a="1"/>
  <c r="P3631" i="4" s="1"/>
  <c r="S3631" i="4"/>
  <c r="T3631" i="4" s="1"/>
  <c r="P3593" i="4" a="1"/>
  <c r="P3593" i="4" s="1"/>
  <c r="T3555" i="4"/>
  <c r="T3548" i="4"/>
  <c r="P3422" i="4" a="1"/>
  <c r="P3422" i="4" s="1"/>
  <c r="O3422" i="4" a="1"/>
  <c r="O3422" i="4" s="1"/>
  <c r="T3337" i="4"/>
  <c r="O3314" i="4" a="1"/>
  <c r="O3314" i="4" s="1"/>
  <c r="P3243" i="4" a="1"/>
  <c r="P3243" i="4" s="1"/>
  <c r="O3243" i="4" a="1"/>
  <c r="O3243" i="4" s="1"/>
  <c r="S3243" i="4"/>
  <c r="T3243" i="4" s="1"/>
  <c r="P3218" i="4" a="1"/>
  <c r="P3218" i="4" s="1"/>
  <c r="O3218" i="4" a="1"/>
  <c r="O3218" i="4" s="1"/>
  <c r="S3191" i="4"/>
  <c r="S3973" i="4"/>
  <c r="T3973" i="4" s="1"/>
  <c r="O3973" i="4" a="1"/>
  <c r="O3973" i="4" s="1"/>
  <c r="O3952" i="4" a="1"/>
  <c r="O3952" i="4" s="1"/>
  <c r="P3952" i="4" a="1"/>
  <c r="P3952" i="4" s="1"/>
  <c r="S3926" i="4"/>
  <c r="T3926" i="4" s="1"/>
  <c r="P3926" i="4" a="1"/>
  <c r="P3926" i="4" s="1"/>
  <c r="O3727" i="4" a="1"/>
  <c r="O3727" i="4" s="1"/>
  <c r="P3727" i="4" a="1"/>
  <c r="P3727" i="4" s="1"/>
  <c r="O3725" i="4" a="1"/>
  <c r="O3725" i="4" s="1"/>
  <c r="S3725" i="4"/>
  <c r="T3725" i="4" s="1"/>
  <c r="O3610" i="4" a="1"/>
  <c r="O3610" i="4" s="1"/>
  <c r="S3610" i="4"/>
  <c r="T3610" i="4" s="1"/>
  <c r="T3466" i="4"/>
  <c r="S3460" i="4"/>
  <c r="P3460" i="4" a="1"/>
  <c r="P3460" i="4" s="1"/>
  <c r="S3335" i="4"/>
  <c r="S4487" i="4"/>
  <c r="T4487" i="4" s="1"/>
  <c r="S4463" i="4"/>
  <c r="S4452" i="4"/>
  <c r="T4452" i="4" s="1"/>
  <c r="S4438" i="4"/>
  <c r="T4438" i="4" s="1"/>
  <c r="P4319" i="4" a="1"/>
  <c r="P4319" i="4" s="1"/>
  <c r="S4319" i="4" s="1"/>
  <c r="T4319" i="4" s="1"/>
  <c r="S4158" i="4"/>
  <c r="T4158" i="4" s="1"/>
  <c r="O4084" i="4" a="1"/>
  <c r="O4084" i="4" s="1"/>
  <c r="P4084" i="4" a="1"/>
  <c r="P4084" i="4" s="1"/>
  <c r="S4084" i="4" s="1"/>
  <c r="P4063" i="4" a="1"/>
  <c r="P4063" i="4" s="1"/>
  <c r="O4055" i="4" a="1"/>
  <c r="O4055" i="4" s="1"/>
  <c r="P4055" i="4" a="1"/>
  <c r="P4055" i="4" s="1"/>
  <c r="P4027" i="4" a="1"/>
  <c r="P4027" i="4" s="1"/>
  <c r="S4027" i="4" s="1"/>
  <c r="T4027" i="4" s="1"/>
  <c r="P3950" i="4" a="1"/>
  <c r="P3950" i="4" s="1"/>
  <c r="T3861" i="4"/>
  <c r="P3844" i="4" a="1"/>
  <c r="P3844" i="4" s="1"/>
  <c r="O3823" i="4" a="1"/>
  <c r="O3823" i="4" s="1"/>
  <c r="P3823" i="4" a="1"/>
  <c r="P3823" i="4" s="1"/>
  <c r="O3781" i="4" a="1"/>
  <c r="O3781" i="4" s="1"/>
  <c r="P3781" i="4" a="1"/>
  <c r="P3781" i="4" s="1"/>
  <c r="O3761" i="4" a="1"/>
  <c r="O3761" i="4" s="1"/>
  <c r="P3761" i="4" a="1"/>
  <c r="P3761" i="4" s="1"/>
  <c r="S3746" i="4"/>
  <c r="P3746" i="4" a="1"/>
  <c r="P3746" i="4" s="1"/>
  <c r="T3684" i="4"/>
  <c r="S3611" i="4"/>
  <c r="T3611" i="4" s="1"/>
  <c r="O3605" i="4" a="1"/>
  <c r="O3605" i="4" s="1"/>
  <c r="P3605" i="4" a="1"/>
  <c r="P3605" i="4" s="1"/>
  <c r="P3518" i="4" a="1"/>
  <c r="P3518" i="4" s="1"/>
  <c r="O3475" i="4" a="1"/>
  <c r="O3475" i="4" s="1"/>
  <c r="P3475" i="4" a="1"/>
  <c r="P3475" i="4" s="1"/>
  <c r="O3272" i="4" a="1"/>
  <c r="O3272" i="4" s="1"/>
  <c r="S3272" i="4"/>
  <c r="T3272" i="4" s="1"/>
  <c r="O3227" i="4" a="1"/>
  <c r="O3227" i="4" s="1"/>
  <c r="S3227" i="4"/>
  <c r="T3227" i="4" s="1"/>
  <c r="P3227" i="4" a="1"/>
  <c r="P3227" i="4" s="1"/>
  <c r="S4798" i="4"/>
  <c r="T4798" i="4" s="1"/>
  <c r="S4781" i="4"/>
  <c r="T4781" i="4" s="1"/>
  <c r="S4743" i="4"/>
  <c r="T4743" i="4" s="1"/>
  <c r="S4735" i="4"/>
  <c r="T4735" i="4" s="1"/>
  <c r="S4682" i="4"/>
  <c r="T4682" i="4" s="1"/>
  <c r="S4654" i="4"/>
  <c r="T4654" i="4" s="1"/>
  <c r="S4629" i="4"/>
  <c r="T4629" i="4" s="1"/>
  <c r="S4600" i="4"/>
  <c r="T4600" i="4" s="1"/>
  <c r="S4596" i="4"/>
  <c r="T4596" i="4" s="1"/>
  <c r="O4553" i="4" a="1"/>
  <c r="O4553" i="4" s="1"/>
  <c r="S4553" i="4" s="1"/>
  <c r="T4553" i="4" s="1"/>
  <c r="S4552" i="4"/>
  <c r="T4552" i="4" s="1"/>
  <c r="S4550" i="4"/>
  <c r="T4550" i="4" s="1"/>
  <c r="S4522" i="4"/>
  <c r="T4522" i="4" s="1"/>
  <c r="O4502" i="4" a="1"/>
  <c r="O4502" i="4" s="1"/>
  <c r="S4502" i="4" s="1"/>
  <c r="T4502" i="4" s="1"/>
  <c r="S4446" i="4"/>
  <c r="T4446" i="4" s="1"/>
  <c r="O4436" i="4" a="1"/>
  <c r="O4436" i="4" s="1"/>
  <c r="S4379" i="4"/>
  <c r="T4379" i="4" s="1"/>
  <c r="P4371" i="4" a="1"/>
  <c r="P4371" i="4" s="1"/>
  <c r="P4224" i="4" a="1"/>
  <c r="P4224" i="4" s="1"/>
  <c r="S4224" i="4" s="1"/>
  <c r="T4224" i="4" s="1"/>
  <c r="S4223" i="4"/>
  <c r="T4223" i="4" s="1"/>
  <c r="P4156" i="4" a="1"/>
  <c r="P4156" i="4" s="1"/>
  <c r="P4144" i="4" a="1"/>
  <c r="P4144" i="4" s="1"/>
  <c r="O4008" i="4" a="1"/>
  <c r="O4008" i="4" s="1"/>
  <c r="P4008" i="4" a="1"/>
  <c r="P4008" i="4" s="1"/>
  <c r="O3998" i="4" a="1"/>
  <c r="O3998" i="4" s="1"/>
  <c r="P3998" i="4" a="1"/>
  <c r="P3998" i="4" s="1"/>
  <c r="P3987" i="4" a="1"/>
  <c r="P3987" i="4" s="1"/>
  <c r="S3979" i="4"/>
  <c r="T3979" i="4" s="1"/>
  <c r="P3979" i="4" a="1"/>
  <c r="P3979" i="4" s="1"/>
  <c r="S3975" i="4"/>
  <c r="O3975" i="4" a="1"/>
  <c r="O3975" i="4" s="1"/>
  <c r="P3975" i="4" a="1"/>
  <c r="P3975" i="4" s="1"/>
  <c r="P3971" i="4" a="1"/>
  <c r="P3971" i="4" s="1"/>
  <c r="O3948" i="4" a="1"/>
  <c r="O3948" i="4" s="1"/>
  <c r="O3943" i="4" a="1"/>
  <c r="O3943" i="4" s="1"/>
  <c r="T3905" i="4"/>
  <c r="P3879" i="4" a="1"/>
  <c r="P3879" i="4" s="1"/>
  <c r="O3879" i="4" a="1"/>
  <c r="O3879" i="4" s="1"/>
  <c r="S3868" i="4"/>
  <c r="T3868" i="4" s="1"/>
  <c r="O3850" i="4" a="1"/>
  <c r="O3850" i="4" s="1"/>
  <c r="T3830" i="4"/>
  <c r="S3828" i="4"/>
  <c r="T3828" i="4" s="1"/>
  <c r="P3820" i="4" a="1"/>
  <c r="P3820" i="4" s="1"/>
  <c r="P3818" i="4" a="1"/>
  <c r="P3818" i="4" s="1"/>
  <c r="P3793" i="4" a="1"/>
  <c r="P3793" i="4" s="1"/>
  <c r="T3768" i="4"/>
  <c r="O3694" i="4" a="1"/>
  <c r="O3694" i="4" s="1"/>
  <c r="P3694" i="4" a="1"/>
  <c r="P3694" i="4" s="1"/>
  <c r="P3666" i="4" a="1"/>
  <c r="P3666" i="4" s="1"/>
  <c r="O3666" i="4" a="1"/>
  <c r="O3666" i="4" s="1"/>
  <c r="O3552" i="4" a="1"/>
  <c r="O3552" i="4" s="1"/>
  <c r="S3552" i="4"/>
  <c r="T3552" i="4" s="1"/>
  <c r="T3503" i="4"/>
  <c r="S3466" i="4"/>
  <c r="O3466" i="4" a="1"/>
  <c r="O3466" i="4" s="1"/>
  <c r="O3362" i="4" a="1"/>
  <c r="O3362" i="4" s="1"/>
  <c r="P3362" i="4" a="1"/>
  <c r="P3362" i="4" s="1"/>
  <c r="O3345" i="4" a="1"/>
  <c r="O3345" i="4" s="1"/>
  <c r="P3345" i="4" a="1"/>
  <c r="P3345" i="4" s="1"/>
  <c r="S4621" i="4"/>
  <c r="S4517" i="4"/>
  <c r="T4517" i="4" s="1"/>
  <c r="S4511" i="4"/>
  <c r="S4494" i="4"/>
  <c r="S4175" i="4"/>
  <c r="T4175" i="4" s="1"/>
  <c r="T3928" i="4"/>
  <c r="S3733" i="4"/>
  <c r="T3733" i="4" s="1"/>
  <c r="P3692" i="4" a="1"/>
  <c r="P3692" i="4" s="1"/>
  <c r="O3692" i="4" a="1"/>
  <c r="O3692" i="4" s="1"/>
  <c r="P3618" i="4" a="1"/>
  <c r="P3618" i="4" s="1"/>
  <c r="O3618" i="4" a="1"/>
  <c r="O3618" i="4" s="1"/>
  <c r="S3618" i="4"/>
  <c r="O3611" i="4" a="1"/>
  <c r="O3611" i="4" s="1"/>
  <c r="P3580" i="4" a="1"/>
  <c r="P3580" i="4" s="1"/>
  <c r="S3580" i="4"/>
  <c r="T3580" i="4" s="1"/>
  <c r="O3554" i="4" a="1"/>
  <c r="O3554" i="4" s="1"/>
  <c r="P3554" i="4" a="1"/>
  <c r="P3554" i="4" s="1"/>
  <c r="S3162" i="4"/>
  <c r="T3162" i="4" s="1"/>
  <c r="S3451" i="4"/>
  <c r="P3432" i="4" a="1"/>
  <c r="P3432" i="4" s="1"/>
  <c r="O3432" i="4" a="1"/>
  <c r="O3432" i="4" s="1"/>
  <c r="S3422" i="4"/>
  <c r="T3422" i="4" s="1"/>
  <c r="S3400" i="4"/>
  <c r="P3394" i="4" a="1"/>
  <c r="P3394" i="4" s="1"/>
  <c r="S3394" i="4" s="1"/>
  <c r="O3384" i="4" a="1"/>
  <c r="O3384" i="4" s="1"/>
  <c r="S3374" i="4"/>
  <c r="T3374" i="4" s="1"/>
  <c r="S3363" i="4"/>
  <c r="T3363" i="4" s="1"/>
  <c r="O3305" i="4" a="1"/>
  <c r="O3305" i="4" s="1"/>
  <c r="T3288" i="4"/>
  <c r="S3285" i="4"/>
  <c r="P3285" i="4" a="1"/>
  <c r="P3285" i="4" s="1"/>
  <c r="P3263" i="4" a="1"/>
  <c r="P3263" i="4" s="1"/>
  <c r="O3263" i="4" a="1"/>
  <c r="O3263" i="4" s="1"/>
  <c r="P3230" i="4" a="1"/>
  <c r="P3230" i="4" s="1"/>
  <c r="S3230" i="4"/>
  <c r="T3230" i="4" s="1"/>
  <c r="O3198" i="4" a="1"/>
  <c r="O3198" i="4" s="1"/>
  <c r="P3198" i="4" a="1"/>
  <c r="P3198" i="4" s="1"/>
  <c r="P3157" i="4" a="1"/>
  <c r="P3157" i="4" s="1"/>
  <c r="O3157" i="4" a="1"/>
  <c r="O3157" i="4" s="1"/>
  <c r="O2988" i="4" a="1"/>
  <c r="O2988" i="4" s="1"/>
  <c r="P2988" i="4" a="1"/>
  <c r="P2988" i="4" s="1"/>
  <c r="T3442" i="4"/>
  <c r="T3285" i="4"/>
  <c r="P3265" i="4" a="1"/>
  <c r="P3265" i="4" s="1"/>
  <c r="O3265" i="4" a="1"/>
  <c r="O3265" i="4" s="1"/>
  <c r="P3242" i="4" a="1"/>
  <c r="P3242" i="4" s="1"/>
  <c r="S3242" i="4"/>
  <c r="O3242" i="4" a="1"/>
  <c r="O3242" i="4" s="1"/>
  <c r="O3224" i="4" a="1"/>
  <c r="O3224" i="4" s="1"/>
  <c r="P3224" i="4" a="1"/>
  <c r="P3224" i="4" s="1"/>
  <c r="S3224" i="4"/>
  <c r="P3173" i="4" a="1"/>
  <c r="P3173" i="4" s="1"/>
  <c r="S3173" i="4" s="1"/>
  <c r="T3173" i="4" s="1"/>
  <c r="O3093" i="4" a="1"/>
  <c r="O3093" i="4" s="1"/>
  <c r="P3093" i="4" a="1"/>
  <c r="P3093" i="4" s="1"/>
  <c r="P3083" i="4" a="1"/>
  <c r="P3083" i="4" s="1"/>
  <c r="S3083" i="4" s="1"/>
  <c r="O3006" i="4" a="1"/>
  <c r="O3006" i="4" s="1"/>
  <c r="P3006" i="4" a="1"/>
  <c r="P3006" i="4" s="1"/>
  <c r="P3451" i="4" a="1"/>
  <c r="P3451" i="4" s="1"/>
  <c r="O3348" i="4" a="1"/>
  <c r="O3348" i="4" s="1"/>
  <c r="P3348" i="4" a="1"/>
  <c r="P3348" i="4" s="1"/>
  <c r="S3348" i="4" s="1"/>
  <c r="T3292" i="4"/>
  <c r="O3277" i="4" a="1"/>
  <c r="O3277" i="4" s="1"/>
  <c r="S3277" i="4"/>
  <c r="T3277" i="4" s="1"/>
  <c r="S3269" i="4"/>
  <c r="T3269" i="4" s="1"/>
  <c r="O3269" i="4" a="1"/>
  <c r="O3269" i="4" s="1"/>
  <c r="T3242" i="4"/>
  <c r="T3220" i="4"/>
  <c r="P3209" i="4" a="1"/>
  <c r="P3209" i="4" s="1"/>
  <c r="S3966" i="4"/>
  <c r="T3966" i="4" s="1"/>
  <c r="S3927" i="4"/>
  <c r="T3927" i="4" s="1"/>
  <c r="S3919" i="4"/>
  <c r="T3919" i="4" s="1"/>
  <c r="S3869" i="4"/>
  <c r="T3869" i="4" s="1"/>
  <c r="T3824" i="4"/>
  <c r="S3714" i="4"/>
  <c r="T3714" i="4" s="1"/>
  <c r="S3671" i="4"/>
  <c r="T3671" i="4" s="1"/>
  <c r="T3669" i="4"/>
  <c r="S3646" i="4"/>
  <c r="T3646" i="4" s="1"/>
  <c r="O3624" i="4" a="1"/>
  <c r="O3624" i="4" s="1"/>
  <c r="S3624" i="4"/>
  <c r="S3597" i="4"/>
  <c r="O3528" i="4" a="1"/>
  <c r="O3528" i="4" s="1"/>
  <c r="S3476" i="4"/>
  <c r="T3476" i="4" s="1"/>
  <c r="P3448" i="4" a="1"/>
  <c r="P3448" i="4" s="1"/>
  <c r="S3392" i="4"/>
  <c r="T3392" i="4" s="1"/>
  <c r="S3344" i="4"/>
  <c r="T3344" i="4" s="1"/>
  <c r="O3338" i="4" a="1"/>
  <c r="O3338" i="4" s="1"/>
  <c r="O3313" i="4" a="1"/>
  <c r="O3313" i="4" s="1"/>
  <c r="S3313" i="4" s="1"/>
  <c r="P3290" i="4" a="1"/>
  <c r="P3290" i="4" s="1"/>
  <c r="S3290" i="4"/>
  <c r="T3290" i="4" s="1"/>
  <c r="S3274" i="4"/>
  <c r="P3252" i="4" a="1"/>
  <c r="P3252" i="4" s="1"/>
  <c r="O3190" i="4" a="1"/>
  <c r="O3190" i="4" s="1"/>
  <c r="S3190" i="4" s="1"/>
  <c r="T3190" i="4" s="1"/>
  <c r="O3130" i="4" a="1"/>
  <c r="O3130" i="4" s="1"/>
  <c r="P3130" i="4" a="1"/>
  <c r="P3130" i="4" s="1"/>
  <c r="S3130" i="4" s="1"/>
  <c r="O3099" i="4" a="1"/>
  <c r="O3099" i="4" s="1"/>
  <c r="S3099" i="4" s="1"/>
  <c r="T3099" i="4" s="1"/>
  <c r="T3095" i="4"/>
  <c r="T3083" i="4"/>
  <c r="S3585" i="4"/>
  <c r="T3585" i="4" s="1"/>
  <c r="T3577" i="4"/>
  <c r="S3550" i="4"/>
  <c r="S3499" i="4"/>
  <c r="S3494" i="4"/>
  <c r="T3447" i="4"/>
  <c r="S3379" i="4"/>
  <c r="T3379" i="4" s="1"/>
  <c r="O3361" i="4" a="1"/>
  <c r="O3361" i="4" s="1"/>
  <c r="S3361" i="4"/>
  <c r="T3361" i="4" s="1"/>
  <c r="P3315" i="4" a="1"/>
  <c r="P3315" i="4" s="1"/>
  <c r="O3315" i="4" a="1"/>
  <c r="O3315" i="4" s="1"/>
  <c r="T3267" i="4"/>
  <c r="O3161" i="4" a="1"/>
  <c r="O3161" i="4" s="1"/>
  <c r="P3161" i="4" a="1"/>
  <c r="P3161" i="4" s="1"/>
  <c r="P3123" i="4" a="1"/>
  <c r="P3123" i="4" s="1"/>
  <c r="S3123" i="4" s="1"/>
  <c r="O3123" i="4" a="1"/>
  <c r="O3123" i="4" s="1"/>
  <c r="T3446" i="4"/>
  <c r="P3212" i="4" a="1"/>
  <c r="P3212" i="4" s="1"/>
  <c r="S3212" i="4"/>
  <c r="P3138" i="4" a="1"/>
  <c r="P3138" i="4" s="1"/>
  <c r="O3138" i="4" a="1"/>
  <c r="O3138" i="4" s="1"/>
  <c r="O3136" i="4" a="1"/>
  <c r="O3136" i="4" s="1"/>
  <c r="P3136" i="4" a="1"/>
  <c r="P3136" i="4" s="1"/>
  <c r="P3047" i="4" a="1"/>
  <c r="P3047" i="4" s="1"/>
  <c r="S3047" i="4" s="1"/>
  <c r="O3047" i="4" a="1"/>
  <c r="O3047" i="4" s="1"/>
  <c r="T3981" i="4"/>
  <c r="T3970" i="4"/>
  <c r="T3949" i="4"/>
  <c r="T3910" i="4"/>
  <c r="T3903" i="4"/>
  <c r="T3886" i="4"/>
  <c r="T3756" i="4"/>
  <c r="O3674" i="4" a="1"/>
  <c r="O3674" i="4" s="1"/>
  <c r="S3674" i="4"/>
  <c r="T3659" i="4"/>
  <c r="P3603" i="4" a="1"/>
  <c r="P3603" i="4" s="1"/>
  <c r="S3564" i="4"/>
  <c r="T3564" i="4" s="1"/>
  <c r="P3564" i="4" a="1"/>
  <c r="P3564" i="4" s="1"/>
  <c r="S3557" i="4"/>
  <c r="T3530" i="4"/>
  <c r="P3510" i="4" a="1"/>
  <c r="P3510" i="4" s="1"/>
  <c r="P3461" i="4" a="1"/>
  <c r="P3461" i="4" s="1"/>
  <c r="S3461" i="4"/>
  <c r="O3397" i="4" a="1"/>
  <c r="O3397" i="4" s="1"/>
  <c r="S3397" i="4" s="1"/>
  <c r="T3397" i="4" s="1"/>
  <c r="T3271" i="4"/>
  <c r="P3245" i="4" a="1"/>
  <c r="P3245" i="4" s="1"/>
  <c r="S3186" i="4"/>
  <c r="T3186" i="4" s="1"/>
  <c r="O3184" i="4" a="1"/>
  <c r="O3184" i="4" s="1"/>
  <c r="P3184" i="4" a="1"/>
  <c r="P3184" i="4" s="1"/>
  <c r="S3184" i="4" s="1"/>
  <c r="T3184" i="4" s="1"/>
  <c r="P3180" i="4" a="1"/>
  <c r="P3180" i="4" s="1"/>
  <c r="S3144" i="4"/>
  <c r="T3144" i="4" s="1"/>
  <c r="P3073" i="4" a="1"/>
  <c r="P3073" i="4" s="1"/>
  <c r="O3073" i="4" a="1"/>
  <c r="O3073" i="4" s="1"/>
  <c r="S3934" i="4"/>
  <c r="T3934" i="4" s="1"/>
  <c r="T3915" i="4"/>
  <c r="S3898" i="4"/>
  <c r="S3832" i="4"/>
  <c r="T3832" i="4" s="1"/>
  <c r="S3791" i="4"/>
  <c r="S3763" i="4"/>
  <c r="T3763" i="4" s="1"/>
  <c r="S3727" i="4"/>
  <c r="T3727" i="4" s="1"/>
  <c r="S3689" i="4"/>
  <c r="O3689" i="4" a="1"/>
  <c r="O3689" i="4" s="1"/>
  <c r="S3686" i="4"/>
  <c r="T3686" i="4" s="1"/>
  <c r="P3686" i="4" a="1"/>
  <c r="P3686" i="4" s="1"/>
  <c r="O3612" i="4" a="1"/>
  <c r="O3612" i="4" s="1"/>
  <c r="O3609" i="4" a="1"/>
  <c r="O3609" i="4" s="1"/>
  <c r="S3592" i="4"/>
  <c r="O3592" i="4" a="1"/>
  <c r="O3592" i="4" s="1"/>
  <c r="S3547" i="4"/>
  <c r="S3521" i="4"/>
  <c r="P3521" i="4" a="1"/>
  <c r="P3521" i="4" s="1"/>
  <c r="O3508" i="4" a="1"/>
  <c r="O3508" i="4" s="1"/>
  <c r="S3496" i="4"/>
  <c r="T3496" i="4" s="1"/>
  <c r="P3496" i="4" a="1"/>
  <c r="P3496" i="4" s="1"/>
  <c r="O3459" i="4" a="1"/>
  <c r="O3459" i="4" s="1"/>
  <c r="T3452" i="4"/>
  <c r="O3418" i="4" a="1"/>
  <c r="O3418" i="4" s="1"/>
  <c r="O3405" i="4" a="1"/>
  <c r="O3405" i="4" s="1"/>
  <c r="S3399" i="4"/>
  <c r="S3356" i="4"/>
  <c r="T3356" i="4" s="1"/>
  <c r="O3325" i="4" a="1"/>
  <c r="O3325" i="4" s="1"/>
  <c r="S3325" i="4" s="1"/>
  <c r="T3325" i="4" s="1"/>
  <c r="O3323" i="4" a="1"/>
  <c r="O3323" i="4" s="1"/>
  <c r="P3323" i="4" a="1"/>
  <c r="P3323" i="4" s="1"/>
  <c r="O3296" i="4" a="1"/>
  <c r="O3296" i="4" s="1"/>
  <c r="P3296" i="4" a="1"/>
  <c r="P3296" i="4" s="1"/>
  <c r="S3296" i="4"/>
  <c r="T3296" i="4" s="1"/>
  <c r="O3289" i="4" a="1"/>
  <c r="O3289" i="4" s="1"/>
  <c r="P3289" i="4" a="1"/>
  <c r="P3289" i="4" s="1"/>
  <c r="S3289" i="4"/>
  <c r="T3286" i="4"/>
  <c r="O3245" i="4" a="1"/>
  <c r="O3245" i="4" s="1"/>
  <c r="S3238" i="4"/>
  <c r="P3238" i="4" a="1"/>
  <c r="P3238" i="4" s="1"/>
  <c r="O3204" i="4" a="1"/>
  <c r="O3204" i="4" s="1"/>
  <c r="P3204" i="4" a="1"/>
  <c r="P3204" i="4" s="1"/>
  <c r="P3129" i="4" a="1"/>
  <c r="P3129" i="4" s="1"/>
  <c r="P3116" i="4" a="1"/>
  <c r="P3116" i="4" s="1"/>
  <c r="O3116" i="4" a="1"/>
  <c r="O3116" i="4" s="1"/>
  <c r="S3116" i="4" s="1"/>
  <c r="P3075" i="4" a="1"/>
  <c r="P3075" i="4" s="1"/>
  <c r="S3075" i="4"/>
  <c r="T3075" i="4" s="1"/>
  <c r="O3075" i="4" a="1"/>
  <c r="O3075" i="4" s="1"/>
  <c r="O3042" i="4" a="1"/>
  <c r="O3042" i="4" s="1"/>
  <c r="S3042" i="4" s="1"/>
  <c r="T3042" i="4" s="1"/>
  <c r="T3026" i="4"/>
  <c r="S3639" i="4"/>
  <c r="T3639" i="4" s="1"/>
  <c r="O3639" i="4" a="1"/>
  <c r="O3639" i="4" s="1"/>
  <c r="P3614" i="4" a="1"/>
  <c r="P3614" i="4" s="1"/>
  <c r="O3614" i="4" a="1"/>
  <c r="O3614" i="4" s="1"/>
  <c r="S3605" i="4"/>
  <c r="T3605" i="4" s="1"/>
  <c r="S3575" i="4"/>
  <c r="S3554" i="4"/>
  <c r="T3554" i="4" s="1"/>
  <c r="S3544" i="4"/>
  <c r="T3544" i="4" s="1"/>
  <c r="O3544" i="4" a="1"/>
  <c r="O3544" i="4" s="1"/>
  <c r="S3523" i="4"/>
  <c r="P3523" i="4" a="1"/>
  <c r="P3523" i="4" s="1"/>
  <c r="S3484" i="4"/>
  <c r="T3484" i="4" s="1"/>
  <c r="S3475" i="4"/>
  <c r="T3475" i="4" s="1"/>
  <c r="S3449" i="4"/>
  <c r="P3449" i="4" a="1"/>
  <c r="P3449" i="4" s="1"/>
  <c r="S3330" i="4"/>
  <c r="T3330" i="4" s="1"/>
  <c r="P3193" i="4" a="1"/>
  <c r="P3193" i="4" s="1"/>
  <c r="S3193" i="4" s="1"/>
  <c r="T3193" i="4" s="1"/>
  <c r="S3132" i="4"/>
  <c r="T3132" i="4" s="1"/>
  <c r="T3065" i="4"/>
  <c r="S2969" i="4"/>
  <c r="P2947" i="4" a="1"/>
  <c r="P2947" i="4" s="1"/>
  <c r="S2919" i="4"/>
  <c r="P2899" i="4" a="1"/>
  <c r="P2899" i="4" s="1"/>
  <c r="O2893" i="4" a="1"/>
  <c r="O2893" i="4" s="1"/>
  <c r="O2824" i="4" a="1"/>
  <c r="O2824" i="4" s="1"/>
  <c r="P2824" i="4" a="1"/>
  <c r="P2824" i="4" s="1"/>
  <c r="O2817" i="4" a="1"/>
  <c r="O2817" i="4" s="1"/>
  <c r="P2817" i="4" a="1"/>
  <c r="P2817" i="4" s="1"/>
  <c r="S2779" i="4"/>
  <c r="P2779" i="4" a="1"/>
  <c r="P2779" i="4" s="1"/>
  <c r="S2745" i="4"/>
  <c r="T2745" i="4" s="1"/>
  <c r="O2745" i="4" a="1"/>
  <c r="O2745" i="4" s="1"/>
  <c r="P2724" i="4" a="1"/>
  <c r="P2724" i="4" s="1"/>
  <c r="O2724" i="4" a="1"/>
  <c r="O2724" i="4" s="1"/>
  <c r="P2679" i="4" a="1"/>
  <c r="P2679" i="4" s="1"/>
  <c r="O2679" i="4" a="1"/>
  <c r="O2679" i="4" s="1"/>
  <c r="P2643" i="4" a="1"/>
  <c r="P2643" i="4" s="1"/>
  <c r="S2643" i="4" s="1"/>
  <c r="T2643" i="4" s="1"/>
  <c r="O2643" i="4" a="1"/>
  <c r="O2643" i="4" s="1"/>
  <c r="O2465" i="4" a="1"/>
  <c r="O2465" i="4" s="1"/>
  <c r="P2392" i="4" a="1"/>
  <c r="P2392" i="4" s="1"/>
  <c r="S2392" i="4"/>
  <c r="O2392" i="4" a="1"/>
  <c r="O2392" i="4" s="1"/>
  <c r="P2316" i="4" a="1"/>
  <c r="P2316" i="4" s="1"/>
  <c r="O2316" i="4" a="1"/>
  <c r="O2316" i="4" s="1"/>
  <c r="P2002" i="4" a="1"/>
  <c r="P2002" i="4" s="1"/>
  <c r="S2002" i="4"/>
  <c r="O2970" i="4" a="1"/>
  <c r="O2970" i="4" s="1"/>
  <c r="P2970" i="4" a="1"/>
  <c r="P2970" i="4" s="1"/>
  <c r="P2952" i="4" a="1"/>
  <c r="P2952" i="4" s="1"/>
  <c r="O2952" i="4" a="1"/>
  <c r="O2952" i="4" s="1"/>
  <c r="P2928" i="4" a="1"/>
  <c r="P2928" i="4" s="1"/>
  <c r="O2928" i="4" a="1"/>
  <c r="O2928" i="4" s="1"/>
  <c r="O2873" i="4" a="1"/>
  <c r="O2873" i="4" s="1"/>
  <c r="P2873" i="4" a="1"/>
  <c r="P2873" i="4" s="1"/>
  <c r="S2742" i="4"/>
  <c r="T2742" i="4" s="1"/>
  <c r="P2742" i="4" a="1"/>
  <c r="P2742" i="4" s="1"/>
  <c r="S2359" i="4"/>
  <c r="O2359" i="4" a="1"/>
  <c r="O2359" i="4" s="1"/>
  <c r="S2031" i="4"/>
  <c r="O2031" i="4" a="1"/>
  <c r="O2031" i="4" s="1"/>
  <c r="P2031" i="4" a="1"/>
  <c r="P2031" i="4" s="1"/>
  <c r="P1870" i="4" a="1"/>
  <c r="P1870" i="4" s="1"/>
  <c r="S1870" i="4"/>
  <c r="T1870" i="4" s="1"/>
  <c r="O1870" i="4" a="1"/>
  <c r="O1870" i="4" s="1"/>
  <c r="O3063" i="4" a="1"/>
  <c r="O3063" i="4" s="1"/>
  <c r="P3063" i="4" a="1"/>
  <c r="P3063" i="4" s="1"/>
  <c r="P2982" i="4" a="1"/>
  <c r="P2982" i="4" s="1"/>
  <c r="S2982" i="4" s="1"/>
  <c r="T2982" i="4" s="1"/>
  <c r="P2949" i="4" a="1"/>
  <c r="P2949" i="4" s="1"/>
  <c r="S2949" i="4" s="1"/>
  <c r="T2949" i="4" s="1"/>
  <c r="O2922" i="4" a="1"/>
  <c r="O2922" i="4" s="1"/>
  <c r="P2922" i="4" a="1"/>
  <c r="P2922" i="4" s="1"/>
  <c r="S2922" i="4" s="1"/>
  <c r="T2922" i="4" s="1"/>
  <c r="O2882" i="4" a="1"/>
  <c r="O2882" i="4" s="1"/>
  <c r="P2882" i="4" a="1"/>
  <c r="P2882" i="4" s="1"/>
  <c r="S2861" i="4"/>
  <c r="T2861" i="4" s="1"/>
  <c r="T2776" i="4"/>
  <c r="S2720" i="4"/>
  <c r="P2720" i="4" a="1"/>
  <c r="P2720" i="4" s="1"/>
  <c r="P2715" i="4" a="1"/>
  <c r="P2715" i="4" s="1"/>
  <c r="O2715" i="4" a="1"/>
  <c r="O2715" i="4" s="1"/>
  <c r="S2715" i="4"/>
  <c r="P2640" i="4" a="1"/>
  <c r="P2640" i="4" s="1"/>
  <c r="O2640" i="4" a="1"/>
  <c r="O2640" i="4" s="1"/>
  <c r="O2486" i="4" a="1"/>
  <c r="O2486" i="4" s="1"/>
  <c r="P2486" i="4" a="1"/>
  <c r="P2486" i="4" s="1"/>
  <c r="S2475" i="4"/>
  <c r="T2475" i="4" s="1"/>
  <c r="P1881" i="4" a="1"/>
  <c r="P1881" i="4" s="1"/>
  <c r="O1881" i="4" a="1"/>
  <c r="O1881" i="4" s="1"/>
  <c r="S1446" i="4"/>
  <c r="O1446" i="4" a="1"/>
  <c r="O1446" i="4" s="1"/>
  <c r="P1446" i="4" a="1"/>
  <c r="P1446" i="4" s="1"/>
  <c r="O1356" i="4" a="1"/>
  <c r="O1356" i="4" s="1"/>
  <c r="P1356" i="4" a="1"/>
  <c r="P1356" i="4" s="1"/>
  <c r="O1160" i="4" a="1"/>
  <c r="O1160" i="4" s="1"/>
  <c r="P1160" i="4" a="1"/>
  <c r="P1160" i="4" s="1"/>
  <c r="P3035" i="4" a="1"/>
  <c r="P3035" i="4" s="1"/>
  <c r="S3035" i="4" s="1"/>
  <c r="T3035" i="4" s="1"/>
  <c r="S3017" i="4"/>
  <c r="S2981" i="4"/>
  <c r="T2981" i="4" s="1"/>
  <c r="T2929" i="4"/>
  <c r="T2916" i="4"/>
  <c r="S2837" i="4"/>
  <c r="T2837" i="4" s="1"/>
  <c r="O2813" i="4" a="1"/>
  <c r="O2813" i="4" s="1"/>
  <c r="P2813" i="4" a="1"/>
  <c r="P2813" i="4" s="1"/>
  <c r="S2813" i="4" s="1"/>
  <c r="P2808" i="4" a="1"/>
  <c r="P2808" i="4" s="1"/>
  <c r="O2808" i="4" a="1"/>
  <c r="O2808" i="4" s="1"/>
  <c r="S2808" i="4" s="1"/>
  <c r="T2808" i="4" s="1"/>
  <c r="P2710" i="4" a="1"/>
  <c r="P2710" i="4" s="1"/>
  <c r="O2710" i="4" a="1"/>
  <c r="O2710" i="4" s="1"/>
  <c r="P2633" i="4" a="1"/>
  <c r="P2633" i="4" s="1"/>
  <c r="O2633" i="4" a="1"/>
  <c r="O2633" i="4" s="1"/>
  <c r="O2451" i="4" a="1"/>
  <c r="O2451" i="4" s="1"/>
  <c r="P2451" i="4" a="1"/>
  <c r="P2451" i="4" s="1"/>
  <c r="O2322" i="4" a="1"/>
  <c r="O2322" i="4" s="1"/>
  <c r="P2322" i="4" a="1"/>
  <c r="P2322" i="4" s="1"/>
  <c r="O1608" i="4" a="1"/>
  <c r="O1608" i="4" s="1"/>
  <c r="P1608" i="4" a="1"/>
  <c r="P1608" i="4" s="1"/>
  <c r="P1496" i="4" a="1"/>
  <c r="P1496" i="4" s="1"/>
  <c r="O1496" i="4" a="1"/>
  <c r="O1496" i="4" s="1"/>
  <c r="S1494" i="4"/>
  <c r="T1494" i="4" s="1"/>
  <c r="P1494" i="4" a="1"/>
  <c r="P1494" i="4" s="1"/>
  <c r="O2993" i="4" a="1"/>
  <c r="O2993" i="4" s="1"/>
  <c r="P2993" i="4" a="1"/>
  <c r="P2993" i="4" s="1"/>
  <c r="P2867" i="4" a="1"/>
  <c r="P2867" i="4" s="1"/>
  <c r="O2867" i="4" a="1"/>
  <c r="O2867" i="4" s="1"/>
  <c r="O2860" i="4" a="1"/>
  <c r="O2860" i="4" s="1"/>
  <c r="P2860" i="4" a="1"/>
  <c r="P2860" i="4" s="1"/>
  <c r="O2839" i="4" a="1"/>
  <c r="O2839" i="4" s="1"/>
  <c r="P2839" i="4" a="1"/>
  <c r="P2839" i="4" s="1"/>
  <c r="T2760" i="4"/>
  <c r="O2752" i="4" a="1"/>
  <c r="O2752" i="4" s="1"/>
  <c r="O2744" i="4" a="1"/>
  <c r="O2744" i="4" s="1"/>
  <c r="P2744" i="4" a="1"/>
  <c r="P2744" i="4" s="1"/>
  <c r="P2735" i="4" a="1"/>
  <c r="P2735" i="4" s="1"/>
  <c r="O2735" i="4" a="1"/>
  <c r="O2735" i="4" s="1"/>
  <c r="P2518" i="4" a="1"/>
  <c r="P2518" i="4" s="1"/>
  <c r="O2518" i="4" a="1"/>
  <c r="O2518" i="4" s="1"/>
  <c r="P2441" i="4" a="1"/>
  <c r="P2441" i="4" s="1"/>
  <c r="O2414" i="4" a="1"/>
  <c r="O2414" i="4" s="1"/>
  <c r="P2414" i="4" a="1"/>
  <c r="P2414" i="4" s="1"/>
  <c r="P2387" i="4" a="1"/>
  <c r="P2387" i="4" s="1"/>
  <c r="O2387" i="4" a="1"/>
  <c r="O2387" i="4" s="1"/>
  <c r="S2387" i="4"/>
  <c r="S3072" i="4"/>
  <c r="O3046" i="4" a="1"/>
  <c r="O3046" i="4" s="1"/>
  <c r="P3046" i="4" a="1"/>
  <c r="P3046" i="4" s="1"/>
  <c r="P3008" i="4" a="1"/>
  <c r="P3008" i="4" s="1"/>
  <c r="S3008" i="4"/>
  <c r="P2958" i="4" a="1"/>
  <c r="P2958" i="4" s="1"/>
  <c r="S2958" i="4" s="1"/>
  <c r="T2958" i="4" s="1"/>
  <c r="O2958" i="4" a="1"/>
  <c r="O2958" i="4" s="1"/>
  <c r="O2956" i="4" a="1"/>
  <c r="O2956" i="4" s="1"/>
  <c r="S2956" i="4" s="1"/>
  <c r="T2956" i="4" s="1"/>
  <c r="S2924" i="4"/>
  <c r="T2924" i="4" s="1"/>
  <c r="S2778" i="4"/>
  <c r="O2778" i="4" a="1"/>
  <c r="O2778" i="4" s="1"/>
  <c r="S2691" i="4"/>
  <c r="O2187" i="4" a="1"/>
  <c r="O2187" i="4" s="1"/>
  <c r="S2187" i="4"/>
  <c r="T2187" i="4" s="1"/>
  <c r="P2187" i="4" a="1"/>
  <c r="P2187" i="4" s="1"/>
  <c r="P2028" i="4" a="1"/>
  <c r="P2028" i="4" s="1"/>
  <c r="O2028" i="4" a="1"/>
  <c r="O2028" i="4" s="1"/>
  <c r="O1693" i="4" a="1"/>
  <c r="O1693" i="4" s="1"/>
  <c r="P1693" i="4" a="1"/>
  <c r="P1693" i="4" s="1"/>
  <c r="S3329" i="4"/>
  <c r="T3329" i="4" s="1"/>
  <c r="S3294" i="4"/>
  <c r="O3294" i="4" a="1"/>
  <c r="O3294" i="4" s="1"/>
  <c r="P3294" i="4" a="1"/>
  <c r="P3294" i="4" s="1"/>
  <c r="O3271" i="4" a="1"/>
  <c r="O3271" i="4" s="1"/>
  <c r="P3271" i="4" a="1"/>
  <c r="P3271" i="4" s="1"/>
  <c r="P3178" i="4" a="1"/>
  <c r="P3178" i="4" s="1"/>
  <c r="S3098" i="4"/>
  <c r="T3098" i="4" s="1"/>
  <c r="P2975" i="4" a="1"/>
  <c r="P2975" i="4" s="1"/>
  <c r="O2940" i="4" a="1"/>
  <c r="O2940" i="4" s="1"/>
  <c r="T2927" i="4"/>
  <c r="P2925" i="4" a="1"/>
  <c r="P2925" i="4" s="1"/>
  <c r="S2925" i="4" s="1"/>
  <c r="T2925" i="4" s="1"/>
  <c r="P2923" i="4" a="1"/>
  <c r="P2923" i="4" s="1"/>
  <c r="S2907" i="4"/>
  <c r="T2907" i="4" s="1"/>
  <c r="O2876" i="4" a="1"/>
  <c r="O2876" i="4" s="1"/>
  <c r="P2876" i="4" a="1"/>
  <c r="P2876" i="4" s="1"/>
  <c r="S2876" i="4" s="1"/>
  <c r="T2876" i="4" s="1"/>
  <c r="O2852" i="4" a="1"/>
  <c r="O2852" i="4" s="1"/>
  <c r="P2852" i="4" a="1"/>
  <c r="P2852" i="4" s="1"/>
  <c r="T2786" i="4"/>
  <c r="S2758" i="4"/>
  <c r="O2680" i="4" a="1"/>
  <c r="O2680" i="4" s="1"/>
  <c r="S2680" i="4" s="1"/>
  <c r="T2680" i="4" s="1"/>
  <c r="P2639" i="4" a="1"/>
  <c r="P2639" i="4" s="1"/>
  <c r="O2639" i="4" a="1"/>
  <c r="O2639" i="4" s="1"/>
  <c r="P2571" i="4" a="1"/>
  <c r="P2571" i="4" s="1"/>
  <c r="S2527" i="4"/>
  <c r="T2527" i="4" s="1"/>
  <c r="P2464" i="4" a="1"/>
  <c r="P2464" i="4" s="1"/>
  <c r="S2464" i="4"/>
  <c r="T2464" i="4" s="1"/>
  <c r="O2429" i="4" a="1"/>
  <c r="O2429" i="4" s="1"/>
  <c r="P2429" i="4" a="1"/>
  <c r="P2429" i="4" s="1"/>
  <c r="S2421" i="4"/>
  <c r="T2421" i="4" s="1"/>
  <c r="P2365" i="4" a="1"/>
  <c r="P2365" i="4" s="1"/>
  <c r="O2365" i="4" a="1"/>
  <c r="O2365" i="4" s="1"/>
  <c r="O2338" i="4" a="1"/>
  <c r="O2338" i="4" s="1"/>
  <c r="P2326" i="4" a="1"/>
  <c r="P2326" i="4" s="1"/>
  <c r="O2326" i="4" a="1"/>
  <c r="O2326" i="4" s="1"/>
  <c r="O2942" i="4" a="1"/>
  <c r="O2942" i="4" s="1"/>
  <c r="S2942" i="4"/>
  <c r="S2874" i="4"/>
  <c r="T2874" i="4" s="1"/>
  <c r="P2772" i="4" a="1"/>
  <c r="P2772" i="4" s="1"/>
  <c r="S2772" i="4"/>
  <c r="O2702" i="4" a="1"/>
  <c r="O2702" i="4" s="1"/>
  <c r="S2702" i="4"/>
  <c r="P2647" i="4" a="1"/>
  <c r="P2647" i="4" s="1"/>
  <c r="O2647" i="4" a="1"/>
  <c r="O2647" i="4" s="1"/>
  <c r="P2644" i="4" a="1"/>
  <c r="P2644" i="4" s="1"/>
  <c r="O2644" i="4" a="1"/>
  <c r="O2644" i="4" s="1"/>
  <c r="O2591" i="4" a="1"/>
  <c r="O2591" i="4" s="1"/>
  <c r="P2591" i="4" a="1"/>
  <c r="P2591" i="4" s="1"/>
  <c r="O2450" i="4" a="1"/>
  <c r="O2450" i="4" s="1"/>
  <c r="P2450" i="4" a="1"/>
  <c r="P2450" i="4" s="1"/>
  <c r="P2296" i="4" a="1"/>
  <c r="P2296" i="4" s="1"/>
  <c r="O2296" i="4" a="1"/>
  <c r="O2296" i="4" s="1"/>
  <c r="O2082" i="4" a="1"/>
  <c r="O2082" i="4" s="1"/>
  <c r="P2082" i="4" a="1"/>
  <c r="P2082" i="4" s="1"/>
  <c r="S2082" i="4"/>
  <c r="O1256" i="4" a="1"/>
  <c r="O1256" i="4" s="1"/>
  <c r="P1256" i="4" a="1"/>
  <c r="P1256" i="4" s="1"/>
  <c r="S1256" i="4"/>
  <c r="O1249" i="4" a="1"/>
  <c r="O1249" i="4" s="1"/>
  <c r="P1249" i="4" a="1"/>
  <c r="P1249" i="4" s="1"/>
  <c r="S3180" i="4"/>
  <c r="T3180" i="4" s="1"/>
  <c r="S3118" i="4"/>
  <c r="T3118" i="4" s="1"/>
  <c r="S3077" i="4"/>
  <c r="T3077" i="4" s="1"/>
  <c r="O3034" i="4" a="1"/>
  <c r="O3034" i="4" s="1"/>
  <c r="P3034" i="4" a="1"/>
  <c r="P3034" i="4" s="1"/>
  <c r="P2996" i="4" a="1"/>
  <c r="P2996" i="4" s="1"/>
  <c r="S2996" i="4" s="1"/>
  <c r="O2979" i="4" a="1"/>
  <c r="O2979" i="4" s="1"/>
  <c r="S2967" i="4"/>
  <c r="T2967" i="4" s="1"/>
  <c r="O2948" i="4" a="1"/>
  <c r="O2948" i="4" s="1"/>
  <c r="P2948" i="4" a="1"/>
  <c r="P2948" i="4" s="1"/>
  <c r="P2935" i="4" a="1"/>
  <c r="P2935" i="4" s="1"/>
  <c r="O2885" i="4" a="1"/>
  <c r="O2885" i="4" s="1"/>
  <c r="O2847" i="4" a="1"/>
  <c r="O2847" i="4" s="1"/>
  <c r="P2847" i="4" a="1"/>
  <c r="P2847" i="4" s="1"/>
  <c r="P2845" i="4" a="1"/>
  <c r="P2845" i="4" s="1"/>
  <c r="S2845" i="4" s="1"/>
  <c r="S2799" i="4"/>
  <c r="P2764" i="4" a="1"/>
  <c r="P2764" i="4" s="1"/>
  <c r="S2752" i="4"/>
  <c r="T2752" i="4" s="1"/>
  <c r="P2734" i="4" a="1"/>
  <c r="P2734" i="4" s="1"/>
  <c r="O2734" i="4" a="1"/>
  <c r="O2734" i="4" s="1"/>
  <c r="O2714" i="4" a="1"/>
  <c r="O2714" i="4" s="1"/>
  <c r="P2714" i="4" a="1"/>
  <c r="P2714" i="4" s="1"/>
  <c r="S2714" i="4"/>
  <c r="O2699" i="4" a="1"/>
  <c r="O2699" i="4" s="1"/>
  <c r="P2699" i="4" a="1"/>
  <c r="P2699" i="4" s="1"/>
  <c r="O2584" i="4" a="1"/>
  <c r="O2584" i="4" s="1"/>
  <c r="P2584" i="4" a="1"/>
  <c r="P2584" i="4" s="1"/>
  <c r="O2549" i="4" a="1"/>
  <c r="O2549" i="4" s="1"/>
  <c r="O2547" i="4" a="1"/>
  <c r="O2547" i="4" s="1"/>
  <c r="P2547" i="4" a="1"/>
  <c r="P2547" i="4" s="1"/>
  <c r="O2540" i="4" a="1"/>
  <c r="O2540" i="4" s="1"/>
  <c r="P2540" i="4" a="1"/>
  <c r="P2540" i="4" s="1"/>
  <c r="O2468" i="4" a="1"/>
  <c r="O2468" i="4" s="1"/>
  <c r="P2468" i="4" a="1"/>
  <c r="P2468" i="4" s="1"/>
  <c r="P2436" i="4" a="1"/>
  <c r="P2436" i="4" s="1"/>
  <c r="O2436" i="4" a="1"/>
  <c r="O2436" i="4" s="1"/>
  <c r="S2436" i="4" s="1"/>
  <c r="T2436" i="4" s="1"/>
  <c r="O2403" i="4" a="1"/>
  <c r="O2403" i="4" s="1"/>
  <c r="P2403" i="4" a="1"/>
  <c r="P2403" i="4" s="1"/>
  <c r="O2367" i="4" a="1"/>
  <c r="O2367" i="4" s="1"/>
  <c r="P2367" i="4" a="1"/>
  <c r="P2367" i="4" s="1"/>
  <c r="P1887" i="4" a="1"/>
  <c r="P1887" i="4" s="1"/>
  <c r="S1887" i="4"/>
  <c r="T1887" i="4" s="1"/>
  <c r="O1887" i="4" a="1"/>
  <c r="O1887" i="4" s="1"/>
  <c r="S2979" i="4"/>
  <c r="T2814" i="4"/>
  <c r="S2791" i="4"/>
  <c r="O2791" i="4" a="1"/>
  <c r="O2791" i="4" s="1"/>
  <c r="P2791" i="4" a="1"/>
  <c r="P2791" i="4" s="1"/>
  <c r="S2721" i="4"/>
  <c r="T2721" i="4" s="1"/>
  <c r="O2721" i="4" a="1"/>
  <c r="O2721" i="4" s="1"/>
  <c r="S2690" i="4"/>
  <c r="O2588" i="4" a="1"/>
  <c r="O2588" i="4" s="1"/>
  <c r="P2588" i="4" a="1"/>
  <c r="P2588" i="4" s="1"/>
  <c r="O1958" i="4" a="1"/>
  <c r="O1958" i="4" s="1"/>
  <c r="P1958" i="4" a="1"/>
  <c r="P1958" i="4" s="1"/>
  <c r="O1650" i="4" a="1"/>
  <c r="O1650" i="4" s="1"/>
  <c r="P1650" i="4" a="1"/>
  <c r="P1650" i="4" s="1"/>
  <c r="T3170" i="4"/>
  <c r="T3123" i="4"/>
  <c r="P3053" i="4" a="1"/>
  <c r="P3053" i="4" s="1"/>
  <c r="S3053" i="4" s="1"/>
  <c r="S3027" i="4"/>
  <c r="T3027" i="4" s="1"/>
  <c r="O3019" i="4" a="1"/>
  <c r="O3019" i="4" s="1"/>
  <c r="P3019" i="4" a="1"/>
  <c r="P3019" i="4" s="1"/>
  <c r="S3019" i="4" s="1"/>
  <c r="T3019" i="4" s="1"/>
  <c r="P2994" i="4" a="1"/>
  <c r="P2994" i="4" s="1"/>
  <c r="S2994" i="4" s="1"/>
  <c r="T2994" i="4" s="1"/>
  <c r="O2950" i="4" a="1"/>
  <c r="O2950" i="4" s="1"/>
  <c r="P2950" i="4" a="1"/>
  <c r="P2950" i="4" s="1"/>
  <c r="S2950" i="4" s="1"/>
  <c r="T2950" i="4" s="1"/>
  <c r="P2926" i="4" a="1"/>
  <c r="P2926" i="4" s="1"/>
  <c r="T2812" i="4"/>
  <c r="P2753" i="4" a="1"/>
  <c r="P2753" i="4" s="1"/>
  <c r="O2728" i="4" a="1"/>
  <c r="O2728" i="4" s="1"/>
  <c r="P2728" i="4" a="1"/>
  <c r="P2728" i="4" s="1"/>
  <c r="S2724" i="4"/>
  <c r="T2724" i="4" s="1"/>
  <c r="O2670" i="4" a="1"/>
  <c r="O2670" i="4" s="1"/>
  <c r="P2670" i="4" a="1"/>
  <c r="P2670" i="4" s="1"/>
  <c r="O2482" i="4" a="1"/>
  <c r="O2482" i="4" s="1"/>
  <c r="P2482" i="4" a="1"/>
  <c r="P2482" i="4" s="1"/>
  <c r="O2405" i="4" a="1"/>
  <c r="O2405" i="4" s="1"/>
  <c r="P2405" i="4" a="1"/>
  <c r="P2405" i="4" s="1"/>
  <c r="S2398" i="4"/>
  <c r="T2398" i="4" s="1"/>
  <c r="O2398" i="4" a="1"/>
  <c r="O2398" i="4" s="1"/>
  <c r="S2356" i="4"/>
  <c r="P2356" i="4" a="1"/>
  <c r="P2356" i="4" s="1"/>
  <c r="S3346" i="4"/>
  <c r="S3233" i="4"/>
  <c r="T3233" i="4" s="1"/>
  <c r="S3185" i="4"/>
  <c r="T3185" i="4" s="1"/>
  <c r="P3143" i="4" a="1"/>
  <c r="P3143" i="4" s="1"/>
  <c r="S3143" i="4" s="1"/>
  <c r="T3143" i="4" s="1"/>
  <c r="O3109" i="4" a="1"/>
  <c r="O3109" i="4" s="1"/>
  <c r="P3109" i="4" a="1"/>
  <c r="P3109" i="4" s="1"/>
  <c r="S3097" i="4"/>
  <c r="O3061" i="4" a="1"/>
  <c r="O3061" i="4" s="1"/>
  <c r="P3061" i="4" a="1"/>
  <c r="P3061" i="4" s="1"/>
  <c r="P3057" i="4" a="1"/>
  <c r="P3057" i="4" s="1"/>
  <c r="O3051" i="4" a="1"/>
  <c r="O3051" i="4" s="1"/>
  <c r="S3051" i="4" s="1"/>
  <c r="T3051" i="4" s="1"/>
  <c r="O3027" i="4" a="1"/>
  <c r="O3027" i="4" s="1"/>
  <c r="O3011" i="4" a="1"/>
  <c r="O3011" i="4" s="1"/>
  <c r="O3005" i="4" a="1"/>
  <c r="O3005" i="4" s="1"/>
  <c r="S3005" i="4" s="1"/>
  <c r="T3005" i="4" s="1"/>
  <c r="P2964" i="4" a="1"/>
  <c r="P2964" i="4" s="1"/>
  <c r="S2964" i="4" s="1"/>
  <c r="T2964" i="4" s="1"/>
  <c r="O2930" i="4" a="1"/>
  <c r="O2930" i="4" s="1"/>
  <c r="P2930" i="4" a="1"/>
  <c r="P2930" i="4" s="1"/>
  <c r="S2930" i="4" s="1"/>
  <c r="T2930" i="4" s="1"/>
  <c r="P2893" i="4" a="1"/>
  <c r="P2893" i="4" s="1"/>
  <c r="S2893" i="4" s="1"/>
  <c r="T2893" i="4" s="1"/>
  <c r="P2871" i="4" a="1"/>
  <c r="P2871" i="4" s="1"/>
  <c r="O2871" i="4" a="1"/>
  <c r="O2871" i="4" s="1"/>
  <c r="P2775" i="4" a="1"/>
  <c r="P2775" i="4" s="1"/>
  <c r="S2734" i="4"/>
  <c r="T2734" i="4" s="1"/>
  <c r="O2701" i="4" a="1"/>
  <c r="O2701" i="4" s="1"/>
  <c r="S2610" i="4"/>
  <c r="T2610" i="4" s="1"/>
  <c r="T2578" i="4"/>
  <c r="O2532" i="4" a="1"/>
  <c r="O2532" i="4" s="1"/>
  <c r="P2465" i="4" a="1"/>
  <c r="P2465" i="4" s="1"/>
  <c r="S2465" i="4" s="1"/>
  <c r="T2465" i="4" s="1"/>
  <c r="P2428" i="4" a="1"/>
  <c r="P2428" i="4" s="1"/>
  <c r="S2428" i="4" s="1"/>
  <c r="T2428" i="4" s="1"/>
  <c r="O2428" i="4" a="1"/>
  <c r="O2428" i="4" s="1"/>
  <c r="O2420" i="4" a="1"/>
  <c r="O2420" i="4" s="1"/>
  <c r="P2420" i="4" a="1"/>
  <c r="P2420" i="4" s="1"/>
  <c r="P2415" i="4" a="1"/>
  <c r="P2415" i="4" s="1"/>
  <c r="O2002" i="4" a="1"/>
  <c r="O2002" i="4" s="1"/>
  <c r="O1704" i="4" a="1"/>
  <c r="O1704" i="4" s="1"/>
  <c r="P1704" i="4" a="1"/>
  <c r="P1704" i="4" s="1"/>
  <c r="O2006" i="4" a="1"/>
  <c r="O2006" i="4" s="1"/>
  <c r="S2006" i="4"/>
  <c r="T2006" i="4" s="1"/>
  <c r="P2006" i="4" a="1"/>
  <c r="P2006" i="4" s="1"/>
  <c r="S1962" i="4"/>
  <c r="P1962" i="4" a="1"/>
  <c r="P1962" i="4" s="1"/>
  <c r="O1962" i="4" a="1"/>
  <c r="O1962" i="4" s="1"/>
  <c r="O1896" i="4" a="1"/>
  <c r="O1896" i="4" s="1"/>
  <c r="P1896" i="4" a="1"/>
  <c r="P1896" i="4" s="1"/>
  <c r="S1896" i="4"/>
  <c r="T1896" i="4" s="1"/>
  <c r="O1789" i="4" a="1"/>
  <c r="O1789" i="4" s="1"/>
  <c r="P1789" i="4" a="1"/>
  <c r="P1789" i="4" s="1"/>
  <c r="S1789" i="4"/>
  <c r="S711" i="4"/>
  <c r="O711" i="4" a="1"/>
  <c r="O711" i="4" s="1"/>
  <c r="S2914" i="4"/>
  <c r="S2873" i="4"/>
  <c r="P2784" i="4" a="1"/>
  <c r="P2784" i="4" s="1"/>
  <c r="O2784" i="4" a="1"/>
  <c r="O2784" i="4" s="1"/>
  <c r="P2781" i="4" a="1"/>
  <c r="P2781" i="4" s="1"/>
  <c r="S2781" i="4"/>
  <c r="T2781" i="4" s="1"/>
  <c r="T2757" i="4"/>
  <c r="S2728" i="4"/>
  <c r="O2689" i="4" a="1"/>
  <c r="O2689" i="4" s="1"/>
  <c r="S2689" i="4" s="1"/>
  <c r="T2689" i="4" s="1"/>
  <c r="P2675" i="4" a="1"/>
  <c r="P2675" i="4" s="1"/>
  <c r="O2675" i="4" a="1"/>
  <c r="O2675" i="4" s="1"/>
  <c r="P2663" i="4" a="1"/>
  <c r="P2663" i="4" s="1"/>
  <c r="S2663" i="4" s="1"/>
  <c r="T2663" i="4" s="1"/>
  <c r="O2635" i="4" a="1"/>
  <c r="O2635" i="4" s="1"/>
  <c r="P2563" i="4" a="1"/>
  <c r="P2563" i="4" s="1"/>
  <c r="O2559" i="4" a="1"/>
  <c r="O2559" i="4" s="1"/>
  <c r="P2542" i="4" a="1"/>
  <c r="P2542" i="4" s="1"/>
  <c r="O2542" i="4" a="1"/>
  <c r="O2542" i="4" s="1"/>
  <c r="O2500" i="4" a="1"/>
  <c r="O2500" i="4" s="1"/>
  <c r="O2493" i="4" a="1"/>
  <c r="O2493" i="4" s="1"/>
  <c r="P2493" i="4" a="1"/>
  <c r="P2493" i="4" s="1"/>
  <c r="S2493" i="4" s="1"/>
  <c r="P2426" i="4" a="1"/>
  <c r="P2426" i="4" s="1"/>
  <c r="P2340" i="4" a="1"/>
  <c r="P2340" i="4" s="1"/>
  <c r="O2340" i="4" a="1"/>
  <c r="O2340" i="4" s="1"/>
  <c r="S2335" i="4"/>
  <c r="O2335" i="4" a="1"/>
  <c r="O2335" i="4" s="1"/>
  <c r="T2309" i="4"/>
  <c r="S2276" i="4"/>
  <c r="O2276" i="4" a="1"/>
  <c r="O2276" i="4" s="1"/>
  <c r="O2265" i="4" a="1"/>
  <c r="O2265" i="4" s="1"/>
  <c r="S2201" i="4"/>
  <c r="T2201" i="4" s="1"/>
  <c r="O2201" i="4" a="1"/>
  <c r="O2201" i="4" s="1"/>
  <c r="P2201" i="4" a="1"/>
  <c r="P2201" i="4" s="1"/>
  <c r="S2144" i="4"/>
  <c r="P2144" i="4" a="1"/>
  <c r="P2144" i="4" s="1"/>
  <c r="P2023" i="4" a="1"/>
  <c r="P2023" i="4" s="1"/>
  <c r="O1513" i="4" a="1"/>
  <c r="O1513" i="4" s="1"/>
  <c r="S1513" i="4"/>
  <c r="P1513" i="4" a="1"/>
  <c r="P1513" i="4" s="1"/>
  <c r="O1393" i="4" a="1"/>
  <c r="O1393" i="4" s="1"/>
  <c r="P1393" i="4" a="1"/>
  <c r="P1393" i="4" s="1"/>
  <c r="S1393" i="4"/>
  <c r="P1210" i="4" a="1"/>
  <c r="P1210" i="4" s="1"/>
  <c r="S1210" i="4"/>
  <c r="P1201" i="4" a="1"/>
  <c r="P1201" i="4" s="1"/>
  <c r="O1201" i="4" a="1"/>
  <c r="O1201" i="4" s="1"/>
  <c r="S1201" i="4"/>
  <c r="O757" i="4" a="1"/>
  <c r="O757" i="4" s="1"/>
  <c r="P757" i="4" a="1"/>
  <c r="P757" i="4" s="1"/>
  <c r="P721" i="4" a="1"/>
  <c r="P721" i="4" s="1"/>
  <c r="O721" i="4" a="1"/>
  <c r="O721" i="4" s="1"/>
  <c r="S721" i="4"/>
  <c r="T721" i="4" s="1"/>
  <c r="S2673" i="4"/>
  <c r="T2673" i="4" s="1"/>
  <c r="S2638" i="4"/>
  <c r="T2638" i="4" s="1"/>
  <c r="P2520" i="4" a="1"/>
  <c r="P2520" i="4" s="1"/>
  <c r="O2520" i="4" a="1"/>
  <c r="O2520" i="4" s="1"/>
  <c r="S2520" i="4" s="1"/>
  <c r="T2520" i="4" s="1"/>
  <c r="P1921" i="4" a="1"/>
  <c r="P1921" i="4" s="1"/>
  <c r="O1921" i="4" a="1"/>
  <c r="O1921" i="4" s="1"/>
  <c r="O1866" i="4" a="1"/>
  <c r="O1866" i="4" s="1"/>
  <c r="P1866" i="4" a="1"/>
  <c r="P1866" i="4" s="1"/>
  <c r="P1759" i="4" a="1"/>
  <c r="P1759" i="4" s="1"/>
  <c r="O1759" i="4" a="1"/>
  <c r="O1759" i="4" s="1"/>
  <c r="S1759" i="4"/>
  <c r="T1759" i="4" s="1"/>
  <c r="P1746" i="4" a="1"/>
  <c r="P1746" i="4" s="1"/>
  <c r="O1746" i="4" a="1"/>
  <c r="O1746" i="4" s="1"/>
  <c r="P1308" i="4" a="1"/>
  <c r="P1308" i="4" s="1"/>
  <c r="O1308" i="4" a="1"/>
  <c r="O1308" i="4" s="1"/>
  <c r="T917" i="4"/>
  <c r="P2833" i="4" a="1"/>
  <c r="P2833" i="4" s="1"/>
  <c r="O2833" i="4" a="1"/>
  <c r="O2833" i="4" s="1"/>
  <c r="T2788" i="4"/>
  <c r="T2763" i="4"/>
  <c r="T2741" i="4"/>
  <c r="T2722" i="4"/>
  <c r="S2697" i="4"/>
  <c r="T2697" i="4" s="1"/>
  <c r="O2666" i="4" a="1"/>
  <c r="O2666" i="4" s="1"/>
  <c r="P2666" i="4" a="1"/>
  <c r="P2666" i="4" s="1"/>
  <c r="P2649" i="4" a="1"/>
  <c r="P2649" i="4" s="1"/>
  <c r="S2649" i="4"/>
  <c r="S2631" i="4"/>
  <c r="O2586" i="4" a="1"/>
  <c r="O2586" i="4" s="1"/>
  <c r="P2586" i="4" a="1"/>
  <c r="P2586" i="4" s="1"/>
  <c r="S2574" i="4"/>
  <c r="S2573" i="4"/>
  <c r="T2394" i="4"/>
  <c r="P2337" i="4" a="1"/>
  <c r="P2337" i="4" s="1"/>
  <c r="O2337" i="4" a="1"/>
  <c r="O2337" i="4" s="1"/>
  <c r="S2262" i="4"/>
  <c r="T2262" i="4" s="1"/>
  <c r="O2262" i="4" a="1"/>
  <c r="O2262" i="4" s="1"/>
  <c r="S2214" i="4"/>
  <c r="O2214" i="4" a="1"/>
  <c r="O2214" i="4" s="1"/>
  <c r="O2129" i="4" a="1"/>
  <c r="O2129" i="4" s="1"/>
  <c r="P2129" i="4" a="1"/>
  <c r="P2129" i="4" s="1"/>
  <c r="P2113" i="4" a="1"/>
  <c r="P2113" i="4" s="1"/>
  <c r="O2113" i="4" a="1"/>
  <c r="O2113" i="4" s="1"/>
  <c r="S1868" i="4"/>
  <c r="P1868" i="4" a="1"/>
  <c r="P1868" i="4" s="1"/>
  <c r="P1834" i="4" a="1"/>
  <c r="P1834" i="4" s="1"/>
  <c r="S1834" i="4"/>
  <c r="T1834" i="4" s="1"/>
  <c r="P1773" i="4" a="1"/>
  <c r="P1773" i="4" s="1"/>
  <c r="O1773" i="4" a="1"/>
  <c r="O1773" i="4" s="1"/>
  <c r="S1433" i="4"/>
  <c r="O1433" i="4" a="1"/>
  <c r="O1433" i="4" s="1"/>
  <c r="P1433" i="4" a="1"/>
  <c r="P1433" i="4" s="1"/>
  <c r="O473" i="4" a="1"/>
  <c r="O473" i="4" s="1"/>
  <c r="P473" i="4" a="1"/>
  <c r="P473" i="4" s="1"/>
  <c r="S3683" i="4"/>
  <c r="T3683" i="4" s="1"/>
  <c r="S3623" i="4"/>
  <c r="T3623" i="4" s="1"/>
  <c r="S3566" i="4"/>
  <c r="T3525" i="4"/>
  <c r="S3445" i="4"/>
  <c r="T3445" i="4" s="1"/>
  <c r="S3351" i="4"/>
  <c r="T3351" i="4" s="1"/>
  <c r="S3305" i="4"/>
  <c r="T3305" i="4" s="1"/>
  <c r="O3291" i="4" a="1"/>
  <c r="O3291" i="4" s="1"/>
  <c r="S3260" i="4"/>
  <c r="P3237" i="4" a="1"/>
  <c r="P3237" i="4" s="1"/>
  <c r="S3232" i="4"/>
  <c r="T3232" i="4" s="1"/>
  <c r="O3219" i="4" a="1"/>
  <c r="O3219" i="4" s="1"/>
  <c r="O3217" i="4" a="1"/>
  <c r="O3217" i="4" s="1"/>
  <c r="P3181" i="4" a="1"/>
  <c r="P3181" i="4" s="1"/>
  <c r="S3181" i="4" s="1"/>
  <c r="T3181" i="4" s="1"/>
  <c r="O3168" i="4" a="1"/>
  <c r="O3168" i="4" s="1"/>
  <c r="O3164" i="4" a="1"/>
  <c r="O3164" i="4" s="1"/>
  <c r="S3164" i="4" s="1"/>
  <c r="P3132" i="4" a="1"/>
  <c r="P3132" i="4" s="1"/>
  <c r="P3080" i="4" a="1"/>
  <c r="P3080" i="4" s="1"/>
  <c r="S3080" i="4" s="1"/>
  <c r="O3074" i="4" a="1"/>
  <c r="O3074" i="4" s="1"/>
  <c r="S3074" i="4" s="1"/>
  <c r="T3074" i="4" s="1"/>
  <c r="O3072" i="4" a="1"/>
  <c r="O3072" i="4" s="1"/>
  <c r="O3068" i="4" a="1"/>
  <c r="O3068" i="4" s="1"/>
  <c r="S3068" i="4" s="1"/>
  <c r="T3068" i="4" s="1"/>
  <c r="O3050" i="4" a="1"/>
  <c r="O3050" i="4" s="1"/>
  <c r="S3050" i="4" s="1"/>
  <c r="T3050" i="4" s="1"/>
  <c r="P2989" i="4" a="1"/>
  <c r="P2989" i="4" s="1"/>
  <c r="S2989" i="4" s="1"/>
  <c r="T2989" i="4" s="1"/>
  <c r="O2978" i="4" a="1"/>
  <c r="O2978" i="4" s="1"/>
  <c r="S2978" i="4" s="1"/>
  <c r="T2978" i="4" s="1"/>
  <c r="S2955" i="4"/>
  <c r="T2955" i="4" s="1"/>
  <c r="S2951" i="4"/>
  <c r="T2951" i="4" s="1"/>
  <c r="P2939" i="4" a="1"/>
  <c r="P2939" i="4" s="1"/>
  <c r="O2915" i="4" a="1"/>
  <c r="O2915" i="4" s="1"/>
  <c r="S2915" i="4" s="1"/>
  <c r="P2879" i="4" a="1"/>
  <c r="P2879" i="4" s="1"/>
  <c r="S2846" i="4"/>
  <c r="T2846" i="4" s="1"/>
  <c r="P2830" i="4" a="1"/>
  <c r="P2830" i="4" s="1"/>
  <c r="O2805" i="4" a="1"/>
  <c r="O2805" i="4" s="1"/>
  <c r="P2783" i="4" a="1"/>
  <c r="P2783" i="4" s="1"/>
  <c r="S2753" i="4"/>
  <c r="T2753" i="4" s="1"/>
  <c r="O2749" i="4" a="1"/>
  <c r="O2749" i="4" s="1"/>
  <c r="P2743" i="4" a="1"/>
  <c r="P2743" i="4" s="1"/>
  <c r="S2729" i="4"/>
  <c r="T2729" i="4" s="1"/>
  <c r="P2716" i="4" a="1"/>
  <c r="P2716" i="4" s="1"/>
  <c r="O2713" i="4" a="1"/>
  <c r="O2713" i="4" s="1"/>
  <c r="O2704" i="4" a="1"/>
  <c r="O2704" i="4" s="1"/>
  <c r="P2704" i="4" a="1"/>
  <c r="P2704" i="4" s="1"/>
  <c r="T2702" i="4"/>
  <c r="P2690" i="4" a="1"/>
  <c r="P2690" i="4" s="1"/>
  <c r="P2686" i="4" a="1"/>
  <c r="P2686" i="4" s="1"/>
  <c r="O2669" i="4" a="1"/>
  <c r="O2669" i="4" s="1"/>
  <c r="P2669" i="4" a="1"/>
  <c r="P2669" i="4" s="1"/>
  <c r="S2669" i="4" s="1"/>
  <c r="T2669" i="4" s="1"/>
  <c r="S2668" i="4"/>
  <c r="T2668" i="4" s="1"/>
  <c r="S2639" i="4"/>
  <c r="T2639" i="4" s="1"/>
  <c r="P2609" i="4" a="1"/>
  <c r="P2609" i="4" s="1"/>
  <c r="S2609" i="4" s="1"/>
  <c r="T2609" i="4" s="1"/>
  <c r="O2580" i="4" a="1"/>
  <c r="O2580" i="4" s="1"/>
  <c r="P2541" i="4" a="1"/>
  <c r="P2541" i="4" s="1"/>
  <c r="O2526" i="4" a="1"/>
  <c r="O2526" i="4" s="1"/>
  <c r="O2507" i="4" a="1"/>
  <c r="O2507" i="4" s="1"/>
  <c r="O2434" i="4" a="1"/>
  <c r="O2434" i="4" s="1"/>
  <c r="P2434" i="4" a="1"/>
  <c r="P2434" i="4" s="1"/>
  <c r="P2376" i="4" a="1"/>
  <c r="P2376" i="4" s="1"/>
  <c r="O2376" i="4" a="1"/>
  <c r="O2376" i="4" s="1"/>
  <c r="O2344" i="4" a="1"/>
  <c r="O2344" i="4" s="1"/>
  <c r="S2316" i="4"/>
  <c r="T2305" i="4"/>
  <c r="S2294" i="4"/>
  <c r="T2294" i="4" s="1"/>
  <c r="P2185" i="4" a="1"/>
  <c r="P2185" i="4" s="1"/>
  <c r="O2185" i="4" a="1"/>
  <c r="O2185" i="4" s="1"/>
  <c r="S2153" i="4"/>
  <c r="P2153" i="4" a="1"/>
  <c r="P2153" i="4" s="1"/>
  <c r="P2067" i="4" a="1"/>
  <c r="P2067" i="4" s="1"/>
  <c r="O1936" i="4" a="1"/>
  <c r="O1936" i="4" s="1"/>
  <c r="P1936" i="4" a="1"/>
  <c r="P1936" i="4" s="1"/>
  <c r="S1936" i="4"/>
  <c r="O1597" i="4" a="1"/>
  <c r="O1597" i="4" s="1"/>
  <c r="P1597" i="4" a="1"/>
  <c r="P1597" i="4" s="1"/>
  <c r="O1369" i="4" a="1"/>
  <c r="O1369" i="4" s="1"/>
  <c r="P1369" i="4" a="1"/>
  <c r="P1369" i="4" s="1"/>
  <c r="O810" i="4" a="1"/>
  <c r="O810" i="4" s="1"/>
  <c r="P810" i="4" a="1"/>
  <c r="P810" i="4" s="1"/>
  <c r="S3336" i="4"/>
  <c r="T3336" i="4" s="1"/>
  <c r="S3278" i="4"/>
  <c r="T3244" i="4"/>
  <c r="S3231" i="4"/>
  <c r="S3209" i="4"/>
  <c r="T3209" i="4" s="1"/>
  <c r="T3048" i="4"/>
  <c r="S2943" i="4"/>
  <c r="P2869" i="4" a="1"/>
  <c r="P2869" i="4" s="1"/>
  <c r="S2869" i="4" s="1"/>
  <c r="T2869" i="4" s="1"/>
  <c r="O2869" i="4" a="1"/>
  <c r="O2869" i="4" s="1"/>
  <c r="S2800" i="4"/>
  <c r="T2693" i="4"/>
  <c r="S2666" i="4"/>
  <c r="O2589" i="4" a="1"/>
  <c r="O2589" i="4" s="1"/>
  <c r="P2589" i="4" a="1"/>
  <c r="P2589" i="4" s="1"/>
  <c r="P2519" i="4" a="1"/>
  <c r="P2519" i="4" s="1"/>
  <c r="S2519" i="4" s="1"/>
  <c r="T2519" i="4" s="1"/>
  <c r="O2519" i="4" a="1"/>
  <c r="O2519" i="4" s="1"/>
  <c r="O2512" i="4" a="1"/>
  <c r="O2512" i="4" s="1"/>
  <c r="P2512" i="4" a="1"/>
  <c r="P2512" i="4" s="1"/>
  <c r="P2454" i="4" a="1"/>
  <c r="P2454" i="4" s="1"/>
  <c r="O2454" i="4" a="1"/>
  <c r="O2454" i="4" s="1"/>
  <c r="O2211" i="4" a="1"/>
  <c r="O2211" i="4" s="1"/>
  <c r="P2211" i="4" a="1"/>
  <c r="P2211" i="4" s="1"/>
  <c r="S2211" i="4"/>
  <c r="T2211" i="4" s="1"/>
  <c r="P1950" i="4" a="1"/>
  <c r="P1950" i="4" s="1"/>
  <c r="O1950" i="4" a="1"/>
  <c r="O1950" i="4" s="1"/>
  <c r="S1950" i="4"/>
  <c r="S3518" i="4"/>
  <c r="T3518" i="4" s="1"/>
  <c r="S3506" i="4"/>
  <c r="S3410" i="4"/>
  <c r="T3410" i="4" s="1"/>
  <c r="S3398" i="4"/>
  <c r="T3398" i="4" s="1"/>
  <c r="S3314" i="4"/>
  <c r="S3228" i="4"/>
  <c r="S3192" i="4"/>
  <c r="T3192" i="4" s="1"/>
  <c r="S3178" i="4"/>
  <c r="T3178" i="4" s="1"/>
  <c r="S3040" i="4"/>
  <c r="T3040" i="4" s="1"/>
  <c r="S3018" i="4"/>
  <c r="O2908" i="4" a="1"/>
  <c r="O2908" i="4" s="1"/>
  <c r="P2908" i="4" a="1"/>
  <c r="P2908" i="4" s="1"/>
  <c r="O2832" i="4" a="1"/>
  <c r="O2832" i="4" s="1"/>
  <c r="P2798" i="4" a="1"/>
  <c r="P2798" i="4" s="1"/>
  <c r="S2785" i="4"/>
  <c r="T2785" i="4" s="1"/>
  <c r="S2775" i="4"/>
  <c r="T2775" i="4" s="1"/>
  <c r="O2771" i="4" a="1"/>
  <c r="O2771" i="4" s="1"/>
  <c r="P2769" i="4" a="1"/>
  <c r="P2769" i="4" s="1"/>
  <c r="S2764" i="4"/>
  <c r="T2764" i="4" s="1"/>
  <c r="O2741" i="4" a="1"/>
  <c r="O2741" i="4" s="1"/>
  <c r="S2718" i="4"/>
  <c r="O2718" i="4" a="1"/>
  <c r="O2718" i="4" s="1"/>
  <c r="O2688" i="4" a="1"/>
  <c r="O2688" i="4" s="1"/>
  <c r="S2688" i="4" s="1"/>
  <c r="O2684" i="4" a="1"/>
  <c r="O2684" i="4" s="1"/>
  <c r="O2664" i="4" a="1"/>
  <c r="O2664" i="4" s="1"/>
  <c r="S2664" i="4" s="1"/>
  <c r="T2664" i="4" s="1"/>
  <c r="O2646" i="4" a="1"/>
  <c r="O2646" i="4" s="1"/>
  <c r="S2646" i="4" s="1"/>
  <c r="T2646" i="4" s="1"/>
  <c r="O2597" i="4" a="1"/>
  <c r="O2597" i="4" s="1"/>
  <c r="S2596" i="4"/>
  <c r="S2555" i="4"/>
  <c r="T2555" i="4" s="1"/>
  <c r="O2555" i="4" a="1"/>
  <c r="O2555" i="4" s="1"/>
  <c r="P2555" i="4" a="1"/>
  <c r="P2555" i="4" s="1"/>
  <c r="O2529" i="4" a="1"/>
  <c r="O2529" i="4" s="1"/>
  <c r="S2524" i="4"/>
  <c r="T2524" i="4" s="1"/>
  <c r="P2497" i="4" a="1"/>
  <c r="P2497" i="4" s="1"/>
  <c r="S2497" i="4"/>
  <c r="T2497" i="4" s="1"/>
  <c r="O2418" i="4" a="1"/>
  <c r="O2418" i="4" s="1"/>
  <c r="P2418" i="4" a="1"/>
  <c r="P2418" i="4" s="1"/>
  <c r="S2326" i="4"/>
  <c r="T2326" i="4" s="1"/>
  <c r="O2301" i="4" a="1"/>
  <c r="O2301" i="4" s="1"/>
  <c r="S2296" i="4"/>
  <c r="T2296" i="4" s="1"/>
  <c r="O2224" i="4" a="1"/>
  <c r="O2224" i="4" s="1"/>
  <c r="P2224" i="4" a="1"/>
  <c r="P2224" i="4" s="1"/>
  <c r="O2213" i="4" a="1"/>
  <c r="O2213" i="4" s="1"/>
  <c r="P2213" i="4" a="1"/>
  <c r="P2213" i="4" s="1"/>
  <c r="O2062" i="4" a="1"/>
  <c r="O2062" i="4" s="1"/>
  <c r="P2062" i="4" a="1"/>
  <c r="P2062" i="4" s="1"/>
  <c r="S1852" i="4"/>
  <c r="T1852" i="4" s="1"/>
  <c r="O1852" i="4" a="1"/>
  <c r="O1852" i="4" s="1"/>
  <c r="P1852" i="4" a="1"/>
  <c r="P1852" i="4" s="1"/>
  <c r="O1394" i="4" a="1"/>
  <c r="O1394" i="4" s="1"/>
  <c r="P1394" i="4" a="1"/>
  <c r="P1394" i="4" s="1"/>
  <c r="T3599" i="4"/>
  <c r="T3573" i="4"/>
  <c r="T3553" i="4"/>
  <c r="T3542" i="4"/>
  <c r="T3434" i="4"/>
  <c r="T3234" i="4"/>
  <c r="T3215" i="4"/>
  <c r="T3137" i="4"/>
  <c r="S3085" i="4"/>
  <c r="P2910" i="4" a="1"/>
  <c r="P2910" i="4" s="1"/>
  <c r="O2910" i="4" a="1"/>
  <c r="O2910" i="4" s="1"/>
  <c r="S2902" i="4"/>
  <c r="T2902" i="4" s="1"/>
  <c r="S2810" i="4"/>
  <c r="T2810" i="4" s="1"/>
  <c r="P2765" i="4" a="1"/>
  <c r="P2765" i="4" s="1"/>
  <c r="S2765" i="4"/>
  <c r="S2614" i="4"/>
  <c r="T2614" i="4" s="1"/>
  <c r="S2416" i="4"/>
  <c r="T2416" i="4" s="1"/>
  <c r="P2332" i="4" a="1"/>
  <c r="P2332" i="4" s="1"/>
  <c r="S2332" i="4"/>
  <c r="S2279" i="4"/>
  <c r="P2279" i="4" a="1"/>
  <c r="P2279" i="4" s="1"/>
  <c r="O2279" i="4" a="1"/>
  <c r="O2279" i="4" s="1"/>
  <c r="T2273" i="4"/>
  <c r="T2255" i="4"/>
  <c r="P2206" i="4" a="1"/>
  <c r="P2206" i="4" s="1"/>
  <c r="S2206" i="4"/>
  <c r="T2206" i="4" s="1"/>
  <c r="O2037" i="4" a="1"/>
  <c r="O2037" i="4" s="1"/>
  <c r="P2037" i="4" a="1"/>
  <c r="P2037" i="4" s="1"/>
  <c r="T1952" i="4"/>
  <c r="O1899" i="4" a="1"/>
  <c r="O1899" i="4" s="1"/>
  <c r="P1899" i="4" a="1"/>
  <c r="P1899" i="4" s="1"/>
  <c r="P1407" i="4" a="1"/>
  <c r="P1407" i="4" s="1"/>
  <c r="S1407" i="4"/>
  <c r="O1407" i="4" a="1"/>
  <c r="O1407" i="4" s="1"/>
  <c r="P1167" i="4" a="1"/>
  <c r="P1167" i="4" s="1"/>
  <c r="O1167" i="4" a="1"/>
  <c r="O1167" i="4" s="1"/>
  <c r="O1151" i="4" a="1"/>
  <c r="O1151" i="4" s="1"/>
  <c r="P1151" i="4" a="1"/>
  <c r="P1151" i="4" s="1"/>
  <c r="S1151" i="4"/>
  <c r="T1055" i="4"/>
  <c r="T2160" i="4"/>
  <c r="S1977" i="4"/>
  <c r="O1977" i="4" a="1"/>
  <c r="O1977" i="4" s="1"/>
  <c r="P1919" i="4" a="1"/>
  <c r="P1919" i="4" s="1"/>
  <c r="S1919" i="4"/>
  <c r="T1919" i="4" s="1"/>
  <c r="S1903" i="4"/>
  <c r="P1903" i="4" a="1"/>
  <c r="P1903" i="4" s="1"/>
  <c r="O1766" i="4" a="1"/>
  <c r="O1766" i="4" s="1"/>
  <c r="P1766" i="4" a="1"/>
  <c r="P1766" i="4" s="1"/>
  <c r="O1764" i="4" a="1"/>
  <c r="O1764" i="4" s="1"/>
  <c r="P1764" i="4" a="1"/>
  <c r="P1764" i="4" s="1"/>
  <c r="O1669" i="4" a="1"/>
  <c r="O1669" i="4" s="1"/>
  <c r="P1669" i="4" a="1"/>
  <c r="P1669" i="4" s="1"/>
  <c r="O1644" i="4" a="1"/>
  <c r="O1644" i="4" s="1"/>
  <c r="P1644" i="4" a="1"/>
  <c r="P1644" i="4" s="1"/>
  <c r="T1513" i="4"/>
  <c r="O1458" i="4" a="1"/>
  <c r="O1458" i="4" s="1"/>
  <c r="P1458" i="4" a="1"/>
  <c r="P1458" i="4" s="1"/>
  <c r="S1333" i="4"/>
  <c r="T1333" i="4" s="1"/>
  <c r="P1333" i="4" a="1"/>
  <c r="P1333" i="4" s="1"/>
  <c r="O1100" i="4" a="1"/>
  <c r="O1100" i="4" s="1"/>
  <c r="P1100" i="4" a="1"/>
  <c r="P1100" i="4" s="1"/>
  <c r="S1100" i="4"/>
  <c r="O861" i="4" a="1"/>
  <c r="O861" i="4" s="1"/>
  <c r="P861" i="4" a="1"/>
  <c r="P861" i="4" s="1"/>
  <c r="P367" i="4" a="1"/>
  <c r="P367" i="4" s="1"/>
  <c r="O367" i="4" a="1"/>
  <c r="O367" i="4" s="1"/>
  <c r="S2213" i="4"/>
  <c r="T2213" i="4" s="1"/>
  <c r="O2139" i="4" a="1"/>
  <c r="O2139" i="4" s="1"/>
  <c r="S2139" i="4"/>
  <c r="S2129" i="4"/>
  <c r="S2028" i="4"/>
  <c r="T1977" i="4"/>
  <c r="O1966" i="4" a="1"/>
  <c r="O1966" i="4" s="1"/>
  <c r="O1912" i="4" a="1"/>
  <c r="O1912" i="4" s="1"/>
  <c r="P1912" i="4" a="1"/>
  <c r="P1912" i="4" s="1"/>
  <c r="S1912" i="4"/>
  <c r="S1905" i="4"/>
  <c r="T1905" i="4" s="1"/>
  <c r="O1872" i="4" a="1"/>
  <c r="O1872" i="4" s="1"/>
  <c r="S1872" i="4"/>
  <c r="T1872" i="4" s="1"/>
  <c r="O1838" i="4" a="1"/>
  <c r="O1838" i="4" s="1"/>
  <c r="S1773" i="4"/>
  <c r="P1683" i="4" a="1"/>
  <c r="P1683" i="4" s="1"/>
  <c r="O1610" i="4" a="1"/>
  <c r="O1610" i="4" s="1"/>
  <c r="S1610" i="4"/>
  <c r="P1610" i="4" a="1"/>
  <c r="P1610" i="4" s="1"/>
  <c r="P1606" i="4" a="1"/>
  <c r="P1606" i="4" s="1"/>
  <c r="S1606" i="4"/>
  <c r="S1601" i="4"/>
  <c r="O1601" i="4" a="1"/>
  <c r="O1601" i="4" s="1"/>
  <c r="P1544" i="4" a="1"/>
  <c r="P1544" i="4" s="1"/>
  <c r="S1544" i="4"/>
  <c r="T1544" i="4" s="1"/>
  <c r="O1544" i="4" a="1"/>
  <c r="O1544" i="4" s="1"/>
  <c r="P1442" i="4" a="1"/>
  <c r="P1442" i="4" s="1"/>
  <c r="P1416" i="4" a="1"/>
  <c r="P1416" i="4" s="1"/>
  <c r="S1411" i="4"/>
  <c r="T1411" i="4" s="1"/>
  <c r="O1411" i="4" a="1"/>
  <c r="O1411" i="4" s="1"/>
  <c r="P1411" i="4" a="1"/>
  <c r="P1411" i="4" s="1"/>
  <c r="P1320" i="4" a="1"/>
  <c r="P1320" i="4" s="1"/>
  <c r="O1320" i="4" a="1"/>
  <c r="O1320" i="4" s="1"/>
  <c r="O891" i="4" a="1"/>
  <c r="O891" i="4" s="1"/>
  <c r="P891" i="4" a="1"/>
  <c r="P891" i="4" s="1"/>
  <c r="S891" i="4"/>
  <c r="T891" i="4" s="1"/>
  <c r="P2184" i="4" a="1"/>
  <c r="P2184" i="4" s="1"/>
  <c r="O2184" i="4" a="1"/>
  <c r="O2184" i="4" s="1"/>
  <c r="S2184" i="4"/>
  <c r="T2184" i="4" s="1"/>
  <c r="S2179" i="4"/>
  <c r="P2179" i="4" a="1"/>
  <c r="P2179" i="4" s="1"/>
  <c r="O2165" i="4" a="1"/>
  <c r="O2165" i="4" s="1"/>
  <c r="P2165" i="4" a="1"/>
  <c r="P2165" i="4" s="1"/>
  <c r="O1988" i="4" a="1"/>
  <c r="O1988" i="4" s="1"/>
  <c r="P1988" i="4" a="1"/>
  <c r="P1988" i="4" s="1"/>
  <c r="O1986" i="4" a="1"/>
  <c r="O1986" i="4" s="1"/>
  <c r="S1986" i="4"/>
  <c r="O1979" i="4" a="1"/>
  <c r="O1979" i="4" s="1"/>
  <c r="P1979" i="4" a="1"/>
  <c r="P1979" i="4" s="1"/>
  <c r="O1820" i="4" a="1"/>
  <c r="O1820" i="4" s="1"/>
  <c r="P1820" i="4" a="1"/>
  <c r="P1820" i="4" s="1"/>
  <c r="P1702" i="4" a="1"/>
  <c r="P1702" i="4" s="1"/>
  <c r="S1702" i="4"/>
  <c r="T1702" i="4" s="1"/>
  <c r="T1539" i="4"/>
  <c r="O1537" i="4" a="1"/>
  <c r="O1537" i="4" s="1"/>
  <c r="S1537" i="4"/>
  <c r="T1537" i="4" s="1"/>
  <c r="P1537" i="4" a="1"/>
  <c r="P1537" i="4" s="1"/>
  <c r="T1466" i="4"/>
  <c r="O1382" i="4" a="1"/>
  <c r="O1382" i="4" s="1"/>
  <c r="P1382" i="4" a="1"/>
  <c r="P1382" i="4" s="1"/>
  <c r="S1382" i="4"/>
  <c r="T1382" i="4" s="1"/>
  <c r="S1359" i="4"/>
  <c r="T1359" i="4" s="1"/>
  <c r="P1359" i="4" a="1"/>
  <c r="P1359" i="4" s="1"/>
  <c r="O1359" i="4" a="1"/>
  <c r="O1359" i="4" s="1"/>
  <c r="P1307" i="4" a="1"/>
  <c r="P1307" i="4" s="1"/>
  <c r="S1307" i="4"/>
  <c r="T1307" i="4" s="1"/>
  <c r="O1307" i="4" a="1"/>
  <c r="O1307" i="4" s="1"/>
  <c r="P1235" i="4" a="1"/>
  <c r="P1235" i="4" s="1"/>
  <c r="S1235" i="4"/>
  <c r="O1235" i="4" a="1"/>
  <c r="O1235" i="4" s="1"/>
  <c r="P1188" i="4" a="1"/>
  <c r="P1188" i="4" s="1"/>
  <c r="S1188" i="4"/>
  <c r="T1188" i="4" s="1"/>
  <c r="O1188" i="4" a="1"/>
  <c r="O1188" i="4" s="1"/>
  <c r="S1057" i="4"/>
  <c r="T1057" i="4" s="1"/>
  <c r="P1057" i="4" a="1"/>
  <c r="P1057" i="4" s="1"/>
  <c r="O2408" i="4" a="1"/>
  <c r="O2408" i="4" s="1"/>
  <c r="P2408" i="4" a="1"/>
  <c r="P2408" i="4" s="1"/>
  <c r="P2380" i="4" a="1"/>
  <c r="P2380" i="4" s="1"/>
  <c r="S2380" i="4"/>
  <c r="T2380" i="4" s="1"/>
  <c r="S2360" i="4"/>
  <c r="O2360" i="4" a="1"/>
  <c r="O2360" i="4" s="1"/>
  <c r="S2344" i="4"/>
  <c r="T2344" i="4" s="1"/>
  <c r="S2271" i="4"/>
  <c r="T2271" i="4" s="1"/>
  <c r="S2249" i="4"/>
  <c r="T2249" i="4" s="1"/>
  <c r="S2235" i="4"/>
  <c r="T2235" i="4" s="1"/>
  <c r="S2222" i="4"/>
  <c r="T2222" i="4" s="1"/>
  <c r="P2212" i="4" a="1"/>
  <c r="P2212" i="4" s="1"/>
  <c r="S2212" i="4"/>
  <c r="O2200" i="4" a="1"/>
  <c r="O2200" i="4" s="1"/>
  <c r="S2194" i="4"/>
  <c r="T2194" i="4" s="1"/>
  <c r="S2176" i="4"/>
  <c r="S2173" i="4"/>
  <c r="O2152" i="4" a="1"/>
  <c r="O2152" i="4" s="1"/>
  <c r="T2150" i="4"/>
  <c r="T2128" i="4"/>
  <c r="O2029" i="4" a="1"/>
  <c r="O2029" i="4" s="1"/>
  <c r="P2029" i="4" a="1"/>
  <c r="P2029" i="4" s="1"/>
  <c r="T1990" i="4"/>
  <c r="O1981" i="4" a="1"/>
  <c r="O1981" i="4" s="1"/>
  <c r="P1923" i="4" a="1"/>
  <c r="P1923" i="4" s="1"/>
  <c r="P1843" i="4" a="1"/>
  <c r="P1843" i="4" s="1"/>
  <c r="S1843" i="4"/>
  <c r="T1843" i="4" s="1"/>
  <c r="O1808" i="4" a="1"/>
  <c r="O1808" i="4" s="1"/>
  <c r="S1721" i="4"/>
  <c r="P1721" i="4" a="1"/>
  <c r="P1721" i="4" s="1"/>
  <c r="S1673" i="4"/>
  <c r="P1673" i="4" a="1"/>
  <c r="P1673" i="4" s="1"/>
  <c r="T1614" i="4"/>
  <c r="T1523" i="4"/>
  <c r="S1468" i="4"/>
  <c r="P1468" i="4" a="1"/>
  <c r="P1468" i="4" s="1"/>
  <c r="O1404" i="4" a="1"/>
  <c r="O1404" i="4" s="1"/>
  <c r="P1404" i="4" a="1"/>
  <c r="P1404" i="4" s="1"/>
  <c r="S1404" i="4"/>
  <c r="T1404" i="4" s="1"/>
  <c r="P1332" i="4" a="1"/>
  <c r="P1332" i="4" s="1"/>
  <c r="O1332" i="4" a="1"/>
  <c r="O1332" i="4" s="1"/>
  <c r="O1082" i="4" a="1"/>
  <c r="O1082" i="4" s="1"/>
  <c r="P1082" i="4" a="1"/>
  <c r="P1082" i="4" s="1"/>
  <c r="P1077" i="4" a="1"/>
  <c r="P1077" i="4" s="1"/>
  <c r="O1077" i="4" a="1"/>
  <c r="O1077" i="4" s="1"/>
  <c r="S901" i="4"/>
  <c r="P901" i="4" a="1"/>
  <c r="P901" i="4" s="1"/>
  <c r="O2259" i="4" a="1"/>
  <c r="O2259" i="4" s="1"/>
  <c r="S2259" i="4"/>
  <c r="T2259" i="4" s="1"/>
  <c r="S2224" i="4"/>
  <c r="T2224" i="4" s="1"/>
  <c r="P2121" i="4" a="1"/>
  <c r="P2121" i="4" s="1"/>
  <c r="O2121" i="4" a="1"/>
  <c r="O2121" i="4" s="1"/>
  <c r="P2003" i="4" a="1"/>
  <c r="P2003" i="4" s="1"/>
  <c r="S2003" i="4"/>
  <c r="O2003" i="4" a="1"/>
  <c r="O2003" i="4" s="1"/>
  <c r="T1992" i="4"/>
  <c r="T1858" i="4"/>
  <c r="S1838" i="4"/>
  <c r="T1838" i="4" s="1"/>
  <c r="O1802" i="4" a="1"/>
  <c r="O1802" i="4" s="1"/>
  <c r="P1802" i="4" a="1"/>
  <c r="P1802" i="4" s="1"/>
  <c r="O1680" i="4" a="1"/>
  <c r="O1680" i="4" s="1"/>
  <c r="P1680" i="4" a="1"/>
  <c r="P1680" i="4" s="1"/>
  <c r="O1500" i="4" a="1"/>
  <c r="O1500" i="4" s="1"/>
  <c r="P1500" i="4" a="1"/>
  <c r="P1500" i="4" s="1"/>
  <c r="O1477" i="4" a="1"/>
  <c r="O1477" i="4" s="1"/>
  <c r="P1477" i="4" a="1"/>
  <c r="P1477" i="4" s="1"/>
  <c r="S1477" i="4"/>
  <c r="T1477" i="4" s="1"/>
  <c r="P1361" i="4" a="1"/>
  <c r="P1361" i="4" s="1"/>
  <c r="O1361" i="4" a="1"/>
  <c r="O1361" i="4" s="1"/>
  <c r="S1269" i="4"/>
  <c r="T1269" i="4" s="1"/>
  <c r="O1269" i="4" a="1"/>
  <c r="O1269" i="4" s="1"/>
  <c r="P1269" i="4" a="1"/>
  <c r="P1269" i="4" s="1"/>
  <c r="P1218" i="4" a="1"/>
  <c r="P1218" i="4" s="1"/>
  <c r="S1218" i="4"/>
  <c r="O1218" i="4" a="1"/>
  <c r="O1218" i="4" s="1"/>
  <c r="O288" i="4" a="1"/>
  <c r="O288" i="4" s="1"/>
  <c r="P288" i="4" a="1"/>
  <c r="P288" i="4" s="1"/>
  <c r="P44" i="4" a="1"/>
  <c r="P44" i="4" s="1"/>
  <c r="O44" i="4" a="1"/>
  <c r="O44" i="4" s="1"/>
  <c r="S2203" i="4"/>
  <c r="O2203" i="4" a="1"/>
  <c r="O2203" i="4" s="1"/>
  <c r="P2203" i="4" a="1"/>
  <c r="P2203" i="4" s="1"/>
  <c r="O2158" i="4" a="1"/>
  <c r="O2158" i="4" s="1"/>
  <c r="P2158" i="4" a="1"/>
  <c r="P2158" i="4" s="1"/>
  <c r="S2136" i="4"/>
  <c r="P2119" i="4" a="1"/>
  <c r="P2119" i="4" s="1"/>
  <c r="S2119" i="4"/>
  <c r="S2113" i="4"/>
  <c r="T2113" i="4" s="1"/>
  <c r="O1998" i="4" a="1"/>
  <c r="O1998" i="4" s="1"/>
  <c r="S1998" i="4"/>
  <c r="T1998" i="4" s="1"/>
  <c r="P1955" i="4" a="1"/>
  <c r="P1955" i="4" s="1"/>
  <c r="O1955" i="4" a="1"/>
  <c r="O1955" i="4" s="1"/>
  <c r="S1925" i="4"/>
  <c r="O1925" i="4" a="1"/>
  <c r="O1925" i="4" s="1"/>
  <c r="S1921" i="4"/>
  <c r="S1853" i="4"/>
  <c r="O1853" i="4" a="1"/>
  <c r="O1853" i="4" s="1"/>
  <c r="P1830" i="4" a="1"/>
  <c r="P1830" i="4" s="1"/>
  <c r="O1830" i="4" a="1"/>
  <c r="O1830" i="4" s="1"/>
  <c r="P1810" i="4" a="1"/>
  <c r="P1810" i="4" s="1"/>
  <c r="O1810" i="4" a="1"/>
  <c r="O1810" i="4" s="1"/>
  <c r="O1771" i="4" a="1"/>
  <c r="O1771" i="4" s="1"/>
  <c r="P1771" i="4" a="1"/>
  <c r="P1771" i="4" s="1"/>
  <c r="P1698" i="4" a="1"/>
  <c r="P1698" i="4" s="1"/>
  <c r="O1698" i="4" a="1"/>
  <c r="O1698" i="4" s="1"/>
  <c r="S1696" i="4"/>
  <c r="T1696" i="4" s="1"/>
  <c r="O1696" i="4" a="1"/>
  <c r="O1696" i="4" s="1"/>
  <c r="T1656" i="4"/>
  <c r="S1608" i="4"/>
  <c r="O1579" i="4" a="1"/>
  <c r="O1579" i="4" s="1"/>
  <c r="S1579" i="4"/>
  <c r="T1579" i="4" s="1"/>
  <c r="P1579" i="4" a="1"/>
  <c r="P1579" i="4" s="1"/>
  <c r="O1502" i="4" a="1"/>
  <c r="O1502" i="4" s="1"/>
  <c r="P1502" i="4" a="1"/>
  <c r="P1502" i="4" s="1"/>
  <c r="P890" i="4" a="1"/>
  <c r="P890" i="4" s="1"/>
  <c r="O890" i="4" a="1"/>
  <c r="O890" i="4" s="1"/>
  <c r="S890" i="4"/>
  <c r="S2783" i="4"/>
  <c r="T2783" i="4" s="1"/>
  <c r="S2750" i="4"/>
  <c r="S2739" i="4"/>
  <c r="O2731" i="4" a="1"/>
  <c r="O2731" i="4" s="1"/>
  <c r="O2658" i="4" a="1"/>
  <c r="O2658" i="4" s="1"/>
  <c r="S2658" i="4" s="1"/>
  <c r="T2658" i="4" s="1"/>
  <c r="P2651" i="4" a="1"/>
  <c r="P2651" i="4" s="1"/>
  <c r="O2622" i="4" a="1"/>
  <c r="O2622" i="4" s="1"/>
  <c r="S2622" i="4" s="1"/>
  <c r="T2622" i="4" s="1"/>
  <c r="O2602" i="4" a="1"/>
  <c r="O2602" i="4" s="1"/>
  <c r="S2602" i="4" s="1"/>
  <c r="T2602" i="4" s="1"/>
  <c r="O2579" i="4" a="1"/>
  <c r="O2579" i="4" s="1"/>
  <c r="O2562" i="4" a="1"/>
  <c r="O2562" i="4" s="1"/>
  <c r="S2562" i="4" s="1"/>
  <c r="O2533" i="4" a="1"/>
  <c r="O2533" i="4" s="1"/>
  <c r="S2532" i="4"/>
  <c r="T2532" i="4" s="1"/>
  <c r="S2483" i="4"/>
  <c r="T2483" i="4" s="1"/>
  <c r="S2462" i="4"/>
  <c r="P2448" i="4" a="1"/>
  <c r="P2448" i="4" s="1"/>
  <c r="S2448" i="4" s="1"/>
  <c r="O2448" i="4" a="1"/>
  <c r="O2448" i="4" s="1"/>
  <c r="S2446" i="4"/>
  <c r="O2393" i="4" a="1"/>
  <c r="O2393" i="4" s="1"/>
  <c r="O2355" i="4" a="1"/>
  <c r="O2355" i="4" s="1"/>
  <c r="P2355" i="4" a="1"/>
  <c r="P2355" i="4" s="1"/>
  <c r="S2355" i="4"/>
  <c r="P2307" i="4" a="1"/>
  <c r="P2307" i="4" s="1"/>
  <c r="O2305" i="4" a="1"/>
  <c r="O2305" i="4" s="1"/>
  <c r="S2288" i="4"/>
  <c r="P2288" i="4" a="1"/>
  <c r="P2288" i="4" s="1"/>
  <c r="O2277" i="4" a="1"/>
  <c r="O2277" i="4" s="1"/>
  <c r="P2277" i="4" a="1"/>
  <c r="P2277" i="4" s="1"/>
  <c r="S2210" i="4"/>
  <c r="T2210" i="4" s="1"/>
  <c r="P2183" i="4" a="1"/>
  <c r="P2183" i="4" s="1"/>
  <c r="S2161" i="4"/>
  <c r="T2161" i="4" s="1"/>
  <c r="P2147" i="4" a="1"/>
  <c r="P2147" i="4" s="1"/>
  <c r="S2125" i="4"/>
  <c r="T2125" i="4" s="1"/>
  <c r="S2092" i="4"/>
  <c r="O2092" i="4" a="1"/>
  <c r="O2092" i="4" s="1"/>
  <c r="P2092" i="4" a="1"/>
  <c r="P2092" i="4" s="1"/>
  <c r="O2079" i="4" a="1"/>
  <c r="O2079" i="4" s="1"/>
  <c r="S2029" i="4"/>
  <c r="S2026" i="4"/>
  <c r="P2015" i="4" a="1"/>
  <c r="P2015" i="4" s="1"/>
  <c r="P1898" i="4" a="1"/>
  <c r="P1898" i="4" s="1"/>
  <c r="S1898" i="4"/>
  <c r="O1898" i="4" a="1"/>
  <c r="O1898" i="4" s="1"/>
  <c r="P1814" i="4" a="1"/>
  <c r="P1814" i="4" s="1"/>
  <c r="O1788" i="4" a="1"/>
  <c r="O1788" i="4" s="1"/>
  <c r="P1788" i="4" a="1"/>
  <c r="P1788" i="4" s="1"/>
  <c r="S1660" i="4"/>
  <c r="O1660" i="4" a="1"/>
  <c r="O1660" i="4" s="1"/>
  <c r="P1660" i="4" a="1"/>
  <c r="P1660" i="4" s="1"/>
  <c r="T1654" i="4"/>
  <c r="S1647" i="4"/>
  <c r="T1647" i="4" s="1"/>
  <c r="P1647" i="4" a="1"/>
  <c r="P1647" i="4" s="1"/>
  <c r="O1622" i="4" a="1"/>
  <c r="O1622" i="4" s="1"/>
  <c r="P1622" i="4" a="1"/>
  <c r="P1622" i="4" s="1"/>
  <c r="P1618" i="4" a="1"/>
  <c r="P1618" i="4" s="1"/>
  <c r="O1618" i="4" a="1"/>
  <c r="O1618" i="4" s="1"/>
  <c r="O1584" i="4" a="1"/>
  <c r="O1584" i="4" s="1"/>
  <c r="P1584" i="4" a="1"/>
  <c r="P1584" i="4" s="1"/>
  <c r="O1572" i="4" a="1"/>
  <c r="O1572" i="4" s="1"/>
  <c r="P1572" i="4" a="1"/>
  <c r="P1572" i="4" s="1"/>
  <c r="T1545" i="4"/>
  <c r="O1525" i="4" a="1"/>
  <c r="O1525" i="4" s="1"/>
  <c r="S1525" i="4"/>
  <c r="T1525" i="4" s="1"/>
  <c r="P1525" i="4" a="1"/>
  <c r="P1525" i="4" s="1"/>
  <c r="O1464" i="4" a="1"/>
  <c r="O1464" i="4" s="1"/>
  <c r="S1464" i="4"/>
  <c r="P1464" i="4" a="1"/>
  <c r="P1464" i="4" s="1"/>
  <c r="S1285" i="4"/>
  <c r="T1285" i="4" s="1"/>
  <c r="P1285" i="4" a="1"/>
  <c r="P1285" i="4" s="1"/>
  <c r="P1239" i="4" a="1"/>
  <c r="P1239" i="4" s="1"/>
  <c r="S1239" i="4"/>
  <c r="O1239" i="4" a="1"/>
  <c r="O1239" i="4" s="1"/>
  <c r="O1202" i="4" a="1"/>
  <c r="O1202" i="4" s="1"/>
  <c r="S1202" i="4"/>
  <c r="T1202" i="4" s="1"/>
  <c r="P1202" i="4" a="1"/>
  <c r="P1202" i="4" s="1"/>
  <c r="O1193" i="4" a="1"/>
  <c r="O1193" i="4" s="1"/>
  <c r="P1193" i="4" a="1"/>
  <c r="P1193" i="4" s="1"/>
  <c r="P1144" i="4" a="1"/>
  <c r="P1144" i="4" s="1"/>
  <c r="S1144" i="4"/>
  <c r="T1144" i="4" s="1"/>
  <c r="S949" i="4"/>
  <c r="O949" i="4" a="1"/>
  <c r="O949" i="4" s="1"/>
  <c r="P949" i="4" a="1"/>
  <c r="P949" i="4" s="1"/>
  <c r="P924" i="4" a="1"/>
  <c r="P924" i="4" s="1"/>
  <c r="O924" i="4" a="1"/>
  <c r="O924" i="4" s="1"/>
  <c r="O623" i="4" a="1"/>
  <c r="O623" i="4" s="1"/>
  <c r="P623" i="4" a="1"/>
  <c r="P623" i="4" s="1"/>
  <c r="S623" i="4"/>
  <c r="S2703" i="4"/>
  <c r="T2703" i="4" s="1"/>
  <c r="S2699" i="4"/>
  <c r="T2699" i="4" s="1"/>
  <c r="S2667" i="4"/>
  <c r="T2667" i="4" s="1"/>
  <c r="P2665" i="4" a="1"/>
  <c r="P2665" i="4" s="1"/>
  <c r="S2665" i="4" s="1"/>
  <c r="T2665" i="4" s="1"/>
  <c r="O2665" i="4" a="1"/>
  <c r="O2665" i="4" s="1"/>
  <c r="S2640" i="4"/>
  <c r="S2607" i="4"/>
  <c r="T2607" i="4" s="1"/>
  <c r="S2559" i="4"/>
  <c r="T2559" i="4" s="1"/>
  <c r="S2453" i="4"/>
  <c r="T2453" i="4" s="1"/>
  <c r="S2429" i="4"/>
  <c r="T2429" i="4" s="1"/>
  <c r="S2417" i="4"/>
  <c r="T2417" i="4" s="1"/>
  <c r="S2415" i="4"/>
  <c r="T2415" i="4" s="1"/>
  <c r="P2397" i="4" a="1"/>
  <c r="P2397" i="4" s="1"/>
  <c r="S2397" i="4"/>
  <c r="T2397" i="4" s="1"/>
  <c r="T2393" i="4"/>
  <c r="S2321" i="4"/>
  <c r="T2321" i="4" s="1"/>
  <c r="T2292" i="4"/>
  <c r="S2244" i="4"/>
  <c r="T2244" i="4" s="1"/>
  <c r="S2171" i="4"/>
  <c r="S2152" i="4"/>
  <c r="S2135" i="4"/>
  <c r="P2135" i="4" a="1"/>
  <c r="P2135" i="4" s="1"/>
  <c r="S2121" i="4"/>
  <c r="T2121" i="4" s="1"/>
  <c r="O2013" i="4" a="1"/>
  <c r="O2013" i="4" s="1"/>
  <c r="P2013" i="4" a="1"/>
  <c r="P2013" i="4" s="1"/>
  <c r="P1996" i="4" a="1"/>
  <c r="P1996" i="4" s="1"/>
  <c r="S1996" i="4"/>
  <c r="S1736" i="4"/>
  <c r="P1736" i="4" a="1"/>
  <c r="P1736" i="4" s="1"/>
  <c r="O1711" i="4" a="1"/>
  <c r="O1711" i="4" s="1"/>
  <c r="P1711" i="4" a="1"/>
  <c r="P1711" i="4" s="1"/>
  <c r="S1711" i="4"/>
  <c r="T1711" i="4" s="1"/>
  <c r="S1611" i="4"/>
  <c r="P1611" i="4" a="1"/>
  <c r="P1611" i="4" s="1"/>
  <c r="O1561" i="4" a="1"/>
  <c r="O1561" i="4" s="1"/>
  <c r="P1561" i="4" a="1"/>
  <c r="P1561" i="4" s="1"/>
  <c r="S1561" i="4"/>
  <c r="T1561" i="4" s="1"/>
  <c r="T1475" i="4"/>
  <c r="T1464" i="4"/>
  <c r="S1445" i="4"/>
  <c r="P1445" i="4" a="1"/>
  <c r="P1445" i="4" s="1"/>
  <c r="O1371" i="4" a="1"/>
  <c r="O1371" i="4" s="1"/>
  <c r="P1371" i="4" a="1"/>
  <c r="P1371" i="4" s="1"/>
  <c r="S1371" i="4"/>
  <c r="T1370" i="4"/>
  <c r="O1273" i="4" a="1"/>
  <c r="O1273" i="4" s="1"/>
  <c r="P1273" i="4" a="1"/>
  <c r="P1273" i="4" s="1"/>
  <c r="S2811" i="4"/>
  <c r="T2811" i="4" s="1"/>
  <c r="S2549" i="4"/>
  <c r="T2549" i="4" s="1"/>
  <c r="S2445" i="4"/>
  <c r="T2445" i="4" s="1"/>
  <c r="S2422" i="4"/>
  <c r="T2422" i="4" s="1"/>
  <c r="T2381" i="4"/>
  <c r="S2290" i="4"/>
  <c r="T2290" i="4" s="1"/>
  <c r="P2290" i="4" a="1"/>
  <c r="P2290" i="4" s="1"/>
  <c r="S2248" i="4"/>
  <c r="S2216" i="4"/>
  <c r="P2216" i="4" a="1"/>
  <c r="P2216" i="4" s="1"/>
  <c r="T2170" i="4"/>
  <c r="S2168" i="4"/>
  <c r="P2168" i="4" a="1"/>
  <c r="P2168" i="4" s="1"/>
  <c r="O2094" i="4" a="1"/>
  <c r="O2094" i="4" s="1"/>
  <c r="P2094" i="4" a="1"/>
  <c r="P2094" i="4" s="1"/>
  <c r="P2074" i="4" a="1"/>
  <c r="P2074" i="4" s="1"/>
  <c r="S2074" i="4"/>
  <c r="S1955" i="4"/>
  <c r="S1766" i="4"/>
  <c r="T1682" i="4"/>
  <c r="O1620" i="4" a="1"/>
  <c r="O1620" i="4" s="1"/>
  <c r="P1620" i="4" a="1"/>
  <c r="P1620" i="4" s="1"/>
  <c r="S1551" i="4"/>
  <c r="T1551" i="4" s="1"/>
  <c r="P1551" i="4" a="1"/>
  <c r="P1551" i="4" s="1"/>
  <c r="T1548" i="4"/>
  <c r="T1534" i="4"/>
  <c r="O1376" i="4" a="1"/>
  <c r="O1376" i="4" s="1"/>
  <c r="P1376" i="4" a="1"/>
  <c r="P1376" i="4" s="1"/>
  <c r="S1376" i="4"/>
  <c r="T1376" i="4" s="1"/>
  <c r="P1208" i="4" a="1"/>
  <c r="P1208" i="4" s="1"/>
  <c r="O1208" i="4" a="1"/>
  <c r="O1208" i="4" s="1"/>
  <c r="O1107" i="4" a="1"/>
  <c r="O1107" i="4" s="1"/>
  <c r="P1107" i="4" a="1"/>
  <c r="P1107" i="4" s="1"/>
  <c r="T932" i="4"/>
  <c r="S917" i="4"/>
  <c r="P917" i="4" a="1"/>
  <c r="P917" i="4" s="1"/>
  <c r="P744" i="4" a="1"/>
  <c r="P744" i="4" s="1"/>
  <c r="O744" i="4" a="1"/>
  <c r="O744" i="4" s="1"/>
  <c r="S744" i="4"/>
  <c r="T744" i="4" s="1"/>
  <c r="O518" i="4" a="1"/>
  <c r="O518" i="4" s="1"/>
  <c r="S518" i="4"/>
  <c r="P518" i="4" a="1"/>
  <c r="P518" i="4" s="1"/>
  <c r="T656" i="4"/>
  <c r="O561" i="4" a="1"/>
  <c r="O561" i="4" s="1"/>
  <c r="P561" i="4" a="1"/>
  <c r="P561" i="4" s="1"/>
  <c r="S1794" i="4"/>
  <c r="O1794" i="4" a="1"/>
  <c r="O1794" i="4" s="1"/>
  <c r="S1782" i="4"/>
  <c r="T1782" i="4" s="1"/>
  <c r="P1782" i="4" a="1"/>
  <c r="P1782" i="4" s="1"/>
  <c r="S1764" i="4"/>
  <c r="T1764" i="4" s="1"/>
  <c r="P1714" i="4" a="1"/>
  <c r="P1714" i="4" s="1"/>
  <c r="O1714" i="4" a="1"/>
  <c r="O1714" i="4" s="1"/>
  <c r="S1714" i="4"/>
  <c r="S1693" i="4"/>
  <c r="S1680" i="4"/>
  <c r="S1669" i="4"/>
  <c r="T1669" i="4" s="1"/>
  <c r="P1628" i="4" a="1"/>
  <c r="P1628" i="4" s="1"/>
  <c r="O1628" i="4" a="1"/>
  <c r="O1628" i="4" s="1"/>
  <c r="T1465" i="4"/>
  <c r="T1417" i="4"/>
  <c r="S1394" i="4"/>
  <c r="T1394" i="4" s="1"/>
  <c r="P1263" i="4" a="1"/>
  <c r="P1263" i="4" s="1"/>
  <c r="S1263" i="4"/>
  <c r="T1263" i="4" s="1"/>
  <c r="O1214" i="4" a="1"/>
  <c r="O1214" i="4" s="1"/>
  <c r="P1214" i="4" a="1"/>
  <c r="P1214" i="4" s="1"/>
  <c r="P1169" i="4" a="1"/>
  <c r="P1169" i="4" s="1"/>
  <c r="O1169" i="4" a="1"/>
  <c r="O1169" i="4" s="1"/>
  <c r="S1169" i="4"/>
  <c r="T1169" i="4" s="1"/>
  <c r="T1022" i="4"/>
  <c r="O937" i="4" a="1"/>
  <c r="O937" i="4" s="1"/>
  <c r="P937" i="4" a="1"/>
  <c r="P937" i="4" s="1"/>
  <c r="T902" i="4"/>
  <c r="O839" i="4" a="1"/>
  <c r="O839" i="4" s="1"/>
  <c r="P839" i="4" a="1"/>
  <c r="P839" i="4" s="1"/>
  <c r="T779" i="4"/>
  <c r="T732" i="4"/>
  <c r="O480" i="4" a="1"/>
  <c r="O480" i="4" s="1"/>
  <c r="P480" i="4" a="1"/>
  <c r="P480" i="4" s="1"/>
  <c r="O1836" i="4" a="1"/>
  <c r="O1836" i="4" s="1"/>
  <c r="P1836" i="4" a="1"/>
  <c r="P1836" i="4" s="1"/>
  <c r="S1808" i="4"/>
  <c r="T1808" i="4" s="1"/>
  <c r="S1727" i="4"/>
  <c r="T1716" i="4"/>
  <c r="S1704" i="4"/>
  <c r="T1704" i="4" s="1"/>
  <c r="S1644" i="4"/>
  <c r="T1644" i="4" s="1"/>
  <c r="S1622" i="4"/>
  <c r="T1622" i="4" s="1"/>
  <c r="S1597" i="4"/>
  <c r="T1597" i="4" s="1"/>
  <c r="S1584" i="4"/>
  <c r="O1478" i="4" a="1"/>
  <c r="O1478" i="4" s="1"/>
  <c r="P1478" i="4" a="1"/>
  <c r="P1478" i="4" s="1"/>
  <c r="T1456" i="4"/>
  <c r="S1442" i="4"/>
  <c r="T1418" i="4"/>
  <c r="T1391" i="4"/>
  <c r="O1358" i="4" a="1"/>
  <c r="O1358" i="4" s="1"/>
  <c r="P1358" i="4" a="1"/>
  <c r="P1358" i="4" s="1"/>
  <c r="O1271" i="4" a="1"/>
  <c r="O1271" i="4" s="1"/>
  <c r="S1271" i="4"/>
  <c r="T1271" i="4" s="1"/>
  <c r="T1265" i="4"/>
  <c r="T1247" i="4"/>
  <c r="O1230" i="4" a="1"/>
  <c r="O1230" i="4" s="1"/>
  <c r="P1230" i="4" a="1"/>
  <c r="P1230" i="4" s="1"/>
  <c r="S1196" i="4"/>
  <c r="T1196" i="4" s="1"/>
  <c r="P1196" i="4" a="1"/>
  <c r="P1196" i="4" s="1"/>
  <c r="P1109" i="4" a="1"/>
  <c r="P1109" i="4" s="1"/>
  <c r="O1109" i="4" a="1"/>
  <c r="O1109" i="4" s="1"/>
  <c r="S872" i="4"/>
  <c r="O872" i="4" a="1"/>
  <c r="O872" i="4" s="1"/>
  <c r="P872" i="4" a="1"/>
  <c r="P872" i="4" s="1"/>
  <c r="O786" i="4" a="1"/>
  <c r="O786" i="4" s="1"/>
  <c r="P786" i="4" a="1"/>
  <c r="P786" i="4" s="1"/>
  <c r="T747" i="4"/>
  <c r="S2533" i="4"/>
  <c r="T2533" i="4" s="1"/>
  <c r="P2427" i="4" a="1"/>
  <c r="P2427" i="4" s="1"/>
  <c r="T2401" i="4"/>
  <c r="S2376" i="4"/>
  <c r="T2339" i="4"/>
  <c r="S2338" i="4"/>
  <c r="T2338" i="4" s="1"/>
  <c r="S2333" i="4"/>
  <c r="T2331" i="4"/>
  <c r="S2330" i="4"/>
  <c r="T2330" i="4" s="1"/>
  <c r="T2306" i="4"/>
  <c r="T2295" i="4"/>
  <c r="S2177" i="4"/>
  <c r="T2177" i="4" s="1"/>
  <c r="T2173" i="4"/>
  <c r="P1983" i="4" a="1"/>
  <c r="P1983" i="4" s="1"/>
  <c r="S1983" i="4"/>
  <c r="T1914" i="4"/>
  <c r="P1909" i="4" a="1"/>
  <c r="P1909" i="4" s="1"/>
  <c r="T1902" i="4"/>
  <c r="S1892" i="4"/>
  <c r="T1892" i="4" s="1"/>
  <c r="P1889" i="4" a="1"/>
  <c r="P1889" i="4" s="1"/>
  <c r="S1885" i="4"/>
  <c r="T1885" i="4" s="1"/>
  <c r="T1863" i="4"/>
  <c r="S1844" i="4"/>
  <c r="T1844" i="4" s="1"/>
  <c r="S1831" i="4"/>
  <c r="P1822" i="4" a="1"/>
  <c r="P1822" i="4" s="1"/>
  <c r="O1822" i="4" a="1"/>
  <c r="O1822" i="4" s="1"/>
  <c r="S1817" i="4"/>
  <c r="O1817" i="4" a="1"/>
  <c r="O1817" i="4" s="1"/>
  <c r="S1812" i="4"/>
  <c r="T1812" i="4" s="1"/>
  <c r="P1795" i="4" a="1"/>
  <c r="P1795" i="4" s="1"/>
  <c r="T1694" i="4"/>
  <c r="O1663" i="4" a="1"/>
  <c r="O1663" i="4" s="1"/>
  <c r="P1663" i="4" a="1"/>
  <c r="P1663" i="4" s="1"/>
  <c r="T1627" i="4"/>
  <c r="O1602" i="4" a="1"/>
  <c r="O1602" i="4" s="1"/>
  <c r="P1602" i="4" a="1"/>
  <c r="P1602" i="4" s="1"/>
  <c r="O1596" i="4" a="1"/>
  <c r="O1596" i="4" s="1"/>
  <c r="P1596" i="4" a="1"/>
  <c r="P1596" i="4" s="1"/>
  <c r="P1585" i="4" a="1"/>
  <c r="P1585" i="4" s="1"/>
  <c r="S1553" i="4"/>
  <c r="O1553" i="4" a="1"/>
  <c r="O1553" i="4" s="1"/>
  <c r="S1535" i="4"/>
  <c r="T1535" i="4" s="1"/>
  <c r="S1507" i="4"/>
  <c r="T1507" i="4" s="1"/>
  <c r="S1463" i="4"/>
  <c r="T1463" i="4" s="1"/>
  <c r="O1452" i="4" a="1"/>
  <c r="O1452" i="4" s="1"/>
  <c r="P1452" i="4" a="1"/>
  <c r="P1452" i="4" s="1"/>
  <c r="O1441" i="4" a="1"/>
  <c r="O1441" i="4" s="1"/>
  <c r="P1441" i="4" a="1"/>
  <c r="P1441" i="4" s="1"/>
  <c r="O1424" i="4" a="1"/>
  <c r="O1424" i="4" s="1"/>
  <c r="S1424" i="4"/>
  <c r="T1424" i="4" s="1"/>
  <c r="P1355" i="4" a="1"/>
  <c r="P1355" i="4" s="1"/>
  <c r="P1328" i="4" a="1"/>
  <c r="P1328" i="4" s="1"/>
  <c r="P1326" i="4" a="1"/>
  <c r="P1326" i="4" s="1"/>
  <c r="S1294" i="4"/>
  <c r="T1294" i="4" s="1"/>
  <c r="O1294" i="4" a="1"/>
  <c r="O1294" i="4" s="1"/>
  <c r="P1294" i="4" a="1"/>
  <c r="P1294" i="4" s="1"/>
  <c r="T1278" i="4"/>
  <c r="T1254" i="4"/>
  <c r="T1241" i="4"/>
  <c r="P1199" i="4" a="1"/>
  <c r="P1199" i="4" s="1"/>
  <c r="S1199" i="4"/>
  <c r="O687" i="4" a="1"/>
  <c r="O687" i="4" s="1"/>
  <c r="P687" i="4" a="1"/>
  <c r="P687" i="4" s="1"/>
  <c r="S687" i="4"/>
  <c r="S2438" i="4"/>
  <c r="T2438" i="4" s="1"/>
  <c r="P2416" i="4" a="1"/>
  <c r="P2416" i="4" s="1"/>
  <c r="S2390" i="4"/>
  <c r="S2365" i="4"/>
  <c r="P2362" i="4" a="1"/>
  <c r="P2362" i="4" s="1"/>
  <c r="S2357" i="4"/>
  <c r="T2357" i="4" s="1"/>
  <c r="S2354" i="4"/>
  <c r="P2351" i="4" a="1"/>
  <c r="P2351" i="4" s="1"/>
  <c r="P2349" i="4" a="1"/>
  <c r="P2349" i="4" s="1"/>
  <c r="P2327" i="4" a="1"/>
  <c r="P2327" i="4" s="1"/>
  <c r="P2240" i="4" a="1"/>
  <c r="P2240" i="4" s="1"/>
  <c r="S2163" i="4"/>
  <c r="S2149" i="4"/>
  <c r="P2146" i="4" a="1"/>
  <c r="P2146" i="4" s="1"/>
  <c r="S2123" i="4"/>
  <c r="O2078" i="4" a="1"/>
  <c r="O2078" i="4" s="1"/>
  <c r="P2078" i="4" a="1"/>
  <c r="P2078" i="4" s="1"/>
  <c r="S2078" i="4"/>
  <c r="T2078" i="4" s="1"/>
  <c r="T2001" i="4"/>
  <c r="T1983" i="4"/>
  <c r="P1959" i="4" a="1"/>
  <c r="P1959" i="4" s="1"/>
  <c r="P1943" i="4" a="1"/>
  <c r="P1943" i="4" s="1"/>
  <c r="O1943" i="4" a="1"/>
  <c r="O1943" i="4" s="1"/>
  <c r="S1943" i="4"/>
  <c r="T1943" i="4" s="1"/>
  <c r="S1930" i="4"/>
  <c r="O1928" i="4" a="1"/>
  <c r="O1928" i="4" s="1"/>
  <c r="T1926" i="4"/>
  <c r="T1907" i="4"/>
  <c r="O1889" i="4" a="1"/>
  <c r="O1889" i="4" s="1"/>
  <c r="P1880" i="4" a="1"/>
  <c r="P1880" i="4" s="1"/>
  <c r="P1844" i="4" a="1"/>
  <c r="P1844" i="4" s="1"/>
  <c r="P1813" i="4" a="1"/>
  <c r="P1813" i="4" s="1"/>
  <c r="S1788" i="4"/>
  <c r="T1788" i="4" s="1"/>
  <c r="S1785" i="4"/>
  <c r="S1763" i="4"/>
  <c r="T1763" i="4" s="1"/>
  <c r="P1750" i="4" a="1"/>
  <c r="P1750" i="4" s="1"/>
  <c r="O1750" i="4" a="1"/>
  <c r="O1750" i="4" s="1"/>
  <c r="P1748" i="4" a="1"/>
  <c r="P1748" i="4" s="1"/>
  <c r="S1748" i="4"/>
  <c r="T1748" i="4" s="1"/>
  <c r="O1657" i="4" a="1"/>
  <c r="O1657" i="4" s="1"/>
  <c r="S1657" i="4"/>
  <c r="T1657" i="4" s="1"/>
  <c r="P1645" i="4" a="1"/>
  <c r="P1645" i="4" s="1"/>
  <c r="O1627" i="4" a="1"/>
  <c r="O1627" i="4" s="1"/>
  <c r="P1627" i="4" a="1"/>
  <c r="P1627" i="4" s="1"/>
  <c r="P1623" i="4" a="1"/>
  <c r="P1623" i="4" s="1"/>
  <c r="P1593" i="4" a="1"/>
  <c r="P1593" i="4" s="1"/>
  <c r="O1593" i="4" a="1"/>
  <c r="O1593" i="4" s="1"/>
  <c r="S1575" i="4"/>
  <c r="S1572" i="4"/>
  <c r="T1560" i="4"/>
  <c r="O1520" i="4" a="1"/>
  <c r="O1520" i="4" s="1"/>
  <c r="S1502" i="4"/>
  <c r="P1481" i="4" a="1"/>
  <c r="P1481" i="4" s="1"/>
  <c r="O1417" i="4" a="1"/>
  <c r="O1417" i="4" s="1"/>
  <c r="P1417" i="4" a="1"/>
  <c r="P1417" i="4" s="1"/>
  <c r="O1402" i="4" a="1"/>
  <c r="O1402" i="4" s="1"/>
  <c r="S1369" i="4"/>
  <c r="T1337" i="4"/>
  <c r="O1328" i="4" a="1"/>
  <c r="O1328" i="4" s="1"/>
  <c r="P1319" i="4" a="1"/>
  <c r="P1319" i="4" s="1"/>
  <c r="T1267" i="4"/>
  <c r="T1264" i="4"/>
  <c r="S1163" i="4"/>
  <c r="O1108" i="4" a="1"/>
  <c r="O1108" i="4" s="1"/>
  <c r="S1078" i="4"/>
  <c r="T1078" i="4" s="1"/>
  <c r="P1078" i="4" a="1"/>
  <c r="P1078" i="4" s="1"/>
  <c r="P1073" i="4" a="1"/>
  <c r="P1073" i="4" s="1"/>
  <c r="O1073" i="4" a="1"/>
  <c r="O1073" i="4" s="1"/>
  <c r="O1058" i="4" a="1"/>
  <c r="O1058" i="4" s="1"/>
  <c r="S1058" i="4"/>
  <c r="T1058" i="4" s="1"/>
  <c r="T1044" i="4"/>
  <c r="O885" i="4" a="1"/>
  <c r="O885" i="4" s="1"/>
  <c r="P885" i="4" a="1"/>
  <c r="P885" i="4" s="1"/>
  <c r="S885" i="4"/>
  <c r="P527" i="4" a="1"/>
  <c r="P527" i="4" s="1"/>
  <c r="S205" i="4"/>
  <c r="T205" i="4" s="1"/>
  <c r="P205" i="4" a="1"/>
  <c r="P205" i="4" s="1"/>
  <c r="O205" i="4" a="1"/>
  <c r="O205" i="4" s="1"/>
  <c r="T1931" i="4"/>
  <c r="S1820" i="4"/>
  <c r="T1725" i="4"/>
  <c r="S1723" i="4"/>
  <c r="P1723" i="4" a="1"/>
  <c r="P1723" i="4" s="1"/>
  <c r="S1700" i="4"/>
  <c r="T1700" i="4" s="1"/>
  <c r="O1700" i="4" a="1"/>
  <c r="O1700" i="4" s="1"/>
  <c r="P1700" i="4" a="1"/>
  <c r="P1700" i="4" s="1"/>
  <c r="T1692" i="4"/>
  <c r="T1658" i="4"/>
  <c r="T1598" i="4"/>
  <c r="S1362" i="4"/>
  <c r="T1362" i="4" s="1"/>
  <c r="P1362" i="4" a="1"/>
  <c r="P1362" i="4" s="1"/>
  <c r="O1339" i="4" a="1"/>
  <c r="O1339" i="4" s="1"/>
  <c r="P1339" i="4" a="1"/>
  <c r="P1339" i="4" s="1"/>
  <c r="S1339" i="4"/>
  <c r="T1339" i="4" s="1"/>
  <c r="S1206" i="4"/>
  <c r="P1206" i="4" a="1"/>
  <c r="P1206" i="4" s="1"/>
  <c r="S1115" i="4"/>
  <c r="T1115" i="4" s="1"/>
  <c r="P1115" i="4" a="1"/>
  <c r="P1115" i="4" s="1"/>
  <c r="O927" i="4" a="1"/>
  <c r="O927" i="4" s="1"/>
  <c r="P927" i="4" a="1"/>
  <c r="P927" i="4" s="1"/>
  <c r="O909" i="4" a="1"/>
  <c r="O909" i="4" s="1"/>
  <c r="P909" i="4" a="1"/>
  <c r="P909" i="4" s="1"/>
  <c r="S909" i="4"/>
  <c r="P880" i="4" a="1"/>
  <c r="P880" i="4" s="1"/>
  <c r="O880" i="4" a="1"/>
  <c r="O880" i="4" s="1"/>
  <c r="P858" i="4" a="1"/>
  <c r="P858" i="4" s="1"/>
  <c r="S858" i="4"/>
  <c r="T858" i="4" s="1"/>
  <c r="O587" i="4" a="1"/>
  <c r="O587" i="4" s="1"/>
  <c r="P587" i="4" a="1"/>
  <c r="P587" i="4" s="1"/>
  <c r="S587" i="4"/>
  <c r="O207" i="4" a="1"/>
  <c r="O207" i="4" s="1"/>
  <c r="P207" i="4" a="1"/>
  <c r="P207" i="4" s="1"/>
  <c r="S2642" i="4"/>
  <c r="T2642" i="4" s="1"/>
  <c r="S2560" i="4"/>
  <c r="T2560" i="4" s="1"/>
  <c r="S2487" i="4"/>
  <c r="O2485" i="4" a="1"/>
  <c r="O2485" i="4" s="1"/>
  <c r="S2485" i="4" s="1"/>
  <c r="T2485" i="4" s="1"/>
  <c r="P2474" i="4" a="1"/>
  <c r="P2474" i="4" s="1"/>
  <c r="O2472" i="4" a="1"/>
  <c r="O2472" i="4" s="1"/>
  <c r="S2472" i="4" s="1"/>
  <c r="T2472" i="4" s="1"/>
  <c r="P2419" i="4" a="1"/>
  <c r="P2419" i="4" s="1"/>
  <c r="O2362" i="4" a="1"/>
  <c r="O2362" i="4" s="1"/>
  <c r="O2351" i="4" a="1"/>
  <c r="O2351" i="4" s="1"/>
  <c r="P2343" i="4" a="1"/>
  <c r="P2343" i="4" s="1"/>
  <c r="O2329" i="4" a="1"/>
  <c r="O2329" i="4" s="1"/>
  <c r="S2291" i="4"/>
  <c r="T2291" i="4" s="1"/>
  <c r="S2282" i="4"/>
  <c r="S2272" i="4"/>
  <c r="T2272" i="4" s="1"/>
  <c r="S2266" i="4"/>
  <c r="S2258" i="4"/>
  <c r="P2255" i="4" a="1"/>
  <c r="P2255" i="4" s="1"/>
  <c r="S2254" i="4"/>
  <c r="T2254" i="4" s="1"/>
  <c r="P2251" i="4" a="1"/>
  <c r="P2251" i="4" s="1"/>
  <c r="S2243" i="4"/>
  <c r="S2236" i="4"/>
  <c r="S2232" i="4"/>
  <c r="S2221" i="4"/>
  <c r="O2218" i="4" a="1"/>
  <c r="O2218" i="4" s="1"/>
  <c r="O2146" i="4" a="1"/>
  <c r="O2146" i="4" s="1"/>
  <c r="S2138" i="4"/>
  <c r="O2127" i="4" a="1"/>
  <c r="O2127" i="4" s="1"/>
  <c r="P2127" i="4" a="1"/>
  <c r="P2127" i="4" s="1"/>
  <c r="S2126" i="4"/>
  <c r="T2126" i="4" s="1"/>
  <c r="S2084" i="4"/>
  <c r="T2084" i="4" s="1"/>
  <c r="T2019" i="4"/>
  <c r="O1951" i="4" a="1"/>
  <c r="O1951" i="4" s="1"/>
  <c r="P1951" i="4" a="1"/>
  <c r="P1951" i="4" s="1"/>
  <c r="O1945" i="4" a="1"/>
  <c r="O1945" i="4" s="1"/>
  <c r="T1929" i="4"/>
  <c r="S1911" i="4"/>
  <c r="T1911" i="4" s="1"/>
  <c r="P1837" i="4" a="1"/>
  <c r="P1837" i="4" s="1"/>
  <c r="S1837" i="4"/>
  <c r="T1837" i="4" s="1"/>
  <c r="S1822" i="4"/>
  <c r="P1779" i="4" a="1"/>
  <c r="P1779" i="4" s="1"/>
  <c r="S1778" i="4"/>
  <c r="T1778" i="4" s="1"/>
  <c r="S1765" i="4"/>
  <c r="S1738" i="4"/>
  <c r="T1668" i="4"/>
  <c r="S1663" i="4"/>
  <c r="T1663" i="4" s="1"/>
  <c r="S1596" i="4"/>
  <c r="T1596" i="4" s="1"/>
  <c r="P1573" i="4" a="1"/>
  <c r="P1573" i="4" s="1"/>
  <c r="P1564" i="4" a="1"/>
  <c r="P1564" i="4" s="1"/>
  <c r="T1562" i="4"/>
  <c r="T1532" i="4"/>
  <c r="P1524" i="4" a="1"/>
  <c r="P1524" i="4" s="1"/>
  <c r="O1474" i="4" a="1"/>
  <c r="O1474" i="4" s="1"/>
  <c r="S1452" i="4"/>
  <c r="O1396" i="4" a="1"/>
  <c r="O1396" i="4" s="1"/>
  <c r="S1197" i="4"/>
  <c r="T1197" i="4" s="1"/>
  <c r="P1197" i="4" a="1"/>
  <c r="P1197" i="4" s="1"/>
  <c r="T1185" i="4"/>
  <c r="T1183" i="4"/>
  <c r="O1163" i="4" a="1"/>
  <c r="O1163" i="4" s="1"/>
  <c r="S1119" i="4"/>
  <c r="T1119" i="4" s="1"/>
  <c r="P1119" i="4" a="1"/>
  <c r="P1119" i="4" s="1"/>
  <c r="O1110" i="4" a="1"/>
  <c r="O1110" i="4" s="1"/>
  <c r="P1103" i="4" a="1"/>
  <c r="P1103" i="4" s="1"/>
  <c r="S1103" i="4"/>
  <c r="O1103" i="4" a="1"/>
  <c r="O1103" i="4" s="1"/>
  <c r="O1075" i="4" a="1"/>
  <c r="O1075" i="4" s="1"/>
  <c r="P1075" i="4" a="1"/>
  <c r="P1075" i="4" s="1"/>
  <c r="O1049" i="4" a="1"/>
  <c r="O1049" i="4" s="1"/>
  <c r="P1049" i="4" a="1"/>
  <c r="P1049" i="4" s="1"/>
  <c r="T996" i="4"/>
  <c r="P965" i="4" a="1"/>
  <c r="P965" i="4" s="1"/>
  <c r="O965" i="4" a="1"/>
  <c r="O965" i="4" s="1"/>
  <c r="O951" i="4" a="1"/>
  <c r="O951" i="4" s="1"/>
  <c r="P951" i="4" a="1"/>
  <c r="P951" i="4" s="1"/>
  <c r="O864" i="4" a="1"/>
  <c r="O864" i="4" s="1"/>
  <c r="P864" i="4" a="1"/>
  <c r="P864" i="4" s="1"/>
  <c r="T843" i="4"/>
  <c r="P724" i="4" a="1"/>
  <c r="P724" i="4" s="1"/>
  <c r="O724" i="4" a="1"/>
  <c r="O724" i="4" s="1"/>
  <c r="S724" i="4"/>
  <c r="O611" i="4" a="1"/>
  <c r="O611" i="4" s="1"/>
  <c r="P611" i="4" a="1"/>
  <c r="P611" i="4" s="1"/>
  <c r="S531" i="4"/>
  <c r="P531" i="4" a="1"/>
  <c r="P531" i="4" s="1"/>
  <c r="O531" i="4" a="1"/>
  <c r="O531" i="4" s="1"/>
  <c r="S2469" i="4"/>
  <c r="T2469" i="4" s="1"/>
  <c r="T2391" i="4"/>
  <c r="T2364" i="4"/>
  <c r="T2308" i="4"/>
  <c r="T2218" i="4"/>
  <c r="T2175" i="4"/>
  <c r="T2172" i="4"/>
  <c r="T2146" i="4"/>
  <c r="T2141" i="4"/>
  <c r="T2118" i="4"/>
  <c r="O2081" i="4" a="1"/>
  <c r="O2081" i="4" s="1"/>
  <c r="P2081" i="4" a="1"/>
  <c r="P2081" i="4" s="1"/>
  <c r="P2022" i="4" a="1"/>
  <c r="P2022" i="4" s="1"/>
  <c r="S2022" i="4"/>
  <c r="T1997" i="4"/>
  <c r="T1985" i="4"/>
  <c r="T1826" i="4"/>
  <c r="T1800" i="4"/>
  <c r="T1774" i="4"/>
  <c r="S1755" i="4"/>
  <c r="P1755" i="4" a="1"/>
  <c r="P1755" i="4" s="1"/>
  <c r="O1682" i="4" a="1"/>
  <c r="O1682" i="4" s="1"/>
  <c r="P1682" i="4" a="1"/>
  <c r="P1682" i="4" s="1"/>
  <c r="S1640" i="4"/>
  <c r="T1640" i="4" s="1"/>
  <c r="P1640" i="4" a="1"/>
  <c r="P1640" i="4" s="1"/>
  <c r="S1588" i="4"/>
  <c r="O1588" i="4" a="1"/>
  <c r="O1588" i="4" s="1"/>
  <c r="T1567" i="4"/>
  <c r="S1538" i="4"/>
  <c r="P1538" i="4" a="1"/>
  <c r="P1538" i="4" s="1"/>
  <c r="P1522" i="4" a="1"/>
  <c r="P1522" i="4" s="1"/>
  <c r="O1522" i="4" a="1"/>
  <c r="O1522" i="4" s="1"/>
  <c r="O1440" i="4" a="1"/>
  <c r="O1440" i="4" s="1"/>
  <c r="P1440" i="4" a="1"/>
  <c r="P1440" i="4" s="1"/>
  <c r="O1428" i="4" a="1"/>
  <c r="O1428" i="4" s="1"/>
  <c r="P1428" i="4" a="1"/>
  <c r="P1428" i="4" s="1"/>
  <c r="S1270" i="4"/>
  <c r="T1270" i="4" s="1"/>
  <c r="O1270" i="4" a="1"/>
  <c r="O1270" i="4" s="1"/>
  <c r="P1270" i="4" a="1"/>
  <c r="P1270" i="4" s="1"/>
  <c r="S1261" i="4"/>
  <c r="T1261" i="4" s="1"/>
  <c r="P1261" i="4" a="1"/>
  <c r="P1261" i="4" s="1"/>
  <c r="P1259" i="4" a="1"/>
  <c r="P1259" i="4" s="1"/>
  <c r="S1259" i="4"/>
  <c r="T1259" i="4" s="1"/>
  <c r="T1198" i="4"/>
  <c r="O1192" i="4" a="1"/>
  <c r="O1192" i="4" s="1"/>
  <c r="P1192" i="4" a="1"/>
  <c r="P1192" i="4" s="1"/>
  <c r="P911" i="4" a="1"/>
  <c r="P911" i="4" s="1"/>
  <c r="S911" i="4"/>
  <c r="T911" i="4" s="1"/>
  <c r="P856" i="4" a="1"/>
  <c r="P856" i="4" s="1"/>
  <c r="O856" i="4" a="1"/>
  <c r="O856" i="4" s="1"/>
  <c r="S804" i="4"/>
  <c r="T804" i="4" s="1"/>
  <c r="O804" i="4" a="1"/>
  <c r="O804" i="4" s="1"/>
  <c r="P804" i="4" a="1"/>
  <c r="P804" i="4" s="1"/>
  <c r="O437" i="4" a="1"/>
  <c r="O437" i="4" s="1"/>
  <c r="P437" i="4" a="1"/>
  <c r="P437" i="4" s="1"/>
  <c r="O365" i="4" a="1"/>
  <c r="O365" i="4" s="1"/>
  <c r="P365" i="4" a="1"/>
  <c r="P365" i="4" s="1"/>
  <c r="S365" i="4"/>
  <c r="T365" i="4" s="1"/>
  <c r="O274" i="4" a="1"/>
  <c r="O274" i="4" s="1"/>
  <c r="S274" i="4"/>
  <c r="T274" i="4" s="1"/>
  <c r="P274" i="4" a="1"/>
  <c r="P274" i="4" s="1"/>
  <c r="O1278" i="4" a="1"/>
  <c r="O1278" i="4" s="1"/>
  <c r="O1245" i="4" a="1"/>
  <c r="O1245" i="4" s="1"/>
  <c r="P1243" i="4" a="1"/>
  <c r="P1243" i="4" s="1"/>
  <c r="P1233" i="4" a="1"/>
  <c r="P1233" i="4" s="1"/>
  <c r="O1233" i="4" a="1"/>
  <c r="O1233" i="4" s="1"/>
  <c r="S1192" i="4"/>
  <c r="T1192" i="4" s="1"/>
  <c r="T1160" i="4"/>
  <c r="O1047" i="4" a="1"/>
  <c r="O1047" i="4" s="1"/>
  <c r="P1043" i="4" a="1"/>
  <c r="P1043" i="4" s="1"/>
  <c r="S965" i="4"/>
  <c r="T949" i="4"/>
  <c r="O765" i="4" a="1"/>
  <c r="O765" i="4" s="1"/>
  <c r="P765" i="4" a="1"/>
  <c r="P765" i="4" s="1"/>
  <c r="S765" i="4"/>
  <c r="O692" i="4" a="1"/>
  <c r="O692" i="4" s="1"/>
  <c r="S692" i="4"/>
  <c r="T692" i="4" s="1"/>
  <c r="O685" i="4" a="1"/>
  <c r="O685" i="4" s="1"/>
  <c r="P685" i="4" a="1"/>
  <c r="P685" i="4" s="1"/>
  <c r="T634" i="4"/>
  <c r="S421" i="4"/>
  <c r="O421" i="4" a="1"/>
  <c r="O421" i="4" s="1"/>
  <c r="P421" i="4" a="1"/>
  <c r="P421" i="4" s="1"/>
  <c r="T174" i="4"/>
  <c r="S1190" i="4"/>
  <c r="T1190" i="4" s="1"/>
  <c r="O1171" i="4" a="1"/>
  <c r="O1171" i="4" s="1"/>
  <c r="P1171" i="4" a="1"/>
  <c r="P1171" i="4" s="1"/>
  <c r="S1171" i="4"/>
  <c r="T1171" i="4" s="1"/>
  <c r="P1165" i="4" a="1"/>
  <c r="P1165" i="4" s="1"/>
  <c r="S1165" i="4"/>
  <c r="T1165" i="4" s="1"/>
  <c r="S1162" i="4"/>
  <c r="T1154" i="4"/>
  <c r="S1110" i="4"/>
  <c r="O1105" i="4" a="1"/>
  <c r="O1105" i="4" s="1"/>
  <c r="P1105" i="4" a="1"/>
  <c r="P1105" i="4" s="1"/>
  <c r="T1088" i="4"/>
  <c r="O1086" i="4" a="1"/>
  <c r="O1086" i="4" s="1"/>
  <c r="S1086" i="4"/>
  <c r="T1086" i="4" s="1"/>
  <c r="S1070" i="4"/>
  <c r="T1070" i="4" s="1"/>
  <c r="P1070" i="4" a="1"/>
  <c r="P1070" i="4" s="1"/>
  <c r="O988" i="4" a="1"/>
  <c r="O988" i="4" s="1"/>
  <c r="S988" i="4"/>
  <c r="P988" i="4" a="1"/>
  <c r="P988" i="4" s="1"/>
  <c r="P838" i="4" a="1"/>
  <c r="P838" i="4" s="1"/>
  <c r="O838" i="4" a="1"/>
  <c r="O838" i="4" s="1"/>
  <c r="S838" i="4"/>
  <c r="T838" i="4" s="1"/>
  <c r="S786" i="4"/>
  <c r="S740" i="4"/>
  <c r="T740" i="4" s="1"/>
  <c r="P740" i="4" a="1"/>
  <c r="P740" i="4" s="1"/>
  <c r="P730" i="4" a="1"/>
  <c r="P730" i="4" s="1"/>
  <c r="O730" i="4" a="1"/>
  <c r="O730" i="4" s="1"/>
  <c r="S722" i="4"/>
  <c r="S681" i="4"/>
  <c r="P681" i="4" a="1"/>
  <c r="P681" i="4" s="1"/>
  <c r="T356" i="4"/>
  <c r="P301" i="4" a="1"/>
  <c r="P301" i="4" s="1"/>
  <c r="O301" i="4" a="1"/>
  <c r="O301" i="4" s="1"/>
  <c r="O203" i="4" a="1"/>
  <c r="O203" i="4" s="1"/>
  <c r="S203" i="4"/>
  <c r="T203" i="4" s="1"/>
  <c r="S2070" i="4"/>
  <c r="T2070" i="4" s="1"/>
  <c r="T2068" i="4"/>
  <c r="S2043" i="4"/>
  <c r="T2043" i="4" s="1"/>
  <c r="S1959" i="4"/>
  <c r="T1959" i="4" s="1"/>
  <c r="S1860" i="4"/>
  <c r="T1860" i="4" s="1"/>
  <c r="T1809" i="4"/>
  <c r="S1777" i="4"/>
  <c r="S1745" i="4"/>
  <c r="O1745" i="4" a="1"/>
  <c r="O1745" i="4" s="1"/>
  <c r="O1740" i="4" a="1"/>
  <c r="O1740" i="4" s="1"/>
  <c r="S1740" i="4"/>
  <c r="T1740" i="4" s="1"/>
  <c r="T1730" i="4"/>
  <c r="O1681" i="4" a="1"/>
  <c r="O1681" i="4" s="1"/>
  <c r="P1681" i="4" a="1"/>
  <c r="P1681" i="4" s="1"/>
  <c r="P1654" i="4" a="1"/>
  <c r="P1654" i="4" s="1"/>
  <c r="O1654" i="4" a="1"/>
  <c r="O1654" i="4" s="1"/>
  <c r="S1613" i="4"/>
  <c r="P1613" i="4" a="1"/>
  <c r="P1613" i="4" s="1"/>
  <c r="S1570" i="4"/>
  <c r="T1570" i="4" s="1"/>
  <c r="S1450" i="4"/>
  <c r="S1438" i="4"/>
  <c r="T1438" i="4" s="1"/>
  <c r="O1423" i="4" a="1"/>
  <c r="O1423" i="4" s="1"/>
  <c r="P1419" i="4" a="1"/>
  <c r="P1419" i="4" s="1"/>
  <c r="P1336" i="4" a="1"/>
  <c r="P1336" i="4" s="1"/>
  <c r="O1312" i="4" a="1"/>
  <c r="O1312" i="4" s="1"/>
  <c r="P1281" i="4" a="1"/>
  <c r="P1281" i="4" s="1"/>
  <c r="S1281" i="4"/>
  <c r="S1273" i="4"/>
  <c r="T1273" i="4" s="1"/>
  <c r="O1268" i="4" a="1"/>
  <c r="O1268" i="4" s="1"/>
  <c r="O1257" i="4" a="1"/>
  <c r="O1257" i="4" s="1"/>
  <c r="S1249" i="4"/>
  <c r="P1244" i="4" a="1"/>
  <c r="P1244" i="4" s="1"/>
  <c r="S1228" i="4"/>
  <c r="O1224" i="4" a="1"/>
  <c r="O1224" i="4" s="1"/>
  <c r="S1212" i="4"/>
  <c r="T1201" i="4"/>
  <c r="P1182" i="4" a="1"/>
  <c r="P1182" i="4" s="1"/>
  <c r="P1176" i="4" a="1"/>
  <c r="P1176" i="4" s="1"/>
  <c r="S1170" i="4"/>
  <c r="P1148" i="4" a="1"/>
  <c r="P1148" i="4" s="1"/>
  <c r="P1146" i="4" a="1"/>
  <c r="P1146" i="4" s="1"/>
  <c r="O1101" i="4" a="1"/>
  <c r="O1101" i="4" s="1"/>
  <c r="S1101" i="4"/>
  <c r="T1101" i="4" s="1"/>
  <c r="P1055" i="4" a="1"/>
  <c r="P1055" i="4" s="1"/>
  <c r="T1042" i="4"/>
  <c r="P1018" i="4" a="1"/>
  <c r="P1018" i="4" s="1"/>
  <c r="O1018" i="4" a="1"/>
  <c r="O1018" i="4" s="1"/>
  <c r="P987" i="4" a="1"/>
  <c r="P987" i="4" s="1"/>
  <c r="S980" i="4"/>
  <c r="T980" i="4" s="1"/>
  <c r="T976" i="4"/>
  <c r="O959" i="4" a="1"/>
  <c r="O959" i="4" s="1"/>
  <c r="O919" i="4" a="1"/>
  <c r="O919" i="4" s="1"/>
  <c r="O912" i="4" a="1"/>
  <c r="O912" i="4" s="1"/>
  <c r="P912" i="4" a="1"/>
  <c r="P912" i="4" s="1"/>
  <c r="T901" i="4"/>
  <c r="S831" i="4"/>
  <c r="T831" i="4" s="1"/>
  <c r="O831" i="4" a="1"/>
  <c r="O831" i="4" s="1"/>
  <c r="S810" i="4"/>
  <c r="P751" i="4" a="1"/>
  <c r="P751" i="4" s="1"/>
  <c r="O751" i="4" a="1"/>
  <c r="O751" i="4" s="1"/>
  <c r="P729" i="4" a="1"/>
  <c r="P729" i="4" s="1"/>
  <c r="O729" i="4" a="1"/>
  <c r="O729" i="4" s="1"/>
  <c r="S729" i="4"/>
  <c r="P697" i="4" a="1"/>
  <c r="P697" i="4" s="1"/>
  <c r="P661" i="4" a="1"/>
  <c r="P661" i="4" s="1"/>
  <c r="S661" i="4"/>
  <c r="P659" i="4" a="1"/>
  <c r="P659" i="4" s="1"/>
  <c r="O593" i="4" a="1"/>
  <c r="O593" i="4" s="1"/>
  <c r="T588" i="4"/>
  <c r="O563" i="4" a="1"/>
  <c r="O563" i="4" s="1"/>
  <c r="P563" i="4" a="1"/>
  <c r="P563" i="4" s="1"/>
  <c r="P505" i="4" a="1"/>
  <c r="P505" i="4" s="1"/>
  <c r="S505" i="4"/>
  <c r="T505" i="4" s="1"/>
  <c r="O505" i="4" a="1"/>
  <c r="O505" i="4" s="1"/>
  <c r="O381" i="4" a="1"/>
  <c r="O381" i="4" s="1"/>
  <c r="O214" i="4" a="1"/>
  <c r="O214" i="4" s="1"/>
  <c r="S214" i="4"/>
  <c r="T214" i="4" s="1"/>
  <c r="P214" i="4" a="1"/>
  <c r="P214" i="4" s="1"/>
  <c r="T1312" i="4"/>
  <c r="S1220" i="4"/>
  <c r="T1220" i="4" s="1"/>
  <c r="T1199" i="4"/>
  <c r="T1186" i="4"/>
  <c r="T1170" i="4"/>
  <c r="S1109" i="4"/>
  <c r="T1081" i="4"/>
  <c r="T1018" i="4"/>
  <c r="S1010" i="4"/>
  <c r="O978" i="4" a="1"/>
  <c r="O978" i="4" s="1"/>
  <c r="S978" i="4"/>
  <c r="P972" i="4" a="1"/>
  <c r="P972" i="4" s="1"/>
  <c r="O972" i="4" a="1"/>
  <c r="O972" i="4" s="1"/>
  <c r="P904" i="4" a="1"/>
  <c r="P904" i="4" s="1"/>
  <c r="S904" i="4"/>
  <c r="P842" i="4" a="1"/>
  <c r="P842" i="4" s="1"/>
  <c r="O842" i="4" a="1"/>
  <c r="O842" i="4" s="1"/>
  <c r="S820" i="4"/>
  <c r="O820" i="4" a="1"/>
  <c r="O820" i="4" s="1"/>
  <c r="O766" i="4" a="1"/>
  <c r="O766" i="4" s="1"/>
  <c r="P766" i="4" a="1"/>
  <c r="P766" i="4" s="1"/>
  <c r="O545" i="4" a="1"/>
  <c r="O545" i="4" s="1"/>
  <c r="P545" i="4" a="1"/>
  <c r="P545" i="4" s="1"/>
  <c r="T396" i="4"/>
  <c r="P393" i="4" a="1"/>
  <c r="P393" i="4" s="1"/>
  <c r="S393" i="4"/>
  <c r="T393" i="4" s="1"/>
  <c r="O393" i="4" a="1"/>
  <c r="O393" i="4" s="1"/>
  <c r="P271" i="4" a="1"/>
  <c r="P271" i="4" s="1"/>
  <c r="O271" i="4" a="1"/>
  <c r="O271" i="4" s="1"/>
  <c r="S271" i="4"/>
  <c r="T271" i="4" s="1"/>
  <c r="P242" i="4" a="1"/>
  <c r="P242" i="4" s="1"/>
  <c r="O242" i="4" a="1"/>
  <c r="O242" i="4" s="1"/>
  <c r="S242" i="4"/>
  <c r="T242" i="4" s="1"/>
  <c r="S2109" i="4"/>
  <c r="T2109" i="4" s="1"/>
  <c r="S2080" i="4"/>
  <c r="S2067" i="4"/>
  <c r="T2067" i="4" s="1"/>
  <c r="T2061" i="4"/>
  <c r="S2055" i="4"/>
  <c r="S2020" i="4"/>
  <c r="T2020" i="4" s="1"/>
  <c r="S1940" i="4"/>
  <c r="T1940" i="4" s="1"/>
  <c r="S1881" i="4"/>
  <c r="T1881" i="4" s="1"/>
  <c r="S1873" i="4"/>
  <c r="T1873" i="4" s="1"/>
  <c r="T1822" i="4"/>
  <c r="S1809" i="4"/>
  <c r="P1803" i="4" a="1"/>
  <c r="P1803" i="4" s="1"/>
  <c r="O1803" i="4" a="1"/>
  <c r="O1803" i="4" s="1"/>
  <c r="S1787" i="4"/>
  <c r="T1787" i="4" s="1"/>
  <c r="S1659" i="4"/>
  <c r="O1659" i="4" a="1"/>
  <c r="O1659" i="4" s="1"/>
  <c r="P1659" i="4" a="1"/>
  <c r="P1659" i="4" s="1"/>
  <c r="S1641" i="4"/>
  <c r="T1641" i="4" s="1"/>
  <c r="S1577" i="4"/>
  <c r="P1577" i="4" a="1"/>
  <c r="P1577" i="4" s="1"/>
  <c r="S1574" i="4"/>
  <c r="T1574" i="4" s="1"/>
  <c r="S1524" i="4"/>
  <c r="T1524" i="4" s="1"/>
  <c r="O1508" i="4" a="1"/>
  <c r="O1508" i="4" s="1"/>
  <c r="P1508" i="4" a="1"/>
  <c r="P1508" i="4" s="1"/>
  <c r="S1508" i="4"/>
  <c r="T1508" i="4" s="1"/>
  <c r="S1500" i="4"/>
  <c r="T1455" i="4"/>
  <c r="S1453" i="4"/>
  <c r="T1453" i="4" s="1"/>
  <c r="T1388" i="4"/>
  <c r="T1340" i="4"/>
  <c r="T1336" i="4"/>
  <c r="S1295" i="4"/>
  <c r="T1295" i="4" s="1"/>
  <c r="S1233" i="4"/>
  <c r="S1226" i="4"/>
  <c r="T1226" i="4" s="1"/>
  <c r="S1191" i="4"/>
  <c r="T1182" i="4"/>
  <c r="T1143" i="4"/>
  <c r="T1129" i="4"/>
  <c r="T1025" i="4"/>
  <c r="O989" i="4" a="1"/>
  <c r="O989" i="4" s="1"/>
  <c r="P989" i="4" a="1"/>
  <c r="P989" i="4" s="1"/>
  <c r="S927" i="4"/>
  <c r="P866" i="4" a="1"/>
  <c r="P866" i="4" s="1"/>
  <c r="O866" i="4" a="1"/>
  <c r="O866" i="4" s="1"/>
  <c r="O855" i="4" a="1"/>
  <c r="O855" i="4" s="1"/>
  <c r="P855" i="4" a="1"/>
  <c r="P855" i="4" s="1"/>
  <c r="S855" i="4"/>
  <c r="T855" i="4" s="1"/>
  <c r="O715" i="4" a="1"/>
  <c r="O715" i="4" s="1"/>
  <c r="S715" i="4"/>
  <c r="T715" i="4" s="1"/>
  <c r="T583" i="4"/>
  <c r="S2077" i="4"/>
  <c r="T2077" i="4" s="1"/>
  <c r="T2021" i="4"/>
  <c r="T1933" i="4"/>
  <c r="T1874" i="4"/>
  <c r="T1867" i="4"/>
  <c r="T1735" i="4"/>
  <c r="T1726" i="4"/>
  <c r="T1719" i="4"/>
  <c r="O1560" i="4" a="1"/>
  <c r="O1560" i="4" s="1"/>
  <c r="P1560" i="4" a="1"/>
  <c r="P1560" i="4" s="1"/>
  <c r="P1558" i="4" a="1"/>
  <c r="P1558" i="4" s="1"/>
  <c r="S1558" i="4"/>
  <c r="T1558" i="4" s="1"/>
  <c r="T1519" i="4"/>
  <c r="T1517" i="4"/>
  <c r="O1405" i="4" a="1"/>
  <c r="O1405" i="4" s="1"/>
  <c r="P1405" i="4" a="1"/>
  <c r="P1405" i="4" s="1"/>
  <c r="T1316" i="4"/>
  <c r="T1302" i="4"/>
  <c r="O1274" i="4" a="1"/>
  <c r="O1274" i="4" s="1"/>
  <c r="P1274" i="4" a="1"/>
  <c r="P1274" i="4" s="1"/>
  <c r="S1237" i="4"/>
  <c r="T1237" i="4" s="1"/>
  <c r="P1237" i="4" a="1"/>
  <c r="P1237" i="4" s="1"/>
  <c r="P1205" i="4" a="1"/>
  <c r="P1205" i="4" s="1"/>
  <c r="S1205" i="4"/>
  <c r="T1203" i="4"/>
  <c r="P1187" i="4" a="1"/>
  <c r="P1187" i="4" s="1"/>
  <c r="S1187" i="4"/>
  <c r="T1148" i="4"/>
  <c r="P1114" i="4" a="1"/>
  <c r="P1114" i="4" s="1"/>
  <c r="O1114" i="4" a="1"/>
  <c r="O1114" i="4" s="1"/>
  <c r="O1106" i="4" a="1"/>
  <c r="O1106" i="4" s="1"/>
  <c r="P1106" i="4" a="1"/>
  <c r="P1106" i="4" s="1"/>
  <c r="O1098" i="4" a="1"/>
  <c r="O1098" i="4" s="1"/>
  <c r="P1098" i="4" a="1"/>
  <c r="P1098" i="4" s="1"/>
  <c r="P1076" i="4" a="1"/>
  <c r="P1076" i="4" s="1"/>
  <c r="O1076" i="4" a="1"/>
  <c r="O1076" i="4" s="1"/>
  <c r="T1052" i="4"/>
  <c r="O963" i="4" a="1"/>
  <c r="O963" i="4" s="1"/>
  <c r="P963" i="4" a="1"/>
  <c r="P963" i="4" s="1"/>
  <c r="S963" i="4"/>
  <c r="T963" i="4" s="1"/>
  <c r="S822" i="4"/>
  <c r="O822" i="4" a="1"/>
  <c r="O822" i="4" s="1"/>
  <c r="S602" i="4"/>
  <c r="T602" i="4" s="1"/>
  <c r="P602" i="4" a="1"/>
  <c r="P602" i="4" s="1"/>
  <c r="P565" i="4" a="1"/>
  <c r="P565" i="4" s="1"/>
  <c r="S565" i="4"/>
  <c r="O565" i="4" a="1"/>
  <c r="O565" i="4" s="1"/>
  <c r="T400" i="4"/>
  <c r="O1088" i="4" a="1"/>
  <c r="O1088" i="4" s="1"/>
  <c r="P1088" i="4" a="1"/>
  <c r="P1088" i="4" s="1"/>
  <c r="T1071" i="4"/>
  <c r="P1066" i="4" a="1"/>
  <c r="P1066" i="4" s="1"/>
  <c r="S1049" i="4"/>
  <c r="T1036" i="4"/>
  <c r="O1009" i="4" a="1"/>
  <c r="O1009" i="4" s="1"/>
  <c r="P1009" i="4" a="1"/>
  <c r="P1009" i="4" s="1"/>
  <c r="T975" i="4"/>
  <c r="S951" i="4"/>
  <c r="T951" i="4" s="1"/>
  <c r="T922" i="4"/>
  <c r="T921" i="4"/>
  <c r="T907" i="4"/>
  <c r="T885" i="4"/>
  <c r="S861" i="4"/>
  <c r="T861" i="4" s="1"/>
  <c r="S851" i="4"/>
  <c r="P795" i="4" a="1"/>
  <c r="P795" i="4" s="1"/>
  <c r="O795" i="4" a="1"/>
  <c r="O795" i="4" s="1"/>
  <c r="S794" i="4"/>
  <c r="T794" i="4" s="1"/>
  <c r="T789" i="4"/>
  <c r="T741" i="4"/>
  <c r="P706" i="4" a="1"/>
  <c r="P706" i="4" s="1"/>
  <c r="S706" i="4"/>
  <c r="T706" i="4" s="1"/>
  <c r="O693" i="4" a="1"/>
  <c r="O693" i="4" s="1"/>
  <c r="P693" i="4" a="1"/>
  <c r="P693" i="4" s="1"/>
  <c r="T681" i="4"/>
  <c r="S349" i="4"/>
  <c r="P349" i="4" a="1"/>
  <c r="P349" i="4" s="1"/>
  <c r="S8" i="4"/>
  <c r="P1649" i="4" a="1"/>
  <c r="P1649" i="4" s="1"/>
  <c r="S1634" i="4"/>
  <c r="S1620" i="4"/>
  <c r="P1615" i="4" a="1"/>
  <c r="P1615" i="4" s="1"/>
  <c r="S1594" i="4"/>
  <c r="S1583" i="4"/>
  <c r="T1583" i="4" s="1"/>
  <c r="S1550" i="4"/>
  <c r="T1550" i="4" s="1"/>
  <c r="S1526" i="4"/>
  <c r="T1526" i="4" s="1"/>
  <c r="P1504" i="4" a="1"/>
  <c r="P1504" i="4" s="1"/>
  <c r="T1488" i="4"/>
  <c r="S1416" i="4"/>
  <c r="T1416" i="4" s="1"/>
  <c r="S1402" i="4"/>
  <c r="T1402" i="4" s="1"/>
  <c r="S1364" i="4"/>
  <c r="T1364" i="4" s="1"/>
  <c r="S1335" i="4"/>
  <c r="S1321" i="4"/>
  <c r="T1321" i="4" s="1"/>
  <c r="P1315" i="4" a="1"/>
  <c r="P1315" i="4" s="1"/>
  <c r="S1314" i="4"/>
  <c r="T1314" i="4" s="1"/>
  <c r="S1283" i="4"/>
  <c r="T1283" i="4" s="1"/>
  <c r="S1266" i="4"/>
  <c r="T1266" i="4" s="1"/>
  <c r="S1193" i="4"/>
  <c r="T1193" i="4" s="1"/>
  <c r="T1189" i="4"/>
  <c r="P1138" i="4" a="1"/>
  <c r="P1138" i="4" s="1"/>
  <c r="T1137" i="4"/>
  <c r="P1135" i="4" a="1"/>
  <c r="P1135" i="4" s="1"/>
  <c r="O1124" i="4" a="1"/>
  <c r="O1124" i="4" s="1"/>
  <c r="P1124" i="4" a="1"/>
  <c r="P1124" i="4" s="1"/>
  <c r="S1082" i="4"/>
  <c r="S1069" i="4"/>
  <c r="T1069" i="4" s="1"/>
  <c r="P1069" i="4" a="1"/>
  <c r="P1069" i="4" s="1"/>
  <c r="S992" i="4"/>
  <c r="P992" i="4" a="1"/>
  <c r="P992" i="4" s="1"/>
  <c r="P929" i="4" a="1"/>
  <c r="P929" i="4" s="1"/>
  <c r="O862" i="4" a="1"/>
  <c r="O862" i="4" s="1"/>
  <c r="O827" i="4" a="1"/>
  <c r="O827" i="4" s="1"/>
  <c r="O814" i="4" a="1"/>
  <c r="O814" i="4" s="1"/>
  <c r="O774" i="4" a="1"/>
  <c r="O774" i="4" s="1"/>
  <c r="T745" i="4"/>
  <c r="T729" i="4"/>
  <c r="O727" i="4" a="1"/>
  <c r="O727" i="4" s="1"/>
  <c r="S582" i="4"/>
  <c r="P582" i="4" a="1"/>
  <c r="P582" i="4" s="1"/>
  <c r="P474" i="4" a="1"/>
  <c r="P474" i="4" s="1"/>
  <c r="O474" i="4" a="1"/>
  <c r="O474" i="4" s="1"/>
  <c r="O342" i="4" a="1"/>
  <c r="O342" i="4" s="1"/>
  <c r="S342" i="4"/>
  <c r="S1063" i="4"/>
  <c r="T1063" i="4" s="1"/>
  <c r="O964" i="4" a="1"/>
  <c r="O964" i="4" s="1"/>
  <c r="S964" i="4"/>
  <c r="S958" i="4"/>
  <c r="T958" i="4" s="1"/>
  <c r="T940" i="4"/>
  <c r="T850" i="4"/>
  <c r="S811" i="4"/>
  <c r="S795" i="4"/>
  <c r="O650" i="4" a="1"/>
  <c r="O650" i="4" s="1"/>
  <c r="P650" i="4" a="1"/>
  <c r="P650" i="4" s="1"/>
  <c r="S650" i="4"/>
  <c r="P644" i="4" a="1"/>
  <c r="P644" i="4" s="1"/>
  <c r="S644" i="4"/>
  <c r="T644" i="4" s="1"/>
  <c r="T609" i="4"/>
  <c r="P596" i="4" a="1"/>
  <c r="P596" i="4" s="1"/>
  <c r="S596" i="4"/>
  <c r="T596" i="4" s="1"/>
  <c r="O596" i="4" a="1"/>
  <c r="O596" i="4" s="1"/>
  <c r="P428" i="4" a="1"/>
  <c r="P428" i="4" s="1"/>
  <c r="O428" i="4" a="1"/>
  <c r="O428" i="4" s="1"/>
  <c r="S1690" i="4"/>
  <c r="S1679" i="4"/>
  <c r="T1679" i="4" s="1"/>
  <c r="S1490" i="4"/>
  <c r="T1490" i="4" s="1"/>
  <c r="S1377" i="4"/>
  <c r="T1377" i="4" s="1"/>
  <c r="S1243" i="4"/>
  <c r="T1243" i="4" s="1"/>
  <c r="S1230" i="4"/>
  <c r="T1230" i="4" s="1"/>
  <c r="O1159" i="4" a="1"/>
  <c r="O1159" i="4" s="1"/>
  <c r="P1159" i="4" a="1"/>
  <c r="P1159" i="4" s="1"/>
  <c r="O985" i="4" a="1"/>
  <c r="O985" i="4" s="1"/>
  <c r="P985" i="4" a="1"/>
  <c r="P985" i="4" s="1"/>
  <c r="S924" i="4"/>
  <c r="P877" i="4" a="1"/>
  <c r="P877" i="4" s="1"/>
  <c r="S877" i="4"/>
  <c r="T877" i="4" s="1"/>
  <c r="S864" i="4"/>
  <c r="T864" i="4" s="1"/>
  <c r="P854" i="4" a="1"/>
  <c r="P854" i="4" s="1"/>
  <c r="S854" i="4"/>
  <c r="T854" i="4" s="1"/>
  <c r="T853" i="4"/>
  <c r="O763" i="4" a="1"/>
  <c r="O763" i="4" s="1"/>
  <c r="P763" i="4" a="1"/>
  <c r="P763" i="4" s="1"/>
  <c r="S735" i="4"/>
  <c r="P735" i="4" a="1"/>
  <c r="P735" i="4" s="1"/>
  <c r="S630" i="4"/>
  <c r="O630" i="4" a="1"/>
  <c r="O630" i="4" s="1"/>
  <c r="P630" i="4" a="1"/>
  <c r="P630" i="4" s="1"/>
  <c r="P584" i="4" a="1"/>
  <c r="P584" i="4" s="1"/>
  <c r="O584" i="4" a="1"/>
  <c r="O584" i="4" s="1"/>
  <c r="T158" i="4"/>
  <c r="S1799" i="4"/>
  <c r="T1799" i="4" s="1"/>
  <c r="T1728" i="4"/>
  <c r="S1717" i="4"/>
  <c r="S1639" i="4"/>
  <c r="S1632" i="4"/>
  <c r="S1586" i="4"/>
  <c r="T1486" i="4"/>
  <c r="T1460" i="4"/>
  <c r="S1454" i="4"/>
  <c r="T1454" i="4" s="1"/>
  <c r="S1413" i="4"/>
  <c r="S1392" i="4"/>
  <c r="T1309" i="4"/>
  <c r="T1291" i="4"/>
  <c r="P1096" i="4" a="1"/>
  <c r="P1096" i="4" s="1"/>
  <c r="O1096" i="4" a="1"/>
  <c r="O1096" i="4" s="1"/>
  <c r="S1061" i="4"/>
  <c r="O1045" i="4" a="1"/>
  <c r="O1045" i="4" s="1"/>
  <c r="P1045" i="4" a="1"/>
  <c r="P1045" i="4" s="1"/>
  <c r="T1019" i="4"/>
  <c r="O997" i="4" a="1"/>
  <c r="O997" i="4" s="1"/>
  <c r="P997" i="4" a="1"/>
  <c r="P997" i="4" s="1"/>
  <c r="S997" i="4"/>
  <c r="T997" i="4" s="1"/>
  <c r="O973" i="4" a="1"/>
  <c r="O973" i="4" s="1"/>
  <c r="P973" i="4" a="1"/>
  <c r="P973" i="4" s="1"/>
  <c r="S969" i="4"/>
  <c r="T969" i="4" s="1"/>
  <c r="P969" i="4" a="1"/>
  <c r="P969" i="4" s="1"/>
  <c r="P948" i="4" a="1"/>
  <c r="P948" i="4" s="1"/>
  <c r="S948" i="4"/>
  <c r="T948" i="4" s="1"/>
  <c r="P836" i="4" a="1"/>
  <c r="P836" i="4" s="1"/>
  <c r="O836" i="4" a="1"/>
  <c r="O836" i="4" s="1"/>
  <c r="T818" i="4"/>
  <c r="T817" i="4"/>
  <c r="O798" i="4" a="1"/>
  <c r="O798" i="4" s="1"/>
  <c r="P798" i="4" a="1"/>
  <c r="P798" i="4" s="1"/>
  <c r="S798" i="4"/>
  <c r="T798" i="4" s="1"/>
  <c r="S698" i="4"/>
  <c r="T698" i="4" s="1"/>
  <c r="O698" i="4" a="1"/>
  <c r="O698" i="4" s="1"/>
  <c r="P698" i="4" a="1"/>
  <c r="P698" i="4" s="1"/>
  <c r="O673" i="4" a="1"/>
  <c r="O673" i="4" s="1"/>
  <c r="P673" i="4" a="1"/>
  <c r="P673" i="4" s="1"/>
  <c r="O671" i="4" a="1"/>
  <c r="O671" i="4" s="1"/>
  <c r="P671" i="4" a="1"/>
  <c r="P671" i="4" s="1"/>
  <c r="S671" i="4"/>
  <c r="T671" i="4" s="1"/>
  <c r="T523" i="4"/>
  <c r="S1157" i="4"/>
  <c r="T1157" i="4" s="1"/>
  <c r="O1149" i="4" a="1"/>
  <c r="O1149" i="4" s="1"/>
  <c r="O1126" i="4" a="1"/>
  <c r="O1126" i="4" s="1"/>
  <c r="S1105" i="4"/>
  <c r="O1095" i="4" a="1"/>
  <c r="O1095" i="4" s="1"/>
  <c r="O1072" i="4" a="1"/>
  <c r="O1072" i="4" s="1"/>
  <c r="O1067" i="4" a="1"/>
  <c r="O1067" i="4" s="1"/>
  <c r="S1066" i="4"/>
  <c r="T1034" i="4"/>
  <c r="O1030" i="4" a="1"/>
  <c r="O1030" i="4" s="1"/>
  <c r="S1025" i="4"/>
  <c r="P968" i="4" a="1"/>
  <c r="P968" i="4" s="1"/>
  <c r="S935" i="4"/>
  <c r="T935" i="4" s="1"/>
  <c r="S908" i="4"/>
  <c r="S896" i="4"/>
  <c r="T896" i="4" s="1"/>
  <c r="P865" i="4" a="1"/>
  <c r="P865" i="4" s="1"/>
  <c r="S848" i="4"/>
  <c r="T848" i="4" s="1"/>
  <c r="T833" i="4"/>
  <c r="O821" i="4" a="1"/>
  <c r="O821" i="4" s="1"/>
  <c r="P819" i="4" a="1"/>
  <c r="P819" i="4" s="1"/>
  <c r="T683" i="4"/>
  <c r="P637" i="4" a="1"/>
  <c r="P637" i="4" s="1"/>
  <c r="P501" i="4" a="1"/>
  <c r="P501" i="4" s="1"/>
  <c r="S501" i="4"/>
  <c r="T501" i="4" s="1"/>
  <c r="P450" i="4" a="1"/>
  <c r="P450" i="4" s="1"/>
  <c r="T433" i="4"/>
  <c r="S1160" i="4"/>
  <c r="T1149" i="4"/>
  <c r="T1145" i="4"/>
  <c r="T1126" i="4"/>
  <c r="S1108" i="4"/>
  <c r="T1108" i="4" s="1"/>
  <c r="T1072" i="4"/>
  <c r="T1067" i="4"/>
  <c r="P1041" i="4" a="1"/>
  <c r="P1041" i="4" s="1"/>
  <c r="S972" i="4"/>
  <c r="T972" i="4" s="1"/>
  <c r="T900" i="4"/>
  <c r="T868" i="4"/>
  <c r="T841" i="4"/>
  <c r="S814" i="4"/>
  <c r="T814" i="4" s="1"/>
  <c r="T769" i="4"/>
  <c r="S697" i="4"/>
  <c r="T606" i="4"/>
  <c r="O576" i="4" a="1"/>
  <c r="O576" i="4" s="1"/>
  <c r="S576" i="4"/>
  <c r="S480" i="4"/>
  <c r="T480" i="4" s="1"/>
  <c r="T307" i="4"/>
  <c r="P284" i="4" a="1"/>
  <c r="P284" i="4" s="1"/>
  <c r="S284" i="4"/>
  <c r="P277" i="4" a="1"/>
  <c r="P277" i="4" s="1"/>
  <c r="S277" i="4"/>
  <c r="O277" i="4" a="1"/>
  <c r="O277" i="4" s="1"/>
  <c r="T48" i="4"/>
  <c r="T1087" i="4"/>
  <c r="T1020" i="4"/>
  <c r="T973" i="4"/>
  <c r="T909" i="4"/>
  <c r="T898" i="4"/>
  <c r="S870" i="4"/>
  <c r="T870" i="4" s="1"/>
  <c r="O870" i="4" a="1"/>
  <c r="O870" i="4" s="1"/>
  <c r="T714" i="4"/>
  <c r="T707" i="4"/>
  <c r="P704" i="4" a="1"/>
  <c r="P704" i="4" s="1"/>
  <c r="O704" i="4" a="1"/>
  <c r="O704" i="4" s="1"/>
  <c r="T687" i="4"/>
  <c r="O468" i="4" a="1"/>
  <c r="O468" i="4" s="1"/>
  <c r="P468" i="4" a="1"/>
  <c r="P468" i="4" s="1"/>
  <c r="S313" i="4"/>
  <c r="O313" i="4" a="1"/>
  <c r="O313" i="4" s="1"/>
  <c r="P313" i="4" a="1"/>
  <c r="P313" i="4" s="1"/>
  <c r="S1136" i="4"/>
  <c r="S1095" i="4"/>
  <c r="T1095" i="4" s="1"/>
  <c r="T1068" i="4"/>
  <c r="S1064" i="4"/>
  <c r="S1059" i="4"/>
  <c r="T1059" i="4" s="1"/>
  <c r="S1030" i="4"/>
  <c r="T1030" i="4" s="1"/>
  <c r="S1013" i="4"/>
  <c r="S906" i="4"/>
  <c r="T906" i="4" s="1"/>
  <c r="S865" i="4"/>
  <c r="T865" i="4" s="1"/>
  <c r="T832" i="4"/>
  <c r="O816" i="4" a="1"/>
  <c r="O816" i="4" s="1"/>
  <c r="P816" i="4" a="1"/>
  <c r="P816" i="4" s="1"/>
  <c r="O761" i="4" a="1"/>
  <c r="O761" i="4" s="1"/>
  <c r="P761" i="4" a="1"/>
  <c r="P761" i="4" s="1"/>
  <c r="T733" i="4"/>
  <c r="S709" i="4"/>
  <c r="T694" i="4"/>
  <c r="O540" i="4" a="1"/>
  <c r="O540" i="4" s="1"/>
  <c r="S540" i="4"/>
  <c r="T540" i="4" s="1"/>
  <c r="P540" i="4" a="1"/>
  <c r="P540" i="4" s="1"/>
  <c r="T358" i="4"/>
  <c r="O181" i="4" a="1"/>
  <c r="O181" i="4" s="1"/>
  <c r="P181" i="4" a="1"/>
  <c r="P181" i="4" s="1"/>
  <c r="T168" i="4"/>
  <c r="S768" i="4"/>
  <c r="T768" i="4" s="1"/>
  <c r="S762" i="4"/>
  <c r="S696" i="4"/>
  <c r="T696" i="4" s="1"/>
  <c r="S678" i="4"/>
  <c r="T678" i="4" s="1"/>
  <c r="P678" i="4" a="1"/>
  <c r="P678" i="4" s="1"/>
  <c r="T676" i="4"/>
  <c r="S666" i="4"/>
  <c r="T666" i="4" s="1"/>
  <c r="T643" i="4"/>
  <c r="P631" i="4" a="1"/>
  <c r="P631" i="4" s="1"/>
  <c r="O606" i="4" a="1"/>
  <c r="O606" i="4" s="1"/>
  <c r="P606" i="4" a="1"/>
  <c r="P606" i="4" s="1"/>
  <c r="T561" i="4"/>
  <c r="T541" i="4"/>
  <c r="T520" i="4"/>
  <c r="S516" i="4"/>
  <c r="T439" i="4"/>
  <c r="O434" i="4" a="1"/>
  <c r="O434" i="4" s="1"/>
  <c r="T402" i="4"/>
  <c r="P394" i="4" a="1"/>
  <c r="P394" i="4" s="1"/>
  <c r="P384" i="4" a="1"/>
  <c r="P384" i="4" s="1"/>
  <c r="S384" i="4"/>
  <c r="O306" i="4" a="1"/>
  <c r="O306" i="4" s="1"/>
  <c r="T254" i="4"/>
  <c r="P225" i="4" a="1"/>
  <c r="P225" i="4" s="1"/>
  <c r="T211" i="4"/>
  <c r="O87" i="4" a="1"/>
  <c r="O87" i="4" s="1"/>
  <c r="P87" i="4" a="1"/>
  <c r="P87" i="4" s="1"/>
  <c r="S87" i="4" s="1"/>
  <c r="T87" i="4" s="1"/>
  <c r="P331" i="4" a="1"/>
  <c r="P331" i="4" s="1"/>
  <c r="O331" i="4" a="1"/>
  <c r="O331" i="4" s="1"/>
  <c r="S319" i="4"/>
  <c r="O319" i="4" a="1"/>
  <c r="O319" i="4" s="1"/>
  <c r="P319" i="4" a="1"/>
  <c r="P319" i="4" s="1"/>
  <c r="P247" i="4" a="1"/>
  <c r="P247" i="4" s="1"/>
  <c r="O247" i="4" a="1"/>
  <c r="O247" i="4" s="1"/>
  <c r="O235" i="4" a="1"/>
  <c r="O235" i="4" s="1"/>
  <c r="P235" i="4" a="1"/>
  <c r="P235" i="4" s="1"/>
  <c r="S235" i="4"/>
  <c r="O68" i="4" a="1"/>
  <c r="O68" i="4" s="1"/>
  <c r="P68" i="4" a="1"/>
  <c r="P68" i="4" s="1"/>
  <c r="O50" i="4" a="1"/>
  <c r="O50" i="4" s="1"/>
  <c r="P50" i="4" a="1"/>
  <c r="P50" i="4" s="1"/>
  <c r="S50" i="4" s="1"/>
  <c r="T50" i="4" s="1"/>
  <c r="S635" i="4"/>
  <c r="T635" i="4" s="1"/>
  <c r="T631" i="4"/>
  <c r="T494" i="4"/>
  <c r="S459" i="4"/>
  <c r="O459" i="4" a="1"/>
  <c r="O459" i="4" s="1"/>
  <c r="P459" i="4" a="1"/>
  <c r="P459" i="4" s="1"/>
  <c r="T418" i="4"/>
  <c r="O308" i="4" a="1"/>
  <c r="O308" i="4" s="1"/>
  <c r="P308" i="4" a="1"/>
  <c r="P308" i="4" s="1"/>
  <c r="O249" i="4" a="1"/>
  <c r="O249" i="4" s="1"/>
  <c r="S249" i="4"/>
  <c r="T249" i="4" s="1"/>
  <c r="O130" i="4" a="1"/>
  <c r="O130" i="4" s="1"/>
  <c r="P130" i="4" a="1"/>
  <c r="P130" i="4" s="1"/>
  <c r="S130" i="4"/>
  <c r="T130" i="4" s="1"/>
  <c r="O89" i="4" a="1"/>
  <c r="O89" i="4" s="1"/>
  <c r="P89" i="4" a="1"/>
  <c r="P89" i="4" s="1"/>
  <c r="T85" i="4"/>
  <c r="T524" i="4"/>
  <c r="T500" i="4"/>
  <c r="P285" i="4" a="1"/>
  <c r="P285" i="4" s="1"/>
  <c r="O285" i="4" a="1"/>
  <c r="O285" i="4" s="1"/>
  <c r="S285" i="4"/>
  <c r="S884" i="4"/>
  <c r="T884" i="4" s="1"/>
  <c r="S863" i="4"/>
  <c r="T863" i="4" s="1"/>
  <c r="S859" i="4"/>
  <c r="T859" i="4" s="1"/>
  <c r="T755" i="4"/>
  <c r="O654" i="4" a="1"/>
  <c r="O654" i="4" s="1"/>
  <c r="P654" i="4" a="1"/>
  <c r="P654" i="4" s="1"/>
  <c r="O558" i="4" a="1"/>
  <c r="O558" i="4" s="1"/>
  <c r="S558" i="4"/>
  <c r="S554" i="4"/>
  <c r="P554" i="4" a="1"/>
  <c r="P554" i="4" s="1"/>
  <c r="P440" i="4" a="1"/>
  <c r="P440" i="4" s="1"/>
  <c r="O440" i="4" a="1"/>
  <c r="O440" i="4" s="1"/>
  <c r="P438" i="4" a="1"/>
  <c r="P438" i="4" s="1"/>
  <c r="S438" i="4"/>
  <c r="T438" i="4" s="1"/>
  <c r="O438" i="4" a="1"/>
  <c r="O438" i="4" s="1"/>
  <c r="S331" i="4"/>
  <c r="T331" i="4" s="1"/>
  <c r="S321" i="4"/>
  <c r="O321" i="4" a="1"/>
  <c r="O321" i="4" s="1"/>
  <c r="P321" i="4" a="1"/>
  <c r="P321" i="4" s="1"/>
  <c r="O143" i="4" a="1"/>
  <c r="O143" i="4" s="1"/>
  <c r="S143" i="4"/>
  <c r="T143" i="4" s="1"/>
  <c r="O517" i="4" a="1"/>
  <c r="O517" i="4" s="1"/>
  <c r="P517" i="4" a="1"/>
  <c r="P517" i="4" s="1"/>
  <c r="T479" i="4"/>
  <c r="S436" i="4"/>
  <c r="P436" i="4" a="1"/>
  <c r="P436" i="4" s="1"/>
  <c r="P401" i="4" a="1"/>
  <c r="P401" i="4" s="1"/>
  <c r="T366" i="4"/>
  <c r="O348" i="4" a="1"/>
  <c r="O348" i="4" s="1"/>
  <c r="S348" i="4"/>
  <c r="P348" i="4" a="1"/>
  <c r="P348" i="4" s="1"/>
  <c r="T335" i="4"/>
  <c r="T275" i="4"/>
  <c r="P198" i="4" a="1"/>
  <c r="P198" i="4" s="1"/>
  <c r="S198" i="4"/>
  <c r="S180" i="4"/>
  <c r="O180" i="4" a="1"/>
  <c r="O180" i="4" s="1"/>
  <c r="O31" i="4" a="1"/>
  <c r="O31" i="4" s="1"/>
  <c r="P31" i="4" a="1"/>
  <c r="P31" i="4" s="1"/>
  <c r="P292" i="4" a="1"/>
  <c r="P292" i="4" s="1"/>
  <c r="O292" i="4" a="1"/>
  <c r="O292" i="4" s="1"/>
  <c r="O273" i="4" a="1"/>
  <c r="O273" i="4" s="1"/>
  <c r="P273" i="4" a="1"/>
  <c r="P273" i="4" s="1"/>
  <c r="O217" i="4" a="1"/>
  <c r="O217" i="4" s="1"/>
  <c r="P217" i="4" a="1"/>
  <c r="P217" i="4" s="1"/>
  <c r="O124" i="4" a="1"/>
  <c r="O124" i="4" s="1"/>
  <c r="P124" i="4" a="1"/>
  <c r="P124" i="4" s="1"/>
  <c r="S599" i="4"/>
  <c r="S577" i="4"/>
  <c r="T577" i="4" s="1"/>
  <c r="S553" i="4"/>
  <c r="S551" i="4"/>
  <c r="S481" i="4"/>
  <c r="T481" i="4" s="1"/>
  <c r="S465" i="4"/>
  <c r="T465" i="4" s="1"/>
  <c r="T427" i="4"/>
  <c r="T401" i="4"/>
  <c r="T388" i="4"/>
  <c r="O325" i="4" a="1"/>
  <c r="O325" i="4" s="1"/>
  <c r="P325" i="4" a="1"/>
  <c r="P325" i="4" s="1"/>
  <c r="S308" i="4"/>
  <c r="T308" i="4" s="1"/>
  <c r="O245" i="4" a="1"/>
  <c r="O245" i="4" s="1"/>
  <c r="P245" i="4" a="1"/>
  <c r="P245" i="4" s="1"/>
  <c r="O36" i="4" a="1"/>
  <c r="O36" i="4" s="1"/>
  <c r="S685" i="4"/>
  <c r="T673" i="4"/>
  <c r="S659" i="4"/>
  <c r="S657" i="4"/>
  <c r="T657" i="4" s="1"/>
  <c r="S634" i="4"/>
  <c r="S611" i="4"/>
  <c r="T573" i="4"/>
  <c r="P528" i="4" a="1"/>
  <c r="P528" i="4" s="1"/>
  <c r="O524" i="4" a="1"/>
  <c r="O524" i="4" s="1"/>
  <c r="S517" i="4"/>
  <c r="S515" i="4"/>
  <c r="T515" i="4" s="1"/>
  <c r="T493" i="4"/>
  <c r="S490" i="4"/>
  <c r="O488" i="4" a="1"/>
  <c r="O488" i="4" s="1"/>
  <c r="T478" i="4"/>
  <c r="P477" i="4" a="1"/>
  <c r="P477" i="4" s="1"/>
  <c r="S477" i="4"/>
  <c r="T477" i="4" s="1"/>
  <c r="S447" i="4"/>
  <c r="T447" i="4" s="1"/>
  <c r="O447" i="4" a="1"/>
  <c r="O447" i="4" s="1"/>
  <c r="O420" i="4" a="1"/>
  <c r="O420" i="4" s="1"/>
  <c r="S420" i="4"/>
  <c r="T344" i="4"/>
  <c r="P339" i="4" a="1"/>
  <c r="P339" i="4" s="1"/>
  <c r="S339" i="4"/>
  <c r="T339" i="4" s="1"/>
  <c r="T337" i="4"/>
  <c r="T227" i="4"/>
  <c r="T200" i="4"/>
  <c r="O154" i="4" a="1"/>
  <c r="O154" i="4" s="1"/>
  <c r="P154" i="4" a="1"/>
  <c r="P154" i="4" s="1"/>
  <c r="S589" i="4"/>
  <c r="T489" i="4"/>
  <c r="S450" i="4"/>
  <c r="T450" i="4" s="1"/>
  <c r="P429" i="4" a="1"/>
  <c r="P429" i="4" s="1"/>
  <c r="O429" i="4" a="1"/>
  <c r="O429" i="4" s="1"/>
  <c r="S429" i="4"/>
  <c r="T429" i="4" s="1"/>
  <c r="P405" i="4" a="1"/>
  <c r="P405" i="4" s="1"/>
  <c r="S405" i="4"/>
  <c r="T405" i="4" s="1"/>
  <c r="O389" i="4" a="1"/>
  <c r="O389" i="4" s="1"/>
  <c r="P389" i="4" a="1"/>
  <c r="P389" i="4" s="1"/>
  <c r="S309" i="4"/>
  <c r="O309" i="4" a="1"/>
  <c r="O309" i="4" s="1"/>
  <c r="P309" i="4" a="1"/>
  <c r="P309" i="4" s="1"/>
  <c r="S292" i="4"/>
  <c r="T292" i="4" s="1"/>
  <c r="O159" i="4" a="1"/>
  <c r="O159" i="4" s="1"/>
  <c r="S159" i="4"/>
  <c r="T159" i="4" s="1"/>
  <c r="S105" i="4"/>
  <c r="T105" i="4" s="1"/>
  <c r="S563" i="4"/>
  <c r="T563" i="4" s="1"/>
  <c r="S529" i="4"/>
  <c r="T529" i="4" s="1"/>
  <c r="S503" i="4"/>
  <c r="S479" i="4"/>
  <c r="S462" i="4"/>
  <c r="T462" i="4" s="1"/>
  <c r="P449" i="4" a="1"/>
  <c r="P449" i="4" s="1"/>
  <c r="O432" i="4" a="1"/>
  <c r="O432" i="4" s="1"/>
  <c r="P432" i="4" a="1"/>
  <c r="P432" i="4" s="1"/>
  <c r="S428" i="4"/>
  <c r="O395" i="4" a="1"/>
  <c r="O395" i="4" s="1"/>
  <c r="S395" i="4"/>
  <c r="T395" i="4" s="1"/>
  <c r="O370" i="4" a="1"/>
  <c r="O370" i="4" s="1"/>
  <c r="P370" i="4" a="1"/>
  <c r="P370" i="4" s="1"/>
  <c r="S343" i="4"/>
  <c r="S318" i="4"/>
  <c r="S281" i="4"/>
  <c r="T281" i="4" s="1"/>
  <c r="P281" i="4" a="1"/>
  <c r="P281" i="4" s="1"/>
  <c r="T251" i="4"/>
  <c r="S215" i="4"/>
  <c r="T215" i="4" s="1"/>
  <c r="O211" i="4" a="1"/>
  <c r="O211" i="4" s="1"/>
  <c r="P211" i="4" a="1"/>
  <c r="P211" i="4" s="1"/>
  <c r="P176" i="4" a="1"/>
  <c r="P176" i="4" s="1"/>
  <c r="P144" i="4" a="1"/>
  <c r="P144" i="4" s="1"/>
  <c r="P111" i="4" a="1"/>
  <c r="P111" i="4" s="1"/>
  <c r="S111" i="4"/>
  <c r="S90" i="4"/>
  <c r="T90" i="4" s="1"/>
  <c r="O79" i="4" a="1"/>
  <c r="O79" i="4" s="1"/>
  <c r="S14" i="4"/>
  <c r="T14" i="4" s="1"/>
  <c r="S178" i="4"/>
  <c r="O142" i="4" a="1"/>
  <c r="O142" i="4" s="1"/>
  <c r="P142" i="4" a="1"/>
  <c r="P142" i="4" s="1"/>
  <c r="O101" i="4" a="1"/>
  <c r="O101" i="4" s="1"/>
  <c r="P101" i="4" a="1"/>
  <c r="P101" i="4" s="1"/>
  <c r="S101" i="4" s="1"/>
  <c r="S539" i="4"/>
  <c r="S512" i="4"/>
  <c r="T512" i="4" s="1"/>
  <c r="P483" i="4" a="1"/>
  <c r="P483" i="4" s="1"/>
  <c r="P479" i="4" a="1"/>
  <c r="P479" i="4" s="1"/>
  <c r="S468" i="4"/>
  <c r="T468" i="4" s="1"/>
  <c r="P461" i="4" a="1"/>
  <c r="P461" i="4" s="1"/>
  <c r="O449" i="4" a="1"/>
  <c r="O449" i="4" s="1"/>
  <c r="O433" i="4" a="1"/>
  <c r="O433" i="4" s="1"/>
  <c r="O415" i="4" a="1"/>
  <c r="O415" i="4" s="1"/>
  <c r="S415" i="4"/>
  <c r="P399" i="4" a="1"/>
  <c r="P399" i="4" s="1"/>
  <c r="S399" i="4"/>
  <c r="T399" i="4" s="1"/>
  <c r="P387" i="4" a="1"/>
  <c r="P387" i="4" s="1"/>
  <c r="O383" i="4" a="1"/>
  <c r="O383" i="4" s="1"/>
  <c r="P383" i="4" a="1"/>
  <c r="P383" i="4" s="1"/>
  <c r="O359" i="4" a="1"/>
  <c r="O359" i="4" s="1"/>
  <c r="O343" i="4" a="1"/>
  <c r="O343" i="4" s="1"/>
  <c r="O300" i="4" a="1"/>
  <c r="O300" i="4" s="1"/>
  <c r="O259" i="4" a="1"/>
  <c r="O259" i="4" s="1"/>
  <c r="P259" i="4" a="1"/>
  <c r="P259" i="4" s="1"/>
  <c r="S259" i="4"/>
  <c r="P255" i="4" a="1"/>
  <c r="P255" i="4" s="1"/>
  <c r="O255" i="4" a="1"/>
  <c r="O255" i="4" s="1"/>
  <c r="T248" i="4"/>
  <c r="T235" i="4"/>
  <c r="P227" i="4" a="1"/>
  <c r="P227" i="4" s="1"/>
  <c r="O213" i="4" a="1"/>
  <c r="O213" i="4" s="1"/>
  <c r="O144" i="4" a="1"/>
  <c r="O144" i="4" s="1"/>
  <c r="O140" i="4" a="1"/>
  <c r="O140" i="4" s="1"/>
  <c r="S140" i="4"/>
  <c r="T140" i="4" s="1"/>
  <c r="O131" i="4" a="1"/>
  <c r="O131" i="4" s="1"/>
  <c r="P131" i="4" a="1"/>
  <c r="P131" i="4" s="1"/>
  <c r="O126" i="4" a="1"/>
  <c r="O126" i="4" s="1"/>
  <c r="P126" i="4" a="1"/>
  <c r="P126" i="4" s="1"/>
  <c r="P34" i="4" a="1"/>
  <c r="P34" i="4" s="1"/>
  <c r="O34" i="4" a="1"/>
  <c r="O34" i="4" s="1"/>
  <c r="O472" i="4" a="1"/>
  <c r="O472" i="4" s="1"/>
  <c r="P456" i="4" a="1"/>
  <c r="P456" i="4" s="1"/>
  <c r="T451" i="4"/>
  <c r="T449" i="4"/>
  <c r="P378" i="4" a="1"/>
  <c r="P378" i="4" s="1"/>
  <c r="S378" i="4"/>
  <c r="T370" i="4"/>
  <c r="T368" i="4"/>
  <c r="T96" i="4"/>
  <c r="S474" i="4"/>
  <c r="T474" i="4" s="1"/>
  <c r="S444" i="4"/>
  <c r="T444" i="4" s="1"/>
  <c r="O404" i="4" a="1"/>
  <c r="O404" i="4" s="1"/>
  <c r="P404" i="4" a="1"/>
  <c r="P404" i="4" s="1"/>
  <c r="S389" i="4"/>
  <c r="O307" i="4" a="1"/>
  <c r="O307" i="4" s="1"/>
  <c r="P307" i="4" a="1"/>
  <c r="P307" i="4" s="1"/>
  <c r="O286" i="4" a="1"/>
  <c r="O286" i="4" s="1"/>
  <c r="S286" i="4"/>
  <c r="T286" i="4" s="1"/>
  <c r="S273" i="4"/>
  <c r="T273" i="4" s="1"/>
  <c r="P237" i="4" a="1"/>
  <c r="P237" i="4" s="1"/>
  <c r="S237" i="4"/>
  <c r="T237" i="4" s="1"/>
  <c r="P350" i="4" a="1"/>
  <c r="P350" i="4" s="1"/>
  <c r="S341" i="4"/>
  <c r="S302" i="4"/>
  <c r="P254" i="4" a="1"/>
  <c r="P254" i="4" s="1"/>
  <c r="O254" i="4" a="1"/>
  <c r="O254" i="4" s="1"/>
  <c r="S252" i="4"/>
  <c r="T252" i="4" s="1"/>
  <c r="P241" i="4" a="1"/>
  <c r="P241" i="4" s="1"/>
  <c r="T201" i="4"/>
  <c r="S189" i="4"/>
  <c r="T189" i="4" s="1"/>
  <c r="O186" i="4" a="1"/>
  <c r="O186" i="4" s="1"/>
  <c r="P179" i="4" a="1"/>
  <c r="P179" i="4" s="1"/>
  <c r="S179" i="4"/>
  <c r="O57" i="4" a="1"/>
  <c r="O57" i="4" s="1"/>
  <c r="P55" i="4" a="1"/>
  <c r="P55" i="4" s="1"/>
  <c r="P51" i="4" a="1"/>
  <c r="P51" i="4" s="1"/>
  <c r="S51" i="4" s="1"/>
  <c r="T51" i="4" s="1"/>
  <c r="S431" i="4"/>
  <c r="T431" i="4" s="1"/>
  <c r="O412" i="4" a="1"/>
  <c r="O412" i="4" s="1"/>
  <c r="S381" i="4"/>
  <c r="O355" i="4" a="1"/>
  <c r="O355" i="4" s="1"/>
  <c r="O350" i="4" a="1"/>
  <c r="O350" i="4" s="1"/>
  <c r="O337" i="4" a="1"/>
  <c r="O337" i="4" s="1"/>
  <c r="O333" i="4" a="1"/>
  <c r="O333" i="4" s="1"/>
  <c r="O269" i="4" a="1"/>
  <c r="O269" i="4" s="1"/>
  <c r="O252" i="4" a="1"/>
  <c r="O252" i="4" s="1"/>
  <c r="S238" i="4"/>
  <c r="T238" i="4" s="1"/>
  <c r="P204" i="4" a="1"/>
  <c r="P204" i="4" s="1"/>
  <c r="S204" i="4"/>
  <c r="P197" i="4" a="1"/>
  <c r="P197" i="4" s="1"/>
  <c r="S197" i="4"/>
  <c r="S191" i="4"/>
  <c r="T191" i="4" s="1"/>
  <c r="O182" i="4" a="1"/>
  <c r="O182" i="4" s="1"/>
  <c r="P182" i="4" a="1"/>
  <c r="P182" i="4" s="1"/>
  <c r="O163" i="4" a="1"/>
  <c r="O163" i="4" s="1"/>
  <c r="S154" i="4"/>
  <c r="T154" i="4" s="1"/>
  <c r="T147" i="4"/>
  <c r="S142" i="4"/>
  <c r="P37" i="4" a="1"/>
  <c r="P37" i="4" s="1"/>
  <c r="S37" i="4" s="1"/>
  <c r="T37" i="4" s="1"/>
  <c r="S36" i="4"/>
  <c r="S26" i="4"/>
  <c r="T26" i="4" s="1"/>
  <c r="T9" i="4"/>
  <c r="S367" i="4"/>
  <c r="T367" i="4" s="1"/>
  <c r="P341" i="4" a="1"/>
  <c r="P341" i="4" s="1"/>
  <c r="T330" i="4"/>
  <c r="O305" i="4" a="1"/>
  <c r="O305" i="4" s="1"/>
  <c r="S305" i="4"/>
  <c r="S301" i="4"/>
  <c r="S256" i="4"/>
  <c r="T224" i="4"/>
  <c r="S184" i="4"/>
  <c r="T184" i="4" s="1"/>
  <c r="T153" i="4"/>
  <c r="O61" i="4" a="1"/>
  <c r="O61" i="4" s="1"/>
  <c r="P61" i="4" a="1"/>
  <c r="P61" i="4" s="1"/>
  <c r="O13" i="4" a="1"/>
  <c r="O13" i="4" s="1"/>
  <c r="P13" i="4" a="1"/>
  <c r="P13" i="4" s="1"/>
  <c r="S13" i="4" s="1"/>
  <c r="T13" i="4" s="1"/>
  <c r="S72" i="4"/>
  <c r="T72" i="4" s="1"/>
  <c r="S43" i="4"/>
  <c r="T43" i="4" s="1"/>
  <c r="T232" i="4"/>
  <c r="T175" i="4"/>
  <c r="S158" i="4"/>
  <c r="O158" i="4" a="1"/>
  <c r="O158" i="4" s="1"/>
  <c r="P158" i="4" a="1"/>
  <c r="P158" i="4" s="1"/>
  <c r="P139" i="4" a="1"/>
  <c r="P139" i="4" s="1"/>
  <c r="O139" i="4" a="1"/>
  <c r="O139" i="4" s="1"/>
  <c r="S139" i="4"/>
  <c r="P123" i="4" a="1"/>
  <c r="P123" i="4" s="1"/>
  <c r="S123" i="4"/>
  <c r="T123" i="4" s="1"/>
  <c r="T119" i="4"/>
  <c r="O84" i="4" a="1"/>
  <c r="O84" i="4" s="1"/>
  <c r="P84" i="4" a="1"/>
  <c r="P84" i="4" s="1"/>
  <c r="S208" i="4"/>
  <c r="S131" i="4"/>
  <c r="T131" i="4" s="1"/>
  <c r="S108" i="4"/>
  <c r="T108" i="4" s="1"/>
  <c r="P60" i="4" a="1"/>
  <c r="P60" i="4" s="1"/>
  <c r="S60" i="4" s="1"/>
  <c r="T60" i="4" s="1"/>
  <c r="P49" i="4" a="1"/>
  <c r="P49" i="4" s="1"/>
  <c r="S49" i="4" s="1"/>
  <c r="T49" i="4" s="1"/>
  <c r="S44" i="4"/>
  <c r="P12" i="4" a="1"/>
  <c r="P12" i="4" s="1"/>
  <c r="S299" i="4"/>
  <c r="T299" i="4" s="1"/>
  <c r="T259" i="4"/>
  <c r="P250" i="4" a="1"/>
  <c r="P250" i="4" s="1"/>
  <c r="S128" i="4"/>
  <c r="P119" i="4" a="1"/>
  <c r="P119" i="4" s="1"/>
  <c r="S202" i="4"/>
  <c r="T202" i="4" s="1"/>
  <c r="S125" i="4"/>
  <c r="T125" i="4" s="1"/>
  <c r="S109" i="4"/>
  <c r="T109" i="4" s="1"/>
  <c r="S58" i="4"/>
  <c r="S25" i="4"/>
  <c r="T25" i="4" s="1"/>
  <c r="T261" i="4"/>
  <c r="S132" i="4"/>
  <c r="T4793" i="4"/>
  <c r="T4900" i="4"/>
  <c r="T4894" i="4"/>
  <c r="T4888" i="4"/>
  <c r="T4882" i="4"/>
  <c r="T4876" i="4"/>
  <c r="T4870" i="4"/>
  <c r="T4864" i="4"/>
  <c r="T4858" i="4"/>
  <c r="T4852" i="4"/>
  <c r="T4846" i="4"/>
  <c r="T4840" i="4"/>
  <c r="T4834" i="4"/>
  <c r="T4828" i="4"/>
  <c r="T4822" i="4"/>
  <c r="T4816" i="4"/>
  <c r="T4804" i="4"/>
  <c r="S4794" i="4"/>
  <c r="T4794" i="4" s="1"/>
  <c r="S4756" i="4"/>
  <c r="T4756" i="4" s="1"/>
  <c r="T4742" i="4"/>
  <c r="T4739" i="4"/>
  <c r="S4706" i="4"/>
  <c r="T4706" i="4" s="1"/>
  <c r="S4671" i="4"/>
  <c r="T4671" i="4" s="1"/>
  <c r="T4643" i="4"/>
  <c r="T4631" i="4"/>
  <c r="T4569" i="4"/>
  <c r="T4566" i="4"/>
  <c r="T4895" i="4"/>
  <c r="T4883" i="4"/>
  <c r="T4871" i="4"/>
  <c r="T4859" i="4"/>
  <c r="T4847" i="4"/>
  <c r="T4835" i="4"/>
  <c r="T4823" i="4"/>
  <c r="T4811" i="4"/>
  <c r="T4621" i="4"/>
  <c r="T4511" i="4"/>
  <c r="T4494" i="4"/>
  <c r="T4477" i="4"/>
  <c r="S4796" i="4"/>
  <c r="T4796" i="4" s="1"/>
  <c r="S4782" i="4"/>
  <c r="T4782" i="4" s="1"/>
  <c r="T4740" i="4"/>
  <c r="T4564" i="4"/>
  <c r="S4497" i="4"/>
  <c r="T4497" i="4" s="1"/>
  <c r="S4757" i="4"/>
  <c r="T4757" i="4" s="1"/>
  <c r="S4754" i="4"/>
  <c r="T4754" i="4" s="1"/>
  <c r="T4718" i="4"/>
  <c r="T4645" i="4"/>
  <c r="T4617" i="4"/>
  <c r="S4614" i="4"/>
  <c r="T4614" i="4" s="1"/>
  <c r="T4583" i="4"/>
  <c r="T4557" i="4"/>
  <c r="T4516" i="4"/>
  <c r="T4492" i="4"/>
  <c r="T4792" i="4"/>
  <c r="S4786" i="4"/>
  <c r="T4786" i="4" s="1"/>
  <c r="S4745" i="4"/>
  <c r="T4745" i="4" s="1"/>
  <c r="S4719" i="4"/>
  <c r="T4719" i="4" s="1"/>
  <c r="S4559" i="4"/>
  <c r="T4559" i="4" s="1"/>
  <c r="T4872" i="4"/>
  <c r="T4860" i="4"/>
  <c r="T4848" i="4"/>
  <c r="T4836" i="4"/>
  <c r="T4824" i="4"/>
  <c r="T4812" i="4"/>
  <c r="S4800" i="4"/>
  <c r="T4800" i="4" s="1"/>
  <c r="T4732" i="4"/>
  <c r="T4694" i="4"/>
  <c r="T4691" i="4"/>
  <c r="S4610" i="4"/>
  <c r="T4610" i="4" s="1"/>
  <c r="S4543" i="4"/>
  <c r="T4543" i="4" s="1"/>
  <c r="T4451" i="4"/>
  <c r="T4893" i="4"/>
  <c r="T4881" i="4"/>
  <c r="T4869" i="4"/>
  <c r="T4857" i="4"/>
  <c r="T4845" i="4"/>
  <c r="T4833" i="4"/>
  <c r="T4821" i="4"/>
  <c r="T4809" i="4"/>
  <c r="S4784" i="4"/>
  <c r="T4784" i="4" s="1"/>
  <c r="T4741" i="4"/>
  <c r="T4738" i="4"/>
  <c r="S4730" i="4"/>
  <c r="T4730" i="4" s="1"/>
  <c r="S4658" i="4"/>
  <c r="T4658" i="4" s="1"/>
  <c r="T4642" i="4"/>
  <c r="T4618" i="4"/>
  <c r="T4571" i="4"/>
  <c r="T4568" i="4"/>
  <c r="T4546" i="4"/>
  <c r="T4541" i="4"/>
  <c r="T4708" i="4"/>
  <c r="S4700" i="4"/>
  <c r="T4700" i="4" s="1"/>
  <c r="T4695" i="4"/>
  <c r="T4615" i="4"/>
  <c r="T4612" i="4"/>
  <c r="S4572" i="4"/>
  <c r="T4572" i="4" s="1"/>
  <c r="T4549" i="4"/>
  <c r="T4521" i="4"/>
  <c r="T4520" i="4"/>
  <c r="T4519" i="4"/>
  <c r="S4778" i="4"/>
  <c r="T4778" i="4" s="1"/>
  <c r="T4692" i="4"/>
  <c r="T4670" i="4"/>
  <c r="S4619" i="4"/>
  <c r="T4619" i="4" s="1"/>
  <c r="T4593" i="4"/>
  <c r="T4496" i="4"/>
  <c r="O4787" i="4" a="1"/>
  <c r="O4787" i="4" s="1"/>
  <c r="S4787" i="4" s="1"/>
  <c r="T4787" i="4" s="1"/>
  <c r="O4764" i="4" a="1"/>
  <c r="O4764" i="4" s="1"/>
  <c r="S4764" i="4" s="1"/>
  <c r="T4764" i="4" s="1"/>
  <c r="O4763" i="4" a="1"/>
  <c r="O4763" i="4" s="1"/>
  <c r="O4762" i="4" a="1"/>
  <c r="O4762" i="4" s="1"/>
  <c r="S4762" i="4" s="1"/>
  <c r="T4762" i="4" s="1"/>
  <c r="O4761" i="4" a="1"/>
  <c r="O4761" i="4" s="1"/>
  <c r="S4761" i="4" s="1"/>
  <c r="T4761" i="4" s="1"/>
  <c r="O4760" i="4" a="1"/>
  <c r="O4760" i="4" s="1"/>
  <c r="S4760" i="4" s="1"/>
  <c r="T4760" i="4" s="1"/>
  <c r="O4759" i="4" a="1"/>
  <c r="O4759" i="4" s="1"/>
  <c r="S4759" i="4" s="1"/>
  <c r="T4759" i="4" s="1"/>
  <c r="O4757" i="4" a="1"/>
  <c r="O4757" i="4" s="1"/>
  <c r="O4716" i="4" a="1"/>
  <c r="O4716" i="4" s="1"/>
  <c r="S4716" i="4" s="1"/>
  <c r="T4716" i="4" s="1"/>
  <c r="O4715" i="4" a="1"/>
  <c r="O4715" i="4" s="1"/>
  <c r="O4714" i="4" a="1"/>
  <c r="O4714" i="4" s="1"/>
  <c r="S4714" i="4" s="1"/>
  <c r="T4714" i="4" s="1"/>
  <c r="O4713" i="4" a="1"/>
  <c r="O4713" i="4" s="1"/>
  <c r="S4713" i="4" s="1"/>
  <c r="T4713" i="4" s="1"/>
  <c r="O4712" i="4" a="1"/>
  <c r="O4712" i="4" s="1"/>
  <c r="S4712" i="4" s="1"/>
  <c r="T4712" i="4" s="1"/>
  <c r="O4711" i="4" a="1"/>
  <c r="O4711" i="4" s="1"/>
  <c r="S4711" i="4" s="1"/>
  <c r="T4711" i="4" s="1"/>
  <c r="O4709" i="4" a="1"/>
  <c r="O4709" i="4" s="1"/>
  <c r="S4709" i="4" s="1"/>
  <c r="T4709" i="4" s="1"/>
  <c r="P4707" i="4" a="1"/>
  <c r="P4707" i="4" s="1"/>
  <c r="S4707" i="4" s="1"/>
  <c r="T4707" i="4" s="1"/>
  <c r="O4668" i="4" a="1"/>
  <c r="O4668" i="4" s="1"/>
  <c r="S4668" i="4" s="1"/>
  <c r="T4668" i="4" s="1"/>
  <c r="O4667" i="4" a="1"/>
  <c r="O4667" i="4" s="1"/>
  <c r="S4667" i="4" s="1"/>
  <c r="T4667" i="4" s="1"/>
  <c r="O4666" i="4" a="1"/>
  <c r="O4666" i="4" s="1"/>
  <c r="S4666" i="4" s="1"/>
  <c r="T4666" i="4" s="1"/>
  <c r="O4665" i="4" a="1"/>
  <c r="O4665" i="4" s="1"/>
  <c r="S4665" i="4" s="1"/>
  <c r="T4665" i="4" s="1"/>
  <c r="O4664" i="4" a="1"/>
  <c r="O4664" i="4" s="1"/>
  <c r="S4664" i="4" s="1"/>
  <c r="T4664" i="4" s="1"/>
  <c r="O4663" i="4" a="1"/>
  <c r="O4663" i="4" s="1"/>
  <c r="S4663" i="4" s="1"/>
  <c r="T4663" i="4" s="1"/>
  <c r="O4661" i="4" a="1"/>
  <c r="O4661" i="4" s="1"/>
  <c r="S4661" i="4" s="1"/>
  <c r="T4661" i="4" s="1"/>
  <c r="O4652" i="4" a="1"/>
  <c r="O4652" i="4" s="1"/>
  <c r="O4636" i="4" a="1"/>
  <c r="O4636" i="4" s="1"/>
  <c r="S4636" i="4" s="1"/>
  <c r="T4636" i="4" s="1"/>
  <c r="S4635" i="4"/>
  <c r="T4635" i="4" s="1"/>
  <c r="O4620" i="4" a="1"/>
  <c r="O4620" i="4" s="1"/>
  <c r="S4620" i="4" s="1"/>
  <c r="T4620" i="4" s="1"/>
  <c r="O4605" i="4" a="1"/>
  <c r="O4605" i="4" s="1"/>
  <c r="S4605" i="4" s="1"/>
  <c r="T4605" i="4" s="1"/>
  <c r="O4589" i="4" a="1"/>
  <c r="O4589" i="4" s="1"/>
  <c r="S4589" i="4" s="1"/>
  <c r="T4589" i="4" s="1"/>
  <c r="O4560" i="4" a="1"/>
  <c r="O4560" i="4" s="1"/>
  <c r="S4560" i="4" s="1"/>
  <c r="T4560" i="4" s="1"/>
  <c r="O4542" i="4" a="1"/>
  <c r="O4542" i="4" s="1"/>
  <c r="S4542" i="4" s="1"/>
  <c r="T4542" i="4" s="1"/>
  <c r="O4512" i="4" a="1"/>
  <c r="O4512" i="4" s="1"/>
  <c r="S4512" i="4" s="1"/>
  <c r="T4512" i="4" s="1"/>
  <c r="O4505" i="4" a="1"/>
  <c r="O4505" i="4" s="1"/>
  <c r="S4490" i="4"/>
  <c r="T4490" i="4" s="1"/>
  <c r="O4484" i="4" a="1"/>
  <c r="O4484" i="4" s="1"/>
  <c r="O4462" i="4" a="1"/>
  <c r="O4462" i="4" s="1"/>
  <c r="P4462" i="4" a="1"/>
  <c r="P4462" i="4" s="1"/>
  <c r="S4459" i="4"/>
  <c r="T4459" i="4" s="1"/>
  <c r="P4429" i="4" a="1"/>
  <c r="P4429" i="4" s="1"/>
  <c r="O4429" i="4" a="1"/>
  <c r="O4429" i="4" s="1"/>
  <c r="O4363" i="4" a="1"/>
  <c r="O4363" i="4" s="1"/>
  <c r="P4363" i="4" a="1"/>
  <c r="P4363" i="4" s="1"/>
  <c r="O4325" i="4" a="1"/>
  <c r="O4325" i="4" s="1"/>
  <c r="P4325" i="4" a="1"/>
  <c r="P4325" i="4" s="1"/>
  <c r="S4325" i="4" s="1"/>
  <c r="T4325" i="4" s="1"/>
  <c r="S4887" i="4"/>
  <c r="T4887" i="4" s="1"/>
  <c r="S4839" i="4"/>
  <c r="T4839" i="4" s="1"/>
  <c r="S4710" i="4"/>
  <c r="T4710" i="4" s="1"/>
  <c r="S4662" i="4"/>
  <c r="T4662" i="4" s="1"/>
  <c r="T4535" i="4"/>
  <c r="T4450" i="4"/>
  <c r="T4432" i="4"/>
  <c r="O4298" i="4" a="1"/>
  <c r="O4298" i="4" s="1"/>
  <c r="S4298" i="4" s="1"/>
  <c r="T4298" i="4" s="1"/>
  <c r="P4298" i="4" a="1"/>
  <c r="P4298" i="4" s="1"/>
  <c r="O4329" i="4" a="1"/>
  <c r="O4329" i="4" s="1"/>
  <c r="P4329" i="4" a="1"/>
  <c r="P4329" i="4" s="1"/>
  <c r="S4329" i="4"/>
  <c r="T4329" i="4" s="1"/>
  <c r="T4284" i="4"/>
  <c r="S4851" i="4"/>
  <c r="T4851" i="4" s="1"/>
  <c r="S4758" i="4"/>
  <c r="T4758" i="4" s="1"/>
  <c r="S4898" i="4"/>
  <c r="T4898" i="4" s="1"/>
  <c r="O4893" i="4" a="1"/>
  <c r="O4893" i="4" s="1"/>
  <c r="S4886" i="4"/>
  <c r="T4886" i="4" s="1"/>
  <c r="O4881" i="4" a="1"/>
  <c r="O4881" i="4" s="1"/>
  <c r="S4874" i="4"/>
  <c r="T4874" i="4" s="1"/>
  <c r="O4869" i="4" a="1"/>
  <c r="O4869" i="4" s="1"/>
  <c r="S4862" i="4"/>
  <c r="T4862" i="4" s="1"/>
  <c r="O4857" i="4" a="1"/>
  <c r="O4857" i="4" s="1"/>
  <c r="S4850" i="4"/>
  <c r="T4850" i="4" s="1"/>
  <c r="O4845" i="4" a="1"/>
  <c r="O4845" i="4" s="1"/>
  <c r="S4838" i="4"/>
  <c r="T4838" i="4" s="1"/>
  <c r="O4833" i="4" a="1"/>
  <c r="O4833" i="4" s="1"/>
  <c r="S4826" i="4"/>
  <c r="T4826" i="4" s="1"/>
  <c r="O4821" i="4" a="1"/>
  <c r="O4821" i="4" s="1"/>
  <c r="S4814" i="4"/>
  <c r="T4814" i="4" s="1"/>
  <c r="O4809" i="4" a="1"/>
  <c r="O4809" i="4" s="1"/>
  <c r="S4802" i="4"/>
  <c r="T4802" i="4" s="1"/>
  <c r="O4797" i="4" a="1"/>
  <c r="O4797" i="4" s="1"/>
  <c r="S4797" i="4" s="1"/>
  <c r="T4797" i="4" s="1"/>
  <c r="S4790" i="4"/>
  <c r="T4790" i="4" s="1"/>
  <c r="O4785" i="4" a="1"/>
  <c r="O4785" i="4" s="1"/>
  <c r="S4785" i="4" s="1"/>
  <c r="T4785" i="4" s="1"/>
  <c r="S4769" i="4"/>
  <c r="T4769" i="4" s="1"/>
  <c r="O4755" i="4" a="1"/>
  <c r="O4755" i="4" s="1"/>
  <c r="S4755" i="4" s="1"/>
  <c r="T4755" i="4" s="1"/>
  <c r="P4753" i="4" a="1"/>
  <c r="P4753" i="4" s="1"/>
  <c r="S4753" i="4" s="1"/>
  <c r="T4753" i="4" s="1"/>
  <c r="S4721" i="4"/>
  <c r="T4721" i="4" s="1"/>
  <c r="O4707" i="4" a="1"/>
  <c r="O4707" i="4" s="1"/>
  <c r="P4705" i="4" a="1"/>
  <c r="P4705" i="4" s="1"/>
  <c r="S4705" i="4" s="1"/>
  <c r="T4705" i="4" s="1"/>
  <c r="S4673" i="4"/>
  <c r="T4673" i="4" s="1"/>
  <c r="O4659" i="4" a="1"/>
  <c r="O4659" i="4" s="1"/>
  <c r="S4659" i="4" s="1"/>
  <c r="T4659" i="4" s="1"/>
  <c r="P4657" i="4" a="1"/>
  <c r="P4657" i="4" s="1"/>
  <c r="S4657" i="4" s="1"/>
  <c r="T4657" i="4" s="1"/>
  <c r="S4574" i="4"/>
  <c r="T4574" i="4" s="1"/>
  <c r="O4544" i="4" a="1"/>
  <c r="O4544" i="4" s="1"/>
  <c r="S4544" i="4" s="1"/>
  <c r="T4544" i="4" s="1"/>
  <c r="O4513" i="4" a="1"/>
  <c r="O4513" i="4" s="1"/>
  <c r="P4513" i="4" a="1"/>
  <c r="P4513" i="4" s="1"/>
  <c r="O4506" i="4" a="1"/>
  <c r="O4506" i="4" s="1"/>
  <c r="S4506" i="4" s="1"/>
  <c r="T4506" i="4" s="1"/>
  <c r="S4471" i="4"/>
  <c r="T4471" i="4" s="1"/>
  <c r="S4417" i="4"/>
  <c r="T4417" i="4" s="1"/>
  <c r="O4413" i="4" a="1"/>
  <c r="O4413" i="4" s="1"/>
  <c r="P4413" i="4" a="1"/>
  <c r="P4413" i="4" s="1"/>
  <c r="S4272" i="4"/>
  <c r="T4272" i="4" s="1"/>
  <c r="T4235" i="4"/>
  <c r="T4084" i="4"/>
  <c r="S4899" i="4"/>
  <c r="T4899" i="4" s="1"/>
  <c r="S4815" i="4"/>
  <c r="T4815" i="4" s="1"/>
  <c r="S4803" i="4"/>
  <c r="T4803" i="4" s="1"/>
  <c r="S4813" i="4"/>
  <c r="T4813" i="4" s="1"/>
  <c r="S4789" i="4"/>
  <c r="T4789" i="4" s="1"/>
  <c r="S4727" i="4"/>
  <c r="T4727" i="4" s="1"/>
  <c r="S4724" i="4"/>
  <c r="T4724" i="4" s="1"/>
  <c r="S4680" i="4"/>
  <c r="T4680" i="4" s="1"/>
  <c r="S4679" i="4"/>
  <c r="T4679" i="4" s="1"/>
  <c r="S4678" i="4"/>
  <c r="T4678" i="4" s="1"/>
  <c r="S4677" i="4"/>
  <c r="T4677" i="4" s="1"/>
  <c r="S4676" i="4"/>
  <c r="T4676" i="4" s="1"/>
  <c r="S4675" i="4"/>
  <c r="T4675" i="4" s="1"/>
  <c r="S4672" i="4"/>
  <c r="T4672" i="4" s="1"/>
  <c r="S4622" i="4"/>
  <c r="T4622" i="4" s="1"/>
  <c r="S4586" i="4"/>
  <c r="T4586" i="4" s="1"/>
  <c r="S4585" i="4"/>
  <c r="T4585" i="4" s="1"/>
  <c r="S4581" i="4"/>
  <c r="T4581" i="4" s="1"/>
  <c r="S4580" i="4"/>
  <c r="T4580" i="4" s="1"/>
  <c r="S4579" i="4"/>
  <c r="T4579" i="4" s="1"/>
  <c r="S4578" i="4"/>
  <c r="T4578" i="4" s="1"/>
  <c r="S4577" i="4"/>
  <c r="T4577" i="4" s="1"/>
  <c r="S4576" i="4"/>
  <c r="T4576" i="4" s="1"/>
  <c r="S4573" i="4"/>
  <c r="T4573" i="4" s="1"/>
  <c r="S4467" i="4"/>
  <c r="T4467" i="4" s="1"/>
  <c r="O4457" i="4" a="1"/>
  <c r="O4457" i="4" s="1"/>
  <c r="P4457" i="4" a="1"/>
  <c r="P4457" i="4" s="1"/>
  <c r="S4456" i="4"/>
  <c r="T4456" i="4" s="1"/>
  <c r="O4442" i="4" a="1"/>
  <c r="O4442" i="4" s="1"/>
  <c r="P4442" i="4" a="1"/>
  <c r="P4442" i="4" s="1"/>
  <c r="O4411" i="4" a="1"/>
  <c r="O4411" i="4" s="1"/>
  <c r="S4411" i="4" s="1"/>
  <c r="T4411" i="4" s="1"/>
  <c r="O4409" i="4" a="1"/>
  <c r="O4409" i="4" s="1"/>
  <c r="P4409" i="4" a="1"/>
  <c r="P4409" i="4" s="1"/>
  <c r="S4407" i="4"/>
  <c r="T4407" i="4" s="1"/>
  <c r="O4407" i="4" a="1"/>
  <c r="O4407" i="4" s="1"/>
  <c r="O4380" i="4" a="1"/>
  <c r="O4380" i="4" s="1"/>
  <c r="P4380" i="4" a="1"/>
  <c r="P4380" i="4" s="1"/>
  <c r="O4360" i="4" a="1"/>
  <c r="O4360" i="4" s="1"/>
  <c r="S4360" i="4"/>
  <c r="T4360" i="4" s="1"/>
  <c r="P4360" i="4" a="1"/>
  <c r="P4360" i="4" s="1"/>
  <c r="P4309" i="4" a="1"/>
  <c r="P4309" i="4" s="1"/>
  <c r="O4309" i="4" a="1"/>
  <c r="O4309" i="4" s="1"/>
  <c r="S4875" i="4"/>
  <c r="T4875" i="4" s="1"/>
  <c r="S4649" i="4"/>
  <c r="T4649" i="4" s="1"/>
  <c r="S4634" i="4"/>
  <c r="T4634" i="4" s="1"/>
  <c r="S4633" i="4"/>
  <c r="T4633" i="4" s="1"/>
  <c r="S4630" i="4"/>
  <c r="T4630" i="4" s="1"/>
  <c r="S4628" i="4"/>
  <c r="T4628" i="4" s="1"/>
  <c r="S4627" i="4"/>
  <c r="T4627" i="4" s="1"/>
  <c r="S4626" i="4"/>
  <c r="T4626" i="4" s="1"/>
  <c r="S4625" i="4"/>
  <c r="T4625" i="4" s="1"/>
  <c r="S4624" i="4"/>
  <c r="T4624" i="4" s="1"/>
  <c r="S4602" i="4"/>
  <c r="T4602" i="4" s="1"/>
  <c r="S4555" i="4"/>
  <c r="T4555" i="4" s="1"/>
  <c r="S4482" i="4"/>
  <c r="T4482" i="4" s="1"/>
  <c r="P4460" i="4" a="1"/>
  <c r="P4460" i="4" s="1"/>
  <c r="S4460" i="4" s="1"/>
  <c r="T4460" i="4" s="1"/>
  <c r="O4460" i="4" a="1"/>
  <c r="O4460" i="4" s="1"/>
  <c r="S4447" i="4"/>
  <c r="T4447" i="4" s="1"/>
  <c r="O4447" i="4" a="1"/>
  <c r="O4447" i="4" s="1"/>
  <c r="T4368" i="4"/>
  <c r="P4244" i="4" a="1"/>
  <c r="P4244" i="4" s="1"/>
  <c r="O4244" i="4" a="1"/>
  <c r="O4244" i="4" s="1"/>
  <c r="O4366" i="4" a="1"/>
  <c r="O4366" i="4" s="1"/>
  <c r="P4366" i="4" a="1"/>
  <c r="P4366" i="4" s="1"/>
  <c r="S4366" i="4" s="1"/>
  <c r="T4366" i="4" s="1"/>
  <c r="S4827" i="4"/>
  <c r="T4827" i="4" s="1"/>
  <c r="S4837" i="4"/>
  <c r="T4837" i="4" s="1"/>
  <c r="S4650" i="4"/>
  <c r="T4650" i="4" s="1"/>
  <c r="S4603" i="4"/>
  <c r="T4603" i="4" s="1"/>
  <c r="S4556" i="4"/>
  <c r="T4556" i="4" s="1"/>
  <c r="S4540" i="4"/>
  <c r="T4540" i="4" s="1"/>
  <c r="O4478" i="4" a="1"/>
  <c r="O4478" i="4" s="1"/>
  <c r="S4478" i="4" s="1"/>
  <c r="T4478" i="4" s="1"/>
  <c r="P4472" i="4" a="1"/>
  <c r="P4472" i="4" s="1"/>
  <c r="O4472" i="4" a="1"/>
  <c r="O4472" i="4" s="1"/>
  <c r="O4468" i="4" a="1"/>
  <c r="O4468" i="4" s="1"/>
  <c r="S4468" i="4" s="1"/>
  <c r="T4468" i="4" s="1"/>
  <c r="S4440" i="4"/>
  <c r="T4440" i="4" s="1"/>
  <c r="O4440" i="4" a="1"/>
  <c r="O4440" i="4" s="1"/>
  <c r="S4434" i="4"/>
  <c r="T4434" i="4" s="1"/>
  <c r="S4422" i="4"/>
  <c r="T4422" i="4" s="1"/>
  <c r="O4387" i="4" a="1"/>
  <c r="O4387" i="4" s="1"/>
  <c r="S4387" i="4" s="1"/>
  <c r="T4387" i="4" s="1"/>
  <c r="P4387" i="4" a="1"/>
  <c r="P4387" i="4" s="1"/>
  <c r="P4373" i="4" a="1"/>
  <c r="P4373" i="4" s="1"/>
  <c r="O4373" i="4" a="1"/>
  <c r="O4373" i="4" s="1"/>
  <c r="S4356" i="4"/>
  <c r="T4356" i="4" s="1"/>
  <c r="T4326" i="4"/>
  <c r="O4294" i="4" a="1"/>
  <c r="O4294" i="4" s="1"/>
  <c r="P4294" i="4" a="1"/>
  <c r="P4294" i="4" s="1"/>
  <c r="P4503" i="4" a="1"/>
  <c r="P4503" i="4" s="1"/>
  <c r="S4897" i="4"/>
  <c r="T4897" i="4" s="1"/>
  <c r="S4885" i="4"/>
  <c r="T4885" i="4" s="1"/>
  <c r="S4746" i="4"/>
  <c r="T4746" i="4" s="1"/>
  <c r="P4779" i="4" a="1"/>
  <c r="P4779" i="4" s="1"/>
  <c r="P4683" i="4" a="1"/>
  <c r="P4683" i="4" s="1"/>
  <c r="S4683" i="4" s="1"/>
  <c r="T4683" i="4" s="1"/>
  <c r="S4669" i="4"/>
  <c r="T4669" i="4" s="1"/>
  <c r="S4651" i="4"/>
  <c r="T4651" i="4" s="1"/>
  <c r="S4604" i="4"/>
  <c r="T4604" i="4" s="1"/>
  <c r="S4561" i="4"/>
  <c r="T4561" i="4" s="1"/>
  <c r="P4551" i="4" a="1"/>
  <c r="P4551" i="4" s="1"/>
  <c r="S4551" i="4" s="1"/>
  <c r="T4551" i="4" s="1"/>
  <c r="P4538" i="4" a="1"/>
  <c r="P4538" i="4" s="1"/>
  <c r="S4538" i="4" s="1"/>
  <c r="T4538" i="4" s="1"/>
  <c r="P4537" i="4" a="1"/>
  <c r="P4537" i="4" s="1"/>
  <c r="S4537" i="4" s="1"/>
  <c r="T4537" i="4" s="1"/>
  <c r="P4536" i="4" a="1"/>
  <c r="P4536" i="4" s="1"/>
  <c r="S4536" i="4" s="1"/>
  <c r="T4536" i="4" s="1"/>
  <c r="P4531" i="4" a="1"/>
  <c r="P4531" i="4" s="1"/>
  <c r="S4531" i="4" s="1"/>
  <c r="T4531" i="4" s="1"/>
  <c r="P4530" i="4" a="1"/>
  <c r="P4530" i="4" s="1"/>
  <c r="S4530" i="4" s="1"/>
  <c r="T4530" i="4" s="1"/>
  <c r="P4529" i="4" a="1"/>
  <c r="P4529" i="4" s="1"/>
  <c r="S4529" i="4" s="1"/>
  <c r="T4529" i="4" s="1"/>
  <c r="P4528" i="4" a="1"/>
  <c r="P4528" i="4" s="1"/>
  <c r="S4528" i="4" s="1"/>
  <c r="T4528" i="4" s="1"/>
  <c r="P4527" i="4" a="1"/>
  <c r="P4527" i="4" s="1"/>
  <c r="P4526" i="4" a="1"/>
  <c r="P4526" i="4" s="1"/>
  <c r="S4526" i="4" s="1"/>
  <c r="T4526" i="4" s="1"/>
  <c r="S4510" i="4"/>
  <c r="T4510" i="4" s="1"/>
  <c r="S4504" i="4"/>
  <c r="T4504" i="4" s="1"/>
  <c r="S4499" i="4"/>
  <c r="T4499" i="4" s="1"/>
  <c r="S4483" i="4"/>
  <c r="T4483" i="4" s="1"/>
  <c r="S4470" i="4"/>
  <c r="T4470" i="4" s="1"/>
  <c r="P4435" i="4" a="1"/>
  <c r="P4435" i="4" s="1"/>
  <c r="S4435" i="4" s="1"/>
  <c r="T4435" i="4" s="1"/>
  <c r="O4435" i="4" a="1"/>
  <c r="O4435" i="4" s="1"/>
  <c r="P4430" i="4" a="1"/>
  <c r="P4430" i="4" s="1"/>
  <c r="S4430" i="4" s="1"/>
  <c r="T4430" i="4" s="1"/>
  <c r="O4385" i="4" a="1"/>
  <c r="O4385" i="4" s="1"/>
  <c r="P4385" i="4" a="1"/>
  <c r="P4385" i="4" s="1"/>
  <c r="T4381" i="4"/>
  <c r="P4334" i="4" a="1"/>
  <c r="P4334" i="4" s="1"/>
  <c r="O4334" i="4" a="1"/>
  <c r="O4334" i="4" s="1"/>
  <c r="P4290" i="4" a="1"/>
  <c r="P4290" i="4" s="1"/>
  <c r="O4290" i="4" a="1"/>
  <c r="O4290" i="4" s="1"/>
  <c r="S4290" i="4" s="1"/>
  <c r="T4290" i="4" s="1"/>
  <c r="T4183" i="4"/>
  <c r="P4110" i="4" a="1"/>
  <c r="P4110" i="4" s="1"/>
  <c r="S4110" i="4" s="1"/>
  <c r="T4110" i="4" s="1"/>
  <c r="O4110" i="4" a="1"/>
  <c r="O4110" i="4" s="1"/>
  <c r="O4489" i="4" a="1"/>
  <c r="O4489" i="4" s="1"/>
  <c r="P4489" i="4" a="1"/>
  <c r="P4489" i="4" s="1"/>
  <c r="T4733" i="4"/>
  <c r="O4466" i="4" a="1"/>
  <c r="O4466" i="4" s="1"/>
  <c r="P4466" i="4" a="1"/>
  <c r="P4466" i="4" s="1"/>
  <c r="S4466" i="4" s="1"/>
  <c r="T4466" i="4" s="1"/>
  <c r="O4314" i="4" a="1"/>
  <c r="O4314" i="4" s="1"/>
  <c r="P4314" i="4" a="1"/>
  <c r="P4314" i="4" s="1"/>
  <c r="S4314" i="4" s="1"/>
  <c r="T4314" i="4" s="1"/>
  <c r="S4873" i="4"/>
  <c r="T4873" i="4" s="1"/>
  <c r="S4861" i="4"/>
  <c r="T4861" i="4" s="1"/>
  <c r="S4849" i="4"/>
  <c r="T4849" i="4" s="1"/>
  <c r="S4825" i="4"/>
  <c r="T4825" i="4" s="1"/>
  <c r="S4776" i="4"/>
  <c r="T4776" i="4" s="1"/>
  <c r="S4774" i="4"/>
  <c r="T4774" i="4" s="1"/>
  <c r="S4773" i="4"/>
  <c r="T4773" i="4" s="1"/>
  <c r="S4771" i="4"/>
  <c r="T4771" i="4" s="1"/>
  <c r="S4768" i="4"/>
  <c r="T4768" i="4" s="1"/>
  <c r="P4899" i="4" a="1"/>
  <c r="P4899" i="4" s="1"/>
  <c r="P4887" i="4" a="1"/>
  <c r="P4887" i="4" s="1"/>
  <c r="P4863" i="4" a="1"/>
  <c r="P4863" i="4" s="1"/>
  <c r="P4839" i="4" a="1"/>
  <c r="P4839" i="4" s="1"/>
  <c r="P4791" i="4" a="1"/>
  <c r="P4791" i="4" s="1"/>
  <c r="S4734" i="4"/>
  <c r="T4734" i="4" s="1"/>
  <c r="P4726" i="4" a="1"/>
  <c r="P4726" i="4" s="1"/>
  <c r="S4726" i="4" s="1"/>
  <c r="T4726" i="4" s="1"/>
  <c r="P4725" i="4" a="1"/>
  <c r="P4725" i="4" s="1"/>
  <c r="S4725" i="4" s="1"/>
  <c r="T4725" i="4" s="1"/>
  <c r="P4723" i="4" a="1"/>
  <c r="P4723" i="4" s="1"/>
  <c r="S4723" i="4" s="1"/>
  <c r="T4723" i="4" s="1"/>
  <c r="S4686" i="4"/>
  <c r="T4686" i="4" s="1"/>
  <c r="S4652" i="4"/>
  <c r="T4652" i="4" s="1"/>
  <c r="S4609" i="4"/>
  <c r="T4609" i="4" s="1"/>
  <c r="P4599" i="4" a="1"/>
  <c r="P4599" i="4" s="1"/>
  <c r="S4599" i="4" s="1"/>
  <c r="T4599" i="4" s="1"/>
  <c r="P4584" i="4" a="1"/>
  <c r="P4584" i="4" s="1"/>
  <c r="S4584" i="4" s="1"/>
  <c r="T4584" i="4" s="1"/>
  <c r="P4575" i="4" a="1"/>
  <c r="P4575" i="4" s="1"/>
  <c r="S4575" i="4" s="1"/>
  <c r="T4575" i="4" s="1"/>
  <c r="S4558" i="4"/>
  <c r="T4558" i="4" s="1"/>
  <c r="P4539" i="4" a="1"/>
  <c r="P4539" i="4" s="1"/>
  <c r="S4539" i="4" s="1"/>
  <c r="T4539" i="4" s="1"/>
  <c r="P4534" i="4" a="1"/>
  <c r="P4534" i="4" s="1"/>
  <c r="S4534" i="4" s="1"/>
  <c r="T4534" i="4" s="1"/>
  <c r="P4533" i="4" a="1"/>
  <c r="P4533" i="4" s="1"/>
  <c r="S4533" i="4" s="1"/>
  <c r="T4533" i="4" s="1"/>
  <c r="P4509" i="4" a="1"/>
  <c r="P4509" i="4" s="1"/>
  <c r="S4509" i="4" s="1"/>
  <c r="T4509" i="4" s="1"/>
  <c r="S4488" i="4"/>
  <c r="T4488" i="4" s="1"/>
  <c r="P4479" i="4" a="1"/>
  <c r="P4479" i="4" s="1"/>
  <c r="S4479" i="4" s="1"/>
  <c r="T4479" i="4" s="1"/>
  <c r="S4474" i="4"/>
  <c r="T4474" i="4" s="1"/>
  <c r="T4463" i="4"/>
  <c r="P4458" i="4" a="1"/>
  <c r="P4458" i="4" s="1"/>
  <c r="O4458" i="4" a="1"/>
  <c r="O4458" i="4" s="1"/>
  <c r="S4458" i="4" s="1"/>
  <c r="T4458" i="4" s="1"/>
  <c r="S4389" i="4"/>
  <c r="T4389" i="4" s="1"/>
  <c r="P4389" i="4" a="1"/>
  <c r="P4389" i="4" s="1"/>
  <c r="S4375" i="4"/>
  <c r="T4375" i="4" s="1"/>
  <c r="S4344" i="4"/>
  <c r="T4344" i="4" s="1"/>
  <c r="O4276" i="4" a="1"/>
  <c r="O4276" i="4" s="1"/>
  <c r="P4276" i="4" a="1"/>
  <c r="P4276" i="4" s="1"/>
  <c r="S4276" i="4" s="1"/>
  <c r="T4276" i="4" s="1"/>
  <c r="O4255" i="4" a="1"/>
  <c r="O4255" i="4" s="1"/>
  <c r="P4255" i="4" a="1"/>
  <c r="P4255" i="4" s="1"/>
  <c r="S4255" i="4" s="1"/>
  <c r="T4255" i="4" s="1"/>
  <c r="P4240" i="4" a="1"/>
  <c r="P4240" i="4" s="1"/>
  <c r="O4240" i="4" a="1"/>
  <c r="O4240" i="4" s="1"/>
  <c r="O4200" i="4" a="1"/>
  <c r="O4200" i="4" s="1"/>
  <c r="P4200" i="4" a="1"/>
  <c r="P4200" i="4" s="1"/>
  <c r="O4306" i="4" a="1"/>
  <c r="O4306" i="4" s="1"/>
  <c r="P4306" i="4" a="1"/>
  <c r="P4306" i="4" s="1"/>
  <c r="S4722" i="4"/>
  <c r="T4722" i="4" s="1"/>
  <c r="S4674" i="4"/>
  <c r="T4674" i="4" s="1"/>
  <c r="S4397" i="4"/>
  <c r="T4397" i="4" s="1"/>
  <c r="T4685" i="4"/>
  <c r="O4431" i="4" a="1"/>
  <c r="O4431" i="4" s="1"/>
  <c r="S4431" i="4" s="1"/>
  <c r="T4431" i="4" s="1"/>
  <c r="T4418" i="4"/>
  <c r="S4863" i="4"/>
  <c r="T4863" i="4" s="1"/>
  <c r="S4791" i="4"/>
  <c r="T4791" i="4" s="1"/>
  <c r="S4779" i="4"/>
  <c r="T4779" i="4" s="1"/>
  <c r="S4801" i="4"/>
  <c r="T4801" i="4" s="1"/>
  <c r="S4775" i="4"/>
  <c r="T4775" i="4" s="1"/>
  <c r="S4772" i="4"/>
  <c r="T4772" i="4" s="1"/>
  <c r="S4728" i="4"/>
  <c r="T4728" i="4" s="1"/>
  <c r="S4720" i="4"/>
  <c r="T4720" i="4" s="1"/>
  <c r="S4698" i="4"/>
  <c r="T4698" i="4" s="1"/>
  <c r="P4875" i="4" a="1"/>
  <c r="P4875" i="4" s="1"/>
  <c r="P4851" i="4" a="1"/>
  <c r="P4851" i="4" s="1"/>
  <c r="P4827" i="4" a="1"/>
  <c r="P4827" i="4" s="1"/>
  <c r="P4815" i="4" a="1"/>
  <c r="P4815" i="4" s="1"/>
  <c r="P4803" i="4" a="1"/>
  <c r="P4803" i="4" s="1"/>
  <c r="S4765" i="4"/>
  <c r="T4765" i="4" s="1"/>
  <c r="S4763" i="4"/>
  <c r="T4763" i="4" s="1"/>
  <c r="P4731" i="4" a="1"/>
  <c r="P4731" i="4" s="1"/>
  <c r="S4731" i="4" s="1"/>
  <c r="T4731" i="4" s="1"/>
  <c r="S4717" i="4"/>
  <c r="T4717" i="4" s="1"/>
  <c r="S4715" i="4"/>
  <c r="T4715" i="4" s="1"/>
  <c r="P4770" i="4" a="1"/>
  <c r="P4770" i="4" s="1"/>
  <c r="S4770" i="4" s="1"/>
  <c r="T4770" i="4" s="1"/>
  <c r="P4777" i="4" a="1"/>
  <c r="P4777" i="4" s="1"/>
  <c r="S4777" i="4" s="1"/>
  <c r="T4777" i="4" s="1"/>
  <c r="P4729" i="4" a="1"/>
  <c r="P4729" i="4" s="1"/>
  <c r="S4729" i="4" s="1"/>
  <c r="T4729" i="4" s="1"/>
  <c r="P4681" i="4" a="1"/>
  <c r="P4681" i="4" s="1"/>
  <c r="S4681" i="4" s="1"/>
  <c r="T4681" i="4" s="1"/>
  <c r="O4648" i="4" a="1"/>
  <c r="O4648" i="4" s="1"/>
  <c r="S4648" i="4" s="1"/>
  <c r="T4648" i="4" s="1"/>
  <c r="S4647" i="4"/>
  <c r="T4647" i="4" s="1"/>
  <c r="P4647" i="4" a="1"/>
  <c r="P4647" i="4" s="1"/>
  <c r="P4632" i="4" a="1"/>
  <c r="P4632" i="4" s="1"/>
  <c r="S4632" i="4" s="1"/>
  <c r="T4632" i="4" s="1"/>
  <c r="P4623" i="4" a="1"/>
  <c r="P4623" i="4" s="1"/>
  <c r="S4623" i="4" s="1"/>
  <c r="T4623" i="4" s="1"/>
  <c r="S4606" i="4"/>
  <c r="T4606" i="4" s="1"/>
  <c r="O4601" i="4" a="1"/>
  <c r="O4601" i="4" s="1"/>
  <c r="S4601" i="4" s="1"/>
  <c r="T4601" i="4" s="1"/>
  <c r="P4587" i="4" a="1"/>
  <c r="P4587" i="4" s="1"/>
  <c r="S4587" i="4" s="1"/>
  <c r="T4587" i="4" s="1"/>
  <c r="P4582" i="4" a="1"/>
  <c r="P4582" i="4" s="1"/>
  <c r="S4582" i="4" s="1"/>
  <c r="T4582" i="4" s="1"/>
  <c r="O4554" i="4" a="1"/>
  <c r="O4554" i="4" s="1"/>
  <c r="S4554" i="4" s="1"/>
  <c r="T4554" i="4" s="1"/>
  <c r="O4536" i="4" a="1"/>
  <c r="O4536" i="4" s="1"/>
  <c r="O4532" i="4" a="1"/>
  <c r="O4532" i="4" s="1"/>
  <c r="S4532" i="4" s="1"/>
  <c r="T4532" i="4" s="1"/>
  <c r="O4527" i="4" a="1"/>
  <c r="O4527" i="4" s="1"/>
  <c r="P4524" i="4" a="1"/>
  <c r="P4524" i="4" s="1"/>
  <c r="S4524" i="4" s="1"/>
  <c r="T4524" i="4" s="1"/>
  <c r="S4505" i="4"/>
  <c r="T4505" i="4" s="1"/>
  <c r="O4503" i="4" a="1"/>
  <c r="O4503" i="4" s="1"/>
  <c r="S4503" i="4" s="1"/>
  <c r="T4503" i="4" s="1"/>
  <c r="S4484" i="4"/>
  <c r="T4484" i="4" s="1"/>
  <c r="O4481" i="4" a="1"/>
  <c r="O4481" i="4" s="1"/>
  <c r="S4481" i="4" s="1"/>
  <c r="T4481" i="4" s="1"/>
  <c r="O4473" i="4" a="1"/>
  <c r="O4473" i="4" s="1"/>
  <c r="S4473" i="4" s="1"/>
  <c r="T4473" i="4" s="1"/>
  <c r="S4469" i="4"/>
  <c r="T4469" i="4" s="1"/>
  <c r="P4461" i="4" a="1"/>
  <c r="P4461" i="4" s="1"/>
  <c r="S4461" i="4" s="1"/>
  <c r="T4461" i="4" s="1"/>
  <c r="O4461" i="4" a="1"/>
  <c r="O4461" i="4" s="1"/>
  <c r="O4455" i="4" a="1"/>
  <c r="O4455" i="4" s="1"/>
  <c r="S4455" i="4" s="1"/>
  <c r="T4455" i="4" s="1"/>
  <c r="O4433" i="4" a="1"/>
  <c r="O4433" i="4" s="1"/>
  <c r="S4433" i="4" s="1"/>
  <c r="T4433" i="4" s="1"/>
  <c r="T4410" i="4"/>
  <c r="T4369" i="4"/>
  <c r="S4367" i="4"/>
  <c r="T4367" i="4" s="1"/>
  <c r="P4357" i="4" a="1"/>
  <c r="P4357" i="4" s="1"/>
  <c r="S4357" i="4" s="1"/>
  <c r="T4357" i="4" s="1"/>
  <c r="O4339" i="4" a="1"/>
  <c r="O4339" i="4" s="1"/>
  <c r="P4339" i="4" a="1"/>
  <c r="P4339" i="4" s="1"/>
  <c r="S4339" i="4" s="1"/>
  <c r="T4339" i="4" s="1"/>
  <c r="O4286" i="4" a="1"/>
  <c r="O4286" i="4" s="1"/>
  <c r="P4286" i="4" a="1"/>
  <c r="P4286" i="4" s="1"/>
  <c r="S4286" i="4" s="1"/>
  <c r="T4286" i="4" s="1"/>
  <c r="S4271" i="4"/>
  <c r="T4271" i="4" s="1"/>
  <c r="O4441" i="4" a="1"/>
  <c r="O4441" i="4" s="1"/>
  <c r="S4441" i="4" s="1"/>
  <c r="T4441" i="4" s="1"/>
  <c r="S4439" i="4"/>
  <c r="T4439" i="4" s="1"/>
  <c r="S4351" i="4"/>
  <c r="T4351" i="4" s="1"/>
  <c r="S4348" i="4"/>
  <c r="T4348" i="4" s="1"/>
  <c r="P4303" i="4" a="1"/>
  <c r="P4303" i="4" s="1"/>
  <c r="P4280" i="4" a="1"/>
  <c r="P4280" i="4" s="1"/>
  <c r="O4280" i="4" a="1"/>
  <c r="O4280" i="4" s="1"/>
  <c r="S4280" i="4"/>
  <c r="T4280" i="4" s="1"/>
  <c r="P4268" i="4" a="1"/>
  <c r="P4268" i="4" s="1"/>
  <c r="O4268" i="4" a="1"/>
  <c r="O4268" i="4" s="1"/>
  <c r="O4250" i="4" a="1"/>
  <c r="O4250" i="4" s="1"/>
  <c r="S4237" i="4"/>
  <c r="T4237" i="4" s="1"/>
  <c r="O4230" i="4" a="1"/>
  <c r="O4230" i="4" s="1"/>
  <c r="P4230" i="4" a="1"/>
  <c r="P4230" i="4" s="1"/>
  <c r="S4230" i="4" s="1"/>
  <c r="T4230" i="4" s="1"/>
  <c r="O4221" i="4" a="1"/>
  <c r="O4221" i="4" s="1"/>
  <c r="P4221" i="4" a="1"/>
  <c r="P4221" i="4" s="1"/>
  <c r="O4219" i="4" a="1"/>
  <c r="O4219" i="4" s="1"/>
  <c r="P4219" i="4" a="1"/>
  <c r="P4219" i="4" s="1"/>
  <c r="T4178" i="4"/>
  <c r="S1878" i="4"/>
  <c r="T1878" i="4" s="1"/>
  <c r="P1878" i="4" a="1"/>
  <c r="P1878" i="4" s="1"/>
  <c r="O1878" i="4" a="1"/>
  <c r="O1878" i="4" s="1"/>
  <c r="P4498" i="4" a="1"/>
  <c r="P4498" i="4" s="1"/>
  <c r="S4498" i="4" s="1"/>
  <c r="T4498" i="4" s="1"/>
  <c r="P4449" i="4" a="1"/>
  <c r="P4449" i="4" s="1"/>
  <c r="S4449" i="4" s="1"/>
  <c r="T4449" i="4" s="1"/>
  <c r="P4437" i="4" a="1"/>
  <c r="P4437" i="4" s="1"/>
  <c r="S4437" i="4" s="1"/>
  <c r="T4437" i="4" s="1"/>
  <c r="S4401" i="4"/>
  <c r="T4401" i="4" s="1"/>
  <c r="P4400" i="4" a="1"/>
  <c r="P4400" i="4" s="1"/>
  <c r="S4400" i="4" s="1"/>
  <c r="T4400" i="4" s="1"/>
  <c r="S4394" i="4"/>
  <c r="T4394" i="4" s="1"/>
  <c r="S4374" i="4"/>
  <c r="T4374" i="4" s="1"/>
  <c r="P4354" i="4" a="1"/>
  <c r="P4354" i="4" s="1"/>
  <c r="S4354" i="4" s="1"/>
  <c r="T4354" i="4" s="1"/>
  <c r="O4317" i="4" a="1"/>
  <c r="O4317" i="4" s="1"/>
  <c r="P4317" i="4" a="1"/>
  <c r="P4317" i="4" s="1"/>
  <c r="O4301" i="4" a="1"/>
  <c r="O4301" i="4" s="1"/>
  <c r="S4301" i="4" s="1"/>
  <c r="T4301" i="4" s="1"/>
  <c r="P4299" i="4" a="1"/>
  <c r="P4299" i="4" s="1"/>
  <c r="S4299" i="4" s="1"/>
  <c r="T4299" i="4" s="1"/>
  <c r="O4281" i="4" a="1"/>
  <c r="O4281" i="4" s="1"/>
  <c r="P4281" i="4" a="1"/>
  <c r="P4281" i="4" s="1"/>
  <c r="O4277" i="4" a="1"/>
  <c r="O4277" i="4" s="1"/>
  <c r="S4277" i="4" s="1"/>
  <c r="T4277" i="4" s="1"/>
  <c r="O4261" i="4" a="1"/>
  <c r="O4261" i="4" s="1"/>
  <c r="S4261" i="4" s="1"/>
  <c r="T4261" i="4" s="1"/>
  <c r="O4258" i="4" a="1"/>
  <c r="O4258" i="4" s="1"/>
  <c r="S4258" i="4" s="1"/>
  <c r="T4258" i="4" s="1"/>
  <c r="S4253" i="4"/>
  <c r="T4253" i="4" s="1"/>
  <c r="O4253" i="4" a="1"/>
  <c r="O4253" i="4" s="1"/>
  <c r="O4227" i="4" a="1"/>
  <c r="O4227" i="4" s="1"/>
  <c r="S4227" i="4" s="1"/>
  <c r="T4227" i="4" s="1"/>
  <c r="S4204" i="4"/>
  <c r="T4204" i="4" s="1"/>
  <c r="O3786" i="4" a="1"/>
  <c r="O3786" i="4" s="1"/>
  <c r="P3786" i="4" a="1"/>
  <c r="P3786" i="4" s="1"/>
  <c r="S3786" i="4"/>
  <c r="T3786" i="4" s="1"/>
  <c r="P3708" i="4" a="1"/>
  <c r="P3708" i="4" s="1"/>
  <c r="S3708" i="4"/>
  <c r="T3708" i="4" s="1"/>
  <c r="O3708" i="4" a="1"/>
  <c r="O3708" i="4" s="1"/>
  <c r="O3595" i="4" a="1"/>
  <c r="O3595" i="4" s="1"/>
  <c r="P3595" i="4" a="1"/>
  <c r="P3595" i="4" s="1"/>
  <c r="S3595" i="4"/>
  <c r="T3595" i="4" s="1"/>
  <c r="S4335" i="4"/>
  <c r="T4335" i="4" s="1"/>
  <c r="O4330" i="4" a="1"/>
  <c r="O4330" i="4" s="1"/>
  <c r="P4330" i="4" a="1"/>
  <c r="P4330" i="4" s="1"/>
  <c r="S4291" i="4"/>
  <c r="T4291" i="4" s="1"/>
  <c r="T4267" i="4"/>
  <c r="S4241" i="4"/>
  <c r="T4241" i="4" s="1"/>
  <c r="O4233" i="4" a="1"/>
  <c r="O4233" i="4" s="1"/>
  <c r="P4233" i="4" a="1"/>
  <c r="P4233" i="4" s="1"/>
  <c r="O4214" i="4" a="1"/>
  <c r="O4214" i="4" s="1"/>
  <c r="P4214" i="4" a="1"/>
  <c r="P4214" i="4" s="1"/>
  <c r="S4206" i="4"/>
  <c r="T4206" i="4" s="1"/>
  <c r="T4182" i="4"/>
  <c r="P3859" i="4" a="1"/>
  <c r="P3859" i="4" s="1"/>
  <c r="O3859" i="4" a="1"/>
  <c r="O3859" i="4" s="1"/>
  <c r="S3859" i="4"/>
  <c r="T3859" i="4" s="1"/>
  <c r="S4491" i="4"/>
  <c r="T4491" i="4" s="1"/>
  <c r="S4443" i="4"/>
  <c r="T4443" i="4" s="1"/>
  <c r="S4415" i="4"/>
  <c r="T4415" i="4" s="1"/>
  <c r="P4412" i="4" a="1"/>
  <c r="P4412" i="4" s="1"/>
  <c r="S4412" i="4" s="1"/>
  <c r="T4412" i="4" s="1"/>
  <c r="O4412" i="4" a="1"/>
  <c r="O4412" i="4" s="1"/>
  <c r="O4408" i="4" a="1"/>
  <c r="O4408" i="4" s="1"/>
  <c r="S4408" i="4" s="1"/>
  <c r="T4408" i="4" s="1"/>
  <c r="O4404" i="4" a="1"/>
  <c r="O4404" i="4" s="1"/>
  <c r="S4404" i="4" s="1"/>
  <c r="T4404" i="4" s="1"/>
  <c r="S4392" i="4"/>
  <c r="T4392" i="4" s="1"/>
  <c r="O4390" i="4" a="1"/>
  <c r="O4390" i="4" s="1"/>
  <c r="S4390" i="4" s="1"/>
  <c r="T4390" i="4" s="1"/>
  <c r="P4386" i="4" a="1"/>
  <c r="P4386" i="4" s="1"/>
  <c r="S4386" i="4" s="1"/>
  <c r="T4386" i="4" s="1"/>
  <c r="P4364" i="4" a="1"/>
  <c r="P4364" i="4" s="1"/>
  <c r="O4364" i="4" a="1"/>
  <c r="O4364" i="4" s="1"/>
  <c r="O4361" i="4" a="1"/>
  <c r="O4361" i="4" s="1"/>
  <c r="P4361" i="4" a="1"/>
  <c r="P4361" i="4" s="1"/>
  <c r="P4349" i="4" a="1"/>
  <c r="P4349" i="4" s="1"/>
  <c r="S4349" i="4" s="1"/>
  <c r="T4349" i="4" s="1"/>
  <c r="P4340" i="4" a="1"/>
  <c r="P4340" i="4" s="1"/>
  <c r="S4340" i="4" s="1"/>
  <c r="T4340" i="4" s="1"/>
  <c r="P4304" i="4" a="1"/>
  <c r="P4304" i="4" s="1"/>
  <c r="O4304" i="4" a="1"/>
  <c r="O4304" i="4" s="1"/>
  <c r="S4304" i="4" s="1"/>
  <c r="T4304" i="4" s="1"/>
  <c r="P4302" i="4" a="1"/>
  <c r="P4302" i="4" s="1"/>
  <c r="S4302" i="4" s="1"/>
  <c r="T4302" i="4" s="1"/>
  <c r="P4287" i="4" a="1"/>
  <c r="P4287" i="4" s="1"/>
  <c r="S4287" i="4" s="1"/>
  <c r="T4287" i="4" s="1"/>
  <c r="P4251" i="4" a="1"/>
  <c r="P4251" i="4" s="1"/>
  <c r="S4251" i="4" s="1"/>
  <c r="T4251" i="4" s="1"/>
  <c r="S4248" i="4"/>
  <c r="T4248" i="4" s="1"/>
  <c r="O4238" i="4" a="1"/>
  <c r="O4238" i="4" s="1"/>
  <c r="S4238" i="4" s="1"/>
  <c r="T4238" i="4" s="1"/>
  <c r="P4238" i="4" a="1"/>
  <c r="P4238" i="4" s="1"/>
  <c r="O4231" i="4" a="1"/>
  <c r="O4231" i="4" s="1"/>
  <c r="P4231" i="4" a="1"/>
  <c r="P4231" i="4" s="1"/>
  <c r="S4231" i="4" s="1"/>
  <c r="T4231" i="4" s="1"/>
  <c r="O4195" i="4" a="1"/>
  <c r="O4195" i="4" s="1"/>
  <c r="P4195" i="4" a="1"/>
  <c r="P4195" i="4" s="1"/>
  <c r="S4181" i="4"/>
  <c r="T4181" i="4" s="1"/>
  <c r="P4165" i="4" a="1"/>
  <c r="P4165" i="4" s="1"/>
  <c r="S4165" i="4" s="1"/>
  <c r="T4165" i="4" s="1"/>
  <c r="T4147" i="4"/>
  <c r="P4141" i="4" a="1"/>
  <c r="P4141" i="4" s="1"/>
  <c r="S4141" i="4" s="1"/>
  <c r="T4141" i="4" s="1"/>
  <c r="S4416" i="4"/>
  <c r="T4416" i="4" s="1"/>
  <c r="S4403" i="4"/>
  <c r="T4403" i="4" s="1"/>
  <c r="O4382" i="4" a="1"/>
  <c r="O4382" i="4" s="1"/>
  <c r="S4382" i="4" s="1"/>
  <c r="T4382" i="4" s="1"/>
  <c r="P4341" i="4" a="1"/>
  <c r="P4341" i="4" s="1"/>
  <c r="O4336" i="4" a="1"/>
  <c r="O4336" i="4" s="1"/>
  <c r="S4336" i="4" s="1"/>
  <c r="T4336" i="4" s="1"/>
  <c r="S4332" i="4"/>
  <c r="T4332" i="4" s="1"/>
  <c r="O4322" i="4" a="1"/>
  <c r="O4322" i="4" s="1"/>
  <c r="P4322" i="4" a="1"/>
  <c r="P4322" i="4" s="1"/>
  <c r="S4322" i="4" s="1"/>
  <c r="T4322" i="4" s="1"/>
  <c r="S4320" i="4"/>
  <c r="T4320" i="4" s="1"/>
  <c r="O4310" i="4" a="1"/>
  <c r="O4310" i="4" s="1"/>
  <c r="S4310" i="4" s="1"/>
  <c r="T4310" i="4" s="1"/>
  <c r="O4282" i="4" a="1"/>
  <c r="O4282" i="4" s="1"/>
  <c r="P4282" i="4" a="1"/>
  <c r="P4282" i="4" s="1"/>
  <c r="O4278" i="4" a="1"/>
  <c r="O4278" i="4" s="1"/>
  <c r="P4278" i="4" a="1"/>
  <c r="P4278" i="4" s="1"/>
  <c r="P4256" i="4" a="1"/>
  <c r="P4256" i="4" s="1"/>
  <c r="S4256" i="4" s="1"/>
  <c r="T4256" i="4" s="1"/>
  <c r="O4245" i="4" a="1"/>
  <c r="O4245" i="4" s="1"/>
  <c r="S4245" i="4" s="1"/>
  <c r="T4245" i="4" s="1"/>
  <c r="O4242" i="4" a="1"/>
  <c r="O4242" i="4" s="1"/>
  <c r="S4242" i="4" s="1"/>
  <c r="T4242" i="4" s="1"/>
  <c r="O4228" i="4" a="1"/>
  <c r="O4228" i="4" s="1"/>
  <c r="P4228" i="4" a="1"/>
  <c r="P4228" i="4" s="1"/>
  <c r="O4093" i="4" a="1"/>
  <c r="O4093" i="4" s="1"/>
  <c r="S4093" i="4" s="1"/>
  <c r="T4093" i="4" s="1"/>
  <c r="S4398" i="4"/>
  <c r="T4398" i="4" s="1"/>
  <c r="S4395" i="4"/>
  <c r="T4395" i="4" s="1"/>
  <c r="O4376" i="4" a="1"/>
  <c r="O4376" i="4" s="1"/>
  <c r="S4376" i="4" s="1"/>
  <c r="T4376" i="4" s="1"/>
  <c r="O4370" i="4" a="1"/>
  <c r="O4370" i="4" s="1"/>
  <c r="S4370" i="4" s="1"/>
  <c r="T4370" i="4" s="1"/>
  <c r="O4327" i="4" a="1"/>
  <c r="O4327" i="4" s="1"/>
  <c r="S4327" i="4" s="1"/>
  <c r="T4327" i="4" s="1"/>
  <c r="P4313" i="4" a="1"/>
  <c r="P4313" i="4" s="1"/>
  <c r="S4313" i="4" s="1"/>
  <c r="T4313" i="4" s="1"/>
  <c r="S4295" i="4"/>
  <c r="T4295" i="4" s="1"/>
  <c r="P4292" i="4" a="1"/>
  <c r="P4292" i="4" s="1"/>
  <c r="O4292" i="4" a="1"/>
  <c r="O4292" i="4" s="1"/>
  <c r="P4262" i="4" a="1"/>
  <c r="P4262" i="4" s="1"/>
  <c r="S4262" i="4" s="1"/>
  <c r="T4262" i="4" s="1"/>
  <c r="O4234" i="4" a="1"/>
  <c r="O4234" i="4" s="1"/>
  <c r="P4234" i="4" a="1"/>
  <c r="P4234" i="4" s="1"/>
  <c r="O4203" i="4" a="1"/>
  <c r="O4203" i="4" s="1"/>
  <c r="P4203" i="4" a="1"/>
  <c r="P4203" i="4" s="1"/>
  <c r="S4203" i="4" s="1"/>
  <c r="T4203" i="4" s="1"/>
  <c r="S4187" i="4"/>
  <c r="T4187" i="4" s="1"/>
  <c r="O4167" i="4" a="1"/>
  <c r="O4167" i="4" s="1"/>
  <c r="P4167" i="4" a="1"/>
  <c r="P4167" i="4" s="1"/>
  <c r="P4122" i="4" a="1"/>
  <c r="P4122" i="4" s="1"/>
  <c r="O4122" i="4" a="1"/>
  <c r="O4122" i="4" s="1"/>
  <c r="P4352" i="4" a="1"/>
  <c r="P4352" i="4" s="1"/>
  <c r="O4352" i="4" a="1"/>
  <c r="O4352" i="4" s="1"/>
  <c r="O4346" i="4" a="1"/>
  <c r="O4346" i="4" s="1"/>
  <c r="S4346" i="4" s="1"/>
  <c r="T4346" i="4" s="1"/>
  <c r="S4341" i="4"/>
  <c r="T4341" i="4" s="1"/>
  <c r="T4333" i="4"/>
  <c r="S4321" i="4"/>
  <c r="T4321" i="4" s="1"/>
  <c r="P4293" i="4" a="1"/>
  <c r="P4293" i="4" s="1"/>
  <c r="S4293" i="4" s="1"/>
  <c r="T4293" i="4" s="1"/>
  <c r="S4288" i="4"/>
  <c r="T4288" i="4" s="1"/>
  <c r="S4285" i="4"/>
  <c r="T4285" i="4" s="1"/>
  <c r="P4257" i="4" a="1"/>
  <c r="P4257" i="4" s="1"/>
  <c r="S4257" i="4" s="1"/>
  <c r="T4257" i="4" s="1"/>
  <c r="S4254" i="4"/>
  <c r="T4254" i="4" s="1"/>
  <c r="P4254" i="4" a="1"/>
  <c r="P4254" i="4" s="1"/>
  <c r="S4249" i="4"/>
  <c r="T4249" i="4" s="1"/>
  <c r="S4201" i="4"/>
  <c r="T4201" i="4" s="1"/>
  <c r="P4190" i="4" a="1"/>
  <c r="P4190" i="4" s="1"/>
  <c r="S4190" i="4" s="1"/>
  <c r="T4190" i="4" s="1"/>
  <c r="S4448" i="4"/>
  <c r="T4448" i="4" s="1"/>
  <c r="S4436" i="4"/>
  <c r="T4436" i="4" s="1"/>
  <c r="P4384" i="4" a="1"/>
  <c r="P4384" i="4" s="1"/>
  <c r="P4383" i="4" a="1"/>
  <c r="P4383" i="4" s="1"/>
  <c r="S4383" i="4" s="1"/>
  <c r="T4383" i="4" s="1"/>
  <c r="O4377" i="4" a="1"/>
  <c r="O4377" i="4" s="1"/>
  <c r="S4377" i="4" s="1"/>
  <c r="T4377" i="4" s="1"/>
  <c r="O4365" i="4" a="1"/>
  <c r="O4365" i="4" s="1"/>
  <c r="P4365" i="4" a="1"/>
  <c r="P4365" i="4" s="1"/>
  <c r="S4365" i="4" s="1"/>
  <c r="T4365" i="4" s="1"/>
  <c r="O4362" i="4" a="1"/>
  <c r="O4362" i="4" s="1"/>
  <c r="S4362" i="4" s="1"/>
  <c r="T4362" i="4" s="1"/>
  <c r="O4359" i="4" a="1"/>
  <c r="O4359" i="4" s="1"/>
  <c r="P4359" i="4" a="1"/>
  <c r="P4359" i="4" s="1"/>
  <c r="P4347" i="4" a="1"/>
  <c r="P4347" i="4" s="1"/>
  <c r="S4347" i="4" s="1"/>
  <c r="T4347" i="4" s="1"/>
  <c r="P4338" i="4" a="1"/>
  <c r="P4338" i="4" s="1"/>
  <c r="S4338" i="4" s="1"/>
  <c r="T4338" i="4" s="1"/>
  <c r="P4337" i="4" a="1"/>
  <c r="P4337" i="4" s="1"/>
  <c r="S4337" i="4" s="1"/>
  <c r="T4337" i="4" s="1"/>
  <c r="O4323" i="4" a="1"/>
  <c r="O4323" i="4" s="1"/>
  <c r="S4323" i="4" s="1"/>
  <c r="T4323" i="4" s="1"/>
  <c r="S4297" i="4"/>
  <c r="T4297" i="4" s="1"/>
  <c r="O4270" i="4" a="1"/>
  <c r="O4270" i="4" s="1"/>
  <c r="P4270" i="4" a="1"/>
  <c r="P4270" i="4" s="1"/>
  <c r="P4265" i="4" a="1"/>
  <c r="P4265" i="4" s="1"/>
  <c r="S4265" i="4" s="1"/>
  <c r="T4265" i="4" s="1"/>
  <c r="O4243" i="4" a="1"/>
  <c r="O4243" i="4" s="1"/>
  <c r="P4243" i="4" a="1"/>
  <c r="P4243" i="4" s="1"/>
  <c r="S4243" i="4" s="1"/>
  <c r="T4243" i="4" s="1"/>
  <c r="O4239" i="4" a="1"/>
  <c r="O4239" i="4" s="1"/>
  <c r="P4239" i="4" a="1"/>
  <c r="P4239" i="4" s="1"/>
  <c r="S4239" i="4" s="1"/>
  <c r="T4239" i="4" s="1"/>
  <c r="P4172" i="4" a="1"/>
  <c r="P4172" i="4" s="1"/>
  <c r="O4172" i="4" a="1"/>
  <c r="O4172" i="4" s="1"/>
  <c r="S4145" i="4"/>
  <c r="T4145" i="4" s="1"/>
  <c r="P4372" i="4" a="1"/>
  <c r="P4372" i="4" s="1"/>
  <c r="S4372" i="4" s="1"/>
  <c r="T4372" i="4" s="1"/>
  <c r="S4371" i="4"/>
  <c r="T4371" i="4" s="1"/>
  <c r="P4353" i="4" a="1"/>
  <c r="P4353" i="4" s="1"/>
  <c r="S4353" i="4" s="1"/>
  <c r="T4353" i="4" s="1"/>
  <c r="P4350" i="4" a="1"/>
  <c r="P4350" i="4" s="1"/>
  <c r="S4350" i="4" s="1"/>
  <c r="T4350" i="4" s="1"/>
  <c r="S4331" i="4"/>
  <c r="T4331" i="4" s="1"/>
  <c r="P4328" i="4" a="1"/>
  <c r="P4328" i="4" s="1"/>
  <c r="S4328" i="4" s="1"/>
  <c r="T4328" i="4" s="1"/>
  <c r="O4328" i="4" a="1"/>
  <c r="O4328" i="4" s="1"/>
  <c r="P4316" i="4" a="1"/>
  <c r="P4316" i="4" s="1"/>
  <c r="O4316" i="4" a="1"/>
  <c r="O4316" i="4" s="1"/>
  <c r="P4308" i="4" a="1"/>
  <c r="P4308" i="4" s="1"/>
  <c r="S4308" i="4" s="1"/>
  <c r="T4308" i="4" s="1"/>
  <c r="S4307" i="4"/>
  <c r="T4307" i="4" s="1"/>
  <c r="S4305" i="4"/>
  <c r="T4305" i="4" s="1"/>
  <c r="P4300" i="4" a="1"/>
  <c r="P4300" i="4" s="1"/>
  <c r="S4300" i="4" s="1"/>
  <c r="T4300" i="4" s="1"/>
  <c r="O4289" i="4" a="1"/>
  <c r="O4289" i="4" s="1"/>
  <c r="S4289" i="4" s="1"/>
  <c r="T4289" i="4" s="1"/>
  <c r="S4275" i="4"/>
  <c r="T4275" i="4" s="1"/>
  <c r="O4275" i="4" a="1"/>
  <c r="O4275" i="4" s="1"/>
  <c r="P4275" i="4" a="1"/>
  <c r="P4275" i="4" s="1"/>
  <c r="S4268" i="4"/>
  <c r="T4268" i="4" s="1"/>
  <c r="O4252" i="4" a="1"/>
  <c r="O4252" i="4" s="1"/>
  <c r="S4252" i="4" s="1"/>
  <c r="T4252" i="4" s="1"/>
  <c r="P4250" i="4" a="1"/>
  <c r="P4250" i="4" s="1"/>
  <c r="S4250" i="4" s="1"/>
  <c r="T4250" i="4" s="1"/>
  <c r="S4219" i="4"/>
  <c r="T4219" i="4" s="1"/>
  <c r="O4215" i="4" a="1"/>
  <c r="O4215" i="4" s="1"/>
  <c r="P4215" i="4" a="1"/>
  <c r="P4215" i="4" s="1"/>
  <c r="S4215" i="4" s="1"/>
  <c r="T4215" i="4" s="1"/>
  <c r="O4096" i="4" a="1"/>
  <c r="O4096" i="4" s="1"/>
  <c r="S4096" i="4" s="1"/>
  <c r="T4096" i="4" s="1"/>
  <c r="O4025" i="4" a="1"/>
  <c r="O4025" i="4" s="1"/>
  <c r="S4025" i="4" s="1"/>
  <c r="T4025" i="4" s="1"/>
  <c r="P4025" i="4" a="1"/>
  <c r="P4025" i="4" s="1"/>
  <c r="S4611" i="4"/>
  <c r="T4611" i="4" s="1"/>
  <c r="S4563" i="4"/>
  <c r="T4563" i="4" s="1"/>
  <c r="S4515" i="4"/>
  <c r="T4515" i="4" s="1"/>
  <c r="O4464" i="4" a="1"/>
  <c r="O4464" i="4" s="1"/>
  <c r="S4464" i="4" s="1"/>
  <c r="T4464" i="4" s="1"/>
  <c r="O4414" i="4" a="1"/>
  <c r="O4414" i="4" s="1"/>
  <c r="P4414" i="4" a="1"/>
  <c r="P4414" i="4" s="1"/>
  <c r="O4406" i="4" a="1"/>
  <c r="O4406" i="4" s="1"/>
  <c r="P4406" i="4" a="1"/>
  <c r="P4406" i="4" s="1"/>
  <c r="O4402" i="4" a="1"/>
  <c r="O4402" i="4" s="1"/>
  <c r="S4402" i="4" s="1"/>
  <c r="T4402" i="4" s="1"/>
  <c r="S4396" i="4"/>
  <c r="T4396" i="4" s="1"/>
  <c r="O4393" i="4" a="1"/>
  <c r="O4393" i="4" s="1"/>
  <c r="S4393" i="4" s="1"/>
  <c r="T4393" i="4" s="1"/>
  <c r="S4391" i="4"/>
  <c r="T4391" i="4" s="1"/>
  <c r="P4388" i="4" a="1"/>
  <c r="P4388" i="4" s="1"/>
  <c r="O4388" i="4" a="1"/>
  <c r="O4388" i="4" s="1"/>
  <c r="S4388" i="4" s="1"/>
  <c r="T4388" i="4" s="1"/>
  <c r="O4384" i="4" a="1"/>
  <c r="O4384" i="4" s="1"/>
  <c r="O4378" i="4" a="1"/>
  <c r="O4378" i="4" s="1"/>
  <c r="P4378" i="4" a="1"/>
  <c r="P4378" i="4" s="1"/>
  <c r="S4355" i="4"/>
  <c r="T4355" i="4" s="1"/>
  <c r="O4347" i="4" a="1"/>
  <c r="O4347" i="4" s="1"/>
  <c r="O4342" i="4" a="1"/>
  <c r="O4342" i="4" s="1"/>
  <c r="S4342" i="4" s="1"/>
  <c r="T4342" i="4" s="1"/>
  <c r="O4338" i="4" a="1"/>
  <c r="O4338" i="4" s="1"/>
  <c r="O4324" i="4" a="1"/>
  <c r="O4324" i="4" s="1"/>
  <c r="S4324" i="4" s="1"/>
  <c r="T4324" i="4" s="1"/>
  <c r="S4311" i="4"/>
  <c r="T4311" i="4" s="1"/>
  <c r="O4311" i="4" a="1"/>
  <c r="O4311" i="4" s="1"/>
  <c r="O4303" i="4" a="1"/>
  <c r="O4303" i="4" s="1"/>
  <c r="S4303" i="4" s="1"/>
  <c r="T4303" i="4" s="1"/>
  <c r="S4281" i="4"/>
  <c r="T4281" i="4" s="1"/>
  <c r="O4260" i="4" a="1"/>
  <c r="O4260" i="4" s="1"/>
  <c r="S4260" i="4" s="1"/>
  <c r="T4260" i="4" s="1"/>
  <c r="S4259" i="4"/>
  <c r="T4259" i="4" s="1"/>
  <c r="O4246" i="4" a="1"/>
  <c r="O4246" i="4" s="1"/>
  <c r="S4246" i="4" s="1"/>
  <c r="T4246" i="4" s="1"/>
  <c r="P4232" i="4" a="1"/>
  <c r="P4232" i="4" s="1"/>
  <c r="S4232" i="4" s="1"/>
  <c r="T4232" i="4" s="1"/>
  <c r="O4232" i="4" a="1"/>
  <c r="O4232" i="4" s="1"/>
  <c r="O4226" i="4" a="1"/>
  <c r="O4226" i="4" s="1"/>
  <c r="S4226" i="4" s="1"/>
  <c r="T4226" i="4" s="1"/>
  <c r="S4221" i="4"/>
  <c r="T4221" i="4" s="1"/>
  <c r="P4196" i="4" a="1"/>
  <c r="P4196" i="4" s="1"/>
  <c r="S4196" i="4" s="1"/>
  <c r="T4196" i="4" s="1"/>
  <c r="O4194" i="4" a="1"/>
  <c r="O4194" i="4" s="1"/>
  <c r="P4194" i="4" a="1"/>
  <c r="P4194" i="4" s="1"/>
  <c r="S4194" i="4" s="1"/>
  <c r="T4194" i="4" s="1"/>
  <c r="P4160" i="4" a="1"/>
  <c r="P4160" i="4" s="1"/>
  <c r="S4160" i="4" s="1"/>
  <c r="T4160" i="4" s="1"/>
  <c r="O4160" i="4" a="1"/>
  <c r="O4160" i="4" s="1"/>
  <c r="O4136" i="4" a="1"/>
  <c r="O4136" i="4" s="1"/>
  <c r="P4136" i="4" a="1"/>
  <c r="P4136" i="4" s="1"/>
  <c r="S4136" i="4" s="1"/>
  <c r="T4136" i="4" s="1"/>
  <c r="S4048" i="4"/>
  <c r="T4048" i="4" s="1"/>
  <c r="O4174" i="4" a="1"/>
  <c r="O4174" i="4" s="1"/>
  <c r="P4174" i="4" a="1"/>
  <c r="P4174" i="4" s="1"/>
  <c r="P4143" i="4" a="1"/>
  <c r="P4143" i="4" s="1"/>
  <c r="S4143" i="4" s="1"/>
  <c r="T4143" i="4" s="1"/>
  <c r="S4138" i="4"/>
  <c r="T4138" i="4" s="1"/>
  <c r="O4116" i="4" a="1"/>
  <c r="O4116" i="4" s="1"/>
  <c r="P4116" i="4" a="1"/>
  <c r="P4116" i="4" s="1"/>
  <c r="P4109" i="4" a="1"/>
  <c r="P4109" i="4" s="1"/>
  <c r="S4109" i="4" s="1"/>
  <c r="T4109" i="4" s="1"/>
  <c r="T4091" i="4"/>
  <c r="T4006" i="4"/>
  <c r="O4217" i="4" a="1"/>
  <c r="O4217" i="4" s="1"/>
  <c r="P4217" i="4" a="1"/>
  <c r="P4217" i="4" s="1"/>
  <c r="S4209" i="4"/>
  <c r="T4209" i="4" s="1"/>
  <c r="S4197" i="4"/>
  <c r="T4197" i="4" s="1"/>
  <c r="S4191" i="4"/>
  <c r="T4191" i="4" s="1"/>
  <c r="O4169" i="4" a="1"/>
  <c r="O4169" i="4" s="1"/>
  <c r="P4169" i="4" a="1"/>
  <c r="P4169" i="4" s="1"/>
  <c r="S4162" i="4"/>
  <c r="T4162" i="4" s="1"/>
  <c r="O4130" i="4" a="1"/>
  <c r="O4130" i="4" s="1"/>
  <c r="S4130" i="4"/>
  <c r="T4130" i="4" s="1"/>
  <c r="O4104" i="4" a="1"/>
  <c r="O4104" i="4" s="1"/>
  <c r="S4104" i="4" s="1"/>
  <c r="T4104" i="4" s="1"/>
  <c r="O4099" i="4" a="1"/>
  <c r="O4099" i="4" s="1"/>
  <c r="S4099" i="4" s="1"/>
  <c r="T4099" i="4" s="1"/>
  <c r="S4042" i="4"/>
  <c r="T4042" i="4" s="1"/>
  <c r="T3896" i="4"/>
  <c r="O3887" i="4" a="1"/>
  <c r="O3887" i="4" s="1"/>
  <c r="P3887" i="4" a="1"/>
  <c r="P3887" i="4" s="1"/>
  <c r="S3887" i="4"/>
  <c r="T3887" i="4" s="1"/>
  <c r="P2754" i="4" a="1"/>
  <c r="P2754" i="4" s="1"/>
  <c r="O2754" i="4" a="1"/>
  <c r="O2754" i="4" s="1"/>
  <c r="S2754" i="4"/>
  <c r="T2754" i="4" s="1"/>
  <c r="O4222" i="4" a="1"/>
  <c r="O4222" i="4" s="1"/>
  <c r="P4222" i="4" a="1"/>
  <c r="P4222" i="4" s="1"/>
  <c r="S4222" i="4" s="1"/>
  <c r="T4222" i="4" s="1"/>
  <c r="O4212" i="4" a="1"/>
  <c r="O4212" i="4" s="1"/>
  <c r="S4212" i="4" s="1"/>
  <c r="T4212" i="4" s="1"/>
  <c r="S4211" i="4"/>
  <c r="T4211" i="4" s="1"/>
  <c r="P4205" i="4" a="1"/>
  <c r="P4205" i="4" s="1"/>
  <c r="S4205" i="4" s="1"/>
  <c r="T4205" i="4" s="1"/>
  <c r="S4202" i="4"/>
  <c r="T4202" i="4" s="1"/>
  <c r="P4193" i="4" a="1"/>
  <c r="P4193" i="4" s="1"/>
  <c r="S4193" i="4" s="1"/>
  <c r="T4193" i="4" s="1"/>
  <c r="P4159" i="4" a="1"/>
  <c r="P4159" i="4" s="1"/>
  <c r="S4159" i="4" s="1"/>
  <c r="T4159" i="4" s="1"/>
  <c r="O4159" i="4" a="1"/>
  <c r="O4159" i="4" s="1"/>
  <c r="S4118" i="4"/>
  <c r="T4118" i="4" s="1"/>
  <c r="S4101" i="4"/>
  <c r="T4101" i="4" s="1"/>
  <c r="S4049" i="4"/>
  <c r="T4049" i="4" s="1"/>
  <c r="S4046" i="4"/>
  <c r="T4046" i="4" s="1"/>
  <c r="T3990" i="4"/>
  <c r="P3982" i="4" a="1"/>
  <c r="P3982" i="4" s="1"/>
  <c r="O3982" i="4" a="1"/>
  <c r="O3982" i="4" s="1"/>
  <c r="S3982" i="4"/>
  <c r="T3982" i="4" s="1"/>
  <c r="T3975" i="4"/>
  <c r="T3898" i="4"/>
  <c r="S4207" i="4"/>
  <c r="T4207" i="4" s="1"/>
  <c r="O4198" i="4" a="1"/>
  <c r="O4198" i="4" s="1"/>
  <c r="S4198" i="4" s="1"/>
  <c r="T4198" i="4" s="1"/>
  <c r="S4192" i="4"/>
  <c r="T4192" i="4" s="1"/>
  <c r="O4171" i="4" a="1"/>
  <c r="O4171" i="4" s="1"/>
  <c r="P4171" i="4" a="1"/>
  <c r="P4171" i="4" s="1"/>
  <c r="S4114" i="4"/>
  <c r="T4114" i="4" s="1"/>
  <c r="S4097" i="4"/>
  <c r="T4097" i="4" s="1"/>
  <c r="O4097" i="4" a="1"/>
  <c r="O4097" i="4" s="1"/>
  <c r="O4094" i="4" a="1"/>
  <c r="O4094" i="4" s="1"/>
  <c r="S4094" i="4" s="1"/>
  <c r="T4094" i="4" s="1"/>
  <c r="T3954" i="4"/>
  <c r="S4247" i="4"/>
  <c r="T4247" i="4" s="1"/>
  <c r="P4229" i="4" a="1"/>
  <c r="P4229" i="4" s="1"/>
  <c r="S4229" i="4" s="1"/>
  <c r="T4229" i="4" s="1"/>
  <c r="P4220" i="4" a="1"/>
  <c r="P4220" i="4" s="1"/>
  <c r="S4220" i="4" s="1"/>
  <c r="T4220" i="4" s="1"/>
  <c r="O4220" i="4" a="1"/>
  <c r="O4220" i="4" s="1"/>
  <c r="O4166" i="4" a="1"/>
  <c r="O4166" i="4" s="1"/>
  <c r="P4166" i="4" a="1"/>
  <c r="P4166" i="4" s="1"/>
  <c r="O4161" i="4" a="1"/>
  <c r="O4161" i="4" s="1"/>
  <c r="S4161" i="4" s="1"/>
  <c r="T4161" i="4" s="1"/>
  <c r="S4135" i="4"/>
  <c r="T4135" i="4" s="1"/>
  <c r="T4089" i="4"/>
  <c r="T3986" i="4"/>
  <c r="P3965" i="4" a="1"/>
  <c r="P3965" i="4" s="1"/>
  <c r="S3965" i="4"/>
  <c r="T3965" i="4" s="1"/>
  <c r="O3965" i="4" a="1"/>
  <c r="O3965" i="4" s="1"/>
  <c r="P3931" i="4" a="1"/>
  <c r="P3931" i="4" s="1"/>
  <c r="O3931" i="4" a="1"/>
  <c r="O3931" i="4" s="1"/>
  <c r="S3931" i="4"/>
  <c r="T3931" i="4" s="1"/>
  <c r="T3917" i="4"/>
  <c r="T3899" i="4"/>
  <c r="P3630" i="4" a="1"/>
  <c r="P3630" i="4" s="1"/>
  <c r="O3630" i="4" a="1"/>
  <c r="O3630" i="4" s="1"/>
  <c r="S3630" i="4"/>
  <c r="T3630" i="4" s="1"/>
  <c r="O4173" i="4" a="1"/>
  <c r="O4173" i="4" s="1"/>
  <c r="P4173" i="4" a="1"/>
  <c r="P4173" i="4" s="1"/>
  <c r="S4173" i="4" s="1"/>
  <c r="T4173" i="4" s="1"/>
  <c r="P4142" i="4" a="1"/>
  <c r="P4142" i="4" s="1"/>
  <c r="S4142" i="4" s="1"/>
  <c r="T4142" i="4" s="1"/>
  <c r="P4140" i="4" a="1"/>
  <c r="P4140" i="4" s="1"/>
  <c r="S4140" i="4" s="1"/>
  <c r="T4140" i="4" s="1"/>
  <c r="S4139" i="4"/>
  <c r="T4139" i="4" s="1"/>
  <c r="S4123" i="4"/>
  <c r="T4123" i="4" s="1"/>
  <c r="O4087" i="4" a="1"/>
  <c r="O4087" i="4" s="1"/>
  <c r="S4087" i="4" s="1"/>
  <c r="T4087" i="4" s="1"/>
  <c r="P4087" i="4" a="1"/>
  <c r="P4087" i="4" s="1"/>
  <c r="S4053" i="4"/>
  <c r="T4053" i="4" s="1"/>
  <c r="T4031" i="4"/>
  <c r="T3858" i="4"/>
  <c r="T3849" i="4"/>
  <c r="O3634" i="4" a="1"/>
  <c r="O3634" i="4" s="1"/>
  <c r="P3634" i="4" a="1"/>
  <c r="P3634" i="4" s="1"/>
  <c r="S3634" i="4"/>
  <c r="T3634" i="4" s="1"/>
  <c r="O4218" i="4" a="1"/>
  <c r="O4218" i="4" s="1"/>
  <c r="P4218" i="4" a="1"/>
  <c r="P4218" i="4" s="1"/>
  <c r="O4210" i="4" a="1"/>
  <c r="O4210" i="4" s="1"/>
  <c r="S4210" i="4" s="1"/>
  <c r="T4210" i="4" s="1"/>
  <c r="O4168" i="4" a="1"/>
  <c r="O4168" i="4" s="1"/>
  <c r="P4168" i="4" a="1"/>
  <c r="P4168" i="4" s="1"/>
  <c r="S4168" i="4" s="1"/>
  <c r="T4168" i="4" s="1"/>
  <c r="P4164" i="4" a="1"/>
  <c r="P4164" i="4" s="1"/>
  <c r="S4164" i="4" s="1"/>
  <c r="T4164" i="4" s="1"/>
  <c r="S4163" i="4"/>
  <c r="T4163" i="4" s="1"/>
  <c r="S4144" i="4"/>
  <c r="T4144" i="4" s="1"/>
  <c r="S4121" i="4"/>
  <c r="T4121" i="4" s="1"/>
  <c r="O4100" i="4" a="1"/>
  <c r="O4100" i="4" s="1"/>
  <c r="S4100" i="4" s="1"/>
  <c r="T4100" i="4" s="1"/>
  <c r="O4081" i="4" a="1"/>
  <c r="O4081" i="4" s="1"/>
  <c r="P4081" i="4" a="1"/>
  <c r="P4081" i="4" s="1"/>
  <c r="S4081" i="4" s="1"/>
  <c r="T4081" i="4" s="1"/>
  <c r="S4047" i="4"/>
  <c r="T4047" i="4" s="1"/>
  <c r="S4044" i="4"/>
  <c r="T4044" i="4" s="1"/>
  <c r="O4018" i="4" a="1"/>
  <c r="O4018" i="4" s="1"/>
  <c r="P4018" i="4" a="1"/>
  <c r="P4018" i="4" s="1"/>
  <c r="O4000" i="4" a="1"/>
  <c r="O4000" i="4" s="1"/>
  <c r="P4000" i="4" a="1"/>
  <c r="P4000" i="4" s="1"/>
  <c r="S4000" i="4"/>
  <c r="T4000" i="4" s="1"/>
  <c r="T3971" i="4"/>
  <c r="O3953" i="4" a="1"/>
  <c r="O3953" i="4" s="1"/>
  <c r="P3953" i="4" a="1"/>
  <c r="P3953" i="4" s="1"/>
  <c r="S3953" i="4"/>
  <c r="T3953" i="4" s="1"/>
  <c r="T3921" i="4"/>
  <c r="T3884" i="4"/>
  <c r="O3782" i="4" a="1"/>
  <c r="O3782" i="4" s="1"/>
  <c r="P3782" i="4" a="1"/>
  <c r="P3782" i="4" s="1"/>
  <c r="S3782" i="4"/>
  <c r="T3782" i="4" s="1"/>
  <c r="P3472" i="4" a="1"/>
  <c r="P3472" i="4" s="1"/>
  <c r="S3472" i="4"/>
  <c r="T3472" i="4" s="1"/>
  <c r="O3472" i="4" a="1"/>
  <c r="O3472" i="4" s="1"/>
  <c r="S4095" i="4"/>
  <c r="T4095" i="4" s="1"/>
  <c r="O4095" i="4" a="1"/>
  <c r="O4095" i="4" s="1"/>
  <c r="O4092" i="4" a="1"/>
  <c r="O4092" i="4" s="1"/>
  <c r="S4092" i="4" s="1"/>
  <c r="T4092" i="4" s="1"/>
  <c r="O4060" i="4" a="1"/>
  <c r="O4060" i="4" s="1"/>
  <c r="S4060" i="4" s="1"/>
  <c r="T4060" i="4" s="1"/>
  <c r="P4060" i="4" a="1"/>
  <c r="P4060" i="4" s="1"/>
  <c r="S4419" i="4"/>
  <c r="T4419" i="4" s="1"/>
  <c r="S4405" i="4"/>
  <c r="T4405" i="4" s="1"/>
  <c r="S4343" i="4"/>
  <c r="T4343" i="4" s="1"/>
  <c r="O4318" i="4" a="1"/>
  <c r="O4318" i="4" s="1"/>
  <c r="P4318" i="4" a="1"/>
  <c r="P4318" i="4" s="1"/>
  <c r="O4269" i="4" a="1"/>
  <c r="O4269" i="4" s="1"/>
  <c r="P4269" i="4" a="1"/>
  <c r="P4269" i="4" s="1"/>
  <c r="O4263" i="4" a="1"/>
  <c r="O4263" i="4" s="1"/>
  <c r="S4263" i="4" s="1"/>
  <c r="T4263" i="4" s="1"/>
  <c r="O4216" i="4" a="1"/>
  <c r="O4216" i="4" s="1"/>
  <c r="P4216" i="4" a="1"/>
  <c r="P4216" i="4" s="1"/>
  <c r="P4208" i="4" a="1"/>
  <c r="P4208" i="4" s="1"/>
  <c r="S4208" i="4" s="1"/>
  <c r="T4208" i="4" s="1"/>
  <c r="S4199" i="4"/>
  <c r="T4199" i="4" s="1"/>
  <c r="O4170" i="4" a="1"/>
  <c r="O4170" i="4" s="1"/>
  <c r="P4170" i="4" a="1"/>
  <c r="P4170" i="4" s="1"/>
  <c r="S4170" i="4" s="1"/>
  <c r="T4170" i="4" s="1"/>
  <c r="S4157" i="4"/>
  <c r="T4157" i="4" s="1"/>
  <c r="S4153" i="4"/>
  <c r="T4153" i="4" s="1"/>
  <c r="O4131" i="4" a="1"/>
  <c r="O4131" i="4" s="1"/>
  <c r="P4131" i="4" a="1"/>
  <c r="P4131" i="4" s="1"/>
  <c r="S4115" i="4"/>
  <c r="T4115" i="4" s="1"/>
  <c r="P4098" i="4" a="1"/>
  <c r="P4098" i="4" s="1"/>
  <c r="S4098" i="4" s="1"/>
  <c r="T4098" i="4" s="1"/>
  <c r="O4098" i="4" a="1"/>
  <c r="O4098" i="4" s="1"/>
  <c r="S4090" i="4"/>
  <c r="T4090" i="4" s="1"/>
  <c r="O4067" i="4" a="1"/>
  <c r="O4067" i="4" s="1"/>
  <c r="P4067" i="4" a="1"/>
  <c r="P4067" i="4" s="1"/>
  <c r="S4024" i="4"/>
  <c r="T4024" i="4" s="1"/>
  <c r="T3957" i="4"/>
  <c r="T3922" i="4"/>
  <c r="T3839" i="4"/>
  <c r="O3822" i="4" a="1"/>
  <c r="O3822" i="4" s="1"/>
  <c r="S3822" i="4"/>
  <c r="T3822" i="4" s="1"/>
  <c r="P3822" i="4" a="1"/>
  <c r="P3822" i="4" s="1"/>
  <c r="O3784" i="4" a="1"/>
  <c r="O3784" i="4" s="1"/>
  <c r="P3784" i="4" a="1"/>
  <c r="P3784" i="4" s="1"/>
  <c r="S3784" i="4"/>
  <c r="T3784" i="4" s="1"/>
  <c r="P4075" i="4" a="1"/>
  <c r="P4075" i="4" s="1"/>
  <c r="S4065" i="4"/>
  <c r="T4065" i="4" s="1"/>
  <c r="O4039" i="4" a="1"/>
  <c r="O4039" i="4" s="1"/>
  <c r="P4039" i="4" a="1"/>
  <c r="P4039" i="4" s="1"/>
  <c r="O4033" i="4" a="1"/>
  <c r="O4033" i="4" s="1"/>
  <c r="S4033" i="4" s="1"/>
  <c r="T4033" i="4" s="1"/>
  <c r="T3996" i="4"/>
  <c r="O3991" i="4" a="1"/>
  <c r="O3991" i="4" s="1"/>
  <c r="P3991" i="4" a="1"/>
  <c r="P3991" i="4" s="1"/>
  <c r="P3978" i="4" a="1"/>
  <c r="P3978" i="4" s="1"/>
  <c r="S3978" i="4"/>
  <c r="T3978" i="4" s="1"/>
  <c r="S3938" i="4"/>
  <c r="T3938" i="4" s="1"/>
  <c r="P3938" i="4" a="1"/>
  <c r="P3938" i="4" s="1"/>
  <c r="O3904" i="4" a="1"/>
  <c r="O3904" i="4" s="1"/>
  <c r="S3904" i="4"/>
  <c r="T3904" i="4" s="1"/>
  <c r="S3853" i="4"/>
  <c r="T3853" i="4" s="1"/>
  <c r="P3853" i="4" a="1"/>
  <c r="P3853" i="4" s="1"/>
  <c r="O3833" i="4" a="1"/>
  <c r="O3833" i="4" s="1"/>
  <c r="P3833" i="4" a="1"/>
  <c r="P3833" i="4" s="1"/>
  <c r="T3760" i="4"/>
  <c r="S3753" i="4"/>
  <c r="T3753" i="4" s="1"/>
  <c r="O3753" i="4" a="1"/>
  <c r="O3753" i="4" s="1"/>
  <c r="P3753" i="4" a="1"/>
  <c r="P3753" i="4" s="1"/>
  <c r="P3600" i="4" a="1"/>
  <c r="P3600" i="4" s="1"/>
  <c r="S3600" i="4"/>
  <c r="T3600" i="4" s="1"/>
  <c r="P3502" i="4" a="1"/>
  <c r="P3502" i="4" s="1"/>
  <c r="O3502" i="4" a="1"/>
  <c r="O3502" i="4" s="1"/>
  <c r="S3502" i="4"/>
  <c r="T3502" i="4" s="1"/>
  <c r="T3394" i="4"/>
  <c r="O3200" i="4" a="1"/>
  <c r="O3200" i="4" s="1"/>
  <c r="P3200" i="4" a="1"/>
  <c r="P3200" i="4" s="1"/>
  <c r="S3200" i="4" s="1"/>
  <c r="T3200" i="4" s="1"/>
  <c r="O4088" i="4" a="1"/>
  <c r="O4088" i="4" s="1"/>
  <c r="P4088" i="4" a="1"/>
  <c r="P4088" i="4" s="1"/>
  <c r="O4075" i="4" a="1"/>
  <c r="O4075" i="4" s="1"/>
  <c r="S4075" i="4" s="1"/>
  <c r="T4075" i="4" s="1"/>
  <c r="O4054" i="4" a="1"/>
  <c r="O4054" i="4" s="1"/>
  <c r="S4054" i="4" s="1"/>
  <c r="T4054" i="4" s="1"/>
  <c r="P4034" i="4" a="1"/>
  <c r="P4034" i="4" s="1"/>
  <c r="S4017" i="4"/>
  <c r="T4017" i="4" s="1"/>
  <c r="P4003" i="4" a="1"/>
  <c r="P4003" i="4" s="1"/>
  <c r="S4003" i="4" s="1"/>
  <c r="T4003" i="4" s="1"/>
  <c r="P4002" i="4" a="1"/>
  <c r="P4002" i="4" s="1"/>
  <c r="O4002" i="4" a="1"/>
  <c r="O4002" i="4" s="1"/>
  <c r="S4002" i="4" s="1"/>
  <c r="T4002" i="4" s="1"/>
  <c r="T3972" i="4"/>
  <c r="O3970" i="4" a="1"/>
  <c r="O3970" i="4" s="1"/>
  <c r="O3963" i="4" a="1"/>
  <c r="O3963" i="4" s="1"/>
  <c r="S3963" i="4"/>
  <c r="T3963" i="4" s="1"/>
  <c r="O3949" i="4" a="1"/>
  <c r="O3949" i="4" s="1"/>
  <c r="T3943" i="4"/>
  <c r="O3920" i="4" a="1"/>
  <c r="O3920" i="4" s="1"/>
  <c r="P3920" i="4" a="1"/>
  <c r="P3920" i="4" s="1"/>
  <c r="O3915" i="4" a="1"/>
  <c r="O3915" i="4" s="1"/>
  <c r="O3900" i="4" a="1"/>
  <c r="O3900" i="4" s="1"/>
  <c r="P3900" i="4" a="1"/>
  <c r="P3900" i="4" s="1"/>
  <c r="T3888" i="4"/>
  <c r="S3856" i="4"/>
  <c r="T3856" i="4" s="1"/>
  <c r="S3794" i="4"/>
  <c r="T3794" i="4" s="1"/>
  <c r="O3794" i="4" a="1"/>
  <c r="O3794" i="4" s="1"/>
  <c r="P3794" i="4" a="1"/>
  <c r="P3794" i="4" s="1"/>
  <c r="S3751" i="4"/>
  <c r="T3751" i="4" s="1"/>
  <c r="P3751" i="4" a="1"/>
  <c r="P3751" i="4" s="1"/>
  <c r="T3731" i="4"/>
  <c r="T3717" i="4"/>
  <c r="T3648" i="4"/>
  <c r="T3620" i="4"/>
  <c r="T3618" i="4"/>
  <c r="O3586" i="4" a="1"/>
  <c r="O3586" i="4" s="1"/>
  <c r="P3586" i="4" a="1"/>
  <c r="P3586" i="4" s="1"/>
  <c r="S3586" i="4"/>
  <c r="T3586" i="4" s="1"/>
  <c r="T3550" i="4"/>
  <c r="O3439" i="4" a="1"/>
  <c r="O3439" i="4" s="1"/>
  <c r="S3439" i="4"/>
  <c r="T3439" i="4" s="1"/>
  <c r="P3439" i="4" a="1"/>
  <c r="P3439" i="4" s="1"/>
  <c r="T3399" i="4"/>
  <c r="S3188" i="4"/>
  <c r="T3188" i="4" s="1"/>
  <c r="S4069" i="4"/>
  <c r="T4069" i="4" s="1"/>
  <c r="S4055" i="4"/>
  <c r="T4055" i="4" s="1"/>
  <c r="O4040" i="4" a="1"/>
  <c r="O4040" i="4" s="1"/>
  <c r="P4040" i="4" a="1"/>
  <c r="P4040" i="4" s="1"/>
  <c r="S4040" i="4" s="1"/>
  <c r="T4040" i="4" s="1"/>
  <c r="S4013" i="4"/>
  <c r="T4013" i="4" s="1"/>
  <c r="P3912" i="4" a="1"/>
  <c r="P3912" i="4" s="1"/>
  <c r="S3912" i="4"/>
  <c r="T3912" i="4" s="1"/>
  <c r="T3885" i="4"/>
  <c r="P3882" i="4" a="1"/>
  <c r="P3882" i="4" s="1"/>
  <c r="S3882" i="4"/>
  <c r="T3882" i="4" s="1"/>
  <c r="S3866" i="4"/>
  <c r="T3866" i="4" s="1"/>
  <c r="O3866" i="4" a="1"/>
  <c r="O3866" i="4" s="1"/>
  <c r="P3866" i="4" a="1"/>
  <c r="P3866" i="4" s="1"/>
  <c r="O3834" i="4" a="1"/>
  <c r="O3834" i="4" s="1"/>
  <c r="P3834" i="4" a="1"/>
  <c r="P3834" i="4" s="1"/>
  <c r="T3827" i="4"/>
  <c r="T3787" i="4"/>
  <c r="P3728" i="4" a="1"/>
  <c r="P3728" i="4" s="1"/>
  <c r="O3728" i="4" a="1"/>
  <c r="O3728" i="4" s="1"/>
  <c r="S3728" i="4"/>
  <c r="T3728" i="4" s="1"/>
  <c r="T3711" i="4"/>
  <c r="T3691" i="4"/>
  <c r="T3566" i="4"/>
  <c r="S3562" i="4"/>
  <c r="T3562" i="4" s="1"/>
  <c r="P3562" i="4" a="1"/>
  <c r="P3562" i="4" s="1"/>
  <c r="O3529" i="4" a="1"/>
  <c r="O3529" i="4" s="1"/>
  <c r="P3529" i="4" a="1"/>
  <c r="P3529" i="4" s="1"/>
  <c r="S3529" i="4"/>
  <c r="T3529" i="4" s="1"/>
  <c r="T3085" i="4"/>
  <c r="S2939" i="4"/>
  <c r="T2939" i="4" s="1"/>
  <c r="O4146" i="4" a="1"/>
  <c r="O4146" i="4" s="1"/>
  <c r="S4146" i="4" s="1"/>
  <c r="T4146" i="4" s="1"/>
  <c r="P4132" i="4" a="1"/>
  <c r="P4132" i="4" s="1"/>
  <c r="S4132" i="4" s="1"/>
  <c r="T4132" i="4" s="1"/>
  <c r="P4062" i="4" a="1"/>
  <c r="P4062" i="4" s="1"/>
  <c r="S4062" i="4" s="1"/>
  <c r="T4062" i="4" s="1"/>
  <c r="S4056" i="4"/>
  <c r="T4056" i="4" s="1"/>
  <c r="S4045" i="4"/>
  <c r="T4045" i="4" s="1"/>
  <c r="P4035" i="4" a="1"/>
  <c r="P4035" i="4" s="1"/>
  <c r="S4035" i="4" s="1"/>
  <c r="T4035" i="4" s="1"/>
  <c r="S4021" i="4"/>
  <c r="T4021" i="4" s="1"/>
  <c r="S4007" i="4"/>
  <c r="T4007" i="4" s="1"/>
  <c r="O3992" i="4" a="1"/>
  <c r="O3992" i="4" s="1"/>
  <c r="P3992" i="4" a="1"/>
  <c r="P3992" i="4" s="1"/>
  <c r="O3971" i="4" a="1"/>
  <c r="O3971" i="4" s="1"/>
  <c r="T3946" i="4"/>
  <c r="T3945" i="4"/>
  <c r="T3933" i="4"/>
  <c r="S3924" i="4"/>
  <c r="T3924" i="4" s="1"/>
  <c r="O3924" i="4" a="1"/>
  <c r="O3924" i="4" s="1"/>
  <c r="T3909" i="4"/>
  <c r="S3901" i="4"/>
  <c r="T3901" i="4" s="1"/>
  <c r="O3901" i="4" a="1"/>
  <c r="O3901" i="4" s="1"/>
  <c r="P3901" i="4" a="1"/>
  <c r="P3901" i="4" s="1"/>
  <c r="O3889" i="4" a="1"/>
  <c r="O3889" i="4" s="1"/>
  <c r="T3826" i="4"/>
  <c r="O3821" i="4" a="1"/>
  <c r="O3821" i="4" s="1"/>
  <c r="P3821" i="4" a="1"/>
  <c r="P3821" i="4" s="1"/>
  <c r="S3821" i="4"/>
  <c r="T3821" i="4" s="1"/>
  <c r="O3789" i="4" a="1"/>
  <c r="O3789" i="4" s="1"/>
  <c r="P3789" i="4" a="1"/>
  <c r="P3789" i="4" s="1"/>
  <c r="T3785" i="4"/>
  <c r="T3781" i="4"/>
  <c r="T3741" i="4"/>
  <c r="O3717" i="4" a="1"/>
  <c r="O3717" i="4" s="1"/>
  <c r="P3717" i="4" a="1"/>
  <c r="P3717" i="4" s="1"/>
  <c r="P3715" i="4" a="1"/>
  <c r="P3715" i="4" s="1"/>
  <c r="S3715" i="4"/>
  <c r="T3715" i="4" s="1"/>
  <c r="T3685" i="4"/>
  <c r="S3652" i="4"/>
  <c r="T3652" i="4" s="1"/>
  <c r="P3652" i="4" a="1"/>
  <c r="P3652" i="4" s="1"/>
  <c r="T3624" i="4"/>
  <c r="O3608" i="4" a="1"/>
  <c r="O3608" i="4" s="1"/>
  <c r="P3608" i="4" a="1"/>
  <c r="P3608" i="4" s="1"/>
  <c r="S3608" i="4"/>
  <c r="T3608" i="4" s="1"/>
  <c r="T3597" i="4"/>
  <c r="T3571" i="4"/>
  <c r="P3567" i="4" a="1"/>
  <c r="P3567" i="4" s="1"/>
  <c r="S3567" i="4"/>
  <c r="T3567" i="4" s="1"/>
  <c r="P3477" i="4" a="1"/>
  <c r="P3477" i="4" s="1"/>
  <c r="S3477" i="4"/>
  <c r="T3477" i="4" s="1"/>
  <c r="P3431" i="4" a="1"/>
  <c r="P3431" i="4" s="1"/>
  <c r="S3431" i="4"/>
  <c r="T3431" i="4" s="1"/>
  <c r="P3355" i="4" a="1"/>
  <c r="P3355" i="4" s="1"/>
  <c r="O3355" i="4" a="1"/>
  <c r="O3355" i="4" s="1"/>
  <c r="P2890" i="4" a="1"/>
  <c r="P2890" i="4" s="1"/>
  <c r="S2890" i="4" s="1"/>
  <c r="T2890" i="4" s="1"/>
  <c r="O2890" i="4" a="1"/>
  <c r="O2890" i="4" s="1"/>
  <c r="S4111" i="4"/>
  <c r="T4111" i="4" s="1"/>
  <c r="S4105" i="4"/>
  <c r="T4105" i="4" s="1"/>
  <c r="P4014" i="4" a="1"/>
  <c r="P4014" i="4" s="1"/>
  <c r="S4014" i="4" s="1"/>
  <c r="T4014" i="4" s="1"/>
  <c r="S4008" i="4"/>
  <c r="T4008" i="4" s="1"/>
  <c r="P3942" i="4" a="1"/>
  <c r="P3942" i="4" s="1"/>
  <c r="S3942" i="4"/>
  <c r="T3942" i="4" s="1"/>
  <c r="O3932" i="4" a="1"/>
  <c r="O3932" i="4" s="1"/>
  <c r="S3932" i="4"/>
  <c r="T3932" i="4" s="1"/>
  <c r="P3894" i="4" a="1"/>
  <c r="P3894" i="4" s="1"/>
  <c r="O3894" i="4" a="1"/>
  <c r="O3894" i="4" s="1"/>
  <c r="T3889" i="4"/>
  <c r="S3857" i="4"/>
  <c r="T3857" i="4" s="1"/>
  <c r="O3857" i="4" a="1"/>
  <c r="O3857" i="4" s="1"/>
  <c r="O3835" i="4" a="1"/>
  <c r="O3835" i="4" s="1"/>
  <c r="P3835" i="4" a="1"/>
  <c r="P3835" i="4" s="1"/>
  <c r="T3791" i="4"/>
  <c r="P3764" i="4" a="1"/>
  <c r="P3764" i="4" s="1"/>
  <c r="O3764" i="4" a="1"/>
  <c r="O3764" i="4" s="1"/>
  <c r="S3764" i="4"/>
  <c r="T3764" i="4" s="1"/>
  <c r="S3747" i="4"/>
  <c r="T3747" i="4" s="1"/>
  <c r="O3747" i="4" a="1"/>
  <c r="O3747" i="4" s="1"/>
  <c r="P3747" i="4" a="1"/>
  <c r="P3747" i="4" s="1"/>
  <c r="O3722" i="4" a="1"/>
  <c r="O3722" i="4" s="1"/>
  <c r="P3722" i="4" a="1"/>
  <c r="P3722" i="4" s="1"/>
  <c r="S3722" i="4"/>
  <c r="T3722" i="4" s="1"/>
  <c r="O3665" i="4" a="1"/>
  <c r="O3665" i="4" s="1"/>
  <c r="P3665" i="4" a="1"/>
  <c r="P3665" i="4" s="1"/>
  <c r="S3665" i="4"/>
  <c r="T3665" i="4" s="1"/>
  <c r="O3658" i="4" a="1"/>
  <c r="O3658" i="4" s="1"/>
  <c r="S3658" i="4"/>
  <c r="T3658" i="4" s="1"/>
  <c r="P3658" i="4" a="1"/>
  <c r="P3658" i="4" s="1"/>
  <c r="P3551" i="4" a="1"/>
  <c r="P3551" i="4" s="1"/>
  <c r="S3551" i="4"/>
  <c r="T3551" i="4" s="1"/>
  <c r="T3531" i="4"/>
  <c r="T3499" i="4"/>
  <c r="T3493" i="4"/>
  <c r="O3425" i="4" a="1"/>
  <c r="O3425" i="4" s="1"/>
  <c r="P3425" i="4" a="1"/>
  <c r="P3425" i="4" s="1"/>
  <c r="S3425" i="4"/>
  <c r="T3425" i="4" s="1"/>
  <c r="O3303" i="4" a="1"/>
  <c r="O3303" i="4" s="1"/>
  <c r="P3303" i="4" a="1"/>
  <c r="P3303" i="4" s="1"/>
  <c r="S3303" i="4" s="1"/>
  <c r="T3303" i="4" s="1"/>
  <c r="P3259" i="4" a="1"/>
  <c r="P3259" i="4" s="1"/>
  <c r="O3259" i="4" a="1"/>
  <c r="O3259" i="4" s="1"/>
  <c r="S3259" i="4"/>
  <c r="T3259" i="4" s="1"/>
  <c r="S4102" i="4"/>
  <c r="T4102" i="4" s="1"/>
  <c r="S4063" i="4"/>
  <c r="T4063" i="4" s="1"/>
  <c r="S4057" i="4"/>
  <c r="T4057" i="4" s="1"/>
  <c r="P3939" i="4" a="1"/>
  <c r="P3939" i="4" s="1"/>
  <c r="S3939" i="4"/>
  <c r="T3939" i="4" s="1"/>
  <c r="S3925" i="4"/>
  <c r="T3925" i="4" s="1"/>
  <c r="O3925" i="4" a="1"/>
  <c r="O3925" i="4" s="1"/>
  <c r="T3916" i="4"/>
  <c r="P3883" i="4" a="1"/>
  <c r="P3883" i="4" s="1"/>
  <c r="S3883" i="4"/>
  <c r="T3883" i="4" s="1"/>
  <c r="S3863" i="4"/>
  <c r="T3863" i="4" s="1"/>
  <c r="O3863" i="4" a="1"/>
  <c r="O3863" i="4" s="1"/>
  <c r="P3863" i="4" a="1"/>
  <c r="P3863" i="4" s="1"/>
  <c r="S3854" i="4"/>
  <c r="T3854" i="4" s="1"/>
  <c r="P3854" i="4" a="1"/>
  <c r="P3854" i="4" s="1"/>
  <c r="P3851" i="4" a="1"/>
  <c r="P3851" i="4" s="1"/>
  <c r="S3851" i="4"/>
  <c r="T3851" i="4" s="1"/>
  <c r="P3847" i="4" a="1"/>
  <c r="P3847" i="4" s="1"/>
  <c r="S3847" i="4"/>
  <c r="T3847" i="4" s="1"/>
  <c r="O3814" i="4" a="1"/>
  <c r="O3814" i="4" s="1"/>
  <c r="P3814" i="4" a="1"/>
  <c r="P3814" i="4" s="1"/>
  <c r="S3814" i="4"/>
  <c r="T3814" i="4" s="1"/>
  <c r="O3787" i="4" a="1"/>
  <c r="O3787" i="4" s="1"/>
  <c r="P3787" i="4" a="1"/>
  <c r="P3787" i="4" s="1"/>
  <c r="O3785" i="4" a="1"/>
  <c r="O3785" i="4" s="1"/>
  <c r="P3785" i="4" a="1"/>
  <c r="P3785" i="4" s="1"/>
  <c r="S3783" i="4"/>
  <c r="T3783" i="4" s="1"/>
  <c r="O3783" i="4" a="1"/>
  <c r="O3783" i="4" s="1"/>
  <c r="P3783" i="4" a="1"/>
  <c r="P3783" i="4" s="1"/>
  <c r="T3695" i="4"/>
  <c r="T3688" i="4"/>
  <c r="S3601" i="4"/>
  <c r="T3601" i="4" s="1"/>
  <c r="P3601" i="4" a="1"/>
  <c r="P3601" i="4" s="1"/>
  <c r="P3583" i="4" a="1"/>
  <c r="P3583" i="4" s="1"/>
  <c r="S3583" i="4"/>
  <c r="T3583" i="4" s="1"/>
  <c r="O3349" i="4" a="1"/>
  <c r="O3349" i="4" s="1"/>
  <c r="P3349" i="4" a="1"/>
  <c r="P3349" i="4" s="1"/>
  <c r="S3349" i="4"/>
  <c r="T3349" i="4" s="1"/>
  <c r="T3135" i="4"/>
  <c r="O2980" i="4" a="1"/>
  <c r="O2980" i="4" s="1"/>
  <c r="P2980" i="4" a="1"/>
  <c r="P2980" i="4" s="1"/>
  <c r="P4186" i="4" a="1"/>
  <c r="P4186" i="4" s="1"/>
  <c r="S4186" i="4" s="1"/>
  <c r="T4186" i="4" s="1"/>
  <c r="P4185" i="4" a="1"/>
  <c r="P4185" i="4" s="1"/>
  <c r="S4185" i="4" s="1"/>
  <c r="T4185" i="4" s="1"/>
  <c r="S4154" i="4"/>
  <c r="T4154" i="4" s="1"/>
  <c r="P4149" i="4" a="1"/>
  <c r="P4149" i="4" s="1"/>
  <c r="S4149" i="4" s="1"/>
  <c r="T4149" i="4" s="1"/>
  <c r="O4127" i="4" a="1"/>
  <c r="O4127" i="4" s="1"/>
  <c r="S4127" i="4" s="1"/>
  <c r="T4127" i="4" s="1"/>
  <c r="O4112" i="4" a="1"/>
  <c r="O4112" i="4" s="1"/>
  <c r="S4112" i="4"/>
  <c r="T4112" i="4" s="1"/>
  <c r="S4106" i="4"/>
  <c r="T4106" i="4" s="1"/>
  <c r="P4085" i="4" a="1"/>
  <c r="P4085" i="4" s="1"/>
  <c r="S4085" i="4" s="1"/>
  <c r="T4085" i="4" s="1"/>
  <c r="O4078" i="4" a="1"/>
  <c r="O4078" i="4" s="1"/>
  <c r="S4078" i="4" s="1"/>
  <c r="T4078" i="4" s="1"/>
  <c r="S4068" i="4"/>
  <c r="T4068" i="4" s="1"/>
  <c r="S4019" i="4"/>
  <c r="T4019" i="4" s="1"/>
  <c r="S4015" i="4"/>
  <c r="T4015" i="4" s="1"/>
  <c r="S4009" i="4"/>
  <c r="T4009" i="4" s="1"/>
  <c r="S4001" i="4"/>
  <c r="T4001" i="4" s="1"/>
  <c r="S3985" i="4"/>
  <c r="T3985" i="4" s="1"/>
  <c r="O3985" i="4" a="1"/>
  <c r="O3985" i="4" s="1"/>
  <c r="O3980" i="4" a="1"/>
  <c r="O3980" i="4" s="1"/>
  <c r="S3980" i="4"/>
  <c r="T3980" i="4" s="1"/>
  <c r="P3977" i="4" a="1"/>
  <c r="P3977" i="4" s="1"/>
  <c r="P3973" i="4" a="1"/>
  <c r="P3973" i="4" s="1"/>
  <c r="S3948" i="4"/>
  <c r="T3948" i="4" s="1"/>
  <c r="P3930" i="4" a="1"/>
  <c r="P3930" i="4" s="1"/>
  <c r="O3930" i="4" a="1"/>
  <c r="O3930" i="4" s="1"/>
  <c r="S3930" i="4"/>
  <c r="T3930" i="4" s="1"/>
  <c r="S3913" i="4"/>
  <c r="T3913" i="4" s="1"/>
  <c r="P3913" i="4" a="1"/>
  <c r="P3913" i="4" s="1"/>
  <c r="S3911" i="4"/>
  <c r="T3911" i="4" s="1"/>
  <c r="O3908" i="4" a="1"/>
  <c r="O3908" i="4" s="1"/>
  <c r="S3908" i="4"/>
  <c r="T3908" i="4" s="1"/>
  <c r="O3890" i="4" a="1"/>
  <c r="O3890" i="4" s="1"/>
  <c r="S3881" i="4"/>
  <c r="T3881" i="4" s="1"/>
  <c r="P3880" i="4" a="1"/>
  <c r="P3880" i="4" s="1"/>
  <c r="S3880" i="4"/>
  <c r="T3880" i="4" s="1"/>
  <c r="S3837" i="4"/>
  <c r="T3837" i="4" s="1"/>
  <c r="O3810" i="4" a="1"/>
  <c r="O3810" i="4" s="1"/>
  <c r="P3810" i="4" a="1"/>
  <c r="P3810" i="4" s="1"/>
  <c r="P3808" i="4" a="1"/>
  <c r="P3808" i="4" s="1"/>
  <c r="S3808" i="4"/>
  <c r="T3808" i="4" s="1"/>
  <c r="S3776" i="4"/>
  <c r="T3776" i="4" s="1"/>
  <c r="T3732" i="4"/>
  <c r="T3667" i="4"/>
  <c r="T3547" i="4"/>
  <c r="P3539" i="4" a="1"/>
  <c r="P3539" i="4" s="1"/>
  <c r="O3539" i="4" a="1"/>
  <c r="O3539" i="4" s="1"/>
  <c r="S3539" i="4"/>
  <c r="T3539" i="4" s="1"/>
  <c r="T3528" i="4"/>
  <c r="T3523" i="4"/>
  <c r="O3055" i="4" a="1"/>
  <c r="O3055" i="4" s="1"/>
  <c r="S3055" i="4" s="1"/>
  <c r="T3055" i="4" s="1"/>
  <c r="P3055" i="4" a="1"/>
  <c r="P3055" i="4" s="1"/>
  <c r="O4184" i="4" a="1"/>
  <c r="O4184" i="4" s="1"/>
  <c r="S4184" i="4" s="1"/>
  <c r="T4184" i="4" s="1"/>
  <c r="S4155" i="4"/>
  <c r="T4155" i="4" s="1"/>
  <c r="P4128" i="4" a="1"/>
  <c r="P4128" i="4" s="1"/>
  <c r="S4128" i="4" s="1"/>
  <c r="T4128" i="4" s="1"/>
  <c r="O4079" i="4" a="1"/>
  <c r="O4079" i="4" s="1"/>
  <c r="S4079" i="4" s="1"/>
  <c r="T4079" i="4" s="1"/>
  <c r="S4074" i="4"/>
  <c r="T4074" i="4" s="1"/>
  <c r="P4066" i="4" a="1"/>
  <c r="P4066" i="4" s="1"/>
  <c r="S4066" i="4" s="1"/>
  <c r="T4066" i="4" s="1"/>
  <c r="O4064" i="4" a="1"/>
  <c r="O4064" i="4" s="1"/>
  <c r="S4064" i="4" s="1"/>
  <c r="T4064" i="4" s="1"/>
  <c r="S4058" i="4"/>
  <c r="T4058" i="4" s="1"/>
  <c r="S4039" i="4"/>
  <c r="T4039" i="4" s="1"/>
  <c r="P4037" i="4" a="1"/>
  <c r="P4037" i="4" s="1"/>
  <c r="S4037" i="4" s="1"/>
  <c r="T4037" i="4" s="1"/>
  <c r="O4030" i="4" a="1"/>
  <c r="O4030" i="4" s="1"/>
  <c r="S4030" i="4" s="1"/>
  <c r="T4030" i="4" s="1"/>
  <c r="S4020" i="4"/>
  <c r="T4020" i="4" s="1"/>
  <c r="P3967" i="4" a="1"/>
  <c r="P3967" i="4" s="1"/>
  <c r="S3967" i="4"/>
  <c r="T3967" i="4" s="1"/>
  <c r="S3937" i="4"/>
  <c r="T3937" i="4" s="1"/>
  <c r="O3937" i="4" a="1"/>
  <c r="O3937" i="4" s="1"/>
  <c r="T3923" i="4"/>
  <c r="P3914" i="4" a="1"/>
  <c r="P3914" i="4" s="1"/>
  <c r="S3900" i="4"/>
  <c r="T3900" i="4" s="1"/>
  <c r="S3892" i="4"/>
  <c r="T3892" i="4" s="1"/>
  <c r="T3890" i="4"/>
  <c r="P3881" i="4" a="1"/>
  <c r="P3881" i="4" s="1"/>
  <c r="P3871" i="4" a="1"/>
  <c r="P3871" i="4" s="1"/>
  <c r="O3871" i="4" a="1"/>
  <c r="O3871" i="4" s="1"/>
  <c r="S3871" i="4"/>
  <c r="T3871" i="4" s="1"/>
  <c r="O3852" i="4" a="1"/>
  <c r="O3852" i="4" s="1"/>
  <c r="O3845" i="4" a="1"/>
  <c r="O3845" i="4" s="1"/>
  <c r="S3845" i="4"/>
  <c r="T3845" i="4" s="1"/>
  <c r="P3836" i="4" a="1"/>
  <c r="P3836" i="4" s="1"/>
  <c r="O3836" i="4" a="1"/>
  <c r="O3836" i="4" s="1"/>
  <c r="S3833" i="4"/>
  <c r="T3833" i="4" s="1"/>
  <c r="T3788" i="4"/>
  <c r="O3778" i="4" a="1"/>
  <c r="O3778" i="4" s="1"/>
  <c r="P3778" i="4" a="1"/>
  <c r="P3778" i="4" s="1"/>
  <c r="S3778" i="4"/>
  <c r="T3778" i="4" s="1"/>
  <c r="T3739" i="4"/>
  <c r="S3701" i="4"/>
  <c r="T3701" i="4" s="1"/>
  <c r="O3701" i="4" a="1"/>
  <c r="O3701" i="4" s="1"/>
  <c r="P3701" i="4" a="1"/>
  <c r="P3701" i="4" s="1"/>
  <c r="T3681" i="4"/>
  <c r="P3672" i="4" a="1"/>
  <c r="P3672" i="4" s="1"/>
  <c r="S3672" i="4"/>
  <c r="T3672" i="4" s="1"/>
  <c r="T3635" i="4"/>
  <c r="T3598" i="4"/>
  <c r="O3596" i="4" a="1"/>
  <c r="O3596" i="4" s="1"/>
  <c r="P3596" i="4" a="1"/>
  <c r="P3596" i="4" s="1"/>
  <c r="S3596" i="4"/>
  <c r="T3596" i="4" s="1"/>
  <c r="T3574" i="4"/>
  <c r="O3509" i="4" a="1"/>
  <c r="O3509" i="4" s="1"/>
  <c r="P3509" i="4" a="1"/>
  <c r="P3509" i="4" s="1"/>
  <c r="S3509" i="4"/>
  <c r="T3509" i="4" s="1"/>
  <c r="T3482" i="4"/>
  <c r="T3479" i="4"/>
  <c r="S3456" i="4"/>
  <c r="T3456" i="4" s="1"/>
  <c r="O3456" i="4" a="1"/>
  <c r="O3456" i="4" s="1"/>
  <c r="P3456" i="4" a="1"/>
  <c r="P3456" i="4" s="1"/>
  <c r="O3377" i="4" a="1"/>
  <c r="O3377" i="4" s="1"/>
  <c r="P3377" i="4" a="1"/>
  <c r="P3377" i="4" s="1"/>
  <c r="S3377" i="4" s="1"/>
  <c r="T3377" i="4" s="1"/>
  <c r="T3346" i="4"/>
  <c r="T3332" i="4"/>
  <c r="S4179" i="4"/>
  <c r="T4179" i="4" s="1"/>
  <c r="P4134" i="4" a="1"/>
  <c r="P4134" i="4" s="1"/>
  <c r="S4134" i="4" s="1"/>
  <c r="T4134" i="4" s="1"/>
  <c r="O4134" i="4" a="1"/>
  <c r="O4134" i="4" s="1"/>
  <c r="S4107" i="4"/>
  <c r="T4107" i="4" s="1"/>
  <c r="S4082" i="4"/>
  <c r="T4082" i="4" s="1"/>
  <c r="S4052" i="4"/>
  <c r="T4052" i="4" s="1"/>
  <c r="S4050" i="4"/>
  <c r="T4050" i="4" s="1"/>
  <c r="S4026" i="4"/>
  <c r="T4026" i="4" s="1"/>
  <c r="O4016" i="4" a="1"/>
  <c r="O4016" i="4" s="1"/>
  <c r="S4016" i="4"/>
  <c r="T4016" i="4" s="1"/>
  <c r="S4010" i="4"/>
  <c r="T4010" i="4" s="1"/>
  <c r="S3997" i="4"/>
  <c r="T3997" i="4" s="1"/>
  <c r="O3997" i="4" a="1"/>
  <c r="O3997" i="4" s="1"/>
  <c r="S3991" i="4"/>
  <c r="T3991" i="4" s="1"/>
  <c r="S3987" i="4"/>
  <c r="T3987" i="4" s="1"/>
  <c r="S3983" i="4"/>
  <c r="T3983" i="4" s="1"/>
  <c r="S3935" i="4"/>
  <c r="T3935" i="4" s="1"/>
  <c r="S3920" i="4"/>
  <c r="T3920" i="4" s="1"/>
  <c r="S3878" i="4"/>
  <c r="T3878" i="4" s="1"/>
  <c r="O3878" i="4" a="1"/>
  <c r="O3878" i="4" s="1"/>
  <c r="T3876" i="4"/>
  <c r="O3868" i="4" a="1"/>
  <c r="O3868" i="4" s="1"/>
  <c r="P3868" i="4" a="1"/>
  <c r="P3868" i="4" s="1"/>
  <c r="T3864" i="4"/>
  <c r="S3842" i="4"/>
  <c r="T3842" i="4" s="1"/>
  <c r="O3842" i="4" a="1"/>
  <c r="O3842" i="4" s="1"/>
  <c r="P3842" i="4" a="1"/>
  <c r="P3842" i="4" s="1"/>
  <c r="S3831" i="4"/>
  <c r="T3831" i="4" s="1"/>
  <c r="O3831" i="4" a="1"/>
  <c r="O3831" i="4" s="1"/>
  <c r="P3831" i="4" a="1"/>
  <c r="P3831" i="4" s="1"/>
  <c r="P3817" i="4" a="1"/>
  <c r="P3817" i="4" s="1"/>
  <c r="S3817" i="4"/>
  <c r="T3817" i="4" s="1"/>
  <c r="O3817" i="4" a="1"/>
  <c r="O3817" i="4" s="1"/>
  <c r="T3815" i="4"/>
  <c r="T3803" i="4"/>
  <c r="O3790" i="4" a="1"/>
  <c r="O3790" i="4" s="1"/>
  <c r="P3790" i="4" a="1"/>
  <c r="P3790" i="4" s="1"/>
  <c r="O3774" i="4" a="1"/>
  <c r="O3774" i="4" s="1"/>
  <c r="P3774" i="4" a="1"/>
  <c r="P3774" i="4" s="1"/>
  <c r="O3772" i="4" a="1"/>
  <c r="O3772" i="4" s="1"/>
  <c r="S3772" i="4"/>
  <c r="T3772" i="4" s="1"/>
  <c r="T3721" i="4"/>
  <c r="T3720" i="4"/>
  <c r="T3693" i="4"/>
  <c r="T3689" i="4"/>
  <c r="S3570" i="4"/>
  <c r="T3570" i="4" s="1"/>
  <c r="P3570" i="4" a="1"/>
  <c r="P3570" i="4" s="1"/>
  <c r="S3526" i="4"/>
  <c r="T3526" i="4" s="1"/>
  <c r="P3526" i="4" a="1"/>
  <c r="P3526" i="4" s="1"/>
  <c r="O3505" i="4" a="1"/>
  <c r="O3505" i="4" s="1"/>
  <c r="S3505" i="4"/>
  <c r="T3505" i="4" s="1"/>
  <c r="P3505" i="4" a="1"/>
  <c r="P3505" i="4" s="1"/>
  <c r="T3494" i="4"/>
  <c r="T3481" i="4"/>
  <c r="O3403" i="4" a="1"/>
  <c r="O3403" i="4" s="1"/>
  <c r="P3403" i="4" a="1"/>
  <c r="P3403" i="4" s="1"/>
  <c r="S3403" i="4"/>
  <c r="T3403" i="4" s="1"/>
  <c r="O3393" i="4" a="1"/>
  <c r="O3393" i="4" s="1"/>
  <c r="P3393" i="4" a="1"/>
  <c r="P3393" i="4" s="1"/>
  <c r="T3314" i="4"/>
  <c r="P4086" i="4" a="1"/>
  <c r="P4086" i="4" s="1"/>
  <c r="S4086" i="4" s="1"/>
  <c r="T4086" i="4" s="1"/>
  <c r="O4086" i="4" a="1"/>
  <c r="O4086" i="4" s="1"/>
  <c r="S4059" i="4"/>
  <c r="T4059" i="4" s="1"/>
  <c r="S4034" i="4"/>
  <c r="T4034" i="4" s="1"/>
  <c r="P4032" i="4" a="1"/>
  <c r="P4032" i="4" s="1"/>
  <c r="S4032" i="4" s="1"/>
  <c r="T4032" i="4" s="1"/>
  <c r="P4012" i="4" a="1"/>
  <c r="P4012" i="4" s="1"/>
  <c r="S4012" i="4" s="1"/>
  <c r="T4012" i="4" s="1"/>
  <c r="S4004" i="4"/>
  <c r="T4004" i="4" s="1"/>
  <c r="P3990" i="4" a="1"/>
  <c r="P3990" i="4" s="1"/>
  <c r="O3990" i="4" a="1"/>
  <c r="O3990" i="4" s="1"/>
  <c r="P3974" i="4" a="1"/>
  <c r="P3974" i="4" s="1"/>
  <c r="O3956" i="4" a="1"/>
  <c r="O3956" i="4" s="1"/>
  <c r="P3956" i="4" a="1"/>
  <c r="P3956" i="4" s="1"/>
  <c r="S3956" i="4"/>
  <c r="T3956" i="4" s="1"/>
  <c r="O3944" i="4" a="1"/>
  <c r="O3944" i="4" s="1"/>
  <c r="P3944" i="4" a="1"/>
  <c r="P3944" i="4" s="1"/>
  <c r="O3927" i="4" a="1"/>
  <c r="O3927" i="4" s="1"/>
  <c r="P3927" i="4" a="1"/>
  <c r="P3927" i="4" s="1"/>
  <c r="O3914" i="4" a="1"/>
  <c r="O3914" i="4" s="1"/>
  <c r="O3875" i="4" a="1"/>
  <c r="O3875" i="4" s="1"/>
  <c r="S3875" i="4"/>
  <c r="T3875" i="4" s="1"/>
  <c r="S3872" i="4"/>
  <c r="T3872" i="4" s="1"/>
  <c r="T3862" i="4"/>
  <c r="T3850" i="4"/>
  <c r="S3846" i="4"/>
  <c r="T3846" i="4" s="1"/>
  <c r="T3840" i="4"/>
  <c r="S3838" i="4"/>
  <c r="T3838" i="4" s="1"/>
  <c r="P3837" i="4" a="1"/>
  <c r="P3837" i="4" s="1"/>
  <c r="S3834" i="4"/>
  <c r="T3834" i="4" s="1"/>
  <c r="T3818" i="4"/>
  <c r="T3661" i="4"/>
  <c r="T3629" i="4"/>
  <c r="S3613" i="4"/>
  <c r="T3613" i="4" s="1"/>
  <c r="P3613" i="4" a="1"/>
  <c r="P3613" i="4" s="1"/>
  <c r="O3613" i="4" a="1"/>
  <c r="O3613" i="4" s="1"/>
  <c r="O3535" i="4" a="1"/>
  <c r="O3535" i="4" s="1"/>
  <c r="P3535" i="4" a="1"/>
  <c r="P3535" i="4" s="1"/>
  <c r="S3535" i="4"/>
  <c r="T3535" i="4" s="1"/>
  <c r="T3532" i="4"/>
  <c r="T3500" i="4"/>
  <c r="O3490" i="4" a="1"/>
  <c r="O3490" i="4" s="1"/>
  <c r="P3490" i="4" a="1"/>
  <c r="P3490" i="4" s="1"/>
  <c r="S3490" i="4"/>
  <c r="T3490" i="4" s="1"/>
  <c r="S3369" i="4"/>
  <c r="T3369" i="4" s="1"/>
  <c r="O3369" i="4" a="1"/>
  <c r="O3369" i="4" s="1"/>
  <c r="P3369" i="4" a="1"/>
  <c r="P3369" i="4" s="1"/>
  <c r="O4135" i="4" a="1"/>
  <c r="O4135" i="4" s="1"/>
  <c r="P4135" i="4" a="1"/>
  <c r="P4135" i="4" s="1"/>
  <c r="S4129" i="4"/>
  <c r="T4129" i="4" s="1"/>
  <c r="O4129" i="4" a="1"/>
  <c r="O4129" i="4" s="1"/>
  <c r="S4124" i="4"/>
  <c r="T4124" i="4" s="1"/>
  <c r="P4117" i="4" a="1"/>
  <c r="P4117" i="4" s="1"/>
  <c r="S4117" i="4" s="1"/>
  <c r="T4117" i="4" s="1"/>
  <c r="S4108" i="4"/>
  <c r="T4108" i="4" s="1"/>
  <c r="P4103" i="4" a="1"/>
  <c r="P4103" i="4" s="1"/>
  <c r="S4103" i="4" s="1"/>
  <c r="T4103" i="4" s="1"/>
  <c r="S4083" i="4"/>
  <c r="T4083" i="4" s="1"/>
  <c r="P4061" i="4" a="1"/>
  <c r="P4061" i="4" s="1"/>
  <c r="S4061" i="4" s="1"/>
  <c r="T4061" i="4" s="1"/>
  <c r="P4038" i="4" a="1"/>
  <c r="P4038" i="4" s="1"/>
  <c r="O4038" i="4" a="1"/>
  <c r="O4038" i="4" s="1"/>
  <c r="S4011" i="4"/>
  <c r="T4011" i="4" s="1"/>
  <c r="P4001" i="4" a="1"/>
  <c r="P4001" i="4" s="1"/>
  <c r="S3984" i="4"/>
  <c r="T3984" i="4" s="1"/>
  <c r="O3968" i="4" a="1"/>
  <c r="O3968" i="4" s="1"/>
  <c r="S3968" i="4"/>
  <c r="T3968" i="4" s="1"/>
  <c r="P3941" i="4" a="1"/>
  <c r="P3941" i="4" s="1"/>
  <c r="P3918" i="4" a="1"/>
  <c r="P3918" i="4" s="1"/>
  <c r="O3918" i="4" a="1"/>
  <c r="O3918" i="4" s="1"/>
  <c r="T3914" i="4"/>
  <c r="S3907" i="4"/>
  <c r="T3907" i="4" s="1"/>
  <c r="P3906" i="4" a="1"/>
  <c r="P3906" i="4" s="1"/>
  <c r="S3906" i="4"/>
  <c r="T3906" i="4" s="1"/>
  <c r="P3892" i="4" a="1"/>
  <c r="P3892" i="4" s="1"/>
  <c r="P3888" i="4" a="1"/>
  <c r="P3888" i="4" s="1"/>
  <c r="S3879" i="4"/>
  <c r="T3879" i="4" s="1"/>
  <c r="O3832" i="4" a="1"/>
  <c r="O3832" i="4" s="1"/>
  <c r="P3832" i="4" a="1"/>
  <c r="P3832" i="4" s="1"/>
  <c r="P3800" i="4" a="1"/>
  <c r="P3800" i="4" s="1"/>
  <c r="S3800" i="4"/>
  <c r="T3800" i="4" s="1"/>
  <c r="O3800" i="4" a="1"/>
  <c r="O3800" i="4" s="1"/>
  <c r="P3788" i="4" a="1"/>
  <c r="P3788" i="4" s="1"/>
  <c r="O3788" i="4" a="1"/>
  <c r="O3788" i="4" s="1"/>
  <c r="T3779" i="4"/>
  <c r="O3758" i="4" a="1"/>
  <c r="O3758" i="4" s="1"/>
  <c r="P3758" i="4" a="1"/>
  <c r="P3758" i="4" s="1"/>
  <c r="S3758" i="4"/>
  <c r="T3758" i="4" s="1"/>
  <c r="O3679" i="4" a="1"/>
  <c r="O3679" i="4" s="1"/>
  <c r="S3679" i="4"/>
  <c r="T3679" i="4" s="1"/>
  <c r="T3662" i="4"/>
  <c r="P3636" i="4" a="1"/>
  <c r="P3636" i="4" s="1"/>
  <c r="S3636" i="4"/>
  <c r="T3636" i="4" s="1"/>
  <c r="T3621" i="4"/>
  <c r="P3602" i="4" a="1"/>
  <c r="P3602" i="4" s="1"/>
  <c r="S3602" i="4"/>
  <c r="T3602" i="4" s="1"/>
  <c r="T3578" i="4"/>
  <c r="T3576" i="4"/>
  <c r="T3575" i="4"/>
  <c r="T3495" i="4"/>
  <c r="S3345" i="4"/>
  <c r="T3345" i="4" s="1"/>
  <c r="S3298" i="4"/>
  <c r="T3298" i="4" s="1"/>
  <c r="O3298" i="4" a="1"/>
  <c r="O3298" i="4" s="1"/>
  <c r="P3298" i="4" a="1"/>
  <c r="P3298" i="4" s="1"/>
  <c r="S3801" i="4"/>
  <c r="T3801" i="4" s="1"/>
  <c r="S3795" i="4"/>
  <c r="T3795" i="4" s="1"/>
  <c r="S3759" i="4"/>
  <c r="T3759" i="4" s="1"/>
  <c r="T3745" i="4"/>
  <c r="O3729" i="4" a="1"/>
  <c r="O3729" i="4" s="1"/>
  <c r="P3729" i="4" a="1"/>
  <c r="P3729" i="4" s="1"/>
  <c r="S3723" i="4"/>
  <c r="T3723" i="4" s="1"/>
  <c r="O3723" i="4" a="1"/>
  <c r="O3723" i="4" s="1"/>
  <c r="P3711" i="4" a="1"/>
  <c r="P3711" i="4" s="1"/>
  <c r="S3702" i="4"/>
  <c r="T3702" i="4" s="1"/>
  <c r="P3697" i="4" a="1"/>
  <c r="P3697" i="4" s="1"/>
  <c r="P3696" i="4" a="1"/>
  <c r="P3696" i="4" s="1"/>
  <c r="P3661" i="4" a="1"/>
  <c r="P3661" i="4" s="1"/>
  <c r="P3654" i="4" a="1"/>
  <c r="P3654" i="4" s="1"/>
  <c r="S3641" i="4"/>
  <c r="T3641" i="4" s="1"/>
  <c r="T3626" i="4"/>
  <c r="P3578" i="4" a="1"/>
  <c r="P3578" i="4" s="1"/>
  <c r="P3577" i="4" a="1"/>
  <c r="P3577" i="4" s="1"/>
  <c r="P3576" i="4" a="1"/>
  <c r="P3576" i="4" s="1"/>
  <c r="P3546" i="4" a="1"/>
  <c r="P3546" i="4" s="1"/>
  <c r="T3533" i="4"/>
  <c r="S3486" i="4"/>
  <c r="T3486" i="4" s="1"/>
  <c r="O3486" i="4" a="1"/>
  <c r="O3486" i="4" s="1"/>
  <c r="O3469" i="4" a="1"/>
  <c r="O3469" i="4" s="1"/>
  <c r="S3469" i="4"/>
  <c r="T3469" i="4" s="1"/>
  <c r="P3469" i="4" a="1"/>
  <c r="P3469" i="4" s="1"/>
  <c r="O3435" i="4" a="1"/>
  <c r="O3435" i="4" s="1"/>
  <c r="P3435" i="4" a="1"/>
  <c r="P3435" i="4" s="1"/>
  <c r="S3429" i="4"/>
  <c r="T3429" i="4" s="1"/>
  <c r="T3408" i="4"/>
  <c r="S3404" i="4"/>
  <c r="T3404" i="4" s="1"/>
  <c r="O3390" i="4" a="1"/>
  <c r="O3390" i="4" s="1"/>
  <c r="P3390" i="4" a="1"/>
  <c r="P3390" i="4" s="1"/>
  <c r="P3383" i="4" a="1"/>
  <c r="P3383" i="4" s="1"/>
  <c r="S3383" i="4" s="1"/>
  <c r="T3383" i="4" s="1"/>
  <c r="P3360" i="4" a="1"/>
  <c r="P3360" i="4" s="1"/>
  <c r="S3360" i="4" s="1"/>
  <c r="T3360" i="4" s="1"/>
  <c r="O3319" i="4" a="1"/>
  <c r="O3319" i="4" s="1"/>
  <c r="P3319" i="4" a="1"/>
  <c r="P3319" i="4" s="1"/>
  <c r="P3262" i="4" a="1"/>
  <c r="P3262" i="4" s="1"/>
  <c r="O3262" i="4" a="1"/>
  <c r="O3262" i="4" s="1"/>
  <c r="S3262" i="4"/>
  <c r="T3262" i="4" s="1"/>
  <c r="T3221" i="4"/>
  <c r="T3191" i="4"/>
  <c r="T3130" i="4"/>
  <c r="O3043" i="4" a="1"/>
  <c r="O3043" i="4" s="1"/>
  <c r="P3043" i="4" a="1"/>
  <c r="P3043" i="4" s="1"/>
  <c r="S3043" i="4" s="1"/>
  <c r="T3043" i="4" s="1"/>
  <c r="T2996" i="4"/>
  <c r="P2985" i="4" a="1"/>
  <c r="P2985" i="4" s="1"/>
  <c r="S2985" i="4" s="1"/>
  <c r="T2985" i="4" s="1"/>
  <c r="O2985" i="4" a="1"/>
  <c r="O2985" i="4" s="1"/>
  <c r="O2983" i="4" a="1"/>
  <c r="O2983" i="4" s="1"/>
  <c r="S2983" i="4" s="1"/>
  <c r="T2983" i="4" s="1"/>
  <c r="P2983" i="4" a="1"/>
  <c r="P2983" i="4" s="1"/>
  <c r="P2773" i="4" a="1"/>
  <c r="P2773" i="4" s="1"/>
  <c r="O2773" i="4" a="1"/>
  <c r="O2773" i="4" s="1"/>
  <c r="S2773" i="4"/>
  <c r="T2773" i="4" s="1"/>
  <c r="S2708" i="4"/>
  <c r="T2708" i="4" s="1"/>
  <c r="P2708" i="4" a="1"/>
  <c r="P2708" i="4" s="1"/>
  <c r="O2708" i="4" a="1"/>
  <c r="O2708" i="4" s="1"/>
  <c r="P2508" i="4" a="1"/>
  <c r="P2508" i="4" s="1"/>
  <c r="S2508" i="4" s="1"/>
  <c r="T2508" i="4" s="1"/>
  <c r="O2508" i="4" a="1"/>
  <c r="O2508" i="4" s="1"/>
  <c r="S3806" i="4"/>
  <c r="T3806" i="4" s="1"/>
  <c r="T3792" i="4"/>
  <c r="S3770" i="4"/>
  <c r="T3770" i="4" s="1"/>
  <c r="P3752" i="4" a="1"/>
  <c r="P3752" i="4" s="1"/>
  <c r="S3752" i="4"/>
  <c r="T3752" i="4" s="1"/>
  <c r="T3746" i="4"/>
  <c r="P3724" i="4" a="1"/>
  <c r="P3724" i="4" s="1"/>
  <c r="O3703" i="4" a="1"/>
  <c r="O3703" i="4" s="1"/>
  <c r="P3680" i="4" a="1"/>
  <c r="P3680" i="4" s="1"/>
  <c r="O3680" i="4" a="1"/>
  <c r="O3680" i="4" s="1"/>
  <c r="O3667" i="4" a="1"/>
  <c r="O3667" i="4" s="1"/>
  <c r="O3660" i="4" a="1"/>
  <c r="O3660" i="4" s="1"/>
  <c r="T3653" i="4"/>
  <c r="S3637" i="4"/>
  <c r="T3637" i="4" s="1"/>
  <c r="P3637" i="4" a="1"/>
  <c r="P3637" i="4" s="1"/>
  <c r="O3631" i="4" a="1"/>
  <c r="O3631" i="4" s="1"/>
  <c r="T3617" i="4"/>
  <c r="T3592" i="4"/>
  <c r="S3590" i="4"/>
  <c r="T3590" i="4" s="1"/>
  <c r="O3571" i="4" a="1"/>
  <c r="O3571" i="4" s="1"/>
  <c r="O3568" i="4" a="1"/>
  <c r="O3568" i="4" s="1"/>
  <c r="S3560" i="4"/>
  <c r="T3560" i="4" s="1"/>
  <c r="O3560" i="4" a="1"/>
  <c r="O3560" i="4" s="1"/>
  <c r="P3560" i="4" a="1"/>
  <c r="P3560" i="4" s="1"/>
  <c r="T3557" i="4"/>
  <c r="O3555" i="4" a="1"/>
  <c r="O3555" i="4" s="1"/>
  <c r="P3552" i="4" a="1"/>
  <c r="P3552" i="4" s="1"/>
  <c r="O3545" i="4" a="1"/>
  <c r="O3545" i="4" s="1"/>
  <c r="O3536" i="4" a="1"/>
  <c r="O3536" i="4" s="1"/>
  <c r="S3536" i="4"/>
  <c r="T3536" i="4" s="1"/>
  <c r="O3523" i="4" a="1"/>
  <c r="O3523" i="4" s="1"/>
  <c r="O3519" i="4" a="1"/>
  <c r="O3519" i="4" s="1"/>
  <c r="O3503" i="4" a="1"/>
  <c r="O3503" i="4" s="1"/>
  <c r="O3497" i="4" a="1"/>
  <c r="O3497" i="4" s="1"/>
  <c r="O3496" i="4" a="1"/>
  <c r="O3496" i="4" s="1"/>
  <c r="P3492" i="4" a="1"/>
  <c r="P3492" i="4" s="1"/>
  <c r="P3491" i="4" a="1"/>
  <c r="P3491" i="4" s="1"/>
  <c r="O3491" i="4" a="1"/>
  <c r="O3491" i="4" s="1"/>
  <c r="O3473" i="4" a="1"/>
  <c r="O3473" i="4" s="1"/>
  <c r="T3441" i="4"/>
  <c r="T3423" i="4"/>
  <c r="T3411" i="4"/>
  <c r="S3406" i="4"/>
  <c r="T3406" i="4" s="1"/>
  <c r="O3406" i="4" a="1"/>
  <c r="O3406" i="4" s="1"/>
  <c r="O3381" i="4" a="1"/>
  <c r="O3381" i="4" s="1"/>
  <c r="S3381" i="4" s="1"/>
  <c r="T3381" i="4" s="1"/>
  <c r="O3375" i="4" a="1"/>
  <c r="O3375" i="4" s="1"/>
  <c r="P3375" i="4" a="1"/>
  <c r="P3375" i="4" s="1"/>
  <c r="O3342" i="4" a="1"/>
  <c r="O3342" i="4" s="1"/>
  <c r="S3342" i="4" s="1"/>
  <c r="T3342" i="4" s="1"/>
  <c r="O3331" i="4" a="1"/>
  <c r="O3331" i="4" s="1"/>
  <c r="P3331" i="4" a="1"/>
  <c r="P3331" i="4" s="1"/>
  <c r="S3327" i="4"/>
  <c r="T3327" i="4" s="1"/>
  <c r="T3289" i="4"/>
  <c r="T3238" i="4"/>
  <c r="T3195" i="4"/>
  <c r="T3176" i="4"/>
  <c r="O2918" i="4" a="1"/>
  <c r="O2918" i="4" s="1"/>
  <c r="P2918" i="4" a="1"/>
  <c r="P2918" i="4" s="1"/>
  <c r="S2918" i="4" s="1"/>
  <c r="T2918" i="4" s="1"/>
  <c r="T2914" i="4"/>
  <c r="O2575" i="4" a="1"/>
  <c r="O2575" i="4" s="1"/>
  <c r="P2575" i="4" a="1"/>
  <c r="P2575" i="4" s="1"/>
  <c r="P2554" i="4" a="1"/>
  <c r="P2554" i="4" s="1"/>
  <c r="S2554" i="4" s="1"/>
  <c r="T2554" i="4" s="1"/>
  <c r="S3812" i="4"/>
  <c r="T3812" i="4" s="1"/>
  <c r="P3811" i="4" a="1"/>
  <c r="P3811" i="4" s="1"/>
  <c r="P3804" i="4" a="1"/>
  <c r="P3804" i="4" s="1"/>
  <c r="O3802" i="4" a="1"/>
  <c r="O3802" i="4" s="1"/>
  <c r="S3802" i="4"/>
  <c r="T3802" i="4" s="1"/>
  <c r="S3796" i="4"/>
  <c r="T3796" i="4" s="1"/>
  <c r="P3748" i="4" a="1"/>
  <c r="P3748" i="4" s="1"/>
  <c r="O3730" i="4" a="1"/>
  <c r="O3730" i="4" s="1"/>
  <c r="P3730" i="4" a="1"/>
  <c r="P3730" i="4" s="1"/>
  <c r="S3713" i="4"/>
  <c r="T3713" i="4" s="1"/>
  <c r="P3712" i="4" a="1"/>
  <c r="P3712" i="4" s="1"/>
  <c r="O3711" i="4" a="1"/>
  <c r="O3711" i="4" s="1"/>
  <c r="T3703" i="4"/>
  <c r="O3697" i="4" a="1"/>
  <c r="O3697" i="4" s="1"/>
  <c r="O3696" i="4" a="1"/>
  <c r="O3696" i="4" s="1"/>
  <c r="S3677" i="4"/>
  <c r="T3677" i="4" s="1"/>
  <c r="O3661" i="4" a="1"/>
  <c r="O3661" i="4" s="1"/>
  <c r="P3655" i="4" a="1"/>
  <c r="P3655" i="4" s="1"/>
  <c r="O3654" i="4" a="1"/>
  <c r="O3654" i="4" s="1"/>
  <c r="O3642" i="4" a="1"/>
  <c r="O3642" i="4" s="1"/>
  <c r="O3638" i="4" a="1"/>
  <c r="O3638" i="4" s="1"/>
  <c r="P3615" i="4" a="1"/>
  <c r="P3615" i="4" s="1"/>
  <c r="T3612" i="4"/>
  <c r="T3594" i="4"/>
  <c r="S3589" i="4"/>
  <c r="T3589" i="4" s="1"/>
  <c r="P3589" i="4" a="1"/>
  <c r="P3589" i="4" s="1"/>
  <c r="O3578" i="4" a="1"/>
  <c r="O3578" i="4" s="1"/>
  <c r="O3577" i="4" a="1"/>
  <c r="O3577" i="4" s="1"/>
  <c r="O3576" i="4" a="1"/>
  <c r="O3576" i="4" s="1"/>
  <c r="O3546" i="4" a="1"/>
  <c r="O3546" i="4" s="1"/>
  <c r="T3545" i="4"/>
  <c r="S3514" i="4"/>
  <c r="T3514" i="4" s="1"/>
  <c r="P3507" i="4" a="1"/>
  <c r="P3507" i="4" s="1"/>
  <c r="T3501" i="4"/>
  <c r="T3497" i="4"/>
  <c r="O3487" i="4" a="1"/>
  <c r="O3487" i="4" s="1"/>
  <c r="S3487" i="4"/>
  <c r="T3487" i="4" s="1"/>
  <c r="T3473" i="4"/>
  <c r="S3465" i="4"/>
  <c r="T3465" i="4" s="1"/>
  <c r="S3463" i="4"/>
  <c r="T3463" i="4" s="1"/>
  <c r="O3463" i="4" a="1"/>
  <c r="O3463" i="4" s="1"/>
  <c r="P3463" i="4" a="1"/>
  <c r="P3463" i="4" s="1"/>
  <c r="O3457" i="4" a="1"/>
  <c r="O3457" i="4" s="1"/>
  <c r="S3457" i="4"/>
  <c r="T3457" i="4" s="1"/>
  <c r="O3452" i="4" a="1"/>
  <c r="O3452" i="4" s="1"/>
  <c r="P3452" i="4" a="1"/>
  <c r="P3452" i="4" s="1"/>
  <c r="O3421" i="4" a="1"/>
  <c r="O3421" i="4" s="1"/>
  <c r="S3421" i="4"/>
  <c r="T3421" i="4" s="1"/>
  <c r="P3421" i="4" a="1"/>
  <c r="P3421" i="4" s="1"/>
  <c r="O3404" i="4" a="1"/>
  <c r="O3404" i="4" s="1"/>
  <c r="S3358" i="4"/>
  <c r="T3358" i="4" s="1"/>
  <c r="S3339" i="4"/>
  <c r="T3339" i="4" s="1"/>
  <c r="S3324" i="4"/>
  <c r="T3324" i="4" s="1"/>
  <c r="S3317" i="4"/>
  <c r="T3317" i="4" s="1"/>
  <c r="O3283" i="4" a="1"/>
  <c r="O3283" i="4" s="1"/>
  <c r="P3283" i="4" a="1"/>
  <c r="P3283" i="4" s="1"/>
  <c r="S3283" i="4"/>
  <c r="T3283" i="4" s="1"/>
  <c r="P3222" i="4" a="1"/>
  <c r="P3222" i="4" s="1"/>
  <c r="S3222" i="4"/>
  <c r="T3222" i="4" s="1"/>
  <c r="O3222" i="4" a="1"/>
  <c r="O3222" i="4" s="1"/>
  <c r="O3153" i="4" a="1"/>
  <c r="O3153" i="4" s="1"/>
  <c r="P3153" i="4" a="1"/>
  <c r="P3153" i="4" s="1"/>
  <c r="S3153" i="4" s="1"/>
  <c r="T3153" i="4" s="1"/>
  <c r="T3142" i="4"/>
  <c r="P3110" i="4" a="1"/>
  <c r="P3110" i="4" s="1"/>
  <c r="O3110" i="4" a="1"/>
  <c r="O3110" i="4" s="1"/>
  <c r="S3110" i="4" s="1"/>
  <c r="T3110" i="4" s="1"/>
  <c r="S3084" i="4"/>
  <c r="T3084" i="4" s="1"/>
  <c r="O2936" i="4" a="1"/>
  <c r="O2936" i="4" s="1"/>
  <c r="P2936" i="4" a="1"/>
  <c r="P2936" i="4" s="1"/>
  <c r="S2936" i="4" s="1"/>
  <c r="T2936" i="4" s="1"/>
  <c r="T3697" i="4"/>
  <c r="O3681" i="4" a="1"/>
  <c r="O3681" i="4" s="1"/>
  <c r="P3681" i="4" a="1"/>
  <c r="P3681" i="4" s="1"/>
  <c r="S3675" i="4"/>
  <c r="T3675" i="4" s="1"/>
  <c r="O3675" i="4" a="1"/>
  <c r="O3675" i="4" s="1"/>
  <c r="T3654" i="4"/>
  <c r="P3606" i="4" a="1"/>
  <c r="P3606" i="4" s="1"/>
  <c r="O3606" i="4" a="1"/>
  <c r="O3606" i="4" s="1"/>
  <c r="O3584" i="4" a="1"/>
  <c r="O3584" i="4" s="1"/>
  <c r="P3584" i="4" a="1"/>
  <c r="P3584" i="4" s="1"/>
  <c r="O3572" i="4" a="1"/>
  <c r="O3572" i="4" s="1"/>
  <c r="P3572" i="4" a="1"/>
  <c r="P3572" i="4" s="1"/>
  <c r="P3563" i="4" a="1"/>
  <c r="P3563" i="4" s="1"/>
  <c r="S3563" i="4"/>
  <c r="T3563" i="4" s="1"/>
  <c r="T3546" i="4"/>
  <c r="O3537" i="4" a="1"/>
  <c r="O3537" i="4" s="1"/>
  <c r="S3537" i="4"/>
  <c r="T3537" i="4" s="1"/>
  <c r="T3448" i="4"/>
  <c r="S3417" i="4"/>
  <c r="T3417" i="4" s="1"/>
  <c r="P3417" i="4" a="1"/>
  <c r="P3417" i="4" s="1"/>
  <c r="S3415" i="4"/>
  <c r="T3415" i="4" s="1"/>
  <c r="P3415" i="4" a="1"/>
  <c r="P3415" i="4" s="1"/>
  <c r="T3400" i="4"/>
  <c r="T3348" i="4"/>
  <c r="P3312" i="4" a="1"/>
  <c r="P3312" i="4" s="1"/>
  <c r="S3312" i="4" s="1"/>
  <c r="T3312" i="4" s="1"/>
  <c r="O3312" i="4" a="1"/>
  <c r="O3312" i="4" s="1"/>
  <c r="S3297" i="4"/>
  <c r="T3297" i="4" s="1"/>
  <c r="P3297" i="4" a="1"/>
  <c r="P3297" i="4" s="1"/>
  <c r="O3248" i="4" a="1"/>
  <c r="O3248" i="4" s="1"/>
  <c r="S3248" i="4"/>
  <c r="T3248" i="4" s="1"/>
  <c r="S3138" i="4"/>
  <c r="T3138" i="4" s="1"/>
  <c r="P3119" i="4" a="1"/>
  <c r="P3119" i="4" s="1"/>
  <c r="O3119" i="4" a="1"/>
  <c r="O3119" i="4" s="1"/>
  <c r="S2926" i="4"/>
  <c r="T2926" i="4" s="1"/>
  <c r="S2017" i="4"/>
  <c r="T2017" i="4" s="1"/>
  <c r="P2017" i="4" a="1"/>
  <c r="P2017" i="4" s="1"/>
  <c r="O2017" i="4" a="1"/>
  <c r="O2017" i="4" s="1"/>
  <c r="S3950" i="4"/>
  <c r="T3950" i="4" s="1"/>
  <c r="T3865" i="4"/>
  <c r="P3830" i="4" a="1"/>
  <c r="P3830" i="4" s="1"/>
  <c r="P3824" i="4" a="1"/>
  <c r="P3824" i="4" s="1"/>
  <c r="O3824" i="4" a="1"/>
  <c r="O3824" i="4" s="1"/>
  <c r="P3806" i="4" a="1"/>
  <c r="P3806" i="4" s="1"/>
  <c r="S3797" i="4"/>
  <c r="T3797" i="4" s="1"/>
  <c r="P3775" i="4" a="1"/>
  <c r="P3775" i="4" s="1"/>
  <c r="O3768" i="4" a="1"/>
  <c r="O3768" i="4" s="1"/>
  <c r="P3749" i="4" a="1"/>
  <c r="P3749" i="4" s="1"/>
  <c r="O3748" i="4" a="1"/>
  <c r="O3748" i="4" s="1"/>
  <c r="S3744" i="4"/>
  <c r="T3744" i="4" s="1"/>
  <c r="P3713" i="4" a="1"/>
  <c r="P3713" i="4" s="1"/>
  <c r="P3705" i="4" a="1"/>
  <c r="P3705" i="4" s="1"/>
  <c r="P3704" i="4" a="1"/>
  <c r="P3704" i="4" s="1"/>
  <c r="S3704" i="4"/>
  <c r="T3704" i="4" s="1"/>
  <c r="T3698" i="4"/>
  <c r="S3687" i="4"/>
  <c r="T3687" i="4" s="1"/>
  <c r="P3676" i="4" a="1"/>
  <c r="P3676" i="4" s="1"/>
  <c r="O3655" i="4" a="1"/>
  <c r="O3655" i="4" s="1"/>
  <c r="P3650" i="4" a="1"/>
  <c r="P3650" i="4" s="1"/>
  <c r="P3626" i="4" a="1"/>
  <c r="P3626" i="4" s="1"/>
  <c r="P3625" i="4" a="1"/>
  <c r="P3625" i="4" s="1"/>
  <c r="P3624" i="4" a="1"/>
  <c r="P3624" i="4" s="1"/>
  <c r="O3615" i="4" a="1"/>
  <c r="O3615" i="4" s="1"/>
  <c r="P3610" i="4" a="1"/>
  <c r="P3610" i="4" s="1"/>
  <c r="S3607" i="4"/>
  <c r="T3607" i="4" s="1"/>
  <c r="O3593" i="4" a="1"/>
  <c r="O3593" i="4" s="1"/>
  <c r="O3590" i="4" a="1"/>
  <c r="O3590" i="4" s="1"/>
  <c r="P3569" i="4" a="1"/>
  <c r="P3569" i="4" s="1"/>
  <c r="O3564" i="4" a="1"/>
  <c r="O3564" i="4" s="1"/>
  <c r="P3557" i="4" a="1"/>
  <c r="P3557" i="4" s="1"/>
  <c r="S3556" i="4"/>
  <c r="T3556" i="4" s="1"/>
  <c r="O3533" i="4" a="1"/>
  <c r="O3533" i="4" s="1"/>
  <c r="P3533" i="4" a="1"/>
  <c r="P3533" i="4" s="1"/>
  <c r="P3527" i="4" a="1"/>
  <c r="P3527" i="4" s="1"/>
  <c r="S3527" i="4"/>
  <c r="T3527" i="4" s="1"/>
  <c r="P3520" i="4" a="1"/>
  <c r="P3520" i="4" s="1"/>
  <c r="S3520" i="4"/>
  <c r="T3520" i="4" s="1"/>
  <c r="S3512" i="4"/>
  <c r="T3512" i="4" s="1"/>
  <c r="P3512" i="4" a="1"/>
  <c r="P3512" i="4" s="1"/>
  <c r="O3507" i="4" a="1"/>
  <c r="O3507" i="4" s="1"/>
  <c r="O3488" i="4" a="1"/>
  <c r="O3488" i="4" s="1"/>
  <c r="S3488" i="4"/>
  <c r="T3488" i="4" s="1"/>
  <c r="T3485" i="4"/>
  <c r="S3478" i="4"/>
  <c r="T3478" i="4" s="1"/>
  <c r="O3474" i="4" a="1"/>
  <c r="O3474" i="4" s="1"/>
  <c r="T3461" i="4"/>
  <c r="P3459" i="4" a="1"/>
  <c r="P3459" i="4" s="1"/>
  <c r="S3453" i="4"/>
  <c r="T3453" i="4" s="1"/>
  <c r="O3440" i="4" a="1"/>
  <c r="O3440" i="4" s="1"/>
  <c r="S3440" i="4"/>
  <c r="T3440" i="4" s="1"/>
  <c r="P3418" i="4" a="1"/>
  <c r="P3418" i="4" s="1"/>
  <c r="O3409" i="4" a="1"/>
  <c r="O3409" i="4" s="1"/>
  <c r="S3409" i="4"/>
  <c r="T3409" i="4" s="1"/>
  <c r="S3382" i="4"/>
  <c r="T3382" i="4" s="1"/>
  <c r="T3335" i="4"/>
  <c r="T3308" i="4"/>
  <c r="T3274" i="4"/>
  <c r="S3255" i="4"/>
  <c r="T3255" i="4" s="1"/>
  <c r="O3255" i="4" a="1"/>
  <c r="O3255" i="4" s="1"/>
  <c r="P3255" i="4" a="1"/>
  <c r="P3255" i="4" s="1"/>
  <c r="T3149" i="4"/>
  <c r="T3128" i="4"/>
  <c r="O3112" i="4" a="1"/>
  <c r="O3112" i="4" s="1"/>
  <c r="P3112" i="4" a="1"/>
  <c r="P3112" i="4" s="1"/>
  <c r="S3112" i="4" s="1"/>
  <c r="T3112" i="4" s="1"/>
  <c r="O2992" i="4" a="1"/>
  <c r="O2992" i="4" s="1"/>
  <c r="S2992" i="4" s="1"/>
  <c r="T2992" i="4" s="1"/>
  <c r="P2992" i="4" a="1"/>
  <c r="P2992" i="4" s="1"/>
  <c r="T2979" i="4"/>
  <c r="O2303" i="4" a="1"/>
  <c r="O2303" i="4" s="1"/>
  <c r="P2303" i="4" a="1"/>
  <c r="P2303" i="4" s="1"/>
  <c r="S2303" i="4"/>
  <c r="T2303" i="4" s="1"/>
  <c r="O3754" i="4" a="1"/>
  <c r="O3754" i="4" s="1"/>
  <c r="S3754" i="4"/>
  <c r="T3754" i="4" s="1"/>
  <c r="T3748" i="4"/>
  <c r="T3734" i="4"/>
  <c r="O3682" i="4" a="1"/>
  <c r="O3682" i="4" s="1"/>
  <c r="P3682" i="4" a="1"/>
  <c r="P3682" i="4" s="1"/>
  <c r="T3655" i="4"/>
  <c r="O3632" i="4" a="1"/>
  <c r="O3632" i="4" s="1"/>
  <c r="P3632" i="4" a="1"/>
  <c r="P3632" i="4" s="1"/>
  <c r="T3593" i="4"/>
  <c r="P3515" i="4" a="1"/>
  <c r="P3515" i="4" s="1"/>
  <c r="S3515" i="4"/>
  <c r="T3515" i="4" s="1"/>
  <c r="T3507" i="4"/>
  <c r="T3506" i="4"/>
  <c r="O3483" i="4" a="1"/>
  <c r="O3483" i="4" s="1"/>
  <c r="P3483" i="4" a="1"/>
  <c r="P3483" i="4" s="1"/>
  <c r="P3455" i="4" a="1"/>
  <c r="P3455" i="4" s="1"/>
  <c r="S3455" i="4"/>
  <c r="T3455" i="4" s="1"/>
  <c r="O3391" i="4" a="1"/>
  <c r="O3391" i="4" s="1"/>
  <c r="S3391" i="4" s="1"/>
  <c r="T3391" i="4" s="1"/>
  <c r="O3366" i="4" a="1"/>
  <c r="O3366" i="4" s="1"/>
  <c r="S3366" i="4" s="1"/>
  <c r="T3366" i="4" s="1"/>
  <c r="P3366" i="4" a="1"/>
  <c r="P3366" i="4" s="1"/>
  <c r="O3354" i="4" a="1"/>
  <c r="O3354" i="4" s="1"/>
  <c r="P3354" i="4" a="1"/>
  <c r="P3354" i="4" s="1"/>
  <c r="S3354" i="4" s="1"/>
  <c r="T3354" i="4" s="1"/>
  <c r="S3295" i="4"/>
  <c r="T3295" i="4" s="1"/>
  <c r="O3295" i="4" a="1"/>
  <c r="O3295" i="4" s="1"/>
  <c r="P3295" i="4" a="1"/>
  <c r="P3295" i="4" s="1"/>
  <c r="T3231" i="4"/>
  <c r="P3216" i="4" a="1"/>
  <c r="P3216" i="4" s="1"/>
  <c r="S3216" i="4"/>
  <c r="T3216" i="4" s="1"/>
  <c r="T3146" i="4"/>
  <c r="O3124" i="4" a="1"/>
  <c r="O3124" i="4" s="1"/>
  <c r="P3124" i="4" a="1"/>
  <c r="P3124" i="4" s="1"/>
  <c r="S3124" i="4" s="1"/>
  <c r="T3124" i="4" s="1"/>
  <c r="O3115" i="4" a="1"/>
  <c r="O3115" i="4" s="1"/>
  <c r="S3115" i="4" s="1"/>
  <c r="T3115" i="4" s="1"/>
  <c r="P3115" i="4" a="1"/>
  <c r="P3115" i="4" s="1"/>
  <c r="O3079" i="4" a="1"/>
  <c r="O3079" i="4" s="1"/>
  <c r="P3079" i="4" a="1"/>
  <c r="P3079" i="4" s="1"/>
  <c r="T3072" i="4"/>
  <c r="O3066" i="4" a="1"/>
  <c r="O3066" i="4" s="1"/>
  <c r="S3066" i="4" s="1"/>
  <c r="T3066" i="4" s="1"/>
  <c r="S2836" i="4"/>
  <c r="T2836" i="4" s="1"/>
  <c r="S2692" i="4"/>
  <c r="T2692" i="4" s="1"/>
  <c r="T3841" i="4"/>
  <c r="O3825" i="4" a="1"/>
  <c r="O3825" i="4" s="1"/>
  <c r="P3825" i="4" a="1"/>
  <c r="P3825" i="4" s="1"/>
  <c r="S3819" i="4"/>
  <c r="T3819" i="4" s="1"/>
  <c r="O3819" i="4" a="1"/>
  <c r="O3819" i="4" s="1"/>
  <c r="O3812" i="4" a="1"/>
  <c r="O3812" i="4" s="1"/>
  <c r="T3798" i="4"/>
  <c r="P3770" i="4" a="1"/>
  <c r="P3770" i="4" s="1"/>
  <c r="S3742" i="4"/>
  <c r="T3742" i="4" s="1"/>
  <c r="S3740" i="4"/>
  <c r="T3740" i="4" s="1"/>
  <c r="S3709" i="4"/>
  <c r="T3709" i="4" s="1"/>
  <c r="T3705" i="4"/>
  <c r="T3699" i="4"/>
  <c r="P3677" i="4" a="1"/>
  <c r="P3677" i="4" s="1"/>
  <c r="S3673" i="4"/>
  <c r="T3673" i="4" s="1"/>
  <c r="O3650" i="4" a="1"/>
  <c r="O3650" i="4" s="1"/>
  <c r="T3649" i="4"/>
  <c r="O3644" i="4" a="1"/>
  <c r="O3644" i="4" s="1"/>
  <c r="P3644" i="4" a="1"/>
  <c r="P3644" i="4" s="1"/>
  <c r="O3625" i="4" a="1"/>
  <c r="O3625" i="4" s="1"/>
  <c r="O3607" i="4" a="1"/>
  <c r="O3607" i="4" s="1"/>
  <c r="S3588" i="4"/>
  <c r="T3588" i="4" s="1"/>
  <c r="T3569" i="4"/>
  <c r="S3561" i="4"/>
  <c r="T3561" i="4" s="1"/>
  <c r="P3561" i="4" a="1"/>
  <c r="P3561" i="4" s="1"/>
  <c r="S3540" i="4"/>
  <c r="T3540" i="4" s="1"/>
  <c r="O3525" i="4" a="1"/>
  <c r="O3525" i="4" s="1"/>
  <c r="P3525" i="4" a="1"/>
  <c r="P3525" i="4" s="1"/>
  <c r="O3501" i="4" a="1"/>
  <c r="O3501" i="4" s="1"/>
  <c r="P3501" i="4" a="1"/>
  <c r="P3501" i="4" s="1"/>
  <c r="T3451" i="4"/>
  <c r="S3430" i="4"/>
  <c r="T3430" i="4" s="1"/>
  <c r="P3430" i="4" a="1"/>
  <c r="P3430" i="4" s="1"/>
  <c r="O3428" i="4" a="1"/>
  <c r="O3428" i="4" s="1"/>
  <c r="P3428" i="4" a="1"/>
  <c r="P3428" i="4" s="1"/>
  <c r="P3424" i="4" a="1"/>
  <c r="P3424" i="4" s="1"/>
  <c r="S3424" i="4"/>
  <c r="T3424" i="4" s="1"/>
  <c r="S3384" i="4"/>
  <c r="T3384" i="4" s="1"/>
  <c r="O3343" i="4" a="1"/>
  <c r="O3343" i="4" s="1"/>
  <c r="P3343" i="4" a="1"/>
  <c r="P3343" i="4" s="1"/>
  <c r="T3328" i="4"/>
  <c r="T3278" i="4"/>
  <c r="P3270" i="4" a="1"/>
  <c r="P3270" i="4" s="1"/>
  <c r="S3270" i="4"/>
  <c r="T3270" i="4" s="1"/>
  <c r="O3270" i="4" a="1"/>
  <c r="O3270" i="4" s="1"/>
  <c r="P3258" i="4" a="1"/>
  <c r="P3258" i="4" s="1"/>
  <c r="S3258" i="4"/>
  <c r="T3258" i="4" s="1"/>
  <c r="P3214" i="4" a="1"/>
  <c r="P3214" i="4" s="1"/>
  <c r="O3214" i="4" a="1"/>
  <c r="O3214" i="4" s="1"/>
  <c r="S3214" i="4"/>
  <c r="T3214" i="4" s="1"/>
  <c r="O3208" i="4" a="1"/>
  <c r="O3208" i="4" s="1"/>
  <c r="S3208" i="4"/>
  <c r="T3208" i="4" s="1"/>
  <c r="P3166" i="4" a="1"/>
  <c r="P3166" i="4" s="1"/>
  <c r="O3166" i="4" a="1"/>
  <c r="O3166" i="4" s="1"/>
  <c r="S3166" i="4"/>
  <c r="T3166" i="4" s="1"/>
  <c r="T3097" i="4"/>
  <c r="S3088" i="4"/>
  <c r="T3088" i="4" s="1"/>
  <c r="T3018" i="4"/>
  <c r="P3776" i="4" a="1"/>
  <c r="P3776" i="4" s="1"/>
  <c r="O3776" i="4" a="1"/>
  <c r="O3776" i="4" s="1"/>
  <c r="S3749" i="4"/>
  <c r="T3749" i="4" s="1"/>
  <c r="S3729" i="4"/>
  <c r="T3729" i="4" s="1"/>
  <c r="T3710" i="4"/>
  <c r="T3674" i="4"/>
  <c r="S3666" i="4"/>
  <c r="T3666" i="4" s="1"/>
  <c r="P3656" i="4" a="1"/>
  <c r="P3656" i="4" s="1"/>
  <c r="S3656" i="4"/>
  <c r="T3656" i="4" s="1"/>
  <c r="T3650" i="4"/>
  <c r="O3620" i="4" a="1"/>
  <c r="O3620" i="4" s="1"/>
  <c r="P3620" i="4" a="1"/>
  <c r="P3620" i="4" s="1"/>
  <c r="P3582" i="4" a="1"/>
  <c r="P3582" i="4" s="1"/>
  <c r="O3582" i="4" a="1"/>
  <c r="O3582" i="4" s="1"/>
  <c r="O3550" i="4" a="1"/>
  <c r="O3550" i="4" s="1"/>
  <c r="P3550" i="4" a="1"/>
  <c r="P3550" i="4" s="1"/>
  <c r="S3541" i="4"/>
  <c r="T3541" i="4" s="1"/>
  <c r="O3538" i="4" a="1"/>
  <c r="O3538" i="4" s="1"/>
  <c r="S3538" i="4"/>
  <c r="T3538" i="4" s="1"/>
  <c r="S3491" i="4"/>
  <c r="T3491" i="4" s="1"/>
  <c r="S3480" i="4"/>
  <c r="T3480" i="4" s="1"/>
  <c r="T3459" i="4"/>
  <c r="S3435" i="4"/>
  <c r="T3435" i="4" s="1"/>
  <c r="P3407" i="4" a="1"/>
  <c r="P3407" i="4" s="1"/>
  <c r="S3407" i="4"/>
  <c r="T3407" i="4" s="1"/>
  <c r="P3380" i="4" a="1"/>
  <c r="P3380" i="4" s="1"/>
  <c r="S3380" i="4" s="1"/>
  <c r="T3380" i="4" s="1"/>
  <c r="P3359" i="4" a="1"/>
  <c r="P3359" i="4" s="1"/>
  <c r="O3359" i="4" a="1"/>
  <c r="O3359" i="4" s="1"/>
  <c r="S3340" i="4"/>
  <c r="T3340" i="4" s="1"/>
  <c r="T3313" i="4"/>
  <c r="T3228" i="4"/>
  <c r="T3224" i="4"/>
  <c r="O3175" i="4" a="1"/>
  <c r="O3175" i="4" s="1"/>
  <c r="P3175" i="4" a="1"/>
  <c r="P3175" i="4" s="1"/>
  <c r="S3175" i="4" s="1"/>
  <c r="T3175" i="4" s="1"/>
  <c r="T3140" i="4"/>
  <c r="T3087" i="4"/>
  <c r="T3032" i="4"/>
  <c r="T2969" i="4"/>
  <c r="P2933" i="4" a="1"/>
  <c r="P2933" i="4" s="1"/>
  <c r="S2933" i="4" s="1"/>
  <c r="T2933" i="4" s="1"/>
  <c r="P2891" i="4" a="1"/>
  <c r="P2891" i="4" s="1"/>
  <c r="O2891" i="4" a="1"/>
  <c r="O2891" i="4" s="1"/>
  <c r="S2891" i="4" s="1"/>
  <c r="T2891" i="4" s="1"/>
  <c r="T2574" i="4"/>
  <c r="S2252" i="4"/>
  <c r="T2252" i="4" s="1"/>
  <c r="O2252" i="4" a="1"/>
  <c r="O2252" i="4" s="1"/>
  <c r="P2252" i="4" a="1"/>
  <c r="P2252" i="4" s="1"/>
  <c r="O2219" i="4" a="1"/>
  <c r="O2219" i="4" s="1"/>
  <c r="S2219" i="4"/>
  <c r="T2219" i="4" s="1"/>
  <c r="P2219" i="4" a="1"/>
  <c r="P2219" i="4" s="1"/>
  <c r="T3961" i="4"/>
  <c r="O3955" i="4" a="1"/>
  <c r="O3955" i="4" s="1"/>
  <c r="S3902" i="4"/>
  <c r="T3902" i="4" s="1"/>
  <c r="P3896" i="4" a="1"/>
  <c r="P3896" i="4" s="1"/>
  <c r="O3877" i="4" a="1"/>
  <c r="O3877" i="4" s="1"/>
  <c r="O3870" i="4" a="1"/>
  <c r="O3870" i="4" s="1"/>
  <c r="O3826" i="4" a="1"/>
  <c r="O3826" i="4" s="1"/>
  <c r="P3826" i="4" a="1"/>
  <c r="P3826" i="4" s="1"/>
  <c r="S3816" i="4"/>
  <c r="T3816" i="4" s="1"/>
  <c r="S3799" i="4"/>
  <c r="T3799" i="4" s="1"/>
  <c r="O3793" i="4" a="1"/>
  <c r="O3793" i="4" s="1"/>
  <c r="S3773" i="4"/>
  <c r="T3773" i="4" s="1"/>
  <c r="O3721" i="4" a="1"/>
  <c r="O3721" i="4" s="1"/>
  <c r="S3716" i="4"/>
  <c r="T3716" i="4" s="1"/>
  <c r="O3706" i="4" a="1"/>
  <c r="O3706" i="4" s="1"/>
  <c r="S3706" i="4"/>
  <c r="T3706" i="4" s="1"/>
  <c r="S3700" i="4"/>
  <c r="T3700" i="4" s="1"/>
  <c r="S3680" i="4"/>
  <c r="T3680" i="4" s="1"/>
  <c r="P3678" i="4" a="1"/>
  <c r="P3678" i="4" s="1"/>
  <c r="S3627" i="4"/>
  <c r="T3627" i="4" s="1"/>
  <c r="O3558" i="4" a="1"/>
  <c r="O3558" i="4" s="1"/>
  <c r="S3534" i="4"/>
  <c r="T3534" i="4" s="1"/>
  <c r="O3534" i="4" a="1"/>
  <c r="O3534" i="4" s="1"/>
  <c r="P3534" i="4" a="1"/>
  <c r="P3534" i="4" s="1"/>
  <c r="T3521" i="4"/>
  <c r="T3508" i="4"/>
  <c r="S3492" i="4"/>
  <c r="T3492" i="4" s="1"/>
  <c r="O3489" i="4" a="1"/>
  <c r="O3489" i="4" s="1"/>
  <c r="S3489" i="4"/>
  <c r="T3489" i="4" s="1"/>
  <c r="O3479" i="4" a="1"/>
  <c r="O3479" i="4" s="1"/>
  <c r="S3471" i="4"/>
  <c r="T3471" i="4" s="1"/>
  <c r="S3464" i="4"/>
  <c r="T3464" i="4" s="1"/>
  <c r="P3464" i="4" a="1"/>
  <c r="P3464" i="4" s="1"/>
  <c r="O3460" i="4" a="1"/>
  <c r="O3460" i="4" s="1"/>
  <c r="T3458" i="4"/>
  <c r="S3438" i="4"/>
  <c r="T3438" i="4" s="1"/>
  <c r="O3438" i="4" a="1"/>
  <c r="O3438" i="4" s="1"/>
  <c r="S3388" i="4"/>
  <c r="T3388" i="4" s="1"/>
  <c r="O3372" i="4" a="1"/>
  <c r="O3372" i="4" s="1"/>
  <c r="P3372" i="4" a="1"/>
  <c r="P3372" i="4" s="1"/>
  <c r="S3372" i="4" s="1"/>
  <c r="T3372" i="4" s="1"/>
  <c r="O3357" i="4" a="1"/>
  <c r="O3357" i="4" s="1"/>
  <c r="S3357" i="4" s="1"/>
  <c r="T3357" i="4" s="1"/>
  <c r="S3315" i="4"/>
  <c r="T3315" i="4" s="1"/>
  <c r="P3311" i="4" a="1"/>
  <c r="P3311" i="4" s="1"/>
  <c r="S3311" i="4" s="1"/>
  <c r="T3311" i="4" s="1"/>
  <c r="T3287" i="4"/>
  <c r="O3268" i="4" a="1"/>
  <c r="O3268" i="4" s="1"/>
  <c r="P3268" i="4" a="1"/>
  <c r="P3268" i="4" s="1"/>
  <c r="S3268" i="4"/>
  <c r="T3268" i="4" s="1"/>
  <c r="T3266" i="4"/>
  <c r="T3241" i="4"/>
  <c r="S3183" i="4"/>
  <c r="T3183" i="4" s="1"/>
  <c r="T3120" i="4"/>
  <c r="T3090" i="4"/>
  <c r="S3041" i="4"/>
  <c r="T3041" i="4" s="1"/>
  <c r="P2637" i="4" a="1"/>
  <c r="P2637" i="4" s="1"/>
  <c r="O2637" i="4" a="1"/>
  <c r="O2637" i="4" s="1"/>
  <c r="P2256" i="4" a="1"/>
  <c r="P2256" i="4" s="1"/>
  <c r="O2256" i="4" a="1"/>
  <c r="O2256" i="4" s="1"/>
  <c r="S2256" i="4"/>
  <c r="T2256" i="4" s="1"/>
  <c r="S3962" i="4"/>
  <c r="T3962" i="4" s="1"/>
  <c r="T3877" i="4"/>
  <c r="S3823" i="4"/>
  <c r="T3823" i="4" s="1"/>
  <c r="S3807" i="4"/>
  <c r="T3807" i="4" s="1"/>
  <c r="P3795" i="4" a="1"/>
  <c r="P3795" i="4" s="1"/>
  <c r="T3793" i="4"/>
  <c r="O3777" i="4" a="1"/>
  <c r="O3777" i="4" s="1"/>
  <c r="P3777" i="4" a="1"/>
  <c r="P3777" i="4" s="1"/>
  <c r="S3771" i="4"/>
  <c r="T3771" i="4" s="1"/>
  <c r="O3771" i="4" a="1"/>
  <c r="O3771" i="4" s="1"/>
  <c r="S3766" i="4"/>
  <c r="T3766" i="4" s="1"/>
  <c r="P3759" i="4" a="1"/>
  <c r="P3759" i="4" s="1"/>
  <c r="S3750" i="4"/>
  <c r="T3750" i="4" s="1"/>
  <c r="P3745" i="4" a="1"/>
  <c r="P3745" i="4" s="1"/>
  <c r="S3730" i="4"/>
  <c r="T3730" i="4" s="1"/>
  <c r="S3724" i="4"/>
  <c r="T3724" i="4" s="1"/>
  <c r="P3702" i="4" a="1"/>
  <c r="P3702" i="4" s="1"/>
  <c r="S3694" i="4"/>
  <c r="T3694" i="4" s="1"/>
  <c r="S3692" i="4"/>
  <c r="T3692" i="4" s="1"/>
  <c r="S3657" i="4"/>
  <c r="T3657" i="4" s="1"/>
  <c r="S3651" i="4"/>
  <c r="T3651" i="4" s="1"/>
  <c r="S3642" i="4"/>
  <c r="T3642" i="4" s="1"/>
  <c r="P3641" i="4" a="1"/>
  <c r="P3641" i="4" s="1"/>
  <c r="S3640" i="4"/>
  <c r="T3640" i="4" s="1"/>
  <c r="S3616" i="4"/>
  <c r="T3616" i="4" s="1"/>
  <c r="S3614" i="4"/>
  <c r="T3614" i="4" s="1"/>
  <c r="S3591" i="4"/>
  <c r="T3591" i="4" s="1"/>
  <c r="S3572" i="4"/>
  <c r="T3572" i="4" s="1"/>
  <c r="S3519" i="4"/>
  <c r="T3519" i="4" s="1"/>
  <c r="S3513" i="4"/>
  <c r="T3513" i="4" s="1"/>
  <c r="O3485" i="4" a="1"/>
  <c r="O3485" i="4" s="1"/>
  <c r="P3485" i="4" a="1"/>
  <c r="P3485" i="4" s="1"/>
  <c r="S3454" i="4"/>
  <c r="T3454" i="4" s="1"/>
  <c r="T3432" i="4"/>
  <c r="S3416" i="4"/>
  <c r="T3416" i="4" s="1"/>
  <c r="O3416" i="4" a="1"/>
  <c r="O3416" i="4" s="1"/>
  <c r="O3389" i="4" a="1"/>
  <c r="O3389" i="4" s="1"/>
  <c r="S3389" i="4" s="1"/>
  <c r="T3389" i="4" s="1"/>
  <c r="S3338" i="4"/>
  <c r="T3338" i="4" s="1"/>
  <c r="T3281" i="4"/>
  <c r="P3254" i="4" a="1"/>
  <c r="P3254" i="4" s="1"/>
  <c r="S3254" i="4"/>
  <c r="T3254" i="4" s="1"/>
  <c r="S3202" i="4"/>
  <c r="T3202" i="4" s="1"/>
  <c r="P3202" i="4" a="1"/>
  <c r="P3202" i="4" s="1"/>
  <c r="S3194" i="4"/>
  <c r="T3194" i="4" s="1"/>
  <c r="O3187" i="4" a="1"/>
  <c r="O3187" i="4" s="1"/>
  <c r="P3187" i="4" a="1"/>
  <c r="P3187" i="4" s="1"/>
  <c r="T3171" i="4"/>
  <c r="T3116" i="4"/>
  <c r="O3010" i="4" a="1"/>
  <c r="O3010" i="4" s="1"/>
  <c r="P3010" i="4" a="1"/>
  <c r="P3010" i="4" s="1"/>
  <c r="S3010" i="4" s="1"/>
  <c r="T3010" i="4" s="1"/>
  <c r="T3008" i="4"/>
  <c r="S2988" i="4"/>
  <c r="T2988" i="4" s="1"/>
  <c r="S2948" i="4"/>
  <c r="T2948" i="4" s="1"/>
  <c r="O3387" i="4" a="1"/>
  <c r="O3387" i="4" s="1"/>
  <c r="P3387" i="4" a="1"/>
  <c r="P3387" i="4" s="1"/>
  <c r="S3387" i="4" s="1"/>
  <c r="T3387" i="4" s="1"/>
  <c r="O3373" i="4" a="1"/>
  <c r="O3373" i="4" s="1"/>
  <c r="S3373" i="4" s="1"/>
  <c r="T3373" i="4" s="1"/>
  <c r="P3341" i="4" a="1"/>
  <c r="P3341" i="4" s="1"/>
  <c r="S3341" i="4" s="1"/>
  <c r="T3341" i="4" s="1"/>
  <c r="O3307" i="4" a="1"/>
  <c r="O3307" i="4" s="1"/>
  <c r="S3307" i="4" s="1"/>
  <c r="T3307" i="4" s="1"/>
  <c r="O3306" i="4" a="1"/>
  <c r="O3306" i="4" s="1"/>
  <c r="S3306" i="4" s="1"/>
  <c r="T3306" i="4" s="1"/>
  <c r="O3264" i="4" a="1"/>
  <c r="O3264" i="4" s="1"/>
  <c r="O3199" i="4" a="1"/>
  <c r="O3199" i="4" s="1"/>
  <c r="P3199" i="4" a="1"/>
  <c r="P3199" i="4" s="1"/>
  <c r="S3199" i="4" s="1"/>
  <c r="T3199" i="4" s="1"/>
  <c r="O3172" i="4" a="1"/>
  <c r="O3172" i="4" s="1"/>
  <c r="P3172" i="4" a="1"/>
  <c r="P3172" i="4" s="1"/>
  <c r="S3101" i="4"/>
  <c r="T3101" i="4" s="1"/>
  <c r="O3076" i="4" a="1"/>
  <c r="O3076" i="4" s="1"/>
  <c r="P3076" i="4" a="1"/>
  <c r="P3076" i="4" s="1"/>
  <c r="S3076" i="4" s="1"/>
  <c r="T3076" i="4" s="1"/>
  <c r="T3017" i="4"/>
  <c r="S3011" i="4"/>
  <c r="T3011" i="4" s="1"/>
  <c r="T3003" i="4"/>
  <c r="P2945" i="4" a="1"/>
  <c r="P2945" i="4" s="1"/>
  <c r="S2945" i="4"/>
  <c r="T2945" i="4" s="1"/>
  <c r="P2566" i="4" a="1"/>
  <c r="P2566" i="4" s="1"/>
  <c r="O2566" i="4" a="1"/>
  <c r="O2566" i="4" s="1"/>
  <c r="S2324" i="4"/>
  <c r="T2324" i="4" s="1"/>
  <c r="O2324" i="4" a="1"/>
  <c r="O2324" i="4" s="1"/>
  <c r="P2324" i="4" a="1"/>
  <c r="P2324" i="4" s="1"/>
  <c r="O3316" i="4" a="1"/>
  <c r="O3316" i="4" s="1"/>
  <c r="P3316" i="4" a="1"/>
  <c r="P3316" i="4" s="1"/>
  <c r="P3302" i="4" a="1"/>
  <c r="P3302" i="4" s="1"/>
  <c r="S3302" i="4" s="1"/>
  <c r="T3302" i="4" s="1"/>
  <c r="P3251" i="4" a="1"/>
  <c r="P3251" i="4" s="1"/>
  <c r="S3250" i="4"/>
  <c r="T3250" i="4" s="1"/>
  <c r="O3235" i="4" a="1"/>
  <c r="O3235" i="4" s="1"/>
  <c r="P3235" i="4" a="1"/>
  <c r="P3235" i="4" s="1"/>
  <c r="T3223" i="4"/>
  <c r="S3207" i="4"/>
  <c r="T3207" i="4" s="1"/>
  <c r="O3160" i="4" a="1"/>
  <c r="O3160" i="4" s="1"/>
  <c r="S3160" i="4" s="1"/>
  <c r="T3160" i="4" s="1"/>
  <c r="O3139" i="4" a="1"/>
  <c r="O3139" i="4" s="1"/>
  <c r="P3139" i="4" a="1"/>
  <c r="P3139" i="4" s="1"/>
  <c r="S3106" i="4"/>
  <c r="T3106" i="4" s="1"/>
  <c r="P3106" i="4" a="1"/>
  <c r="P3106" i="4" s="1"/>
  <c r="P3104" i="4" a="1"/>
  <c r="P3104" i="4" s="1"/>
  <c r="S3104" i="4" s="1"/>
  <c r="T3104" i="4" s="1"/>
  <c r="T3053" i="4"/>
  <c r="T3047" i="4"/>
  <c r="T3044" i="4"/>
  <c r="P2995" i="4" a="1"/>
  <c r="P2995" i="4" s="1"/>
  <c r="O2995" i="4" a="1"/>
  <c r="O2995" i="4" s="1"/>
  <c r="P2959" i="4" a="1"/>
  <c r="P2959" i="4" s="1"/>
  <c r="O2959" i="4" a="1"/>
  <c r="O2959" i="4" s="1"/>
  <c r="S2908" i="4"/>
  <c r="T2908" i="4" s="1"/>
  <c r="O2854" i="4" a="1"/>
  <c r="O2854" i="4" s="1"/>
  <c r="P2854" i="4" a="1"/>
  <c r="P2854" i="4" s="1"/>
  <c r="S2854" i="4" s="1"/>
  <c r="T2854" i="4" s="1"/>
  <c r="T2631" i="4"/>
  <c r="P2605" i="4" a="1"/>
  <c r="P2605" i="4" s="1"/>
  <c r="O2605" i="4" a="1"/>
  <c r="O2605" i="4" s="1"/>
  <c r="S2605" i="4"/>
  <c r="T2605" i="4" s="1"/>
  <c r="P2388" i="4" a="1"/>
  <c r="P2388" i="4" s="1"/>
  <c r="S2388" i="4"/>
  <c r="T2388" i="4" s="1"/>
  <c r="O2388" i="4" a="1"/>
  <c r="O2388" i="4" s="1"/>
  <c r="S3368" i="4"/>
  <c r="T3368" i="4" s="1"/>
  <c r="S3247" i="4"/>
  <c r="T3247" i="4" s="1"/>
  <c r="O3247" i="4" a="1"/>
  <c r="O3247" i="4" s="1"/>
  <c r="P3247" i="4" a="1"/>
  <c r="P3247" i="4" s="1"/>
  <c r="S3203" i="4"/>
  <c r="T3203" i="4" s="1"/>
  <c r="T3197" i="4"/>
  <c r="O3151" i="4" a="1"/>
  <c r="O3151" i="4" s="1"/>
  <c r="P3151" i="4" a="1"/>
  <c r="P3151" i="4" s="1"/>
  <c r="S3151" i="4" s="1"/>
  <c r="T3151" i="4" s="1"/>
  <c r="O3127" i="4" a="1"/>
  <c r="O3127" i="4" s="1"/>
  <c r="S3127" i="4" s="1"/>
  <c r="T3127" i="4" s="1"/>
  <c r="S3036" i="4"/>
  <c r="T3036" i="4" s="1"/>
  <c r="O3023" i="4" a="1"/>
  <c r="O3023" i="4" s="1"/>
  <c r="S3023" i="4" s="1"/>
  <c r="T3023" i="4" s="1"/>
  <c r="S3016" i="4"/>
  <c r="T3016" i="4" s="1"/>
  <c r="S2940" i="4"/>
  <c r="T2940" i="4" s="1"/>
  <c r="P2917" i="4" a="1"/>
  <c r="P2917" i="4" s="1"/>
  <c r="S2917" i="4" s="1"/>
  <c r="T2917" i="4" s="1"/>
  <c r="O2917" i="4" a="1"/>
  <c r="O2917" i="4" s="1"/>
  <c r="P2886" i="4" a="1"/>
  <c r="P2886" i="4" s="1"/>
  <c r="O2886" i="4" a="1"/>
  <c r="O2886" i="4" s="1"/>
  <c r="S2843" i="4"/>
  <c r="T2843" i="4" s="1"/>
  <c r="P2819" i="4" a="1"/>
  <c r="P2819" i="4" s="1"/>
  <c r="O2819" i="4" a="1"/>
  <c r="O2819" i="4" s="1"/>
  <c r="O2733" i="4" a="1"/>
  <c r="O2733" i="4" s="1"/>
  <c r="P2733" i="4" a="1"/>
  <c r="P2733" i="4" s="1"/>
  <c r="S2733" i="4"/>
  <c r="T2733" i="4" s="1"/>
  <c r="T2487" i="4"/>
  <c r="O2442" i="4" a="1"/>
  <c r="O2442" i="4" s="1"/>
  <c r="P2442" i="4" a="1"/>
  <c r="P2442" i="4" s="1"/>
  <c r="T3245" i="4"/>
  <c r="T3212" i="4"/>
  <c r="P3169" i="4" a="1"/>
  <c r="P3169" i="4" s="1"/>
  <c r="S3169" i="4" s="1"/>
  <c r="T3169" i="4" s="1"/>
  <c r="T3164" i="4"/>
  <c r="P3158" i="4" a="1"/>
  <c r="P3158" i="4" s="1"/>
  <c r="S3158" i="4" s="1"/>
  <c r="T3158" i="4" s="1"/>
  <c r="S3154" i="4"/>
  <c r="T3154" i="4" s="1"/>
  <c r="P3154" i="4" a="1"/>
  <c r="P3154" i="4" s="1"/>
  <c r="P3058" i="4" a="1"/>
  <c r="P3058" i="4" s="1"/>
  <c r="S3058" i="4" s="1"/>
  <c r="T3058" i="4" s="1"/>
  <c r="P3056" i="4" a="1"/>
  <c r="P3056" i="4" s="1"/>
  <c r="S3056" i="4" s="1"/>
  <c r="T3056" i="4" s="1"/>
  <c r="S3029" i="4"/>
  <c r="T3029" i="4" s="1"/>
  <c r="P3007" i="4" a="1"/>
  <c r="P3007" i="4" s="1"/>
  <c r="S3007" i="4" s="1"/>
  <c r="T3007" i="4" s="1"/>
  <c r="O3000" i="4" a="1"/>
  <c r="O3000" i="4" s="1"/>
  <c r="P3000" i="4" a="1"/>
  <c r="P3000" i="4" s="1"/>
  <c r="O2984" i="4" a="1"/>
  <c r="O2984" i="4" s="1"/>
  <c r="P2984" i="4" a="1"/>
  <c r="P2984" i="4" s="1"/>
  <c r="S2984" i="4" s="1"/>
  <c r="T2984" i="4" s="1"/>
  <c r="S2977" i="4"/>
  <c r="T2977" i="4" s="1"/>
  <c r="T2963" i="4"/>
  <c r="T2915" i="4"/>
  <c r="P2797" i="4" a="1"/>
  <c r="P2797" i="4" s="1"/>
  <c r="S2797" i="4"/>
  <c r="T2797" i="4" s="1"/>
  <c r="P2401" i="4" a="1"/>
  <c r="P2401" i="4" s="1"/>
  <c r="O2401" i="4" a="1"/>
  <c r="O2401" i="4" s="1"/>
  <c r="O1990" i="4" a="1"/>
  <c r="O1990" i="4" s="1"/>
  <c r="P1990" i="4" a="1"/>
  <c r="P1990" i="4" s="1"/>
  <c r="P3467" i="4" a="1"/>
  <c r="P3467" i="4" s="1"/>
  <c r="S3467" i="4"/>
  <c r="T3467" i="4" s="1"/>
  <c r="P3443" i="4" a="1"/>
  <c r="P3443" i="4" s="1"/>
  <c r="O3443" i="4" a="1"/>
  <c r="O3443" i="4" s="1"/>
  <c r="S3370" i="4"/>
  <c r="T3370" i="4" s="1"/>
  <c r="T3293" i="4"/>
  <c r="T3260" i="4"/>
  <c r="P3174" i="4" a="1"/>
  <c r="P3174" i="4" s="1"/>
  <c r="S3174" i="4" s="1"/>
  <c r="T3174" i="4" s="1"/>
  <c r="O3174" i="4" a="1"/>
  <c r="O3174" i="4" s="1"/>
  <c r="S3152" i="4"/>
  <c r="T3152" i="4" s="1"/>
  <c r="S3037" i="4"/>
  <c r="T3037" i="4" s="1"/>
  <c r="O3028" i="4" a="1"/>
  <c r="O3028" i="4" s="1"/>
  <c r="P3028" i="4" a="1"/>
  <c r="P3028" i="4" s="1"/>
  <c r="S3028" i="4" s="1"/>
  <c r="T3028" i="4" s="1"/>
  <c r="S3012" i="4"/>
  <c r="T3012" i="4" s="1"/>
  <c r="O2966" i="4" a="1"/>
  <c r="O2966" i="4" s="1"/>
  <c r="P2966" i="4" a="1"/>
  <c r="P2966" i="4" s="1"/>
  <c r="S2928" i="4"/>
  <c r="T2928" i="4" s="1"/>
  <c r="O2896" i="4" a="1"/>
  <c r="O2896" i="4" s="1"/>
  <c r="P2896" i="4" a="1"/>
  <c r="P2896" i="4" s="1"/>
  <c r="S2717" i="4"/>
  <c r="T2717" i="4" s="1"/>
  <c r="O2717" i="4" a="1"/>
  <c r="O2717" i="4" s="1"/>
  <c r="P2717" i="4" a="1"/>
  <c r="P2717" i="4" s="1"/>
  <c r="P2650" i="4" a="1"/>
  <c r="P2650" i="4" s="1"/>
  <c r="O2650" i="4" a="1"/>
  <c r="O2650" i="4" s="1"/>
  <c r="P2604" i="4" a="1"/>
  <c r="P2604" i="4" s="1"/>
  <c r="O2604" i="4" a="1"/>
  <c r="O2604" i="4" s="1"/>
  <c r="S2489" i="4"/>
  <c r="T2489" i="4" s="1"/>
  <c r="P2424" i="4" a="1"/>
  <c r="P2424" i="4" s="1"/>
  <c r="S2424" i="4" s="1"/>
  <c r="T2424" i="4" s="1"/>
  <c r="O2424" i="4" a="1"/>
  <c r="O2424" i="4" s="1"/>
  <c r="S1976" i="4"/>
  <c r="T1976" i="4" s="1"/>
  <c r="O1976" i="4" a="1"/>
  <c r="O1976" i="4" s="1"/>
  <c r="P1976" i="4" a="1"/>
  <c r="P1976" i="4" s="1"/>
  <c r="S3603" i="4"/>
  <c r="T3603" i="4" s="1"/>
  <c r="S3579" i="4"/>
  <c r="T3579" i="4" s="1"/>
  <c r="S3516" i="4"/>
  <c r="T3516" i="4" s="1"/>
  <c r="S3510" i="4"/>
  <c r="T3510" i="4" s="1"/>
  <c r="S3498" i="4"/>
  <c r="T3498" i="4" s="1"/>
  <c r="O3481" i="4" a="1"/>
  <c r="O3481" i="4" s="1"/>
  <c r="P3481" i="4" a="1"/>
  <c r="P3481" i="4" s="1"/>
  <c r="T3449" i="4"/>
  <c r="P3419" i="4" a="1"/>
  <c r="P3419" i="4" s="1"/>
  <c r="S3419" i="4"/>
  <c r="T3419" i="4" s="1"/>
  <c r="P3395" i="4" a="1"/>
  <c r="P3395" i="4" s="1"/>
  <c r="O3395" i="4" a="1"/>
  <c r="O3395" i="4" s="1"/>
  <c r="S3378" i="4"/>
  <c r="T3378" i="4" s="1"/>
  <c r="S3364" i="4"/>
  <c r="T3364" i="4" s="1"/>
  <c r="P3318" i="4" a="1"/>
  <c r="P3318" i="4" s="1"/>
  <c r="S3318" i="4" s="1"/>
  <c r="T3318" i="4" s="1"/>
  <c r="O3256" i="4" a="1"/>
  <c r="O3256" i="4" s="1"/>
  <c r="S3256" i="4"/>
  <c r="T3256" i="4" s="1"/>
  <c r="T3236" i="4"/>
  <c r="S3235" i="4"/>
  <c r="T3235" i="4" s="1"/>
  <c r="S3201" i="4"/>
  <c r="T3201" i="4" s="1"/>
  <c r="S3179" i="4"/>
  <c r="T3179" i="4" s="1"/>
  <c r="P3167" i="4" a="1"/>
  <c r="P3167" i="4" s="1"/>
  <c r="S3167" i="4" s="1"/>
  <c r="T3167" i="4" s="1"/>
  <c r="O3167" i="4" a="1"/>
  <c r="O3167" i="4" s="1"/>
  <c r="O3105" i="4" a="1"/>
  <c r="O3105" i="4" s="1"/>
  <c r="S3105" i="4" s="1"/>
  <c r="T3105" i="4" s="1"/>
  <c r="T3080" i="4"/>
  <c r="O3067" i="4" a="1"/>
  <c r="O3067" i="4" s="1"/>
  <c r="S3067" i="4"/>
  <c r="T3067" i="4" s="1"/>
  <c r="P2976" i="4" a="1"/>
  <c r="P2976" i="4" s="1"/>
  <c r="S2976" i="4" s="1"/>
  <c r="T2976" i="4" s="1"/>
  <c r="P2938" i="4" a="1"/>
  <c r="P2938" i="4" s="1"/>
  <c r="S2938" i="4" s="1"/>
  <c r="T2938" i="4" s="1"/>
  <c r="O2932" i="4" a="1"/>
  <c r="O2932" i="4" s="1"/>
  <c r="P2932" i="4" a="1"/>
  <c r="P2932" i="4" s="1"/>
  <c r="P2866" i="4" a="1"/>
  <c r="P2866" i="4" s="1"/>
  <c r="S2866" i="4" s="1"/>
  <c r="T2866" i="4" s="1"/>
  <c r="O2866" i="4" a="1"/>
  <c r="O2866" i="4" s="1"/>
  <c r="O2807" i="4" a="1"/>
  <c r="O2807" i="4" s="1"/>
  <c r="P2807" i="4" a="1"/>
  <c r="P2807" i="4" s="1"/>
  <c r="S2807" i="4" s="1"/>
  <c r="T2807" i="4" s="1"/>
  <c r="S2719" i="4"/>
  <c r="T2719" i="4" s="1"/>
  <c r="O2719" i="4" a="1"/>
  <c r="O2719" i="4" s="1"/>
  <c r="P2719" i="4" a="1"/>
  <c r="P2719" i="4" s="1"/>
  <c r="O2681" i="4" a="1"/>
  <c r="O2681" i="4" s="1"/>
  <c r="P2681" i="4" a="1"/>
  <c r="P2681" i="4" s="1"/>
  <c r="S2681" i="4" s="1"/>
  <c r="T2681" i="4" s="1"/>
  <c r="T2562" i="4"/>
  <c r="T2258" i="4"/>
  <c r="O3565" i="4" a="1"/>
  <c r="O3565" i="4" s="1"/>
  <c r="S3565" i="4"/>
  <c r="T3565" i="4" s="1"/>
  <c r="S3559" i="4"/>
  <c r="T3559" i="4" s="1"/>
  <c r="S3468" i="4"/>
  <c r="T3468" i="4" s="1"/>
  <c r="S3462" i="4"/>
  <c r="T3462" i="4" s="1"/>
  <c r="S3450" i="4"/>
  <c r="T3450" i="4" s="1"/>
  <c r="O3433" i="4" a="1"/>
  <c r="O3433" i="4" s="1"/>
  <c r="P3433" i="4" a="1"/>
  <c r="P3433" i="4" s="1"/>
  <c r="S3401" i="4"/>
  <c r="T3401" i="4" s="1"/>
  <c r="P3371" i="4" a="1"/>
  <c r="P3371" i="4" s="1"/>
  <c r="S3371" i="4" s="1"/>
  <c r="T3371" i="4" s="1"/>
  <c r="P3347" i="4" a="1"/>
  <c r="P3347" i="4" s="1"/>
  <c r="S3347" i="4" s="1"/>
  <c r="T3347" i="4" s="1"/>
  <c r="O3347" i="4" a="1"/>
  <c r="O3347" i="4" s="1"/>
  <c r="S3264" i="4"/>
  <c r="T3264" i="4" s="1"/>
  <c r="S3168" i="4"/>
  <c r="T3168" i="4" s="1"/>
  <c r="S3163" i="4"/>
  <c r="T3163" i="4" s="1"/>
  <c r="O3159" i="4" a="1"/>
  <c r="O3159" i="4" s="1"/>
  <c r="S3159" i="4" s="1"/>
  <c r="T3159" i="4" s="1"/>
  <c r="S3136" i="4"/>
  <c r="T3136" i="4" s="1"/>
  <c r="O3103" i="4" a="1"/>
  <c r="O3103" i="4" s="1"/>
  <c r="P3103" i="4" a="1"/>
  <c r="P3103" i="4" s="1"/>
  <c r="S3103" i="4" s="1"/>
  <c r="T3103" i="4" s="1"/>
  <c r="O3091" i="4" a="1"/>
  <c r="O3091" i="4" s="1"/>
  <c r="P3091" i="4" a="1"/>
  <c r="P3091" i="4" s="1"/>
  <c r="S3091" i="4" s="1"/>
  <c r="T3091" i="4" s="1"/>
  <c r="S2993" i="4"/>
  <c r="T2993" i="4" s="1"/>
  <c r="T2942" i="4"/>
  <c r="P2912" i="4" a="1"/>
  <c r="P2912" i="4" s="1"/>
  <c r="O2912" i="4" a="1"/>
  <c r="O2912" i="4" s="1"/>
  <c r="O2840" i="4" a="1"/>
  <c r="O2840" i="4" s="1"/>
  <c r="P2840" i="4" a="1"/>
  <c r="P2840" i="4" s="1"/>
  <c r="S2840" i="4" s="1"/>
  <c r="T2840" i="4" s="1"/>
  <c r="O2762" i="4" a="1"/>
  <c r="O2762" i="4" s="1"/>
  <c r="S2762" i="4"/>
  <c r="T2762" i="4" s="1"/>
  <c r="P2762" i="4" a="1"/>
  <c r="P2762" i="4" s="1"/>
  <c r="S2131" i="4"/>
  <c r="T2131" i="4" s="1"/>
  <c r="O2131" i="4" a="1"/>
  <c r="O2131" i="4" s="1"/>
  <c r="P2131" i="4" a="1"/>
  <c r="P2131" i="4" s="1"/>
  <c r="P1984" i="4" a="1"/>
  <c r="P1984" i="4" s="1"/>
  <c r="O1984" i="4" a="1"/>
  <c r="O1984" i="4" s="1"/>
  <c r="S1984" i="4"/>
  <c r="T1984" i="4" s="1"/>
  <c r="O3531" i="4" a="1"/>
  <c r="O3531" i="4" s="1"/>
  <c r="P3531" i="4" a="1"/>
  <c r="P3531" i="4" s="1"/>
  <c r="O3517" i="4" a="1"/>
  <c r="O3517" i="4" s="1"/>
  <c r="S3517" i="4"/>
  <c r="T3517" i="4" s="1"/>
  <c r="S3511" i="4"/>
  <c r="T3511" i="4" s="1"/>
  <c r="S3420" i="4"/>
  <c r="T3420" i="4" s="1"/>
  <c r="S3414" i="4"/>
  <c r="T3414" i="4" s="1"/>
  <c r="S3402" i="4"/>
  <c r="T3402" i="4" s="1"/>
  <c r="O3385" i="4" a="1"/>
  <c r="O3385" i="4" s="1"/>
  <c r="P3385" i="4" a="1"/>
  <c r="P3385" i="4" s="1"/>
  <c r="P3367" i="4" a="1"/>
  <c r="P3367" i="4" s="1"/>
  <c r="S3367" i="4" s="1"/>
  <c r="T3367" i="4" s="1"/>
  <c r="S3362" i="4"/>
  <c r="T3362" i="4" s="1"/>
  <c r="S3353" i="4"/>
  <c r="T3353" i="4" s="1"/>
  <c r="O3304" i="4" a="1"/>
  <c r="O3304" i="4" s="1"/>
  <c r="S3304" i="4"/>
  <c r="T3304" i="4" s="1"/>
  <c r="T3284" i="4"/>
  <c r="S3249" i="4"/>
  <c r="T3249" i="4" s="1"/>
  <c r="O3220" i="4" a="1"/>
  <c r="O3220" i="4" s="1"/>
  <c r="P3220" i="4" a="1"/>
  <c r="P3220" i="4" s="1"/>
  <c r="S3217" i="4"/>
  <c r="T3217" i="4" s="1"/>
  <c r="P3206" i="4" a="1"/>
  <c r="P3206" i="4" s="1"/>
  <c r="S3206" i="4"/>
  <c r="T3206" i="4" s="1"/>
  <c r="P3126" i="4" a="1"/>
  <c r="P3126" i="4" s="1"/>
  <c r="S3126" i="4" s="1"/>
  <c r="T3126" i="4" s="1"/>
  <c r="O3126" i="4" a="1"/>
  <c r="O3126" i="4" s="1"/>
  <c r="O3111" i="4" a="1"/>
  <c r="O3111" i="4" s="1"/>
  <c r="S3111" i="4" s="1"/>
  <c r="T3111" i="4" s="1"/>
  <c r="S3092" i="4"/>
  <c r="T3092" i="4" s="1"/>
  <c r="O3064" i="4" a="1"/>
  <c r="O3064" i="4" s="1"/>
  <c r="S3064" i="4"/>
  <c r="T3064" i="4" s="1"/>
  <c r="P3064" i="4" a="1"/>
  <c r="P3064" i="4" s="1"/>
  <c r="P3062" i="4" a="1"/>
  <c r="P3062" i="4" s="1"/>
  <c r="S3062" i="4"/>
  <c r="T3062" i="4" s="1"/>
  <c r="S3049" i="4"/>
  <c r="T3049" i="4" s="1"/>
  <c r="S3046" i="4"/>
  <c r="T3046" i="4" s="1"/>
  <c r="S3014" i="4"/>
  <c r="T3014" i="4" s="1"/>
  <c r="S3006" i="4"/>
  <c r="T3006" i="4" s="1"/>
  <c r="S2987" i="4"/>
  <c r="T2987" i="4" s="1"/>
  <c r="P2960" i="4" a="1"/>
  <c r="P2960" i="4" s="1"/>
  <c r="S2960" i="4" s="1"/>
  <c r="T2960" i="4" s="1"/>
  <c r="O2960" i="4" a="1"/>
  <c r="O2960" i="4" s="1"/>
  <c r="O2953" i="4" a="1"/>
  <c r="O2953" i="4" s="1"/>
  <c r="S2953" i="4" s="1"/>
  <c r="T2953" i="4" s="1"/>
  <c r="P2953" i="4" a="1"/>
  <c r="P2953" i="4" s="1"/>
  <c r="S2884" i="4"/>
  <c r="T2884" i="4" s="1"/>
  <c r="S2881" i="4"/>
  <c r="T2881" i="4" s="1"/>
  <c r="P2868" i="4" a="1"/>
  <c r="P2868" i="4" s="1"/>
  <c r="O2868" i="4" a="1"/>
  <c r="O2868" i="4" s="1"/>
  <c r="O2747" i="4" a="1"/>
  <c r="O2747" i="4" s="1"/>
  <c r="P2747" i="4" a="1"/>
  <c r="P2747" i="4" s="1"/>
  <c r="S2747" i="4"/>
  <c r="T2747" i="4" s="1"/>
  <c r="T2688" i="4"/>
  <c r="T2630" i="4"/>
  <c r="S2512" i="4"/>
  <c r="T2512" i="4" s="1"/>
  <c r="O1982" i="4" a="1"/>
  <c r="O1982" i="4" s="1"/>
  <c r="S1982" i="4"/>
  <c r="T1982" i="4" s="1"/>
  <c r="P1982" i="4" a="1"/>
  <c r="P1982" i="4" s="1"/>
  <c r="S3121" i="4"/>
  <c r="T3121" i="4" s="1"/>
  <c r="O3078" i="4" a="1"/>
  <c r="O3078" i="4" s="1"/>
  <c r="S3073" i="4"/>
  <c r="T3073" i="4" s="1"/>
  <c r="O3071" i="4" a="1"/>
  <c r="O3071" i="4" s="1"/>
  <c r="S3071" i="4" s="1"/>
  <c r="T3071" i="4" s="1"/>
  <c r="O3030" i="4" a="1"/>
  <c r="O3030" i="4" s="1"/>
  <c r="S3030" i="4" s="1"/>
  <c r="T3030" i="4" s="1"/>
  <c r="S3025" i="4"/>
  <c r="T3025" i="4" s="1"/>
  <c r="O3012" i="4" a="1"/>
  <c r="O3012" i="4" s="1"/>
  <c r="O2987" i="4" a="1"/>
  <c r="O2987" i="4" s="1"/>
  <c r="O2971" i="4" a="1"/>
  <c r="O2971" i="4" s="1"/>
  <c r="S2971" i="4" s="1"/>
  <c r="T2971" i="4" s="1"/>
  <c r="P2954" i="4" a="1"/>
  <c r="P2954" i="4" s="1"/>
  <c r="S2954" i="4" s="1"/>
  <c r="T2954" i="4" s="1"/>
  <c r="O2944" i="4" a="1"/>
  <c r="O2944" i="4" s="1"/>
  <c r="S2944" i="4" s="1"/>
  <c r="T2944" i="4" s="1"/>
  <c r="S2931" i="4"/>
  <c r="T2931" i="4" s="1"/>
  <c r="O2900" i="4" a="1"/>
  <c r="O2900" i="4" s="1"/>
  <c r="S2900" i="4" s="1"/>
  <c r="T2900" i="4" s="1"/>
  <c r="S2883" i="4"/>
  <c r="T2883" i="4" s="1"/>
  <c r="S2880" i="4"/>
  <c r="T2880" i="4" s="1"/>
  <c r="O2864" i="4" a="1"/>
  <c r="O2864" i="4" s="1"/>
  <c r="S2864" i="4" s="1"/>
  <c r="T2864" i="4" s="1"/>
  <c r="S2860" i="4"/>
  <c r="T2860" i="4" s="1"/>
  <c r="O2858" i="4" a="1"/>
  <c r="O2858" i="4" s="1"/>
  <c r="P2858" i="4" a="1"/>
  <c r="P2858" i="4" s="1"/>
  <c r="S2858" i="4" s="1"/>
  <c r="T2858" i="4" s="1"/>
  <c r="O2831" i="4" a="1"/>
  <c r="O2831" i="4" s="1"/>
  <c r="P2831" i="4" a="1"/>
  <c r="P2831" i="4" s="1"/>
  <c r="S2824" i="4"/>
  <c r="T2824" i="4" s="1"/>
  <c r="T2787" i="4"/>
  <c r="T2765" i="4"/>
  <c r="P2712" i="4" a="1"/>
  <c r="P2712" i="4" s="1"/>
  <c r="S2712" i="4"/>
  <c r="T2712" i="4" s="1"/>
  <c r="O2712" i="4" a="1"/>
  <c r="O2712" i="4" s="1"/>
  <c r="O2706" i="4" a="1"/>
  <c r="O2706" i="4" s="1"/>
  <c r="P2706" i="4" a="1"/>
  <c r="P2706" i="4" s="1"/>
  <c r="O2687" i="4" a="1"/>
  <c r="O2687" i="4" s="1"/>
  <c r="S2687" i="4" s="1"/>
  <c r="T2687" i="4" s="1"/>
  <c r="O2629" i="4" a="1"/>
  <c r="O2629" i="4" s="1"/>
  <c r="S2629" i="4" s="1"/>
  <c r="T2629" i="4" s="1"/>
  <c r="P2627" i="4" a="1"/>
  <c r="P2627" i="4" s="1"/>
  <c r="S2627" i="4" s="1"/>
  <c r="T2627" i="4" s="1"/>
  <c r="S2625" i="4"/>
  <c r="T2625" i="4" s="1"/>
  <c r="O2625" i="4" a="1"/>
  <c r="O2625" i="4" s="1"/>
  <c r="P2625" i="4" a="1"/>
  <c r="P2625" i="4" s="1"/>
  <c r="T2573" i="4"/>
  <c r="S2531" i="4"/>
  <c r="T2531" i="4" s="1"/>
  <c r="P2510" i="4" a="1"/>
  <c r="P2510" i="4" s="1"/>
  <c r="S2510" i="4" s="1"/>
  <c r="T2510" i="4" s="1"/>
  <c r="O2510" i="4" a="1"/>
  <c r="O2510" i="4" s="1"/>
  <c r="O2499" i="4" a="1"/>
  <c r="O2499" i="4" s="1"/>
  <c r="P2499" i="4" a="1"/>
  <c r="P2499" i="4" s="1"/>
  <c r="S2499" i="4" s="1"/>
  <c r="T2499" i="4" s="1"/>
  <c r="T2493" i="4"/>
  <c r="T2490" i="4"/>
  <c r="O2477" i="4" a="1"/>
  <c r="O2477" i="4" s="1"/>
  <c r="P2477" i="4" a="1"/>
  <c r="P2477" i="4" s="1"/>
  <c r="T2392" i="4"/>
  <c r="S2363" i="4"/>
  <c r="T2363" i="4" s="1"/>
  <c r="P2363" i="4" a="1"/>
  <c r="P2363" i="4" s="1"/>
  <c r="S2347" i="4"/>
  <c r="T2347" i="4" s="1"/>
  <c r="O2347" i="4" a="1"/>
  <c r="O2347" i="4" s="1"/>
  <c r="P2347" i="4" a="1"/>
  <c r="P2347" i="4" s="1"/>
  <c r="O2270" i="4" a="1"/>
  <c r="O2270" i="4" s="1"/>
  <c r="P2270" i="4" a="1"/>
  <c r="P2270" i="4" s="1"/>
  <c r="S2270" i="4"/>
  <c r="T2270" i="4" s="1"/>
  <c r="P2148" i="4" a="1"/>
  <c r="P2148" i="4" s="1"/>
  <c r="O2148" i="4" a="1"/>
  <c r="O2148" i="4" s="1"/>
  <c r="S2148" i="4"/>
  <c r="T2148" i="4" s="1"/>
  <c r="T2142" i="4"/>
  <c r="S3063" i="4"/>
  <c r="T3063" i="4" s="1"/>
  <c r="S3057" i="4"/>
  <c r="T3057" i="4" s="1"/>
  <c r="P3031" i="4" a="1"/>
  <c r="P3031" i="4" s="1"/>
  <c r="O3024" i="4" a="1"/>
  <c r="O3024" i="4" s="1"/>
  <c r="S3024" i="4" s="1"/>
  <c r="T3024" i="4" s="1"/>
  <c r="O3013" i="4" a="1"/>
  <c r="O3013" i="4" s="1"/>
  <c r="S3013" i="4" s="1"/>
  <c r="T3013" i="4" s="1"/>
  <c r="P3004" i="4" a="1"/>
  <c r="P3004" i="4" s="1"/>
  <c r="S2975" i="4"/>
  <c r="T2975" i="4" s="1"/>
  <c r="O2972" i="4" a="1"/>
  <c r="O2972" i="4" s="1"/>
  <c r="S2947" i="4"/>
  <c r="T2947" i="4" s="1"/>
  <c r="S2937" i="4"/>
  <c r="T2937" i="4" s="1"/>
  <c r="T2919" i="4"/>
  <c r="O2903" i="4" a="1"/>
  <c r="O2903" i="4" s="1"/>
  <c r="P2903" i="4" a="1"/>
  <c r="P2903" i="4" s="1"/>
  <c r="S2903" i="4" s="1"/>
  <c r="T2903" i="4" s="1"/>
  <c r="P2862" i="4" a="1"/>
  <c r="P2862" i="4" s="1"/>
  <c r="O2862" i="4" a="1"/>
  <c r="O2862" i="4" s="1"/>
  <c r="S2835" i="4"/>
  <c r="T2835" i="4" s="1"/>
  <c r="T2813" i="4"/>
  <c r="S2780" i="4"/>
  <c r="T2780" i="4" s="1"/>
  <c r="P2780" i="4" a="1"/>
  <c r="P2780" i="4" s="1"/>
  <c r="T2751" i="4"/>
  <c r="T2728" i="4"/>
  <c r="T2725" i="4"/>
  <c r="T2666" i="4"/>
  <c r="O2342" i="4" a="1"/>
  <c r="O2342" i="4" s="1"/>
  <c r="P2342" i="4" a="1"/>
  <c r="P2342" i="4" s="1"/>
  <c r="T2319" i="4"/>
  <c r="P2106" i="4" a="1"/>
  <c r="P2106" i="4" s="1"/>
  <c r="S2106" i="4"/>
  <c r="T2106" i="4" s="1"/>
  <c r="O2106" i="4" a="1"/>
  <c r="O2106" i="4" s="1"/>
  <c r="T2943" i="4"/>
  <c r="P2934" i="4" a="1"/>
  <c r="P2934" i="4" s="1"/>
  <c r="S2934" i="4" s="1"/>
  <c r="T2934" i="4" s="1"/>
  <c r="O2920" i="4" a="1"/>
  <c r="O2920" i="4" s="1"/>
  <c r="P2920" i="4" a="1"/>
  <c r="P2920" i="4" s="1"/>
  <c r="S2901" i="4"/>
  <c r="T2901" i="4" s="1"/>
  <c r="P2898" i="4" a="1"/>
  <c r="P2898" i="4" s="1"/>
  <c r="S2898" i="4"/>
  <c r="T2898" i="4" s="1"/>
  <c r="T2877" i="4"/>
  <c r="T2873" i="4"/>
  <c r="T2865" i="4"/>
  <c r="S2859" i="4"/>
  <c r="T2859" i="4" s="1"/>
  <c r="S2829" i="4"/>
  <c r="T2829" i="4" s="1"/>
  <c r="O2829" i="4" a="1"/>
  <c r="O2829" i="4" s="1"/>
  <c r="P2829" i="4" a="1"/>
  <c r="P2829" i="4" s="1"/>
  <c r="T2727" i="4"/>
  <c r="T2726" i="4"/>
  <c r="O2660" i="4" a="1"/>
  <c r="O2660" i="4" s="1"/>
  <c r="P2660" i="4" a="1"/>
  <c r="P2660" i="4" s="1"/>
  <c r="S2660" i="4" s="1"/>
  <c r="T2660" i="4" s="1"/>
  <c r="T2649" i="4"/>
  <c r="P2621" i="4" a="1"/>
  <c r="P2621" i="4" s="1"/>
  <c r="O2621" i="4" a="1"/>
  <c r="O2621" i="4" s="1"/>
  <c r="S2620" i="4"/>
  <c r="T2620" i="4" s="1"/>
  <c r="S2572" i="4"/>
  <c r="T2572" i="4" s="1"/>
  <c r="P2545" i="4" a="1"/>
  <c r="P2545" i="4" s="1"/>
  <c r="S2545" i="4" s="1"/>
  <c r="T2545" i="4" s="1"/>
  <c r="O2545" i="4" a="1"/>
  <c r="O2545" i="4" s="1"/>
  <c r="P2461" i="4" a="1"/>
  <c r="P2461" i="4" s="1"/>
  <c r="S2461" i="4" s="1"/>
  <c r="T2461" i="4" s="1"/>
  <c r="O2461" i="4" a="1"/>
  <c r="O2461" i="4" s="1"/>
  <c r="T2387" i="4"/>
  <c r="P2328" i="4" a="1"/>
  <c r="P2328" i="4" s="1"/>
  <c r="O2328" i="4" a="1"/>
  <c r="O2328" i="4" s="1"/>
  <c r="S2328" i="4"/>
  <c r="T2328" i="4" s="1"/>
  <c r="P1974" i="4" a="1"/>
  <c r="P1974" i="4" s="1"/>
  <c r="S1974" i="4"/>
  <c r="T1974" i="4" s="1"/>
  <c r="O1974" i="4" a="1"/>
  <c r="O1974" i="4" s="1"/>
  <c r="P1954" i="4" a="1"/>
  <c r="P1954" i="4" s="1"/>
  <c r="O1954" i="4" a="1"/>
  <c r="O1954" i="4" s="1"/>
  <c r="S1954" i="4"/>
  <c r="T1954" i="4" s="1"/>
  <c r="S3155" i="4"/>
  <c r="T3155" i="4" s="1"/>
  <c r="S3107" i="4"/>
  <c r="T3107" i="4" s="1"/>
  <c r="S3059" i="4"/>
  <c r="T3059" i="4" s="1"/>
  <c r="P2990" i="4" a="1"/>
  <c r="P2990" i="4" s="1"/>
  <c r="O2990" i="4" a="1"/>
  <c r="O2990" i="4" s="1"/>
  <c r="P2973" i="4" a="1"/>
  <c r="P2973" i="4" s="1"/>
  <c r="S2973" i="4" s="1"/>
  <c r="T2973" i="4" s="1"/>
  <c r="S2895" i="4"/>
  <c r="T2895" i="4" s="1"/>
  <c r="S2878" i="4"/>
  <c r="T2878" i="4" s="1"/>
  <c r="S2871" i="4"/>
  <c r="T2871" i="4" s="1"/>
  <c r="P2850" i="4" a="1"/>
  <c r="P2850" i="4" s="1"/>
  <c r="S2850" i="4" s="1"/>
  <c r="T2850" i="4" s="1"/>
  <c r="S2844" i="4"/>
  <c r="T2844" i="4" s="1"/>
  <c r="P2825" i="4" a="1"/>
  <c r="P2825" i="4" s="1"/>
  <c r="S2825" i="4" s="1"/>
  <c r="T2825" i="4" s="1"/>
  <c r="O2822" i="4" a="1"/>
  <c r="O2822" i="4" s="1"/>
  <c r="S2822" i="4" s="1"/>
  <c r="T2822" i="4" s="1"/>
  <c r="P2820" i="4" a="1"/>
  <c r="P2820" i="4" s="1"/>
  <c r="O2820" i="4" a="1"/>
  <c r="O2820" i="4" s="1"/>
  <c r="S2820" i="4"/>
  <c r="T2820" i="4" s="1"/>
  <c r="O2774" i="4" a="1"/>
  <c r="O2774" i="4" s="1"/>
  <c r="S2774" i="4"/>
  <c r="T2774" i="4" s="1"/>
  <c r="P2736" i="4" a="1"/>
  <c r="P2736" i="4" s="1"/>
  <c r="S2736" i="4"/>
  <c r="T2736" i="4" s="1"/>
  <c r="T2714" i="4"/>
  <c r="S2711" i="4"/>
  <c r="T2711" i="4" s="1"/>
  <c r="P2711" i="4" a="1"/>
  <c r="P2711" i="4" s="1"/>
  <c r="T2690" i="4"/>
  <c r="S2661" i="4"/>
  <c r="T2661" i="4" s="1"/>
  <c r="P2653" i="4" a="1"/>
  <c r="P2653" i="4" s="1"/>
  <c r="S2653" i="4" s="1"/>
  <c r="T2653" i="4" s="1"/>
  <c r="O2653" i="4" a="1"/>
  <c r="O2653" i="4" s="1"/>
  <c r="P2624" i="4" a="1"/>
  <c r="P2624" i="4" s="1"/>
  <c r="S2624" i="4" s="1"/>
  <c r="T2624" i="4" s="1"/>
  <c r="S2613" i="4"/>
  <c r="T2613" i="4" s="1"/>
  <c r="S2585" i="4"/>
  <c r="T2585" i="4" s="1"/>
  <c r="S2529" i="4"/>
  <c r="T2529" i="4" s="1"/>
  <c r="P2509" i="4" a="1"/>
  <c r="P2509" i="4" s="1"/>
  <c r="S2509" i="4" s="1"/>
  <c r="T2509" i="4" s="1"/>
  <c r="O2509" i="4" a="1"/>
  <c r="O2509" i="4" s="1"/>
  <c r="P2478" i="4" a="1"/>
  <c r="P2478" i="4" s="1"/>
  <c r="O2478" i="4" a="1"/>
  <c r="O2478" i="4" s="1"/>
  <c r="S2478" i="4" s="1"/>
  <c r="T2478" i="4" s="1"/>
  <c r="S2418" i="4"/>
  <c r="T2418" i="4" s="1"/>
  <c r="T2355" i="4"/>
  <c r="S2336" i="4"/>
  <c r="T2336" i="4" s="1"/>
  <c r="O2336" i="4" a="1"/>
  <c r="O2336" i="4" s="1"/>
  <c r="P2336" i="4" a="1"/>
  <c r="P2336" i="4" s="1"/>
  <c r="T2261" i="4"/>
  <c r="O2159" i="4" a="1"/>
  <c r="O2159" i="4" s="1"/>
  <c r="P2159" i="4" a="1"/>
  <c r="P2159" i="4" s="1"/>
  <c r="S2159" i="4"/>
  <c r="T2159" i="4" s="1"/>
  <c r="S2155" i="4"/>
  <c r="T2155" i="4" s="1"/>
  <c r="O2155" i="4" a="1"/>
  <c r="O2155" i="4" s="1"/>
  <c r="P2155" i="4" a="1"/>
  <c r="P2155" i="4" s="1"/>
  <c r="O3016" i="4" a="1"/>
  <c r="O3016" i="4" s="1"/>
  <c r="P3016" i="4" a="1"/>
  <c r="P3016" i="4" s="1"/>
  <c r="S3001" i="4"/>
  <c r="T3001" i="4" s="1"/>
  <c r="O2997" i="4" a="1"/>
  <c r="O2997" i="4" s="1"/>
  <c r="S2997" i="4" s="1"/>
  <c r="T2997" i="4" s="1"/>
  <c r="P2965" i="4" a="1"/>
  <c r="P2965" i="4" s="1"/>
  <c r="O2965" i="4" a="1"/>
  <c r="O2965" i="4" s="1"/>
  <c r="P2957" i="4" a="1"/>
  <c r="P2957" i="4" s="1"/>
  <c r="S2957" i="4" s="1"/>
  <c r="T2957" i="4" s="1"/>
  <c r="O2957" i="4" a="1"/>
  <c r="O2957" i="4" s="1"/>
  <c r="S2935" i="4"/>
  <c r="T2935" i="4" s="1"/>
  <c r="O2906" i="4" a="1"/>
  <c r="O2906" i="4" s="1"/>
  <c r="P2906" i="4" a="1"/>
  <c r="P2906" i="4" s="1"/>
  <c r="O2889" i="4" a="1"/>
  <c r="O2889" i="4" s="1"/>
  <c r="S2889" i="4" s="1"/>
  <c r="T2889" i="4" s="1"/>
  <c r="S2857" i="4"/>
  <c r="T2857" i="4" s="1"/>
  <c r="P2794" i="4" a="1"/>
  <c r="P2794" i="4" s="1"/>
  <c r="S2794" i="4"/>
  <c r="T2794" i="4" s="1"/>
  <c r="T2784" i="4"/>
  <c r="S2755" i="4"/>
  <c r="T2755" i="4" s="1"/>
  <c r="P2755" i="4" a="1"/>
  <c r="P2755" i="4" s="1"/>
  <c r="P2709" i="4" a="1"/>
  <c r="P2709" i="4" s="1"/>
  <c r="O2709" i="4" a="1"/>
  <c r="O2709" i="4" s="1"/>
  <c r="S2709" i="4"/>
  <c r="T2709" i="4" s="1"/>
  <c r="T2596" i="4"/>
  <c r="S2537" i="4"/>
  <c r="T2537" i="4" s="1"/>
  <c r="P2341" i="4" a="1"/>
  <c r="P2341" i="4" s="1"/>
  <c r="O2341" i="4" a="1"/>
  <c r="O2341" i="4" s="1"/>
  <c r="S2341" i="4"/>
  <c r="T2341" i="4" s="1"/>
  <c r="P2267" i="4" a="1"/>
  <c r="P2267" i="4" s="1"/>
  <c r="O2267" i="4" a="1"/>
  <c r="O2267" i="4" s="1"/>
  <c r="S2267" i="4"/>
  <c r="T2267" i="4" s="1"/>
  <c r="O2085" i="4" a="1"/>
  <c r="O2085" i="4" s="1"/>
  <c r="S2085" i="4"/>
  <c r="T2085" i="4" s="1"/>
  <c r="P2085" i="4" a="1"/>
  <c r="P2085" i="4" s="1"/>
  <c r="O2066" i="4" a="1"/>
  <c r="O2066" i="4" s="1"/>
  <c r="S2066" i="4"/>
  <c r="T2066" i="4" s="1"/>
  <c r="P2066" i="4" a="1"/>
  <c r="P2066" i="4" s="1"/>
  <c r="O1991" i="4" a="1"/>
  <c r="O1991" i="4" s="1"/>
  <c r="S1991" i="4"/>
  <c r="T1991" i="4" s="1"/>
  <c r="P1991" i="4" a="1"/>
  <c r="P1991" i="4" s="1"/>
  <c r="O1796" i="4" a="1"/>
  <c r="O1796" i="4" s="1"/>
  <c r="P1796" i="4" a="1"/>
  <c r="P1796" i="4" s="1"/>
  <c r="S1796" i="4"/>
  <c r="T1796" i="4" s="1"/>
  <c r="S3300" i="4"/>
  <c r="T3300" i="4" s="1"/>
  <c r="P3292" i="4" a="1"/>
  <c r="P3292" i="4" s="1"/>
  <c r="S3252" i="4"/>
  <c r="T3252" i="4" s="1"/>
  <c r="P3244" i="4" a="1"/>
  <c r="P3244" i="4" s="1"/>
  <c r="S3204" i="4"/>
  <c r="T3204" i="4" s="1"/>
  <c r="P3196" i="4" a="1"/>
  <c r="P3196" i="4" s="1"/>
  <c r="S3196" i="4" s="1"/>
  <c r="T3196" i="4" s="1"/>
  <c r="S3156" i="4"/>
  <c r="T3156" i="4" s="1"/>
  <c r="P3148" i="4" a="1"/>
  <c r="P3148" i="4" s="1"/>
  <c r="S3148" i="4" s="1"/>
  <c r="T3148" i="4" s="1"/>
  <c r="S3108" i="4"/>
  <c r="T3108" i="4" s="1"/>
  <c r="P3100" i="4" a="1"/>
  <c r="P3100" i="4" s="1"/>
  <c r="S3100" i="4" s="1"/>
  <c r="T3100" i="4" s="1"/>
  <c r="S3078" i="4"/>
  <c r="T3078" i="4" s="1"/>
  <c r="S3060" i="4"/>
  <c r="T3060" i="4" s="1"/>
  <c r="P3052" i="4" a="1"/>
  <c r="P3052" i="4" s="1"/>
  <c r="S3052" i="4" s="1"/>
  <c r="T3052" i="4" s="1"/>
  <c r="S3009" i="4"/>
  <c r="T3009" i="4" s="1"/>
  <c r="O2991" i="4" a="1"/>
  <c r="O2991" i="4" s="1"/>
  <c r="S2991" i="4" s="1"/>
  <c r="T2991" i="4" s="1"/>
  <c r="O2968" i="4" a="1"/>
  <c r="O2968" i="4" s="1"/>
  <c r="S2968" i="4" s="1"/>
  <c r="T2968" i="4" s="1"/>
  <c r="S2962" i="4"/>
  <c r="T2962" i="4" s="1"/>
  <c r="P2941" i="4" a="1"/>
  <c r="P2941" i="4" s="1"/>
  <c r="S2941" i="4" s="1"/>
  <c r="T2941" i="4" s="1"/>
  <c r="P2904" i="4" a="1"/>
  <c r="P2904" i="4" s="1"/>
  <c r="S2904" i="4" s="1"/>
  <c r="T2904" i="4" s="1"/>
  <c r="S2885" i="4"/>
  <c r="T2885" i="4" s="1"/>
  <c r="O2870" i="4" a="1"/>
  <c r="O2870" i="4" s="1"/>
  <c r="P2870" i="4" a="1"/>
  <c r="P2870" i="4" s="1"/>
  <c r="S2828" i="4"/>
  <c r="T2828" i="4" s="1"/>
  <c r="P2828" i="4" a="1"/>
  <c r="P2828" i="4" s="1"/>
  <c r="T2704" i="4"/>
  <c r="P2682" i="4" a="1"/>
  <c r="P2682" i="4" s="1"/>
  <c r="O2682" i="4" a="1"/>
  <c r="O2682" i="4" s="1"/>
  <c r="P2659" i="4" a="1"/>
  <c r="P2659" i="4" s="1"/>
  <c r="S2659" i="4" s="1"/>
  <c r="T2659" i="4" s="1"/>
  <c r="O2645" i="4" a="1"/>
  <c r="O2645" i="4" s="1"/>
  <c r="S2645" i="4" s="1"/>
  <c r="T2645" i="4" s="1"/>
  <c r="P2645" i="4" a="1"/>
  <c r="P2645" i="4" s="1"/>
  <c r="T2640" i="4"/>
  <c r="S2632" i="4"/>
  <c r="T2632" i="4" s="1"/>
  <c r="P2590" i="4" a="1"/>
  <c r="P2590" i="4" s="1"/>
  <c r="S2590" i="4" s="1"/>
  <c r="T2590" i="4" s="1"/>
  <c r="S2561" i="4"/>
  <c r="T2561" i="4" s="1"/>
  <c r="S2547" i="4"/>
  <c r="T2547" i="4" s="1"/>
  <c r="P2496" i="4" a="1"/>
  <c r="P2496" i="4" s="1"/>
  <c r="S2496" i="4" s="1"/>
  <c r="T2496" i="4" s="1"/>
  <c r="O2496" i="4" a="1"/>
  <c r="O2496" i="4" s="1"/>
  <c r="P2437" i="4" a="1"/>
  <c r="P2437" i="4" s="1"/>
  <c r="S2437" i="4" s="1"/>
  <c r="T2437" i="4" s="1"/>
  <c r="O2437" i="4" a="1"/>
  <c r="O2437" i="4" s="1"/>
  <c r="P2407" i="4" a="1"/>
  <c r="P2407" i="4" s="1"/>
  <c r="O2407" i="4" a="1"/>
  <c r="O2407" i="4" s="1"/>
  <c r="S2346" i="4"/>
  <c r="T2346" i="4" s="1"/>
  <c r="O2346" i="4" a="1"/>
  <c r="O2346" i="4" s="1"/>
  <c r="P2346" i="4" a="1"/>
  <c r="P2346" i="4" s="1"/>
  <c r="P2238" i="4" a="1"/>
  <c r="P2238" i="4" s="1"/>
  <c r="S2238" i="4"/>
  <c r="T2238" i="4" s="1"/>
  <c r="O2238" i="4" a="1"/>
  <c r="O2238" i="4" s="1"/>
  <c r="P2209" i="4" a="1"/>
  <c r="P2209" i="4" s="1"/>
  <c r="O2209" i="4" a="1"/>
  <c r="O2209" i="4" s="1"/>
  <c r="S2209" i="4"/>
  <c r="T2209" i="4" s="1"/>
  <c r="S2145" i="4"/>
  <c r="T2145" i="4" s="1"/>
  <c r="P2145" i="4" a="1"/>
  <c r="P2145" i="4" s="1"/>
  <c r="O2145" i="4" a="1"/>
  <c r="O2145" i="4" s="1"/>
  <c r="S3031" i="4"/>
  <c r="T3031" i="4" s="1"/>
  <c r="S3004" i="4"/>
  <c r="T3004" i="4" s="1"/>
  <c r="S2999" i="4"/>
  <c r="T2999" i="4" s="1"/>
  <c r="S2970" i="4"/>
  <c r="T2970" i="4" s="1"/>
  <c r="P2961" i="4" a="1"/>
  <c r="P2961" i="4" s="1"/>
  <c r="S2961" i="4" s="1"/>
  <c r="T2961" i="4" s="1"/>
  <c r="P2946" i="4" a="1"/>
  <c r="P2946" i="4" s="1"/>
  <c r="S2946" i="4"/>
  <c r="T2946" i="4" s="1"/>
  <c r="O2897" i="4" a="1"/>
  <c r="O2897" i="4" s="1"/>
  <c r="S2897" i="4" s="1"/>
  <c r="T2897" i="4" s="1"/>
  <c r="T2894" i="4"/>
  <c r="S2882" i="4"/>
  <c r="T2882" i="4" s="1"/>
  <c r="S2879" i="4"/>
  <c r="T2879" i="4" s="1"/>
  <c r="P2848" i="4" a="1"/>
  <c r="P2848" i="4" s="1"/>
  <c r="S2848" i="4" s="1"/>
  <c r="T2848" i="4" s="1"/>
  <c r="O2826" i="4" a="1"/>
  <c r="O2826" i="4" s="1"/>
  <c r="S2826" i="4" s="1"/>
  <c r="T2826" i="4" s="1"/>
  <c r="T2790" i="4"/>
  <c r="P2766" i="4" a="1"/>
  <c r="P2766" i="4" s="1"/>
  <c r="O2766" i="4" a="1"/>
  <c r="O2766" i="4" s="1"/>
  <c r="S2766" i="4"/>
  <c r="T2766" i="4" s="1"/>
  <c r="P2761" i="4" a="1"/>
  <c r="P2761" i="4" s="1"/>
  <c r="S2761" i="4"/>
  <c r="T2761" i="4" s="1"/>
  <c r="T2758" i="4"/>
  <c r="T2750" i="4"/>
  <c r="T2691" i="4"/>
  <c r="P2641" i="4" a="1"/>
  <c r="P2641" i="4" s="1"/>
  <c r="S2641" i="4" s="1"/>
  <c r="T2641" i="4" s="1"/>
  <c r="O2641" i="4" a="1"/>
  <c r="O2641" i="4" s="1"/>
  <c r="S2550" i="4"/>
  <c r="T2550" i="4" s="1"/>
  <c r="S2536" i="4"/>
  <c r="T2536" i="4" s="1"/>
  <c r="T2369" i="4"/>
  <c r="S3333" i="4"/>
  <c r="T3333" i="4" s="1"/>
  <c r="S3309" i="4"/>
  <c r="T3309" i="4" s="1"/>
  <c r="P3309" i="4" a="1"/>
  <c r="P3309" i="4" s="1"/>
  <c r="S3301" i="4"/>
  <c r="T3301" i="4" s="1"/>
  <c r="T3294" i="4"/>
  <c r="S3261" i="4"/>
  <c r="T3261" i="4" s="1"/>
  <c r="P3261" i="4" a="1"/>
  <c r="P3261" i="4" s="1"/>
  <c r="S3253" i="4"/>
  <c r="T3253" i="4" s="1"/>
  <c r="T3246" i="4"/>
  <c r="S3213" i="4"/>
  <c r="T3213" i="4" s="1"/>
  <c r="P3213" i="4" a="1"/>
  <c r="P3213" i="4" s="1"/>
  <c r="S3205" i="4"/>
  <c r="T3205" i="4" s="1"/>
  <c r="S3198" i="4"/>
  <c r="T3198" i="4" s="1"/>
  <c r="S3189" i="4"/>
  <c r="T3189" i="4" s="1"/>
  <c r="P3165" i="4" a="1"/>
  <c r="P3165" i="4" s="1"/>
  <c r="S3165" i="4" s="1"/>
  <c r="T3165" i="4" s="1"/>
  <c r="S3157" i="4"/>
  <c r="T3157" i="4" s="1"/>
  <c r="S3150" i="4"/>
  <c r="T3150" i="4" s="1"/>
  <c r="S3141" i="4"/>
  <c r="T3141" i="4" s="1"/>
  <c r="S3117" i="4"/>
  <c r="T3117" i="4" s="1"/>
  <c r="P3117" i="4" a="1"/>
  <c r="P3117" i="4" s="1"/>
  <c r="S3109" i="4"/>
  <c r="T3109" i="4" s="1"/>
  <c r="S3102" i="4"/>
  <c r="T3102" i="4" s="1"/>
  <c r="S3093" i="4"/>
  <c r="T3093" i="4" s="1"/>
  <c r="P3069" i="4" a="1"/>
  <c r="P3069" i="4" s="1"/>
  <c r="S3069" i="4" s="1"/>
  <c r="T3069" i="4" s="1"/>
  <c r="S3061" i="4"/>
  <c r="T3061" i="4" s="1"/>
  <c r="S3054" i="4"/>
  <c r="T3054" i="4" s="1"/>
  <c r="S3045" i="4"/>
  <c r="T3045" i="4" s="1"/>
  <c r="P3002" i="4" a="1"/>
  <c r="P3002" i="4" s="1"/>
  <c r="S3002" i="4" s="1"/>
  <c r="T3002" i="4" s="1"/>
  <c r="S2998" i="4"/>
  <c r="T2998" i="4" s="1"/>
  <c r="P2998" i="4" a="1"/>
  <c r="P2998" i="4" s="1"/>
  <c r="P2986" i="4" a="1"/>
  <c r="P2986" i="4" s="1"/>
  <c r="S2986" i="4" s="1"/>
  <c r="T2986" i="4" s="1"/>
  <c r="S2974" i="4"/>
  <c r="T2974" i="4" s="1"/>
  <c r="S2972" i="4"/>
  <c r="T2972" i="4" s="1"/>
  <c r="P2911" i="4" a="1"/>
  <c r="P2911" i="4" s="1"/>
  <c r="O2911" i="4" a="1"/>
  <c r="O2911" i="4" s="1"/>
  <c r="S2911" i="4" s="1"/>
  <c r="T2911" i="4" s="1"/>
  <c r="P2853" i="4" a="1"/>
  <c r="P2853" i="4" s="1"/>
  <c r="S2853" i="4" s="1"/>
  <c r="T2853" i="4" s="1"/>
  <c r="T2845" i="4"/>
  <c r="S2842" i="4"/>
  <c r="T2842" i="4" s="1"/>
  <c r="P2841" i="4" a="1"/>
  <c r="P2841" i="4" s="1"/>
  <c r="S2841" i="4" s="1"/>
  <c r="T2841" i="4" s="1"/>
  <c r="T2834" i="4"/>
  <c r="S2777" i="4"/>
  <c r="T2777" i="4" s="1"/>
  <c r="P2777" i="4" a="1"/>
  <c r="P2777" i="4" s="1"/>
  <c r="O2759" i="4" a="1"/>
  <c r="O2759" i="4" s="1"/>
  <c r="P2759" i="4" a="1"/>
  <c r="P2759" i="4" s="1"/>
  <c r="S2759" i="4"/>
  <c r="T2759" i="4" s="1"/>
  <c r="P2748" i="4" a="1"/>
  <c r="P2748" i="4" s="1"/>
  <c r="S2748" i="4"/>
  <c r="T2748" i="4" s="1"/>
  <c r="O2636" i="4" a="1"/>
  <c r="O2636" i="4" s="1"/>
  <c r="P2636" i="4" a="1"/>
  <c r="P2636" i="4" s="1"/>
  <c r="S2636" i="4" s="1"/>
  <c r="T2636" i="4" s="1"/>
  <c r="S2619" i="4"/>
  <c r="T2619" i="4" s="1"/>
  <c r="S2608" i="4"/>
  <c r="T2608" i="4" s="1"/>
  <c r="P2598" i="4" a="1"/>
  <c r="P2598" i="4" s="1"/>
  <c r="S2598" i="4" s="1"/>
  <c r="T2598" i="4" s="1"/>
  <c r="S2597" i="4"/>
  <c r="T2597" i="4" s="1"/>
  <c r="S2584" i="4"/>
  <c r="T2584" i="4" s="1"/>
  <c r="O2539" i="4" a="1"/>
  <c r="O2539" i="4" s="1"/>
  <c r="P2539" i="4" a="1"/>
  <c r="P2539" i="4" s="1"/>
  <c r="O2370" i="4" a="1"/>
  <c r="O2370" i="4" s="1"/>
  <c r="P2370" i="4" a="1"/>
  <c r="P2370" i="4" s="1"/>
  <c r="S2370" i="4"/>
  <c r="T2370" i="4" s="1"/>
  <c r="O2302" i="4" a="1"/>
  <c r="O2302" i="4" s="1"/>
  <c r="S2302" i="4"/>
  <c r="T2302" i="4" s="1"/>
  <c r="S2801" i="4"/>
  <c r="T2801" i="4" s="1"/>
  <c r="T2799" i="4"/>
  <c r="P2796" i="4" a="1"/>
  <c r="P2796" i="4" s="1"/>
  <c r="S2796" i="4"/>
  <c r="T2796" i="4" s="1"/>
  <c r="T2778" i="4"/>
  <c r="O2738" i="4" a="1"/>
  <c r="O2738" i="4" s="1"/>
  <c r="S2738" i="4"/>
  <c r="T2738" i="4" s="1"/>
  <c r="T2718" i="4"/>
  <c r="T2716" i="4"/>
  <c r="S2713" i="4"/>
  <c r="T2713" i="4" s="1"/>
  <c r="S2679" i="4"/>
  <c r="T2679" i="4" s="1"/>
  <c r="S2579" i="4"/>
  <c r="T2579" i="4" s="1"/>
  <c r="S2543" i="4"/>
  <c r="T2543" i="4" s="1"/>
  <c r="O2494" i="4" a="1"/>
  <c r="O2494" i="4" s="1"/>
  <c r="P2494" i="4" a="1"/>
  <c r="P2494" i="4" s="1"/>
  <c r="P2459" i="4" a="1"/>
  <c r="P2459" i="4" s="1"/>
  <c r="S2459" i="4" s="1"/>
  <c r="T2459" i="4" s="1"/>
  <c r="P2413" i="4" a="1"/>
  <c r="P2413" i="4" s="1"/>
  <c r="O2413" i="4" a="1"/>
  <c r="O2413" i="4" s="1"/>
  <c r="S2405" i="4"/>
  <c r="T2405" i="4" s="1"/>
  <c r="S2404" i="4"/>
  <c r="T2404" i="4" s="1"/>
  <c r="T2390" i="4"/>
  <c r="T2365" i="4"/>
  <c r="T2315" i="4"/>
  <c r="S2299" i="4"/>
  <c r="T2299" i="4" s="1"/>
  <c r="O2299" i="4" a="1"/>
  <c r="O2299" i="4" s="1"/>
  <c r="P2299" i="4" a="1"/>
  <c r="P2299" i="4" s="1"/>
  <c r="T2266" i="4"/>
  <c r="S2241" i="4"/>
  <c r="T2241" i="4" s="1"/>
  <c r="O2241" i="4" a="1"/>
  <c r="O2241" i="4" s="1"/>
  <c r="P2241" i="4" a="1"/>
  <c r="P2241" i="4" s="1"/>
  <c r="T2231" i="4"/>
  <c r="S2156" i="4"/>
  <c r="T2156" i="4" s="1"/>
  <c r="P2156" i="4" a="1"/>
  <c r="P2156" i="4" s="1"/>
  <c r="O2156" i="4" a="1"/>
  <c r="O2156" i="4" s="1"/>
  <c r="T2124" i="4"/>
  <c r="P2114" i="4" a="1"/>
  <c r="P2114" i="4" s="1"/>
  <c r="S2114" i="4"/>
  <c r="T2114" i="4" s="1"/>
  <c r="O2114" i="4" a="1"/>
  <c r="O2114" i="4" s="1"/>
  <c r="P1906" i="4" a="1"/>
  <c r="P1906" i="4" s="1"/>
  <c r="S1906" i="4"/>
  <c r="T1906" i="4" s="1"/>
  <c r="O1906" i="4" a="1"/>
  <c r="O1906" i="4" s="1"/>
  <c r="S1806" i="4"/>
  <c r="T1806" i="4" s="1"/>
  <c r="P1806" i="4" a="1"/>
  <c r="P1806" i="4" s="1"/>
  <c r="O2913" i="4" a="1"/>
  <c r="O2913" i="4" s="1"/>
  <c r="S2913" i="4" s="1"/>
  <c r="T2913" i="4" s="1"/>
  <c r="S2909" i="4"/>
  <c r="T2909" i="4" s="1"/>
  <c r="O2905" i="4" a="1"/>
  <c r="O2905" i="4" s="1"/>
  <c r="S2905" i="4" s="1"/>
  <c r="T2905" i="4" s="1"/>
  <c r="O2888" i="4" a="1"/>
  <c r="O2888" i="4" s="1"/>
  <c r="S2888" i="4" s="1"/>
  <c r="T2888" i="4" s="1"/>
  <c r="S2887" i="4"/>
  <c r="T2887" i="4" s="1"/>
  <c r="O2872" i="4" a="1"/>
  <c r="O2872" i="4" s="1"/>
  <c r="P2872" i="4" a="1"/>
  <c r="P2872" i="4" s="1"/>
  <c r="P2863" i="4" a="1"/>
  <c r="P2863" i="4" s="1"/>
  <c r="S2863" i="4" s="1"/>
  <c r="T2863" i="4" s="1"/>
  <c r="S2849" i="4"/>
  <c r="T2849" i="4" s="1"/>
  <c r="S2847" i="4"/>
  <c r="T2847" i="4" s="1"/>
  <c r="S2838" i="4"/>
  <c r="T2838" i="4" s="1"/>
  <c r="O2806" i="4" a="1"/>
  <c r="O2806" i="4" s="1"/>
  <c r="S2806" i="4" s="1"/>
  <c r="T2806" i="4" s="1"/>
  <c r="O2802" i="4" a="1"/>
  <c r="O2802" i="4" s="1"/>
  <c r="S2802" i="4" s="1"/>
  <c r="T2802" i="4" s="1"/>
  <c r="T2800" i="4"/>
  <c r="T2798" i="4"/>
  <c r="O2779" i="4" a="1"/>
  <c r="O2779" i="4" s="1"/>
  <c r="S2770" i="4"/>
  <c r="T2770" i="4" s="1"/>
  <c r="S2767" i="4"/>
  <c r="T2767" i="4" s="1"/>
  <c r="P2767" i="4" a="1"/>
  <c r="P2767" i="4" s="1"/>
  <c r="S2744" i="4"/>
  <c r="T2744" i="4" s="1"/>
  <c r="O2726" i="4" a="1"/>
  <c r="O2726" i="4" s="1"/>
  <c r="P2726" i="4" a="1"/>
  <c r="P2726" i="4" s="1"/>
  <c r="T2715" i="4"/>
  <c r="O2705" i="4" a="1"/>
  <c r="O2705" i="4" s="1"/>
  <c r="P2700" i="4" a="1"/>
  <c r="P2700" i="4" s="1"/>
  <c r="O2700" i="4" a="1"/>
  <c r="O2700" i="4" s="1"/>
  <c r="S2686" i="4"/>
  <c r="T2686" i="4" s="1"/>
  <c r="P2683" i="4" a="1"/>
  <c r="P2683" i="4" s="1"/>
  <c r="S2683" i="4" s="1"/>
  <c r="T2683" i="4" s="1"/>
  <c r="P2677" i="4" a="1"/>
  <c r="P2677" i="4" s="1"/>
  <c r="S2677" i="4" s="1"/>
  <c r="T2677" i="4" s="1"/>
  <c r="O2674" i="4" a="1"/>
  <c r="O2674" i="4" s="1"/>
  <c r="P2674" i="4" a="1"/>
  <c r="P2674" i="4" s="1"/>
  <c r="O2628" i="4" a="1"/>
  <c r="O2628" i="4" s="1"/>
  <c r="S2628" i="4" s="1"/>
  <c r="T2628" i="4" s="1"/>
  <c r="O2592" i="4" a="1"/>
  <c r="O2592" i="4" s="1"/>
  <c r="S2592" i="4" s="1"/>
  <c r="T2592" i="4" s="1"/>
  <c r="S2580" i="4"/>
  <c r="T2580" i="4" s="1"/>
  <c r="P2568" i="4" a="1"/>
  <c r="P2568" i="4" s="1"/>
  <c r="S2568" i="4" s="1"/>
  <c r="T2568" i="4" s="1"/>
  <c r="O2568" i="4" a="1"/>
  <c r="O2568" i="4" s="1"/>
  <c r="O2505" i="4" a="1"/>
  <c r="O2505" i="4" s="1"/>
  <c r="S2505" i="4" s="1"/>
  <c r="T2505" i="4" s="1"/>
  <c r="O2457" i="4" a="1"/>
  <c r="O2457" i="4" s="1"/>
  <c r="P2457" i="4" a="1"/>
  <c r="P2457" i="4" s="1"/>
  <c r="P2449" i="4" a="1"/>
  <c r="P2449" i="4" s="1"/>
  <c r="S2449" i="4" s="1"/>
  <c r="T2449" i="4" s="1"/>
  <c r="O2449" i="4" a="1"/>
  <c r="O2449" i="4" s="1"/>
  <c r="T2446" i="4"/>
  <c r="O2443" i="4" a="1"/>
  <c r="O2443" i="4" s="1"/>
  <c r="S2443" i="4" s="1"/>
  <c r="T2443" i="4" s="1"/>
  <c r="P2411" i="4" a="1"/>
  <c r="P2411" i="4" s="1"/>
  <c r="O2411" i="4" a="1"/>
  <c r="O2411" i="4" s="1"/>
  <c r="S2386" i="4"/>
  <c r="T2386" i="4" s="1"/>
  <c r="P2386" i="4" a="1"/>
  <c r="P2386" i="4" s="1"/>
  <c r="S2378" i="4"/>
  <c r="T2378" i="4" s="1"/>
  <c r="P2352" i="4" a="1"/>
  <c r="P2352" i="4" s="1"/>
  <c r="O2352" i="4" a="1"/>
  <c r="O2352" i="4" s="1"/>
  <c r="S2352" i="4"/>
  <c r="T2352" i="4" s="1"/>
  <c r="T2314" i="4"/>
  <c r="S2180" i="4"/>
  <c r="T2180" i="4" s="1"/>
  <c r="O2180" i="4" a="1"/>
  <c r="O2180" i="4" s="1"/>
  <c r="P2180" i="4" a="1"/>
  <c r="P2180" i="4" s="1"/>
  <c r="T2129" i="4"/>
  <c r="T2030" i="4"/>
  <c r="O2001" i="4" a="1"/>
  <c r="O2001" i="4" s="1"/>
  <c r="P2001" i="4" a="1"/>
  <c r="P2001" i="4" s="1"/>
  <c r="S2899" i="4"/>
  <c r="T2899" i="4" s="1"/>
  <c r="S2839" i="4"/>
  <c r="T2839" i="4" s="1"/>
  <c r="T2779" i="4"/>
  <c r="T2772" i="4"/>
  <c r="P2771" i="4" a="1"/>
  <c r="P2771" i="4" s="1"/>
  <c r="T2746" i="4"/>
  <c r="P2745" i="4" a="1"/>
  <c r="P2745" i="4" s="1"/>
  <c r="S2701" i="4"/>
  <c r="T2701" i="4" s="1"/>
  <c r="S2675" i="4"/>
  <c r="T2675" i="4" s="1"/>
  <c r="S2651" i="4"/>
  <c r="T2651" i="4" s="1"/>
  <c r="O2648" i="4" a="1"/>
  <c r="O2648" i="4" s="1"/>
  <c r="S2648" i="4" s="1"/>
  <c r="T2648" i="4" s="1"/>
  <c r="P2648" i="4" a="1"/>
  <c r="P2648" i="4" s="1"/>
  <c r="S2617" i="4"/>
  <c r="T2617" i="4" s="1"/>
  <c r="S2611" i="4"/>
  <c r="T2611" i="4" s="1"/>
  <c r="P2557" i="4" a="1"/>
  <c r="P2557" i="4" s="1"/>
  <c r="O2557" i="4" a="1"/>
  <c r="O2557" i="4" s="1"/>
  <c r="S2551" i="4"/>
  <c r="T2551" i="4" s="1"/>
  <c r="O2480" i="4" a="1"/>
  <c r="O2480" i="4" s="1"/>
  <c r="S2480" i="4" s="1"/>
  <c r="T2480" i="4" s="1"/>
  <c r="P2480" i="4" a="1"/>
  <c r="P2480" i="4" s="1"/>
  <c r="O2466" i="4" a="1"/>
  <c r="O2466" i="4" s="1"/>
  <c r="P2466" i="4" a="1"/>
  <c r="P2466" i="4" s="1"/>
  <c r="S2439" i="4"/>
  <c r="T2439" i="4" s="1"/>
  <c r="P2382" i="4" a="1"/>
  <c r="P2382" i="4" s="1"/>
  <c r="S2382" i="4"/>
  <c r="T2382" i="4" s="1"/>
  <c r="P2374" i="4" a="1"/>
  <c r="P2374" i="4" s="1"/>
  <c r="S2374" i="4"/>
  <c r="T2374" i="4" s="1"/>
  <c r="T2279" i="4"/>
  <c r="T2269" i="4"/>
  <c r="O2186" i="4" a="1"/>
  <c r="O2186" i="4" s="1"/>
  <c r="P2186" i="4" a="1"/>
  <c r="P2186" i="4" s="1"/>
  <c r="S2186" i="4"/>
  <c r="T2186" i="4" s="1"/>
  <c r="S2108" i="4"/>
  <c r="T2108" i="4" s="1"/>
  <c r="P2108" i="4" a="1"/>
  <c r="P2108" i="4" s="1"/>
  <c r="O2108" i="4" a="1"/>
  <c r="O2108" i="4" s="1"/>
  <c r="S2093" i="4"/>
  <c r="T2093" i="4" s="1"/>
  <c r="P2093" i="4" a="1"/>
  <c r="P2093" i="4" s="1"/>
  <c r="O2093" i="4" a="1"/>
  <c r="O2093" i="4" s="1"/>
  <c r="S2803" i="4"/>
  <c r="T2803" i="4" s="1"/>
  <c r="O2789" i="4" a="1"/>
  <c r="O2789" i="4" s="1"/>
  <c r="P2789" i="4" a="1"/>
  <c r="P2789" i="4" s="1"/>
  <c r="T2771" i="4"/>
  <c r="S2768" i="4"/>
  <c r="T2768" i="4" s="1"/>
  <c r="P2768" i="4" a="1"/>
  <c r="P2768" i="4" s="1"/>
  <c r="S2684" i="4"/>
  <c r="T2684" i="4" s="1"/>
  <c r="O2678" i="4" a="1"/>
  <c r="O2678" i="4" s="1"/>
  <c r="S2678" i="4"/>
  <c r="T2678" i="4" s="1"/>
  <c r="S2633" i="4"/>
  <c r="T2633" i="4" s="1"/>
  <c r="S2599" i="4"/>
  <c r="T2599" i="4" s="1"/>
  <c r="S2595" i="4"/>
  <c r="T2595" i="4" s="1"/>
  <c r="P2544" i="4" a="1"/>
  <c r="P2544" i="4" s="1"/>
  <c r="S2544" i="4" s="1"/>
  <c r="T2544" i="4" s="1"/>
  <c r="O2544" i="4" a="1"/>
  <c r="O2544" i="4" s="1"/>
  <c r="S2534" i="4"/>
  <c r="T2534" i="4" s="1"/>
  <c r="P2495" i="4" a="1"/>
  <c r="P2495" i="4" s="1"/>
  <c r="S2495" i="4" s="1"/>
  <c r="T2495" i="4" s="1"/>
  <c r="T2448" i="4"/>
  <c r="T2356" i="4"/>
  <c r="S2325" i="4"/>
  <c r="T2325" i="4" s="1"/>
  <c r="O2325" i="4" a="1"/>
  <c r="O2325" i="4" s="1"/>
  <c r="P2325" i="4" a="1"/>
  <c r="P2325" i="4" s="1"/>
  <c r="T2316" i="4"/>
  <c r="S2275" i="4"/>
  <c r="T2275" i="4" s="1"/>
  <c r="P2275" i="4" a="1"/>
  <c r="P2275" i="4" s="1"/>
  <c r="T2243" i="4"/>
  <c r="O2234" i="4" a="1"/>
  <c r="O2234" i="4" s="1"/>
  <c r="P2234" i="4" a="1"/>
  <c r="P2234" i="4" s="1"/>
  <c r="S2234" i="4"/>
  <c r="T2234" i="4" s="1"/>
  <c r="P2202" i="4" a="1"/>
  <c r="P2202" i="4" s="1"/>
  <c r="S2202" i="4"/>
  <c r="T2202" i="4" s="1"/>
  <c r="S2167" i="4"/>
  <c r="T2167" i="4" s="1"/>
  <c r="P2167" i="4" a="1"/>
  <c r="P2167" i="4" s="1"/>
  <c r="O2167" i="4" a="1"/>
  <c r="O2167" i="4" s="1"/>
  <c r="O2117" i="4" a="1"/>
  <c r="O2117" i="4" s="1"/>
  <c r="P2117" i="4" a="1"/>
  <c r="P2117" i="4" s="1"/>
  <c r="S2117" i="4"/>
  <c r="T2117" i="4" s="1"/>
  <c r="S2100" i="4"/>
  <c r="T2100" i="4" s="1"/>
  <c r="O2100" i="4" a="1"/>
  <c r="O2100" i="4" s="1"/>
  <c r="P2100" i="4" a="1"/>
  <c r="P2100" i="4" s="1"/>
  <c r="S2073" i="4"/>
  <c r="T2073" i="4" s="1"/>
  <c r="O2073" i="4" a="1"/>
  <c r="O2073" i="4" s="1"/>
  <c r="P2073" i="4" a="1"/>
  <c r="P2073" i="4" s="1"/>
  <c r="P2016" i="4" a="1"/>
  <c r="P2016" i="4" s="1"/>
  <c r="S2016" i="4"/>
  <c r="T2016" i="4" s="1"/>
  <c r="O2016" i="4" a="1"/>
  <c r="O2016" i="4" s="1"/>
  <c r="S1949" i="4"/>
  <c r="T1949" i="4" s="1"/>
  <c r="P1949" i="4" a="1"/>
  <c r="P1949" i="4" s="1"/>
  <c r="O1949" i="4" a="1"/>
  <c r="O1949" i="4" s="1"/>
  <c r="S1731" i="4"/>
  <c r="T1731" i="4" s="1"/>
  <c r="P1731" i="4" a="1"/>
  <c r="P1731" i="4" s="1"/>
  <c r="O1731" i="4" a="1"/>
  <c r="O1731" i="4" s="1"/>
  <c r="O2909" i="4" a="1"/>
  <c r="O2909" i="4" s="1"/>
  <c r="S2855" i="4"/>
  <c r="T2855" i="4" s="1"/>
  <c r="S2851" i="4"/>
  <c r="T2851" i="4" s="1"/>
  <c r="S2832" i="4"/>
  <c r="T2832" i="4" s="1"/>
  <c r="S2823" i="4"/>
  <c r="T2823" i="4" s="1"/>
  <c r="S2805" i="4"/>
  <c r="T2805" i="4" s="1"/>
  <c r="T2739" i="4"/>
  <c r="T2730" i="4"/>
  <c r="T2720" i="4"/>
  <c r="S2657" i="4"/>
  <c r="T2657" i="4" s="1"/>
  <c r="S2655" i="4"/>
  <c r="T2655" i="4" s="1"/>
  <c r="P2652" i="4" a="1"/>
  <c r="P2652" i="4" s="1"/>
  <c r="S2652" i="4" s="1"/>
  <c r="T2652" i="4" s="1"/>
  <c r="S2634" i="4"/>
  <c r="T2634" i="4" s="1"/>
  <c r="S2603" i="4"/>
  <c r="T2603" i="4" s="1"/>
  <c r="P2593" i="4" a="1"/>
  <c r="P2593" i="4" s="1"/>
  <c r="O2593" i="4" a="1"/>
  <c r="O2593" i="4" s="1"/>
  <c r="P2569" i="4" a="1"/>
  <c r="P2569" i="4" s="1"/>
  <c r="O2569" i="4" a="1"/>
  <c r="O2569" i="4" s="1"/>
  <c r="S2563" i="4"/>
  <c r="T2563" i="4" s="1"/>
  <c r="P2521" i="4" a="1"/>
  <c r="P2521" i="4" s="1"/>
  <c r="O2521" i="4" a="1"/>
  <c r="O2521" i="4" s="1"/>
  <c r="S2506" i="4"/>
  <c r="T2506" i="4" s="1"/>
  <c r="O2467" i="4" a="1"/>
  <c r="O2467" i="4" s="1"/>
  <c r="P2467" i="4" a="1"/>
  <c r="P2467" i="4" s="1"/>
  <c r="T2462" i="4"/>
  <c r="P2460" i="4" a="1"/>
  <c r="P2460" i="4" s="1"/>
  <c r="O2460" i="4" a="1"/>
  <c r="O2460" i="4" s="1"/>
  <c r="S2440" i="4"/>
  <c r="T2440" i="4" s="1"/>
  <c r="P2435" i="4" a="1"/>
  <c r="P2435" i="4" s="1"/>
  <c r="O2435" i="4" a="1"/>
  <c r="O2435" i="4" s="1"/>
  <c r="T2376" i="4"/>
  <c r="P2310" i="4" a="1"/>
  <c r="P2310" i="4" s="1"/>
  <c r="S2310" i="4"/>
  <c r="T2310" i="4" s="1"/>
  <c r="O2298" i="4" a="1"/>
  <c r="O2298" i="4" s="1"/>
  <c r="P2298" i="4" a="1"/>
  <c r="P2298" i="4" s="1"/>
  <c r="S2298" i="4"/>
  <c r="T2298" i="4" s="1"/>
  <c r="O2242" i="4" a="1"/>
  <c r="O2242" i="4" s="1"/>
  <c r="P2242" i="4" a="1"/>
  <c r="P2242" i="4" s="1"/>
  <c r="S2242" i="4"/>
  <c r="T2242" i="4" s="1"/>
  <c r="P2105" i="4" a="1"/>
  <c r="P2105" i="4" s="1"/>
  <c r="S2105" i="4"/>
  <c r="T2105" i="4" s="1"/>
  <c r="O2105" i="4" a="1"/>
  <c r="O2105" i="4" s="1"/>
  <c r="P1797" i="4" a="1"/>
  <c r="P1797" i="4" s="1"/>
  <c r="O1797" i="4" a="1"/>
  <c r="O1797" i="4" s="1"/>
  <c r="S1797" i="4"/>
  <c r="T1797" i="4" s="1"/>
  <c r="O1791" i="4" a="1"/>
  <c r="O1791" i="4" s="1"/>
  <c r="P1791" i="4" a="1"/>
  <c r="P1791" i="4" s="1"/>
  <c r="S1791" i="4"/>
  <c r="T1791" i="4" s="1"/>
  <c r="P1713" i="4" a="1"/>
  <c r="P1713" i="4" s="1"/>
  <c r="S1713" i="4"/>
  <c r="T1713" i="4" s="1"/>
  <c r="O1713" i="4" a="1"/>
  <c r="O1713" i="4" s="1"/>
  <c r="S1600" i="4"/>
  <c r="T1600" i="4" s="1"/>
  <c r="P1600" i="4" a="1"/>
  <c r="P1600" i="4" s="1"/>
  <c r="O1600" i="4" a="1"/>
  <c r="O1600" i="4" s="1"/>
  <c r="S2833" i="4"/>
  <c r="T2833" i="4" s="1"/>
  <c r="S2830" i="4"/>
  <c r="T2830" i="4" s="1"/>
  <c r="P2827" i="4" a="1"/>
  <c r="P2827" i="4" s="1"/>
  <c r="S2827" i="4" s="1"/>
  <c r="T2827" i="4" s="1"/>
  <c r="P2821" i="4" a="1"/>
  <c r="P2821" i="4" s="1"/>
  <c r="S2821" i="4" s="1"/>
  <c r="T2821" i="4" s="1"/>
  <c r="O2818" i="4" a="1"/>
  <c r="O2818" i="4" s="1"/>
  <c r="P2818" i="4" a="1"/>
  <c r="P2818" i="4" s="1"/>
  <c r="S2710" i="4"/>
  <c r="T2710" i="4" s="1"/>
  <c r="S2707" i="4"/>
  <c r="T2707" i="4" s="1"/>
  <c r="O2707" i="4" a="1"/>
  <c r="O2707" i="4" s="1"/>
  <c r="P2707" i="4" a="1"/>
  <c r="P2707" i="4" s="1"/>
  <c r="S2694" i="4"/>
  <c r="T2694" i="4" s="1"/>
  <c r="S2656" i="4"/>
  <c r="T2656" i="4" s="1"/>
  <c r="S2654" i="4"/>
  <c r="T2654" i="4" s="1"/>
  <c r="S2626" i="4"/>
  <c r="T2626" i="4" s="1"/>
  <c r="S2623" i="4"/>
  <c r="T2623" i="4" s="1"/>
  <c r="P2623" i="4" a="1"/>
  <c r="P2623" i="4" s="1"/>
  <c r="S2571" i="4"/>
  <c r="T2571" i="4" s="1"/>
  <c r="S2535" i="4"/>
  <c r="T2535" i="4" s="1"/>
  <c r="S2530" i="4"/>
  <c r="T2530" i="4" s="1"/>
  <c r="P2504" i="4" a="1"/>
  <c r="P2504" i="4" s="1"/>
  <c r="S2504" i="4" s="1"/>
  <c r="T2504" i="4" s="1"/>
  <c r="O2501" i="4" a="1"/>
  <c r="O2501" i="4" s="1"/>
  <c r="P2501" i="4" a="1"/>
  <c r="P2501" i="4" s="1"/>
  <c r="S2486" i="4"/>
  <c r="T2486" i="4" s="1"/>
  <c r="P2473" i="4" a="1"/>
  <c r="P2473" i="4" s="1"/>
  <c r="S2473" i="4" s="1"/>
  <c r="T2473" i="4" s="1"/>
  <c r="S2385" i="4"/>
  <c r="T2385" i="4" s="1"/>
  <c r="O2385" i="4" a="1"/>
  <c r="O2385" i="4" s="1"/>
  <c r="P2385" i="4" a="1"/>
  <c r="P2385" i="4" s="1"/>
  <c r="P2353" i="4" a="1"/>
  <c r="P2353" i="4" s="1"/>
  <c r="O2353" i="4" a="1"/>
  <c r="O2353" i="4" s="1"/>
  <c r="P2278" i="4" a="1"/>
  <c r="P2278" i="4" s="1"/>
  <c r="O2278" i="4" a="1"/>
  <c r="O2278" i="4" s="1"/>
  <c r="O2230" i="4" a="1"/>
  <c r="O2230" i="4" s="1"/>
  <c r="S2230" i="4"/>
  <c r="T2230" i="4" s="1"/>
  <c r="T2195" i="4"/>
  <c r="S2181" i="4"/>
  <c r="T2181" i="4" s="1"/>
  <c r="O2181" i="4" a="1"/>
  <c r="O2181" i="4" s="1"/>
  <c r="P2181" i="4" a="1"/>
  <c r="P2181" i="4" s="1"/>
  <c r="T2163" i="4"/>
  <c r="T2152" i="4"/>
  <c r="P2075" i="4" a="1"/>
  <c r="P2075" i="4" s="1"/>
  <c r="S2075" i="4"/>
  <c r="T2075" i="4" s="1"/>
  <c r="O2075" i="4" a="1"/>
  <c r="O2075" i="4" s="1"/>
  <c r="O1967" i="4" a="1"/>
  <c r="O1967" i="4" s="1"/>
  <c r="P1967" i="4" a="1"/>
  <c r="P1967" i="4" s="1"/>
  <c r="S1967" i="4"/>
  <c r="T1967" i="4" s="1"/>
  <c r="S1856" i="4"/>
  <c r="T1856" i="4" s="1"/>
  <c r="O1856" i="4" a="1"/>
  <c r="O1856" i="4" s="1"/>
  <c r="P1856" i="4" a="1"/>
  <c r="P1856" i="4" s="1"/>
  <c r="O3326" i="4" a="1"/>
  <c r="O3326" i="4" s="1"/>
  <c r="S3326" i="4" s="1"/>
  <c r="T3326" i="4" s="1"/>
  <c r="O3278" i="4" a="1"/>
  <c r="O3278" i="4" s="1"/>
  <c r="O3230" i="4" a="1"/>
  <c r="O3230" i="4" s="1"/>
  <c r="O3182" i="4" a="1"/>
  <c r="O3182" i="4" s="1"/>
  <c r="S3182" i="4" s="1"/>
  <c r="T3182" i="4" s="1"/>
  <c r="O3134" i="4" a="1"/>
  <c r="O3134" i="4" s="1"/>
  <c r="S3134" i="4" s="1"/>
  <c r="T3134" i="4" s="1"/>
  <c r="O3086" i="4" a="1"/>
  <c r="O3086" i="4" s="1"/>
  <c r="S3086" i="4" s="1"/>
  <c r="T3086" i="4" s="1"/>
  <c r="O3038" i="4" a="1"/>
  <c r="O3038" i="4" s="1"/>
  <c r="S3038" i="4" s="1"/>
  <c r="T3038" i="4" s="1"/>
  <c r="S3021" i="4"/>
  <c r="T3021" i="4" s="1"/>
  <c r="O3015" i="4" a="1"/>
  <c r="O3015" i="4" s="1"/>
  <c r="S3015" i="4" s="1"/>
  <c r="T3015" i="4" s="1"/>
  <c r="S2795" i="4"/>
  <c r="T2795" i="4" s="1"/>
  <c r="S2792" i="4"/>
  <c r="T2792" i="4" s="1"/>
  <c r="O2792" i="4" a="1"/>
  <c r="O2792" i="4" s="1"/>
  <c r="P2792" i="4" a="1"/>
  <c r="P2792" i="4" s="1"/>
  <c r="O2765" i="4" a="1"/>
  <c r="O2765" i="4" s="1"/>
  <c r="O2743" i="4" a="1"/>
  <c r="O2743" i="4" s="1"/>
  <c r="P2737" i="4" a="1"/>
  <c r="P2737" i="4" s="1"/>
  <c r="S2737" i="4"/>
  <c r="T2737" i="4" s="1"/>
  <c r="P2702" i="4" a="1"/>
  <c r="P2702" i="4" s="1"/>
  <c r="S2695" i="4"/>
  <c r="T2695" i="4" s="1"/>
  <c r="O2676" i="4" a="1"/>
  <c r="O2676" i="4" s="1"/>
  <c r="S2676" i="4" s="1"/>
  <c r="T2676" i="4" s="1"/>
  <c r="S2635" i="4"/>
  <c r="T2635" i="4" s="1"/>
  <c r="S2587" i="4"/>
  <c r="T2587" i="4" s="1"/>
  <c r="S2583" i="4"/>
  <c r="T2583" i="4" s="1"/>
  <c r="S2567" i="4"/>
  <c r="T2567" i="4" s="1"/>
  <c r="S2526" i="4"/>
  <c r="T2526" i="4" s="1"/>
  <c r="O2484" i="4" a="1"/>
  <c r="O2484" i="4" s="1"/>
  <c r="S2484" i="4" s="1"/>
  <c r="T2484" i="4" s="1"/>
  <c r="S2470" i="4"/>
  <c r="T2470" i="4" s="1"/>
  <c r="S2452" i="4"/>
  <c r="T2452" i="4" s="1"/>
  <c r="P2431" i="4" a="1"/>
  <c r="P2431" i="4" s="1"/>
  <c r="S2431" i="4" s="1"/>
  <c r="T2431" i="4" s="1"/>
  <c r="P2410" i="4" a="1"/>
  <c r="P2410" i="4" s="1"/>
  <c r="S2410" i="4" s="1"/>
  <c r="T2410" i="4" s="1"/>
  <c r="S2383" i="4"/>
  <c r="T2383" i="4" s="1"/>
  <c r="P2383" i="4" a="1"/>
  <c r="P2383" i="4" s="1"/>
  <c r="O2383" i="4" a="1"/>
  <c r="O2383" i="4" s="1"/>
  <c r="O2375" i="4" a="1"/>
  <c r="O2375" i="4" s="1"/>
  <c r="P2375" i="4" a="1"/>
  <c r="P2375" i="4" s="1"/>
  <c r="S2375" i="4"/>
  <c r="T2375" i="4" s="1"/>
  <c r="P2280" i="4" a="1"/>
  <c r="P2280" i="4" s="1"/>
  <c r="O2280" i="4" a="1"/>
  <c r="O2280" i="4" s="1"/>
  <c r="S2280" i="4"/>
  <c r="T2280" i="4" s="1"/>
  <c r="T2236" i="4"/>
  <c r="O2226" i="4" a="1"/>
  <c r="O2226" i="4" s="1"/>
  <c r="P2226" i="4" a="1"/>
  <c r="P2226" i="4" s="1"/>
  <c r="S2226" i="4"/>
  <c r="T2226" i="4" s="1"/>
  <c r="P2195" i="4" a="1"/>
  <c r="P2195" i="4" s="1"/>
  <c r="O2195" i="4" a="1"/>
  <c r="O2195" i="4" s="1"/>
  <c r="T2151" i="4"/>
  <c r="T2123" i="4"/>
  <c r="O2033" i="4" a="1"/>
  <c r="O2033" i="4" s="1"/>
  <c r="P2033" i="4" a="1"/>
  <c r="P2033" i="4" s="1"/>
  <c r="S2033" i="4"/>
  <c r="T2033" i="4" s="1"/>
  <c r="S2024" i="4"/>
  <c r="T2024" i="4" s="1"/>
  <c r="O2024" i="4" a="1"/>
  <c r="O2024" i="4" s="1"/>
  <c r="P2024" i="4" a="1"/>
  <c r="P2024" i="4" s="1"/>
  <c r="T1848" i="4"/>
  <c r="T1738" i="4"/>
  <c r="S3321" i="4"/>
  <c r="T3321" i="4" s="1"/>
  <c r="S3273" i="4"/>
  <c r="T3273" i="4" s="1"/>
  <c r="S3225" i="4"/>
  <c r="T3225" i="4" s="1"/>
  <c r="S3177" i="4"/>
  <c r="T3177" i="4" s="1"/>
  <c r="S3129" i="4"/>
  <c r="T3129" i="4" s="1"/>
  <c r="S3081" i="4"/>
  <c r="T3081" i="4" s="1"/>
  <c r="S3033" i="4"/>
  <c r="T3033" i="4" s="1"/>
  <c r="S3022" i="4"/>
  <c r="T3022" i="4" s="1"/>
  <c r="S2867" i="4"/>
  <c r="T2867" i="4" s="1"/>
  <c r="P2856" i="4" a="1"/>
  <c r="P2856" i="4" s="1"/>
  <c r="S2856" i="4"/>
  <c r="T2856" i="4" s="1"/>
  <c r="S2852" i="4"/>
  <c r="T2852" i="4" s="1"/>
  <c r="S2804" i="4"/>
  <c r="T2804" i="4" s="1"/>
  <c r="P2801" i="4" a="1"/>
  <c r="P2801" i="4" s="1"/>
  <c r="S2793" i="4"/>
  <c r="T2793" i="4" s="1"/>
  <c r="P2785" i="4" a="1"/>
  <c r="P2785" i="4" s="1"/>
  <c r="O2785" i="4" a="1"/>
  <c r="O2785" i="4" s="1"/>
  <c r="P2778" i="4" a="1"/>
  <c r="P2778" i="4" s="1"/>
  <c r="S2769" i="4"/>
  <c r="T2769" i="4" s="1"/>
  <c r="T2743" i="4"/>
  <c r="S2735" i="4"/>
  <c r="T2735" i="4" s="1"/>
  <c r="P2718" i="4" a="1"/>
  <c r="P2718" i="4" s="1"/>
  <c r="S2705" i="4"/>
  <c r="T2705" i="4" s="1"/>
  <c r="S2696" i="4"/>
  <c r="T2696" i="4" s="1"/>
  <c r="S2685" i="4"/>
  <c r="T2685" i="4" s="1"/>
  <c r="O2618" i="4" a="1"/>
  <c r="O2618" i="4" s="1"/>
  <c r="S2618" i="4" s="1"/>
  <c r="T2618" i="4" s="1"/>
  <c r="O2615" i="4" a="1"/>
  <c r="O2615" i="4" s="1"/>
  <c r="P2615" i="4" a="1"/>
  <c r="P2615" i="4" s="1"/>
  <c r="S2591" i="4"/>
  <c r="T2591" i="4" s="1"/>
  <c r="P2581" i="4" a="1"/>
  <c r="P2581" i="4" s="1"/>
  <c r="O2581" i="4" a="1"/>
  <c r="O2581" i="4" s="1"/>
  <c r="P2556" i="4" a="1"/>
  <c r="P2556" i="4" s="1"/>
  <c r="O2556" i="4" a="1"/>
  <c r="O2556" i="4" s="1"/>
  <c r="P2517" i="4" a="1"/>
  <c r="P2517" i="4" s="1"/>
  <c r="O2517" i="4" a="1"/>
  <c r="O2517" i="4" s="1"/>
  <c r="S2494" i="4"/>
  <c r="T2494" i="4" s="1"/>
  <c r="S2441" i="4"/>
  <c r="T2441" i="4" s="1"/>
  <c r="P2425" i="4" a="1"/>
  <c r="P2425" i="4" s="1"/>
  <c r="O2425" i="4" a="1"/>
  <c r="O2425" i="4" s="1"/>
  <c r="P2400" i="4" a="1"/>
  <c r="P2400" i="4" s="1"/>
  <c r="S2400" i="4"/>
  <c r="T2400" i="4" s="1"/>
  <c r="S2371" i="4"/>
  <c r="T2371" i="4" s="1"/>
  <c r="O2371" i="4" a="1"/>
  <c r="O2371" i="4" s="1"/>
  <c r="P2371" i="4" a="1"/>
  <c r="P2371" i="4" s="1"/>
  <c r="T2358" i="4"/>
  <c r="T2345" i="4"/>
  <c r="T2327" i="4"/>
  <c r="S2313" i="4"/>
  <c r="T2313" i="4" s="1"/>
  <c r="O2313" i="4" a="1"/>
  <c r="O2313" i="4" s="1"/>
  <c r="T2274" i="4"/>
  <c r="T2248" i="4"/>
  <c r="P2208" i="4" a="1"/>
  <c r="P2208" i="4" s="1"/>
  <c r="O2208" i="4" a="1"/>
  <c r="O2208" i="4" s="1"/>
  <c r="S2208" i="4"/>
  <c r="T2208" i="4" s="1"/>
  <c r="P2197" i="4" a="1"/>
  <c r="P2197" i="4" s="1"/>
  <c r="O2197" i="4" a="1"/>
  <c r="O2197" i="4" s="1"/>
  <c r="S2197" i="4"/>
  <c r="T2197" i="4" s="1"/>
  <c r="O2154" i="4" a="1"/>
  <c r="O2154" i="4" s="1"/>
  <c r="P2154" i="4" a="1"/>
  <c r="P2154" i="4" s="1"/>
  <c r="S2154" i="4"/>
  <c r="T2154" i="4" s="1"/>
  <c r="T2139" i="4"/>
  <c r="T2136" i="4"/>
  <c r="T2116" i="4"/>
  <c r="T2081" i="4"/>
  <c r="T2026" i="4"/>
  <c r="O2306" i="4" a="1"/>
  <c r="O2306" i="4" s="1"/>
  <c r="P2306" i="4" a="1"/>
  <c r="P2306" i="4" s="1"/>
  <c r="P2292" i="4" a="1"/>
  <c r="P2292" i="4" s="1"/>
  <c r="O2292" i="4" a="1"/>
  <c r="O2292" i="4" s="1"/>
  <c r="T2232" i="4"/>
  <c r="T2221" i="4"/>
  <c r="T2189" i="4"/>
  <c r="O2170" i="4" a="1"/>
  <c r="O2170" i="4" s="1"/>
  <c r="P2170" i="4" a="1"/>
  <c r="P2170" i="4" s="1"/>
  <c r="P2137" i="4" a="1"/>
  <c r="P2137" i="4" s="1"/>
  <c r="O2137" i="4" a="1"/>
  <c r="O2137" i="4" s="1"/>
  <c r="P2112" i="4" a="1"/>
  <c r="P2112" i="4" s="1"/>
  <c r="O2112" i="4" a="1"/>
  <c r="O2112" i="4" s="1"/>
  <c r="S2112" i="4"/>
  <c r="T2112" i="4" s="1"/>
  <c r="T2089" i="4"/>
  <c r="O2000" i="4" a="1"/>
  <c r="O2000" i="4" s="1"/>
  <c r="S2000" i="4"/>
  <c r="T2000" i="4" s="1"/>
  <c r="P2000" i="4" a="1"/>
  <c r="P2000" i="4" s="1"/>
  <c r="S1939" i="4"/>
  <c r="T1939" i="4" s="1"/>
  <c r="O1939" i="4" a="1"/>
  <c r="O1939" i="4" s="1"/>
  <c r="P1939" i="4" a="1"/>
  <c r="P1939" i="4" s="1"/>
  <c r="S1829" i="4"/>
  <c r="T1829" i="4" s="1"/>
  <c r="O1829" i="4" a="1"/>
  <c r="O1829" i="4" s="1"/>
  <c r="P1829" i="4" a="1"/>
  <c r="P1829" i="4" s="1"/>
  <c r="S1816" i="4"/>
  <c r="T1816" i="4" s="1"/>
  <c r="O1816" i="4" a="1"/>
  <c r="O1816" i="4" s="1"/>
  <c r="P1816" i="4" a="1"/>
  <c r="P1816" i="4" s="1"/>
  <c r="S1635" i="4"/>
  <c r="T1635" i="4" s="1"/>
  <c r="O1635" i="4" a="1"/>
  <c r="O1635" i="4" s="1"/>
  <c r="P1635" i="4" a="1"/>
  <c r="P1635" i="4" s="1"/>
  <c r="T1620" i="4"/>
  <c r="O2514" i="4" a="1"/>
  <c r="O2514" i="4" s="1"/>
  <c r="S2514" i="4" s="1"/>
  <c r="T2514" i="4" s="1"/>
  <c r="O2513" i="4" a="1"/>
  <c r="O2513" i="4" s="1"/>
  <c r="S2513" i="4" s="1"/>
  <c r="T2513" i="4" s="1"/>
  <c r="O2498" i="4" a="1"/>
  <c r="O2498" i="4" s="1"/>
  <c r="S2498" i="4" s="1"/>
  <c r="T2498" i="4" s="1"/>
  <c r="S2482" i="4"/>
  <c r="T2482" i="4" s="1"/>
  <c r="P2479" i="4" a="1"/>
  <c r="P2479" i="4" s="1"/>
  <c r="S2479" i="4" s="1"/>
  <c r="T2479" i="4" s="1"/>
  <c r="S2434" i="4"/>
  <c r="T2434" i="4" s="1"/>
  <c r="O2409" i="4" a="1"/>
  <c r="O2409" i="4" s="1"/>
  <c r="S2409" i="4" s="1"/>
  <c r="T2409" i="4" s="1"/>
  <c r="O2406" i="4" a="1"/>
  <c r="O2406" i="4" s="1"/>
  <c r="T2395" i="4"/>
  <c r="T2354" i="4"/>
  <c r="O2350" i="4" a="1"/>
  <c r="O2350" i="4" s="1"/>
  <c r="O2339" i="4" a="1"/>
  <c r="O2339" i="4" s="1"/>
  <c r="T2283" i="4"/>
  <c r="P2269" i="4" a="1"/>
  <c r="P2269" i="4" s="1"/>
  <c r="O2269" i="4" a="1"/>
  <c r="O2269" i="4" s="1"/>
  <c r="T2247" i="4"/>
  <c r="S2228" i="4"/>
  <c r="T2228" i="4" s="1"/>
  <c r="P2228" i="4" a="1"/>
  <c r="P2228" i="4" s="1"/>
  <c r="S2217" i="4"/>
  <c r="T2217" i="4" s="1"/>
  <c r="P2217" i="4" a="1"/>
  <c r="P2217" i="4" s="1"/>
  <c r="O2173" i="4" a="1"/>
  <c r="O2173" i="4" s="1"/>
  <c r="T2115" i="4"/>
  <c r="P2110" i="4" a="1"/>
  <c r="P2110" i="4" s="1"/>
  <c r="S2110" i="4"/>
  <c r="T2110" i="4" s="1"/>
  <c r="O2095" i="4" a="1"/>
  <c r="O2095" i="4" s="1"/>
  <c r="S2095" i="4"/>
  <c r="T2095" i="4" s="1"/>
  <c r="O2039" i="4" a="1"/>
  <c r="O2039" i="4" s="1"/>
  <c r="S2039" i="4"/>
  <c r="T2039" i="4" s="1"/>
  <c r="P2039" i="4" a="1"/>
  <c r="P2039" i="4" s="1"/>
  <c r="P2025" i="4" a="1"/>
  <c r="P2025" i="4" s="1"/>
  <c r="O2025" i="4" a="1"/>
  <c r="O2025" i="4" s="1"/>
  <c r="S2025" i="4"/>
  <c r="T2025" i="4" s="1"/>
  <c r="S1973" i="4"/>
  <c r="T1973" i="4" s="1"/>
  <c r="O1973" i="4" a="1"/>
  <c r="O1973" i="4" s="1"/>
  <c r="P1973" i="4" a="1"/>
  <c r="P1973" i="4" s="1"/>
  <c r="P1666" i="4" a="1"/>
  <c r="P1666" i="4" s="1"/>
  <c r="O1666" i="4" a="1"/>
  <c r="O1666" i="4" s="1"/>
  <c r="S1666" i="4"/>
  <c r="T1666" i="4" s="1"/>
  <c r="O2423" i="4" a="1"/>
  <c r="O2423" i="4" s="1"/>
  <c r="P2423" i="4" a="1"/>
  <c r="P2423" i="4" s="1"/>
  <c r="S2403" i="4"/>
  <c r="T2403" i="4" s="1"/>
  <c r="T2367" i="4"/>
  <c r="S2361" i="4"/>
  <c r="T2361" i="4" s="1"/>
  <c r="P2361" i="4" a="1"/>
  <c r="P2361" i="4" s="1"/>
  <c r="S2311" i="4"/>
  <c r="T2311" i="4" s="1"/>
  <c r="P2311" i="4" a="1"/>
  <c r="P2311" i="4" s="1"/>
  <c r="T2297" i="4"/>
  <c r="T2284" i="4"/>
  <c r="S2264" i="4"/>
  <c r="T2264" i="4" s="1"/>
  <c r="O2264" i="4" a="1"/>
  <c r="O2264" i="4" s="1"/>
  <c r="P2264" i="4" a="1"/>
  <c r="P2264" i="4" s="1"/>
  <c r="T2250" i="4"/>
  <c r="T2149" i="4"/>
  <c r="T2135" i="4"/>
  <c r="T2130" i="4"/>
  <c r="T2119" i="4"/>
  <c r="O2089" i="4" a="1"/>
  <c r="O2089" i="4" s="1"/>
  <c r="P2089" i="4" a="1"/>
  <c r="P2089" i="4" s="1"/>
  <c r="S2053" i="4"/>
  <c r="T2053" i="4" s="1"/>
  <c r="P2053" i="4" a="1"/>
  <c r="P2053" i="4" s="1"/>
  <c r="O2053" i="4" a="1"/>
  <c r="O2053" i="4" s="1"/>
  <c r="S2047" i="4"/>
  <c r="T2047" i="4" s="1"/>
  <c r="P2047" i="4" a="1"/>
  <c r="P2047" i="4" s="1"/>
  <c r="O2047" i="4" a="1"/>
  <c r="O2047" i="4" s="1"/>
  <c r="O2041" i="4" a="1"/>
  <c r="O2041" i="4" s="1"/>
  <c r="P2041" i="4" a="1"/>
  <c r="P2041" i="4" s="1"/>
  <c r="T2031" i="4"/>
  <c r="P2027" i="4" a="1"/>
  <c r="P2027" i="4" s="1"/>
  <c r="S2027" i="4"/>
  <c r="T2027" i="4" s="1"/>
  <c r="T2003" i="4"/>
  <c r="S1963" i="4"/>
  <c r="T1963" i="4" s="1"/>
  <c r="O1963" i="4" a="1"/>
  <c r="O1963" i="4" s="1"/>
  <c r="P1963" i="4" a="1"/>
  <c r="P1963" i="4" s="1"/>
  <c r="T1766" i="4"/>
  <c r="P1737" i="4" a="1"/>
  <c r="P1737" i="4" s="1"/>
  <c r="S1737" i="4"/>
  <c r="T1737" i="4" s="1"/>
  <c r="O1737" i="4" a="1"/>
  <c r="O1737" i="4" s="1"/>
  <c r="O2523" i="4" a="1"/>
  <c r="O2523" i="4" s="1"/>
  <c r="P2523" i="4" a="1"/>
  <c r="P2523" i="4" s="1"/>
  <c r="O2471" i="4" a="1"/>
  <c r="O2471" i="4" s="1"/>
  <c r="P2471" i="4" a="1"/>
  <c r="P2471" i="4" s="1"/>
  <c r="S2471" i="4" s="1"/>
  <c r="T2471" i="4" s="1"/>
  <c r="S2451" i="4"/>
  <c r="T2451" i="4" s="1"/>
  <c r="T2430" i="4"/>
  <c r="P2364" i="4" a="1"/>
  <c r="P2364" i="4" s="1"/>
  <c r="O2364" i="4" a="1"/>
  <c r="O2364" i="4" s="1"/>
  <c r="O2314" i="4" a="1"/>
  <c r="O2314" i="4" s="1"/>
  <c r="P2314" i="4" a="1"/>
  <c r="P2314" i="4" s="1"/>
  <c r="T2282" i="4"/>
  <c r="O2231" i="4" a="1"/>
  <c r="O2231" i="4" s="1"/>
  <c r="P2231" i="4" a="1"/>
  <c r="P2231" i="4" s="1"/>
  <c r="T2223" i="4"/>
  <c r="P2220" i="4" a="1"/>
  <c r="P2220" i="4" s="1"/>
  <c r="O2220" i="4" a="1"/>
  <c r="O2220" i="4" s="1"/>
  <c r="T2212" i="4"/>
  <c r="S2192" i="4"/>
  <c r="T2192" i="4" s="1"/>
  <c r="O2192" i="4" a="1"/>
  <c r="O2192" i="4" s="1"/>
  <c r="P2192" i="4" a="1"/>
  <c r="P2192" i="4" s="1"/>
  <c r="T2178" i="4"/>
  <c r="T2090" i="4"/>
  <c r="S2072" i="4"/>
  <c r="T2072" i="4" s="1"/>
  <c r="O2072" i="4" a="1"/>
  <c r="O2072" i="4" s="1"/>
  <c r="S2045" i="4"/>
  <c r="T2045" i="4" s="1"/>
  <c r="P2045" i="4" a="1"/>
  <c r="P2045" i="4" s="1"/>
  <c r="O2045" i="4" a="1"/>
  <c r="O2045" i="4" s="1"/>
  <c r="T1947" i="4"/>
  <c r="T1945" i="4"/>
  <c r="S1927" i="4"/>
  <c r="T1927" i="4" s="1"/>
  <c r="O1927" i="4" a="1"/>
  <c r="O1927" i="4" s="1"/>
  <c r="P1927" i="4" a="1"/>
  <c r="P1927" i="4" s="1"/>
  <c r="S1672" i="4"/>
  <c r="T1672" i="4" s="1"/>
  <c r="O1672" i="4" a="1"/>
  <c r="O1672" i="4" s="1"/>
  <c r="P1672" i="4" a="1"/>
  <c r="P1672" i="4" s="1"/>
  <c r="S2815" i="4"/>
  <c r="T2815" i="4" s="1"/>
  <c r="S2756" i="4"/>
  <c r="T2756" i="4" s="1"/>
  <c r="S2671" i="4"/>
  <c r="T2671" i="4" s="1"/>
  <c r="S2612" i="4"/>
  <c r="T2612" i="4" s="1"/>
  <c r="O2606" i="4" a="1"/>
  <c r="O2606" i="4" s="1"/>
  <c r="P2606" i="4" a="1"/>
  <c r="P2606" i="4" s="1"/>
  <c r="S2600" i="4"/>
  <c r="T2600" i="4" s="1"/>
  <c r="O2594" i="4" a="1"/>
  <c r="O2594" i="4" s="1"/>
  <c r="P2594" i="4" a="1"/>
  <c r="P2594" i="4" s="1"/>
  <c r="S2588" i="4"/>
  <c r="T2588" i="4" s="1"/>
  <c r="O2582" i="4" a="1"/>
  <c r="O2582" i="4" s="1"/>
  <c r="P2582" i="4" a="1"/>
  <c r="P2582" i="4" s="1"/>
  <c r="S2576" i="4"/>
  <c r="T2576" i="4" s="1"/>
  <c r="O2570" i="4" a="1"/>
  <c r="O2570" i="4" s="1"/>
  <c r="P2570" i="4" a="1"/>
  <c r="P2570" i="4" s="1"/>
  <c r="S2570" i="4" s="1"/>
  <c r="T2570" i="4" s="1"/>
  <c r="S2564" i="4"/>
  <c r="T2564" i="4" s="1"/>
  <c r="O2558" i="4" a="1"/>
  <c r="O2558" i="4" s="1"/>
  <c r="P2558" i="4" a="1"/>
  <c r="P2558" i="4" s="1"/>
  <c r="S2552" i="4"/>
  <c r="T2552" i="4" s="1"/>
  <c r="O2546" i="4" a="1"/>
  <c r="O2546" i="4" s="1"/>
  <c r="P2546" i="4" a="1"/>
  <c r="P2546" i="4" s="1"/>
  <c r="S2540" i="4"/>
  <c r="T2540" i="4" s="1"/>
  <c r="O2525" i="4" a="1"/>
  <c r="O2525" i="4" s="1"/>
  <c r="P2525" i="4" a="1"/>
  <c r="P2525" i="4" s="1"/>
  <c r="P2516" i="4" a="1"/>
  <c r="P2516" i="4" s="1"/>
  <c r="S2516" i="4" s="1"/>
  <c r="T2516" i="4" s="1"/>
  <c r="S2502" i="4"/>
  <c r="T2502" i="4" s="1"/>
  <c r="S2500" i="4"/>
  <c r="T2500" i="4" s="1"/>
  <c r="S2491" i="4"/>
  <c r="T2491" i="4" s="1"/>
  <c r="P2455" i="4" a="1"/>
  <c r="P2455" i="4" s="1"/>
  <c r="S2455" i="4" s="1"/>
  <c r="T2455" i="4" s="1"/>
  <c r="O2399" i="4" a="1"/>
  <c r="O2399" i="4" s="1"/>
  <c r="P2399" i="4" a="1"/>
  <c r="P2399" i="4" s="1"/>
  <c r="O2389" i="4" a="1"/>
  <c r="O2389" i="4" s="1"/>
  <c r="T2362" i="4"/>
  <c r="T2351" i="4"/>
  <c r="T2334" i="4"/>
  <c r="T2304" i="4"/>
  <c r="T2225" i="4"/>
  <c r="T2176" i="4"/>
  <c r="S2169" i="4"/>
  <c r="T2169" i="4" s="1"/>
  <c r="O2169" i="4" a="1"/>
  <c r="O2169" i="4" s="1"/>
  <c r="P2166" i="4" a="1"/>
  <c r="P2166" i="4" s="1"/>
  <c r="S2166" i="4"/>
  <c r="T2166" i="4" s="1"/>
  <c r="P2136" i="4" a="1"/>
  <c r="P2136" i="4" s="1"/>
  <c r="O2136" i="4" a="1"/>
  <c r="O2136" i="4" s="1"/>
  <c r="S2134" i="4"/>
  <c r="T2134" i="4" s="1"/>
  <c r="T2104" i="4"/>
  <c r="T2092" i="4"/>
  <c r="S2060" i="4"/>
  <c r="T2060" i="4" s="1"/>
  <c r="P2060" i="4" a="1"/>
  <c r="P2060" i="4" s="1"/>
  <c r="O2042" i="4" a="1"/>
  <c r="O2042" i="4" s="1"/>
  <c r="S2042" i="4"/>
  <c r="T2042" i="4" s="1"/>
  <c r="P2040" i="4" a="1"/>
  <c r="P2040" i="4" s="1"/>
  <c r="O2040" i="4" a="1"/>
  <c r="O2040" i="4" s="1"/>
  <c r="S2040" i="4"/>
  <c r="T2040" i="4" s="1"/>
  <c r="T1995" i="4"/>
  <c r="P1895" i="4" a="1"/>
  <c r="P1895" i="4" s="1"/>
  <c r="S1895" i="4"/>
  <c r="T1895" i="4" s="1"/>
  <c r="S1828" i="4"/>
  <c r="T1828" i="4" s="1"/>
  <c r="O1828" i="4" a="1"/>
  <c r="O1828" i="4" s="1"/>
  <c r="P1772" i="4" a="1"/>
  <c r="P1772" i="4" s="1"/>
  <c r="S1772" i="4"/>
  <c r="T1772" i="4" s="1"/>
  <c r="O1772" i="4" a="1"/>
  <c r="O1772" i="4" s="1"/>
  <c r="S1757" i="4"/>
  <c r="T1757" i="4" s="1"/>
  <c r="O1757" i="4" a="1"/>
  <c r="O1757" i="4" s="1"/>
  <c r="P1757" i="4" a="1"/>
  <c r="P1757" i="4" s="1"/>
  <c r="S2923" i="4"/>
  <c r="T2923" i="4" s="1"/>
  <c r="S2875" i="4"/>
  <c r="T2875" i="4" s="1"/>
  <c r="S2816" i="4"/>
  <c r="T2816" i="4" s="1"/>
  <c r="T2731" i="4"/>
  <c r="S2672" i="4"/>
  <c r="T2672" i="4" s="1"/>
  <c r="S2492" i="4"/>
  <c r="T2492" i="4" s="1"/>
  <c r="S2458" i="4"/>
  <c r="T2458" i="4" s="1"/>
  <c r="O2433" i="4" a="1"/>
  <c r="O2433" i="4" s="1"/>
  <c r="S2433" i="4" s="1"/>
  <c r="T2433" i="4" s="1"/>
  <c r="S2419" i="4"/>
  <c r="T2419" i="4" s="1"/>
  <c r="S2414" i="4"/>
  <c r="T2414" i="4" s="1"/>
  <c r="S2412" i="4"/>
  <c r="T2412" i="4" s="1"/>
  <c r="S2372" i="4"/>
  <c r="T2372" i="4" s="1"/>
  <c r="P2372" i="4" a="1"/>
  <c r="P2372" i="4" s="1"/>
  <c r="T2333" i="4"/>
  <c r="O2330" i="4" a="1"/>
  <c r="O2330" i="4" s="1"/>
  <c r="P2330" i="4" a="1"/>
  <c r="P2330" i="4" s="1"/>
  <c r="S2300" i="4"/>
  <c r="T2300" i="4" s="1"/>
  <c r="P2300" i="4" a="1"/>
  <c r="P2300" i="4" s="1"/>
  <c r="T2293" i="4"/>
  <c r="P2281" i="4" a="1"/>
  <c r="P2281" i="4" s="1"/>
  <c r="O2281" i="4" a="1"/>
  <c r="O2281" i="4" s="1"/>
  <c r="O2258" i="4" a="1"/>
  <c r="O2258" i="4" s="1"/>
  <c r="P2258" i="4" a="1"/>
  <c r="P2258" i="4" s="1"/>
  <c r="S2253" i="4"/>
  <c r="T2253" i="4" s="1"/>
  <c r="O2253" i="4" a="1"/>
  <c r="O2253" i="4" s="1"/>
  <c r="P2253" i="4" a="1"/>
  <c r="P2253" i="4" s="1"/>
  <c r="S2239" i="4"/>
  <c r="T2239" i="4" s="1"/>
  <c r="P2239" i="4" a="1"/>
  <c r="P2239" i="4" s="1"/>
  <c r="S2227" i="4"/>
  <c r="T2227" i="4" s="1"/>
  <c r="O2227" i="4" a="1"/>
  <c r="O2227" i="4" s="1"/>
  <c r="P2227" i="4" a="1"/>
  <c r="P2227" i="4" s="1"/>
  <c r="T2214" i="4"/>
  <c r="T2203" i="4"/>
  <c r="O2198" i="4" a="1"/>
  <c r="O2198" i="4" s="1"/>
  <c r="P2198" i="4" a="1"/>
  <c r="P2198" i="4" s="1"/>
  <c r="T2190" i="4"/>
  <c r="T2171" i="4"/>
  <c r="O2162" i="4" a="1"/>
  <c r="O2162" i="4" s="1"/>
  <c r="P2162" i="4" a="1"/>
  <c r="P2162" i="4" s="1"/>
  <c r="T2138" i="4"/>
  <c r="O2134" i="4" a="1"/>
  <c r="O2134" i="4" s="1"/>
  <c r="T2080" i="4"/>
  <c r="O2068" i="4" a="1"/>
  <c r="O2068" i="4" s="1"/>
  <c r="S2050" i="4"/>
  <c r="T2050" i="4" s="1"/>
  <c r="P2050" i="4" a="1"/>
  <c r="P2050" i="4" s="1"/>
  <c r="O2050" i="4" a="1"/>
  <c r="O2050" i="4" s="1"/>
  <c r="T2034" i="4"/>
  <c r="T1909" i="4"/>
  <c r="S1904" i="4"/>
  <c r="T1904" i="4" s="1"/>
  <c r="O1904" i="4" a="1"/>
  <c r="O1904" i="4" s="1"/>
  <c r="P1904" i="4" a="1"/>
  <c r="P1904" i="4" s="1"/>
  <c r="T1882" i="4"/>
  <c r="T1765" i="4"/>
  <c r="S1590" i="4"/>
  <c r="T1590" i="4" s="1"/>
  <c r="O1590" i="4" a="1"/>
  <c r="O1590" i="4" s="1"/>
  <c r="P1590" i="4" a="1"/>
  <c r="P1590" i="4" s="1"/>
  <c r="T2791" i="4"/>
  <c r="S2732" i="4"/>
  <c r="T2732" i="4" s="1"/>
  <c r="S2647" i="4"/>
  <c r="T2647" i="4" s="1"/>
  <c r="S2601" i="4"/>
  <c r="T2601" i="4" s="1"/>
  <c r="S2589" i="4"/>
  <c r="T2589" i="4" s="1"/>
  <c r="S2577" i="4"/>
  <c r="T2577" i="4" s="1"/>
  <c r="S2565" i="4"/>
  <c r="T2565" i="4" s="1"/>
  <c r="S2553" i="4"/>
  <c r="T2553" i="4" s="1"/>
  <c r="S2541" i="4"/>
  <c r="T2541" i="4" s="1"/>
  <c r="S2522" i="4"/>
  <c r="T2522" i="4" s="1"/>
  <c r="S2518" i="4"/>
  <c r="T2518" i="4" s="1"/>
  <c r="O2511" i="4" a="1"/>
  <c r="O2511" i="4" s="1"/>
  <c r="S2511" i="4" s="1"/>
  <c r="T2511" i="4" s="1"/>
  <c r="S2507" i="4"/>
  <c r="T2507" i="4" s="1"/>
  <c r="S2481" i="4"/>
  <c r="T2481" i="4" s="1"/>
  <c r="O2447" i="4" a="1"/>
  <c r="O2447" i="4" s="1"/>
  <c r="P2447" i="4" a="1"/>
  <c r="P2447" i="4" s="1"/>
  <c r="S2427" i="4"/>
  <c r="T2427" i="4" s="1"/>
  <c r="S2406" i="4"/>
  <c r="T2406" i="4" s="1"/>
  <c r="O2378" i="4" a="1"/>
  <c r="O2378" i="4" s="1"/>
  <c r="P2378" i="4" a="1"/>
  <c r="P2378" i="4" s="1"/>
  <c r="T2332" i="4"/>
  <c r="T2320" i="4"/>
  <c r="S2289" i="4"/>
  <c r="T2289" i="4" s="1"/>
  <c r="P2289" i="4" a="1"/>
  <c r="P2289" i="4" s="1"/>
  <c r="T2260" i="4"/>
  <c r="T2237" i="4"/>
  <c r="T2153" i="4"/>
  <c r="O2036" i="4" a="1"/>
  <c r="O2036" i="4" s="1"/>
  <c r="S2036" i="4"/>
  <c r="T2036" i="4" s="1"/>
  <c r="T2028" i="4"/>
  <c r="T1955" i="4"/>
  <c r="S1913" i="4"/>
  <c r="T1913" i="4" s="1"/>
  <c r="O1913" i="4" a="1"/>
  <c r="O1913" i="4" s="1"/>
  <c r="P1913" i="4" a="1"/>
  <c r="P1913" i="4" s="1"/>
  <c r="S1851" i="4"/>
  <c r="T1851" i="4" s="1"/>
  <c r="P1851" i="4" a="1"/>
  <c r="P1851" i="4" s="1"/>
  <c r="P1846" i="4" a="1"/>
  <c r="P1846" i="4" s="1"/>
  <c r="S1846" i="4"/>
  <c r="T1846" i="4" s="1"/>
  <c r="O1846" i="4" a="1"/>
  <c r="O1846" i="4" s="1"/>
  <c r="T1790" i="4"/>
  <c r="S1709" i="4"/>
  <c r="T1709" i="4" s="1"/>
  <c r="P1709" i="4" a="1"/>
  <c r="P1709" i="4" s="1"/>
  <c r="O1709" i="4" a="1"/>
  <c r="O1709" i="4" s="1"/>
  <c r="O1643" i="4" a="1"/>
  <c r="O1643" i="4" s="1"/>
  <c r="P1643" i="4" a="1"/>
  <c r="P1643" i="4" s="1"/>
  <c r="S1643" i="4"/>
  <c r="T1643" i="4" s="1"/>
  <c r="S2456" i="4"/>
  <c r="T2456" i="4" s="1"/>
  <c r="S2432" i="4"/>
  <c r="T2432" i="4" s="1"/>
  <c r="S2408" i="4"/>
  <c r="T2408" i="4" s="1"/>
  <c r="S2384" i="4"/>
  <c r="T2384" i="4" s="1"/>
  <c r="S2373" i="4"/>
  <c r="T2373" i="4" s="1"/>
  <c r="P2335" i="4" a="1"/>
  <c r="P2335" i="4" s="1"/>
  <c r="P2334" i="4" a="1"/>
  <c r="P2334" i="4" s="1"/>
  <c r="O2323" i="4" a="1"/>
  <c r="O2323" i="4" s="1"/>
  <c r="O2318" i="4" a="1"/>
  <c r="O2318" i="4" s="1"/>
  <c r="P2318" i="4" a="1"/>
  <c r="P2318" i="4" s="1"/>
  <c r="T2312" i="4"/>
  <c r="S2301" i="4"/>
  <c r="T2301" i="4" s="1"/>
  <c r="P2263" i="4" a="1"/>
  <c r="P2263" i="4" s="1"/>
  <c r="P2262" i="4" a="1"/>
  <c r="P2262" i="4" s="1"/>
  <c r="O2251" i="4" a="1"/>
  <c r="O2251" i="4" s="1"/>
  <c r="O2246" i="4" a="1"/>
  <c r="O2246" i="4" s="1"/>
  <c r="P2246" i="4" a="1"/>
  <c r="P2246" i="4" s="1"/>
  <c r="T2240" i="4"/>
  <c r="S2229" i="4"/>
  <c r="T2229" i="4" s="1"/>
  <c r="P2191" i="4" a="1"/>
  <c r="P2191" i="4" s="1"/>
  <c r="P2190" i="4" a="1"/>
  <c r="P2190" i="4" s="1"/>
  <c r="O2179" i="4" a="1"/>
  <c r="O2179" i="4" s="1"/>
  <c r="O2174" i="4" a="1"/>
  <c r="O2174" i="4" s="1"/>
  <c r="P2174" i="4" a="1"/>
  <c r="P2174" i="4" s="1"/>
  <c r="T2168" i="4"/>
  <c r="S2157" i="4"/>
  <c r="T2157" i="4" s="1"/>
  <c r="O2111" i="4" a="1"/>
  <c r="O2111" i="4" s="1"/>
  <c r="O2107" i="4" a="1"/>
  <c r="O2107" i="4" s="1"/>
  <c r="P2101" i="4" a="1"/>
  <c r="P2101" i="4" s="1"/>
  <c r="S2101" i="4"/>
  <c r="T2101" i="4" s="1"/>
  <c r="P2098" i="4" a="1"/>
  <c r="P2098" i="4" s="1"/>
  <c r="S2097" i="4"/>
  <c r="T2097" i="4" s="1"/>
  <c r="P2088" i="4" a="1"/>
  <c r="P2088" i="4" s="1"/>
  <c r="O2088" i="4" a="1"/>
  <c r="O2088" i="4" s="1"/>
  <c r="S2088" i="4"/>
  <c r="T2088" i="4" s="1"/>
  <c r="O2076" i="4" a="1"/>
  <c r="O2076" i="4" s="1"/>
  <c r="S2065" i="4"/>
  <c r="T2065" i="4" s="1"/>
  <c r="O2065" i="4" a="1"/>
  <c r="O2065" i="4" s="1"/>
  <c r="P2065" i="4" a="1"/>
  <c r="P2065" i="4" s="1"/>
  <c r="O2061" i="4" a="1"/>
  <c r="O2061" i="4" s="1"/>
  <c r="P2052" i="4" a="1"/>
  <c r="P2052" i="4" s="1"/>
  <c r="S2052" i="4"/>
  <c r="T2052" i="4" s="1"/>
  <c r="S2049" i="4"/>
  <c r="T2049" i="4" s="1"/>
  <c r="P2049" i="4" a="1"/>
  <c r="P2049" i="4" s="1"/>
  <c r="S2046" i="4"/>
  <c r="T2046" i="4" s="1"/>
  <c r="P2046" i="4" a="1"/>
  <c r="P2046" i="4" s="1"/>
  <c r="S2035" i="4"/>
  <c r="T2035" i="4" s="1"/>
  <c r="O2035" i="4" a="1"/>
  <c r="O2035" i="4" s="1"/>
  <c r="P2035" i="4" a="1"/>
  <c r="P2035" i="4" s="1"/>
  <c r="P2032" i="4" a="1"/>
  <c r="P2032" i="4" s="1"/>
  <c r="O2032" i="4" a="1"/>
  <c r="O2032" i="4" s="1"/>
  <c r="T2007" i="4"/>
  <c r="S1987" i="4"/>
  <c r="T1987" i="4" s="1"/>
  <c r="O1987" i="4" a="1"/>
  <c r="O1987" i="4" s="1"/>
  <c r="P1987" i="4" a="1"/>
  <c r="P1987" i="4" s="1"/>
  <c r="T1960" i="4"/>
  <c r="O1948" i="4" a="1"/>
  <c r="O1948" i="4" s="1"/>
  <c r="P1948" i="4" a="1"/>
  <c r="P1948" i="4" s="1"/>
  <c r="O1924" i="4" a="1"/>
  <c r="O1924" i="4" s="1"/>
  <c r="S1893" i="4"/>
  <c r="T1893" i="4" s="1"/>
  <c r="P1893" i="4" a="1"/>
  <c r="P1893" i="4" s="1"/>
  <c r="T1785" i="4"/>
  <c r="T1773" i="4"/>
  <c r="P1761" i="4" a="1"/>
  <c r="P1761" i="4" s="1"/>
  <c r="S1761" i="4"/>
  <c r="T1761" i="4" s="1"/>
  <c r="S1756" i="4"/>
  <c r="T1756" i="4" s="1"/>
  <c r="P1756" i="4" a="1"/>
  <c r="P1756" i="4" s="1"/>
  <c r="O1756" i="4" a="1"/>
  <c r="O1756" i="4" s="1"/>
  <c r="S1699" i="4"/>
  <c r="T1699" i="4" s="1"/>
  <c r="P1699" i="4" a="1"/>
  <c r="P1699" i="4" s="1"/>
  <c r="O1699" i="4" a="1"/>
  <c r="O1699" i="4" s="1"/>
  <c r="T2323" i="4"/>
  <c r="T2251" i="4"/>
  <c r="T2179" i="4"/>
  <c r="O2115" i="4" a="1"/>
  <c r="O2115" i="4" s="1"/>
  <c r="P2115" i="4" a="1"/>
  <c r="P2115" i="4" s="1"/>
  <c r="S2094" i="4"/>
  <c r="T2094" i="4" s="1"/>
  <c r="T2091" i="4"/>
  <c r="S2058" i="4"/>
  <c r="T2058" i="4" s="1"/>
  <c r="O2058" i="4" a="1"/>
  <c r="O2058" i="4" s="1"/>
  <c r="T2044" i="4"/>
  <c r="S2009" i="4"/>
  <c r="T2009" i="4" s="1"/>
  <c r="P2009" i="4" a="1"/>
  <c r="P2009" i="4" s="1"/>
  <c r="T1971" i="4"/>
  <c r="P1833" i="4" a="1"/>
  <c r="P1833" i="4" s="1"/>
  <c r="O1833" i="4" a="1"/>
  <c r="O1833" i="4" s="1"/>
  <c r="S1833" i="4"/>
  <c r="T1833" i="4" s="1"/>
  <c r="T1820" i="4"/>
  <c r="S1747" i="4"/>
  <c r="T1747" i="4" s="1"/>
  <c r="O1747" i="4" a="1"/>
  <c r="O1747" i="4" s="1"/>
  <c r="P1747" i="4" a="1"/>
  <c r="P1747" i="4" s="1"/>
  <c r="T1717" i="4"/>
  <c r="T2335" i="4"/>
  <c r="T2263" i="4"/>
  <c r="T2191" i="4"/>
  <c r="S2083" i="4"/>
  <c r="T2083" i="4" s="1"/>
  <c r="O2083" i="4" a="1"/>
  <c r="O2083" i="4" s="1"/>
  <c r="P2083" i="4" a="1"/>
  <c r="P2083" i="4" s="1"/>
  <c r="T2074" i="4"/>
  <c r="S2056" i="4"/>
  <c r="T2056" i="4" s="1"/>
  <c r="O2056" i="4" a="1"/>
  <c r="O2056" i="4" s="1"/>
  <c r="T2055" i="4"/>
  <c r="S2012" i="4"/>
  <c r="T2012" i="4" s="1"/>
  <c r="O2012" i="4" a="1"/>
  <c r="O2012" i="4" s="1"/>
  <c r="T1996" i="4"/>
  <c r="P1941" i="4" a="1"/>
  <c r="P1941" i="4" s="1"/>
  <c r="S1941" i="4"/>
  <c r="T1941" i="4" s="1"/>
  <c r="O1941" i="4" a="1"/>
  <c r="O1941" i="4" s="1"/>
  <c r="S1900" i="4"/>
  <c r="T1900" i="4" s="1"/>
  <c r="O1900" i="4" a="1"/>
  <c r="O1900" i="4" s="1"/>
  <c r="P1900" i="4" a="1"/>
  <c r="P1900" i="4" s="1"/>
  <c r="O1883" i="4" a="1"/>
  <c r="O1883" i="4" s="1"/>
  <c r="P1883" i="4" a="1"/>
  <c r="P1883" i="4" s="1"/>
  <c r="S1883" i="4"/>
  <c r="T1883" i="4" s="1"/>
  <c r="O1855" i="4" a="1"/>
  <c r="O1855" i="4" s="1"/>
  <c r="S1855" i="4"/>
  <c r="T1855" i="4" s="1"/>
  <c r="T1811" i="4"/>
  <c r="T1798" i="4"/>
  <c r="O1719" i="4" a="1"/>
  <c r="O1719" i="4" s="1"/>
  <c r="P1719" i="4" a="1"/>
  <c r="P1719" i="4" s="1"/>
  <c r="P1665" i="4" a="1"/>
  <c r="P1665" i="4" s="1"/>
  <c r="S1665" i="4"/>
  <c r="T1665" i="4" s="1"/>
  <c r="O1665" i="4" a="1"/>
  <c r="O1665" i="4" s="1"/>
  <c r="O1240" i="4" a="1"/>
  <c r="O1240" i="4" s="1"/>
  <c r="S1240" i="4"/>
  <c r="T1240" i="4" s="1"/>
  <c r="P1240" i="4" a="1"/>
  <c r="P1240" i="4" s="1"/>
  <c r="S2474" i="4"/>
  <c r="T2474" i="4" s="1"/>
  <c r="S2468" i="4"/>
  <c r="T2468" i="4" s="1"/>
  <c r="S2450" i="4"/>
  <c r="T2450" i="4" s="1"/>
  <c r="S2444" i="4"/>
  <c r="T2444" i="4" s="1"/>
  <c r="S2426" i="4"/>
  <c r="T2426" i="4" s="1"/>
  <c r="S2420" i="4"/>
  <c r="T2420" i="4" s="1"/>
  <c r="S2402" i="4"/>
  <c r="T2402" i="4" s="1"/>
  <c r="S2396" i="4"/>
  <c r="T2396" i="4" s="1"/>
  <c r="O2354" i="4" a="1"/>
  <c r="O2354" i="4" s="1"/>
  <c r="P2354" i="4" a="1"/>
  <c r="P2354" i="4" s="1"/>
  <c r="T2348" i="4"/>
  <c r="S2337" i="4"/>
  <c r="T2337" i="4" s="1"/>
  <c r="O2282" i="4" a="1"/>
  <c r="O2282" i="4" s="1"/>
  <c r="P2282" i="4" a="1"/>
  <c r="P2282" i="4" s="1"/>
  <c r="T2276" i="4"/>
  <c r="S2265" i="4"/>
  <c r="T2265" i="4" s="1"/>
  <c r="O2210" i="4" a="1"/>
  <c r="O2210" i="4" s="1"/>
  <c r="P2210" i="4" a="1"/>
  <c r="P2210" i="4" s="1"/>
  <c r="T2204" i="4"/>
  <c r="S2193" i="4"/>
  <c r="T2193" i="4" s="1"/>
  <c r="O2138" i="4" a="1"/>
  <c r="O2138" i="4" s="1"/>
  <c r="P2138" i="4" a="1"/>
  <c r="P2138" i="4" s="1"/>
  <c r="T2132" i="4"/>
  <c r="O2103" i="4" a="1"/>
  <c r="O2103" i="4" s="1"/>
  <c r="S2103" i="4"/>
  <c r="T2103" i="4" s="1"/>
  <c r="S2099" i="4"/>
  <c r="T2099" i="4" s="1"/>
  <c r="S2059" i="4"/>
  <c r="T2059" i="4" s="1"/>
  <c r="P2059" i="4" a="1"/>
  <c r="P2059" i="4" s="1"/>
  <c r="S2010" i="4"/>
  <c r="T2010" i="4" s="1"/>
  <c r="P2010" i="4" a="1"/>
  <c r="P2010" i="4" s="1"/>
  <c r="T2005" i="4"/>
  <c r="T2002" i="4"/>
  <c r="P1980" i="4" a="1"/>
  <c r="P1980" i="4" s="1"/>
  <c r="S1980" i="4"/>
  <c r="T1980" i="4" s="1"/>
  <c r="T1950" i="4"/>
  <c r="T1930" i="4"/>
  <c r="T1925" i="4"/>
  <c r="O1922" i="4" a="1"/>
  <c r="O1922" i="4" s="1"/>
  <c r="S1922" i="4"/>
  <c r="T1922" i="4" s="1"/>
  <c r="P1922" i="4" a="1"/>
  <c r="P1922" i="4" s="1"/>
  <c r="T1921" i="4"/>
  <c r="P1917" i="4" a="1"/>
  <c r="P1917" i="4" s="1"/>
  <c r="S1917" i="4"/>
  <c r="T1917" i="4" s="1"/>
  <c r="P1857" i="4" a="1"/>
  <c r="P1857" i="4" s="1"/>
  <c r="S1857" i="4"/>
  <c r="T1857" i="4" s="1"/>
  <c r="O1857" i="4" a="1"/>
  <c r="O1857" i="4" s="1"/>
  <c r="O1847" i="4" a="1"/>
  <c r="O1847" i="4" s="1"/>
  <c r="P1847" i="4" a="1"/>
  <c r="P1847" i="4" s="1"/>
  <c r="S1847" i="4"/>
  <c r="T1847" i="4" s="1"/>
  <c r="S1827" i="4"/>
  <c r="T1827" i="4" s="1"/>
  <c r="P1827" i="4" a="1"/>
  <c r="P1827" i="4" s="1"/>
  <c r="T1762" i="4"/>
  <c r="S1695" i="4"/>
  <c r="T1695" i="4" s="1"/>
  <c r="O1695" i="4" a="1"/>
  <c r="O1695" i="4" s="1"/>
  <c r="P1695" i="4" a="1"/>
  <c r="P1695" i="4" s="1"/>
  <c r="S1541" i="4"/>
  <c r="T1541" i="4" s="1"/>
  <c r="P1541" i="4" a="1"/>
  <c r="P1541" i="4" s="1"/>
  <c r="O1541" i="4" a="1"/>
  <c r="O1541" i="4" s="1"/>
  <c r="S2528" i="4"/>
  <c r="T2528" i="4" s="1"/>
  <c r="T2359" i="4"/>
  <c r="S2340" i="4"/>
  <c r="T2340" i="4" s="1"/>
  <c r="S2329" i="4"/>
  <c r="T2329" i="4" s="1"/>
  <c r="S2318" i="4"/>
  <c r="T2318" i="4" s="1"/>
  <c r="T2287" i="4"/>
  <c r="S2268" i="4"/>
  <c r="T2268" i="4" s="1"/>
  <c r="S2257" i="4"/>
  <c r="T2257" i="4" s="1"/>
  <c r="S2246" i="4"/>
  <c r="T2246" i="4" s="1"/>
  <c r="O2244" i="4" a="1"/>
  <c r="O2244" i="4" s="1"/>
  <c r="O2233" i="4" a="1"/>
  <c r="O2233" i="4" s="1"/>
  <c r="O2216" i="4" a="1"/>
  <c r="O2216" i="4" s="1"/>
  <c r="T2215" i="4"/>
  <c r="S2196" i="4"/>
  <c r="T2196" i="4" s="1"/>
  <c r="S2185" i="4"/>
  <c r="T2185" i="4" s="1"/>
  <c r="S2174" i="4"/>
  <c r="T2174" i="4" s="1"/>
  <c r="O2172" i="4" a="1"/>
  <c r="O2172" i="4" s="1"/>
  <c r="O2161" i="4" a="1"/>
  <c r="O2161" i="4" s="1"/>
  <c r="O2144" i="4" a="1"/>
  <c r="O2144" i="4" s="1"/>
  <c r="T2143" i="4"/>
  <c r="O2087" i="4" a="1"/>
  <c r="O2087" i="4" s="1"/>
  <c r="S2087" i="4"/>
  <c r="T2087" i="4" s="1"/>
  <c r="O2084" i="4" a="1"/>
  <c r="O2084" i="4" s="1"/>
  <c r="P2084" i="4" a="1"/>
  <c r="P2084" i="4" s="1"/>
  <c r="T2082" i="4"/>
  <c r="O2074" i="4" a="1"/>
  <c r="O2074" i="4" s="1"/>
  <c r="T2029" i="4"/>
  <c r="O2026" i="4" a="1"/>
  <c r="O2026" i="4" s="1"/>
  <c r="O1993" i="4" a="1"/>
  <c r="O1993" i="4" s="1"/>
  <c r="P1993" i="4" a="1"/>
  <c r="P1993" i="4" s="1"/>
  <c r="S1993" i="4"/>
  <c r="T1993" i="4" s="1"/>
  <c r="O1952" i="4" a="1"/>
  <c r="O1952" i="4" s="1"/>
  <c r="T1935" i="4"/>
  <c r="O1914" i="4" a="1"/>
  <c r="O1914" i="4" s="1"/>
  <c r="S1890" i="4"/>
  <c r="T1890" i="4" s="1"/>
  <c r="P1890" i="4" a="1"/>
  <c r="P1890" i="4" s="1"/>
  <c r="T1879" i="4"/>
  <c r="S1864" i="4"/>
  <c r="T1864" i="4" s="1"/>
  <c r="O1864" i="4" a="1"/>
  <c r="O1864" i="4" s="1"/>
  <c r="P1864" i="4" a="1"/>
  <c r="P1864" i="4" s="1"/>
  <c r="T1861" i="4"/>
  <c r="P1762" i="4" a="1"/>
  <c r="P1762" i="4" s="1"/>
  <c r="O1762" i="4" a="1"/>
  <c r="O1762" i="4" s="1"/>
  <c r="S1743" i="4"/>
  <c r="T1743" i="4" s="1"/>
  <c r="P1743" i="4" a="1"/>
  <c r="P1743" i="4" s="1"/>
  <c r="S1722" i="4"/>
  <c r="T1722" i="4" s="1"/>
  <c r="P1722" i="4" a="1"/>
  <c r="P1722" i="4" s="1"/>
  <c r="O1722" i="4" a="1"/>
  <c r="O1722" i="4" s="1"/>
  <c r="T1718" i="4"/>
  <c r="T1689" i="4"/>
  <c r="O1671" i="4" a="1"/>
  <c r="O1671" i="4" s="1"/>
  <c r="P1671" i="4" a="1"/>
  <c r="P1671" i="4" s="1"/>
  <c r="S1671" i="4"/>
  <c r="T1671" i="4" s="1"/>
  <c r="T1670" i="4"/>
  <c r="P1664" i="4" a="1"/>
  <c r="P1664" i="4" s="1"/>
  <c r="O1664" i="4" a="1"/>
  <c r="O1664" i="4" s="1"/>
  <c r="S1664" i="4"/>
  <c r="T1664" i="4" s="1"/>
  <c r="S1662" i="4"/>
  <c r="T1662" i="4" s="1"/>
  <c r="P1662" i="4" a="1"/>
  <c r="P1662" i="4" s="1"/>
  <c r="O1662" i="4" a="1"/>
  <c r="O1662" i="4" s="1"/>
  <c r="T1593" i="4"/>
  <c r="O2366" i="4" a="1"/>
  <c r="O2366" i="4" s="1"/>
  <c r="P2366" i="4" a="1"/>
  <c r="P2366" i="4" s="1"/>
  <c r="T2360" i="4"/>
  <c r="S2349" i="4"/>
  <c r="T2349" i="4" s="1"/>
  <c r="O2294" i="4" a="1"/>
  <c r="O2294" i="4" s="1"/>
  <c r="P2294" i="4" a="1"/>
  <c r="P2294" i="4" s="1"/>
  <c r="T2288" i="4"/>
  <c r="S2277" i="4"/>
  <c r="T2277" i="4" s="1"/>
  <c r="O2222" i="4" a="1"/>
  <c r="O2222" i="4" s="1"/>
  <c r="P2222" i="4" a="1"/>
  <c r="P2222" i="4" s="1"/>
  <c r="T2216" i="4"/>
  <c r="S2205" i="4"/>
  <c r="T2205" i="4" s="1"/>
  <c r="O2150" i="4" a="1"/>
  <c r="O2150" i="4" s="1"/>
  <c r="P2150" i="4" a="1"/>
  <c r="P2150" i="4" s="1"/>
  <c r="T2144" i="4"/>
  <c r="S2133" i="4"/>
  <c r="T2133" i="4" s="1"/>
  <c r="S2107" i="4"/>
  <c r="T2107" i="4" s="1"/>
  <c r="S2096" i="4"/>
  <c r="T2096" i="4" s="1"/>
  <c r="O2096" i="4" a="1"/>
  <c r="O2096" i="4" s="1"/>
  <c r="S2076" i="4"/>
  <c r="T2076" i="4" s="1"/>
  <c r="S2069" i="4"/>
  <c r="T2069" i="4" s="1"/>
  <c r="S2057" i="4"/>
  <c r="T2057" i="4" s="1"/>
  <c r="O2057" i="4" a="1"/>
  <c r="O2057" i="4" s="1"/>
  <c r="O2054" i="4" a="1"/>
  <c r="O2054" i="4" s="1"/>
  <c r="S2054" i="4"/>
  <c r="T2054" i="4" s="1"/>
  <c r="P2054" i="4" a="1"/>
  <c r="P2054" i="4" s="1"/>
  <c r="S2051" i="4"/>
  <c r="T2051" i="4" s="1"/>
  <c r="P2051" i="4" a="1"/>
  <c r="P2051" i="4" s="1"/>
  <c r="S2048" i="4"/>
  <c r="T2048" i="4" s="1"/>
  <c r="P2048" i="4" a="1"/>
  <c r="P2048" i="4" s="1"/>
  <c r="O2034" i="4" a="1"/>
  <c r="O2034" i="4" s="1"/>
  <c r="P2034" i="4" a="1"/>
  <c r="P2034" i="4" s="1"/>
  <c r="S2032" i="4"/>
  <c r="T2032" i="4" s="1"/>
  <c r="T2022" i="4"/>
  <c r="S2008" i="4"/>
  <c r="T2008" i="4" s="1"/>
  <c r="P2008" i="4" a="1"/>
  <c r="P2008" i="4" s="1"/>
  <c r="O1964" i="4" a="1"/>
  <c r="O1964" i="4" s="1"/>
  <c r="S1964" i="4"/>
  <c r="T1964" i="4" s="1"/>
  <c r="S1948" i="4"/>
  <c r="T1948" i="4" s="1"/>
  <c r="O1944" i="4" a="1"/>
  <c r="O1944" i="4" s="1"/>
  <c r="P1944" i="4" a="1"/>
  <c r="P1944" i="4" s="1"/>
  <c r="S1944" i="4"/>
  <c r="T1944" i="4" s="1"/>
  <c r="T1862" i="4"/>
  <c r="P1786" i="4" a="1"/>
  <c r="P1786" i="4" s="1"/>
  <c r="O1786" i="4" a="1"/>
  <c r="O1786" i="4" s="1"/>
  <c r="S1786" i="4"/>
  <c r="T1786" i="4" s="1"/>
  <c r="P1726" i="4" a="1"/>
  <c r="P1726" i="4" s="1"/>
  <c r="O1726" i="4" a="1"/>
  <c r="O1726" i="4" s="1"/>
  <c r="O1724" i="4" a="1"/>
  <c r="O1724" i="4" s="1"/>
  <c r="P1724" i="4" a="1"/>
  <c r="P1724" i="4" s="1"/>
  <c r="S1724" i="4"/>
  <c r="T1724" i="4" s="1"/>
  <c r="T1714" i="4"/>
  <c r="P1543" i="4" a="1"/>
  <c r="P1543" i="4" s="1"/>
  <c r="S1543" i="4"/>
  <c r="T1543" i="4" s="1"/>
  <c r="O1543" i="4" a="1"/>
  <c r="O1543" i="4" s="1"/>
  <c r="S1334" i="4"/>
  <c r="T1334" i="4" s="1"/>
  <c r="O1334" i="4" a="1"/>
  <c r="O1334" i="4" s="1"/>
  <c r="P1334" i="4" a="1"/>
  <c r="P1334" i="4" s="1"/>
  <c r="O2018" i="4" a="1"/>
  <c r="O2018" i="4" s="1"/>
  <c r="S2018" i="4"/>
  <c r="T2018" i="4" s="1"/>
  <c r="T1868" i="4"/>
  <c r="S1854" i="4"/>
  <c r="T1854" i="4" s="1"/>
  <c r="P1854" i="4" a="1"/>
  <c r="P1854" i="4" s="1"/>
  <c r="S1841" i="4"/>
  <c r="T1841" i="4" s="1"/>
  <c r="O1841" i="4" a="1"/>
  <c r="O1841" i="4" s="1"/>
  <c r="P1841" i="4" a="1"/>
  <c r="P1841" i="4" s="1"/>
  <c r="T1823" i="4"/>
  <c r="T1810" i="4"/>
  <c r="O1775" i="4" a="1"/>
  <c r="O1775" i="4" s="1"/>
  <c r="P1775" i="4" a="1"/>
  <c r="P1775" i="4" s="1"/>
  <c r="S1775" i="4"/>
  <c r="T1775" i="4" s="1"/>
  <c r="S1734" i="4"/>
  <c r="T1734" i="4" s="1"/>
  <c r="O1734" i="4" a="1"/>
  <c r="O1734" i="4" s="1"/>
  <c r="P1734" i="4" a="1"/>
  <c r="P1734" i="4" s="1"/>
  <c r="P1677" i="4" a="1"/>
  <c r="P1677" i="4" s="1"/>
  <c r="O1677" i="4" a="1"/>
  <c r="O1677" i="4" s="1"/>
  <c r="S1677" i="4"/>
  <c r="T1677" i="4" s="1"/>
  <c r="S1651" i="4"/>
  <c r="T1651" i="4" s="1"/>
  <c r="O1651" i="4" a="1"/>
  <c r="O1651" i="4" s="1"/>
  <c r="P1651" i="4" a="1"/>
  <c r="P1651" i="4" s="1"/>
  <c r="T1608" i="4"/>
  <c r="O1595" i="4" a="1"/>
  <c r="O1595" i="4" s="1"/>
  <c r="P1595" i="4" a="1"/>
  <c r="P1595" i="4" s="1"/>
  <c r="S1595" i="4"/>
  <c r="T1595" i="4" s="1"/>
  <c r="S2071" i="4"/>
  <c r="T2071" i="4" s="1"/>
  <c r="S1981" i="4"/>
  <c r="T1981" i="4" s="1"/>
  <c r="S1975" i="4"/>
  <c r="T1975" i="4" s="1"/>
  <c r="P1934" i="4" a="1"/>
  <c r="P1934" i="4" s="1"/>
  <c r="O1918" i="4" a="1"/>
  <c r="O1918" i="4" s="1"/>
  <c r="O1905" i="4" a="1"/>
  <c r="O1905" i="4" s="1"/>
  <c r="S1876" i="4"/>
  <c r="T1876" i="4" s="1"/>
  <c r="O1876" i="4" a="1"/>
  <c r="O1876" i="4" s="1"/>
  <c r="P1876" i="4" a="1"/>
  <c r="P1876" i="4" s="1"/>
  <c r="T1839" i="4"/>
  <c r="T1831" i="4"/>
  <c r="O1785" i="4" a="1"/>
  <c r="O1785" i="4" s="1"/>
  <c r="T1755" i="4"/>
  <c r="T1750" i="4"/>
  <c r="O1739" i="4" a="1"/>
  <c r="O1739" i="4" s="1"/>
  <c r="P1739" i="4" a="1"/>
  <c r="P1739" i="4" s="1"/>
  <c r="S1739" i="4"/>
  <c r="T1739" i="4" s="1"/>
  <c r="T1690" i="4"/>
  <c r="O1683" i="4" a="1"/>
  <c r="O1683" i="4" s="1"/>
  <c r="O1675" i="4" a="1"/>
  <c r="O1675" i="4" s="1"/>
  <c r="P1675" i="4" a="1"/>
  <c r="P1675" i="4" s="1"/>
  <c r="S1675" i="4"/>
  <c r="T1675" i="4" s="1"/>
  <c r="T1629" i="4"/>
  <c r="S1612" i="4"/>
  <c r="T1612" i="4" s="1"/>
  <c r="O1612" i="4" a="1"/>
  <c r="O1612" i="4" s="1"/>
  <c r="P1612" i="4" a="1"/>
  <c r="P1612" i="4" s="1"/>
  <c r="T1610" i="4"/>
  <c r="O1532" i="4" a="1"/>
  <c r="O1532" i="4" s="1"/>
  <c r="P1532" i="4" a="1"/>
  <c r="P1532" i="4" s="1"/>
  <c r="P1484" i="4" a="1"/>
  <c r="P1484" i="4" s="1"/>
  <c r="S1484" i="4"/>
  <c r="T1484" i="4" s="1"/>
  <c r="O1415" i="4" a="1"/>
  <c r="O1415" i="4" s="1"/>
  <c r="P1415" i="4" a="1"/>
  <c r="P1415" i="4" s="1"/>
  <c r="S1415" i="4"/>
  <c r="T1415" i="4" s="1"/>
  <c r="T1413" i="4"/>
  <c r="P1300" i="4" a="1"/>
  <c r="P1300" i="4" s="1"/>
  <c r="S1300" i="4"/>
  <c r="T1300" i="4" s="1"/>
  <c r="O1300" i="4" a="1"/>
  <c r="O1300" i="4" s="1"/>
  <c r="S2023" i="4"/>
  <c r="T2023" i="4" s="1"/>
  <c r="P2011" i="4" a="1"/>
  <c r="P2011" i="4" s="1"/>
  <c r="S1999" i="4"/>
  <c r="T1999" i="4" s="1"/>
  <c r="O1999" i="4" a="1"/>
  <c r="O1999" i="4" s="1"/>
  <c r="T1986" i="4"/>
  <c r="P1977" i="4" a="1"/>
  <c r="P1977" i="4" s="1"/>
  <c r="T1972" i="4"/>
  <c r="S1951" i="4"/>
  <c r="T1951" i="4" s="1"/>
  <c r="S1899" i="4"/>
  <c r="T1899" i="4" s="1"/>
  <c r="S1866" i="4"/>
  <c r="T1866" i="4" s="1"/>
  <c r="T1845" i="4"/>
  <c r="O1823" i="4" a="1"/>
  <c r="O1823" i="4" s="1"/>
  <c r="P1823" i="4" a="1"/>
  <c r="P1823" i="4" s="1"/>
  <c r="T1776" i="4"/>
  <c r="S1720" i="4"/>
  <c r="T1720" i="4" s="1"/>
  <c r="O1720" i="4" a="1"/>
  <c r="O1720" i="4" s="1"/>
  <c r="T1683" i="4"/>
  <c r="T1639" i="4"/>
  <c r="T1621" i="4"/>
  <c r="S1587" i="4"/>
  <c r="T1587" i="4" s="1"/>
  <c r="P1587" i="4" a="1"/>
  <c r="P1587" i="4" s="1"/>
  <c r="T1559" i="4"/>
  <c r="S1518" i="4"/>
  <c r="T1518" i="4" s="1"/>
  <c r="O1518" i="4" a="1"/>
  <c r="O1518" i="4" s="1"/>
  <c r="P1518" i="4" a="1"/>
  <c r="P1518" i="4" s="1"/>
  <c r="S1516" i="4"/>
  <c r="T1516" i="4" s="1"/>
  <c r="O1516" i="4" a="1"/>
  <c r="O1516" i="4" s="1"/>
  <c r="P1516" i="4" a="1"/>
  <c r="P1516" i="4" s="1"/>
  <c r="O1471" i="4" a="1"/>
  <c r="O1471" i="4" s="1"/>
  <c r="P1471" i="4" a="1"/>
  <c r="P1471" i="4" s="1"/>
  <c r="S1471" i="4"/>
  <c r="T1471" i="4" s="1"/>
  <c r="O1968" i="4" a="1"/>
  <c r="O1968" i="4" s="1"/>
  <c r="P1968" i="4" a="1"/>
  <c r="P1968" i="4" s="1"/>
  <c r="S1968" i="4"/>
  <c r="T1968" i="4" s="1"/>
  <c r="P1869" i="4" a="1"/>
  <c r="P1869" i="4" s="1"/>
  <c r="S1869" i="4"/>
  <c r="T1869" i="4" s="1"/>
  <c r="T1849" i="4"/>
  <c r="P1821" i="4" a="1"/>
  <c r="P1821" i="4" s="1"/>
  <c r="O1821" i="4" a="1"/>
  <c r="O1821" i="4" s="1"/>
  <c r="S1821" i="4"/>
  <c r="T1821" i="4" s="1"/>
  <c r="O1767" i="4" a="1"/>
  <c r="O1767" i="4" s="1"/>
  <c r="S1767" i="4"/>
  <c r="T1767" i="4" s="1"/>
  <c r="T1752" i="4"/>
  <c r="T1723" i="4"/>
  <c r="O1691" i="4" a="1"/>
  <c r="O1691" i="4" s="1"/>
  <c r="P1691" i="4" a="1"/>
  <c r="P1691" i="4" s="1"/>
  <c r="S1691" i="4"/>
  <c r="T1691" i="4" s="1"/>
  <c r="P1689" i="4" a="1"/>
  <c r="P1689" i="4" s="1"/>
  <c r="O1689" i="4" a="1"/>
  <c r="O1689" i="4" s="1"/>
  <c r="T1678" i="4"/>
  <c r="T1634" i="4"/>
  <c r="O1592" i="4" a="1"/>
  <c r="O1592" i="4" s="1"/>
  <c r="S1592" i="4"/>
  <c r="T1592" i="4" s="1"/>
  <c r="P1436" i="4" a="1"/>
  <c r="P1436" i="4" s="1"/>
  <c r="S1436" i="4"/>
  <c r="T1436" i="4" s="1"/>
  <c r="S1372" i="4"/>
  <c r="T1372" i="4" s="1"/>
  <c r="P1372" i="4" a="1"/>
  <c r="P1372" i="4" s="1"/>
  <c r="S2086" i="4"/>
  <c r="T2086" i="4" s="1"/>
  <c r="S2062" i="4"/>
  <c r="T2062" i="4" s="1"/>
  <c r="S2037" i="4"/>
  <c r="T2037" i="4" s="1"/>
  <c r="S2013" i="4"/>
  <c r="T2013" i="4" s="1"/>
  <c r="S1994" i="4"/>
  <c r="T1994" i="4" s="1"/>
  <c r="S1988" i="4"/>
  <c r="T1988" i="4" s="1"/>
  <c r="S1978" i="4"/>
  <c r="T1978" i="4" s="1"/>
  <c r="S1966" i="4"/>
  <c r="T1966" i="4" s="1"/>
  <c r="T1962" i="4"/>
  <c r="S1958" i="4"/>
  <c r="T1958" i="4" s="1"/>
  <c r="T1936" i="4"/>
  <c r="P1930" i="4" a="1"/>
  <c r="P1930" i="4" s="1"/>
  <c r="O1930" i="4" a="1"/>
  <c r="O1930" i="4" s="1"/>
  <c r="O1920" i="4" a="1"/>
  <c r="O1920" i="4" s="1"/>
  <c r="P1920" i="4" a="1"/>
  <c r="P1920" i="4" s="1"/>
  <c r="S1920" i="4"/>
  <c r="T1920" i="4" s="1"/>
  <c r="T1912" i="4"/>
  <c r="T1903" i="4"/>
  <c r="T1859" i="4"/>
  <c r="T1801" i="4"/>
  <c r="O1784" i="4" a="1"/>
  <c r="O1784" i="4" s="1"/>
  <c r="P1784" i="4" a="1"/>
  <c r="P1784" i="4" s="1"/>
  <c r="P1774" i="4" a="1"/>
  <c r="P1774" i="4" s="1"/>
  <c r="O1774" i="4" a="1"/>
  <c r="O1774" i="4" s="1"/>
  <c r="S1771" i="4"/>
  <c r="T1771" i="4" s="1"/>
  <c r="T1732" i="4"/>
  <c r="T1693" i="4"/>
  <c r="O1687" i="4" a="1"/>
  <c r="O1687" i="4" s="1"/>
  <c r="P1636" i="4" a="1"/>
  <c r="P1636" i="4" s="1"/>
  <c r="T1594" i="4"/>
  <c r="T1502" i="4"/>
  <c r="S2120" i="4"/>
  <c r="T2120" i="4" s="1"/>
  <c r="O2080" i="4" a="1"/>
  <c r="O2080" i="4" s="1"/>
  <c r="S2063" i="4"/>
  <c r="T2063" i="4" s="1"/>
  <c r="S2038" i="4"/>
  <c r="T2038" i="4" s="1"/>
  <c r="S2014" i="4"/>
  <c r="T2014" i="4" s="1"/>
  <c r="P1992" i="4" a="1"/>
  <c r="P1992" i="4" s="1"/>
  <c r="O1992" i="4" a="1"/>
  <c r="O1992" i="4" s="1"/>
  <c r="O1970" i="4" a="1"/>
  <c r="O1970" i="4" s="1"/>
  <c r="S1970" i="4"/>
  <c r="T1970" i="4" s="1"/>
  <c r="S1942" i="4"/>
  <c r="T1942" i="4" s="1"/>
  <c r="T1938" i="4"/>
  <c r="S1934" i="4"/>
  <c r="T1934" i="4" s="1"/>
  <c r="O1931" i="4" a="1"/>
  <c r="O1931" i="4" s="1"/>
  <c r="S1910" i="4"/>
  <c r="T1910" i="4" s="1"/>
  <c r="O1858" i="4" a="1"/>
  <c r="O1858" i="4" s="1"/>
  <c r="O1843" i="4" a="1"/>
  <c r="O1843" i="4" s="1"/>
  <c r="O1815" i="4" a="1"/>
  <c r="O1815" i="4" s="1"/>
  <c r="T1813" i="4"/>
  <c r="O1811" i="4" a="1"/>
  <c r="O1811" i="4" s="1"/>
  <c r="P1811" i="4" a="1"/>
  <c r="P1811" i="4" s="1"/>
  <c r="T1802" i="4"/>
  <c r="O1799" i="4" a="1"/>
  <c r="O1799" i="4" s="1"/>
  <c r="P1799" i="4" a="1"/>
  <c r="P1799" i="4" s="1"/>
  <c r="S1795" i="4"/>
  <c r="T1795" i="4" s="1"/>
  <c r="T1794" i="4"/>
  <c r="T1789" i="4"/>
  <c r="S1768" i="4"/>
  <c r="T1768" i="4" s="1"/>
  <c r="O1768" i="4" a="1"/>
  <c r="O1768" i="4" s="1"/>
  <c r="T1736" i="4"/>
  <c r="O1710" i="4" a="1"/>
  <c r="O1710" i="4" s="1"/>
  <c r="O1707" i="4" a="1"/>
  <c r="O1707" i="4" s="1"/>
  <c r="P1701" i="4" a="1"/>
  <c r="P1701" i="4" s="1"/>
  <c r="O1701" i="4" a="1"/>
  <c r="O1701" i="4" s="1"/>
  <c r="S1701" i="4"/>
  <c r="T1701" i="4" s="1"/>
  <c r="T1687" i="4"/>
  <c r="T1680" i="4"/>
  <c r="S1676" i="4"/>
  <c r="T1676" i="4" s="1"/>
  <c r="O1647" i="4" a="1"/>
  <c r="O1647" i="4" s="1"/>
  <c r="O1636" i="4" a="1"/>
  <c r="O1636" i="4" s="1"/>
  <c r="T1618" i="4"/>
  <c r="O1503" i="4" a="1"/>
  <c r="O1503" i="4" s="1"/>
  <c r="P1503" i="4" a="1"/>
  <c r="P1503" i="4" s="1"/>
  <c r="S1503" i="4"/>
  <c r="T1503" i="4" s="1"/>
  <c r="T1500" i="4"/>
  <c r="P2064" i="4" a="1"/>
  <c r="P2064" i="4" s="1"/>
  <c r="S2064" i="4"/>
  <c r="T2064" i="4" s="1"/>
  <c r="S2015" i="4"/>
  <c r="T2015" i="4" s="1"/>
  <c r="S1989" i="4"/>
  <c r="T1989" i="4" s="1"/>
  <c r="S1979" i="4"/>
  <c r="T1979" i="4" s="1"/>
  <c r="P1965" i="4" a="1"/>
  <c r="P1965" i="4" s="1"/>
  <c r="S1965" i="4"/>
  <c r="T1965" i="4" s="1"/>
  <c r="O1946" i="4" a="1"/>
  <c r="O1946" i="4" s="1"/>
  <c r="S1946" i="4"/>
  <c r="T1946" i="4" s="1"/>
  <c r="P1925" i="4" a="1"/>
  <c r="P1925" i="4" s="1"/>
  <c r="S1918" i="4"/>
  <c r="T1918" i="4" s="1"/>
  <c r="S1891" i="4"/>
  <c r="T1891" i="4" s="1"/>
  <c r="O1884" i="4" a="1"/>
  <c r="O1884" i="4" s="1"/>
  <c r="S1884" i="4"/>
  <c r="T1884" i="4" s="1"/>
  <c r="P1884" i="4" a="1"/>
  <c r="P1884" i="4" s="1"/>
  <c r="O1875" i="4" a="1"/>
  <c r="O1875" i="4" s="1"/>
  <c r="P1875" i="4" a="1"/>
  <c r="P1875" i="4" s="1"/>
  <c r="S1875" i="4"/>
  <c r="T1875" i="4" s="1"/>
  <c r="P1832" i="4" a="1"/>
  <c r="P1832" i="4" s="1"/>
  <c r="S1832" i="4"/>
  <c r="T1832" i="4" s="1"/>
  <c r="P1819" i="4" a="1"/>
  <c r="P1819" i="4" s="1"/>
  <c r="S1819" i="4"/>
  <c r="T1819" i="4" s="1"/>
  <c r="T1815" i="4"/>
  <c r="T1803" i="4"/>
  <c r="T1779" i="4"/>
  <c r="S1749" i="4"/>
  <c r="T1749" i="4" s="1"/>
  <c r="T1710" i="4"/>
  <c r="T1707" i="4"/>
  <c r="P1696" i="4" a="1"/>
  <c r="P1696" i="4" s="1"/>
  <c r="S1688" i="4"/>
  <c r="T1688" i="4" s="1"/>
  <c r="T1653" i="4"/>
  <c r="T1636" i="4"/>
  <c r="T1393" i="4"/>
  <c r="T1684" i="4"/>
  <c r="T1659" i="4"/>
  <c r="T1648" i="4"/>
  <c r="T1633" i="4"/>
  <c r="P1616" i="4" a="1"/>
  <c r="P1616" i="4" s="1"/>
  <c r="O1616" i="4" a="1"/>
  <c r="O1616" i="4" s="1"/>
  <c r="S1616" i="4"/>
  <c r="T1616" i="4" s="1"/>
  <c r="T1607" i="4"/>
  <c r="T1586" i="4"/>
  <c r="S1565" i="4"/>
  <c r="T1565" i="4" s="1"/>
  <c r="O1565" i="4" a="1"/>
  <c r="O1565" i="4" s="1"/>
  <c r="P1565" i="4" a="1"/>
  <c r="P1565" i="4" s="1"/>
  <c r="S1492" i="4"/>
  <c r="T1492" i="4" s="1"/>
  <c r="O1492" i="4" a="1"/>
  <c r="O1492" i="4" s="1"/>
  <c r="P1492" i="4" a="1"/>
  <c r="P1492" i="4" s="1"/>
  <c r="T1585" i="4"/>
  <c r="P1557" i="4" a="1"/>
  <c r="P1557" i="4" s="1"/>
  <c r="O1557" i="4" a="1"/>
  <c r="O1557" i="4" s="1"/>
  <c r="S1552" i="4"/>
  <c r="T1552" i="4" s="1"/>
  <c r="O1552" i="4" a="1"/>
  <c r="O1552" i="4" s="1"/>
  <c r="P1552" i="4" a="1"/>
  <c r="P1552" i="4" s="1"/>
  <c r="P1497" i="4" a="1"/>
  <c r="P1497" i="4" s="1"/>
  <c r="O1497" i="4" a="1"/>
  <c r="O1497" i="4" s="1"/>
  <c r="S1497" i="4"/>
  <c r="T1497" i="4" s="1"/>
  <c r="P1461" i="4" a="1"/>
  <c r="P1461" i="4" s="1"/>
  <c r="S1461" i="4"/>
  <c r="T1461" i="4" s="1"/>
  <c r="T1452" i="4"/>
  <c r="S1399" i="4"/>
  <c r="T1399" i="4" s="1"/>
  <c r="O1399" i="4" a="1"/>
  <c r="O1399" i="4" s="1"/>
  <c r="O1908" i="4" a="1"/>
  <c r="O1908" i="4" s="1"/>
  <c r="P1908" i="4" a="1"/>
  <c r="P1908" i="4" s="1"/>
  <c r="P1845" i="4" a="1"/>
  <c r="P1845" i="4" s="1"/>
  <c r="O1845" i="4" a="1"/>
  <c r="O1845" i="4" s="1"/>
  <c r="O1835" i="4" a="1"/>
  <c r="O1835" i="4" s="1"/>
  <c r="P1835" i="4" a="1"/>
  <c r="P1835" i="4" s="1"/>
  <c r="T1777" i="4"/>
  <c r="T1744" i="4"/>
  <c r="T1681" i="4"/>
  <c r="S1674" i="4"/>
  <c r="T1674" i="4" s="1"/>
  <c r="P1674" i="4" a="1"/>
  <c r="P1674" i="4" s="1"/>
  <c r="P1630" i="4" a="1"/>
  <c r="P1630" i="4" s="1"/>
  <c r="O1630" i="4" a="1"/>
  <c r="O1630" i="4" s="1"/>
  <c r="S1628" i="4"/>
  <c r="T1628" i="4" s="1"/>
  <c r="T1613" i="4"/>
  <c r="T1588" i="4"/>
  <c r="S1580" i="4"/>
  <c r="T1580" i="4" s="1"/>
  <c r="T1575" i="4"/>
  <c r="T1572" i="4"/>
  <c r="P1568" i="4" a="1"/>
  <c r="P1568" i="4" s="1"/>
  <c r="O1568" i="4" a="1"/>
  <c r="O1568" i="4" s="1"/>
  <c r="S1568" i="4"/>
  <c r="T1568" i="4" s="1"/>
  <c r="P1555" i="4" a="1"/>
  <c r="P1555" i="4" s="1"/>
  <c r="S1555" i="4"/>
  <c r="T1555" i="4" s="1"/>
  <c r="O1451" i="4" a="1"/>
  <c r="O1451" i="4" s="1"/>
  <c r="P1451" i="4" a="1"/>
  <c r="P1451" i="4" s="1"/>
  <c r="S1451" i="4"/>
  <c r="T1451" i="4" s="1"/>
  <c r="T1406" i="4"/>
  <c r="S1605" i="4"/>
  <c r="T1605" i="4" s="1"/>
  <c r="P1582" i="4" a="1"/>
  <c r="P1582" i="4" s="1"/>
  <c r="O1582" i="4" a="1"/>
  <c r="O1582" i="4" s="1"/>
  <c r="P1531" i="4" a="1"/>
  <c r="P1531" i="4" s="1"/>
  <c r="S1531" i="4"/>
  <c r="T1531" i="4" s="1"/>
  <c r="T1727" i="4"/>
  <c r="P1725" i="4" a="1"/>
  <c r="P1725" i="4" s="1"/>
  <c r="O1725" i="4" a="1"/>
  <c r="O1725" i="4" s="1"/>
  <c r="P1712" i="4" a="1"/>
  <c r="P1712" i="4" s="1"/>
  <c r="O1712" i="4" a="1"/>
  <c r="O1712" i="4" s="1"/>
  <c r="S1712" i="4"/>
  <c r="T1712" i="4" s="1"/>
  <c r="P1661" i="4" a="1"/>
  <c r="P1661" i="4" s="1"/>
  <c r="T1660" i="4"/>
  <c r="S1638" i="4"/>
  <c r="T1638" i="4" s="1"/>
  <c r="O1638" i="4" a="1"/>
  <c r="O1638" i="4" s="1"/>
  <c r="P1638" i="4" a="1"/>
  <c r="P1638" i="4" s="1"/>
  <c r="T1623" i="4"/>
  <c r="S1599" i="4"/>
  <c r="T1599" i="4" s="1"/>
  <c r="P1599" i="4" a="1"/>
  <c r="P1599" i="4" s="1"/>
  <c r="T1522" i="4"/>
  <c r="P1509" i="4" a="1"/>
  <c r="P1509" i="4" s="1"/>
  <c r="S1509" i="4"/>
  <c r="T1509" i="4" s="1"/>
  <c r="T1489" i="4"/>
  <c r="P1414" i="4" a="1"/>
  <c r="P1414" i="4" s="1"/>
  <c r="S1414" i="4"/>
  <c r="T1414" i="4" s="1"/>
  <c r="O1414" i="4" a="1"/>
  <c r="O1414" i="4" s="1"/>
  <c r="T1369" i="4"/>
  <c r="P1329" i="4" a="1"/>
  <c r="P1329" i="4" s="1"/>
  <c r="O1329" i="4" a="1"/>
  <c r="O1329" i="4" s="1"/>
  <c r="S1329" i="4"/>
  <c r="T1329" i="4" s="1"/>
  <c r="O1288" i="4" a="1"/>
  <c r="O1288" i="4" s="1"/>
  <c r="S1288" i="4"/>
  <c r="T1288" i="4" s="1"/>
  <c r="P1288" i="4" a="1"/>
  <c r="P1288" i="4" s="1"/>
  <c r="S1961" i="4"/>
  <c r="T1961" i="4" s="1"/>
  <c r="O1956" i="4" a="1"/>
  <c r="O1956" i="4" s="1"/>
  <c r="P1956" i="4" a="1"/>
  <c r="P1956" i="4" s="1"/>
  <c r="S1937" i="4"/>
  <c r="T1937" i="4" s="1"/>
  <c r="O1932" i="4" a="1"/>
  <c r="O1932" i="4" s="1"/>
  <c r="P1932" i="4" a="1"/>
  <c r="P1932" i="4" s="1"/>
  <c r="T1915" i="4"/>
  <c r="T1898" i="4"/>
  <c r="T1889" i="4"/>
  <c r="T1877" i="4"/>
  <c r="S1818" i="4"/>
  <c r="T1818" i="4" s="1"/>
  <c r="O1818" i="4" a="1"/>
  <c r="O1818" i="4" s="1"/>
  <c r="P1818" i="4" a="1"/>
  <c r="P1818" i="4" s="1"/>
  <c r="S1793" i="4"/>
  <c r="T1793" i="4" s="1"/>
  <c r="P1793" i="4" a="1"/>
  <c r="P1793" i="4" s="1"/>
  <c r="T1780" i="4"/>
  <c r="O1760" i="4" a="1"/>
  <c r="O1760" i="4" s="1"/>
  <c r="S1760" i="4"/>
  <c r="T1760" i="4" s="1"/>
  <c r="T1753" i="4"/>
  <c r="T1708" i="4"/>
  <c r="T1706" i="4"/>
  <c r="S1686" i="4"/>
  <c r="T1686" i="4" s="1"/>
  <c r="O1686" i="4" a="1"/>
  <c r="O1686" i="4" s="1"/>
  <c r="P1686" i="4" a="1"/>
  <c r="P1686" i="4" s="1"/>
  <c r="T1632" i="4"/>
  <c r="O1614" i="4" a="1"/>
  <c r="O1614" i="4" s="1"/>
  <c r="O1605" i="4" a="1"/>
  <c r="O1605" i="4" s="1"/>
  <c r="O1580" i="4" a="1"/>
  <c r="O1580" i="4" s="1"/>
  <c r="T1573" i="4"/>
  <c r="O1547" i="4" a="1"/>
  <c r="O1547" i="4" s="1"/>
  <c r="P1547" i="4" a="1"/>
  <c r="P1547" i="4" s="1"/>
  <c r="S1547" i="4"/>
  <c r="T1547" i="4" s="1"/>
  <c r="T1538" i="4"/>
  <c r="T1606" i="4"/>
  <c r="T1584" i="4"/>
  <c r="S1578" i="4"/>
  <c r="T1578" i="4" s="1"/>
  <c r="P1578" i="4" a="1"/>
  <c r="P1578" i="4" s="1"/>
  <c r="S1566" i="4"/>
  <c r="T1566" i="4" s="1"/>
  <c r="P1566" i="4" a="1"/>
  <c r="P1566" i="4" s="1"/>
  <c r="T1450" i="4"/>
  <c r="T1430" i="4"/>
  <c r="S1173" i="4"/>
  <c r="T1173" i="4" s="1"/>
  <c r="P1173" i="4" a="1"/>
  <c r="P1173" i="4" s="1"/>
  <c r="O1173" i="4" a="1"/>
  <c r="O1173" i="4" s="1"/>
  <c r="P1678" i="4" a="1"/>
  <c r="P1678" i="4" s="1"/>
  <c r="O1678" i="4" a="1"/>
  <c r="O1678" i="4" s="1"/>
  <c r="T1661" i="4"/>
  <c r="S1626" i="4"/>
  <c r="T1626" i="4" s="1"/>
  <c r="P1626" i="4" a="1"/>
  <c r="P1626" i="4" s="1"/>
  <c r="P1603" i="4" a="1"/>
  <c r="P1603" i="4" s="1"/>
  <c r="S1603" i="4"/>
  <c r="T1603" i="4" s="1"/>
  <c r="S1505" i="4"/>
  <c r="T1505" i="4" s="1"/>
  <c r="P1505" i="4" a="1"/>
  <c r="P1505" i="4" s="1"/>
  <c r="T1431" i="4"/>
  <c r="S1216" i="4"/>
  <c r="T1216" i="4" s="1"/>
  <c r="O1216" i="4" a="1"/>
  <c r="O1216" i="4" s="1"/>
  <c r="P1216" i="4" a="1"/>
  <c r="P1216" i="4" s="1"/>
  <c r="T1467" i="4"/>
  <c r="S1432" i="4"/>
  <c r="T1432" i="4" s="1"/>
  <c r="O1432" i="4" a="1"/>
  <c r="O1432" i="4" s="1"/>
  <c r="T1427" i="4"/>
  <c r="P1324" i="4" a="1"/>
  <c r="P1324" i="4" s="1"/>
  <c r="O1324" i="4" a="1"/>
  <c r="O1324" i="4" s="1"/>
  <c r="S1324" i="4"/>
  <c r="T1324" i="4" s="1"/>
  <c r="P1166" i="4" a="1"/>
  <c r="P1166" i="4" s="1"/>
  <c r="O1166" i="4" a="1"/>
  <c r="O1166" i="4" s="1"/>
  <c r="S1166" i="4"/>
  <c r="T1166" i="4" s="1"/>
  <c r="S793" i="4"/>
  <c r="T793" i="4" s="1"/>
  <c r="O793" i="4" a="1"/>
  <c r="O793" i="4" s="1"/>
  <c r="P793" i="4" a="1"/>
  <c r="P793" i="4" s="1"/>
  <c r="P1546" i="4" a="1"/>
  <c r="P1546" i="4" s="1"/>
  <c r="O1546" i="4" a="1"/>
  <c r="O1546" i="4" s="1"/>
  <c r="T1504" i="4"/>
  <c r="S1480" i="4"/>
  <c r="T1480" i="4" s="1"/>
  <c r="O1480" i="4" a="1"/>
  <c r="O1480" i="4" s="1"/>
  <c r="P1480" i="4" a="1"/>
  <c r="P1480" i="4" s="1"/>
  <c r="P1365" i="4" a="1"/>
  <c r="P1365" i="4" s="1"/>
  <c r="S1365" i="4"/>
  <c r="T1365" i="4" s="1"/>
  <c r="P1276" i="4" a="1"/>
  <c r="P1276" i="4" s="1"/>
  <c r="S1276" i="4"/>
  <c r="T1276" i="4" s="1"/>
  <c r="P1617" i="4" a="1"/>
  <c r="P1617" i="4" s="1"/>
  <c r="S1617" i="4"/>
  <c r="T1617" i="4" s="1"/>
  <c r="T1611" i="4"/>
  <c r="P1569" i="4" a="1"/>
  <c r="P1569" i="4" s="1"/>
  <c r="S1569" i="4"/>
  <c r="T1569" i="4" s="1"/>
  <c r="O1564" i="4" a="1"/>
  <c r="O1564" i="4" s="1"/>
  <c r="T1563" i="4"/>
  <c r="O1551" i="4" a="1"/>
  <c r="O1551" i="4" s="1"/>
  <c r="T1514" i="4"/>
  <c r="O1511" i="4" a="1"/>
  <c r="O1511" i="4" s="1"/>
  <c r="P1511" i="4" a="1"/>
  <c r="P1511" i="4" s="1"/>
  <c r="T1501" i="4"/>
  <c r="T1478" i="4"/>
  <c r="S1448" i="4"/>
  <c r="T1448" i="4" s="1"/>
  <c r="O1448" i="4" a="1"/>
  <c r="O1448" i="4" s="1"/>
  <c r="T1440" i="4"/>
  <c r="S1422" i="4"/>
  <c r="T1422" i="4" s="1"/>
  <c r="P1422" i="4" a="1"/>
  <c r="P1422" i="4" s="1"/>
  <c r="S1409" i="4"/>
  <c r="T1409" i="4" s="1"/>
  <c r="P1409" i="4" a="1"/>
  <c r="P1409" i="4" s="1"/>
  <c r="T1407" i="4"/>
  <c r="O1403" i="4" a="1"/>
  <c r="O1403" i="4" s="1"/>
  <c r="P1403" i="4" a="1"/>
  <c r="P1403" i="4" s="1"/>
  <c r="S1398" i="4"/>
  <c r="T1398" i="4" s="1"/>
  <c r="P1398" i="4" a="1"/>
  <c r="P1398" i="4" s="1"/>
  <c r="S1387" i="4"/>
  <c r="T1387" i="4" s="1"/>
  <c r="O1387" i="4" a="1"/>
  <c r="O1387" i="4" s="1"/>
  <c r="P1387" i="4" a="1"/>
  <c r="P1387" i="4" s="1"/>
  <c r="S1385" i="4"/>
  <c r="T1385" i="4" s="1"/>
  <c r="P1385" i="4" a="1"/>
  <c r="P1385" i="4" s="1"/>
  <c r="T1292" i="4"/>
  <c r="P1132" i="4" a="1"/>
  <c r="P1132" i="4" s="1"/>
  <c r="S1132" i="4"/>
  <c r="T1132" i="4" s="1"/>
  <c r="O1132" i="4" a="1"/>
  <c r="O1132" i="4" s="1"/>
  <c r="T1564" i="4"/>
  <c r="S1542" i="4"/>
  <c r="T1542" i="4" s="1"/>
  <c r="S1528" i="4"/>
  <c r="T1528" i="4" s="1"/>
  <c r="O1528" i="4" a="1"/>
  <c r="O1528" i="4" s="1"/>
  <c r="P1521" i="4" a="1"/>
  <c r="P1521" i="4" s="1"/>
  <c r="S1521" i="4"/>
  <c r="T1521" i="4" s="1"/>
  <c r="T1491" i="4"/>
  <c r="O1475" i="4" a="1"/>
  <c r="O1475" i="4" s="1"/>
  <c r="P1475" i="4" a="1"/>
  <c r="P1475" i="4" s="1"/>
  <c r="S1469" i="4"/>
  <c r="T1469" i="4" s="1"/>
  <c r="O1469" i="4" a="1"/>
  <c r="O1469" i="4" s="1"/>
  <c r="O1463" i="4" a="1"/>
  <c r="O1463" i="4" s="1"/>
  <c r="P1463" i="4" a="1"/>
  <c r="P1463" i="4" s="1"/>
  <c r="S1457" i="4"/>
  <c r="T1457" i="4" s="1"/>
  <c r="P1457" i="4" a="1"/>
  <c r="P1457" i="4" s="1"/>
  <c r="O1427" i="4" a="1"/>
  <c r="O1427" i="4" s="1"/>
  <c r="P1427" i="4" a="1"/>
  <c r="P1427" i="4" s="1"/>
  <c r="T1218" i="4"/>
  <c r="P1007" i="4" a="1"/>
  <c r="P1007" i="4" s="1"/>
  <c r="S1007" i="4"/>
  <c r="T1007" i="4" s="1"/>
  <c r="O1007" i="4" a="1"/>
  <c r="O1007" i="4" s="1"/>
  <c r="O986" i="4" a="1"/>
  <c r="O986" i="4" s="1"/>
  <c r="P986" i="4" a="1"/>
  <c r="P986" i="4" s="1"/>
  <c r="S986" i="4"/>
  <c r="T986" i="4" s="1"/>
  <c r="O1859" i="4" a="1"/>
  <c r="O1859" i="4" s="1"/>
  <c r="P1859" i="4" a="1"/>
  <c r="P1859" i="4" s="1"/>
  <c r="T1825" i="4"/>
  <c r="T1745" i="4"/>
  <c r="O1715" i="4" a="1"/>
  <c r="O1715" i="4" s="1"/>
  <c r="P1715" i="4" a="1"/>
  <c r="P1715" i="4" s="1"/>
  <c r="T1697" i="4"/>
  <c r="O1667" i="4" a="1"/>
  <c r="O1667" i="4" s="1"/>
  <c r="P1667" i="4" a="1"/>
  <c r="P1667" i="4" s="1"/>
  <c r="T1649" i="4"/>
  <c r="O1619" i="4" a="1"/>
  <c r="O1619" i="4" s="1"/>
  <c r="P1619" i="4" a="1"/>
  <c r="P1619" i="4" s="1"/>
  <c r="T1601" i="4"/>
  <c r="O1571" i="4" a="1"/>
  <c r="O1571" i="4" s="1"/>
  <c r="P1571" i="4" a="1"/>
  <c r="P1571" i="4" s="1"/>
  <c r="T1553" i="4"/>
  <c r="S1527" i="4"/>
  <c r="T1527" i="4" s="1"/>
  <c r="O1519" i="4" a="1"/>
  <c r="O1519" i="4" s="1"/>
  <c r="P1519" i="4" a="1"/>
  <c r="P1519" i="4" s="1"/>
  <c r="P1498" i="4" a="1"/>
  <c r="P1498" i="4" s="1"/>
  <c r="O1498" i="4" a="1"/>
  <c r="O1498" i="4" s="1"/>
  <c r="P1491" i="4" a="1"/>
  <c r="P1491" i="4" s="1"/>
  <c r="S1470" i="4"/>
  <c r="T1470" i="4" s="1"/>
  <c r="O1470" i="4" a="1"/>
  <c r="O1470" i="4" s="1"/>
  <c r="P1470" i="4" a="1"/>
  <c r="P1470" i="4" s="1"/>
  <c r="S1447" i="4"/>
  <c r="T1447" i="4" s="1"/>
  <c r="O1447" i="4" a="1"/>
  <c r="O1447" i="4" s="1"/>
  <c r="P1447" i="4" a="1"/>
  <c r="P1447" i="4" s="1"/>
  <c r="T1401" i="4"/>
  <c r="T1368" i="4"/>
  <c r="S1342" i="4"/>
  <c r="T1342" i="4" s="1"/>
  <c r="P1342" i="4" a="1"/>
  <c r="P1342" i="4" s="1"/>
  <c r="O1342" i="4" a="1"/>
  <c r="O1342" i="4" s="1"/>
  <c r="O1131" i="4" a="1"/>
  <c r="O1131" i="4" s="1"/>
  <c r="P1131" i="4" a="1"/>
  <c r="P1131" i="4" s="1"/>
  <c r="S1131" i="4"/>
  <c r="T1131" i="4" s="1"/>
  <c r="S1830" i="4"/>
  <c r="T1830" i="4" s="1"/>
  <c r="T1817" i="4"/>
  <c r="S1804" i="4"/>
  <c r="T1804" i="4" s="1"/>
  <c r="P1804" i="4" a="1"/>
  <c r="P1804" i="4" s="1"/>
  <c r="O1763" i="4" a="1"/>
  <c r="O1763" i="4" s="1"/>
  <c r="P1763" i="4" a="1"/>
  <c r="P1763" i="4" s="1"/>
  <c r="P1738" i="4" a="1"/>
  <c r="P1738" i="4" s="1"/>
  <c r="O1738" i="4" a="1"/>
  <c r="O1738" i="4" s="1"/>
  <c r="S1733" i="4"/>
  <c r="T1733" i="4" s="1"/>
  <c r="P1733" i="4" a="1"/>
  <c r="P1733" i="4" s="1"/>
  <c r="P1690" i="4" a="1"/>
  <c r="P1690" i="4" s="1"/>
  <c r="O1690" i="4" a="1"/>
  <c r="O1690" i="4" s="1"/>
  <c r="S1685" i="4"/>
  <c r="T1685" i="4" s="1"/>
  <c r="P1685" i="4" a="1"/>
  <c r="P1685" i="4" s="1"/>
  <c r="P1642" i="4" a="1"/>
  <c r="P1642" i="4" s="1"/>
  <c r="O1642" i="4" a="1"/>
  <c r="O1642" i="4" s="1"/>
  <c r="S1637" i="4"/>
  <c r="T1637" i="4" s="1"/>
  <c r="P1637" i="4" a="1"/>
  <c r="P1637" i="4" s="1"/>
  <c r="O1629" i="4" a="1"/>
  <c r="O1629" i="4" s="1"/>
  <c r="O1624" i="4" a="1"/>
  <c r="O1624" i="4" s="1"/>
  <c r="P1594" i="4" a="1"/>
  <c r="P1594" i="4" s="1"/>
  <c r="O1594" i="4" a="1"/>
  <c r="O1594" i="4" s="1"/>
  <c r="S1589" i="4"/>
  <c r="T1589" i="4" s="1"/>
  <c r="P1589" i="4" a="1"/>
  <c r="P1589" i="4" s="1"/>
  <c r="O1581" i="4" a="1"/>
  <c r="O1581" i="4" s="1"/>
  <c r="O1576" i="4" a="1"/>
  <c r="O1576" i="4" s="1"/>
  <c r="T1540" i="4"/>
  <c r="S1530" i="4"/>
  <c r="T1530" i="4" s="1"/>
  <c r="S1496" i="4"/>
  <c r="T1496" i="4" s="1"/>
  <c r="S1482" i="4"/>
  <c r="T1482" i="4" s="1"/>
  <c r="S1474" i="4"/>
  <c r="T1474" i="4" s="1"/>
  <c r="P1473" i="4" a="1"/>
  <c r="P1473" i="4" s="1"/>
  <c r="S1473" i="4"/>
  <c r="T1473" i="4" s="1"/>
  <c r="P1449" i="4" a="1"/>
  <c r="P1449" i="4" s="1"/>
  <c r="S1449" i="4"/>
  <c r="T1449" i="4" s="1"/>
  <c r="O1444" i="4" a="1"/>
  <c r="O1444" i="4" s="1"/>
  <c r="T1439" i="4"/>
  <c r="T1423" i="4"/>
  <c r="S1410" i="4"/>
  <c r="T1410" i="4" s="1"/>
  <c r="O1410" i="4" a="1"/>
  <c r="O1410" i="4" s="1"/>
  <c r="T1397" i="4"/>
  <c r="T1392" i="4"/>
  <c r="S1386" i="4"/>
  <c r="T1386" i="4" s="1"/>
  <c r="O1386" i="4" a="1"/>
  <c r="O1386" i="4" s="1"/>
  <c r="P1386" i="4" a="1"/>
  <c r="P1386" i="4" s="1"/>
  <c r="T1367" i="4"/>
  <c r="O1325" i="4" a="1"/>
  <c r="O1325" i="4" s="1"/>
  <c r="P1325" i="4" a="1"/>
  <c r="P1325" i="4" s="1"/>
  <c r="S1325" i="4"/>
  <c r="T1325" i="4" s="1"/>
  <c r="T1293" i="4"/>
  <c r="P1252" i="4" a="1"/>
  <c r="P1252" i="4" s="1"/>
  <c r="S1252" i="4"/>
  <c r="T1252" i="4" s="1"/>
  <c r="T1624" i="4"/>
  <c r="T1576" i="4"/>
  <c r="P1510" i="4" a="1"/>
  <c r="P1510" i="4" s="1"/>
  <c r="O1510" i="4" a="1"/>
  <c r="O1510" i="4" s="1"/>
  <c r="S1506" i="4"/>
  <c r="T1506" i="4" s="1"/>
  <c r="P1485" i="4" a="1"/>
  <c r="P1485" i="4" s="1"/>
  <c r="S1485" i="4"/>
  <c r="T1485" i="4" s="1"/>
  <c r="S1483" i="4"/>
  <c r="T1483" i="4" s="1"/>
  <c r="T1444" i="4"/>
  <c r="T1442" i="4"/>
  <c r="P1437" i="4" a="1"/>
  <c r="P1437" i="4" s="1"/>
  <c r="O1437" i="4" a="1"/>
  <c r="O1437" i="4" s="1"/>
  <c r="P1426" i="4" a="1"/>
  <c r="P1426" i="4" s="1"/>
  <c r="S1426" i="4"/>
  <c r="T1426" i="4" s="1"/>
  <c r="T1378" i="4"/>
  <c r="S1353" i="4"/>
  <c r="T1353" i="4" s="1"/>
  <c r="O1353" i="4" a="1"/>
  <c r="O1353" i="4" s="1"/>
  <c r="P1305" i="4" a="1"/>
  <c r="P1305" i="4" s="1"/>
  <c r="S1305" i="4"/>
  <c r="T1305" i="4" s="1"/>
  <c r="P1299" i="4" a="1"/>
  <c r="P1299" i="4" s="1"/>
  <c r="O1299" i="4" a="1"/>
  <c r="O1299" i="4" s="1"/>
  <c r="S1299" i="4"/>
  <c r="T1299" i="4" s="1"/>
  <c r="P1094" i="4" a="1"/>
  <c r="P1094" i="4" s="1"/>
  <c r="O1094" i="4" a="1"/>
  <c r="O1094" i="4" s="1"/>
  <c r="S1094" i="4"/>
  <c r="T1094" i="4" s="1"/>
  <c r="O1871" i="4" a="1"/>
  <c r="O1871" i="4" s="1"/>
  <c r="P1871" i="4" a="1"/>
  <c r="P1871" i="4" s="1"/>
  <c r="T1865" i="4"/>
  <c r="T1840" i="4"/>
  <c r="T1805" i="4"/>
  <c r="S1792" i="4"/>
  <c r="T1792" i="4" s="1"/>
  <c r="O1792" i="4" a="1"/>
  <c r="O1792" i="4" s="1"/>
  <c r="T1769" i="4"/>
  <c r="O1751" i="4" a="1"/>
  <c r="O1751" i="4" s="1"/>
  <c r="P1751" i="4" a="1"/>
  <c r="P1751" i="4" s="1"/>
  <c r="S1746" i="4"/>
  <c r="T1746" i="4" s="1"/>
  <c r="O1703" i="4" a="1"/>
  <c r="O1703" i="4" s="1"/>
  <c r="P1703" i="4" a="1"/>
  <c r="P1703" i="4" s="1"/>
  <c r="S1698" i="4"/>
  <c r="T1698" i="4" s="1"/>
  <c r="O1655" i="4" a="1"/>
  <c r="O1655" i="4" s="1"/>
  <c r="P1655" i="4" a="1"/>
  <c r="P1655" i="4" s="1"/>
  <c r="S1650" i="4"/>
  <c r="T1650" i="4" s="1"/>
  <c r="O1607" i="4" a="1"/>
  <c r="O1607" i="4" s="1"/>
  <c r="P1607" i="4" a="1"/>
  <c r="P1607" i="4" s="1"/>
  <c r="S1602" i="4"/>
  <c r="T1602" i="4" s="1"/>
  <c r="O1559" i="4" a="1"/>
  <c r="O1559" i="4" s="1"/>
  <c r="P1559" i="4" a="1"/>
  <c r="P1559" i="4" s="1"/>
  <c r="S1554" i="4"/>
  <c r="T1554" i="4" s="1"/>
  <c r="S1546" i="4"/>
  <c r="T1546" i="4" s="1"/>
  <c r="P1545" i="4" a="1"/>
  <c r="P1545" i="4" s="1"/>
  <c r="O1545" i="4" a="1"/>
  <c r="O1545" i="4" s="1"/>
  <c r="O1523" i="4" a="1"/>
  <c r="O1523" i="4" s="1"/>
  <c r="P1523" i="4" a="1"/>
  <c r="P1523" i="4" s="1"/>
  <c r="P1517" i="4" a="1"/>
  <c r="P1517" i="4" s="1"/>
  <c r="T1515" i="4"/>
  <c r="S1511" i="4"/>
  <c r="T1511" i="4" s="1"/>
  <c r="P1483" i="4" a="1"/>
  <c r="P1483" i="4" s="1"/>
  <c r="O1479" i="4" a="1"/>
  <c r="O1479" i="4" s="1"/>
  <c r="P1479" i="4" a="1"/>
  <c r="P1479" i="4" s="1"/>
  <c r="S1479" i="4"/>
  <c r="T1479" i="4" s="1"/>
  <c r="P1462" i="4" a="1"/>
  <c r="P1462" i="4" s="1"/>
  <c r="O1462" i="4" a="1"/>
  <c r="O1462" i="4" s="1"/>
  <c r="P1456" i="4" a="1"/>
  <c r="P1456" i="4" s="1"/>
  <c r="T1441" i="4"/>
  <c r="P1432" i="4" a="1"/>
  <c r="P1432" i="4" s="1"/>
  <c r="P1413" i="4" a="1"/>
  <c r="P1413" i="4" s="1"/>
  <c r="O1413" i="4" a="1"/>
  <c r="O1413" i="4" s="1"/>
  <c r="S1408" i="4"/>
  <c r="T1408" i="4" s="1"/>
  <c r="O1408" i="4" a="1"/>
  <c r="O1408" i="4" s="1"/>
  <c r="P1408" i="4" a="1"/>
  <c r="P1408" i="4" s="1"/>
  <c r="S1403" i="4"/>
  <c r="T1403" i="4" s="1"/>
  <c r="P1378" i="4" a="1"/>
  <c r="P1378" i="4" s="1"/>
  <c r="O1378" i="4" a="1"/>
  <c r="O1378" i="4" s="1"/>
  <c r="T1245" i="4"/>
  <c r="O1123" i="4" a="1"/>
  <c r="O1123" i="4" s="1"/>
  <c r="S1123" i="4"/>
  <c r="T1123" i="4" s="1"/>
  <c r="P1123" i="4" a="1"/>
  <c r="P1123" i="4" s="1"/>
  <c r="O1499" i="4" a="1"/>
  <c r="O1499" i="4" s="1"/>
  <c r="P1499" i="4" a="1"/>
  <c r="P1499" i="4" s="1"/>
  <c r="T1493" i="4"/>
  <c r="O1439" i="4" a="1"/>
  <c r="O1439" i="4" s="1"/>
  <c r="P1439" i="4" a="1"/>
  <c r="P1439" i="4" s="1"/>
  <c r="S1435" i="4"/>
  <c r="T1435" i="4" s="1"/>
  <c r="T1419" i="4"/>
  <c r="O1397" i="4" a="1"/>
  <c r="O1397" i="4" s="1"/>
  <c r="T1396" i="4"/>
  <c r="S1390" i="4"/>
  <c r="T1390" i="4" s="1"/>
  <c r="O1389" i="4" a="1"/>
  <c r="O1389" i="4" s="1"/>
  <c r="S1375" i="4"/>
  <c r="T1375" i="4" s="1"/>
  <c r="O1375" i="4" a="1"/>
  <c r="O1375" i="4" s="1"/>
  <c r="S1366" i="4"/>
  <c r="T1366" i="4" s="1"/>
  <c r="S1358" i="4"/>
  <c r="T1358" i="4" s="1"/>
  <c r="O1311" i="4" a="1"/>
  <c r="O1311" i="4" s="1"/>
  <c r="S1286" i="4"/>
  <c r="T1286" i="4" s="1"/>
  <c r="O1286" i="4" a="1"/>
  <c r="O1286" i="4" s="1"/>
  <c r="P1286" i="4" a="1"/>
  <c r="P1286" i="4" s="1"/>
  <c r="S1207" i="4"/>
  <c r="T1207" i="4" s="1"/>
  <c r="O1207" i="4" a="1"/>
  <c r="O1207" i="4" s="1"/>
  <c r="P1207" i="4" a="1"/>
  <c r="P1207" i="4" s="1"/>
  <c r="T1191" i="4"/>
  <c r="S1177" i="4"/>
  <c r="T1177" i="4" s="1"/>
  <c r="P1177" i="4" a="1"/>
  <c r="P1177" i="4" s="1"/>
  <c r="T1175" i="4"/>
  <c r="T1136" i="4"/>
  <c r="S1134" i="4"/>
  <c r="T1134" i="4" s="1"/>
  <c r="O1134" i="4" a="1"/>
  <c r="O1134" i="4" s="1"/>
  <c r="P1134" i="4" a="1"/>
  <c r="P1134" i="4" s="1"/>
  <c r="S1118" i="4"/>
  <c r="T1118" i="4" s="1"/>
  <c r="O1118" i="4" a="1"/>
  <c r="O1118" i="4" s="1"/>
  <c r="P1118" i="4" a="1"/>
  <c r="P1118" i="4" s="1"/>
  <c r="T1082" i="4"/>
  <c r="T1383" i="4"/>
  <c r="O1379" i="4" a="1"/>
  <c r="O1379" i="4" s="1"/>
  <c r="P1379" i="4" a="1"/>
  <c r="P1379" i="4" s="1"/>
  <c r="P1349" i="4" a="1"/>
  <c r="P1349" i="4" s="1"/>
  <c r="S1349" i="4"/>
  <c r="T1349" i="4" s="1"/>
  <c r="S1346" i="4"/>
  <c r="T1346" i="4" s="1"/>
  <c r="P1346" i="4" a="1"/>
  <c r="P1346" i="4" s="1"/>
  <c r="S1343" i="4"/>
  <c r="T1343" i="4" s="1"/>
  <c r="P1343" i="4" a="1"/>
  <c r="P1343" i="4" s="1"/>
  <c r="S1306" i="4"/>
  <c r="T1306" i="4" s="1"/>
  <c r="P1306" i="4" a="1"/>
  <c r="P1306" i="4" s="1"/>
  <c r="T1274" i="4"/>
  <c r="T1256" i="4"/>
  <c r="P1227" i="4" a="1"/>
  <c r="P1227" i="4" s="1"/>
  <c r="O1227" i="4" a="1"/>
  <c r="O1227" i="4" s="1"/>
  <c r="S1227" i="4"/>
  <c r="T1227" i="4" s="1"/>
  <c r="T1215" i="4"/>
  <c r="S1209" i="4"/>
  <c r="T1209" i="4" s="1"/>
  <c r="T1194" i="4"/>
  <c r="T1180" i="4"/>
  <c r="P1175" i="4" a="1"/>
  <c r="P1175" i="4" s="1"/>
  <c r="O1175" i="4" a="1"/>
  <c r="O1175" i="4" s="1"/>
  <c r="T1156" i="4"/>
  <c r="S1140" i="4"/>
  <c r="T1140" i="4" s="1"/>
  <c r="P1140" i="4" a="1"/>
  <c r="P1140" i="4" s="1"/>
  <c r="O1140" i="4" a="1"/>
  <c r="O1140" i="4" s="1"/>
  <c r="S1128" i="4"/>
  <c r="T1128" i="4" s="1"/>
  <c r="O1128" i="4" a="1"/>
  <c r="O1128" i="4" s="1"/>
  <c r="P1128" i="4" a="1"/>
  <c r="P1128" i="4" s="1"/>
  <c r="T1112" i="4"/>
  <c r="O1090" i="4" a="1"/>
  <c r="O1090" i="4" s="1"/>
  <c r="P1090" i="4" a="1"/>
  <c r="P1090" i="4" s="1"/>
  <c r="S1090" i="4"/>
  <c r="T1090" i="4" s="1"/>
  <c r="S669" i="4"/>
  <c r="T669" i="4" s="1"/>
  <c r="O669" i="4" a="1"/>
  <c r="O669" i="4" s="1"/>
  <c r="P669" i="4" a="1"/>
  <c r="P669" i="4" s="1"/>
  <c r="T1395" i="4"/>
  <c r="T1335" i="4"/>
  <c r="T1297" i="4"/>
  <c r="S1238" i="4"/>
  <c r="T1238" i="4" s="1"/>
  <c r="O1238" i="4" a="1"/>
  <c r="O1238" i="4" s="1"/>
  <c r="P1238" i="4" a="1"/>
  <c r="P1238" i="4" s="1"/>
  <c r="P1221" i="4" a="1"/>
  <c r="P1221" i="4" s="1"/>
  <c r="O1221" i="4" a="1"/>
  <c r="O1221" i="4" s="1"/>
  <c r="T1210" i="4"/>
  <c r="S1040" i="4"/>
  <c r="T1040" i="4" s="1"/>
  <c r="P1040" i="4" a="1"/>
  <c r="P1040" i="4" s="1"/>
  <c r="O1040" i="4" a="1"/>
  <c r="O1040" i="4" s="1"/>
  <c r="O903" i="4" a="1"/>
  <c r="O903" i="4" s="1"/>
  <c r="S903" i="4"/>
  <c r="T903" i="4" s="1"/>
  <c r="P903" i="4" a="1"/>
  <c r="P903" i="4" s="1"/>
  <c r="T1468" i="4"/>
  <c r="S1458" i="4"/>
  <c r="T1458" i="4" s="1"/>
  <c r="T1445" i="4"/>
  <c r="P1420" i="4" a="1"/>
  <c r="P1420" i="4" s="1"/>
  <c r="S1373" i="4"/>
  <c r="T1373" i="4" s="1"/>
  <c r="P1373" i="4" a="1"/>
  <c r="P1373" i="4" s="1"/>
  <c r="S1350" i="4"/>
  <c r="T1350" i="4" s="1"/>
  <c r="P1350" i="4" a="1"/>
  <c r="P1350" i="4" s="1"/>
  <c r="S1347" i="4"/>
  <c r="T1347" i="4" s="1"/>
  <c r="P1347" i="4" a="1"/>
  <c r="P1347" i="4" s="1"/>
  <c r="S1344" i="4"/>
  <c r="T1344" i="4" s="1"/>
  <c r="P1344" i="4" a="1"/>
  <c r="P1344" i="4" s="1"/>
  <c r="P1323" i="4" a="1"/>
  <c r="P1323" i="4" s="1"/>
  <c r="O1323" i="4" a="1"/>
  <c r="O1323" i="4" s="1"/>
  <c r="T1280" i="4"/>
  <c r="P1251" i="4" a="1"/>
  <c r="P1251" i="4" s="1"/>
  <c r="O1251" i="4" a="1"/>
  <c r="O1251" i="4" s="1"/>
  <c r="S1251" i="4"/>
  <c r="T1251" i="4" s="1"/>
  <c r="T1228" i="4"/>
  <c r="T1181" i="4"/>
  <c r="T1163" i="4"/>
  <c r="P1133" i="4" a="1"/>
  <c r="P1133" i="4" s="1"/>
  <c r="S1133" i="4"/>
  <c r="T1133" i="4" s="1"/>
  <c r="T1106" i="4"/>
  <c r="T1083" i="4"/>
  <c r="S1079" i="4"/>
  <c r="T1079" i="4" s="1"/>
  <c r="O1079" i="4" a="1"/>
  <c r="O1079" i="4" s="1"/>
  <c r="O1050" i="4" a="1"/>
  <c r="O1050" i="4" s="1"/>
  <c r="S1050" i="4"/>
  <c r="T1050" i="4" s="1"/>
  <c r="P1050" i="4" a="1"/>
  <c r="P1050" i="4" s="1"/>
  <c r="T1021" i="4"/>
  <c r="S756" i="4"/>
  <c r="T756" i="4" s="1"/>
  <c r="P756" i="4" a="1"/>
  <c r="P756" i="4" s="1"/>
  <c r="P1139" i="4" a="1"/>
  <c r="P1139" i="4" s="1"/>
  <c r="O1139" i="4" a="1"/>
  <c r="O1139" i="4" s="1"/>
  <c r="S1139" i="4"/>
  <c r="T1139" i="4" s="1"/>
  <c r="S1520" i="4"/>
  <c r="T1520" i="4" s="1"/>
  <c r="S1499" i="4"/>
  <c r="T1499" i="4" s="1"/>
  <c r="S1472" i="4"/>
  <c r="T1472" i="4" s="1"/>
  <c r="T1446" i="4"/>
  <c r="T1433" i="4"/>
  <c r="O1425" i="4" a="1"/>
  <c r="O1425" i="4" s="1"/>
  <c r="O1420" i="4" a="1"/>
  <c r="O1420" i="4" s="1"/>
  <c r="O1391" i="4" a="1"/>
  <c r="O1391" i="4" s="1"/>
  <c r="P1391" i="4" a="1"/>
  <c r="P1391" i="4" s="1"/>
  <c r="O1374" i="4" a="1"/>
  <c r="O1374" i="4" s="1"/>
  <c r="T1371" i="4"/>
  <c r="O1367" i="4" a="1"/>
  <c r="O1367" i="4" s="1"/>
  <c r="P1367" i="4" a="1"/>
  <c r="P1367" i="4" s="1"/>
  <c r="T1352" i="4"/>
  <c r="O1335" i="4" a="1"/>
  <c r="O1335" i="4" s="1"/>
  <c r="T1317" i="4"/>
  <c r="T1239" i="4"/>
  <c r="S1217" i="4"/>
  <c r="T1217" i="4" s="1"/>
  <c r="O1217" i="4" a="1"/>
  <c r="O1217" i="4" s="1"/>
  <c r="P1217" i="4" a="1"/>
  <c r="P1217" i="4" s="1"/>
  <c r="T1212" i="4"/>
  <c r="S1178" i="4"/>
  <c r="T1178" i="4" s="1"/>
  <c r="O1178" i="4" a="1"/>
  <c r="O1178" i="4" s="1"/>
  <c r="P1178" i="4" a="1"/>
  <c r="P1178" i="4" s="1"/>
  <c r="S1127" i="4"/>
  <c r="T1127" i="4" s="1"/>
  <c r="P1127" i="4" a="1"/>
  <c r="P1127" i="4" s="1"/>
  <c r="S1125" i="4"/>
  <c r="T1125" i="4" s="1"/>
  <c r="O1125" i="4" a="1"/>
  <c r="O1125" i="4" s="1"/>
  <c r="P1125" i="4" a="1"/>
  <c r="P1125" i="4" s="1"/>
  <c r="T1105" i="4"/>
  <c r="O1099" i="4" a="1"/>
  <c r="O1099" i="4" s="1"/>
  <c r="S1099" i="4"/>
  <c r="T1099" i="4" s="1"/>
  <c r="P1086" i="4" a="1"/>
  <c r="P1086" i="4" s="1"/>
  <c r="S615" i="4"/>
  <c r="T615" i="4" s="1"/>
  <c r="O615" i="4" a="1"/>
  <c r="O615" i="4" s="1"/>
  <c r="P615" i="4" a="1"/>
  <c r="P615" i="4" s="1"/>
  <c r="T1443" i="4"/>
  <c r="T1420" i="4"/>
  <c r="T1374" i="4"/>
  <c r="S1360" i="4"/>
  <c r="T1360" i="4" s="1"/>
  <c r="S1357" i="4"/>
  <c r="T1357" i="4" s="1"/>
  <c r="T1355" i="4"/>
  <c r="S1354" i="4"/>
  <c r="T1354" i="4" s="1"/>
  <c r="S1330" i="4"/>
  <c r="T1330" i="4" s="1"/>
  <c r="P1330" i="4" a="1"/>
  <c r="P1330" i="4" s="1"/>
  <c r="S1310" i="4"/>
  <c r="T1310" i="4" s="1"/>
  <c r="O1310" i="4" a="1"/>
  <c r="O1310" i="4" s="1"/>
  <c r="O1301" i="4" a="1"/>
  <c r="O1301" i="4" s="1"/>
  <c r="P1301" i="4" a="1"/>
  <c r="P1301" i="4" s="1"/>
  <c r="S1301" i="4"/>
  <c r="T1301" i="4" s="1"/>
  <c r="S1262" i="4"/>
  <c r="T1262" i="4" s="1"/>
  <c r="O1262" i="4" a="1"/>
  <c r="O1262" i="4" s="1"/>
  <c r="P1262" i="4" a="1"/>
  <c r="P1262" i="4" s="1"/>
  <c r="P1141" i="4" a="1"/>
  <c r="P1141" i="4" s="1"/>
  <c r="S1141" i="4"/>
  <c r="T1141" i="4" s="1"/>
  <c r="O1141" i="4" a="1"/>
  <c r="O1141" i="4" s="1"/>
  <c r="O1089" i="4" a="1"/>
  <c r="O1089" i="4" s="1"/>
  <c r="P1089" i="4" a="1"/>
  <c r="P1089" i="4" s="1"/>
  <c r="S1089" i="4"/>
  <c r="T1089" i="4" s="1"/>
  <c r="T1853" i="4"/>
  <c r="S1842" i="4"/>
  <c r="T1842" i="4" s="1"/>
  <c r="O1787" i="4" a="1"/>
  <c r="O1787" i="4" s="1"/>
  <c r="P1787" i="4" a="1"/>
  <c r="P1787" i="4" s="1"/>
  <c r="T1781" i="4"/>
  <c r="S1770" i="4"/>
  <c r="T1770" i="4" s="1"/>
  <c r="O1727" i="4" a="1"/>
  <c r="O1727" i="4" s="1"/>
  <c r="P1727" i="4" a="1"/>
  <c r="P1727" i="4" s="1"/>
  <c r="T1721" i="4"/>
  <c r="O1679" i="4" a="1"/>
  <c r="O1679" i="4" s="1"/>
  <c r="P1679" i="4" a="1"/>
  <c r="P1679" i="4" s="1"/>
  <c r="T1673" i="4"/>
  <c r="O1631" i="4" a="1"/>
  <c r="O1631" i="4" s="1"/>
  <c r="P1631" i="4" a="1"/>
  <c r="P1631" i="4" s="1"/>
  <c r="T1625" i="4"/>
  <c r="O1583" i="4" a="1"/>
  <c r="O1583" i="4" s="1"/>
  <c r="P1583" i="4" a="1"/>
  <c r="P1583" i="4" s="1"/>
  <c r="T1577" i="4"/>
  <c r="O1535" i="4" a="1"/>
  <c r="O1535" i="4" s="1"/>
  <c r="P1535" i="4" a="1"/>
  <c r="P1535" i="4" s="1"/>
  <c r="T1529" i="4"/>
  <c r="P1493" i="4" a="1"/>
  <c r="P1493" i="4" s="1"/>
  <c r="O1487" i="4" a="1"/>
  <c r="O1487" i="4" s="1"/>
  <c r="P1487" i="4" a="1"/>
  <c r="P1487" i="4" s="1"/>
  <c r="T1481" i="4"/>
  <c r="P1435" i="4" a="1"/>
  <c r="P1435" i="4" s="1"/>
  <c r="T1434" i="4"/>
  <c r="T1421" i="4"/>
  <c r="P1396" i="4" a="1"/>
  <c r="P1396" i="4" s="1"/>
  <c r="S1389" i="4"/>
  <c r="T1389" i="4" s="1"/>
  <c r="T1384" i="4"/>
  <c r="S1379" i="4"/>
  <c r="T1379" i="4" s="1"/>
  <c r="O1351" i="4" a="1"/>
  <c r="O1351" i="4" s="1"/>
  <c r="S1351" i="4"/>
  <c r="T1351" i="4" s="1"/>
  <c r="P1351" i="4" a="1"/>
  <c r="P1351" i="4" s="1"/>
  <c r="S1348" i="4"/>
  <c r="T1348" i="4" s="1"/>
  <c r="P1348" i="4" a="1"/>
  <c r="P1348" i="4" s="1"/>
  <c r="S1345" i="4"/>
  <c r="T1345" i="4" s="1"/>
  <c r="P1345" i="4" a="1"/>
  <c r="P1345" i="4" s="1"/>
  <c r="S1331" i="4"/>
  <c r="T1331" i="4" s="1"/>
  <c r="S1311" i="4"/>
  <c r="T1311" i="4" s="1"/>
  <c r="P1275" i="4" a="1"/>
  <c r="P1275" i="4" s="1"/>
  <c r="O1275" i="4" a="1"/>
  <c r="O1275" i="4" s="1"/>
  <c r="S1275" i="4"/>
  <c r="T1275" i="4" s="1"/>
  <c r="T1250" i="4"/>
  <c r="T1249" i="4"/>
  <c r="T1235" i="4"/>
  <c r="T1232" i="4"/>
  <c r="O1213" i="4" a="1"/>
  <c r="O1213" i="4" s="1"/>
  <c r="P1213" i="4" a="1"/>
  <c r="P1213" i="4" s="1"/>
  <c r="S1213" i="4"/>
  <c r="T1213" i="4" s="1"/>
  <c r="T1162" i="4"/>
  <c r="S1282" i="4"/>
  <c r="T1282" i="4" s="1"/>
  <c r="O1277" i="4" a="1"/>
  <c r="O1277" i="4" s="1"/>
  <c r="P1277" i="4" a="1"/>
  <c r="P1277" i="4" s="1"/>
  <c r="S1258" i="4"/>
  <c r="T1258" i="4" s="1"/>
  <c r="O1253" i="4" a="1"/>
  <c r="O1253" i="4" s="1"/>
  <c r="P1253" i="4" a="1"/>
  <c r="P1253" i="4" s="1"/>
  <c r="S1234" i="4"/>
  <c r="T1234" i="4" s="1"/>
  <c r="O1229" i="4" a="1"/>
  <c r="O1229" i="4" s="1"/>
  <c r="P1229" i="4" a="1"/>
  <c r="P1229" i="4" s="1"/>
  <c r="T1211" i="4"/>
  <c r="T1205" i="4"/>
  <c r="S1098" i="4"/>
  <c r="T1098" i="4" s="1"/>
  <c r="T1010" i="4"/>
  <c r="T924" i="4"/>
  <c r="S760" i="4"/>
  <c r="T760" i="4" s="1"/>
  <c r="P760" i="4" a="1"/>
  <c r="P760" i="4" s="1"/>
  <c r="O760" i="4" a="1"/>
  <c r="O760" i="4" s="1"/>
  <c r="T589" i="4"/>
  <c r="S1356" i="4"/>
  <c r="T1356" i="4" s="1"/>
  <c r="O1354" i="4" a="1"/>
  <c r="O1354" i="4" s="1"/>
  <c r="O1333" i="4" a="1"/>
  <c r="O1333" i="4" s="1"/>
  <c r="S1332" i="4"/>
  <c r="T1332" i="4" s="1"/>
  <c r="O1309" i="4" a="1"/>
  <c r="O1309" i="4" s="1"/>
  <c r="S1308" i="4"/>
  <c r="T1308" i="4" s="1"/>
  <c r="O1285" i="4" a="1"/>
  <c r="O1285" i="4" s="1"/>
  <c r="S1284" i="4"/>
  <c r="T1284" i="4" s="1"/>
  <c r="O1261" i="4" a="1"/>
  <c r="O1261" i="4" s="1"/>
  <c r="S1260" i="4"/>
  <c r="T1260" i="4" s="1"/>
  <c r="O1237" i="4" a="1"/>
  <c r="O1237" i="4" s="1"/>
  <c r="S1236" i="4"/>
  <c r="T1236" i="4" s="1"/>
  <c r="O1223" i="4" a="1"/>
  <c r="O1223" i="4" s="1"/>
  <c r="O1209" i="4" a="1"/>
  <c r="O1209" i="4" s="1"/>
  <c r="O1168" i="4" a="1"/>
  <c r="O1168" i="4" s="1"/>
  <c r="O1142" i="4" a="1"/>
  <c r="O1142" i="4" s="1"/>
  <c r="P1120" i="4" a="1"/>
  <c r="P1120" i="4" s="1"/>
  <c r="P1116" i="4" a="1"/>
  <c r="P1116" i="4" s="1"/>
  <c r="T1111" i="4"/>
  <c r="T1100" i="4"/>
  <c r="P1085" i="4" a="1"/>
  <c r="P1085" i="4" s="1"/>
  <c r="S1085" i="4"/>
  <c r="T1085" i="4" s="1"/>
  <c r="O1083" i="4" a="1"/>
  <c r="O1083" i="4" s="1"/>
  <c r="T1066" i="4"/>
  <c r="T1043" i="4"/>
  <c r="T1035" i="4"/>
  <c r="T1026" i="4"/>
  <c r="O1004" i="4" a="1"/>
  <c r="O1004" i="4" s="1"/>
  <c r="S1004" i="4"/>
  <c r="T1004" i="4" s="1"/>
  <c r="T999" i="4"/>
  <c r="S994" i="4"/>
  <c r="T994" i="4" s="1"/>
  <c r="O994" i="4" a="1"/>
  <c r="O994" i="4" s="1"/>
  <c r="P994" i="4" a="1"/>
  <c r="P994" i="4" s="1"/>
  <c r="P879" i="4" a="1"/>
  <c r="P879" i="4" s="1"/>
  <c r="S879" i="4"/>
  <c r="T879" i="4" s="1"/>
  <c r="T1172" i="4"/>
  <c r="O1150" i="4" a="1"/>
  <c r="O1150" i="4" s="1"/>
  <c r="P1150" i="4" a="1"/>
  <c r="P1150" i="4" s="1"/>
  <c r="S1146" i="4"/>
  <c r="T1146" i="4" s="1"/>
  <c r="T1093" i="4"/>
  <c r="S1092" i="4"/>
  <c r="T1092" i="4" s="1"/>
  <c r="P1092" i="4" a="1"/>
  <c r="P1092" i="4" s="1"/>
  <c r="T1045" i="4"/>
  <c r="O1002" i="4" a="1"/>
  <c r="O1002" i="4" s="1"/>
  <c r="S1002" i="4"/>
  <c r="T1002" i="4" s="1"/>
  <c r="P1002" i="4" a="1"/>
  <c r="P1002" i="4" s="1"/>
  <c r="S918" i="4"/>
  <c r="T918" i="4" s="1"/>
  <c r="P918" i="4" a="1"/>
  <c r="P918" i="4" s="1"/>
  <c r="O918" i="4" a="1"/>
  <c r="O918" i="4" s="1"/>
  <c r="P883" i="4" a="1"/>
  <c r="P883" i="4" s="1"/>
  <c r="S883" i="4"/>
  <c r="T883" i="4" s="1"/>
  <c r="O883" i="4" a="1"/>
  <c r="O883" i="4" s="1"/>
  <c r="T1281" i="4"/>
  <c r="T1257" i="4"/>
  <c r="T1233" i="4"/>
  <c r="T1109" i="4"/>
  <c r="T1103" i="4"/>
  <c r="S1080" i="4"/>
  <c r="T1080" i="4" s="1"/>
  <c r="P1080" i="4" a="1"/>
  <c r="P1080" i="4" s="1"/>
  <c r="T1062" i="4"/>
  <c r="T1060" i="4"/>
  <c r="O1028" i="4" a="1"/>
  <c r="O1028" i="4" s="1"/>
  <c r="S1028" i="4"/>
  <c r="T1028" i="4" s="1"/>
  <c r="T964" i="4"/>
  <c r="T781" i="4"/>
  <c r="S326" i="4"/>
  <c r="T326" i="4" s="1"/>
  <c r="O326" i="4" a="1"/>
  <c r="O326" i="4" s="1"/>
  <c r="P326" i="4" a="1"/>
  <c r="P326" i="4" s="1"/>
  <c r="S1363" i="4"/>
  <c r="T1363" i="4" s="1"/>
  <c r="S1361" i="4"/>
  <c r="T1361" i="4" s="1"/>
  <c r="O1337" i="4" a="1"/>
  <c r="O1337" i="4" s="1"/>
  <c r="P1337" i="4" a="1"/>
  <c r="P1337" i="4" s="1"/>
  <c r="S1327" i="4"/>
  <c r="T1327" i="4" s="1"/>
  <c r="O1313" i="4" a="1"/>
  <c r="O1313" i="4" s="1"/>
  <c r="P1313" i="4" a="1"/>
  <c r="P1313" i="4" s="1"/>
  <c r="S1303" i="4"/>
  <c r="T1303" i="4" s="1"/>
  <c r="O1289" i="4" a="1"/>
  <c r="O1289" i="4" s="1"/>
  <c r="P1289" i="4" a="1"/>
  <c r="P1289" i="4" s="1"/>
  <c r="S1279" i="4"/>
  <c r="T1279" i="4" s="1"/>
  <c r="S1277" i="4"/>
  <c r="T1277" i="4" s="1"/>
  <c r="O1265" i="4" a="1"/>
  <c r="O1265" i="4" s="1"/>
  <c r="P1265" i="4" a="1"/>
  <c r="P1265" i="4" s="1"/>
  <c r="S1255" i="4"/>
  <c r="T1255" i="4" s="1"/>
  <c r="S1253" i="4"/>
  <c r="T1253" i="4" s="1"/>
  <c r="O1241" i="4" a="1"/>
  <c r="O1241" i="4" s="1"/>
  <c r="P1241" i="4" a="1"/>
  <c r="P1241" i="4" s="1"/>
  <c r="S1231" i="4"/>
  <c r="T1231" i="4" s="1"/>
  <c r="S1229" i="4"/>
  <c r="T1229" i="4" s="1"/>
  <c r="S1219" i="4"/>
  <c r="T1219" i="4" s="1"/>
  <c r="P1219" i="4" a="1"/>
  <c r="P1219" i="4" s="1"/>
  <c r="S1214" i="4"/>
  <c r="T1214" i="4" s="1"/>
  <c r="S1208" i="4"/>
  <c r="T1208" i="4" s="1"/>
  <c r="S1164" i="4"/>
  <c r="T1164" i="4" s="1"/>
  <c r="P1164" i="4" a="1"/>
  <c r="P1164" i="4" s="1"/>
  <c r="P1121" i="4" a="1"/>
  <c r="P1121" i="4" s="1"/>
  <c r="S1121" i="4"/>
  <c r="T1121" i="4" s="1"/>
  <c r="O1113" i="4" a="1"/>
  <c r="O1113" i="4" s="1"/>
  <c r="S1113" i="4"/>
  <c r="T1113" i="4" s="1"/>
  <c r="P1097" i="4" a="1"/>
  <c r="P1097" i="4" s="1"/>
  <c r="S1097" i="4"/>
  <c r="T1097" i="4" s="1"/>
  <c r="T1064" i="4"/>
  <c r="P971" i="4" a="1"/>
  <c r="P971" i="4" s="1"/>
  <c r="S971" i="4"/>
  <c r="T971" i="4" s="1"/>
  <c r="S966" i="4"/>
  <c r="T966" i="4" s="1"/>
  <c r="O966" i="4" a="1"/>
  <c r="O966" i="4" s="1"/>
  <c r="P966" i="4" a="1"/>
  <c r="P966" i="4" s="1"/>
  <c r="O940" i="4" a="1"/>
  <c r="O940" i="4" s="1"/>
  <c r="P940" i="4" a="1"/>
  <c r="P940" i="4" s="1"/>
  <c r="P886" i="4" a="1"/>
  <c r="P886" i="4" s="1"/>
  <c r="O886" i="4" a="1"/>
  <c r="O886" i="4" s="1"/>
  <c r="S1320" i="4"/>
  <c r="T1320" i="4" s="1"/>
  <c r="S1296" i="4"/>
  <c r="T1296" i="4" s="1"/>
  <c r="S1272" i="4"/>
  <c r="T1272" i="4" s="1"/>
  <c r="S1248" i="4"/>
  <c r="T1248" i="4" s="1"/>
  <c r="S1222" i="4"/>
  <c r="T1222" i="4" s="1"/>
  <c r="O1220" i="4" a="1"/>
  <c r="O1220" i="4" s="1"/>
  <c r="O1212" i="4" a="1"/>
  <c r="O1212" i="4" s="1"/>
  <c r="O1206" i="4" a="1"/>
  <c r="O1206" i="4" s="1"/>
  <c r="S1204" i="4"/>
  <c r="T1204" i="4" s="1"/>
  <c r="S1176" i="4"/>
  <c r="T1176" i="4" s="1"/>
  <c r="S1167" i="4"/>
  <c r="T1167" i="4" s="1"/>
  <c r="O1165" i="4" a="1"/>
  <c r="O1165" i="4" s="1"/>
  <c r="S1161" i="4"/>
  <c r="T1161" i="4" s="1"/>
  <c r="O1147" i="4" a="1"/>
  <c r="O1147" i="4" s="1"/>
  <c r="S1147" i="4"/>
  <c r="T1147" i="4" s="1"/>
  <c r="T1124" i="4"/>
  <c r="O1122" i="4" a="1"/>
  <c r="O1122" i="4" s="1"/>
  <c r="P1101" i="4" a="1"/>
  <c r="P1101" i="4" s="1"/>
  <c r="O1091" i="4" a="1"/>
  <c r="O1091" i="4" s="1"/>
  <c r="T1074" i="4"/>
  <c r="S1038" i="4"/>
  <c r="T1038" i="4" s="1"/>
  <c r="P1038" i="4" a="1"/>
  <c r="P1038" i="4" s="1"/>
  <c r="O1038" i="4" a="1"/>
  <c r="O1038" i="4" s="1"/>
  <c r="S1014" i="4"/>
  <c r="T1014" i="4" s="1"/>
  <c r="O1014" i="4" a="1"/>
  <c r="O1014" i="4" s="1"/>
  <c r="O1012" i="4" a="1"/>
  <c r="O1012" i="4" s="1"/>
  <c r="S1012" i="4"/>
  <c r="T1012" i="4" s="1"/>
  <c r="P1012" i="4" a="1"/>
  <c r="P1012" i="4" s="1"/>
  <c r="O995" i="4" a="1"/>
  <c r="O995" i="4" s="1"/>
  <c r="O938" i="4" a="1"/>
  <c r="O938" i="4" s="1"/>
  <c r="P938" i="4" a="1"/>
  <c r="P938" i="4" s="1"/>
  <c r="S938" i="4"/>
  <c r="T938" i="4" s="1"/>
  <c r="P632" i="4" a="1"/>
  <c r="P632" i="4" s="1"/>
  <c r="S632" i="4"/>
  <c r="T632" i="4" s="1"/>
  <c r="O632" i="4" a="1"/>
  <c r="O632" i="4" s="1"/>
  <c r="S532" i="4"/>
  <c r="T532" i="4" s="1"/>
  <c r="P532" i="4" a="1"/>
  <c r="P532" i="4" s="1"/>
  <c r="O532" i="4" a="1"/>
  <c r="O532" i="4" s="1"/>
  <c r="T1206" i="4"/>
  <c r="S1174" i="4"/>
  <c r="T1174" i="4" s="1"/>
  <c r="T1151" i="4"/>
  <c r="S1150" i="4"/>
  <c r="T1150" i="4" s="1"/>
  <c r="S1084" i="4"/>
  <c r="T1084" i="4" s="1"/>
  <c r="O1022" i="4" a="1"/>
  <c r="O1022" i="4" s="1"/>
  <c r="P1022" i="4" a="1"/>
  <c r="P1022" i="4" s="1"/>
  <c r="S1017" i="4"/>
  <c r="T1017" i="4" s="1"/>
  <c r="P1017" i="4" a="1"/>
  <c r="P1017" i="4" s="1"/>
  <c r="O1017" i="4" a="1"/>
  <c r="O1017" i="4" s="1"/>
  <c r="S991" i="4"/>
  <c r="T991" i="4" s="1"/>
  <c r="P991" i="4" a="1"/>
  <c r="P991" i="4" s="1"/>
  <c r="P947" i="4" a="1"/>
  <c r="P947" i="4" s="1"/>
  <c r="S947" i="4"/>
  <c r="T947" i="4" s="1"/>
  <c r="O852" i="4" a="1"/>
  <c r="O852" i="4" s="1"/>
  <c r="P852" i="4" a="1"/>
  <c r="P852" i="4" s="1"/>
  <c r="S852" i="4"/>
  <c r="T852" i="4" s="1"/>
  <c r="P1282" i="4" a="1"/>
  <c r="P1282" i="4" s="1"/>
  <c r="P1258" i="4" a="1"/>
  <c r="P1258" i="4" s="1"/>
  <c r="P1234" i="4" a="1"/>
  <c r="P1234" i="4" s="1"/>
  <c r="S1223" i="4"/>
  <c r="T1223" i="4" s="1"/>
  <c r="T1187" i="4"/>
  <c r="S1168" i="4"/>
  <c r="T1168" i="4" s="1"/>
  <c r="P1145" i="4" a="1"/>
  <c r="P1145" i="4" s="1"/>
  <c r="O1145" i="4" a="1"/>
  <c r="O1145" i="4" s="1"/>
  <c r="S1142" i="4"/>
  <c r="T1142" i="4" s="1"/>
  <c r="T1110" i="4"/>
  <c r="T1065" i="4"/>
  <c r="T1061" i="4"/>
  <c r="O1031" i="4" a="1"/>
  <c r="O1031" i="4" s="1"/>
  <c r="P1031" i="4" a="1"/>
  <c r="P1031" i="4" s="1"/>
  <c r="S1031" i="4"/>
  <c r="T1031" i="4" s="1"/>
  <c r="S1027" i="4"/>
  <c r="T1027" i="4" s="1"/>
  <c r="O1027" i="4" a="1"/>
  <c r="O1027" i="4" s="1"/>
  <c r="T977" i="4"/>
  <c r="P934" i="4" a="1"/>
  <c r="P934" i="4" s="1"/>
  <c r="S934" i="4"/>
  <c r="T934" i="4" s="1"/>
  <c r="T890" i="4"/>
  <c r="P1006" i="4" a="1"/>
  <c r="P1006" i="4" s="1"/>
  <c r="S1006" i="4"/>
  <c r="T1006" i="4" s="1"/>
  <c r="S990" i="4"/>
  <c r="T990" i="4" s="1"/>
  <c r="O990" i="4" a="1"/>
  <c r="O990" i="4" s="1"/>
  <c r="P990" i="4" a="1"/>
  <c r="P990" i="4" s="1"/>
  <c r="S943" i="4"/>
  <c r="T943" i="4" s="1"/>
  <c r="O943" i="4" a="1"/>
  <c r="O943" i="4" s="1"/>
  <c r="P943" i="4" a="1"/>
  <c r="P943" i="4" s="1"/>
  <c r="T887" i="4"/>
  <c r="O664" i="4" a="1"/>
  <c r="O664" i="4" s="1"/>
  <c r="P664" i="4" a="1"/>
  <c r="P664" i="4" s="1"/>
  <c r="S664" i="4"/>
  <c r="T664" i="4" s="1"/>
  <c r="S425" i="4"/>
  <c r="T425" i="4" s="1"/>
  <c r="P425" i="4" a="1"/>
  <c r="P425" i="4" s="1"/>
  <c r="O425" i="4" a="1"/>
  <c r="O425" i="4" s="1"/>
  <c r="T989" i="4"/>
  <c r="S985" i="4"/>
  <c r="T985" i="4" s="1"/>
  <c r="O970" i="4" a="1"/>
  <c r="O970" i="4" s="1"/>
  <c r="P970" i="4" a="1"/>
  <c r="P970" i="4" s="1"/>
  <c r="O962" i="4" a="1"/>
  <c r="O962" i="4" s="1"/>
  <c r="P962" i="4" a="1"/>
  <c r="P962" i="4" s="1"/>
  <c r="O952" i="4" a="1"/>
  <c r="O952" i="4" s="1"/>
  <c r="P952" i="4" a="1"/>
  <c r="P952" i="4" s="1"/>
  <c r="O896" i="4" a="1"/>
  <c r="O896" i="4" s="1"/>
  <c r="P896" i="4" a="1"/>
  <c r="P896" i="4" s="1"/>
  <c r="S867" i="4"/>
  <c r="T867" i="4" s="1"/>
  <c r="P867" i="4" a="1"/>
  <c r="P867" i="4" s="1"/>
  <c r="S824" i="4"/>
  <c r="T824" i="4" s="1"/>
  <c r="P824" i="4" a="1"/>
  <c r="P824" i="4" s="1"/>
  <c r="O824" i="4" a="1"/>
  <c r="O824" i="4" s="1"/>
  <c r="O782" i="4" a="1"/>
  <c r="O782" i="4" s="1"/>
  <c r="P782" i="4" a="1"/>
  <c r="P782" i="4" s="1"/>
  <c r="S782" i="4"/>
  <c r="T782" i="4" s="1"/>
  <c r="T746" i="4"/>
  <c r="O1078" i="4" a="1"/>
  <c r="O1078" i="4" s="1"/>
  <c r="T1049" i="4"/>
  <c r="T993" i="4"/>
  <c r="T988" i="4"/>
  <c r="O974" i="4" a="1"/>
  <c r="O974" i="4" s="1"/>
  <c r="P974" i="4" a="1"/>
  <c r="P974" i="4" s="1"/>
  <c r="S959" i="4"/>
  <c r="T959" i="4" s="1"/>
  <c r="O946" i="4" a="1"/>
  <c r="O946" i="4" s="1"/>
  <c r="P930" i="4" a="1"/>
  <c r="P930" i="4" s="1"/>
  <c r="P916" i="4" a="1"/>
  <c r="P916" i="4" s="1"/>
  <c r="S916" i="4"/>
  <c r="T916" i="4" s="1"/>
  <c r="S875" i="4"/>
  <c r="T875" i="4" s="1"/>
  <c r="O875" i="4" a="1"/>
  <c r="O875" i="4" s="1"/>
  <c r="P875" i="4" a="1"/>
  <c r="P875" i="4" s="1"/>
  <c r="T837" i="4"/>
  <c r="S1077" i="4"/>
  <c r="T1077" i="4" s="1"/>
  <c r="P1054" i="4" a="1"/>
  <c r="P1054" i="4" s="1"/>
  <c r="S1054" i="4"/>
  <c r="T1054" i="4" s="1"/>
  <c r="S1051" i="4"/>
  <c r="T1051" i="4" s="1"/>
  <c r="O1051" i="4" a="1"/>
  <c r="O1051" i="4" s="1"/>
  <c r="T1033" i="4"/>
  <c r="O1010" i="4" a="1"/>
  <c r="O1010" i="4" s="1"/>
  <c r="P1010" i="4" a="1"/>
  <c r="P1010" i="4" s="1"/>
  <c r="S1003" i="4"/>
  <c r="T1003" i="4" s="1"/>
  <c r="O1003" i="4" a="1"/>
  <c r="O1003" i="4" s="1"/>
  <c r="O1000" i="4" a="1"/>
  <c r="O1000" i="4" s="1"/>
  <c r="P1000" i="4" a="1"/>
  <c r="P1000" i="4" s="1"/>
  <c r="S1000" i="4"/>
  <c r="T1000" i="4" s="1"/>
  <c r="T978" i="4"/>
  <c r="T965" i="4"/>
  <c r="T946" i="4"/>
  <c r="P914" i="4" a="1"/>
  <c r="P914" i="4" s="1"/>
  <c r="S914" i="4"/>
  <c r="T914" i="4" s="1"/>
  <c r="O914" i="4" a="1"/>
  <c r="O914" i="4" s="1"/>
  <c r="T849" i="4"/>
  <c r="P784" i="4" a="1"/>
  <c r="P784" i="4" s="1"/>
  <c r="O784" i="4" a="1"/>
  <c r="O784" i="4" s="1"/>
  <c r="S784" i="4"/>
  <c r="T784" i="4" s="1"/>
  <c r="S777" i="4"/>
  <c r="T777" i="4" s="1"/>
  <c r="P777" i="4" a="1"/>
  <c r="P777" i="4" s="1"/>
  <c r="O777" i="4" a="1"/>
  <c r="O777" i="4" s="1"/>
  <c r="T764" i="4"/>
  <c r="O734" i="4" a="1"/>
  <c r="O734" i="4" s="1"/>
  <c r="P734" i="4" a="1"/>
  <c r="P734" i="4" s="1"/>
  <c r="S734" i="4"/>
  <c r="T734" i="4" s="1"/>
  <c r="P642" i="4" a="1"/>
  <c r="P642" i="4" s="1"/>
  <c r="S642" i="4"/>
  <c r="T642" i="4" s="1"/>
  <c r="O642" i="4" a="1"/>
  <c r="O642" i="4" s="1"/>
  <c r="O1102" i="4" a="1"/>
  <c r="O1102" i="4" s="1"/>
  <c r="P1102" i="4" a="1"/>
  <c r="P1102" i="4" s="1"/>
  <c r="T1076" i="4"/>
  <c r="O1048" i="4" a="1"/>
  <c r="O1048" i="4" s="1"/>
  <c r="P1048" i="4" a="1"/>
  <c r="P1048" i="4" s="1"/>
  <c r="S1048" i="4"/>
  <c r="T1048" i="4" s="1"/>
  <c r="P984" i="4" a="1"/>
  <c r="P984" i="4" s="1"/>
  <c r="S984" i="4"/>
  <c r="T984" i="4" s="1"/>
  <c r="O976" i="4" a="1"/>
  <c r="O976" i="4" s="1"/>
  <c r="P976" i="4" a="1"/>
  <c r="P976" i="4" s="1"/>
  <c r="T967" i="4"/>
  <c r="P960" i="4" a="1"/>
  <c r="P960" i="4" s="1"/>
  <c r="S960" i="4"/>
  <c r="T960" i="4" s="1"/>
  <c r="T929" i="4"/>
  <c r="O897" i="4" a="1"/>
  <c r="O897" i="4" s="1"/>
  <c r="P897" i="4" a="1"/>
  <c r="P897" i="4" s="1"/>
  <c r="S897" i="4"/>
  <c r="T897" i="4" s="1"/>
  <c r="S893" i="4"/>
  <c r="T893" i="4" s="1"/>
  <c r="O893" i="4" a="1"/>
  <c r="O893" i="4" s="1"/>
  <c r="P893" i="4" a="1"/>
  <c r="P893" i="4" s="1"/>
  <c r="O796" i="4" a="1"/>
  <c r="O796" i="4" s="1"/>
  <c r="P796" i="4" a="1"/>
  <c r="P796" i="4" s="1"/>
  <c r="S796" i="4"/>
  <c r="T796" i="4" s="1"/>
  <c r="T795" i="4"/>
  <c r="P1190" i="4" a="1"/>
  <c r="P1190" i="4" s="1"/>
  <c r="O1187" i="4" a="1"/>
  <c r="O1187" i="4" s="1"/>
  <c r="O1144" i="4" a="1"/>
  <c r="O1144" i="4" s="1"/>
  <c r="S1075" i="4"/>
  <c r="T1075" i="4" s="1"/>
  <c r="S1073" i="4"/>
  <c r="T1073" i="4" s="1"/>
  <c r="O1056" i="4" a="1"/>
  <c r="O1056" i="4" s="1"/>
  <c r="S1039" i="4"/>
  <c r="T1039" i="4" s="1"/>
  <c r="S982" i="4"/>
  <c r="T982" i="4" s="1"/>
  <c r="S981" i="4"/>
  <c r="T981" i="4" s="1"/>
  <c r="P981" i="4" a="1"/>
  <c r="P981" i="4" s="1"/>
  <c r="P958" i="4" a="1"/>
  <c r="P958" i="4" s="1"/>
  <c r="O958" i="4" a="1"/>
  <c r="O958" i="4" s="1"/>
  <c r="P945" i="4" a="1"/>
  <c r="P945" i="4" s="1"/>
  <c r="T882" i="4"/>
  <c r="S871" i="4"/>
  <c r="T871" i="4" s="1"/>
  <c r="O871" i="4" a="1"/>
  <c r="O871" i="4" s="1"/>
  <c r="P871" i="4" a="1"/>
  <c r="P871" i="4" s="1"/>
  <c r="T851" i="4"/>
  <c r="O749" i="4" a="1"/>
  <c r="O749" i="4" s="1"/>
  <c r="P749" i="4" a="1"/>
  <c r="P749" i="4" s="1"/>
  <c r="S749" i="4"/>
  <c r="T749" i="4" s="1"/>
  <c r="T728" i="4"/>
  <c r="S1053" i="4"/>
  <c r="T1053" i="4" s="1"/>
  <c r="P1053" i="4" a="1"/>
  <c r="P1053" i="4" s="1"/>
  <c r="O1036" i="4" a="1"/>
  <c r="O1036" i="4" s="1"/>
  <c r="P1036" i="4" a="1"/>
  <c r="P1036" i="4" s="1"/>
  <c r="P1008" i="4" a="1"/>
  <c r="P1008" i="4" s="1"/>
  <c r="S1008" i="4"/>
  <c r="T1008" i="4" s="1"/>
  <c r="S956" i="4"/>
  <c r="T956" i="4" s="1"/>
  <c r="T939" i="4"/>
  <c r="O928" i="4" a="1"/>
  <c r="O928" i="4" s="1"/>
  <c r="P928" i="4" a="1"/>
  <c r="P928" i="4" s="1"/>
  <c r="T927" i="4"/>
  <c r="S915" i="4"/>
  <c r="T915" i="4" s="1"/>
  <c r="P915" i="4" a="1"/>
  <c r="P915" i="4" s="1"/>
  <c r="O915" i="4" a="1"/>
  <c r="O915" i="4" s="1"/>
  <c r="T908" i="4"/>
  <c r="O900" i="4" a="1"/>
  <c r="O900" i="4" s="1"/>
  <c r="P900" i="4" a="1"/>
  <c r="P900" i="4" s="1"/>
  <c r="O840" i="4" a="1"/>
  <c r="O840" i="4" s="1"/>
  <c r="S840" i="4"/>
  <c r="T840" i="4" s="1"/>
  <c r="P840" i="4" a="1"/>
  <c r="P840" i="4" s="1"/>
  <c r="O1046" i="4" a="1"/>
  <c r="O1046" i="4" s="1"/>
  <c r="P1046" i="4" a="1"/>
  <c r="P1046" i="4" s="1"/>
  <c r="S1046" i="4"/>
  <c r="T1046" i="4" s="1"/>
  <c r="P1032" i="4" a="1"/>
  <c r="P1032" i="4" s="1"/>
  <c r="S1032" i="4"/>
  <c r="T1032" i="4" s="1"/>
  <c r="S1029" i="4"/>
  <c r="T1029" i="4" s="1"/>
  <c r="P1029" i="4" a="1"/>
  <c r="P1029" i="4" s="1"/>
  <c r="T992" i="4"/>
  <c r="S974" i="4"/>
  <c r="T974" i="4" s="1"/>
  <c r="S970" i="4"/>
  <c r="T970" i="4" s="1"/>
  <c r="S962" i="4"/>
  <c r="T962" i="4" s="1"/>
  <c r="S955" i="4"/>
  <c r="T955" i="4" s="1"/>
  <c r="O955" i="4" a="1"/>
  <c r="O955" i="4" s="1"/>
  <c r="S952" i="4"/>
  <c r="T952" i="4" s="1"/>
  <c r="T945" i="4"/>
  <c r="T941" i="4"/>
  <c r="S930" i="4"/>
  <c r="T930" i="4" s="1"/>
  <c r="S920" i="4"/>
  <c r="T920" i="4" s="1"/>
  <c r="P920" i="4" a="1"/>
  <c r="P920" i="4" s="1"/>
  <c r="P887" i="4" a="1"/>
  <c r="P887" i="4" s="1"/>
  <c r="O882" i="4" a="1"/>
  <c r="O882" i="4" s="1"/>
  <c r="P882" i="4" a="1"/>
  <c r="P882" i="4" s="1"/>
  <c r="S878" i="4"/>
  <c r="T878" i="4" s="1"/>
  <c r="O878" i="4" a="1"/>
  <c r="O878" i="4" s="1"/>
  <c r="P878" i="4" a="1"/>
  <c r="P878" i="4" s="1"/>
  <c r="T792" i="4"/>
  <c r="O895" i="4" a="1"/>
  <c r="O895" i="4" s="1"/>
  <c r="P895" i="4" a="1"/>
  <c r="P895" i="4" s="1"/>
  <c r="S895" i="4"/>
  <c r="T895" i="4" s="1"/>
  <c r="T881" i="4"/>
  <c r="T812" i="4"/>
  <c r="T808" i="4"/>
  <c r="S790" i="4"/>
  <c r="T790" i="4" s="1"/>
  <c r="P790" i="4" a="1"/>
  <c r="P790" i="4" s="1"/>
  <c r="O748" i="4" a="1"/>
  <c r="O748" i="4" s="1"/>
  <c r="P748" i="4" a="1"/>
  <c r="P748" i="4" s="1"/>
  <c r="T731" i="4"/>
  <c r="T716" i="4"/>
  <c r="O691" i="4" a="1"/>
  <c r="O691" i="4" s="1"/>
  <c r="P691" i="4" a="1"/>
  <c r="P691" i="4" s="1"/>
  <c r="P655" i="4" a="1"/>
  <c r="P655" i="4" s="1"/>
  <c r="O655" i="4" a="1"/>
  <c r="O655" i="4" s="1"/>
  <c r="S655" i="4"/>
  <c r="T655" i="4" s="1"/>
  <c r="S651" i="4"/>
  <c r="T651" i="4" s="1"/>
  <c r="O651" i="4" a="1"/>
  <c r="O651" i="4" s="1"/>
  <c r="P651" i="4" a="1"/>
  <c r="P651" i="4" s="1"/>
  <c r="T944" i="4"/>
  <c r="S937" i="4"/>
  <c r="T937" i="4" s="1"/>
  <c r="S933" i="4"/>
  <c r="T933" i="4" s="1"/>
  <c r="P933" i="4" a="1"/>
  <c r="P933" i="4" s="1"/>
  <c r="O926" i="4" a="1"/>
  <c r="O926" i="4" s="1"/>
  <c r="P926" i="4" a="1"/>
  <c r="P926" i="4" s="1"/>
  <c r="T904" i="4"/>
  <c r="O848" i="4" a="1"/>
  <c r="O848" i="4" s="1"/>
  <c r="P848" i="4" a="1"/>
  <c r="P848" i="4" s="1"/>
  <c r="T820" i="4"/>
  <c r="P799" i="4" a="1"/>
  <c r="P799" i="4" s="1"/>
  <c r="S799" i="4"/>
  <c r="T799" i="4" s="1"/>
  <c r="T786" i="4"/>
  <c r="P778" i="4" a="1"/>
  <c r="P778" i="4" s="1"/>
  <c r="S758" i="4"/>
  <c r="T758" i="4" s="1"/>
  <c r="P758" i="4" a="1"/>
  <c r="P758" i="4" s="1"/>
  <c r="T712" i="4"/>
  <c r="T705" i="4"/>
  <c r="T624" i="4"/>
  <c r="T301" i="4"/>
  <c r="S280" i="4"/>
  <c r="T280" i="4" s="1"/>
  <c r="P280" i="4" a="1"/>
  <c r="P280" i="4" s="1"/>
  <c r="O280" i="4" a="1"/>
  <c r="O280" i="4" s="1"/>
  <c r="S830" i="4"/>
  <c r="T830" i="4" s="1"/>
  <c r="P830" i="4" a="1"/>
  <c r="P830" i="4" s="1"/>
  <c r="T813" i="4"/>
  <c r="O787" i="4" a="1"/>
  <c r="O787" i="4" s="1"/>
  <c r="S787" i="4"/>
  <c r="T787" i="4" s="1"/>
  <c r="P771" i="4" a="1"/>
  <c r="P771" i="4" s="1"/>
  <c r="S771" i="4"/>
  <c r="T771" i="4" s="1"/>
  <c r="O741" i="4" a="1"/>
  <c r="O741" i="4" s="1"/>
  <c r="P741" i="4" a="1"/>
  <c r="P741" i="4" s="1"/>
  <c r="T736" i="4"/>
  <c r="T699" i="4"/>
  <c r="T697" i="4"/>
  <c r="P680" i="4" a="1"/>
  <c r="P680" i="4" s="1"/>
  <c r="O680" i="4" a="1"/>
  <c r="O680" i="4" s="1"/>
  <c r="O648" i="4" a="1"/>
  <c r="O648" i="4" s="1"/>
  <c r="S648" i="4"/>
  <c r="T648" i="4" s="1"/>
  <c r="P648" i="4" a="1"/>
  <c r="P648" i="4" s="1"/>
  <c r="O640" i="4" a="1"/>
  <c r="O640" i="4" s="1"/>
  <c r="S640" i="4"/>
  <c r="T640" i="4" s="1"/>
  <c r="P640" i="4" a="1"/>
  <c r="P640" i="4" s="1"/>
  <c r="T919" i="4"/>
  <c r="T856" i="4"/>
  <c r="S845" i="4"/>
  <c r="T845" i="4" s="1"/>
  <c r="O845" i="4" a="1"/>
  <c r="O845" i="4" s="1"/>
  <c r="P845" i="4" a="1"/>
  <c r="P845" i="4" s="1"/>
  <c r="P831" i="4" a="1"/>
  <c r="P831" i="4" s="1"/>
  <c r="T825" i="4"/>
  <c r="T821" i="4"/>
  <c r="S806" i="4"/>
  <c r="T806" i="4" s="1"/>
  <c r="P806" i="4" a="1"/>
  <c r="P806" i="4" s="1"/>
  <c r="S803" i="4"/>
  <c r="T803" i="4" s="1"/>
  <c r="P800" i="4" a="1"/>
  <c r="P800" i="4" s="1"/>
  <c r="S800" i="4"/>
  <c r="T800" i="4" s="1"/>
  <c r="S791" i="4"/>
  <c r="T791" i="4" s="1"/>
  <c r="O791" i="4" a="1"/>
  <c r="O791" i="4" s="1"/>
  <c r="O785" i="4" a="1"/>
  <c r="O785" i="4" s="1"/>
  <c r="P785" i="4" a="1"/>
  <c r="P785" i="4" s="1"/>
  <c r="S785" i="4"/>
  <c r="T785" i="4" s="1"/>
  <c r="T778" i="4"/>
  <c r="O767" i="4" a="1"/>
  <c r="O767" i="4" s="1"/>
  <c r="P767" i="4" a="1"/>
  <c r="P767" i="4" s="1"/>
  <c r="S767" i="4"/>
  <c r="T767" i="4" s="1"/>
  <c r="S753" i="4"/>
  <c r="T753" i="4" s="1"/>
  <c r="P753" i="4" a="1"/>
  <c r="P753" i="4" s="1"/>
  <c r="P745" i="4" a="1"/>
  <c r="P745" i="4" s="1"/>
  <c r="O738" i="4" a="1"/>
  <c r="O738" i="4" s="1"/>
  <c r="S738" i="4"/>
  <c r="T738" i="4" s="1"/>
  <c r="P738" i="4" a="1"/>
  <c r="P738" i="4" s="1"/>
  <c r="O542" i="4" a="1"/>
  <c r="O542" i="4" s="1"/>
  <c r="P542" i="4" a="1"/>
  <c r="P542" i="4" s="1"/>
  <c r="S542" i="4"/>
  <c r="T542" i="4" s="1"/>
  <c r="O167" i="4" a="1"/>
  <c r="O167" i="4" s="1"/>
  <c r="P167" i="4" a="1"/>
  <c r="P167" i="4" s="1"/>
  <c r="S167" i="4"/>
  <c r="T167" i="4" s="1"/>
  <c r="O29" i="4" a="1"/>
  <c r="O29" i="4" s="1"/>
  <c r="P29" i="4" a="1"/>
  <c r="P29" i="4" s="1"/>
  <c r="S29" i="4" s="1"/>
  <c r="T29" i="4" s="1"/>
  <c r="O849" i="4" a="1"/>
  <c r="O849" i="4" s="1"/>
  <c r="P849" i="4" a="1"/>
  <c r="P849" i="4" s="1"/>
  <c r="T829" i="4"/>
  <c r="T815" i="4"/>
  <c r="P783" i="4" a="1"/>
  <c r="P783" i="4" s="1"/>
  <c r="O783" i="4" a="1"/>
  <c r="O783" i="4" s="1"/>
  <c r="P776" i="4" a="1"/>
  <c r="P776" i="4" s="1"/>
  <c r="S776" i="4"/>
  <c r="T776" i="4" s="1"/>
  <c r="O776" i="4" a="1"/>
  <c r="O776" i="4" s="1"/>
  <c r="T761" i="4"/>
  <c r="P759" i="4" a="1"/>
  <c r="P759" i="4" s="1"/>
  <c r="S759" i="4"/>
  <c r="T759" i="4" s="1"/>
  <c r="O759" i="4" a="1"/>
  <c r="O759" i="4" s="1"/>
  <c r="O690" i="4" a="1"/>
  <c r="O690" i="4" s="1"/>
  <c r="S690" i="4"/>
  <c r="T690" i="4" s="1"/>
  <c r="P690" i="4" a="1"/>
  <c r="P690" i="4" s="1"/>
  <c r="S629" i="4"/>
  <c r="T629" i="4" s="1"/>
  <c r="P629" i="4" a="1"/>
  <c r="P629" i="4" s="1"/>
  <c r="O629" i="4" a="1"/>
  <c r="O629" i="4" s="1"/>
  <c r="O595" i="4" a="1"/>
  <c r="O595" i="4" s="1"/>
  <c r="P595" i="4" a="1"/>
  <c r="P595" i="4" s="1"/>
  <c r="S595" i="4"/>
  <c r="T595" i="4" s="1"/>
  <c r="S509" i="4"/>
  <c r="T509" i="4" s="1"/>
  <c r="P509" i="4" a="1"/>
  <c r="P509" i="4" s="1"/>
  <c r="O509" i="4" a="1"/>
  <c r="O509" i="4" s="1"/>
  <c r="T872" i="4"/>
  <c r="O846" i="4" a="1"/>
  <c r="O846" i="4" s="1"/>
  <c r="P846" i="4" a="1"/>
  <c r="P846" i="4" s="1"/>
  <c r="T844" i="4"/>
  <c r="P835" i="4" a="1"/>
  <c r="P835" i="4" s="1"/>
  <c r="S835" i="4"/>
  <c r="T835" i="4" s="1"/>
  <c r="P826" i="4" a="1"/>
  <c r="P826" i="4" s="1"/>
  <c r="S826" i="4"/>
  <c r="T826" i="4" s="1"/>
  <c r="S823" i="4"/>
  <c r="T823" i="4" s="1"/>
  <c r="O823" i="4" a="1"/>
  <c r="O823" i="4" s="1"/>
  <c r="S801" i="4"/>
  <c r="T801" i="4" s="1"/>
  <c r="P801" i="4" a="1"/>
  <c r="P801" i="4" s="1"/>
  <c r="O789" i="4" a="1"/>
  <c r="O789" i="4" s="1"/>
  <c r="P789" i="4" a="1"/>
  <c r="P789" i="4" s="1"/>
  <c r="T773" i="4"/>
  <c r="S770" i="4"/>
  <c r="T770" i="4" s="1"/>
  <c r="P770" i="4" a="1"/>
  <c r="P770" i="4" s="1"/>
  <c r="S742" i="4"/>
  <c r="T742" i="4" s="1"/>
  <c r="P742" i="4" a="1"/>
  <c r="P742" i="4" s="1"/>
  <c r="O702" i="4" a="1"/>
  <c r="O702" i="4" s="1"/>
  <c r="P702" i="4" a="1"/>
  <c r="P702" i="4" s="1"/>
  <c r="S702" i="4"/>
  <c r="T702" i="4" s="1"/>
  <c r="O658" i="4" a="1"/>
  <c r="O658" i="4" s="1"/>
  <c r="P658" i="4" a="1"/>
  <c r="P658" i="4" s="1"/>
  <c r="S658" i="4"/>
  <c r="T658" i="4" s="1"/>
  <c r="T636" i="4"/>
  <c r="P1052" i="4" a="1"/>
  <c r="P1052" i="4" s="1"/>
  <c r="O1034" i="4" a="1"/>
  <c r="O1034" i="4" s="1"/>
  <c r="P1034" i="4" a="1"/>
  <c r="P1034" i="4" s="1"/>
  <c r="O1024" i="4" a="1"/>
  <c r="O1024" i="4" s="1"/>
  <c r="P1024" i="4" a="1"/>
  <c r="P1024" i="4" s="1"/>
  <c r="S1015" i="4"/>
  <c r="T1015" i="4" s="1"/>
  <c r="T1013" i="4"/>
  <c r="T1011" i="4"/>
  <c r="T968" i="4"/>
  <c r="S961" i="4"/>
  <c r="T961" i="4" s="1"/>
  <c r="S957" i="4"/>
  <c r="T957" i="4" s="1"/>
  <c r="P957" i="4" a="1"/>
  <c r="P957" i="4" s="1"/>
  <c r="O950" i="4" a="1"/>
  <c r="O950" i="4" s="1"/>
  <c r="P950" i="4" a="1"/>
  <c r="P950" i="4" s="1"/>
  <c r="O942" i="4" a="1"/>
  <c r="O942" i="4" s="1"/>
  <c r="S931" i="4"/>
  <c r="T931" i="4" s="1"/>
  <c r="O931" i="4" a="1"/>
  <c r="O931" i="4" s="1"/>
  <c r="O917" i="4" a="1"/>
  <c r="O917" i="4" s="1"/>
  <c r="O894" i="4" a="1"/>
  <c r="O894" i="4" s="1"/>
  <c r="P894" i="4" a="1"/>
  <c r="P894" i="4" s="1"/>
  <c r="T892" i="4"/>
  <c r="O873" i="4" a="1"/>
  <c r="O873" i="4" s="1"/>
  <c r="S836" i="4"/>
  <c r="T836" i="4" s="1"/>
  <c r="T816" i="4"/>
  <c r="T810" i="4"/>
  <c r="P807" i="4" a="1"/>
  <c r="P807" i="4" s="1"/>
  <c r="S807" i="4"/>
  <c r="T807" i="4" s="1"/>
  <c r="O739" i="4" a="1"/>
  <c r="O739" i="4" s="1"/>
  <c r="S739" i="4"/>
  <c r="T739" i="4" s="1"/>
  <c r="S713" i="4"/>
  <c r="T713" i="4" s="1"/>
  <c r="O713" i="4" a="1"/>
  <c r="O713" i="4" s="1"/>
  <c r="P713" i="4" a="1"/>
  <c r="P713" i="4" s="1"/>
  <c r="S691" i="4"/>
  <c r="T691" i="4" s="1"/>
  <c r="S556" i="4"/>
  <c r="T556" i="4" s="1"/>
  <c r="P556" i="4" a="1"/>
  <c r="P556" i="4" s="1"/>
  <c r="O556" i="4" a="1"/>
  <c r="O556" i="4" s="1"/>
  <c r="T539" i="4"/>
  <c r="O498" i="4" a="1"/>
  <c r="O498" i="4" s="1"/>
  <c r="P498" i="4" a="1"/>
  <c r="P498" i="4" s="1"/>
  <c r="S498" i="4"/>
  <c r="T498" i="4" s="1"/>
  <c r="T942" i="4"/>
  <c r="S926" i="4"/>
  <c r="T926" i="4" s="1"/>
  <c r="P881" i="4" a="1"/>
  <c r="P881" i="4" s="1"/>
  <c r="S866" i="4"/>
  <c r="T866" i="4" s="1"/>
  <c r="S839" i="4"/>
  <c r="T839" i="4" s="1"/>
  <c r="T827" i="4"/>
  <c r="O797" i="4" a="1"/>
  <c r="O797" i="4" s="1"/>
  <c r="P797" i="4" a="1"/>
  <c r="P797" i="4" s="1"/>
  <c r="T774" i="4"/>
  <c r="T762" i="4"/>
  <c r="S748" i="4"/>
  <c r="T748" i="4" s="1"/>
  <c r="T722" i="4"/>
  <c r="S675" i="4"/>
  <c r="T675" i="4" s="1"/>
  <c r="P675" i="4" a="1"/>
  <c r="P675" i="4" s="1"/>
  <c r="O675" i="4" a="1"/>
  <c r="O675" i="4" s="1"/>
  <c r="P668" i="4" a="1"/>
  <c r="P668" i="4" s="1"/>
  <c r="S668" i="4"/>
  <c r="T668" i="4" s="1"/>
  <c r="O598" i="4" a="1"/>
  <c r="O598" i="4" s="1"/>
  <c r="P598" i="4" a="1"/>
  <c r="P598" i="4" s="1"/>
  <c r="S598" i="4"/>
  <c r="T598" i="4" s="1"/>
  <c r="S471" i="4"/>
  <c r="T471" i="4" s="1"/>
  <c r="P471" i="4" a="1"/>
  <c r="P471" i="4" s="1"/>
  <c r="O471" i="4" a="1"/>
  <c r="O471" i="4" s="1"/>
  <c r="O298" i="4" a="1"/>
  <c r="O298" i="4" s="1"/>
  <c r="S298" i="4"/>
  <c r="T298" i="4" s="1"/>
  <c r="P298" i="4" a="1"/>
  <c r="P298" i="4" s="1"/>
  <c r="S1152" i="4"/>
  <c r="T1152" i="4" s="1"/>
  <c r="S1104" i="4"/>
  <c r="T1104" i="4" s="1"/>
  <c r="T1016" i="4"/>
  <c r="S1009" i="4"/>
  <c r="T1009" i="4" s="1"/>
  <c r="S1005" i="4"/>
  <c r="T1005" i="4" s="1"/>
  <c r="P1005" i="4" a="1"/>
  <c r="P1005" i="4" s="1"/>
  <c r="O998" i="4" a="1"/>
  <c r="O998" i="4" s="1"/>
  <c r="P998" i="4" a="1"/>
  <c r="P998" i="4" s="1"/>
  <c r="S979" i="4"/>
  <c r="T979" i="4" s="1"/>
  <c r="O979" i="4" a="1"/>
  <c r="O979" i="4" s="1"/>
  <c r="P944" i="4" a="1"/>
  <c r="P944" i="4" s="1"/>
  <c r="P936" i="4" a="1"/>
  <c r="P936" i="4" s="1"/>
  <c r="S936" i="4"/>
  <c r="T936" i="4" s="1"/>
  <c r="O899" i="4" a="1"/>
  <c r="O899" i="4" s="1"/>
  <c r="P899" i="4" a="1"/>
  <c r="P899" i="4" s="1"/>
  <c r="P874" i="4" a="1"/>
  <c r="P874" i="4" s="1"/>
  <c r="S874" i="4"/>
  <c r="T874" i="4" s="1"/>
  <c r="P870" i="4" a="1"/>
  <c r="P870" i="4" s="1"/>
  <c r="P850" i="4" a="1"/>
  <c r="P850" i="4" s="1"/>
  <c r="O850" i="4" a="1"/>
  <c r="O850" i="4" s="1"/>
  <c r="O844" i="4" a="1"/>
  <c r="O844" i="4" s="1"/>
  <c r="P844" i="4" a="1"/>
  <c r="P844" i="4" s="1"/>
  <c r="P833" i="4" a="1"/>
  <c r="P833" i="4" s="1"/>
  <c r="P820" i="4" a="1"/>
  <c r="P820" i="4" s="1"/>
  <c r="T819" i="4"/>
  <c r="T811" i="4"/>
  <c r="P808" i="4" a="1"/>
  <c r="P808" i="4" s="1"/>
  <c r="O773" i="4" a="1"/>
  <c r="O773" i="4" s="1"/>
  <c r="P773" i="4" a="1"/>
  <c r="P773" i="4" s="1"/>
  <c r="P752" i="4" a="1"/>
  <c r="P752" i="4" s="1"/>
  <c r="S752" i="4"/>
  <c r="T752" i="4" s="1"/>
  <c r="O752" i="4" a="1"/>
  <c r="O752" i="4" s="1"/>
  <c r="S743" i="4"/>
  <c r="T743" i="4" s="1"/>
  <c r="O743" i="4" a="1"/>
  <c r="O743" i="4" s="1"/>
  <c r="T735" i="4"/>
  <c r="T685" i="4"/>
  <c r="P608" i="4" a="1"/>
  <c r="P608" i="4" s="1"/>
  <c r="O608" i="4" a="1"/>
  <c r="O608" i="4" s="1"/>
  <c r="S608" i="4"/>
  <c r="T608" i="4" s="1"/>
  <c r="T518" i="4"/>
  <c r="P464" i="4" a="1"/>
  <c r="P464" i="4" s="1"/>
  <c r="S464" i="4"/>
  <c r="T464" i="4" s="1"/>
  <c r="P712" i="4" a="1"/>
  <c r="P712" i="4" s="1"/>
  <c r="P705" i="4" a="1"/>
  <c r="P705" i="4" s="1"/>
  <c r="O695" i="4" a="1"/>
  <c r="O695" i="4" s="1"/>
  <c r="P695" i="4" a="1"/>
  <c r="P695" i="4" s="1"/>
  <c r="S679" i="4"/>
  <c r="T679" i="4" s="1"/>
  <c r="O679" i="4" a="1"/>
  <c r="O679" i="4" s="1"/>
  <c r="T623" i="4"/>
  <c r="S621" i="4"/>
  <c r="T621" i="4" s="1"/>
  <c r="P621" i="4" a="1"/>
  <c r="P621" i="4" s="1"/>
  <c r="T603" i="4"/>
  <c r="P594" i="4" a="1"/>
  <c r="P594" i="4" s="1"/>
  <c r="S594" i="4"/>
  <c r="T594" i="4" s="1"/>
  <c r="T592" i="4"/>
  <c r="T590" i="4"/>
  <c r="O564" i="4" a="1"/>
  <c r="O564" i="4" s="1"/>
  <c r="P564" i="4" a="1"/>
  <c r="P564" i="4" s="1"/>
  <c r="S564" i="4"/>
  <c r="T564" i="4" s="1"/>
  <c r="O526" i="4" a="1"/>
  <c r="O526" i="4" s="1"/>
  <c r="P526" i="4" a="1"/>
  <c r="P526" i="4" s="1"/>
  <c r="S521" i="4"/>
  <c r="T521" i="4" s="1"/>
  <c r="P521" i="4" a="1"/>
  <c r="P521" i="4" s="1"/>
  <c r="S470" i="4"/>
  <c r="T470" i="4" s="1"/>
  <c r="P470" i="4" a="1"/>
  <c r="P470" i="4" s="1"/>
  <c r="T469" i="4"/>
  <c r="P441" i="4" a="1"/>
  <c r="P441" i="4" s="1"/>
  <c r="S441" i="4"/>
  <c r="T441" i="4" s="1"/>
  <c r="S385" i="4"/>
  <c r="T385" i="4" s="1"/>
  <c r="P385" i="4" a="1"/>
  <c r="P385" i="4" s="1"/>
  <c r="O233" i="4" a="1"/>
  <c r="O233" i="4" s="1"/>
  <c r="P233" i="4" a="1"/>
  <c r="P233" i="4" s="1"/>
  <c r="S233" i="4"/>
  <c r="T233" i="4" s="1"/>
  <c r="O209" i="4" a="1"/>
  <c r="O209" i="4" s="1"/>
  <c r="P209" i="4" a="1"/>
  <c r="P209" i="4" s="1"/>
  <c r="S209" i="4"/>
  <c r="T209" i="4" s="1"/>
  <c r="P33" i="4" a="1"/>
  <c r="P33" i="4" s="1"/>
  <c r="S33" i="4" s="1"/>
  <c r="T33" i="4" s="1"/>
  <c r="P5" i="4" a="1"/>
  <c r="P5" i="4" s="1"/>
  <c r="S5" i="4" s="1"/>
  <c r="T5" i="4" s="1"/>
  <c r="O5" i="4" a="1"/>
  <c r="O5" i="4" s="1"/>
  <c r="S3" i="4"/>
  <c r="T3" i="4" s="1"/>
  <c r="S737" i="4"/>
  <c r="T737" i="4" s="1"/>
  <c r="O737" i="4" a="1"/>
  <c r="O737" i="4" s="1"/>
  <c r="T724" i="4"/>
  <c r="T711" i="4"/>
  <c r="O708" i="4" a="1"/>
  <c r="O708" i="4" s="1"/>
  <c r="S708" i="4"/>
  <c r="T708" i="4" s="1"/>
  <c r="S689" i="4"/>
  <c r="T689" i="4" s="1"/>
  <c r="O689" i="4" a="1"/>
  <c r="O689" i="4" s="1"/>
  <c r="S677" i="4"/>
  <c r="T677" i="4" s="1"/>
  <c r="O677" i="4" a="1"/>
  <c r="O677" i="4" s="1"/>
  <c r="P677" i="4" a="1"/>
  <c r="P677" i="4" s="1"/>
  <c r="P674" i="4" a="1"/>
  <c r="P674" i="4" s="1"/>
  <c r="S674" i="4"/>
  <c r="T674" i="4" s="1"/>
  <c r="S639" i="4"/>
  <c r="T639" i="4" s="1"/>
  <c r="O639" i="4" a="1"/>
  <c r="O639" i="4" s="1"/>
  <c r="O612" i="4" a="1"/>
  <c r="O612" i="4" s="1"/>
  <c r="P612" i="4" a="1"/>
  <c r="P612" i="4" s="1"/>
  <c r="S612" i="4"/>
  <c r="T612" i="4" s="1"/>
  <c r="T611" i="4"/>
  <c r="T558" i="4"/>
  <c r="O506" i="4" a="1"/>
  <c r="O506" i="4" s="1"/>
  <c r="P446" i="4" a="1"/>
  <c r="P446" i="4" s="1"/>
  <c r="S446" i="4"/>
  <c r="T446" i="4" s="1"/>
  <c r="T445" i="4"/>
  <c r="T379" i="4"/>
  <c r="P374" i="4" a="1"/>
  <c r="P374" i="4" s="1"/>
  <c r="S374" i="4"/>
  <c r="T374" i="4" s="1"/>
  <c r="S372" i="4"/>
  <c r="T372" i="4" s="1"/>
  <c r="T342" i="4"/>
  <c r="T296" i="4"/>
  <c r="T765" i="4"/>
  <c r="S726" i="4"/>
  <c r="T726" i="4" s="1"/>
  <c r="O712" i="4" a="1"/>
  <c r="O712" i="4" s="1"/>
  <c r="O705" i="4" a="1"/>
  <c r="O705" i="4" s="1"/>
  <c r="P696" i="4" a="1"/>
  <c r="P696" i="4" s="1"/>
  <c r="O686" i="4" a="1"/>
  <c r="O686" i="4" s="1"/>
  <c r="P686" i="4" a="1"/>
  <c r="P686" i="4" s="1"/>
  <c r="O610" i="4" a="1"/>
  <c r="O610" i="4" s="1"/>
  <c r="P610" i="4" a="1"/>
  <c r="P610" i="4" s="1"/>
  <c r="S610" i="4"/>
  <c r="T610" i="4" s="1"/>
  <c r="O592" i="4" a="1"/>
  <c r="O592" i="4" s="1"/>
  <c r="P592" i="4" a="1"/>
  <c r="P592" i="4" s="1"/>
  <c r="T586" i="4"/>
  <c r="T575" i="4"/>
  <c r="S549" i="4"/>
  <c r="T549" i="4" s="1"/>
  <c r="O549" i="4" a="1"/>
  <c r="O549" i="4" s="1"/>
  <c r="P549" i="4" a="1"/>
  <c r="P549" i="4" s="1"/>
  <c r="P546" i="4" a="1"/>
  <c r="P546" i="4" s="1"/>
  <c r="S546" i="4"/>
  <c r="T546" i="4" s="1"/>
  <c r="S535" i="4"/>
  <c r="T535" i="4" s="1"/>
  <c r="P535" i="4" a="1"/>
  <c r="P535" i="4" s="1"/>
  <c r="P390" i="4" a="1"/>
  <c r="P390" i="4" s="1"/>
  <c r="O390" i="4" a="1"/>
  <c r="O390" i="4" s="1"/>
  <c r="S390" i="4"/>
  <c r="T390" i="4" s="1"/>
  <c r="P718" i="4" a="1"/>
  <c r="P718" i="4" s="1"/>
  <c r="S718" i="4"/>
  <c r="T718" i="4" s="1"/>
  <c r="T672" i="4"/>
  <c r="O670" i="4" a="1"/>
  <c r="O670" i="4" s="1"/>
  <c r="P670" i="4" a="1"/>
  <c r="P670" i="4" s="1"/>
  <c r="O662" i="4" a="1"/>
  <c r="O662" i="4" s="1"/>
  <c r="P662" i="4" a="1"/>
  <c r="P662" i="4" s="1"/>
  <c r="S652" i="4"/>
  <c r="T652" i="4" s="1"/>
  <c r="P652" i="4" a="1"/>
  <c r="P652" i="4" s="1"/>
  <c r="P626" i="4" a="1"/>
  <c r="P626" i="4" s="1"/>
  <c r="S626" i="4"/>
  <c r="T626" i="4" s="1"/>
  <c r="O622" i="4" a="1"/>
  <c r="O622" i="4" s="1"/>
  <c r="P622" i="4" a="1"/>
  <c r="P622" i="4" s="1"/>
  <c r="O616" i="4" a="1"/>
  <c r="O616" i="4" s="1"/>
  <c r="S616" i="4"/>
  <c r="T616" i="4" s="1"/>
  <c r="S604" i="4"/>
  <c r="T604" i="4" s="1"/>
  <c r="P604" i="4" a="1"/>
  <c r="P604" i="4" s="1"/>
  <c r="T587" i="4"/>
  <c r="S580" i="4"/>
  <c r="T580" i="4" s="1"/>
  <c r="P580" i="4" a="1"/>
  <c r="P580" i="4" s="1"/>
  <c r="T578" i="4"/>
  <c r="S497" i="4"/>
  <c r="T497" i="4" s="1"/>
  <c r="P497" i="4" a="1"/>
  <c r="P497" i="4" s="1"/>
  <c r="O497" i="4" a="1"/>
  <c r="O497" i="4" s="1"/>
  <c r="S485" i="4"/>
  <c r="T485" i="4" s="1"/>
  <c r="P485" i="4" a="1"/>
  <c r="P485" i="4" s="1"/>
  <c r="O485" i="4" a="1"/>
  <c r="O485" i="4" s="1"/>
  <c r="S268" i="4"/>
  <c r="T268" i="4" s="1"/>
  <c r="P268" i="4" a="1"/>
  <c r="P268" i="4" s="1"/>
  <c r="O268" i="4" a="1"/>
  <c r="O268" i="4" s="1"/>
  <c r="O699" i="4" a="1"/>
  <c r="O699" i="4" s="1"/>
  <c r="P699" i="4" a="1"/>
  <c r="P699" i="4" s="1"/>
  <c r="O614" i="4" a="1"/>
  <c r="O614" i="4" s="1"/>
  <c r="S614" i="4"/>
  <c r="T614" i="4" s="1"/>
  <c r="P614" i="4" a="1"/>
  <c r="P614" i="4" s="1"/>
  <c r="O578" i="4" a="1"/>
  <c r="O578" i="4" s="1"/>
  <c r="P578" i="4" a="1"/>
  <c r="P578" i="4" s="1"/>
  <c r="T576" i="4"/>
  <c r="S555" i="4"/>
  <c r="T555" i="4" s="1"/>
  <c r="O555" i="4" a="1"/>
  <c r="O555" i="4" s="1"/>
  <c r="S530" i="4"/>
  <c r="T530" i="4" s="1"/>
  <c r="P530" i="4" a="1"/>
  <c r="P530" i="4" s="1"/>
  <c r="S499" i="4"/>
  <c r="T499" i="4" s="1"/>
  <c r="O499" i="4" a="1"/>
  <c r="O499" i="4" s="1"/>
  <c r="P499" i="4" a="1"/>
  <c r="P499" i="4" s="1"/>
  <c r="O487" i="4" a="1"/>
  <c r="O487" i="4" s="1"/>
  <c r="P487" i="4" a="1"/>
  <c r="P487" i="4" s="1"/>
  <c r="S475" i="4"/>
  <c r="T475" i="4" s="1"/>
  <c r="P475" i="4" a="1"/>
  <c r="P475" i="4" s="1"/>
  <c r="O466" i="4" a="1"/>
  <c r="O466" i="4" s="1"/>
  <c r="P466" i="4" a="1"/>
  <c r="P466" i="4" s="1"/>
  <c r="S466" i="4"/>
  <c r="T466" i="4" s="1"/>
  <c r="T443" i="4"/>
  <c r="O426" i="4" a="1"/>
  <c r="O426" i="4" s="1"/>
  <c r="S426" i="4"/>
  <c r="T426" i="4" s="1"/>
  <c r="O422" i="4" a="1"/>
  <c r="O422" i="4" s="1"/>
  <c r="P422" i="4" a="1"/>
  <c r="P422" i="4" s="1"/>
  <c r="S422" i="4"/>
  <c r="T422" i="4" s="1"/>
  <c r="P416" i="4" a="1"/>
  <c r="P416" i="4" s="1"/>
  <c r="S416" i="4"/>
  <c r="T416" i="4" s="1"/>
  <c r="O416" i="4" a="1"/>
  <c r="O416" i="4" s="1"/>
  <c r="P386" i="4" a="1"/>
  <c r="P386" i="4" s="1"/>
  <c r="O386" i="4" a="1"/>
  <c r="O386" i="4" s="1"/>
  <c r="S386" i="4"/>
  <c r="T386" i="4" s="1"/>
  <c r="O372" i="4" a="1"/>
  <c r="O372" i="4" s="1"/>
  <c r="T284" i="4"/>
  <c r="T221" i="4"/>
  <c r="P32" i="4" a="1"/>
  <c r="P32" i="4" s="1"/>
  <c r="O32" i="4" a="1"/>
  <c r="O32" i="4" s="1"/>
  <c r="S730" i="4"/>
  <c r="T730" i="4" s="1"/>
  <c r="T727" i="4"/>
  <c r="S720" i="4"/>
  <c r="T720" i="4" s="1"/>
  <c r="S704" i="4"/>
  <c r="T704" i="4" s="1"/>
  <c r="S663" i="4"/>
  <c r="T663" i="4" s="1"/>
  <c r="O663" i="4" a="1"/>
  <c r="O663" i="4" s="1"/>
  <c r="P663" i="4" a="1"/>
  <c r="P663" i="4" s="1"/>
  <c r="O646" i="4" a="1"/>
  <c r="O646" i="4" s="1"/>
  <c r="P646" i="4" a="1"/>
  <c r="P646" i="4" s="1"/>
  <c r="S646" i="4"/>
  <c r="T646" i="4" s="1"/>
  <c r="O638" i="4" a="1"/>
  <c r="O638" i="4" s="1"/>
  <c r="P638" i="4" a="1"/>
  <c r="P638" i="4" s="1"/>
  <c r="S638" i="4"/>
  <c r="T638" i="4" s="1"/>
  <c r="P620" i="4" a="1"/>
  <c r="P620" i="4" s="1"/>
  <c r="S620" i="4"/>
  <c r="T620" i="4" s="1"/>
  <c r="O550" i="4" a="1"/>
  <c r="O550" i="4" s="1"/>
  <c r="P550" i="4" a="1"/>
  <c r="P550" i="4" s="1"/>
  <c r="S550" i="4"/>
  <c r="T550" i="4" s="1"/>
  <c r="T289" i="4"/>
  <c r="P234" i="4" a="1"/>
  <c r="P234" i="4" s="1"/>
  <c r="S234" i="4"/>
  <c r="T234" i="4" s="1"/>
  <c r="P164" i="4" a="1"/>
  <c r="P164" i="4" s="1"/>
  <c r="O164" i="4" a="1"/>
  <c r="O164" i="4" s="1"/>
  <c r="S164" i="4"/>
  <c r="T164" i="4" s="1"/>
  <c r="S772" i="4"/>
  <c r="T772" i="4" s="1"/>
  <c r="S751" i="4"/>
  <c r="T751" i="4" s="1"/>
  <c r="S719" i="4"/>
  <c r="T719" i="4" s="1"/>
  <c r="O707" i="4" a="1"/>
  <c r="O707" i="4" s="1"/>
  <c r="P707" i="4" a="1"/>
  <c r="P707" i="4" s="1"/>
  <c r="S695" i="4"/>
  <c r="T695" i="4" s="1"/>
  <c r="O688" i="4" a="1"/>
  <c r="O688" i="4" s="1"/>
  <c r="S688" i="4"/>
  <c r="T688" i="4" s="1"/>
  <c r="T654" i="4"/>
  <c r="S627" i="4"/>
  <c r="T627" i="4" s="1"/>
  <c r="P627" i="4" a="1"/>
  <c r="P627" i="4" s="1"/>
  <c r="S591" i="4"/>
  <c r="T591" i="4" s="1"/>
  <c r="O591" i="4" a="1"/>
  <c r="O591" i="4" s="1"/>
  <c r="P591" i="4" a="1"/>
  <c r="P591" i="4" s="1"/>
  <c r="P570" i="4" a="1"/>
  <c r="P570" i="4" s="1"/>
  <c r="O570" i="4" a="1"/>
  <c r="O570" i="4" s="1"/>
  <c r="S570" i="4"/>
  <c r="T570" i="4" s="1"/>
  <c r="S568" i="4"/>
  <c r="T568" i="4" s="1"/>
  <c r="S567" i="4"/>
  <c r="T567" i="4" s="1"/>
  <c r="O567" i="4" a="1"/>
  <c r="O567" i="4" s="1"/>
  <c r="P567" i="4" a="1"/>
  <c r="P567" i="4" s="1"/>
  <c r="T547" i="4"/>
  <c r="T503" i="4"/>
  <c r="S496" i="4"/>
  <c r="T496" i="4" s="1"/>
  <c r="P496" i="4" a="1"/>
  <c r="P496" i="4" s="1"/>
  <c r="O454" i="4" a="1"/>
  <c r="O454" i="4" s="1"/>
  <c r="P454" i="4" a="1"/>
  <c r="P454" i="4" s="1"/>
  <c r="S454" i="4"/>
  <c r="T454" i="4" s="1"/>
  <c r="P338" i="4" a="1"/>
  <c r="P338" i="4" s="1"/>
  <c r="S338" i="4"/>
  <c r="T338" i="4" s="1"/>
  <c r="O338" i="4" a="1"/>
  <c r="O338" i="4" s="1"/>
  <c r="S293" i="4"/>
  <c r="T293" i="4" s="1"/>
  <c r="P293" i="4" a="1"/>
  <c r="P293" i="4" s="1"/>
  <c r="O293" i="4" a="1"/>
  <c r="O293" i="4" s="1"/>
  <c r="S192" i="4"/>
  <c r="T192" i="4" s="1"/>
  <c r="O192" i="4" a="1"/>
  <c r="O192" i="4" s="1"/>
  <c r="P192" i="4" a="1"/>
  <c r="P192" i="4" s="1"/>
  <c r="O190" i="4" a="1"/>
  <c r="O190" i="4" s="1"/>
  <c r="S190" i="4"/>
  <c r="T190" i="4" s="1"/>
  <c r="P190" i="4" a="1"/>
  <c r="P190" i="4" s="1"/>
  <c r="O53" i="4" a="1"/>
  <c r="O53" i="4" s="1"/>
  <c r="P53" i="4" a="1"/>
  <c r="P53" i="4" s="1"/>
  <c r="P898" i="4" a="1"/>
  <c r="P898" i="4" s="1"/>
  <c r="O898" i="4" a="1"/>
  <c r="O898" i="4" s="1"/>
  <c r="O892" i="4" a="1"/>
  <c r="O892" i="4" s="1"/>
  <c r="P892" i="4" a="1"/>
  <c r="P892" i="4" s="1"/>
  <c r="O876" i="4" a="1"/>
  <c r="O876" i="4" s="1"/>
  <c r="S876" i="4"/>
  <c r="T876" i="4" s="1"/>
  <c r="O851" i="4" a="1"/>
  <c r="O851" i="4" s="1"/>
  <c r="P851" i="4" a="1"/>
  <c r="P851" i="4" s="1"/>
  <c r="O847" i="4" a="1"/>
  <c r="O847" i="4" s="1"/>
  <c r="P847" i="4" a="1"/>
  <c r="P847" i="4" s="1"/>
  <c r="O828" i="4" a="1"/>
  <c r="O828" i="4" s="1"/>
  <c r="S828" i="4"/>
  <c r="T828" i="4" s="1"/>
  <c r="T822" i="4"/>
  <c r="S725" i="4"/>
  <c r="T725" i="4" s="1"/>
  <c r="P725" i="4" a="1"/>
  <c r="P725" i="4" s="1"/>
  <c r="T709" i="4"/>
  <c r="S703" i="4"/>
  <c r="T703" i="4" s="1"/>
  <c r="S700" i="4"/>
  <c r="T700" i="4" s="1"/>
  <c r="O700" i="4" a="1"/>
  <c r="O700" i="4" s="1"/>
  <c r="P700" i="4" a="1"/>
  <c r="P700" i="4" s="1"/>
  <c r="S670" i="4"/>
  <c r="T670" i="4" s="1"/>
  <c r="P618" i="4" a="1"/>
  <c r="P618" i="4" s="1"/>
  <c r="S618" i="4"/>
  <c r="T618" i="4" s="1"/>
  <c r="O559" i="4" a="1"/>
  <c r="O559" i="4" s="1"/>
  <c r="P559" i="4" a="1"/>
  <c r="P559" i="4" s="1"/>
  <c r="S559" i="4"/>
  <c r="T559" i="4" s="1"/>
  <c r="T538" i="4"/>
  <c r="P536" i="4" a="1"/>
  <c r="P536" i="4" s="1"/>
  <c r="S536" i="4"/>
  <c r="T536" i="4" s="1"/>
  <c r="T517" i="4"/>
  <c r="S506" i="4"/>
  <c r="T506" i="4" s="1"/>
  <c r="P463" i="4" a="1"/>
  <c r="P463" i="4" s="1"/>
  <c r="S463" i="4"/>
  <c r="T463" i="4" s="1"/>
  <c r="O463" i="4" a="1"/>
  <c r="O463" i="4" s="1"/>
  <c r="S409" i="4"/>
  <c r="T409" i="4" s="1"/>
  <c r="O409" i="4" a="1"/>
  <c r="O409" i="4" s="1"/>
  <c r="P409" i="4" a="1"/>
  <c r="P409" i="4" s="1"/>
  <c r="O380" i="4" a="1"/>
  <c r="O380" i="4" s="1"/>
  <c r="P380" i="4" a="1"/>
  <c r="P380" i="4" s="1"/>
  <c r="S380" i="4"/>
  <c r="T380" i="4" s="1"/>
  <c r="S316" i="4"/>
  <c r="T316" i="4" s="1"/>
  <c r="P316" i="4" a="1"/>
  <c r="P316" i="4" s="1"/>
  <c r="S297" i="4"/>
  <c r="T297" i="4" s="1"/>
  <c r="P297" i="4" a="1"/>
  <c r="P297" i="4" s="1"/>
  <c r="O173" i="4" a="1"/>
  <c r="O173" i="4" s="1"/>
  <c r="S173" i="4"/>
  <c r="T173" i="4" s="1"/>
  <c r="P173" i="4" a="1"/>
  <c r="P173" i="4" s="1"/>
  <c r="O171" i="4" a="1"/>
  <c r="O171" i="4" s="1"/>
  <c r="S171" i="4"/>
  <c r="T171" i="4" s="1"/>
  <c r="P171" i="4" a="1"/>
  <c r="P171" i="4" s="1"/>
  <c r="S805" i="4"/>
  <c r="T805" i="4" s="1"/>
  <c r="S802" i="4"/>
  <c r="T802" i="4" s="1"/>
  <c r="P802" i="4" a="1"/>
  <c r="P802" i="4" s="1"/>
  <c r="S757" i="4"/>
  <c r="T757" i="4" s="1"/>
  <c r="S754" i="4"/>
  <c r="T754" i="4" s="1"/>
  <c r="P754" i="4" a="1"/>
  <c r="P754" i="4" s="1"/>
  <c r="O736" i="4" a="1"/>
  <c r="O736" i="4" s="1"/>
  <c r="P736" i="4" a="1"/>
  <c r="P736" i="4" s="1"/>
  <c r="P720" i="4" a="1"/>
  <c r="P720" i="4" s="1"/>
  <c r="O717" i="4" a="1"/>
  <c r="O717" i="4" s="1"/>
  <c r="P717" i="4" a="1"/>
  <c r="P717" i="4" s="1"/>
  <c r="P711" i="4" a="1"/>
  <c r="P711" i="4" s="1"/>
  <c r="S710" i="4"/>
  <c r="T710" i="4" s="1"/>
  <c r="S686" i="4"/>
  <c r="T686" i="4" s="1"/>
  <c r="P679" i="4" a="1"/>
  <c r="P679" i="4" s="1"/>
  <c r="T649" i="4"/>
  <c r="S641" i="4"/>
  <c r="T641" i="4" s="1"/>
  <c r="O641" i="4" a="1"/>
  <c r="O641" i="4" s="1"/>
  <c r="P641" i="4" a="1"/>
  <c r="P641" i="4" s="1"/>
  <c r="T630" i="4"/>
  <c r="S622" i="4"/>
  <c r="T622" i="4" s="1"/>
  <c r="O607" i="4" a="1"/>
  <c r="O607" i="4" s="1"/>
  <c r="P607" i="4" a="1"/>
  <c r="P607" i="4" s="1"/>
  <c r="S607" i="4"/>
  <c r="T607" i="4" s="1"/>
  <c r="P603" i="4" a="1"/>
  <c r="P603" i="4" s="1"/>
  <c r="T601" i="4"/>
  <c r="T585" i="4"/>
  <c r="S581" i="4"/>
  <c r="T581" i="4" s="1"/>
  <c r="P581" i="4" a="1"/>
  <c r="P581" i="4" s="1"/>
  <c r="P568" i="4" a="1"/>
  <c r="P568" i="4" s="1"/>
  <c r="T537" i="4"/>
  <c r="S526" i="4"/>
  <c r="T526" i="4" s="1"/>
  <c r="S508" i="4"/>
  <c r="T508" i="4" s="1"/>
  <c r="P508" i="4" a="1"/>
  <c r="P508" i="4" s="1"/>
  <c r="S486" i="4"/>
  <c r="T486" i="4" s="1"/>
  <c r="P486" i="4" a="1"/>
  <c r="P486" i="4" s="1"/>
  <c r="O486" i="4" a="1"/>
  <c r="O486" i="4" s="1"/>
  <c r="S458" i="4"/>
  <c r="T458" i="4" s="1"/>
  <c r="P458" i="4" a="1"/>
  <c r="P458" i="4" s="1"/>
  <c r="T456" i="4"/>
  <c r="S435" i="4"/>
  <c r="T435" i="4" s="1"/>
  <c r="P435" i="4" a="1"/>
  <c r="P435" i="4" s="1"/>
  <c r="T421" i="4"/>
  <c r="T382" i="4"/>
  <c r="S460" i="4"/>
  <c r="T460" i="4" s="1"/>
  <c r="P460" i="4" a="1"/>
  <c r="P460" i="4" s="1"/>
  <c r="S423" i="4"/>
  <c r="T423" i="4" s="1"/>
  <c r="O423" i="4" a="1"/>
  <c r="O423" i="4" s="1"/>
  <c r="P423" i="4" a="1"/>
  <c r="P423" i="4" s="1"/>
  <c r="T389" i="4"/>
  <c r="O353" i="4" a="1"/>
  <c r="O353" i="4" s="1"/>
  <c r="P353" i="4" a="1"/>
  <c r="P353" i="4" s="1"/>
  <c r="S353" i="4"/>
  <c r="T353" i="4" s="1"/>
  <c r="S334" i="4"/>
  <c r="T334" i="4" s="1"/>
  <c r="P334" i="4" a="1"/>
  <c r="P334" i="4" s="1"/>
  <c r="T306" i="4"/>
  <c r="S137" i="4"/>
  <c r="T137" i="4" s="1"/>
  <c r="P137" i="4" a="1"/>
  <c r="P137" i="4" s="1"/>
  <c r="O137" i="4" a="1"/>
  <c r="O137" i="4" s="1"/>
  <c r="T44" i="4"/>
  <c r="T565" i="4"/>
  <c r="T554" i="4"/>
  <c r="S544" i="4"/>
  <c r="T544" i="4" s="1"/>
  <c r="P544" i="4" a="1"/>
  <c r="P544" i="4" s="1"/>
  <c r="P525" i="4" a="1"/>
  <c r="P525" i="4" s="1"/>
  <c r="S525" i="4"/>
  <c r="T525" i="4" s="1"/>
  <c r="S519" i="4"/>
  <c r="T519" i="4" s="1"/>
  <c r="O519" i="4" a="1"/>
  <c r="O519" i="4" s="1"/>
  <c r="P519" i="4" a="1"/>
  <c r="P519" i="4" s="1"/>
  <c r="O442" i="4" a="1"/>
  <c r="O442" i="4" s="1"/>
  <c r="P442" i="4" a="1"/>
  <c r="P442" i="4" s="1"/>
  <c r="S442" i="4"/>
  <c r="T442" i="4" s="1"/>
  <c r="O430" i="4" a="1"/>
  <c r="O430" i="4" s="1"/>
  <c r="P430" i="4" a="1"/>
  <c r="P430" i="4" s="1"/>
  <c r="O392" i="4" a="1"/>
  <c r="O392" i="4" s="1"/>
  <c r="P392" i="4" a="1"/>
  <c r="P392" i="4" s="1"/>
  <c r="S392" i="4"/>
  <c r="T392" i="4" s="1"/>
  <c r="O290" i="4" a="1"/>
  <c r="O290" i="4" s="1"/>
  <c r="P290" i="4" a="1"/>
  <c r="P290" i="4" s="1"/>
  <c r="S290" i="4"/>
  <c r="T290" i="4" s="1"/>
  <c r="P228" i="4" a="1"/>
  <c r="P228" i="4" s="1"/>
  <c r="S228" i="4"/>
  <c r="T228" i="4" s="1"/>
  <c r="O228" i="4" a="1"/>
  <c r="O228" i="4" s="1"/>
  <c r="T661" i="4"/>
  <c r="T650" i="4"/>
  <c r="T613" i="4"/>
  <c r="T574" i="4"/>
  <c r="P572" i="4" a="1"/>
  <c r="P572" i="4" s="1"/>
  <c r="S572" i="4"/>
  <c r="T572" i="4" s="1"/>
  <c r="T553" i="4"/>
  <c r="T531" i="4"/>
  <c r="T504" i="4"/>
  <c r="S448" i="4"/>
  <c r="T448" i="4" s="1"/>
  <c r="O448" i="4" a="1"/>
  <c r="O448" i="4" s="1"/>
  <c r="P448" i="4" a="1"/>
  <c r="P448" i="4" s="1"/>
  <c r="T415" i="4"/>
  <c r="T383" i="4"/>
  <c r="T341" i="4"/>
  <c r="S905" i="4"/>
  <c r="T905" i="4" s="1"/>
  <c r="S857" i="4"/>
  <c r="T857" i="4" s="1"/>
  <c r="S809" i="4"/>
  <c r="T809" i="4" s="1"/>
  <c r="O723" i="4" a="1"/>
  <c r="O723" i="4" s="1"/>
  <c r="O706" i="4" a="1"/>
  <c r="O706" i="4" s="1"/>
  <c r="O660" i="4" a="1"/>
  <c r="O660" i="4" s="1"/>
  <c r="P660" i="4" a="1"/>
  <c r="P660" i="4" s="1"/>
  <c r="O656" i="4" a="1"/>
  <c r="O656" i="4" s="1"/>
  <c r="S645" i="4"/>
  <c r="T645" i="4" s="1"/>
  <c r="P645" i="4" a="1"/>
  <c r="P645" i="4" s="1"/>
  <c r="T628" i="4"/>
  <c r="S597" i="4"/>
  <c r="T597" i="4" s="1"/>
  <c r="O597" i="4" a="1"/>
  <c r="O597" i="4" s="1"/>
  <c r="P597" i="4" a="1"/>
  <c r="P597" i="4" s="1"/>
  <c r="S584" i="4"/>
  <c r="T584" i="4" s="1"/>
  <c r="O582" i="4" a="1"/>
  <c r="O582" i="4" s="1"/>
  <c r="S579" i="4"/>
  <c r="T579" i="4" s="1"/>
  <c r="P579" i="4" a="1"/>
  <c r="P579" i="4" s="1"/>
  <c r="T551" i="4"/>
  <c r="O537" i="4" a="1"/>
  <c r="O537" i="4" s="1"/>
  <c r="T528" i="4"/>
  <c r="O520" i="4" a="1"/>
  <c r="O520" i="4" s="1"/>
  <c r="O494" i="4" a="1"/>
  <c r="O494" i="4" s="1"/>
  <c r="P494" i="4" a="1"/>
  <c r="P494" i="4" s="1"/>
  <c r="T482" i="4"/>
  <c r="T428" i="4"/>
  <c r="T419" i="4"/>
  <c r="T417" i="4"/>
  <c r="O262" i="4" a="1"/>
  <c r="O262" i="4" s="1"/>
  <c r="P262" i="4" a="1"/>
  <c r="P262" i="4" s="1"/>
  <c r="S262" i="4"/>
  <c r="T262" i="4" s="1"/>
  <c r="O129" i="4" a="1"/>
  <c r="O129" i="4" s="1"/>
  <c r="P129" i="4" a="1"/>
  <c r="P129" i="4" s="1"/>
  <c r="S129" i="4"/>
  <c r="T129" i="4" s="1"/>
  <c r="O732" i="4" a="1"/>
  <c r="O732" i="4" s="1"/>
  <c r="P732" i="4" a="1"/>
  <c r="P732" i="4" s="1"/>
  <c r="O684" i="4" a="1"/>
  <c r="O684" i="4" s="1"/>
  <c r="P684" i="4" a="1"/>
  <c r="P684" i="4" s="1"/>
  <c r="O672" i="4" a="1"/>
  <c r="O672" i="4" s="1"/>
  <c r="P672" i="4" a="1"/>
  <c r="P672" i="4" s="1"/>
  <c r="S667" i="4"/>
  <c r="T667" i="4" s="1"/>
  <c r="T659" i="4"/>
  <c r="T599" i="4"/>
  <c r="O590" i="4" a="1"/>
  <c r="O590" i="4" s="1"/>
  <c r="P590" i="4" a="1"/>
  <c r="P590" i="4" s="1"/>
  <c r="T582" i="4"/>
  <c r="O574" i="4" a="1"/>
  <c r="O574" i="4" s="1"/>
  <c r="P574" i="4" a="1"/>
  <c r="P574" i="4" s="1"/>
  <c r="O552" i="4" a="1"/>
  <c r="O552" i="4" s="1"/>
  <c r="S552" i="4"/>
  <c r="T552" i="4" s="1"/>
  <c r="T527" i="4"/>
  <c r="S476" i="4"/>
  <c r="T476" i="4" s="1"/>
  <c r="S406" i="4"/>
  <c r="T406" i="4" s="1"/>
  <c r="S351" i="4"/>
  <c r="T351" i="4" s="1"/>
  <c r="P351" i="4" a="1"/>
  <c r="P351" i="4" s="1"/>
  <c r="O351" i="4" a="1"/>
  <c r="O351" i="4" s="1"/>
  <c r="S314" i="4"/>
  <c r="T314" i="4" s="1"/>
  <c r="P314" i="4" a="1"/>
  <c r="P314" i="4" s="1"/>
  <c r="S283" i="4"/>
  <c r="T283" i="4" s="1"/>
  <c r="O283" i="4" a="1"/>
  <c r="O283" i="4" s="1"/>
  <c r="P283" i="4" a="1"/>
  <c r="P283" i="4" s="1"/>
  <c r="O212" i="4" a="1"/>
  <c r="O212" i="4" s="1"/>
  <c r="P212" i="4" a="1"/>
  <c r="P212" i="4" s="1"/>
  <c r="S212" i="4"/>
  <c r="T212" i="4" s="1"/>
  <c r="S766" i="4"/>
  <c r="T766" i="4" s="1"/>
  <c r="P694" i="4" a="1"/>
  <c r="P694" i="4" s="1"/>
  <c r="O694" i="4" a="1"/>
  <c r="O694" i="4" s="1"/>
  <c r="O636" i="4" a="1"/>
  <c r="O636" i="4" s="1"/>
  <c r="P636" i="4" a="1"/>
  <c r="P636" i="4" s="1"/>
  <c r="O624" i="4" a="1"/>
  <c r="O624" i="4" s="1"/>
  <c r="P624" i="4" a="1"/>
  <c r="P624" i="4" s="1"/>
  <c r="S619" i="4"/>
  <c r="T619" i="4" s="1"/>
  <c r="O600" i="4" a="1"/>
  <c r="O600" i="4" s="1"/>
  <c r="S600" i="4"/>
  <c r="T600" i="4" s="1"/>
  <c r="S593" i="4"/>
  <c r="T593" i="4" s="1"/>
  <c r="P571" i="4" a="1"/>
  <c r="P571" i="4" s="1"/>
  <c r="S571" i="4"/>
  <c r="T571" i="4" s="1"/>
  <c r="O566" i="4" a="1"/>
  <c r="O566" i="4" s="1"/>
  <c r="S566" i="4"/>
  <c r="T566" i="4" s="1"/>
  <c r="O562" i="4" a="1"/>
  <c r="O562" i="4" s="1"/>
  <c r="P562" i="4" a="1"/>
  <c r="P562" i="4" s="1"/>
  <c r="S562" i="4"/>
  <c r="T562" i="4" s="1"/>
  <c r="S543" i="4"/>
  <c r="T543" i="4" s="1"/>
  <c r="O543" i="4" a="1"/>
  <c r="O543" i="4" s="1"/>
  <c r="P543" i="4" a="1"/>
  <c r="P543" i="4" s="1"/>
  <c r="T492" i="4"/>
  <c r="T490" i="4"/>
  <c r="T420" i="4"/>
  <c r="S408" i="4"/>
  <c r="T408" i="4" s="1"/>
  <c r="P408" i="4" a="1"/>
  <c r="P408" i="4" s="1"/>
  <c r="T384" i="4"/>
  <c r="T381" i="4"/>
  <c r="S376" i="4"/>
  <c r="T376" i="4" s="1"/>
  <c r="O376" i="4" a="1"/>
  <c r="O376" i="4" s="1"/>
  <c r="S322" i="4"/>
  <c r="T322" i="4" s="1"/>
  <c r="O322" i="4" a="1"/>
  <c r="O322" i="4" s="1"/>
  <c r="P322" i="4" a="1"/>
  <c r="P322" i="4" s="1"/>
  <c r="S291" i="4"/>
  <c r="T291" i="4" s="1"/>
  <c r="P291" i="4" a="1"/>
  <c r="P291" i="4" s="1"/>
  <c r="O291" i="4" a="1"/>
  <c r="O291" i="4" s="1"/>
  <c r="T230" i="4"/>
  <c r="S193" i="4"/>
  <c r="T193" i="4" s="1"/>
  <c r="P193" i="4" a="1"/>
  <c r="P193" i="4" s="1"/>
  <c r="O193" i="4" a="1"/>
  <c r="O193" i="4" s="1"/>
  <c r="P453" i="4" a="1"/>
  <c r="P453" i="4" s="1"/>
  <c r="S453" i="4"/>
  <c r="T453" i="4" s="1"/>
  <c r="S437" i="4"/>
  <c r="T437" i="4" s="1"/>
  <c r="S407" i="4"/>
  <c r="T407" i="4" s="1"/>
  <c r="P407" i="4" a="1"/>
  <c r="P407" i="4" s="1"/>
  <c r="T348" i="4"/>
  <c r="P327" i="4" a="1"/>
  <c r="P327" i="4" s="1"/>
  <c r="S327" i="4"/>
  <c r="T327" i="4" s="1"/>
  <c r="S323" i="4"/>
  <c r="T323" i="4" s="1"/>
  <c r="O323" i="4" a="1"/>
  <c r="O323" i="4" s="1"/>
  <c r="P323" i="4" a="1"/>
  <c r="P323" i="4" s="1"/>
  <c r="S294" i="4"/>
  <c r="T294" i="4" s="1"/>
  <c r="O294" i="4" a="1"/>
  <c r="O294" i="4" s="1"/>
  <c r="P294" i="4" a="1"/>
  <c r="P294" i="4" s="1"/>
  <c r="T269" i="4"/>
  <c r="T245" i="4"/>
  <c r="S195" i="4"/>
  <c r="T195" i="4" s="1"/>
  <c r="P195" i="4" a="1"/>
  <c r="P195" i="4" s="1"/>
  <c r="O195" i="4" a="1"/>
  <c r="O195" i="4" s="1"/>
  <c r="T178" i="4"/>
  <c r="O106" i="4" a="1"/>
  <c r="O106" i="4" s="1"/>
  <c r="S106" i="4"/>
  <c r="T106" i="4" s="1"/>
  <c r="P106" i="4" a="1"/>
  <c r="P106" i="4" s="1"/>
  <c r="T101" i="4"/>
  <c r="T459" i="4"/>
  <c r="T457" i="4"/>
  <c r="T455" i="4"/>
  <c r="S414" i="4"/>
  <c r="T414" i="4" s="1"/>
  <c r="S410" i="4"/>
  <c r="T410" i="4" s="1"/>
  <c r="P410" i="4" a="1"/>
  <c r="P410" i="4" s="1"/>
  <c r="O379" i="4" a="1"/>
  <c r="O379" i="4" s="1"/>
  <c r="P379" i="4" a="1"/>
  <c r="P379" i="4" s="1"/>
  <c r="S363" i="4"/>
  <c r="T363" i="4" s="1"/>
  <c r="P363" i="4" a="1"/>
  <c r="P363" i="4" s="1"/>
  <c r="O360" i="4" a="1"/>
  <c r="O360" i="4" s="1"/>
  <c r="P360" i="4" a="1"/>
  <c r="P360" i="4" s="1"/>
  <c r="S312" i="4"/>
  <c r="T312" i="4" s="1"/>
  <c r="P312" i="4" a="1"/>
  <c r="P312" i="4" s="1"/>
  <c r="T305" i="4"/>
  <c r="O272" i="4" a="1"/>
  <c r="O272" i="4" s="1"/>
  <c r="P272" i="4" a="1"/>
  <c r="P272" i="4" s="1"/>
  <c r="S272" i="4"/>
  <c r="T272" i="4" s="1"/>
  <c r="P270" i="4" a="1"/>
  <c r="P270" i="4" s="1"/>
  <c r="O270" i="4" a="1"/>
  <c r="O270" i="4" s="1"/>
  <c r="S270" i="4"/>
  <c r="T270" i="4" s="1"/>
  <c r="T266" i="4"/>
  <c r="O248" i="4" a="1"/>
  <c r="O248" i="4" s="1"/>
  <c r="P248" i="4" a="1"/>
  <c r="P248" i="4" s="1"/>
  <c r="P246" i="4" a="1"/>
  <c r="P246" i="4" s="1"/>
  <c r="O246" i="4" a="1"/>
  <c r="O246" i="4" s="1"/>
  <c r="S246" i="4"/>
  <c r="T246" i="4" s="1"/>
  <c r="T198" i="4"/>
  <c r="S162" i="4"/>
  <c r="T162" i="4" s="1"/>
  <c r="O162" i="4" a="1"/>
  <c r="O162" i="4" s="1"/>
  <c r="P162" i="4" a="1"/>
  <c r="P162" i="4" s="1"/>
  <c r="S116" i="4"/>
  <c r="T116" i="4" s="1"/>
  <c r="O116" i="4" a="1"/>
  <c r="O116" i="4" s="1"/>
  <c r="P116" i="4" a="1"/>
  <c r="P116" i="4" s="1"/>
  <c r="O682" i="4" a="1"/>
  <c r="O682" i="4" s="1"/>
  <c r="P682" i="4" a="1"/>
  <c r="P682" i="4" s="1"/>
  <c r="O634" i="4" a="1"/>
  <c r="O634" i="4" s="1"/>
  <c r="P634" i="4" a="1"/>
  <c r="P634" i="4" s="1"/>
  <c r="O586" i="4" a="1"/>
  <c r="O586" i="4" s="1"/>
  <c r="P586" i="4" a="1"/>
  <c r="P586" i="4" s="1"/>
  <c r="P576" i="4" a="1"/>
  <c r="P576" i="4" s="1"/>
  <c r="T516" i="4"/>
  <c r="S424" i="4"/>
  <c r="T424" i="4" s="1"/>
  <c r="P424" i="4" a="1"/>
  <c r="P424" i="4" s="1"/>
  <c r="P364" i="4" a="1"/>
  <c r="P364" i="4" s="1"/>
  <c r="T347" i="4"/>
  <c r="T310" i="4"/>
  <c r="S278" i="4"/>
  <c r="T278" i="4" s="1"/>
  <c r="P278" i="4" a="1"/>
  <c r="P278" i="4" s="1"/>
  <c r="O278" i="4" a="1"/>
  <c r="O278" i="4" s="1"/>
  <c r="P222" i="4" a="1"/>
  <c r="P222" i="4" s="1"/>
  <c r="O222" i="4" a="1"/>
  <c r="O222" i="4" s="1"/>
  <c r="S701" i="4"/>
  <c r="T701" i="4" s="1"/>
  <c r="S665" i="4"/>
  <c r="T665" i="4" s="1"/>
  <c r="S653" i="4"/>
  <c r="T653" i="4" s="1"/>
  <c r="S617" i="4"/>
  <c r="T617" i="4" s="1"/>
  <c r="S605" i="4"/>
  <c r="T605" i="4" s="1"/>
  <c r="S569" i="4"/>
  <c r="T569" i="4" s="1"/>
  <c r="S557" i="4"/>
  <c r="T557" i="4" s="1"/>
  <c r="S533" i="4"/>
  <c r="T533" i="4" s="1"/>
  <c r="O514" i="4" a="1"/>
  <c r="O514" i="4" s="1"/>
  <c r="P514" i="4" a="1"/>
  <c r="P514" i="4" s="1"/>
  <c r="S514" i="4"/>
  <c r="T514" i="4" s="1"/>
  <c r="S507" i="4"/>
  <c r="T507" i="4" s="1"/>
  <c r="P507" i="4" a="1"/>
  <c r="P507" i="4" s="1"/>
  <c r="O502" i="4" a="1"/>
  <c r="O502" i="4" s="1"/>
  <c r="P502" i="4" a="1"/>
  <c r="P502" i="4" s="1"/>
  <c r="S495" i="4"/>
  <c r="T495" i="4" s="1"/>
  <c r="O495" i="4" a="1"/>
  <c r="O495" i="4" s="1"/>
  <c r="P495" i="4" a="1"/>
  <c r="P495" i="4" s="1"/>
  <c r="O465" i="4" a="1"/>
  <c r="O465" i="4" s="1"/>
  <c r="T436" i="4"/>
  <c r="S434" i="4"/>
  <c r="T434" i="4" s="1"/>
  <c r="O427" i="4" a="1"/>
  <c r="O427" i="4" s="1"/>
  <c r="O384" i="4" a="1"/>
  <c r="O384" i="4" s="1"/>
  <c r="S377" i="4"/>
  <c r="T377" i="4" s="1"/>
  <c r="P377" i="4" a="1"/>
  <c r="P377" i="4" s="1"/>
  <c r="T343" i="4"/>
  <c r="S320" i="4"/>
  <c r="T320" i="4" s="1"/>
  <c r="P320" i="4" a="1"/>
  <c r="P320" i="4" s="1"/>
  <c r="O320" i="4" a="1"/>
  <c r="O320" i="4" s="1"/>
  <c r="T300" i="4"/>
  <c r="T216" i="4"/>
  <c r="S155" i="4"/>
  <c r="T155" i="4" s="1"/>
  <c r="O155" i="4" a="1"/>
  <c r="O155" i="4" s="1"/>
  <c r="P155" i="4" a="1"/>
  <c r="P155" i="4" s="1"/>
  <c r="T142" i="4"/>
  <c r="O588" i="4" a="1"/>
  <c r="O588" i="4" s="1"/>
  <c r="P588" i="4" a="1"/>
  <c r="P588" i="4" s="1"/>
  <c r="O538" i="4" a="1"/>
  <c r="O538" i="4" s="1"/>
  <c r="P538" i="4" a="1"/>
  <c r="P538" i="4" s="1"/>
  <c r="S413" i="4"/>
  <c r="T413" i="4" s="1"/>
  <c r="P413" i="4" a="1"/>
  <c r="P413" i="4" s="1"/>
  <c r="S362" i="4"/>
  <c r="T362" i="4" s="1"/>
  <c r="P362" i="4" a="1"/>
  <c r="P362" i="4" s="1"/>
  <c r="S360" i="4"/>
  <c r="T360" i="4" s="1"/>
  <c r="P354" i="4" a="1"/>
  <c r="P354" i="4" s="1"/>
  <c r="S354" i="4"/>
  <c r="T354" i="4" s="1"/>
  <c r="S352" i="4"/>
  <c r="T352" i="4" s="1"/>
  <c r="P352" i="4" a="1"/>
  <c r="P352" i="4" s="1"/>
  <c r="S324" i="4"/>
  <c r="T324" i="4" s="1"/>
  <c r="O324" i="4" a="1"/>
  <c r="O324" i="4" s="1"/>
  <c r="P157" i="4" a="1"/>
  <c r="P157" i="4" s="1"/>
  <c r="S157" i="4"/>
  <c r="T157" i="4" s="1"/>
  <c r="T378" i="4"/>
  <c r="S373" i="4"/>
  <c r="T373" i="4" s="1"/>
  <c r="P373" i="4" a="1"/>
  <c r="P373" i="4" s="1"/>
  <c r="O368" i="4" a="1"/>
  <c r="O368" i="4" s="1"/>
  <c r="P368" i="4" a="1"/>
  <c r="P368" i="4" s="1"/>
  <c r="S361" i="4"/>
  <c r="T361" i="4" s="1"/>
  <c r="O361" i="4" a="1"/>
  <c r="O361" i="4" s="1"/>
  <c r="P361" i="4" a="1"/>
  <c r="P361" i="4" s="1"/>
  <c r="P336" i="4" a="1"/>
  <c r="P336" i="4" s="1"/>
  <c r="S336" i="4"/>
  <c r="T336" i="4" s="1"/>
  <c r="O317" i="4" a="1"/>
  <c r="O317" i="4" s="1"/>
  <c r="S317" i="4"/>
  <c r="T317" i="4" s="1"/>
  <c r="P317" i="4" a="1"/>
  <c r="P317" i="4" s="1"/>
  <c r="T313" i="4"/>
  <c r="T309" i="4"/>
  <c r="T285" i="4"/>
  <c r="S244" i="4"/>
  <c r="T244" i="4" s="1"/>
  <c r="P244" i="4" a="1"/>
  <c r="P244" i="4" s="1"/>
  <c r="O244" i="4" a="1"/>
  <c r="O244" i="4" s="1"/>
  <c r="P218" i="4" a="1"/>
  <c r="P218" i="4" s="1"/>
  <c r="O218" i="4" a="1"/>
  <c r="O218" i="4" s="1"/>
  <c r="S218" i="4"/>
  <c r="T218" i="4" s="1"/>
  <c r="T152" i="4"/>
  <c r="S138" i="4"/>
  <c r="T138" i="4" s="1"/>
  <c r="P138" i="4" a="1"/>
  <c r="P138" i="4" s="1"/>
  <c r="S121" i="4"/>
  <c r="T121" i="4" s="1"/>
  <c r="O121" i="4" a="1"/>
  <c r="O121" i="4" s="1"/>
  <c r="P121" i="4" a="1"/>
  <c r="P121" i="4" s="1"/>
  <c r="O483" i="4" a="1"/>
  <c r="O483" i="4" s="1"/>
  <c r="O478" i="4" a="1"/>
  <c r="O478" i="4" s="1"/>
  <c r="P478" i="4" a="1"/>
  <c r="P478" i="4" s="1"/>
  <c r="T472" i="4"/>
  <c r="S461" i="4"/>
  <c r="T461" i="4" s="1"/>
  <c r="T411" i="4"/>
  <c r="T319" i="4"/>
  <c r="P296" i="4" a="1"/>
  <c r="P296" i="4" s="1"/>
  <c r="O296" i="4" a="1"/>
  <c r="O296" i="4" s="1"/>
  <c r="O236" i="4" a="1"/>
  <c r="O236" i="4" s="1"/>
  <c r="P236" i="4" a="1"/>
  <c r="P236" i="4" s="1"/>
  <c r="S236" i="4"/>
  <c r="T236" i="4" s="1"/>
  <c r="O230" i="4" a="1"/>
  <c r="O230" i="4" s="1"/>
  <c r="S161" i="4"/>
  <c r="T161" i="4" s="1"/>
  <c r="O161" i="4" a="1"/>
  <c r="O161" i="4" s="1"/>
  <c r="P161" i="4" a="1"/>
  <c r="P161" i="4" s="1"/>
  <c r="O93" i="4" a="1"/>
  <c r="O93" i="4" s="1"/>
  <c r="S93" i="4" s="1"/>
  <c r="T93" i="4" s="1"/>
  <c r="O91" i="4" a="1"/>
  <c r="O91" i="4" s="1"/>
  <c r="P91" i="4" a="1"/>
  <c r="P91" i="4" s="1"/>
  <c r="S91" i="4" s="1"/>
  <c r="T91" i="4" s="1"/>
  <c r="T483" i="4"/>
  <c r="O391" i="4" a="1"/>
  <c r="O391" i="4" s="1"/>
  <c r="P391" i="4" a="1"/>
  <c r="P391" i="4" s="1"/>
  <c r="P340" i="4" a="1"/>
  <c r="P340" i="4" s="1"/>
  <c r="S340" i="4"/>
  <c r="T340" i="4" s="1"/>
  <c r="P315" i="4" a="1"/>
  <c r="P315" i="4" s="1"/>
  <c r="S315" i="4"/>
  <c r="T315" i="4" s="1"/>
  <c r="T311" i="4"/>
  <c r="T213" i="4"/>
  <c r="T179" i="4"/>
  <c r="S545" i="4"/>
  <c r="T545" i="4" s="1"/>
  <c r="O490" i="4" a="1"/>
  <c r="O490" i="4" s="1"/>
  <c r="P490" i="4" a="1"/>
  <c r="P490" i="4" s="1"/>
  <c r="T484" i="4"/>
  <c r="S473" i="4"/>
  <c r="T473" i="4" s="1"/>
  <c r="O418" i="4" a="1"/>
  <c r="O418" i="4" s="1"/>
  <c r="P418" i="4" a="1"/>
  <c r="P418" i="4" s="1"/>
  <c r="T412" i="4"/>
  <c r="S375" i="4"/>
  <c r="T375" i="4" s="1"/>
  <c r="P332" i="4" a="1"/>
  <c r="P332" i="4" s="1"/>
  <c r="S332" i="4"/>
  <c r="T332" i="4" s="1"/>
  <c r="S328" i="4"/>
  <c r="T328" i="4" s="1"/>
  <c r="P328" i="4" a="1"/>
  <c r="P328" i="4" s="1"/>
  <c r="P258" i="4" a="1"/>
  <c r="P258" i="4" s="1"/>
  <c r="S258" i="4"/>
  <c r="T258" i="4" s="1"/>
  <c r="O224" i="4" a="1"/>
  <c r="O224" i="4" s="1"/>
  <c r="P224" i="4" a="1"/>
  <c r="P224" i="4" s="1"/>
  <c r="S206" i="4"/>
  <c r="T206" i="4" s="1"/>
  <c r="T150" i="4"/>
  <c r="T132" i="4"/>
  <c r="S122" i="4"/>
  <c r="T122" i="4" s="1"/>
  <c r="P122" i="4" a="1"/>
  <c r="P122" i="4" s="1"/>
  <c r="T94" i="4"/>
  <c r="S282" i="4"/>
  <c r="T282" i="4" s="1"/>
  <c r="O282" i="4" a="1"/>
  <c r="O282" i="4" s="1"/>
  <c r="S279" i="4"/>
  <c r="T279" i="4" s="1"/>
  <c r="P279" i="4" a="1"/>
  <c r="P279" i="4" s="1"/>
  <c r="T277" i="4"/>
  <c r="T264" i="4"/>
  <c r="S229" i="4"/>
  <c r="T229" i="4" s="1"/>
  <c r="P229" i="4" a="1"/>
  <c r="P229" i="4" s="1"/>
  <c r="T208" i="4"/>
  <c r="O188" i="4" a="1"/>
  <c r="O188" i="4" s="1"/>
  <c r="P188" i="4" a="1"/>
  <c r="P188" i="4" s="1"/>
  <c r="S188" i="4"/>
  <c r="T188" i="4" s="1"/>
  <c r="T160" i="4"/>
  <c r="P133" i="4" a="1"/>
  <c r="P133" i="4" s="1"/>
  <c r="O133" i="4" a="1"/>
  <c r="O133" i="4" s="1"/>
  <c r="S133" i="4"/>
  <c r="T133" i="4" s="1"/>
  <c r="T128" i="4"/>
  <c r="O104" i="4" a="1"/>
  <c r="O104" i="4" s="1"/>
  <c r="P104" i="4" a="1"/>
  <c r="P104" i="4" s="1"/>
  <c r="S104" i="4"/>
  <c r="T104" i="4" s="1"/>
  <c r="S397" i="4"/>
  <c r="T397" i="4" s="1"/>
  <c r="S387" i="4"/>
  <c r="T387" i="4" s="1"/>
  <c r="O349" i="4" a="1"/>
  <c r="O349" i="4" s="1"/>
  <c r="O344" i="4" a="1"/>
  <c r="O344" i="4" s="1"/>
  <c r="P344" i="4" a="1"/>
  <c r="P344" i="4" s="1"/>
  <c r="O339" i="4" a="1"/>
  <c r="O339" i="4" s="1"/>
  <c r="O335" i="4" a="1"/>
  <c r="O335" i="4" s="1"/>
  <c r="O329" i="4" a="1"/>
  <c r="O329" i="4" s="1"/>
  <c r="S329" i="4"/>
  <c r="T329" i="4" s="1"/>
  <c r="S325" i="4"/>
  <c r="T325" i="4" s="1"/>
  <c r="T321" i="4"/>
  <c r="T302" i="4"/>
  <c r="S295" i="4"/>
  <c r="T295" i="4" s="1"/>
  <c r="O289" i="4" a="1"/>
  <c r="O289" i="4" s="1"/>
  <c r="P289" i="4" a="1"/>
  <c r="P289" i="4" s="1"/>
  <c r="O260" i="4" a="1"/>
  <c r="O260" i="4" s="1"/>
  <c r="P260" i="4" a="1"/>
  <c r="P260" i="4" s="1"/>
  <c r="S260" i="4"/>
  <c r="T260" i="4" s="1"/>
  <c r="T256" i="4"/>
  <c r="T240" i="4"/>
  <c r="P238" i="4" a="1"/>
  <c r="P238" i="4" s="1"/>
  <c r="O199" i="4" a="1"/>
  <c r="O199" i="4" s="1"/>
  <c r="P199" i="4" a="1"/>
  <c r="P199" i="4" s="1"/>
  <c r="S196" i="4"/>
  <c r="T196" i="4" s="1"/>
  <c r="P196" i="4" a="1"/>
  <c r="P196" i="4" s="1"/>
  <c r="P187" i="4" a="1"/>
  <c r="P187" i="4" s="1"/>
  <c r="S187" i="4"/>
  <c r="T187" i="4" s="1"/>
  <c r="O80" i="4" a="1"/>
  <c r="O80" i="4" s="1"/>
  <c r="S80" i="4" s="1"/>
  <c r="T80" i="4" s="1"/>
  <c r="P80" i="4" a="1"/>
  <c r="P80" i="4" s="1"/>
  <c r="T58" i="4"/>
  <c r="O54" i="4" a="1"/>
  <c r="O54" i="4" s="1"/>
  <c r="P54" i="4" a="1"/>
  <c r="P54" i="4" s="1"/>
  <c r="T24" i="4"/>
  <c r="T349" i="4"/>
  <c r="T318" i="4"/>
  <c r="O257" i="4" a="1"/>
  <c r="O257" i="4" s="1"/>
  <c r="P257" i="4" a="1"/>
  <c r="P257" i="4" s="1"/>
  <c r="S220" i="4"/>
  <c r="T220" i="4" s="1"/>
  <c r="P220" i="4" a="1"/>
  <c r="P220" i="4" s="1"/>
  <c r="P210" i="4" a="1"/>
  <c r="P210" i="4" s="1"/>
  <c r="S210" i="4"/>
  <c r="T210" i="4" s="1"/>
  <c r="O185" i="4" a="1"/>
  <c r="O185" i="4" s="1"/>
  <c r="P185" i="4" a="1"/>
  <c r="P185" i="4" s="1"/>
  <c r="S185" i="4"/>
  <c r="T185" i="4" s="1"/>
  <c r="T176" i="4"/>
  <c r="P151" i="4" a="1"/>
  <c r="P151" i="4" s="1"/>
  <c r="O151" i="4" a="1"/>
  <c r="O151" i="4" s="1"/>
  <c r="S151" i="4"/>
  <c r="T151" i="4" s="1"/>
  <c r="O356" i="4" a="1"/>
  <c r="O356" i="4" s="1"/>
  <c r="P356" i="4" a="1"/>
  <c r="P356" i="4" s="1"/>
  <c r="T350" i="4"/>
  <c r="S333" i="4"/>
  <c r="T333" i="4" s="1"/>
  <c r="S253" i="4"/>
  <c r="T253" i="4" s="1"/>
  <c r="P253" i="4" a="1"/>
  <c r="P253" i="4" s="1"/>
  <c r="T204" i="4"/>
  <c r="O169" i="4" a="1"/>
  <c r="O169" i="4" s="1"/>
  <c r="S169" i="4"/>
  <c r="T169" i="4" s="1"/>
  <c r="T135" i="4"/>
  <c r="O103" i="4" a="1"/>
  <c r="O103" i="4" s="1"/>
  <c r="S103" i="4"/>
  <c r="T103" i="4" s="1"/>
  <c r="O100" i="4" a="1"/>
  <c r="O100" i="4" s="1"/>
  <c r="S100" i="4" s="1"/>
  <c r="T100" i="4" s="1"/>
  <c r="O47" i="4" a="1"/>
  <c r="O47" i="4" s="1"/>
  <c r="P47" i="4" a="1"/>
  <c r="P47" i="4" s="1"/>
  <c r="S47" i="4" s="1"/>
  <c r="T47" i="4" s="1"/>
  <c r="O160" i="4" a="1"/>
  <c r="O160" i="4" s="1"/>
  <c r="P160" i="4" a="1"/>
  <c r="P160" i="4" s="1"/>
  <c r="P92" i="4" a="1"/>
  <c r="P92" i="4" s="1"/>
  <c r="S92" i="4" s="1"/>
  <c r="T92" i="4" s="1"/>
  <c r="O92" i="4" a="1"/>
  <c r="O92" i="4" s="1"/>
  <c r="O78" i="4" a="1"/>
  <c r="O78" i="4" s="1"/>
  <c r="P78" i="4" a="1"/>
  <c r="P78" i="4" s="1"/>
  <c r="S78" i="4" s="1"/>
  <c r="T78" i="4" s="1"/>
  <c r="O35" i="4" a="1"/>
  <c r="O35" i="4" s="1"/>
  <c r="P35" i="4" a="1"/>
  <c r="P35" i="4" s="1"/>
  <c r="T197" i="4"/>
  <c r="P113" i="4" a="1"/>
  <c r="P113" i="4" s="1"/>
  <c r="S113" i="4"/>
  <c r="T113" i="4" s="1"/>
  <c r="T107" i="4"/>
  <c r="O82" i="4" a="1"/>
  <c r="O82" i="4" s="1"/>
  <c r="S82" i="4" s="1"/>
  <c r="T82" i="4" s="1"/>
  <c r="P45" i="4" a="1"/>
  <c r="P45" i="4" s="1"/>
  <c r="S45" i="4" s="1"/>
  <c r="T45" i="4" s="1"/>
  <c r="O45" i="4" a="1"/>
  <c r="O45" i="4" s="1"/>
  <c r="S267" i="4"/>
  <c r="T267" i="4" s="1"/>
  <c r="S243" i="4"/>
  <c r="T243" i="4" s="1"/>
  <c r="S219" i="4"/>
  <c r="T219" i="4" s="1"/>
  <c r="T180" i="4"/>
  <c r="O172" i="4" a="1"/>
  <c r="O172" i="4" s="1"/>
  <c r="S172" i="4"/>
  <c r="T172" i="4" s="1"/>
  <c r="P156" i="4" a="1"/>
  <c r="P156" i="4" s="1"/>
  <c r="S156" i="4"/>
  <c r="T156" i="4" s="1"/>
  <c r="T139" i="4"/>
  <c r="P97" i="4" a="1"/>
  <c r="P97" i="4" s="1"/>
  <c r="S97" i="4" s="1"/>
  <c r="T97" i="4" s="1"/>
  <c r="O73" i="4" a="1"/>
  <c r="O73" i="4" s="1"/>
  <c r="P73" i="4" a="1"/>
  <c r="P73" i="4" s="1"/>
  <c r="S73" i="4"/>
  <c r="T73" i="4" s="1"/>
  <c r="S62" i="4"/>
  <c r="T62" i="4" s="1"/>
  <c r="P127" i="4" a="1"/>
  <c r="P127" i="4" s="1"/>
  <c r="O127" i="4" a="1"/>
  <c r="O127" i="4" s="1"/>
  <c r="T120" i="4"/>
  <c r="T115" i="4"/>
  <c r="P98" i="4" a="1"/>
  <c r="P98" i="4" s="1"/>
  <c r="S98" i="4" s="1"/>
  <c r="T98" i="4" s="1"/>
  <c r="P77" i="4" a="1"/>
  <c r="P77" i="4" s="1"/>
  <c r="S77" i="4" s="1"/>
  <c r="T77" i="4" s="1"/>
  <c r="P40" i="4" a="1"/>
  <c r="P40" i="4" s="1"/>
  <c r="O40" i="4" a="1"/>
  <c r="O40" i="4" s="1"/>
  <c r="S40" i="4" s="1"/>
  <c r="T40" i="4" s="1"/>
  <c r="T8" i="4"/>
  <c r="S303" i="4"/>
  <c r="T303" i="4" s="1"/>
  <c r="O198" i="4" a="1"/>
  <c r="O198" i="4" s="1"/>
  <c r="P175" i="4" a="1"/>
  <c r="P175" i="4" s="1"/>
  <c r="O175" i="4" a="1"/>
  <c r="O175" i="4" s="1"/>
  <c r="S170" i="4"/>
  <c r="T170" i="4" s="1"/>
  <c r="O170" i="4" a="1"/>
  <c r="O170" i="4" s="1"/>
  <c r="O152" i="4" a="1"/>
  <c r="O152" i="4" s="1"/>
  <c r="S134" i="4"/>
  <c r="T134" i="4" s="1"/>
  <c r="P134" i="4" a="1"/>
  <c r="P134" i="4" s="1"/>
  <c r="O117" i="4" a="1"/>
  <c r="O117" i="4" s="1"/>
  <c r="P117" i="4" a="1"/>
  <c r="P117" i="4" s="1"/>
  <c r="S117" i="4"/>
  <c r="T117" i="4" s="1"/>
  <c r="P22" i="4" a="1"/>
  <c r="P22" i="4" s="1"/>
  <c r="S22" i="4" s="1"/>
  <c r="T22" i="4" s="1"/>
  <c r="S288" i="4"/>
  <c r="T288" i="4" s="1"/>
  <c r="S265" i="4"/>
  <c r="T265" i="4" s="1"/>
  <c r="S241" i="4"/>
  <c r="T241" i="4" s="1"/>
  <c r="S217" i="4"/>
  <c r="T217" i="4" s="1"/>
  <c r="S163" i="4"/>
  <c r="T163" i="4" s="1"/>
  <c r="O149" i="4" a="1"/>
  <c r="O149" i="4" s="1"/>
  <c r="P149" i="4" a="1"/>
  <c r="P149" i="4" s="1"/>
  <c r="T145" i="4"/>
  <c r="S89" i="4"/>
  <c r="T89" i="4" s="1"/>
  <c r="S86" i="4"/>
  <c r="T86" i="4" s="1"/>
  <c r="S74" i="4"/>
  <c r="T74" i="4" s="1"/>
  <c r="O65" i="4" a="1"/>
  <c r="O65" i="4" s="1"/>
  <c r="P65" i="4" a="1"/>
  <c r="P65" i="4" s="1"/>
  <c r="S55" i="4"/>
  <c r="T55" i="4" s="1"/>
  <c r="O71" i="4" a="1"/>
  <c r="O71" i="4" s="1"/>
  <c r="P71" i="4" a="1"/>
  <c r="P71" i="4" s="1"/>
  <c r="S71" i="4"/>
  <c r="T71" i="4" s="1"/>
  <c r="S63" i="4"/>
  <c r="T63" i="4" s="1"/>
  <c r="S61" i="4"/>
  <c r="T61" i="4" s="1"/>
  <c r="T36" i="4"/>
  <c r="S20" i="4"/>
  <c r="T20" i="4" s="1"/>
  <c r="P16" i="4" a="1"/>
  <c r="P16" i="4" s="1"/>
  <c r="S16" i="4" s="1"/>
  <c r="T16" i="4" s="1"/>
  <c r="O200" i="4" a="1"/>
  <c r="O200" i="4" s="1"/>
  <c r="P200" i="4" a="1"/>
  <c r="P200" i="4" s="1"/>
  <c r="S181" i="4"/>
  <c r="T181" i="4" s="1"/>
  <c r="P177" i="4" a="1"/>
  <c r="P177" i="4" s="1"/>
  <c r="S136" i="4"/>
  <c r="T136" i="4" s="1"/>
  <c r="O128" i="4" a="1"/>
  <c r="O128" i="4" s="1"/>
  <c r="S112" i="4"/>
  <c r="T112" i="4" s="1"/>
  <c r="P112" i="4" a="1"/>
  <c r="P112" i="4" s="1"/>
  <c r="O112" i="4" a="1"/>
  <c r="O112" i="4" s="1"/>
  <c r="O102" i="4" a="1"/>
  <c r="O102" i="4" s="1"/>
  <c r="S102" i="4"/>
  <c r="T102" i="4" s="1"/>
  <c r="P76" i="4" a="1"/>
  <c r="P76" i="4" s="1"/>
  <c r="O76" i="4" a="1"/>
  <c r="O76" i="4" s="1"/>
  <c r="O59" i="4" a="1"/>
  <c r="O59" i="4" s="1"/>
  <c r="P59" i="4" a="1"/>
  <c r="P59" i="4" s="1"/>
  <c r="S57" i="4"/>
  <c r="T57" i="4" s="1"/>
  <c r="S255" i="4"/>
  <c r="T255" i="4" s="1"/>
  <c r="S231" i="4"/>
  <c r="T231" i="4" s="1"/>
  <c r="S207" i="4"/>
  <c r="T207" i="4" s="1"/>
  <c r="S183" i="4"/>
  <c r="T183" i="4" s="1"/>
  <c r="O165" i="4" a="1"/>
  <c r="O165" i="4" s="1"/>
  <c r="P165" i="4" a="1"/>
  <c r="P165" i="4" s="1"/>
  <c r="O107" i="4" a="1"/>
  <c r="O107" i="4" s="1"/>
  <c r="P107" i="4" a="1"/>
  <c r="P107" i="4" s="1"/>
  <c r="O83" i="4" a="1"/>
  <c r="O83" i="4" s="1"/>
  <c r="P83" i="4" a="1"/>
  <c r="P83" i="4" s="1"/>
  <c r="P70" i="4" a="1"/>
  <c r="P70" i="4" s="1"/>
  <c r="S70" i="4" s="1"/>
  <c r="T70" i="4" s="1"/>
  <c r="O42" i="4" a="1"/>
  <c r="O42" i="4" s="1"/>
  <c r="P42" i="4" a="1"/>
  <c r="P42" i="4" s="1"/>
  <c r="P17" i="4" a="1"/>
  <c r="P17" i="4" s="1"/>
  <c r="O17" i="4" a="1"/>
  <c r="O17" i="4" s="1"/>
  <c r="O153" i="4" a="1"/>
  <c r="O153" i="4" s="1"/>
  <c r="P153" i="4" a="1"/>
  <c r="P153" i="4" s="1"/>
  <c r="O141" i="4" a="1"/>
  <c r="O141" i="4" s="1"/>
  <c r="P141" i="4" a="1"/>
  <c r="P141" i="4" s="1"/>
  <c r="O99" i="4" a="1"/>
  <c r="O99" i="4" s="1"/>
  <c r="S99" i="4" s="1"/>
  <c r="T99" i="4" s="1"/>
  <c r="O95" i="4" a="1"/>
  <c r="O95" i="4" s="1"/>
  <c r="P95" i="4" a="1"/>
  <c r="P95" i="4" s="1"/>
  <c r="P81" i="4" a="1"/>
  <c r="P81" i="4" s="1"/>
  <c r="S81" i="4" s="1"/>
  <c r="T81" i="4" s="1"/>
  <c r="O81" i="4" a="1"/>
  <c r="O81" i="4" s="1"/>
  <c r="S31" i="4"/>
  <c r="T31" i="4" s="1"/>
  <c r="T111" i="4"/>
  <c r="S79" i="4"/>
  <c r="T79" i="4" s="1"/>
  <c r="O39" i="4" a="1"/>
  <c r="O39" i="4" s="1"/>
  <c r="P39" i="4" a="1"/>
  <c r="P39" i="4" s="1"/>
  <c r="S148" i="4"/>
  <c r="T148" i="4" s="1"/>
  <c r="S124" i="4"/>
  <c r="T124" i="4" s="1"/>
  <c r="O111" i="4" a="1"/>
  <c r="O111" i="4" s="1"/>
  <c r="S88" i="4"/>
  <c r="T88" i="4" s="1"/>
  <c r="S75" i="4"/>
  <c r="T75" i="4" s="1"/>
  <c r="S56" i="4"/>
  <c r="T56" i="4" s="1"/>
  <c r="O56" i="4" a="1"/>
  <c r="O56" i="4" s="1"/>
  <c r="O10" i="4" a="1"/>
  <c r="O10" i="4" s="1"/>
  <c r="S10" i="4" s="1"/>
  <c r="T10" i="4" s="1"/>
  <c r="S7" i="4"/>
  <c r="T7" i="4" s="1"/>
  <c r="P69" i="4" a="1"/>
  <c r="P69" i="4" s="1"/>
  <c r="O69" i="4" a="1"/>
  <c r="O69" i="4" s="1"/>
  <c r="O30" i="4" a="1"/>
  <c r="O30" i="4" s="1"/>
  <c r="S30" i="4" s="1"/>
  <c r="T30" i="4" s="1"/>
  <c r="S114" i="4"/>
  <c r="T114" i="4" s="1"/>
  <c r="P105" i="4" a="1"/>
  <c r="P105" i="4" s="1"/>
  <c r="O105" i="4" a="1"/>
  <c r="O105" i="4" s="1"/>
  <c r="S64" i="4"/>
  <c r="T64" i="4" s="1"/>
  <c r="P46" i="4" a="1"/>
  <c r="P46" i="4" s="1"/>
  <c r="S46" i="4" s="1"/>
  <c r="T46" i="4" s="1"/>
  <c r="S15" i="4"/>
  <c r="T15" i="4" s="1"/>
  <c r="S41" i="4"/>
  <c r="T41" i="4" s="1"/>
  <c r="P28" i="4" a="1"/>
  <c r="P28" i="4" s="1"/>
  <c r="S28" i="4" s="1"/>
  <c r="T28" i="4" s="1"/>
  <c r="S67" i="4"/>
  <c r="T67" i="4" s="1"/>
  <c r="O11" i="4" a="1"/>
  <c r="O11" i="4" s="1"/>
  <c r="P11" i="4" a="1"/>
  <c r="P11" i="4" s="1"/>
  <c r="O6" i="4" a="1"/>
  <c r="O6" i="4" s="1"/>
  <c r="S6" i="4" s="1"/>
  <c r="T6" i="4" s="1"/>
  <c r="S66" i="4"/>
  <c r="T66" i="4" s="1"/>
  <c r="O23" i="4" a="1"/>
  <c r="O23" i="4" s="1"/>
  <c r="P23" i="4" a="1"/>
  <c r="P23" i="4" s="1"/>
  <c r="S23" i="4" s="1"/>
  <c r="T23" i="4" s="1"/>
  <c r="O18" i="4" a="1"/>
  <c r="O18" i="4" s="1"/>
  <c r="S18" i="4" s="1"/>
  <c r="T18" i="4" s="1"/>
  <c r="P4" i="4" a="1"/>
  <c r="P4" i="4" s="1"/>
  <c r="S4" i="4" s="1"/>
  <c r="T4" i="4" s="1"/>
  <c r="P52" i="4" a="1"/>
  <c r="P52" i="4" s="1"/>
  <c r="S52" i="4" s="1"/>
  <c r="T52" i="4" s="1"/>
  <c r="S34" i="4"/>
  <c r="T34" i="4" s="1"/>
  <c r="S21" i="4"/>
  <c r="T21" i="4" s="1"/>
  <c r="S12" i="4"/>
  <c r="T12" i="4" s="1"/>
  <c r="S2" i="4"/>
  <c r="T2" i="4" s="1"/>
  <c r="S83" i="4" l="1"/>
  <c r="T83" i="4" s="1"/>
  <c r="S2523" i="4"/>
  <c r="T2523" i="4" s="1"/>
  <c r="S2920" i="4"/>
  <c r="T2920" i="4" s="1"/>
  <c r="S2477" i="4"/>
  <c r="T2477" i="4" s="1"/>
  <c r="S3343" i="4"/>
  <c r="T3343" i="4" s="1"/>
  <c r="S3390" i="4"/>
  <c r="T3390" i="4" s="1"/>
  <c r="S4018" i="4"/>
  <c r="T4018" i="4" s="1"/>
  <c r="S4217" i="4"/>
  <c r="T4217" i="4" s="1"/>
  <c r="S4174" i="4"/>
  <c r="T4174" i="4" s="1"/>
  <c r="S4195" i="4"/>
  <c r="T4195" i="4" s="1"/>
  <c r="S4334" i="4"/>
  <c r="T4334" i="4" s="1"/>
  <c r="S4294" i="4"/>
  <c r="T4294" i="4" s="1"/>
  <c r="S4442" i="4"/>
  <c r="T4442" i="4" s="1"/>
  <c r="S4462" i="4"/>
  <c r="T4462" i="4" s="1"/>
  <c r="S2542" i="4"/>
  <c r="T2542" i="4" s="1"/>
  <c r="S2644" i="4"/>
  <c r="T2644" i="4" s="1"/>
  <c r="S3323" i="4"/>
  <c r="T3323" i="4" s="1"/>
  <c r="S4751" i="4"/>
  <c r="T4751" i="4" s="1"/>
  <c r="S2521" i="4"/>
  <c r="T2521" i="4" s="1"/>
  <c r="S2886" i="4"/>
  <c r="T2886" i="4" s="1"/>
  <c r="S3359" i="4"/>
  <c r="T3359" i="4" s="1"/>
  <c r="S4270" i="4"/>
  <c r="T4270" i="4" s="1"/>
  <c r="S4352" i="4"/>
  <c r="T4352" i="4" s="1"/>
  <c r="S4292" i="4"/>
  <c r="T4292" i="4" s="1"/>
  <c r="S4489" i="4"/>
  <c r="T4489" i="4" s="1"/>
  <c r="S4385" i="4"/>
  <c r="T4385" i="4" s="1"/>
  <c r="S4527" i="4"/>
  <c r="T4527" i="4" s="1"/>
  <c r="S4244" i="4"/>
  <c r="T4244" i="4" s="1"/>
  <c r="S4457" i="4"/>
  <c r="T4457" i="4" s="1"/>
  <c r="S4513" i="4"/>
  <c r="T4513" i="4" s="1"/>
  <c r="S3161" i="4"/>
  <c r="T3161" i="4" s="1"/>
  <c r="S4744" i="4"/>
  <c r="T4744" i="4" s="1"/>
  <c r="S76" i="4"/>
  <c r="T76" i="4" s="1"/>
  <c r="S54" i="4"/>
  <c r="T54" i="4" s="1"/>
  <c r="S2525" i="4"/>
  <c r="T2525" i="4" s="1"/>
  <c r="S2582" i="4"/>
  <c r="T2582" i="4" s="1"/>
  <c r="S2423" i="4"/>
  <c r="T2423" i="4" s="1"/>
  <c r="S2457" i="4"/>
  <c r="T2457" i="4" s="1"/>
  <c r="S2682" i="4"/>
  <c r="T2682" i="4" s="1"/>
  <c r="S2896" i="4"/>
  <c r="T2896" i="4" s="1"/>
  <c r="S2442" i="4"/>
  <c r="T2442" i="4" s="1"/>
  <c r="S3316" i="4"/>
  <c r="T3316" i="4" s="1"/>
  <c r="S3393" i="4"/>
  <c r="T3393" i="4" s="1"/>
  <c r="S4067" i="4"/>
  <c r="T4067" i="4" s="1"/>
  <c r="S4166" i="4"/>
  <c r="T4166" i="4" s="1"/>
  <c r="S4171" i="4"/>
  <c r="T4171" i="4" s="1"/>
  <c r="S4406" i="4"/>
  <c r="T4406" i="4" s="1"/>
  <c r="S4122" i="4"/>
  <c r="T4122" i="4" s="1"/>
  <c r="S4373" i="4"/>
  <c r="T4373" i="4" s="1"/>
  <c r="S4380" i="4"/>
  <c r="T4380" i="4" s="1"/>
  <c r="S4306" i="4"/>
  <c r="T4306" i="4" s="1"/>
  <c r="S84" i="4"/>
  <c r="T84" i="4" s="1"/>
  <c r="S3034" i="4"/>
  <c r="T3034" i="4" s="1"/>
  <c r="S2952" i="4"/>
  <c r="T2952" i="4" s="1"/>
  <c r="S3096" i="4"/>
  <c r="T3096" i="4" s="1"/>
  <c r="S4188" i="4"/>
  <c r="T4188" i="4" s="1"/>
  <c r="S11" i="4"/>
  <c r="T11" i="4" s="1"/>
  <c r="S32" i="4"/>
  <c r="T32" i="4" s="1"/>
  <c r="S2425" i="4"/>
  <c r="T2425" i="4" s="1"/>
  <c r="S2435" i="4"/>
  <c r="T2435" i="4" s="1"/>
  <c r="S2466" i="4"/>
  <c r="T2466" i="4" s="1"/>
  <c r="S2912" i="4"/>
  <c r="T2912" i="4" s="1"/>
  <c r="S2932" i="4"/>
  <c r="T2932" i="4" s="1"/>
  <c r="S2959" i="4"/>
  <c r="T2959" i="4" s="1"/>
  <c r="S3139" i="4"/>
  <c r="T3139" i="4" s="1"/>
  <c r="S2637" i="4"/>
  <c r="T2637" i="4" s="1"/>
  <c r="S2575" i="4"/>
  <c r="T2575" i="4" s="1"/>
  <c r="S3331" i="4"/>
  <c r="T3331" i="4" s="1"/>
  <c r="S4038" i="4"/>
  <c r="T4038" i="4" s="1"/>
  <c r="S2980" i="4"/>
  <c r="T2980" i="4" s="1"/>
  <c r="S4216" i="4"/>
  <c r="T4216" i="4" s="1"/>
  <c r="S4218" i="4"/>
  <c r="T4218" i="4" s="1"/>
  <c r="S4378" i="4"/>
  <c r="T4378" i="4" s="1"/>
  <c r="S4414" i="4"/>
  <c r="T4414" i="4" s="1"/>
  <c r="S4167" i="4"/>
  <c r="T4167" i="4" s="1"/>
  <c r="S4233" i="4"/>
  <c r="T4233" i="4" s="1"/>
  <c r="S2454" i="4"/>
  <c r="T2454" i="4" s="1"/>
  <c r="S2817" i="4"/>
  <c r="T2817" i="4" s="1"/>
  <c r="S2546" i="4"/>
  <c r="T2546" i="4" s="1"/>
  <c r="S2594" i="4"/>
  <c r="T2594" i="4" s="1"/>
  <c r="S2501" i="4"/>
  <c r="T2501" i="4" s="1"/>
  <c r="S2966" i="4"/>
  <c r="T2966" i="4" s="1"/>
  <c r="S2995" i="4"/>
  <c r="T2995" i="4" s="1"/>
  <c r="S4116" i="4"/>
  <c r="T4116" i="4" s="1"/>
  <c r="S4384" i="4"/>
  <c r="T4384" i="4" s="1"/>
  <c r="S4200" i="4"/>
  <c r="T4200" i="4" s="1"/>
  <c r="S4363" i="4"/>
  <c r="T4363" i="4" s="1"/>
  <c r="S2586" i="4"/>
  <c r="T2586" i="4" s="1"/>
  <c r="S2670" i="4"/>
  <c r="T2670" i="4" s="1"/>
  <c r="S2413" i="4"/>
  <c r="T2413" i="4" s="1"/>
  <c r="S2539" i="4"/>
  <c r="T2539" i="4" s="1"/>
  <c r="S2621" i="4"/>
  <c r="T2621" i="4" s="1"/>
  <c r="S3385" i="4"/>
  <c r="T3385" i="4" s="1"/>
  <c r="S3172" i="4"/>
  <c r="T3172" i="4" s="1"/>
  <c r="S3119" i="4"/>
  <c r="T3119" i="4" s="1"/>
  <c r="S4169" i="4"/>
  <c r="T4169" i="4" s="1"/>
  <c r="S4172" i="4"/>
  <c r="T4172" i="4" s="1"/>
  <c r="S3122" i="4"/>
  <c r="T3122" i="4" s="1"/>
  <c r="S42" i="4"/>
  <c r="T42" i="4" s="1"/>
  <c r="S2558" i="4"/>
  <c r="T2558" i="4" s="1"/>
  <c r="S2606" i="4"/>
  <c r="T2606" i="4" s="1"/>
  <c r="S2517" i="4"/>
  <c r="T2517" i="4" s="1"/>
  <c r="S2870" i="4"/>
  <c r="T2870" i="4" s="1"/>
  <c r="S2862" i="4"/>
  <c r="T2862" i="4" s="1"/>
  <c r="S2868" i="4"/>
  <c r="T2868" i="4" s="1"/>
  <c r="S2604" i="4"/>
  <c r="T2604" i="4" s="1"/>
  <c r="S2566" i="4"/>
  <c r="T2566" i="4" s="1"/>
  <c r="S3375" i="4"/>
  <c r="T3375" i="4" s="1"/>
  <c r="S3355" i="4"/>
  <c r="T3355" i="4" s="1"/>
  <c r="S4088" i="4"/>
  <c r="T4088" i="4" s="1"/>
  <c r="S4131" i="4"/>
  <c r="T4131" i="4" s="1"/>
  <c r="S4316" i="4"/>
  <c r="T4316" i="4" s="1"/>
  <c r="S4364" i="4"/>
  <c r="T4364" i="4" s="1"/>
  <c r="S4240" i="4"/>
  <c r="T4240" i="4" s="1"/>
  <c r="S2910" i="4"/>
  <c r="T2910" i="4" s="1"/>
  <c r="S17" i="4"/>
  <c r="T17" i="4" s="1"/>
  <c r="S2819" i="4"/>
  <c r="T2819" i="4" s="1"/>
  <c r="S3079" i="4"/>
  <c r="T3079" i="4" s="1"/>
  <c r="S4234" i="4"/>
  <c r="T4234" i="4" s="1"/>
  <c r="S4330" i="4"/>
  <c r="T4330" i="4" s="1"/>
  <c r="S68" i="4"/>
  <c r="T68" i="4" s="1"/>
  <c r="S4266" i="4"/>
  <c r="T4266" i="4" s="1"/>
  <c r="S4591" i="4"/>
  <c r="T4591" i="4" s="1"/>
  <c r="S4043" i="4"/>
  <c r="T4043" i="4" s="1"/>
  <c r="S59" i="4"/>
  <c r="T59" i="4" s="1"/>
  <c r="S65" i="4"/>
  <c r="T65" i="4" s="1"/>
  <c r="S35" i="4"/>
  <c r="T35" i="4" s="1"/>
  <c r="S53" i="4"/>
  <c r="T53" i="4" s="1"/>
  <c r="S2556" i="4"/>
  <c r="T2556" i="4" s="1"/>
  <c r="S2467" i="4"/>
  <c r="T2467" i="4" s="1"/>
  <c r="S2872" i="4"/>
  <c r="T2872" i="4" s="1"/>
  <c r="S2407" i="4"/>
  <c r="T2407" i="4" s="1"/>
  <c r="S2650" i="4"/>
  <c r="T2650" i="4" s="1"/>
  <c r="S4359" i="4"/>
  <c r="T4359" i="4" s="1"/>
  <c r="S4309" i="4"/>
  <c r="T4309" i="4" s="1"/>
  <c r="S95" i="4"/>
  <c r="T95" i="4" s="1"/>
  <c r="S2818" i="4"/>
  <c r="T2818" i="4" s="1"/>
  <c r="S2460" i="4"/>
  <c r="T2460" i="4" s="1"/>
  <c r="S2569" i="4"/>
  <c r="T2569" i="4" s="1"/>
  <c r="S2674" i="4"/>
  <c r="T2674" i="4" s="1"/>
  <c r="S2965" i="4"/>
  <c r="T2965" i="4" s="1"/>
  <c r="S2831" i="4"/>
  <c r="T2831" i="4" s="1"/>
  <c r="S3000" i="4"/>
  <c r="T3000" i="4" s="1"/>
  <c r="S4318" i="4"/>
  <c r="T4318" i="4" s="1"/>
  <c r="S4278" i="4"/>
  <c r="T4278" i="4" s="1"/>
  <c r="S2593" i="4"/>
  <c r="T2593" i="4" s="1"/>
  <c r="S4282" i="4"/>
  <c r="T4282" i="4" s="1"/>
  <c r="S4361" i="4"/>
  <c r="T4361" i="4" s="1"/>
  <c r="S4214" i="4"/>
  <c r="T4214" i="4" s="1"/>
  <c r="S4317" i="4"/>
  <c r="T4317" i="4" s="1"/>
  <c r="S4472" i="4"/>
  <c r="T4472" i="4" s="1"/>
  <c r="S4429" i="4"/>
  <c r="T4429" i="4" s="1"/>
  <c r="S4228" i="4"/>
  <c r="T4228" i="4" s="1"/>
  <c r="S4409" i="4"/>
  <c r="T4409" i="4" s="1"/>
  <c r="S4413" i="4"/>
  <c r="T4413" i="4" s="1"/>
  <c r="S39" i="4"/>
  <c r="T39" i="4" s="1"/>
  <c r="S3319" i="4"/>
  <c r="T3319" i="4" s="1"/>
  <c r="S2906" i="4"/>
  <c r="T2906" i="4" s="1"/>
  <c r="S2411" i="4"/>
  <c r="T2411" i="4" s="1"/>
  <c r="S69" i="4"/>
  <c r="T69" i="4" s="1"/>
  <c r="S2447" i="4"/>
  <c r="T2447" i="4" s="1"/>
  <c r="S2581" i="4"/>
  <c r="T2581" i="4" s="1"/>
  <c r="S2700" i="4"/>
  <c r="T2700" i="4" s="1"/>
  <c r="S3395" i="4"/>
  <c r="T3395" i="4" s="1"/>
  <c r="S2990" i="4"/>
  <c r="T2990" i="4" s="1"/>
  <c r="S3187" i="4"/>
  <c r="T3187" i="4" s="1"/>
  <c r="S2615" i="4"/>
  <c r="T2615" i="4" s="1"/>
  <c r="S2557" i="4"/>
  <c r="T2557" i="4" s="1"/>
  <c r="S4269" i="4"/>
  <c r="T4269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tc={6F648639-BF70-468C-9887-AE906489420F}</author>
    <author>tc={8F712785-1C3C-4BE4-B4DF-47B71C1401C7}</author>
    <author>tc={652C0619-03A8-4A9B-817A-2D02C2F0F490}</author>
    <author>tc={D3BEDEC3-B578-45CA-AA83-4A850062CDB1}</author>
    <author>tc={11ADEB4C-BF56-4F22-970C-2B5BBDD9E2F0}</author>
    <author>tc={00120015-002C-480F-9D4B-009A0099006C}</author>
    <author>tc={0314D2B4-7DD7-48A7-807F-4A47299015A6}</author>
    <author>tc={AA4A10B1-FDD7-42AC-9C4D-C5644C6B1679}</author>
    <author>tc={345DE2C6-8276-4470-96FE-A91516E0DCD5}</author>
    <author>tc={920E66B7-EFC0-463D-9CE1-D372D1BAD343}</author>
    <author>tc={19A757E5-81A1-48CB-907F-5B6625D3B6B7}</author>
    <author>tc={EC0EFDFF-E066-494C-8DD4-600C4F2ED762}</author>
    <author>tc={88DE66A8-EE2E-42ED-92C7-9BC7A485ED50}</author>
    <author>tc={1C29326A-96D5-4BEB-B6D7-E6B3F58E67CD}</author>
  </authors>
  <commentList>
    <comment ref="AN4" authorId="0" shapeId="0" xr:uid="{6F648639-BF70-468C-9887-AE906489420F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Tm
</t>
      </text>
    </comment>
    <comment ref="BY4" authorId="1" shapeId="0" xr:uid="{8F712785-1C3C-4BE4-B4DF-47B71C1401C7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20 multas
</t>
      </text>
    </comment>
    <comment ref="AN5" authorId="2" shapeId="0" xr:uid="{652C0619-03A8-4A9B-817A-2D02C2F0F490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Tm
</t>
      </text>
    </comment>
    <comment ref="BI5" authorId="3" shapeId="0" xr:uid="{D3BEDEC3-B578-45CA-AA83-4A850062CDB1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Billones 
</t>
      </text>
    </comment>
    <comment ref="BI29" authorId="4" shapeId="0" xr:uid="{11ADEB4C-BF56-4F22-970C-2B5BBDD9E2F0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Billones 
</t>
      </text>
    </comment>
    <comment ref="BJ29" authorId="5" shapeId="0" xr:uid="{00120015-002C-480F-9D4B-009A0099006C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Usuario desconocido:
miles de millones 
</t>
      </text>
    </comment>
    <comment ref="BW29" authorId="6" shapeId="0" xr:uid="{0314D2B4-7DD7-48A7-807F-4A47299015A6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No reporta GRI pero si obligaciones tributarias, aplica?
</t>
      </text>
    </comment>
    <comment ref="BV33" authorId="7" shapeId="0" xr:uid="{AA4A10B1-FDD7-42AC-9C4D-C5644C6B1679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Reporta 285 proveedores locales pero no dice de cuántos en gral
</t>
      </text>
    </comment>
    <comment ref="BX33" authorId="8" shapeId="0" xr:uid="{345DE2C6-8276-4470-96FE-A91516E0DCD5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Pone los logos de los ODS pero no da ningún detalle claro
</t>
      </text>
    </comment>
    <comment ref="BK37" authorId="9" shapeId="0" xr:uid="{920E66B7-EFC0-463D-9CE1-D372D1BAD343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MM
</t>
      </text>
    </comment>
    <comment ref="BI38" authorId="10" shapeId="0" xr:uid="{19A757E5-81A1-48CB-907F-5B6625D3B6B7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Miles de millones 
</t>
      </text>
    </comment>
    <comment ref="AB43" authorId="11" shapeId="0" xr:uid="{EC0EFDFF-E066-494C-8DD4-600C4F2ED762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Reporta consumo de agua por c/1000 und producidas, no permite tener el dato completo
</t>
      </text>
    </comment>
    <comment ref="AN43" authorId="12" shapeId="0" xr:uid="{88DE66A8-EE2E-42ED-92C7-9BC7A485ED50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Da el dato kg/1000 unidades
</t>
      </text>
    </comment>
    <comment ref="AN87" authorId="13" shapeId="0" xr:uid="{1C29326A-96D5-4BEB-B6D7-E6B3F58E67CD}">
      <text>
        <t xml:space="preserve"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TM Tonelada métrica
</t>
      </text>
    </comment>
  </commentList>
</comments>
</file>

<file path=xl/sharedStrings.xml><?xml version="1.0" encoding="utf-8"?>
<sst xmlns="http://schemas.openxmlformats.org/spreadsheetml/2006/main" count="45528" uniqueCount="521">
  <si>
    <t>Posición en el ranking</t>
  </si>
  <si>
    <t>Razón social</t>
  </si>
  <si>
    <t xml:space="preserve">Macrosector </t>
  </si>
  <si>
    <t>Tipo de propiedad (Privada, Pública, Mixta)</t>
  </si>
  <si>
    <t>¿Es empresa familiar? Si/No</t>
  </si>
  <si>
    <t>¿Cotiza en bolsa? Si/No</t>
  </si>
  <si>
    <t>¿Multinacional? Si/No</t>
  </si>
  <si>
    <t>Año de fundación</t>
  </si>
  <si>
    <t>País de base principal (nacionalidad)</t>
  </si>
  <si>
    <t>Ingresos operacionales</t>
  </si>
  <si>
    <t xml:space="preserve">Ganancias </t>
  </si>
  <si>
    <t>Margen</t>
  </si>
  <si>
    <t>¿Tiene informe? Si/No</t>
  </si>
  <si>
    <t>Año del informe 2023/2024</t>
  </si>
  <si>
    <t>Enlace del reporte</t>
  </si>
  <si>
    <t>¿Tiene carta de presidencia? Si/No</t>
  </si>
  <si>
    <t xml:space="preserve">¿Tiene análisis de materialidad? Si/No </t>
  </si>
  <si>
    <t>¿Utiliza estándar GRI? Si/No</t>
  </si>
  <si>
    <t>¿Reporta emisiones GEI (GRI 305)?</t>
  </si>
  <si>
    <t>Alcance 1 en t CO2 eq</t>
  </si>
  <si>
    <t>Alcance 2 en t CO2 eq</t>
  </si>
  <si>
    <t>Alcance 3 en t CO2 eq</t>
  </si>
  <si>
    <t>Total emisiones reportadas</t>
  </si>
  <si>
    <t>¿Tiene meta de reducción de emisiones? Si/No</t>
  </si>
  <si>
    <t>¿Es carbononeutro? Si/no</t>
  </si>
  <si>
    <t>Acción climática (0-2)</t>
  </si>
  <si>
    <t>¿Reporta consumo energético (GRI 302)?</t>
  </si>
  <si>
    <t xml:space="preserve">Consumo total de la organización </t>
  </si>
  <si>
    <t>Consumo total de la organización UNIDAD</t>
  </si>
  <si>
    <t>Consumo total de la organización VALOR</t>
  </si>
  <si>
    <t>Consumo total de la organización (MJ)</t>
  </si>
  <si>
    <t>Evidencia diversidad en su matriz energética Si/no</t>
  </si>
  <si>
    <t>¿Reporta uso de agua (GRI 303)?</t>
  </si>
  <si>
    <t>Consumo total de agua</t>
  </si>
  <si>
    <t>Consumo total de agua UNIDAD</t>
  </si>
  <si>
    <t>Consumo total de agua VALOR</t>
  </si>
  <si>
    <t>Consumo total de agua (m³)</t>
  </si>
  <si>
    <t>Gestión del recurso hídrico (0-2)</t>
  </si>
  <si>
    <t>¿Reporta gestión de residuos (GRI 306)?</t>
  </si>
  <si>
    <t>Generación total de residuos en toneladas</t>
  </si>
  <si>
    <t>Iniciativas de economía circular (0-2)</t>
  </si>
  <si>
    <t>Gestión de biodiversidad Si/no</t>
  </si>
  <si>
    <t>Metas relacionadas a biodiversidad Si/no</t>
  </si>
  <si>
    <t>Cantidad total de empleados</t>
  </si>
  <si>
    <t>¿Informa sobre salud y seguridad laboral (GRI 403)?</t>
  </si>
  <si>
    <t>Días perdidos por enfermedad y accidente laboral</t>
  </si>
  <si>
    <t>Días perdidos por cada 100 empleados</t>
  </si>
  <si>
    <t>Proporción y detalle al informar prácticas DEI GRI 405 (0-2)</t>
  </si>
  <si>
    <t>Porcentaje de mujeres en junta directiva</t>
  </si>
  <si>
    <t xml:space="preserve">Porcentaje mujeres en organización </t>
  </si>
  <si>
    <t>Permiso marental con beneficio extralegal (Sí/no)</t>
  </si>
  <si>
    <t>¿Informa sobre inclusión laboral para personas con discapacidad?</t>
  </si>
  <si>
    <t xml:space="preserve">Porcentaje de personas con discapacidad empleadas </t>
  </si>
  <si>
    <t>¿Tiene programas para construcción de paz? (beneficios a poblaciones desplazadas, victimas de conflicto, excombatientes) Si/no</t>
  </si>
  <si>
    <t>¿Realiza inversión social en comunidades (GRI 413)?</t>
  </si>
  <si>
    <t>¿Se evidencia impacto positivo en comunidades locales? (0-2)</t>
  </si>
  <si>
    <t>¿Tiene indicadores de desarrollo del talento humano? Si/no</t>
  </si>
  <si>
    <t>Promedio de horas de formación mujeres (GRI 404)</t>
  </si>
  <si>
    <t>Promedio de horas de formación hombres (GRI 404)</t>
  </si>
  <si>
    <t>¿Reporta valor económico directo generado y distribuido (GRI 201-1)? Si/No</t>
  </si>
  <si>
    <t>Valor económico directo generado (ventas o ingresos)</t>
  </si>
  <si>
    <t>Valor económico distribuido</t>
  </si>
  <si>
    <t>Pago a proveedores</t>
  </si>
  <si>
    <t>Gastos operacionales</t>
  </si>
  <si>
    <t>Pago a accionistas</t>
  </si>
  <si>
    <t>Salarios y beneficios sociales</t>
  </si>
  <si>
    <t>Porcentaje de salarios y beneficios sobre VED</t>
  </si>
  <si>
    <t>Pagos a gobiernos</t>
  </si>
  <si>
    <t>Porcentaje de pagos a gobierno sobre VED</t>
  </si>
  <si>
    <t>Inversión en la comunidad</t>
  </si>
  <si>
    <t>Porcentaje de inversión en la comunidad sobre VED</t>
  </si>
  <si>
    <t>Valor económico retenido (VEC menos VED)</t>
  </si>
  <si>
    <t>¿Informa proporción de gasto en proveedores
locales (GRI 204-1)? Si/No</t>
  </si>
  <si>
    <t>¿Cuál es el porcentaje de proveeduría local?</t>
  </si>
  <si>
    <t>¿Reporta GRI 207 (prácticas fiscales)? Si/no</t>
  </si>
  <si>
    <t>¿Incluye mapeo de ODS? Si/No</t>
  </si>
  <si>
    <t>¿Reporta sanciones y multas? (Si/No) 206-1</t>
  </si>
  <si>
    <t>¿Nivel de políticas y compromisos éticos? (anticorrupción, canal de denuncias) 0-2</t>
  </si>
  <si>
    <t>Independencia en junta directiva (0-2)</t>
  </si>
  <si>
    <t>Información general</t>
  </si>
  <si>
    <t>Impacto ambiental</t>
  </si>
  <si>
    <t xml:space="preserve">Impacto social </t>
  </si>
  <si>
    <t>Impacto económico y gobernanza</t>
  </si>
  <si>
    <t>EPM</t>
  </si>
  <si>
    <t>Servicios</t>
  </si>
  <si>
    <t>Pública</t>
  </si>
  <si>
    <t>No</t>
  </si>
  <si>
    <t>Si</t>
  </si>
  <si>
    <t xml:space="preserve">Colombia </t>
  </si>
  <si>
    <t>https://www.epm.com.co/content/dam/epm/institucional/informes-de-sostenibilidad-historicos-/informe-sostenibilidad-2023.pdf</t>
  </si>
  <si>
    <t xml:space="preserve">No informa </t>
  </si>
  <si>
    <t>850943 MWh</t>
  </si>
  <si>
    <t>MWh</t>
  </si>
  <si>
    <t>19,522,715,000 m³</t>
  </si>
  <si>
    <t>m³</t>
  </si>
  <si>
    <t>No informa</t>
  </si>
  <si>
    <t>Emgesa</t>
  </si>
  <si>
    <t>Mixta</t>
  </si>
  <si>
    <t>https://www.enel.com.co/content/dam/enel-co/espa%C3%B1ol/sobre_enel/informes_sostenibiidad/2023/Informe-sostenibilidad-2023-mayo24.pdf</t>
  </si>
  <si>
    <t>1151377 GJ</t>
  </si>
  <si>
    <t>GJ</t>
  </si>
  <si>
    <t>25125280889 m3</t>
  </si>
  <si>
    <t>Claro</t>
  </si>
  <si>
    <t>Privada</t>
  </si>
  <si>
    <t>Brasil</t>
  </si>
  <si>
    <t>https://www.claro.com.co/portal/co/recursos/co/pdf/Informe_de_Sostenibilidad_Claro_2024.pdf</t>
  </si>
  <si>
    <t>2.203.265.675 MJ</t>
  </si>
  <si>
    <t>MJ</t>
  </si>
  <si>
    <t>137226 _x000D_ ML</t>
  </si>
  <si>
    <t>ML</t>
  </si>
  <si>
    <t>15.474.593.753</t>
  </si>
  <si>
    <t xml:space="preserve"> 771.386_x000D_</t>
  </si>
  <si>
    <t>Avianca</t>
  </si>
  <si>
    <t>https://static.avianca.com/media/l0rotatv/informe-de-responsabilidad-corporativa-2024.pdf</t>
  </si>
  <si>
    <t>68145 TJ</t>
  </si>
  <si>
    <t>TJ</t>
  </si>
  <si>
    <t>79103 m3</t>
  </si>
  <si>
    <t>5336709 USD</t>
  </si>
  <si>
    <t>5.209.319 USD</t>
  </si>
  <si>
    <t>559.596 USD</t>
  </si>
  <si>
    <t>3.879.748 USD</t>
  </si>
  <si>
    <t>681.284 USD</t>
  </si>
  <si>
    <t>88691 USD</t>
  </si>
  <si>
    <t>127.390 USD</t>
  </si>
  <si>
    <t>Cenit</t>
  </si>
  <si>
    <t>Colombia</t>
  </si>
  <si>
    <t>https://cenit-transporte.com/wp-content/uploads/2025/03/INFORME-SOSTENIBILIDAD-CENIT-2024-VF-1.pdf</t>
  </si>
  <si>
    <t>537504,18 MwH</t>
  </si>
  <si>
    <t>155997 m3</t>
  </si>
  <si>
    <t>Telefónica</t>
  </si>
  <si>
    <t>España</t>
  </si>
  <si>
    <t>https://www.telefonica.co/wp-content/uploads/sites/4/2025/05/INFORME-DE-SEGUIMIENTO-FINANCIACION-SOSTENIBLE-2024.pdf</t>
  </si>
  <si>
    <t>284394 MWh</t>
  </si>
  <si>
    <t>163167 M3</t>
  </si>
  <si>
    <t>Celsia</t>
  </si>
  <si>
    <t>https://www.celsia.com/wp-content/uploads/2025/05/RI-Celsia-2024-final_13052025.pdf</t>
  </si>
  <si>
    <t>1.323.006,27 MWh</t>
  </si>
  <si>
    <t xml:space="preserve">0,30812 MMm3
</t>
  </si>
  <si>
    <t>Mm³</t>
  </si>
  <si>
    <t>Isagen</t>
  </si>
  <si>
    <t>https://www.isagen.com.co/documents/20123/34941/CompletoInformeGestion2024.pdf</t>
  </si>
  <si>
    <t/>
  </si>
  <si>
    <t>58819,8 m3</t>
  </si>
  <si>
    <t>Oleoducto Central (Ocensa)</t>
  </si>
  <si>
    <t>https://www.ocensa.com.co/docs/informe/informe-gestion-sostenibilidad-2024-ocensa.pdf</t>
  </si>
  <si>
    <t>6913610943 MJ</t>
  </si>
  <si>
    <t>29,11 ML</t>
  </si>
  <si>
    <t>1462648 miles de USD</t>
  </si>
  <si>
    <t>647877 miles de USD</t>
  </si>
  <si>
    <t>175522 miles de USD</t>
  </si>
  <si>
    <t>26136 miles de USD</t>
  </si>
  <si>
    <t>438647 miles de USD</t>
  </si>
  <si>
    <t>7572 miles de USD</t>
  </si>
  <si>
    <t>1253418 miles de USD</t>
  </si>
  <si>
    <t>ISA</t>
  </si>
  <si>
    <t>https://isaasprods-d87AC36cb809c1f43d1f1-endpoint.azureedge.net/blobisaasprods27f2ae9b77/wp-content/uploads/2025/03/Reporte-Integrado-ISA-2024-marzo.pdf</t>
  </si>
  <si>
    <t>80329 MWh</t>
  </si>
  <si>
    <t>0,153 mio.m3</t>
  </si>
  <si>
    <t>GEB</t>
  </si>
  <si>
    <t>https://www.grupoenergiabogota.com/content/download/50163/file/REPORTE%20INTEGRADO%20%20SOSTENIBILIDAD%202024_vf.pdf</t>
  </si>
  <si>
    <t>4552549 GJ</t>
  </si>
  <si>
    <t>28066 m3</t>
  </si>
  <si>
    <t>Tigo</t>
  </si>
  <si>
    <t>Suecia</t>
  </si>
  <si>
    <t>https://comunicacionestigo.com/informegestion/2024/</t>
  </si>
  <si>
    <t>613856 GJ</t>
  </si>
  <si>
    <t>Teleperformance</t>
  </si>
  <si>
    <t>Francia</t>
  </si>
  <si>
    <t>https://www.tp.com/media/ym0pt3df/tp_integrated_report_2024.pdf</t>
  </si>
  <si>
    <t>20240694 kW</t>
  </si>
  <si>
    <t>kWh</t>
  </si>
  <si>
    <t>113,93 ML</t>
  </si>
  <si>
    <t>Gases del Caribe</t>
  </si>
  <si>
    <t>https://gascaribe.com/wp-content/uploads/2025/03/GC-Informe-de-Gestion-2024-FINAL-PARA-FIRMA.pdf</t>
  </si>
  <si>
    <t>13393 GJ</t>
  </si>
  <si>
    <t>16,05 ML</t>
  </si>
  <si>
    <t>LATAM</t>
  </si>
  <si>
    <t>Chile</t>
  </si>
  <si>
    <t>https://www.latamairlinesgroup.net/static-files/45a94e77-8c52-4604-9214-0888599f4478</t>
  </si>
  <si>
    <t>53562 MWh</t>
  </si>
  <si>
    <t>261600 m3</t>
  </si>
  <si>
    <t>13176123 miles de USD</t>
  </si>
  <si>
    <t>12491769 miles de USD</t>
  </si>
  <si>
    <t>9561518 miles de USD</t>
  </si>
  <si>
    <t>1175042 miles de USD</t>
  </si>
  <si>
    <t>1738474 miles de USD</t>
  </si>
  <si>
    <t>16489 miles de USD</t>
  </si>
  <si>
    <t>246 miles de USD</t>
  </si>
  <si>
    <t>Promigas</t>
  </si>
  <si>
    <t>https://gestion2024.promigas.com/recursos/docs/informe-integrado-gestion-2024.pdf</t>
  </si>
  <si>
    <t>376361 MWh</t>
  </si>
  <si>
    <t>wm</t>
  </si>
  <si>
    <t>92 ML</t>
  </si>
  <si>
    <t>Mercado Libre</t>
  </si>
  <si>
    <t>Argentina</t>
  </si>
  <si>
    <t>https://cdn.sustentabilidadmercadolibre.com/REPORTE_DE_IMPACTO_2024_MELI_4889d4c708.pdf</t>
  </si>
  <si>
    <t>2498710 KWh</t>
  </si>
  <si>
    <t>1026472 lts</t>
  </si>
  <si>
    <t>L</t>
  </si>
  <si>
    <t>Rappi</t>
  </si>
  <si>
    <t>No tiene</t>
  </si>
  <si>
    <t>Vanti</t>
  </si>
  <si>
    <t>https://downloads.ctfassets.net/3brzg7q3bvg1/1VmyikiU0Fx0dlGui9IMJZ/8838d29d29b5a75ce5d17b748bb0e02e/INFORME_ASG_GRUPO_VANTI_2024.pdf</t>
  </si>
  <si>
    <t>80656,91 GJ</t>
  </si>
  <si>
    <t>Bancolombia</t>
  </si>
  <si>
    <t>https://www.grupobancolombia.com/wcm/connect/www.grupobancolombia.com15880/acd530a6-81e7-44cf-b014-9f518907e7d6/Descargar_informe_es.pdf?MOD=AJPERES&amp;CVID=prFw0b4</t>
  </si>
  <si>
    <t>332874587 MJ</t>
  </si>
  <si>
    <t>Banco de Bogotá</t>
  </si>
  <si>
    <t>https://www.bancodebogota.com/s/banco-de-bogota/pdf/nuestra-organizacion/sostenibilidad/2024/bdb-informe-de-gestion-y-sostenibilidad-2024.pdf</t>
  </si>
  <si>
    <t>21.341 MWh</t>
  </si>
  <si>
    <t>57,26 ML</t>
  </si>
  <si>
    <t>Davivienda</t>
  </si>
  <si>
    <t>https://ir.davivienda.com/wp-content/uploads/2025/03/Davivienda-Informe-Anual-2024.pdf</t>
  </si>
  <si>
    <t>26353 MWh</t>
  </si>
  <si>
    <t>59 ML</t>
  </si>
  <si>
    <t>Reficar</t>
  </si>
  <si>
    <t>Manufactura</t>
  </si>
  <si>
    <t>https://www.refineriadecartagena.com.co/Informe%20de%20Gesti%C3%B3n%20y%20Sostenibilidad%202024.pdf</t>
  </si>
  <si>
    <t xml:space="preserve">No </t>
  </si>
  <si>
    <t>informa</t>
  </si>
  <si>
    <t>8.301.661 m3</t>
  </si>
  <si>
    <t>6.054,1 MUSD</t>
  </si>
  <si>
    <t>387,6 MUSD</t>
  </si>
  <si>
    <t>469,9 MUSD</t>
  </si>
  <si>
    <t>1,1 MUSD</t>
  </si>
  <si>
    <t>3,2 MUSD</t>
  </si>
  <si>
    <t>Bavaria (Kopps)</t>
  </si>
  <si>
    <t>https://www.bavaria.co/sites/g/files/seuoyk1666/files/2024-05/Resumen%20Digital-InformedeSostenibilidad-2023-.pdf</t>
  </si>
  <si>
    <t>Coca Cola- Femsa</t>
  </si>
  <si>
    <t>México</t>
  </si>
  <si>
    <t>https://coca-colafemsa.com/wp-content/uploads/2025/04/informe_integrado_KOF-II-2024-ESP.pdf</t>
  </si>
  <si>
    <t>3,922.21 TJ</t>
  </si>
  <si>
    <t xml:space="preserve"> 23.97_x000D_ mML</t>
  </si>
  <si>
    <t>Italcol</t>
  </si>
  <si>
    <t>Postobón</t>
  </si>
  <si>
    <t>https://www.postobon.com/sites/default/files/informe_sostenibilidad_postobon_2024.pdf</t>
  </si>
  <si>
    <t>2.176 millones MJ</t>
  </si>
  <si>
    <t>2703,16 ML</t>
  </si>
  <si>
    <t>Alimentos Carnicos (Grupo Nutresa)</t>
  </si>
  <si>
    <t>https://data.gruponutresa.com/informes/informe-de-sostenibilidad-2024-grupo-nutresa.pdf</t>
  </si>
  <si>
    <t>3262 TJ</t>
  </si>
  <si>
    <t>18.477.000 m3</t>
  </si>
  <si>
    <t>1046 miles de millones COP</t>
  </si>
  <si>
    <t>ES Windows</t>
  </si>
  <si>
    <t>Estados Unidos</t>
  </si>
  <si>
    <t>https://eswindows.com/wp-content/uploads/2024/08/Informe-de-sostenibilidad-2023-ESP..pdf</t>
  </si>
  <si>
    <t>17.268,19 Mw</t>
  </si>
  <si>
    <t>1081,72 ML</t>
  </si>
  <si>
    <t>497393 miles de USD</t>
  </si>
  <si>
    <t>414478 miles de USD</t>
  </si>
  <si>
    <t>306756 miles de USD</t>
  </si>
  <si>
    <t>20774 miles de USD</t>
  </si>
  <si>
    <t>73044 miles de USD</t>
  </si>
  <si>
    <t>13399 miles de USD</t>
  </si>
  <si>
    <t>505 miles de USD</t>
  </si>
  <si>
    <t>82915 miles de USD</t>
  </si>
  <si>
    <t>Grupo Diana</t>
  </si>
  <si>
    <t>Renault</t>
  </si>
  <si>
    <t>https://cdn-prensa.renault.com.co/wp-content/uploads/2025/04/06161743/Reporte-de-Sostenibilidad-2024.pdf</t>
  </si>
  <si>
    <t>16661MWh</t>
  </si>
  <si>
    <t>85440 m3</t>
  </si>
  <si>
    <t>Colgate</t>
  </si>
  <si>
    <t>https://www.colgatepalmolive.com/content/dam/cp-sites/corporate/corporate/common/pdf/sustainability/colgate-palmolive-sustainability-and-social-impact-final-report-2023.pdf#page=8</t>
  </si>
  <si>
    <t>Esenttia</t>
  </si>
  <si>
    <t>https://www.esenttia.co/wp-content/uploads/2025/06/Informe-de-sostenibilidad-Esenttia-2024.pdf</t>
  </si>
  <si>
    <t>8517360,91 kWh</t>
  </si>
  <si>
    <t>875,4 Mm3</t>
  </si>
  <si>
    <t>5765666726403</t>
  </si>
  <si>
    <t>POLLOS EL BUCANERO S.A. (Cargill)</t>
  </si>
  <si>
    <t>Colombina</t>
  </si>
  <si>
    <t>https://colombina.com/uploads/custom-page/PDF2025/Informe%20de%20Sostenibilidad%202024.pdf</t>
  </si>
  <si>
    <t>259656704 kWh</t>
  </si>
  <si>
    <t>723 ML</t>
  </si>
  <si>
    <t>Alpina</t>
  </si>
  <si>
    <t>https://flip.julius2grow.com/books/vsyp/</t>
  </si>
  <si>
    <t>53267527 kWh</t>
  </si>
  <si>
    <t>1566719 m3</t>
  </si>
  <si>
    <t>Pepsico</t>
  </si>
  <si>
    <t>https://www.pepsico.com/docs/default-source/sustainability-and-esg-topics/2023-esg-summary/overview-of-pepsicos-2023-esg-summary.pdf?sfvrsn=4dcbAC3de_10</t>
  </si>
  <si>
    <t xml:space="preserve">No importa </t>
  </si>
  <si>
    <t>Nestle</t>
  </si>
  <si>
    <t>Suiza</t>
  </si>
  <si>
    <t>https://co.factory.nestle.com/sites/g/files/pydnoa531/files/2024-12/Informe%20Nestl%C3%A9%202024%20%28Versi%C3%B3n%20Final%205.0%29_1%20%281%29.pdf</t>
  </si>
  <si>
    <t>Productos Familia (Essity)</t>
  </si>
  <si>
    <t>https://assets.www.essity.com/essity/Essity_AR24_Eng.pdf</t>
  </si>
  <si>
    <t>Compañía Nacional de Chocolates</t>
  </si>
  <si>
    <t>https://chocolates.com.co/wp-content/uploads/2025/06/informe2025chocolate-1.pdf</t>
  </si>
  <si>
    <t>BEL STAR S.A.</t>
  </si>
  <si>
    <t>https://www.belcorp.biz/blog/informe-de-sostenibilidad-2023/</t>
  </si>
  <si>
    <t>93,22 ML</t>
  </si>
  <si>
    <t>Cementos Argos</t>
  </si>
  <si>
    <t>https://argos.co/wp-content/uploads/2025/02/Reporte-Integrado-2024.pdf</t>
  </si>
  <si>
    <t>3577982,79 m3</t>
  </si>
  <si>
    <t>Yamaha</t>
  </si>
  <si>
    <t>Japón</t>
  </si>
  <si>
    <t>https://www.incolmotos-yamaha.com.co/distribuidor/wp-content/uploads/2025/03/Informe-de-Sostenibilidad-2024-ICOLMOTOS_com.pdf</t>
  </si>
  <si>
    <t>CARTON DE COLOMBIA S.A. (Smurfit Kappa)</t>
  </si>
  <si>
    <t>https://www.smurfitkappa.com/co/-/m/files/publications---global/sr-2024-downloads/smurfit_westrock_sustainability_report_2024.pdf?rev=-1</t>
  </si>
  <si>
    <t>YARA COLOMBIA S.A.</t>
  </si>
  <si>
    <t>Noruega</t>
  </si>
  <si>
    <t>https://www.yara.com/siteassets/investors/057-reports-and-presentations/annual-reports/2024/yara-integrated-report-2024.pdf?_gl=1*492ash*_up*MQ..*_ga*MzQ1OTUwNTkzLjE3NTM3NTkzNDc.*_ga_FJB1LTWP77*czE3NTM3NTkzNDckbzEkZzAkdDE3NTM3NTkzNDckajYwJGwwJGgzNjI1Njg4MjI.*_ga_W5MJZ2GTWV*czE3NTM3NTkzNDckbzEkZzAkdDE3NTM3NTkzNDckajYwJGwwJGgw</t>
  </si>
  <si>
    <t>Riopaila Castilla</t>
  </si>
  <si>
    <t>https://isyg2024.riopailacastilla.co/</t>
  </si>
  <si>
    <t>99757 MWh</t>
  </si>
  <si>
    <t>46982 ML</t>
  </si>
  <si>
    <t>Haceb</t>
  </si>
  <si>
    <t>https://www.hacebco.vtexcommercestable.com.br/api/dataentities/VS/documents/29007e92-04ec-11f0-b37f-ca12f007d6ad/videos/attachments/HacebReporte.pdf</t>
  </si>
  <si>
    <t>76961610000 Joules</t>
  </si>
  <si>
    <t>J</t>
  </si>
  <si>
    <t>51986 m3</t>
  </si>
  <si>
    <t>General Motors</t>
  </si>
  <si>
    <t>https://www.gm.com/content/dam/company/docs/us/en/gmcom/company/GM_2023_SR.pdf</t>
  </si>
  <si>
    <t>Terpel</t>
  </si>
  <si>
    <t>Comercio</t>
  </si>
  <si>
    <t>https://www.terpel.com/var/site/storage/original/application/ff26e265b088143dfa34932054b8791a.pdf</t>
  </si>
  <si>
    <t>1642458,47 GJ</t>
  </si>
  <si>
    <t>449,2 ML</t>
  </si>
  <si>
    <t>D1</t>
  </si>
  <si>
    <t>https://d1.com.co/wp-content/uploads/INFORME_DE_SOSTENIBILIDAD_D1_2023_2.pdf</t>
  </si>
  <si>
    <t>228.512.343 KWh</t>
  </si>
  <si>
    <t>6501695 m3</t>
  </si>
  <si>
    <t>Éxito</t>
  </si>
  <si>
    <t>https://www.grupoexito.com.co/es/Informe-de-Sostenibilidad-2024.pdf</t>
  </si>
  <si>
    <t>360902,77 MWh</t>
  </si>
  <si>
    <t>2309000 m3</t>
  </si>
  <si>
    <t>ARA</t>
  </si>
  <si>
    <t>Corbeta</t>
  </si>
  <si>
    <t>Primax</t>
  </si>
  <si>
    <t>Perú</t>
  </si>
  <si>
    <t>https://www.primax.com.co/pdf/20250507/Informe%20de%20Sostenibilidad%20Primax%202024.pdf</t>
  </si>
  <si>
    <t>17547413508717,90 J</t>
  </si>
  <si>
    <t>Olímpica</t>
  </si>
  <si>
    <t>https://olimpica.vteximg.com.br/arquivos/Informe-de-Gestion-2022-RGB.pdf</t>
  </si>
  <si>
    <t>Sodimac (Homecenter)</t>
  </si>
  <si>
    <t>https://images.sodimac.com/v3/assets/blt2f8082df109cfbfb/blt9ae35c89c15d1bff/rs-sodimac-2024</t>
  </si>
  <si>
    <t>72.909.490 kWh</t>
  </si>
  <si>
    <t>226.339 m3</t>
  </si>
  <si>
    <t>Chevron</t>
  </si>
  <si>
    <t>https://www.chevron.com/newsroom/media/publications/corporate-sustainability-highlights</t>
  </si>
  <si>
    <t>Cruz Verde</t>
  </si>
  <si>
    <t>https://downloads.ctfassets.net/1weu96fhrx5b/513425OIyWcIm0pnw2cznm/0f345bbc15c830c0c6f1dce33a10e29e/IS_CRUZ_VERDE_2024_Final.pdf</t>
  </si>
  <si>
    <t>18.396.091 kWh</t>
  </si>
  <si>
    <t>56.315 m3</t>
  </si>
  <si>
    <t>Trafigura (Petroleum)</t>
  </si>
  <si>
    <t>https://www.trafigura.com/media/2c1ovyh3/2024_trafigura_sustainability_report.pdf</t>
  </si>
  <si>
    <t>Biomax</t>
  </si>
  <si>
    <t>Cencosud</t>
  </si>
  <si>
    <t>https://www.cencosud.com/cencosud/site/docs/20250410/20250410124319/memoria_2024_cencosud.pdf</t>
  </si>
  <si>
    <t>Toyota</t>
  </si>
  <si>
    <t>https://www.toyota.com.co/wp-content/uploads/2024/07/Informe_sostenibilidad_2023_Toyota.pdf</t>
  </si>
  <si>
    <t>195.508,39 kWh</t>
  </si>
  <si>
    <t>Distracom</t>
  </si>
  <si>
    <t>Samsung</t>
  </si>
  <si>
    <t>Corea del Sur</t>
  </si>
  <si>
    <t>https://www.samsung.com/global/sustainability/media/pdf/Samsung_Electronics_Sustainability_Report_2025_ENG.pdf</t>
  </si>
  <si>
    <t>Tecnoquimicas</t>
  </si>
  <si>
    <t>Petromil</t>
  </si>
  <si>
    <t>Suramerica Comercial (Dollar City)</t>
  </si>
  <si>
    <t>El Salvador</t>
  </si>
  <si>
    <t>Pricesmart</t>
  </si>
  <si>
    <t>https://s202.q4cdn.com/888601813/files/doc_financials/2024/sr/PriceSmart-Reporte-Sostenibilidad-FY2024.pdf</t>
  </si>
  <si>
    <t>187,467 MWh</t>
  </si>
  <si>
    <t>57.96 ML</t>
  </si>
  <si>
    <t>Falabella</t>
  </si>
  <si>
    <t>https://falabellaretail.falabella.com/wp-content/uploads/2025/05/OR_REPORTE_FALABELLA_2024_v4.pdf</t>
  </si>
  <si>
    <t>41,2GWh</t>
  </si>
  <si>
    <t>GWh</t>
  </si>
  <si>
    <t>Uniban</t>
  </si>
  <si>
    <t>https://uniban.com/sostenibilidad/wp-content/uploads/Reporte_Sostenibilidad_2024_Uniban.pdf</t>
  </si>
  <si>
    <t>15000594KWh</t>
  </si>
  <si>
    <t>145790m3</t>
  </si>
  <si>
    <t>Sucafina</t>
  </si>
  <si>
    <t>https://group.sucafina.com/making-impact-2023/</t>
  </si>
  <si>
    <t>CI Eslop</t>
  </si>
  <si>
    <t>Unilever</t>
  </si>
  <si>
    <t>Reino Unido y Países Bajos</t>
  </si>
  <si>
    <t>Mazda</t>
  </si>
  <si>
    <t>https://www.mazda.com/content/dam/mazda/corporate/mazda-com/en/pdf/sustainability/report/2024e_all.pdf</t>
  </si>
  <si>
    <t>Amarilo</t>
  </si>
  <si>
    <t>Construcción</t>
  </si>
  <si>
    <t>https://media1.amarilo.com.co/website/s3fs-public/informes/2025-03/Amarilo-IS-2025-VF-pagina-web_0.pdf</t>
  </si>
  <si>
    <t>4211930KWh</t>
  </si>
  <si>
    <t>283322m3</t>
  </si>
  <si>
    <t>AUTOPISTA RIO MAGDALENA SAS</t>
  </si>
  <si>
    <t>https://www.autopistamagdalena.com.co/wp-content/uploads/2025/07/Informe-De-Sostenibilidad-Version-Espanol-2024.pdf</t>
  </si>
  <si>
    <t>671195KWh</t>
  </si>
  <si>
    <t>134,78ML</t>
  </si>
  <si>
    <t>CONSTRUCTORA CAPITAL BOGOTA SAS</t>
  </si>
  <si>
    <t>https://www.constructoracapital.com/docs/informe-sostenibilidad-capital-2024.pdf</t>
  </si>
  <si>
    <t>CONSTRUCCIONES EL CONDOR S.A</t>
  </si>
  <si>
    <t>https://elcondor.com/wp-content/uploads/2025/03/INFORME-DE-GESTION_2024_FINAL.pdf</t>
  </si>
  <si>
    <t>MARVAL S.A.S.</t>
  </si>
  <si>
    <t>https://marval.com.co/wp-content/uploads/2025/07/INFORME-DE-SOSTENIBILIDAD-2.0-2024_compressed.pdf</t>
  </si>
  <si>
    <t>6884273KWh</t>
  </si>
  <si>
    <t>ARQUITECTURA Y CONCRETO</t>
  </si>
  <si>
    <t>CONCESIONARIA VIAL UNIÓN DEL SUR SAS</t>
  </si>
  <si>
    <t>https://uniondelsur.co/documents/119940655/166349944/INFORME+DE+SOSTENIBILIDAD+2024.pdf/c425a810-73a8-daa8-7ada-fb14b613cb71?version=1.0&amp;t=1744753021715null</t>
  </si>
  <si>
    <t>1205237,42KWh</t>
  </si>
  <si>
    <t>12929m3</t>
  </si>
  <si>
    <t>ISMOCOL SA</t>
  </si>
  <si>
    <t>CONSTRUCTORA COLPATRIA  SAS</t>
  </si>
  <si>
    <t>https://cdn.constructoracolpatria.com/docs/_Informe+de+sostenibilidad+2024+VF+(Definitivo+2.0).pdf</t>
  </si>
  <si>
    <t>Conconcreto</t>
  </si>
  <si>
    <t>https://conconcreto.com/wp-content/uploads/2024/02/Informe-de-Sostenibilidad-2023-2024.pdf?_t=1711481782</t>
  </si>
  <si>
    <t>1033860KWh</t>
  </si>
  <si>
    <t>3791m3</t>
  </si>
  <si>
    <t>Ecopetrol</t>
  </si>
  <si>
    <t>Minero</t>
  </si>
  <si>
    <t>https://files.ecopetrol.com.co/web/esp/agAC3025/IIG-Ecopetrol-2024.pdf</t>
  </si>
  <si>
    <t>8212 GWh</t>
  </si>
  <si>
    <t>16,7 Mm3</t>
  </si>
  <si>
    <t>Drummond</t>
  </si>
  <si>
    <t>https://www.drummondltd.com/wp-content/uploads/2024/10/Informe-de-Sostenibilidad-2023-Drummond-Ltd-20241024.pdf</t>
  </si>
  <si>
    <t>2843646,07 GJ</t>
  </si>
  <si>
    <t>Cerrejón</t>
  </si>
  <si>
    <t>Reino Unido / Suiza</t>
  </si>
  <si>
    <t>https://www.cerrejon.com/sites/default/files/2025-06/informe-sostenibilidad-2024.pdf</t>
  </si>
  <si>
    <t>9,796ML</t>
  </si>
  <si>
    <t>8,707,119,488</t>
  </si>
  <si>
    <t>7,462,132,983</t>
  </si>
  <si>
    <t>20,100,724</t>
  </si>
  <si>
    <t>Verano energy</t>
  </si>
  <si>
    <t>Canadá</t>
  </si>
  <si>
    <t>Frontera Energy</t>
  </si>
  <si>
    <t>https://www.fronteraenergy.ca/wp-content/uploads/frontera_mx_2024_ESPv_3_compressed.pdf</t>
  </si>
  <si>
    <t>1120340 MWh</t>
  </si>
  <si>
    <t>276755m3</t>
  </si>
  <si>
    <t>SierraCol Energy</t>
  </si>
  <si>
    <t>Islas Caimán / EE.UU</t>
  </si>
  <si>
    <t>https://sierracolenergy.com/cms/uploads/Informe_de_Sostenibilidad_2024_Sierra_Col_Energy_46fc8bd3c8.pdf</t>
  </si>
  <si>
    <t>3840TJ</t>
  </si>
  <si>
    <t>128423ML</t>
  </si>
  <si>
    <t>Hocol</t>
  </si>
  <si>
    <t>https://www.hocol.com.co/file-download/download/public/16074</t>
  </si>
  <si>
    <t>381016080kWh</t>
  </si>
  <si>
    <t>22573,94 ML</t>
  </si>
  <si>
    <t>629,79 MMUSD</t>
  </si>
  <si>
    <t>798,47 MMUSD</t>
  </si>
  <si>
    <t>586 MMUSD</t>
  </si>
  <si>
    <t>212,47 MMUSD</t>
  </si>
  <si>
    <t>168,68 MMUSD</t>
  </si>
  <si>
    <t>Geopark</t>
  </si>
  <si>
    <t>https://www.geo-park.com/wp-content/uploads/2025/04/Reporte-SPEED-Sostenibilidad-2024.pdf</t>
  </si>
  <si>
    <t>942846100kWh</t>
  </si>
  <si>
    <t>25698941,8 m3</t>
  </si>
  <si>
    <t>660,8 MMUSD</t>
  </si>
  <si>
    <t>557 MMUSD</t>
  </si>
  <si>
    <t>224,2 MMUSD</t>
  </si>
  <si>
    <t>145,2 MMUSD</t>
  </si>
  <si>
    <t>57,8 MMUSD</t>
  </si>
  <si>
    <t>60,5 MMUSD</t>
  </si>
  <si>
    <t>66,8 MMUSD</t>
  </si>
  <si>
    <t>2,5 MMUSD</t>
  </si>
  <si>
    <t>103,8 MMUSD</t>
  </si>
  <si>
    <t>Gran Tierra Energy</t>
  </si>
  <si>
    <t>https://www.grantierra.com/books/2024-esg-es/index.html#page=1</t>
  </si>
  <si>
    <t>374837615kWh</t>
  </si>
  <si>
    <t>134086000m3</t>
  </si>
  <si>
    <t>689,6 MMUSD</t>
  </si>
  <si>
    <t>490 MMUSD</t>
  </si>
  <si>
    <t>0 MMUSD</t>
  </si>
  <si>
    <t>43,1 MMUSD</t>
  </si>
  <si>
    <t>213,8 MMUSD</t>
  </si>
  <si>
    <t>18,4 MMUSD</t>
  </si>
  <si>
    <t>C.I Prodeco</t>
  </si>
  <si>
    <t>https://www.grupoprodeco.com.co/.rest/api/v1/documents/534d0fa530cd72667ab58f22742c7f77/Grupo+Prodeco_Informe+de+Gestio%CC%81n+2023.pdf</t>
  </si>
  <si>
    <t>AVSA</t>
  </si>
  <si>
    <t>Agropecuario</t>
  </si>
  <si>
    <t>https://avsasa.com/wp-content/uploads/2025/05/Informe-sostenibilidad-ano-2024.pdf</t>
  </si>
  <si>
    <t>Sunshine Bouquet</t>
  </si>
  <si>
    <t>https://ungc-production.s3.us-west-2.amazonaws.com/attachments/cop_2022/511328/original/INFORME%20DE%20SOSTENIBILIDAD%20A%20DIC%202021.pdf?1650922771</t>
  </si>
  <si>
    <t>AVICOLA EL MADROÑO SA</t>
  </si>
  <si>
    <t>Aliar</t>
  </si>
  <si>
    <t>https://www.aliar.com.co/wp-content/uploads/2024/08/Informe-de-Sostenibilidad-Aliar-2023.pdf</t>
  </si>
  <si>
    <t>38269809,72 kW/h</t>
  </si>
  <si>
    <t>2375,44 ML</t>
  </si>
  <si>
    <t>INCUBADORA SANTANDER S.A. (Huevos Kikes)</t>
  </si>
  <si>
    <t>Grupo Bios</t>
  </si>
  <si>
    <t>https://issuu.com/grupobios_colombia/docs/informe_de_gesti_n_grupo_bios_2023</t>
  </si>
  <si>
    <t>Pilar</t>
  </si>
  <si>
    <t>Nombre</t>
  </si>
  <si>
    <t>Descripción</t>
  </si>
  <si>
    <t>Macrosector</t>
  </si>
  <si>
    <t>Ponderación</t>
  </si>
  <si>
    <t>Pilar 1</t>
  </si>
  <si>
    <t>Transparencia y Gobierno de la Sostenibilidad</t>
  </si>
  <si>
    <t>Este pilar evalúa el compromiso estratégico y la seriedad con la que la organización aborda y comunica la sostenibilidad. Es la base de todo el modelo.</t>
  </si>
  <si>
    <t>Acción Climática y Energía</t>
  </si>
  <si>
    <t>Pilar 2</t>
  </si>
  <si>
    <t>Este pilar agrupa todas las variables relacionadas con la gestión de emisiones de gases de efecto invernadero (GEI) y el consumo energético, que son dos caras de la misma moneda.</t>
  </si>
  <si>
    <t>Gestión de Recursos Naturales y Circularidad</t>
  </si>
  <si>
    <t>Pilar 3</t>
  </si>
  <si>
    <t>Este pilar se enfoca en el impacto ambiental más allá del clima, incluyendo la gestión del agua, los residuos y la protección de los ecosistemas.</t>
  </si>
  <si>
    <t>Capital Humano: Bienestar y Desarrollo</t>
  </si>
  <si>
    <t>Pilar 4</t>
  </si>
  <si>
    <t>Este pilar se centra en el principal grupo de interés interno: los empleados. Evalúa las condiciones laborales, la seguridad y la inversión en su crecimiento.</t>
  </si>
  <si>
    <t>Diversidad, Equidad e Inclusión (DEI)</t>
  </si>
  <si>
    <t>Pilar 5</t>
  </si>
  <si>
    <t>Debido a su creciente materialidad, el pilar de DEI se separa para dar un énfasis específico a cómo la empresa fomenta un entorno de trabajo inclusivo y equitativo.</t>
  </si>
  <si>
    <t>Impacto Económico, Social y Comunitario</t>
  </si>
  <si>
    <t>Pilar 6</t>
  </si>
  <si>
    <t>Este pilar evalúa la relación de la empresa con sus comunidades externas y su contribución a la sociedad en general.</t>
  </si>
  <si>
    <t>Variable</t>
  </si>
  <si>
    <t>Bloque</t>
  </si>
  <si>
    <t>Tipo_variable</t>
  </si>
  <si>
    <t>boolean</t>
  </si>
  <si>
    <t>negativo</t>
  </si>
  <si>
    <t>positivo</t>
  </si>
  <si>
    <t>scale</t>
  </si>
  <si>
    <t>Valor</t>
  </si>
  <si>
    <t>Max</t>
  </si>
  <si>
    <t>Min</t>
  </si>
  <si>
    <t>Nombre Pilar</t>
  </si>
  <si>
    <t>Ponderación Materialidad</t>
  </si>
  <si>
    <t>Valoración</t>
  </si>
  <si>
    <t>valoracionPonderada</t>
  </si>
  <si>
    <t>Máx. de Valor</t>
  </si>
  <si>
    <t>Mín. de Valor2</t>
  </si>
  <si>
    <t>Mín. de Valor</t>
  </si>
  <si>
    <t>RANKING GENERAL</t>
  </si>
  <si>
    <t>Resultado Evaluación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</si>
</sst>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&quot;$&quot;\ * #,##0_-;\-&quot;$&quot;\ * #,##0_-;_-&quot;$&quot;\ * &quot;-&quot;_-;_-@_-"/>
    <numFmt numFmtId="165" formatCode="_-&quot;$&quot;\ * #,##0.00_-;\-&quot;$&quot;\ * #,##0.00_-;_-&quot;$&quot;\ * &quot;-&quot;_-;_-@_-"/>
    <numFmt numFmtId="166" formatCode="0.0%"/>
    <numFmt numFmtId="167" formatCode="0.0"/>
    <numFmt numFmtId="168" formatCode="&quot;$&quot;\ #,##0;[Red]\-&quot;$&quot;\ #,##0"/>
    <numFmt numFmtId="169" formatCode="_-&quot;$&quot;\ * #,##0.000_-;\-&quot;$&quot;\ * #,##0.000_-;_-&quot;$&quot;\ * &quot;-&quot;_-;_-@_-"/>
    <numFmt numFmtId="170" formatCode="_-&quot;$&quot;\ * #,##0.0_-;\-&quot;$&quot;\ * #,##0.0_-;_-&quot;$&quot;\ * &quot;-&quot;_-;_-@_-"/>
  </numFmts>
  <fonts count="17" x14ac:knownFonts="1">
    <font>
      <sz val="11"/>
      <color theme="1"/>
      <name val="Aptos Narrow"/>
      <scheme val="minor"/>
    </font>
    <font>
      <b/>
      <sz val="11"/>
      <color rgb="FFFA7D00"/>
      <name val="Aptos Narrow"/>
      <scheme val="minor"/>
    </font>
    <font>
      <u/>
      <sz val="11"/>
      <color theme="10"/>
      <name val="Aptos Narrow"/>
      <scheme val="minor"/>
    </font>
    <font>
      <b/>
      <sz val="11"/>
      <name val="Calibri"/>
    </font>
    <font>
      <b/>
      <sz val="11"/>
      <name val="Aptos Display"/>
      <scheme val="major"/>
    </font>
    <font>
      <b/>
      <sz val="11"/>
      <name val="Aptos Narrow"/>
      <scheme val="minor"/>
    </font>
    <font>
      <sz val="11"/>
      <color theme="1"/>
      <name val="Aptos Display"/>
      <scheme val="major"/>
    </font>
    <font>
      <sz val="11"/>
      <color theme="1"/>
      <name val="Calibri"/>
    </font>
    <font>
      <sz val="12"/>
      <color theme="1"/>
      <name val="Calibri"/>
    </font>
    <font>
      <sz val="11"/>
      <color theme="0"/>
      <name val="Aptos Narrow"/>
      <scheme val="minor"/>
    </font>
    <font>
      <u/>
      <sz val="11"/>
      <color theme="10"/>
      <name val="Aptos Display"/>
      <scheme val="major"/>
    </font>
    <font>
      <sz val="11"/>
      <color indexed="64"/>
      <name val="Aptos Narrow"/>
      <scheme val="minor"/>
    </font>
    <font>
      <sz val="11"/>
      <color theme="1"/>
      <name val="Verdana"/>
    </font>
    <font>
      <u/>
      <sz val="11"/>
      <color theme="10"/>
      <name val="Calibri"/>
    </font>
    <font>
      <b/>
      <sz val="11"/>
      <color theme="0"/>
      <name val="Aptos Narrow"/>
      <scheme val="minor"/>
    </font>
    <font>
      <sz val="11"/>
      <name val="Aptos Narrow"/>
      <scheme val="minor"/>
    </font>
    <font>
      <sz val="11"/>
      <color theme="1"/>
      <name val="Aptos Narrow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/>
      </patternFill>
    </fill>
    <fill>
      <patternFill patternType="solid">
        <fgColor theme="1" tint="0.499984740745262"/>
        <bgColor indexed="65"/>
      </patternFill>
    </fill>
    <fill>
      <patternFill patternType="solid">
        <fgColor theme="9"/>
      </patternFill>
    </fill>
    <fill>
      <patternFill patternType="solid">
        <fgColor rgb="FF0070C0"/>
      </patternFill>
    </fill>
    <fill>
      <patternFill patternType="solid">
        <fgColor theme="5" tint="0.39997558519241921"/>
        <bgColor indexed="65"/>
      </patternFill>
    </fill>
    <fill>
      <patternFill patternType="solid">
        <fgColor indexed="5"/>
      </patternFill>
    </fill>
    <fill>
      <patternFill patternType="solid">
        <fgColor rgb="FFC00000"/>
      </patternFill>
    </fill>
    <fill>
      <patternFill patternType="solid">
        <fgColor theme="0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3"/>
        <bgColor theme="3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theme="4" tint="0.39997558519241921"/>
        <bgColor theme="4" tint="0.39997558519241921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1" fillId="2" borderId="1" applyNumberFormat="0" applyProtection="0"/>
    <xf numFmtId="0" fontId="2" fillId="0" borderId="0" applyNumberFormat="0" applyFill="0" applyBorder="0" applyProtection="0"/>
    <xf numFmtId="0" fontId="2" fillId="0" borderId="0" applyNumberFormat="0" applyFill="0" applyBorder="0" applyProtection="0"/>
    <xf numFmtId="43" fontId="16" fillId="0" borderId="0" applyFont="0" applyFill="0" applyBorder="0" applyProtection="0"/>
    <xf numFmtId="164" fontId="16" fillId="0" borderId="0" applyFont="0" applyFill="0" applyBorder="0" applyProtection="0"/>
    <xf numFmtId="9" fontId="16" fillId="0" borderId="0" applyFont="0" applyFill="0" applyBorder="0" applyProtection="0"/>
  </cellStyleXfs>
  <cellXfs count="131">
    <xf numFmtId="0" fontId="0" fillId="0" borderId="0" xfId="0"/>
    <xf numFmtId="0" fontId="0" fillId="0" borderId="0" xfId="0" applyAlignment="1">
      <alignment horizontal="justify"/>
    </xf>
    <xf numFmtId="0" fontId="3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justify" vertical="center"/>
    </xf>
    <xf numFmtId="0" fontId="4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1" fillId="2" borderId="1" xfId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1" fontId="5" fillId="0" borderId="2" xfId="0" applyNumberFormat="1" applyFont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justify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1" fillId="2" borderId="1" xfId="1" applyAlignment="1">
      <alignment horizontal="center"/>
    </xf>
    <xf numFmtId="0" fontId="0" fillId="5" borderId="5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7" fillId="0" borderId="2" xfId="0" applyFont="1" applyBorder="1"/>
    <xf numFmtId="165" fontId="7" fillId="0" borderId="2" xfId="5" applyNumberFormat="1" applyFont="1" applyBorder="1"/>
    <xf numFmtId="9" fontId="7" fillId="0" borderId="2" xfId="6" applyFont="1" applyBorder="1"/>
    <xf numFmtId="0" fontId="2" fillId="0" borderId="2" xfId="3" applyBorder="1" applyAlignment="1">
      <alignment horizontal="justify"/>
    </xf>
    <xf numFmtId="0" fontId="0" fillId="0" borderId="2" xfId="0" applyBorder="1"/>
    <xf numFmtId="43" fontId="0" fillId="0" borderId="2" xfId="4" applyFont="1" applyBorder="1"/>
    <xf numFmtId="0" fontId="1" fillId="2" borderId="1" xfId="1"/>
    <xf numFmtId="43" fontId="1" fillId="2" borderId="1" xfId="4" applyFont="1" applyFill="1" applyBorder="1"/>
    <xf numFmtId="0" fontId="8" fillId="0" borderId="0" xfId="0" applyFont="1"/>
    <xf numFmtId="2" fontId="0" fillId="0" borderId="2" xfId="0" applyNumberFormat="1" applyBorder="1"/>
    <xf numFmtId="9" fontId="0" fillId="0" borderId="2" xfId="0" applyNumberFormat="1" applyBorder="1"/>
    <xf numFmtId="10" fontId="0" fillId="0" borderId="2" xfId="0" applyNumberFormat="1" applyBorder="1"/>
    <xf numFmtId="1" fontId="0" fillId="0" borderId="2" xfId="0" applyNumberFormat="1" applyBorder="1"/>
    <xf numFmtId="3" fontId="0" fillId="0" borderId="2" xfId="0" applyNumberFormat="1" applyBorder="1"/>
    <xf numFmtId="3" fontId="0" fillId="8" borderId="2" xfId="0" applyNumberFormat="1" applyFill="1" applyBorder="1"/>
    <xf numFmtId="166" fontId="0" fillId="0" borderId="2" xfId="6" applyNumberFormat="1" applyFont="1" applyBorder="1"/>
    <xf numFmtId="3" fontId="1" fillId="2" borderId="1" xfId="1" applyNumberFormat="1"/>
    <xf numFmtId="43" fontId="9" fillId="9" borderId="2" xfId="4" applyFont="1" applyFill="1" applyBorder="1"/>
    <xf numFmtId="9" fontId="0" fillId="10" borderId="2" xfId="0" applyNumberFormat="1" applyFill="1" applyBorder="1"/>
    <xf numFmtId="1" fontId="0" fillId="0" borderId="2" xfId="0" applyNumberFormat="1" applyBorder="1" applyAlignment="1">
      <alignment wrapText="1"/>
    </xf>
    <xf numFmtId="3" fontId="0" fillId="0" borderId="0" xfId="0" applyNumberFormat="1"/>
    <xf numFmtId="1" fontId="0" fillId="0" borderId="0" xfId="0" applyNumberFormat="1"/>
    <xf numFmtId="0" fontId="7" fillId="11" borderId="2" xfId="0" applyFont="1" applyFill="1" applyBorder="1"/>
    <xf numFmtId="165" fontId="7" fillId="11" borderId="2" xfId="5" applyNumberFormat="1" applyFont="1" applyFill="1" applyBorder="1"/>
    <xf numFmtId="9" fontId="7" fillId="11" borderId="2" xfId="6" applyFont="1" applyFill="1" applyBorder="1"/>
    <xf numFmtId="0" fontId="2" fillId="11" borderId="2" xfId="3" applyFill="1" applyBorder="1" applyAlignment="1">
      <alignment horizontal="justify"/>
    </xf>
    <xf numFmtId="0" fontId="0" fillId="11" borderId="2" xfId="0" applyFill="1" applyBorder="1"/>
    <xf numFmtId="43" fontId="0" fillId="11" borderId="2" xfId="4" applyFont="1" applyFill="1" applyBorder="1"/>
    <xf numFmtId="4" fontId="0" fillId="11" borderId="2" xfId="0" applyNumberFormat="1" applyFill="1" applyBorder="1"/>
    <xf numFmtId="3" fontId="0" fillId="11" borderId="2" xfId="0" applyNumberFormat="1" applyFill="1" applyBorder="1"/>
    <xf numFmtId="10" fontId="0" fillId="11" borderId="2" xfId="0" applyNumberFormat="1" applyFill="1" applyBorder="1"/>
    <xf numFmtId="167" fontId="0" fillId="11" borderId="2" xfId="0" applyNumberFormat="1" applyFill="1" applyBorder="1"/>
    <xf numFmtId="1" fontId="0" fillId="11" borderId="2" xfId="0" applyNumberFormat="1" applyFill="1" applyBorder="1"/>
    <xf numFmtId="9" fontId="0" fillId="11" borderId="2" xfId="0" applyNumberFormat="1" applyFill="1" applyBorder="1"/>
    <xf numFmtId="0" fontId="2" fillId="11" borderId="2" xfId="2" applyFill="1" applyBorder="1" applyAlignment="1">
      <alignment horizontal="justify"/>
    </xf>
    <xf numFmtId="0" fontId="0" fillId="11" borderId="2" xfId="0" applyFill="1" applyBorder="1" applyAlignment="1">
      <alignment wrapText="1"/>
    </xf>
    <xf numFmtId="0" fontId="7" fillId="10" borderId="2" xfId="0" applyFont="1" applyFill="1" applyBorder="1"/>
    <xf numFmtId="0" fontId="2" fillId="0" borderId="2" xfId="2" applyBorder="1" applyAlignment="1">
      <alignment horizontal="justify"/>
    </xf>
    <xf numFmtId="15" fontId="1" fillId="2" borderId="1" xfId="1" applyNumberFormat="1"/>
    <xf numFmtId="4" fontId="0" fillId="0" borderId="0" xfId="0" applyNumberFormat="1"/>
    <xf numFmtId="43" fontId="1" fillId="2" borderId="1" xfId="1" applyNumberFormat="1"/>
    <xf numFmtId="43" fontId="0" fillId="0" borderId="6" xfId="4" applyFont="1" applyBorder="1"/>
    <xf numFmtId="43" fontId="0" fillId="0" borderId="0" xfId="4" applyFont="1"/>
    <xf numFmtId="0" fontId="0" fillId="0" borderId="2" xfId="0" applyBorder="1" applyAlignment="1">
      <alignment horizontal="justify"/>
    </xf>
    <xf numFmtId="0" fontId="0" fillId="0" borderId="7" xfId="0" applyBorder="1"/>
    <xf numFmtId="0" fontId="6" fillId="0" borderId="2" xfId="0" applyFont="1" applyBorder="1"/>
    <xf numFmtId="0" fontId="10" fillId="0" borderId="2" xfId="3" applyFont="1" applyBorder="1" applyAlignment="1">
      <alignment horizontal="justify"/>
    </xf>
    <xf numFmtId="0" fontId="0" fillId="8" borderId="2" xfId="0" applyFill="1" applyBorder="1"/>
    <xf numFmtId="9" fontId="0" fillId="0" borderId="0" xfId="0" applyNumberFormat="1"/>
    <xf numFmtId="4" fontId="0" fillId="0" borderId="2" xfId="0" applyNumberFormat="1" applyBorder="1"/>
    <xf numFmtId="0" fontId="11" fillId="11" borderId="2" xfId="0" applyFont="1" applyFill="1" applyBorder="1"/>
    <xf numFmtId="3" fontId="11" fillId="11" borderId="0" xfId="0" applyNumberFormat="1" applyFont="1" applyFill="1"/>
    <xf numFmtId="0" fontId="11" fillId="11" borderId="0" xfId="0" applyFont="1" applyFill="1"/>
    <xf numFmtId="9" fontId="11" fillId="11" borderId="2" xfId="0" applyNumberFormat="1" applyFont="1" applyFill="1" applyBorder="1"/>
    <xf numFmtId="10" fontId="11" fillId="11" borderId="2" xfId="0" applyNumberFormat="1" applyFont="1" applyFill="1" applyBorder="1"/>
    <xf numFmtId="168" fontId="11" fillId="11" borderId="0" xfId="0" applyNumberFormat="1" applyFont="1" applyFill="1"/>
    <xf numFmtId="169" fontId="7" fillId="0" borderId="2" xfId="5" applyNumberFormat="1" applyFont="1" applyBorder="1"/>
    <xf numFmtId="0" fontId="7" fillId="11" borderId="8" xfId="0" applyFont="1" applyFill="1" applyBorder="1"/>
    <xf numFmtId="0" fontId="7" fillId="0" borderId="0" xfId="0" applyFont="1"/>
    <xf numFmtId="0" fontId="7" fillId="0" borderId="3" xfId="0" applyFont="1" applyBorder="1"/>
    <xf numFmtId="165" fontId="7" fillId="0" borderId="5" xfId="5" applyNumberFormat="1" applyFont="1" applyBorder="1"/>
    <xf numFmtId="0" fontId="2" fillId="0" borderId="0" xfId="2" applyAlignment="1">
      <alignment horizontal="justify"/>
    </xf>
    <xf numFmtId="0" fontId="7" fillId="0" borderId="6" xfId="0" applyFont="1" applyBorder="1"/>
    <xf numFmtId="0" fontId="1" fillId="11" borderId="1" xfId="1" applyFill="1"/>
    <xf numFmtId="43" fontId="1" fillId="11" borderId="1" xfId="4" applyFont="1" applyFill="1" applyBorder="1"/>
    <xf numFmtId="43" fontId="1" fillId="11" borderId="1" xfId="1" applyNumberFormat="1" applyFill="1"/>
    <xf numFmtId="170" fontId="7" fillId="0" borderId="2" xfId="5" applyNumberFormat="1" applyFont="1" applyBorder="1"/>
    <xf numFmtId="0" fontId="6" fillId="0" borderId="2" xfId="0" applyFont="1" applyBorder="1" applyAlignment="1">
      <alignment wrapText="1"/>
    </xf>
    <xf numFmtId="0" fontId="12" fillId="0" borderId="2" xfId="0" applyFont="1" applyBorder="1" applyAlignment="1">
      <alignment horizontal="justify"/>
    </xf>
    <xf numFmtId="0" fontId="12" fillId="10" borderId="2" xfId="0" applyFont="1" applyFill="1" applyBorder="1"/>
    <xf numFmtId="0" fontId="12" fillId="0" borderId="2" xfId="0" applyFont="1" applyBorder="1"/>
    <xf numFmtId="0" fontId="7" fillId="0" borderId="2" xfId="0" applyFont="1" applyBorder="1" applyAlignment="1">
      <alignment horizontal="justify"/>
    </xf>
    <xf numFmtId="0" fontId="10" fillId="0" borderId="2" xfId="2" applyFont="1" applyBorder="1" applyAlignment="1">
      <alignment horizontal="justify"/>
    </xf>
    <xf numFmtId="166" fontId="0" fillId="0" borderId="2" xfId="0" applyNumberFormat="1" applyBorder="1"/>
    <xf numFmtId="10" fontId="7" fillId="0" borderId="2" xfId="5" applyNumberFormat="1" applyFont="1" applyBorder="1"/>
    <xf numFmtId="0" fontId="13" fillId="0" borderId="2" xfId="2" applyFont="1" applyBorder="1" applyAlignment="1">
      <alignment horizontal="justify"/>
    </xf>
    <xf numFmtId="0" fontId="14" fillId="12" borderId="9" xfId="0" applyFont="1" applyFill="1" applyBorder="1" applyAlignment="1">
      <alignment horizontal="center" vertical="center" wrapText="1"/>
    </xf>
    <xf numFmtId="0" fontId="0" fillId="13" borderId="9" xfId="0" applyFill="1" applyBorder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4" fillId="12" borderId="9" xfId="0" applyFont="1" applyFill="1" applyBorder="1" applyAlignment="1">
      <alignment horizontal="left" vertical="center" wrapText="1"/>
    </xf>
    <xf numFmtId="0" fontId="14" fillId="12" borderId="9" xfId="0" applyFont="1" applyFill="1" applyBorder="1" applyAlignment="1">
      <alignment horizontal="left" vertical="center"/>
    </xf>
    <xf numFmtId="0" fontId="0" fillId="13" borderId="9" xfId="0" applyFill="1" applyBorder="1" applyAlignment="1">
      <alignment horizontal="left" vertical="center" wrapText="1"/>
    </xf>
    <xf numFmtId="0" fontId="0" fillId="13" borderId="9" xfId="0" applyFill="1" applyBorder="1" applyAlignment="1">
      <alignment horizontal="justify" vertical="top"/>
    </xf>
    <xf numFmtId="0" fontId="0" fillId="13" borderId="9" xfId="0" applyFill="1" applyBorder="1" applyAlignment="1">
      <alignment horizontal="left" vertical="center"/>
    </xf>
    <xf numFmtId="9" fontId="0" fillId="13" borderId="9" xfId="6" applyFont="1" applyFill="1" applyBorder="1" applyAlignment="1">
      <alignment horizontal="left" vertical="center"/>
    </xf>
    <xf numFmtId="9" fontId="0" fillId="0" borderId="0" xfId="6" applyFont="1" applyAlignment="1">
      <alignment horizontal="left" vertical="center"/>
    </xf>
    <xf numFmtId="0" fontId="0" fillId="0" borderId="0" xfId="0" applyAlignment="1">
      <alignment horizontal="justify" vertical="top"/>
    </xf>
    <xf numFmtId="0" fontId="0" fillId="13" borderId="0" xfId="0" applyFill="1" applyAlignment="1">
      <alignment horizontal="left" vertical="center" wrapText="1"/>
    </xf>
    <xf numFmtId="0" fontId="0" fillId="13" borderId="0" xfId="0" applyFill="1" applyAlignment="1">
      <alignment horizontal="justify" vertical="top"/>
    </xf>
    <xf numFmtId="0" fontId="0" fillId="13" borderId="0" xfId="0" applyFill="1" applyAlignment="1">
      <alignment horizontal="left" vertical="center"/>
    </xf>
    <xf numFmtId="9" fontId="0" fillId="13" borderId="0" xfId="6" applyFont="1" applyFill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justify" vertical="top"/>
    </xf>
    <xf numFmtId="0" fontId="0" fillId="0" borderId="10" xfId="0" applyBorder="1" applyAlignment="1">
      <alignment horizontal="left" vertical="center"/>
    </xf>
    <xf numFmtId="9" fontId="0" fillId="0" borderId="10" xfId="6" applyFont="1" applyBorder="1" applyAlignment="1">
      <alignment horizontal="left" vertical="center"/>
    </xf>
    <xf numFmtId="0" fontId="15" fillId="0" borderId="0" xfId="0" applyFont="1"/>
    <xf numFmtId="0" fontId="15" fillId="0" borderId="0" xfId="0" applyFont="1" applyAlignment="1">
      <alignment horizontal="left" vertical="center"/>
    </xf>
    <xf numFmtId="0" fontId="0" fillId="0" borderId="11" xfId="0" applyBorder="1"/>
    <xf numFmtId="9" fontId="15" fillId="0" borderId="0" xfId="6" applyFont="1"/>
    <xf numFmtId="43" fontId="0" fillId="0" borderId="11" xfId="0" applyNumberFormat="1" applyBorder="1"/>
    <xf numFmtId="0" fontId="0" fillId="14" borderId="11" xfId="0" applyFill="1" applyBorder="1"/>
    <xf numFmtId="0" fontId="0" fillId="15" borderId="0" xfId="0" applyFill="1"/>
    <xf numFmtId="0" fontId="0" fillId="0" borderId="0" xfId="0" pivotButton="1"/>
    <xf numFmtId="43" fontId="0" fillId="0" borderId="0" xfId="0" applyNumberFormat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0" borderId="11" xfId="0" pivotButton="1" applyBorder="1"/>
    <xf numFmtId="0" fontId="0" fillId="13" borderId="0" xfId="0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13" borderId="10" xfId="0" applyFill="1" applyBorder="1" applyAlignment="1">
      <alignment horizontal="left" vertical="center" wrapText="1"/>
    </xf>
  </cellXfs>
  <cellStyles count="7">
    <cellStyle name="Cálculo" xfId="1" builtinId="22"/>
    <cellStyle name="Hipervínculo" xfId="2" builtinId="8"/>
    <cellStyle name="Hyperlink" xfId="3" xr:uid="{00000000-0005-0000-0000-000002000000}"/>
    <cellStyle name="Millares" xfId="4" builtinId="3"/>
    <cellStyle name="Moneda [0]" xfId="5" builtinId="7"/>
    <cellStyle name="Normal" xfId="0" builtinId="0"/>
    <cellStyle name="Porcentaje" xfId="6" builtinId="5"/>
  </cellStyles>
  <dxfs count="55">
    <dxf>
      <numFmt numFmtId="35" formatCode="_-* #,##0.00_-;\-* #,##0.00_-;_-* &quot;-&quot;??_-;_-@_-"/>
    </dxf>
    <dxf>
      <numFmt numFmtId="35" formatCode="_-* #,##0.00_-;\-* #,##0.00_-;_-* &quot;-&quot;??_-;_-@_-"/>
    </dxf>
    <dxf>
      <fill>
        <patternFill patternType="solid">
          <fgColor theme="9"/>
          <bgColor theme="9"/>
        </patternFill>
      </fill>
    </dxf>
    <dxf>
      <numFmt numFmtId="35" formatCode="_-* #,##0.00_-;\-* #,##0.00_-;_-* &quot;-&quot;??_-;_-@_-"/>
    </dxf>
    <dxf>
      <fill>
        <patternFill patternType="solid">
          <fgColor theme="5"/>
          <bgColor theme="5"/>
        </patternFill>
      </fill>
    </dxf>
    <dxf>
      <numFmt numFmtId="35" formatCode="_-* #,##0.00_-;\-* #,##0.00_-;_-* &quot;-&quot;??_-;_-@_-"/>
    </dxf>
    <dxf>
      <fill>
        <patternFill patternType="solid">
          <fgColor theme="4" tint="0.39997558519241921"/>
          <bgColor theme="4" tint="0.39997558519241921"/>
        </patternFill>
      </fill>
    </dxf>
    <dxf>
      <numFmt numFmtId="35" formatCode="_-* #,##0.00_-;\-* #,##0.00_-;_-* &quot;-&quot;??_-;_-@_-"/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font>
        <b val="0"/>
        <i val="0"/>
        <strike val="0"/>
        <u val="none"/>
        <vertAlign val="baseline"/>
        <sz val="11"/>
        <name val="Aptos Narrow"/>
        <scheme val="minor"/>
      </font>
      <fill>
        <patternFill patternType="solid">
          <fgColor indexed="65"/>
          <bgColor indexed="65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3"/>
          <bgColor theme="3"/>
        </patternFill>
      </fill>
    </dxf>
    <dxf>
      <fill>
        <patternFill patternType="solid">
          <fgColor theme="3"/>
          <bgColor theme="3"/>
        </patternFill>
      </fill>
    </dxf>
    <dxf>
      <numFmt numFmtId="35" formatCode="_-* #,##0.00_-;\-* #,##0.00_-;_-* &quot;-&quot;??_-;_-@_-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Usuario invitado" id="{62A0D530-4C2E-6A0D-59E8-B12DFD3977D8}" userId="" providerId=""/>
  <person displayName="Usuario invitado" id="{4DF4A18A-6EDA-C3A5-7191-3A1E120EB142}" userId="" providerId=""/>
  <person displayName="Karen Alexa Barco López" id="{08F2251A-1DA4-D32C-0122-C11491F7D653}" userId="S::kabarcol@eafit.edu.co::f4f553d7-6a7f-4fe9-9aa0-e939b48643dd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Date="0" createdVersion="4" refreshedVersion="4" minRefreshableVersion="3" recordCount="4900" xr:uid="{00000000-000A-0000-FFFF-FFFF01000000}">
  <cacheSource type="worksheet">
    <worksheetSource ref="A1:P4901" sheet="DataBase"/>
  </cacheSource>
  <cacheFields count="16">
    <cacheField name="Razón social" numFmtId="0">
      <sharedItems/>
    </cacheField>
    <cacheField name="Macrosector" numFmtId="0">
      <sharedItems count="6">
        <s v="Agropecuario"/>
        <s v="Manufactura"/>
        <s v="Construcción"/>
        <s v="Comercio"/>
        <s v="Servicios"/>
        <s v="Minero"/>
      </sharedItems>
    </cacheField>
    <cacheField name="Tipo de propiedad (Privada, Pública, Mixta)" numFmtId="0">
      <sharedItems/>
    </cacheField>
    <cacheField name="¿Es empresa familiar? Si/No" numFmtId="0">
      <sharedItems/>
    </cacheField>
    <cacheField name="¿Cotiza en bolsa? Si/No" numFmtId="0">
      <sharedItems/>
    </cacheField>
    <cacheField name="¿Multinacional? Si/No" numFmtId="0">
      <sharedItems/>
    </cacheField>
    <cacheField name="Año de fundación" numFmtId="0">
      <sharedItems containsSemiMixedTypes="0" containsString="0" containsNumber="1" containsInteger="1" minValue="1806" maxValue="2020"/>
    </cacheField>
    <cacheField name="País de base principal (nacionalidad)" numFmtId="0">
      <sharedItems/>
    </cacheField>
    <cacheField name="Ingresos operacionales" numFmtId="0">
      <sharedItems containsSemiMixedTypes="0" containsString="0" containsNumber="1" minValue="0" maxValue="113.923310323"/>
    </cacheField>
    <cacheField name="Variable" numFmtId="0">
      <sharedItems count="49">
        <s v="¿Cuál es el porcentaje de proveeduría local?"/>
        <s v="¿Es carbononeutro? Si/no"/>
        <s v="¿Incluye mapeo de ODS? Si/No"/>
        <s v="¿Informa proporción de gasto en proveedores locales (GRI 204-1)? Si/No"/>
        <s v="¿Informa sobre inclusión laboral para personas con discapacidad?"/>
        <s v="¿Informa sobre salud y seguridad laboral (GRI 403)?"/>
        <s v="¿Nivel de políticas y compromisos éticos? (anticorrupción, canal de denuncias) 0-2"/>
        <s v="¿Realiza inversión social en comunidades (GRI 413)?"/>
        <s v="¿Reporta consumo energético (GRI 302)?"/>
        <s v="¿Reporta emisiones GEI (GRI 305)?"/>
        <s v="¿Reporta gestión de residuos (GRI 306)?"/>
        <s v="¿Reporta GRI 207 (prácticas fiscales)? Si/no"/>
        <s v="¿Reporta sanciones y multas? (Si/No) 206-1"/>
        <s v="¿Reporta uso de agua (GRI 303)?"/>
        <s v="¿Reporta valor económico directo generado y distribuido (GRI 201-1)? Si/No"/>
        <s v="¿Se evidencia impacto positivo en comunidades locales? (0-2)"/>
        <s v="¿Tiene análisis de materialidad? Si/No "/>
        <s v="¿Tiene carta de presidencia? Si/No"/>
        <s v="¿Tiene indicadores de desarrollo del talento humano? Si/no"/>
        <s v="¿Tiene informe? Si/No"/>
        <s v="¿Tiene meta de reducción de emisiones? Si/No"/>
        <s v="¿Tiene programas para construcción de paz? (beneficios a poblaciones desplazadas, victimas de conflicto, excombatientes) Si/no"/>
        <s v="¿Utiliza estándar GRI? Si/No"/>
        <s v="Acción climática (0-2)"/>
        <s v="Alcance 1 en t CO2 eq"/>
        <s v="Alcance 2 en t CO2 eq"/>
        <s v="Alcance 3 en t CO2 eq"/>
        <s v="Año del informe 2023/2024"/>
        <s v="Consumo total de agua (m³)"/>
        <s v="Consumo total de la organización (MJ)"/>
        <s v="Días perdidos por cada 100 empleados"/>
        <s v="Días perdidos por enfermedad y accidente laboral"/>
        <s v="Evidencia diversidad en su matriz energética Si/no"/>
        <s v="Generación total de residuos en toneladas"/>
        <s v="Gestión de biodiversidad Si/no"/>
        <s v="Gestión del recurso hídrico (0-2)"/>
        <s v="Independencia en junta directiva (0-2)"/>
        <s v="Iniciativas de economía circular (0-2)"/>
        <s v="Metas relacionadas a biodiversidad Si/no"/>
        <s v="Permiso marental con beneficio extralegal (Sí/no)"/>
        <s v="Porcentaje de inversión en la comunidad sobre VED"/>
        <s v="Porcentaje de mujeres en junta directiva"/>
        <s v="Porcentaje de pagos a gobierno sobre VED"/>
        <s v="Porcentaje de personas con discapacidad empleadas "/>
        <s v="Porcentaje de salarios y beneficios sobre VED"/>
        <s v="Porcentaje mujeres en organización "/>
        <s v="Promedio de horas de formación hombres (GRI 404)"/>
        <s v="Promedio de horas de formación mujeres (GRI 404)"/>
        <s v="Proporción y detalle al informar prácticas DEI GRI 405 (0-2)"/>
      </sharedItems>
    </cacheField>
    <cacheField name="Valor" numFmtId="0">
      <sharedItems containsMixedTypes="1" containsNumber="1" minValue="0" maxValue="164245847000"/>
    </cacheField>
    <cacheField name="Bloque" numFmtId="0">
      <sharedItems/>
    </cacheField>
    <cacheField name="Pilar" numFmtId="0">
      <sharedItems/>
    </cacheField>
    <cacheField name="Tipo_variable" numFmtId="0">
      <sharedItems count="4">
        <s v="positivo"/>
        <s v="boolean"/>
        <s v="scale"/>
        <s v="negativo"/>
      </sharedItems>
    </cacheField>
    <cacheField name="Max" numFmtId="0">
      <sharedItems containsMixedTypes="1" containsNumber="1" minValue="0" maxValue="164245847000"/>
    </cacheField>
    <cacheField name="Min" numFmtId="0">
      <sharedItems containsMixedTypes="1" containsNumber="1" minValue="0" maxValue="13494154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camilo ortiz cuervo" refreshedDate="45875.305862731482" createdVersion="8" refreshedVersion="8" minRefreshableVersion="3" recordCount="4900" xr:uid="{00000000-000A-0000-FFFF-FFFF02000000}">
  <cacheSource type="worksheet">
    <worksheetSource name="Tabla8[]"/>
  </cacheSource>
  <cacheFields count="20">
    <cacheField name="Razón social" numFmtId="0">
      <sharedItems count="100">
        <s v="Aliar"/>
        <s v="Alimentos Carnicos (Grupo Nutresa)"/>
        <s v="Alpina"/>
        <s v="Amarilo"/>
        <s v="ARA"/>
        <s v="ARQUITECTURA Y CONCRETO"/>
        <s v="AUTOPISTA RIO MAGDALENA SAS"/>
        <s v="Avianca"/>
        <s v="AVICOLA EL MADROÑO SA"/>
        <s v="AVSA"/>
        <s v="Banco de Bogotá"/>
        <s v="Bancolombia"/>
        <s v="Bavaria (Kopps)"/>
        <s v="BEL STAR S.A."/>
        <s v="Biomax"/>
        <s v="C.I Prodeco"/>
        <s v="CARTON DE COLOMBIA S.A. (Smurfit Kappa)"/>
        <s v="Celsia"/>
        <s v="Cementos Argos"/>
        <s v="Cencosud"/>
        <s v="Cenit"/>
        <s v="Cerrejón"/>
        <s v="Chevron"/>
        <s v="CI Eslop"/>
        <s v="Claro"/>
        <s v="Coca Cola- Femsa"/>
        <s v="Colgate"/>
        <s v="Colombina"/>
        <s v="Compañía Nacional de Chocolates"/>
        <s v="CONCESIONARIA VIAL UNIÓN DEL SUR SAS"/>
        <s v="Conconcreto"/>
        <s v="CONSTRUCCIONES EL CONDOR S.A"/>
        <s v="CONSTRUCTORA CAPITAL BOGOTA SAS"/>
        <s v="CONSTRUCTORA COLPATRIA  SAS"/>
        <s v="Corbeta"/>
        <s v="Cruz Verde"/>
        <s v="D1"/>
        <s v="Davivienda"/>
        <s v="Distracom"/>
        <s v="Drummond"/>
        <s v="Ecopetrol"/>
        <s v="Emgesa"/>
        <s v="EPM"/>
        <s v="ES Windows"/>
        <s v="Esenttia"/>
        <s v="Éxito"/>
        <s v="Falabella"/>
        <s v="Frontera Energy"/>
        <s v="Gases del Caribe"/>
        <s v="GEB"/>
        <s v="General Motors"/>
        <s v="Geopark"/>
        <s v="Gran Tierra Energy"/>
        <s v="Grupo Bios"/>
        <s v="Grupo Diana"/>
        <s v="Haceb"/>
        <s v="Hocol"/>
        <s v="INCUBADORA SANTANDER S.A. (Huevos Kikes)"/>
        <s v="ISA"/>
        <s v="Isagen"/>
        <s v="ISMOCOL SA"/>
        <s v="Italcol"/>
        <s v="LATAM"/>
        <s v="MARVAL S.A.S."/>
        <s v="Mazda"/>
        <s v="Mercado Libre"/>
        <s v="Nestle"/>
        <s v="Oleoducto Central (Ocensa)"/>
        <s v="Olímpica"/>
        <s v="Pepsico"/>
        <s v="Petromil"/>
        <s v="POLLOS EL BUCANERO S.A. (Cargill)"/>
        <s v="Postobón"/>
        <s v="Pricesmart"/>
        <s v="Primax"/>
        <s v="Productos Familia (Essity)"/>
        <s v="Promigas"/>
        <s v="Rappi"/>
        <s v="Reficar"/>
        <s v="Renault"/>
        <s v="Riopaila Castilla"/>
        <s v="Samsung"/>
        <s v="SierraCol Energy"/>
        <s v="Sodimac (Homecenter)"/>
        <s v="Sucafina"/>
        <s v="Sunshine Bouquet"/>
        <s v="Suramerica Comercial (Dollar City)"/>
        <s v="Tecnoquimicas"/>
        <s v="Telefónica"/>
        <s v="Teleperformance"/>
        <s v="Terpel"/>
        <s v="Tigo"/>
        <s v="Toyota"/>
        <s v="Trafigura (Petroleum)"/>
        <s v="Uniban"/>
        <s v="Unilever"/>
        <s v="Vanti"/>
        <s v="Verano energy"/>
        <s v="Yamaha"/>
        <s v="YARA COLOMBIA S.A."/>
      </sharedItems>
    </cacheField>
    <cacheField name="Macrosector" numFmtId="0">
      <sharedItems count="6">
        <s v="Agropecuario"/>
        <s v="Manufactura"/>
        <s v="Construcción"/>
        <s v="Comercio"/>
        <s v="Servicios"/>
        <s v="Minero"/>
      </sharedItems>
    </cacheField>
    <cacheField name="Tipo de propiedad (Privada, Pública, Mixta)" numFmtId="0">
      <sharedItems/>
    </cacheField>
    <cacheField name="¿Es empresa familiar? Si/No" numFmtId="0">
      <sharedItems/>
    </cacheField>
    <cacheField name="¿Cotiza en bolsa? Si/No" numFmtId="0">
      <sharedItems/>
    </cacheField>
    <cacheField name="¿Multinacional? Si/No" numFmtId="0">
      <sharedItems/>
    </cacheField>
    <cacheField name="Año de fundación" numFmtId="0">
      <sharedItems containsSemiMixedTypes="0" containsString="0" containsNumber="1" containsInteger="1" minValue="1806" maxValue="2020"/>
    </cacheField>
    <cacheField name="País de base principal (nacionalidad)" numFmtId="0">
      <sharedItems/>
    </cacheField>
    <cacheField name="Ingresos operacionales" numFmtId="0">
      <sharedItems containsSemiMixedTypes="0" containsString="0" containsNumber="1" minValue="0" maxValue="113.923310323"/>
    </cacheField>
    <cacheField name="Variable" numFmtId="0">
      <sharedItems/>
    </cacheField>
    <cacheField name="Valor" numFmtId="0">
      <sharedItems containsMixedTypes="1" containsNumber="1" minValue="0" maxValue="164245847000"/>
    </cacheField>
    <cacheField name="Bloque" numFmtId="0">
      <sharedItems count="4">
        <s v="Impacto económico y gobernanza"/>
        <s v="Impacto ambiental"/>
        <s v="Impacto social "/>
        <s v="Información general"/>
      </sharedItems>
    </cacheField>
    <cacheField name="Pilar" numFmtId="0">
      <sharedItems/>
    </cacheField>
    <cacheField name="Tipo_variable" numFmtId="0">
      <sharedItems/>
    </cacheField>
    <cacheField name="Max" numFmtId="0">
      <sharedItems containsMixedTypes="1" containsNumber="1" minValue="0" maxValue="164245847000"/>
    </cacheField>
    <cacheField name="Min" numFmtId="0">
      <sharedItems containsMixedTypes="1" containsNumber="1" minValue="0" maxValue="1349415414"/>
    </cacheField>
    <cacheField name="Nombre Pilar" numFmtId="0">
      <sharedItems/>
    </cacheField>
    <cacheField name="Ponderación Materialidad" numFmtId="9">
      <sharedItems containsSemiMixedTypes="0" containsString="0" containsNumber="1" minValue="5.8823529411764705E-2" maxValue="0.29411764705882354"/>
    </cacheField>
    <cacheField name="Valoración" numFmtId="0">
      <sharedItems containsSemiMixedTypes="0" containsString="0" containsNumber="1" minValue="0" maxValue="100"/>
    </cacheField>
    <cacheField name="valoracionPonderada" numFmtId="0">
      <sharedItems containsSemiMixedTypes="0" containsString="0" containsNumber="1" minValue="0" maxValue="29.4117647058823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camilo ortiz cuervo" refreshedDate="45875.306068171296" createdVersion="4" refreshedVersion="8" minRefreshableVersion="3" recordCount="4900" xr:uid="{00000000-000A-0000-FFFF-FFFF00000000}">
  <cacheSource type="worksheet">
    <worksheetSource ref="A1:P4901" sheet="DataBase"/>
  </cacheSource>
  <cacheFields count="16">
    <cacheField name="Razón social" numFmtId="0">
      <sharedItems/>
    </cacheField>
    <cacheField name="Macrosector" numFmtId="0">
      <sharedItems count="6">
        <s v="Agropecuario"/>
        <s v="Manufactura"/>
        <s v="Construcción"/>
        <s v="Comercio"/>
        <s v="Servicios"/>
        <s v="Minero"/>
      </sharedItems>
    </cacheField>
    <cacheField name="Tipo de propiedad (Privada, Pública, Mixta)" numFmtId="0">
      <sharedItems/>
    </cacheField>
    <cacheField name="¿Es empresa familiar? Si/No" numFmtId="0">
      <sharedItems/>
    </cacheField>
    <cacheField name="¿Cotiza en bolsa? Si/No" numFmtId="0">
      <sharedItems/>
    </cacheField>
    <cacheField name="¿Multinacional? Si/No" numFmtId="0">
      <sharedItems/>
    </cacheField>
    <cacheField name="Año de fundación" numFmtId="0">
      <sharedItems containsSemiMixedTypes="0" containsString="0" containsNumber="1" containsInteger="1" minValue="1806" maxValue="2020"/>
    </cacheField>
    <cacheField name="País de base principal (nacionalidad)" numFmtId="0">
      <sharedItems/>
    </cacheField>
    <cacheField name="Ingresos operacionales" numFmtId="0">
      <sharedItems containsSemiMixedTypes="0" containsString="0" containsNumber="1" minValue="0" maxValue="113.923310323"/>
    </cacheField>
    <cacheField name="Variable" numFmtId="0">
      <sharedItems count="50">
        <s v="¿Cuál es el porcentaje de proveeduría local?"/>
        <s v="¿Es carbononeutro? Si/no"/>
        <s v="¿Incluye mapeo de ODS? Si/No"/>
        <s v="¿Informa proporción de gasto en proveedores_x000a_locales (GRI 204-1)? Si/No"/>
        <s v="¿Informa sobre inclusión laboral para personas con discapacidad?"/>
        <s v="¿Informa sobre salud y seguridad laboral (GRI 403)?"/>
        <s v="¿Nivel de políticas y compromisos éticos? (anticorrupción, canal de denuncias) 0-2"/>
        <s v="¿Realiza inversión social en comunidades (GRI 413)?"/>
        <s v="¿Reporta consumo energético (GRI 302)?"/>
        <s v="¿Reporta emisiones GEI (GRI 305)?"/>
        <s v="¿Reporta gestión de residuos (GRI 306)?"/>
        <s v="¿Reporta GRI 207 (prácticas fiscales)? Si/no"/>
        <s v="¿Reporta sanciones y multas? (Si/No) 206-1"/>
        <s v="¿Reporta uso de agua (GRI 303)?"/>
        <s v="¿Reporta valor económico directo generado y distribuido (GRI 201-1)? Si/No"/>
        <s v="¿Se evidencia impacto positivo en comunidades locales? (0-2)"/>
        <s v="¿Tiene análisis de materialidad? Si/No "/>
        <s v="¿Tiene carta de presidencia? Si/No"/>
        <s v="¿Tiene indicadores de desarrollo del talento humano? Si/no"/>
        <s v="¿Tiene informe? Si/No"/>
        <s v="¿Tiene meta de reducción de emisiones? Si/No"/>
        <s v="¿Tiene programas para construcción de paz? (beneficios a poblaciones desplazadas, victimas de conflicto, excombatientes) Si/no"/>
        <s v="¿Utiliza estándar GRI? Si/No"/>
        <s v="Acción climática (0-2)"/>
        <s v="Alcance 1 en t CO2 eq"/>
        <s v="Alcance 2 en t CO2 eq"/>
        <s v="Alcance 3 en t CO2 eq"/>
        <s v="Año del informe 2023/2024"/>
        <s v="Consumo total de agua (m³)"/>
        <s v="Consumo total de la organización (MJ)"/>
        <s v="Días perdidos por cada 100 empleados"/>
        <s v="Días perdidos por enfermedad y accidente laboral"/>
        <s v="Evidencia diversidad en su matriz energética Si/no"/>
        <s v="Generación total de residuos en toneladas"/>
        <s v="Gestión de biodiversidad Si/no"/>
        <s v="Gestión del recurso hídrico (0-2)"/>
        <s v="Independencia en junta directiva (0-2)"/>
        <s v="Iniciativas de economía circular (0-2)"/>
        <s v="Metas relacionadas a biodiversidad Si/no"/>
        <s v="Permiso marental con beneficio extralegal (Sí/no)"/>
        <s v="Porcentaje de inversión en la comunidad sobre VED"/>
        <s v="Porcentaje de mujeres en junta directiva"/>
        <s v="Porcentaje de pagos a gobierno sobre VED"/>
        <s v="Porcentaje de personas con discapacidad empleadas "/>
        <s v="Porcentaje de salarios y beneficios sobre VED"/>
        <s v="Porcentaje mujeres en organización "/>
        <s v="Promedio de horas de formación hombres (GRI 404)"/>
        <s v="Promedio de horas de formación mujeres (GRI 404)"/>
        <s v="Proporción y detalle al informar prácticas DEI GRI 405 (0-2)"/>
        <s v="¿Informa proporción de gasto en proveedores locales (GRI 204-1)? Si/No" u="1"/>
      </sharedItems>
    </cacheField>
    <cacheField name="Valor" numFmtId="0">
      <sharedItems containsMixedTypes="1" containsNumber="1" minValue="0" maxValue="164245847000"/>
    </cacheField>
    <cacheField name="Bloque" numFmtId="0">
      <sharedItems/>
    </cacheField>
    <cacheField name="Pilar" numFmtId="0">
      <sharedItems/>
    </cacheField>
    <cacheField name="Tipo_variable" numFmtId="0">
      <sharedItems count="4">
        <s v="positivo"/>
        <s v="boolean"/>
        <s v="scale"/>
        <s v="negativo"/>
      </sharedItems>
    </cacheField>
    <cacheField name="Max" numFmtId="0">
      <sharedItems containsMixedTypes="1" containsNumber="1" minValue="0" maxValue="164245847000"/>
    </cacheField>
    <cacheField name="Min" numFmtId="0">
      <sharedItems containsMixedTypes="1" containsNumber="1" minValue="0" maxValue="13494154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00">
  <r>
    <s v="Aliar"/>
    <x v="0"/>
    <s v="Privada"/>
    <s v="No"/>
    <s v="No"/>
    <s v="No"/>
    <n v="2007"/>
    <s v="Colombia"/>
    <n v="0.978022115"/>
    <x v="0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0"/>
    <n v="0.8"/>
    <s v="Impacto económico y gobernanza"/>
    <s v="Pilar 6"/>
    <x v="0"/>
    <n v="0.95"/>
    <n v="0.2337"/>
  </r>
  <r>
    <s v="Alpina"/>
    <x v="1"/>
    <s v="Privada"/>
    <s v="No"/>
    <s v="No"/>
    <s v="Si"/>
    <n v="1945"/>
    <s v="Colombia"/>
    <n v="2.176461396"/>
    <x v="0"/>
    <n v="0.91"/>
    <s v="Impacto económico y gobernanza"/>
    <s v="Pilar 6"/>
    <x v="0"/>
    <n v="0.95"/>
    <n v="0.2337"/>
  </r>
  <r>
    <s v="Amarilo"/>
    <x v="2"/>
    <s v="Privada"/>
    <s v="Si"/>
    <s v="No"/>
    <s v="No"/>
    <n v="1993"/>
    <s v="Colombia"/>
    <n v="2.186301194"/>
    <x v="0"/>
    <n v="0.53"/>
    <s v="Impacto económico y gobernanza"/>
    <s v="Pilar 6"/>
    <x v="0"/>
    <n v="1"/>
    <n v="0.53"/>
  </r>
  <r>
    <s v="ARA"/>
    <x v="3"/>
    <s v="Privada"/>
    <s v="No"/>
    <s v="No"/>
    <s v="Si"/>
    <n v="2012"/>
    <s v="Colombia"/>
    <n v="13.831182682"/>
    <x v="0"/>
    <s v="No informa "/>
    <s v="Impacto económico y gobernanza"/>
    <s v="Pilar 6"/>
    <x v="0"/>
    <n v="0.97"/>
    <n v="0.168"/>
  </r>
  <r>
    <s v="ARQUITECTURA Y CONCRETO"/>
    <x v="2"/>
    <s v="Privada"/>
    <s v="Si"/>
    <s v="No"/>
    <s v="No"/>
    <n v="1990"/>
    <s v="Colombia"/>
    <n v="0.771428692"/>
    <x v="0"/>
    <s v="No informa "/>
    <s v="Impacto económico y gobernanza"/>
    <s v="Pilar 6"/>
    <x v="0"/>
    <n v="1"/>
    <n v="0.53"/>
  </r>
  <r>
    <s v="AUTOPISTA RIO MAGDALENA SAS"/>
    <x v="2"/>
    <s v="Privada"/>
    <s v="No"/>
    <s v="No"/>
    <s v="No"/>
    <n v="2014"/>
    <s v="Colombia"/>
    <n v="1.314259836"/>
    <x v="0"/>
    <s v="No informa"/>
    <s v="Impacto económico y gobernanza"/>
    <s v="Pilar 6"/>
    <x v="0"/>
    <n v="1"/>
    <n v="0.53"/>
  </r>
  <r>
    <s v="Avianca"/>
    <x v="4"/>
    <s v="Privada"/>
    <s v="No"/>
    <s v="No"/>
    <s v="Si"/>
    <n v="1919"/>
    <s v="Colombia"/>
    <n v="15.106042448"/>
    <x v="0"/>
    <n v="0.22"/>
    <s v="Impacto económico y gobernanza"/>
    <s v="Pilar 6"/>
    <x v="0"/>
    <n v="0.96"/>
    <n v="0.15"/>
  </r>
  <r>
    <s v="AVICOLA EL MADROÑO SA"/>
    <x v="0"/>
    <s v="Privada"/>
    <s v="No"/>
    <s v="No"/>
    <s v="No"/>
    <n v="1987"/>
    <s v="Colombia"/>
    <n v="0.711210393"/>
    <x v="0"/>
    <s v="No informa 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0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0"/>
    <s v="No informa"/>
    <s v="Impacto económico y gobernanza"/>
    <s v="Pilar 6"/>
    <x v="0"/>
    <n v="0.96"/>
    <n v="0.15"/>
  </r>
  <r>
    <s v="Bancolombia"/>
    <x v="4"/>
    <s v="Privada"/>
    <s v="No"/>
    <s v="Si"/>
    <s v="Si"/>
    <n v="1875"/>
    <s v="Colombia"/>
    <n v="0"/>
    <x v="0"/>
    <s v="No informa"/>
    <s v="Impacto económico y gobernanza"/>
    <s v="Pilar 6"/>
    <x v="0"/>
    <n v="0.96"/>
    <n v="0.15"/>
  </r>
  <r>
    <s v="Bavaria (Kopps)"/>
    <x v="1"/>
    <s v="Privada"/>
    <s v="No"/>
    <s v="No"/>
    <s v="Si"/>
    <n v="1889"/>
    <s v="Colombia"/>
    <n v="8.615774351"/>
    <x v="0"/>
    <s v="No informa"/>
    <s v="Impacto económico y gobernanza"/>
    <s v="Pilar 6"/>
    <x v="0"/>
    <n v="0.95"/>
    <n v="0.2337"/>
  </r>
  <r>
    <s v="BEL STAR S.A."/>
    <x v="1"/>
    <s v="Privada"/>
    <s v="No"/>
    <s v="No"/>
    <s v="Si"/>
    <n v="2000"/>
    <s v="Colombia"/>
    <n v="1.8730508"/>
    <x v="0"/>
    <s v="No informa "/>
    <s v="Impacto económico y gobernanza"/>
    <s v="Pilar 6"/>
    <x v="0"/>
    <n v="0.95"/>
    <n v="0.2337"/>
  </r>
  <r>
    <s v="Biomax"/>
    <x v="3"/>
    <s v="Privada"/>
    <s v="No"/>
    <s v="No"/>
    <s v="No"/>
    <n v="2004"/>
    <s v="Colombia"/>
    <n v="4.512550305"/>
    <x v="0"/>
    <s v="No informa "/>
    <s v="Impacto económico y gobernanza"/>
    <s v="Pilar 6"/>
    <x v="0"/>
    <n v="0.97"/>
    <n v="0.168"/>
  </r>
  <r>
    <s v="C.I Prodeco"/>
    <x v="5"/>
    <s v="Privada"/>
    <s v="No"/>
    <s v="No"/>
    <s v="Si"/>
    <n v="1990"/>
    <s v="Suiza"/>
    <n v="0.895022779"/>
    <x v="0"/>
    <s v="No informa"/>
    <s v="Impacto económico y gobernanza"/>
    <s v="Pilar 6"/>
    <x v="0"/>
    <n v="0.9"/>
    <n v="0.12"/>
  </r>
  <r>
    <s v="CARTON DE COLOMBIA S.A. (Smurfit Kappa)"/>
    <x v="1"/>
    <s v="Privada"/>
    <s v="No"/>
    <s v="No"/>
    <s v="Si"/>
    <n v="1944"/>
    <s v="Colombia"/>
    <n v="1.778557861"/>
    <x v="0"/>
    <s v="No informa"/>
    <s v="Impacto económico y gobernanza"/>
    <s v="Pilar 6"/>
    <x v="0"/>
    <n v="0.95"/>
    <n v="0.2337"/>
  </r>
  <r>
    <s v="Celsia"/>
    <x v="4"/>
    <s v="Privada"/>
    <s v="No"/>
    <s v="Si"/>
    <s v="Si"/>
    <n v="2001"/>
    <s v="Colombia"/>
    <n v="6.547567046"/>
    <x v="0"/>
    <n v="0.9388"/>
    <s v="Impacto económico y gobernanza"/>
    <s v="Pilar 6"/>
    <x v="0"/>
    <n v="0.96"/>
    <n v="0.15"/>
  </r>
  <r>
    <s v="Cementos Argos"/>
    <x v="1"/>
    <s v="Privada"/>
    <s v="No"/>
    <s v="Si"/>
    <s v="Si"/>
    <n v="1934"/>
    <s v="Colombia"/>
    <n v="1.84479215"/>
    <x v="0"/>
    <n v="0.87"/>
    <s v="Impacto económico y gobernanza"/>
    <s v="Pilar 6"/>
    <x v="0"/>
    <n v="0.95"/>
    <n v="0.2337"/>
  </r>
  <r>
    <s v="Cencosud"/>
    <x v="3"/>
    <s v="Privada"/>
    <s v="Si"/>
    <s v="Si"/>
    <s v="Si"/>
    <n v="1960"/>
    <s v="Chile"/>
    <n v="4.212866602"/>
    <x v="0"/>
    <s v="No informa"/>
    <s v="Impacto económico y gobernanza"/>
    <s v="Pilar 6"/>
    <x v="0"/>
    <n v="0.97"/>
    <n v="0.168"/>
  </r>
  <r>
    <s v="Cenit"/>
    <x v="4"/>
    <s v="Mixta"/>
    <s v="No"/>
    <s v="No"/>
    <s v="No"/>
    <n v="2012"/>
    <s v="Colombia"/>
    <n v="9.97773624"/>
    <x v="0"/>
    <n v="0.15"/>
    <s v="Impacto económico y gobernanza"/>
    <s v="Pilar 6"/>
    <x v="0"/>
    <n v="0.96"/>
    <n v="0.15"/>
  </r>
  <r>
    <s v="Cerrejón"/>
    <x v="5"/>
    <s v="Privada"/>
    <s v="No"/>
    <s v="No"/>
    <s v="Si"/>
    <n v="1976"/>
    <s v="Reino Unido / Suiza"/>
    <n v="6.047102083"/>
    <x v="0"/>
    <n v="0.81"/>
    <s v="Impacto económico y gobernanza"/>
    <s v="Pilar 6"/>
    <x v="0"/>
    <n v="0.9"/>
    <n v="0.12"/>
  </r>
  <r>
    <s v="Chevron"/>
    <x v="3"/>
    <s v="Privada"/>
    <s v="No"/>
    <s v="No"/>
    <s v="Si"/>
    <n v="1879"/>
    <s v="Estados Unidos"/>
    <n v="5.868986"/>
    <x v="0"/>
    <s v="No informa"/>
    <s v="Impacto económico y gobernanza"/>
    <s v="Pilar 6"/>
    <x v="0"/>
    <n v="0.97"/>
    <n v="0.168"/>
  </r>
  <r>
    <s v="CI Eslop"/>
    <x v="3"/>
    <s v="Privada"/>
    <s v="Si"/>
    <s v="No"/>
    <s v="No"/>
    <n v="1997"/>
    <s v="Colombia"/>
    <n v="1.976640973"/>
    <x v="0"/>
    <s v="No informa "/>
    <s v="Impacto económico y gobernanza"/>
    <s v="Pilar 6"/>
    <x v="0"/>
    <n v="0.97"/>
    <n v="0.168"/>
  </r>
  <r>
    <s v="Claro"/>
    <x v="4"/>
    <s v="Privada"/>
    <s v="No"/>
    <s v="No"/>
    <s v="Si"/>
    <n v="2003"/>
    <s v="Brasil"/>
    <n v="15.602099799"/>
    <x v="0"/>
    <n v="0.92"/>
    <s v="Impacto económico y gobernanza"/>
    <s v="Pilar 6"/>
    <x v="0"/>
    <n v="0.96"/>
    <n v="0.15"/>
  </r>
  <r>
    <s v="Coca Cola- Femsa"/>
    <x v="1"/>
    <s v="Mixta"/>
    <s v="No"/>
    <s v="Si"/>
    <s v="Si"/>
    <n v="1991"/>
    <s v="México"/>
    <n v="5.161404728"/>
    <x v="0"/>
    <n v="0.93"/>
    <s v="Impacto económico y gobernanza"/>
    <s v="Pilar 6"/>
    <x v="0"/>
    <n v="0.95"/>
    <n v="0.2337"/>
  </r>
  <r>
    <s v="Colgate"/>
    <x v="1"/>
    <s v="Privada"/>
    <s v="No"/>
    <s v="Si"/>
    <s v="Si"/>
    <n v="1806"/>
    <s v="Estados Unidos"/>
    <n v="2.382092359"/>
    <x v="0"/>
    <s v="No informa "/>
    <s v="Impacto económico y gobernanza"/>
    <s v="Pilar 6"/>
    <x v="0"/>
    <n v="0.95"/>
    <n v="0.2337"/>
  </r>
  <r>
    <s v="Colombina"/>
    <x v="1"/>
    <s v="Privada"/>
    <s v="Si"/>
    <s v="Si"/>
    <s v="Si"/>
    <n v="1932"/>
    <s v="Colombia"/>
    <n v="2.192826677"/>
    <x v="0"/>
    <n v="0.9"/>
    <s v="Impacto económico y gobernanza"/>
    <s v="Pilar 6"/>
    <x v="0"/>
    <n v="0.95"/>
    <n v="0.2337"/>
  </r>
  <r>
    <s v="Compañía Nacional de Chocolates"/>
    <x v="1"/>
    <s v="Privada"/>
    <s v="No"/>
    <s v="No"/>
    <s v="No"/>
    <n v="1920"/>
    <s v="Colombia"/>
    <n v="1.94339097"/>
    <x v="0"/>
    <s v="No informa "/>
    <s v="Impacto económico y gobernanza"/>
    <s v="Pilar 6"/>
    <x v="0"/>
    <n v="0.95"/>
    <n v="0.2337"/>
  </r>
  <r>
    <s v="CONCESIONARIA VIAL UNIÓN DEL SUR SAS"/>
    <x v="2"/>
    <s v="Privada"/>
    <s v="No"/>
    <s v="No"/>
    <s v="No"/>
    <n v="2015"/>
    <s v="Colombia"/>
    <n v="0.767621421"/>
    <x v="0"/>
    <n v="0.99"/>
    <s v="Impacto económico y gobernanza"/>
    <s v="Pilar 6"/>
    <x v="0"/>
    <n v="1"/>
    <n v="0.53"/>
  </r>
  <r>
    <s v="Conconcreto"/>
    <x v="2"/>
    <s v="Privada"/>
    <s v="No"/>
    <s v="Si"/>
    <s v="Si"/>
    <n v="1961"/>
    <s v="Colombia"/>
    <n v="0.498844856"/>
    <x v="0"/>
    <s v="No informa"/>
    <s v="Impacto económico y gobernanza"/>
    <s v="Pilar 6"/>
    <x v="0"/>
    <n v="1"/>
    <n v="0.53"/>
  </r>
  <r>
    <s v="CONSTRUCCIONES EL CONDOR S.A"/>
    <x v="2"/>
    <s v="Privada"/>
    <s v="No"/>
    <s v="Si"/>
    <s v="Si"/>
    <n v="1979"/>
    <s v="Colombia"/>
    <n v="1.189537155"/>
    <x v="0"/>
    <s v="No informa"/>
    <s v="Impacto económico y gobernanza"/>
    <s v="Pilar 6"/>
    <x v="0"/>
    <n v="1"/>
    <n v="0.53"/>
  </r>
  <r>
    <s v="CONSTRUCTORA CAPITAL BOGOTA SAS"/>
    <x v="2"/>
    <s v="Privada"/>
    <s v="Si"/>
    <s v="No"/>
    <s v="No"/>
    <n v="2008"/>
    <s v="Colombia"/>
    <n v="1.313282542"/>
    <x v="0"/>
    <n v="1"/>
    <s v="Impacto económico y gobernanza"/>
    <s v="Pilar 6"/>
    <x v="0"/>
    <n v="1"/>
    <n v="0.53"/>
  </r>
  <r>
    <s v="CONSTRUCTORA COLPATRIA  SAS"/>
    <x v="2"/>
    <s v="Privada"/>
    <s v="No"/>
    <s v="No"/>
    <s v="No"/>
    <n v="1977"/>
    <s v="Colombia"/>
    <n v="0.746126685"/>
    <x v="0"/>
    <s v="No informa"/>
    <s v="Impacto económico y gobernanza"/>
    <s v="Pilar 6"/>
    <x v="0"/>
    <n v="1"/>
    <n v="0.53"/>
  </r>
  <r>
    <s v="Corbeta"/>
    <x v="3"/>
    <s v="Privada"/>
    <s v="Si"/>
    <s v="No"/>
    <s v="No"/>
    <n v="1938"/>
    <s v="Colombia"/>
    <n v="11.88773162"/>
    <x v="0"/>
    <s v="No informa "/>
    <s v="Impacto económico y gobernanza"/>
    <s v="Pilar 6"/>
    <x v="0"/>
    <n v="0.97"/>
    <n v="0.168"/>
  </r>
  <r>
    <s v="Cruz Verde"/>
    <x v="3"/>
    <s v="Privada"/>
    <s v="No"/>
    <s v="No"/>
    <s v="Si"/>
    <n v="1984"/>
    <s v="Chile"/>
    <n v="5.511646479"/>
    <x v="0"/>
    <s v="No informa"/>
    <s v="Impacto económico y gobernanza"/>
    <s v="Pilar 6"/>
    <x v="0"/>
    <n v="0.97"/>
    <n v="0.168"/>
  </r>
  <r>
    <s v="D1"/>
    <x v="3"/>
    <s v="Privada"/>
    <s v="Si"/>
    <s v="No"/>
    <s v="No"/>
    <n v="2009"/>
    <s v="Colombia"/>
    <n v="19.439396106"/>
    <x v="0"/>
    <n v="0.94"/>
    <s v="Impacto económico y gobernanza"/>
    <s v="Pilar 6"/>
    <x v="0"/>
    <n v="0.97"/>
    <n v="0.168"/>
  </r>
  <r>
    <s v="Davivienda"/>
    <x v="4"/>
    <s v="Privada"/>
    <s v="No"/>
    <s v="Si"/>
    <s v="No"/>
    <n v="1972"/>
    <s v="Colombia"/>
    <n v="0"/>
    <x v="0"/>
    <n v="0.96"/>
    <s v="Impacto económico y gobernanza"/>
    <s v="Pilar 6"/>
    <x v="0"/>
    <n v="0.96"/>
    <n v="0.15"/>
  </r>
  <r>
    <s v="Distracom"/>
    <x v="3"/>
    <s v="Privada"/>
    <s v="Si"/>
    <s v="No"/>
    <s v="No"/>
    <n v="1997"/>
    <s v="Colombia"/>
    <n v="3.874476933"/>
    <x v="0"/>
    <s v="No informa "/>
    <s v="Impacto económico y gobernanza"/>
    <s v="Pilar 6"/>
    <x v="0"/>
    <n v="0.97"/>
    <n v="0.168"/>
  </r>
  <r>
    <s v="Drummond"/>
    <x v="5"/>
    <s v="Privada"/>
    <s v="Si"/>
    <s v="No"/>
    <s v="Si"/>
    <n v="1935"/>
    <s v="Estados Unidos"/>
    <n v="11.495989482"/>
    <x v="0"/>
    <n v="0.9"/>
    <s v="Impacto económico y gobernanza"/>
    <s v="Pilar 6"/>
    <x v="0"/>
    <n v="0.9"/>
    <n v="0.12"/>
  </r>
  <r>
    <s v="Ecopetrol"/>
    <x v="5"/>
    <s v="Mixta"/>
    <s v="No"/>
    <s v="Si"/>
    <s v="Si"/>
    <n v="1951"/>
    <s v="Colombia"/>
    <n v="113.923310323"/>
    <x v="0"/>
    <n v="0.46"/>
    <s v="Impacto económico y gobernanza"/>
    <s v="Pilar 6"/>
    <x v="0"/>
    <n v="0.9"/>
    <n v="0.12"/>
  </r>
  <r>
    <s v="Emgesa"/>
    <x v="4"/>
    <s v="Mixta"/>
    <s v="No"/>
    <s v="No"/>
    <s v="Si"/>
    <n v="1997"/>
    <s v="Colombia"/>
    <n v="15.780332546"/>
    <x v="0"/>
    <n v="0.85"/>
    <s v="Impacto económico y gobernanza"/>
    <s v="Pilar 6"/>
    <x v="0"/>
    <n v="0.96"/>
    <n v="0.15"/>
  </r>
  <r>
    <s v="EPM"/>
    <x v="4"/>
    <s v="Pública"/>
    <s v="No"/>
    <s v="No"/>
    <s v="Si"/>
    <n v="1955"/>
    <s v="Colombia"/>
    <n v="20.57447718"/>
    <x v="0"/>
    <n v="0.95"/>
    <s v="Impacto económico y gobernanza"/>
    <s v="Pilar 6"/>
    <x v="0"/>
    <n v="0.96"/>
    <n v="0.15"/>
  </r>
  <r>
    <s v="ES Windows"/>
    <x v="1"/>
    <s v="Privada"/>
    <s v="No"/>
    <s v="No"/>
    <s v="Si"/>
    <n v="1985"/>
    <s v="Estados Unidos"/>
    <n v="2.624920215"/>
    <x v="0"/>
    <s v="No informa"/>
    <s v="Impacto económico y gobernanza"/>
    <s v="Pilar 6"/>
    <x v="0"/>
    <n v="0.95"/>
    <n v="0.2337"/>
  </r>
  <r>
    <s v="Esenttia"/>
    <x v="1"/>
    <s v="Mixta"/>
    <s v="No"/>
    <s v="No"/>
    <s v="No"/>
    <n v="1990"/>
    <s v="Colombia"/>
    <n v="2.311463709"/>
    <x v="0"/>
    <n v="0.2337"/>
    <s v="Impacto económico y gobernanza"/>
    <s v="Pilar 6"/>
    <x v="0"/>
    <n v="0.95"/>
    <n v="0.2337"/>
  </r>
  <r>
    <s v="Éxito"/>
    <x v="3"/>
    <s v="Privada"/>
    <s v="No"/>
    <s v="No"/>
    <s v="Si"/>
    <n v="1949"/>
    <s v="Colombia"/>
    <n v="16.077688645"/>
    <x v="0"/>
    <s v="No informa"/>
    <s v="Impacto económico y gobernanza"/>
    <s v="Pilar 6"/>
    <x v="0"/>
    <n v="0.97"/>
    <n v="0.168"/>
  </r>
  <r>
    <s v="Falabella"/>
    <x v="3"/>
    <s v="Privada"/>
    <s v="Si"/>
    <s v="Si"/>
    <s v="Si"/>
    <n v="1889"/>
    <s v="Chile"/>
    <n v="2.307560639"/>
    <x v="0"/>
    <s v="No informa"/>
    <s v="Impacto económico y gobernanza"/>
    <s v="Pilar 6"/>
    <x v="0"/>
    <n v="0.97"/>
    <n v="0.168"/>
  </r>
  <r>
    <s v="Frontera Energy"/>
    <x v="5"/>
    <s v="Privada"/>
    <s v="No"/>
    <s v="Si"/>
    <s v="Si"/>
    <n v="1985"/>
    <s v="Canadá"/>
    <n v="4.250244656"/>
    <x v="0"/>
    <n v="0.12"/>
    <s v="Impacto económico y gobernanza"/>
    <s v="Pilar 6"/>
    <x v="0"/>
    <n v="0.9"/>
    <n v="0.12"/>
  </r>
  <r>
    <s v="Gases del Caribe"/>
    <x v="4"/>
    <s v="Privada"/>
    <s v="No"/>
    <s v="Si"/>
    <s v="No"/>
    <n v="1966"/>
    <s v="Colombia"/>
    <n v="2.635568566"/>
    <x v="0"/>
    <s v="No informa"/>
    <s v="Impacto económico y gobernanza"/>
    <s v="Pilar 6"/>
    <x v="0"/>
    <n v="0.96"/>
    <n v="0.15"/>
  </r>
  <r>
    <s v="GEB"/>
    <x v="4"/>
    <s v="Mixta"/>
    <s v="No"/>
    <s v="Si"/>
    <s v="Si"/>
    <n v="1896"/>
    <s v="Colombia"/>
    <n v="3.716639484"/>
    <x v="0"/>
    <s v="No informa"/>
    <s v="Impacto económico y gobernanza"/>
    <s v="Pilar 6"/>
    <x v="0"/>
    <n v="0.96"/>
    <n v="0.15"/>
  </r>
  <r>
    <s v="General Motors"/>
    <x v="1"/>
    <s v="Pública"/>
    <s v="No"/>
    <s v="Si"/>
    <s v="Si"/>
    <n v="1908"/>
    <s v="Estados Unidos"/>
    <n v="1.212362823"/>
    <x v="0"/>
    <s v="No informa"/>
    <s v="Impacto económico y gobernanza"/>
    <s v="Pilar 6"/>
    <x v="0"/>
    <n v="0.95"/>
    <n v="0.2337"/>
  </r>
  <r>
    <s v="Geopark"/>
    <x v="5"/>
    <s v="Privada"/>
    <s v="No"/>
    <s v="Si"/>
    <s v="Si"/>
    <n v="2002"/>
    <s v="Chile"/>
    <n v="2.420367108"/>
    <x v="0"/>
    <s v="No informa"/>
    <s v="Impacto económico y gobernanza"/>
    <s v="Pilar 6"/>
    <x v="0"/>
    <n v="0.9"/>
    <n v="0.12"/>
  </r>
  <r>
    <s v="Gran Tierra Energy"/>
    <x v="5"/>
    <s v="Privada"/>
    <s v="No"/>
    <s v="Si"/>
    <s v="Si"/>
    <n v="2003"/>
    <s v="Canadá"/>
    <n v="1.321926"/>
    <x v="0"/>
    <s v="No informa"/>
    <s v="Impacto económico y gobernanza"/>
    <s v="Pilar 6"/>
    <x v="0"/>
    <n v="0.9"/>
    <n v="0.12"/>
  </r>
  <r>
    <s v="Grupo Bios"/>
    <x v="0"/>
    <s v="Privada"/>
    <s v="No"/>
    <s v="No"/>
    <s v="No"/>
    <n v="1985"/>
    <s v="Colombia"/>
    <n v="0.441609957"/>
    <x v="0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0"/>
    <s v="No informa "/>
    <s v="Impacto económico y gobernanza"/>
    <s v="Pilar 6"/>
    <x v="0"/>
    <n v="0.95"/>
    <n v="0.2337"/>
  </r>
  <r>
    <s v="Haceb"/>
    <x v="1"/>
    <s v="Privada"/>
    <s v="Si"/>
    <s v="No"/>
    <s v="No"/>
    <n v="1940"/>
    <s v="Colombia"/>
    <n v="1.340540112"/>
    <x v="0"/>
    <n v="0.51"/>
    <s v="Impacto económico y gobernanza"/>
    <s v="Pilar 6"/>
    <x v="0"/>
    <n v="0.95"/>
    <n v="0.2337"/>
  </r>
  <r>
    <s v="Hocol"/>
    <x v="5"/>
    <s v="Privada"/>
    <s v="No"/>
    <s v="No"/>
    <s v="No"/>
    <n v="1956"/>
    <s v="Colombia"/>
    <n v="2.660692144"/>
    <x v="0"/>
    <s v="No informa"/>
    <s v="Impacto económico y gobernanza"/>
    <s v="Pilar 6"/>
    <x v="0"/>
    <n v="0.9"/>
    <n v="0.12"/>
  </r>
  <r>
    <s v="INCUBADORA SANTANDER S.A. (Huevos Kikes)"/>
    <x v="0"/>
    <s v="Privada"/>
    <s v="Si"/>
    <s v="No"/>
    <s v="No"/>
    <n v="1962"/>
    <s v="Colombia"/>
    <n v="0.89448845"/>
    <x v="0"/>
    <s v="No informa 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0"/>
    <s v="No informa"/>
    <s v="Impacto económico y gobernanza"/>
    <s v="Pilar 6"/>
    <x v="0"/>
    <n v="0.96"/>
    <n v="0.15"/>
  </r>
  <r>
    <s v="Isagen"/>
    <x v="4"/>
    <s v="Mixta"/>
    <s v="No"/>
    <s v="No"/>
    <s v="No"/>
    <n v="1995"/>
    <s v="Colombia"/>
    <n v="6.13559916"/>
    <x v="0"/>
    <n v="0.93"/>
    <s v="Impacto económico y gobernanza"/>
    <s v="Pilar 6"/>
    <x v="0"/>
    <n v="0.96"/>
    <n v="0.15"/>
  </r>
  <r>
    <s v="ISMOCOL SA"/>
    <x v="2"/>
    <s v="Privada"/>
    <s v="No"/>
    <s v="No"/>
    <s v="Si"/>
    <n v="1989"/>
    <s v="Colombia"/>
    <n v="0.751677383"/>
    <x v="0"/>
    <s v="No informa "/>
    <s v="Impacto económico y gobernanza"/>
    <s v="Pilar 6"/>
    <x v="0"/>
    <n v="1"/>
    <n v="0.53"/>
  </r>
  <r>
    <s v="Italcol"/>
    <x v="1"/>
    <s v="Privada"/>
    <s v="Si"/>
    <s v="No"/>
    <s v="No"/>
    <n v="1970"/>
    <s v="Colombia"/>
    <n v="3.189145272"/>
    <x v="0"/>
    <s v="No informa "/>
    <s v="Impacto económico y gobernanza"/>
    <s v="Pilar 6"/>
    <x v="0"/>
    <n v="0.95"/>
    <n v="0.2337"/>
  </r>
  <r>
    <s v="LATAM"/>
    <x v="4"/>
    <s v="Privada"/>
    <s v="No"/>
    <s v="Si"/>
    <s v="Si"/>
    <n v="1929"/>
    <s v="Chile"/>
    <n v="2.328344538"/>
    <x v="0"/>
    <s v="No informa"/>
    <s v="Impacto económico y gobernanza"/>
    <s v="Pilar 6"/>
    <x v="0"/>
    <n v="0.96"/>
    <n v="0.15"/>
  </r>
  <r>
    <s v="MARVAL S.A.S."/>
    <x v="2"/>
    <s v="Privada"/>
    <s v="Si"/>
    <s v="No"/>
    <s v="No"/>
    <n v="1976"/>
    <s v="Colombia"/>
    <n v="0.985342945"/>
    <x v="0"/>
    <s v="No informa"/>
    <s v="Impacto económico y gobernanza"/>
    <s v="Pilar 6"/>
    <x v="0"/>
    <n v="1"/>
    <n v="0.53"/>
  </r>
  <r>
    <s v="Mazda"/>
    <x v="3"/>
    <s v="Privada"/>
    <s v="No"/>
    <s v="Si"/>
    <s v="Si"/>
    <n v="1920"/>
    <s v="Japón"/>
    <n v="1.869141753"/>
    <x v="0"/>
    <s v="No informa"/>
    <s v="Impacto económico y gobernanza"/>
    <s v="Pilar 6"/>
    <x v="0"/>
    <n v="0.97"/>
    <n v="0.168"/>
  </r>
  <r>
    <s v="Mercado Libre"/>
    <x v="4"/>
    <s v="Privada"/>
    <s v="No"/>
    <s v="Si"/>
    <s v="Si"/>
    <n v="2009"/>
    <s v="Argentina"/>
    <n v="1.858185367"/>
    <x v="0"/>
    <n v="0.95"/>
    <s v="Impacto económico y gobernanza"/>
    <s v="Pilar 6"/>
    <x v="0"/>
    <n v="0.96"/>
    <n v="0.15"/>
  </r>
  <r>
    <s v="Nestle"/>
    <x v="1"/>
    <s v="Mixta"/>
    <s v="No"/>
    <s v="Si"/>
    <s v="Si"/>
    <n v="1866"/>
    <s v="Suiza"/>
    <n v="2.04446981"/>
    <x v="0"/>
    <s v="No informa "/>
    <s v="Impacto económico y gobernanza"/>
    <s v="Pilar 6"/>
    <x v="0"/>
    <n v="0.95"/>
    <n v="0.2337"/>
  </r>
  <r>
    <s v="Oleoducto Central (Ocensa)"/>
    <x v="4"/>
    <s v="Mixta"/>
    <s v="No"/>
    <s v="No"/>
    <s v="No"/>
    <n v="1994"/>
    <s v="Colombia"/>
    <n v="5.975161078"/>
    <x v="0"/>
    <n v="0.96"/>
    <s v="Impacto económico y gobernanza"/>
    <s v="Pilar 6"/>
    <x v="0"/>
    <n v="0.96"/>
    <n v="0.15"/>
  </r>
  <r>
    <s v="Olímpica"/>
    <x v="3"/>
    <s v="Privada"/>
    <s v="Si"/>
    <s v="No"/>
    <s v="No"/>
    <n v="1953"/>
    <s v="Colombia"/>
    <n v="7.129192126"/>
    <x v="0"/>
    <s v="No informa "/>
    <s v="Impacto económico y gobernanza"/>
    <s v="Pilar 6"/>
    <x v="0"/>
    <n v="0.97"/>
    <n v="0.168"/>
  </r>
  <r>
    <s v="Pepsico"/>
    <x v="1"/>
    <s v="Pública"/>
    <s v="No"/>
    <s v="Si"/>
    <s v="Si"/>
    <n v="1965"/>
    <s v="Estados Unidos"/>
    <n v="2.097385142"/>
    <x v="0"/>
    <s v="No informa "/>
    <s v="Impacto económico y gobernanza"/>
    <s v="Pilar 6"/>
    <x v="0"/>
    <n v="0.95"/>
    <n v="0.2337"/>
  </r>
  <r>
    <s v="Petromil"/>
    <x v="3"/>
    <s v="Privada"/>
    <s v="Si"/>
    <s v="No"/>
    <s v="No"/>
    <n v="1989"/>
    <s v="Colombia"/>
    <n v="3.030538337"/>
    <x v="0"/>
    <s v="No informa "/>
    <s v="Impacto económico y gobernanza"/>
    <s v="Pilar 6"/>
    <x v="0"/>
    <n v="0.97"/>
    <n v="0.168"/>
  </r>
  <r>
    <s v="POLLOS EL BUCANERO S.A. (Cargill)"/>
    <x v="1"/>
    <s v="Privada"/>
    <s v="No"/>
    <s v="No"/>
    <s v="Si"/>
    <n v="1986"/>
    <s v="Colombia"/>
    <n v="2.273429636"/>
    <x v="0"/>
    <s v="No informa "/>
    <s v="Impacto económico y gobernanza"/>
    <s v="Pilar 6"/>
    <x v="0"/>
    <n v="0.95"/>
    <n v="0.2337"/>
  </r>
  <r>
    <s v="Postobón"/>
    <x v="1"/>
    <s v="Privada"/>
    <s v="No"/>
    <s v="No"/>
    <s v="No"/>
    <n v="1904"/>
    <s v="Colombia"/>
    <n v="2.846700531"/>
    <x v="0"/>
    <n v="0.95"/>
    <s v="Impacto económico y gobernanza"/>
    <s v="Pilar 6"/>
    <x v="0"/>
    <n v="0.95"/>
    <n v="0.2337"/>
  </r>
  <r>
    <s v="Pricesmart"/>
    <x v="3"/>
    <s v="Privada"/>
    <s v="No"/>
    <s v="Si"/>
    <s v="Si"/>
    <n v="1993"/>
    <s v="Estados Unidos"/>
    <n v="2.360791615"/>
    <x v="0"/>
    <s v="No informa"/>
    <s v="Impacto económico y gobernanza"/>
    <s v="Pilar 6"/>
    <x v="0"/>
    <n v="0.97"/>
    <n v="0.168"/>
  </r>
  <r>
    <s v="Primax"/>
    <x v="3"/>
    <s v="Privada"/>
    <s v="No"/>
    <s v="No"/>
    <s v="Si"/>
    <n v="2005"/>
    <s v="Perú"/>
    <n v="10.521119421"/>
    <x v="0"/>
    <n v="0.97"/>
    <s v="Impacto económico y gobernanza"/>
    <s v="Pilar 6"/>
    <x v="0"/>
    <n v="0.97"/>
    <n v="0.168"/>
  </r>
  <r>
    <s v="Productos Familia (Essity)"/>
    <x v="1"/>
    <s v="Privada"/>
    <s v="No"/>
    <s v="No"/>
    <s v="Si"/>
    <n v="1958"/>
    <s v="Colombia"/>
    <n v="2.017259547"/>
    <x v="0"/>
    <s v="No informa"/>
    <s v="Impacto económico y gobernanza"/>
    <s v="Pilar 6"/>
    <x v="0"/>
    <n v="0.95"/>
    <n v="0.2337"/>
  </r>
  <r>
    <s v="Promigas"/>
    <x v="4"/>
    <s v="Privada"/>
    <s v="No"/>
    <s v="Si"/>
    <s v="No"/>
    <n v="1974"/>
    <s v="Colombia"/>
    <n v="2.27290385"/>
    <x v="0"/>
    <n v="0.4"/>
    <s v="Impacto económico y gobernanza"/>
    <s v="Pilar 6"/>
    <x v="0"/>
    <n v="0.96"/>
    <n v="0.15"/>
  </r>
  <r>
    <s v="Rappi"/>
    <x v="4"/>
    <s v="Privada"/>
    <s v="No"/>
    <s v="No"/>
    <s v="Si"/>
    <n v="2015"/>
    <s v="Colombia"/>
    <n v="0.703147014"/>
    <x v="0"/>
    <s v="No informa "/>
    <s v="Impacto económico y gobernanza"/>
    <s v="Pilar 6"/>
    <x v="0"/>
    <n v="0.96"/>
    <n v="0.15"/>
  </r>
  <r>
    <s v="Reficar"/>
    <x v="1"/>
    <s v="Mixta"/>
    <s v="No"/>
    <s v="No"/>
    <s v="No"/>
    <n v="1956"/>
    <s v="Colombia"/>
    <n v="25.860914507"/>
    <x v="0"/>
    <n v="0.9"/>
    <s v="Impacto económico y gobernanza"/>
    <s v="Pilar 6"/>
    <x v="0"/>
    <n v="0.95"/>
    <n v="0.2337"/>
  </r>
  <r>
    <s v="Renault"/>
    <x v="1"/>
    <s v="Mixta"/>
    <s v="No"/>
    <s v="Si"/>
    <s v="Si"/>
    <n v="1898"/>
    <s v="Francia"/>
    <n v="2.426039216"/>
    <x v="0"/>
    <s v="No informa "/>
    <s v="Impacto económico y gobernanza"/>
    <s v="Pilar 6"/>
    <x v="0"/>
    <n v="0.95"/>
    <n v="0.2337"/>
  </r>
  <r>
    <s v="Riopaila Castilla"/>
    <x v="1"/>
    <s v="Privada"/>
    <s v="No"/>
    <s v="Si"/>
    <s v="No"/>
    <n v="1998"/>
    <s v="Colombia"/>
    <n v="1.697301486"/>
    <x v="0"/>
    <s v="No informa"/>
    <s v="Impacto económico y gobernanza"/>
    <s v="Pilar 6"/>
    <x v="0"/>
    <n v="0.95"/>
    <n v="0.2337"/>
  </r>
  <r>
    <s v="Samsung"/>
    <x v="3"/>
    <s v="Privada"/>
    <s v="Si"/>
    <s v="Si"/>
    <s v="Si"/>
    <n v="1969"/>
    <s v="Corea del Sur"/>
    <n v="3.188315636"/>
    <x v="0"/>
    <s v="No informa"/>
    <s v="Impacto económico y gobernanza"/>
    <s v="Pilar 6"/>
    <x v="0"/>
    <n v="0.97"/>
    <n v="0.168"/>
  </r>
  <r>
    <s v="SierraCol Energy"/>
    <x v="5"/>
    <s v="Privada"/>
    <s v="No"/>
    <s v="No"/>
    <s v="Si"/>
    <n v="2020"/>
    <s v="Islas Caimán / EE.UU"/>
    <n v="1.943851598"/>
    <x v="0"/>
    <n v="0.88"/>
    <s v="Impacto económico y gobernanza"/>
    <s v="Pilar 6"/>
    <x v="0"/>
    <n v="0.9"/>
    <n v="0.12"/>
  </r>
  <r>
    <s v="Sodimac (Homecenter)"/>
    <x v="3"/>
    <s v="Privada"/>
    <s v="No"/>
    <s v="No"/>
    <s v="Si"/>
    <n v="1952"/>
    <s v="Chile"/>
    <n v="5.991097107"/>
    <x v="0"/>
    <n v="0.68"/>
    <s v="Impacto económico y gobernanza"/>
    <s v="Pilar 6"/>
    <x v="0"/>
    <n v="0.97"/>
    <n v="0.168"/>
  </r>
  <r>
    <s v="Sucafina"/>
    <x v="3"/>
    <s v="Privada"/>
    <s v="Si"/>
    <s v="No"/>
    <s v="Si"/>
    <n v="1977"/>
    <s v="Suiza"/>
    <n v="2.002301595"/>
    <x v="0"/>
    <s v="No informa"/>
    <s v="Impacto económico y gobernanza"/>
    <s v="Pilar 6"/>
    <x v="0"/>
    <n v="0.97"/>
    <n v="0.168"/>
  </r>
  <r>
    <s v="Sunshine Bouquet"/>
    <x v="0"/>
    <s v="Privada"/>
    <s v="Si"/>
    <s v="No"/>
    <s v="Si"/>
    <n v="1971"/>
    <s v="Estados Unidos"/>
    <n v="2.156747414"/>
    <x v="0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0"/>
    <s v="No informa "/>
    <s v="Impacto económico y gobernanza"/>
    <s v="Pilar 6"/>
    <x v="0"/>
    <n v="0.97"/>
    <n v="0.168"/>
  </r>
  <r>
    <s v="Tecnoquimicas"/>
    <x v="3"/>
    <s v="Privada"/>
    <s v="Si"/>
    <s v="No"/>
    <s v="No"/>
    <n v="1934"/>
    <s v="Colombia"/>
    <n v="3.134365769"/>
    <x v="0"/>
    <s v="No informa "/>
    <s v="Impacto económico y gobernanza"/>
    <s v="Pilar 6"/>
    <x v="0"/>
    <n v="0.97"/>
    <n v="0.168"/>
  </r>
  <r>
    <s v="Telefónica"/>
    <x v="4"/>
    <s v="Mixta"/>
    <s v="No"/>
    <s v="Si"/>
    <s v="Si"/>
    <n v="1924"/>
    <s v="España"/>
    <n v="6.672179102"/>
    <x v="0"/>
    <n v="0.74"/>
    <s v="Impacto económico y gobernanza"/>
    <s v="Pilar 6"/>
    <x v="0"/>
    <n v="0.96"/>
    <n v="0.15"/>
  </r>
  <r>
    <s v="Teleperformance"/>
    <x v="4"/>
    <s v="Privada"/>
    <s v="No"/>
    <s v="Si"/>
    <s v="Si"/>
    <n v="1910"/>
    <s v="Francia"/>
    <n v="2.655177809"/>
    <x v="0"/>
    <n v="0.91"/>
    <s v="Impacto económico y gobernanza"/>
    <s v="Pilar 6"/>
    <x v="0"/>
    <n v="0.96"/>
    <n v="0.15"/>
  </r>
  <r>
    <s v="Terpel"/>
    <x v="3"/>
    <s v="Privada"/>
    <s v="No"/>
    <s v="Si"/>
    <s v="Si"/>
    <n v="1968"/>
    <s v="Colombia"/>
    <n v="24.752011682"/>
    <x v="0"/>
    <n v="0.94"/>
    <s v="Impacto económico y gobernanza"/>
    <s v="Pilar 6"/>
    <x v="0"/>
    <n v="0.97"/>
    <n v="0.168"/>
  </r>
  <r>
    <s v="Tigo"/>
    <x v="4"/>
    <s v="Mixta"/>
    <s v="No"/>
    <s v="Si"/>
    <s v="Si"/>
    <n v="1979"/>
    <s v="Suecia"/>
    <n v="2.956157691"/>
    <x v="0"/>
    <n v="0.78"/>
    <s v="Impacto económico y gobernanza"/>
    <s v="Pilar 6"/>
    <x v="0"/>
    <n v="0.96"/>
    <n v="0.15"/>
  </r>
  <r>
    <s v="Toyota"/>
    <x v="3"/>
    <s v="Privada"/>
    <s v="No"/>
    <s v="Si"/>
    <s v="Si"/>
    <n v="1937"/>
    <s v="Japón"/>
    <n v="4.02823039"/>
    <x v="0"/>
    <n v="0.168"/>
    <s v="Impacto económico y gobernanza"/>
    <s v="Pilar 6"/>
    <x v="0"/>
    <n v="0.97"/>
    <n v="0.168"/>
  </r>
  <r>
    <s v="Trafigura (Petroleum)"/>
    <x v="3"/>
    <s v="Privada"/>
    <s v="No"/>
    <s v="No"/>
    <s v="Si"/>
    <n v="1993"/>
    <s v="Suiza"/>
    <n v="4.87042346"/>
    <x v="0"/>
    <s v="No informa"/>
    <s v="Impacto económico y gobernanza"/>
    <s v="Pilar 6"/>
    <x v="0"/>
    <n v="0.97"/>
    <n v="0.168"/>
  </r>
  <r>
    <s v="Uniban"/>
    <x v="3"/>
    <s v="Privada"/>
    <s v="No"/>
    <s v="No"/>
    <s v="No"/>
    <n v="1966"/>
    <s v="Colombia"/>
    <n v="2.046166138"/>
    <x v="0"/>
    <n v="0.94"/>
    <s v="Impacto económico y gobernanza"/>
    <s v="Pilar 6"/>
    <x v="0"/>
    <n v="0.97"/>
    <n v="0.168"/>
  </r>
  <r>
    <s v="Unilever"/>
    <x v="3"/>
    <s v="Privada"/>
    <s v="No"/>
    <s v="Si"/>
    <s v="Si"/>
    <n v="1929"/>
    <s v="Reino Unido y Países Bajos"/>
    <n v="1.928223518"/>
    <x v="0"/>
    <s v="No informa "/>
    <s v="Impacto económico y gobernanza"/>
    <s v="Pilar 6"/>
    <x v="0"/>
    <n v="0.97"/>
    <n v="0.168"/>
  </r>
  <r>
    <s v="Vanti"/>
    <x v="4"/>
    <s v="Privada"/>
    <s v="No"/>
    <s v="No"/>
    <s v="No"/>
    <n v="1987"/>
    <s v="Colombia"/>
    <n v="0"/>
    <x v="0"/>
    <n v="0.96"/>
    <s v="Impacto económico y gobernanza"/>
    <s v="Pilar 6"/>
    <x v="0"/>
    <n v="0.96"/>
    <n v="0.15"/>
  </r>
  <r>
    <s v="Verano energy"/>
    <x v="5"/>
    <s v="Privada"/>
    <s v="No"/>
    <s v="No"/>
    <s v="Si"/>
    <n v="2016"/>
    <s v="Canadá"/>
    <n v="5.483318686"/>
    <x v="0"/>
    <s v="No informa "/>
    <s v="Impacto económico y gobernanza"/>
    <s v="Pilar 6"/>
    <x v="0"/>
    <n v="0.9"/>
    <n v="0.12"/>
  </r>
  <r>
    <s v="Yamaha"/>
    <x v="1"/>
    <s v="Privada"/>
    <s v="No"/>
    <s v="Si"/>
    <s v="Si"/>
    <n v="1955"/>
    <s v="Japón"/>
    <n v="1.831377694"/>
    <x v="0"/>
    <s v="No informa "/>
    <s v="Impacto económico y gobernanza"/>
    <s v="Pilar 6"/>
    <x v="0"/>
    <n v="0.95"/>
    <n v="0.2337"/>
  </r>
  <r>
    <s v="YARA COLOMBIA S.A."/>
    <x v="1"/>
    <s v="Privada"/>
    <s v="No"/>
    <s v="No"/>
    <s v="Si"/>
    <n v="1993"/>
    <s v="Noruega"/>
    <n v="1.765339992"/>
    <x v="0"/>
    <s v="No informa "/>
    <s v="Impacto económico y gobernanza"/>
    <s v="Pilar 6"/>
    <x v="0"/>
    <n v="0.95"/>
    <n v="0.2337"/>
  </r>
  <r>
    <s v="Aliar"/>
    <x v="0"/>
    <s v="Privada"/>
    <s v="No"/>
    <s v="No"/>
    <s v="No"/>
    <n v="2007"/>
    <s v="Colombia"/>
    <n v="0.978022115"/>
    <x v="1"/>
    <s v="No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1"/>
    <s v="No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1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1"/>
    <s v="No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1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1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1"/>
    <s v="No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1"/>
    <s v="No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1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1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1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1"/>
    <s v="No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1"/>
    <s v="No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1"/>
    <s v="No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1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1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1"/>
    <s v="No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1"/>
    <s v="No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1"/>
    <s v="No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1"/>
    <s v="No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1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1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1"/>
    <s v="No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1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1"/>
    <s v="No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1"/>
    <s v="No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1"/>
    <s v="No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1"/>
    <s v="No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1"/>
    <s v="No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1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1"/>
    <s v="No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1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1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1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1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1"/>
    <s v="No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1"/>
    <s v="No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1"/>
    <s v="No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1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1"/>
    <s v="No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1"/>
    <s v="No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1"/>
    <s v="No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1"/>
    <s v="No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1"/>
    <s v="No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1"/>
    <s v="No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1"/>
    <s v="No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1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1"/>
    <s v="No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1"/>
    <s v="No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1"/>
    <s v="No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1"/>
    <s v="No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1"/>
    <s v="No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1"/>
    <s v="No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1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1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1"/>
    <s v="No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1"/>
    <s v="No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1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1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1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1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1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1"/>
    <s v="No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1"/>
    <s v="No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1"/>
    <s v="No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1"/>
    <s v="No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1"/>
    <s v="No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1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1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1"/>
    <s v="No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1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1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1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1"/>
    <s v="No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1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1"/>
    <s v="No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1"/>
    <s v="No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1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1"/>
    <s v="No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1"/>
    <s v="No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1"/>
    <s v="No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1"/>
    <s v="No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1"/>
    <s v="No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1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1"/>
    <s v="No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1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1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1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1"/>
    <s v="No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1"/>
    <s v="No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1"/>
    <s v="No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1"/>
    <s v="No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1"/>
    <s v="No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1"/>
    <s v="No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1"/>
    <s v="No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1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1"/>
    <s v="No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1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1"/>
    <s v="No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1"/>
    <s v="No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2"/>
    <s v="Si"/>
    <s v="Impacto económico y gobernanza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"/>
    <s v="Si"/>
    <s v="Impacto económico y gobernanza"/>
    <s v="Pilar 1"/>
    <x v="1"/>
    <b v="0"/>
    <b v="0"/>
  </r>
  <r>
    <s v="Alpina"/>
    <x v="1"/>
    <s v="Privada"/>
    <s v="No"/>
    <s v="No"/>
    <s v="Si"/>
    <n v="1945"/>
    <s v="Colombia"/>
    <n v="2.176461396"/>
    <x v="2"/>
    <s v="Si"/>
    <s v="Impacto económico y gobernanza"/>
    <s v="Pilar 1"/>
    <x v="1"/>
    <b v="0"/>
    <b v="0"/>
  </r>
  <r>
    <s v="Amarilo"/>
    <x v="2"/>
    <s v="Privada"/>
    <s v="Si"/>
    <s v="No"/>
    <s v="No"/>
    <n v="1993"/>
    <s v="Colombia"/>
    <n v="2.186301194"/>
    <x v="2"/>
    <s v="Si"/>
    <s v="Impacto económico y gobernanza"/>
    <s v="Pilar 1"/>
    <x v="1"/>
    <b v="0"/>
    <b v="0"/>
  </r>
  <r>
    <s v="ARA"/>
    <x v="3"/>
    <s v="Privada"/>
    <s v="No"/>
    <s v="No"/>
    <s v="Si"/>
    <n v="2012"/>
    <s v="Colombia"/>
    <n v="13.831182682"/>
    <x v="2"/>
    <n v="0"/>
    <s v="Impacto económico y gobernanza"/>
    <s v="Pilar 1"/>
    <x v="1"/>
    <b v="0"/>
    <b v="0"/>
  </r>
  <r>
    <s v="ARQUITECTURA Y CONCRETO"/>
    <x v="2"/>
    <s v="Privada"/>
    <s v="Si"/>
    <s v="No"/>
    <s v="No"/>
    <n v="1990"/>
    <s v="Colombia"/>
    <n v="0.771428692"/>
    <x v="2"/>
    <n v="0"/>
    <s v="Impacto económico y gobernanza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"/>
    <s v="Si"/>
    <s v="Impacto económico y gobernanza"/>
    <s v="Pilar 1"/>
    <x v="1"/>
    <b v="0"/>
    <b v="0"/>
  </r>
  <r>
    <s v="Avianca"/>
    <x v="4"/>
    <s v="Privada"/>
    <s v="No"/>
    <s v="No"/>
    <s v="Si"/>
    <n v="1919"/>
    <s v="Colombia"/>
    <n v="15.106042448"/>
    <x v="2"/>
    <s v="No"/>
    <s v="Impacto económico y gobernanza"/>
    <s v="Pilar 1"/>
    <x v="1"/>
    <b v="0"/>
    <b v="0"/>
  </r>
  <r>
    <s v="AVICOLA EL MADROÑO SA"/>
    <x v="0"/>
    <s v="Privada"/>
    <s v="No"/>
    <s v="No"/>
    <s v="No"/>
    <n v="1987"/>
    <s v="Colombia"/>
    <n v="0.711210393"/>
    <x v="2"/>
    <n v="0"/>
    <s v="Impacto económico y gobernanza"/>
    <s v="Pilar 1"/>
    <x v="1"/>
    <b v="0"/>
    <b v="0"/>
  </r>
  <r>
    <s v="AVSA"/>
    <x v="0"/>
    <s v="Privada"/>
    <s v="Si"/>
    <s v="No"/>
    <s v="No"/>
    <n v="1969"/>
    <s v="Colombia"/>
    <n v="2.423164353"/>
    <x v="2"/>
    <s v="No"/>
    <s v="Impacto económico y gobernanza"/>
    <s v="Pilar 1"/>
    <x v="1"/>
    <b v="0"/>
    <b v="0"/>
  </r>
  <r>
    <s v="Banco de Bogotá"/>
    <x v="4"/>
    <s v="Privada"/>
    <s v="No"/>
    <s v="Si"/>
    <s v="No"/>
    <n v="1870"/>
    <s v="Colombia"/>
    <n v="0"/>
    <x v="2"/>
    <s v="Si"/>
    <s v="Impacto económico y gobernanza"/>
    <s v="Pilar 1"/>
    <x v="1"/>
    <b v="0"/>
    <b v="0"/>
  </r>
  <r>
    <s v="Bancolombia"/>
    <x v="4"/>
    <s v="Privada"/>
    <s v="No"/>
    <s v="Si"/>
    <s v="Si"/>
    <n v="1875"/>
    <s v="Colombia"/>
    <n v="0"/>
    <x v="2"/>
    <s v="Si"/>
    <s v="Impacto económico y gobernanza"/>
    <s v="Pilar 1"/>
    <x v="1"/>
    <b v="0"/>
    <b v="0"/>
  </r>
  <r>
    <s v="Bavaria (Kopps)"/>
    <x v="1"/>
    <s v="Privada"/>
    <s v="No"/>
    <s v="No"/>
    <s v="Si"/>
    <n v="1889"/>
    <s v="Colombia"/>
    <n v="8.615774351"/>
    <x v="2"/>
    <s v="Si"/>
    <s v="Impacto económico y gobernanza"/>
    <s v="Pilar 1"/>
    <x v="1"/>
    <b v="0"/>
    <b v="0"/>
  </r>
  <r>
    <s v="BEL STAR S.A."/>
    <x v="1"/>
    <s v="Privada"/>
    <s v="No"/>
    <s v="No"/>
    <s v="Si"/>
    <n v="2000"/>
    <s v="Colombia"/>
    <n v="1.8730508"/>
    <x v="2"/>
    <s v="No"/>
    <s v="Impacto económico y gobernanza"/>
    <s v="Pilar 1"/>
    <x v="1"/>
    <b v="0"/>
    <b v="0"/>
  </r>
  <r>
    <s v="Biomax"/>
    <x v="3"/>
    <s v="Privada"/>
    <s v="No"/>
    <s v="No"/>
    <s v="No"/>
    <n v="2004"/>
    <s v="Colombia"/>
    <n v="4.512550305"/>
    <x v="2"/>
    <n v="0"/>
    <s v="Impacto económico y gobernanza"/>
    <s v="Pilar 1"/>
    <x v="1"/>
    <b v="0"/>
    <b v="0"/>
  </r>
  <r>
    <s v="C.I Prodeco"/>
    <x v="5"/>
    <s v="Privada"/>
    <s v="No"/>
    <s v="No"/>
    <s v="Si"/>
    <n v="1990"/>
    <s v="Suiza"/>
    <n v="0.895022779"/>
    <x v="2"/>
    <s v="No"/>
    <s v="Impacto económico y gobernanza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2"/>
    <s v="Si"/>
    <s v="Impacto económico y gobernanza"/>
    <s v="Pilar 1"/>
    <x v="1"/>
    <b v="0"/>
    <b v="0"/>
  </r>
  <r>
    <s v="Celsia"/>
    <x v="4"/>
    <s v="Privada"/>
    <s v="No"/>
    <s v="Si"/>
    <s v="Si"/>
    <n v="2001"/>
    <s v="Colombia"/>
    <n v="6.547567046"/>
    <x v="2"/>
    <s v="Si"/>
    <s v="Impacto económico y gobernanza"/>
    <s v="Pilar 1"/>
    <x v="1"/>
    <b v="0"/>
    <b v="0"/>
  </r>
  <r>
    <s v="Cementos Argos"/>
    <x v="1"/>
    <s v="Privada"/>
    <s v="No"/>
    <s v="Si"/>
    <s v="Si"/>
    <n v="1934"/>
    <s v="Colombia"/>
    <n v="1.84479215"/>
    <x v="2"/>
    <s v="Si"/>
    <s v="Impacto económico y gobernanza"/>
    <s v="Pilar 1"/>
    <x v="1"/>
    <b v="0"/>
    <b v="0"/>
  </r>
  <r>
    <s v="Cencosud"/>
    <x v="3"/>
    <s v="Privada"/>
    <s v="Si"/>
    <s v="Si"/>
    <s v="Si"/>
    <n v="1960"/>
    <s v="Chile"/>
    <n v="4.212866602"/>
    <x v="2"/>
    <s v="Si"/>
    <s v="Impacto económico y gobernanza"/>
    <s v="Pilar 1"/>
    <x v="1"/>
    <b v="0"/>
    <b v="0"/>
  </r>
  <r>
    <s v="Cenit"/>
    <x v="4"/>
    <s v="Mixta"/>
    <s v="No"/>
    <s v="No"/>
    <s v="No"/>
    <n v="2012"/>
    <s v="Colombia"/>
    <n v="9.97773624"/>
    <x v="2"/>
    <s v="No"/>
    <s v="Impacto económico y gobernanza"/>
    <s v="Pilar 1"/>
    <x v="1"/>
    <b v="0"/>
    <b v="0"/>
  </r>
  <r>
    <s v="Cerrejón"/>
    <x v="5"/>
    <s v="Privada"/>
    <s v="No"/>
    <s v="No"/>
    <s v="Si"/>
    <n v="1976"/>
    <s v="Reino Unido / Suiza"/>
    <n v="6.047102083"/>
    <x v="2"/>
    <s v="Si"/>
    <s v="Impacto económico y gobernanza"/>
    <s v="Pilar 1"/>
    <x v="1"/>
    <b v="0"/>
    <b v="0"/>
  </r>
  <r>
    <s v="Chevron"/>
    <x v="3"/>
    <s v="Privada"/>
    <s v="No"/>
    <s v="No"/>
    <s v="Si"/>
    <n v="1879"/>
    <s v="Estados Unidos"/>
    <n v="5.868986"/>
    <x v="2"/>
    <s v="No"/>
    <s v="Impacto económico y gobernanza"/>
    <s v="Pilar 1"/>
    <x v="1"/>
    <b v="0"/>
    <b v="0"/>
  </r>
  <r>
    <s v="CI Eslop"/>
    <x v="3"/>
    <s v="Privada"/>
    <s v="Si"/>
    <s v="No"/>
    <s v="No"/>
    <n v="1997"/>
    <s v="Colombia"/>
    <n v="1.976640973"/>
    <x v="2"/>
    <n v="0"/>
    <s v="Impacto económico y gobernanza"/>
    <s v="Pilar 1"/>
    <x v="1"/>
    <b v="0"/>
    <b v="0"/>
  </r>
  <r>
    <s v="Claro"/>
    <x v="4"/>
    <s v="Privada"/>
    <s v="No"/>
    <s v="No"/>
    <s v="Si"/>
    <n v="2003"/>
    <s v="Brasil"/>
    <n v="15.602099799"/>
    <x v="2"/>
    <s v="Si"/>
    <s v="Impacto económico y gobernanza"/>
    <s v="Pilar 1"/>
    <x v="1"/>
    <b v="0"/>
    <b v="0"/>
  </r>
  <r>
    <s v="Coca Cola- Femsa"/>
    <x v="1"/>
    <s v="Mixta"/>
    <s v="No"/>
    <s v="Si"/>
    <s v="Si"/>
    <n v="1991"/>
    <s v="México"/>
    <n v="5.161404728"/>
    <x v="2"/>
    <s v="Si"/>
    <s v="Impacto económico y gobernanza"/>
    <s v="Pilar 1"/>
    <x v="1"/>
    <b v="0"/>
    <b v="0"/>
  </r>
  <r>
    <s v="Colgate"/>
    <x v="1"/>
    <s v="Privada"/>
    <s v="No"/>
    <s v="Si"/>
    <s v="Si"/>
    <n v="1806"/>
    <s v="Estados Unidos"/>
    <n v="2.382092359"/>
    <x v="2"/>
    <s v="Si"/>
    <s v="Impacto económico y gobernanza"/>
    <s v="Pilar 1"/>
    <x v="1"/>
    <b v="0"/>
    <b v="0"/>
  </r>
  <r>
    <s v="Colombina"/>
    <x v="1"/>
    <s v="Privada"/>
    <s v="Si"/>
    <s v="Si"/>
    <s v="Si"/>
    <n v="1932"/>
    <s v="Colombia"/>
    <n v="2.192826677"/>
    <x v="2"/>
    <s v="Si"/>
    <s v="Impacto económico y gobernanza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2"/>
    <s v="Si"/>
    <s v="Impacto económico y gobernanza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2"/>
    <s v="No"/>
    <s v="Impacto económico y gobernanza"/>
    <s v="Pilar 1"/>
    <x v="1"/>
    <b v="0"/>
    <b v="0"/>
  </r>
  <r>
    <s v="Conconcreto"/>
    <x v="2"/>
    <s v="Privada"/>
    <s v="No"/>
    <s v="Si"/>
    <s v="Si"/>
    <n v="1961"/>
    <s v="Colombia"/>
    <n v="0.498844856"/>
    <x v="2"/>
    <s v="Si"/>
    <s v="Impacto económico y gobernanza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"/>
    <s v="No"/>
    <s v="Impacto económico y gobernanza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2"/>
    <s v="No"/>
    <s v="Impacto económico y gobernanza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2"/>
    <s v="No"/>
    <s v="Impacto económico y gobernanza"/>
    <s v="Pilar 1"/>
    <x v="1"/>
    <b v="0"/>
    <b v="0"/>
  </r>
  <r>
    <s v="Corbeta"/>
    <x v="3"/>
    <s v="Privada"/>
    <s v="Si"/>
    <s v="No"/>
    <s v="No"/>
    <n v="1938"/>
    <s v="Colombia"/>
    <n v="11.88773162"/>
    <x v="2"/>
    <n v="0"/>
    <s v="Impacto económico y gobernanza"/>
    <s v="Pilar 1"/>
    <x v="1"/>
    <b v="0"/>
    <b v="0"/>
  </r>
  <r>
    <s v="Cruz Verde"/>
    <x v="3"/>
    <s v="Privada"/>
    <s v="No"/>
    <s v="No"/>
    <s v="Si"/>
    <n v="1984"/>
    <s v="Chile"/>
    <n v="5.511646479"/>
    <x v="2"/>
    <s v="Si"/>
    <s v="Impacto económico y gobernanza"/>
    <s v="Pilar 1"/>
    <x v="1"/>
    <b v="0"/>
    <b v="0"/>
  </r>
  <r>
    <s v="D1"/>
    <x v="3"/>
    <s v="Privada"/>
    <s v="Si"/>
    <s v="No"/>
    <s v="No"/>
    <n v="2009"/>
    <s v="Colombia"/>
    <n v="19.439396106"/>
    <x v="2"/>
    <s v="Si"/>
    <s v="Impacto económico y gobernanza"/>
    <s v="Pilar 1"/>
    <x v="1"/>
    <b v="0"/>
    <b v="0"/>
  </r>
  <r>
    <s v="Davivienda"/>
    <x v="4"/>
    <s v="Privada"/>
    <s v="No"/>
    <s v="Si"/>
    <s v="No"/>
    <n v="1972"/>
    <s v="Colombia"/>
    <n v="0"/>
    <x v="2"/>
    <s v="Si"/>
    <s v="Impacto económico y gobernanza"/>
    <s v="Pilar 1"/>
    <x v="1"/>
    <b v="0"/>
    <b v="0"/>
  </r>
  <r>
    <s v="Distracom"/>
    <x v="3"/>
    <s v="Privada"/>
    <s v="Si"/>
    <s v="No"/>
    <s v="No"/>
    <n v="1997"/>
    <s v="Colombia"/>
    <n v="3.874476933"/>
    <x v="2"/>
    <n v="0"/>
    <s v="Impacto económico y gobernanza"/>
    <s v="Pilar 1"/>
    <x v="1"/>
    <b v="0"/>
    <b v="0"/>
  </r>
  <r>
    <s v="Drummond"/>
    <x v="5"/>
    <s v="Privada"/>
    <s v="Si"/>
    <s v="No"/>
    <s v="Si"/>
    <n v="1935"/>
    <s v="Estados Unidos"/>
    <n v="11.495989482"/>
    <x v="2"/>
    <s v="Si"/>
    <s v="Impacto económico y gobernanza"/>
    <s v="Pilar 1"/>
    <x v="1"/>
    <b v="0"/>
    <b v="0"/>
  </r>
  <r>
    <s v="Ecopetrol"/>
    <x v="5"/>
    <s v="Mixta"/>
    <s v="No"/>
    <s v="Si"/>
    <s v="Si"/>
    <n v="1951"/>
    <s v="Colombia"/>
    <n v="113.923310323"/>
    <x v="2"/>
    <s v="Si"/>
    <s v="Impacto económico y gobernanza"/>
    <s v="Pilar 1"/>
    <x v="1"/>
    <b v="0"/>
    <b v="0"/>
  </r>
  <r>
    <s v="Emgesa"/>
    <x v="4"/>
    <s v="Mixta"/>
    <s v="No"/>
    <s v="No"/>
    <s v="Si"/>
    <n v="1997"/>
    <s v="Colombia"/>
    <n v="15.780332546"/>
    <x v="2"/>
    <s v="Si"/>
    <s v="Impacto económico y gobernanza"/>
    <s v="Pilar 1"/>
    <x v="1"/>
    <b v="0"/>
    <b v="0"/>
  </r>
  <r>
    <s v="EPM"/>
    <x v="4"/>
    <s v="Pública"/>
    <s v="No"/>
    <s v="No"/>
    <s v="Si"/>
    <n v="1955"/>
    <s v="Colombia"/>
    <n v="20.57447718"/>
    <x v="2"/>
    <s v="Si"/>
    <s v="Impacto económico y gobernanza"/>
    <s v="Pilar 1"/>
    <x v="1"/>
    <b v="0"/>
    <b v="0"/>
  </r>
  <r>
    <s v="ES Windows"/>
    <x v="1"/>
    <s v="Privada"/>
    <s v="No"/>
    <s v="No"/>
    <s v="Si"/>
    <n v="1985"/>
    <s v="Estados Unidos"/>
    <n v="2.624920215"/>
    <x v="2"/>
    <s v="Si"/>
    <s v="Impacto económico y gobernanza"/>
    <s v="Pilar 1"/>
    <x v="1"/>
    <b v="0"/>
    <b v="0"/>
  </r>
  <r>
    <s v="Esenttia"/>
    <x v="1"/>
    <s v="Mixta"/>
    <s v="No"/>
    <s v="No"/>
    <s v="No"/>
    <n v="1990"/>
    <s v="Colombia"/>
    <n v="2.311463709"/>
    <x v="2"/>
    <s v="Si"/>
    <s v="Impacto económico y gobernanza"/>
    <s v="Pilar 1"/>
    <x v="1"/>
    <b v="0"/>
    <b v="0"/>
  </r>
  <r>
    <s v="Éxito"/>
    <x v="3"/>
    <s v="Privada"/>
    <s v="No"/>
    <s v="No"/>
    <s v="Si"/>
    <n v="1949"/>
    <s v="Colombia"/>
    <n v="16.077688645"/>
    <x v="2"/>
    <s v="Si"/>
    <s v="Impacto económico y gobernanza"/>
    <s v="Pilar 1"/>
    <x v="1"/>
    <b v="0"/>
    <b v="0"/>
  </r>
  <r>
    <s v="Falabella"/>
    <x v="3"/>
    <s v="Privada"/>
    <s v="Si"/>
    <s v="Si"/>
    <s v="Si"/>
    <n v="1889"/>
    <s v="Chile"/>
    <n v="2.307560639"/>
    <x v="2"/>
    <s v="No"/>
    <s v="Impacto económico y gobernanza"/>
    <s v="Pilar 1"/>
    <x v="1"/>
    <b v="0"/>
    <b v="0"/>
  </r>
  <r>
    <s v="Frontera Energy"/>
    <x v="5"/>
    <s v="Privada"/>
    <s v="No"/>
    <s v="Si"/>
    <s v="Si"/>
    <n v="1985"/>
    <s v="Canadá"/>
    <n v="4.250244656"/>
    <x v="2"/>
    <s v="No"/>
    <s v="Impacto económico y gobernanza"/>
    <s v="Pilar 1"/>
    <x v="1"/>
    <b v="0"/>
    <b v="0"/>
  </r>
  <r>
    <s v="Gases del Caribe"/>
    <x v="4"/>
    <s v="Privada"/>
    <s v="No"/>
    <s v="Si"/>
    <s v="No"/>
    <n v="1966"/>
    <s v="Colombia"/>
    <n v="2.635568566"/>
    <x v="2"/>
    <s v="No"/>
    <s v="Impacto económico y gobernanza"/>
    <s v="Pilar 1"/>
    <x v="1"/>
    <b v="0"/>
    <b v="0"/>
  </r>
  <r>
    <s v="GEB"/>
    <x v="4"/>
    <s v="Mixta"/>
    <s v="No"/>
    <s v="Si"/>
    <s v="Si"/>
    <n v="1896"/>
    <s v="Colombia"/>
    <n v="3.716639484"/>
    <x v="2"/>
    <s v="No"/>
    <s v="Impacto económico y gobernanza"/>
    <s v="Pilar 1"/>
    <x v="1"/>
    <b v="0"/>
    <b v="0"/>
  </r>
  <r>
    <s v="General Motors"/>
    <x v="1"/>
    <s v="Pública"/>
    <s v="No"/>
    <s v="Si"/>
    <s v="Si"/>
    <n v="1908"/>
    <s v="Estados Unidos"/>
    <n v="1.212362823"/>
    <x v="2"/>
    <s v="Si"/>
    <s v="Impacto económico y gobernanza"/>
    <s v="Pilar 1"/>
    <x v="1"/>
    <b v="0"/>
    <b v="0"/>
  </r>
  <r>
    <s v="Geopark"/>
    <x v="5"/>
    <s v="Privada"/>
    <s v="No"/>
    <s v="Si"/>
    <s v="Si"/>
    <n v="2002"/>
    <s v="Chile"/>
    <n v="2.420367108"/>
    <x v="2"/>
    <s v="Si"/>
    <s v="Impacto económico y gobernanza"/>
    <s v="Pilar 1"/>
    <x v="1"/>
    <b v="0"/>
    <b v="0"/>
  </r>
  <r>
    <s v="Gran Tierra Energy"/>
    <x v="5"/>
    <s v="Privada"/>
    <s v="No"/>
    <s v="Si"/>
    <s v="Si"/>
    <n v="2003"/>
    <s v="Canadá"/>
    <n v="1.321926"/>
    <x v="2"/>
    <s v="No"/>
    <s v="Impacto económico y gobernanza"/>
    <s v="Pilar 1"/>
    <x v="1"/>
    <b v="0"/>
    <b v="0"/>
  </r>
  <r>
    <s v="Grupo Bios"/>
    <x v="0"/>
    <s v="Privada"/>
    <s v="No"/>
    <s v="No"/>
    <s v="No"/>
    <n v="1985"/>
    <s v="Colombia"/>
    <n v="0.441609957"/>
    <x v="2"/>
    <s v="Si"/>
    <s v="Impacto económico y gobernanza"/>
    <s v="Pilar 1"/>
    <x v="1"/>
    <b v="0"/>
    <b v="0"/>
  </r>
  <r>
    <s v="Grupo Diana"/>
    <x v="1"/>
    <s v="Privada"/>
    <s v="Si"/>
    <s v="No"/>
    <s v="No"/>
    <n v="1964"/>
    <s v="Colombia"/>
    <n v="2.485955399"/>
    <x v="2"/>
    <n v="0"/>
    <s v="Impacto económico y gobernanza"/>
    <s v="Pilar 1"/>
    <x v="1"/>
    <b v="0"/>
    <b v="0"/>
  </r>
  <r>
    <s v="Haceb"/>
    <x v="1"/>
    <s v="Privada"/>
    <s v="Si"/>
    <s v="No"/>
    <s v="No"/>
    <n v="1940"/>
    <s v="Colombia"/>
    <n v="1.340540112"/>
    <x v="2"/>
    <s v="No"/>
    <s v="Impacto económico y gobernanza"/>
    <s v="Pilar 1"/>
    <x v="1"/>
    <b v="0"/>
    <b v="0"/>
  </r>
  <r>
    <s v="Hocol"/>
    <x v="5"/>
    <s v="Privada"/>
    <s v="No"/>
    <s v="No"/>
    <s v="No"/>
    <n v="1956"/>
    <s v="Colombia"/>
    <n v="2.660692144"/>
    <x v="2"/>
    <s v="No"/>
    <s v="Impacto económico y gobernanza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2"/>
    <n v="0"/>
    <s v="Impacto económico y gobernanza"/>
    <s v="Pilar 1"/>
    <x v="1"/>
    <b v="0"/>
    <b v="0"/>
  </r>
  <r>
    <s v="ISA"/>
    <x v="4"/>
    <s v="Mixta"/>
    <s v="No"/>
    <s v="Si"/>
    <s v="Si"/>
    <n v="1967"/>
    <s v="Colombia"/>
    <n v="4.130985568"/>
    <x v="2"/>
    <s v="Si"/>
    <s v="Impacto económico y gobernanza"/>
    <s v="Pilar 1"/>
    <x v="1"/>
    <b v="0"/>
    <b v="0"/>
  </r>
  <r>
    <s v="Isagen"/>
    <x v="4"/>
    <s v="Mixta"/>
    <s v="No"/>
    <s v="No"/>
    <s v="No"/>
    <n v="1995"/>
    <s v="Colombia"/>
    <n v="6.13559916"/>
    <x v="2"/>
    <s v="No"/>
    <s v="Impacto económico y gobernanza"/>
    <s v="Pilar 1"/>
    <x v="1"/>
    <b v="0"/>
    <b v="0"/>
  </r>
  <r>
    <s v="ISMOCOL SA"/>
    <x v="2"/>
    <s v="Privada"/>
    <s v="No"/>
    <s v="No"/>
    <s v="Si"/>
    <n v="1989"/>
    <s v="Colombia"/>
    <n v="0.751677383"/>
    <x v="2"/>
    <n v="0"/>
    <s v="Impacto económico y gobernanza"/>
    <s v="Pilar 1"/>
    <x v="1"/>
    <b v="0"/>
    <b v="0"/>
  </r>
  <r>
    <s v="Italcol"/>
    <x v="1"/>
    <s v="Privada"/>
    <s v="Si"/>
    <s v="No"/>
    <s v="No"/>
    <n v="1970"/>
    <s v="Colombia"/>
    <n v="3.189145272"/>
    <x v="2"/>
    <n v="0"/>
    <s v="Impacto económico y gobernanza"/>
    <s v="Pilar 1"/>
    <x v="1"/>
    <b v="0"/>
    <b v="0"/>
  </r>
  <r>
    <s v="LATAM"/>
    <x v="4"/>
    <s v="Privada"/>
    <s v="No"/>
    <s v="Si"/>
    <s v="Si"/>
    <n v="1929"/>
    <s v="Chile"/>
    <n v="2.328344538"/>
    <x v="2"/>
    <s v="Si"/>
    <s v="Impacto económico y gobernanza"/>
    <s v="Pilar 1"/>
    <x v="1"/>
    <b v="0"/>
    <b v="0"/>
  </r>
  <r>
    <s v="MARVAL S.A.S."/>
    <x v="2"/>
    <s v="Privada"/>
    <s v="Si"/>
    <s v="No"/>
    <s v="No"/>
    <n v="1976"/>
    <s v="Colombia"/>
    <n v="0.985342945"/>
    <x v="2"/>
    <s v="Si"/>
    <s v="Impacto económico y gobernanza"/>
    <s v="Pilar 1"/>
    <x v="1"/>
    <b v="0"/>
    <b v="0"/>
  </r>
  <r>
    <s v="Mazda"/>
    <x v="3"/>
    <s v="Privada"/>
    <s v="No"/>
    <s v="Si"/>
    <s v="Si"/>
    <n v="1920"/>
    <s v="Japón"/>
    <n v="1.869141753"/>
    <x v="2"/>
    <s v="Si"/>
    <s v="Impacto económico y gobernanza"/>
    <s v="Pilar 1"/>
    <x v="1"/>
    <b v="0"/>
    <b v="0"/>
  </r>
  <r>
    <s v="Mercado Libre"/>
    <x v="4"/>
    <s v="Privada"/>
    <s v="No"/>
    <s v="Si"/>
    <s v="Si"/>
    <n v="2009"/>
    <s v="Argentina"/>
    <n v="1.858185367"/>
    <x v="2"/>
    <s v="No"/>
    <s v="Impacto económico y gobernanza"/>
    <s v="Pilar 1"/>
    <x v="1"/>
    <b v="0"/>
    <b v="0"/>
  </r>
  <r>
    <s v="Nestle"/>
    <x v="1"/>
    <s v="Mixta"/>
    <s v="No"/>
    <s v="Si"/>
    <s v="Si"/>
    <n v="1866"/>
    <s v="Suiza"/>
    <n v="2.04446981"/>
    <x v="2"/>
    <s v="No"/>
    <s v="Impacto económico y gobernanza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2"/>
    <s v="Si"/>
    <s v="Impacto económico y gobernanza"/>
    <s v="Pilar 1"/>
    <x v="1"/>
    <b v="0"/>
    <b v="0"/>
  </r>
  <r>
    <s v="Olímpica"/>
    <x v="3"/>
    <s v="Privada"/>
    <s v="Si"/>
    <s v="No"/>
    <s v="No"/>
    <n v="1953"/>
    <s v="Colombia"/>
    <n v="7.129192126"/>
    <x v="2"/>
    <n v="0"/>
    <s v="Impacto económico y gobernanza"/>
    <s v="Pilar 1"/>
    <x v="1"/>
    <b v="0"/>
    <b v="0"/>
  </r>
  <r>
    <s v="Pepsico"/>
    <x v="1"/>
    <s v="Pública"/>
    <s v="No"/>
    <s v="Si"/>
    <s v="Si"/>
    <n v="1965"/>
    <s v="Estados Unidos"/>
    <n v="2.097385142"/>
    <x v="2"/>
    <s v="Si"/>
    <s v="Impacto económico y gobernanza"/>
    <s v="Pilar 1"/>
    <x v="1"/>
    <b v="0"/>
    <b v="0"/>
  </r>
  <r>
    <s v="Petromil"/>
    <x v="3"/>
    <s v="Privada"/>
    <s v="Si"/>
    <s v="No"/>
    <s v="No"/>
    <n v="1989"/>
    <s v="Colombia"/>
    <n v="3.030538337"/>
    <x v="2"/>
    <n v="0"/>
    <s v="Impacto económico y gobernanza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2"/>
    <n v="0"/>
    <s v="Impacto económico y gobernanza"/>
    <s v="Pilar 1"/>
    <x v="1"/>
    <b v="0"/>
    <b v="0"/>
  </r>
  <r>
    <s v="Postobón"/>
    <x v="1"/>
    <s v="Privada"/>
    <s v="No"/>
    <s v="No"/>
    <s v="No"/>
    <n v="1904"/>
    <s v="Colombia"/>
    <n v="2.846700531"/>
    <x v="2"/>
    <s v="Si"/>
    <s v="Impacto económico y gobernanza"/>
    <s v="Pilar 1"/>
    <x v="1"/>
    <b v="0"/>
    <b v="0"/>
  </r>
  <r>
    <s v="Pricesmart"/>
    <x v="3"/>
    <s v="Privada"/>
    <s v="No"/>
    <s v="Si"/>
    <s v="Si"/>
    <n v="1993"/>
    <s v="Estados Unidos"/>
    <n v="2.360791615"/>
    <x v="2"/>
    <s v="No"/>
    <s v="Impacto económico y gobernanza"/>
    <s v="Pilar 1"/>
    <x v="1"/>
    <b v="0"/>
    <b v="0"/>
  </r>
  <r>
    <s v="Primax"/>
    <x v="3"/>
    <s v="Privada"/>
    <s v="No"/>
    <s v="No"/>
    <s v="Si"/>
    <n v="2005"/>
    <s v="Perú"/>
    <n v="10.521119421"/>
    <x v="2"/>
    <s v="Si"/>
    <s v="Impacto económico y gobernanza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2"/>
    <s v="No"/>
    <s v="Impacto económico y gobernanza"/>
    <s v="Pilar 1"/>
    <x v="1"/>
    <b v="0"/>
    <b v="0"/>
  </r>
  <r>
    <s v="Promigas"/>
    <x v="4"/>
    <s v="Privada"/>
    <s v="No"/>
    <s v="Si"/>
    <s v="No"/>
    <n v="1974"/>
    <s v="Colombia"/>
    <n v="2.27290385"/>
    <x v="2"/>
    <s v="Si"/>
    <s v="Impacto económico y gobernanza"/>
    <s v="Pilar 1"/>
    <x v="1"/>
    <b v="0"/>
    <b v="0"/>
  </r>
  <r>
    <s v="Rappi"/>
    <x v="4"/>
    <s v="Privada"/>
    <s v="No"/>
    <s v="No"/>
    <s v="Si"/>
    <n v="2015"/>
    <s v="Colombia"/>
    <n v="0.703147014"/>
    <x v="2"/>
    <n v="0"/>
    <s v="Impacto económico y gobernanza"/>
    <s v="Pilar 1"/>
    <x v="1"/>
    <b v="0"/>
    <b v="0"/>
  </r>
  <r>
    <s v="Reficar"/>
    <x v="1"/>
    <s v="Mixta"/>
    <s v="No"/>
    <s v="No"/>
    <s v="No"/>
    <n v="1956"/>
    <s v="Colombia"/>
    <n v="25.860914507"/>
    <x v="2"/>
    <s v="Si"/>
    <s v="Impacto económico y gobernanza"/>
    <s v="Pilar 1"/>
    <x v="1"/>
    <b v="0"/>
    <b v="0"/>
  </r>
  <r>
    <s v="Renault"/>
    <x v="1"/>
    <s v="Mixta"/>
    <s v="No"/>
    <s v="Si"/>
    <s v="Si"/>
    <n v="1898"/>
    <s v="Francia"/>
    <n v="2.426039216"/>
    <x v="2"/>
    <s v="No"/>
    <s v="Impacto económico y gobernanza"/>
    <s v="Pilar 1"/>
    <x v="1"/>
    <b v="0"/>
    <b v="0"/>
  </r>
  <r>
    <s v="Riopaila Castilla"/>
    <x v="1"/>
    <s v="Privada"/>
    <s v="No"/>
    <s v="Si"/>
    <s v="No"/>
    <n v="1998"/>
    <s v="Colombia"/>
    <n v="1.697301486"/>
    <x v="2"/>
    <s v="No"/>
    <s v="Impacto económico y gobernanza"/>
    <s v="Pilar 1"/>
    <x v="1"/>
    <b v="0"/>
    <b v="0"/>
  </r>
  <r>
    <s v="Samsung"/>
    <x v="3"/>
    <s v="Privada"/>
    <s v="Si"/>
    <s v="Si"/>
    <s v="Si"/>
    <n v="1969"/>
    <s v="Corea del Sur"/>
    <n v="3.188315636"/>
    <x v="2"/>
    <s v="Si"/>
    <s v="Impacto económico y gobernanza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"/>
    <s v="No"/>
    <s v="Impacto económico y gobernanza"/>
    <s v="Pilar 1"/>
    <x v="1"/>
    <b v="0"/>
    <b v="0"/>
  </r>
  <r>
    <s v="Sodimac (Homecenter)"/>
    <x v="3"/>
    <s v="Privada"/>
    <s v="No"/>
    <s v="No"/>
    <s v="Si"/>
    <n v="1952"/>
    <s v="Chile"/>
    <n v="5.991097107"/>
    <x v="2"/>
    <s v="Si"/>
    <s v="Impacto económico y gobernanza"/>
    <s v="Pilar 1"/>
    <x v="1"/>
    <b v="0"/>
    <b v="0"/>
  </r>
  <r>
    <s v="Sucafina"/>
    <x v="3"/>
    <s v="Privada"/>
    <s v="Si"/>
    <s v="No"/>
    <s v="Si"/>
    <n v="1977"/>
    <s v="Suiza"/>
    <n v="2.002301595"/>
    <x v="2"/>
    <s v="No"/>
    <s v="Impacto económico y gobernanza"/>
    <s v="Pilar 1"/>
    <x v="1"/>
    <b v="0"/>
    <b v="0"/>
  </r>
  <r>
    <s v="Sunshine Bouquet"/>
    <x v="0"/>
    <s v="Privada"/>
    <s v="Si"/>
    <s v="No"/>
    <s v="Si"/>
    <n v="1971"/>
    <s v="Estados Unidos"/>
    <n v="2.156747414"/>
    <x v="2"/>
    <n v="0"/>
    <s v="Impacto económico y gobernanza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2"/>
    <n v="0"/>
    <s v="Impacto económico y gobernanza"/>
    <s v="Pilar 1"/>
    <x v="1"/>
    <b v="0"/>
    <b v="0"/>
  </r>
  <r>
    <s v="Tecnoquimicas"/>
    <x v="3"/>
    <s v="Privada"/>
    <s v="Si"/>
    <s v="No"/>
    <s v="No"/>
    <n v="1934"/>
    <s v="Colombia"/>
    <n v="3.134365769"/>
    <x v="2"/>
    <n v="0"/>
    <s v="Impacto económico y gobernanza"/>
    <s v="Pilar 1"/>
    <x v="1"/>
    <b v="0"/>
    <b v="0"/>
  </r>
  <r>
    <s v="Telefónica"/>
    <x v="4"/>
    <s v="Mixta"/>
    <s v="No"/>
    <s v="Si"/>
    <s v="Si"/>
    <n v="1924"/>
    <s v="España"/>
    <n v="6.672179102"/>
    <x v="2"/>
    <s v="Si"/>
    <s v="Impacto económico y gobernanza"/>
    <s v="Pilar 1"/>
    <x v="1"/>
    <b v="0"/>
    <b v="0"/>
  </r>
  <r>
    <s v="Teleperformance"/>
    <x v="4"/>
    <s v="Privada"/>
    <s v="No"/>
    <s v="Si"/>
    <s v="Si"/>
    <n v="1910"/>
    <s v="Francia"/>
    <n v="2.655177809"/>
    <x v="2"/>
    <s v="No"/>
    <s v="Impacto económico y gobernanza"/>
    <s v="Pilar 1"/>
    <x v="1"/>
    <b v="0"/>
    <b v="0"/>
  </r>
  <r>
    <s v="Terpel"/>
    <x v="3"/>
    <s v="Privada"/>
    <s v="No"/>
    <s v="Si"/>
    <s v="Si"/>
    <n v="1968"/>
    <s v="Colombia"/>
    <n v="24.752011682"/>
    <x v="2"/>
    <s v="Si"/>
    <s v="Impacto económico y gobernanza"/>
    <s v="Pilar 1"/>
    <x v="1"/>
    <b v="0"/>
    <b v="0"/>
  </r>
  <r>
    <s v="Tigo"/>
    <x v="4"/>
    <s v="Mixta"/>
    <s v="No"/>
    <s v="Si"/>
    <s v="Si"/>
    <n v="1979"/>
    <s v="Suecia"/>
    <n v="2.956157691"/>
    <x v="2"/>
    <s v="No"/>
    <s v="Impacto económico y gobernanza"/>
    <s v="Pilar 1"/>
    <x v="1"/>
    <b v="0"/>
    <b v="0"/>
  </r>
  <r>
    <s v="Toyota"/>
    <x v="3"/>
    <s v="Privada"/>
    <s v="No"/>
    <s v="Si"/>
    <s v="Si"/>
    <n v="1937"/>
    <s v="Japón"/>
    <n v="4.02823039"/>
    <x v="2"/>
    <s v="No"/>
    <s v="Impacto económico y gobernanza"/>
    <s v="Pilar 1"/>
    <x v="1"/>
    <b v="0"/>
    <b v="0"/>
  </r>
  <r>
    <s v="Trafigura (Petroleum)"/>
    <x v="3"/>
    <s v="Privada"/>
    <s v="No"/>
    <s v="No"/>
    <s v="Si"/>
    <n v="1993"/>
    <s v="Suiza"/>
    <n v="4.87042346"/>
    <x v="2"/>
    <s v="No"/>
    <s v="Impacto económico y gobernanza"/>
    <s v="Pilar 1"/>
    <x v="1"/>
    <b v="0"/>
    <b v="0"/>
  </r>
  <r>
    <s v="Uniban"/>
    <x v="3"/>
    <s v="Privada"/>
    <s v="No"/>
    <s v="No"/>
    <s v="No"/>
    <n v="1966"/>
    <s v="Colombia"/>
    <n v="2.046166138"/>
    <x v="2"/>
    <s v="No"/>
    <s v="Impacto económico y gobernanza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"/>
    <n v="0"/>
    <s v="Impacto económico y gobernanza"/>
    <s v="Pilar 1"/>
    <x v="1"/>
    <b v="0"/>
    <b v="0"/>
  </r>
  <r>
    <s v="Vanti"/>
    <x v="4"/>
    <s v="Privada"/>
    <s v="No"/>
    <s v="No"/>
    <s v="No"/>
    <n v="1987"/>
    <s v="Colombia"/>
    <n v="0"/>
    <x v="2"/>
    <s v="Si"/>
    <s v="Impacto económico y gobernanza"/>
    <s v="Pilar 1"/>
    <x v="1"/>
    <b v="0"/>
    <b v="0"/>
  </r>
  <r>
    <s v="Verano energy"/>
    <x v="5"/>
    <s v="Privada"/>
    <s v="No"/>
    <s v="No"/>
    <s v="Si"/>
    <n v="2016"/>
    <s v="Canadá"/>
    <n v="5.483318686"/>
    <x v="2"/>
    <n v="0"/>
    <s v="Impacto económico y gobernanza"/>
    <s v="Pilar 1"/>
    <x v="1"/>
    <b v="0"/>
    <b v="0"/>
  </r>
  <r>
    <s v="Yamaha"/>
    <x v="1"/>
    <s v="Privada"/>
    <s v="No"/>
    <s v="Si"/>
    <s v="Si"/>
    <n v="1955"/>
    <s v="Japón"/>
    <n v="1.831377694"/>
    <x v="2"/>
    <s v="No"/>
    <s v="Impacto económico y gobernanza"/>
    <s v="Pilar 1"/>
    <x v="1"/>
    <b v="0"/>
    <b v="0"/>
  </r>
  <r>
    <s v="YARA COLOMBIA S.A."/>
    <x v="1"/>
    <s v="Privada"/>
    <s v="No"/>
    <s v="No"/>
    <s v="Si"/>
    <n v="1993"/>
    <s v="Noruega"/>
    <n v="1.765339992"/>
    <x v="2"/>
    <s v="Si"/>
    <s v="Impacto económico y gobernanza"/>
    <s v="Pilar 1"/>
    <x v="1"/>
    <b v="0"/>
    <b v="0"/>
  </r>
  <r>
    <s v="Aliar"/>
    <x v="0"/>
    <s v="Privada"/>
    <s v="No"/>
    <s v="No"/>
    <s v="No"/>
    <n v="2007"/>
    <s v="Colombia"/>
    <n v="0.978022115"/>
    <x v="3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3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3"/>
    <s v="Si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3"/>
    <s v="Si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3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3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3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3"/>
    <s v="Si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3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3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3"/>
    <s v="No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3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3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3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3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3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3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3"/>
    <s v="Si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3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3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3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3"/>
    <s v="Si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3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3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3"/>
    <s v="Si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3"/>
    <s v="Si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3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3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3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3"/>
    <s v="Si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3"/>
    <s v="Si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3"/>
    <s v="Si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3"/>
    <s v="Si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3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3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3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3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3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3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3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3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3"/>
    <s v="No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3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3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3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3"/>
    <s v="Si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3"/>
    <s v="Si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3"/>
    <s v="Si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3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3"/>
    <s v="No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3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3"/>
    <s v="No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3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3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3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3"/>
    <s v="Si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3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3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3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3"/>
    <s v="Si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3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3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3"/>
    <s v="No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3"/>
    <s v="Si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3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3"/>
    <s v="Si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3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3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3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3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3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3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3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3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3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3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3"/>
    <s v="Si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3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3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3"/>
    <s v="Si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3"/>
    <s v="No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3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3"/>
    <s v="Si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3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3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3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3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3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3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3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3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3"/>
    <s v="Si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3"/>
    <s v="Si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3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3"/>
    <s v="Si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3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3"/>
    <s v="Si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3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3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3"/>
    <s v="No informa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4"/>
    <s v="No informa"/>
    <s v="Impacto social "/>
    <s v="Pilar 5"/>
    <x v="1"/>
    <b v="0"/>
    <b v="0"/>
  </r>
  <r>
    <s v="Alimentos Carnicos (Grupo Nutresa)"/>
    <x v="1"/>
    <s v="Privada"/>
    <s v="No"/>
    <s v="Si"/>
    <s v="Si"/>
    <n v="1920"/>
    <s v="Colombia"/>
    <n v="2.844632077"/>
    <x v="4"/>
    <s v="Si"/>
    <s v="Impacto social "/>
    <s v="Pilar 5"/>
    <x v="1"/>
    <b v="0"/>
    <b v="0"/>
  </r>
  <r>
    <s v="Alpina"/>
    <x v="1"/>
    <s v="Privada"/>
    <s v="No"/>
    <s v="No"/>
    <s v="Si"/>
    <n v="1945"/>
    <s v="Colombia"/>
    <n v="2.176461396"/>
    <x v="4"/>
    <s v="No"/>
    <s v="Impacto social "/>
    <s v="Pilar 5"/>
    <x v="1"/>
    <b v="0"/>
    <b v="0"/>
  </r>
  <r>
    <s v="Amarilo"/>
    <x v="2"/>
    <s v="Privada"/>
    <s v="Si"/>
    <s v="No"/>
    <s v="No"/>
    <n v="1993"/>
    <s v="Colombia"/>
    <n v="2.186301194"/>
    <x v="4"/>
    <s v="Si"/>
    <s v="Impacto social "/>
    <s v="Pilar 5"/>
    <x v="1"/>
    <b v="0"/>
    <b v="0"/>
  </r>
  <r>
    <s v="ARA"/>
    <x v="3"/>
    <s v="Privada"/>
    <s v="No"/>
    <s v="No"/>
    <s v="Si"/>
    <n v="2012"/>
    <s v="Colombia"/>
    <n v="13.831182682"/>
    <x v="4"/>
    <n v="0"/>
    <s v="Impacto social "/>
    <s v="Pilar 5"/>
    <x v="1"/>
    <b v="0"/>
    <b v="0"/>
  </r>
  <r>
    <s v="ARQUITECTURA Y CONCRETO"/>
    <x v="2"/>
    <s v="Privada"/>
    <s v="Si"/>
    <s v="No"/>
    <s v="No"/>
    <n v="1990"/>
    <s v="Colombia"/>
    <n v="0.771428692"/>
    <x v="4"/>
    <n v="0"/>
    <s v="Impacto social "/>
    <s v="Pilar 5"/>
    <x v="1"/>
    <b v="0"/>
    <b v="0"/>
  </r>
  <r>
    <s v="AUTOPISTA RIO MAGDALENA SAS"/>
    <x v="2"/>
    <s v="Privada"/>
    <s v="No"/>
    <s v="No"/>
    <s v="No"/>
    <n v="2014"/>
    <s v="Colombia"/>
    <n v="1.314259836"/>
    <x v="4"/>
    <s v="No"/>
    <s v="Impacto social "/>
    <s v="Pilar 5"/>
    <x v="1"/>
    <b v="0"/>
    <b v="0"/>
  </r>
  <r>
    <s v="Avianca"/>
    <x v="4"/>
    <s v="Privada"/>
    <s v="No"/>
    <s v="No"/>
    <s v="Si"/>
    <n v="1919"/>
    <s v="Colombia"/>
    <n v="15.106042448"/>
    <x v="4"/>
    <s v="Si"/>
    <s v="Impacto social "/>
    <s v="Pilar 5"/>
    <x v="1"/>
    <b v="0"/>
    <b v="0"/>
  </r>
  <r>
    <s v="AVICOLA EL MADROÑO SA"/>
    <x v="0"/>
    <s v="Privada"/>
    <s v="No"/>
    <s v="No"/>
    <s v="No"/>
    <n v="1987"/>
    <s v="Colombia"/>
    <n v="0.711210393"/>
    <x v="4"/>
    <n v="0"/>
    <s v="Impacto social "/>
    <s v="Pilar 5"/>
    <x v="1"/>
    <b v="0"/>
    <b v="0"/>
  </r>
  <r>
    <s v="AVSA"/>
    <x v="0"/>
    <s v="Privada"/>
    <s v="Si"/>
    <s v="No"/>
    <s v="No"/>
    <n v="1969"/>
    <s v="Colombia"/>
    <n v="2.423164353"/>
    <x v="4"/>
    <s v="No informa"/>
    <s v="Impacto social "/>
    <s v="Pilar 5"/>
    <x v="1"/>
    <b v="0"/>
    <b v="0"/>
  </r>
  <r>
    <s v="Banco de Bogotá"/>
    <x v="4"/>
    <s v="Privada"/>
    <s v="No"/>
    <s v="Si"/>
    <s v="No"/>
    <n v="1870"/>
    <s v="Colombia"/>
    <n v="0"/>
    <x v="4"/>
    <s v="Si"/>
    <s v="Impacto social "/>
    <s v="Pilar 5"/>
    <x v="1"/>
    <b v="0"/>
    <b v="0"/>
  </r>
  <r>
    <s v="Bancolombia"/>
    <x v="4"/>
    <s v="Privada"/>
    <s v="No"/>
    <s v="Si"/>
    <s v="Si"/>
    <n v="1875"/>
    <s v="Colombia"/>
    <n v="0"/>
    <x v="4"/>
    <s v="No"/>
    <s v="Impacto social "/>
    <s v="Pilar 5"/>
    <x v="1"/>
    <b v="0"/>
    <b v="0"/>
  </r>
  <r>
    <s v="Bavaria (Kopps)"/>
    <x v="1"/>
    <s v="Privada"/>
    <s v="No"/>
    <s v="No"/>
    <s v="Si"/>
    <n v="1889"/>
    <s v="Colombia"/>
    <n v="8.615774351"/>
    <x v="4"/>
    <s v="No"/>
    <s v="Impacto social "/>
    <s v="Pilar 5"/>
    <x v="1"/>
    <b v="0"/>
    <b v="0"/>
  </r>
  <r>
    <s v="BEL STAR S.A."/>
    <x v="1"/>
    <s v="Privada"/>
    <s v="No"/>
    <s v="No"/>
    <s v="Si"/>
    <n v="2000"/>
    <s v="Colombia"/>
    <n v="1.8730508"/>
    <x v="4"/>
    <s v="No"/>
    <s v="Impacto social "/>
    <s v="Pilar 5"/>
    <x v="1"/>
    <b v="0"/>
    <b v="0"/>
  </r>
  <r>
    <s v="Biomax"/>
    <x v="3"/>
    <s v="Privada"/>
    <s v="No"/>
    <s v="No"/>
    <s v="No"/>
    <n v="2004"/>
    <s v="Colombia"/>
    <n v="4.512550305"/>
    <x v="4"/>
    <n v="0"/>
    <s v="Impacto social "/>
    <s v="Pilar 5"/>
    <x v="1"/>
    <b v="0"/>
    <b v="0"/>
  </r>
  <r>
    <s v="C.I Prodeco"/>
    <x v="5"/>
    <s v="Privada"/>
    <s v="No"/>
    <s v="No"/>
    <s v="Si"/>
    <n v="1990"/>
    <s v="Suiza"/>
    <n v="0.895022779"/>
    <x v="4"/>
    <s v="No"/>
    <s v="Impacto social "/>
    <s v="Pilar 5"/>
    <x v="1"/>
    <b v="0"/>
    <b v="0"/>
  </r>
  <r>
    <s v="CARTON DE COLOMBIA S.A. (Smurfit Kappa)"/>
    <x v="1"/>
    <s v="Privada"/>
    <s v="No"/>
    <s v="No"/>
    <s v="Si"/>
    <n v="1944"/>
    <s v="Colombia"/>
    <n v="1.778557861"/>
    <x v="4"/>
    <s v="No"/>
    <s v="Impacto social "/>
    <s v="Pilar 5"/>
    <x v="1"/>
    <b v="0"/>
    <b v="0"/>
  </r>
  <r>
    <s v="Celsia"/>
    <x v="4"/>
    <s v="Privada"/>
    <s v="No"/>
    <s v="Si"/>
    <s v="Si"/>
    <n v="2001"/>
    <s v="Colombia"/>
    <n v="6.547567046"/>
    <x v="4"/>
    <s v="No"/>
    <s v="Impacto social "/>
    <s v="Pilar 5"/>
    <x v="1"/>
    <b v="0"/>
    <b v="0"/>
  </r>
  <r>
    <s v="Cementos Argos"/>
    <x v="1"/>
    <s v="Privada"/>
    <s v="No"/>
    <s v="Si"/>
    <s v="Si"/>
    <n v="1934"/>
    <s v="Colombia"/>
    <n v="1.84479215"/>
    <x v="4"/>
    <s v="No"/>
    <s v="Impacto social "/>
    <s v="Pilar 5"/>
    <x v="1"/>
    <b v="0"/>
    <b v="0"/>
  </r>
  <r>
    <s v="Cencosud"/>
    <x v="3"/>
    <s v="Privada"/>
    <s v="Si"/>
    <s v="Si"/>
    <s v="Si"/>
    <n v="1960"/>
    <s v="Chile"/>
    <n v="4.212866602"/>
    <x v="4"/>
    <s v="Si"/>
    <s v="Impacto social "/>
    <s v="Pilar 5"/>
    <x v="1"/>
    <b v="0"/>
    <b v="0"/>
  </r>
  <r>
    <s v="Cenit"/>
    <x v="4"/>
    <s v="Mixta"/>
    <s v="No"/>
    <s v="No"/>
    <s v="No"/>
    <n v="2012"/>
    <s v="Colombia"/>
    <n v="9.97773624"/>
    <x v="4"/>
    <s v="Si"/>
    <s v="Impacto social "/>
    <s v="Pilar 5"/>
    <x v="1"/>
    <b v="0"/>
    <b v="0"/>
  </r>
  <r>
    <s v="Cerrejón"/>
    <x v="5"/>
    <s v="Privada"/>
    <s v="No"/>
    <s v="No"/>
    <s v="Si"/>
    <n v="1976"/>
    <s v="Reino Unido / Suiza"/>
    <n v="6.047102083"/>
    <x v="4"/>
    <s v="No"/>
    <s v="Impacto social "/>
    <s v="Pilar 5"/>
    <x v="1"/>
    <b v="0"/>
    <b v="0"/>
  </r>
  <r>
    <s v="Chevron"/>
    <x v="3"/>
    <s v="Privada"/>
    <s v="No"/>
    <s v="No"/>
    <s v="Si"/>
    <n v="1879"/>
    <s v="Estados Unidos"/>
    <n v="5.868986"/>
    <x v="4"/>
    <s v="No"/>
    <s v="Impacto social "/>
    <s v="Pilar 5"/>
    <x v="1"/>
    <b v="0"/>
    <b v="0"/>
  </r>
  <r>
    <s v="CI Eslop"/>
    <x v="3"/>
    <s v="Privada"/>
    <s v="Si"/>
    <s v="No"/>
    <s v="No"/>
    <n v="1997"/>
    <s v="Colombia"/>
    <n v="1.976640973"/>
    <x v="4"/>
    <n v="0"/>
    <s v="Impacto social "/>
    <s v="Pilar 5"/>
    <x v="1"/>
    <b v="0"/>
    <b v="0"/>
  </r>
  <r>
    <s v="Claro"/>
    <x v="4"/>
    <s v="Privada"/>
    <s v="No"/>
    <s v="No"/>
    <s v="Si"/>
    <n v="2003"/>
    <s v="Brasil"/>
    <n v="15.602099799"/>
    <x v="4"/>
    <s v="Si"/>
    <s v="Impacto social "/>
    <s v="Pilar 5"/>
    <x v="1"/>
    <b v="0"/>
    <b v="0"/>
  </r>
  <r>
    <s v="Coca Cola- Femsa"/>
    <x v="1"/>
    <s v="Mixta"/>
    <s v="No"/>
    <s v="Si"/>
    <s v="Si"/>
    <n v="1991"/>
    <s v="México"/>
    <n v="5.161404728"/>
    <x v="4"/>
    <s v="Si"/>
    <s v="Impacto social "/>
    <s v="Pilar 5"/>
    <x v="1"/>
    <b v="0"/>
    <b v="0"/>
  </r>
  <r>
    <s v="Colgate"/>
    <x v="1"/>
    <s v="Privada"/>
    <s v="No"/>
    <s v="Si"/>
    <s v="Si"/>
    <n v="1806"/>
    <s v="Estados Unidos"/>
    <n v="2.382092359"/>
    <x v="4"/>
    <s v="No"/>
    <s v="Impacto social "/>
    <s v="Pilar 5"/>
    <x v="1"/>
    <b v="0"/>
    <b v="0"/>
  </r>
  <r>
    <s v="Colombina"/>
    <x v="1"/>
    <s v="Privada"/>
    <s v="Si"/>
    <s v="Si"/>
    <s v="Si"/>
    <n v="1932"/>
    <s v="Colombia"/>
    <n v="2.192826677"/>
    <x v="4"/>
    <s v="Si"/>
    <s v="Impacto social "/>
    <s v="Pilar 5"/>
    <x v="1"/>
    <b v="0"/>
    <b v="0"/>
  </r>
  <r>
    <s v="Compañía Nacional de Chocolates"/>
    <x v="1"/>
    <s v="Privada"/>
    <s v="No"/>
    <s v="No"/>
    <s v="No"/>
    <n v="1920"/>
    <s v="Colombia"/>
    <n v="1.94339097"/>
    <x v="4"/>
    <s v="Si"/>
    <s v="Impacto social "/>
    <s v="Pilar 5"/>
    <x v="1"/>
    <b v="0"/>
    <b v="0"/>
  </r>
  <r>
    <s v="CONCESIONARIA VIAL UNIÓN DEL SUR SAS"/>
    <x v="2"/>
    <s v="Privada"/>
    <s v="No"/>
    <s v="No"/>
    <s v="No"/>
    <n v="2015"/>
    <s v="Colombia"/>
    <n v="0.767621421"/>
    <x v="4"/>
    <s v="No"/>
    <s v="Impacto social "/>
    <s v="Pilar 5"/>
    <x v="1"/>
    <b v="0"/>
    <b v="0"/>
  </r>
  <r>
    <s v="Conconcreto"/>
    <x v="2"/>
    <s v="Privada"/>
    <s v="No"/>
    <s v="Si"/>
    <s v="Si"/>
    <n v="1961"/>
    <s v="Colombia"/>
    <n v="0.498844856"/>
    <x v="4"/>
    <s v="No"/>
    <s v="Impacto social "/>
    <s v="Pilar 5"/>
    <x v="1"/>
    <b v="0"/>
    <b v="0"/>
  </r>
  <r>
    <s v="CONSTRUCCIONES EL CONDOR S.A"/>
    <x v="2"/>
    <s v="Privada"/>
    <s v="No"/>
    <s v="Si"/>
    <s v="Si"/>
    <n v="1979"/>
    <s v="Colombia"/>
    <n v="1.189537155"/>
    <x v="4"/>
    <s v="No"/>
    <s v="Impacto social "/>
    <s v="Pilar 5"/>
    <x v="1"/>
    <b v="0"/>
    <b v="0"/>
  </r>
  <r>
    <s v="CONSTRUCTORA CAPITAL BOGOTA SAS"/>
    <x v="2"/>
    <s v="Privada"/>
    <s v="Si"/>
    <s v="No"/>
    <s v="No"/>
    <n v="2008"/>
    <s v="Colombia"/>
    <n v="1.313282542"/>
    <x v="4"/>
    <s v="No"/>
    <s v="Impacto social "/>
    <s v="Pilar 5"/>
    <x v="1"/>
    <b v="0"/>
    <b v="0"/>
  </r>
  <r>
    <s v="CONSTRUCTORA COLPATRIA  SAS"/>
    <x v="2"/>
    <s v="Privada"/>
    <s v="No"/>
    <s v="No"/>
    <s v="No"/>
    <n v="1977"/>
    <s v="Colombia"/>
    <n v="0.746126685"/>
    <x v="4"/>
    <s v="Si"/>
    <s v="Impacto social "/>
    <s v="Pilar 5"/>
    <x v="1"/>
    <b v="0"/>
    <b v="0"/>
  </r>
  <r>
    <s v="Corbeta"/>
    <x v="3"/>
    <s v="Privada"/>
    <s v="Si"/>
    <s v="No"/>
    <s v="No"/>
    <n v="1938"/>
    <s v="Colombia"/>
    <n v="11.88773162"/>
    <x v="4"/>
    <n v="0"/>
    <s v="Impacto social "/>
    <s v="Pilar 5"/>
    <x v="1"/>
    <b v="0"/>
    <b v="0"/>
  </r>
  <r>
    <s v="Cruz Verde"/>
    <x v="3"/>
    <s v="Privada"/>
    <s v="No"/>
    <s v="No"/>
    <s v="Si"/>
    <n v="1984"/>
    <s v="Chile"/>
    <n v="5.511646479"/>
    <x v="4"/>
    <s v="No"/>
    <s v="Impacto social "/>
    <s v="Pilar 5"/>
    <x v="1"/>
    <b v="0"/>
    <b v="0"/>
  </r>
  <r>
    <s v="D1"/>
    <x v="3"/>
    <s v="Privada"/>
    <s v="Si"/>
    <s v="No"/>
    <s v="No"/>
    <n v="2009"/>
    <s v="Colombia"/>
    <n v="19.439396106"/>
    <x v="4"/>
    <s v="Si"/>
    <s v="Impacto social "/>
    <s v="Pilar 5"/>
    <x v="1"/>
    <b v="0"/>
    <b v="0"/>
  </r>
  <r>
    <s v="Davivienda"/>
    <x v="4"/>
    <s v="Privada"/>
    <s v="No"/>
    <s v="Si"/>
    <s v="No"/>
    <n v="1972"/>
    <s v="Colombia"/>
    <n v="0"/>
    <x v="4"/>
    <s v="Si"/>
    <s v="Impacto social "/>
    <s v="Pilar 5"/>
    <x v="1"/>
    <b v="0"/>
    <b v="0"/>
  </r>
  <r>
    <s v="Distracom"/>
    <x v="3"/>
    <s v="Privada"/>
    <s v="Si"/>
    <s v="No"/>
    <s v="No"/>
    <n v="1997"/>
    <s v="Colombia"/>
    <n v="3.874476933"/>
    <x v="4"/>
    <n v="0"/>
    <s v="Impacto social "/>
    <s v="Pilar 5"/>
    <x v="1"/>
    <b v="0"/>
    <b v="0"/>
  </r>
  <r>
    <s v="Drummond"/>
    <x v="5"/>
    <s v="Privada"/>
    <s v="Si"/>
    <s v="No"/>
    <s v="Si"/>
    <n v="1935"/>
    <s v="Estados Unidos"/>
    <n v="11.495989482"/>
    <x v="4"/>
    <s v="No"/>
    <s v="Impacto social "/>
    <s v="Pilar 5"/>
    <x v="1"/>
    <b v="0"/>
    <b v="0"/>
  </r>
  <r>
    <s v="Ecopetrol"/>
    <x v="5"/>
    <s v="Mixta"/>
    <s v="No"/>
    <s v="Si"/>
    <s v="Si"/>
    <n v="1951"/>
    <s v="Colombia"/>
    <n v="113.923310323"/>
    <x v="4"/>
    <s v="Si"/>
    <s v="Impacto social "/>
    <s v="Pilar 5"/>
    <x v="1"/>
    <b v="0"/>
    <b v="0"/>
  </r>
  <r>
    <s v="Emgesa"/>
    <x v="4"/>
    <s v="Mixta"/>
    <s v="No"/>
    <s v="No"/>
    <s v="Si"/>
    <n v="1997"/>
    <s v="Colombia"/>
    <n v="15.780332546"/>
    <x v="4"/>
    <s v="Si"/>
    <s v="Impacto social "/>
    <s v="Pilar 5"/>
    <x v="1"/>
    <b v="0"/>
    <b v="0"/>
  </r>
  <r>
    <s v="EPM"/>
    <x v="4"/>
    <s v="Pública"/>
    <s v="No"/>
    <s v="No"/>
    <s v="Si"/>
    <n v="1955"/>
    <s v="Colombia"/>
    <n v="20.57447718"/>
    <x v="4"/>
    <s v="Si"/>
    <s v="Impacto social "/>
    <s v="Pilar 5"/>
    <x v="1"/>
    <b v="0"/>
    <b v="0"/>
  </r>
  <r>
    <s v="ES Windows"/>
    <x v="1"/>
    <s v="Privada"/>
    <s v="No"/>
    <s v="No"/>
    <s v="Si"/>
    <n v="1985"/>
    <s v="Estados Unidos"/>
    <n v="2.624920215"/>
    <x v="4"/>
    <s v="Si"/>
    <s v="Impacto social "/>
    <s v="Pilar 5"/>
    <x v="1"/>
    <b v="0"/>
    <b v="0"/>
  </r>
  <r>
    <s v="Esenttia"/>
    <x v="1"/>
    <s v="Mixta"/>
    <s v="No"/>
    <s v="No"/>
    <s v="No"/>
    <n v="1990"/>
    <s v="Colombia"/>
    <n v="2.311463709"/>
    <x v="4"/>
    <s v="Si"/>
    <s v="Impacto social "/>
    <s v="Pilar 5"/>
    <x v="1"/>
    <b v="0"/>
    <b v="0"/>
  </r>
  <r>
    <s v="Éxito"/>
    <x v="3"/>
    <s v="Privada"/>
    <s v="No"/>
    <s v="No"/>
    <s v="Si"/>
    <n v="1949"/>
    <s v="Colombia"/>
    <n v="16.077688645"/>
    <x v="4"/>
    <s v="Si"/>
    <s v="Impacto social "/>
    <s v="Pilar 5"/>
    <x v="1"/>
    <b v="0"/>
    <b v="0"/>
  </r>
  <r>
    <s v="Falabella"/>
    <x v="3"/>
    <s v="Privada"/>
    <s v="Si"/>
    <s v="Si"/>
    <s v="Si"/>
    <n v="1889"/>
    <s v="Chile"/>
    <n v="2.307560639"/>
    <x v="4"/>
    <s v="Si"/>
    <s v="Impacto social "/>
    <s v="Pilar 5"/>
    <x v="1"/>
    <b v="0"/>
    <b v="0"/>
  </r>
  <r>
    <s v="Frontera Energy"/>
    <x v="5"/>
    <s v="Privada"/>
    <s v="No"/>
    <s v="Si"/>
    <s v="Si"/>
    <n v="1985"/>
    <s v="Canadá"/>
    <n v="4.250244656"/>
    <x v="4"/>
    <s v="No"/>
    <s v="Impacto social "/>
    <s v="Pilar 5"/>
    <x v="1"/>
    <b v="0"/>
    <b v="0"/>
  </r>
  <r>
    <s v="Gases del Caribe"/>
    <x v="4"/>
    <s v="Privada"/>
    <s v="No"/>
    <s v="Si"/>
    <s v="No"/>
    <n v="1966"/>
    <s v="Colombia"/>
    <n v="2.635568566"/>
    <x v="4"/>
    <s v="No"/>
    <s v="Impacto social "/>
    <s v="Pilar 5"/>
    <x v="1"/>
    <b v="0"/>
    <b v="0"/>
  </r>
  <r>
    <s v="GEB"/>
    <x v="4"/>
    <s v="Mixta"/>
    <s v="No"/>
    <s v="Si"/>
    <s v="Si"/>
    <n v="1896"/>
    <s v="Colombia"/>
    <n v="3.716639484"/>
    <x v="4"/>
    <s v="Si"/>
    <s v="Impacto social "/>
    <s v="Pilar 5"/>
    <x v="1"/>
    <b v="0"/>
    <b v="0"/>
  </r>
  <r>
    <s v="General Motors"/>
    <x v="1"/>
    <s v="Pública"/>
    <s v="No"/>
    <s v="Si"/>
    <s v="Si"/>
    <n v="1908"/>
    <s v="Estados Unidos"/>
    <n v="1.212362823"/>
    <x v="4"/>
    <s v="No"/>
    <s v="Impacto social "/>
    <s v="Pilar 5"/>
    <x v="1"/>
    <b v="0"/>
    <b v="0"/>
  </r>
  <r>
    <s v="Geopark"/>
    <x v="5"/>
    <s v="Privada"/>
    <s v="No"/>
    <s v="Si"/>
    <s v="Si"/>
    <n v="2002"/>
    <s v="Chile"/>
    <n v="2.420367108"/>
    <x v="4"/>
    <s v="Si"/>
    <s v="Impacto social "/>
    <s v="Pilar 5"/>
    <x v="1"/>
    <b v="0"/>
    <b v="0"/>
  </r>
  <r>
    <s v="Gran Tierra Energy"/>
    <x v="5"/>
    <s v="Privada"/>
    <s v="No"/>
    <s v="Si"/>
    <s v="Si"/>
    <n v="2003"/>
    <s v="Canadá"/>
    <n v="1.321926"/>
    <x v="4"/>
    <s v="No"/>
    <s v="Impacto social "/>
    <s v="Pilar 5"/>
    <x v="1"/>
    <b v="0"/>
    <b v="0"/>
  </r>
  <r>
    <s v="Grupo Bios"/>
    <x v="0"/>
    <s v="Privada"/>
    <s v="No"/>
    <s v="No"/>
    <s v="No"/>
    <n v="1985"/>
    <s v="Colombia"/>
    <n v="0.441609957"/>
    <x v="4"/>
    <s v="Si"/>
    <s v="Impacto social "/>
    <s v="Pilar 5"/>
    <x v="1"/>
    <b v="0"/>
    <b v="0"/>
  </r>
  <r>
    <s v="Grupo Diana"/>
    <x v="1"/>
    <s v="Privada"/>
    <s v="Si"/>
    <s v="No"/>
    <s v="No"/>
    <n v="1964"/>
    <s v="Colombia"/>
    <n v="2.485955399"/>
    <x v="4"/>
    <n v="0"/>
    <s v="Impacto social "/>
    <s v="Pilar 5"/>
    <x v="1"/>
    <b v="0"/>
    <b v="0"/>
  </r>
  <r>
    <s v="Haceb"/>
    <x v="1"/>
    <s v="Privada"/>
    <s v="Si"/>
    <s v="No"/>
    <s v="No"/>
    <n v="1940"/>
    <s v="Colombia"/>
    <n v="1.340540112"/>
    <x v="4"/>
    <s v="No"/>
    <s v="Impacto social "/>
    <s v="Pilar 5"/>
    <x v="1"/>
    <b v="0"/>
    <b v="0"/>
  </r>
  <r>
    <s v="Hocol"/>
    <x v="5"/>
    <s v="Privada"/>
    <s v="No"/>
    <s v="No"/>
    <s v="No"/>
    <n v="1956"/>
    <s v="Colombia"/>
    <n v="2.660692144"/>
    <x v="4"/>
    <s v="No"/>
    <s v="Impacto social "/>
    <s v="Pilar 5"/>
    <x v="1"/>
    <b v="0"/>
    <b v="0"/>
  </r>
  <r>
    <s v="INCUBADORA SANTANDER S.A. (Huevos Kikes)"/>
    <x v="0"/>
    <s v="Privada"/>
    <s v="Si"/>
    <s v="No"/>
    <s v="No"/>
    <n v="1962"/>
    <s v="Colombia"/>
    <n v="0.89448845"/>
    <x v="4"/>
    <n v="0"/>
    <s v="Impacto social "/>
    <s v="Pilar 5"/>
    <x v="1"/>
    <b v="0"/>
    <b v="0"/>
  </r>
  <r>
    <s v="ISA"/>
    <x v="4"/>
    <s v="Mixta"/>
    <s v="No"/>
    <s v="Si"/>
    <s v="Si"/>
    <n v="1967"/>
    <s v="Colombia"/>
    <n v="4.130985568"/>
    <x v="4"/>
    <s v="No"/>
    <s v="Impacto social "/>
    <s v="Pilar 5"/>
    <x v="1"/>
    <b v="0"/>
    <b v="0"/>
  </r>
  <r>
    <s v="Isagen"/>
    <x v="4"/>
    <s v="Mixta"/>
    <s v="No"/>
    <s v="No"/>
    <s v="No"/>
    <n v="1995"/>
    <s v="Colombia"/>
    <n v="6.13559916"/>
    <x v="4"/>
    <s v="No"/>
    <s v="Impacto social "/>
    <s v="Pilar 5"/>
    <x v="1"/>
    <b v="0"/>
    <b v="0"/>
  </r>
  <r>
    <s v="ISMOCOL SA"/>
    <x v="2"/>
    <s v="Privada"/>
    <s v="No"/>
    <s v="No"/>
    <s v="Si"/>
    <n v="1989"/>
    <s v="Colombia"/>
    <n v="0.751677383"/>
    <x v="4"/>
    <n v="0"/>
    <s v="Impacto social "/>
    <s v="Pilar 5"/>
    <x v="1"/>
    <b v="0"/>
    <b v="0"/>
  </r>
  <r>
    <s v="Italcol"/>
    <x v="1"/>
    <s v="Privada"/>
    <s v="Si"/>
    <s v="No"/>
    <s v="No"/>
    <n v="1970"/>
    <s v="Colombia"/>
    <n v="3.189145272"/>
    <x v="4"/>
    <n v="0"/>
    <s v="Impacto social "/>
    <s v="Pilar 5"/>
    <x v="1"/>
    <b v="0"/>
    <b v="0"/>
  </r>
  <r>
    <s v="LATAM"/>
    <x v="4"/>
    <s v="Privada"/>
    <s v="No"/>
    <s v="Si"/>
    <s v="Si"/>
    <n v="1929"/>
    <s v="Chile"/>
    <n v="2.328344538"/>
    <x v="4"/>
    <s v="Si"/>
    <s v="Impacto social "/>
    <s v="Pilar 5"/>
    <x v="1"/>
    <b v="0"/>
    <b v="0"/>
  </r>
  <r>
    <s v="MARVAL S.A.S."/>
    <x v="2"/>
    <s v="Privada"/>
    <s v="Si"/>
    <s v="No"/>
    <s v="No"/>
    <n v="1976"/>
    <s v="Colombia"/>
    <n v="0.985342945"/>
    <x v="4"/>
    <s v="No"/>
    <s v="Impacto social "/>
    <s v="Pilar 5"/>
    <x v="1"/>
    <b v="0"/>
    <b v="0"/>
  </r>
  <r>
    <s v="Mazda"/>
    <x v="3"/>
    <s v="Privada"/>
    <s v="No"/>
    <s v="Si"/>
    <s v="Si"/>
    <n v="1920"/>
    <s v="Japón"/>
    <n v="1.869141753"/>
    <x v="4"/>
    <s v="Si"/>
    <s v="Impacto social "/>
    <s v="Pilar 5"/>
    <x v="1"/>
    <b v="0"/>
    <b v="0"/>
  </r>
  <r>
    <s v="Mercado Libre"/>
    <x v="4"/>
    <s v="Privada"/>
    <s v="No"/>
    <s v="Si"/>
    <s v="Si"/>
    <n v="2009"/>
    <s v="Argentina"/>
    <n v="1.858185367"/>
    <x v="4"/>
    <s v="No"/>
    <s v="Impacto social "/>
    <s v="Pilar 5"/>
    <x v="1"/>
    <b v="0"/>
    <b v="0"/>
  </r>
  <r>
    <s v="Nestle"/>
    <x v="1"/>
    <s v="Mixta"/>
    <s v="No"/>
    <s v="Si"/>
    <s v="Si"/>
    <n v="1866"/>
    <s v="Suiza"/>
    <n v="2.04446981"/>
    <x v="4"/>
    <s v="Si"/>
    <s v="Impacto social "/>
    <s v="Pilar 5"/>
    <x v="1"/>
    <b v="0"/>
    <b v="0"/>
  </r>
  <r>
    <s v="Oleoducto Central (Ocensa)"/>
    <x v="4"/>
    <s v="Mixta"/>
    <s v="No"/>
    <s v="No"/>
    <s v="No"/>
    <n v="1994"/>
    <s v="Colombia"/>
    <n v="5.975161078"/>
    <x v="4"/>
    <s v="No"/>
    <s v="Impacto social "/>
    <s v="Pilar 5"/>
    <x v="1"/>
    <b v="0"/>
    <b v="0"/>
  </r>
  <r>
    <s v="Olímpica"/>
    <x v="3"/>
    <s v="Privada"/>
    <s v="Si"/>
    <s v="No"/>
    <s v="No"/>
    <n v="1953"/>
    <s v="Colombia"/>
    <n v="7.129192126"/>
    <x v="4"/>
    <n v="0"/>
    <s v="Impacto social "/>
    <s v="Pilar 5"/>
    <x v="1"/>
    <b v="0"/>
    <b v="0"/>
  </r>
  <r>
    <s v="Pepsico"/>
    <x v="1"/>
    <s v="Pública"/>
    <s v="No"/>
    <s v="Si"/>
    <s v="Si"/>
    <n v="1965"/>
    <s v="Estados Unidos"/>
    <n v="2.097385142"/>
    <x v="4"/>
    <s v="No"/>
    <s v="Impacto social "/>
    <s v="Pilar 5"/>
    <x v="1"/>
    <b v="0"/>
    <b v="0"/>
  </r>
  <r>
    <s v="Petromil"/>
    <x v="3"/>
    <s v="Privada"/>
    <s v="Si"/>
    <s v="No"/>
    <s v="No"/>
    <n v="1989"/>
    <s v="Colombia"/>
    <n v="3.030538337"/>
    <x v="4"/>
    <n v="0"/>
    <s v="Impacto social "/>
    <s v="Pilar 5"/>
    <x v="1"/>
    <b v="0"/>
    <b v="0"/>
  </r>
  <r>
    <s v="POLLOS EL BUCANERO S.A. (Cargill)"/>
    <x v="1"/>
    <s v="Privada"/>
    <s v="No"/>
    <s v="No"/>
    <s v="Si"/>
    <n v="1986"/>
    <s v="Colombia"/>
    <n v="2.273429636"/>
    <x v="4"/>
    <n v="0"/>
    <s v="Impacto social "/>
    <s v="Pilar 5"/>
    <x v="1"/>
    <b v="0"/>
    <b v="0"/>
  </r>
  <r>
    <s v="Postobón"/>
    <x v="1"/>
    <s v="Privada"/>
    <s v="No"/>
    <s v="No"/>
    <s v="No"/>
    <n v="1904"/>
    <s v="Colombia"/>
    <n v="2.846700531"/>
    <x v="4"/>
    <s v="Si"/>
    <s v="Impacto social "/>
    <s v="Pilar 5"/>
    <x v="1"/>
    <b v="0"/>
    <b v="0"/>
  </r>
  <r>
    <s v="Pricesmart"/>
    <x v="3"/>
    <s v="Privada"/>
    <s v="No"/>
    <s v="Si"/>
    <s v="Si"/>
    <n v="1993"/>
    <s v="Estados Unidos"/>
    <n v="2.360791615"/>
    <x v="4"/>
    <s v="No"/>
    <s v="Impacto social "/>
    <s v="Pilar 5"/>
    <x v="1"/>
    <b v="0"/>
    <b v="0"/>
  </r>
  <r>
    <s v="Primax"/>
    <x v="3"/>
    <s v="Privada"/>
    <s v="No"/>
    <s v="No"/>
    <s v="Si"/>
    <n v="2005"/>
    <s v="Perú"/>
    <n v="10.521119421"/>
    <x v="4"/>
    <s v="No"/>
    <s v="Impacto social "/>
    <s v="Pilar 5"/>
    <x v="1"/>
    <b v="0"/>
    <b v="0"/>
  </r>
  <r>
    <s v="Productos Familia (Essity)"/>
    <x v="1"/>
    <s v="Privada"/>
    <s v="No"/>
    <s v="No"/>
    <s v="Si"/>
    <n v="1958"/>
    <s v="Colombia"/>
    <n v="2.017259547"/>
    <x v="4"/>
    <s v="Si"/>
    <s v="Impacto social "/>
    <s v="Pilar 5"/>
    <x v="1"/>
    <b v="0"/>
    <b v="0"/>
  </r>
  <r>
    <s v="Promigas"/>
    <x v="4"/>
    <s v="Privada"/>
    <s v="No"/>
    <s v="Si"/>
    <s v="No"/>
    <n v="1974"/>
    <s v="Colombia"/>
    <n v="2.27290385"/>
    <x v="4"/>
    <s v="Si"/>
    <s v="Impacto social "/>
    <s v="Pilar 5"/>
    <x v="1"/>
    <b v="0"/>
    <b v="0"/>
  </r>
  <r>
    <s v="Rappi"/>
    <x v="4"/>
    <s v="Privada"/>
    <s v="No"/>
    <s v="No"/>
    <s v="Si"/>
    <n v="2015"/>
    <s v="Colombia"/>
    <n v="0.703147014"/>
    <x v="4"/>
    <n v="0"/>
    <s v="Impacto social "/>
    <s v="Pilar 5"/>
    <x v="1"/>
    <b v="0"/>
    <b v="0"/>
  </r>
  <r>
    <s v="Reficar"/>
    <x v="1"/>
    <s v="Mixta"/>
    <s v="No"/>
    <s v="No"/>
    <s v="No"/>
    <n v="1956"/>
    <s v="Colombia"/>
    <n v="25.860914507"/>
    <x v="4"/>
    <s v="Si"/>
    <s v="Impacto social "/>
    <s v="Pilar 5"/>
    <x v="1"/>
    <b v="0"/>
    <b v="0"/>
  </r>
  <r>
    <s v="Renault"/>
    <x v="1"/>
    <s v="Mixta"/>
    <s v="No"/>
    <s v="Si"/>
    <s v="Si"/>
    <n v="1898"/>
    <s v="Francia"/>
    <n v="2.426039216"/>
    <x v="4"/>
    <s v="Si"/>
    <s v="Impacto social "/>
    <s v="Pilar 5"/>
    <x v="1"/>
    <b v="0"/>
    <b v="0"/>
  </r>
  <r>
    <s v="Riopaila Castilla"/>
    <x v="1"/>
    <s v="Privada"/>
    <s v="No"/>
    <s v="Si"/>
    <s v="No"/>
    <n v="1998"/>
    <s v="Colombia"/>
    <n v="1.697301486"/>
    <x v="4"/>
    <s v="No"/>
    <s v="Impacto social "/>
    <s v="Pilar 5"/>
    <x v="1"/>
    <b v="0"/>
    <b v="0"/>
  </r>
  <r>
    <s v="Samsung"/>
    <x v="3"/>
    <s v="Privada"/>
    <s v="Si"/>
    <s v="Si"/>
    <s v="Si"/>
    <n v="1969"/>
    <s v="Corea del Sur"/>
    <n v="3.188315636"/>
    <x v="4"/>
    <s v="Si"/>
    <s v="Impacto social "/>
    <s v="Pilar 5"/>
    <x v="1"/>
    <b v="0"/>
    <b v="0"/>
  </r>
  <r>
    <s v="SierraCol Energy"/>
    <x v="5"/>
    <s v="Privada"/>
    <s v="No"/>
    <s v="No"/>
    <s v="Si"/>
    <n v="2020"/>
    <s v="Islas Caimán / EE.UU"/>
    <n v="1.943851598"/>
    <x v="4"/>
    <s v="Si"/>
    <s v="Impacto social "/>
    <s v="Pilar 5"/>
    <x v="1"/>
    <b v="0"/>
    <b v="0"/>
  </r>
  <r>
    <s v="Sodimac (Homecenter)"/>
    <x v="3"/>
    <s v="Privada"/>
    <s v="No"/>
    <s v="No"/>
    <s v="Si"/>
    <n v="1952"/>
    <s v="Chile"/>
    <n v="5.991097107"/>
    <x v="4"/>
    <s v="Si"/>
    <s v="Impacto social "/>
    <s v="Pilar 5"/>
    <x v="1"/>
    <b v="0"/>
    <b v="0"/>
  </r>
  <r>
    <s v="Sucafina"/>
    <x v="3"/>
    <s v="Privada"/>
    <s v="Si"/>
    <s v="No"/>
    <s v="Si"/>
    <n v="1977"/>
    <s v="Suiza"/>
    <n v="2.002301595"/>
    <x v="4"/>
    <s v="No"/>
    <s v="Impacto social "/>
    <s v="Pilar 5"/>
    <x v="1"/>
    <b v="0"/>
    <b v="0"/>
  </r>
  <r>
    <s v="Sunshine Bouquet"/>
    <x v="0"/>
    <s v="Privada"/>
    <s v="Si"/>
    <s v="No"/>
    <s v="Si"/>
    <n v="1971"/>
    <s v="Estados Unidos"/>
    <n v="2.156747414"/>
    <x v="4"/>
    <n v="0"/>
    <s v="Impacto social "/>
    <s v="Pilar 5"/>
    <x v="1"/>
    <b v="0"/>
    <b v="0"/>
  </r>
  <r>
    <s v="Suramerica Comercial (Dollar City)"/>
    <x v="3"/>
    <s v="Privada"/>
    <s v="No"/>
    <s v="No"/>
    <s v="Si"/>
    <n v="2009"/>
    <s v="El Salvador"/>
    <n v="2.869448009"/>
    <x v="4"/>
    <n v="0"/>
    <s v="Impacto social "/>
    <s v="Pilar 5"/>
    <x v="1"/>
    <b v="0"/>
    <b v="0"/>
  </r>
  <r>
    <s v="Tecnoquimicas"/>
    <x v="3"/>
    <s v="Privada"/>
    <s v="Si"/>
    <s v="No"/>
    <s v="No"/>
    <n v="1934"/>
    <s v="Colombia"/>
    <n v="3.134365769"/>
    <x v="4"/>
    <n v="0"/>
    <s v="Impacto social "/>
    <s v="Pilar 5"/>
    <x v="1"/>
    <b v="0"/>
    <b v="0"/>
  </r>
  <r>
    <s v="Telefónica"/>
    <x v="4"/>
    <s v="Mixta"/>
    <s v="No"/>
    <s v="Si"/>
    <s v="Si"/>
    <n v="1924"/>
    <s v="España"/>
    <n v="6.672179102"/>
    <x v="4"/>
    <s v="Si"/>
    <s v="Impacto social "/>
    <s v="Pilar 5"/>
    <x v="1"/>
    <b v="0"/>
    <b v="0"/>
  </r>
  <r>
    <s v="Teleperformance"/>
    <x v="4"/>
    <s v="Privada"/>
    <s v="No"/>
    <s v="Si"/>
    <s v="Si"/>
    <n v="1910"/>
    <s v="Francia"/>
    <n v="2.655177809"/>
    <x v="4"/>
    <s v="Si"/>
    <s v="Impacto social "/>
    <s v="Pilar 5"/>
    <x v="1"/>
    <b v="0"/>
    <b v="0"/>
  </r>
  <r>
    <s v="Terpel"/>
    <x v="3"/>
    <s v="Privada"/>
    <s v="No"/>
    <s v="Si"/>
    <s v="Si"/>
    <n v="1968"/>
    <s v="Colombia"/>
    <n v="24.752011682"/>
    <x v="4"/>
    <s v="Si"/>
    <s v="Impacto social "/>
    <s v="Pilar 5"/>
    <x v="1"/>
    <b v="0"/>
    <b v="0"/>
  </r>
  <r>
    <s v="Tigo"/>
    <x v="4"/>
    <s v="Mixta"/>
    <s v="No"/>
    <s v="Si"/>
    <s v="Si"/>
    <n v="1979"/>
    <s v="Suecia"/>
    <n v="2.956157691"/>
    <x v="4"/>
    <s v="No"/>
    <s v="Impacto social "/>
    <s v="Pilar 5"/>
    <x v="1"/>
    <b v="0"/>
    <b v="0"/>
  </r>
  <r>
    <s v="Toyota"/>
    <x v="3"/>
    <s v="Privada"/>
    <s v="No"/>
    <s v="Si"/>
    <s v="Si"/>
    <n v="1937"/>
    <s v="Japón"/>
    <n v="4.02823039"/>
    <x v="4"/>
    <s v="No"/>
    <s v="Impacto social "/>
    <s v="Pilar 5"/>
    <x v="1"/>
    <b v="0"/>
    <b v="0"/>
  </r>
  <r>
    <s v="Trafigura (Petroleum)"/>
    <x v="3"/>
    <s v="Privada"/>
    <s v="No"/>
    <s v="No"/>
    <s v="Si"/>
    <n v="1993"/>
    <s v="Suiza"/>
    <n v="4.87042346"/>
    <x v="4"/>
    <s v="No"/>
    <s v="Impacto social "/>
    <s v="Pilar 5"/>
    <x v="1"/>
    <b v="0"/>
    <b v="0"/>
  </r>
  <r>
    <s v="Uniban"/>
    <x v="3"/>
    <s v="Privada"/>
    <s v="No"/>
    <s v="No"/>
    <s v="No"/>
    <n v="1966"/>
    <s v="Colombia"/>
    <n v="2.046166138"/>
    <x v="4"/>
    <s v="No"/>
    <s v="Impacto social "/>
    <s v="Pilar 5"/>
    <x v="1"/>
    <b v="0"/>
    <b v="0"/>
  </r>
  <r>
    <s v="Unilever"/>
    <x v="3"/>
    <s v="Privada"/>
    <s v="No"/>
    <s v="Si"/>
    <s v="Si"/>
    <n v="1929"/>
    <s v="Reino Unido y Países Bajos"/>
    <n v="1.928223518"/>
    <x v="4"/>
    <n v="0"/>
    <s v="Impacto social "/>
    <s v="Pilar 5"/>
    <x v="1"/>
    <b v="0"/>
    <b v="0"/>
  </r>
  <r>
    <s v="Vanti"/>
    <x v="4"/>
    <s v="Privada"/>
    <s v="No"/>
    <s v="No"/>
    <s v="No"/>
    <n v="1987"/>
    <s v="Colombia"/>
    <n v="0"/>
    <x v="4"/>
    <s v="No"/>
    <s v="Impacto social "/>
    <s v="Pilar 5"/>
    <x v="1"/>
    <b v="0"/>
    <b v="0"/>
  </r>
  <r>
    <s v="Verano energy"/>
    <x v="5"/>
    <s v="Privada"/>
    <s v="No"/>
    <s v="No"/>
    <s v="Si"/>
    <n v="2016"/>
    <s v="Canadá"/>
    <n v="5.483318686"/>
    <x v="4"/>
    <n v="0"/>
    <s v="Impacto social "/>
    <s v="Pilar 5"/>
    <x v="1"/>
    <b v="0"/>
    <b v="0"/>
  </r>
  <r>
    <s v="Yamaha"/>
    <x v="1"/>
    <s v="Privada"/>
    <s v="No"/>
    <s v="Si"/>
    <s v="Si"/>
    <n v="1955"/>
    <s v="Japón"/>
    <n v="1.831377694"/>
    <x v="4"/>
    <s v="No"/>
    <s v="Impacto social "/>
    <s v="Pilar 5"/>
    <x v="1"/>
    <b v="0"/>
    <b v="0"/>
  </r>
  <r>
    <s v="YARA COLOMBIA S.A."/>
    <x v="1"/>
    <s v="Privada"/>
    <s v="No"/>
    <s v="No"/>
    <s v="Si"/>
    <n v="1993"/>
    <s v="Noruega"/>
    <n v="1.765339992"/>
    <x v="4"/>
    <s v="No informa"/>
    <s v="Impacto social "/>
    <s v="Pilar 5"/>
    <x v="1"/>
    <b v="0"/>
    <b v="0"/>
  </r>
  <r>
    <s v="Aliar"/>
    <x v="0"/>
    <s v="Privada"/>
    <s v="No"/>
    <s v="No"/>
    <s v="No"/>
    <n v="2007"/>
    <s v="Colombia"/>
    <n v="0.978022115"/>
    <x v="5"/>
    <s v="Si"/>
    <s v="Impacto social "/>
    <s v="Pilar 4"/>
    <x v="1"/>
    <b v="0"/>
    <b v="0"/>
  </r>
  <r>
    <s v="Alimentos Carnicos (Grupo Nutresa)"/>
    <x v="1"/>
    <s v="Privada"/>
    <s v="No"/>
    <s v="Si"/>
    <s v="Si"/>
    <n v="1920"/>
    <s v="Colombia"/>
    <n v="2.844632077"/>
    <x v="5"/>
    <s v="Si"/>
    <s v="Impacto social "/>
    <s v="Pilar 4"/>
    <x v="1"/>
    <b v="0"/>
    <b v="0"/>
  </r>
  <r>
    <s v="Alpina"/>
    <x v="1"/>
    <s v="Privada"/>
    <s v="No"/>
    <s v="No"/>
    <s v="Si"/>
    <n v="1945"/>
    <s v="Colombia"/>
    <n v="2.176461396"/>
    <x v="5"/>
    <s v="Si"/>
    <s v="Impacto social "/>
    <s v="Pilar 4"/>
    <x v="1"/>
    <b v="0"/>
    <b v="0"/>
  </r>
  <r>
    <s v="Amarilo"/>
    <x v="2"/>
    <s v="Privada"/>
    <s v="Si"/>
    <s v="No"/>
    <s v="No"/>
    <n v="1993"/>
    <s v="Colombia"/>
    <n v="2.186301194"/>
    <x v="5"/>
    <s v="Si"/>
    <s v="Impacto social "/>
    <s v="Pilar 4"/>
    <x v="1"/>
    <b v="0"/>
    <b v="0"/>
  </r>
  <r>
    <s v="ARA"/>
    <x v="3"/>
    <s v="Privada"/>
    <s v="No"/>
    <s v="No"/>
    <s v="Si"/>
    <n v="2012"/>
    <s v="Colombia"/>
    <n v="13.831182682"/>
    <x v="5"/>
    <n v="0"/>
    <s v="Impacto social "/>
    <s v="Pilar 4"/>
    <x v="1"/>
    <b v="0"/>
    <b v="0"/>
  </r>
  <r>
    <s v="ARQUITECTURA Y CONCRETO"/>
    <x v="2"/>
    <s v="Privada"/>
    <s v="Si"/>
    <s v="No"/>
    <s v="No"/>
    <n v="1990"/>
    <s v="Colombia"/>
    <n v="0.771428692"/>
    <x v="5"/>
    <n v="0"/>
    <s v="Impacto social "/>
    <s v="Pilar 4"/>
    <x v="1"/>
    <b v="0"/>
    <b v="0"/>
  </r>
  <r>
    <s v="AUTOPISTA RIO MAGDALENA SAS"/>
    <x v="2"/>
    <s v="Privada"/>
    <s v="No"/>
    <s v="No"/>
    <s v="No"/>
    <n v="2014"/>
    <s v="Colombia"/>
    <n v="1.314259836"/>
    <x v="5"/>
    <s v="Si"/>
    <s v="Impacto social "/>
    <s v="Pilar 4"/>
    <x v="1"/>
    <b v="0"/>
    <b v="0"/>
  </r>
  <r>
    <s v="Avianca"/>
    <x v="4"/>
    <s v="Privada"/>
    <s v="No"/>
    <s v="No"/>
    <s v="Si"/>
    <n v="1919"/>
    <s v="Colombia"/>
    <n v="15.106042448"/>
    <x v="5"/>
    <s v="Si"/>
    <s v="Impacto social "/>
    <s v="Pilar 4"/>
    <x v="1"/>
    <b v="0"/>
    <b v="0"/>
  </r>
  <r>
    <s v="AVICOLA EL MADROÑO SA"/>
    <x v="0"/>
    <s v="Privada"/>
    <s v="No"/>
    <s v="No"/>
    <s v="No"/>
    <n v="1987"/>
    <s v="Colombia"/>
    <n v="0.711210393"/>
    <x v="5"/>
    <n v="0"/>
    <s v="Impacto social "/>
    <s v="Pilar 4"/>
    <x v="1"/>
    <b v="0"/>
    <b v="0"/>
  </r>
  <r>
    <s v="AVSA"/>
    <x v="0"/>
    <s v="Privada"/>
    <s v="Si"/>
    <s v="No"/>
    <s v="No"/>
    <n v="1969"/>
    <s v="Colombia"/>
    <n v="2.423164353"/>
    <x v="5"/>
    <s v="No informa"/>
    <s v="Impacto social "/>
    <s v="Pilar 4"/>
    <x v="1"/>
    <b v="0"/>
    <b v="0"/>
  </r>
  <r>
    <s v="Banco de Bogotá"/>
    <x v="4"/>
    <s v="Privada"/>
    <s v="No"/>
    <s v="Si"/>
    <s v="No"/>
    <n v="1870"/>
    <s v="Colombia"/>
    <n v="0"/>
    <x v="5"/>
    <s v="Si"/>
    <s v="Impacto social "/>
    <s v="Pilar 4"/>
    <x v="1"/>
    <b v="0"/>
    <b v="0"/>
  </r>
  <r>
    <s v="Bancolombia"/>
    <x v="4"/>
    <s v="Privada"/>
    <s v="No"/>
    <s v="Si"/>
    <s v="Si"/>
    <n v="1875"/>
    <s v="Colombia"/>
    <n v="0"/>
    <x v="5"/>
    <s v="Si"/>
    <s v="Impacto social "/>
    <s v="Pilar 4"/>
    <x v="1"/>
    <b v="0"/>
    <b v="0"/>
  </r>
  <r>
    <s v="Bavaria (Kopps)"/>
    <x v="1"/>
    <s v="Privada"/>
    <s v="No"/>
    <s v="No"/>
    <s v="Si"/>
    <n v="1889"/>
    <s v="Colombia"/>
    <n v="8.615774351"/>
    <x v="5"/>
    <s v="No"/>
    <s v="Impacto social "/>
    <s v="Pilar 4"/>
    <x v="1"/>
    <b v="0"/>
    <b v="0"/>
  </r>
  <r>
    <s v="BEL STAR S.A."/>
    <x v="1"/>
    <s v="Privada"/>
    <s v="No"/>
    <s v="No"/>
    <s v="Si"/>
    <n v="2000"/>
    <s v="Colombia"/>
    <n v="1.8730508"/>
    <x v="5"/>
    <s v="Si"/>
    <s v="Impacto social "/>
    <s v="Pilar 4"/>
    <x v="1"/>
    <b v="0"/>
    <b v="0"/>
  </r>
  <r>
    <s v="Biomax"/>
    <x v="3"/>
    <s v="Privada"/>
    <s v="No"/>
    <s v="No"/>
    <s v="No"/>
    <n v="2004"/>
    <s v="Colombia"/>
    <n v="4.512550305"/>
    <x v="5"/>
    <n v="0"/>
    <s v="Impacto social "/>
    <s v="Pilar 4"/>
    <x v="1"/>
    <b v="0"/>
    <b v="0"/>
  </r>
  <r>
    <s v="C.I Prodeco"/>
    <x v="5"/>
    <s v="Privada"/>
    <s v="No"/>
    <s v="No"/>
    <s v="Si"/>
    <n v="1990"/>
    <s v="Suiza"/>
    <n v="0.895022779"/>
    <x v="5"/>
    <s v="No"/>
    <s v="Impacto social "/>
    <s v="Pilar 4"/>
    <x v="1"/>
    <b v="0"/>
    <b v="0"/>
  </r>
  <r>
    <s v="CARTON DE COLOMBIA S.A. (Smurfit Kappa)"/>
    <x v="1"/>
    <s v="Privada"/>
    <s v="No"/>
    <s v="No"/>
    <s v="Si"/>
    <n v="1944"/>
    <s v="Colombia"/>
    <n v="1.778557861"/>
    <x v="5"/>
    <s v="Si"/>
    <s v="Impacto social "/>
    <s v="Pilar 4"/>
    <x v="1"/>
    <b v="0"/>
    <b v="0"/>
  </r>
  <r>
    <s v="Celsia"/>
    <x v="4"/>
    <s v="Privada"/>
    <s v="No"/>
    <s v="Si"/>
    <s v="Si"/>
    <n v="2001"/>
    <s v="Colombia"/>
    <n v="6.547567046"/>
    <x v="5"/>
    <s v="Si"/>
    <s v="Impacto social "/>
    <s v="Pilar 4"/>
    <x v="1"/>
    <b v="0"/>
    <b v="0"/>
  </r>
  <r>
    <s v="Cementos Argos"/>
    <x v="1"/>
    <s v="Privada"/>
    <s v="No"/>
    <s v="Si"/>
    <s v="Si"/>
    <n v="1934"/>
    <s v="Colombia"/>
    <n v="1.84479215"/>
    <x v="5"/>
    <s v="Si"/>
    <s v="Impacto social "/>
    <s v="Pilar 4"/>
    <x v="1"/>
    <b v="0"/>
    <b v="0"/>
  </r>
  <r>
    <s v="Cencosud"/>
    <x v="3"/>
    <s v="Privada"/>
    <s v="Si"/>
    <s v="Si"/>
    <s v="Si"/>
    <n v="1960"/>
    <s v="Chile"/>
    <n v="4.212866602"/>
    <x v="5"/>
    <s v="Si"/>
    <s v="Impacto social "/>
    <s v="Pilar 4"/>
    <x v="1"/>
    <b v="0"/>
    <b v="0"/>
  </r>
  <r>
    <s v="Cenit"/>
    <x v="4"/>
    <s v="Mixta"/>
    <s v="No"/>
    <s v="No"/>
    <s v="No"/>
    <n v="2012"/>
    <s v="Colombia"/>
    <n v="9.97773624"/>
    <x v="5"/>
    <s v="Si"/>
    <s v="Impacto social "/>
    <s v="Pilar 4"/>
    <x v="1"/>
    <b v="0"/>
    <b v="0"/>
  </r>
  <r>
    <s v="Cerrejón"/>
    <x v="5"/>
    <s v="Privada"/>
    <s v="No"/>
    <s v="No"/>
    <s v="Si"/>
    <n v="1976"/>
    <s v="Reino Unido / Suiza"/>
    <n v="6.047102083"/>
    <x v="5"/>
    <s v="Si"/>
    <s v="Impacto social "/>
    <s v="Pilar 4"/>
    <x v="1"/>
    <b v="0"/>
    <b v="0"/>
  </r>
  <r>
    <s v="Chevron"/>
    <x v="3"/>
    <s v="Privada"/>
    <s v="No"/>
    <s v="No"/>
    <s v="Si"/>
    <n v="1879"/>
    <s v="Estados Unidos"/>
    <n v="5.868986"/>
    <x v="5"/>
    <s v="Si"/>
    <s v="Impacto social "/>
    <s v="Pilar 4"/>
    <x v="1"/>
    <b v="0"/>
    <b v="0"/>
  </r>
  <r>
    <s v="CI Eslop"/>
    <x v="3"/>
    <s v="Privada"/>
    <s v="Si"/>
    <s v="No"/>
    <s v="No"/>
    <n v="1997"/>
    <s v="Colombia"/>
    <n v="1.976640973"/>
    <x v="5"/>
    <n v="0"/>
    <s v="Impacto social "/>
    <s v="Pilar 4"/>
    <x v="1"/>
    <b v="0"/>
    <b v="0"/>
  </r>
  <r>
    <s v="Claro"/>
    <x v="4"/>
    <s v="Privada"/>
    <s v="No"/>
    <s v="No"/>
    <s v="Si"/>
    <n v="2003"/>
    <s v="Brasil"/>
    <n v="15.602099799"/>
    <x v="5"/>
    <s v="Si"/>
    <s v="Impacto social "/>
    <s v="Pilar 4"/>
    <x v="1"/>
    <b v="0"/>
    <b v="0"/>
  </r>
  <r>
    <s v="Coca Cola- Femsa"/>
    <x v="1"/>
    <s v="Mixta"/>
    <s v="No"/>
    <s v="Si"/>
    <s v="Si"/>
    <n v="1991"/>
    <s v="México"/>
    <n v="5.161404728"/>
    <x v="5"/>
    <s v="Si"/>
    <s v="Impacto social "/>
    <s v="Pilar 4"/>
    <x v="1"/>
    <b v="0"/>
    <b v="0"/>
  </r>
  <r>
    <s v="Colgate"/>
    <x v="1"/>
    <s v="Privada"/>
    <s v="No"/>
    <s v="Si"/>
    <s v="Si"/>
    <n v="1806"/>
    <s v="Estados Unidos"/>
    <n v="2.382092359"/>
    <x v="5"/>
    <s v="Si"/>
    <s v="Impacto social "/>
    <s v="Pilar 4"/>
    <x v="1"/>
    <b v="0"/>
    <b v="0"/>
  </r>
  <r>
    <s v="Colombina"/>
    <x v="1"/>
    <s v="Privada"/>
    <s v="Si"/>
    <s v="Si"/>
    <s v="Si"/>
    <n v="1932"/>
    <s v="Colombia"/>
    <n v="2.192826677"/>
    <x v="5"/>
    <s v="Si"/>
    <s v="Impacto social "/>
    <s v="Pilar 4"/>
    <x v="1"/>
    <b v="0"/>
    <b v="0"/>
  </r>
  <r>
    <s v="Compañía Nacional de Chocolates"/>
    <x v="1"/>
    <s v="Privada"/>
    <s v="No"/>
    <s v="No"/>
    <s v="No"/>
    <n v="1920"/>
    <s v="Colombia"/>
    <n v="1.94339097"/>
    <x v="5"/>
    <s v="Si"/>
    <s v="Impacto social "/>
    <s v="Pilar 4"/>
    <x v="1"/>
    <b v="0"/>
    <b v="0"/>
  </r>
  <r>
    <s v="CONCESIONARIA VIAL UNIÓN DEL SUR SAS"/>
    <x v="2"/>
    <s v="Privada"/>
    <s v="No"/>
    <s v="No"/>
    <s v="No"/>
    <n v="2015"/>
    <s v="Colombia"/>
    <n v="0.767621421"/>
    <x v="5"/>
    <s v="Si"/>
    <s v="Impacto social "/>
    <s v="Pilar 4"/>
    <x v="1"/>
    <b v="0"/>
    <b v="0"/>
  </r>
  <r>
    <s v="Conconcreto"/>
    <x v="2"/>
    <s v="Privada"/>
    <s v="No"/>
    <s v="Si"/>
    <s v="Si"/>
    <n v="1961"/>
    <s v="Colombia"/>
    <n v="0.498844856"/>
    <x v="5"/>
    <s v="No"/>
    <s v="Impacto social "/>
    <s v="Pilar 4"/>
    <x v="1"/>
    <b v="0"/>
    <b v="0"/>
  </r>
  <r>
    <s v="CONSTRUCCIONES EL CONDOR S.A"/>
    <x v="2"/>
    <s v="Privada"/>
    <s v="No"/>
    <s v="Si"/>
    <s v="Si"/>
    <n v="1979"/>
    <s v="Colombia"/>
    <n v="1.189537155"/>
    <x v="5"/>
    <s v="Si"/>
    <s v="Impacto social "/>
    <s v="Pilar 4"/>
    <x v="1"/>
    <b v="0"/>
    <b v="0"/>
  </r>
  <r>
    <s v="CONSTRUCTORA CAPITAL BOGOTA SAS"/>
    <x v="2"/>
    <s v="Privada"/>
    <s v="Si"/>
    <s v="No"/>
    <s v="No"/>
    <n v="2008"/>
    <s v="Colombia"/>
    <n v="1.313282542"/>
    <x v="5"/>
    <s v="No"/>
    <s v="Impacto social "/>
    <s v="Pilar 4"/>
    <x v="1"/>
    <b v="0"/>
    <b v="0"/>
  </r>
  <r>
    <s v="CONSTRUCTORA COLPATRIA  SAS"/>
    <x v="2"/>
    <s v="Privada"/>
    <s v="No"/>
    <s v="No"/>
    <s v="No"/>
    <n v="1977"/>
    <s v="Colombia"/>
    <n v="0.746126685"/>
    <x v="5"/>
    <s v="Si"/>
    <s v="Impacto social "/>
    <s v="Pilar 4"/>
    <x v="1"/>
    <b v="0"/>
    <b v="0"/>
  </r>
  <r>
    <s v="Corbeta"/>
    <x v="3"/>
    <s v="Privada"/>
    <s v="Si"/>
    <s v="No"/>
    <s v="No"/>
    <n v="1938"/>
    <s v="Colombia"/>
    <n v="11.88773162"/>
    <x v="5"/>
    <n v="0"/>
    <s v="Impacto social "/>
    <s v="Pilar 4"/>
    <x v="1"/>
    <b v="0"/>
    <b v="0"/>
  </r>
  <r>
    <s v="Cruz Verde"/>
    <x v="3"/>
    <s v="Privada"/>
    <s v="No"/>
    <s v="No"/>
    <s v="Si"/>
    <n v="1984"/>
    <s v="Chile"/>
    <n v="5.511646479"/>
    <x v="5"/>
    <s v="Si"/>
    <s v="Impacto social "/>
    <s v="Pilar 4"/>
    <x v="1"/>
    <b v="0"/>
    <b v="0"/>
  </r>
  <r>
    <s v="D1"/>
    <x v="3"/>
    <s v="Privada"/>
    <s v="Si"/>
    <s v="No"/>
    <s v="No"/>
    <n v="2009"/>
    <s v="Colombia"/>
    <n v="19.439396106"/>
    <x v="5"/>
    <s v="Si"/>
    <s v="Impacto social "/>
    <s v="Pilar 4"/>
    <x v="1"/>
    <b v="0"/>
    <b v="0"/>
  </r>
  <r>
    <s v="Davivienda"/>
    <x v="4"/>
    <s v="Privada"/>
    <s v="No"/>
    <s v="Si"/>
    <s v="No"/>
    <n v="1972"/>
    <s v="Colombia"/>
    <n v="0"/>
    <x v="5"/>
    <s v="Si"/>
    <s v="Impacto social "/>
    <s v="Pilar 4"/>
    <x v="1"/>
    <b v="0"/>
    <b v="0"/>
  </r>
  <r>
    <s v="Distracom"/>
    <x v="3"/>
    <s v="Privada"/>
    <s v="Si"/>
    <s v="No"/>
    <s v="No"/>
    <n v="1997"/>
    <s v="Colombia"/>
    <n v="3.874476933"/>
    <x v="5"/>
    <n v="0"/>
    <s v="Impacto social "/>
    <s v="Pilar 4"/>
    <x v="1"/>
    <b v="0"/>
    <b v="0"/>
  </r>
  <r>
    <s v="Drummond"/>
    <x v="5"/>
    <s v="Privada"/>
    <s v="Si"/>
    <s v="No"/>
    <s v="Si"/>
    <n v="1935"/>
    <s v="Estados Unidos"/>
    <n v="11.495989482"/>
    <x v="5"/>
    <s v="Si"/>
    <s v="Impacto social "/>
    <s v="Pilar 4"/>
    <x v="1"/>
    <b v="0"/>
    <b v="0"/>
  </r>
  <r>
    <s v="Ecopetrol"/>
    <x v="5"/>
    <s v="Mixta"/>
    <s v="No"/>
    <s v="Si"/>
    <s v="Si"/>
    <n v="1951"/>
    <s v="Colombia"/>
    <n v="113.923310323"/>
    <x v="5"/>
    <s v="Si"/>
    <s v="Impacto social "/>
    <s v="Pilar 4"/>
    <x v="1"/>
    <b v="0"/>
    <b v="0"/>
  </r>
  <r>
    <s v="Emgesa"/>
    <x v="4"/>
    <s v="Mixta"/>
    <s v="No"/>
    <s v="No"/>
    <s v="Si"/>
    <n v="1997"/>
    <s v="Colombia"/>
    <n v="15.780332546"/>
    <x v="5"/>
    <s v="Si"/>
    <s v="Impacto social "/>
    <s v="Pilar 4"/>
    <x v="1"/>
    <b v="0"/>
    <b v="0"/>
  </r>
  <r>
    <s v="EPM"/>
    <x v="4"/>
    <s v="Pública"/>
    <s v="No"/>
    <s v="No"/>
    <s v="Si"/>
    <n v="1955"/>
    <s v="Colombia"/>
    <n v="20.57447718"/>
    <x v="5"/>
    <s v="Si"/>
    <s v="Impacto social "/>
    <s v="Pilar 4"/>
    <x v="1"/>
    <b v="0"/>
    <b v="0"/>
  </r>
  <r>
    <s v="ES Windows"/>
    <x v="1"/>
    <s v="Privada"/>
    <s v="No"/>
    <s v="No"/>
    <s v="Si"/>
    <n v="1985"/>
    <s v="Estados Unidos"/>
    <n v="2.624920215"/>
    <x v="5"/>
    <s v="Si"/>
    <s v="Impacto social "/>
    <s v="Pilar 4"/>
    <x v="1"/>
    <b v="0"/>
    <b v="0"/>
  </r>
  <r>
    <s v="Esenttia"/>
    <x v="1"/>
    <s v="Mixta"/>
    <s v="No"/>
    <s v="No"/>
    <s v="No"/>
    <n v="1990"/>
    <s v="Colombia"/>
    <n v="2.311463709"/>
    <x v="5"/>
    <s v="Si"/>
    <s v="Impacto social "/>
    <s v="Pilar 4"/>
    <x v="1"/>
    <b v="0"/>
    <b v="0"/>
  </r>
  <r>
    <s v="Éxito"/>
    <x v="3"/>
    <s v="Privada"/>
    <s v="No"/>
    <s v="No"/>
    <s v="Si"/>
    <n v="1949"/>
    <s v="Colombia"/>
    <n v="16.077688645"/>
    <x v="5"/>
    <s v="Si"/>
    <s v="Impacto social "/>
    <s v="Pilar 4"/>
    <x v="1"/>
    <b v="0"/>
    <b v="0"/>
  </r>
  <r>
    <s v="Falabella"/>
    <x v="3"/>
    <s v="Privada"/>
    <s v="Si"/>
    <s v="Si"/>
    <s v="Si"/>
    <n v="1889"/>
    <s v="Chile"/>
    <n v="2.307560639"/>
    <x v="5"/>
    <s v="Si"/>
    <s v="Impacto social "/>
    <s v="Pilar 4"/>
    <x v="1"/>
    <b v="0"/>
    <b v="0"/>
  </r>
  <r>
    <s v="Frontera Energy"/>
    <x v="5"/>
    <s v="Privada"/>
    <s v="No"/>
    <s v="Si"/>
    <s v="Si"/>
    <n v="1985"/>
    <s v="Canadá"/>
    <n v="4.250244656"/>
    <x v="5"/>
    <s v="Si"/>
    <s v="Impacto social "/>
    <s v="Pilar 4"/>
    <x v="1"/>
    <b v="0"/>
    <b v="0"/>
  </r>
  <r>
    <s v="Gases del Caribe"/>
    <x v="4"/>
    <s v="Privada"/>
    <s v="No"/>
    <s v="Si"/>
    <s v="No"/>
    <n v="1966"/>
    <s v="Colombia"/>
    <n v="2.635568566"/>
    <x v="5"/>
    <s v="Si"/>
    <s v="Impacto social "/>
    <s v="Pilar 4"/>
    <x v="1"/>
    <b v="0"/>
    <b v="0"/>
  </r>
  <r>
    <s v="GEB"/>
    <x v="4"/>
    <s v="Mixta"/>
    <s v="No"/>
    <s v="Si"/>
    <s v="Si"/>
    <n v="1896"/>
    <s v="Colombia"/>
    <n v="3.716639484"/>
    <x v="5"/>
    <s v="Si"/>
    <s v="Impacto social "/>
    <s v="Pilar 4"/>
    <x v="1"/>
    <b v="0"/>
    <b v="0"/>
  </r>
  <r>
    <s v="General Motors"/>
    <x v="1"/>
    <s v="Pública"/>
    <s v="No"/>
    <s v="Si"/>
    <s v="Si"/>
    <n v="1908"/>
    <s v="Estados Unidos"/>
    <n v="1.212362823"/>
    <x v="5"/>
    <s v="Si"/>
    <s v="Impacto social "/>
    <s v="Pilar 4"/>
    <x v="1"/>
    <b v="0"/>
    <b v="0"/>
  </r>
  <r>
    <s v="Geopark"/>
    <x v="5"/>
    <s v="Privada"/>
    <s v="No"/>
    <s v="Si"/>
    <s v="Si"/>
    <n v="2002"/>
    <s v="Chile"/>
    <n v="2.420367108"/>
    <x v="5"/>
    <s v="Si"/>
    <s v="Impacto social "/>
    <s v="Pilar 4"/>
    <x v="1"/>
    <b v="0"/>
    <b v="0"/>
  </r>
  <r>
    <s v="Gran Tierra Energy"/>
    <x v="5"/>
    <s v="Privada"/>
    <s v="No"/>
    <s v="Si"/>
    <s v="Si"/>
    <n v="2003"/>
    <s v="Canadá"/>
    <n v="1.321926"/>
    <x v="5"/>
    <s v="Si"/>
    <s v="Impacto social "/>
    <s v="Pilar 4"/>
    <x v="1"/>
    <b v="0"/>
    <b v="0"/>
  </r>
  <r>
    <s v="Grupo Bios"/>
    <x v="0"/>
    <s v="Privada"/>
    <s v="No"/>
    <s v="No"/>
    <s v="No"/>
    <n v="1985"/>
    <s v="Colombia"/>
    <n v="0.441609957"/>
    <x v="5"/>
    <s v="Si"/>
    <s v="Impacto social "/>
    <s v="Pilar 4"/>
    <x v="1"/>
    <b v="0"/>
    <b v="0"/>
  </r>
  <r>
    <s v="Grupo Diana"/>
    <x v="1"/>
    <s v="Privada"/>
    <s v="Si"/>
    <s v="No"/>
    <s v="No"/>
    <n v="1964"/>
    <s v="Colombia"/>
    <n v="2.485955399"/>
    <x v="5"/>
    <n v="0"/>
    <s v="Impacto social "/>
    <s v="Pilar 4"/>
    <x v="1"/>
    <b v="0"/>
    <b v="0"/>
  </r>
  <r>
    <s v="Haceb"/>
    <x v="1"/>
    <s v="Privada"/>
    <s v="Si"/>
    <s v="No"/>
    <s v="No"/>
    <n v="1940"/>
    <s v="Colombia"/>
    <n v="1.340540112"/>
    <x v="5"/>
    <s v="Si"/>
    <s v="Impacto social "/>
    <s v="Pilar 4"/>
    <x v="1"/>
    <b v="0"/>
    <b v="0"/>
  </r>
  <r>
    <s v="Hocol"/>
    <x v="5"/>
    <s v="Privada"/>
    <s v="No"/>
    <s v="No"/>
    <s v="No"/>
    <n v="1956"/>
    <s v="Colombia"/>
    <n v="2.660692144"/>
    <x v="5"/>
    <s v="Si"/>
    <s v="Impacto social "/>
    <s v="Pilar 4"/>
    <x v="1"/>
    <b v="0"/>
    <b v="0"/>
  </r>
  <r>
    <s v="INCUBADORA SANTANDER S.A. (Huevos Kikes)"/>
    <x v="0"/>
    <s v="Privada"/>
    <s v="Si"/>
    <s v="No"/>
    <s v="No"/>
    <n v="1962"/>
    <s v="Colombia"/>
    <n v="0.89448845"/>
    <x v="5"/>
    <n v="0"/>
    <s v="Impacto social "/>
    <s v="Pilar 4"/>
    <x v="1"/>
    <b v="0"/>
    <b v="0"/>
  </r>
  <r>
    <s v="ISA"/>
    <x v="4"/>
    <s v="Mixta"/>
    <s v="No"/>
    <s v="Si"/>
    <s v="Si"/>
    <n v="1967"/>
    <s v="Colombia"/>
    <n v="4.130985568"/>
    <x v="5"/>
    <s v="Si"/>
    <s v="Impacto social "/>
    <s v="Pilar 4"/>
    <x v="1"/>
    <b v="0"/>
    <b v="0"/>
  </r>
  <r>
    <s v="Isagen"/>
    <x v="4"/>
    <s v="Mixta"/>
    <s v="No"/>
    <s v="No"/>
    <s v="No"/>
    <n v="1995"/>
    <s v="Colombia"/>
    <n v="6.13559916"/>
    <x v="5"/>
    <s v="Si"/>
    <s v="Impacto social "/>
    <s v="Pilar 4"/>
    <x v="1"/>
    <b v="0"/>
    <b v="0"/>
  </r>
  <r>
    <s v="ISMOCOL SA"/>
    <x v="2"/>
    <s v="Privada"/>
    <s v="No"/>
    <s v="No"/>
    <s v="Si"/>
    <n v="1989"/>
    <s v="Colombia"/>
    <n v="0.751677383"/>
    <x v="5"/>
    <n v="0"/>
    <s v="Impacto social "/>
    <s v="Pilar 4"/>
    <x v="1"/>
    <b v="0"/>
    <b v="0"/>
  </r>
  <r>
    <s v="Italcol"/>
    <x v="1"/>
    <s v="Privada"/>
    <s v="Si"/>
    <s v="No"/>
    <s v="No"/>
    <n v="1970"/>
    <s v="Colombia"/>
    <n v="3.189145272"/>
    <x v="5"/>
    <n v="0"/>
    <s v="Impacto social "/>
    <s v="Pilar 4"/>
    <x v="1"/>
    <b v="0"/>
    <b v="0"/>
  </r>
  <r>
    <s v="LATAM"/>
    <x v="4"/>
    <s v="Privada"/>
    <s v="No"/>
    <s v="Si"/>
    <s v="Si"/>
    <n v="1929"/>
    <s v="Chile"/>
    <n v="2.328344538"/>
    <x v="5"/>
    <s v="Si"/>
    <s v="Impacto social "/>
    <s v="Pilar 4"/>
    <x v="1"/>
    <b v="0"/>
    <b v="0"/>
  </r>
  <r>
    <s v="MARVAL S.A.S."/>
    <x v="2"/>
    <s v="Privada"/>
    <s v="Si"/>
    <s v="No"/>
    <s v="No"/>
    <n v="1976"/>
    <s v="Colombia"/>
    <n v="0.985342945"/>
    <x v="5"/>
    <s v="Si"/>
    <s v="Impacto social "/>
    <s v="Pilar 4"/>
    <x v="1"/>
    <b v="0"/>
    <b v="0"/>
  </r>
  <r>
    <s v="Mazda"/>
    <x v="3"/>
    <s v="Privada"/>
    <s v="No"/>
    <s v="Si"/>
    <s v="Si"/>
    <n v="1920"/>
    <s v="Japón"/>
    <n v="1.869141753"/>
    <x v="5"/>
    <s v="No"/>
    <s v="Impacto social "/>
    <s v="Pilar 4"/>
    <x v="1"/>
    <b v="0"/>
    <b v="0"/>
  </r>
  <r>
    <s v="Mercado Libre"/>
    <x v="4"/>
    <s v="Privada"/>
    <s v="No"/>
    <s v="Si"/>
    <s v="Si"/>
    <n v="2009"/>
    <s v="Argentina"/>
    <n v="1.858185367"/>
    <x v="5"/>
    <s v="Si"/>
    <s v="Impacto social "/>
    <s v="Pilar 4"/>
    <x v="1"/>
    <b v="0"/>
    <b v="0"/>
  </r>
  <r>
    <s v="Nestle"/>
    <x v="1"/>
    <s v="Mixta"/>
    <s v="No"/>
    <s v="Si"/>
    <s v="Si"/>
    <n v="1866"/>
    <s v="Suiza"/>
    <n v="2.04446981"/>
    <x v="5"/>
    <s v="Si"/>
    <s v="Impacto social "/>
    <s v="Pilar 4"/>
    <x v="1"/>
    <b v="0"/>
    <b v="0"/>
  </r>
  <r>
    <s v="Oleoducto Central (Ocensa)"/>
    <x v="4"/>
    <s v="Mixta"/>
    <s v="No"/>
    <s v="No"/>
    <s v="No"/>
    <n v="1994"/>
    <s v="Colombia"/>
    <n v="5.975161078"/>
    <x v="5"/>
    <s v="Si"/>
    <s v="Impacto social "/>
    <s v="Pilar 4"/>
    <x v="1"/>
    <b v="0"/>
    <b v="0"/>
  </r>
  <r>
    <s v="Olímpica"/>
    <x v="3"/>
    <s v="Privada"/>
    <s v="Si"/>
    <s v="No"/>
    <s v="No"/>
    <n v="1953"/>
    <s v="Colombia"/>
    <n v="7.129192126"/>
    <x v="5"/>
    <n v="0"/>
    <s v="Impacto social "/>
    <s v="Pilar 4"/>
    <x v="1"/>
    <b v="0"/>
    <b v="0"/>
  </r>
  <r>
    <s v="Pepsico"/>
    <x v="1"/>
    <s v="Pública"/>
    <s v="No"/>
    <s v="Si"/>
    <s v="Si"/>
    <n v="1965"/>
    <s v="Estados Unidos"/>
    <n v="2.097385142"/>
    <x v="5"/>
    <s v="Si"/>
    <s v="Impacto social "/>
    <s v="Pilar 4"/>
    <x v="1"/>
    <b v="0"/>
    <b v="0"/>
  </r>
  <r>
    <s v="Petromil"/>
    <x v="3"/>
    <s v="Privada"/>
    <s v="Si"/>
    <s v="No"/>
    <s v="No"/>
    <n v="1989"/>
    <s v="Colombia"/>
    <n v="3.030538337"/>
    <x v="5"/>
    <n v="0"/>
    <s v="Impacto social "/>
    <s v="Pilar 4"/>
    <x v="1"/>
    <b v="0"/>
    <b v="0"/>
  </r>
  <r>
    <s v="POLLOS EL BUCANERO S.A. (Cargill)"/>
    <x v="1"/>
    <s v="Privada"/>
    <s v="No"/>
    <s v="No"/>
    <s v="Si"/>
    <n v="1986"/>
    <s v="Colombia"/>
    <n v="2.273429636"/>
    <x v="5"/>
    <n v="0"/>
    <s v="Impacto social "/>
    <s v="Pilar 4"/>
    <x v="1"/>
    <b v="0"/>
    <b v="0"/>
  </r>
  <r>
    <s v="Postobón"/>
    <x v="1"/>
    <s v="Privada"/>
    <s v="No"/>
    <s v="No"/>
    <s v="No"/>
    <n v="1904"/>
    <s v="Colombia"/>
    <n v="2.846700531"/>
    <x v="5"/>
    <s v="Si"/>
    <s v="Impacto social "/>
    <s v="Pilar 4"/>
    <x v="1"/>
    <b v="0"/>
    <b v="0"/>
  </r>
  <r>
    <s v="Pricesmart"/>
    <x v="3"/>
    <s v="Privada"/>
    <s v="No"/>
    <s v="Si"/>
    <s v="Si"/>
    <n v="1993"/>
    <s v="Estados Unidos"/>
    <n v="2.360791615"/>
    <x v="5"/>
    <s v="No"/>
    <s v="Impacto social "/>
    <s v="Pilar 4"/>
    <x v="1"/>
    <b v="0"/>
    <b v="0"/>
  </r>
  <r>
    <s v="Primax"/>
    <x v="3"/>
    <s v="Privada"/>
    <s v="No"/>
    <s v="No"/>
    <s v="Si"/>
    <n v="2005"/>
    <s v="Perú"/>
    <n v="10.521119421"/>
    <x v="5"/>
    <s v="Si"/>
    <s v="Impacto social "/>
    <s v="Pilar 4"/>
    <x v="1"/>
    <b v="0"/>
    <b v="0"/>
  </r>
  <r>
    <s v="Productos Familia (Essity)"/>
    <x v="1"/>
    <s v="Privada"/>
    <s v="No"/>
    <s v="No"/>
    <s v="Si"/>
    <n v="1958"/>
    <s v="Colombia"/>
    <n v="2.017259547"/>
    <x v="5"/>
    <s v="Si"/>
    <s v="Impacto social "/>
    <s v="Pilar 4"/>
    <x v="1"/>
    <b v="0"/>
    <b v="0"/>
  </r>
  <r>
    <s v="Promigas"/>
    <x v="4"/>
    <s v="Privada"/>
    <s v="No"/>
    <s v="Si"/>
    <s v="No"/>
    <n v="1974"/>
    <s v="Colombia"/>
    <n v="2.27290385"/>
    <x v="5"/>
    <s v="Si"/>
    <s v="Impacto social "/>
    <s v="Pilar 4"/>
    <x v="1"/>
    <b v="0"/>
    <b v="0"/>
  </r>
  <r>
    <s v="Rappi"/>
    <x v="4"/>
    <s v="Privada"/>
    <s v="No"/>
    <s v="No"/>
    <s v="Si"/>
    <n v="2015"/>
    <s v="Colombia"/>
    <n v="0.703147014"/>
    <x v="5"/>
    <n v="0"/>
    <s v="Impacto social "/>
    <s v="Pilar 4"/>
    <x v="1"/>
    <b v="0"/>
    <b v="0"/>
  </r>
  <r>
    <s v="Reficar"/>
    <x v="1"/>
    <s v="Mixta"/>
    <s v="No"/>
    <s v="No"/>
    <s v="No"/>
    <n v="1956"/>
    <s v="Colombia"/>
    <n v="25.860914507"/>
    <x v="5"/>
    <s v="Si"/>
    <s v="Impacto social "/>
    <s v="Pilar 4"/>
    <x v="1"/>
    <b v="0"/>
    <b v="0"/>
  </r>
  <r>
    <s v="Renault"/>
    <x v="1"/>
    <s v="Mixta"/>
    <s v="No"/>
    <s v="Si"/>
    <s v="Si"/>
    <n v="1898"/>
    <s v="Francia"/>
    <n v="2.426039216"/>
    <x v="5"/>
    <s v="Si"/>
    <s v="Impacto social "/>
    <s v="Pilar 4"/>
    <x v="1"/>
    <b v="0"/>
    <b v="0"/>
  </r>
  <r>
    <s v="Riopaila Castilla"/>
    <x v="1"/>
    <s v="Privada"/>
    <s v="No"/>
    <s v="Si"/>
    <s v="No"/>
    <n v="1998"/>
    <s v="Colombia"/>
    <n v="1.697301486"/>
    <x v="5"/>
    <s v="Si"/>
    <s v="Impacto social "/>
    <s v="Pilar 4"/>
    <x v="1"/>
    <b v="0"/>
    <b v="0"/>
  </r>
  <r>
    <s v="Samsung"/>
    <x v="3"/>
    <s v="Privada"/>
    <s v="Si"/>
    <s v="Si"/>
    <s v="Si"/>
    <n v="1969"/>
    <s v="Corea del Sur"/>
    <n v="3.188315636"/>
    <x v="5"/>
    <s v="Si"/>
    <s v="Impacto social "/>
    <s v="Pilar 4"/>
    <x v="1"/>
    <b v="0"/>
    <b v="0"/>
  </r>
  <r>
    <s v="SierraCol Energy"/>
    <x v="5"/>
    <s v="Privada"/>
    <s v="No"/>
    <s v="No"/>
    <s v="Si"/>
    <n v="2020"/>
    <s v="Islas Caimán / EE.UU"/>
    <n v="1.943851598"/>
    <x v="5"/>
    <s v="Si"/>
    <s v="Impacto social "/>
    <s v="Pilar 4"/>
    <x v="1"/>
    <b v="0"/>
    <b v="0"/>
  </r>
  <r>
    <s v="Sodimac (Homecenter)"/>
    <x v="3"/>
    <s v="Privada"/>
    <s v="No"/>
    <s v="No"/>
    <s v="Si"/>
    <n v="1952"/>
    <s v="Chile"/>
    <n v="5.991097107"/>
    <x v="5"/>
    <s v="Si"/>
    <s v="Impacto social "/>
    <s v="Pilar 4"/>
    <x v="1"/>
    <b v="0"/>
    <b v="0"/>
  </r>
  <r>
    <s v="Sucafina"/>
    <x v="3"/>
    <s v="Privada"/>
    <s v="Si"/>
    <s v="No"/>
    <s v="Si"/>
    <n v="1977"/>
    <s v="Suiza"/>
    <n v="2.002301595"/>
    <x v="5"/>
    <s v="Si"/>
    <s v="Impacto social "/>
    <s v="Pilar 4"/>
    <x v="1"/>
    <b v="0"/>
    <b v="0"/>
  </r>
  <r>
    <s v="Sunshine Bouquet"/>
    <x v="0"/>
    <s v="Privada"/>
    <s v="Si"/>
    <s v="No"/>
    <s v="Si"/>
    <n v="1971"/>
    <s v="Estados Unidos"/>
    <n v="2.156747414"/>
    <x v="5"/>
    <n v="0"/>
    <s v="Impacto social "/>
    <s v="Pilar 4"/>
    <x v="1"/>
    <b v="0"/>
    <b v="0"/>
  </r>
  <r>
    <s v="Suramerica Comercial (Dollar City)"/>
    <x v="3"/>
    <s v="Privada"/>
    <s v="No"/>
    <s v="No"/>
    <s v="Si"/>
    <n v="2009"/>
    <s v="El Salvador"/>
    <n v="2.869448009"/>
    <x v="5"/>
    <n v="0"/>
    <s v="Impacto social "/>
    <s v="Pilar 4"/>
    <x v="1"/>
    <b v="0"/>
    <b v="0"/>
  </r>
  <r>
    <s v="Tecnoquimicas"/>
    <x v="3"/>
    <s v="Privada"/>
    <s v="Si"/>
    <s v="No"/>
    <s v="No"/>
    <n v="1934"/>
    <s v="Colombia"/>
    <n v="3.134365769"/>
    <x v="5"/>
    <n v="0"/>
    <s v="Impacto social "/>
    <s v="Pilar 4"/>
    <x v="1"/>
    <b v="0"/>
    <b v="0"/>
  </r>
  <r>
    <s v="Telefónica"/>
    <x v="4"/>
    <s v="Mixta"/>
    <s v="No"/>
    <s v="Si"/>
    <s v="Si"/>
    <n v="1924"/>
    <s v="España"/>
    <n v="6.672179102"/>
    <x v="5"/>
    <s v="Si"/>
    <s v="Impacto social "/>
    <s v="Pilar 4"/>
    <x v="1"/>
    <b v="0"/>
    <b v="0"/>
  </r>
  <r>
    <s v="Teleperformance"/>
    <x v="4"/>
    <s v="Privada"/>
    <s v="No"/>
    <s v="Si"/>
    <s v="Si"/>
    <n v="1910"/>
    <s v="Francia"/>
    <n v="2.655177809"/>
    <x v="5"/>
    <s v="Si"/>
    <s v="Impacto social "/>
    <s v="Pilar 4"/>
    <x v="1"/>
    <b v="0"/>
    <b v="0"/>
  </r>
  <r>
    <s v="Terpel"/>
    <x v="3"/>
    <s v="Privada"/>
    <s v="No"/>
    <s v="Si"/>
    <s v="Si"/>
    <n v="1968"/>
    <s v="Colombia"/>
    <n v="24.752011682"/>
    <x v="5"/>
    <s v="Si"/>
    <s v="Impacto social "/>
    <s v="Pilar 4"/>
    <x v="1"/>
    <b v="0"/>
    <b v="0"/>
  </r>
  <r>
    <s v="Tigo"/>
    <x v="4"/>
    <s v="Mixta"/>
    <s v="No"/>
    <s v="Si"/>
    <s v="Si"/>
    <n v="1979"/>
    <s v="Suecia"/>
    <n v="2.956157691"/>
    <x v="5"/>
    <s v="Si"/>
    <s v="Impacto social "/>
    <s v="Pilar 4"/>
    <x v="1"/>
    <b v="0"/>
    <b v="0"/>
  </r>
  <r>
    <s v="Toyota"/>
    <x v="3"/>
    <s v="Privada"/>
    <s v="No"/>
    <s v="Si"/>
    <s v="Si"/>
    <n v="1937"/>
    <s v="Japón"/>
    <n v="4.02823039"/>
    <x v="5"/>
    <s v="Si"/>
    <s v="Impacto social "/>
    <s v="Pilar 4"/>
    <x v="1"/>
    <b v="0"/>
    <b v="0"/>
  </r>
  <r>
    <s v="Trafigura (Petroleum)"/>
    <x v="3"/>
    <s v="Privada"/>
    <s v="No"/>
    <s v="No"/>
    <s v="Si"/>
    <n v="1993"/>
    <s v="Suiza"/>
    <n v="4.87042346"/>
    <x v="5"/>
    <s v="Si"/>
    <s v="Impacto social "/>
    <s v="Pilar 4"/>
    <x v="1"/>
    <b v="0"/>
    <b v="0"/>
  </r>
  <r>
    <s v="Uniban"/>
    <x v="3"/>
    <s v="Privada"/>
    <s v="No"/>
    <s v="No"/>
    <s v="No"/>
    <n v="1966"/>
    <s v="Colombia"/>
    <n v="2.046166138"/>
    <x v="5"/>
    <s v="Si"/>
    <s v="Impacto social "/>
    <s v="Pilar 4"/>
    <x v="1"/>
    <b v="0"/>
    <b v="0"/>
  </r>
  <r>
    <s v="Unilever"/>
    <x v="3"/>
    <s v="Privada"/>
    <s v="No"/>
    <s v="Si"/>
    <s v="Si"/>
    <n v="1929"/>
    <s v="Reino Unido y Países Bajos"/>
    <n v="1.928223518"/>
    <x v="5"/>
    <n v="0"/>
    <s v="Impacto social "/>
    <s v="Pilar 4"/>
    <x v="1"/>
    <b v="0"/>
    <b v="0"/>
  </r>
  <r>
    <s v="Vanti"/>
    <x v="4"/>
    <s v="Privada"/>
    <s v="No"/>
    <s v="No"/>
    <s v="No"/>
    <n v="1987"/>
    <s v="Colombia"/>
    <n v="0"/>
    <x v="5"/>
    <s v="Si"/>
    <s v="Impacto social "/>
    <s v="Pilar 4"/>
    <x v="1"/>
    <b v="0"/>
    <b v="0"/>
  </r>
  <r>
    <s v="Verano energy"/>
    <x v="5"/>
    <s v="Privada"/>
    <s v="No"/>
    <s v="No"/>
    <s v="Si"/>
    <n v="2016"/>
    <s v="Canadá"/>
    <n v="5.483318686"/>
    <x v="5"/>
    <n v="0"/>
    <s v="Impacto social "/>
    <s v="Pilar 4"/>
    <x v="1"/>
    <b v="0"/>
    <b v="0"/>
  </r>
  <r>
    <s v="Yamaha"/>
    <x v="1"/>
    <s v="Privada"/>
    <s v="No"/>
    <s v="Si"/>
    <s v="Si"/>
    <n v="1955"/>
    <s v="Japón"/>
    <n v="1.831377694"/>
    <x v="5"/>
    <s v="Si"/>
    <s v="Impacto social "/>
    <s v="Pilar 4"/>
    <x v="1"/>
    <b v="0"/>
    <b v="0"/>
  </r>
  <r>
    <s v="YARA COLOMBIA S.A."/>
    <x v="1"/>
    <s v="Privada"/>
    <s v="No"/>
    <s v="No"/>
    <s v="Si"/>
    <n v="1993"/>
    <s v="Noruega"/>
    <n v="1.765339992"/>
    <x v="5"/>
    <s v="No informa"/>
    <s v="Impacto social "/>
    <s v="Pilar 4"/>
    <x v="1"/>
    <b v="0"/>
    <b v="0"/>
  </r>
  <r>
    <s v="Aliar"/>
    <x v="0"/>
    <s v="Privada"/>
    <s v="No"/>
    <s v="No"/>
    <s v="No"/>
    <n v="2007"/>
    <s v="Colombia"/>
    <n v="0.978022115"/>
    <x v="6"/>
    <n v="1"/>
    <s v="Impacto económico y gobernanza"/>
    <s v="Pilar 6"/>
    <x v="2"/>
    <b v="0"/>
    <b v="0"/>
  </r>
  <r>
    <s v="Alimentos Carnicos (Grupo Nutresa)"/>
    <x v="1"/>
    <s v="Privada"/>
    <s v="No"/>
    <s v="Si"/>
    <s v="Si"/>
    <n v="1920"/>
    <s v="Colombia"/>
    <n v="2.844632077"/>
    <x v="6"/>
    <n v="0"/>
    <s v="Impacto económico y gobernanza"/>
    <s v="Pilar 6"/>
    <x v="2"/>
    <b v="0"/>
    <b v="0"/>
  </r>
  <r>
    <s v="Alpina"/>
    <x v="1"/>
    <s v="Privada"/>
    <s v="No"/>
    <s v="No"/>
    <s v="Si"/>
    <n v="1945"/>
    <s v="Colombia"/>
    <n v="2.176461396"/>
    <x v="6"/>
    <n v="1"/>
    <s v="Impacto económico y gobernanza"/>
    <s v="Pilar 6"/>
    <x v="2"/>
    <b v="0"/>
    <b v="0"/>
  </r>
  <r>
    <s v="Amarilo"/>
    <x v="2"/>
    <s v="Privada"/>
    <s v="Si"/>
    <s v="No"/>
    <s v="No"/>
    <n v="1993"/>
    <s v="Colombia"/>
    <n v="2.186301194"/>
    <x v="6"/>
    <n v="1"/>
    <s v="Impacto económico y gobernanza"/>
    <s v="Pilar 6"/>
    <x v="2"/>
    <b v="0"/>
    <b v="0"/>
  </r>
  <r>
    <s v="ARA"/>
    <x v="3"/>
    <s v="Privada"/>
    <s v="No"/>
    <s v="No"/>
    <s v="Si"/>
    <n v="2012"/>
    <s v="Colombia"/>
    <n v="13.831182682"/>
    <x v="6"/>
    <n v="0"/>
    <s v="Impacto económico y gobernanza"/>
    <s v="Pilar 6"/>
    <x v="2"/>
    <b v="0"/>
    <b v="0"/>
  </r>
  <r>
    <s v="ARQUITECTURA Y CONCRETO"/>
    <x v="2"/>
    <s v="Privada"/>
    <s v="Si"/>
    <s v="No"/>
    <s v="No"/>
    <n v="1990"/>
    <s v="Colombia"/>
    <n v="0.771428692"/>
    <x v="6"/>
    <n v="0"/>
    <s v="Impacto económico y gobernanza"/>
    <s v="Pilar 6"/>
    <x v="2"/>
    <b v="0"/>
    <b v="0"/>
  </r>
  <r>
    <s v="AUTOPISTA RIO MAGDALENA SAS"/>
    <x v="2"/>
    <s v="Privada"/>
    <s v="No"/>
    <s v="No"/>
    <s v="No"/>
    <n v="2014"/>
    <s v="Colombia"/>
    <n v="1.314259836"/>
    <x v="6"/>
    <n v="1"/>
    <s v="Impacto económico y gobernanza"/>
    <s v="Pilar 6"/>
    <x v="2"/>
    <b v="0"/>
    <b v="0"/>
  </r>
  <r>
    <s v="Avianca"/>
    <x v="4"/>
    <s v="Privada"/>
    <s v="No"/>
    <s v="No"/>
    <s v="Si"/>
    <n v="1919"/>
    <s v="Colombia"/>
    <n v="15.106042448"/>
    <x v="6"/>
    <n v="1"/>
    <s v="Impacto económico y gobernanza"/>
    <s v="Pilar 6"/>
    <x v="2"/>
    <b v="0"/>
    <b v="0"/>
  </r>
  <r>
    <s v="AVICOLA EL MADROÑO SA"/>
    <x v="0"/>
    <s v="Privada"/>
    <s v="No"/>
    <s v="No"/>
    <s v="No"/>
    <n v="1987"/>
    <s v="Colombia"/>
    <n v="0.711210393"/>
    <x v="6"/>
    <n v="0"/>
    <s v="Impacto económico y gobernanza"/>
    <s v="Pilar 6"/>
    <x v="2"/>
    <b v="0"/>
    <b v="0"/>
  </r>
  <r>
    <s v="AVSA"/>
    <x v="0"/>
    <s v="Privada"/>
    <s v="Si"/>
    <s v="No"/>
    <s v="No"/>
    <n v="1969"/>
    <s v="Colombia"/>
    <n v="2.423164353"/>
    <x v="6"/>
    <n v="0"/>
    <s v="Impacto económico y gobernanza"/>
    <s v="Pilar 6"/>
    <x v="2"/>
    <b v="0"/>
    <b v="0"/>
  </r>
  <r>
    <s v="Banco de Bogotá"/>
    <x v="4"/>
    <s v="Privada"/>
    <s v="No"/>
    <s v="Si"/>
    <s v="No"/>
    <n v="1870"/>
    <s v="Colombia"/>
    <n v="0"/>
    <x v="6"/>
    <n v="1"/>
    <s v="Impacto económico y gobernanza"/>
    <s v="Pilar 6"/>
    <x v="2"/>
    <b v="0"/>
    <b v="0"/>
  </r>
  <r>
    <s v="Bancolombia"/>
    <x v="4"/>
    <s v="Privada"/>
    <s v="No"/>
    <s v="Si"/>
    <s v="Si"/>
    <n v="1875"/>
    <s v="Colombia"/>
    <n v="0"/>
    <x v="6"/>
    <n v="1"/>
    <s v="Impacto económico y gobernanza"/>
    <s v="Pilar 6"/>
    <x v="2"/>
    <b v="0"/>
    <b v="0"/>
  </r>
  <r>
    <s v="Bavaria (Kopps)"/>
    <x v="1"/>
    <s v="Privada"/>
    <s v="No"/>
    <s v="No"/>
    <s v="Si"/>
    <n v="1889"/>
    <s v="Colombia"/>
    <n v="8.615774351"/>
    <x v="6"/>
    <n v="0"/>
    <s v="Impacto económico y gobernanza"/>
    <s v="Pilar 6"/>
    <x v="2"/>
    <b v="0"/>
    <b v="0"/>
  </r>
  <r>
    <s v="BEL STAR S.A."/>
    <x v="1"/>
    <s v="Privada"/>
    <s v="No"/>
    <s v="No"/>
    <s v="Si"/>
    <n v="2000"/>
    <s v="Colombia"/>
    <n v="1.8730508"/>
    <x v="6"/>
    <n v="1"/>
    <s v="Impacto económico y gobernanza"/>
    <s v="Pilar 6"/>
    <x v="2"/>
    <b v="0"/>
    <b v="0"/>
  </r>
  <r>
    <s v="Biomax"/>
    <x v="3"/>
    <s v="Privada"/>
    <s v="No"/>
    <s v="No"/>
    <s v="No"/>
    <n v="2004"/>
    <s v="Colombia"/>
    <n v="4.512550305"/>
    <x v="6"/>
    <n v="0"/>
    <s v="Impacto económico y gobernanza"/>
    <s v="Pilar 6"/>
    <x v="2"/>
    <b v="0"/>
    <b v="0"/>
  </r>
  <r>
    <s v="C.I Prodeco"/>
    <x v="5"/>
    <s v="Privada"/>
    <s v="No"/>
    <s v="No"/>
    <s v="Si"/>
    <n v="1990"/>
    <s v="Suiza"/>
    <n v="0.895022779"/>
    <x v="6"/>
    <n v="0"/>
    <s v="Impacto económico y gobernanza"/>
    <s v="Pilar 6"/>
    <x v="2"/>
    <b v="0"/>
    <b v="0"/>
  </r>
  <r>
    <s v="CARTON DE COLOMBIA S.A. (Smurfit Kappa)"/>
    <x v="1"/>
    <s v="Privada"/>
    <s v="No"/>
    <s v="No"/>
    <s v="Si"/>
    <n v="1944"/>
    <s v="Colombia"/>
    <n v="1.778557861"/>
    <x v="6"/>
    <n v="2"/>
    <s v="Impacto económico y gobernanza"/>
    <s v="Pilar 6"/>
    <x v="2"/>
    <b v="0"/>
    <b v="0"/>
  </r>
  <r>
    <s v="Celsia"/>
    <x v="4"/>
    <s v="Privada"/>
    <s v="No"/>
    <s v="Si"/>
    <s v="Si"/>
    <n v="2001"/>
    <s v="Colombia"/>
    <n v="6.547567046"/>
    <x v="6"/>
    <n v="2"/>
    <s v="Impacto económico y gobernanza"/>
    <s v="Pilar 6"/>
    <x v="2"/>
    <b v="0"/>
    <b v="0"/>
  </r>
  <r>
    <s v="Cementos Argos"/>
    <x v="1"/>
    <s v="Privada"/>
    <s v="No"/>
    <s v="Si"/>
    <s v="Si"/>
    <n v="1934"/>
    <s v="Colombia"/>
    <n v="1.84479215"/>
    <x v="6"/>
    <n v="2"/>
    <s v="Impacto económico y gobernanza"/>
    <s v="Pilar 6"/>
    <x v="2"/>
    <b v="0"/>
    <b v="0"/>
  </r>
  <r>
    <s v="Cencosud"/>
    <x v="3"/>
    <s v="Privada"/>
    <s v="Si"/>
    <s v="Si"/>
    <s v="Si"/>
    <n v="1960"/>
    <s v="Chile"/>
    <n v="4.212866602"/>
    <x v="6"/>
    <n v="2"/>
    <s v="Impacto económico y gobernanza"/>
    <s v="Pilar 6"/>
    <x v="2"/>
    <b v="0"/>
    <b v="0"/>
  </r>
  <r>
    <s v="Cenit"/>
    <x v="4"/>
    <s v="Mixta"/>
    <s v="No"/>
    <s v="No"/>
    <s v="No"/>
    <n v="2012"/>
    <s v="Colombia"/>
    <n v="9.97773624"/>
    <x v="6"/>
    <n v="2"/>
    <s v="Impacto económico y gobernanza"/>
    <s v="Pilar 6"/>
    <x v="2"/>
    <b v="0"/>
    <b v="0"/>
  </r>
  <r>
    <s v="Cerrejón"/>
    <x v="5"/>
    <s v="Privada"/>
    <s v="No"/>
    <s v="No"/>
    <s v="Si"/>
    <n v="1976"/>
    <s v="Reino Unido / Suiza"/>
    <n v="6.047102083"/>
    <x v="6"/>
    <n v="0"/>
    <s v="Impacto económico y gobernanza"/>
    <s v="Pilar 6"/>
    <x v="2"/>
    <b v="0"/>
    <b v="0"/>
  </r>
  <r>
    <s v="Chevron"/>
    <x v="3"/>
    <s v="Privada"/>
    <s v="No"/>
    <s v="No"/>
    <s v="Si"/>
    <n v="1879"/>
    <s v="Estados Unidos"/>
    <n v="5.868986"/>
    <x v="6"/>
    <n v="0"/>
    <s v="Impacto económico y gobernanza"/>
    <s v="Pilar 6"/>
    <x v="2"/>
    <b v="0"/>
    <b v="0"/>
  </r>
  <r>
    <s v="CI Eslop"/>
    <x v="3"/>
    <s v="Privada"/>
    <s v="Si"/>
    <s v="No"/>
    <s v="No"/>
    <n v="1997"/>
    <s v="Colombia"/>
    <n v="1.976640973"/>
    <x v="6"/>
    <n v="0"/>
    <s v="Impacto económico y gobernanza"/>
    <s v="Pilar 6"/>
    <x v="2"/>
    <b v="0"/>
    <b v="0"/>
  </r>
  <r>
    <s v="Claro"/>
    <x v="4"/>
    <s v="Privada"/>
    <s v="No"/>
    <s v="No"/>
    <s v="Si"/>
    <n v="2003"/>
    <s v="Brasil"/>
    <n v="15.602099799"/>
    <x v="6"/>
    <n v="1"/>
    <s v="Impacto económico y gobernanza"/>
    <s v="Pilar 6"/>
    <x v="2"/>
    <b v="0"/>
    <b v="0"/>
  </r>
  <r>
    <s v="Coca Cola- Femsa"/>
    <x v="1"/>
    <s v="Mixta"/>
    <s v="No"/>
    <s v="Si"/>
    <s v="Si"/>
    <n v="1991"/>
    <s v="México"/>
    <n v="5.161404728"/>
    <x v="6"/>
    <n v="2"/>
    <s v="Impacto económico y gobernanza"/>
    <s v="Pilar 6"/>
    <x v="2"/>
    <b v="0"/>
    <b v="0"/>
  </r>
  <r>
    <s v="Colgate"/>
    <x v="1"/>
    <s v="Privada"/>
    <s v="No"/>
    <s v="Si"/>
    <s v="Si"/>
    <n v="1806"/>
    <s v="Estados Unidos"/>
    <n v="2.382092359"/>
    <x v="6"/>
    <n v="1"/>
    <s v="Impacto económico y gobernanza"/>
    <s v="Pilar 6"/>
    <x v="2"/>
    <b v="0"/>
    <b v="0"/>
  </r>
  <r>
    <s v="Colombina"/>
    <x v="1"/>
    <s v="Privada"/>
    <s v="Si"/>
    <s v="Si"/>
    <s v="Si"/>
    <n v="1932"/>
    <s v="Colombia"/>
    <n v="2.192826677"/>
    <x v="6"/>
    <n v="1"/>
    <s v="Impacto económico y gobernanza"/>
    <s v="Pilar 6"/>
    <x v="2"/>
    <b v="0"/>
    <b v="0"/>
  </r>
  <r>
    <s v="Compañía Nacional de Chocolates"/>
    <x v="1"/>
    <s v="Privada"/>
    <s v="No"/>
    <s v="No"/>
    <s v="No"/>
    <n v="1920"/>
    <s v="Colombia"/>
    <n v="1.94339097"/>
    <x v="6"/>
    <n v="0"/>
    <s v="Impacto económico y gobernanza"/>
    <s v="Pilar 6"/>
    <x v="2"/>
    <b v="0"/>
    <b v="0"/>
  </r>
  <r>
    <s v="CONCESIONARIA VIAL UNIÓN DEL SUR SAS"/>
    <x v="2"/>
    <s v="Privada"/>
    <s v="No"/>
    <s v="No"/>
    <s v="No"/>
    <n v="2015"/>
    <s v="Colombia"/>
    <n v="0.767621421"/>
    <x v="6"/>
    <n v="0"/>
    <s v="Impacto económico y gobernanza"/>
    <s v="Pilar 6"/>
    <x v="2"/>
    <b v="0"/>
    <b v="0"/>
  </r>
  <r>
    <s v="Conconcreto"/>
    <x v="2"/>
    <s v="Privada"/>
    <s v="No"/>
    <s v="Si"/>
    <s v="Si"/>
    <n v="1961"/>
    <s v="Colombia"/>
    <n v="0.498844856"/>
    <x v="6"/>
    <n v="0"/>
    <s v="Impacto económico y gobernanza"/>
    <s v="Pilar 6"/>
    <x v="2"/>
    <b v="0"/>
    <b v="0"/>
  </r>
  <r>
    <s v="CONSTRUCCIONES EL CONDOR S.A"/>
    <x v="2"/>
    <s v="Privada"/>
    <s v="No"/>
    <s v="Si"/>
    <s v="Si"/>
    <n v="1979"/>
    <s v="Colombia"/>
    <n v="1.189537155"/>
    <x v="6"/>
    <n v="0"/>
    <s v="Impacto económico y gobernanza"/>
    <s v="Pilar 6"/>
    <x v="2"/>
    <b v="0"/>
    <b v="0"/>
  </r>
  <r>
    <s v="CONSTRUCTORA CAPITAL BOGOTA SAS"/>
    <x v="2"/>
    <s v="Privada"/>
    <s v="Si"/>
    <s v="No"/>
    <s v="No"/>
    <n v="2008"/>
    <s v="Colombia"/>
    <n v="1.313282542"/>
    <x v="6"/>
    <n v="1"/>
    <s v="Impacto económico y gobernanza"/>
    <s v="Pilar 6"/>
    <x v="2"/>
    <b v="0"/>
    <b v="0"/>
  </r>
  <r>
    <s v="CONSTRUCTORA COLPATRIA  SAS"/>
    <x v="2"/>
    <s v="Privada"/>
    <s v="No"/>
    <s v="No"/>
    <s v="No"/>
    <n v="1977"/>
    <s v="Colombia"/>
    <n v="0.746126685"/>
    <x v="6"/>
    <n v="1"/>
    <s v="Impacto económico y gobernanza"/>
    <s v="Pilar 6"/>
    <x v="2"/>
    <b v="0"/>
    <b v="0"/>
  </r>
  <r>
    <s v="Corbeta"/>
    <x v="3"/>
    <s v="Privada"/>
    <s v="Si"/>
    <s v="No"/>
    <s v="No"/>
    <n v="1938"/>
    <s v="Colombia"/>
    <n v="11.88773162"/>
    <x v="6"/>
    <n v="0"/>
    <s v="Impacto económico y gobernanza"/>
    <s v="Pilar 6"/>
    <x v="2"/>
    <b v="0"/>
    <b v="0"/>
  </r>
  <r>
    <s v="Cruz Verde"/>
    <x v="3"/>
    <s v="Privada"/>
    <s v="No"/>
    <s v="No"/>
    <s v="Si"/>
    <n v="1984"/>
    <s v="Chile"/>
    <n v="5.511646479"/>
    <x v="6"/>
    <n v="2"/>
    <s v="Impacto económico y gobernanza"/>
    <s v="Pilar 6"/>
    <x v="2"/>
    <b v="0"/>
    <b v="0"/>
  </r>
  <r>
    <s v="D1"/>
    <x v="3"/>
    <s v="Privada"/>
    <s v="Si"/>
    <s v="No"/>
    <s v="No"/>
    <n v="2009"/>
    <s v="Colombia"/>
    <n v="19.439396106"/>
    <x v="6"/>
    <n v="1"/>
    <s v="Impacto económico y gobernanza"/>
    <s v="Pilar 6"/>
    <x v="2"/>
    <b v="0"/>
    <b v="0"/>
  </r>
  <r>
    <s v="Davivienda"/>
    <x v="4"/>
    <s v="Privada"/>
    <s v="No"/>
    <s v="Si"/>
    <s v="No"/>
    <n v="1972"/>
    <s v="Colombia"/>
    <n v="0"/>
    <x v="6"/>
    <n v="2"/>
    <s v="Impacto económico y gobernanza"/>
    <s v="Pilar 6"/>
    <x v="2"/>
    <b v="0"/>
    <b v="0"/>
  </r>
  <r>
    <s v="Distracom"/>
    <x v="3"/>
    <s v="Privada"/>
    <s v="Si"/>
    <s v="No"/>
    <s v="No"/>
    <n v="1997"/>
    <s v="Colombia"/>
    <n v="3.874476933"/>
    <x v="6"/>
    <n v="0"/>
    <s v="Impacto económico y gobernanza"/>
    <s v="Pilar 6"/>
    <x v="2"/>
    <b v="0"/>
    <b v="0"/>
  </r>
  <r>
    <s v="Drummond"/>
    <x v="5"/>
    <s v="Privada"/>
    <s v="Si"/>
    <s v="No"/>
    <s v="Si"/>
    <n v="1935"/>
    <s v="Estados Unidos"/>
    <n v="11.495989482"/>
    <x v="6"/>
    <n v="2"/>
    <s v="Impacto económico y gobernanza"/>
    <s v="Pilar 6"/>
    <x v="2"/>
    <b v="0"/>
    <b v="0"/>
  </r>
  <r>
    <s v="Ecopetrol"/>
    <x v="5"/>
    <s v="Mixta"/>
    <s v="No"/>
    <s v="Si"/>
    <s v="Si"/>
    <n v="1951"/>
    <s v="Colombia"/>
    <n v="113.923310323"/>
    <x v="6"/>
    <n v="2"/>
    <s v="Impacto económico y gobernanza"/>
    <s v="Pilar 6"/>
    <x v="2"/>
    <b v="0"/>
    <b v="0"/>
  </r>
  <r>
    <s v="Emgesa"/>
    <x v="4"/>
    <s v="Mixta"/>
    <s v="No"/>
    <s v="No"/>
    <s v="Si"/>
    <n v="1997"/>
    <s v="Colombia"/>
    <n v="15.780332546"/>
    <x v="6"/>
    <n v="2"/>
    <s v="Impacto económico y gobernanza"/>
    <s v="Pilar 6"/>
    <x v="2"/>
    <b v="0"/>
    <b v="0"/>
  </r>
  <r>
    <s v="EPM"/>
    <x v="4"/>
    <s v="Pública"/>
    <s v="No"/>
    <s v="No"/>
    <s v="Si"/>
    <n v="1955"/>
    <s v="Colombia"/>
    <n v="20.57447718"/>
    <x v="6"/>
    <n v="2"/>
    <s v="Impacto económico y gobernanza"/>
    <s v="Pilar 6"/>
    <x v="2"/>
    <b v="0"/>
    <b v="0"/>
  </r>
  <r>
    <s v="ES Windows"/>
    <x v="1"/>
    <s v="Privada"/>
    <s v="No"/>
    <s v="No"/>
    <s v="Si"/>
    <n v="1985"/>
    <s v="Estados Unidos"/>
    <n v="2.624920215"/>
    <x v="6"/>
    <n v="0"/>
    <s v="Impacto económico y gobernanza"/>
    <s v="Pilar 6"/>
    <x v="2"/>
    <b v="0"/>
    <b v="0"/>
  </r>
  <r>
    <s v="Esenttia"/>
    <x v="1"/>
    <s v="Mixta"/>
    <s v="No"/>
    <s v="No"/>
    <s v="No"/>
    <n v="1990"/>
    <s v="Colombia"/>
    <n v="2.311463709"/>
    <x v="6"/>
    <n v="2"/>
    <s v="Impacto económico y gobernanza"/>
    <s v="Pilar 6"/>
    <x v="2"/>
    <b v="0"/>
    <b v="0"/>
  </r>
  <r>
    <s v="Éxito"/>
    <x v="3"/>
    <s v="Privada"/>
    <s v="No"/>
    <s v="No"/>
    <s v="Si"/>
    <n v="1949"/>
    <s v="Colombia"/>
    <n v="16.077688645"/>
    <x v="6"/>
    <n v="1"/>
    <s v="Impacto económico y gobernanza"/>
    <s v="Pilar 6"/>
    <x v="2"/>
    <b v="0"/>
    <b v="0"/>
  </r>
  <r>
    <s v="Falabella"/>
    <x v="3"/>
    <s v="Privada"/>
    <s v="Si"/>
    <s v="Si"/>
    <s v="Si"/>
    <n v="1889"/>
    <s v="Chile"/>
    <n v="2.307560639"/>
    <x v="6"/>
    <n v="2"/>
    <s v="Impacto económico y gobernanza"/>
    <s v="Pilar 6"/>
    <x v="2"/>
    <b v="0"/>
    <b v="0"/>
  </r>
  <r>
    <s v="Frontera Energy"/>
    <x v="5"/>
    <s v="Privada"/>
    <s v="No"/>
    <s v="Si"/>
    <s v="Si"/>
    <n v="1985"/>
    <s v="Canadá"/>
    <n v="4.250244656"/>
    <x v="6"/>
    <n v="2"/>
    <s v="Impacto económico y gobernanza"/>
    <s v="Pilar 6"/>
    <x v="2"/>
    <b v="0"/>
    <b v="0"/>
  </r>
  <r>
    <s v="Gases del Caribe"/>
    <x v="4"/>
    <s v="Privada"/>
    <s v="No"/>
    <s v="Si"/>
    <s v="No"/>
    <n v="1966"/>
    <s v="Colombia"/>
    <n v="2.635568566"/>
    <x v="6"/>
    <n v="1"/>
    <s v="Impacto económico y gobernanza"/>
    <s v="Pilar 6"/>
    <x v="2"/>
    <b v="0"/>
    <b v="0"/>
  </r>
  <r>
    <s v="GEB"/>
    <x v="4"/>
    <s v="Mixta"/>
    <s v="No"/>
    <s v="Si"/>
    <s v="Si"/>
    <n v="1896"/>
    <s v="Colombia"/>
    <n v="3.716639484"/>
    <x v="6"/>
    <n v="2"/>
    <s v="Impacto económico y gobernanza"/>
    <s v="Pilar 6"/>
    <x v="2"/>
    <b v="0"/>
    <b v="0"/>
  </r>
  <r>
    <s v="General Motors"/>
    <x v="1"/>
    <s v="Pública"/>
    <s v="No"/>
    <s v="Si"/>
    <s v="Si"/>
    <n v="1908"/>
    <s v="Estados Unidos"/>
    <n v="1.212362823"/>
    <x v="6"/>
    <n v="0"/>
    <s v="Impacto económico y gobernanza"/>
    <s v="Pilar 6"/>
    <x v="2"/>
    <b v="0"/>
    <b v="0"/>
  </r>
  <r>
    <s v="Geopark"/>
    <x v="5"/>
    <s v="Privada"/>
    <s v="No"/>
    <s v="Si"/>
    <s v="Si"/>
    <n v="2002"/>
    <s v="Chile"/>
    <n v="2.420367108"/>
    <x v="6"/>
    <n v="2"/>
    <s v="Impacto económico y gobernanza"/>
    <s v="Pilar 6"/>
    <x v="2"/>
    <b v="0"/>
    <b v="0"/>
  </r>
  <r>
    <s v="Gran Tierra Energy"/>
    <x v="5"/>
    <s v="Privada"/>
    <s v="No"/>
    <s v="Si"/>
    <s v="Si"/>
    <n v="2003"/>
    <s v="Canadá"/>
    <n v="1.321926"/>
    <x v="6"/>
    <n v="0"/>
    <s v="Impacto económico y gobernanza"/>
    <s v="Pilar 6"/>
    <x v="2"/>
    <b v="0"/>
    <b v="0"/>
  </r>
  <r>
    <s v="Grupo Bios"/>
    <x v="0"/>
    <s v="Privada"/>
    <s v="No"/>
    <s v="No"/>
    <s v="No"/>
    <n v="1985"/>
    <s v="Colombia"/>
    <n v="0.441609957"/>
    <x v="6"/>
    <n v="1"/>
    <s v="Impacto económico y gobernanza"/>
    <s v="Pilar 6"/>
    <x v="2"/>
    <b v="0"/>
    <b v="0"/>
  </r>
  <r>
    <s v="Grupo Diana"/>
    <x v="1"/>
    <s v="Privada"/>
    <s v="Si"/>
    <s v="No"/>
    <s v="No"/>
    <n v="1964"/>
    <s v="Colombia"/>
    <n v="2.485955399"/>
    <x v="6"/>
    <n v="0"/>
    <s v="Impacto económico y gobernanza"/>
    <s v="Pilar 6"/>
    <x v="2"/>
    <b v="0"/>
    <b v="0"/>
  </r>
  <r>
    <s v="Haceb"/>
    <x v="1"/>
    <s v="Privada"/>
    <s v="Si"/>
    <s v="No"/>
    <s v="No"/>
    <n v="1940"/>
    <s v="Colombia"/>
    <n v="1.340540112"/>
    <x v="6"/>
    <n v="1"/>
    <s v="Impacto económico y gobernanza"/>
    <s v="Pilar 6"/>
    <x v="2"/>
    <b v="0"/>
    <b v="0"/>
  </r>
  <r>
    <s v="Hocol"/>
    <x v="5"/>
    <s v="Privada"/>
    <s v="No"/>
    <s v="No"/>
    <s v="No"/>
    <n v="1956"/>
    <s v="Colombia"/>
    <n v="2.660692144"/>
    <x v="6"/>
    <n v="1"/>
    <s v="Impacto económico y gobernanza"/>
    <s v="Pilar 6"/>
    <x v="2"/>
    <b v="0"/>
    <b v="0"/>
  </r>
  <r>
    <s v="INCUBADORA SANTANDER S.A. (Huevos Kikes)"/>
    <x v="0"/>
    <s v="Privada"/>
    <s v="Si"/>
    <s v="No"/>
    <s v="No"/>
    <n v="1962"/>
    <s v="Colombia"/>
    <n v="0.89448845"/>
    <x v="6"/>
    <n v="0"/>
    <s v="Impacto económico y gobernanza"/>
    <s v="Pilar 6"/>
    <x v="2"/>
    <b v="0"/>
    <b v="0"/>
  </r>
  <r>
    <s v="ISA"/>
    <x v="4"/>
    <s v="Mixta"/>
    <s v="No"/>
    <s v="Si"/>
    <s v="Si"/>
    <n v="1967"/>
    <s v="Colombia"/>
    <n v="4.130985568"/>
    <x v="6"/>
    <n v="1"/>
    <s v="Impacto económico y gobernanza"/>
    <s v="Pilar 6"/>
    <x v="2"/>
    <b v="0"/>
    <b v="0"/>
  </r>
  <r>
    <s v="Isagen"/>
    <x v="4"/>
    <s v="Mixta"/>
    <s v="No"/>
    <s v="No"/>
    <s v="No"/>
    <n v="1995"/>
    <s v="Colombia"/>
    <n v="6.13559916"/>
    <x v="6"/>
    <n v="1"/>
    <s v="Impacto económico y gobernanza"/>
    <s v="Pilar 6"/>
    <x v="2"/>
    <b v="0"/>
    <b v="0"/>
  </r>
  <r>
    <s v="ISMOCOL SA"/>
    <x v="2"/>
    <s v="Privada"/>
    <s v="No"/>
    <s v="No"/>
    <s v="Si"/>
    <n v="1989"/>
    <s v="Colombia"/>
    <n v="0.751677383"/>
    <x v="6"/>
    <n v="0"/>
    <s v="Impacto económico y gobernanza"/>
    <s v="Pilar 6"/>
    <x v="2"/>
    <b v="0"/>
    <b v="0"/>
  </r>
  <r>
    <s v="Italcol"/>
    <x v="1"/>
    <s v="Privada"/>
    <s v="Si"/>
    <s v="No"/>
    <s v="No"/>
    <n v="1970"/>
    <s v="Colombia"/>
    <n v="3.189145272"/>
    <x v="6"/>
    <n v="0"/>
    <s v="Impacto económico y gobernanza"/>
    <s v="Pilar 6"/>
    <x v="2"/>
    <b v="0"/>
    <b v="0"/>
  </r>
  <r>
    <s v="LATAM"/>
    <x v="4"/>
    <s v="Privada"/>
    <s v="No"/>
    <s v="Si"/>
    <s v="Si"/>
    <n v="1929"/>
    <s v="Chile"/>
    <n v="2.328344538"/>
    <x v="6"/>
    <n v="2"/>
    <s v="Impacto económico y gobernanza"/>
    <s v="Pilar 6"/>
    <x v="2"/>
    <b v="0"/>
    <b v="0"/>
  </r>
  <r>
    <s v="MARVAL S.A.S."/>
    <x v="2"/>
    <s v="Privada"/>
    <s v="Si"/>
    <s v="No"/>
    <s v="No"/>
    <n v="1976"/>
    <s v="Colombia"/>
    <n v="0.985342945"/>
    <x v="6"/>
    <n v="1"/>
    <s v="Impacto económico y gobernanza"/>
    <s v="Pilar 6"/>
    <x v="2"/>
    <b v="0"/>
    <b v="0"/>
  </r>
  <r>
    <s v="Mazda"/>
    <x v="3"/>
    <s v="Privada"/>
    <s v="No"/>
    <s v="Si"/>
    <s v="Si"/>
    <n v="1920"/>
    <s v="Japón"/>
    <n v="1.869141753"/>
    <x v="6"/>
    <n v="0"/>
    <s v="Impacto económico y gobernanza"/>
    <s v="Pilar 6"/>
    <x v="2"/>
    <b v="0"/>
    <b v="0"/>
  </r>
  <r>
    <s v="Mercado Libre"/>
    <x v="4"/>
    <s v="Privada"/>
    <s v="No"/>
    <s v="Si"/>
    <s v="Si"/>
    <n v="2009"/>
    <s v="Argentina"/>
    <n v="1.858185367"/>
    <x v="6"/>
    <n v="2"/>
    <s v="Impacto económico y gobernanza"/>
    <s v="Pilar 6"/>
    <x v="2"/>
    <b v="0"/>
    <b v="0"/>
  </r>
  <r>
    <s v="Nestle"/>
    <x v="1"/>
    <s v="Mixta"/>
    <s v="No"/>
    <s v="Si"/>
    <s v="Si"/>
    <n v="1866"/>
    <s v="Suiza"/>
    <n v="2.04446981"/>
    <x v="6"/>
    <n v="0"/>
    <s v="Impacto económico y gobernanza"/>
    <s v="Pilar 6"/>
    <x v="2"/>
    <b v="0"/>
    <b v="0"/>
  </r>
  <r>
    <s v="Oleoducto Central (Ocensa)"/>
    <x v="4"/>
    <s v="Mixta"/>
    <s v="No"/>
    <s v="No"/>
    <s v="No"/>
    <n v="1994"/>
    <s v="Colombia"/>
    <n v="5.975161078"/>
    <x v="6"/>
    <n v="2"/>
    <s v="Impacto económico y gobernanza"/>
    <s v="Pilar 6"/>
    <x v="2"/>
    <b v="0"/>
    <b v="0"/>
  </r>
  <r>
    <s v="Olímpica"/>
    <x v="3"/>
    <s v="Privada"/>
    <s v="Si"/>
    <s v="No"/>
    <s v="No"/>
    <n v="1953"/>
    <s v="Colombia"/>
    <n v="7.129192126"/>
    <x v="6"/>
    <n v="0"/>
    <s v="Impacto económico y gobernanza"/>
    <s v="Pilar 6"/>
    <x v="2"/>
    <b v="0"/>
    <b v="0"/>
  </r>
  <r>
    <s v="Pepsico"/>
    <x v="1"/>
    <s v="Pública"/>
    <s v="No"/>
    <s v="Si"/>
    <s v="Si"/>
    <n v="1965"/>
    <s v="Estados Unidos"/>
    <n v="2.097385142"/>
    <x v="6"/>
    <n v="0"/>
    <s v="Impacto económico y gobernanza"/>
    <s v="Pilar 6"/>
    <x v="2"/>
    <b v="0"/>
    <b v="0"/>
  </r>
  <r>
    <s v="Petromil"/>
    <x v="3"/>
    <s v="Privada"/>
    <s v="Si"/>
    <s v="No"/>
    <s v="No"/>
    <n v="1989"/>
    <s v="Colombia"/>
    <n v="3.030538337"/>
    <x v="6"/>
    <n v="0"/>
    <s v="Impacto económico y gobernanza"/>
    <s v="Pilar 6"/>
    <x v="2"/>
    <b v="0"/>
    <b v="0"/>
  </r>
  <r>
    <s v="POLLOS EL BUCANERO S.A. (Cargill)"/>
    <x v="1"/>
    <s v="Privada"/>
    <s v="No"/>
    <s v="No"/>
    <s v="Si"/>
    <n v="1986"/>
    <s v="Colombia"/>
    <n v="2.273429636"/>
    <x v="6"/>
    <n v="0"/>
    <s v="Impacto económico y gobernanza"/>
    <s v="Pilar 6"/>
    <x v="2"/>
    <b v="0"/>
    <b v="0"/>
  </r>
  <r>
    <s v="Postobón"/>
    <x v="1"/>
    <s v="Privada"/>
    <s v="No"/>
    <s v="No"/>
    <s v="No"/>
    <n v="1904"/>
    <s v="Colombia"/>
    <n v="2.846700531"/>
    <x v="6"/>
    <n v="2"/>
    <s v="Impacto económico y gobernanza"/>
    <s v="Pilar 6"/>
    <x v="2"/>
    <b v="0"/>
    <b v="0"/>
  </r>
  <r>
    <s v="Pricesmart"/>
    <x v="3"/>
    <s v="Privada"/>
    <s v="No"/>
    <s v="Si"/>
    <s v="Si"/>
    <n v="1993"/>
    <s v="Estados Unidos"/>
    <n v="2.360791615"/>
    <x v="6"/>
    <n v="0"/>
    <s v="Impacto económico y gobernanza"/>
    <s v="Pilar 6"/>
    <x v="2"/>
    <b v="0"/>
    <b v="0"/>
  </r>
  <r>
    <s v="Primax"/>
    <x v="3"/>
    <s v="Privada"/>
    <s v="No"/>
    <s v="No"/>
    <s v="Si"/>
    <n v="2005"/>
    <s v="Perú"/>
    <n v="10.521119421"/>
    <x v="6"/>
    <n v="1"/>
    <s v="Impacto económico y gobernanza"/>
    <s v="Pilar 6"/>
    <x v="2"/>
    <b v="0"/>
    <b v="0"/>
  </r>
  <r>
    <s v="Productos Familia (Essity)"/>
    <x v="1"/>
    <s v="Privada"/>
    <s v="No"/>
    <s v="No"/>
    <s v="Si"/>
    <n v="1958"/>
    <s v="Colombia"/>
    <n v="2.017259547"/>
    <x v="6"/>
    <n v="2"/>
    <s v="Impacto económico y gobernanza"/>
    <s v="Pilar 6"/>
    <x v="2"/>
    <b v="0"/>
    <b v="0"/>
  </r>
  <r>
    <s v="Promigas"/>
    <x v="4"/>
    <s v="Privada"/>
    <s v="No"/>
    <s v="Si"/>
    <s v="No"/>
    <n v="1974"/>
    <s v="Colombia"/>
    <n v="2.27290385"/>
    <x v="6"/>
    <n v="2"/>
    <s v="Impacto económico y gobernanza"/>
    <s v="Pilar 6"/>
    <x v="2"/>
    <b v="0"/>
    <b v="0"/>
  </r>
  <r>
    <s v="Rappi"/>
    <x v="4"/>
    <s v="Privada"/>
    <s v="No"/>
    <s v="No"/>
    <s v="Si"/>
    <n v="2015"/>
    <s v="Colombia"/>
    <n v="0.703147014"/>
    <x v="6"/>
    <n v="0"/>
    <s v="Impacto económico y gobernanza"/>
    <s v="Pilar 6"/>
    <x v="2"/>
    <b v="0"/>
    <b v="0"/>
  </r>
  <r>
    <s v="Reficar"/>
    <x v="1"/>
    <s v="Mixta"/>
    <s v="No"/>
    <s v="No"/>
    <s v="No"/>
    <n v="1956"/>
    <s v="Colombia"/>
    <n v="25.860914507"/>
    <x v="6"/>
    <n v="0"/>
    <s v="Impacto económico y gobernanza"/>
    <s v="Pilar 6"/>
    <x v="2"/>
    <b v="0"/>
    <b v="0"/>
  </r>
  <r>
    <s v="Renault"/>
    <x v="1"/>
    <s v="Mixta"/>
    <s v="No"/>
    <s v="Si"/>
    <s v="Si"/>
    <n v="1898"/>
    <s v="Francia"/>
    <n v="2.426039216"/>
    <x v="6"/>
    <n v="2"/>
    <s v="Impacto económico y gobernanza"/>
    <s v="Pilar 6"/>
    <x v="2"/>
    <b v="0"/>
    <b v="0"/>
  </r>
  <r>
    <s v="Riopaila Castilla"/>
    <x v="1"/>
    <s v="Privada"/>
    <s v="No"/>
    <s v="Si"/>
    <s v="No"/>
    <n v="1998"/>
    <s v="Colombia"/>
    <n v="1.697301486"/>
    <x v="6"/>
    <n v="0"/>
    <s v="Impacto económico y gobernanza"/>
    <s v="Pilar 6"/>
    <x v="2"/>
    <b v="0"/>
    <b v="0"/>
  </r>
  <r>
    <s v="Samsung"/>
    <x v="3"/>
    <s v="Privada"/>
    <s v="Si"/>
    <s v="Si"/>
    <s v="Si"/>
    <n v="1969"/>
    <s v="Corea del Sur"/>
    <n v="3.188315636"/>
    <x v="6"/>
    <n v="1"/>
    <s v="Impacto económico y gobernanza"/>
    <s v="Pilar 6"/>
    <x v="2"/>
    <b v="0"/>
    <b v="0"/>
  </r>
  <r>
    <s v="SierraCol Energy"/>
    <x v="5"/>
    <s v="Privada"/>
    <s v="No"/>
    <s v="No"/>
    <s v="Si"/>
    <n v="2020"/>
    <s v="Islas Caimán / EE.UU"/>
    <n v="1.943851598"/>
    <x v="6"/>
    <n v="0"/>
    <s v="Impacto económico y gobernanza"/>
    <s v="Pilar 6"/>
    <x v="2"/>
    <b v="0"/>
    <b v="0"/>
  </r>
  <r>
    <s v="Sodimac (Homecenter)"/>
    <x v="3"/>
    <s v="Privada"/>
    <s v="No"/>
    <s v="No"/>
    <s v="Si"/>
    <n v="1952"/>
    <s v="Chile"/>
    <n v="5.991097107"/>
    <x v="6"/>
    <n v="2"/>
    <s v="Impacto económico y gobernanza"/>
    <s v="Pilar 6"/>
    <x v="2"/>
    <b v="0"/>
    <b v="0"/>
  </r>
  <r>
    <s v="Sucafina"/>
    <x v="3"/>
    <s v="Privada"/>
    <s v="Si"/>
    <s v="No"/>
    <s v="Si"/>
    <n v="1977"/>
    <s v="Suiza"/>
    <n v="2.002301595"/>
    <x v="6"/>
    <n v="0"/>
    <s v="Impacto económico y gobernanza"/>
    <s v="Pilar 6"/>
    <x v="2"/>
    <b v="0"/>
    <b v="0"/>
  </r>
  <r>
    <s v="Sunshine Bouquet"/>
    <x v="0"/>
    <s v="Privada"/>
    <s v="Si"/>
    <s v="No"/>
    <s v="Si"/>
    <n v="1971"/>
    <s v="Estados Unidos"/>
    <n v="2.156747414"/>
    <x v="6"/>
    <n v="0"/>
    <s v="Impacto económico y gobernanza"/>
    <s v="Pilar 6"/>
    <x v="2"/>
    <b v="0"/>
    <b v="0"/>
  </r>
  <r>
    <s v="Suramerica Comercial (Dollar City)"/>
    <x v="3"/>
    <s v="Privada"/>
    <s v="No"/>
    <s v="No"/>
    <s v="Si"/>
    <n v="2009"/>
    <s v="El Salvador"/>
    <n v="2.869448009"/>
    <x v="6"/>
    <n v="0"/>
    <s v="Impacto económico y gobernanza"/>
    <s v="Pilar 6"/>
    <x v="2"/>
    <b v="0"/>
    <b v="0"/>
  </r>
  <r>
    <s v="Tecnoquimicas"/>
    <x v="3"/>
    <s v="Privada"/>
    <s v="Si"/>
    <s v="No"/>
    <s v="No"/>
    <n v="1934"/>
    <s v="Colombia"/>
    <n v="3.134365769"/>
    <x v="6"/>
    <n v="0"/>
    <s v="Impacto económico y gobernanza"/>
    <s v="Pilar 6"/>
    <x v="2"/>
    <b v="0"/>
    <b v="0"/>
  </r>
  <r>
    <s v="Telefónica"/>
    <x v="4"/>
    <s v="Mixta"/>
    <s v="No"/>
    <s v="Si"/>
    <s v="Si"/>
    <n v="1924"/>
    <s v="España"/>
    <n v="6.672179102"/>
    <x v="6"/>
    <n v="1"/>
    <s v="Impacto económico y gobernanza"/>
    <s v="Pilar 6"/>
    <x v="2"/>
    <b v="0"/>
    <b v="0"/>
  </r>
  <r>
    <s v="Teleperformance"/>
    <x v="4"/>
    <s v="Privada"/>
    <s v="No"/>
    <s v="Si"/>
    <s v="Si"/>
    <n v="1910"/>
    <s v="Francia"/>
    <n v="2.655177809"/>
    <x v="6"/>
    <n v="1"/>
    <s v="Impacto económico y gobernanza"/>
    <s v="Pilar 6"/>
    <x v="2"/>
    <b v="0"/>
    <b v="0"/>
  </r>
  <r>
    <s v="Terpel"/>
    <x v="3"/>
    <s v="Privada"/>
    <s v="No"/>
    <s v="Si"/>
    <s v="Si"/>
    <n v="1968"/>
    <s v="Colombia"/>
    <n v="24.752011682"/>
    <x v="6"/>
    <n v="2"/>
    <s v="Impacto económico y gobernanza"/>
    <s v="Pilar 6"/>
    <x v="2"/>
    <b v="0"/>
    <b v="0"/>
  </r>
  <r>
    <s v="Tigo"/>
    <x v="4"/>
    <s v="Mixta"/>
    <s v="No"/>
    <s v="Si"/>
    <s v="Si"/>
    <n v="1979"/>
    <s v="Suecia"/>
    <n v="2.956157691"/>
    <x v="6"/>
    <n v="1"/>
    <s v="Impacto económico y gobernanza"/>
    <s v="Pilar 6"/>
    <x v="2"/>
    <b v="0"/>
    <b v="0"/>
  </r>
  <r>
    <s v="Toyota"/>
    <x v="3"/>
    <s v="Privada"/>
    <s v="No"/>
    <s v="Si"/>
    <s v="Si"/>
    <n v="1937"/>
    <s v="Japón"/>
    <n v="4.02823039"/>
    <x v="6"/>
    <n v="1"/>
    <s v="Impacto económico y gobernanza"/>
    <s v="Pilar 6"/>
    <x v="2"/>
    <b v="0"/>
    <b v="0"/>
  </r>
  <r>
    <s v="Trafigura (Petroleum)"/>
    <x v="3"/>
    <s v="Privada"/>
    <s v="No"/>
    <s v="No"/>
    <s v="Si"/>
    <n v="1993"/>
    <s v="Suiza"/>
    <n v="4.87042346"/>
    <x v="6"/>
    <n v="2"/>
    <s v="Impacto económico y gobernanza"/>
    <s v="Pilar 6"/>
    <x v="2"/>
    <b v="0"/>
    <b v="0"/>
  </r>
  <r>
    <s v="Uniban"/>
    <x v="3"/>
    <s v="Privada"/>
    <s v="No"/>
    <s v="No"/>
    <s v="No"/>
    <n v="1966"/>
    <s v="Colombia"/>
    <n v="2.046166138"/>
    <x v="6"/>
    <n v="0"/>
    <s v="Impacto económico y gobernanza"/>
    <s v="Pilar 6"/>
    <x v="2"/>
    <b v="0"/>
    <b v="0"/>
  </r>
  <r>
    <s v="Unilever"/>
    <x v="3"/>
    <s v="Privada"/>
    <s v="No"/>
    <s v="Si"/>
    <s v="Si"/>
    <n v="1929"/>
    <s v="Reino Unido y Países Bajos"/>
    <n v="1.928223518"/>
    <x v="6"/>
    <n v="0"/>
    <s v="Impacto económico y gobernanza"/>
    <s v="Pilar 6"/>
    <x v="2"/>
    <b v="0"/>
    <b v="0"/>
  </r>
  <r>
    <s v="Vanti"/>
    <x v="4"/>
    <s v="Privada"/>
    <s v="No"/>
    <s v="No"/>
    <s v="No"/>
    <n v="1987"/>
    <s v="Colombia"/>
    <n v="0"/>
    <x v="6"/>
    <n v="2"/>
    <s v="Impacto económico y gobernanza"/>
    <s v="Pilar 6"/>
    <x v="2"/>
    <b v="0"/>
    <b v="0"/>
  </r>
  <r>
    <s v="Verano energy"/>
    <x v="5"/>
    <s v="Privada"/>
    <s v="No"/>
    <s v="No"/>
    <s v="Si"/>
    <n v="2016"/>
    <s v="Canadá"/>
    <n v="5.483318686"/>
    <x v="6"/>
    <n v="0"/>
    <s v="Impacto económico y gobernanza"/>
    <s v="Pilar 6"/>
    <x v="2"/>
    <b v="0"/>
    <b v="0"/>
  </r>
  <r>
    <s v="Yamaha"/>
    <x v="1"/>
    <s v="Privada"/>
    <s v="No"/>
    <s v="Si"/>
    <s v="Si"/>
    <n v="1955"/>
    <s v="Japón"/>
    <n v="1.831377694"/>
    <x v="6"/>
    <n v="0"/>
    <s v="Impacto económico y gobernanza"/>
    <s v="Pilar 6"/>
    <x v="2"/>
    <b v="0"/>
    <b v="0"/>
  </r>
  <r>
    <s v="YARA COLOMBIA S.A."/>
    <x v="1"/>
    <s v="Privada"/>
    <s v="No"/>
    <s v="No"/>
    <s v="Si"/>
    <n v="1993"/>
    <s v="Noruega"/>
    <n v="1.765339992"/>
    <x v="6"/>
    <n v="0"/>
    <s v="Impacto económico y gobernanza"/>
    <s v="Pilar 6"/>
    <x v="2"/>
    <b v="0"/>
    <b v="0"/>
  </r>
  <r>
    <s v="Aliar"/>
    <x v="0"/>
    <s v="Privada"/>
    <s v="No"/>
    <s v="No"/>
    <s v="No"/>
    <n v="2007"/>
    <s v="Colombia"/>
    <n v="0.978022115"/>
    <x v="7"/>
    <s v="Si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7"/>
    <s v="Si"/>
    <s v="Impacto social "/>
    <s v="Pilar 6"/>
    <x v="1"/>
    <b v="0"/>
    <b v="0"/>
  </r>
  <r>
    <s v="Alpina"/>
    <x v="1"/>
    <s v="Privada"/>
    <s v="No"/>
    <s v="No"/>
    <s v="Si"/>
    <n v="1945"/>
    <s v="Colombia"/>
    <n v="2.176461396"/>
    <x v="7"/>
    <s v="Si"/>
    <s v="Impacto social "/>
    <s v="Pilar 6"/>
    <x v="1"/>
    <b v="0"/>
    <b v="0"/>
  </r>
  <r>
    <s v="Amarilo"/>
    <x v="2"/>
    <s v="Privada"/>
    <s v="Si"/>
    <s v="No"/>
    <s v="No"/>
    <n v="1993"/>
    <s v="Colombia"/>
    <n v="2.186301194"/>
    <x v="7"/>
    <s v="Si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7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2"/>
    <x v="7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7"/>
    <s v="Si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7"/>
    <s v="Si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7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"/>
    <x v="7"/>
    <s v="Si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7"/>
    <s v="Si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7"/>
    <s v="Si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"/>
    <x v="7"/>
    <s v="Si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8"/>
    <x v="7"/>
    <s v="Si"/>
    <s v="Impacto social "/>
    <s v="Pilar 6"/>
    <x v="1"/>
    <b v="0"/>
    <b v="0"/>
  </r>
  <r>
    <s v="Biomax"/>
    <x v="3"/>
    <s v="Privada"/>
    <s v="No"/>
    <s v="No"/>
    <s v="No"/>
    <n v="2004"/>
    <s v="Colombia"/>
    <n v="4.512550305"/>
    <x v="7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"/>
    <x v="7"/>
    <s v="Si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7"/>
    <s v="Si"/>
    <s v="Impacto social "/>
    <s v="Pilar 6"/>
    <x v="1"/>
    <b v="0"/>
    <b v="0"/>
  </r>
  <r>
    <s v="Celsia"/>
    <x v="4"/>
    <s v="Privada"/>
    <s v="No"/>
    <s v="Si"/>
    <s v="Si"/>
    <n v="2001"/>
    <s v="Colombia"/>
    <n v="6.547567046"/>
    <x v="7"/>
    <s v="Si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7"/>
    <s v="Si"/>
    <s v="Impacto social "/>
    <s v="Pilar 6"/>
    <x v="1"/>
    <b v="0"/>
    <b v="0"/>
  </r>
  <r>
    <s v="Cencosud"/>
    <x v="3"/>
    <s v="Privada"/>
    <s v="Si"/>
    <s v="Si"/>
    <s v="Si"/>
    <n v="1960"/>
    <s v="Chile"/>
    <n v="4.212866602"/>
    <x v="7"/>
    <s v="No"/>
    <s v="Impacto social "/>
    <s v="Pilar 6"/>
    <x v="1"/>
    <b v="0"/>
    <b v="0"/>
  </r>
  <r>
    <s v="Cenit"/>
    <x v="4"/>
    <s v="Mixta"/>
    <s v="No"/>
    <s v="No"/>
    <s v="No"/>
    <n v="2012"/>
    <s v="Colombia"/>
    <n v="9.97773624"/>
    <x v="7"/>
    <s v="Si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"/>
    <x v="7"/>
    <s v="Si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6"/>
    <x v="7"/>
    <s v="No"/>
    <s v="Impacto social "/>
    <s v="Pilar 6"/>
    <x v="1"/>
    <b v="0"/>
    <b v="0"/>
  </r>
  <r>
    <s v="CI Eslop"/>
    <x v="3"/>
    <s v="Privada"/>
    <s v="Si"/>
    <s v="No"/>
    <s v="No"/>
    <n v="1997"/>
    <s v="Colombia"/>
    <n v="1.976640973"/>
    <x v="7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9"/>
    <x v="7"/>
    <s v="Si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8"/>
    <x v="7"/>
    <s v="Si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7"/>
    <s v="Si"/>
    <s v="Impacto social "/>
    <s v="Pilar 6"/>
    <x v="1"/>
    <b v="0"/>
    <b v="0"/>
  </r>
  <r>
    <s v="Colombina"/>
    <x v="1"/>
    <s v="Privada"/>
    <s v="Si"/>
    <s v="Si"/>
    <s v="Si"/>
    <n v="1932"/>
    <s v="Colombia"/>
    <n v="2.192826677"/>
    <x v="7"/>
    <s v="Si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7"/>
    <s v="Si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7"/>
    <s v="Si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7"/>
    <s v="No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7"/>
    <s v="Si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7"/>
    <s v="No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7"/>
    <s v="No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7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"/>
    <x v="7"/>
    <s v="Si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7"/>
    <s v="Si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7"/>
    <s v="Si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7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"/>
    <x v="7"/>
    <s v="Si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7"/>
    <s v="Si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7"/>
    <s v="Si"/>
    <s v="Impacto social "/>
    <s v="Pilar 6"/>
    <x v="1"/>
    <b v="0"/>
    <b v="0"/>
  </r>
  <r>
    <s v="EPM"/>
    <x v="4"/>
    <s v="Pública"/>
    <s v="No"/>
    <s v="No"/>
    <s v="Si"/>
    <n v="1955"/>
    <s v="Colombia"/>
    <n v="20.57447718"/>
    <x v="7"/>
    <s v="Si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5"/>
    <x v="7"/>
    <s v="Si"/>
    <s v="Impacto social "/>
    <s v="Pilar 6"/>
    <x v="1"/>
    <b v="0"/>
    <b v="0"/>
  </r>
  <r>
    <s v="Esenttia"/>
    <x v="1"/>
    <s v="Mixta"/>
    <s v="No"/>
    <s v="No"/>
    <s v="No"/>
    <n v="1990"/>
    <s v="Colombia"/>
    <n v="2.311463709"/>
    <x v="7"/>
    <s v="Si"/>
    <s v="Impacto social "/>
    <s v="Pilar 6"/>
    <x v="1"/>
    <b v="0"/>
    <b v="0"/>
  </r>
  <r>
    <s v="Éxito"/>
    <x v="3"/>
    <s v="Privada"/>
    <s v="No"/>
    <s v="No"/>
    <s v="Si"/>
    <n v="1949"/>
    <s v="Colombia"/>
    <n v="16.077688645"/>
    <x v="7"/>
    <s v="Si"/>
    <s v="Impacto social "/>
    <s v="Pilar 6"/>
    <x v="1"/>
    <b v="0"/>
    <b v="0"/>
  </r>
  <r>
    <s v="Falabella"/>
    <x v="3"/>
    <s v="Privada"/>
    <s v="Si"/>
    <s v="Si"/>
    <s v="Si"/>
    <n v="1889"/>
    <s v="Chile"/>
    <n v="2.307560639"/>
    <x v="7"/>
    <s v="Si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6"/>
    <x v="7"/>
    <s v="Si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6"/>
    <x v="7"/>
    <s v="Si"/>
    <s v="Impacto social "/>
    <s v="Pilar 6"/>
    <x v="1"/>
    <b v="0"/>
    <b v="0"/>
  </r>
  <r>
    <s v="GEB"/>
    <x v="4"/>
    <s v="Mixta"/>
    <s v="No"/>
    <s v="Si"/>
    <s v="Si"/>
    <n v="1896"/>
    <s v="Colombia"/>
    <n v="3.716639484"/>
    <x v="7"/>
    <s v="Si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"/>
    <x v="7"/>
    <s v="Si"/>
    <s v="Impacto social "/>
    <s v="Pilar 6"/>
    <x v="1"/>
    <b v="0"/>
    <b v="0"/>
  </r>
  <r>
    <s v="Geopark"/>
    <x v="5"/>
    <s v="Privada"/>
    <s v="No"/>
    <s v="Si"/>
    <s v="Si"/>
    <n v="2002"/>
    <s v="Chile"/>
    <n v="2.420367108"/>
    <x v="7"/>
    <s v="Si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6"/>
    <x v="7"/>
    <s v="Si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7"/>
    <s v="Si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9"/>
    <x v="7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7"/>
    <s v="Si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7"/>
    <s v="Si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7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8"/>
    <x v="7"/>
    <s v="Si"/>
    <s v="Impacto social "/>
    <s v="Pilar 6"/>
    <x v="1"/>
    <b v="0"/>
    <b v="0"/>
  </r>
  <r>
    <s v="Isagen"/>
    <x v="4"/>
    <s v="Mixta"/>
    <s v="No"/>
    <s v="No"/>
    <s v="No"/>
    <n v="1995"/>
    <s v="Colombia"/>
    <n v="6.13559916"/>
    <x v="7"/>
    <s v="No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3"/>
    <x v="7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"/>
    <x v="7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"/>
    <x v="7"/>
    <s v="Si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5"/>
    <x v="7"/>
    <s v="Si"/>
    <s v="Impacto social "/>
    <s v="Pilar 6"/>
    <x v="1"/>
    <b v="0"/>
    <b v="0"/>
  </r>
  <r>
    <s v="Mazda"/>
    <x v="3"/>
    <s v="Privada"/>
    <s v="No"/>
    <s v="Si"/>
    <s v="Si"/>
    <n v="1920"/>
    <s v="Japón"/>
    <n v="1.869141753"/>
    <x v="7"/>
    <s v="No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7"/>
    <x v="7"/>
    <s v="Si"/>
    <s v="Impacto social "/>
    <s v="Pilar 6"/>
    <x v="1"/>
    <b v="0"/>
    <b v="0"/>
  </r>
  <r>
    <s v="Nestle"/>
    <x v="1"/>
    <s v="Mixta"/>
    <s v="No"/>
    <s v="Si"/>
    <s v="Si"/>
    <n v="1866"/>
    <s v="Suiza"/>
    <n v="2.04446981"/>
    <x v="7"/>
    <s v="Si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7"/>
    <s v="Si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"/>
    <x v="7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2"/>
    <x v="7"/>
    <s v="Si"/>
    <s v="Impacto social "/>
    <s v="Pilar 6"/>
    <x v="1"/>
    <b v="0"/>
    <b v="0"/>
  </r>
  <r>
    <s v="Petromil"/>
    <x v="3"/>
    <s v="Privada"/>
    <s v="Si"/>
    <s v="No"/>
    <s v="No"/>
    <n v="1989"/>
    <s v="Colombia"/>
    <n v="3.030538337"/>
    <x v="7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7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"/>
    <x v="7"/>
    <s v="Si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"/>
    <x v="7"/>
    <s v="No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7"/>
    <s v="Si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7"/>
    <s v="Si"/>
    <s v="Impacto social "/>
    <s v="Pilar 6"/>
    <x v="1"/>
    <b v="0"/>
    <b v="0"/>
  </r>
  <r>
    <s v="Promigas"/>
    <x v="4"/>
    <s v="Privada"/>
    <s v="No"/>
    <s v="Si"/>
    <s v="No"/>
    <n v="1974"/>
    <s v="Colombia"/>
    <n v="2.27290385"/>
    <x v="7"/>
    <s v="Si"/>
    <s v="Impacto social "/>
    <s v="Pilar 6"/>
    <x v="1"/>
    <b v="0"/>
    <b v="0"/>
  </r>
  <r>
    <s v="Rappi"/>
    <x v="4"/>
    <s v="Privada"/>
    <s v="No"/>
    <s v="No"/>
    <s v="Si"/>
    <n v="2015"/>
    <s v="Colombia"/>
    <n v="0.703147014"/>
    <x v="7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7"/>
    <s v="Si"/>
    <s v="Impacto social "/>
    <s v="Pilar 6"/>
    <x v="1"/>
    <b v="0"/>
    <b v="0"/>
  </r>
  <r>
    <s v="Renault"/>
    <x v="1"/>
    <s v="Mixta"/>
    <s v="No"/>
    <s v="Si"/>
    <s v="Si"/>
    <n v="1898"/>
    <s v="Francia"/>
    <n v="2.426039216"/>
    <x v="7"/>
    <s v="Si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7"/>
    <s v="Si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7"/>
    <s v="Si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7"/>
    <s v="Si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7"/>
    <x v="7"/>
    <s v="Si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7"/>
    <s v="Si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4"/>
    <x v="7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7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7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"/>
    <x v="7"/>
    <s v="Si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7"/>
    <s v="Si"/>
    <s v="Impacto social "/>
    <s v="Pilar 6"/>
    <x v="1"/>
    <b v="0"/>
    <b v="0"/>
  </r>
  <r>
    <s v="Terpel"/>
    <x v="3"/>
    <s v="Privada"/>
    <s v="No"/>
    <s v="Si"/>
    <s v="Si"/>
    <n v="1968"/>
    <s v="Colombia"/>
    <n v="24.752011682"/>
    <x v="7"/>
    <s v="Si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7"/>
    <s v="Si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7"/>
    <s v="Si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6"/>
    <x v="7"/>
    <s v="Si"/>
    <s v="Impacto social "/>
    <s v="Pilar 6"/>
    <x v="1"/>
    <b v="0"/>
    <b v="0"/>
  </r>
  <r>
    <s v="Uniban"/>
    <x v="3"/>
    <s v="Privada"/>
    <s v="No"/>
    <s v="No"/>
    <s v="No"/>
    <n v="1966"/>
    <s v="Colombia"/>
    <n v="2.046166138"/>
    <x v="7"/>
    <s v="Si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7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7"/>
    <s v="Si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6"/>
    <x v="7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4"/>
    <x v="7"/>
    <s v="Si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2"/>
    <x v="7"/>
    <n v="1"/>
    <s v="Impacto social "/>
    <s v="Pilar 6"/>
    <x v="1"/>
    <b v="0"/>
    <b v="0"/>
  </r>
  <r>
    <s v="Aliar"/>
    <x v="0"/>
    <s v="Privada"/>
    <s v="No"/>
    <s v="No"/>
    <s v="No"/>
    <n v="2007"/>
    <s v="Colombia"/>
    <n v="0.978022115"/>
    <x v="8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8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8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8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8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8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8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8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8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8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8"/>
    <n v="0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8"/>
    <n v="0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8"/>
    <s v="No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8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8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8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8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8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8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8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8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8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8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8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8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8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8"/>
    <s v="No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8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8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8"/>
    <s v="Si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8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8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8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8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8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8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8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8"/>
    <n v="0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8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8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8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8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8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8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8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8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8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8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8"/>
    <n v="0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8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8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8"/>
    <n v="0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8"/>
    <n v="0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8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8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8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8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8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8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8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8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8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8"/>
    <n v="0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8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8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8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8"/>
    <s v="No 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8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8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8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8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8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8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8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8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8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8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8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8"/>
    <s v="No 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8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8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8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8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8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8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8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8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8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8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8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8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8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8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8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8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8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8"/>
    <n v="0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8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8"/>
    <s v="No 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8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9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9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9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9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9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9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9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9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9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9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9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9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9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9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9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9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9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9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9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9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9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9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9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9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9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9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9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9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9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9"/>
    <s v="Si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9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9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9"/>
    <s v="Si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9"/>
    <s v="Si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9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9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9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9"/>
    <n v="0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9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9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9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9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9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9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9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9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9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9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9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9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9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9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9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9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9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9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9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9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9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9"/>
    <s v="Si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9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9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9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9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9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9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9"/>
    <s v="Si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9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9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9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9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9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9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9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9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9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9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9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9"/>
    <s v="No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9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9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9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9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9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9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9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9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9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9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9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9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9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9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9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9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9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9"/>
    <s v="Si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9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9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9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10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10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10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10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10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10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10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10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10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10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10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10"/>
    <s v="Si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10"/>
    <s v="Si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10"/>
    <s v="Si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10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10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10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10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10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10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10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10"/>
    <s v="No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10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10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10"/>
    <s v="Si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10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10"/>
    <s v="Si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10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10"/>
    <s v="No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10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10"/>
    <s v="Si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10"/>
    <s v="Si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10"/>
    <s v="Si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10"/>
    <s v="Si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10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10"/>
    <s v="Si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10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10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10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10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10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10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10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10"/>
    <s v="Si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10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10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10"/>
    <s v="Si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10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10"/>
    <s v="Si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10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10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10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10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10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10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10"/>
    <s v="Si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10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10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10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10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10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10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10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10"/>
    <s v="Si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10"/>
    <s v="No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10"/>
    <s v="Si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10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10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10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10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10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10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10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10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10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10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10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10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10"/>
    <s v="Si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10"/>
    <s v="Si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10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10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10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10"/>
    <s v="Si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10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10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10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10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10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10"/>
    <s v="Si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10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10"/>
    <s v="Si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10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10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10"/>
    <s v="Si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10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10"/>
    <s v="Si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10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10"/>
    <s v="Si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10"/>
    <s v="No informa 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11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1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11"/>
    <s v="No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11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1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1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1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1"/>
    <s v="No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1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11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1"/>
    <s v="No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1"/>
    <s v="Si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11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11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11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11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1"/>
    <s v="Si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11"/>
    <s v="No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1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11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11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11"/>
    <s v="No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11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11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11"/>
    <s v="No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11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1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11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1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1"/>
    <s v="No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1"/>
    <s v="No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1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1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1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1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11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1"/>
    <s v="No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1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1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11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1"/>
    <s v="No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1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11"/>
    <s v="No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11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11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11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11"/>
    <s v="No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11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11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11"/>
    <s v="Si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11"/>
    <s v="Si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11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11"/>
    <s v="No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1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11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1"/>
    <s v="No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1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1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11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11"/>
    <s v="No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11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11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11"/>
    <s v="No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11"/>
    <s v="No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11"/>
    <s v="Si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11"/>
    <s v="No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11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1"/>
    <s v="No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11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11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11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1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11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11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1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1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11"/>
    <s v="No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11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1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11"/>
    <s v="No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1"/>
    <s v="Si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1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1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11"/>
    <s v="No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1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11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1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1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11"/>
    <s v="No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1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11"/>
    <s v="No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1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1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11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11"/>
    <s v="No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1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1"/>
    <s v="No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11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11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11"/>
    <s v="No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12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2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12"/>
    <s v="No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12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2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2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2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2"/>
    <s v="No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2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12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2"/>
    <s v="Si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2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12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12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12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12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2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12"/>
    <s v="No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2"/>
    <s v="No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12"/>
    <s v="Si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12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12"/>
    <s v="No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12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12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12"/>
    <s v="Si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12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2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12"/>
    <s v="No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2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2"/>
    <s v="Si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2"/>
    <s v="Si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2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2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2"/>
    <s v="Si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2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12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2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2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2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12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2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2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12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12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12"/>
    <s v="No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12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12"/>
    <s v="Si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12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12"/>
    <s v="Si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12"/>
    <s v="Si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12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12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12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2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12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2"/>
    <s v="No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2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2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12"/>
    <s v="Si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12"/>
    <s v="Si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12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12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12"/>
    <s v="Si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12"/>
    <s v="No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12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12"/>
    <s v="Si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12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2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12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12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12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2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12"/>
    <s v="No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12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2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2"/>
    <s v="Si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12"/>
    <s v="No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12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2"/>
    <s v="No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12"/>
    <s v="No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2"/>
    <n v="0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2"/>
    <s v="Si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2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12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2"/>
    <s v="Si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12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2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2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12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2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12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2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2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12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12"/>
    <s v="Si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2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2"/>
    <s v="No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12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12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12"/>
    <n v="2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13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13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13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13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13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13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13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13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13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13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13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13"/>
    <s v="No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13"/>
    <s v="No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13"/>
    <s v="Si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13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13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13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13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13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13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13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13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13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13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13"/>
    <s v="Si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13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13"/>
    <s v="Si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13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13"/>
    <s v="Si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13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13"/>
    <s v="Si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13"/>
    <s v="No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13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13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13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13"/>
    <s v="Si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13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13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13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13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13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13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13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13"/>
    <s v="Si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13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13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13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13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13"/>
    <s v="Si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13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13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13"/>
    <n v="0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13"/>
    <n v="0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13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13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13"/>
    <s v="Si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13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13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13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13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13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13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13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13"/>
    <s v="Si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13"/>
    <s v="No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13"/>
    <s v="Si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13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13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13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13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13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13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13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13"/>
    <s v="Si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13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13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13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13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13"/>
    <s v="Si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13"/>
    <s v="Si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13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13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13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13"/>
    <s v="Si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13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13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13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13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13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13"/>
    <s v="Si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13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13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13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13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13"/>
    <s v="Si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13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13"/>
    <s v="Si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13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13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13"/>
    <s v="Si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14"/>
    <s v="No informa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4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"/>
    <x v="14"/>
    <s v="Si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4"/>
    <x v="14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4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4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4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4"/>
    <s v="Si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4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"/>
    <x v="14"/>
    <s v="No informa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4"/>
    <s v="Si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4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"/>
    <x v="14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8"/>
    <x v="14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"/>
    <x v="14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"/>
    <x v="14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4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"/>
    <x v="14"/>
    <s v="Si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4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"/>
    <x v="14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"/>
    <x v="14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"/>
    <x v="14"/>
    <s v="Si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6"/>
    <x v="14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"/>
    <x v="14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9"/>
    <x v="14"/>
    <s v="No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8"/>
    <x v="14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4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7"/>
    <x v="14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4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4"/>
    <s v="No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4"/>
    <s v="No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4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4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4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4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"/>
    <x v="14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4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4"/>
    <s v="No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4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"/>
    <x v="14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4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4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8"/>
    <x v="14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5"/>
    <x v="14"/>
    <s v="Si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9"/>
    <x v="14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5"/>
    <x v="14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"/>
    <x v="14"/>
    <s v="No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6"/>
    <x v="14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6"/>
    <x v="14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4"/>
    <x v="14"/>
    <s v="No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"/>
    <x v="14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"/>
    <x v="14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6"/>
    <x v="14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4"/>
    <s v="No informa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9"/>
    <x v="14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4"/>
    <s v="Si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4"/>
    <s v="Si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4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8"/>
    <x v="14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6"/>
    <x v="14"/>
    <s v="No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3"/>
    <x v="14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"/>
    <x v="14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"/>
    <x v="14"/>
    <s v="Si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5"/>
    <x v="14"/>
    <s v="Si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"/>
    <x v="14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7"/>
    <x v="14"/>
    <s v="No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1"/>
    <x v="14"/>
    <s v="Si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4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"/>
    <x v="14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2"/>
    <x v="14"/>
    <s v="No informa 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7"/>
    <x v="14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4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"/>
    <x v="14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"/>
    <x v="14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4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4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"/>
    <x v="14"/>
    <s v="Si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"/>
    <x v="14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4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6"/>
    <x v="14"/>
    <s v="No informa 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4"/>
    <s v="Si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4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4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7"/>
    <x v="14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4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4"/>
    <x v="14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4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4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"/>
    <x v="14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4"/>
    <s v="No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2"/>
    <x v="14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4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4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6"/>
    <x v="14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8"/>
    <x v="14"/>
    <s v="No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4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4"/>
    <s v="Si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6"/>
    <x v="14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4"/>
    <x v="14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2"/>
    <x v="14"/>
    <s v="No informa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"/>
    <x v="15"/>
    <n v="1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5"/>
    <n v="2"/>
    <s v="Impacto social "/>
    <s v="Pilar 6"/>
    <x v="1"/>
    <b v="0"/>
    <b v="0"/>
  </r>
  <r>
    <s v="Alpina"/>
    <x v="1"/>
    <s v="Privada"/>
    <s v="No"/>
    <s v="No"/>
    <s v="Si"/>
    <n v="1945"/>
    <s v="Colombia"/>
    <n v="2.176461396"/>
    <x v="15"/>
    <n v="2"/>
    <s v="Impacto social "/>
    <s v="Pilar 6"/>
    <x v="1"/>
    <b v="0"/>
    <b v="0"/>
  </r>
  <r>
    <s v="Amarilo"/>
    <x v="2"/>
    <s v="Privada"/>
    <s v="Si"/>
    <s v="No"/>
    <s v="No"/>
    <n v="1993"/>
    <s v="Colombia"/>
    <n v="2.186301194"/>
    <x v="15"/>
    <n v="0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15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2"/>
    <x v="15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5"/>
    <n v="1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15"/>
    <n v="1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15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"/>
    <x v="15"/>
    <n v="0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15"/>
    <n v="1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15"/>
    <n v="2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"/>
    <x v="15"/>
    <n v="1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8"/>
    <x v="15"/>
    <n v="2"/>
    <s v="Impacto social "/>
    <s v="Pilar 6"/>
    <x v="1"/>
    <b v="0"/>
    <b v="0"/>
  </r>
  <r>
    <s v="Biomax"/>
    <x v="3"/>
    <s v="Privada"/>
    <s v="No"/>
    <s v="No"/>
    <s v="No"/>
    <n v="2004"/>
    <s v="Colombia"/>
    <n v="4.512550305"/>
    <x v="15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"/>
    <x v="15"/>
    <n v="2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15"/>
    <n v="2"/>
    <s v="Impacto social "/>
    <s v="Pilar 6"/>
    <x v="1"/>
    <b v="0"/>
    <b v="0"/>
  </r>
  <r>
    <s v="Celsia"/>
    <x v="4"/>
    <s v="Privada"/>
    <s v="No"/>
    <s v="Si"/>
    <s v="Si"/>
    <n v="2001"/>
    <s v="Colombia"/>
    <n v="6.547567046"/>
    <x v="15"/>
    <n v="2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15"/>
    <n v="2"/>
    <s v="Impacto social "/>
    <s v="Pilar 6"/>
    <x v="1"/>
    <b v="0"/>
    <b v="0"/>
  </r>
  <r>
    <s v="Cencosud"/>
    <x v="3"/>
    <s v="Privada"/>
    <s v="Si"/>
    <s v="Si"/>
    <s v="Si"/>
    <n v="1960"/>
    <s v="Chile"/>
    <n v="4.212866602"/>
    <x v="15"/>
    <n v="0"/>
    <s v="Impacto social "/>
    <s v="Pilar 6"/>
    <x v="1"/>
    <b v="0"/>
    <b v="0"/>
  </r>
  <r>
    <s v="Cenit"/>
    <x v="4"/>
    <s v="Mixta"/>
    <s v="No"/>
    <s v="No"/>
    <s v="No"/>
    <n v="2012"/>
    <s v="Colombia"/>
    <n v="9.97773624"/>
    <x v="15"/>
    <n v="2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"/>
    <x v="15"/>
    <n v="2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6"/>
    <x v="15"/>
    <n v="0"/>
    <s v="Impacto social "/>
    <s v="Pilar 6"/>
    <x v="1"/>
    <b v="0"/>
    <b v="0"/>
  </r>
  <r>
    <s v="CI Eslop"/>
    <x v="3"/>
    <s v="Privada"/>
    <s v="Si"/>
    <s v="No"/>
    <s v="No"/>
    <n v="1997"/>
    <s v="Colombia"/>
    <n v="1.976640973"/>
    <x v="15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9"/>
    <x v="15"/>
    <n v="1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8"/>
    <x v="15"/>
    <n v="2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15"/>
    <n v="1"/>
    <s v="Impacto social "/>
    <s v="Pilar 6"/>
    <x v="1"/>
    <b v="0"/>
    <b v="0"/>
  </r>
  <r>
    <s v="Colombina"/>
    <x v="1"/>
    <s v="Privada"/>
    <s v="Si"/>
    <s v="Si"/>
    <s v="Si"/>
    <n v="1932"/>
    <s v="Colombia"/>
    <n v="2.192826677"/>
    <x v="15"/>
    <n v="2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15"/>
    <n v="2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15"/>
    <n v="0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15"/>
    <n v="0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5"/>
    <n v="1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15"/>
    <n v="0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15"/>
    <n v="0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15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"/>
    <x v="15"/>
    <n v="1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15"/>
    <n v="1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15"/>
    <n v="1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15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"/>
    <x v="15"/>
    <n v="2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15"/>
    <n v="2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15"/>
    <n v="2"/>
    <s v="Impacto social "/>
    <s v="Pilar 6"/>
    <x v="1"/>
    <b v="0"/>
    <b v="0"/>
  </r>
  <r>
    <s v="EPM"/>
    <x v="4"/>
    <s v="Pública"/>
    <s v="No"/>
    <s v="No"/>
    <s v="Si"/>
    <n v="1955"/>
    <s v="Colombia"/>
    <n v="20.57447718"/>
    <x v="15"/>
    <n v="2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5"/>
    <x v="15"/>
    <n v="2"/>
    <s v="Impacto social "/>
    <s v="Pilar 6"/>
    <x v="1"/>
    <b v="0"/>
    <b v="0"/>
  </r>
  <r>
    <s v="Esenttia"/>
    <x v="1"/>
    <s v="Mixta"/>
    <s v="No"/>
    <s v="No"/>
    <s v="No"/>
    <n v="1990"/>
    <s v="Colombia"/>
    <n v="2.311463709"/>
    <x v="15"/>
    <n v="2"/>
    <s v="Impacto social "/>
    <s v="Pilar 6"/>
    <x v="1"/>
    <b v="0"/>
    <b v="0"/>
  </r>
  <r>
    <s v="Éxito"/>
    <x v="3"/>
    <s v="Privada"/>
    <s v="No"/>
    <s v="No"/>
    <s v="Si"/>
    <n v="1949"/>
    <s v="Colombia"/>
    <n v="16.077688645"/>
    <x v="15"/>
    <n v="2"/>
    <s v="Impacto social "/>
    <s v="Pilar 6"/>
    <x v="1"/>
    <b v="0"/>
    <b v="0"/>
  </r>
  <r>
    <s v="Falabella"/>
    <x v="3"/>
    <s v="Privada"/>
    <s v="Si"/>
    <s v="Si"/>
    <s v="Si"/>
    <n v="1889"/>
    <s v="Chile"/>
    <n v="2.307560639"/>
    <x v="15"/>
    <n v="2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6"/>
    <x v="15"/>
    <n v="1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6"/>
    <x v="15"/>
    <n v="2"/>
    <s v="Impacto social "/>
    <s v="Pilar 6"/>
    <x v="1"/>
    <b v="0"/>
    <b v="0"/>
  </r>
  <r>
    <s v="GEB"/>
    <x v="4"/>
    <s v="Mixta"/>
    <s v="No"/>
    <s v="Si"/>
    <s v="Si"/>
    <n v="1896"/>
    <s v="Colombia"/>
    <n v="3.716639484"/>
    <x v="15"/>
    <n v="2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"/>
    <x v="15"/>
    <n v="0"/>
    <s v="Impacto social "/>
    <s v="Pilar 6"/>
    <x v="1"/>
    <b v="0"/>
    <b v="0"/>
  </r>
  <r>
    <s v="Geopark"/>
    <x v="5"/>
    <s v="Privada"/>
    <s v="No"/>
    <s v="Si"/>
    <s v="Si"/>
    <n v="2002"/>
    <s v="Chile"/>
    <n v="2.420367108"/>
    <x v="15"/>
    <n v="2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6"/>
    <x v="15"/>
    <n v="0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15"/>
    <n v="1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9"/>
    <x v="15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15"/>
    <n v="2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15"/>
    <n v="1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15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8"/>
    <x v="15"/>
    <n v="2"/>
    <s v="Impacto social "/>
    <s v="Pilar 6"/>
    <x v="1"/>
    <b v="0"/>
    <b v="0"/>
  </r>
  <r>
    <s v="Isagen"/>
    <x v="4"/>
    <s v="Mixta"/>
    <s v="No"/>
    <s v="No"/>
    <s v="No"/>
    <n v="1995"/>
    <s v="Colombia"/>
    <n v="6.13559916"/>
    <x v="15"/>
    <n v="0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3"/>
    <x v="15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"/>
    <x v="15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"/>
    <x v="15"/>
    <n v="2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5"/>
    <x v="15"/>
    <n v="0"/>
    <s v="Impacto social "/>
    <s v="Pilar 6"/>
    <x v="1"/>
    <b v="0"/>
    <b v="0"/>
  </r>
  <r>
    <s v="Mazda"/>
    <x v="3"/>
    <s v="Privada"/>
    <s v="No"/>
    <s v="Si"/>
    <s v="Si"/>
    <n v="1920"/>
    <s v="Japón"/>
    <n v="1.869141753"/>
    <x v="15"/>
    <n v="0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7"/>
    <x v="15"/>
    <n v="1"/>
    <s v="Impacto social "/>
    <s v="Pilar 6"/>
    <x v="1"/>
    <b v="0"/>
    <b v="0"/>
  </r>
  <r>
    <s v="Nestle"/>
    <x v="1"/>
    <s v="Mixta"/>
    <s v="No"/>
    <s v="Si"/>
    <s v="Si"/>
    <n v="1866"/>
    <s v="Suiza"/>
    <n v="2.04446981"/>
    <x v="15"/>
    <n v="2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15"/>
    <n v="1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"/>
    <x v="15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2"/>
    <x v="15"/>
    <n v="0"/>
    <s v="Impacto social "/>
    <s v="Pilar 6"/>
    <x v="1"/>
    <b v="0"/>
    <b v="0"/>
  </r>
  <r>
    <s v="Petromil"/>
    <x v="3"/>
    <s v="Privada"/>
    <s v="Si"/>
    <s v="No"/>
    <s v="No"/>
    <n v="1989"/>
    <s v="Colombia"/>
    <n v="3.030538337"/>
    <x v="15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15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"/>
    <x v="15"/>
    <n v="2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"/>
    <x v="15"/>
    <n v="1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15"/>
    <n v="1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15"/>
    <n v="1"/>
    <s v="Impacto social "/>
    <s v="Pilar 6"/>
    <x v="1"/>
    <b v="0"/>
    <b v="0"/>
  </r>
  <r>
    <s v="Promigas"/>
    <x v="4"/>
    <s v="Privada"/>
    <s v="No"/>
    <s v="Si"/>
    <s v="No"/>
    <n v="1974"/>
    <s v="Colombia"/>
    <n v="2.27290385"/>
    <x v="15"/>
    <n v="1"/>
    <s v="Impacto social "/>
    <s v="Pilar 6"/>
    <x v="1"/>
    <b v="0"/>
    <b v="0"/>
  </r>
  <r>
    <s v="Rappi"/>
    <x v="4"/>
    <s v="Privada"/>
    <s v="No"/>
    <s v="No"/>
    <s v="Si"/>
    <n v="2015"/>
    <s v="Colombia"/>
    <n v="0.703147014"/>
    <x v="15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15"/>
    <n v="1"/>
    <s v="Impacto social "/>
    <s v="Pilar 6"/>
    <x v="1"/>
    <b v="0"/>
    <b v="0"/>
  </r>
  <r>
    <s v="Renault"/>
    <x v="1"/>
    <s v="Mixta"/>
    <s v="No"/>
    <s v="Si"/>
    <s v="Si"/>
    <n v="1898"/>
    <s v="Francia"/>
    <n v="2.426039216"/>
    <x v="15"/>
    <n v="2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15"/>
    <n v="2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15"/>
    <n v="1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5"/>
    <n v="2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7"/>
    <x v="15"/>
    <n v="2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15"/>
    <n v="1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4"/>
    <x v="15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15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15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"/>
    <x v="15"/>
    <n v="1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15"/>
    <n v="1"/>
    <s v="Impacto social "/>
    <s v="Pilar 6"/>
    <x v="1"/>
    <b v="0"/>
    <b v="0"/>
  </r>
  <r>
    <s v="Terpel"/>
    <x v="3"/>
    <s v="Privada"/>
    <s v="No"/>
    <s v="Si"/>
    <s v="Si"/>
    <n v="1968"/>
    <s v="Colombia"/>
    <n v="24.752011682"/>
    <x v="15"/>
    <n v="2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15"/>
    <n v="1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15"/>
    <n v="1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6"/>
    <x v="15"/>
    <n v="0"/>
    <s v="Impacto social "/>
    <s v="Pilar 6"/>
    <x v="1"/>
    <b v="0"/>
    <b v="0"/>
  </r>
  <r>
    <s v="Uniban"/>
    <x v="3"/>
    <s v="Privada"/>
    <s v="No"/>
    <s v="No"/>
    <s v="No"/>
    <n v="1966"/>
    <s v="Colombia"/>
    <n v="2.046166138"/>
    <x v="15"/>
    <n v="1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5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15"/>
    <n v="1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6"/>
    <x v="15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4"/>
    <x v="15"/>
    <n v="2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2"/>
    <x v="15"/>
    <s v="Si"/>
    <s v="Impacto social "/>
    <s v="Pilar 6"/>
    <x v="1"/>
    <b v="0"/>
    <b v="0"/>
  </r>
  <r>
    <s v="Aliar"/>
    <x v="0"/>
    <s v="Privada"/>
    <s v="No"/>
    <s v="No"/>
    <s v="No"/>
    <n v="2007"/>
    <s v="Colombia"/>
    <n v="0.978022115"/>
    <x v="16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6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16"/>
    <s v="No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16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6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16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6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6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6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16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6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6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16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16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16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16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16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16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6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16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16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16"/>
    <s v="No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16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16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16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16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6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16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16"/>
    <s v="No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16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6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6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16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16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6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16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6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6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6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16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6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6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16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16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16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16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16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16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16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16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16"/>
    <s v="No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16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16"/>
    <s v="No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6"/>
    <s v="No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16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6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6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16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16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16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16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16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16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16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16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16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16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16"/>
    <s v="No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16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16"/>
    <s v="No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16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16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16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16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6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16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16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16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6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16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6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6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6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16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6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16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16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6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16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6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16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6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6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16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16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6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6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16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16"/>
    <s v="No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16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17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7"/>
    <s v="No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17"/>
    <s v="No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17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7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17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7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7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7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17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7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7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17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17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17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17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17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17"/>
    <s v="No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7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17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17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17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17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17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17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17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7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17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17"/>
    <s v="Si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17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7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7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17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17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7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17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7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7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7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17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7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7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17"/>
    <s v="No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17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17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17"/>
    <s v="No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17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17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17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17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17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17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17"/>
    <s v="Si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7"/>
    <s v="Si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17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7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7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17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17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17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17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17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17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17"/>
    <s v="No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17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17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17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17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17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17"/>
    <s v="Si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17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17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17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17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7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17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17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17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7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17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7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7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7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17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7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17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17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7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17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7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17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7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7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17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17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7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7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17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17"/>
    <s v="Si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17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18"/>
    <s v="Si"/>
    <s v="Impacto social "/>
    <s v="Pilar 4"/>
    <x v="1"/>
    <b v="0"/>
    <b v="0"/>
  </r>
  <r>
    <s v="Alimentos Carnicos (Grupo Nutresa)"/>
    <x v="1"/>
    <s v="Privada"/>
    <s v="No"/>
    <s v="Si"/>
    <s v="Si"/>
    <n v="1920"/>
    <s v="Colombia"/>
    <n v="2.844632077"/>
    <x v="18"/>
    <s v="Si"/>
    <s v="Impacto social "/>
    <s v="Pilar 4"/>
    <x v="1"/>
    <b v="0"/>
    <b v="0"/>
  </r>
  <r>
    <s v="Alpina"/>
    <x v="1"/>
    <s v="Privada"/>
    <s v="No"/>
    <s v="No"/>
    <s v="Si"/>
    <n v="1945"/>
    <s v="Colombia"/>
    <n v="2.176461396"/>
    <x v="18"/>
    <s v="Si"/>
    <s v="Impacto social "/>
    <s v="Pilar 4"/>
    <x v="1"/>
    <b v="0"/>
    <b v="0"/>
  </r>
  <r>
    <s v="Amarilo"/>
    <x v="2"/>
    <s v="Privada"/>
    <s v="Si"/>
    <s v="No"/>
    <s v="No"/>
    <n v="1993"/>
    <s v="Colombia"/>
    <n v="2.186301194"/>
    <x v="18"/>
    <s v="Si"/>
    <s v="Impacto social "/>
    <s v="Pilar 4"/>
    <x v="1"/>
    <b v="0"/>
    <b v="0"/>
  </r>
  <r>
    <s v="ARA"/>
    <x v="3"/>
    <s v="Privada"/>
    <s v="No"/>
    <s v="No"/>
    <s v="Si"/>
    <n v="2012"/>
    <s v="Colombia"/>
    <n v="13.831182682"/>
    <x v="18"/>
    <n v="0"/>
    <s v="Impacto social "/>
    <s v="Pilar 4"/>
    <x v="1"/>
    <b v="0"/>
    <b v="0"/>
  </r>
  <r>
    <s v="ARQUITECTURA Y CONCRETO"/>
    <x v="2"/>
    <s v="Privada"/>
    <s v="Si"/>
    <s v="No"/>
    <s v="No"/>
    <n v="1990"/>
    <s v="Colombia"/>
    <n v="0.771428692"/>
    <x v="18"/>
    <n v="0"/>
    <s v="Impacto social "/>
    <s v="Pilar 4"/>
    <x v="1"/>
    <b v="0"/>
    <b v="0"/>
  </r>
  <r>
    <s v="AUTOPISTA RIO MAGDALENA SAS"/>
    <x v="2"/>
    <s v="Privada"/>
    <s v="No"/>
    <s v="No"/>
    <s v="No"/>
    <n v="2014"/>
    <s v="Colombia"/>
    <n v="1.314259836"/>
    <x v="18"/>
    <s v="Si"/>
    <s v="Impacto social "/>
    <s v="Pilar 4"/>
    <x v="1"/>
    <b v="0"/>
    <b v="0"/>
  </r>
  <r>
    <s v="Avianca"/>
    <x v="4"/>
    <s v="Privada"/>
    <s v="No"/>
    <s v="No"/>
    <s v="Si"/>
    <n v="1919"/>
    <s v="Colombia"/>
    <n v="15.106042448"/>
    <x v="18"/>
    <s v="Si"/>
    <s v="Impacto social "/>
    <s v="Pilar 4"/>
    <x v="1"/>
    <b v="0"/>
    <b v="0"/>
  </r>
  <r>
    <s v="AVICOLA EL MADROÑO SA"/>
    <x v="0"/>
    <s v="Privada"/>
    <s v="No"/>
    <s v="No"/>
    <s v="No"/>
    <n v="1987"/>
    <s v="Colombia"/>
    <n v="0.711210393"/>
    <x v="18"/>
    <n v="0"/>
    <s v="Impacto social "/>
    <s v="Pilar 4"/>
    <x v="1"/>
    <b v="0"/>
    <b v="0"/>
  </r>
  <r>
    <s v="AVSA"/>
    <x v="0"/>
    <s v="Privada"/>
    <s v="Si"/>
    <s v="No"/>
    <s v="No"/>
    <n v="1969"/>
    <s v="Colombia"/>
    <n v="2.423164353"/>
    <x v="18"/>
    <s v="No"/>
    <s v="Impacto social "/>
    <s v="Pilar 4"/>
    <x v="1"/>
    <b v="0"/>
    <b v="0"/>
  </r>
  <r>
    <s v="Banco de Bogotá"/>
    <x v="4"/>
    <s v="Privada"/>
    <s v="No"/>
    <s v="Si"/>
    <s v="No"/>
    <n v="1870"/>
    <s v="Colombia"/>
    <n v="0"/>
    <x v="18"/>
    <s v="Si"/>
    <s v="Impacto social "/>
    <s v="Pilar 4"/>
    <x v="1"/>
    <b v="0"/>
    <b v="0"/>
  </r>
  <r>
    <s v="Bancolombia"/>
    <x v="4"/>
    <s v="Privada"/>
    <s v="No"/>
    <s v="Si"/>
    <s v="Si"/>
    <n v="1875"/>
    <s v="Colombia"/>
    <n v="0"/>
    <x v="18"/>
    <s v="Si"/>
    <s v="Impacto social "/>
    <s v="Pilar 4"/>
    <x v="1"/>
    <b v="0"/>
    <b v="0"/>
  </r>
  <r>
    <s v="Bavaria (Kopps)"/>
    <x v="1"/>
    <s v="Privada"/>
    <s v="No"/>
    <s v="No"/>
    <s v="Si"/>
    <n v="1889"/>
    <s v="Colombia"/>
    <n v="8.615774351"/>
    <x v="18"/>
    <s v="No"/>
    <s v="Impacto social "/>
    <s v="Pilar 4"/>
    <x v="1"/>
    <b v="0"/>
    <b v="0"/>
  </r>
  <r>
    <s v="BEL STAR S.A."/>
    <x v="1"/>
    <s v="Privada"/>
    <s v="No"/>
    <s v="No"/>
    <s v="Si"/>
    <n v="2000"/>
    <s v="Colombia"/>
    <n v="1.8730508"/>
    <x v="18"/>
    <s v="No"/>
    <s v="Impacto social "/>
    <s v="Pilar 4"/>
    <x v="1"/>
    <b v="0"/>
    <b v="0"/>
  </r>
  <r>
    <s v="Biomax"/>
    <x v="3"/>
    <s v="Privada"/>
    <s v="No"/>
    <s v="No"/>
    <s v="No"/>
    <n v="2004"/>
    <s v="Colombia"/>
    <n v="4.512550305"/>
    <x v="18"/>
    <n v="0"/>
    <s v="Impacto social "/>
    <s v="Pilar 4"/>
    <x v="1"/>
    <b v="0"/>
    <b v="0"/>
  </r>
  <r>
    <s v="C.I Prodeco"/>
    <x v="5"/>
    <s v="Privada"/>
    <s v="No"/>
    <s v="No"/>
    <s v="Si"/>
    <n v="1990"/>
    <s v="Suiza"/>
    <n v="0.895022779"/>
    <x v="18"/>
    <s v="No"/>
    <s v="Impacto social "/>
    <s v="Pilar 4"/>
    <x v="1"/>
    <b v="0"/>
    <b v="0"/>
  </r>
  <r>
    <s v="CARTON DE COLOMBIA S.A. (Smurfit Kappa)"/>
    <x v="1"/>
    <s v="Privada"/>
    <s v="No"/>
    <s v="No"/>
    <s v="Si"/>
    <n v="1944"/>
    <s v="Colombia"/>
    <n v="1.778557861"/>
    <x v="18"/>
    <s v="Si"/>
    <s v="Impacto social "/>
    <s v="Pilar 4"/>
    <x v="1"/>
    <b v="0"/>
    <b v="0"/>
  </r>
  <r>
    <s v="Celsia"/>
    <x v="4"/>
    <s v="Privada"/>
    <s v="No"/>
    <s v="Si"/>
    <s v="Si"/>
    <n v="2001"/>
    <s v="Colombia"/>
    <n v="6.547567046"/>
    <x v="18"/>
    <s v="Si"/>
    <s v="Impacto social "/>
    <s v="Pilar 4"/>
    <x v="1"/>
    <b v="0"/>
    <b v="0"/>
  </r>
  <r>
    <s v="Cementos Argos"/>
    <x v="1"/>
    <s v="Privada"/>
    <s v="No"/>
    <s v="Si"/>
    <s v="Si"/>
    <n v="1934"/>
    <s v="Colombia"/>
    <n v="1.84479215"/>
    <x v="18"/>
    <s v="Si"/>
    <s v="Impacto social "/>
    <s v="Pilar 4"/>
    <x v="1"/>
    <b v="0"/>
    <b v="0"/>
  </r>
  <r>
    <s v="Cencosud"/>
    <x v="3"/>
    <s v="Privada"/>
    <s v="Si"/>
    <s v="Si"/>
    <s v="Si"/>
    <n v="1960"/>
    <s v="Chile"/>
    <n v="4.212866602"/>
    <x v="18"/>
    <s v="Si"/>
    <s v="Impacto social "/>
    <s v="Pilar 4"/>
    <x v="1"/>
    <b v="0"/>
    <b v="0"/>
  </r>
  <r>
    <s v="Cenit"/>
    <x v="4"/>
    <s v="Mixta"/>
    <s v="No"/>
    <s v="No"/>
    <s v="No"/>
    <n v="2012"/>
    <s v="Colombia"/>
    <n v="9.97773624"/>
    <x v="18"/>
    <s v="Si"/>
    <s v="Impacto social "/>
    <s v="Pilar 4"/>
    <x v="1"/>
    <b v="0"/>
    <b v="0"/>
  </r>
  <r>
    <s v="Cerrejón"/>
    <x v="5"/>
    <s v="Privada"/>
    <s v="No"/>
    <s v="No"/>
    <s v="Si"/>
    <n v="1976"/>
    <s v="Reino Unido / Suiza"/>
    <n v="6.047102083"/>
    <x v="18"/>
    <s v="No"/>
    <s v="Impacto social "/>
    <s v="Pilar 4"/>
    <x v="1"/>
    <b v="0"/>
    <b v="0"/>
  </r>
  <r>
    <s v="Chevron"/>
    <x v="3"/>
    <s v="Privada"/>
    <s v="No"/>
    <s v="No"/>
    <s v="Si"/>
    <n v="1879"/>
    <s v="Estados Unidos"/>
    <n v="5.868986"/>
    <x v="18"/>
    <s v="Si"/>
    <s v="Impacto social "/>
    <s v="Pilar 4"/>
    <x v="1"/>
    <b v="0"/>
    <b v="0"/>
  </r>
  <r>
    <s v="CI Eslop"/>
    <x v="3"/>
    <s v="Privada"/>
    <s v="Si"/>
    <s v="No"/>
    <s v="No"/>
    <n v="1997"/>
    <s v="Colombia"/>
    <n v="1.976640973"/>
    <x v="18"/>
    <n v="0"/>
    <s v="Impacto social "/>
    <s v="Pilar 4"/>
    <x v="1"/>
    <b v="0"/>
    <b v="0"/>
  </r>
  <r>
    <s v="Claro"/>
    <x v="4"/>
    <s v="Privada"/>
    <s v="No"/>
    <s v="No"/>
    <s v="Si"/>
    <n v="2003"/>
    <s v="Brasil"/>
    <n v="15.602099799"/>
    <x v="18"/>
    <s v="Si"/>
    <s v="Impacto social "/>
    <s v="Pilar 4"/>
    <x v="1"/>
    <b v="0"/>
    <b v="0"/>
  </r>
  <r>
    <s v="Coca Cola- Femsa"/>
    <x v="1"/>
    <s v="Mixta"/>
    <s v="No"/>
    <s v="Si"/>
    <s v="Si"/>
    <n v="1991"/>
    <s v="México"/>
    <n v="5.161404728"/>
    <x v="18"/>
    <s v="Si"/>
    <s v="Impacto social "/>
    <s v="Pilar 4"/>
    <x v="1"/>
    <b v="0"/>
    <b v="0"/>
  </r>
  <r>
    <s v="Colgate"/>
    <x v="1"/>
    <s v="Privada"/>
    <s v="No"/>
    <s v="Si"/>
    <s v="Si"/>
    <n v="1806"/>
    <s v="Estados Unidos"/>
    <n v="2.382092359"/>
    <x v="18"/>
    <s v="Si"/>
    <s v="Impacto social "/>
    <s v="Pilar 4"/>
    <x v="1"/>
    <b v="0"/>
    <b v="0"/>
  </r>
  <r>
    <s v="Colombina"/>
    <x v="1"/>
    <s v="Privada"/>
    <s v="Si"/>
    <s v="Si"/>
    <s v="Si"/>
    <n v="1932"/>
    <s v="Colombia"/>
    <n v="2.192826677"/>
    <x v="18"/>
    <s v="Si"/>
    <s v="Impacto social "/>
    <s v="Pilar 4"/>
    <x v="1"/>
    <b v="0"/>
    <b v="0"/>
  </r>
  <r>
    <s v="Compañía Nacional de Chocolates"/>
    <x v="1"/>
    <s v="Privada"/>
    <s v="No"/>
    <s v="No"/>
    <s v="No"/>
    <n v="1920"/>
    <s v="Colombia"/>
    <n v="1.94339097"/>
    <x v="18"/>
    <s v="Si"/>
    <s v="Impacto social "/>
    <s v="Pilar 4"/>
    <x v="1"/>
    <b v="0"/>
    <b v="0"/>
  </r>
  <r>
    <s v="CONCESIONARIA VIAL UNIÓN DEL SUR SAS"/>
    <x v="2"/>
    <s v="Privada"/>
    <s v="No"/>
    <s v="No"/>
    <s v="No"/>
    <n v="2015"/>
    <s v="Colombia"/>
    <n v="0.767621421"/>
    <x v="18"/>
    <s v="No"/>
    <s v="Impacto social "/>
    <s v="Pilar 4"/>
    <x v="1"/>
    <b v="0"/>
    <b v="0"/>
  </r>
  <r>
    <s v="Conconcreto"/>
    <x v="2"/>
    <s v="Privada"/>
    <s v="No"/>
    <s v="Si"/>
    <s v="Si"/>
    <n v="1961"/>
    <s v="Colombia"/>
    <n v="0.498844856"/>
    <x v="18"/>
    <s v="Si"/>
    <s v="Impacto social "/>
    <s v="Pilar 4"/>
    <x v="1"/>
    <b v="0"/>
    <b v="0"/>
  </r>
  <r>
    <s v="CONSTRUCCIONES EL CONDOR S.A"/>
    <x v="2"/>
    <s v="Privada"/>
    <s v="No"/>
    <s v="Si"/>
    <s v="Si"/>
    <n v="1979"/>
    <s v="Colombia"/>
    <n v="1.189537155"/>
    <x v="18"/>
    <s v="Si"/>
    <s v="Impacto social "/>
    <s v="Pilar 4"/>
    <x v="1"/>
    <b v="0"/>
    <b v="0"/>
  </r>
  <r>
    <s v="CONSTRUCTORA CAPITAL BOGOTA SAS"/>
    <x v="2"/>
    <s v="Privada"/>
    <s v="Si"/>
    <s v="No"/>
    <s v="No"/>
    <n v="2008"/>
    <s v="Colombia"/>
    <n v="1.313282542"/>
    <x v="18"/>
    <s v="No"/>
    <s v="Impacto social "/>
    <s v="Pilar 4"/>
    <x v="1"/>
    <b v="0"/>
    <b v="0"/>
  </r>
  <r>
    <s v="CONSTRUCTORA COLPATRIA  SAS"/>
    <x v="2"/>
    <s v="Privada"/>
    <s v="No"/>
    <s v="No"/>
    <s v="No"/>
    <n v="1977"/>
    <s v="Colombia"/>
    <n v="0.746126685"/>
    <x v="18"/>
    <s v="Si"/>
    <s v="Impacto social "/>
    <s v="Pilar 4"/>
    <x v="1"/>
    <b v="0"/>
    <b v="0"/>
  </r>
  <r>
    <s v="Corbeta"/>
    <x v="3"/>
    <s v="Privada"/>
    <s v="Si"/>
    <s v="No"/>
    <s v="No"/>
    <n v="1938"/>
    <s v="Colombia"/>
    <n v="11.88773162"/>
    <x v="18"/>
    <n v="0"/>
    <s v="Impacto social "/>
    <s v="Pilar 4"/>
    <x v="1"/>
    <b v="0"/>
    <b v="0"/>
  </r>
  <r>
    <s v="Cruz Verde"/>
    <x v="3"/>
    <s v="Privada"/>
    <s v="No"/>
    <s v="No"/>
    <s v="Si"/>
    <n v="1984"/>
    <s v="Chile"/>
    <n v="5.511646479"/>
    <x v="18"/>
    <s v="Si"/>
    <s v="Impacto social "/>
    <s v="Pilar 4"/>
    <x v="1"/>
    <b v="0"/>
    <b v="0"/>
  </r>
  <r>
    <s v="D1"/>
    <x v="3"/>
    <s v="Privada"/>
    <s v="Si"/>
    <s v="No"/>
    <s v="No"/>
    <n v="2009"/>
    <s v="Colombia"/>
    <n v="19.439396106"/>
    <x v="18"/>
    <s v="Si"/>
    <s v="Impacto social "/>
    <s v="Pilar 4"/>
    <x v="1"/>
    <b v="0"/>
    <b v="0"/>
  </r>
  <r>
    <s v="Davivienda"/>
    <x v="4"/>
    <s v="Privada"/>
    <s v="No"/>
    <s v="Si"/>
    <s v="No"/>
    <n v="1972"/>
    <s v="Colombia"/>
    <n v="0"/>
    <x v="18"/>
    <s v="Si"/>
    <s v="Impacto social "/>
    <s v="Pilar 4"/>
    <x v="1"/>
    <b v="0"/>
    <b v="0"/>
  </r>
  <r>
    <s v="Distracom"/>
    <x v="3"/>
    <s v="Privada"/>
    <s v="Si"/>
    <s v="No"/>
    <s v="No"/>
    <n v="1997"/>
    <s v="Colombia"/>
    <n v="3.874476933"/>
    <x v="18"/>
    <n v="0"/>
    <s v="Impacto social "/>
    <s v="Pilar 4"/>
    <x v="1"/>
    <b v="0"/>
    <b v="0"/>
  </r>
  <r>
    <s v="Drummond"/>
    <x v="5"/>
    <s v="Privada"/>
    <s v="Si"/>
    <s v="No"/>
    <s v="Si"/>
    <n v="1935"/>
    <s v="Estados Unidos"/>
    <n v="11.495989482"/>
    <x v="18"/>
    <s v="Si"/>
    <s v="Impacto social "/>
    <s v="Pilar 4"/>
    <x v="1"/>
    <b v="0"/>
    <b v="0"/>
  </r>
  <r>
    <s v="Ecopetrol"/>
    <x v="5"/>
    <s v="Mixta"/>
    <s v="No"/>
    <s v="Si"/>
    <s v="Si"/>
    <n v="1951"/>
    <s v="Colombia"/>
    <n v="113.923310323"/>
    <x v="18"/>
    <s v="Si"/>
    <s v="Impacto social "/>
    <s v="Pilar 4"/>
    <x v="1"/>
    <b v="0"/>
    <b v="0"/>
  </r>
  <r>
    <s v="Emgesa"/>
    <x v="4"/>
    <s v="Mixta"/>
    <s v="No"/>
    <s v="No"/>
    <s v="Si"/>
    <n v="1997"/>
    <s v="Colombia"/>
    <n v="15.780332546"/>
    <x v="18"/>
    <s v="Si"/>
    <s v="Impacto social "/>
    <s v="Pilar 4"/>
    <x v="1"/>
    <b v="0"/>
    <b v="0"/>
  </r>
  <r>
    <s v="EPM"/>
    <x v="4"/>
    <s v="Pública"/>
    <s v="No"/>
    <s v="No"/>
    <s v="Si"/>
    <n v="1955"/>
    <s v="Colombia"/>
    <n v="20.57447718"/>
    <x v="18"/>
    <s v="Si"/>
    <s v="Impacto social "/>
    <s v="Pilar 4"/>
    <x v="1"/>
    <b v="0"/>
    <b v="0"/>
  </r>
  <r>
    <s v="ES Windows"/>
    <x v="1"/>
    <s v="Privada"/>
    <s v="No"/>
    <s v="No"/>
    <s v="Si"/>
    <n v="1985"/>
    <s v="Estados Unidos"/>
    <n v="2.624920215"/>
    <x v="18"/>
    <s v="Si"/>
    <s v="Impacto social "/>
    <s v="Pilar 4"/>
    <x v="1"/>
    <b v="0"/>
    <b v="0"/>
  </r>
  <r>
    <s v="Esenttia"/>
    <x v="1"/>
    <s v="Mixta"/>
    <s v="No"/>
    <s v="No"/>
    <s v="No"/>
    <n v="1990"/>
    <s v="Colombia"/>
    <n v="2.311463709"/>
    <x v="18"/>
    <s v="Si"/>
    <s v="Impacto social "/>
    <s v="Pilar 4"/>
    <x v="1"/>
    <b v="0"/>
    <b v="0"/>
  </r>
  <r>
    <s v="Éxito"/>
    <x v="3"/>
    <s v="Privada"/>
    <s v="No"/>
    <s v="No"/>
    <s v="Si"/>
    <n v="1949"/>
    <s v="Colombia"/>
    <n v="16.077688645"/>
    <x v="18"/>
    <s v="Si"/>
    <s v="Impacto social "/>
    <s v="Pilar 4"/>
    <x v="1"/>
    <b v="0"/>
    <b v="0"/>
  </r>
  <r>
    <s v="Falabella"/>
    <x v="3"/>
    <s v="Privada"/>
    <s v="Si"/>
    <s v="Si"/>
    <s v="Si"/>
    <n v="1889"/>
    <s v="Chile"/>
    <n v="2.307560639"/>
    <x v="18"/>
    <s v="Si"/>
    <s v="Impacto social "/>
    <s v="Pilar 4"/>
    <x v="1"/>
    <b v="0"/>
    <b v="0"/>
  </r>
  <r>
    <s v="Frontera Energy"/>
    <x v="5"/>
    <s v="Privada"/>
    <s v="No"/>
    <s v="Si"/>
    <s v="Si"/>
    <n v="1985"/>
    <s v="Canadá"/>
    <n v="4.250244656"/>
    <x v="18"/>
    <s v="Si"/>
    <s v="Impacto social "/>
    <s v="Pilar 4"/>
    <x v="1"/>
    <b v="0"/>
    <b v="0"/>
  </r>
  <r>
    <s v="Gases del Caribe"/>
    <x v="4"/>
    <s v="Privada"/>
    <s v="No"/>
    <s v="Si"/>
    <s v="No"/>
    <n v="1966"/>
    <s v="Colombia"/>
    <n v="2.635568566"/>
    <x v="18"/>
    <n v="0"/>
    <s v="Impacto social "/>
    <s v="Pilar 4"/>
    <x v="1"/>
    <b v="0"/>
    <b v="0"/>
  </r>
  <r>
    <s v="GEB"/>
    <x v="4"/>
    <s v="Mixta"/>
    <s v="No"/>
    <s v="Si"/>
    <s v="Si"/>
    <n v="1896"/>
    <s v="Colombia"/>
    <n v="3.716639484"/>
    <x v="18"/>
    <s v="Si"/>
    <s v="Impacto social "/>
    <s v="Pilar 4"/>
    <x v="1"/>
    <b v="0"/>
    <b v="0"/>
  </r>
  <r>
    <s v="General Motors"/>
    <x v="1"/>
    <s v="Pública"/>
    <s v="No"/>
    <s v="Si"/>
    <s v="Si"/>
    <n v="1908"/>
    <s v="Estados Unidos"/>
    <n v="1.212362823"/>
    <x v="18"/>
    <s v="Si"/>
    <s v="Impacto social "/>
    <s v="Pilar 4"/>
    <x v="1"/>
    <b v="0"/>
    <b v="0"/>
  </r>
  <r>
    <s v="Geopark"/>
    <x v="5"/>
    <s v="Privada"/>
    <s v="No"/>
    <s v="Si"/>
    <s v="Si"/>
    <n v="2002"/>
    <s v="Chile"/>
    <n v="2.420367108"/>
    <x v="18"/>
    <n v="0"/>
    <s v="Impacto social "/>
    <s v="Pilar 4"/>
    <x v="1"/>
    <b v="0"/>
    <b v="0"/>
  </r>
  <r>
    <s v="Gran Tierra Energy"/>
    <x v="5"/>
    <s v="Privada"/>
    <s v="No"/>
    <s v="Si"/>
    <s v="Si"/>
    <n v="2003"/>
    <s v="Canadá"/>
    <n v="1.321926"/>
    <x v="18"/>
    <s v="No"/>
    <s v="Impacto social "/>
    <s v="Pilar 4"/>
    <x v="1"/>
    <b v="0"/>
    <b v="0"/>
  </r>
  <r>
    <s v="Grupo Bios"/>
    <x v="0"/>
    <s v="Privada"/>
    <s v="No"/>
    <s v="No"/>
    <s v="No"/>
    <n v="1985"/>
    <s v="Colombia"/>
    <n v="0.441609957"/>
    <x v="18"/>
    <s v="Si"/>
    <s v="Impacto social "/>
    <s v="Pilar 4"/>
    <x v="1"/>
    <b v="0"/>
    <b v="0"/>
  </r>
  <r>
    <s v="Grupo Diana"/>
    <x v="1"/>
    <s v="Privada"/>
    <s v="Si"/>
    <s v="No"/>
    <s v="No"/>
    <n v="1964"/>
    <s v="Colombia"/>
    <n v="2.485955399"/>
    <x v="18"/>
    <n v="0"/>
    <s v="Impacto social "/>
    <s v="Pilar 4"/>
    <x v="1"/>
    <b v="0"/>
    <b v="0"/>
  </r>
  <r>
    <s v="Haceb"/>
    <x v="1"/>
    <s v="Privada"/>
    <s v="Si"/>
    <s v="No"/>
    <s v="No"/>
    <n v="1940"/>
    <s v="Colombia"/>
    <n v="1.340540112"/>
    <x v="18"/>
    <s v="Si"/>
    <s v="Impacto social "/>
    <s v="Pilar 4"/>
    <x v="1"/>
    <b v="0"/>
    <b v="0"/>
  </r>
  <r>
    <s v="Hocol"/>
    <x v="5"/>
    <s v="Privada"/>
    <s v="No"/>
    <s v="No"/>
    <s v="No"/>
    <n v="1956"/>
    <s v="Colombia"/>
    <n v="2.660692144"/>
    <x v="18"/>
    <s v="Si"/>
    <s v="Impacto social "/>
    <s v="Pilar 4"/>
    <x v="1"/>
    <b v="0"/>
    <b v="0"/>
  </r>
  <r>
    <s v="INCUBADORA SANTANDER S.A. (Huevos Kikes)"/>
    <x v="0"/>
    <s v="Privada"/>
    <s v="Si"/>
    <s v="No"/>
    <s v="No"/>
    <n v="1962"/>
    <s v="Colombia"/>
    <n v="0.89448845"/>
    <x v="18"/>
    <n v="0"/>
    <s v="Impacto social "/>
    <s v="Pilar 4"/>
    <x v="1"/>
    <b v="0"/>
    <b v="0"/>
  </r>
  <r>
    <s v="ISA"/>
    <x v="4"/>
    <s v="Mixta"/>
    <s v="No"/>
    <s v="Si"/>
    <s v="Si"/>
    <n v="1967"/>
    <s v="Colombia"/>
    <n v="4.130985568"/>
    <x v="18"/>
    <s v="Si"/>
    <s v="Impacto social "/>
    <s v="Pilar 4"/>
    <x v="1"/>
    <b v="0"/>
    <b v="0"/>
  </r>
  <r>
    <s v="Isagen"/>
    <x v="4"/>
    <s v="Mixta"/>
    <s v="No"/>
    <s v="No"/>
    <s v="No"/>
    <n v="1995"/>
    <s v="Colombia"/>
    <n v="6.13559916"/>
    <x v="18"/>
    <s v="Si"/>
    <s v="Impacto social "/>
    <s v="Pilar 4"/>
    <x v="1"/>
    <b v="0"/>
    <b v="0"/>
  </r>
  <r>
    <s v="ISMOCOL SA"/>
    <x v="2"/>
    <s v="Privada"/>
    <s v="No"/>
    <s v="No"/>
    <s v="Si"/>
    <n v="1989"/>
    <s v="Colombia"/>
    <n v="0.751677383"/>
    <x v="18"/>
    <n v="0"/>
    <s v="Impacto social "/>
    <s v="Pilar 4"/>
    <x v="1"/>
    <b v="0"/>
    <b v="0"/>
  </r>
  <r>
    <s v="Italcol"/>
    <x v="1"/>
    <s v="Privada"/>
    <s v="Si"/>
    <s v="No"/>
    <s v="No"/>
    <n v="1970"/>
    <s v="Colombia"/>
    <n v="3.189145272"/>
    <x v="18"/>
    <n v="0"/>
    <s v="Impacto social "/>
    <s v="Pilar 4"/>
    <x v="1"/>
    <b v="0"/>
    <b v="0"/>
  </r>
  <r>
    <s v="LATAM"/>
    <x v="4"/>
    <s v="Privada"/>
    <s v="No"/>
    <s v="Si"/>
    <s v="Si"/>
    <n v="1929"/>
    <s v="Chile"/>
    <n v="2.328344538"/>
    <x v="18"/>
    <s v="Si"/>
    <s v="Impacto social "/>
    <s v="Pilar 4"/>
    <x v="1"/>
    <b v="0"/>
    <b v="0"/>
  </r>
  <r>
    <s v="MARVAL S.A.S."/>
    <x v="2"/>
    <s v="Privada"/>
    <s v="Si"/>
    <s v="No"/>
    <s v="No"/>
    <n v="1976"/>
    <s v="Colombia"/>
    <n v="0.985342945"/>
    <x v="18"/>
    <s v="No"/>
    <s v="Impacto social "/>
    <s v="Pilar 4"/>
    <x v="1"/>
    <b v="0"/>
    <b v="0"/>
  </r>
  <r>
    <s v="Mazda"/>
    <x v="3"/>
    <s v="Privada"/>
    <s v="No"/>
    <s v="Si"/>
    <s v="Si"/>
    <n v="1920"/>
    <s v="Japón"/>
    <n v="1.869141753"/>
    <x v="18"/>
    <s v="No"/>
    <s v="Impacto social "/>
    <s v="Pilar 4"/>
    <x v="1"/>
    <b v="0"/>
    <b v="0"/>
  </r>
  <r>
    <s v="Mercado Libre"/>
    <x v="4"/>
    <s v="Privada"/>
    <s v="No"/>
    <s v="Si"/>
    <s v="Si"/>
    <n v="2009"/>
    <s v="Argentina"/>
    <n v="1.858185367"/>
    <x v="18"/>
    <s v="Si"/>
    <s v="Impacto social "/>
    <s v="Pilar 4"/>
    <x v="1"/>
    <b v="0"/>
    <b v="0"/>
  </r>
  <r>
    <s v="Nestle"/>
    <x v="1"/>
    <s v="Mixta"/>
    <s v="No"/>
    <s v="Si"/>
    <s v="Si"/>
    <n v="1866"/>
    <s v="Suiza"/>
    <n v="2.04446981"/>
    <x v="18"/>
    <s v="Si"/>
    <s v="Impacto social "/>
    <s v="Pilar 4"/>
    <x v="1"/>
    <b v="0"/>
    <b v="0"/>
  </r>
  <r>
    <s v="Oleoducto Central (Ocensa)"/>
    <x v="4"/>
    <s v="Mixta"/>
    <s v="No"/>
    <s v="No"/>
    <s v="No"/>
    <n v="1994"/>
    <s v="Colombia"/>
    <n v="5.975161078"/>
    <x v="18"/>
    <s v="Si"/>
    <s v="Impacto social "/>
    <s v="Pilar 4"/>
    <x v="1"/>
    <b v="0"/>
    <b v="0"/>
  </r>
  <r>
    <s v="Olímpica"/>
    <x v="3"/>
    <s v="Privada"/>
    <s v="Si"/>
    <s v="No"/>
    <s v="No"/>
    <n v="1953"/>
    <s v="Colombia"/>
    <n v="7.129192126"/>
    <x v="18"/>
    <n v="0"/>
    <s v="Impacto social "/>
    <s v="Pilar 4"/>
    <x v="1"/>
    <b v="0"/>
    <b v="0"/>
  </r>
  <r>
    <s v="Pepsico"/>
    <x v="1"/>
    <s v="Pública"/>
    <s v="No"/>
    <s v="Si"/>
    <s v="Si"/>
    <n v="1965"/>
    <s v="Estados Unidos"/>
    <n v="2.097385142"/>
    <x v="18"/>
    <s v="Si"/>
    <s v="Impacto social "/>
    <s v="Pilar 4"/>
    <x v="1"/>
    <b v="0"/>
    <b v="0"/>
  </r>
  <r>
    <s v="Petromil"/>
    <x v="3"/>
    <s v="Privada"/>
    <s v="Si"/>
    <s v="No"/>
    <s v="No"/>
    <n v="1989"/>
    <s v="Colombia"/>
    <n v="3.030538337"/>
    <x v="18"/>
    <n v="0"/>
    <s v="Impacto social "/>
    <s v="Pilar 4"/>
    <x v="1"/>
    <b v="0"/>
    <b v="0"/>
  </r>
  <r>
    <s v="POLLOS EL BUCANERO S.A. (Cargill)"/>
    <x v="1"/>
    <s v="Privada"/>
    <s v="No"/>
    <s v="No"/>
    <s v="Si"/>
    <n v="1986"/>
    <s v="Colombia"/>
    <n v="2.273429636"/>
    <x v="18"/>
    <n v="0"/>
    <s v="Impacto social "/>
    <s v="Pilar 4"/>
    <x v="1"/>
    <b v="0"/>
    <b v="0"/>
  </r>
  <r>
    <s v="Postobón"/>
    <x v="1"/>
    <s v="Privada"/>
    <s v="No"/>
    <s v="No"/>
    <s v="No"/>
    <n v="1904"/>
    <s v="Colombia"/>
    <n v="2.846700531"/>
    <x v="18"/>
    <s v="Si"/>
    <s v="Impacto social "/>
    <s v="Pilar 4"/>
    <x v="1"/>
    <b v="0"/>
    <b v="0"/>
  </r>
  <r>
    <s v="Pricesmart"/>
    <x v="3"/>
    <s v="Privada"/>
    <s v="No"/>
    <s v="Si"/>
    <s v="Si"/>
    <n v="1993"/>
    <s v="Estados Unidos"/>
    <n v="2.360791615"/>
    <x v="18"/>
    <s v="No"/>
    <s v="Impacto social "/>
    <s v="Pilar 4"/>
    <x v="1"/>
    <b v="0"/>
    <b v="0"/>
  </r>
  <r>
    <s v="Primax"/>
    <x v="3"/>
    <s v="Privada"/>
    <s v="No"/>
    <s v="No"/>
    <s v="Si"/>
    <n v="2005"/>
    <s v="Perú"/>
    <n v="10.521119421"/>
    <x v="18"/>
    <s v="Si"/>
    <s v="Impacto social "/>
    <s v="Pilar 4"/>
    <x v="1"/>
    <b v="0"/>
    <b v="0"/>
  </r>
  <r>
    <s v="Productos Familia (Essity)"/>
    <x v="1"/>
    <s v="Privada"/>
    <s v="No"/>
    <s v="No"/>
    <s v="Si"/>
    <n v="1958"/>
    <s v="Colombia"/>
    <n v="2.017259547"/>
    <x v="18"/>
    <s v="Si"/>
    <s v="Impacto social "/>
    <s v="Pilar 4"/>
    <x v="1"/>
    <b v="0"/>
    <b v="0"/>
  </r>
  <r>
    <s v="Promigas"/>
    <x v="4"/>
    <s v="Privada"/>
    <s v="No"/>
    <s v="Si"/>
    <s v="No"/>
    <n v="1974"/>
    <s v="Colombia"/>
    <n v="2.27290385"/>
    <x v="18"/>
    <s v="Si"/>
    <s v="Impacto social "/>
    <s v="Pilar 4"/>
    <x v="1"/>
    <b v="0"/>
    <b v="0"/>
  </r>
  <r>
    <s v="Rappi"/>
    <x v="4"/>
    <s v="Privada"/>
    <s v="No"/>
    <s v="No"/>
    <s v="Si"/>
    <n v="2015"/>
    <s v="Colombia"/>
    <n v="0.703147014"/>
    <x v="18"/>
    <n v="0"/>
    <s v="Impacto social "/>
    <s v="Pilar 4"/>
    <x v="1"/>
    <b v="0"/>
    <b v="0"/>
  </r>
  <r>
    <s v="Reficar"/>
    <x v="1"/>
    <s v="Mixta"/>
    <s v="No"/>
    <s v="No"/>
    <s v="No"/>
    <n v="1956"/>
    <s v="Colombia"/>
    <n v="25.860914507"/>
    <x v="18"/>
    <s v="Si"/>
    <s v="Impacto social "/>
    <s v="Pilar 4"/>
    <x v="1"/>
    <b v="0"/>
    <b v="0"/>
  </r>
  <r>
    <s v="Renault"/>
    <x v="1"/>
    <s v="Mixta"/>
    <s v="No"/>
    <s v="Si"/>
    <s v="Si"/>
    <n v="1898"/>
    <s v="Francia"/>
    <n v="2.426039216"/>
    <x v="18"/>
    <s v="Si"/>
    <s v="Impacto social "/>
    <s v="Pilar 4"/>
    <x v="1"/>
    <b v="0"/>
    <b v="0"/>
  </r>
  <r>
    <s v="Riopaila Castilla"/>
    <x v="1"/>
    <s v="Privada"/>
    <s v="No"/>
    <s v="Si"/>
    <s v="No"/>
    <n v="1998"/>
    <s v="Colombia"/>
    <n v="1.697301486"/>
    <x v="18"/>
    <s v="Si"/>
    <s v="Impacto social "/>
    <s v="Pilar 4"/>
    <x v="1"/>
    <b v="0"/>
    <b v="0"/>
  </r>
  <r>
    <s v="Samsung"/>
    <x v="3"/>
    <s v="Privada"/>
    <s v="Si"/>
    <s v="Si"/>
    <s v="Si"/>
    <n v="1969"/>
    <s v="Corea del Sur"/>
    <n v="3.188315636"/>
    <x v="18"/>
    <s v="Si"/>
    <s v="Impacto social "/>
    <s v="Pilar 4"/>
    <x v="1"/>
    <b v="0"/>
    <b v="0"/>
  </r>
  <r>
    <s v="SierraCol Energy"/>
    <x v="5"/>
    <s v="Privada"/>
    <s v="No"/>
    <s v="No"/>
    <s v="Si"/>
    <n v="2020"/>
    <s v="Islas Caimán / EE.UU"/>
    <n v="1.943851598"/>
    <x v="18"/>
    <s v="Si"/>
    <s v="Impacto social "/>
    <s v="Pilar 4"/>
    <x v="1"/>
    <b v="0"/>
    <b v="0"/>
  </r>
  <r>
    <s v="Sodimac (Homecenter)"/>
    <x v="3"/>
    <s v="Privada"/>
    <s v="No"/>
    <s v="No"/>
    <s v="Si"/>
    <n v="1952"/>
    <s v="Chile"/>
    <n v="5.991097107"/>
    <x v="18"/>
    <s v="Si"/>
    <s v="Impacto social "/>
    <s v="Pilar 4"/>
    <x v="1"/>
    <b v="0"/>
    <b v="0"/>
  </r>
  <r>
    <s v="Sucafina"/>
    <x v="3"/>
    <s v="Privada"/>
    <s v="Si"/>
    <s v="No"/>
    <s v="Si"/>
    <n v="1977"/>
    <s v="Suiza"/>
    <n v="2.002301595"/>
    <x v="18"/>
    <s v="No"/>
    <s v="Impacto social "/>
    <s v="Pilar 4"/>
    <x v="1"/>
    <b v="0"/>
    <b v="0"/>
  </r>
  <r>
    <s v="Sunshine Bouquet"/>
    <x v="0"/>
    <s v="Privada"/>
    <s v="Si"/>
    <s v="No"/>
    <s v="Si"/>
    <n v="1971"/>
    <s v="Estados Unidos"/>
    <n v="2.156747414"/>
    <x v="18"/>
    <n v="0"/>
    <s v="Impacto social "/>
    <s v="Pilar 4"/>
    <x v="1"/>
    <b v="0"/>
    <b v="0"/>
  </r>
  <r>
    <s v="Suramerica Comercial (Dollar City)"/>
    <x v="3"/>
    <s v="Privada"/>
    <s v="No"/>
    <s v="No"/>
    <s v="Si"/>
    <n v="2009"/>
    <s v="El Salvador"/>
    <n v="2.869448009"/>
    <x v="18"/>
    <n v="0"/>
    <s v="Impacto social "/>
    <s v="Pilar 4"/>
    <x v="1"/>
    <b v="0"/>
    <b v="0"/>
  </r>
  <r>
    <s v="Tecnoquimicas"/>
    <x v="3"/>
    <s v="Privada"/>
    <s v="Si"/>
    <s v="No"/>
    <s v="No"/>
    <n v="1934"/>
    <s v="Colombia"/>
    <n v="3.134365769"/>
    <x v="18"/>
    <n v="0"/>
    <s v="Impacto social "/>
    <s v="Pilar 4"/>
    <x v="1"/>
    <b v="0"/>
    <b v="0"/>
  </r>
  <r>
    <s v="Telefónica"/>
    <x v="4"/>
    <s v="Mixta"/>
    <s v="No"/>
    <s v="Si"/>
    <s v="Si"/>
    <n v="1924"/>
    <s v="España"/>
    <n v="6.672179102"/>
    <x v="18"/>
    <s v="Si"/>
    <s v="Impacto social "/>
    <s v="Pilar 4"/>
    <x v="1"/>
    <b v="0"/>
    <b v="0"/>
  </r>
  <r>
    <s v="Teleperformance"/>
    <x v="4"/>
    <s v="Privada"/>
    <s v="No"/>
    <s v="Si"/>
    <s v="Si"/>
    <n v="1910"/>
    <s v="Francia"/>
    <n v="2.655177809"/>
    <x v="18"/>
    <s v="Si"/>
    <s v="Impacto social "/>
    <s v="Pilar 4"/>
    <x v="1"/>
    <b v="0"/>
    <b v="0"/>
  </r>
  <r>
    <s v="Terpel"/>
    <x v="3"/>
    <s v="Privada"/>
    <s v="No"/>
    <s v="Si"/>
    <s v="Si"/>
    <n v="1968"/>
    <s v="Colombia"/>
    <n v="24.752011682"/>
    <x v="18"/>
    <s v="Si"/>
    <s v="Impacto social "/>
    <s v="Pilar 4"/>
    <x v="1"/>
    <b v="0"/>
    <b v="0"/>
  </r>
  <r>
    <s v="Tigo"/>
    <x v="4"/>
    <s v="Mixta"/>
    <s v="No"/>
    <s v="Si"/>
    <s v="Si"/>
    <n v="1979"/>
    <s v="Suecia"/>
    <n v="2.956157691"/>
    <x v="18"/>
    <s v="Si"/>
    <s v="Impacto social "/>
    <s v="Pilar 4"/>
    <x v="1"/>
    <b v="0"/>
    <b v="0"/>
  </r>
  <r>
    <s v="Toyota"/>
    <x v="3"/>
    <s v="Privada"/>
    <s v="No"/>
    <s v="Si"/>
    <s v="Si"/>
    <n v="1937"/>
    <s v="Japón"/>
    <n v="4.02823039"/>
    <x v="18"/>
    <s v="Si"/>
    <s v="Impacto social "/>
    <s v="Pilar 4"/>
    <x v="1"/>
    <b v="0"/>
    <b v="0"/>
  </r>
  <r>
    <s v="Trafigura (Petroleum)"/>
    <x v="3"/>
    <s v="Privada"/>
    <s v="No"/>
    <s v="No"/>
    <s v="Si"/>
    <n v="1993"/>
    <s v="Suiza"/>
    <n v="4.87042346"/>
    <x v="18"/>
    <s v="Si"/>
    <s v="Impacto social "/>
    <s v="Pilar 4"/>
    <x v="1"/>
    <b v="0"/>
    <b v="0"/>
  </r>
  <r>
    <s v="Uniban"/>
    <x v="3"/>
    <s v="Privada"/>
    <s v="No"/>
    <s v="No"/>
    <s v="No"/>
    <n v="1966"/>
    <s v="Colombia"/>
    <n v="2.046166138"/>
    <x v="18"/>
    <s v="No"/>
    <s v="Impacto social "/>
    <s v="Pilar 4"/>
    <x v="1"/>
    <b v="0"/>
    <b v="0"/>
  </r>
  <r>
    <s v="Unilever"/>
    <x v="3"/>
    <s v="Privada"/>
    <s v="No"/>
    <s v="Si"/>
    <s v="Si"/>
    <n v="1929"/>
    <s v="Reino Unido y Países Bajos"/>
    <n v="1.928223518"/>
    <x v="18"/>
    <n v="0"/>
    <s v="Impacto social "/>
    <s v="Pilar 4"/>
    <x v="1"/>
    <b v="0"/>
    <b v="0"/>
  </r>
  <r>
    <s v="Vanti"/>
    <x v="4"/>
    <s v="Privada"/>
    <s v="No"/>
    <s v="No"/>
    <s v="No"/>
    <n v="1987"/>
    <s v="Colombia"/>
    <n v="0"/>
    <x v="18"/>
    <s v="Si"/>
    <s v="Impacto social "/>
    <s v="Pilar 4"/>
    <x v="1"/>
    <b v="0"/>
    <b v="0"/>
  </r>
  <r>
    <s v="Verano energy"/>
    <x v="5"/>
    <s v="Privada"/>
    <s v="No"/>
    <s v="No"/>
    <s v="Si"/>
    <n v="2016"/>
    <s v="Canadá"/>
    <n v="5.483318686"/>
    <x v="18"/>
    <n v="0"/>
    <s v="Impacto social "/>
    <s v="Pilar 4"/>
    <x v="1"/>
    <b v="0"/>
    <b v="0"/>
  </r>
  <r>
    <s v="Yamaha"/>
    <x v="1"/>
    <s v="Privada"/>
    <s v="No"/>
    <s v="Si"/>
    <s v="Si"/>
    <n v="1955"/>
    <s v="Japón"/>
    <n v="1.831377694"/>
    <x v="18"/>
    <s v="Si"/>
    <s v="Impacto social "/>
    <s v="Pilar 4"/>
    <x v="1"/>
    <b v="0"/>
    <b v="0"/>
  </r>
  <r>
    <s v="YARA COLOMBIA S.A."/>
    <x v="1"/>
    <s v="Privada"/>
    <s v="No"/>
    <s v="No"/>
    <s v="Si"/>
    <n v="1993"/>
    <s v="Noruega"/>
    <n v="1.765339992"/>
    <x v="18"/>
    <n v="11.1"/>
    <s v="Impacto social "/>
    <s v="Pilar 4"/>
    <x v="1"/>
    <b v="0"/>
    <b v="0"/>
  </r>
  <r>
    <s v="Aliar"/>
    <x v="0"/>
    <s v="Privada"/>
    <s v="No"/>
    <s v="No"/>
    <s v="No"/>
    <n v="2007"/>
    <s v="Colombia"/>
    <n v="0.978022115"/>
    <x v="19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9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19"/>
    <s v="Si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19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9"/>
    <s v="No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19"/>
    <s v="No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9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9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9"/>
    <s v="No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19"/>
    <s v="Si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9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9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19"/>
    <s v="Si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19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19"/>
    <s v="No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19"/>
    <s v="Si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19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19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9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19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19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19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19"/>
    <s v="Si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19"/>
    <s v="No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19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19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9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19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19"/>
    <s v="Si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19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9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9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19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19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9"/>
    <s v="No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19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9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9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9"/>
    <s v="No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19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9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9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19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19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19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19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19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19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19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19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19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19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19"/>
    <s v="Si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9"/>
    <s v="Si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19"/>
    <s v="No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9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9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19"/>
    <s v="No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19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19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19"/>
    <s v="No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19"/>
    <s v="No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19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19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19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19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19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19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19"/>
    <s v="Si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19"/>
    <s v="Si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19"/>
    <s v="No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19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19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19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9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19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19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19"/>
    <s v="No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9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19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9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9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9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19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9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19"/>
    <s v="Si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19"/>
    <s v="No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9"/>
    <s v="No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19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9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19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9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9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19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19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9"/>
    <s v="No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9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19"/>
    <s v="No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19"/>
    <s v="Si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19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20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20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20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20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20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20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20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20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20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20"/>
    <s v="Si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20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20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20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20"/>
    <s v="No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20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20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20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20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20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20"/>
    <s v="No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20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20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20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20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20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20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20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20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20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20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20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20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20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20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20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20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20"/>
    <s v="No informa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20"/>
    <s v="Si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20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20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20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20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20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20"/>
    <s v="No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20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20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20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20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20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20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20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20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20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20"/>
    <s v="Si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20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20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20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20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20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20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20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20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20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20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20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20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20"/>
    <s v="Si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20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20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20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20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20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20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20"/>
    <s v="No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20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20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20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20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20"/>
    <s v="Si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20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20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20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20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20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20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20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20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20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20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20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20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20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20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20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20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20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20"/>
    <s v="Si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20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20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20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21"/>
    <s v="No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21"/>
    <s v="Si"/>
    <s v="Impacto social "/>
    <s v="Pilar 6"/>
    <x v="1"/>
    <b v="0"/>
    <b v="0"/>
  </r>
  <r>
    <s v="Alpina"/>
    <x v="1"/>
    <s v="Privada"/>
    <s v="No"/>
    <s v="No"/>
    <s v="Si"/>
    <n v="1945"/>
    <s v="Colombia"/>
    <n v="2.176461396"/>
    <x v="21"/>
    <s v="No"/>
    <s v="Impacto social "/>
    <s v="Pilar 6"/>
    <x v="1"/>
    <b v="0"/>
    <b v="0"/>
  </r>
  <r>
    <s v="Amarilo"/>
    <x v="2"/>
    <s v="Privada"/>
    <s v="Si"/>
    <s v="No"/>
    <s v="No"/>
    <n v="1993"/>
    <s v="Colombia"/>
    <n v="2.186301194"/>
    <x v="21"/>
    <s v="No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21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2"/>
    <x v="21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21"/>
    <s v="No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21"/>
    <s v="No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21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"/>
    <x v="21"/>
    <s v="No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21"/>
    <s v="No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21"/>
    <s v="No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"/>
    <x v="21"/>
    <s v="No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8"/>
    <x v="21"/>
    <s v="No"/>
    <s v="Impacto social "/>
    <s v="Pilar 6"/>
    <x v="1"/>
    <b v="0"/>
    <b v="0"/>
  </r>
  <r>
    <s v="Biomax"/>
    <x v="3"/>
    <s v="Privada"/>
    <s v="No"/>
    <s v="No"/>
    <s v="No"/>
    <n v="2004"/>
    <s v="Colombia"/>
    <n v="4.512550305"/>
    <x v="21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"/>
    <x v="21"/>
    <s v="No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1"/>
    <x v="21"/>
    <s v="Si"/>
    <s v="Impacto social "/>
    <s v="Pilar 6"/>
    <x v="1"/>
    <b v="0"/>
    <b v="0"/>
  </r>
  <r>
    <s v="Celsia"/>
    <x v="4"/>
    <s v="Privada"/>
    <s v="No"/>
    <s v="Si"/>
    <s v="Si"/>
    <n v="2001"/>
    <s v="Colombia"/>
    <n v="6.547567046"/>
    <x v="21"/>
    <s v="Si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21"/>
    <s v="No"/>
    <s v="Impacto social "/>
    <s v="Pilar 6"/>
    <x v="1"/>
    <b v="0"/>
    <b v="0"/>
  </r>
  <r>
    <s v="Cencosud"/>
    <x v="3"/>
    <s v="Privada"/>
    <s v="Si"/>
    <s v="Si"/>
    <s v="Si"/>
    <n v="1960"/>
    <s v="Chile"/>
    <n v="4.212866602"/>
    <x v="21"/>
    <n v="0"/>
    <s v="Impacto social "/>
    <s v="Pilar 6"/>
    <x v="1"/>
    <b v="0"/>
    <b v="0"/>
  </r>
  <r>
    <s v="Cenit"/>
    <x v="4"/>
    <s v="Mixta"/>
    <s v="No"/>
    <s v="No"/>
    <s v="No"/>
    <n v="2012"/>
    <s v="Colombia"/>
    <n v="9.97773624"/>
    <x v="21"/>
    <s v="No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"/>
    <x v="21"/>
    <s v="No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6"/>
    <x v="21"/>
    <s v="No"/>
    <s v="Impacto social "/>
    <s v="Pilar 6"/>
    <x v="1"/>
    <b v="0"/>
    <b v="0"/>
  </r>
  <r>
    <s v="CI Eslop"/>
    <x v="3"/>
    <s v="Privada"/>
    <s v="Si"/>
    <s v="No"/>
    <s v="No"/>
    <n v="1997"/>
    <s v="Colombia"/>
    <n v="1.976640973"/>
    <x v="21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9"/>
    <x v="21"/>
    <s v="No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8"/>
    <x v="21"/>
    <s v="No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21"/>
    <s v="No"/>
    <s v="Impacto social "/>
    <s v="Pilar 6"/>
    <x v="1"/>
    <b v="0"/>
    <b v="0"/>
  </r>
  <r>
    <s v="Colombina"/>
    <x v="1"/>
    <s v="Privada"/>
    <s v="Si"/>
    <s v="Si"/>
    <s v="Si"/>
    <n v="1932"/>
    <s v="Colombia"/>
    <n v="2.192826677"/>
    <x v="21"/>
    <s v="No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"/>
    <x v="21"/>
    <s v="No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1"/>
    <x v="21"/>
    <s v="No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21"/>
    <s v="No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21"/>
    <s v="No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"/>
    <x v="21"/>
    <s v="No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"/>
    <x v="21"/>
    <s v="No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21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"/>
    <x v="21"/>
    <s v="No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21"/>
    <s v="No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21"/>
    <s v="Si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21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"/>
    <x v="21"/>
    <s v="Si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21"/>
    <s v="Si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21"/>
    <s v="Si"/>
    <s v="Impacto social "/>
    <s v="Pilar 6"/>
    <x v="1"/>
    <b v="0"/>
    <b v="0"/>
  </r>
  <r>
    <s v="EPM"/>
    <x v="4"/>
    <s v="Pública"/>
    <s v="No"/>
    <s v="No"/>
    <s v="Si"/>
    <n v="1955"/>
    <s v="Colombia"/>
    <n v="20.57447718"/>
    <x v="21"/>
    <s v="No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5"/>
    <x v="21"/>
    <s v="No"/>
    <s v="Impacto social "/>
    <s v="Pilar 6"/>
    <x v="1"/>
    <b v="0"/>
    <b v="0"/>
  </r>
  <r>
    <s v="Esenttia"/>
    <x v="1"/>
    <s v="Mixta"/>
    <s v="No"/>
    <s v="No"/>
    <s v="No"/>
    <n v="1990"/>
    <s v="Colombia"/>
    <n v="2.311463709"/>
    <x v="21"/>
    <s v="No"/>
    <s v="Impacto social "/>
    <s v="Pilar 6"/>
    <x v="1"/>
    <b v="0"/>
    <b v="0"/>
  </r>
  <r>
    <s v="Éxito"/>
    <x v="3"/>
    <s v="Privada"/>
    <s v="No"/>
    <s v="No"/>
    <s v="Si"/>
    <n v="1949"/>
    <s v="Colombia"/>
    <n v="16.077688645"/>
    <x v="21"/>
    <s v="Si"/>
    <s v="Impacto social "/>
    <s v="Pilar 6"/>
    <x v="1"/>
    <b v="0"/>
    <b v="0"/>
  </r>
  <r>
    <s v="Falabella"/>
    <x v="3"/>
    <s v="Privada"/>
    <s v="Si"/>
    <s v="Si"/>
    <s v="Si"/>
    <n v="1889"/>
    <s v="Chile"/>
    <n v="2.307560639"/>
    <x v="21"/>
    <s v="No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6"/>
    <x v="21"/>
    <s v="No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6"/>
    <x v="21"/>
    <s v="No"/>
    <s v="Impacto social "/>
    <s v="Pilar 6"/>
    <x v="1"/>
    <b v="0"/>
    <b v="0"/>
  </r>
  <r>
    <s v="GEB"/>
    <x v="4"/>
    <s v="Mixta"/>
    <s v="No"/>
    <s v="Si"/>
    <s v="Si"/>
    <n v="1896"/>
    <s v="Colombia"/>
    <n v="3.716639484"/>
    <x v="21"/>
    <s v="Si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"/>
    <x v="21"/>
    <s v="No"/>
    <s v="Impacto social "/>
    <s v="Pilar 6"/>
    <x v="1"/>
    <b v="0"/>
    <b v="0"/>
  </r>
  <r>
    <s v="Geopark"/>
    <x v="5"/>
    <s v="Privada"/>
    <s v="No"/>
    <s v="Si"/>
    <s v="Si"/>
    <n v="2002"/>
    <s v="Chile"/>
    <n v="2.420367108"/>
    <x v="21"/>
    <s v="No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6"/>
    <x v="21"/>
    <s v="Si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21"/>
    <s v="Si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9"/>
    <x v="21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21"/>
    <s v="No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21"/>
    <s v="No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5"/>
    <x v="21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8"/>
    <x v="21"/>
    <s v="Si"/>
    <s v="Impacto social "/>
    <s v="Pilar 6"/>
    <x v="1"/>
    <b v="0"/>
    <b v="0"/>
  </r>
  <r>
    <s v="Isagen"/>
    <x v="4"/>
    <s v="Mixta"/>
    <s v="No"/>
    <s v="No"/>
    <s v="No"/>
    <n v="1995"/>
    <s v="Colombia"/>
    <n v="6.13559916"/>
    <x v="21"/>
    <s v="Si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3"/>
    <x v="21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"/>
    <x v="21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"/>
    <x v="21"/>
    <s v="No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5"/>
    <x v="21"/>
    <s v="No"/>
    <s v="Impacto social "/>
    <s v="Pilar 6"/>
    <x v="1"/>
    <b v="0"/>
    <b v="0"/>
  </r>
  <r>
    <s v="Mazda"/>
    <x v="3"/>
    <s v="Privada"/>
    <s v="No"/>
    <s v="Si"/>
    <s v="Si"/>
    <n v="1920"/>
    <s v="Japón"/>
    <n v="1.869141753"/>
    <x v="21"/>
    <s v="No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7"/>
    <x v="21"/>
    <s v="No"/>
    <s v="Impacto social "/>
    <s v="Pilar 6"/>
    <x v="1"/>
    <b v="0"/>
    <b v="0"/>
  </r>
  <r>
    <s v="Nestle"/>
    <x v="1"/>
    <s v="Mixta"/>
    <s v="No"/>
    <s v="Si"/>
    <s v="Si"/>
    <n v="1866"/>
    <s v="Suiza"/>
    <n v="2.04446981"/>
    <x v="21"/>
    <s v="Si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"/>
    <x v="21"/>
    <s v="No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"/>
    <x v="21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2"/>
    <x v="21"/>
    <s v="No"/>
    <s v="Impacto social "/>
    <s v="Pilar 6"/>
    <x v="1"/>
    <b v="0"/>
    <b v="0"/>
  </r>
  <r>
    <s v="Petromil"/>
    <x v="3"/>
    <s v="Privada"/>
    <s v="Si"/>
    <s v="No"/>
    <s v="No"/>
    <n v="1989"/>
    <s v="Colombia"/>
    <n v="3.030538337"/>
    <x v="21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6"/>
    <x v="21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"/>
    <x v="21"/>
    <s v="Si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"/>
    <x v="21"/>
    <s v="No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21"/>
    <s v="No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"/>
    <x v="21"/>
    <s v="No"/>
    <s v="Impacto social "/>
    <s v="Pilar 6"/>
    <x v="1"/>
    <b v="0"/>
    <b v="0"/>
  </r>
  <r>
    <s v="Promigas"/>
    <x v="4"/>
    <s v="Privada"/>
    <s v="No"/>
    <s v="Si"/>
    <s v="No"/>
    <n v="1974"/>
    <s v="Colombia"/>
    <n v="2.27290385"/>
    <x v="21"/>
    <s v="Si"/>
    <s v="Impacto social "/>
    <s v="Pilar 6"/>
    <x v="1"/>
    <b v="0"/>
    <b v="0"/>
  </r>
  <r>
    <s v="Rappi"/>
    <x v="4"/>
    <s v="Privada"/>
    <s v="No"/>
    <s v="No"/>
    <s v="Si"/>
    <n v="2015"/>
    <s v="Colombia"/>
    <n v="0.703147014"/>
    <x v="21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21"/>
    <s v="No"/>
    <s v="Impacto social "/>
    <s v="Pilar 6"/>
    <x v="1"/>
    <b v="0"/>
    <b v="0"/>
  </r>
  <r>
    <s v="Renault"/>
    <x v="1"/>
    <s v="Mixta"/>
    <s v="No"/>
    <s v="Si"/>
    <s v="Si"/>
    <n v="1898"/>
    <s v="Francia"/>
    <n v="2.426039216"/>
    <x v="21"/>
    <s v="No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21"/>
    <s v="Si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21"/>
    <s v="No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21"/>
    <s v="No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7"/>
    <x v="21"/>
    <s v="No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21"/>
    <s v="No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4"/>
    <x v="21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"/>
    <x v="21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21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"/>
    <x v="21"/>
    <s v="No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21"/>
    <s v="No"/>
    <s v="Impacto social "/>
    <s v="Pilar 6"/>
    <x v="1"/>
    <b v="0"/>
    <b v="0"/>
  </r>
  <r>
    <s v="Terpel"/>
    <x v="3"/>
    <s v="Privada"/>
    <s v="No"/>
    <s v="Si"/>
    <s v="Si"/>
    <n v="1968"/>
    <s v="Colombia"/>
    <n v="24.752011682"/>
    <x v="21"/>
    <s v="Si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21"/>
    <s v="No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21"/>
    <s v="No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6"/>
    <x v="21"/>
    <s v="No"/>
    <s v="Impacto social "/>
    <s v="Pilar 6"/>
    <x v="1"/>
    <b v="0"/>
    <b v="0"/>
  </r>
  <r>
    <s v="Uniban"/>
    <x v="3"/>
    <s v="Privada"/>
    <s v="No"/>
    <s v="No"/>
    <s v="No"/>
    <n v="1966"/>
    <s v="Colombia"/>
    <n v="2.046166138"/>
    <x v="21"/>
    <s v="No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21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21"/>
    <s v="No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6"/>
    <x v="21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4"/>
    <x v="21"/>
    <s v="No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2"/>
    <x v="21"/>
    <s v="Si"/>
    <s v="Impacto social "/>
    <s v="Pilar 6"/>
    <x v="1"/>
    <b v="0"/>
    <b v="0"/>
  </r>
  <r>
    <s v="Aliar"/>
    <x v="0"/>
    <s v="Privada"/>
    <s v="No"/>
    <s v="No"/>
    <s v="No"/>
    <n v="2007"/>
    <s v="Colombia"/>
    <n v="0.978022115"/>
    <x v="22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2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22"/>
    <s v="Si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22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22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22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2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22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22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22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22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22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22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22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22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22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22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22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22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22"/>
    <s v="No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22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22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22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22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22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22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22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22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22"/>
    <s v="No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22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22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2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22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22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22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22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22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22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22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22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22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22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22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22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22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22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22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22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22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22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22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22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22"/>
    <s v="No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22"/>
    <s v="No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22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22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22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22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22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22"/>
    <s v="No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22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22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22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22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22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22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22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22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22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22"/>
    <s v="No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22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22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22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22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22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22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22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22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22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22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22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22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2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22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22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22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22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22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22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22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22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22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22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22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22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2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22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22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22"/>
    <s v="No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22"/>
    <s v="No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23"/>
    <n v="1"/>
    <s v="Impacto ambiental"/>
    <s v="Pilar 2"/>
    <x v="2"/>
    <b v="0"/>
    <b v="0"/>
  </r>
  <r>
    <s v="Alimentos Carnicos (Grupo Nutresa)"/>
    <x v="1"/>
    <s v="Privada"/>
    <s v="No"/>
    <s v="Si"/>
    <s v="Si"/>
    <n v="1920"/>
    <s v="Colombia"/>
    <n v="2.844632077"/>
    <x v="23"/>
    <n v="2"/>
    <s v="Impacto ambiental"/>
    <s v="Pilar 2"/>
    <x v="2"/>
    <b v="0"/>
    <b v="0"/>
  </r>
  <r>
    <s v="Alpina"/>
    <x v="1"/>
    <s v="Privada"/>
    <s v="No"/>
    <s v="No"/>
    <s v="Si"/>
    <n v="1945"/>
    <s v="Colombia"/>
    <n v="2.176461396"/>
    <x v="23"/>
    <n v="1"/>
    <s v="Impacto ambiental"/>
    <s v="Pilar 2"/>
    <x v="2"/>
    <b v="0"/>
    <b v="0"/>
  </r>
  <r>
    <s v="Amarilo"/>
    <x v="2"/>
    <s v="Privada"/>
    <s v="Si"/>
    <s v="No"/>
    <s v="No"/>
    <n v="1993"/>
    <s v="Colombia"/>
    <n v="2.186301194"/>
    <x v="23"/>
    <n v="0"/>
    <s v="Impacto ambiental"/>
    <s v="Pilar 2"/>
    <x v="2"/>
    <b v="0"/>
    <b v="0"/>
  </r>
  <r>
    <s v="ARA"/>
    <x v="3"/>
    <s v="Privada"/>
    <s v="No"/>
    <s v="No"/>
    <s v="Si"/>
    <n v="2012"/>
    <s v="Colombia"/>
    <n v="13.831182682"/>
    <x v="23"/>
    <n v="0"/>
    <s v="Impacto ambiental"/>
    <s v="Pilar 2"/>
    <x v="2"/>
    <b v="0"/>
    <b v="0"/>
  </r>
  <r>
    <s v="ARQUITECTURA Y CONCRETO"/>
    <x v="2"/>
    <s v="Privada"/>
    <s v="Si"/>
    <s v="No"/>
    <s v="No"/>
    <n v="1990"/>
    <s v="Colombia"/>
    <n v="0.771428692"/>
    <x v="23"/>
    <n v="0"/>
    <s v="Impacto ambiental"/>
    <s v="Pilar 2"/>
    <x v="2"/>
    <b v="0"/>
    <b v="0"/>
  </r>
  <r>
    <s v="AUTOPISTA RIO MAGDALENA SAS"/>
    <x v="2"/>
    <s v="Privada"/>
    <s v="No"/>
    <s v="No"/>
    <s v="No"/>
    <n v="2014"/>
    <s v="Colombia"/>
    <n v="1.314259836"/>
    <x v="23"/>
    <n v="1"/>
    <s v="Impacto ambiental"/>
    <s v="Pilar 2"/>
    <x v="2"/>
    <b v="0"/>
    <b v="0"/>
  </r>
  <r>
    <s v="Avianca"/>
    <x v="4"/>
    <s v="Privada"/>
    <s v="No"/>
    <s v="No"/>
    <s v="Si"/>
    <n v="1919"/>
    <s v="Colombia"/>
    <n v="15.106042448"/>
    <x v="23"/>
    <n v="1"/>
    <s v="Impacto ambiental"/>
    <s v="Pilar 2"/>
    <x v="2"/>
    <b v="0"/>
    <b v="0"/>
  </r>
  <r>
    <s v="AVICOLA EL MADROÑO SA"/>
    <x v="0"/>
    <s v="Privada"/>
    <s v="No"/>
    <s v="No"/>
    <s v="No"/>
    <n v="1987"/>
    <s v="Colombia"/>
    <n v="0.711210393"/>
    <x v="23"/>
    <n v="0"/>
    <s v="Impacto ambiental"/>
    <s v="Pilar 2"/>
    <x v="2"/>
    <b v="0"/>
    <b v="0"/>
  </r>
  <r>
    <s v="AVSA"/>
    <x v="0"/>
    <s v="Privada"/>
    <s v="Si"/>
    <s v="No"/>
    <s v="No"/>
    <n v="1969"/>
    <s v="Colombia"/>
    <n v="2.423164353"/>
    <x v="23"/>
    <n v="0"/>
    <s v="Impacto ambiental"/>
    <s v="Pilar 2"/>
    <x v="2"/>
    <b v="0"/>
    <b v="0"/>
  </r>
  <r>
    <s v="Banco de Bogotá"/>
    <x v="4"/>
    <s v="Privada"/>
    <s v="No"/>
    <s v="Si"/>
    <s v="No"/>
    <n v="1870"/>
    <s v="Colombia"/>
    <n v="0"/>
    <x v="23"/>
    <n v="2"/>
    <s v="Impacto ambiental"/>
    <s v="Pilar 2"/>
    <x v="2"/>
    <b v="0"/>
    <b v="0"/>
  </r>
  <r>
    <s v="Bancolombia"/>
    <x v="4"/>
    <s v="Privada"/>
    <s v="No"/>
    <s v="Si"/>
    <s v="Si"/>
    <n v="1875"/>
    <s v="Colombia"/>
    <n v="0"/>
    <x v="23"/>
    <n v="2"/>
    <s v="Impacto ambiental"/>
    <s v="Pilar 2"/>
    <x v="2"/>
    <b v="0"/>
    <b v="0"/>
  </r>
  <r>
    <s v="Bavaria (Kopps)"/>
    <x v="1"/>
    <s v="Privada"/>
    <s v="No"/>
    <s v="No"/>
    <s v="Si"/>
    <n v="1889"/>
    <s v="Colombia"/>
    <n v="8.615774351"/>
    <x v="23"/>
    <n v="1"/>
    <s v="Impacto ambiental"/>
    <s v="Pilar 2"/>
    <x v="2"/>
    <b v="0"/>
    <b v="0"/>
  </r>
  <r>
    <s v="BEL STAR S.A."/>
    <x v="1"/>
    <s v="Privada"/>
    <s v="No"/>
    <s v="No"/>
    <s v="Si"/>
    <n v="2000"/>
    <s v="Colombia"/>
    <n v="1.8730508"/>
    <x v="23"/>
    <n v="0"/>
    <s v="Impacto ambiental"/>
    <s v="Pilar 2"/>
    <x v="2"/>
    <b v="0"/>
    <b v="0"/>
  </r>
  <r>
    <s v="Biomax"/>
    <x v="3"/>
    <s v="Privada"/>
    <s v="No"/>
    <s v="No"/>
    <s v="No"/>
    <n v="2004"/>
    <s v="Colombia"/>
    <n v="4.512550305"/>
    <x v="23"/>
    <n v="0"/>
    <s v="Impacto ambiental"/>
    <s v="Pilar 2"/>
    <x v="2"/>
    <b v="0"/>
    <b v="0"/>
  </r>
  <r>
    <s v="C.I Prodeco"/>
    <x v="5"/>
    <s v="Privada"/>
    <s v="No"/>
    <s v="No"/>
    <s v="Si"/>
    <n v="1990"/>
    <s v="Suiza"/>
    <n v="0.895022779"/>
    <x v="23"/>
    <n v="0"/>
    <s v="Impacto ambiental"/>
    <s v="Pilar 2"/>
    <x v="2"/>
    <b v="0"/>
    <b v="0"/>
  </r>
  <r>
    <s v="CARTON DE COLOMBIA S.A. (Smurfit Kappa)"/>
    <x v="1"/>
    <s v="Privada"/>
    <s v="No"/>
    <s v="No"/>
    <s v="Si"/>
    <n v="1944"/>
    <s v="Colombia"/>
    <n v="1.778557861"/>
    <x v="23"/>
    <n v="2"/>
    <s v="Impacto ambiental"/>
    <s v="Pilar 2"/>
    <x v="2"/>
    <b v="0"/>
    <b v="0"/>
  </r>
  <r>
    <s v="Celsia"/>
    <x v="4"/>
    <s v="Privada"/>
    <s v="No"/>
    <s v="Si"/>
    <s v="Si"/>
    <n v="2001"/>
    <s v="Colombia"/>
    <n v="6.547567046"/>
    <x v="23"/>
    <n v="2"/>
    <s v="Impacto ambiental"/>
    <s v="Pilar 2"/>
    <x v="2"/>
    <b v="0"/>
    <b v="0"/>
  </r>
  <r>
    <s v="Cementos Argos"/>
    <x v="1"/>
    <s v="Privada"/>
    <s v="No"/>
    <s v="Si"/>
    <s v="Si"/>
    <n v="1934"/>
    <s v="Colombia"/>
    <n v="1.84479215"/>
    <x v="23"/>
    <n v="2"/>
    <s v="Impacto ambiental"/>
    <s v="Pilar 2"/>
    <x v="2"/>
    <b v="0"/>
    <b v="0"/>
  </r>
  <r>
    <s v="Cencosud"/>
    <x v="3"/>
    <s v="Privada"/>
    <s v="Si"/>
    <s v="Si"/>
    <s v="Si"/>
    <n v="1960"/>
    <s v="Chile"/>
    <n v="4.212866602"/>
    <x v="23"/>
    <n v="0"/>
    <s v="Impacto ambiental"/>
    <s v="Pilar 2"/>
    <x v="2"/>
    <b v="0"/>
    <b v="0"/>
  </r>
  <r>
    <s v="Cenit"/>
    <x v="4"/>
    <s v="Mixta"/>
    <s v="No"/>
    <s v="No"/>
    <s v="No"/>
    <n v="2012"/>
    <s v="Colombia"/>
    <n v="9.97773624"/>
    <x v="23"/>
    <n v="2"/>
    <s v="Impacto ambiental"/>
    <s v="Pilar 2"/>
    <x v="2"/>
    <b v="0"/>
    <b v="0"/>
  </r>
  <r>
    <s v="Cerrejón"/>
    <x v="5"/>
    <s v="Privada"/>
    <s v="No"/>
    <s v="No"/>
    <s v="Si"/>
    <n v="1976"/>
    <s v="Reino Unido / Suiza"/>
    <n v="6.047102083"/>
    <x v="23"/>
    <n v="1"/>
    <s v="Impacto ambiental"/>
    <s v="Pilar 2"/>
    <x v="2"/>
    <b v="0"/>
    <b v="0"/>
  </r>
  <r>
    <s v="Chevron"/>
    <x v="3"/>
    <s v="Privada"/>
    <s v="No"/>
    <s v="No"/>
    <s v="Si"/>
    <n v="1879"/>
    <s v="Estados Unidos"/>
    <n v="5.868986"/>
    <x v="23"/>
    <n v="1"/>
    <s v="Impacto ambiental"/>
    <s v="Pilar 2"/>
    <x v="2"/>
    <b v="0"/>
    <b v="0"/>
  </r>
  <r>
    <s v="CI Eslop"/>
    <x v="3"/>
    <s v="Privada"/>
    <s v="Si"/>
    <s v="No"/>
    <s v="No"/>
    <n v="1997"/>
    <s v="Colombia"/>
    <n v="1.976640973"/>
    <x v="23"/>
    <n v="0"/>
    <s v="Impacto ambiental"/>
    <s v="Pilar 2"/>
    <x v="2"/>
    <b v="0"/>
    <b v="0"/>
  </r>
  <r>
    <s v="Claro"/>
    <x v="4"/>
    <s v="Privada"/>
    <s v="No"/>
    <s v="No"/>
    <s v="Si"/>
    <n v="2003"/>
    <s v="Brasil"/>
    <n v="15.602099799"/>
    <x v="23"/>
    <n v="1"/>
    <s v="Impacto ambiental"/>
    <s v="Pilar 2"/>
    <x v="2"/>
    <b v="0"/>
    <b v="0"/>
  </r>
  <r>
    <s v="Coca Cola- Femsa"/>
    <x v="1"/>
    <s v="Mixta"/>
    <s v="No"/>
    <s v="Si"/>
    <s v="Si"/>
    <n v="1991"/>
    <s v="México"/>
    <n v="5.161404728"/>
    <x v="23"/>
    <n v="2"/>
    <s v="Impacto ambiental"/>
    <s v="Pilar 2"/>
    <x v="2"/>
    <b v="0"/>
    <b v="0"/>
  </r>
  <r>
    <s v="Colgate"/>
    <x v="1"/>
    <s v="Privada"/>
    <s v="No"/>
    <s v="Si"/>
    <s v="Si"/>
    <n v="1806"/>
    <s v="Estados Unidos"/>
    <n v="2.382092359"/>
    <x v="23"/>
    <n v="2"/>
    <s v="Impacto ambiental"/>
    <s v="Pilar 2"/>
    <x v="2"/>
    <b v="0"/>
    <b v="0"/>
  </r>
  <r>
    <s v="Colombina"/>
    <x v="1"/>
    <s v="Privada"/>
    <s v="Si"/>
    <s v="Si"/>
    <s v="Si"/>
    <n v="1932"/>
    <s v="Colombia"/>
    <n v="2.192826677"/>
    <x v="23"/>
    <n v="1"/>
    <s v="Impacto ambiental"/>
    <s v="Pilar 2"/>
    <x v="2"/>
    <b v="0"/>
    <b v="0"/>
  </r>
  <r>
    <s v="Compañía Nacional de Chocolates"/>
    <x v="1"/>
    <s v="Privada"/>
    <s v="No"/>
    <s v="No"/>
    <s v="No"/>
    <n v="1920"/>
    <s v="Colombia"/>
    <n v="1.94339097"/>
    <x v="23"/>
    <n v="1"/>
    <s v="Impacto ambiental"/>
    <s v="Pilar 2"/>
    <x v="2"/>
    <b v="0"/>
    <b v="0"/>
  </r>
  <r>
    <s v="CONCESIONARIA VIAL UNIÓN DEL SUR SAS"/>
    <x v="2"/>
    <s v="Privada"/>
    <s v="No"/>
    <s v="No"/>
    <s v="No"/>
    <n v="2015"/>
    <s v="Colombia"/>
    <n v="0.767621421"/>
    <x v="23"/>
    <n v="0"/>
    <s v="Impacto ambiental"/>
    <s v="Pilar 2"/>
    <x v="2"/>
    <b v="0"/>
    <b v="0"/>
  </r>
  <r>
    <s v="Conconcreto"/>
    <x v="2"/>
    <s v="Privada"/>
    <s v="No"/>
    <s v="Si"/>
    <s v="Si"/>
    <n v="1961"/>
    <s v="Colombia"/>
    <n v="0.498844856"/>
    <x v="23"/>
    <n v="0"/>
    <s v="Impacto ambiental"/>
    <s v="Pilar 2"/>
    <x v="2"/>
    <b v="0"/>
    <b v="0"/>
  </r>
  <r>
    <s v="CONSTRUCCIONES EL CONDOR S.A"/>
    <x v="2"/>
    <s v="Privada"/>
    <s v="No"/>
    <s v="Si"/>
    <s v="Si"/>
    <n v="1979"/>
    <s v="Colombia"/>
    <n v="1.189537155"/>
    <x v="23"/>
    <n v="0"/>
    <s v="Impacto ambiental"/>
    <s v="Pilar 2"/>
    <x v="2"/>
    <b v="0"/>
    <b v="0"/>
  </r>
  <r>
    <s v="CONSTRUCTORA CAPITAL BOGOTA SAS"/>
    <x v="2"/>
    <s v="Privada"/>
    <s v="Si"/>
    <s v="No"/>
    <s v="No"/>
    <n v="2008"/>
    <s v="Colombia"/>
    <n v="1.313282542"/>
    <x v="23"/>
    <n v="0"/>
    <s v="Impacto ambiental"/>
    <s v="Pilar 2"/>
    <x v="2"/>
    <b v="0"/>
    <b v="0"/>
  </r>
  <r>
    <s v="CONSTRUCTORA COLPATRIA  SAS"/>
    <x v="2"/>
    <s v="Privada"/>
    <s v="No"/>
    <s v="No"/>
    <s v="No"/>
    <n v="1977"/>
    <s v="Colombia"/>
    <n v="0.746126685"/>
    <x v="23"/>
    <n v="0"/>
    <s v="Impacto ambiental"/>
    <s v="Pilar 2"/>
    <x v="2"/>
    <b v="0"/>
    <b v="0"/>
  </r>
  <r>
    <s v="Corbeta"/>
    <x v="3"/>
    <s v="Privada"/>
    <s v="Si"/>
    <s v="No"/>
    <s v="No"/>
    <n v="1938"/>
    <s v="Colombia"/>
    <n v="11.88773162"/>
    <x v="23"/>
    <n v="0"/>
    <s v="Impacto ambiental"/>
    <s v="Pilar 2"/>
    <x v="2"/>
    <b v="0"/>
    <b v="0"/>
  </r>
  <r>
    <s v="Cruz Verde"/>
    <x v="3"/>
    <s v="Privada"/>
    <s v="No"/>
    <s v="No"/>
    <s v="Si"/>
    <n v="1984"/>
    <s v="Chile"/>
    <n v="5.511646479"/>
    <x v="23"/>
    <n v="1"/>
    <s v="Impacto ambiental"/>
    <s v="Pilar 2"/>
    <x v="2"/>
    <b v="0"/>
    <b v="0"/>
  </r>
  <r>
    <s v="D1"/>
    <x v="3"/>
    <s v="Privada"/>
    <s v="Si"/>
    <s v="No"/>
    <s v="No"/>
    <n v="2009"/>
    <s v="Colombia"/>
    <n v="19.439396106"/>
    <x v="23"/>
    <n v="0"/>
    <s v="Impacto ambiental"/>
    <s v="Pilar 2"/>
    <x v="2"/>
    <b v="0"/>
    <b v="0"/>
  </r>
  <r>
    <s v="Davivienda"/>
    <x v="4"/>
    <s v="Privada"/>
    <s v="No"/>
    <s v="Si"/>
    <s v="No"/>
    <n v="1972"/>
    <s v="Colombia"/>
    <n v="0"/>
    <x v="23"/>
    <n v="2"/>
    <s v="Impacto ambiental"/>
    <s v="Pilar 2"/>
    <x v="2"/>
    <b v="0"/>
    <b v="0"/>
  </r>
  <r>
    <s v="Distracom"/>
    <x v="3"/>
    <s v="Privada"/>
    <s v="Si"/>
    <s v="No"/>
    <s v="No"/>
    <n v="1997"/>
    <s v="Colombia"/>
    <n v="3.874476933"/>
    <x v="23"/>
    <n v="0"/>
    <s v="Impacto ambiental"/>
    <s v="Pilar 2"/>
    <x v="2"/>
    <b v="0"/>
    <b v="0"/>
  </r>
  <r>
    <s v="Drummond"/>
    <x v="5"/>
    <s v="Privada"/>
    <s v="Si"/>
    <s v="No"/>
    <s v="Si"/>
    <n v="1935"/>
    <s v="Estados Unidos"/>
    <n v="11.495989482"/>
    <x v="23"/>
    <n v="0"/>
    <s v="Impacto ambiental"/>
    <s v="Pilar 2"/>
    <x v="2"/>
    <b v="0"/>
    <b v="0"/>
  </r>
  <r>
    <s v="Ecopetrol"/>
    <x v="5"/>
    <s v="Mixta"/>
    <s v="No"/>
    <s v="Si"/>
    <s v="Si"/>
    <n v="1951"/>
    <s v="Colombia"/>
    <n v="113.923310323"/>
    <x v="23"/>
    <n v="2"/>
    <s v="Impacto ambiental"/>
    <s v="Pilar 2"/>
    <x v="2"/>
    <b v="0"/>
    <b v="0"/>
  </r>
  <r>
    <s v="Emgesa"/>
    <x v="4"/>
    <s v="Mixta"/>
    <s v="No"/>
    <s v="No"/>
    <s v="Si"/>
    <n v="1997"/>
    <s v="Colombia"/>
    <n v="15.780332546"/>
    <x v="23"/>
    <n v="2"/>
    <s v="Impacto ambiental"/>
    <s v="Pilar 2"/>
    <x v="2"/>
    <b v="0"/>
    <b v="0"/>
  </r>
  <r>
    <s v="EPM"/>
    <x v="4"/>
    <s v="Pública"/>
    <s v="No"/>
    <s v="No"/>
    <s v="Si"/>
    <n v="1955"/>
    <s v="Colombia"/>
    <n v="20.57447718"/>
    <x v="23"/>
    <n v="2"/>
    <s v="Impacto ambiental"/>
    <s v="Pilar 2"/>
    <x v="2"/>
    <b v="0"/>
    <b v="0"/>
  </r>
  <r>
    <s v="ES Windows"/>
    <x v="1"/>
    <s v="Privada"/>
    <s v="No"/>
    <s v="No"/>
    <s v="Si"/>
    <n v="1985"/>
    <s v="Estados Unidos"/>
    <n v="2.624920215"/>
    <x v="23"/>
    <n v="0"/>
    <s v="Impacto ambiental"/>
    <s v="Pilar 2"/>
    <x v="2"/>
    <b v="0"/>
    <b v="0"/>
  </r>
  <r>
    <s v="Esenttia"/>
    <x v="1"/>
    <s v="Mixta"/>
    <s v="No"/>
    <s v="No"/>
    <s v="No"/>
    <n v="1990"/>
    <s v="Colombia"/>
    <n v="2.311463709"/>
    <x v="23"/>
    <n v="1"/>
    <s v="Impacto ambiental"/>
    <s v="Pilar 2"/>
    <x v="2"/>
    <b v="0"/>
    <b v="0"/>
  </r>
  <r>
    <s v="Éxito"/>
    <x v="3"/>
    <s v="Privada"/>
    <s v="No"/>
    <s v="No"/>
    <s v="Si"/>
    <n v="1949"/>
    <s v="Colombia"/>
    <n v="16.077688645"/>
    <x v="23"/>
    <n v="2"/>
    <s v="Impacto ambiental"/>
    <s v="Pilar 2"/>
    <x v="2"/>
    <b v="0"/>
    <b v="0"/>
  </r>
  <r>
    <s v="Falabella"/>
    <x v="3"/>
    <s v="Privada"/>
    <s v="Si"/>
    <s v="Si"/>
    <s v="Si"/>
    <n v="1889"/>
    <s v="Chile"/>
    <n v="2.307560639"/>
    <x v="23"/>
    <n v="2"/>
    <s v="Impacto ambiental"/>
    <s v="Pilar 2"/>
    <x v="2"/>
    <b v="0"/>
    <b v="0"/>
  </r>
  <r>
    <s v="Frontera Energy"/>
    <x v="5"/>
    <s v="Privada"/>
    <s v="No"/>
    <s v="Si"/>
    <s v="Si"/>
    <n v="1985"/>
    <s v="Canadá"/>
    <n v="4.250244656"/>
    <x v="23"/>
    <n v="1"/>
    <s v="Impacto ambiental"/>
    <s v="Pilar 2"/>
    <x v="2"/>
    <b v="0"/>
    <b v="0"/>
  </r>
  <r>
    <s v="Gases del Caribe"/>
    <x v="4"/>
    <s v="Privada"/>
    <s v="No"/>
    <s v="Si"/>
    <s v="No"/>
    <n v="1966"/>
    <s v="Colombia"/>
    <n v="2.635568566"/>
    <x v="23"/>
    <n v="1"/>
    <s v="Impacto ambiental"/>
    <s v="Pilar 2"/>
    <x v="2"/>
    <b v="0"/>
    <b v="0"/>
  </r>
  <r>
    <s v="GEB"/>
    <x v="4"/>
    <s v="Mixta"/>
    <s v="No"/>
    <s v="Si"/>
    <s v="Si"/>
    <n v="1896"/>
    <s v="Colombia"/>
    <n v="3.716639484"/>
    <x v="23"/>
    <n v="2"/>
    <s v="Impacto ambiental"/>
    <s v="Pilar 2"/>
    <x v="2"/>
    <b v="0"/>
    <b v="0"/>
  </r>
  <r>
    <s v="General Motors"/>
    <x v="1"/>
    <s v="Pública"/>
    <s v="No"/>
    <s v="Si"/>
    <s v="Si"/>
    <n v="1908"/>
    <s v="Estados Unidos"/>
    <n v="1.212362823"/>
    <x v="23"/>
    <n v="1"/>
    <s v="Impacto ambiental"/>
    <s v="Pilar 2"/>
    <x v="2"/>
    <b v="0"/>
    <b v="0"/>
  </r>
  <r>
    <s v="Geopark"/>
    <x v="5"/>
    <s v="Privada"/>
    <s v="No"/>
    <s v="Si"/>
    <s v="Si"/>
    <n v="2002"/>
    <s v="Chile"/>
    <n v="2.420367108"/>
    <x v="23"/>
    <n v="1"/>
    <s v="Impacto ambiental"/>
    <s v="Pilar 2"/>
    <x v="2"/>
    <b v="0"/>
    <b v="0"/>
  </r>
  <r>
    <s v="Gran Tierra Energy"/>
    <x v="5"/>
    <s v="Privada"/>
    <s v="No"/>
    <s v="Si"/>
    <s v="Si"/>
    <n v="2003"/>
    <s v="Canadá"/>
    <n v="1.321926"/>
    <x v="23"/>
    <n v="0"/>
    <s v="Impacto ambiental"/>
    <s v="Pilar 2"/>
    <x v="2"/>
    <b v="0"/>
    <b v="0"/>
  </r>
  <r>
    <s v="Grupo Bios"/>
    <x v="0"/>
    <s v="Privada"/>
    <s v="No"/>
    <s v="No"/>
    <s v="No"/>
    <n v="1985"/>
    <s v="Colombia"/>
    <n v="0.441609957"/>
    <x v="23"/>
    <n v="0"/>
    <s v="Impacto ambiental"/>
    <s v="Pilar 2"/>
    <x v="2"/>
    <b v="0"/>
    <b v="0"/>
  </r>
  <r>
    <s v="Grupo Diana"/>
    <x v="1"/>
    <s v="Privada"/>
    <s v="Si"/>
    <s v="No"/>
    <s v="No"/>
    <n v="1964"/>
    <s v="Colombia"/>
    <n v="2.485955399"/>
    <x v="23"/>
    <n v="0"/>
    <s v="Impacto ambiental"/>
    <s v="Pilar 2"/>
    <x v="2"/>
    <b v="0"/>
    <b v="0"/>
  </r>
  <r>
    <s v="Haceb"/>
    <x v="1"/>
    <s v="Privada"/>
    <s v="Si"/>
    <s v="No"/>
    <s v="No"/>
    <n v="1940"/>
    <s v="Colombia"/>
    <n v="1.340540112"/>
    <x v="23"/>
    <n v="1"/>
    <s v="Impacto ambiental"/>
    <s v="Pilar 2"/>
    <x v="2"/>
    <b v="0"/>
    <b v="0"/>
  </r>
  <r>
    <s v="Hocol"/>
    <x v="5"/>
    <s v="Privada"/>
    <s v="No"/>
    <s v="No"/>
    <s v="No"/>
    <n v="1956"/>
    <s v="Colombia"/>
    <n v="2.660692144"/>
    <x v="23"/>
    <n v="1"/>
    <s v="Impacto ambiental"/>
    <s v="Pilar 2"/>
    <x v="2"/>
    <b v="0"/>
    <b v="0"/>
  </r>
  <r>
    <s v="INCUBADORA SANTANDER S.A. (Huevos Kikes)"/>
    <x v="0"/>
    <s v="Privada"/>
    <s v="Si"/>
    <s v="No"/>
    <s v="No"/>
    <n v="1962"/>
    <s v="Colombia"/>
    <n v="0.89448845"/>
    <x v="23"/>
    <n v="0"/>
    <s v="Impacto ambiental"/>
    <s v="Pilar 2"/>
    <x v="2"/>
    <b v="0"/>
    <b v="0"/>
  </r>
  <r>
    <s v="ISA"/>
    <x v="4"/>
    <s v="Mixta"/>
    <s v="No"/>
    <s v="Si"/>
    <s v="Si"/>
    <n v="1967"/>
    <s v="Colombia"/>
    <n v="4.130985568"/>
    <x v="23"/>
    <n v="2"/>
    <s v="Impacto ambiental"/>
    <s v="Pilar 2"/>
    <x v="2"/>
    <b v="0"/>
    <b v="0"/>
  </r>
  <r>
    <s v="Isagen"/>
    <x v="4"/>
    <s v="Mixta"/>
    <s v="No"/>
    <s v="No"/>
    <s v="No"/>
    <n v="1995"/>
    <s v="Colombia"/>
    <n v="6.13559916"/>
    <x v="23"/>
    <n v="1"/>
    <s v="Impacto ambiental"/>
    <s v="Pilar 2"/>
    <x v="2"/>
    <b v="0"/>
    <b v="0"/>
  </r>
  <r>
    <s v="ISMOCOL SA"/>
    <x v="2"/>
    <s v="Privada"/>
    <s v="No"/>
    <s v="No"/>
    <s v="Si"/>
    <n v="1989"/>
    <s v="Colombia"/>
    <n v="0.751677383"/>
    <x v="23"/>
    <n v="0"/>
    <s v="Impacto ambiental"/>
    <s v="Pilar 2"/>
    <x v="2"/>
    <b v="0"/>
    <b v="0"/>
  </r>
  <r>
    <s v="Italcol"/>
    <x v="1"/>
    <s v="Privada"/>
    <s v="Si"/>
    <s v="No"/>
    <s v="No"/>
    <n v="1970"/>
    <s v="Colombia"/>
    <n v="3.189145272"/>
    <x v="23"/>
    <n v="0"/>
    <s v="Impacto ambiental"/>
    <s v="Pilar 2"/>
    <x v="2"/>
    <b v="0"/>
    <b v="0"/>
  </r>
  <r>
    <s v="LATAM"/>
    <x v="4"/>
    <s v="Privada"/>
    <s v="No"/>
    <s v="Si"/>
    <s v="Si"/>
    <n v="1929"/>
    <s v="Chile"/>
    <n v="2.328344538"/>
    <x v="23"/>
    <n v="2"/>
    <s v="Impacto ambiental"/>
    <s v="Pilar 2"/>
    <x v="2"/>
    <b v="0"/>
    <b v="0"/>
  </r>
  <r>
    <s v="MARVAL S.A.S."/>
    <x v="2"/>
    <s v="Privada"/>
    <s v="Si"/>
    <s v="No"/>
    <s v="No"/>
    <n v="1976"/>
    <s v="Colombia"/>
    <n v="0.985342945"/>
    <x v="23"/>
    <n v="0"/>
    <s v="Impacto ambiental"/>
    <s v="Pilar 2"/>
    <x v="2"/>
    <b v="0"/>
    <b v="0"/>
  </r>
  <r>
    <s v="Mazda"/>
    <x v="3"/>
    <s v="Privada"/>
    <s v="No"/>
    <s v="Si"/>
    <s v="Si"/>
    <n v="1920"/>
    <s v="Japón"/>
    <n v="1.869141753"/>
    <x v="23"/>
    <n v="2"/>
    <s v="Impacto ambiental"/>
    <s v="Pilar 2"/>
    <x v="2"/>
    <b v="0"/>
    <b v="0"/>
  </r>
  <r>
    <s v="Mercado Libre"/>
    <x v="4"/>
    <s v="Privada"/>
    <s v="No"/>
    <s v="Si"/>
    <s v="Si"/>
    <n v="2009"/>
    <s v="Argentina"/>
    <n v="1.858185367"/>
    <x v="23"/>
    <n v="1"/>
    <s v="Impacto ambiental"/>
    <s v="Pilar 2"/>
    <x v="2"/>
    <b v="0"/>
    <b v="0"/>
  </r>
  <r>
    <s v="Nestle"/>
    <x v="1"/>
    <s v="Mixta"/>
    <s v="No"/>
    <s v="Si"/>
    <s v="Si"/>
    <n v="1866"/>
    <s v="Suiza"/>
    <n v="2.04446981"/>
    <x v="23"/>
    <n v="1"/>
    <s v="Impacto ambiental"/>
    <s v="Pilar 2"/>
    <x v="2"/>
    <b v="0"/>
    <b v="0"/>
  </r>
  <r>
    <s v="Oleoducto Central (Ocensa)"/>
    <x v="4"/>
    <s v="Mixta"/>
    <s v="No"/>
    <s v="No"/>
    <s v="No"/>
    <n v="1994"/>
    <s v="Colombia"/>
    <n v="5.975161078"/>
    <x v="23"/>
    <n v="2"/>
    <s v="Impacto ambiental"/>
    <s v="Pilar 2"/>
    <x v="2"/>
    <b v="0"/>
    <b v="0"/>
  </r>
  <r>
    <s v="Olímpica"/>
    <x v="3"/>
    <s v="Privada"/>
    <s v="Si"/>
    <s v="No"/>
    <s v="No"/>
    <n v="1953"/>
    <s v="Colombia"/>
    <n v="7.129192126"/>
    <x v="23"/>
    <n v="0"/>
    <s v="Impacto ambiental"/>
    <s v="Pilar 2"/>
    <x v="2"/>
    <b v="0"/>
    <b v="0"/>
  </r>
  <r>
    <s v="Pepsico"/>
    <x v="1"/>
    <s v="Pública"/>
    <s v="No"/>
    <s v="Si"/>
    <s v="Si"/>
    <n v="1965"/>
    <s v="Estados Unidos"/>
    <n v="2.097385142"/>
    <x v="23"/>
    <n v="1"/>
    <s v="Impacto ambiental"/>
    <s v="Pilar 2"/>
    <x v="2"/>
    <b v="0"/>
    <b v="0"/>
  </r>
  <r>
    <s v="Petromil"/>
    <x v="3"/>
    <s v="Privada"/>
    <s v="Si"/>
    <s v="No"/>
    <s v="No"/>
    <n v="1989"/>
    <s v="Colombia"/>
    <n v="3.030538337"/>
    <x v="23"/>
    <n v="0"/>
    <s v="Impacto ambiental"/>
    <s v="Pilar 2"/>
    <x v="2"/>
    <b v="0"/>
    <b v="0"/>
  </r>
  <r>
    <s v="POLLOS EL BUCANERO S.A. (Cargill)"/>
    <x v="1"/>
    <s v="Privada"/>
    <s v="No"/>
    <s v="No"/>
    <s v="Si"/>
    <n v="1986"/>
    <s v="Colombia"/>
    <n v="2.273429636"/>
    <x v="23"/>
    <n v="0"/>
    <s v="Impacto ambiental"/>
    <s v="Pilar 2"/>
    <x v="2"/>
    <b v="0"/>
    <b v="0"/>
  </r>
  <r>
    <s v="Postobón"/>
    <x v="1"/>
    <s v="Privada"/>
    <s v="No"/>
    <s v="No"/>
    <s v="No"/>
    <n v="1904"/>
    <s v="Colombia"/>
    <n v="2.846700531"/>
    <x v="23"/>
    <n v="2"/>
    <s v="Impacto ambiental"/>
    <s v="Pilar 2"/>
    <x v="2"/>
    <b v="0"/>
    <b v="0"/>
  </r>
  <r>
    <s v="Pricesmart"/>
    <x v="3"/>
    <s v="Privada"/>
    <s v="No"/>
    <s v="Si"/>
    <s v="Si"/>
    <n v="1993"/>
    <s v="Estados Unidos"/>
    <n v="2.360791615"/>
    <x v="23"/>
    <n v="0"/>
    <s v="Impacto ambiental"/>
    <s v="Pilar 2"/>
    <x v="2"/>
    <b v="0"/>
    <b v="0"/>
  </r>
  <r>
    <s v="Primax"/>
    <x v="3"/>
    <s v="Privada"/>
    <s v="No"/>
    <s v="No"/>
    <s v="Si"/>
    <n v="2005"/>
    <s v="Perú"/>
    <n v="10.521119421"/>
    <x v="23"/>
    <n v="1"/>
    <s v="Impacto ambiental"/>
    <s v="Pilar 2"/>
    <x v="2"/>
    <b v="0"/>
    <b v="0"/>
  </r>
  <r>
    <s v="Productos Familia (Essity)"/>
    <x v="1"/>
    <s v="Privada"/>
    <s v="No"/>
    <s v="No"/>
    <s v="Si"/>
    <n v="1958"/>
    <s v="Colombia"/>
    <n v="2.017259547"/>
    <x v="23"/>
    <n v="2"/>
    <s v="Impacto ambiental"/>
    <s v="Pilar 2"/>
    <x v="2"/>
    <b v="0"/>
    <b v="0"/>
  </r>
  <r>
    <s v="Promigas"/>
    <x v="4"/>
    <s v="Privada"/>
    <s v="No"/>
    <s v="Si"/>
    <s v="No"/>
    <n v="1974"/>
    <s v="Colombia"/>
    <n v="2.27290385"/>
    <x v="23"/>
    <n v="2"/>
    <s v="Impacto ambiental"/>
    <s v="Pilar 2"/>
    <x v="2"/>
    <b v="0"/>
    <b v="0"/>
  </r>
  <r>
    <s v="Rappi"/>
    <x v="4"/>
    <s v="Privada"/>
    <s v="No"/>
    <s v="No"/>
    <s v="Si"/>
    <n v="2015"/>
    <s v="Colombia"/>
    <n v="0.703147014"/>
    <x v="23"/>
    <n v="0"/>
    <s v="Impacto ambiental"/>
    <s v="Pilar 2"/>
    <x v="2"/>
    <b v="0"/>
    <b v="0"/>
  </r>
  <r>
    <s v="Reficar"/>
    <x v="1"/>
    <s v="Mixta"/>
    <s v="No"/>
    <s v="No"/>
    <s v="No"/>
    <n v="1956"/>
    <s v="Colombia"/>
    <n v="25.860914507"/>
    <x v="23"/>
    <n v="1"/>
    <s v="Impacto ambiental"/>
    <s v="Pilar 2"/>
    <x v="2"/>
    <b v="0"/>
    <b v="0"/>
  </r>
  <r>
    <s v="Renault"/>
    <x v="1"/>
    <s v="Mixta"/>
    <s v="No"/>
    <s v="Si"/>
    <s v="Si"/>
    <n v="1898"/>
    <s v="Francia"/>
    <n v="2.426039216"/>
    <x v="23"/>
    <n v="1"/>
    <s v="Impacto ambiental"/>
    <s v="Pilar 2"/>
    <x v="2"/>
    <b v="0"/>
    <b v="0"/>
  </r>
  <r>
    <s v="Riopaila Castilla"/>
    <x v="1"/>
    <s v="Privada"/>
    <s v="No"/>
    <s v="Si"/>
    <s v="No"/>
    <n v="1998"/>
    <s v="Colombia"/>
    <n v="1.697301486"/>
    <x v="23"/>
    <n v="1"/>
    <s v="Impacto ambiental"/>
    <s v="Pilar 2"/>
    <x v="2"/>
    <b v="0"/>
    <b v="0"/>
  </r>
  <r>
    <s v="Samsung"/>
    <x v="3"/>
    <s v="Privada"/>
    <s v="Si"/>
    <s v="Si"/>
    <s v="Si"/>
    <n v="1969"/>
    <s v="Corea del Sur"/>
    <n v="3.188315636"/>
    <x v="23"/>
    <n v="2"/>
    <s v="Impacto ambiental"/>
    <s v="Pilar 2"/>
    <x v="2"/>
    <b v="0"/>
    <b v="0"/>
  </r>
  <r>
    <s v="SierraCol Energy"/>
    <x v="5"/>
    <s v="Privada"/>
    <s v="No"/>
    <s v="No"/>
    <s v="Si"/>
    <n v="2020"/>
    <s v="Islas Caimán / EE.UU"/>
    <n v="1.943851598"/>
    <x v="23"/>
    <n v="2"/>
    <s v="Impacto ambiental"/>
    <s v="Pilar 2"/>
    <x v="2"/>
    <b v="0"/>
    <b v="0"/>
  </r>
  <r>
    <s v="Sodimac (Homecenter)"/>
    <x v="3"/>
    <s v="Privada"/>
    <s v="No"/>
    <s v="No"/>
    <s v="Si"/>
    <n v="1952"/>
    <s v="Chile"/>
    <n v="5.991097107"/>
    <x v="23"/>
    <n v="1"/>
    <s v="Impacto ambiental"/>
    <s v="Pilar 2"/>
    <x v="2"/>
    <b v="0"/>
    <b v="0"/>
  </r>
  <r>
    <s v="Sucafina"/>
    <x v="3"/>
    <s v="Privada"/>
    <s v="Si"/>
    <s v="No"/>
    <s v="Si"/>
    <n v="1977"/>
    <s v="Suiza"/>
    <n v="2.002301595"/>
    <x v="23"/>
    <n v="1"/>
    <s v="Impacto ambiental"/>
    <s v="Pilar 2"/>
    <x v="2"/>
    <b v="0"/>
    <b v="0"/>
  </r>
  <r>
    <s v="Sunshine Bouquet"/>
    <x v="0"/>
    <s v="Privada"/>
    <s v="Si"/>
    <s v="No"/>
    <s v="Si"/>
    <n v="1971"/>
    <s v="Estados Unidos"/>
    <n v="2.156747414"/>
    <x v="23"/>
    <n v="0"/>
    <s v="Impacto ambiental"/>
    <s v="Pilar 2"/>
    <x v="2"/>
    <b v="0"/>
    <b v="0"/>
  </r>
  <r>
    <s v="Suramerica Comercial (Dollar City)"/>
    <x v="3"/>
    <s v="Privada"/>
    <s v="No"/>
    <s v="No"/>
    <s v="Si"/>
    <n v="2009"/>
    <s v="El Salvador"/>
    <n v="2.869448009"/>
    <x v="23"/>
    <n v="0"/>
    <s v="Impacto ambiental"/>
    <s v="Pilar 2"/>
    <x v="2"/>
    <b v="0"/>
    <b v="0"/>
  </r>
  <r>
    <s v="Tecnoquimicas"/>
    <x v="3"/>
    <s v="Privada"/>
    <s v="Si"/>
    <s v="No"/>
    <s v="No"/>
    <n v="1934"/>
    <s v="Colombia"/>
    <n v="3.134365769"/>
    <x v="23"/>
    <n v="0"/>
    <s v="Impacto ambiental"/>
    <s v="Pilar 2"/>
    <x v="2"/>
    <b v="0"/>
    <b v="0"/>
  </r>
  <r>
    <s v="Telefónica"/>
    <x v="4"/>
    <s v="Mixta"/>
    <s v="No"/>
    <s v="Si"/>
    <s v="Si"/>
    <n v="1924"/>
    <s v="España"/>
    <n v="6.672179102"/>
    <x v="23"/>
    <n v="1"/>
    <s v="Impacto ambiental"/>
    <s v="Pilar 2"/>
    <x v="2"/>
    <b v="0"/>
    <b v="0"/>
  </r>
  <r>
    <s v="Teleperformance"/>
    <x v="4"/>
    <s v="Privada"/>
    <s v="No"/>
    <s v="Si"/>
    <s v="Si"/>
    <n v="1910"/>
    <s v="Francia"/>
    <n v="2.655177809"/>
    <x v="23"/>
    <n v="1"/>
    <s v="Impacto ambiental"/>
    <s v="Pilar 2"/>
    <x v="2"/>
    <b v="0"/>
    <b v="0"/>
  </r>
  <r>
    <s v="Terpel"/>
    <x v="3"/>
    <s v="Privada"/>
    <s v="No"/>
    <s v="Si"/>
    <s v="Si"/>
    <n v="1968"/>
    <s v="Colombia"/>
    <n v="24.752011682"/>
    <x v="23"/>
    <n v="2"/>
    <s v="Impacto ambiental"/>
    <s v="Pilar 2"/>
    <x v="2"/>
    <b v="0"/>
    <b v="0"/>
  </r>
  <r>
    <s v="Tigo"/>
    <x v="4"/>
    <s v="Mixta"/>
    <s v="No"/>
    <s v="Si"/>
    <s v="Si"/>
    <n v="1979"/>
    <s v="Suecia"/>
    <n v="2.956157691"/>
    <x v="23"/>
    <n v="0"/>
    <s v="Impacto ambiental"/>
    <s v="Pilar 2"/>
    <x v="2"/>
    <b v="0"/>
    <b v="0"/>
  </r>
  <r>
    <s v="Toyota"/>
    <x v="3"/>
    <s v="Privada"/>
    <s v="No"/>
    <s v="Si"/>
    <s v="Si"/>
    <n v="1937"/>
    <s v="Japón"/>
    <n v="4.02823039"/>
    <x v="23"/>
    <n v="0"/>
    <s v="Impacto ambiental"/>
    <s v="Pilar 2"/>
    <x v="2"/>
    <b v="0"/>
    <b v="0"/>
  </r>
  <r>
    <s v="Trafigura (Petroleum)"/>
    <x v="3"/>
    <s v="Privada"/>
    <s v="No"/>
    <s v="No"/>
    <s v="Si"/>
    <n v="1993"/>
    <s v="Suiza"/>
    <n v="4.87042346"/>
    <x v="23"/>
    <n v="1"/>
    <s v="Impacto ambiental"/>
    <s v="Pilar 2"/>
    <x v="2"/>
    <b v="0"/>
    <b v="0"/>
  </r>
  <r>
    <s v="Uniban"/>
    <x v="3"/>
    <s v="Privada"/>
    <s v="No"/>
    <s v="No"/>
    <s v="No"/>
    <n v="1966"/>
    <s v="Colombia"/>
    <n v="2.046166138"/>
    <x v="23"/>
    <n v="0"/>
    <s v="Impacto ambiental"/>
    <s v="Pilar 2"/>
    <x v="2"/>
    <b v="0"/>
    <b v="0"/>
  </r>
  <r>
    <s v="Unilever"/>
    <x v="3"/>
    <s v="Privada"/>
    <s v="No"/>
    <s v="Si"/>
    <s v="Si"/>
    <n v="1929"/>
    <s v="Reino Unido y Países Bajos"/>
    <n v="1.928223518"/>
    <x v="23"/>
    <n v="0"/>
    <s v="Impacto ambiental"/>
    <s v="Pilar 2"/>
    <x v="2"/>
    <b v="0"/>
    <b v="0"/>
  </r>
  <r>
    <s v="Vanti"/>
    <x v="4"/>
    <s v="Privada"/>
    <s v="No"/>
    <s v="No"/>
    <s v="No"/>
    <n v="1987"/>
    <s v="Colombia"/>
    <n v="0"/>
    <x v="23"/>
    <n v="1"/>
    <s v="Impacto ambiental"/>
    <s v="Pilar 2"/>
    <x v="2"/>
    <b v="0"/>
    <b v="0"/>
  </r>
  <r>
    <s v="Verano energy"/>
    <x v="5"/>
    <s v="Privada"/>
    <s v="No"/>
    <s v="No"/>
    <s v="Si"/>
    <n v="2016"/>
    <s v="Canadá"/>
    <n v="5.483318686"/>
    <x v="23"/>
    <n v="0"/>
    <s v="Impacto ambiental"/>
    <s v="Pilar 2"/>
    <x v="2"/>
    <b v="0"/>
    <b v="0"/>
  </r>
  <r>
    <s v="Yamaha"/>
    <x v="1"/>
    <s v="Privada"/>
    <s v="No"/>
    <s v="Si"/>
    <s v="Si"/>
    <n v="1955"/>
    <s v="Japón"/>
    <n v="1.831377694"/>
    <x v="23"/>
    <n v="0"/>
    <s v="Impacto ambiental"/>
    <s v="Pilar 2"/>
    <x v="2"/>
    <b v="0"/>
    <b v="0"/>
  </r>
  <r>
    <s v="YARA COLOMBIA S.A."/>
    <x v="1"/>
    <s v="Privada"/>
    <s v="No"/>
    <s v="No"/>
    <s v="Si"/>
    <n v="1993"/>
    <s v="Noruega"/>
    <n v="1.765339992"/>
    <x v="23"/>
    <n v="2"/>
    <s v="Impacto ambiental"/>
    <s v="Pilar 2"/>
    <x v="2"/>
    <b v="0"/>
    <b v="0"/>
  </r>
  <r>
    <s v="Aliar"/>
    <x v="0"/>
    <s v="Privada"/>
    <s v="No"/>
    <s v="No"/>
    <s v="No"/>
    <n v="2007"/>
    <s v="Colombia"/>
    <n v="0.978022115"/>
    <x v="24"/>
    <n v="95363.05"/>
    <s v="Impacto ambiental"/>
    <s v="Pilar 2"/>
    <x v="3"/>
    <n v="95363.05"/>
    <n v="95363.05"/>
  </r>
  <r>
    <s v="Alimentos Carnicos (Grupo Nutresa)"/>
    <x v="1"/>
    <s v="Privada"/>
    <s v="No"/>
    <s v="Si"/>
    <s v="Si"/>
    <n v="1920"/>
    <s v="Colombia"/>
    <n v="2.844632077"/>
    <x v="24"/>
    <n v="109100"/>
    <s v="Impacto ambiental"/>
    <s v="Pilar 2"/>
    <x v="3"/>
    <n v="4617615"/>
    <n v="774.6"/>
  </r>
  <r>
    <s v="Alpina"/>
    <x v="1"/>
    <s v="Privada"/>
    <s v="No"/>
    <s v="No"/>
    <s v="Si"/>
    <n v="1945"/>
    <s v="Colombia"/>
    <n v="2.176461396"/>
    <x v="24"/>
    <n v="39175"/>
    <s v="Impacto ambiental"/>
    <s v="Pilar 2"/>
    <x v="3"/>
    <n v="4617615"/>
    <n v="774.6"/>
  </r>
  <r>
    <s v="Amarilo"/>
    <x v="2"/>
    <s v="Privada"/>
    <s v="Si"/>
    <s v="No"/>
    <s v="No"/>
    <n v="1993"/>
    <s v="Colombia"/>
    <n v="2.186301194"/>
    <x v="24"/>
    <n v="9046"/>
    <s v="Impacto ambiental"/>
    <s v="Pilar 2"/>
    <x v="3"/>
    <n v="9046"/>
    <n v="800.92"/>
  </r>
  <r>
    <s v="ARA"/>
    <x v="3"/>
    <s v="Privada"/>
    <s v="No"/>
    <s v="No"/>
    <s v="Si"/>
    <n v="2012"/>
    <s v="Colombia"/>
    <n v="13.831182682"/>
    <x v="24"/>
    <s v="No informa "/>
    <s v="Impacto ambiental"/>
    <s v="Pilar 2"/>
    <x v="3"/>
    <n v="143071.8"/>
    <n v="52.76"/>
  </r>
  <r>
    <s v="ARQUITECTURA Y CONCRETO"/>
    <x v="2"/>
    <s v="Privada"/>
    <s v="Si"/>
    <s v="No"/>
    <s v="No"/>
    <n v="1990"/>
    <s v="Colombia"/>
    <n v="0.771428692"/>
    <x v="24"/>
    <s v="No informa "/>
    <s v="Impacto ambiental"/>
    <s v="Pilar 2"/>
    <x v="3"/>
    <n v="9046"/>
    <n v="800.92"/>
  </r>
  <r>
    <s v="AUTOPISTA RIO MAGDALENA SAS"/>
    <x v="2"/>
    <s v="Privada"/>
    <s v="No"/>
    <s v="No"/>
    <s v="No"/>
    <n v="2014"/>
    <s v="Colombia"/>
    <n v="1.314259836"/>
    <x v="24"/>
    <n v="1783.96"/>
    <s v="Impacto ambiental"/>
    <s v="Pilar 2"/>
    <x v="3"/>
    <n v="9046"/>
    <n v="800.92"/>
  </r>
  <r>
    <s v="Avianca"/>
    <x v="4"/>
    <s v="Privada"/>
    <s v="No"/>
    <s v="No"/>
    <s v="Si"/>
    <n v="1919"/>
    <s v="Colombia"/>
    <n v="15.106042448"/>
    <x v="24"/>
    <n v="4916309.3"/>
    <s v="Impacto ambiental"/>
    <s v="Pilar 2"/>
    <x v="3"/>
    <n v="4916309.3"/>
    <n v="671"/>
  </r>
  <r>
    <s v="AVICOLA EL MADROÑO SA"/>
    <x v="0"/>
    <s v="Privada"/>
    <s v="No"/>
    <s v="No"/>
    <s v="No"/>
    <n v="1987"/>
    <s v="Colombia"/>
    <n v="0.711210393"/>
    <x v="24"/>
    <s v="No informa "/>
    <s v="Impacto ambiental"/>
    <s v="Pilar 2"/>
    <x v="3"/>
    <n v="95363.05"/>
    <n v="95363.05"/>
  </r>
  <r>
    <s v="AVSA"/>
    <x v="0"/>
    <s v="Privada"/>
    <s v="Si"/>
    <s v="No"/>
    <s v="No"/>
    <n v="1969"/>
    <s v="Colombia"/>
    <n v="2.423164353"/>
    <x v="24"/>
    <s v="No informa"/>
    <s v="Impacto ambiental"/>
    <s v="Pilar 2"/>
    <x v="3"/>
    <n v="95363.05"/>
    <n v="95363.05"/>
  </r>
  <r>
    <s v="Banco de Bogotá"/>
    <x v="4"/>
    <s v="Privada"/>
    <s v="No"/>
    <s v="Si"/>
    <s v="No"/>
    <n v="1870"/>
    <s v="Colombia"/>
    <n v="0"/>
    <x v="24"/>
    <n v="1391"/>
    <s v="Impacto ambiental"/>
    <s v="Pilar 2"/>
    <x v="3"/>
    <n v="4916309.3"/>
    <n v="671"/>
  </r>
  <r>
    <s v="Bancolombia"/>
    <x v="4"/>
    <s v="Privada"/>
    <s v="No"/>
    <s v="Si"/>
    <s v="Si"/>
    <n v="1875"/>
    <s v="Colombia"/>
    <n v="0"/>
    <x v="24"/>
    <n v="671.5"/>
    <s v="Impacto ambiental"/>
    <s v="Pilar 2"/>
    <x v="3"/>
    <n v="4916309.3"/>
    <n v="671"/>
  </r>
  <r>
    <s v="Bavaria (Kopps)"/>
    <x v="1"/>
    <s v="Privada"/>
    <s v="No"/>
    <s v="No"/>
    <s v="Si"/>
    <n v="1889"/>
    <s v="Colombia"/>
    <n v="8.615774351"/>
    <x v="24"/>
    <n v="142933"/>
    <s v="Impacto ambiental"/>
    <s v="Pilar 2"/>
    <x v="3"/>
    <n v="4617615"/>
    <n v="774.6"/>
  </r>
  <r>
    <s v="BEL STAR S.A."/>
    <x v="1"/>
    <s v="Privada"/>
    <s v="No"/>
    <s v="No"/>
    <s v="Si"/>
    <n v="2000"/>
    <s v="Colombia"/>
    <n v="1.8730508"/>
    <x v="24"/>
    <n v="774.6"/>
    <s v="Impacto ambiental"/>
    <s v="Pilar 2"/>
    <x v="3"/>
    <n v="4617615"/>
    <n v="774.6"/>
  </r>
  <r>
    <s v="Biomax"/>
    <x v="3"/>
    <s v="Privada"/>
    <s v="No"/>
    <s v="No"/>
    <s v="No"/>
    <n v="2004"/>
    <s v="Colombia"/>
    <n v="4.512550305"/>
    <x v="24"/>
    <s v="No informa "/>
    <s v="Impacto ambiental"/>
    <s v="Pilar 2"/>
    <x v="3"/>
    <n v="143071.8"/>
    <n v="52.76"/>
  </r>
  <r>
    <s v="C.I Prodeco"/>
    <x v="5"/>
    <s v="Privada"/>
    <s v="No"/>
    <s v="No"/>
    <s v="Si"/>
    <n v="1990"/>
    <s v="Suiza"/>
    <n v="0.895022779"/>
    <x v="24"/>
    <s v="No informa"/>
    <s v="Impacto ambiental"/>
    <s v="Pilar 2"/>
    <x v="3"/>
    <n v="11817213"/>
    <n v="182252"/>
  </r>
  <r>
    <s v="CARTON DE COLOMBIA S.A. (Smurfit Kappa)"/>
    <x v="1"/>
    <s v="Privada"/>
    <s v="No"/>
    <s v="No"/>
    <s v="Si"/>
    <n v="1944"/>
    <s v="Colombia"/>
    <n v="1.778557861"/>
    <x v="24"/>
    <s v="No informa "/>
    <s v="Impacto ambiental"/>
    <s v="Pilar 2"/>
    <x v="3"/>
    <n v="4617615"/>
    <n v="774.6"/>
  </r>
  <r>
    <s v="Celsia"/>
    <x v="4"/>
    <s v="Privada"/>
    <s v="No"/>
    <s v="Si"/>
    <s v="Si"/>
    <n v="2001"/>
    <s v="Colombia"/>
    <n v="6.547567046"/>
    <x v="24"/>
    <n v="344413.88"/>
    <s v="Impacto ambiental"/>
    <s v="Pilar 2"/>
    <x v="3"/>
    <n v="4916309.3"/>
    <n v="671"/>
  </r>
  <r>
    <s v="Cementos Argos"/>
    <x v="1"/>
    <s v="Privada"/>
    <s v="No"/>
    <s v="Si"/>
    <s v="Si"/>
    <n v="1934"/>
    <s v="Colombia"/>
    <n v="1.84479215"/>
    <x v="24"/>
    <n v="4617615"/>
    <s v="Impacto ambiental"/>
    <s v="Pilar 2"/>
    <x v="3"/>
    <n v="4617615"/>
    <n v="774.6"/>
  </r>
  <r>
    <s v="Cencosud"/>
    <x v="3"/>
    <s v="Privada"/>
    <s v="Si"/>
    <s v="Si"/>
    <s v="Si"/>
    <n v="1960"/>
    <s v="Chile"/>
    <n v="4.212866602"/>
    <x v="24"/>
    <s v="No informa"/>
    <s v="Impacto ambiental"/>
    <s v="Pilar 2"/>
    <x v="3"/>
    <n v="143071.8"/>
    <n v="52.76"/>
  </r>
  <r>
    <s v="Cenit"/>
    <x v="4"/>
    <s v="Mixta"/>
    <s v="No"/>
    <s v="No"/>
    <s v="No"/>
    <n v="2012"/>
    <s v="Colombia"/>
    <n v="9.97773624"/>
    <x v="24"/>
    <n v="124676.88"/>
    <s v="Impacto ambiental"/>
    <s v="Pilar 2"/>
    <x v="3"/>
    <n v="4916309.3"/>
    <n v="671"/>
  </r>
  <r>
    <s v="Cerrejón"/>
    <x v="5"/>
    <s v="Privada"/>
    <s v="No"/>
    <s v="No"/>
    <s v="Si"/>
    <n v="1976"/>
    <s v="Reino Unido / Suiza"/>
    <n v="6.047102083"/>
    <x v="24"/>
    <s v="No informa"/>
    <s v="Impacto ambiental"/>
    <s v="Pilar 2"/>
    <x v="3"/>
    <n v="11817213"/>
    <n v="182252"/>
  </r>
  <r>
    <s v="Chevron"/>
    <x v="3"/>
    <s v="Privada"/>
    <s v="No"/>
    <s v="No"/>
    <s v="Si"/>
    <n v="1879"/>
    <s v="Estados Unidos"/>
    <n v="5.868986"/>
    <x v="24"/>
    <s v="No informa"/>
    <s v="Impacto ambiental"/>
    <s v="Pilar 2"/>
    <x v="3"/>
    <n v="143071.8"/>
    <n v="52.76"/>
  </r>
  <r>
    <s v="CI Eslop"/>
    <x v="3"/>
    <s v="Privada"/>
    <s v="Si"/>
    <s v="No"/>
    <s v="No"/>
    <n v="1997"/>
    <s v="Colombia"/>
    <n v="1.976640973"/>
    <x v="24"/>
    <s v="No informa "/>
    <s v="Impacto ambiental"/>
    <s v="Pilar 2"/>
    <x v="3"/>
    <n v="143071.8"/>
    <n v="52.76"/>
  </r>
  <r>
    <s v="Claro"/>
    <x v="4"/>
    <s v="Privada"/>
    <s v="No"/>
    <s v="No"/>
    <s v="Si"/>
    <n v="2003"/>
    <s v="Brasil"/>
    <n v="15.602099799"/>
    <x v="24"/>
    <n v="33094"/>
    <s v="Impacto ambiental"/>
    <s v="Pilar 2"/>
    <x v="3"/>
    <n v="4916309.3"/>
    <n v="671"/>
  </r>
  <r>
    <s v="Coca Cola- Femsa"/>
    <x v="1"/>
    <s v="Mixta"/>
    <s v="No"/>
    <s v="Si"/>
    <s v="Si"/>
    <n v="1991"/>
    <s v="México"/>
    <n v="5.161404728"/>
    <x v="24"/>
    <n v="596520"/>
    <s v="Impacto ambiental"/>
    <s v="Pilar 2"/>
    <x v="3"/>
    <n v="4617615"/>
    <n v="774.6"/>
  </r>
  <r>
    <s v="Colgate"/>
    <x v="1"/>
    <s v="Privada"/>
    <s v="No"/>
    <s v="Si"/>
    <s v="Si"/>
    <n v="1806"/>
    <s v="Estados Unidos"/>
    <n v="2.382092359"/>
    <x v="24"/>
    <s v="No informa "/>
    <s v="Impacto ambiental"/>
    <s v="Pilar 2"/>
    <x v="3"/>
    <n v="4617615"/>
    <n v="774.6"/>
  </r>
  <r>
    <s v="Colombina"/>
    <x v="1"/>
    <s v="Privada"/>
    <s v="Si"/>
    <s v="Si"/>
    <s v="Si"/>
    <n v="1932"/>
    <s v="Colombia"/>
    <n v="2.192826677"/>
    <x v="24"/>
    <n v="39015"/>
    <s v="Impacto ambiental"/>
    <s v="Pilar 2"/>
    <x v="3"/>
    <n v="4617615"/>
    <n v="774.6"/>
  </r>
  <r>
    <s v="Compañía Nacional de Chocolates"/>
    <x v="1"/>
    <s v="Privada"/>
    <s v="No"/>
    <s v="No"/>
    <s v="No"/>
    <n v="1920"/>
    <s v="Colombia"/>
    <n v="1.94339097"/>
    <x v="24"/>
    <s v="No informa "/>
    <s v="Impacto ambiental"/>
    <s v="Pilar 2"/>
    <x v="3"/>
    <n v="4617615"/>
    <n v="774.6"/>
  </r>
  <r>
    <s v="CONCESIONARIA VIAL UNIÓN DEL SUR SAS"/>
    <x v="2"/>
    <s v="Privada"/>
    <s v="No"/>
    <s v="No"/>
    <s v="No"/>
    <n v="2015"/>
    <s v="Colombia"/>
    <n v="0.767621421"/>
    <x v="24"/>
    <n v="800.92"/>
    <s v="Impacto ambiental"/>
    <s v="Pilar 2"/>
    <x v="3"/>
    <n v="9046"/>
    <n v="800.92"/>
  </r>
  <r>
    <s v="Conconcreto"/>
    <x v="2"/>
    <s v="Privada"/>
    <s v="No"/>
    <s v="Si"/>
    <s v="Si"/>
    <n v="1961"/>
    <s v="Colombia"/>
    <n v="0.498844856"/>
    <x v="24"/>
    <n v="3082"/>
    <s v="Impacto ambiental"/>
    <s v="Pilar 2"/>
    <x v="3"/>
    <n v="9046"/>
    <n v="800.92"/>
  </r>
  <r>
    <s v="CONSTRUCCIONES EL CONDOR S.A"/>
    <x v="2"/>
    <s v="Privada"/>
    <s v="No"/>
    <s v="Si"/>
    <s v="Si"/>
    <n v="1979"/>
    <s v="Colombia"/>
    <n v="1.189537155"/>
    <x v="24"/>
    <s v="No informa"/>
    <s v="Impacto ambiental"/>
    <s v="Pilar 2"/>
    <x v="3"/>
    <n v="9046"/>
    <n v="800.92"/>
  </r>
  <r>
    <s v="CONSTRUCTORA CAPITAL BOGOTA SAS"/>
    <x v="2"/>
    <s v="Privada"/>
    <s v="Si"/>
    <s v="No"/>
    <s v="No"/>
    <n v="2008"/>
    <s v="Colombia"/>
    <n v="1.313282542"/>
    <x v="24"/>
    <n v="1680"/>
    <s v="Impacto ambiental"/>
    <s v="Pilar 2"/>
    <x v="3"/>
    <n v="9046"/>
    <n v="800.92"/>
  </r>
  <r>
    <s v="CONSTRUCTORA COLPATRIA  SAS"/>
    <x v="2"/>
    <s v="Privada"/>
    <s v="No"/>
    <s v="No"/>
    <s v="No"/>
    <n v="1977"/>
    <s v="Colombia"/>
    <n v="0.746126685"/>
    <x v="24"/>
    <s v="No informa"/>
    <s v="Impacto ambiental"/>
    <s v="Pilar 2"/>
    <x v="3"/>
    <n v="9046"/>
    <n v="800.92"/>
  </r>
  <r>
    <s v="Corbeta"/>
    <x v="3"/>
    <s v="Privada"/>
    <s v="Si"/>
    <s v="No"/>
    <s v="No"/>
    <n v="1938"/>
    <s v="Colombia"/>
    <n v="11.88773162"/>
    <x v="24"/>
    <s v="No informa "/>
    <s v="Impacto ambiental"/>
    <s v="Pilar 2"/>
    <x v="3"/>
    <n v="143071.8"/>
    <n v="52.76"/>
  </r>
  <r>
    <s v="Cruz Verde"/>
    <x v="3"/>
    <s v="Privada"/>
    <s v="No"/>
    <s v="No"/>
    <s v="Si"/>
    <n v="1984"/>
    <s v="Chile"/>
    <n v="5.511646479"/>
    <x v="24"/>
    <n v="899"/>
    <s v="Impacto ambiental"/>
    <s v="Pilar 2"/>
    <x v="3"/>
    <n v="143071.8"/>
    <n v="52.76"/>
  </r>
  <r>
    <s v="D1"/>
    <x v="3"/>
    <s v="Privada"/>
    <s v="Si"/>
    <s v="No"/>
    <s v="No"/>
    <n v="2009"/>
    <s v="Colombia"/>
    <n v="19.439396106"/>
    <x v="24"/>
    <n v="137942"/>
    <s v="Impacto ambiental"/>
    <s v="Pilar 2"/>
    <x v="3"/>
    <n v="143071.8"/>
    <n v="52.76"/>
  </r>
  <r>
    <s v="Davivienda"/>
    <x v="4"/>
    <s v="Privada"/>
    <s v="No"/>
    <s v="Si"/>
    <s v="No"/>
    <n v="1972"/>
    <s v="Colombia"/>
    <n v="0"/>
    <x v="24"/>
    <n v="671"/>
    <s v="Impacto ambiental"/>
    <s v="Pilar 2"/>
    <x v="3"/>
    <n v="4916309.3"/>
    <n v="671"/>
  </r>
  <r>
    <s v="Distracom"/>
    <x v="3"/>
    <s v="Privada"/>
    <s v="Si"/>
    <s v="No"/>
    <s v="No"/>
    <n v="1997"/>
    <s v="Colombia"/>
    <n v="3.874476933"/>
    <x v="24"/>
    <s v="No informa "/>
    <s v="Impacto ambiental"/>
    <s v="Pilar 2"/>
    <x v="3"/>
    <n v="143071.8"/>
    <n v="52.76"/>
  </r>
  <r>
    <s v="Drummond"/>
    <x v="5"/>
    <s v="Privada"/>
    <s v="Si"/>
    <s v="No"/>
    <s v="Si"/>
    <n v="1935"/>
    <s v="Estados Unidos"/>
    <n v="11.495989482"/>
    <x v="24"/>
    <n v="1608021"/>
    <s v="Impacto ambiental"/>
    <s v="Pilar 2"/>
    <x v="3"/>
    <n v="11817213"/>
    <n v="182252"/>
  </r>
  <r>
    <s v="Ecopetrol"/>
    <x v="5"/>
    <s v="Mixta"/>
    <s v="No"/>
    <s v="Si"/>
    <s v="Si"/>
    <n v="1951"/>
    <s v="Colombia"/>
    <n v="113.923310323"/>
    <x v="24"/>
    <n v="11817213"/>
    <s v="Impacto ambiental"/>
    <s v="Pilar 2"/>
    <x v="3"/>
    <n v="11817213"/>
    <n v="182252"/>
  </r>
  <r>
    <s v="Emgesa"/>
    <x v="4"/>
    <s v="Mixta"/>
    <s v="No"/>
    <s v="No"/>
    <s v="Si"/>
    <n v="1997"/>
    <s v="Colombia"/>
    <n v="15.780332546"/>
    <x v="24"/>
    <n v="1049424.92"/>
    <s v="Impacto ambiental"/>
    <s v="Pilar 2"/>
    <x v="3"/>
    <n v="4916309.3"/>
    <n v="671"/>
  </r>
  <r>
    <s v="EPM"/>
    <x v="4"/>
    <s v="Pública"/>
    <s v="No"/>
    <s v="No"/>
    <s v="Si"/>
    <n v="1955"/>
    <s v="Colombia"/>
    <n v="20.57447718"/>
    <x v="24"/>
    <n v="254926.71"/>
    <s v="Impacto ambiental"/>
    <s v="Pilar 2"/>
    <x v="3"/>
    <n v="4916309.3"/>
    <n v="671"/>
  </r>
  <r>
    <s v="ES Windows"/>
    <x v="1"/>
    <s v="Privada"/>
    <s v="No"/>
    <s v="No"/>
    <s v="Si"/>
    <n v="1985"/>
    <s v="Estados Unidos"/>
    <n v="2.624920215"/>
    <x v="24"/>
    <n v="82992"/>
    <s v="Impacto ambiental"/>
    <s v="Pilar 2"/>
    <x v="3"/>
    <n v="4617615"/>
    <n v="774.6"/>
  </r>
  <r>
    <s v="Esenttia"/>
    <x v="1"/>
    <s v="Mixta"/>
    <s v="No"/>
    <s v="No"/>
    <s v="No"/>
    <n v="1990"/>
    <s v="Colombia"/>
    <n v="2.311463709"/>
    <x v="24"/>
    <n v="86688.64"/>
    <s v="Impacto ambiental"/>
    <s v="Pilar 2"/>
    <x v="3"/>
    <n v="4617615"/>
    <n v="774.6"/>
  </r>
  <r>
    <s v="Éxito"/>
    <x v="3"/>
    <s v="Privada"/>
    <s v="No"/>
    <s v="No"/>
    <s v="Si"/>
    <n v="1949"/>
    <s v="Colombia"/>
    <n v="16.077688645"/>
    <x v="24"/>
    <n v="143071.8"/>
    <s v="Impacto ambiental"/>
    <s v="Pilar 2"/>
    <x v="3"/>
    <n v="143071.8"/>
    <n v="52.76"/>
  </r>
  <r>
    <s v="Falabella"/>
    <x v="3"/>
    <s v="Privada"/>
    <s v="Si"/>
    <s v="Si"/>
    <s v="Si"/>
    <n v="1889"/>
    <s v="Chile"/>
    <n v="2.307560639"/>
    <x v="24"/>
    <n v="667"/>
    <s v="Impacto ambiental"/>
    <s v="Pilar 2"/>
    <x v="3"/>
    <n v="143071.8"/>
    <n v="52.76"/>
  </r>
  <r>
    <s v="Frontera Energy"/>
    <x v="5"/>
    <s v="Privada"/>
    <s v="No"/>
    <s v="Si"/>
    <s v="Si"/>
    <n v="1985"/>
    <s v="Canadá"/>
    <n v="4.250244656"/>
    <x v="24"/>
    <n v="696271"/>
    <s v="Impacto ambiental"/>
    <s v="Pilar 2"/>
    <x v="3"/>
    <n v="11817213"/>
    <n v="182252"/>
  </r>
  <r>
    <s v="Gases del Caribe"/>
    <x v="4"/>
    <s v="Privada"/>
    <s v="No"/>
    <s v="Si"/>
    <s v="No"/>
    <n v="1966"/>
    <s v="Colombia"/>
    <n v="2.635568566"/>
    <x v="24"/>
    <n v="29192"/>
    <s v="Impacto ambiental"/>
    <s v="Pilar 2"/>
    <x v="3"/>
    <n v="4916309.3"/>
    <n v="671"/>
  </r>
  <r>
    <s v="GEB"/>
    <x v="4"/>
    <s v="Mixta"/>
    <s v="No"/>
    <s v="Si"/>
    <s v="Si"/>
    <n v="1896"/>
    <s v="Colombia"/>
    <n v="3.716639484"/>
    <x v="24"/>
    <n v="302265"/>
    <s v="Impacto ambiental"/>
    <s v="Pilar 2"/>
    <x v="3"/>
    <n v="4916309.3"/>
    <n v="671"/>
  </r>
  <r>
    <s v="General Motors"/>
    <x v="1"/>
    <s v="Pública"/>
    <s v="No"/>
    <s v="Si"/>
    <s v="Si"/>
    <n v="1908"/>
    <s v="Estados Unidos"/>
    <n v="1.212362823"/>
    <x v="24"/>
    <s v="No informa "/>
    <s v="Impacto ambiental"/>
    <s v="Pilar 2"/>
    <x v="3"/>
    <n v="4617615"/>
    <n v="774.6"/>
  </r>
  <r>
    <s v="Geopark"/>
    <x v="5"/>
    <s v="Privada"/>
    <s v="No"/>
    <s v="Si"/>
    <s v="Si"/>
    <n v="2002"/>
    <s v="Chile"/>
    <n v="2.420367108"/>
    <x v="24"/>
    <n v="182252"/>
    <s v="Impacto ambiental"/>
    <s v="Pilar 2"/>
    <x v="3"/>
    <n v="11817213"/>
    <n v="182252"/>
  </r>
  <r>
    <s v="Gran Tierra Energy"/>
    <x v="5"/>
    <s v="Privada"/>
    <s v="No"/>
    <s v="Si"/>
    <s v="Si"/>
    <n v="2003"/>
    <s v="Canadá"/>
    <n v="1.321926"/>
    <x v="24"/>
    <n v="496969"/>
    <s v="Impacto ambiental"/>
    <s v="Pilar 2"/>
    <x v="3"/>
    <n v="11817213"/>
    <n v="182252"/>
  </r>
  <r>
    <s v="Grupo Bios"/>
    <x v="0"/>
    <s v="Privada"/>
    <s v="No"/>
    <s v="No"/>
    <s v="No"/>
    <n v="1985"/>
    <s v="Colombia"/>
    <n v="0.441609957"/>
    <x v="24"/>
    <s v="No informa"/>
    <s v="Impacto ambiental"/>
    <s v="Pilar 2"/>
    <x v="3"/>
    <n v="95363.05"/>
    <n v="95363.05"/>
  </r>
  <r>
    <s v="Grupo Diana"/>
    <x v="1"/>
    <s v="Privada"/>
    <s v="Si"/>
    <s v="No"/>
    <s v="No"/>
    <n v="1964"/>
    <s v="Colombia"/>
    <n v="2.485955399"/>
    <x v="24"/>
    <s v="No informa "/>
    <s v="Impacto ambiental"/>
    <s v="Pilar 2"/>
    <x v="3"/>
    <n v="4617615"/>
    <n v="774.6"/>
  </r>
  <r>
    <s v="Haceb"/>
    <x v="1"/>
    <s v="Privada"/>
    <s v="Si"/>
    <s v="No"/>
    <s v="No"/>
    <n v="1940"/>
    <s v="Colombia"/>
    <n v="1.340540112"/>
    <x v="24"/>
    <n v="4788"/>
    <s v="Impacto ambiental"/>
    <s v="Pilar 2"/>
    <x v="3"/>
    <n v="4617615"/>
    <n v="774.6"/>
  </r>
  <r>
    <s v="Hocol"/>
    <x v="5"/>
    <s v="Privada"/>
    <s v="No"/>
    <s v="No"/>
    <s v="No"/>
    <n v="1956"/>
    <s v="Colombia"/>
    <n v="2.660692144"/>
    <x v="24"/>
    <n v="295548"/>
    <s v="Impacto ambiental"/>
    <s v="Pilar 2"/>
    <x v="3"/>
    <n v="11817213"/>
    <n v="182252"/>
  </r>
  <r>
    <s v="INCUBADORA SANTANDER S.A. (Huevos Kikes)"/>
    <x v="0"/>
    <s v="Privada"/>
    <s v="Si"/>
    <s v="No"/>
    <s v="No"/>
    <n v="1962"/>
    <s v="Colombia"/>
    <n v="0.89448845"/>
    <x v="24"/>
    <s v="No informa "/>
    <s v="Impacto ambiental"/>
    <s v="Pilar 2"/>
    <x v="3"/>
    <n v="95363.05"/>
    <n v="95363.05"/>
  </r>
  <r>
    <s v="ISA"/>
    <x v="4"/>
    <s v="Mixta"/>
    <s v="No"/>
    <s v="Si"/>
    <s v="Si"/>
    <n v="1967"/>
    <s v="Colombia"/>
    <n v="4.130985568"/>
    <x v="24"/>
    <n v="18796"/>
    <s v="Impacto ambiental"/>
    <s v="Pilar 2"/>
    <x v="3"/>
    <n v="4916309.3"/>
    <n v="671"/>
  </r>
  <r>
    <s v="Isagen"/>
    <x v="4"/>
    <s v="Mixta"/>
    <s v="No"/>
    <s v="No"/>
    <s v="No"/>
    <n v="1995"/>
    <s v="Colombia"/>
    <n v="6.13559916"/>
    <x v="24"/>
    <n v="1502"/>
    <s v="Impacto ambiental"/>
    <s v="Pilar 2"/>
    <x v="3"/>
    <n v="4916309.3"/>
    <n v="671"/>
  </r>
  <r>
    <s v="ISMOCOL SA"/>
    <x v="2"/>
    <s v="Privada"/>
    <s v="No"/>
    <s v="No"/>
    <s v="Si"/>
    <n v="1989"/>
    <s v="Colombia"/>
    <n v="0.751677383"/>
    <x v="24"/>
    <s v="No informa "/>
    <s v="Impacto ambiental"/>
    <s v="Pilar 2"/>
    <x v="3"/>
    <n v="9046"/>
    <n v="800.92"/>
  </r>
  <r>
    <s v="Italcol"/>
    <x v="1"/>
    <s v="Privada"/>
    <s v="Si"/>
    <s v="No"/>
    <s v="No"/>
    <n v="1970"/>
    <s v="Colombia"/>
    <n v="3.189145272"/>
    <x v="24"/>
    <s v="No informa "/>
    <s v="Impacto ambiental"/>
    <s v="Pilar 2"/>
    <x v="3"/>
    <n v="4617615"/>
    <n v="774.6"/>
  </r>
  <r>
    <s v="LATAM"/>
    <x v="4"/>
    <s v="Privada"/>
    <s v="No"/>
    <s v="Si"/>
    <s v="Si"/>
    <n v="1929"/>
    <s v="Chile"/>
    <n v="2.328344538"/>
    <x v="24"/>
    <s v="No informa"/>
    <s v="Impacto ambiental"/>
    <s v="Pilar 2"/>
    <x v="3"/>
    <n v="4916309.3"/>
    <n v="671"/>
  </r>
  <r>
    <s v="MARVAL S.A.S."/>
    <x v="2"/>
    <s v="Privada"/>
    <s v="Si"/>
    <s v="No"/>
    <s v="No"/>
    <n v="1976"/>
    <s v="Colombia"/>
    <n v="0.985342945"/>
    <x v="24"/>
    <s v="No informa"/>
    <s v="Impacto ambiental"/>
    <s v="Pilar 2"/>
    <x v="3"/>
    <n v="9046"/>
    <n v="800.92"/>
  </r>
  <r>
    <s v="Mazda"/>
    <x v="3"/>
    <s v="Privada"/>
    <s v="No"/>
    <s v="Si"/>
    <s v="Si"/>
    <n v="1920"/>
    <s v="Japón"/>
    <n v="1.869141753"/>
    <x v="24"/>
    <s v="No informa"/>
    <s v="Impacto ambiental"/>
    <s v="Pilar 2"/>
    <x v="3"/>
    <n v="143071.8"/>
    <n v="52.76"/>
  </r>
  <r>
    <s v="Mercado Libre"/>
    <x v="4"/>
    <s v="Privada"/>
    <s v="No"/>
    <s v="Si"/>
    <s v="Si"/>
    <n v="2009"/>
    <s v="Argentina"/>
    <n v="1.858185367"/>
    <x v="24"/>
    <n v="7112"/>
    <s v="Impacto ambiental"/>
    <s v="Pilar 2"/>
    <x v="3"/>
    <n v="4916309.3"/>
    <n v="671"/>
  </r>
  <r>
    <s v="Nestle"/>
    <x v="1"/>
    <s v="Mixta"/>
    <s v="No"/>
    <s v="Si"/>
    <s v="Si"/>
    <n v="1866"/>
    <s v="Suiza"/>
    <n v="2.04446981"/>
    <x v="24"/>
    <s v="No informa "/>
    <s v="Impacto ambiental"/>
    <s v="Pilar 2"/>
    <x v="3"/>
    <n v="4617615"/>
    <n v="774.6"/>
  </r>
  <r>
    <s v="Oleoducto Central (Ocensa)"/>
    <x v="4"/>
    <s v="Mixta"/>
    <s v="No"/>
    <s v="No"/>
    <s v="No"/>
    <n v="1994"/>
    <s v="Colombia"/>
    <n v="5.975161078"/>
    <x v="24"/>
    <n v="329176"/>
    <s v="Impacto ambiental"/>
    <s v="Pilar 2"/>
    <x v="3"/>
    <n v="4916309.3"/>
    <n v="671"/>
  </r>
  <r>
    <s v="Olímpica"/>
    <x v="3"/>
    <s v="Privada"/>
    <s v="Si"/>
    <s v="No"/>
    <s v="No"/>
    <n v="1953"/>
    <s v="Colombia"/>
    <n v="7.129192126"/>
    <x v="24"/>
    <s v="No informa "/>
    <s v="Impacto ambiental"/>
    <s v="Pilar 2"/>
    <x v="3"/>
    <n v="143071.8"/>
    <n v="52.76"/>
  </r>
  <r>
    <s v="Pepsico"/>
    <x v="1"/>
    <s v="Pública"/>
    <s v="No"/>
    <s v="Si"/>
    <s v="Si"/>
    <n v="1965"/>
    <s v="Estados Unidos"/>
    <n v="2.097385142"/>
    <x v="24"/>
    <s v="No informa "/>
    <s v="Impacto ambiental"/>
    <s v="Pilar 2"/>
    <x v="3"/>
    <n v="4617615"/>
    <n v="774.6"/>
  </r>
  <r>
    <s v="Petromil"/>
    <x v="3"/>
    <s v="Privada"/>
    <s v="Si"/>
    <s v="No"/>
    <s v="No"/>
    <n v="1989"/>
    <s v="Colombia"/>
    <n v="3.030538337"/>
    <x v="24"/>
    <s v="No informa "/>
    <s v="Impacto ambiental"/>
    <s v="Pilar 2"/>
    <x v="3"/>
    <n v="143071.8"/>
    <n v="52.76"/>
  </r>
  <r>
    <s v="POLLOS EL BUCANERO S.A. (Cargill)"/>
    <x v="1"/>
    <s v="Privada"/>
    <s v="No"/>
    <s v="No"/>
    <s v="Si"/>
    <n v="1986"/>
    <s v="Colombia"/>
    <n v="2.273429636"/>
    <x v="24"/>
    <s v="No informa "/>
    <s v="Impacto ambiental"/>
    <s v="Pilar 2"/>
    <x v="3"/>
    <n v="4617615"/>
    <n v="774.6"/>
  </r>
  <r>
    <s v="Postobón"/>
    <x v="1"/>
    <s v="Privada"/>
    <s v="No"/>
    <s v="No"/>
    <s v="No"/>
    <n v="1904"/>
    <s v="Colombia"/>
    <n v="2.846700531"/>
    <x v="24"/>
    <n v="54423.1"/>
    <s v="Impacto ambiental"/>
    <s v="Pilar 2"/>
    <x v="3"/>
    <n v="4617615"/>
    <n v="774.6"/>
  </r>
  <r>
    <s v="Pricesmart"/>
    <x v="3"/>
    <s v="Privada"/>
    <s v="No"/>
    <s v="Si"/>
    <s v="Si"/>
    <n v="1993"/>
    <s v="Estados Unidos"/>
    <n v="2.360791615"/>
    <x v="24"/>
    <n v="89.705"/>
    <s v="Impacto ambiental"/>
    <s v="Pilar 2"/>
    <x v="3"/>
    <n v="143071.8"/>
    <n v="52.76"/>
  </r>
  <r>
    <s v="Primax"/>
    <x v="3"/>
    <s v="Privada"/>
    <s v="No"/>
    <s v="No"/>
    <s v="Si"/>
    <n v="2005"/>
    <s v="Perú"/>
    <n v="10.521119421"/>
    <x v="24"/>
    <n v="57.42"/>
    <s v="Impacto ambiental"/>
    <s v="Pilar 2"/>
    <x v="3"/>
    <n v="143071.8"/>
    <n v="52.76"/>
  </r>
  <r>
    <s v="Productos Familia (Essity)"/>
    <x v="1"/>
    <s v="Privada"/>
    <s v="No"/>
    <s v="No"/>
    <s v="Si"/>
    <n v="1958"/>
    <s v="Colombia"/>
    <n v="2.017259547"/>
    <x v="24"/>
    <s v="No informa "/>
    <s v="Impacto ambiental"/>
    <s v="Pilar 2"/>
    <x v="3"/>
    <n v="4617615"/>
    <n v="774.6"/>
  </r>
  <r>
    <s v="Promigas"/>
    <x v="4"/>
    <s v="Privada"/>
    <s v="No"/>
    <s v="Si"/>
    <s v="No"/>
    <n v="1974"/>
    <s v="Colombia"/>
    <n v="2.27290385"/>
    <x v="24"/>
    <n v="176717"/>
    <s v="Impacto ambiental"/>
    <s v="Pilar 2"/>
    <x v="3"/>
    <n v="4916309.3"/>
    <n v="671"/>
  </r>
  <r>
    <s v="Rappi"/>
    <x v="4"/>
    <s v="Privada"/>
    <s v="No"/>
    <s v="No"/>
    <s v="Si"/>
    <n v="2015"/>
    <s v="Colombia"/>
    <n v="0.703147014"/>
    <x v="24"/>
    <s v="No informa"/>
    <s v="Impacto ambiental"/>
    <s v="Pilar 2"/>
    <x v="3"/>
    <n v="4916309.3"/>
    <n v="671"/>
  </r>
  <r>
    <s v="Reficar"/>
    <x v="1"/>
    <s v="Mixta"/>
    <s v="No"/>
    <s v="No"/>
    <s v="No"/>
    <n v="1956"/>
    <s v="Colombia"/>
    <n v="25.860914507"/>
    <x v="24"/>
    <s v="No informa "/>
    <s v="Impacto ambiental"/>
    <s v="Pilar 2"/>
    <x v="3"/>
    <n v="4617615"/>
    <n v="774.6"/>
  </r>
  <r>
    <s v="Renault"/>
    <x v="1"/>
    <s v="Mixta"/>
    <s v="No"/>
    <s v="Si"/>
    <s v="Si"/>
    <n v="1898"/>
    <s v="Francia"/>
    <n v="2.426039216"/>
    <x v="24"/>
    <n v="2323"/>
    <s v="Impacto ambiental"/>
    <s v="Pilar 2"/>
    <x v="3"/>
    <n v="4617615"/>
    <n v="774.6"/>
  </r>
  <r>
    <s v="Riopaila Castilla"/>
    <x v="1"/>
    <s v="Privada"/>
    <s v="No"/>
    <s v="Si"/>
    <s v="No"/>
    <n v="1998"/>
    <s v="Colombia"/>
    <n v="1.697301486"/>
    <x v="24"/>
    <n v="151234"/>
    <s v="Impacto ambiental"/>
    <s v="Pilar 2"/>
    <x v="3"/>
    <n v="4617615"/>
    <n v="774.6"/>
  </r>
  <r>
    <s v="Samsung"/>
    <x v="3"/>
    <s v="Privada"/>
    <s v="Si"/>
    <s v="Si"/>
    <s v="Si"/>
    <n v="1969"/>
    <s v="Corea del Sur"/>
    <n v="3.188315636"/>
    <x v="24"/>
    <s v="No informa"/>
    <s v="Impacto ambiental"/>
    <s v="Pilar 2"/>
    <x v="3"/>
    <n v="143071.8"/>
    <n v="52.76"/>
  </r>
  <r>
    <s v="SierraCol Energy"/>
    <x v="5"/>
    <s v="Privada"/>
    <s v="No"/>
    <s v="No"/>
    <s v="Si"/>
    <n v="2020"/>
    <s v="Islas Caimán / EE.UU"/>
    <n v="1.943851598"/>
    <x v="24"/>
    <n v="239000"/>
    <s v="Impacto ambiental"/>
    <s v="Pilar 2"/>
    <x v="3"/>
    <n v="11817213"/>
    <n v="182252"/>
  </r>
  <r>
    <s v="Sodimac (Homecenter)"/>
    <x v="3"/>
    <s v="Privada"/>
    <s v="No"/>
    <s v="No"/>
    <s v="Si"/>
    <n v="1952"/>
    <s v="Chile"/>
    <n v="5.991097107"/>
    <x v="24"/>
    <n v="961.48"/>
    <s v="Impacto ambiental"/>
    <s v="Pilar 2"/>
    <x v="3"/>
    <n v="143071.8"/>
    <n v="52.76"/>
  </r>
  <r>
    <s v="Sucafina"/>
    <x v="3"/>
    <s v="Privada"/>
    <s v="Si"/>
    <s v="No"/>
    <s v="Si"/>
    <n v="1977"/>
    <s v="Suiza"/>
    <n v="2.002301595"/>
    <x v="24"/>
    <s v="No informa"/>
    <s v="Impacto ambiental"/>
    <s v="Pilar 2"/>
    <x v="3"/>
    <n v="143071.8"/>
    <n v="52.76"/>
  </r>
  <r>
    <s v="Sunshine Bouquet"/>
    <x v="0"/>
    <s v="Privada"/>
    <s v="Si"/>
    <s v="No"/>
    <s v="Si"/>
    <n v="1971"/>
    <s v="Estados Unidos"/>
    <n v="2.156747414"/>
    <x v="24"/>
    <s v="No informa "/>
    <s v="Impacto ambiental"/>
    <s v="Pilar 2"/>
    <x v="3"/>
    <n v="95363.05"/>
    <n v="95363.05"/>
  </r>
  <r>
    <s v="Suramerica Comercial (Dollar City)"/>
    <x v="3"/>
    <s v="Privada"/>
    <s v="No"/>
    <s v="No"/>
    <s v="Si"/>
    <n v="2009"/>
    <s v="El Salvador"/>
    <n v="2.869448009"/>
    <x v="24"/>
    <s v="No informa "/>
    <s v="Impacto ambiental"/>
    <s v="Pilar 2"/>
    <x v="3"/>
    <n v="143071.8"/>
    <n v="52.76"/>
  </r>
  <r>
    <s v="Tecnoquimicas"/>
    <x v="3"/>
    <s v="Privada"/>
    <s v="Si"/>
    <s v="No"/>
    <s v="No"/>
    <n v="1934"/>
    <s v="Colombia"/>
    <n v="3.134365769"/>
    <x v="24"/>
    <s v="No informa "/>
    <s v="Impacto ambiental"/>
    <s v="Pilar 2"/>
    <x v="3"/>
    <n v="143071.8"/>
    <n v="52.76"/>
  </r>
  <r>
    <s v="Telefónica"/>
    <x v="4"/>
    <s v="Mixta"/>
    <s v="No"/>
    <s v="Si"/>
    <s v="Si"/>
    <n v="1924"/>
    <s v="España"/>
    <n v="6.672179102"/>
    <x v="24"/>
    <n v="10406"/>
    <s v="Impacto ambiental"/>
    <s v="Pilar 2"/>
    <x v="3"/>
    <n v="4916309.3"/>
    <n v="671"/>
  </r>
  <r>
    <s v="Teleperformance"/>
    <x v="4"/>
    <s v="Privada"/>
    <s v="No"/>
    <s v="Si"/>
    <s v="Si"/>
    <n v="1910"/>
    <s v="Francia"/>
    <n v="2.655177809"/>
    <x v="24"/>
    <n v="1150.7"/>
    <s v="Impacto ambiental"/>
    <s v="Pilar 2"/>
    <x v="3"/>
    <n v="4916309.3"/>
    <n v="671"/>
  </r>
  <r>
    <s v="Terpel"/>
    <x v="3"/>
    <s v="Privada"/>
    <s v="No"/>
    <s v="Si"/>
    <s v="Si"/>
    <n v="1968"/>
    <s v="Colombia"/>
    <n v="24.752011682"/>
    <x v="24"/>
    <n v="83823.41"/>
    <s v="Impacto ambiental"/>
    <s v="Pilar 2"/>
    <x v="3"/>
    <n v="143071.8"/>
    <n v="52.76"/>
  </r>
  <r>
    <s v="Tigo"/>
    <x v="4"/>
    <s v="Mixta"/>
    <s v="No"/>
    <s v="Si"/>
    <s v="Si"/>
    <n v="1979"/>
    <s v="Suecia"/>
    <n v="2.956157691"/>
    <x v="24"/>
    <n v="2820"/>
    <s v="Impacto ambiental"/>
    <s v="Pilar 2"/>
    <x v="3"/>
    <n v="4916309.3"/>
    <n v="671"/>
  </r>
  <r>
    <s v="Toyota"/>
    <x v="3"/>
    <s v="Privada"/>
    <s v="No"/>
    <s v="Si"/>
    <s v="Si"/>
    <n v="1937"/>
    <s v="Japón"/>
    <n v="4.02823039"/>
    <x v="24"/>
    <n v="52.76"/>
    <s v="Impacto ambiental"/>
    <s v="Pilar 2"/>
    <x v="3"/>
    <n v="143071.8"/>
    <n v="52.76"/>
  </r>
  <r>
    <s v="Trafigura (Petroleum)"/>
    <x v="3"/>
    <s v="Privada"/>
    <s v="No"/>
    <s v="No"/>
    <s v="Si"/>
    <n v="1993"/>
    <s v="Suiza"/>
    <n v="4.87042346"/>
    <x v="24"/>
    <s v="No informa"/>
    <s v="Impacto ambiental"/>
    <s v="Pilar 2"/>
    <x v="3"/>
    <n v="143071.8"/>
    <n v="52.76"/>
  </r>
  <r>
    <s v="Uniban"/>
    <x v="3"/>
    <s v="Privada"/>
    <s v="No"/>
    <s v="No"/>
    <s v="No"/>
    <n v="1966"/>
    <s v="Colombia"/>
    <n v="2.046166138"/>
    <x v="24"/>
    <n v="8791"/>
    <s v="Impacto ambiental"/>
    <s v="Pilar 2"/>
    <x v="3"/>
    <n v="143071.8"/>
    <n v="52.76"/>
  </r>
  <r>
    <s v="Unilever"/>
    <x v="3"/>
    <s v="Privada"/>
    <s v="No"/>
    <s v="Si"/>
    <s v="Si"/>
    <n v="1929"/>
    <s v="Reino Unido y Países Bajos"/>
    <n v="1.928223518"/>
    <x v="24"/>
    <s v="No informa "/>
    <s v="Impacto ambiental"/>
    <s v="Pilar 2"/>
    <x v="3"/>
    <n v="143071.8"/>
    <n v="52.76"/>
  </r>
  <r>
    <s v="Vanti"/>
    <x v="4"/>
    <s v="Privada"/>
    <s v="No"/>
    <s v="No"/>
    <s v="No"/>
    <n v="1987"/>
    <s v="Colombia"/>
    <n v="0"/>
    <x v="24"/>
    <n v="114027"/>
    <s v="Impacto ambiental"/>
    <s v="Pilar 2"/>
    <x v="3"/>
    <n v="4916309.3"/>
    <n v="671"/>
  </r>
  <r>
    <s v="Verano energy"/>
    <x v="5"/>
    <s v="Privada"/>
    <s v="No"/>
    <s v="No"/>
    <s v="Si"/>
    <n v="2016"/>
    <s v="Canadá"/>
    <n v="5.483318686"/>
    <x v="24"/>
    <s v="No informa "/>
    <s v="Impacto ambiental"/>
    <s v="Pilar 2"/>
    <x v="3"/>
    <n v="11817213"/>
    <n v="182252"/>
  </r>
  <r>
    <s v="Yamaha"/>
    <x v="1"/>
    <s v="Privada"/>
    <s v="No"/>
    <s v="Si"/>
    <s v="Si"/>
    <n v="1955"/>
    <s v="Japón"/>
    <n v="1.831377694"/>
    <x v="24"/>
    <s v="No informa "/>
    <s v="Impacto ambiental"/>
    <s v="Pilar 2"/>
    <x v="3"/>
    <n v="4617615"/>
    <n v="774.6"/>
  </r>
  <r>
    <s v="YARA COLOMBIA S.A."/>
    <x v="1"/>
    <s v="Privada"/>
    <s v="No"/>
    <s v="No"/>
    <s v="Si"/>
    <n v="1993"/>
    <s v="Noruega"/>
    <n v="1.765339992"/>
    <x v="24"/>
    <s v="No informa "/>
    <s v="Impacto ambiental"/>
    <s v="Pilar 2"/>
    <x v="3"/>
    <n v="4617615"/>
    <n v="774.6"/>
  </r>
  <r>
    <s v="Aliar"/>
    <x v="0"/>
    <s v="Privada"/>
    <s v="No"/>
    <s v="No"/>
    <s v="No"/>
    <n v="2007"/>
    <s v="Colombia"/>
    <n v="0.978022115"/>
    <x v="25"/>
    <s v="No informa"/>
    <s v="Impacto ambiental"/>
    <s v="Pilar 2"/>
    <x v="3"/>
    <n v="0"/>
    <n v="0"/>
  </r>
  <r>
    <s v="Alimentos Carnicos (Grupo Nutresa)"/>
    <x v="1"/>
    <s v="Privada"/>
    <s v="No"/>
    <s v="Si"/>
    <s v="Si"/>
    <n v="1920"/>
    <s v="Colombia"/>
    <n v="2.844632077"/>
    <x v="25"/>
    <n v="56848"/>
    <s v="Impacto ambiental"/>
    <s v="Pilar 2"/>
    <x v="3"/>
    <n v="72055"/>
    <n v="0"/>
  </r>
  <r>
    <s v="Alpina"/>
    <x v="1"/>
    <s v="Privada"/>
    <s v="No"/>
    <s v="No"/>
    <s v="Si"/>
    <n v="1945"/>
    <s v="Colombia"/>
    <n v="2.176461396"/>
    <x v="25"/>
    <n v="7448"/>
    <s v="Impacto ambiental"/>
    <s v="Pilar 2"/>
    <x v="3"/>
    <n v="72055"/>
    <n v="0"/>
  </r>
  <r>
    <s v="Amarilo"/>
    <x v="2"/>
    <s v="Privada"/>
    <s v="Si"/>
    <s v="No"/>
    <s v="No"/>
    <n v="1993"/>
    <s v="Colombia"/>
    <n v="2.186301194"/>
    <x v="25"/>
    <n v="531"/>
    <s v="Impacto ambiental"/>
    <s v="Pilar 2"/>
    <x v="3"/>
    <n v="531"/>
    <n v="123.4"/>
  </r>
  <r>
    <s v="ARA"/>
    <x v="3"/>
    <s v="Privada"/>
    <s v="No"/>
    <s v="No"/>
    <s v="Si"/>
    <n v="2012"/>
    <s v="Colombia"/>
    <n v="13.831182682"/>
    <x v="25"/>
    <s v="No informa "/>
    <s v="Impacto ambiental"/>
    <s v="Pilar 2"/>
    <x v="3"/>
    <n v="75077.4"/>
    <n v="21.97"/>
  </r>
  <r>
    <s v="ARQUITECTURA Y CONCRETO"/>
    <x v="2"/>
    <s v="Privada"/>
    <s v="Si"/>
    <s v="No"/>
    <s v="No"/>
    <n v="1990"/>
    <s v="Colombia"/>
    <n v="0.771428692"/>
    <x v="25"/>
    <s v="No informa "/>
    <s v="Impacto ambiental"/>
    <s v="Pilar 2"/>
    <x v="3"/>
    <n v="531"/>
    <n v="123.4"/>
  </r>
  <r>
    <s v="AUTOPISTA RIO MAGDALENA SAS"/>
    <x v="2"/>
    <s v="Privada"/>
    <s v="No"/>
    <s v="No"/>
    <s v="No"/>
    <n v="2014"/>
    <s v="Colombia"/>
    <n v="1.314259836"/>
    <x v="25"/>
    <n v="123.4"/>
    <s v="Impacto ambiental"/>
    <s v="Pilar 2"/>
    <x v="3"/>
    <n v="531"/>
    <n v="123.4"/>
  </r>
  <r>
    <s v="Avianca"/>
    <x v="4"/>
    <s v="Privada"/>
    <s v="No"/>
    <s v="No"/>
    <s v="Si"/>
    <n v="1919"/>
    <s v="Colombia"/>
    <n v="15.106042448"/>
    <x v="25"/>
    <n v="3376"/>
    <s v="Impacto ambiental"/>
    <s v="Pilar 2"/>
    <x v="3"/>
    <n v="113301.89"/>
    <n v="593"/>
  </r>
  <r>
    <s v="AVICOLA EL MADROÑO SA"/>
    <x v="0"/>
    <s v="Privada"/>
    <s v="No"/>
    <s v="No"/>
    <s v="No"/>
    <n v="1987"/>
    <s v="Colombia"/>
    <n v="0.711210393"/>
    <x v="25"/>
    <s v="No informa "/>
    <s v="Impacto ambiental"/>
    <s v="Pilar 2"/>
    <x v="3"/>
    <n v="0"/>
    <n v="0"/>
  </r>
  <r>
    <s v="AVSA"/>
    <x v="0"/>
    <s v="Privada"/>
    <s v="Si"/>
    <s v="No"/>
    <s v="No"/>
    <n v="1969"/>
    <s v="Colombia"/>
    <n v="2.423164353"/>
    <x v="25"/>
    <s v="No informa"/>
    <s v="Impacto ambiental"/>
    <s v="Pilar 2"/>
    <x v="3"/>
    <n v="0"/>
    <n v="0"/>
  </r>
  <r>
    <s v="Banco de Bogotá"/>
    <x v="4"/>
    <s v="Privada"/>
    <s v="No"/>
    <s v="Si"/>
    <s v="No"/>
    <n v="1870"/>
    <s v="Colombia"/>
    <n v="0"/>
    <x v="25"/>
    <n v="3564"/>
    <s v="Impacto ambiental"/>
    <s v="Pilar 2"/>
    <x v="3"/>
    <n v="113301.89"/>
    <n v="593"/>
  </r>
  <r>
    <s v="Bancolombia"/>
    <x v="4"/>
    <s v="Privada"/>
    <s v="No"/>
    <s v="Si"/>
    <s v="Si"/>
    <n v="1875"/>
    <s v="Colombia"/>
    <n v="0"/>
    <x v="25"/>
    <n v="13200.82"/>
    <s v="Impacto ambiental"/>
    <s v="Pilar 2"/>
    <x v="3"/>
    <n v="113301.89"/>
    <n v="593"/>
  </r>
  <r>
    <s v="Bavaria (Kopps)"/>
    <x v="1"/>
    <s v="Privada"/>
    <s v="No"/>
    <s v="No"/>
    <s v="Si"/>
    <n v="1889"/>
    <s v="Colombia"/>
    <n v="8.615774351"/>
    <x v="25"/>
    <n v="0"/>
    <s v="Impacto ambiental"/>
    <s v="Pilar 2"/>
    <x v="3"/>
    <n v="72055"/>
    <n v="0"/>
  </r>
  <r>
    <s v="BEL STAR S.A."/>
    <x v="1"/>
    <s v="Privada"/>
    <s v="No"/>
    <s v="No"/>
    <s v="Si"/>
    <n v="2000"/>
    <s v="Colombia"/>
    <n v="1.8730508"/>
    <x v="25"/>
    <n v="0"/>
    <s v="Impacto ambiental"/>
    <s v="Pilar 2"/>
    <x v="3"/>
    <n v="72055"/>
    <n v="0"/>
  </r>
  <r>
    <s v="Biomax"/>
    <x v="3"/>
    <s v="Privada"/>
    <s v="No"/>
    <s v="No"/>
    <s v="No"/>
    <n v="2004"/>
    <s v="Colombia"/>
    <n v="4.512550305"/>
    <x v="25"/>
    <s v="No informa "/>
    <s v="Impacto ambiental"/>
    <s v="Pilar 2"/>
    <x v="3"/>
    <n v="75077.4"/>
    <n v="21.97"/>
  </r>
  <r>
    <s v="C.I Prodeco"/>
    <x v="5"/>
    <s v="Privada"/>
    <s v="No"/>
    <s v="No"/>
    <s v="Si"/>
    <n v="1990"/>
    <s v="Suiza"/>
    <n v="0.895022779"/>
    <x v="25"/>
    <s v="No informa"/>
    <s v="Impacto ambiental"/>
    <s v="Pilar 2"/>
    <x v="3"/>
    <n v="859892"/>
    <n v="17590"/>
  </r>
  <r>
    <s v="CARTON DE COLOMBIA S.A. (Smurfit Kappa)"/>
    <x v="1"/>
    <s v="Privada"/>
    <s v="No"/>
    <s v="No"/>
    <s v="Si"/>
    <n v="1944"/>
    <s v="Colombia"/>
    <n v="1.778557861"/>
    <x v="25"/>
    <s v="No informa "/>
    <s v="Impacto ambiental"/>
    <s v="Pilar 2"/>
    <x v="3"/>
    <n v="72055"/>
    <n v="0"/>
  </r>
  <r>
    <s v="Celsia"/>
    <x v="4"/>
    <s v="Privada"/>
    <s v="No"/>
    <s v="Si"/>
    <s v="Si"/>
    <n v="2001"/>
    <s v="Colombia"/>
    <n v="6.547567046"/>
    <x v="25"/>
    <n v="108148.15"/>
    <s v="Impacto ambiental"/>
    <s v="Pilar 2"/>
    <x v="3"/>
    <n v="113301.89"/>
    <n v="593"/>
  </r>
  <r>
    <s v="Cementos Argos"/>
    <x v="1"/>
    <s v="Privada"/>
    <s v="No"/>
    <s v="Si"/>
    <s v="Si"/>
    <n v="1934"/>
    <s v="Colombia"/>
    <n v="1.84479215"/>
    <x v="25"/>
    <n v="72055"/>
    <s v="Impacto ambiental"/>
    <s v="Pilar 2"/>
    <x v="3"/>
    <n v="72055"/>
    <n v="0"/>
  </r>
  <r>
    <s v="Cencosud"/>
    <x v="3"/>
    <s v="Privada"/>
    <s v="Si"/>
    <s v="Si"/>
    <s v="Si"/>
    <n v="1960"/>
    <s v="Chile"/>
    <n v="4.212866602"/>
    <x v="25"/>
    <s v="No informa"/>
    <s v="Impacto ambiental"/>
    <s v="Pilar 2"/>
    <x v="3"/>
    <n v="75077.4"/>
    <n v="21.97"/>
  </r>
  <r>
    <s v="Cenit"/>
    <x v="4"/>
    <s v="Mixta"/>
    <s v="No"/>
    <s v="No"/>
    <s v="No"/>
    <n v="2012"/>
    <s v="Colombia"/>
    <n v="9.97773624"/>
    <x v="25"/>
    <n v="86306.29"/>
    <s v="Impacto ambiental"/>
    <s v="Pilar 2"/>
    <x v="3"/>
    <n v="113301.89"/>
    <n v="593"/>
  </r>
  <r>
    <s v="Cerrejón"/>
    <x v="5"/>
    <s v="Privada"/>
    <s v="No"/>
    <s v="No"/>
    <s v="Si"/>
    <n v="1976"/>
    <s v="Reino Unido / Suiza"/>
    <n v="6.047102083"/>
    <x v="25"/>
    <s v="No informa"/>
    <s v="Impacto ambiental"/>
    <s v="Pilar 2"/>
    <x v="3"/>
    <n v="859892"/>
    <n v="17590"/>
  </r>
  <r>
    <s v="Chevron"/>
    <x v="3"/>
    <s v="Privada"/>
    <s v="No"/>
    <s v="No"/>
    <s v="Si"/>
    <n v="1879"/>
    <s v="Estados Unidos"/>
    <n v="5.868986"/>
    <x v="25"/>
    <s v="No informa"/>
    <s v="Impacto ambiental"/>
    <s v="Pilar 2"/>
    <x v="3"/>
    <n v="75077.4"/>
    <n v="21.97"/>
  </r>
  <r>
    <s v="CI Eslop"/>
    <x v="3"/>
    <s v="Privada"/>
    <s v="Si"/>
    <s v="No"/>
    <s v="No"/>
    <n v="1997"/>
    <s v="Colombia"/>
    <n v="1.976640973"/>
    <x v="25"/>
    <s v="No informa "/>
    <s v="Impacto ambiental"/>
    <s v="Pilar 2"/>
    <x v="3"/>
    <n v="75077.4"/>
    <n v="21.97"/>
  </r>
  <r>
    <s v="Claro"/>
    <x v="4"/>
    <s v="Privada"/>
    <s v="No"/>
    <s v="No"/>
    <s v="Si"/>
    <n v="2003"/>
    <s v="Brasil"/>
    <n v="15.602099799"/>
    <x v="25"/>
    <n v="20902"/>
    <s v="Impacto ambiental"/>
    <s v="Pilar 2"/>
    <x v="3"/>
    <n v="113301.89"/>
    <n v="593"/>
  </r>
  <r>
    <s v="Coca Cola- Femsa"/>
    <x v="1"/>
    <s v="Mixta"/>
    <s v="No"/>
    <s v="Si"/>
    <s v="Si"/>
    <n v="1991"/>
    <s v="México"/>
    <n v="5.161404728"/>
    <x v="25"/>
    <n v="25930"/>
    <s v="Impacto ambiental"/>
    <s v="Pilar 2"/>
    <x v="3"/>
    <n v="72055"/>
    <n v="0"/>
  </r>
  <r>
    <s v="Colgate"/>
    <x v="1"/>
    <s v="Privada"/>
    <s v="No"/>
    <s v="Si"/>
    <s v="Si"/>
    <n v="1806"/>
    <s v="Estados Unidos"/>
    <n v="2.382092359"/>
    <x v="25"/>
    <s v="No informa "/>
    <s v="Impacto ambiental"/>
    <s v="Pilar 2"/>
    <x v="3"/>
    <n v="72055"/>
    <n v="0"/>
  </r>
  <r>
    <s v="Colombina"/>
    <x v="1"/>
    <s v="Privada"/>
    <s v="Si"/>
    <s v="Si"/>
    <s v="Si"/>
    <n v="1932"/>
    <s v="Colombia"/>
    <n v="2.192826677"/>
    <x v="25"/>
    <n v="2948"/>
    <s v="Impacto ambiental"/>
    <s v="Pilar 2"/>
    <x v="3"/>
    <n v="72055"/>
    <n v="0"/>
  </r>
  <r>
    <s v="Compañía Nacional de Chocolates"/>
    <x v="1"/>
    <s v="Privada"/>
    <s v="No"/>
    <s v="No"/>
    <s v="No"/>
    <n v="1920"/>
    <s v="Colombia"/>
    <n v="1.94339097"/>
    <x v="25"/>
    <s v="No informa "/>
    <s v="Impacto ambiental"/>
    <s v="Pilar 2"/>
    <x v="3"/>
    <n v="72055"/>
    <n v="0"/>
  </r>
  <r>
    <s v="CONCESIONARIA VIAL UNIÓN DEL SUR SAS"/>
    <x v="2"/>
    <s v="Privada"/>
    <s v="No"/>
    <s v="No"/>
    <s v="No"/>
    <n v="2015"/>
    <s v="Colombia"/>
    <n v="0.767621421"/>
    <x v="25"/>
    <s v="No informa"/>
    <s v="Impacto ambiental"/>
    <s v="Pilar 2"/>
    <x v="3"/>
    <n v="531"/>
    <n v="123.4"/>
  </r>
  <r>
    <s v="Conconcreto"/>
    <x v="2"/>
    <s v="Privada"/>
    <s v="No"/>
    <s v="Si"/>
    <s v="Si"/>
    <n v="1961"/>
    <s v="Colombia"/>
    <n v="0.498844856"/>
    <x v="25"/>
    <n v="178.9"/>
    <s v="Impacto ambiental"/>
    <s v="Pilar 2"/>
    <x v="3"/>
    <n v="531"/>
    <n v="123.4"/>
  </r>
  <r>
    <s v="CONSTRUCCIONES EL CONDOR S.A"/>
    <x v="2"/>
    <s v="Privada"/>
    <s v="No"/>
    <s v="Si"/>
    <s v="Si"/>
    <n v="1979"/>
    <s v="Colombia"/>
    <n v="1.189537155"/>
    <x v="25"/>
    <s v="No informa"/>
    <s v="Impacto ambiental"/>
    <s v="Pilar 2"/>
    <x v="3"/>
    <n v="531"/>
    <n v="123.4"/>
  </r>
  <r>
    <s v="CONSTRUCTORA CAPITAL BOGOTA SAS"/>
    <x v="2"/>
    <s v="Privada"/>
    <s v="Si"/>
    <s v="No"/>
    <s v="No"/>
    <n v="2008"/>
    <s v="Colombia"/>
    <n v="1.313282542"/>
    <x v="25"/>
    <n v="421"/>
    <s v="Impacto ambiental"/>
    <s v="Pilar 2"/>
    <x v="3"/>
    <n v="531"/>
    <n v="123.4"/>
  </r>
  <r>
    <s v="CONSTRUCTORA COLPATRIA  SAS"/>
    <x v="2"/>
    <s v="Privada"/>
    <s v="No"/>
    <s v="No"/>
    <s v="No"/>
    <n v="1977"/>
    <s v="Colombia"/>
    <n v="0.746126685"/>
    <x v="25"/>
    <s v="No informa"/>
    <s v="Impacto ambiental"/>
    <s v="Pilar 2"/>
    <x v="3"/>
    <n v="531"/>
    <n v="123.4"/>
  </r>
  <r>
    <s v="Corbeta"/>
    <x v="3"/>
    <s v="Privada"/>
    <s v="Si"/>
    <s v="No"/>
    <s v="No"/>
    <n v="1938"/>
    <s v="Colombia"/>
    <n v="11.88773162"/>
    <x v="25"/>
    <s v="No informa "/>
    <s v="Impacto ambiental"/>
    <s v="Pilar 2"/>
    <x v="3"/>
    <n v="75077.4"/>
    <n v="21.97"/>
  </r>
  <r>
    <s v="Cruz Verde"/>
    <x v="3"/>
    <s v="Privada"/>
    <s v="No"/>
    <s v="No"/>
    <s v="Si"/>
    <n v="1984"/>
    <s v="Chile"/>
    <n v="5.511646479"/>
    <x v="25"/>
    <n v="2325"/>
    <s v="Impacto ambiental"/>
    <s v="Pilar 2"/>
    <x v="3"/>
    <n v="75077.4"/>
    <n v="21.97"/>
  </r>
  <r>
    <s v="D1"/>
    <x v="3"/>
    <s v="Privada"/>
    <s v="Si"/>
    <s v="No"/>
    <s v="No"/>
    <n v="2009"/>
    <s v="Colombia"/>
    <n v="19.439396106"/>
    <x v="25"/>
    <n v="44060"/>
    <s v="Impacto ambiental"/>
    <s v="Pilar 2"/>
    <x v="3"/>
    <n v="75077.4"/>
    <n v="21.97"/>
  </r>
  <r>
    <s v="Davivienda"/>
    <x v="4"/>
    <s v="Privada"/>
    <s v="No"/>
    <s v="Si"/>
    <s v="No"/>
    <n v="1972"/>
    <s v="Colombia"/>
    <n v="0"/>
    <x v="25"/>
    <n v="4689"/>
    <s v="Impacto ambiental"/>
    <s v="Pilar 2"/>
    <x v="3"/>
    <n v="113301.89"/>
    <n v="593"/>
  </r>
  <r>
    <s v="Distracom"/>
    <x v="3"/>
    <s v="Privada"/>
    <s v="Si"/>
    <s v="No"/>
    <s v="No"/>
    <n v="1997"/>
    <s v="Colombia"/>
    <n v="3.874476933"/>
    <x v="25"/>
    <s v="No informa "/>
    <s v="Impacto ambiental"/>
    <s v="Pilar 2"/>
    <x v="3"/>
    <n v="75077.4"/>
    <n v="21.97"/>
  </r>
  <r>
    <s v="Drummond"/>
    <x v="5"/>
    <s v="Privada"/>
    <s v="Si"/>
    <s v="No"/>
    <s v="Si"/>
    <n v="1935"/>
    <s v="Estados Unidos"/>
    <n v="11.495989482"/>
    <x v="25"/>
    <n v="42122"/>
    <s v="Impacto ambiental"/>
    <s v="Pilar 2"/>
    <x v="3"/>
    <n v="859892"/>
    <n v="17590"/>
  </r>
  <r>
    <s v="Ecopetrol"/>
    <x v="5"/>
    <s v="Mixta"/>
    <s v="No"/>
    <s v="Si"/>
    <s v="Si"/>
    <n v="1951"/>
    <s v="Colombia"/>
    <n v="113.923310323"/>
    <x v="25"/>
    <n v="859892"/>
    <s v="Impacto ambiental"/>
    <s v="Pilar 2"/>
    <x v="3"/>
    <n v="859892"/>
    <n v="17590"/>
  </r>
  <r>
    <s v="Emgesa"/>
    <x v="4"/>
    <s v="Mixta"/>
    <s v="No"/>
    <s v="No"/>
    <s v="Si"/>
    <n v="1997"/>
    <s v="Colombia"/>
    <n v="15.780332546"/>
    <x v="25"/>
    <n v="19200.66"/>
    <s v="Impacto ambiental"/>
    <s v="Pilar 2"/>
    <x v="3"/>
    <n v="113301.89"/>
    <n v="593"/>
  </r>
  <r>
    <s v="EPM"/>
    <x v="4"/>
    <s v="Pública"/>
    <s v="No"/>
    <s v="No"/>
    <s v="Si"/>
    <n v="1955"/>
    <s v="Colombia"/>
    <n v="20.57447718"/>
    <x v="25"/>
    <n v="113301.89"/>
    <s v="Impacto ambiental"/>
    <s v="Pilar 2"/>
    <x v="3"/>
    <n v="113301.89"/>
    <n v="593"/>
  </r>
  <r>
    <s v="ES Windows"/>
    <x v="1"/>
    <s v="Privada"/>
    <s v="No"/>
    <s v="No"/>
    <s v="Si"/>
    <n v="1985"/>
    <s v="Estados Unidos"/>
    <n v="2.624920215"/>
    <x v="25"/>
    <n v="3383"/>
    <s v="Impacto ambiental"/>
    <s v="Pilar 2"/>
    <x v="3"/>
    <n v="72055"/>
    <n v="0"/>
  </r>
  <r>
    <s v="Esenttia"/>
    <x v="1"/>
    <s v="Mixta"/>
    <s v="No"/>
    <s v="No"/>
    <s v="No"/>
    <n v="1990"/>
    <s v="Colombia"/>
    <n v="2.311463709"/>
    <x v="25"/>
    <n v="12546.95"/>
    <s v="Impacto ambiental"/>
    <s v="Pilar 2"/>
    <x v="3"/>
    <n v="72055"/>
    <n v="0"/>
  </r>
  <r>
    <s v="Éxito"/>
    <x v="3"/>
    <s v="Privada"/>
    <s v="No"/>
    <s v="No"/>
    <s v="Si"/>
    <n v="1949"/>
    <s v="Colombia"/>
    <n v="16.077688645"/>
    <x v="25"/>
    <n v="75077.4"/>
    <s v="Impacto ambiental"/>
    <s v="Pilar 2"/>
    <x v="3"/>
    <n v="75077.4"/>
    <n v="21.97"/>
  </r>
  <r>
    <s v="Falabella"/>
    <x v="3"/>
    <s v="Privada"/>
    <s v="Si"/>
    <s v="Si"/>
    <s v="Si"/>
    <n v="1889"/>
    <s v="Chile"/>
    <n v="2.307560639"/>
    <x v="25"/>
    <s v="No informa"/>
    <s v="Impacto ambiental"/>
    <s v="Pilar 2"/>
    <x v="3"/>
    <n v="75077.4"/>
    <n v="21.97"/>
  </r>
  <r>
    <s v="Frontera Energy"/>
    <x v="5"/>
    <s v="Privada"/>
    <s v="No"/>
    <s v="Si"/>
    <s v="Si"/>
    <n v="1985"/>
    <s v="Canadá"/>
    <n v="4.250244656"/>
    <x v="25"/>
    <n v="66981"/>
    <s v="Impacto ambiental"/>
    <s v="Pilar 2"/>
    <x v="3"/>
    <n v="859892"/>
    <n v="17590"/>
  </r>
  <r>
    <s v="Gases del Caribe"/>
    <x v="4"/>
    <s v="Privada"/>
    <s v="No"/>
    <s v="Si"/>
    <s v="No"/>
    <n v="1966"/>
    <s v="Colombia"/>
    <n v="2.635568566"/>
    <x v="25"/>
    <n v="593"/>
    <s v="Impacto ambiental"/>
    <s v="Pilar 2"/>
    <x v="3"/>
    <n v="113301.89"/>
    <n v="593"/>
  </r>
  <r>
    <s v="GEB"/>
    <x v="4"/>
    <s v="Mixta"/>
    <s v="No"/>
    <s v="Si"/>
    <s v="Si"/>
    <n v="1896"/>
    <s v="Colombia"/>
    <n v="3.716639484"/>
    <x v="25"/>
    <n v="5074"/>
    <s v="Impacto ambiental"/>
    <s v="Pilar 2"/>
    <x v="3"/>
    <n v="113301.89"/>
    <n v="593"/>
  </r>
  <r>
    <s v="General Motors"/>
    <x v="1"/>
    <s v="Pública"/>
    <s v="No"/>
    <s v="Si"/>
    <s v="Si"/>
    <n v="1908"/>
    <s v="Estados Unidos"/>
    <n v="1.212362823"/>
    <x v="25"/>
    <s v="No informa "/>
    <s v="Impacto ambiental"/>
    <s v="Pilar 2"/>
    <x v="3"/>
    <n v="72055"/>
    <n v="0"/>
  </r>
  <r>
    <s v="Geopark"/>
    <x v="5"/>
    <s v="Privada"/>
    <s v="No"/>
    <s v="Si"/>
    <s v="Si"/>
    <n v="2002"/>
    <s v="Chile"/>
    <n v="2.420367108"/>
    <x v="25"/>
    <n v="17590"/>
    <s v="Impacto ambiental"/>
    <s v="Pilar 2"/>
    <x v="3"/>
    <n v="859892"/>
    <n v="17590"/>
  </r>
  <r>
    <s v="Gran Tierra Energy"/>
    <x v="5"/>
    <s v="Privada"/>
    <s v="No"/>
    <s v="Si"/>
    <s v="Si"/>
    <n v="2003"/>
    <s v="Canadá"/>
    <n v="1.321926"/>
    <x v="25"/>
    <n v="226534"/>
    <s v="Impacto ambiental"/>
    <s v="Pilar 2"/>
    <x v="3"/>
    <n v="859892"/>
    <n v="17590"/>
  </r>
  <r>
    <s v="Grupo Bios"/>
    <x v="0"/>
    <s v="Privada"/>
    <s v="No"/>
    <s v="No"/>
    <s v="No"/>
    <n v="1985"/>
    <s v="Colombia"/>
    <n v="0.441609957"/>
    <x v="25"/>
    <s v="No informa"/>
    <s v="Impacto ambiental"/>
    <s v="Pilar 2"/>
    <x v="3"/>
    <n v="0"/>
    <n v="0"/>
  </r>
  <r>
    <s v="Grupo Diana"/>
    <x v="1"/>
    <s v="Privada"/>
    <s v="Si"/>
    <s v="No"/>
    <s v="No"/>
    <n v="1964"/>
    <s v="Colombia"/>
    <n v="2.485955399"/>
    <x v="25"/>
    <s v="No informa "/>
    <s v="Impacto ambiental"/>
    <s v="Pilar 2"/>
    <x v="3"/>
    <n v="72055"/>
    <n v="0"/>
  </r>
  <r>
    <s v="Haceb"/>
    <x v="1"/>
    <s v="Privada"/>
    <s v="Si"/>
    <s v="No"/>
    <s v="No"/>
    <n v="1940"/>
    <s v="Colombia"/>
    <n v="1.340540112"/>
    <x v="25"/>
    <n v="62.77"/>
    <s v="Impacto ambiental"/>
    <s v="Pilar 2"/>
    <x v="3"/>
    <n v="72055"/>
    <n v="0"/>
  </r>
  <r>
    <s v="Hocol"/>
    <x v="5"/>
    <s v="Privada"/>
    <s v="No"/>
    <s v="No"/>
    <s v="No"/>
    <n v="1956"/>
    <s v="Colombia"/>
    <n v="2.660692144"/>
    <x v="25"/>
    <n v="26237"/>
    <s v="Impacto ambiental"/>
    <s v="Pilar 2"/>
    <x v="3"/>
    <n v="859892"/>
    <n v="17590"/>
  </r>
  <r>
    <s v="INCUBADORA SANTANDER S.A. (Huevos Kikes)"/>
    <x v="0"/>
    <s v="Privada"/>
    <s v="Si"/>
    <s v="No"/>
    <s v="No"/>
    <n v="1962"/>
    <s v="Colombia"/>
    <n v="0.89448845"/>
    <x v="25"/>
    <s v="No informa "/>
    <s v="Impacto ambiental"/>
    <s v="Pilar 2"/>
    <x v="3"/>
    <n v="0"/>
    <n v="0"/>
  </r>
  <r>
    <s v="ISA"/>
    <x v="4"/>
    <s v="Mixta"/>
    <s v="No"/>
    <s v="Si"/>
    <s v="Si"/>
    <n v="1967"/>
    <s v="Colombia"/>
    <n v="4.130985568"/>
    <x v="25"/>
    <n v="16716"/>
    <s v="Impacto ambiental"/>
    <s v="Pilar 2"/>
    <x v="3"/>
    <n v="113301.89"/>
    <n v="593"/>
  </r>
  <r>
    <s v="Isagen"/>
    <x v="4"/>
    <s v="Mixta"/>
    <s v="No"/>
    <s v="No"/>
    <s v="No"/>
    <n v="1995"/>
    <s v="Colombia"/>
    <n v="6.13559916"/>
    <x v="25"/>
    <n v="1791"/>
    <s v="Impacto ambiental"/>
    <s v="Pilar 2"/>
    <x v="3"/>
    <n v="113301.89"/>
    <n v="593"/>
  </r>
  <r>
    <s v="ISMOCOL SA"/>
    <x v="2"/>
    <s v="Privada"/>
    <s v="No"/>
    <s v="No"/>
    <s v="Si"/>
    <n v="1989"/>
    <s v="Colombia"/>
    <n v="0.751677383"/>
    <x v="25"/>
    <s v="No informa "/>
    <s v="Impacto ambiental"/>
    <s v="Pilar 2"/>
    <x v="3"/>
    <n v="531"/>
    <n v="123.4"/>
  </r>
  <r>
    <s v="Italcol"/>
    <x v="1"/>
    <s v="Privada"/>
    <s v="Si"/>
    <s v="No"/>
    <s v="No"/>
    <n v="1970"/>
    <s v="Colombia"/>
    <n v="3.189145272"/>
    <x v="25"/>
    <s v="No informa "/>
    <s v="Impacto ambiental"/>
    <s v="Pilar 2"/>
    <x v="3"/>
    <n v="72055"/>
    <n v="0"/>
  </r>
  <r>
    <s v="LATAM"/>
    <x v="4"/>
    <s v="Privada"/>
    <s v="No"/>
    <s v="Si"/>
    <s v="Si"/>
    <n v="1929"/>
    <s v="Chile"/>
    <n v="2.328344538"/>
    <x v="25"/>
    <s v="No informa"/>
    <s v="Impacto ambiental"/>
    <s v="Pilar 2"/>
    <x v="3"/>
    <n v="113301.89"/>
    <n v="593"/>
  </r>
  <r>
    <s v="MARVAL S.A.S."/>
    <x v="2"/>
    <s v="Privada"/>
    <s v="Si"/>
    <s v="No"/>
    <s v="No"/>
    <n v="1976"/>
    <s v="Colombia"/>
    <n v="0.985342945"/>
    <x v="25"/>
    <s v="No informa"/>
    <s v="Impacto ambiental"/>
    <s v="Pilar 2"/>
    <x v="3"/>
    <n v="531"/>
    <n v="123.4"/>
  </r>
  <r>
    <s v="Mazda"/>
    <x v="3"/>
    <s v="Privada"/>
    <s v="No"/>
    <s v="Si"/>
    <s v="Si"/>
    <n v="1920"/>
    <s v="Japón"/>
    <n v="1.869141753"/>
    <x v="25"/>
    <s v="No informa"/>
    <s v="Impacto ambiental"/>
    <s v="Pilar 2"/>
    <x v="3"/>
    <n v="75077.4"/>
    <n v="21.97"/>
  </r>
  <r>
    <s v="Mercado Libre"/>
    <x v="4"/>
    <s v="Privada"/>
    <s v="No"/>
    <s v="Si"/>
    <s v="Si"/>
    <n v="2009"/>
    <s v="Argentina"/>
    <n v="1.858185367"/>
    <x v="25"/>
    <n v="28865.7"/>
    <s v="Impacto ambiental"/>
    <s v="Pilar 2"/>
    <x v="3"/>
    <n v="113301.89"/>
    <n v="593"/>
  </r>
  <r>
    <s v="Nestle"/>
    <x v="1"/>
    <s v="Mixta"/>
    <s v="No"/>
    <s v="Si"/>
    <s v="Si"/>
    <n v="1866"/>
    <s v="Suiza"/>
    <n v="2.04446981"/>
    <x v="25"/>
    <s v="No informa "/>
    <s v="Impacto ambiental"/>
    <s v="Pilar 2"/>
    <x v="3"/>
    <n v="72055"/>
    <n v="0"/>
  </r>
  <r>
    <s v="Oleoducto Central (Ocensa)"/>
    <x v="4"/>
    <s v="Mixta"/>
    <s v="No"/>
    <s v="No"/>
    <s v="No"/>
    <n v="1994"/>
    <s v="Colombia"/>
    <n v="5.975161078"/>
    <x v="25"/>
    <n v="39951"/>
    <s v="Impacto ambiental"/>
    <s v="Pilar 2"/>
    <x v="3"/>
    <n v="113301.89"/>
    <n v="593"/>
  </r>
  <r>
    <s v="Olímpica"/>
    <x v="3"/>
    <s v="Privada"/>
    <s v="Si"/>
    <s v="No"/>
    <s v="No"/>
    <n v="1953"/>
    <s v="Colombia"/>
    <n v="7.129192126"/>
    <x v="25"/>
    <s v="No informa "/>
    <s v="Impacto ambiental"/>
    <s v="Pilar 2"/>
    <x v="3"/>
    <n v="75077.4"/>
    <n v="21.97"/>
  </r>
  <r>
    <s v="Pepsico"/>
    <x v="1"/>
    <s v="Pública"/>
    <s v="No"/>
    <s v="Si"/>
    <s v="Si"/>
    <n v="1965"/>
    <s v="Estados Unidos"/>
    <n v="2.097385142"/>
    <x v="25"/>
    <s v="No informa "/>
    <s v="Impacto ambiental"/>
    <s v="Pilar 2"/>
    <x v="3"/>
    <n v="72055"/>
    <n v="0"/>
  </r>
  <r>
    <s v="Petromil"/>
    <x v="3"/>
    <s v="Privada"/>
    <s v="Si"/>
    <s v="No"/>
    <s v="No"/>
    <n v="1989"/>
    <s v="Colombia"/>
    <n v="3.030538337"/>
    <x v="25"/>
    <s v="No informa "/>
    <s v="Impacto ambiental"/>
    <s v="Pilar 2"/>
    <x v="3"/>
    <n v="75077.4"/>
    <n v="21.97"/>
  </r>
  <r>
    <s v="POLLOS EL BUCANERO S.A. (Cargill)"/>
    <x v="1"/>
    <s v="Privada"/>
    <s v="No"/>
    <s v="No"/>
    <s v="Si"/>
    <n v="1986"/>
    <s v="Colombia"/>
    <n v="2.273429636"/>
    <x v="25"/>
    <s v="No informa "/>
    <s v="Impacto ambiental"/>
    <s v="Pilar 2"/>
    <x v="3"/>
    <n v="72055"/>
    <n v="0"/>
  </r>
  <r>
    <s v="Postobón"/>
    <x v="1"/>
    <s v="Privada"/>
    <s v="No"/>
    <s v="No"/>
    <s v="No"/>
    <n v="1904"/>
    <s v="Colombia"/>
    <n v="2.846700531"/>
    <x v="25"/>
    <n v="0"/>
    <s v="Impacto ambiental"/>
    <s v="Pilar 2"/>
    <x v="3"/>
    <n v="72055"/>
    <n v="0"/>
  </r>
  <r>
    <s v="Pricesmart"/>
    <x v="3"/>
    <s v="Privada"/>
    <s v="No"/>
    <s v="Si"/>
    <s v="Si"/>
    <n v="1993"/>
    <s v="Estados Unidos"/>
    <n v="2.360791615"/>
    <x v="25"/>
    <n v="69.818"/>
    <s v="Impacto ambiental"/>
    <s v="Pilar 2"/>
    <x v="3"/>
    <n v="75077.4"/>
    <n v="21.97"/>
  </r>
  <r>
    <s v="Primax"/>
    <x v="3"/>
    <s v="Privada"/>
    <s v="No"/>
    <s v="No"/>
    <s v="Si"/>
    <n v="2005"/>
    <s v="Perú"/>
    <n v="10.521119421"/>
    <x v="25"/>
    <n v="860.2"/>
    <s v="Impacto ambiental"/>
    <s v="Pilar 2"/>
    <x v="3"/>
    <n v="75077.4"/>
    <n v="21.97"/>
  </r>
  <r>
    <s v="Productos Familia (Essity)"/>
    <x v="1"/>
    <s v="Privada"/>
    <s v="No"/>
    <s v="No"/>
    <s v="Si"/>
    <n v="1958"/>
    <s v="Colombia"/>
    <n v="2.017259547"/>
    <x v="25"/>
    <s v="No informa "/>
    <s v="Impacto ambiental"/>
    <s v="Pilar 2"/>
    <x v="3"/>
    <n v="72055"/>
    <n v="0"/>
  </r>
  <r>
    <s v="Promigas"/>
    <x v="4"/>
    <s v="Privada"/>
    <s v="No"/>
    <s v="Si"/>
    <s v="No"/>
    <n v="1974"/>
    <s v="Colombia"/>
    <n v="2.27290385"/>
    <x v="25"/>
    <n v="18395"/>
    <s v="Impacto ambiental"/>
    <s v="Pilar 2"/>
    <x v="3"/>
    <n v="113301.89"/>
    <n v="593"/>
  </r>
  <r>
    <s v="Rappi"/>
    <x v="4"/>
    <s v="Privada"/>
    <s v="No"/>
    <s v="No"/>
    <s v="Si"/>
    <n v="2015"/>
    <s v="Colombia"/>
    <n v="0.703147014"/>
    <x v="25"/>
    <s v="No informa"/>
    <s v="Impacto ambiental"/>
    <s v="Pilar 2"/>
    <x v="3"/>
    <n v="113301.89"/>
    <n v="593"/>
  </r>
  <r>
    <s v="Reficar"/>
    <x v="1"/>
    <s v="Mixta"/>
    <s v="No"/>
    <s v="No"/>
    <s v="No"/>
    <n v="1956"/>
    <s v="Colombia"/>
    <n v="25.860914507"/>
    <x v="25"/>
    <s v="No informa "/>
    <s v="Impacto ambiental"/>
    <s v="Pilar 2"/>
    <x v="3"/>
    <n v="72055"/>
    <n v="0"/>
  </r>
  <r>
    <s v="Renault"/>
    <x v="1"/>
    <s v="Mixta"/>
    <s v="No"/>
    <s v="Si"/>
    <s v="Si"/>
    <n v="1898"/>
    <s v="Francia"/>
    <n v="2.426039216"/>
    <x v="25"/>
    <s v="No informa "/>
    <s v="Impacto ambiental"/>
    <s v="Pilar 2"/>
    <x v="3"/>
    <n v="72055"/>
    <n v="0"/>
  </r>
  <r>
    <s v="Riopaila Castilla"/>
    <x v="1"/>
    <s v="Privada"/>
    <s v="No"/>
    <s v="Si"/>
    <s v="No"/>
    <n v="1998"/>
    <s v="Colombia"/>
    <n v="1.697301486"/>
    <x v="25"/>
    <n v="1847"/>
    <s v="Impacto ambiental"/>
    <s v="Pilar 2"/>
    <x v="3"/>
    <n v="72055"/>
    <n v="0"/>
  </r>
  <r>
    <s v="Samsung"/>
    <x v="3"/>
    <s v="Privada"/>
    <s v="Si"/>
    <s v="Si"/>
    <s v="Si"/>
    <n v="1969"/>
    <s v="Corea del Sur"/>
    <n v="3.188315636"/>
    <x v="25"/>
    <s v="No informa"/>
    <s v="Impacto ambiental"/>
    <s v="Pilar 2"/>
    <x v="3"/>
    <n v="75077.4"/>
    <n v="21.97"/>
  </r>
  <r>
    <s v="SierraCol Energy"/>
    <x v="5"/>
    <s v="Privada"/>
    <s v="No"/>
    <s v="No"/>
    <s v="Si"/>
    <n v="2020"/>
    <s v="Islas Caimán / EE.UU"/>
    <n v="1.943851598"/>
    <x v="25"/>
    <n v="94000"/>
    <s v="Impacto ambiental"/>
    <s v="Pilar 2"/>
    <x v="3"/>
    <n v="859892"/>
    <n v="17590"/>
  </r>
  <r>
    <s v="Sodimac (Homecenter)"/>
    <x v="3"/>
    <s v="Privada"/>
    <s v="No"/>
    <s v="No"/>
    <s v="Si"/>
    <n v="1952"/>
    <s v="Chile"/>
    <n v="5.991097107"/>
    <x v="25"/>
    <n v="15687.24"/>
    <s v="Impacto ambiental"/>
    <s v="Pilar 2"/>
    <x v="3"/>
    <n v="75077.4"/>
    <n v="21.97"/>
  </r>
  <r>
    <s v="Sucafina"/>
    <x v="3"/>
    <s v="Privada"/>
    <s v="Si"/>
    <s v="No"/>
    <s v="Si"/>
    <n v="1977"/>
    <s v="Suiza"/>
    <n v="2.002301595"/>
    <x v="25"/>
    <s v="No informa"/>
    <s v="Impacto ambiental"/>
    <s v="Pilar 2"/>
    <x v="3"/>
    <n v="75077.4"/>
    <n v="21.97"/>
  </r>
  <r>
    <s v="Sunshine Bouquet"/>
    <x v="0"/>
    <s v="Privada"/>
    <s v="Si"/>
    <s v="No"/>
    <s v="Si"/>
    <n v="1971"/>
    <s v="Estados Unidos"/>
    <n v="2.156747414"/>
    <x v="25"/>
    <s v="No informa "/>
    <s v="Impacto ambiental"/>
    <s v="Pilar 2"/>
    <x v="3"/>
    <n v="0"/>
    <n v="0"/>
  </r>
  <r>
    <s v="Suramerica Comercial (Dollar City)"/>
    <x v="3"/>
    <s v="Privada"/>
    <s v="No"/>
    <s v="No"/>
    <s v="Si"/>
    <n v="2009"/>
    <s v="El Salvador"/>
    <n v="2.869448009"/>
    <x v="25"/>
    <s v="No informa "/>
    <s v="Impacto ambiental"/>
    <s v="Pilar 2"/>
    <x v="3"/>
    <n v="75077.4"/>
    <n v="21.97"/>
  </r>
  <r>
    <s v="Tecnoquimicas"/>
    <x v="3"/>
    <s v="Privada"/>
    <s v="Si"/>
    <s v="No"/>
    <s v="No"/>
    <n v="1934"/>
    <s v="Colombia"/>
    <n v="3.134365769"/>
    <x v="25"/>
    <s v="No informa "/>
    <s v="Impacto ambiental"/>
    <s v="Pilar 2"/>
    <x v="3"/>
    <n v="75077.4"/>
    <n v="21.97"/>
  </r>
  <r>
    <s v="Telefónica"/>
    <x v="4"/>
    <s v="Mixta"/>
    <s v="No"/>
    <s v="Si"/>
    <s v="Si"/>
    <n v="1924"/>
    <s v="España"/>
    <n v="6.672179102"/>
    <x v="25"/>
    <n v="4466"/>
    <s v="Impacto ambiental"/>
    <s v="Pilar 2"/>
    <x v="3"/>
    <n v="113301.89"/>
    <n v="593"/>
  </r>
  <r>
    <s v="Teleperformance"/>
    <x v="4"/>
    <s v="Privada"/>
    <s v="No"/>
    <s v="Si"/>
    <s v="Si"/>
    <n v="1910"/>
    <s v="Francia"/>
    <n v="2.655177809"/>
    <x v="25"/>
    <n v="3305.2"/>
    <s v="Impacto ambiental"/>
    <s v="Pilar 2"/>
    <x v="3"/>
    <n v="113301.89"/>
    <n v="593"/>
  </r>
  <r>
    <s v="Terpel"/>
    <x v="3"/>
    <s v="Privada"/>
    <s v="No"/>
    <s v="Si"/>
    <s v="Si"/>
    <n v="1968"/>
    <s v="Colombia"/>
    <n v="24.752011682"/>
    <x v="25"/>
    <n v="18595.74"/>
    <s v="Impacto ambiental"/>
    <s v="Pilar 2"/>
    <x v="3"/>
    <n v="75077.4"/>
    <n v="21.97"/>
  </r>
  <r>
    <s v="Tigo"/>
    <x v="4"/>
    <s v="Mixta"/>
    <s v="No"/>
    <s v="Si"/>
    <s v="Si"/>
    <n v="1979"/>
    <s v="Suecia"/>
    <n v="2.956157691"/>
    <x v="25"/>
    <n v="23065"/>
    <s v="Impacto ambiental"/>
    <s v="Pilar 2"/>
    <x v="3"/>
    <n v="113301.89"/>
    <n v="593"/>
  </r>
  <r>
    <s v="Toyota"/>
    <x v="3"/>
    <s v="Privada"/>
    <s v="No"/>
    <s v="Si"/>
    <s v="Si"/>
    <n v="1937"/>
    <s v="Japón"/>
    <n v="4.02823039"/>
    <x v="25"/>
    <n v="21.97"/>
    <s v="Impacto ambiental"/>
    <s v="Pilar 2"/>
    <x v="3"/>
    <n v="75077.4"/>
    <n v="21.97"/>
  </r>
  <r>
    <s v="Trafigura (Petroleum)"/>
    <x v="3"/>
    <s v="Privada"/>
    <s v="No"/>
    <s v="No"/>
    <s v="Si"/>
    <n v="1993"/>
    <s v="Suiza"/>
    <n v="4.87042346"/>
    <x v="25"/>
    <s v="No informa"/>
    <s v="Impacto ambiental"/>
    <s v="Pilar 2"/>
    <x v="3"/>
    <n v="75077.4"/>
    <n v="21.97"/>
  </r>
  <r>
    <s v="Uniban"/>
    <x v="3"/>
    <s v="Privada"/>
    <s v="No"/>
    <s v="No"/>
    <s v="No"/>
    <n v="1966"/>
    <s v="Colombia"/>
    <n v="2.046166138"/>
    <x v="25"/>
    <n v="2409"/>
    <s v="Impacto ambiental"/>
    <s v="Pilar 2"/>
    <x v="3"/>
    <n v="75077.4"/>
    <n v="21.97"/>
  </r>
  <r>
    <s v="Unilever"/>
    <x v="3"/>
    <s v="Privada"/>
    <s v="No"/>
    <s v="Si"/>
    <s v="Si"/>
    <n v="1929"/>
    <s v="Reino Unido y Países Bajos"/>
    <n v="1.928223518"/>
    <x v="25"/>
    <s v="No informa "/>
    <s v="Impacto ambiental"/>
    <s v="Pilar 2"/>
    <x v="3"/>
    <n v="75077.4"/>
    <n v="21.97"/>
  </r>
  <r>
    <s v="Vanti"/>
    <x v="4"/>
    <s v="Privada"/>
    <s v="No"/>
    <s v="No"/>
    <s v="No"/>
    <n v="1987"/>
    <s v="Colombia"/>
    <n v="0"/>
    <x v="25"/>
    <n v="2509.31"/>
    <s v="Impacto ambiental"/>
    <s v="Pilar 2"/>
    <x v="3"/>
    <n v="113301.89"/>
    <n v="593"/>
  </r>
  <r>
    <s v="Verano energy"/>
    <x v="5"/>
    <s v="Privada"/>
    <s v="No"/>
    <s v="No"/>
    <s v="Si"/>
    <n v="2016"/>
    <s v="Canadá"/>
    <n v="5.483318686"/>
    <x v="25"/>
    <s v="No informa "/>
    <s v="Impacto ambiental"/>
    <s v="Pilar 2"/>
    <x v="3"/>
    <n v="859892"/>
    <n v="17590"/>
  </r>
  <r>
    <s v="Yamaha"/>
    <x v="1"/>
    <s v="Privada"/>
    <s v="No"/>
    <s v="Si"/>
    <s v="Si"/>
    <n v="1955"/>
    <s v="Japón"/>
    <n v="1.831377694"/>
    <x v="25"/>
    <s v="No informa "/>
    <s v="Impacto ambiental"/>
    <s v="Pilar 2"/>
    <x v="3"/>
    <n v="72055"/>
    <n v="0"/>
  </r>
  <r>
    <s v="YARA COLOMBIA S.A."/>
    <x v="1"/>
    <s v="Privada"/>
    <s v="No"/>
    <s v="No"/>
    <s v="Si"/>
    <n v="1993"/>
    <s v="Noruega"/>
    <n v="1.765339992"/>
    <x v="25"/>
    <s v="No informa "/>
    <s v="Impacto ambiental"/>
    <s v="Pilar 2"/>
    <x v="3"/>
    <n v="72055"/>
    <n v="0"/>
  </r>
  <r>
    <s v="Aliar"/>
    <x v="0"/>
    <s v="Privada"/>
    <s v="No"/>
    <s v="No"/>
    <s v="No"/>
    <n v="2007"/>
    <s v="Colombia"/>
    <n v="0.978022115"/>
    <x v="26"/>
    <s v="No informa "/>
    <s v="Impacto ambiental"/>
    <s v="Pilar 2"/>
    <x v="3"/>
    <n v="0"/>
    <n v="0"/>
  </r>
  <r>
    <s v="Alimentos Carnicos (Grupo Nutresa)"/>
    <x v="1"/>
    <s v="Privada"/>
    <s v="No"/>
    <s v="Si"/>
    <s v="Si"/>
    <n v="1920"/>
    <s v="Colombia"/>
    <n v="2.844632077"/>
    <x v="26"/>
    <n v="33355"/>
    <s v="Impacto ambiental"/>
    <s v="Pilar 2"/>
    <x v="3"/>
    <n v="3177444"/>
    <n v="1034.08"/>
  </r>
  <r>
    <s v="Alpina"/>
    <x v="1"/>
    <s v="Privada"/>
    <s v="No"/>
    <s v="No"/>
    <s v="Si"/>
    <n v="1945"/>
    <s v="Colombia"/>
    <n v="2.176461396"/>
    <x v="26"/>
    <n v="268028"/>
    <s v="Impacto ambiental"/>
    <s v="Pilar 2"/>
    <x v="3"/>
    <n v="3177444"/>
    <n v="1034.08"/>
  </r>
  <r>
    <s v="Amarilo"/>
    <x v="2"/>
    <s v="Privada"/>
    <s v="Si"/>
    <s v="No"/>
    <s v="No"/>
    <n v="1993"/>
    <s v="Colombia"/>
    <n v="2.186301194"/>
    <x v="26"/>
    <n v="0"/>
    <s v="Impacto ambiental"/>
    <s v="Pilar 2"/>
    <x v="3"/>
    <n v="142.88"/>
    <n v="0"/>
  </r>
  <r>
    <s v="ARA"/>
    <x v="3"/>
    <s v="Privada"/>
    <s v="No"/>
    <s v="No"/>
    <s v="Si"/>
    <n v="2012"/>
    <s v="Colombia"/>
    <n v="13.831182682"/>
    <x v="26"/>
    <s v="No informa "/>
    <s v="Impacto ambiental"/>
    <s v="Pilar 2"/>
    <x v="3"/>
    <n v="5185867.41"/>
    <n v="7986.04"/>
  </r>
  <r>
    <s v="ARQUITECTURA Y CONCRETO"/>
    <x v="2"/>
    <s v="Privada"/>
    <s v="Si"/>
    <s v="No"/>
    <s v="No"/>
    <n v="1990"/>
    <s v="Colombia"/>
    <n v="0.771428692"/>
    <x v="26"/>
    <s v="No informa "/>
    <s v="Impacto ambiental"/>
    <s v="Pilar 2"/>
    <x v="3"/>
    <n v="142.88"/>
    <n v="0"/>
  </r>
  <r>
    <s v="AUTOPISTA RIO MAGDALENA SAS"/>
    <x v="2"/>
    <s v="Privada"/>
    <s v="No"/>
    <s v="No"/>
    <s v="No"/>
    <n v="2014"/>
    <s v="Colombia"/>
    <n v="1.314259836"/>
    <x v="26"/>
    <n v="142.88"/>
    <s v="Impacto ambiental"/>
    <s v="Pilar 2"/>
    <x v="3"/>
    <n v="142.88"/>
    <n v="0"/>
  </r>
  <r>
    <s v="Avianca"/>
    <x v="4"/>
    <s v="Privada"/>
    <s v="No"/>
    <s v="No"/>
    <s v="Si"/>
    <n v="1919"/>
    <s v="Colombia"/>
    <n v="15.106042448"/>
    <x v="26"/>
    <s v="No informa "/>
    <s v="Impacto ambiental"/>
    <s v="Pilar 2"/>
    <x v="3"/>
    <n v="9435307"/>
    <n v="626"/>
  </r>
  <r>
    <s v="AVICOLA EL MADROÑO SA"/>
    <x v="0"/>
    <s v="Privada"/>
    <s v="No"/>
    <s v="No"/>
    <s v="No"/>
    <n v="1987"/>
    <s v="Colombia"/>
    <n v="0.711210393"/>
    <x v="26"/>
    <s v="No informa "/>
    <s v="Impacto ambiental"/>
    <s v="Pilar 2"/>
    <x v="3"/>
    <n v="0"/>
    <n v="0"/>
  </r>
  <r>
    <s v="AVSA"/>
    <x v="0"/>
    <s v="Privada"/>
    <s v="Si"/>
    <s v="No"/>
    <s v="No"/>
    <n v="1969"/>
    <s v="Colombia"/>
    <n v="2.423164353"/>
    <x v="26"/>
    <s v="No informa"/>
    <s v="Impacto ambiental"/>
    <s v="Pilar 2"/>
    <x v="3"/>
    <n v="0"/>
    <n v="0"/>
  </r>
  <r>
    <s v="Banco de Bogotá"/>
    <x v="4"/>
    <s v="Privada"/>
    <s v="No"/>
    <s v="Si"/>
    <s v="No"/>
    <n v="1870"/>
    <s v="Colombia"/>
    <n v="0"/>
    <x v="26"/>
    <n v="626"/>
    <s v="Impacto ambiental"/>
    <s v="Pilar 2"/>
    <x v="3"/>
    <n v="9435307"/>
    <n v="626"/>
  </r>
  <r>
    <s v="Bancolombia"/>
    <x v="4"/>
    <s v="Privada"/>
    <s v="No"/>
    <s v="Si"/>
    <s v="Si"/>
    <n v="1875"/>
    <s v="Colombia"/>
    <n v="0"/>
    <x v="26"/>
    <n v="1545.37"/>
    <s v="Impacto ambiental"/>
    <s v="Pilar 2"/>
    <x v="3"/>
    <n v="9435307"/>
    <n v="626"/>
  </r>
  <r>
    <s v="Bavaria (Kopps)"/>
    <x v="1"/>
    <s v="Privada"/>
    <s v="No"/>
    <s v="No"/>
    <s v="Si"/>
    <n v="1889"/>
    <s v="Colombia"/>
    <n v="8.615774351"/>
    <x v="26"/>
    <n v="933319"/>
    <s v="Impacto ambiental"/>
    <s v="Pilar 2"/>
    <x v="3"/>
    <n v="3177444"/>
    <n v="1034.08"/>
  </r>
  <r>
    <s v="BEL STAR S.A."/>
    <x v="1"/>
    <s v="Privada"/>
    <s v="No"/>
    <s v="No"/>
    <s v="Si"/>
    <n v="2000"/>
    <s v="Colombia"/>
    <n v="1.8730508"/>
    <x v="26"/>
    <s v="No informa "/>
    <s v="Impacto ambiental"/>
    <s v="Pilar 2"/>
    <x v="3"/>
    <n v="3177444"/>
    <n v="1034.08"/>
  </r>
  <r>
    <s v="Biomax"/>
    <x v="3"/>
    <s v="Privada"/>
    <s v="No"/>
    <s v="No"/>
    <s v="No"/>
    <n v="2004"/>
    <s v="Colombia"/>
    <n v="4.512550305"/>
    <x v="26"/>
    <s v="No informa "/>
    <s v="Impacto ambiental"/>
    <s v="Pilar 2"/>
    <x v="3"/>
    <n v="5185867.41"/>
    <n v="7986.04"/>
  </r>
  <r>
    <s v="C.I Prodeco"/>
    <x v="5"/>
    <s v="Privada"/>
    <s v="No"/>
    <s v="No"/>
    <s v="Si"/>
    <n v="1990"/>
    <s v="Suiza"/>
    <n v="0.895022779"/>
    <x v="26"/>
    <s v="No informa"/>
    <s v="Impacto ambiental"/>
    <s v="Pilar 2"/>
    <x v="3"/>
    <n v="151117258"/>
    <n v="4343445"/>
  </r>
  <r>
    <s v="CARTON DE COLOMBIA S.A. (Smurfit Kappa)"/>
    <x v="1"/>
    <s v="Privada"/>
    <s v="No"/>
    <s v="No"/>
    <s v="Si"/>
    <n v="1944"/>
    <s v="Colombia"/>
    <n v="1.778557861"/>
    <x v="26"/>
    <s v="No informa "/>
    <s v="Impacto ambiental"/>
    <s v="Pilar 2"/>
    <x v="3"/>
    <n v="3177444"/>
    <n v="1034.08"/>
  </r>
  <r>
    <s v="Celsia"/>
    <x v="4"/>
    <s v="Privada"/>
    <s v="No"/>
    <s v="Si"/>
    <s v="Si"/>
    <n v="2001"/>
    <s v="Colombia"/>
    <n v="6.547567046"/>
    <x v="26"/>
    <n v="452562.73"/>
    <s v="Impacto ambiental"/>
    <s v="Pilar 2"/>
    <x v="3"/>
    <n v="9435307"/>
    <n v="626"/>
  </r>
  <r>
    <s v="Cementos Argos"/>
    <x v="1"/>
    <s v="Privada"/>
    <s v="No"/>
    <s v="Si"/>
    <s v="Si"/>
    <n v="1934"/>
    <s v="Colombia"/>
    <n v="1.84479215"/>
    <x v="26"/>
    <n v="3177444"/>
    <s v="Impacto ambiental"/>
    <s v="Pilar 2"/>
    <x v="3"/>
    <n v="3177444"/>
    <n v="1034.08"/>
  </r>
  <r>
    <s v="Cencosud"/>
    <x v="3"/>
    <s v="Privada"/>
    <s v="Si"/>
    <s v="Si"/>
    <s v="Si"/>
    <n v="1960"/>
    <s v="Chile"/>
    <n v="4.212866602"/>
    <x v="26"/>
    <s v="No informa"/>
    <s v="Impacto ambiental"/>
    <s v="Pilar 2"/>
    <x v="3"/>
    <n v="5185867.41"/>
    <n v="7986.04"/>
  </r>
  <r>
    <s v="Cenit"/>
    <x v="4"/>
    <s v="Mixta"/>
    <s v="No"/>
    <s v="No"/>
    <s v="No"/>
    <n v="2012"/>
    <s v="Colombia"/>
    <n v="9.97773624"/>
    <x v="26"/>
    <s v="No informa "/>
    <s v="Impacto ambiental"/>
    <s v="Pilar 2"/>
    <x v="3"/>
    <n v="9435307"/>
    <n v="626"/>
  </r>
  <r>
    <s v="Cerrejón"/>
    <x v="5"/>
    <s v="Privada"/>
    <s v="No"/>
    <s v="No"/>
    <s v="Si"/>
    <n v="1976"/>
    <s v="Reino Unido / Suiza"/>
    <n v="6.047102083"/>
    <x v="26"/>
    <s v="No informa"/>
    <s v="Impacto ambiental"/>
    <s v="Pilar 2"/>
    <x v="3"/>
    <n v="151117258"/>
    <n v="4343445"/>
  </r>
  <r>
    <s v="Chevron"/>
    <x v="3"/>
    <s v="Privada"/>
    <s v="No"/>
    <s v="No"/>
    <s v="Si"/>
    <n v="1879"/>
    <s v="Estados Unidos"/>
    <n v="5.868986"/>
    <x v="26"/>
    <s v="No informa"/>
    <s v="Impacto ambiental"/>
    <s v="Pilar 2"/>
    <x v="3"/>
    <n v="5185867.41"/>
    <n v="7986.04"/>
  </r>
  <r>
    <s v="CI Eslop"/>
    <x v="3"/>
    <s v="Privada"/>
    <s v="Si"/>
    <s v="No"/>
    <s v="No"/>
    <n v="1997"/>
    <s v="Colombia"/>
    <n v="1.976640973"/>
    <x v="26"/>
    <s v="No informa "/>
    <s v="Impacto ambiental"/>
    <s v="Pilar 2"/>
    <x v="3"/>
    <n v="5185867.41"/>
    <n v="7986.04"/>
  </r>
  <r>
    <s v="Claro"/>
    <x v="4"/>
    <s v="Privada"/>
    <s v="No"/>
    <s v="No"/>
    <s v="Si"/>
    <n v="2003"/>
    <s v="Brasil"/>
    <n v="15.602099799"/>
    <x v="26"/>
    <n v="204552"/>
    <s v="Impacto ambiental"/>
    <s v="Pilar 2"/>
    <x v="3"/>
    <n v="9435307"/>
    <n v="626"/>
  </r>
  <r>
    <s v="Coca Cola- Femsa"/>
    <x v="1"/>
    <s v="Mixta"/>
    <s v="No"/>
    <s v="Si"/>
    <s v="Si"/>
    <n v="1991"/>
    <s v="México"/>
    <n v="5.161404728"/>
    <x v="26"/>
    <n v="964490"/>
    <s v="Impacto ambiental"/>
    <s v="Pilar 2"/>
    <x v="3"/>
    <n v="3177444"/>
    <n v="1034.08"/>
  </r>
  <r>
    <s v="Colgate"/>
    <x v="1"/>
    <s v="Privada"/>
    <s v="No"/>
    <s v="Si"/>
    <s v="Si"/>
    <n v="1806"/>
    <s v="Estados Unidos"/>
    <n v="2.382092359"/>
    <x v="26"/>
    <s v="No informa "/>
    <s v="Impacto ambiental"/>
    <s v="Pilar 2"/>
    <x v="3"/>
    <n v="3177444"/>
    <n v="1034.08"/>
  </r>
  <r>
    <s v="Colombina"/>
    <x v="1"/>
    <s v="Privada"/>
    <s v="Si"/>
    <s v="Si"/>
    <s v="Si"/>
    <n v="1932"/>
    <s v="Colombia"/>
    <n v="2.192826677"/>
    <x v="26"/>
    <n v="9524"/>
    <s v="Impacto ambiental"/>
    <s v="Pilar 2"/>
    <x v="3"/>
    <n v="3177444"/>
    <n v="1034.08"/>
  </r>
  <r>
    <s v="Compañía Nacional de Chocolates"/>
    <x v="1"/>
    <s v="Privada"/>
    <s v="No"/>
    <s v="No"/>
    <s v="No"/>
    <n v="1920"/>
    <s v="Colombia"/>
    <n v="1.94339097"/>
    <x v="26"/>
    <s v="No informa "/>
    <s v="Impacto ambiental"/>
    <s v="Pilar 2"/>
    <x v="3"/>
    <n v="3177444"/>
    <n v="1034.08"/>
  </r>
  <r>
    <s v="CONCESIONARIA VIAL UNIÓN DEL SUR SAS"/>
    <x v="2"/>
    <s v="Privada"/>
    <s v="No"/>
    <s v="No"/>
    <s v="No"/>
    <n v="2015"/>
    <s v="Colombia"/>
    <n v="0.767621421"/>
    <x v="26"/>
    <s v="No informa"/>
    <s v="Impacto ambiental"/>
    <s v="Pilar 2"/>
    <x v="3"/>
    <n v="142.88"/>
    <n v="0"/>
  </r>
  <r>
    <s v="Conconcreto"/>
    <x v="2"/>
    <s v="Privada"/>
    <s v="No"/>
    <s v="Si"/>
    <s v="Si"/>
    <n v="1961"/>
    <s v="Colombia"/>
    <n v="0.498844856"/>
    <x v="26"/>
    <n v="5.5"/>
    <s v="Impacto ambiental"/>
    <s v="Pilar 2"/>
    <x v="3"/>
    <n v="142.88"/>
    <n v="0"/>
  </r>
  <r>
    <s v="CONSTRUCCIONES EL CONDOR S.A"/>
    <x v="2"/>
    <s v="Privada"/>
    <s v="No"/>
    <s v="Si"/>
    <s v="Si"/>
    <n v="1979"/>
    <s v="Colombia"/>
    <n v="1.189537155"/>
    <x v="26"/>
    <s v="No informa"/>
    <s v="Impacto ambiental"/>
    <s v="Pilar 2"/>
    <x v="3"/>
    <n v="142.88"/>
    <n v="0"/>
  </r>
  <r>
    <s v="CONSTRUCTORA CAPITAL BOGOTA SAS"/>
    <x v="2"/>
    <s v="Privada"/>
    <s v="Si"/>
    <s v="No"/>
    <s v="No"/>
    <n v="2008"/>
    <s v="Colombia"/>
    <n v="1.313282542"/>
    <x v="26"/>
    <s v="No informa"/>
    <s v="Impacto ambiental"/>
    <s v="Pilar 2"/>
    <x v="3"/>
    <n v="142.88"/>
    <n v="0"/>
  </r>
  <r>
    <s v="CONSTRUCTORA COLPATRIA  SAS"/>
    <x v="2"/>
    <s v="Privada"/>
    <s v="No"/>
    <s v="No"/>
    <s v="No"/>
    <n v="1977"/>
    <s v="Colombia"/>
    <n v="0.746126685"/>
    <x v="26"/>
    <s v="No informa"/>
    <s v="Impacto ambiental"/>
    <s v="Pilar 2"/>
    <x v="3"/>
    <n v="142.88"/>
    <n v="0"/>
  </r>
  <r>
    <s v="Corbeta"/>
    <x v="3"/>
    <s v="Privada"/>
    <s v="Si"/>
    <s v="No"/>
    <s v="No"/>
    <n v="1938"/>
    <s v="Colombia"/>
    <n v="11.88773162"/>
    <x v="26"/>
    <s v="No informa "/>
    <s v="Impacto ambiental"/>
    <s v="Pilar 2"/>
    <x v="3"/>
    <n v="5185867.41"/>
    <n v="7986.04"/>
  </r>
  <r>
    <s v="Cruz Verde"/>
    <x v="3"/>
    <s v="Privada"/>
    <s v="No"/>
    <s v="No"/>
    <s v="Si"/>
    <n v="1984"/>
    <s v="Chile"/>
    <n v="5.511646479"/>
    <x v="26"/>
    <n v="157227"/>
    <s v="Impacto ambiental"/>
    <s v="Pilar 2"/>
    <x v="3"/>
    <n v="5185867.41"/>
    <n v="7986.04"/>
  </r>
  <r>
    <s v="D1"/>
    <x v="3"/>
    <s v="Privada"/>
    <s v="Si"/>
    <s v="No"/>
    <s v="No"/>
    <n v="2009"/>
    <s v="Colombia"/>
    <n v="19.439396106"/>
    <x v="26"/>
    <s v="No informa "/>
    <s v="Impacto ambiental"/>
    <s v="Pilar 2"/>
    <x v="3"/>
    <n v="5185867.41"/>
    <n v="7986.04"/>
  </r>
  <r>
    <s v="Davivienda"/>
    <x v="4"/>
    <s v="Privada"/>
    <s v="No"/>
    <s v="Si"/>
    <s v="No"/>
    <n v="1972"/>
    <s v="Colombia"/>
    <n v="0"/>
    <x v="26"/>
    <n v="77507"/>
    <s v="Impacto ambiental"/>
    <s v="Pilar 2"/>
    <x v="3"/>
    <n v="9435307"/>
    <n v="626"/>
  </r>
  <r>
    <s v="Distracom"/>
    <x v="3"/>
    <s v="Privada"/>
    <s v="Si"/>
    <s v="No"/>
    <s v="No"/>
    <n v="1997"/>
    <s v="Colombia"/>
    <n v="3.874476933"/>
    <x v="26"/>
    <s v="No informa "/>
    <s v="Impacto ambiental"/>
    <s v="Pilar 2"/>
    <x v="3"/>
    <n v="5185867.41"/>
    <n v="7986.04"/>
  </r>
  <r>
    <s v="Drummond"/>
    <x v="5"/>
    <s v="Privada"/>
    <s v="Si"/>
    <s v="No"/>
    <s v="Si"/>
    <n v="1935"/>
    <s v="Estados Unidos"/>
    <n v="11.495989482"/>
    <x v="26"/>
    <s v="No informa "/>
    <s v="Impacto ambiental"/>
    <s v="Pilar 2"/>
    <x v="3"/>
    <n v="151117258"/>
    <n v="4343445"/>
  </r>
  <r>
    <s v="Ecopetrol"/>
    <x v="5"/>
    <s v="Mixta"/>
    <s v="No"/>
    <s v="Si"/>
    <s v="Si"/>
    <n v="1951"/>
    <s v="Colombia"/>
    <n v="113.923310323"/>
    <x v="26"/>
    <n v="151117258"/>
    <s v="Impacto ambiental"/>
    <s v="Pilar 2"/>
    <x v="3"/>
    <n v="151117258"/>
    <n v="4343445"/>
  </r>
  <r>
    <s v="Emgesa"/>
    <x v="4"/>
    <s v="Mixta"/>
    <s v="No"/>
    <s v="No"/>
    <s v="Si"/>
    <n v="1997"/>
    <s v="Colombia"/>
    <n v="15.780332546"/>
    <x v="26"/>
    <n v="707340.16"/>
    <s v="Impacto ambiental"/>
    <s v="Pilar 2"/>
    <x v="3"/>
    <n v="9435307"/>
    <n v="626"/>
  </r>
  <r>
    <s v="EPM"/>
    <x v="4"/>
    <s v="Pública"/>
    <s v="No"/>
    <s v="No"/>
    <s v="Si"/>
    <n v="1955"/>
    <s v="Colombia"/>
    <n v="20.57447718"/>
    <x v="26"/>
    <s v="No informa "/>
    <s v="Impacto ambiental"/>
    <s v="Pilar 2"/>
    <x v="3"/>
    <n v="9435307"/>
    <n v="626"/>
  </r>
  <r>
    <s v="ES Windows"/>
    <x v="1"/>
    <s v="Privada"/>
    <s v="No"/>
    <s v="No"/>
    <s v="Si"/>
    <n v="1985"/>
    <s v="Estados Unidos"/>
    <n v="2.624920215"/>
    <x v="26"/>
    <n v="304036"/>
    <s v="Impacto ambiental"/>
    <s v="Pilar 2"/>
    <x v="3"/>
    <n v="3177444"/>
    <n v="1034.08"/>
  </r>
  <r>
    <s v="Esenttia"/>
    <x v="1"/>
    <s v="Mixta"/>
    <s v="No"/>
    <s v="No"/>
    <s v="No"/>
    <n v="1990"/>
    <s v="Colombia"/>
    <n v="2.311463709"/>
    <x v="26"/>
    <n v="1034.08"/>
    <s v="Impacto ambiental"/>
    <s v="Pilar 2"/>
    <x v="3"/>
    <n v="3177444"/>
    <n v="1034.08"/>
  </r>
  <r>
    <s v="Éxito"/>
    <x v="3"/>
    <s v="Privada"/>
    <s v="No"/>
    <s v="No"/>
    <s v="Si"/>
    <n v="1949"/>
    <s v="Colombia"/>
    <n v="16.077688645"/>
    <x v="26"/>
    <n v="195991.7"/>
    <s v="Impacto ambiental"/>
    <s v="Pilar 2"/>
    <x v="3"/>
    <n v="5185867.41"/>
    <n v="7986.04"/>
  </r>
  <r>
    <s v="Falabella"/>
    <x v="3"/>
    <s v="Privada"/>
    <s v="Si"/>
    <s v="Si"/>
    <s v="Si"/>
    <n v="1889"/>
    <s v="Chile"/>
    <n v="2.307560639"/>
    <x v="26"/>
    <n v="444610"/>
    <s v="Impacto ambiental"/>
    <s v="Pilar 2"/>
    <x v="3"/>
    <n v="5185867.41"/>
    <n v="7986.04"/>
  </r>
  <r>
    <s v="Frontera Energy"/>
    <x v="5"/>
    <s v="Privada"/>
    <s v="No"/>
    <s v="Si"/>
    <s v="Si"/>
    <n v="1985"/>
    <s v="Canadá"/>
    <n v="4.250244656"/>
    <x v="26"/>
    <n v="8633088"/>
    <s v="Impacto ambiental"/>
    <s v="Pilar 2"/>
    <x v="3"/>
    <n v="151117258"/>
    <n v="4343445"/>
  </r>
  <r>
    <s v="Gases del Caribe"/>
    <x v="4"/>
    <s v="Privada"/>
    <s v="No"/>
    <s v="Si"/>
    <s v="No"/>
    <n v="1966"/>
    <s v="Colombia"/>
    <n v="2.635568566"/>
    <x v="26"/>
    <n v="2139749"/>
    <s v="Impacto ambiental"/>
    <s v="Pilar 2"/>
    <x v="3"/>
    <n v="9435307"/>
    <n v="626"/>
  </r>
  <r>
    <s v="GEB"/>
    <x v="4"/>
    <s v="Mixta"/>
    <s v="No"/>
    <s v="Si"/>
    <s v="Si"/>
    <n v="1896"/>
    <s v="Colombia"/>
    <n v="3.716639484"/>
    <x v="26"/>
    <s v="No informa "/>
    <s v="Impacto ambiental"/>
    <s v="Pilar 2"/>
    <x v="3"/>
    <n v="9435307"/>
    <n v="626"/>
  </r>
  <r>
    <s v="General Motors"/>
    <x v="1"/>
    <s v="Pública"/>
    <s v="No"/>
    <s v="Si"/>
    <s v="Si"/>
    <n v="1908"/>
    <s v="Estados Unidos"/>
    <n v="1.212362823"/>
    <x v="26"/>
    <s v="No informa "/>
    <s v="Impacto ambiental"/>
    <s v="Pilar 2"/>
    <x v="3"/>
    <n v="3177444"/>
    <n v="1034.08"/>
  </r>
  <r>
    <s v="Geopark"/>
    <x v="5"/>
    <s v="Privada"/>
    <s v="No"/>
    <s v="Si"/>
    <s v="Si"/>
    <n v="2002"/>
    <s v="Chile"/>
    <n v="2.420367108"/>
    <x v="26"/>
    <n v="4343445"/>
    <s v="Impacto ambiental"/>
    <s v="Pilar 2"/>
    <x v="3"/>
    <n v="151117258"/>
    <n v="4343445"/>
  </r>
  <r>
    <s v="Gran Tierra Energy"/>
    <x v="5"/>
    <s v="Privada"/>
    <s v="No"/>
    <s v="Si"/>
    <s v="Si"/>
    <n v="2003"/>
    <s v="Canadá"/>
    <n v="1.321926"/>
    <x v="26"/>
    <s v="No informa"/>
    <s v="Impacto ambiental"/>
    <s v="Pilar 2"/>
    <x v="3"/>
    <n v="151117258"/>
    <n v="4343445"/>
  </r>
  <r>
    <s v="Grupo Bios"/>
    <x v="0"/>
    <s v="Privada"/>
    <s v="No"/>
    <s v="No"/>
    <s v="No"/>
    <n v="1985"/>
    <s v="Colombia"/>
    <n v="0.441609957"/>
    <x v="26"/>
    <s v="No informa"/>
    <s v="Impacto ambiental"/>
    <s v="Pilar 2"/>
    <x v="3"/>
    <n v="0"/>
    <n v="0"/>
  </r>
  <r>
    <s v="Grupo Diana"/>
    <x v="1"/>
    <s v="Privada"/>
    <s v="Si"/>
    <s v="No"/>
    <s v="No"/>
    <n v="1964"/>
    <s v="Colombia"/>
    <n v="2.485955399"/>
    <x v="26"/>
    <s v="No informa "/>
    <s v="Impacto ambiental"/>
    <s v="Pilar 2"/>
    <x v="3"/>
    <n v="3177444"/>
    <n v="1034.08"/>
  </r>
  <r>
    <s v="Haceb"/>
    <x v="1"/>
    <s v="Privada"/>
    <s v="Si"/>
    <s v="No"/>
    <s v="No"/>
    <n v="1940"/>
    <s v="Colombia"/>
    <n v="1.340540112"/>
    <x v="26"/>
    <s v="No informa "/>
    <s v="Impacto ambiental"/>
    <s v="Pilar 2"/>
    <x v="3"/>
    <n v="3177444"/>
    <n v="1034.08"/>
  </r>
  <r>
    <s v="Hocol"/>
    <x v="5"/>
    <s v="Privada"/>
    <s v="No"/>
    <s v="No"/>
    <s v="No"/>
    <n v="1956"/>
    <s v="Colombia"/>
    <n v="2.660692144"/>
    <x v="26"/>
    <s v="No informa"/>
    <s v="Impacto ambiental"/>
    <s v="Pilar 2"/>
    <x v="3"/>
    <n v="151117258"/>
    <n v="4343445"/>
  </r>
  <r>
    <s v="INCUBADORA SANTANDER S.A. (Huevos Kikes)"/>
    <x v="0"/>
    <s v="Privada"/>
    <s v="Si"/>
    <s v="No"/>
    <s v="No"/>
    <n v="1962"/>
    <s v="Colombia"/>
    <n v="0.89448845"/>
    <x v="26"/>
    <s v="No informa "/>
    <s v="Impacto ambiental"/>
    <s v="Pilar 2"/>
    <x v="3"/>
    <n v="0"/>
    <n v="0"/>
  </r>
  <r>
    <s v="ISA"/>
    <x v="4"/>
    <s v="Mixta"/>
    <s v="No"/>
    <s v="Si"/>
    <s v="Si"/>
    <n v="1967"/>
    <s v="Colombia"/>
    <n v="4.130985568"/>
    <x v="26"/>
    <n v="325395"/>
    <s v="Impacto ambiental"/>
    <s v="Pilar 2"/>
    <x v="3"/>
    <n v="9435307"/>
    <n v="626"/>
  </r>
  <r>
    <s v="Isagen"/>
    <x v="4"/>
    <s v="Mixta"/>
    <s v="No"/>
    <s v="No"/>
    <s v="No"/>
    <n v="1995"/>
    <s v="Colombia"/>
    <n v="6.13559916"/>
    <x v="26"/>
    <n v="55268"/>
    <s v="Impacto ambiental"/>
    <s v="Pilar 2"/>
    <x v="3"/>
    <n v="9435307"/>
    <n v="626"/>
  </r>
  <r>
    <s v="ISMOCOL SA"/>
    <x v="2"/>
    <s v="Privada"/>
    <s v="No"/>
    <s v="No"/>
    <s v="Si"/>
    <n v="1989"/>
    <s v="Colombia"/>
    <n v="0.751677383"/>
    <x v="26"/>
    <s v="No informa "/>
    <s v="Impacto ambiental"/>
    <s v="Pilar 2"/>
    <x v="3"/>
    <n v="142.88"/>
    <n v="0"/>
  </r>
  <r>
    <s v="Italcol"/>
    <x v="1"/>
    <s v="Privada"/>
    <s v="Si"/>
    <s v="No"/>
    <s v="No"/>
    <n v="1970"/>
    <s v="Colombia"/>
    <n v="3.189145272"/>
    <x v="26"/>
    <s v="No informa "/>
    <s v="Impacto ambiental"/>
    <s v="Pilar 2"/>
    <x v="3"/>
    <n v="3177444"/>
    <n v="1034.08"/>
  </r>
  <r>
    <s v="LATAM"/>
    <x v="4"/>
    <s v="Privada"/>
    <s v="No"/>
    <s v="Si"/>
    <s v="Si"/>
    <n v="1929"/>
    <s v="Chile"/>
    <n v="2.328344538"/>
    <x v="26"/>
    <s v="No informa"/>
    <s v="Impacto ambiental"/>
    <s v="Pilar 2"/>
    <x v="3"/>
    <n v="9435307"/>
    <n v="626"/>
  </r>
  <r>
    <s v="MARVAL S.A.S."/>
    <x v="2"/>
    <s v="Privada"/>
    <s v="Si"/>
    <s v="No"/>
    <s v="No"/>
    <n v="1976"/>
    <s v="Colombia"/>
    <n v="0.985342945"/>
    <x v="26"/>
    <s v="No informa"/>
    <s v="Impacto ambiental"/>
    <s v="Pilar 2"/>
    <x v="3"/>
    <n v="142.88"/>
    <n v="0"/>
  </r>
  <r>
    <s v="Mazda"/>
    <x v="3"/>
    <s v="Privada"/>
    <s v="No"/>
    <s v="Si"/>
    <s v="Si"/>
    <n v="1920"/>
    <s v="Japón"/>
    <n v="1.869141753"/>
    <x v="26"/>
    <s v="No informa"/>
    <s v="Impacto ambiental"/>
    <s v="Pilar 2"/>
    <x v="3"/>
    <n v="5185867.41"/>
    <n v="7986.04"/>
  </r>
  <r>
    <s v="Mercado Libre"/>
    <x v="4"/>
    <s v="Privada"/>
    <s v="No"/>
    <s v="Si"/>
    <s v="Si"/>
    <n v="2009"/>
    <s v="Argentina"/>
    <n v="1.858185367"/>
    <x v="26"/>
    <n v="2315795"/>
    <s v="Impacto ambiental"/>
    <s v="Pilar 2"/>
    <x v="3"/>
    <n v="9435307"/>
    <n v="626"/>
  </r>
  <r>
    <s v="Nestle"/>
    <x v="1"/>
    <s v="Mixta"/>
    <s v="No"/>
    <s v="Si"/>
    <s v="Si"/>
    <n v="1866"/>
    <s v="Suiza"/>
    <n v="2.04446981"/>
    <x v="26"/>
    <s v="No informa "/>
    <s v="Impacto ambiental"/>
    <s v="Pilar 2"/>
    <x v="3"/>
    <n v="3177444"/>
    <n v="1034.08"/>
  </r>
  <r>
    <s v="Oleoducto Central (Ocensa)"/>
    <x v="4"/>
    <s v="Mixta"/>
    <s v="No"/>
    <s v="No"/>
    <s v="No"/>
    <n v="1994"/>
    <s v="Colombia"/>
    <n v="5.975161078"/>
    <x v="26"/>
    <s v="No informa "/>
    <s v="Impacto ambiental"/>
    <s v="Pilar 2"/>
    <x v="3"/>
    <n v="9435307"/>
    <n v="626"/>
  </r>
  <r>
    <s v="Olímpica"/>
    <x v="3"/>
    <s v="Privada"/>
    <s v="Si"/>
    <s v="No"/>
    <s v="No"/>
    <n v="1953"/>
    <s v="Colombia"/>
    <n v="7.129192126"/>
    <x v="26"/>
    <s v="No informa "/>
    <s v="Impacto ambiental"/>
    <s v="Pilar 2"/>
    <x v="3"/>
    <n v="5185867.41"/>
    <n v="7986.04"/>
  </r>
  <r>
    <s v="Pepsico"/>
    <x v="1"/>
    <s v="Pública"/>
    <s v="No"/>
    <s v="Si"/>
    <s v="Si"/>
    <n v="1965"/>
    <s v="Estados Unidos"/>
    <n v="2.097385142"/>
    <x v="26"/>
    <s v="No informa "/>
    <s v="Impacto ambiental"/>
    <s v="Pilar 2"/>
    <x v="3"/>
    <n v="3177444"/>
    <n v="1034.08"/>
  </r>
  <r>
    <s v="Petromil"/>
    <x v="3"/>
    <s v="Privada"/>
    <s v="Si"/>
    <s v="No"/>
    <s v="No"/>
    <n v="1989"/>
    <s v="Colombia"/>
    <n v="3.030538337"/>
    <x v="26"/>
    <s v="No informa "/>
    <s v="Impacto ambiental"/>
    <s v="Pilar 2"/>
    <x v="3"/>
    <n v="5185867.41"/>
    <n v="7986.04"/>
  </r>
  <r>
    <s v="POLLOS EL BUCANERO S.A. (Cargill)"/>
    <x v="1"/>
    <s v="Privada"/>
    <s v="No"/>
    <s v="No"/>
    <s v="Si"/>
    <n v="1986"/>
    <s v="Colombia"/>
    <n v="2.273429636"/>
    <x v="26"/>
    <s v="No informa "/>
    <s v="Impacto ambiental"/>
    <s v="Pilar 2"/>
    <x v="3"/>
    <n v="3177444"/>
    <n v="1034.08"/>
  </r>
  <r>
    <s v="Postobón"/>
    <x v="1"/>
    <s v="Privada"/>
    <s v="No"/>
    <s v="No"/>
    <s v="No"/>
    <n v="1904"/>
    <s v="Colombia"/>
    <n v="2.846700531"/>
    <x v="26"/>
    <n v="55075.65"/>
    <s v="Impacto ambiental"/>
    <s v="Pilar 2"/>
    <x v="3"/>
    <n v="3177444"/>
    <n v="1034.08"/>
  </r>
  <r>
    <s v="Pricesmart"/>
    <x v="3"/>
    <s v="Privada"/>
    <s v="No"/>
    <s v="Si"/>
    <s v="Si"/>
    <n v="1993"/>
    <s v="Estados Unidos"/>
    <n v="2.360791615"/>
    <x v="26"/>
    <s v="No informa"/>
    <s v="Impacto ambiental"/>
    <s v="Pilar 2"/>
    <x v="3"/>
    <n v="5185867.41"/>
    <n v="7986.04"/>
  </r>
  <r>
    <s v="Primax"/>
    <x v="3"/>
    <s v="Privada"/>
    <s v="No"/>
    <s v="No"/>
    <s v="Si"/>
    <n v="2005"/>
    <s v="Perú"/>
    <n v="10.521119421"/>
    <x v="26"/>
    <n v="7986.04"/>
    <s v="Impacto ambiental"/>
    <s v="Pilar 2"/>
    <x v="3"/>
    <n v="5185867.41"/>
    <n v="7986.04"/>
  </r>
  <r>
    <s v="Productos Familia (Essity)"/>
    <x v="1"/>
    <s v="Privada"/>
    <s v="No"/>
    <s v="No"/>
    <s v="Si"/>
    <n v="1958"/>
    <s v="Colombia"/>
    <n v="2.017259547"/>
    <x v="26"/>
    <s v="No informa "/>
    <s v="Impacto ambiental"/>
    <s v="Pilar 2"/>
    <x v="3"/>
    <n v="3177444"/>
    <n v="1034.08"/>
  </r>
  <r>
    <s v="Promigas"/>
    <x v="4"/>
    <s v="Privada"/>
    <s v="No"/>
    <s v="Si"/>
    <s v="No"/>
    <n v="1974"/>
    <s v="Colombia"/>
    <n v="2.27290385"/>
    <x v="26"/>
    <n v="3785728"/>
    <s v="Impacto ambiental"/>
    <s v="Pilar 2"/>
    <x v="3"/>
    <n v="9435307"/>
    <n v="626"/>
  </r>
  <r>
    <s v="Rappi"/>
    <x v="4"/>
    <s v="Privada"/>
    <s v="No"/>
    <s v="No"/>
    <s v="Si"/>
    <n v="2015"/>
    <s v="Colombia"/>
    <n v="0.703147014"/>
    <x v="26"/>
    <s v="No informa"/>
    <s v="Impacto ambiental"/>
    <s v="Pilar 2"/>
    <x v="3"/>
    <n v="9435307"/>
    <n v="626"/>
  </r>
  <r>
    <s v="Reficar"/>
    <x v="1"/>
    <s v="Mixta"/>
    <s v="No"/>
    <s v="No"/>
    <s v="No"/>
    <n v="1956"/>
    <s v="Colombia"/>
    <n v="25.860914507"/>
    <x v="26"/>
    <s v="No informa "/>
    <s v="Impacto ambiental"/>
    <s v="Pilar 2"/>
    <x v="3"/>
    <n v="3177444"/>
    <n v="1034.08"/>
  </r>
  <r>
    <s v="Renault"/>
    <x v="1"/>
    <s v="Mixta"/>
    <s v="No"/>
    <s v="Si"/>
    <s v="Si"/>
    <n v="1898"/>
    <s v="Francia"/>
    <n v="2.426039216"/>
    <x v="26"/>
    <s v="No informa "/>
    <s v="Impacto ambiental"/>
    <s v="Pilar 2"/>
    <x v="3"/>
    <n v="3177444"/>
    <n v="1034.08"/>
  </r>
  <r>
    <s v="Riopaila Castilla"/>
    <x v="1"/>
    <s v="Privada"/>
    <s v="No"/>
    <s v="Si"/>
    <s v="No"/>
    <n v="1998"/>
    <s v="Colombia"/>
    <n v="1.697301486"/>
    <x v="26"/>
    <n v="99469"/>
    <s v="Impacto ambiental"/>
    <s v="Pilar 2"/>
    <x v="3"/>
    <n v="3177444"/>
    <n v="1034.08"/>
  </r>
  <r>
    <s v="Samsung"/>
    <x v="3"/>
    <s v="Privada"/>
    <s v="Si"/>
    <s v="Si"/>
    <s v="Si"/>
    <n v="1969"/>
    <s v="Corea del Sur"/>
    <n v="3.188315636"/>
    <x v="26"/>
    <s v="No informa"/>
    <s v="Impacto ambiental"/>
    <s v="Pilar 2"/>
    <x v="3"/>
    <n v="5185867.41"/>
    <n v="7986.04"/>
  </r>
  <r>
    <s v="SierraCol Energy"/>
    <x v="5"/>
    <s v="Privada"/>
    <s v="No"/>
    <s v="No"/>
    <s v="Si"/>
    <n v="2020"/>
    <s v="Islas Caimán / EE.UU"/>
    <n v="1.943851598"/>
    <x v="26"/>
    <n v="9952400"/>
    <s v="Impacto ambiental"/>
    <s v="Pilar 2"/>
    <x v="3"/>
    <n v="151117258"/>
    <n v="4343445"/>
  </r>
  <r>
    <s v="Sodimac (Homecenter)"/>
    <x v="3"/>
    <s v="Privada"/>
    <s v="No"/>
    <s v="No"/>
    <s v="Si"/>
    <n v="1952"/>
    <s v="Chile"/>
    <n v="5.991097107"/>
    <x v="26"/>
    <s v="No informa "/>
    <s v="Impacto ambiental"/>
    <s v="Pilar 2"/>
    <x v="3"/>
    <n v="5185867.41"/>
    <n v="7986.04"/>
  </r>
  <r>
    <s v="Sucafina"/>
    <x v="3"/>
    <s v="Privada"/>
    <s v="Si"/>
    <s v="No"/>
    <s v="Si"/>
    <n v="1977"/>
    <s v="Suiza"/>
    <n v="2.002301595"/>
    <x v="26"/>
    <s v="No informa"/>
    <s v="Impacto ambiental"/>
    <s v="Pilar 2"/>
    <x v="3"/>
    <n v="5185867.41"/>
    <n v="7986.04"/>
  </r>
  <r>
    <s v="Sunshine Bouquet"/>
    <x v="0"/>
    <s v="Privada"/>
    <s v="Si"/>
    <s v="No"/>
    <s v="Si"/>
    <n v="1971"/>
    <s v="Estados Unidos"/>
    <n v="2.156747414"/>
    <x v="26"/>
    <s v="No informa "/>
    <s v="Impacto ambiental"/>
    <s v="Pilar 2"/>
    <x v="3"/>
    <n v="0"/>
    <n v="0"/>
  </r>
  <r>
    <s v="Suramerica Comercial (Dollar City)"/>
    <x v="3"/>
    <s v="Privada"/>
    <s v="No"/>
    <s v="No"/>
    <s v="Si"/>
    <n v="2009"/>
    <s v="El Salvador"/>
    <n v="2.869448009"/>
    <x v="26"/>
    <s v="No informa "/>
    <s v="Impacto ambiental"/>
    <s v="Pilar 2"/>
    <x v="3"/>
    <n v="5185867.41"/>
    <n v="7986.04"/>
  </r>
  <r>
    <s v="Tecnoquimicas"/>
    <x v="3"/>
    <s v="Privada"/>
    <s v="Si"/>
    <s v="No"/>
    <s v="No"/>
    <n v="1934"/>
    <s v="Colombia"/>
    <n v="3.134365769"/>
    <x v="26"/>
    <s v="No informa "/>
    <s v="Impacto ambiental"/>
    <s v="Pilar 2"/>
    <x v="3"/>
    <n v="5185867.41"/>
    <n v="7986.04"/>
  </r>
  <r>
    <s v="Telefónica"/>
    <x v="4"/>
    <s v="Mixta"/>
    <s v="No"/>
    <s v="Si"/>
    <s v="Si"/>
    <n v="1924"/>
    <s v="España"/>
    <n v="6.672179102"/>
    <x v="26"/>
    <s v="No informa "/>
    <s v="Impacto ambiental"/>
    <s v="Pilar 2"/>
    <x v="3"/>
    <n v="9435307"/>
    <n v="626"/>
  </r>
  <r>
    <s v="Teleperformance"/>
    <x v="4"/>
    <s v="Privada"/>
    <s v="No"/>
    <s v="Si"/>
    <s v="Si"/>
    <n v="1910"/>
    <s v="Francia"/>
    <n v="2.655177809"/>
    <x v="26"/>
    <n v="946.3"/>
    <s v="Impacto ambiental"/>
    <s v="Pilar 2"/>
    <x v="3"/>
    <n v="9435307"/>
    <n v="626"/>
  </r>
  <r>
    <s v="Terpel"/>
    <x v="3"/>
    <s v="Privada"/>
    <s v="No"/>
    <s v="Si"/>
    <s v="Si"/>
    <n v="1968"/>
    <s v="Colombia"/>
    <n v="24.752011682"/>
    <x v="26"/>
    <n v="5185867.41"/>
    <s v="Impacto ambiental"/>
    <s v="Pilar 2"/>
    <x v="3"/>
    <n v="5185867.41"/>
    <n v="7986.04"/>
  </r>
  <r>
    <s v="Tigo"/>
    <x v="4"/>
    <s v="Mixta"/>
    <s v="No"/>
    <s v="Si"/>
    <s v="Si"/>
    <n v="1979"/>
    <s v="Suecia"/>
    <n v="2.956157691"/>
    <x v="26"/>
    <n v="37049"/>
    <s v="Impacto ambiental"/>
    <s v="Pilar 2"/>
    <x v="3"/>
    <n v="9435307"/>
    <n v="626"/>
  </r>
  <r>
    <s v="Toyota"/>
    <x v="3"/>
    <s v="Privada"/>
    <s v="No"/>
    <s v="Si"/>
    <s v="Si"/>
    <n v="1937"/>
    <s v="Japón"/>
    <n v="4.02823039"/>
    <x v="26"/>
    <n v="451266.89"/>
    <s v="Impacto ambiental"/>
    <s v="Pilar 2"/>
    <x v="3"/>
    <n v="5185867.41"/>
    <n v="7986.04"/>
  </r>
  <r>
    <s v="Trafigura (Petroleum)"/>
    <x v="3"/>
    <s v="Privada"/>
    <s v="No"/>
    <s v="No"/>
    <s v="Si"/>
    <n v="1993"/>
    <s v="Suiza"/>
    <n v="4.87042346"/>
    <x v="26"/>
    <s v="No informa"/>
    <s v="Impacto ambiental"/>
    <s v="Pilar 2"/>
    <x v="3"/>
    <n v="5185867.41"/>
    <n v="7986.04"/>
  </r>
  <r>
    <s v="Uniban"/>
    <x v="3"/>
    <s v="Privada"/>
    <s v="No"/>
    <s v="No"/>
    <s v="No"/>
    <n v="1966"/>
    <s v="Colombia"/>
    <n v="2.046166138"/>
    <x v="26"/>
    <n v="103830"/>
    <s v="Impacto ambiental"/>
    <s v="Pilar 2"/>
    <x v="3"/>
    <n v="5185867.41"/>
    <n v="7986.04"/>
  </r>
  <r>
    <s v="Unilever"/>
    <x v="3"/>
    <s v="Privada"/>
    <s v="No"/>
    <s v="Si"/>
    <s v="Si"/>
    <n v="1929"/>
    <s v="Reino Unido y Países Bajos"/>
    <n v="1.928223518"/>
    <x v="26"/>
    <s v="No informa "/>
    <s v="Impacto ambiental"/>
    <s v="Pilar 2"/>
    <x v="3"/>
    <n v="5185867.41"/>
    <n v="7986.04"/>
  </r>
  <r>
    <s v="Vanti"/>
    <x v="4"/>
    <s v="Privada"/>
    <s v="No"/>
    <s v="No"/>
    <s v="No"/>
    <n v="1987"/>
    <s v="Colombia"/>
    <n v="0"/>
    <x v="26"/>
    <n v="9435307"/>
    <s v="Impacto ambiental"/>
    <s v="Pilar 2"/>
    <x v="3"/>
    <n v="9435307"/>
    <n v="626"/>
  </r>
  <r>
    <s v="Verano energy"/>
    <x v="5"/>
    <s v="Privada"/>
    <s v="No"/>
    <s v="No"/>
    <s v="Si"/>
    <n v="2016"/>
    <s v="Canadá"/>
    <n v="5.483318686"/>
    <x v="26"/>
    <s v="No informa "/>
    <s v="Impacto ambiental"/>
    <s v="Pilar 2"/>
    <x v="3"/>
    <n v="151117258"/>
    <n v="4343445"/>
  </r>
  <r>
    <s v="Yamaha"/>
    <x v="1"/>
    <s v="Privada"/>
    <s v="No"/>
    <s v="Si"/>
    <s v="Si"/>
    <n v="1955"/>
    <s v="Japón"/>
    <n v="1.831377694"/>
    <x v="26"/>
    <s v="No informa "/>
    <s v="Impacto ambiental"/>
    <s v="Pilar 2"/>
    <x v="3"/>
    <n v="3177444"/>
    <n v="1034.08"/>
  </r>
  <r>
    <s v="YARA COLOMBIA S.A."/>
    <x v="1"/>
    <s v="Privada"/>
    <s v="No"/>
    <s v="No"/>
    <s v="Si"/>
    <n v="1993"/>
    <s v="Noruega"/>
    <n v="1.765339992"/>
    <x v="26"/>
    <s v="No informa "/>
    <s v="Impacto ambiental"/>
    <s v="Pilar 2"/>
    <x v="3"/>
    <n v="3177444"/>
    <n v="1034.08"/>
  </r>
  <r>
    <s v="Aliar"/>
    <x v="0"/>
    <s v="Privada"/>
    <s v="No"/>
    <s v="No"/>
    <s v="No"/>
    <n v="2007"/>
    <s v="Colombia"/>
    <n v="0.978022115"/>
    <x v="27"/>
    <n v="2023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7"/>
    <n v="2024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"/>
    <x v="27"/>
    <n v="2024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4"/>
    <x v="27"/>
    <n v="2024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27"/>
    <s v="No tiene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2"/>
    <x v="27"/>
    <s v="No tiene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7"/>
    <n v="2024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27"/>
    <n v="2024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27"/>
    <s v="No tiene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"/>
    <x v="27"/>
    <n v="2024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27"/>
    <n v="2024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27"/>
    <n v="2024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"/>
    <x v="27"/>
    <n v="2023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8"/>
    <x v="27"/>
    <n v="2023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"/>
    <x v="27"/>
    <s v="No tiene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"/>
    <x v="27"/>
    <n v="2023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1"/>
    <x v="27"/>
    <n v="2024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"/>
    <x v="27"/>
    <n v="2024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27"/>
    <n v="2024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"/>
    <x v="27"/>
    <n v="2024"/>
    <s v="Información general"/>
    <s v="Pilar 1"/>
    <x v="1"/>
    <b v="0"/>
    <b v="0"/>
  </r>
  <r>
    <s v="Cenit"/>
    <x v="4"/>
    <s v="Mixta"/>
    <s v="No"/>
    <s v="No"/>
    <s v="No"/>
    <n v="2012"/>
    <s v="Colombia"/>
    <n v="9.97773624"/>
    <x v="27"/>
    <n v="2024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"/>
    <x v="27"/>
    <n v="2024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6"/>
    <x v="27"/>
    <n v="2024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"/>
    <x v="27"/>
    <s v="No tiene"/>
    <s v="Información general"/>
    <s v="Pilar 1"/>
    <x v="1"/>
    <b v="0"/>
    <b v="0"/>
  </r>
  <r>
    <s v="Claro"/>
    <x v="4"/>
    <s v="Privada"/>
    <s v="No"/>
    <s v="No"/>
    <s v="Si"/>
    <n v="2003"/>
    <s v="Brasil"/>
    <n v="15.602099799"/>
    <x v="27"/>
    <n v="2024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8"/>
    <x v="27"/>
    <n v="2024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27"/>
    <n v="2023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7"/>
    <x v="27"/>
    <n v="2024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"/>
    <x v="27"/>
    <n v="2024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1"/>
    <x v="27"/>
    <n v="2024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27"/>
    <n v="2023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7"/>
    <n v="2024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"/>
    <x v="27"/>
    <n v="2024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"/>
    <x v="27"/>
    <n v="2024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27"/>
    <s v="No tiene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"/>
    <x v="27"/>
    <n v="2024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27"/>
    <n v="2023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27"/>
    <n v="2024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27"/>
    <s v="No tiene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"/>
    <x v="27"/>
    <n v="2023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27"/>
    <n v="2024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27"/>
    <n v="2023"/>
    <s v="Información general"/>
    <s v="Pilar 1"/>
    <x v="1"/>
    <b v="0"/>
    <b v="0"/>
  </r>
  <r>
    <s v="EPM"/>
    <x v="4"/>
    <s v="Pública"/>
    <s v="No"/>
    <s v="No"/>
    <s v="Si"/>
    <n v="1955"/>
    <s v="Colombia"/>
    <n v="20.57447718"/>
    <x v="27"/>
    <n v="2023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5"/>
    <x v="27"/>
    <n v="2023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9"/>
    <x v="27"/>
    <n v="2024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5"/>
    <x v="27"/>
    <n v="2024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"/>
    <x v="27"/>
    <n v="2024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6"/>
    <x v="27"/>
    <n v="2024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6"/>
    <x v="27"/>
    <n v="2024"/>
    <s v="Información general"/>
    <s v="Pilar 1"/>
    <x v="1"/>
    <b v="0"/>
    <b v="0"/>
  </r>
  <r>
    <s v="GEB"/>
    <x v="4"/>
    <s v="Mixta"/>
    <s v="No"/>
    <s v="Si"/>
    <s v="Si"/>
    <n v="1896"/>
    <s v="Colombia"/>
    <n v="3.716639484"/>
    <x v="27"/>
    <n v="2024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"/>
    <x v="27"/>
    <n v="2023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"/>
    <x v="27"/>
    <n v="2024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6"/>
    <x v="27"/>
    <n v="2024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27"/>
    <n v="2023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9"/>
    <x v="27"/>
    <s v="No tiene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27"/>
    <n v="2024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27"/>
    <n v="2023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5"/>
    <x v="27"/>
    <s v="No tiene"/>
    <s v="Información general"/>
    <s v="Pilar 1"/>
    <x v="1"/>
    <b v="0"/>
    <b v="0"/>
  </r>
  <r>
    <s v="ISA"/>
    <x v="4"/>
    <s v="Mixta"/>
    <s v="No"/>
    <s v="Si"/>
    <s v="Si"/>
    <n v="1967"/>
    <s v="Colombia"/>
    <n v="4.130985568"/>
    <x v="27"/>
    <n v="2024"/>
    <s v="Información general"/>
    <s v="Pilar 1"/>
    <x v="1"/>
    <b v="0"/>
    <b v="0"/>
  </r>
  <r>
    <s v="Isagen"/>
    <x v="4"/>
    <s v="Mixta"/>
    <s v="No"/>
    <s v="No"/>
    <s v="No"/>
    <n v="1995"/>
    <s v="Colombia"/>
    <n v="6.13559916"/>
    <x v="27"/>
    <n v="2024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3"/>
    <x v="27"/>
    <s v="No tiene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"/>
    <x v="27"/>
    <s v="No tiene"/>
    <s v="Información general"/>
    <s v="Pilar 1"/>
    <x v="1"/>
    <b v="0"/>
    <b v="0"/>
  </r>
  <r>
    <s v="LATAM"/>
    <x v="4"/>
    <s v="Privada"/>
    <s v="No"/>
    <s v="Si"/>
    <s v="Si"/>
    <n v="1929"/>
    <s v="Chile"/>
    <n v="2.328344538"/>
    <x v="27"/>
    <n v="2024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5"/>
    <x v="27"/>
    <n v="2024"/>
    <s v="Información general"/>
    <s v="Pilar 1"/>
    <x v="1"/>
    <b v="0"/>
    <b v="0"/>
  </r>
  <r>
    <s v="Mazda"/>
    <x v="3"/>
    <s v="Privada"/>
    <s v="No"/>
    <s v="Si"/>
    <s v="Si"/>
    <n v="1920"/>
    <s v="Japón"/>
    <n v="1.869141753"/>
    <x v="27"/>
    <n v="2024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7"/>
    <x v="27"/>
    <n v="2024"/>
    <s v="Información general"/>
    <s v="Pilar 1"/>
    <x v="1"/>
    <b v="0"/>
    <b v="0"/>
  </r>
  <r>
    <s v="Nestle"/>
    <x v="1"/>
    <s v="Mixta"/>
    <s v="No"/>
    <s v="Si"/>
    <s v="Si"/>
    <n v="1866"/>
    <s v="Suiza"/>
    <n v="2.04446981"/>
    <x v="27"/>
    <n v="2024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"/>
    <x v="27"/>
    <n v="2024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"/>
    <x v="27"/>
    <n v="2022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2"/>
    <x v="27"/>
    <n v="2023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7"/>
    <x v="27"/>
    <s v="No tiene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6"/>
    <x v="27"/>
    <s v="No tiene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"/>
    <x v="27"/>
    <n v="2024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"/>
    <x v="27"/>
    <n v="2024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27"/>
    <n v="2024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"/>
    <x v="27"/>
    <n v="2024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"/>
    <x v="27"/>
    <n v="2024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"/>
    <x v="27"/>
    <s v="No tiene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27"/>
    <n v="2024"/>
    <s v="Información general"/>
    <s v="Pilar 1"/>
    <x v="1"/>
    <b v="0"/>
    <b v="0"/>
  </r>
  <r>
    <s v="Renault"/>
    <x v="1"/>
    <s v="Mixta"/>
    <s v="No"/>
    <s v="Si"/>
    <s v="Si"/>
    <n v="1898"/>
    <s v="Francia"/>
    <n v="2.426039216"/>
    <x v="27"/>
    <n v="2024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27"/>
    <n v="2024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27"/>
    <n v="2025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7"/>
    <n v="2024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7"/>
    <x v="27"/>
    <n v="2024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27"/>
    <n v="2023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4"/>
    <x v="27"/>
    <n v="2021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"/>
    <x v="27"/>
    <s v="No tiene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27"/>
    <s v="No tiene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"/>
    <x v="27"/>
    <n v="2024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27"/>
    <n v="2024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2"/>
    <x v="27"/>
    <n v="2024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27"/>
    <n v="2024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27"/>
    <n v="2023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6"/>
    <x v="27"/>
    <n v="2024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8"/>
    <x v="27"/>
    <n v="2024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7"/>
    <s v="No tiene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27"/>
    <n v="2024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6"/>
    <x v="27"/>
    <s v="No tiene"/>
    <s v="Información general"/>
    <s v="Pilar 1"/>
    <x v="1"/>
    <b v="0"/>
    <b v="0"/>
  </r>
  <r>
    <s v="Yamaha"/>
    <x v="1"/>
    <s v="Privada"/>
    <s v="No"/>
    <s v="Si"/>
    <s v="Si"/>
    <n v="1955"/>
    <s v="Japón"/>
    <n v="1.831377694"/>
    <x v="27"/>
    <n v="2024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2"/>
    <x v="27"/>
    <n v="2024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"/>
    <x v="28"/>
    <n v="2375440"/>
    <s v="Impacto ambiental"/>
    <s v="Pilar 3"/>
    <x v="3"/>
    <n v="2375440"/>
    <n v="2375440"/>
  </r>
  <r>
    <s v="Alimentos Carnicos (Grupo Nutresa)"/>
    <x v="1"/>
    <s v="Privada"/>
    <s v="No"/>
    <s v="Si"/>
    <s v="Si"/>
    <n v="1920"/>
    <s v="Colombia"/>
    <n v="2.844632077"/>
    <x v="28"/>
    <s v="No informa"/>
    <s v="Impacto ambiental"/>
    <s v="Pilar 3"/>
    <x v="3"/>
    <n v="875400000"/>
    <n v="0"/>
  </r>
  <r>
    <s v="Alpina"/>
    <x v="1"/>
    <s v="Privada"/>
    <s v="No"/>
    <s v="No"/>
    <s v="Si"/>
    <n v="1945"/>
    <s v="Colombia"/>
    <n v="2.176461396"/>
    <x v="28"/>
    <n v="1566719"/>
    <s v="Impacto ambiental"/>
    <s v="Pilar 3"/>
    <x v="3"/>
    <n v="875400000"/>
    <n v="0"/>
  </r>
  <r>
    <s v="Amarilo"/>
    <x v="2"/>
    <s v="Privada"/>
    <s v="Si"/>
    <s v="No"/>
    <s v="No"/>
    <n v="1993"/>
    <s v="Colombia"/>
    <n v="2.186301194"/>
    <x v="28"/>
    <n v="283322"/>
    <s v="Impacto ambiental"/>
    <s v="Pilar 3"/>
    <x v="3"/>
    <n v="283322"/>
    <n v="3791"/>
  </r>
  <r>
    <s v="ARA"/>
    <x v="3"/>
    <s v="Privada"/>
    <s v="No"/>
    <s v="No"/>
    <s v="Si"/>
    <n v="2012"/>
    <s v="Colombia"/>
    <n v="13.831182682"/>
    <x v="28"/>
    <s v="No informa"/>
    <s v="Impacto ambiental"/>
    <s v="Pilar 3"/>
    <x v="3"/>
    <n v="6501695"/>
    <n v="56315"/>
  </r>
  <r>
    <s v="ARQUITECTURA Y CONCRETO"/>
    <x v="2"/>
    <s v="Privada"/>
    <s v="Si"/>
    <s v="No"/>
    <s v="No"/>
    <n v="1990"/>
    <s v="Colombia"/>
    <n v="0.771428692"/>
    <x v="28"/>
    <s v="No informa"/>
    <s v="Impacto ambiental"/>
    <s v="Pilar 3"/>
    <x v="3"/>
    <n v="283322"/>
    <n v="3791"/>
  </r>
  <r>
    <s v="AUTOPISTA RIO MAGDALENA SAS"/>
    <x v="2"/>
    <s v="Privada"/>
    <s v="No"/>
    <s v="No"/>
    <s v="No"/>
    <n v="2014"/>
    <s v="Colombia"/>
    <n v="1.314259836"/>
    <x v="28"/>
    <n v="134780"/>
    <s v="Impacto ambiental"/>
    <s v="Pilar 3"/>
    <x v="3"/>
    <n v="283322"/>
    <n v="3791"/>
  </r>
  <r>
    <s v="Avianca"/>
    <x v="4"/>
    <s v="Privada"/>
    <s v="No"/>
    <s v="No"/>
    <s v="Si"/>
    <n v="1919"/>
    <s v="Colombia"/>
    <n v="15.106042448"/>
    <x v="28"/>
    <n v="79103"/>
    <s v="Impacto ambiental"/>
    <s v="Pilar 3"/>
    <x v="3"/>
    <n v="25125280889"/>
    <n v="1026.472"/>
  </r>
  <r>
    <s v="AVICOLA EL MADROÑO SA"/>
    <x v="0"/>
    <s v="Privada"/>
    <s v="No"/>
    <s v="No"/>
    <s v="No"/>
    <n v="1987"/>
    <s v="Colombia"/>
    <n v="0.711210393"/>
    <x v="28"/>
    <s v="No informa"/>
    <s v="Impacto ambiental"/>
    <s v="Pilar 3"/>
    <x v="3"/>
    <n v="2375440"/>
    <n v="2375440"/>
  </r>
  <r>
    <s v="AVSA"/>
    <x v="0"/>
    <s v="Privada"/>
    <s v="Si"/>
    <s v="No"/>
    <s v="No"/>
    <n v="1969"/>
    <s v="Colombia"/>
    <n v="2.423164353"/>
    <x v="28"/>
    <s v="No informa"/>
    <s v="Impacto ambiental"/>
    <s v="Pilar 3"/>
    <x v="3"/>
    <n v="2375440"/>
    <n v="2375440"/>
  </r>
  <r>
    <s v="Banco de Bogotá"/>
    <x v="4"/>
    <s v="Privada"/>
    <s v="No"/>
    <s v="Si"/>
    <s v="No"/>
    <n v="1870"/>
    <s v="Colombia"/>
    <n v="0"/>
    <x v="28"/>
    <n v="57260"/>
    <s v="Impacto ambiental"/>
    <s v="Pilar 3"/>
    <x v="3"/>
    <n v="25125280889"/>
    <n v="1026.472"/>
  </r>
  <r>
    <s v="Bancolombia"/>
    <x v="4"/>
    <s v="Privada"/>
    <s v="No"/>
    <s v="Si"/>
    <s v="Si"/>
    <n v="1875"/>
    <s v="Colombia"/>
    <n v="0"/>
    <x v="28"/>
    <s v="No informa"/>
    <s v="Impacto ambiental"/>
    <s v="Pilar 3"/>
    <x v="3"/>
    <n v="25125280889"/>
    <n v="1026.472"/>
  </r>
  <r>
    <s v="Bavaria (Kopps)"/>
    <x v="1"/>
    <s v="Privada"/>
    <s v="No"/>
    <s v="No"/>
    <s v="Si"/>
    <n v="1889"/>
    <s v="Colombia"/>
    <n v="8.615774351"/>
    <x v="28"/>
    <s v="No informa"/>
    <s v="Impacto ambiental"/>
    <s v="Pilar 3"/>
    <x v="3"/>
    <n v="875400000"/>
    <n v="0"/>
  </r>
  <r>
    <s v="BEL STAR S.A."/>
    <x v="1"/>
    <s v="Privada"/>
    <s v="No"/>
    <s v="No"/>
    <s v="Si"/>
    <n v="2000"/>
    <s v="Colombia"/>
    <n v="1.8730508"/>
    <x v="28"/>
    <n v="93220"/>
    <s v="Impacto ambiental"/>
    <s v="Pilar 3"/>
    <x v="3"/>
    <n v="875400000"/>
    <n v="0"/>
  </r>
  <r>
    <s v="Biomax"/>
    <x v="3"/>
    <s v="Privada"/>
    <s v="No"/>
    <s v="No"/>
    <s v="No"/>
    <n v="2004"/>
    <s v="Colombia"/>
    <n v="4.512550305"/>
    <x v="28"/>
    <s v="No informa"/>
    <s v="Impacto ambiental"/>
    <s v="Pilar 3"/>
    <x v="3"/>
    <n v="6501695"/>
    <n v="56315"/>
  </r>
  <r>
    <s v="C.I Prodeco"/>
    <x v="5"/>
    <s v="Privada"/>
    <s v="No"/>
    <s v="No"/>
    <s v="Si"/>
    <n v="1990"/>
    <s v="Suiza"/>
    <n v="0.895022779"/>
    <x v="28"/>
    <s v="No informa"/>
    <s v="Impacto ambiental"/>
    <s v="Pilar 3"/>
    <x v="3"/>
    <n v="256989418"/>
    <n v="276755"/>
  </r>
  <r>
    <s v="CARTON DE COLOMBIA S.A. (Smurfit Kappa)"/>
    <x v="1"/>
    <s v="Privada"/>
    <s v="No"/>
    <s v="No"/>
    <s v="Si"/>
    <n v="1944"/>
    <s v="Colombia"/>
    <n v="1.778557861"/>
    <x v="28"/>
    <s v="No informa"/>
    <s v="Impacto ambiental"/>
    <s v="Pilar 3"/>
    <x v="3"/>
    <n v="875400000"/>
    <n v="0"/>
  </r>
  <r>
    <s v="Celsia"/>
    <x v="4"/>
    <s v="Privada"/>
    <s v="No"/>
    <s v="Si"/>
    <s v="Si"/>
    <n v="2001"/>
    <s v="Colombia"/>
    <n v="6.547567046"/>
    <x v="28"/>
    <n v="308123"/>
    <s v="Impacto ambiental"/>
    <s v="Pilar 3"/>
    <x v="3"/>
    <n v="25125280889"/>
    <n v="1026.472"/>
  </r>
  <r>
    <s v="Cementos Argos"/>
    <x v="1"/>
    <s v="Privada"/>
    <s v="No"/>
    <s v="Si"/>
    <s v="Si"/>
    <n v="1934"/>
    <s v="Colombia"/>
    <n v="1.84479215"/>
    <x v="28"/>
    <n v="35779827.93"/>
    <s v="Impacto ambiental"/>
    <s v="Pilar 3"/>
    <x v="3"/>
    <n v="875400000"/>
    <n v="0"/>
  </r>
  <r>
    <s v="Cencosud"/>
    <x v="3"/>
    <s v="Privada"/>
    <s v="Si"/>
    <s v="Si"/>
    <s v="Si"/>
    <n v="1960"/>
    <s v="Chile"/>
    <n v="4.212866602"/>
    <x v="28"/>
    <s v="No informa"/>
    <s v="Impacto ambiental"/>
    <s v="Pilar 3"/>
    <x v="3"/>
    <n v="6501695"/>
    <n v="56315"/>
  </r>
  <r>
    <s v="Cenit"/>
    <x v="4"/>
    <s v="Mixta"/>
    <s v="No"/>
    <s v="No"/>
    <s v="No"/>
    <n v="2012"/>
    <s v="Colombia"/>
    <n v="9.97773624"/>
    <x v="28"/>
    <n v="155997"/>
    <s v="Impacto ambiental"/>
    <s v="Pilar 3"/>
    <x v="3"/>
    <n v="25125280889"/>
    <n v="1026.472"/>
  </r>
  <r>
    <s v="Cerrejón"/>
    <x v="5"/>
    <s v="Privada"/>
    <s v="No"/>
    <s v="No"/>
    <s v="Si"/>
    <n v="1976"/>
    <s v="Reino Unido / Suiza"/>
    <n v="6.047102083"/>
    <x v="28"/>
    <n v="9796000"/>
    <s v="Impacto ambiental"/>
    <s v="Pilar 3"/>
    <x v="3"/>
    <n v="256989418"/>
    <n v="276755"/>
  </r>
  <r>
    <s v="Chevron"/>
    <x v="3"/>
    <s v="Privada"/>
    <s v="No"/>
    <s v="No"/>
    <s v="Si"/>
    <n v="1879"/>
    <s v="Estados Unidos"/>
    <n v="5.868986"/>
    <x v="28"/>
    <s v="No informa"/>
    <s v="Impacto ambiental"/>
    <s v="Pilar 3"/>
    <x v="3"/>
    <n v="6501695"/>
    <n v="56315"/>
  </r>
  <r>
    <s v="CI Eslop"/>
    <x v="3"/>
    <s v="Privada"/>
    <s v="Si"/>
    <s v="No"/>
    <s v="No"/>
    <n v="1997"/>
    <s v="Colombia"/>
    <n v="1.976640973"/>
    <x v="28"/>
    <s v="No informa"/>
    <s v="Impacto ambiental"/>
    <s v="Pilar 3"/>
    <x v="3"/>
    <n v="6501695"/>
    <n v="56315"/>
  </r>
  <r>
    <s v="Claro"/>
    <x v="4"/>
    <s v="Privada"/>
    <s v="No"/>
    <s v="No"/>
    <s v="Si"/>
    <n v="2003"/>
    <s v="Brasil"/>
    <n v="15.602099799"/>
    <x v="28"/>
    <n v="137226000"/>
    <s v="Impacto ambiental"/>
    <s v="Pilar 3"/>
    <x v="3"/>
    <n v="25125280889"/>
    <n v="1026.472"/>
  </r>
  <r>
    <s v="Coca Cola- Femsa"/>
    <x v="1"/>
    <s v="Mixta"/>
    <s v="No"/>
    <s v="Si"/>
    <s v="Si"/>
    <n v="1991"/>
    <s v="México"/>
    <n v="5.161404728"/>
    <x v="28"/>
    <s v="No informa"/>
    <s v="Impacto ambiental"/>
    <s v="Pilar 3"/>
    <x v="3"/>
    <n v="875400000"/>
    <n v="0"/>
  </r>
  <r>
    <s v="Colgate"/>
    <x v="1"/>
    <s v="Privada"/>
    <s v="No"/>
    <s v="Si"/>
    <s v="Si"/>
    <n v="1806"/>
    <s v="Estados Unidos"/>
    <n v="2.382092359"/>
    <x v="28"/>
    <s v="No informa"/>
    <s v="Impacto ambiental"/>
    <s v="Pilar 3"/>
    <x v="3"/>
    <n v="875400000"/>
    <n v="0"/>
  </r>
  <r>
    <s v="Colombina"/>
    <x v="1"/>
    <s v="Privada"/>
    <s v="Si"/>
    <s v="Si"/>
    <s v="Si"/>
    <n v="1932"/>
    <s v="Colombia"/>
    <n v="2.192826677"/>
    <x v="28"/>
    <n v="723000"/>
    <s v="Impacto ambiental"/>
    <s v="Pilar 3"/>
    <x v="3"/>
    <n v="875400000"/>
    <n v="0"/>
  </r>
  <r>
    <s v="Compañía Nacional de Chocolates"/>
    <x v="1"/>
    <s v="Privada"/>
    <s v="No"/>
    <s v="No"/>
    <s v="No"/>
    <n v="1920"/>
    <s v="Colombia"/>
    <n v="1.94339097"/>
    <x v="28"/>
    <s v="No informa"/>
    <s v="Impacto ambiental"/>
    <s v="Pilar 3"/>
    <x v="3"/>
    <n v="875400000"/>
    <n v="0"/>
  </r>
  <r>
    <s v="CONCESIONARIA VIAL UNIÓN DEL SUR SAS"/>
    <x v="2"/>
    <s v="Privada"/>
    <s v="No"/>
    <s v="No"/>
    <s v="No"/>
    <n v="2015"/>
    <s v="Colombia"/>
    <n v="0.767621421"/>
    <x v="28"/>
    <n v="12929"/>
    <s v="Impacto ambiental"/>
    <s v="Pilar 3"/>
    <x v="3"/>
    <n v="283322"/>
    <n v="3791"/>
  </r>
  <r>
    <s v="Conconcreto"/>
    <x v="2"/>
    <s v="Privada"/>
    <s v="No"/>
    <s v="Si"/>
    <s v="Si"/>
    <n v="1961"/>
    <s v="Colombia"/>
    <n v="0.498844856"/>
    <x v="28"/>
    <n v="3791"/>
    <s v="Impacto ambiental"/>
    <s v="Pilar 3"/>
    <x v="3"/>
    <n v="283322"/>
    <n v="3791"/>
  </r>
  <r>
    <s v="CONSTRUCCIONES EL CONDOR S.A"/>
    <x v="2"/>
    <s v="Privada"/>
    <s v="No"/>
    <s v="Si"/>
    <s v="Si"/>
    <n v="1979"/>
    <s v="Colombia"/>
    <n v="1.189537155"/>
    <x v="28"/>
    <s v="No informa"/>
    <s v="Impacto ambiental"/>
    <s v="Pilar 3"/>
    <x v="3"/>
    <n v="283322"/>
    <n v="3791"/>
  </r>
  <r>
    <s v="CONSTRUCTORA CAPITAL BOGOTA SAS"/>
    <x v="2"/>
    <s v="Privada"/>
    <s v="Si"/>
    <s v="No"/>
    <s v="No"/>
    <n v="2008"/>
    <s v="Colombia"/>
    <n v="1.313282542"/>
    <x v="28"/>
    <s v="No informa"/>
    <s v="Impacto ambiental"/>
    <s v="Pilar 3"/>
    <x v="3"/>
    <n v="283322"/>
    <n v="3791"/>
  </r>
  <r>
    <s v="CONSTRUCTORA COLPATRIA  SAS"/>
    <x v="2"/>
    <s v="Privada"/>
    <s v="No"/>
    <s v="No"/>
    <s v="No"/>
    <n v="1977"/>
    <s v="Colombia"/>
    <n v="0.746126685"/>
    <x v="28"/>
    <s v="No informa"/>
    <s v="Impacto ambiental"/>
    <s v="Pilar 3"/>
    <x v="3"/>
    <n v="283322"/>
    <n v="3791"/>
  </r>
  <r>
    <s v="Corbeta"/>
    <x v="3"/>
    <s v="Privada"/>
    <s v="Si"/>
    <s v="No"/>
    <s v="No"/>
    <n v="1938"/>
    <s v="Colombia"/>
    <n v="11.88773162"/>
    <x v="28"/>
    <s v="No informa"/>
    <s v="Impacto ambiental"/>
    <s v="Pilar 3"/>
    <x v="3"/>
    <n v="6501695"/>
    <n v="56315"/>
  </r>
  <r>
    <s v="Cruz Verde"/>
    <x v="3"/>
    <s v="Privada"/>
    <s v="No"/>
    <s v="No"/>
    <s v="Si"/>
    <n v="1984"/>
    <s v="Chile"/>
    <n v="5.511646479"/>
    <x v="28"/>
    <n v="56315"/>
    <s v="Impacto ambiental"/>
    <s v="Pilar 3"/>
    <x v="3"/>
    <n v="6501695"/>
    <n v="56315"/>
  </r>
  <r>
    <s v="D1"/>
    <x v="3"/>
    <s v="Privada"/>
    <s v="Si"/>
    <s v="No"/>
    <s v="No"/>
    <n v="2009"/>
    <s v="Colombia"/>
    <n v="19.439396106"/>
    <x v="28"/>
    <n v="6501695"/>
    <s v="Impacto ambiental"/>
    <s v="Pilar 3"/>
    <x v="3"/>
    <n v="6501695"/>
    <n v="56315"/>
  </r>
  <r>
    <s v="Davivienda"/>
    <x v="4"/>
    <s v="Privada"/>
    <s v="No"/>
    <s v="Si"/>
    <s v="No"/>
    <n v="1972"/>
    <s v="Colombia"/>
    <n v="0"/>
    <x v="28"/>
    <n v="59000"/>
    <s v="Impacto ambiental"/>
    <s v="Pilar 3"/>
    <x v="3"/>
    <n v="25125280889"/>
    <n v="1026.472"/>
  </r>
  <r>
    <s v="Distracom"/>
    <x v="3"/>
    <s v="Privada"/>
    <s v="Si"/>
    <s v="No"/>
    <s v="No"/>
    <n v="1997"/>
    <s v="Colombia"/>
    <n v="3.874476933"/>
    <x v="28"/>
    <s v="No informa"/>
    <s v="Impacto ambiental"/>
    <s v="Pilar 3"/>
    <x v="3"/>
    <n v="6501695"/>
    <n v="56315"/>
  </r>
  <r>
    <s v="Drummond"/>
    <x v="5"/>
    <s v="Privada"/>
    <s v="Si"/>
    <s v="No"/>
    <s v="Si"/>
    <n v="1935"/>
    <s v="Estados Unidos"/>
    <n v="11.495989482"/>
    <x v="28"/>
    <s v="No informa"/>
    <s v="Impacto ambiental"/>
    <s v="Pilar 3"/>
    <x v="3"/>
    <n v="256989418"/>
    <n v="276755"/>
  </r>
  <r>
    <s v="Ecopetrol"/>
    <x v="5"/>
    <s v="Mixta"/>
    <s v="No"/>
    <s v="Si"/>
    <s v="Si"/>
    <n v="1951"/>
    <s v="Colombia"/>
    <n v="113.923310323"/>
    <x v="28"/>
    <n v="16700000"/>
    <s v="Impacto ambiental"/>
    <s v="Pilar 3"/>
    <x v="3"/>
    <n v="256989418"/>
    <n v="276755"/>
  </r>
  <r>
    <s v="Emgesa"/>
    <x v="4"/>
    <s v="Mixta"/>
    <s v="No"/>
    <s v="No"/>
    <s v="Si"/>
    <n v="1997"/>
    <s v="Colombia"/>
    <n v="15.780332546"/>
    <x v="28"/>
    <n v="25125280889"/>
    <s v="Impacto ambiental"/>
    <s v="Pilar 3"/>
    <x v="3"/>
    <n v="25125280889"/>
    <n v="1026.472"/>
  </r>
  <r>
    <s v="EPM"/>
    <x v="4"/>
    <s v="Pública"/>
    <s v="No"/>
    <s v="No"/>
    <s v="Si"/>
    <n v="1955"/>
    <s v="Colombia"/>
    <n v="20.57447718"/>
    <x v="28"/>
    <n v="19522715000"/>
    <s v="Impacto ambiental"/>
    <s v="Pilar 3"/>
    <x v="3"/>
    <n v="25125280889"/>
    <n v="1026.472"/>
  </r>
  <r>
    <s v="ES Windows"/>
    <x v="1"/>
    <s v="Privada"/>
    <s v="No"/>
    <s v="No"/>
    <s v="Si"/>
    <n v="1985"/>
    <s v="Estados Unidos"/>
    <n v="2.624920215"/>
    <x v="28"/>
    <s v="No informa"/>
    <s v="Impacto ambiental"/>
    <s v="Pilar 3"/>
    <x v="3"/>
    <n v="875400000"/>
    <n v="0"/>
  </r>
  <r>
    <s v="Esenttia"/>
    <x v="1"/>
    <s v="Mixta"/>
    <s v="No"/>
    <s v="No"/>
    <s v="No"/>
    <n v="1990"/>
    <s v="Colombia"/>
    <n v="2.311463709"/>
    <x v="28"/>
    <n v="875400000"/>
    <s v="Impacto ambiental"/>
    <s v="Pilar 3"/>
    <x v="3"/>
    <n v="875400000"/>
    <n v="0"/>
  </r>
  <r>
    <s v="Éxito"/>
    <x v="3"/>
    <s v="Privada"/>
    <s v="No"/>
    <s v="No"/>
    <s v="Si"/>
    <n v="1949"/>
    <s v="Colombia"/>
    <n v="16.077688645"/>
    <x v="28"/>
    <n v="2309000"/>
    <s v="Impacto ambiental"/>
    <s v="Pilar 3"/>
    <x v="3"/>
    <n v="6501695"/>
    <n v="56315"/>
  </r>
  <r>
    <s v="Falabella"/>
    <x v="3"/>
    <s v="Privada"/>
    <s v="Si"/>
    <s v="Si"/>
    <s v="Si"/>
    <n v="1889"/>
    <s v="Chile"/>
    <n v="2.307560639"/>
    <x v="28"/>
    <s v="No informa"/>
    <s v="Impacto ambiental"/>
    <s v="Pilar 3"/>
    <x v="3"/>
    <n v="6501695"/>
    <n v="56315"/>
  </r>
  <r>
    <s v="Frontera Energy"/>
    <x v="5"/>
    <s v="Privada"/>
    <s v="No"/>
    <s v="Si"/>
    <s v="Si"/>
    <n v="1985"/>
    <s v="Canadá"/>
    <n v="4.250244656"/>
    <x v="28"/>
    <n v="276755"/>
    <s v="Impacto ambiental"/>
    <s v="Pilar 3"/>
    <x v="3"/>
    <n v="256989418"/>
    <n v="276755"/>
  </r>
  <r>
    <s v="Gases del Caribe"/>
    <x v="4"/>
    <s v="Privada"/>
    <s v="No"/>
    <s v="Si"/>
    <s v="No"/>
    <n v="1966"/>
    <s v="Colombia"/>
    <n v="2.635568566"/>
    <x v="28"/>
    <n v="16050"/>
    <s v="Impacto ambiental"/>
    <s v="Pilar 3"/>
    <x v="3"/>
    <n v="25125280889"/>
    <n v="1026.472"/>
  </r>
  <r>
    <s v="GEB"/>
    <x v="4"/>
    <s v="Mixta"/>
    <s v="No"/>
    <s v="Si"/>
    <s v="Si"/>
    <n v="1896"/>
    <s v="Colombia"/>
    <n v="3.716639484"/>
    <x v="28"/>
    <n v="28066"/>
    <s v="Impacto ambiental"/>
    <s v="Pilar 3"/>
    <x v="3"/>
    <n v="25125280889"/>
    <n v="1026.472"/>
  </r>
  <r>
    <s v="General Motors"/>
    <x v="1"/>
    <s v="Pública"/>
    <s v="No"/>
    <s v="Si"/>
    <s v="Si"/>
    <n v="1908"/>
    <s v="Estados Unidos"/>
    <n v="1.212362823"/>
    <x v="28"/>
    <s v="No informa"/>
    <s v="Impacto ambiental"/>
    <s v="Pilar 3"/>
    <x v="3"/>
    <n v="875400000"/>
    <n v="0"/>
  </r>
  <r>
    <s v="Geopark"/>
    <x v="5"/>
    <s v="Privada"/>
    <s v="No"/>
    <s v="Si"/>
    <s v="Si"/>
    <n v="2002"/>
    <s v="Chile"/>
    <n v="2.420367108"/>
    <x v="28"/>
    <n v="256989418"/>
    <s v="Impacto ambiental"/>
    <s v="Pilar 3"/>
    <x v="3"/>
    <n v="256989418"/>
    <n v="276755"/>
  </r>
  <r>
    <s v="Gran Tierra Energy"/>
    <x v="5"/>
    <s v="Privada"/>
    <s v="No"/>
    <s v="Si"/>
    <s v="Si"/>
    <n v="2003"/>
    <s v="Canadá"/>
    <n v="1.321926"/>
    <x v="28"/>
    <n v="134086000"/>
    <s v="Impacto ambiental"/>
    <s v="Pilar 3"/>
    <x v="3"/>
    <n v="256989418"/>
    <n v="276755"/>
  </r>
  <r>
    <s v="Grupo Bios"/>
    <x v="0"/>
    <s v="Privada"/>
    <s v="No"/>
    <s v="No"/>
    <s v="No"/>
    <n v="1985"/>
    <s v="Colombia"/>
    <n v="0.441609957"/>
    <x v="28"/>
    <s v="No informa"/>
    <s v="Impacto ambiental"/>
    <s v="Pilar 3"/>
    <x v="3"/>
    <n v="2375440"/>
    <n v="2375440"/>
  </r>
  <r>
    <s v="Grupo Diana"/>
    <x v="1"/>
    <s v="Privada"/>
    <s v="Si"/>
    <s v="No"/>
    <s v="No"/>
    <n v="1964"/>
    <s v="Colombia"/>
    <n v="2.485955399"/>
    <x v="28"/>
    <s v="No informa"/>
    <s v="Impacto ambiental"/>
    <s v="Pilar 3"/>
    <x v="3"/>
    <n v="875400000"/>
    <n v="0"/>
  </r>
  <r>
    <s v="Haceb"/>
    <x v="1"/>
    <s v="Privada"/>
    <s v="Si"/>
    <s v="No"/>
    <s v="No"/>
    <n v="1940"/>
    <s v="Colombia"/>
    <n v="1.340540112"/>
    <x v="28"/>
    <n v="51986"/>
    <s v="Impacto ambiental"/>
    <s v="Pilar 3"/>
    <x v="3"/>
    <n v="875400000"/>
    <n v="0"/>
  </r>
  <r>
    <s v="Hocol"/>
    <x v="5"/>
    <s v="Privada"/>
    <s v="No"/>
    <s v="No"/>
    <s v="No"/>
    <n v="1956"/>
    <s v="Colombia"/>
    <n v="2.660692144"/>
    <x v="28"/>
    <n v="22573940"/>
    <s v="Impacto ambiental"/>
    <s v="Pilar 3"/>
    <x v="3"/>
    <n v="256989418"/>
    <n v="276755"/>
  </r>
  <r>
    <s v="INCUBADORA SANTANDER S.A. (Huevos Kikes)"/>
    <x v="0"/>
    <s v="Privada"/>
    <s v="Si"/>
    <s v="No"/>
    <s v="No"/>
    <n v="1962"/>
    <s v="Colombia"/>
    <n v="0.89448845"/>
    <x v="28"/>
    <s v="No informa"/>
    <s v="Impacto ambiental"/>
    <s v="Pilar 3"/>
    <x v="3"/>
    <n v="2375440"/>
    <n v="2375440"/>
  </r>
  <r>
    <s v="ISA"/>
    <x v="4"/>
    <s v="Mixta"/>
    <s v="No"/>
    <s v="Si"/>
    <s v="Si"/>
    <n v="1967"/>
    <s v="Colombia"/>
    <n v="4.130985568"/>
    <x v="28"/>
    <n v="153000"/>
    <s v="Impacto ambiental"/>
    <s v="Pilar 3"/>
    <x v="3"/>
    <n v="25125280889"/>
    <n v="1026.472"/>
  </r>
  <r>
    <s v="Isagen"/>
    <x v="4"/>
    <s v="Mixta"/>
    <s v="No"/>
    <s v="No"/>
    <s v="No"/>
    <n v="1995"/>
    <s v="Colombia"/>
    <n v="6.13559916"/>
    <x v="28"/>
    <n v="58819.8"/>
    <s v="Impacto ambiental"/>
    <s v="Pilar 3"/>
    <x v="3"/>
    <n v="25125280889"/>
    <n v="1026.472"/>
  </r>
  <r>
    <s v="ISMOCOL SA"/>
    <x v="2"/>
    <s v="Privada"/>
    <s v="No"/>
    <s v="No"/>
    <s v="Si"/>
    <n v="1989"/>
    <s v="Colombia"/>
    <n v="0.751677383"/>
    <x v="28"/>
    <s v="No informa"/>
    <s v="Impacto ambiental"/>
    <s v="Pilar 3"/>
    <x v="3"/>
    <n v="283322"/>
    <n v="3791"/>
  </r>
  <r>
    <s v="Italcol"/>
    <x v="1"/>
    <s v="Privada"/>
    <s v="Si"/>
    <s v="No"/>
    <s v="No"/>
    <n v="1970"/>
    <s v="Colombia"/>
    <n v="3.189145272"/>
    <x v="28"/>
    <s v="No informa"/>
    <s v="Impacto ambiental"/>
    <s v="Pilar 3"/>
    <x v="3"/>
    <n v="875400000"/>
    <n v="0"/>
  </r>
  <r>
    <s v="LATAM"/>
    <x v="4"/>
    <s v="Privada"/>
    <s v="No"/>
    <s v="Si"/>
    <s v="Si"/>
    <n v="1929"/>
    <s v="Chile"/>
    <n v="2.328344538"/>
    <x v="28"/>
    <n v="261600"/>
    <s v="Impacto ambiental"/>
    <s v="Pilar 3"/>
    <x v="3"/>
    <n v="25125280889"/>
    <n v="1026.472"/>
  </r>
  <r>
    <s v="MARVAL S.A.S."/>
    <x v="2"/>
    <s v="Privada"/>
    <s v="Si"/>
    <s v="No"/>
    <s v="No"/>
    <n v="1976"/>
    <s v="Colombia"/>
    <n v="0.985342945"/>
    <x v="28"/>
    <s v="No informa"/>
    <s v="Impacto ambiental"/>
    <s v="Pilar 3"/>
    <x v="3"/>
    <n v="283322"/>
    <n v="3791"/>
  </r>
  <r>
    <s v="Mazda"/>
    <x v="3"/>
    <s v="Privada"/>
    <s v="No"/>
    <s v="Si"/>
    <s v="Si"/>
    <n v="1920"/>
    <s v="Japón"/>
    <n v="1.869141753"/>
    <x v="28"/>
    <s v="No informa"/>
    <s v="Impacto ambiental"/>
    <s v="Pilar 3"/>
    <x v="3"/>
    <n v="6501695"/>
    <n v="56315"/>
  </r>
  <r>
    <s v="Mercado Libre"/>
    <x v="4"/>
    <s v="Privada"/>
    <s v="No"/>
    <s v="Si"/>
    <s v="Si"/>
    <n v="2009"/>
    <s v="Argentina"/>
    <n v="1.858185367"/>
    <x v="28"/>
    <n v="1026.472"/>
    <s v="Impacto ambiental"/>
    <s v="Pilar 3"/>
    <x v="3"/>
    <n v="25125280889"/>
    <n v="1026.472"/>
  </r>
  <r>
    <s v="Nestle"/>
    <x v="1"/>
    <s v="Mixta"/>
    <s v="No"/>
    <s v="Si"/>
    <s v="Si"/>
    <n v="1866"/>
    <s v="Suiza"/>
    <n v="2.04446981"/>
    <x v="28"/>
    <s v="No informa"/>
    <s v="Impacto ambiental"/>
    <s v="Pilar 3"/>
    <x v="3"/>
    <n v="875400000"/>
    <n v="0"/>
  </r>
  <r>
    <s v="Oleoducto Central (Ocensa)"/>
    <x v="4"/>
    <s v="Mixta"/>
    <s v="No"/>
    <s v="No"/>
    <s v="No"/>
    <n v="1994"/>
    <s v="Colombia"/>
    <n v="5.975161078"/>
    <x v="28"/>
    <n v="29110"/>
    <s v="Impacto ambiental"/>
    <s v="Pilar 3"/>
    <x v="3"/>
    <n v="25125280889"/>
    <n v="1026.472"/>
  </r>
  <r>
    <s v="Olímpica"/>
    <x v="3"/>
    <s v="Privada"/>
    <s v="Si"/>
    <s v="No"/>
    <s v="No"/>
    <n v="1953"/>
    <s v="Colombia"/>
    <n v="7.129192126"/>
    <x v="28"/>
    <s v="No informa"/>
    <s v="Impacto ambiental"/>
    <s v="Pilar 3"/>
    <x v="3"/>
    <n v="6501695"/>
    <n v="56315"/>
  </r>
  <r>
    <s v="Pepsico"/>
    <x v="1"/>
    <s v="Pública"/>
    <s v="No"/>
    <s v="Si"/>
    <s v="Si"/>
    <n v="1965"/>
    <s v="Estados Unidos"/>
    <n v="2.097385142"/>
    <x v="28"/>
    <s v="No informa"/>
    <s v="Impacto ambiental"/>
    <s v="Pilar 3"/>
    <x v="3"/>
    <n v="875400000"/>
    <n v="0"/>
  </r>
  <r>
    <s v="Petromil"/>
    <x v="3"/>
    <s v="Privada"/>
    <s v="Si"/>
    <s v="No"/>
    <s v="No"/>
    <n v="1989"/>
    <s v="Colombia"/>
    <n v="3.030538337"/>
    <x v="28"/>
    <s v="No informa"/>
    <s v="Impacto ambiental"/>
    <s v="Pilar 3"/>
    <x v="3"/>
    <n v="6501695"/>
    <n v="56315"/>
  </r>
  <r>
    <s v="POLLOS EL BUCANERO S.A. (Cargill)"/>
    <x v="1"/>
    <s v="Privada"/>
    <s v="No"/>
    <s v="No"/>
    <s v="Si"/>
    <n v="1986"/>
    <s v="Colombia"/>
    <n v="2.273429636"/>
    <x v="28"/>
    <s v="No informa"/>
    <s v="Impacto ambiental"/>
    <s v="Pilar 3"/>
    <x v="3"/>
    <n v="875400000"/>
    <n v="0"/>
  </r>
  <r>
    <s v="Postobón"/>
    <x v="1"/>
    <s v="Privada"/>
    <s v="No"/>
    <s v="No"/>
    <s v="No"/>
    <n v="1904"/>
    <s v="Colombia"/>
    <n v="2.846700531"/>
    <x v="28"/>
    <n v="2703160"/>
    <s v="Impacto ambiental"/>
    <s v="Pilar 3"/>
    <x v="3"/>
    <n v="875400000"/>
    <n v="0"/>
  </r>
  <r>
    <s v="Pricesmart"/>
    <x v="3"/>
    <s v="Privada"/>
    <s v="No"/>
    <s v="Si"/>
    <s v="Si"/>
    <n v="1993"/>
    <s v="Estados Unidos"/>
    <n v="2.360791615"/>
    <x v="28"/>
    <n v="5796000"/>
    <s v="Impacto ambiental"/>
    <s v="Pilar 3"/>
    <x v="3"/>
    <n v="6501695"/>
    <n v="56315"/>
  </r>
  <r>
    <s v="Primax"/>
    <x v="3"/>
    <s v="Privada"/>
    <s v="No"/>
    <s v="No"/>
    <s v="Si"/>
    <n v="2005"/>
    <s v="Perú"/>
    <n v="10.521119421"/>
    <x v="28"/>
    <s v="No informa"/>
    <s v="Impacto ambiental"/>
    <s v="Pilar 3"/>
    <x v="3"/>
    <n v="6501695"/>
    <n v="56315"/>
  </r>
  <r>
    <s v="Productos Familia (Essity)"/>
    <x v="1"/>
    <s v="Privada"/>
    <s v="No"/>
    <s v="No"/>
    <s v="Si"/>
    <n v="1958"/>
    <s v="Colombia"/>
    <n v="2.017259547"/>
    <x v="28"/>
    <s v="No informa"/>
    <s v="Impacto ambiental"/>
    <s v="Pilar 3"/>
    <x v="3"/>
    <n v="875400000"/>
    <n v="0"/>
  </r>
  <r>
    <s v="Promigas"/>
    <x v="4"/>
    <s v="Privada"/>
    <s v="No"/>
    <s v="Si"/>
    <s v="No"/>
    <n v="1974"/>
    <s v="Colombia"/>
    <n v="2.27290385"/>
    <x v="28"/>
    <n v="92000"/>
    <s v="Impacto ambiental"/>
    <s v="Pilar 3"/>
    <x v="3"/>
    <n v="25125280889"/>
    <n v="1026.472"/>
  </r>
  <r>
    <s v="Rappi"/>
    <x v="4"/>
    <s v="Privada"/>
    <s v="No"/>
    <s v="No"/>
    <s v="Si"/>
    <n v="2015"/>
    <s v="Colombia"/>
    <n v="0.703147014"/>
    <x v="28"/>
    <s v="No informa"/>
    <s v="Impacto ambiental"/>
    <s v="Pilar 3"/>
    <x v="3"/>
    <n v="25125280889"/>
    <n v="1026.472"/>
  </r>
  <r>
    <s v="Reficar"/>
    <x v="1"/>
    <s v="Mixta"/>
    <s v="No"/>
    <s v="No"/>
    <s v="No"/>
    <n v="1956"/>
    <s v="Colombia"/>
    <n v="25.860914507"/>
    <x v="28"/>
    <n v="8301661"/>
    <s v="Impacto ambiental"/>
    <s v="Pilar 3"/>
    <x v="3"/>
    <n v="875400000"/>
    <n v="0"/>
  </r>
  <r>
    <s v="Renault"/>
    <x v="1"/>
    <s v="Mixta"/>
    <s v="No"/>
    <s v="Si"/>
    <s v="Si"/>
    <n v="1898"/>
    <s v="Francia"/>
    <n v="2.426039216"/>
    <x v="28"/>
    <n v="85440"/>
    <s v="Impacto ambiental"/>
    <s v="Pilar 3"/>
    <x v="3"/>
    <n v="875400000"/>
    <n v="0"/>
  </r>
  <r>
    <s v="Riopaila Castilla"/>
    <x v="1"/>
    <s v="Privada"/>
    <s v="No"/>
    <s v="Si"/>
    <s v="No"/>
    <n v="1998"/>
    <s v="Colombia"/>
    <n v="1.697301486"/>
    <x v="28"/>
    <n v="46982000"/>
    <s v="Impacto ambiental"/>
    <s v="Pilar 3"/>
    <x v="3"/>
    <n v="875400000"/>
    <n v="0"/>
  </r>
  <r>
    <s v="Samsung"/>
    <x v="3"/>
    <s v="Privada"/>
    <s v="Si"/>
    <s v="Si"/>
    <s v="Si"/>
    <n v="1969"/>
    <s v="Corea del Sur"/>
    <n v="3.188315636"/>
    <x v="28"/>
    <s v="No informa"/>
    <s v="Impacto ambiental"/>
    <s v="Pilar 3"/>
    <x v="3"/>
    <n v="6501695"/>
    <n v="56315"/>
  </r>
  <r>
    <s v="SierraCol Energy"/>
    <x v="5"/>
    <s v="Privada"/>
    <s v="No"/>
    <s v="No"/>
    <s v="Si"/>
    <n v="2020"/>
    <s v="Islas Caimán / EE.UU"/>
    <n v="1.943851598"/>
    <x v="28"/>
    <n v="128423000"/>
    <s v="Impacto ambiental"/>
    <s v="Pilar 3"/>
    <x v="3"/>
    <n v="256989418"/>
    <n v="276755"/>
  </r>
  <r>
    <s v="Sodimac (Homecenter)"/>
    <x v="3"/>
    <s v="Privada"/>
    <s v="No"/>
    <s v="No"/>
    <s v="Si"/>
    <n v="1952"/>
    <s v="Chile"/>
    <n v="5.991097107"/>
    <x v="28"/>
    <n v="226339"/>
    <s v="Impacto ambiental"/>
    <s v="Pilar 3"/>
    <x v="3"/>
    <n v="6501695"/>
    <n v="56315"/>
  </r>
  <r>
    <s v="Sucafina"/>
    <x v="3"/>
    <s v="Privada"/>
    <s v="Si"/>
    <s v="No"/>
    <s v="Si"/>
    <n v="1977"/>
    <s v="Suiza"/>
    <n v="2.002301595"/>
    <x v="28"/>
    <s v="No informa"/>
    <s v="Impacto ambiental"/>
    <s v="Pilar 3"/>
    <x v="3"/>
    <n v="6501695"/>
    <n v="56315"/>
  </r>
  <r>
    <s v="Sunshine Bouquet"/>
    <x v="0"/>
    <s v="Privada"/>
    <s v="Si"/>
    <s v="No"/>
    <s v="Si"/>
    <n v="1971"/>
    <s v="Estados Unidos"/>
    <n v="2.156747414"/>
    <x v="28"/>
    <s v="No informa"/>
    <s v="Impacto ambiental"/>
    <s v="Pilar 3"/>
    <x v="3"/>
    <n v="2375440"/>
    <n v="2375440"/>
  </r>
  <r>
    <s v="Suramerica Comercial (Dollar City)"/>
    <x v="3"/>
    <s v="Privada"/>
    <s v="No"/>
    <s v="No"/>
    <s v="Si"/>
    <n v="2009"/>
    <s v="El Salvador"/>
    <n v="2.869448009"/>
    <x v="28"/>
    <s v="No informa"/>
    <s v="Impacto ambiental"/>
    <s v="Pilar 3"/>
    <x v="3"/>
    <n v="6501695"/>
    <n v="56315"/>
  </r>
  <r>
    <s v="Tecnoquimicas"/>
    <x v="3"/>
    <s v="Privada"/>
    <s v="Si"/>
    <s v="No"/>
    <s v="No"/>
    <n v="1934"/>
    <s v="Colombia"/>
    <n v="3.134365769"/>
    <x v="28"/>
    <s v="No informa"/>
    <s v="Impacto ambiental"/>
    <s v="Pilar 3"/>
    <x v="3"/>
    <n v="6501695"/>
    <n v="56315"/>
  </r>
  <r>
    <s v="Telefónica"/>
    <x v="4"/>
    <s v="Mixta"/>
    <s v="No"/>
    <s v="Si"/>
    <s v="Si"/>
    <n v="1924"/>
    <s v="España"/>
    <n v="6.672179102"/>
    <x v="28"/>
    <n v="163167"/>
    <s v="Impacto ambiental"/>
    <s v="Pilar 3"/>
    <x v="3"/>
    <n v="25125280889"/>
    <n v="1026.472"/>
  </r>
  <r>
    <s v="Teleperformance"/>
    <x v="4"/>
    <s v="Privada"/>
    <s v="No"/>
    <s v="Si"/>
    <s v="Si"/>
    <n v="1910"/>
    <s v="Francia"/>
    <n v="2.655177809"/>
    <x v="28"/>
    <n v="113930"/>
    <s v="Impacto ambiental"/>
    <s v="Pilar 3"/>
    <x v="3"/>
    <n v="25125280889"/>
    <n v="1026.472"/>
  </r>
  <r>
    <s v="Terpel"/>
    <x v="3"/>
    <s v="Privada"/>
    <s v="No"/>
    <s v="Si"/>
    <s v="Si"/>
    <n v="1968"/>
    <s v="Colombia"/>
    <n v="24.752011682"/>
    <x v="28"/>
    <n v="4492000"/>
    <s v="Impacto ambiental"/>
    <s v="Pilar 3"/>
    <x v="3"/>
    <n v="6501695"/>
    <n v="56315"/>
  </r>
  <r>
    <s v="Tigo"/>
    <x v="4"/>
    <s v="Mixta"/>
    <s v="No"/>
    <s v="Si"/>
    <s v="Si"/>
    <n v="1979"/>
    <s v="Suecia"/>
    <n v="2.956157691"/>
    <x v="28"/>
    <s v="No informa"/>
    <s v="Impacto ambiental"/>
    <s v="Pilar 3"/>
    <x v="3"/>
    <n v="25125280889"/>
    <n v="1026.472"/>
  </r>
  <r>
    <s v="Toyota"/>
    <x v="3"/>
    <s v="Privada"/>
    <s v="No"/>
    <s v="Si"/>
    <s v="Si"/>
    <n v="1937"/>
    <s v="Japón"/>
    <n v="4.02823039"/>
    <x v="28"/>
    <s v="No informa"/>
    <s v="Impacto ambiental"/>
    <s v="Pilar 3"/>
    <x v="3"/>
    <n v="6501695"/>
    <n v="56315"/>
  </r>
  <r>
    <s v="Trafigura (Petroleum)"/>
    <x v="3"/>
    <s v="Privada"/>
    <s v="No"/>
    <s v="No"/>
    <s v="Si"/>
    <n v="1993"/>
    <s v="Suiza"/>
    <n v="4.87042346"/>
    <x v="28"/>
    <s v="No informa"/>
    <s v="Impacto ambiental"/>
    <s v="Pilar 3"/>
    <x v="3"/>
    <n v="6501695"/>
    <n v="56315"/>
  </r>
  <r>
    <s v="Uniban"/>
    <x v="3"/>
    <s v="Privada"/>
    <s v="No"/>
    <s v="No"/>
    <s v="No"/>
    <n v="1966"/>
    <s v="Colombia"/>
    <n v="2.046166138"/>
    <x v="28"/>
    <n v="145790"/>
    <s v="Impacto ambiental"/>
    <s v="Pilar 3"/>
    <x v="3"/>
    <n v="6501695"/>
    <n v="56315"/>
  </r>
  <r>
    <s v="Unilever"/>
    <x v="3"/>
    <s v="Privada"/>
    <s v="No"/>
    <s v="Si"/>
    <s v="Si"/>
    <n v="1929"/>
    <s v="Reino Unido y Países Bajos"/>
    <n v="1.928223518"/>
    <x v="28"/>
    <s v="No informa"/>
    <s v="Impacto ambiental"/>
    <s v="Pilar 3"/>
    <x v="3"/>
    <n v="6501695"/>
    <n v="56315"/>
  </r>
  <r>
    <s v="Vanti"/>
    <x v="4"/>
    <s v="Privada"/>
    <s v="No"/>
    <s v="No"/>
    <s v="No"/>
    <n v="1987"/>
    <s v="Colombia"/>
    <n v="0"/>
    <x v="28"/>
    <s v="No informa"/>
    <s v="Impacto ambiental"/>
    <s v="Pilar 3"/>
    <x v="3"/>
    <n v="25125280889"/>
    <n v="1026.472"/>
  </r>
  <r>
    <s v="Verano energy"/>
    <x v="5"/>
    <s v="Privada"/>
    <s v="No"/>
    <s v="No"/>
    <s v="Si"/>
    <n v="2016"/>
    <s v="Canadá"/>
    <n v="5.483318686"/>
    <x v="28"/>
    <s v="No informa"/>
    <s v="Impacto ambiental"/>
    <s v="Pilar 3"/>
    <x v="3"/>
    <n v="256989418"/>
    <n v="276755"/>
  </r>
  <r>
    <s v="Yamaha"/>
    <x v="1"/>
    <s v="Privada"/>
    <s v="No"/>
    <s v="Si"/>
    <s v="Si"/>
    <n v="1955"/>
    <s v="Japón"/>
    <n v="1.831377694"/>
    <x v="28"/>
    <s v="No informa"/>
    <s v="Impacto ambiental"/>
    <s v="Pilar 3"/>
    <x v="3"/>
    <n v="875400000"/>
    <n v="0"/>
  </r>
  <r>
    <s v="YARA COLOMBIA S.A."/>
    <x v="1"/>
    <s v="Privada"/>
    <s v="No"/>
    <s v="No"/>
    <s v="Si"/>
    <n v="1993"/>
    <s v="Noruega"/>
    <n v="1.765339992"/>
    <x v="28"/>
    <s v="No informa"/>
    <s v="Impacto ambiental"/>
    <s v="Pilar 3"/>
    <x v="3"/>
    <n v="875400000"/>
    <n v="0"/>
  </r>
  <r>
    <s v="Aliar"/>
    <x v="0"/>
    <s v="Privada"/>
    <s v="No"/>
    <s v="No"/>
    <s v="No"/>
    <n v="2007"/>
    <s v="Colombia"/>
    <n v="0.978022115"/>
    <x v="29"/>
    <n v="137771314.992"/>
    <s v="Impacto ambiental"/>
    <s v="Pilar 2"/>
    <x v="3"/>
    <n v="137771314.992"/>
    <n v="137771314.992"/>
  </r>
  <r>
    <s v="Alimentos Carnicos (Grupo Nutresa)"/>
    <x v="1"/>
    <s v="Privada"/>
    <s v="No"/>
    <s v="Si"/>
    <s v="Si"/>
    <n v="1920"/>
    <s v="Colombia"/>
    <n v="2.844632077"/>
    <x v="29"/>
    <s v="No informa"/>
    <s v="Impacto ambiental"/>
    <s v="Pilar 2"/>
    <x v="3"/>
    <n v="3922210000"/>
    <n v="0"/>
  </r>
  <r>
    <s v="Alpina"/>
    <x v="1"/>
    <s v="Privada"/>
    <s v="No"/>
    <s v="No"/>
    <s v="Si"/>
    <n v="1945"/>
    <s v="Colombia"/>
    <n v="2.176461396"/>
    <x v="29"/>
    <n v="191763097.20000002"/>
    <s v="Impacto ambiental"/>
    <s v="Pilar 2"/>
    <x v="3"/>
    <n v="3922210000"/>
    <n v="0"/>
  </r>
  <r>
    <s v="Amarilo"/>
    <x v="2"/>
    <s v="Privada"/>
    <s v="Si"/>
    <s v="No"/>
    <s v="No"/>
    <n v="1993"/>
    <s v="Colombia"/>
    <n v="2.186301194"/>
    <x v="29"/>
    <n v="15162948"/>
    <s v="Impacto ambiental"/>
    <s v="Pilar 2"/>
    <x v="3"/>
    <n v="24783382.8"/>
    <n v="2416302"/>
  </r>
  <r>
    <s v="ARA"/>
    <x v="3"/>
    <s v="Privada"/>
    <s v="No"/>
    <s v="No"/>
    <s v="Si"/>
    <n v="2012"/>
    <s v="Colombia"/>
    <n v="13.831182682"/>
    <x v="29"/>
    <s v="No informa"/>
    <s v="Impacto ambiental"/>
    <s v="Pilar 2"/>
    <x v="3"/>
    <n v="164245847000"/>
    <n v="703830.204"/>
  </r>
  <r>
    <s v="ARQUITECTURA Y CONCRETO"/>
    <x v="2"/>
    <s v="Privada"/>
    <s v="Si"/>
    <s v="No"/>
    <s v="No"/>
    <n v="1990"/>
    <s v="Colombia"/>
    <n v="0.771428692"/>
    <x v="29"/>
    <s v="No informa"/>
    <s v="Impacto ambiental"/>
    <s v="Pilar 2"/>
    <x v="3"/>
    <n v="24783382.8"/>
    <n v="2416302"/>
  </r>
  <r>
    <s v="AUTOPISTA RIO MAGDALENA SAS"/>
    <x v="2"/>
    <s v="Privada"/>
    <s v="No"/>
    <s v="No"/>
    <s v="No"/>
    <n v="2014"/>
    <s v="Colombia"/>
    <n v="1.314259836"/>
    <x v="29"/>
    <n v="2416302"/>
    <s v="Impacto ambiental"/>
    <s v="Pilar 2"/>
    <x v="3"/>
    <n v="24783382.8"/>
    <n v="2416302"/>
  </r>
  <r>
    <s v="Avianca"/>
    <x v="4"/>
    <s v="Privada"/>
    <s v="No"/>
    <s v="No"/>
    <s v="Si"/>
    <n v="1919"/>
    <s v="Colombia"/>
    <n v="15.106042448"/>
    <x v="29"/>
    <n v="68145000000"/>
    <s v="Impacto ambiental"/>
    <s v="Pilar 2"/>
    <x v="3"/>
    <n v="68145000000"/>
    <n v="8995356"/>
  </r>
  <r>
    <s v="AVICOLA EL MADROÑO SA"/>
    <x v="0"/>
    <s v="Privada"/>
    <s v="No"/>
    <s v="No"/>
    <s v="No"/>
    <n v="1987"/>
    <s v="Colombia"/>
    <n v="0.711210393"/>
    <x v="29"/>
    <s v="No informa"/>
    <s v="Impacto ambiental"/>
    <s v="Pilar 2"/>
    <x v="3"/>
    <n v="137771314.992"/>
    <n v="137771314.992"/>
  </r>
  <r>
    <s v="AVSA"/>
    <x v="0"/>
    <s v="Privada"/>
    <s v="Si"/>
    <s v="No"/>
    <s v="No"/>
    <n v="1969"/>
    <s v="Colombia"/>
    <n v="2.423164353"/>
    <x v="29"/>
    <s v="No informa"/>
    <s v="Impacto ambiental"/>
    <s v="Pilar 2"/>
    <x v="3"/>
    <n v="137771314.992"/>
    <n v="137771314.992"/>
  </r>
  <r>
    <s v="Banco de Bogotá"/>
    <x v="4"/>
    <s v="Privada"/>
    <s v="No"/>
    <s v="Si"/>
    <s v="No"/>
    <n v="1870"/>
    <s v="Colombia"/>
    <n v="0"/>
    <x v="29"/>
    <n v="76827600"/>
    <s v="Impacto ambiental"/>
    <s v="Pilar 2"/>
    <x v="3"/>
    <n v="68145000000"/>
    <n v="8995356"/>
  </r>
  <r>
    <s v="Bancolombia"/>
    <x v="4"/>
    <s v="Privada"/>
    <s v="No"/>
    <s v="Si"/>
    <s v="Si"/>
    <n v="1875"/>
    <s v="Colombia"/>
    <n v="0"/>
    <x v="29"/>
    <n v="332874587"/>
    <s v="Impacto ambiental"/>
    <s v="Pilar 2"/>
    <x v="3"/>
    <n v="68145000000"/>
    <n v="8995356"/>
  </r>
  <r>
    <s v="Bavaria (Kopps)"/>
    <x v="1"/>
    <s v="Privada"/>
    <s v="No"/>
    <s v="No"/>
    <s v="Si"/>
    <n v="1889"/>
    <s v="Colombia"/>
    <n v="8.615774351"/>
    <x v="29"/>
    <s v="No informa"/>
    <s v="Impacto ambiental"/>
    <s v="Pilar 2"/>
    <x v="3"/>
    <n v="3922210000"/>
    <n v="0"/>
  </r>
  <r>
    <s v="BEL STAR S.A."/>
    <x v="1"/>
    <s v="Privada"/>
    <s v="No"/>
    <s v="No"/>
    <s v="Si"/>
    <n v="2000"/>
    <s v="Colombia"/>
    <n v="1.8730508"/>
    <x v="29"/>
    <s v="No informa"/>
    <s v="Impacto ambiental"/>
    <s v="Pilar 2"/>
    <x v="3"/>
    <n v="3922210000"/>
    <n v="0"/>
  </r>
  <r>
    <s v="Biomax"/>
    <x v="3"/>
    <s v="Privada"/>
    <s v="No"/>
    <s v="No"/>
    <s v="No"/>
    <n v="2004"/>
    <s v="Colombia"/>
    <n v="4.512550305"/>
    <x v="29"/>
    <s v="No informa"/>
    <s v="Impacto ambiental"/>
    <s v="Pilar 2"/>
    <x v="3"/>
    <n v="164245847000"/>
    <n v="703830.204"/>
  </r>
  <r>
    <s v="C.I Prodeco"/>
    <x v="5"/>
    <s v="Privada"/>
    <s v="No"/>
    <s v="No"/>
    <s v="Si"/>
    <n v="1990"/>
    <s v="Suiza"/>
    <n v="0.895022779"/>
    <x v="29"/>
    <s v="No informa"/>
    <s v="Impacto ambiental"/>
    <s v="Pilar 2"/>
    <x v="3"/>
    <n v="29563200000"/>
    <n v="1349415414"/>
  </r>
  <r>
    <s v="CARTON DE COLOMBIA S.A. (Smurfit Kappa)"/>
    <x v="1"/>
    <s v="Privada"/>
    <s v="No"/>
    <s v="No"/>
    <s v="Si"/>
    <n v="1944"/>
    <s v="Colombia"/>
    <n v="1.778557861"/>
    <x v="29"/>
    <s v="No informa"/>
    <s v="Impacto ambiental"/>
    <s v="Pilar 2"/>
    <x v="3"/>
    <n v="3922210000"/>
    <n v="0"/>
  </r>
  <r>
    <s v="Celsia"/>
    <x v="4"/>
    <s v="Privada"/>
    <s v="No"/>
    <s v="Si"/>
    <s v="Si"/>
    <n v="2001"/>
    <s v="Colombia"/>
    <n v="6.547567046"/>
    <x v="29"/>
    <n v="4762822572"/>
    <s v="Impacto ambiental"/>
    <s v="Pilar 2"/>
    <x v="3"/>
    <n v="68145000000"/>
    <n v="8995356"/>
  </r>
  <r>
    <s v="Cementos Argos"/>
    <x v="1"/>
    <s v="Privada"/>
    <s v="No"/>
    <s v="Si"/>
    <s v="Si"/>
    <n v="1934"/>
    <s v="Colombia"/>
    <n v="1.84479215"/>
    <x v="29"/>
    <s v="No informa"/>
    <s v="Impacto ambiental"/>
    <s v="Pilar 2"/>
    <x v="3"/>
    <n v="3922210000"/>
    <n v="0"/>
  </r>
  <r>
    <s v="Cencosud"/>
    <x v="3"/>
    <s v="Privada"/>
    <s v="Si"/>
    <s v="Si"/>
    <s v="Si"/>
    <n v="1960"/>
    <s v="Chile"/>
    <n v="4.212866602"/>
    <x v="29"/>
    <s v="No informa"/>
    <s v="Impacto ambiental"/>
    <s v="Pilar 2"/>
    <x v="3"/>
    <n v="164245847000"/>
    <n v="703830.204"/>
  </r>
  <r>
    <s v="Cenit"/>
    <x v="4"/>
    <s v="Mixta"/>
    <s v="No"/>
    <s v="No"/>
    <s v="No"/>
    <n v="2012"/>
    <s v="Colombia"/>
    <n v="9.97773624"/>
    <x v="29"/>
    <n v="1935015048.0000002"/>
    <s v="Impacto ambiental"/>
    <s v="Pilar 2"/>
    <x v="3"/>
    <n v="68145000000"/>
    <n v="8995356"/>
  </r>
  <r>
    <s v="Cerrejón"/>
    <x v="5"/>
    <s v="Privada"/>
    <s v="No"/>
    <s v="No"/>
    <s v="Si"/>
    <n v="1976"/>
    <s v="Reino Unido / Suiza"/>
    <n v="6.047102083"/>
    <x v="29"/>
    <s v="No informa"/>
    <s v="Impacto ambiental"/>
    <s v="Pilar 2"/>
    <x v="3"/>
    <n v="29563200000"/>
    <n v="1349415414"/>
  </r>
  <r>
    <s v="Chevron"/>
    <x v="3"/>
    <s v="Privada"/>
    <s v="No"/>
    <s v="No"/>
    <s v="Si"/>
    <n v="1879"/>
    <s v="Estados Unidos"/>
    <n v="5.868986"/>
    <x v="29"/>
    <s v="No informa"/>
    <s v="Impacto ambiental"/>
    <s v="Pilar 2"/>
    <x v="3"/>
    <n v="164245847000"/>
    <n v="703830.204"/>
  </r>
  <r>
    <s v="CI Eslop"/>
    <x v="3"/>
    <s v="Privada"/>
    <s v="Si"/>
    <s v="No"/>
    <s v="No"/>
    <n v="1997"/>
    <s v="Colombia"/>
    <n v="1.976640973"/>
    <x v="29"/>
    <s v="No informa"/>
    <s v="Impacto ambiental"/>
    <s v="Pilar 2"/>
    <x v="3"/>
    <n v="164245847000"/>
    <n v="703830.204"/>
  </r>
  <r>
    <s v="Claro"/>
    <x v="4"/>
    <s v="Privada"/>
    <s v="No"/>
    <s v="No"/>
    <s v="Si"/>
    <n v="2003"/>
    <s v="Brasil"/>
    <n v="15.602099799"/>
    <x v="29"/>
    <n v="2203265675"/>
    <s v="Impacto ambiental"/>
    <s v="Pilar 2"/>
    <x v="3"/>
    <n v="68145000000"/>
    <n v="8995356"/>
  </r>
  <r>
    <s v="Coca Cola- Femsa"/>
    <x v="1"/>
    <s v="Mixta"/>
    <s v="No"/>
    <s v="Si"/>
    <s v="Si"/>
    <n v="1991"/>
    <s v="México"/>
    <n v="5.161404728"/>
    <x v="29"/>
    <n v="3922210000"/>
    <s v="Impacto ambiental"/>
    <s v="Pilar 2"/>
    <x v="3"/>
    <n v="3922210000"/>
    <n v="0"/>
  </r>
  <r>
    <s v="Colgate"/>
    <x v="1"/>
    <s v="Privada"/>
    <s v="No"/>
    <s v="Si"/>
    <s v="Si"/>
    <n v="1806"/>
    <s v="Estados Unidos"/>
    <n v="2.382092359"/>
    <x v="29"/>
    <s v="No informa"/>
    <s v="Impacto ambiental"/>
    <s v="Pilar 2"/>
    <x v="3"/>
    <n v="3922210000"/>
    <n v="0"/>
  </r>
  <r>
    <s v="Colombina"/>
    <x v="1"/>
    <s v="Privada"/>
    <s v="Si"/>
    <s v="Si"/>
    <s v="Si"/>
    <n v="1932"/>
    <s v="Colombia"/>
    <n v="2.192826677"/>
    <x v="29"/>
    <n v="934764134.4"/>
    <s v="Impacto ambiental"/>
    <s v="Pilar 2"/>
    <x v="3"/>
    <n v="3922210000"/>
    <n v="0"/>
  </r>
  <r>
    <s v="Compañía Nacional de Chocolates"/>
    <x v="1"/>
    <s v="Privada"/>
    <s v="No"/>
    <s v="No"/>
    <s v="No"/>
    <n v="1920"/>
    <s v="Colombia"/>
    <n v="1.94339097"/>
    <x v="29"/>
    <s v="No informa"/>
    <s v="Impacto ambiental"/>
    <s v="Pilar 2"/>
    <x v="3"/>
    <n v="3922210000"/>
    <n v="0"/>
  </r>
  <r>
    <s v="CONCESIONARIA VIAL UNIÓN DEL SUR SAS"/>
    <x v="2"/>
    <s v="Privada"/>
    <s v="No"/>
    <s v="No"/>
    <s v="No"/>
    <n v="2015"/>
    <s v="Colombia"/>
    <n v="0.767621421"/>
    <x v="29"/>
    <n v="4338854.712"/>
    <s v="Impacto ambiental"/>
    <s v="Pilar 2"/>
    <x v="3"/>
    <n v="24783382.8"/>
    <n v="2416302"/>
  </r>
  <r>
    <s v="Conconcreto"/>
    <x v="2"/>
    <s v="Privada"/>
    <s v="No"/>
    <s v="Si"/>
    <s v="Si"/>
    <n v="1961"/>
    <s v="Colombia"/>
    <n v="0.498844856"/>
    <x v="29"/>
    <n v="3721896"/>
    <s v="Impacto ambiental"/>
    <s v="Pilar 2"/>
    <x v="3"/>
    <n v="24783382.8"/>
    <n v="2416302"/>
  </r>
  <r>
    <s v="CONSTRUCCIONES EL CONDOR S.A"/>
    <x v="2"/>
    <s v="Privada"/>
    <s v="No"/>
    <s v="Si"/>
    <s v="Si"/>
    <n v="1979"/>
    <s v="Colombia"/>
    <n v="1.189537155"/>
    <x v="29"/>
    <s v="No informa"/>
    <s v="Impacto ambiental"/>
    <s v="Pilar 2"/>
    <x v="3"/>
    <n v="24783382.8"/>
    <n v="2416302"/>
  </r>
  <r>
    <s v="CONSTRUCTORA CAPITAL BOGOTA SAS"/>
    <x v="2"/>
    <s v="Privada"/>
    <s v="Si"/>
    <s v="No"/>
    <s v="No"/>
    <n v="2008"/>
    <s v="Colombia"/>
    <n v="1.313282542"/>
    <x v="29"/>
    <s v="No informa"/>
    <s v="Impacto ambiental"/>
    <s v="Pilar 2"/>
    <x v="3"/>
    <n v="24783382.8"/>
    <n v="2416302"/>
  </r>
  <r>
    <s v="CONSTRUCTORA COLPATRIA  SAS"/>
    <x v="2"/>
    <s v="Privada"/>
    <s v="No"/>
    <s v="No"/>
    <s v="No"/>
    <n v="1977"/>
    <s v="Colombia"/>
    <n v="0.746126685"/>
    <x v="29"/>
    <s v="No informa"/>
    <s v="Impacto ambiental"/>
    <s v="Pilar 2"/>
    <x v="3"/>
    <n v="24783382.8"/>
    <n v="2416302"/>
  </r>
  <r>
    <s v="Corbeta"/>
    <x v="3"/>
    <s v="Privada"/>
    <s v="Si"/>
    <s v="No"/>
    <s v="No"/>
    <n v="1938"/>
    <s v="Colombia"/>
    <n v="11.88773162"/>
    <x v="29"/>
    <s v="No informa"/>
    <s v="Impacto ambiental"/>
    <s v="Pilar 2"/>
    <x v="3"/>
    <n v="164245847000"/>
    <n v="703830.204"/>
  </r>
  <r>
    <s v="Cruz Verde"/>
    <x v="3"/>
    <s v="Privada"/>
    <s v="No"/>
    <s v="No"/>
    <s v="Si"/>
    <n v="1984"/>
    <s v="Chile"/>
    <n v="5.511646479"/>
    <x v="29"/>
    <n v="66225927.6"/>
    <s v="Impacto ambiental"/>
    <s v="Pilar 2"/>
    <x v="3"/>
    <n v="164245847000"/>
    <n v="703830.204"/>
  </r>
  <r>
    <s v="D1"/>
    <x v="3"/>
    <s v="Privada"/>
    <s v="Si"/>
    <s v="No"/>
    <s v="No"/>
    <n v="2009"/>
    <s v="Colombia"/>
    <n v="19.439396106"/>
    <x v="29"/>
    <n v="822644434.8000001"/>
    <s v="Impacto ambiental"/>
    <s v="Pilar 2"/>
    <x v="3"/>
    <n v="164245847000"/>
    <n v="703830.204"/>
  </r>
  <r>
    <s v="Davivienda"/>
    <x v="4"/>
    <s v="Privada"/>
    <s v="No"/>
    <s v="Si"/>
    <s v="No"/>
    <n v="1972"/>
    <s v="Colombia"/>
    <n v="0"/>
    <x v="29"/>
    <n v="94870800"/>
    <s v="Impacto ambiental"/>
    <s v="Pilar 2"/>
    <x v="3"/>
    <n v="68145000000"/>
    <n v="8995356"/>
  </r>
  <r>
    <s v="Distracom"/>
    <x v="3"/>
    <s v="Privada"/>
    <s v="Si"/>
    <s v="No"/>
    <s v="No"/>
    <n v="1997"/>
    <s v="Colombia"/>
    <n v="3.874476933"/>
    <x v="29"/>
    <s v="No informa"/>
    <s v="Impacto ambiental"/>
    <s v="Pilar 2"/>
    <x v="3"/>
    <n v="164245847000"/>
    <n v="703830.204"/>
  </r>
  <r>
    <s v="Drummond"/>
    <x v="5"/>
    <s v="Privada"/>
    <s v="Si"/>
    <s v="No"/>
    <s v="Si"/>
    <n v="1935"/>
    <s v="Estados Unidos"/>
    <n v="11.495989482"/>
    <x v="29"/>
    <n v="2843646070"/>
    <s v="Impacto ambiental"/>
    <s v="Pilar 2"/>
    <x v="3"/>
    <n v="29563200000"/>
    <n v="1349415414"/>
  </r>
  <r>
    <s v="Ecopetrol"/>
    <x v="5"/>
    <s v="Mixta"/>
    <s v="No"/>
    <s v="Si"/>
    <s v="Si"/>
    <n v="1951"/>
    <s v="Colombia"/>
    <n v="113.923310323"/>
    <x v="29"/>
    <n v="29563200000"/>
    <s v="Impacto ambiental"/>
    <s v="Pilar 2"/>
    <x v="3"/>
    <n v="29563200000"/>
    <n v="1349415414"/>
  </r>
  <r>
    <s v="Emgesa"/>
    <x v="4"/>
    <s v="Mixta"/>
    <s v="No"/>
    <s v="No"/>
    <s v="Si"/>
    <n v="1997"/>
    <s v="Colombia"/>
    <n v="15.780332546"/>
    <x v="29"/>
    <n v="1151377000"/>
    <s v="Impacto ambiental"/>
    <s v="Pilar 2"/>
    <x v="3"/>
    <n v="68145000000"/>
    <n v="8995356"/>
  </r>
  <r>
    <s v="EPM"/>
    <x v="4"/>
    <s v="Pública"/>
    <s v="No"/>
    <s v="No"/>
    <s v="Si"/>
    <n v="1955"/>
    <s v="Colombia"/>
    <n v="20.57447718"/>
    <x v="29"/>
    <n v="3063394800"/>
    <s v="Impacto ambiental"/>
    <s v="Pilar 2"/>
    <x v="3"/>
    <n v="68145000000"/>
    <n v="8995356"/>
  </r>
  <r>
    <s v="ES Windows"/>
    <x v="1"/>
    <s v="Privada"/>
    <s v="No"/>
    <s v="No"/>
    <s v="Si"/>
    <n v="1985"/>
    <s v="Estados Unidos"/>
    <n v="2.624920215"/>
    <x v="29"/>
    <s v="No informa"/>
    <s v="Impacto ambiental"/>
    <s v="Pilar 2"/>
    <x v="3"/>
    <n v="3922210000"/>
    <n v="0"/>
  </r>
  <r>
    <s v="Esenttia"/>
    <x v="1"/>
    <s v="Mixta"/>
    <s v="No"/>
    <s v="No"/>
    <s v="No"/>
    <n v="1990"/>
    <s v="Colombia"/>
    <n v="2.311463709"/>
    <x v="29"/>
    <n v="30662499.276"/>
    <s v="Impacto ambiental"/>
    <s v="Pilar 2"/>
    <x v="3"/>
    <n v="3922210000"/>
    <n v="0"/>
  </r>
  <r>
    <s v="Éxito"/>
    <x v="3"/>
    <s v="Privada"/>
    <s v="No"/>
    <s v="No"/>
    <s v="Si"/>
    <n v="1949"/>
    <s v="Colombia"/>
    <n v="16.077688645"/>
    <x v="29"/>
    <n v="1299249972"/>
    <s v="Impacto ambiental"/>
    <s v="Pilar 2"/>
    <x v="3"/>
    <n v="164245847000"/>
    <n v="703830.204"/>
  </r>
  <r>
    <s v="Falabella"/>
    <x v="3"/>
    <s v="Privada"/>
    <s v="Si"/>
    <s v="Si"/>
    <s v="Si"/>
    <n v="1889"/>
    <s v="Chile"/>
    <n v="2.307560639"/>
    <x v="29"/>
    <n v="149400000"/>
    <s v="Impacto ambiental"/>
    <s v="Pilar 2"/>
    <x v="3"/>
    <n v="164245847000"/>
    <n v="703830.204"/>
  </r>
  <r>
    <s v="Frontera Energy"/>
    <x v="5"/>
    <s v="Privada"/>
    <s v="No"/>
    <s v="Si"/>
    <s v="Si"/>
    <n v="1985"/>
    <s v="Canadá"/>
    <n v="4.250244656"/>
    <x v="29"/>
    <n v="4033224000"/>
    <s v="Impacto ambiental"/>
    <s v="Pilar 2"/>
    <x v="3"/>
    <n v="29563200000"/>
    <n v="1349415414"/>
  </r>
  <r>
    <s v="Gases del Caribe"/>
    <x v="4"/>
    <s v="Privada"/>
    <s v="No"/>
    <s v="Si"/>
    <s v="No"/>
    <n v="1966"/>
    <s v="Colombia"/>
    <n v="2.635568566"/>
    <x v="29"/>
    <n v="13393000"/>
    <s v="Impacto ambiental"/>
    <s v="Pilar 2"/>
    <x v="3"/>
    <n v="68145000000"/>
    <n v="8995356"/>
  </r>
  <r>
    <s v="GEB"/>
    <x v="4"/>
    <s v="Mixta"/>
    <s v="No"/>
    <s v="Si"/>
    <s v="Si"/>
    <n v="1896"/>
    <s v="Colombia"/>
    <n v="3.716639484"/>
    <x v="29"/>
    <n v="4552549000"/>
    <s v="Impacto ambiental"/>
    <s v="Pilar 2"/>
    <x v="3"/>
    <n v="68145000000"/>
    <n v="8995356"/>
  </r>
  <r>
    <s v="General Motors"/>
    <x v="1"/>
    <s v="Pública"/>
    <s v="No"/>
    <s v="Si"/>
    <s v="Si"/>
    <n v="1908"/>
    <s v="Estados Unidos"/>
    <n v="1.212362823"/>
    <x v="29"/>
    <s v="No informa"/>
    <s v="Impacto ambiental"/>
    <s v="Pilar 2"/>
    <x v="3"/>
    <n v="3922210000"/>
    <n v="0"/>
  </r>
  <r>
    <s v="Geopark"/>
    <x v="5"/>
    <s v="Privada"/>
    <s v="No"/>
    <s v="Si"/>
    <s v="Si"/>
    <n v="2002"/>
    <s v="Chile"/>
    <n v="2.420367108"/>
    <x v="29"/>
    <n v="3394245960"/>
    <s v="Impacto ambiental"/>
    <s v="Pilar 2"/>
    <x v="3"/>
    <n v="29563200000"/>
    <n v="1349415414"/>
  </r>
  <r>
    <s v="Gran Tierra Energy"/>
    <x v="5"/>
    <s v="Privada"/>
    <s v="No"/>
    <s v="Si"/>
    <s v="Si"/>
    <n v="2003"/>
    <s v="Canadá"/>
    <n v="1.321926"/>
    <x v="29"/>
    <n v="1349415414"/>
    <s v="Impacto ambiental"/>
    <s v="Pilar 2"/>
    <x v="3"/>
    <n v="29563200000"/>
    <n v="1349415414"/>
  </r>
  <r>
    <s v="Grupo Bios"/>
    <x v="0"/>
    <s v="Privada"/>
    <s v="No"/>
    <s v="No"/>
    <s v="No"/>
    <n v="1985"/>
    <s v="Colombia"/>
    <n v="0.441609957"/>
    <x v="29"/>
    <s v="No informa"/>
    <s v="Impacto ambiental"/>
    <s v="Pilar 2"/>
    <x v="3"/>
    <n v="137771314.992"/>
    <n v="137771314.992"/>
  </r>
  <r>
    <s v="Grupo Diana"/>
    <x v="1"/>
    <s v="Privada"/>
    <s v="Si"/>
    <s v="No"/>
    <s v="No"/>
    <n v="1964"/>
    <s v="Colombia"/>
    <n v="2.485955399"/>
    <x v="29"/>
    <s v="No informa"/>
    <s v="Impacto ambiental"/>
    <s v="Pilar 2"/>
    <x v="3"/>
    <n v="3922210000"/>
    <n v="0"/>
  </r>
  <r>
    <s v="Haceb"/>
    <x v="1"/>
    <s v="Privada"/>
    <s v="Si"/>
    <s v="No"/>
    <s v="No"/>
    <n v="1940"/>
    <s v="Colombia"/>
    <n v="1.340540112"/>
    <x v="29"/>
    <n v="76961.61"/>
    <s v="Impacto ambiental"/>
    <s v="Pilar 2"/>
    <x v="3"/>
    <n v="3922210000"/>
    <n v="0"/>
  </r>
  <r>
    <s v="Hocol"/>
    <x v="5"/>
    <s v="Privada"/>
    <s v="No"/>
    <s v="No"/>
    <s v="No"/>
    <n v="1956"/>
    <s v="Colombia"/>
    <n v="2.660692144"/>
    <x v="29"/>
    <n v="1371657888"/>
    <s v="Impacto ambiental"/>
    <s v="Pilar 2"/>
    <x v="3"/>
    <n v="29563200000"/>
    <n v="1349415414"/>
  </r>
  <r>
    <s v="INCUBADORA SANTANDER S.A. (Huevos Kikes)"/>
    <x v="0"/>
    <s v="Privada"/>
    <s v="Si"/>
    <s v="No"/>
    <s v="No"/>
    <n v="1962"/>
    <s v="Colombia"/>
    <n v="0.89448845"/>
    <x v="29"/>
    <s v="No informa"/>
    <s v="Impacto ambiental"/>
    <s v="Pilar 2"/>
    <x v="3"/>
    <n v="137771314.992"/>
    <n v="137771314.992"/>
  </r>
  <r>
    <s v="ISA"/>
    <x v="4"/>
    <s v="Mixta"/>
    <s v="No"/>
    <s v="Si"/>
    <s v="Si"/>
    <n v="1967"/>
    <s v="Colombia"/>
    <n v="4.130985568"/>
    <x v="29"/>
    <n v="289184400"/>
    <s v="Impacto ambiental"/>
    <s v="Pilar 2"/>
    <x v="3"/>
    <n v="68145000000"/>
    <n v="8995356"/>
  </r>
  <r>
    <s v="Isagen"/>
    <x v="4"/>
    <s v="Mixta"/>
    <s v="No"/>
    <s v="No"/>
    <s v="No"/>
    <n v="1995"/>
    <s v="Colombia"/>
    <n v="6.13559916"/>
    <x v="29"/>
    <s v="No informa"/>
    <s v="Impacto ambiental"/>
    <s v="Pilar 2"/>
    <x v="3"/>
    <n v="68145000000"/>
    <n v="8995356"/>
  </r>
  <r>
    <s v="ISMOCOL SA"/>
    <x v="2"/>
    <s v="Privada"/>
    <s v="No"/>
    <s v="No"/>
    <s v="Si"/>
    <n v="1989"/>
    <s v="Colombia"/>
    <n v="0.751677383"/>
    <x v="29"/>
    <s v="No informa"/>
    <s v="Impacto ambiental"/>
    <s v="Pilar 2"/>
    <x v="3"/>
    <n v="24783382.8"/>
    <n v="2416302"/>
  </r>
  <r>
    <s v="Italcol"/>
    <x v="1"/>
    <s v="Privada"/>
    <s v="Si"/>
    <s v="No"/>
    <s v="No"/>
    <n v="1970"/>
    <s v="Colombia"/>
    <n v="3.189145272"/>
    <x v="29"/>
    <s v="No informa"/>
    <s v="Impacto ambiental"/>
    <s v="Pilar 2"/>
    <x v="3"/>
    <n v="3922210000"/>
    <n v="0"/>
  </r>
  <r>
    <s v="LATAM"/>
    <x v="4"/>
    <s v="Privada"/>
    <s v="No"/>
    <s v="Si"/>
    <s v="Si"/>
    <n v="1929"/>
    <s v="Chile"/>
    <n v="2.328344538"/>
    <x v="29"/>
    <n v="192823200"/>
    <s v="Impacto ambiental"/>
    <s v="Pilar 2"/>
    <x v="3"/>
    <n v="68145000000"/>
    <n v="8995356"/>
  </r>
  <r>
    <s v="MARVAL S.A.S."/>
    <x v="2"/>
    <s v="Privada"/>
    <s v="Si"/>
    <s v="No"/>
    <s v="No"/>
    <n v="1976"/>
    <s v="Colombia"/>
    <n v="0.985342945"/>
    <x v="29"/>
    <n v="24783382.8"/>
    <s v="Impacto ambiental"/>
    <s v="Pilar 2"/>
    <x v="3"/>
    <n v="24783382.8"/>
    <n v="2416302"/>
  </r>
  <r>
    <s v="Mazda"/>
    <x v="3"/>
    <s v="Privada"/>
    <s v="No"/>
    <s v="Si"/>
    <s v="Si"/>
    <n v="1920"/>
    <s v="Japón"/>
    <n v="1.869141753"/>
    <x v="29"/>
    <s v="No informa"/>
    <s v="Impacto ambiental"/>
    <s v="Pilar 2"/>
    <x v="3"/>
    <n v="164245847000"/>
    <n v="703830.204"/>
  </r>
  <r>
    <s v="Mercado Libre"/>
    <x v="4"/>
    <s v="Privada"/>
    <s v="No"/>
    <s v="Si"/>
    <s v="Si"/>
    <n v="2009"/>
    <s v="Argentina"/>
    <n v="1.858185367"/>
    <x v="29"/>
    <n v="8995356"/>
    <s v="Impacto ambiental"/>
    <s v="Pilar 2"/>
    <x v="3"/>
    <n v="68145000000"/>
    <n v="8995356"/>
  </r>
  <r>
    <s v="Nestle"/>
    <x v="1"/>
    <s v="Mixta"/>
    <s v="No"/>
    <s v="Si"/>
    <s v="Si"/>
    <n v="1866"/>
    <s v="Suiza"/>
    <n v="2.04446981"/>
    <x v="29"/>
    <s v="No informa"/>
    <s v="Impacto ambiental"/>
    <s v="Pilar 2"/>
    <x v="3"/>
    <n v="3922210000"/>
    <n v="0"/>
  </r>
  <r>
    <s v="Oleoducto Central (Ocensa)"/>
    <x v="4"/>
    <s v="Mixta"/>
    <s v="No"/>
    <s v="No"/>
    <s v="No"/>
    <n v="1994"/>
    <s v="Colombia"/>
    <n v="5.975161078"/>
    <x v="29"/>
    <n v="6913610943"/>
    <s v="Impacto ambiental"/>
    <s v="Pilar 2"/>
    <x v="3"/>
    <n v="68145000000"/>
    <n v="8995356"/>
  </r>
  <r>
    <s v="Olímpica"/>
    <x v="3"/>
    <s v="Privada"/>
    <s v="Si"/>
    <s v="No"/>
    <s v="No"/>
    <n v="1953"/>
    <s v="Colombia"/>
    <n v="7.129192126"/>
    <x v="29"/>
    <s v="No informa"/>
    <s v="Impacto ambiental"/>
    <s v="Pilar 2"/>
    <x v="3"/>
    <n v="164245847000"/>
    <n v="703830.204"/>
  </r>
  <r>
    <s v="Pepsico"/>
    <x v="1"/>
    <s v="Pública"/>
    <s v="No"/>
    <s v="Si"/>
    <s v="Si"/>
    <n v="1965"/>
    <s v="Estados Unidos"/>
    <n v="2.097385142"/>
    <x v="29"/>
    <s v="No informa"/>
    <s v="Impacto ambiental"/>
    <s v="Pilar 2"/>
    <x v="3"/>
    <n v="3922210000"/>
    <n v="0"/>
  </r>
  <r>
    <s v="Petromil"/>
    <x v="3"/>
    <s v="Privada"/>
    <s v="Si"/>
    <s v="No"/>
    <s v="No"/>
    <n v="1989"/>
    <s v="Colombia"/>
    <n v="3.030538337"/>
    <x v="29"/>
    <s v="No informa"/>
    <s v="Impacto ambiental"/>
    <s v="Pilar 2"/>
    <x v="3"/>
    <n v="164245847000"/>
    <n v="703830.204"/>
  </r>
  <r>
    <s v="POLLOS EL BUCANERO S.A. (Cargill)"/>
    <x v="1"/>
    <s v="Privada"/>
    <s v="No"/>
    <s v="No"/>
    <s v="Si"/>
    <n v="1986"/>
    <s v="Colombia"/>
    <n v="2.273429636"/>
    <x v="29"/>
    <s v="No informa"/>
    <s v="Impacto ambiental"/>
    <s v="Pilar 2"/>
    <x v="3"/>
    <n v="3922210000"/>
    <n v="0"/>
  </r>
  <r>
    <s v="Postobón"/>
    <x v="1"/>
    <s v="Privada"/>
    <s v="No"/>
    <s v="No"/>
    <s v="No"/>
    <n v="1904"/>
    <s v="Colombia"/>
    <n v="2.846700531"/>
    <x v="29"/>
    <n v="2176000000"/>
    <s v="Impacto ambiental"/>
    <s v="Pilar 2"/>
    <x v="3"/>
    <n v="3922210000"/>
    <n v="0"/>
  </r>
  <r>
    <s v="Pricesmart"/>
    <x v="3"/>
    <s v="Privada"/>
    <s v="No"/>
    <s v="Si"/>
    <s v="Si"/>
    <n v="1993"/>
    <s v="Estados Unidos"/>
    <n v="2.360791615"/>
    <x v="29"/>
    <n v="674881200"/>
    <s v="Impacto ambiental"/>
    <s v="Pilar 2"/>
    <x v="3"/>
    <n v="164245847000"/>
    <n v="703830.204"/>
  </r>
  <r>
    <s v="Primax"/>
    <x v="3"/>
    <s v="Privada"/>
    <s v="No"/>
    <s v="No"/>
    <s v="Si"/>
    <n v="2005"/>
    <s v="Perú"/>
    <n v="10.521119421"/>
    <x v="29"/>
    <n v="17547413.5087179"/>
    <s v="Impacto ambiental"/>
    <s v="Pilar 2"/>
    <x v="3"/>
    <n v="164245847000"/>
    <n v="703830.204"/>
  </r>
  <r>
    <s v="Productos Familia (Essity)"/>
    <x v="1"/>
    <s v="Privada"/>
    <s v="No"/>
    <s v="No"/>
    <s v="Si"/>
    <n v="1958"/>
    <s v="Colombia"/>
    <n v="2.017259547"/>
    <x v="29"/>
    <s v="No informa"/>
    <s v="Impacto ambiental"/>
    <s v="Pilar 2"/>
    <x v="3"/>
    <n v="3922210000"/>
    <n v="0"/>
  </r>
  <r>
    <s v="Promigas"/>
    <x v="4"/>
    <s v="Privada"/>
    <s v="No"/>
    <s v="Si"/>
    <s v="No"/>
    <n v="1974"/>
    <s v="Colombia"/>
    <n v="2.27290385"/>
    <x v="29"/>
    <n v="1354899600"/>
    <s v="Impacto ambiental"/>
    <s v="Pilar 2"/>
    <x v="3"/>
    <n v="68145000000"/>
    <n v="8995356"/>
  </r>
  <r>
    <s v="Rappi"/>
    <x v="4"/>
    <s v="Privada"/>
    <s v="No"/>
    <s v="No"/>
    <s v="Si"/>
    <n v="2015"/>
    <s v="Colombia"/>
    <n v="0.703147014"/>
    <x v="29"/>
    <s v="No informa"/>
    <s v="Impacto ambiental"/>
    <s v="Pilar 2"/>
    <x v="3"/>
    <n v="68145000000"/>
    <n v="8995356"/>
  </r>
  <r>
    <s v="Reficar"/>
    <x v="1"/>
    <s v="Mixta"/>
    <s v="No"/>
    <s v="No"/>
    <s v="No"/>
    <n v="1956"/>
    <s v="Colombia"/>
    <n v="25.860914507"/>
    <x v="29"/>
    <s v="No informa"/>
    <s v="Impacto ambiental"/>
    <s v="Pilar 2"/>
    <x v="3"/>
    <n v="3922210000"/>
    <n v="0"/>
  </r>
  <r>
    <s v="Renault"/>
    <x v="1"/>
    <s v="Mixta"/>
    <s v="No"/>
    <s v="Si"/>
    <s v="Si"/>
    <n v="1898"/>
    <s v="Francia"/>
    <n v="2.426039216"/>
    <x v="29"/>
    <n v="59979600"/>
    <s v="Impacto ambiental"/>
    <s v="Pilar 2"/>
    <x v="3"/>
    <n v="3922210000"/>
    <n v="0"/>
  </r>
  <r>
    <s v="Riopaila Castilla"/>
    <x v="1"/>
    <s v="Privada"/>
    <s v="No"/>
    <s v="Si"/>
    <s v="No"/>
    <n v="1998"/>
    <s v="Colombia"/>
    <n v="1.697301486"/>
    <x v="29"/>
    <n v="359125200"/>
    <s v="Impacto ambiental"/>
    <s v="Pilar 2"/>
    <x v="3"/>
    <n v="3922210000"/>
    <n v="0"/>
  </r>
  <r>
    <s v="Samsung"/>
    <x v="3"/>
    <s v="Privada"/>
    <s v="Si"/>
    <s v="Si"/>
    <s v="Si"/>
    <n v="1969"/>
    <s v="Corea del Sur"/>
    <n v="3.188315636"/>
    <x v="29"/>
    <s v="No informa"/>
    <s v="Impacto ambiental"/>
    <s v="Pilar 2"/>
    <x v="3"/>
    <n v="164245847000"/>
    <n v="703830.204"/>
  </r>
  <r>
    <s v="SierraCol Energy"/>
    <x v="5"/>
    <s v="Privada"/>
    <s v="No"/>
    <s v="No"/>
    <s v="Si"/>
    <n v="2020"/>
    <s v="Islas Caimán / EE.UU"/>
    <n v="1.943851598"/>
    <x v="29"/>
    <n v="3840000000"/>
    <s v="Impacto ambiental"/>
    <s v="Pilar 2"/>
    <x v="3"/>
    <n v="29563200000"/>
    <n v="1349415414"/>
  </r>
  <r>
    <s v="Sodimac (Homecenter)"/>
    <x v="3"/>
    <s v="Privada"/>
    <s v="No"/>
    <s v="No"/>
    <s v="Si"/>
    <n v="1952"/>
    <s v="Chile"/>
    <n v="5.991097107"/>
    <x v="29"/>
    <n v="262474164"/>
    <s v="Impacto ambiental"/>
    <s v="Pilar 2"/>
    <x v="3"/>
    <n v="164245847000"/>
    <n v="703830.204"/>
  </r>
  <r>
    <s v="Sucafina"/>
    <x v="3"/>
    <s v="Privada"/>
    <s v="Si"/>
    <s v="No"/>
    <s v="Si"/>
    <n v="1977"/>
    <s v="Suiza"/>
    <n v="2.002301595"/>
    <x v="29"/>
    <s v="No informa"/>
    <s v="Impacto ambiental"/>
    <s v="Pilar 2"/>
    <x v="3"/>
    <n v="164245847000"/>
    <n v="703830.204"/>
  </r>
  <r>
    <s v="Sunshine Bouquet"/>
    <x v="0"/>
    <s v="Privada"/>
    <s v="Si"/>
    <s v="No"/>
    <s v="Si"/>
    <n v="1971"/>
    <s v="Estados Unidos"/>
    <n v="2.156747414"/>
    <x v="29"/>
    <s v="No informa"/>
    <s v="Impacto ambiental"/>
    <s v="Pilar 2"/>
    <x v="3"/>
    <n v="137771314.992"/>
    <n v="137771314.992"/>
  </r>
  <r>
    <s v="Suramerica Comercial (Dollar City)"/>
    <x v="3"/>
    <s v="Privada"/>
    <s v="No"/>
    <s v="No"/>
    <s v="Si"/>
    <n v="2009"/>
    <s v="El Salvador"/>
    <n v="2.869448009"/>
    <x v="29"/>
    <s v="No informa"/>
    <s v="Impacto ambiental"/>
    <s v="Pilar 2"/>
    <x v="3"/>
    <n v="164245847000"/>
    <n v="703830.204"/>
  </r>
  <r>
    <s v="Tecnoquimicas"/>
    <x v="3"/>
    <s v="Privada"/>
    <s v="Si"/>
    <s v="No"/>
    <s v="No"/>
    <n v="1934"/>
    <s v="Colombia"/>
    <n v="3.134365769"/>
    <x v="29"/>
    <s v="No informa"/>
    <s v="Impacto ambiental"/>
    <s v="Pilar 2"/>
    <x v="3"/>
    <n v="164245847000"/>
    <n v="703830.204"/>
  </r>
  <r>
    <s v="Telefónica"/>
    <x v="4"/>
    <s v="Mixta"/>
    <s v="No"/>
    <s v="Si"/>
    <s v="Si"/>
    <n v="1924"/>
    <s v="España"/>
    <n v="6.672179102"/>
    <x v="29"/>
    <n v="1023818400"/>
    <s v="Impacto ambiental"/>
    <s v="Pilar 2"/>
    <x v="3"/>
    <n v="68145000000"/>
    <n v="8995356"/>
  </r>
  <r>
    <s v="Teleperformance"/>
    <x v="4"/>
    <s v="Privada"/>
    <s v="No"/>
    <s v="Si"/>
    <s v="Si"/>
    <n v="1910"/>
    <s v="Francia"/>
    <n v="2.655177809"/>
    <x v="29"/>
    <n v="72866498.4"/>
    <s v="Impacto ambiental"/>
    <s v="Pilar 2"/>
    <x v="3"/>
    <n v="68145000000"/>
    <n v="8995356"/>
  </r>
  <r>
    <s v="Terpel"/>
    <x v="3"/>
    <s v="Privada"/>
    <s v="No"/>
    <s v="Si"/>
    <s v="Si"/>
    <n v="1968"/>
    <s v="Colombia"/>
    <n v="24.752011682"/>
    <x v="29"/>
    <n v="164245847000"/>
    <s v="Impacto ambiental"/>
    <s v="Pilar 2"/>
    <x v="3"/>
    <n v="164245847000"/>
    <n v="703830.204"/>
  </r>
  <r>
    <s v="Tigo"/>
    <x v="4"/>
    <s v="Mixta"/>
    <s v="No"/>
    <s v="Si"/>
    <s v="Si"/>
    <n v="1979"/>
    <s v="Suecia"/>
    <n v="2.956157691"/>
    <x v="29"/>
    <n v="613856000"/>
    <s v="Impacto ambiental"/>
    <s v="Pilar 2"/>
    <x v="3"/>
    <n v="68145000000"/>
    <n v="8995356"/>
  </r>
  <r>
    <s v="Toyota"/>
    <x v="3"/>
    <s v="Privada"/>
    <s v="No"/>
    <s v="Si"/>
    <s v="Si"/>
    <n v="1937"/>
    <s v="Japón"/>
    <n v="4.02823039"/>
    <x v="29"/>
    <n v="703830.204"/>
    <s v="Impacto ambiental"/>
    <s v="Pilar 2"/>
    <x v="3"/>
    <n v="164245847000"/>
    <n v="703830.204"/>
  </r>
  <r>
    <s v="Trafigura (Petroleum)"/>
    <x v="3"/>
    <s v="Privada"/>
    <s v="No"/>
    <s v="No"/>
    <s v="Si"/>
    <n v="1993"/>
    <s v="Suiza"/>
    <n v="4.87042346"/>
    <x v="29"/>
    <s v="No informa"/>
    <s v="Impacto ambiental"/>
    <s v="Pilar 2"/>
    <x v="3"/>
    <n v="164245847000"/>
    <n v="703830.204"/>
  </r>
  <r>
    <s v="Uniban"/>
    <x v="3"/>
    <s v="Privada"/>
    <s v="No"/>
    <s v="No"/>
    <s v="No"/>
    <n v="1966"/>
    <s v="Colombia"/>
    <n v="2.046166138"/>
    <x v="29"/>
    <n v="54002138.4"/>
    <s v="Impacto ambiental"/>
    <s v="Pilar 2"/>
    <x v="3"/>
    <n v="164245847000"/>
    <n v="703830.204"/>
  </r>
  <r>
    <s v="Unilever"/>
    <x v="3"/>
    <s v="Privada"/>
    <s v="No"/>
    <s v="Si"/>
    <s v="Si"/>
    <n v="1929"/>
    <s v="Reino Unido y Países Bajos"/>
    <n v="1.928223518"/>
    <x v="29"/>
    <s v="No informa"/>
    <s v="Impacto ambiental"/>
    <s v="Pilar 2"/>
    <x v="3"/>
    <n v="164245847000"/>
    <n v="703830.204"/>
  </r>
  <r>
    <s v="Vanti"/>
    <x v="4"/>
    <s v="Privada"/>
    <s v="No"/>
    <s v="No"/>
    <s v="No"/>
    <n v="1987"/>
    <s v="Colombia"/>
    <n v="0"/>
    <x v="29"/>
    <n v="80656910"/>
    <s v="Impacto ambiental"/>
    <s v="Pilar 2"/>
    <x v="3"/>
    <n v="68145000000"/>
    <n v="8995356"/>
  </r>
  <r>
    <s v="Verano energy"/>
    <x v="5"/>
    <s v="Privada"/>
    <s v="No"/>
    <s v="No"/>
    <s v="Si"/>
    <n v="2016"/>
    <s v="Canadá"/>
    <n v="5.483318686"/>
    <x v="29"/>
    <s v="No informa"/>
    <s v="Impacto ambiental"/>
    <s v="Pilar 2"/>
    <x v="3"/>
    <n v="29563200000"/>
    <n v="1349415414"/>
  </r>
  <r>
    <s v="Yamaha"/>
    <x v="1"/>
    <s v="Privada"/>
    <s v="No"/>
    <s v="Si"/>
    <s v="Si"/>
    <n v="1955"/>
    <s v="Japón"/>
    <n v="1.831377694"/>
    <x v="29"/>
    <s v="No informa"/>
    <s v="Impacto ambiental"/>
    <s v="Pilar 2"/>
    <x v="3"/>
    <n v="3922210000"/>
    <n v="0"/>
  </r>
  <r>
    <s v="YARA COLOMBIA S.A."/>
    <x v="1"/>
    <s v="Privada"/>
    <s v="No"/>
    <s v="No"/>
    <s v="Si"/>
    <n v="1993"/>
    <s v="Noruega"/>
    <n v="1.765339992"/>
    <x v="29"/>
    <s v="No informa"/>
    <s v="Impacto ambiental"/>
    <s v="Pilar 2"/>
    <x v="3"/>
    <n v="3922210000"/>
    <n v="0"/>
  </r>
  <r>
    <s v="Aliar"/>
    <x v="0"/>
    <s v="Privada"/>
    <s v="No"/>
    <s v="No"/>
    <s v="No"/>
    <n v="2007"/>
    <s v="Colombia"/>
    <n v="0.978022115"/>
    <x v="30"/>
    <s v="No informa"/>
    <s v="Impacto social "/>
    <s v="Pilar 4"/>
    <x v="3"/>
    <n v="112.97826363289691"/>
    <n v="112.97826363289691"/>
  </r>
  <r>
    <s v="Alimentos Carnicos (Grupo Nutresa)"/>
    <x v="1"/>
    <s v="Privada"/>
    <s v="No"/>
    <s v="Si"/>
    <s v="Si"/>
    <n v="1920"/>
    <s v="Colombia"/>
    <n v="2.844632077"/>
    <x v="30"/>
    <s v="No informa"/>
    <s v="Impacto social "/>
    <s v="Pilar 4"/>
    <x v="3"/>
    <n v="2"/>
    <n v="2"/>
  </r>
  <r>
    <s v="Alpina"/>
    <x v="1"/>
    <s v="Privada"/>
    <s v="No"/>
    <s v="No"/>
    <s v="Si"/>
    <n v="1945"/>
    <s v="Colombia"/>
    <n v="2.176461396"/>
    <x v="30"/>
    <s v="No informa"/>
    <s v="Impacto social "/>
    <s v="Pilar 4"/>
    <x v="3"/>
    <n v="2"/>
    <n v="2"/>
  </r>
  <r>
    <s v="Amarilo"/>
    <x v="2"/>
    <s v="Privada"/>
    <s v="Si"/>
    <s v="No"/>
    <s v="No"/>
    <n v="1993"/>
    <s v="Colombia"/>
    <n v="2.186301194"/>
    <x v="30"/>
    <s v="No informa "/>
    <s v="Impacto social "/>
    <s v="Pilar 4"/>
    <x v="3"/>
    <n v="0"/>
    <n v="0"/>
  </r>
  <r>
    <s v="ARA"/>
    <x v="3"/>
    <s v="Privada"/>
    <s v="No"/>
    <s v="No"/>
    <s v="Si"/>
    <n v="2012"/>
    <s v="Colombia"/>
    <n v="13.831182682"/>
    <x v="30"/>
    <s v="No informa"/>
    <s v="Impacto social "/>
    <s v="Pilar 4"/>
    <x v="3"/>
    <n v="43.40631481908274"/>
    <n v="28.9272030651341"/>
  </r>
  <r>
    <s v="ARQUITECTURA Y CONCRETO"/>
    <x v="2"/>
    <s v="Privada"/>
    <s v="Si"/>
    <s v="No"/>
    <s v="No"/>
    <n v="1990"/>
    <s v="Colombia"/>
    <n v="0.771428692"/>
    <x v="30"/>
    <s v="No informa "/>
    <s v="Impacto social "/>
    <s v="Pilar 4"/>
    <x v="3"/>
    <n v="0"/>
    <n v="0"/>
  </r>
  <r>
    <s v="AUTOPISTA RIO MAGDALENA SAS"/>
    <x v="2"/>
    <s v="Privada"/>
    <s v="No"/>
    <s v="No"/>
    <s v="No"/>
    <n v="2014"/>
    <s v="Colombia"/>
    <n v="1.314259836"/>
    <x v="30"/>
    <s v="No informa "/>
    <s v="Impacto social "/>
    <s v="Pilar 4"/>
    <x v="3"/>
    <n v="0"/>
    <n v="0"/>
  </r>
  <r>
    <s v="Avianca"/>
    <x v="4"/>
    <s v="Privada"/>
    <s v="No"/>
    <s v="No"/>
    <s v="Si"/>
    <n v="1919"/>
    <s v="Colombia"/>
    <n v="15.106042448"/>
    <x v="30"/>
    <n v="0.9365590281383035"/>
    <s v="Impacto social "/>
    <s v="Pilar 4"/>
    <x v="3"/>
    <n v="313.6675714513811"/>
    <n v="0.9365590281383035"/>
  </r>
  <r>
    <s v="AVICOLA EL MADROÑO SA"/>
    <x v="0"/>
    <s v="Privada"/>
    <s v="No"/>
    <s v="No"/>
    <s v="No"/>
    <n v="1987"/>
    <s v="Colombia"/>
    <n v="0.711210393"/>
    <x v="30"/>
    <s v="No informa"/>
    <s v="Impacto social "/>
    <s v="Pilar 4"/>
    <x v="3"/>
    <n v="112.97826363289691"/>
    <n v="112.97826363289691"/>
  </r>
  <r>
    <s v="AVSA"/>
    <x v="0"/>
    <s v="Privada"/>
    <s v="Si"/>
    <s v="No"/>
    <s v="No"/>
    <n v="1969"/>
    <s v="Colombia"/>
    <n v="2.423164353"/>
    <x v="30"/>
    <s v="No informa"/>
    <s v="Impacto social "/>
    <s v="Pilar 4"/>
    <x v="3"/>
    <n v="112.97826363289691"/>
    <n v="112.97826363289691"/>
  </r>
  <r>
    <s v="Banco de Bogotá"/>
    <x v="4"/>
    <s v="Privada"/>
    <s v="No"/>
    <s v="Si"/>
    <s v="No"/>
    <n v="1870"/>
    <s v="Colombia"/>
    <n v="0"/>
    <x v="30"/>
    <n v="313.6675714513811"/>
    <s v="Impacto social "/>
    <s v="Pilar 4"/>
    <x v="3"/>
    <n v="313.6675714513811"/>
    <n v="0.9365590281383035"/>
  </r>
  <r>
    <s v="Bancolombia"/>
    <x v="4"/>
    <s v="Privada"/>
    <s v="No"/>
    <s v="Si"/>
    <s v="Si"/>
    <n v="1875"/>
    <s v="Colombia"/>
    <n v="0"/>
    <x v="30"/>
    <s v="No informa"/>
    <s v="Impacto social "/>
    <s v="Pilar 4"/>
    <x v="3"/>
    <n v="313.6675714513811"/>
    <n v="0.9365590281383035"/>
  </r>
  <r>
    <s v="Bavaria (Kopps)"/>
    <x v="1"/>
    <s v="Privada"/>
    <s v="No"/>
    <s v="No"/>
    <s v="Si"/>
    <n v="1889"/>
    <s v="Colombia"/>
    <n v="8.615774351"/>
    <x v="30"/>
    <s v="No informa"/>
    <s v="Impacto social "/>
    <s v="Pilar 4"/>
    <x v="3"/>
    <n v="2"/>
    <n v="2"/>
  </r>
  <r>
    <s v="BEL STAR S.A."/>
    <x v="1"/>
    <s v="Privada"/>
    <s v="No"/>
    <s v="No"/>
    <s v="Si"/>
    <n v="2000"/>
    <s v="Colombia"/>
    <n v="1.8730508"/>
    <x v="30"/>
    <s v="No informa"/>
    <s v="Impacto social "/>
    <s v="Pilar 4"/>
    <x v="3"/>
    <n v="2"/>
    <n v="2"/>
  </r>
  <r>
    <s v="Biomax"/>
    <x v="3"/>
    <s v="Privada"/>
    <s v="No"/>
    <s v="No"/>
    <s v="No"/>
    <n v="2004"/>
    <s v="Colombia"/>
    <n v="4.512550305"/>
    <x v="30"/>
    <s v="No informa "/>
    <s v="Impacto social "/>
    <s v="Pilar 4"/>
    <x v="3"/>
    <n v="43.40631481908274"/>
    <n v="28.9272030651341"/>
  </r>
  <r>
    <s v="C.I Prodeco"/>
    <x v="5"/>
    <s v="Privada"/>
    <s v="No"/>
    <s v="No"/>
    <s v="Si"/>
    <n v="1990"/>
    <s v="Suiza"/>
    <n v="0.895022779"/>
    <x v="30"/>
    <s v="No informa"/>
    <s v="Impacto social "/>
    <s v="Pilar 4"/>
    <x v="3"/>
    <n v="24.334600760456272"/>
    <n v="23.321262286601137"/>
  </r>
  <r>
    <s v="CARTON DE COLOMBIA S.A. (Smurfit Kappa)"/>
    <x v="1"/>
    <s v="Privada"/>
    <s v="No"/>
    <s v="No"/>
    <s v="Si"/>
    <n v="1944"/>
    <s v="Colombia"/>
    <n v="1.778557861"/>
    <x v="30"/>
    <s v="No informa"/>
    <s v="Impacto social "/>
    <s v="Pilar 4"/>
    <x v="3"/>
    <n v="2"/>
    <n v="2"/>
  </r>
  <r>
    <s v="Celsia"/>
    <x v="4"/>
    <s v="Privada"/>
    <s v="No"/>
    <s v="Si"/>
    <s v="Si"/>
    <n v="2001"/>
    <s v="Colombia"/>
    <n v="6.547567046"/>
    <x v="30"/>
    <s v="No informa "/>
    <s v="Impacto social "/>
    <s v="Pilar 4"/>
    <x v="3"/>
    <n v="313.6675714513811"/>
    <n v="0.9365590281383035"/>
  </r>
  <r>
    <s v="Cementos Argos"/>
    <x v="1"/>
    <s v="Privada"/>
    <s v="No"/>
    <s v="Si"/>
    <s v="Si"/>
    <n v="1934"/>
    <s v="Colombia"/>
    <n v="1.84479215"/>
    <x v="30"/>
    <s v="No informa"/>
    <s v="Impacto social "/>
    <s v="Pilar 4"/>
    <x v="3"/>
    <n v="2"/>
    <n v="2"/>
  </r>
  <r>
    <s v="Cencosud"/>
    <x v="3"/>
    <s v="Privada"/>
    <s v="Si"/>
    <s v="Si"/>
    <s v="Si"/>
    <n v="1960"/>
    <s v="Chile"/>
    <n v="4.212866602"/>
    <x v="30"/>
    <s v="No informa "/>
    <s v="Impacto social "/>
    <s v="Pilar 4"/>
    <x v="3"/>
    <n v="43.40631481908274"/>
    <n v="28.9272030651341"/>
  </r>
  <r>
    <s v="Cenit"/>
    <x v="4"/>
    <s v="Mixta"/>
    <s v="No"/>
    <s v="No"/>
    <s v="No"/>
    <n v="2012"/>
    <s v="Colombia"/>
    <n v="9.97773624"/>
    <x v="30"/>
    <s v="No informa "/>
    <s v="Impacto social "/>
    <s v="Pilar 4"/>
    <x v="3"/>
    <n v="313.6675714513811"/>
    <n v="0.9365590281383035"/>
  </r>
  <r>
    <s v="Cerrejón"/>
    <x v="5"/>
    <s v="Privada"/>
    <s v="No"/>
    <s v="No"/>
    <s v="Si"/>
    <n v="1976"/>
    <s v="Reino Unido / Suiza"/>
    <n v="6.047102083"/>
    <x v="30"/>
    <s v="No informa "/>
    <s v="Impacto social "/>
    <s v="Pilar 4"/>
    <x v="3"/>
    <n v="24.334600760456272"/>
    <n v="23.321262286601137"/>
  </r>
  <r>
    <s v="Chevron"/>
    <x v="3"/>
    <s v="Privada"/>
    <s v="No"/>
    <s v="No"/>
    <s v="Si"/>
    <n v="1879"/>
    <s v="Estados Unidos"/>
    <n v="5.868986"/>
    <x v="30"/>
    <s v="No informa "/>
    <s v="Impacto social "/>
    <s v="Pilar 4"/>
    <x v="3"/>
    <n v="43.40631481908274"/>
    <n v="28.9272030651341"/>
  </r>
  <r>
    <s v="CI Eslop"/>
    <x v="3"/>
    <s v="Privada"/>
    <s v="Si"/>
    <s v="No"/>
    <s v="No"/>
    <n v="1997"/>
    <s v="Colombia"/>
    <n v="1.976640973"/>
    <x v="30"/>
    <s v="No informa "/>
    <s v="Impacto social "/>
    <s v="Pilar 4"/>
    <x v="3"/>
    <n v="43.40631481908274"/>
    <n v="28.9272030651341"/>
  </r>
  <r>
    <s v="Claro"/>
    <x v="4"/>
    <s v="Privada"/>
    <s v="No"/>
    <s v="No"/>
    <s v="Si"/>
    <n v="2003"/>
    <s v="Brasil"/>
    <n v="15.602099799"/>
    <x v="30"/>
    <s v="No informa "/>
    <s v="Impacto social "/>
    <s v="Pilar 4"/>
    <x v="3"/>
    <n v="313.6675714513811"/>
    <n v="0.9365590281383035"/>
  </r>
  <r>
    <s v="Coca Cola- Femsa"/>
    <x v="1"/>
    <s v="Mixta"/>
    <s v="No"/>
    <s v="Si"/>
    <s v="Si"/>
    <n v="1991"/>
    <s v="México"/>
    <n v="5.161404728"/>
    <x v="30"/>
    <s v="No informa"/>
    <s v="Impacto social "/>
    <s v="Pilar 4"/>
    <x v="3"/>
    <n v="2"/>
    <n v="2"/>
  </r>
  <r>
    <s v="Colgate"/>
    <x v="1"/>
    <s v="Privada"/>
    <s v="No"/>
    <s v="Si"/>
    <s v="Si"/>
    <n v="1806"/>
    <s v="Estados Unidos"/>
    <n v="2.382092359"/>
    <x v="30"/>
    <s v="No informa"/>
    <s v="Impacto social "/>
    <s v="Pilar 4"/>
    <x v="3"/>
    <n v="2"/>
    <n v="2"/>
  </r>
  <r>
    <s v="Colombina"/>
    <x v="1"/>
    <s v="Privada"/>
    <s v="Si"/>
    <s v="Si"/>
    <s v="Si"/>
    <n v="1932"/>
    <s v="Colombia"/>
    <n v="2.192826677"/>
    <x v="30"/>
    <s v="No informa"/>
    <s v="Impacto social "/>
    <s v="Pilar 4"/>
    <x v="3"/>
    <n v="2"/>
    <n v="2"/>
  </r>
  <r>
    <s v="Compañía Nacional de Chocolates"/>
    <x v="1"/>
    <s v="Privada"/>
    <s v="No"/>
    <s v="No"/>
    <s v="No"/>
    <n v="1920"/>
    <s v="Colombia"/>
    <n v="1.94339097"/>
    <x v="30"/>
    <s v="No informa"/>
    <s v="Impacto social "/>
    <s v="Pilar 4"/>
    <x v="3"/>
    <n v="2"/>
    <n v="2"/>
  </r>
  <r>
    <s v="CONCESIONARIA VIAL UNIÓN DEL SUR SAS"/>
    <x v="2"/>
    <s v="Privada"/>
    <s v="No"/>
    <s v="No"/>
    <s v="No"/>
    <n v="2015"/>
    <s v="Colombia"/>
    <n v="0.767621421"/>
    <x v="30"/>
    <s v="No informa "/>
    <s v="Impacto social "/>
    <s v="Pilar 4"/>
    <x v="3"/>
    <n v="0"/>
    <n v="0"/>
  </r>
  <r>
    <s v="Conconcreto"/>
    <x v="2"/>
    <s v="Privada"/>
    <s v="No"/>
    <s v="Si"/>
    <s v="Si"/>
    <n v="1961"/>
    <s v="Colombia"/>
    <n v="0.498844856"/>
    <x v="30"/>
    <s v="No informa "/>
    <s v="Impacto social "/>
    <s v="Pilar 4"/>
    <x v="3"/>
    <n v="0"/>
    <n v="0"/>
  </r>
  <r>
    <s v="CONSTRUCCIONES EL CONDOR S.A"/>
    <x v="2"/>
    <s v="Privada"/>
    <s v="No"/>
    <s v="Si"/>
    <s v="Si"/>
    <n v="1979"/>
    <s v="Colombia"/>
    <n v="1.189537155"/>
    <x v="30"/>
    <s v="No informa "/>
    <s v="Impacto social "/>
    <s v="Pilar 4"/>
    <x v="3"/>
    <n v="0"/>
    <n v="0"/>
  </r>
  <r>
    <s v="CONSTRUCTORA CAPITAL BOGOTA SAS"/>
    <x v="2"/>
    <s v="Privada"/>
    <s v="Si"/>
    <s v="No"/>
    <s v="No"/>
    <n v="2008"/>
    <s v="Colombia"/>
    <n v="1.313282542"/>
    <x v="30"/>
    <s v="No informa "/>
    <s v="Impacto social "/>
    <s v="Pilar 4"/>
    <x v="3"/>
    <n v="0"/>
    <n v="0"/>
  </r>
  <r>
    <s v="CONSTRUCTORA COLPATRIA  SAS"/>
    <x v="2"/>
    <s v="Privada"/>
    <s v="No"/>
    <s v="No"/>
    <s v="No"/>
    <n v="1977"/>
    <s v="Colombia"/>
    <n v="0.746126685"/>
    <x v="30"/>
    <s v="No informa "/>
    <s v="Impacto social "/>
    <s v="Pilar 4"/>
    <x v="3"/>
    <n v="0"/>
    <n v="0"/>
  </r>
  <r>
    <s v="Corbeta"/>
    <x v="3"/>
    <s v="Privada"/>
    <s v="Si"/>
    <s v="No"/>
    <s v="No"/>
    <n v="1938"/>
    <s v="Colombia"/>
    <n v="11.88773162"/>
    <x v="30"/>
    <s v="No informa"/>
    <s v="Impacto social "/>
    <s v="Pilar 4"/>
    <x v="3"/>
    <n v="43.40631481908274"/>
    <n v="28.9272030651341"/>
  </r>
  <r>
    <s v="Cruz Verde"/>
    <x v="3"/>
    <s v="Privada"/>
    <s v="No"/>
    <s v="No"/>
    <s v="Si"/>
    <n v="1984"/>
    <s v="Chile"/>
    <n v="5.511646479"/>
    <x v="30"/>
    <s v="No informa "/>
    <s v="Impacto social "/>
    <s v="Pilar 4"/>
    <x v="3"/>
    <n v="43.40631481908274"/>
    <n v="28.9272030651341"/>
  </r>
  <r>
    <s v="D1"/>
    <x v="3"/>
    <s v="Privada"/>
    <s v="Si"/>
    <s v="No"/>
    <s v="No"/>
    <n v="2009"/>
    <s v="Colombia"/>
    <n v="19.439396106"/>
    <x v="30"/>
    <n v="43.40631481908274"/>
    <s v="Impacto social "/>
    <s v="Pilar 4"/>
    <x v="3"/>
    <n v="43.40631481908274"/>
    <n v="28.9272030651341"/>
  </r>
  <r>
    <s v="Davivienda"/>
    <x v="4"/>
    <s v="Privada"/>
    <s v="No"/>
    <s v="Si"/>
    <s v="No"/>
    <n v="1972"/>
    <s v="Colombia"/>
    <n v="0"/>
    <x v="30"/>
    <s v="No informa"/>
    <s v="Impacto social "/>
    <s v="Pilar 4"/>
    <x v="3"/>
    <n v="313.6675714513811"/>
    <n v="0.9365590281383035"/>
  </r>
  <r>
    <s v="Distracom"/>
    <x v="3"/>
    <s v="Privada"/>
    <s v="Si"/>
    <s v="No"/>
    <s v="No"/>
    <n v="1997"/>
    <s v="Colombia"/>
    <n v="3.874476933"/>
    <x v="30"/>
    <s v="No informa "/>
    <s v="Impacto social "/>
    <s v="Pilar 4"/>
    <x v="3"/>
    <n v="43.40631481908274"/>
    <n v="28.9272030651341"/>
  </r>
  <r>
    <s v="Drummond"/>
    <x v="5"/>
    <s v="Privada"/>
    <s v="Si"/>
    <s v="No"/>
    <s v="Si"/>
    <n v="1935"/>
    <s v="Estados Unidos"/>
    <n v="11.495989482"/>
    <x v="30"/>
    <s v="No informa "/>
    <s v="Impacto social "/>
    <s v="Pilar 4"/>
    <x v="3"/>
    <n v="24.334600760456272"/>
    <n v="23.321262286601137"/>
  </r>
  <r>
    <s v="Ecopetrol"/>
    <x v="5"/>
    <s v="Mixta"/>
    <s v="No"/>
    <s v="Si"/>
    <s v="Si"/>
    <n v="1951"/>
    <s v="Colombia"/>
    <n v="113.923310323"/>
    <x v="30"/>
    <n v="23.321262286601137"/>
    <s v="Impacto social "/>
    <s v="Pilar 4"/>
    <x v="3"/>
    <n v="24.334600760456272"/>
    <n v="23.321262286601137"/>
  </r>
  <r>
    <s v="Emgesa"/>
    <x v="4"/>
    <s v="Mixta"/>
    <s v="No"/>
    <s v="No"/>
    <s v="Si"/>
    <n v="1997"/>
    <s v="Colombia"/>
    <n v="15.780332546"/>
    <x v="30"/>
    <n v="58.965366067514246"/>
    <s v="Impacto social "/>
    <s v="Pilar 4"/>
    <x v="3"/>
    <n v="313.6675714513811"/>
    <n v="0.9365590281383035"/>
  </r>
  <r>
    <s v="EPM"/>
    <x v="4"/>
    <s v="Pública"/>
    <s v="No"/>
    <s v="No"/>
    <s v="Si"/>
    <n v="1955"/>
    <s v="Colombia"/>
    <n v="20.57447718"/>
    <x v="30"/>
    <s v="No informa "/>
    <s v="Impacto social "/>
    <s v="Pilar 4"/>
    <x v="3"/>
    <n v="313.6675714513811"/>
    <n v="0.9365590281383035"/>
  </r>
  <r>
    <s v="ES Windows"/>
    <x v="1"/>
    <s v="Privada"/>
    <s v="No"/>
    <s v="No"/>
    <s v="Si"/>
    <n v="1985"/>
    <s v="Estados Unidos"/>
    <n v="2.624920215"/>
    <x v="30"/>
    <s v="No informa"/>
    <s v="Impacto social "/>
    <s v="Pilar 4"/>
    <x v="3"/>
    <n v="2"/>
    <n v="2"/>
  </r>
  <r>
    <s v="Esenttia"/>
    <x v="1"/>
    <s v="Mixta"/>
    <s v="No"/>
    <s v="No"/>
    <s v="No"/>
    <n v="1990"/>
    <s v="Colombia"/>
    <n v="2.311463709"/>
    <x v="30"/>
    <s v="No informa"/>
    <s v="Impacto social "/>
    <s v="Pilar 4"/>
    <x v="3"/>
    <n v="2"/>
    <n v="2"/>
  </r>
  <r>
    <s v="Éxito"/>
    <x v="3"/>
    <s v="Privada"/>
    <s v="No"/>
    <s v="No"/>
    <s v="Si"/>
    <n v="1949"/>
    <s v="Colombia"/>
    <n v="16.077688645"/>
    <x v="30"/>
    <s v="No informa"/>
    <s v="Impacto social "/>
    <s v="Pilar 4"/>
    <x v="3"/>
    <n v="43.40631481908274"/>
    <n v="28.9272030651341"/>
  </r>
  <r>
    <s v="Falabella"/>
    <x v="3"/>
    <s v="Privada"/>
    <s v="Si"/>
    <s v="Si"/>
    <s v="Si"/>
    <n v="1889"/>
    <s v="Chile"/>
    <n v="2.307560639"/>
    <x v="30"/>
    <s v="No informa "/>
    <s v="Impacto social "/>
    <s v="Pilar 4"/>
    <x v="3"/>
    <n v="43.40631481908274"/>
    <n v="28.9272030651341"/>
  </r>
  <r>
    <s v="Frontera Energy"/>
    <x v="5"/>
    <s v="Privada"/>
    <s v="No"/>
    <s v="Si"/>
    <s v="Si"/>
    <n v="1985"/>
    <s v="Canadá"/>
    <n v="4.250244656"/>
    <x v="30"/>
    <s v="No informa"/>
    <s v="Impacto social "/>
    <s v="Pilar 4"/>
    <x v="3"/>
    <n v="24.334600760456272"/>
    <n v="23.321262286601137"/>
  </r>
  <r>
    <s v="Gases del Caribe"/>
    <x v="4"/>
    <s v="Privada"/>
    <s v="No"/>
    <s v="Si"/>
    <s v="No"/>
    <n v="1966"/>
    <s v="Colombia"/>
    <n v="2.635568566"/>
    <x v="30"/>
    <s v="No informa "/>
    <s v="Impacto social "/>
    <s v="Pilar 4"/>
    <x v="3"/>
    <n v="313.6675714513811"/>
    <n v="0.9365590281383035"/>
  </r>
  <r>
    <s v="GEB"/>
    <x v="4"/>
    <s v="Mixta"/>
    <s v="No"/>
    <s v="Si"/>
    <s v="Si"/>
    <n v="1896"/>
    <s v="Colombia"/>
    <n v="3.716639484"/>
    <x v="30"/>
    <s v="No informa "/>
    <s v="Impacto social "/>
    <s v="Pilar 4"/>
    <x v="3"/>
    <n v="313.6675714513811"/>
    <n v="0.9365590281383035"/>
  </r>
  <r>
    <s v="General Motors"/>
    <x v="1"/>
    <s v="Pública"/>
    <s v="No"/>
    <s v="Si"/>
    <s v="Si"/>
    <n v="1908"/>
    <s v="Estados Unidos"/>
    <n v="1.212362823"/>
    <x v="30"/>
    <s v="No informa"/>
    <s v="Impacto social "/>
    <s v="Pilar 4"/>
    <x v="3"/>
    <n v="2"/>
    <n v="2"/>
  </r>
  <r>
    <s v="Geopark"/>
    <x v="5"/>
    <s v="Privada"/>
    <s v="No"/>
    <s v="Si"/>
    <s v="Si"/>
    <n v="2002"/>
    <s v="Chile"/>
    <n v="2.420367108"/>
    <x v="30"/>
    <n v="24.334600760456272"/>
    <s v="Impacto social "/>
    <s v="Pilar 4"/>
    <x v="3"/>
    <n v="24.334600760456272"/>
    <n v="23.321262286601137"/>
  </r>
  <r>
    <s v="Gran Tierra Energy"/>
    <x v="5"/>
    <s v="Privada"/>
    <s v="No"/>
    <s v="Si"/>
    <s v="Si"/>
    <n v="2003"/>
    <s v="Canadá"/>
    <n v="1.321926"/>
    <x v="30"/>
    <s v="No informa"/>
    <s v="Impacto social "/>
    <s v="Pilar 4"/>
    <x v="3"/>
    <n v="24.334600760456272"/>
    <n v="23.321262286601137"/>
  </r>
  <r>
    <s v="Grupo Bios"/>
    <x v="0"/>
    <s v="Privada"/>
    <s v="No"/>
    <s v="No"/>
    <s v="No"/>
    <n v="1985"/>
    <s v="Colombia"/>
    <n v="0.441609957"/>
    <x v="30"/>
    <n v="112.97826363289691"/>
    <s v="Impacto social "/>
    <s v="Pilar 4"/>
    <x v="3"/>
    <n v="112.97826363289691"/>
    <n v="112.97826363289691"/>
  </r>
  <r>
    <s v="Grupo Diana"/>
    <x v="1"/>
    <s v="Privada"/>
    <s v="Si"/>
    <s v="No"/>
    <s v="No"/>
    <n v="1964"/>
    <s v="Colombia"/>
    <n v="2.485955399"/>
    <x v="30"/>
    <s v="No informa"/>
    <s v="Impacto social "/>
    <s v="Pilar 4"/>
    <x v="3"/>
    <n v="2"/>
    <n v="2"/>
  </r>
  <r>
    <s v="Haceb"/>
    <x v="1"/>
    <s v="Privada"/>
    <s v="Si"/>
    <s v="No"/>
    <s v="No"/>
    <n v="1940"/>
    <s v="Colombia"/>
    <n v="1.340540112"/>
    <x v="30"/>
    <s v="No informa"/>
    <s v="Impacto social "/>
    <s v="Pilar 4"/>
    <x v="3"/>
    <n v="2"/>
    <n v="2"/>
  </r>
  <r>
    <s v="Hocol"/>
    <x v="5"/>
    <s v="Privada"/>
    <s v="No"/>
    <s v="No"/>
    <s v="No"/>
    <n v="1956"/>
    <s v="Colombia"/>
    <n v="2.660692144"/>
    <x v="30"/>
    <s v="No informa"/>
    <s v="Impacto social "/>
    <s v="Pilar 4"/>
    <x v="3"/>
    <n v="24.334600760456272"/>
    <n v="23.321262286601137"/>
  </r>
  <r>
    <s v="INCUBADORA SANTANDER S.A. (Huevos Kikes)"/>
    <x v="0"/>
    <s v="Privada"/>
    <s v="Si"/>
    <s v="No"/>
    <s v="No"/>
    <n v="1962"/>
    <s v="Colombia"/>
    <n v="0.89448845"/>
    <x v="30"/>
    <s v="No informa"/>
    <s v="Impacto social "/>
    <s v="Pilar 4"/>
    <x v="3"/>
    <n v="112.97826363289691"/>
    <n v="112.97826363289691"/>
  </r>
  <r>
    <s v="ISA"/>
    <x v="4"/>
    <s v="Mixta"/>
    <s v="No"/>
    <s v="Si"/>
    <s v="Si"/>
    <n v="1967"/>
    <s v="Colombia"/>
    <n v="4.130985568"/>
    <x v="30"/>
    <n v="40.75671436973142"/>
    <s v="Impacto social "/>
    <s v="Pilar 4"/>
    <x v="3"/>
    <n v="313.6675714513811"/>
    <n v="0.9365590281383035"/>
  </r>
  <r>
    <s v="Isagen"/>
    <x v="4"/>
    <s v="Mixta"/>
    <s v="No"/>
    <s v="No"/>
    <s v="No"/>
    <n v="1995"/>
    <s v="Colombia"/>
    <n v="6.13559916"/>
    <x v="30"/>
    <s v="No informa "/>
    <s v="Impacto social "/>
    <s v="Pilar 4"/>
    <x v="3"/>
    <n v="313.6675714513811"/>
    <n v="0.9365590281383035"/>
  </r>
  <r>
    <s v="ISMOCOL SA"/>
    <x v="2"/>
    <s v="Privada"/>
    <s v="No"/>
    <s v="No"/>
    <s v="Si"/>
    <n v="1989"/>
    <s v="Colombia"/>
    <n v="0.751677383"/>
    <x v="30"/>
    <s v="No informa "/>
    <s v="Impacto social "/>
    <s v="Pilar 4"/>
    <x v="3"/>
    <n v="0"/>
    <n v="0"/>
  </r>
  <r>
    <s v="Italcol"/>
    <x v="1"/>
    <s v="Privada"/>
    <s v="Si"/>
    <s v="No"/>
    <s v="No"/>
    <n v="1970"/>
    <s v="Colombia"/>
    <n v="3.189145272"/>
    <x v="30"/>
    <s v="No informa"/>
    <s v="Impacto social "/>
    <s v="Pilar 4"/>
    <x v="3"/>
    <n v="2"/>
    <n v="2"/>
  </r>
  <r>
    <s v="LATAM"/>
    <x v="4"/>
    <s v="Privada"/>
    <s v="No"/>
    <s v="Si"/>
    <s v="Si"/>
    <n v="1929"/>
    <s v="Chile"/>
    <n v="2.328344538"/>
    <x v="30"/>
    <s v="No informa "/>
    <s v="Impacto social "/>
    <s v="Pilar 4"/>
    <x v="3"/>
    <n v="313.6675714513811"/>
    <n v="0.9365590281383035"/>
  </r>
  <r>
    <s v="MARVAL S.A.S."/>
    <x v="2"/>
    <s v="Privada"/>
    <s v="Si"/>
    <s v="No"/>
    <s v="No"/>
    <n v="1976"/>
    <s v="Colombia"/>
    <n v="0.985342945"/>
    <x v="30"/>
    <s v="No informa "/>
    <s v="Impacto social "/>
    <s v="Pilar 4"/>
    <x v="3"/>
    <n v="0"/>
    <n v="0"/>
  </r>
  <r>
    <s v="Mazda"/>
    <x v="3"/>
    <s v="Privada"/>
    <s v="No"/>
    <s v="Si"/>
    <s v="Si"/>
    <n v="1920"/>
    <s v="Japón"/>
    <n v="1.869141753"/>
    <x v="30"/>
    <s v="No informa "/>
    <s v="Impacto social "/>
    <s v="Pilar 4"/>
    <x v="3"/>
    <n v="43.40631481908274"/>
    <n v="28.9272030651341"/>
  </r>
  <r>
    <s v="Mercado Libre"/>
    <x v="4"/>
    <s v="Privada"/>
    <s v="No"/>
    <s v="Si"/>
    <s v="Si"/>
    <n v="2009"/>
    <s v="Argentina"/>
    <n v="1.858185367"/>
    <x v="30"/>
    <s v="No informa "/>
    <s v="Impacto social "/>
    <s v="Pilar 4"/>
    <x v="3"/>
    <n v="313.6675714513811"/>
    <n v="0.9365590281383035"/>
  </r>
  <r>
    <s v="Nestle"/>
    <x v="1"/>
    <s v="Mixta"/>
    <s v="No"/>
    <s v="Si"/>
    <s v="Si"/>
    <n v="1866"/>
    <s v="Suiza"/>
    <n v="2.04446981"/>
    <x v="30"/>
    <s v="No informa"/>
    <s v="Impacto social "/>
    <s v="Pilar 4"/>
    <x v="3"/>
    <n v="2"/>
    <n v="2"/>
  </r>
  <r>
    <s v="Oleoducto Central (Ocensa)"/>
    <x v="4"/>
    <s v="Mixta"/>
    <s v="No"/>
    <s v="No"/>
    <s v="No"/>
    <n v="1994"/>
    <s v="Colombia"/>
    <n v="5.975161078"/>
    <x v="30"/>
    <s v="No informa "/>
    <s v="Impacto social "/>
    <s v="Pilar 4"/>
    <x v="3"/>
    <n v="313.6675714513811"/>
    <n v="0.9365590281383035"/>
  </r>
  <r>
    <s v="Olímpica"/>
    <x v="3"/>
    <s v="Privada"/>
    <s v="Si"/>
    <s v="No"/>
    <s v="No"/>
    <n v="1953"/>
    <s v="Colombia"/>
    <n v="7.129192126"/>
    <x v="30"/>
    <s v="No informa "/>
    <s v="Impacto social "/>
    <s v="Pilar 4"/>
    <x v="3"/>
    <n v="43.40631481908274"/>
    <n v="28.9272030651341"/>
  </r>
  <r>
    <s v="Pepsico"/>
    <x v="1"/>
    <s v="Pública"/>
    <s v="No"/>
    <s v="Si"/>
    <s v="Si"/>
    <n v="1965"/>
    <s v="Estados Unidos"/>
    <n v="2.097385142"/>
    <x v="30"/>
    <s v="No informa"/>
    <s v="Impacto social "/>
    <s v="Pilar 4"/>
    <x v="3"/>
    <n v="2"/>
    <n v="2"/>
  </r>
  <r>
    <s v="Petromil"/>
    <x v="3"/>
    <s v="Privada"/>
    <s v="Si"/>
    <s v="No"/>
    <s v="No"/>
    <n v="1989"/>
    <s v="Colombia"/>
    <n v="3.030538337"/>
    <x v="30"/>
    <s v="No informa "/>
    <s v="Impacto social "/>
    <s v="Pilar 4"/>
    <x v="3"/>
    <n v="43.40631481908274"/>
    <n v="28.9272030651341"/>
  </r>
  <r>
    <s v="POLLOS EL BUCANERO S.A. (Cargill)"/>
    <x v="1"/>
    <s v="Privada"/>
    <s v="No"/>
    <s v="No"/>
    <s v="Si"/>
    <n v="1986"/>
    <s v="Colombia"/>
    <n v="2.273429636"/>
    <x v="30"/>
    <s v="No informa"/>
    <s v="Impacto social "/>
    <s v="Pilar 4"/>
    <x v="3"/>
    <n v="2"/>
    <n v="2"/>
  </r>
  <r>
    <s v="Postobón"/>
    <x v="1"/>
    <s v="Privada"/>
    <s v="No"/>
    <s v="No"/>
    <s v="No"/>
    <n v="1904"/>
    <s v="Colombia"/>
    <n v="2.846700531"/>
    <x v="30"/>
    <s v="No informa"/>
    <s v="Impacto social "/>
    <s v="Pilar 4"/>
    <x v="3"/>
    <n v="2"/>
    <n v="2"/>
  </r>
  <r>
    <s v="Pricesmart"/>
    <x v="3"/>
    <s v="Privada"/>
    <s v="No"/>
    <s v="Si"/>
    <s v="Si"/>
    <n v="1993"/>
    <s v="Estados Unidos"/>
    <n v="2.360791615"/>
    <x v="30"/>
    <s v="No informa "/>
    <s v="Impacto social "/>
    <s v="Pilar 4"/>
    <x v="3"/>
    <n v="43.40631481908274"/>
    <n v="28.9272030651341"/>
  </r>
  <r>
    <s v="Primax"/>
    <x v="3"/>
    <s v="Privada"/>
    <s v="No"/>
    <s v="No"/>
    <s v="Si"/>
    <n v="2005"/>
    <s v="Perú"/>
    <n v="10.521119421"/>
    <x v="30"/>
    <s v="No informa"/>
    <s v="Impacto social "/>
    <s v="Pilar 4"/>
    <x v="3"/>
    <n v="43.40631481908274"/>
    <n v="28.9272030651341"/>
  </r>
  <r>
    <s v="Productos Familia (Essity)"/>
    <x v="1"/>
    <s v="Privada"/>
    <s v="No"/>
    <s v="No"/>
    <s v="Si"/>
    <n v="1958"/>
    <s v="Colombia"/>
    <n v="2.017259547"/>
    <x v="30"/>
    <s v="No informa"/>
    <s v="Impacto social "/>
    <s v="Pilar 4"/>
    <x v="3"/>
    <n v="2"/>
    <n v="2"/>
  </r>
  <r>
    <s v="Promigas"/>
    <x v="4"/>
    <s v="Privada"/>
    <s v="No"/>
    <s v="Si"/>
    <s v="No"/>
    <n v="1974"/>
    <s v="Colombia"/>
    <n v="2.27290385"/>
    <x v="30"/>
    <s v="No informa "/>
    <s v="Impacto social "/>
    <s v="Pilar 4"/>
    <x v="3"/>
    <n v="313.6675714513811"/>
    <n v="0.9365590281383035"/>
  </r>
  <r>
    <s v="Rappi"/>
    <x v="4"/>
    <s v="Privada"/>
    <s v="No"/>
    <s v="No"/>
    <s v="Si"/>
    <n v="2015"/>
    <s v="Colombia"/>
    <n v="0.703147014"/>
    <x v="30"/>
    <s v="No informa"/>
    <s v="Impacto social "/>
    <s v="Pilar 4"/>
    <x v="3"/>
    <n v="313.6675714513811"/>
    <n v="0.9365590281383035"/>
  </r>
  <r>
    <s v="Reficar"/>
    <x v="1"/>
    <s v="Mixta"/>
    <s v="No"/>
    <s v="No"/>
    <s v="No"/>
    <n v="1956"/>
    <s v="Colombia"/>
    <n v="25.860914507"/>
    <x v="30"/>
    <s v="No informa"/>
    <s v="Impacto social "/>
    <s v="Pilar 4"/>
    <x v="3"/>
    <n v="2"/>
    <n v="2"/>
  </r>
  <r>
    <s v="Renault"/>
    <x v="1"/>
    <s v="Mixta"/>
    <s v="No"/>
    <s v="Si"/>
    <s v="Si"/>
    <n v="1898"/>
    <s v="Francia"/>
    <n v="2.426039216"/>
    <x v="30"/>
    <s v="No informa"/>
    <s v="Impacto social "/>
    <s v="Pilar 4"/>
    <x v="3"/>
    <n v="2"/>
    <n v="2"/>
  </r>
  <r>
    <s v="Riopaila Castilla"/>
    <x v="1"/>
    <s v="Privada"/>
    <s v="No"/>
    <s v="Si"/>
    <s v="No"/>
    <n v="1998"/>
    <s v="Colombia"/>
    <n v="1.697301486"/>
    <x v="30"/>
    <s v="No informa"/>
    <s v="Impacto social "/>
    <s v="Pilar 4"/>
    <x v="3"/>
    <n v="2"/>
    <n v="2"/>
  </r>
  <r>
    <s v="Samsung"/>
    <x v="3"/>
    <s v="Privada"/>
    <s v="Si"/>
    <s v="Si"/>
    <s v="Si"/>
    <n v="1969"/>
    <s v="Corea del Sur"/>
    <n v="3.188315636"/>
    <x v="30"/>
    <s v="No informa "/>
    <s v="Impacto social "/>
    <s v="Pilar 4"/>
    <x v="3"/>
    <n v="43.40631481908274"/>
    <n v="28.9272030651341"/>
  </r>
  <r>
    <s v="SierraCol Energy"/>
    <x v="5"/>
    <s v="Privada"/>
    <s v="No"/>
    <s v="No"/>
    <s v="Si"/>
    <n v="2020"/>
    <s v="Islas Caimán / EE.UU"/>
    <n v="1.943851598"/>
    <x v="30"/>
    <s v="No informa"/>
    <s v="Impacto social "/>
    <s v="Pilar 4"/>
    <x v="3"/>
    <n v="24.334600760456272"/>
    <n v="23.321262286601137"/>
  </r>
  <r>
    <s v="Sodimac (Homecenter)"/>
    <x v="3"/>
    <s v="Privada"/>
    <s v="No"/>
    <s v="No"/>
    <s v="Si"/>
    <n v="1952"/>
    <s v="Chile"/>
    <n v="5.991097107"/>
    <x v="30"/>
    <s v="No informa "/>
    <s v="Impacto social "/>
    <s v="Pilar 4"/>
    <x v="3"/>
    <n v="43.40631481908274"/>
    <n v="28.9272030651341"/>
  </r>
  <r>
    <s v="Sucafina"/>
    <x v="3"/>
    <s v="Privada"/>
    <s v="Si"/>
    <s v="No"/>
    <s v="Si"/>
    <n v="1977"/>
    <s v="Suiza"/>
    <n v="2.002301595"/>
    <x v="30"/>
    <s v="No informa "/>
    <s v="Impacto social "/>
    <s v="Pilar 4"/>
    <x v="3"/>
    <n v="43.40631481908274"/>
    <n v="28.9272030651341"/>
  </r>
  <r>
    <s v="Sunshine Bouquet"/>
    <x v="0"/>
    <s v="Privada"/>
    <s v="Si"/>
    <s v="No"/>
    <s v="Si"/>
    <n v="1971"/>
    <s v="Estados Unidos"/>
    <n v="2.156747414"/>
    <x v="30"/>
    <s v="No informa"/>
    <s v="Impacto social "/>
    <s v="Pilar 4"/>
    <x v="3"/>
    <n v="112.97826363289691"/>
    <n v="112.97826363289691"/>
  </r>
  <r>
    <s v="Suramerica Comercial (Dollar City)"/>
    <x v="3"/>
    <s v="Privada"/>
    <s v="No"/>
    <s v="No"/>
    <s v="Si"/>
    <n v="2009"/>
    <s v="El Salvador"/>
    <n v="2.869448009"/>
    <x v="30"/>
    <s v="No informa "/>
    <s v="Impacto social "/>
    <s v="Pilar 4"/>
    <x v="3"/>
    <n v="43.40631481908274"/>
    <n v="28.9272030651341"/>
  </r>
  <r>
    <s v="Tecnoquimicas"/>
    <x v="3"/>
    <s v="Privada"/>
    <s v="Si"/>
    <s v="No"/>
    <s v="No"/>
    <n v="1934"/>
    <s v="Colombia"/>
    <n v="3.134365769"/>
    <x v="30"/>
    <s v="No informa "/>
    <s v="Impacto social "/>
    <s v="Pilar 4"/>
    <x v="3"/>
    <n v="43.40631481908274"/>
    <n v="28.9272030651341"/>
  </r>
  <r>
    <s v="Telefónica"/>
    <x v="4"/>
    <s v="Mixta"/>
    <s v="No"/>
    <s v="Si"/>
    <s v="Si"/>
    <n v="1924"/>
    <s v="España"/>
    <n v="6.672179102"/>
    <x v="30"/>
    <s v="No informa "/>
    <s v="Impacto social "/>
    <s v="Pilar 4"/>
    <x v="3"/>
    <n v="313.6675714513811"/>
    <n v="0.9365590281383035"/>
  </r>
  <r>
    <s v="Teleperformance"/>
    <x v="4"/>
    <s v="Privada"/>
    <s v="No"/>
    <s v="Si"/>
    <s v="Si"/>
    <n v="1910"/>
    <s v="Francia"/>
    <n v="2.655177809"/>
    <x v="30"/>
    <s v="No informa "/>
    <s v="Impacto social "/>
    <s v="Pilar 4"/>
    <x v="3"/>
    <n v="313.6675714513811"/>
    <n v="0.9365590281383035"/>
  </r>
  <r>
    <s v="Terpel"/>
    <x v="3"/>
    <s v="Privada"/>
    <s v="No"/>
    <s v="Si"/>
    <s v="Si"/>
    <n v="1968"/>
    <s v="Colombia"/>
    <n v="24.752011682"/>
    <x v="30"/>
    <n v="28.9272030651341"/>
    <s v="Impacto social "/>
    <s v="Pilar 4"/>
    <x v="3"/>
    <n v="43.40631481908274"/>
    <n v="28.9272030651341"/>
  </r>
  <r>
    <s v="Tigo"/>
    <x v="4"/>
    <s v="Mixta"/>
    <s v="No"/>
    <s v="Si"/>
    <s v="Si"/>
    <n v="1979"/>
    <s v="Suecia"/>
    <n v="2.956157691"/>
    <x v="30"/>
    <n v="3.5134114091424253"/>
    <s v="Impacto social "/>
    <s v="Pilar 4"/>
    <x v="3"/>
    <n v="313.6675714513811"/>
    <n v="0.9365590281383035"/>
  </r>
  <r>
    <s v="Toyota"/>
    <x v="3"/>
    <s v="Privada"/>
    <s v="No"/>
    <s v="Si"/>
    <s v="Si"/>
    <n v="1937"/>
    <s v="Japón"/>
    <n v="4.02823039"/>
    <x v="30"/>
    <s v="No informa "/>
    <s v="Impacto social "/>
    <s v="Pilar 4"/>
    <x v="3"/>
    <n v="43.40631481908274"/>
    <n v="28.9272030651341"/>
  </r>
  <r>
    <s v="Trafigura (Petroleum)"/>
    <x v="3"/>
    <s v="Privada"/>
    <s v="No"/>
    <s v="No"/>
    <s v="Si"/>
    <n v="1993"/>
    <s v="Suiza"/>
    <n v="4.87042346"/>
    <x v="30"/>
    <s v="No informa "/>
    <s v="Impacto social "/>
    <s v="Pilar 4"/>
    <x v="3"/>
    <n v="43.40631481908274"/>
    <n v="28.9272030651341"/>
  </r>
  <r>
    <s v="Uniban"/>
    <x v="3"/>
    <s v="Privada"/>
    <s v="No"/>
    <s v="No"/>
    <s v="No"/>
    <n v="1966"/>
    <s v="Colombia"/>
    <n v="2.046166138"/>
    <x v="30"/>
    <s v="No informa "/>
    <s v="Impacto social "/>
    <s v="Pilar 4"/>
    <x v="3"/>
    <n v="43.40631481908274"/>
    <n v="28.9272030651341"/>
  </r>
  <r>
    <s v="Unilever"/>
    <x v="3"/>
    <s v="Privada"/>
    <s v="No"/>
    <s v="Si"/>
    <s v="Si"/>
    <n v="1929"/>
    <s v="Reino Unido y Países Bajos"/>
    <n v="1.928223518"/>
    <x v="30"/>
    <s v="No informa "/>
    <s v="Impacto social "/>
    <s v="Pilar 4"/>
    <x v="3"/>
    <n v="43.40631481908274"/>
    <n v="28.9272030651341"/>
  </r>
  <r>
    <s v="Vanti"/>
    <x v="4"/>
    <s v="Privada"/>
    <s v="No"/>
    <s v="No"/>
    <s v="No"/>
    <n v="1987"/>
    <s v="Colombia"/>
    <n v="0"/>
    <x v="30"/>
    <s v="No informa"/>
    <s v="Impacto social "/>
    <s v="Pilar 4"/>
    <x v="3"/>
    <n v="313.6675714513811"/>
    <n v="0.9365590281383035"/>
  </r>
  <r>
    <s v="Verano energy"/>
    <x v="5"/>
    <s v="Privada"/>
    <s v="No"/>
    <s v="No"/>
    <s v="Si"/>
    <n v="2016"/>
    <s v="Canadá"/>
    <n v="5.483318686"/>
    <x v="30"/>
    <s v="No informa"/>
    <s v="Impacto social "/>
    <s v="Pilar 4"/>
    <x v="3"/>
    <n v="24.334600760456272"/>
    <n v="23.321262286601137"/>
  </r>
  <r>
    <s v="Yamaha"/>
    <x v="1"/>
    <s v="Privada"/>
    <s v="No"/>
    <s v="Si"/>
    <s v="Si"/>
    <n v="1955"/>
    <s v="Japón"/>
    <n v="1.831377694"/>
    <x v="30"/>
    <s v="No informa"/>
    <s v="Impacto social "/>
    <s v="Pilar 4"/>
    <x v="3"/>
    <n v="2"/>
    <n v="2"/>
  </r>
  <r>
    <s v="YARA COLOMBIA S.A."/>
    <x v="1"/>
    <s v="Privada"/>
    <s v="No"/>
    <s v="No"/>
    <s v="Si"/>
    <n v="1993"/>
    <s v="Noruega"/>
    <n v="1.765339992"/>
    <x v="30"/>
    <n v="2"/>
    <s v="Impacto social "/>
    <s v="Pilar 4"/>
    <x v="3"/>
    <n v="2"/>
    <n v="2"/>
  </r>
  <r>
    <s v="Aliar"/>
    <x v="0"/>
    <s v="Privada"/>
    <s v="No"/>
    <s v="No"/>
    <s v="No"/>
    <n v="2007"/>
    <s v="Colombia"/>
    <n v="0.978022115"/>
    <x v="31"/>
    <s v="No informa"/>
    <s v="Impacto social "/>
    <s v="Pilar 4"/>
    <x v="3"/>
    <n v="8888"/>
    <n v="8888"/>
  </r>
  <r>
    <s v="Alimentos Carnicos (Grupo Nutresa)"/>
    <x v="1"/>
    <s v="Privada"/>
    <s v="No"/>
    <s v="Si"/>
    <s v="Si"/>
    <n v="1920"/>
    <s v="Colombia"/>
    <n v="2.844632077"/>
    <x v="31"/>
    <s v="No informa"/>
    <s v="Impacto social "/>
    <s v="Pilar 4"/>
    <x v="3"/>
    <n v="0"/>
    <n v="0"/>
  </r>
  <r>
    <s v="Alpina"/>
    <x v="1"/>
    <s v="Privada"/>
    <s v="No"/>
    <s v="No"/>
    <s v="Si"/>
    <n v="1945"/>
    <s v="Colombia"/>
    <n v="2.176461396"/>
    <x v="31"/>
    <s v="No informa"/>
    <s v="Impacto social "/>
    <s v="Pilar 4"/>
    <x v="3"/>
    <n v="0"/>
    <n v="0"/>
  </r>
  <r>
    <s v="Amarilo"/>
    <x v="2"/>
    <s v="Privada"/>
    <s v="Si"/>
    <s v="No"/>
    <s v="No"/>
    <n v="1993"/>
    <s v="Colombia"/>
    <n v="2.186301194"/>
    <x v="31"/>
    <s v="No informa"/>
    <s v="Impacto social "/>
    <s v="Pilar 4"/>
    <x v="3"/>
    <n v="0"/>
    <n v="0"/>
  </r>
  <r>
    <s v="ARA"/>
    <x v="3"/>
    <s v="Privada"/>
    <s v="No"/>
    <s v="No"/>
    <s v="Si"/>
    <n v="2012"/>
    <s v="Colombia"/>
    <n v="13.831182682"/>
    <x v="31"/>
    <s v="No informa"/>
    <s v="Impacto social "/>
    <s v="Pilar 4"/>
    <x v="3"/>
    <n v="9417"/>
    <n v="302"/>
  </r>
  <r>
    <s v="ARQUITECTURA Y CONCRETO"/>
    <x v="2"/>
    <s v="Privada"/>
    <s v="Si"/>
    <s v="No"/>
    <s v="No"/>
    <n v="1990"/>
    <s v="Colombia"/>
    <n v="0.771428692"/>
    <x v="31"/>
    <s v="No informa"/>
    <s v="Impacto social "/>
    <s v="Pilar 4"/>
    <x v="3"/>
    <n v="0"/>
    <n v="0"/>
  </r>
  <r>
    <s v="AUTOPISTA RIO MAGDALENA SAS"/>
    <x v="2"/>
    <s v="Privada"/>
    <s v="No"/>
    <s v="No"/>
    <s v="No"/>
    <n v="2014"/>
    <s v="Colombia"/>
    <n v="1.314259836"/>
    <x v="31"/>
    <s v="No informa"/>
    <s v="Impacto social "/>
    <s v="Pilar 4"/>
    <x v="3"/>
    <n v="0"/>
    <n v="0"/>
  </r>
  <r>
    <s v="Avianca"/>
    <x v="4"/>
    <s v="Privada"/>
    <s v="No"/>
    <s v="No"/>
    <s v="Si"/>
    <n v="1919"/>
    <s v="Colombia"/>
    <n v="15.106042448"/>
    <x v="31"/>
    <n v="90.2"/>
    <s v="Impacto social "/>
    <s v="Pilar 4"/>
    <x v="3"/>
    <n v="39290"/>
    <n v="90.2"/>
  </r>
  <r>
    <s v="AVICOLA EL MADROÑO SA"/>
    <x v="0"/>
    <s v="Privada"/>
    <s v="No"/>
    <s v="No"/>
    <s v="No"/>
    <n v="1987"/>
    <s v="Colombia"/>
    <n v="0.711210393"/>
    <x v="31"/>
    <s v="No informa"/>
    <s v="Impacto social "/>
    <s v="Pilar 4"/>
    <x v="3"/>
    <n v="8888"/>
    <n v="8888"/>
  </r>
  <r>
    <s v="AVSA"/>
    <x v="0"/>
    <s v="Privada"/>
    <s v="Si"/>
    <s v="No"/>
    <s v="No"/>
    <n v="1969"/>
    <s v="Colombia"/>
    <n v="2.423164353"/>
    <x v="31"/>
    <s v="No informa"/>
    <s v="Impacto social "/>
    <s v="Pilar 4"/>
    <x v="3"/>
    <n v="8888"/>
    <n v="8888"/>
  </r>
  <r>
    <s v="Banco de Bogotá"/>
    <x v="4"/>
    <s v="Privada"/>
    <s v="No"/>
    <s v="Si"/>
    <s v="No"/>
    <n v="1870"/>
    <s v="Colombia"/>
    <n v="0"/>
    <x v="31"/>
    <n v="39290"/>
    <s v="Impacto social "/>
    <s v="Pilar 4"/>
    <x v="3"/>
    <n v="39290"/>
    <n v="90.2"/>
  </r>
  <r>
    <s v="Bancolombia"/>
    <x v="4"/>
    <s v="Privada"/>
    <s v="No"/>
    <s v="Si"/>
    <s v="Si"/>
    <n v="1875"/>
    <s v="Colombia"/>
    <n v="0"/>
    <x v="31"/>
    <s v="No informa"/>
    <s v="Impacto social "/>
    <s v="Pilar 4"/>
    <x v="3"/>
    <n v="39290"/>
    <n v="90.2"/>
  </r>
  <r>
    <s v="Bavaria (Kopps)"/>
    <x v="1"/>
    <s v="Privada"/>
    <s v="No"/>
    <s v="No"/>
    <s v="Si"/>
    <n v="1889"/>
    <s v="Colombia"/>
    <n v="8.615774351"/>
    <x v="31"/>
    <s v="No informa"/>
    <s v="Impacto social "/>
    <s v="Pilar 4"/>
    <x v="3"/>
    <n v="0"/>
    <n v="0"/>
  </r>
  <r>
    <s v="BEL STAR S.A."/>
    <x v="1"/>
    <s v="Privada"/>
    <s v="No"/>
    <s v="No"/>
    <s v="Si"/>
    <n v="2000"/>
    <s v="Colombia"/>
    <n v="1.8730508"/>
    <x v="31"/>
    <s v="No informa"/>
    <s v="Impacto social "/>
    <s v="Pilar 4"/>
    <x v="3"/>
    <n v="0"/>
    <n v="0"/>
  </r>
  <r>
    <s v="Biomax"/>
    <x v="3"/>
    <s v="Privada"/>
    <s v="No"/>
    <s v="No"/>
    <s v="No"/>
    <n v="2004"/>
    <s v="Colombia"/>
    <n v="4.512550305"/>
    <x v="31"/>
    <s v="No informa"/>
    <s v="Impacto social "/>
    <s v="Pilar 4"/>
    <x v="3"/>
    <n v="9417"/>
    <n v="302"/>
  </r>
  <r>
    <s v="C.I Prodeco"/>
    <x v="5"/>
    <s v="Privada"/>
    <s v="No"/>
    <s v="No"/>
    <s v="Si"/>
    <n v="1990"/>
    <s v="Suiza"/>
    <n v="0.895022779"/>
    <x v="31"/>
    <s v="No informa"/>
    <s v="Impacto social "/>
    <s v="Pilar 4"/>
    <x v="3"/>
    <n v="2254"/>
    <n v="128"/>
  </r>
  <r>
    <s v="CARTON DE COLOMBIA S.A. (Smurfit Kappa)"/>
    <x v="1"/>
    <s v="Privada"/>
    <s v="No"/>
    <s v="No"/>
    <s v="Si"/>
    <n v="1944"/>
    <s v="Colombia"/>
    <n v="1.778557861"/>
    <x v="31"/>
    <s v="No informa"/>
    <s v="Impacto social "/>
    <s v="Pilar 4"/>
    <x v="3"/>
    <n v="0"/>
    <n v="0"/>
  </r>
  <r>
    <s v="Celsia"/>
    <x v="4"/>
    <s v="Privada"/>
    <s v="No"/>
    <s v="Si"/>
    <s v="Si"/>
    <n v="2001"/>
    <s v="Colombia"/>
    <n v="6.547567046"/>
    <x v="31"/>
    <s v="No informa"/>
    <s v="Impacto social "/>
    <s v="Pilar 4"/>
    <x v="3"/>
    <n v="39290"/>
    <n v="90.2"/>
  </r>
  <r>
    <s v="Cementos Argos"/>
    <x v="1"/>
    <s v="Privada"/>
    <s v="No"/>
    <s v="Si"/>
    <s v="Si"/>
    <n v="1934"/>
    <s v="Colombia"/>
    <n v="1.84479215"/>
    <x v="31"/>
    <s v="No informa"/>
    <s v="Impacto social "/>
    <s v="Pilar 4"/>
    <x v="3"/>
    <n v="0"/>
    <n v="0"/>
  </r>
  <r>
    <s v="Cencosud"/>
    <x v="3"/>
    <s v="Privada"/>
    <s v="Si"/>
    <s v="Si"/>
    <s v="Si"/>
    <n v="1960"/>
    <s v="Chile"/>
    <n v="4.212866602"/>
    <x v="31"/>
    <s v="No informa"/>
    <s v="Impacto social "/>
    <s v="Pilar 4"/>
    <x v="3"/>
    <n v="9417"/>
    <n v="302"/>
  </r>
  <r>
    <s v="Cenit"/>
    <x v="4"/>
    <s v="Mixta"/>
    <s v="No"/>
    <s v="No"/>
    <s v="No"/>
    <n v="2012"/>
    <s v="Colombia"/>
    <n v="9.97773624"/>
    <x v="31"/>
    <s v="No informa"/>
    <s v="Impacto social "/>
    <s v="Pilar 4"/>
    <x v="3"/>
    <n v="39290"/>
    <n v="90.2"/>
  </r>
  <r>
    <s v="Cerrejón"/>
    <x v="5"/>
    <s v="Privada"/>
    <s v="No"/>
    <s v="No"/>
    <s v="Si"/>
    <n v="1976"/>
    <s v="Reino Unido / Suiza"/>
    <n v="6.047102083"/>
    <x v="31"/>
    <s v="No informa"/>
    <s v="Impacto social "/>
    <s v="Pilar 4"/>
    <x v="3"/>
    <n v="2254"/>
    <n v="128"/>
  </r>
  <r>
    <s v="Chevron"/>
    <x v="3"/>
    <s v="Privada"/>
    <s v="No"/>
    <s v="No"/>
    <s v="Si"/>
    <n v="1879"/>
    <s v="Estados Unidos"/>
    <n v="5.868986"/>
    <x v="31"/>
    <s v="No informa"/>
    <s v="Impacto social "/>
    <s v="Pilar 4"/>
    <x v="3"/>
    <n v="9417"/>
    <n v="302"/>
  </r>
  <r>
    <s v="CI Eslop"/>
    <x v="3"/>
    <s v="Privada"/>
    <s v="Si"/>
    <s v="No"/>
    <s v="No"/>
    <n v="1997"/>
    <s v="Colombia"/>
    <n v="1.976640973"/>
    <x v="31"/>
    <s v="No informa"/>
    <s v="Impacto social "/>
    <s v="Pilar 4"/>
    <x v="3"/>
    <n v="9417"/>
    <n v="302"/>
  </r>
  <r>
    <s v="Claro"/>
    <x v="4"/>
    <s v="Privada"/>
    <s v="No"/>
    <s v="No"/>
    <s v="Si"/>
    <n v="2003"/>
    <s v="Brasil"/>
    <n v="15.602099799"/>
    <x v="31"/>
    <s v="No informa"/>
    <s v="Impacto social "/>
    <s v="Pilar 4"/>
    <x v="3"/>
    <n v="39290"/>
    <n v="90.2"/>
  </r>
  <r>
    <s v="Coca Cola- Femsa"/>
    <x v="1"/>
    <s v="Mixta"/>
    <s v="No"/>
    <s v="Si"/>
    <s v="Si"/>
    <n v="1991"/>
    <s v="México"/>
    <n v="5.161404728"/>
    <x v="31"/>
    <s v="No informa"/>
    <s v="Impacto social "/>
    <s v="Pilar 4"/>
    <x v="3"/>
    <n v="0"/>
    <n v="0"/>
  </r>
  <r>
    <s v="Colgate"/>
    <x v="1"/>
    <s v="Privada"/>
    <s v="No"/>
    <s v="Si"/>
    <s v="Si"/>
    <n v="1806"/>
    <s v="Estados Unidos"/>
    <n v="2.382092359"/>
    <x v="31"/>
    <s v="No informa"/>
    <s v="Impacto social "/>
    <s v="Pilar 4"/>
    <x v="3"/>
    <n v="0"/>
    <n v="0"/>
  </r>
  <r>
    <s v="Colombina"/>
    <x v="1"/>
    <s v="Privada"/>
    <s v="Si"/>
    <s v="Si"/>
    <s v="Si"/>
    <n v="1932"/>
    <s v="Colombia"/>
    <n v="2.192826677"/>
    <x v="31"/>
    <s v="No informa"/>
    <s v="Impacto social "/>
    <s v="Pilar 4"/>
    <x v="3"/>
    <n v="0"/>
    <n v="0"/>
  </r>
  <r>
    <s v="Compañía Nacional de Chocolates"/>
    <x v="1"/>
    <s v="Privada"/>
    <s v="No"/>
    <s v="No"/>
    <s v="No"/>
    <n v="1920"/>
    <s v="Colombia"/>
    <n v="1.94339097"/>
    <x v="31"/>
    <s v="No informa"/>
    <s v="Impacto social "/>
    <s v="Pilar 4"/>
    <x v="3"/>
    <n v="0"/>
    <n v="0"/>
  </r>
  <r>
    <s v="CONCESIONARIA VIAL UNIÓN DEL SUR SAS"/>
    <x v="2"/>
    <s v="Privada"/>
    <s v="No"/>
    <s v="No"/>
    <s v="No"/>
    <n v="2015"/>
    <s v="Colombia"/>
    <n v="0.767621421"/>
    <x v="31"/>
    <s v="No informa"/>
    <s v="Impacto social "/>
    <s v="Pilar 4"/>
    <x v="3"/>
    <n v="0"/>
    <n v="0"/>
  </r>
  <r>
    <s v="Conconcreto"/>
    <x v="2"/>
    <s v="Privada"/>
    <s v="No"/>
    <s v="Si"/>
    <s v="Si"/>
    <n v="1961"/>
    <s v="Colombia"/>
    <n v="0.498844856"/>
    <x v="31"/>
    <s v="No informa"/>
    <s v="Impacto social "/>
    <s v="Pilar 4"/>
    <x v="3"/>
    <n v="0"/>
    <n v="0"/>
  </r>
  <r>
    <s v="CONSTRUCCIONES EL CONDOR S.A"/>
    <x v="2"/>
    <s v="Privada"/>
    <s v="No"/>
    <s v="Si"/>
    <s v="Si"/>
    <n v="1979"/>
    <s v="Colombia"/>
    <n v="1.189537155"/>
    <x v="31"/>
    <s v="No informa"/>
    <s v="Impacto social "/>
    <s v="Pilar 4"/>
    <x v="3"/>
    <n v="0"/>
    <n v="0"/>
  </r>
  <r>
    <s v="CONSTRUCTORA CAPITAL BOGOTA SAS"/>
    <x v="2"/>
    <s v="Privada"/>
    <s v="Si"/>
    <s v="No"/>
    <s v="No"/>
    <n v="2008"/>
    <s v="Colombia"/>
    <n v="1.313282542"/>
    <x v="31"/>
    <s v="No informa"/>
    <s v="Impacto social "/>
    <s v="Pilar 4"/>
    <x v="3"/>
    <n v="0"/>
    <n v="0"/>
  </r>
  <r>
    <s v="CONSTRUCTORA COLPATRIA  SAS"/>
    <x v="2"/>
    <s v="Privada"/>
    <s v="No"/>
    <s v="No"/>
    <s v="No"/>
    <n v="1977"/>
    <s v="Colombia"/>
    <n v="0.746126685"/>
    <x v="31"/>
    <s v="No informa"/>
    <s v="Impacto social "/>
    <s v="Pilar 4"/>
    <x v="3"/>
    <n v="0"/>
    <n v="0"/>
  </r>
  <r>
    <s v="Corbeta"/>
    <x v="3"/>
    <s v="Privada"/>
    <s v="Si"/>
    <s v="No"/>
    <s v="No"/>
    <n v="1938"/>
    <s v="Colombia"/>
    <n v="11.88773162"/>
    <x v="31"/>
    <s v="No informa"/>
    <s v="Impacto social "/>
    <s v="Pilar 4"/>
    <x v="3"/>
    <n v="9417"/>
    <n v="302"/>
  </r>
  <r>
    <s v="Cruz Verde"/>
    <x v="3"/>
    <s v="Privada"/>
    <s v="No"/>
    <s v="No"/>
    <s v="Si"/>
    <n v="1984"/>
    <s v="Chile"/>
    <n v="5.511646479"/>
    <x v="31"/>
    <s v="No informa"/>
    <s v="Impacto social "/>
    <s v="Pilar 4"/>
    <x v="3"/>
    <n v="9417"/>
    <n v="302"/>
  </r>
  <r>
    <s v="D1"/>
    <x v="3"/>
    <s v="Privada"/>
    <s v="Si"/>
    <s v="No"/>
    <s v="No"/>
    <n v="2009"/>
    <s v="Colombia"/>
    <n v="19.439396106"/>
    <x v="31"/>
    <n v="9417"/>
    <s v="Impacto social "/>
    <s v="Pilar 4"/>
    <x v="3"/>
    <n v="9417"/>
    <n v="302"/>
  </r>
  <r>
    <s v="Davivienda"/>
    <x v="4"/>
    <s v="Privada"/>
    <s v="No"/>
    <s v="Si"/>
    <s v="No"/>
    <n v="1972"/>
    <s v="Colombia"/>
    <n v="0"/>
    <x v="31"/>
    <s v="No informa"/>
    <s v="Impacto social "/>
    <s v="Pilar 4"/>
    <x v="3"/>
    <n v="39290"/>
    <n v="90.2"/>
  </r>
  <r>
    <s v="Distracom"/>
    <x v="3"/>
    <s v="Privada"/>
    <s v="Si"/>
    <s v="No"/>
    <s v="No"/>
    <n v="1997"/>
    <s v="Colombia"/>
    <n v="3.874476933"/>
    <x v="31"/>
    <s v="No informa"/>
    <s v="Impacto social "/>
    <s v="Pilar 4"/>
    <x v="3"/>
    <n v="9417"/>
    <n v="302"/>
  </r>
  <r>
    <s v="Drummond"/>
    <x v="5"/>
    <s v="Privada"/>
    <s v="Si"/>
    <s v="No"/>
    <s v="Si"/>
    <n v="1935"/>
    <s v="Estados Unidos"/>
    <n v="11.495989482"/>
    <x v="31"/>
    <s v="No informa"/>
    <s v="Impacto social "/>
    <s v="Pilar 4"/>
    <x v="3"/>
    <n v="2254"/>
    <n v="128"/>
  </r>
  <r>
    <s v="Ecopetrol"/>
    <x v="5"/>
    <s v="Mixta"/>
    <s v="No"/>
    <s v="Si"/>
    <s v="Si"/>
    <n v="1951"/>
    <s v="Colombia"/>
    <n v="113.923310323"/>
    <x v="31"/>
    <n v="2254"/>
    <s v="Impacto social "/>
    <s v="Pilar 4"/>
    <x v="3"/>
    <n v="2254"/>
    <n v="128"/>
  </r>
  <r>
    <s v="Emgesa"/>
    <x v="4"/>
    <s v="Mixta"/>
    <s v="No"/>
    <s v="No"/>
    <s v="Si"/>
    <n v="1997"/>
    <s v="Colombia"/>
    <n v="15.780332546"/>
    <x v="31"/>
    <n v="1345"/>
    <s v="Impacto social "/>
    <s v="Pilar 4"/>
    <x v="3"/>
    <n v="39290"/>
    <n v="90.2"/>
  </r>
  <r>
    <s v="EPM"/>
    <x v="4"/>
    <s v="Pública"/>
    <s v="No"/>
    <s v="No"/>
    <s v="Si"/>
    <n v="1955"/>
    <s v="Colombia"/>
    <n v="20.57447718"/>
    <x v="31"/>
    <s v="No informa"/>
    <s v="Impacto social "/>
    <s v="Pilar 4"/>
    <x v="3"/>
    <n v="39290"/>
    <n v="90.2"/>
  </r>
  <r>
    <s v="ES Windows"/>
    <x v="1"/>
    <s v="Privada"/>
    <s v="No"/>
    <s v="No"/>
    <s v="Si"/>
    <n v="1985"/>
    <s v="Estados Unidos"/>
    <n v="2.624920215"/>
    <x v="31"/>
    <s v="No informa"/>
    <s v="Impacto social "/>
    <s v="Pilar 4"/>
    <x v="3"/>
    <n v="0"/>
    <n v="0"/>
  </r>
  <r>
    <s v="Esenttia"/>
    <x v="1"/>
    <s v="Mixta"/>
    <s v="No"/>
    <s v="No"/>
    <s v="No"/>
    <n v="1990"/>
    <s v="Colombia"/>
    <n v="2.311463709"/>
    <x v="31"/>
    <n v="0"/>
    <s v="Impacto social "/>
    <s v="Pilar 4"/>
    <x v="3"/>
    <n v="0"/>
    <n v="0"/>
  </r>
  <r>
    <s v="Éxito"/>
    <x v="3"/>
    <s v="Privada"/>
    <s v="No"/>
    <s v="No"/>
    <s v="Si"/>
    <n v="1949"/>
    <s v="Colombia"/>
    <n v="16.077688645"/>
    <x v="31"/>
    <s v="No informa"/>
    <s v="Impacto social "/>
    <s v="Pilar 4"/>
    <x v="3"/>
    <n v="9417"/>
    <n v="302"/>
  </r>
  <r>
    <s v="Falabella"/>
    <x v="3"/>
    <s v="Privada"/>
    <s v="Si"/>
    <s v="Si"/>
    <s v="Si"/>
    <n v="1889"/>
    <s v="Chile"/>
    <n v="2.307560639"/>
    <x v="31"/>
    <s v="No informa"/>
    <s v="Impacto social "/>
    <s v="Pilar 4"/>
    <x v="3"/>
    <n v="9417"/>
    <n v="302"/>
  </r>
  <r>
    <s v="Frontera Energy"/>
    <x v="5"/>
    <s v="Privada"/>
    <s v="No"/>
    <s v="Si"/>
    <s v="Si"/>
    <n v="1985"/>
    <s v="Canadá"/>
    <n v="4.250244656"/>
    <x v="31"/>
    <s v="No informa"/>
    <s v="Impacto social "/>
    <s v="Pilar 4"/>
    <x v="3"/>
    <n v="2254"/>
    <n v="128"/>
  </r>
  <r>
    <s v="Gases del Caribe"/>
    <x v="4"/>
    <s v="Privada"/>
    <s v="No"/>
    <s v="Si"/>
    <s v="No"/>
    <n v="1966"/>
    <s v="Colombia"/>
    <n v="2.635568566"/>
    <x v="31"/>
    <s v="No informa"/>
    <s v="Impacto social "/>
    <s v="Pilar 4"/>
    <x v="3"/>
    <n v="39290"/>
    <n v="90.2"/>
  </r>
  <r>
    <s v="GEB"/>
    <x v="4"/>
    <s v="Mixta"/>
    <s v="No"/>
    <s v="Si"/>
    <s v="Si"/>
    <n v="1896"/>
    <s v="Colombia"/>
    <n v="3.716639484"/>
    <x v="31"/>
    <s v="No informa"/>
    <s v="Impacto social "/>
    <s v="Pilar 4"/>
    <x v="3"/>
    <n v="39290"/>
    <n v="90.2"/>
  </r>
  <r>
    <s v="General Motors"/>
    <x v="1"/>
    <s v="Pública"/>
    <s v="No"/>
    <s v="Si"/>
    <s v="Si"/>
    <n v="1908"/>
    <s v="Estados Unidos"/>
    <n v="1.212362823"/>
    <x v="31"/>
    <s v="No informa"/>
    <s v="Impacto social "/>
    <s v="Pilar 4"/>
    <x v="3"/>
    <n v="0"/>
    <n v="0"/>
  </r>
  <r>
    <s v="Geopark"/>
    <x v="5"/>
    <s v="Privada"/>
    <s v="No"/>
    <s v="Si"/>
    <s v="Si"/>
    <n v="2002"/>
    <s v="Chile"/>
    <n v="2.420367108"/>
    <x v="31"/>
    <n v="128"/>
    <s v="Impacto social "/>
    <s v="Pilar 4"/>
    <x v="3"/>
    <n v="2254"/>
    <n v="128"/>
  </r>
  <r>
    <s v="Gran Tierra Energy"/>
    <x v="5"/>
    <s v="Privada"/>
    <s v="No"/>
    <s v="Si"/>
    <s v="Si"/>
    <n v="2003"/>
    <s v="Canadá"/>
    <n v="1.321926"/>
    <x v="31"/>
    <s v="No informa"/>
    <s v="Impacto social "/>
    <s v="Pilar 4"/>
    <x v="3"/>
    <n v="2254"/>
    <n v="128"/>
  </r>
  <r>
    <s v="Grupo Bios"/>
    <x v="0"/>
    <s v="Privada"/>
    <s v="No"/>
    <s v="No"/>
    <s v="No"/>
    <n v="1985"/>
    <s v="Colombia"/>
    <n v="0.441609957"/>
    <x v="31"/>
    <n v="8888"/>
    <s v="Impacto social "/>
    <s v="Pilar 4"/>
    <x v="3"/>
    <n v="8888"/>
    <n v="8888"/>
  </r>
  <r>
    <s v="Grupo Diana"/>
    <x v="1"/>
    <s v="Privada"/>
    <s v="Si"/>
    <s v="No"/>
    <s v="No"/>
    <n v="1964"/>
    <s v="Colombia"/>
    <n v="2.485955399"/>
    <x v="31"/>
    <s v="No informa"/>
    <s v="Impacto social "/>
    <s v="Pilar 4"/>
    <x v="3"/>
    <n v="0"/>
    <n v="0"/>
  </r>
  <r>
    <s v="Haceb"/>
    <x v="1"/>
    <s v="Privada"/>
    <s v="Si"/>
    <s v="No"/>
    <s v="No"/>
    <n v="1940"/>
    <s v="Colombia"/>
    <n v="1.340540112"/>
    <x v="31"/>
    <s v="No informa"/>
    <s v="Impacto social "/>
    <s v="Pilar 4"/>
    <x v="3"/>
    <n v="0"/>
    <n v="0"/>
  </r>
  <r>
    <s v="Hocol"/>
    <x v="5"/>
    <s v="Privada"/>
    <s v="No"/>
    <s v="No"/>
    <s v="No"/>
    <n v="1956"/>
    <s v="Colombia"/>
    <n v="2.660692144"/>
    <x v="31"/>
    <s v="No informa"/>
    <s v="Impacto social "/>
    <s v="Pilar 4"/>
    <x v="3"/>
    <n v="2254"/>
    <n v="128"/>
  </r>
  <r>
    <s v="INCUBADORA SANTANDER S.A. (Huevos Kikes)"/>
    <x v="0"/>
    <s v="Privada"/>
    <s v="Si"/>
    <s v="No"/>
    <s v="No"/>
    <n v="1962"/>
    <s v="Colombia"/>
    <n v="0.89448845"/>
    <x v="31"/>
    <s v="No informa"/>
    <s v="Impacto social "/>
    <s v="Pilar 4"/>
    <x v="3"/>
    <n v="8888"/>
    <n v="8888"/>
  </r>
  <r>
    <s v="ISA"/>
    <x v="4"/>
    <s v="Mixta"/>
    <s v="No"/>
    <s v="Si"/>
    <s v="Si"/>
    <n v="1967"/>
    <s v="Colombia"/>
    <n v="4.130985568"/>
    <x v="31"/>
    <n v="2079"/>
    <s v="Impacto social "/>
    <s v="Pilar 4"/>
    <x v="3"/>
    <n v="39290"/>
    <n v="90.2"/>
  </r>
  <r>
    <s v="Isagen"/>
    <x v="4"/>
    <s v="Mixta"/>
    <s v="No"/>
    <s v="No"/>
    <s v="No"/>
    <n v="1995"/>
    <s v="Colombia"/>
    <n v="6.13559916"/>
    <x v="31"/>
    <s v="No informa"/>
    <s v="Impacto social "/>
    <s v="Pilar 4"/>
    <x v="3"/>
    <n v="39290"/>
    <n v="90.2"/>
  </r>
  <r>
    <s v="ISMOCOL SA"/>
    <x v="2"/>
    <s v="Privada"/>
    <s v="No"/>
    <s v="No"/>
    <s v="Si"/>
    <n v="1989"/>
    <s v="Colombia"/>
    <n v="0.751677383"/>
    <x v="31"/>
    <s v="No informa"/>
    <s v="Impacto social "/>
    <s v="Pilar 4"/>
    <x v="3"/>
    <n v="0"/>
    <n v="0"/>
  </r>
  <r>
    <s v="Italcol"/>
    <x v="1"/>
    <s v="Privada"/>
    <s v="Si"/>
    <s v="No"/>
    <s v="No"/>
    <n v="1970"/>
    <s v="Colombia"/>
    <n v="3.189145272"/>
    <x v="31"/>
    <s v="No informa"/>
    <s v="Impacto social "/>
    <s v="Pilar 4"/>
    <x v="3"/>
    <n v="0"/>
    <n v="0"/>
  </r>
  <r>
    <s v="LATAM"/>
    <x v="4"/>
    <s v="Privada"/>
    <s v="No"/>
    <s v="Si"/>
    <s v="Si"/>
    <n v="1929"/>
    <s v="Chile"/>
    <n v="2.328344538"/>
    <x v="31"/>
    <s v="No informa"/>
    <s v="Impacto social "/>
    <s v="Pilar 4"/>
    <x v="3"/>
    <n v="39290"/>
    <n v="90.2"/>
  </r>
  <r>
    <s v="MARVAL S.A.S."/>
    <x v="2"/>
    <s v="Privada"/>
    <s v="Si"/>
    <s v="No"/>
    <s v="No"/>
    <n v="1976"/>
    <s v="Colombia"/>
    <n v="0.985342945"/>
    <x v="31"/>
    <s v="No informa"/>
    <s v="Impacto social "/>
    <s v="Pilar 4"/>
    <x v="3"/>
    <n v="0"/>
    <n v="0"/>
  </r>
  <r>
    <s v="Mazda"/>
    <x v="3"/>
    <s v="Privada"/>
    <s v="No"/>
    <s v="Si"/>
    <s v="Si"/>
    <n v="1920"/>
    <s v="Japón"/>
    <n v="1.869141753"/>
    <x v="31"/>
    <s v="No informa"/>
    <s v="Impacto social "/>
    <s v="Pilar 4"/>
    <x v="3"/>
    <n v="9417"/>
    <n v="302"/>
  </r>
  <r>
    <s v="Mercado Libre"/>
    <x v="4"/>
    <s v="Privada"/>
    <s v="No"/>
    <s v="Si"/>
    <s v="Si"/>
    <n v="2009"/>
    <s v="Argentina"/>
    <n v="1.858185367"/>
    <x v="31"/>
    <s v="No informa"/>
    <s v="Impacto social "/>
    <s v="Pilar 4"/>
    <x v="3"/>
    <n v="39290"/>
    <n v="90.2"/>
  </r>
  <r>
    <s v="Nestle"/>
    <x v="1"/>
    <s v="Mixta"/>
    <s v="No"/>
    <s v="Si"/>
    <s v="Si"/>
    <n v="1866"/>
    <s v="Suiza"/>
    <n v="2.04446981"/>
    <x v="31"/>
    <s v="No informa"/>
    <s v="Impacto social "/>
    <s v="Pilar 4"/>
    <x v="3"/>
    <n v="0"/>
    <n v="0"/>
  </r>
  <r>
    <s v="Oleoducto Central (Ocensa)"/>
    <x v="4"/>
    <s v="Mixta"/>
    <s v="No"/>
    <s v="No"/>
    <s v="No"/>
    <n v="1994"/>
    <s v="Colombia"/>
    <n v="5.975161078"/>
    <x v="31"/>
    <s v="No informa"/>
    <s v="Impacto social "/>
    <s v="Pilar 4"/>
    <x v="3"/>
    <n v="39290"/>
    <n v="90.2"/>
  </r>
  <r>
    <s v="Olímpica"/>
    <x v="3"/>
    <s v="Privada"/>
    <s v="Si"/>
    <s v="No"/>
    <s v="No"/>
    <n v="1953"/>
    <s v="Colombia"/>
    <n v="7.129192126"/>
    <x v="31"/>
    <s v="No informa "/>
    <s v="Impacto social "/>
    <s v="Pilar 4"/>
    <x v="3"/>
    <n v="9417"/>
    <n v="302"/>
  </r>
  <r>
    <s v="Pepsico"/>
    <x v="1"/>
    <s v="Pública"/>
    <s v="No"/>
    <s v="Si"/>
    <s v="Si"/>
    <n v="1965"/>
    <s v="Estados Unidos"/>
    <n v="2.097385142"/>
    <x v="31"/>
    <s v="No informa"/>
    <s v="Impacto social "/>
    <s v="Pilar 4"/>
    <x v="3"/>
    <n v="0"/>
    <n v="0"/>
  </r>
  <r>
    <s v="Petromil"/>
    <x v="3"/>
    <s v="Privada"/>
    <s v="Si"/>
    <s v="No"/>
    <s v="No"/>
    <n v="1989"/>
    <s v="Colombia"/>
    <n v="3.030538337"/>
    <x v="31"/>
    <s v="No informa"/>
    <s v="Impacto social "/>
    <s v="Pilar 4"/>
    <x v="3"/>
    <n v="9417"/>
    <n v="302"/>
  </r>
  <r>
    <s v="POLLOS EL BUCANERO S.A. (Cargill)"/>
    <x v="1"/>
    <s v="Privada"/>
    <s v="No"/>
    <s v="No"/>
    <s v="Si"/>
    <n v="1986"/>
    <s v="Colombia"/>
    <n v="2.273429636"/>
    <x v="31"/>
    <s v="No informa"/>
    <s v="Impacto social "/>
    <s v="Pilar 4"/>
    <x v="3"/>
    <n v="0"/>
    <n v="0"/>
  </r>
  <r>
    <s v="Postobón"/>
    <x v="1"/>
    <s v="Privada"/>
    <s v="No"/>
    <s v="No"/>
    <s v="No"/>
    <n v="1904"/>
    <s v="Colombia"/>
    <n v="2.846700531"/>
    <x v="31"/>
    <s v="No informa"/>
    <s v="Impacto social "/>
    <s v="Pilar 4"/>
    <x v="3"/>
    <n v="0"/>
    <n v="0"/>
  </r>
  <r>
    <s v="Pricesmart"/>
    <x v="3"/>
    <s v="Privada"/>
    <s v="No"/>
    <s v="Si"/>
    <s v="Si"/>
    <n v="1993"/>
    <s v="Estados Unidos"/>
    <n v="2.360791615"/>
    <x v="31"/>
    <s v="No informa"/>
    <s v="Impacto social "/>
    <s v="Pilar 4"/>
    <x v="3"/>
    <n v="9417"/>
    <n v="302"/>
  </r>
  <r>
    <s v="Primax"/>
    <x v="3"/>
    <s v="Privada"/>
    <s v="No"/>
    <s v="No"/>
    <s v="Si"/>
    <n v="2005"/>
    <s v="Perú"/>
    <n v="10.521119421"/>
    <x v="31"/>
    <s v="No informa"/>
    <s v="Impacto social "/>
    <s v="Pilar 4"/>
    <x v="3"/>
    <n v="9417"/>
    <n v="302"/>
  </r>
  <r>
    <s v="Productos Familia (Essity)"/>
    <x v="1"/>
    <s v="Privada"/>
    <s v="No"/>
    <s v="No"/>
    <s v="Si"/>
    <n v="1958"/>
    <s v="Colombia"/>
    <n v="2.017259547"/>
    <x v="31"/>
    <s v="No informa"/>
    <s v="Impacto social "/>
    <s v="Pilar 4"/>
    <x v="3"/>
    <n v="0"/>
    <n v="0"/>
  </r>
  <r>
    <s v="Promigas"/>
    <x v="4"/>
    <s v="Privada"/>
    <s v="No"/>
    <s v="Si"/>
    <s v="No"/>
    <n v="1974"/>
    <s v="Colombia"/>
    <n v="2.27290385"/>
    <x v="31"/>
    <s v="No informa"/>
    <s v="Impacto social "/>
    <s v="Pilar 4"/>
    <x v="3"/>
    <n v="39290"/>
    <n v="90.2"/>
  </r>
  <r>
    <s v="Rappi"/>
    <x v="4"/>
    <s v="Privada"/>
    <s v="No"/>
    <s v="No"/>
    <s v="Si"/>
    <n v="2015"/>
    <s v="Colombia"/>
    <n v="0.703147014"/>
    <x v="31"/>
    <s v="No informa"/>
    <s v="Impacto social "/>
    <s v="Pilar 4"/>
    <x v="3"/>
    <n v="39290"/>
    <n v="90.2"/>
  </r>
  <r>
    <s v="Reficar"/>
    <x v="1"/>
    <s v="Mixta"/>
    <s v="No"/>
    <s v="No"/>
    <s v="No"/>
    <n v="1956"/>
    <s v="Colombia"/>
    <n v="25.860914507"/>
    <x v="31"/>
    <s v="No informa"/>
    <s v="Impacto social "/>
    <s v="Pilar 4"/>
    <x v="3"/>
    <n v="0"/>
    <n v="0"/>
  </r>
  <r>
    <s v="Renault"/>
    <x v="1"/>
    <s v="Mixta"/>
    <s v="No"/>
    <s v="Si"/>
    <s v="Si"/>
    <n v="1898"/>
    <s v="Francia"/>
    <n v="2.426039216"/>
    <x v="31"/>
    <s v="No informa"/>
    <s v="Impacto social "/>
    <s v="Pilar 4"/>
    <x v="3"/>
    <n v="0"/>
    <n v="0"/>
  </r>
  <r>
    <s v="Riopaila Castilla"/>
    <x v="1"/>
    <s v="Privada"/>
    <s v="No"/>
    <s v="Si"/>
    <s v="No"/>
    <n v="1998"/>
    <s v="Colombia"/>
    <n v="1.697301486"/>
    <x v="31"/>
    <s v="No informa"/>
    <s v="Impacto social "/>
    <s v="Pilar 4"/>
    <x v="3"/>
    <n v="0"/>
    <n v="0"/>
  </r>
  <r>
    <s v="Samsung"/>
    <x v="3"/>
    <s v="Privada"/>
    <s v="Si"/>
    <s v="Si"/>
    <s v="Si"/>
    <n v="1969"/>
    <s v="Corea del Sur"/>
    <n v="3.188315636"/>
    <x v="31"/>
    <s v="No informa"/>
    <s v="Impacto social "/>
    <s v="Pilar 4"/>
    <x v="3"/>
    <n v="9417"/>
    <n v="302"/>
  </r>
  <r>
    <s v="SierraCol Energy"/>
    <x v="5"/>
    <s v="Privada"/>
    <s v="No"/>
    <s v="No"/>
    <s v="Si"/>
    <n v="2020"/>
    <s v="Islas Caimán / EE.UU"/>
    <n v="1.943851598"/>
    <x v="31"/>
    <s v="No informa"/>
    <s v="Impacto social "/>
    <s v="Pilar 4"/>
    <x v="3"/>
    <n v="2254"/>
    <n v="128"/>
  </r>
  <r>
    <s v="Sodimac (Homecenter)"/>
    <x v="3"/>
    <s v="Privada"/>
    <s v="No"/>
    <s v="No"/>
    <s v="Si"/>
    <n v="1952"/>
    <s v="Chile"/>
    <n v="5.991097107"/>
    <x v="31"/>
    <s v="No informa"/>
    <s v="Impacto social "/>
    <s v="Pilar 4"/>
    <x v="3"/>
    <n v="9417"/>
    <n v="302"/>
  </r>
  <r>
    <s v="Sucafina"/>
    <x v="3"/>
    <s v="Privada"/>
    <s v="Si"/>
    <s v="No"/>
    <s v="Si"/>
    <n v="1977"/>
    <s v="Suiza"/>
    <n v="2.002301595"/>
    <x v="31"/>
    <s v="No informa"/>
    <s v="Impacto social "/>
    <s v="Pilar 4"/>
    <x v="3"/>
    <n v="9417"/>
    <n v="302"/>
  </r>
  <r>
    <s v="Sunshine Bouquet"/>
    <x v="0"/>
    <s v="Privada"/>
    <s v="Si"/>
    <s v="No"/>
    <s v="Si"/>
    <n v="1971"/>
    <s v="Estados Unidos"/>
    <n v="2.156747414"/>
    <x v="31"/>
    <s v="No informa"/>
    <s v="Impacto social "/>
    <s v="Pilar 4"/>
    <x v="3"/>
    <n v="8888"/>
    <n v="8888"/>
  </r>
  <r>
    <s v="Suramerica Comercial (Dollar City)"/>
    <x v="3"/>
    <s v="Privada"/>
    <s v="No"/>
    <s v="No"/>
    <s v="Si"/>
    <n v="2009"/>
    <s v="El Salvador"/>
    <n v="2.869448009"/>
    <x v="31"/>
    <s v="No informa"/>
    <s v="Impacto social "/>
    <s v="Pilar 4"/>
    <x v="3"/>
    <n v="9417"/>
    <n v="302"/>
  </r>
  <r>
    <s v="Tecnoquimicas"/>
    <x v="3"/>
    <s v="Privada"/>
    <s v="Si"/>
    <s v="No"/>
    <s v="No"/>
    <n v="1934"/>
    <s v="Colombia"/>
    <n v="3.134365769"/>
    <x v="31"/>
    <s v="No informa"/>
    <s v="Impacto social "/>
    <s v="Pilar 4"/>
    <x v="3"/>
    <n v="9417"/>
    <n v="302"/>
  </r>
  <r>
    <s v="Telefónica"/>
    <x v="4"/>
    <s v="Mixta"/>
    <s v="No"/>
    <s v="Si"/>
    <s v="Si"/>
    <n v="1924"/>
    <s v="España"/>
    <n v="6.672179102"/>
    <x v="31"/>
    <s v="No informa"/>
    <s v="Impacto social "/>
    <s v="Pilar 4"/>
    <x v="3"/>
    <n v="39290"/>
    <n v="90.2"/>
  </r>
  <r>
    <s v="Teleperformance"/>
    <x v="4"/>
    <s v="Privada"/>
    <s v="No"/>
    <s v="Si"/>
    <s v="Si"/>
    <n v="1910"/>
    <s v="Francia"/>
    <n v="2.655177809"/>
    <x v="31"/>
    <s v="No informa"/>
    <s v="Impacto social "/>
    <s v="Pilar 4"/>
    <x v="3"/>
    <n v="39290"/>
    <n v="90.2"/>
  </r>
  <r>
    <s v="Terpel"/>
    <x v="3"/>
    <s v="Privada"/>
    <s v="No"/>
    <s v="Si"/>
    <s v="Si"/>
    <n v="1968"/>
    <s v="Colombia"/>
    <n v="24.752011682"/>
    <x v="31"/>
    <n v="302"/>
    <s v="Impacto social "/>
    <s v="Pilar 4"/>
    <x v="3"/>
    <n v="9417"/>
    <n v="302"/>
  </r>
  <r>
    <s v="Tigo"/>
    <x v="4"/>
    <s v="Mixta"/>
    <s v="No"/>
    <s v="Si"/>
    <s v="Si"/>
    <n v="1979"/>
    <s v="Suecia"/>
    <n v="2.956157691"/>
    <x v="31"/>
    <n v="93"/>
    <s v="Impacto social "/>
    <s v="Pilar 4"/>
    <x v="3"/>
    <n v="39290"/>
    <n v="90.2"/>
  </r>
  <r>
    <s v="Toyota"/>
    <x v="3"/>
    <s v="Privada"/>
    <s v="No"/>
    <s v="Si"/>
    <s v="Si"/>
    <n v="1937"/>
    <s v="Japón"/>
    <n v="4.02823039"/>
    <x v="31"/>
    <s v="No informa"/>
    <s v="Impacto social "/>
    <s v="Pilar 4"/>
    <x v="3"/>
    <n v="9417"/>
    <n v="302"/>
  </r>
  <r>
    <s v="Trafigura (Petroleum)"/>
    <x v="3"/>
    <s v="Privada"/>
    <s v="No"/>
    <s v="No"/>
    <s v="Si"/>
    <n v="1993"/>
    <s v="Suiza"/>
    <n v="4.87042346"/>
    <x v="31"/>
    <s v="No informa"/>
    <s v="Impacto social "/>
    <s v="Pilar 4"/>
    <x v="3"/>
    <n v="9417"/>
    <n v="302"/>
  </r>
  <r>
    <s v="Uniban"/>
    <x v="3"/>
    <s v="Privada"/>
    <s v="No"/>
    <s v="No"/>
    <s v="No"/>
    <n v="1966"/>
    <s v="Colombia"/>
    <n v="2.046166138"/>
    <x v="31"/>
    <s v="No informa"/>
    <s v="Impacto social "/>
    <s v="Pilar 4"/>
    <x v="3"/>
    <n v="9417"/>
    <n v="302"/>
  </r>
  <r>
    <s v="Unilever"/>
    <x v="3"/>
    <s v="Privada"/>
    <s v="No"/>
    <s v="Si"/>
    <s v="Si"/>
    <n v="1929"/>
    <s v="Reino Unido y Países Bajos"/>
    <n v="1.928223518"/>
    <x v="31"/>
    <s v="No informa"/>
    <s v="Impacto social "/>
    <s v="Pilar 4"/>
    <x v="3"/>
    <n v="9417"/>
    <n v="302"/>
  </r>
  <r>
    <s v="Vanti"/>
    <x v="4"/>
    <s v="Privada"/>
    <s v="No"/>
    <s v="No"/>
    <s v="No"/>
    <n v="1987"/>
    <s v="Colombia"/>
    <n v="0"/>
    <x v="31"/>
    <s v="No informa"/>
    <s v="Impacto social "/>
    <s v="Pilar 4"/>
    <x v="3"/>
    <n v="39290"/>
    <n v="90.2"/>
  </r>
  <r>
    <s v="Verano energy"/>
    <x v="5"/>
    <s v="Privada"/>
    <s v="No"/>
    <s v="No"/>
    <s v="Si"/>
    <n v="2016"/>
    <s v="Canadá"/>
    <n v="5.483318686"/>
    <x v="31"/>
    <s v="No informa"/>
    <s v="Impacto social "/>
    <s v="Pilar 4"/>
    <x v="3"/>
    <n v="2254"/>
    <n v="128"/>
  </r>
  <r>
    <s v="Yamaha"/>
    <x v="1"/>
    <s v="Privada"/>
    <s v="No"/>
    <s v="Si"/>
    <s v="Si"/>
    <n v="1955"/>
    <s v="Japón"/>
    <n v="1.831377694"/>
    <x v="31"/>
    <s v="No informa"/>
    <s v="Impacto social "/>
    <s v="Pilar 4"/>
    <x v="3"/>
    <n v="0"/>
    <n v="0"/>
  </r>
  <r>
    <s v="YARA COLOMBIA S.A."/>
    <x v="1"/>
    <s v="Privada"/>
    <s v="No"/>
    <s v="No"/>
    <s v="Si"/>
    <n v="1993"/>
    <s v="Noruega"/>
    <n v="1.765339992"/>
    <x v="31"/>
    <s v="No informa "/>
    <s v="Impacto social "/>
    <s v="Pilar 4"/>
    <x v="3"/>
    <n v="0"/>
    <n v="0"/>
  </r>
  <r>
    <s v="Aliar"/>
    <x v="0"/>
    <s v="Privada"/>
    <s v="No"/>
    <s v="No"/>
    <s v="No"/>
    <n v="2007"/>
    <s v="Colombia"/>
    <n v="0.978022115"/>
    <x v="32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32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"/>
    <x v="32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4"/>
    <x v="32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32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2"/>
    <x v="32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32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32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32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"/>
    <x v="32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32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32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"/>
    <x v="32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8"/>
    <x v="32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"/>
    <x v="32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"/>
    <x v="32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1"/>
    <x v="32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"/>
    <x v="32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32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"/>
    <x v="32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"/>
    <x v="32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"/>
    <x v="32"/>
    <s v="Si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6"/>
    <x v="32"/>
    <s v="No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"/>
    <x v="32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9"/>
    <x v="32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8"/>
    <x v="32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32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7"/>
    <x v="32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"/>
    <x v="32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1"/>
    <x v="32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32"/>
    <s v="No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32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"/>
    <x v="32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"/>
    <x v="32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32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"/>
    <x v="32"/>
    <s v="No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32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32"/>
    <s v="Si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32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"/>
    <x v="32"/>
    <s v="No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32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32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8"/>
    <x v="32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5"/>
    <x v="32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9"/>
    <x v="32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5"/>
    <x v="32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"/>
    <x v="32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6"/>
    <x v="32"/>
    <s v="No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6"/>
    <x v="32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4"/>
    <x v="32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"/>
    <x v="32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"/>
    <x v="32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6"/>
    <x v="32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32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9"/>
    <x v="32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32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32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5"/>
    <x v="32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8"/>
    <x v="32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6"/>
    <x v="32"/>
    <s v="Si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3"/>
    <x v="32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"/>
    <x v="32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"/>
    <x v="32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5"/>
    <x v="32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"/>
    <x v="32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7"/>
    <x v="32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1"/>
    <x v="32"/>
    <s v="No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"/>
    <x v="32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"/>
    <x v="32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2"/>
    <x v="32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7"/>
    <x v="32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6"/>
    <x v="32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"/>
    <x v="32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"/>
    <x v="32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32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"/>
    <x v="32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"/>
    <x v="32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"/>
    <x v="32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32"/>
    <s v="Si"/>
    <s v="Impacto ambiental"/>
    <s v="Pilar 2"/>
    <x v="1"/>
    <b v="0"/>
    <b v="0"/>
  </r>
  <r>
    <s v="Renault"/>
    <x v="1"/>
    <s v="Mixta"/>
    <s v="No"/>
    <s v="Si"/>
    <s v="Si"/>
    <n v="1898"/>
    <s v="Francia"/>
    <n v="2.426039216"/>
    <x v="32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32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32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32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7"/>
    <x v="32"/>
    <s v="No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32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4"/>
    <x v="32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"/>
    <x v="32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32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"/>
    <x v="32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32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2"/>
    <x v="32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32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32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6"/>
    <x v="32"/>
    <s v="No"/>
    <s v="Impacto ambiental"/>
    <s v="Pilar 2"/>
    <x v="1"/>
    <b v="0"/>
    <b v="0"/>
  </r>
  <r>
    <s v="Uniban"/>
    <x v="3"/>
    <s v="Privada"/>
    <s v="No"/>
    <s v="No"/>
    <s v="No"/>
    <n v="1966"/>
    <s v="Colombia"/>
    <n v="2.046166138"/>
    <x v="32"/>
    <s v="No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32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32"/>
    <s v="No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6"/>
    <x v="32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4"/>
    <x v="32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2"/>
    <x v="32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"/>
    <x v="33"/>
    <n v="13210.02"/>
    <s v="Impacto ambiental"/>
    <s v="Pilar 3"/>
    <x v="3"/>
    <n v="13210.02"/>
    <n v="13210.02"/>
  </r>
  <r>
    <s v="Alimentos Carnicos (Grupo Nutresa)"/>
    <x v="1"/>
    <s v="Privada"/>
    <s v="No"/>
    <s v="Si"/>
    <s v="Si"/>
    <n v="1920"/>
    <s v="Colombia"/>
    <n v="2.844632077"/>
    <x v="33"/>
    <n v="15130"/>
    <s v="Impacto ambiental"/>
    <s v="Pilar 3"/>
    <x v="3"/>
    <n v="1463252"/>
    <n v="1"/>
  </r>
  <r>
    <s v="Alpina"/>
    <x v="1"/>
    <s v="Privada"/>
    <s v="No"/>
    <s v="No"/>
    <s v="Si"/>
    <n v="1945"/>
    <s v="Colombia"/>
    <n v="2.176461396"/>
    <x v="33"/>
    <n v="32109.32"/>
    <s v="Impacto ambiental"/>
    <s v="Pilar 3"/>
    <x v="3"/>
    <n v="1463252"/>
    <n v="1"/>
  </r>
  <r>
    <s v="Amarilo"/>
    <x v="2"/>
    <s v="Privada"/>
    <s v="Si"/>
    <s v="No"/>
    <s v="No"/>
    <n v="1993"/>
    <s v="Colombia"/>
    <n v="2.186301194"/>
    <x v="33"/>
    <n v="698800"/>
    <s v="Impacto ambiental"/>
    <s v="Pilar 3"/>
    <x v="3"/>
    <n v="1342695.52"/>
    <n v="169023.3"/>
  </r>
  <r>
    <s v="ARA"/>
    <x v="3"/>
    <s v="Privada"/>
    <s v="No"/>
    <s v="No"/>
    <s v="Si"/>
    <n v="2012"/>
    <s v="Colombia"/>
    <n v="13.831182682"/>
    <x v="33"/>
    <s v="No informa "/>
    <s v="Impacto ambiental"/>
    <s v="Pilar 3"/>
    <x v="3"/>
    <n v="52671"/>
    <n v="141.42"/>
  </r>
  <r>
    <s v="ARQUITECTURA Y CONCRETO"/>
    <x v="2"/>
    <s v="Privada"/>
    <s v="Si"/>
    <s v="No"/>
    <s v="No"/>
    <n v="1990"/>
    <s v="Colombia"/>
    <n v="0.771428692"/>
    <x v="33"/>
    <s v="No informa "/>
    <s v="Impacto ambiental"/>
    <s v="Pilar 3"/>
    <x v="3"/>
    <n v="1342695.52"/>
    <n v="169023.3"/>
  </r>
  <r>
    <s v="AUTOPISTA RIO MAGDALENA SAS"/>
    <x v="2"/>
    <s v="Privada"/>
    <s v="No"/>
    <s v="No"/>
    <s v="No"/>
    <n v="2014"/>
    <s v="Colombia"/>
    <n v="1.314259836"/>
    <x v="33"/>
    <n v="1342695.52"/>
    <s v="Impacto ambiental"/>
    <s v="Pilar 3"/>
    <x v="3"/>
    <n v="1342695.52"/>
    <n v="169023.3"/>
  </r>
  <r>
    <s v="Avianca"/>
    <x v="4"/>
    <s v="Privada"/>
    <s v="No"/>
    <s v="No"/>
    <s v="Si"/>
    <n v="1919"/>
    <s v="Colombia"/>
    <n v="15.106042448"/>
    <x v="33"/>
    <n v="1650.9"/>
    <s v="Impacto ambiental"/>
    <s v="Pilar 3"/>
    <x v="3"/>
    <n v="22770079"/>
    <n v="73.568"/>
  </r>
  <r>
    <s v="AVICOLA EL MADROÑO SA"/>
    <x v="0"/>
    <s v="Privada"/>
    <s v="No"/>
    <s v="No"/>
    <s v="No"/>
    <n v="1987"/>
    <s v="Colombia"/>
    <n v="0.711210393"/>
    <x v="33"/>
    <s v="No informa "/>
    <s v="Impacto ambiental"/>
    <s v="Pilar 3"/>
    <x v="3"/>
    <n v="13210.02"/>
    <n v="13210.02"/>
  </r>
  <r>
    <s v="AVSA"/>
    <x v="0"/>
    <s v="Privada"/>
    <s v="Si"/>
    <s v="No"/>
    <s v="No"/>
    <n v="1969"/>
    <s v="Colombia"/>
    <n v="2.423164353"/>
    <x v="33"/>
    <s v="No informa"/>
    <s v="Impacto ambiental"/>
    <s v="Pilar 3"/>
    <x v="3"/>
    <n v="13210.02"/>
    <n v="13210.02"/>
  </r>
  <r>
    <s v="Banco de Bogotá"/>
    <x v="4"/>
    <s v="Privada"/>
    <s v="No"/>
    <s v="Si"/>
    <s v="No"/>
    <n v="1870"/>
    <s v="Colombia"/>
    <n v="0"/>
    <x v="33"/>
    <n v="301.5"/>
    <s v="Impacto ambiental"/>
    <s v="Pilar 3"/>
    <x v="3"/>
    <n v="22770079"/>
    <n v="73.568"/>
  </r>
  <r>
    <s v="Bancolombia"/>
    <x v="4"/>
    <s v="Privada"/>
    <s v="No"/>
    <s v="Si"/>
    <s v="Si"/>
    <n v="1875"/>
    <s v="Colombia"/>
    <n v="0"/>
    <x v="33"/>
    <n v="1665"/>
    <s v="Impacto ambiental"/>
    <s v="Pilar 3"/>
    <x v="3"/>
    <n v="22770079"/>
    <n v="73.568"/>
  </r>
  <r>
    <s v="Bavaria (Kopps)"/>
    <x v="1"/>
    <s v="Privada"/>
    <s v="No"/>
    <s v="No"/>
    <s v="Si"/>
    <n v="1889"/>
    <s v="Colombia"/>
    <n v="8.615774351"/>
    <x v="33"/>
    <s v="No informa "/>
    <s v="Impacto ambiental"/>
    <s v="Pilar 3"/>
    <x v="3"/>
    <n v="1463252"/>
    <n v="1"/>
  </r>
  <r>
    <s v="BEL STAR S.A."/>
    <x v="1"/>
    <s v="Privada"/>
    <s v="No"/>
    <s v="No"/>
    <s v="Si"/>
    <n v="2000"/>
    <s v="Colombia"/>
    <n v="1.8730508"/>
    <x v="33"/>
    <s v="No informa "/>
    <s v="Impacto ambiental"/>
    <s v="Pilar 3"/>
    <x v="3"/>
    <n v="1463252"/>
    <n v="1"/>
  </r>
  <r>
    <s v="Biomax"/>
    <x v="3"/>
    <s v="Privada"/>
    <s v="No"/>
    <s v="No"/>
    <s v="No"/>
    <n v="2004"/>
    <s v="Colombia"/>
    <n v="4.512550305"/>
    <x v="33"/>
    <s v="No informa "/>
    <s v="Impacto ambiental"/>
    <s v="Pilar 3"/>
    <x v="3"/>
    <n v="52671"/>
    <n v="141.42"/>
  </r>
  <r>
    <s v="C.I Prodeco"/>
    <x v="5"/>
    <s v="Privada"/>
    <s v="No"/>
    <s v="No"/>
    <s v="Si"/>
    <n v="1990"/>
    <s v="Suiza"/>
    <n v="0.895022779"/>
    <x v="33"/>
    <s v="No informa"/>
    <s v="Impacto ambiental"/>
    <s v="Pilar 3"/>
    <x v="3"/>
    <n v="563060"/>
    <n v="1078.25"/>
  </r>
  <r>
    <s v="CARTON DE COLOMBIA S.A. (Smurfit Kappa)"/>
    <x v="1"/>
    <s v="Privada"/>
    <s v="No"/>
    <s v="No"/>
    <s v="Si"/>
    <n v="1944"/>
    <s v="Colombia"/>
    <n v="1.778557861"/>
    <x v="33"/>
    <s v="No informa "/>
    <s v="Impacto ambiental"/>
    <s v="Pilar 3"/>
    <x v="3"/>
    <n v="1463252"/>
    <n v="1"/>
  </r>
  <r>
    <s v="Celsia"/>
    <x v="4"/>
    <s v="Privada"/>
    <s v="No"/>
    <s v="Si"/>
    <s v="Si"/>
    <n v="2001"/>
    <s v="Colombia"/>
    <n v="6.547567046"/>
    <x v="33"/>
    <n v="19539.55"/>
    <s v="Impacto ambiental"/>
    <s v="Pilar 3"/>
    <x v="3"/>
    <n v="22770079"/>
    <n v="73.568"/>
  </r>
  <r>
    <s v="Cementos Argos"/>
    <x v="1"/>
    <s v="Privada"/>
    <s v="No"/>
    <s v="Si"/>
    <s v="Si"/>
    <n v="1934"/>
    <s v="Colombia"/>
    <n v="1.84479215"/>
    <x v="33"/>
    <n v="177311.26"/>
    <s v="Impacto ambiental"/>
    <s v="Pilar 3"/>
    <x v="3"/>
    <n v="1463252"/>
    <n v="1"/>
  </r>
  <r>
    <s v="Cencosud"/>
    <x v="3"/>
    <s v="Privada"/>
    <s v="Si"/>
    <s v="Si"/>
    <s v="Si"/>
    <n v="1960"/>
    <s v="Chile"/>
    <n v="4.212866602"/>
    <x v="33"/>
    <s v="No informa"/>
    <s v="Impacto ambiental"/>
    <s v="Pilar 3"/>
    <x v="3"/>
    <n v="52671"/>
    <n v="141.42"/>
  </r>
  <r>
    <s v="Cenit"/>
    <x v="4"/>
    <s v="Mixta"/>
    <s v="No"/>
    <s v="No"/>
    <s v="No"/>
    <n v="2012"/>
    <s v="Colombia"/>
    <n v="9.97773624"/>
    <x v="33"/>
    <n v="22770079"/>
    <s v="Impacto ambiental"/>
    <s v="Pilar 3"/>
    <x v="3"/>
    <n v="22770079"/>
    <n v="73.568"/>
  </r>
  <r>
    <s v="Cerrejón"/>
    <x v="5"/>
    <s v="Privada"/>
    <s v="No"/>
    <s v="No"/>
    <s v="Si"/>
    <n v="1976"/>
    <s v="Reino Unido / Suiza"/>
    <n v="6.047102083"/>
    <x v="33"/>
    <s v="No informa"/>
    <s v="Impacto ambiental"/>
    <s v="Pilar 3"/>
    <x v="3"/>
    <n v="563060"/>
    <n v="1078.25"/>
  </r>
  <r>
    <s v="Chevron"/>
    <x v="3"/>
    <s v="Privada"/>
    <s v="No"/>
    <s v="No"/>
    <s v="Si"/>
    <n v="1879"/>
    <s v="Estados Unidos"/>
    <n v="5.868986"/>
    <x v="33"/>
    <s v="No informa"/>
    <s v="Impacto ambiental"/>
    <s v="Pilar 3"/>
    <x v="3"/>
    <n v="52671"/>
    <n v="141.42"/>
  </r>
  <r>
    <s v="CI Eslop"/>
    <x v="3"/>
    <s v="Privada"/>
    <s v="Si"/>
    <s v="No"/>
    <s v="No"/>
    <n v="1997"/>
    <s v="Colombia"/>
    <n v="1.976640973"/>
    <x v="33"/>
    <s v="No informa "/>
    <s v="Impacto ambiental"/>
    <s v="Pilar 3"/>
    <x v="3"/>
    <n v="52671"/>
    <n v="141.42"/>
  </r>
  <r>
    <s v="Claro"/>
    <x v="4"/>
    <s v="Privada"/>
    <s v="No"/>
    <s v="No"/>
    <s v="Si"/>
    <n v="2003"/>
    <s v="Brasil"/>
    <n v="15.602099799"/>
    <x v="33"/>
    <n v="3433"/>
    <s v="Impacto ambiental"/>
    <s v="Pilar 3"/>
    <x v="3"/>
    <n v="22770079"/>
    <n v="73.568"/>
  </r>
  <r>
    <s v="Coca Cola- Femsa"/>
    <x v="1"/>
    <s v="Mixta"/>
    <s v="No"/>
    <s v="Si"/>
    <s v="Si"/>
    <n v="1991"/>
    <s v="México"/>
    <n v="5.161404728"/>
    <x v="33"/>
    <s v="No informa "/>
    <s v="Impacto ambiental"/>
    <s v="Pilar 3"/>
    <x v="3"/>
    <n v="1463252"/>
    <n v="1"/>
  </r>
  <r>
    <s v="Colgate"/>
    <x v="1"/>
    <s v="Privada"/>
    <s v="No"/>
    <s v="Si"/>
    <s v="Si"/>
    <n v="1806"/>
    <s v="Estados Unidos"/>
    <n v="2.382092359"/>
    <x v="33"/>
    <s v="No informa "/>
    <s v="Impacto ambiental"/>
    <s v="Pilar 3"/>
    <x v="3"/>
    <n v="1463252"/>
    <n v="1"/>
  </r>
  <r>
    <s v="Colombina"/>
    <x v="1"/>
    <s v="Privada"/>
    <s v="Si"/>
    <s v="Si"/>
    <s v="Si"/>
    <n v="1932"/>
    <s v="Colombia"/>
    <n v="2.192826677"/>
    <x v="33"/>
    <n v="12787"/>
    <s v="Impacto ambiental"/>
    <s v="Pilar 3"/>
    <x v="3"/>
    <n v="1463252"/>
    <n v="1"/>
  </r>
  <r>
    <s v="Compañía Nacional de Chocolates"/>
    <x v="1"/>
    <s v="Privada"/>
    <s v="No"/>
    <s v="No"/>
    <s v="No"/>
    <n v="1920"/>
    <s v="Colombia"/>
    <n v="1.94339097"/>
    <x v="33"/>
    <s v="No informa "/>
    <s v="Impacto ambiental"/>
    <s v="Pilar 3"/>
    <x v="3"/>
    <n v="1463252"/>
    <n v="1"/>
  </r>
  <r>
    <s v="CONCESIONARIA VIAL UNIÓN DEL SUR SAS"/>
    <x v="2"/>
    <s v="Privada"/>
    <s v="No"/>
    <s v="No"/>
    <s v="No"/>
    <n v="2015"/>
    <s v="Colombia"/>
    <n v="0.767621421"/>
    <x v="33"/>
    <s v="No informa"/>
    <s v="Impacto ambiental"/>
    <s v="Pilar 3"/>
    <x v="3"/>
    <n v="1342695.52"/>
    <n v="169023.3"/>
  </r>
  <r>
    <s v="Conconcreto"/>
    <x v="2"/>
    <s v="Privada"/>
    <s v="No"/>
    <s v="Si"/>
    <s v="Si"/>
    <n v="1961"/>
    <s v="Colombia"/>
    <n v="0.498844856"/>
    <x v="33"/>
    <n v="430501"/>
    <s v="Impacto ambiental"/>
    <s v="Pilar 3"/>
    <x v="3"/>
    <n v="1342695.52"/>
    <n v="169023.3"/>
  </r>
  <r>
    <s v="CONSTRUCCIONES EL CONDOR S.A"/>
    <x v="2"/>
    <s v="Privada"/>
    <s v="No"/>
    <s v="Si"/>
    <s v="Si"/>
    <n v="1979"/>
    <s v="Colombia"/>
    <n v="1.189537155"/>
    <x v="33"/>
    <s v="No informa"/>
    <s v="Impacto ambiental"/>
    <s v="Pilar 3"/>
    <x v="3"/>
    <n v="1342695.52"/>
    <n v="169023.3"/>
  </r>
  <r>
    <s v="CONSTRUCTORA CAPITAL BOGOTA SAS"/>
    <x v="2"/>
    <s v="Privada"/>
    <s v="Si"/>
    <s v="No"/>
    <s v="No"/>
    <n v="2008"/>
    <s v="Colombia"/>
    <n v="1.313282542"/>
    <x v="33"/>
    <n v="1086503"/>
    <s v="Impacto ambiental"/>
    <s v="Pilar 3"/>
    <x v="3"/>
    <n v="1342695.52"/>
    <n v="169023.3"/>
  </r>
  <r>
    <s v="CONSTRUCTORA COLPATRIA  SAS"/>
    <x v="2"/>
    <s v="Privada"/>
    <s v="No"/>
    <s v="No"/>
    <s v="No"/>
    <n v="1977"/>
    <s v="Colombia"/>
    <n v="0.746126685"/>
    <x v="33"/>
    <n v="169023.3"/>
    <s v="Impacto ambiental"/>
    <s v="Pilar 3"/>
    <x v="3"/>
    <n v="1342695.52"/>
    <n v="169023.3"/>
  </r>
  <r>
    <s v="Corbeta"/>
    <x v="3"/>
    <s v="Privada"/>
    <s v="Si"/>
    <s v="No"/>
    <s v="No"/>
    <n v="1938"/>
    <s v="Colombia"/>
    <n v="11.88773162"/>
    <x v="33"/>
    <s v="No informa "/>
    <s v="Impacto ambiental"/>
    <s v="Pilar 3"/>
    <x v="3"/>
    <n v="52671"/>
    <n v="141.42"/>
  </r>
  <r>
    <s v="Cruz Verde"/>
    <x v="3"/>
    <s v="Privada"/>
    <s v="No"/>
    <s v="No"/>
    <s v="Si"/>
    <n v="1984"/>
    <s v="Chile"/>
    <n v="5.511646479"/>
    <x v="33"/>
    <n v="1547.19"/>
    <s v="Impacto ambiental"/>
    <s v="Pilar 3"/>
    <x v="3"/>
    <n v="52671"/>
    <n v="141.42"/>
  </r>
  <r>
    <s v="D1"/>
    <x v="3"/>
    <s v="Privada"/>
    <s v="Si"/>
    <s v="No"/>
    <s v="No"/>
    <n v="2009"/>
    <s v="Colombia"/>
    <n v="19.439396106"/>
    <x v="33"/>
    <n v="35769"/>
    <s v="Impacto ambiental"/>
    <s v="Pilar 3"/>
    <x v="3"/>
    <n v="52671"/>
    <n v="141.42"/>
  </r>
  <r>
    <s v="Davivienda"/>
    <x v="4"/>
    <s v="Privada"/>
    <s v="No"/>
    <s v="Si"/>
    <s v="No"/>
    <n v="1972"/>
    <s v="Colombia"/>
    <n v="0"/>
    <x v="33"/>
    <n v="771"/>
    <s v="Impacto ambiental"/>
    <s v="Pilar 3"/>
    <x v="3"/>
    <n v="22770079"/>
    <n v="73.568"/>
  </r>
  <r>
    <s v="Distracom"/>
    <x v="3"/>
    <s v="Privada"/>
    <s v="Si"/>
    <s v="No"/>
    <s v="No"/>
    <n v="1997"/>
    <s v="Colombia"/>
    <n v="3.874476933"/>
    <x v="33"/>
    <s v="No informa "/>
    <s v="Impacto ambiental"/>
    <s v="Pilar 3"/>
    <x v="3"/>
    <n v="52671"/>
    <n v="141.42"/>
  </r>
  <r>
    <s v="Drummond"/>
    <x v="5"/>
    <s v="Privada"/>
    <s v="Si"/>
    <s v="No"/>
    <s v="Si"/>
    <n v="1935"/>
    <s v="Estados Unidos"/>
    <n v="11.495989482"/>
    <x v="33"/>
    <n v="30581"/>
    <s v="Impacto ambiental"/>
    <s v="Pilar 3"/>
    <x v="3"/>
    <n v="563060"/>
    <n v="1078.25"/>
  </r>
  <r>
    <s v="Ecopetrol"/>
    <x v="5"/>
    <s v="Mixta"/>
    <s v="No"/>
    <s v="Si"/>
    <s v="Si"/>
    <n v="1951"/>
    <s v="Colombia"/>
    <n v="113.923310323"/>
    <x v="33"/>
    <n v="563060"/>
    <s v="Impacto ambiental"/>
    <s v="Pilar 3"/>
    <x v="3"/>
    <n v="563060"/>
    <n v="1078.25"/>
  </r>
  <r>
    <s v="Emgesa"/>
    <x v="4"/>
    <s v="Mixta"/>
    <s v="No"/>
    <s v="No"/>
    <s v="Si"/>
    <n v="1997"/>
    <s v="Colombia"/>
    <n v="15.780332546"/>
    <x v="33"/>
    <n v="73.568"/>
    <s v="Impacto ambiental"/>
    <s v="Pilar 3"/>
    <x v="3"/>
    <n v="22770079"/>
    <n v="73.568"/>
  </r>
  <r>
    <s v="EPM"/>
    <x v="4"/>
    <s v="Pública"/>
    <s v="No"/>
    <s v="No"/>
    <s v="Si"/>
    <n v="1955"/>
    <s v="Colombia"/>
    <n v="20.57447718"/>
    <x v="33"/>
    <s v="No informa "/>
    <s v="Impacto ambiental"/>
    <s v="Pilar 3"/>
    <x v="3"/>
    <n v="22770079"/>
    <n v="73.568"/>
  </r>
  <r>
    <s v="ES Windows"/>
    <x v="1"/>
    <s v="Privada"/>
    <s v="No"/>
    <s v="No"/>
    <s v="Si"/>
    <n v="1985"/>
    <s v="Estados Unidos"/>
    <n v="2.624920215"/>
    <x v="33"/>
    <n v="15277"/>
    <s v="Impacto ambiental"/>
    <s v="Pilar 3"/>
    <x v="3"/>
    <n v="1463252"/>
    <n v="1"/>
  </r>
  <r>
    <s v="Esenttia"/>
    <x v="1"/>
    <s v="Mixta"/>
    <s v="No"/>
    <s v="No"/>
    <s v="No"/>
    <n v="1990"/>
    <s v="Colombia"/>
    <n v="2.311463709"/>
    <x v="33"/>
    <n v="772.95"/>
    <s v="Impacto ambiental"/>
    <s v="Pilar 3"/>
    <x v="3"/>
    <n v="1463252"/>
    <n v="1"/>
  </r>
  <r>
    <s v="Éxito"/>
    <x v="3"/>
    <s v="Privada"/>
    <s v="No"/>
    <s v="No"/>
    <s v="Si"/>
    <n v="1949"/>
    <s v="Colombia"/>
    <n v="16.077688645"/>
    <x v="33"/>
    <n v="52671"/>
    <s v="Impacto ambiental"/>
    <s v="Pilar 3"/>
    <x v="3"/>
    <n v="52671"/>
    <n v="141.42"/>
  </r>
  <r>
    <s v="Falabella"/>
    <x v="3"/>
    <s v="Privada"/>
    <s v="Si"/>
    <s v="Si"/>
    <s v="Si"/>
    <n v="1889"/>
    <s v="Chile"/>
    <n v="2.307560639"/>
    <x v="33"/>
    <n v="2432"/>
    <s v="Impacto ambiental"/>
    <s v="Pilar 3"/>
    <x v="3"/>
    <n v="52671"/>
    <n v="141.42"/>
  </r>
  <r>
    <s v="Frontera Energy"/>
    <x v="5"/>
    <s v="Privada"/>
    <s v="No"/>
    <s v="Si"/>
    <s v="Si"/>
    <n v="1985"/>
    <s v="Canadá"/>
    <n v="4.250244656"/>
    <x v="33"/>
    <n v="9648"/>
    <s v="Impacto ambiental"/>
    <s v="Pilar 3"/>
    <x v="3"/>
    <n v="563060"/>
    <n v="1078.25"/>
  </r>
  <r>
    <s v="Gases del Caribe"/>
    <x v="4"/>
    <s v="Privada"/>
    <s v="No"/>
    <s v="Si"/>
    <s v="No"/>
    <n v="1966"/>
    <s v="Colombia"/>
    <n v="2.635568566"/>
    <x v="33"/>
    <n v="7700"/>
    <s v="Impacto ambiental"/>
    <s v="Pilar 3"/>
    <x v="3"/>
    <n v="22770079"/>
    <n v="73.568"/>
  </r>
  <r>
    <s v="GEB"/>
    <x v="4"/>
    <s v="Mixta"/>
    <s v="No"/>
    <s v="Si"/>
    <s v="Si"/>
    <n v="1896"/>
    <s v="Colombia"/>
    <n v="3.716639484"/>
    <x v="33"/>
    <n v="503221"/>
    <s v="Impacto ambiental"/>
    <s v="Pilar 3"/>
    <x v="3"/>
    <n v="22770079"/>
    <n v="73.568"/>
  </r>
  <r>
    <s v="General Motors"/>
    <x v="1"/>
    <s v="Pública"/>
    <s v="No"/>
    <s v="Si"/>
    <s v="Si"/>
    <n v="1908"/>
    <s v="Estados Unidos"/>
    <n v="1.212362823"/>
    <x v="33"/>
    <s v="No informa "/>
    <s v="Impacto ambiental"/>
    <s v="Pilar 3"/>
    <x v="3"/>
    <n v="1463252"/>
    <n v="1"/>
  </r>
  <r>
    <s v="Geopark"/>
    <x v="5"/>
    <s v="Privada"/>
    <s v="No"/>
    <s v="Si"/>
    <s v="Si"/>
    <n v="2002"/>
    <s v="Chile"/>
    <n v="2.420367108"/>
    <x v="33"/>
    <n v="2048.73"/>
    <s v="Impacto ambiental"/>
    <s v="Pilar 3"/>
    <x v="3"/>
    <n v="563060"/>
    <n v="1078.25"/>
  </r>
  <r>
    <s v="Gran Tierra Energy"/>
    <x v="5"/>
    <s v="Privada"/>
    <s v="No"/>
    <s v="Si"/>
    <s v="Si"/>
    <n v="2003"/>
    <s v="Canadá"/>
    <n v="1.321926"/>
    <x v="33"/>
    <n v="11505"/>
    <s v="Impacto ambiental"/>
    <s v="Pilar 3"/>
    <x v="3"/>
    <n v="563060"/>
    <n v="1078.25"/>
  </r>
  <r>
    <s v="Grupo Bios"/>
    <x v="0"/>
    <s v="Privada"/>
    <s v="No"/>
    <s v="No"/>
    <s v="No"/>
    <n v="1985"/>
    <s v="Colombia"/>
    <n v="0.441609957"/>
    <x v="33"/>
    <s v="No informa"/>
    <s v="Impacto ambiental"/>
    <s v="Pilar 3"/>
    <x v="3"/>
    <n v="13210.02"/>
    <n v="13210.02"/>
  </r>
  <r>
    <s v="Grupo Diana"/>
    <x v="1"/>
    <s v="Privada"/>
    <s v="Si"/>
    <s v="No"/>
    <s v="No"/>
    <n v="1964"/>
    <s v="Colombia"/>
    <n v="2.485955399"/>
    <x v="33"/>
    <s v="No informa "/>
    <s v="Impacto ambiental"/>
    <s v="Pilar 3"/>
    <x v="3"/>
    <n v="1463252"/>
    <n v="1"/>
  </r>
  <r>
    <s v="Haceb"/>
    <x v="1"/>
    <s v="Privada"/>
    <s v="Si"/>
    <s v="No"/>
    <s v="No"/>
    <n v="1940"/>
    <s v="Colombia"/>
    <n v="1.340540112"/>
    <x v="33"/>
    <n v="3123"/>
    <s v="Impacto ambiental"/>
    <s v="Pilar 3"/>
    <x v="3"/>
    <n v="1463252"/>
    <n v="1"/>
  </r>
  <r>
    <s v="Hocol"/>
    <x v="5"/>
    <s v="Privada"/>
    <s v="No"/>
    <s v="No"/>
    <s v="No"/>
    <n v="1956"/>
    <s v="Colombia"/>
    <n v="2.660692144"/>
    <x v="33"/>
    <n v="1078.25"/>
    <s v="Impacto ambiental"/>
    <s v="Pilar 3"/>
    <x v="3"/>
    <n v="563060"/>
    <n v="1078.25"/>
  </r>
  <r>
    <s v="INCUBADORA SANTANDER S.A. (Huevos Kikes)"/>
    <x v="0"/>
    <s v="Privada"/>
    <s v="Si"/>
    <s v="No"/>
    <s v="No"/>
    <n v="1962"/>
    <s v="Colombia"/>
    <n v="0.89448845"/>
    <x v="33"/>
    <s v="No informa "/>
    <s v="Impacto ambiental"/>
    <s v="Pilar 3"/>
    <x v="3"/>
    <n v="13210.02"/>
    <n v="13210.02"/>
  </r>
  <r>
    <s v="ISA"/>
    <x v="4"/>
    <s v="Mixta"/>
    <s v="No"/>
    <s v="Si"/>
    <s v="Si"/>
    <n v="1967"/>
    <s v="Colombia"/>
    <n v="4.130985568"/>
    <x v="33"/>
    <n v="87903"/>
    <s v="Impacto ambiental"/>
    <s v="Pilar 3"/>
    <x v="3"/>
    <n v="22770079"/>
    <n v="73.568"/>
  </r>
  <r>
    <s v="Isagen"/>
    <x v="4"/>
    <s v="Mixta"/>
    <s v="No"/>
    <s v="No"/>
    <s v="No"/>
    <n v="1995"/>
    <s v="Colombia"/>
    <n v="6.13559916"/>
    <x v="33"/>
    <n v="532"/>
    <s v="Impacto ambiental"/>
    <s v="Pilar 3"/>
    <x v="3"/>
    <n v="22770079"/>
    <n v="73.568"/>
  </r>
  <r>
    <s v="ISMOCOL SA"/>
    <x v="2"/>
    <s v="Privada"/>
    <s v="No"/>
    <s v="No"/>
    <s v="Si"/>
    <n v="1989"/>
    <s v="Colombia"/>
    <n v="0.751677383"/>
    <x v="33"/>
    <s v="No informa "/>
    <s v="Impacto ambiental"/>
    <s v="Pilar 3"/>
    <x v="3"/>
    <n v="1342695.52"/>
    <n v="169023.3"/>
  </r>
  <r>
    <s v="Italcol"/>
    <x v="1"/>
    <s v="Privada"/>
    <s v="Si"/>
    <s v="No"/>
    <s v="No"/>
    <n v="1970"/>
    <s v="Colombia"/>
    <n v="3.189145272"/>
    <x v="33"/>
    <s v="No informa "/>
    <s v="Impacto ambiental"/>
    <s v="Pilar 3"/>
    <x v="3"/>
    <n v="1463252"/>
    <n v="1"/>
  </r>
  <r>
    <s v="LATAM"/>
    <x v="4"/>
    <s v="Privada"/>
    <s v="No"/>
    <s v="Si"/>
    <s v="Si"/>
    <n v="1929"/>
    <s v="Chile"/>
    <n v="2.328344538"/>
    <x v="33"/>
    <n v="7867"/>
    <s v="Impacto ambiental"/>
    <s v="Pilar 3"/>
    <x v="3"/>
    <n v="22770079"/>
    <n v="73.568"/>
  </r>
  <r>
    <s v="MARVAL S.A.S."/>
    <x v="2"/>
    <s v="Privada"/>
    <s v="Si"/>
    <s v="No"/>
    <s v="No"/>
    <n v="1976"/>
    <s v="Colombia"/>
    <n v="0.985342945"/>
    <x v="33"/>
    <n v="737078.73"/>
    <s v="Impacto ambiental"/>
    <s v="Pilar 3"/>
    <x v="3"/>
    <n v="1342695.52"/>
    <n v="169023.3"/>
  </r>
  <r>
    <s v="Mazda"/>
    <x v="3"/>
    <s v="Privada"/>
    <s v="No"/>
    <s v="Si"/>
    <s v="Si"/>
    <n v="1920"/>
    <s v="Japón"/>
    <n v="1.869141753"/>
    <x v="33"/>
    <s v="No informa"/>
    <s v="Impacto ambiental"/>
    <s v="Pilar 3"/>
    <x v="3"/>
    <n v="52671"/>
    <n v="141.42"/>
  </r>
  <r>
    <s v="Mercado Libre"/>
    <x v="4"/>
    <s v="Privada"/>
    <s v="No"/>
    <s v="Si"/>
    <s v="Si"/>
    <n v="2009"/>
    <s v="Argentina"/>
    <n v="1.858185367"/>
    <x v="33"/>
    <s v="No informa "/>
    <s v="Impacto ambiental"/>
    <s v="Pilar 3"/>
    <x v="3"/>
    <n v="22770079"/>
    <n v="73.568"/>
  </r>
  <r>
    <s v="Nestle"/>
    <x v="1"/>
    <s v="Mixta"/>
    <s v="No"/>
    <s v="Si"/>
    <s v="Si"/>
    <n v="1866"/>
    <s v="Suiza"/>
    <n v="2.04446981"/>
    <x v="33"/>
    <s v="No informa "/>
    <s v="Impacto ambiental"/>
    <s v="Pilar 3"/>
    <x v="3"/>
    <n v="1463252"/>
    <n v="1"/>
  </r>
  <r>
    <s v="Oleoducto Central (Ocensa)"/>
    <x v="4"/>
    <s v="Mixta"/>
    <s v="No"/>
    <s v="No"/>
    <s v="No"/>
    <n v="1994"/>
    <s v="Colombia"/>
    <n v="5.975161078"/>
    <x v="33"/>
    <n v="2432.61"/>
    <s v="Impacto ambiental"/>
    <s v="Pilar 3"/>
    <x v="3"/>
    <n v="22770079"/>
    <n v="73.568"/>
  </r>
  <r>
    <s v="Olímpica"/>
    <x v="3"/>
    <s v="Privada"/>
    <s v="Si"/>
    <s v="No"/>
    <s v="No"/>
    <n v="1953"/>
    <s v="Colombia"/>
    <n v="7.129192126"/>
    <x v="33"/>
    <s v="No informa "/>
    <s v="Impacto ambiental"/>
    <s v="Pilar 3"/>
    <x v="3"/>
    <n v="52671"/>
    <n v="141.42"/>
  </r>
  <r>
    <s v="Pepsico"/>
    <x v="1"/>
    <s v="Pública"/>
    <s v="No"/>
    <s v="Si"/>
    <s v="Si"/>
    <n v="1965"/>
    <s v="Estados Unidos"/>
    <n v="2.097385142"/>
    <x v="33"/>
    <s v="No informa "/>
    <s v="Impacto ambiental"/>
    <s v="Pilar 3"/>
    <x v="3"/>
    <n v="1463252"/>
    <n v="1"/>
  </r>
  <r>
    <s v="Petromil"/>
    <x v="3"/>
    <s v="Privada"/>
    <s v="Si"/>
    <s v="No"/>
    <s v="No"/>
    <n v="1989"/>
    <s v="Colombia"/>
    <n v="3.030538337"/>
    <x v="33"/>
    <s v="No informa "/>
    <s v="Impacto ambiental"/>
    <s v="Pilar 3"/>
    <x v="3"/>
    <n v="52671"/>
    <n v="141.42"/>
  </r>
  <r>
    <s v="POLLOS EL BUCANERO S.A. (Cargill)"/>
    <x v="1"/>
    <s v="Privada"/>
    <s v="No"/>
    <s v="No"/>
    <s v="Si"/>
    <n v="1986"/>
    <s v="Colombia"/>
    <n v="2.273429636"/>
    <x v="33"/>
    <s v="No informa "/>
    <s v="Impacto ambiental"/>
    <s v="Pilar 3"/>
    <x v="3"/>
    <n v="1463252"/>
    <n v="1"/>
  </r>
  <r>
    <s v="Postobón"/>
    <x v="1"/>
    <s v="Privada"/>
    <s v="No"/>
    <s v="No"/>
    <s v="No"/>
    <n v="1904"/>
    <s v="Colombia"/>
    <n v="2.846700531"/>
    <x v="33"/>
    <n v="30651.5"/>
    <s v="Impacto ambiental"/>
    <s v="Pilar 3"/>
    <x v="3"/>
    <n v="1463252"/>
    <n v="1"/>
  </r>
  <r>
    <s v="Pricesmart"/>
    <x v="3"/>
    <s v="Privada"/>
    <s v="No"/>
    <s v="Si"/>
    <s v="Si"/>
    <n v="1993"/>
    <s v="Estados Unidos"/>
    <n v="2.360791615"/>
    <x v="33"/>
    <s v="No informa"/>
    <s v="Impacto ambiental"/>
    <s v="Pilar 3"/>
    <x v="3"/>
    <n v="52671"/>
    <n v="141.42"/>
  </r>
  <r>
    <s v="Primax"/>
    <x v="3"/>
    <s v="Privada"/>
    <s v="No"/>
    <s v="No"/>
    <s v="Si"/>
    <n v="2005"/>
    <s v="Perú"/>
    <n v="10.521119421"/>
    <x v="33"/>
    <n v="141.42"/>
    <s v="Impacto ambiental"/>
    <s v="Pilar 3"/>
    <x v="3"/>
    <n v="52671"/>
    <n v="141.42"/>
  </r>
  <r>
    <s v="Productos Familia (Essity)"/>
    <x v="1"/>
    <s v="Privada"/>
    <s v="No"/>
    <s v="No"/>
    <s v="Si"/>
    <n v="1958"/>
    <s v="Colombia"/>
    <n v="2.017259547"/>
    <x v="33"/>
    <s v="No informa "/>
    <s v="Impacto ambiental"/>
    <s v="Pilar 3"/>
    <x v="3"/>
    <n v="1463252"/>
    <n v="1"/>
  </r>
  <r>
    <s v="Promigas"/>
    <x v="4"/>
    <s v="Privada"/>
    <s v="No"/>
    <s v="Si"/>
    <s v="No"/>
    <n v="1974"/>
    <s v="Colombia"/>
    <n v="2.27290385"/>
    <x v="33"/>
    <n v="872"/>
    <s v="Impacto ambiental"/>
    <s v="Pilar 3"/>
    <x v="3"/>
    <n v="22770079"/>
    <n v="73.568"/>
  </r>
  <r>
    <s v="Rappi"/>
    <x v="4"/>
    <s v="Privada"/>
    <s v="No"/>
    <s v="No"/>
    <s v="Si"/>
    <n v="2015"/>
    <s v="Colombia"/>
    <n v="0.703147014"/>
    <x v="33"/>
    <s v="No informa "/>
    <s v="Impacto ambiental"/>
    <s v="Pilar 3"/>
    <x v="3"/>
    <n v="22770079"/>
    <n v="73.568"/>
  </r>
  <r>
    <s v="Reficar"/>
    <x v="1"/>
    <s v="Mixta"/>
    <s v="No"/>
    <s v="No"/>
    <s v="No"/>
    <n v="1956"/>
    <s v="Colombia"/>
    <n v="25.860914507"/>
    <x v="33"/>
    <n v="42239.43"/>
    <s v="Impacto ambiental"/>
    <s v="Pilar 3"/>
    <x v="3"/>
    <n v="1463252"/>
    <n v="1"/>
  </r>
  <r>
    <s v="Renault"/>
    <x v="1"/>
    <s v="Mixta"/>
    <s v="No"/>
    <s v="Si"/>
    <s v="Si"/>
    <n v="1898"/>
    <s v="Francia"/>
    <n v="2.426039216"/>
    <x v="33"/>
    <n v="3821"/>
    <s v="Impacto ambiental"/>
    <s v="Pilar 3"/>
    <x v="3"/>
    <n v="1463252"/>
    <n v="1"/>
  </r>
  <r>
    <s v="Riopaila Castilla"/>
    <x v="1"/>
    <s v="Privada"/>
    <s v="No"/>
    <s v="Si"/>
    <s v="No"/>
    <n v="1998"/>
    <s v="Colombia"/>
    <n v="1.697301486"/>
    <x v="33"/>
    <n v="1463252"/>
    <s v="Impacto ambiental"/>
    <s v="Pilar 3"/>
    <x v="3"/>
    <n v="1463252"/>
    <n v="1"/>
  </r>
  <r>
    <s v="Samsung"/>
    <x v="3"/>
    <s v="Privada"/>
    <s v="Si"/>
    <s v="Si"/>
    <s v="Si"/>
    <n v="1969"/>
    <s v="Corea del Sur"/>
    <n v="3.188315636"/>
    <x v="33"/>
    <s v="No informa"/>
    <s v="Impacto ambiental"/>
    <s v="Pilar 3"/>
    <x v="3"/>
    <n v="52671"/>
    <n v="141.42"/>
  </r>
  <r>
    <s v="SierraCol Energy"/>
    <x v="5"/>
    <s v="Privada"/>
    <s v="No"/>
    <s v="No"/>
    <s v="Si"/>
    <n v="2020"/>
    <s v="Islas Caimán / EE.UU"/>
    <n v="1.943851598"/>
    <x v="33"/>
    <n v="14468"/>
    <s v="Impacto ambiental"/>
    <s v="Pilar 3"/>
    <x v="3"/>
    <n v="563060"/>
    <n v="1078.25"/>
  </r>
  <r>
    <s v="Sodimac (Homecenter)"/>
    <x v="3"/>
    <s v="Privada"/>
    <s v="No"/>
    <s v="No"/>
    <s v="Si"/>
    <n v="1952"/>
    <s v="Chile"/>
    <n v="5.991097107"/>
    <x v="33"/>
    <n v="683"/>
    <s v="Impacto ambiental"/>
    <s v="Pilar 3"/>
    <x v="3"/>
    <n v="52671"/>
    <n v="141.42"/>
  </r>
  <r>
    <s v="Sucafina"/>
    <x v="3"/>
    <s v="Privada"/>
    <s v="Si"/>
    <s v="No"/>
    <s v="Si"/>
    <n v="1977"/>
    <s v="Suiza"/>
    <n v="2.002301595"/>
    <x v="33"/>
    <s v="No informa"/>
    <s v="Impacto ambiental"/>
    <s v="Pilar 3"/>
    <x v="3"/>
    <n v="52671"/>
    <n v="141.42"/>
  </r>
  <r>
    <s v="Sunshine Bouquet"/>
    <x v="0"/>
    <s v="Privada"/>
    <s v="Si"/>
    <s v="No"/>
    <s v="Si"/>
    <n v="1971"/>
    <s v="Estados Unidos"/>
    <n v="2.156747414"/>
    <x v="33"/>
    <s v="No informa"/>
    <s v="Impacto ambiental"/>
    <s v="Pilar 3"/>
    <x v="3"/>
    <n v="13210.02"/>
    <n v="13210.02"/>
  </r>
  <r>
    <s v="Suramerica Comercial (Dollar City)"/>
    <x v="3"/>
    <s v="Privada"/>
    <s v="No"/>
    <s v="No"/>
    <s v="Si"/>
    <n v="2009"/>
    <s v="El Salvador"/>
    <n v="2.869448009"/>
    <x v="33"/>
    <s v="No informa "/>
    <s v="Impacto ambiental"/>
    <s v="Pilar 3"/>
    <x v="3"/>
    <n v="52671"/>
    <n v="141.42"/>
  </r>
  <r>
    <s v="Tecnoquimicas"/>
    <x v="3"/>
    <s v="Privada"/>
    <s v="Si"/>
    <s v="No"/>
    <s v="No"/>
    <n v="1934"/>
    <s v="Colombia"/>
    <n v="3.134365769"/>
    <x v="33"/>
    <s v="No informa "/>
    <s v="Impacto ambiental"/>
    <s v="Pilar 3"/>
    <x v="3"/>
    <n v="52671"/>
    <n v="141.42"/>
  </r>
  <r>
    <s v="Telefónica"/>
    <x v="4"/>
    <s v="Mixta"/>
    <s v="No"/>
    <s v="Si"/>
    <s v="Si"/>
    <n v="1924"/>
    <s v="España"/>
    <n v="6.672179102"/>
    <x v="33"/>
    <n v="11398"/>
    <s v="Impacto ambiental"/>
    <s v="Pilar 3"/>
    <x v="3"/>
    <n v="22770079"/>
    <n v="73.568"/>
  </r>
  <r>
    <s v="Teleperformance"/>
    <x v="4"/>
    <s v="Privada"/>
    <s v="No"/>
    <s v="Si"/>
    <s v="Si"/>
    <n v="1910"/>
    <s v="Francia"/>
    <n v="2.655177809"/>
    <x v="33"/>
    <n v="261"/>
    <s v="Impacto ambiental"/>
    <s v="Pilar 3"/>
    <x v="3"/>
    <n v="22770079"/>
    <n v="73.568"/>
  </r>
  <r>
    <s v="Terpel"/>
    <x v="3"/>
    <s v="Privada"/>
    <s v="No"/>
    <s v="Si"/>
    <s v="Si"/>
    <n v="1968"/>
    <s v="Colombia"/>
    <n v="24.752011682"/>
    <x v="33"/>
    <n v="11044.7"/>
    <s v="Impacto ambiental"/>
    <s v="Pilar 3"/>
    <x v="3"/>
    <n v="52671"/>
    <n v="141.42"/>
  </r>
  <r>
    <s v="Tigo"/>
    <x v="4"/>
    <s v="Mixta"/>
    <s v="No"/>
    <s v="Si"/>
    <s v="Si"/>
    <n v="1979"/>
    <s v="Suecia"/>
    <n v="2.956157691"/>
    <x v="33"/>
    <n v="1740"/>
    <s v="Impacto ambiental"/>
    <s v="Pilar 3"/>
    <x v="3"/>
    <n v="22770079"/>
    <n v="73.568"/>
  </r>
  <r>
    <s v="Toyota"/>
    <x v="3"/>
    <s v="Privada"/>
    <s v="No"/>
    <s v="Si"/>
    <s v="Si"/>
    <n v="1937"/>
    <s v="Japón"/>
    <n v="4.02823039"/>
    <x v="33"/>
    <s v="No informa"/>
    <s v="Impacto ambiental"/>
    <s v="Pilar 3"/>
    <x v="3"/>
    <n v="52671"/>
    <n v="141.42"/>
  </r>
  <r>
    <s v="Trafigura (Petroleum)"/>
    <x v="3"/>
    <s v="Privada"/>
    <s v="No"/>
    <s v="No"/>
    <s v="Si"/>
    <n v="1993"/>
    <s v="Suiza"/>
    <n v="4.87042346"/>
    <x v="33"/>
    <s v="No informa"/>
    <s v="Impacto ambiental"/>
    <s v="Pilar 3"/>
    <x v="3"/>
    <n v="52671"/>
    <n v="141.42"/>
  </r>
  <r>
    <s v="Uniban"/>
    <x v="3"/>
    <s v="Privada"/>
    <s v="No"/>
    <s v="No"/>
    <s v="No"/>
    <n v="1966"/>
    <s v="Colombia"/>
    <n v="2.046166138"/>
    <x v="33"/>
    <n v="7369.74"/>
    <s v="Impacto ambiental"/>
    <s v="Pilar 3"/>
    <x v="3"/>
    <n v="52671"/>
    <n v="141.42"/>
  </r>
  <r>
    <s v="Unilever"/>
    <x v="3"/>
    <s v="Privada"/>
    <s v="No"/>
    <s v="Si"/>
    <s v="Si"/>
    <n v="1929"/>
    <s v="Reino Unido y Países Bajos"/>
    <n v="1.928223518"/>
    <x v="33"/>
    <s v="No informa "/>
    <s v="Impacto ambiental"/>
    <s v="Pilar 3"/>
    <x v="3"/>
    <n v="52671"/>
    <n v="141.42"/>
  </r>
  <r>
    <s v="Vanti"/>
    <x v="4"/>
    <s v="Privada"/>
    <s v="No"/>
    <s v="No"/>
    <s v="No"/>
    <n v="1987"/>
    <s v="Colombia"/>
    <n v="0"/>
    <x v="33"/>
    <n v="14635"/>
    <s v="Impacto ambiental"/>
    <s v="Pilar 3"/>
    <x v="3"/>
    <n v="22770079"/>
    <n v="73.568"/>
  </r>
  <r>
    <s v="Verano energy"/>
    <x v="5"/>
    <s v="Privada"/>
    <s v="No"/>
    <s v="No"/>
    <s v="Si"/>
    <n v="2016"/>
    <s v="Canadá"/>
    <n v="5.483318686"/>
    <x v="33"/>
    <s v="No informa "/>
    <s v="Impacto ambiental"/>
    <s v="Pilar 3"/>
    <x v="3"/>
    <n v="563060"/>
    <n v="1078.25"/>
  </r>
  <r>
    <s v="Yamaha"/>
    <x v="1"/>
    <s v="Privada"/>
    <s v="No"/>
    <s v="Si"/>
    <s v="Si"/>
    <n v="1955"/>
    <s v="Japón"/>
    <n v="1.831377694"/>
    <x v="33"/>
    <n v="5.402"/>
    <s v="Impacto ambiental"/>
    <s v="Pilar 3"/>
    <x v="3"/>
    <n v="1463252"/>
    <n v="1"/>
  </r>
  <r>
    <s v="YARA COLOMBIA S.A."/>
    <x v="1"/>
    <s v="Privada"/>
    <s v="No"/>
    <s v="No"/>
    <s v="Si"/>
    <n v="1993"/>
    <s v="Noruega"/>
    <n v="1.765339992"/>
    <x v="33"/>
    <n v="1"/>
    <s v="Impacto ambiental"/>
    <s v="Pilar 3"/>
    <x v="3"/>
    <n v="1463252"/>
    <n v="1"/>
  </r>
  <r>
    <s v="Aliar"/>
    <x v="0"/>
    <s v="Privada"/>
    <s v="No"/>
    <s v="No"/>
    <s v="No"/>
    <n v="2007"/>
    <s v="Colombia"/>
    <n v="0.978022115"/>
    <x v="34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34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34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34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34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34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34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34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34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34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34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34"/>
    <s v="Si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34"/>
    <n v="1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34"/>
    <s v="No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34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34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34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34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34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34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34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34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34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34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34"/>
    <s v="No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34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34"/>
    <s v="No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34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34"/>
    <s v="Si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34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34"/>
    <s v="No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34"/>
    <s v="Si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34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34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34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34"/>
    <s v="No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34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34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34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34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34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34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34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34"/>
    <s v="No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34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34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34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34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34"/>
    <s v="No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34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34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34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34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34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34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34"/>
    <s v="No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34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34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34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34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34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34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34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34"/>
    <s v="No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34"/>
    <s v="Si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34"/>
    <s v="No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34"/>
    <s v="Si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34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34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34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34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34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34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34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34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34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34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34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34"/>
    <n v="1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34"/>
    <s v="No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34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34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34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34"/>
    <s v="No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34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34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34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34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34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34"/>
    <s v="No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34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34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34"/>
    <s v="Si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34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34"/>
    <s v="No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34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34"/>
    <s v="No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34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34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34"/>
    <s v="Si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35"/>
    <n v="1"/>
    <s v="Impacto ambiental"/>
    <s v="Pilar 3"/>
    <x v="2"/>
    <b v="0"/>
    <b v="0"/>
  </r>
  <r>
    <s v="Alimentos Carnicos (Grupo Nutresa)"/>
    <x v="1"/>
    <s v="Privada"/>
    <s v="No"/>
    <s v="Si"/>
    <s v="Si"/>
    <n v="1920"/>
    <s v="Colombia"/>
    <n v="2.844632077"/>
    <x v="35"/>
    <n v="1"/>
    <s v="Impacto ambiental"/>
    <s v="Pilar 3"/>
    <x v="2"/>
    <b v="0"/>
    <b v="0"/>
  </r>
  <r>
    <s v="Alpina"/>
    <x v="1"/>
    <s v="Privada"/>
    <s v="No"/>
    <s v="No"/>
    <s v="Si"/>
    <n v="1945"/>
    <s v="Colombia"/>
    <n v="2.176461396"/>
    <x v="35"/>
    <n v="0"/>
    <s v="Impacto ambiental"/>
    <s v="Pilar 3"/>
    <x v="2"/>
    <b v="0"/>
    <b v="0"/>
  </r>
  <r>
    <s v="Amarilo"/>
    <x v="2"/>
    <s v="Privada"/>
    <s v="Si"/>
    <s v="No"/>
    <s v="No"/>
    <n v="1993"/>
    <s v="Colombia"/>
    <n v="2.186301194"/>
    <x v="35"/>
    <n v="1"/>
    <s v="Impacto ambiental"/>
    <s v="Pilar 3"/>
    <x v="2"/>
    <b v="0"/>
    <b v="0"/>
  </r>
  <r>
    <s v="ARA"/>
    <x v="3"/>
    <s v="Privada"/>
    <s v="No"/>
    <s v="No"/>
    <s v="Si"/>
    <n v="2012"/>
    <s v="Colombia"/>
    <n v="13.831182682"/>
    <x v="35"/>
    <n v="0"/>
    <s v="Impacto ambiental"/>
    <s v="Pilar 3"/>
    <x v="2"/>
    <b v="0"/>
    <b v="0"/>
  </r>
  <r>
    <s v="ARQUITECTURA Y CONCRETO"/>
    <x v="2"/>
    <s v="Privada"/>
    <s v="Si"/>
    <s v="No"/>
    <s v="No"/>
    <n v="1990"/>
    <s v="Colombia"/>
    <n v="0.771428692"/>
    <x v="35"/>
    <n v="0"/>
    <s v="Impacto ambiental"/>
    <s v="Pilar 3"/>
    <x v="2"/>
    <b v="0"/>
    <b v="0"/>
  </r>
  <r>
    <s v="AUTOPISTA RIO MAGDALENA SAS"/>
    <x v="2"/>
    <s v="Privada"/>
    <s v="No"/>
    <s v="No"/>
    <s v="No"/>
    <n v="2014"/>
    <s v="Colombia"/>
    <n v="1.314259836"/>
    <x v="35"/>
    <n v="1"/>
    <s v="Impacto ambiental"/>
    <s v="Pilar 3"/>
    <x v="2"/>
    <b v="0"/>
    <b v="0"/>
  </r>
  <r>
    <s v="Avianca"/>
    <x v="4"/>
    <s v="Privada"/>
    <s v="No"/>
    <s v="No"/>
    <s v="Si"/>
    <n v="1919"/>
    <s v="Colombia"/>
    <n v="15.106042448"/>
    <x v="35"/>
    <n v="1"/>
    <s v="Impacto ambiental"/>
    <s v="Pilar 3"/>
    <x v="2"/>
    <b v="0"/>
    <b v="0"/>
  </r>
  <r>
    <s v="AVICOLA EL MADROÑO SA"/>
    <x v="0"/>
    <s v="Privada"/>
    <s v="No"/>
    <s v="No"/>
    <s v="No"/>
    <n v="1987"/>
    <s v="Colombia"/>
    <n v="0.711210393"/>
    <x v="35"/>
    <n v="0"/>
    <s v="Impacto ambiental"/>
    <s v="Pilar 3"/>
    <x v="2"/>
    <b v="0"/>
    <b v="0"/>
  </r>
  <r>
    <s v="AVSA"/>
    <x v="0"/>
    <s v="Privada"/>
    <s v="Si"/>
    <s v="No"/>
    <s v="No"/>
    <n v="1969"/>
    <s v="Colombia"/>
    <n v="2.423164353"/>
    <x v="35"/>
    <n v="0"/>
    <s v="Impacto ambiental"/>
    <s v="Pilar 3"/>
    <x v="2"/>
    <b v="0"/>
    <b v="0"/>
  </r>
  <r>
    <s v="Banco de Bogotá"/>
    <x v="4"/>
    <s v="Privada"/>
    <s v="No"/>
    <s v="Si"/>
    <s v="No"/>
    <n v="1870"/>
    <s v="Colombia"/>
    <n v="0"/>
    <x v="35"/>
    <n v="0"/>
    <s v="Impacto ambiental"/>
    <s v="Pilar 3"/>
    <x v="2"/>
    <b v="0"/>
    <b v="0"/>
  </r>
  <r>
    <s v="Bancolombia"/>
    <x v="4"/>
    <s v="Privada"/>
    <s v="No"/>
    <s v="Si"/>
    <s v="Si"/>
    <n v="1875"/>
    <s v="Colombia"/>
    <n v="0"/>
    <x v="35"/>
    <n v="0"/>
    <s v="Impacto ambiental"/>
    <s v="Pilar 3"/>
    <x v="2"/>
    <b v="0"/>
    <b v="0"/>
  </r>
  <r>
    <s v="Bavaria (Kopps)"/>
    <x v="1"/>
    <s v="Privada"/>
    <s v="No"/>
    <s v="No"/>
    <s v="Si"/>
    <n v="1889"/>
    <s v="Colombia"/>
    <n v="8.615774351"/>
    <x v="35"/>
    <n v="1"/>
    <s v="Impacto ambiental"/>
    <s v="Pilar 3"/>
    <x v="2"/>
    <b v="0"/>
    <b v="0"/>
  </r>
  <r>
    <s v="BEL STAR S.A."/>
    <x v="1"/>
    <s v="Privada"/>
    <s v="No"/>
    <s v="No"/>
    <s v="Si"/>
    <n v="2000"/>
    <s v="Colombia"/>
    <n v="1.8730508"/>
    <x v="35"/>
    <n v="1"/>
    <s v="Impacto ambiental"/>
    <s v="Pilar 3"/>
    <x v="2"/>
    <b v="0"/>
    <b v="0"/>
  </r>
  <r>
    <s v="Biomax"/>
    <x v="3"/>
    <s v="Privada"/>
    <s v="No"/>
    <s v="No"/>
    <s v="No"/>
    <n v="2004"/>
    <s v="Colombia"/>
    <n v="4.512550305"/>
    <x v="35"/>
    <n v="0"/>
    <s v="Impacto ambiental"/>
    <s v="Pilar 3"/>
    <x v="2"/>
    <b v="0"/>
    <b v="0"/>
  </r>
  <r>
    <s v="C.I Prodeco"/>
    <x v="5"/>
    <s v="Privada"/>
    <s v="No"/>
    <s v="No"/>
    <s v="Si"/>
    <n v="1990"/>
    <s v="Suiza"/>
    <n v="0.895022779"/>
    <x v="35"/>
    <n v="0"/>
    <s v="Impacto ambiental"/>
    <s v="Pilar 3"/>
    <x v="2"/>
    <b v="0"/>
    <b v="0"/>
  </r>
  <r>
    <s v="CARTON DE COLOMBIA S.A. (Smurfit Kappa)"/>
    <x v="1"/>
    <s v="Privada"/>
    <s v="No"/>
    <s v="No"/>
    <s v="Si"/>
    <n v="1944"/>
    <s v="Colombia"/>
    <n v="1.778557861"/>
    <x v="35"/>
    <n v="2"/>
    <s v="Impacto ambiental"/>
    <s v="Pilar 3"/>
    <x v="2"/>
    <b v="0"/>
    <b v="0"/>
  </r>
  <r>
    <s v="Celsia"/>
    <x v="4"/>
    <s v="Privada"/>
    <s v="No"/>
    <s v="Si"/>
    <s v="Si"/>
    <n v="2001"/>
    <s v="Colombia"/>
    <n v="6.547567046"/>
    <x v="35"/>
    <n v="2"/>
    <s v="Impacto ambiental"/>
    <s v="Pilar 3"/>
    <x v="2"/>
    <b v="0"/>
    <b v="0"/>
  </r>
  <r>
    <s v="Cementos Argos"/>
    <x v="1"/>
    <s v="Privada"/>
    <s v="No"/>
    <s v="Si"/>
    <s v="Si"/>
    <n v="1934"/>
    <s v="Colombia"/>
    <n v="1.84479215"/>
    <x v="35"/>
    <n v="2"/>
    <s v="Impacto ambiental"/>
    <s v="Pilar 3"/>
    <x v="2"/>
    <b v="0"/>
    <b v="0"/>
  </r>
  <r>
    <s v="Cencosud"/>
    <x v="3"/>
    <s v="Privada"/>
    <s v="Si"/>
    <s v="Si"/>
    <s v="Si"/>
    <n v="1960"/>
    <s v="Chile"/>
    <n v="4.212866602"/>
    <x v="35"/>
    <n v="0"/>
    <s v="Impacto ambiental"/>
    <s v="Pilar 3"/>
    <x v="2"/>
    <b v="0"/>
    <b v="0"/>
  </r>
  <r>
    <s v="Cenit"/>
    <x v="4"/>
    <s v="Mixta"/>
    <s v="No"/>
    <s v="No"/>
    <s v="No"/>
    <n v="2012"/>
    <s v="Colombia"/>
    <n v="9.97773624"/>
    <x v="35"/>
    <n v="2"/>
    <s v="Impacto ambiental"/>
    <s v="Pilar 3"/>
    <x v="2"/>
    <b v="0"/>
    <b v="0"/>
  </r>
  <r>
    <s v="Cerrejón"/>
    <x v="5"/>
    <s v="Privada"/>
    <s v="No"/>
    <s v="No"/>
    <s v="Si"/>
    <n v="1976"/>
    <s v="Reino Unido / Suiza"/>
    <n v="6.047102083"/>
    <x v="35"/>
    <n v="1"/>
    <s v="Impacto ambiental"/>
    <s v="Pilar 3"/>
    <x v="2"/>
    <b v="0"/>
    <b v="0"/>
  </r>
  <r>
    <s v="Chevron"/>
    <x v="3"/>
    <s v="Privada"/>
    <s v="No"/>
    <s v="No"/>
    <s v="Si"/>
    <n v="1879"/>
    <s v="Estados Unidos"/>
    <n v="5.868986"/>
    <x v="35"/>
    <n v="0"/>
    <s v="Impacto ambiental"/>
    <s v="Pilar 3"/>
    <x v="2"/>
    <b v="0"/>
    <b v="0"/>
  </r>
  <r>
    <s v="CI Eslop"/>
    <x v="3"/>
    <s v="Privada"/>
    <s v="Si"/>
    <s v="No"/>
    <s v="No"/>
    <n v="1997"/>
    <s v="Colombia"/>
    <n v="1.976640973"/>
    <x v="35"/>
    <n v="0"/>
    <s v="Impacto ambiental"/>
    <s v="Pilar 3"/>
    <x v="2"/>
    <b v="0"/>
    <b v="0"/>
  </r>
  <r>
    <s v="Claro"/>
    <x v="4"/>
    <s v="Privada"/>
    <s v="No"/>
    <s v="No"/>
    <s v="Si"/>
    <n v="2003"/>
    <s v="Brasil"/>
    <n v="15.602099799"/>
    <x v="35"/>
    <n v="0"/>
    <s v="Impacto ambiental"/>
    <s v="Pilar 3"/>
    <x v="2"/>
    <b v="0"/>
    <b v="0"/>
  </r>
  <r>
    <s v="Coca Cola- Femsa"/>
    <x v="1"/>
    <s v="Mixta"/>
    <s v="No"/>
    <s v="Si"/>
    <s v="Si"/>
    <n v="1991"/>
    <s v="México"/>
    <n v="5.161404728"/>
    <x v="35"/>
    <n v="2"/>
    <s v="Impacto ambiental"/>
    <s v="Pilar 3"/>
    <x v="2"/>
    <b v="0"/>
    <b v="0"/>
  </r>
  <r>
    <s v="Colgate"/>
    <x v="1"/>
    <s v="Privada"/>
    <s v="No"/>
    <s v="Si"/>
    <s v="Si"/>
    <n v="1806"/>
    <s v="Estados Unidos"/>
    <n v="2.382092359"/>
    <x v="35"/>
    <n v="1"/>
    <s v="Impacto ambiental"/>
    <s v="Pilar 3"/>
    <x v="2"/>
    <b v="0"/>
    <b v="0"/>
  </r>
  <r>
    <s v="Colombina"/>
    <x v="1"/>
    <s v="Privada"/>
    <s v="Si"/>
    <s v="Si"/>
    <s v="Si"/>
    <n v="1932"/>
    <s v="Colombia"/>
    <n v="2.192826677"/>
    <x v="35"/>
    <n v="1"/>
    <s v="Impacto ambiental"/>
    <s v="Pilar 3"/>
    <x v="2"/>
    <b v="0"/>
    <b v="0"/>
  </r>
  <r>
    <s v="Compañía Nacional de Chocolates"/>
    <x v="1"/>
    <s v="Privada"/>
    <s v="No"/>
    <s v="No"/>
    <s v="No"/>
    <n v="1920"/>
    <s v="Colombia"/>
    <n v="1.94339097"/>
    <x v="35"/>
    <n v="1"/>
    <s v="Impacto ambiental"/>
    <s v="Pilar 3"/>
    <x v="2"/>
    <b v="0"/>
    <b v="0"/>
  </r>
  <r>
    <s v="CONCESIONARIA VIAL UNIÓN DEL SUR SAS"/>
    <x v="2"/>
    <s v="Privada"/>
    <s v="No"/>
    <s v="No"/>
    <s v="No"/>
    <n v="2015"/>
    <s v="Colombia"/>
    <n v="0.767621421"/>
    <x v="35"/>
    <n v="0"/>
    <s v="Impacto ambiental"/>
    <s v="Pilar 3"/>
    <x v="2"/>
    <b v="0"/>
    <b v="0"/>
  </r>
  <r>
    <s v="Conconcreto"/>
    <x v="2"/>
    <s v="Privada"/>
    <s v="No"/>
    <s v="Si"/>
    <s v="Si"/>
    <n v="1961"/>
    <s v="Colombia"/>
    <n v="0.498844856"/>
    <x v="35"/>
    <n v="0"/>
    <s v="Impacto ambiental"/>
    <s v="Pilar 3"/>
    <x v="2"/>
    <b v="0"/>
    <b v="0"/>
  </r>
  <r>
    <s v="CONSTRUCCIONES EL CONDOR S.A"/>
    <x v="2"/>
    <s v="Privada"/>
    <s v="No"/>
    <s v="Si"/>
    <s v="Si"/>
    <n v="1979"/>
    <s v="Colombia"/>
    <n v="1.189537155"/>
    <x v="35"/>
    <n v="0"/>
    <s v="Impacto ambiental"/>
    <s v="Pilar 3"/>
    <x v="2"/>
    <b v="0"/>
    <b v="0"/>
  </r>
  <r>
    <s v="CONSTRUCTORA CAPITAL BOGOTA SAS"/>
    <x v="2"/>
    <s v="Privada"/>
    <s v="Si"/>
    <s v="No"/>
    <s v="No"/>
    <n v="2008"/>
    <s v="Colombia"/>
    <n v="1.313282542"/>
    <x v="35"/>
    <n v="0"/>
    <s v="Impacto ambiental"/>
    <s v="Pilar 3"/>
    <x v="2"/>
    <b v="0"/>
    <b v="0"/>
  </r>
  <r>
    <s v="CONSTRUCTORA COLPATRIA  SAS"/>
    <x v="2"/>
    <s v="Privada"/>
    <s v="No"/>
    <s v="No"/>
    <s v="No"/>
    <n v="1977"/>
    <s v="Colombia"/>
    <n v="0.746126685"/>
    <x v="35"/>
    <n v="0"/>
    <s v="Impacto ambiental"/>
    <s v="Pilar 3"/>
    <x v="2"/>
    <b v="0"/>
    <b v="0"/>
  </r>
  <r>
    <s v="Corbeta"/>
    <x v="3"/>
    <s v="Privada"/>
    <s v="Si"/>
    <s v="No"/>
    <s v="No"/>
    <n v="1938"/>
    <s v="Colombia"/>
    <n v="11.88773162"/>
    <x v="35"/>
    <n v="0"/>
    <s v="Impacto ambiental"/>
    <s v="Pilar 3"/>
    <x v="2"/>
    <b v="0"/>
    <b v="0"/>
  </r>
  <r>
    <s v="Cruz Verde"/>
    <x v="3"/>
    <s v="Privada"/>
    <s v="No"/>
    <s v="No"/>
    <s v="Si"/>
    <n v="1984"/>
    <s v="Chile"/>
    <n v="5.511646479"/>
    <x v="35"/>
    <n v="0"/>
    <s v="Impacto ambiental"/>
    <s v="Pilar 3"/>
    <x v="2"/>
    <b v="0"/>
    <b v="0"/>
  </r>
  <r>
    <s v="D1"/>
    <x v="3"/>
    <s v="Privada"/>
    <s v="Si"/>
    <s v="No"/>
    <s v="No"/>
    <n v="2009"/>
    <s v="Colombia"/>
    <n v="19.439396106"/>
    <x v="35"/>
    <n v="0"/>
    <s v="Impacto ambiental"/>
    <s v="Pilar 3"/>
    <x v="2"/>
    <b v="0"/>
    <b v="0"/>
  </r>
  <r>
    <s v="Davivienda"/>
    <x v="4"/>
    <s v="Privada"/>
    <s v="No"/>
    <s v="Si"/>
    <s v="No"/>
    <n v="1972"/>
    <s v="Colombia"/>
    <n v="0"/>
    <x v="35"/>
    <n v="0"/>
    <s v="Impacto ambiental"/>
    <s v="Pilar 3"/>
    <x v="2"/>
    <b v="0"/>
    <b v="0"/>
  </r>
  <r>
    <s v="Distracom"/>
    <x v="3"/>
    <s v="Privada"/>
    <s v="Si"/>
    <s v="No"/>
    <s v="No"/>
    <n v="1997"/>
    <s v="Colombia"/>
    <n v="3.874476933"/>
    <x v="35"/>
    <n v="0"/>
    <s v="Impacto ambiental"/>
    <s v="Pilar 3"/>
    <x v="2"/>
    <b v="0"/>
    <b v="0"/>
  </r>
  <r>
    <s v="Drummond"/>
    <x v="5"/>
    <s v="Privada"/>
    <s v="Si"/>
    <s v="No"/>
    <s v="Si"/>
    <n v="1935"/>
    <s v="Estados Unidos"/>
    <n v="11.495989482"/>
    <x v="35"/>
    <n v="1"/>
    <s v="Impacto ambiental"/>
    <s v="Pilar 3"/>
    <x v="2"/>
    <b v="0"/>
    <b v="0"/>
  </r>
  <r>
    <s v="Ecopetrol"/>
    <x v="5"/>
    <s v="Mixta"/>
    <s v="No"/>
    <s v="Si"/>
    <s v="Si"/>
    <n v="1951"/>
    <s v="Colombia"/>
    <n v="113.923310323"/>
    <x v="35"/>
    <n v="1"/>
    <s v="Impacto ambiental"/>
    <s v="Pilar 3"/>
    <x v="2"/>
    <b v="0"/>
    <b v="0"/>
  </r>
  <r>
    <s v="Emgesa"/>
    <x v="4"/>
    <s v="Mixta"/>
    <s v="No"/>
    <s v="No"/>
    <s v="Si"/>
    <n v="1997"/>
    <s v="Colombia"/>
    <n v="15.780332546"/>
    <x v="35"/>
    <n v="1"/>
    <s v="Impacto ambiental"/>
    <s v="Pilar 3"/>
    <x v="2"/>
    <b v="0"/>
    <b v="0"/>
  </r>
  <r>
    <s v="EPM"/>
    <x v="4"/>
    <s v="Pública"/>
    <s v="No"/>
    <s v="No"/>
    <s v="Si"/>
    <n v="1955"/>
    <s v="Colombia"/>
    <n v="20.57447718"/>
    <x v="35"/>
    <n v="2"/>
    <s v="Impacto ambiental"/>
    <s v="Pilar 3"/>
    <x v="2"/>
    <b v="0"/>
    <b v="0"/>
  </r>
  <r>
    <s v="ES Windows"/>
    <x v="1"/>
    <s v="Privada"/>
    <s v="No"/>
    <s v="No"/>
    <s v="Si"/>
    <n v="1985"/>
    <s v="Estados Unidos"/>
    <n v="2.624920215"/>
    <x v="35"/>
    <n v="1"/>
    <s v="Impacto ambiental"/>
    <s v="Pilar 3"/>
    <x v="2"/>
    <b v="0"/>
    <b v="0"/>
  </r>
  <r>
    <s v="Esenttia"/>
    <x v="1"/>
    <s v="Mixta"/>
    <s v="No"/>
    <s v="No"/>
    <s v="No"/>
    <n v="1990"/>
    <s v="Colombia"/>
    <n v="2.311463709"/>
    <x v="35"/>
    <n v="2"/>
    <s v="Impacto ambiental"/>
    <s v="Pilar 3"/>
    <x v="2"/>
    <b v="0"/>
    <b v="0"/>
  </r>
  <r>
    <s v="Éxito"/>
    <x v="3"/>
    <s v="Privada"/>
    <s v="No"/>
    <s v="No"/>
    <s v="Si"/>
    <n v="1949"/>
    <s v="Colombia"/>
    <n v="16.077688645"/>
    <x v="35"/>
    <n v="0"/>
    <s v="Impacto ambiental"/>
    <s v="Pilar 3"/>
    <x v="2"/>
    <b v="0"/>
    <b v="0"/>
  </r>
  <r>
    <s v="Falabella"/>
    <x v="3"/>
    <s v="Privada"/>
    <s v="Si"/>
    <s v="Si"/>
    <s v="Si"/>
    <n v="1889"/>
    <s v="Chile"/>
    <n v="2.307560639"/>
    <x v="35"/>
    <n v="0"/>
    <s v="Impacto ambiental"/>
    <s v="Pilar 3"/>
    <x v="2"/>
    <b v="0"/>
    <b v="0"/>
  </r>
  <r>
    <s v="Frontera Energy"/>
    <x v="5"/>
    <s v="Privada"/>
    <s v="No"/>
    <s v="Si"/>
    <s v="Si"/>
    <n v="1985"/>
    <s v="Canadá"/>
    <n v="4.250244656"/>
    <x v="35"/>
    <n v="1"/>
    <s v="Impacto ambiental"/>
    <s v="Pilar 3"/>
    <x v="2"/>
    <b v="0"/>
    <b v="0"/>
  </r>
  <r>
    <s v="Gases del Caribe"/>
    <x v="4"/>
    <s v="Privada"/>
    <s v="No"/>
    <s v="Si"/>
    <s v="No"/>
    <n v="1966"/>
    <s v="Colombia"/>
    <n v="2.635568566"/>
    <x v="35"/>
    <n v="0"/>
    <s v="Impacto ambiental"/>
    <s v="Pilar 3"/>
    <x v="2"/>
    <b v="0"/>
    <b v="0"/>
  </r>
  <r>
    <s v="GEB"/>
    <x v="4"/>
    <s v="Mixta"/>
    <s v="No"/>
    <s v="Si"/>
    <s v="Si"/>
    <n v="1896"/>
    <s v="Colombia"/>
    <n v="3.716639484"/>
    <x v="35"/>
    <n v="2"/>
    <s v="Impacto ambiental"/>
    <s v="Pilar 3"/>
    <x v="2"/>
    <b v="0"/>
    <b v="0"/>
  </r>
  <r>
    <s v="General Motors"/>
    <x v="1"/>
    <s v="Pública"/>
    <s v="No"/>
    <s v="Si"/>
    <s v="Si"/>
    <n v="1908"/>
    <s v="Estados Unidos"/>
    <n v="1.212362823"/>
    <x v="35"/>
    <n v="1"/>
    <s v="Impacto ambiental"/>
    <s v="Pilar 3"/>
    <x v="2"/>
    <b v="0"/>
    <b v="0"/>
  </r>
  <r>
    <s v="Geopark"/>
    <x v="5"/>
    <s v="Privada"/>
    <s v="No"/>
    <s v="Si"/>
    <s v="Si"/>
    <n v="2002"/>
    <s v="Chile"/>
    <n v="2.420367108"/>
    <x v="35"/>
    <n v="2"/>
    <s v="Impacto ambiental"/>
    <s v="Pilar 3"/>
    <x v="2"/>
    <b v="0"/>
    <b v="0"/>
  </r>
  <r>
    <s v="Gran Tierra Energy"/>
    <x v="5"/>
    <s v="Privada"/>
    <s v="No"/>
    <s v="Si"/>
    <s v="Si"/>
    <n v="2003"/>
    <s v="Canadá"/>
    <n v="1.321926"/>
    <x v="35"/>
    <n v="1"/>
    <s v="Impacto ambiental"/>
    <s v="Pilar 3"/>
    <x v="2"/>
    <b v="0"/>
    <b v="0"/>
  </r>
  <r>
    <s v="Grupo Bios"/>
    <x v="0"/>
    <s v="Privada"/>
    <s v="No"/>
    <s v="No"/>
    <s v="No"/>
    <n v="1985"/>
    <s v="Colombia"/>
    <n v="0.441609957"/>
    <x v="35"/>
    <n v="0"/>
    <s v="Impacto ambiental"/>
    <s v="Pilar 3"/>
    <x v="2"/>
    <b v="0"/>
    <b v="0"/>
  </r>
  <r>
    <s v="Grupo Diana"/>
    <x v="1"/>
    <s v="Privada"/>
    <s v="Si"/>
    <s v="No"/>
    <s v="No"/>
    <n v="1964"/>
    <s v="Colombia"/>
    <n v="2.485955399"/>
    <x v="35"/>
    <n v="0"/>
    <s v="Impacto ambiental"/>
    <s v="Pilar 3"/>
    <x v="2"/>
    <b v="0"/>
    <b v="0"/>
  </r>
  <r>
    <s v="Haceb"/>
    <x v="1"/>
    <s v="Privada"/>
    <s v="Si"/>
    <s v="No"/>
    <s v="No"/>
    <n v="1940"/>
    <s v="Colombia"/>
    <n v="1.340540112"/>
    <x v="35"/>
    <n v="1"/>
    <s v="Impacto ambiental"/>
    <s v="Pilar 3"/>
    <x v="2"/>
    <b v="0"/>
    <b v="0"/>
  </r>
  <r>
    <s v="Hocol"/>
    <x v="5"/>
    <s v="Privada"/>
    <s v="No"/>
    <s v="No"/>
    <s v="No"/>
    <n v="1956"/>
    <s v="Colombia"/>
    <n v="2.660692144"/>
    <x v="35"/>
    <n v="2"/>
    <s v="Impacto ambiental"/>
    <s v="Pilar 3"/>
    <x v="2"/>
    <b v="0"/>
    <b v="0"/>
  </r>
  <r>
    <s v="INCUBADORA SANTANDER S.A. (Huevos Kikes)"/>
    <x v="0"/>
    <s v="Privada"/>
    <s v="Si"/>
    <s v="No"/>
    <s v="No"/>
    <n v="1962"/>
    <s v="Colombia"/>
    <n v="0.89448845"/>
    <x v="35"/>
    <n v="0"/>
    <s v="Impacto ambiental"/>
    <s v="Pilar 3"/>
    <x v="2"/>
    <b v="0"/>
    <b v="0"/>
  </r>
  <r>
    <s v="ISA"/>
    <x v="4"/>
    <s v="Mixta"/>
    <s v="No"/>
    <s v="Si"/>
    <s v="Si"/>
    <n v="1967"/>
    <s v="Colombia"/>
    <n v="4.130985568"/>
    <x v="35"/>
    <n v="0"/>
    <s v="Impacto ambiental"/>
    <s v="Pilar 3"/>
    <x v="2"/>
    <b v="0"/>
    <b v="0"/>
  </r>
  <r>
    <s v="Isagen"/>
    <x v="4"/>
    <s v="Mixta"/>
    <s v="No"/>
    <s v="No"/>
    <s v="No"/>
    <n v="1995"/>
    <s v="Colombia"/>
    <n v="6.13559916"/>
    <x v="35"/>
    <n v="2"/>
    <s v="Impacto ambiental"/>
    <s v="Pilar 3"/>
    <x v="2"/>
    <b v="0"/>
    <b v="0"/>
  </r>
  <r>
    <s v="ISMOCOL SA"/>
    <x v="2"/>
    <s v="Privada"/>
    <s v="No"/>
    <s v="No"/>
    <s v="Si"/>
    <n v="1989"/>
    <s v="Colombia"/>
    <n v="0.751677383"/>
    <x v="35"/>
    <n v="0"/>
    <s v="Impacto ambiental"/>
    <s v="Pilar 3"/>
    <x v="2"/>
    <b v="0"/>
    <b v="0"/>
  </r>
  <r>
    <s v="Italcol"/>
    <x v="1"/>
    <s v="Privada"/>
    <s v="Si"/>
    <s v="No"/>
    <s v="No"/>
    <n v="1970"/>
    <s v="Colombia"/>
    <n v="3.189145272"/>
    <x v="35"/>
    <n v="0"/>
    <s v="Impacto ambiental"/>
    <s v="Pilar 3"/>
    <x v="2"/>
    <b v="0"/>
    <b v="0"/>
  </r>
  <r>
    <s v="LATAM"/>
    <x v="4"/>
    <s v="Privada"/>
    <s v="No"/>
    <s v="Si"/>
    <s v="Si"/>
    <n v="1929"/>
    <s v="Chile"/>
    <n v="2.328344538"/>
    <x v="35"/>
    <n v="0"/>
    <s v="Impacto ambiental"/>
    <s v="Pilar 3"/>
    <x v="2"/>
    <b v="0"/>
    <b v="0"/>
  </r>
  <r>
    <s v="MARVAL S.A.S."/>
    <x v="2"/>
    <s v="Privada"/>
    <s v="Si"/>
    <s v="No"/>
    <s v="No"/>
    <n v="1976"/>
    <s v="Colombia"/>
    <n v="0.985342945"/>
    <x v="35"/>
    <n v="0"/>
    <s v="Impacto ambiental"/>
    <s v="Pilar 3"/>
    <x v="2"/>
    <b v="0"/>
    <b v="0"/>
  </r>
  <r>
    <s v="Mazda"/>
    <x v="3"/>
    <s v="Privada"/>
    <s v="No"/>
    <s v="Si"/>
    <s v="Si"/>
    <n v="1920"/>
    <s v="Japón"/>
    <n v="1.869141753"/>
    <x v="35"/>
    <n v="1"/>
    <s v="Impacto ambiental"/>
    <s v="Pilar 3"/>
    <x v="2"/>
    <b v="0"/>
    <b v="0"/>
  </r>
  <r>
    <s v="Mercado Libre"/>
    <x v="4"/>
    <s v="Privada"/>
    <s v="No"/>
    <s v="Si"/>
    <s v="Si"/>
    <n v="2009"/>
    <s v="Argentina"/>
    <n v="1.858185367"/>
    <x v="35"/>
    <n v="0"/>
    <s v="Impacto ambiental"/>
    <s v="Pilar 3"/>
    <x v="2"/>
    <b v="0"/>
    <b v="0"/>
  </r>
  <r>
    <s v="Nestle"/>
    <x v="1"/>
    <s v="Mixta"/>
    <s v="No"/>
    <s v="Si"/>
    <s v="Si"/>
    <n v="1866"/>
    <s v="Suiza"/>
    <n v="2.04446981"/>
    <x v="35"/>
    <n v="0"/>
    <s v="Impacto ambiental"/>
    <s v="Pilar 3"/>
    <x v="2"/>
    <b v="0"/>
    <b v="0"/>
  </r>
  <r>
    <s v="Oleoducto Central (Ocensa)"/>
    <x v="4"/>
    <s v="Mixta"/>
    <s v="No"/>
    <s v="No"/>
    <s v="No"/>
    <n v="1994"/>
    <s v="Colombia"/>
    <n v="5.975161078"/>
    <x v="35"/>
    <n v="2"/>
    <s v="Impacto ambiental"/>
    <s v="Pilar 3"/>
    <x v="2"/>
    <b v="0"/>
    <b v="0"/>
  </r>
  <r>
    <s v="Olímpica"/>
    <x v="3"/>
    <s v="Privada"/>
    <s v="Si"/>
    <s v="No"/>
    <s v="No"/>
    <n v="1953"/>
    <s v="Colombia"/>
    <n v="7.129192126"/>
    <x v="35"/>
    <n v="0"/>
    <s v="Impacto ambiental"/>
    <s v="Pilar 3"/>
    <x v="2"/>
    <b v="0"/>
    <b v="0"/>
  </r>
  <r>
    <s v="Pepsico"/>
    <x v="1"/>
    <s v="Pública"/>
    <s v="No"/>
    <s v="Si"/>
    <s v="Si"/>
    <n v="1965"/>
    <s v="Estados Unidos"/>
    <n v="2.097385142"/>
    <x v="35"/>
    <n v="1"/>
    <s v="Impacto ambiental"/>
    <s v="Pilar 3"/>
    <x v="2"/>
    <b v="0"/>
    <b v="0"/>
  </r>
  <r>
    <s v="Petromil"/>
    <x v="3"/>
    <s v="Privada"/>
    <s v="Si"/>
    <s v="No"/>
    <s v="No"/>
    <n v="1989"/>
    <s v="Colombia"/>
    <n v="3.030538337"/>
    <x v="35"/>
    <n v="0"/>
    <s v="Impacto ambiental"/>
    <s v="Pilar 3"/>
    <x v="2"/>
    <b v="0"/>
    <b v="0"/>
  </r>
  <r>
    <s v="POLLOS EL BUCANERO S.A. (Cargill)"/>
    <x v="1"/>
    <s v="Privada"/>
    <s v="No"/>
    <s v="No"/>
    <s v="Si"/>
    <n v="1986"/>
    <s v="Colombia"/>
    <n v="2.273429636"/>
    <x v="35"/>
    <n v="0"/>
    <s v="Impacto ambiental"/>
    <s v="Pilar 3"/>
    <x v="2"/>
    <b v="0"/>
    <b v="0"/>
  </r>
  <r>
    <s v="Postobón"/>
    <x v="1"/>
    <s v="Privada"/>
    <s v="No"/>
    <s v="No"/>
    <s v="No"/>
    <n v="1904"/>
    <s v="Colombia"/>
    <n v="2.846700531"/>
    <x v="35"/>
    <n v="2"/>
    <s v="Impacto ambiental"/>
    <s v="Pilar 3"/>
    <x v="2"/>
    <b v="0"/>
    <b v="0"/>
  </r>
  <r>
    <s v="Pricesmart"/>
    <x v="3"/>
    <s v="Privada"/>
    <s v="No"/>
    <s v="Si"/>
    <s v="Si"/>
    <n v="1993"/>
    <s v="Estados Unidos"/>
    <n v="2.360791615"/>
    <x v="35"/>
    <n v="0"/>
    <s v="Impacto ambiental"/>
    <s v="Pilar 3"/>
    <x v="2"/>
    <b v="0"/>
    <b v="0"/>
  </r>
  <r>
    <s v="Primax"/>
    <x v="3"/>
    <s v="Privada"/>
    <s v="No"/>
    <s v="No"/>
    <s v="Si"/>
    <n v="2005"/>
    <s v="Perú"/>
    <n v="10.521119421"/>
    <x v="35"/>
    <n v="0"/>
    <s v="Impacto ambiental"/>
    <s v="Pilar 3"/>
    <x v="2"/>
    <b v="0"/>
    <b v="0"/>
  </r>
  <r>
    <s v="Productos Familia (Essity)"/>
    <x v="1"/>
    <s v="Privada"/>
    <s v="No"/>
    <s v="No"/>
    <s v="Si"/>
    <n v="1958"/>
    <s v="Colombia"/>
    <n v="2.017259547"/>
    <x v="35"/>
    <n v="2"/>
    <s v="Impacto ambiental"/>
    <s v="Pilar 3"/>
    <x v="2"/>
    <b v="0"/>
    <b v="0"/>
  </r>
  <r>
    <s v="Promigas"/>
    <x v="4"/>
    <s v="Privada"/>
    <s v="No"/>
    <s v="Si"/>
    <s v="No"/>
    <n v="1974"/>
    <s v="Colombia"/>
    <n v="2.27290385"/>
    <x v="35"/>
    <n v="0"/>
    <s v="Impacto ambiental"/>
    <s v="Pilar 3"/>
    <x v="2"/>
    <b v="0"/>
    <b v="0"/>
  </r>
  <r>
    <s v="Rappi"/>
    <x v="4"/>
    <s v="Privada"/>
    <s v="No"/>
    <s v="No"/>
    <s v="Si"/>
    <n v="2015"/>
    <s v="Colombia"/>
    <n v="0.703147014"/>
    <x v="35"/>
    <n v="0"/>
    <s v="Impacto ambiental"/>
    <s v="Pilar 3"/>
    <x v="2"/>
    <b v="0"/>
    <b v="0"/>
  </r>
  <r>
    <s v="Reficar"/>
    <x v="1"/>
    <s v="Mixta"/>
    <s v="No"/>
    <s v="No"/>
    <s v="No"/>
    <n v="1956"/>
    <s v="Colombia"/>
    <n v="25.860914507"/>
    <x v="35"/>
    <n v="1"/>
    <s v="Impacto ambiental"/>
    <s v="Pilar 3"/>
    <x v="2"/>
    <b v="0"/>
    <b v="0"/>
  </r>
  <r>
    <s v="Renault"/>
    <x v="1"/>
    <s v="Mixta"/>
    <s v="No"/>
    <s v="Si"/>
    <s v="Si"/>
    <n v="1898"/>
    <s v="Francia"/>
    <n v="2.426039216"/>
    <x v="35"/>
    <n v="1"/>
    <s v="Impacto ambiental"/>
    <s v="Pilar 3"/>
    <x v="2"/>
    <b v="0"/>
    <b v="0"/>
  </r>
  <r>
    <s v="Riopaila Castilla"/>
    <x v="1"/>
    <s v="Privada"/>
    <s v="No"/>
    <s v="Si"/>
    <s v="No"/>
    <n v="1998"/>
    <s v="Colombia"/>
    <n v="1.697301486"/>
    <x v="35"/>
    <n v="1"/>
    <s v="Impacto ambiental"/>
    <s v="Pilar 3"/>
    <x v="2"/>
    <b v="0"/>
    <b v="0"/>
  </r>
  <r>
    <s v="Samsung"/>
    <x v="3"/>
    <s v="Privada"/>
    <s v="Si"/>
    <s v="Si"/>
    <s v="Si"/>
    <n v="1969"/>
    <s v="Corea del Sur"/>
    <n v="3.188315636"/>
    <x v="35"/>
    <n v="1"/>
    <s v="Impacto ambiental"/>
    <s v="Pilar 3"/>
    <x v="2"/>
    <b v="0"/>
    <b v="0"/>
  </r>
  <r>
    <s v="SierraCol Energy"/>
    <x v="5"/>
    <s v="Privada"/>
    <s v="No"/>
    <s v="No"/>
    <s v="Si"/>
    <n v="2020"/>
    <s v="Islas Caimán / EE.UU"/>
    <n v="1.943851598"/>
    <x v="35"/>
    <n v="1"/>
    <s v="Impacto ambiental"/>
    <s v="Pilar 3"/>
    <x v="2"/>
    <b v="0"/>
    <b v="0"/>
  </r>
  <r>
    <s v="Sodimac (Homecenter)"/>
    <x v="3"/>
    <s v="Privada"/>
    <s v="No"/>
    <s v="No"/>
    <s v="Si"/>
    <n v="1952"/>
    <s v="Chile"/>
    <n v="5.991097107"/>
    <x v="35"/>
    <n v="1"/>
    <s v="Impacto ambiental"/>
    <s v="Pilar 3"/>
    <x v="2"/>
    <b v="0"/>
    <b v="0"/>
  </r>
  <r>
    <s v="Sucafina"/>
    <x v="3"/>
    <s v="Privada"/>
    <s v="Si"/>
    <s v="No"/>
    <s v="Si"/>
    <n v="1977"/>
    <s v="Suiza"/>
    <n v="2.002301595"/>
    <x v="35"/>
    <n v="1"/>
    <s v="Impacto ambiental"/>
    <s v="Pilar 3"/>
    <x v="2"/>
    <b v="0"/>
    <b v="0"/>
  </r>
  <r>
    <s v="Sunshine Bouquet"/>
    <x v="0"/>
    <s v="Privada"/>
    <s v="Si"/>
    <s v="No"/>
    <s v="Si"/>
    <n v="1971"/>
    <s v="Estados Unidos"/>
    <n v="2.156747414"/>
    <x v="35"/>
    <n v="0"/>
    <s v="Impacto ambiental"/>
    <s v="Pilar 3"/>
    <x v="2"/>
    <b v="0"/>
    <b v="0"/>
  </r>
  <r>
    <s v="Suramerica Comercial (Dollar City)"/>
    <x v="3"/>
    <s v="Privada"/>
    <s v="No"/>
    <s v="No"/>
    <s v="Si"/>
    <n v="2009"/>
    <s v="El Salvador"/>
    <n v="2.869448009"/>
    <x v="35"/>
    <n v="0"/>
    <s v="Impacto ambiental"/>
    <s v="Pilar 3"/>
    <x v="2"/>
    <b v="0"/>
    <b v="0"/>
  </r>
  <r>
    <s v="Tecnoquimicas"/>
    <x v="3"/>
    <s v="Privada"/>
    <s v="Si"/>
    <s v="No"/>
    <s v="No"/>
    <n v="1934"/>
    <s v="Colombia"/>
    <n v="3.134365769"/>
    <x v="35"/>
    <n v="0"/>
    <s v="Impacto ambiental"/>
    <s v="Pilar 3"/>
    <x v="2"/>
    <b v="0"/>
    <b v="0"/>
  </r>
  <r>
    <s v="Telefónica"/>
    <x v="4"/>
    <s v="Mixta"/>
    <s v="No"/>
    <s v="Si"/>
    <s v="Si"/>
    <n v="1924"/>
    <s v="España"/>
    <n v="6.672179102"/>
    <x v="35"/>
    <n v="1"/>
    <s v="Impacto ambiental"/>
    <s v="Pilar 3"/>
    <x v="2"/>
    <b v="0"/>
    <b v="0"/>
  </r>
  <r>
    <s v="Teleperformance"/>
    <x v="4"/>
    <s v="Privada"/>
    <s v="No"/>
    <s v="Si"/>
    <s v="Si"/>
    <n v="1910"/>
    <s v="Francia"/>
    <n v="2.655177809"/>
    <x v="35"/>
    <n v="0"/>
    <s v="Impacto ambiental"/>
    <s v="Pilar 3"/>
    <x v="2"/>
    <b v="0"/>
    <b v="0"/>
  </r>
  <r>
    <s v="Terpel"/>
    <x v="3"/>
    <s v="Privada"/>
    <s v="No"/>
    <s v="Si"/>
    <s v="Si"/>
    <n v="1968"/>
    <s v="Colombia"/>
    <n v="24.752011682"/>
    <x v="35"/>
    <n v="1"/>
    <s v="Impacto ambiental"/>
    <s v="Pilar 3"/>
    <x v="2"/>
    <b v="0"/>
    <b v="0"/>
  </r>
  <r>
    <s v="Tigo"/>
    <x v="4"/>
    <s v="Mixta"/>
    <s v="No"/>
    <s v="Si"/>
    <s v="Si"/>
    <n v="1979"/>
    <s v="Suecia"/>
    <n v="2.956157691"/>
    <x v="35"/>
    <n v="0"/>
    <s v="Impacto ambiental"/>
    <s v="Pilar 3"/>
    <x v="2"/>
    <b v="0"/>
    <b v="0"/>
  </r>
  <r>
    <s v="Toyota"/>
    <x v="3"/>
    <s v="Privada"/>
    <s v="No"/>
    <s v="Si"/>
    <s v="Si"/>
    <n v="1937"/>
    <s v="Japón"/>
    <n v="4.02823039"/>
    <x v="35"/>
    <n v="0"/>
    <s v="Impacto ambiental"/>
    <s v="Pilar 3"/>
    <x v="2"/>
    <b v="0"/>
    <b v="0"/>
  </r>
  <r>
    <s v="Trafigura (Petroleum)"/>
    <x v="3"/>
    <s v="Privada"/>
    <s v="No"/>
    <s v="No"/>
    <s v="Si"/>
    <n v="1993"/>
    <s v="Suiza"/>
    <n v="4.87042346"/>
    <x v="35"/>
    <n v="1"/>
    <s v="Impacto ambiental"/>
    <s v="Pilar 3"/>
    <x v="2"/>
    <b v="0"/>
    <b v="0"/>
  </r>
  <r>
    <s v="Uniban"/>
    <x v="3"/>
    <s v="Privada"/>
    <s v="No"/>
    <s v="No"/>
    <s v="No"/>
    <n v="1966"/>
    <s v="Colombia"/>
    <n v="2.046166138"/>
    <x v="35"/>
    <n v="0"/>
    <s v="Impacto ambiental"/>
    <s v="Pilar 3"/>
    <x v="2"/>
    <b v="0"/>
    <b v="0"/>
  </r>
  <r>
    <s v="Unilever"/>
    <x v="3"/>
    <s v="Privada"/>
    <s v="No"/>
    <s v="Si"/>
    <s v="Si"/>
    <n v="1929"/>
    <s v="Reino Unido y Países Bajos"/>
    <n v="1.928223518"/>
    <x v="35"/>
    <n v="0"/>
    <s v="Impacto ambiental"/>
    <s v="Pilar 3"/>
    <x v="2"/>
    <b v="0"/>
    <b v="0"/>
  </r>
  <r>
    <s v="Vanti"/>
    <x v="4"/>
    <s v="Privada"/>
    <s v="No"/>
    <s v="No"/>
    <s v="No"/>
    <n v="1987"/>
    <s v="Colombia"/>
    <n v="0"/>
    <x v="35"/>
    <n v="0"/>
    <s v="Impacto ambiental"/>
    <s v="Pilar 3"/>
    <x v="2"/>
    <b v="0"/>
    <b v="0"/>
  </r>
  <r>
    <s v="Verano energy"/>
    <x v="5"/>
    <s v="Privada"/>
    <s v="No"/>
    <s v="No"/>
    <s v="Si"/>
    <n v="2016"/>
    <s v="Canadá"/>
    <n v="5.483318686"/>
    <x v="35"/>
    <n v="0"/>
    <s v="Impacto ambiental"/>
    <s v="Pilar 3"/>
    <x v="2"/>
    <b v="0"/>
    <b v="0"/>
  </r>
  <r>
    <s v="Yamaha"/>
    <x v="1"/>
    <s v="Privada"/>
    <s v="No"/>
    <s v="Si"/>
    <s v="Si"/>
    <n v="1955"/>
    <s v="Japón"/>
    <n v="1.831377694"/>
    <x v="35"/>
    <n v="0"/>
    <s v="Impacto ambiental"/>
    <s v="Pilar 3"/>
    <x v="2"/>
    <b v="0"/>
    <b v="0"/>
  </r>
  <r>
    <s v="YARA COLOMBIA S.A."/>
    <x v="1"/>
    <s v="Privada"/>
    <s v="No"/>
    <s v="No"/>
    <s v="Si"/>
    <n v="1993"/>
    <s v="Noruega"/>
    <n v="1.765339992"/>
    <x v="35"/>
    <s v="Si"/>
    <s v="Impacto ambiental"/>
    <s v="Pilar 3"/>
    <x v="2"/>
    <b v="0"/>
    <b v="0"/>
  </r>
  <r>
    <s v="Aliar"/>
    <x v="0"/>
    <s v="Privada"/>
    <s v="No"/>
    <s v="No"/>
    <s v="No"/>
    <n v="2007"/>
    <s v="Colombia"/>
    <n v="0.978022115"/>
    <x v="36"/>
    <n v="0"/>
    <s v="Impacto económico y gobernanza"/>
    <s v="Pilar 6"/>
    <x v="2"/>
    <b v="0"/>
    <b v="0"/>
  </r>
  <r>
    <s v="Alimentos Carnicos (Grupo Nutresa)"/>
    <x v="1"/>
    <s v="Privada"/>
    <s v="No"/>
    <s v="Si"/>
    <s v="Si"/>
    <n v="1920"/>
    <s v="Colombia"/>
    <n v="2.844632077"/>
    <x v="36"/>
    <n v="1"/>
    <s v="Impacto económico y gobernanza"/>
    <s v="Pilar 6"/>
    <x v="2"/>
    <b v="0"/>
    <b v="0"/>
  </r>
  <r>
    <s v="Alpina"/>
    <x v="1"/>
    <s v="Privada"/>
    <s v="No"/>
    <s v="No"/>
    <s v="Si"/>
    <n v="1945"/>
    <s v="Colombia"/>
    <n v="2.176461396"/>
    <x v="36"/>
    <s v="No informa "/>
    <s v="Impacto económico y gobernanza"/>
    <s v="Pilar 6"/>
    <x v="2"/>
    <b v="0"/>
    <b v="0"/>
  </r>
  <r>
    <s v="Amarilo"/>
    <x v="2"/>
    <s v="Privada"/>
    <s v="Si"/>
    <s v="No"/>
    <s v="No"/>
    <n v="1993"/>
    <s v="Colombia"/>
    <n v="2.186301194"/>
    <x v="36"/>
    <n v="0"/>
    <s v="Impacto económico y gobernanza"/>
    <s v="Pilar 6"/>
    <x v="2"/>
    <b v="0"/>
    <b v="0"/>
  </r>
  <r>
    <s v="ARA"/>
    <x v="3"/>
    <s v="Privada"/>
    <s v="No"/>
    <s v="No"/>
    <s v="Si"/>
    <n v="2012"/>
    <s v="Colombia"/>
    <n v="13.831182682"/>
    <x v="36"/>
    <n v="0"/>
    <s v="Impacto económico y gobernanza"/>
    <s v="Pilar 6"/>
    <x v="2"/>
    <b v="0"/>
    <b v="0"/>
  </r>
  <r>
    <s v="ARQUITECTURA Y CONCRETO"/>
    <x v="2"/>
    <s v="Privada"/>
    <s v="Si"/>
    <s v="No"/>
    <s v="No"/>
    <n v="1990"/>
    <s v="Colombia"/>
    <n v="0.771428692"/>
    <x v="36"/>
    <n v="0"/>
    <s v="Impacto económico y gobernanza"/>
    <s v="Pilar 6"/>
    <x v="2"/>
    <b v="0"/>
    <b v="0"/>
  </r>
  <r>
    <s v="AUTOPISTA RIO MAGDALENA SAS"/>
    <x v="2"/>
    <s v="Privada"/>
    <s v="No"/>
    <s v="No"/>
    <s v="No"/>
    <n v="2014"/>
    <s v="Colombia"/>
    <n v="1.314259836"/>
    <x v="36"/>
    <n v="0"/>
    <s v="Impacto económico y gobernanza"/>
    <s v="Pilar 6"/>
    <x v="2"/>
    <b v="0"/>
    <b v="0"/>
  </r>
  <r>
    <s v="Avianca"/>
    <x v="4"/>
    <s v="Privada"/>
    <s v="No"/>
    <s v="No"/>
    <s v="Si"/>
    <n v="1919"/>
    <s v="Colombia"/>
    <n v="15.106042448"/>
    <x v="36"/>
    <s v="No informa "/>
    <s v="Impacto económico y gobernanza"/>
    <s v="Pilar 6"/>
    <x v="2"/>
    <b v="0"/>
    <b v="0"/>
  </r>
  <r>
    <s v="AVICOLA EL MADROÑO SA"/>
    <x v="0"/>
    <s v="Privada"/>
    <s v="No"/>
    <s v="No"/>
    <s v="No"/>
    <n v="1987"/>
    <s v="Colombia"/>
    <n v="0.711210393"/>
    <x v="36"/>
    <n v="0"/>
    <s v="Impacto económico y gobernanza"/>
    <s v="Pilar 6"/>
    <x v="2"/>
    <b v="0"/>
    <b v="0"/>
  </r>
  <r>
    <s v="AVSA"/>
    <x v="0"/>
    <s v="Privada"/>
    <s v="Si"/>
    <s v="No"/>
    <s v="No"/>
    <n v="1969"/>
    <s v="Colombia"/>
    <n v="2.423164353"/>
    <x v="36"/>
    <s v="No informa"/>
    <s v="Impacto económico y gobernanza"/>
    <s v="Pilar 6"/>
    <x v="2"/>
    <b v="0"/>
    <b v="0"/>
  </r>
  <r>
    <s v="Banco de Bogotá"/>
    <x v="4"/>
    <s v="Privada"/>
    <s v="No"/>
    <s v="Si"/>
    <s v="No"/>
    <n v="1870"/>
    <s v="Colombia"/>
    <n v="0"/>
    <x v="36"/>
    <n v="1"/>
    <s v="Impacto económico y gobernanza"/>
    <s v="Pilar 6"/>
    <x v="2"/>
    <b v="0"/>
    <b v="0"/>
  </r>
  <r>
    <s v="Bancolombia"/>
    <x v="4"/>
    <s v="Privada"/>
    <s v="No"/>
    <s v="Si"/>
    <s v="Si"/>
    <n v="1875"/>
    <s v="Colombia"/>
    <n v="0"/>
    <x v="36"/>
    <n v="2"/>
    <s v="Impacto económico y gobernanza"/>
    <s v="Pilar 6"/>
    <x v="2"/>
    <b v="0"/>
    <b v="0"/>
  </r>
  <r>
    <s v="Bavaria (Kopps)"/>
    <x v="1"/>
    <s v="Privada"/>
    <s v="No"/>
    <s v="No"/>
    <s v="Si"/>
    <n v="1889"/>
    <s v="Colombia"/>
    <n v="8.615774351"/>
    <x v="36"/>
    <s v="No informa "/>
    <s v="Impacto económico y gobernanza"/>
    <s v="Pilar 6"/>
    <x v="2"/>
    <b v="0"/>
    <b v="0"/>
  </r>
  <r>
    <s v="BEL STAR S.A."/>
    <x v="1"/>
    <s v="Privada"/>
    <s v="No"/>
    <s v="No"/>
    <s v="Si"/>
    <n v="2000"/>
    <s v="Colombia"/>
    <n v="1.8730508"/>
    <x v="36"/>
    <s v="No informa "/>
    <s v="Impacto económico y gobernanza"/>
    <s v="Pilar 6"/>
    <x v="2"/>
    <b v="0"/>
    <b v="0"/>
  </r>
  <r>
    <s v="Biomax"/>
    <x v="3"/>
    <s v="Privada"/>
    <s v="No"/>
    <s v="No"/>
    <s v="No"/>
    <n v="2004"/>
    <s v="Colombia"/>
    <n v="4.512550305"/>
    <x v="36"/>
    <n v="0"/>
    <s v="Impacto económico y gobernanza"/>
    <s v="Pilar 6"/>
    <x v="2"/>
    <b v="0"/>
    <b v="0"/>
  </r>
  <r>
    <s v="C.I Prodeco"/>
    <x v="5"/>
    <s v="Privada"/>
    <s v="No"/>
    <s v="No"/>
    <s v="Si"/>
    <n v="1990"/>
    <s v="Suiza"/>
    <n v="0.895022779"/>
    <x v="36"/>
    <s v="No informa"/>
    <s v="Impacto económico y gobernanza"/>
    <s v="Pilar 6"/>
    <x v="2"/>
    <b v="0"/>
    <b v="0"/>
  </r>
  <r>
    <s v="CARTON DE COLOMBIA S.A. (Smurfit Kappa)"/>
    <x v="1"/>
    <s v="Privada"/>
    <s v="No"/>
    <s v="No"/>
    <s v="Si"/>
    <n v="1944"/>
    <s v="Colombia"/>
    <n v="1.778557861"/>
    <x v="36"/>
    <n v="1"/>
    <s v="Impacto económico y gobernanza"/>
    <s v="Pilar 6"/>
    <x v="2"/>
    <b v="0"/>
    <b v="0"/>
  </r>
  <r>
    <s v="Celsia"/>
    <x v="4"/>
    <s v="Privada"/>
    <s v="No"/>
    <s v="Si"/>
    <s v="Si"/>
    <n v="2001"/>
    <s v="Colombia"/>
    <n v="6.547567046"/>
    <x v="36"/>
    <n v="2"/>
    <s v="Impacto económico y gobernanza"/>
    <s v="Pilar 6"/>
    <x v="2"/>
    <b v="0"/>
    <b v="0"/>
  </r>
  <r>
    <s v="Cementos Argos"/>
    <x v="1"/>
    <s v="Privada"/>
    <s v="No"/>
    <s v="Si"/>
    <s v="Si"/>
    <n v="1934"/>
    <s v="Colombia"/>
    <n v="1.84479215"/>
    <x v="36"/>
    <n v="2"/>
    <s v="Impacto económico y gobernanza"/>
    <s v="Pilar 6"/>
    <x v="2"/>
    <b v="0"/>
    <b v="0"/>
  </r>
  <r>
    <s v="Cencosud"/>
    <x v="3"/>
    <s v="Privada"/>
    <s v="Si"/>
    <s v="Si"/>
    <s v="Si"/>
    <n v="1960"/>
    <s v="Chile"/>
    <n v="4.212866602"/>
    <x v="36"/>
    <n v="1"/>
    <s v="Impacto económico y gobernanza"/>
    <s v="Pilar 6"/>
    <x v="2"/>
    <b v="0"/>
    <b v="0"/>
  </r>
  <r>
    <s v="Cenit"/>
    <x v="4"/>
    <s v="Mixta"/>
    <s v="No"/>
    <s v="No"/>
    <s v="No"/>
    <n v="2012"/>
    <s v="Colombia"/>
    <n v="9.97773624"/>
    <x v="36"/>
    <n v="0"/>
    <s v="Impacto económico y gobernanza"/>
    <s v="Pilar 6"/>
    <x v="2"/>
    <b v="0"/>
    <b v="0"/>
  </r>
  <r>
    <s v="Cerrejón"/>
    <x v="5"/>
    <s v="Privada"/>
    <s v="No"/>
    <s v="No"/>
    <s v="Si"/>
    <n v="1976"/>
    <s v="Reino Unido / Suiza"/>
    <n v="6.047102083"/>
    <x v="36"/>
    <n v="0"/>
    <s v="Impacto económico y gobernanza"/>
    <s v="Pilar 6"/>
    <x v="2"/>
    <b v="0"/>
    <b v="0"/>
  </r>
  <r>
    <s v="Chevron"/>
    <x v="3"/>
    <s v="Privada"/>
    <s v="No"/>
    <s v="No"/>
    <s v="Si"/>
    <n v="1879"/>
    <s v="Estados Unidos"/>
    <n v="5.868986"/>
    <x v="36"/>
    <n v="2"/>
    <s v="Impacto económico y gobernanza"/>
    <s v="Pilar 6"/>
    <x v="2"/>
    <b v="0"/>
    <b v="0"/>
  </r>
  <r>
    <s v="CI Eslop"/>
    <x v="3"/>
    <s v="Privada"/>
    <s v="Si"/>
    <s v="No"/>
    <s v="No"/>
    <n v="1997"/>
    <s v="Colombia"/>
    <n v="1.976640973"/>
    <x v="36"/>
    <n v="0"/>
    <s v="Impacto económico y gobernanza"/>
    <s v="Pilar 6"/>
    <x v="2"/>
    <b v="0"/>
    <b v="0"/>
  </r>
  <r>
    <s v="Claro"/>
    <x v="4"/>
    <s v="Privada"/>
    <s v="No"/>
    <s v="No"/>
    <s v="Si"/>
    <n v="2003"/>
    <s v="Brasil"/>
    <n v="15.602099799"/>
    <x v="36"/>
    <n v="2"/>
    <s v="Impacto económico y gobernanza"/>
    <s v="Pilar 6"/>
    <x v="2"/>
    <b v="0"/>
    <b v="0"/>
  </r>
  <r>
    <s v="Coca Cola- Femsa"/>
    <x v="1"/>
    <s v="Mixta"/>
    <s v="No"/>
    <s v="Si"/>
    <s v="Si"/>
    <n v="1991"/>
    <s v="México"/>
    <n v="5.161404728"/>
    <x v="36"/>
    <n v="2"/>
    <s v="Impacto económico y gobernanza"/>
    <s v="Pilar 6"/>
    <x v="2"/>
    <b v="0"/>
    <b v="0"/>
  </r>
  <r>
    <s v="Colgate"/>
    <x v="1"/>
    <s v="Privada"/>
    <s v="No"/>
    <s v="Si"/>
    <s v="Si"/>
    <n v="1806"/>
    <s v="Estados Unidos"/>
    <n v="2.382092359"/>
    <x v="36"/>
    <n v="0"/>
    <s v="Impacto económico y gobernanza"/>
    <s v="Pilar 6"/>
    <x v="2"/>
    <b v="0"/>
    <b v="0"/>
  </r>
  <r>
    <s v="Colombina"/>
    <x v="1"/>
    <s v="Privada"/>
    <s v="Si"/>
    <s v="Si"/>
    <s v="Si"/>
    <n v="1932"/>
    <s v="Colombia"/>
    <n v="2.192826677"/>
    <x v="36"/>
    <n v="2"/>
    <s v="Impacto económico y gobernanza"/>
    <s v="Pilar 6"/>
    <x v="2"/>
    <b v="0"/>
    <b v="0"/>
  </r>
  <r>
    <s v="Compañía Nacional de Chocolates"/>
    <x v="1"/>
    <s v="Privada"/>
    <s v="No"/>
    <s v="No"/>
    <s v="No"/>
    <n v="1920"/>
    <s v="Colombia"/>
    <n v="1.94339097"/>
    <x v="36"/>
    <s v="No informa "/>
    <s v="Impacto económico y gobernanza"/>
    <s v="Pilar 6"/>
    <x v="2"/>
    <b v="0"/>
    <b v="0"/>
  </r>
  <r>
    <s v="CONCESIONARIA VIAL UNIÓN DEL SUR SAS"/>
    <x v="2"/>
    <s v="Privada"/>
    <s v="No"/>
    <s v="No"/>
    <s v="No"/>
    <n v="2015"/>
    <s v="Colombia"/>
    <n v="0.767621421"/>
    <x v="36"/>
    <n v="0"/>
    <s v="Impacto económico y gobernanza"/>
    <s v="Pilar 6"/>
    <x v="2"/>
    <b v="0"/>
    <b v="0"/>
  </r>
  <r>
    <s v="Conconcreto"/>
    <x v="2"/>
    <s v="Privada"/>
    <s v="No"/>
    <s v="Si"/>
    <s v="Si"/>
    <n v="1961"/>
    <s v="Colombia"/>
    <n v="0.498844856"/>
    <x v="36"/>
    <s v="No informa"/>
    <s v="Impacto económico y gobernanza"/>
    <s v="Pilar 6"/>
    <x v="2"/>
    <b v="0"/>
    <b v="0"/>
  </r>
  <r>
    <s v="CONSTRUCCIONES EL CONDOR S.A"/>
    <x v="2"/>
    <s v="Privada"/>
    <s v="No"/>
    <s v="Si"/>
    <s v="Si"/>
    <n v="1979"/>
    <s v="Colombia"/>
    <n v="1.189537155"/>
    <x v="36"/>
    <n v="1"/>
    <s v="Impacto económico y gobernanza"/>
    <s v="Pilar 6"/>
    <x v="2"/>
    <b v="0"/>
    <b v="0"/>
  </r>
  <r>
    <s v="CONSTRUCTORA CAPITAL BOGOTA SAS"/>
    <x v="2"/>
    <s v="Privada"/>
    <s v="Si"/>
    <s v="No"/>
    <s v="No"/>
    <n v="2008"/>
    <s v="Colombia"/>
    <n v="1.313282542"/>
    <x v="36"/>
    <s v="No informa"/>
    <s v="Impacto económico y gobernanza"/>
    <s v="Pilar 6"/>
    <x v="2"/>
    <b v="0"/>
    <b v="0"/>
  </r>
  <r>
    <s v="CONSTRUCTORA COLPATRIA  SAS"/>
    <x v="2"/>
    <s v="Privada"/>
    <s v="No"/>
    <s v="No"/>
    <s v="No"/>
    <n v="1977"/>
    <s v="Colombia"/>
    <n v="0.746126685"/>
    <x v="36"/>
    <s v="No informa"/>
    <s v="Impacto económico y gobernanza"/>
    <s v="Pilar 6"/>
    <x v="2"/>
    <b v="0"/>
    <b v="0"/>
  </r>
  <r>
    <s v="Corbeta"/>
    <x v="3"/>
    <s v="Privada"/>
    <s v="Si"/>
    <s v="No"/>
    <s v="No"/>
    <n v="1938"/>
    <s v="Colombia"/>
    <n v="11.88773162"/>
    <x v="36"/>
    <n v="0"/>
    <s v="Impacto económico y gobernanza"/>
    <s v="Pilar 6"/>
    <x v="2"/>
    <b v="0"/>
    <b v="0"/>
  </r>
  <r>
    <s v="Cruz Verde"/>
    <x v="3"/>
    <s v="Privada"/>
    <s v="No"/>
    <s v="No"/>
    <s v="Si"/>
    <n v="1984"/>
    <s v="Chile"/>
    <n v="5.511646479"/>
    <x v="36"/>
    <n v="0"/>
    <s v="Impacto económico y gobernanza"/>
    <s v="Pilar 6"/>
    <x v="2"/>
    <b v="0"/>
    <b v="0"/>
  </r>
  <r>
    <s v="D1"/>
    <x v="3"/>
    <s v="Privada"/>
    <s v="Si"/>
    <s v="No"/>
    <s v="No"/>
    <n v="2009"/>
    <s v="Colombia"/>
    <n v="19.439396106"/>
    <x v="36"/>
    <n v="0"/>
    <s v="Impacto económico y gobernanza"/>
    <s v="Pilar 6"/>
    <x v="2"/>
    <b v="0"/>
    <b v="0"/>
  </r>
  <r>
    <s v="Davivienda"/>
    <x v="4"/>
    <s v="Privada"/>
    <s v="No"/>
    <s v="Si"/>
    <s v="No"/>
    <n v="1972"/>
    <s v="Colombia"/>
    <n v="0"/>
    <x v="36"/>
    <n v="2"/>
    <s v="Impacto económico y gobernanza"/>
    <s v="Pilar 6"/>
    <x v="2"/>
    <b v="0"/>
    <b v="0"/>
  </r>
  <r>
    <s v="Distracom"/>
    <x v="3"/>
    <s v="Privada"/>
    <s v="Si"/>
    <s v="No"/>
    <s v="No"/>
    <n v="1997"/>
    <s v="Colombia"/>
    <n v="3.874476933"/>
    <x v="36"/>
    <n v="0"/>
    <s v="Impacto económico y gobernanza"/>
    <s v="Pilar 6"/>
    <x v="2"/>
    <b v="0"/>
    <b v="0"/>
  </r>
  <r>
    <s v="Drummond"/>
    <x v="5"/>
    <s v="Privada"/>
    <s v="Si"/>
    <s v="No"/>
    <s v="Si"/>
    <n v="1935"/>
    <s v="Estados Unidos"/>
    <n v="11.495989482"/>
    <x v="36"/>
    <n v="0"/>
    <s v="Impacto económico y gobernanza"/>
    <s v="Pilar 6"/>
    <x v="2"/>
    <b v="0"/>
    <b v="0"/>
  </r>
  <r>
    <s v="Ecopetrol"/>
    <x v="5"/>
    <s v="Mixta"/>
    <s v="No"/>
    <s v="Si"/>
    <s v="Si"/>
    <n v="1951"/>
    <s v="Colombia"/>
    <n v="113.923310323"/>
    <x v="36"/>
    <n v="2"/>
    <s v="Impacto económico y gobernanza"/>
    <s v="Pilar 6"/>
    <x v="2"/>
    <b v="0"/>
    <b v="0"/>
  </r>
  <r>
    <s v="Emgesa"/>
    <x v="4"/>
    <s v="Mixta"/>
    <s v="No"/>
    <s v="No"/>
    <s v="Si"/>
    <n v="1997"/>
    <s v="Colombia"/>
    <n v="15.780332546"/>
    <x v="36"/>
    <s v="No informa "/>
    <s v="Impacto económico y gobernanza"/>
    <s v="Pilar 6"/>
    <x v="2"/>
    <b v="0"/>
    <b v="0"/>
  </r>
  <r>
    <s v="EPM"/>
    <x v="4"/>
    <s v="Pública"/>
    <s v="No"/>
    <s v="No"/>
    <s v="Si"/>
    <n v="1955"/>
    <s v="Colombia"/>
    <n v="20.57447718"/>
    <x v="36"/>
    <n v="2"/>
    <s v="Impacto económico y gobernanza"/>
    <s v="Pilar 6"/>
    <x v="2"/>
    <b v="0"/>
    <b v="0"/>
  </r>
  <r>
    <s v="ES Windows"/>
    <x v="1"/>
    <s v="Privada"/>
    <s v="No"/>
    <s v="No"/>
    <s v="Si"/>
    <n v="1985"/>
    <s v="Estados Unidos"/>
    <n v="2.624920215"/>
    <x v="36"/>
    <n v="2"/>
    <s v="Impacto económico y gobernanza"/>
    <s v="Pilar 6"/>
    <x v="2"/>
    <b v="0"/>
    <b v="0"/>
  </r>
  <r>
    <s v="Esenttia"/>
    <x v="1"/>
    <s v="Mixta"/>
    <s v="No"/>
    <s v="No"/>
    <s v="No"/>
    <n v="1990"/>
    <s v="Colombia"/>
    <n v="2.311463709"/>
    <x v="36"/>
    <n v="0"/>
    <s v="Impacto económico y gobernanza"/>
    <s v="Pilar 6"/>
    <x v="2"/>
    <b v="0"/>
    <b v="0"/>
  </r>
  <r>
    <s v="Éxito"/>
    <x v="3"/>
    <s v="Privada"/>
    <s v="No"/>
    <s v="No"/>
    <s v="Si"/>
    <n v="1949"/>
    <s v="Colombia"/>
    <n v="16.077688645"/>
    <x v="36"/>
    <n v="1"/>
    <s v="Impacto económico y gobernanza"/>
    <s v="Pilar 6"/>
    <x v="2"/>
    <b v="0"/>
    <b v="0"/>
  </r>
  <r>
    <s v="Falabella"/>
    <x v="3"/>
    <s v="Privada"/>
    <s v="Si"/>
    <s v="Si"/>
    <s v="Si"/>
    <n v="1889"/>
    <s v="Chile"/>
    <n v="2.307560639"/>
    <x v="36"/>
    <n v="1"/>
    <s v="Impacto económico y gobernanza"/>
    <s v="Pilar 6"/>
    <x v="2"/>
    <b v="0"/>
    <b v="0"/>
  </r>
  <r>
    <s v="Frontera Energy"/>
    <x v="5"/>
    <s v="Privada"/>
    <s v="No"/>
    <s v="Si"/>
    <s v="Si"/>
    <n v="1985"/>
    <s v="Canadá"/>
    <n v="4.250244656"/>
    <x v="36"/>
    <n v="2"/>
    <s v="Impacto económico y gobernanza"/>
    <s v="Pilar 6"/>
    <x v="2"/>
    <b v="0"/>
    <b v="0"/>
  </r>
  <r>
    <s v="Gases del Caribe"/>
    <x v="4"/>
    <s v="Privada"/>
    <s v="No"/>
    <s v="Si"/>
    <s v="No"/>
    <n v="1966"/>
    <s v="Colombia"/>
    <n v="2.635568566"/>
    <x v="36"/>
    <n v="0"/>
    <s v="Impacto económico y gobernanza"/>
    <s v="Pilar 6"/>
    <x v="2"/>
    <b v="0"/>
    <b v="0"/>
  </r>
  <r>
    <s v="GEB"/>
    <x v="4"/>
    <s v="Mixta"/>
    <s v="No"/>
    <s v="Si"/>
    <s v="Si"/>
    <n v="1896"/>
    <s v="Colombia"/>
    <n v="3.716639484"/>
    <x v="36"/>
    <n v="2"/>
    <s v="Impacto económico y gobernanza"/>
    <s v="Pilar 6"/>
    <x v="2"/>
    <b v="0"/>
    <b v="0"/>
  </r>
  <r>
    <s v="General Motors"/>
    <x v="1"/>
    <s v="Pública"/>
    <s v="No"/>
    <s v="Si"/>
    <s v="Si"/>
    <n v="1908"/>
    <s v="Estados Unidos"/>
    <n v="1.212362823"/>
    <x v="36"/>
    <n v="1"/>
    <s v="Impacto económico y gobernanza"/>
    <s v="Pilar 6"/>
    <x v="2"/>
    <b v="0"/>
    <b v="0"/>
  </r>
  <r>
    <s v="Geopark"/>
    <x v="5"/>
    <s v="Privada"/>
    <s v="No"/>
    <s v="Si"/>
    <s v="Si"/>
    <n v="2002"/>
    <s v="Chile"/>
    <n v="2.420367108"/>
    <x v="36"/>
    <n v="2"/>
    <s v="Impacto económico y gobernanza"/>
    <s v="Pilar 6"/>
    <x v="2"/>
    <b v="0"/>
    <b v="0"/>
  </r>
  <r>
    <s v="Gran Tierra Energy"/>
    <x v="5"/>
    <s v="Privada"/>
    <s v="No"/>
    <s v="Si"/>
    <s v="Si"/>
    <n v="2003"/>
    <s v="Canadá"/>
    <n v="1.321926"/>
    <x v="36"/>
    <n v="2"/>
    <s v="Impacto económico y gobernanza"/>
    <s v="Pilar 6"/>
    <x v="2"/>
    <b v="0"/>
    <b v="0"/>
  </r>
  <r>
    <s v="Grupo Bios"/>
    <x v="0"/>
    <s v="Privada"/>
    <s v="No"/>
    <s v="No"/>
    <s v="No"/>
    <n v="1985"/>
    <s v="Colombia"/>
    <n v="0.441609957"/>
    <x v="36"/>
    <n v="0"/>
    <s v="Impacto económico y gobernanza"/>
    <s v="Pilar 6"/>
    <x v="2"/>
    <b v="0"/>
    <b v="0"/>
  </r>
  <r>
    <s v="Grupo Diana"/>
    <x v="1"/>
    <s v="Privada"/>
    <s v="Si"/>
    <s v="No"/>
    <s v="No"/>
    <n v="1964"/>
    <s v="Colombia"/>
    <n v="2.485955399"/>
    <x v="36"/>
    <n v="0"/>
    <s v="Impacto económico y gobernanza"/>
    <s v="Pilar 6"/>
    <x v="2"/>
    <b v="0"/>
    <b v="0"/>
  </r>
  <r>
    <s v="Haceb"/>
    <x v="1"/>
    <s v="Privada"/>
    <s v="Si"/>
    <s v="No"/>
    <s v="No"/>
    <n v="1940"/>
    <s v="Colombia"/>
    <n v="1.340540112"/>
    <x v="36"/>
    <n v="2"/>
    <s v="Impacto económico y gobernanza"/>
    <s v="Pilar 6"/>
    <x v="2"/>
    <b v="0"/>
    <b v="0"/>
  </r>
  <r>
    <s v="Hocol"/>
    <x v="5"/>
    <s v="Privada"/>
    <s v="No"/>
    <s v="No"/>
    <s v="No"/>
    <n v="1956"/>
    <s v="Colombia"/>
    <n v="2.660692144"/>
    <x v="36"/>
    <n v="0"/>
    <s v="Impacto económico y gobernanza"/>
    <s v="Pilar 6"/>
    <x v="2"/>
    <b v="0"/>
    <b v="0"/>
  </r>
  <r>
    <s v="INCUBADORA SANTANDER S.A. (Huevos Kikes)"/>
    <x v="0"/>
    <s v="Privada"/>
    <s v="Si"/>
    <s v="No"/>
    <s v="No"/>
    <n v="1962"/>
    <s v="Colombia"/>
    <n v="0.89448845"/>
    <x v="36"/>
    <n v="0"/>
    <s v="Impacto económico y gobernanza"/>
    <s v="Pilar 6"/>
    <x v="2"/>
    <b v="0"/>
    <b v="0"/>
  </r>
  <r>
    <s v="ISA"/>
    <x v="4"/>
    <s v="Mixta"/>
    <s v="No"/>
    <s v="Si"/>
    <s v="Si"/>
    <n v="1967"/>
    <s v="Colombia"/>
    <n v="4.130985568"/>
    <x v="36"/>
    <n v="2"/>
    <s v="Impacto económico y gobernanza"/>
    <s v="Pilar 6"/>
    <x v="2"/>
    <b v="0"/>
    <b v="0"/>
  </r>
  <r>
    <s v="Isagen"/>
    <x v="4"/>
    <s v="Mixta"/>
    <s v="No"/>
    <s v="No"/>
    <s v="No"/>
    <n v="1995"/>
    <s v="Colombia"/>
    <n v="6.13559916"/>
    <x v="36"/>
    <n v="1"/>
    <s v="Impacto económico y gobernanza"/>
    <s v="Pilar 6"/>
    <x v="2"/>
    <b v="0"/>
    <b v="0"/>
  </r>
  <r>
    <s v="ISMOCOL SA"/>
    <x v="2"/>
    <s v="Privada"/>
    <s v="No"/>
    <s v="No"/>
    <s v="Si"/>
    <n v="1989"/>
    <s v="Colombia"/>
    <n v="0.751677383"/>
    <x v="36"/>
    <n v="0"/>
    <s v="Impacto económico y gobernanza"/>
    <s v="Pilar 6"/>
    <x v="2"/>
    <b v="0"/>
    <b v="0"/>
  </r>
  <r>
    <s v="Italcol"/>
    <x v="1"/>
    <s v="Privada"/>
    <s v="Si"/>
    <s v="No"/>
    <s v="No"/>
    <n v="1970"/>
    <s v="Colombia"/>
    <n v="3.189145272"/>
    <x v="36"/>
    <n v="0"/>
    <s v="Impacto económico y gobernanza"/>
    <s v="Pilar 6"/>
    <x v="2"/>
    <b v="0"/>
    <b v="0"/>
  </r>
  <r>
    <s v="LATAM"/>
    <x v="4"/>
    <s v="Privada"/>
    <s v="No"/>
    <s v="Si"/>
    <s v="Si"/>
    <n v="1929"/>
    <s v="Chile"/>
    <n v="2.328344538"/>
    <x v="36"/>
    <n v="1"/>
    <s v="Impacto económico y gobernanza"/>
    <s v="Pilar 6"/>
    <x v="2"/>
    <b v="0"/>
    <b v="0"/>
  </r>
  <r>
    <s v="MARVAL S.A.S."/>
    <x v="2"/>
    <s v="Privada"/>
    <s v="Si"/>
    <s v="No"/>
    <s v="No"/>
    <n v="1976"/>
    <s v="Colombia"/>
    <n v="0.985342945"/>
    <x v="36"/>
    <s v="No informa"/>
    <s v="Impacto económico y gobernanza"/>
    <s v="Pilar 6"/>
    <x v="2"/>
    <b v="0"/>
    <b v="0"/>
  </r>
  <r>
    <s v="Mazda"/>
    <x v="3"/>
    <s v="Privada"/>
    <s v="No"/>
    <s v="Si"/>
    <s v="Si"/>
    <n v="1920"/>
    <s v="Japón"/>
    <n v="1.869141753"/>
    <x v="36"/>
    <n v="2"/>
    <s v="Impacto económico y gobernanza"/>
    <s v="Pilar 6"/>
    <x v="2"/>
    <b v="0"/>
    <b v="0"/>
  </r>
  <r>
    <s v="Mercado Libre"/>
    <x v="4"/>
    <s v="Privada"/>
    <s v="No"/>
    <s v="Si"/>
    <s v="Si"/>
    <n v="2009"/>
    <s v="Argentina"/>
    <n v="1.858185367"/>
    <x v="36"/>
    <n v="1"/>
    <s v="Impacto económico y gobernanza"/>
    <s v="Pilar 6"/>
    <x v="2"/>
    <b v="0"/>
    <b v="0"/>
  </r>
  <r>
    <s v="Nestle"/>
    <x v="1"/>
    <s v="Mixta"/>
    <s v="No"/>
    <s v="Si"/>
    <s v="Si"/>
    <n v="1866"/>
    <s v="Suiza"/>
    <n v="2.04446981"/>
    <x v="36"/>
    <s v="No informa "/>
    <s v="Impacto económico y gobernanza"/>
    <s v="Pilar 6"/>
    <x v="2"/>
    <b v="0"/>
    <b v="0"/>
  </r>
  <r>
    <s v="Oleoducto Central (Ocensa)"/>
    <x v="4"/>
    <s v="Mixta"/>
    <s v="No"/>
    <s v="No"/>
    <s v="No"/>
    <n v="1994"/>
    <s v="Colombia"/>
    <n v="5.975161078"/>
    <x v="36"/>
    <n v="1"/>
    <s v="Impacto económico y gobernanza"/>
    <s v="Pilar 6"/>
    <x v="2"/>
    <b v="0"/>
    <b v="0"/>
  </r>
  <r>
    <s v="Olímpica"/>
    <x v="3"/>
    <s v="Privada"/>
    <s v="Si"/>
    <s v="No"/>
    <s v="No"/>
    <n v="1953"/>
    <s v="Colombia"/>
    <n v="7.129192126"/>
    <x v="36"/>
    <n v="0"/>
    <s v="Impacto económico y gobernanza"/>
    <s v="Pilar 6"/>
    <x v="2"/>
    <b v="0"/>
    <b v="0"/>
  </r>
  <r>
    <s v="Pepsico"/>
    <x v="1"/>
    <s v="Pública"/>
    <s v="No"/>
    <s v="Si"/>
    <s v="Si"/>
    <n v="1965"/>
    <s v="Estados Unidos"/>
    <n v="2.097385142"/>
    <x v="36"/>
    <s v="No informa "/>
    <s v="Impacto económico y gobernanza"/>
    <s v="Pilar 6"/>
    <x v="2"/>
    <b v="0"/>
    <b v="0"/>
  </r>
  <r>
    <s v="Petromil"/>
    <x v="3"/>
    <s v="Privada"/>
    <s v="Si"/>
    <s v="No"/>
    <s v="No"/>
    <n v="1989"/>
    <s v="Colombia"/>
    <n v="3.030538337"/>
    <x v="36"/>
    <n v="0"/>
    <s v="Impacto económico y gobernanza"/>
    <s v="Pilar 6"/>
    <x v="2"/>
    <b v="0"/>
    <b v="0"/>
  </r>
  <r>
    <s v="POLLOS EL BUCANERO S.A. (Cargill)"/>
    <x v="1"/>
    <s v="Privada"/>
    <s v="No"/>
    <s v="No"/>
    <s v="Si"/>
    <n v="1986"/>
    <s v="Colombia"/>
    <n v="2.273429636"/>
    <x v="36"/>
    <n v="0"/>
    <s v="Impacto económico y gobernanza"/>
    <s v="Pilar 6"/>
    <x v="2"/>
    <b v="0"/>
    <b v="0"/>
  </r>
  <r>
    <s v="Postobón"/>
    <x v="1"/>
    <s v="Privada"/>
    <s v="No"/>
    <s v="No"/>
    <s v="No"/>
    <n v="1904"/>
    <s v="Colombia"/>
    <n v="2.846700531"/>
    <x v="36"/>
    <n v="2"/>
    <s v="Impacto económico y gobernanza"/>
    <s v="Pilar 6"/>
    <x v="2"/>
    <b v="0"/>
    <b v="0"/>
  </r>
  <r>
    <s v="Pricesmart"/>
    <x v="3"/>
    <s v="Privada"/>
    <s v="No"/>
    <s v="Si"/>
    <s v="Si"/>
    <n v="1993"/>
    <s v="Estados Unidos"/>
    <n v="2.360791615"/>
    <x v="36"/>
    <n v="1"/>
    <s v="Impacto económico y gobernanza"/>
    <s v="Pilar 6"/>
    <x v="2"/>
    <b v="0"/>
    <b v="0"/>
  </r>
  <r>
    <s v="Primax"/>
    <x v="3"/>
    <s v="Privada"/>
    <s v="No"/>
    <s v="No"/>
    <s v="Si"/>
    <n v="2005"/>
    <s v="Perú"/>
    <n v="10.521119421"/>
    <x v="36"/>
    <n v="1"/>
    <s v="Impacto económico y gobernanza"/>
    <s v="Pilar 6"/>
    <x v="2"/>
    <b v="0"/>
    <b v="0"/>
  </r>
  <r>
    <s v="Productos Familia (Essity)"/>
    <x v="1"/>
    <s v="Privada"/>
    <s v="No"/>
    <s v="No"/>
    <s v="Si"/>
    <n v="1958"/>
    <s v="Colombia"/>
    <n v="2.017259547"/>
    <x v="36"/>
    <s v="No informa "/>
    <s v="Impacto económico y gobernanza"/>
    <s v="Pilar 6"/>
    <x v="2"/>
    <b v="0"/>
    <b v="0"/>
  </r>
  <r>
    <s v="Promigas"/>
    <x v="4"/>
    <s v="Privada"/>
    <s v="No"/>
    <s v="Si"/>
    <s v="No"/>
    <n v="1974"/>
    <s v="Colombia"/>
    <n v="2.27290385"/>
    <x v="36"/>
    <n v="2"/>
    <s v="Impacto económico y gobernanza"/>
    <s v="Pilar 6"/>
    <x v="2"/>
    <b v="0"/>
    <b v="0"/>
  </r>
  <r>
    <s v="Rappi"/>
    <x v="4"/>
    <s v="Privada"/>
    <s v="No"/>
    <s v="No"/>
    <s v="Si"/>
    <n v="2015"/>
    <s v="Colombia"/>
    <n v="0.703147014"/>
    <x v="36"/>
    <n v="0"/>
    <s v="Impacto económico y gobernanza"/>
    <s v="Pilar 6"/>
    <x v="2"/>
    <b v="0"/>
    <b v="0"/>
  </r>
  <r>
    <s v="Reficar"/>
    <x v="1"/>
    <s v="Mixta"/>
    <s v="No"/>
    <s v="No"/>
    <s v="No"/>
    <n v="1956"/>
    <s v="Colombia"/>
    <n v="25.860914507"/>
    <x v="36"/>
    <s v="No informa "/>
    <s v="Impacto económico y gobernanza"/>
    <s v="Pilar 6"/>
    <x v="2"/>
    <b v="0"/>
    <b v="0"/>
  </r>
  <r>
    <s v="Renault"/>
    <x v="1"/>
    <s v="Mixta"/>
    <s v="No"/>
    <s v="Si"/>
    <s v="Si"/>
    <n v="1898"/>
    <s v="Francia"/>
    <n v="2.426039216"/>
    <x v="36"/>
    <s v="No informa "/>
    <s v="Impacto económico y gobernanza"/>
    <s v="Pilar 6"/>
    <x v="2"/>
    <b v="0"/>
    <b v="0"/>
  </r>
  <r>
    <s v="Riopaila Castilla"/>
    <x v="1"/>
    <s v="Privada"/>
    <s v="No"/>
    <s v="Si"/>
    <s v="No"/>
    <n v="1998"/>
    <s v="Colombia"/>
    <n v="1.697301486"/>
    <x v="36"/>
    <n v="0"/>
    <s v="Impacto económico y gobernanza"/>
    <s v="Pilar 6"/>
    <x v="2"/>
    <b v="0"/>
    <b v="0"/>
  </r>
  <r>
    <s v="Samsung"/>
    <x v="3"/>
    <s v="Privada"/>
    <s v="Si"/>
    <s v="Si"/>
    <s v="Si"/>
    <n v="1969"/>
    <s v="Corea del Sur"/>
    <n v="3.188315636"/>
    <x v="36"/>
    <n v="2"/>
    <s v="Impacto económico y gobernanza"/>
    <s v="Pilar 6"/>
    <x v="2"/>
    <b v="0"/>
    <b v="0"/>
  </r>
  <r>
    <s v="SierraCol Energy"/>
    <x v="5"/>
    <s v="Privada"/>
    <s v="No"/>
    <s v="No"/>
    <s v="Si"/>
    <n v="2020"/>
    <s v="Islas Caimán / EE.UU"/>
    <n v="1.943851598"/>
    <x v="36"/>
    <n v="1"/>
    <s v="Impacto económico y gobernanza"/>
    <s v="Pilar 6"/>
    <x v="2"/>
    <b v="0"/>
    <b v="0"/>
  </r>
  <r>
    <s v="Sodimac (Homecenter)"/>
    <x v="3"/>
    <s v="Privada"/>
    <s v="No"/>
    <s v="No"/>
    <s v="Si"/>
    <n v="1952"/>
    <s v="Chile"/>
    <n v="5.991097107"/>
    <x v="36"/>
    <n v="1"/>
    <s v="Impacto económico y gobernanza"/>
    <s v="Pilar 6"/>
    <x v="2"/>
    <b v="0"/>
    <b v="0"/>
  </r>
  <r>
    <s v="Sucafina"/>
    <x v="3"/>
    <s v="Privada"/>
    <s v="Si"/>
    <s v="No"/>
    <s v="Si"/>
    <n v="1977"/>
    <s v="Suiza"/>
    <n v="2.002301595"/>
    <x v="36"/>
    <s v="No informa"/>
    <s v="Impacto económico y gobernanza"/>
    <s v="Pilar 6"/>
    <x v="2"/>
    <b v="0"/>
    <b v="0"/>
  </r>
  <r>
    <s v="Sunshine Bouquet"/>
    <x v="0"/>
    <s v="Privada"/>
    <s v="Si"/>
    <s v="No"/>
    <s v="Si"/>
    <n v="1971"/>
    <s v="Estados Unidos"/>
    <n v="2.156747414"/>
    <x v="36"/>
    <n v="0"/>
    <s v="Impacto económico y gobernanza"/>
    <s v="Pilar 6"/>
    <x v="2"/>
    <b v="0"/>
    <b v="0"/>
  </r>
  <r>
    <s v="Suramerica Comercial (Dollar City)"/>
    <x v="3"/>
    <s v="Privada"/>
    <s v="No"/>
    <s v="No"/>
    <s v="Si"/>
    <n v="2009"/>
    <s v="El Salvador"/>
    <n v="2.869448009"/>
    <x v="36"/>
    <n v="0"/>
    <s v="Impacto económico y gobernanza"/>
    <s v="Pilar 6"/>
    <x v="2"/>
    <b v="0"/>
    <b v="0"/>
  </r>
  <r>
    <s v="Tecnoquimicas"/>
    <x v="3"/>
    <s v="Privada"/>
    <s v="Si"/>
    <s v="No"/>
    <s v="No"/>
    <n v="1934"/>
    <s v="Colombia"/>
    <n v="3.134365769"/>
    <x v="36"/>
    <n v="0"/>
    <s v="Impacto económico y gobernanza"/>
    <s v="Pilar 6"/>
    <x v="2"/>
    <b v="0"/>
    <b v="0"/>
  </r>
  <r>
    <s v="Telefónica"/>
    <x v="4"/>
    <s v="Mixta"/>
    <s v="No"/>
    <s v="Si"/>
    <s v="Si"/>
    <n v="1924"/>
    <s v="España"/>
    <n v="6.672179102"/>
    <x v="36"/>
    <n v="1"/>
    <s v="Impacto económico y gobernanza"/>
    <s v="Pilar 6"/>
    <x v="2"/>
    <b v="0"/>
    <b v="0"/>
  </r>
  <r>
    <s v="Teleperformance"/>
    <x v="4"/>
    <s v="Privada"/>
    <s v="No"/>
    <s v="Si"/>
    <s v="Si"/>
    <n v="1910"/>
    <s v="Francia"/>
    <n v="2.655177809"/>
    <x v="36"/>
    <n v="0"/>
    <s v="Impacto económico y gobernanza"/>
    <s v="Pilar 6"/>
    <x v="2"/>
    <b v="0"/>
    <b v="0"/>
  </r>
  <r>
    <s v="Terpel"/>
    <x v="3"/>
    <s v="Privada"/>
    <s v="No"/>
    <s v="Si"/>
    <s v="Si"/>
    <n v="1968"/>
    <s v="Colombia"/>
    <n v="24.752011682"/>
    <x v="36"/>
    <n v="1"/>
    <s v="Impacto económico y gobernanza"/>
    <s v="Pilar 6"/>
    <x v="2"/>
    <b v="0"/>
    <b v="0"/>
  </r>
  <r>
    <s v="Tigo"/>
    <x v="4"/>
    <s v="Mixta"/>
    <s v="No"/>
    <s v="Si"/>
    <s v="Si"/>
    <n v="1979"/>
    <s v="Suecia"/>
    <n v="2.956157691"/>
    <x v="36"/>
    <n v="1"/>
    <s v="Impacto económico y gobernanza"/>
    <s v="Pilar 6"/>
    <x v="2"/>
    <b v="0"/>
    <b v="0"/>
  </r>
  <r>
    <s v="Toyota"/>
    <x v="3"/>
    <s v="Privada"/>
    <s v="No"/>
    <s v="Si"/>
    <s v="Si"/>
    <n v="1937"/>
    <s v="Japón"/>
    <n v="4.02823039"/>
    <x v="36"/>
    <s v="No informa"/>
    <s v="Impacto económico y gobernanza"/>
    <s v="Pilar 6"/>
    <x v="2"/>
    <b v="0"/>
    <b v="0"/>
  </r>
  <r>
    <s v="Trafigura (Petroleum)"/>
    <x v="3"/>
    <s v="Privada"/>
    <s v="No"/>
    <s v="No"/>
    <s v="Si"/>
    <n v="1993"/>
    <s v="Suiza"/>
    <n v="4.87042346"/>
    <x v="36"/>
    <s v="No informa"/>
    <s v="Impacto económico y gobernanza"/>
    <s v="Pilar 6"/>
    <x v="2"/>
    <b v="0"/>
    <b v="0"/>
  </r>
  <r>
    <s v="Uniban"/>
    <x v="3"/>
    <s v="Privada"/>
    <s v="No"/>
    <s v="No"/>
    <s v="No"/>
    <n v="1966"/>
    <s v="Colombia"/>
    <n v="2.046166138"/>
    <x v="36"/>
    <n v="1"/>
    <s v="Impacto económico y gobernanza"/>
    <s v="Pilar 6"/>
    <x v="2"/>
    <b v="0"/>
    <b v="0"/>
  </r>
  <r>
    <s v="Unilever"/>
    <x v="3"/>
    <s v="Privada"/>
    <s v="No"/>
    <s v="Si"/>
    <s v="Si"/>
    <n v="1929"/>
    <s v="Reino Unido y Países Bajos"/>
    <n v="1.928223518"/>
    <x v="36"/>
    <n v="0"/>
    <s v="Impacto económico y gobernanza"/>
    <s v="Pilar 6"/>
    <x v="2"/>
    <b v="0"/>
    <b v="0"/>
  </r>
  <r>
    <s v="Vanti"/>
    <x v="4"/>
    <s v="Privada"/>
    <s v="No"/>
    <s v="No"/>
    <s v="No"/>
    <n v="1987"/>
    <s v="Colombia"/>
    <n v="0"/>
    <x v="36"/>
    <n v="0"/>
    <s v="Impacto económico y gobernanza"/>
    <s v="Pilar 6"/>
    <x v="2"/>
    <b v="0"/>
    <b v="0"/>
  </r>
  <r>
    <s v="Verano energy"/>
    <x v="5"/>
    <s v="Privada"/>
    <s v="No"/>
    <s v="No"/>
    <s v="Si"/>
    <n v="2016"/>
    <s v="Canadá"/>
    <n v="5.483318686"/>
    <x v="36"/>
    <n v="0"/>
    <s v="Impacto económico y gobernanza"/>
    <s v="Pilar 6"/>
    <x v="2"/>
    <b v="0"/>
    <b v="0"/>
  </r>
  <r>
    <s v="Yamaha"/>
    <x v="1"/>
    <s v="Privada"/>
    <s v="No"/>
    <s v="Si"/>
    <s v="Si"/>
    <n v="1955"/>
    <s v="Japón"/>
    <n v="1.831377694"/>
    <x v="36"/>
    <s v="No informa "/>
    <s v="Impacto económico y gobernanza"/>
    <s v="Pilar 6"/>
    <x v="2"/>
    <b v="0"/>
    <b v="0"/>
  </r>
  <r>
    <s v="YARA COLOMBIA S.A."/>
    <x v="1"/>
    <s v="Privada"/>
    <s v="No"/>
    <s v="No"/>
    <s v="Si"/>
    <n v="1993"/>
    <s v="Noruega"/>
    <n v="1.765339992"/>
    <x v="36"/>
    <n v="0"/>
    <s v="Impacto económico y gobernanza"/>
    <s v="Pilar 6"/>
    <x v="2"/>
    <b v="0"/>
    <b v="0"/>
  </r>
  <r>
    <s v="Aliar"/>
    <x v="0"/>
    <s v="Privada"/>
    <s v="No"/>
    <s v="No"/>
    <s v="No"/>
    <n v="2007"/>
    <s v="Colombia"/>
    <n v="0.978022115"/>
    <x v="37"/>
    <n v="1"/>
    <s v="Impacto ambiental"/>
    <s v="Pilar 3"/>
    <x v="2"/>
    <b v="0"/>
    <b v="0"/>
  </r>
  <r>
    <s v="Alimentos Carnicos (Grupo Nutresa)"/>
    <x v="1"/>
    <s v="Privada"/>
    <s v="No"/>
    <s v="Si"/>
    <s v="Si"/>
    <n v="1920"/>
    <s v="Colombia"/>
    <n v="2.844632077"/>
    <x v="37"/>
    <n v="2"/>
    <s v="Impacto ambiental"/>
    <s v="Pilar 3"/>
    <x v="2"/>
    <b v="0"/>
    <b v="0"/>
  </r>
  <r>
    <s v="Alpina"/>
    <x v="1"/>
    <s v="Privada"/>
    <s v="No"/>
    <s v="No"/>
    <s v="Si"/>
    <n v="1945"/>
    <s v="Colombia"/>
    <n v="2.176461396"/>
    <x v="37"/>
    <n v="2"/>
    <s v="Impacto ambiental"/>
    <s v="Pilar 3"/>
    <x v="2"/>
    <b v="0"/>
    <b v="0"/>
  </r>
  <r>
    <s v="Amarilo"/>
    <x v="2"/>
    <s v="Privada"/>
    <s v="Si"/>
    <s v="No"/>
    <s v="No"/>
    <n v="1993"/>
    <s v="Colombia"/>
    <n v="2.186301194"/>
    <x v="37"/>
    <n v="2"/>
    <s v="Impacto ambiental"/>
    <s v="Pilar 3"/>
    <x v="2"/>
    <b v="0"/>
    <b v="0"/>
  </r>
  <r>
    <s v="ARA"/>
    <x v="3"/>
    <s v="Privada"/>
    <s v="No"/>
    <s v="No"/>
    <s v="Si"/>
    <n v="2012"/>
    <s v="Colombia"/>
    <n v="13.831182682"/>
    <x v="37"/>
    <n v="0"/>
    <s v="Impacto ambiental"/>
    <s v="Pilar 3"/>
    <x v="2"/>
    <b v="0"/>
    <b v="0"/>
  </r>
  <r>
    <s v="ARQUITECTURA Y CONCRETO"/>
    <x v="2"/>
    <s v="Privada"/>
    <s v="Si"/>
    <s v="No"/>
    <s v="No"/>
    <n v="1990"/>
    <s v="Colombia"/>
    <n v="0.771428692"/>
    <x v="37"/>
    <n v="0"/>
    <s v="Impacto ambiental"/>
    <s v="Pilar 3"/>
    <x v="2"/>
    <b v="0"/>
    <b v="0"/>
  </r>
  <r>
    <s v="AUTOPISTA RIO MAGDALENA SAS"/>
    <x v="2"/>
    <s v="Privada"/>
    <s v="No"/>
    <s v="No"/>
    <s v="No"/>
    <n v="2014"/>
    <s v="Colombia"/>
    <n v="1.314259836"/>
    <x v="37"/>
    <n v="1"/>
    <s v="Impacto ambiental"/>
    <s v="Pilar 3"/>
    <x v="2"/>
    <b v="0"/>
    <b v="0"/>
  </r>
  <r>
    <s v="Avianca"/>
    <x v="4"/>
    <s v="Privada"/>
    <s v="No"/>
    <s v="No"/>
    <s v="Si"/>
    <n v="1919"/>
    <s v="Colombia"/>
    <n v="15.106042448"/>
    <x v="37"/>
    <n v="1"/>
    <s v="Impacto ambiental"/>
    <s v="Pilar 3"/>
    <x v="2"/>
    <b v="0"/>
    <b v="0"/>
  </r>
  <r>
    <s v="AVICOLA EL MADROÑO SA"/>
    <x v="0"/>
    <s v="Privada"/>
    <s v="No"/>
    <s v="No"/>
    <s v="No"/>
    <n v="1987"/>
    <s v="Colombia"/>
    <n v="0.711210393"/>
    <x v="37"/>
    <n v="0"/>
    <s v="Impacto ambiental"/>
    <s v="Pilar 3"/>
    <x v="2"/>
    <b v="0"/>
    <b v="0"/>
  </r>
  <r>
    <s v="AVSA"/>
    <x v="0"/>
    <s v="Privada"/>
    <s v="Si"/>
    <s v="No"/>
    <s v="No"/>
    <n v="1969"/>
    <s v="Colombia"/>
    <n v="2.423164353"/>
    <x v="37"/>
    <s v="No"/>
    <s v="Impacto ambiental"/>
    <s v="Pilar 3"/>
    <x v="2"/>
    <b v="0"/>
    <b v="0"/>
  </r>
  <r>
    <s v="Banco de Bogotá"/>
    <x v="4"/>
    <s v="Privada"/>
    <s v="No"/>
    <s v="Si"/>
    <s v="No"/>
    <n v="1870"/>
    <s v="Colombia"/>
    <n v="0"/>
    <x v="37"/>
    <n v="1"/>
    <s v="Impacto ambiental"/>
    <s v="Pilar 3"/>
    <x v="2"/>
    <b v="0"/>
    <b v="0"/>
  </r>
  <r>
    <s v="Bancolombia"/>
    <x v="4"/>
    <s v="Privada"/>
    <s v="No"/>
    <s v="Si"/>
    <s v="Si"/>
    <n v="1875"/>
    <s v="Colombia"/>
    <n v="0"/>
    <x v="37"/>
    <n v="1"/>
    <s v="Impacto ambiental"/>
    <s v="Pilar 3"/>
    <x v="2"/>
    <b v="0"/>
    <b v="0"/>
  </r>
  <r>
    <s v="Bavaria (Kopps)"/>
    <x v="1"/>
    <s v="Privada"/>
    <s v="No"/>
    <s v="No"/>
    <s v="Si"/>
    <n v="1889"/>
    <s v="Colombia"/>
    <n v="8.615774351"/>
    <x v="37"/>
    <n v="1"/>
    <s v="Impacto ambiental"/>
    <s v="Pilar 3"/>
    <x v="2"/>
    <b v="0"/>
    <b v="0"/>
  </r>
  <r>
    <s v="BEL STAR S.A."/>
    <x v="1"/>
    <s v="Privada"/>
    <s v="No"/>
    <s v="No"/>
    <s v="Si"/>
    <n v="2000"/>
    <s v="Colombia"/>
    <n v="1.8730508"/>
    <x v="37"/>
    <n v="0"/>
    <s v="Impacto ambiental"/>
    <s v="Pilar 3"/>
    <x v="2"/>
    <b v="0"/>
    <b v="0"/>
  </r>
  <r>
    <s v="Biomax"/>
    <x v="3"/>
    <s v="Privada"/>
    <s v="No"/>
    <s v="No"/>
    <s v="No"/>
    <n v="2004"/>
    <s v="Colombia"/>
    <n v="4.512550305"/>
    <x v="37"/>
    <n v="0"/>
    <s v="Impacto ambiental"/>
    <s v="Pilar 3"/>
    <x v="2"/>
    <b v="0"/>
    <b v="0"/>
  </r>
  <r>
    <s v="C.I Prodeco"/>
    <x v="5"/>
    <s v="Privada"/>
    <s v="No"/>
    <s v="No"/>
    <s v="Si"/>
    <n v="1990"/>
    <s v="Suiza"/>
    <n v="0.895022779"/>
    <x v="37"/>
    <s v="No informa"/>
    <s v="Impacto ambiental"/>
    <s v="Pilar 3"/>
    <x v="2"/>
    <b v="0"/>
    <b v="0"/>
  </r>
  <r>
    <s v="CARTON DE COLOMBIA S.A. (Smurfit Kappa)"/>
    <x v="1"/>
    <s v="Privada"/>
    <s v="No"/>
    <s v="No"/>
    <s v="Si"/>
    <n v="1944"/>
    <s v="Colombia"/>
    <n v="1.778557861"/>
    <x v="37"/>
    <n v="2"/>
    <s v="Impacto ambiental"/>
    <s v="Pilar 3"/>
    <x v="2"/>
    <b v="0"/>
    <b v="0"/>
  </r>
  <r>
    <s v="Celsia"/>
    <x v="4"/>
    <s v="Privada"/>
    <s v="No"/>
    <s v="Si"/>
    <s v="Si"/>
    <n v="2001"/>
    <s v="Colombia"/>
    <n v="6.547567046"/>
    <x v="37"/>
    <n v="2"/>
    <s v="Impacto ambiental"/>
    <s v="Pilar 3"/>
    <x v="2"/>
    <b v="0"/>
    <b v="0"/>
  </r>
  <r>
    <s v="Cementos Argos"/>
    <x v="1"/>
    <s v="Privada"/>
    <s v="No"/>
    <s v="Si"/>
    <s v="Si"/>
    <n v="1934"/>
    <s v="Colombia"/>
    <n v="1.84479215"/>
    <x v="37"/>
    <n v="2"/>
    <s v="Impacto ambiental"/>
    <s v="Pilar 3"/>
    <x v="2"/>
    <b v="0"/>
    <b v="0"/>
  </r>
  <r>
    <s v="Cencosud"/>
    <x v="3"/>
    <s v="Privada"/>
    <s v="Si"/>
    <s v="Si"/>
    <s v="Si"/>
    <n v="1960"/>
    <s v="Chile"/>
    <n v="4.212866602"/>
    <x v="37"/>
    <n v="0"/>
    <s v="Impacto ambiental"/>
    <s v="Pilar 3"/>
    <x v="2"/>
    <b v="0"/>
    <b v="0"/>
  </r>
  <r>
    <s v="Cenit"/>
    <x v="4"/>
    <s v="Mixta"/>
    <s v="No"/>
    <s v="No"/>
    <s v="No"/>
    <n v="2012"/>
    <s v="Colombia"/>
    <n v="9.97773624"/>
    <x v="37"/>
    <n v="1"/>
    <s v="Impacto ambiental"/>
    <s v="Pilar 3"/>
    <x v="2"/>
    <b v="0"/>
    <b v="0"/>
  </r>
  <r>
    <s v="Cerrejón"/>
    <x v="5"/>
    <s v="Privada"/>
    <s v="No"/>
    <s v="No"/>
    <s v="Si"/>
    <n v="1976"/>
    <s v="Reino Unido / Suiza"/>
    <n v="6.047102083"/>
    <x v="37"/>
    <n v="0"/>
    <s v="Impacto ambiental"/>
    <s v="Pilar 3"/>
    <x v="2"/>
    <b v="0"/>
    <b v="0"/>
  </r>
  <r>
    <s v="Chevron"/>
    <x v="3"/>
    <s v="Privada"/>
    <s v="No"/>
    <s v="No"/>
    <s v="Si"/>
    <n v="1879"/>
    <s v="Estados Unidos"/>
    <n v="5.868986"/>
    <x v="37"/>
    <n v="0"/>
    <s v="Impacto ambiental"/>
    <s v="Pilar 3"/>
    <x v="2"/>
    <b v="0"/>
    <b v="0"/>
  </r>
  <r>
    <s v="CI Eslop"/>
    <x v="3"/>
    <s v="Privada"/>
    <s v="Si"/>
    <s v="No"/>
    <s v="No"/>
    <n v="1997"/>
    <s v="Colombia"/>
    <n v="1.976640973"/>
    <x v="37"/>
    <n v="0"/>
    <s v="Impacto ambiental"/>
    <s v="Pilar 3"/>
    <x v="2"/>
    <b v="0"/>
    <b v="0"/>
  </r>
  <r>
    <s v="Claro"/>
    <x v="4"/>
    <s v="Privada"/>
    <s v="No"/>
    <s v="No"/>
    <s v="Si"/>
    <n v="2003"/>
    <s v="Brasil"/>
    <n v="15.602099799"/>
    <x v="37"/>
    <n v="1"/>
    <s v="Impacto ambiental"/>
    <s v="Pilar 3"/>
    <x v="2"/>
    <b v="0"/>
    <b v="0"/>
  </r>
  <r>
    <s v="Coca Cola- Femsa"/>
    <x v="1"/>
    <s v="Mixta"/>
    <s v="No"/>
    <s v="Si"/>
    <s v="Si"/>
    <n v="1991"/>
    <s v="México"/>
    <n v="5.161404728"/>
    <x v="37"/>
    <n v="2"/>
    <s v="Impacto ambiental"/>
    <s v="Pilar 3"/>
    <x v="2"/>
    <b v="0"/>
    <b v="0"/>
  </r>
  <r>
    <s v="Colgate"/>
    <x v="1"/>
    <s v="Privada"/>
    <s v="No"/>
    <s v="Si"/>
    <s v="Si"/>
    <n v="1806"/>
    <s v="Estados Unidos"/>
    <n v="2.382092359"/>
    <x v="37"/>
    <n v="1"/>
    <s v="Impacto ambiental"/>
    <s v="Pilar 3"/>
    <x v="2"/>
    <b v="0"/>
    <b v="0"/>
  </r>
  <r>
    <s v="Colombina"/>
    <x v="1"/>
    <s v="Privada"/>
    <s v="Si"/>
    <s v="Si"/>
    <s v="Si"/>
    <n v="1932"/>
    <s v="Colombia"/>
    <n v="2.192826677"/>
    <x v="37"/>
    <n v="1"/>
    <s v="Impacto ambiental"/>
    <s v="Pilar 3"/>
    <x v="2"/>
    <b v="0"/>
    <b v="0"/>
  </r>
  <r>
    <s v="Compañía Nacional de Chocolates"/>
    <x v="1"/>
    <s v="Privada"/>
    <s v="No"/>
    <s v="No"/>
    <s v="No"/>
    <n v="1920"/>
    <s v="Colombia"/>
    <n v="1.94339097"/>
    <x v="37"/>
    <n v="1"/>
    <s v="Impacto ambiental"/>
    <s v="Pilar 3"/>
    <x v="2"/>
    <b v="0"/>
    <b v="0"/>
  </r>
  <r>
    <s v="CONCESIONARIA VIAL UNIÓN DEL SUR SAS"/>
    <x v="2"/>
    <s v="Privada"/>
    <s v="No"/>
    <s v="No"/>
    <s v="No"/>
    <n v="2015"/>
    <s v="Colombia"/>
    <n v="0.767621421"/>
    <x v="37"/>
    <n v="0"/>
    <s v="Impacto ambiental"/>
    <s v="Pilar 3"/>
    <x v="2"/>
    <b v="0"/>
    <b v="0"/>
  </r>
  <r>
    <s v="Conconcreto"/>
    <x v="2"/>
    <s v="Privada"/>
    <s v="No"/>
    <s v="Si"/>
    <s v="Si"/>
    <n v="1961"/>
    <s v="Colombia"/>
    <n v="0.498844856"/>
    <x v="37"/>
    <n v="0"/>
    <s v="Impacto ambiental"/>
    <s v="Pilar 3"/>
    <x v="2"/>
    <b v="0"/>
    <b v="0"/>
  </r>
  <r>
    <s v="CONSTRUCCIONES EL CONDOR S.A"/>
    <x v="2"/>
    <s v="Privada"/>
    <s v="No"/>
    <s v="Si"/>
    <s v="Si"/>
    <n v="1979"/>
    <s v="Colombia"/>
    <n v="1.189537155"/>
    <x v="37"/>
    <n v="0"/>
    <s v="Impacto ambiental"/>
    <s v="Pilar 3"/>
    <x v="2"/>
    <b v="0"/>
    <b v="0"/>
  </r>
  <r>
    <s v="CONSTRUCTORA CAPITAL BOGOTA SAS"/>
    <x v="2"/>
    <s v="Privada"/>
    <s v="Si"/>
    <s v="No"/>
    <s v="No"/>
    <n v="2008"/>
    <s v="Colombia"/>
    <n v="1.313282542"/>
    <x v="37"/>
    <n v="0"/>
    <s v="Impacto ambiental"/>
    <s v="Pilar 3"/>
    <x v="2"/>
    <b v="0"/>
    <b v="0"/>
  </r>
  <r>
    <s v="CONSTRUCTORA COLPATRIA  SAS"/>
    <x v="2"/>
    <s v="Privada"/>
    <s v="No"/>
    <s v="No"/>
    <s v="No"/>
    <n v="1977"/>
    <s v="Colombia"/>
    <n v="0.746126685"/>
    <x v="37"/>
    <n v="0"/>
    <s v="Impacto ambiental"/>
    <s v="Pilar 3"/>
    <x v="2"/>
    <b v="0"/>
    <b v="0"/>
  </r>
  <r>
    <s v="Corbeta"/>
    <x v="3"/>
    <s v="Privada"/>
    <s v="Si"/>
    <s v="No"/>
    <s v="No"/>
    <n v="1938"/>
    <s v="Colombia"/>
    <n v="11.88773162"/>
    <x v="37"/>
    <n v="0"/>
    <s v="Impacto ambiental"/>
    <s v="Pilar 3"/>
    <x v="2"/>
    <b v="0"/>
    <b v="0"/>
  </r>
  <r>
    <s v="Cruz Verde"/>
    <x v="3"/>
    <s v="Privada"/>
    <s v="No"/>
    <s v="No"/>
    <s v="Si"/>
    <n v="1984"/>
    <s v="Chile"/>
    <n v="5.511646479"/>
    <x v="37"/>
    <n v="1"/>
    <s v="Impacto ambiental"/>
    <s v="Pilar 3"/>
    <x v="2"/>
    <b v="0"/>
    <b v="0"/>
  </r>
  <r>
    <s v="D1"/>
    <x v="3"/>
    <s v="Privada"/>
    <s v="Si"/>
    <s v="No"/>
    <s v="No"/>
    <n v="2009"/>
    <s v="Colombia"/>
    <n v="19.439396106"/>
    <x v="37"/>
    <n v="0"/>
    <s v="Impacto ambiental"/>
    <s v="Pilar 3"/>
    <x v="2"/>
    <b v="0"/>
    <b v="0"/>
  </r>
  <r>
    <s v="Davivienda"/>
    <x v="4"/>
    <s v="Privada"/>
    <s v="No"/>
    <s v="Si"/>
    <s v="No"/>
    <n v="1972"/>
    <s v="Colombia"/>
    <n v="0"/>
    <x v="37"/>
    <n v="2"/>
    <s v="Impacto ambiental"/>
    <s v="Pilar 3"/>
    <x v="2"/>
    <b v="0"/>
    <b v="0"/>
  </r>
  <r>
    <s v="Distracom"/>
    <x v="3"/>
    <s v="Privada"/>
    <s v="Si"/>
    <s v="No"/>
    <s v="No"/>
    <n v="1997"/>
    <s v="Colombia"/>
    <n v="3.874476933"/>
    <x v="37"/>
    <n v="0"/>
    <s v="Impacto ambiental"/>
    <s v="Pilar 3"/>
    <x v="2"/>
    <b v="0"/>
    <b v="0"/>
  </r>
  <r>
    <s v="Drummond"/>
    <x v="5"/>
    <s v="Privada"/>
    <s v="Si"/>
    <s v="No"/>
    <s v="Si"/>
    <n v="1935"/>
    <s v="Estados Unidos"/>
    <n v="11.495989482"/>
    <x v="37"/>
    <n v="1"/>
    <s v="Impacto ambiental"/>
    <s v="Pilar 3"/>
    <x v="2"/>
    <b v="0"/>
    <b v="0"/>
  </r>
  <r>
    <s v="Ecopetrol"/>
    <x v="5"/>
    <s v="Mixta"/>
    <s v="No"/>
    <s v="Si"/>
    <s v="Si"/>
    <n v="1951"/>
    <s v="Colombia"/>
    <n v="113.923310323"/>
    <x v="37"/>
    <n v="1"/>
    <s v="Impacto ambiental"/>
    <s v="Pilar 3"/>
    <x v="2"/>
    <b v="0"/>
    <b v="0"/>
  </r>
  <r>
    <s v="Emgesa"/>
    <x v="4"/>
    <s v="Mixta"/>
    <s v="No"/>
    <s v="No"/>
    <s v="Si"/>
    <n v="1997"/>
    <s v="Colombia"/>
    <n v="15.780332546"/>
    <x v="37"/>
    <n v="2"/>
    <s v="Impacto ambiental"/>
    <s v="Pilar 3"/>
    <x v="2"/>
    <b v="0"/>
    <b v="0"/>
  </r>
  <r>
    <s v="EPM"/>
    <x v="4"/>
    <s v="Pública"/>
    <s v="No"/>
    <s v="No"/>
    <s v="Si"/>
    <n v="1955"/>
    <s v="Colombia"/>
    <n v="20.57447718"/>
    <x v="37"/>
    <s v="Si"/>
    <s v="Impacto ambiental"/>
    <s v="Pilar 3"/>
    <x v="2"/>
    <b v="0"/>
    <b v="0"/>
  </r>
  <r>
    <s v="ES Windows"/>
    <x v="1"/>
    <s v="Privada"/>
    <s v="No"/>
    <s v="No"/>
    <s v="Si"/>
    <n v="1985"/>
    <s v="Estados Unidos"/>
    <n v="2.624920215"/>
    <x v="37"/>
    <n v="1"/>
    <s v="Impacto ambiental"/>
    <s v="Pilar 3"/>
    <x v="2"/>
    <b v="0"/>
    <b v="0"/>
  </r>
  <r>
    <s v="Esenttia"/>
    <x v="1"/>
    <s v="Mixta"/>
    <s v="No"/>
    <s v="No"/>
    <s v="No"/>
    <n v="1990"/>
    <s v="Colombia"/>
    <n v="2.311463709"/>
    <x v="37"/>
    <n v="2"/>
    <s v="Impacto ambiental"/>
    <s v="Pilar 3"/>
    <x v="2"/>
    <b v="0"/>
    <b v="0"/>
  </r>
  <r>
    <s v="Éxito"/>
    <x v="3"/>
    <s v="Privada"/>
    <s v="No"/>
    <s v="No"/>
    <s v="Si"/>
    <n v="1949"/>
    <s v="Colombia"/>
    <n v="16.077688645"/>
    <x v="37"/>
    <n v="2"/>
    <s v="Impacto ambiental"/>
    <s v="Pilar 3"/>
    <x v="2"/>
    <b v="0"/>
    <b v="0"/>
  </r>
  <r>
    <s v="Falabella"/>
    <x v="3"/>
    <s v="Privada"/>
    <s v="Si"/>
    <s v="Si"/>
    <s v="Si"/>
    <n v="1889"/>
    <s v="Chile"/>
    <n v="2.307560639"/>
    <x v="37"/>
    <n v="2"/>
    <s v="Impacto ambiental"/>
    <s v="Pilar 3"/>
    <x v="2"/>
    <b v="0"/>
    <b v="0"/>
  </r>
  <r>
    <s v="Frontera Energy"/>
    <x v="5"/>
    <s v="Privada"/>
    <s v="No"/>
    <s v="Si"/>
    <s v="Si"/>
    <n v="1985"/>
    <s v="Canadá"/>
    <n v="4.250244656"/>
    <x v="37"/>
    <n v="0"/>
    <s v="Impacto ambiental"/>
    <s v="Pilar 3"/>
    <x v="2"/>
    <b v="0"/>
    <b v="0"/>
  </r>
  <r>
    <s v="Gases del Caribe"/>
    <x v="4"/>
    <s v="Privada"/>
    <s v="No"/>
    <s v="Si"/>
    <s v="No"/>
    <n v="1966"/>
    <s v="Colombia"/>
    <n v="2.635568566"/>
    <x v="37"/>
    <n v="0"/>
    <s v="Impacto ambiental"/>
    <s v="Pilar 3"/>
    <x v="2"/>
    <b v="0"/>
    <b v="0"/>
  </r>
  <r>
    <s v="GEB"/>
    <x v="4"/>
    <s v="Mixta"/>
    <s v="No"/>
    <s v="Si"/>
    <s v="Si"/>
    <n v="1896"/>
    <s v="Colombia"/>
    <n v="3.716639484"/>
    <x v="37"/>
    <n v="2"/>
    <s v="Impacto ambiental"/>
    <s v="Pilar 3"/>
    <x v="2"/>
    <b v="0"/>
    <b v="0"/>
  </r>
  <r>
    <s v="General Motors"/>
    <x v="1"/>
    <s v="Pública"/>
    <s v="No"/>
    <s v="Si"/>
    <s v="Si"/>
    <n v="1908"/>
    <s v="Estados Unidos"/>
    <n v="1.212362823"/>
    <x v="37"/>
    <n v="2"/>
    <s v="Impacto ambiental"/>
    <s v="Pilar 3"/>
    <x v="2"/>
    <b v="0"/>
    <b v="0"/>
  </r>
  <r>
    <s v="Geopark"/>
    <x v="5"/>
    <s v="Privada"/>
    <s v="No"/>
    <s v="Si"/>
    <s v="Si"/>
    <n v="2002"/>
    <s v="Chile"/>
    <n v="2.420367108"/>
    <x v="37"/>
    <n v="2"/>
    <s v="Impacto ambiental"/>
    <s v="Pilar 3"/>
    <x v="2"/>
    <b v="0"/>
    <b v="0"/>
  </r>
  <r>
    <s v="Gran Tierra Energy"/>
    <x v="5"/>
    <s v="Privada"/>
    <s v="No"/>
    <s v="Si"/>
    <s v="Si"/>
    <n v="2003"/>
    <s v="Canadá"/>
    <n v="1.321926"/>
    <x v="37"/>
    <n v="0"/>
    <s v="Impacto ambiental"/>
    <s v="Pilar 3"/>
    <x v="2"/>
    <b v="0"/>
    <b v="0"/>
  </r>
  <r>
    <s v="Grupo Bios"/>
    <x v="0"/>
    <s v="Privada"/>
    <s v="No"/>
    <s v="No"/>
    <s v="No"/>
    <n v="1985"/>
    <s v="Colombia"/>
    <n v="0.441609957"/>
    <x v="37"/>
    <n v="0"/>
    <s v="Impacto ambiental"/>
    <s v="Pilar 3"/>
    <x v="2"/>
    <b v="0"/>
    <b v="0"/>
  </r>
  <r>
    <s v="Grupo Diana"/>
    <x v="1"/>
    <s v="Privada"/>
    <s v="Si"/>
    <s v="No"/>
    <s v="No"/>
    <n v="1964"/>
    <s v="Colombia"/>
    <n v="2.485955399"/>
    <x v="37"/>
    <n v="0"/>
    <s v="Impacto ambiental"/>
    <s v="Pilar 3"/>
    <x v="2"/>
    <b v="0"/>
    <b v="0"/>
  </r>
  <r>
    <s v="Haceb"/>
    <x v="1"/>
    <s v="Privada"/>
    <s v="Si"/>
    <s v="No"/>
    <s v="No"/>
    <n v="1940"/>
    <s v="Colombia"/>
    <n v="1.340540112"/>
    <x v="37"/>
    <n v="2"/>
    <s v="Impacto ambiental"/>
    <s v="Pilar 3"/>
    <x v="2"/>
    <b v="0"/>
    <b v="0"/>
  </r>
  <r>
    <s v="Hocol"/>
    <x v="5"/>
    <s v="Privada"/>
    <s v="No"/>
    <s v="No"/>
    <s v="No"/>
    <n v="1956"/>
    <s v="Colombia"/>
    <n v="2.660692144"/>
    <x v="37"/>
    <n v="0"/>
    <s v="Impacto ambiental"/>
    <s v="Pilar 3"/>
    <x v="2"/>
    <b v="0"/>
    <b v="0"/>
  </r>
  <r>
    <s v="INCUBADORA SANTANDER S.A. (Huevos Kikes)"/>
    <x v="0"/>
    <s v="Privada"/>
    <s v="Si"/>
    <s v="No"/>
    <s v="No"/>
    <n v="1962"/>
    <s v="Colombia"/>
    <n v="0.89448845"/>
    <x v="37"/>
    <n v="0"/>
    <s v="Impacto ambiental"/>
    <s v="Pilar 3"/>
    <x v="2"/>
    <b v="0"/>
    <b v="0"/>
  </r>
  <r>
    <s v="ISA"/>
    <x v="4"/>
    <s v="Mixta"/>
    <s v="No"/>
    <s v="Si"/>
    <s v="Si"/>
    <n v="1967"/>
    <s v="Colombia"/>
    <n v="4.130985568"/>
    <x v="37"/>
    <n v="0"/>
    <s v="Impacto ambiental"/>
    <s v="Pilar 3"/>
    <x v="2"/>
    <b v="0"/>
    <b v="0"/>
  </r>
  <r>
    <s v="Isagen"/>
    <x v="4"/>
    <s v="Mixta"/>
    <s v="No"/>
    <s v="No"/>
    <s v="No"/>
    <n v="1995"/>
    <s v="Colombia"/>
    <n v="6.13559916"/>
    <x v="37"/>
    <n v="0"/>
    <s v="Impacto ambiental"/>
    <s v="Pilar 3"/>
    <x v="2"/>
    <b v="0"/>
    <b v="0"/>
  </r>
  <r>
    <s v="ISMOCOL SA"/>
    <x v="2"/>
    <s v="Privada"/>
    <s v="No"/>
    <s v="No"/>
    <s v="Si"/>
    <n v="1989"/>
    <s v="Colombia"/>
    <n v="0.751677383"/>
    <x v="37"/>
    <n v="0"/>
    <s v="Impacto ambiental"/>
    <s v="Pilar 3"/>
    <x v="2"/>
    <b v="0"/>
    <b v="0"/>
  </r>
  <r>
    <s v="Italcol"/>
    <x v="1"/>
    <s v="Privada"/>
    <s v="Si"/>
    <s v="No"/>
    <s v="No"/>
    <n v="1970"/>
    <s v="Colombia"/>
    <n v="3.189145272"/>
    <x v="37"/>
    <n v="0"/>
    <s v="Impacto ambiental"/>
    <s v="Pilar 3"/>
    <x v="2"/>
    <b v="0"/>
    <b v="0"/>
  </r>
  <r>
    <s v="LATAM"/>
    <x v="4"/>
    <s v="Privada"/>
    <s v="No"/>
    <s v="Si"/>
    <s v="Si"/>
    <n v="1929"/>
    <s v="Chile"/>
    <n v="2.328344538"/>
    <x v="37"/>
    <n v="2"/>
    <s v="Impacto ambiental"/>
    <s v="Pilar 3"/>
    <x v="2"/>
    <b v="0"/>
    <b v="0"/>
  </r>
  <r>
    <s v="MARVAL S.A.S."/>
    <x v="2"/>
    <s v="Privada"/>
    <s v="Si"/>
    <s v="No"/>
    <s v="No"/>
    <n v="1976"/>
    <s v="Colombia"/>
    <n v="0.985342945"/>
    <x v="37"/>
    <n v="1"/>
    <s v="Impacto ambiental"/>
    <s v="Pilar 3"/>
    <x v="2"/>
    <b v="0"/>
    <b v="0"/>
  </r>
  <r>
    <s v="Mazda"/>
    <x v="3"/>
    <s v="Privada"/>
    <s v="No"/>
    <s v="Si"/>
    <s v="Si"/>
    <n v="1920"/>
    <s v="Japón"/>
    <n v="1.869141753"/>
    <x v="37"/>
    <n v="1"/>
    <s v="Impacto ambiental"/>
    <s v="Pilar 3"/>
    <x v="2"/>
    <b v="0"/>
    <b v="0"/>
  </r>
  <r>
    <s v="Mercado Libre"/>
    <x v="4"/>
    <s v="Privada"/>
    <s v="No"/>
    <s v="Si"/>
    <s v="Si"/>
    <n v="2009"/>
    <s v="Argentina"/>
    <n v="1.858185367"/>
    <x v="37"/>
    <n v="1"/>
    <s v="Impacto ambiental"/>
    <s v="Pilar 3"/>
    <x v="2"/>
    <b v="0"/>
    <b v="0"/>
  </r>
  <r>
    <s v="Nestle"/>
    <x v="1"/>
    <s v="Mixta"/>
    <s v="No"/>
    <s v="Si"/>
    <s v="Si"/>
    <n v="1866"/>
    <s v="Suiza"/>
    <n v="2.04446981"/>
    <x v="37"/>
    <n v="1"/>
    <s v="Impacto ambiental"/>
    <s v="Pilar 3"/>
    <x v="2"/>
    <b v="0"/>
    <b v="0"/>
  </r>
  <r>
    <s v="Oleoducto Central (Ocensa)"/>
    <x v="4"/>
    <s v="Mixta"/>
    <s v="No"/>
    <s v="No"/>
    <s v="No"/>
    <n v="1994"/>
    <s v="Colombia"/>
    <n v="5.975161078"/>
    <x v="37"/>
    <n v="1"/>
    <s v="Impacto ambiental"/>
    <s v="Pilar 3"/>
    <x v="2"/>
    <b v="0"/>
    <b v="0"/>
  </r>
  <r>
    <s v="Olímpica"/>
    <x v="3"/>
    <s v="Privada"/>
    <s v="Si"/>
    <s v="No"/>
    <s v="No"/>
    <n v="1953"/>
    <s v="Colombia"/>
    <n v="7.129192126"/>
    <x v="37"/>
    <n v="0"/>
    <s v="Impacto ambiental"/>
    <s v="Pilar 3"/>
    <x v="2"/>
    <b v="0"/>
    <b v="0"/>
  </r>
  <r>
    <s v="Pepsico"/>
    <x v="1"/>
    <s v="Pública"/>
    <s v="No"/>
    <s v="Si"/>
    <s v="Si"/>
    <n v="1965"/>
    <s v="Estados Unidos"/>
    <n v="2.097385142"/>
    <x v="37"/>
    <n v="1"/>
    <s v="Impacto ambiental"/>
    <s v="Pilar 3"/>
    <x v="2"/>
    <b v="0"/>
    <b v="0"/>
  </r>
  <r>
    <s v="Petromil"/>
    <x v="3"/>
    <s v="Privada"/>
    <s v="Si"/>
    <s v="No"/>
    <s v="No"/>
    <n v="1989"/>
    <s v="Colombia"/>
    <n v="3.030538337"/>
    <x v="37"/>
    <n v="0"/>
    <s v="Impacto ambiental"/>
    <s v="Pilar 3"/>
    <x v="2"/>
    <b v="0"/>
    <b v="0"/>
  </r>
  <r>
    <s v="POLLOS EL BUCANERO S.A. (Cargill)"/>
    <x v="1"/>
    <s v="Privada"/>
    <s v="No"/>
    <s v="No"/>
    <s v="Si"/>
    <n v="1986"/>
    <s v="Colombia"/>
    <n v="2.273429636"/>
    <x v="37"/>
    <n v="0"/>
    <s v="Impacto ambiental"/>
    <s v="Pilar 3"/>
    <x v="2"/>
    <b v="0"/>
    <b v="0"/>
  </r>
  <r>
    <s v="Postobón"/>
    <x v="1"/>
    <s v="Privada"/>
    <s v="No"/>
    <s v="No"/>
    <s v="No"/>
    <n v="1904"/>
    <s v="Colombia"/>
    <n v="2.846700531"/>
    <x v="37"/>
    <n v="2"/>
    <s v="Impacto ambiental"/>
    <s v="Pilar 3"/>
    <x v="2"/>
    <b v="0"/>
    <b v="0"/>
  </r>
  <r>
    <s v="Pricesmart"/>
    <x v="3"/>
    <s v="Privada"/>
    <s v="No"/>
    <s v="Si"/>
    <s v="Si"/>
    <n v="1993"/>
    <s v="Estados Unidos"/>
    <n v="2.360791615"/>
    <x v="37"/>
    <n v="0"/>
    <s v="Impacto ambiental"/>
    <s v="Pilar 3"/>
    <x v="2"/>
    <b v="0"/>
    <b v="0"/>
  </r>
  <r>
    <s v="Primax"/>
    <x v="3"/>
    <s v="Privada"/>
    <s v="No"/>
    <s v="No"/>
    <s v="Si"/>
    <n v="2005"/>
    <s v="Perú"/>
    <n v="10.521119421"/>
    <x v="37"/>
    <n v="1"/>
    <s v="Impacto ambiental"/>
    <s v="Pilar 3"/>
    <x v="2"/>
    <b v="0"/>
    <b v="0"/>
  </r>
  <r>
    <s v="Productos Familia (Essity)"/>
    <x v="1"/>
    <s v="Privada"/>
    <s v="No"/>
    <s v="No"/>
    <s v="Si"/>
    <n v="1958"/>
    <s v="Colombia"/>
    <n v="2.017259547"/>
    <x v="37"/>
    <n v="2"/>
    <s v="Impacto ambiental"/>
    <s v="Pilar 3"/>
    <x v="2"/>
    <b v="0"/>
    <b v="0"/>
  </r>
  <r>
    <s v="Promigas"/>
    <x v="4"/>
    <s v="Privada"/>
    <s v="No"/>
    <s v="Si"/>
    <s v="No"/>
    <n v="1974"/>
    <s v="Colombia"/>
    <n v="2.27290385"/>
    <x v="37"/>
    <n v="0"/>
    <s v="Impacto ambiental"/>
    <s v="Pilar 3"/>
    <x v="2"/>
    <b v="0"/>
    <b v="0"/>
  </r>
  <r>
    <s v="Rappi"/>
    <x v="4"/>
    <s v="Privada"/>
    <s v="No"/>
    <s v="No"/>
    <s v="Si"/>
    <n v="2015"/>
    <s v="Colombia"/>
    <n v="0.703147014"/>
    <x v="37"/>
    <n v="0"/>
    <s v="Impacto ambiental"/>
    <s v="Pilar 3"/>
    <x v="2"/>
    <b v="0"/>
    <b v="0"/>
  </r>
  <r>
    <s v="Reficar"/>
    <x v="1"/>
    <s v="Mixta"/>
    <s v="No"/>
    <s v="No"/>
    <s v="No"/>
    <n v="1956"/>
    <s v="Colombia"/>
    <n v="25.860914507"/>
    <x v="37"/>
    <n v="0"/>
    <s v="Impacto ambiental"/>
    <s v="Pilar 3"/>
    <x v="2"/>
    <b v="0"/>
    <b v="0"/>
  </r>
  <r>
    <s v="Renault"/>
    <x v="1"/>
    <s v="Mixta"/>
    <s v="No"/>
    <s v="Si"/>
    <s v="Si"/>
    <n v="1898"/>
    <s v="Francia"/>
    <n v="2.426039216"/>
    <x v="37"/>
    <n v="1"/>
    <s v="Impacto ambiental"/>
    <s v="Pilar 3"/>
    <x v="2"/>
    <b v="0"/>
    <b v="0"/>
  </r>
  <r>
    <s v="Riopaila Castilla"/>
    <x v="1"/>
    <s v="Privada"/>
    <s v="No"/>
    <s v="Si"/>
    <s v="No"/>
    <n v="1998"/>
    <s v="Colombia"/>
    <n v="1.697301486"/>
    <x v="37"/>
    <n v="1"/>
    <s v="Impacto ambiental"/>
    <s v="Pilar 3"/>
    <x v="2"/>
    <b v="0"/>
    <b v="0"/>
  </r>
  <r>
    <s v="Samsung"/>
    <x v="3"/>
    <s v="Privada"/>
    <s v="Si"/>
    <s v="Si"/>
    <s v="Si"/>
    <n v="1969"/>
    <s v="Corea del Sur"/>
    <n v="3.188315636"/>
    <x v="37"/>
    <n v="1"/>
    <s v="Impacto ambiental"/>
    <s v="Pilar 3"/>
    <x v="2"/>
    <b v="0"/>
    <b v="0"/>
  </r>
  <r>
    <s v="SierraCol Energy"/>
    <x v="5"/>
    <s v="Privada"/>
    <s v="No"/>
    <s v="No"/>
    <s v="Si"/>
    <n v="2020"/>
    <s v="Islas Caimán / EE.UU"/>
    <n v="1.943851598"/>
    <x v="37"/>
    <n v="2"/>
    <s v="Impacto ambiental"/>
    <s v="Pilar 3"/>
    <x v="2"/>
    <b v="0"/>
    <b v="0"/>
  </r>
  <r>
    <s v="Sodimac (Homecenter)"/>
    <x v="3"/>
    <s v="Privada"/>
    <s v="No"/>
    <s v="No"/>
    <s v="Si"/>
    <n v="1952"/>
    <s v="Chile"/>
    <n v="5.991097107"/>
    <x v="37"/>
    <n v="1"/>
    <s v="Impacto ambiental"/>
    <s v="Pilar 3"/>
    <x v="2"/>
    <b v="0"/>
    <b v="0"/>
  </r>
  <r>
    <s v="Sucafina"/>
    <x v="3"/>
    <s v="Privada"/>
    <s v="Si"/>
    <s v="No"/>
    <s v="Si"/>
    <n v="1977"/>
    <s v="Suiza"/>
    <n v="2.002301595"/>
    <x v="37"/>
    <n v="0"/>
    <s v="Impacto ambiental"/>
    <s v="Pilar 3"/>
    <x v="2"/>
    <b v="0"/>
    <b v="0"/>
  </r>
  <r>
    <s v="Sunshine Bouquet"/>
    <x v="0"/>
    <s v="Privada"/>
    <s v="Si"/>
    <s v="No"/>
    <s v="Si"/>
    <n v="1971"/>
    <s v="Estados Unidos"/>
    <n v="2.156747414"/>
    <x v="37"/>
    <n v="0"/>
    <s v="Impacto ambiental"/>
    <s v="Pilar 3"/>
    <x v="2"/>
    <b v="0"/>
    <b v="0"/>
  </r>
  <r>
    <s v="Suramerica Comercial (Dollar City)"/>
    <x v="3"/>
    <s v="Privada"/>
    <s v="No"/>
    <s v="No"/>
    <s v="Si"/>
    <n v="2009"/>
    <s v="El Salvador"/>
    <n v="2.869448009"/>
    <x v="37"/>
    <n v="0"/>
    <s v="Impacto ambiental"/>
    <s v="Pilar 3"/>
    <x v="2"/>
    <b v="0"/>
    <b v="0"/>
  </r>
  <r>
    <s v="Tecnoquimicas"/>
    <x v="3"/>
    <s v="Privada"/>
    <s v="Si"/>
    <s v="No"/>
    <s v="No"/>
    <n v="1934"/>
    <s v="Colombia"/>
    <n v="3.134365769"/>
    <x v="37"/>
    <n v="0"/>
    <s v="Impacto ambiental"/>
    <s v="Pilar 3"/>
    <x v="2"/>
    <b v="0"/>
    <b v="0"/>
  </r>
  <r>
    <s v="Telefónica"/>
    <x v="4"/>
    <s v="Mixta"/>
    <s v="No"/>
    <s v="Si"/>
    <s v="Si"/>
    <n v="1924"/>
    <s v="España"/>
    <n v="6.672179102"/>
    <x v="37"/>
    <n v="1"/>
    <s v="Impacto ambiental"/>
    <s v="Pilar 3"/>
    <x v="2"/>
    <b v="0"/>
    <b v="0"/>
  </r>
  <r>
    <s v="Teleperformance"/>
    <x v="4"/>
    <s v="Privada"/>
    <s v="No"/>
    <s v="Si"/>
    <s v="Si"/>
    <n v="1910"/>
    <s v="Francia"/>
    <n v="2.655177809"/>
    <x v="37"/>
    <n v="1"/>
    <s v="Impacto ambiental"/>
    <s v="Pilar 3"/>
    <x v="2"/>
    <b v="0"/>
    <b v="0"/>
  </r>
  <r>
    <s v="Terpel"/>
    <x v="3"/>
    <s v="Privada"/>
    <s v="No"/>
    <s v="Si"/>
    <s v="Si"/>
    <n v="1968"/>
    <s v="Colombia"/>
    <n v="24.752011682"/>
    <x v="37"/>
    <n v="2"/>
    <s v="Impacto ambiental"/>
    <s v="Pilar 3"/>
    <x v="2"/>
    <b v="0"/>
    <b v="0"/>
  </r>
  <r>
    <s v="Tigo"/>
    <x v="4"/>
    <s v="Mixta"/>
    <s v="No"/>
    <s v="Si"/>
    <s v="Si"/>
    <n v="1979"/>
    <s v="Suecia"/>
    <n v="2.956157691"/>
    <x v="37"/>
    <n v="2"/>
    <s v="Impacto ambiental"/>
    <s v="Pilar 3"/>
    <x v="2"/>
    <b v="0"/>
    <b v="0"/>
  </r>
  <r>
    <s v="Toyota"/>
    <x v="3"/>
    <s v="Privada"/>
    <s v="No"/>
    <s v="Si"/>
    <s v="Si"/>
    <n v="1937"/>
    <s v="Japón"/>
    <n v="4.02823039"/>
    <x v="37"/>
    <n v="0"/>
    <s v="Impacto ambiental"/>
    <s v="Pilar 3"/>
    <x v="2"/>
    <b v="0"/>
    <b v="0"/>
  </r>
  <r>
    <s v="Trafigura (Petroleum)"/>
    <x v="3"/>
    <s v="Privada"/>
    <s v="No"/>
    <s v="No"/>
    <s v="Si"/>
    <n v="1993"/>
    <s v="Suiza"/>
    <n v="4.87042346"/>
    <x v="37"/>
    <n v="0"/>
    <s v="Impacto ambiental"/>
    <s v="Pilar 3"/>
    <x v="2"/>
    <b v="0"/>
    <b v="0"/>
  </r>
  <r>
    <s v="Uniban"/>
    <x v="3"/>
    <s v="Privada"/>
    <s v="No"/>
    <s v="No"/>
    <s v="No"/>
    <n v="1966"/>
    <s v="Colombia"/>
    <n v="2.046166138"/>
    <x v="37"/>
    <n v="0"/>
    <s v="Impacto ambiental"/>
    <s v="Pilar 3"/>
    <x v="2"/>
    <b v="0"/>
    <b v="0"/>
  </r>
  <r>
    <s v="Unilever"/>
    <x v="3"/>
    <s v="Privada"/>
    <s v="No"/>
    <s v="Si"/>
    <s v="Si"/>
    <n v="1929"/>
    <s v="Reino Unido y Países Bajos"/>
    <n v="1.928223518"/>
    <x v="37"/>
    <n v="0"/>
    <s v="Impacto ambiental"/>
    <s v="Pilar 3"/>
    <x v="2"/>
    <b v="0"/>
    <b v="0"/>
  </r>
  <r>
    <s v="Vanti"/>
    <x v="4"/>
    <s v="Privada"/>
    <s v="No"/>
    <s v="No"/>
    <s v="No"/>
    <n v="1987"/>
    <s v="Colombia"/>
    <n v="0"/>
    <x v="37"/>
    <n v="0"/>
    <s v="Impacto ambiental"/>
    <s v="Pilar 3"/>
    <x v="2"/>
    <b v="0"/>
    <b v="0"/>
  </r>
  <r>
    <s v="Verano energy"/>
    <x v="5"/>
    <s v="Privada"/>
    <s v="No"/>
    <s v="No"/>
    <s v="Si"/>
    <n v="2016"/>
    <s v="Canadá"/>
    <n v="5.483318686"/>
    <x v="37"/>
    <n v="0"/>
    <s v="Impacto ambiental"/>
    <s v="Pilar 3"/>
    <x v="2"/>
    <b v="0"/>
    <b v="0"/>
  </r>
  <r>
    <s v="Yamaha"/>
    <x v="1"/>
    <s v="Privada"/>
    <s v="No"/>
    <s v="Si"/>
    <s v="Si"/>
    <n v="1955"/>
    <s v="Japón"/>
    <n v="1.831377694"/>
    <x v="37"/>
    <n v="0"/>
    <s v="Impacto ambiental"/>
    <s v="Pilar 3"/>
    <x v="2"/>
    <b v="0"/>
    <b v="0"/>
  </r>
  <r>
    <s v="YARA COLOMBIA S.A."/>
    <x v="1"/>
    <s v="Privada"/>
    <s v="No"/>
    <s v="No"/>
    <s v="Si"/>
    <n v="1993"/>
    <s v="Noruega"/>
    <n v="1.765339992"/>
    <x v="37"/>
    <s v="Si"/>
    <s v="Impacto ambiental"/>
    <s v="Pilar 3"/>
    <x v="2"/>
    <b v="0"/>
    <b v="0"/>
  </r>
  <r>
    <s v="Aliar"/>
    <x v="0"/>
    <s v="Privada"/>
    <s v="No"/>
    <s v="No"/>
    <s v="No"/>
    <n v="2007"/>
    <s v="Colombia"/>
    <n v="0.978022115"/>
    <x v="38"/>
    <s v="No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38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"/>
    <x v="38"/>
    <s v="No"/>
    <s v="Impacto ambiental"/>
    <s v="Pilar 3"/>
    <x v="1"/>
    <b v="0"/>
    <b v="0"/>
  </r>
  <r>
    <s v="Amarilo"/>
    <x v="2"/>
    <s v="Privada"/>
    <s v="Si"/>
    <s v="No"/>
    <s v="No"/>
    <n v="1993"/>
    <s v="Colombia"/>
    <n v="2.186301194"/>
    <x v="38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38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2"/>
    <x v="38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38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38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38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"/>
    <x v="38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38"/>
    <s v="No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38"/>
    <s v="No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"/>
    <x v="38"/>
    <s v="No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8"/>
    <x v="38"/>
    <s v="No"/>
    <s v="Impacto ambiental"/>
    <s v="Pilar 3"/>
    <x v="1"/>
    <b v="0"/>
    <b v="0"/>
  </r>
  <r>
    <s v="Biomax"/>
    <x v="3"/>
    <s v="Privada"/>
    <s v="No"/>
    <s v="No"/>
    <s v="No"/>
    <n v="2004"/>
    <s v="Colombia"/>
    <n v="4.512550305"/>
    <x v="38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"/>
    <x v="38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1"/>
    <x v="38"/>
    <s v="No"/>
    <s v="Impacto ambiental"/>
    <s v="Pilar 3"/>
    <x v="1"/>
    <b v="0"/>
    <b v="0"/>
  </r>
  <r>
    <s v="Celsia"/>
    <x v="4"/>
    <s v="Privada"/>
    <s v="No"/>
    <s v="Si"/>
    <s v="Si"/>
    <n v="2001"/>
    <s v="Colombia"/>
    <n v="6.547567046"/>
    <x v="38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38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"/>
    <x v="38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"/>
    <x v="38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"/>
    <x v="38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6"/>
    <x v="38"/>
    <s v="No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"/>
    <x v="38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9"/>
    <x v="38"/>
    <s v="No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8"/>
    <x v="38"/>
    <s v="No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38"/>
    <s v="No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7"/>
    <x v="38"/>
    <s v="No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"/>
    <x v="38"/>
    <s v="No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1"/>
    <x v="38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38"/>
    <s v="No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38"/>
    <s v="No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"/>
    <x v="38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"/>
    <x v="38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38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"/>
    <x v="38"/>
    <s v="No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38"/>
    <s v="No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38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38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"/>
    <x v="38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38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38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8"/>
    <x v="38"/>
    <s v="No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5"/>
    <x v="38"/>
    <s v="No"/>
    <s v="Impacto ambiental"/>
    <s v="Pilar 3"/>
    <x v="1"/>
    <b v="0"/>
    <b v="0"/>
  </r>
  <r>
    <s v="Esenttia"/>
    <x v="1"/>
    <s v="Mixta"/>
    <s v="No"/>
    <s v="No"/>
    <s v="No"/>
    <n v="1990"/>
    <s v="Colombia"/>
    <n v="2.311463709"/>
    <x v="38"/>
    <s v="No"/>
    <s v="Impacto ambiental"/>
    <s v="Pilar 3"/>
    <x v="1"/>
    <b v="0"/>
    <b v="0"/>
  </r>
  <r>
    <s v="Éxito"/>
    <x v="3"/>
    <s v="Privada"/>
    <s v="No"/>
    <s v="No"/>
    <s v="Si"/>
    <n v="1949"/>
    <s v="Colombia"/>
    <n v="16.077688645"/>
    <x v="38"/>
    <s v="No"/>
    <s v="Impacto ambiental"/>
    <s v="Pilar 3"/>
    <x v="1"/>
    <b v="0"/>
    <b v="0"/>
  </r>
  <r>
    <s v="Falabella"/>
    <x v="3"/>
    <s v="Privada"/>
    <s v="Si"/>
    <s v="Si"/>
    <s v="Si"/>
    <n v="1889"/>
    <s v="Chile"/>
    <n v="2.307560639"/>
    <x v="38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6"/>
    <x v="38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6"/>
    <x v="38"/>
    <s v="No"/>
    <s v="Impacto ambiental"/>
    <s v="Pilar 3"/>
    <x v="1"/>
    <b v="0"/>
    <b v="0"/>
  </r>
  <r>
    <s v="GEB"/>
    <x v="4"/>
    <s v="Mixta"/>
    <s v="No"/>
    <s v="Si"/>
    <s v="Si"/>
    <n v="1896"/>
    <s v="Colombia"/>
    <n v="3.716639484"/>
    <x v="38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"/>
    <x v="38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"/>
    <x v="38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6"/>
    <x v="38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38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9"/>
    <x v="38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38"/>
    <s v="No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38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5"/>
    <x v="38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8"/>
    <x v="38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6"/>
    <x v="38"/>
    <s v="No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3"/>
    <x v="38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"/>
    <x v="38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"/>
    <x v="38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5"/>
    <x v="38"/>
    <s v="No"/>
    <s v="Impacto ambiental"/>
    <s v="Pilar 3"/>
    <x v="1"/>
    <b v="0"/>
    <b v="0"/>
  </r>
  <r>
    <s v="Mazda"/>
    <x v="3"/>
    <s v="Privada"/>
    <s v="No"/>
    <s v="Si"/>
    <s v="Si"/>
    <n v="1920"/>
    <s v="Japón"/>
    <n v="1.869141753"/>
    <x v="38"/>
    <s v="Si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7"/>
    <x v="38"/>
    <s v="No"/>
    <s v="Impacto ambiental"/>
    <s v="Pilar 3"/>
    <x v="1"/>
    <b v="0"/>
    <b v="0"/>
  </r>
  <r>
    <s v="Nestle"/>
    <x v="1"/>
    <s v="Mixta"/>
    <s v="No"/>
    <s v="Si"/>
    <s v="Si"/>
    <n v="1866"/>
    <s v="Suiza"/>
    <n v="2.04446981"/>
    <x v="38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"/>
    <x v="38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"/>
    <x v="38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2"/>
    <x v="38"/>
    <s v="No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7"/>
    <x v="38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6"/>
    <x v="38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"/>
    <x v="38"/>
    <s v="No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"/>
    <x v="38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38"/>
    <s v="No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"/>
    <x v="38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"/>
    <x v="38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"/>
    <x v="38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38"/>
    <s v="No"/>
    <s v="Impacto ambiental"/>
    <s v="Pilar 3"/>
    <x v="1"/>
    <b v="0"/>
    <b v="0"/>
  </r>
  <r>
    <s v="Renault"/>
    <x v="1"/>
    <s v="Mixta"/>
    <s v="No"/>
    <s v="Si"/>
    <s v="Si"/>
    <n v="1898"/>
    <s v="Francia"/>
    <n v="2.426039216"/>
    <x v="38"/>
    <s v="No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38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38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38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7"/>
    <x v="38"/>
    <s v="No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38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4"/>
    <x v="38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"/>
    <x v="38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38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"/>
    <x v="38"/>
    <s v="No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38"/>
    <s v="No"/>
    <s v="Impacto ambiental"/>
    <s v="Pilar 3"/>
    <x v="1"/>
    <b v="0"/>
    <b v="0"/>
  </r>
  <r>
    <s v="Terpel"/>
    <x v="3"/>
    <s v="Privada"/>
    <s v="No"/>
    <s v="Si"/>
    <s v="Si"/>
    <n v="1968"/>
    <s v="Colombia"/>
    <n v="24.752011682"/>
    <x v="38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38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38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6"/>
    <x v="38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8"/>
    <x v="38"/>
    <s v="No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38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38"/>
    <s v="No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6"/>
    <x v="38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4"/>
    <x v="38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2"/>
    <x v="38"/>
    <s v="No informa"/>
    <s v="Impacto ambiental"/>
    <s v="Pilar 3"/>
    <x v="1"/>
    <b v="0"/>
    <b v="0"/>
  </r>
  <r>
    <s v="Aliar"/>
    <x v="0"/>
    <s v="Privada"/>
    <s v="No"/>
    <s v="No"/>
    <s v="No"/>
    <n v="2007"/>
    <s v="Colombia"/>
    <n v="0.978022115"/>
    <x v="39"/>
    <s v="No"/>
    <s v="Impacto social "/>
    <s v="Pilar 5"/>
    <x v="1"/>
    <b v="0"/>
    <b v="0"/>
  </r>
  <r>
    <s v="Alimentos Carnicos (Grupo Nutresa)"/>
    <x v="1"/>
    <s v="Privada"/>
    <s v="No"/>
    <s v="Si"/>
    <s v="Si"/>
    <n v="1920"/>
    <s v="Colombia"/>
    <n v="2.844632077"/>
    <x v="39"/>
    <s v="No"/>
    <s v="Impacto social "/>
    <s v="Pilar 5"/>
    <x v="1"/>
    <b v="0"/>
    <b v="0"/>
  </r>
  <r>
    <s v="Alpina"/>
    <x v="1"/>
    <s v="Privada"/>
    <s v="No"/>
    <s v="No"/>
    <s v="Si"/>
    <n v="1945"/>
    <s v="Colombia"/>
    <n v="2.176461396"/>
    <x v="39"/>
    <s v="No"/>
    <s v="Impacto social "/>
    <s v="Pilar 5"/>
    <x v="1"/>
    <b v="0"/>
    <b v="0"/>
  </r>
  <r>
    <s v="Amarilo"/>
    <x v="2"/>
    <s v="Privada"/>
    <s v="Si"/>
    <s v="No"/>
    <s v="No"/>
    <n v="1993"/>
    <s v="Colombia"/>
    <n v="2.186301194"/>
    <x v="39"/>
    <s v="No"/>
    <s v="Impacto social "/>
    <s v="Pilar 5"/>
    <x v="1"/>
    <b v="0"/>
    <b v="0"/>
  </r>
  <r>
    <s v="ARA"/>
    <x v="3"/>
    <s v="Privada"/>
    <s v="No"/>
    <s v="No"/>
    <s v="Si"/>
    <n v="2012"/>
    <s v="Colombia"/>
    <n v="13.831182682"/>
    <x v="39"/>
    <n v="0"/>
    <s v="Impacto social "/>
    <s v="Pilar 5"/>
    <x v="1"/>
    <b v="0"/>
    <b v="0"/>
  </r>
  <r>
    <s v="ARQUITECTURA Y CONCRETO"/>
    <x v="2"/>
    <s v="Privada"/>
    <s v="Si"/>
    <s v="No"/>
    <s v="No"/>
    <n v="1990"/>
    <s v="Colombia"/>
    <n v="0.771428692"/>
    <x v="39"/>
    <n v="0"/>
    <s v="Impacto social "/>
    <s v="Pilar 5"/>
    <x v="1"/>
    <b v="0"/>
    <b v="0"/>
  </r>
  <r>
    <s v="AUTOPISTA RIO MAGDALENA SAS"/>
    <x v="2"/>
    <s v="Privada"/>
    <s v="No"/>
    <s v="No"/>
    <s v="No"/>
    <n v="2014"/>
    <s v="Colombia"/>
    <n v="1.314259836"/>
    <x v="39"/>
    <s v="No"/>
    <s v="Impacto social "/>
    <s v="Pilar 5"/>
    <x v="1"/>
    <b v="0"/>
    <b v="0"/>
  </r>
  <r>
    <s v="Avianca"/>
    <x v="4"/>
    <s v="Privada"/>
    <s v="No"/>
    <s v="No"/>
    <s v="Si"/>
    <n v="1919"/>
    <s v="Colombia"/>
    <n v="15.106042448"/>
    <x v="39"/>
    <s v="No"/>
    <s v="Impacto social "/>
    <s v="Pilar 5"/>
    <x v="1"/>
    <b v="0"/>
    <b v="0"/>
  </r>
  <r>
    <s v="AVICOLA EL MADROÑO SA"/>
    <x v="0"/>
    <s v="Privada"/>
    <s v="No"/>
    <s v="No"/>
    <s v="No"/>
    <n v="1987"/>
    <s v="Colombia"/>
    <n v="0.711210393"/>
    <x v="39"/>
    <n v="0"/>
    <s v="Impacto social "/>
    <s v="Pilar 5"/>
    <x v="1"/>
    <b v="0"/>
    <b v="0"/>
  </r>
  <r>
    <s v="AVSA"/>
    <x v="0"/>
    <s v="Privada"/>
    <s v="Si"/>
    <s v="No"/>
    <s v="No"/>
    <n v="1969"/>
    <s v="Colombia"/>
    <n v="2.423164353"/>
    <x v="39"/>
    <s v="No"/>
    <s v="Impacto social "/>
    <s v="Pilar 5"/>
    <x v="1"/>
    <b v="0"/>
    <b v="0"/>
  </r>
  <r>
    <s v="Banco de Bogotá"/>
    <x v="4"/>
    <s v="Privada"/>
    <s v="No"/>
    <s v="Si"/>
    <s v="No"/>
    <n v="1870"/>
    <s v="Colombia"/>
    <n v="0"/>
    <x v="39"/>
    <s v="No"/>
    <s v="Impacto social "/>
    <s v="Pilar 5"/>
    <x v="1"/>
    <b v="0"/>
    <b v="0"/>
  </r>
  <r>
    <s v="Bancolombia"/>
    <x v="4"/>
    <s v="Privada"/>
    <s v="No"/>
    <s v="Si"/>
    <s v="Si"/>
    <n v="1875"/>
    <s v="Colombia"/>
    <n v="0"/>
    <x v="39"/>
    <s v="No"/>
    <s v="Impacto social "/>
    <s v="Pilar 5"/>
    <x v="1"/>
    <b v="0"/>
    <b v="0"/>
  </r>
  <r>
    <s v="Bavaria (Kopps)"/>
    <x v="1"/>
    <s v="Privada"/>
    <s v="No"/>
    <s v="No"/>
    <s v="Si"/>
    <n v="1889"/>
    <s v="Colombia"/>
    <n v="8.615774351"/>
    <x v="39"/>
    <s v="No"/>
    <s v="Impacto social "/>
    <s v="Pilar 5"/>
    <x v="1"/>
    <b v="0"/>
    <b v="0"/>
  </r>
  <r>
    <s v="BEL STAR S.A."/>
    <x v="1"/>
    <s v="Privada"/>
    <s v="No"/>
    <s v="No"/>
    <s v="Si"/>
    <n v="2000"/>
    <s v="Colombia"/>
    <n v="1.8730508"/>
    <x v="39"/>
    <s v="No"/>
    <s v="Impacto social "/>
    <s v="Pilar 5"/>
    <x v="1"/>
    <b v="0"/>
    <b v="0"/>
  </r>
  <r>
    <s v="Biomax"/>
    <x v="3"/>
    <s v="Privada"/>
    <s v="No"/>
    <s v="No"/>
    <s v="No"/>
    <n v="2004"/>
    <s v="Colombia"/>
    <n v="4.512550305"/>
    <x v="39"/>
    <n v="0"/>
    <s v="Impacto social "/>
    <s v="Pilar 5"/>
    <x v="1"/>
    <b v="0"/>
    <b v="0"/>
  </r>
  <r>
    <s v="C.I Prodeco"/>
    <x v="5"/>
    <s v="Privada"/>
    <s v="No"/>
    <s v="No"/>
    <s v="Si"/>
    <n v="1990"/>
    <s v="Suiza"/>
    <n v="0.895022779"/>
    <x v="39"/>
    <s v="No"/>
    <s v="Impacto social "/>
    <s v="Pilar 5"/>
    <x v="1"/>
    <b v="0"/>
    <b v="0"/>
  </r>
  <r>
    <s v="CARTON DE COLOMBIA S.A. (Smurfit Kappa)"/>
    <x v="1"/>
    <s v="Privada"/>
    <s v="No"/>
    <s v="No"/>
    <s v="Si"/>
    <n v="1944"/>
    <s v="Colombia"/>
    <n v="1.778557861"/>
    <x v="39"/>
    <s v="No"/>
    <s v="Impacto social "/>
    <s v="Pilar 5"/>
    <x v="1"/>
    <b v="0"/>
    <b v="0"/>
  </r>
  <r>
    <s v="Celsia"/>
    <x v="4"/>
    <s v="Privada"/>
    <s v="No"/>
    <s v="Si"/>
    <s v="Si"/>
    <n v="2001"/>
    <s v="Colombia"/>
    <n v="6.547567046"/>
    <x v="39"/>
    <s v="No"/>
    <s v="Impacto social "/>
    <s v="Pilar 5"/>
    <x v="1"/>
    <b v="0"/>
    <b v="0"/>
  </r>
  <r>
    <s v="Cementos Argos"/>
    <x v="1"/>
    <s v="Privada"/>
    <s v="No"/>
    <s v="Si"/>
    <s v="Si"/>
    <n v="1934"/>
    <s v="Colombia"/>
    <n v="1.84479215"/>
    <x v="39"/>
    <s v="No"/>
    <s v="Impacto social "/>
    <s v="Pilar 5"/>
    <x v="1"/>
    <b v="0"/>
    <b v="0"/>
  </r>
  <r>
    <s v="Cencosud"/>
    <x v="3"/>
    <s v="Privada"/>
    <s v="Si"/>
    <s v="Si"/>
    <s v="Si"/>
    <n v="1960"/>
    <s v="Chile"/>
    <n v="4.212866602"/>
    <x v="39"/>
    <s v="Si"/>
    <s v="Impacto social "/>
    <s v="Pilar 5"/>
    <x v="1"/>
    <b v="0"/>
    <b v="0"/>
  </r>
  <r>
    <s v="Cenit"/>
    <x v="4"/>
    <s v="Mixta"/>
    <s v="No"/>
    <s v="No"/>
    <s v="No"/>
    <n v="2012"/>
    <s v="Colombia"/>
    <n v="9.97773624"/>
    <x v="39"/>
    <s v="No"/>
    <s v="Impacto social "/>
    <s v="Pilar 5"/>
    <x v="1"/>
    <b v="0"/>
    <b v="0"/>
  </r>
  <r>
    <s v="Cerrejón"/>
    <x v="5"/>
    <s v="Privada"/>
    <s v="No"/>
    <s v="No"/>
    <s v="Si"/>
    <n v="1976"/>
    <s v="Reino Unido / Suiza"/>
    <n v="6.047102083"/>
    <x v="39"/>
    <s v="No"/>
    <s v="Impacto social "/>
    <s v="Pilar 5"/>
    <x v="1"/>
    <b v="0"/>
    <b v="0"/>
  </r>
  <r>
    <s v="Chevron"/>
    <x v="3"/>
    <s v="Privada"/>
    <s v="No"/>
    <s v="No"/>
    <s v="Si"/>
    <n v="1879"/>
    <s v="Estados Unidos"/>
    <n v="5.868986"/>
    <x v="39"/>
    <s v="No"/>
    <s v="Impacto social "/>
    <s v="Pilar 5"/>
    <x v="1"/>
    <b v="0"/>
    <b v="0"/>
  </r>
  <r>
    <s v="CI Eslop"/>
    <x v="3"/>
    <s v="Privada"/>
    <s v="Si"/>
    <s v="No"/>
    <s v="No"/>
    <n v="1997"/>
    <s v="Colombia"/>
    <n v="1.976640973"/>
    <x v="39"/>
    <n v="0"/>
    <s v="Impacto social "/>
    <s v="Pilar 5"/>
    <x v="1"/>
    <b v="0"/>
    <b v="0"/>
  </r>
  <r>
    <s v="Claro"/>
    <x v="4"/>
    <s v="Privada"/>
    <s v="No"/>
    <s v="No"/>
    <s v="Si"/>
    <n v="2003"/>
    <s v="Brasil"/>
    <n v="15.602099799"/>
    <x v="39"/>
    <s v="Si"/>
    <s v="Impacto social "/>
    <s v="Pilar 5"/>
    <x v="1"/>
    <b v="0"/>
    <b v="0"/>
  </r>
  <r>
    <s v="Coca Cola- Femsa"/>
    <x v="1"/>
    <s v="Mixta"/>
    <s v="No"/>
    <s v="Si"/>
    <s v="Si"/>
    <n v="1991"/>
    <s v="México"/>
    <n v="5.161404728"/>
    <x v="39"/>
    <s v="No"/>
    <s v="Impacto social "/>
    <s v="Pilar 5"/>
    <x v="1"/>
    <b v="0"/>
    <b v="0"/>
  </r>
  <r>
    <s v="Colgate"/>
    <x v="1"/>
    <s v="Privada"/>
    <s v="No"/>
    <s v="Si"/>
    <s v="Si"/>
    <n v="1806"/>
    <s v="Estados Unidos"/>
    <n v="2.382092359"/>
    <x v="39"/>
    <s v="No"/>
    <s v="Impacto social "/>
    <s v="Pilar 5"/>
    <x v="1"/>
    <b v="0"/>
    <b v="0"/>
  </r>
  <r>
    <s v="Colombina"/>
    <x v="1"/>
    <s v="Privada"/>
    <s v="Si"/>
    <s v="Si"/>
    <s v="Si"/>
    <n v="1932"/>
    <s v="Colombia"/>
    <n v="2.192826677"/>
    <x v="39"/>
    <s v="No"/>
    <s v="Impacto social "/>
    <s v="Pilar 5"/>
    <x v="1"/>
    <b v="0"/>
    <b v="0"/>
  </r>
  <r>
    <s v="Compañía Nacional de Chocolates"/>
    <x v="1"/>
    <s v="Privada"/>
    <s v="No"/>
    <s v="No"/>
    <s v="No"/>
    <n v="1920"/>
    <s v="Colombia"/>
    <n v="1.94339097"/>
    <x v="39"/>
    <n v="0"/>
    <s v="Impacto social "/>
    <s v="Pilar 5"/>
    <x v="1"/>
    <b v="0"/>
    <b v="0"/>
  </r>
  <r>
    <s v="CONCESIONARIA VIAL UNIÓN DEL SUR SAS"/>
    <x v="2"/>
    <s v="Privada"/>
    <s v="No"/>
    <s v="No"/>
    <s v="No"/>
    <n v="2015"/>
    <s v="Colombia"/>
    <n v="0.767621421"/>
    <x v="39"/>
    <s v="No"/>
    <s v="Impacto social "/>
    <s v="Pilar 5"/>
    <x v="1"/>
    <b v="0"/>
    <b v="0"/>
  </r>
  <r>
    <s v="Conconcreto"/>
    <x v="2"/>
    <s v="Privada"/>
    <s v="No"/>
    <s v="Si"/>
    <s v="Si"/>
    <n v="1961"/>
    <s v="Colombia"/>
    <n v="0.498844856"/>
    <x v="39"/>
    <s v="No"/>
    <s v="Impacto social "/>
    <s v="Pilar 5"/>
    <x v="1"/>
    <b v="0"/>
    <b v="0"/>
  </r>
  <r>
    <s v="CONSTRUCCIONES EL CONDOR S.A"/>
    <x v="2"/>
    <s v="Privada"/>
    <s v="No"/>
    <s v="Si"/>
    <s v="Si"/>
    <n v="1979"/>
    <s v="Colombia"/>
    <n v="1.189537155"/>
    <x v="39"/>
    <s v="No"/>
    <s v="Impacto social "/>
    <s v="Pilar 5"/>
    <x v="1"/>
    <b v="0"/>
    <b v="0"/>
  </r>
  <r>
    <s v="CONSTRUCTORA CAPITAL BOGOTA SAS"/>
    <x v="2"/>
    <s v="Privada"/>
    <s v="Si"/>
    <s v="No"/>
    <s v="No"/>
    <n v="2008"/>
    <s v="Colombia"/>
    <n v="1.313282542"/>
    <x v="39"/>
    <s v="No"/>
    <s v="Impacto social "/>
    <s v="Pilar 5"/>
    <x v="1"/>
    <b v="0"/>
    <b v="0"/>
  </r>
  <r>
    <s v="CONSTRUCTORA COLPATRIA  SAS"/>
    <x v="2"/>
    <s v="Privada"/>
    <s v="No"/>
    <s v="No"/>
    <s v="No"/>
    <n v="1977"/>
    <s v="Colombia"/>
    <n v="0.746126685"/>
    <x v="39"/>
    <s v="No"/>
    <s v="Impacto social "/>
    <s v="Pilar 5"/>
    <x v="1"/>
    <b v="0"/>
    <b v="0"/>
  </r>
  <r>
    <s v="Corbeta"/>
    <x v="3"/>
    <s v="Privada"/>
    <s v="Si"/>
    <s v="No"/>
    <s v="No"/>
    <n v="1938"/>
    <s v="Colombia"/>
    <n v="11.88773162"/>
    <x v="39"/>
    <n v="0"/>
    <s v="Impacto social "/>
    <s v="Pilar 5"/>
    <x v="1"/>
    <b v="0"/>
    <b v="0"/>
  </r>
  <r>
    <s v="Cruz Verde"/>
    <x v="3"/>
    <s v="Privada"/>
    <s v="No"/>
    <s v="No"/>
    <s v="Si"/>
    <n v="1984"/>
    <s v="Chile"/>
    <n v="5.511646479"/>
    <x v="39"/>
    <s v="No"/>
    <s v="Impacto social "/>
    <s v="Pilar 5"/>
    <x v="1"/>
    <b v="0"/>
    <b v="0"/>
  </r>
  <r>
    <s v="D1"/>
    <x v="3"/>
    <s v="Privada"/>
    <s v="Si"/>
    <s v="No"/>
    <s v="No"/>
    <n v="2009"/>
    <s v="Colombia"/>
    <n v="19.439396106"/>
    <x v="39"/>
    <s v="No"/>
    <s v="Impacto social "/>
    <s v="Pilar 5"/>
    <x v="1"/>
    <b v="0"/>
    <b v="0"/>
  </r>
  <r>
    <s v="Davivienda"/>
    <x v="4"/>
    <s v="Privada"/>
    <s v="No"/>
    <s v="Si"/>
    <s v="No"/>
    <n v="1972"/>
    <s v="Colombia"/>
    <n v="0"/>
    <x v="39"/>
    <s v="Si"/>
    <s v="Impacto social "/>
    <s v="Pilar 5"/>
    <x v="1"/>
    <b v="0"/>
    <b v="0"/>
  </r>
  <r>
    <s v="Distracom"/>
    <x v="3"/>
    <s v="Privada"/>
    <s v="Si"/>
    <s v="No"/>
    <s v="No"/>
    <n v="1997"/>
    <s v="Colombia"/>
    <n v="3.874476933"/>
    <x v="39"/>
    <n v="0"/>
    <s v="Impacto social "/>
    <s v="Pilar 5"/>
    <x v="1"/>
    <b v="0"/>
    <b v="0"/>
  </r>
  <r>
    <s v="Drummond"/>
    <x v="5"/>
    <s v="Privada"/>
    <s v="Si"/>
    <s v="No"/>
    <s v="Si"/>
    <n v="1935"/>
    <s v="Estados Unidos"/>
    <n v="11.495989482"/>
    <x v="39"/>
    <s v="No"/>
    <s v="Impacto social "/>
    <s v="Pilar 5"/>
    <x v="1"/>
    <b v="0"/>
    <b v="0"/>
  </r>
  <r>
    <s v="Ecopetrol"/>
    <x v="5"/>
    <s v="Mixta"/>
    <s v="No"/>
    <s v="Si"/>
    <s v="Si"/>
    <n v="1951"/>
    <s v="Colombia"/>
    <n v="113.923310323"/>
    <x v="39"/>
    <s v="Si"/>
    <s v="Impacto social "/>
    <s v="Pilar 5"/>
    <x v="1"/>
    <b v="0"/>
    <b v="0"/>
  </r>
  <r>
    <s v="Emgesa"/>
    <x v="4"/>
    <s v="Mixta"/>
    <s v="No"/>
    <s v="No"/>
    <s v="Si"/>
    <n v="1997"/>
    <s v="Colombia"/>
    <n v="15.780332546"/>
    <x v="39"/>
    <s v="No"/>
    <s v="Impacto social "/>
    <s v="Pilar 5"/>
    <x v="1"/>
    <b v="0"/>
    <b v="0"/>
  </r>
  <r>
    <s v="EPM"/>
    <x v="4"/>
    <s v="Pública"/>
    <s v="No"/>
    <s v="No"/>
    <s v="Si"/>
    <n v="1955"/>
    <s v="Colombia"/>
    <n v="20.57447718"/>
    <x v="39"/>
    <s v="Si"/>
    <s v="Impacto social "/>
    <s v="Pilar 5"/>
    <x v="1"/>
    <b v="0"/>
    <b v="0"/>
  </r>
  <r>
    <s v="ES Windows"/>
    <x v="1"/>
    <s v="Privada"/>
    <s v="No"/>
    <s v="No"/>
    <s v="Si"/>
    <n v="1985"/>
    <s v="Estados Unidos"/>
    <n v="2.624920215"/>
    <x v="39"/>
    <s v="No"/>
    <s v="Impacto social "/>
    <s v="Pilar 5"/>
    <x v="1"/>
    <b v="0"/>
    <b v="0"/>
  </r>
  <r>
    <s v="Esenttia"/>
    <x v="1"/>
    <s v="Mixta"/>
    <s v="No"/>
    <s v="No"/>
    <s v="No"/>
    <n v="1990"/>
    <s v="Colombia"/>
    <n v="2.311463709"/>
    <x v="39"/>
    <s v="No"/>
    <s v="Impacto social "/>
    <s v="Pilar 5"/>
    <x v="1"/>
    <b v="0"/>
    <b v="0"/>
  </r>
  <r>
    <s v="Éxito"/>
    <x v="3"/>
    <s v="Privada"/>
    <s v="No"/>
    <s v="No"/>
    <s v="Si"/>
    <n v="1949"/>
    <s v="Colombia"/>
    <n v="16.077688645"/>
    <x v="39"/>
    <s v="No"/>
    <s v="Impacto social "/>
    <s v="Pilar 5"/>
    <x v="1"/>
    <b v="0"/>
    <b v="0"/>
  </r>
  <r>
    <s v="Falabella"/>
    <x v="3"/>
    <s v="Privada"/>
    <s v="Si"/>
    <s v="Si"/>
    <s v="Si"/>
    <n v="1889"/>
    <s v="Chile"/>
    <n v="2.307560639"/>
    <x v="39"/>
    <s v="Si"/>
    <s v="Impacto social "/>
    <s v="Pilar 5"/>
    <x v="1"/>
    <b v="0"/>
    <b v="0"/>
  </r>
  <r>
    <s v="Frontera Energy"/>
    <x v="5"/>
    <s v="Privada"/>
    <s v="No"/>
    <s v="Si"/>
    <s v="Si"/>
    <n v="1985"/>
    <s v="Canadá"/>
    <n v="4.250244656"/>
    <x v="39"/>
    <s v="No"/>
    <s v="Impacto social "/>
    <s v="Pilar 5"/>
    <x v="1"/>
    <b v="0"/>
    <b v="0"/>
  </r>
  <r>
    <s v="Gases del Caribe"/>
    <x v="4"/>
    <s v="Privada"/>
    <s v="No"/>
    <s v="Si"/>
    <s v="No"/>
    <n v="1966"/>
    <s v="Colombia"/>
    <n v="2.635568566"/>
    <x v="39"/>
    <s v="No"/>
    <s v="Impacto social "/>
    <s v="Pilar 5"/>
    <x v="1"/>
    <b v="0"/>
    <b v="0"/>
  </r>
  <r>
    <s v="GEB"/>
    <x v="4"/>
    <s v="Mixta"/>
    <s v="No"/>
    <s v="Si"/>
    <s v="Si"/>
    <n v="1896"/>
    <s v="Colombia"/>
    <n v="3.716639484"/>
    <x v="39"/>
    <s v="No"/>
    <s v="Impacto social "/>
    <s v="Pilar 5"/>
    <x v="1"/>
    <b v="0"/>
    <b v="0"/>
  </r>
  <r>
    <s v="General Motors"/>
    <x v="1"/>
    <s v="Pública"/>
    <s v="No"/>
    <s v="Si"/>
    <s v="Si"/>
    <n v="1908"/>
    <s v="Estados Unidos"/>
    <n v="1.212362823"/>
    <x v="39"/>
    <s v="No"/>
    <s v="Impacto social "/>
    <s v="Pilar 5"/>
    <x v="1"/>
    <b v="0"/>
    <b v="0"/>
  </r>
  <r>
    <s v="Geopark"/>
    <x v="5"/>
    <s v="Privada"/>
    <s v="No"/>
    <s v="Si"/>
    <s v="Si"/>
    <n v="2002"/>
    <s v="Chile"/>
    <n v="2.420367108"/>
    <x v="39"/>
    <s v="No"/>
    <s v="Impacto social "/>
    <s v="Pilar 5"/>
    <x v="1"/>
    <b v="0"/>
    <b v="0"/>
  </r>
  <r>
    <s v="Gran Tierra Energy"/>
    <x v="5"/>
    <s v="Privada"/>
    <s v="No"/>
    <s v="Si"/>
    <s v="Si"/>
    <n v="2003"/>
    <s v="Canadá"/>
    <n v="1.321926"/>
    <x v="39"/>
    <s v="No"/>
    <s v="Impacto social "/>
    <s v="Pilar 5"/>
    <x v="1"/>
    <b v="0"/>
    <b v="0"/>
  </r>
  <r>
    <s v="Grupo Bios"/>
    <x v="0"/>
    <s v="Privada"/>
    <s v="No"/>
    <s v="No"/>
    <s v="No"/>
    <n v="1985"/>
    <s v="Colombia"/>
    <n v="0.441609957"/>
    <x v="39"/>
    <s v="No"/>
    <s v="Impacto social "/>
    <s v="Pilar 5"/>
    <x v="1"/>
    <b v="0"/>
    <b v="0"/>
  </r>
  <r>
    <s v="Grupo Diana"/>
    <x v="1"/>
    <s v="Privada"/>
    <s v="Si"/>
    <s v="No"/>
    <s v="No"/>
    <n v="1964"/>
    <s v="Colombia"/>
    <n v="2.485955399"/>
    <x v="39"/>
    <n v="0"/>
    <s v="Impacto social "/>
    <s v="Pilar 5"/>
    <x v="1"/>
    <b v="0"/>
    <b v="0"/>
  </r>
  <r>
    <s v="Haceb"/>
    <x v="1"/>
    <s v="Privada"/>
    <s v="Si"/>
    <s v="No"/>
    <s v="No"/>
    <n v="1940"/>
    <s v="Colombia"/>
    <n v="1.340540112"/>
    <x v="39"/>
    <s v="No"/>
    <s v="Impacto social "/>
    <s v="Pilar 5"/>
    <x v="1"/>
    <b v="0"/>
    <b v="0"/>
  </r>
  <r>
    <s v="Hocol"/>
    <x v="5"/>
    <s v="Privada"/>
    <s v="No"/>
    <s v="No"/>
    <s v="No"/>
    <n v="1956"/>
    <s v="Colombia"/>
    <n v="2.660692144"/>
    <x v="39"/>
    <s v="No"/>
    <s v="Impacto social "/>
    <s v="Pilar 5"/>
    <x v="1"/>
    <b v="0"/>
    <b v="0"/>
  </r>
  <r>
    <s v="INCUBADORA SANTANDER S.A. (Huevos Kikes)"/>
    <x v="0"/>
    <s v="Privada"/>
    <s v="Si"/>
    <s v="No"/>
    <s v="No"/>
    <n v="1962"/>
    <s v="Colombia"/>
    <n v="0.89448845"/>
    <x v="39"/>
    <n v="0"/>
    <s v="Impacto social "/>
    <s v="Pilar 5"/>
    <x v="1"/>
    <b v="0"/>
    <b v="0"/>
  </r>
  <r>
    <s v="ISA"/>
    <x v="4"/>
    <s v="Mixta"/>
    <s v="No"/>
    <s v="Si"/>
    <s v="Si"/>
    <n v="1967"/>
    <s v="Colombia"/>
    <n v="4.130985568"/>
    <x v="39"/>
    <s v="No"/>
    <s v="Impacto social "/>
    <s v="Pilar 5"/>
    <x v="1"/>
    <b v="0"/>
    <b v="0"/>
  </r>
  <r>
    <s v="Isagen"/>
    <x v="4"/>
    <s v="Mixta"/>
    <s v="No"/>
    <s v="No"/>
    <s v="No"/>
    <n v="1995"/>
    <s v="Colombia"/>
    <n v="6.13559916"/>
    <x v="39"/>
    <s v="No"/>
    <s v="Impacto social "/>
    <s v="Pilar 5"/>
    <x v="1"/>
    <b v="0"/>
    <b v="0"/>
  </r>
  <r>
    <s v="ISMOCOL SA"/>
    <x v="2"/>
    <s v="Privada"/>
    <s v="No"/>
    <s v="No"/>
    <s v="Si"/>
    <n v="1989"/>
    <s v="Colombia"/>
    <n v="0.751677383"/>
    <x v="39"/>
    <n v="0"/>
    <s v="Impacto social "/>
    <s v="Pilar 5"/>
    <x v="1"/>
    <b v="0"/>
    <b v="0"/>
  </r>
  <r>
    <s v="Italcol"/>
    <x v="1"/>
    <s v="Privada"/>
    <s v="Si"/>
    <s v="No"/>
    <s v="No"/>
    <n v="1970"/>
    <s v="Colombia"/>
    <n v="3.189145272"/>
    <x v="39"/>
    <n v="0"/>
    <s v="Impacto social "/>
    <s v="Pilar 5"/>
    <x v="1"/>
    <b v="0"/>
    <b v="0"/>
  </r>
  <r>
    <s v="LATAM"/>
    <x v="4"/>
    <s v="Privada"/>
    <s v="No"/>
    <s v="Si"/>
    <s v="Si"/>
    <n v="1929"/>
    <s v="Chile"/>
    <n v="2.328344538"/>
    <x v="39"/>
    <s v="No"/>
    <s v="Impacto social "/>
    <s v="Pilar 5"/>
    <x v="1"/>
    <b v="0"/>
    <b v="0"/>
  </r>
  <r>
    <s v="MARVAL S.A.S."/>
    <x v="2"/>
    <s v="Privada"/>
    <s v="Si"/>
    <s v="No"/>
    <s v="No"/>
    <n v="1976"/>
    <s v="Colombia"/>
    <n v="0.985342945"/>
    <x v="39"/>
    <s v="No"/>
    <s v="Impacto social "/>
    <s v="Pilar 5"/>
    <x v="1"/>
    <b v="0"/>
    <b v="0"/>
  </r>
  <r>
    <s v="Mazda"/>
    <x v="3"/>
    <s v="Privada"/>
    <s v="No"/>
    <s v="Si"/>
    <s v="Si"/>
    <n v="1920"/>
    <s v="Japón"/>
    <n v="1.869141753"/>
    <x v="39"/>
    <s v="No"/>
    <s v="Impacto social "/>
    <s v="Pilar 5"/>
    <x v="1"/>
    <b v="0"/>
    <b v="0"/>
  </r>
  <r>
    <s v="Mercado Libre"/>
    <x v="4"/>
    <s v="Privada"/>
    <s v="No"/>
    <s v="Si"/>
    <s v="Si"/>
    <n v="2009"/>
    <s v="Argentina"/>
    <n v="1.858185367"/>
    <x v="39"/>
    <s v="No"/>
    <s v="Impacto social "/>
    <s v="Pilar 5"/>
    <x v="1"/>
    <b v="0"/>
    <b v="0"/>
  </r>
  <r>
    <s v="Nestle"/>
    <x v="1"/>
    <s v="Mixta"/>
    <s v="No"/>
    <s v="Si"/>
    <s v="Si"/>
    <n v="1866"/>
    <s v="Suiza"/>
    <n v="2.04446981"/>
    <x v="39"/>
    <s v="No"/>
    <s v="Impacto social "/>
    <s v="Pilar 5"/>
    <x v="1"/>
    <b v="0"/>
    <b v="0"/>
  </r>
  <r>
    <s v="Oleoducto Central (Ocensa)"/>
    <x v="4"/>
    <s v="Mixta"/>
    <s v="No"/>
    <s v="No"/>
    <s v="No"/>
    <n v="1994"/>
    <s v="Colombia"/>
    <n v="5.975161078"/>
    <x v="39"/>
    <s v="Si"/>
    <s v="Impacto social "/>
    <s v="Pilar 5"/>
    <x v="1"/>
    <b v="0"/>
    <b v="0"/>
  </r>
  <r>
    <s v="Olímpica"/>
    <x v="3"/>
    <s v="Privada"/>
    <s v="Si"/>
    <s v="No"/>
    <s v="No"/>
    <n v="1953"/>
    <s v="Colombia"/>
    <n v="7.129192126"/>
    <x v="39"/>
    <n v="0"/>
    <s v="Impacto social "/>
    <s v="Pilar 5"/>
    <x v="1"/>
    <b v="0"/>
    <b v="0"/>
  </r>
  <r>
    <s v="Pepsico"/>
    <x v="1"/>
    <s v="Pública"/>
    <s v="No"/>
    <s v="Si"/>
    <s v="Si"/>
    <n v="1965"/>
    <s v="Estados Unidos"/>
    <n v="2.097385142"/>
    <x v="39"/>
    <s v="No"/>
    <s v="Impacto social "/>
    <s v="Pilar 5"/>
    <x v="1"/>
    <b v="0"/>
    <b v="0"/>
  </r>
  <r>
    <s v="Petromil"/>
    <x v="3"/>
    <s v="Privada"/>
    <s v="Si"/>
    <s v="No"/>
    <s v="No"/>
    <n v="1989"/>
    <s v="Colombia"/>
    <n v="3.030538337"/>
    <x v="39"/>
    <n v="0"/>
    <s v="Impacto social "/>
    <s v="Pilar 5"/>
    <x v="1"/>
    <b v="0"/>
    <b v="0"/>
  </r>
  <r>
    <s v="POLLOS EL BUCANERO S.A. (Cargill)"/>
    <x v="1"/>
    <s v="Privada"/>
    <s v="No"/>
    <s v="No"/>
    <s v="Si"/>
    <n v="1986"/>
    <s v="Colombia"/>
    <n v="2.273429636"/>
    <x v="39"/>
    <n v="0"/>
    <s v="Impacto social "/>
    <s v="Pilar 5"/>
    <x v="1"/>
    <b v="0"/>
    <b v="0"/>
  </r>
  <r>
    <s v="Postobón"/>
    <x v="1"/>
    <s v="Privada"/>
    <s v="No"/>
    <s v="No"/>
    <s v="No"/>
    <n v="1904"/>
    <s v="Colombia"/>
    <n v="2.846700531"/>
    <x v="39"/>
    <s v="No"/>
    <s v="Impacto social "/>
    <s v="Pilar 5"/>
    <x v="1"/>
    <b v="0"/>
    <b v="0"/>
  </r>
  <r>
    <s v="Pricesmart"/>
    <x v="3"/>
    <s v="Privada"/>
    <s v="No"/>
    <s v="Si"/>
    <s v="Si"/>
    <n v="1993"/>
    <s v="Estados Unidos"/>
    <n v="2.360791615"/>
    <x v="39"/>
    <s v="No"/>
    <s v="Impacto social "/>
    <s v="Pilar 5"/>
    <x v="1"/>
    <b v="0"/>
    <b v="0"/>
  </r>
  <r>
    <s v="Primax"/>
    <x v="3"/>
    <s v="Privada"/>
    <s v="No"/>
    <s v="No"/>
    <s v="Si"/>
    <n v="2005"/>
    <s v="Perú"/>
    <n v="10.521119421"/>
    <x v="39"/>
    <s v="No"/>
    <s v="Impacto social "/>
    <s v="Pilar 5"/>
    <x v="1"/>
    <b v="0"/>
    <b v="0"/>
  </r>
  <r>
    <s v="Productos Familia (Essity)"/>
    <x v="1"/>
    <s v="Privada"/>
    <s v="No"/>
    <s v="No"/>
    <s v="Si"/>
    <n v="1958"/>
    <s v="Colombia"/>
    <n v="2.017259547"/>
    <x v="39"/>
    <s v="No"/>
    <s v="Impacto social "/>
    <s v="Pilar 5"/>
    <x v="1"/>
    <b v="0"/>
    <b v="0"/>
  </r>
  <r>
    <s v="Promigas"/>
    <x v="4"/>
    <s v="Privada"/>
    <s v="No"/>
    <s v="Si"/>
    <s v="No"/>
    <n v="1974"/>
    <s v="Colombia"/>
    <n v="2.27290385"/>
    <x v="39"/>
    <s v="No"/>
    <s v="Impacto social "/>
    <s v="Pilar 5"/>
    <x v="1"/>
    <b v="0"/>
    <b v="0"/>
  </r>
  <r>
    <s v="Rappi"/>
    <x v="4"/>
    <s v="Privada"/>
    <s v="No"/>
    <s v="No"/>
    <s v="Si"/>
    <n v="2015"/>
    <s v="Colombia"/>
    <n v="0.703147014"/>
    <x v="39"/>
    <n v="0"/>
    <s v="Impacto social "/>
    <s v="Pilar 5"/>
    <x v="1"/>
    <b v="0"/>
    <b v="0"/>
  </r>
  <r>
    <s v="Reficar"/>
    <x v="1"/>
    <s v="Mixta"/>
    <s v="No"/>
    <s v="No"/>
    <s v="No"/>
    <n v="1956"/>
    <s v="Colombia"/>
    <n v="25.860914507"/>
    <x v="39"/>
    <s v="No"/>
    <s v="Impacto social "/>
    <s v="Pilar 5"/>
    <x v="1"/>
    <b v="0"/>
    <b v="0"/>
  </r>
  <r>
    <s v="Renault"/>
    <x v="1"/>
    <s v="Mixta"/>
    <s v="No"/>
    <s v="Si"/>
    <s v="Si"/>
    <n v="1898"/>
    <s v="Francia"/>
    <n v="2.426039216"/>
    <x v="39"/>
    <s v="No"/>
    <s v="Impacto social "/>
    <s v="Pilar 5"/>
    <x v="1"/>
    <b v="0"/>
    <b v="0"/>
  </r>
  <r>
    <s v="Riopaila Castilla"/>
    <x v="1"/>
    <s v="Privada"/>
    <s v="No"/>
    <s v="Si"/>
    <s v="No"/>
    <n v="1998"/>
    <s v="Colombia"/>
    <n v="1.697301486"/>
    <x v="39"/>
    <s v="No"/>
    <s v="Impacto social "/>
    <s v="Pilar 5"/>
    <x v="1"/>
    <b v="0"/>
    <b v="0"/>
  </r>
  <r>
    <s v="Samsung"/>
    <x v="3"/>
    <s v="Privada"/>
    <s v="Si"/>
    <s v="Si"/>
    <s v="Si"/>
    <n v="1969"/>
    <s v="Corea del Sur"/>
    <n v="3.188315636"/>
    <x v="39"/>
    <s v="No"/>
    <s v="Impacto social "/>
    <s v="Pilar 5"/>
    <x v="1"/>
    <b v="0"/>
    <b v="0"/>
  </r>
  <r>
    <s v="SierraCol Energy"/>
    <x v="5"/>
    <s v="Privada"/>
    <s v="No"/>
    <s v="No"/>
    <s v="Si"/>
    <n v="2020"/>
    <s v="Islas Caimán / EE.UU"/>
    <n v="1.943851598"/>
    <x v="39"/>
    <s v="No"/>
    <s v="Impacto social "/>
    <s v="Pilar 5"/>
    <x v="1"/>
    <b v="0"/>
    <b v="0"/>
  </r>
  <r>
    <s v="Sodimac (Homecenter)"/>
    <x v="3"/>
    <s v="Privada"/>
    <s v="No"/>
    <s v="No"/>
    <s v="Si"/>
    <n v="1952"/>
    <s v="Chile"/>
    <n v="5.991097107"/>
    <x v="39"/>
    <s v="No"/>
    <s v="Impacto social "/>
    <s v="Pilar 5"/>
    <x v="1"/>
    <b v="0"/>
    <b v="0"/>
  </r>
  <r>
    <s v="Sucafina"/>
    <x v="3"/>
    <s v="Privada"/>
    <s v="Si"/>
    <s v="No"/>
    <s v="Si"/>
    <n v="1977"/>
    <s v="Suiza"/>
    <n v="2.002301595"/>
    <x v="39"/>
    <s v="No"/>
    <s v="Impacto social "/>
    <s v="Pilar 5"/>
    <x v="1"/>
    <b v="0"/>
    <b v="0"/>
  </r>
  <r>
    <s v="Sunshine Bouquet"/>
    <x v="0"/>
    <s v="Privada"/>
    <s v="Si"/>
    <s v="No"/>
    <s v="Si"/>
    <n v="1971"/>
    <s v="Estados Unidos"/>
    <n v="2.156747414"/>
    <x v="39"/>
    <n v="0"/>
    <s v="Impacto social "/>
    <s v="Pilar 5"/>
    <x v="1"/>
    <b v="0"/>
    <b v="0"/>
  </r>
  <r>
    <s v="Suramerica Comercial (Dollar City)"/>
    <x v="3"/>
    <s v="Privada"/>
    <s v="No"/>
    <s v="No"/>
    <s v="Si"/>
    <n v="2009"/>
    <s v="El Salvador"/>
    <n v="2.869448009"/>
    <x v="39"/>
    <n v="0"/>
    <s v="Impacto social "/>
    <s v="Pilar 5"/>
    <x v="1"/>
    <b v="0"/>
    <b v="0"/>
  </r>
  <r>
    <s v="Tecnoquimicas"/>
    <x v="3"/>
    <s v="Privada"/>
    <s v="Si"/>
    <s v="No"/>
    <s v="No"/>
    <n v="1934"/>
    <s v="Colombia"/>
    <n v="3.134365769"/>
    <x v="39"/>
    <n v="0"/>
    <s v="Impacto social "/>
    <s v="Pilar 5"/>
    <x v="1"/>
    <b v="0"/>
    <b v="0"/>
  </r>
  <r>
    <s v="Telefónica"/>
    <x v="4"/>
    <s v="Mixta"/>
    <s v="No"/>
    <s v="Si"/>
    <s v="Si"/>
    <n v="1924"/>
    <s v="España"/>
    <n v="6.672179102"/>
    <x v="39"/>
    <s v="No"/>
    <s v="Impacto social "/>
    <s v="Pilar 5"/>
    <x v="1"/>
    <b v="0"/>
    <b v="0"/>
  </r>
  <r>
    <s v="Teleperformance"/>
    <x v="4"/>
    <s v="Privada"/>
    <s v="No"/>
    <s v="Si"/>
    <s v="Si"/>
    <n v="1910"/>
    <s v="Francia"/>
    <n v="2.655177809"/>
    <x v="39"/>
    <s v="No"/>
    <s v="Impacto social "/>
    <s v="Pilar 5"/>
    <x v="1"/>
    <b v="0"/>
    <b v="0"/>
  </r>
  <r>
    <s v="Terpel"/>
    <x v="3"/>
    <s v="Privada"/>
    <s v="No"/>
    <s v="Si"/>
    <s v="Si"/>
    <n v="1968"/>
    <s v="Colombia"/>
    <n v="24.752011682"/>
    <x v="39"/>
    <s v="No"/>
    <s v="Impacto social "/>
    <s v="Pilar 5"/>
    <x v="1"/>
    <b v="0"/>
    <b v="0"/>
  </r>
  <r>
    <s v="Tigo"/>
    <x v="4"/>
    <s v="Mixta"/>
    <s v="No"/>
    <s v="Si"/>
    <s v="Si"/>
    <n v="1979"/>
    <s v="Suecia"/>
    <n v="2.956157691"/>
    <x v="39"/>
    <s v="No"/>
    <s v="Impacto social "/>
    <s v="Pilar 5"/>
    <x v="1"/>
    <b v="0"/>
    <b v="0"/>
  </r>
  <r>
    <s v="Toyota"/>
    <x v="3"/>
    <s v="Privada"/>
    <s v="No"/>
    <s v="Si"/>
    <s v="Si"/>
    <n v="1937"/>
    <s v="Japón"/>
    <n v="4.02823039"/>
    <x v="39"/>
    <s v="No"/>
    <s v="Impacto social "/>
    <s v="Pilar 5"/>
    <x v="1"/>
    <b v="0"/>
    <b v="0"/>
  </r>
  <r>
    <s v="Trafigura (Petroleum)"/>
    <x v="3"/>
    <s v="Privada"/>
    <s v="No"/>
    <s v="No"/>
    <s v="Si"/>
    <n v="1993"/>
    <s v="Suiza"/>
    <n v="4.87042346"/>
    <x v="39"/>
    <s v="No"/>
    <s v="Impacto social "/>
    <s v="Pilar 5"/>
    <x v="1"/>
    <b v="0"/>
    <b v="0"/>
  </r>
  <r>
    <s v="Uniban"/>
    <x v="3"/>
    <s v="Privada"/>
    <s v="No"/>
    <s v="No"/>
    <s v="No"/>
    <n v="1966"/>
    <s v="Colombia"/>
    <n v="2.046166138"/>
    <x v="39"/>
    <s v="No"/>
    <s v="Impacto social "/>
    <s v="Pilar 5"/>
    <x v="1"/>
    <b v="0"/>
    <b v="0"/>
  </r>
  <r>
    <s v="Unilever"/>
    <x v="3"/>
    <s v="Privada"/>
    <s v="No"/>
    <s v="Si"/>
    <s v="Si"/>
    <n v="1929"/>
    <s v="Reino Unido y Países Bajos"/>
    <n v="1.928223518"/>
    <x v="39"/>
    <n v="0"/>
    <s v="Impacto social "/>
    <s v="Pilar 5"/>
    <x v="1"/>
    <b v="0"/>
    <b v="0"/>
  </r>
  <r>
    <s v="Vanti"/>
    <x v="4"/>
    <s v="Privada"/>
    <s v="No"/>
    <s v="No"/>
    <s v="No"/>
    <n v="1987"/>
    <s v="Colombia"/>
    <n v="0"/>
    <x v="39"/>
    <s v="No"/>
    <s v="Impacto social "/>
    <s v="Pilar 5"/>
    <x v="1"/>
    <b v="0"/>
    <b v="0"/>
  </r>
  <r>
    <s v="Verano energy"/>
    <x v="5"/>
    <s v="Privada"/>
    <s v="No"/>
    <s v="No"/>
    <s v="Si"/>
    <n v="2016"/>
    <s v="Canadá"/>
    <n v="5.483318686"/>
    <x v="39"/>
    <n v="0"/>
    <s v="Impacto social "/>
    <s v="Pilar 5"/>
    <x v="1"/>
    <b v="0"/>
    <b v="0"/>
  </r>
  <r>
    <s v="Yamaha"/>
    <x v="1"/>
    <s v="Privada"/>
    <s v="No"/>
    <s v="Si"/>
    <s v="Si"/>
    <n v="1955"/>
    <s v="Japón"/>
    <n v="1.831377694"/>
    <x v="39"/>
    <s v="No"/>
    <s v="Impacto social "/>
    <s v="Pilar 5"/>
    <x v="1"/>
    <b v="0"/>
    <b v="0"/>
  </r>
  <r>
    <s v="YARA COLOMBIA S.A."/>
    <x v="1"/>
    <s v="Privada"/>
    <s v="No"/>
    <s v="No"/>
    <s v="Si"/>
    <n v="1993"/>
    <s v="Noruega"/>
    <n v="1.765339992"/>
    <x v="39"/>
    <s v="Si"/>
    <s v="Impacto social "/>
    <s v="Pilar 5"/>
    <x v="1"/>
    <b v="0"/>
    <b v="0"/>
  </r>
  <r>
    <s v="Aliar"/>
    <x v="0"/>
    <s v="Privada"/>
    <s v="No"/>
    <s v="No"/>
    <s v="No"/>
    <n v="2007"/>
    <s v="Colombia"/>
    <n v="0.978022115"/>
    <x v="40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0"/>
    <n v="0.01"/>
    <s v="Impacto económico y gobernanza"/>
    <s v="Pilar 6"/>
    <x v="0"/>
    <n v="0.01"/>
    <n v="0.001"/>
  </r>
  <r>
    <s v="Alpina"/>
    <x v="1"/>
    <s v="Privada"/>
    <s v="No"/>
    <s v="No"/>
    <s v="Si"/>
    <n v="1945"/>
    <s v="Colombia"/>
    <n v="2.176461396"/>
    <x v="40"/>
    <s v="No informa"/>
    <s v="Impacto económico y gobernanza"/>
    <s v="Pilar 6"/>
    <x v="0"/>
    <n v="0.01"/>
    <n v="0.001"/>
  </r>
  <r>
    <s v="Amarilo"/>
    <x v="2"/>
    <s v="Privada"/>
    <s v="Si"/>
    <s v="No"/>
    <s v="No"/>
    <n v="1993"/>
    <s v="Colombia"/>
    <n v="2.186301194"/>
    <x v="40"/>
    <s v="No informa"/>
    <s v="Impacto económico y gobernanza"/>
    <s v="Pilar 6"/>
    <x v="0"/>
    <n v="0.0024578387324896596"/>
    <n v="0.0024578387324896596"/>
  </r>
  <r>
    <s v="ARA"/>
    <x v="3"/>
    <s v="Privada"/>
    <s v="No"/>
    <s v="No"/>
    <s v="Si"/>
    <n v="2012"/>
    <s v="Colombia"/>
    <n v="13.831182682"/>
    <x v="40"/>
    <s v="No informa"/>
    <s v="Impacto económico y gobernanza"/>
    <s v="Pilar 6"/>
    <x v="0"/>
    <n v="55.06488549618321"/>
    <n v="0.00002813272453178663"/>
  </r>
  <r>
    <s v="ARQUITECTURA Y CONCRETO"/>
    <x v="2"/>
    <s v="Privada"/>
    <s v="Si"/>
    <s v="No"/>
    <s v="No"/>
    <n v="1990"/>
    <s v="Colombia"/>
    <n v="0.771428692"/>
    <x v="40"/>
    <s v="No informa"/>
    <s v="Impacto económico y gobernanza"/>
    <s v="Pilar 6"/>
    <x v="0"/>
    <n v="0.0024578387324896596"/>
    <n v="0.0024578387324896596"/>
  </r>
  <r>
    <s v="AUTOPISTA RIO MAGDALENA SAS"/>
    <x v="2"/>
    <s v="Privada"/>
    <s v="No"/>
    <s v="No"/>
    <s v="No"/>
    <n v="2014"/>
    <s v="Colombia"/>
    <n v="1.314259836"/>
    <x v="40"/>
    <n v="0.0024578387324896596"/>
    <s v="Impacto económico y gobernanza"/>
    <s v="Pilar 6"/>
    <x v="0"/>
    <n v="0.0024578387324896596"/>
    <n v="0.0024578387324896596"/>
  </r>
  <r>
    <s v="Avianca"/>
    <x v="4"/>
    <s v="Privada"/>
    <s v="No"/>
    <s v="No"/>
    <s v="Si"/>
    <n v="1919"/>
    <s v="Colombia"/>
    <n v="15.106042448"/>
    <x v="40"/>
    <s v="No informa"/>
    <s v="Impacto económico y gobernanza"/>
    <s v="Pilar 6"/>
    <x v="0"/>
    <n v="3342.3126897679244"/>
    <n v="0.0025801197668261695"/>
  </r>
  <r>
    <s v="AVICOLA EL MADROÑO SA"/>
    <x v="0"/>
    <s v="Privada"/>
    <s v="No"/>
    <s v="No"/>
    <s v="No"/>
    <n v="1987"/>
    <s v="Colombia"/>
    <n v="0.711210393"/>
    <x v="40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40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0"/>
    <n v="0.042335985587749585"/>
    <s v="Impacto económico y gobernanza"/>
    <s v="Pilar 6"/>
    <x v="0"/>
    <n v="3342.3126897679244"/>
    <n v="0.0025801197668261695"/>
  </r>
  <r>
    <s v="Bancolombia"/>
    <x v="4"/>
    <s v="Privada"/>
    <s v="No"/>
    <s v="Si"/>
    <s v="Si"/>
    <n v="1875"/>
    <s v="Colombia"/>
    <n v="0"/>
    <x v="40"/>
    <s v="No informa"/>
    <s v="Impacto económico y gobernanza"/>
    <s v="Pilar 6"/>
    <x v="0"/>
    <n v="3342.3126897679244"/>
    <n v="0.0025801197668261695"/>
  </r>
  <r>
    <s v="Bavaria (Kopps)"/>
    <x v="1"/>
    <s v="Privada"/>
    <s v="No"/>
    <s v="No"/>
    <s v="Si"/>
    <n v="1889"/>
    <s v="Colombia"/>
    <n v="8.615774351"/>
    <x v="40"/>
    <s v="No informa"/>
    <s v="Impacto económico y gobernanza"/>
    <s v="Pilar 6"/>
    <x v="0"/>
    <n v="0.01"/>
    <n v="0.001"/>
  </r>
  <r>
    <s v="BEL STAR S.A."/>
    <x v="1"/>
    <s v="Privada"/>
    <s v="No"/>
    <s v="No"/>
    <s v="Si"/>
    <n v="2000"/>
    <s v="Colombia"/>
    <n v="1.8730508"/>
    <x v="40"/>
    <s v="No informa"/>
    <s v="Impacto económico y gobernanza"/>
    <s v="Pilar 6"/>
    <x v="0"/>
    <n v="0.01"/>
    <n v="0.001"/>
  </r>
  <r>
    <s v="Biomax"/>
    <x v="3"/>
    <s v="Privada"/>
    <s v="No"/>
    <s v="No"/>
    <s v="No"/>
    <n v="2004"/>
    <s v="Colombia"/>
    <n v="4.512550305"/>
    <x v="40"/>
    <s v="No informa"/>
    <s v="Impacto económico y gobernanza"/>
    <s v="Pilar 6"/>
    <x v="0"/>
    <n v="55.06488549618321"/>
    <n v="0.00002813272453178663"/>
  </r>
  <r>
    <s v="C.I Prodeco"/>
    <x v="5"/>
    <s v="Privada"/>
    <s v="No"/>
    <s v="No"/>
    <s v="Si"/>
    <n v="1990"/>
    <s v="Suiza"/>
    <n v="0.895022779"/>
    <x v="40"/>
    <s v="No informa"/>
    <s v="Impacto económico y gobernanza"/>
    <s v="Pilar 6"/>
    <x v="0"/>
    <n v="0.009726240540199636"/>
    <n v="0.000004488128067395931"/>
  </r>
  <r>
    <s v="CARTON DE COLOMBIA S.A. (Smurfit Kappa)"/>
    <x v="1"/>
    <s v="Privada"/>
    <s v="No"/>
    <s v="No"/>
    <s v="Si"/>
    <n v="1944"/>
    <s v="Colombia"/>
    <n v="1.778557861"/>
    <x v="40"/>
    <s v="No informa"/>
    <s v="Impacto económico y gobernanza"/>
    <s v="Pilar 6"/>
    <x v="0"/>
    <n v="0.01"/>
    <n v="0.001"/>
  </r>
  <r>
    <s v="Celsia"/>
    <x v="4"/>
    <s v="Privada"/>
    <s v="No"/>
    <s v="Si"/>
    <s v="Si"/>
    <n v="2001"/>
    <s v="Colombia"/>
    <n v="6.547567046"/>
    <x v="40"/>
    <n v="0.0075422165626537925"/>
    <s v="Impacto económico y gobernanza"/>
    <s v="Pilar 6"/>
    <x v="0"/>
    <n v="3342.3126897679244"/>
    <n v="0.0025801197668261695"/>
  </r>
  <r>
    <s v="Cementos Argos"/>
    <x v="1"/>
    <s v="Privada"/>
    <s v="No"/>
    <s v="Si"/>
    <s v="Si"/>
    <n v="1934"/>
    <s v="Colombia"/>
    <n v="1.84479215"/>
    <x v="40"/>
    <s v="No informa"/>
    <s v="Impacto económico y gobernanza"/>
    <s v="Pilar 6"/>
    <x v="0"/>
    <n v="0.01"/>
    <n v="0.001"/>
  </r>
  <r>
    <s v="Cencosud"/>
    <x v="3"/>
    <s v="Privada"/>
    <s v="Si"/>
    <s v="Si"/>
    <s v="Si"/>
    <n v="1960"/>
    <s v="Chile"/>
    <n v="4.212866602"/>
    <x v="40"/>
    <s v="No informa"/>
    <s v="Impacto económico y gobernanza"/>
    <s v="Pilar 6"/>
    <x v="0"/>
    <n v="55.06488549618321"/>
    <n v="0.00002813272453178663"/>
  </r>
  <r>
    <s v="Cenit"/>
    <x v="4"/>
    <s v="Mixta"/>
    <s v="No"/>
    <s v="No"/>
    <s v="No"/>
    <n v="2012"/>
    <s v="Colombia"/>
    <n v="9.97773624"/>
    <x v="40"/>
    <n v="0.0044134792569003"/>
    <s v="Impacto económico y gobernanza"/>
    <s v="Pilar 6"/>
    <x v="0"/>
    <n v="3342.3126897679244"/>
    <n v="0.0025801197668261695"/>
  </r>
  <r>
    <s v="Cerrejón"/>
    <x v="5"/>
    <s v="Privada"/>
    <s v="No"/>
    <s v="No"/>
    <s v="Si"/>
    <n v="1976"/>
    <s v="Reino Unido / Suiza"/>
    <n v="6.047102083"/>
    <x v="40"/>
    <n v="0.009726240540199636"/>
    <s v="Impacto económico y gobernanza"/>
    <s v="Pilar 6"/>
    <x v="0"/>
    <n v="0.009726240540199636"/>
    <n v="0.000004488128067395931"/>
  </r>
  <r>
    <s v="Chevron"/>
    <x v="3"/>
    <s v="Privada"/>
    <s v="No"/>
    <s v="No"/>
    <s v="Si"/>
    <n v="1879"/>
    <s v="Estados Unidos"/>
    <n v="5.868986"/>
    <x v="40"/>
    <s v="No informa"/>
    <s v="Impacto económico y gobernanza"/>
    <s v="Pilar 6"/>
    <x v="0"/>
    <n v="55.06488549618321"/>
    <n v="0.00002813272453178663"/>
  </r>
  <r>
    <s v="CI Eslop"/>
    <x v="3"/>
    <s v="Privada"/>
    <s v="Si"/>
    <s v="No"/>
    <s v="No"/>
    <n v="1997"/>
    <s v="Colombia"/>
    <n v="1.976640973"/>
    <x v="40"/>
    <s v="No informa"/>
    <s v="Impacto económico y gobernanza"/>
    <s v="Pilar 6"/>
    <x v="0"/>
    <n v="55.06488549618321"/>
    <n v="0.00002813272453178663"/>
  </r>
  <r>
    <s v="Claro"/>
    <x v="4"/>
    <s v="Privada"/>
    <s v="No"/>
    <s v="No"/>
    <s v="Si"/>
    <n v="2003"/>
    <s v="Brasil"/>
    <n v="15.602099799"/>
    <x v="40"/>
    <s v="No informa"/>
    <s v="Impacto económico y gobernanza"/>
    <s v="Pilar 6"/>
    <x v="0"/>
    <n v="3342.3126897679244"/>
    <n v="0.0025801197668261695"/>
  </r>
  <r>
    <s v="Coca Cola- Femsa"/>
    <x v="1"/>
    <s v="Mixta"/>
    <s v="No"/>
    <s v="Si"/>
    <s v="Si"/>
    <n v="1991"/>
    <s v="México"/>
    <n v="5.161404728"/>
    <x v="40"/>
    <s v="No informa"/>
    <s v="Impacto económico y gobernanza"/>
    <s v="Pilar 6"/>
    <x v="0"/>
    <n v="0.01"/>
    <n v="0.001"/>
  </r>
  <r>
    <s v="Colgate"/>
    <x v="1"/>
    <s v="Privada"/>
    <s v="No"/>
    <s v="Si"/>
    <s v="Si"/>
    <n v="1806"/>
    <s v="Estados Unidos"/>
    <n v="2.382092359"/>
    <x v="40"/>
    <s v="No informa"/>
    <s v="Impacto económico y gobernanza"/>
    <s v="Pilar 6"/>
    <x v="0"/>
    <n v="0.01"/>
    <n v="0.001"/>
  </r>
  <r>
    <s v="Colombina"/>
    <x v="1"/>
    <s v="Privada"/>
    <s v="Si"/>
    <s v="Si"/>
    <s v="Si"/>
    <n v="1932"/>
    <s v="Colombia"/>
    <n v="2.192826677"/>
    <x v="40"/>
    <n v="0.0018605322553661302"/>
    <s v="Impacto económico y gobernanza"/>
    <s v="Pilar 6"/>
    <x v="0"/>
    <n v="0.01"/>
    <n v="0.001"/>
  </r>
  <r>
    <s v="Compañía Nacional de Chocolates"/>
    <x v="1"/>
    <s v="Privada"/>
    <s v="No"/>
    <s v="No"/>
    <s v="No"/>
    <n v="1920"/>
    <s v="Colombia"/>
    <n v="1.94339097"/>
    <x v="40"/>
    <s v="No informa"/>
    <s v="Impacto económico y gobernanza"/>
    <s v="Pilar 6"/>
    <x v="0"/>
    <n v="0.01"/>
    <n v="0.001"/>
  </r>
  <r>
    <s v="CONCESIONARIA VIAL UNIÓN DEL SUR SAS"/>
    <x v="2"/>
    <s v="Privada"/>
    <s v="No"/>
    <s v="No"/>
    <s v="No"/>
    <n v="2015"/>
    <s v="Colombia"/>
    <n v="0.767621421"/>
    <x v="40"/>
    <s v="No informa"/>
    <s v="Impacto económico y gobernanza"/>
    <s v="Pilar 6"/>
    <x v="0"/>
    <n v="0.0024578387324896596"/>
    <n v="0.0024578387324896596"/>
  </r>
  <r>
    <s v="Conconcreto"/>
    <x v="2"/>
    <s v="Privada"/>
    <s v="No"/>
    <s v="Si"/>
    <s v="Si"/>
    <n v="1961"/>
    <s v="Colombia"/>
    <n v="0.498844856"/>
    <x v="40"/>
    <s v="No informa"/>
    <s v="Impacto económico y gobernanza"/>
    <s v="Pilar 6"/>
    <x v="0"/>
    <n v="0.0024578387324896596"/>
    <n v="0.0024578387324896596"/>
  </r>
  <r>
    <s v="CONSTRUCCIONES EL CONDOR S.A"/>
    <x v="2"/>
    <s v="Privada"/>
    <s v="No"/>
    <s v="Si"/>
    <s v="Si"/>
    <n v="1979"/>
    <s v="Colombia"/>
    <n v="1.189537155"/>
    <x v="40"/>
    <s v="No informa"/>
    <s v="Impacto económico y gobernanza"/>
    <s v="Pilar 6"/>
    <x v="0"/>
    <n v="0.0024578387324896596"/>
    <n v="0.0024578387324896596"/>
  </r>
  <r>
    <s v="CONSTRUCTORA CAPITAL BOGOTA SAS"/>
    <x v="2"/>
    <s v="Privada"/>
    <s v="Si"/>
    <s v="No"/>
    <s v="No"/>
    <n v="2008"/>
    <s v="Colombia"/>
    <n v="1.313282542"/>
    <x v="40"/>
    <s v="No informa"/>
    <s v="Impacto económico y gobernanza"/>
    <s v="Pilar 6"/>
    <x v="0"/>
    <n v="0.0024578387324896596"/>
    <n v="0.0024578387324896596"/>
  </r>
  <r>
    <s v="CONSTRUCTORA COLPATRIA  SAS"/>
    <x v="2"/>
    <s v="Privada"/>
    <s v="No"/>
    <s v="No"/>
    <s v="No"/>
    <n v="1977"/>
    <s v="Colombia"/>
    <n v="0.746126685"/>
    <x v="40"/>
    <s v="No informa"/>
    <s v="Impacto económico y gobernanza"/>
    <s v="Pilar 6"/>
    <x v="0"/>
    <n v="0.0024578387324896596"/>
    <n v="0.0024578387324896596"/>
  </r>
  <r>
    <s v="Corbeta"/>
    <x v="3"/>
    <s v="Privada"/>
    <s v="Si"/>
    <s v="No"/>
    <s v="No"/>
    <n v="1938"/>
    <s v="Colombia"/>
    <n v="11.88773162"/>
    <x v="40"/>
    <s v="No informa"/>
    <s v="Impacto económico y gobernanza"/>
    <s v="Pilar 6"/>
    <x v="0"/>
    <n v="55.06488549618321"/>
    <n v="0.00002813272453178663"/>
  </r>
  <r>
    <s v="Cruz Verde"/>
    <x v="3"/>
    <s v="Privada"/>
    <s v="No"/>
    <s v="No"/>
    <s v="Si"/>
    <n v="1984"/>
    <s v="Chile"/>
    <n v="5.511646479"/>
    <x v="40"/>
    <s v="No informa"/>
    <s v="Impacto económico y gobernanza"/>
    <s v="Pilar 6"/>
    <x v="0"/>
    <n v="55.06488549618321"/>
    <n v="0.00002813272453178663"/>
  </r>
  <r>
    <s v="D1"/>
    <x v="3"/>
    <s v="Privada"/>
    <s v="Si"/>
    <s v="No"/>
    <s v="No"/>
    <n v="2009"/>
    <s v="Colombia"/>
    <n v="19.439396106"/>
    <x v="40"/>
    <n v="0.00002813272453178663"/>
    <s v="Impacto económico y gobernanza"/>
    <s v="Pilar 6"/>
    <x v="0"/>
    <n v="55.06488549618321"/>
    <n v="0.00002813272453178663"/>
  </r>
  <r>
    <s v="Davivienda"/>
    <x v="4"/>
    <s v="Privada"/>
    <s v="No"/>
    <s v="Si"/>
    <s v="No"/>
    <n v="1972"/>
    <s v="Colombia"/>
    <n v="0"/>
    <x v="40"/>
    <s v="No informa"/>
    <s v="Impacto económico y gobernanza"/>
    <s v="Pilar 6"/>
    <x v="0"/>
    <n v="3342.3126897679244"/>
    <n v="0.0025801197668261695"/>
  </r>
  <r>
    <s v="Distracom"/>
    <x v="3"/>
    <s v="Privada"/>
    <s v="Si"/>
    <s v="No"/>
    <s v="No"/>
    <n v="1997"/>
    <s v="Colombia"/>
    <n v="3.874476933"/>
    <x v="40"/>
    <s v="No informa"/>
    <s v="Impacto económico y gobernanza"/>
    <s v="Pilar 6"/>
    <x v="0"/>
    <n v="55.06488549618321"/>
    <n v="0.00002813272453178663"/>
  </r>
  <r>
    <s v="Drummond"/>
    <x v="5"/>
    <s v="Privada"/>
    <s v="Si"/>
    <s v="No"/>
    <s v="Si"/>
    <n v="1935"/>
    <s v="Estados Unidos"/>
    <n v="11.495989482"/>
    <x v="40"/>
    <n v="0.006959065447381283"/>
    <s v="Impacto económico y gobernanza"/>
    <s v="Pilar 6"/>
    <x v="0"/>
    <n v="0.009726240540199636"/>
    <n v="0.000004488128067395931"/>
  </r>
  <r>
    <s v="Ecopetrol"/>
    <x v="5"/>
    <s v="Mixta"/>
    <s v="No"/>
    <s v="Si"/>
    <s v="Si"/>
    <n v="1951"/>
    <s v="Colombia"/>
    <n v="113.923310323"/>
    <x v="40"/>
    <n v="0.000004488128067395931"/>
    <s v="Impacto económico y gobernanza"/>
    <s v="Pilar 6"/>
    <x v="0"/>
    <n v="0.009726240540199636"/>
    <n v="0.000004488128067395931"/>
  </r>
  <r>
    <s v="Emgesa"/>
    <x v="4"/>
    <s v="Mixta"/>
    <s v="No"/>
    <s v="No"/>
    <s v="Si"/>
    <n v="1997"/>
    <s v="Colombia"/>
    <n v="15.780332546"/>
    <x v="40"/>
    <n v="3342.3126897679244"/>
    <s v="Impacto económico y gobernanza"/>
    <s v="Pilar 6"/>
    <x v="0"/>
    <n v="3342.3126897679244"/>
    <n v="0.0025801197668261695"/>
  </r>
  <r>
    <s v="EPM"/>
    <x v="4"/>
    <s v="Pública"/>
    <s v="No"/>
    <s v="No"/>
    <s v="Si"/>
    <n v="1955"/>
    <s v="Colombia"/>
    <n v="20.57447718"/>
    <x v="40"/>
    <n v="0.022963619459178256"/>
    <s v="Impacto económico y gobernanza"/>
    <s v="Pilar 6"/>
    <x v="0"/>
    <n v="3342.3126897679244"/>
    <n v="0.0025801197668261695"/>
  </r>
  <r>
    <s v="ES Windows"/>
    <x v="1"/>
    <s v="Privada"/>
    <s v="No"/>
    <s v="No"/>
    <s v="Si"/>
    <n v="1985"/>
    <s v="Estados Unidos"/>
    <n v="2.624920215"/>
    <x v="40"/>
    <n v="0.001"/>
    <s v="Impacto económico y gobernanza"/>
    <s v="Pilar 6"/>
    <x v="0"/>
    <n v="0.01"/>
    <n v="0.001"/>
  </r>
  <r>
    <s v="Esenttia"/>
    <x v="1"/>
    <s v="Mixta"/>
    <s v="No"/>
    <s v="No"/>
    <s v="No"/>
    <n v="1990"/>
    <s v="Colombia"/>
    <n v="2.311463709"/>
    <x v="40"/>
    <n v="0.006221387012135697"/>
    <s v="Impacto económico y gobernanza"/>
    <s v="Pilar 6"/>
    <x v="0"/>
    <n v="0.01"/>
    <n v="0.001"/>
  </r>
  <r>
    <s v="Éxito"/>
    <x v="3"/>
    <s v="Privada"/>
    <s v="No"/>
    <s v="No"/>
    <s v="Si"/>
    <n v="1949"/>
    <s v="Colombia"/>
    <n v="16.077688645"/>
    <x v="40"/>
    <s v="No informa"/>
    <s v="Impacto económico y gobernanza"/>
    <s v="Pilar 6"/>
    <x v="0"/>
    <n v="55.06488549618321"/>
    <n v="0.00002813272453178663"/>
  </r>
  <r>
    <s v="Falabella"/>
    <x v="3"/>
    <s v="Privada"/>
    <s v="Si"/>
    <s v="Si"/>
    <s v="Si"/>
    <n v="1889"/>
    <s v="Chile"/>
    <n v="2.307560639"/>
    <x v="40"/>
    <s v="No informa"/>
    <s v="Impacto económico y gobernanza"/>
    <s v="Pilar 6"/>
    <x v="0"/>
    <n v="55.06488549618321"/>
    <n v="0.00002813272453178663"/>
  </r>
  <r>
    <s v="Frontera Energy"/>
    <x v="5"/>
    <s v="Privada"/>
    <s v="No"/>
    <s v="Si"/>
    <s v="Si"/>
    <n v="1985"/>
    <s v="Canadá"/>
    <n v="4.250244656"/>
    <x v="40"/>
    <s v="No informa"/>
    <s v="Impacto económico y gobernanza"/>
    <s v="Pilar 6"/>
    <x v="0"/>
    <n v="0.009726240540199636"/>
    <n v="0.000004488128067395931"/>
  </r>
  <r>
    <s v="Gases del Caribe"/>
    <x v="4"/>
    <s v="Privada"/>
    <s v="No"/>
    <s v="Si"/>
    <s v="No"/>
    <n v="1966"/>
    <s v="Colombia"/>
    <n v="2.635568566"/>
    <x v="40"/>
    <s v="No informa"/>
    <s v="Impacto económico y gobernanza"/>
    <s v="Pilar 6"/>
    <x v="0"/>
    <n v="3342.3126897679244"/>
    <n v="0.0025801197668261695"/>
  </r>
  <r>
    <s v="GEB"/>
    <x v="4"/>
    <s v="Mixta"/>
    <s v="No"/>
    <s v="Si"/>
    <s v="Si"/>
    <n v="1896"/>
    <s v="Colombia"/>
    <n v="3.716639484"/>
    <x v="40"/>
    <s v="No informa"/>
    <s v="Impacto económico y gobernanza"/>
    <s v="Pilar 6"/>
    <x v="0"/>
    <n v="3342.3126897679244"/>
    <n v="0.0025801197668261695"/>
  </r>
  <r>
    <s v="General Motors"/>
    <x v="1"/>
    <s v="Pública"/>
    <s v="No"/>
    <s v="Si"/>
    <s v="Si"/>
    <n v="1908"/>
    <s v="Estados Unidos"/>
    <n v="1.212362823"/>
    <x v="40"/>
    <s v="No informa"/>
    <s v="Impacto económico y gobernanza"/>
    <s v="Pilar 6"/>
    <x v="0"/>
    <n v="0.01"/>
    <n v="0.001"/>
  </r>
  <r>
    <s v="Geopark"/>
    <x v="5"/>
    <s v="Privada"/>
    <s v="No"/>
    <s v="Si"/>
    <s v="Si"/>
    <n v="2002"/>
    <s v="Chile"/>
    <n v="2.420367108"/>
    <x v="40"/>
    <s v="No informa"/>
    <s v="Impacto económico y gobernanza"/>
    <s v="Pilar 6"/>
    <x v="0"/>
    <n v="0.009726240540199636"/>
    <n v="0.000004488128067395931"/>
  </r>
  <r>
    <s v="Gran Tierra Energy"/>
    <x v="5"/>
    <s v="Privada"/>
    <s v="No"/>
    <s v="Si"/>
    <s v="Si"/>
    <n v="2003"/>
    <s v="Canadá"/>
    <n v="1.321926"/>
    <x v="40"/>
    <s v="No informa"/>
    <s v="Impacto económico y gobernanza"/>
    <s v="Pilar 6"/>
    <x v="0"/>
    <n v="0.009726240540199636"/>
    <n v="0.000004488128067395931"/>
  </r>
  <r>
    <s v="Grupo Bios"/>
    <x v="0"/>
    <s v="Privada"/>
    <s v="No"/>
    <s v="No"/>
    <s v="No"/>
    <n v="1985"/>
    <s v="Colombia"/>
    <n v="0.441609957"/>
    <x v="40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40"/>
    <s v="No informa"/>
    <s v="Impacto económico y gobernanza"/>
    <s v="Pilar 6"/>
    <x v="0"/>
    <n v="0.01"/>
    <n v="0.001"/>
  </r>
  <r>
    <s v="Haceb"/>
    <x v="1"/>
    <s v="Privada"/>
    <s v="Si"/>
    <s v="No"/>
    <s v="No"/>
    <n v="1940"/>
    <s v="Colombia"/>
    <n v="1.340540112"/>
    <x v="40"/>
    <s v="No informa"/>
    <s v="Impacto económico y gobernanza"/>
    <s v="Pilar 6"/>
    <x v="0"/>
    <n v="0.01"/>
    <n v="0.001"/>
  </r>
  <r>
    <s v="Hocol"/>
    <x v="5"/>
    <s v="Privada"/>
    <s v="No"/>
    <s v="No"/>
    <s v="No"/>
    <n v="1956"/>
    <s v="Colombia"/>
    <n v="2.660692144"/>
    <x v="40"/>
    <s v="No informa"/>
    <s v="Impacto económico y gobernanza"/>
    <s v="Pilar 6"/>
    <x v="0"/>
    <n v="0.009726240540199636"/>
    <n v="0.000004488128067395931"/>
  </r>
  <r>
    <s v="INCUBADORA SANTANDER S.A. (Huevos Kikes)"/>
    <x v="0"/>
    <s v="Privada"/>
    <s v="Si"/>
    <s v="No"/>
    <s v="No"/>
    <n v="1962"/>
    <s v="Colombia"/>
    <n v="0.89448845"/>
    <x v="40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40"/>
    <s v="No informa"/>
    <s v="Impacto económico y gobernanza"/>
    <s v="Pilar 6"/>
    <x v="0"/>
    <n v="3342.3126897679244"/>
    <n v="0.0025801197668261695"/>
  </r>
  <r>
    <s v="Isagen"/>
    <x v="4"/>
    <s v="Mixta"/>
    <s v="No"/>
    <s v="No"/>
    <s v="No"/>
    <n v="1995"/>
    <s v="Colombia"/>
    <n v="6.13559916"/>
    <x v="40"/>
    <s v="No informa"/>
    <s v="Impacto económico y gobernanza"/>
    <s v="Pilar 6"/>
    <x v="0"/>
    <n v="3342.3126897679244"/>
    <n v="0.0025801197668261695"/>
  </r>
  <r>
    <s v="ISMOCOL SA"/>
    <x v="2"/>
    <s v="Privada"/>
    <s v="No"/>
    <s v="No"/>
    <s v="Si"/>
    <n v="1989"/>
    <s v="Colombia"/>
    <n v="0.751677383"/>
    <x v="40"/>
    <s v="No informa"/>
    <s v="Impacto económico y gobernanza"/>
    <s v="Pilar 6"/>
    <x v="0"/>
    <n v="0.0024578387324896596"/>
    <n v="0.0024578387324896596"/>
  </r>
  <r>
    <s v="Italcol"/>
    <x v="1"/>
    <s v="Privada"/>
    <s v="Si"/>
    <s v="No"/>
    <s v="No"/>
    <n v="1970"/>
    <s v="Colombia"/>
    <n v="3.189145272"/>
    <x v="40"/>
    <s v="No informa"/>
    <s v="Impacto económico y gobernanza"/>
    <s v="Pilar 6"/>
    <x v="0"/>
    <n v="0.01"/>
    <n v="0.001"/>
  </r>
  <r>
    <s v="LATAM"/>
    <x v="4"/>
    <s v="Privada"/>
    <s v="No"/>
    <s v="Si"/>
    <s v="Si"/>
    <n v="1929"/>
    <s v="Chile"/>
    <n v="2.328344538"/>
    <x v="40"/>
    <s v="No informa"/>
    <s v="Impacto económico y gobernanza"/>
    <s v="Pilar 6"/>
    <x v="0"/>
    <n v="3342.3126897679244"/>
    <n v="0.0025801197668261695"/>
  </r>
  <r>
    <s v="MARVAL S.A.S."/>
    <x v="2"/>
    <s v="Privada"/>
    <s v="Si"/>
    <s v="No"/>
    <s v="No"/>
    <n v="1976"/>
    <s v="Colombia"/>
    <n v="0.985342945"/>
    <x v="40"/>
    <s v="No informa"/>
    <s v="Impacto económico y gobernanza"/>
    <s v="Pilar 6"/>
    <x v="0"/>
    <n v="0.0024578387324896596"/>
    <n v="0.0024578387324896596"/>
  </r>
  <r>
    <s v="Mazda"/>
    <x v="3"/>
    <s v="Privada"/>
    <s v="No"/>
    <s v="Si"/>
    <s v="Si"/>
    <n v="1920"/>
    <s v="Japón"/>
    <n v="1.869141753"/>
    <x v="40"/>
    <s v="No informa"/>
    <s v="Impacto económico y gobernanza"/>
    <s v="Pilar 6"/>
    <x v="0"/>
    <n v="55.06488549618321"/>
    <n v="0.00002813272453178663"/>
  </r>
  <r>
    <s v="Mercado Libre"/>
    <x v="4"/>
    <s v="Privada"/>
    <s v="No"/>
    <s v="Si"/>
    <s v="Si"/>
    <n v="2009"/>
    <s v="Argentina"/>
    <n v="1.858185367"/>
    <x v="40"/>
    <s v="No informa"/>
    <s v="Impacto económico y gobernanza"/>
    <s v="Pilar 6"/>
    <x v="0"/>
    <n v="3342.3126897679244"/>
    <n v="0.0025801197668261695"/>
  </r>
  <r>
    <s v="Nestle"/>
    <x v="1"/>
    <s v="Mixta"/>
    <s v="No"/>
    <s v="Si"/>
    <s v="Si"/>
    <n v="1866"/>
    <s v="Suiza"/>
    <n v="2.04446981"/>
    <x v="40"/>
    <s v="No informa"/>
    <s v="Impacto económico y gobernanza"/>
    <s v="Pilar 6"/>
    <x v="0"/>
    <n v="0.01"/>
    <n v="0.001"/>
  </r>
  <r>
    <s v="Oleoducto Central (Ocensa)"/>
    <x v="4"/>
    <s v="Mixta"/>
    <s v="No"/>
    <s v="No"/>
    <s v="No"/>
    <n v="1994"/>
    <s v="Colombia"/>
    <n v="5.975161078"/>
    <x v="40"/>
    <s v="No informa"/>
    <s v="Impacto económico y gobernanza"/>
    <s v="Pilar 6"/>
    <x v="0"/>
    <n v="3342.3126897679244"/>
    <n v="0.0025801197668261695"/>
  </r>
  <r>
    <s v="Olímpica"/>
    <x v="3"/>
    <s v="Privada"/>
    <s v="Si"/>
    <s v="No"/>
    <s v="No"/>
    <n v="1953"/>
    <s v="Colombia"/>
    <n v="7.129192126"/>
    <x v="40"/>
    <s v="No informa"/>
    <s v="Impacto económico y gobernanza"/>
    <s v="Pilar 6"/>
    <x v="0"/>
    <n v="55.06488549618321"/>
    <n v="0.00002813272453178663"/>
  </r>
  <r>
    <s v="Pepsico"/>
    <x v="1"/>
    <s v="Pública"/>
    <s v="No"/>
    <s v="Si"/>
    <s v="Si"/>
    <n v="1965"/>
    <s v="Estados Unidos"/>
    <n v="2.097385142"/>
    <x v="40"/>
    <s v="No informa"/>
    <s v="Impacto económico y gobernanza"/>
    <s v="Pilar 6"/>
    <x v="0"/>
    <n v="0.01"/>
    <n v="0.001"/>
  </r>
  <r>
    <s v="Petromil"/>
    <x v="3"/>
    <s v="Privada"/>
    <s v="Si"/>
    <s v="No"/>
    <s v="No"/>
    <n v="1989"/>
    <s v="Colombia"/>
    <n v="3.030538337"/>
    <x v="40"/>
    <s v="No informa"/>
    <s v="Impacto económico y gobernanza"/>
    <s v="Pilar 6"/>
    <x v="0"/>
    <n v="55.06488549618321"/>
    <n v="0.00002813272453178663"/>
  </r>
  <r>
    <s v="POLLOS EL BUCANERO S.A. (Cargill)"/>
    <x v="1"/>
    <s v="Privada"/>
    <s v="No"/>
    <s v="No"/>
    <s v="Si"/>
    <n v="1986"/>
    <s v="Colombia"/>
    <n v="2.273429636"/>
    <x v="40"/>
    <s v="No informa"/>
    <s v="Impacto económico y gobernanza"/>
    <s v="Pilar 6"/>
    <x v="0"/>
    <n v="0.01"/>
    <n v="0.001"/>
  </r>
  <r>
    <s v="Postobón"/>
    <x v="1"/>
    <s v="Privada"/>
    <s v="No"/>
    <s v="No"/>
    <s v="No"/>
    <n v="1904"/>
    <s v="Colombia"/>
    <n v="2.846700531"/>
    <x v="40"/>
    <n v="0.007821209889480837"/>
    <s v="Impacto económico y gobernanza"/>
    <s v="Pilar 6"/>
    <x v="0"/>
    <n v="0.01"/>
    <n v="0.001"/>
  </r>
  <r>
    <s v="Pricesmart"/>
    <x v="3"/>
    <s v="Privada"/>
    <s v="No"/>
    <s v="Si"/>
    <s v="Si"/>
    <n v="1993"/>
    <s v="Estados Unidos"/>
    <n v="2.360791615"/>
    <x v="40"/>
    <s v="No informa"/>
    <s v="Impacto económico y gobernanza"/>
    <s v="Pilar 6"/>
    <x v="0"/>
    <n v="55.06488549618321"/>
    <n v="0.00002813272453178663"/>
  </r>
  <r>
    <s v="Primax"/>
    <x v="3"/>
    <s v="Privada"/>
    <s v="No"/>
    <s v="No"/>
    <s v="Si"/>
    <n v="2005"/>
    <s v="Perú"/>
    <n v="10.521119421"/>
    <x v="40"/>
    <n v="55.06488549618321"/>
    <s v="Impacto económico y gobernanza"/>
    <s v="Pilar 6"/>
    <x v="0"/>
    <n v="55.06488549618321"/>
    <n v="0.00002813272453178663"/>
  </r>
  <r>
    <s v="Productos Familia (Essity)"/>
    <x v="1"/>
    <s v="Privada"/>
    <s v="No"/>
    <s v="No"/>
    <s v="Si"/>
    <n v="1958"/>
    <s v="Colombia"/>
    <n v="2.017259547"/>
    <x v="40"/>
    <s v="No informa"/>
    <s v="Impacto económico y gobernanza"/>
    <s v="Pilar 6"/>
    <x v="0"/>
    <n v="0.01"/>
    <n v="0.001"/>
  </r>
  <r>
    <s v="Promigas"/>
    <x v="4"/>
    <s v="Privada"/>
    <s v="No"/>
    <s v="Si"/>
    <s v="No"/>
    <n v="1974"/>
    <s v="Colombia"/>
    <n v="2.27290385"/>
    <x v="40"/>
    <n v="0.0025801197668261695"/>
    <s v="Impacto económico y gobernanza"/>
    <s v="Pilar 6"/>
    <x v="0"/>
    <n v="3342.3126897679244"/>
    <n v="0.0025801197668261695"/>
  </r>
  <r>
    <s v="Rappi"/>
    <x v="4"/>
    <s v="Privada"/>
    <s v="No"/>
    <s v="No"/>
    <s v="Si"/>
    <n v="2015"/>
    <s v="Colombia"/>
    <n v="0.703147014"/>
    <x v="40"/>
    <s v="No informa"/>
    <s v="Impacto económico y gobernanza"/>
    <s v="Pilar 6"/>
    <x v="0"/>
    <n v="3342.3126897679244"/>
    <n v="0.0025801197668261695"/>
  </r>
  <r>
    <s v="Reficar"/>
    <x v="1"/>
    <s v="Mixta"/>
    <s v="No"/>
    <s v="No"/>
    <s v="No"/>
    <n v="1956"/>
    <s v="Colombia"/>
    <n v="25.860914507"/>
    <x v="40"/>
    <s v="No informa"/>
    <s v="Impacto económico y gobernanza"/>
    <s v="Pilar 6"/>
    <x v="0"/>
    <n v="0.01"/>
    <n v="0.001"/>
  </r>
  <r>
    <s v="Renault"/>
    <x v="1"/>
    <s v="Mixta"/>
    <s v="No"/>
    <s v="Si"/>
    <s v="Si"/>
    <n v="1898"/>
    <s v="Francia"/>
    <n v="2.426039216"/>
    <x v="40"/>
    <s v="No informa"/>
    <s v="Impacto económico y gobernanza"/>
    <s v="Pilar 6"/>
    <x v="0"/>
    <n v="0.01"/>
    <n v="0.001"/>
  </r>
  <r>
    <s v="Riopaila Castilla"/>
    <x v="1"/>
    <s v="Privada"/>
    <s v="No"/>
    <s v="Si"/>
    <s v="No"/>
    <n v="1998"/>
    <s v="Colombia"/>
    <n v="1.697301486"/>
    <x v="40"/>
    <s v="No informa"/>
    <s v="Impacto económico y gobernanza"/>
    <s v="Pilar 6"/>
    <x v="0"/>
    <n v="0.01"/>
    <n v="0.001"/>
  </r>
  <r>
    <s v="Samsung"/>
    <x v="3"/>
    <s v="Privada"/>
    <s v="Si"/>
    <s v="Si"/>
    <s v="Si"/>
    <n v="1969"/>
    <s v="Corea del Sur"/>
    <n v="3.188315636"/>
    <x v="40"/>
    <s v="No informa"/>
    <s v="Impacto económico y gobernanza"/>
    <s v="Pilar 6"/>
    <x v="0"/>
    <n v="55.06488549618321"/>
    <n v="0.00002813272453178663"/>
  </r>
  <r>
    <s v="SierraCol Energy"/>
    <x v="5"/>
    <s v="Privada"/>
    <s v="No"/>
    <s v="No"/>
    <s v="Si"/>
    <n v="2020"/>
    <s v="Islas Caimán / EE.UU"/>
    <n v="1.943851598"/>
    <x v="40"/>
    <s v="No informa"/>
    <s v="Impacto económico y gobernanza"/>
    <s v="Pilar 6"/>
    <x v="0"/>
    <n v="0.009726240540199636"/>
    <n v="0.000004488128067395931"/>
  </r>
  <r>
    <s v="Sodimac (Homecenter)"/>
    <x v="3"/>
    <s v="Privada"/>
    <s v="No"/>
    <s v="No"/>
    <s v="Si"/>
    <n v="1952"/>
    <s v="Chile"/>
    <n v="5.991097107"/>
    <x v="40"/>
    <n v="0.00031217666726746063"/>
    <s v="Impacto económico y gobernanza"/>
    <s v="Pilar 6"/>
    <x v="0"/>
    <n v="55.06488549618321"/>
    <n v="0.00002813272453178663"/>
  </r>
  <r>
    <s v="Sucafina"/>
    <x v="3"/>
    <s v="Privada"/>
    <s v="Si"/>
    <s v="No"/>
    <s v="Si"/>
    <n v="1977"/>
    <s v="Suiza"/>
    <n v="2.002301595"/>
    <x v="40"/>
    <s v="No informa"/>
    <s v="Impacto económico y gobernanza"/>
    <s v="Pilar 6"/>
    <x v="0"/>
    <n v="55.06488549618321"/>
    <n v="0.00002813272453178663"/>
  </r>
  <r>
    <s v="Sunshine Bouquet"/>
    <x v="0"/>
    <s v="Privada"/>
    <s v="Si"/>
    <s v="No"/>
    <s v="Si"/>
    <n v="1971"/>
    <s v="Estados Unidos"/>
    <n v="2.156747414"/>
    <x v="40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40"/>
    <s v="No informa"/>
    <s v="Impacto económico y gobernanza"/>
    <s v="Pilar 6"/>
    <x v="0"/>
    <n v="55.06488549618321"/>
    <n v="0.00002813272453178663"/>
  </r>
  <r>
    <s v="Tecnoquimicas"/>
    <x v="3"/>
    <s v="Privada"/>
    <s v="Si"/>
    <s v="No"/>
    <s v="No"/>
    <n v="1934"/>
    <s v="Colombia"/>
    <n v="3.134365769"/>
    <x v="40"/>
    <s v="No informa"/>
    <s v="Impacto económico y gobernanza"/>
    <s v="Pilar 6"/>
    <x v="0"/>
    <n v="55.06488549618321"/>
    <n v="0.00002813272453178663"/>
  </r>
  <r>
    <s v="Telefónica"/>
    <x v="4"/>
    <s v="Mixta"/>
    <s v="No"/>
    <s v="Si"/>
    <s v="Si"/>
    <n v="1924"/>
    <s v="España"/>
    <n v="6.672179102"/>
    <x v="40"/>
    <s v="No informa"/>
    <s v="Impacto económico y gobernanza"/>
    <s v="Pilar 6"/>
    <x v="0"/>
    <n v="3342.3126897679244"/>
    <n v="0.0025801197668261695"/>
  </r>
  <r>
    <s v="Teleperformance"/>
    <x v="4"/>
    <s v="Privada"/>
    <s v="No"/>
    <s v="Si"/>
    <s v="Si"/>
    <n v="1910"/>
    <s v="Francia"/>
    <n v="2.655177809"/>
    <x v="40"/>
    <s v="No informa"/>
    <s v="Impacto económico y gobernanza"/>
    <s v="Pilar 6"/>
    <x v="0"/>
    <n v="3342.3126897679244"/>
    <n v="0.0025801197668261695"/>
  </r>
  <r>
    <s v="Terpel"/>
    <x v="3"/>
    <s v="Privada"/>
    <s v="No"/>
    <s v="Si"/>
    <s v="Si"/>
    <n v="1968"/>
    <s v="Colombia"/>
    <n v="24.752011682"/>
    <x v="40"/>
    <n v="0.00030974236965792515"/>
    <s v="Impacto económico y gobernanza"/>
    <s v="Pilar 6"/>
    <x v="0"/>
    <n v="55.06488549618321"/>
    <n v="0.00002813272453178663"/>
  </r>
  <r>
    <s v="Tigo"/>
    <x v="4"/>
    <s v="Mixta"/>
    <s v="No"/>
    <s v="Si"/>
    <s v="Si"/>
    <n v="1979"/>
    <s v="Suecia"/>
    <n v="2.956157691"/>
    <x v="40"/>
    <s v="No informa"/>
    <s v="Impacto económico y gobernanza"/>
    <s v="Pilar 6"/>
    <x v="0"/>
    <n v="3342.3126897679244"/>
    <n v="0.0025801197668261695"/>
  </r>
  <r>
    <s v="Toyota"/>
    <x v="3"/>
    <s v="Privada"/>
    <s v="No"/>
    <s v="Si"/>
    <s v="Si"/>
    <n v="1937"/>
    <s v="Japón"/>
    <n v="4.02823039"/>
    <x v="40"/>
    <s v="No informa"/>
    <s v="Impacto económico y gobernanza"/>
    <s v="Pilar 6"/>
    <x v="0"/>
    <n v="55.06488549618321"/>
    <n v="0.00002813272453178663"/>
  </r>
  <r>
    <s v="Trafigura (Petroleum)"/>
    <x v="3"/>
    <s v="Privada"/>
    <s v="No"/>
    <s v="No"/>
    <s v="Si"/>
    <n v="1993"/>
    <s v="Suiza"/>
    <n v="4.87042346"/>
    <x v="40"/>
    <s v="No informa"/>
    <s v="Impacto económico y gobernanza"/>
    <s v="Pilar 6"/>
    <x v="0"/>
    <n v="55.06488549618321"/>
    <n v="0.00002813272453178663"/>
  </r>
  <r>
    <s v="Uniban"/>
    <x v="3"/>
    <s v="Privada"/>
    <s v="No"/>
    <s v="No"/>
    <s v="No"/>
    <n v="1966"/>
    <s v="Colombia"/>
    <n v="2.046166138"/>
    <x v="40"/>
    <s v="No informa"/>
    <s v="Impacto económico y gobernanza"/>
    <s v="Pilar 6"/>
    <x v="0"/>
    <n v="55.06488549618321"/>
    <n v="0.00002813272453178663"/>
  </r>
  <r>
    <s v="Unilever"/>
    <x v="3"/>
    <s v="Privada"/>
    <s v="No"/>
    <s v="Si"/>
    <s v="Si"/>
    <n v="1929"/>
    <s v="Reino Unido y Países Bajos"/>
    <n v="1.928223518"/>
    <x v="40"/>
    <s v="No informa"/>
    <s v="Impacto económico y gobernanza"/>
    <s v="Pilar 6"/>
    <x v="0"/>
    <n v="55.06488549618321"/>
    <n v="0.00002813272453178663"/>
  </r>
  <r>
    <s v="Vanti"/>
    <x v="4"/>
    <s v="Privada"/>
    <s v="No"/>
    <s v="No"/>
    <s v="No"/>
    <n v="1987"/>
    <s v="Colombia"/>
    <n v="0"/>
    <x v="40"/>
    <n v="0.005089821283902375"/>
    <s v="Impacto económico y gobernanza"/>
    <s v="Pilar 6"/>
    <x v="0"/>
    <n v="3342.3126897679244"/>
    <n v="0.0025801197668261695"/>
  </r>
  <r>
    <s v="Verano energy"/>
    <x v="5"/>
    <s v="Privada"/>
    <s v="No"/>
    <s v="No"/>
    <s v="Si"/>
    <n v="2016"/>
    <s v="Canadá"/>
    <n v="5.483318686"/>
    <x v="40"/>
    <s v="No informa"/>
    <s v="Impacto económico y gobernanza"/>
    <s v="Pilar 6"/>
    <x v="0"/>
    <n v="0.009726240540199636"/>
    <n v="0.000004488128067395931"/>
  </r>
  <r>
    <s v="Yamaha"/>
    <x v="1"/>
    <s v="Privada"/>
    <s v="No"/>
    <s v="Si"/>
    <s v="Si"/>
    <n v="1955"/>
    <s v="Japón"/>
    <n v="1.831377694"/>
    <x v="40"/>
    <s v="No informa"/>
    <s v="Impacto económico y gobernanza"/>
    <s v="Pilar 6"/>
    <x v="0"/>
    <n v="0.01"/>
    <n v="0.001"/>
  </r>
  <r>
    <s v="YARA COLOMBIA S.A."/>
    <x v="1"/>
    <s v="Privada"/>
    <s v="No"/>
    <s v="No"/>
    <s v="Si"/>
    <n v="1993"/>
    <s v="Noruega"/>
    <n v="1.765339992"/>
    <x v="40"/>
    <s v="No informa"/>
    <s v="Impacto económico y gobernanza"/>
    <s v="Pilar 6"/>
    <x v="0"/>
    <n v="0.01"/>
    <n v="0.001"/>
  </r>
  <r>
    <s v="Aliar"/>
    <x v="0"/>
    <s v="Privada"/>
    <s v="No"/>
    <s v="No"/>
    <s v="No"/>
    <n v="2007"/>
    <s v="Colombia"/>
    <n v="0.978022115"/>
    <x v="41"/>
    <n v="0.16"/>
    <s v="Impacto social "/>
    <s v="Pilar 5"/>
    <x v="0"/>
    <n v="0.16"/>
    <n v="0.16"/>
  </r>
  <r>
    <s v="Alimentos Carnicos (Grupo Nutresa)"/>
    <x v="1"/>
    <s v="Privada"/>
    <s v="No"/>
    <s v="Si"/>
    <s v="Si"/>
    <n v="1920"/>
    <s v="Colombia"/>
    <n v="2.844632077"/>
    <x v="41"/>
    <n v="0.4"/>
    <s v="Impacto social "/>
    <s v="Pilar 5"/>
    <x v="0"/>
    <n v="0.8"/>
    <n v="0.11"/>
  </r>
  <r>
    <s v="Alpina"/>
    <x v="1"/>
    <s v="Privada"/>
    <s v="No"/>
    <s v="No"/>
    <s v="Si"/>
    <n v="1945"/>
    <s v="Colombia"/>
    <n v="2.176461396"/>
    <x v="41"/>
    <n v="0.3"/>
    <s v="Impacto social "/>
    <s v="Pilar 5"/>
    <x v="0"/>
    <n v="0.8"/>
    <n v="0.11"/>
  </r>
  <r>
    <s v="Amarilo"/>
    <x v="2"/>
    <s v="Privada"/>
    <s v="Si"/>
    <s v="No"/>
    <s v="No"/>
    <n v="1993"/>
    <s v="Colombia"/>
    <n v="2.186301194"/>
    <x v="41"/>
    <n v="0"/>
    <s v="Impacto social "/>
    <s v="Pilar 5"/>
    <x v="0"/>
    <n v="0.37"/>
    <n v="0"/>
  </r>
  <r>
    <s v="ARA"/>
    <x v="3"/>
    <s v="Privada"/>
    <s v="No"/>
    <s v="No"/>
    <s v="Si"/>
    <n v="2012"/>
    <s v="Colombia"/>
    <n v="13.831182682"/>
    <x v="41"/>
    <s v="No informa"/>
    <s v="Impacto social "/>
    <s v="Pilar 5"/>
    <x v="0"/>
    <n v="0.5"/>
    <n v="0"/>
  </r>
  <r>
    <s v="ARQUITECTURA Y CONCRETO"/>
    <x v="2"/>
    <s v="Privada"/>
    <s v="Si"/>
    <s v="No"/>
    <s v="No"/>
    <n v="1990"/>
    <s v="Colombia"/>
    <n v="0.771428692"/>
    <x v="41"/>
    <s v="No informa"/>
    <s v="Impacto social "/>
    <s v="Pilar 5"/>
    <x v="0"/>
    <n v="0.37"/>
    <n v="0"/>
  </r>
  <r>
    <s v="AUTOPISTA RIO MAGDALENA SAS"/>
    <x v="2"/>
    <s v="Privada"/>
    <s v="No"/>
    <s v="No"/>
    <s v="No"/>
    <n v="2014"/>
    <s v="Colombia"/>
    <n v="1.314259836"/>
    <x v="41"/>
    <n v="0.37"/>
    <s v="Impacto social "/>
    <s v="Pilar 5"/>
    <x v="0"/>
    <n v="0.37"/>
    <n v="0"/>
  </r>
  <r>
    <s v="Avianca"/>
    <x v="4"/>
    <s v="Privada"/>
    <s v="No"/>
    <s v="No"/>
    <s v="Si"/>
    <n v="1919"/>
    <s v="Colombia"/>
    <n v="15.106042448"/>
    <x v="41"/>
    <n v="0.083"/>
    <s v="Impacto social "/>
    <s v="Pilar 5"/>
    <x v="0"/>
    <n v="0.57"/>
    <n v="0"/>
  </r>
  <r>
    <s v="AVICOLA EL MADROÑO SA"/>
    <x v="0"/>
    <s v="Privada"/>
    <s v="No"/>
    <s v="No"/>
    <s v="No"/>
    <n v="1987"/>
    <s v="Colombia"/>
    <n v="0.711210393"/>
    <x v="41"/>
    <s v="No informa"/>
    <s v="Impacto social "/>
    <s v="Pilar 5"/>
    <x v="0"/>
    <n v="0.16"/>
    <n v="0.16"/>
  </r>
  <r>
    <s v="AVSA"/>
    <x v="0"/>
    <s v="Privada"/>
    <s v="Si"/>
    <s v="No"/>
    <s v="No"/>
    <n v="1969"/>
    <s v="Colombia"/>
    <n v="2.423164353"/>
    <x v="41"/>
    <s v="No informa"/>
    <s v="Impacto social "/>
    <s v="Pilar 5"/>
    <x v="0"/>
    <n v="0.16"/>
    <n v="0.16"/>
  </r>
  <r>
    <s v="Banco de Bogotá"/>
    <x v="4"/>
    <s v="Privada"/>
    <s v="No"/>
    <s v="Si"/>
    <s v="No"/>
    <n v="1870"/>
    <s v="Colombia"/>
    <n v="0"/>
    <x v="41"/>
    <n v="0.33"/>
    <s v="Impacto social "/>
    <s v="Pilar 5"/>
    <x v="0"/>
    <n v="0.57"/>
    <n v="0"/>
  </r>
  <r>
    <s v="Bancolombia"/>
    <x v="4"/>
    <s v="Privada"/>
    <s v="No"/>
    <s v="Si"/>
    <s v="Si"/>
    <n v="1875"/>
    <s v="Colombia"/>
    <n v="0"/>
    <x v="41"/>
    <n v="0.28"/>
    <s v="Impacto social "/>
    <s v="Pilar 5"/>
    <x v="0"/>
    <n v="0.57"/>
    <n v="0"/>
  </r>
  <r>
    <s v="Bavaria (Kopps)"/>
    <x v="1"/>
    <s v="Privada"/>
    <s v="No"/>
    <s v="No"/>
    <s v="Si"/>
    <n v="1889"/>
    <s v="Colombia"/>
    <n v="8.615774351"/>
    <x v="41"/>
    <n v="0.14"/>
    <s v="Impacto social "/>
    <s v="Pilar 5"/>
    <x v="0"/>
    <n v="0.8"/>
    <n v="0.11"/>
  </r>
  <r>
    <s v="BEL STAR S.A."/>
    <x v="1"/>
    <s v="Privada"/>
    <s v="No"/>
    <s v="No"/>
    <s v="Si"/>
    <n v="2000"/>
    <s v="Colombia"/>
    <n v="1.8730508"/>
    <x v="41"/>
    <s v="No informa "/>
    <s v="Impacto social "/>
    <s v="Pilar 5"/>
    <x v="0"/>
    <n v="0.8"/>
    <n v="0.11"/>
  </r>
  <r>
    <s v="Biomax"/>
    <x v="3"/>
    <s v="Privada"/>
    <s v="No"/>
    <s v="No"/>
    <s v="No"/>
    <n v="2004"/>
    <s v="Colombia"/>
    <n v="4.512550305"/>
    <x v="41"/>
    <s v="No informa"/>
    <s v="Impacto social "/>
    <s v="Pilar 5"/>
    <x v="0"/>
    <n v="0.5"/>
    <n v="0"/>
  </r>
  <r>
    <s v="C.I Prodeco"/>
    <x v="5"/>
    <s v="Privada"/>
    <s v="No"/>
    <s v="No"/>
    <s v="Si"/>
    <n v="1990"/>
    <s v="Suiza"/>
    <n v="0.895022779"/>
    <x v="41"/>
    <s v="No informa"/>
    <s v="Impacto social "/>
    <s v="Pilar 5"/>
    <x v="0"/>
    <n v="0.6"/>
    <n v="0.16"/>
  </r>
  <r>
    <s v="CARTON DE COLOMBIA S.A. (Smurfit Kappa)"/>
    <x v="1"/>
    <s v="Privada"/>
    <s v="No"/>
    <s v="No"/>
    <s v="Si"/>
    <n v="1944"/>
    <s v="Colombia"/>
    <n v="1.778557861"/>
    <x v="41"/>
    <n v="0.43"/>
    <s v="Impacto social "/>
    <s v="Pilar 5"/>
    <x v="0"/>
    <n v="0.8"/>
    <n v="0.11"/>
  </r>
  <r>
    <s v="Celsia"/>
    <x v="4"/>
    <s v="Privada"/>
    <s v="No"/>
    <s v="Si"/>
    <s v="Si"/>
    <n v="2001"/>
    <s v="Colombia"/>
    <n v="6.547567046"/>
    <x v="41"/>
    <n v="0.1428"/>
    <s v="Impacto social "/>
    <s v="Pilar 5"/>
    <x v="0"/>
    <n v="0.57"/>
    <n v="0"/>
  </r>
  <r>
    <s v="Cementos Argos"/>
    <x v="1"/>
    <s v="Privada"/>
    <s v="No"/>
    <s v="Si"/>
    <s v="Si"/>
    <n v="1934"/>
    <s v="Colombia"/>
    <n v="1.84479215"/>
    <x v="41"/>
    <n v="0.2857"/>
    <s v="Impacto social "/>
    <s v="Pilar 5"/>
    <x v="0"/>
    <n v="0.8"/>
    <n v="0.11"/>
  </r>
  <r>
    <s v="Cencosud"/>
    <x v="3"/>
    <s v="Privada"/>
    <s v="Si"/>
    <s v="Si"/>
    <s v="Si"/>
    <n v="1960"/>
    <s v="Chile"/>
    <n v="4.212866602"/>
    <x v="41"/>
    <n v="0.33"/>
    <s v="Impacto social "/>
    <s v="Pilar 5"/>
    <x v="0"/>
    <n v="0.5"/>
    <n v="0"/>
  </r>
  <r>
    <s v="Cenit"/>
    <x v="4"/>
    <s v="Mixta"/>
    <s v="No"/>
    <s v="No"/>
    <s v="No"/>
    <n v="2012"/>
    <s v="Colombia"/>
    <n v="9.97773624"/>
    <x v="41"/>
    <n v="0.2"/>
    <s v="Impacto social "/>
    <s v="Pilar 5"/>
    <x v="0"/>
    <n v="0.57"/>
    <n v="0"/>
  </r>
  <r>
    <s v="Cerrejón"/>
    <x v="5"/>
    <s v="Privada"/>
    <s v="No"/>
    <s v="No"/>
    <s v="Si"/>
    <n v="1976"/>
    <s v="Reino Unido / Suiza"/>
    <n v="6.047102083"/>
    <x v="41"/>
    <n v="0.33"/>
    <s v="Impacto social "/>
    <s v="Pilar 5"/>
    <x v="0"/>
    <n v="0.6"/>
    <n v="0.16"/>
  </r>
  <r>
    <s v="Chevron"/>
    <x v="3"/>
    <s v="Privada"/>
    <s v="No"/>
    <s v="No"/>
    <s v="Si"/>
    <n v="1879"/>
    <s v="Estados Unidos"/>
    <n v="5.868986"/>
    <x v="41"/>
    <n v="0.5"/>
    <s v="Impacto social "/>
    <s v="Pilar 5"/>
    <x v="0"/>
    <n v="0.5"/>
    <n v="0"/>
  </r>
  <r>
    <s v="CI Eslop"/>
    <x v="3"/>
    <s v="Privada"/>
    <s v="Si"/>
    <s v="No"/>
    <s v="No"/>
    <n v="1997"/>
    <s v="Colombia"/>
    <n v="1.976640973"/>
    <x v="41"/>
    <s v="No informa"/>
    <s v="Impacto social "/>
    <s v="Pilar 5"/>
    <x v="0"/>
    <n v="0.5"/>
    <n v="0"/>
  </r>
  <r>
    <s v="Claro"/>
    <x v="4"/>
    <s v="Privada"/>
    <s v="No"/>
    <s v="No"/>
    <s v="Si"/>
    <n v="2003"/>
    <s v="Brasil"/>
    <n v="15.602099799"/>
    <x v="41"/>
    <n v="0.1818"/>
    <s v="Impacto social "/>
    <s v="Pilar 5"/>
    <x v="0"/>
    <n v="0.57"/>
    <n v="0"/>
  </r>
  <r>
    <s v="Coca Cola- Femsa"/>
    <x v="1"/>
    <s v="Mixta"/>
    <s v="No"/>
    <s v="Si"/>
    <s v="Si"/>
    <n v="1991"/>
    <s v="México"/>
    <n v="5.161404728"/>
    <x v="41"/>
    <s v="No informa "/>
    <s v="Impacto social "/>
    <s v="Pilar 5"/>
    <x v="0"/>
    <n v="0.8"/>
    <n v="0.11"/>
  </r>
  <r>
    <s v="Colgate"/>
    <x v="1"/>
    <s v="Privada"/>
    <s v="No"/>
    <s v="Si"/>
    <s v="Si"/>
    <n v="1806"/>
    <s v="Estados Unidos"/>
    <n v="2.382092359"/>
    <x v="41"/>
    <n v="0.4"/>
    <s v="Impacto social "/>
    <s v="Pilar 5"/>
    <x v="0"/>
    <n v="0.8"/>
    <n v="0.11"/>
  </r>
  <r>
    <s v="Colombina"/>
    <x v="1"/>
    <s v="Privada"/>
    <s v="Si"/>
    <s v="Si"/>
    <s v="Si"/>
    <n v="1932"/>
    <s v="Colombia"/>
    <n v="2.192826677"/>
    <x v="41"/>
    <n v="0.11"/>
    <s v="Impacto social "/>
    <s v="Pilar 5"/>
    <x v="0"/>
    <n v="0.8"/>
    <n v="0.11"/>
  </r>
  <r>
    <s v="Compañía Nacional de Chocolates"/>
    <x v="1"/>
    <s v="Privada"/>
    <s v="No"/>
    <s v="No"/>
    <s v="No"/>
    <n v="1920"/>
    <s v="Colombia"/>
    <n v="1.94339097"/>
    <x v="41"/>
    <s v="No informa "/>
    <s v="Impacto social "/>
    <s v="Pilar 5"/>
    <x v="0"/>
    <n v="0.8"/>
    <n v="0.11"/>
  </r>
  <r>
    <s v="CONCESIONARIA VIAL UNIÓN DEL SUR SAS"/>
    <x v="2"/>
    <s v="Privada"/>
    <s v="No"/>
    <s v="No"/>
    <s v="No"/>
    <n v="2015"/>
    <s v="Colombia"/>
    <n v="0.767621421"/>
    <x v="41"/>
    <n v="0"/>
    <s v="Impacto social "/>
    <s v="Pilar 5"/>
    <x v="0"/>
    <n v="0.37"/>
    <n v="0"/>
  </r>
  <r>
    <s v="Conconcreto"/>
    <x v="2"/>
    <s v="Privada"/>
    <s v="No"/>
    <s v="Si"/>
    <s v="Si"/>
    <n v="1961"/>
    <s v="Colombia"/>
    <n v="0.498844856"/>
    <x v="41"/>
    <n v="0.27"/>
    <s v="Impacto social "/>
    <s v="Pilar 5"/>
    <x v="0"/>
    <n v="0.37"/>
    <n v="0"/>
  </r>
  <r>
    <s v="CONSTRUCCIONES EL CONDOR S.A"/>
    <x v="2"/>
    <s v="Privada"/>
    <s v="No"/>
    <s v="Si"/>
    <s v="Si"/>
    <n v="1979"/>
    <s v="Colombia"/>
    <n v="1.189537155"/>
    <x v="41"/>
    <n v="0.2857"/>
    <s v="Impacto social "/>
    <s v="Pilar 5"/>
    <x v="0"/>
    <n v="0.37"/>
    <n v="0"/>
  </r>
  <r>
    <s v="CONSTRUCTORA CAPITAL BOGOTA SAS"/>
    <x v="2"/>
    <s v="Privada"/>
    <s v="Si"/>
    <s v="No"/>
    <s v="No"/>
    <n v="2008"/>
    <s v="Colombia"/>
    <n v="1.313282542"/>
    <x v="41"/>
    <s v="No informa"/>
    <s v="Impacto social "/>
    <s v="Pilar 5"/>
    <x v="0"/>
    <n v="0.37"/>
    <n v="0"/>
  </r>
  <r>
    <s v="CONSTRUCTORA COLPATRIA  SAS"/>
    <x v="2"/>
    <s v="Privada"/>
    <s v="No"/>
    <s v="No"/>
    <s v="No"/>
    <n v="1977"/>
    <s v="Colombia"/>
    <n v="0.746126685"/>
    <x v="41"/>
    <s v="No informa"/>
    <s v="Impacto social "/>
    <s v="Pilar 5"/>
    <x v="0"/>
    <n v="0.37"/>
    <n v="0"/>
  </r>
  <r>
    <s v="Corbeta"/>
    <x v="3"/>
    <s v="Privada"/>
    <s v="Si"/>
    <s v="No"/>
    <s v="No"/>
    <n v="1938"/>
    <s v="Colombia"/>
    <n v="11.88773162"/>
    <x v="41"/>
    <s v="No informa"/>
    <s v="Impacto social "/>
    <s v="Pilar 5"/>
    <x v="0"/>
    <n v="0.5"/>
    <n v="0"/>
  </r>
  <r>
    <s v="Cruz Verde"/>
    <x v="3"/>
    <s v="Privada"/>
    <s v="No"/>
    <s v="No"/>
    <s v="Si"/>
    <n v="1984"/>
    <s v="Chile"/>
    <n v="5.511646479"/>
    <x v="41"/>
    <n v="0"/>
    <s v="Impacto social "/>
    <s v="Pilar 5"/>
    <x v="0"/>
    <n v="0.5"/>
    <n v="0"/>
  </r>
  <r>
    <s v="D1"/>
    <x v="3"/>
    <s v="Privada"/>
    <s v="Si"/>
    <s v="No"/>
    <s v="No"/>
    <n v="2009"/>
    <s v="Colombia"/>
    <n v="19.439396106"/>
    <x v="41"/>
    <n v="0.375"/>
    <s v="Impacto social "/>
    <s v="Pilar 5"/>
    <x v="0"/>
    <n v="0.5"/>
    <n v="0"/>
  </r>
  <r>
    <s v="Davivienda"/>
    <x v="4"/>
    <s v="Privada"/>
    <s v="No"/>
    <s v="Si"/>
    <s v="No"/>
    <n v="1972"/>
    <s v="Colombia"/>
    <n v="0"/>
    <x v="41"/>
    <s v="No informa "/>
    <s v="Impacto social "/>
    <s v="Pilar 5"/>
    <x v="0"/>
    <n v="0.57"/>
    <n v="0"/>
  </r>
  <r>
    <s v="Distracom"/>
    <x v="3"/>
    <s v="Privada"/>
    <s v="Si"/>
    <s v="No"/>
    <s v="No"/>
    <n v="1997"/>
    <s v="Colombia"/>
    <n v="3.874476933"/>
    <x v="41"/>
    <s v="No informa"/>
    <s v="Impacto social "/>
    <s v="Pilar 5"/>
    <x v="0"/>
    <n v="0.5"/>
    <n v="0"/>
  </r>
  <r>
    <s v="Drummond"/>
    <x v="5"/>
    <s v="Privada"/>
    <s v="Si"/>
    <s v="No"/>
    <s v="Si"/>
    <n v="1935"/>
    <s v="Estados Unidos"/>
    <n v="11.495989482"/>
    <x v="41"/>
    <n v="0.166"/>
    <s v="Impacto social "/>
    <s v="Pilar 5"/>
    <x v="0"/>
    <n v="0.6"/>
    <n v="0.16"/>
  </r>
  <r>
    <s v="Ecopetrol"/>
    <x v="5"/>
    <s v="Mixta"/>
    <s v="No"/>
    <s v="Si"/>
    <s v="Si"/>
    <n v="1951"/>
    <s v="Colombia"/>
    <n v="113.923310323"/>
    <x v="41"/>
    <n v="0.42"/>
    <s v="Impacto social "/>
    <s v="Pilar 5"/>
    <x v="0"/>
    <n v="0.6"/>
    <n v="0.16"/>
  </r>
  <r>
    <s v="Emgesa"/>
    <x v="4"/>
    <s v="Mixta"/>
    <s v="No"/>
    <s v="No"/>
    <s v="Si"/>
    <n v="1997"/>
    <s v="Colombia"/>
    <n v="15.780332546"/>
    <x v="41"/>
    <n v="0.28"/>
    <s v="Impacto social "/>
    <s v="Pilar 5"/>
    <x v="0"/>
    <n v="0.57"/>
    <n v="0"/>
  </r>
  <r>
    <s v="EPM"/>
    <x v="4"/>
    <s v="Pública"/>
    <s v="No"/>
    <s v="No"/>
    <s v="Si"/>
    <n v="1955"/>
    <s v="Colombia"/>
    <n v="20.57447718"/>
    <x v="41"/>
    <n v="0.1"/>
    <s v="Impacto social "/>
    <s v="Pilar 5"/>
    <x v="0"/>
    <n v="0.57"/>
    <n v="0"/>
  </r>
  <r>
    <s v="ES Windows"/>
    <x v="1"/>
    <s v="Privada"/>
    <s v="No"/>
    <s v="No"/>
    <s v="Si"/>
    <n v="1985"/>
    <s v="Estados Unidos"/>
    <n v="2.624920215"/>
    <x v="41"/>
    <n v="0.28"/>
    <s v="Impacto social "/>
    <s v="Pilar 5"/>
    <x v="0"/>
    <n v="0.8"/>
    <n v="0.11"/>
  </r>
  <r>
    <s v="Esenttia"/>
    <x v="1"/>
    <s v="Mixta"/>
    <s v="No"/>
    <s v="No"/>
    <s v="No"/>
    <n v="1990"/>
    <s v="Colombia"/>
    <n v="2.311463709"/>
    <x v="41"/>
    <n v="0.8"/>
    <s v="Impacto social "/>
    <s v="Pilar 5"/>
    <x v="0"/>
    <n v="0.8"/>
    <n v="0.11"/>
  </r>
  <r>
    <s v="Éxito"/>
    <x v="3"/>
    <s v="Privada"/>
    <s v="No"/>
    <s v="No"/>
    <s v="Si"/>
    <n v="1949"/>
    <s v="Colombia"/>
    <n v="16.077688645"/>
    <x v="41"/>
    <n v="0"/>
    <s v="Impacto social "/>
    <s v="Pilar 5"/>
    <x v="0"/>
    <n v="0.5"/>
    <n v="0"/>
  </r>
  <r>
    <s v="Falabella"/>
    <x v="3"/>
    <s v="Privada"/>
    <s v="Si"/>
    <s v="Si"/>
    <s v="Si"/>
    <n v="1889"/>
    <s v="Chile"/>
    <n v="2.307560639"/>
    <x v="41"/>
    <n v="0.22"/>
    <s v="Impacto social "/>
    <s v="Pilar 5"/>
    <x v="0"/>
    <n v="0.5"/>
    <n v="0"/>
  </r>
  <r>
    <s v="Frontera Energy"/>
    <x v="5"/>
    <s v="Privada"/>
    <s v="No"/>
    <s v="Si"/>
    <s v="Si"/>
    <n v="1985"/>
    <s v="Canadá"/>
    <n v="4.250244656"/>
    <x v="41"/>
    <n v="0.16"/>
    <s v="Impacto social "/>
    <s v="Pilar 5"/>
    <x v="0"/>
    <n v="0.6"/>
    <n v="0.16"/>
  </r>
  <r>
    <s v="Gases del Caribe"/>
    <x v="4"/>
    <s v="Privada"/>
    <s v="No"/>
    <s v="Si"/>
    <s v="No"/>
    <n v="1966"/>
    <s v="Colombia"/>
    <n v="2.635568566"/>
    <x v="41"/>
    <n v="0.33"/>
    <s v="Impacto social "/>
    <s v="Pilar 5"/>
    <x v="0"/>
    <n v="0.57"/>
    <n v="0"/>
  </r>
  <r>
    <s v="GEB"/>
    <x v="4"/>
    <s v="Mixta"/>
    <s v="No"/>
    <s v="Si"/>
    <s v="Si"/>
    <n v="1896"/>
    <s v="Colombia"/>
    <n v="3.716639484"/>
    <x v="41"/>
    <n v="0.44"/>
    <s v="Impacto social "/>
    <s v="Pilar 5"/>
    <x v="0"/>
    <n v="0.57"/>
    <n v="0"/>
  </r>
  <r>
    <s v="General Motors"/>
    <x v="1"/>
    <s v="Pública"/>
    <s v="No"/>
    <s v="Si"/>
    <s v="Si"/>
    <n v="1908"/>
    <s v="Estados Unidos"/>
    <n v="1.212362823"/>
    <x v="41"/>
    <n v="0.45"/>
    <s v="Impacto social "/>
    <s v="Pilar 5"/>
    <x v="0"/>
    <n v="0.8"/>
    <n v="0.11"/>
  </r>
  <r>
    <s v="Geopark"/>
    <x v="5"/>
    <s v="Privada"/>
    <s v="No"/>
    <s v="Si"/>
    <s v="Si"/>
    <n v="2002"/>
    <s v="Chile"/>
    <n v="2.420367108"/>
    <x v="41"/>
    <n v="0.22"/>
    <s v="Impacto social "/>
    <s v="Pilar 5"/>
    <x v="0"/>
    <n v="0.6"/>
    <n v="0.16"/>
  </r>
  <r>
    <s v="Gran Tierra Energy"/>
    <x v="5"/>
    <s v="Privada"/>
    <s v="No"/>
    <s v="Si"/>
    <s v="Si"/>
    <n v="2003"/>
    <s v="Canadá"/>
    <n v="1.321926"/>
    <x v="41"/>
    <n v="0.22"/>
    <s v="Impacto social "/>
    <s v="Pilar 5"/>
    <x v="0"/>
    <n v="0.6"/>
    <n v="0.16"/>
  </r>
  <r>
    <s v="Grupo Bios"/>
    <x v="0"/>
    <s v="Privada"/>
    <s v="No"/>
    <s v="No"/>
    <s v="No"/>
    <n v="1985"/>
    <s v="Colombia"/>
    <n v="0.441609957"/>
    <x v="41"/>
    <n v="0.16"/>
    <s v="Impacto social "/>
    <s v="Pilar 5"/>
    <x v="0"/>
    <n v="0.16"/>
    <n v="0.16"/>
  </r>
  <r>
    <s v="Grupo Diana"/>
    <x v="1"/>
    <s v="Privada"/>
    <s v="Si"/>
    <s v="No"/>
    <s v="No"/>
    <n v="1964"/>
    <s v="Colombia"/>
    <n v="2.485955399"/>
    <x v="41"/>
    <s v="No informa"/>
    <s v="Impacto social "/>
    <s v="Pilar 5"/>
    <x v="0"/>
    <n v="0.8"/>
    <n v="0.11"/>
  </r>
  <r>
    <s v="Haceb"/>
    <x v="1"/>
    <s v="Privada"/>
    <s v="Si"/>
    <s v="No"/>
    <s v="No"/>
    <n v="1940"/>
    <s v="Colombia"/>
    <n v="1.340540112"/>
    <x v="41"/>
    <n v="0.2"/>
    <s v="Impacto social "/>
    <s v="Pilar 5"/>
    <x v="0"/>
    <n v="0.8"/>
    <n v="0.11"/>
  </r>
  <r>
    <s v="Hocol"/>
    <x v="5"/>
    <s v="Privada"/>
    <s v="No"/>
    <s v="No"/>
    <s v="No"/>
    <n v="1956"/>
    <s v="Colombia"/>
    <n v="2.660692144"/>
    <x v="41"/>
    <n v="0.6"/>
    <s v="Impacto social "/>
    <s v="Pilar 5"/>
    <x v="0"/>
    <n v="0.6"/>
    <n v="0.16"/>
  </r>
  <r>
    <s v="INCUBADORA SANTANDER S.A. (Huevos Kikes)"/>
    <x v="0"/>
    <s v="Privada"/>
    <s v="Si"/>
    <s v="No"/>
    <s v="No"/>
    <n v="1962"/>
    <s v="Colombia"/>
    <n v="0.89448845"/>
    <x v="41"/>
    <s v="No informa"/>
    <s v="Impacto social "/>
    <s v="Pilar 5"/>
    <x v="0"/>
    <n v="0.16"/>
    <n v="0.16"/>
  </r>
  <r>
    <s v="ISA"/>
    <x v="4"/>
    <s v="Mixta"/>
    <s v="No"/>
    <s v="Si"/>
    <s v="Si"/>
    <n v="1967"/>
    <s v="Colombia"/>
    <n v="4.130985568"/>
    <x v="41"/>
    <n v="0.22"/>
    <s v="Impacto social "/>
    <s v="Pilar 5"/>
    <x v="0"/>
    <n v="0.57"/>
    <n v="0"/>
  </r>
  <r>
    <s v="Isagen"/>
    <x v="4"/>
    <s v="Mixta"/>
    <s v="No"/>
    <s v="No"/>
    <s v="No"/>
    <n v="1995"/>
    <s v="Colombia"/>
    <n v="6.13559916"/>
    <x v="41"/>
    <n v="0"/>
    <s v="Impacto social "/>
    <s v="Pilar 5"/>
    <x v="0"/>
    <n v="0.57"/>
    <n v="0"/>
  </r>
  <r>
    <s v="ISMOCOL SA"/>
    <x v="2"/>
    <s v="Privada"/>
    <s v="No"/>
    <s v="No"/>
    <s v="Si"/>
    <n v="1989"/>
    <s v="Colombia"/>
    <n v="0.751677383"/>
    <x v="41"/>
    <s v="No informa"/>
    <s v="Impacto social "/>
    <s v="Pilar 5"/>
    <x v="0"/>
    <n v="0.37"/>
    <n v="0"/>
  </r>
  <r>
    <s v="Italcol"/>
    <x v="1"/>
    <s v="Privada"/>
    <s v="Si"/>
    <s v="No"/>
    <s v="No"/>
    <n v="1970"/>
    <s v="Colombia"/>
    <n v="3.189145272"/>
    <x v="41"/>
    <s v="No informa"/>
    <s v="Impacto social "/>
    <s v="Pilar 5"/>
    <x v="0"/>
    <n v="0.8"/>
    <n v="0.11"/>
  </r>
  <r>
    <s v="LATAM"/>
    <x v="4"/>
    <s v="Privada"/>
    <s v="No"/>
    <s v="Si"/>
    <s v="Si"/>
    <n v="1929"/>
    <s v="Chile"/>
    <n v="2.328344538"/>
    <x v="41"/>
    <n v="0.11"/>
    <s v="Impacto social "/>
    <s v="Pilar 5"/>
    <x v="0"/>
    <n v="0.57"/>
    <n v="0"/>
  </r>
  <r>
    <s v="MARVAL S.A.S."/>
    <x v="2"/>
    <s v="Privada"/>
    <s v="Si"/>
    <s v="No"/>
    <s v="No"/>
    <n v="1976"/>
    <s v="Colombia"/>
    <n v="0.985342945"/>
    <x v="41"/>
    <s v="No informa"/>
    <s v="Impacto social "/>
    <s v="Pilar 5"/>
    <x v="0"/>
    <n v="0.37"/>
    <n v="0"/>
  </r>
  <r>
    <s v="Mazda"/>
    <x v="3"/>
    <s v="Privada"/>
    <s v="No"/>
    <s v="Si"/>
    <s v="Si"/>
    <n v="1920"/>
    <s v="Japón"/>
    <n v="1.869141753"/>
    <x v="41"/>
    <n v="0.14"/>
    <s v="Impacto social "/>
    <s v="Pilar 5"/>
    <x v="0"/>
    <n v="0.5"/>
    <n v="0"/>
  </r>
  <r>
    <s v="Mercado Libre"/>
    <x v="4"/>
    <s v="Privada"/>
    <s v="No"/>
    <s v="Si"/>
    <s v="Si"/>
    <n v="2009"/>
    <s v="Argentina"/>
    <n v="1.858185367"/>
    <x v="41"/>
    <s v="No informa"/>
    <s v="Impacto social "/>
    <s v="Pilar 5"/>
    <x v="0"/>
    <n v="0.57"/>
    <n v="0"/>
  </r>
  <r>
    <s v="Nestle"/>
    <x v="1"/>
    <s v="Mixta"/>
    <s v="No"/>
    <s v="Si"/>
    <s v="Si"/>
    <n v="1866"/>
    <s v="Suiza"/>
    <n v="2.04446981"/>
    <x v="41"/>
    <s v="No informa "/>
    <s v="Impacto social "/>
    <s v="Pilar 5"/>
    <x v="0"/>
    <n v="0.8"/>
    <n v="0.11"/>
  </r>
  <r>
    <s v="Oleoducto Central (Ocensa)"/>
    <x v="4"/>
    <s v="Mixta"/>
    <s v="No"/>
    <s v="No"/>
    <s v="No"/>
    <n v="1994"/>
    <s v="Colombia"/>
    <n v="5.975161078"/>
    <x v="41"/>
    <n v="0"/>
    <s v="Impacto social "/>
    <s v="Pilar 5"/>
    <x v="0"/>
    <n v="0.57"/>
    <n v="0"/>
  </r>
  <r>
    <s v="Olímpica"/>
    <x v="3"/>
    <s v="Privada"/>
    <s v="Si"/>
    <s v="No"/>
    <s v="No"/>
    <n v="1953"/>
    <s v="Colombia"/>
    <n v="7.129192126"/>
    <x v="41"/>
    <s v="No informa "/>
    <s v="Impacto social "/>
    <s v="Pilar 5"/>
    <x v="0"/>
    <n v="0.5"/>
    <n v="0"/>
  </r>
  <r>
    <s v="Pepsico"/>
    <x v="1"/>
    <s v="Pública"/>
    <s v="No"/>
    <s v="Si"/>
    <s v="Si"/>
    <n v="1965"/>
    <s v="Estados Unidos"/>
    <n v="2.097385142"/>
    <x v="41"/>
    <s v="No informa "/>
    <s v="Impacto social "/>
    <s v="Pilar 5"/>
    <x v="0"/>
    <n v="0.8"/>
    <n v="0.11"/>
  </r>
  <r>
    <s v="Petromil"/>
    <x v="3"/>
    <s v="Privada"/>
    <s v="Si"/>
    <s v="No"/>
    <s v="No"/>
    <n v="1989"/>
    <s v="Colombia"/>
    <n v="3.030538337"/>
    <x v="41"/>
    <s v="No informa"/>
    <s v="Impacto social "/>
    <s v="Pilar 5"/>
    <x v="0"/>
    <n v="0.5"/>
    <n v="0"/>
  </r>
  <r>
    <s v="POLLOS EL BUCANERO S.A. (Cargill)"/>
    <x v="1"/>
    <s v="Privada"/>
    <s v="No"/>
    <s v="No"/>
    <s v="Si"/>
    <n v="1986"/>
    <s v="Colombia"/>
    <n v="2.273429636"/>
    <x v="41"/>
    <s v="No informa"/>
    <s v="Impacto social "/>
    <s v="Pilar 5"/>
    <x v="0"/>
    <n v="0.8"/>
    <n v="0.11"/>
  </r>
  <r>
    <s v="Postobón"/>
    <x v="1"/>
    <s v="Privada"/>
    <s v="No"/>
    <s v="No"/>
    <s v="No"/>
    <n v="1904"/>
    <s v="Colombia"/>
    <n v="2.846700531"/>
    <x v="41"/>
    <n v="0.25"/>
    <s v="Impacto social "/>
    <s v="Pilar 5"/>
    <x v="0"/>
    <n v="0.8"/>
    <n v="0.11"/>
  </r>
  <r>
    <s v="Pricesmart"/>
    <x v="3"/>
    <s v="Privada"/>
    <s v="No"/>
    <s v="Si"/>
    <s v="Si"/>
    <n v="1993"/>
    <s v="Estados Unidos"/>
    <n v="2.360791615"/>
    <x v="41"/>
    <n v="0.27"/>
    <s v="Impacto social "/>
    <s v="Pilar 5"/>
    <x v="0"/>
    <n v="0.5"/>
    <n v="0"/>
  </r>
  <r>
    <s v="Primax"/>
    <x v="3"/>
    <s v="Privada"/>
    <s v="No"/>
    <s v="No"/>
    <s v="Si"/>
    <n v="2005"/>
    <s v="Perú"/>
    <n v="10.521119421"/>
    <x v="41"/>
    <n v="0"/>
    <s v="Impacto social "/>
    <s v="Pilar 5"/>
    <x v="0"/>
    <n v="0.5"/>
    <n v="0"/>
  </r>
  <r>
    <s v="Productos Familia (Essity)"/>
    <x v="1"/>
    <s v="Privada"/>
    <s v="No"/>
    <s v="No"/>
    <s v="Si"/>
    <n v="1958"/>
    <s v="Colombia"/>
    <n v="2.017259547"/>
    <x v="41"/>
    <n v="0.5"/>
    <s v="Impacto social "/>
    <s v="Pilar 5"/>
    <x v="0"/>
    <n v="0.8"/>
    <n v="0.11"/>
  </r>
  <r>
    <s v="Promigas"/>
    <x v="4"/>
    <s v="Privada"/>
    <s v="No"/>
    <s v="Si"/>
    <s v="No"/>
    <n v="1974"/>
    <s v="Colombia"/>
    <n v="2.27290385"/>
    <x v="41"/>
    <n v="0.57"/>
    <s v="Impacto social "/>
    <s v="Pilar 5"/>
    <x v="0"/>
    <n v="0.57"/>
    <n v="0"/>
  </r>
  <r>
    <s v="Rappi"/>
    <x v="4"/>
    <s v="Privada"/>
    <s v="No"/>
    <s v="No"/>
    <s v="Si"/>
    <n v="2015"/>
    <s v="Colombia"/>
    <n v="0.703147014"/>
    <x v="41"/>
    <s v="No informa"/>
    <s v="Impacto social "/>
    <s v="Pilar 5"/>
    <x v="0"/>
    <n v="0.57"/>
    <n v="0"/>
  </r>
  <r>
    <s v="Reficar"/>
    <x v="1"/>
    <s v="Mixta"/>
    <s v="No"/>
    <s v="No"/>
    <s v="No"/>
    <n v="1956"/>
    <s v="Colombia"/>
    <n v="25.860914507"/>
    <x v="41"/>
    <n v="0.2"/>
    <s v="Impacto social "/>
    <s v="Pilar 5"/>
    <x v="0"/>
    <n v="0.8"/>
    <n v="0.11"/>
  </r>
  <r>
    <s v="Renault"/>
    <x v="1"/>
    <s v="Mixta"/>
    <s v="No"/>
    <s v="Si"/>
    <s v="Si"/>
    <n v="1898"/>
    <s v="Francia"/>
    <n v="2.426039216"/>
    <x v="41"/>
    <s v="No informa "/>
    <s v="Impacto social "/>
    <s v="Pilar 5"/>
    <x v="0"/>
    <n v="0.8"/>
    <n v="0.11"/>
  </r>
  <r>
    <s v="Riopaila Castilla"/>
    <x v="1"/>
    <s v="Privada"/>
    <s v="No"/>
    <s v="Si"/>
    <s v="No"/>
    <n v="1998"/>
    <s v="Colombia"/>
    <n v="1.697301486"/>
    <x v="41"/>
    <n v="0.22"/>
    <s v="Impacto social "/>
    <s v="Pilar 5"/>
    <x v="0"/>
    <n v="0.8"/>
    <n v="0.11"/>
  </r>
  <r>
    <s v="Samsung"/>
    <x v="3"/>
    <s v="Privada"/>
    <s v="Si"/>
    <s v="Si"/>
    <s v="Si"/>
    <n v="1969"/>
    <s v="Corea del Sur"/>
    <n v="3.188315636"/>
    <x v="41"/>
    <n v="0.33"/>
    <s v="Impacto social "/>
    <s v="Pilar 5"/>
    <x v="0"/>
    <n v="0.5"/>
    <n v="0"/>
  </r>
  <r>
    <s v="SierraCol Energy"/>
    <x v="5"/>
    <s v="Privada"/>
    <s v="No"/>
    <s v="No"/>
    <s v="Si"/>
    <n v="2020"/>
    <s v="Islas Caimán / EE.UU"/>
    <n v="1.943851598"/>
    <x v="41"/>
    <n v="0.33"/>
    <s v="Impacto social "/>
    <s v="Pilar 5"/>
    <x v="0"/>
    <n v="0.6"/>
    <n v="0.16"/>
  </r>
  <r>
    <s v="Sodimac (Homecenter)"/>
    <x v="3"/>
    <s v="Privada"/>
    <s v="No"/>
    <s v="No"/>
    <s v="Si"/>
    <n v="1952"/>
    <s v="Chile"/>
    <n v="5.991097107"/>
    <x v="41"/>
    <n v="0"/>
    <s v="Impacto social "/>
    <s v="Pilar 5"/>
    <x v="0"/>
    <n v="0.5"/>
    <n v="0"/>
  </r>
  <r>
    <s v="Sucafina"/>
    <x v="3"/>
    <s v="Privada"/>
    <s v="Si"/>
    <s v="No"/>
    <s v="Si"/>
    <n v="1977"/>
    <s v="Suiza"/>
    <n v="2.002301595"/>
    <x v="41"/>
    <n v="0.125"/>
    <s v="Impacto social "/>
    <s v="Pilar 5"/>
    <x v="0"/>
    <n v="0.5"/>
    <n v="0"/>
  </r>
  <r>
    <s v="Sunshine Bouquet"/>
    <x v="0"/>
    <s v="Privada"/>
    <s v="Si"/>
    <s v="No"/>
    <s v="Si"/>
    <n v="1971"/>
    <s v="Estados Unidos"/>
    <n v="2.156747414"/>
    <x v="41"/>
    <s v="No informa"/>
    <s v="Impacto social "/>
    <s v="Pilar 5"/>
    <x v="0"/>
    <n v="0.16"/>
    <n v="0.16"/>
  </r>
  <r>
    <s v="Suramerica Comercial (Dollar City)"/>
    <x v="3"/>
    <s v="Privada"/>
    <s v="No"/>
    <s v="No"/>
    <s v="Si"/>
    <n v="2009"/>
    <s v="El Salvador"/>
    <n v="2.869448009"/>
    <x v="41"/>
    <s v="No informa"/>
    <s v="Impacto social "/>
    <s v="Pilar 5"/>
    <x v="0"/>
    <n v="0.5"/>
    <n v="0"/>
  </r>
  <r>
    <s v="Tecnoquimicas"/>
    <x v="3"/>
    <s v="Privada"/>
    <s v="Si"/>
    <s v="No"/>
    <s v="No"/>
    <n v="1934"/>
    <s v="Colombia"/>
    <n v="3.134365769"/>
    <x v="41"/>
    <s v="No informa"/>
    <s v="Impacto social "/>
    <s v="Pilar 5"/>
    <x v="0"/>
    <n v="0.5"/>
    <n v="0"/>
  </r>
  <r>
    <s v="Telefónica"/>
    <x v="4"/>
    <s v="Mixta"/>
    <s v="No"/>
    <s v="Si"/>
    <s v="Si"/>
    <n v="1924"/>
    <s v="España"/>
    <n v="6.672179102"/>
    <x v="41"/>
    <n v="0.3"/>
    <s v="Impacto social "/>
    <s v="Pilar 5"/>
    <x v="0"/>
    <n v="0.57"/>
    <n v="0"/>
  </r>
  <r>
    <s v="Teleperformance"/>
    <x v="4"/>
    <s v="Privada"/>
    <s v="No"/>
    <s v="Si"/>
    <s v="Si"/>
    <n v="1910"/>
    <s v="Francia"/>
    <n v="2.655177809"/>
    <x v="41"/>
    <n v="0.23"/>
    <s v="Impacto social "/>
    <s v="Pilar 5"/>
    <x v="0"/>
    <n v="0.57"/>
    <n v="0"/>
  </r>
  <r>
    <s v="Terpel"/>
    <x v="3"/>
    <s v="Privada"/>
    <s v="No"/>
    <s v="Si"/>
    <s v="Si"/>
    <n v="1968"/>
    <s v="Colombia"/>
    <n v="24.752011682"/>
    <x v="41"/>
    <n v="0.071"/>
    <s v="Impacto social "/>
    <s v="Pilar 5"/>
    <x v="0"/>
    <n v="0.5"/>
    <n v="0"/>
  </r>
  <r>
    <s v="Tigo"/>
    <x v="4"/>
    <s v="Mixta"/>
    <s v="No"/>
    <s v="Si"/>
    <s v="Si"/>
    <n v="1979"/>
    <s v="Suecia"/>
    <n v="2.956157691"/>
    <x v="41"/>
    <n v="0.28"/>
    <s v="Impacto social "/>
    <s v="Pilar 5"/>
    <x v="0"/>
    <n v="0.57"/>
    <n v="0"/>
  </r>
  <r>
    <s v="Toyota"/>
    <x v="3"/>
    <s v="Privada"/>
    <s v="No"/>
    <s v="Si"/>
    <s v="Si"/>
    <n v="1937"/>
    <s v="Japón"/>
    <n v="4.02823039"/>
    <x v="41"/>
    <n v="0.2"/>
    <s v="Impacto social "/>
    <s v="Pilar 5"/>
    <x v="0"/>
    <n v="0.5"/>
    <n v="0"/>
  </r>
  <r>
    <s v="Trafigura (Petroleum)"/>
    <x v="3"/>
    <s v="Privada"/>
    <s v="No"/>
    <s v="No"/>
    <s v="Si"/>
    <n v="1993"/>
    <s v="Suiza"/>
    <n v="4.87042346"/>
    <x v="41"/>
    <s v="No informa"/>
    <s v="Impacto social "/>
    <s v="Pilar 5"/>
    <x v="0"/>
    <n v="0.5"/>
    <n v="0"/>
  </r>
  <r>
    <s v="Uniban"/>
    <x v="3"/>
    <s v="Privada"/>
    <s v="No"/>
    <s v="No"/>
    <s v="No"/>
    <n v="1966"/>
    <s v="Colombia"/>
    <n v="2.046166138"/>
    <x v="41"/>
    <n v="0.33"/>
    <s v="Impacto social "/>
    <s v="Pilar 5"/>
    <x v="0"/>
    <n v="0.5"/>
    <n v="0"/>
  </r>
  <r>
    <s v="Unilever"/>
    <x v="3"/>
    <s v="Privada"/>
    <s v="No"/>
    <s v="Si"/>
    <s v="Si"/>
    <n v="1929"/>
    <s v="Reino Unido y Países Bajos"/>
    <n v="1.928223518"/>
    <x v="41"/>
    <s v="No informa"/>
    <s v="Impacto social "/>
    <s v="Pilar 5"/>
    <x v="0"/>
    <n v="0.5"/>
    <n v="0"/>
  </r>
  <r>
    <s v="Vanti"/>
    <x v="4"/>
    <s v="Privada"/>
    <s v="No"/>
    <s v="No"/>
    <s v="No"/>
    <n v="1987"/>
    <s v="Colombia"/>
    <n v="0"/>
    <x v="41"/>
    <n v="0.44"/>
    <s v="Impacto social "/>
    <s v="Pilar 5"/>
    <x v="0"/>
    <n v="0.57"/>
    <n v="0"/>
  </r>
  <r>
    <s v="Verano energy"/>
    <x v="5"/>
    <s v="Privada"/>
    <s v="No"/>
    <s v="No"/>
    <s v="Si"/>
    <n v="2016"/>
    <s v="Canadá"/>
    <n v="5.483318686"/>
    <x v="41"/>
    <s v="No informa"/>
    <s v="Impacto social "/>
    <s v="Pilar 5"/>
    <x v="0"/>
    <n v="0.6"/>
    <n v="0.16"/>
  </r>
  <r>
    <s v="Yamaha"/>
    <x v="1"/>
    <s v="Privada"/>
    <s v="No"/>
    <s v="Si"/>
    <s v="Si"/>
    <n v="1955"/>
    <s v="Japón"/>
    <n v="1.831377694"/>
    <x v="41"/>
    <s v="No informa "/>
    <s v="Impacto social "/>
    <s v="Pilar 5"/>
    <x v="0"/>
    <n v="0.8"/>
    <n v="0.11"/>
  </r>
  <r>
    <s v="YARA COLOMBIA S.A."/>
    <x v="1"/>
    <s v="Privada"/>
    <s v="No"/>
    <s v="No"/>
    <s v="Si"/>
    <n v="1993"/>
    <s v="Noruega"/>
    <n v="1.765339992"/>
    <x v="41"/>
    <s v="No informa"/>
    <s v="Impacto social "/>
    <s v="Pilar 5"/>
    <x v="0"/>
    <n v="0.8"/>
    <n v="0.11"/>
  </r>
  <r>
    <s v="Aliar"/>
    <x v="0"/>
    <s v="Privada"/>
    <s v="No"/>
    <s v="No"/>
    <s v="No"/>
    <n v="2007"/>
    <s v="Colombia"/>
    <n v="0.978022115"/>
    <x v="42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2"/>
    <s v="No informa"/>
    <s v="Impacto económico y gobernanza"/>
    <s v="Pilar 6"/>
    <x v="0"/>
    <n v="0.12075072729106237"/>
    <n v="0.004484168398838673"/>
  </r>
  <r>
    <s v="Alpina"/>
    <x v="1"/>
    <s v="Privada"/>
    <s v="No"/>
    <s v="No"/>
    <s v="Si"/>
    <n v="1945"/>
    <s v="Colombia"/>
    <n v="2.176461396"/>
    <x v="42"/>
    <s v="No informa"/>
    <s v="Impacto económico y gobernanza"/>
    <s v="Pilar 6"/>
    <x v="0"/>
    <n v="0.12075072729106237"/>
    <n v="0.004484168398838673"/>
  </r>
  <r>
    <s v="Amarilo"/>
    <x v="2"/>
    <s v="Privada"/>
    <s v="Si"/>
    <s v="No"/>
    <s v="No"/>
    <n v="1993"/>
    <s v="Colombia"/>
    <n v="2.186301194"/>
    <x v="42"/>
    <s v="No informa"/>
    <s v="Impacto económico y gobernanza"/>
    <s v="Pilar 6"/>
    <x v="0"/>
    <n v="0.0022302382426449816"/>
    <n v="0.0022302382426449816"/>
  </r>
  <r>
    <s v="ARA"/>
    <x v="3"/>
    <s v="Privada"/>
    <s v="No"/>
    <s v="No"/>
    <s v="Si"/>
    <n v="2012"/>
    <s v="Colombia"/>
    <n v="13.831182682"/>
    <x v="42"/>
    <s v="No informa"/>
    <s v="Impacto económico y gobernanza"/>
    <s v="Pilar 6"/>
    <x v="0"/>
    <n v="0.10400763358778627"/>
    <n v="0.01511593079632994"/>
  </r>
  <r>
    <s v="ARQUITECTURA Y CONCRETO"/>
    <x v="2"/>
    <s v="Privada"/>
    <s v="Si"/>
    <s v="No"/>
    <s v="No"/>
    <n v="1990"/>
    <s v="Colombia"/>
    <n v="0.771428692"/>
    <x v="42"/>
    <s v="No informa"/>
    <s v="Impacto económico y gobernanza"/>
    <s v="Pilar 6"/>
    <x v="0"/>
    <n v="0.0022302382426449816"/>
    <n v="0.0022302382426449816"/>
  </r>
  <r>
    <s v="AUTOPISTA RIO MAGDALENA SAS"/>
    <x v="2"/>
    <s v="Privada"/>
    <s v="No"/>
    <s v="No"/>
    <s v="No"/>
    <n v="2014"/>
    <s v="Colombia"/>
    <n v="1.314259836"/>
    <x v="42"/>
    <n v="0.0022302382426449816"/>
    <s v="Impacto económico y gobernanza"/>
    <s v="Pilar 6"/>
    <x v="0"/>
    <n v="0.0022302382426449816"/>
    <n v="0.0022302382426449816"/>
  </r>
  <r>
    <s v="Avianca"/>
    <x v="4"/>
    <s v="Privada"/>
    <s v="No"/>
    <s v="No"/>
    <s v="Si"/>
    <n v="1919"/>
    <s v="Colombia"/>
    <n v="15.106042448"/>
    <x v="42"/>
    <s v="No informa"/>
    <s v="Impacto económico y gobernanza"/>
    <s v="Pilar 6"/>
    <x v="0"/>
    <n v="0.17775108842516138"/>
    <n v="0.005707471799431193"/>
  </r>
  <r>
    <s v="AVICOLA EL MADROÑO SA"/>
    <x v="0"/>
    <s v="Privada"/>
    <s v="No"/>
    <s v="No"/>
    <s v="No"/>
    <n v="1987"/>
    <s v="Colombia"/>
    <n v="0.711210393"/>
    <x v="42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42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2"/>
    <n v="0.17775108842516138"/>
    <s v="Impacto económico y gobernanza"/>
    <s v="Pilar 6"/>
    <x v="0"/>
    <n v="0.17775108842516138"/>
    <n v="0.005707471799431193"/>
  </r>
  <r>
    <s v="Bancolombia"/>
    <x v="4"/>
    <s v="Privada"/>
    <s v="No"/>
    <s v="Si"/>
    <s v="Si"/>
    <n v="1875"/>
    <s v="Colombia"/>
    <n v="0"/>
    <x v="42"/>
    <s v="No informa"/>
    <s v="Impacto económico y gobernanza"/>
    <s v="Pilar 6"/>
    <x v="0"/>
    <n v="0.17775108842516138"/>
    <n v="0.005707471799431193"/>
  </r>
  <r>
    <s v="Bavaria (Kopps)"/>
    <x v="1"/>
    <s v="Privada"/>
    <s v="No"/>
    <s v="No"/>
    <s v="Si"/>
    <n v="1889"/>
    <s v="Colombia"/>
    <n v="8.615774351"/>
    <x v="42"/>
    <s v="No informa"/>
    <s v="Impacto económico y gobernanza"/>
    <s v="Pilar 6"/>
    <x v="0"/>
    <n v="0.12075072729106237"/>
    <n v="0.004484168398838673"/>
  </r>
  <r>
    <s v="BEL STAR S.A."/>
    <x v="1"/>
    <s v="Privada"/>
    <s v="No"/>
    <s v="No"/>
    <s v="Si"/>
    <n v="2000"/>
    <s v="Colombia"/>
    <n v="1.8730508"/>
    <x v="42"/>
    <s v="No informa"/>
    <s v="Impacto económico y gobernanza"/>
    <s v="Pilar 6"/>
    <x v="0"/>
    <n v="0.12075072729106237"/>
    <n v="0.004484168398838673"/>
  </r>
  <r>
    <s v="Biomax"/>
    <x v="3"/>
    <s v="Privada"/>
    <s v="No"/>
    <s v="No"/>
    <s v="No"/>
    <n v="2004"/>
    <s v="Colombia"/>
    <n v="4.512550305"/>
    <x v="42"/>
    <s v="No informa"/>
    <s v="Impacto económico y gobernanza"/>
    <s v="Pilar 6"/>
    <x v="0"/>
    <n v="0.10400763358778627"/>
    <n v="0.01511593079632994"/>
  </r>
  <r>
    <s v="C.I Prodeco"/>
    <x v="5"/>
    <s v="Privada"/>
    <s v="No"/>
    <s v="No"/>
    <s v="Si"/>
    <n v="1990"/>
    <s v="Suiza"/>
    <n v="0.895022779"/>
    <x v="42"/>
    <s v="No informa"/>
    <s v="Impacto económico y gobernanza"/>
    <s v="Pilar 6"/>
    <x v="0"/>
    <n v="0.4292683205223818"/>
    <n v="0.29904026920728466"/>
  </r>
  <r>
    <s v="CARTON DE COLOMBIA S.A. (Smurfit Kappa)"/>
    <x v="1"/>
    <s v="Privada"/>
    <s v="No"/>
    <s v="No"/>
    <s v="Si"/>
    <n v="1944"/>
    <s v="Colombia"/>
    <n v="1.778557861"/>
    <x v="42"/>
    <s v="No informa"/>
    <s v="Impacto económico y gobernanza"/>
    <s v="Pilar 6"/>
    <x v="0"/>
    <n v="0.12075072729106237"/>
    <n v="0.004484168398838673"/>
  </r>
  <r>
    <s v="Celsia"/>
    <x v="4"/>
    <s v="Privada"/>
    <s v="No"/>
    <s v="Si"/>
    <s v="Si"/>
    <n v="2001"/>
    <s v="Colombia"/>
    <n v="6.547567046"/>
    <x v="42"/>
    <n v="0.05621749346699937"/>
    <s v="Impacto económico y gobernanza"/>
    <s v="Pilar 6"/>
    <x v="0"/>
    <n v="0.17775108842516138"/>
    <n v="0.005707471799431193"/>
  </r>
  <r>
    <s v="Cementos Argos"/>
    <x v="1"/>
    <s v="Privada"/>
    <s v="No"/>
    <s v="Si"/>
    <s v="Si"/>
    <n v="1934"/>
    <s v="Colombia"/>
    <n v="1.84479215"/>
    <x v="42"/>
    <s v="No informa"/>
    <s v="Impacto económico y gobernanza"/>
    <s v="Pilar 6"/>
    <x v="0"/>
    <n v="0.12075072729106237"/>
    <n v="0.004484168398838673"/>
  </r>
  <r>
    <s v="Cencosud"/>
    <x v="3"/>
    <s v="Privada"/>
    <s v="Si"/>
    <s v="Si"/>
    <s v="Si"/>
    <n v="1960"/>
    <s v="Chile"/>
    <n v="4.212866602"/>
    <x v="42"/>
    <s v="No informa"/>
    <s v="Impacto económico y gobernanza"/>
    <s v="Pilar 6"/>
    <x v="0"/>
    <n v="0.10400763358778627"/>
    <n v="0.01511593079632994"/>
  </r>
  <r>
    <s v="Cenit"/>
    <x v="4"/>
    <s v="Mixta"/>
    <s v="No"/>
    <s v="No"/>
    <s v="No"/>
    <n v="2012"/>
    <s v="Colombia"/>
    <n v="9.97773624"/>
    <x v="42"/>
    <n v="0.005707471799431193"/>
    <s v="Impacto económico y gobernanza"/>
    <s v="Pilar 6"/>
    <x v="0"/>
    <n v="0.17775108842516138"/>
    <n v="0.005707471799431193"/>
  </r>
  <r>
    <s v="Cerrejón"/>
    <x v="5"/>
    <s v="Privada"/>
    <s v="No"/>
    <s v="No"/>
    <s v="Si"/>
    <n v="1976"/>
    <s v="Reino Unido / Suiza"/>
    <n v="6.047102083"/>
    <x v="42"/>
    <s v="No informa"/>
    <s v="Impacto económico y gobernanza"/>
    <s v="Pilar 6"/>
    <x v="0"/>
    <n v="0.4292683205223818"/>
    <n v="0.29904026920728466"/>
  </r>
  <r>
    <s v="Chevron"/>
    <x v="3"/>
    <s v="Privada"/>
    <s v="No"/>
    <s v="No"/>
    <s v="Si"/>
    <n v="1879"/>
    <s v="Estados Unidos"/>
    <n v="5.868986"/>
    <x v="42"/>
    <s v="No informa"/>
    <s v="Impacto económico y gobernanza"/>
    <s v="Pilar 6"/>
    <x v="0"/>
    <n v="0.10400763358778627"/>
    <n v="0.01511593079632994"/>
  </r>
  <r>
    <s v="CI Eslop"/>
    <x v="3"/>
    <s v="Privada"/>
    <s v="Si"/>
    <s v="No"/>
    <s v="No"/>
    <n v="1997"/>
    <s v="Colombia"/>
    <n v="1.976640973"/>
    <x v="42"/>
    <s v="No informa"/>
    <s v="Impacto económico y gobernanza"/>
    <s v="Pilar 6"/>
    <x v="0"/>
    <n v="0.10400763358778627"/>
    <n v="0.01511593079632994"/>
  </r>
  <r>
    <s v="Claro"/>
    <x v="4"/>
    <s v="Privada"/>
    <s v="No"/>
    <s v="No"/>
    <s v="Si"/>
    <n v="2003"/>
    <s v="Brasil"/>
    <n v="15.602099799"/>
    <x v="42"/>
    <n v="0.04863541694872606"/>
    <s v="Impacto económico y gobernanza"/>
    <s v="Pilar 6"/>
    <x v="0"/>
    <n v="0.17775108842516138"/>
    <n v="0.005707471799431193"/>
  </r>
  <r>
    <s v="Coca Cola- Femsa"/>
    <x v="1"/>
    <s v="Mixta"/>
    <s v="No"/>
    <s v="Si"/>
    <s v="Si"/>
    <n v="1991"/>
    <s v="México"/>
    <n v="5.161404728"/>
    <x v="42"/>
    <s v="No informa"/>
    <s v="Impacto económico y gobernanza"/>
    <s v="Pilar 6"/>
    <x v="0"/>
    <n v="0.12075072729106237"/>
    <n v="0.004484168398838673"/>
  </r>
  <r>
    <s v="Colgate"/>
    <x v="1"/>
    <s v="Privada"/>
    <s v="No"/>
    <s v="Si"/>
    <s v="Si"/>
    <n v="1806"/>
    <s v="Estados Unidos"/>
    <n v="2.382092359"/>
    <x v="42"/>
    <s v="No informa"/>
    <s v="Impacto económico y gobernanza"/>
    <s v="Pilar 6"/>
    <x v="0"/>
    <n v="0.12075072729106237"/>
    <n v="0.004484168398838673"/>
  </r>
  <r>
    <s v="Colombina"/>
    <x v="1"/>
    <s v="Privada"/>
    <s v="Si"/>
    <s v="Si"/>
    <s v="Si"/>
    <n v="1932"/>
    <s v="Colombia"/>
    <n v="2.192826677"/>
    <x v="42"/>
    <n v="0.015587280131955554"/>
    <s v="Impacto económico y gobernanza"/>
    <s v="Pilar 6"/>
    <x v="0"/>
    <n v="0.12075072729106237"/>
    <n v="0.004484168398838673"/>
  </r>
  <r>
    <s v="Compañía Nacional de Chocolates"/>
    <x v="1"/>
    <s v="Privada"/>
    <s v="No"/>
    <s v="No"/>
    <s v="No"/>
    <n v="1920"/>
    <s v="Colombia"/>
    <n v="1.94339097"/>
    <x v="42"/>
    <s v="No informa"/>
    <s v="Impacto económico y gobernanza"/>
    <s v="Pilar 6"/>
    <x v="0"/>
    <n v="0.12075072729106237"/>
    <n v="0.004484168398838673"/>
  </r>
  <r>
    <s v="CONCESIONARIA VIAL UNIÓN DEL SUR SAS"/>
    <x v="2"/>
    <s v="Privada"/>
    <s v="No"/>
    <s v="No"/>
    <s v="No"/>
    <n v="2015"/>
    <s v="Colombia"/>
    <n v="0.767621421"/>
    <x v="42"/>
    <s v="No informa"/>
    <s v="Impacto económico y gobernanza"/>
    <s v="Pilar 6"/>
    <x v="0"/>
    <n v="0.0022302382426449816"/>
    <n v="0.0022302382426449816"/>
  </r>
  <r>
    <s v="Conconcreto"/>
    <x v="2"/>
    <s v="Privada"/>
    <s v="No"/>
    <s v="Si"/>
    <s v="Si"/>
    <n v="1961"/>
    <s v="Colombia"/>
    <n v="0.498844856"/>
    <x v="42"/>
    <s v="No informa"/>
    <s v="Impacto económico y gobernanza"/>
    <s v="Pilar 6"/>
    <x v="0"/>
    <n v="0.0022302382426449816"/>
    <n v="0.0022302382426449816"/>
  </r>
  <r>
    <s v="CONSTRUCCIONES EL CONDOR S.A"/>
    <x v="2"/>
    <s v="Privada"/>
    <s v="No"/>
    <s v="Si"/>
    <s v="Si"/>
    <n v="1979"/>
    <s v="Colombia"/>
    <n v="1.189537155"/>
    <x v="42"/>
    <s v="No informa"/>
    <s v="Impacto económico y gobernanza"/>
    <s v="Pilar 6"/>
    <x v="0"/>
    <n v="0.0022302382426449816"/>
    <n v="0.0022302382426449816"/>
  </r>
  <r>
    <s v="CONSTRUCTORA CAPITAL BOGOTA SAS"/>
    <x v="2"/>
    <s v="Privada"/>
    <s v="Si"/>
    <s v="No"/>
    <s v="No"/>
    <n v="2008"/>
    <s v="Colombia"/>
    <n v="1.313282542"/>
    <x v="42"/>
    <s v="No informa"/>
    <s v="Impacto económico y gobernanza"/>
    <s v="Pilar 6"/>
    <x v="0"/>
    <n v="0.0022302382426449816"/>
    <n v="0.0022302382426449816"/>
  </r>
  <r>
    <s v="CONSTRUCTORA COLPATRIA  SAS"/>
    <x v="2"/>
    <s v="Privada"/>
    <s v="No"/>
    <s v="No"/>
    <s v="No"/>
    <n v="1977"/>
    <s v="Colombia"/>
    <n v="0.746126685"/>
    <x v="42"/>
    <s v="No informa"/>
    <s v="Impacto económico y gobernanza"/>
    <s v="Pilar 6"/>
    <x v="0"/>
    <n v="0.0022302382426449816"/>
    <n v="0.0022302382426449816"/>
  </r>
  <r>
    <s v="Corbeta"/>
    <x v="3"/>
    <s v="Privada"/>
    <s v="Si"/>
    <s v="No"/>
    <s v="No"/>
    <n v="1938"/>
    <s v="Colombia"/>
    <n v="11.88773162"/>
    <x v="42"/>
    <s v="No informa"/>
    <s v="Impacto económico y gobernanza"/>
    <s v="Pilar 6"/>
    <x v="0"/>
    <n v="0.10400763358778627"/>
    <n v="0.01511593079632994"/>
  </r>
  <r>
    <s v="Cruz Verde"/>
    <x v="3"/>
    <s v="Privada"/>
    <s v="No"/>
    <s v="No"/>
    <s v="Si"/>
    <n v="1984"/>
    <s v="Chile"/>
    <n v="5.511646479"/>
    <x v="42"/>
    <s v="No informa"/>
    <s v="Impacto económico y gobernanza"/>
    <s v="Pilar 6"/>
    <x v="0"/>
    <n v="0.10400763358778627"/>
    <n v="0.01511593079632994"/>
  </r>
  <r>
    <s v="D1"/>
    <x v="3"/>
    <s v="Privada"/>
    <s v="Si"/>
    <s v="No"/>
    <s v="No"/>
    <n v="2009"/>
    <s v="Colombia"/>
    <n v="19.439396106"/>
    <x v="42"/>
    <s v="No informa"/>
    <s v="Impacto económico y gobernanza"/>
    <s v="Pilar 6"/>
    <x v="0"/>
    <n v="0.10400763358778627"/>
    <n v="0.01511593079632994"/>
  </r>
  <r>
    <s v="Davivienda"/>
    <x v="4"/>
    <s v="Privada"/>
    <s v="No"/>
    <s v="Si"/>
    <s v="No"/>
    <n v="1972"/>
    <s v="Colombia"/>
    <n v="0"/>
    <x v="42"/>
    <s v="No informa"/>
    <s v="Impacto económico y gobernanza"/>
    <s v="Pilar 6"/>
    <x v="0"/>
    <n v="0.17775108842516138"/>
    <n v="0.005707471799431193"/>
  </r>
  <r>
    <s v="Distracom"/>
    <x v="3"/>
    <s v="Privada"/>
    <s v="Si"/>
    <s v="No"/>
    <s v="No"/>
    <n v="1997"/>
    <s v="Colombia"/>
    <n v="3.874476933"/>
    <x v="42"/>
    <s v="No informa"/>
    <s v="Impacto económico y gobernanza"/>
    <s v="Pilar 6"/>
    <x v="0"/>
    <n v="0.10400763358778627"/>
    <n v="0.01511593079632994"/>
  </r>
  <r>
    <s v="Drummond"/>
    <x v="5"/>
    <s v="Privada"/>
    <s v="Si"/>
    <s v="No"/>
    <s v="Si"/>
    <n v="1935"/>
    <s v="Estados Unidos"/>
    <n v="11.495989482"/>
    <x v="42"/>
    <n v="0.4292683205223818"/>
    <s v="Impacto económico y gobernanza"/>
    <s v="Pilar 6"/>
    <x v="0"/>
    <n v="0.4292683205223818"/>
    <n v="0.29904026920728466"/>
  </r>
  <r>
    <s v="Ecopetrol"/>
    <x v="5"/>
    <s v="Mixta"/>
    <s v="No"/>
    <s v="Si"/>
    <s v="Si"/>
    <n v="1951"/>
    <s v="Colombia"/>
    <n v="113.923310323"/>
    <x v="42"/>
    <n v="0.29904026920728466"/>
    <s v="Impacto económico y gobernanza"/>
    <s v="Pilar 6"/>
    <x v="0"/>
    <n v="0.4292683205223818"/>
    <n v="0.29904026920728466"/>
  </r>
  <r>
    <s v="Emgesa"/>
    <x v="4"/>
    <s v="Mixta"/>
    <s v="No"/>
    <s v="No"/>
    <s v="Si"/>
    <n v="1997"/>
    <s v="Colombia"/>
    <n v="15.780332546"/>
    <x v="42"/>
    <n v="0.11546428743507096"/>
    <s v="Impacto económico y gobernanza"/>
    <s v="Pilar 6"/>
    <x v="0"/>
    <n v="0.17775108842516138"/>
    <n v="0.005707471799431193"/>
  </r>
  <r>
    <s v="EPM"/>
    <x v="4"/>
    <s v="Pública"/>
    <s v="No"/>
    <s v="No"/>
    <s v="Si"/>
    <n v="1955"/>
    <s v="Colombia"/>
    <n v="20.57447718"/>
    <x v="42"/>
    <n v="0.13076137602289012"/>
    <s v="Impacto económico y gobernanza"/>
    <s v="Pilar 6"/>
    <x v="0"/>
    <n v="0.17775108842516138"/>
    <n v="0.005707471799431193"/>
  </r>
  <r>
    <s v="ES Windows"/>
    <x v="1"/>
    <s v="Privada"/>
    <s v="No"/>
    <s v="No"/>
    <s v="Si"/>
    <n v="1985"/>
    <s v="Estados Unidos"/>
    <n v="2.624920215"/>
    <x v="42"/>
    <s v="No informa"/>
    <s v="Impacto económico y gobernanza"/>
    <s v="Pilar 6"/>
    <x v="0"/>
    <n v="0.12075072729106237"/>
    <n v="0.004484168398838673"/>
  </r>
  <r>
    <s v="Esenttia"/>
    <x v="1"/>
    <s v="Mixta"/>
    <s v="No"/>
    <s v="No"/>
    <s v="No"/>
    <n v="1990"/>
    <s v="Colombia"/>
    <n v="2.311463709"/>
    <x v="42"/>
    <n v="0.004484168398838673"/>
    <s v="Impacto económico y gobernanza"/>
    <s v="Pilar 6"/>
    <x v="0"/>
    <n v="0.12075072729106237"/>
    <n v="0.004484168398838673"/>
  </r>
  <r>
    <s v="Éxito"/>
    <x v="3"/>
    <s v="Privada"/>
    <s v="No"/>
    <s v="No"/>
    <s v="Si"/>
    <n v="1949"/>
    <s v="Colombia"/>
    <n v="16.077688645"/>
    <x v="42"/>
    <s v="No informa"/>
    <s v="Impacto económico y gobernanza"/>
    <s v="Pilar 6"/>
    <x v="0"/>
    <n v="0.10400763358778627"/>
    <n v="0.01511593079632994"/>
  </r>
  <r>
    <s v="Falabella"/>
    <x v="3"/>
    <s v="Privada"/>
    <s v="Si"/>
    <s v="Si"/>
    <s v="Si"/>
    <n v="1889"/>
    <s v="Chile"/>
    <n v="2.307560639"/>
    <x v="42"/>
    <s v="No informa"/>
    <s v="Impacto económico y gobernanza"/>
    <s v="Pilar 6"/>
    <x v="0"/>
    <n v="0.10400763358778627"/>
    <n v="0.01511593079632994"/>
  </r>
  <r>
    <s v="Frontera Energy"/>
    <x v="5"/>
    <s v="Privada"/>
    <s v="No"/>
    <s v="Si"/>
    <s v="Si"/>
    <n v="1985"/>
    <s v="Canadá"/>
    <n v="4.250244656"/>
    <x v="42"/>
    <s v="No informa"/>
    <s v="Impacto económico y gobernanza"/>
    <s v="Pilar 6"/>
    <x v="0"/>
    <n v="0.4292683205223818"/>
    <n v="0.29904026920728466"/>
  </r>
  <r>
    <s v="Gases del Caribe"/>
    <x v="4"/>
    <s v="Privada"/>
    <s v="No"/>
    <s v="Si"/>
    <s v="No"/>
    <n v="1966"/>
    <s v="Colombia"/>
    <n v="2.635568566"/>
    <x v="42"/>
    <s v="No informa"/>
    <s v="Impacto económico y gobernanza"/>
    <s v="Pilar 6"/>
    <x v="0"/>
    <n v="0.17775108842516138"/>
    <n v="0.005707471799431193"/>
  </r>
  <r>
    <s v="GEB"/>
    <x v="4"/>
    <s v="Mixta"/>
    <s v="No"/>
    <s v="Si"/>
    <s v="Si"/>
    <n v="1896"/>
    <s v="Colombia"/>
    <n v="3.716639484"/>
    <x v="42"/>
    <s v="No informa"/>
    <s v="Impacto económico y gobernanza"/>
    <s v="Pilar 6"/>
    <x v="0"/>
    <n v="0.17775108842516138"/>
    <n v="0.005707471799431193"/>
  </r>
  <r>
    <s v="General Motors"/>
    <x v="1"/>
    <s v="Pública"/>
    <s v="No"/>
    <s v="Si"/>
    <s v="Si"/>
    <n v="1908"/>
    <s v="Estados Unidos"/>
    <n v="1.212362823"/>
    <x v="42"/>
    <s v="No informa"/>
    <s v="Impacto económico y gobernanza"/>
    <s v="Pilar 6"/>
    <x v="0"/>
    <n v="0.12075072729106237"/>
    <n v="0.004484168398838673"/>
  </r>
  <r>
    <s v="Geopark"/>
    <x v="5"/>
    <s v="Privada"/>
    <s v="No"/>
    <s v="Si"/>
    <s v="Si"/>
    <n v="2002"/>
    <s v="Chile"/>
    <n v="2.420367108"/>
    <x v="42"/>
    <s v="No informa"/>
    <s v="Impacto económico y gobernanza"/>
    <s v="Pilar 6"/>
    <x v="0"/>
    <n v="0.4292683205223818"/>
    <n v="0.29904026920728466"/>
  </r>
  <r>
    <s v="Gran Tierra Energy"/>
    <x v="5"/>
    <s v="Privada"/>
    <s v="No"/>
    <s v="Si"/>
    <s v="Si"/>
    <n v="2003"/>
    <s v="Canadá"/>
    <n v="1.321926"/>
    <x v="42"/>
    <s v="No informa"/>
    <s v="Impacto económico y gobernanza"/>
    <s v="Pilar 6"/>
    <x v="0"/>
    <n v="0.4292683205223818"/>
    <n v="0.29904026920728466"/>
  </r>
  <r>
    <s v="Grupo Bios"/>
    <x v="0"/>
    <s v="Privada"/>
    <s v="No"/>
    <s v="No"/>
    <s v="No"/>
    <n v="1985"/>
    <s v="Colombia"/>
    <n v="0.441609957"/>
    <x v="42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42"/>
    <s v="No informa"/>
    <s v="Impacto económico y gobernanza"/>
    <s v="Pilar 6"/>
    <x v="0"/>
    <n v="0.12075072729106237"/>
    <n v="0.004484168398838673"/>
  </r>
  <r>
    <s v="Haceb"/>
    <x v="1"/>
    <s v="Privada"/>
    <s v="Si"/>
    <s v="No"/>
    <s v="No"/>
    <n v="1940"/>
    <s v="Colombia"/>
    <n v="1.340540112"/>
    <x v="42"/>
    <s v="No informa"/>
    <s v="Impacto económico y gobernanza"/>
    <s v="Pilar 6"/>
    <x v="0"/>
    <n v="0.12075072729106237"/>
    <n v="0.004484168398838673"/>
  </r>
  <r>
    <s v="Hocol"/>
    <x v="5"/>
    <s v="Privada"/>
    <s v="No"/>
    <s v="No"/>
    <s v="No"/>
    <n v="1956"/>
    <s v="Colombia"/>
    <n v="2.660692144"/>
    <x v="42"/>
    <s v="No informa"/>
    <s v="Impacto económico y gobernanza"/>
    <s v="Pilar 6"/>
    <x v="0"/>
    <n v="0.4292683205223818"/>
    <n v="0.29904026920728466"/>
  </r>
  <r>
    <s v="INCUBADORA SANTANDER S.A. (Huevos Kikes)"/>
    <x v="0"/>
    <s v="Privada"/>
    <s v="Si"/>
    <s v="No"/>
    <s v="No"/>
    <n v="1962"/>
    <s v="Colombia"/>
    <n v="0.89448845"/>
    <x v="42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42"/>
    <s v="No informa"/>
    <s v="Impacto económico y gobernanza"/>
    <s v="Pilar 6"/>
    <x v="0"/>
    <n v="0.17775108842516138"/>
    <n v="0.005707471799431193"/>
  </r>
  <r>
    <s v="Isagen"/>
    <x v="4"/>
    <s v="Mixta"/>
    <s v="No"/>
    <s v="No"/>
    <s v="No"/>
    <n v="1995"/>
    <s v="Colombia"/>
    <n v="6.13559916"/>
    <x v="42"/>
    <s v="No informa"/>
    <s v="Impacto económico y gobernanza"/>
    <s v="Pilar 6"/>
    <x v="0"/>
    <n v="0.17775108842516138"/>
    <n v="0.005707471799431193"/>
  </r>
  <r>
    <s v="ISMOCOL SA"/>
    <x v="2"/>
    <s v="Privada"/>
    <s v="No"/>
    <s v="No"/>
    <s v="Si"/>
    <n v="1989"/>
    <s v="Colombia"/>
    <n v="0.751677383"/>
    <x v="42"/>
    <s v="No informa"/>
    <s v="Impacto económico y gobernanza"/>
    <s v="Pilar 6"/>
    <x v="0"/>
    <n v="0.0022302382426449816"/>
    <n v="0.0022302382426449816"/>
  </r>
  <r>
    <s v="Italcol"/>
    <x v="1"/>
    <s v="Privada"/>
    <s v="Si"/>
    <s v="No"/>
    <s v="No"/>
    <n v="1970"/>
    <s v="Colombia"/>
    <n v="3.189145272"/>
    <x v="42"/>
    <s v="No informa"/>
    <s v="Impacto económico y gobernanza"/>
    <s v="Pilar 6"/>
    <x v="0"/>
    <n v="0.12075072729106237"/>
    <n v="0.004484168398838673"/>
  </r>
  <r>
    <s v="LATAM"/>
    <x v="4"/>
    <s v="Privada"/>
    <s v="No"/>
    <s v="Si"/>
    <s v="Si"/>
    <n v="1929"/>
    <s v="Chile"/>
    <n v="2.328344538"/>
    <x v="42"/>
    <s v="No informa"/>
    <s v="Impacto económico y gobernanza"/>
    <s v="Pilar 6"/>
    <x v="0"/>
    <n v="0.17775108842516138"/>
    <n v="0.005707471799431193"/>
  </r>
  <r>
    <s v="MARVAL S.A.S."/>
    <x v="2"/>
    <s v="Privada"/>
    <s v="Si"/>
    <s v="No"/>
    <s v="No"/>
    <n v="1976"/>
    <s v="Colombia"/>
    <n v="0.985342945"/>
    <x v="42"/>
    <s v="No informa"/>
    <s v="Impacto económico y gobernanza"/>
    <s v="Pilar 6"/>
    <x v="0"/>
    <n v="0.0022302382426449816"/>
    <n v="0.0022302382426449816"/>
  </r>
  <r>
    <s v="Mazda"/>
    <x v="3"/>
    <s v="Privada"/>
    <s v="No"/>
    <s v="Si"/>
    <s v="Si"/>
    <n v="1920"/>
    <s v="Japón"/>
    <n v="1.869141753"/>
    <x v="42"/>
    <s v="No informa"/>
    <s v="Impacto económico y gobernanza"/>
    <s v="Pilar 6"/>
    <x v="0"/>
    <n v="0.10400763358778627"/>
    <n v="0.01511593079632994"/>
  </r>
  <r>
    <s v="Mercado Libre"/>
    <x v="4"/>
    <s v="Privada"/>
    <s v="No"/>
    <s v="Si"/>
    <s v="Si"/>
    <n v="2009"/>
    <s v="Argentina"/>
    <n v="1.858185367"/>
    <x v="42"/>
    <s v="No informa"/>
    <s v="Impacto económico y gobernanza"/>
    <s v="Pilar 6"/>
    <x v="0"/>
    <n v="0.17775108842516138"/>
    <n v="0.005707471799431193"/>
  </r>
  <r>
    <s v="Nestle"/>
    <x v="1"/>
    <s v="Mixta"/>
    <s v="No"/>
    <s v="Si"/>
    <s v="Si"/>
    <n v="1866"/>
    <s v="Suiza"/>
    <n v="2.04446981"/>
    <x v="42"/>
    <s v="No informa"/>
    <s v="Impacto económico y gobernanza"/>
    <s v="Pilar 6"/>
    <x v="0"/>
    <n v="0.12075072729106237"/>
    <n v="0.004484168398838673"/>
  </r>
  <r>
    <s v="Oleoducto Central (Ocensa)"/>
    <x v="4"/>
    <s v="Mixta"/>
    <s v="No"/>
    <s v="No"/>
    <s v="No"/>
    <n v="1994"/>
    <s v="Colombia"/>
    <n v="5.975161078"/>
    <x v="42"/>
    <s v="No informa"/>
    <s v="Impacto económico y gobernanza"/>
    <s v="Pilar 6"/>
    <x v="0"/>
    <n v="0.17775108842516138"/>
    <n v="0.005707471799431193"/>
  </r>
  <r>
    <s v="Olímpica"/>
    <x v="3"/>
    <s v="Privada"/>
    <s v="Si"/>
    <s v="No"/>
    <s v="No"/>
    <n v="1953"/>
    <s v="Colombia"/>
    <n v="7.129192126"/>
    <x v="42"/>
    <s v="No informa"/>
    <s v="Impacto económico y gobernanza"/>
    <s v="Pilar 6"/>
    <x v="0"/>
    <n v="0.10400763358778627"/>
    <n v="0.01511593079632994"/>
  </r>
  <r>
    <s v="Pepsico"/>
    <x v="1"/>
    <s v="Pública"/>
    <s v="No"/>
    <s v="Si"/>
    <s v="Si"/>
    <n v="1965"/>
    <s v="Estados Unidos"/>
    <n v="2.097385142"/>
    <x v="42"/>
    <s v="No informa"/>
    <s v="Impacto económico y gobernanza"/>
    <s v="Pilar 6"/>
    <x v="0"/>
    <n v="0.12075072729106237"/>
    <n v="0.004484168398838673"/>
  </r>
  <r>
    <s v="Petromil"/>
    <x v="3"/>
    <s v="Privada"/>
    <s v="Si"/>
    <s v="No"/>
    <s v="No"/>
    <n v="1989"/>
    <s v="Colombia"/>
    <n v="3.030538337"/>
    <x v="42"/>
    <s v="No informa"/>
    <s v="Impacto económico y gobernanza"/>
    <s v="Pilar 6"/>
    <x v="0"/>
    <n v="0.10400763358778627"/>
    <n v="0.01511593079632994"/>
  </r>
  <r>
    <s v="POLLOS EL BUCANERO S.A. (Cargill)"/>
    <x v="1"/>
    <s v="Privada"/>
    <s v="No"/>
    <s v="No"/>
    <s v="Si"/>
    <n v="1986"/>
    <s v="Colombia"/>
    <n v="2.273429636"/>
    <x v="42"/>
    <s v="No informa"/>
    <s v="Impacto económico y gobernanza"/>
    <s v="Pilar 6"/>
    <x v="0"/>
    <n v="0.12075072729106237"/>
    <n v="0.004484168398838673"/>
  </r>
  <r>
    <s v="Postobón"/>
    <x v="1"/>
    <s v="Privada"/>
    <s v="No"/>
    <s v="No"/>
    <s v="No"/>
    <n v="1904"/>
    <s v="Colombia"/>
    <n v="2.846700531"/>
    <x v="42"/>
    <n v="0.12075072729106237"/>
    <s v="Impacto económico y gobernanza"/>
    <s v="Pilar 6"/>
    <x v="0"/>
    <n v="0.12075072729106237"/>
    <n v="0.004484168398838673"/>
  </r>
  <r>
    <s v="Pricesmart"/>
    <x v="3"/>
    <s v="Privada"/>
    <s v="No"/>
    <s v="Si"/>
    <s v="Si"/>
    <n v="1993"/>
    <s v="Estados Unidos"/>
    <n v="2.360791615"/>
    <x v="42"/>
    <s v="No informa"/>
    <s v="Impacto económico y gobernanza"/>
    <s v="Pilar 6"/>
    <x v="0"/>
    <n v="0.10400763358778627"/>
    <n v="0.01511593079632994"/>
  </r>
  <r>
    <s v="Primax"/>
    <x v="3"/>
    <s v="Privada"/>
    <s v="No"/>
    <s v="No"/>
    <s v="Si"/>
    <n v="2005"/>
    <s v="Perú"/>
    <n v="10.521119421"/>
    <x v="42"/>
    <n v="0.10400763358778627"/>
    <s v="Impacto económico y gobernanza"/>
    <s v="Pilar 6"/>
    <x v="0"/>
    <n v="0.10400763358778627"/>
    <n v="0.01511593079632994"/>
  </r>
  <r>
    <s v="Productos Familia (Essity)"/>
    <x v="1"/>
    <s v="Privada"/>
    <s v="No"/>
    <s v="No"/>
    <s v="Si"/>
    <n v="1958"/>
    <s v="Colombia"/>
    <n v="2.017259547"/>
    <x v="42"/>
    <s v="No informa"/>
    <s v="Impacto económico y gobernanza"/>
    <s v="Pilar 6"/>
    <x v="0"/>
    <n v="0.12075072729106237"/>
    <n v="0.004484168398838673"/>
  </r>
  <r>
    <s v="Promigas"/>
    <x v="4"/>
    <s v="Privada"/>
    <s v="No"/>
    <s v="Si"/>
    <s v="No"/>
    <n v="1974"/>
    <s v="Colombia"/>
    <n v="2.27290385"/>
    <x v="42"/>
    <n v="0.06273895336768749"/>
    <s v="Impacto económico y gobernanza"/>
    <s v="Pilar 6"/>
    <x v="0"/>
    <n v="0.17775108842516138"/>
    <n v="0.005707471799431193"/>
  </r>
  <r>
    <s v="Rappi"/>
    <x v="4"/>
    <s v="Privada"/>
    <s v="No"/>
    <s v="No"/>
    <s v="Si"/>
    <n v="2015"/>
    <s v="Colombia"/>
    <n v="0.703147014"/>
    <x v="42"/>
    <s v="No informa"/>
    <s v="Impacto económico y gobernanza"/>
    <s v="Pilar 6"/>
    <x v="0"/>
    <n v="0.17775108842516138"/>
    <n v="0.005707471799431193"/>
  </r>
  <r>
    <s v="Reficar"/>
    <x v="1"/>
    <s v="Mixta"/>
    <s v="No"/>
    <s v="No"/>
    <s v="No"/>
    <n v="1956"/>
    <s v="Colombia"/>
    <n v="25.860914507"/>
    <x v="42"/>
    <s v="No informa"/>
    <s v="Impacto económico y gobernanza"/>
    <s v="Pilar 6"/>
    <x v="0"/>
    <n v="0.12075072729106237"/>
    <n v="0.004484168398838673"/>
  </r>
  <r>
    <s v="Renault"/>
    <x v="1"/>
    <s v="Mixta"/>
    <s v="No"/>
    <s v="Si"/>
    <s v="Si"/>
    <n v="1898"/>
    <s v="Francia"/>
    <n v="2.426039216"/>
    <x v="42"/>
    <s v="No informa"/>
    <s v="Impacto económico y gobernanza"/>
    <s v="Pilar 6"/>
    <x v="0"/>
    <n v="0.12075072729106237"/>
    <n v="0.004484168398838673"/>
  </r>
  <r>
    <s v="Riopaila Castilla"/>
    <x v="1"/>
    <s v="Privada"/>
    <s v="No"/>
    <s v="Si"/>
    <s v="No"/>
    <n v="1998"/>
    <s v="Colombia"/>
    <n v="1.697301486"/>
    <x v="42"/>
    <s v="No informa"/>
    <s v="Impacto económico y gobernanza"/>
    <s v="Pilar 6"/>
    <x v="0"/>
    <n v="0.12075072729106237"/>
    <n v="0.004484168398838673"/>
  </r>
  <r>
    <s v="Samsung"/>
    <x v="3"/>
    <s v="Privada"/>
    <s v="Si"/>
    <s v="Si"/>
    <s v="Si"/>
    <n v="1969"/>
    <s v="Corea del Sur"/>
    <n v="3.188315636"/>
    <x v="42"/>
    <s v="No informa"/>
    <s v="Impacto económico y gobernanza"/>
    <s v="Pilar 6"/>
    <x v="0"/>
    <n v="0.10400763358778627"/>
    <n v="0.01511593079632994"/>
  </r>
  <r>
    <s v="SierraCol Energy"/>
    <x v="5"/>
    <s v="Privada"/>
    <s v="No"/>
    <s v="No"/>
    <s v="Si"/>
    <n v="2020"/>
    <s v="Islas Caimán / EE.UU"/>
    <n v="1.943851598"/>
    <x v="42"/>
    <s v="No informa"/>
    <s v="Impacto económico y gobernanza"/>
    <s v="Pilar 6"/>
    <x v="0"/>
    <n v="0.4292683205223818"/>
    <n v="0.29904026920728466"/>
  </r>
  <r>
    <s v="Sodimac (Homecenter)"/>
    <x v="3"/>
    <s v="Privada"/>
    <s v="No"/>
    <s v="No"/>
    <s v="Si"/>
    <n v="1952"/>
    <s v="Chile"/>
    <n v="5.991097107"/>
    <x v="42"/>
    <n v="0.0356819165668215"/>
    <s v="Impacto económico y gobernanza"/>
    <s v="Pilar 6"/>
    <x v="0"/>
    <n v="0.10400763358778627"/>
    <n v="0.01511593079632994"/>
  </r>
  <r>
    <s v="Sucafina"/>
    <x v="3"/>
    <s v="Privada"/>
    <s v="Si"/>
    <s v="No"/>
    <s v="Si"/>
    <n v="1977"/>
    <s v="Suiza"/>
    <n v="2.002301595"/>
    <x v="42"/>
    <s v="No informa"/>
    <s v="Impacto económico y gobernanza"/>
    <s v="Pilar 6"/>
    <x v="0"/>
    <n v="0.10400763358778627"/>
    <n v="0.01511593079632994"/>
  </r>
  <r>
    <s v="Sunshine Bouquet"/>
    <x v="0"/>
    <s v="Privada"/>
    <s v="Si"/>
    <s v="No"/>
    <s v="Si"/>
    <n v="1971"/>
    <s v="Estados Unidos"/>
    <n v="2.156747414"/>
    <x v="42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42"/>
    <s v="No informa"/>
    <s v="Impacto económico y gobernanza"/>
    <s v="Pilar 6"/>
    <x v="0"/>
    <n v="0.10400763358778627"/>
    <n v="0.01511593079632994"/>
  </r>
  <r>
    <s v="Tecnoquimicas"/>
    <x v="3"/>
    <s v="Privada"/>
    <s v="Si"/>
    <s v="No"/>
    <s v="No"/>
    <n v="1934"/>
    <s v="Colombia"/>
    <n v="3.134365769"/>
    <x v="42"/>
    <s v="No informa"/>
    <s v="Impacto económico y gobernanza"/>
    <s v="Pilar 6"/>
    <x v="0"/>
    <n v="0.10400763358778627"/>
    <n v="0.01511593079632994"/>
  </r>
  <r>
    <s v="Telefónica"/>
    <x v="4"/>
    <s v="Mixta"/>
    <s v="No"/>
    <s v="Si"/>
    <s v="Si"/>
    <n v="1924"/>
    <s v="España"/>
    <n v="6.672179102"/>
    <x v="42"/>
    <s v="No informa"/>
    <s v="Impacto económico y gobernanza"/>
    <s v="Pilar 6"/>
    <x v="0"/>
    <n v="0.17775108842516138"/>
    <n v="0.005707471799431193"/>
  </r>
  <r>
    <s v="Teleperformance"/>
    <x v="4"/>
    <s v="Privada"/>
    <s v="No"/>
    <s v="Si"/>
    <s v="Si"/>
    <n v="1910"/>
    <s v="Francia"/>
    <n v="2.655177809"/>
    <x v="42"/>
    <s v="No informa"/>
    <s v="Impacto económico y gobernanza"/>
    <s v="Pilar 6"/>
    <x v="0"/>
    <n v="0.17775108842516138"/>
    <n v="0.005707471799431193"/>
  </r>
  <r>
    <s v="Terpel"/>
    <x v="3"/>
    <s v="Privada"/>
    <s v="No"/>
    <s v="Si"/>
    <s v="Si"/>
    <n v="1968"/>
    <s v="Colombia"/>
    <n v="24.752011682"/>
    <x v="42"/>
    <n v="0.01511593079632994"/>
    <s v="Impacto económico y gobernanza"/>
    <s v="Pilar 6"/>
    <x v="0"/>
    <n v="0.10400763358778627"/>
    <n v="0.01511593079632994"/>
  </r>
  <r>
    <s v="Tigo"/>
    <x v="4"/>
    <s v="Mixta"/>
    <s v="No"/>
    <s v="Si"/>
    <s v="Si"/>
    <n v="1979"/>
    <s v="Suecia"/>
    <n v="2.956157691"/>
    <x v="42"/>
    <s v="No informa"/>
    <s v="Impacto económico y gobernanza"/>
    <s v="Pilar 6"/>
    <x v="0"/>
    <n v="0.17775108842516138"/>
    <n v="0.005707471799431193"/>
  </r>
  <r>
    <s v="Toyota"/>
    <x v="3"/>
    <s v="Privada"/>
    <s v="No"/>
    <s v="Si"/>
    <s v="Si"/>
    <n v="1937"/>
    <s v="Japón"/>
    <n v="4.02823039"/>
    <x v="42"/>
    <s v="No informa"/>
    <s v="Impacto económico y gobernanza"/>
    <s v="Pilar 6"/>
    <x v="0"/>
    <n v="0.10400763358778627"/>
    <n v="0.01511593079632994"/>
  </r>
  <r>
    <s v="Trafigura (Petroleum)"/>
    <x v="3"/>
    <s v="Privada"/>
    <s v="No"/>
    <s v="No"/>
    <s v="Si"/>
    <n v="1993"/>
    <s v="Suiza"/>
    <n v="4.87042346"/>
    <x v="42"/>
    <s v="No informa"/>
    <s v="Impacto económico y gobernanza"/>
    <s v="Pilar 6"/>
    <x v="0"/>
    <n v="0.10400763358778627"/>
    <n v="0.01511593079632994"/>
  </r>
  <r>
    <s v="Uniban"/>
    <x v="3"/>
    <s v="Privada"/>
    <s v="No"/>
    <s v="No"/>
    <s v="No"/>
    <n v="1966"/>
    <s v="Colombia"/>
    <n v="2.046166138"/>
    <x v="42"/>
    <s v="No informa"/>
    <s v="Impacto económico y gobernanza"/>
    <s v="Pilar 6"/>
    <x v="0"/>
    <n v="0.10400763358778627"/>
    <n v="0.01511593079632994"/>
  </r>
  <r>
    <s v="Unilever"/>
    <x v="3"/>
    <s v="Privada"/>
    <s v="No"/>
    <s v="Si"/>
    <s v="Si"/>
    <n v="1929"/>
    <s v="Reino Unido y Países Bajos"/>
    <n v="1.928223518"/>
    <x v="42"/>
    <s v="No informa"/>
    <s v="Impacto económico y gobernanza"/>
    <s v="Pilar 6"/>
    <x v="0"/>
    <n v="0.10400763358778627"/>
    <n v="0.01511593079632994"/>
  </r>
  <r>
    <s v="Vanti"/>
    <x v="4"/>
    <s v="Privada"/>
    <s v="No"/>
    <s v="No"/>
    <s v="No"/>
    <n v="1987"/>
    <s v="Colombia"/>
    <n v="0"/>
    <x v="42"/>
    <n v="0.07406861438149366"/>
    <s v="Impacto económico y gobernanza"/>
    <s v="Pilar 6"/>
    <x v="0"/>
    <n v="0.17775108842516138"/>
    <n v="0.005707471799431193"/>
  </r>
  <r>
    <s v="Verano energy"/>
    <x v="5"/>
    <s v="Privada"/>
    <s v="No"/>
    <s v="No"/>
    <s v="Si"/>
    <n v="2016"/>
    <s v="Canadá"/>
    <n v="5.483318686"/>
    <x v="42"/>
    <s v="No informa"/>
    <s v="Impacto económico y gobernanza"/>
    <s v="Pilar 6"/>
    <x v="0"/>
    <n v="0.4292683205223818"/>
    <n v="0.29904026920728466"/>
  </r>
  <r>
    <s v="Yamaha"/>
    <x v="1"/>
    <s v="Privada"/>
    <s v="No"/>
    <s v="Si"/>
    <s v="Si"/>
    <n v="1955"/>
    <s v="Japón"/>
    <n v="1.831377694"/>
    <x v="42"/>
    <s v="No informa"/>
    <s v="Impacto económico y gobernanza"/>
    <s v="Pilar 6"/>
    <x v="0"/>
    <n v="0.12075072729106237"/>
    <n v="0.004484168398838673"/>
  </r>
  <r>
    <s v="YARA COLOMBIA S.A."/>
    <x v="1"/>
    <s v="Privada"/>
    <s v="No"/>
    <s v="No"/>
    <s v="Si"/>
    <n v="1993"/>
    <s v="Noruega"/>
    <n v="1.765339992"/>
    <x v="42"/>
    <s v="No informa"/>
    <s v="Impacto económico y gobernanza"/>
    <s v="Pilar 6"/>
    <x v="0"/>
    <n v="0.12075072729106237"/>
    <n v="0.004484168398838673"/>
  </r>
  <r>
    <s v="Aliar"/>
    <x v="0"/>
    <s v="Privada"/>
    <s v="No"/>
    <s v="No"/>
    <s v="No"/>
    <n v="2007"/>
    <s v="Colombia"/>
    <n v="0.978022115"/>
    <x v="43"/>
    <n v="0"/>
    <s v="Impacto social "/>
    <s v="Pilar 5"/>
    <x v="0"/>
    <n v="0.0012"/>
    <n v="0"/>
  </r>
  <r>
    <s v="Alimentos Carnicos (Grupo Nutresa)"/>
    <x v="1"/>
    <s v="Privada"/>
    <s v="No"/>
    <s v="Si"/>
    <s v="Si"/>
    <n v="1920"/>
    <s v="Colombia"/>
    <n v="2.844632077"/>
    <x v="43"/>
    <n v="0.0057"/>
    <s v="Impacto social "/>
    <s v="Pilar 5"/>
    <x v="0"/>
    <n v="0.0098"/>
    <n v="0.0007"/>
  </r>
  <r>
    <s v="Alpina"/>
    <x v="1"/>
    <s v="Privada"/>
    <s v="No"/>
    <s v="No"/>
    <s v="Si"/>
    <n v="1945"/>
    <s v="Colombia"/>
    <n v="2.176461396"/>
    <x v="43"/>
    <s v="No informa"/>
    <s v="Impacto social "/>
    <s v="Pilar 5"/>
    <x v="0"/>
    <n v="0.0098"/>
    <n v="0.0007"/>
  </r>
  <r>
    <s v="Amarilo"/>
    <x v="2"/>
    <s v="Privada"/>
    <s v="Si"/>
    <s v="No"/>
    <s v="No"/>
    <n v="1993"/>
    <s v="Colombia"/>
    <n v="2.186301194"/>
    <x v="43"/>
    <n v="0.071"/>
    <s v="Impacto social "/>
    <s v="Pilar 5"/>
    <x v="0"/>
    <n v="0.071"/>
    <n v="0"/>
  </r>
  <r>
    <s v="ARA"/>
    <x v="3"/>
    <s v="Privada"/>
    <s v="No"/>
    <s v="No"/>
    <s v="Si"/>
    <n v="2012"/>
    <s v="Colombia"/>
    <n v="13.831182682"/>
    <x v="43"/>
    <s v="No informa"/>
    <s v="Impacto social "/>
    <s v="Pilar 5"/>
    <x v="0"/>
    <n v="0.019"/>
    <n v="0.0081"/>
  </r>
  <r>
    <s v="ARQUITECTURA Y CONCRETO"/>
    <x v="2"/>
    <s v="Privada"/>
    <s v="Si"/>
    <s v="No"/>
    <s v="No"/>
    <n v="1990"/>
    <s v="Colombia"/>
    <n v="0.771428692"/>
    <x v="43"/>
    <s v="No informa"/>
    <s v="Impacto social "/>
    <s v="Pilar 5"/>
    <x v="0"/>
    <n v="0.071"/>
    <n v="0"/>
  </r>
  <r>
    <s v="AUTOPISTA RIO MAGDALENA SAS"/>
    <x v="2"/>
    <s v="Privada"/>
    <s v="No"/>
    <s v="No"/>
    <s v="No"/>
    <n v="2014"/>
    <s v="Colombia"/>
    <n v="1.314259836"/>
    <x v="43"/>
    <s v="No informa"/>
    <s v="Impacto social "/>
    <s v="Pilar 5"/>
    <x v="0"/>
    <n v="0.071"/>
    <n v="0"/>
  </r>
  <r>
    <s v="Avianca"/>
    <x v="4"/>
    <s v="Privada"/>
    <s v="No"/>
    <s v="No"/>
    <s v="Si"/>
    <n v="1919"/>
    <s v="Colombia"/>
    <n v="15.106042448"/>
    <x v="43"/>
    <s v="No informa"/>
    <s v="Impacto social "/>
    <s v="Pilar 5"/>
    <x v="0"/>
    <n v="0.015"/>
    <n v="0"/>
  </r>
  <r>
    <s v="AVICOLA EL MADROÑO SA"/>
    <x v="0"/>
    <s v="Privada"/>
    <s v="No"/>
    <s v="No"/>
    <s v="No"/>
    <n v="1987"/>
    <s v="Colombia"/>
    <n v="0.711210393"/>
    <x v="43"/>
    <s v="No informa"/>
    <s v="Impacto social "/>
    <s v="Pilar 5"/>
    <x v="0"/>
    <n v="0.0012"/>
    <n v="0"/>
  </r>
  <r>
    <s v="AVSA"/>
    <x v="0"/>
    <s v="Privada"/>
    <s v="Si"/>
    <s v="No"/>
    <s v="No"/>
    <n v="1969"/>
    <s v="Colombia"/>
    <n v="2.423164353"/>
    <x v="43"/>
    <n v="0"/>
    <s v="Impacto social "/>
    <s v="Pilar 5"/>
    <x v="0"/>
    <n v="0.0012"/>
    <n v="0"/>
  </r>
  <r>
    <s v="Banco de Bogotá"/>
    <x v="4"/>
    <s v="Privada"/>
    <s v="No"/>
    <s v="Si"/>
    <s v="No"/>
    <n v="1870"/>
    <s v="Colombia"/>
    <n v="0"/>
    <x v="43"/>
    <n v="0.014"/>
    <s v="Impacto social "/>
    <s v="Pilar 5"/>
    <x v="0"/>
    <n v="0.015"/>
    <n v="0"/>
  </r>
  <r>
    <s v="Bancolombia"/>
    <x v="4"/>
    <s v="Privada"/>
    <s v="No"/>
    <s v="Si"/>
    <s v="Si"/>
    <n v="1875"/>
    <s v="Colombia"/>
    <n v="0"/>
    <x v="43"/>
    <s v="No informa"/>
    <s v="Impacto social "/>
    <s v="Pilar 5"/>
    <x v="0"/>
    <n v="0.015"/>
    <n v="0"/>
  </r>
  <r>
    <s v="Bavaria (Kopps)"/>
    <x v="1"/>
    <s v="Privada"/>
    <s v="No"/>
    <s v="No"/>
    <s v="Si"/>
    <n v="1889"/>
    <s v="Colombia"/>
    <n v="8.615774351"/>
    <x v="43"/>
    <s v="No informa"/>
    <s v="Impacto social "/>
    <s v="Pilar 5"/>
    <x v="0"/>
    <n v="0.0098"/>
    <n v="0.0007"/>
  </r>
  <r>
    <s v="BEL STAR S.A."/>
    <x v="1"/>
    <s v="Privada"/>
    <s v="No"/>
    <s v="No"/>
    <s v="Si"/>
    <n v="2000"/>
    <s v="Colombia"/>
    <n v="1.8730508"/>
    <x v="43"/>
    <s v="No informa"/>
    <s v="Impacto social "/>
    <s v="Pilar 5"/>
    <x v="0"/>
    <n v="0.0098"/>
    <n v="0.0007"/>
  </r>
  <r>
    <s v="Biomax"/>
    <x v="3"/>
    <s v="Privada"/>
    <s v="No"/>
    <s v="No"/>
    <s v="No"/>
    <n v="2004"/>
    <s v="Colombia"/>
    <n v="4.512550305"/>
    <x v="43"/>
    <s v="No informa"/>
    <s v="Impacto social "/>
    <s v="Pilar 5"/>
    <x v="0"/>
    <n v="0.019"/>
    <n v="0.0081"/>
  </r>
  <r>
    <s v="C.I Prodeco"/>
    <x v="5"/>
    <s v="Privada"/>
    <s v="No"/>
    <s v="No"/>
    <s v="Si"/>
    <n v="1990"/>
    <s v="Suiza"/>
    <n v="0.895022779"/>
    <x v="43"/>
    <s v="No informa"/>
    <s v="Impacto social "/>
    <s v="Pilar 5"/>
    <x v="0"/>
    <n v="0.011"/>
    <n v="0.0002"/>
  </r>
  <r>
    <s v="CARTON DE COLOMBIA S.A. (Smurfit Kappa)"/>
    <x v="1"/>
    <s v="Privada"/>
    <s v="No"/>
    <s v="No"/>
    <s v="Si"/>
    <n v="1944"/>
    <s v="Colombia"/>
    <n v="1.778557861"/>
    <x v="43"/>
    <s v="No informa"/>
    <s v="Impacto social "/>
    <s v="Pilar 5"/>
    <x v="0"/>
    <n v="0.0098"/>
    <n v="0.0007"/>
  </r>
  <r>
    <s v="Celsia"/>
    <x v="4"/>
    <s v="Privada"/>
    <s v="No"/>
    <s v="Si"/>
    <s v="Si"/>
    <n v="2001"/>
    <s v="Colombia"/>
    <n v="6.547567046"/>
    <x v="43"/>
    <s v="No informa"/>
    <s v="Impacto social "/>
    <s v="Pilar 5"/>
    <x v="0"/>
    <n v="0.015"/>
    <n v="0"/>
  </r>
  <r>
    <s v="Cementos Argos"/>
    <x v="1"/>
    <s v="Privada"/>
    <s v="No"/>
    <s v="Si"/>
    <s v="Si"/>
    <n v="1934"/>
    <s v="Colombia"/>
    <n v="1.84479215"/>
    <x v="43"/>
    <s v="No informa"/>
    <s v="Impacto social "/>
    <s v="Pilar 5"/>
    <x v="0"/>
    <n v="0.0098"/>
    <n v="0.0007"/>
  </r>
  <r>
    <s v="Cencosud"/>
    <x v="3"/>
    <s v="Privada"/>
    <s v="Si"/>
    <s v="Si"/>
    <s v="Si"/>
    <n v="1960"/>
    <s v="Chile"/>
    <n v="4.212866602"/>
    <x v="43"/>
    <n v="0.0081"/>
    <s v="Impacto social "/>
    <s v="Pilar 5"/>
    <x v="0"/>
    <n v="0.019"/>
    <n v="0.0081"/>
  </r>
  <r>
    <s v="Cenit"/>
    <x v="4"/>
    <s v="Mixta"/>
    <s v="No"/>
    <s v="No"/>
    <s v="No"/>
    <n v="2012"/>
    <s v="Colombia"/>
    <n v="9.97773624"/>
    <x v="43"/>
    <n v="0.015"/>
    <s v="Impacto social "/>
    <s v="Pilar 5"/>
    <x v="0"/>
    <n v="0.015"/>
    <n v="0"/>
  </r>
  <r>
    <s v="Cerrejón"/>
    <x v="5"/>
    <s v="Privada"/>
    <s v="No"/>
    <s v="No"/>
    <s v="Si"/>
    <n v="1976"/>
    <s v="Reino Unido / Suiza"/>
    <n v="6.047102083"/>
    <x v="43"/>
    <s v="No informa"/>
    <s v="Impacto social "/>
    <s v="Pilar 5"/>
    <x v="0"/>
    <n v="0.011"/>
    <n v="0.0002"/>
  </r>
  <r>
    <s v="Chevron"/>
    <x v="3"/>
    <s v="Privada"/>
    <s v="No"/>
    <s v="No"/>
    <s v="Si"/>
    <n v="1879"/>
    <s v="Estados Unidos"/>
    <n v="5.868986"/>
    <x v="43"/>
    <s v="No informa"/>
    <s v="Impacto social "/>
    <s v="Pilar 5"/>
    <x v="0"/>
    <n v="0.019"/>
    <n v="0.0081"/>
  </r>
  <r>
    <s v="CI Eslop"/>
    <x v="3"/>
    <s v="Privada"/>
    <s v="Si"/>
    <s v="No"/>
    <s v="No"/>
    <n v="1997"/>
    <s v="Colombia"/>
    <n v="1.976640973"/>
    <x v="43"/>
    <s v="No informa"/>
    <s v="Impacto social "/>
    <s v="Pilar 5"/>
    <x v="0"/>
    <n v="0.019"/>
    <n v="0.0081"/>
  </r>
  <r>
    <s v="Claro"/>
    <x v="4"/>
    <s v="Privada"/>
    <s v="No"/>
    <s v="No"/>
    <s v="Si"/>
    <n v="2003"/>
    <s v="Brasil"/>
    <n v="15.602099799"/>
    <x v="43"/>
    <s v="No informa"/>
    <s v="Impacto social "/>
    <s v="Pilar 5"/>
    <x v="0"/>
    <n v="0.015"/>
    <n v="0"/>
  </r>
  <r>
    <s v="Coca Cola- Femsa"/>
    <x v="1"/>
    <s v="Mixta"/>
    <s v="No"/>
    <s v="Si"/>
    <s v="Si"/>
    <n v="1991"/>
    <s v="México"/>
    <n v="5.161404728"/>
    <x v="43"/>
    <s v="No informa"/>
    <s v="Impacto social "/>
    <s v="Pilar 5"/>
    <x v="0"/>
    <n v="0.0098"/>
    <n v="0.0007"/>
  </r>
  <r>
    <s v="Colgate"/>
    <x v="1"/>
    <s v="Privada"/>
    <s v="No"/>
    <s v="Si"/>
    <s v="Si"/>
    <n v="1806"/>
    <s v="Estados Unidos"/>
    <n v="2.382092359"/>
    <x v="43"/>
    <s v="No informa"/>
    <s v="Impacto social "/>
    <s v="Pilar 5"/>
    <x v="0"/>
    <n v="0.0098"/>
    <n v="0.0007"/>
  </r>
  <r>
    <s v="Colombina"/>
    <x v="1"/>
    <s v="Privada"/>
    <s v="Si"/>
    <s v="Si"/>
    <s v="Si"/>
    <n v="1932"/>
    <s v="Colombia"/>
    <n v="2.192826677"/>
    <x v="43"/>
    <n v="0.0007"/>
    <s v="Impacto social "/>
    <s v="Pilar 5"/>
    <x v="0"/>
    <n v="0.0098"/>
    <n v="0.0007"/>
  </r>
  <r>
    <s v="Compañía Nacional de Chocolates"/>
    <x v="1"/>
    <s v="Privada"/>
    <s v="No"/>
    <s v="No"/>
    <s v="No"/>
    <n v="1920"/>
    <s v="Colombia"/>
    <n v="1.94339097"/>
    <x v="43"/>
    <n v="0.0021"/>
    <s v="Impacto social "/>
    <s v="Pilar 5"/>
    <x v="0"/>
    <n v="0.0098"/>
    <n v="0.0007"/>
  </r>
  <r>
    <s v="CONCESIONARIA VIAL UNIÓN DEL SUR SAS"/>
    <x v="2"/>
    <s v="Privada"/>
    <s v="No"/>
    <s v="No"/>
    <s v="No"/>
    <n v="2015"/>
    <s v="Colombia"/>
    <n v="0.767621421"/>
    <x v="43"/>
    <s v="No informa"/>
    <s v="Impacto social "/>
    <s v="Pilar 5"/>
    <x v="0"/>
    <n v="0.071"/>
    <n v="0"/>
  </r>
  <r>
    <s v="Conconcreto"/>
    <x v="2"/>
    <s v="Privada"/>
    <s v="No"/>
    <s v="Si"/>
    <s v="Si"/>
    <n v="1961"/>
    <s v="Colombia"/>
    <n v="0.498844856"/>
    <x v="43"/>
    <s v="No informa"/>
    <s v="Impacto social "/>
    <s v="Pilar 5"/>
    <x v="0"/>
    <n v="0.071"/>
    <n v="0"/>
  </r>
  <r>
    <s v="CONSTRUCCIONES EL CONDOR S.A"/>
    <x v="2"/>
    <s v="Privada"/>
    <s v="No"/>
    <s v="Si"/>
    <s v="Si"/>
    <n v="1979"/>
    <s v="Colombia"/>
    <n v="1.189537155"/>
    <x v="43"/>
    <s v="No informa"/>
    <s v="Impacto social "/>
    <s v="Pilar 5"/>
    <x v="0"/>
    <n v="0.071"/>
    <n v="0"/>
  </r>
  <r>
    <s v="CONSTRUCTORA CAPITAL BOGOTA SAS"/>
    <x v="2"/>
    <s v="Privada"/>
    <s v="Si"/>
    <s v="No"/>
    <s v="No"/>
    <n v="2008"/>
    <s v="Colombia"/>
    <n v="1.313282542"/>
    <x v="43"/>
    <s v="No informa"/>
    <s v="Impacto social "/>
    <s v="Pilar 5"/>
    <x v="0"/>
    <n v="0.071"/>
    <n v="0"/>
  </r>
  <r>
    <s v="CONSTRUCTORA COLPATRIA  SAS"/>
    <x v="2"/>
    <s v="Privada"/>
    <s v="No"/>
    <s v="No"/>
    <s v="No"/>
    <n v="1977"/>
    <s v="Colombia"/>
    <n v="0.746126685"/>
    <x v="43"/>
    <n v="0"/>
    <s v="Impacto social "/>
    <s v="Pilar 5"/>
    <x v="0"/>
    <n v="0.071"/>
    <n v="0"/>
  </r>
  <r>
    <s v="Corbeta"/>
    <x v="3"/>
    <s v="Privada"/>
    <s v="Si"/>
    <s v="No"/>
    <s v="No"/>
    <n v="1938"/>
    <s v="Colombia"/>
    <n v="11.88773162"/>
    <x v="43"/>
    <s v="No informa"/>
    <s v="Impacto social "/>
    <s v="Pilar 5"/>
    <x v="0"/>
    <n v="0.019"/>
    <n v="0.0081"/>
  </r>
  <r>
    <s v="Cruz Verde"/>
    <x v="3"/>
    <s v="Privada"/>
    <s v="No"/>
    <s v="No"/>
    <s v="Si"/>
    <n v="1984"/>
    <s v="Chile"/>
    <n v="5.511646479"/>
    <x v="43"/>
    <s v="No informa"/>
    <s v="Impacto social "/>
    <s v="Pilar 5"/>
    <x v="0"/>
    <n v="0.019"/>
    <n v="0.0081"/>
  </r>
  <r>
    <s v="D1"/>
    <x v="3"/>
    <s v="Privada"/>
    <s v="Si"/>
    <s v="No"/>
    <s v="No"/>
    <n v="2009"/>
    <s v="Colombia"/>
    <n v="19.439396106"/>
    <x v="43"/>
    <n v="0.014"/>
    <s v="Impacto social "/>
    <s v="Pilar 5"/>
    <x v="0"/>
    <n v="0.019"/>
    <n v="0.0081"/>
  </r>
  <r>
    <s v="Davivienda"/>
    <x v="4"/>
    <s v="Privada"/>
    <s v="No"/>
    <s v="Si"/>
    <s v="No"/>
    <n v="1972"/>
    <s v="Colombia"/>
    <n v="0"/>
    <x v="43"/>
    <n v="0.003"/>
    <s v="Impacto social "/>
    <s v="Pilar 5"/>
    <x v="0"/>
    <n v="0.015"/>
    <n v="0"/>
  </r>
  <r>
    <s v="Distracom"/>
    <x v="3"/>
    <s v="Privada"/>
    <s v="Si"/>
    <s v="No"/>
    <s v="No"/>
    <n v="1997"/>
    <s v="Colombia"/>
    <n v="3.874476933"/>
    <x v="43"/>
    <s v="No informa"/>
    <s v="Impacto social "/>
    <s v="Pilar 5"/>
    <x v="0"/>
    <n v="0.019"/>
    <n v="0.0081"/>
  </r>
  <r>
    <s v="Drummond"/>
    <x v="5"/>
    <s v="Privada"/>
    <s v="Si"/>
    <s v="No"/>
    <s v="Si"/>
    <n v="1935"/>
    <s v="Estados Unidos"/>
    <n v="11.495989482"/>
    <x v="43"/>
    <s v="No informa"/>
    <s v="Impacto social "/>
    <s v="Pilar 5"/>
    <x v="0"/>
    <n v="0.011"/>
    <n v="0.0002"/>
  </r>
  <r>
    <s v="Ecopetrol"/>
    <x v="5"/>
    <s v="Mixta"/>
    <s v="No"/>
    <s v="Si"/>
    <s v="Si"/>
    <n v="1951"/>
    <s v="Colombia"/>
    <n v="113.923310323"/>
    <x v="43"/>
    <n v="0.011"/>
    <s v="Impacto social "/>
    <s v="Pilar 5"/>
    <x v="0"/>
    <n v="0.011"/>
    <n v="0.0002"/>
  </r>
  <r>
    <s v="Emgesa"/>
    <x v="4"/>
    <s v="Mixta"/>
    <s v="No"/>
    <s v="No"/>
    <s v="Si"/>
    <n v="1997"/>
    <s v="Colombia"/>
    <n v="15.780332546"/>
    <x v="43"/>
    <s v="No informa"/>
    <s v="Impacto social "/>
    <s v="Pilar 5"/>
    <x v="0"/>
    <n v="0.015"/>
    <n v="0"/>
  </r>
  <r>
    <s v="EPM"/>
    <x v="4"/>
    <s v="Pública"/>
    <s v="No"/>
    <s v="No"/>
    <s v="Si"/>
    <n v="1955"/>
    <s v="Colombia"/>
    <n v="20.57447718"/>
    <x v="43"/>
    <n v="0.0096"/>
    <s v="Impacto social "/>
    <s v="Pilar 5"/>
    <x v="0"/>
    <n v="0.015"/>
    <n v="0"/>
  </r>
  <r>
    <s v="ES Windows"/>
    <x v="1"/>
    <s v="Privada"/>
    <s v="No"/>
    <s v="No"/>
    <s v="Si"/>
    <n v="1985"/>
    <s v="Estados Unidos"/>
    <n v="2.624920215"/>
    <x v="43"/>
    <s v="No informa"/>
    <s v="Impacto social "/>
    <s v="Pilar 5"/>
    <x v="0"/>
    <n v="0.0098"/>
    <n v="0.0007"/>
  </r>
  <r>
    <s v="Esenttia"/>
    <x v="1"/>
    <s v="Mixta"/>
    <s v="No"/>
    <s v="No"/>
    <s v="No"/>
    <n v="1990"/>
    <s v="Colombia"/>
    <n v="2.311463709"/>
    <x v="43"/>
    <n v="0.0098"/>
    <s v="Impacto social "/>
    <s v="Pilar 5"/>
    <x v="0"/>
    <n v="0.0098"/>
    <n v="0.0007"/>
  </r>
  <r>
    <s v="Éxito"/>
    <x v="3"/>
    <s v="Privada"/>
    <s v="No"/>
    <s v="No"/>
    <s v="Si"/>
    <n v="1949"/>
    <s v="Colombia"/>
    <n v="16.077688645"/>
    <x v="43"/>
    <n v="0.01"/>
    <s v="Impacto social "/>
    <s v="Pilar 5"/>
    <x v="0"/>
    <n v="0.019"/>
    <n v="0.0081"/>
  </r>
  <r>
    <s v="Falabella"/>
    <x v="3"/>
    <s v="Privada"/>
    <s v="Si"/>
    <s v="Si"/>
    <s v="Si"/>
    <n v="1889"/>
    <s v="Chile"/>
    <n v="2.307560639"/>
    <x v="43"/>
    <n v="0.0143"/>
    <s v="Impacto social "/>
    <s v="Pilar 5"/>
    <x v="0"/>
    <n v="0.019"/>
    <n v="0.0081"/>
  </r>
  <r>
    <s v="Frontera Energy"/>
    <x v="5"/>
    <s v="Privada"/>
    <s v="No"/>
    <s v="Si"/>
    <s v="Si"/>
    <n v="1985"/>
    <s v="Canadá"/>
    <n v="4.250244656"/>
    <x v="43"/>
    <s v="No informa"/>
    <s v="Impacto social "/>
    <s v="Pilar 5"/>
    <x v="0"/>
    <n v="0.011"/>
    <n v="0.0002"/>
  </r>
  <r>
    <s v="Gases del Caribe"/>
    <x v="4"/>
    <s v="Privada"/>
    <s v="No"/>
    <s v="Si"/>
    <s v="No"/>
    <n v="1966"/>
    <s v="Colombia"/>
    <n v="2.635568566"/>
    <x v="43"/>
    <s v="No informa"/>
    <s v="Impacto social "/>
    <s v="Pilar 5"/>
    <x v="0"/>
    <n v="0.015"/>
    <n v="0"/>
  </r>
  <r>
    <s v="GEB"/>
    <x v="4"/>
    <s v="Mixta"/>
    <s v="No"/>
    <s v="Si"/>
    <s v="Si"/>
    <n v="1896"/>
    <s v="Colombia"/>
    <n v="3.716639484"/>
    <x v="43"/>
    <n v="0.0022"/>
    <s v="Impacto social "/>
    <s v="Pilar 5"/>
    <x v="0"/>
    <n v="0.015"/>
    <n v="0"/>
  </r>
  <r>
    <s v="General Motors"/>
    <x v="1"/>
    <s v="Pública"/>
    <s v="No"/>
    <s v="Si"/>
    <s v="Si"/>
    <n v="1908"/>
    <s v="Estados Unidos"/>
    <n v="1.212362823"/>
    <x v="43"/>
    <s v="No informa"/>
    <s v="Impacto social "/>
    <s v="Pilar 5"/>
    <x v="0"/>
    <n v="0.0098"/>
    <n v="0.0007"/>
  </r>
  <r>
    <s v="Geopark"/>
    <x v="5"/>
    <s v="Privada"/>
    <s v="No"/>
    <s v="Si"/>
    <s v="Si"/>
    <n v="2002"/>
    <s v="Chile"/>
    <n v="2.420367108"/>
    <x v="43"/>
    <n v="0.0038"/>
    <s v="Impacto social "/>
    <s v="Pilar 5"/>
    <x v="0"/>
    <n v="0.011"/>
    <n v="0.0002"/>
  </r>
  <r>
    <s v="Gran Tierra Energy"/>
    <x v="5"/>
    <s v="Privada"/>
    <s v="No"/>
    <s v="Si"/>
    <s v="Si"/>
    <n v="2003"/>
    <s v="Canadá"/>
    <n v="1.321926"/>
    <x v="43"/>
    <s v="No informa"/>
    <s v="Impacto social "/>
    <s v="Pilar 5"/>
    <x v="0"/>
    <n v="0.011"/>
    <n v="0.0002"/>
  </r>
  <r>
    <s v="Grupo Bios"/>
    <x v="0"/>
    <s v="Privada"/>
    <s v="No"/>
    <s v="No"/>
    <s v="No"/>
    <n v="1985"/>
    <s v="Colombia"/>
    <n v="0.441609957"/>
    <x v="43"/>
    <n v="0.0012"/>
    <s v="Impacto social "/>
    <s v="Pilar 5"/>
    <x v="0"/>
    <n v="0.0012"/>
    <n v="0"/>
  </r>
  <r>
    <s v="Grupo Diana"/>
    <x v="1"/>
    <s v="Privada"/>
    <s v="Si"/>
    <s v="No"/>
    <s v="No"/>
    <n v="1964"/>
    <s v="Colombia"/>
    <n v="2.485955399"/>
    <x v="43"/>
    <s v="No informa"/>
    <s v="Impacto social "/>
    <s v="Pilar 5"/>
    <x v="0"/>
    <n v="0.0098"/>
    <n v="0.0007"/>
  </r>
  <r>
    <s v="Haceb"/>
    <x v="1"/>
    <s v="Privada"/>
    <s v="Si"/>
    <s v="No"/>
    <s v="No"/>
    <n v="1940"/>
    <s v="Colombia"/>
    <n v="1.340540112"/>
    <x v="43"/>
    <s v="No informa"/>
    <s v="Impacto social "/>
    <s v="Pilar 5"/>
    <x v="0"/>
    <n v="0.0098"/>
    <n v="0.0007"/>
  </r>
  <r>
    <s v="Hocol"/>
    <x v="5"/>
    <s v="Privada"/>
    <s v="No"/>
    <s v="No"/>
    <s v="No"/>
    <n v="1956"/>
    <s v="Colombia"/>
    <n v="2.660692144"/>
    <x v="43"/>
    <s v="No informa"/>
    <s v="Impacto social "/>
    <s v="Pilar 5"/>
    <x v="0"/>
    <n v="0.011"/>
    <n v="0.0002"/>
  </r>
  <r>
    <s v="INCUBADORA SANTANDER S.A. (Huevos Kikes)"/>
    <x v="0"/>
    <s v="Privada"/>
    <s v="Si"/>
    <s v="No"/>
    <s v="No"/>
    <n v="1962"/>
    <s v="Colombia"/>
    <n v="0.89448845"/>
    <x v="43"/>
    <s v="No informa"/>
    <s v="Impacto social "/>
    <s v="Pilar 5"/>
    <x v="0"/>
    <n v="0.0012"/>
    <n v="0"/>
  </r>
  <r>
    <s v="ISA"/>
    <x v="4"/>
    <s v="Mixta"/>
    <s v="No"/>
    <s v="Si"/>
    <s v="Si"/>
    <n v="1967"/>
    <s v="Colombia"/>
    <n v="4.130985568"/>
    <x v="43"/>
    <s v="No informa"/>
    <s v="Impacto social "/>
    <s v="Pilar 5"/>
    <x v="0"/>
    <n v="0.015"/>
    <n v="0"/>
  </r>
  <r>
    <s v="Isagen"/>
    <x v="4"/>
    <s v="Mixta"/>
    <s v="No"/>
    <s v="No"/>
    <s v="No"/>
    <n v="1995"/>
    <s v="Colombia"/>
    <n v="6.13559916"/>
    <x v="43"/>
    <s v="No informa"/>
    <s v="Impacto social "/>
    <s v="Pilar 5"/>
    <x v="0"/>
    <n v="0.015"/>
    <n v="0"/>
  </r>
  <r>
    <s v="ISMOCOL SA"/>
    <x v="2"/>
    <s v="Privada"/>
    <s v="No"/>
    <s v="No"/>
    <s v="Si"/>
    <n v="1989"/>
    <s v="Colombia"/>
    <n v="0.751677383"/>
    <x v="43"/>
    <s v="No informa"/>
    <s v="Impacto social "/>
    <s v="Pilar 5"/>
    <x v="0"/>
    <n v="0.071"/>
    <n v="0"/>
  </r>
  <r>
    <s v="Italcol"/>
    <x v="1"/>
    <s v="Privada"/>
    <s v="Si"/>
    <s v="No"/>
    <s v="No"/>
    <n v="1970"/>
    <s v="Colombia"/>
    <n v="3.189145272"/>
    <x v="43"/>
    <s v="No informa"/>
    <s v="Impacto social "/>
    <s v="Pilar 5"/>
    <x v="0"/>
    <n v="0.0098"/>
    <n v="0.0007"/>
  </r>
  <r>
    <s v="LATAM"/>
    <x v="4"/>
    <s v="Privada"/>
    <s v="No"/>
    <s v="Si"/>
    <s v="Si"/>
    <n v="1929"/>
    <s v="Chile"/>
    <n v="2.328344538"/>
    <x v="43"/>
    <n v="0.0031"/>
    <s v="Impacto social "/>
    <s v="Pilar 5"/>
    <x v="0"/>
    <n v="0.015"/>
    <n v="0"/>
  </r>
  <r>
    <s v="MARVAL S.A.S."/>
    <x v="2"/>
    <s v="Privada"/>
    <s v="Si"/>
    <s v="No"/>
    <s v="No"/>
    <n v="1976"/>
    <s v="Colombia"/>
    <n v="0.985342945"/>
    <x v="43"/>
    <s v="No informa"/>
    <s v="Impacto social "/>
    <s v="Pilar 5"/>
    <x v="0"/>
    <n v="0.071"/>
    <n v="0"/>
  </r>
  <r>
    <s v="Mazda"/>
    <x v="3"/>
    <s v="Privada"/>
    <s v="No"/>
    <s v="Si"/>
    <s v="Si"/>
    <n v="1920"/>
    <s v="Japón"/>
    <n v="1.869141753"/>
    <x v="43"/>
    <s v="No informa"/>
    <s v="Impacto social "/>
    <s v="Pilar 5"/>
    <x v="0"/>
    <n v="0.019"/>
    <n v="0.0081"/>
  </r>
  <r>
    <s v="Mercado Libre"/>
    <x v="4"/>
    <s v="Privada"/>
    <s v="No"/>
    <s v="Si"/>
    <s v="Si"/>
    <n v="2009"/>
    <s v="Argentina"/>
    <n v="1.858185367"/>
    <x v="43"/>
    <s v="No informa"/>
    <s v="Impacto social "/>
    <s v="Pilar 5"/>
    <x v="0"/>
    <n v="0.015"/>
    <n v="0"/>
  </r>
  <r>
    <s v="Nestle"/>
    <x v="1"/>
    <s v="Mixta"/>
    <s v="No"/>
    <s v="Si"/>
    <s v="Si"/>
    <n v="1866"/>
    <s v="Suiza"/>
    <n v="2.04446981"/>
    <x v="43"/>
    <n v="0.0084"/>
    <s v="Impacto social "/>
    <s v="Pilar 5"/>
    <x v="0"/>
    <n v="0.0098"/>
    <n v="0.0007"/>
  </r>
  <r>
    <s v="Oleoducto Central (Ocensa)"/>
    <x v="4"/>
    <s v="Mixta"/>
    <s v="No"/>
    <s v="No"/>
    <s v="No"/>
    <n v="1994"/>
    <s v="Colombia"/>
    <n v="5.975161078"/>
    <x v="43"/>
    <s v="No informa"/>
    <s v="Impacto social "/>
    <s v="Pilar 5"/>
    <x v="0"/>
    <n v="0.015"/>
    <n v="0"/>
  </r>
  <r>
    <s v="Olímpica"/>
    <x v="3"/>
    <s v="Privada"/>
    <s v="Si"/>
    <s v="No"/>
    <s v="No"/>
    <n v="1953"/>
    <s v="Colombia"/>
    <n v="7.129192126"/>
    <x v="43"/>
    <s v="No informa "/>
    <s v="Impacto social "/>
    <s v="Pilar 5"/>
    <x v="0"/>
    <n v="0.019"/>
    <n v="0.0081"/>
  </r>
  <r>
    <s v="Pepsico"/>
    <x v="1"/>
    <s v="Pública"/>
    <s v="No"/>
    <s v="Si"/>
    <s v="Si"/>
    <n v="1965"/>
    <s v="Estados Unidos"/>
    <n v="2.097385142"/>
    <x v="43"/>
    <s v="No informa"/>
    <s v="Impacto social "/>
    <s v="Pilar 5"/>
    <x v="0"/>
    <n v="0.0098"/>
    <n v="0.0007"/>
  </r>
  <r>
    <s v="Petromil"/>
    <x v="3"/>
    <s v="Privada"/>
    <s v="Si"/>
    <s v="No"/>
    <s v="No"/>
    <n v="1989"/>
    <s v="Colombia"/>
    <n v="3.030538337"/>
    <x v="43"/>
    <s v="No informa"/>
    <s v="Impacto social "/>
    <s v="Pilar 5"/>
    <x v="0"/>
    <n v="0.019"/>
    <n v="0.0081"/>
  </r>
  <r>
    <s v="POLLOS EL BUCANERO S.A. (Cargill)"/>
    <x v="1"/>
    <s v="Privada"/>
    <s v="No"/>
    <s v="No"/>
    <s v="Si"/>
    <n v="1986"/>
    <s v="Colombia"/>
    <n v="2.273429636"/>
    <x v="43"/>
    <s v="No informa"/>
    <s v="Impacto social "/>
    <s v="Pilar 5"/>
    <x v="0"/>
    <n v="0.0098"/>
    <n v="0.0007"/>
  </r>
  <r>
    <s v="Postobón"/>
    <x v="1"/>
    <s v="Privada"/>
    <s v="No"/>
    <s v="No"/>
    <s v="No"/>
    <n v="1904"/>
    <s v="Colombia"/>
    <n v="2.846700531"/>
    <x v="43"/>
    <n v="0.0018"/>
    <s v="Impacto social "/>
    <s v="Pilar 5"/>
    <x v="0"/>
    <n v="0.0098"/>
    <n v="0.0007"/>
  </r>
  <r>
    <s v="Pricesmart"/>
    <x v="3"/>
    <s v="Privada"/>
    <s v="No"/>
    <s v="Si"/>
    <s v="Si"/>
    <n v="1993"/>
    <s v="Estados Unidos"/>
    <n v="2.360791615"/>
    <x v="43"/>
    <s v="No informa"/>
    <s v="Impacto social "/>
    <s v="Pilar 5"/>
    <x v="0"/>
    <n v="0.019"/>
    <n v="0.0081"/>
  </r>
  <r>
    <s v="Primax"/>
    <x v="3"/>
    <s v="Privada"/>
    <s v="No"/>
    <s v="No"/>
    <s v="Si"/>
    <n v="2005"/>
    <s v="Perú"/>
    <n v="10.521119421"/>
    <x v="43"/>
    <s v="No informa"/>
    <s v="Impacto social "/>
    <s v="Pilar 5"/>
    <x v="0"/>
    <n v="0.019"/>
    <n v="0.0081"/>
  </r>
  <r>
    <s v="Productos Familia (Essity)"/>
    <x v="1"/>
    <s v="Privada"/>
    <s v="No"/>
    <s v="No"/>
    <s v="Si"/>
    <n v="1958"/>
    <s v="Colombia"/>
    <n v="2.017259547"/>
    <x v="43"/>
    <s v="No informa"/>
    <s v="Impacto social "/>
    <s v="Pilar 5"/>
    <x v="0"/>
    <n v="0.0098"/>
    <n v="0.0007"/>
  </r>
  <r>
    <s v="Promigas"/>
    <x v="4"/>
    <s v="Privada"/>
    <s v="No"/>
    <s v="Si"/>
    <s v="No"/>
    <n v="1974"/>
    <s v="Colombia"/>
    <n v="2.27290385"/>
    <x v="43"/>
    <n v="0.0009"/>
    <s v="Impacto social "/>
    <s v="Pilar 5"/>
    <x v="0"/>
    <n v="0.015"/>
    <n v="0"/>
  </r>
  <r>
    <s v="Rappi"/>
    <x v="4"/>
    <s v="Privada"/>
    <s v="No"/>
    <s v="No"/>
    <s v="Si"/>
    <n v="2015"/>
    <s v="Colombia"/>
    <n v="0.703147014"/>
    <x v="43"/>
    <n v="0"/>
    <s v="Impacto social "/>
    <s v="Pilar 5"/>
    <x v="0"/>
    <n v="0.015"/>
    <n v="0"/>
  </r>
  <r>
    <s v="Reficar"/>
    <x v="1"/>
    <s v="Mixta"/>
    <s v="No"/>
    <s v="No"/>
    <s v="No"/>
    <n v="1956"/>
    <s v="Colombia"/>
    <n v="25.860914507"/>
    <x v="43"/>
    <n v="0.0012"/>
    <s v="Impacto social "/>
    <s v="Pilar 5"/>
    <x v="0"/>
    <n v="0.0098"/>
    <n v="0.0007"/>
  </r>
  <r>
    <s v="Renault"/>
    <x v="1"/>
    <s v="Mixta"/>
    <s v="No"/>
    <s v="Si"/>
    <s v="Si"/>
    <n v="1898"/>
    <s v="Francia"/>
    <n v="2.426039216"/>
    <x v="43"/>
    <s v="No informa"/>
    <s v="Impacto social "/>
    <s v="Pilar 5"/>
    <x v="0"/>
    <n v="0.0098"/>
    <n v="0.0007"/>
  </r>
  <r>
    <s v="Riopaila Castilla"/>
    <x v="1"/>
    <s v="Privada"/>
    <s v="No"/>
    <s v="Si"/>
    <s v="No"/>
    <n v="1998"/>
    <s v="Colombia"/>
    <n v="1.697301486"/>
    <x v="43"/>
    <s v="No informa"/>
    <s v="Impacto social "/>
    <s v="Pilar 5"/>
    <x v="0"/>
    <n v="0.0098"/>
    <n v="0.0007"/>
  </r>
  <r>
    <s v="Samsung"/>
    <x v="3"/>
    <s v="Privada"/>
    <s v="Si"/>
    <s v="Si"/>
    <s v="Si"/>
    <n v="1969"/>
    <s v="Corea del Sur"/>
    <n v="3.188315636"/>
    <x v="43"/>
    <s v="No informa"/>
    <s v="Impacto social "/>
    <s v="Pilar 5"/>
    <x v="0"/>
    <n v="0.019"/>
    <n v="0.0081"/>
  </r>
  <r>
    <s v="SierraCol Energy"/>
    <x v="5"/>
    <s v="Privada"/>
    <s v="No"/>
    <s v="No"/>
    <s v="Si"/>
    <n v="2020"/>
    <s v="Islas Caimán / EE.UU"/>
    <n v="1.943851598"/>
    <x v="43"/>
    <n v="0.0002"/>
    <s v="Impacto social "/>
    <s v="Pilar 5"/>
    <x v="0"/>
    <n v="0.011"/>
    <n v="0.0002"/>
  </r>
  <r>
    <s v="Sodimac (Homecenter)"/>
    <x v="3"/>
    <s v="Privada"/>
    <s v="No"/>
    <s v="No"/>
    <s v="Si"/>
    <n v="1952"/>
    <s v="Chile"/>
    <n v="5.991097107"/>
    <x v="43"/>
    <n v="0.015"/>
    <s v="Impacto social "/>
    <s v="Pilar 5"/>
    <x v="0"/>
    <n v="0.019"/>
    <n v="0.0081"/>
  </r>
  <r>
    <s v="Sucafina"/>
    <x v="3"/>
    <s v="Privada"/>
    <s v="Si"/>
    <s v="No"/>
    <s v="Si"/>
    <n v="1977"/>
    <s v="Suiza"/>
    <n v="2.002301595"/>
    <x v="43"/>
    <s v="No informa"/>
    <s v="Impacto social "/>
    <s v="Pilar 5"/>
    <x v="0"/>
    <n v="0.019"/>
    <n v="0.0081"/>
  </r>
  <r>
    <s v="Sunshine Bouquet"/>
    <x v="0"/>
    <s v="Privada"/>
    <s v="Si"/>
    <s v="No"/>
    <s v="Si"/>
    <n v="1971"/>
    <s v="Estados Unidos"/>
    <n v="2.156747414"/>
    <x v="43"/>
    <s v="No informa"/>
    <s v="Impacto social "/>
    <s v="Pilar 5"/>
    <x v="0"/>
    <n v="0.0012"/>
    <n v="0"/>
  </r>
  <r>
    <s v="Suramerica Comercial (Dollar City)"/>
    <x v="3"/>
    <s v="Privada"/>
    <s v="No"/>
    <s v="No"/>
    <s v="Si"/>
    <n v="2009"/>
    <s v="El Salvador"/>
    <n v="2.869448009"/>
    <x v="43"/>
    <s v="No informa"/>
    <s v="Impacto social "/>
    <s v="Pilar 5"/>
    <x v="0"/>
    <n v="0.019"/>
    <n v="0.0081"/>
  </r>
  <r>
    <s v="Tecnoquimicas"/>
    <x v="3"/>
    <s v="Privada"/>
    <s v="Si"/>
    <s v="No"/>
    <s v="No"/>
    <n v="1934"/>
    <s v="Colombia"/>
    <n v="3.134365769"/>
    <x v="43"/>
    <s v="No informa"/>
    <s v="Impacto social "/>
    <s v="Pilar 5"/>
    <x v="0"/>
    <n v="0.019"/>
    <n v="0.0081"/>
  </r>
  <r>
    <s v="Telefónica"/>
    <x v="4"/>
    <s v="Mixta"/>
    <s v="No"/>
    <s v="Si"/>
    <s v="Si"/>
    <n v="1924"/>
    <s v="España"/>
    <n v="6.672179102"/>
    <x v="43"/>
    <n v="0.0087"/>
    <s v="Impacto social "/>
    <s v="Pilar 5"/>
    <x v="0"/>
    <n v="0.015"/>
    <n v="0"/>
  </r>
  <r>
    <s v="Teleperformance"/>
    <x v="4"/>
    <s v="Privada"/>
    <s v="No"/>
    <s v="Si"/>
    <s v="Si"/>
    <n v="1910"/>
    <s v="Francia"/>
    <n v="2.655177809"/>
    <x v="43"/>
    <n v="0.0067"/>
    <s v="Impacto social "/>
    <s v="Pilar 5"/>
    <x v="0"/>
    <n v="0.015"/>
    <n v="0"/>
  </r>
  <r>
    <s v="Terpel"/>
    <x v="3"/>
    <s v="Privada"/>
    <s v="No"/>
    <s v="Si"/>
    <s v="Si"/>
    <n v="1968"/>
    <s v="Colombia"/>
    <n v="24.752011682"/>
    <x v="43"/>
    <n v="0.019"/>
    <s v="Impacto social "/>
    <s v="Pilar 5"/>
    <x v="0"/>
    <n v="0.019"/>
    <n v="0.0081"/>
  </r>
  <r>
    <s v="Tigo"/>
    <x v="4"/>
    <s v="Mixta"/>
    <s v="No"/>
    <s v="Si"/>
    <s v="Si"/>
    <n v="1979"/>
    <s v="Suecia"/>
    <n v="2.956157691"/>
    <x v="43"/>
    <s v="No informa"/>
    <s v="Impacto social "/>
    <s v="Pilar 5"/>
    <x v="0"/>
    <n v="0.015"/>
    <n v="0"/>
  </r>
  <r>
    <s v="Toyota"/>
    <x v="3"/>
    <s v="Privada"/>
    <s v="No"/>
    <s v="Si"/>
    <s v="Si"/>
    <n v="1937"/>
    <s v="Japón"/>
    <n v="4.02823039"/>
    <x v="43"/>
    <s v="No informa"/>
    <s v="Impacto social "/>
    <s v="Pilar 5"/>
    <x v="0"/>
    <n v="0.019"/>
    <n v="0.0081"/>
  </r>
  <r>
    <s v="Trafigura (Petroleum)"/>
    <x v="3"/>
    <s v="Privada"/>
    <s v="No"/>
    <s v="No"/>
    <s v="Si"/>
    <n v="1993"/>
    <s v="Suiza"/>
    <n v="4.87042346"/>
    <x v="43"/>
    <s v="No informa"/>
    <s v="Impacto social "/>
    <s v="Pilar 5"/>
    <x v="0"/>
    <n v="0.019"/>
    <n v="0.0081"/>
  </r>
  <r>
    <s v="Uniban"/>
    <x v="3"/>
    <s v="Privada"/>
    <s v="No"/>
    <s v="No"/>
    <s v="No"/>
    <n v="1966"/>
    <s v="Colombia"/>
    <n v="2.046166138"/>
    <x v="43"/>
    <s v="No informa"/>
    <s v="Impacto social "/>
    <s v="Pilar 5"/>
    <x v="0"/>
    <n v="0.019"/>
    <n v="0.0081"/>
  </r>
  <r>
    <s v="Unilever"/>
    <x v="3"/>
    <s v="Privada"/>
    <s v="No"/>
    <s v="Si"/>
    <s v="Si"/>
    <n v="1929"/>
    <s v="Reino Unido y Países Bajos"/>
    <n v="1.928223518"/>
    <x v="43"/>
    <s v="No informa"/>
    <s v="Impacto social "/>
    <s v="Pilar 5"/>
    <x v="0"/>
    <n v="0.019"/>
    <n v="0.0081"/>
  </r>
  <r>
    <s v="Vanti"/>
    <x v="4"/>
    <s v="Privada"/>
    <s v="No"/>
    <s v="No"/>
    <s v="No"/>
    <n v="1987"/>
    <s v="Colombia"/>
    <n v="0"/>
    <x v="43"/>
    <s v="No informa"/>
    <s v="Impacto social "/>
    <s v="Pilar 5"/>
    <x v="0"/>
    <n v="0.015"/>
    <n v="0"/>
  </r>
  <r>
    <s v="Verano energy"/>
    <x v="5"/>
    <s v="Privada"/>
    <s v="No"/>
    <s v="No"/>
    <s v="Si"/>
    <n v="2016"/>
    <s v="Canadá"/>
    <n v="5.483318686"/>
    <x v="43"/>
    <s v="No informa"/>
    <s v="Impacto social "/>
    <s v="Pilar 5"/>
    <x v="0"/>
    <n v="0.011"/>
    <n v="0.0002"/>
  </r>
  <r>
    <s v="Yamaha"/>
    <x v="1"/>
    <s v="Privada"/>
    <s v="No"/>
    <s v="Si"/>
    <s v="Si"/>
    <n v="1955"/>
    <s v="Japón"/>
    <n v="1.831377694"/>
    <x v="43"/>
    <s v="No informa"/>
    <s v="Impacto social "/>
    <s v="Pilar 5"/>
    <x v="0"/>
    <n v="0.0098"/>
    <n v="0.0007"/>
  </r>
  <r>
    <s v="YARA COLOMBIA S.A."/>
    <x v="1"/>
    <s v="Privada"/>
    <s v="No"/>
    <s v="No"/>
    <s v="Si"/>
    <n v="1993"/>
    <s v="Noruega"/>
    <n v="1.765339992"/>
    <x v="43"/>
    <s v="No"/>
    <s v="Impacto social "/>
    <s v="Pilar 5"/>
    <x v="0"/>
    <n v="0.0098"/>
    <n v="0.0007"/>
  </r>
  <r>
    <s v="Aliar"/>
    <x v="0"/>
    <s v="Privada"/>
    <s v="No"/>
    <s v="No"/>
    <s v="No"/>
    <n v="2007"/>
    <s v="Colombia"/>
    <n v="0.978022115"/>
    <x v="44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4"/>
    <n v="0.13"/>
    <s v="Impacto económico y gobernanza"/>
    <s v="Pilar 6"/>
    <x v="0"/>
    <n v="0.15652418389946543"/>
    <n v="0.042841244937278686"/>
  </r>
  <r>
    <s v="Alpina"/>
    <x v="1"/>
    <s v="Privada"/>
    <s v="No"/>
    <s v="No"/>
    <s v="Si"/>
    <n v="1945"/>
    <s v="Colombia"/>
    <n v="2.176461396"/>
    <x v="44"/>
    <n v="0.10265718142052797"/>
    <s v="Impacto económico y gobernanza"/>
    <s v="Pilar 6"/>
    <x v="0"/>
    <n v="0.15652418389946543"/>
    <n v="0.042841244937278686"/>
  </r>
  <r>
    <s v="Amarilo"/>
    <x v="2"/>
    <s v="Privada"/>
    <s v="Si"/>
    <s v="No"/>
    <s v="No"/>
    <n v="1993"/>
    <s v="Colombia"/>
    <n v="2.186301194"/>
    <x v="44"/>
    <s v="No informa"/>
    <s v="Impacto económico y gobernanza"/>
    <s v="Pilar 6"/>
    <x v="0"/>
    <n v="0.011946106015278107"/>
    <n v="0.011946106015278107"/>
  </r>
  <r>
    <s v="ARA"/>
    <x v="3"/>
    <s v="Privada"/>
    <s v="No"/>
    <s v="No"/>
    <s v="Si"/>
    <n v="2012"/>
    <s v="Colombia"/>
    <n v="13.831182682"/>
    <x v="44"/>
    <s v="No informa"/>
    <s v="Impacto económico y gobernanza"/>
    <s v="Pilar 6"/>
    <x v="0"/>
    <n v="7.076335877862594"/>
    <n v="0.01595119880032052"/>
  </r>
  <r>
    <s v="ARQUITECTURA Y CONCRETO"/>
    <x v="2"/>
    <s v="Privada"/>
    <s v="Si"/>
    <s v="No"/>
    <s v="No"/>
    <n v="1990"/>
    <s v="Colombia"/>
    <n v="0.771428692"/>
    <x v="44"/>
    <s v="No informa"/>
    <s v="Impacto económico y gobernanza"/>
    <s v="Pilar 6"/>
    <x v="0"/>
    <n v="0.011946106015278107"/>
    <n v="0.011946106015278107"/>
  </r>
  <r>
    <s v="AUTOPISTA RIO MAGDALENA SAS"/>
    <x v="2"/>
    <s v="Privada"/>
    <s v="No"/>
    <s v="No"/>
    <s v="No"/>
    <n v="2014"/>
    <s v="Colombia"/>
    <n v="1.314259836"/>
    <x v="44"/>
    <n v="0.011946106015278107"/>
    <s v="Impacto económico y gobernanza"/>
    <s v="Pilar 6"/>
    <x v="0"/>
    <n v="0.011946106015278107"/>
    <n v="0.011946106015278107"/>
  </r>
  <r>
    <s v="Avianca"/>
    <x v="4"/>
    <s v="Privada"/>
    <s v="No"/>
    <s v="No"/>
    <s v="Si"/>
    <n v="1919"/>
    <s v="Colombia"/>
    <n v="15.106042448"/>
    <x v="44"/>
    <s v="No informa"/>
    <s v="Impacto económico y gobernanza"/>
    <s v="Pilar 6"/>
    <x v="0"/>
    <n v="0.13451433718660863"/>
    <n v="0.027087517461389356"/>
  </r>
  <r>
    <s v="AVICOLA EL MADROÑO SA"/>
    <x v="0"/>
    <s v="Privada"/>
    <s v="No"/>
    <s v="No"/>
    <s v="No"/>
    <n v="1987"/>
    <s v="Colombia"/>
    <n v="0.711210393"/>
    <x v="44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"/>
    <x v="44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4"/>
    <n v="0.13451433718660863"/>
    <s v="Impacto económico y gobernanza"/>
    <s v="Pilar 6"/>
    <x v="0"/>
    <n v="0.13451433718660863"/>
    <n v="0.027087517461389356"/>
  </r>
  <r>
    <s v="Bancolombia"/>
    <x v="4"/>
    <s v="Privada"/>
    <s v="No"/>
    <s v="Si"/>
    <s v="Si"/>
    <n v="1875"/>
    <s v="Colombia"/>
    <n v="0"/>
    <x v="44"/>
    <s v="No informa"/>
    <s v="Impacto económico y gobernanza"/>
    <s v="Pilar 6"/>
    <x v="0"/>
    <n v="0.13451433718660863"/>
    <n v="0.027087517461389356"/>
  </r>
  <r>
    <s v="Bavaria (Kopps)"/>
    <x v="1"/>
    <s v="Privada"/>
    <s v="No"/>
    <s v="No"/>
    <s v="Si"/>
    <n v="1889"/>
    <s v="Colombia"/>
    <n v="8.615774351"/>
    <x v="44"/>
    <s v="No informa"/>
    <s v="Impacto económico y gobernanza"/>
    <s v="Pilar 6"/>
    <x v="0"/>
    <n v="0.15652418389946543"/>
    <n v="0.042841244937278686"/>
  </r>
  <r>
    <s v="BEL STAR S.A."/>
    <x v="1"/>
    <s v="Privada"/>
    <s v="No"/>
    <s v="No"/>
    <s v="Si"/>
    <n v="2000"/>
    <s v="Colombia"/>
    <n v="1.8730508"/>
    <x v="44"/>
    <s v="No informa"/>
    <s v="Impacto económico y gobernanza"/>
    <s v="Pilar 6"/>
    <x v="0"/>
    <n v="0.15652418389946543"/>
    <n v="0.042841244937278686"/>
  </r>
  <r>
    <s v="Biomax"/>
    <x v="3"/>
    <s v="Privada"/>
    <s v="No"/>
    <s v="No"/>
    <s v="No"/>
    <n v="2004"/>
    <s v="Colombia"/>
    <n v="4.512550305"/>
    <x v="44"/>
    <s v="No informa"/>
    <s v="Impacto económico y gobernanza"/>
    <s v="Pilar 6"/>
    <x v="0"/>
    <n v="7.076335877862594"/>
    <n v="0.01595119880032052"/>
  </r>
  <r>
    <s v="C.I Prodeco"/>
    <x v="5"/>
    <s v="Privada"/>
    <s v="No"/>
    <s v="No"/>
    <s v="Si"/>
    <n v="1990"/>
    <s v="Suiza"/>
    <n v="0.895022779"/>
    <x v="44"/>
    <s v="No informa"/>
    <s v="Impacto económico y gobernanza"/>
    <s v="Pilar 6"/>
    <x v="0"/>
    <n v="0.1293300037990541"/>
    <n v="0.01950432369063357"/>
  </r>
  <r>
    <s v="CARTON DE COLOMBIA S.A. (Smurfit Kappa)"/>
    <x v="1"/>
    <s v="Privada"/>
    <s v="No"/>
    <s v="No"/>
    <s v="Si"/>
    <n v="1944"/>
    <s v="Colombia"/>
    <n v="1.778557861"/>
    <x v="44"/>
    <s v="No informa"/>
    <s v="Impacto económico y gobernanza"/>
    <s v="Pilar 6"/>
    <x v="0"/>
    <n v="0.15652418389946543"/>
    <n v="0.042841244937278686"/>
  </r>
  <r>
    <s v="Celsia"/>
    <x v="4"/>
    <s v="Privada"/>
    <s v="No"/>
    <s v="Si"/>
    <s v="Si"/>
    <n v="2001"/>
    <s v="Colombia"/>
    <n v="6.547567046"/>
    <x v="44"/>
    <n v="0.06062172640429993"/>
    <s v="Impacto económico y gobernanza"/>
    <s v="Pilar 6"/>
    <x v="0"/>
    <n v="0.13451433718660863"/>
    <n v="0.027087517461389356"/>
  </r>
  <r>
    <s v="Cementos Argos"/>
    <x v="1"/>
    <s v="Privada"/>
    <s v="No"/>
    <s v="Si"/>
    <s v="Si"/>
    <n v="1934"/>
    <s v="Colombia"/>
    <n v="1.84479215"/>
    <x v="44"/>
    <s v="No informa"/>
    <s v="Impacto económico y gobernanza"/>
    <s v="Pilar 6"/>
    <x v="0"/>
    <n v="0.15652418389946543"/>
    <n v="0.042841244937278686"/>
  </r>
  <r>
    <s v="Cencosud"/>
    <x v="3"/>
    <s v="Privada"/>
    <s v="Si"/>
    <s v="Si"/>
    <s v="Si"/>
    <n v="1960"/>
    <s v="Chile"/>
    <n v="4.212866602"/>
    <x v="44"/>
    <s v="No informa"/>
    <s v="Impacto económico y gobernanza"/>
    <s v="Pilar 6"/>
    <x v="0"/>
    <n v="7.076335877862594"/>
    <n v="0.01595119880032052"/>
  </r>
  <r>
    <s v="Cenit"/>
    <x v="4"/>
    <s v="Mixta"/>
    <s v="No"/>
    <s v="No"/>
    <s v="No"/>
    <n v="2012"/>
    <s v="Colombia"/>
    <n v="9.97773624"/>
    <x v="44"/>
    <n v="0.04816983763208016"/>
    <s v="Impacto económico y gobernanza"/>
    <s v="Pilar 6"/>
    <x v="0"/>
    <n v="0.13451433718660863"/>
    <n v="0.027087517461389356"/>
  </r>
  <r>
    <s v="Cerrejón"/>
    <x v="5"/>
    <s v="Privada"/>
    <s v="No"/>
    <s v="No"/>
    <s v="Si"/>
    <n v="1976"/>
    <s v="Reino Unido / Suiza"/>
    <n v="6.047102083"/>
    <x v="44"/>
    <n v="0.1293300037990541"/>
    <s v="Impacto económico y gobernanza"/>
    <s v="Pilar 6"/>
    <x v="0"/>
    <n v="0.1293300037990541"/>
    <n v="0.01950432369063357"/>
  </r>
  <r>
    <s v="Chevron"/>
    <x v="3"/>
    <s v="Privada"/>
    <s v="No"/>
    <s v="No"/>
    <s v="Si"/>
    <n v="1879"/>
    <s v="Estados Unidos"/>
    <n v="5.868986"/>
    <x v="44"/>
    <s v="No informa"/>
    <s v="Impacto económico y gobernanza"/>
    <s v="Pilar 6"/>
    <x v="0"/>
    <n v="7.076335877862594"/>
    <n v="0.01595119880032052"/>
  </r>
  <r>
    <s v="CI Eslop"/>
    <x v="3"/>
    <s v="Privada"/>
    <s v="Si"/>
    <s v="No"/>
    <s v="No"/>
    <n v="1997"/>
    <s v="Colombia"/>
    <n v="1.976640973"/>
    <x v="44"/>
    <s v="No informa"/>
    <s v="Impacto económico y gobernanza"/>
    <s v="Pilar 6"/>
    <x v="0"/>
    <n v="7.076335877862594"/>
    <n v="0.01595119880032052"/>
  </r>
  <r>
    <s v="Claro"/>
    <x v="4"/>
    <s v="Privada"/>
    <s v="No"/>
    <s v="No"/>
    <s v="Si"/>
    <n v="2003"/>
    <s v="Brasil"/>
    <n v="15.602099799"/>
    <x v="44"/>
    <n v="0.05171994163578674"/>
    <s v="Impacto económico y gobernanza"/>
    <s v="Pilar 6"/>
    <x v="0"/>
    <n v="0.13451433718660863"/>
    <n v="0.027087517461389356"/>
  </r>
  <r>
    <s v="Coca Cola- Femsa"/>
    <x v="1"/>
    <s v="Mixta"/>
    <s v="No"/>
    <s v="Si"/>
    <s v="Si"/>
    <n v="1991"/>
    <s v="México"/>
    <n v="5.161404728"/>
    <x v="44"/>
    <s v="No informa"/>
    <s v="Impacto económico y gobernanza"/>
    <s v="Pilar 6"/>
    <x v="0"/>
    <n v="0.15652418389946543"/>
    <n v="0.042841244937278686"/>
  </r>
  <r>
    <s v="Colgate"/>
    <x v="1"/>
    <s v="Privada"/>
    <s v="No"/>
    <s v="Si"/>
    <s v="Si"/>
    <n v="1806"/>
    <s v="Estados Unidos"/>
    <n v="2.382092359"/>
    <x v="44"/>
    <s v="No informa"/>
    <s v="Impacto económico y gobernanza"/>
    <s v="Pilar 6"/>
    <x v="0"/>
    <n v="0.15652418389946543"/>
    <n v="0.042841244937278686"/>
  </r>
  <r>
    <s v="Colombina"/>
    <x v="1"/>
    <s v="Privada"/>
    <s v="Si"/>
    <s v="Si"/>
    <s v="Si"/>
    <n v="1932"/>
    <s v="Colombia"/>
    <n v="2.192826677"/>
    <x v="44"/>
    <n v="0.15652418389946543"/>
    <s v="Impacto económico y gobernanza"/>
    <s v="Pilar 6"/>
    <x v="0"/>
    <n v="0.15652418389946543"/>
    <n v="0.042841244937278686"/>
  </r>
  <r>
    <s v="Compañía Nacional de Chocolates"/>
    <x v="1"/>
    <s v="Privada"/>
    <s v="No"/>
    <s v="No"/>
    <s v="No"/>
    <n v="1920"/>
    <s v="Colombia"/>
    <n v="1.94339097"/>
    <x v="44"/>
    <s v="No informa"/>
    <s v="Impacto económico y gobernanza"/>
    <s v="Pilar 6"/>
    <x v="0"/>
    <n v="0.15652418389946543"/>
    <n v="0.042841244937278686"/>
  </r>
  <r>
    <s v="CONCESIONARIA VIAL UNIÓN DEL SUR SAS"/>
    <x v="2"/>
    <s v="Privada"/>
    <s v="No"/>
    <s v="No"/>
    <s v="No"/>
    <n v="2015"/>
    <s v="Colombia"/>
    <n v="0.767621421"/>
    <x v="44"/>
    <s v="No informa"/>
    <s v="Impacto económico y gobernanza"/>
    <s v="Pilar 6"/>
    <x v="0"/>
    <n v="0.011946106015278107"/>
    <n v="0.011946106015278107"/>
  </r>
  <r>
    <s v="Conconcreto"/>
    <x v="2"/>
    <s v="Privada"/>
    <s v="No"/>
    <s v="Si"/>
    <s v="Si"/>
    <n v="1961"/>
    <s v="Colombia"/>
    <n v="0.498844856"/>
    <x v="44"/>
    <s v="No informa"/>
    <s v="Impacto económico y gobernanza"/>
    <s v="Pilar 6"/>
    <x v="0"/>
    <n v="0.011946106015278107"/>
    <n v="0.011946106015278107"/>
  </r>
  <r>
    <s v="CONSTRUCCIONES EL CONDOR S.A"/>
    <x v="2"/>
    <s v="Privada"/>
    <s v="No"/>
    <s v="Si"/>
    <s v="Si"/>
    <n v="1979"/>
    <s v="Colombia"/>
    <n v="1.189537155"/>
    <x v="44"/>
    <s v="No informa"/>
    <s v="Impacto económico y gobernanza"/>
    <s v="Pilar 6"/>
    <x v="0"/>
    <n v="0.011946106015278107"/>
    <n v="0.011946106015278107"/>
  </r>
  <r>
    <s v="CONSTRUCTORA CAPITAL BOGOTA SAS"/>
    <x v="2"/>
    <s v="Privada"/>
    <s v="Si"/>
    <s v="No"/>
    <s v="No"/>
    <n v="2008"/>
    <s v="Colombia"/>
    <n v="1.313282542"/>
    <x v="44"/>
    <s v="No informa"/>
    <s v="Impacto económico y gobernanza"/>
    <s v="Pilar 6"/>
    <x v="0"/>
    <n v="0.011946106015278107"/>
    <n v="0.011946106015278107"/>
  </r>
  <r>
    <s v="CONSTRUCTORA COLPATRIA  SAS"/>
    <x v="2"/>
    <s v="Privada"/>
    <s v="No"/>
    <s v="No"/>
    <s v="No"/>
    <n v="1977"/>
    <s v="Colombia"/>
    <n v="0.746126685"/>
    <x v="44"/>
    <s v="No informa"/>
    <s v="Impacto económico y gobernanza"/>
    <s v="Pilar 6"/>
    <x v="0"/>
    <n v="0.011946106015278107"/>
    <n v="0.011946106015278107"/>
  </r>
  <r>
    <s v="Corbeta"/>
    <x v="3"/>
    <s v="Privada"/>
    <s v="Si"/>
    <s v="No"/>
    <s v="No"/>
    <n v="1938"/>
    <s v="Colombia"/>
    <n v="11.88773162"/>
    <x v="44"/>
    <s v="No informa"/>
    <s v="Impacto económico y gobernanza"/>
    <s v="Pilar 6"/>
    <x v="0"/>
    <n v="7.076335877862594"/>
    <n v="0.01595119880032052"/>
  </r>
  <r>
    <s v="Cruz Verde"/>
    <x v="3"/>
    <s v="Privada"/>
    <s v="No"/>
    <s v="No"/>
    <s v="Si"/>
    <n v="1984"/>
    <s v="Chile"/>
    <n v="5.511646479"/>
    <x v="44"/>
    <s v="No informa"/>
    <s v="Impacto económico y gobernanza"/>
    <s v="Pilar 6"/>
    <x v="0"/>
    <n v="7.076335877862594"/>
    <n v="0.01595119880032052"/>
  </r>
  <r>
    <s v="D1"/>
    <x v="3"/>
    <s v="Privada"/>
    <s v="Si"/>
    <s v="No"/>
    <s v="No"/>
    <n v="2009"/>
    <s v="Colombia"/>
    <n v="19.439396106"/>
    <x v="44"/>
    <s v="No informa"/>
    <s v="Impacto económico y gobernanza"/>
    <s v="Pilar 6"/>
    <x v="0"/>
    <n v="7.076335877862594"/>
    <n v="0.01595119880032052"/>
  </r>
  <r>
    <s v="Davivienda"/>
    <x v="4"/>
    <s v="Privada"/>
    <s v="No"/>
    <s v="Si"/>
    <s v="No"/>
    <n v="1972"/>
    <s v="Colombia"/>
    <n v="0"/>
    <x v="44"/>
    <s v="No informa"/>
    <s v="Impacto económico y gobernanza"/>
    <s v="Pilar 6"/>
    <x v="0"/>
    <n v="0.13451433718660863"/>
    <n v="0.027087517461389356"/>
  </r>
  <r>
    <s v="Distracom"/>
    <x v="3"/>
    <s v="Privada"/>
    <s v="Si"/>
    <s v="No"/>
    <s v="No"/>
    <n v="1997"/>
    <s v="Colombia"/>
    <n v="3.874476933"/>
    <x v="44"/>
    <s v="No informa"/>
    <s v="Impacto económico y gobernanza"/>
    <s v="Pilar 6"/>
    <x v="0"/>
    <n v="7.076335877862594"/>
    <n v="0.01595119880032052"/>
  </r>
  <r>
    <s v="Drummond"/>
    <x v="5"/>
    <s v="Privada"/>
    <s v="Si"/>
    <s v="No"/>
    <s v="Si"/>
    <n v="1935"/>
    <s v="Estados Unidos"/>
    <n v="11.495989482"/>
    <x v="44"/>
    <n v="0.07409094528827766"/>
    <s v="Impacto económico y gobernanza"/>
    <s v="Pilar 6"/>
    <x v="0"/>
    <n v="0.1293300037990541"/>
    <n v="0.01950432369063357"/>
  </r>
  <r>
    <s v="Ecopetrol"/>
    <x v="5"/>
    <s v="Mixta"/>
    <s v="No"/>
    <s v="Si"/>
    <s v="Si"/>
    <n v="1951"/>
    <s v="Colombia"/>
    <n v="113.923310323"/>
    <x v="44"/>
    <n v="0.01950432369063357"/>
    <s v="Impacto económico y gobernanza"/>
    <s v="Pilar 6"/>
    <x v="0"/>
    <n v="0.1293300037990541"/>
    <n v="0.01950432369063357"/>
  </r>
  <r>
    <s v="Emgesa"/>
    <x v="4"/>
    <s v="Mixta"/>
    <s v="No"/>
    <s v="No"/>
    <s v="Si"/>
    <n v="1997"/>
    <s v="Colombia"/>
    <n v="15.780332546"/>
    <x v="44"/>
    <n v="0.0328012520039393"/>
    <s v="Impacto económico y gobernanza"/>
    <s v="Pilar 6"/>
    <x v="0"/>
    <n v="0.13451433718660863"/>
    <n v="0.027087517461389356"/>
  </r>
  <r>
    <s v="EPM"/>
    <x v="4"/>
    <s v="Pública"/>
    <s v="No"/>
    <s v="No"/>
    <s v="Si"/>
    <n v="1955"/>
    <s v="Colombia"/>
    <n v="20.57447718"/>
    <x v="44"/>
    <s v="No informa"/>
    <s v="Impacto económico y gobernanza"/>
    <s v="Pilar 6"/>
    <x v="0"/>
    <n v="0.13451433718660863"/>
    <n v="0.027087517461389356"/>
  </r>
  <r>
    <s v="ES Windows"/>
    <x v="1"/>
    <s v="Privada"/>
    <s v="No"/>
    <s v="No"/>
    <s v="Si"/>
    <n v="1985"/>
    <s v="Estados Unidos"/>
    <n v="2.624920215"/>
    <x v="44"/>
    <n v="0.1468"/>
    <s v="Impacto económico y gobernanza"/>
    <s v="Pilar 6"/>
    <x v="0"/>
    <n v="0.15652418389946543"/>
    <n v="0.042841244937278686"/>
  </r>
  <r>
    <s v="Esenttia"/>
    <x v="1"/>
    <s v="Mixta"/>
    <s v="No"/>
    <s v="No"/>
    <s v="No"/>
    <n v="1990"/>
    <s v="Colombia"/>
    <n v="2.311463709"/>
    <x v="44"/>
    <n v="0.042841244937278686"/>
    <s v="Impacto económico y gobernanza"/>
    <s v="Pilar 6"/>
    <x v="0"/>
    <n v="0.15652418389946543"/>
    <n v="0.042841244937278686"/>
  </r>
  <r>
    <s v="Éxito"/>
    <x v="3"/>
    <s v="Privada"/>
    <s v="No"/>
    <s v="No"/>
    <s v="Si"/>
    <n v="1949"/>
    <s v="Colombia"/>
    <n v="16.077688645"/>
    <x v="44"/>
    <s v="No informa"/>
    <s v="Impacto económico y gobernanza"/>
    <s v="Pilar 6"/>
    <x v="0"/>
    <n v="7.076335877862594"/>
    <n v="0.01595119880032052"/>
  </r>
  <r>
    <s v="Falabella"/>
    <x v="3"/>
    <s v="Privada"/>
    <s v="Si"/>
    <s v="Si"/>
    <s v="Si"/>
    <n v="1889"/>
    <s v="Chile"/>
    <n v="2.307560639"/>
    <x v="44"/>
    <s v="No informa"/>
    <s v="Impacto económico y gobernanza"/>
    <s v="Pilar 6"/>
    <x v="0"/>
    <n v="7.076335877862594"/>
    <n v="0.01595119880032052"/>
  </r>
  <r>
    <s v="Frontera Energy"/>
    <x v="5"/>
    <s v="Privada"/>
    <s v="No"/>
    <s v="Si"/>
    <s v="Si"/>
    <n v="1985"/>
    <s v="Canadá"/>
    <n v="4.250244656"/>
    <x v="44"/>
    <s v="No informa"/>
    <s v="Impacto económico y gobernanza"/>
    <s v="Pilar 6"/>
    <x v="0"/>
    <n v="0.1293300037990541"/>
    <n v="0.01950432369063357"/>
  </r>
  <r>
    <s v="Gases del Caribe"/>
    <x v="4"/>
    <s v="Privada"/>
    <s v="No"/>
    <s v="Si"/>
    <s v="No"/>
    <n v="1966"/>
    <s v="Colombia"/>
    <n v="2.635568566"/>
    <x v="44"/>
    <s v="No informa"/>
    <s v="Impacto económico y gobernanza"/>
    <s v="Pilar 6"/>
    <x v="0"/>
    <n v="0.13451433718660863"/>
    <n v="0.027087517461389356"/>
  </r>
  <r>
    <s v="GEB"/>
    <x v="4"/>
    <s v="Mixta"/>
    <s v="No"/>
    <s v="Si"/>
    <s v="Si"/>
    <n v="1896"/>
    <s v="Colombia"/>
    <n v="3.716639484"/>
    <x v="44"/>
    <s v="No informa"/>
    <s v="Impacto económico y gobernanza"/>
    <s v="Pilar 6"/>
    <x v="0"/>
    <n v="0.13451433718660863"/>
    <n v="0.027087517461389356"/>
  </r>
  <r>
    <s v="General Motors"/>
    <x v="1"/>
    <s v="Pública"/>
    <s v="No"/>
    <s v="Si"/>
    <s v="Si"/>
    <n v="1908"/>
    <s v="Estados Unidos"/>
    <n v="1.212362823"/>
    <x v="44"/>
    <s v="No informa"/>
    <s v="Impacto económico y gobernanza"/>
    <s v="Pilar 6"/>
    <x v="0"/>
    <n v="0.15652418389946543"/>
    <n v="0.042841244937278686"/>
  </r>
  <r>
    <s v="Geopark"/>
    <x v="5"/>
    <s v="Privada"/>
    <s v="No"/>
    <s v="Si"/>
    <s v="Si"/>
    <n v="2002"/>
    <s v="Chile"/>
    <n v="2.420367108"/>
    <x v="44"/>
    <s v="No informa"/>
    <s v="Impacto económico y gobernanza"/>
    <s v="Pilar 6"/>
    <x v="0"/>
    <n v="0.1293300037990541"/>
    <n v="0.01950432369063357"/>
  </r>
  <r>
    <s v="Gran Tierra Energy"/>
    <x v="5"/>
    <s v="Privada"/>
    <s v="No"/>
    <s v="Si"/>
    <s v="Si"/>
    <n v="2003"/>
    <s v="Canadá"/>
    <n v="1.321926"/>
    <x v="44"/>
    <s v="No informa"/>
    <s v="Impacto económico y gobernanza"/>
    <s v="Pilar 6"/>
    <x v="0"/>
    <n v="0.1293300037990541"/>
    <n v="0.01950432369063357"/>
  </r>
  <r>
    <s v="Grupo Bios"/>
    <x v="0"/>
    <s v="Privada"/>
    <s v="No"/>
    <s v="No"/>
    <s v="No"/>
    <n v="1985"/>
    <s v="Colombia"/>
    <n v="0.441609957"/>
    <x v="44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9"/>
    <x v="44"/>
    <s v="No informa"/>
    <s v="Impacto económico y gobernanza"/>
    <s v="Pilar 6"/>
    <x v="0"/>
    <n v="0.15652418389946543"/>
    <n v="0.042841244937278686"/>
  </r>
  <r>
    <s v="Haceb"/>
    <x v="1"/>
    <s v="Privada"/>
    <s v="Si"/>
    <s v="No"/>
    <s v="No"/>
    <n v="1940"/>
    <s v="Colombia"/>
    <n v="1.340540112"/>
    <x v="44"/>
    <s v="No informa"/>
    <s v="Impacto económico y gobernanza"/>
    <s v="Pilar 6"/>
    <x v="0"/>
    <n v="0.15652418389946543"/>
    <n v="0.042841244937278686"/>
  </r>
  <r>
    <s v="Hocol"/>
    <x v="5"/>
    <s v="Privada"/>
    <s v="No"/>
    <s v="No"/>
    <s v="No"/>
    <n v="1956"/>
    <s v="Colombia"/>
    <n v="2.660692144"/>
    <x v="44"/>
    <s v="No informa"/>
    <s v="Impacto económico y gobernanza"/>
    <s v="Pilar 6"/>
    <x v="0"/>
    <n v="0.1293300037990541"/>
    <n v="0.01950432369063357"/>
  </r>
  <r>
    <s v="INCUBADORA SANTANDER S.A. (Huevos Kikes)"/>
    <x v="0"/>
    <s v="Privada"/>
    <s v="Si"/>
    <s v="No"/>
    <s v="No"/>
    <n v="1962"/>
    <s v="Colombia"/>
    <n v="0.89448845"/>
    <x v="44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8"/>
    <x v="44"/>
    <s v="No informa"/>
    <s v="Impacto económico y gobernanza"/>
    <s v="Pilar 6"/>
    <x v="0"/>
    <n v="0.13451433718660863"/>
    <n v="0.027087517461389356"/>
  </r>
  <r>
    <s v="Isagen"/>
    <x v="4"/>
    <s v="Mixta"/>
    <s v="No"/>
    <s v="No"/>
    <s v="No"/>
    <n v="1995"/>
    <s v="Colombia"/>
    <n v="6.13559916"/>
    <x v="44"/>
    <s v="No informa"/>
    <s v="Impacto económico y gobernanza"/>
    <s v="Pilar 6"/>
    <x v="0"/>
    <n v="0.13451433718660863"/>
    <n v="0.027087517461389356"/>
  </r>
  <r>
    <s v="ISMOCOL SA"/>
    <x v="2"/>
    <s v="Privada"/>
    <s v="No"/>
    <s v="No"/>
    <s v="Si"/>
    <n v="1989"/>
    <s v="Colombia"/>
    <n v="0.751677383"/>
    <x v="44"/>
    <s v="No informa"/>
    <s v="Impacto económico y gobernanza"/>
    <s v="Pilar 6"/>
    <x v="0"/>
    <n v="0.011946106015278107"/>
    <n v="0.011946106015278107"/>
  </r>
  <r>
    <s v="Italcol"/>
    <x v="1"/>
    <s v="Privada"/>
    <s v="Si"/>
    <s v="No"/>
    <s v="No"/>
    <n v="1970"/>
    <s v="Colombia"/>
    <n v="3.189145272"/>
    <x v="44"/>
    <s v="No informa"/>
    <s v="Impacto económico y gobernanza"/>
    <s v="Pilar 6"/>
    <x v="0"/>
    <n v="0.15652418389946543"/>
    <n v="0.042841244937278686"/>
  </r>
  <r>
    <s v="LATAM"/>
    <x v="4"/>
    <s v="Privada"/>
    <s v="No"/>
    <s v="Si"/>
    <s v="Si"/>
    <n v="1929"/>
    <s v="Chile"/>
    <n v="2.328344538"/>
    <x v="44"/>
    <s v="No informa"/>
    <s v="Impacto económico y gobernanza"/>
    <s v="Pilar 6"/>
    <x v="0"/>
    <n v="0.13451433718660863"/>
    <n v="0.027087517461389356"/>
  </r>
  <r>
    <s v="MARVAL S.A.S."/>
    <x v="2"/>
    <s v="Privada"/>
    <s v="Si"/>
    <s v="No"/>
    <s v="No"/>
    <n v="1976"/>
    <s v="Colombia"/>
    <n v="0.985342945"/>
    <x v="44"/>
    <s v="No informa"/>
    <s v="Impacto económico y gobernanza"/>
    <s v="Pilar 6"/>
    <x v="0"/>
    <n v="0.011946106015278107"/>
    <n v="0.011946106015278107"/>
  </r>
  <r>
    <s v="Mazda"/>
    <x v="3"/>
    <s v="Privada"/>
    <s v="No"/>
    <s v="Si"/>
    <s v="Si"/>
    <n v="1920"/>
    <s v="Japón"/>
    <n v="1.869141753"/>
    <x v="44"/>
    <s v="No informa"/>
    <s v="Impacto económico y gobernanza"/>
    <s v="Pilar 6"/>
    <x v="0"/>
    <n v="7.076335877862594"/>
    <n v="0.01595119880032052"/>
  </r>
  <r>
    <s v="Mercado Libre"/>
    <x v="4"/>
    <s v="Privada"/>
    <s v="No"/>
    <s v="Si"/>
    <s v="Si"/>
    <n v="2009"/>
    <s v="Argentina"/>
    <n v="1.858185367"/>
    <x v="44"/>
    <s v="No informa"/>
    <s v="Impacto económico y gobernanza"/>
    <s v="Pilar 6"/>
    <x v="0"/>
    <n v="0.13451433718660863"/>
    <n v="0.027087517461389356"/>
  </r>
  <r>
    <s v="Nestle"/>
    <x v="1"/>
    <s v="Mixta"/>
    <s v="No"/>
    <s v="Si"/>
    <s v="Si"/>
    <n v="1866"/>
    <s v="Suiza"/>
    <n v="2.04446981"/>
    <x v="44"/>
    <s v="No informa"/>
    <s v="Impacto económico y gobernanza"/>
    <s v="Pilar 6"/>
    <x v="0"/>
    <n v="0.15652418389946543"/>
    <n v="0.042841244937278686"/>
  </r>
  <r>
    <s v="Oleoducto Central (Ocensa)"/>
    <x v="4"/>
    <s v="Mixta"/>
    <s v="No"/>
    <s v="No"/>
    <s v="No"/>
    <n v="1994"/>
    <s v="Colombia"/>
    <n v="5.975161078"/>
    <x v="44"/>
    <s v="No informa"/>
    <s v="Impacto económico y gobernanza"/>
    <s v="Pilar 6"/>
    <x v="0"/>
    <n v="0.13451433718660863"/>
    <n v="0.027087517461389356"/>
  </r>
  <r>
    <s v="Olímpica"/>
    <x v="3"/>
    <s v="Privada"/>
    <s v="Si"/>
    <s v="No"/>
    <s v="No"/>
    <n v="1953"/>
    <s v="Colombia"/>
    <n v="7.129192126"/>
    <x v="44"/>
    <s v="No informa"/>
    <s v="Impacto económico y gobernanza"/>
    <s v="Pilar 6"/>
    <x v="0"/>
    <n v="7.076335877862594"/>
    <n v="0.01595119880032052"/>
  </r>
  <r>
    <s v="Pepsico"/>
    <x v="1"/>
    <s v="Pública"/>
    <s v="No"/>
    <s v="Si"/>
    <s v="Si"/>
    <n v="1965"/>
    <s v="Estados Unidos"/>
    <n v="2.097385142"/>
    <x v="44"/>
    <s v="No informa"/>
    <s v="Impacto económico y gobernanza"/>
    <s v="Pilar 6"/>
    <x v="0"/>
    <n v="0.15652418389946543"/>
    <n v="0.042841244937278686"/>
  </r>
  <r>
    <s v="Petromil"/>
    <x v="3"/>
    <s v="Privada"/>
    <s v="Si"/>
    <s v="No"/>
    <s v="No"/>
    <n v="1989"/>
    <s v="Colombia"/>
    <n v="3.030538337"/>
    <x v="44"/>
    <s v="No informa"/>
    <s v="Impacto económico y gobernanza"/>
    <s v="Pilar 6"/>
    <x v="0"/>
    <n v="7.076335877862594"/>
    <n v="0.01595119880032052"/>
  </r>
  <r>
    <s v="POLLOS EL BUCANERO S.A. (Cargill)"/>
    <x v="1"/>
    <s v="Privada"/>
    <s v="No"/>
    <s v="No"/>
    <s v="Si"/>
    <n v="1986"/>
    <s v="Colombia"/>
    <n v="2.273429636"/>
    <x v="44"/>
    <s v="No informa"/>
    <s v="Impacto económico y gobernanza"/>
    <s v="Pilar 6"/>
    <x v="0"/>
    <n v="0.15652418389946543"/>
    <n v="0.042841244937278686"/>
  </r>
  <r>
    <s v="Postobón"/>
    <x v="1"/>
    <s v="Privada"/>
    <s v="No"/>
    <s v="No"/>
    <s v="No"/>
    <n v="1904"/>
    <s v="Colombia"/>
    <n v="2.846700531"/>
    <x v="44"/>
    <s v="No informa"/>
    <s v="Impacto económico y gobernanza"/>
    <s v="Pilar 6"/>
    <x v="0"/>
    <n v="0.15652418389946543"/>
    <n v="0.042841244937278686"/>
  </r>
  <r>
    <s v="Pricesmart"/>
    <x v="3"/>
    <s v="Privada"/>
    <s v="No"/>
    <s v="Si"/>
    <s v="Si"/>
    <n v="1993"/>
    <s v="Estados Unidos"/>
    <n v="2.360791615"/>
    <x v="44"/>
    <s v="No informa"/>
    <s v="Impacto económico y gobernanza"/>
    <s v="Pilar 6"/>
    <x v="0"/>
    <n v="7.076335877862594"/>
    <n v="0.01595119880032052"/>
  </r>
  <r>
    <s v="Primax"/>
    <x v="3"/>
    <s v="Privada"/>
    <s v="No"/>
    <s v="No"/>
    <s v="Si"/>
    <n v="2005"/>
    <s v="Perú"/>
    <n v="10.521119421"/>
    <x v="44"/>
    <n v="7.076335877862594"/>
    <s v="Impacto económico y gobernanza"/>
    <s v="Pilar 6"/>
    <x v="0"/>
    <n v="7.076335877862594"/>
    <n v="0.01595119880032052"/>
  </r>
  <r>
    <s v="Productos Familia (Essity)"/>
    <x v="1"/>
    <s v="Privada"/>
    <s v="No"/>
    <s v="No"/>
    <s v="Si"/>
    <n v="1958"/>
    <s v="Colombia"/>
    <n v="2.017259547"/>
    <x v="44"/>
    <s v="No informa"/>
    <s v="Impacto económico y gobernanza"/>
    <s v="Pilar 6"/>
    <x v="0"/>
    <n v="0.15652418389946543"/>
    <n v="0.042841244937278686"/>
  </r>
  <r>
    <s v="Promigas"/>
    <x v="4"/>
    <s v="Privada"/>
    <s v="No"/>
    <s v="Si"/>
    <s v="No"/>
    <n v="1974"/>
    <s v="Colombia"/>
    <n v="2.27290385"/>
    <x v="44"/>
    <n v="0.05392365662263046"/>
    <s v="Impacto económico y gobernanza"/>
    <s v="Pilar 6"/>
    <x v="0"/>
    <n v="0.13451433718660863"/>
    <n v="0.027087517461389356"/>
  </r>
  <r>
    <s v="Rappi"/>
    <x v="4"/>
    <s v="Privada"/>
    <s v="No"/>
    <s v="No"/>
    <s v="Si"/>
    <n v="2015"/>
    <s v="Colombia"/>
    <n v="0.703147014"/>
    <x v="44"/>
    <s v="No informa"/>
    <s v="Impacto económico y gobernanza"/>
    <s v="Pilar 6"/>
    <x v="0"/>
    <n v="0.13451433718660863"/>
    <n v="0.027087517461389356"/>
  </r>
  <r>
    <s v="Reficar"/>
    <x v="1"/>
    <s v="Mixta"/>
    <s v="No"/>
    <s v="No"/>
    <s v="No"/>
    <n v="1956"/>
    <s v="Colombia"/>
    <n v="25.860914507"/>
    <x v="44"/>
    <s v="No informa"/>
    <s v="Impacto económico y gobernanza"/>
    <s v="Pilar 6"/>
    <x v="0"/>
    <n v="0.15652418389946543"/>
    <n v="0.042841244937278686"/>
  </r>
  <r>
    <s v="Renault"/>
    <x v="1"/>
    <s v="Mixta"/>
    <s v="No"/>
    <s v="Si"/>
    <s v="Si"/>
    <n v="1898"/>
    <s v="Francia"/>
    <n v="2.426039216"/>
    <x v="44"/>
    <s v="No informa"/>
    <s v="Impacto económico y gobernanza"/>
    <s v="Pilar 6"/>
    <x v="0"/>
    <n v="0.15652418389946543"/>
    <n v="0.042841244937278686"/>
  </r>
  <r>
    <s v="Riopaila Castilla"/>
    <x v="1"/>
    <s v="Privada"/>
    <s v="No"/>
    <s v="Si"/>
    <s v="No"/>
    <n v="1998"/>
    <s v="Colombia"/>
    <n v="1.697301486"/>
    <x v="44"/>
    <s v="No informa"/>
    <s v="Impacto económico y gobernanza"/>
    <s v="Pilar 6"/>
    <x v="0"/>
    <n v="0.15652418389946543"/>
    <n v="0.042841244937278686"/>
  </r>
  <r>
    <s v="Samsung"/>
    <x v="3"/>
    <s v="Privada"/>
    <s v="Si"/>
    <s v="Si"/>
    <s v="Si"/>
    <n v="1969"/>
    <s v="Corea del Sur"/>
    <n v="3.188315636"/>
    <x v="44"/>
    <s v="No informa"/>
    <s v="Impacto económico y gobernanza"/>
    <s v="Pilar 6"/>
    <x v="0"/>
    <n v="7.076335877862594"/>
    <n v="0.01595119880032052"/>
  </r>
  <r>
    <s v="SierraCol Energy"/>
    <x v="5"/>
    <s v="Privada"/>
    <s v="No"/>
    <s v="No"/>
    <s v="Si"/>
    <n v="2020"/>
    <s v="Islas Caimán / EE.UU"/>
    <n v="1.943851598"/>
    <x v="44"/>
    <s v="No informa"/>
    <s v="Impacto económico y gobernanza"/>
    <s v="Pilar 6"/>
    <x v="0"/>
    <n v="0.1293300037990541"/>
    <n v="0.01950432369063357"/>
  </r>
  <r>
    <s v="Sodimac (Homecenter)"/>
    <x v="3"/>
    <s v="Privada"/>
    <s v="No"/>
    <s v="No"/>
    <s v="Si"/>
    <n v="1952"/>
    <s v="Chile"/>
    <n v="5.991097107"/>
    <x v="44"/>
    <n v="0.06653244226932126"/>
    <s v="Impacto económico y gobernanza"/>
    <s v="Pilar 6"/>
    <x v="0"/>
    <n v="7.076335877862594"/>
    <n v="0.01595119880032052"/>
  </r>
  <r>
    <s v="Sucafina"/>
    <x v="3"/>
    <s v="Privada"/>
    <s v="Si"/>
    <s v="No"/>
    <s v="Si"/>
    <n v="1977"/>
    <s v="Suiza"/>
    <n v="2.002301595"/>
    <x v="44"/>
    <s v="No informa"/>
    <s v="Impacto económico y gobernanza"/>
    <s v="Pilar 6"/>
    <x v="0"/>
    <n v="7.076335877862594"/>
    <n v="0.01595119880032052"/>
  </r>
  <r>
    <s v="Sunshine Bouquet"/>
    <x v="0"/>
    <s v="Privada"/>
    <s v="Si"/>
    <s v="No"/>
    <s v="Si"/>
    <n v="1971"/>
    <s v="Estados Unidos"/>
    <n v="2.156747414"/>
    <x v="44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"/>
    <x v="44"/>
    <s v="No informa"/>
    <s v="Impacto económico y gobernanza"/>
    <s v="Pilar 6"/>
    <x v="0"/>
    <n v="7.076335877862594"/>
    <n v="0.01595119880032052"/>
  </r>
  <r>
    <s v="Tecnoquimicas"/>
    <x v="3"/>
    <s v="Privada"/>
    <s v="Si"/>
    <s v="No"/>
    <s v="No"/>
    <n v="1934"/>
    <s v="Colombia"/>
    <n v="3.134365769"/>
    <x v="44"/>
    <s v="No informa"/>
    <s v="Impacto económico y gobernanza"/>
    <s v="Pilar 6"/>
    <x v="0"/>
    <n v="7.076335877862594"/>
    <n v="0.01595119880032052"/>
  </r>
  <r>
    <s v="Telefónica"/>
    <x v="4"/>
    <s v="Mixta"/>
    <s v="No"/>
    <s v="Si"/>
    <s v="Si"/>
    <n v="1924"/>
    <s v="España"/>
    <n v="6.672179102"/>
    <x v="44"/>
    <s v="No informa"/>
    <s v="Impacto económico y gobernanza"/>
    <s v="Pilar 6"/>
    <x v="0"/>
    <n v="0.13451433718660863"/>
    <n v="0.027087517461389356"/>
  </r>
  <r>
    <s v="Teleperformance"/>
    <x v="4"/>
    <s v="Privada"/>
    <s v="No"/>
    <s v="Si"/>
    <s v="Si"/>
    <n v="1910"/>
    <s v="Francia"/>
    <n v="2.655177809"/>
    <x v="44"/>
    <s v="No informa"/>
    <s v="Impacto económico y gobernanza"/>
    <s v="Pilar 6"/>
    <x v="0"/>
    <n v="0.13451433718660863"/>
    <n v="0.027087517461389356"/>
  </r>
  <r>
    <s v="Terpel"/>
    <x v="3"/>
    <s v="Privada"/>
    <s v="No"/>
    <s v="Si"/>
    <s v="Si"/>
    <n v="1968"/>
    <s v="Colombia"/>
    <n v="24.752011682"/>
    <x v="44"/>
    <n v="0.01595119880032052"/>
    <s v="Impacto económico y gobernanza"/>
    <s v="Pilar 6"/>
    <x v="0"/>
    <n v="7.076335877862594"/>
    <n v="0.01595119880032052"/>
  </r>
  <r>
    <s v="Tigo"/>
    <x v="4"/>
    <s v="Mixta"/>
    <s v="No"/>
    <s v="Si"/>
    <s v="Si"/>
    <n v="1979"/>
    <s v="Suecia"/>
    <n v="2.956157691"/>
    <x v="44"/>
    <s v="No informa"/>
    <s v="Impacto económico y gobernanza"/>
    <s v="Pilar 6"/>
    <x v="0"/>
    <n v="0.13451433718660863"/>
    <n v="0.027087517461389356"/>
  </r>
  <r>
    <s v="Toyota"/>
    <x v="3"/>
    <s v="Privada"/>
    <s v="No"/>
    <s v="Si"/>
    <s v="Si"/>
    <n v="1937"/>
    <s v="Japón"/>
    <n v="4.02823039"/>
    <x v="44"/>
    <s v="No informa"/>
    <s v="Impacto económico y gobernanza"/>
    <s v="Pilar 6"/>
    <x v="0"/>
    <n v="7.076335877862594"/>
    <n v="0.01595119880032052"/>
  </r>
  <r>
    <s v="Trafigura (Petroleum)"/>
    <x v="3"/>
    <s v="Privada"/>
    <s v="No"/>
    <s v="No"/>
    <s v="Si"/>
    <n v="1993"/>
    <s v="Suiza"/>
    <n v="4.87042346"/>
    <x v="44"/>
    <s v="No informa"/>
    <s v="Impacto económico y gobernanza"/>
    <s v="Pilar 6"/>
    <x v="0"/>
    <n v="7.076335877862594"/>
    <n v="0.01595119880032052"/>
  </r>
  <r>
    <s v="Uniban"/>
    <x v="3"/>
    <s v="Privada"/>
    <s v="No"/>
    <s v="No"/>
    <s v="No"/>
    <n v="1966"/>
    <s v="Colombia"/>
    <n v="2.046166138"/>
    <x v="44"/>
    <s v="No informa"/>
    <s v="Impacto económico y gobernanza"/>
    <s v="Pilar 6"/>
    <x v="0"/>
    <n v="7.076335877862594"/>
    <n v="0.01595119880032052"/>
  </r>
  <r>
    <s v="Unilever"/>
    <x v="3"/>
    <s v="Privada"/>
    <s v="No"/>
    <s v="Si"/>
    <s v="Si"/>
    <n v="1929"/>
    <s v="Reino Unido y Países Bajos"/>
    <n v="1.928223518"/>
    <x v="44"/>
    <s v="No informa"/>
    <s v="Impacto económico y gobernanza"/>
    <s v="Pilar 6"/>
    <x v="0"/>
    <n v="7.076335877862594"/>
    <n v="0.01595119880032052"/>
  </r>
  <r>
    <s v="Vanti"/>
    <x v="4"/>
    <s v="Privada"/>
    <s v="No"/>
    <s v="No"/>
    <s v="No"/>
    <n v="1987"/>
    <s v="Colombia"/>
    <n v="0"/>
    <x v="44"/>
    <n v="0.027087517461389356"/>
    <s v="Impacto económico y gobernanza"/>
    <s v="Pilar 6"/>
    <x v="0"/>
    <n v="0.13451433718660863"/>
    <n v="0.027087517461389356"/>
  </r>
  <r>
    <s v="Verano energy"/>
    <x v="5"/>
    <s v="Privada"/>
    <s v="No"/>
    <s v="No"/>
    <s v="Si"/>
    <n v="2016"/>
    <s v="Canadá"/>
    <n v="5.483318686"/>
    <x v="44"/>
    <s v="No informa"/>
    <s v="Impacto económico y gobernanza"/>
    <s v="Pilar 6"/>
    <x v="0"/>
    <n v="0.1293300037990541"/>
    <n v="0.01950432369063357"/>
  </r>
  <r>
    <s v="Yamaha"/>
    <x v="1"/>
    <s v="Privada"/>
    <s v="No"/>
    <s v="Si"/>
    <s v="Si"/>
    <n v="1955"/>
    <s v="Japón"/>
    <n v="1.831377694"/>
    <x v="44"/>
    <s v="No informa"/>
    <s v="Impacto económico y gobernanza"/>
    <s v="Pilar 6"/>
    <x v="0"/>
    <n v="0.15652418389946543"/>
    <n v="0.042841244937278686"/>
  </r>
  <r>
    <s v="YARA COLOMBIA S.A."/>
    <x v="1"/>
    <s v="Privada"/>
    <s v="No"/>
    <s v="No"/>
    <s v="Si"/>
    <n v="1993"/>
    <s v="Noruega"/>
    <n v="1.765339992"/>
    <x v="44"/>
    <s v="No informa"/>
    <s v="Impacto económico y gobernanza"/>
    <s v="Pilar 6"/>
    <x v="0"/>
    <n v="0.15652418389946543"/>
    <n v="0.042841244937278686"/>
  </r>
  <r>
    <s v="Aliar"/>
    <x v="0"/>
    <s v="Privada"/>
    <s v="No"/>
    <s v="No"/>
    <s v="No"/>
    <n v="2007"/>
    <s v="Colombia"/>
    <n v="0.978022115"/>
    <x v="45"/>
    <n v="0.259"/>
    <s v="Impacto social "/>
    <s v="Pilar 5"/>
    <x v="0"/>
    <n v="0.259"/>
    <n v="0.217"/>
  </r>
  <r>
    <s v="Alimentos Carnicos (Grupo Nutresa)"/>
    <x v="1"/>
    <s v="Privada"/>
    <s v="No"/>
    <s v="Si"/>
    <s v="Si"/>
    <n v="1920"/>
    <s v="Colombia"/>
    <n v="2.844632077"/>
    <x v="45"/>
    <n v="0.36"/>
    <s v="Impacto social "/>
    <s v="Pilar 5"/>
    <x v="0"/>
    <n v="0.71"/>
    <n v="0.07"/>
  </r>
  <r>
    <s v="Alpina"/>
    <x v="1"/>
    <s v="Privada"/>
    <s v="No"/>
    <s v="No"/>
    <s v="Si"/>
    <n v="1945"/>
    <s v="Colombia"/>
    <n v="2.176461396"/>
    <x v="45"/>
    <n v="0.27"/>
    <s v="Impacto social "/>
    <s v="Pilar 5"/>
    <x v="0"/>
    <n v="0.71"/>
    <n v="0.07"/>
  </r>
  <r>
    <s v="Amarilo"/>
    <x v="2"/>
    <s v="Privada"/>
    <s v="Si"/>
    <s v="No"/>
    <s v="No"/>
    <n v="1993"/>
    <s v="Colombia"/>
    <n v="2.186301194"/>
    <x v="45"/>
    <n v="0.38"/>
    <s v="Impacto social "/>
    <s v="Pilar 5"/>
    <x v="0"/>
    <n v="0.525"/>
    <n v="0.078"/>
  </r>
  <r>
    <s v="ARA"/>
    <x v="3"/>
    <s v="Privada"/>
    <s v="No"/>
    <s v="No"/>
    <s v="Si"/>
    <n v="2012"/>
    <s v="Colombia"/>
    <n v="13.831182682"/>
    <x v="45"/>
    <s v="No informa"/>
    <s v="Impacto social "/>
    <s v="Pilar 5"/>
    <x v="0"/>
    <n v="0.72"/>
    <n v="0.12"/>
  </r>
  <r>
    <s v="ARQUITECTURA Y CONCRETO"/>
    <x v="2"/>
    <s v="Privada"/>
    <s v="Si"/>
    <s v="No"/>
    <s v="No"/>
    <n v="1990"/>
    <s v="Colombia"/>
    <n v="0.771428692"/>
    <x v="45"/>
    <s v="No informa"/>
    <s v="Impacto social "/>
    <s v="Pilar 5"/>
    <x v="0"/>
    <n v="0.525"/>
    <n v="0.078"/>
  </r>
  <r>
    <s v="AUTOPISTA RIO MAGDALENA SAS"/>
    <x v="2"/>
    <s v="Privada"/>
    <s v="No"/>
    <s v="No"/>
    <s v="No"/>
    <n v="2014"/>
    <s v="Colombia"/>
    <n v="1.314259836"/>
    <x v="45"/>
    <n v="0.078"/>
    <s v="Impacto social "/>
    <s v="Pilar 5"/>
    <x v="0"/>
    <n v="0.525"/>
    <n v="0.078"/>
  </r>
  <r>
    <s v="Avianca"/>
    <x v="4"/>
    <s v="Privada"/>
    <s v="No"/>
    <s v="No"/>
    <s v="Si"/>
    <n v="1919"/>
    <s v="Colombia"/>
    <n v="15.106042448"/>
    <x v="45"/>
    <n v="0.4"/>
    <s v="Impacto social "/>
    <s v="Pilar 5"/>
    <x v="0"/>
    <n v="32.78"/>
    <n v="0.22"/>
  </r>
  <r>
    <s v="AVICOLA EL MADROÑO SA"/>
    <x v="0"/>
    <s v="Privada"/>
    <s v="No"/>
    <s v="No"/>
    <s v="No"/>
    <n v="1987"/>
    <s v="Colombia"/>
    <n v="0.711210393"/>
    <x v="45"/>
    <s v="No informa"/>
    <s v="Impacto social "/>
    <s v="Pilar 5"/>
    <x v="0"/>
    <n v="0.259"/>
    <n v="0.217"/>
  </r>
  <r>
    <s v="AVSA"/>
    <x v="0"/>
    <s v="Privada"/>
    <s v="Si"/>
    <s v="No"/>
    <s v="No"/>
    <n v="1969"/>
    <s v="Colombia"/>
    <n v="2.423164353"/>
    <x v="45"/>
    <s v="No informa"/>
    <s v="Impacto social "/>
    <s v="Pilar 5"/>
    <x v="0"/>
    <n v="0.259"/>
    <n v="0.217"/>
  </r>
  <r>
    <s v="Banco de Bogotá"/>
    <x v="4"/>
    <s v="Privada"/>
    <s v="No"/>
    <s v="Si"/>
    <s v="No"/>
    <n v="1870"/>
    <s v="Colombia"/>
    <n v="0"/>
    <x v="45"/>
    <n v="0.6"/>
    <s v="Impacto social "/>
    <s v="Pilar 5"/>
    <x v="0"/>
    <n v="32.78"/>
    <n v="0.22"/>
  </r>
  <r>
    <s v="Bancolombia"/>
    <x v="4"/>
    <s v="Privada"/>
    <s v="No"/>
    <s v="Si"/>
    <s v="Si"/>
    <n v="1875"/>
    <s v="Colombia"/>
    <n v="0"/>
    <x v="45"/>
    <s v="No informa"/>
    <s v="Impacto social "/>
    <s v="Pilar 5"/>
    <x v="0"/>
    <n v="32.78"/>
    <n v="0.22"/>
  </r>
  <r>
    <s v="Bavaria (Kopps)"/>
    <x v="1"/>
    <s v="Privada"/>
    <s v="No"/>
    <s v="No"/>
    <s v="Si"/>
    <n v="1889"/>
    <s v="Colombia"/>
    <n v="8.615774351"/>
    <x v="45"/>
    <n v="0.238"/>
    <s v="Impacto social "/>
    <s v="Pilar 5"/>
    <x v="0"/>
    <n v="0.71"/>
    <n v="0.07"/>
  </r>
  <r>
    <s v="BEL STAR S.A."/>
    <x v="1"/>
    <s v="Privada"/>
    <s v="No"/>
    <s v="No"/>
    <s v="Si"/>
    <n v="2000"/>
    <s v="Colombia"/>
    <n v="1.8730508"/>
    <x v="45"/>
    <n v="0.71"/>
    <s v="Impacto social "/>
    <s v="Pilar 5"/>
    <x v="0"/>
    <n v="0.71"/>
    <n v="0.07"/>
  </r>
  <r>
    <s v="Biomax"/>
    <x v="3"/>
    <s v="Privada"/>
    <s v="No"/>
    <s v="No"/>
    <s v="No"/>
    <n v="2004"/>
    <s v="Colombia"/>
    <n v="4.512550305"/>
    <x v="45"/>
    <s v="No informa"/>
    <s v="Impacto social "/>
    <s v="Pilar 5"/>
    <x v="0"/>
    <n v="0.72"/>
    <n v="0.12"/>
  </r>
  <r>
    <s v="C.I Prodeco"/>
    <x v="5"/>
    <s v="Privada"/>
    <s v="No"/>
    <s v="No"/>
    <s v="Si"/>
    <n v="1990"/>
    <s v="Suiza"/>
    <n v="0.895022779"/>
    <x v="45"/>
    <s v="No informa"/>
    <s v="Impacto social "/>
    <s v="Pilar 5"/>
    <x v="0"/>
    <n v="0.44"/>
    <n v="0.0477"/>
  </r>
  <r>
    <s v="CARTON DE COLOMBIA S.A. (Smurfit Kappa)"/>
    <x v="1"/>
    <s v="Privada"/>
    <s v="No"/>
    <s v="No"/>
    <s v="Si"/>
    <n v="1944"/>
    <s v="Colombia"/>
    <n v="1.778557861"/>
    <x v="45"/>
    <n v="0.207"/>
    <s v="Impacto social "/>
    <s v="Pilar 5"/>
    <x v="0"/>
    <n v="0.71"/>
    <n v="0.07"/>
  </r>
  <r>
    <s v="Celsia"/>
    <x v="4"/>
    <s v="Privada"/>
    <s v="No"/>
    <s v="Si"/>
    <s v="Si"/>
    <n v="2001"/>
    <s v="Colombia"/>
    <n v="6.547567046"/>
    <x v="45"/>
    <n v="32.78"/>
    <s v="Impacto social "/>
    <s v="Pilar 5"/>
    <x v="0"/>
    <n v="32.78"/>
    <n v="0.22"/>
  </r>
  <r>
    <s v="Cementos Argos"/>
    <x v="1"/>
    <s v="Privada"/>
    <s v="No"/>
    <s v="Si"/>
    <s v="Si"/>
    <n v="1934"/>
    <s v="Colombia"/>
    <n v="1.84479215"/>
    <x v="45"/>
    <n v="0.17"/>
    <s v="Impacto social "/>
    <s v="Pilar 5"/>
    <x v="0"/>
    <n v="0.71"/>
    <n v="0.07"/>
  </r>
  <r>
    <s v="Cencosud"/>
    <x v="3"/>
    <s v="Privada"/>
    <s v="Si"/>
    <s v="Si"/>
    <s v="Si"/>
    <n v="1960"/>
    <s v="Chile"/>
    <n v="4.212866602"/>
    <x v="45"/>
    <n v="0.48"/>
    <s v="Impacto social "/>
    <s v="Pilar 5"/>
    <x v="0"/>
    <n v="0.72"/>
    <n v="0.12"/>
  </r>
  <r>
    <s v="Cenit"/>
    <x v="4"/>
    <s v="Mixta"/>
    <s v="No"/>
    <s v="No"/>
    <s v="No"/>
    <n v="2012"/>
    <s v="Colombia"/>
    <n v="9.97773624"/>
    <x v="45"/>
    <n v="0.22"/>
    <s v="Impacto social "/>
    <s v="Pilar 5"/>
    <x v="0"/>
    <n v="32.78"/>
    <n v="0.22"/>
  </r>
  <r>
    <s v="Cerrejón"/>
    <x v="5"/>
    <s v="Privada"/>
    <s v="No"/>
    <s v="No"/>
    <s v="Si"/>
    <n v="1976"/>
    <s v="Reino Unido / Suiza"/>
    <n v="6.047102083"/>
    <x v="45"/>
    <n v="0.13"/>
    <s v="Impacto social "/>
    <s v="Pilar 5"/>
    <x v="0"/>
    <n v="0.44"/>
    <n v="0.0477"/>
  </r>
  <r>
    <s v="Chevron"/>
    <x v="3"/>
    <s v="Privada"/>
    <s v="No"/>
    <s v="No"/>
    <s v="Si"/>
    <n v="1879"/>
    <s v="Estados Unidos"/>
    <n v="5.868986"/>
    <x v="45"/>
    <s v="No informa"/>
    <s v="Impacto social "/>
    <s v="Pilar 5"/>
    <x v="0"/>
    <n v="0.72"/>
    <n v="0.12"/>
  </r>
  <r>
    <s v="CI Eslop"/>
    <x v="3"/>
    <s v="Privada"/>
    <s v="Si"/>
    <s v="No"/>
    <s v="No"/>
    <n v="1997"/>
    <s v="Colombia"/>
    <n v="1.976640973"/>
    <x v="45"/>
    <s v="No informa"/>
    <s v="Impacto social "/>
    <s v="Pilar 5"/>
    <x v="0"/>
    <n v="0.72"/>
    <n v="0.12"/>
  </r>
  <r>
    <s v="Claro"/>
    <x v="4"/>
    <s v="Privada"/>
    <s v="No"/>
    <s v="No"/>
    <s v="Si"/>
    <n v="2003"/>
    <s v="Brasil"/>
    <n v="15.602099799"/>
    <x v="45"/>
    <n v="0.42"/>
    <s v="Impacto social "/>
    <s v="Pilar 5"/>
    <x v="0"/>
    <n v="32.78"/>
    <n v="0.22"/>
  </r>
  <r>
    <s v="Coca Cola- Femsa"/>
    <x v="1"/>
    <s v="Mixta"/>
    <s v="No"/>
    <s v="Si"/>
    <s v="Si"/>
    <n v="1991"/>
    <s v="México"/>
    <n v="5.161404728"/>
    <x v="45"/>
    <n v="0.163"/>
    <s v="Impacto social "/>
    <s v="Pilar 5"/>
    <x v="0"/>
    <n v="0.71"/>
    <n v="0.07"/>
  </r>
  <r>
    <s v="Colgate"/>
    <x v="1"/>
    <s v="Privada"/>
    <s v="No"/>
    <s v="Si"/>
    <s v="Si"/>
    <n v="1806"/>
    <s v="Estados Unidos"/>
    <n v="2.382092359"/>
    <x v="45"/>
    <s v="No informa"/>
    <s v="Impacto social "/>
    <s v="Pilar 5"/>
    <x v="0"/>
    <n v="0.71"/>
    <n v="0.07"/>
  </r>
  <r>
    <s v="Colombina"/>
    <x v="1"/>
    <s v="Privada"/>
    <s v="Si"/>
    <s v="Si"/>
    <s v="Si"/>
    <n v="1932"/>
    <s v="Colombia"/>
    <n v="2.192826677"/>
    <x v="45"/>
    <n v="0.387"/>
    <s v="Impacto social "/>
    <s v="Pilar 5"/>
    <x v="0"/>
    <n v="0.71"/>
    <n v="0.07"/>
  </r>
  <r>
    <s v="Compañía Nacional de Chocolates"/>
    <x v="1"/>
    <s v="Privada"/>
    <s v="No"/>
    <s v="No"/>
    <s v="No"/>
    <n v="1920"/>
    <s v="Colombia"/>
    <n v="1.94339097"/>
    <x v="45"/>
    <n v="0.388"/>
    <s v="Impacto social "/>
    <s v="Pilar 5"/>
    <x v="0"/>
    <n v="0.71"/>
    <n v="0.07"/>
  </r>
  <r>
    <s v="CONCESIONARIA VIAL UNIÓN DEL SUR SAS"/>
    <x v="2"/>
    <s v="Privada"/>
    <s v="No"/>
    <s v="No"/>
    <s v="No"/>
    <n v="2015"/>
    <s v="Colombia"/>
    <n v="0.767621421"/>
    <x v="45"/>
    <n v="0.35"/>
    <s v="Impacto social "/>
    <s v="Pilar 5"/>
    <x v="0"/>
    <n v="0.525"/>
    <n v="0.078"/>
  </r>
  <r>
    <s v="Conconcreto"/>
    <x v="2"/>
    <s v="Privada"/>
    <s v="No"/>
    <s v="Si"/>
    <s v="Si"/>
    <n v="1961"/>
    <s v="Colombia"/>
    <n v="0.498844856"/>
    <x v="45"/>
    <n v="0.215"/>
    <s v="Impacto social "/>
    <s v="Pilar 5"/>
    <x v="0"/>
    <n v="0.525"/>
    <n v="0.078"/>
  </r>
  <r>
    <s v="CONSTRUCCIONES EL CONDOR S.A"/>
    <x v="2"/>
    <s v="Privada"/>
    <s v="No"/>
    <s v="Si"/>
    <s v="Si"/>
    <n v="1979"/>
    <s v="Colombia"/>
    <n v="1.189537155"/>
    <x v="45"/>
    <n v="0.095"/>
    <s v="Impacto social "/>
    <s v="Pilar 5"/>
    <x v="0"/>
    <n v="0.525"/>
    <n v="0.078"/>
  </r>
  <r>
    <s v="CONSTRUCTORA CAPITAL BOGOTA SAS"/>
    <x v="2"/>
    <s v="Privada"/>
    <s v="Si"/>
    <s v="No"/>
    <s v="No"/>
    <n v="2008"/>
    <s v="Colombia"/>
    <n v="1.313282542"/>
    <x v="45"/>
    <s v="No informa"/>
    <s v="Impacto social "/>
    <s v="Pilar 5"/>
    <x v="0"/>
    <n v="0.525"/>
    <n v="0.078"/>
  </r>
  <r>
    <s v="CONSTRUCTORA COLPATRIA  SAS"/>
    <x v="2"/>
    <s v="Privada"/>
    <s v="No"/>
    <s v="No"/>
    <s v="No"/>
    <n v="1977"/>
    <s v="Colombia"/>
    <n v="0.746126685"/>
    <x v="45"/>
    <n v="0.525"/>
    <s v="Impacto social "/>
    <s v="Pilar 5"/>
    <x v="0"/>
    <n v="0.525"/>
    <n v="0.078"/>
  </r>
  <r>
    <s v="Corbeta"/>
    <x v="3"/>
    <s v="Privada"/>
    <s v="Si"/>
    <s v="No"/>
    <s v="No"/>
    <n v="1938"/>
    <s v="Colombia"/>
    <n v="11.88773162"/>
    <x v="45"/>
    <s v="No informa"/>
    <s v="Impacto social "/>
    <s v="Pilar 5"/>
    <x v="0"/>
    <n v="0.72"/>
    <n v="0.12"/>
  </r>
  <r>
    <s v="Cruz Verde"/>
    <x v="3"/>
    <s v="Privada"/>
    <s v="No"/>
    <s v="No"/>
    <s v="Si"/>
    <n v="1984"/>
    <s v="Chile"/>
    <n v="5.511646479"/>
    <x v="45"/>
    <n v="0.72"/>
    <s v="Impacto social "/>
    <s v="Pilar 5"/>
    <x v="0"/>
    <n v="0.72"/>
    <n v="0.12"/>
  </r>
  <r>
    <s v="D1"/>
    <x v="3"/>
    <s v="Privada"/>
    <s v="Si"/>
    <s v="No"/>
    <s v="No"/>
    <n v="2009"/>
    <s v="Colombia"/>
    <n v="19.439396106"/>
    <x v="45"/>
    <n v="0.543"/>
    <s v="Impacto social "/>
    <s v="Pilar 5"/>
    <x v="0"/>
    <n v="0.72"/>
    <n v="0.12"/>
  </r>
  <r>
    <s v="Davivienda"/>
    <x v="4"/>
    <s v="Privada"/>
    <s v="No"/>
    <s v="Si"/>
    <s v="No"/>
    <n v="1972"/>
    <s v="Colombia"/>
    <n v="0"/>
    <x v="45"/>
    <n v="0.61"/>
    <s v="Impacto social "/>
    <s v="Pilar 5"/>
    <x v="0"/>
    <n v="32.78"/>
    <n v="0.22"/>
  </r>
  <r>
    <s v="Distracom"/>
    <x v="3"/>
    <s v="Privada"/>
    <s v="Si"/>
    <s v="No"/>
    <s v="No"/>
    <n v="1997"/>
    <s v="Colombia"/>
    <n v="3.874476933"/>
    <x v="45"/>
    <s v="No informa"/>
    <s v="Impacto social "/>
    <s v="Pilar 5"/>
    <x v="0"/>
    <n v="0.72"/>
    <n v="0.12"/>
  </r>
  <r>
    <s v="Drummond"/>
    <x v="5"/>
    <s v="Privada"/>
    <s v="Si"/>
    <s v="No"/>
    <s v="Si"/>
    <n v="1935"/>
    <s v="Estados Unidos"/>
    <n v="11.495989482"/>
    <x v="45"/>
    <n v="0.0477"/>
    <s v="Impacto social "/>
    <s v="Pilar 5"/>
    <x v="0"/>
    <n v="0.44"/>
    <n v="0.0477"/>
  </r>
  <r>
    <s v="Ecopetrol"/>
    <x v="5"/>
    <s v="Mixta"/>
    <s v="No"/>
    <s v="Si"/>
    <s v="Si"/>
    <n v="1951"/>
    <s v="Colombia"/>
    <n v="113.923310323"/>
    <x v="45"/>
    <n v="0.26"/>
    <s v="Impacto social "/>
    <s v="Pilar 5"/>
    <x v="0"/>
    <n v="0.44"/>
    <n v="0.0477"/>
  </r>
  <r>
    <s v="Emgesa"/>
    <x v="4"/>
    <s v="Mixta"/>
    <s v="No"/>
    <s v="No"/>
    <s v="Si"/>
    <n v="1997"/>
    <s v="Colombia"/>
    <n v="15.780332546"/>
    <x v="45"/>
    <n v="0.351"/>
    <s v="Impacto social "/>
    <s v="Pilar 5"/>
    <x v="0"/>
    <n v="32.78"/>
    <n v="0.22"/>
  </r>
  <r>
    <s v="EPM"/>
    <x v="4"/>
    <s v="Pública"/>
    <s v="No"/>
    <s v="No"/>
    <s v="Si"/>
    <n v="1955"/>
    <s v="Colombia"/>
    <n v="20.57447718"/>
    <x v="45"/>
    <n v="0.29"/>
    <s v="Impacto social "/>
    <s v="Pilar 5"/>
    <x v="0"/>
    <n v="32.78"/>
    <n v="0.22"/>
  </r>
  <r>
    <s v="ES Windows"/>
    <x v="1"/>
    <s v="Privada"/>
    <s v="No"/>
    <s v="No"/>
    <s v="Si"/>
    <n v="1985"/>
    <s v="Estados Unidos"/>
    <n v="2.624920215"/>
    <x v="45"/>
    <n v="0.07"/>
    <s v="Impacto social "/>
    <s v="Pilar 5"/>
    <x v="0"/>
    <n v="0.71"/>
    <n v="0.07"/>
  </r>
  <r>
    <s v="Esenttia"/>
    <x v="1"/>
    <s v="Mixta"/>
    <s v="No"/>
    <s v="No"/>
    <s v="No"/>
    <n v="1990"/>
    <s v="Colombia"/>
    <n v="2.311463709"/>
    <x v="45"/>
    <n v="0.3078"/>
    <s v="Impacto social "/>
    <s v="Pilar 5"/>
    <x v="0"/>
    <n v="0.71"/>
    <n v="0.07"/>
  </r>
  <r>
    <s v="Éxito"/>
    <x v="3"/>
    <s v="Privada"/>
    <s v="No"/>
    <s v="No"/>
    <s v="Si"/>
    <n v="1949"/>
    <s v="Colombia"/>
    <n v="16.077688645"/>
    <x v="45"/>
    <n v="0.512"/>
    <s v="Impacto social "/>
    <s v="Pilar 5"/>
    <x v="0"/>
    <n v="0.72"/>
    <n v="0.12"/>
  </r>
  <r>
    <s v="Falabella"/>
    <x v="3"/>
    <s v="Privada"/>
    <s v="Si"/>
    <s v="Si"/>
    <s v="Si"/>
    <n v="1889"/>
    <s v="Chile"/>
    <n v="2.307560639"/>
    <x v="45"/>
    <n v="0.64"/>
    <s v="Impacto social "/>
    <s v="Pilar 5"/>
    <x v="0"/>
    <n v="0.72"/>
    <n v="0.12"/>
  </r>
  <r>
    <s v="Frontera Energy"/>
    <x v="5"/>
    <s v="Privada"/>
    <s v="No"/>
    <s v="Si"/>
    <s v="Si"/>
    <n v="1985"/>
    <s v="Canadá"/>
    <n v="4.250244656"/>
    <x v="45"/>
    <n v="0.44"/>
    <s v="Impacto social "/>
    <s v="Pilar 5"/>
    <x v="0"/>
    <n v="0.44"/>
    <n v="0.0477"/>
  </r>
  <r>
    <s v="Gases del Caribe"/>
    <x v="4"/>
    <s v="Privada"/>
    <s v="No"/>
    <s v="Si"/>
    <s v="No"/>
    <n v="1966"/>
    <s v="Colombia"/>
    <n v="2.635568566"/>
    <x v="45"/>
    <n v="0.48"/>
    <s v="Impacto social "/>
    <s v="Pilar 5"/>
    <x v="0"/>
    <n v="32.78"/>
    <n v="0.22"/>
  </r>
  <r>
    <s v="GEB"/>
    <x v="4"/>
    <s v="Mixta"/>
    <s v="No"/>
    <s v="Si"/>
    <s v="Si"/>
    <n v="1896"/>
    <s v="Colombia"/>
    <n v="3.716639484"/>
    <x v="45"/>
    <n v="0.293"/>
    <s v="Impacto social "/>
    <s v="Pilar 5"/>
    <x v="0"/>
    <n v="32.78"/>
    <n v="0.22"/>
  </r>
  <r>
    <s v="General Motors"/>
    <x v="1"/>
    <s v="Pública"/>
    <s v="No"/>
    <s v="Si"/>
    <s v="Si"/>
    <n v="1908"/>
    <s v="Estados Unidos"/>
    <n v="1.212362823"/>
    <x v="45"/>
    <s v="No informa"/>
    <s v="Impacto social "/>
    <s v="Pilar 5"/>
    <x v="0"/>
    <n v="0.71"/>
    <n v="0.07"/>
  </r>
  <r>
    <s v="Geopark"/>
    <x v="5"/>
    <s v="Privada"/>
    <s v="No"/>
    <s v="Si"/>
    <s v="Si"/>
    <n v="2002"/>
    <s v="Chile"/>
    <n v="2.420367108"/>
    <x v="45"/>
    <n v="0.4"/>
    <s v="Impacto social "/>
    <s v="Pilar 5"/>
    <x v="0"/>
    <n v="0.44"/>
    <n v="0.0477"/>
  </r>
  <r>
    <s v="Gran Tierra Energy"/>
    <x v="5"/>
    <s v="Privada"/>
    <s v="No"/>
    <s v="Si"/>
    <s v="Si"/>
    <n v="2003"/>
    <s v="Canadá"/>
    <n v="1.321926"/>
    <x v="45"/>
    <n v="0.38"/>
    <s v="Impacto social "/>
    <s v="Pilar 5"/>
    <x v="0"/>
    <n v="0.44"/>
    <n v="0.0477"/>
  </r>
  <r>
    <s v="Grupo Bios"/>
    <x v="0"/>
    <s v="Privada"/>
    <s v="No"/>
    <s v="No"/>
    <s v="No"/>
    <n v="1985"/>
    <s v="Colombia"/>
    <n v="0.441609957"/>
    <x v="45"/>
    <n v="0.217"/>
    <s v="Impacto social "/>
    <s v="Pilar 5"/>
    <x v="0"/>
    <n v="0.259"/>
    <n v="0.217"/>
  </r>
  <r>
    <s v="Grupo Diana"/>
    <x v="1"/>
    <s v="Privada"/>
    <s v="Si"/>
    <s v="No"/>
    <s v="No"/>
    <n v="1964"/>
    <s v="Colombia"/>
    <n v="2.485955399"/>
    <x v="45"/>
    <s v="No informa"/>
    <s v="Impacto social "/>
    <s v="Pilar 5"/>
    <x v="0"/>
    <n v="0.71"/>
    <n v="0.07"/>
  </r>
  <r>
    <s v="Haceb"/>
    <x v="1"/>
    <s v="Privada"/>
    <s v="Si"/>
    <s v="No"/>
    <s v="No"/>
    <n v="1940"/>
    <s v="Colombia"/>
    <n v="1.340540112"/>
    <x v="45"/>
    <n v="0.26"/>
    <s v="Impacto social "/>
    <s v="Pilar 5"/>
    <x v="0"/>
    <n v="0.71"/>
    <n v="0.07"/>
  </r>
  <r>
    <s v="Hocol"/>
    <x v="5"/>
    <s v="Privada"/>
    <s v="No"/>
    <s v="No"/>
    <s v="No"/>
    <n v="1956"/>
    <s v="Colombia"/>
    <n v="2.660692144"/>
    <x v="45"/>
    <n v="0.17"/>
    <s v="Impacto social "/>
    <s v="Pilar 5"/>
    <x v="0"/>
    <n v="0.44"/>
    <n v="0.0477"/>
  </r>
  <r>
    <s v="INCUBADORA SANTANDER S.A. (Huevos Kikes)"/>
    <x v="0"/>
    <s v="Privada"/>
    <s v="Si"/>
    <s v="No"/>
    <s v="No"/>
    <n v="1962"/>
    <s v="Colombia"/>
    <n v="0.89448845"/>
    <x v="45"/>
    <s v="No informa"/>
    <s v="Impacto social "/>
    <s v="Pilar 5"/>
    <x v="0"/>
    <n v="0.259"/>
    <n v="0.217"/>
  </r>
  <r>
    <s v="ISA"/>
    <x v="4"/>
    <s v="Mixta"/>
    <s v="No"/>
    <s v="Si"/>
    <s v="Si"/>
    <n v="1967"/>
    <s v="Colombia"/>
    <n v="4.130985568"/>
    <x v="45"/>
    <n v="0.28"/>
    <s v="Impacto social "/>
    <s v="Pilar 5"/>
    <x v="0"/>
    <n v="32.78"/>
    <n v="0.22"/>
  </r>
  <r>
    <s v="Isagen"/>
    <x v="4"/>
    <s v="Mixta"/>
    <s v="No"/>
    <s v="No"/>
    <s v="No"/>
    <n v="1995"/>
    <s v="Colombia"/>
    <n v="6.13559916"/>
    <x v="45"/>
    <n v="0.31"/>
    <s v="Impacto social "/>
    <s v="Pilar 5"/>
    <x v="0"/>
    <n v="32.78"/>
    <n v="0.22"/>
  </r>
  <r>
    <s v="ISMOCOL SA"/>
    <x v="2"/>
    <s v="Privada"/>
    <s v="No"/>
    <s v="No"/>
    <s v="Si"/>
    <n v="1989"/>
    <s v="Colombia"/>
    <n v="0.751677383"/>
    <x v="45"/>
    <s v="No informa"/>
    <s v="Impacto social "/>
    <s v="Pilar 5"/>
    <x v="0"/>
    <n v="0.525"/>
    <n v="0.078"/>
  </r>
  <r>
    <s v="Italcol"/>
    <x v="1"/>
    <s v="Privada"/>
    <s v="Si"/>
    <s v="No"/>
    <s v="No"/>
    <n v="1970"/>
    <s v="Colombia"/>
    <n v="3.189145272"/>
    <x v="45"/>
    <s v="No informa"/>
    <s v="Impacto social "/>
    <s v="Pilar 5"/>
    <x v="0"/>
    <n v="0.71"/>
    <n v="0.07"/>
  </r>
  <r>
    <s v="LATAM"/>
    <x v="4"/>
    <s v="Privada"/>
    <s v="No"/>
    <s v="Si"/>
    <s v="Si"/>
    <n v="1929"/>
    <s v="Chile"/>
    <n v="2.328344538"/>
    <x v="45"/>
    <n v="0.45"/>
    <s v="Impacto social "/>
    <s v="Pilar 5"/>
    <x v="0"/>
    <n v="32.78"/>
    <n v="0.22"/>
  </r>
  <r>
    <s v="MARVAL S.A.S."/>
    <x v="2"/>
    <s v="Privada"/>
    <s v="Si"/>
    <s v="No"/>
    <s v="No"/>
    <n v="1976"/>
    <s v="Colombia"/>
    <n v="0.985342945"/>
    <x v="45"/>
    <n v="0.43"/>
    <s v="Impacto social "/>
    <s v="Pilar 5"/>
    <x v="0"/>
    <n v="0.525"/>
    <n v="0.078"/>
  </r>
  <r>
    <s v="Mazda"/>
    <x v="3"/>
    <s v="Privada"/>
    <s v="No"/>
    <s v="Si"/>
    <s v="Si"/>
    <n v="1920"/>
    <s v="Japón"/>
    <n v="1.869141753"/>
    <x v="45"/>
    <s v="No informa"/>
    <s v="Impacto social "/>
    <s v="Pilar 5"/>
    <x v="0"/>
    <n v="0.72"/>
    <n v="0.12"/>
  </r>
  <r>
    <s v="Mercado Libre"/>
    <x v="4"/>
    <s v="Privada"/>
    <s v="No"/>
    <s v="Si"/>
    <s v="Si"/>
    <n v="2009"/>
    <s v="Argentina"/>
    <n v="1.858185367"/>
    <x v="45"/>
    <s v="No informa"/>
    <s v="Impacto social "/>
    <s v="Pilar 5"/>
    <x v="0"/>
    <n v="32.78"/>
    <n v="0.22"/>
  </r>
  <r>
    <s v="Nestle"/>
    <x v="1"/>
    <s v="Mixta"/>
    <s v="No"/>
    <s v="Si"/>
    <s v="Si"/>
    <n v="1866"/>
    <s v="Suiza"/>
    <n v="2.04446981"/>
    <x v="45"/>
    <s v="No informa"/>
    <s v="Impacto social "/>
    <s v="Pilar 5"/>
    <x v="0"/>
    <n v="0.71"/>
    <n v="0.07"/>
  </r>
  <r>
    <s v="Oleoducto Central (Ocensa)"/>
    <x v="4"/>
    <s v="Mixta"/>
    <s v="No"/>
    <s v="No"/>
    <s v="No"/>
    <n v="1994"/>
    <s v="Colombia"/>
    <n v="5.975161078"/>
    <x v="45"/>
    <s v="No informa"/>
    <s v="Impacto social "/>
    <s v="Pilar 5"/>
    <x v="0"/>
    <n v="32.78"/>
    <n v="0.22"/>
  </r>
  <r>
    <s v="Olímpica"/>
    <x v="3"/>
    <s v="Privada"/>
    <s v="Si"/>
    <s v="No"/>
    <s v="No"/>
    <n v="1953"/>
    <s v="Colombia"/>
    <n v="7.129192126"/>
    <x v="45"/>
    <s v="No informa "/>
    <s v="Impacto social "/>
    <s v="Pilar 5"/>
    <x v="0"/>
    <n v="0.72"/>
    <n v="0.12"/>
  </r>
  <r>
    <s v="Pepsico"/>
    <x v="1"/>
    <s v="Pública"/>
    <s v="No"/>
    <s v="Si"/>
    <s v="Si"/>
    <n v="1965"/>
    <s v="Estados Unidos"/>
    <n v="2.097385142"/>
    <x v="45"/>
    <s v="No informa"/>
    <s v="Impacto social "/>
    <s v="Pilar 5"/>
    <x v="0"/>
    <n v="0.71"/>
    <n v="0.07"/>
  </r>
  <r>
    <s v="Petromil"/>
    <x v="3"/>
    <s v="Privada"/>
    <s v="Si"/>
    <s v="No"/>
    <s v="No"/>
    <n v="1989"/>
    <s v="Colombia"/>
    <n v="3.030538337"/>
    <x v="45"/>
    <s v="No informa"/>
    <s v="Impacto social "/>
    <s v="Pilar 5"/>
    <x v="0"/>
    <n v="0.72"/>
    <n v="0.12"/>
  </r>
  <r>
    <s v="POLLOS EL BUCANERO S.A. (Cargill)"/>
    <x v="1"/>
    <s v="Privada"/>
    <s v="No"/>
    <s v="No"/>
    <s v="Si"/>
    <n v="1986"/>
    <s v="Colombia"/>
    <n v="2.273429636"/>
    <x v="45"/>
    <s v="No informa"/>
    <s v="Impacto social "/>
    <s v="Pilar 5"/>
    <x v="0"/>
    <n v="0.71"/>
    <n v="0.07"/>
  </r>
  <r>
    <s v="Postobón"/>
    <x v="1"/>
    <s v="Privada"/>
    <s v="No"/>
    <s v="No"/>
    <s v="No"/>
    <n v="1904"/>
    <s v="Colombia"/>
    <n v="2.846700531"/>
    <x v="45"/>
    <n v="0.25"/>
    <s v="Impacto social "/>
    <s v="Pilar 5"/>
    <x v="0"/>
    <n v="0.71"/>
    <n v="0.07"/>
  </r>
  <r>
    <s v="Pricesmart"/>
    <x v="3"/>
    <s v="Privada"/>
    <s v="No"/>
    <s v="Si"/>
    <s v="Si"/>
    <n v="1993"/>
    <s v="Estados Unidos"/>
    <n v="2.360791615"/>
    <x v="45"/>
    <s v="No informa"/>
    <s v="Impacto social "/>
    <s v="Pilar 5"/>
    <x v="0"/>
    <n v="0.72"/>
    <n v="0.12"/>
  </r>
  <r>
    <s v="Primax"/>
    <x v="3"/>
    <s v="Privada"/>
    <s v="No"/>
    <s v="No"/>
    <s v="Si"/>
    <n v="2005"/>
    <s v="Perú"/>
    <n v="10.521119421"/>
    <x v="45"/>
    <n v="0.34"/>
    <s v="Impacto social "/>
    <s v="Pilar 5"/>
    <x v="0"/>
    <n v="0.72"/>
    <n v="0.12"/>
  </r>
  <r>
    <s v="Productos Familia (Essity)"/>
    <x v="1"/>
    <s v="Privada"/>
    <s v="No"/>
    <s v="No"/>
    <s v="Si"/>
    <n v="1958"/>
    <s v="Colombia"/>
    <n v="2.017259547"/>
    <x v="45"/>
    <n v="0.32"/>
    <s v="Impacto social "/>
    <s v="Pilar 5"/>
    <x v="0"/>
    <n v="0.71"/>
    <n v="0.07"/>
  </r>
  <r>
    <s v="Promigas"/>
    <x v="4"/>
    <s v="Privada"/>
    <s v="No"/>
    <s v="Si"/>
    <s v="No"/>
    <n v="1974"/>
    <s v="Colombia"/>
    <n v="2.27290385"/>
    <x v="45"/>
    <n v="0.37"/>
    <s v="Impacto social "/>
    <s v="Pilar 5"/>
    <x v="0"/>
    <n v="32.78"/>
    <n v="0.22"/>
  </r>
  <r>
    <s v="Rappi"/>
    <x v="4"/>
    <s v="Privada"/>
    <s v="No"/>
    <s v="No"/>
    <s v="Si"/>
    <n v="2015"/>
    <s v="Colombia"/>
    <n v="0.703147014"/>
    <x v="45"/>
    <s v="No informa"/>
    <s v="Impacto social "/>
    <s v="Pilar 5"/>
    <x v="0"/>
    <n v="32.78"/>
    <n v="0.22"/>
  </r>
  <r>
    <s v="Reficar"/>
    <x v="1"/>
    <s v="Mixta"/>
    <s v="No"/>
    <s v="No"/>
    <s v="No"/>
    <n v="1956"/>
    <s v="Colombia"/>
    <n v="25.860914507"/>
    <x v="45"/>
    <n v="0.56"/>
    <s v="Impacto social "/>
    <s v="Pilar 5"/>
    <x v="0"/>
    <n v="0.71"/>
    <n v="0.07"/>
  </r>
  <r>
    <s v="Renault"/>
    <x v="1"/>
    <s v="Mixta"/>
    <s v="No"/>
    <s v="Si"/>
    <s v="Si"/>
    <n v="1898"/>
    <s v="Francia"/>
    <n v="2.426039216"/>
    <x v="45"/>
    <s v="No informa"/>
    <s v="Impacto social "/>
    <s v="Pilar 5"/>
    <x v="0"/>
    <n v="0.71"/>
    <n v="0.07"/>
  </r>
  <r>
    <s v="Riopaila Castilla"/>
    <x v="1"/>
    <s v="Privada"/>
    <s v="No"/>
    <s v="Si"/>
    <s v="No"/>
    <n v="1998"/>
    <s v="Colombia"/>
    <n v="1.697301486"/>
    <x v="45"/>
    <n v="0.07"/>
    <s v="Impacto social "/>
    <s v="Pilar 5"/>
    <x v="0"/>
    <n v="0.71"/>
    <n v="0.07"/>
  </r>
  <r>
    <s v="Samsung"/>
    <x v="3"/>
    <s v="Privada"/>
    <s v="Si"/>
    <s v="Si"/>
    <s v="Si"/>
    <n v="1969"/>
    <s v="Corea del Sur"/>
    <n v="3.188315636"/>
    <x v="45"/>
    <s v="No informa"/>
    <s v="Impacto social "/>
    <s v="Pilar 5"/>
    <x v="0"/>
    <n v="0.72"/>
    <n v="0.12"/>
  </r>
  <r>
    <s v="SierraCol Energy"/>
    <x v="5"/>
    <s v="Privada"/>
    <s v="No"/>
    <s v="No"/>
    <s v="Si"/>
    <n v="2020"/>
    <s v="Islas Caimán / EE.UU"/>
    <n v="1.943851598"/>
    <x v="45"/>
    <n v="0.39"/>
    <s v="Impacto social "/>
    <s v="Pilar 5"/>
    <x v="0"/>
    <n v="0.44"/>
    <n v="0.0477"/>
  </r>
  <r>
    <s v="Sodimac (Homecenter)"/>
    <x v="3"/>
    <s v="Privada"/>
    <s v="No"/>
    <s v="No"/>
    <s v="Si"/>
    <n v="1952"/>
    <s v="Chile"/>
    <n v="5.991097107"/>
    <x v="45"/>
    <n v="0.37"/>
    <s v="Impacto social "/>
    <s v="Pilar 5"/>
    <x v="0"/>
    <n v="0.72"/>
    <n v="0.12"/>
  </r>
  <r>
    <s v="Sucafina"/>
    <x v="3"/>
    <s v="Privada"/>
    <s v="Si"/>
    <s v="No"/>
    <s v="Si"/>
    <n v="1977"/>
    <s v="Suiza"/>
    <n v="2.002301595"/>
    <x v="45"/>
    <s v="No informa"/>
    <s v="Impacto social "/>
    <s v="Pilar 5"/>
    <x v="0"/>
    <n v="0.72"/>
    <n v="0.12"/>
  </r>
  <r>
    <s v="Sunshine Bouquet"/>
    <x v="0"/>
    <s v="Privada"/>
    <s v="Si"/>
    <s v="No"/>
    <s v="Si"/>
    <n v="1971"/>
    <s v="Estados Unidos"/>
    <n v="2.156747414"/>
    <x v="45"/>
    <s v="No informa"/>
    <s v="Impacto social "/>
    <s v="Pilar 5"/>
    <x v="0"/>
    <n v="0.259"/>
    <n v="0.217"/>
  </r>
  <r>
    <s v="Suramerica Comercial (Dollar City)"/>
    <x v="3"/>
    <s v="Privada"/>
    <s v="No"/>
    <s v="No"/>
    <s v="Si"/>
    <n v="2009"/>
    <s v="El Salvador"/>
    <n v="2.869448009"/>
    <x v="45"/>
    <s v="No informa"/>
    <s v="Impacto social "/>
    <s v="Pilar 5"/>
    <x v="0"/>
    <n v="0.72"/>
    <n v="0.12"/>
  </r>
  <r>
    <s v="Tecnoquimicas"/>
    <x v="3"/>
    <s v="Privada"/>
    <s v="Si"/>
    <s v="No"/>
    <s v="No"/>
    <n v="1934"/>
    <s v="Colombia"/>
    <n v="3.134365769"/>
    <x v="45"/>
    <s v="No informa"/>
    <s v="Impacto social "/>
    <s v="Pilar 5"/>
    <x v="0"/>
    <n v="0.72"/>
    <n v="0.12"/>
  </r>
  <r>
    <s v="Telefónica"/>
    <x v="4"/>
    <s v="Mixta"/>
    <s v="No"/>
    <s v="Si"/>
    <s v="Si"/>
    <n v="1924"/>
    <s v="España"/>
    <n v="6.672179102"/>
    <x v="45"/>
    <n v="0.476"/>
    <s v="Impacto social "/>
    <s v="Pilar 5"/>
    <x v="0"/>
    <n v="32.78"/>
    <n v="0.22"/>
  </r>
  <r>
    <s v="Teleperformance"/>
    <x v="4"/>
    <s v="Privada"/>
    <s v="No"/>
    <s v="Si"/>
    <s v="Si"/>
    <n v="1910"/>
    <s v="Francia"/>
    <n v="2.655177809"/>
    <x v="45"/>
    <n v="0.475"/>
    <s v="Impacto social "/>
    <s v="Pilar 5"/>
    <x v="0"/>
    <n v="32.78"/>
    <n v="0.22"/>
  </r>
  <r>
    <s v="Terpel"/>
    <x v="3"/>
    <s v="Privada"/>
    <s v="No"/>
    <s v="Si"/>
    <s v="Si"/>
    <n v="1968"/>
    <s v="Colombia"/>
    <n v="24.752011682"/>
    <x v="45"/>
    <n v="0.486"/>
    <s v="Impacto social "/>
    <s v="Pilar 5"/>
    <x v="0"/>
    <n v="0.72"/>
    <n v="0.12"/>
  </r>
  <r>
    <s v="Tigo"/>
    <x v="4"/>
    <s v="Mixta"/>
    <s v="No"/>
    <s v="Si"/>
    <s v="Si"/>
    <n v="1979"/>
    <s v="Suecia"/>
    <n v="2.956157691"/>
    <x v="45"/>
    <n v="0.41"/>
    <s v="Impacto social "/>
    <s v="Pilar 5"/>
    <x v="0"/>
    <n v="32.78"/>
    <n v="0.22"/>
  </r>
  <r>
    <s v="Toyota"/>
    <x v="3"/>
    <s v="Privada"/>
    <s v="No"/>
    <s v="Si"/>
    <s v="Si"/>
    <n v="1937"/>
    <s v="Japón"/>
    <n v="4.02823039"/>
    <x v="45"/>
    <n v="0.44"/>
    <s v="Impacto social "/>
    <s v="Pilar 5"/>
    <x v="0"/>
    <n v="0.72"/>
    <n v="0.12"/>
  </r>
  <r>
    <s v="Trafigura (Petroleum)"/>
    <x v="3"/>
    <s v="Privada"/>
    <s v="No"/>
    <s v="No"/>
    <s v="Si"/>
    <n v="1993"/>
    <s v="Suiza"/>
    <n v="4.87042346"/>
    <x v="45"/>
    <s v="No informa"/>
    <s v="Impacto social "/>
    <s v="Pilar 5"/>
    <x v="0"/>
    <n v="0.72"/>
    <n v="0.12"/>
  </r>
  <r>
    <s v="Uniban"/>
    <x v="3"/>
    <s v="Privada"/>
    <s v="No"/>
    <s v="No"/>
    <s v="No"/>
    <n v="1966"/>
    <s v="Colombia"/>
    <n v="2.046166138"/>
    <x v="45"/>
    <n v="0.12"/>
    <s v="Impacto social "/>
    <s v="Pilar 5"/>
    <x v="0"/>
    <n v="0.72"/>
    <n v="0.12"/>
  </r>
  <r>
    <s v="Unilever"/>
    <x v="3"/>
    <s v="Privada"/>
    <s v="No"/>
    <s v="Si"/>
    <s v="Si"/>
    <n v="1929"/>
    <s v="Reino Unido y Países Bajos"/>
    <n v="1.928223518"/>
    <x v="45"/>
    <s v="No informa"/>
    <s v="Impacto social "/>
    <s v="Pilar 5"/>
    <x v="0"/>
    <n v="0.72"/>
    <n v="0.12"/>
  </r>
  <r>
    <s v="Vanti"/>
    <x v="4"/>
    <s v="Privada"/>
    <s v="No"/>
    <s v="No"/>
    <s v="No"/>
    <n v="1987"/>
    <s v="Colombia"/>
    <n v="0"/>
    <x v="45"/>
    <n v="0.42"/>
    <s v="Impacto social "/>
    <s v="Pilar 5"/>
    <x v="0"/>
    <n v="32.78"/>
    <n v="0.22"/>
  </r>
  <r>
    <s v="Verano energy"/>
    <x v="5"/>
    <s v="Privada"/>
    <s v="No"/>
    <s v="No"/>
    <s v="Si"/>
    <n v="2016"/>
    <s v="Canadá"/>
    <n v="5.483318686"/>
    <x v="45"/>
    <s v="No informa"/>
    <s v="Impacto social "/>
    <s v="Pilar 5"/>
    <x v="0"/>
    <n v="0.44"/>
    <n v="0.0477"/>
  </r>
  <r>
    <s v="Yamaha"/>
    <x v="1"/>
    <s v="Privada"/>
    <s v="No"/>
    <s v="Si"/>
    <s v="Si"/>
    <n v="1955"/>
    <s v="Japón"/>
    <n v="1.831377694"/>
    <x v="45"/>
    <s v="No informa"/>
    <s v="Impacto social "/>
    <s v="Pilar 5"/>
    <x v="0"/>
    <n v="0.71"/>
    <n v="0.07"/>
  </r>
  <r>
    <s v="YARA COLOMBIA S.A."/>
    <x v="1"/>
    <s v="Privada"/>
    <s v="No"/>
    <s v="No"/>
    <s v="Si"/>
    <n v="1993"/>
    <s v="Noruega"/>
    <n v="1.765339992"/>
    <x v="45"/>
    <s v="No"/>
    <s v="Impacto social "/>
    <s v="Pilar 5"/>
    <x v="0"/>
    <n v="0.71"/>
    <n v="0.07"/>
  </r>
  <r>
    <s v="Aliar"/>
    <x v="0"/>
    <s v="Privada"/>
    <s v="No"/>
    <s v="No"/>
    <s v="No"/>
    <n v="2007"/>
    <s v="Colombia"/>
    <n v="0.978022115"/>
    <x v="46"/>
    <s v="No informa"/>
    <s v="Impacto social "/>
    <s v="Pilar 4"/>
    <x v="0"/>
    <n v="0"/>
    <n v="0"/>
  </r>
  <r>
    <s v="Alimentos Carnicos (Grupo Nutresa)"/>
    <x v="1"/>
    <s v="Privada"/>
    <s v="No"/>
    <s v="Si"/>
    <s v="Si"/>
    <n v="1920"/>
    <s v="Colombia"/>
    <n v="2.844632077"/>
    <x v="46"/>
    <s v="No informa"/>
    <s v="Impacto social "/>
    <s v="Pilar 4"/>
    <x v="0"/>
    <n v="55"/>
    <n v="18"/>
  </r>
  <r>
    <s v="Alpina"/>
    <x v="1"/>
    <s v="Privada"/>
    <s v="No"/>
    <s v="No"/>
    <s v="Si"/>
    <n v="1945"/>
    <s v="Colombia"/>
    <n v="2.176461396"/>
    <x v="46"/>
    <s v="No informa"/>
    <s v="Impacto social "/>
    <s v="Pilar 4"/>
    <x v="0"/>
    <n v="55"/>
    <n v="18"/>
  </r>
  <r>
    <s v="Amarilo"/>
    <x v="2"/>
    <s v="Privada"/>
    <s v="Si"/>
    <s v="No"/>
    <s v="No"/>
    <n v="1993"/>
    <s v="Colombia"/>
    <n v="2.186301194"/>
    <x v="46"/>
    <n v="29"/>
    <s v="Impacto social "/>
    <s v="Pilar 4"/>
    <x v="0"/>
    <n v="62"/>
    <n v="29"/>
  </r>
  <r>
    <s v="ARA"/>
    <x v="3"/>
    <s v="Privada"/>
    <s v="No"/>
    <s v="No"/>
    <s v="Si"/>
    <n v="2012"/>
    <s v="Colombia"/>
    <n v="13.831182682"/>
    <x v="46"/>
    <s v="No informa"/>
    <s v="Impacto social "/>
    <s v="Pilar 4"/>
    <x v="0"/>
    <n v="196"/>
    <n v="12.3"/>
  </r>
  <r>
    <s v="ARQUITECTURA Y CONCRETO"/>
    <x v="2"/>
    <s v="Privada"/>
    <s v="Si"/>
    <s v="No"/>
    <s v="No"/>
    <n v="1990"/>
    <s v="Colombia"/>
    <n v="0.771428692"/>
    <x v="46"/>
    <s v="No informa"/>
    <s v="Impacto social "/>
    <s v="Pilar 4"/>
    <x v="0"/>
    <n v="62"/>
    <n v="29"/>
  </r>
  <r>
    <s v="AUTOPISTA RIO MAGDALENA SAS"/>
    <x v="2"/>
    <s v="Privada"/>
    <s v="No"/>
    <s v="No"/>
    <s v="No"/>
    <n v="2014"/>
    <s v="Colombia"/>
    <n v="1.314259836"/>
    <x v="46"/>
    <n v="62"/>
    <s v="Impacto social "/>
    <s v="Pilar 4"/>
    <x v="0"/>
    <n v="62"/>
    <n v="29"/>
  </r>
  <r>
    <s v="Avianca"/>
    <x v="4"/>
    <s v="Privada"/>
    <s v="No"/>
    <s v="No"/>
    <s v="Si"/>
    <n v="1919"/>
    <s v="Colombia"/>
    <n v="15.106042448"/>
    <x v="46"/>
    <s v="No informa"/>
    <s v="Impacto social "/>
    <s v="Pilar 4"/>
    <x v="0"/>
    <n v="413"/>
    <n v="32.3"/>
  </r>
  <r>
    <s v="AVICOLA EL MADROÑO SA"/>
    <x v="0"/>
    <s v="Privada"/>
    <s v="No"/>
    <s v="No"/>
    <s v="No"/>
    <n v="1987"/>
    <s v="Colombia"/>
    <n v="0.711210393"/>
    <x v="46"/>
    <s v="No informa"/>
    <s v="Impacto social "/>
    <s v="Pilar 4"/>
    <x v="0"/>
    <n v="0"/>
    <n v="0"/>
  </r>
  <r>
    <s v="AVSA"/>
    <x v="0"/>
    <s v="Privada"/>
    <s v="Si"/>
    <s v="No"/>
    <s v="No"/>
    <n v="1969"/>
    <s v="Colombia"/>
    <n v="2.423164353"/>
    <x v="46"/>
    <s v="No informa"/>
    <s v="Impacto social "/>
    <s v="Pilar 4"/>
    <x v="0"/>
    <n v="0"/>
    <n v="0"/>
  </r>
  <r>
    <s v="Banco de Bogotá"/>
    <x v="4"/>
    <s v="Privada"/>
    <s v="No"/>
    <s v="Si"/>
    <s v="No"/>
    <n v="1870"/>
    <s v="Colombia"/>
    <n v="0"/>
    <x v="46"/>
    <n v="413"/>
    <s v="Impacto social "/>
    <s v="Pilar 4"/>
    <x v="0"/>
    <n v="413"/>
    <n v="32.3"/>
  </r>
  <r>
    <s v="Bancolombia"/>
    <x v="4"/>
    <s v="Privada"/>
    <s v="No"/>
    <s v="Si"/>
    <s v="Si"/>
    <n v="1875"/>
    <s v="Colombia"/>
    <n v="0"/>
    <x v="46"/>
    <n v="37"/>
    <s v="Impacto social "/>
    <s v="Pilar 4"/>
    <x v="0"/>
    <n v="413"/>
    <n v="32.3"/>
  </r>
  <r>
    <s v="Bavaria (Kopps)"/>
    <x v="1"/>
    <s v="Privada"/>
    <s v="No"/>
    <s v="No"/>
    <s v="Si"/>
    <n v="1889"/>
    <s v="Colombia"/>
    <n v="8.615774351"/>
    <x v="46"/>
    <s v="No informa"/>
    <s v="Impacto social "/>
    <s v="Pilar 4"/>
    <x v="0"/>
    <n v="55"/>
    <n v="18"/>
  </r>
  <r>
    <s v="BEL STAR S.A."/>
    <x v="1"/>
    <s v="Privada"/>
    <s v="No"/>
    <s v="No"/>
    <s v="Si"/>
    <n v="2000"/>
    <s v="Colombia"/>
    <n v="1.8730508"/>
    <x v="46"/>
    <s v="No informa"/>
    <s v="Impacto social "/>
    <s v="Pilar 4"/>
    <x v="0"/>
    <n v="55"/>
    <n v="18"/>
  </r>
  <r>
    <s v="Biomax"/>
    <x v="3"/>
    <s v="Privada"/>
    <s v="No"/>
    <s v="No"/>
    <s v="No"/>
    <n v="2004"/>
    <s v="Colombia"/>
    <n v="4.512550305"/>
    <x v="46"/>
    <s v="No informa"/>
    <s v="Impacto social "/>
    <s v="Pilar 4"/>
    <x v="0"/>
    <n v="196"/>
    <n v="12.3"/>
  </r>
  <r>
    <s v="C.I Prodeco"/>
    <x v="5"/>
    <s v="Privada"/>
    <s v="No"/>
    <s v="No"/>
    <s v="Si"/>
    <n v="1990"/>
    <s v="Suiza"/>
    <n v="0.895022779"/>
    <x v="46"/>
    <s v="No informa"/>
    <s v="Impacto social "/>
    <s v="Pilar 4"/>
    <x v="0"/>
    <n v="68"/>
    <n v="43"/>
  </r>
  <r>
    <s v="CARTON DE COLOMBIA S.A. (Smurfit Kappa)"/>
    <x v="1"/>
    <s v="Privada"/>
    <s v="No"/>
    <s v="No"/>
    <s v="Si"/>
    <n v="1944"/>
    <s v="Colombia"/>
    <n v="1.778557861"/>
    <x v="46"/>
    <n v="28.7"/>
    <s v="Impacto social "/>
    <s v="Pilar 4"/>
    <x v="0"/>
    <n v="55"/>
    <n v="18"/>
  </r>
  <r>
    <s v="Celsia"/>
    <x v="4"/>
    <s v="Privada"/>
    <s v="No"/>
    <s v="Si"/>
    <s v="Si"/>
    <n v="2001"/>
    <s v="Colombia"/>
    <n v="6.547567046"/>
    <x v="46"/>
    <n v="42.21"/>
    <s v="Impacto social "/>
    <s v="Pilar 4"/>
    <x v="0"/>
    <n v="413"/>
    <n v="32.3"/>
  </r>
  <r>
    <s v="Cementos Argos"/>
    <x v="1"/>
    <s v="Privada"/>
    <s v="No"/>
    <s v="Si"/>
    <s v="Si"/>
    <n v="1934"/>
    <s v="Colombia"/>
    <n v="1.84479215"/>
    <x v="46"/>
    <n v="44.39"/>
    <s v="Impacto social "/>
    <s v="Pilar 4"/>
    <x v="0"/>
    <n v="55"/>
    <n v="18"/>
  </r>
  <r>
    <s v="Cencosud"/>
    <x v="3"/>
    <s v="Privada"/>
    <s v="Si"/>
    <s v="Si"/>
    <s v="Si"/>
    <n v="1960"/>
    <s v="Chile"/>
    <n v="4.212866602"/>
    <x v="46"/>
    <n v="12.3"/>
    <s v="Impacto social "/>
    <s v="Pilar 4"/>
    <x v="0"/>
    <n v="196"/>
    <n v="12.3"/>
  </r>
  <r>
    <s v="Cenit"/>
    <x v="4"/>
    <s v="Mixta"/>
    <s v="No"/>
    <s v="No"/>
    <s v="No"/>
    <n v="2012"/>
    <s v="Colombia"/>
    <n v="9.97773624"/>
    <x v="46"/>
    <n v="95.83"/>
    <s v="Impacto social "/>
    <s v="Pilar 4"/>
    <x v="0"/>
    <n v="413"/>
    <n v="32.3"/>
  </r>
  <r>
    <s v="Cerrejón"/>
    <x v="5"/>
    <s v="Privada"/>
    <s v="No"/>
    <s v="No"/>
    <s v="Si"/>
    <n v="1976"/>
    <s v="Reino Unido / Suiza"/>
    <n v="6.047102083"/>
    <x v="46"/>
    <s v="No informa"/>
    <s v="Impacto social "/>
    <s v="Pilar 4"/>
    <x v="0"/>
    <n v="68"/>
    <n v="43"/>
  </r>
  <r>
    <s v="Chevron"/>
    <x v="3"/>
    <s v="Privada"/>
    <s v="No"/>
    <s v="No"/>
    <s v="Si"/>
    <n v="1879"/>
    <s v="Estados Unidos"/>
    <n v="5.868986"/>
    <x v="46"/>
    <s v="No informa"/>
    <s v="Impacto social "/>
    <s v="Pilar 4"/>
    <x v="0"/>
    <n v="196"/>
    <n v="12.3"/>
  </r>
  <r>
    <s v="CI Eslop"/>
    <x v="3"/>
    <s v="Privada"/>
    <s v="Si"/>
    <s v="No"/>
    <s v="No"/>
    <n v="1997"/>
    <s v="Colombia"/>
    <n v="1.976640973"/>
    <x v="46"/>
    <s v="No informa"/>
    <s v="Impacto social "/>
    <s v="Pilar 4"/>
    <x v="0"/>
    <n v="196"/>
    <n v="12.3"/>
  </r>
  <r>
    <s v="Claro"/>
    <x v="4"/>
    <s v="Privada"/>
    <s v="No"/>
    <s v="No"/>
    <s v="Si"/>
    <n v="2003"/>
    <s v="Brasil"/>
    <n v="15.602099799"/>
    <x v="46"/>
    <n v="155.9"/>
    <s v="Impacto social "/>
    <s v="Pilar 4"/>
    <x v="0"/>
    <n v="413"/>
    <n v="32.3"/>
  </r>
  <r>
    <s v="Coca Cola- Femsa"/>
    <x v="1"/>
    <s v="Mixta"/>
    <s v="No"/>
    <s v="Si"/>
    <s v="Si"/>
    <n v="1991"/>
    <s v="México"/>
    <n v="5.161404728"/>
    <x v="46"/>
    <s v="No informa"/>
    <s v="Impacto social "/>
    <s v="Pilar 4"/>
    <x v="0"/>
    <n v="55"/>
    <n v="18"/>
  </r>
  <r>
    <s v="Colgate"/>
    <x v="1"/>
    <s v="Privada"/>
    <s v="No"/>
    <s v="Si"/>
    <s v="Si"/>
    <n v="1806"/>
    <s v="Estados Unidos"/>
    <n v="2.382092359"/>
    <x v="46"/>
    <s v="No informa"/>
    <s v="Impacto social "/>
    <s v="Pilar 4"/>
    <x v="0"/>
    <n v="55"/>
    <n v="18"/>
  </r>
  <r>
    <s v="Colombina"/>
    <x v="1"/>
    <s v="Privada"/>
    <s v="Si"/>
    <s v="Si"/>
    <s v="Si"/>
    <n v="1932"/>
    <s v="Colombia"/>
    <n v="2.192826677"/>
    <x v="46"/>
    <n v="33.8"/>
    <s v="Impacto social "/>
    <s v="Pilar 4"/>
    <x v="0"/>
    <n v="55"/>
    <n v="18"/>
  </r>
  <r>
    <s v="Compañía Nacional de Chocolates"/>
    <x v="1"/>
    <s v="Privada"/>
    <s v="No"/>
    <s v="No"/>
    <s v="No"/>
    <n v="1920"/>
    <s v="Colombia"/>
    <n v="1.94339097"/>
    <x v="46"/>
    <s v="No informa"/>
    <s v="Impacto social "/>
    <s v="Pilar 4"/>
    <x v="0"/>
    <n v="55"/>
    <n v="18"/>
  </r>
  <r>
    <s v="CONCESIONARIA VIAL UNIÓN DEL SUR SAS"/>
    <x v="2"/>
    <s v="Privada"/>
    <s v="No"/>
    <s v="No"/>
    <s v="No"/>
    <n v="2015"/>
    <s v="Colombia"/>
    <n v="0.767621421"/>
    <x v="46"/>
    <s v="No informa"/>
    <s v="Impacto social "/>
    <s v="Pilar 4"/>
    <x v="0"/>
    <n v="62"/>
    <n v="29"/>
  </r>
  <r>
    <s v="Conconcreto"/>
    <x v="2"/>
    <s v="Privada"/>
    <s v="No"/>
    <s v="Si"/>
    <s v="Si"/>
    <n v="1961"/>
    <s v="Colombia"/>
    <n v="0.498844856"/>
    <x v="46"/>
    <s v="No informa"/>
    <s v="Impacto social "/>
    <s v="Pilar 4"/>
    <x v="0"/>
    <n v="62"/>
    <n v="29"/>
  </r>
  <r>
    <s v="CONSTRUCCIONES EL CONDOR S.A"/>
    <x v="2"/>
    <s v="Privada"/>
    <s v="No"/>
    <s v="Si"/>
    <s v="Si"/>
    <n v="1979"/>
    <s v="Colombia"/>
    <n v="1.189537155"/>
    <x v="46"/>
    <s v="No informa"/>
    <s v="Impacto social "/>
    <s v="Pilar 4"/>
    <x v="0"/>
    <n v="62"/>
    <n v="29"/>
  </r>
  <r>
    <s v="CONSTRUCTORA CAPITAL BOGOTA SAS"/>
    <x v="2"/>
    <s v="Privada"/>
    <s v="Si"/>
    <s v="No"/>
    <s v="No"/>
    <n v="2008"/>
    <s v="Colombia"/>
    <n v="1.313282542"/>
    <x v="46"/>
    <s v="No informa"/>
    <s v="Impacto social "/>
    <s v="Pilar 4"/>
    <x v="0"/>
    <n v="62"/>
    <n v="29"/>
  </r>
  <r>
    <s v="CONSTRUCTORA COLPATRIA  SAS"/>
    <x v="2"/>
    <s v="Privada"/>
    <s v="No"/>
    <s v="No"/>
    <s v="No"/>
    <n v="1977"/>
    <s v="Colombia"/>
    <n v="0.746126685"/>
    <x v="46"/>
    <s v="No informa"/>
    <s v="Impacto social "/>
    <s v="Pilar 4"/>
    <x v="0"/>
    <n v="62"/>
    <n v="29"/>
  </r>
  <r>
    <s v="Corbeta"/>
    <x v="3"/>
    <s v="Privada"/>
    <s v="Si"/>
    <s v="No"/>
    <s v="No"/>
    <n v="1938"/>
    <s v="Colombia"/>
    <n v="11.88773162"/>
    <x v="46"/>
    <s v="No informa"/>
    <s v="Impacto social "/>
    <s v="Pilar 4"/>
    <x v="0"/>
    <n v="196"/>
    <n v="12.3"/>
  </r>
  <r>
    <s v="Cruz Verde"/>
    <x v="3"/>
    <s v="Privada"/>
    <s v="No"/>
    <s v="No"/>
    <s v="Si"/>
    <n v="1984"/>
    <s v="Chile"/>
    <n v="5.511646479"/>
    <x v="46"/>
    <s v="No informa"/>
    <s v="Impacto social "/>
    <s v="Pilar 4"/>
    <x v="0"/>
    <n v="196"/>
    <n v="12.3"/>
  </r>
  <r>
    <s v="D1"/>
    <x v="3"/>
    <s v="Privada"/>
    <s v="Si"/>
    <s v="No"/>
    <s v="No"/>
    <n v="2009"/>
    <s v="Colombia"/>
    <n v="19.439396106"/>
    <x v="46"/>
    <s v="No informa"/>
    <s v="Impacto social "/>
    <s v="Pilar 4"/>
    <x v="0"/>
    <n v="196"/>
    <n v="12.3"/>
  </r>
  <r>
    <s v="Davivienda"/>
    <x v="4"/>
    <s v="Privada"/>
    <s v="No"/>
    <s v="Si"/>
    <s v="No"/>
    <n v="1972"/>
    <s v="Colombia"/>
    <n v="0"/>
    <x v="46"/>
    <s v="No informa"/>
    <s v="Impacto social "/>
    <s v="Pilar 4"/>
    <x v="0"/>
    <n v="413"/>
    <n v="32.3"/>
  </r>
  <r>
    <s v="Distracom"/>
    <x v="3"/>
    <s v="Privada"/>
    <s v="Si"/>
    <s v="No"/>
    <s v="No"/>
    <n v="1997"/>
    <s v="Colombia"/>
    <n v="3.874476933"/>
    <x v="46"/>
    <s v="No informa"/>
    <s v="Impacto social "/>
    <s v="Pilar 4"/>
    <x v="0"/>
    <n v="196"/>
    <n v="12.3"/>
  </r>
  <r>
    <s v="Drummond"/>
    <x v="5"/>
    <s v="Privada"/>
    <s v="Si"/>
    <s v="No"/>
    <s v="Si"/>
    <n v="1935"/>
    <s v="Estados Unidos"/>
    <n v="11.495989482"/>
    <x v="46"/>
    <n v="60.88"/>
    <s v="Impacto social "/>
    <s v="Pilar 4"/>
    <x v="0"/>
    <n v="68"/>
    <n v="43"/>
  </r>
  <r>
    <s v="Ecopetrol"/>
    <x v="5"/>
    <s v="Mixta"/>
    <s v="No"/>
    <s v="Si"/>
    <s v="Si"/>
    <n v="1951"/>
    <s v="Colombia"/>
    <n v="113.923310323"/>
    <x v="46"/>
    <n v="68"/>
    <s v="Impacto social "/>
    <s v="Pilar 4"/>
    <x v="0"/>
    <n v="68"/>
    <n v="43"/>
  </r>
  <r>
    <s v="Emgesa"/>
    <x v="4"/>
    <s v="Mixta"/>
    <s v="No"/>
    <s v="No"/>
    <s v="Si"/>
    <n v="1997"/>
    <s v="Colombia"/>
    <n v="15.780332546"/>
    <x v="46"/>
    <n v="66"/>
    <s v="Impacto social "/>
    <s v="Pilar 4"/>
    <x v="0"/>
    <n v="413"/>
    <n v="32.3"/>
  </r>
  <r>
    <s v="EPM"/>
    <x v="4"/>
    <s v="Pública"/>
    <s v="No"/>
    <s v="No"/>
    <s v="Si"/>
    <n v="1955"/>
    <s v="Colombia"/>
    <n v="20.57447718"/>
    <x v="46"/>
    <s v="No informa"/>
    <s v="Impacto social "/>
    <s v="Pilar 4"/>
    <x v="0"/>
    <n v="413"/>
    <n v="32.3"/>
  </r>
  <r>
    <s v="ES Windows"/>
    <x v="1"/>
    <s v="Privada"/>
    <s v="No"/>
    <s v="No"/>
    <s v="Si"/>
    <n v="1985"/>
    <s v="Estados Unidos"/>
    <n v="2.624920215"/>
    <x v="46"/>
    <s v="No informa"/>
    <s v="Impacto social "/>
    <s v="Pilar 4"/>
    <x v="0"/>
    <n v="55"/>
    <n v="18"/>
  </r>
  <r>
    <s v="Esenttia"/>
    <x v="1"/>
    <s v="Mixta"/>
    <s v="No"/>
    <s v="No"/>
    <s v="No"/>
    <n v="1990"/>
    <s v="Colombia"/>
    <n v="2.311463709"/>
    <x v="46"/>
    <n v="54"/>
    <s v="Impacto social "/>
    <s v="Pilar 4"/>
    <x v="0"/>
    <n v="55"/>
    <n v="18"/>
  </r>
  <r>
    <s v="Éxito"/>
    <x v="3"/>
    <s v="Privada"/>
    <s v="No"/>
    <s v="No"/>
    <s v="Si"/>
    <n v="1949"/>
    <s v="Colombia"/>
    <n v="16.077688645"/>
    <x v="46"/>
    <s v="No informa"/>
    <s v="Impacto social "/>
    <s v="Pilar 4"/>
    <x v="0"/>
    <n v="196"/>
    <n v="12.3"/>
  </r>
  <r>
    <s v="Falabella"/>
    <x v="3"/>
    <s v="Privada"/>
    <s v="Si"/>
    <s v="Si"/>
    <s v="Si"/>
    <n v="1889"/>
    <s v="Chile"/>
    <n v="2.307560639"/>
    <x v="46"/>
    <n v="33.65"/>
    <s v="Impacto social "/>
    <s v="Pilar 4"/>
    <x v="0"/>
    <n v="196"/>
    <n v="12.3"/>
  </r>
  <r>
    <s v="Frontera Energy"/>
    <x v="5"/>
    <s v="Privada"/>
    <s v="No"/>
    <s v="Si"/>
    <s v="Si"/>
    <n v="1985"/>
    <s v="Canadá"/>
    <n v="4.250244656"/>
    <x v="46"/>
    <s v="No informa"/>
    <s v="Impacto social "/>
    <s v="Pilar 4"/>
    <x v="0"/>
    <n v="68"/>
    <n v="43"/>
  </r>
  <r>
    <s v="Gases del Caribe"/>
    <x v="4"/>
    <s v="Privada"/>
    <s v="No"/>
    <s v="Si"/>
    <s v="No"/>
    <n v="1966"/>
    <s v="Colombia"/>
    <n v="2.635568566"/>
    <x v="46"/>
    <n v="49.5"/>
    <s v="Impacto social "/>
    <s v="Pilar 4"/>
    <x v="0"/>
    <n v="413"/>
    <n v="32.3"/>
  </r>
  <r>
    <s v="GEB"/>
    <x v="4"/>
    <s v="Mixta"/>
    <s v="No"/>
    <s v="Si"/>
    <s v="Si"/>
    <n v="1896"/>
    <s v="Colombia"/>
    <n v="3.716639484"/>
    <x v="46"/>
    <s v="No informa"/>
    <s v="Impacto social "/>
    <s v="Pilar 4"/>
    <x v="0"/>
    <n v="413"/>
    <n v="32.3"/>
  </r>
  <r>
    <s v="General Motors"/>
    <x v="1"/>
    <s v="Pública"/>
    <s v="No"/>
    <s v="Si"/>
    <s v="Si"/>
    <n v="1908"/>
    <s v="Estados Unidos"/>
    <n v="1.212362823"/>
    <x v="46"/>
    <s v="No informa"/>
    <s v="Impacto social "/>
    <s v="Pilar 4"/>
    <x v="0"/>
    <n v="55"/>
    <n v="18"/>
  </r>
  <r>
    <s v="Geopark"/>
    <x v="5"/>
    <s v="Privada"/>
    <s v="No"/>
    <s v="Si"/>
    <s v="Si"/>
    <n v="2002"/>
    <s v="Chile"/>
    <n v="2.420367108"/>
    <x v="46"/>
    <n v="43"/>
    <s v="Impacto social "/>
    <s v="Pilar 4"/>
    <x v="0"/>
    <n v="68"/>
    <n v="43"/>
  </r>
  <r>
    <s v="Gran Tierra Energy"/>
    <x v="5"/>
    <s v="Privada"/>
    <s v="No"/>
    <s v="Si"/>
    <s v="Si"/>
    <n v="2003"/>
    <s v="Canadá"/>
    <n v="1.321926"/>
    <x v="46"/>
    <s v="No informa"/>
    <s v="Impacto social "/>
    <s v="Pilar 4"/>
    <x v="0"/>
    <n v="68"/>
    <n v="43"/>
  </r>
  <r>
    <s v="Grupo Bios"/>
    <x v="0"/>
    <s v="Privada"/>
    <s v="No"/>
    <s v="No"/>
    <s v="No"/>
    <n v="1985"/>
    <s v="Colombia"/>
    <n v="0.441609957"/>
    <x v="46"/>
    <s v="No informa"/>
    <s v="Impacto social "/>
    <s v="Pilar 4"/>
    <x v="0"/>
    <n v="0"/>
    <n v="0"/>
  </r>
  <r>
    <s v="Grupo Diana"/>
    <x v="1"/>
    <s v="Privada"/>
    <s v="Si"/>
    <s v="No"/>
    <s v="No"/>
    <n v="1964"/>
    <s v="Colombia"/>
    <n v="2.485955399"/>
    <x v="46"/>
    <s v="No informa"/>
    <s v="Impacto social "/>
    <s v="Pilar 4"/>
    <x v="0"/>
    <n v="55"/>
    <n v="18"/>
  </r>
  <r>
    <s v="Haceb"/>
    <x v="1"/>
    <s v="Privada"/>
    <s v="Si"/>
    <s v="No"/>
    <s v="No"/>
    <n v="1940"/>
    <s v="Colombia"/>
    <n v="1.340540112"/>
    <x v="46"/>
    <n v="30.7"/>
    <s v="Impacto social "/>
    <s v="Pilar 4"/>
    <x v="0"/>
    <n v="55"/>
    <n v="18"/>
  </r>
  <r>
    <s v="Hocol"/>
    <x v="5"/>
    <s v="Privada"/>
    <s v="No"/>
    <s v="No"/>
    <s v="No"/>
    <n v="1956"/>
    <s v="Colombia"/>
    <n v="2.660692144"/>
    <x v="46"/>
    <n v="63"/>
    <s v="Impacto social "/>
    <s v="Pilar 4"/>
    <x v="0"/>
    <n v="68"/>
    <n v="43"/>
  </r>
  <r>
    <s v="INCUBADORA SANTANDER S.A. (Huevos Kikes)"/>
    <x v="0"/>
    <s v="Privada"/>
    <s v="Si"/>
    <s v="No"/>
    <s v="No"/>
    <n v="1962"/>
    <s v="Colombia"/>
    <n v="0.89448845"/>
    <x v="46"/>
    <s v="No informa"/>
    <s v="Impacto social "/>
    <s v="Pilar 4"/>
    <x v="0"/>
    <n v="0"/>
    <n v="0"/>
  </r>
  <r>
    <s v="ISA"/>
    <x v="4"/>
    <s v="Mixta"/>
    <s v="No"/>
    <s v="Si"/>
    <s v="Si"/>
    <n v="1967"/>
    <s v="Colombia"/>
    <n v="4.130985568"/>
    <x v="46"/>
    <s v="No informa"/>
    <s v="Impacto social "/>
    <s v="Pilar 4"/>
    <x v="0"/>
    <n v="413"/>
    <n v="32.3"/>
  </r>
  <r>
    <s v="Isagen"/>
    <x v="4"/>
    <s v="Mixta"/>
    <s v="No"/>
    <s v="No"/>
    <s v="No"/>
    <n v="1995"/>
    <s v="Colombia"/>
    <n v="6.13559916"/>
    <x v="46"/>
    <s v="No informa"/>
    <s v="Impacto social "/>
    <s v="Pilar 4"/>
    <x v="0"/>
    <n v="413"/>
    <n v="32.3"/>
  </r>
  <r>
    <s v="ISMOCOL SA"/>
    <x v="2"/>
    <s v="Privada"/>
    <s v="No"/>
    <s v="No"/>
    <s v="Si"/>
    <n v="1989"/>
    <s v="Colombia"/>
    <n v="0.751677383"/>
    <x v="46"/>
    <s v="No informa"/>
    <s v="Impacto social "/>
    <s v="Pilar 4"/>
    <x v="0"/>
    <n v="62"/>
    <n v="29"/>
  </r>
  <r>
    <s v="Italcol"/>
    <x v="1"/>
    <s v="Privada"/>
    <s v="Si"/>
    <s v="No"/>
    <s v="No"/>
    <n v="1970"/>
    <s v="Colombia"/>
    <n v="3.189145272"/>
    <x v="46"/>
    <s v="No informa"/>
    <s v="Impacto social "/>
    <s v="Pilar 4"/>
    <x v="0"/>
    <n v="55"/>
    <n v="18"/>
  </r>
  <r>
    <s v="LATAM"/>
    <x v="4"/>
    <s v="Privada"/>
    <s v="No"/>
    <s v="Si"/>
    <s v="Si"/>
    <n v="1929"/>
    <s v="Chile"/>
    <n v="2.328344538"/>
    <x v="46"/>
    <s v="No informa"/>
    <s v="Impacto social "/>
    <s v="Pilar 4"/>
    <x v="0"/>
    <n v="413"/>
    <n v="32.3"/>
  </r>
  <r>
    <s v="MARVAL S.A.S."/>
    <x v="2"/>
    <s v="Privada"/>
    <s v="Si"/>
    <s v="No"/>
    <s v="No"/>
    <n v="1976"/>
    <s v="Colombia"/>
    <n v="0.985342945"/>
    <x v="46"/>
    <s v="No informa"/>
    <s v="Impacto social "/>
    <s v="Pilar 4"/>
    <x v="0"/>
    <n v="62"/>
    <n v="29"/>
  </r>
  <r>
    <s v="Mazda"/>
    <x v="3"/>
    <s v="Privada"/>
    <s v="No"/>
    <s v="Si"/>
    <s v="Si"/>
    <n v="1920"/>
    <s v="Japón"/>
    <n v="1.869141753"/>
    <x v="46"/>
    <s v="No informa"/>
    <s v="Impacto social "/>
    <s v="Pilar 4"/>
    <x v="0"/>
    <n v="196"/>
    <n v="12.3"/>
  </r>
  <r>
    <s v="Mercado Libre"/>
    <x v="4"/>
    <s v="Privada"/>
    <s v="No"/>
    <s v="Si"/>
    <s v="Si"/>
    <n v="2009"/>
    <s v="Argentina"/>
    <n v="1.858185367"/>
    <x v="46"/>
    <s v="No informa"/>
    <s v="Impacto social "/>
    <s v="Pilar 4"/>
    <x v="0"/>
    <n v="413"/>
    <n v="32.3"/>
  </r>
  <r>
    <s v="Nestle"/>
    <x v="1"/>
    <s v="Mixta"/>
    <s v="No"/>
    <s v="Si"/>
    <s v="Si"/>
    <n v="1866"/>
    <s v="Suiza"/>
    <n v="2.04446981"/>
    <x v="46"/>
    <s v="No informa"/>
    <s v="Impacto social "/>
    <s v="Pilar 4"/>
    <x v="0"/>
    <n v="55"/>
    <n v="18"/>
  </r>
  <r>
    <s v="Oleoducto Central (Ocensa)"/>
    <x v="4"/>
    <s v="Mixta"/>
    <s v="No"/>
    <s v="No"/>
    <s v="No"/>
    <n v="1994"/>
    <s v="Colombia"/>
    <n v="5.975161078"/>
    <x v="46"/>
    <s v="No informa"/>
    <s v="Impacto social "/>
    <s v="Pilar 4"/>
    <x v="0"/>
    <n v="413"/>
    <n v="32.3"/>
  </r>
  <r>
    <s v="Olímpica"/>
    <x v="3"/>
    <s v="Privada"/>
    <s v="Si"/>
    <s v="No"/>
    <s v="No"/>
    <n v="1953"/>
    <s v="Colombia"/>
    <n v="7.129192126"/>
    <x v="46"/>
    <s v="No informa "/>
    <s v="Impacto social "/>
    <s v="Pilar 4"/>
    <x v="0"/>
    <n v="196"/>
    <n v="12.3"/>
  </r>
  <r>
    <s v="Pepsico"/>
    <x v="1"/>
    <s v="Pública"/>
    <s v="No"/>
    <s v="Si"/>
    <s v="Si"/>
    <n v="1965"/>
    <s v="Estados Unidos"/>
    <n v="2.097385142"/>
    <x v="46"/>
    <s v="No informa"/>
    <s v="Impacto social "/>
    <s v="Pilar 4"/>
    <x v="0"/>
    <n v="55"/>
    <n v="18"/>
  </r>
  <r>
    <s v="Petromil"/>
    <x v="3"/>
    <s v="Privada"/>
    <s v="Si"/>
    <s v="No"/>
    <s v="No"/>
    <n v="1989"/>
    <s v="Colombia"/>
    <n v="3.030538337"/>
    <x v="46"/>
    <s v="No informa"/>
    <s v="Impacto social "/>
    <s v="Pilar 4"/>
    <x v="0"/>
    <n v="196"/>
    <n v="12.3"/>
  </r>
  <r>
    <s v="POLLOS EL BUCANERO S.A. (Cargill)"/>
    <x v="1"/>
    <s v="Privada"/>
    <s v="No"/>
    <s v="No"/>
    <s v="Si"/>
    <n v="1986"/>
    <s v="Colombia"/>
    <n v="2.273429636"/>
    <x v="46"/>
    <s v="No informa"/>
    <s v="Impacto social "/>
    <s v="Pilar 4"/>
    <x v="0"/>
    <n v="55"/>
    <n v="18"/>
  </r>
  <r>
    <s v="Postobón"/>
    <x v="1"/>
    <s v="Privada"/>
    <s v="No"/>
    <s v="No"/>
    <s v="No"/>
    <n v="1904"/>
    <s v="Colombia"/>
    <n v="2.846700531"/>
    <x v="46"/>
    <s v="No informa"/>
    <s v="Impacto social "/>
    <s v="Pilar 4"/>
    <x v="0"/>
    <n v="55"/>
    <n v="18"/>
  </r>
  <r>
    <s v="Pricesmart"/>
    <x v="3"/>
    <s v="Privada"/>
    <s v="No"/>
    <s v="Si"/>
    <s v="Si"/>
    <n v="1993"/>
    <s v="Estados Unidos"/>
    <n v="2.360791615"/>
    <x v="46"/>
    <s v="No informa"/>
    <s v="Impacto social "/>
    <s v="Pilar 4"/>
    <x v="0"/>
    <n v="196"/>
    <n v="12.3"/>
  </r>
  <r>
    <s v="Primax"/>
    <x v="3"/>
    <s v="Privada"/>
    <s v="No"/>
    <s v="No"/>
    <s v="Si"/>
    <n v="2005"/>
    <s v="Perú"/>
    <n v="10.521119421"/>
    <x v="46"/>
    <s v="No informa"/>
    <s v="Impacto social "/>
    <s v="Pilar 4"/>
    <x v="0"/>
    <n v="196"/>
    <n v="12.3"/>
  </r>
  <r>
    <s v="Productos Familia (Essity)"/>
    <x v="1"/>
    <s v="Privada"/>
    <s v="No"/>
    <s v="No"/>
    <s v="Si"/>
    <n v="1958"/>
    <s v="Colombia"/>
    <n v="2.017259547"/>
    <x v="46"/>
    <s v="No informa"/>
    <s v="Impacto social "/>
    <s v="Pilar 4"/>
    <x v="0"/>
    <n v="55"/>
    <n v="18"/>
  </r>
  <r>
    <s v="Promigas"/>
    <x v="4"/>
    <s v="Privada"/>
    <s v="No"/>
    <s v="Si"/>
    <s v="No"/>
    <n v="1974"/>
    <s v="Colombia"/>
    <n v="2.27290385"/>
    <x v="46"/>
    <n v="39.6"/>
    <s v="Impacto social "/>
    <s v="Pilar 4"/>
    <x v="0"/>
    <n v="413"/>
    <n v="32.3"/>
  </r>
  <r>
    <s v="Rappi"/>
    <x v="4"/>
    <s v="Privada"/>
    <s v="No"/>
    <s v="No"/>
    <s v="Si"/>
    <n v="2015"/>
    <s v="Colombia"/>
    <n v="0.703147014"/>
    <x v="46"/>
    <s v="No informa"/>
    <s v="Impacto social "/>
    <s v="Pilar 4"/>
    <x v="0"/>
    <n v="413"/>
    <n v="32.3"/>
  </r>
  <r>
    <s v="Reficar"/>
    <x v="1"/>
    <s v="Mixta"/>
    <s v="No"/>
    <s v="No"/>
    <s v="No"/>
    <n v="1956"/>
    <s v="Colombia"/>
    <n v="25.860914507"/>
    <x v="46"/>
    <n v="55"/>
    <s v="Impacto social "/>
    <s v="Pilar 4"/>
    <x v="0"/>
    <n v="55"/>
    <n v="18"/>
  </r>
  <r>
    <s v="Renault"/>
    <x v="1"/>
    <s v="Mixta"/>
    <s v="No"/>
    <s v="Si"/>
    <s v="Si"/>
    <n v="1898"/>
    <s v="Francia"/>
    <n v="2.426039216"/>
    <x v="46"/>
    <n v="18"/>
    <s v="Impacto social "/>
    <s v="Pilar 4"/>
    <x v="0"/>
    <n v="55"/>
    <n v="18"/>
  </r>
  <r>
    <s v="Riopaila Castilla"/>
    <x v="1"/>
    <s v="Privada"/>
    <s v="No"/>
    <s v="Si"/>
    <s v="No"/>
    <n v="1998"/>
    <s v="Colombia"/>
    <n v="1.697301486"/>
    <x v="46"/>
    <n v="34"/>
    <s v="Impacto social "/>
    <s v="Pilar 4"/>
    <x v="0"/>
    <n v="55"/>
    <n v="18"/>
  </r>
  <r>
    <s v="Samsung"/>
    <x v="3"/>
    <s v="Privada"/>
    <s v="Si"/>
    <s v="Si"/>
    <s v="Si"/>
    <n v="1969"/>
    <s v="Corea del Sur"/>
    <n v="3.188315636"/>
    <x v="46"/>
    <s v="No informa"/>
    <s v="Impacto social "/>
    <s v="Pilar 4"/>
    <x v="0"/>
    <n v="196"/>
    <n v="12.3"/>
  </r>
  <r>
    <s v="SierraCol Energy"/>
    <x v="5"/>
    <s v="Privada"/>
    <s v="No"/>
    <s v="No"/>
    <s v="Si"/>
    <n v="2020"/>
    <s v="Islas Caimán / EE.UU"/>
    <n v="1.943851598"/>
    <x v="46"/>
    <s v="No informa"/>
    <s v="Impacto social "/>
    <s v="Pilar 4"/>
    <x v="0"/>
    <n v="68"/>
    <n v="43"/>
  </r>
  <r>
    <s v="Sodimac (Homecenter)"/>
    <x v="3"/>
    <s v="Privada"/>
    <s v="No"/>
    <s v="No"/>
    <s v="Si"/>
    <n v="1952"/>
    <s v="Chile"/>
    <n v="5.991097107"/>
    <x v="46"/>
    <n v="28.5"/>
    <s v="Impacto social "/>
    <s v="Pilar 4"/>
    <x v="0"/>
    <n v="196"/>
    <n v="12.3"/>
  </r>
  <r>
    <s v="Sucafina"/>
    <x v="3"/>
    <s v="Privada"/>
    <s v="Si"/>
    <s v="No"/>
    <s v="Si"/>
    <n v="1977"/>
    <s v="Suiza"/>
    <n v="2.002301595"/>
    <x v="46"/>
    <s v="No informa"/>
    <s v="Impacto social "/>
    <s v="Pilar 4"/>
    <x v="0"/>
    <n v="196"/>
    <n v="12.3"/>
  </r>
  <r>
    <s v="Sunshine Bouquet"/>
    <x v="0"/>
    <s v="Privada"/>
    <s v="Si"/>
    <s v="No"/>
    <s v="Si"/>
    <n v="1971"/>
    <s v="Estados Unidos"/>
    <n v="2.156747414"/>
    <x v="46"/>
    <s v="No informa"/>
    <s v="Impacto social "/>
    <s v="Pilar 4"/>
    <x v="0"/>
    <n v="0"/>
    <n v="0"/>
  </r>
  <r>
    <s v="Suramerica Comercial (Dollar City)"/>
    <x v="3"/>
    <s v="Privada"/>
    <s v="No"/>
    <s v="No"/>
    <s v="Si"/>
    <n v="2009"/>
    <s v="El Salvador"/>
    <n v="2.869448009"/>
    <x v="46"/>
    <s v="No informa"/>
    <s v="Impacto social "/>
    <s v="Pilar 4"/>
    <x v="0"/>
    <n v="196"/>
    <n v="12.3"/>
  </r>
  <r>
    <s v="Tecnoquimicas"/>
    <x v="3"/>
    <s v="Privada"/>
    <s v="Si"/>
    <s v="No"/>
    <s v="No"/>
    <n v="1934"/>
    <s v="Colombia"/>
    <n v="3.134365769"/>
    <x v="46"/>
    <s v="No informa"/>
    <s v="Impacto social "/>
    <s v="Pilar 4"/>
    <x v="0"/>
    <n v="196"/>
    <n v="12.3"/>
  </r>
  <r>
    <s v="Telefónica"/>
    <x v="4"/>
    <s v="Mixta"/>
    <s v="No"/>
    <s v="Si"/>
    <s v="Si"/>
    <n v="1924"/>
    <s v="España"/>
    <n v="6.672179102"/>
    <x v="46"/>
    <n v="32.3"/>
    <s v="Impacto social "/>
    <s v="Pilar 4"/>
    <x v="0"/>
    <n v="413"/>
    <n v="32.3"/>
  </r>
  <r>
    <s v="Teleperformance"/>
    <x v="4"/>
    <s v="Privada"/>
    <s v="No"/>
    <s v="Si"/>
    <s v="Si"/>
    <n v="1910"/>
    <s v="Francia"/>
    <n v="2.655177809"/>
    <x v="46"/>
    <s v="No informa"/>
    <s v="Impacto social "/>
    <s v="Pilar 4"/>
    <x v="0"/>
    <n v="413"/>
    <n v="32.3"/>
  </r>
  <r>
    <s v="Terpel"/>
    <x v="3"/>
    <s v="Privada"/>
    <s v="No"/>
    <s v="Si"/>
    <s v="Si"/>
    <n v="1968"/>
    <s v="Colombia"/>
    <n v="24.752011682"/>
    <x v="46"/>
    <n v="41.8"/>
    <s v="Impacto social "/>
    <s v="Pilar 4"/>
    <x v="0"/>
    <n v="196"/>
    <n v="12.3"/>
  </r>
  <r>
    <s v="Tigo"/>
    <x v="4"/>
    <s v="Mixta"/>
    <s v="No"/>
    <s v="Si"/>
    <s v="Si"/>
    <n v="1979"/>
    <s v="Suecia"/>
    <n v="2.956157691"/>
    <x v="46"/>
    <s v="No informa"/>
    <s v="Impacto social "/>
    <s v="Pilar 4"/>
    <x v="0"/>
    <n v="413"/>
    <n v="32.3"/>
  </r>
  <r>
    <s v="Toyota"/>
    <x v="3"/>
    <s v="Privada"/>
    <s v="No"/>
    <s v="Si"/>
    <s v="Si"/>
    <n v="1937"/>
    <s v="Japón"/>
    <n v="4.02823039"/>
    <x v="46"/>
    <n v="196"/>
    <s v="Impacto social "/>
    <s v="Pilar 4"/>
    <x v="0"/>
    <n v="196"/>
    <n v="12.3"/>
  </r>
  <r>
    <s v="Trafigura (Petroleum)"/>
    <x v="3"/>
    <s v="Privada"/>
    <s v="No"/>
    <s v="No"/>
    <s v="Si"/>
    <n v="1993"/>
    <s v="Suiza"/>
    <n v="4.87042346"/>
    <x v="46"/>
    <s v="No informa"/>
    <s v="Impacto social "/>
    <s v="Pilar 4"/>
    <x v="0"/>
    <n v="196"/>
    <n v="12.3"/>
  </r>
  <r>
    <s v="Uniban"/>
    <x v="3"/>
    <s v="Privada"/>
    <s v="No"/>
    <s v="No"/>
    <s v="No"/>
    <n v="1966"/>
    <s v="Colombia"/>
    <n v="2.046166138"/>
    <x v="46"/>
    <s v="No informa"/>
    <s v="Impacto social "/>
    <s v="Pilar 4"/>
    <x v="0"/>
    <n v="196"/>
    <n v="12.3"/>
  </r>
  <r>
    <s v="Unilever"/>
    <x v="3"/>
    <s v="Privada"/>
    <s v="No"/>
    <s v="Si"/>
    <s v="Si"/>
    <n v="1929"/>
    <s v="Reino Unido y Países Bajos"/>
    <n v="1.928223518"/>
    <x v="46"/>
    <s v="No informa"/>
    <s v="Impacto social "/>
    <s v="Pilar 4"/>
    <x v="0"/>
    <n v="196"/>
    <n v="12.3"/>
  </r>
  <r>
    <s v="Vanti"/>
    <x v="4"/>
    <s v="Privada"/>
    <s v="No"/>
    <s v="No"/>
    <s v="No"/>
    <n v="1987"/>
    <s v="Colombia"/>
    <n v="0"/>
    <x v="46"/>
    <s v="No informa"/>
    <s v="Impacto social "/>
    <s v="Pilar 4"/>
    <x v="0"/>
    <n v="413"/>
    <n v="32.3"/>
  </r>
  <r>
    <s v="Verano energy"/>
    <x v="5"/>
    <s v="Privada"/>
    <s v="No"/>
    <s v="No"/>
    <s v="Si"/>
    <n v="2016"/>
    <s v="Canadá"/>
    <n v="5.483318686"/>
    <x v="46"/>
    <s v="No informa"/>
    <s v="Impacto social "/>
    <s v="Pilar 4"/>
    <x v="0"/>
    <n v="68"/>
    <n v="43"/>
  </r>
  <r>
    <s v="Yamaha"/>
    <x v="1"/>
    <s v="Privada"/>
    <s v="No"/>
    <s v="Si"/>
    <s v="Si"/>
    <n v="1955"/>
    <s v="Japón"/>
    <n v="1.831377694"/>
    <x v="46"/>
    <s v="No informa"/>
    <s v="Impacto social "/>
    <s v="Pilar 4"/>
    <x v="0"/>
    <n v="55"/>
    <n v="18"/>
  </r>
  <r>
    <s v="YARA COLOMBIA S.A."/>
    <x v="1"/>
    <s v="Privada"/>
    <s v="No"/>
    <s v="No"/>
    <s v="Si"/>
    <n v="1993"/>
    <s v="Noruega"/>
    <n v="1.765339992"/>
    <x v="46"/>
    <s v="No informa "/>
    <s v="Impacto social "/>
    <s v="Pilar 4"/>
    <x v="0"/>
    <n v="55"/>
    <n v="18"/>
  </r>
  <r>
    <s v="Aliar"/>
    <x v="0"/>
    <s v="Privada"/>
    <s v="No"/>
    <s v="No"/>
    <s v="No"/>
    <n v="2007"/>
    <s v="Colombia"/>
    <n v="0.978022115"/>
    <x v="47"/>
    <s v="No informa"/>
    <s v="Impacto social "/>
    <s v="Pilar 4"/>
    <x v="0"/>
    <n v="0"/>
    <n v="0"/>
  </r>
  <r>
    <s v="Alimentos Carnicos (Grupo Nutresa)"/>
    <x v="1"/>
    <s v="Privada"/>
    <s v="No"/>
    <s v="Si"/>
    <s v="Si"/>
    <n v="1920"/>
    <s v="Colombia"/>
    <n v="2.844632077"/>
    <x v="47"/>
    <s v="No informa"/>
    <s v="Impacto social "/>
    <s v="Pilar 4"/>
    <x v="0"/>
    <n v="54.83"/>
    <n v="11.4"/>
  </r>
  <r>
    <s v="Alpina"/>
    <x v="1"/>
    <s v="Privada"/>
    <s v="No"/>
    <s v="No"/>
    <s v="Si"/>
    <n v="1945"/>
    <s v="Colombia"/>
    <n v="2.176461396"/>
    <x v="47"/>
    <s v="No informa"/>
    <s v="Impacto social "/>
    <s v="Pilar 4"/>
    <x v="0"/>
    <n v="54.83"/>
    <n v="11.4"/>
  </r>
  <r>
    <s v="Amarilo"/>
    <x v="2"/>
    <s v="Privada"/>
    <s v="Si"/>
    <s v="No"/>
    <s v="No"/>
    <n v="1993"/>
    <s v="Colombia"/>
    <n v="2.186301194"/>
    <x v="47"/>
    <n v="47"/>
    <s v="Impacto social "/>
    <s v="Pilar 4"/>
    <x v="0"/>
    <n v="76"/>
    <n v="47"/>
  </r>
  <r>
    <s v="ARA"/>
    <x v="3"/>
    <s v="Privada"/>
    <s v="No"/>
    <s v="No"/>
    <s v="Si"/>
    <n v="2012"/>
    <s v="Colombia"/>
    <n v="13.831182682"/>
    <x v="47"/>
    <s v="No informa"/>
    <s v="Impacto social "/>
    <s v="Pilar 4"/>
    <x v="0"/>
    <n v="187"/>
    <n v="12.3"/>
  </r>
  <r>
    <s v="ARQUITECTURA Y CONCRETO"/>
    <x v="2"/>
    <s v="Privada"/>
    <s v="Si"/>
    <s v="No"/>
    <s v="No"/>
    <n v="1990"/>
    <s v="Colombia"/>
    <n v="0.771428692"/>
    <x v="47"/>
    <s v="No informa"/>
    <s v="Impacto social "/>
    <s v="Pilar 4"/>
    <x v="0"/>
    <n v="76"/>
    <n v="47"/>
  </r>
  <r>
    <s v="AUTOPISTA RIO MAGDALENA SAS"/>
    <x v="2"/>
    <s v="Privada"/>
    <s v="No"/>
    <s v="No"/>
    <s v="No"/>
    <n v="2014"/>
    <s v="Colombia"/>
    <n v="1.314259836"/>
    <x v="47"/>
    <n v="76"/>
    <s v="Impacto social "/>
    <s v="Pilar 4"/>
    <x v="0"/>
    <n v="76"/>
    <n v="47"/>
  </r>
  <r>
    <s v="Avianca"/>
    <x v="4"/>
    <s v="Privada"/>
    <s v="No"/>
    <s v="No"/>
    <s v="Si"/>
    <n v="1919"/>
    <s v="Colombia"/>
    <n v="15.106042448"/>
    <x v="47"/>
    <s v="No informa"/>
    <s v="Impacto social "/>
    <s v="Pilar 4"/>
    <x v="0"/>
    <n v="230"/>
    <n v="34"/>
  </r>
  <r>
    <s v="AVICOLA EL MADROÑO SA"/>
    <x v="0"/>
    <s v="Privada"/>
    <s v="No"/>
    <s v="No"/>
    <s v="No"/>
    <n v="1987"/>
    <s v="Colombia"/>
    <n v="0.711210393"/>
    <x v="47"/>
    <s v="No informa"/>
    <s v="Impacto social "/>
    <s v="Pilar 4"/>
    <x v="0"/>
    <n v="0"/>
    <n v="0"/>
  </r>
  <r>
    <s v="AVSA"/>
    <x v="0"/>
    <s v="Privada"/>
    <s v="Si"/>
    <s v="No"/>
    <s v="No"/>
    <n v="1969"/>
    <s v="Colombia"/>
    <n v="2.423164353"/>
    <x v="47"/>
    <s v="No informa"/>
    <s v="Impacto social "/>
    <s v="Pilar 4"/>
    <x v="0"/>
    <n v="0"/>
    <n v="0"/>
  </r>
  <r>
    <s v="Banco de Bogotá"/>
    <x v="4"/>
    <s v="Privada"/>
    <s v="No"/>
    <s v="Si"/>
    <s v="No"/>
    <n v="1870"/>
    <s v="Colombia"/>
    <n v="0"/>
    <x v="47"/>
    <n v="230"/>
    <s v="Impacto social "/>
    <s v="Pilar 4"/>
    <x v="0"/>
    <n v="230"/>
    <n v="34"/>
  </r>
  <r>
    <s v="Bancolombia"/>
    <x v="4"/>
    <s v="Privada"/>
    <s v="No"/>
    <s v="Si"/>
    <s v="Si"/>
    <n v="1875"/>
    <s v="Colombia"/>
    <n v="0"/>
    <x v="47"/>
    <n v="36"/>
    <s v="Impacto social "/>
    <s v="Pilar 4"/>
    <x v="0"/>
    <n v="230"/>
    <n v="34"/>
  </r>
  <r>
    <s v="Bavaria (Kopps)"/>
    <x v="1"/>
    <s v="Privada"/>
    <s v="No"/>
    <s v="No"/>
    <s v="Si"/>
    <n v="1889"/>
    <s v="Colombia"/>
    <n v="8.615774351"/>
    <x v="47"/>
    <s v="No informa"/>
    <s v="Impacto social "/>
    <s v="Pilar 4"/>
    <x v="0"/>
    <n v="54.83"/>
    <n v="11.4"/>
  </r>
  <r>
    <s v="BEL STAR S.A."/>
    <x v="1"/>
    <s v="Privada"/>
    <s v="No"/>
    <s v="No"/>
    <s v="Si"/>
    <n v="2000"/>
    <s v="Colombia"/>
    <n v="1.8730508"/>
    <x v="47"/>
    <s v="No informa"/>
    <s v="Impacto social "/>
    <s v="Pilar 4"/>
    <x v="0"/>
    <n v="54.83"/>
    <n v="11.4"/>
  </r>
  <r>
    <s v="Biomax"/>
    <x v="3"/>
    <s v="Privada"/>
    <s v="No"/>
    <s v="No"/>
    <s v="No"/>
    <n v="2004"/>
    <s v="Colombia"/>
    <n v="4.512550305"/>
    <x v="47"/>
    <s v="No informa"/>
    <s v="Impacto social "/>
    <s v="Pilar 4"/>
    <x v="0"/>
    <n v="187"/>
    <n v="12.3"/>
  </r>
  <r>
    <s v="C.I Prodeco"/>
    <x v="5"/>
    <s v="Privada"/>
    <s v="No"/>
    <s v="No"/>
    <s v="Si"/>
    <n v="1990"/>
    <s v="Suiza"/>
    <n v="0.895022779"/>
    <x v="47"/>
    <s v="No informa"/>
    <s v="Impacto social "/>
    <s v="Pilar 4"/>
    <x v="0"/>
    <n v="68.48"/>
    <n v="44"/>
  </r>
  <r>
    <s v="CARTON DE COLOMBIA S.A. (Smurfit Kappa)"/>
    <x v="1"/>
    <s v="Privada"/>
    <s v="No"/>
    <s v="No"/>
    <s v="Si"/>
    <n v="1944"/>
    <s v="Colombia"/>
    <n v="1.778557861"/>
    <x v="47"/>
    <n v="22.9"/>
    <s v="Impacto social "/>
    <s v="Pilar 4"/>
    <x v="0"/>
    <n v="54.83"/>
    <n v="11.4"/>
  </r>
  <r>
    <s v="Celsia"/>
    <x v="4"/>
    <s v="Privada"/>
    <s v="No"/>
    <s v="Si"/>
    <s v="Si"/>
    <n v="2001"/>
    <s v="Colombia"/>
    <n v="6.547567046"/>
    <x v="47"/>
    <n v="46.05"/>
    <s v="Impacto social "/>
    <s v="Pilar 4"/>
    <x v="0"/>
    <n v="230"/>
    <n v="34"/>
  </r>
  <r>
    <s v="Cementos Argos"/>
    <x v="1"/>
    <s v="Privada"/>
    <s v="No"/>
    <s v="Si"/>
    <s v="Si"/>
    <n v="1934"/>
    <s v="Colombia"/>
    <n v="1.84479215"/>
    <x v="47"/>
    <n v="54.83"/>
    <s v="Impacto social "/>
    <s v="Pilar 4"/>
    <x v="0"/>
    <n v="54.83"/>
    <n v="11.4"/>
  </r>
  <r>
    <s v="Cencosud"/>
    <x v="3"/>
    <s v="Privada"/>
    <s v="Si"/>
    <s v="Si"/>
    <s v="Si"/>
    <n v="1960"/>
    <s v="Chile"/>
    <n v="4.212866602"/>
    <x v="47"/>
    <n v="12.3"/>
    <s v="Impacto social "/>
    <s v="Pilar 4"/>
    <x v="0"/>
    <n v="187"/>
    <n v="12.3"/>
  </r>
  <r>
    <s v="Cenit"/>
    <x v="4"/>
    <s v="Mixta"/>
    <s v="No"/>
    <s v="No"/>
    <s v="No"/>
    <n v="2012"/>
    <s v="Colombia"/>
    <n v="9.97773624"/>
    <x v="47"/>
    <n v="148.663"/>
    <s v="Impacto social "/>
    <s v="Pilar 4"/>
    <x v="0"/>
    <n v="230"/>
    <n v="34"/>
  </r>
  <r>
    <s v="Cerrejón"/>
    <x v="5"/>
    <s v="Privada"/>
    <s v="No"/>
    <s v="No"/>
    <s v="Si"/>
    <n v="1976"/>
    <s v="Reino Unido / Suiza"/>
    <n v="6.047102083"/>
    <x v="47"/>
    <s v="No informa"/>
    <s v="Impacto social "/>
    <s v="Pilar 4"/>
    <x v="0"/>
    <n v="68.48"/>
    <n v="44"/>
  </r>
  <r>
    <s v="Chevron"/>
    <x v="3"/>
    <s v="Privada"/>
    <s v="No"/>
    <s v="No"/>
    <s v="Si"/>
    <n v="1879"/>
    <s v="Estados Unidos"/>
    <n v="5.868986"/>
    <x v="47"/>
    <s v="No informa"/>
    <s v="Impacto social "/>
    <s v="Pilar 4"/>
    <x v="0"/>
    <n v="187"/>
    <n v="12.3"/>
  </r>
  <r>
    <s v="CI Eslop"/>
    <x v="3"/>
    <s v="Privada"/>
    <s v="Si"/>
    <s v="No"/>
    <s v="No"/>
    <n v="1997"/>
    <s v="Colombia"/>
    <n v="1.976640973"/>
    <x v="47"/>
    <s v="No informa"/>
    <s v="Impacto social "/>
    <s v="Pilar 4"/>
    <x v="0"/>
    <n v="187"/>
    <n v="12.3"/>
  </r>
  <r>
    <s v="Claro"/>
    <x v="4"/>
    <s v="Privada"/>
    <s v="No"/>
    <s v="No"/>
    <s v="Si"/>
    <n v="2003"/>
    <s v="Brasil"/>
    <n v="15.602099799"/>
    <x v="47"/>
    <n v="95.8"/>
    <s v="Impacto social "/>
    <s v="Pilar 4"/>
    <x v="0"/>
    <n v="230"/>
    <n v="34"/>
  </r>
  <r>
    <s v="Coca Cola- Femsa"/>
    <x v="1"/>
    <s v="Mixta"/>
    <s v="No"/>
    <s v="Si"/>
    <s v="Si"/>
    <n v="1991"/>
    <s v="México"/>
    <n v="5.161404728"/>
    <x v="47"/>
    <s v="No informa"/>
    <s v="Impacto social "/>
    <s v="Pilar 4"/>
    <x v="0"/>
    <n v="54.83"/>
    <n v="11.4"/>
  </r>
  <r>
    <s v="Colgate"/>
    <x v="1"/>
    <s v="Privada"/>
    <s v="No"/>
    <s v="Si"/>
    <s v="Si"/>
    <n v="1806"/>
    <s v="Estados Unidos"/>
    <n v="2.382092359"/>
    <x v="47"/>
    <s v="No informa"/>
    <s v="Impacto social "/>
    <s v="Pilar 4"/>
    <x v="0"/>
    <n v="54.83"/>
    <n v="11.4"/>
  </r>
  <r>
    <s v="Colombina"/>
    <x v="1"/>
    <s v="Privada"/>
    <s v="Si"/>
    <s v="Si"/>
    <s v="Si"/>
    <n v="1932"/>
    <s v="Colombia"/>
    <n v="2.192826677"/>
    <x v="47"/>
    <n v="35.9"/>
    <s v="Impacto social "/>
    <s v="Pilar 4"/>
    <x v="0"/>
    <n v="54.83"/>
    <n v="11.4"/>
  </r>
  <r>
    <s v="Compañía Nacional de Chocolates"/>
    <x v="1"/>
    <s v="Privada"/>
    <s v="No"/>
    <s v="No"/>
    <s v="No"/>
    <n v="1920"/>
    <s v="Colombia"/>
    <n v="1.94339097"/>
    <x v="47"/>
    <s v="No informa"/>
    <s v="Impacto social "/>
    <s v="Pilar 4"/>
    <x v="0"/>
    <n v="54.83"/>
    <n v="11.4"/>
  </r>
  <r>
    <s v="CONCESIONARIA VIAL UNIÓN DEL SUR SAS"/>
    <x v="2"/>
    <s v="Privada"/>
    <s v="No"/>
    <s v="No"/>
    <s v="No"/>
    <n v="2015"/>
    <s v="Colombia"/>
    <n v="0.767621421"/>
    <x v="47"/>
    <s v="No informa"/>
    <s v="Impacto social "/>
    <s v="Pilar 4"/>
    <x v="0"/>
    <n v="76"/>
    <n v="47"/>
  </r>
  <r>
    <s v="Conconcreto"/>
    <x v="2"/>
    <s v="Privada"/>
    <s v="No"/>
    <s v="Si"/>
    <s v="Si"/>
    <n v="1961"/>
    <s v="Colombia"/>
    <n v="0.498844856"/>
    <x v="47"/>
    <s v="No informa"/>
    <s v="Impacto social "/>
    <s v="Pilar 4"/>
    <x v="0"/>
    <n v="76"/>
    <n v="47"/>
  </r>
  <r>
    <s v="CONSTRUCCIONES EL CONDOR S.A"/>
    <x v="2"/>
    <s v="Privada"/>
    <s v="No"/>
    <s v="Si"/>
    <s v="Si"/>
    <n v="1979"/>
    <s v="Colombia"/>
    <n v="1.189537155"/>
    <x v="47"/>
    <s v="No informa"/>
    <s v="Impacto social "/>
    <s v="Pilar 4"/>
    <x v="0"/>
    <n v="76"/>
    <n v="47"/>
  </r>
  <r>
    <s v="CONSTRUCTORA CAPITAL BOGOTA SAS"/>
    <x v="2"/>
    <s v="Privada"/>
    <s v="Si"/>
    <s v="No"/>
    <s v="No"/>
    <n v="2008"/>
    <s v="Colombia"/>
    <n v="1.313282542"/>
    <x v="47"/>
    <s v="No informa"/>
    <s v="Impacto social "/>
    <s v="Pilar 4"/>
    <x v="0"/>
    <n v="76"/>
    <n v="47"/>
  </r>
  <r>
    <s v="CONSTRUCTORA COLPATRIA  SAS"/>
    <x v="2"/>
    <s v="Privada"/>
    <s v="No"/>
    <s v="No"/>
    <s v="No"/>
    <n v="1977"/>
    <s v="Colombia"/>
    <n v="0.746126685"/>
    <x v="47"/>
    <s v="No informa"/>
    <s v="Impacto social "/>
    <s v="Pilar 4"/>
    <x v="0"/>
    <n v="76"/>
    <n v="47"/>
  </r>
  <r>
    <s v="Corbeta"/>
    <x v="3"/>
    <s v="Privada"/>
    <s v="Si"/>
    <s v="No"/>
    <s v="No"/>
    <n v="1938"/>
    <s v="Colombia"/>
    <n v="11.88773162"/>
    <x v="47"/>
    <s v="No informa"/>
    <s v="Impacto social "/>
    <s v="Pilar 4"/>
    <x v="0"/>
    <n v="187"/>
    <n v="12.3"/>
  </r>
  <r>
    <s v="Cruz Verde"/>
    <x v="3"/>
    <s v="Privada"/>
    <s v="No"/>
    <s v="No"/>
    <s v="Si"/>
    <n v="1984"/>
    <s v="Chile"/>
    <n v="5.511646479"/>
    <x v="47"/>
    <s v="No informa"/>
    <s v="Impacto social "/>
    <s v="Pilar 4"/>
    <x v="0"/>
    <n v="187"/>
    <n v="12.3"/>
  </r>
  <r>
    <s v="D1"/>
    <x v="3"/>
    <s v="Privada"/>
    <s v="Si"/>
    <s v="No"/>
    <s v="No"/>
    <n v="2009"/>
    <s v="Colombia"/>
    <n v="19.439396106"/>
    <x v="47"/>
    <s v="No informa"/>
    <s v="Impacto social "/>
    <s v="Pilar 4"/>
    <x v="0"/>
    <n v="187"/>
    <n v="12.3"/>
  </r>
  <r>
    <s v="Davivienda"/>
    <x v="4"/>
    <s v="Privada"/>
    <s v="No"/>
    <s v="Si"/>
    <s v="No"/>
    <n v="1972"/>
    <s v="Colombia"/>
    <n v="0"/>
    <x v="47"/>
    <s v="No informa"/>
    <s v="Impacto social "/>
    <s v="Pilar 4"/>
    <x v="0"/>
    <n v="230"/>
    <n v="34"/>
  </r>
  <r>
    <s v="Distracom"/>
    <x v="3"/>
    <s v="Privada"/>
    <s v="Si"/>
    <s v="No"/>
    <s v="No"/>
    <n v="1997"/>
    <s v="Colombia"/>
    <n v="3.874476933"/>
    <x v="47"/>
    <s v="No informa"/>
    <s v="Impacto social "/>
    <s v="Pilar 4"/>
    <x v="0"/>
    <n v="187"/>
    <n v="12.3"/>
  </r>
  <r>
    <s v="Drummond"/>
    <x v="5"/>
    <s v="Privada"/>
    <s v="Si"/>
    <s v="No"/>
    <s v="Si"/>
    <n v="1935"/>
    <s v="Estados Unidos"/>
    <n v="11.495989482"/>
    <x v="47"/>
    <n v="68.48"/>
    <s v="Impacto social "/>
    <s v="Pilar 4"/>
    <x v="0"/>
    <n v="68.48"/>
    <n v="44"/>
  </r>
  <r>
    <s v="Ecopetrol"/>
    <x v="5"/>
    <s v="Mixta"/>
    <s v="No"/>
    <s v="Si"/>
    <s v="Si"/>
    <n v="1951"/>
    <s v="Colombia"/>
    <n v="113.923310323"/>
    <x v="47"/>
    <n v="44"/>
    <s v="Impacto social "/>
    <s v="Pilar 4"/>
    <x v="0"/>
    <n v="68.48"/>
    <n v="44"/>
  </r>
  <r>
    <s v="Emgesa"/>
    <x v="4"/>
    <s v="Mixta"/>
    <s v="No"/>
    <s v="No"/>
    <s v="Si"/>
    <n v="1997"/>
    <s v="Colombia"/>
    <n v="15.780332546"/>
    <x v="47"/>
    <n v="34"/>
    <s v="Impacto social "/>
    <s v="Pilar 4"/>
    <x v="0"/>
    <n v="230"/>
    <n v="34"/>
  </r>
  <r>
    <s v="EPM"/>
    <x v="4"/>
    <s v="Pública"/>
    <s v="No"/>
    <s v="No"/>
    <s v="Si"/>
    <n v="1955"/>
    <s v="Colombia"/>
    <n v="20.57447718"/>
    <x v="47"/>
    <s v="No informa"/>
    <s v="Impacto social "/>
    <s v="Pilar 4"/>
    <x v="0"/>
    <n v="230"/>
    <n v="34"/>
  </r>
  <r>
    <s v="ES Windows"/>
    <x v="1"/>
    <s v="Privada"/>
    <s v="No"/>
    <s v="No"/>
    <s v="Si"/>
    <n v="1985"/>
    <s v="Estados Unidos"/>
    <n v="2.624920215"/>
    <x v="47"/>
    <s v="No informa"/>
    <s v="Impacto social "/>
    <s v="Pilar 4"/>
    <x v="0"/>
    <n v="54.83"/>
    <n v="11.4"/>
  </r>
  <r>
    <s v="Esenttia"/>
    <x v="1"/>
    <s v="Mixta"/>
    <s v="No"/>
    <s v="No"/>
    <s v="No"/>
    <n v="1990"/>
    <s v="Colombia"/>
    <n v="2.311463709"/>
    <x v="47"/>
    <n v="53.5"/>
    <s v="Impacto social "/>
    <s v="Pilar 4"/>
    <x v="0"/>
    <n v="54.83"/>
    <n v="11.4"/>
  </r>
  <r>
    <s v="Éxito"/>
    <x v="3"/>
    <s v="Privada"/>
    <s v="No"/>
    <s v="No"/>
    <s v="Si"/>
    <n v="1949"/>
    <s v="Colombia"/>
    <n v="16.077688645"/>
    <x v="47"/>
    <s v="No informa"/>
    <s v="Impacto social "/>
    <s v="Pilar 4"/>
    <x v="0"/>
    <n v="187"/>
    <n v="12.3"/>
  </r>
  <r>
    <s v="Falabella"/>
    <x v="3"/>
    <s v="Privada"/>
    <s v="Si"/>
    <s v="Si"/>
    <s v="Si"/>
    <n v="1889"/>
    <s v="Chile"/>
    <n v="2.307560639"/>
    <x v="47"/>
    <n v="35.43"/>
    <s v="Impacto social "/>
    <s v="Pilar 4"/>
    <x v="0"/>
    <n v="187"/>
    <n v="12.3"/>
  </r>
  <r>
    <s v="Frontera Energy"/>
    <x v="5"/>
    <s v="Privada"/>
    <s v="No"/>
    <s v="Si"/>
    <s v="Si"/>
    <n v="1985"/>
    <s v="Canadá"/>
    <n v="4.250244656"/>
    <x v="47"/>
    <s v="No informa"/>
    <s v="Impacto social "/>
    <s v="Pilar 4"/>
    <x v="0"/>
    <n v="68.48"/>
    <n v="44"/>
  </r>
  <r>
    <s v="Gases del Caribe"/>
    <x v="4"/>
    <s v="Privada"/>
    <s v="No"/>
    <s v="Si"/>
    <s v="No"/>
    <n v="1966"/>
    <s v="Colombia"/>
    <n v="2.635568566"/>
    <x v="47"/>
    <n v="38"/>
    <s v="Impacto social "/>
    <s v="Pilar 4"/>
    <x v="0"/>
    <n v="230"/>
    <n v="34"/>
  </r>
  <r>
    <s v="GEB"/>
    <x v="4"/>
    <s v="Mixta"/>
    <s v="No"/>
    <s v="Si"/>
    <s v="Si"/>
    <n v="1896"/>
    <s v="Colombia"/>
    <n v="3.716639484"/>
    <x v="47"/>
    <s v="No informa"/>
    <s v="Impacto social "/>
    <s v="Pilar 4"/>
    <x v="0"/>
    <n v="230"/>
    <n v="34"/>
  </r>
  <r>
    <s v="General Motors"/>
    <x v="1"/>
    <s v="Pública"/>
    <s v="No"/>
    <s v="Si"/>
    <s v="Si"/>
    <n v="1908"/>
    <s v="Estados Unidos"/>
    <n v="1.212362823"/>
    <x v="47"/>
    <s v="No informa"/>
    <s v="Impacto social "/>
    <s v="Pilar 4"/>
    <x v="0"/>
    <n v="54.83"/>
    <n v="11.4"/>
  </r>
  <r>
    <s v="Geopark"/>
    <x v="5"/>
    <s v="Privada"/>
    <s v="No"/>
    <s v="Si"/>
    <s v="Si"/>
    <n v="2002"/>
    <s v="Chile"/>
    <n v="2.420367108"/>
    <x v="47"/>
    <n v="54"/>
    <s v="Impacto social "/>
    <s v="Pilar 4"/>
    <x v="0"/>
    <n v="68.48"/>
    <n v="44"/>
  </r>
  <r>
    <s v="Gran Tierra Energy"/>
    <x v="5"/>
    <s v="Privada"/>
    <s v="No"/>
    <s v="Si"/>
    <s v="Si"/>
    <n v="2003"/>
    <s v="Canadá"/>
    <n v="1.321926"/>
    <x v="47"/>
    <s v="No informa"/>
    <s v="Impacto social "/>
    <s v="Pilar 4"/>
    <x v="0"/>
    <n v="68.48"/>
    <n v="44"/>
  </r>
  <r>
    <s v="Grupo Bios"/>
    <x v="0"/>
    <s v="Privada"/>
    <s v="No"/>
    <s v="No"/>
    <s v="No"/>
    <n v="1985"/>
    <s v="Colombia"/>
    <n v="0.441609957"/>
    <x v="47"/>
    <s v="No informa"/>
    <s v="Impacto social "/>
    <s v="Pilar 4"/>
    <x v="0"/>
    <n v="0"/>
    <n v="0"/>
  </r>
  <r>
    <s v="Grupo Diana"/>
    <x v="1"/>
    <s v="Privada"/>
    <s v="Si"/>
    <s v="No"/>
    <s v="No"/>
    <n v="1964"/>
    <s v="Colombia"/>
    <n v="2.485955399"/>
    <x v="47"/>
    <s v="No informa"/>
    <s v="Impacto social "/>
    <s v="Pilar 4"/>
    <x v="0"/>
    <n v="54.83"/>
    <n v="11.4"/>
  </r>
  <r>
    <s v="Haceb"/>
    <x v="1"/>
    <s v="Privada"/>
    <s v="Si"/>
    <s v="No"/>
    <s v="No"/>
    <n v="1940"/>
    <s v="Colombia"/>
    <n v="1.340540112"/>
    <x v="47"/>
    <n v="32.6"/>
    <s v="Impacto social "/>
    <s v="Pilar 4"/>
    <x v="0"/>
    <n v="54.83"/>
    <n v="11.4"/>
  </r>
  <r>
    <s v="Hocol"/>
    <x v="5"/>
    <s v="Privada"/>
    <s v="No"/>
    <s v="No"/>
    <s v="No"/>
    <n v="1956"/>
    <s v="Colombia"/>
    <n v="2.660692144"/>
    <x v="47"/>
    <n v="65"/>
    <s v="Impacto social "/>
    <s v="Pilar 4"/>
    <x v="0"/>
    <n v="68.48"/>
    <n v="44"/>
  </r>
  <r>
    <s v="INCUBADORA SANTANDER S.A. (Huevos Kikes)"/>
    <x v="0"/>
    <s v="Privada"/>
    <s v="Si"/>
    <s v="No"/>
    <s v="No"/>
    <n v="1962"/>
    <s v="Colombia"/>
    <n v="0.89448845"/>
    <x v="47"/>
    <s v="No informa"/>
    <s v="Impacto social "/>
    <s v="Pilar 4"/>
    <x v="0"/>
    <n v="0"/>
    <n v="0"/>
  </r>
  <r>
    <s v="ISA"/>
    <x v="4"/>
    <s v="Mixta"/>
    <s v="No"/>
    <s v="Si"/>
    <s v="Si"/>
    <n v="1967"/>
    <s v="Colombia"/>
    <n v="4.130985568"/>
    <x v="47"/>
    <s v="No informa"/>
    <s v="Impacto social "/>
    <s v="Pilar 4"/>
    <x v="0"/>
    <n v="230"/>
    <n v="34"/>
  </r>
  <r>
    <s v="Isagen"/>
    <x v="4"/>
    <s v="Mixta"/>
    <s v="No"/>
    <s v="No"/>
    <s v="No"/>
    <n v="1995"/>
    <s v="Colombia"/>
    <n v="6.13559916"/>
    <x v="47"/>
    <s v="No informa"/>
    <s v="Impacto social "/>
    <s v="Pilar 4"/>
    <x v="0"/>
    <n v="230"/>
    <n v="34"/>
  </r>
  <r>
    <s v="ISMOCOL SA"/>
    <x v="2"/>
    <s v="Privada"/>
    <s v="No"/>
    <s v="No"/>
    <s v="Si"/>
    <n v="1989"/>
    <s v="Colombia"/>
    <n v="0.751677383"/>
    <x v="47"/>
    <s v="No informa"/>
    <s v="Impacto social "/>
    <s v="Pilar 4"/>
    <x v="0"/>
    <n v="76"/>
    <n v="47"/>
  </r>
  <r>
    <s v="Italcol"/>
    <x v="1"/>
    <s v="Privada"/>
    <s v="Si"/>
    <s v="No"/>
    <s v="No"/>
    <n v="1970"/>
    <s v="Colombia"/>
    <n v="3.189145272"/>
    <x v="47"/>
    <s v="No informa"/>
    <s v="Impacto social "/>
    <s v="Pilar 4"/>
    <x v="0"/>
    <n v="54.83"/>
    <n v="11.4"/>
  </r>
  <r>
    <s v="LATAM"/>
    <x v="4"/>
    <s v="Privada"/>
    <s v="No"/>
    <s v="Si"/>
    <s v="Si"/>
    <n v="1929"/>
    <s v="Chile"/>
    <n v="2.328344538"/>
    <x v="47"/>
    <s v="No informa"/>
    <s v="Impacto social "/>
    <s v="Pilar 4"/>
    <x v="0"/>
    <n v="230"/>
    <n v="34"/>
  </r>
  <r>
    <s v="MARVAL S.A.S."/>
    <x v="2"/>
    <s v="Privada"/>
    <s v="Si"/>
    <s v="No"/>
    <s v="No"/>
    <n v="1976"/>
    <s v="Colombia"/>
    <n v="0.985342945"/>
    <x v="47"/>
    <s v="No informa"/>
    <s v="Impacto social "/>
    <s v="Pilar 4"/>
    <x v="0"/>
    <n v="76"/>
    <n v="47"/>
  </r>
  <r>
    <s v="Mazda"/>
    <x v="3"/>
    <s v="Privada"/>
    <s v="No"/>
    <s v="Si"/>
    <s v="Si"/>
    <n v="1920"/>
    <s v="Japón"/>
    <n v="1.869141753"/>
    <x v="47"/>
    <s v="No informa"/>
    <s v="Impacto social "/>
    <s v="Pilar 4"/>
    <x v="0"/>
    <n v="187"/>
    <n v="12.3"/>
  </r>
  <r>
    <s v="Mercado Libre"/>
    <x v="4"/>
    <s v="Privada"/>
    <s v="No"/>
    <s v="Si"/>
    <s v="Si"/>
    <n v="2009"/>
    <s v="Argentina"/>
    <n v="1.858185367"/>
    <x v="47"/>
    <s v="No informa"/>
    <s v="Impacto social "/>
    <s v="Pilar 4"/>
    <x v="0"/>
    <n v="230"/>
    <n v="34"/>
  </r>
  <r>
    <s v="Nestle"/>
    <x v="1"/>
    <s v="Mixta"/>
    <s v="No"/>
    <s v="Si"/>
    <s v="Si"/>
    <n v="1866"/>
    <s v="Suiza"/>
    <n v="2.04446981"/>
    <x v="47"/>
    <s v="No informa"/>
    <s v="Impacto social "/>
    <s v="Pilar 4"/>
    <x v="0"/>
    <n v="54.83"/>
    <n v="11.4"/>
  </r>
  <r>
    <s v="Oleoducto Central (Ocensa)"/>
    <x v="4"/>
    <s v="Mixta"/>
    <s v="No"/>
    <s v="No"/>
    <s v="No"/>
    <n v="1994"/>
    <s v="Colombia"/>
    <n v="5.975161078"/>
    <x v="47"/>
    <s v="No informa"/>
    <s v="Impacto social "/>
    <s v="Pilar 4"/>
    <x v="0"/>
    <n v="230"/>
    <n v="34"/>
  </r>
  <r>
    <s v="Olímpica"/>
    <x v="3"/>
    <s v="Privada"/>
    <s v="Si"/>
    <s v="No"/>
    <s v="No"/>
    <n v="1953"/>
    <s v="Colombia"/>
    <n v="7.129192126"/>
    <x v="47"/>
    <s v="No informa "/>
    <s v="Impacto social "/>
    <s v="Pilar 4"/>
    <x v="0"/>
    <n v="187"/>
    <n v="12.3"/>
  </r>
  <r>
    <s v="Pepsico"/>
    <x v="1"/>
    <s v="Pública"/>
    <s v="No"/>
    <s v="Si"/>
    <s v="Si"/>
    <n v="1965"/>
    <s v="Estados Unidos"/>
    <n v="2.097385142"/>
    <x v="47"/>
    <s v="No informa"/>
    <s v="Impacto social "/>
    <s v="Pilar 4"/>
    <x v="0"/>
    <n v="54.83"/>
    <n v="11.4"/>
  </r>
  <r>
    <s v="Petromil"/>
    <x v="3"/>
    <s v="Privada"/>
    <s v="Si"/>
    <s v="No"/>
    <s v="No"/>
    <n v="1989"/>
    <s v="Colombia"/>
    <n v="3.030538337"/>
    <x v="47"/>
    <s v="No informa"/>
    <s v="Impacto social "/>
    <s v="Pilar 4"/>
    <x v="0"/>
    <n v="187"/>
    <n v="12.3"/>
  </r>
  <r>
    <s v="POLLOS EL BUCANERO S.A. (Cargill)"/>
    <x v="1"/>
    <s v="Privada"/>
    <s v="No"/>
    <s v="No"/>
    <s v="Si"/>
    <n v="1986"/>
    <s v="Colombia"/>
    <n v="2.273429636"/>
    <x v="47"/>
    <s v="No informa"/>
    <s v="Impacto social "/>
    <s v="Pilar 4"/>
    <x v="0"/>
    <n v="54.83"/>
    <n v="11.4"/>
  </r>
  <r>
    <s v="Postobón"/>
    <x v="1"/>
    <s v="Privada"/>
    <s v="No"/>
    <s v="No"/>
    <s v="No"/>
    <n v="1904"/>
    <s v="Colombia"/>
    <n v="2.846700531"/>
    <x v="47"/>
    <s v="No informa"/>
    <s v="Impacto social "/>
    <s v="Pilar 4"/>
    <x v="0"/>
    <n v="54.83"/>
    <n v="11.4"/>
  </r>
  <r>
    <s v="Pricesmart"/>
    <x v="3"/>
    <s v="Privada"/>
    <s v="No"/>
    <s v="Si"/>
    <s v="Si"/>
    <n v="1993"/>
    <s v="Estados Unidos"/>
    <n v="2.360791615"/>
    <x v="47"/>
    <s v="No informa"/>
    <s v="Impacto social "/>
    <s v="Pilar 4"/>
    <x v="0"/>
    <n v="187"/>
    <n v="12.3"/>
  </r>
  <r>
    <s v="Primax"/>
    <x v="3"/>
    <s v="Privada"/>
    <s v="No"/>
    <s v="No"/>
    <s v="Si"/>
    <n v="2005"/>
    <s v="Perú"/>
    <n v="10.521119421"/>
    <x v="47"/>
    <s v="No informa"/>
    <s v="Impacto social "/>
    <s v="Pilar 4"/>
    <x v="0"/>
    <n v="187"/>
    <n v="12.3"/>
  </r>
  <r>
    <s v="Productos Familia (Essity)"/>
    <x v="1"/>
    <s v="Privada"/>
    <s v="No"/>
    <s v="No"/>
    <s v="Si"/>
    <n v="1958"/>
    <s v="Colombia"/>
    <n v="2.017259547"/>
    <x v="47"/>
    <s v="No informa"/>
    <s v="Impacto social "/>
    <s v="Pilar 4"/>
    <x v="0"/>
    <n v="54.83"/>
    <n v="11.4"/>
  </r>
  <r>
    <s v="Promigas"/>
    <x v="4"/>
    <s v="Privada"/>
    <s v="No"/>
    <s v="Si"/>
    <s v="No"/>
    <n v="1974"/>
    <s v="Colombia"/>
    <n v="2.27290385"/>
    <x v="47"/>
    <n v="38.5"/>
    <s v="Impacto social "/>
    <s v="Pilar 4"/>
    <x v="0"/>
    <n v="230"/>
    <n v="34"/>
  </r>
  <r>
    <s v="Rappi"/>
    <x v="4"/>
    <s v="Privada"/>
    <s v="No"/>
    <s v="No"/>
    <s v="Si"/>
    <n v="2015"/>
    <s v="Colombia"/>
    <n v="0.703147014"/>
    <x v="47"/>
    <s v="No informa"/>
    <s v="Impacto social "/>
    <s v="Pilar 4"/>
    <x v="0"/>
    <n v="230"/>
    <n v="34"/>
  </r>
  <r>
    <s v="Reficar"/>
    <x v="1"/>
    <s v="Mixta"/>
    <s v="No"/>
    <s v="No"/>
    <s v="No"/>
    <n v="1956"/>
    <s v="Colombia"/>
    <n v="25.860914507"/>
    <x v="47"/>
    <n v="43"/>
    <s v="Impacto social "/>
    <s v="Pilar 4"/>
    <x v="0"/>
    <n v="54.83"/>
    <n v="11.4"/>
  </r>
  <r>
    <s v="Renault"/>
    <x v="1"/>
    <s v="Mixta"/>
    <s v="No"/>
    <s v="Si"/>
    <s v="Si"/>
    <n v="1898"/>
    <s v="Francia"/>
    <n v="2.426039216"/>
    <x v="47"/>
    <n v="25"/>
    <s v="Impacto social "/>
    <s v="Pilar 4"/>
    <x v="0"/>
    <n v="54.83"/>
    <n v="11.4"/>
  </r>
  <r>
    <s v="Riopaila Castilla"/>
    <x v="1"/>
    <s v="Privada"/>
    <s v="No"/>
    <s v="Si"/>
    <s v="No"/>
    <n v="1998"/>
    <s v="Colombia"/>
    <n v="1.697301486"/>
    <x v="47"/>
    <n v="27"/>
    <s v="Impacto social "/>
    <s v="Pilar 4"/>
    <x v="0"/>
    <n v="54.83"/>
    <n v="11.4"/>
  </r>
  <r>
    <s v="Samsung"/>
    <x v="3"/>
    <s v="Privada"/>
    <s v="Si"/>
    <s v="Si"/>
    <s v="Si"/>
    <n v="1969"/>
    <s v="Corea del Sur"/>
    <n v="3.188315636"/>
    <x v="47"/>
    <s v="No informa"/>
    <s v="Impacto social "/>
    <s v="Pilar 4"/>
    <x v="0"/>
    <n v="187"/>
    <n v="12.3"/>
  </r>
  <r>
    <s v="SierraCol Energy"/>
    <x v="5"/>
    <s v="Privada"/>
    <s v="No"/>
    <s v="No"/>
    <s v="Si"/>
    <n v="2020"/>
    <s v="Islas Caimán / EE.UU"/>
    <n v="1.943851598"/>
    <x v="47"/>
    <s v="No informa"/>
    <s v="Impacto social "/>
    <s v="Pilar 4"/>
    <x v="0"/>
    <n v="68.48"/>
    <n v="44"/>
  </r>
  <r>
    <s v="Sodimac (Homecenter)"/>
    <x v="3"/>
    <s v="Privada"/>
    <s v="No"/>
    <s v="No"/>
    <s v="Si"/>
    <n v="1952"/>
    <s v="Chile"/>
    <n v="5.991097107"/>
    <x v="47"/>
    <n v="26.8"/>
    <s v="Impacto social "/>
    <s v="Pilar 4"/>
    <x v="0"/>
    <n v="187"/>
    <n v="12.3"/>
  </r>
  <r>
    <s v="Sucafina"/>
    <x v="3"/>
    <s v="Privada"/>
    <s v="Si"/>
    <s v="No"/>
    <s v="Si"/>
    <n v="1977"/>
    <s v="Suiza"/>
    <n v="2.002301595"/>
    <x v="47"/>
    <s v="No informa"/>
    <s v="Impacto social "/>
    <s v="Pilar 4"/>
    <x v="0"/>
    <n v="187"/>
    <n v="12.3"/>
  </r>
  <r>
    <s v="Sunshine Bouquet"/>
    <x v="0"/>
    <s v="Privada"/>
    <s v="Si"/>
    <s v="No"/>
    <s v="Si"/>
    <n v="1971"/>
    <s v="Estados Unidos"/>
    <n v="2.156747414"/>
    <x v="47"/>
    <s v="No informa"/>
    <s v="Impacto social "/>
    <s v="Pilar 4"/>
    <x v="0"/>
    <n v="0"/>
    <n v="0"/>
  </r>
  <r>
    <s v="Suramerica Comercial (Dollar City)"/>
    <x v="3"/>
    <s v="Privada"/>
    <s v="No"/>
    <s v="No"/>
    <s v="Si"/>
    <n v="2009"/>
    <s v="El Salvador"/>
    <n v="2.869448009"/>
    <x v="47"/>
    <s v="No informa"/>
    <s v="Impacto social "/>
    <s v="Pilar 4"/>
    <x v="0"/>
    <n v="187"/>
    <n v="12.3"/>
  </r>
  <r>
    <s v="Tecnoquimicas"/>
    <x v="3"/>
    <s v="Privada"/>
    <s v="Si"/>
    <s v="No"/>
    <s v="No"/>
    <n v="1934"/>
    <s v="Colombia"/>
    <n v="3.134365769"/>
    <x v="47"/>
    <s v="No informa"/>
    <s v="Impacto social "/>
    <s v="Pilar 4"/>
    <x v="0"/>
    <n v="187"/>
    <n v="12.3"/>
  </r>
  <r>
    <s v="Telefónica"/>
    <x v="4"/>
    <s v="Mixta"/>
    <s v="No"/>
    <s v="Si"/>
    <s v="Si"/>
    <n v="1924"/>
    <s v="España"/>
    <n v="6.672179102"/>
    <x v="47"/>
    <n v="42.6"/>
    <s v="Impacto social "/>
    <s v="Pilar 4"/>
    <x v="0"/>
    <n v="230"/>
    <n v="34"/>
  </r>
  <r>
    <s v="Teleperformance"/>
    <x v="4"/>
    <s v="Privada"/>
    <s v="No"/>
    <s v="Si"/>
    <s v="Si"/>
    <n v="1910"/>
    <s v="Francia"/>
    <n v="2.655177809"/>
    <x v="47"/>
    <s v="No informa"/>
    <s v="Impacto social "/>
    <s v="Pilar 4"/>
    <x v="0"/>
    <n v="230"/>
    <n v="34"/>
  </r>
  <r>
    <s v="Terpel"/>
    <x v="3"/>
    <s v="Privada"/>
    <s v="No"/>
    <s v="Si"/>
    <s v="Si"/>
    <n v="1968"/>
    <s v="Colombia"/>
    <n v="24.752011682"/>
    <x v="47"/>
    <n v="31.4"/>
    <s v="Impacto social "/>
    <s v="Pilar 4"/>
    <x v="0"/>
    <n v="187"/>
    <n v="12.3"/>
  </r>
  <r>
    <s v="Tigo"/>
    <x v="4"/>
    <s v="Mixta"/>
    <s v="No"/>
    <s v="Si"/>
    <s v="Si"/>
    <n v="1979"/>
    <s v="Suecia"/>
    <n v="2.956157691"/>
    <x v="47"/>
    <s v="No informa"/>
    <s v="Impacto social "/>
    <s v="Pilar 4"/>
    <x v="0"/>
    <n v="230"/>
    <n v="34"/>
  </r>
  <r>
    <s v="Toyota"/>
    <x v="3"/>
    <s v="Privada"/>
    <s v="No"/>
    <s v="Si"/>
    <s v="Si"/>
    <n v="1937"/>
    <s v="Japón"/>
    <n v="4.02823039"/>
    <x v="47"/>
    <n v="187"/>
    <s v="Impacto social "/>
    <s v="Pilar 4"/>
    <x v="0"/>
    <n v="187"/>
    <n v="12.3"/>
  </r>
  <r>
    <s v="Trafigura (Petroleum)"/>
    <x v="3"/>
    <s v="Privada"/>
    <s v="No"/>
    <s v="No"/>
    <s v="Si"/>
    <n v="1993"/>
    <s v="Suiza"/>
    <n v="4.87042346"/>
    <x v="47"/>
    <s v="No informa"/>
    <s v="Impacto social "/>
    <s v="Pilar 4"/>
    <x v="0"/>
    <n v="187"/>
    <n v="12.3"/>
  </r>
  <r>
    <s v="Uniban"/>
    <x v="3"/>
    <s v="Privada"/>
    <s v="No"/>
    <s v="No"/>
    <s v="No"/>
    <n v="1966"/>
    <s v="Colombia"/>
    <n v="2.046166138"/>
    <x v="47"/>
    <s v="No informa"/>
    <s v="Impacto social "/>
    <s v="Pilar 4"/>
    <x v="0"/>
    <n v="187"/>
    <n v="12.3"/>
  </r>
  <r>
    <s v="Unilever"/>
    <x v="3"/>
    <s v="Privada"/>
    <s v="No"/>
    <s v="Si"/>
    <s v="Si"/>
    <n v="1929"/>
    <s v="Reino Unido y Países Bajos"/>
    <n v="1.928223518"/>
    <x v="47"/>
    <s v="No informa"/>
    <s v="Impacto social "/>
    <s v="Pilar 4"/>
    <x v="0"/>
    <n v="187"/>
    <n v="12.3"/>
  </r>
  <r>
    <s v="Vanti"/>
    <x v="4"/>
    <s v="Privada"/>
    <s v="No"/>
    <s v="No"/>
    <s v="No"/>
    <n v="1987"/>
    <s v="Colombia"/>
    <n v="0"/>
    <x v="47"/>
    <s v="No informa"/>
    <s v="Impacto social "/>
    <s v="Pilar 4"/>
    <x v="0"/>
    <n v="230"/>
    <n v="34"/>
  </r>
  <r>
    <s v="Verano energy"/>
    <x v="5"/>
    <s v="Privada"/>
    <s v="No"/>
    <s v="No"/>
    <s v="Si"/>
    <n v="2016"/>
    <s v="Canadá"/>
    <n v="5.483318686"/>
    <x v="47"/>
    <s v="No informa"/>
    <s v="Impacto social "/>
    <s v="Pilar 4"/>
    <x v="0"/>
    <n v="68.48"/>
    <n v="44"/>
  </r>
  <r>
    <s v="Yamaha"/>
    <x v="1"/>
    <s v="Privada"/>
    <s v="No"/>
    <s v="Si"/>
    <s v="Si"/>
    <n v="1955"/>
    <s v="Japón"/>
    <n v="1.831377694"/>
    <x v="47"/>
    <s v="No informa"/>
    <s v="Impacto social "/>
    <s v="Pilar 4"/>
    <x v="0"/>
    <n v="54.83"/>
    <n v="11.4"/>
  </r>
  <r>
    <s v="YARA COLOMBIA S.A."/>
    <x v="1"/>
    <s v="Privada"/>
    <s v="No"/>
    <s v="No"/>
    <s v="Si"/>
    <n v="1993"/>
    <s v="Noruega"/>
    <n v="1.765339992"/>
    <x v="47"/>
    <n v="11.4"/>
    <s v="Impacto social "/>
    <s v="Pilar 4"/>
    <x v="0"/>
    <n v="54.83"/>
    <n v="11.4"/>
  </r>
  <r>
    <s v="Aliar"/>
    <x v="0"/>
    <s v="Privada"/>
    <s v="No"/>
    <s v="No"/>
    <s v="No"/>
    <n v="2007"/>
    <s v="Colombia"/>
    <n v="0.978022115"/>
    <x v="48"/>
    <n v="0"/>
    <s v="Impacto social "/>
    <s v="Pilar 5"/>
    <x v="2"/>
    <b v="0"/>
    <b v="0"/>
  </r>
  <r>
    <s v="Alimentos Carnicos (Grupo Nutresa)"/>
    <x v="1"/>
    <s v="Privada"/>
    <s v="No"/>
    <s v="Si"/>
    <s v="Si"/>
    <n v="1920"/>
    <s v="Colombia"/>
    <n v="2.844632077"/>
    <x v="48"/>
    <n v="2"/>
    <s v="Impacto social "/>
    <s v="Pilar 5"/>
    <x v="2"/>
    <b v="0"/>
    <b v="0"/>
  </r>
  <r>
    <s v="Alpina"/>
    <x v="1"/>
    <s v="Privada"/>
    <s v="No"/>
    <s v="No"/>
    <s v="Si"/>
    <n v="1945"/>
    <s v="Colombia"/>
    <n v="2.176461396"/>
    <x v="48"/>
    <n v="0"/>
    <s v="Impacto social "/>
    <s v="Pilar 5"/>
    <x v="2"/>
    <b v="0"/>
    <b v="0"/>
  </r>
  <r>
    <s v="Amarilo"/>
    <x v="2"/>
    <s v="Privada"/>
    <s v="Si"/>
    <s v="No"/>
    <s v="No"/>
    <n v="1993"/>
    <s v="Colombia"/>
    <n v="2.186301194"/>
    <x v="48"/>
    <n v="1"/>
    <s v="Impacto social "/>
    <s v="Pilar 5"/>
    <x v="2"/>
    <b v="0"/>
    <b v="0"/>
  </r>
  <r>
    <s v="ARA"/>
    <x v="3"/>
    <s v="Privada"/>
    <s v="No"/>
    <s v="No"/>
    <s v="Si"/>
    <n v="2012"/>
    <s v="Colombia"/>
    <n v="13.831182682"/>
    <x v="48"/>
    <n v="0"/>
    <s v="Impacto social "/>
    <s v="Pilar 5"/>
    <x v="2"/>
    <b v="0"/>
    <b v="0"/>
  </r>
  <r>
    <s v="ARQUITECTURA Y CONCRETO"/>
    <x v="2"/>
    <s v="Privada"/>
    <s v="Si"/>
    <s v="No"/>
    <s v="No"/>
    <n v="1990"/>
    <s v="Colombia"/>
    <n v="0.771428692"/>
    <x v="48"/>
    <n v="0"/>
    <s v="Impacto social "/>
    <s v="Pilar 5"/>
    <x v="2"/>
    <b v="0"/>
    <b v="0"/>
  </r>
  <r>
    <s v="AUTOPISTA RIO MAGDALENA SAS"/>
    <x v="2"/>
    <s v="Privada"/>
    <s v="No"/>
    <s v="No"/>
    <s v="No"/>
    <n v="2014"/>
    <s v="Colombia"/>
    <n v="1.314259836"/>
    <x v="48"/>
    <n v="1"/>
    <s v="Impacto social "/>
    <s v="Pilar 5"/>
    <x v="2"/>
    <b v="0"/>
    <b v="0"/>
  </r>
  <r>
    <s v="Avianca"/>
    <x v="4"/>
    <s v="Privada"/>
    <s v="No"/>
    <s v="No"/>
    <s v="Si"/>
    <n v="1919"/>
    <s v="Colombia"/>
    <n v="15.106042448"/>
    <x v="48"/>
    <n v="1"/>
    <s v="Impacto social "/>
    <s v="Pilar 5"/>
    <x v="2"/>
    <b v="0"/>
    <b v="0"/>
  </r>
  <r>
    <s v="AVICOLA EL MADROÑO SA"/>
    <x v="0"/>
    <s v="Privada"/>
    <s v="No"/>
    <s v="No"/>
    <s v="No"/>
    <n v="1987"/>
    <s v="Colombia"/>
    <n v="0.711210393"/>
    <x v="48"/>
    <n v="0"/>
    <s v="Impacto social "/>
    <s v="Pilar 5"/>
    <x v="2"/>
    <b v="0"/>
    <b v="0"/>
  </r>
  <r>
    <s v="AVSA"/>
    <x v="0"/>
    <s v="Privada"/>
    <s v="Si"/>
    <s v="No"/>
    <s v="No"/>
    <n v="1969"/>
    <s v="Colombia"/>
    <n v="2.423164353"/>
    <x v="48"/>
    <n v="0"/>
    <s v="Impacto social "/>
    <s v="Pilar 5"/>
    <x v="2"/>
    <b v="0"/>
    <b v="0"/>
  </r>
  <r>
    <s v="Banco de Bogotá"/>
    <x v="4"/>
    <s v="Privada"/>
    <s v="No"/>
    <s v="Si"/>
    <s v="No"/>
    <n v="1870"/>
    <s v="Colombia"/>
    <n v="0"/>
    <x v="48"/>
    <n v="2"/>
    <s v="Impacto social "/>
    <s v="Pilar 5"/>
    <x v="2"/>
    <b v="0"/>
    <b v="0"/>
  </r>
  <r>
    <s v="Bancolombia"/>
    <x v="4"/>
    <s v="Privada"/>
    <s v="No"/>
    <s v="Si"/>
    <s v="Si"/>
    <n v="1875"/>
    <s v="Colombia"/>
    <n v="0"/>
    <x v="48"/>
    <n v="1"/>
    <s v="Impacto social "/>
    <s v="Pilar 5"/>
    <x v="2"/>
    <b v="0"/>
    <b v="0"/>
  </r>
  <r>
    <s v="Bavaria (Kopps)"/>
    <x v="1"/>
    <s v="Privada"/>
    <s v="No"/>
    <s v="No"/>
    <s v="Si"/>
    <n v="1889"/>
    <s v="Colombia"/>
    <n v="8.615774351"/>
    <x v="48"/>
    <n v="1"/>
    <s v="Impacto social "/>
    <s v="Pilar 5"/>
    <x v="2"/>
    <b v="0"/>
    <b v="0"/>
  </r>
  <r>
    <s v="BEL STAR S.A."/>
    <x v="1"/>
    <s v="Privada"/>
    <s v="No"/>
    <s v="No"/>
    <s v="Si"/>
    <n v="2000"/>
    <s v="Colombia"/>
    <n v="1.8730508"/>
    <x v="48"/>
    <n v="2"/>
    <s v="Impacto social "/>
    <s v="Pilar 5"/>
    <x v="2"/>
    <b v="0"/>
    <b v="0"/>
  </r>
  <r>
    <s v="Biomax"/>
    <x v="3"/>
    <s v="Privada"/>
    <s v="No"/>
    <s v="No"/>
    <s v="No"/>
    <n v="2004"/>
    <s v="Colombia"/>
    <n v="4.512550305"/>
    <x v="48"/>
    <n v="0"/>
    <s v="Impacto social "/>
    <s v="Pilar 5"/>
    <x v="2"/>
    <b v="0"/>
    <b v="0"/>
  </r>
  <r>
    <s v="C.I Prodeco"/>
    <x v="5"/>
    <s v="Privada"/>
    <s v="No"/>
    <s v="No"/>
    <s v="Si"/>
    <n v="1990"/>
    <s v="Suiza"/>
    <n v="0.895022779"/>
    <x v="48"/>
    <n v="0"/>
    <s v="Impacto social "/>
    <s v="Pilar 5"/>
    <x v="2"/>
    <b v="0"/>
    <b v="0"/>
  </r>
  <r>
    <s v="CARTON DE COLOMBIA S.A. (Smurfit Kappa)"/>
    <x v="1"/>
    <s v="Privada"/>
    <s v="No"/>
    <s v="No"/>
    <s v="Si"/>
    <n v="1944"/>
    <s v="Colombia"/>
    <n v="1.778557861"/>
    <x v="48"/>
    <n v="1"/>
    <s v="Impacto social "/>
    <s v="Pilar 5"/>
    <x v="2"/>
    <b v="0"/>
    <b v="0"/>
  </r>
  <r>
    <s v="Celsia"/>
    <x v="4"/>
    <s v="Privada"/>
    <s v="No"/>
    <s v="Si"/>
    <s v="Si"/>
    <n v="2001"/>
    <s v="Colombia"/>
    <n v="6.547567046"/>
    <x v="48"/>
    <n v="2"/>
    <s v="Impacto social "/>
    <s v="Pilar 5"/>
    <x v="2"/>
    <b v="0"/>
    <b v="0"/>
  </r>
  <r>
    <s v="Cementos Argos"/>
    <x v="1"/>
    <s v="Privada"/>
    <s v="No"/>
    <s v="Si"/>
    <s v="Si"/>
    <n v="1934"/>
    <s v="Colombia"/>
    <n v="1.84479215"/>
    <x v="48"/>
    <n v="2"/>
    <s v="Impacto social "/>
    <s v="Pilar 5"/>
    <x v="2"/>
    <b v="0"/>
    <b v="0"/>
  </r>
  <r>
    <s v="Cencosud"/>
    <x v="3"/>
    <s v="Privada"/>
    <s v="Si"/>
    <s v="Si"/>
    <s v="Si"/>
    <n v="1960"/>
    <s v="Chile"/>
    <n v="4.212866602"/>
    <x v="48"/>
    <n v="2"/>
    <s v="Impacto social "/>
    <s v="Pilar 5"/>
    <x v="2"/>
    <b v="0"/>
    <b v="0"/>
  </r>
  <r>
    <s v="Cenit"/>
    <x v="4"/>
    <s v="Mixta"/>
    <s v="No"/>
    <s v="No"/>
    <s v="No"/>
    <n v="2012"/>
    <s v="Colombia"/>
    <n v="9.97773624"/>
    <x v="48"/>
    <n v="2"/>
    <s v="Impacto social "/>
    <s v="Pilar 5"/>
    <x v="2"/>
    <b v="0"/>
    <b v="0"/>
  </r>
  <r>
    <s v="Cerrejón"/>
    <x v="5"/>
    <s v="Privada"/>
    <s v="No"/>
    <s v="No"/>
    <s v="Si"/>
    <n v="1976"/>
    <s v="Reino Unido / Suiza"/>
    <n v="6.047102083"/>
    <x v="48"/>
    <n v="1"/>
    <s v="Impacto social "/>
    <s v="Pilar 5"/>
    <x v="2"/>
    <b v="0"/>
    <b v="0"/>
  </r>
  <r>
    <s v="Chevron"/>
    <x v="3"/>
    <s v="Privada"/>
    <s v="No"/>
    <s v="No"/>
    <s v="Si"/>
    <n v="1879"/>
    <s v="Estados Unidos"/>
    <n v="5.868986"/>
    <x v="48"/>
    <n v="0"/>
    <s v="Impacto social "/>
    <s v="Pilar 5"/>
    <x v="2"/>
    <b v="0"/>
    <b v="0"/>
  </r>
  <r>
    <s v="CI Eslop"/>
    <x v="3"/>
    <s v="Privada"/>
    <s v="Si"/>
    <s v="No"/>
    <s v="No"/>
    <n v="1997"/>
    <s v="Colombia"/>
    <n v="1.976640973"/>
    <x v="48"/>
    <n v="0"/>
    <s v="Impacto social "/>
    <s v="Pilar 5"/>
    <x v="2"/>
    <b v="0"/>
    <b v="0"/>
  </r>
  <r>
    <s v="Claro"/>
    <x v="4"/>
    <s v="Privada"/>
    <s v="No"/>
    <s v="No"/>
    <s v="Si"/>
    <n v="2003"/>
    <s v="Brasil"/>
    <n v="15.602099799"/>
    <x v="48"/>
    <n v="2"/>
    <s v="Impacto social "/>
    <s v="Pilar 5"/>
    <x v="2"/>
    <b v="0"/>
    <b v="0"/>
  </r>
  <r>
    <s v="Coca Cola- Femsa"/>
    <x v="1"/>
    <s v="Mixta"/>
    <s v="No"/>
    <s v="Si"/>
    <s v="Si"/>
    <n v="1991"/>
    <s v="México"/>
    <n v="5.161404728"/>
    <x v="48"/>
    <n v="2"/>
    <s v="Impacto social "/>
    <s v="Pilar 5"/>
    <x v="2"/>
    <b v="0"/>
    <b v="0"/>
  </r>
  <r>
    <s v="Colgate"/>
    <x v="1"/>
    <s v="Privada"/>
    <s v="No"/>
    <s v="Si"/>
    <s v="Si"/>
    <n v="1806"/>
    <s v="Estados Unidos"/>
    <n v="2.382092359"/>
    <x v="48"/>
    <n v="0"/>
    <s v="Impacto social "/>
    <s v="Pilar 5"/>
    <x v="2"/>
    <b v="0"/>
    <b v="0"/>
  </r>
  <r>
    <s v="Colombina"/>
    <x v="1"/>
    <s v="Privada"/>
    <s v="Si"/>
    <s v="Si"/>
    <s v="Si"/>
    <n v="1932"/>
    <s v="Colombia"/>
    <n v="2.192826677"/>
    <x v="48"/>
    <n v="2"/>
    <s v="Impacto social "/>
    <s v="Pilar 5"/>
    <x v="2"/>
    <b v="0"/>
    <b v="0"/>
  </r>
  <r>
    <s v="Compañía Nacional de Chocolates"/>
    <x v="1"/>
    <s v="Privada"/>
    <s v="No"/>
    <s v="No"/>
    <s v="No"/>
    <n v="1920"/>
    <s v="Colombia"/>
    <n v="1.94339097"/>
    <x v="48"/>
    <n v="0"/>
    <s v="Impacto social "/>
    <s v="Pilar 5"/>
    <x v="2"/>
    <b v="0"/>
    <b v="0"/>
  </r>
  <r>
    <s v="CONCESIONARIA VIAL UNIÓN DEL SUR SAS"/>
    <x v="2"/>
    <s v="Privada"/>
    <s v="No"/>
    <s v="No"/>
    <s v="No"/>
    <n v="2015"/>
    <s v="Colombia"/>
    <n v="0.767621421"/>
    <x v="48"/>
    <n v="0"/>
    <s v="Impacto social "/>
    <s v="Pilar 5"/>
    <x v="2"/>
    <b v="0"/>
    <b v="0"/>
  </r>
  <r>
    <s v="Conconcreto"/>
    <x v="2"/>
    <s v="Privada"/>
    <s v="No"/>
    <s v="Si"/>
    <s v="Si"/>
    <n v="1961"/>
    <s v="Colombia"/>
    <n v="0.498844856"/>
    <x v="48"/>
    <n v="0"/>
    <s v="Impacto social "/>
    <s v="Pilar 5"/>
    <x v="2"/>
    <b v="0"/>
    <b v="0"/>
  </r>
  <r>
    <s v="CONSTRUCCIONES EL CONDOR S.A"/>
    <x v="2"/>
    <s v="Privada"/>
    <s v="No"/>
    <s v="Si"/>
    <s v="Si"/>
    <n v="1979"/>
    <s v="Colombia"/>
    <n v="1.189537155"/>
    <x v="48"/>
    <n v="0"/>
    <s v="Impacto social "/>
    <s v="Pilar 5"/>
    <x v="2"/>
    <b v="0"/>
    <b v="0"/>
  </r>
  <r>
    <s v="CONSTRUCTORA CAPITAL BOGOTA SAS"/>
    <x v="2"/>
    <s v="Privada"/>
    <s v="Si"/>
    <s v="No"/>
    <s v="No"/>
    <n v="2008"/>
    <s v="Colombia"/>
    <n v="1.313282542"/>
    <x v="48"/>
    <n v="0"/>
    <s v="Impacto social "/>
    <s v="Pilar 5"/>
    <x v="2"/>
    <b v="0"/>
    <b v="0"/>
  </r>
  <r>
    <s v="CONSTRUCTORA COLPATRIA  SAS"/>
    <x v="2"/>
    <s v="Privada"/>
    <s v="No"/>
    <s v="No"/>
    <s v="No"/>
    <n v="1977"/>
    <s v="Colombia"/>
    <n v="0.746126685"/>
    <x v="48"/>
    <n v="0"/>
    <s v="Impacto social "/>
    <s v="Pilar 5"/>
    <x v="2"/>
    <b v="0"/>
    <b v="0"/>
  </r>
  <r>
    <s v="Corbeta"/>
    <x v="3"/>
    <s v="Privada"/>
    <s v="Si"/>
    <s v="No"/>
    <s v="No"/>
    <n v="1938"/>
    <s v="Colombia"/>
    <n v="11.88773162"/>
    <x v="48"/>
    <n v="0"/>
    <s v="Impacto social "/>
    <s v="Pilar 5"/>
    <x v="2"/>
    <b v="0"/>
    <b v="0"/>
  </r>
  <r>
    <s v="Cruz Verde"/>
    <x v="3"/>
    <s v="Privada"/>
    <s v="No"/>
    <s v="No"/>
    <s v="Si"/>
    <n v="1984"/>
    <s v="Chile"/>
    <n v="5.511646479"/>
    <x v="48"/>
    <n v="1"/>
    <s v="Impacto social "/>
    <s v="Pilar 5"/>
    <x v="2"/>
    <b v="0"/>
    <b v="0"/>
  </r>
  <r>
    <s v="D1"/>
    <x v="3"/>
    <s v="Privada"/>
    <s v="Si"/>
    <s v="No"/>
    <s v="No"/>
    <n v="2009"/>
    <s v="Colombia"/>
    <n v="19.439396106"/>
    <x v="48"/>
    <n v="1"/>
    <s v="Impacto social "/>
    <s v="Pilar 5"/>
    <x v="2"/>
    <b v="0"/>
    <b v="0"/>
  </r>
  <r>
    <s v="Davivienda"/>
    <x v="4"/>
    <s v="Privada"/>
    <s v="No"/>
    <s v="Si"/>
    <s v="No"/>
    <n v="1972"/>
    <s v="Colombia"/>
    <n v="0"/>
    <x v="48"/>
    <n v="2"/>
    <s v="Impacto social "/>
    <s v="Pilar 5"/>
    <x v="2"/>
    <b v="0"/>
    <b v="0"/>
  </r>
  <r>
    <s v="Distracom"/>
    <x v="3"/>
    <s v="Privada"/>
    <s v="Si"/>
    <s v="No"/>
    <s v="No"/>
    <n v="1997"/>
    <s v="Colombia"/>
    <n v="3.874476933"/>
    <x v="48"/>
    <n v="0"/>
    <s v="Impacto social "/>
    <s v="Pilar 5"/>
    <x v="2"/>
    <b v="0"/>
    <b v="0"/>
  </r>
  <r>
    <s v="Drummond"/>
    <x v="5"/>
    <s v="Privada"/>
    <s v="Si"/>
    <s v="No"/>
    <s v="Si"/>
    <n v="1935"/>
    <s v="Estados Unidos"/>
    <n v="11.495989482"/>
    <x v="48"/>
    <n v="2"/>
    <s v="Impacto social "/>
    <s v="Pilar 5"/>
    <x v="2"/>
    <b v="0"/>
    <b v="0"/>
  </r>
  <r>
    <s v="Ecopetrol"/>
    <x v="5"/>
    <s v="Mixta"/>
    <s v="No"/>
    <s v="Si"/>
    <s v="Si"/>
    <n v="1951"/>
    <s v="Colombia"/>
    <n v="113.923310323"/>
    <x v="48"/>
    <n v="2"/>
    <s v="Impacto social "/>
    <s v="Pilar 5"/>
    <x v="2"/>
    <b v="0"/>
    <b v="0"/>
  </r>
  <r>
    <s v="Emgesa"/>
    <x v="4"/>
    <s v="Mixta"/>
    <s v="No"/>
    <s v="No"/>
    <s v="Si"/>
    <n v="1997"/>
    <s v="Colombia"/>
    <n v="15.780332546"/>
    <x v="48"/>
    <n v="2"/>
    <s v="Impacto social "/>
    <s v="Pilar 5"/>
    <x v="2"/>
    <b v="0"/>
    <b v="0"/>
  </r>
  <r>
    <s v="EPM"/>
    <x v="4"/>
    <s v="Pública"/>
    <s v="No"/>
    <s v="No"/>
    <s v="Si"/>
    <n v="1955"/>
    <s v="Colombia"/>
    <n v="20.57447718"/>
    <x v="48"/>
    <n v="1"/>
    <s v="Impacto social "/>
    <s v="Pilar 5"/>
    <x v="2"/>
    <b v="0"/>
    <b v="0"/>
  </r>
  <r>
    <s v="ES Windows"/>
    <x v="1"/>
    <s v="Privada"/>
    <s v="No"/>
    <s v="No"/>
    <s v="Si"/>
    <n v="1985"/>
    <s v="Estados Unidos"/>
    <n v="2.624920215"/>
    <x v="48"/>
    <n v="0"/>
    <s v="Impacto social "/>
    <s v="Pilar 5"/>
    <x v="2"/>
    <b v="0"/>
    <b v="0"/>
  </r>
  <r>
    <s v="Esenttia"/>
    <x v="1"/>
    <s v="Mixta"/>
    <s v="No"/>
    <s v="No"/>
    <s v="No"/>
    <n v="1990"/>
    <s v="Colombia"/>
    <n v="2.311463709"/>
    <x v="48"/>
    <n v="2"/>
    <s v="Impacto social "/>
    <s v="Pilar 5"/>
    <x v="2"/>
    <b v="0"/>
    <b v="0"/>
  </r>
  <r>
    <s v="Éxito"/>
    <x v="3"/>
    <s v="Privada"/>
    <s v="No"/>
    <s v="No"/>
    <s v="Si"/>
    <n v="1949"/>
    <s v="Colombia"/>
    <n v="16.077688645"/>
    <x v="48"/>
    <n v="2"/>
    <s v="Impacto social "/>
    <s v="Pilar 5"/>
    <x v="2"/>
    <b v="0"/>
    <b v="0"/>
  </r>
  <r>
    <s v="Falabella"/>
    <x v="3"/>
    <s v="Privada"/>
    <s v="Si"/>
    <s v="Si"/>
    <s v="Si"/>
    <n v="1889"/>
    <s v="Chile"/>
    <n v="2.307560639"/>
    <x v="48"/>
    <n v="2"/>
    <s v="Impacto social "/>
    <s v="Pilar 5"/>
    <x v="2"/>
    <b v="0"/>
    <b v="0"/>
  </r>
  <r>
    <s v="Frontera Energy"/>
    <x v="5"/>
    <s v="Privada"/>
    <s v="No"/>
    <s v="Si"/>
    <s v="Si"/>
    <n v="1985"/>
    <s v="Canadá"/>
    <n v="4.250244656"/>
    <x v="48"/>
    <n v="0"/>
    <s v="Impacto social "/>
    <s v="Pilar 5"/>
    <x v="2"/>
    <b v="0"/>
    <b v="0"/>
  </r>
  <r>
    <s v="Gases del Caribe"/>
    <x v="4"/>
    <s v="Privada"/>
    <s v="No"/>
    <s v="Si"/>
    <s v="No"/>
    <n v="1966"/>
    <s v="Colombia"/>
    <n v="2.635568566"/>
    <x v="48"/>
    <n v="0"/>
    <s v="Impacto social "/>
    <s v="Pilar 5"/>
    <x v="2"/>
    <b v="0"/>
    <b v="0"/>
  </r>
  <r>
    <s v="GEB"/>
    <x v="4"/>
    <s v="Mixta"/>
    <s v="No"/>
    <s v="Si"/>
    <s v="Si"/>
    <n v="1896"/>
    <s v="Colombia"/>
    <n v="3.716639484"/>
    <x v="48"/>
    <n v="1"/>
    <s v="Impacto social "/>
    <s v="Pilar 5"/>
    <x v="2"/>
    <b v="0"/>
    <b v="0"/>
  </r>
  <r>
    <s v="General Motors"/>
    <x v="1"/>
    <s v="Pública"/>
    <s v="No"/>
    <s v="Si"/>
    <s v="Si"/>
    <n v="1908"/>
    <s v="Estados Unidos"/>
    <n v="1.212362823"/>
    <x v="48"/>
    <n v="1"/>
    <s v="Impacto social "/>
    <s v="Pilar 5"/>
    <x v="2"/>
    <b v="0"/>
    <b v="0"/>
  </r>
  <r>
    <s v="Geopark"/>
    <x v="5"/>
    <s v="Privada"/>
    <s v="No"/>
    <s v="Si"/>
    <s v="Si"/>
    <n v="2002"/>
    <s v="Chile"/>
    <n v="2.420367108"/>
    <x v="48"/>
    <n v="2"/>
    <s v="Impacto social "/>
    <s v="Pilar 5"/>
    <x v="2"/>
    <b v="0"/>
    <b v="0"/>
  </r>
  <r>
    <s v="Gran Tierra Energy"/>
    <x v="5"/>
    <s v="Privada"/>
    <s v="No"/>
    <s v="Si"/>
    <s v="Si"/>
    <n v="2003"/>
    <s v="Canadá"/>
    <n v="1.321926"/>
    <x v="48"/>
    <n v="0"/>
    <s v="Impacto social "/>
    <s v="Pilar 5"/>
    <x v="2"/>
    <b v="0"/>
    <b v="0"/>
  </r>
  <r>
    <s v="Grupo Bios"/>
    <x v="0"/>
    <s v="Privada"/>
    <s v="No"/>
    <s v="No"/>
    <s v="No"/>
    <n v="1985"/>
    <s v="Colombia"/>
    <n v="0.441609957"/>
    <x v="48"/>
    <n v="0"/>
    <s v="Impacto social "/>
    <s v="Pilar 5"/>
    <x v="2"/>
    <b v="0"/>
    <b v="0"/>
  </r>
  <r>
    <s v="Grupo Diana"/>
    <x v="1"/>
    <s v="Privada"/>
    <s v="Si"/>
    <s v="No"/>
    <s v="No"/>
    <n v="1964"/>
    <s v="Colombia"/>
    <n v="2.485955399"/>
    <x v="48"/>
    <n v="0"/>
    <s v="Impacto social "/>
    <s v="Pilar 5"/>
    <x v="2"/>
    <b v="0"/>
    <b v="0"/>
  </r>
  <r>
    <s v="Haceb"/>
    <x v="1"/>
    <s v="Privada"/>
    <s v="Si"/>
    <s v="No"/>
    <s v="No"/>
    <n v="1940"/>
    <s v="Colombia"/>
    <n v="1.340540112"/>
    <x v="48"/>
    <n v="1"/>
    <s v="Impacto social "/>
    <s v="Pilar 5"/>
    <x v="2"/>
    <b v="0"/>
    <b v="0"/>
  </r>
  <r>
    <s v="Hocol"/>
    <x v="5"/>
    <s v="Privada"/>
    <s v="No"/>
    <s v="No"/>
    <s v="No"/>
    <n v="1956"/>
    <s v="Colombia"/>
    <n v="2.660692144"/>
    <x v="48"/>
    <n v="1"/>
    <s v="Impacto social "/>
    <s v="Pilar 5"/>
    <x v="2"/>
    <b v="0"/>
    <b v="0"/>
  </r>
  <r>
    <s v="INCUBADORA SANTANDER S.A. (Huevos Kikes)"/>
    <x v="0"/>
    <s v="Privada"/>
    <s v="Si"/>
    <s v="No"/>
    <s v="No"/>
    <n v="1962"/>
    <s v="Colombia"/>
    <n v="0.89448845"/>
    <x v="48"/>
    <n v="0"/>
    <s v="Impacto social "/>
    <s v="Pilar 5"/>
    <x v="2"/>
    <b v="0"/>
    <b v="0"/>
  </r>
  <r>
    <s v="ISA"/>
    <x v="4"/>
    <s v="Mixta"/>
    <s v="No"/>
    <s v="Si"/>
    <s v="Si"/>
    <n v="1967"/>
    <s v="Colombia"/>
    <n v="4.130985568"/>
    <x v="48"/>
    <n v="0"/>
    <s v="Impacto social "/>
    <s v="Pilar 5"/>
    <x v="2"/>
    <b v="0"/>
    <b v="0"/>
  </r>
  <r>
    <s v="Isagen"/>
    <x v="4"/>
    <s v="Mixta"/>
    <s v="No"/>
    <s v="No"/>
    <s v="No"/>
    <n v="1995"/>
    <s v="Colombia"/>
    <n v="6.13559916"/>
    <x v="48"/>
    <n v="0"/>
    <s v="Impacto social "/>
    <s v="Pilar 5"/>
    <x v="2"/>
    <b v="0"/>
    <b v="0"/>
  </r>
  <r>
    <s v="ISMOCOL SA"/>
    <x v="2"/>
    <s v="Privada"/>
    <s v="No"/>
    <s v="No"/>
    <s v="Si"/>
    <n v="1989"/>
    <s v="Colombia"/>
    <n v="0.751677383"/>
    <x v="48"/>
    <n v="0"/>
    <s v="Impacto social "/>
    <s v="Pilar 5"/>
    <x v="2"/>
    <b v="0"/>
    <b v="0"/>
  </r>
  <r>
    <s v="Italcol"/>
    <x v="1"/>
    <s v="Privada"/>
    <s v="Si"/>
    <s v="No"/>
    <s v="No"/>
    <n v="1970"/>
    <s v="Colombia"/>
    <n v="3.189145272"/>
    <x v="48"/>
    <n v="0"/>
    <s v="Impacto social "/>
    <s v="Pilar 5"/>
    <x v="2"/>
    <b v="0"/>
    <b v="0"/>
  </r>
  <r>
    <s v="LATAM"/>
    <x v="4"/>
    <s v="Privada"/>
    <s v="No"/>
    <s v="Si"/>
    <s v="Si"/>
    <n v="1929"/>
    <s v="Chile"/>
    <n v="2.328344538"/>
    <x v="48"/>
    <n v="1"/>
    <s v="Impacto social "/>
    <s v="Pilar 5"/>
    <x v="2"/>
    <b v="0"/>
    <b v="0"/>
  </r>
  <r>
    <s v="MARVAL S.A.S."/>
    <x v="2"/>
    <s v="Privada"/>
    <s v="Si"/>
    <s v="No"/>
    <s v="No"/>
    <n v="1976"/>
    <s v="Colombia"/>
    <n v="0.985342945"/>
    <x v="48"/>
    <n v="0"/>
    <s v="Impacto social "/>
    <s v="Pilar 5"/>
    <x v="2"/>
    <b v="0"/>
    <b v="0"/>
  </r>
  <r>
    <s v="Mazda"/>
    <x v="3"/>
    <s v="Privada"/>
    <s v="No"/>
    <s v="Si"/>
    <s v="Si"/>
    <n v="1920"/>
    <s v="Japón"/>
    <n v="1.869141753"/>
    <x v="48"/>
    <n v="0"/>
    <s v="Impacto social "/>
    <s v="Pilar 5"/>
    <x v="2"/>
    <b v="0"/>
    <b v="0"/>
  </r>
  <r>
    <s v="Mercado Libre"/>
    <x v="4"/>
    <s v="Privada"/>
    <s v="No"/>
    <s v="Si"/>
    <s v="Si"/>
    <n v="2009"/>
    <s v="Argentina"/>
    <n v="1.858185367"/>
    <x v="48"/>
    <n v="0"/>
    <s v="Impacto social "/>
    <s v="Pilar 5"/>
    <x v="2"/>
    <b v="0"/>
    <b v="0"/>
  </r>
  <r>
    <s v="Nestle"/>
    <x v="1"/>
    <s v="Mixta"/>
    <s v="No"/>
    <s v="Si"/>
    <s v="Si"/>
    <n v="1866"/>
    <s v="Suiza"/>
    <n v="2.04446981"/>
    <x v="48"/>
    <n v="1"/>
    <s v="Impacto social "/>
    <s v="Pilar 5"/>
    <x v="2"/>
    <b v="0"/>
    <b v="0"/>
  </r>
  <r>
    <s v="Oleoducto Central (Ocensa)"/>
    <x v="4"/>
    <s v="Mixta"/>
    <s v="No"/>
    <s v="No"/>
    <s v="No"/>
    <n v="1994"/>
    <s v="Colombia"/>
    <n v="5.975161078"/>
    <x v="48"/>
    <n v="1"/>
    <s v="Impacto social "/>
    <s v="Pilar 5"/>
    <x v="2"/>
    <b v="0"/>
    <b v="0"/>
  </r>
  <r>
    <s v="Olímpica"/>
    <x v="3"/>
    <s v="Privada"/>
    <s v="Si"/>
    <s v="No"/>
    <s v="No"/>
    <n v="1953"/>
    <s v="Colombia"/>
    <n v="7.129192126"/>
    <x v="48"/>
    <n v="0"/>
    <s v="Impacto social "/>
    <s v="Pilar 5"/>
    <x v="2"/>
    <b v="0"/>
    <b v="0"/>
  </r>
  <r>
    <s v="Pepsico"/>
    <x v="1"/>
    <s v="Pública"/>
    <s v="No"/>
    <s v="Si"/>
    <s v="Si"/>
    <n v="1965"/>
    <s v="Estados Unidos"/>
    <n v="2.097385142"/>
    <x v="48"/>
    <n v="1"/>
    <s v="Impacto social "/>
    <s v="Pilar 5"/>
    <x v="2"/>
    <b v="0"/>
    <b v="0"/>
  </r>
  <r>
    <s v="Petromil"/>
    <x v="3"/>
    <s v="Privada"/>
    <s v="Si"/>
    <s v="No"/>
    <s v="No"/>
    <n v="1989"/>
    <s v="Colombia"/>
    <n v="3.030538337"/>
    <x v="48"/>
    <n v="0"/>
    <s v="Impacto social "/>
    <s v="Pilar 5"/>
    <x v="2"/>
    <b v="0"/>
    <b v="0"/>
  </r>
  <r>
    <s v="POLLOS EL BUCANERO S.A. (Cargill)"/>
    <x v="1"/>
    <s v="Privada"/>
    <s v="No"/>
    <s v="No"/>
    <s v="Si"/>
    <n v="1986"/>
    <s v="Colombia"/>
    <n v="2.273429636"/>
    <x v="48"/>
    <n v="0"/>
    <s v="Impacto social "/>
    <s v="Pilar 5"/>
    <x v="2"/>
    <b v="0"/>
    <b v="0"/>
  </r>
  <r>
    <s v="Postobón"/>
    <x v="1"/>
    <s v="Privada"/>
    <s v="No"/>
    <s v="No"/>
    <s v="No"/>
    <n v="1904"/>
    <s v="Colombia"/>
    <n v="2.846700531"/>
    <x v="48"/>
    <n v="1"/>
    <s v="Impacto social "/>
    <s v="Pilar 5"/>
    <x v="2"/>
    <b v="0"/>
    <b v="0"/>
  </r>
  <r>
    <s v="Pricesmart"/>
    <x v="3"/>
    <s v="Privada"/>
    <s v="No"/>
    <s v="Si"/>
    <s v="Si"/>
    <n v="1993"/>
    <s v="Estados Unidos"/>
    <n v="2.360791615"/>
    <x v="48"/>
    <n v="0"/>
    <s v="Impacto social "/>
    <s v="Pilar 5"/>
    <x v="2"/>
    <b v="0"/>
    <b v="0"/>
  </r>
  <r>
    <s v="Primax"/>
    <x v="3"/>
    <s v="Privada"/>
    <s v="No"/>
    <s v="No"/>
    <s v="Si"/>
    <n v="2005"/>
    <s v="Perú"/>
    <n v="10.521119421"/>
    <x v="48"/>
    <n v="0"/>
    <s v="Impacto social "/>
    <s v="Pilar 5"/>
    <x v="2"/>
    <b v="0"/>
    <b v="0"/>
  </r>
  <r>
    <s v="Productos Familia (Essity)"/>
    <x v="1"/>
    <s v="Privada"/>
    <s v="No"/>
    <s v="No"/>
    <s v="Si"/>
    <n v="1958"/>
    <s v="Colombia"/>
    <n v="2.017259547"/>
    <x v="48"/>
    <n v="2"/>
    <s v="Impacto social "/>
    <s v="Pilar 5"/>
    <x v="2"/>
    <b v="0"/>
    <b v="0"/>
  </r>
  <r>
    <s v="Promigas"/>
    <x v="4"/>
    <s v="Privada"/>
    <s v="No"/>
    <s v="Si"/>
    <s v="No"/>
    <n v="1974"/>
    <s v="Colombia"/>
    <n v="2.27290385"/>
    <x v="48"/>
    <n v="1"/>
    <s v="Impacto social "/>
    <s v="Pilar 5"/>
    <x v="2"/>
    <b v="0"/>
    <b v="0"/>
  </r>
  <r>
    <s v="Rappi"/>
    <x v="4"/>
    <s v="Privada"/>
    <s v="No"/>
    <s v="No"/>
    <s v="Si"/>
    <n v="2015"/>
    <s v="Colombia"/>
    <n v="0.703147014"/>
    <x v="48"/>
    <n v="0"/>
    <s v="Impacto social "/>
    <s v="Pilar 5"/>
    <x v="2"/>
    <b v="0"/>
    <b v="0"/>
  </r>
  <r>
    <s v="Reficar"/>
    <x v="1"/>
    <s v="Mixta"/>
    <s v="No"/>
    <s v="No"/>
    <s v="No"/>
    <n v="1956"/>
    <s v="Colombia"/>
    <n v="25.860914507"/>
    <x v="48"/>
    <n v="0"/>
    <s v="Impacto social "/>
    <s v="Pilar 5"/>
    <x v="2"/>
    <b v="0"/>
    <b v="0"/>
  </r>
  <r>
    <s v="Renault"/>
    <x v="1"/>
    <s v="Mixta"/>
    <s v="No"/>
    <s v="Si"/>
    <s v="Si"/>
    <n v="1898"/>
    <s v="Francia"/>
    <n v="2.426039216"/>
    <x v="48"/>
    <n v="2"/>
    <s v="Impacto social "/>
    <s v="Pilar 5"/>
    <x v="2"/>
    <b v="0"/>
    <b v="0"/>
  </r>
  <r>
    <s v="Riopaila Castilla"/>
    <x v="1"/>
    <s v="Privada"/>
    <s v="No"/>
    <s v="Si"/>
    <s v="No"/>
    <n v="1998"/>
    <s v="Colombia"/>
    <n v="1.697301486"/>
    <x v="48"/>
    <n v="1"/>
    <s v="Impacto social "/>
    <s v="Pilar 5"/>
    <x v="2"/>
    <b v="0"/>
    <b v="0"/>
  </r>
  <r>
    <s v="Samsung"/>
    <x v="3"/>
    <s v="Privada"/>
    <s v="Si"/>
    <s v="Si"/>
    <s v="Si"/>
    <n v="1969"/>
    <s v="Corea del Sur"/>
    <n v="3.188315636"/>
    <x v="48"/>
    <n v="0"/>
    <s v="Impacto social "/>
    <s v="Pilar 5"/>
    <x v="2"/>
    <b v="0"/>
    <b v="0"/>
  </r>
  <r>
    <s v="SierraCol Energy"/>
    <x v="5"/>
    <s v="Privada"/>
    <s v="No"/>
    <s v="No"/>
    <s v="Si"/>
    <n v="2020"/>
    <s v="Islas Caimán / EE.UU"/>
    <n v="1.943851598"/>
    <x v="48"/>
    <n v="1"/>
    <s v="Impacto social "/>
    <s v="Pilar 5"/>
    <x v="2"/>
    <b v="0"/>
    <b v="0"/>
  </r>
  <r>
    <s v="Sodimac (Homecenter)"/>
    <x v="3"/>
    <s v="Privada"/>
    <s v="No"/>
    <s v="No"/>
    <s v="Si"/>
    <n v="1952"/>
    <s v="Chile"/>
    <n v="5.991097107"/>
    <x v="48"/>
    <n v="2"/>
    <s v="Impacto social "/>
    <s v="Pilar 5"/>
    <x v="2"/>
    <b v="0"/>
    <b v="0"/>
  </r>
  <r>
    <s v="Sucafina"/>
    <x v="3"/>
    <s v="Privada"/>
    <s v="Si"/>
    <s v="No"/>
    <s v="Si"/>
    <n v="1977"/>
    <s v="Suiza"/>
    <n v="2.002301595"/>
    <x v="48"/>
    <n v="1"/>
    <s v="Impacto social "/>
    <s v="Pilar 5"/>
    <x v="2"/>
    <b v="0"/>
    <b v="0"/>
  </r>
  <r>
    <s v="Sunshine Bouquet"/>
    <x v="0"/>
    <s v="Privada"/>
    <s v="Si"/>
    <s v="No"/>
    <s v="Si"/>
    <n v="1971"/>
    <s v="Estados Unidos"/>
    <n v="2.156747414"/>
    <x v="48"/>
    <n v="0"/>
    <s v="Impacto social "/>
    <s v="Pilar 5"/>
    <x v="2"/>
    <b v="0"/>
    <b v="0"/>
  </r>
  <r>
    <s v="Suramerica Comercial (Dollar City)"/>
    <x v="3"/>
    <s v="Privada"/>
    <s v="No"/>
    <s v="No"/>
    <s v="Si"/>
    <n v="2009"/>
    <s v="El Salvador"/>
    <n v="2.869448009"/>
    <x v="48"/>
    <n v="0"/>
    <s v="Impacto social "/>
    <s v="Pilar 5"/>
    <x v="2"/>
    <b v="0"/>
    <b v="0"/>
  </r>
  <r>
    <s v="Tecnoquimicas"/>
    <x v="3"/>
    <s v="Privada"/>
    <s v="Si"/>
    <s v="No"/>
    <s v="No"/>
    <n v="1934"/>
    <s v="Colombia"/>
    <n v="3.134365769"/>
    <x v="48"/>
    <n v="0"/>
    <s v="Impacto social "/>
    <s v="Pilar 5"/>
    <x v="2"/>
    <b v="0"/>
    <b v="0"/>
  </r>
  <r>
    <s v="Telefónica"/>
    <x v="4"/>
    <s v="Mixta"/>
    <s v="No"/>
    <s v="Si"/>
    <s v="Si"/>
    <n v="1924"/>
    <s v="España"/>
    <n v="6.672179102"/>
    <x v="48"/>
    <n v="2"/>
    <s v="Impacto social "/>
    <s v="Pilar 5"/>
    <x v="2"/>
    <b v="0"/>
    <b v="0"/>
  </r>
  <r>
    <s v="Teleperformance"/>
    <x v="4"/>
    <s v="Privada"/>
    <s v="No"/>
    <s v="Si"/>
    <s v="Si"/>
    <n v="1910"/>
    <s v="Francia"/>
    <n v="2.655177809"/>
    <x v="48"/>
    <n v="2"/>
    <s v="Impacto social "/>
    <s v="Pilar 5"/>
    <x v="2"/>
    <b v="0"/>
    <b v="0"/>
  </r>
  <r>
    <s v="Terpel"/>
    <x v="3"/>
    <s v="Privada"/>
    <s v="No"/>
    <s v="Si"/>
    <s v="Si"/>
    <n v="1968"/>
    <s v="Colombia"/>
    <n v="24.752011682"/>
    <x v="48"/>
    <n v="2"/>
    <s v="Impacto social "/>
    <s v="Pilar 5"/>
    <x v="2"/>
    <b v="0"/>
    <b v="0"/>
  </r>
  <r>
    <s v="Tigo"/>
    <x v="4"/>
    <s v="Mixta"/>
    <s v="No"/>
    <s v="Si"/>
    <s v="Si"/>
    <n v="1979"/>
    <s v="Suecia"/>
    <n v="2.956157691"/>
    <x v="48"/>
    <n v="1"/>
    <s v="Impacto social "/>
    <s v="Pilar 5"/>
    <x v="2"/>
    <b v="0"/>
    <b v="0"/>
  </r>
  <r>
    <s v="Toyota"/>
    <x v="3"/>
    <s v="Privada"/>
    <s v="No"/>
    <s v="Si"/>
    <s v="Si"/>
    <n v="1937"/>
    <s v="Japón"/>
    <n v="4.02823039"/>
    <x v="48"/>
    <n v="1"/>
    <s v="Impacto social "/>
    <s v="Pilar 5"/>
    <x v="2"/>
    <b v="0"/>
    <b v="0"/>
  </r>
  <r>
    <s v="Trafigura (Petroleum)"/>
    <x v="3"/>
    <s v="Privada"/>
    <s v="No"/>
    <s v="No"/>
    <s v="Si"/>
    <n v="1993"/>
    <s v="Suiza"/>
    <n v="4.87042346"/>
    <x v="48"/>
    <n v="0"/>
    <s v="Impacto social "/>
    <s v="Pilar 5"/>
    <x v="2"/>
    <b v="0"/>
    <b v="0"/>
  </r>
  <r>
    <s v="Uniban"/>
    <x v="3"/>
    <s v="Privada"/>
    <s v="No"/>
    <s v="No"/>
    <s v="No"/>
    <n v="1966"/>
    <s v="Colombia"/>
    <n v="2.046166138"/>
    <x v="48"/>
    <n v="0"/>
    <s v="Impacto social "/>
    <s v="Pilar 5"/>
    <x v="2"/>
    <b v="0"/>
    <b v="0"/>
  </r>
  <r>
    <s v="Unilever"/>
    <x v="3"/>
    <s v="Privada"/>
    <s v="No"/>
    <s v="Si"/>
    <s v="Si"/>
    <n v="1929"/>
    <s v="Reino Unido y Países Bajos"/>
    <n v="1.928223518"/>
    <x v="48"/>
    <n v="0"/>
    <s v="Impacto social "/>
    <s v="Pilar 5"/>
    <x v="2"/>
    <b v="0"/>
    <b v="0"/>
  </r>
  <r>
    <s v="Vanti"/>
    <x v="4"/>
    <s v="Privada"/>
    <s v="No"/>
    <s v="No"/>
    <s v="No"/>
    <n v="1987"/>
    <s v="Colombia"/>
    <n v="0"/>
    <x v="48"/>
    <n v="1"/>
    <s v="Impacto social "/>
    <s v="Pilar 5"/>
    <x v="2"/>
    <b v="0"/>
    <b v="0"/>
  </r>
  <r>
    <s v="Verano energy"/>
    <x v="5"/>
    <s v="Privada"/>
    <s v="No"/>
    <s v="No"/>
    <s v="Si"/>
    <n v="2016"/>
    <s v="Canadá"/>
    <n v="5.483318686"/>
    <x v="48"/>
    <n v="0"/>
    <s v="Impacto social "/>
    <s v="Pilar 5"/>
    <x v="2"/>
    <b v="0"/>
    <b v="0"/>
  </r>
  <r>
    <s v="Yamaha"/>
    <x v="1"/>
    <s v="Privada"/>
    <s v="No"/>
    <s v="Si"/>
    <s v="Si"/>
    <n v="1955"/>
    <s v="Japón"/>
    <n v="1.831377694"/>
    <x v="48"/>
    <n v="0"/>
    <s v="Impacto social "/>
    <s v="Pilar 5"/>
    <x v="2"/>
    <b v="0"/>
    <b v="0"/>
  </r>
  <r>
    <s v="YARA COLOMBIA S.A."/>
    <x v="1"/>
    <s v="Privada"/>
    <s v="No"/>
    <s v="No"/>
    <s v="Si"/>
    <n v="1993"/>
    <s v="Noruega"/>
    <n v="1.765339992"/>
    <x v="48"/>
    <n v="0.45"/>
    <s v="Impacto social "/>
    <s v="Pilar 5"/>
    <x v="2"/>
    <b v="0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00">
  <r>
    <x v="0"/>
    <x v="0"/>
    <s v="Privada"/>
    <s v="No"/>
    <s v="No"/>
    <s v="No"/>
    <n v="2007"/>
    <s v="Colombia"/>
    <n v="0.97802211500000003"/>
    <s v="¿Cuál es el porcentaje de proveeduría local?"/>
    <s v="No informa"/>
    <x v="0"/>
    <s v="Pilar 6"/>
    <s v="positivo"/>
    <n v="0"/>
    <n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Cuál es el porcentaje de proveeduría local?"/>
    <n v="0.8"/>
    <x v="0"/>
    <s v="Pilar 6"/>
    <s v="positivo"/>
    <n v="0.95"/>
    <n v="0.23369999999999999"/>
    <s v="Impacto Económico, Social y Comunitario"/>
    <n v="0.10526315789473684"/>
    <n v="79.059053469216821"/>
    <n v="8.3220056283386121"/>
  </r>
  <r>
    <x v="2"/>
    <x v="1"/>
    <s v="Privada"/>
    <s v="No"/>
    <s v="No"/>
    <s v="Si"/>
    <n v="1945"/>
    <s v="Colombia"/>
    <n v="2.1764613960000001"/>
    <s v="¿Cuál es el porcentaje de proveeduría local?"/>
    <n v="0.91"/>
    <x v="0"/>
    <s v="Pilar 6"/>
    <s v="positivo"/>
    <n v="0.95"/>
    <n v="0.23369999999999999"/>
    <s v="Impacto Económico, Social y Comunitario"/>
    <n v="0.10526315789473684"/>
    <n v="94.41574759179116"/>
    <n v="9.9384997465043323"/>
  </r>
  <r>
    <x v="3"/>
    <x v="2"/>
    <s v="Privada"/>
    <s v="Si"/>
    <s v="No"/>
    <s v="No"/>
    <n v="1993"/>
    <s v="Colombia"/>
    <n v="2.1863011939999999"/>
    <s v="¿Cuál es el porcentaje de proveeduría local?"/>
    <n v="0.53"/>
    <x v="0"/>
    <s v="Pilar 6"/>
    <s v="positivo"/>
    <n v="1"/>
    <n v="0.53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Cuál es el porcentaje de proveeduría local?"/>
    <s v="No informa "/>
    <x v="0"/>
    <s v="Pilar 6"/>
    <s v="positivo"/>
    <n v="0.97"/>
    <n v="0.16800000000000001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¿Cuál es el porcentaje de proveeduría local?"/>
    <s v="No informa "/>
    <x v="0"/>
    <s v="Pilar 6"/>
    <s v="positivo"/>
    <n v="1"/>
    <n v="0.53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Cuál es el porcentaje de proveeduría local?"/>
    <s v="No informa"/>
    <x v="0"/>
    <s v="Pilar 6"/>
    <s v="positivo"/>
    <n v="1"/>
    <n v="0.53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¿Cuál es el porcentaje de proveeduría local?"/>
    <n v="0.22"/>
    <x v="0"/>
    <s v="Pilar 6"/>
    <s v="positivo"/>
    <n v="0.96"/>
    <n v="0.15"/>
    <s v="Impacto Económico, Social y Comunitario"/>
    <n v="0.11764705882352941"/>
    <n v="8.6419753086419764"/>
    <n v="1.0167029774872913"/>
  </r>
  <r>
    <x v="8"/>
    <x v="0"/>
    <s v="Privada"/>
    <s v="No"/>
    <s v="No"/>
    <s v="No"/>
    <n v="1987"/>
    <s v="Colombia"/>
    <n v="0.711210393"/>
    <s v="¿Cuál es el porcentaje de proveeduría local?"/>
    <s v="No informa "/>
    <x v="0"/>
    <s v="Pilar 6"/>
    <s v="positivo"/>
    <n v="0"/>
    <n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¿Cuál es el porcentaje de proveeduría local?"/>
    <s v="No informa"/>
    <x v="0"/>
    <s v="Pilar 6"/>
    <s v="positivo"/>
    <n v="0"/>
    <n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11"/>
    <x v="4"/>
    <s v="Privada"/>
    <s v="No"/>
    <s v="Si"/>
    <s v="Si"/>
    <n v="1875"/>
    <s v="Colombia"/>
    <n v="0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0000007"/>
    <s v="¿Cuál es el porcentaje de proveeduría local?"/>
    <s v="No informa"/>
    <x v="0"/>
    <s v="Pilar 6"/>
    <s v="positivo"/>
    <n v="0.95"/>
    <n v="0.23369999999999999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¿Cuál es el porcentaje de proveeduría local?"/>
    <s v="No informa "/>
    <x v="0"/>
    <s v="Pilar 6"/>
    <s v="positivo"/>
    <n v="0.97"/>
    <n v="0.16800000000000001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¿Cuál es el porcentaje de proveeduría local?"/>
    <s v="No informa"/>
    <x v="0"/>
    <s v="Pilar 6"/>
    <s v="positivo"/>
    <n v="0.9"/>
    <n v="0.12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¿Cuál es el porcentaje de proveeduría local?"/>
    <s v="No informa"/>
    <x v="0"/>
    <s v="Pilar 6"/>
    <s v="positivo"/>
    <n v="0.95"/>
    <n v="0.23369999999999999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0000002"/>
    <s v="¿Cuál es el porcentaje de proveeduría local?"/>
    <n v="0.93879999999999997"/>
    <x v="0"/>
    <s v="Pilar 6"/>
    <s v="positivo"/>
    <n v="0.96"/>
    <n v="0.15"/>
    <s v="Impacto Económico, Social y Comunitario"/>
    <n v="0.11764705882352941"/>
    <n v="97.382716049382708"/>
    <n v="11.456790123456789"/>
  </r>
  <r>
    <x v="18"/>
    <x v="1"/>
    <s v="Privada"/>
    <s v="No"/>
    <s v="Si"/>
    <s v="Si"/>
    <n v="1934"/>
    <s v="Colombia"/>
    <n v="1.84479215"/>
    <s v="¿Cuál es el porcentaje de proveeduría local?"/>
    <n v="0.87"/>
    <x v="0"/>
    <s v="Pilar 6"/>
    <s v="positivo"/>
    <n v="0.95"/>
    <n v="0.23369999999999999"/>
    <s v="Impacto Económico, Social y Comunitario"/>
    <n v="0.10526315789473684"/>
    <n v="88.831495183582305"/>
    <n v="9.3506837035349797"/>
  </r>
  <r>
    <x v="19"/>
    <x v="3"/>
    <s v="Privada"/>
    <s v="Si"/>
    <s v="Si"/>
    <s v="Si"/>
    <n v="1960"/>
    <s v="Chile"/>
    <n v="4.2128666020000001"/>
    <s v="¿Cuál es el porcentaje de proveeduría local?"/>
    <s v="No informa"/>
    <x v="0"/>
    <s v="Pilar 6"/>
    <s v="positivo"/>
    <n v="0.97"/>
    <n v="0.16800000000000001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00000005"/>
    <s v="¿Cuál es el porcentaje de proveeduría local?"/>
    <n v="0.15"/>
    <x v="0"/>
    <s v="Pilar 6"/>
    <s v="positivo"/>
    <n v="0.96"/>
    <n v="0.15"/>
    <s v="Impacto Económico, Social y Comunitario"/>
    <n v="0.11764705882352941"/>
    <n v="0"/>
    <n v="0"/>
  </r>
  <r>
    <x v="21"/>
    <x v="5"/>
    <s v="Privada"/>
    <s v="No"/>
    <s v="No"/>
    <s v="Si"/>
    <n v="1976"/>
    <s v="Reino Unido / Suiza"/>
    <n v="6.0471020830000004"/>
    <s v="¿Cuál es el porcentaje de proveeduría local?"/>
    <n v="0.81"/>
    <x v="0"/>
    <s v="Pilar 6"/>
    <s v="positivo"/>
    <n v="0.9"/>
    <n v="0.12"/>
    <s v="Impacto Económico, Social y Comunitario"/>
    <n v="0.15384615384615385"/>
    <n v="88.461538461538467"/>
    <n v="13.609467455621303"/>
  </r>
  <r>
    <x v="22"/>
    <x v="3"/>
    <s v="Privada"/>
    <s v="No"/>
    <s v="No"/>
    <s v="Si"/>
    <n v="1879"/>
    <s v="Estados Unidos"/>
    <n v="5.8689859999999996"/>
    <s v="¿Cuál es el porcentaje de proveeduría local?"/>
    <s v="No informa"/>
    <x v="0"/>
    <s v="Pilar 6"/>
    <s v="positivo"/>
    <n v="0.97"/>
    <n v="0.16800000000000001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¿Cuál es el porcentaje de proveeduría local?"/>
    <s v="No informa "/>
    <x v="0"/>
    <s v="Pilar 6"/>
    <s v="positivo"/>
    <n v="0.97"/>
    <n v="0.16800000000000001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¿Cuál es el porcentaje de proveeduría local?"/>
    <n v="0.92"/>
    <x v="0"/>
    <s v="Pilar 6"/>
    <s v="positivo"/>
    <n v="0.96"/>
    <n v="0.15"/>
    <s v="Impacto Económico, Social y Comunitario"/>
    <n v="0.11764705882352941"/>
    <n v="95.061728395061735"/>
    <n v="11.183732752360203"/>
  </r>
  <r>
    <x v="25"/>
    <x v="1"/>
    <s v="Mixta"/>
    <s v="No"/>
    <s v="Si"/>
    <s v="Si"/>
    <n v="1991"/>
    <s v="México"/>
    <n v="5.1614047279999999"/>
    <s v="¿Cuál es el porcentaje de proveeduría local?"/>
    <n v="0.93"/>
    <x v="0"/>
    <s v="Pilar 6"/>
    <s v="positivo"/>
    <n v="0.95"/>
    <n v="0.23369999999999999"/>
    <s v="Impacto Económico, Social y Comunitario"/>
    <n v="0.10526315789473684"/>
    <n v="97.20787379589558"/>
    <n v="10.232407767989008"/>
  </r>
  <r>
    <x v="26"/>
    <x v="1"/>
    <s v="Privada"/>
    <s v="No"/>
    <s v="Si"/>
    <s v="Si"/>
    <n v="1806"/>
    <s v="Estados Unidos"/>
    <n v="2.382092359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¿Cuál es el porcentaje de proveeduría local?"/>
    <n v="0.9"/>
    <x v="0"/>
    <s v="Pilar 6"/>
    <s v="positivo"/>
    <n v="0.95"/>
    <n v="0.23369999999999999"/>
    <s v="Impacto Económico, Social y Comunitario"/>
    <n v="0.10526315789473684"/>
    <n v="93.019684489738935"/>
    <n v="9.7915457357619928"/>
  </r>
  <r>
    <x v="28"/>
    <x v="1"/>
    <s v="Privada"/>
    <s v="No"/>
    <s v="No"/>
    <s v="No"/>
    <n v="1920"/>
    <s v="Colombia"/>
    <n v="1.9433909700000001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¿Cuál es el porcentaje de proveeduría local?"/>
    <n v="0.99"/>
    <x v="0"/>
    <s v="Pilar 6"/>
    <s v="positivo"/>
    <n v="1"/>
    <n v="0.53"/>
    <s v="Impacto Económico, Social y Comunitario"/>
    <n v="0.14285714285714285"/>
    <n v="97.872340425531917"/>
    <n v="13.98176291793313"/>
  </r>
  <r>
    <x v="30"/>
    <x v="2"/>
    <s v="Privada"/>
    <s v="No"/>
    <s v="Si"/>
    <s v="Si"/>
    <n v="1961"/>
    <s v="Colombia"/>
    <n v="0.498844856"/>
    <s v="¿Cuál es el porcentaje de proveeduría local?"/>
    <s v="No informa"/>
    <x v="0"/>
    <s v="Pilar 6"/>
    <s v="positivo"/>
    <n v="1"/>
    <n v="0.53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Cuál es el porcentaje de proveeduría local?"/>
    <s v="No informa"/>
    <x v="0"/>
    <s v="Pilar 6"/>
    <s v="positivo"/>
    <n v="1"/>
    <n v="0.53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0000001"/>
    <s v="¿Cuál es el porcentaje de proveeduría local?"/>
    <n v="1"/>
    <x v="0"/>
    <s v="Pilar 6"/>
    <s v="positivo"/>
    <n v="1"/>
    <n v="0.53"/>
    <s v="Impacto Económico, Social y Comunitario"/>
    <n v="0.14285714285714285"/>
    <n v="100"/>
    <n v="14.285714285714285"/>
  </r>
  <r>
    <x v="33"/>
    <x v="2"/>
    <s v="Privada"/>
    <s v="No"/>
    <s v="No"/>
    <s v="No"/>
    <n v="1977"/>
    <s v="Colombia"/>
    <n v="0.74612668500000001"/>
    <s v="¿Cuál es el porcentaje de proveeduría local?"/>
    <s v="No informa"/>
    <x v="0"/>
    <s v="Pilar 6"/>
    <s v="positivo"/>
    <n v="1"/>
    <n v="0.53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Cuál es el porcentaje de proveeduría local?"/>
    <s v="No informa "/>
    <x v="0"/>
    <s v="Pilar 6"/>
    <s v="positivo"/>
    <n v="0.97"/>
    <n v="0.16800000000000001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¿Cuál es el porcentaje de proveeduría local?"/>
    <s v="No informa"/>
    <x v="0"/>
    <s v="Pilar 6"/>
    <s v="positivo"/>
    <n v="0.97"/>
    <n v="0.16800000000000001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Cuál es el porcentaje de proveeduría local?"/>
    <n v="0.94"/>
    <x v="0"/>
    <s v="Pilar 6"/>
    <s v="positivo"/>
    <n v="0.97"/>
    <n v="0.16800000000000001"/>
    <s v="Impacto Económico, Social y Comunitario"/>
    <n v="0.11764705882352941"/>
    <n v="96.259351620947626"/>
    <n v="11.324629602464427"/>
  </r>
  <r>
    <x v="37"/>
    <x v="4"/>
    <s v="Privada"/>
    <s v="No"/>
    <s v="Si"/>
    <s v="No"/>
    <n v="1972"/>
    <s v="Colombia"/>
    <n v="0"/>
    <s v="¿Cuál es el porcentaje de proveeduría local?"/>
    <n v="0.96"/>
    <x v="0"/>
    <s v="Pilar 6"/>
    <s v="positivo"/>
    <n v="0.96"/>
    <n v="0.15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Cuál es el porcentaje de proveeduría local?"/>
    <s v="No informa "/>
    <x v="0"/>
    <s v="Pilar 6"/>
    <s v="positivo"/>
    <n v="0.97"/>
    <n v="0.16800000000000001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¿Cuál es el porcentaje de proveeduría local?"/>
    <n v="0.9"/>
    <x v="0"/>
    <s v="Pilar 6"/>
    <s v="positivo"/>
    <n v="0.9"/>
    <n v="0.12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Cuál es el porcentaje de proveeduría local?"/>
    <n v="0.46"/>
    <x v="0"/>
    <s v="Pilar 6"/>
    <s v="positivo"/>
    <n v="0.9"/>
    <n v="0.12"/>
    <s v="Impacto Económico, Social y Comunitario"/>
    <n v="0.15384615384615385"/>
    <n v="43.589743589743591"/>
    <n v="6.7061143984220912"/>
  </r>
  <r>
    <x v="41"/>
    <x v="4"/>
    <s v="Mixta"/>
    <s v="No"/>
    <s v="No"/>
    <s v="Si"/>
    <n v="1997"/>
    <s v="Colombia"/>
    <n v="15.780332546"/>
    <s v="¿Cuál es el porcentaje de proveeduría local?"/>
    <n v="0.85"/>
    <x v="0"/>
    <s v="Pilar 6"/>
    <s v="positivo"/>
    <n v="0.96"/>
    <n v="0.15"/>
    <s v="Impacto Económico, Social y Comunitario"/>
    <n v="0.11764705882352941"/>
    <n v="86.419753086419746"/>
    <n v="10.167029774872912"/>
  </r>
  <r>
    <x v="42"/>
    <x v="4"/>
    <s v="Pública"/>
    <s v="No"/>
    <s v="No"/>
    <s v="Si"/>
    <n v="1955"/>
    <s v="Colombia"/>
    <n v="20.574477179999999"/>
    <s v="¿Cuál es el porcentaje de proveeduría local?"/>
    <n v="0.95"/>
    <x v="0"/>
    <s v="Pilar 6"/>
    <s v="positivo"/>
    <n v="0.96"/>
    <n v="0.15"/>
    <s v="Impacto Económico, Social y Comunitario"/>
    <n v="0.11764705882352941"/>
    <n v="98.76543209876543"/>
    <n v="11.619462599854756"/>
  </r>
  <r>
    <x v="43"/>
    <x v="1"/>
    <s v="Privada"/>
    <s v="No"/>
    <s v="No"/>
    <s v="Si"/>
    <n v="1985"/>
    <s v="Estados Unidos"/>
    <n v="2.6249202149999999"/>
    <s v="¿Cuál es el porcentaje de proveeduría local?"/>
    <s v="No informa"/>
    <x v="0"/>
    <s v="Pilar 6"/>
    <s v="positivo"/>
    <n v="0.95"/>
    <n v="0.23369999999999999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89999999"/>
    <s v="¿Cuál es el porcentaje de proveeduría local?"/>
    <n v="0.23369999999999999"/>
    <x v="0"/>
    <s v="Pilar 6"/>
    <s v="positivo"/>
    <n v="0.95"/>
    <n v="0.23369999999999999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4999999"/>
    <s v="¿Cuál es el porcentaje de proveeduría local?"/>
    <s v="No informa"/>
    <x v="0"/>
    <s v="Pilar 6"/>
    <s v="positivo"/>
    <n v="0.97"/>
    <n v="0.16800000000000001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0000001"/>
    <s v="¿Cuál es el porcentaje de proveeduría local?"/>
    <s v="No informa"/>
    <x v="0"/>
    <s v="Pilar 6"/>
    <s v="positivo"/>
    <n v="0.97"/>
    <n v="0.16800000000000001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59999996"/>
    <s v="¿Cuál es el porcentaje de proveeduría local?"/>
    <n v="0.12"/>
    <x v="0"/>
    <s v="Pilar 6"/>
    <s v="positivo"/>
    <n v="0.9"/>
    <n v="0.12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59999999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39999999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0000001"/>
    <s v="¿Cuál es el porcentaje de proveeduría local?"/>
    <s v="No informa"/>
    <x v="0"/>
    <s v="Pilar 6"/>
    <s v="positivo"/>
    <n v="0.95"/>
    <n v="0.23369999999999999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0000002"/>
    <s v="¿Cuál es el porcentaje de proveeduría local?"/>
    <s v="No informa"/>
    <x v="0"/>
    <s v="Pilar 6"/>
    <s v="positivo"/>
    <n v="0.9"/>
    <n v="0.12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59999999999"/>
    <s v="¿Cuál es el porcentaje de proveeduría local?"/>
    <s v="No informa"/>
    <x v="0"/>
    <s v="Pilar 6"/>
    <s v="positivo"/>
    <n v="0.9"/>
    <n v="0.12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¿Cuál es el porcentaje de proveeduría local?"/>
    <s v="No informa"/>
    <x v="0"/>
    <s v="Pilar 6"/>
    <s v="positivo"/>
    <n v="0"/>
    <n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89999998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Cuál es el porcentaje de proveeduría local?"/>
    <n v="0.51"/>
    <x v="0"/>
    <s v="Pilar 6"/>
    <s v="positivo"/>
    <n v="0.95"/>
    <n v="0.23369999999999999"/>
    <s v="Impacto Económico, Social y Comunitario"/>
    <n v="0.10526315789473684"/>
    <n v="38.573223509702643"/>
    <n v="4.0603393168108042"/>
  </r>
  <r>
    <x v="56"/>
    <x v="5"/>
    <s v="Privada"/>
    <s v="No"/>
    <s v="No"/>
    <s v="No"/>
    <n v="1956"/>
    <s v="Colombia"/>
    <n v="2.660692144"/>
    <s v="¿Cuál es el porcentaje de proveeduría local?"/>
    <s v="No informa"/>
    <x v="0"/>
    <s v="Pilar 6"/>
    <s v="positivo"/>
    <n v="0.9"/>
    <n v="0.12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4999999999"/>
    <s v="¿Cuál es el porcentaje de proveeduría local?"/>
    <s v="No informa "/>
    <x v="0"/>
    <s v="Pilar 6"/>
    <s v="positivo"/>
    <n v="0"/>
    <n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599999999"/>
    <s v="¿Cuál es el porcentaje de proveeduría local?"/>
    <n v="0.93"/>
    <x v="0"/>
    <s v="Pilar 6"/>
    <s v="positivo"/>
    <n v="0.96"/>
    <n v="0.15"/>
    <s v="Impacto Económico, Social y Comunitario"/>
    <n v="0.11764705882352941"/>
    <n v="96.296296296296305"/>
    <n v="11.328976034858389"/>
  </r>
  <r>
    <x v="60"/>
    <x v="2"/>
    <s v="Privada"/>
    <s v="No"/>
    <s v="No"/>
    <s v="Si"/>
    <n v="1989"/>
    <s v="Colombia"/>
    <n v="0.75167738299999998"/>
    <s v="¿Cuál es el porcentaje de proveeduría local?"/>
    <s v="No informa "/>
    <x v="0"/>
    <s v="Pilar 6"/>
    <s v="positivo"/>
    <n v="1"/>
    <n v="0.53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¿Cuál es el porcentaje de proveeduría local?"/>
    <s v="No informa"/>
    <x v="0"/>
    <s v="Pilar 6"/>
    <s v="positivo"/>
    <n v="0.96"/>
    <n v="0.15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499999997"/>
    <s v="¿Cuál es el porcentaje de proveeduría local?"/>
    <s v="No informa"/>
    <x v="0"/>
    <s v="Pilar 6"/>
    <s v="positivo"/>
    <n v="1"/>
    <n v="0.53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0000001"/>
    <s v="¿Cuál es el porcentaje de proveeduría local?"/>
    <s v="No informa"/>
    <x v="0"/>
    <s v="Pilar 6"/>
    <s v="positivo"/>
    <n v="0.97"/>
    <n v="0.16800000000000001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¿Cuál es el porcentaje de proveeduría local?"/>
    <n v="0.95"/>
    <x v="0"/>
    <s v="Pilar 6"/>
    <s v="positivo"/>
    <n v="0.96"/>
    <n v="0.15"/>
    <s v="Impacto Económico, Social y Comunitario"/>
    <n v="0.11764705882352941"/>
    <n v="98.76543209876543"/>
    <n v="11.619462599854756"/>
  </r>
  <r>
    <x v="66"/>
    <x v="1"/>
    <s v="Mixta"/>
    <s v="No"/>
    <s v="Si"/>
    <s v="Si"/>
    <n v="1866"/>
    <s v="Suiza"/>
    <n v="2.0444698099999998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0000002"/>
    <s v="¿Cuál es el porcentaje de proveeduría local?"/>
    <n v="0.96"/>
    <x v="0"/>
    <s v="Pilar 6"/>
    <s v="positivo"/>
    <n v="0.96"/>
    <n v="0.15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Cuál es el porcentaje de proveeduría local?"/>
    <s v="No informa "/>
    <x v="0"/>
    <s v="Pilar 6"/>
    <s v="positivo"/>
    <n v="0.97"/>
    <n v="0.16800000000000001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¿Cuál es el porcentaje de proveeduría local?"/>
    <s v="No informa "/>
    <x v="0"/>
    <s v="Pilar 6"/>
    <s v="positivo"/>
    <n v="0.97"/>
    <n v="0.16800000000000001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¿Cuál es el porcentaje de proveeduría local?"/>
    <n v="0.95"/>
    <x v="0"/>
    <s v="Pilar 6"/>
    <s v="positivo"/>
    <n v="0.95"/>
    <n v="0.23369999999999999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0000001"/>
    <s v="¿Cuál es el porcentaje de proveeduría local?"/>
    <s v="No informa"/>
    <x v="0"/>
    <s v="Pilar 6"/>
    <s v="positivo"/>
    <n v="0.97"/>
    <n v="0.16800000000000001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Cuál es el porcentaje de proveeduría local?"/>
    <n v="0.97"/>
    <x v="0"/>
    <s v="Pilar 6"/>
    <s v="positivo"/>
    <n v="0.97"/>
    <n v="0.16800000000000001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0000001"/>
    <s v="¿Cuál es el porcentaje de proveeduría local?"/>
    <s v="No informa"/>
    <x v="0"/>
    <s v="Pilar 6"/>
    <s v="positivo"/>
    <n v="0.95"/>
    <n v="0.23369999999999999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00000001"/>
    <s v="¿Cuál es el porcentaje de proveeduría local?"/>
    <n v="0.4"/>
    <x v="0"/>
    <s v="Pilar 6"/>
    <s v="positivo"/>
    <n v="0.96"/>
    <n v="0.15"/>
    <s v="Impacto Económico, Social y Comunitario"/>
    <n v="0.11764705882352941"/>
    <n v="30.864197530864203"/>
    <n v="3.6310820624546123"/>
  </r>
  <r>
    <x v="77"/>
    <x v="4"/>
    <s v="Privada"/>
    <s v="No"/>
    <s v="No"/>
    <s v="Si"/>
    <n v="2015"/>
    <s v="Colombia"/>
    <n v="0.70314701400000001"/>
    <s v="¿Cuál es el porcentaje de proveeduría local?"/>
    <s v="No informa "/>
    <x v="0"/>
    <s v="Pilar 6"/>
    <s v="positivo"/>
    <n v="0.96"/>
    <n v="0.15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Cuál es el porcentaje de proveeduría local?"/>
    <n v="0.9"/>
    <x v="0"/>
    <s v="Pilar 6"/>
    <s v="positivo"/>
    <n v="0.95"/>
    <n v="0.23369999999999999"/>
    <s v="Impacto Económico, Social y Comunitario"/>
    <n v="0.10526315789473684"/>
    <n v="93.019684489738935"/>
    <n v="9.7915457357619928"/>
  </r>
  <r>
    <x v="79"/>
    <x v="1"/>
    <s v="Mixta"/>
    <s v="No"/>
    <s v="Si"/>
    <s v="Si"/>
    <n v="1898"/>
    <s v="Francia"/>
    <n v="2.4260392159999999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Cuál es el porcentaje de proveeduría local?"/>
    <s v="No informa"/>
    <x v="0"/>
    <s v="Pilar 6"/>
    <s v="positivo"/>
    <n v="0.95"/>
    <n v="0.23369999999999999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¿Cuál es el porcentaje de proveeduría local?"/>
    <s v="No informa"/>
    <x v="0"/>
    <s v="Pilar 6"/>
    <s v="positivo"/>
    <n v="0.97"/>
    <n v="0.16800000000000001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Cuál es el porcentaje de proveeduría local?"/>
    <n v="0.88"/>
    <x v="0"/>
    <s v="Pilar 6"/>
    <s v="positivo"/>
    <n v="0.9"/>
    <n v="0.12"/>
    <s v="Impacto Económico, Social y Comunitario"/>
    <n v="0.15384615384615385"/>
    <n v="97.435897435897431"/>
    <n v="14.990138067061144"/>
  </r>
  <r>
    <x v="83"/>
    <x v="3"/>
    <s v="Privada"/>
    <s v="No"/>
    <s v="No"/>
    <s v="Si"/>
    <n v="1952"/>
    <s v="Chile"/>
    <n v="5.9910971069999999"/>
    <s v="¿Cuál es el porcentaje de proveeduría local?"/>
    <n v="0.68"/>
    <x v="0"/>
    <s v="Pilar 6"/>
    <s v="positivo"/>
    <n v="0.97"/>
    <n v="0.16800000000000001"/>
    <s v="Impacto Económico, Social y Comunitario"/>
    <n v="0.11764705882352941"/>
    <n v="63.840399002493776"/>
    <n v="7.5106351767639739"/>
  </r>
  <r>
    <x v="84"/>
    <x v="3"/>
    <s v="Privada"/>
    <s v="Si"/>
    <s v="No"/>
    <s v="Si"/>
    <n v="1977"/>
    <s v="Suiza"/>
    <n v="2.002301595"/>
    <s v="¿Cuál es el porcentaje de proveeduría local?"/>
    <s v="No informa"/>
    <x v="0"/>
    <s v="Pilar 6"/>
    <s v="positivo"/>
    <n v="0.97"/>
    <n v="0.16800000000000001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¿Cuál es el porcentaje de proveeduría local?"/>
    <s v="No informa"/>
    <x v="0"/>
    <s v="Pilar 6"/>
    <s v="positivo"/>
    <n v="0"/>
    <n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¿Cuál es el porcentaje de proveeduría local?"/>
    <s v="No informa "/>
    <x v="0"/>
    <s v="Pilar 6"/>
    <s v="positivo"/>
    <n v="0.97"/>
    <n v="0.16800000000000001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Cuál es el porcentaje de proveeduría local?"/>
    <s v="No informa "/>
    <x v="0"/>
    <s v="Pilar 6"/>
    <s v="positivo"/>
    <n v="0.97"/>
    <n v="0.16800000000000001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¿Cuál es el porcentaje de proveeduría local?"/>
    <n v="0.74"/>
    <x v="0"/>
    <s v="Pilar 6"/>
    <s v="positivo"/>
    <n v="0.96"/>
    <n v="0.15"/>
    <s v="Impacto Económico, Social y Comunitario"/>
    <n v="0.11764705882352941"/>
    <n v="72.839506172839506"/>
    <n v="8.5693536673928836"/>
  </r>
  <r>
    <x v="89"/>
    <x v="4"/>
    <s v="Privada"/>
    <s v="No"/>
    <s v="Si"/>
    <s v="Si"/>
    <n v="1910"/>
    <s v="Francia"/>
    <n v="2.655177809"/>
    <s v="¿Cuál es el porcentaje de proveeduría local?"/>
    <n v="0.91"/>
    <x v="0"/>
    <s v="Pilar 6"/>
    <s v="positivo"/>
    <n v="0.96"/>
    <n v="0.15"/>
    <s v="Impacto Económico, Social y Comunitario"/>
    <n v="0.11764705882352941"/>
    <n v="93.827160493827165"/>
    <n v="11.03848946986202"/>
  </r>
  <r>
    <x v="90"/>
    <x v="3"/>
    <s v="Privada"/>
    <s v="No"/>
    <s v="Si"/>
    <s v="Si"/>
    <n v="1968"/>
    <s v="Colombia"/>
    <n v="24.752011681999999"/>
    <s v="¿Cuál es el porcentaje de proveeduría local?"/>
    <n v="0.94"/>
    <x v="0"/>
    <s v="Pilar 6"/>
    <s v="positivo"/>
    <n v="0.97"/>
    <n v="0.16800000000000001"/>
    <s v="Impacto Económico, Social y Comunitario"/>
    <n v="0.11764705882352941"/>
    <n v="96.259351620947626"/>
    <n v="11.324629602464427"/>
  </r>
  <r>
    <x v="91"/>
    <x v="4"/>
    <s v="Mixta"/>
    <s v="No"/>
    <s v="Si"/>
    <s v="Si"/>
    <n v="1979"/>
    <s v="Suecia"/>
    <n v="2.956157691"/>
    <s v="¿Cuál es el porcentaje de proveeduría local?"/>
    <n v="0.78"/>
    <x v="0"/>
    <s v="Pilar 6"/>
    <s v="positivo"/>
    <n v="0.96"/>
    <n v="0.15"/>
    <s v="Impacto Económico, Social y Comunitario"/>
    <n v="0.11764705882352941"/>
    <n v="77.777777777777786"/>
    <n v="9.1503267973856222"/>
  </r>
  <r>
    <x v="92"/>
    <x v="3"/>
    <s v="Privada"/>
    <s v="No"/>
    <s v="Si"/>
    <s v="Si"/>
    <n v="1937"/>
    <s v="Japón"/>
    <n v="4.02823039"/>
    <s v="¿Cuál es el porcentaje de proveeduría local?"/>
    <n v="0.16800000000000001"/>
    <x v="0"/>
    <s v="Pilar 6"/>
    <s v="positivo"/>
    <n v="0.97"/>
    <n v="0.16800000000000001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599999996"/>
    <s v="¿Cuál es el porcentaje de proveeduría local?"/>
    <s v="No informa"/>
    <x v="0"/>
    <s v="Pilar 6"/>
    <s v="positivo"/>
    <n v="0.97"/>
    <n v="0.16800000000000001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¿Cuál es el porcentaje de proveeduría local?"/>
    <n v="0.94"/>
    <x v="0"/>
    <s v="Pilar 6"/>
    <s v="positivo"/>
    <n v="0.97"/>
    <n v="0.16800000000000001"/>
    <s v="Impacto Económico, Social y Comunitario"/>
    <n v="0.11764705882352941"/>
    <n v="96.259351620947626"/>
    <n v="11.324629602464427"/>
  </r>
  <r>
    <x v="95"/>
    <x v="3"/>
    <s v="Privada"/>
    <s v="No"/>
    <s v="Si"/>
    <s v="Si"/>
    <n v="1929"/>
    <s v="Reino Unido y Países Bajos"/>
    <n v="1.928223518"/>
    <s v="¿Cuál es el porcentaje de proveeduría local?"/>
    <s v="No informa "/>
    <x v="0"/>
    <s v="Pilar 6"/>
    <s v="positivo"/>
    <n v="0.97"/>
    <n v="0.16800000000000001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Cuál es el porcentaje de proveeduría local?"/>
    <n v="0.96"/>
    <x v="0"/>
    <s v="Pilar 6"/>
    <s v="positivo"/>
    <n v="0.96"/>
    <n v="0.15"/>
    <s v="Impacto Económico, Social y Comunitario"/>
    <n v="0.11764705882352941"/>
    <n v="100"/>
    <n v="11.76470588235294"/>
  </r>
  <r>
    <x v="97"/>
    <x v="5"/>
    <s v="Privada"/>
    <s v="No"/>
    <s v="No"/>
    <s v="Si"/>
    <n v="2016"/>
    <s v="Canadá"/>
    <n v="5.4833186859999996"/>
    <s v="¿Cuál es el porcentaje de proveeduría local?"/>
    <s v="No informa "/>
    <x v="0"/>
    <s v="Pilar 6"/>
    <s v="positivo"/>
    <n v="0.9"/>
    <n v="0.12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¿Cuál es el porcentaje de proveeduría local?"/>
    <s v="No informa "/>
    <x v="0"/>
    <s v="Pilar 6"/>
    <s v="positivo"/>
    <n v="0.95"/>
    <n v="0.23369999999999999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¿Es carbononeutro? Si/no"/>
    <s v="No"/>
    <x v="1"/>
    <s v="Pilar 2"/>
    <s v="boolean"/>
    <b v="0"/>
    <b v="0"/>
    <s v="Acción Climática y Energía"/>
    <n v="0.19047619047619047"/>
    <n v="0"/>
    <n v="0"/>
  </r>
  <r>
    <x v="1"/>
    <x v="1"/>
    <s v="Privada"/>
    <s v="No"/>
    <s v="Si"/>
    <s v="Si"/>
    <n v="1920"/>
    <s v="Colombia"/>
    <n v="2.844632077"/>
    <s v="¿Es carbononeutro? Si/no"/>
    <s v="No"/>
    <x v="1"/>
    <s v="Pilar 2"/>
    <s v="boolean"/>
    <b v="0"/>
    <b v="0"/>
    <s v="Acción Climática y Energía"/>
    <n v="0.21052631578947367"/>
    <n v="0"/>
    <n v="0"/>
  </r>
  <r>
    <x v="2"/>
    <x v="1"/>
    <s v="Privada"/>
    <s v="No"/>
    <s v="No"/>
    <s v="Si"/>
    <n v="1945"/>
    <s v="Colombia"/>
    <n v="2.1764613960000001"/>
    <s v="¿Es carbononeutro? Si/no"/>
    <s v="Si"/>
    <x v="1"/>
    <s v="Pilar 2"/>
    <s v="boolean"/>
    <b v="0"/>
    <b v="0"/>
    <s v="Acción Climática y Energía"/>
    <n v="0.21052631578947367"/>
    <n v="100"/>
    <n v="21.052631578947366"/>
  </r>
  <r>
    <x v="3"/>
    <x v="2"/>
    <s v="Privada"/>
    <s v="Si"/>
    <s v="No"/>
    <s v="No"/>
    <n v="1993"/>
    <s v="Colombia"/>
    <n v="2.1863011939999999"/>
    <s v="¿Es carbononeutro? Si/no"/>
    <s v="No"/>
    <x v="1"/>
    <s v="Pilar 2"/>
    <s v="boolean"/>
    <b v="0"/>
    <b v="0"/>
    <s v="Acción Climática y Energía"/>
    <n v="0.14285714285714285"/>
    <n v="0"/>
    <n v="0"/>
  </r>
  <r>
    <x v="4"/>
    <x v="3"/>
    <s v="Privada"/>
    <s v="No"/>
    <s v="No"/>
    <s v="Si"/>
    <n v="2012"/>
    <s v="Colombia"/>
    <n v="13.831182682"/>
    <s v="¿Es carbononeutro? Si/no"/>
    <n v="0"/>
    <x v="1"/>
    <s v="Pilar 2"/>
    <s v="boolean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199999997"/>
    <s v="¿Es carbononeutro? Si/no"/>
    <n v="0"/>
    <x v="1"/>
    <s v="Pilar 2"/>
    <s v="boolean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¿Es carbononeutro? Si/no"/>
    <s v="No"/>
    <x v="1"/>
    <s v="Pilar 2"/>
    <s v="boolean"/>
    <b v="0"/>
    <b v="0"/>
    <s v="Acción Climática y Energía"/>
    <n v="0.14285714285714285"/>
    <n v="0"/>
    <n v="0"/>
  </r>
  <r>
    <x v="7"/>
    <x v="4"/>
    <s v="Privada"/>
    <s v="No"/>
    <s v="No"/>
    <s v="Si"/>
    <n v="1919"/>
    <s v="Colombia"/>
    <n v="15.106042448"/>
    <s v="¿Es carbononeutro? Si/no"/>
    <s v="No"/>
    <x v="1"/>
    <s v="Pilar 2"/>
    <s v="boolean"/>
    <b v="0"/>
    <b v="0"/>
    <s v="Acción Climática y Energía"/>
    <n v="0.11764705882352941"/>
    <n v="0"/>
    <n v="0"/>
  </r>
  <r>
    <x v="8"/>
    <x v="0"/>
    <s v="Privada"/>
    <s v="No"/>
    <s v="No"/>
    <s v="No"/>
    <n v="1987"/>
    <s v="Colombia"/>
    <n v="0.711210393"/>
    <s v="¿Es carbononeutro? Si/no"/>
    <n v="0"/>
    <x v="1"/>
    <s v="Pilar 2"/>
    <s v="boolean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0000002"/>
    <s v="¿Es carbononeutro? Si/no"/>
    <s v="No"/>
    <x v="1"/>
    <s v="Pilar 2"/>
    <s v="boolean"/>
    <b v="0"/>
    <b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¿Es carbononeutro? Si/no"/>
    <s v="Si"/>
    <x v="1"/>
    <s v="Pilar 2"/>
    <s v="boolean"/>
    <b v="0"/>
    <b v="0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¿Es carbononeutro? Si/no"/>
    <s v="No"/>
    <x v="1"/>
    <s v="Pilar 2"/>
    <s v="boolean"/>
    <b v="0"/>
    <b v="0"/>
    <s v="Acción Climática y Energía"/>
    <n v="0.11764705882352941"/>
    <n v="0"/>
    <n v="0"/>
  </r>
  <r>
    <x v="12"/>
    <x v="1"/>
    <s v="Privada"/>
    <s v="No"/>
    <s v="No"/>
    <s v="Si"/>
    <n v="1889"/>
    <s v="Colombia"/>
    <n v="8.6157743510000007"/>
    <s v="¿Es carbononeutro? Si/no"/>
    <s v="No"/>
    <x v="1"/>
    <s v="Pilar 2"/>
    <s v="boolean"/>
    <b v="0"/>
    <b v="0"/>
    <s v="Acción Climática y Energía"/>
    <n v="0.21052631578947367"/>
    <n v="0"/>
    <n v="0"/>
  </r>
  <r>
    <x v="13"/>
    <x v="1"/>
    <s v="Privada"/>
    <s v="No"/>
    <s v="No"/>
    <s v="Si"/>
    <n v="2000"/>
    <s v="Colombia"/>
    <n v="1.8730507999999999"/>
    <s v="¿Es carbononeutro? Si/no"/>
    <s v="No"/>
    <x v="1"/>
    <s v="Pilar 2"/>
    <s v="boolean"/>
    <b v="0"/>
    <b v="0"/>
    <s v="Acción Climática y Energía"/>
    <n v="0.21052631578947367"/>
    <n v="0"/>
    <n v="0"/>
  </r>
  <r>
    <x v="14"/>
    <x v="3"/>
    <s v="Privada"/>
    <s v="No"/>
    <s v="No"/>
    <s v="No"/>
    <n v="2004"/>
    <s v="Colombia"/>
    <n v="4.5125503050000004"/>
    <s v="¿Es carbononeutro? Si/no"/>
    <n v="0"/>
    <x v="1"/>
    <s v="Pilar 2"/>
    <s v="boolean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00000005"/>
    <s v="¿Es carbononeutro? Si/no"/>
    <s v="No"/>
    <x v="1"/>
    <s v="Pilar 2"/>
    <s v="boolean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09999999"/>
    <s v="¿Es carbononeutro? Si/no"/>
    <s v="No"/>
    <x v="1"/>
    <s v="Pilar 2"/>
    <s v="boolean"/>
    <b v="0"/>
    <b v="0"/>
    <s v="Acción Climática y Energía"/>
    <n v="0.21052631578947367"/>
    <n v="0"/>
    <n v="0"/>
  </r>
  <r>
    <x v="17"/>
    <x v="4"/>
    <s v="Privada"/>
    <s v="No"/>
    <s v="Si"/>
    <s v="Si"/>
    <n v="2001"/>
    <s v="Colombia"/>
    <n v="6.5475670460000002"/>
    <s v="¿Es carbononeutro? Si/no"/>
    <s v="No"/>
    <x v="1"/>
    <s v="Pilar 2"/>
    <s v="boolean"/>
    <b v="0"/>
    <b v="0"/>
    <s v="Acción Climática y Energía"/>
    <n v="0.11764705882352941"/>
    <n v="0"/>
    <n v="0"/>
  </r>
  <r>
    <x v="18"/>
    <x v="1"/>
    <s v="Privada"/>
    <s v="No"/>
    <s v="Si"/>
    <s v="Si"/>
    <n v="1934"/>
    <s v="Colombia"/>
    <n v="1.84479215"/>
    <s v="¿Es carbononeutro? Si/no"/>
    <s v="No"/>
    <x v="1"/>
    <s v="Pilar 2"/>
    <s v="boolean"/>
    <b v="0"/>
    <b v="0"/>
    <s v="Acción Climática y Energía"/>
    <n v="0.21052631578947367"/>
    <n v="0"/>
    <n v="0"/>
  </r>
  <r>
    <x v="19"/>
    <x v="3"/>
    <s v="Privada"/>
    <s v="Si"/>
    <s v="Si"/>
    <s v="Si"/>
    <n v="1960"/>
    <s v="Chile"/>
    <n v="4.2128666020000001"/>
    <s v="¿Es carbononeutro? Si/no"/>
    <s v="No"/>
    <x v="1"/>
    <s v="Pilar 2"/>
    <s v="boolean"/>
    <b v="0"/>
    <b v="0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00000005"/>
    <s v="¿Es carbononeutro? Si/no"/>
    <s v="Si"/>
    <x v="1"/>
    <s v="Pilar 2"/>
    <s v="boolean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Es carbononeutro? Si/no"/>
    <s v="No"/>
    <x v="1"/>
    <s v="Pilar 2"/>
    <s v="boolean"/>
    <b v="0"/>
    <b v="0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59999999996"/>
    <s v="¿Es carbononeutro? Si/no"/>
    <s v="No"/>
    <x v="1"/>
    <s v="Pilar 2"/>
    <s v="boolean"/>
    <b v="0"/>
    <b v="0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0000001"/>
    <s v="¿Es carbononeutro? Si/no"/>
    <n v="0"/>
    <x v="1"/>
    <s v="Pilar 2"/>
    <s v="boolean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8999999"/>
    <s v="¿Es carbononeutro? Si/no"/>
    <s v="No"/>
    <x v="1"/>
    <s v="Pilar 2"/>
    <s v="boolean"/>
    <b v="0"/>
    <b v="0"/>
    <s v="Acción Climática y Energía"/>
    <n v="0.11764705882352941"/>
    <n v="0"/>
    <n v="0"/>
  </r>
  <r>
    <x v="25"/>
    <x v="1"/>
    <s v="Mixta"/>
    <s v="No"/>
    <s v="Si"/>
    <s v="Si"/>
    <n v="1991"/>
    <s v="México"/>
    <n v="5.1614047279999999"/>
    <s v="¿Es carbononeutro? Si/no"/>
    <s v="No"/>
    <x v="1"/>
    <s v="Pilar 2"/>
    <s v="boolean"/>
    <b v="0"/>
    <b v="0"/>
    <s v="Acción Climática y Energía"/>
    <n v="0.21052631578947367"/>
    <n v="0"/>
    <n v="0"/>
  </r>
  <r>
    <x v="26"/>
    <x v="1"/>
    <s v="Privada"/>
    <s v="No"/>
    <s v="Si"/>
    <s v="Si"/>
    <n v="1806"/>
    <s v="Estados Unidos"/>
    <n v="2.382092359"/>
    <s v="¿Es carbononeutro? Si/no"/>
    <s v="No"/>
    <x v="1"/>
    <s v="Pilar 2"/>
    <s v="boolean"/>
    <b v="0"/>
    <b v="0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69999998"/>
    <s v="¿Es carbononeutro? Si/no"/>
    <s v="No"/>
    <x v="1"/>
    <s v="Pilar 2"/>
    <s v="boolean"/>
    <b v="0"/>
    <b v="0"/>
    <s v="Acción Climática y Energía"/>
    <n v="0.21052631578947367"/>
    <n v="0"/>
    <n v="0"/>
  </r>
  <r>
    <x v="28"/>
    <x v="1"/>
    <s v="Privada"/>
    <s v="No"/>
    <s v="No"/>
    <s v="No"/>
    <n v="1920"/>
    <s v="Colombia"/>
    <n v="1.9433909700000001"/>
    <s v="¿Es carbononeutro? Si/no"/>
    <s v="No"/>
    <x v="1"/>
    <s v="Pilar 2"/>
    <s v="boolean"/>
    <b v="0"/>
    <b v="0"/>
    <s v="Acción Climática y Energía"/>
    <n v="0.21052631578947367"/>
    <n v="0"/>
    <n v="0"/>
  </r>
  <r>
    <x v="29"/>
    <x v="2"/>
    <s v="Privada"/>
    <s v="No"/>
    <s v="No"/>
    <s v="No"/>
    <n v="2015"/>
    <s v="Colombia"/>
    <n v="0.76762142099999997"/>
    <s v="¿Es carbononeutro? Si/no"/>
    <s v="No"/>
    <x v="1"/>
    <s v="Pilar 2"/>
    <s v="boolean"/>
    <b v="0"/>
    <b v="0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¿Es carbononeutro? Si/no"/>
    <s v="No"/>
    <x v="1"/>
    <s v="Pilar 2"/>
    <s v="boolean"/>
    <b v="0"/>
    <b v="0"/>
    <s v="Acción Climática y Energía"/>
    <n v="0.14285714285714285"/>
    <n v="0"/>
    <n v="0"/>
  </r>
  <r>
    <x v="31"/>
    <x v="2"/>
    <s v="Privada"/>
    <s v="No"/>
    <s v="Si"/>
    <s v="Si"/>
    <n v="1979"/>
    <s v="Colombia"/>
    <n v="1.189537155"/>
    <s v="¿Es carbononeutro? Si/no"/>
    <s v="No"/>
    <x v="1"/>
    <s v="Pilar 2"/>
    <s v="boolean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0000001"/>
    <s v="¿Es carbononeutro? Si/no"/>
    <s v="No"/>
    <x v="1"/>
    <s v="Pilar 2"/>
    <s v="boolean"/>
    <b v="0"/>
    <b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00000001"/>
    <s v="¿Es carbononeutro? Si/no"/>
    <s v="No"/>
    <x v="1"/>
    <s v="Pilar 2"/>
    <s v="boolean"/>
    <b v="0"/>
    <b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¿Es carbononeutro? Si/no"/>
    <n v="0"/>
    <x v="1"/>
    <s v="Pilar 2"/>
    <s v="boolean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0000004"/>
    <s v="¿Es carbononeutro? Si/no"/>
    <s v="No"/>
    <x v="1"/>
    <s v="Pilar 2"/>
    <s v="boolean"/>
    <b v="0"/>
    <b v="0"/>
    <s v="Acción Climática y Energía"/>
    <n v="0.17647058823529413"/>
    <n v="0"/>
    <n v="0"/>
  </r>
  <r>
    <x v="36"/>
    <x v="3"/>
    <s v="Privada"/>
    <s v="Si"/>
    <s v="No"/>
    <s v="No"/>
    <n v="2009"/>
    <s v="Colombia"/>
    <n v="19.439396106"/>
    <s v="¿Es carbononeutro? Si/no"/>
    <s v="No"/>
    <x v="1"/>
    <s v="Pilar 2"/>
    <s v="boolean"/>
    <b v="0"/>
    <b v="0"/>
    <s v="Acción Climática y Energía"/>
    <n v="0.17647058823529413"/>
    <n v="0"/>
    <n v="0"/>
  </r>
  <r>
    <x v="37"/>
    <x v="4"/>
    <s v="Privada"/>
    <s v="No"/>
    <s v="Si"/>
    <s v="No"/>
    <n v="1972"/>
    <s v="Colombia"/>
    <n v="0"/>
    <s v="¿Es carbononeutro? Si/no"/>
    <s v="No"/>
    <x v="1"/>
    <s v="Pilar 2"/>
    <s v="boolean"/>
    <b v="0"/>
    <b v="0"/>
    <s v="Acción Climática y Energía"/>
    <n v="0.11764705882352941"/>
    <n v="0"/>
    <n v="0"/>
  </r>
  <r>
    <x v="38"/>
    <x v="3"/>
    <s v="Privada"/>
    <s v="Si"/>
    <s v="No"/>
    <s v="No"/>
    <n v="1997"/>
    <s v="Colombia"/>
    <n v="3.874476933"/>
    <s v="¿Es carbononeutro? Si/no"/>
    <n v="0"/>
    <x v="1"/>
    <s v="Pilar 2"/>
    <s v="boolean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000001"/>
    <s v="¿Es carbononeutro? Si/no"/>
    <s v="No"/>
    <x v="1"/>
    <s v="Pilar 2"/>
    <s v="boolean"/>
    <b v="0"/>
    <b v="0"/>
    <s v="Acción Climática y Energía"/>
    <n v="0.19230769230769232"/>
    <n v="0"/>
    <n v="0"/>
  </r>
  <r>
    <x v="40"/>
    <x v="5"/>
    <s v="Mixta"/>
    <s v="No"/>
    <s v="Si"/>
    <s v="Si"/>
    <n v="1951"/>
    <s v="Colombia"/>
    <n v="113.923310323"/>
    <s v="¿Es carbononeutro? Si/no"/>
    <s v="No"/>
    <x v="1"/>
    <s v="Pilar 2"/>
    <s v="boolean"/>
    <b v="0"/>
    <b v="0"/>
    <s v="Acción Climática y Energía"/>
    <n v="0.19230769230769232"/>
    <n v="0"/>
    <n v="0"/>
  </r>
  <r>
    <x v="41"/>
    <x v="4"/>
    <s v="Mixta"/>
    <s v="No"/>
    <s v="No"/>
    <s v="Si"/>
    <n v="1997"/>
    <s v="Colombia"/>
    <n v="15.780332546"/>
    <s v="¿Es carbononeutro? Si/no"/>
    <s v="No"/>
    <x v="1"/>
    <s v="Pilar 2"/>
    <s v="boolean"/>
    <b v="0"/>
    <b v="0"/>
    <s v="Acción Climática y Energía"/>
    <n v="0.11764705882352941"/>
    <n v="0"/>
    <n v="0"/>
  </r>
  <r>
    <x v="42"/>
    <x v="4"/>
    <s v="Pública"/>
    <s v="No"/>
    <s v="No"/>
    <s v="Si"/>
    <n v="1955"/>
    <s v="Colombia"/>
    <n v="20.574477179999999"/>
    <s v="¿Es carbononeutro? Si/no"/>
    <s v="No"/>
    <x v="1"/>
    <s v="Pilar 2"/>
    <s v="boolean"/>
    <b v="0"/>
    <b v="0"/>
    <s v="Acción Climática y Energía"/>
    <n v="0.11764705882352941"/>
    <n v="0"/>
    <n v="0"/>
  </r>
  <r>
    <x v="43"/>
    <x v="1"/>
    <s v="Privada"/>
    <s v="No"/>
    <s v="No"/>
    <s v="Si"/>
    <n v="1985"/>
    <s v="Estados Unidos"/>
    <n v="2.6249202149999999"/>
    <s v="¿Es carbononeutro? Si/no"/>
    <s v="No"/>
    <x v="1"/>
    <s v="Pilar 2"/>
    <s v="boolean"/>
    <b v="0"/>
    <b v="0"/>
    <s v="Acción Climática y Energía"/>
    <n v="0.21052631578947367"/>
    <n v="0"/>
    <n v="0"/>
  </r>
  <r>
    <x v="44"/>
    <x v="1"/>
    <s v="Mixta"/>
    <s v="No"/>
    <s v="No"/>
    <s v="No"/>
    <n v="1990"/>
    <s v="Colombia"/>
    <n v="2.3114637089999999"/>
    <s v="¿Es carbononeutro? Si/no"/>
    <s v="No"/>
    <x v="1"/>
    <s v="Pilar 2"/>
    <s v="boolean"/>
    <b v="0"/>
    <b v="0"/>
    <s v="Acción Climática y Energía"/>
    <n v="0.21052631578947367"/>
    <n v="0"/>
    <n v="0"/>
  </r>
  <r>
    <x v="45"/>
    <x v="3"/>
    <s v="Privada"/>
    <s v="No"/>
    <s v="No"/>
    <s v="Si"/>
    <n v="1949"/>
    <s v="Colombia"/>
    <n v="16.077688644999999"/>
    <s v="¿Es carbononeutro? Si/no"/>
    <s v="No"/>
    <x v="1"/>
    <s v="Pilar 2"/>
    <s v="boolean"/>
    <b v="0"/>
    <b v="0"/>
    <s v="Acción Climática y Energía"/>
    <n v="0.17647058823529413"/>
    <n v="0"/>
    <n v="0"/>
  </r>
  <r>
    <x v="46"/>
    <x v="3"/>
    <s v="Privada"/>
    <s v="Si"/>
    <s v="Si"/>
    <s v="Si"/>
    <n v="1889"/>
    <s v="Chile"/>
    <n v="2.3075606390000001"/>
    <s v="¿Es carbononeutro? Si/no"/>
    <s v="Si"/>
    <x v="1"/>
    <s v="Pilar 2"/>
    <s v="boolean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59999996"/>
    <s v="¿Es carbononeutro? Si/no"/>
    <s v="No"/>
    <x v="1"/>
    <s v="Pilar 2"/>
    <s v="boolean"/>
    <b v="0"/>
    <b v="0"/>
    <s v="Acción Climática y Energía"/>
    <n v="0.19230769230769232"/>
    <n v="0"/>
    <n v="0"/>
  </r>
  <r>
    <x v="48"/>
    <x v="4"/>
    <s v="Privada"/>
    <s v="No"/>
    <s v="Si"/>
    <s v="No"/>
    <n v="1966"/>
    <s v="Colombia"/>
    <n v="2.6355685659999999"/>
    <s v="¿Es carbononeutro? Si/no"/>
    <s v="No"/>
    <x v="1"/>
    <s v="Pilar 2"/>
    <s v="boolean"/>
    <b v="0"/>
    <b v="0"/>
    <s v="Acción Climática y Energía"/>
    <n v="0.11764705882352941"/>
    <n v="0"/>
    <n v="0"/>
  </r>
  <r>
    <x v="49"/>
    <x v="4"/>
    <s v="Mixta"/>
    <s v="No"/>
    <s v="Si"/>
    <s v="Si"/>
    <n v="1896"/>
    <s v="Colombia"/>
    <n v="3.7166394839999999"/>
    <s v="¿Es carbononeutro? Si/no"/>
    <s v="No"/>
    <x v="1"/>
    <s v="Pilar 2"/>
    <s v="boolean"/>
    <b v="0"/>
    <b v="0"/>
    <s v="Acción Climática y Energía"/>
    <n v="0.11764705882352941"/>
    <n v="0"/>
    <n v="0"/>
  </r>
  <r>
    <x v="50"/>
    <x v="1"/>
    <s v="Pública"/>
    <s v="No"/>
    <s v="Si"/>
    <s v="Si"/>
    <n v="1908"/>
    <s v="Estados Unidos"/>
    <n v="1.2123628230000001"/>
    <s v="¿Es carbononeutro? Si/no"/>
    <s v="No"/>
    <x v="1"/>
    <s v="Pilar 2"/>
    <s v="boolean"/>
    <b v="0"/>
    <b v="0"/>
    <s v="Acción Climática y Energía"/>
    <n v="0.21052631578947367"/>
    <n v="0"/>
    <n v="0"/>
  </r>
  <r>
    <x v="51"/>
    <x v="5"/>
    <s v="Privada"/>
    <s v="No"/>
    <s v="Si"/>
    <s v="Si"/>
    <n v="2002"/>
    <s v="Chile"/>
    <n v="2.4203671080000002"/>
    <s v="¿Es carbononeutro? Si/no"/>
    <s v="No"/>
    <x v="1"/>
    <s v="Pilar 2"/>
    <s v="boolean"/>
    <b v="0"/>
    <b v="0"/>
    <s v="Acción Climática y Energía"/>
    <n v="0.19230769230769232"/>
    <n v="0"/>
    <n v="0"/>
  </r>
  <r>
    <x v="52"/>
    <x v="5"/>
    <s v="Privada"/>
    <s v="No"/>
    <s v="Si"/>
    <s v="Si"/>
    <n v="2003"/>
    <s v="Canadá"/>
    <n v="1.3219259999999999"/>
    <s v="¿Es carbononeutro? Si/no"/>
    <s v="No"/>
    <x v="1"/>
    <s v="Pilar 2"/>
    <s v="boolean"/>
    <b v="0"/>
    <b v="0"/>
    <s v="Acción Climática y Energía"/>
    <n v="0.19230769230769232"/>
    <n v="0"/>
    <n v="0"/>
  </r>
  <r>
    <x v="53"/>
    <x v="0"/>
    <s v="Privada"/>
    <s v="No"/>
    <s v="No"/>
    <s v="No"/>
    <n v="1985"/>
    <s v="Colombia"/>
    <n v="0.441609957"/>
    <s v="¿Es carbononeutro? Si/no"/>
    <s v="No"/>
    <x v="1"/>
    <s v="Pilar 2"/>
    <s v="boolean"/>
    <b v="0"/>
    <b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89999998"/>
    <s v="¿Es carbononeutro? Si/no"/>
    <n v="0"/>
    <x v="1"/>
    <s v="Pilar 2"/>
    <s v="boolean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¿Es carbononeutro? Si/no"/>
    <s v="No"/>
    <x v="1"/>
    <s v="Pilar 2"/>
    <s v="boolean"/>
    <b v="0"/>
    <b v="0"/>
    <s v="Acción Climática y Energía"/>
    <n v="0.21052631578947367"/>
    <n v="0"/>
    <n v="0"/>
  </r>
  <r>
    <x v="56"/>
    <x v="5"/>
    <s v="Privada"/>
    <s v="No"/>
    <s v="No"/>
    <s v="No"/>
    <n v="1956"/>
    <s v="Colombia"/>
    <n v="2.660692144"/>
    <s v="¿Es carbononeutro? Si/no"/>
    <s v="No"/>
    <x v="1"/>
    <s v="Pilar 2"/>
    <s v="boolean"/>
    <b v="0"/>
    <b v="0"/>
    <s v="Acción Climática y Energía"/>
    <n v="0.19230769230769232"/>
    <n v="0"/>
    <n v="0"/>
  </r>
  <r>
    <x v="57"/>
    <x v="0"/>
    <s v="Privada"/>
    <s v="Si"/>
    <s v="No"/>
    <s v="No"/>
    <n v="1962"/>
    <s v="Colombia"/>
    <n v="0.89448844999999999"/>
    <s v="¿Es carbononeutro? Si/no"/>
    <n v="0"/>
    <x v="1"/>
    <s v="Pilar 2"/>
    <s v="boolean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79999998"/>
    <s v="¿Es carbononeutro? Si/no"/>
    <s v="Si"/>
    <x v="1"/>
    <s v="Pilar 2"/>
    <s v="boolean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599999999"/>
    <s v="¿Es carbononeutro? Si/no"/>
    <s v="No"/>
    <x v="1"/>
    <s v="Pilar 2"/>
    <s v="boolean"/>
    <b v="0"/>
    <b v="0"/>
    <s v="Acción Climática y Energía"/>
    <n v="0.11764705882352941"/>
    <n v="0"/>
    <n v="0"/>
  </r>
  <r>
    <x v="60"/>
    <x v="2"/>
    <s v="Privada"/>
    <s v="No"/>
    <s v="No"/>
    <s v="Si"/>
    <n v="1989"/>
    <s v="Colombia"/>
    <n v="0.75167738299999998"/>
    <s v="¿Es carbononeutro? Si/no"/>
    <n v="0"/>
    <x v="1"/>
    <s v="Pilar 2"/>
    <s v="boolean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0000002"/>
    <s v="¿Es carbononeutro? Si/no"/>
    <n v="0"/>
    <x v="1"/>
    <s v="Pilar 2"/>
    <s v="boolean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0000001"/>
    <s v="¿Es carbononeutro? Si/no"/>
    <s v="No"/>
    <x v="1"/>
    <s v="Pilar 2"/>
    <s v="boolean"/>
    <b v="0"/>
    <b v="0"/>
    <s v="Acción Climática y Energía"/>
    <n v="0.11764705882352941"/>
    <n v="0"/>
    <n v="0"/>
  </r>
  <r>
    <x v="63"/>
    <x v="2"/>
    <s v="Privada"/>
    <s v="Si"/>
    <s v="No"/>
    <s v="No"/>
    <n v="1976"/>
    <s v="Colombia"/>
    <n v="0.98534294499999997"/>
    <s v="¿Es carbononeutro? Si/no"/>
    <s v="No"/>
    <x v="1"/>
    <s v="Pilar 2"/>
    <s v="boolean"/>
    <b v="0"/>
    <b v="0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0000001"/>
    <s v="¿Es carbononeutro? Si/no"/>
    <s v="No"/>
    <x v="1"/>
    <s v="Pilar 2"/>
    <s v="boolean"/>
    <b v="0"/>
    <b v="0"/>
    <s v="Acción Climática y Energía"/>
    <n v="0.17647058823529413"/>
    <n v="0"/>
    <n v="0"/>
  </r>
  <r>
    <x v="65"/>
    <x v="4"/>
    <s v="Privada"/>
    <s v="No"/>
    <s v="Si"/>
    <s v="Si"/>
    <n v="2009"/>
    <s v="Argentina"/>
    <n v="1.8581853669999999"/>
    <s v="¿Es carbononeutro? Si/no"/>
    <s v="No"/>
    <x v="1"/>
    <s v="Pilar 2"/>
    <s v="boolean"/>
    <b v="0"/>
    <b v="0"/>
    <s v="Acción Climática y Energía"/>
    <n v="0.11764705882352941"/>
    <n v="0"/>
    <n v="0"/>
  </r>
  <r>
    <x v="66"/>
    <x v="1"/>
    <s v="Mixta"/>
    <s v="No"/>
    <s v="Si"/>
    <s v="Si"/>
    <n v="1866"/>
    <s v="Suiza"/>
    <n v="2.0444698099999998"/>
    <s v="¿Es carbononeutro? Si/no"/>
    <s v="No"/>
    <x v="1"/>
    <s v="Pilar 2"/>
    <s v="boolean"/>
    <b v="0"/>
    <b v="0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0000002"/>
    <s v="¿Es carbononeutro? Si/no"/>
    <s v="Si"/>
    <x v="1"/>
    <s v="Pilar 2"/>
    <s v="boolean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Es carbononeutro? Si/no"/>
    <n v="0"/>
    <x v="1"/>
    <s v="Pilar 2"/>
    <s v="boolean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19999998"/>
    <s v="¿Es carbononeutro? Si/no"/>
    <s v="No"/>
    <x v="1"/>
    <s v="Pilar 2"/>
    <s v="boolean"/>
    <b v="0"/>
    <b v="0"/>
    <s v="Acción Climática y Energía"/>
    <n v="0.21052631578947367"/>
    <n v="0"/>
    <n v="0"/>
  </r>
  <r>
    <x v="70"/>
    <x v="3"/>
    <s v="Privada"/>
    <s v="Si"/>
    <s v="No"/>
    <s v="No"/>
    <n v="1989"/>
    <s v="Colombia"/>
    <n v="3.0305383369999999"/>
    <s v="¿Es carbononeutro? Si/no"/>
    <n v="0"/>
    <x v="1"/>
    <s v="Pilar 2"/>
    <s v="boolean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59999999"/>
    <s v="¿Es carbononeutro? Si/no"/>
    <n v="0"/>
    <x v="1"/>
    <s v="Pilar 2"/>
    <s v="boolean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0000002"/>
    <s v="¿Es carbononeutro? Si/no"/>
    <s v="Si"/>
    <x v="1"/>
    <s v="Pilar 2"/>
    <s v="boolean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0000001"/>
    <s v="¿Es carbononeutro? Si/no"/>
    <s v="No"/>
    <x v="1"/>
    <s v="Pilar 2"/>
    <s v="boolean"/>
    <b v="0"/>
    <b v="0"/>
    <s v="Acción Climática y Energía"/>
    <n v="0.17647058823529413"/>
    <n v="0"/>
    <n v="0"/>
  </r>
  <r>
    <x v="74"/>
    <x v="3"/>
    <s v="Privada"/>
    <s v="No"/>
    <s v="No"/>
    <s v="Si"/>
    <n v="2005"/>
    <s v="Perú"/>
    <n v="10.521119421"/>
    <s v="¿Es carbononeutro? Si/no"/>
    <s v="Si"/>
    <x v="1"/>
    <s v="Pilar 2"/>
    <s v="boolean"/>
    <b v="0"/>
    <b v="0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0000001"/>
    <s v="¿Es carbononeutro? Si/no"/>
    <s v="No"/>
    <x v="1"/>
    <s v="Pilar 2"/>
    <s v="boolean"/>
    <b v="0"/>
    <b v="0"/>
    <s v="Acción Climática y Energía"/>
    <n v="0.21052631578947367"/>
    <n v="0"/>
    <n v="0"/>
  </r>
  <r>
    <x v="76"/>
    <x v="4"/>
    <s v="Privada"/>
    <s v="No"/>
    <s v="Si"/>
    <s v="No"/>
    <n v="1974"/>
    <s v="Colombia"/>
    <n v="2.2729038500000001"/>
    <s v="¿Es carbononeutro? Si/no"/>
    <s v="No"/>
    <x v="1"/>
    <s v="Pilar 2"/>
    <s v="boolean"/>
    <b v="0"/>
    <b v="0"/>
    <s v="Acción Climática y Energía"/>
    <n v="0.11764705882352941"/>
    <n v="0"/>
    <n v="0"/>
  </r>
  <r>
    <x v="77"/>
    <x v="4"/>
    <s v="Privada"/>
    <s v="No"/>
    <s v="No"/>
    <s v="Si"/>
    <n v="2015"/>
    <s v="Colombia"/>
    <n v="0.70314701400000001"/>
    <s v="¿Es carbononeutro? Si/no"/>
    <n v="0"/>
    <x v="1"/>
    <s v="Pilar 2"/>
    <s v="boolean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¿Es carbononeutro? Si/no"/>
    <s v="No"/>
    <x v="1"/>
    <s v="Pilar 2"/>
    <s v="boolean"/>
    <b v="0"/>
    <b v="0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59999999"/>
    <s v="¿Es carbononeutro? Si/no"/>
    <s v="No"/>
    <x v="1"/>
    <s v="Pilar 2"/>
    <s v="boolean"/>
    <b v="0"/>
    <b v="0"/>
    <s v="Acción Climática y Energía"/>
    <n v="0.21052631578947367"/>
    <n v="0"/>
    <n v="0"/>
  </r>
  <r>
    <x v="80"/>
    <x v="1"/>
    <s v="Privada"/>
    <s v="No"/>
    <s v="Si"/>
    <s v="No"/>
    <n v="1998"/>
    <s v="Colombia"/>
    <n v="1.697301486"/>
    <s v="¿Es carbononeutro? Si/no"/>
    <s v="No"/>
    <x v="1"/>
    <s v="Pilar 2"/>
    <s v="boolean"/>
    <b v="0"/>
    <b v="0"/>
    <s v="Acción Climática y Energía"/>
    <n v="0.21052631578947367"/>
    <n v="0"/>
    <n v="0"/>
  </r>
  <r>
    <x v="81"/>
    <x v="3"/>
    <s v="Privada"/>
    <s v="Si"/>
    <s v="Si"/>
    <s v="Si"/>
    <n v="1969"/>
    <s v="Corea del Sur"/>
    <n v="3.188315636"/>
    <s v="¿Es carbononeutro? Si/no"/>
    <s v="No"/>
    <x v="1"/>
    <s v="Pilar 2"/>
    <s v="boolean"/>
    <b v="0"/>
    <b v="0"/>
    <s v="Acción Climática y Energía"/>
    <n v="0.17647058823529413"/>
    <n v="0"/>
    <n v="0"/>
  </r>
  <r>
    <x v="82"/>
    <x v="5"/>
    <s v="Privada"/>
    <s v="No"/>
    <s v="No"/>
    <s v="Si"/>
    <n v="2020"/>
    <s v="Islas Caimán / EE.UU"/>
    <n v="1.943851598"/>
    <s v="¿Es carbononeutro? Si/no"/>
    <s v="No"/>
    <x v="1"/>
    <s v="Pilar 2"/>
    <s v="boolean"/>
    <b v="0"/>
    <b v="0"/>
    <s v="Acción Climática y Energía"/>
    <n v="0.19230769230769232"/>
    <n v="0"/>
    <n v="0"/>
  </r>
  <r>
    <x v="83"/>
    <x v="3"/>
    <s v="Privada"/>
    <s v="No"/>
    <s v="No"/>
    <s v="Si"/>
    <n v="1952"/>
    <s v="Chile"/>
    <n v="5.9910971069999999"/>
    <s v="¿Es carbononeutro? Si/no"/>
    <s v="Si"/>
    <x v="1"/>
    <s v="Pilar 2"/>
    <s v="boolean"/>
    <b v="0"/>
    <b v="0"/>
    <s v="Acción Climática y Energía"/>
    <n v="0.17647058823529413"/>
    <n v="100"/>
    <n v="17.647058823529413"/>
  </r>
  <r>
    <x v="84"/>
    <x v="3"/>
    <s v="Privada"/>
    <s v="Si"/>
    <s v="No"/>
    <s v="Si"/>
    <n v="1977"/>
    <s v="Suiza"/>
    <n v="2.002301595"/>
    <s v="¿Es carbononeutro? Si/no"/>
    <s v="No"/>
    <x v="1"/>
    <s v="Pilar 2"/>
    <s v="boolean"/>
    <b v="0"/>
    <b v="0"/>
    <s v="Acción Climática y Energía"/>
    <n v="0.17647058823529413"/>
    <n v="0"/>
    <n v="0"/>
  </r>
  <r>
    <x v="85"/>
    <x v="0"/>
    <s v="Privada"/>
    <s v="Si"/>
    <s v="No"/>
    <s v="Si"/>
    <n v="1971"/>
    <s v="Estados Unidos"/>
    <n v="2.1567474139999998"/>
    <s v="¿Es carbononeutro? Si/no"/>
    <n v="0"/>
    <x v="1"/>
    <s v="Pilar 2"/>
    <s v="boolean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0000001"/>
    <s v="¿Es carbononeutro? Si/no"/>
    <n v="0"/>
    <x v="1"/>
    <s v="Pilar 2"/>
    <s v="boolean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¿Es carbononeutro? Si/no"/>
    <n v="0"/>
    <x v="1"/>
    <s v="Pilar 2"/>
    <s v="boolean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0000003"/>
    <s v="¿Es carbononeutro? Si/no"/>
    <s v="No"/>
    <x v="1"/>
    <s v="Pilar 2"/>
    <s v="boolean"/>
    <b v="0"/>
    <b v="0"/>
    <s v="Acción Climática y Energía"/>
    <n v="0.11764705882352941"/>
    <n v="0"/>
    <n v="0"/>
  </r>
  <r>
    <x v="89"/>
    <x v="4"/>
    <s v="Privada"/>
    <s v="No"/>
    <s v="Si"/>
    <s v="Si"/>
    <n v="1910"/>
    <s v="Francia"/>
    <n v="2.655177809"/>
    <s v="¿Es carbononeutro? Si/no"/>
    <s v="No"/>
    <x v="1"/>
    <s v="Pilar 2"/>
    <s v="boolean"/>
    <b v="0"/>
    <b v="0"/>
    <s v="Acción Climática y Energía"/>
    <n v="0.11764705882352941"/>
    <n v="0"/>
    <n v="0"/>
  </r>
  <r>
    <x v="90"/>
    <x v="3"/>
    <s v="Privada"/>
    <s v="No"/>
    <s v="Si"/>
    <s v="Si"/>
    <n v="1968"/>
    <s v="Colombia"/>
    <n v="24.752011681999999"/>
    <s v="¿Es carbononeutro? Si/no"/>
    <s v="No"/>
    <x v="1"/>
    <s v="Pilar 2"/>
    <s v="boolean"/>
    <b v="0"/>
    <b v="0"/>
    <s v="Acción Climática y Energía"/>
    <n v="0.17647058823529413"/>
    <n v="0"/>
    <n v="0"/>
  </r>
  <r>
    <x v="91"/>
    <x v="4"/>
    <s v="Mixta"/>
    <s v="No"/>
    <s v="Si"/>
    <s v="Si"/>
    <n v="1979"/>
    <s v="Suecia"/>
    <n v="2.956157691"/>
    <s v="¿Es carbononeutro? Si/no"/>
    <s v="No"/>
    <x v="1"/>
    <s v="Pilar 2"/>
    <s v="boolean"/>
    <b v="0"/>
    <b v="0"/>
    <s v="Acción Climática y Energía"/>
    <n v="0.11764705882352941"/>
    <n v="0"/>
    <n v="0"/>
  </r>
  <r>
    <x v="92"/>
    <x v="3"/>
    <s v="Privada"/>
    <s v="No"/>
    <s v="Si"/>
    <s v="Si"/>
    <n v="1937"/>
    <s v="Japón"/>
    <n v="4.02823039"/>
    <s v="¿Es carbononeutro? Si/no"/>
    <s v="No"/>
    <x v="1"/>
    <s v="Pilar 2"/>
    <s v="boolean"/>
    <b v="0"/>
    <b v="0"/>
    <s v="Acción Climática y Energía"/>
    <n v="0.17647058823529413"/>
    <n v="0"/>
    <n v="0"/>
  </r>
  <r>
    <x v="93"/>
    <x v="3"/>
    <s v="Privada"/>
    <s v="No"/>
    <s v="No"/>
    <s v="Si"/>
    <n v="1993"/>
    <s v="Suiza"/>
    <n v="4.8704234599999996"/>
    <s v="¿Es carbononeutro? Si/no"/>
    <s v="No"/>
    <x v="1"/>
    <s v="Pilar 2"/>
    <s v="boolean"/>
    <b v="0"/>
    <b v="0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79999998"/>
    <s v="¿Es carbononeutro? Si/no"/>
    <s v="No"/>
    <x v="1"/>
    <s v="Pilar 2"/>
    <s v="boolean"/>
    <b v="0"/>
    <b v="0"/>
    <s v="Acción Climática y Energía"/>
    <n v="0.17647058823529413"/>
    <n v="0"/>
    <n v="0"/>
  </r>
  <r>
    <x v="95"/>
    <x v="3"/>
    <s v="Privada"/>
    <s v="No"/>
    <s v="Si"/>
    <s v="Si"/>
    <n v="1929"/>
    <s v="Reino Unido y Países Bajos"/>
    <n v="1.928223518"/>
    <s v="¿Es carbononeutro? Si/no"/>
    <n v="0"/>
    <x v="1"/>
    <s v="Pilar 2"/>
    <s v="boolean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¿Es carbononeutro? Si/no"/>
    <s v="No"/>
    <x v="1"/>
    <s v="Pilar 2"/>
    <s v="boolean"/>
    <b v="0"/>
    <b v="0"/>
    <s v="Acción Climática y Energía"/>
    <n v="0.11764705882352941"/>
    <n v="0"/>
    <n v="0"/>
  </r>
  <r>
    <x v="97"/>
    <x v="5"/>
    <s v="Privada"/>
    <s v="No"/>
    <s v="No"/>
    <s v="Si"/>
    <n v="2016"/>
    <s v="Canadá"/>
    <n v="5.4833186859999996"/>
    <s v="¿Es carbononeutro? Si/no"/>
    <n v="0"/>
    <x v="1"/>
    <s v="Pilar 2"/>
    <s v="boolean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39999999"/>
    <s v="¿Es carbononeutro? Si/no"/>
    <s v="No"/>
    <x v="1"/>
    <s v="Pilar 2"/>
    <s v="boolean"/>
    <b v="0"/>
    <b v="0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19999999"/>
    <s v="¿Es carbononeutro? Si/no"/>
    <s v="No"/>
    <x v="1"/>
    <s v="Pilar 2"/>
    <s v="boolean"/>
    <b v="0"/>
    <b v="0"/>
    <s v="Acción Climática y Energía"/>
    <n v="0.21052631578947367"/>
    <n v="0"/>
    <n v="0"/>
  </r>
  <r>
    <x v="0"/>
    <x v="0"/>
    <s v="Privada"/>
    <s v="No"/>
    <s v="No"/>
    <s v="No"/>
    <n v="2007"/>
    <s v="Colombia"/>
    <n v="0.97802211500000003"/>
    <s v="¿Incluye mapeo de ODS? Si/No"/>
    <s v="Si"/>
    <x v="0"/>
    <s v="Pilar 1"/>
    <s v="boolean"/>
    <b v="0"/>
    <b v="0"/>
    <s v="Transparencia y Gobierno de la Sostenibilidad"/>
    <n v="0.14285714285714285"/>
    <n v="100"/>
    <n v="14.285714285714285"/>
  </r>
  <r>
    <x v="1"/>
    <x v="1"/>
    <s v="Privada"/>
    <s v="No"/>
    <s v="Si"/>
    <s v="Si"/>
    <n v="1920"/>
    <s v="Colombia"/>
    <n v="2.844632077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3"/>
    <x v="2"/>
    <s v="Privada"/>
    <s v="Si"/>
    <s v="No"/>
    <s v="No"/>
    <n v="1993"/>
    <s v="Colombia"/>
    <n v="2.1863011939999999"/>
    <s v="¿Incluye mapeo de ODS? Si/No"/>
    <s v="Si"/>
    <x v="0"/>
    <s v="Pilar 1"/>
    <s v="boolean"/>
    <b v="0"/>
    <b v="0"/>
    <s v="Transparencia y Gobierno de la Sostenibilidad"/>
    <n v="0.19047619047619047"/>
    <n v="100"/>
    <n v="19.047619047619047"/>
  </r>
  <r>
    <x v="4"/>
    <x v="3"/>
    <s v="Privada"/>
    <s v="No"/>
    <s v="No"/>
    <s v="Si"/>
    <n v="2012"/>
    <s v="Colombia"/>
    <n v="13.831182682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199999997"/>
    <s v="¿Incluye mapeo de ODS? Si/No"/>
    <n v="0"/>
    <x v="0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¿Incluye mapeo de ODS? Si/No"/>
    <s v="Si"/>
    <x v="0"/>
    <s v="Pilar 1"/>
    <s v="boolean"/>
    <b v="0"/>
    <b v="0"/>
    <s v="Transparencia y Gobierno de la Sostenibilidad"/>
    <n v="0.19047619047619047"/>
    <n v="100"/>
    <n v="19.047619047619047"/>
  </r>
  <r>
    <x v="7"/>
    <x v="4"/>
    <s v="Privada"/>
    <s v="No"/>
    <s v="No"/>
    <s v="Si"/>
    <n v="1919"/>
    <s v="Colombia"/>
    <n v="15.106042448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8"/>
    <x v="0"/>
    <s v="Privada"/>
    <s v="No"/>
    <s v="No"/>
    <s v="No"/>
    <n v="1987"/>
    <s v="Colombia"/>
    <n v="0.711210393"/>
    <s v="¿Incluye mapeo de ODS? Si/No"/>
    <n v="0"/>
    <x v="0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0000002"/>
    <s v="¿Incluye mapeo de ODS? Si/No"/>
    <s v="No"/>
    <x v="0"/>
    <s v="Pilar 1"/>
    <s v="boolean"/>
    <b v="0"/>
    <b v="0"/>
    <s v="Transparencia y Gobierno de la Sostenibilidad"/>
    <n v="0.14285714285714285"/>
    <n v="0"/>
    <n v="0"/>
  </r>
  <r>
    <x v="10"/>
    <x v="4"/>
    <s v="Privada"/>
    <s v="No"/>
    <s v="Si"/>
    <s v="No"/>
    <n v="1870"/>
    <s v="Colombia"/>
    <n v="0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11"/>
    <x v="4"/>
    <s v="Privada"/>
    <s v="No"/>
    <s v="Si"/>
    <s v="Si"/>
    <n v="1875"/>
    <s v="Colombia"/>
    <n v="0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12"/>
    <x v="1"/>
    <s v="Privada"/>
    <s v="No"/>
    <s v="No"/>
    <s v="Si"/>
    <n v="1889"/>
    <s v="Colombia"/>
    <n v="8.6157743510000007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13"/>
    <x v="1"/>
    <s v="Privada"/>
    <s v="No"/>
    <s v="No"/>
    <s v="Si"/>
    <n v="2000"/>
    <s v="Colombia"/>
    <n v="1.8730507999999999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14"/>
    <x v="3"/>
    <s v="Privada"/>
    <s v="No"/>
    <s v="No"/>
    <s v="No"/>
    <n v="2004"/>
    <s v="Colombia"/>
    <n v="4.5125503050000004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00000005"/>
    <s v="¿Incluye mapeo de ODS? Si/No"/>
    <s v="No"/>
    <x v="0"/>
    <s v="Pilar 1"/>
    <s v="boolean"/>
    <b v="0"/>
    <b v="0"/>
    <s v="Transparencia y Gobierno de la Sostenibilidad"/>
    <n v="0.15384615384615385"/>
    <n v="0"/>
    <n v="0"/>
  </r>
  <r>
    <x v="16"/>
    <x v="1"/>
    <s v="Privada"/>
    <s v="No"/>
    <s v="No"/>
    <s v="Si"/>
    <n v="1944"/>
    <s v="Colombia"/>
    <n v="1.7785578609999999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17"/>
    <x v="4"/>
    <s v="Privada"/>
    <s v="No"/>
    <s v="Si"/>
    <s v="Si"/>
    <n v="2001"/>
    <s v="Colombia"/>
    <n v="6.5475670460000002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18"/>
    <x v="1"/>
    <s v="Privada"/>
    <s v="No"/>
    <s v="Si"/>
    <s v="Si"/>
    <n v="1934"/>
    <s v="Colombia"/>
    <n v="1.84479215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20"/>
    <x v="4"/>
    <s v="Mixta"/>
    <s v="No"/>
    <s v="No"/>
    <s v="No"/>
    <n v="2012"/>
    <s v="Colombia"/>
    <n v="9.9777362400000005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21"/>
    <x v="5"/>
    <s v="Privada"/>
    <s v="No"/>
    <s v="No"/>
    <s v="Si"/>
    <n v="1976"/>
    <s v="Reino Unido / Suiza"/>
    <n v="6.0471020830000004"/>
    <s v="¿Incluye mapeo de ODS? Si/No"/>
    <s v="Si"/>
    <x v="0"/>
    <s v="Pilar 1"/>
    <s v="boolean"/>
    <b v="0"/>
    <b v="0"/>
    <s v="Transparencia y Gobierno de la Sostenibilidad"/>
    <n v="0.15384615384615385"/>
    <n v="100"/>
    <n v="15.384615384615385"/>
  </r>
  <r>
    <x v="22"/>
    <x v="3"/>
    <s v="Privada"/>
    <s v="No"/>
    <s v="No"/>
    <s v="Si"/>
    <n v="1879"/>
    <s v="Estados Unidos"/>
    <n v="5.8689859999999996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23"/>
    <x v="3"/>
    <s v="Privada"/>
    <s v="Si"/>
    <s v="No"/>
    <s v="No"/>
    <n v="1997"/>
    <s v="Colombia"/>
    <n v="1.9766409730000001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8999999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25"/>
    <x v="1"/>
    <s v="Mixta"/>
    <s v="No"/>
    <s v="Si"/>
    <s v="Si"/>
    <n v="1991"/>
    <s v="México"/>
    <n v="5.1614047279999999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27"/>
    <x v="1"/>
    <s v="Privada"/>
    <s v="Si"/>
    <s v="Si"/>
    <s v="Si"/>
    <n v="1932"/>
    <s v="Colombia"/>
    <n v="2.1928266769999998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28"/>
    <x v="1"/>
    <s v="Privada"/>
    <s v="No"/>
    <s v="No"/>
    <s v="No"/>
    <n v="1920"/>
    <s v="Colombia"/>
    <n v="1.9433909700000001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29"/>
    <x v="2"/>
    <s v="Privada"/>
    <s v="No"/>
    <s v="No"/>
    <s v="No"/>
    <n v="2015"/>
    <s v="Colombia"/>
    <n v="0.76762142099999997"/>
    <s v="¿Incluye mapeo de ODS? Si/No"/>
    <s v="No"/>
    <x v="0"/>
    <s v="Pilar 1"/>
    <s v="boolean"/>
    <b v="0"/>
    <b v="0"/>
    <s v="Transparencia y Gobierno de la Sostenibilidad"/>
    <n v="0.19047619047619047"/>
    <n v="0"/>
    <n v="0"/>
  </r>
  <r>
    <x v="30"/>
    <x v="2"/>
    <s v="Privada"/>
    <s v="No"/>
    <s v="Si"/>
    <s v="Si"/>
    <n v="1961"/>
    <s v="Colombia"/>
    <n v="0.498844856"/>
    <s v="¿Incluye mapeo de ODS? Si/No"/>
    <s v="Si"/>
    <x v="0"/>
    <s v="Pilar 1"/>
    <s v="boolean"/>
    <b v="0"/>
    <b v="0"/>
    <s v="Transparencia y Gobierno de la Sostenibilidad"/>
    <n v="0.19047619047619047"/>
    <n v="100"/>
    <n v="19.047619047619047"/>
  </r>
  <r>
    <x v="31"/>
    <x v="2"/>
    <s v="Privada"/>
    <s v="No"/>
    <s v="Si"/>
    <s v="Si"/>
    <n v="1979"/>
    <s v="Colombia"/>
    <n v="1.189537155"/>
    <s v="¿Incluye mapeo de ODS? Si/No"/>
    <s v="No"/>
    <x v="0"/>
    <s v="Pilar 1"/>
    <s v="boolean"/>
    <b v="0"/>
    <b v="0"/>
    <s v="Transparencia y Gobierno de la Sostenibilidad"/>
    <n v="0.19047619047619047"/>
    <n v="0"/>
    <n v="0"/>
  </r>
  <r>
    <x v="32"/>
    <x v="2"/>
    <s v="Privada"/>
    <s v="Si"/>
    <s v="No"/>
    <s v="No"/>
    <n v="2008"/>
    <s v="Colombia"/>
    <n v="1.3132825420000001"/>
    <s v="¿Incluye mapeo de ODS? Si/No"/>
    <s v="No"/>
    <x v="0"/>
    <s v="Pilar 1"/>
    <s v="boolean"/>
    <b v="0"/>
    <b v="0"/>
    <s v="Transparencia y Gobierno de la Sostenibilidad"/>
    <n v="0.19047619047619047"/>
    <n v="0"/>
    <n v="0"/>
  </r>
  <r>
    <x v="33"/>
    <x v="2"/>
    <s v="Privada"/>
    <s v="No"/>
    <s v="No"/>
    <s v="No"/>
    <n v="1977"/>
    <s v="Colombia"/>
    <n v="0.74612668500000001"/>
    <s v="¿Incluye mapeo de ODS? Si/No"/>
    <s v="No"/>
    <x v="0"/>
    <s v="Pilar 1"/>
    <s v="boolean"/>
    <b v="0"/>
    <b v="0"/>
    <s v="Transparencia y Gobierno de la Sostenibilidad"/>
    <n v="0.19047619047619047"/>
    <n v="0"/>
    <n v="0"/>
  </r>
  <r>
    <x v="34"/>
    <x v="3"/>
    <s v="Privada"/>
    <s v="Si"/>
    <s v="No"/>
    <s v="No"/>
    <n v="1938"/>
    <s v="Colombia"/>
    <n v="11.88773162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0000004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36"/>
    <x v="3"/>
    <s v="Privada"/>
    <s v="Si"/>
    <s v="No"/>
    <s v="No"/>
    <n v="2009"/>
    <s v="Colombia"/>
    <n v="19.439396106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37"/>
    <x v="4"/>
    <s v="Privada"/>
    <s v="No"/>
    <s v="Si"/>
    <s v="No"/>
    <n v="1972"/>
    <s v="Colombia"/>
    <n v="0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38"/>
    <x v="3"/>
    <s v="Privada"/>
    <s v="Si"/>
    <s v="No"/>
    <s v="No"/>
    <n v="1997"/>
    <s v="Colombia"/>
    <n v="3.874476933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000001"/>
    <s v="¿Incluye mapeo de ODS? Si/No"/>
    <s v="Si"/>
    <x v="0"/>
    <s v="Pilar 1"/>
    <s v="boolean"/>
    <b v="0"/>
    <b v="0"/>
    <s v="Transparencia y Gobierno de la Sostenibilidad"/>
    <n v="0.15384615384615385"/>
    <n v="100"/>
    <n v="15.384615384615385"/>
  </r>
  <r>
    <x v="40"/>
    <x v="5"/>
    <s v="Mixta"/>
    <s v="No"/>
    <s v="Si"/>
    <s v="Si"/>
    <n v="1951"/>
    <s v="Colombia"/>
    <n v="113.923310323"/>
    <s v="¿Incluye mapeo de ODS? Si/No"/>
    <s v="Si"/>
    <x v="0"/>
    <s v="Pilar 1"/>
    <s v="boolean"/>
    <b v="0"/>
    <b v="0"/>
    <s v="Transparencia y Gobierno de la Sostenibilidad"/>
    <n v="0.15384615384615385"/>
    <n v="100"/>
    <n v="15.384615384615385"/>
  </r>
  <r>
    <x v="41"/>
    <x v="4"/>
    <s v="Mixta"/>
    <s v="No"/>
    <s v="No"/>
    <s v="Si"/>
    <n v="1997"/>
    <s v="Colombia"/>
    <n v="15.780332546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42"/>
    <x v="4"/>
    <s v="Pública"/>
    <s v="No"/>
    <s v="No"/>
    <s v="Si"/>
    <n v="1955"/>
    <s v="Colombia"/>
    <n v="20.574477179999999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43"/>
    <x v="1"/>
    <s v="Privada"/>
    <s v="No"/>
    <s v="No"/>
    <s v="Si"/>
    <n v="1985"/>
    <s v="Estados Unidos"/>
    <n v="2.6249202149999999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44"/>
    <x v="1"/>
    <s v="Mixta"/>
    <s v="No"/>
    <s v="No"/>
    <s v="No"/>
    <n v="1990"/>
    <s v="Colombia"/>
    <n v="2.3114637089999999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46"/>
    <x v="3"/>
    <s v="Privada"/>
    <s v="Si"/>
    <s v="Si"/>
    <s v="Si"/>
    <n v="1889"/>
    <s v="Chile"/>
    <n v="2.3075606390000001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47"/>
    <x v="5"/>
    <s v="Privada"/>
    <s v="No"/>
    <s v="Si"/>
    <s v="Si"/>
    <n v="1985"/>
    <s v="Canadá"/>
    <n v="4.2502446559999996"/>
    <s v="¿Incluye mapeo de ODS? Si/No"/>
    <s v="No"/>
    <x v="0"/>
    <s v="Pilar 1"/>
    <s v="boolean"/>
    <b v="0"/>
    <b v="0"/>
    <s v="Transparencia y Gobierno de la Sostenibilidad"/>
    <n v="0.15384615384615385"/>
    <n v="0"/>
    <n v="0"/>
  </r>
  <r>
    <x v="48"/>
    <x v="4"/>
    <s v="Privada"/>
    <s v="No"/>
    <s v="Si"/>
    <s v="No"/>
    <n v="1966"/>
    <s v="Colombia"/>
    <n v="2.6355685659999999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49"/>
    <x v="4"/>
    <s v="Mixta"/>
    <s v="No"/>
    <s v="Si"/>
    <s v="Si"/>
    <n v="1896"/>
    <s v="Colombia"/>
    <n v="3.7166394839999999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50"/>
    <x v="1"/>
    <s v="Pública"/>
    <s v="No"/>
    <s v="Si"/>
    <s v="Si"/>
    <n v="1908"/>
    <s v="Estados Unidos"/>
    <n v="1.2123628230000001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51"/>
    <x v="5"/>
    <s v="Privada"/>
    <s v="No"/>
    <s v="Si"/>
    <s v="Si"/>
    <n v="2002"/>
    <s v="Chile"/>
    <n v="2.4203671080000002"/>
    <s v="¿Incluye mapeo de ODS? Si/No"/>
    <s v="Si"/>
    <x v="0"/>
    <s v="Pilar 1"/>
    <s v="boolean"/>
    <b v="0"/>
    <b v="0"/>
    <s v="Transparencia y Gobierno de la Sostenibilidad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¿Incluye mapeo de ODS? Si/No"/>
    <s v="No"/>
    <x v="0"/>
    <s v="Pilar 1"/>
    <s v="boolean"/>
    <b v="0"/>
    <b v="0"/>
    <s v="Transparencia y Gobierno de la Sostenibilidad"/>
    <n v="0.15384615384615385"/>
    <n v="0"/>
    <n v="0"/>
  </r>
  <r>
    <x v="53"/>
    <x v="0"/>
    <s v="Privada"/>
    <s v="No"/>
    <s v="No"/>
    <s v="No"/>
    <n v="1985"/>
    <s v="Colombia"/>
    <n v="0.441609957"/>
    <s v="¿Incluye mapeo de ODS? Si/No"/>
    <s v="Si"/>
    <x v="0"/>
    <s v="Pilar 1"/>
    <s v="boolean"/>
    <b v="0"/>
    <b v="0"/>
    <s v="Transparencia y Gobierno de la Sostenibilidad"/>
    <n v="0.14285714285714285"/>
    <n v="100"/>
    <n v="14.285714285714285"/>
  </r>
  <r>
    <x v="54"/>
    <x v="1"/>
    <s v="Privada"/>
    <s v="Si"/>
    <s v="No"/>
    <s v="No"/>
    <n v="1964"/>
    <s v="Colombia"/>
    <n v="2.4859553989999998"/>
    <s v="¿Incluye mapeo de ODS? Si/No"/>
    <n v="0"/>
    <x v="0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56"/>
    <x v="5"/>
    <s v="Privada"/>
    <s v="No"/>
    <s v="No"/>
    <s v="No"/>
    <n v="1956"/>
    <s v="Colombia"/>
    <n v="2.660692144"/>
    <s v="¿Incluye mapeo de ODS? Si/No"/>
    <s v="No"/>
    <x v="0"/>
    <s v="Pilar 1"/>
    <s v="boolean"/>
    <b v="0"/>
    <b v="0"/>
    <s v="Transparencia y Gobierno de la Sostenibilidad"/>
    <n v="0.15384615384615385"/>
    <n v="0"/>
    <n v="0"/>
  </r>
  <r>
    <x v="57"/>
    <x v="0"/>
    <s v="Privada"/>
    <s v="Si"/>
    <s v="No"/>
    <s v="No"/>
    <n v="1962"/>
    <s v="Colombia"/>
    <n v="0.89448844999999999"/>
    <s v="¿Incluye mapeo de ODS? Si/No"/>
    <n v="0"/>
    <x v="0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79999998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59"/>
    <x v="4"/>
    <s v="Mixta"/>
    <s v="No"/>
    <s v="No"/>
    <s v="No"/>
    <n v="1995"/>
    <s v="Colombia"/>
    <n v="6.1355991599999999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60"/>
    <x v="2"/>
    <s v="Privada"/>
    <s v="No"/>
    <s v="No"/>
    <s v="Si"/>
    <n v="1989"/>
    <s v="Colombia"/>
    <n v="0.75167738299999998"/>
    <s v="¿Incluye mapeo de ODS? Si/No"/>
    <n v="0"/>
    <x v="0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0000002"/>
    <s v="¿Incluye mapeo de ODS? Si/No"/>
    <n v="0"/>
    <x v="0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0000001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63"/>
    <x v="2"/>
    <s v="Privada"/>
    <s v="Si"/>
    <s v="No"/>
    <s v="No"/>
    <n v="1976"/>
    <s v="Colombia"/>
    <n v="0.98534294499999997"/>
    <s v="¿Incluye mapeo de ODS? Si/No"/>
    <s v="Si"/>
    <x v="0"/>
    <s v="Pilar 1"/>
    <s v="boolean"/>
    <b v="0"/>
    <b v="0"/>
    <s v="Transparencia y Gobierno de la Sostenibilidad"/>
    <n v="0.19047619047619047"/>
    <n v="100"/>
    <n v="19.047619047619047"/>
  </r>
  <r>
    <x v="64"/>
    <x v="3"/>
    <s v="Privada"/>
    <s v="No"/>
    <s v="Si"/>
    <s v="Si"/>
    <n v="1920"/>
    <s v="Japón"/>
    <n v="1.8691417530000001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65"/>
    <x v="4"/>
    <s v="Privada"/>
    <s v="No"/>
    <s v="Si"/>
    <s v="Si"/>
    <n v="2009"/>
    <s v="Argentina"/>
    <n v="1.8581853669999999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66"/>
    <x v="1"/>
    <s v="Mixta"/>
    <s v="No"/>
    <s v="Si"/>
    <s v="Si"/>
    <n v="1866"/>
    <s v="Suiza"/>
    <n v="2.0444698099999998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67"/>
    <x v="4"/>
    <s v="Mixta"/>
    <s v="No"/>
    <s v="No"/>
    <s v="No"/>
    <n v="1994"/>
    <s v="Colombia"/>
    <n v="5.9751610780000002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68"/>
    <x v="3"/>
    <s v="Privada"/>
    <s v="Si"/>
    <s v="No"/>
    <s v="No"/>
    <n v="1953"/>
    <s v="Colombia"/>
    <n v="7.1291921260000004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69"/>
    <x v="1"/>
    <s v="Pública"/>
    <s v="No"/>
    <s v="Si"/>
    <s v="Si"/>
    <n v="1965"/>
    <s v="Estados Unidos"/>
    <n v="2.0973851419999998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70"/>
    <x v="3"/>
    <s v="Privada"/>
    <s v="Si"/>
    <s v="No"/>
    <s v="No"/>
    <n v="1989"/>
    <s v="Colombia"/>
    <n v="3.0305383369999999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59999999"/>
    <s v="¿Incluye mapeo de ODS? Si/No"/>
    <n v="0"/>
    <x v="0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0000002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74"/>
    <x v="3"/>
    <s v="Privada"/>
    <s v="No"/>
    <s v="No"/>
    <s v="Si"/>
    <n v="2005"/>
    <s v="Perú"/>
    <n v="10.521119421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75"/>
    <x v="1"/>
    <s v="Privada"/>
    <s v="No"/>
    <s v="No"/>
    <s v="Si"/>
    <n v="1958"/>
    <s v="Colombia"/>
    <n v="2.0172595470000001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76"/>
    <x v="4"/>
    <s v="Privada"/>
    <s v="No"/>
    <s v="Si"/>
    <s v="No"/>
    <n v="1974"/>
    <s v="Colombia"/>
    <n v="2.2729038500000001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77"/>
    <x v="4"/>
    <s v="Privada"/>
    <s v="No"/>
    <s v="No"/>
    <s v="Si"/>
    <n v="2015"/>
    <s v="Colombia"/>
    <n v="0.70314701400000001"/>
    <s v="¿Incluye mapeo de ODS? Si/No"/>
    <n v="0"/>
    <x v="0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79"/>
    <x v="1"/>
    <s v="Mixta"/>
    <s v="No"/>
    <s v="Si"/>
    <s v="Si"/>
    <n v="1898"/>
    <s v="Francia"/>
    <n v="2.4260392159999999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80"/>
    <x v="1"/>
    <s v="Privada"/>
    <s v="No"/>
    <s v="Si"/>
    <s v="No"/>
    <n v="1998"/>
    <s v="Colombia"/>
    <n v="1.697301486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81"/>
    <x v="3"/>
    <s v="Privada"/>
    <s v="Si"/>
    <s v="Si"/>
    <s v="Si"/>
    <n v="1969"/>
    <s v="Corea del Sur"/>
    <n v="3.188315636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Incluye mapeo de ODS? Si/No"/>
    <s v="No"/>
    <x v="0"/>
    <s v="Pilar 1"/>
    <s v="boolean"/>
    <b v="0"/>
    <b v="0"/>
    <s v="Transparencia y Gobierno de la Sostenibilidad"/>
    <n v="0.15384615384615385"/>
    <n v="0"/>
    <n v="0"/>
  </r>
  <r>
    <x v="83"/>
    <x v="3"/>
    <s v="Privada"/>
    <s v="No"/>
    <s v="No"/>
    <s v="Si"/>
    <n v="1952"/>
    <s v="Chile"/>
    <n v="5.9910971069999999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84"/>
    <x v="3"/>
    <s v="Privada"/>
    <s v="Si"/>
    <s v="No"/>
    <s v="Si"/>
    <n v="1977"/>
    <s v="Suiza"/>
    <n v="2.002301595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85"/>
    <x v="0"/>
    <s v="Privada"/>
    <s v="Si"/>
    <s v="No"/>
    <s v="Si"/>
    <n v="1971"/>
    <s v="Estados Unidos"/>
    <n v="2.1567474139999998"/>
    <s v="¿Incluye mapeo de ODS? Si/No"/>
    <n v="0"/>
    <x v="0"/>
    <s v="Pilar 1"/>
    <s v="boolean"/>
    <b v="0"/>
    <b v="0"/>
    <s v="Transparencia y Gobierno de la Sostenibilidad"/>
    <n v="0.14285714285714285"/>
    <n v="0"/>
    <n v="0"/>
  </r>
  <r>
    <x v="86"/>
    <x v="3"/>
    <s v="Privada"/>
    <s v="No"/>
    <s v="No"/>
    <s v="Si"/>
    <n v="2009"/>
    <s v="El Salvador"/>
    <n v="2.8694480090000001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0000003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89"/>
    <x v="4"/>
    <s v="Privada"/>
    <s v="No"/>
    <s v="Si"/>
    <s v="Si"/>
    <n v="1910"/>
    <s v="Francia"/>
    <n v="2.655177809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90"/>
    <x v="3"/>
    <s v="Privada"/>
    <s v="No"/>
    <s v="Si"/>
    <s v="Si"/>
    <n v="1968"/>
    <s v="Colombia"/>
    <n v="24.752011681999999"/>
    <s v="¿Incluye mapeo de ODS? Si/No"/>
    <s v="Si"/>
    <x v="0"/>
    <s v="Pilar 1"/>
    <s v="boolean"/>
    <b v="0"/>
    <b v="0"/>
    <s v="Transparencia y Gobierno de la Sostenibilidad"/>
    <n v="0.23529411764705882"/>
    <n v="100"/>
    <n v="23.52941176470588"/>
  </r>
  <r>
    <x v="91"/>
    <x v="4"/>
    <s v="Mixta"/>
    <s v="No"/>
    <s v="Si"/>
    <s v="Si"/>
    <n v="1979"/>
    <s v="Suecia"/>
    <n v="2.956157691"/>
    <s v="¿Incluye mapeo de ODS? Si/No"/>
    <s v="No"/>
    <x v="0"/>
    <s v="Pilar 1"/>
    <s v="boolean"/>
    <b v="0"/>
    <b v="0"/>
    <s v="Transparencia y Gobierno de la Sostenibilidad"/>
    <n v="0.29411764705882354"/>
    <n v="0"/>
    <n v="0"/>
  </r>
  <r>
    <x v="92"/>
    <x v="3"/>
    <s v="Privada"/>
    <s v="No"/>
    <s v="Si"/>
    <s v="Si"/>
    <n v="1937"/>
    <s v="Japón"/>
    <n v="4.02823039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93"/>
    <x v="3"/>
    <s v="Privada"/>
    <s v="No"/>
    <s v="No"/>
    <s v="Si"/>
    <n v="1993"/>
    <s v="Suiza"/>
    <n v="4.8704234599999996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94"/>
    <x v="3"/>
    <s v="Privada"/>
    <s v="No"/>
    <s v="No"/>
    <s v="No"/>
    <n v="1966"/>
    <s v="Colombia"/>
    <n v="2.0461661379999998"/>
    <s v="¿Incluye mapeo de ODS? Si/No"/>
    <s v="No"/>
    <x v="0"/>
    <s v="Pilar 1"/>
    <s v="boolean"/>
    <b v="0"/>
    <b v="0"/>
    <s v="Transparencia y Gobierno de la Sostenibilidad"/>
    <n v="0.23529411764705882"/>
    <n v="0"/>
    <n v="0"/>
  </r>
  <r>
    <x v="95"/>
    <x v="3"/>
    <s v="Privada"/>
    <s v="No"/>
    <s v="Si"/>
    <s v="Si"/>
    <n v="1929"/>
    <s v="Reino Unido y Países Bajos"/>
    <n v="1.928223518"/>
    <s v="¿Incluye mapeo de ODS? Si/No"/>
    <n v="0"/>
    <x v="0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¿Incluye mapeo de ODS? Si/No"/>
    <s v="Si"/>
    <x v="0"/>
    <s v="Pilar 1"/>
    <s v="boolean"/>
    <b v="0"/>
    <b v="0"/>
    <s v="Transparencia y Gobierno de la Sostenibilidad"/>
    <n v="0.29411764705882354"/>
    <n v="100"/>
    <n v="29.411764705882355"/>
  </r>
  <r>
    <x v="97"/>
    <x v="5"/>
    <s v="Privada"/>
    <s v="No"/>
    <s v="No"/>
    <s v="Si"/>
    <n v="2016"/>
    <s v="Canadá"/>
    <n v="5.4833186859999996"/>
    <s v="¿Incluye mapeo de ODS? Si/No"/>
    <n v="0"/>
    <x v="0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39999999"/>
    <s v="¿Incluye mapeo de ODS? Si/No"/>
    <s v="No"/>
    <x v="0"/>
    <s v="Pilar 1"/>
    <s v="boolean"/>
    <b v="0"/>
    <b v="0"/>
    <s v="Transparencia y Gobierno de la Sostenibilidad"/>
    <n v="0.15789473684210525"/>
    <n v="0"/>
    <n v="0"/>
  </r>
  <r>
    <x v="99"/>
    <x v="1"/>
    <s v="Privada"/>
    <s v="No"/>
    <s v="No"/>
    <s v="Si"/>
    <n v="1993"/>
    <s v="Noruega"/>
    <n v="1.7653399919999999"/>
    <s v="¿Incluye mapeo de ODS? Si/No"/>
    <s v="Si"/>
    <x v="0"/>
    <s v="Pilar 1"/>
    <s v="boolean"/>
    <b v="0"/>
    <b v="0"/>
    <s v="Transparencia y Gobierno de la Sostenibilidad"/>
    <n v="0.15789473684210525"/>
    <n v="100"/>
    <n v="15.789473684210526"/>
  </r>
  <r>
    <x v="0"/>
    <x v="0"/>
    <s v="Privada"/>
    <s v="No"/>
    <s v="No"/>
    <s v="No"/>
    <n v="2007"/>
    <s v="Colombia"/>
    <n v="0.97802211500000003"/>
    <s v="¿Informa proporción de gasto en proveedores_x000a_locales (GRI 204-1)? Si/No"/>
    <s v="No"/>
    <x v="0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0000001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3"/>
    <x v="2"/>
    <s v="Privada"/>
    <s v="Si"/>
    <s v="No"/>
    <s v="No"/>
    <n v="1993"/>
    <s v="Colombia"/>
    <n v="2.1863011939999999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4"/>
    <x v="3"/>
    <s v="Privada"/>
    <s v="No"/>
    <s v="No"/>
    <s v="Si"/>
    <n v="2012"/>
    <s v="Colombia"/>
    <n v="13.831182682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¿Informa proporción de gasto en proveedores_x000a_locales (GRI 204-1)? Si/No"/>
    <n v="0"/>
    <x v="0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7"/>
    <x v="4"/>
    <s v="Privada"/>
    <s v="No"/>
    <s v="No"/>
    <s v="Si"/>
    <n v="1919"/>
    <s v="Colombia"/>
    <n v="15.106042448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8"/>
    <x v="0"/>
    <s v="Privada"/>
    <s v="No"/>
    <s v="No"/>
    <s v="No"/>
    <n v="1987"/>
    <s v="Colombia"/>
    <n v="0.711210393"/>
    <s v="¿Informa proporción de gasto en proveedores_x000a_locales (GRI 204-1)? Si/No"/>
    <n v="0"/>
    <x v="0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¿Informa proporción de gasto en proveedores_x000a_locales (GRI 204-1)? Si/No"/>
    <s v="No"/>
    <x v="0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11"/>
    <x v="4"/>
    <s v="Privada"/>
    <s v="No"/>
    <s v="Si"/>
    <s v="Si"/>
    <n v="1875"/>
    <s v="Colombia"/>
    <n v="0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0000007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¿Informa proporción de gasto en proveedores_x000a_locales (GRI 204-1)? Si/No"/>
    <s v="No"/>
    <x v="0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0000002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0000001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00000005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22"/>
    <x v="3"/>
    <s v="Privada"/>
    <s v="No"/>
    <s v="No"/>
    <s v="Si"/>
    <n v="1879"/>
    <s v="Estados Unidos"/>
    <n v="5.8689859999999996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25"/>
    <x v="1"/>
    <s v="Mixta"/>
    <s v="No"/>
    <s v="Si"/>
    <s v="Si"/>
    <n v="1991"/>
    <s v="México"/>
    <n v="5.1614047279999999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26"/>
    <x v="1"/>
    <s v="Privada"/>
    <s v="No"/>
    <s v="Si"/>
    <s v="Si"/>
    <n v="1806"/>
    <s v="Estados Unidos"/>
    <n v="2.382092359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00000001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30"/>
    <x v="2"/>
    <s v="Privada"/>
    <s v="No"/>
    <s v="Si"/>
    <s v="Si"/>
    <n v="1961"/>
    <s v="Colombia"/>
    <n v="0.498844856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31"/>
    <x v="2"/>
    <s v="Privada"/>
    <s v="No"/>
    <s v="Si"/>
    <s v="Si"/>
    <n v="1979"/>
    <s v="Colombia"/>
    <n v="1.189537155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32"/>
    <x v="2"/>
    <s v="Privada"/>
    <s v="Si"/>
    <s v="No"/>
    <s v="No"/>
    <n v="2008"/>
    <s v="Colombia"/>
    <n v="1.3132825420000001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33"/>
    <x v="2"/>
    <s v="Privada"/>
    <s v="No"/>
    <s v="No"/>
    <s v="No"/>
    <n v="1977"/>
    <s v="Colombia"/>
    <n v="0.74612668500000001"/>
    <s v="¿Informa proporción de gasto en proveedores_x000a_locales (GRI 204-1)? Si/No"/>
    <s v="No"/>
    <x v="0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37"/>
    <x v="4"/>
    <s v="Privada"/>
    <s v="No"/>
    <s v="Si"/>
    <s v="No"/>
    <n v="1972"/>
    <s v="Colombia"/>
    <n v="0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42"/>
    <x v="4"/>
    <s v="Pública"/>
    <s v="No"/>
    <s v="No"/>
    <s v="Si"/>
    <n v="1955"/>
    <s v="Colombia"/>
    <n v="20.57447717999999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89999999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45"/>
    <x v="3"/>
    <s v="Privada"/>
    <s v="No"/>
    <s v="No"/>
    <s v="Si"/>
    <n v="1949"/>
    <s v="Colombia"/>
    <n v="16.07768864499999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46"/>
    <x v="3"/>
    <s v="Privada"/>
    <s v="Si"/>
    <s v="Si"/>
    <s v="Si"/>
    <n v="1889"/>
    <s v="Chile"/>
    <n v="2.3075606390000001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47"/>
    <x v="5"/>
    <s v="Privada"/>
    <s v="No"/>
    <s v="Si"/>
    <s v="Si"/>
    <n v="1985"/>
    <s v="Canadá"/>
    <n v="4.2502446559999996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48"/>
    <x v="4"/>
    <s v="Privada"/>
    <s v="No"/>
    <s v="Si"/>
    <s v="No"/>
    <n v="1966"/>
    <s v="Colombia"/>
    <n v="2.6355685659999999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39999999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0000001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0000002"/>
    <s v="¿Informa proporción de gasto en proveedores_x000a_locales (GRI 204-1)? Si/No"/>
    <s v="No"/>
    <x v="0"/>
    <s v="Pilar 6"/>
    <s v="boolean"/>
    <b v="0"/>
    <b v="0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59999999999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¿Informa proporción de gasto en proveedores_x000a_locales (GRI 204-1)? Si/No"/>
    <s v="No"/>
    <x v="0"/>
    <s v="Pilar 6"/>
    <s v="boolean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89999998"/>
    <s v="¿Informa proporción de gasto en proveedores_x000a_locales (GRI 204-1)? Si/No"/>
    <n v="0"/>
    <x v="0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56"/>
    <x v="5"/>
    <s v="Privada"/>
    <s v="No"/>
    <s v="No"/>
    <s v="No"/>
    <n v="1956"/>
    <s v="Colombia"/>
    <n v="2.660692144"/>
    <s v="¿Informa proporción de gasto en proveedores_x000a_locales (GRI 204-1)? Si/No"/>
    <s v="No"/>
    <x v="0"/>
    <s v="Pilar 6"/>
    <s v="boolean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4999999999"/>
    <s v="¿Informa proporción de gasto en proveedores_x000a_locales (GRI 204-1)? Si/No"/>
    <n v="0"/>
    <x v="0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59999999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60"/>
    <x v="2"/>
    <s v="Privada"/>
    <s v="No"/>
    <s v="No"/>
    <s v="Si"/>
    <n v="1989"/>
    <s v="Colombia"/>
    <n v="0.75167738299999998"/>
    <s v="¿Informa proporción de gasto en proveedores_x000a_locales (GRI 204-1)? Si/No"/>
    <n v="0"/>
    <x v="0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¿Informa proporción de gasto en proveedores_x000a_locales (GRI 204-1)? Si/No"/>
    <n v="0"/>
    <x v="0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499999997"/>
    <s v="¿Informa proporción de gasto en proveedores_x000a_locales (GRI 204-1)? Si/No"/>
    <s v="Si"/>
    <x v="0"/>
    <s v="Pilar 6"/>
    <s v="boolean"/>
    <b v="0"/>
    <b v="0"/>
    <s v="Impacto Económico, Social y Comunitario"/>
    <n v="0.14285714285714285"/>
    <n v="100"/>
    <n v="14.285714285714285"/>
  </r>
  <r>
    <x v="64"/>
    <x v="3"/>
    <s v="Privada"/>
    <s v="No"/>
    <s v="Si"/>
    <s v="Si"/>
    <n v="1920"/>
    <s v="Japón"/>
    <n v="1.8691417530000001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66"/>
    <x v="1"/>
    <s v="Mixta"/>
    <s v="No"/>
    <s v="Si"/>
    <s v="Si"/>
    <n v="1866"/>
    <s v="Suiza"/>
    <n v="2.0444698099999998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0000002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¿Informa proporción de gasto en proveedores_x000a_locales (GRI 204-1)? Si/No"/>
    <n v="0"/>
    <x v="0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0000001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0000001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00000001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79"/>
    <x v="1"/>
    <s v="Mixta"/>
    <s v="No"/>
    <s v="Si"/>
    <s v="Si"/>
    <n v="1898"/>
    <s v="Francia"/>
    <n v="2.4260392159999999"/>
    <s v="¿Informa proporción de gasto en proveedores_x000a_locales (GRI 204-1)? Si/No"/>
    <s v="Si"/>
    <x v="0"/>
    <s v="Pilar 6"/>
    <s v="boolean"/>
    <b v="0"/>
    <b v="0"/>
    <s v="Impacto Económico, Social y Comunitario"/>
    <n v="0.10526315789473684"/>
    <n v="100"/>
    <n v="10.526315789473683"/>
  </r>
  <r>
    <x v="80"/>
    <x v="1"/>
    <s v="Privada"/>
    <s v="No"/>
    <s v="Si"/>
    <s v="No"/>
    <n v="1998"/>
    <s v="Colombia"/>
    <n v="1.697301486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Informa proporción de gasto en proveedores_x000a_locales (GRI 204-1)? Si/No"/>
    <s v="Si"/>
    <x v="0"/>
    <s v="Pilar 6"/>
    <s v="boolean"/>
    <b v="0"/>
    <b v="0"/>
    <s v="Impacto Económico, Social y Comunitario"/>
    <n v="0.15384615384615385"/>
    <n v="100"/>
    <n v="15.384615384615385"/>
  </r>
  <r>
    <x v="83"/>
    <x v="3"/>
    <s v="Privada"/>
    <s v="No"/>
    <s v="No"/>
    <s v="Si"/>
    <n v="1952"/>
    <s v="Chile"/>
    <n v="5.991097106999999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84"/>
    <x v="3"/>
    <s v="Privada"/>
    <s v="Si"/>
    <s v="No"/>
    <s v="Si"/>
    <n v="1977"/>
    <s v="Suiza"/>
    <n v="2.002301595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¿Informa proporción de gasto en proveedores_x000a_locales (GRI 204-1)? Si/No"/>
    <n v="0"/>
    <x v="0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89"/>
    <x v="4"/>
    <s v="Privada"/>
    <s v="No"/>
    <s v="Si"/>
    <s v="Si"/>
    <n v="1910"/>
    <s v="Francia"/>
    <n v="2.65517780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0"/>
    <x v="3"/>
    <s v="Privada"/>
    <s v="No"/>
    <s v="Si"/>
    <s v="Si"/>
    <n v="1968"/>
    <s v="Colombia"/>
    <n v="24.75201168199999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2"/>
    <x v="3"/>
    <s v="Privada"/>
    <s v="No"/>
    <s v="Si"/>
    <s v="Si"/>
    <n v="1937"/>
    <s v="Japón"/>
    <n v="4.02823039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3"/>
    <x v="3"/>
    <s v="Privada"/>
    <s v="No"/>
    <s v="No"/>
    <s v="Si"/>
    <n v="1993"/>
    <s v="Suiza"/>
    <n v="4.8704234599999996"/>
    <s v="¿Informa proporción de gasto en proveedores_x000a_locales (GRI 204-1)? Si/No"/>
    <s v="No"/>
    <x v="0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5"/>
    <x v="3"/>
    <s v="Privada"/>
    <s v="No"/>
    <s v="Si"/>
    <s v="Si"/>
    <n v="1929"/>
    <s v="Reino Unido y Países Bajos"/>
    <n v="1.928223518"/>
    <s v="¿Informa proporción de gasto en proveedores_x000a_locales (GRI 204-1)? Si/No"/>
    <n v="0"/>
    <x v="0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Informa proporción de gasto en proveedores_x000a_locales (GRI 204-1)? Si/No"/>
    <s v="Si"/>
    <x v="0"/>
    <s v="Pilar 6"/>
    <s v="boolean"/>
    <b v="0"/>
    <b v="0"/>
    <s v="Impacto Económico, Social y Comunitario"/>
    <n v="0.11764705882352941"/>
    <n v="100"/>
    <n v="11.76470588235294"/>
  </r>
  <r>
    <x v="97"/>
    <x v="5"/>
    <s v="Privada"/>
    <s v="No"/>
    <s v="No"/>
    <s v="Si"/>
    <n v="2016"/>
    <s v="Canadá"/>
    <n v="5.4833186859999996"/>
    <s v="¿Informa proporción de gasto en proveedores_x000a_locales (GRI 204-1)? Si/No"/>
    <n v="0"/>
    <x v="0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¿Informa proporción de gasto en proveedores_x000a_locales (GRI 204-1)? Si/No"/>
    <s v="No"/>
    <x v="0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¿Informa proporción de gasto en proveedores_x000a_locales (GRI 204-1)? Si/No"/>
    <s v="No informa"/>
    <x v="0"/>
    <s v="Pilar 6"/>
    <s v="boolean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¿Informa sobre inclusión laboral para personas con discapacidad?"/>
    <s v="No informa"/>
    <x v="2"/>
    <s v="Pilar 5"/>
    <s v="boolean"/>
    <b v="0"/>
    <b v="0"/>
    <s v="Diversidad, Equidad e Inclusión (DEI)"/>
    <n v="0.14285714285714285"/>
    <n v="0"/>
    <n v="0"/>
  </r>
  <r>
    <x v="1"/>
    <x v="1"/>
    <s v="Privada"/>
    <s v="No"/>
    <s v="Si"/>
    <s v="Si"/>
    <n v="1920"/>
    <s v="Colombia"/>
    <n v="2.844632077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3"/>
    <x v="2"/>
    <s v="Privada"/>
    <s v="Si"/>
    <s v="No"/>
    <s v="No"/>
    <n v="1993"/>
    <s v="Colombia"/>
    <n v="2.1863011939999999"/>
    <s v="¿Informa sobre inclusión laboral para personas con discapacidad?"/>
    <s v="Si"/>
    <x v="2"/>
    <s v="Pilar 5"/>
    <s v="boolean"/>
    <b v="0"/>
    <b v="0"/>
    <s v="Diversidad, Equidad e Inclusión (DEI)"/>
    <n v="0.14285714285714285"/>
    <n v="100"/>
    <n v="14.285714285714285"/>
  </r>
  <r>
    <x v="4"/>
    <x v="3"/>
    <s v="Privada"/>
    <s v="No"/>
    <s v="No"/>
    <s v="Si"/>
    <n v="2012"/>
    <s v="Colombia"/>
    <n v="13.831182682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199999997"/>
    <s v="¿Informa sobre inclusión laboral para personas con discapacidad?"/>
    <n v="0"/>
    <x v="2"/>
    <s v="Pilar 5"/>
    <s v="boolean"/>
    <b v="0"/>
    <b v="0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7"/>
    <x v="4"/>
    <s v="Privada"/>
    <s v="No"/>
    <s v="No"/>
    <s v="Si"/>
    <n v="1919"/>
    <s v="Colombia"/>
    <n v="15.106042448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8"/>
    <x v="0"/>
    <s v="Privada"/>
    <s v="No"/>
    <s v="No"/>
    <s v="No"/>
    <n v="1987"/>
    <s v="Colombia"/>
    <n v="0.711210393"/>
    <s v="¿Informa sobre inclusión laboral para personas con discapacidad?"/>
    <n v="0"/>
    <x v="2"/>
    <s v="Pilar 5"/>
    <s v="boolean"/>
    <b v="0"/>
    <b v="0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0000002"/>
    <s v="¿Informa sobre inclusión laboral para personas con discapacidad?"/>
    <s v="No informa"/>
    <x v="2"/>
    <s v="Pilar 5"/>
    <s v="boolean"/>
    <b v="0"/>
    <b v="0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11"/>
    <x v="4"/>
    <s v="Privada"/>
    <s v="No"/>
    <s v="Si"/>
    <s v="Si"/>
    <n v="1875"/>
    <s v="Colombia"/>
    <n v="0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12"/>
    <x v="1"/>
    <s v="Privada"/>
    <s v="No"/>
    <s v="No"/>
    <s v="Si"/>
    <n v="1889"/>
    <s v="Colombia"/>
    <n v="8.6157743510000007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13"/>
    <x v="1"/>
    <s v="Privada"/>
    <s v="No"/>
    <s v="No"/>
    <s v="Si"/>
    <n v="2000"/>
    <s v="Colombia"/>
    <n v="1.8730507999999999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14"/>
    <x v="3"/>
    <s v="Privada"/>
    <s v="No"/>
    <s v="No"/>
    <s v="No"/>
    <n v="2004"/>
    <s v="Colombia"/>
    <n v="4.5125503050000004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00000005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09999999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17"/>
    <x v="4"/>
    <s v="Privada"/>
    <s v="No"/>
    <s v="Si"/>
    <s v="Si"/>
    <n v="2001"/>
    <s v="Colombia"/>
    <n v="6.5475670460000002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18"/>
    <x v="1"/>
    <s v="Privada"/>
    <s v="No"/>
    <s v="Si"/>
    <s v="Si"/>
    <n v="1934"/>
    <s v="Colombia"/>
    <n v="1.84479215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19"/>
    <x v="3"/>
    <s v="Privada"/>
    <s v="Si"/>
    <s v="Si"/>
    <s v="Si"/>
    <n v="1960"/>
    <s v="Chile"/>
    <n v="4.2128666020000001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20"/>
    <x v="4"/>
    <s v="Mixta"/>
    <s v="No"/>
    <s v="No"/>
    <s v="No"/>
    <n v="2012"/>
    <s v="Colombia"/>
    <n v="9.9777362400000005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21"/>
    <x v="5"/>
    <s v="Privada"/>
    <s v="No"/>
    <s v="No"/>
    <s v="Si"/>
    <n v="1976"/>
    <s v="Reino Unido / Suiza"/>
    <n v="6.0471020830000004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22"/>
    <x v="3"/>
    <s v="Privada"/>
    <s v="No"/>
    <s v="No"/>
    <s v="Si"/>
    <n v="1879"/>
    <s v="Estados Unidos"/>
    <n v="5.8689859999999996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23"/>
    <x v="3"/>
    <s v="Privada"/>
    <s v="Si"/>
    <s v="No"/>
    <s v="No"/>
    <n v="1997"/>
    <s v="Colombia"/>
    <n v="1.9766409730000001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8999999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25"/>
    <x v="1"/>
    <s v="Mixta"/>
    <s v="No"/>
    <s v="Si"/>
    <s v="Si"/>
    <n v="1991"/>
    <s v="México"/>
    <n v="5.1614047279999999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27"/>
    <x v="1"/>
    <s v="Privada"/>
    <s v="Si"/>
    <s v="Si"/>
    <s v="Si"/>
    <n v="1932"/>
    <s v="Colombia"/>
    <n v="2.1928266769999998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28"/>
    <x v="1"/>
    <s v="Privada"/>
    <s v="No"/>
    <s v="No"/>
    <s v="No"/>
    <n v="1920"/>
    <s v="Colombia"/>
    <n v="1.9433909700000001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29"/>
    <x v="2"/>
    <s v="Privada"/>
    <s v="No"/>
    <s v="No"/>
    <s v="No"/>
    <n v="2015"/>
    <s v="Colombia"/>
    <n v="0.76762142099999997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30"/>
    <x v="2"/>
    <s v="Privada"/>
    <s v="No"/>
    <s v="Si"/>
    <s v="Si"/>
    <n v="1961"/>
    <s v="Colombia"/>
    <n v="0.498844856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31"/>
    <x v="2"/>
    <s v="Privada"/>
    <s v="No"/>
    <s v="Si"/>
    <s v="Si"/>
    <n v="1979"/>
    <s v="Colombia"/>
    <n v="1.189537155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32"/>
    <x v="2"/>
    <s v="Privada"/>
    <s v="Si"/>
    <s v="No"/>
    <s v="No"/>
    <n v="2008"/>
    <s v="Colombia"/>
    <n v="1.3132825420000001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00000001"/>
    <s v="¿Informa sobre inclusión laboral para personas con discapacidad?"/>
    <s v="Si"/>
    <x v="2"/>
    <s v="Pilar 5"/>
    <s v="boolean"/>
    <b v="0"/>
    <b v="0"/>
    <s v="Diversidad, Equidad e Inclusión (DEI)"/>
    <n v="0.14285714285714285"/>
    <n v="100"/>
    <n v="14.285714285714285"/>
  </r>
  <r>
    <x v="34"/>
    <x v="3"/>
    <s v="Privada"/>
    <s v="Si"/>
    <s v="No"/>
    <s v="No"/>
    <n v="1938"/>
    <s v="Colombia"/>
    <n v="11.88773162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0000004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36"/>
    <x v="3"/>
    <s v="Privada"/>
    <s v="Si"/>
    <s v="No"/>
    <s v="No"/>
    <n v="2009"/>
    <s v="Colombia"/>
    <n v="19.439396106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37"/>
    <x v="4"/>
    <s v="Privada"/>
    <s v="No"/>
    <s v="Si"/>
    <s v="No"/>
    <n v="1972"/>
    <s v="Colombia"/>
    <n v="0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38"/>
    <x v="3"/>
    <s v="Privada"/>
    <s v="Si"/>
    <s v="No"/>
    <s v="No"/>
    <n v="1997"/>
    <s v="Colombia"/>
    <n v="3.874476933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000001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40"/>
    <x v="5"/>
    <s v="Mixta"/>
    <s v="No"/>
    <s v="Si"/>
    <s v="Si"/>
    <n v="1951"/>
    <s v="Colombia"/>
    <n v="113.923310323"/>
    <s v="¿Informa sobre inclusión laboral para personas con discapacidad?"/>
    <s v="Si"/>
    <x v="2"/>
    <s v="Pilar 5"/>
    <s v="boolean"/>
    <b v="0"/>
    <b v="0"/>
    <s v="Diversidad, Equidad e Inclusión (DEI)"/>
    <n v="0.11538461538461539"/>
    <n v="100"/>
    <n v="11.538461538461538"/>
  </r>
  <r>
    <x v="41"/>
    <x v="4"/>
    <s v="Mixta"/>
    <s v="No"/>
    <s v="No"/>
    <s v="Si"/>
    <n v="1997"/>
    <s v="Colombia"/>
    <n v="15.780332546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42"/>
    <x v="4"/>
    <s v="Pública"/>
    <s v="No"/>
    <s v="No"/>
    <s v="Si"/>
    <n v="1955"/>
    <s v="Colombia"/>
    <n v="20.574477179999999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43"/>
    <x v="1"/>
    <s v="Privada"/>
    <s v="No"/>
    <s v="No"/>
    <s v="Si"/>
    <n v="1985"/>
    <s v="Estados Unidos"/>
    <n v="2.6249202149999999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44"/>
    <x v="1"/>
    <s v="Mixta"/>
    <s v="No"/>
    <s v="No"/>
    <s v="No"/>
    <n v="1990"/>
    <s v="Colombia"/>
    <n v="2.3114637089999999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46"/>
    <x v="3"/>
    <s v="Privada"/>
    <s v="Si"/>
    <s v="Si"/>
    <s v="Si"/>
    <n v="1889"/>
    <s v="Chile"/>
    <n v="2.3075606390000001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47"/>
    <x v="5"/>
    <s v="Privada"/>
    <s v="No"/>
    <s v="Si"/>
    <s v="Si"/>
    <n v="1985"/>
    <s v="Canadá"/>
    <n v="4.2502446559999996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48"/>
    <x v="4"/>
    <s v="Privada"/>
    <s v="No"/>
    <s v="Si"/>
    <s v="No"/>
    <n v="1966"/>
    <s v="Colombia"/>
    <n v="2.6355685659999999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49"/>
    <x v="4"/>
    <s v="Mixta"/>
    <s v="No"/>
    <s v="Si"/>
    <s v="Si"/>
    <n v="1896"/>
    <s v="Colombia"/>
    <n v="3.7166394839999999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50"/>
    <x v="1"/>
    <s v="Pública"/>
    <s v="No"/>
    <s v="Si"/>
    <s v="Si"/>
    <n v="1908"/>
    <s v="Estados Unidos"/>
    <n v="1.2123628230000001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51"/>
    <x v="5"/>
    <s v="Privada"/>
    <s v="No"/>
    <s v="Si"/>
    <s v="Si"/>
    <n v="2002"/>
    <s v="Chile"/>
    <n v="2.4203671080000002"/>
    <s v="¿Informa sobre inclusión laboral para personas con discapacidad?"/>
    <s v="Si"/>
    <x v="2"/>
    <s v="Pilar 5"/>
    <s v="boolean"/>
    <b v="0"/>
    <b v="0"/>
    <s v="Diversidad, Equidad e Inclusión (DEI)"/>
    <n v="0.11538461538461539"/>
    <n v="100"/>
    <n v="11.538461538461538"/>
  </r>
  <r>
    <x v="52"/>
    <x v="5"/>
    <s v="Privada"/>
    <s v="No"/>
    <s v="Si"/>
    <s v="Si"/>
    <n v="2003"/>
    <s v="Canadá"/>
    <n v="1.3219259999999999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53"/>
    <x v="0"/>
    <s v="Privada"/>
    <s v="No"/>
    <s v="No"/>
    <s v="No"/>
    <n v="1985"/>
    <s v="Colombia"/>
    <n v="0.441609957"/>
    <s v="¿Informa sobre inclusión laboral para personas con discapacidad?"/>
    <s v="Si"/>
    <x v="2"/>
    <s v="Pilar 5"/>
    <s v="boolean"/>
    <b v="0"/>
    <b v="0"/>
    <s v="Diversidad, Equidad e Inclusión (DEI)"/>
    <n v="0.14285714285714285"/>
    <n v="100"/>
    <n v="14.285714285714285"/>
  </r>
  <r>
    <x v="54"/>
    <x v="1"/>
    <s v="Privada"/>
    <s v="Si"/>
    <s v="No"/>
    <s v="No"/>
    <n v="1964"/>
    <s v="Colombia"/>
    <n v="2.4859553989999998"/>
    <s v="¿Informa sobre inclusión laboral para personas con discapacidad?"/>
    <n v="0"/>
    <x v="2"/>
    <s v="Pilar 5"/>
    <s v="boolean"/>
    <b v="0"/>
    <b v="0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56"/>
    <x v="5"/>
    <s v="Privada"/>
    <s v="No"/>
    <s v="No"/>
    <s v="No"/>
    <n v="1956"/>
    <s v="Colombia"/>
    <n v="2.660692144"/>
    <s v="¿Informa sobre inclusión laboral para personas con discapacidad?"/>
    <s v="No"/>
    <x v="2"/>
    <s v="Pilar 5"/>
    <s v="boolean"/>
    <b v="0"/>
    <b v="0"/>
    <s v="Diversidad, Equidad e Inclusión (DEI)"/>
    <n v="0.11538461538461539"/>
    <n v="0"/>
    <n v="0"/>
  </r>
  <r>
    <x v="57"/>
    <x v="0"/>
    <s v="Privada"/>
    <s v="Si"/>
    <s v="No"/>
    <s v="No"/>
    <n v="1962"/>
    <s v="Colombia"/>
    <n v="0.89448844999999999"/>
    <s v="¿Informa sobre inclusión laboral para personas con discapacidad?"/>
    <n v="0"/>
    <x v="2"/>
    <s v="Pilar 5"/>
    <s v="boolean"/>
    <b v="0"/>
    <b v="0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79999998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59"/>
    <x v="4"/>
    <s v="Mixta"/>
    <s v="No"/>
    <s v="No"/>
    <s v="No"/>
    <n v="1995"/>
    <s v="Colombia"/>
    <n v="6.1355991599999999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60"/>
    <x v="2"/>
    <s v="Privada"/>
    <s v="No"/>
    <s v="No"/>
    <s v="Si"/>
    <n v="1989"/>
    <s v="Colombia"/>
    <n v="0.75167738299999998"/>
    <s v="¿Informa sobre inclusión laboral para personas con discapacidad?"/>
    <n v="0"/>
    <x v="2"/>
    <s v="Pilar 5"/>
    <s v="boolean"/>
    <b v="0"/>
    <b v="0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0000002"/>
    <s v="¿Informa sobre inclusión laboral para personas con discapacidad?"/>
    <n v="0"/>
    <x v="2"/>
    <s v="Pilar 5"/>
    <s v="boolean"/>
    <b v="0"/>
    <b v="0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0000001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63"/>
    <x v="2"/>
    <s v="Privada"/>
    <s v="Si"/>
    <s v="No"/>
    <s v="No"/>
    <n v="1976"/>
    <s v="Colombia"/>
    <n v="0.98534294499999997"/>
    <s v="¿Informa sobre inclusión laboral para personas con discapacidad?"/>
    <s v="No"/>
    <x v="2"/>
    <s v="Pilar 5"/>
    <s v="boolean"/>
    <b v="0"/>
    <b v="0"/>
    <s v="Diversidad, Equidad e Inclusión (DEI)"/>
    <n v="0.14285714285714285"/>
    <n v="0"/>
    <n v="0"/>
  </r>
  <r>
    <x v="64"/>
    <x v="3"/>
    <s v="Privada"/>
    <s v="No"/>
    <s v="Si"/>
    <s v="Si"/>
    <n v="1920"/>
    <s v="Japón"/>
    <n v="1.8691417530000001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65"/>
    <x v="4"/>
    <s v="Privada"/>
    <s v="No"/>
    <s v="Si"/>
    <s v="Si"/>
    <n v="2009"/>
    <s v="Argentina"/>
    <n v="1.8581853669999999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099999998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67"/>
    <x v="4"/>
    <s v="Mixta"/>
    <s v="No"/>
    <s v="No"/>
    <s v="No"/>
    <n v="1994"/>
    <s v="Colombia"/>
    <n v="5.9751610780000002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68"/>
    <x v="3"/>
    <s v="Privada"/>
    <s v="Si"/>
    <s v="No"/>
    <s v="No"/>
    <n v="1953"/>
    <s v="Colombia"/>
    <n v="7.1291921260000004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19999998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70"/>
    <x v="3"/>
    <s v="Privada"/>
    <s v="Si"/>
    <s v="No"/>
    <s v="No"/>
    <n v="1989"/>
    <s v="Colombia"/>
    <n v="3.0305383369999999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59999999"/>
    <s v="¿Informa sobre inclusión laboral para personas con discapacidad?"/>
    <n v="0"/>
    <x v="2"/>
    <s v="Pilar 5"/>
    <s v="boolean"/>
    <b v="0"/>
    <b v="0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0000002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74"/>
    <x v="3"/>
    <s v="Privada"/>
    <s v="No"/>
    <s v="No"/>
    <s v="Si"/>
    <n v="2005"/>
    <s v="Perú"/>
    <n v="10.521119421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75"/>
    <x v="1"/>
    <s v="Privada"/>
    <s v="No"/>
    <s v="No"/>
    <s v="Si"/>
    <n v="1958"/>
    <s v="Colombia"/>
    <n v="2.0172595470000001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77"/>
    <x v="4"/>
    <s v="Privada"/>
    <s v="No"/>
    <s v="No"/>
    <s v="Si"/>
    <n v="2015"/>
    <s v="Colombia"/>
    <n v="0.70314701400000001"/>
    <s v="¿Informa sobre inclusión laboral para personas con discapacidad?"/>
    <n v="0"/>
    <x v="2"/>
    <s v="Pilar 5"/>
    <s v="boolean"/>
    <b v="0"/>
    <b v="0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79"/>
    <x v="1"/>
    <s v="Mixta"/>
    <s v="No"/>
    <s v="Si"/>
    <s v="Si"/>
    <n v="1898"/>
    <s v="Francia"/>
    <n v="2.4260392159999999"/>
    <s v="¿Informa sobre inclusión laboral para personas con discapacidad?"/>
    <s v="Si"/>
    <x v="2"/>
    <s v="Pilar 5"/>
    <s v="boolean"/>
    <b v="0"/>
    <b v="0"/>
    <s v="Diversidad, Equidad e Inclusión (DEI)"/>
    <n v="0.15789473684210525"/>
    <n v="100"/>
    <n v="15.789473684210526"/>
  </r>
  <r>
    <x v="80"/>
    <x v="1"/>
    <s v="Privada"/>
    <s v="No"/>
    <s v="Si"/>
    <s v="No"/>
    <n v="1998"/>
    <s v="Colombia"/>
    <n v="1.697301486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81"/>
    <x v="3"/>
    <s v="Privada"/>
    <s v="Si"/>
    <s v="Si"/>
    <s v="Si"/>
    <n v="1969"/>
    <s v="Corea del Sur"/>
    <n v="3.188315636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Informa sobre inclusión laboral para personas con discapacidad?"/>
    <s v="Si"/>
    <x v="2"/>
    <s v="Pilar 5"/>
    <s v="boolean"/>
    <b v="0"/>
    <b v="0"/>
    <s v="Diversidad, Equidad e Inclusión (DEI)"/>
    <n v="0.11538461538461539"/>
    <n v="100"/>
    <n v="11.538461538461538"/>
  </r>
  <r>
    <x v="83"/>
    <x v="3"/>
    <s v="Privada"/>
    <s v="No"/>
    <s v="No"/>
    <s v="Si"/>
    <n v="1952"/>
    <s v="Chile"/>
    <n v="5.9910971069999999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84"/>
    <x v="3"/>
    <s v="Privada"/>
    <s v="Si"/>
    <s v="No"/>
    <s v="Si"/>
    <n v="1977"/>
    <s v="Suiza"/>
    <n v="2.002301595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85"/>
    <x v="0"/>
    <s v="Privada"/>
    <s v="Si"/>
    <s v="No"/>
    <s v="Si"/>
    <n v="1971"/>
    <s v="Estados Unidos"/>
    <n v="2.1567474139999998"/>
    <s v="¿Informa sobre inclusión laboral para personas con discapacidad?"/>
    <n v="0"/>
    <x v="2"/>
    <s v="Pilar 5"/>
    <s v="boolean"/>
    <b v="0"/>
    <b v="0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0000001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0000003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89"/>
    <x v="4"/>
    <s v="Privada"/>
    <s v="No"/>
    <s v="Si"/>
    <s v="Si"/>
    <n v="1910"/>
    <s v="Francia"/>
    <n v="2.655177809"/>
    <s v="¿Informa sobre inclusión laboral para personas con discapacidad?"/>
    <s v="Si"/>
    <x v="2"/>
    <s v="Pilar 5"/>
    <s v="boolean"/>
    <b v="0"/>
    <b v="0"/>
    <s v="Diversidad, Equidad e Inclusión (DEI)"/>
    <n v="0.29411764705882354"/>
    <n v="100"/>
    <n v="29.411764705882355"/>
  </r>
  <r>
    <x v="90"/>
    <x v="3"/>
    <s v="Privada"/>
    <s v="No"/>
    <s v="Si"/>
    <s v="Si"/>
    <n v="1968"/>
    <s v="Colombia"/>
    <n v="24.752011681999999"/>
    <s v="¿Informa sobre inclusión laboral para personas con discapacidad?"/>
    <s v="Si"/>
    <x v="2"/>
    <s v="Pilar 5"/>
    <s v="boolean"/>
    <b v="0"/>
    <b v="0"/>
    <s v="Diversidad, Equidad e Inclusión (DEI)"/>
    <n v="0.23529411764705882"/>
    <n v="100"/>
    <n v="23.52941176470588"/>
  </r>
  <r>
    <x v="91"/>
    <x v="4"/>
    <s v="Mixta"/>
    <s v="No"/>
    <s v="Si"/>
    <s v="Si"/>
    <n v="1979"/>
    <s v="Suecia"/>
    <n v="2.956157691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92"/>
    <x v="3"/>
    <s v="Privada"/>
    <s v="No"/>
    <s v="Si"/>
    <s v="Si"/>
    <n v="1937"/>
    <s v="Japón"/>
    <n v="4.02823039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93"/>
    <x v="3"/>
    <s v="Privada"/>
    <s v="No"/>
    <s v="No"/>
    <s v="Si"/>
    <n v="1993"/>
    <s v="Suiza"/>
    <n v="4.8704234599999996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79999998"/>
    <s v="¿Informa sobre inclusión laboral para personas con discapacidad?"/>
    <s v="No"/>
    <x v="2"/>
    <s v="Pilar 5"/>
    <s v="boolean"/>
    <b v="0"/>
    <b v="0"/>
    <s v="Diversidad, Equidad e Inclusión (DEI)"/>
    <n v="0.23529411764705882"/>
    <n v="0"/>
    <n v="0"/>
  </r>
  <r>
    <x v="95"/>
    <x v="3"/>
    <s v="Privada"/>
    <s v="No"/>
    <s v="Si"/>
    <s v="Si"/>
    <n v="1929"/>
    <s v="Reino Unido y Países Bajos"/>
    <n v="1.928223518"/>
    <s v="¿Informa sobre inclusión laboral para personas con discapacidad?"/>
    <n v="0"/>
    <x v="2"/>
    <s v="Pilar 5"/>
    <s v="boolean"/>
    <b v="0"/>
    <b v="0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¿Informa sobre inclusión laboral para personas con discapacidad?"/>
    <s v="No"/>
    <x v="2"/>
    <s v="Pilar 5"/>
    <s v="boolean"/>
    <b v="0"/>
    <b v="0"/>
    <s v="Diversidad, Equidad e Inclusión (DEI)"/>
    <n v="0.29411764705882354"/>
    <n v="0"/>
    <n v="0"/>
  </r>
  <r>
    <x v="97"/>
    <x v="5"/>
    <s v="Privada"/>
    <s v="No"/>
    <s v="No"/>
    <s v="Si"/>
    <n v="2016"/>
    <s v="Canadá"/>
    <n v="5.4833186859999996"/>
    <s v="¿Informa sobre inclusión laboral para personas con discapacidad?"/>
    <n v="0"/>
    <x v="2"/>
    <s v="Pilar 5"/>
    <s v="boolean"/>
    <b v="0"/>
    <b v="0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39999999"/>
    <s v="¿Informa sobre inclusión laboral para personas con discapacidad?"/>
    <s v="No"/>
    <x v="2"/>
    <s v="Pilar 5"/>
    <s v="boolean"/>
    <b v="0"/>
    <b v="0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19999999"/>
    <s v="¿Informa sobre inclusión laboral para personas con discapacidad?"/>
    <s v="No informa"/>
    <x v="2"/>
    <s v="Pilar 5"/>
    <s v="boolean"/>
    <b v="0"/>
    <b v="0"/>
    <s v="Diversidad, Equidad e Inclusión (DEI)"/>
    <n v="0.15789473684210525"/>
    <n v="0"/>
    <n v="0"/>
  </r>
  <r>
    <x v="0"/>
    <x v="0"/>
    <s v="Privada"/>
    <s v="No"/>
    <s v="No"/>
    <s v="No"/>
    <n v="2007"/>
    <s v="Colombia"/>
    <n v="0.97802211500000003"/>
    <s v="¿Informa sobre salud y seguridad laboral (GRI 403)?"/>
    <s v="Si"/>
    <x v="2"/>
    <s v="Pilar 4"/>
    <s v="boolean"/>
    <b v="0"/>
    <b v="0"/>
    <s v="Capital Humano: Bienestar y Desarrollo"/>
    <n v="0.14285714285714285"/>
    <n v="100"/>
    <n v="14.285714285714285"/>
  </r>
  <r>
    <x v="1"/>
    <x v="1"/>
    <s v="Privada"/>
    <s v="No"/>
    <s v="Si"/>
    <s v="Si"/>
    <n v="1920"/>
    <s v="Colombia"/>
    <n v="2.844632077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2"/>
    <x v="1"/>
    <s v="Privada"/>
    <s v="No"/>
    <s v="No"/>
    <s v="Si"/>
    <n v="1945"/>
    <s v="Colombia"/>
    <n v="2.1764613960000001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3"/>
    <x v="2"/>
    <s v="Privada"/>
    <s v="Si"/>
    <s v="No"/>
    <s v="No"/>
    <n v="1993"/>
    <s v="Colombia"/>
    <n v="2.1863011939999999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4"/>
    <x v="3"/>
    <s v="Privada"/>
    <s v="No"/>
    <s v="No"/>
    <s v="Si"/>
    <n v="2012"/>
    <s v="Colombia"/>
    <n v="13.831182682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199999997"/>
    <s v="¿Informa sobre salud y seguridad laboral (GRI 403)?"/>
    <n v="0"/>
    <x v="2"/>
    <s v="Pilar 4"/>
    <s v="boolean"/>
    <b v="0"/>
    <b v="0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7"/>
    <x v="4"/>
    <s v="Privada"/>
    <s v="No"/>
    <s v="No"/>
    <s v="Si"/>
    <n v="1919"/>
    <s v="Colombia"/>
    <n v="15.106042448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8"/>
    <x v="0"/>
    <s v="Privada"/>
    <s v="No"/>
    <s v="No"/>
    <s v="No"/>
    <n v="1987"/>
    <s v="Colombia"/>
    <n v="0.711210393"/>
    <s v="¿Informa sobre salud y seguridad laboral (GRI 403)?"/>
    <n v="0"/>
    <x v="2"/>
    <s v="Pilar 4"/>
    <s v="boolean"/>
    <b v="0"/>
    <b v="0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0000002"/>
    <s v="¿Informa sobre salud y seguridad laboral (GRI 403)?"/>
    <s v="No informa"/>
    <x v="2"/>
    <s v="Pilar 4"/>
    <s v="boolean"/>
    <b v="0"/>
    <b v="0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11"/>
    <x v="4"/>
    <s v="Privada"/>
    <s v="No"/>
    <s v="Si"/>
    <s v="Si"/>
    <n v="1875"/>
    <s v="Colombia"/>
    <n v="0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12"/>
    <x v="1"/>
    <s v="Privada"/>
    <s v="No"/>
    <s v="No"/>
    <s v="Si"/>
    <n v="1889"/>
    <s v="Colombia"/>
    <n v="8.6157743510000007"/>
    <s v="¿Informa sobre salud y seguridad laboral (GRI 403)?"/>
    <s v="No"/>
    <x v="2"/>
    <s v="Pilar 4"/>
    <s v="boolean"/>
    <b v="0"/>
    <b v="0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7999999999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14"/>
    <x v="3"/>
    <s v="Privada"/>
    <s v="No"/>
    <s v="No"/>
    <s v="No"/>
    <n v="2004"/>
    <s v="Colombia"/>
    <n v="4.5125503050000004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00000005"/>
    <s v="¿Informa sobre salud y seguridad laboral (GRI 403)?"/>
    <s v="No"/>
    <x v="2"/>
    <s v="Pilar 4"/>
    <s v="boolean"/>
    <b v="0"/>
    <b v="0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09999999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17"/>
    <x v="4"/>
    <s v="Privada"/>
    <s v="No"/>
    <s v="Si"/>
    <s v="Si"/>
    <n v="2001"/>
    <s v="Colombia"/>
    <n v="6.5475670460000002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18"/>
    <x v="1"/>
    <s v="Privada"/>
    <s v="No"/>
    <s v="Si"/>
    <s v="Si"/>
    <n v="1934"/>
    <s v="Colombia"/>
    <n v="1.84479215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19"/>
    <x v="3"/>
    <s v="Privada"/>
    <s v="Si"/>
    <s v="Si"/>
    <s v="Si"/>
    <n v="1960"/>
    <s v="Chile"/>
    <n v="4.2128666020000001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20"/>
    <x v="4"/>
    <s v="Mixta"/>
    <s v="No"/>
    <s v="No"/>
    <s v="No"/>
    <n v="2012"/>
    <s v="Colombia"/>
    <n v="9.9777362400000005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22"/>
    <x v="3"/>
    <s v="Privada"/>
    <s v="No"/>
    <s v="No"/>
    <s v="Si"/>
    <n v="1879"/>
    <s v="Estados Unidos"/>
    <n v="5.8689859999999996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23"/>
    <x v="3"/>
    <s v="Privada"/>
    <s v="Si"/>
    <s v="No"/>
    <s v="No"/>
    <n v="1997"/>
    <s v="Colombia"/>
    <n v="1.9766409730000001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8999999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25"/>
    <x v="1"/>
    <s v="Mixta"/>
    <s v="No"/>
    <s v="Si"/>
    <s v="Si"/>
    <n v="1991"/>
    <s v="México"/>
    <n v="5.1614047279999999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27"/>
    <x v="1"/>
    <s v="Privada"/>
    <s v="Si"/>
    <s v="Si"/>
    <s v="Si"/>
    <n v="1932"/>
    <s v="Colombia"/>
    <n v="2.1928266769999998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28"/>
    <x v="1"/>
    <s v="Privada"/>
    <s v="No"/>
    <s v="No"/>
    <s v="No"/>
    <n v="1920"/>
    <s v="Colombia"/>
    <n v="1.9433909700000001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29"/>
    <x v="2"/>
    <s v="Privada"/>
    <s v="No"/>
    <s v="No"/>
    <s v="No"/>
    <n v="2015"/>
    <s v="Colombia"/>
    <n v="0.76762142099999997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30"/>
    <x v="2"/>
    <s v="Privada"/>
    <s v="No"/>
    <s v="Si"/>
    <s v="Si"/>
    <n v="1961"/>
    <s v="Colombia"/>
    <n v="0.498844856"/>
    <s v="¿Informa sobre salud y seguridad laboral (GRI 403)?"/>
    <s v="No"/>
    <x v="2"/>
    <s v="Pilar 4"/>
    <s v="boolean"/>
    <b v="0"/>
    <b v="0"/>
    <s v="Capital Humano: Bienestar y Desarrollo"/>
    <n v="0.23809523809523808"/>
    <n v="0"/>
    <n v="0"/>
  </r>
  <r>
    <x v="31"/>
    <x v="2"/>
    <s v="Privada"/>
    <s v="No"/>
    <s v="Si"/>
    <s v="Si"/>
    <n v="1979"/>
    <s v="Colombia"/>
    <n v="1.189537155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32"/>
    <x v="2"/>
    <s v="Privada"/>
    <s v="Si"/>
    <s v="No"/>
    <s v="No"/>
    <n v="2008"/>
    <s v="Colombia"/>
    <n v="1.3132825420000001"/>
    <s v="¿Informa sobre salud y seguridad laboral (GRI 403)?"/>
    <s v="No"/>
    <x v="2"/>
    <s v="Pilar 4"/>
    <s v="boolean"/>
    <b v="0"/>
    <b v="0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00000001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34"/>
    <x v="3"/>
    <s v="Privada"/>
    <s v="Si"/>
    <s v="No"/>
    <s v="No"/>
    <n v="1938"/>
    <s v="Colombia"/>
    <n v="11.88773162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0000004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36"/>
    <x v="3"/>
    <s v="Privada"/>
    <s v="Si"/>
    <s v="No"/>
    <s v="No"/>
    <n v="2009"/>
    <s v="Colombia"/>
    <n v="19.439396106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37"/>
    <x v="4"/>
    <s v="Privada"/>
    <s v="No"/>
    <s v="Si"/>
    <s v="No"/>
    <n v="1972"/>
    <s v="Colombia"/>
    <n v="0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38"/>
    <x v="3"/>
    <s v="Privada"/>
    <s v="Si"/>
    <s v="No"/>
    <s v="No"/>
    <n v="1997"/>
    <s v="Colombia"/>
    <n v="3.874476933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000001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40"/>
    <x v="5"/>
    <s v="Mixta"/>
    <s v="No"/>
    <s v="Si"/>
    <s v="Si"/>
    <n v="1951"/>
    <s v="Colombia"/>
    <n v="113.923310323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41"/>
    <x v="4"/>
    <s v="Mixta"/>
    <s v="No"/>
    <s v="No"/>
    <s v="Si"/>
    <n v="1997"/>
    <s v="Colombia"/>
    <n v="15.780332546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44"/>
    <x v="1"/>
    <s v="Mixta"/>
    <s v="No"/>
    <s v="No"/>
    <s v="No"/>
    <n v="1990"/>
    <s v="Colombia"/>
    <n v="2.3114637089999999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45"/>
    <x v="3"/>
    <s v="Privada"/>
    <s v="No"/>
    <s v="No"/>
    <s v="Si"/>
    <n v="1949"/>
    <s v="Colombia"/>
    <n v="16.077688644999999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46"/>
    <x v="3"/>
    <s v="Privada"/>
    <s v="Si"/>
    <s v="Si"/>
    <s v="Si"/>
    <n v="1889"/>
    <s v="Chile"/>
    <n v="2.3075606390000001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47"/>
    <x v="5"/>
    <s v="Privada"/>
    <s v="No"/>
    <s v="Si"/>
    <s v="Si"/>
    <n v="1985"/>
    <s v="Canadá"/>
    <n v="4.2502446559999996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48"/>
    <x v="4"/>
    <s v="Privada"/>
    <s v="No"/>
    <s v="Si"/>
    <s v="No"/>
    <n v="1966"/>
    <s v="Colombia"/>
    <n v="2.6355685659999999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49"/>
    <x v="4"/>
    <s v="Mixta"/>
    <s v="No"/>
    <s v="Si"/>
    <s v="Si"/>
    <n v="1896"/>
    <s v="Colombia"/>
    <n v="3.7166394839999999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51"/>
    <x v="5"/>
    <s v="Privada"/>
    <s v="No"/>
    <s v="Si"/>
    <s v="Si"/>
    <n v="2002"/>
    <s v="Chile"/>
    <n v="2.4203671080000002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53"/>
    <x v="0"/>
    <s v="Privada"/>
    <s v="No"/>
    <s v="No"/>
    <s v="No"/>
    <n v="1985"/>
    <s v="Colombia"/>
    <n v="0.441609957"/>
    <s v="¿Informa sobre salud y seguridad laboral (GRI 403)?"/>
    <s v="Si"/>
    <x v="2"/>
    <s v="Pilar 4"/>
    <s v="boolean"/>
    <b v="0"/>
    <b v="0"/>
    <s v="Capital Humano: Bienestar y Desarrollo"/>
    <n v="0.14285714285714285"/>
    <n v="100"/>
    <n v="14.285714285714285"/>
  </r>
  <r>
    <x v="54"/>
    <x v="1"/>
    <s v="Privada"/>
    <s v="Si"/>
    <s v="No"/>
    <s v="No"/>
    <n v="1964"/>
    <s v="Colombia"/>
    <n v="2.4859553989999998"/>
    <s v="¿Informa sobre salud y seguridad laboral (GRI 403)?"/>
    <n v="0"/>
    <x v="2"/>
    <s v="Pilar 4"/>
    <s v="boolean"/>
    <b v="0"/>
    <b v="0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56"/>
    <x v="5"/>
    <s v="Privada"/>
    <s v="No"/>
    <s v="No"/>
    <s v="No"/>
    <n v="1956"/>
    <s v="Colombia"/>
    <n v="2.660692144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¿Informa sobre salud y seguridad laboral (GRI 403)?"/>
    <n v="0"/>
    <x v="2"/>
    <s v="Pilar 4"/>
    <s v="boolean"/>
    <b v="0"/>
    <b v="0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79999998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59"/>
    <x v="4"/>
    <s v="Mixta"/>
    <s v="No"/>
    <s v="No"/>
    <s v="No"/>
    <n v="1995"/>
    <s v="Colombia"/>
    <n v="6.1355991599999999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60"/>
    <x v="2"/>
    <s v="Privada"/>
    <s v="No"/>
    <s v="No"/>
    <s v="Si"/>
    <n v="1989"/>
    <s v="Colombia"/>
    <n v="0.75167738299999998"/>
    <s v="¿Informa sobre salud y seguridad laboral (GRI 403)?"/>
    <n v="0"/>
    <x v="2"/>
    <s v="Pilar 4"/>
    <s v="boolean"/>
    <b v="0"/>
    <b v="0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0000002"/>
    <s v="¿Informa sobre salud y seguridad laboral (GRI 403)?"/>
    <n v="0"/>
    <x v="2"/>
    <s v="Pilar 4"/>
    <s v="boolean"/>
    <b v="0"/>
    <b v="0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0000001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63"/>
    <x v="2"/>
    <s v="Privada"/>
    <s v="Si"/>
    <s v="No"/>
    <s v="No"/>
    <n v="1976"/>
    <s v="Colombia"/>
    <n v="0.98534294499999997"/>
    <s v="¿Informa sobre salud y seguridad laboral (GRI 403)?"/>
    <s v="Si"/>
    <x v="2"/>
    <s v="Pilar 4"/>
    <s v="boolean"/>
    <b v="0"/>
    <b v="0"/>
    <s v="Capital Humano: Bienestar y Desarrollo"/>
    <n v="0.23809523809523808"/>
    <n v="100"/>
    <n v="23.809523809523807"/>
  </r>
  <r>
    <x v="64"/>
    <x v="3"/>
    <s v="Privada"/>
    <s v="No"/>
    <s v="Si"/>
    <s v="Si"/>
    <n v="1920"/>
    <s v="Japón"/>
    <n v="1.8691417530000001"/>
    <s v="¿Informa sobre salud y seguridad laboral (GRI 403)?"/>
    <s v="No"/>
    <x v="2"/>
    <s v="Pilar 4"/>
    <s v="boolean"/>
    <b v="0"/>
    <b v="0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69999999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66"/>
    <x v="1"/>
    <s v="Mixta"/>
    <s v="No"/>
    <s v="Si"/>
    <s v="Si"/>
    <n v="1866"/>
    <s v="Suiza"/>
    <n v="2.0444698099999998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67"/>
    <x v="4"/>
    <s v="Mixta"/>
    <s v="No"/>
    <s v="No"/>
    <s v="No"/>
    <n v="1994"/>
    <s v="Colombia"/>
    <n v="5.9751610780000002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19999998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70"/>
    <x v="3"/>
    <s v="Privada"/>
    <s v="Si"/>
    <s v="No"/>
    <s v="No"/>
    <n v="1989"/>
    <s v="Colombia"/>
    <n v="3.0305383369999999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59999999"/>
    <s v="¿Informa sobre salud y seguridad laboral (GRI 403)?"/>
    <n v="0"/>
    <x v="2"/>
    <s v="Pilar 4"/>
    <s v="boolean"/>
    <b v="0"/>
    <b v="0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0000002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73"/>
    <x v="3"/>
    <s v="Privada"/>
    <s v="No"/>
    <s v="Si"/>
    <s v="Si"/>
    <n v="1993"/>
    <s v="Estados Unidos"/>
    <n v="2.3607916150000001"/>
    <s v="¿Informa sobre salud y seguridad laboral (GRI 403)?"/>
    <s v="No"/>
    <x v="2"/>
    <s v="Pilar 4"/>
    <s v="boolean"/>
    <b v="0"/>
    <b v="0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75"/>
    <x v="1"/>
    <s v="Privada"/>
    <s v="No"/>
    <s v="No"/>
    <s v="Si"/>
    <n v="1958"/>
    <s v="Colombia"/>
    <n v="2.0172595470000001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76"/>
    <x v="4"/>
    <s v="Privada"/>
    <s v="No"/>
    <s v="Si"/>
    <s v="No"/>
    <n v="1974"/>
    <s v="Colombia"/>
    <n v="2.2729038500000001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¿Informa sobre salud y seguridad laboral (GRI 403)?"/>
    <n v="0"/>
    <x v="2"/>
    <s v="Pilar 4"/>
    <s v="boolean"/>
    <b v="0"/>
    <b v="0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79"/>
    <x v="1"/>
    <s v="Mixta"/>
    <s v="No"/>
    <s v="Si"/>
    <s v="Si"/>
    <n v="1898"/>
    <s v="Francia"/>
    <n v="2.4260392159999999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80"/>
    <x v="1"/>
    <s v="Privada"/>
    <s v="No"/>
    <s v="Si"/>
    <s v="No"/>
    <n v="1998"/>
    <s v="Colombia"/>
    <n v="1.697301486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81"/>
    <x v="3"/>
    <s v="Privada"/>
    <s v="Si"/>
    <s v="Si"/>
    <s v="Si"/>
    <n v="1969"/>
    <s v="Corea del Sur"/>
    <n v="3.188315636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¿Informa sobre salud y seguridad laboral (GRI 403)?"/>
    <s v="Si"/>
    <x v="2"/>
    <s v="Pilar 4"/>
    <s v="boolean"/>
    <b v="0"/>
    <b v="0"/>
    <s v="Capital Humano: Bienestar y Desarrollo"/>
    <n v="0.19230769230769232"/>
    <n v="100"/>
    <n v="19.230769230769234"/>
  </r>
  <r>
    <x v="83"/>
    <x v="3"/>
    <s v="Privada"/>
    <s v="No"/>
    <s v="No"/>
    <s v="Si"/>
    <n v="1952"/>
    <s v="Chile"/>
    <n v="5.9910971069999999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84"/>
    <x v="3"/>
    <s v="Privada"/>
    <s v="Si"/>
    <s v="No"/>
    <s v="Si"/>
    <n v="1977"/>
    <s v="Suiza"/>
    <n v="2.002301595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85"/>
    <x v="0"/>
    <s v="Privada"/>
    <s v="Si"/>
    <s v="No"/>
    <s v="Si"/>
    <n v="1971"/>
    <s v="Estados Unidos"/>
    <n v="2.1567474139999998"/>
    <s v="¿Informa sobre salud y seguridad laboral (GRI 403)?"/>
    <n v="0"/>
    <x v="2"/>
    <s v="Pilar 4"/>
    <s v="boolean"/>
    <b v="0"/>
    <b v="0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0000001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0000003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89"/>
    <x v="4"/>
    <s v="Privada"/>
    <s v="No"/>
    <s v="Si"/>
    <s v="Si"/>
    <n v="1910"/>
    <s v="Francia"/>
    <n v="2.655177809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90"/>
    <x v="3"/>
    <s v="Privada"/>
    <s v="No"/>
    <s v="Si"/>
    <s v="Si"/>
    <n v="1968"/>
    <s v="Colombia"/>
    <n v="24.752011681999999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91"/>
    <x v="4"/>
    <s v="Mixta"/>
    <s v="No"/>
    <s v="Si"/>
    <s v="Si"/>
    <n v="1979"/>
    <s v="Suecia"/>
    <n v="2.956157691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92"/>
    <x v="3"/>
    <s v="Privada"/>
    <s v="No"/>
    <s v="Si"/>
    <s v="Si"/>
    <n v="1937"/>
    <s v="Japón"/>
    <n v="4.02823039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93"/>
    <x v="3"/>
    <s v="Privada"/>
    <s v="No"/>
    <s v="No"/>
    <s v="Si"/>
    <n v="1993"/>
    <s v="Suiza"/>
    <n v="4.8704234599999996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94"/>
    <x v="3"/>
    <s v="Privada"/>
    <s v="No"/>
    <s v="No"/>
    <s v="No"/>
    <n v="1966"/>
    <s v="Colombia"/>
    <n v="2.0461661379999998"/>
    <s v="¿Informa sobre salud y seguridad laboral (GRI 403)?"/>
    <s v="Si"/>
    <x v="2"/>
    <s v="Pilar 4"/>
    <s v="boolean"/>
    <b v="0"/>
    <b v="0"/>
    <s v="Capital Humano: Bienestar y Desarrollo"/>
    <n v="0.17647058823529413"/>
    <n v="100"/>
    <n v="17.647058823529413"/>
  </r>
  <r>
    <x v="95"/>
    <x v="3"/>
    <s v="Privada"/>
    <s v="No"/>
    <s v="Si"/>
    <s v="Si"/>
    <n v="1929"/>
    <s v="Reino Unido y Países Bajos"/>
    <n v="1.928223518"/>
    <s v="¿Informa sobre salud y seguridad laboral (GRI 403)?"/>
    <n v="0"/>
    <x v="2"/>
    <s v="Pilar 4"/>
    <s v="boolean"/>
    <b v="0"/>
    <b v="0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¿Informa sobre salud y seguridad laboral (GRI 403)?"/>
    <s v="Si"/>
    <x v="2"/>
    <s v="Pilar 4"/>
    <s v="boolean"/>
    <b v="0"/>
    <b v="0"/>
    <s v="Capital Humano: Bienestar y Desarrollo"/>
    <n v="0.11764705882352941"/>
    <n v="100"/>
    <n v="11.76470588235294"/>
  </r>
  <r>
    <x v="97"/>
    <x v="5"/>
    <s v="Privada"/>
    <s v="No"/>
    <s v="No"/>
    <s v="Si"/>
    <n v="2016"/>
    <s v="Canadá"/>
    <n v="5.4833186859999996"/>
    <s v="¿Informa sobre salud y seguridad laboral (GRI 403)?"/>
    <n v="0"/>
    <x v="2"/>
    <s v="Pilar 4"/>
    <s v="boolean"/>
    <b v="0"/>
    <b v="0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39999999"/>
    <s v="¿Informa sobre salud y seguridad laboral (GRI 403)?"/>
    <s v="Si"/>
    <x v="2"/>
    <s v="Pilar 4"/>
    <s v="boolean"/>
    <b v="0"/>
    <b v="0"/>
    <s v="Capital Humano: Bienestar y Desarrollo"/>
    <n v="0.21052631578947367"/>
    <n v="100"/>
    <n v="21.052631578947366"/>
  </r>
  <r>
    <x v="99"/>
    <x v="1"/>
    <s v="Privada"/>
    <s v="No"/>
    <s v="No"/>
    <s v="Si"/>
    <n v="1993"/>
    <s v="Noruega"/>
    <n v="1.7653399919999999"/>
    <s v="¿Informa sobre salud y seguridad laboral (GRI 403)?"/>
    <s v="No informa"/>
    <x v="2"/>
    <s v="Pilar 4"/>
    <s v="boolean"/>
    <b v="0"/>
    <b v="0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00000003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3"/>
  </r>
  <r>
    <x v="1"/>
    <x v="1"/>
    <s v="Privada"/>
    <s v="No"/>
    <s v="Si"/>
    <s v="Si"/>
    <n v="1920"/>
    <s v="Colombia"/>
    <n v="2.844632077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2"/>
    <x v="1"/>
    <s v="Privada"/>
    <s v="No"/>
    <s v="No"/>
    <s v="Si"/>
    <n v="1945"/>
    <s v="Colombia"/>
    <n v="2.1764613960000001"/>
    <s v="¿Nivel de políticas y compromisos éticos? (anticorrupción, canal de denuncias) 0-2"/>
    <n v="1"/>
    <x v="0"/>
    <s v="Pilar 6"/>
    <s v="scale"/>
    <b v="0"/>
    <b v="0"/>
    <s v="Impacto Económico, Social y Comunitario"/>
    <n v="0.10526315789473684"/>
    <n v="50"/>
    <n v="5.2631578947368416"/>
  </r>
  <r>
    <x v="3"/>
    <x v="2"/>
    <s v="Privada"/>
    <s v="Si"/>
    <s v="No"/>
    <s v="No"/>
    <n v="1993"/>
    <s v="Colombia"/>
    <n v="2.1863011939999999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3"/>
  </r>
  <r>
    <x v="4"/>
    <x v="3"/>
    <s v="Privada"/>
    <s v="No"/>
    <s v="No"/>
    <s v="Si"/>
    <n v="2012"/>
    <s v="Colombia"/>
    <n v="13.831182682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3"/>
  </r>
  <r>
    <x v="7"/>
    <x v="4"/>
    <s v="Privada"/>
    <s v="No"/>
    <s v="No"/>
    <s v="Si"/>
    <n v="1919"/>
    <s v="Colombia"/>
    <n v="15.106042448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8"/>
    <x v="0"/>
    <s v="Privada"/>
    <s v="No"/>
    <s v="No"/>
    <s v="No"/>
    <n v="1987"/>
    <s v="Colombia"/>
    <n v="0.711210393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11"/>
    <x v="4"/>
    <s v="Privada"/>
    <s v="No"/>
    <s v="Si"/>
    <s v="Si"/>
    <n v="1875"/>
    <s v="Colombia"/>
    <n v="0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12"/>
    <x v="1"/>
    <s v="Privada"/>
    <s v="No"/>
    <s v="No"/>
    <s v="Si"/>
    <n v="1889"/>
    <s v="Colombia"/>
    <n v="8.6157743510000007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¿Nivel de políticas y compromisos éticos? (anticorrupción, canal de denuncias) 0-2"/>
    <n v="1"/>
    <x v="0"/>
    <s v="Pilar 6"/>
    <s v="scale"/>
    <b v="0"/>
    <b v="0"/>
    <s v="Impacto Económico, Social y Comunitario"/>
    <n v="0.10526315789473684"/>
    <n v="50"/>
    <n v="5.2631578947368416"/>
  </r>
  <r>
    <x v="14"/>
    <x v="3"/>
    <s v="Privada"/>
    <s v="No"/>
    <s v="No"/>
    <s v="No"/>
    <n v="2004"/>
    <s v="Colombia"/>
    <n v="4.5125503050000004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¿Nivel de políticas y compromisos éticos? (anticorrupción, canal de denuncias) 0-2"/>
    <n v="0"/>
    <x v="0"/>
    <s v="Pilar 6"/>
    <s v="scale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17"/>
    <x v="4"/>
    <s v="Privada"/>
    <s v="No"/>
    <s v="Si"/>
    <s v="Si"/>
    <n v="2001"/>
    <s v="Colombia"/>
    <n v="6.5475670460000002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0000001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20"/>
    <x v="4"/>
    <s v="Mixta"/>
    <s v="No"/>
    <s v="No"/>
    <s v="No"/>
    <n v="2012"/>
    <s v="Colombia"/>
    <n v="9.9777362400000005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Nivel de políticas y compromisos éticos? (anticorrupción, canal de denuncias) 0-2"/>
    <n v="0"/>
    <x v="0"/>
    <s v="Pilar 6"/>
    <s v="scale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59999999996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25"/>
    <x v="1"/>
    <s v="Mixta"/>
    <s v="No"/>
    <s v="Si"/>
    <s v="Si"/>
    <n v="1991"/>
    <s v="México"/>
    <n v="5.1614047279999999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26"/>
    <x v="1"/>
    <s v="Privada"/>
    <s v="No"/>
    <s v="Si"/>
    <s v="Si"/>
    <n v="1806"/>
    <s v="Estados Unidos"/>
    <n v="2.382092359"/>
    <s v="¿Nivel de políticas y compromisos éticos? (anticorrupción, canal de denuncias) 0-2"/>
    <n v="1"/>
    <x v="0"/>
    <s v="Pilar 6"/>
    <s v="scale"/>
    <b v="0"/>
    <b v="0"/>
    <s v="Impacto Económico, Social y Comunitario"/>
    <n v="0.10526315789473684"/>
    <n v="50"/>
    <n v="5.2631578947368416"/>
  </r>
  <r>
    <x v="27"/>
    <x v="1"/>
    <s v="Privada"/>
    <s v="Si"/>
    <s v="Si"/>
    <s v="Si"/>
    <n v="1932"/>
    <s v="Colombia"/>
    <n v="2.1928266769999998"/>
    <s v="¿Nivel de políticas y compromisos éticos? (anticorrupción, canal de denuncias) 0-2"/>
    <n v="1"/>
    <x v="0"/>
    <s v="Pilar 6"/>
    <s v="scale"/>
    <b v="0"/>
    <b v="0"/>
    <s v="Impacto Económico, Social y Comunitario"/>
    <n v="0.10526315789473684"/>
    <n v="50"/>
    <n v="5.2631578947368416"/>
  </r>
  <r>
    <x v="28"/>
    <x v="1"/>
    <s v="Privada"/>
    <s v="No"/>
    <s v="No"/>
    <s v="No"/>
    <n v="1920"/>
    <s v="Colombia"/>
    <n v="1.9433909700000001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0000001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3"/>
  </r>
  <r>
    <x v="33"/>
    <x v="2"/>
    <s v="Privada"/>
    <s v="No"/>
    <s v="No"/>
    <s v="No"/>
    <n v="1977"/>
    <s v="Colombia"/>
    <n v="0.74612668500000001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3"/>
  </r>
  <r>
    <x v="34"/>
    <x v="3"/>
    <s v="Privada"/>
    <s v="Si"/>
    <s v="No"/>
    <s v="No"/>
    <n v="1938"/>
    <s v="Colombia"/>
    <n v="11.88773162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36"/>
    <x v="3"/>
    <s v="Privada"/>
    <s v="Si"/>
    <s v="No"/>
    <s v="No"/>
    <n v="2009"/>
    <s v="Colombia"/>
    <n v="19.439396106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37"/>
    <x v="4"/>
    <s v="Privada"/>
    <s v="No"/>
    <s v="Si"/>
    <s v="No"/>
    <n v="1972"/>
    <s v="Colombia"/>
    <n v="0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¿Nivel de políticas y compromisos éticos? (anticorrupción, canal de denuncias) 0-2"/>
    <n v="2"/>
    <x v="0"/>
    <s v="Pilar 6"/>
    <s v="scale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Nivel de políticas y compromisos éticos? (anticorrupción, canal de denuncias) 0-2"/>
    <n v="2"/>
    <x v="0"/>
    <s v="Pilar 6"/>
    <s v="scale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89999999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45"/>
    <x v="3"/>
    <s v="Privada"/>
    <s v="No"/>
    <s v="No"/>
    <s v="Si"/>
    <n v="1949"/>
    <s v="Colombia"/>
    <n v="16.077688644999999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46"/>
    <x v="3"/>
    <s v="Privada"/>
    <s v="Si"/>
    <s v="Si"/>
    <s v="Si"/>
    <n v="1889"/>
    <s v="Chile"/>
    <n v="2.3075606390000001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47"/>
    <x v="5"/>
    <s v="Privada"/>
    <s v="No"/>
    <s v="Si"/>
    <s v="Si"/>
    <n v="1985"/>
    <s v="Canadá"/>
    <n v="4.2502446559999996"/>
    <s v="¿Nivel de políticas y compromisos éticos? (anticorrupción, canal de denuncias) 0-2"/>
    <n v="2"/>
    <x v="0"/>
    <s v="Pilar 6"/>
    <s v="scale"/>
    <b v="0"/>
    <b v="0"/>
    <s v="Impacto Económico, Social y Comunitario"/>
    <n v="0.15384615384615385"/>
    <n v="100"/>
    <n v="15.384615384615385"/>
  </r>
  <r>
    <x v="48"/>
    <x v="4"/>
    <s v="Privada"/>
    <s v="No"/>
    <s v="Si"/>
    <s v="No"/>
    <n v="1966"/>
    <s v="Colombia"/>
    <n v="2.6355685659999999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49"/>
    <x v="4"/>
    <s v="Mixta"/>
    <s v="No"/>
    <s v="Si"/>
    <s v="Si"/>
    <n v="1896"/>
    <s v="Colombia"/>
    <n v="3.7166394839999999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0000002"/>
    <s v="¿Nivel de políticas y compromisos éticos? (anticorrupción, canal de denuncias) 0-2"/>
    <n v="2"/>
    <x v="0"/>
    <s v="Pilar 6"/>
    <s v="scale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¿Nivel de políticas y compromisos éticos? (anticorrupción, canal de denuncias) 0-2"/>
    <n v="0"/>
    <x v="0"/>
    <s v="Pilar 6"/>
    <s v="scale"/>
    <b v="0"/>
    <b v="0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3"/>
  </r>
  <r>
    <x v="54"/>
    <x v="1"/>
    <s v="Privada"/>
    <s v="Si"/>
    <s v="No"/>
    <s v="No"/>
    <n v="1964"/>
    <s v="Colombia"/>
    <n v="2.4859553989999998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Nivel de políticas y compromisos éticos? (anticorrupción, canal de denuncias) 0-2"/>
    <n v="1"/>
    <x v="0"/>
    <s v="Pilar 6"/>
    <s v="scale"/>
    <b v="0"/>
    <b v="0"/>
    <s v="Impacto Económico, Social y Comunitario"/>
    <n v="0.10526315789473684"/>
    <n v="50"/>
    <n v="5.2631578947368416"/>
  </r>
  <r>
    <x v="56"/>
    <x v="5"/>
    <s v="Privada"/>
    <s v="No"/>
    <s v="No"/>
    <s v="No"/>
    <n v="1956"/>
    <s v="Colombia"/>
    <n v="2.660692144"/>
    <s v="¿Nivel de políticas y compromisos éticos? (anticorrupción, canal de denuncias) 0-2"/>
    <n v="1"/>
    <x v="0"/>
    <s v="Pilar 6"/>
    <s v="scale"/>
    <b v="0"/>
    <b v="0"/>
    <s v="Impacto Económico, Social y Comunitario"/>
    <n v="0.15384615384615385"/>
    <n v="50"/>
    <n v="7.6923076923076925"/>
  </r>
  <r>
    <x v="57"/>
    <x v="0"/>
    <s v="Privada"/>
    <s v="Si"/>
    <s v="No"/>
    <s v="No"/>
    <n v="1962"/>
    <s v="Colombia"/>
    <n v="0.89448844999999999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59"/>
    <x v="4"/>
    <s v="Mixta"/>
    <s v="No"/>
    <s v="No"/>
    <s v="No"/>
    <n v="1995"/>
    <s v="Colombia"/>
    <n v="6.1355991599999999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60"/>
    <x v="2"/>
    <s v="Privada"/>
    <s v="No"/>
    <s v="No"/>
    <s v="Si"/>
    <n v="1989"/>
    <s v="Colombia"/>
    <n v="0.75167738299999998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63"/>
    <x v="2"/>
    <s v="Privada"/>
    <s v="Si"/>
    <s v="No"/>
    <s v="No"/>
    <n v="1976"/>
    <s v="Colombia"/>
    <n v="0.98534294499999997"/>
    <s v="¿Nivel de políticas y compromisos éticos? (anticorrupción, canal de denuncias) 0-2"/>
    <n v="1"/>
    <x v="0"/>
    <s v="Pilar 6"/>
    <s v="scale"/>
    <b v="0"/>
    <b v="0"/>
    <s v="Impacto Económico, Social y Comunitario"/>
    <n v="0.14285714285714285"/>
    <n v="50"/>
    <n v="7.1428571428571423"/>
  </r>
  <r>
    <x v="64"/>
    <x v="3"/>
    <s v="Privada"/>
    <s v="No"/>
    <s v="Si"/>
    <s v="Si"/>
    <n v="1920"/>
    <s v="Japón"/>
    <n v="1.8691417530000001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66"/>
    <x v="1"/>
    <s v="Mixta"/>
    <s v="No"/>
    <s v="Si"/>
    <s v="Si"/>
    <n v="1866"/>
    <s v="Suiza"/>
    <n v="2.0444698099999998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0000002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0000001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75"/>
    <x v="1"/>
    <s v="Privada"/>
    <s v="No"/>
    <s v="No"/>
    <s v="Si"/>
    <n v="1958"/>
    <s v="Colombia"/>
    <n v="2.0172595470000001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76"/>
    <x v="4"/>
    <s v="Privada"/>
    <s v="No"/>
    <s v="Si"/>
    <s v="No"/>
    <n v="1974"/>
    <s v="Colombia"/>
    <n v="2.2729038500000001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59999999"/>
    <s v="¿Nivel de políticas y compromisos éticos? (anticorrupción, canal de denuncias) 0-2"/>
    <n v="2"/>
    <x v="0"/>
    <s v="Pilar 6"/>
    <s v="scale"/>
    <b v="0"/>
    <b v="0"/>
    <s v="Impacto Económico, Social y Comunitario"/>
    <n v="0.10526315789473684"/>
    <n v="100"/>
    <n v="10.526315789473683"/>
  </r>
  <r>
    <x v="80"/>
    <x v="1"/>
    <s v="Privada"/>
    <s v="No"/>
    <s v="Si"/>
    <s v="No"/>
    <n v="1998"/>
    <s v="Colombia"/>
    <n v="1.697301486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82"/>
    <x v="5"/>
    <s v="Privada"/>
    <s v="No"/>
    <s v="No"/>
    <s v="Si"/>
    <n v="2020"/>
    <s v="Islas Caimán / EE.UU"/>
    <n v="1.943851598"/>
    <s v="¿Nivel de políticas y compromisos éticos? (anticorrupción, canal de denuncias) 0-2"/>
    <n v="0"/>
    <x v="0"/>
    <s v="Pilar 6"/>
    <s v="scale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69999999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84"/>
    <x v="3"/>
    <s v="Privada"/>
    <s v="Si"/>
    <s v="No"/>
    <s v="Si"/>
    <n v="1977"/>
    <s v="Suiza"/>
    <n v="2.002301595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¿Nivel de políticas y compromisos éticos? (anticorrupción, canal de denuncias) 0-2"/>
    <n v="0"/>
    <x v="0"/>
    <s v="Pilar 6"/>
    <s v="scale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89"/>
    <x v="4"/>
    <s v="Privada"/>
    <s v="No"/>
    <s v="Si"/>
    <s v="Si"/>
    <n v="1910"/>
    <s v="Francia"/>
    <n v="2.655177809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90"/>
    <x v="3"/>
    <s v="Privada"/>
    <s v="No"/>
    <s v="Si"/>
    <s v="Si"/>
    <n v="1968"/>
    <s v="Colombia"/>
    <n v="24.752011681999999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92"/>
    <x v="3"/>
    <s v="Privada"/>
    <s v="No"/>
    <s v="Si"/>
    <s v="Si"/>
    <n v="1937"/>
    <s v="Japón"/>
    <n v="4.02823039"/>
    <s v="¿Nivel de políticas y compromisos éticos? (anticorrupción, canal de denuncias) 0-2"/>
    <n v="1"/>
    <x v="0"/>
    <s v="Pilar 6"/>
    <s v="scale"/>
    <b v="0"/>
    <b v="0"/>
    <s v="Impacto Económico, Social y Comunitario"/>
    <n v="0.11764705882352941"/>
    <n v="50"/>
    <n v="5.8823529411764701"/>
  </r>
  <r>
    <x v="93"/>
    <x v="3"/>
    <s v="Privada"/>
    <s v="No"/>
    <s v="No"/>
    <s v="Si"/>
    <n v="1993"/>
    <s v="Suiza"/>
    <n v="4.8704234599999996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94"/>
    <x v="3"/>
    <s v="Privada"/>
    <s v="No"/>
    <s v="No"/>
    <s v="No"/>
    <n v="1966"/>
    <s v="Colombia"/>
    <n v="2.0461661379999998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¿Nivel de políticas y compromisos éticos? (anticorrupción, canal de denuncias) 0-2"/>
    <n v="0"/>
    <x v="0"/>
    <s v="Pilar 6"/>
    <s v="scale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Nivel de políticas y compromisos éticos? (anticorrupción, canal de denuncias) 0-2"/>
    <n v="2"/>
    <x v="0"/>
    <s v="Pilar 6"/>
    <s v="scale"/>
    <b v="0"/>
    <b v="0"/>
    <s v="Impacto Económico, Social y Comunitario"/>
    <n v="0.11764705882352941"/>
    <n v="100"/>
    <n v="11.76470588235294"/>
  </r>
  <r>
    <x v="97"/>
    <x v="5"/>
    <s v="Privada"/>
    <s v="No"/>
    <s v="No"/>
    <s v="Si"/>
    <n v="2016"/>
    <s v="Canadá"/>
    <n v="5.4833186859999996"/>
    <s v="¿Nivel de políticas y compromisos éticos? (anticorrupción, canal de denuncias) 0-2"/>
    <n v="0"/>
    <x v="0"/>
    <s v="Pilar 6"/>
    <s v="scale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¿Nivel de políticas y compromisos éticos? (anticorrupción, canal de denuncias) 0-2"/>
    <n v="0"/>
    <x v="0"/>
    <s v="Pilar 6"/>
    <s v="scale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1"/>
    <x v="1"/>
    <s v="Privada"/>
    <s v="No"/>
    <s v="Si"/>
    <s v="Si"/>
    <n v="1920"/>
    <s v="Colombia"/>
    <n v="2.844632077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0000001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3"/>
    <x v="2"/>
    <s v="Privada"/>
    <s v="Si"/>
    <s v="No"/>
    <s v="No"/>
    <n v="1993"/>
    <s v="Colombia"/>
    <n v="2.1863011939999999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4"/>
    <x v="3"/>
    <s v="Privada"/>
    <s v="No"/>
    <s v="No"/>
    <s v="Si"/>
    <n v="2012"/>
    <s v="Colombia"/>
    <n v="13.831182682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¿Realiza inversión social en comunidades (GRI 413)?"/>
    <n v="0"/>
    <x v="2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7"/>
    <x v="4"/>
    <s v="Privada"/>
    <s v="No"/>
    <s v="No"/>
    <s v="Si"/>
    <n v="1919"/>
    <s v="Colombia"/>
    <n v="15.106042448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8"/>
    <x v="0"/>
    <s v="Privada"/>
    <s v="No"/>
    <s v="No"/>
    <s v="No"/>
    <n v="1987"/>
    <s v="Colombia"/>
    <n v="0.711210393"/>
    <s v="¿Realiza inversión social en comunidades (GRI 413)?"/>
    <n v="0"/>
    <x v="2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10"/>
    <x v="4"/>
    <s v="Privada"/>
    <s v="No"/>
    <s v="Si"/>
    <s v="No"/>
    <n v="1870"/>
    <s v="Colombia"/>
    <n v="0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11"/>
    <x v="4"/>
    <s v="Privada"/>
    <s v="No"/>
    <s v="Si"/>
    <s v="Si"/>
    <n v="1875"/>
    <s v="Colombia"/>
    <n v="0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12"/>
    <x v="1"/>
    <s v="Privada"/>
    <s v="No"/>
    <s v="No"/>
    <s v="Si"/>
    <n v="1889"/>
    <s v="Colombia"/>
    <n v="8.6157743510000007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13"/>
    <x v="1"/>
    <s v="Privada"/>
    <s v="No"/>
    <s v="No"/>
    <s v="Si"/>
    <n v="2000"/>
    <s v="Colombia"/>
    <n v="1.8730507999999999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14"/>
    <x v="3"/>
    <s v="Privada"/>
    <s v="No"/>
    <s v="No"/>
    <s v="No"/>
    <n v="2004"/>
    <s v="Colombia"/>
    <n v="4.5125503050000004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16"/>
    <x v="1"/>
    <s v="Privada"/>
    <s v="No"/>
    <s v="No"/>
    <s v="Si"/>
    <n v="1944"/>
    <s v="Colombia"/>
    <n v="1.7785578609999999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17"/>
    <x v="4"/>
    <s v="Privada"/>
    <s v="No"/>
    <s v="Si"/>
    <s v="Si"/>
    <n v="2001"/>
    <s v="Colombia"/>
    <n v="6.5475670460000002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0000001"/>
    <s v="¿Realiza inversión social en comunidades (GRI 413)?"/>
    <s v="No"/>
    <x v="2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00000005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22"/>
    <x v="3"/>
    <s v="Privada"/>
    <s v="No"/>
    <s v="No"/>
    <s v="Si"/>
    <n v="1879"/>
    <s v="Estados Unidos"/>
    <n v="5.8689859999999996"/>
    <s v="¿Realiza inversión social en comunidades (GRI 413)?"/>
    <s v="No"/>
    <x v="2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25"/>
    <x v="1"/>
    <s v="Mixta"/>
    <s v="No"/>
    <s v="Si"/>
    <s v="Si"/>
    <n v="1991"/>
    <s v="México"/>
    <n v="5.1614047279999999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26"/>
    <x v="1"/>
    <s v="Privada"/>
    <s v="No"/>
    <s v="Si"/>
    <s v="Si"/>
    <n v="1806"/>
    <s v="Estados Unidos"/>
    <n v="2.382092359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27"/>
    <x v="1"/>
    <s v="Privada"/>
    <s v="Si"/>
    <s v="Si"/>
    <s v="Si"/>
    <n v="1932"/>
    <s v="Colombia"/>
    <n v="2.1928266769999998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00000001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29"/>
    <x v="2"/>
    <s v="Privada"/>
    <s v="No"/>
    <s v="No"/>
    <s v="No"/>
    <n v="2015"/>
    <s v="Colombia"/>
    <n v="0.76762142099999997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30"/>
    <x v="2"/>
    <s v="Privada"/>
    <s v="No"/>
    <s v="Si"/>
    <s v="Si"/>
    <n v="1961"/>
    <s v="Colombia"/>
    <n v="0.498844856"/>
    <s v="¿Realiza inversión social en comunidades (GRI 413)?"/>
    <s v="No"/>
    <x v="2"/>
    <s v="Pilar 6"/>
    <s v="boolean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32"/>
    <x v="2"/>
    <s v="Privada"/>
    <s v="Si"/>
    <s v="No"/>
    <s v="No"/>
    <n v="2008"/>
    <s v="Colombia"/>
    <n v="1.3132825420000001"/>
    <s v="¿Realiza inversión social en comunidades (GRI 413)?"/>
    <s v="No"/>
    <x v="2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00000001"/>
    <s v="¿Realiza inversión social en comunidades (GRI 413)?"/>
    <s v="No"/>
    <x v="2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36"/>
    <x v="3"/>
    <s v="Privada"/>
    <s v="Si"/>
    <s v="No"/>
    <s v="No"/>
    <n v="2009"/>
    <s v="Colombia"/>
    <n v="19.439396106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37"/>
    <x v="4"/>
    <s v="Privada"/>
    <s v="No"/>
    <s v="Si"/>
    <s v="No"/>
    <n v="1972"/>
    <s v="Colombia"/>
    <n v="0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44"/>
    <x v="1"/>
    <s v="Mixta"/>
    <s v="No"/>
    <s v="No"/>
    <s v="No"/>
    <n v="1990"/>
    <s v="Colombia"/>
    <n v="2.3114637089999999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45"/>
    <x v="3"/>
    <s v="Privada"/>
    <s v="No"/>
    <s v="No"/>
    <s v="Si"/>
    <n v="1949"/>
    <s v="Colombia"/>
    <n v="16.07768864499999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46"/>
    <x v="3"/>
    <s v="Privada"/>
    <s v="Si"/>
    <s v="Si"/>
    <s v="Si"/>
    <n v="1889"/>
    <s v="Chile"/>
    <n v="2.3075606390000001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47"/>
    <x v="5"/>
    <s v="Privada"/>
    <s v="No"/>
    <s v="Si"/>
    <s v="Si"/>
    <n v="1985"/>
    <s v="Canadá"/>
    <n v="4.2502446559999996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48"/>
    <x v="4"/>
    <s v="Privada"/>
    <s v="No"/>
    <s v="Si"/>
    <s v="No"/>
    <n v="1966"/>
    <s v="Colombia"/>
    <n v="2.635568565999999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49"/>
    <x v="4"/>
    <s v="Mixta"/>
    <s v="No"/>
    <s v="Si"/>
    <s v="Si"/>
    <n v="1896"/>
    <s v="Colombia"/>
    <n v="3.716639483999999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51"/>
    <x v="5"/>
    <s v="Privada"/>
    <s v="No"/>
    <s v="Si"/>
    <s v="Si"/>
    <n v="2002"/>
    <s v="Chile"/>
    <n v="2.4203671080000002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54"/>
    <x v="1"/>
    <s v="Privada"/>
    <s v="Si"/>
    <s v="No"/>
    <s v="No"/>
    <n v="1964"/>
    <s v="Colombia"/>
    <n v="2.4859553989999998"/>
    <s v="¿Realiza inversión social en comunidades (GRI 413)?"/>
    <n v="0"/>
    <x v="2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56"/>
    <x v="5"/>
    <s v="Privada"/>
    <s v="No"/>
    <s v="No"/>
    <s v="No"/>
    <n v="1956"/>
    <s v="Colombia"/>
    <n v="2.660692144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57"/>
    <x v="0"/>
    <s v="Privada"/>
    <s v="Si"/>
    <s v="No"/>
    <s v="No"/>
    <n v="1962"/>
    <s v="Colombia"/>
    <n v="0.89448844999999999"/>
    <s v="¿Realiza inversión social en comunidades (GRI 413)?"/>
    <n v="0"/>
    <x v="2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59"/>
    <x v="4"/>
    <s v="Mixta"/>
    <s v="No"/>
    <s v="No"/>
    <s v="No"/>
    <n v="1995"/>
    <s v="Colombia"/>
    <n v="6.1355991599999999"/>
    <s v="¿Realiza inversión social en comunidades (GRI 413)?"/>
    <s v="No"/>
    <x v="2"/>
    <s v="Pilar 6"/>
    <s v="boolean"/>
    <b v="0"/>
    <b v="0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299999998"/>
    <s v="¿Realiza inversión social en comunidades (GRI 413)?"/>
    <n v="0"/>
    <x v="2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¿Realiza inversión social en comunidades (GRI 413)?"/>
    <n v="0"/>
    <x v="2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63"/>
    <x v="2"/>
    <s v="Privada"/>
    <s v="Si"/>
    <s v="No"/>
    <s v="No"/>
    <n v="1976"/>
    <s v="Colombia"/>
    <n v="0.98534294499999997"/>
    <s v="¿Realiza inversión social en comunidades (GRI 413)?"/>
    <s v="Si"/>
    <x v="2"/>
    <s v="Pilar 6"/>
    <s v="boolean"/>
    <b v="0"/>
    <b v="0"/>
    <s v="Impacto Económico, Social y Comunitario"/>
    <n v="0.14285714285714285"/>
    <n v="100"/>
    <n v="14.285714285714285"/>
  </r>
  <r>
    <x v="64"/>
    <x v="3"/>
    <s v="Privada"/>
    <s v="No"/>
    <s v="Si"/>
    <s v="Si"/>
    <n v="1920"/>
    <s v="Japón"/>
    <n v="1.8691417530000001"/>
    <s v="¿Realiza inversión social en comunidades (GRI 413)?"/>
    <s v="No"/>
    <x v="2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66"/>
    <x v="1"/>
    <s v="Mixta"/>
    <s v="No"/>
    <s v="Si"/>
    <s v="Si"/>
    <n v="1866"/>
    <s v="Suiza"/>
    <n v="2.0444698099999998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67"/>
    <x v="4"/>
    <s v="Mixta"/>
    <s v="No"/>
    <s v="No"/>
    <s v="No"/>
    <n v="1994"/>
    <s v="Colombia"/>
    <n v="5.9751610780000002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70"/>
    <x v="3"/>
    <s v="Privada"/>
    <s v="Si"/>
    <s v="No"/>
    <s v="No"/>
    <n v="1989"/>
    <s v="Colombia"/>
    <n v="3.0305383369999999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¿Realiza inversión social en comunidades (GRI 413)?"/>
    <n v="0"/>
    <x v="2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0000001"/>
    <s v="¿Realiza inversión social en comunidades (GRI 413)?"/>
    <s v="No"/>
    <x v="2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0000001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76"/>
    <x v="4"/>
    <s v="Privada"/>
    <s v="No"/>
    <s v="Si"/>
    <s v="No"/>
    <n v="1974"/>
    <s v="Colombia"/>
    <n v="2.2729038500000001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79"/>
    <x v="1"/>
    <s v="Mixta"/>
    <s v="No"/>
    <s v="Si"/>
    <s v="Si"/>
    <n v="1898"/>
    <s v="Francia"/>
    <n v="2.4260392159999999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80"/>
    <x v="1"/>
    <s v="Privada"/>
    <s v="No"/>
    <s v="Si"/>
    <s v="No"/>
    <n v="1998"/>
    <s v="Colombia"/>
    <n v="1.697301486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81"/>
    <x v="3"/>
    <s v="Privada"/>
    <s v="Si"/>
    <s v="Si"/>
    <s v="Si"/>
    <n v="1969"/>
    <s v="Corea del Sur"/>
    <n v="3.188315636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82"/>
    <x v="5"/>
    <s v="Privada"/>
    <s v="No"/>
    <s v="No"/>
    <s v="Si"/>
    <n v="2020"/>
    <s v="Islas Caimán / EE.UU"/>
    <n v="1.943851598"/>
    <s v="¿Realiza inversión social en comunidades (GRI 413)?"/>
    <s v="Si"/>
    <x v="2"/>
    <s v="Pilar 6"/>
    <s v="boolean"/>
    <b v="0"/>
    <b v="0"/>
    <s v="Impacto Económico, Social y Comunitario"/>
    <n v="0.15384615384615385"/>
    <n v="100"/>
    <n v="15.384615384615385"/>
  </r>
  <r>
    <x v="83"/>
    <x v="3"/>
    <s v="Privada"/>
    <s v="No"/>
    <s v="No"/>
    <s v="Si"/>
    <n v="1952"/>
    <s v="Chile"/>
    <n v="5.991097106999999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84"/>
    <x v="3"/>
    <s v="Privada"/>
    <s v="Si"/>
    <s v="No"/>
    <s v="Si"/>
    <n v="1977"/>
    <s v="Suiza"/>
    <n v="2.002301595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85"/>
    <x v="0"/>
    <s v="Privada"/>
    <s v="Si"/>
    <s v="No"/>
    <s v="Si"/>
    <n v="1971"/>
    <s v="Estados Unidos"/>
    <n v="2.1567474139999998"/>
    <s v="¿Realiza inversión social en comunidades (GRI 413)?"/>
    <n v="0"/>
    <x v="2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89"/>
    <x v="4"/>
    <s v="Privada"/>
    <s v="No"/>
    <s v="Si"/>
    <s v="Si"/>
    <n v="1910"/>
    <s v="Francia"/>
    <n v="2.65517780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0"/>
    <x v="3"/>
    <s v="Privada"/>
    <s v="No"/>
    <s v="Si"/>
    <s v="Si"/>
    <n v="1968"/>
    <s v="Colombia"/>
    <n v="24.75201168199999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2"/>
    <x v="3"/>
    <s v="Privada"/>
    <s v="No"/>
    <s v="Si"/>
    <s v="Si"/>
    <n v="1937"/>
    <s v="Japón"/>
    <n v="4.02823039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3"/>
    <x v="3"/>
    <s v="Privada"/>
    <s v="No"/>
    <s v="No"/>
    <s v="Si"/>
    <n v="1993"/>
    <s v="Suiza"/>
    <n v="4.8704234599999996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4"/>
    <x v="3"/>
    <s v="Privada"/>
    <s v="No"/>
    <s v="No"/>
    <s v="No"/>
    <n v="1966"/>
    <s v="Colombia"/>
    <n v="2.0461661379999998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5"/>
    <x v="3"/>
    <s v="Privada"/>
    <s v="No"/>
    <s v="Si"/>
    <s v="Si"/>
    <n v="1929"/>
    <s v="Reino Unido y Países Bajos"/>
    <n v="1.928223518"/>
    <s v="¿Realiza inversión social en comunidades (GRI 413)?"/>
    <n v="0"/>
    <x v="2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Realiza inversión social en comunidades (GRI 413)?"/>
    <s v="Si"/>
    <x v="2"/>
    <s v="Pilar 6"/>
    <s v="boolean"/>
    <b v="0"/>
    <b v="0"/>
    <s v="Impacto Económico, Social y Comunitario"/>
    <n v="0.11764705882352941"/>
    <n v="100"/>
    <n v="11.76470588235294"/>
  </r>
  <r>
    <x v="97"/>
    <x v="5"/>
    <s v="Privada"/>
    <s v="No"/>
    <s v="No"/>
    <s v="Si"/>
    <n v="2016"/>
    <s v="Canadá"/>
    <n v="5.4833186859999996"/>
    <s v="¿Realiza inversión social en comunidades (GRI 413)?"/>
    <n v="0"/>
    <x v="2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¿Realiza inversión social en comunidades (GRI 413)?"/>
    <s v="Si"/>
    <x v="2"/>
    <s v="Pilar 6"/>
    <s v="boolean"/>
    <b v="0"/>
    <b v="0"/>
    <s v="Impacto Económico, Social y Comunitario"/>
    <n v="0.10526315789473684"/>
    <n v="100"/>
    <n v="10.526315789473683"/>
  </r>
  <r>
    <x v="99"/>
    <x v="1"/>
    <s v="Privada"/>
    <s v="No"/>
    <s v="No"/>
    <s v="Si"/>
    <n v="1993"/>
    <s v="Noruega"/>
    <n v="1.7653399919999999"/>
    <s v="¿Realiza inversión social en comunidades (GRI 413)?"/>
    <n v="1"/>
    <x v="2"/>
    <s v="Pilar 6"/>
    <s v="boolean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¿Reporta consumo energético (GRI 302)?"/>
    <s v="Si"/>
    <x v="1"/>
    <s v="Pilar 2"/>
    <s v="boolean"/>
    <b v="0"/>
    <b v="0"/>
    <s v="Acción Climática y Energía"/>
    <n v="0.19047619047619047"/>
    <n v="100"/>
    <n v="19.047619047619047"/>
  </r>
  <r>
    <x v="1"/>
    <x v="1"/>
    <s v="Privada"/>
    <s v="No"/>
    <s v="Si"/>
    <s v="Si"/>
    <n v="1920"/>
    <s v="Colombia"/>
    <n v="2.844632077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0000001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3"/>
    <x v="2"/>
    <s v="Privada"/>
    <s v="Si"/>
    <s v="No"/>
    <s v="No"/>
    <n v="1993"/>
    <s v="Colombia"/>
    <n v="2.1863011939999999"/>
    <s v="¿Reporta consumo energético (GRI 302)?"/>
    <s v="Si"/>
    <x v="1"/>
    <s v="Pilar 2"/>
    <s v="boolean"/>
    <b v="0"/>
    <b v="0"/>
    <s v="Acción Climática y Energía"/>
    <n v="0.14285714285714285"/>
    <n v="100"/>
    <n v="14.285714285714285"/>
  </r>
  <r>
    <x v="4"/>
    <x v="3"/>
    <s v="Privada"/>
    <s v="No"/>
    <s v="No"/>
    <s v="Si"/>
    <n v="2012"/>
    <s v="Colombia"/>
    <n v="13.831182682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199999997"/>
    <s v="¿Reporta consumo energético (GRI 302)?"/>
    <n v="0"/>
    <x v="1"/>
    <s v="Pilar 2"/>
    <s v="boolean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¿Reporta consumo energético (GRI 302)?"/>
    <s v="Si"/>
    <x v="1"/>
    <s v="Pilar 2"/>
    <s v="boolean"/>
    <b v="0"/>
    <b v="0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8"/>
    <x v="0"/>
    <s v="Privada"/>
    <s v="No"/>
    <s v="No"/>
    <s v="No"/>
    <n v="1987"/>
    <s v="Colombia"/>
    <n v="0.711210393"/>
    <s v="¿Reporta consumo energético (GRI 302)?"/>
    <n v="0"/>
    <x v="1"/>
    <s v="Pilar 2"/>
    <s v="boolean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0000002"/>
    <s v="¿Reporta consumo energético (GRI 302)?"/>
    <s v="No"/>
    <x v="1"/>
    <s v="Pilar 2"/>
    <s v="boolean"/>
    <b v="0"/>
    <b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11"/>
    <x v="4"/>
    <s v="Privada"/>
    <s v="No"/>
    <s v="Si"/>
    <s v="Si"/>
    <n v="1875"/>
    <s v="Colombia"/>
    <n v="0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12"/>
    <x v="1"/>
    <s v="Privada"/>
    <s v="No"/>
    <s v="No"/>
    <s v="Si"/>
    <n v="1889"/>
    <s v="Colombia"/>
    <n v="8.6157743510000007"/>
    <s v="¿Reporta consumo energético (GRI 302)?"/>
    <s v="No"/>
    <x v="1"/>
    <s v="Pilar 2"/>
    <s v="boolean"/>
    <b v="0"/>
    <b v="0"/>
    <s v="Acción Climática y Energía"/>
    <n v="0.21052631578947367"/>
    <n v="0"/>
    <n v="0"/>
  </r>
  <r>
    <x v="13"/>
    <x v="1"/>
    <s v="Privada"/>
    <s v="No"/>
    <s v="No"/>
    <s v="Si"/>
    <n v="2000"/>
    <s v="Colombia"/>
    <n v="1.8730507999999999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14"/>
    <x v="3"/>
    <s v="Privada"/>
    <s v="No"/>
    <s v="No"/>
    <s v="No"/>
    <n v="2004"/>
    <s v="Colombia"/>
    <n v="4.5125503050000004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00000005"/>
    <s v="¿Reporta consumo energético (GRI 302)?"/>
    <s v="No"/>
    <x v="1"/>
    <s v="Pilar 2"/>
    <s v="boolean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09999999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17"/>
    <x v="4"/>
    <s v="Privada"/>
    <s v="No"/>
    <s v="Si"/>
    <s v="Si"/>
    <n v="2001"/>
    <s v="Colombia"/>
    <n v="6.5475670460000002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18"/>
    <x v="1"/>
    <s v="Privada"/>
    <s v="No"/>
    <s v="Si"/>
    <s v="Si"/>
    <n v="1934"/>
    <s v="Colombia"/>
    <n v="1.84479215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19"/>
    <x v="3"/>
    <s v="Privada"/>
    <s v="Si"/>
    <s v="Si"/>
    <s v="Si"/>
    <n v="1960"/>
    <s v="Chile"/>
    <n v="4.2128666020000001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20"/>
    <x v="4"/>
    <s v="Mixta"/>
    <s v="No"/>
    <s v="No"/>
    <s v="No"/>
    <n v="2012"/>
    <s v="Colombia"/>
    <n v="9.9777362400000005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Reporta consumo energético (GRI 302)?"/>
    <s v="No"/>
    <x v="1"/>
    <s v="Pilar 2"/>
    <s v="boolean"/>
    <b v="0"/>
    <b v="0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59999999996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23"/>
    <x v="3"/>
    <s v="Privada"/>
    <s v="Si"/>
    <s v="No"/>
    <s v="No"/>
    <n v="1997"/>
    <s v="Colombia"/>
    <n v="1.9766409730000001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8999999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25"/>
    <x v="1"/>
    <s v="Mixta"/>
    <s v="No"/>
    <s v="Si"/>
    <s v="Si"/>
    <n v="1991"/>
    <s v="México"/>
    <n v="5.1614047279999999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¿Reporta consumo energético (GRI 302)?"/>
    <s v="No"/>
    <x v="1"/>
    <s v="Pilar 2"/>
    <s v="boolean"/>
    <b v="0"/>
    <b v="0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69999998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28"/>
    <x v="1"/>
    <s v="Privada"/>
    <s v="No"/>
    <s v="No"/>
    <s v="No"/>
    <n v="1920"/>
    <s v="Colombia"/>
    <n v="1.9433909700000001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29"/>
    <x v="2"/>
    <s v="Privada"/>
    <s v="No"/>
    <s v="No"/>
    <s v="No"/>
    <n v="2015"/>
    <s v="Colombia"/>
    <n v="0.76762142099999997"/>
    <s v="¿Reporta consumo energético (GRI 302)?"/>
    <s v="Si"/>
    <x v="1"/>
    <s v="Pilar 2"/>
    <s v="boolean"/>
    <b v="0"/>
    <b v="0"/>
    <s v="Acción Climática y Energía"/>
    <n v="0.14285714285714285"/>
    <n v="100"/>
    <n v="14.285714285714285"/>
  </r>
  <r>
    <x v="30"/>
    <x v="2"/>
    <s v="Privada"/>
    <s v="No"/>
    <s v="Si"/>
    <s v="Si"/>
    <n v="1961"/>
    <s v="Colombia"/>
    <n v="0.498844856"/>
    <s v="¿Reporta consumo energético (GRI 302)?"/>
    <s v="Si"/>
    <x v="1"/>
    <s v="Pilar 2"/>
    <s v="boolean"/>
    <b v="0"/>
    <b v="0"/>
    <s v="Acción Climática y Energía"/>
    <n v="0.14285714285714285"/>
    <n v="100"/>
    <n v="14.285714285714285"/>
  </r>
  <r>
    <x v="31"/>
    <x v="2"/>
    <s v="Privada"/>
    <s v="No"/>
    <s v="Si"/>
    <s v="Si"/>
    <n v="1979"/>
    <s v="Colombia"/>
    <n v="1.189537155"/>
    <s v="¿Reporta consumo energético (GRI 302)?"/>
    <s v="No"/>
    <x v="1"/>
    <s v="Pilar 2"/>
    <s v="boolean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0000001"/>
    <s v="¿Reporta consumo energético (GRI 302)?"/>
    <s v="No"/>
    <x v="1"/>
    <s v="Pilar 2"/>
    <s v="boolean"/>
    <b v="0"/>
    <b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00000001"/>
    <s v="¿Reporta consumo energético (GRI 302)?"/>
    <s v="No"/>
    <x v="1"/>
    <s v="Pilar 2"/>
    <s v="boolean"/>
    <b v="0"/>
    <b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0000004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36"/>
    <x v="3"/>
    <s v="Privada"/>
    <s v="Si"/>
    <s v="No"/>
    <s v="No"/>
    <n v="2009"/>
    <s v="Colombia"/>
    <n v="19.439396106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37"/>
    <x v="4"/>
    <s v="Privada"/>
    <s v="No"/>
    <s v="Si"/>
    <s v="No"/>
    <n v="1972"/>
    <s v="Colombia"/>
    <n v="0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38"/>
    <x v="3"/>
    <s v="Privada"/>
    <s v="Si"/>
    <s v="No"/>
    <s v="No"/>
    <n v="1997"/>
    <s v="Colombia"/>
    <n v="3.874476933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000001"/>
    <s v="¿Reporta consumo energético (GRI 302)?"/>
    <s v="Si"/>
    <x v="1"/>
    <s v="Pilar 2"/>
    <s v="boolean"/>
    <b v="0"/>
    <b v="0"/>
    <s v="Acción Climática y Energía"/>
    <n v="0.19230769230769232"/>
    <n v="100"/>
    <n v="19.230769230769234"/>
  </r>
  <r>
    <x v="40"/>
    <x v="5"/>
    <s v="Mixta"/>
    <s v="No"/>
    <s v="Si"/>
    <s v="Si"/>
    <n v="1951"/>
    <s v="Colombia"/>
    <n v="113.923310323"/>
    <s v="¿Reporta consumo energético (GRI 302)?"/>
    <s v="Si"/>
    <x v="1"/>
    <s v="Pilar 2"/>
    <s v="boolean"/>
    <b v="0"/>
    <b v="0"/>
    <s v="Acción Climática y Energía"/>
    <n v="0.19230769230769232"/>
    <n v="100"/>
    <n v="19.230769230769234"/>
  </r>
  <r>
    <x v="41"/>
    <x v="4"/>
    <s v="Mixta"/>
    <s v="No"/>
    <s v="No"/>
    <s v="Si"/>
    <n v="1997"/>
    <s v="Colombia"/>
    <n v="15.780332546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44"/>
    <x v="1"/>
    <s v="Mixta"/>
    <s v="No"/>
    <s v="No"/>
    <s v="No"/>
    <n v="1990"/>
    <s v="Colombia"/>
    <n v="2.3114637089999999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45"/>
    <x v="3"/>
    <s v="Privada"/>
    <s v="No"/>
    <s v="No"/>
    <s v="Si"/>
    <n v="1949"/>
    <s v="Colombia"/>
    <n v="16.077688644999999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46"/>
    <x v="3"/>
    <s v="Privada"/>
    <s v="Si"/>
    <s v="Si"/>
    <s v="Si"/>
    <n v="1889"/>
    <s v="Chile"/>
    <n v="2.3075606390000001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59999996"/>
    <s v="¿Reporta consumo energético (GRI 302)?"/>
    <s v="Si"/>
    <x v="1"/>
    <s v="Pilar 2"/>
    <s v="boolean"/>
    <b v="0"/>
    <b v="0"/>
    <s v="Acción Climática y Energía"/>
    <n v="0.19230769230769232"/>
    <n v="100"/>
    <n v="19.230769230769234"/>
  </r>
  <r>
    <x v="48"/>
    <x v="4"/>
    <s v="Privada"/>
    <s v="No"/>
    <s v="Si"/>
    <s v="No"/>
    <n v="1966"/>
    <s v="Colombia"/>
    <n v="2.6355685659999999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49"/>
    <x v="4"/>
    <s v="Mixta"/>
    <s v="No"/>
    <s v="Si"/>
    <s v="Si"/>
    <n v="1896"/>
    <s v="Colombia"/>
    <n v="3.7166394839999999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51"/>
    <x v="5"/>
    <s v="Privada"/>
    <s v="No"/>
    <s v="Si"/>
    <s v="Si"/>
    <n v="2002"/>
    <s v="Chile"/>
    <n v="2.4203671080000002"/>
    <s v="¿Reporta consumo energético (GRI 302)?"/>
    <n v="0"/>
    <x v="1"/>
    <s v="Pilar 2"/>
    <s v="boolean"/>
    <b v="0"/>
    <b v="0"/>
    <s v="Acción Climática y Energía"/>
    <n v="0.19230769230769232"/>
    <n v="0"/>
    <n v="0"/>
  </r>
  <r>
    <x v="52"/>
    <x v="5"/>
    <s v="Privada"/>
    <s v="No"/>
    <s v="Si"/>
    <s v="Si"/>
    <n v="2003"/>
    <s v="Canadá"/>
    <n v="1.3219259999999999"/>
    <s v="¿Reporta consumo energético (GRI 302)?"/>
    <n v="0"/>
    <x v="1"/>
    <s v="Pilar 2"/>
    <s v="boolean"/>
    <b v="0"/>
    <b v="0"/>
    <s v="Acción Climática y Energía"/>
    <n v="0.19230769230769232"/>
    <n v="0"/>
    <n v="0"/>
  </r>
  <r>
    <x v="53"/>
    <x v="0"/>
    <s v="Privada"/>
    <s v="No"/>
    <s v="No"/>
    <s v="No"/>
    <n v="1985"/>
    <s v="Colombia"/>
    <n v="0.441609957"/>
    <s v="¿Reporta consumo energético (GRI 302)?"/>
    <s v="No"/>
    <x v="1"/>
    <s v="Pilar 2"/>
    <s v="boolean"/>
    <b v="0"/>
    <b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89999998"/>
    <s v="¿Reporta consumo energético (GRI 302)?"/>
    <n v="0"/>
    <x v="1"/>
    <s v="Pilar 2"/>
    <s v="boolean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56"/>
    <x v="5"/>
    <s v="Privada"/>
    <s v="No"/>
    <s v="No"/>
    <s v="No"/>
    <n v="1956"/>
    <s v="Colombia"/>
    <n v="2.660692144"/>
    <s v="¿Reporta consumo energético (GRI 302)?"/>
    <s v="Si"/>
    <x v="1"/>
    <s v="Pilar 2"/>
    <s v="boolean"/>
    <b v="0"/>
    <b v="0"/>
    <s v="Acción Climática y Energía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¿Reporta consumo energético (GRI 302)?"/>
    <n v="0"/>
    <x v="1"/>
    <s v="Pilar 2"/>
    <s v="boolean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79999998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599999999"/>
    <s v="¿Reporta consumo energético (GRI 302)?"/>
    <s v="No"/>
    <x v="1"/>
    <s v="Pilar 2"/>
    <s v="boolean"/>
    <b v="0"/>
    <b v="0"/>
    <s v="Acción Climática y Energía"/>
    <n v="0.11764705882352941"/>
    <n v="0"/>
    <n v="0"/>
  </r>
  <r>
    <x v="60"/>
    <x v="2"/>
    <s v="Privada"/>
    <s v="No"/>
    <s v="No"/>
    <s v="Si"/>
    <n v="1989"/>
    <s v="Colombia"/>
    <n v="0.75167738299999998"/>
    <s v="¿Reporta consumo energético (GRI 302)?"/>
    <n v="0"/>
    <x v="1"/>
    <s v="Pilar 2"/>
    <s v="boolean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0000002"/>
    <s v="¿Reporta consumo energético (GRI 302)?"/>
    <n v="0"/>
    <x v="1"/>
    <s v="Pilar 2"/>
    <s v="boolean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0000001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63"/>
    <x v="2"/>
    <s v="Privada"/>
    <s v="Si"/>
    <s v="No"/>
    <s v="No"/>
    <n v="1976"/>
    <s v="Colombia"/>
    <n v="0.98534294499999997"/>
    <s v="¿Reporta consumo energético (GRI 302)?"/>
    <s v="Si"/>
    <x v="1"/>
    <s v="Pilar 2"/>
    <s v="boolean"/>
    <b v="0"/>
    <b v="0"/>
    <s v="Acción Climática y Energía"/>
    <n v="0.14285714285714285"/>
    <n v="100"/>
    <n v="14.285714285714285"/>
  </r>
  <r>
    <x v="64"/>
    <x v="3"/>
    <s v="Privada"/>
    <s v="No"/>
    <s v="Si"/>
    <s v="Si"/>
    <n v="1920"/>
    <s v="Japón"/>
    <n v="1.8691417530000001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65"/>
    <x v="4"/>
    <s v="Privada"/>
    <s v="No"/>
    <s v="Si"/>
    <s v="Si"/>
    <n v="2009"/>
    <s v="Argentina"/>
    <n v="1.8581853669999999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66"/>
    <x v="1"/>
    <s v="Mixta"/>
    <s v="No"/>
    <s v="Si"/>
    <s v="Si"/>
    <n v="1866"/>
    <s v="Suiza"/>
    <n v="2.0444698099999998"/>
    <s v="¿Reporta consumo energético (GRI 302)?"/>
    <s v="No "/>
    <x v="1"/>
    <s v="Pilar 2"/>
    <s v="boolean"/>
    <b v="0"/>
    <b v="0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0000002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19999998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70"/>
    <x v="3"/>
    <s v="Privada"/>
    <s v="Si"/>
    <s v="No"/>
    <s v="No"/>
    <n v="1989"/>
    <s v="Colombia"/>
    <n v="3.0305383369999999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59999999"/>
    <s v="¿Reporta consumo energético (GRI 302)?"/>
    <n v="0"/>
    <x v="1"/>
    <s v="Pilar 2"/>
    <s v="boolean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0000002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0000001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74"/>
    <x v="3"/>
    <s v="Privada"/>
    <s v="No"/>
    <s v="No"/>
    <s v="Si"/>
    <n v="2005"/>
    <s v="Perú"/>
    <n v="10.521119421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0000001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00000001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¿Reporta consumo energético (GRI 302)?"/>
    <s v="No "/>
    <x v="1"/>
    <s v="Pilar 2"/>
    <s v="boolean"/>
    <b v="0"/>
    <b v="0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59999999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80"/>
    <x v="1"/>
    <s v="Privada"/>
    <s v="No"/>
    <s v="Si"/>
    <s v="No"/>
    <n v="1998"/>
    <s v="Colombia"/>
    <n v="1.697301486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81"/>
    <x v="3"/>
    <s v="Privada"/>
    <s v="Si"/>
    <s v="Si"/>
    <s v="Si"/>
    <n v="1969"/>
    <s v="Corea del Sur"/>
    <n v="3.188315636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¿Reporta consumo energético (GRI 302)?"/>
    <s v="Si"/>
    <x v="1"/>
    <s v="Pilar 2"/>
    <s v="boolean"/>
    <b v="0"/>
    <b v="0"/>
    <s v="Acción Climática y Energía"/>
    <n v="0.19230769230769232"/>
    <n v="100"/>
    <n v="19.230769230769234"/>
  </r>
  <r>
    <x v="83"/>
    <x v="3"/>
    <s v="Privada"/>
    <s v="No"/>
    <s v="No"/>
    <s v="Si"/>
    <n v="1952"/>
    <s v="Chile"/>
    <n v="5.9910971069999999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84"/>
    <x v="3"/>
    <s v="Privada"/>
    <s v="Si"/>
    <s v="No"/>
    <s v="Si"/>
    <n v="1977"/>
    <s v="Suiza"/>
    <n v="2.002301595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85"/>
    <x v="0"/>
    <s v="Privada"/>
    <s v="Si"/>
    <s v="No"/>
    <s v="Si"/>
    <n v="1971"/>
    <s v="Estados Unidos"/>
    <n v="2.1567474139999998"/>
    <s v="¿Reporta consumo energético (GRI 302)?"/>
    <n v="0"/>
    <x v="1"/>
    <s v="Pilar 2"/>
    <s v="boolean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0000001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0000003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89"/>
    <x v="4"/>
    <s v="Privada"/>
    <s v="No"/>
    <s v="Si"/>
    <s v="Si"/>
    <n v="1910"/>
    <s v="Francia"/>
    <n v="2.655177809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90"/>
    <x v="3"/>
    <s v="Privada"/>
    <s v="No"/>
    <s v="Si"/>
    <s v="Si"/>
    <n v="1968"/>
    <s v="Colombia"/>
    <n v="24.752011681999999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91"/>
    <x v="4"/>
    <s v="Mixta"/>
    <s v="No"/>
    <s v="Si"/>
    <s v="Si"/>
    <n v="1979"/>
    <s v="Suecia"/>
    <n v="2.956157691"/>
    <s v="¿Reporta consumo energético (GRI 302)?"/>
    <s v="Si"/>
    <x v="1"/>
    <s v="Pilar 2"/>
    <s v="boolean"/>
    <b v="0"/>
    <b v="0"/>
    <s v="Acción Climática y Energía"/>
    <n v="0.11764705882352941"/>
    <n v="100"/>
    <n v="11.76470588235294"/>
  </r>
  <r>
    <x v="92"/>
    <x v="3"/>
    <s v="Privada"/>
    <s v="No"/>
    <s v="Si"/>
    <s v="Si"/>
    <n v="1937"/>
    <s v="Japón"/>
    <n v="4.02823039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599999996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94"/>
    <x v="3"/>
    <s v="Privada"/>
    <s v="No"/>
    <s v="No"/>
    <s v="No"/>
    <n v="1966"/>
    <s v="Colombia"/>
    <n v="2.0461661379999998"/>
    <s v="¿Reporta consumo energético (GRI 302)?"/>
    <s v="Si"/>
    <x v="1"/>
    <s v="Pilar 2"/>
    <s v="boolean"/>
    <b v="0"/>
    <b v="0"/>
    <s v="Acción Climática y Energía"/>
    <n v="0.17647058823529413"/>
    <n v="100"/>
    <n v="17.647058823529413"/>
  </r>
  <r>
    <x v="95"/>
    <x v="3"/>
    <s v="Privada"/>
    <s v="No"/>
    <s v="Si"/>
    <s v="Si"/>
    <n v="1929"/>
    <s v="Reino Unido y Países Bajos"/>
    <n v="1.928223518"/>
    <s v="¿Reporta consumo energético (GRI 302)?"/>
    <n v="0"/>
    <x v="1"/>
    <s v="Pilar 2"/>
    <s v="boolean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¿Reporta consumo energético (GRI 302)?"/>
    <n v="0"/>
    <x v="1"/>
    <s v="Pilar 2"/>
    <s v="boolean"/>
    <b v="0"/>
    <b v="0"/>
    <s v="Acción Climática y Energía"/>
    <n v="0.11764705882352941"/>
    <n v="0"/>
    <n v="0"/>
  </r>
  <r>
    <x v="97"/>
    <x v="5"/>
    <s v="Privada"/>
    <s v="No"/>
    <s v="No"/>
    <s v="Si"/>
    <n v="2016"/>
    <s v="Canadá"/>
    <n v="5.4833186859999996"/>
    <s v="¿Reporta consumo energético (GRI 302)?"/>
    <n v="0"/>
    <x v="1"/>
    <s v="Pilar 2"/>
    <s v="boolean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39999999"/>
    <s v="¿Reporta consumo energético (GRI 302)?"/>
    <s v="No "/>
    <x v="1"/>
    <s v="Pilar 2"/>
    <s v="boolean"/>
    <b v="0"/>
    <b v="0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19999999"/>
    <s v="¿Reporta consumo energético (GRI 302)?"/>
    <s v="Si"/>
    <x v="1"/>
    <s v="Pilar 2"/>
    <s v="boolean"/>
    <b v="0"/>
    <b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00000003"/>
    <s v="¿Reporta emisiones GEI (GRI 305)?"/>
    <s v="Si"/>
    <x v="1"/>
    <s v="Pilar 2"/>
    <s v="boolean"/>
    <b v="0"/>
    <b v="0"/>
    <s v="Acción Climática y Energía"/>
    <n v="0.19047619047619047"/>
    <n v="100"/>
    <n v="19.047619047619047"/>
  </r>
  <r>
    <x v="1"/>
    <x v="1"/>
    <s v="Privada"/>
    <s v="No"/>
    <s v="Si"/>
    <s v="Si"/>
    <n v="1920"/>
    <s v="Colombia"/>
    <n v="2.844632077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0000001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3"/>
    <x v="2"/>
    <s v="Privada"/>
    <s v="Si"/>
    <s v="No"/>
    <s v="No"/>
    <n v="1993"/>
    <s v="Colombia"/>
    <n v="2.1863011939999999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4"/>
    <x v="3"/>
    <s v="Privada"/>
    <s v="No"/>
    <s v="No"/>
    <s v="Si"/>
    <n v="2012"/>
    <s v="Colombia"/>
    <n v="13.831182682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199999997"/>
    <s v="¿Reporta emisiones GEI (GRI 305)?"/>
    <n v="0"/>
    <x v="1"/>
    <s v="Pilar 2"/>
    <s v="boolean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8"/>
    <x v="0"/>
    <s v="Privada"/>
    <s v="No"/>
    <s v="No"/>
    <s v="No"/>
    <n v="1987"/>
    <s v="Colombia"/>
    <n v="0.711210393"/>
    <s v="¿Reporta emisiones GEI (GRI 305)?"/>
    <n v="0"/>
    <x v="1"/>
    <s v="Pilar 2"/>
    <s v="boolean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0000002"/>
    <s v="¿Reporta emisiones GEI (GRI 305)?"/>
    <s v="No"/>
    <x v="1"/>
    <s v="Pilar 2"/>
    <s v="boolean"/>
    <b v="0"/>
    <b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12"/>
    <x v="1"/>
    <s v="Privada"/>
    <s v="No"/>
    <s v="No"/>
    <s v="Si"/>
    <n v="1889"/>
    <s v="Colombia"/>
    <n v="8.6157743510000007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13"/>
    <x v="1"/>
    <s v="Privada"/>
    <s v="No"/>
    <s v="No"/>
    <s v="Si"/>
    <n v="2000"/>
    <s v="Colombia"/>
    <n v="1.873050799999999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14"/>
    <x v="3"/>
    <s v="Privada"/>
    <s v="No"/>
    <s v="No"/>
    <s v="No"/>
    <n v="2004"/>
    <s v="Colombia"/>
    <n v="4.5125503050000004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00000005"/>
    <s v="¿Reporta emisiones GEI (GRI 305)?"/>
    <s v="No"/>
    <x v="1"/>
    <s v="Pilar 2"/>
    <s v="boolean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0999999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17"/>
    <x v="4"/>
    <s v="Privada"/>
    <s v="No"/>
    <s v="Si"/>
    <s v="Si"/>
    <n v="2001"/>
    <s v="Colombia"/>
    <n v="6.5475670460000002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18"/>
    <x v="1"/>
    <s v="Privada"/>
    <s v="No"/>
    <s v="Si"/>
    <s v="Si"/>
    <n v="1934"/>
    <s v="Colombia"/>
    <n v="1.84479215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19"/>
    <x v="3"/>
    <s v="Privada"/>
    <s v="Si"/>
    <s v="Si"/>
    <s v="Si"/>
    <n v="1960"/>
    <s v="Chile"/>
    <n v="4.2128666020000001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20"/>
    <x v="4"/>
    <s v="Mixta"/>
    <s v="No"/>
    <s v="No"/>
    <s v="No"/>
    <n v="2012"/>
    <s v="Colombia"/>
    <n v="9.9777362400000005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Reporta emisiones GEI (GRI 305)?"/>
    <s v="No"/>
    <x v="1"/>
    <s v="Pilar 2"/>
    <s v="boolean"/>
    <b v="0"/>
    <b v="0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59999999996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23"/>
    <x v="3"/>
    <s v="Privada"/>
    <s v="Si"/>
    <s v="No"/>
    <s v="No"/>
    <n v="1997"/>
    <s v="Colombia"/>
    <n v="1.9766409730000001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8999999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25"/>
    <x v="1"/>
    <s v="Mixta"/>
    <s v="No"/>
    <s v="Si"/>
    <s v="Si"/>
    <n v="1991"/>
    <s v="México"/>
    <n v="5.161404727999999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27"/>
    <x v="1"/>
    <s v="Privada"/>
    <s v="Si"/>
    <s v="Si"/>
    <s v="Si"/>
    <n v="1932"/>
    <s v="Colombia"/>
    <n v="2.1928266769999998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28"/>
    <x v="1"/>
    <s v="Privada"/>
    <s v="No"/>
    <s v="No"/>
    <s v="No"/>
    <n v="1920"/>
    <s v="Colombia"/>
    <n v="1.9433909700000001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29"/>
    <x v="2"/>
    <s v="Privada"/>
    <s v="No"/>
    <s v="No"/>
    <s v="No"/>
    <n v="2015"/>
    <s v="Colombia"/>
    <n v="0.76762142099999997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30"/>
    <x v="2"/>
    <s v="Privada"/>
    <s v="No"/>
    <s v="Si"/>
    <s v="Si"/>
    <n v="1961"/>
    <s v="Colombia"/>
    <n v="0.498844856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31"/>
    <x v="2"/>
    <s v="Privada"/>
    <s v="No"/>
    <s v="Si"/>
    <s v="Si"/>
    <n v="1979"/>
    <s v="Colombia"/>
    <n v="1.189537155"/>
    <s v="¿Reporta emisiones GEI (GRI 305)?"/>
    <s v="No"/>
    <x v="1"/>
    <s v="Pilar 2"/>
    <s v="boolean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0000001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33"/>
    <x v="2"/>
    <s v="Privada"/>
    <s v="No"/>
    <s v="No"/>
    <s v="No"/>
    <n v="1977"/>
    <s v="Colombia"/>
    <n v="0.74612668500000001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34"/>
    <x v="3"/>
    <s v="Privada"/>
    <s v="Si"/>
    <s v="No"/>
    <s v="No"/>
    <n v="1938"/>
    <s v="Colombia"/>
    <n v="11.88773162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0000004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36"/>
    <x v="3"/>
    <s v="Privada"/>
    <s v="Si"/>
    <s v="No"/>
    <s v="No"/>
    <n v="2009"/>
    <s v="Colombia"/>
    <n v="19.439396106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37"/>
    <x v="4"/>
    <s v="Privada"/>
    <s v="No"/>
    <s v="Si"/>
    <s v="No"/>
    <n v="1972"/>
    <s v="Colombia"/>
    <n v="0"/>
    <s v="¿Reporta emisiones GEI (GRI 305)?"/>
    <n v="0"/>
    <x v="1"/>
    <s v="Pilar 2"/>
    <s v="boolean"/>
    <b v="0"/>
    <b v="0"/>
    <s v="Acción Climática y Energía"/>
    <n v="0.11764705882352941"/>
    <n v="0"/>
    <n v="0"/>
  </r>
  <r>
    <x v="38"/>
    <x v="3"/>
    <s v="Privada"/>
    <s v="Si"/>
    <s v="No"/>
    <s v="No"/>
    <n v="1997"/>
    <s v="Colombia"/>
    <n v="3.874476933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000001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40"/>
    <x v="5"/>
    <s v="Mixta"/>
    <s v="No"/>
    <s v="Si"/>
    <s v="Si"/>
    <n v="1951"/>
    <s v="Colombia"/>
    <n v="113.923310323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41"/>
    <x v="4"/>
    <s v="Mixta"/>
    <s v="No"/>
    <s v="No"/>
    <s v="Si"/>
    <n v="1997"/>
    <s v="Colombia"/>
    <n v="15.780332546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44"/>
    <x v="1"/>
    <s v="Mixta"/>
    <s v="No"/>
    <s v="No"/>
    <s v="No"/>
    <n v="1990"/>
    <s v="Colombia"/>
    <n v="2.311463708999999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45"/>
    <x v="3"/>
    <s v="Privada"/>
    <s v="No"/>
    <s v="No"/>
    <s v="Si"/>
    <n v="1949"/>
    <s v="Colombia"/>
    <n v="16.077688644999999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46"/>
    <x v="3"/>
    <s v="Privada"/>
    <s v="Si"/>
    <s v="Si"/>
    <s v="Si"/>
    <n v="1889"/>
    <s v="Chile"/>
    <n v="2.3075606390000001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59999996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48"/>
    <x v="4"/>
    <s v="Privada"/>
    <s v="No"/>
    <s v="Si"/>
    <s v="No"/>
    <n v="1966"/>
    <s v="Colombia"/>
    <n v="2.6355685659999999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49"/>
    <x v="4"/>
    <s v="Mixta"/>
    <s v="No"/>
    <s v="Si"/>
    <s v="Si"/>
    <n v="1896"/>
    <s v="Colombia"/>
    <n v="3.7166394839999999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51"/>
    <x v="5"/>
    <s v="Privada"/>
    <s v="No"/>
    <s v="Si"/>
    <s v="Si"/>
    <n v="2002"/>
    <s v="Chile"/>
    <n v="2.4203671080000002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53"/>
    <x v="0"/>
    <s v="Privada"/>
    <s v="No"/>
    <s v="No"/>
    <s v="No"/>
    <n v="1985"/>
    <s v="Colombia"/>
    <n v="0.441609957"/>
    <s v="¿Reporta emisiones GEI (GRI 305)?"/>
    <s v="No"/>
    <x v="1"/>
    <s v="Pilar 2"/>
    <s v="boolean"/>
    <b v="0"/>
    <b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89999998"/>
    <s v="¿Reporta emisiones GEI (GRI 305)?"/>
    <n v="0"/>
    <x v="1"/>
    <s v="Pilar 2"/>
    <s v="boolean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56"/>
    <x v="5"/>
    <s v="Privada"/>
    <s v="No"/>
    <s v="No"/>
    <s v="No"/>
    <n v="1956"/>
    <s v="Colombia"/>
    <n v="2.660692144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¿Reporta emisiones GEI (GRI 305)?"/>
    <n v="0"/>
    <x v="1"/>
    <s v="Pilar 2"/>
    <s v="boolean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79999998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599999999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60"/>
    <x v="2"/>
    <s v="Privada"/>
    <s v="No"/>
    <s v="No"/>
    <s v="Si"/>
    <n v="1989"/>
    <s v="Colombia"/>
    <n v="0.75167738299999998"/>
    <s v="¿Reporta emisiones GEI (GRI 305)?"/>
    <n v="0"/>
    <x v="1"/>
    <s v="Pilar 2"/>
    <s v="boolean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0000002"/>
    <s v="¿Reporta emisiones GEI (GRI 305)?"/>
    <n v="0"/>
    <x v="1"/>
    <s v="Pilar 2"/>
    <s v="boolean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0000001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63"/>
    <x v="2"/>
    <s v="Privada"/>
    <s v="Si"/>
    <s v="No"/>
    <s v="No"/>
    <n v="1976"/>
    <s v="Colombia"/>
    <n v="0.98534294499999997"/>
    <s v="¿Reporta emisiones GEI (GRI 305)?"/>
    <s v="Si"/>
    <x v="1"/>
    <s v="Pilar 2"/>
    <s v="boolean"/>
    <b v="0"/>
    <b v="0"/>
    <s v="Acción Climática y Energía"/>
    <n v="0.14285714285714285"/>
    <n v="100"/>
    <n v="14.285714285714285"/>
  </r>
  <r>
    <x v="64"/>
    <x v="3"/>
    <s v="Privada"/>
    <s v="No"/>
    <s v="Si"/>
    <s v="Si"/>
    <n v="1920"/>
    <s v="Japón"/>
    <n v="1.8691417530000001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65"/>
    <x v="4"/>
    <s v="Privada"/>
    <s v="No"/>
    <s v="Si"/>
    <s v="Si"/>
    <n v="2009"/>
    <s v="Argentina"/>
    <n v="1.8581853669999999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66"/>
    <x v="1"/>
    <s v="Mixta"/>
    <s v="No"/>
    <s v="Si"/>
    <s v="Si"/>
    <n v="1866"/>
    <s v="Suiza"/>
    <n v="2.0444698099999998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67"/>
    <x v="4"/>
    <s v="Mixta"/>
    <s v="No"/>
    <s v="No"/>
    <s v="No"/>
    <n v="1994"/>
    <s v="Colombia"/>
    <n v="5.9751610780000002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19999998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70"/>
    <x v="3"/>
    <s v="Privada"/>
    <s v="Si"/>
    <s v="No"/>
    <s v="No"/>
    <n v="1989"/>
    <s v="Colombia"/>
    <n v="3.0305383369999999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59999999"/>
    <s v="¿Reporta emisiones GEI (GRI 305)?"/>
    <n v="0"/>
    <x v="1"/>
    <s v="Pilar 2"/>
    <s v="boolean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0000002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0000001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74"/>
    <x v="3"/>
    <s v="Privada"/>
    <s v="No"/>
    <s v="No"/>
    <s v="Si"/>
    <n v="2005"/>
    <s v="Perú"/>
    <n v="10.521119421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0000001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00000001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¿Reporta emisiones GEI (GRI 305)?"/>
    <n v="0"/>
    <x v="1"/>
    <s v="Pilar 2"/>
    <s v="boolean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¿Reporta emisiones GEI (GRI 305)?"/>
    <s v="No"/>
    <x v="1"/>
    <s v="Pilar 2"/>
    <s v="boolean"/>
    <b v="0"/>
    <b v="0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5999999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80"/>
    <x v="1"/>
    <s v="Privada"/>
    <s v="No"/>
    <s v="Si"/>
    <s v="No"/>
    <n v="1998"/>
    <s v="Colombia"/>
    <n v="1.697301486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81"/>
    <x v="3"/>
    <s v="Privada"/>
    <s v="Si"/>
    <s v="Si"/>
    <s v="Si"/>
    <n v="1969"/>
    <s v="Corea del Sur"/>
    <n v="3.188315636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¿Reporta emisiones GEI (GRI 305)?"/>
    <s v="Si"/>
    <x v="1"/>
    <s v="Pilar 2"/>
    <s v="boolean"/>
    <b v="0"/>
    <b v="0"/>
    <s v="Acción Climática y Energía"/>
    <n v="0.19230769230769232"/>
    <n v="100"/>
    <n v="19.230769230769234"/>
  </r>
  <r>
    <x v="83"/>
    <x v="3"/>
    <s v="Privada"/>
    <s v="No"/>
    <s v="No"/>
    <s v="Si"/>
    <n v="1952"/>
    <s v="Chile"/>
    <n v="5.9910971069999999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84"/>
    <x v="3"/>
    <s v="Privada"/>
    <s v="Si"/>
    <s v="No"/>
    <s v="Si"/>
    <n v="1977"/>
    <s v="Suiza"/>
    <n v="2.002301595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85"/>
    <x v="0"/>
    <s v="Privada"/>
    <s v="Si"/>
    <s v="No"/>
    <s v="Si"/>
    <n v="1971"/>
    <s v="Estados Unidos"/>
    <n v="2.1567474139999998"/>
    <s v="¿Reporta emisiones GEI (GRI 305)?"/>
    <n v="0"/>
    <x v="1"/>
    <s v="Pilar 2"/>
    <s v="boolean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0000001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0000003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89"/>
    <x v="4"/>
    <s v="Privada"/>
    <s v="No"/>
    <s v="Si"/>
    <s v="Si"/>
    <n v="1910"/>
    <s v="Francia"/>
    <n v="2.655177809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90"/>
    <x v="3"/>
    <s v="Privada"/>
    <s v="No"/>
    <s v="Si"/>
    <s v="Si"/>
    <n v="1968"/>
    <s v="Colombia"/>
    <n v="24.752011681999999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91"/>
    <x v="4"/>
    <s v="Mixta"/>
    <s v="No"/>
    <s v="Si"/>
    <s v="Si"/>
    <n v="1979"/>
    <s v="Suecia"/>
    <n v="2.956157691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92"/>
    <x v="3"/>
    <s v="Privada"/>
    <s v="No"/>
    <s v="Si"/>
    <s v="Si"/>
    <n v="1937"/>
    <s v="Japón"/>
    <n v="4.02823039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599999996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94"/>
    <x v="3"/>
    <s v="Privada"/>
    <s v="No"/>
    <s v="No"/>
    <s v="No"/>
    <n v="1966"/>
    <s v="Colombia"/>
    <n v="2.0461661379999998"/>
    <s v="¿Reporta emisiones GEI (GRI 305)?"/>
    <s v="Si"/>
    <x v="1"/>
    <s v="Pilar 2"/>
    <s v="boolean"/>
    <b v="0"/>
    <b v="0"/>
    <s v="Acción Climática y Energía"/>
    <n v="0.17647058823529413"/>
    <n v="100"/>
    <n v="17.647058823529413"/>
  </r>
  <r>
    <x v="95"/>
    <x v="3"/>
    <s v="Privada"/>
    <s v="No"/>
    <s v="Si"/>
    <s v="Si"/>
    <n v="1929"/>
    <s v="Reino Unido y Países Bajos"/>
    <n v="1.928223518"/>
    <s v="¿Reporta emisiones GEI (GRI 305)?"/>
    <n v="0"/>
    <x v="1"/>
    <s v="Pilar 2"/>
    <s v="boolean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¿Reporta emisiones GEI (GRI 305)?"/>
    <s v="Si"/>
    <x v="1"/>
    <s v="Pilar 2"/>
    <s v="boolean"/>
    <b v="0"/>
    <b v="0"/>
    <s v="Acción Climática y Energía"/>
    <n v="0.11764705882352941"/>
    <n v="100"/>
    <n v="11.76470588235294"/>
  </r>
  <r>
    <x v="97"/>
    <x v="5"/>
    <s v="Privada"/>
    <s v="No"/>
    <s v="No"/>
    <s v="Si"/>
    <n v="2016"/>
    <s v="Canadá"/>
    <n v="5.4833186859999996"/>
    <s v="¿Reporta emisiones GEI (GRI 305)?"/>
    <n v="0"/>
    <x v="1"/>
    <s v="Pilar 2"/>
    <s v="boolean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3999999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99"/>
    <x v="1"/>
    <s v="Privada"/>
    <s v="No"/>
    <s v="No"/>
    <s v="Si"/>
    <n v="1993"/>
    <s v="Noruega"/>
    <n v="1.7653399919999999"/>
    <s v="¿Reporta emisiones GEI (GRI 305)?"/>
    <s v="Si"/>
    <x v="1"/>
    <s v="Pilar 2"/>
    <s v="boolean"/>
    <b v="0"/>
    <b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00000003"/>
    <s v="¿Reporta gestión de residuos (GRI 306)?"/>
    <s v="Si"/>
    <x v="1"/>
    <s v="Pilar 3"/>
    <s v="boolean"/>
    <b v="0"/>
    <b v="0"/>
    <s v="Gestión de Recursos Naturales y Circularidad"/>
    <n v="0.23809523809523808"/>
    <n v="100"/>
    <n v="23.809523809523807"/>
  </r>
  <r>
    <x v="1"/>
    <x v="1"/>
    <s v="Privada"/>
    <s v="No"/>
    <s v="Si"/>
    <s v="Si"/>
    <n v="1920"/>
    <s v="Colombia"/>
    <n v="2.844632077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3"/>
    <x v="2"/>
    <s v="Privada"/>
    <s v="Si"/>
    <s v="No"/>
    <s v="No"/>
    <n v="1993"/>
    <s v="Colombia"/>
    <n v="2.1863011939999999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4"/>
    <x v="3"/>
    <s v="Privada"/>
    <s v="No"/>
    <s v="No"/>
    <s v="Si"/>
    <n v="2012"/>
    <s v="Colombia"/>
    <n v="13.831182682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5"/>
    <x v="2"/>
    <s v="Privada"/>
    <s v="Si"/>
    <s v="No"/>
    <s v="No"/>
    <n v="1990"/>
    <s v="Colombia"/>
    <n v="0.77142869199999997"/>
    <s v="¿Reporta gestión de residuos (GRI 306)?"/>
    <n v="0"/>
    <x v="1"/>
    <s v="Pilar 3"/>
    <s v="boolean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8"/>
    <x v="0"/>
    <s v="Privada"/>
    <s v="No"/>
    <s v="No"/>
    <s v="No"/>
    <n v="1987"/>
    <s v="Colombia"/>
    <n v="0.711210393"/>
    <s v="¿Reporta gestión de residuos (GRI 306)?"/>
    <n v="0"/>
    <x v="1"/>
    <s v="Pilar 3"/>
    <s v="boolean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0000002"/>
    <s v="¿Reporta gestión de residuos (GRI 306)?"/>
    <s v="No"/>
    <x v="1"/>
    <s v="Pilar 3"/>
    <s v="boolean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11"/>
    <x v="4"/>
    <s v="Privada"/>
    <s v="No"/>
    <s v="Si"/>
    <s v="Si"/>
    <n v="1875"/>
    <s v="Colombia"/>
    <n v="0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12"/>
    <x v="1"/>
    <s v="Privada"/>
    <s v="No"/>
    <s v="No"/>
    <s v="Si"/>
    <n v="1889"/>
    <s v="Colombia"/>
    <n v="8.6157743510000007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13"/>
    <x v="1"/>
    <s v="Privada"/>
    <s v="No"/>
    <s v="No"/>
    <s v="Si"/>
    <n v="2000"/>
    <s v="Colombia"/>
    <n v="1.8730507999999999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14"/>
    <x v="3"/>
    <s v="Privada"/>
    <s v="No"/>
    <s v="No"/>
    <s v="No"/>
    <n v="2004"/>
    <s v="Colombia"/>
    <n v="4.5125503050000004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15"/>
    <x v="5"/>
    <s v="Privada"/>
    <s v="No"/>
    <s v="No"/>
    <s v="Si"/>
    <n v="1990"/>
    <s v="Suiza"/>
    <n v="0.89502277900000005"/>
    <s v="¿Reporta gestión de residuos (GRI 306)?"/>
    <s v="No"/>
    <x v="1"/>
    <s v="Pilar 3"/>
    <s v="boolean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09999999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17"/>
    <x v="4"/>
    <s v="Privada"/>
    <s v="No"/>
    <s v="Si"/>
    <s v="Si"/>
    <n v="2001"/>
    <s v="Colombia"/>
    <n v="6.5475670460000002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18"/>
    <x v="1"/>
    <s v="Privada"/>
    <s v="No"/>
    <s v="Si"/>
    <s v="Si"/>
    <n v="1934"/>
    <s v="Colombia"/>
    <n v="1.84479215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¿Reporta gestión de residuos (GRI 306)?"/>
    <s v="No"/>
    <x v="1"/>
    <s v="Pilar 3"/>
    <s v="boolean"/>
    <b v="0"/>
    <b v="0"/>
    <s v="Gestión de Recursos Naturales y Circularidad"/>
    <n v="5.8823529411764705E-2"/>
    <n v="0"/>
    <n v="0"/>
  </r>
  <r>
    <x v="20"/>
    <x v="4"/>
    <s v="Mixta"/>
    <s v="No"/>
    <s v="No"/>
    <s v="No"/>
    <n v="2012"/>
    <s v="Colombia"/>
    <n v="9.9777362400000005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21"/>
    <x v="5"/>
    <s v="Privada"/>
    <s v="No"/>
    <s v="No"/>
    <s v="Si"/>
    <n v="1976"/>
    <s v="Reino Unido / Suiza"/>
    <n v="6.0471020830000004"/>
    <s v="¿Reporta gestión de residuos (GRI 306)?"/>
    <s v="No"/>
    <x v="1"/>
    <s v="Pilar 3"/>
    <s v="boolean"/>
    <b v="0"/>
    <b v="0"/>
    <s v="Gestión de Recursos Naturales y Circularidad"/>
    <n v="0.19230769230769232"/>
    <n v="0"/>
    <n v="0"/>
  </r>
  <r>
    <x v="22"/>
    <x v="3"/>
    <s v="Privada"/>
    <s v="No"/>
    <s v="No"/>
    <s v="Si"/>
    <n v="1879"/>
    <s v="Estados Unidos"/>
    <n v="5.8689859999999996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23"/>
    <x v="3"/>
    <s v="Privada"/>
    <s v="Si"/>
    <s v="No"/>
    <s v="No"/>
    <n v="1997"/>
    <s v="Colombia"/>
    <n v="1.9766409730000001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24"/>
    <x v="4"/>
    <s v="Privada"/>
    <s v="No"/>
    <s v="No"/>
    <s v="Si"/>
    <n v="2003"/>
    <s v="Brasil"/>
    <n v="15.602099798999999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25"/>
    <x v="1"/>
    <s v="Mixta"/>
    <s v="No"/>
    <s v="Si"/>
    <s v="Si"/>
    <n v="1991"/>
    <s v="México"/>
    <n v="5.1614047279999999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27"/>
    <x v="1"/>
    <s v="Privada"/>
    <s v="Si"/>
    <s v="Si"/>
    <s v="Si"/>
    <n v="1932"/>
    <s v="Colombia"/>
    <n v="2.1928266769999998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28"/>
    <x v="1"/>
    <s v="Privada"/>
    <s v="No"/>
    <s v="No"/>
    <s v="No"/>
    <n v="1920"/>
    <s v="Colombia"/>
    <n v="1.9433909700000001"/>
    <s v="¿Reporta gestión de residuos (GRI 306)?"/>
    <s v="No"/>
    <x v="1"/>
    <s v="Pilar 3"/>
    <s v="boolean"/>
    <b v="0"/>
    <b v="0"/>
    <s v="Gestión de Recursos Naturales y Circularidad"/>
    <n v="0.15789473684210525"/>
    <n v="0"/>
    <n v="0"/>
  </r>
  <r>
    <x v="29"/>
    <x v="2"/>
    <s v="Privada"/>
    <s v="No"/>
    <s v="No"/>
    <s v="No"/>
    <n v="2015"/>
    <s v="Colombia"/>
    <n v="0.76762142099999997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30"/>
    <x v="2"/>
    <s v="Privada"/>
    <s v="No"/>
    <s v="Si"/>
    <s v="Si"/>
    <n v="1961"/>
    <s v="Colombia"/>
    <n v="0.498844856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31"/>
    <x v="2"/>
    <s v="Privada"/>
    <s v="No"/>
    <s v="Si"/>
    <s v="Si"/>
    <n v="1979"/>
    <s v="Colombia"/>
    <n v="1.189537155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32"/>
    <x v="2"/>
    <s v="Privada"/>
    <s v="Si"/>
    <s v="No"/>
    <s v="No"/>
    <n v="2008"/>
    <s v="Colombia"/>
    <n v="1.3132825420000001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33"/>
    <x v="2"/>
    <s v="Privada"/>
    <s v="No"/>
    <s v="No"/>
    <s v="No"/>
    <n v="1977"/>
    <s v="Colombia"/>
    <n v="0.74612668500000001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34"/>
    <x v="3"/>
    <s v="Privada"/>
    <s v="Si"/>
    <s v="No"/>
    <s v="No"/>
    <n v="1938"/>
    <s v="Colombia"/>
    <n v="11.88773162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35"/>
    <x v="3"/>
    <s v="Privada"/>
    <s v="No"/>
    <s v="No"/>
    <s v="Si"/>
    <n v="1984"/>
    <s v="Chile"/>
    <n v="5.5116464790000004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36"/>
    <x v="3"/>
    <s v="Privada"/>
    <s v="Si"/>
    <s v="No"/>
    <s v="No"/>
    <n v="2009"/>
    <s v="Colombia"/>
    <n v="19.439396106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37"/>
    <x v="4"/>
    <s v="Privada"/>
    <s v="No"/>
    <s v="Si"/>
    <s v="No"/>
    <n v="1972"/>
    <s v="Colombia"/>
    <n v="0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38"/>
    <x v="3"/>
    <s v="Privada"/>
    <s v="Si"/>
    <s v="No"/>
    <s v="No"/>
    <n v="1997"/>
    <s v="Colombia"/>
    <n v="3.874476933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39"/>
    <x v="5"/>
    <s v="Privada"/>
    <s v="Si"/>
    <s v="No"/>
    <s v="Si"/>
    <n v="1935"/>
    <s v="Estados Unidos"/>
    <n v="11.495989482000001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40"/>
    <x v="5"/>
    <s v="Mixta"/>
    <s v="No"/>
    <s v="Si"/>
    <s v="Si"/>
    <n v="1951"/>
    <s v="Colombia"/>
    <n v="113.923310323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41"/>
    <x v="4"/>
    <s v="Mixta"/>
    <s v="No"/>
    <s v="No"/>
    <s v="Si"/>
    <n v="1997"/>
    <s v="Colombia"/>
    <n v="15.780332546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42"/>
    <x v="4"/>
    <s v="Pública"/>
    <s v="No"/>
    <s v="No"/>
    <s v="Si"/>
    <n v="1955"/>
    <s v="Colombia"/>
    <n v="20.574477179999999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43"/>
    <x v="1"/>
    <s v="Privada"/>
    <s v="No"/>
    <s v="No"/>
    <s v="Si"/>
    <n v="1985"/>
    <s v="Estados Unidos"/>
    <n v="2.6249202149999999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44"/>
    <x v="1"/>
    <s v="Mixta"/>
    <s v="No"/>
    <s v="No"/>
    <s v="No"/>
    <n v="1990"/>
    <s v="Colombia"/>
    <n v="2.3114637089999999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46"/>
    <x v="3"/>
    <s v="Privada"/>
    <s v="Si"/>
    <s v="Si"/>
    <s v="Si"/>
    <n v="1889"/>
    <s v="Chile"/>
    <n v="2.3075606390000001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47"/>
    <x v="5"/>
    <s v="Privada"/>
    <s v="No"/>
    <s v="Si"/>
    <s v="Si"/>
    <n v="1985"/>
    <s v="Canadá"/>
    <n v="4.2502446559999996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48"/>
    <x v="4"/>
    <s v="Privada"/>
    <s v="No"/>
    <s v="Si"/>
    <s v="No"/>
    <n v="1966"/>
    <s v="Colombia"/>
    <n v="2.6355685659999999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49"/>
    <x v="4"/>
    <s v="Mixta"/>
    <s v="No"/>
    <s v="Si"/>
    <s v="Si"/>
    <n v="1896"/>
    <s v="Colombia"/>
    <n v="3.7166394839999999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50"/>
    <x v="1"/>
    <s v="Pública"/>
    <s v="No"/>
    <s v="Si"/>
    <s v="Si"/>
    <n v="1908"/>
    <s v="Estados Unidos"/>
    <n v="1.2123628230000001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51"/>
    <x v="5"/>
    <s v="Privada"/>
    <s v="No"/>
    <s v="Si"/>
    <s v="Si"/>
    <n v="2002"/>
    <s v="Chile"/>
    <n v="2.4203671080000002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53"/>
    <x v="0"/>
    <s v="Privada"/>
    <s v="No"/>
    <s v="No"/>
    <s v="No"/>
    <n v="1985"/>
    <s v="Colombia"/>
    <n v="0.441609957"/>
    <s v="¿Reporta gestión de residuos (GRI 306)?"/>
    <s v="No"/>
    <x v="1"/>
    <s v="Pilar 3"/>
    <s v="boolean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89999998"/>
    <s v="¿Reporta gestión de residuos (GRI 306)?"/>
    <n v="0"/>
    <x v="1"/>
    <s v="Pilar 3"/>
    <s v="boolean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¿Reporta gestión de residuos (GRI 306)?"/>
    <n v="0"/>
    <x v="1"/>
    <s v="Pilar 3"/>
    <s v="boolean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79999998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59"/>
    <x v="4"/>
    <s v="Mixta"/>
    <s v="No"/>
    <s v="No"/>
    <s v="No"/>
    <n v="1995"/>
    <s v="Colombia"/>
    <n v="6.1355991599999999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60"/>
    <x v="2"/>
    <s v="Privada"/>
    <s v="No"/>
    <s v="No"/>
    <s v="Si"/>
    <n v="1989"/>
    <s v="Colombia"/>
    <n v="0.75167738299999998"/>
    <s v="¿Reporta gestión de residuos (GRI 306)?"/>
    <n v="0"/>
    <x v="1"/>
    <s v="Pilar 3"/>
    <s v="boolean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0000002"/>
    <s v="¿Reporta gestión de residuos (GRI 306)?"/>
    <n v="0"/>
    <x v="1"/>
    <s v="Pilar 3"/>
    <s v="boolean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0000001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63"/>
    <x v="2"/>
    <s v="Privada"/>
    <s v="Si"/>
    <s v="No"/>
    <s v="No"/>
    <n v="1976"/>
    <s v="Colombia"/>
    <n v="0.98534294499999997"/>
    <s v="¿Reporta gestión de residuos (GRI 306)?"/>
    <s v="Si"/>
    <x v="1"/>
    <s v="Pilar 3"/>
    <s v="boolean"/>
    <b v="0"/>
    <b v="0"/>
    <s v="Gestión de Recursos Naturales y Circularidad"/>
    <n v="0.14285714285714285"/>
    <n v="100"/>
    <n v="14.285714285714285"/>
  </r>
  <r>
    <x v="64"/>
    <x v="3"/>
    <s v="Privada"/>
    <s v="No"/>
    <s v="Si"/>
    <s v="Si"/>
    <n v="1920"/>
    <s v="Japón"/>
    <n v="1.8691417530000001"/>
    <s v="¿Reporta gestión de residuos (GRI 306)?"/>
    <s v="No"/>
    <x v="1"/>
    <s v="Pilar 3"/>
    <s v="boolean"/>
    <b v="0"/>
    <b v="0"/>
    <s v="Gestión de Recursos Naturales y Circularidad"/>
    <n v="5.8823529411764705E-2"/>
    <n v="0"/>
    <n v="0"/>
  </r>
  <r>
    <x v="65"/>
    <x v="4"/>
    <s v="Privada"/>
    <s v="No"/>
    <s v="Si"/>
    <s v="Si"/>
    <n v="2009"/>
    <s v="Argentina"/>
    <n v="1.8581853669999999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66"/>
    <x v="1"/>
    <s v="Mixta"/>
    <s v="No"/>
    <s v="Si"/>
    <s v="Si"/>
    <n v="1866"/>
    <s v="Suiza"/>
    <n v="2.0444698099999998"/>
    <s v="¿Reporta gestión de residuos (GRI 306)?"/>
    <s v="No"/>
    <x v="1"/>
    <s v="Pilar 3"/>
    <s v="boolean"/>
    <b v="0"/>
    <b v="0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0000002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68"/>
    <x v="3"/>
    <s v="Privada"/>
    <s v="Si"/>
    <s v="No"/>
    <s v="No"/>
    <n v="1953"/>
    <s v="Colombia"/>
    <n v="7.1291921260000004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69"/>
    <x v="1"/>
    <s v="Pública"/>
    <s v="No"/>
    <s v="Si"/>
    <s v="Si"/>
    <n v="1965"/>
    <s v="Estados Unidos"/>
    <n v="2.0973851419999998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70"/>
    <x v="3"/>
    <s v="Privada"/>
    <s v="Si"/>
    <s v="No"/>
    <s v="No"/>
    <n v="1989"/>
    <s v="Colombia"/>
    <n v="3.0305383369999999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71"/>
    <x v="1"/>
    <s v="Privada"/>
    <s v="No"/>
    <s v="No"/>
    <s v="Si"/>
    <n v="1986"/>
    <s v="Colombia"/>
    <n v="2.2734296359999999"/>
    <s v="¿Reporta gestión de residuos (GRI 306)?"/>
    <n v="0"/>
    <x v="1"/>
    <s v="Pilar 3"/>
    <s v="boolean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0000002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¿Reporta gestión de residuos (GRI 306)?"/>
    <s v="No"/>
    <x v="1"/>
    <s v="Pilar 3"/>
    <s v="boolean"/>
    <b v="0"/>
    <b v="0"/>
    <s v="Gestión de Recursos Naturales y Circularidad"/>
    <n v="5.8823529411764705E-2"/>
    <n v="0"/>
    <n v="0"/>
  </r>
  <r>
    <x v="74"/>
    <x v="3"/>
    <s v="Privada"/>
    <s v="No"/>
    <s v="No"/>
    <s v="Si"/>
    <n v="2005"/>
    <s v="Perú"/>
    <n v="10.521119421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75"/>
    <x v="1"/>
    <s v="Privada"/>
    <s v="No"/>
    <s v="No"/>
    <s v="Si"/>
    <n v="1958"/>
    <s v="Colombia"/>
    <n v="2.0172595470000001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77"/>
    <x v="4"/>
    <s v="Privada"/>
    <s v="No"/>
    <s v="No"/>
    <s v="Si"/>
    <n v="2015"/>
    <s v="Colombia"/>
    <n v="0.70314701400000001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78"/>
    <x v="1"/>
    <s v="Mixta"/>
    <s v="No"/>
    <s v="No"/>
    <s v="No"/>
    <n v="1956"/>
    <s v="Colombia"/>
    <n v="25.860914507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79"/>
    <x v="1"/>
    <s v="Mixta"/>
    <s v="No"/>
    <s v="Si"/>
    <s v="Si"/>
    <n v="1898"/>
    <s v="Francia"/>
    <n v="2.4260392159999999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82"/>
    <x v="5"/>
    <s v="Privada"/>
    <s v="No"/>
    <s v="No"/>
    <s v="Si"/>
    <n v="2020"/>
    <s v="Islas Caimán / EE.UU"/>
    <n v="1.943851598"/>
    <s v="¿Reporta gestión de residuos (GRI 306)?"/>
    <s v="Si"/>
    <x v="1"/>
    <s v="Pilar 3"/>
    <s v="boolean"/>
    <b v="0"/>
    <b v="0"/>
    <s v="Gestión de Recursos Naturales y Circularidad"/>
    <n v="0.19230769230769232"/>
    <n v="100"/>
    <n v="19.230769230769234"/>
  </r>
  <r>
    <x v="83"/>
    <x v="3"/>
    <s v="Privada"/>
    <s v="No"/>
    <s v="No"/>
    <s v="Si"/>
    <n v="1952"/>
    <s v="Chile"/>
    <n v="5.9910971069999999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84"/>
    <x v="3"/>
    <s v="Privada"/>
    <s v="Si"/>
    <s v="No"/>
    <s v="Si"/>
    <n v="1977"/>
    <s v="Suiza"/>
    <n v="2.002301595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85"/>
    <x v="0"/>
    <s v="Privada"/>
    <s v="Si"/>
    <s v="No"/>
    <s v="Si"/>
    <n v="1971"/>
    <s v="Estados Unidos"/>
    <n v="2.1567474139999998"/>
    <s v="¿Reporta gestión de residuos (GRI 306)?"/>
    <n v="0"/>
    <x v="1"/>
    <s v="Pilar 3"/>
    <s v="boolean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0000001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87"/>
    <x v="3"/>
    <s v="Privada"/>
    <s v="Si"/>
    <s v="No"/>
    <s v="No"/>
    <n v="1934"/>
    <s v="Colombia"/>
    <n v="3.134365769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88"/>
    <x v="4"/>
    <s v="Mixta"/>
    <s v="No"/>
    <s v="Si"/>
    <s v="Si"/>
    <n v="1924"/>
    <s v="España"/>
    <n v="6.6721791020000003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89"/>
    <x v="4"/>
    <s v="Privada"/>
    <s v="No"/>
    <s v="Si"/>
    <s v="Si"/>
    <n v="1910"/>
    <s v="Francia"/>
    <n v="2.655177809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90"/>
    <x v="3"/>
    <s v="Privada"/>
    <s v="No"/>
    <s v="Si"/>
    <s v="Si"/>
    <n v="1968"/>
    <s v="Colombia"/>
    <n v="24.752011681999999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91"/>
    <x v="4"/>
    <s v="Mixta"/>
    <s v="No"/>
    <s v="Si"/>
    <s v="Si"/>
    <n v="1979"/>
    <s v="Suecia"/>
    <n v="2.956157691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92"/>
    <x v="3"/>
    <s v="Privada"/>
    <s v="No"/>
    <s v="Si"/>
    <s v="Si"/>
    <n v="1937"/>
    <s v="Japón"/>
    <n v="4.02823039"/>
    <s v="¿Reporta gestión de residuos (GRI 306)?"/>
    <s v="No"/>
    <x v="1"/>
    <s v="Pilar 3"/>
    <s v="boolean"/>
    <b v="0"/>
    <b v="0"/>
    <s v="Gestión de Recursos Naturales y Circularidad"/>
    <n v="5.8823529411764705E-2"/>
    <n v="0"/>
    <n v="0"/>
  </r>
  <r>
    <x v="93"/>
    <x v="3"/>
    <s v="Privada"/>
    <s v="No"/>
    <s v="No"/>
    <s v="Si"/>
    <n v="1993"/>
    <s v="Suiza"/>
    <n v="4.8704234599999996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94"/>
    <x v="3"/>
    <s v="Privada"/>
    <s v="No"/>
    <s v="No"/>
    <s v="No"/>
    <n v="1966"/>
    <s v="Colombia"/>
    <n v="2.0461661379999998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95"/>
    <x v="3"/>
    <s v="Privada"/>
    <s v="No"/>
    <s v="Si"/>
    <s v="Si"/>
    <n v="1929"/>
    <s v="Reino Unido y Países Bajos"/>
    <n v="1.928223518"/>
    <s v="¿Reporta gestión de residuos (GRI 306)?"/>
    <n v="0"/>
    <x v="1"/>
    <s v="Pilar 3"/>
    <s v="boolean"/>
    <b v="0"/>
    <b v="0"/>
    <s v="Gestión de Recursos Naturales y Circularidad"/>
    <n v="5.8823529411764705E-2"/>
    <n v="0"/>
    <n v="0"/>
  </r>
  <r>
    <x v="96"/>
    <x v="4"/>
    <s v="Privada"/>
    <s v="No"/>
    <s v="No"/>
    <s v="No"/>
    <n v="1987"/>
    <s v="Colombia"/>
    <n v="0"/>
    <s v="¿Reporta gestión de residuos (GRI 306)?"/>
    <s v="Si"/>
    <x v="1"/>
    <s v="Pilar 3"/>
    <s v="boolean"/>
    <b v="0"/>
    <b v="0"/>
    <s v="Gestión de Recursos Naturales y Circularidad"/>
    <n v="5.8823529411764705E-2"/>
    <n v="100"/>
    <n v="5.8823529411764701"/>
  </r>
  <r>
    <x v="97"/>
    <x v="5"/>
    <s v="Privada"/>
    <s v="No"/>
    <s v="No"/>
    <s v="Si"/>
    <n v="2016"/>
    <s v="Canadá"/>
    <n v="5.4833186859999996"/>
    <s v="¿Reporta gestión de residuos (GRI 306)?"/>
    <n v="0"/>
    <x v="1"/>
    <s v="Pilar 3"/>
    <s v="boolean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39999999"/>
    <s v="¿Reporta gestión de residuos (GRI 306)?"/>
    <s v="Si"/>
    <x v="1"/>
    <s v="Pilar 3"/>
    <s v="boolean"/>
    <b v="0"/>
    <b v="0"/>
    <s v="Gestión de Recursos Naturales y Circularidad"/>
    <n v="0.15789473684210525"/>
    <n v="100"/>
    <n v="15.789473684210526"/>
  </r>
  <r>
    <x v="99"/>
    <x v="1"/>
    <s v="Privada"/>
    <s v="No"/>
    <s v="No"/>
    <s v="Si"/>
    <n v="1993"/>
    <s v="Noruega"/>
    <n v="1.7653399919999999"/>
    <s v="¿Reporta gestión de residuos (GRI 306)?"/>
    <s v="No informa "/>
    <x v="1"/>
    <s v="Pilar 3"/>
    <s v="boolean"/>
    <b v="0"/>
    <b v="0"/>
    <s v="Gestión de Recursos Naturales y Circularidad"/>
    <n v="0.15789473684210525"/>
    <n v="0"/>
    <n v="0"/>
  </r>
  <r>
    <x v="0"/>
    <x v="0"/>
    <s v="Privada"/>
    <s v="No"/>
    <s v="No"/>
    <s v="No"/>
    <n v="2007"/>
    <s v="Colombia"/>
    <n v="0.97802211500000003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0000001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39999999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¿Reporta GRI 207 (prácticas fiscales)? Si/no"/>
    <n v="0"/>
    <x v="0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Reporta GRI 207 (prácticas fiscales)? Si/no"/>
    <s v="Si"/>
    <x v="0"/>
    <s v="Pilar 6"/>
    <s v="boolean"/>
    <b v="0"/>
    <b v="0"/>
    <s v="Impacto Económico, Social y Comunitario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¿Reporta GRI 207 (prácticas fiscales)? Si/no"/>
    <n v="0"/>
    <x v="0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11"/>
    <x v="4"/>
    <s v="Privada"/>
    <s v="No"/>
    <s v="Si"/>
    <s v="Si"/>
    <n v="1875"/>
    <s v="Colombia"/>
    <n v="0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12"/>
    <x v="1"/>
    <s v="Privada"/>
    <s v="No"/>
    <s v="No"/>
    <s v="Si"/>
    <n v="1889"/>
    <s v="Colombia"/>
    <n v="8.6157743510000007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17"/>
    <x v="4"/>
    <s v="Privada"/>
    <s v="No"/>
    <s v="Si"/>
    <s v="Si"/>
    <n v="2001"/>
    <s v="Colombia"/>
    <n v="6.5475670460000002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18"/>
    <x v="1"/>
    <s v="Privada"/>
    <s v="No"/>
    <s v="Si"/>
    <s v="Si"/>
    <n v="1934"/>
    <s v="Colombia"/>
    <n v="1.84479215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0000001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00000005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5999999999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25"/>
    <x v="1"/>
    <s v="Mixta"/>
    <s v="No"/>
    <s v="Si"/>
    <s v="Si"/>
    <n v="1991"/>
    <s v="México"/>
    <n v="5.1614047279999999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00000001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0000001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00000001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¿Reporta GRI 207 (prácticas fiscales)? Si/no"/>
    <s v="Si"/>
    <x v="0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41"/>
    <x v="4"/>
    <s v="Mixta"/>
    <s v="No"/>
    <s v="No"/>
    <s v="Si"/>
    <n v="1997"/>
    <s v="Colombia"/>
    <n v="15.780332546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43"/>
    <x v="1"/>
    <s v="Privada"/>
    <s v="No"/>
    <s v="No"/>
    <s v="Si"/>
    <n v="1985"/>
    <s v="Estados Unidos"/>
    <n v="2.6249202149999999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89999999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45"/>
    <x v="3"/>
    <s v="Privada"/>
    <s v="No"/>
    <s v="No"/>
    <s v="Si"/>
    <n v="1949"/>
    <s v="Colombia"/>
    <n v="16.07768864499999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0000001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59999996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5999999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39999999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51"/>
    <x v="5"/>
    <s v="Privada"/>
    <s v="No"/>
    <s v="Si"/>
    <s v="Si"/>
    <n v="2002"/>
    <s v="Chile"/>
    <n v="2.4203671080000002"/>
    <s v="¿Reporta GRI 207 (prácticas fiscales)? Si/no"/>
    <s v="Si"/>
    <x v="0"/>
    <s v="Pilar 6"/>
    <s v="boolean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89999998"/>
    <s v="¿Reporta GRI 207 (prácticas fiscales)? Si/no"/>
    <n v="0"/>
    <x v="0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4999999999"/>
    <s v="¿Reporta GRI 207 (prácticas fiscales)? Si/no"/>
    <n v="0"/>
    <x v="0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59999999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299999998"/>
    <s v="¿Reporta GRI 207 (prácticas fiscales)? Si/no"/>
    <n v="0"/>
    <x v="0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¿Reporta GRI 207 (prácticas fiscales)? Si/no"/>
    <n v="0"/>
    <x v="0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499999997"/>
    <s v="¿Reporta GRI 207 (prácticas fiscales)? Si/no"/>
    <s v="No"/>
    <x v="0"/>
    <s v="Pilar 6"/>
    <s v="boolean"/>
    <b v="0"/>
    <b v="0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0000001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65"/>
    <x v="4"/>
    <s v="Privada"/>
    <s v="No"/>
    <s v="Si"/>
    <s v="Si"/>
    <n v="2009"/>
    <s v="Argentina"/>
    <n v="1.858185366999999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099999998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0000002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0000004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¿Reporta GRI 207 (prácticas fiscales)? Si/no"/>
    <n v="0"/>
    <x v="0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0000001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0000001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00000001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77"/>
    <x v="4"/>
    <s v="Privada"/>
    <s v="No"/>
    <s v="No"/>
    <s v="Si"/>
    <n v="2015"/>
    <s v="Colombia"/>
    <n v="0.70314701400000001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79"/>
    <x v="1"/>
    <s v="Mixta"/>
    <s v="No"/>
    <s v="Si"/>
    <s v="Si"/>
    <n v="1898"/>
    <s v="Francia"/>
    <n v="2.4260392159999999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Reporta GRI 207 (prácticas fiscales)? Si/no"/>
    <s v="Si"/>
    <x v="0"/>
    <s v="Pilar 6"/>
    <s v="boolean"/>
    <b v="0"/>
    <b v="0"/>
    <s v="Impacto Económico, Social y Comunitario"/>
    <n v="0.10526315789473684"/>
    <n v="100"/>
    <n v="10.526315789473683"/>
  </r>
  <r>
    <x v="81"/>
    <x v="3"/>
    <s v="Privada"/>
    <s v="Si"/>
    <s v="Si"/>
    <s v="Si"/>
    <n v="1969"/>
    <s v="Corea del Sur"/>
    <n v="3.18831563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Reporta GRI 207 (prácticas fiscales)? Si/no"/>
    <s v="No"/>
    <x v="0"/>
    <s v="Pilar 6"/>
    <s v="boolean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6999999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84"/>
    <x v="3"/>
    <s v="Privada"/>
    <s v="Si"/>
    <s v="No"/>
    <s v="Si"/>
    <n v="1977"/>
    <s v="Suiza"/>
    <n v="2.002301595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¿Reporta GRI 207 (prácticas fiscales)? Si/no"/>
    <n v="0"/>
    <x v="0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¿Reporta GRI 207 (prácticas fiscales)? Si/no"/>
    <s v="Si"/>
    <x v="0"/>
    <s v="Pilar 6"/>
    <s v="boolean"/>
    <b v="0"/>
    <b v="0"/>
    <s v="Impacto Económico, Social y Comunitario"/>
    <n v="0.11764705882352941"/>
    <n v="100"/>
    <n v="11.76470588235294"/>
  </r>
  <r>
    <x v="90"/>
    <x v="3"/>
    <s v="Privada"/>
    <s v="No"/>
    <s v="Si"/>
    <s v="Si"/>
    <n v="1968"/>
    <s v="Colombia"/>
    <n v="24.75201168199999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1"/>
    <x v="4"/>
    <s v="Mixta"/>
    <s v="No"/>
    <s v="Si"/>
    <s v="Si"/>
    <n v="1979"/>
    <s v="Suecia"/>
    <n v="2.956157691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599999996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¿Reporta GRI 207 (prácticas fiscales)? Si/no"/>
    <n v="0"/>
    <x v="0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Reporta GRI 207 (prácticas fiscales)? Si/no"/>
    <s v="No"/>
    <x v="0"/>
    <s v="Pilar 6"/>
    <s v="boolean"/>
    <b v="0"/>
    <b v="0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59999996"/>
    <s v="¿Reporta GRI 207 (prácticas fiscales)? Si/no"/>
    <n v="0"/>
    <x v="0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¿Reporta GRI 207 (prácticas fiscales)? Si/no"/>
    <s v="No"/>
    <x v="0"/>
    <s v="Pilar 6"/>
    <s v="boolean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Reporta sanciones y multas? (Si/No) 206-1"/>
    <s v="Si"/>
    <x v="0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0000001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39999999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¿Reporta sanciones y multas? (Si/No) 206-1"/>
    <n v="0"/>
    <x v="0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Reporta sanciones y multas? (Si/No) 206-1"/>
    <s v="Si"/>
    <x v="0"/>
    <s v="Pilar 6"/>
    <s v="boolean"/>
    <b v="0"/>
    <b v="0"/>
    <s v="Impacto Económico, Social y Comunitario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¿Reporta sanciones y multas? (Si/No) 206-1"/>
    <n v="0"/>
    <x v="0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11"/>
    <x v="4"/>
    <s v="Privada"/>
    <s v="No"/>
    <s v="Si"/>
    <s v="Si"/>
    <n v="1875"/>
    <s v="Colombia"/>
    <n v="0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0000007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¿Reporta sanciones y multas? (Si/No) 206-1"/>
    <s v="No"/>
    <x v="0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0000002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18"/>
    <x v="1"/>
    <s v="Privada"/>
    <s v="No"/>
    <s v="Si"/>
    <s v="Si"/>
    <n v="1934"/>
    <s v="Colombia"/>
    <n v="1.84479215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0000001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20"/>
    <x v="4"/>
    <s v="Mixta"/>
    <s v="No"/>
    <s v="No"/>
    <s v="No"/>
    <n v="2012"/>
    <s v="Colombia"/>
    <n v="9.9777362400000005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Reporta sanciones y multas? (Si/No) 206-1"/>
    <s v="No"/>
    <x v="0"/>
    <s v="Pilar 6"/>
    <s v="boolean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59999999996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25"/>
    <x v="1"/>
    <s v="Mixta"/>
    <s v="No"/>
    <s v="Si"/>
    <s v="Si"/>
    <n v="1991"/>
    <s v="México"/>
    <n v="5.1614047279999999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28"/>
    <x v="1"/>
    <s v="Privada"/>
    <s v="No"/>
    <s v="No"/>
    <s v="No"/>
    <n v="1920"/>
    <s v="Colombia"/>
    <n v="1.9433909700000001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¿Reporta sanciones y multas? (Si/No) 206-1"/>
    <s v="Si"/>
    <x v="0"/>
    <s v="Pilar 6"/>
    <s v="boolean"/>
    <b v="0"/>
    <b v="0"/>
    <s v="Impacto Económico, Social y Comunitario"/>
    <n v="0.14285714285714285"/>
    <n v="100"/>
    <n v="14.285714285714285"/>
  </r>
  <r>
    <x v="30"/>
    <x v="2"/>
    <s v="Privada"/>
    <s v="No"/>
    <s v="Si"/>
    <s v="Si"/>
    <n v="1961"/>
    <s v="Colombia"/>
    <n v="0.498844856"/>
    <s v="¿Reporta sanciones y multas? (Si/No) 206-1"/>
    <s v="Si"/>
    <x v="0"/>
    <s v="Pilar 6"/>
    <s v="boolean"/>
    <b v="0"/>
    <b v="0"/>
    <s v="Impacto Económico, Social y Comunitario"/>
    <n v="0.14285714285714285"/>
    <n v="100"/>
    <n v="14.285714285714285"/>
  </r>
  <r>
    <x v="31"/>
    <x v="2"/>
    <s v="Privada"/>
    <s v="No"/>
    <s v="Si"/>
    <s v="Si"/>
    <n v="1979"/>
    <s v="Colombia"/>
    <n v="1.189537155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0000001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00000001"/>
    <s v="¿Reporta sanciones y multas? (Si/No) 206-1"/>
    <s v="Si"/>
    <x v="0"/>
    <s v="Pilar 6"/>
    <s v="boolean"/>
    <b v="0"/>
    <b v="0"/>
    <s v="Impacto Económico, Social y Comunitario"/>
    <n v="0.14285714285714285"/>
    <n v="100"/>
    <n v="14.285714285714285"/>
  </r>
  <r>
    <x v="34"/>
    <x v="3"/>
    <s v="Privada"/>
    <s v="Si"/>
    <s v="No"/>
    <s v="No"/>
    <n v="1938"/>
    <s v="Colombia"/>
    <n v="11.88773162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37"/>
    <x v="4"/>
    <s v="Privada"/>
    <s v="No"/>
    <s v="Si"/>
    <s v="No"/>
    <n v="1972"/>
    <s v="Colombia"/>
    <n v="0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¿Reporta sanciones y multas? (Si/No) 206-1"/>
    <s v="Si"/>
    <x v="0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Reporta sanciones y multas? (Si/No) 206-1"/>
    <s v="Si"/>
    <x v="0"/>
    <s v="Pilar 6"/>
    <s v="boolean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89999999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4999999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0000001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47"/>
    <x v="5"/>
    <s v="Privada"/>
    <s v="No"/>
    <s v="Si"/>
    <s v="Si"/>
    <n v="1985"/>
    <s v="Canadá"/>
    <n v="4.2502446559999996"/>
    <s v="¿Reporta sanciones y multas? (Si/No) 206-1"/>
    <s v="No"/>
    <x v="0"/>
    <s v="Pilar 6"/>
    <s v="boolean"/>
    <b v="0"/>
    <b v="0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5999999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49"/>
    <x v="4"/>
    <s v="Mixta"/>
    <s v="No"/>
    <s v="Si"/>
    <s v="Si"/>
    <n v="1896"/>
    <s v="Colombia"/>
    <n v="3.716639483999999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0000002"/>
    <s v="¿Reporta sanciones y multas? (Si/No) 206-1"/>
    <s v="Si"/>
    <x v="0"/>
    <s v="Pilar 6"/>
    <s v="boolean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¿Reporta sanciones y multas? (Si/No) 206-1"/>
    <s v="Si"/>
    <x v="0"/>
    <s v="Pilar 6"/>
    <s v="boolean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89999998"/>
    <s v="¿Reporta sanciones y multas? (Si/No) 206-1"/>
    <n v="0"/>
    <x v="0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¿Reporta sanciones y multas? (Si/No) 206-1"/>
    <s v="No"/>
    <x v="0"/>
    <s v="Pilar 6"/>
    <s v="boolean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4999999999"/>
    <s v="¿Reporta sanciones y multas? (Si/No) 206-1"/>
    <n v="0"/>
    <x v="0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59"/>
    <x v="4"/>
    <s v="Mixta"/>
    <s v="No"/>
    <s v="No"/>
    <s v="No"/>
    <n v="1995"/>
    <s v="Colombia"/>
    <n v="6.135599159999999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60"/>
    <x v="2"/>
    <s v="Privada"/>
    <s v="No"/>
    <s v="No"/>
    <s v="Si"/>
    <n v="1989"/>
    <s v="Colombia"/>
    <n v="0.75167738299999998"/>
    <s v="¿Reporta sanciones y multas? (Si/No) 206-1"/>
    <n v="0"/>
    <x v="0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¿Reporta sanciones y multas? (Si/No) 206-1"/>
    <n v="0"/>
    <x v="0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63"/>
    <x v="2"/>
    <s v="Privada"/>
    <s v="Si"/>
    <s v="No"/>
    <s v="No"/>
    <n v="1976"/>
    <s v="Colombia"/>
    <n v="0.98534294499999997"/>
    <s v="¿Reporta sanciones y multas? (Si/No) 206-1"/>
    <s v="No"/>
    <x v="0"/>
    <s v="Pilar 6"/>
    <s v="boolean"/>
    <b v="0"/>
    <b v="0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0000001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66"/>
    <x v="1"/>
    <s v="Mixta"/>
    <s v="No"/>
    <s v="Si"/>
    <s v="Si"/>
    <n v="1866"/>
    <s v="Suiza"/>
    <n v="2.0444698099999998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0000002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¿Reporta sanciones y multas? (Si/No) 206-1"/>
    <n v="0"/>
    <x v="0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73"/>
    <x v="3"/>
    <s v="Privada"/>
    <s v="No"/>
    <s v="Si"/>
    <s v="Si"/>
    <n v="1993"/>
    <s v="Estados Unidos"/>
    <n v="2.3607916150000001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0000001"/>
    <s v="¿Reporta sanciones y multas? (Si/No) 206-1"/>
    <s v="Si"/>
    <x v="0"/>
    <s v="Pilar 6"/>
    <s v="boolean"/>
    <b v="0"/>
    <b v="0"/>
    <s v="Impacto Económico, Social y Comunitario"/>
    <n v="0.10526315789473684"/>
    <n v="100"/>
    <n v="10.526315789473683"/>
  </r>
  <r>
    <x v="76"/>
    <x v="4"/>
    <s v="Privada"/>
    <s v="No"/>
    <s v="Si"/>
    <s v="No"/>
    <n v="1974"/>
    <s v="Colombia"/>
    <n v="2.2729038500000001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77"/>
    <x v="4"/>
    <s v="Privada"/>
    <s v="No"/>
    <s v="No"/>
    <s v="Si"/>
    <n v="2015"/>
    <s v="Colombia"/>
    <n v="0.70314701400000001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59999999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Reporta sanciones y multas? (Si/No) 206-1"/>
    <n v="0"/>
    <x v="0"/>
    <s v="Pilar 6"/>
    <s v="boolean"/>
    <b v="0"/>
    <b v="0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82"/>
    <x v="5"/>
    <s v="Privada"/>
    <s v="No"/>
    <s v="No"/>
    <s v="Si"/>
    <n v="2020"/>
    <s v="Islas Caimán / EE.UU"/>
    <n v="1.943851598"/>
    <s v="¿Reporta sanciones y multas? (Si/No) 206-1"/>
    <s v="No"/>
    <x v="0"/>
    <s v="Pilar 6"/>
    <s v="boolean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6999999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84"/>
    <x v="3"/>
    <s v="Privada"/>
    <s v="Si"/>
    <s v="No"/>
    <s v="Si"/>
    <n v="1977"/>
    <s v="Suiza"/>
    <n v="2.002301595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85"/>
    <x v="0"/>
    <s v="Privada"/>
    <s v="Si"/>
    <s v="No"/>
    <s v="Si"/>
    <n v="1971"/>
    <s v="Estados Unidos"/>
    <n v="2.1567474139999998"/>
    <s v="¿Reporta sanciones y multas? (Si/No) 206-1"/>
    <n v="0"/>
    <x v="0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89"/>
    <x v="4"/>
    <s v="Privada"/>
    <s v="No"/>
    <s v="Si"/>
    <s v="Si"/>
    <n v="1910"/>
    <s v="Francia"/>
    <n v="2.65517780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90"/>
    <x v="3"/>
    <s v="Privada"/>
    <s v="No"/>
    <s v="Si"/>
    <s v="Si"/>
    <n v="1968"/>
    <s v="Colombia"/>
    <n v="24.752011681999999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599999996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¿Reporta sanciones y multas? (Si/No) 206-1"/>
    <s v="Si"/>
    <x v="0"/>
    <s v="Pilar 6"/>
    <s v="boolean"/>
    <b v="0"/>
    <b v="0"/>
    <s v="Impacto Económico, Social y Comunitario"/>
    <n v="0.11764705882352941"/>
    <n v="100"/>
    <n v="11.76470588235294"/>
  </r>
  <r>
    <x v="95"/>
    <x v="3"/>
    <s v="Privada"/>
    <s v="No"/>
    <s v="Si"/>
    <s v="Si"/>
    <n v="1929"/>
    <s v="Reino Unido y Países Bajos"/>
    <n v="1.928223518"/>
    <s v="¿Reporta sanciones y multas? (Si/No) 206-1"/>
    <n v="0"/>
    <x v="0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Reporta sanciones y multas? (Si/No) 206-1"/>
    <s v="No"/>
    <x v="0"/>
    <s v="Pilar 6"/>
    <s v="boolean"/>
    <b v="0"/>
    <b v="0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59999996"/>
    <s v="¿Reporta sanciones y multas? (Si/No) 206-1"/>
    <n v="0"/>
    <x v="0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¿Reporta sanciones y multas? (Si/No) 206-1"/>
    <s v="No"/>
    <x v="0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¿Reporta sanciones y multas? (Si/No) 206-1"/>
    <n v="2"/>
    <x v="0"/>
    <s v="Pilar 6"/>
    <s v="boolean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¿Reporta uso de agua (GRI 303)?"/>
    <s v="Si"/>
    <x v="1"/>
    <s v="Pilar 3"/>
    <s v="boolean"/>
    <b v="0"/>
    <b v="0"/>
    <s v="Gestión de Recursos Naturales y Circularidad"/>
    <n v="0.23809523809523808"/>
    <n v="100"/>
    <n v="23.809523809523807"/>
  </r>
  <r>
    <x v="1"/>
    <x v="1"/>
    <s v="Privada"/>
    <s v="No"/>
    <s v="Si"/>
    <s v="Si"/>
    <n v="1920"/>
    <s v="Colombia"/>
    <n v="2.844632077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3"/>
    <x v="2"/>
    <s v="Privada"/>
    <s v="Si"/>
    <s v="No"/>
    <s v="No"/>
    <n v="1993"/>
    <s v="Colombia"/>
    <n v="2.1863011939999999"/>
    <s v="¿Reporta uso de agua (GRI 303)?"/>
    <s v="Si"/>
    <x v="1"/>
    <s v="Pilar 3"/>
    <s v="boolean"/>
    <b v="0"/>
    <b v="0"/>
    <s v="Gestión de Recursos Naturales y Circularidad"/>
    <n v="0.14285714285714285"/>
    <n v="100"/>
    <n v="14.285714285714285"/>
  </r>
  <r>
    <x v="4"/>
    <x v="3"/>
    <s v="Privada"/>
    <s v="No"/>
    <s v="No"/>
    <s v="Si"/>
    <n v="2012"/>
    <s v="Colombia"/>
    <n v="13.831182682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5"/>
    <x v="2"/>
    <s v="Privada"/>
    <s v="Si"/>
    <s v="No"/>
    <s v="No"/>
    <n v="1990"/>
    <s v="Colombia"/>
    <n v="0.77142869199999997"/>
    <s v="¿Reporta uso de agua (GRI 303)?"/>
    <n v="0"/>
    <x v="1"/>
    <s v="Pilar 3"/>
    <s v="boolean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¿Reporta uso de agua (GRI 303)?"/>
    <s v="Si"/>
    <x v="1"/>
    <s v="Pilar 3"/>
    <s v="boolean"/>
    <b v="0"/>
    <b v="0"/>
    <s v="Gestión de Recursos Naturales y Circularidad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8"/>
    <x v="0"/>
    <s v="Privada"/>
    <s v="No"/>
    <s v="No"/>
    <s v="No"/>
    <n v="1987"/>
    <s v="Colombia"/>
    <n v="0.711210393"/>
    <s v="¿Reporta uso de agua (GRI 303)?"/>
    <n v="0"/>
    <x v="1"/>
    <s v="Pilar 3"/>
    <s v="boolean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0000002"/>
    <s v="¿Reporta uso de agua (GRI 303)?"/>
    <s v="No"/>
    <x v="1"/>
    <s v="Pilar 3"/>
    <s v="boolean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11"/>
    <x v="4"/>
    <s v="Privada"/>
    <s v="No"/>
    <s v="Si"/>
    <s v="Si"/>
    <n v="1875"/>
    <s v="Colombia"/>
    <n v="0"/>
    <s v="¿Reporta uso de agua (GRI 303)?"/>
    <s v="No"/>
    <x v="1"/>
    <s v="Pilar 3"/>
    <s v="boolean"/>
    <b v="0"/>
    <b v="0"/>
    <s v="Gestión de Recursos Naturales y Circularidad"/>
    <n v="5.8823529411764705E-2"/>
    <n v="0"/>
    <n v="0"/>
  </r>
  <r>
    <x v="12"/>
    <x v="1"/>
    <s v="Privada"/>
    <s v="No"/>
    <s v="No"/>
    <s v="Si"/>
    <n v="1889"/>
    <s v="Colombia"/>
    <n v="8.6157743510000007"/>
    <s v="¿Reporta uso de agua (GRI 303)?"/>
    <s v="No"/>
    <x v="1"/>
    <s v="Pilar 3"/>
    <s v="boolean"/>
    <b v="0"/>
    <b v="0"/>
    <s v="Gestión de Recursos Naturales y Circularidad"/>
    <n v="0.15789473684210525"/>
    <n v="0"/>
    <n v="0"/>
  </r>
  <r>
    <x v="13"/>
    <x v="1"/>
    <s v="Privada"/>
    <s v="No"/>
    <s v="No"/>
    <s v="Si"/>
    <n v="2000"/>
    <s v="Colombia"/>
    <n v="1.8730507999999999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14"/>
    <x v="3"/>
    <s v="Privada"/>
    <s v="No"/>
    <s v="No"/>
    <s v="No"/>
    <n v="2004"/>
    <s v="Colombia"/>
    <n v="4.5125503050000004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15"/>
    <x v="5"/>
    <s v="Privada"/>
    <s v="No"/>
    <s v="No"/>
    <s v="Si"/>
    <n v="1990"/>
    <s v="Suiza"/>
    <n v="0.89502277900000005"/>
    <s v="¿Reporta uso de agua (GRI 303)?"/>
    <s v="No"/>
    <x v="1"/>
    <s v="Pilar 3"/>
    <s v="boolean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09999999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17"/>
    <x v="4"/>
    <s v="Privada"/>
    <s v="No"/>
    <s v="Si"/>
    <s v="Si"/>
    <n v="2001"/>
    <s v="Colombia"/>
    <n v="6.5475670460000002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18"/>
    <x v="1"/>
    <s v="Privada"/>
    <s v="No"/>
    <s v="Si"/>
    <s v="Si"/>
    <n v="1934"/>
    <s v="Colombia"/>
    <n v="1.84479215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¿Reporta uso de agua (GRI 303)?"/>
    <s v="No"/>
    <x v="1"/>
    <s v="Pilar 3"/>
    <s v="boolean"/>
    <b v="0"/>
    <b v="0"/>
    <s v="Gestión de Recursos Naturales y Circularidad"/>
    <n v="5.8823529411764705E-2"/>
    <n v="0"/>
    <n v="0"/>
  </r>
  <r>
    <x v="20"/>
    <x v="4"/>
    <s v="Mixta"/>
    <s v="No"/>
    <s v="No"/>
    <s v="No"/>
    <n v="2012"/>
    <s v="Colombia"/>
    <n v="9.9777362400000005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21"/>
    <x v="5"/>
    <s v="Privada"/>
    <s v="No"/>
    <s v="No"/>
    <s v="Si"/>
    <n v="1976"/>
    <s v="Reino Unido / Suiza"/>
    <n v="6.0471020830000004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22"/>
    <x v="3"/>
    <s v="Privada"/>
    <s v="No"/>
    <s v="No"/>
    <s v="Si"/>
    <n v="1879"/>
    <s v="Estados Unidos"/>
    <n v="5.8689859999999996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23"/>
    <x v="3"/>
    <s v="Privada"/>
    <s v="Si"/>
    <s v="No"/>
    <s v="No"/>
    <n v="1997"/>
    <s v="Colombia"/>
    <n v="1.9766409730000001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24"/>
    <x v="4"/>
    <s v="Privada"/>
    <s v="No"/>
    <s v="No"/>
    <s v="Si"/>
    <n v="2003"/>
    <s v="Brasil"/>
    <n v="15.602099798999999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25"/>
    <x v="1"/>
    <s v="Mixta"/>
    <s v="No"/>
    <s v="Si"/>
    <s v="Si"/>
    <n v="1991"/>
    <s v="México"/>
    <n v="5.1614047279999999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27"/>
    <x v="1"/>
    <s v="Privada"/>
    <s v="Si"/>
    <s v="Si"/>
    <s v="Si"/>
    <n v="1932"/>
    <s v="Colombia"/>
    <n v="2.1928266769999998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28"/>
    <x v="1"/>
    <s v="Privada"/>
    <s v="No"/>
    <s v="No"/>
    <s v="No"/>
    <n v="1920"/>
    <s v="Colombia"/>
    <n v="1.9433909700000001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29"/>
    <x v="2"/>
    <s v="Privada"/>
    <s v="No"/>
    <s v="No"/>
    <s v="No"/>
    <n v="2015"/>
    <s v="Colombia"/>
    <n v="0.76762142099999997"/>
    <s v="¿Reporta uso de agua (GRI 303)?"/>
    <s v="Si"/>
    <x v="1"/>
    <s v="Pilar 3"/>
    <s v="boolean"/>
    <b v="0"/>
    <b v="0"/>
    <s v="Gestión de Recursos Naturales y Circularidad"/>
    <n v="0.14285714285714285"/>
    <n v="100"/>
    <n v="14.285714285714285"/>
  </r>
  <r>
    <x v="30"/>
    <x v="2"/>
    <s v="Privada"/>
    <s v="No"/>
    <s v="Si"/>
    <s v="Si"/>
    <n v="1961"/>
    <s v="Colombia"/>
    <n v="0.498844856"/>
    <s v="¿Reporta uso de agua (GRI 303)?"/>
    <s v="Si"/>
    <x v="1"/>
    <s v="Pilar 3"/>
    <s v="boolean"/>
    <b v="0"/>
    <b v="0"/>
    <s v="Gestión de Recursos Naturales y Circularidad"/>
    <n v="0.14285714285714285"/>
    <n v="100"/>
    <n v="14.285714285714285"/>
  </r>
  <r>
    <x v="31"/>
    <x v="2"/>
    <s v="Privada"/>
    <s v="No"/>
    <s v="Si"/>
    <s v="Si"/>
    <n v="1979"/>
    <s v="Colombia"/>
    <n v="1.189537155"/>
    <s v="¿Reporta uso de agua (GRI 303)?"/>
    <s v="No"/>
    <x v="1"/>
    <s v="Pilar 3"/>
    <s v="boolean"/>
    <b v="0"/>
    <b v="0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0000001"/>
    <s v="¿Reporta uso de agua (GRI 303)?"/>
    <s v="No"/>
    <x v="1"/>
    <s v="Pilar 3"/>
    <s v="boolean"/>
    <b v="0"/>
    <b v="0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00000001"/>
    <s v="¿Reporta uso de agua (GRI 303)?"/>
    <s v="No"/>
    <x v="1"/>
    <s v="Pilar 3"/>
    <s v="boolean"/>
    <b v="0"/>
    <b v="0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35"/>
    <x v="3"/>
    <s v="Privada"/>
    <s v="No"/>
    <s v="No"/>
    <s v="Si"/>
    <n v="1984"/>
    <s v="Chile"/>
    <n v="5.5116464790000004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36"/>
    <x v="3"/>
    <s v="Privada"/>
    <s v="Si"/>
    <s v="No"/>
    <s v="No"/>
    <n v="2009"/>
    <s v="Colombia"/>
    <n v="19.439396106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37"/>
    <x v="4"/>
    <s v="Privada"/>
    <s v="No"/>
    <s v="Si"/>
    <s v="No"/>
    <n v="1972"/>
    <s v="Colombia"/>
    <n v="0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38"/>
    <x v="3"/>
    <s v="Privada"/>
    <s v="Si"/>
    <s v="No"/>
    <s v="No"/>
    <n v="1997"/>
    <s v="Colombia"/>
    <n v="3.874476933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39"/>
    <x v="5"/>
    <s v="Privada"/>
    <s v="Si"/>
    <s v="No"/>
    <s v="Si"/>
    <n v="1935"/>
    <s v="Estados Unidos"/>
    <n v="11.495989482000001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40"/>
    <x v="5"/>
    <s v="Mixta"/>
    <s v="No"/>
    <s v="Si"/>
    <s v="Si"/>
    <n v="1951"/>
    <s v="Colombia"/>
    <n v="113.923310323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41"/>
    <x v="4"/>
    <s v="Mixta"/>
    <s v="No"/>
    <s v="No"/>
    <s v="Si"/>
    <n v="1997"/>
    <s v="Colombia"/>
    <n v="15.780332546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42"/>
    <x v="4"/>
    <s v="Pública"/>
    <s v="No"/>
    <s v="No"/>
    <s v="Si"/>
    <n v="1955"/>
    <s v="Colombia"/>
    <n v="20.574477179999999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43"/>
    <x v="1"/>
    <s v="Privada"/>
    <s v="No"/>
    <s v="No"/>
    <s v="Si"/>
    <n v="1985"/>
    <s v="Estados Unidos"/>
    <n v="2.6249202149999999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44"/>
    <x v="1"/>
    <s v="Mixta"/>
    <s v="No"/>
    <s v="No"/>
    <s v="No"/>
    <n v="1990"/>
    <s v="Colombia"/>
    <n v="2.3114637089999999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46"/>
    <x v="3"/>
    <s v="Privada"/>
    <s v="Si"/>
    <s v="Si"/>
    <s v="Si"/>
    <n v="1889"/>
    <s v="Chile"/>
    <n v="2.3075606390000001"/>
    <s v="¿Reporta uso de agua (GRI 303)?"/>
    <s v="No"/>
    <x v="1"/>
    <s v="Pilar 3"/>
    <s v="boolean"/>
    <b v="0"/>
    <b v="0"/>
    <s v="Gestión de Recursos Naturales y Circularidad"/>
    <n v="5.8823529411764705E-2"/>
    <n v="0"/>
    <n v="0"/>
  </r>
  <r>
    <x v="47"/>
    <x v="5"/>
    <s v="Privada"/>
    <s v="No"/>
    <s v="Si"/>
    <s v="Si"/>
    <n v="1985"/>
    <s v="Canadá"/>
    <n v="4.2502446559999996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48"/>
    <x v="4"/>
    <s v="Privada"/>
    <s v="No"/>
    <s v="Si"/>
    <s v="No"/>
    <n v="1966"/>
    <s v="Colombia"/>
    <n v="2.6355685659999999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49"/>
    <x v="4"/>
    <s v="Mixta"/>
    <s v="No"/>
    <s v="Si"/>
    <s v="Si"/>
    <n v="1896"/>
    <s v="Colombia"/>
    <n v="3.7166394839999999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50"/>
    <x v="1"/>
    <s v="Pública"/>
    <s v="No"/>
    <s v="Si"/>
    <s v="Si"/>
    <n v="1908"/>
    <s v="Estados Unidos"/>
    <n v="1.2123628230000001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51"/>
    <x v="5"/>
    <s v="Privada"/>
    <s v="No"/>
    <s v="Si"/>
    <s v="Si"/>
    <n v="2002"/>
    <s v="Chile"/>
    <n v="2.4203671080000002"/>
    <s v="¿Reporta uso de agua (GRI 303)?"/>
    <n v="0"/>
    <x v="1"/>
    <s v="Pilar 3"/>
    <s v="boolean"/>
    <b v="0"/>
    <b v="0"/>
    <s v="Gestión de Recursos Naturales y Circularidad"/>
    <n v="0.19230769230769232"/>
    <n v="0"/>
    <n v="0"/>
  </r>
  <r>
    <x v="52"/>
    <x v="5"/>
    <s v="Privada"/>
    <s v="No"/>
    <s v="Si"/>
    <s v="Si"/>
    <n v="2003"/>
    <s v="Canadá"/>
    <n v="1.3219259999999999"/>
    <s v="¿Reporta uso de agua (GRI 303)?"/>
    <n v="0"/>
    <x v="1"/>
    <s v="Pilar 3"/>
    <s v="boolean"/>
    <b v="0"/>
    <b v="0"/>
    <s v="Gestión de Recursos Naturales y Circularidad"/>
    <n v="0.19230769230769232"/>
    <n v="0"/>
    <n v="0"/>
  </r>
  <r>
    <x v="53"/>
    <x v="0"/>
    <s v="Privada"/>
    <s v="No"/>
    <s v="No"/>
    <s v="No"/>
    <n v="1985"/>
    <s v="Colombia"/>
    <n v="0.441609957"/>
    <s v="¿Reporta uso de agua (GRI 303)?"/>
    <s v="No"/>
    <x v="1"/>
    <s v="Pilar 3"/>
    <s v="boolean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89999998"/>
    <s v="¿Reporta uso de agua (GRI 303)?"/>
    <n v="0"/>
    <x v="1"/>
    <s v="Pilar 3"/>
    <s v="boolean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¿Reporta uso de agua (GRI 303)?"/>
    <n v="0"/>
    <x v="1"/>
    <s v="Pilar 3"/>
    <s v="boolean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79999998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59"/>
    <x v="4"/>
    <s v="Mixta"/>
    <s v="No"/>
    <s v="No"/>
    <s v="No"/>
    <n v="1995"/>
    <s v="Colombia"/>
    <n v="6.1355991599999999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60"/>
    <x v="2"/>
    <s v="Privada"/>
    <s v="No"/>
    <s v="No"/>
    <s v="Si"/>
    <n v="1989"/>
    <s v="Colombia"/>
    <n v="0.75167738299999998"/>
    <s v="¿Reporta uso de agua (GRI 303)?"/>
    <n v="0"/>
    <x v="1"/>
    <s v="Pilar 3"/>
    <s v="boolean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0000002"/>
    <s v="¿Reporta uso de agua (GRI 303)?"/>
    <n v="0"/>
    <x v="1"/>
    <s v="Pilar 3"/>
    <s v="boolean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0000001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63"/>
    <x v="2"/>
    <s v="Privada"/>
    <s v="Si"/>
    <s v="No"/>
    <s v="No"/>
    <n v="1976"/>
    <s v="Colombia"/>
    <n v="0.98534294499999997"/>
    <s v="¿Reporta uso de agua (GRI 303)?"/>
    <s v="Si"/>
    <x v="1"/>
    <s v="Pilar 3"/>
    <s v="boolean"/>
    <b v="0"/>
    <b v="0"/>
    <s v="Gestión de Recursos Naturales y Circularidad"/>
    <n v="0.14285714285714285"/>
    <n v="100"/>
    <n v="14.285714285714285"/>
  </r>
  <r>
    <x v="64"/>
    <x v="3"/>
    <s v="Privada"/>
    <s v="No"/>
    <s v="Si"/>
    <s v="Si"/>
    <n v="1920"/>
    <s v="Japón"/>
    <n v="1.8691417530000001"/>
    <s v="¿Reporta uso de agua (GRI 303)?"/>
    <s v="No"/>
    <x v="1"/>
    <s v="Pilar 3"/>
    <s v="boolean"/>
    <b v="0"/>
    <b v="0"/>
    <s v="Gestión de Recursos Naturales y Circularidad"/>
    <n v="5.8823529411764705E-2"/>
    <n v="0"/>
    <n v="0"/>
  </r>
  <r>
    <x v="65"/>
    <x v="4"/>
    <s v="Privada"/>
    <s v="No"/>
    <s v="Si"/>
    <s v="Si"/>
    <n v="2009"/>
    <s v="Argentina"/>
    <n v="1.8581853669999999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66"/>
    <x v="1"/>
    <s v="Mixta"/>
    <s v="No"/>
    <s v="Si"/>
    <s v="Si"/>
    <n v="1866"/>
    <s v="Suiza"/>
    <n v="2.0444698099999998"/>
    <s v="¿Reporta uso de agua (GRI 303)?"/>
    <s v="No"/>
    <x v="1"/>
    <s v="Pilar 3"/>
    <s v="boolean"/>
    <b v="0"/>
    <b v="0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0000002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68"/>
    <x v="3"/>
    <s v="Privada"/>
    <s v="Si"/>
    <s v="No"/>
    <s v="No"/>
    <n v="1953"/>
    <s v="Colombia"/>
    <n v="7.1291921260000004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69"/>
    <x v="1"/>
    <s v="Pública"/>
    <s v="No"/>
    <s v="Si"/>
    <s v="Si"/>
    <n v="1965"/>
    <s v="Estados Unidos"/>
    <n v="2.0973851419999998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70"/>
    <x v="3"/>
    <s v="Privada"/>
    <s v="Si"/>
    <s v="No"/>
    <s v="No"/>
    <n v="1989"/>
    <s v="Colombia"/>
    <n v="3.0305383369999999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71"/>
    <x v="1"/>
    <s v="Privada"/>
    <s v="No"/>
    <s v="No"/>
    <s v="Si"/>
    <n v="1986"/>
    <s v="Colombia"/>
    <n v="2.2734296359999999"/>
    <s v="¿Reporta uso de agua (GRI 303)?"/>
    <n v="0"/>
    <x v="1"/>
    <s v="Pilar 3"/>
    <s v="boolean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0000002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74"/>
    <x v="3"/>
    <s v="Privada"/>
    <s v="No"/>
    <s v="No"/>
    <s v="Si"/>
    <n v="2005"/>
    <s v="Perú"/>
    <n v="10.521119421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75"/>
    <x v="1"/>
    <s v="Privada"/>
    <s v="No"/>
    <s v="No"/>
    <s v="Si"/>
    <n v="1958"/>
    <s v="Colombia"/>
    <n v="2.0172595470000001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77"/>
    <x v="4"/>
    <s v="Privada"/>
    <s v="No"/>
    <s v="No"/>
    <s v="Si"/>
    <n v="2015"/>
    <s v="Colombia"/>
    <n v="0.70314701400000001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78"/>
    <x v="1"/>
    <s v="Mixta"/>
    <s v="No"/>
    <s v="No"/>
    <s v="No"/>
    <n v="1956"/>
    <s v="Colombia"/>
    <n v="25.860914507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79"/>
    <x v="1"/>
    <s v="Mixta"/>
    <s v="No"/>
    <s v="Si"/>
    <s v="Si"/>
    <n v="1898"/>
    <s v="Francia"/>
    <n v="2.4260392159999999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82"/>
    <x v="5"/>
    <s v="Privada"/>
    <s v="No"/>
    <s v="No"/>
    <s v="Si"/>
    <n v="2020"/>
    <s v="Islas Caimán / EE.UU"/>
    <n v="1.943851598"/>
    <s v="¿Reporta uso de agua (GRI 303)?"/>
    <s v="Si"/>
    <x v="1"/>
    <s v="Pilar 3"/>
    <s v="boolean"/>
    <b v="0"/>
    <b v="0"/>
    <s v="Gestión de Recursos Naturales y Circularidad"/>
    <n v="0.19230769230769232"/>
    <n v="100"/>
    <n v="19.230769230769234"/>
  </r>
  <r>
    <x v="83"/>
    <x v="3"/>
    <s v="Privada"/>
    <s v="No"/>
    <s v="No"/>
    <s v="Si"/>
    <n v="1952"/>
    <s v="Chile"/>
    <n v="5.9910971069999999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84"/>
    <x v="3"/>
    <s v="Privada"/>
    <s v="Si"/>
    <s v="No"/>
    <s v="Si"/>
    <n v="1977"/>
    <s v="Suiza"/>
    <n v="2.002301595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85"/>
    <x v="0"/>
    <s v="Privada"/>
    <s v="Si"/>
    <s v="No"/>
    <s v="Si"/>
    <n v="1971"/>
    <s v="Estados Unidos"/>
    <n v="2.1567474139999998"/>
    <s v="¿Reporta uso de agua (GRI 303)?"/>
    <n v="0"/>
    <x v="1"/>
    <s v="Pilar 3"/>
    <s v="boolean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0000001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87"/>
    <x v="3"/>
    <s v="Privada"/>
    <s v="Si"/>
    <s v="No"/>
    <s v="No"/>
    <n v="1934"/>
    <s v="Colombia"/>
    <n v="3.134365769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88"/>
    <x v="4"/>
    <s v="Mixta"/>
    <s v="No"/>
    <s v="Si"/>
    <s v="Si"/>
    <n v="1924"/>
    <s v="España"/>
    <n v="6.6721791020000003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89"/>
    <x v="4"/>
    <s v="Privada"/>
    <s v="No"/>
    <s v="Si"/>
    <s v="Si"/>
    <n v="1910"/>
    <s v="Francia"/>
    <n v="2.655177809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90"/>
    <x v="3"/>
    <s v="Privada"/>
    <s v="No"/>
    <s v="Si"/>
    <s v="Si"/>
    <n v="1968"/>
    <s v="Colombia"/>
    <n v="24.752011681999999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91"/>
    <x v="4"/>
    <s v="Mixta"/>
    <s v="No"/>
    <s v="Si"/>
    <s v="Si"/>
    <n v="1979"/>
    <s v="Suecia"/>
    <n v="2.956157691"/>
    <s v="¿Reporta uso de agua (GRI 303)?"/>
    <s v="No"/>
    <x v="1"/>
    <s v="Pilar 3"/>
    <s v="boolean"/>
    <b v="0"/>
    <b v="0"/>
    <s v="Gestión de Recursos Naturales y Circularidad"/>
    <n v="5.8823529411764705E-2"/>
    <n v="0"/>
    <n v="0"/>
  </r>
  <r>
    <x v="92"/>
    <x v="3"/>
    <s v="Privada"/>
    <s v="No"/>
    <s v="Si"/>
    <s v="Si"/>
    <n v="1937"/>
    <s v="Japón"/>
    <n v="4.02823039"/>
    <s v="¿Reporta uso de agua (GRI 303)?"/>
    <s v="No"/>
    <x v="1"/>
    <s v="Pilar 3"/>
    <s v="boolean"/>
    <b v="0"/>
    <b v="0"/>
    <s v="Gestión de Recursos Naturales y Circularidad"/>
    <n v="5.8823529411764705E-2"/>
    <n v="0"/>
    <n v="0"/>
  </r>
  <r>
    <x v="93"/>
    <x v="3"/>
    <s v="Privada"/>
    <s v="No"/>
    <s v="No"/>
    <s v="Si"/>
    <n v="1993"/>
    <s v="Suiza"/>
    <n v="4.8704234599999996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94"/>
    <x v="3"/>
    <s v="Privada"/>
    <s v="No"/>
    <s v="No"/>
    <s v="No"/>
    <n v="1966"/>
    <s v="Colombia"/>
    <n v="2.0461661379999998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95"/>
    <x v="3"/>
    <s v="Privada"/>
    <s v="No"/>
    <s v="Si"/>
    <s v="Si"/>
    <n v="1929"/>
    <s v="Reino Unido y Países Bajos"/>
    <n v="1.928223518"/>
    <s v="¿Reporta uso de agua (GRI 303)?"/>
    <n v="0"/>
    <x v="1"/>
    <s v="Pilar 3"/>
    <s v="boolean"/>
    <b v="0"/>
    <b v="0"/>
    <s v="Gestión de Recursos Naturales y Circularidad"/>
    <n v="5.8823529411764705E-2"/>
    <n v="0"/>
    <n v="0"/>
  </r>
  <r>
    <x v="96"/>
    <x v="4"/>
    <s v="Privada"/>
    <s v="No"/>
    <s v="No"/>
    <s v="No"/>
    <n v="1987"/>
    <s v="Colombia"/>
    <n v="0"/>
    <s v="¿Reporta uso de agua (GRI 303)?"/>
    <s v="Si"/>
    <x v="1"/>
    <s v="Pilar 3"/>
    <s v="boolean"/>
    <b v="0"/>
    <b v="0"/>
    <s v="Gestión de Recursos Naturales y Circularidad"/>
    <n v="5.8823529411764705E-2"/>
    <n v="100"/>
    <n v="5.8823529411764701"/>
  </r>
  <r>
    <x v="97"/>
    <x v="5"/>
    <s v="Privada"/>
    <s v="No"/>
    <s v="No"/>
    <s v="Si"/>
    <n v="2016"/>
    <s v="Canadá"/>
    <n v="5.4833186859999996"/>
    <s v="¿Reporta uso de agua (GRI 303)?"/>
    <n v="0"/>
    <x v="1"/>
    <s v="Pilar 3"/>
    <s v="boolean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39999999"/>
    <s v="¿Reporta uso de agua (GRI 303)?"/>
    <s v="No"/>
    <x v="1"/>
    <s v="Pilar 3"/>
    <s v="boolean"/>
    <b v="0"/>
    <b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19999999"/>
    <s v="¿Reporta uso de agua (GRI 303)?"/>
    <s v="Si"/>
    <x v="1"/>
    <s v="Pilar 3"/>
    <s v="boolean"/>
    <b v="0"/>
    <b v="0"/>
    <s v="Gestión de Recursos Naturales y Circularidad"/>
    <n v="0.15789473684210525"/>
    <n v="100"/>
    <n v="15.789473684210526"/>
  </r>
  <r>
    <x v="0"/>
    <x v="0"/>
    <s v="Privada"/>
    <s v="No"/>
    <s v="No"/>
    <s v="No"/>
    <n v="2007"/>
    <s v="Colombia"/>
    <n v="0.97802211500000003"/>
    <s v="¿Reporta valor económico directo generado y distribuido (GRI 201-1)? Si/No"/>
    <s v="No informa"/>
    <x v="0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0000001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3"/>
    <x v="2"/>
    <s v="Privada"/>
    <s v="Si"/>
    <s v="No"/>
    <s v="No"/>
    <n v="1993"/>
    <s v="Colombia"/>
    <n v="2.1863011939999999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¿Reporta valor económico directo generado y distribuido (GRI 201-1)? Si/No"/>
    <n v="0"/>
    <x v="0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Reporta valor económico directo generado y distribuido (GRI 201-1)? Si/No"/>
    <s v="Si"/>
    <x v="0"/>
    <s v="Pilar 6"/>
    <s v="boolean"/>
    <b v="0"/>
    <b v="0"/>
    <s v="Impacto Económico, Social y Comunitario"/>
    <n v="0.14285714285714285"/>
    <n v="100"/>
    <n v="14.285714285714285"/>
  </r>
  <r>
    <x v="7"/>
    <x v="4"/>
    <s v="Privada"/>
    <s v="No"/>
    <s v="No"/>
    <s v="Si"/>
    <n v="1919"/>
    <s v="Colombia"/>
    <n v="15.106042448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8"/>
    <x v="0"/>
    <s v="Privada"/>
    <s v="No"/>
    <s v="No"/>
    <s v="No"/>
    <n v="1987"/>
    <s v="Colombia"/>
    <n v="0.711210393"/>
    <s v="¿Reporta valor económico directo generado y distribuido (GRI 201-1)? Si/No"/>
    <n v="0"/>
    <x v="0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¿Reporta valor económico directo generado y distribuido (GRI 201-1)? Si/No"/>
    <s v="No informa"/>
    <x v="0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11"/>
    <x v="4"/>
    <s v="Privada"/>
    <s v="No"/>
    <s v="Si"/>
    <s v="Si"/>
    <n v="1875"/>
    <s v="Colombia"/>
    <n v="0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0000007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¿Reporta valor económico directo generado y distribuido (GRI 201-1)? Si/No"/>
    <s v="No"/>
    <x v="0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0000002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0000001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00000005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22"/>
    <x v="3"/>
    <s v="Privada"/>
    <s v="No"/>
    <s v="No"/>
    <s v="Si"/>
    <n v="1879"/>
    <s v="Estados Unidos"/>
    <n v="5.8689859999999996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25"/>
    <x v="1"/>
    <s v="Mixta"/>
    <s v="No"/>
    <s v="Si"/>
    <s v="Si"/>
    <n v="1991"/>
    <s v="México"/>
    <n v="5.1614047279999999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00000001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0000001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00000001"/>
    <s v="¿Reporta valor económico directo generado y distribuido (GRI 201-1)? Si/No"/>
    <s v="No"/>
    <x v="0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37"/>
    <x v="4"/>
    <s v="Privada"/>
    <s v="No"/>
    <s v="Si"/>
    <s v="No"/>
    <n v="1972"/>
    <s v="Colombia"/>
    <n v="0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38"/>
    <x v="3"/>
    <s v="Privada"/>
    <s v="Si"/>
    <s v="No"/>
    <s v="No"/>
    <n v="1997"/>
    <s v="Colombia"/>
    <n v="3.874476933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44"/>
    <x v="1"/>
    <s v="Mixta"/>
    <s v="No"/>
    <s v="No"/>
    <s v="No"/>
    <n v="1990"/>
    <s v="Colombia"/>
    <n v="2.3114637089999999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45"/>
    <x v="3"/>
    <s v="Privada"/>
    <s v="No"/>
    <s v="No"/>
    <s v="Si"/>
    <n v="1949"/>
    <s v="Colombia"/>
    <n v="16.07768864499999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0000001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59999996"/>
    <s v="¿Reporta valor económico directo generado y distribuido (GRI 201-1)? Si/No"/>
    <s v="No"/>
    <x v="0"/>
    <s v="Pilar 6"/>
    <s v="boolean"/>
    <b v="0"/>
    <b v="0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5999999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3999999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0000001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0000002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¿Reporta valor económico directo generado y distribuido (GRI 201-1)? Si/No"/>
    <s v="No informa"/>
    <x v="0"/>
    <s v="Pilar 6"/>
    <s v="boolean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89999998"/>
    <s v="¿Reporta valor económico directo generado y distribuido (GRI 201-1)? Si/No"/>
    <n v="0"/>
    <x v="0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56"/>
    <x v="5"/>
    <s v="Privada"/>
    <s v="No"/>
    <s v="No"/>
    <s v="No"/>
    <n v="1956"/>
    <s v="Colombia"/>
    <n v="2.660692144"/>
    <s v="¿Reporta valor económico directo generado y distribuido (GRI 201-1)? Si/No"/>
    <s v="Si"/>
    <x v="0"/>
    <s v="Pilar 6"/>
    <s v="boolean"/>
    <b v="0"/>
    <b v="0"/>
    <s v="Impacto Económico, Social y Comunitario"/>
    <n v="0.15384615384615385"/>
    <n v="100"/>
    <n v="15.384615384615385"/>
  </r>
  <r>
    <x v="57"/>
    <x v="0"/>
    <s v="Privada"/>
    <s v="Si"/>
    <s v="No"/>
    <s v="No"/>
    <n v="1962"/>
    <s v="Colombia"/>
    <n v="0.89448844999999999"/>
    <s v="¿Reporta valor económico directo generado y distribuido (GRI 201-1)? Si/No"/>
    <n v="0"/>
    <x v="0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59999999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299999998"/>
    <s v="¿Reporta valor económico directo generado y distribuido (GRI 201-1)? Si/No"/>
    <n v="0"/>
    <x v="0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¿Reporta valor económico directo generado y distribuido (GRI 201-1)? Si/No"/>
    <n v="0"/>
    <x v="0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63"/>
    <x v="2"/>
    <s v="Privada"/>
    <s v="Si"/>
    <s v="No"/>
    <s v="No"/>
    <n v="1976"/>
    <s v="Colombia"/>
    <n v="0.98534294499999997"/>
    <s v="¿Reporta valor económico directo generado y distribuido (GRI 201-1)? Si/No"/>
    <s v="Si"/>
    <x v="0"/>
    <s v="Pilar 6"/>
    <s v="boolean"/>
    <b v="0"/>
    <b v="0"/>
    <s v="Impacto Económico, Social y Comunitario"/>
    <n v="0.14285714285714285"/>
    <n v="100"/>
    <n v="14.285714285714285"/>
  </r>
  <r>
    <x v="64"/>
    <x v="3"/>
    <s v="Privada"/>
    <s v="No"/>
    <s v="Si"/>
    <s v="Si"/>
    <n v="1920"/>
    <s v="Japón"/>
    <n v="1.8691417530000001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099999998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67"/>
    <x v="4"/>
    <s v="Mixta"/>
    <s v="No"/>
    <s v="No"/>
    <s v="No"/>
    <n v="1994"/>
    <s v="Colombia"/>
    <n v="5.9751610780000002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¿Reporta valor económico directo generado y distribuido (GRI 201-1)? Si/No"/>
    <s v="No informa "/>
    <x v="0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¿Reporta valor económico directo generado y distribuido (GRI 201-1)? Si/No"/>
    <n v="0"/>
    <x v="0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0000001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0000001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00000001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79"/>
    <x v="1"/>
    <s v="Mixta"/>
    <s v="No"/>
    <s v="Si"/>
    <s v="Si"/>
    <n v="1898"/>
    <s v="Francia"/>
    <n v="2.4260392159999999"/>
    <s v="¿Reporta valor económico directo generado y distribuido (GRI 201-1)? Si/No"/>
    <s v="No informa "/>
    <x v="0"/>
    <s v="Pilar 6"/>
    <s v="boolean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Reporta valor económico directo generado y distribuido (GRI 201-1)? Si/No"/>
    <s v="Si"/>
    <x v="0"/>
    <s v="Pilar 6"/>
    <s v="boolean"/>
    <b v="0"/>
    <b v="0"/>
    <s v="Impacto Económico, Social y Comunitario"/>
    <n v="0.10526315789473684"/>
    <n v="100"/>
    <n v="10.526315789473683"/>
  </r>
  <r>
    <x v="81"/>
    <x v="3"/>
    <s v="Privada"/>
    <s v="Si"/>
    <s v="Si"/>
    <s v="Si"/>
    <n v="1969"/>
    <s v="Corea del Sur"/>
    <n v="3.188315636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Reporta valor económico directo generado y distribuido (GRI 201-1)? Si/No"/>
    <s v="No"/>
    <x v="0"/>
    <s v="Pilar 6"/>
    <s v="boolean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69999999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84"/>
    <x v="3"/>
    <s v="Privada"/>
    <s v="Si"/>
    <s v="No"/>
    <s v="Si"/>
    <n v="1977"/>
    <s v="Suiza"/>
    <n v="2.002301595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¿Reporta valor económico directo generado y distribuido (GRI 201-1)? Si/No"/>
    <n v="0"/>
    <x v="0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89"/>
    <x v="4"/>
    <s v="Privada"/>
    <s v="No"/>
    <s v="Si"/>
    <s v="Si"/>
    <n v="1910"/>
    <s v="Francia"/>
    <n v="2.65517780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1999999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599999996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¿Reporta valor económico directo generado y distribuido (GRI 201-1)? Si/No"/>
    <s v="No"/>
    <x v="0"/>
    <s v="Pilar 6"/>
    <s v="boolean"/>
    <b v="0"/>
    <b v="0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¿Reporta valor económico directo generado y distribuido (GRI 201-1)? Si/No"/>
    <n v="0"/>
    <x v="0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Reporta valor económico directo generado y distribuido (GRI 201-1)? Si/No"/>
    <s v="Si"/>
    <x v="0"/>
    <s v="Pilar 6"/>
    <s v="boolean"/>
    <b v="0"/>
    <b v="0"/>
    <s v="Impacto Económico, Social y Comunitario"/>
    <n v="0.11764705882352941"/>
    <n v="100"/>
    <n v="11.76470588235294"/>
  </r>
  <r>
    <x v="97"/>
    <x v="5"/>
    <s v="Privada"/>
    <s v="No"/>
    <s v="No"/>
    <s v="Si"/>
    <n v="2016"/>
    <s v="Canadá"/>
    <n v="5.4833186859999996"/>
    <s v="¿Reporta valor económico directo generado y distribuido (GRI 201-1)? Si/No"/>
    <n v="0"/>
    <x v="0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¿Reporta valor económico directo generado y distribuido (GRI 201-1)? Si/No"/>
    <s v="No"/>
    <x v="0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¿Reporta valor económico directo generado y distribuido (GRI 201-1)? Si/No"/>
    <s v="No informa"/>
    <x v="0"/>
    <s v="Pilar 6"/>
    <s v="boolean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¿Se evidencia impacto positivo en comunidades locales? (0-2)"/>
    <n v="1"/>
    <x v="2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2"/>
    <x v="1"/>
    <s v="Privada"/>
    <s v="No"/>
    <s v="No"/>
    <s v="Si"/>
    <n v="1945"/>
    <s v="Colombia"/>
    <n v="2.1764613960000001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39999999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Se evidencia impacto positivo en comunidades locales? (0-2)"/>
    <n v="1"/>
    <x v="2"/>
    <s v="Pilar 6"/>
    <s v="boolean"/>
    <b v="0"/>
    <b v="0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11"/>
    <x v="4"/>
    <s v="Privada"/>
    <s v="No"/>
    <s v="Si"/>
    <s v="Si"/>
    <n v="1875"/>
    <s v="Colombia"/>
    <n v="0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0000007"/>
    <s v="¿Se evidencia impacto positivo en comunidades locales? (0-2)"/>
    <n v="1"/>
    <x v="2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0000002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18"/>
    <x v="1"/>
    <s v="Privada"/>
    <s v="No"/>
    <s v="Si"/>
    <s v="Si"/>
    <n v="1934"/>
    <s v="Colombia"/>
    <n v="1.84479215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0000001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00000005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21"/>
    <x v="5"/>
    <s v="Privada"/>
    <s v="No"/>
    <s v="No"/>
    <s v="Si"/>
    <n v="1976"/>
    <s v="Reino Unido / Suiza"/>
    <n v="6.0471020830000004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59999999996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25"/>
    <x v="1"/>
    <s v="Mixta"/>
    <s v="No"/>
    <s v="Si"/>
    <s v="Si"/>
    <n v="1991"/>
    <s v="México"/>
    <n v="5.1614047279999999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¿Se evidencia impacto positivo en comunidades locales? (0-2)"/>
    <n v="1"/>
    <x v="2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28"/>
    <x v="1"/>
    <s v="Privada"/>
    <s v="No"/>
    <s v="No"/>
    <s v="No"/>
    <n v="1920"/>
    <s v="Colombia"/>
    <n v="1.9433909700000001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Se evidencia impacto positivo en comunidades locales? (0-2)"/>
    <n v="1"/>
    <x v="2"/>
    <s v="Pilar 6"/>
    <s v="boolean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0000001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00000001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38"/>
    <x v="3"/>
    <s v="Privada"/>
    <s v="Si"/>
    <s v="No"/>
    <s v="No"/>
    <n v="1997"/>
    <s v="Colombia"/>
    <n v="3.874476933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40"/>
    <x v="5"/>
    <s v="Mixta"/>
    <s v="No"/>
    <s v="Si"/>
    <s v="Si"/>
    <n v="1951"/>
    <s v="Colombia"/>
    <n v="113.923310323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41"/>
    <x v="4"/>
    <s v="Mixta"/>
    <s v="No"/>
    <s v="No"/>
    <s v="Si"/>
    <n v="1997"/>
    <s v="Colombia"/>
    <n v="15.780332546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42"/>
    <x v="4"/>
    <s v="Pública"/>
    <s v="No"/>
    <s v="No"/>
    <s v="Si"/>
    <n v="1955"/>
    <s v="Colombia"/>
    <n v="20.574477179999999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43"/>
    <x v="1"/>
    <s v="Privada"/>
    <s v="No"/>
    <s v="No"/>
    <s v="Si"/>
    <n v="1985"/>
    <s v="Estados Unidos"/>
    <n v="2.6249202149999999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89999999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4999999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0000001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59999996"/>
    <s v="¿Se evidencia impacto positivo en comunidades locales? (0-2)"/>
    <n v="1"/>
    <x v="2"/>
    <s v="Pilar 6"/>
    <s v="boolean"/>
    <b v="0"/>
    <b v="0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59999999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39999999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0000001"/>
    <s v="¿Se evidencia impacto positivo en comunidades locales? (0-2)"/>
    <n v="0"/>
    <x v="2"/>
    <s v="Pilar 6"/>
    <s v="boolean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0000002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59999999999"/>
    <s v="¿Se evidencia impacto positivo en comunidades locales? (0-2)"/>
    <n v="0"/>
    <x v="2"/>
    <s v="Pilar 6"/>
    <s v="boolean"/>
    <b v="0"/>
    <b v="0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¿Se evidencia impacto positivo en comunidades locales? (0-2)"/>
    <n v="1"/>
    <x v="2"/>
    <s v="Pilar 6"/>
    <s v="boolean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89999998"/>
    <s v="¿Se evidencia impacto positivo en comunidades locales? (0-2)"/>
    <n v="0"/>
    <x v="2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¿Se evidencia impacto positivo en comunidades locales? (0-2)"/>
    <n v="1"/>
    <x v="2"/>
    <s v="Pilar 6"/>
    <s v="boolean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4999999999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599999999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299999998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¿Se evidencia impacto positivo en comunidades locales? (0-2)"/>
    <n v="0"/>
    <x v="2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499999997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0000001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099999998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0000002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0000004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¿Se evidencia impacto positivo en comunidades locales? (0-2)"/>
    <n v="0"/>
    <x v="2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¿Se evidencia impacto positivo en comunidades locales? (0-2)"/>
    <n v="0"/>
    <x v="2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73"/>
    <x v="3"/>
    <s v="Privada"/>
    <s v="No"/>
    <s v="Si"/>
    <s v="Si"/>
    <n v="1993"/>
    <s v="Estados Unidos"/>
    <n v="2.3607916150000001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75"/>
    <x v="1"/>
    <s v="Privada"/>
    <s v="No"/>
    <s v="No"/>
    <s v="Si"/>
    <n v="1958"/>
    <s v="Colombia"/>
    <n v="2.0172595470000001"/>
    <s v="¿Se evidencia impacto positivo en comunidades locales? (0-2)"/>
    <n v="1"/>
    <x v="2"/>
    <s v="Pilar 6"/>
    <s v="boolean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00000001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77"/>
    <x v="4"/>
    <s v="Privada"/>
    <s v="No"/>
    <s v="No"/>
    <s v="Si"/>
    <n v="2015"/>
    <s v="Colombia"/>
    <n v="0.70314701400000001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Se evidencia impacto positivo en comunidades locales? (0-2)"/>
    <n v="1"/>
    <x v="2"/>
    <s v="Pilar 6"/>
    <s v="boolean"/>
    <b v="0"/>
    <b v="0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59999999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Se evidencia impacto positivo en comunidades locales? (0-2)"/>
    <n v="2"/>
    <x v="2"/>
    <s v="Pilar 6"/>
    <s v="boolean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69999999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84"/>
    <x v="3"/>
    <s v="Privada"/>
    <s v="Si"/>
    <s v="No"/>
    <s v="Si"/>
    <n v="1977"/>
    <s v="Suiza"/>
    <n v="2.002301595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¿Se evidencia impacto positivo en comunidades locales? (0-2)"/>
    <n v="0"/>
    <x v="2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1999999"/>
    <s v="¿Se evidencia impacto positivo en comunidades locales? (0-2)"/>
    <n v="2"/>
    <x v="2"/>
    <s v="Pilar 6"/>
    <s v="boolean"/>
    <b v="0"/>
    <b v="0"/>
    <s v="Impacto Económico, Social y Comunitario"/>
    <n v="0.11764705882352941"/>
    <n v="0"/>
    <n v="0"/>
  </r>
  <r>
    <x v="91"/>
    <x v="4"/>
    <s v="Mixta"/>
    <s v="No"/>
    <s v="Si"/>
    <s v="Si"/>
    <n v="1979"/>
    <s v="Suecia"/>
    <n v="2.956157691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599999996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¿Se evidencia impacto positivo en comunidades locales? (0-2)"/>
    <n v="0"/>
    <x v="2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Se evidencia impacto positivo en comunidades locales? (0-2)"/>
    <n v="1"/>
    <x v="2"/>
    <s v="Pilar 6"/>
    <s v="boolean"/>
    <b v="0"/>
    <b v="0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59999996"/>
    <s v="¿Se evidencia impacto positivo en comunidades locales? (0-2)"/>
    <n v="0"/>
    <x v="2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¿Se evidencia impacto positivo en comunidades locales? (0-2)"/>
    <n v="2"/>
    <x v="2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¿Se evidencia impacto positivo en comunidades locales? (0-2)"/>
    <s v="Si"/>
    <x v="2"/>
    <s v="Pilar 6"/>
    <s v="boolean"/>
    <b v="0"/>
    <b v="0"/>
    <s v="Impacto Económico, Social y Comunitario"/>
    <n v="0.10526315789473684"/>
    <n v="100"/>
    <n v="10.526315789473683"/>
  </r>
  <r>
    <x v="0"/>
    <x v="0"/>
    <s v="Privada"/>
    <s v="No"/>
    <s v="No"/>
    <s v="No"/>
    <n v="2007"/>
    <s v="Colombia"/>
    <n v="0.97802211500000003"/>
    <s v="¿Tiene análisis de materialidad? Si/No "/>
    <s v="Si"/>
    <x v="3"/>
    <s v="Pilar 1"/>
    <s v="boolean"/>
    <b v="0"/>
    <b v="0"/>
    <s v="Transparencia y Gobierno de la Sostenibilidad"/>
    <n v="0.14285714285714285"/>
    <n v="100"/>
    <n v="14.285714285714285"/>
  </r>
  <r>
    <x v="1"/>
    <x v="1"/>
    <s v="Privada"/>
    <s v="No"/>
    <s v="Si"/>
    <s v="Si"/>
    <n v="1920"/>
    <s v="Colombia"/>
    <n v="2.844632077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3"/>
    <x v="2"/>
    <s v="Privada"/>
    <s v="Si"/>
    <s v="No"/>
    <s v="No"/>
    <n v="1993"/>
    <s v="Colombia"/>
    <n v="2.1863011939999999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4"/>
    <x v="3"/>
    <s v="Privada"/>
    <s v="No"/>
    <s v="No"/>
    <s v="Si"/>
    <n v="2012"/>
    <s v="Colombia"/>
    <n v="13.831182682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199999997"/>
    <s v="¿Tiene análisis de materialidad? Si/No "/>
    <n v="0"/>
    <x v="3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7"/>
    <x v="4"/>
    <s v="Privada"/>
    <s v="No"/>
    <s v="No"/>
    <s v="Si"/>
    <n v="1919"/>
    <s v="Colombia"/>
    <n v="15.106042448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8"/>
    <x v="0"/>
    <s v="Privada"/>
    <s v="No"/>
    <s v="No"/>
    <s v="No"/>
    <n v="1987"/>
    <s v="Colombia"/>
    <n v="0.711210393"/>
    <s v="¿Tiene análisis de materialidad? Si/No "/>
    <n v="0"/>
    <x v="3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0000002"/>
    <s v="¿Tiene análisis de materialidad? Si/No "/>
    <s v="No"/>
    <x v="3"/>
    <s v="Pilar 1"/>
    <s v="boolean"/>
    <b v="0"/>
    <b v="0"/>
    <s v="Transparencia y Gobierno de la Sostenibilidad"/>
    <n v="0.14285714285714285"/>
    <n v="0"/>
    <n v="0"/>
  </r>
  <r>
    <x v="10"/>
    <x v="4"/>
    <s v="Privada"/>
    <s v="No"/>
    <s v="Si"/>
    <s v="No"/>
    <n v="1870"/>
    <s v="Colombia"/>
    <n v="0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11"/>
    <x v="4"/>
    <s v="Privada"/>
    <s v="No"/>
    <s v="Si"/>
    <s v="Si"/>
    <n v="1875"/>
    <s v="Colombia"/>
    <n v="0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12"/>
    <x v="1"/>
    <s v="Privada"/>
    <s v="No"/>
    <s v="No"/>
    <s v="Si"/>
    <n v="1889"/>
    <s v="Colombia"/>
    <n v="8.6157743510000007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13"/>
    <x v="1"/>
    <s v="Privada"/>
    <s v="No"/>
    <s v="No"/>
    <s v="Si"/>
    <n v="2000"/>
    <s v="Colombia"/>
    <n v="1.8730507999999999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14"/>
    <x v="3"/>
    <s v="Privada"/>
    <s v="No"/>
    <s v="No"/>
    <s v="No"/>
    <n v="2004"/>
    <s v="Colombia"/>
    <n v="4.5125503050000004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00000005"/>
    <s v="¿Tiene análisis de materialidad? Si/No "/>
    <s v="No"/>
    <x v="3"/>
    <s v="Pilar 1"/>
    <s v="boolean"/>
    <b v="0"/>
    <b v="0"/>
    <s v="Transparencia y Gobierno de la Sostenibilidad"/>
    <n v="0.15384615384615385"/>
    <n v="0"/>
    <n v="0"/>
  </r>
  <r>
    <x v="16"/>
    <x v="1"/>
    <s v="Privada"/>
    <s v="No"/>
    <s v="No"/>
    <s v="Si"/>
    <n v="1944"/>
    <s v="Colombia"/>
    <n v="1.7785578609999999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17"/>
    <x v="4"/>
    <s v="Privada"/>
    <s v="No"/>
    <s v="Si"/>
    <s v="Si"/>
    <n v="2001"/>
    <s v="Colombia"/>
    <n v="6.5475670460000002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18"/>
    <x v="1"/>
    <s v="Privada"/>
    <s v="No"/>
    <s v="Si"/>
    <s v="Si"/>
    <n v="1934"/>
    <s v="Colombia"/>
    <n v="1.84479215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20"/>
    <x v="4"/>
    <s v="Mixta"/>
    <s v="No"/>
    <s v="No"/>
    <s v="No"/>
    <n v="2012"/>
    <s v="Colombia"/>
    <n v="9.9777362400000005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21"/>
    <x v="5"/>
    <s v="Privada"/>
    <s v="No"/>
    <s v="No"/>
    <s v="Si"/>
    <n v="1976"/>
    <s v="Reino Unido / Suiza"/>
    <n v="6.0471020830000004"/>
    <s v="¿Tiene análisis de materialidad? Si/No "/>
    <s v="No"/>
    <x v="3"/>
    <s v="Pilar 1"/>
    <s v="boolean"/>
    <b v="0"/>
    <b v="0"/>
    <s v="Transparencia y Gobierno de la Sostenibilidad"/>
    <n v="0.15384615384615385"/>
    <n v="0"/>
    <n v="0"/>
  </r>
  <r>
    <x v="22"/>
    <x v="3"/>
    <s v="Privada"/>
    <s v="No"/>
    <s v="No"/>
    <s v="Si"/>
    <n v="1879"/>
    <s v="Estados Unidos"/>
    <n v="5.8689859999999996"/>
    <s v="¿Tiene análisis de materialidad? Si/No "/>
    <s v="No"/>
    <x v="3"/>
    <s v="Pilar 1"/>
    <s v="boolean"/>
    <b v="0"/>
    <b v="0"/>
    <s v="Transparencia y Gobierno de la Sostenibilidad"/>
    <n v="0.23529411764705882"/>
    <n v="0"/>
    <n v="0"/>
  </r>
  <r>
    <x v="23"/>
    <x v="3"/>
    <s v="Privada"/>
    <s v="Si"/>
    <s v="No"/>
    <s v="No"/>
    <n v="1997"/>
    <s v="Colombia"/>
    <n v="1.9766409730000001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8999999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25"/>
    <x v="1"/>
    <s v="Mixta"/>
    <s v="No"/>
    <s v="Si"/>
    <s v="Si"/>
    <n v="1991"/>
    <s v="México"/>
    <n v="5.1614047279999999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27"/>
    <x v="1"/>
    <s v="Privada"/>
    <s v="Si"/>
    <s v="Si"/>
    <s v="Si"/>
    <n v="1932"/>
    <s v="Colombia"/>
    <n v="2.1928266769999998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28"/>
    <x v="1"/>
    <s v="Privada"/>
    <s v="No"/>
    <s v="No"/>
    <s v="No"/>
    <n v="1920"/>
    <s v="Colombia"/>
    <n v="1.9433909700000001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29"/>
    <x v="2"/>
    <s v="Privada"/>
    <s v="No"/>
    <s v="No"/>
    <s v="No"/>
    <n v="2015"/>
    <s v="Colombia"/>
    <n v="0.76762142099999997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30"/>
    <x v="2"/>
    <s v="Privada"/>
    <s v="No"/>
    <s v="Si"/>
    <s v="Si"/>
    <n v="1961"/>
    <s v="Colombia"/>
    <n v="0.498844856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31"/>
    <x v="2"/>
    <s v="Privada"/>
    <s v="No"/>
    <s v="Si"/>
    <s v="Si"/>
    <n v="1979"/>
    <s v="Colombia"/>
    <n v="1.189537155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32"/>
    <x v="2"/>
    <s v="Privada"/>
    <s v="Si"/>
    <s v="No"/>
    <s v="No"/>
    <n v="2008"/>
    <s v="Colombia"/>
    <n v="1.3132825420000001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33"/>
    <x v="2"/>
    <s v="Privada"/>
    <s v="No"/>
    <s v="No"/>
    <s v="No"/>
    <n v="1977"/>
    <s v="Colombia"/>
    <n v="0.74612668500000001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34"/>
    <x v="3"/>
    <s v="Privada"/>
    <s v="Si"/>
    <s v="No"/>
    <s v="No"/>
    <n v="1938"/>
    <s v="Colombia"/>
    <n v="11.88773162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0000004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36"/>
    <x v="3"/>
    <s v="Privada"/>
    <s v="Si"/>
    <s v="No"/>
    <s v="No"/>
    <n v="2009"/>
    <s v="Colombia"/>
    <n v="19.439396106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37"/>
    <x v="4"/>
    <s v="Privada"/>
    <s v="No"/>
    <s v="Si"/>
    <s v="No"/>
    <n v="1972"/>
    <s v="Colombia"/>
    <n v="0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38"/>
    <x v="3"/>
    <s v="Privada"/>
    <s v="Si"/>
    <s v="No"/>
    <s v="No"/>
    <n v="1997"/>
    <s v="Colombia"/>
    <n v="3.874476933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000001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40"/>
    <x v="5"/>
    <s v="Mixta"/>
    <s v="No"/>
    <s v="Si"/>
    <s v="Si"/>
    <n v="1951"/>
    <s v="Colombia"/>
    <n v="113.923310323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41"/>
    <x v="4"/>
    <s v="Mixta"/>
    <s v="No"/>
    <s v="No"/>
    <s v="Si"/>
    <n v="1997"/>
    <s v="Colombia"/>
    <n v="15.780332546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42"/>
    <x v="4"/>
    <s v="Pública"/>
    <s v="No"/>
    <s v="No"/>
    <s v="Si"/>
    <n v="1955"/>
    <s v="Colombia"/>
    <n v="20.574477179999999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43"/>
    <x v="1"/>
    <s v="Privada"/>
    <s v="No"/>
    <s v="No"/>
    <s v="Si"/>
    <n v="1985"/>
    <s v="Estados Unidos"/>
    <n v="2.6249202149999999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44"/>
    <x v="1"/>
    <s v="Mixta"/>
    <s v="No"/>
    <s v="No"/>
    <s v="No"/>
    <n v="1990"/>
    <s v="Colombia"/>
    <n v="2.3114637089999999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46"/>
    <x v="3"/>
    <s v="Privada"/>
    <s v="Si"/>
    <s v="Si"/>
    <s v="Si"/>
    <n v="1889"/>
    <s v="Chile"/>
    <n v="2.3075606390000001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47"/>
    <x v="5"/>
    <s v="Privada"/>
    <s v="No"/>
    <s v="Si"/>
    <s v="Si"/>
    <n v="1985"/>
    <s v="Canadá"/>
    <n v="4.2502446559999996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48"/>
    <x v="4"/>
    <s v="Privada"/>
    <s v="No"/>
    <s v="Si"/>
    <s v="No"/>
    <n v="1966"/>
    <s v="Colombia"/>
    <n v="2.6355685659999999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49"/>
    <x v="4"/>
    <s v="Mixta"/>
    <s v="No"/>
    <s v="Si"/>
    <s v="Si"/>
    <n v="1896"/>
    <s v="Colombia"/>
    <n v="3.7166394839999999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50"/>
    <x v="1"/>
    <s v="Pública"/>
    <s v="No"/>
    <s v="Si"/>
    <s v="Si"/>
    <n v="1908"/>
    <s v="Estados Unidos"/>
    <n v="1.2123628230000001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51"/>
    <x v="5"/>
    <s v="Privada"/>
    <s v="No"/>
    <s v="Si"/>
    <s v="Si"/>
    <n v="2002"/>
    <s v="Chile"/>
    <n v="2.4203671080000002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¿Tiene análisis de materialidad? Si/No "/>
    <s v="No"/>
    <x v="3"/>
    <s v="Pilar 1"/>
    <s v="boolean"/>
    <b v="0"/>
    <b v="0"/>
    <s v="Transparencia y Gobierno de la Sostenibilidad"/>
    <n v="0.15384615384615385"/>
    <n v="0"/>
    <n v="0"/>
  </r>
  <r>
    <x v="53"/>
    <x v="0"/>
    <s v="Privada"/>
    <s v="No"/>
    <s v="No"/>
    <s v="No"/>
    <n v="1985"/>
    <s v="Colombia"/>
    <n v="0.441609957"/>
    <s v="¿Tiene análisis de materialidad? Si/No "/>
    <s v="No"/>
    <x v="3"/>
    <s v="Pilar 1"/>
    <s v="boolean"/>
    <b v="0"/>
    <b v="0"/>
    <s v="Transparencia y Gobierno de la Sostenibilidad"/>
    <n v="0.14285714285714285"/>
    <n v="0"/>
    <n v="0"/>
  </r>
  <r>
    <x v="54"/>
    <x v="1"/>
    <s v="Privada"/>
    <s v="Si"/>
    <s v="No"/>
    <s v="No"/>
    <n v="1964"/>
    <s v="Colombia"/>
    <n v="2.4859553989999998"/>
    <s v="¿Tiene análisis de materialidad? Si/No "/>
    <n v="0"/>
    <x v="3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57"/>
    <x v="0"/>
    <s v="Privada"/>
    <s v="Si"/>
    <s v="No"/>
    <s v="No"/>
    <n v="1962"/>
    <s v="Colombia"/>
    <n v="0.89448844999999999"/>
    <s v="¿Tiene análisis de materialidad? Si/No "/>
    <n v="0"/>
    <x v="3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79999998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59"/>
    <x v="4"/>
    <s v="Mixta"/>
    <s v="No"/>
    <s v="No"/>
    <s v="No"/>
    <n v="1995"/>
    <s v="Colombia"/>
    <n v="6.1355991599999999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60"/>
    <x v="2"/>
    <s v="Privada"/>
    <s v="No"/>
    <s v="No"/>
    <s v="Si"/>
    <n v="1989"/>
    <s v="Colombia"/>
    <n v="0.75167738299999998"/>
    <s v="¿Tiene análisis de materialidad? Si/No "/>
    <n v="0"/>
    <x v="3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0000002"/>
    <s v="¿Tiene análisis de materialidad? Si/No "/>
    <n v="0"/>
    <x v="3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0000001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63"/>
    <x v="2"/>
    <s v="Privada"/>
    <s v="Si"/>
    <s v="No"/>
    <s v="No"/>
    <n v="1976"/>
    <s v="Colombia"/>
    <n v="0.98534294499999997"/>
    <s v="¿Tiene análisis de materialidad? Si/No "/>
    <s v="Si"/>
    <x v="3"/>
    <s v="Pilar 1"/>
    <s v="boolean"/>
    <b v="0"/>
    <b v="0"/>
    <s v="Transparencia y Gobierno de la Sostenibilidad"/>
    <n v="0.19047619047619047"/>
    <n v="100"/>
    <n v="19.047619047619047"/>
  </r>
  <r>
    <x v="64"/>
    <x v="3"/>
    <s v="Privada"/>
    <s v="No"/>
    <s v="Si"/>
    <s v="Si"/>
    <n v="1920"/>
    <s v="Japón"/>
    <n v="1.8691417530000001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65"/>
    <x v="4"/>
    <s v="Privada"/>
    <s v="No"/>
    <s v="Si"/>
    <s v="Si"/>
    <n v="2009"/>
    <s v="Argentina"/>
    <n v="1.8581853669999999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66"/>
    <x v="1"/>
    <s v="Mixta"/>
    <s v="No"/>
    <s v="Si"/>
    <s v="Si"/>
    <n v="1866"/>
    <s v="Suiza"/>
    <n v="2.0444698099999998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67"/>
    <x v="4"/>
    <s v="Mixta"/>
    <s v="No"/>
    <s v="No"/>
    <s v="No"/>
    <n v="1994"/>
    <s v="Colombia"/>
    <n v="5.9751610780000002"/>
    <s v="¿Tiene análisis de materialidad? Si/No "/>
    <s v="No"/>
    <x v="3"/>
    <s v="Pilar 1"/>
    <s v="boolean"/>
    <b v="0"/>
    <b v="0"/>
    <s v="Transparencia y Gobierno de la Sostenibilidad"/>
    <n v="0.29411764705882354"/>
    <n v="0"/>
    <n v="0"/>
  </r>
  <r>
    <x v="68"/>
    <x v="3"/>
    <s v="Privada"/>
    <s v="Si"/>
    <s v="No"/>
    <s v="No"/>
    <n v="1953"/>
    <s v="Colombia"/>
    <n v="7.1291921260000004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69"/>
    <x v="1"/>
    <s v="Pública"/>
    <s v="No"/>
    <s v="Si"/>
    <s v="Si"/>
    <n v="1965"/>
    <s v="Estados Unidos"/>
    <n v="2.0973851419999998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70"/>
    <x v="3"/>
    <s v="Privada"/>
    <s v="Si"/>
    <s v="No"/>
    <s v="No"/>
    <n v="1989"/>
    <s v="Colombia"/>
    <n v="3.0305383369999999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59999999"/>
    <s v="¿Tiene análisis de materialidad? Si/No "/>
    <n v="0"/>
    <x v="3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0000002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74"/>
    <x v="3"/>
    <s v="Privada"/>
    <s v="No"/>
    <s v="No"/>
    <s v="Si"/>
    <n v="2005"/>
    <s v="Perú"/>
    <n v="10.521119421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75"/>
    <x v="1"/>
    <s v="Privada"/>
    <s v="No"/>
    <s v="No"/>
    <s v="Si"/>
    <n v="1958"/>
    <s v="Colombia"/>
    <n v="2.0172595470000001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77"/>
    <x v="4"/>
    <s v="Privada"/>
    <s v="No"/>
    <s v="No"/>
    <s v="Si"/>
    <n v="2015"/>
    <s v="Colombia"/>
    <n v="0.70314701400000001"/>
    <s v="¿Tiene análisis de materialidad? Si/No "/>
    <n v="0"/>
    <x v="3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79"/>
    <x v="1"/>
    <s v="Mixta"/>
    <s v="No"/>
    <s v="Si"/>
    <s v="Si"/>
    <n v="1898"/>
    <s v="Francia"/>
    <n v="2.4260392159999999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Tiene análisis de materialidad? Si/No "/>
    <s v="Si"/>
    <x v="3"/>
    <s v="Pilar 1"/>
    <s v="boolean"/>
    <b v="0"/>
    <b v="0"/>
    <s v="Transparencia y Gobierno de la Sostenibilidad"/>
    <n v="0.15384615384615385"/>
    <n v="100"/>
    <n v="15.384615384615385"/>
  </r>
  <r>
    <x v="83"/>
    <x v="3"/>
    <s v="Privada"/>
    <s v="No"/>
    <s v="No"/>
    <s v="Si"/>
    <n v="1952"/>
    <s v="Chile"/>
    <n v="5.9910971069999999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84"/>
    <x v="3"/>
    <s v="Privada"/>
    <s v="Si"/>
    <s v="No"/>
    <s v="Si"/>
    <n v="1977"/>
    <s v="Suiza"/>
    <n v="2.002301595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85"/>
    <x v="0"/>
    <s v="Privada"/>
    <s v="Si"/>
    <s v="No"/>
    <s v="Si"/>
    <n v="1971"/>
    <s v="Estados Unidos"/>
    <n v="2.1567474139999998"/>
    <s v="¿Tiene análisis de materialidad? Si/No "/>
    <n v="0"/>
    <x v="3"/>
    <s v="Pilar 1"/>
    <s v="boolean"/>
    <b v="0"/>
    <b v="0"/>
    <s v="Transparencia y Gobierno de la Sostenibilidad"/>
    <n v="0.14285714285714285"/>
    <n v="0"/>
    <n v="0"/>
  </r>
  <r>
    <x v="86"/>
    <x v="3"/>
    <s v="Privada"/>
    <s v="No"/>
    <s v="No"/>
    <s v="Si"/>
    <n v="2009"/>
    <s v="El Salvador"/>
    <n v="2.8694480090000001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0000003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89"/>
    <x v="4"/>
    <s v="Privada"/>
    <s v="No"/>
    <s v="Si"/>
    <s v="Si"/>
    <n v="1910"/>
    <s v="Francia"/>
    <n v="2.655177809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90"/>
    <x v="3"/>
    <s v="Privada"/>
    <s v="No"/>
    <s v="Si"/>
    <s v="Si"/>
    <n v="1968"/>
    <s v="Colombia"/>
    <n v="24.752011681999999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91"/>
    <x v="4"/>
    <s v="Mixta"/>
    <s v="No"/>
    <s v="Si"/>
    <s v="Si"/>
    <n v="1979"/>
    <s v="Suecia"/>
    <n v="2.956157691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92"/>
    <x v="3"/>
    <s v="Privada"/>
    <s v="No"/>
    <s v="Si"/>
    <s v="Si"/>
    <n v="1937"/>
    <s v="Japón"/>
    <n v="4.02823039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93"/>
    <x v="3"/>
    <s v="Privada"/>
    <s v="No"/>
    <s v="No"/>
    <s v="Si"/>
    <n v="1993"/>
    <s v="Suiza"/>
    <n v="4.8704234599999996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94"/>
    <x v="3"/>
    <s v="Privada"/>
    <s v="No"/>
    <s v="No"/>
    <s v="No"/>
    <n v="1966"/>
    <s v="Colombia"/>
    <n v="2.0461661379999998"/>
    <s v="¿Tiene análisis de materialidad? Si/No "/>
    <s v="Si"/>
    <x v="3"/>
    <s v="Pilar 1"/>
    <s v="boolean"/>
    <b v="0"/>
    <b v="0"/>
    <s v="Transparencia y Gobierno de la Sostenibilidad"/>
    <n v="0.23529411764705882"/>
    <n v="100"/>
    <n v="23.52941176470588"/>
  </r>
  <r>
    <x v="95"/>
    <x v="3"/>
    <s v="Privada"/>
    <s v="No"/>
    <s v="Si"/>
    <s v="Si"/>
    <n v="1929"/>
    <s v="Reino Unido y Países Bajos"/>
    <n v="1.928223518"/>
    <s v="¿Tiene análisis de materialidad? Si/No "/>
    <n v="0"/>
    <x v="3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¿Tiene análisis de materialidad? Si/No "/>
    <s v="Si"/>
    <x v="3"/>
    <s v="Pilar 1"/>
    <s v="boolean"/>
    <b v="0"/>
    <b v="0"/>
    <s v="Transparencia y Gobierno de la Sostenibilidad"/>
    <n v="0.29411764705882354"/>
    <n v="100"/>
    <n v="29.411764705882355"/>
  </r>
  <r>
    <x v="97"/>
    <x v="5"/>
    <s v="Privada"/>
    <s v="No"/>
    <s v="No"/>
    <s v="Si"/>
    <n v="2016"/>
    <s v="Canadá"/>
    <n v="5.4833186859999996"/>
    <s v="¿Tiene análisis de materialidad? Si/No "/>
    <n v="0"/>
    <x v="3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39999999"/>
    <s v="¿Tiene análisis de materialidad? Si/No "/>
    <s v="No"/>
    <x v="3"/>
    <s v="Pilar 1"/>
    <s v="boolean"/>
    <b v="0"/>
    <b v="0"/>
    <s v="Transparencia y Gobierno de la Sostenibilidad"/>
    <n v="0.15789473684210525"/>
    <n v="0"/>
    <n v="0"/>
  </r>
  <r>
    <x v="99"/>
    <x v="1"/>
    <s v="Privada"/>
    <s v="No"/>
    <s v="No"/>
    <s v="Si"/>
    <n v="1993"/>
    <s v="Noruega"/>
    <n v="1.7653399919999999"/>
    <s v="¿Tiene análisis de materialidad? Si/No "/>
    <s v="Si"/>
    <x v="3"/>
    <s v="Pilar 1"/>
    <s v="boolean"/>
    <b v="0"/>
    <b v="0"/>
    <s v="Transparencia y Gobierno de la Sostenibilidad"/>
    <n v="0.15789473684210525"/>
    <n v="100"/>
    <n v="15.789473684210526"/>
  </r>
  <r>
    <x v="0"/>
    <x v="0"/>
    <s v="Privada"/>
    <s v="No"/>
    <s v="No"/>
    <s v="No"/>
    <n v="2007"/>
    <s v="Colombia"/>
    <n v="0.97802211500000003"/>
    <s v="¿Tiene carta de presidencia? Si/No"/>
    <s v="Si"/>
    <x v="3"/>
    <s v="Pilar 1"/>
    <s v="boolean"/>
    <b v="0"/>
    <b v="0"/>
    <s v="Transparencia y Gobierno de la Sostenibilidad"/>
    <n v="0.14285714285714285"/>
    <n v="100"/>
    <n v="14.285714285714285"/>
  </r>
  <r>
    <x v="1"/>
    <x v="1"/>
    <s v="Privada"/>
    <s v="No"/>
    <s v="Si"/>
    <s v="Si"/>
    <n v="1920"/>
    <s v="Colombia"/>
    <n v="2.844632077"/>
    <s v="¿Tiene carta de presidencia? Si/No"/>
    <s v="No"/>
    <x v="3"/>
    <s v="Pilar 1"/>
    <s v="boolean"/>
    <b v="0"/>
    <b v="0"/>
    <s v="Transparencia y Gobierno de la Sostenibilidad"/>
    <n v="0.15789473684210525"/>
    <n v="0"/>
    <n v="0"/>
  </r>
  <r>
    <x v="2"/>
    <x v="1"/>
    <s v="Privada"/>
    <s v="No"/>
    <s v="No"/>
    <s v="Si"/>
    <n v="1945"/>
    <s v="Colombia"/>
    <n v="2.1764613960000001"/>
    <s v="¿Tiene carta de presidencia? Si/No"/>
    <s v="No"/>
    <x v="3"/>
    <s v="Pilar 1"/>
    <s v="boolean"/>
    <b v="0"/>
    <b v="0"/>
    <s v="Transparencia y Gobierno de la Sostenibilidad"/>
    <n v="0.15789473684210525"/>
    <n v="0"/>
    <n v="0"/>
  </r>
  <r>
    <x v="3"/>
    <x v="2"/>
    <s v="Privada"/>
    <s v="Si"/>
    <s v="No"/>
    <s v="No"/>
    <n v="1993"/>
    <s v="Colombia"/>
    <n v="2.1863011939999999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4"/>
    <x v="3"/>
    <s v="Privada"/>
    <s v="No"/>
    <s v="No"/>
    <s v="Si"/>
    <n v="2012"/>
    <s v="Colombia"/>
    <n v="13.831182682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199999997"/>
    <s v="¿Tiene carta de presidencia? Si/No"/>
    <n v="0"/>
    <x v="3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7"/>
    <x v="4"/>
    <s v="Privada"/>
    <s v="No"/>
    <s v="No"/>
    <s v="Si"/>
    <n v="1919"/>
    <s v="Colombia"/>
    <n v="15.106042448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8"/>
    <x v="0"/>
    <s v="Privada"/>
    <s v="No"/>
    <s v="No"/>
    <s v="No"/>
    <n v="1987"/>
    <s v="Colombia"/>
    <n v="0.711210393"/>
    <s v="¿Tiene carta de presidencia? Si/No"/>
    <n v="0"/>
    <x v="3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0000002"/>
    <s v="¿Tiene carta de presidencia? Si/No"/>
    <s v="No"/>
    <x v="3"/>
    <s v="Pilar 1"/>
    <s v="boolean"/>
    <b v="0"/>
    <b v="0"/>
    <s v="Transparencia y Gobierno de la Sostenibilidad"/>
    <n v="0.14285714285714285"/>
    <n v="0"/>
    <n v="0"/>
  </r>
  <r>
    <x v="10"/>
    <x v="4"/>
    <s v="Privada"/>
    <s v="No"/>
    <s v="Si"/>
    <s v="No"/>
    <n v="1870"/>
    <s v="Colombia"/>
    <n v="0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11"/>
    <x v="4"/>
    <s v="Privada"/>
    <s v="No"/>
    <s v="Si"/>
    <s v="Si"/>
    <n v="1875"/>
    <s v="Colombia"/>
    <n v="0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12"/>
    <x v="1"/>
    <s v="Privada"/>
    <s v="No"/>
    <s v="No"/>
    <s v="Si"/>
    <n v="1889"/>
    <s v="Colombia"/>
    <n v="8.6157743510000007"/>
    <s v="¿Tiene carta de presidencia? Si/No"/>
    <s v="No"/>
    <x v="3"/>
    <s v="Pilar 1"/>
    <s v="boolean"/>
    <b v="0"/>
    <b v="0"/>
    <s v="Transparencia y Gobierno de la Sostenibilidad"/>
    <n v="0.15789473684210525"/>
    <n v="0"/>
    <n v="0"/>
  </r>
  <r>
    <x v="13"/>
    <x v="1"/>
    <s v="Privada"/>
    <s v="No"/>
    <s v="No"/>
    <s v="Si"/>
    <n v="2000"/>
    <s v="Colombia"/>
    <n v="1.873050799999999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14"/>
    <x v="3"/>
    <s v="Privada"/>
    <s v="No"/>
    <s v="No"/>
    <s v="No"/>
    <n v="2004"/>
    <s v="Colombia"/>
    <n v="4.5125503050000004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00000005"/>
    <s v="¿Tiene carta de presidencia? Si/No"/>
    <s v="No"/>
    <x v="3"/>
    <s v="Pilar 1"/>
    <s v="boolean"/>
    <b v="0"/>
    <b v="0"/>
    <s v="Transparencia y Gobierno de la Sostenibilidad"/>
    <n v="0.15384615384615385"/>
    <n v="0"/>
    <n v="0"/>
  </r>
  <r>
    <x v="16"/>
    <x v="1"/>
    <s v="Privada"/>
    <s v="No"/>
    <s v="No"/>
    <s v="Si"/>
    <n v="1944"/>
    <s v="Colombia"/>
    <n v="1.778557860999999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17"/>
    <x v="4"/>
    <s v="Privada"/>
    <s v="No"/>
    <s v="Si"/>
    <s v="Si"/>
    <n v="2001"/>
    <s v="Colombia"/>
    <n v="6.5475670460000002"/>
    <s v="¿Tiene carta de presidencia? Si/No"/>
    <s v="No"/>
    <x v="3"/>
    <s v="Pilar 1"/>
    <s v="boolean"/>
    <b v="0"/>
    <b v="0"/>
    <s v="Transparencia y Gobierno de la Sostenibilidad"/>
    <n v="0.29411764705882354"/>
    <n v="0"/>
    <n v="0"/>
  </r>
  <r>
    <x v="18"/>
    <x v="1"/>
    <s v="Privada"/>
    <s v="No"/>
    <s v="Si"/>
    <s v="Si"/>
    <n v="1934"/>
    <s v="Colombia"/>
    <n v="1.84479215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20"/>
    <x v="4"/>
    <s v="Mixta"/>
    <s v="No"/>
    <s v="No"/>
    <s v="No"/>
    <n v="2012"/>
    <s v="Colombia"/>
    <n v="9.9777362400000005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21"/>
    <x v="5"/>
    <s v="Privada"/>
    <s v="No"/>
    <s v="No"/>
    <s v="Si"/>
    <n v="1976"/>
    <s v="Reino Unido / Suiza"/>
    <n v="6.0471020830000004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22"/>
    <x v="3"/>
    <s v="Privada"/>
    <s v="No"/>
    <s v="No"/>
    <s v="Si"/>
    <n v="1879"/>
    <s v="Estados Unidos"/>
    <n v="5.8689859999999996"/>
    <s v="¿Tiene carta de presidencia? Si/No"/>
    <s v="No"/>
    <x v="3"/>
    <s v="Pilar 1"/>
    <s v="boolean"/>
    <b v="0"/>
    <b v="0"/>
    <s v="Transparencia y Gobierno de la Sostenibilidad"/>
    <n v="0.23529411764705882"/>
    <n v="0"/>
    <n v="0"/>
  </r>
  <r>
    <x v="23"/>
    <x v="3"/>
    <s v="Privada"/>
    <s v="Si"/>
    <s v="No"/>
    <s v="No"/>
    <n v="1997"/>
    <s v="Colombia"/>
    <n v="1.9766409730000001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8999999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25"/>
    <x v="1"/>
    <s v="Mixta"/>
    <s v="No"/>
    <s v="Si"/>
    <s v="Si"/>
    <n v="1991"/>
    <s v="México"/>
    <n v="5.161404727999999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27"/>
    <x v="1"/>
    <s v="Privada"/>
    <s v="Si"/>
    <s v="Si"/>
    <s v="Si"/>
    <n v="1932"/>
    <s v="Colombia"/>
    <n v="2.1928266769999998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28"/>
    <x v="1"/>
    <s v="Privada"/>
    <s v="No"/>
    <s v="No"/>
    <s v="No"/>
    <n v="1920"/>
    <s v="Colombia"/>
    <n v="1.9433909700000001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29"/>
    <x v="2"/>
    <s v="Privada"/>
    <s v="No"/>
    <s v="No"/>
    <s v="No"/>
    <n v="2015"/>
    <s v="Colombia"/>
    <n v="0.76762142099999997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30"/>
    <x v="2"/>
    <s v="Privada"/>
    <s v="No"/>
    <s v="Si"/>
    <s v="Si"/>
    <n v="1961"/>
    <s v="Colombia"/>
    <n v="0.498844856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31"/>
    <x v="2"/>
    <s v="Privada"/>
    <s v="No"/>
    <s v="Si"/>
    <s v="Si"/>
    <n v="1979"/>
    <s v="Colombia"/>
    <n v="1.189537155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32"/>
    <x v="2"/>
    <s v="Privada"/>
    <s v="Si"/>
    <s v="No"/>
    <s v="No"/>
    <n v="2008"/>
    <s v="Colombia"/>
    <n v="1.3132825420000001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33"/>
    <x v="2"/>
    <s v="Privada"/>
    <s v="No"/>
    <s v="No"/>
    <s v="No"/>
    <n v="1977"/>
    <s v="Colombia"/>
    <n v="0.74612668500000001"/>
    <s v="¿Tiene carta de presidencia? Si/No"/>
    <s v="Si"/>
    <x v="3"/>
    <s v="Pilar 1"/>
    <s v="boolean"/>
    <b v="0"/>
    <b v="0"/>
    <s v="Transparencia y Gobierno de la Sostenibilidad"/>
    <n v="0.19047619047619047"/>
    <n v="100"/>
    <n v="19.047619047619047"/>
  </r>
  <r>
    <x v="34"/>
    <x v="3"/>
    <s v="Privada"/>
    <s v="Si"/>
    <s v="No"/>
    <s v="No"/>
    <n v="1938"/>
    <s v="Colombia"/>
    <n v="11.88773162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0000004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36"/>
    <x v="3"/>
    <s v="Privada"/>
    <s v="Si"/>
    <s v="No"/>
    <s v="No"/>
    <n v="2009"/>
    <s v="Colombia"/>
    <n v="19.439396106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37"/>
    <x v="4"/>
    <s v="Privada"/>
    <s v="No"/>
    <s v="Si"/>
    <s v="No"/>
    <n v="1972"/>
    <s v="Colombia"/>
    <n v="0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38"/>
    <x v="3"/>
    <s v="Privada"/>
    <s v="Si"/>
    <s v="No"/>
    <s v="No"/>
    <n v="1997"/>
    <s v="Colombia"/>
    <n v="3.874476933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000001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40"/>
    <x v="5"/>
    <s v="Mixta"/>
    <s v="No"/>
    <s v="Si"/>
    <s v="Si"/>
    <n v="1951"/>
    <s v="Colombia"/>
    <n v="113.923310323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41"/>
    <x v="4"/>
    <s v="Mixta"/>
    <s v="No"/>
    <s v="No"/>
    <s v="Si"/>
    <n v="1997"/>
    <s v="Colombia"/>
    <n v="15.780332546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42"/>
    <x v="4"/>
    <s v="Pública"/>
    <s v="No"/>
    <s v="No"/>
    <s v="Si"/>
    <n v="1955"/>
    <s v="Colombia"/>
    <n v="20.574477179999999"/>
    <s v="¿Tiene carta de presidencia? Si/No"/>
    <s v="No"/>
    <x v="3"/>
    <s v="Pilar 1"/>
    <s v="boolean"/>
    <b v="0"/>
    <b v="0"/>
    <s v="Transparencia y Gobierno de la Sostenibilidad"/>
    <n v="0.29411764705882354"/>
    <n v="0"/>
    <n v="0"/>
  </r>
  <r>
    <x v="43"/>
    <x v="1"/>
    <s v="Privada"/>
    <s v="No"/>
    <s v="No"/>
    <s v="Si"/>
    <n v="1985"/>
    <s v="Estados Unidos"/>
    <n v="2.624920214999999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44"/>
    <x v="1"/>
    <s v="Mixta"/>
    <s v="No"/>
    <s v="No"/>
    <s v="No"/>
    <n v="1990"/>
    <s v="Colombia"/>
    <n v="2.311463708999999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¿Tiene carta de presidencia? Si/No"/>
    <s v="No"/>
    <x v="3"/>
    <s v="Pilar 1"/>
    <s v="boolean"/>
    <b v="0"/>
    <b v="0"/>
    <s v="Transparencia y Gobierno de la Sostenibilidad"/>
    <n v="0.23529411764705882"/>
    <n v="0"/>
    <n v="0"/>
  </r>
  <r>
    <x v="46"/>
    <x v="3"/>
    <s v="Privada"/>
    <s v="Si"/>
    <s v="Si"/>
    <s v="Si"/>
    <n v="1889"/>
    <s v="Chile"/>
    <n v="2.3075606390000001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47"/>
    <x v="5"/>
    <s v="Privada"/>
    <s v="No"/>
    <s v="Si"/>
    <s v="Si"/>
    <n v="1985"/>
    <s v="Canadá"/>
    <n v="4.2502446559999996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48"/>
    <x v="4"/>
    <s v="Privada"/>
    <s v="No"/>
    <s v="Si"/>
    <s v="No"/>
    <n v="1966"/>
    <s v="Colombia"/>
    <n v="2.6355685659999999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49"/>
    <x v="4"/>
    <s v="Mixta"/>
    <s v="No"/>
    <s v="Si"/>
    <s v="Si"/>
    <n v="1896"/>
    <s v="Colombia"/>
    <n v="3.7166394839999999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50"/>
    <x v="1"/>
    <s v="Pública"/>
    <s v="No"/>
    <s v="Si"/>
    <s v="Si"/>
    <n v="1908"/>
    <s v="Estados Unidos"/>
    <n v="1.2123628230000001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51"/>
    <x v="5"/>
    <s v="Privada"/>
    <s v="No"/>
    <s v="Si"/>
    <s v="Si"/>
    <n v="2002"/>
    <s v="Chile"/>
    <n v="2.4203671080000002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53"/>
    <x v="0"/>
    <s v="Privada"/>
    <s v="No"/>
    <s v="No"/>
    <s v="No"/>
    <n v="1985"/>
    <s v="Colombia"/>
    <n v="0.441609957"/>
    <s v="¿Tiene carta de presidencia? Si/No"/>
    <s v="Si"/>
    <x v="3"/>
    <s v="Pilar 1"/>
    <s v="boolean"/>
    <b v="0"/>
    <b v="0"/>
    <s v="Transparencia y Gobierno de la Sostenibilidad"/>
    <n v="0.14285714285714285"/>
    <n v="100"/>
    <n v="14.285714285714285"/>
  </r>
  <r>
    <x v="54"/>
    <x v="1"/>
    <s v="Privada"/>
    <s v="Si"/>
    <s v="No"/>
    <s v="No"/>
    <n v="1964"/>
    <s v="Colombia"/>
    <n v="2.4859553989999998"/>
    <s v="¿Tiene carta de presidencia? Si/No"/>
    <n v="0"/>
    <x v="3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57"/>
    <x v="0"/>
    <s v="Privada"/>
    <s v="Si"/>
    <s v="No"/>
    <s v="No"/>
    <n v="1962"/>
    <s v="Colombia"/>
    <n v="0.89448844999999999"/>
    <s v="¿Tiene carta de presidencia? Si/No"/>
    <n v="0"/>
    <x v="3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79999998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59"/>
    <x v="4"/>
    <s v="Mixta"/>
    <s v="No"/>
    <s v="No"/>
    <s v="No"/>
    <n v="1995"/>
    <s v="Colombia"/>
    <n v="6.1355991599999999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60"/>
    <x v="2"/>
    <s v="Privada"/>
    <s v="No"/>
    <s v="No"/>
    <s v="Si"/>
    <n v="1989"/>
    <s v="Colombia"/>
    <n v="0.75167738299999998"/>
    <s v="¿Tiene carta de presidencia? Si/No"/>
    <n v="0"/>
    <x v="3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0000002"/>
    <s v="¿Tiene carta de presidencia? Si/No"/>
    <n v="0"/>
    <x v="3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0000001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63"/>
    <x v="2"/>
    <s v="Privada"/>
    <s v="Si"/>
    <s v="No"/>
    <s v="No"/>
    <n v="1976"/>
    <s v="Colombia"/>
    <n v="0.98534294499999997"/>
    <s v="¿Tiene carta de presidencia? Si/No"/>
    <s v="No"/>
    <x v="3"/>
    <s v="Pilar 1"/>
    <s v="boolean"/>
    <b v="0"/>
    <b v="0"/>
    <s v="Transparencia y Gobierno de la Sostenibilidad"/>
    <n v="0.19047619047619047"/>
    <n v="0"/>
    <n v="0"/>
  </r>
  <r>
    <x v="64"/>
    <x v="3"/>
    <s v="Privada"/>
    <s v="No"/>
    <s v="Si"/>
    <s v="Si"/>
    <n v="1920"/>
    <s v="Japón"/>
    <n v="1.8691417530000001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65"/>
    <x v="4"/>
    <s v="Privada"/>
    <s v="No"/>
    <s v="Si"/>
    <s v="Si"/>
    <n v="2009"/>
    <s v="Argentina"/>
    <n v="1.8581853669999999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66"/>
    <x v="1"/>
    <s v="Mixta"/>
    <s v="No"/>
    <s v="Si"/>
    <s v="Si"/>
    <n v="1866"/>
    <s v="Suiza"/>
    <n v="2.0444698099999998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67"/>
    <x v="4"/>
    <s v="Mixta"/>
    <s v="No"/>
    <s v="No"/>
    <s v="No"/>
    <n v="1994"/>
    <s v="Colombia"/>
    <n v="5.9751610780000002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68"/>
    <x v="3"/>
    <s v="Privada"/>
    <s v="Si"/>
    <s v="No"/>
    <s v="No"/>
    <n v="1953"/>
    <s v="Colombia"/>
    <n v="7.1291921260000004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69"/>
    <x v="1"/>
    <s v="Pública"/>
    <s v="No"/>
    <s v="Si"/>
    <s v="Si"/>
    <n v="1965"/>
    <s v="Estados Unidos"/>
    <n v="2.0973851419999998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70"/>
    <x v="3"/>
    <s v="Privada"/>
    <s v="Si"/>
    <s v="No"/>
    <s v="No"/>
    <n v="1989"/>
    <s v="Colombia"/>
    <n v="3.0305383369999999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59999999"/>
    <s v="¿Tiene carta de presidencia? Si/No"/>
    <n v="0"/>
    <x v="3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0000002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74"/>
    <x v="3"/>
    <s v="Privada"/>
    <s v="No"/>
    <s v="No"/>
    <s v="Si"/>
    <n v="2005"/>
    <s v="Perú"/>
    <n v="10.521119421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75"/>
    <x v="1"/>
    <s v="Privada"/>
    <s v="No"/>
    <s v="No"/>
    <s v="Si"/>
    <n v="1958"/>
    <s v="Colombia"/>
    <n v="2.0172595470000001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77"/>
    <x v="4"/>
    <s v="Privada"/>
    <s v="No"/>
    <s v="No"/>
    <s v="Si"/>
    <n v="2015"/>
    <s v="Colombia"/>
    <n v="0.70314701400000001"/>
    <s v="¿Tiene carta de presidencia? Si/No"/>
    <n v="0"/>
    <x v="3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79"/>
    <x v="1"/>
    <s v="Mixta"/>
    <s v="No"/>
    <s v="Si"/>
    <s v="Si"/>
    <n v="1898"/>
    <s v="Francia"/>
    <n v="2.426039215999999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Tiene carta de presidencia? Si/No"/>
    <s v="Si"/>
    <x v="3"/>
    <s v="Pilar 1"/>
    <s v="boolean"/>
    <b v="0"/>
    <b v="0"/>
    <s v="Transparencia y Gobierno de la Sostenibilidad"/>
    <n v="0.15384615384615385"/>
    <n v="100"/>
    <n v="15.384615384615385"/>
  </r>
  <r>
    <x v="83"/>
    <x v="3"/>
    <s v="Privada"/>
    <s v="No"/>
    <s v="No"/>
    <s v="Si"/>
    <n v="1952"/>
    <s v="Chile"/>
    <n v="5.9910971069999999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84"/>
    <x v="3"/>
    <s v="Privada"/>
    <s v="Si"/>
    <s v="No"/>
    <s v="Si"/>
    <n v="1977"/>
    <s v="Suiza"/>
    <n v="2.002301595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85"/>
    <x v="0"/>
    <s v="Privada"/>
    <s v="Si"/>
    <s v="No"/>
    <s v="Si"/>
    <n v="1971"/>
    <s v="Estados Unidos"/>
    <n v="2.1567474139999998"/>
    <s v="¿Tiene carta de presidencia? Si/No"/>
    <n v="0"/>
    <x v="3"/>
    <s v="Pilar 1"/>
    <s v="boolean"/>
    <b v="0"/>
    <b v="0"/>
    <s v="Transparencia y Gobierno de la Sostenibilidad"/>
    <n v="0.14285714285714285"/>
    <n v="0"/>
    <n v="0"/>
  </r>
  <r>
    <x v="86"/>
    <x v="3"/>
    <s v="Privada"/>
    <s v="No"/>
    <s v="No"/>
    <s v="Si"/>
    <n v="2009"/>
    <s v="El Salvador"/>
    <n v="2.8694480090000001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0000003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89"/>
    <x v="4"/>
    <s v="Privada"/>
    <s v="No"/>
    <s v="Si"/>
    <s v="Si"/>
    <n v="1910"/>
    <s v="Francia"/>
    <n v="2.655177809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90"/>
    <x v="3"/>
    <s v="Privada"/>
    <s v="No"/>
    <s v="Si"/>
    <s v="Si"/>
    <n v="1968"/>
    <s v="Colombia"/>
    <n v="24.752011681999999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91"/>
    <x v="4"/>
    <s v="Mixta"/>
    <s v="No"/>
    <s v="Si"/>
    <s v="Si"/>
    <n v="1979"/>
    <s v="Suecia"/>
    <n v="2.956157691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92"/>
    <x v="3"/>
    <s v="Privada"/>
    <s v="No"/>
    <s v="Si"/>
    <s v="Si"/>
    <n v="1937"/>
    <s v="Japón"/>
    <n v="4.02823039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93"/>
    <x v="3"/>
    <s v="Privada"/>
    <s v="No"/>
    <s v="No"/>
    <s v="Si"/>
    <n v="1993"/>
    <s v="Suiza"/>
    <n v="4.8704234599999996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94"/>
    <x v="3"/>
    <s v="Privada"/>
    <s v="No"/>
    <s v="No"/>
    <s v="No"/>
    <n v="1966"/>
    <s v="Colombia"/>
    <n v="2.0461661379999998"/>
    <s v="¿Tiene carta de presidencia? Si/No"/>
    <s v="Si"/>
    <x v="3"/>
    <s v="Pilar 1"/>
    <s v="boolean"/>
    <b v="0"/>
    <b v="0"/>
    <s v="Transparencia y Gobierno de la Sostenibilidad"/>
    <n v="0.23529411764705882"/>
    <n v="100"/>
    <n v="23.52941176470588"/>
  </r>
  <r>
    <x v="95"/>
    <x v="3"/>
    <s v="Privada"/>
    <s v="No"/>
    <s v="Si"/>
    <s v="Si"/>
    <n v="1929"/>
    <s v="Reino Unido y Países Bajos"/>
    <n v="1.928223518"/>
    <s v="¿Tiene carta de presidencia? Si/No"/>
    <n v="0"/>
    <x v="3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¿Tiene carta de presidencia? Si/No"/>
    <s v="Si"/>
    <x v="3"/>
    <s v="Pilar 1"/>
    <s v="boolean"/>
    <b v="0"/>
    <b v="0"/>
    <s v="Transparencia y Gobierno de la Sostenibilidad"/>
    <n v="0.29411764705882354"/>
    <n v="100"/>
    <n v="29.411764705882355"/>
  </r>
  <r>
    <x v="97"/>
    <x v="5"/>
    <s v="Privada"/>
    <s v="No"/>
    <s v="No"/>
    <s v="Si"/>
    <n v="2016"/>
    <s v="Canadá"/>
    <n v="5.4833186859999996"/>
    <s v="¿Tiene carta de presidencia? Si/No"/>
    <n v="0"/>
    <x v="3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3999999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99"/>
    <x v="1"/>
    <s v="Privada"/>
    <s v="No"/>
    <s v="No"/>
    <s v="Si"/>
    <n v="1993"/>
    <s v="Noruega"/>
    <n v="1.7653399919999999"/>
    <s v="¿Tiene carta de presidencia? Si/No"/>
    <s v="Si"/>
    <x v="3"/>
    <s v="Pilar 1"/>
    <s v="boolean"/>
    <b v="0"/>
    <b v="0"/>
    <s v="Transparencia y Gobierno de la Sostenibilidad"/>
    <n v="0.15789473684210525"/>
    <n v="100"/>
    <n v="15.789473684210526"/>
  </r>
  <r>
    <x v="0"/>
    <x v="0"/>
    <s v="Privada"/>
    <s v="No"/>
    <s v="No"/>
    <s v="No"/>
    <n v="2007"/>
    <s v="Colombia"/>
    <n v="0.97802211500000003"/>
    <s v="¿Tiene indicadores de desarrollo del talento humano? Si/no"/>
    <s v="Si"/>
    <x v="2"/>
    <s v="Pilar 4"/>
    <s v="boolean"/>
    <b v="0"/>
    <b v="0"/>
    <s v="Capital Humano: Bienestar y Desarrollo"/>
    <n v="0.14285714285714285"/>
    <n v="100"/>
    <n v="14.285714285714285"/>
  </r>
  <r>
    <x v="1"/>
    <x v="1"/>
    <s v="Privada"/>
    <s v="No"/>
    <s v="Si"/>
    <s v="Si"/>
    <n v="1920"/>
    <s v="Colombia"/>
    <n v="2.844632077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2"/>
    <x v="1"/>
    <s v="Privada"/>
    <s v="No"/>
    <s v="No"/>
    <s v="Si"/>
    <n v="1945"/>
    <s v="Colombia"/>
    <n v="2.1764613960000001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3"/>
    <x v="2"/>
    <s v="Privada"/>
    <s v="Si"/>
    <s v="No"/>
    <s v="No"/>
    <n v="1993"/>
    <s v="Colombia"/>
    <n v="2.1863011939999999"/>
    <s v="¿Tiene indicadores de desarrollo del talento humano? Si/no"/>
    <s v="Si"/>
    <x v="2"/>
    <s v="Pilar 4"/>
    <s v="boolean"/>
    <b v="0"/>
    <b v="0"/>
    <s v="Capital Humano: Bienestar y Desarrollo"/>
    <n v="0.23809523809523808"/>
    <n v="100"/>
    <n v="23.809523809523807"/>
  </r>
  <r>
    <x v="4"/>
    <x v="3"/>
    <s v="Privada"/>
    <s v="No"/>
    <s v="No"/>
    <s v="Si"/>
    <n v="2012"/>
    <s v="Colombia"/>
    <n v="13.831182682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199999997"/>
    <s v="¿Tiene indicadores de desarrollo del talento humano? Si/no"/>
    <n v="0"/>
    <x v="2"/>
    <s v="Pilar 4"/>
    <s v="boolean"/>
    <b v="0"/>
    <b v="0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¿Tiene indicadores de desarrollo del talento humano? Si/no"/>
    <s v="Si"/>
    <x v="2"/>
    <s v="Pilar 4"/>
    <s v="boolean"/>
    <b v="0"/>
    <b v="0"/>
    <s v="Capital Humano: Bienestar y Desarrollo"/>
    <n v="0.23809523809523808"/>
    <n v="100"/>
    <n v="23.809523809523807"/>
  </r>
  <r>
    <x v="7"/>
    <x v="4"/>
    <s v="Privada"/>
    <s v="No"/>
    <s v="No"/>
    <s v="Si"/>
    <n v="1919"/>
    <s v="Colombia"/>
    <n v="15.106042448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8"/>
    <x v="0"/>
    <s v="Privada"/>
    <s v="No"/>
    <s v="No"/>
    <s v="No"/>
    <n v="1987"/>
    <s v="Colombia"/>
    <n v="0.711210393"/>
    <s v="¿Tiene indicadores de desarrollo del talento humano? Si/no"/>
    <n v="0"/>
    <x v="2"/>
    <s v="Pilar 4"/>
    <s v="boolean"/>
    <b v="0"/>
    <b v="0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0000002"/>
    <s v="¿Tiene indicadores de desarrollo del talento humano? Si/no"/>
    <s v="No"/>
    <x v="2"/>
    <s v="Pilar 4"/>
    <s v="boolean"/>
    <b v="0"/>
    <b v="0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11"/>
    <x v="4"/>
    <s v="Privada"/>
    <s v="No"/>
    <s v="Si"/>
    <s v="Si"/>
    <n v="1875"/>
    <s v="Colombia"/>
    <n v="0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12"/>
    <x v="1"/>
    <s v="Privada"/>
    <s v="No"/>
    <s v="No"/>
    <s v="Si"/>
    <n v="1889"/>
    <s v="Colombia"/>
    <n v="8.6157743510000007"/>
    <s v="¿Tiene indicadores de desarrollo del talento humano? Si/no"/>
    <s v="No"/>
    <x v="2"/>
    <s v="Pilar 4"/>
    <s v="boolean"/>
    <b v="0"/>
    <b v="0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7999999999"/>
    <s v="¿Tiene indicadores de desarrollo del talento humano? Si/no"/>
    <s v="No"/>
    <x v="2"/>
    <s v="Pilar 4"/>
    <s v="boolean"/>
    <b v="0"/>
    <b v="0"/>
    <s v="Capital Humano: Bienestar y Desarrollo"/>
    <n v="0.21052631578947367"/>
    <n v="0"/>
    <n v="0"/>
  </r>
  <r>
    <x v="14"/>
    <x v="3"/>
    <s v="Privada"/>
    <s v="No"/>
    <s v="No"/>
    <s v="No"/>
    <n v="2004"/>
    <s v="Colombia"/>
    <n v="4.5125503050000004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00000005"/>
    <s v="¿Tiene indicadores de desarrollo del talento humano? Si/no"/>
    <s v="No"/>
    <x v="2"/>
    <s v="Pilar 4"/>
    <s v="boolean"/>
    <b v="0"/>
    <b v="0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09999999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17"/>
    <x v="4"/>
    <s v="Privada"/>
    <s v="No"/>
    <s v="Si"/>
    <s v="Si"/>
    <n v="2001"/>
    <s v="Colombia"/>
    <n v="6.5475670460000002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18"/>
    <x v="1"/>
    <s v="Privada"/>
    <s v="No"/>
    <s v="Si"/>
    <s v="Si"/>
    <n v="1934"/>
    <s v="Colombia"/>
    <n v="1.84479215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19"/>
    <x v="3"/>
    <s v="Privada"/>
    <s v="Si"/>
    <s v="Si"/>
    <s v="Si"/>
    <n v="1960"/>
    <s v="Chile"/>
    <n v="4.2128666020000001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20"/>
    <x v="4"/>
    <s v="Mixta"/>
    <s v="No"/>
    <s v="No"/>
    <s v="No"/>
    <n v="2012"/>
    <s v="Colombia"/>
    <n v="9.9777362400000005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Tiene indicadores de desarrollo del talento humano? Si/no"/>
    <s v="No"/>
    <x v="2"/>
    <s v="Pilar 4"/>
    <s v="boolean"/>
    <b v="0"/>
    <b v="0"/>
    <s v="Capital Humano: Bienestar y Desarrollo"/>
    <n v="0.19230769230769232"/>
    <n v="0"/>
    <n v="0"/>
  </r>
  <r>
    <x v="22"/>
    <x v="3"/>
    <s v="Privada"/>
    <s v="No"/>
    <s v="No"/>
    <s v="Si"/>
    <n v="1879"/>
    <s v="Estados Unidos"/>
    <n v="5.8689859999999996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23"/>
    <x v="3"/>
    <s v="Privada"/>
    <s v="Si"/>
    <s v="No"/>
    <s v="No"/>
    <n v="1997"/>
    <s v="Colombia"/>
    <n v="1.9766409730000001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8999999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25"/>
    <x v="1"/>
    <s v="Mixta"/>
    <s v="No"/>
    <s v="Si"/>
    <s v="Si"/>
    <n v="1991"/>
    <s v="México"/>
    <n v="5.1614047279999999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27"/>
    <x v="1"/>
    <s v="Privada"/>
    <s v="Si"/>
    <s v="Si"/>
    <s v="Si"/>
    <n v="1932"/>
    <s v="Colombia"/>
    <n v="2.1928266769999998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28"/>
    <x v="1"/>
    <s v="Privada"/>
    <s v="No"/>
    <s v="No"/>
    <s v="No"/>
    <n v="1920"/>
    <s v="Colombia"/>
    <n v="1.9433909700000001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29"/>
    <x v="2"/>
    <s v="Privada"/>
    <s v="No"/>
    <s v="No"/>
    <s v="No"/>
    <n v="2015"/>
    <s v="Colombia"/>
    <n v="0.76762142099999997"/>
    <s v="¿Tiene indicadores de desarrollo del talento humano? Si/no"/>
    <s v="No"/>
    <x v="2"/>
    <s v="Pilar 4"/>
    <s v="boolean"/>
    <b v="0"/>
    <b v="0"/>
    <s v="Capital Humano: Bienestar y Desarrollo"/>
    <n v="0.23809523809523808"/>
    <n v="0"/>
    <n v="0"/>
  </r>
  <r>
    <x v="30"/>
    <x v="2"/>
    <s v="Privada"/>
    <s v="No"/>
    <s v="Si"/>
    <s v="Si"/>
    <n v="1961"/>
    <s v="Colombia"/>
    <n v="0.498844856"/>
    <s v="¿Tiene indicadores de desarrollo del talento humano? Si/no"/>
    <s v="Si"/>
    <x v="2"/>
    <s v="Pilar 4"/>
    <s v="boolean"/>
    <b v="0"/>
    <b v="0"/>
    <s v="Capital Humano: Bienestar y Desarrollo"/>
    <n v="0.23809523809523808"/>
    <n v="100"/>
    <n v="23.809523809523807"/>
  </r>
  <r>
    <x v="31"/>
    <x v="2"/>
    <s v="Privada"/>
    <s v="No"/>
    <s v="Si"/>
    <s v="Si"/>
    <n v="1979"/>
    <s v="Colombia"/>
    <n v="1.189537155"/>
    <s v="¿Tiene indicadores de desarrollo del talento humano? Si/no"/>
    <s v="Si"/>
    <x v="2"/>
    <s v="Pilar 4"/>
    <s v="boolean"/>
    <b v="0"/>
    <b v="0"/>
    <s v="Capital Humano: Bienestar y Desarrollo"/>
    <n v="0.23809523809523808"/>
    <n v="100"/>
    <n v="23.809523809523807"/>
  </r>
  <r>
    <x v="32"/>
    <x v="2"/>
    <s v="Privada"/>
    <s v="Si"/>
    <s v="No"/>
    <s v="No"/>
    <n v="2008"/>
    <s v="Colombia"/>
    <n v="1.3132825420000001"/>
    <s v="¿Tiene indicadores de desarrollo del talento humano? Si/no"/>
    <s v="No"/>
    <x v="2"/>
    <s v="Pilar 4"/>
    <s v="boolean"/>
    <b v="0"/>
    <b v="0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00000001"/>
    <s v="¿Tiene indicadores de desarrollo del talento humano? Si/no"/>
    <s v="Si"/>
    <x v="2"/>
    <s v="Pilar 4"/>
    <s v="boolean"/>
    <b v="0"/>
    <b v="0"/>
    <s v="Capital Humano: Bienestar y Desarrollo"/>
    <n v="0.23809523809523808"/>
    <n v="100"/>
    <n v="23.809523809523807"/>
  </r>
  <r>
    <x v="34"/>
    <x v="3"/>
    <s v="Privada"/>
    <s v="Si"/>
    <s v="No"/>
    <s v="No"/>
    <n v="1938"/>
    <s v="Colombia"/>
    <n v="11.88773162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0000004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36"/>
    <x v="3"/>
    <s v="Privada"/>
    <s v="Si"/>
    <s v="No"/>
    <s v="No"/>
    <n v="2009"/>
    <s v="Colombia"/>
    <n v="19.439396106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37"/>
    <x v="4"/>
    <s v="Privada"/>
    <s v="No"/>
    <s v="Si"/>
    <s v="No"/>
    <n v="1972"/>
    <s v="Colombia"/>
    <n v="0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38"/>
    <x v="3"/>
    <s v="Privada"/>
    <s v="Si"/>
    <s v="No"/>
    <s v="No"/>
    <n v="1997"/>
    <s v="Colombia"/>
    <n v="3.874476933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000001"/>
    <s v="¿Tiene indicadores de desarrollo del talento humano? Si/no"/>
    <s v="Si"/>
    <x v="2"/>
    <s v="Pilar 4"/>
    <s v="boolean"/>
    <b v="0"/>
    <b v="0"/>
    <s v="Capital Humano: Bienestar y Desarrollo"/>
    <n v="0.19230769230769232"/>
    <n v="100"/>
    <n v="19.230769230769234"/>
  </r>
  <r>
    <x v="40"/>
    <x v="5"/>
    <s v="Mixta"/>
    <s v="No"/>
    <s v="Si"/>
    <s v="Si"/>
    <n v="1951"/>
    <s v="Colombia"/>
    <n v="113.923310323"/>
    <s v="¿Tiene indicadores de desarrollo del talento humano? Si/no"/>
    <s v="Si"/>
    <x v="2"/>
    <s v="Pilar 4"/>
    <s v="boolean"/>
    <b v="0"/>
    <b v="0"/>
    <s v="Capital Humano: Bienestar y Desarrollo"/>
    <n v="0.19230769230769232"/>
    <n v="100"/>
    <n v="19.230769230769234"/>
  </r>
  <r>
    <x v="41"/>
    <x v="4"/>
    <s v="Mixta"/>
    <s v="No"/>
    <s v="No"/>
    <s v="Si"/>
    <n v="1997"/>
    <s v="Colombia"/>
    <n v="15.780332546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44"/>
    <x v="1"/>
    <s v="Mixta"/>
    <s v="No"/>
    <s v="No"/>
    <s v="No"/>
    <n v="1990"/>
    <s v="Colombia"/>
    <n v="2.3114637089999999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45"/>
    <x v="3"/>
    <s v="Privada"/>
    <s v="No"/>
    <s v="No"/>
    <s v="Si"/>
    <n v="1949"/>
    <s v="Colombia"/>
    <n v="16.077688644999999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46"/>
    <x v="3"/>
    <s v="Privada"/>
    <s v="Si"/>
    <s v="Si"/>
    <s v="Si"/>
    <n v="1889"/>
    <s v="Chile"/>
    <n v="2.3075606390000001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47"/>
    <x v="5"/>
    <s v="Privada"/>
    <s v="No"/>
    <s v="Si"/>
    <s v="Si"/>
    <n v="1985"/>
    <s v="Canadá"/>
    <n v="4.2502446559999996"/>
    <s v="¿Tiene indicadores de desarrollo del talento humano? Si/no"/>
    <s v="Si"/>
    <x v="2"/>
    <s v="Pilar 4"/>
    <s v="boolean"/>
    <b v="0"/>
    <b v="0"/>
    <s v="Capital Humano: Bienestar y Desarrollo"/>
    <n v="0.19230769230769232"/>
    <n v="100"/>
    <n v="19.230769230769234"/>
  </r>
  <r>
    <x v="48"/>
    <x v="4"/>
    <s v="Privada"/>
    <s v="No"/>
    <s v="Si"/>
    <s v="No"/>
    <n v="1966"/>
    <s v="Colombia"/>
    <n v="2.6355685659999999"/>
    <s v="¿Tiene indicadores de desarrollo del talento humano? Si/no"/>
    <n v="0"/>
    <x v="2"/>
    <s v="Pilar 4"/>
    <s v="boolean"/>
    <b v="0"/>
    <b v="0"/>
    <s v="Capital Humano: Bienestar y Desarrollo"/>
    <n v="0.11764705882352941"/>
    <n v="0"/>
    <n v="0"/>
  </r>
  <r>
    <x v="49"/>
    <x v="4"/>
    <s v="Mixta"/>
    <s v="No"/>
    <s v="Si"/>
    <s v="Si"/>
    <n v="1896"/>
    <s v="Colombia"/>
    <n v="3.7166394839999999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51"/>
    <x v="5"/>
    <s v="Privada"/>
    <s v="No"/>
    <s v="Si"/>
    <s v="Si"/>
    <n v="2002"/>
    <s v="Chile"/>
    <n v="2.4203671080000002"/>
    <s v="¿Tiene indicadores de desarrollo del talento humano? Si/no"/>
    <n v="0"/>
    <x v="2"/>
    <s v="Pilar 4"/>
    <s v="boolean"/>
    <b v="0"/>
    <b v="0"/>
    <s v="Capital Humano: Bienestar y Desarrollo"/>
    <n v="0.19230769230769232"/>
    <n v="0"/>
    <n v="0"/>
  </r>
  <r>
    <x v="52"/>
    <x v="5"/>
    <s v="Privada"/>
    <s v="No"/>
    <s v="Si"/>
    <s v="Si"/>
    <n v="2003"/>
    <s v="Canadá"/>
    <n v="1.3219259999999999"/>
    <s v="¿Tiene indicadores de desarrollo del talento humano? Si/no"/>
    <s v="No"/>
    <x v="2"/>
    <s v="Pilar 4"/>
    <s v="boolean"/>
    <b v="0"/>
    <b v="0"/>
    <s v="Capital Humano: Bienestar y Desarrollo"/>
    <n v="0.19230769230769232"/>
    <n v="0"/>
    <n v="0"/>
  </r>
  <r>
    <x v="53"/>
    <x v="0"/>
    <s v="Privada"/>
    <s v="No"/>
    <s v="No"/>
    <s v="No"/>
    <n v="1985"/>
    <s v="Colombia"/>
    <n v="0.441609957"/>
    <s v="¿Tiene indicadores de desarrollo del talento humano? Si/no"/>
    <s v="Si"/>
    <x v="2"/>
    <s v="Pilar 4"/>
    <s v="boolean"/>
    <b v="0"/>
    <b v="0"/>
    <s v="Capital Humano: Bienestar y Desarrollo"/>
    <n v="0.14285714285714285"/>
    <n v="100"/>
    <n v="14.285714285714285"/>
  </r>
  <r>
    <x v="54"/>
    <x v="1"/>
    <s v="Privada"/>
    <s v="Si"/>
    <s v="No"/>
    <s v="No"/>
    <n v="1964"/>
    <s v="Colombia"/>
    <n v="2.4859553989999998"/>
    <s v="¿Tiene indicadores de desarrollo del talento humano? Si/no"/>
    <n v="0"/>
    <x v="2"/>
    <s v="Pilar 4"/>
    <s v="boolean"/>
    <b v="0"/>
    <b v="0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56"/>
    <x v="5"/>
    <s v="Privada"/>
    <s v="No"/>
    <s v="No"/>
    <s v="No"/>
    <n v="1956"/>
    <s v="Colombia"/>
    <n v="2.660692144"/>
    <s v="¿Tiene indicadores de desarrollo del talento humano? Si/no"/>
    <s v="Si"/>
    <x v="2"/>
    <s v="Pilar 4"/>
    <s v="boolean"/>
    <b v="0"/>
    <b v="0"/>
    <s v="Capital Humano: Bienestar y Desarrollo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¿Tiene indicadores de desarrollo del talento humano? Si/no"/>
    <n v="0"/>
    <x v="2"/>
    <s v="Pilar 4"/>
    <s v="boolean"/>
    <b v="0"/>
    <b v="0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79999998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59"/>
    <x v="4"/>
    <s v="Mixta"/>
    <s v="No"/>
    <s v="No"/>
    <s v="No"/>
    <n v="1995"/>
    <s v="Colombia"/>
    <n v="6.1355991599999999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60"/>
    <x v="2"/>
    <s v="Privada"/>
    <s v="No"/>
    <s v="No"/>
    <s v="Si"/>
    <n v="1989"/>
    <s v="Colombia"/>
    <n v="0.75167738299999998"/>
    <s v="¿Tiene indicadores de desarrollo del talento humano? Si/no"/>
    <n v="0"/>
    <x v="2"/>
    <s v="Pilar 4"/>
    <s v="boolean"/>
    <b v="0"/>
    <b v="0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0000002"/>
    <s v="¿Tiene indicadores de desarrollo del talento humano? Si/no"/>
    <n v="0"/>
    <x v="2"/>
    <s v="Pilar 4"/>
    <s v="boolean"/>
    <b v="0"/>
    <b v="0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0000001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63"/>
    <x v="2"/>
    <s v="Privada"/>
    <s v="Si"/>
    <s v="No"/>
    <s v="No"/>
    <n v="1976"/>
    <s v="Colombia"/>
    <n v="0.98534294499999997"/>
    <s v="¿Tiene indicadores de desarrollo del talento humano? Si/no"/>
    <s v="No"/>
    <x v="2"/>
    <s v="Pilar 4"/>
    <s v="boolean"/>
    <b v="0"/>
    <b v="0"/>
    <s v="Capital Humano: Bienestar y Desarrollo"/>
    <n v="0.23809523809523808"/>
    <n v="0"/>
    <n v="0"/>
  </r>
  <r>
    <x v="64"/>
    <x v="3"/>
    <s v="Privada"/>
    <s v="No"/>
    <s v="Si"/>
    <s v="Si"/>
    <n v="1920"/>
    <s v="Japón"/>
    <n v="1.8691417530000001"/>
    <s v="¿Tiene indicadores de desarrollo del talento humano? Si/no"/>
    <s v="No"/>
    <x v="2"/>
    <s v="Pilar 4"/>
    <s v="boolean"/>
    <b v="0"/>
    <b v="0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69999999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66"/>
    <x v="1"/>
    <s v="Mixta"/>
    <s v="No"/>
    <s v="Si"/>
    <s v="Si"/>
    <n v="1866"/>
    <s v="Suiza"/>
    <n v="2.0444698099999998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67"/>
    <x v="4"/>
    <s v="Mixta"/>
    <s v="No"/>
    <s v="No"/>
    <s v="No"/>
    <n v="1994"/>
    <s v="Colombia"/>
    <n v="5.9751610780000002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19999998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70"/>
    <x v="3"/>
    <s v="Privada"/>
    <s v="Si"/>
    <s v="No"/>
    <s v="No"/>
    <n v="1989"/>
    <s v="Colombia"/>
    <n v="3.0305383369999999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59999999"/>
    <s v="¿Tiene indicadores de desarrollo del talento humano? Si/no"/>
    <n v="0"/>
    <x v="2"/>
    <s v="Pilar 4"/>
    <s v="boolean"/>
    <b v="0"/>
    <b v="0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0000002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73"/>
    <x v="3"/>
    <s v="Privada"/>
    <s v="No"/>
    <s v="Si"/>
    <s v="Si"/>
    <n v="1993"/>
    <s v="Estados Unidos"/>
    <n v="2.3607916150000001"/>
    <s v="¿Tiene indicadores de desarrollo del talento humano? Si/no"/>
    <s v="No"/>
    <x v="2"/>
    <s v="Pilar 4"/>
    <s v="boolean"/>
    <b v="0"/>
    <b v="0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75"/>
    <x v="1"/>
    <s v="Privada"/>
    <s v="No"/>
    <s v="No"/>
    <s v="Si"/>
    <n v="1958"/>
    <s v="Colombia"/>
    <n v="2.0172595470000001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76"/>
    <x v="4"/>
    <s v="Privada"/>
    <s v="No"/>
    <s v="Si"/>
    <s v="No"/>
    <n v="1974"/>
    <s v="Colombia"/>
    <n v="2.2729038500000001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¿Tiene indicadores de desarrollo del talento humano? Si/no"/>
    <n v="0"/>
    <x v="2"/>
    <s v="Pilar 4"/>
    <s v="boolean"/>
    <b v="0"/>
    <b v="0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79"/>
    <x v="1"/>
    <s v="Mixta"/>
    <s v="No"/>
    <s v="Si"/>
    <s v="Si"/>
    <n v="1898"/>
    <s v="Francia"/>
    <n v="2.4260392159999999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80"/>
    <x v="1"/>
    <s v="Privada"/>
    <s v="No"/>
    <s v="Si"/>
    <s v="No"/>
    <n v="1998"/>
    <s v="Colombia"/>
    <n v="1.697301486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81"/>
    <x v="3"/>
    <s v="Privada"/>
    <s v="Si"/>
    <s v="Si"/>
    <s v="Si"/>
    <n v="1969"/>
    <s v="Corea del Sur"/>
    <n v="3.188315636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¿Tiene indicadores de desarrollo del talento humano? Si/no"/>
    <s v="Si"/>
    <x v="2"/>
    <s v="Pilar 4"/>
    <s v="boolean"/>
    <b v="0"/>
    <b v="0"/>
    <s v="Capital Humano: Bienestar y Desarrollo"/>
    <n v="0.19230769230769232"/>
    <n v="100"/>
    <n v="19.230769230769234"/>
  </r>
  <r>
    <x v="83"/>
    <x v="3"/>
    <s v="Privada"/>
    <s v="No"/>
    <s v="No"/>
    <s v="Si"/>
    <n v="1952"/>
    <s v="Chile"/>
    <n v="5.9910971069999999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84"/>
    <x v="3"/>
    <s v="Privada"/>
    <s v="Si"/>
    <s v="No"/>
    <s v="Si"/>
    <n v="1977"/>
    <s v="Suiza"/>
    <n v="2.002301595"/>
    <s v="¿Tiene indicadores de desarrollo del talento humano? Si/no"/>
    <s v="No"/>
    <x v="2"/>
    <s v="Pilar 4"/>
    <s v="boolean"/>
    <b v="0"/>
    <b v="0"/>
    <s v="Capital Humano: Bienestar y Desarrollo"/>
    <n v="0.17647058823529413"/>
    <n v="0"/>
    <n v="0"/>
  </r>
  <r>
    <x v="85"/>
    <x v="0"/>
    <s v="Privada"/>
    <s v="Si"/>
    <s v="No"/>
    <s v="Si"/>
    <n v="1971"/>
    <s v="Estados Unidos"/>
    <n v="2.1567474139999998"/>
    <s v="¿Tiene indicadores de desarrollo del talento humano? Si/no"/>
    <n v="0"/>
    <x v="2"/>
    <s v="Pilar 4"/>
    <s v="boolean"/>
    <b v="0"/>
    <b v="0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0000001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0000003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89"/>
    <x v="4"/>
    <s v="Privada"/>
    <s v="No"/>
    <s v="Si"/>
    <s v="Si"/>
    <n v="1910"/>
    <s v="Francia"/>
    <n v="2.655177809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90"/>
    <x v="3"/>
    <s v="Privada"/>
    <s v="No"/>
    <s v="Si"/>
    <s v="Si"/>
    <n v="1968"/>
    <s v="Colombia"/>
    <n v="24.752011681999999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91"/>
    <x v="4"/>
    <s v="Mixta"/>
    <s v="No"/>
    <s v="Si"/>
    <s v="Si"/>
    <n v="1979"/>
    <s v="Suecia"/>
    <n v="2.956157691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92"/>
    <x v="3"/>
    <s v="Privada"/>
    <s v="No"/>
    <s v="Si"/>
    <s v="Si"/>
    <n v="1937"/>
    <s v="Japón"/>
    <n v="4.02823039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93"/>
    <x v="3"/>
    <s v="Privada"/>
    <s v="No"/>
    <s v="No"/>
    <s v="Si"/>
    <n v="1993"/>
    <s v="Suiza"/>
    <n v="4.8704234599999996"/>
    <s v="¿Tiene indicadores de desarrollo del talento humano? Si/no"/>
    <s v="Si"/>
    <x v="2"/>
    <s v="Pilar 4"/>
    <s v="boolean"/>
    <b v="0"/>
    <b v="0"/>
    <s v="Capital Humano: Bienestar y Desarrollo"/>
    <n v="0.17647058823529413"/>
    <n v="100"/>
    <n v="17.647058823529413"/>
  </r>
  <r>
    <x v="94"/>
    <x v="3"/>
    <s v="Privada"/>
    <s v="No"/>
    <s v="No"/>
    <s v="No"/>
    <n v="1966"/>
    <s v="Colombia"/>
    <n v="2.0461661379999998"/>
    <s v="¿Tiene indicadores de desarrollo del talento humano? Si/no"/>
    <s v="No"/>
    <x v="2"/>
    <s v="Pilar 4"/>
    <s v="boolean"/>
    <b v="0"/>
    <b v="0"/>
    <s v="Capital Humano: Bienestar y Desarrollo"/>
    <n v="0.17647058823529413"/>
    <n v="0"/>
    <n v="0"/>
  </r>
  <r>
    <x v="95"/>
    <x v="3"/>
    <s v="Privada"/>
    <s v="No"/>
    <s v="Si"/>
    <s v="Si"/>
    <n v="1929"/>
    <s v="Reino Unido y Países Bajos"/>
    <n v="1.928223518"/>
    <s v="¿Tiene indicadores de desarrollo del talento humano? Si/no"/>
    <n v="0"/>
    <x v="2"/>
    <s v="Pilar 4"/>
    <s v="boolean"/>
    <b v="0"/>
    <b v="0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¿Tiene indicadores de desarrollo del talento humano? Si/no"/>
    <s v="Si"/>
    <x v="2"/>
    <s v="Pilar 4"/>
    <s v="boolean"/>
    <b v="0"/>
    <b v="0"/>
    <s v="Capital Humano: Bienestar y Desarrollo"/>
    <n v="0.11764705882352941"/>
    <n v="100"/>
    <n v="11.76470588235294"/>
  </r>
  <r>
    <x v="97"/>
    <x v="5"/>
    <s v="Privada"/>
    <s v="No"/>
    <s v="No"/>
    <s v="Si"/>
    <n v="2016"/>
    <s v="Canadá"/>
    <n v="5.4833186859999996"/>
    <s v="¿Tiene indicadores de desarrollo del talento humano? Si/no"/>
    <n v="0"/>
    <x v="2"/>
    <s v="Pilar 4"/>
    <s v="boolean"/>
    <b v="0"/>
    <b v="0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39999999"/>
    <s v="¿Tiene indicadores de desarrollo del talento humano? Si/no"/>
    <s v="Si"/>
    <x v="2"/>
    <s v="Pilar 4"/>
    <s v="boolean"/>
    <b v="0"/>
    <b v="0"/>
    <s v="Capital Humano: Bienestar y Desarrollo"/>
    <n v="0.21052631578947367"/>
    <n v="100"/>
    <n v="21.052631578947366"/>
  </r>
  <r>
    <x v="99"/>
    <x v="1"/>
    <s v="Privada"/>
    <s v="No"/>
    <s v="No"/>
    <s v="Si"/>
    <n v="1993"/>
    <s v="Noruega"/>
    <n v="1.7653399919999999"/>
    <s v="¿Tiene indicadores de desarrollo del talento humano? Si/no"/>
    <n v="11.1"/>
    <x v="2"/>
    <s v="Pilar 4"/>
    <s v="boolean"/>
    <b v="0"/>
    <b v="0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00000003"/>
    <s v="¿Tiene informe? Si/No"/>
    <s v="Si"/>
    <x v="3"/>
    <s v="Pilar 1"/>
    <s v="boolean"/>
    <b v="0"/>
    <b v="0"/>
    <s v="Transparencia y Gobierno de la Sostenibilidad"/>
    <n v="0.14285714285714285"/>
    <n v="100"/>
    <n v="14.285714285714285"/>
  </r>
  <r>
    <x v="1"/>
    <x v="1"/>
    <s v="Privada"/>
    <s v="No"/>
    <s v="Si"/>
    <s v="Si"/>
    <n v="1920"/>
    <s v="Colombia"/>
    <n v="2.844632077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3"/>
    <x v="2"/>
    <s v="Privada"/>
    <s v="Si"/>
    <s v="No"/>
    <s v="No"/>
    <n v="1993"/>
    <s v="Colombia"/>
    <n v="2.1863011939999999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4"/>
    <x v="3"/>
    <s v="Privada"/>
    <s v="No"/>
    <s v="No"/>
    <s v="Si"/>
    <n v="2012"/>
    <s v="Colombia"/>
    <n v="13.831182682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199999997"/>
    <s v="¿Tiene informe? Si/No"/>
    <s v="No"/>
    <x v="3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7"/>
    <x v="4"/>
    <s v="Privada"/>
    <s v="No"/>
    <s v="No"/>
    <s v="Si"/>
    <n v="1919"/>
    <s v="Colombia"/>
    <n v="15.106042448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8"/>
    <x v="0"/>
    <s v="Privada"/>
    <s v="No"/>
    <s v="No"/>
    <s v="No"/>
    <n v="1987"/>
    <s v="Colombia"/>
    <n v="0.711210393"/>
    <s v="¿Tiene informe? Si/No"/>
    <s v="No"/>
    <x v="3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0000002"/>
    <s v="¿Tiene informe? Si/No"/>
    <s v="Si"/>
    <x v="3"/>
    <s v="Pilar 1"/>
    <s v="boolean"/>
    <b v="0"/>
    <b v="0"/>
    <s v="Transparencia y Gobierno de la Sostenibilidad"/>
    <n v="0.14285714285714285"/>
    <n v="100"/>
    <n v="14.285714285714285"/>
  </r>
  <r>
    <x v="10"/>
    <x v="4"/>
    <s v="Privada"/>
    <s v="No"/>
    <s v="Si"/>
    <s v="No"/>
    <n v="1870"/>
    <s v="Colombia"/>
    <n v="0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11"/>
    <x v="4"/>
    <s v="Privada"/>
    <s v="No"/>
    <s v="Si"/>
    <s v="Si"/>
    <n v="1875"/>
    <s v="Colombia"/>
    <n v="0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12"/>
    <x v="1"/>
    <s v="Privada"/>
    <s v="No"/>
    <s v="No"/>
    <s v="Si"/>
    <n v="1889"/>
    <s v="Colombia"/>
    <n v="8.6157743510000007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13"/>
    <x v="1"/>
    <s v="Privada"/>
    <s v="No"/>
    <s v="No"/>
    <s v="Si"/>
    <n v="2000"/>
    <s v="Colombia"/>
    <n v="1.873050799999999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14"/>
    <x v="3"/>
    <s v="Privada"/>
    <s v="No"/>
    <s v="No"/>
    <s v="No"/>
    <n v="2004"/>
    <s v="Colombia"/>
    <n v="4.5125503050000004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00000005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16"/>
    <x v="1"/>
    <s v="Privada"/>
    <s v="No"/>
    <s v="No"/>
    <s v="Si"/>
    <n v="1944"/>
    <s v="Colombia"/>
    <n v="1.778557860999999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17"/>
    <x v="4"/>
    <s v="Privada"/>
    <s v="No"/>
    <s v="Si"/>
    <s v="Si"/>
    <n v="2001"/>
    <s v="Colombia"/>
    <n v="6.5475670460000002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18"/>
    <x v="1"/>
    <s v="Privada"/>
    <s v="No"/>
    <s v="Si"/>
    <s v="Si"/>
    <n v="1934"/>
    <s v="Colombia"/>
    <n v="1.84479215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20"/>
    <x v="4"/>
    <s v="Mixta"/>
    <s v="No"/>
    <s v="No"/>
    <s v="No"/>
    <n v="2012"/>
    <s v="Colombia"/>
    <n v="9.9777362400000005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21"/>
    <x v="5"/>
    <s v="Privada"/>
    <s v="No"/>
    <s v="No"/>
    <s v="Si"/>
    <n v="1976"/>
    <s v="Reino Unido / Suiza"/>
    <n v="6.0471020830000004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22"/>
    <x v="3"/>
    <s v="Privada"/>
    <s v="No"/>
    <s v="No"/>
    <s v="Si"/>
    <n v="1879"/>
    <s v="Estados Unidos"/>
    <n v="5.8689859999999996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23"/>
    <x v="3"/>
    <s v="Privada"/>
    <s v="Si"/>
    <s v="No"/>
    <s v="No"/>
    <n v="1997"/>
    <s v="Colombia"/>
    <n v="1.9766409730000001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8999999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25"/>
    <x v="1"/>
    <s v="Mixta"/>
    <s v="No"/>
    <s v="Si"/>
    <s v="Si"/>
    <n v="1991"/>
    <s v="México"/>
    <n v="5.161404727999999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27"/>
    <x v="1"/>
    <s v="Privada"/>
    <s v="Si"/>
    <s v="Si"/>
    <s v="Si"/>
    <n v="1932"/>
    <s v="Colombia"/>
    <n v="2.1928266769999998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28"/>
    <x v="1"/>
    <s v="Privada"/>
    <s v="No"/>
    <s v="No"/>
    <s v="No"/>
    <n v="1920"/>
    <s v="Colombia"/>
    <n v="1.9433909700000001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29"/>
    <x v="2"/>
    <s v="Privada"/>
    <s v="No"/>
    <s v="No"/>
    <s v="No"/>
    <n v="2015"/>
    <s v="Colombia"/>
    <n v="0.76762142099999997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30"/>
    <x v="2"/>
    <s v="Privada"/>
    <s v="No"/>
    <s v="Si"/>
    <s v="Si"/>
    <n v="1961"/>
    <s v="Colombia"/>
    <n v="0.498844856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31"/>
    <x v="2"/>
    <s v="Privada"/>
    <s v="No"/>
    <s v="Si"/>
    <s v="Si"/>
    <n v="1979"/>
    <s v="Colombia"/>
    <n v="1.189537155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32"/>
    <x v="2"/>
    <s v="Privada"/>
    <s v="Si"/>
    <s v="No"/>
    <s v="No"/>
    <n v="2008"/>
    <s v="Colombia"/>
    <n v="1.3132825420000001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33"/>
    <x v="2"/>
    <s v="Privada"/>
    <s v="No"/>
    <s v="No"/>
    <s v="No"/>
    <n v="1977"/>
    <s v="Colombia"/>
    <n v="0.74612668500000001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34"/>
    <x v="3"/>
    <s v="Privada"/>
    <s v="Si"/>
    <s v="No"/>
    <s v="No"/>
    <n v="1938"/>
    <s v="Colombia"/>
    <n v="11.88773162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0000004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36"/>
    <x v="3"/>
    <s v="Privada"/>
    <s v="Si"/>
    <s v="No"/>
    <s v="No"/>
    <n v="2009"/>
    <s v="Colombia"/>
    <n v="19.439396106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37"/>
    <x v="4"/>
    <s v="Privada"/>
    <s v="No"/>
    <s v="Si"/>
    <s v="No"/>
    <n v="1972"/>
    <s v="Colombia"/>
    <n v="0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38"/>
    <x v="3"/>
    <s v="Privada"/>
    <s v="Si"/>
    <s v="No"/>
    <s v="No"/>
    <n v="1997"/>
    <s v="Colombia"/>
    <n v="3.874476933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000001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40"/>
    <x v="5"/>
    <s v="Mixta"/>
    <s v="No"/>
    <s v="Si"/>
    <s v="Si"/>
    <n v="1951"/>
    <s v="Colombia"/>
    <n v="113.923310323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41"/>
    <x v="4"/>
    <s v="Mixta"/>
    <s v="No"/>
    <s v="No"/>
    <s v="Si"/>
    <n v="1997"/>
    <s v="Colombia"/>
    <n v="15.780332546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42"/>
    <x v="4"/>
    <s v="Pública"/>
    <s v="No"/>
    <s v="No"/>
    <s v="Si"/>
    <n v="1955"/>
    <s v="Colombia"/>
    <n v="20.574477179999999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43"/>
    <x v="1"/>
    <s v="Privada"/>
    <s v="No"/>
    <s v="No"/>
    <s v="Si"/>
    <n v="1985"/>
    <s v="Estados Unidos"/>
    <n v="2.624920214999999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44"/>
    <x v="1"/>
    <s v="Mixta"/>
    <s v="No"/>
    <s v="No"/>
    <s v="No"/>
    <n v="1990"/>
    <s v="Colombia"/>
    <n v="2.311463708999999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46"/>
    <x v="3"/>
    <s v="Privada"/>
    <s v="Si"/>
    <s v="Si"/>
    <s v="Si"/>
    <n v="1889"/>
    <s v="Chile"/>
    <n v="2.3075606390000001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47"/>
    <x v="5"/>
    <s v="Privada"/>
    <s v="No"/>
    <s v="Si"/>
    <s v="Si"/>
    <n v="1985"/>
    <s v="Canadá"/>
    <n v="4.2502446559999996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48"/>
    <x v="4"/>
    <s v="Privada"/>
    <s v="No"/>
    <s v="Si"/>
    <s v="No"/>
    <n v="1966"/>
    <s v="Colombia"/>
    <n v="2.6355685659999999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49"/>
    <x v="4"/>
    <s v="Mixta"/>
    <s v="No"/>
    <s v="Si"/>
    <s v="Si"/>
    <n v="1896"/>
    <s v="Colombia"/>
    <n v="3.7166394839999999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50"/>
    <x v="1"/>
    <s v="Pública"/>
    <s v="No"/>
    <s v="Si"/>
    <s v="Si"/>
    <n v="1908"/>
    <s v="Estados Unidos"/>
    <n v="1.2123628230000001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51"/>
    <x v="5"/>
    <s v="Privada"/>
    <s v="No"/>
    <s v="Si"/>
    <s v="Si"/>
    <n v="2002"/>
    <s v="Chile"/>
    <n v="2.4203671080000002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53"/>
    <x v="0"/>
    <s v="Privada"/>
    <s v="No"/>
    <s v="No"/>
    <s v="No"/>
    <n v="1985"/>
    <s v="Colombia"/>
    <n v="0.441609957"/>
    <s v="¿Tiene informe? Si/No"/>
    <s v="Si"/>
    <x v="3"/>
    <s v="Pilar 1"/>
    <s v="boolean"/>
    <b v="0"/>
    <b v="0"/>
    <s v="Transparencia y Gobierno de la Sostenibilidad"/>
    <n v="0.14285714285714285"/>
    <n v="100"/>
    <n v="14.285714285714285"/>
  </r>
  <r>
    <x v="54"/>
    <x v="1"/>
    <s v="Privada"/>
    <s v="Si"/>
    <s v="No"/>
    <s v="No"/>
    <n v="1964"/>
    <s v="Colombia"/>
    <n v="2.4859553989999998"/>
    <s v="¿Tiene informe? Si/No"/>
    <s v="No"/>
    <x v="3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57"/>
    <x v="0"/>
    <s v="Privada"/>
    <s v="Si"/>
    <s v="No"/>
    <s v="No"/>
    <n v="1962"/>
    <s v="Colombia"/>
    <n v="0.89448844999999999"/>
    <s v="¿Tiene informe? Si/No"/>
    <s v="No"/>
    <x v="3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79999998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59"/>
    <x v="4"/>
    <s v="Mixta"/>
    <s v="No"/>
    <s v="No"/>
    <s v="No"/>
    <n v="1995"/>
    <s v="Colombia"/>
    <n v="6.1355991599999999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60"/>
    <x v="2"/>
    <s v="Privada"/>
    <s v="No"/>
    <s v="No"/>
    <s v="Si"/>
    <n v="1989"/>
    <s v="Colombia"/>
    <n v="0.75167738299999998"/>
    <s v="¿Tiene informe? Si/No"/>
    <s v="No"/>
    <x v="3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0000002"/>
    <s v="¿Tiene informe? Si/No"/>
    <s v="No"/>
    <x v="3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0000001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63"/>
    <x v="2"/>
    <s v="Privada"/>
    <s v="Si"/>
    <s v="No"/>
    <s v="No"/>
    <n v="1976"/>
    <s v="Colombia"/>
    <n v="0.98534294499999997"/>
    <s v="¿Tiene informe? Si/No"/>
    <s v="Si"/>
    <x v="3"/>
    <s v="Pilar 1"/>
    <s v="boolean"/>
    <b v="0"/>
    <b v="0"/>
    <s v="Transparencia y Gobierno de la Sostenibilidad"/>
    <n v="0.19047619047619047"/>
    <n v="100"/>
    <n v="19.047619047619047"/>
  </r>
  <r>
    <x v="64"/>
    <x v="3"/>
    <s v="Privada"/>
    <s v="No"/>
    <s v="Si"/>
    <s v="Si"/>
    <n v="1920"/>
    <s v="Japón"/>
    <n v="1.8691417530000001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65"/>
    <x v="4"/>
    <s v="Privada"/>
    <s v="No"/>
    <s v="Si"/>
    <s v="Si"/>
    <n v="2009"/>
    <s v="Argentina"/>
    <n v="1.8581853669999999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66"/>
    <x v="1"/>
    <s v="Mixta"/>
    <s v="No"/>
    <s v="Si"/>
    <s v="Si"/>
    <n v="1866"/>
    <s v="Suiza"/>
    <n v="2.0444698099999998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67"/>
    <x v="4"/>
    <s v="Mixta"/>
    <s v="No"/>
    <s v="No"/>
    <s v="No"/>
    <n v="1994"/>
    <s v="Colombia"/>
    <n v="5.9751610780000002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68"/>
    <x v="3"/>
    <s v="Privada"/>
    <s v="Si"/>
    <s v="No"/>
    <s v="No"/>
    <n v="1953"/>
    <s v="Colombia"/>
    <n v="7.1291921260000004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69"/>
    <x v="1"/>
    <s v="Pública"/>
    <s v="No"/>
    <s v="Si"/>
    <s v="Si"/>
    <n v="1965"/>
    <s v="Estados Unidos"/>
    <n v="2.0973851419999998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70"/>
    <x v="3"/>
    <s v="Privada"/>
    <s v="Si"/>
    <s v="No"/>
    <s v="No"/>
    <n v="1989"/>
    <s v="Colombia"/>
    <n v="3.0305383369999999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59999999"/>
    <s v="¿Tiene informe? Si/No"/>
    <n v="0"/>
    <x v="3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0000002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74"/>
    <x v="3"/>
    <s v="Privada"/>
    <s v="No"/>
    <s v="No"/>
    <s v="Si"/>
    <n v="2005"/>
    <s v="Perú"/>
    <n v="10.521119421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75"/>
    <x v="1"/>
    <s v="Privada"/>
    <s v="No"/>
    <s v="No"/>
    <s v="Si"/>
    <n v="1958"/>
    <s v="Colombia"/>
    <n v="2.0172595470000001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77"/>
    <x v="4"/>
    <s v="Privada"/>
    <s v="No"/>
    <s v="No"/>
    <s v="Si"/>
    <n v="2015"/>
    <s v="Colombia"/>
    <n v="0.70314701400000001"/>
    <s v="¿Tiene informe? Si/No"/>
    <s v="No"/>
    <x v="3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79"/>
    <x v="1"/>
    <s v="Mixta"/>
    <s v="No"/>
    <s v="Si"/>
    <s v="Si"/>
    <n v="1898"/>
    <s v="Francia"/>
    <n v="2.426039215999999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Tiene informe? Si/No"/>
    <s v="Si"/>
    <x v="3"/>
    <s v="Pilar 1"/>
    <s v="boolean"/>
    <b v="0"/>
    <b v="0"/>
    <s v="Transparencia y Gobierno de la Sostenibilidad"/>
    <n v="0.15384615384615385"/>
    <n v="100"/>
    <n v="15.384615384615385"/>
  </r>
  <r>
    <x v="83"/>
    <x v="3"/>
    <s v="Privada"/>
    <s v="No"/>
    <s v="No"/>
    <s v="Si"/>
    <n v="1952"/>
    <s v="Chile"/>
    <n v="5.9910971069999999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84"/>
    <x v="3"/>
    <s v="Privada"/>
    <s v="Si"/>
    <s v="No"/>
    <s v="Si"/>
    <n v="1977"/>
    <s v="Suiza"/>
    <n v="2.002301595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85"/>
    <x v="0"/>
    <s v="Privada"/>
    <s v="Si"/>
    <s v="No"/>
    <s v="Si"/>
    <n v="1971"/>
    <s v="Estados Unidos"/>
    <n v="2.1567474139999998"/>
    <s v="¿Tiene informe? Si/No"/>
    <s v="Si"/>
    <x v="3"/>
    <s v="Pilar 1"/>
    <s v="boolean"/>
    <b v="0"/>
    <b v="0"/>
    <s v="Transparencia y Gobierno de la Sostenibilidad"/>
    <n v="0.14285714285714285"/>
    <n v="100"/>
    <n v="14.285714285714285"/>
  </r>
  <r>
    <x v="86"/>
    <x v="3"/>
    <s v="Privada"/>
    <s v="No"/>
    <s v="No"/>
    <s v="Si"/>
    <n v="2009"/>
    <s v="El Salvador"/>
    <n v="2.8694480090000001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0000003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89"/>
    <x v="4"/>
    <s v="Privada"/>
    <s v="No"/>
    <s v="Si"/>
    <s v="Si"/>
    <n v="1910"/>
    <s v="Francia"/>
    <n v="2.655177809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90"/>
    <x v="3"/>
    <s v="Privada"/>
    <s v="No"/>
    <s v="Si"/>
    <s v="Si"/>
    <n v="1968"/>
    <s v="Colombia"/>
    <n v="24.752011681999999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91"/>
    <x v="4"/>
    <s v="Mixta"/>
    <s v="No"/>
    <s v="Si"/>
    <s v="Si"/>
    <n v="1979"/>
    <s v="Suecia"/>
    <n v="2.956157691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92"/>
    <x v="3"/>
    <s v="Privada"/>
    <s v="No"/>
    <s v="Si"/>
    <s v="Si"/>
    <n v="1937"/>
    <s v="Japón"/>
    <n v="4.02823039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93"/>
    <x v="3"/>
    <s v="Privada"/>
    <s v="No"/>
    <s v="No"/>
    <s v="Si"/>
    <n v="1993"/>
    <s v="Suiza"/>
    <n v="4.8704234599999996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94"/>
    <x v="3"/>
    <s v="Privada"/>
    <s v="No"/>
    <s v="No"/>
    <s v="No"/>
    <n v="1966"/>
    <s v="Colombia"/>
    <n v="2.0461661379999998"/>
    <s v="¿Tiene informe? Si/No"/>
    <s v="Si"/>
    <x v="3"/>
    <s v="Pilar 1"/>
    <s v="boolean"/>
    <b v="0"/>
    <b v="0"/>
    <s v="Transparencia y Gobierno de la Sostenibilidad"/>
    <n v="0.23529411764705882"/>
    <n v="100"/>
    <n v="23.52941176470588"/>
  </r>
  <r>
    <x v="95"/>
    <x v="3"/>
    <s v="Privada"/>
    <s v="No"/>
    <s v="Si"/>
    <s v="Si"/>
    <n v="1929"/>
    <s v="Reino Unido y Países Bajos"/>
    <n v="1.928223518"/>
    <s v="¿Tiene informe? Si/No"/>
    <s v="No"/>
    <x v="3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¿Tiene informe? Si/No"/>
    <s v="Si"/>
    <x v="3"/>
    <s v="Pilar 1"/>
    <s v="boolean"/>
    <b v="0"/>
    <b v="0"/>
    <s v="Transparencia y Gobierno de la Sostenibilidad"/>
    <n v="0.29411764705882354"/>
    <n v="100"/>
    <n v="29.411764705882355"/>
  </r>
  <r>
    <x v="97"/>
    <x v="5"/>
    <s v="Privada"/>
    <s v="No"/>
    <s v="No"/>
    <s v="Si"/>
    <n v="2016"/>
    <s v="Canadá"/>
    <n v="5.4833186859999996"/>
    <s v="¿Tiene informe? Si/No"/>
    <s v="No"/>
    <x v="3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3999999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99"/>
    <x v="1"/>
    <s v="Privada"/>
    <s v="No"/>
    <s v="No"/>
    <s v="Si"/>
    <n v="1993"/>
    <s v="Noruega"/>
    <n v="1.7653399919999999"/>
    <s v="¿Tiene informe? Si/No"/>
    <s v="Si"/>
    <x v="3"/>
    <s v="Pilar 1"/>
    <s v="boolean"/>
    <b v="0"/>
    <b v="0"/>
    <s v="Transparencia y Gobierno de la Sostenibilidad"/>
    <n v="0.15789473684210525"/>
    <n v="100"/>
    <n v="15.789473684210526"/>
  </r>
  <r>
    <x v="0"/>
    <x v="0"/>
    <s v="Privada"/>
    <s v="No"/>
    <s v="No"/>
    <s v="No"/>
    <n v="2007"/>
    <s v="Colombia"/>
    <n v="0.97802211500000003"/>
    <s v="¿Tiene meta de reducción de emisiones? Si/No"/>
    <s v="Si"/>
    <x v="1"/>
    <s v="Pilar 2"/>
    <s v="boolean"/>
    <b v="0"/>
    <b v="0"/>
    <s v="Acción Climática y Energía"/>
    <n v="0.19047619047619047"/>
    <n v="100"/>
    <n v="19.047619047619047"/>
  </r>
  <r>
    <x v="1"/>
    <x v="1"/>
    <s v="Privada"/>
    <s v="No"/>
    <s v="Si"/>
    <s v="Si"/>
    <n v="1920"/>
    <s v="Colombia"/>
    <n v="2.844632077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0000001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3"/>
    <x v="2"/>
    <s v="Privada"/>
    <s v="Si"/>
    <s v="No"/>
    <s v="No"/>
    <n v="1993"/>
    <s v="Colombia"/>
    <n v="2.1863011939999999"/>
    <s v="¿Tiene meta de reducción de emisiones? Si/No"/>
    <s v="Si"/>
    <x v="1"/>
    <s v="Pilar 2"/>
    <s v="boolean"/>
    <b v="0"/>
    <b v="0"/>
    <s v="Acción Climática y Energía"/>
    <n v="0.14285714285714285"/>
    <n v="100"/>
    <n v="14.285714285714285"/>
  </r>
  <r>
    <x v="4"/>
    <x v="3"/>
    <s v="Privada"/>
    <s v="No"/>
    <s v="No"/>
    <s v="Si"/>
    <n v="2012"/>
    <s v="Colombia"/>
    <n v="13.831182682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199999997"/>
    <s v="¿Tiene meta de reducción de emisiones? Si/No"/>
    <n v="0"/>
    <x v="1"/>
    <s v="Pilar 2"/>
    <s v="boolean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¿Tiene meta de reducción de emisiones? Si/No"/>
    <s v="Si"/>
    <x v="1"/>
    <s v="Pilar 2"/>
    <s v="boolean"/>
    <b v="0"/>
    <b v="0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8"/>
    <x v="0"/>
    <s v="Privada"/>
    <s v="No"/>
    <s v="No"/>
    <s v="No"/>
    <n v="1987"/>
    <s v="Colombia"/>
    <n v="0.711210393"/>
    <s v="¿Tiene meta de reducción de emisiones? Si/No"/>
    <n v="0"/>
    <x v="1"/>
    <s v="Pilar 2"/>
    <s v="boolean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0000002"/>
    <s v="¿Tiene meta de reducción de emisiones? Si/No"/>
    <s v="Si"/>
    <x v="1"/>
    <s v="Pilar 2"/>
    <s v="boolean"/>
    <b v="0"/>
    <b v="0"/>
    <s v="Acción Climática y Energía"/>
    <n v="0.19047619047619047"/>
    <n v="100"/>
    <n v="19.047619047619047"/>
  </r>
  <r>
    <x v="10"/>
    <x v="4"/>
    <s v="Privada"/>
    <s v="No"/>
    <s v="Si"/>
    <s v="No"/>
    <n v="1870"/>
    <s v="Colombia"/>
    <n v="0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12"/>
    <x v="1"/>
    <s v="Privada"/>
    <s v="No"/>
    <s v="No"/>
    <s v="Si"/>
    <n v="1889"/>
    <s v="Colombia"/>
    <n v="8.6157743510000007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13"/>
    <x v="1"/>
    <s v="Privada"/>
    <s v="No"/>
    <s v="No"/>
    <s v="Si"/>
    <n v="2000"/>
    <s v="Colombia"/>
    <n v="1.8730507999999999"/>
    <s v="¿Tiene meta de reducción de emisiones? Si/No"/>
    <s v="No"/>
    <x v="1"/>
    <s v="Pilar 2"/>
    <s v="boolean"/>
    <b v="0"/>
    <b v="0"/>
    <s v="Acción Climática y Energía"/>
    <n v="0.21052631578947367"/>
    <n v="0"/>
    <n v="0"/>
  </r>
  <r>
    <x v="14"/>
    <x v="3"/>
    <s v="Privada"/>
    <s v="No"/>
    <s v="No"/>
    <s v="No"/>
    <n v="2004"/>
    <s v="Colombia"/>
    <n v="4.5125503050000004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00000005"/>
    <s v="¿Tiene meta de reducción de emisiones? Si/No"/>
    <s v="No"/>
    <x v="1"/>
    <s v="Pilar 2"/>
    <s v="boolean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09999999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17"/>
    <x v="4"/>
    <s v="Privada"/>
    <s v="No"/>
    <s v="Si"/>
    <s v="Si"/>
    <n v="2001"/>
    <s v="Colombia"/>
    <n v="6.5475670460000002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18"/>
    <x v="1"/>
    <s v="Privada"/>
    <s v="No"/>
    <s v="Si"/>
    <s v="Si"/>
    <n v="1934"/>
    <s v="Colombia"/>
    <n v="1.84479215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19"/>
    <x v="3"/>
    <s v="Privada"/>
    <s v="Si"/>
    <s v="Si"/>
    <s v="Si"/>
    <n v="1960"/>
    <s v="Chile"/>
    <n v="4.2128666020000001"/>
    <s v="¿Tiene meta de reducción de emisiones? Si/No"/>
    <s v="No"/>
    <x v="1"/>
    <s v="Pilar 2"/>
    <s v="boolean"/>
    <b v="0"/>
    <b v="0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00000005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¿Tiene meta de reducción de emisiones? Si/No"/>
    <s v="No"/>
    <x v="1"/>
    <s v="Pilar 2"/>
    <s v="boolean"/>
    <b v="0"/>
    <b v="0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59999999996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23"/>
    <x v="3"/>
    <s v="Privada"/>
    <s v="Si"/>
    <s v="No"/>
    <s v="No"/>
    <n v="1997"/>
    <s v="Colombia"/>
    <n v="1.9766409730000001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8999999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25"/>
    <x v="1"/>
    <s v="Mixta"/>
    <s v="No"/>
    <s v="Si"/>
    <s v="Si"/>
    <n v="1991"/>
    <s v="México"/>
    <n v="5.1614047279999999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27"/>
    <x v="1"/>
    <s v="Privada"/>
    <s v="Si"/>
    <s v="Si"/>
    <s v="Si"/>
    <n v="1932"/>
    <s v="Colombia"/>
    <n v="2.1928266769999998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28"/>
    <x v="1"/>
    <s v="Privada"/>
    <s v="No"/>
    <s v="No"/>
    <s v="No"/>
    <n v="1920"/>
    <s v="Colombia"/>
    <n v="1.9433909700000001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29"/>
    <x v="2"/>
    <s v="Privada"/>
    <s v="No"/>
    <s v="No"/>
    <s v="No"/>
    <n v="2015"/>
    <s v="Colombia"/>
    <n v="0.76762142099999997"/>
    <s v="¿Tiene meta de reducción de emisiones? Si/No"/>
    <s v="No"/>
    <x v="1"/>
    <s v="Pilar 2"/>
    <s v="boolean"/>
    <b v="0"/>
    <b v="0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¿Tiene meta de reducción de emisiones? Si/No"/>
    <s v="Si"/>
    <x v="1"/>
    <s v="Pilar 2"/>
    <s v="boolean"/>
    <b v="0"/>
    <b v="0"/>
    <s v="Acción Climática y Energía"/>
    <n v="0.14285714285714285"/>
    <n v="100"/>
    <n v="14.285714285714285"/>
  </r>
  <r>
    <x v="31"/>
    <x v="2"/>
    <s v="Privada"/>
    <s v="No"/>
    <s v="Si"/>
    <s v="Si"/>
    <n v="1979"/>
    <s v="Colombia"/>
    <n v="1.189537155"/>
    <s v="¿Tiene meta de reducción de emisiones? Si/No"/>
    <s v="No"/>
    <x v="1"/>
    <s v="Pilar 2"/>
    <s v="boolean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0000001"/>
    <s v="¿Tiene meta de reducción de emisiones? Si/No"/>
    <s v="No"/>
    <x v="1"/>
    <s v="Pilar 2"/>
    <s v="boolean"/>
    <b v="0"/>
    <b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00000001"/>
    <s v="¿Tiene meta de reducción de emisiones? Si/No"/>
    <s v="No"/>
    <x v="1"/>
    <s v="Pilar 2"/>
    <s v="boolean"/>
    <b v="0"/>
    <b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0000004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36"/>
    <x v="3"/>
    <s v="Privada"/>
    <s v="Si"/>
    <s v="No"/>
    <s v="No"/>
    <n v="2009"/>
    <s v="Colombia"/>
    <n v="19.439396106"/>
    <s v="¿Tiene meta de reducción de emisiones? Si/No"/>
    <s v="No informa"/>
    <x v="1"/>
    <s v="Pilar 2"/>
    <s v="boolean"/>
    <b v="0"/>
    <b v="0"/>
    <s v="Acción Climática y Energía"/>
    <n v="0.17647058823529413"/>
    <n v="0"/>
    <n v="0"/>
  </r>
  <r>
    <x v="37"/>
    <x v="4"/>
    <s v="Privada"/>
    <s v="No"/>
    <s v="Si"/>
    <s v="No"/>
    <n v="1972"/>
    <s v="Colombia"/>
    <n v="0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38"/>
    <x v="3"/>
    <s v="Privada"/>
    <s v="Si"/>
    <s v="No"/>
    <s v="No"/>
    <n v="1997"/>
    <s v="Colombia"/>
    <n v="3.874476933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000001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40"/>
    <x v="5"/>
    <s v="Mixta"/>
    <s v="No"/>
    <s v="Si"/>
    <s v="Si"/>
    <n v="1951"/>
    <s v="Colombia"/>
    <n v="113.923310323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41"/>
    <x v="4"/>
    <s v="Mixta"/>
    <s v="No"/>
    <s v="No"/>
    <s v="Si"/>
    <n v="1997"/>
    <s v="Colombia"/>
    <n v="15.780332546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¿Tiene meta de reducción de emisiones? Si/No"/>
    <s v="No"/>
    <x v="1"/>
    <s v="Pilar 2"/>
    <s v="boolean"/>
    <b v="0"/>
    <b v="0"/>
    <s v="Acción Climática y Energía"/>
    <n v="0.21052631578947367"/>
    <n v="0"/>
    <n v="0"/>
  </r>
  <r>
    <x v="44"/>
    <x v="1"/>
    <s v="Mixta"/>
    <s v="No"/>
    <s v="No"/>
    <s v="No"/>
    <n v="1990"/>
    <s v="Colombia"/>
    <n v="2.3114637089999999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45"/>
    <x v="3"/>
    <s v="Privada"/>
    <s v="No"/>
    <s v="No"/>
    <s v="Si"/>
    <n v="1949"/>
    <s v="Colombia"/>
    <n v="16.077688644999999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46"/>
    <x v="3"/>
    <s v="Privada"/>
    <s v="Si"/>
    <s v="Si"/>
    <s v="Si"/>
    <n v="1889"/>
    <s v="Chile"/>
    <n v="2.3075606390000001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59999996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48"/>
    <x v="4"/>
    <s v="Privada"/>
    <s v="No"/>
    <s v="Si"/>
    <s v="No"/>
    <n v="1966"/>
    <s v="Colombia"/>
    <n v="2.6355685659999999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49"/>
    <x v="4"/>
    <s v="Mixta"/>
    <s v="No"/>
    <s v="Si"/>
    <s v="Si"/>
    <n v="1896"/>
    <s v="Colombia"/>
    <n v="3.7166394839999999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51"/>
    <x v="5"/>
    <s v="Privada"/>
    <s v="No"/>
    <s v="Si"/>
    <s v="Si"/>
    <n v="2002"/>
    <s v="Chile"/>
    <n v="2.4203671080000002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53"/>
    <x v="0"/>
    <s v="Privada"/>
    <s v="No"/>
    <s v="No"/>
    <s v="No"/>
    <n v="1985"/>
    <s v="Colombia"/>
    <n v="0.441609957"/>
    <s v="¿Tiene meta de reducción de emisiones? Si/No"/>
    <s v="Si"/>
    <x v="1"/>
    <s v="Pilar 2"/>
    <s v="boolean"/>
    <b v="0"/>
    <b v="0"/>
    <s v="Acción Climática y Energía"/>
    <n v="0.19047619047619047"/>
    <n v="100"/>
    <n v="19.047619047619047"/>
  </r>
  <r>
    <x v="54"/>
    <x v="1"/>
    <s v="Privada"/>
    <s v="Si"/>
    <s v="No"/>
    <s v="No"/>
    <n v="1964"/>
    <s v="Colombia"/>
    <n v="2.4859553989999998"/>
    <s v="¿Tiene meta de reducción de emisiones? Si/No"/>
    <n v="0"/>
    <x v="1"/>
    <s v="Pilar 2"/>
    <s v="boolean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56"/>
    <x v="5"/>
    <s v="Privada"/>
    <s v="No"/>
    <s v="No"/>
    <s v="No"/>
    <n v="1956"/>
    <s v="Colombia"/>
    <n v="2.660692144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¿Tiene meta de reducción de emisiones? Si/No"/>
    <n v="0"/>
    <x v="1"/>
    <s v="Pilar 2"/>
    <s v="boolean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79999998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599999999"/>
    <s v="¿Tiene meta de reducción de emisiones? Si/No"/>
    <s v="No"/>
    <x v="1"/>
    <s v="Pilar 2"/>
    <s v="boolean"/>
    <b v="0"/>
    <b v="0"/>
    <s v="Acción Climática y Energía"/>
    <n v="0.11764705882352941"/>
    <n v="0"/>
    <n v="0"/>
  </r>
  <r>
    <x v="60"/>
    <x v="2"/>
    <s v="Privada"/>
    <s v="No"/>
    <s v="No"/>
    <s v="Si"/>
    <n v="1989"/>
    <s v="Colombia"/>
    <n v="0.75167738299999998"/>
    <s v="¿Tiene meta de reducción de emisiones? Si/No"/>
    <n v="0"/>
    <x v="1"/>
    <s v="Pilar 2"/>
    <s v="boolean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0000002"/>
    <s v="¿Tiene meta de reducción de emisiones? Si/No"/>
    <n v="0"/>
    <x v="1"/>
    <s v="Pilar 2"/>
    <s v="boolean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0000001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63"/>
    <x v="2"/>
    <s v="Privada"/>
    <s v="Si"/>
    <s v="No"/>
    <s v="No"/>
    <n v="1976"/>
    <s v="Colombia"/>
    <n v="0.98534294499999997"/>
    <s v="¿Tiene meta de reducción de emisiones? Si/No"/>
    <s v="Si"/>
    <x v="1"/>
    <s v="Pilar 2"/>
    <s v="boolean"/>
    <b v="0"/>
    <b v="0"/>
    <s v="Acción Climática y Energía"/>
    <n v="0.14285714285714285"/>
    <n v="100"/>
    <n v="14.285714285714285"/>
  </r>
  <r>
    <x v="64"/>
    <x v="3"/>
    <s v="Privada"/>
    <s v="No"/>
    <s v="Si"/>
    <s v="Si"/>
    <n v="1920"/>
    <s v="Japón"/>
    <n v="1.8691417530000001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65"/>
    <x v="4"/>
    <s v="Privada"/>
    <s v="No"/>
    <s v="Si"/>
    <s v="Si"/>
    <n v="2009"/>
    <s v="Argentina"/>
    <n v="1.8581853669999999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66"/>
    <x v="1"/>
    <s v="Mixta"/>
    <s v="No"/>
    <s v="Si"/>
    <s v="Si"/>
    <n v="1866"/>
    <s v="Suiza"/>
    <n v="2.0444698099999998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67"/>
    <x v="4"/>
    <s v="Mixta"/>
    <s v="No"/>
    <s v="No"/>
    <s v="No"/>
    <n v="1994"/>
    <s v="Colombia"/>
    <n v="5.9751610780000002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19999998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70"/>
    <x v="3"/>
    <s v="Privada"/>
    <s v="Si"/>
    <s v="No"/>
    <s v="No"/>
    <n v="1989"/>
    <s v="Colombia"/>
    <n v="3.0305383369999999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59999999"/>
    <s v="¿Tiene meta de reducción de emisiones? Si/No"/>
    <n v="0"/>
    <x v="1"/>
    <s v="Pilar 2"/>
    <s v="boolean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0000002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0000001"/>
    <s v="¿Tiene meta de reducción de emisiones? Si/No"/>
    <s v="No"/>
    <x v="1"/>
    <s v="Pilar 2"/>
    <s v="boolean"/>
    <b v="0"/>
    <b v="0"/>
    <s v="Acción Climática y Energía"/>
    <n v="0.17647058823529413"/>
    <n v="0"/>
    <n v="0"/>
  </r>
  <r>
    <x v="74"/>
    <x v="3"/>
    <s v="Privada"/>
    <s v="No"/>
    <s v="No"/>
    <s v="Si"/>
    <n v="2005"/>
    <s v="Perú"/>
    <n v="10.521119421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0000001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00000001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¿Tiene meta de reducción de emisiones? Si/No"/>
    <n v="0"/>
    <x v="1"/>
    <s v="Pilar 2"/>
    <s v="boolean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79"/>
    <x v="1"/>
    <s v="Mixta"/>
    <s v="No"/>
    <s v="Si"/>
    <s v="Si"/>
    <n v="1898"/>
    <s v="Francia"/>
    <n v="2.4260392159999999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80"/>
    <x v="1"/>
    <s v="Privada"/>
    <s v="No"/>
    <s v="Si"/>
    <s v="No"/>
    <n v="1998"/>
    <s v="Colombia"/>
    <n v="1.697301486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81"/>
    <x v="3"/>
    <s v="Privada"/>
    <s v="Si"/>
    <s v="Si"/>
    <s v="Si"/>
    <n v="1969"/>
    <s v="Corea del Sur"/>
    <n v="3.188315636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¿Tiene meta de reducción de emisiones? Si/No"/>
    <s v="Si"/>
    <x v="1"/>
    <s v="Pilar 2"/>
    <s v="boolean"/>
    <b v="0"/>
    <b v="0"/>
    <s v="Acción Climática y Energía"/>
    <n v="0.19230769230769232"/>
    <n v="100"/>
    <n v="19.230769230769234"/>
  </r>
  <r>
    <x v="83"/>
    <x v="3"/>
    <s v="Privada"/>
    <s v="No"/>
    <s v="No"/>
    <s v="Si"/>
    <n v="1952"/>
    <s v="Chile"/>
    <n v="5.9910971069999999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84"/>
    <x v="3"/>
    <s v="Privada"/>
    <s v="Si"/>
    <s v="No"/>
    <s v="Si"/>
    <n v="1977"/>
    <s v="Suiza"/>
    <n v="2.002301595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85"/>
    <x v="0"/>
    <s v="Privada"/>
    <s v="Si"/>
    <s v="No"/>
    <s v="Si"/>
    <n v="1971"/>
    <s v="Estados Unidos"/>
    <n v="2.1567474139999998"/>
    <s v="¿Tiene meta de reducción de emisiones? Si/No"/>
    <n v="0"/>
    <x v="1"/>
    <s v="Pilar 2"/>
    <s v="boolean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0000001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0000003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89"/>
    <x v="4"/>
    <s v="Privada"/>
    <s v="No"/>
    <s v="Si"/>
    <s v="Si"/>
    <n v="1910"/>
    <s v="Francia"/>
    <n v="2.655177809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90"/>
    <x v="3"/>
    <s v="Privada"/>
    <s v="No"/>
    <s v="Si"/>
    <s v="Si"/>
    <n v="1968"/>
    <s v="Colombia"/>
    <n v="24.752011681999999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91"/>
    <x v="4"/>
    <s v="Mixta"/>
    <s v="No"/>
    <s v="Si"/>
    <s v="Si"/>
    <n v="1979"/>
    <s v="Suecia"/>
    <n v="2.956157691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92"/>
    <x v="3"/>
    <s v="Privada"/>
    <s v="No"/>
    <s v="Si"/>
    <s v="Si"/>
    <n v="1937"/>
    <s v="Japón"/>
    <n v="4.02823039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599999996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94"/>
    <x v="3"/>
    <s v="Privada"/>
    <s v="No"/>
    <s v="No"/>
    <s v="No"/>
    <n v="1966"/>
    <s v="Colombia"/>
    <n v="2.0461661379999998"/>
    <s v="¿Tiene meta de reducción de emisiones? Si/No"/>
    <s v="Si"/>
    <x v="1"/>
    <s v="Pilar 2"/>
    <s v="boolean"/>
    <b v="0"/>
    <b v="0"/>
    <s v="Acción Climática y Energía"/>
    <n v="0.17647058823529413"/>
    <n v="100"/>
    <n v="17.647058823529413"/>
  </r>
  <r>
    <x v="95"/>
    <x v="3"/>
    <s v="Privada"/>
    <s v="No"/>
    <s v="Si"/>
    <s v="Si"/>
    <n v="1929"/>
    <s v="Reino Unido y Países Bajos"/>
    <n v="1.928223518"/>
    <s v="¿Tiene meta de reducción de emisiones? Si/No"/>
    <n v="0"/>
    <x v="1"/>
    <s v="Pilar 2"/>
    <s v="boolean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¿Tiene meta de reducción de emisiones? Si/No"/>
    <s v="Si"/>
    <x v="1"/>
    <s v="Pilar 2"/>
    <s v="boolean"/>
    <b v="0"/>
    <b v="0"/>
    <s v="Acción Climática y Energía"/>
    <n v="0.11764705882352941"/>
    <n v="100"/>
    <n v="11.76470588235294"/>
  </r>
  <r>
    <x v="97"/>
    <x v="5"/>
    <s v="Privada"/>
    <s v="No"/>
    <s v="No"/>
    <s v="Si"/>
    <n v="2016"/>
    <s v="Canadá"/>
    <n v="5.4833186859999996"/>
    <s v="¿Tiene meta de reducción de emisiones? Si/No"/>
    <n v="0"/>
    <x v="1"/>
    <s v="Pilar 2"/>
    <s v="boolean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39999999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99"/>
    <x v="1"/>
    <s v="Privada"/>
    <s v="No"/>
    <s v="No"/>
    <s v="Si"/>
    <n v="1993"/>
    <s v="Noruega"/>
    <n v="1.7653399919999999"/>
    <s v="¿Tiene meta de reducción de emisiones? Si/No"/>
    <s v="Si"/>
    <x v="1"/>
    <s v="Pilar 2"/>
    <s v="boolean"/>
    <b v="0"/>
    <b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00000003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000000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3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11"/>
    <x v="4"/>
    <s v="Privada"/>
    <s v="No"/>
    <s v="Si"/>
    <s v="Si"/>
    <n v="1875"/>
    <s v="Colombia"/>
    <n v="0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0000007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17"/>
    <x v="4"/>
    <s v="Privada"/>
    <s v="No"/>
    <s v="Si"/>
    <s v="Si"/>
    <n v="2001"/>
    <s v="Colombia"/>
    <n v="6.5475670460000002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0000001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0000000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21"/>
    <x v="5"/>
    <s v="Privada"/>
    <s v="No"/>
    <s v="No"/>
    <s v="Si"/>
    <n v="1976"/>
    <s v="Reino Unido / Suiza"/>
    <n v="6.0471020830000004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5999999999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25"/>
    <x v="1"/>
    <s v="Mixta"/>
    <s v="No"/>
    <s v="Si"/>
    <s v="Si"/>
    <n v="1991"/>
    <s v="México"/>
    <n v="5.161404727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28"/>
    <x v="1"/>
    <s v="Privada"/>
    <s v="No"/>
    <s v="No"/>
    <s v="No"/>
    <n v="1920"/>
    <s v="Colombia"/>
    <n v="1.943390970000000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000000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0000000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43"/>
    <x v="1"/>
    <s v="Privada"/>
    <s v="No"/>
    <s v="No"/>
    <s v="Si"/>
    <n v="1985"/>
    <s v="Estados Unidos"/>
    <n v="2.624920214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8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4999999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46"/>
    <x v="3"/>
    <s v="Privada"/>
    <s v="Si"/>
    <s v="Si"/>
    <s v="Si"/>
    <n v="1889"/>
    <s v="Chile"/>
    <n v="2.307560639000000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5999999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5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39999999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0000002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59999999999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4285714285714285"/>
    <n v="100"/>
    <n v="14.285714285714285"/>
  </r>
  <r>
    <x v="54"/>
    <x v="1"/>
    <s v="Privada"/>
    <s v="Si"/>
    <s v="No"/>
    <s v="No"/>
    <n v="1964"/>
    <s v="Colombia"/>
    <n v="2.4859553989999998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4999999999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59"/>
    <x v="4"/>
    <s v="Mixta"/>
    <s v="No"/>
    <s v="No"/>
    <s v="No"/>
    <n v="1995"/>
    <s v="Colombia"/>
    <n v="6.1355991599999999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60"/>
    <x v="2"/>
    <s v="Privada"/>
    <s v="No"/>
    <s v="No"/>
    <s v="Si"/>
    <n v="1989"/>
    <s v="Colombia"/>
    <n v="0.75167738299999998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499999997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000000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099999998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67"/>
    <x v="4"/>
    <s v="Mixta"/>
    <s v="No"/>
    <s v="No"/>
    <s v="No"/>
    <n v="1994"/>
    <s v="Colombia"/>
    <n v="5.9751610780000002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0000004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000000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75"/>
    <x v="1"/>
    <s v="Privada"/>
    <s v="No"/>
    <s v="No"/>
    <s v="Si"/>
    <n v="1958"/>
    <s v="Colombia"/>
    <n v="2.017259547000000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00000001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5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81"/>
    <x v="3"/>
    <s v="Privada"/>
    <s v="Si"/>
    <s v="Si"/>
    <s v="Si"/>
    <n v="1969"/>
    <s v="Corea del Sur"/>
    <n v="3.18831563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6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84"/>
    <x v="3"/>
    <s v="Privada"/>
    <s v="Si"/>
    <s v="No"/>
    <s v="Si"/>
    <n v="1977"/>
    <s v="Suiza"/>
    <n v="2.002301595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1999999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1764705882352941"/>
    <n v="100"/>
    <n v="11.76470588235294"/>
  </r>
  <r>
    <x v="91"/>
    <x v="4"/>
    <s v="Mixta"/>
    <s v="No"/>
    <s v="Si"/>
    <s v="Si"/>
    <n v="1979"/>
    <s v="Suecia"/>
    <n v="2.956157691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599999996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59999996"/>
    <s v="¿Tiene programas para construcción de paz? (beneficios a poblaciones desplazadas, victimas de conflicto, excombatientes) Si/no"/>
    <n v="0"/>
    <x v="2"/>
    <s v="Pilar 6"/>
    <s v="boolean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¿Tiene programas para construcción de paz? (beneficios a poblaciones desplazadas, victimas de conflicto, excombatientes) Si/no"/>
    <s v="No"/>
    <x v="2"/>
    <s v="Pilar 6"/>
    <s v="boolean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¿Tiene programas para construcción de paz? (beneficios a poblaciones desplazadas, victimas de conflicto, excombatientes) Si/no"/>
    <s v="Si"/>
    <x v="2"/>
    <s v="Pilar 6"/>
    <s v="boolean"/>
    <b v="0"/>
    <b v="0"/>
    <s v="Impacto Económico, Social y Comunitario"/>
    <n v="0.10526315789473684"/>
    <n v="100"/>
    <n v="10.526315789473683"/>
  </r>
  <r>
    <x v="0"/>
    <x v="0"/>
    <s v="Privada"/>
    <s v="No"/>
    <s v="No"/>
    <s v="No"/>
    <n v="2007"/>
    <s v="Colombia"/>
    <n v="0.97802211500000003"/>
    <s v="¿Utiliza estándar GRI? Si/No"/>
    <s v="Si"/>
    <x v="3"/>
    <s v="Pilar 1"/>
    <s v="boolean"/>
    <b v="0"/>
    <b v="0"/>
    <s v="Transparencia y Gobierno de la Sostenibilidad"/>
    <n v="0.14285714285714285"/>
    <n v="100"/>
    <n v="14.285714285714285"/>
  </r>
  <r>
    <x v="1"/>
    <x v="1"/>
    <s v="Privada"/>
    <s v="No"/>
    <s v="Si"/>
    <s v="Si"/>
    <n v="1920"/>
    <s v="Colombia"/>
    <n v="2.844632077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3"/>
    <x v="2"/>
    <s v="Privada"/>
    <s v="Si"/>
    <s v="No"/>
    <s v="No"/>
    <n v="1993"/>
    <s v="Colombia"/>
    <n v="2.1863011939999999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4"/>
    <x v="3"/>
    <s v="Privada"/>
    <s v="No"/>
    <s v="No"/>
    <s v="Si"/>
    <n v="2012"/>
    <s v="Colombia"/>
    <n v="13.831182682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199999997"/>
    <s v="¿Utiliza estándar GRI? Si/No"/>
    <n v="0"/>
    <x v="3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7"/>
    <x v="4"/>
    <s v="Privada"/>
    <s v="No"/>
    <s v="No"/>
    <s v="Si"/>
    <n v="1919"/>
    <s v="Colombia"/>
    <n v="15.106042448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8"/>
    <x v="0"/>
    <s v="Privada"/>
    <s v="No"/>
    <s v="No"/>
    <s v="No"/>
    <n v="1987"/>
    <s v="Colombia"/>
    <n v="0.711210393"/>
    <s v="¿Utiliza estándar GRI? Si/No"/>
    <n v="0"/>
    <x v="3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0000002"/>
    <s v="¿Utiliza estándar GRI? Si/No"/>
    <s v="No"/>
    <x v="3"/>
    <s v="Pilar 1"/>
    <s v="boolean"/>
    <b v="0"/>
    <b v="0"/>
    <s v="Transparencia y Gobierno de la Sostenibilidad"/>
    <n v="0.14285714285714285"/>
    <n v="0"/>
    <n v="0"/>
  </r>
  <r>
    <x v="10"/>
    <x v="4"/>
    <s v="Privada"/>
    <s v="No"/>
    <s v="Si"/>
    <s v="No"/>
    <n v="1870"/>
    <s v="Colombia"/>
    <n v="0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11"/>
    <x v="4"/>
    <s v="Privada"/>
    <s v="No"/>
    <s v="Si"/>
    <s v="Si"/>
    <n v="1875"/>
    <s v="Colombia"/>
    <n v="0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12"/>
    <x v="1"/>
    <s v="Privada"/>
    <s v="No"/>
    <s v="No"/>
    <s v="Si"/>
    <n v="1889"/>
    <s v="Colombia"/>
    <n v="8.6157743510000007"/>
    <s v="¿Utiliza estándar GRI? Si/No"/>
    <s v="No"/>
    <x v="3"/>
    <s v="Pilar 1"/>
    <s v="boolean"/>
    <b v="0"/>
    <b v="0"/>
    <s v="Transparencia y Gobierno de la Sostenibilidad"/>
    <n v="0.15789473684210525"/>
    <n v="0"/>
    <n v="0"/>
  </r>
  <r>
    <x v="13"/>
    <x v="1"/>
    <s v="Privada"/>
    <s v="No"/>
    <s v="No"/>
    <s v="Si"/>
    <n v="2000"/>
    <s v="Colombia"/>
    <n v="1.8730507999999999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14"/>
    <x v="3"/>
    <s v="Privada"/>
    <s v="No"/>
    <s v="No"/>
    <s v="No"/>
    <n v="2004"/>
    <s v="Colombia"/>
    <n v="4.5125503050000004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00000005"/>
    <s v="¿Utiliza estándar GRI? Si/No"/>
    <s v="No"/>
    <x v="3"/>
    <s v="Pilar 1"/>
    <s v="boolean"/>
    <b v="0"/>
    <b v="0"/>
    <s v="Transparencia y Gobierno de la Sostenibilidad"/>
    <n v="0.15384615384615385"/>
    <n v="0"/>
    <n v="0"/>
  </r>
  <r>
    <x v="16"/>
    <x v="1"/>
    <s v="Privada"/>
    <s v="No"/>
    <s v="No"/>
    <s v="Si"/>
    <n v="1944"/>
    <s v="Colombia"/>
    <n v="1.7785578609999999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17"/>
    <x v="4"/>
    <s v="Privada"/>
    <s v="No"/>
    <s v="Si"/>
    <s v="Si"/>
    <n v="2001"/>
    <s v="Colombia"/>
    <n v="6.5475670460000002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18"/>
    <x v="1"/>
    <s v="Privada"/>
    <s v="No"/>
    <s v="Si"/>
    <s v="Si"/>
    <n v="1934"/>
    <s v="Colombia"/>
    <n v="1.84479215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¿Utiliza estándar GRI? Si/No"/>
    <s v="No"/>
    <x v="3"/>
    <s v="Pilar 1"/>
    <s v="boolean"/>
    <b v="0"/>
    <b v="0"/>
    <s v="Transparencia y Gobierno de la Sostenibilidad"/>
    <n v="0.23529411764705882"/>
    <n v="0"/>
    <n v="0"/>
  </r>
  <r>
    <x v="20"/>
    <x v="4"/>
    <s v="Mixta"/>
    <s v="No"/>
    <s v="No"/>
    <s v="No"/>
    <n v="2012"/>
    <s v="Colombia"/>
    <n v="9.9777362400000005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21"/>
    <x v="5"/>
    <s v="Privada"/>
    <s v="No"/>
    <s v="No"/>
    <s v="Si"/>
    <n v="1976"/>
    <s v="Reino Unido / Suiza"/>
    <n v="6.0471020830000004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22"/>
    <x v="3"/>
    <s v="Privada"/>
    <s v="No"/>
    <s v="No"/>
    <s v="Si"/>
    <n v="1879"/>
    <s v="Estados Unidos"/>
    <n v="5.8689859999999996"/>
    <s v="¿Utiliza estándar GRI? Si/No"/>
    <s v="No"/>
    <x v="3"/>
    <s v="Pilar 1"/>
    <s v="boolean"/>
    <b v="0"/>
    <b v="0"/>
    <s v="Transparencia y Gobierno de la Sostenibilidad"/>
    <n v="0.23529411764705882"/>
    <n v="0"/>
    <n v="0"/>
  </r>
  <r>
    <x v="23"/>
    <x v="3"/>
    <s v="Privada"/>
    <s v="Si"/>
    <s v="No"/>
    <s v="No"/>
    <n v="1997"/>
    <s v="Colombia"/>
    <n v="1.9766409730000001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8999999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25"/>
    <x v="1"/>
    <s v="Mixta"/>
    <s v="No"/>
    <s v="Si"/>
    <s v="Si"/>
    <n v="1991"/>
    <s v="México"/>
    <n v="5.1614047279999999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27"/>
    <x v="1"/>
    <s v="Privada"/>
    <s v="Si"/>
    <s v="Si"/>
    <s v="Si"/>
    <n v="1932"/>
    <s v="Colombia"/>
    <n v="2.1928266769999998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28"/>
    <x v="1"/>
    <s v="Privada"/>
    <s v="No"/>
    <s v="No"/>
    <s v="No"/>
    <n v="1920"/>
    <s v="Colombia"/>
    <n v="1.9433909700000001"/>
    <s v="¿Utiliza estándar GRI? Si/No"/>
    <s v="No"/>
    <x v="3"/>
    <s v="Pilar 1"/>
    <s v="boolean"/>
    <b v="0"/>
    <b v="0"/>
    <s v="Transparencia y Gobierno de la Sostenibilidad"/>
    <n v="0.15789473684210525"/>
    <n v="0"/>
    <n v="0"/>
  </r>
  <r>
    <x v="29"/>
    <x v="2"/>
    <s v="Privada"/>
    <s v="No"/>
    <s v="No"/>
    <s v="No"/>
    <n v="2015"/>
    <s v="Colombia"/>
    <n v="0.76762142099999997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30"/>
    <x v="2"/>
    <s v="Privada"/>
    <s v="No"/>
    <s v="Si"/>
    <s v="Si"/>
    <n v="1961"/>
    <s v="Colombia"/>
    <n v="0.498844856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31"/>
    <x v="2"/>
    <s v="Privada"/>
    <s v="No"/>
    <s v="Si"/>
    <s v="Si"/>
    <n v="1979"/>
    <s v="Colombia"/>
    <n v="1.189537155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32"/>
    <x v="2"/>
    <s v="Privada"/>
    <s v="Si"/>
    <s v="No"/>
    <s v="No"/>
    <n v="2008"/>
    <s v="Colombia"/>
    <n v="1.3132825420000001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33"/>
    <x v="2"/>
    <s v="Privada"/>
    <s v="No"/>
    <s v="No"/>
    <s v="No"/>
    <n v="1977"/>
    <s v="Colombia"/>
    <n v="0.74612668500000001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34"/>
    <x v="3"/>
    <s v="Privada"/>
    <s v="Si"/>
    <s v="No"/>
    <s v="No"/>
    <n v="1938"/>
    <s v="Colombia"/>
    <n v="11.88773162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0000004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36"/>
    <x v="3"/>
    <s v="Privada"/>
    <s v="Si"/>
    <s v="No"/>
    <s v="No"/>
    <n v="2009"/>
    <s v="Colombia"/>
    <n v="19.439396106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37"/>
    <x v="4"/>
    <s v="Privada"/>
    <s v="No"/>
    <s v="Si"/>
    <s v="No"/>
    <n v="1972"/>
    <s v="Colombia"/>
    <n v="0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38"/>
    <x v="3"/>
    <s v="Privada"/>
    <s v="Si"/>
    <s v="No"/>
    <s v="No"/>
    <n v="1997"/>
    <s v="Colombia"/>
    <n v="3.874476933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000001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40"/>
    <x v="5"/>
    <s v="Mixta"/>
    <s v="No"/>
    <s v="Si"/>
    <s v="Si"/>
    <n v="1951"/>
    <s v="Colombia"/>
    <n v="113.923310323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41"/>
    <x v="4"/>
    <s v="Mixta"/>
    <s v="No"/>
    <s v="No"/>
    <s v="Si"/>
    <n v="1997"/>
    <s v="Colombia"/>
    <n v="15.780332546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42"/>
    <x v="4"/>
    <s v="Pública"/>
    <s v="No"/>
    <s v="No"/>
    <s v="Si"/>
    <n v="1955"/>
    <s v="Colombia"/>
    <n v="20.574477179999999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43"/>
    <x v="1"/>
    <s v="Privada"/>
    <s v="No"/>
    <s v="No"/>
    <s v="Si"/>
    <n v="1985"/>
    <s v="Estados Unidos"/>
    <n v="2.6249202149999999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44"/>
    <x v="1"/>
    <s v="Mixta"/>
    <s v="No"/>
    <s v="No"/>
    <s v="No"/>
    <n v="1990"/>
    <s v="Colombia"/>
    <n v="2.3114637089999999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46"/>
    <x v="3"/>
    <s v="Privada"/>
    <s v="Si"/>
    <s v="Si"/>
    <s v="Si"/>
    <n v="1889"/>
    <s v="Chile"/>
    <n v="2.3075606390000001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47"/>
    <x v="5"/>
    <s v="Privada"/>
    <s v="No"/>
    <s v="Si"/>
    <s v="Si"/>
    <n v="1985"/>
    <s v="Canadá"/>
    <n v="4.2502446559999996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48"/>
    <x v="4"/>
    <s v="Privada"/>
    <s v="No"/>
    <s v="Si"/>
    <s v="No"/>
    <n v="1966"/>
    <s v="Colombia"/>
    <n v="2.6355685659999999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49"/>
    <x v="4"/>
    <s v="Mixta"/>
    <s v="No"/>
    <s v="Si"/>
    <s v="Si"/>
    <n v="1896"/>
    <s v="Colombia"/>
    <n v="3.7166394839999999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50"/>
    <x v="1"/>
    <s v="Pública"/>
    <s v="No"/>
    <s v="Si"/>
    <s v="Si"/>
    <n v="1908"/>
    <s v="Estados Unidos"/>
    <n v="1.2123628230000001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51"/>
    <x v="5"/>
    <s v="Privada"/>
    <s v="No"/>
    <s v="Si"/>
    <s v="Si"/>
    <n v="2002"/>
    <s v="Chile"/>
    <n v="2.4203671080000002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¿Utiliza estándar GRI? Si/No"/>
    <s v="No"/>
    <x v="3"/>
    <s v="Pilar 1"/>
    <s v="boolean"/>
    <b v="0"/>
    <b v="0"/>
    <s v="Transparencia y Gobierno de la Sostenibilidad"/>
    <n v="0.15384615384615385"/>
    <n v="0"/>
    <n v="0"/>
  </r>
  <r>
    <x v="53"/>
    <x v="0"/>
    <s v="Privada"/>
    <s v="No"/>
    <s v="No"/>
    <s v="No"/>
    <n v="1985"/>
    <s v="Colombia"/>
    <n v="0.441609957"/>
    <s v="¿Utiliza estándar GRI? Si/No"/>
    <s v="No"/>
    <x v="3"/>
    <s v="Pilar 1"/>
    <s v="boolean"/>
    <b v="0"/>
    <b v="0"/>
    <s v="Transparencia y Gobierno de la Sostenibilidad"/>
    <n v="0.14285714285714285"/>
    <n v="0"/>
    <n v="0"/>
  </r>
  <r>
    <x v="54"/>
    <x v="1"/>
    <s v="Privada"/>
    <s v="Si"/>
    <s v="No"/>
    <s v="No"/>
    <n v="1964"/>
    <s v="Colombia"/>
    <n v="2.4859553989999998"/>
    <s v="¿Utiliza estándar GRI? Si/No"/>
    <n v="0"/>
    <x v="3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56"/>
    <x v="5"/>
    <s v="Privada"/>
    <s v="No"/>
    <s v="No"/>
    <s v="No"/>
    <n v="1956"/>
    <s v="Colombia"/>
    <n v="2.660692144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57"/>
    <x v="0"/>
    <s v="Privada"/>
    <s v="Si"/>
    <s v="No"/>
    <s v="No"/>
    <n v="1962"/>
    <s v="Colombia"/>
    <n v="0.89448844999999999"/>
    <s v="¿Utiliza estándar GRI? Si/No"/>
    <n v="0"/>
    <x v="3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79999998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59"/>
    <x v="4"/>
    <s v="Mixta"/>
    <s v="No"/>
    <s v="No"/>
    <s v="No"/>
    <n v="1995"/>
    <s v="Colombia"/>
    <n v="6.1355991599999999"/>
    <s v="¿Utiliza estándar GRI? Si/No"/>
    <s v="No"/>
    <x v="3"/>
    <s v="Pilar 1"/>
    <s v="boolean"/>
    <b v="0"/>
    <b v="0"/>
    <s v="Transparencia y Gobierno de la Sostenibilidad"/>
    <n v="0.29411764705882354"/>
    <n v="0"/>
    <n v="0"/>
  </r>
  <r>
    <x v="60"/>
    <x v="2"/>
    <s v="Privada"/>
    <s v="No"/>
    <s v="No"/>
    <s v="Si"/>
    <n v="1989"/>
    <s v="Colombia"/>
    <n v="0.75167738299999998"/>
    <s v="¿Utiliza estándar GRI? Si/No"/>
    <n v="0"/>
    <x v="3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0000002"/>
    <s v="¿Utiliza estándar GRI? Si/No"/>
    <n v="0"/>
    <x v="3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0000001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63"/>
    <x v="2"/>
    <s v="Privada"/>
    <s v="Si"/>
    <s v="No"/>
    <s v="No"/>
    <n v="1976"/>
    <s v="Colombia"/>
    <n v="0.98534294499999997"/>
    <s v="¿Utiliza estándar GRI? Si/No"/>
    <s v="Si"/>
    <x v="3"/>
    <s v="Pilar 1"/>
    <s v="boolean"/>
    <b v="0"/>
    <b v="0"/>
    <s v="Transparencia y Gobierno de la Sostenibilidad"/>
    <n v="0.19047619047619047"/>
    <n v="100"/>
    <n v="19.047619047619047"/>
  </r>
  <r>
    <x v="64"/>
    <x v="3"/>
    <s v="Privada"/>
    <s v="No"/>
    <s v="Si"/>
    <s v="Si"/>
    <n v="1920"/>
    <s v="Japón"/>
    <n v="1.8691417530000001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65"/>
    <x v="4"/>
    <s v="Privada"/>
    <s v="No"/>
    <s v="Si"/>
    <s v="Si"/>
    <n v="2009"/>
    <s v="Argentina"/>
    <n v="1.8581853669999999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66"/>
    <x v="1"/>
    <s v="Mixta"/>
    <s v="No"/>
    <s v="Si"/>
    <s v="Si"/>
    <n v="1866"/>
    <s v="Suiza"/>
    <n v="2.0444698099999998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67"/>
    <x v="4"/>
    <s v="Mixta"/>
    <s v="No"/>
    <s v="No"/>
    <s v="No"/>
    <n v="1994"/>
    <s v="Colombia"/>
    <n v="5.9751610780000002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68"/>
    <x v="3"/>
    <s v="Privada"/>
    <s v="Si"/>
    <s v="No"/>
    <s v="No"/>
    <n v="1953"/>
    <s v="Colombia"/>
    <n v="7.1291921260000004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69"/>
    <x v="1"/>
    <s v="Pública"/>
    <s v="No"/>
    <s v="Si"/>
    <s v="Si"/>
    <n v="1965"/>
    <s v="Estados Unidos"/>
    <n v="2.0973851419999998"/>
    <s v="¿Utiliza estándar GRI? Si/No"/>
    <s v="No"/>
    <x v="3"/>
    <s v="Pilar 1"/>
    <s v="boolean"/>
    <b v="0"/>
    <b v="0"/>
    <s v="Transparencia y Gobierno de la Sostenibilidad"/>
    <n v="0.15789473684210525"/>
    <n v="0"/>
    <n v="0"/>
  </r>
  <r>
    <x v="70"/>
    <x v="3"/>
    <s v="Privada"/>
    <s v="Si"/>
    <s v="No"/>
    <s v="No"/>
    <n v="1989"/>
    <s v="Colombia"/>
    <n v="3.0305383369999999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59999999"/>
    <s v="¿Utiliza estándar GRI? Si/No"/>
    <n v="0"/>
    <x v="3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0000002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74"/>
    <x v="3"/>
    <s v="Privada"/>
    <s v="No"/>
    <s v="No"/>
    <s v="Si"/>
    <n v="2005"/>
    <s v="Perú"/>
    <n v="10.521119421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75"/>
    <x v="1"/>
    <s v="Privada"/>
    <s v="No"/>
    <s v="No"/>
    <s v="Si"/>
    <n v="1958"/>
    <s v="Colombia"/>
    <n v="2.0172595470000001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77"/>
    <x v="4"/>
    <s v="Privada"/>
    <s v="No"/>
    <s v="No"/>
    <s v="Si"/>
    <n v="2015"/>
    <s v="Colombia"/>
    <n v="0.70314701400000001"/>
    <s v="¿Utiliza estándar GRI? Si/No"/>
    <n v="0"/>
    <x v="3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79"/>
    <x v="1"/>
    <s v="Mixta"/>
    <s v="No"/>
    <s v="Si"/>
    <s v="Si"/>
    <n v="1898"/>
    <s v="Francia"/>
    <n v="2.4260392159999999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80"/>
    <x v="1"/>
    <s v="Privada"/>
    <s v="No"/>
    <s v="Si"/>
    <s v="No"/>
    <n v="1998"/>
    <s v="Colombia"/>
    <n v="1.697301486"/>
    <s v="¿Utiliza estándar GRI? Si/No"/>
    <s v="Si"/>
    <x v="3"/>
    <s v="Pilar 1"/>
    <s v="boolean"/>
    <b v="0"/>
    <b v="0"/>
    <s v="Transparencia y Gobierno de la Sostenibil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82"/>
    <x v="5"/>
    <s v="Privada"/>
    <s v="No"/>
    <s v="No"/>
    <s v="Si"/>
    <n v="2020"/>
    <s v="Islas Caimán / EE.UU"/>
    <n v="1.943851598"/>
    <s v="¿Utiliza estándar GRI? Si/No"/>
    <s v="Si"/>
    <x v="3"/>
    <s v="Pilar 1"/>
    <s v="boolean"/>
    <b v="0"/>
    <b v="0"/>
    <s v="Transparencia y Gobierno de la Sostenibilidad"/>
    <n v="0.15384615384615385"/>
    <n v="100"/>
    <n v="15.384615384615385"/>
  </r>
  <r>
    <x v="83"/>
    <x v="3"/>
    <s v="Privada"/>
    <s v="No"/>
    <s v="No"/>
    <s v="Si"/>
    <n v="1952"/>
    <s v="Chile"/>
    <n v="5.9910971069999999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84"/>
    <x v="3"/>
    <s v="Privada"/>
    <s v="Si"/>
    <s v="No"/>
    <s v="Si"/>
    <n v="1977"/>
    <s v="Suiza"/>
    <n v="2.002301595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85"/>
    <x v="0"/>
    <s v="Privada"/>
    <s v="Si"/>
    <s v="No"/>
    <s v="Si"/>
    <n v="1971"/>
    <s v="Estados Unidos"/>
    <n v="2.1567474139999998"/>
    <s v="¿Utiliza estándar GRI? Si/No"/>
    <n v="0"/>
    <x v="3"/>
    <s v="Pilar 1"/>
    <s v="boolean"/>
    <b v="0"/>
    <b v="0"/>
    <s v="Transparencia y Gobierno de la Sostenibilidad"/>
    <n v="0.14285714285714285"/>
    <n v="0"/>
    <n v="0"/>
  </r>
  <r>
    <x v="86"/>
    <x v="3"/>
    <s v="Privada"/>
    <s v="No"/>
    <s v="No"/>
    <s v="Si"/>
    <n v="2009"/>
    <s v="El Salvador"/>
    <n v="2.8694480090000001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0000003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89"/>
    <x v="4"/>
    <s v="Privada"/>
    <s v="No"/>
    <s v="Si"/>
    <s v="Si"/>
    <n v="1910"/>
    <s v="Francia"/>
    <n v="2.655177809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90"/>
    <x v="3"/>
    <s v="Privada"/>
    <s v="No"/>
    <s v="Si"/>
    <s v="Si"/>
    <n v="1968"/>
    <s v="Colombia"/>
    <n v="24.752011681999999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91"/>
    <x v="4"/>
    <s v="Mixta"/>
    <s v="No"/>
    <s v="Si"/>
    <s v="Si"/>
    <n v="1979"/>
    <s v="Suecia"/>
    <n v="2.956157691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92"/>
    <x v="3"/>
    <s v="Privada"/>
    <s v="No"/>
    <s v="Si"/>
    <s v="Si"/>
    <n v="1937"/>
    <s v="Japón"/>
    <n v="4.02823039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93"/>
    <x v="3"/>
    <s v="Privada"/>
    <s v="No"/>
    <s v="No"/>
    <s v="Si"/>
    <n v="1993"/>
    <s v="Suiza"/>
    <n v="4.8704234599999996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94"/>
    <x v="3"/>
    <s v="Privada"/>
    <s v="No"/>
    <s v="No"/>
    <s v="No"/>
    <n v="1966"/>
    <s v="Colombia"/>
    <n v="2.0461661379999998"/>
    <s v="¿Utiliza estándar GRI? Si/No"/>
    <s v="Si"/>
    <x v="3"/>
    <s v="Pilar 1"/>
    <s v="boolean"/>
    <b v="0"/>
    <b v="0"/>
    <s v="Transparencia y Gobierno de la Sostenibilidad"/>
    <n v="0.23529411764705882"/>
    <n v="100"/>
    <n v="23.52941176470588"/>
  </r>
  <r>
    <x v="95"/>
    <x v="3"/>
    <s v="Privada"/>
    <s v="No"/>
    <s v="Si"/>
    <s v="Si"/>
    <n v="1929"/>
    <s v="Reino Unido y Países Bajos"/>
    <n v="1.928223518"/>
    <s v="¿Utiliza estándar GRI? Si/No"/>
    <n v="0"/>
    <x v="3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¿Utiliza estándar GRI? Si/No"/>
    <s v="Si"/>
    <x v="3"/>
    <s v="Pilar 1"/>
    <s v="boolean"/>
    <b v="0"/>
    <b v="0"/>
    <s v="Transparencia y Gobierno de la Sostenibilidad"/>
    <n v="0.29411764705882354"/>
    <n v="100"/>
    <n v="29.411764705882355"/>
  </r>
  <r>
    <x v="97"/>
    <x v="5"/>
    <s v="Privada"/>
    <s v="No"/>
    <s v="No"/>
    <s v="Si"/>
    <n v="2016"/>
    <s v="Canadá"/>
    <n v="5.4833186859999996"/>
    <s v="¿Utiliza estándar GRI? Si/No"/>
    <n v="0"/>
    <x v="3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39999999"/>
    <s v="¿Utiliza estándar GRI? Si/No"/>
    <s v="No"/>
    <x v="3"/>
    <s v="Pilar 1"/>
    <s v="boolean"/>
    <b v="0"/>
    <b v="0"/>
    <s v="Transparencia y Gobierno de la Sostenibilidad"/>
    <n v="0.15789473684210525"/>
    <n v="0"/>
    <n v="0"/>
  </r>
  <r>
    <x v="99"/>
    <x v="1"/>
    <s v="Privada"/>
    <s v="No"/>
    <s v="No"/>
    <s v="Si"/>
    <n v="1993"/>
    <s v="Noruega"/>
    <n v="1.7653399919999999"/>
    <s v="¿Utiliza estándar GRI? Si/No"/>
    <s v="No"/>
    <x v="3"/>
    <s v="Pilar 1"/>
    <s v="boolean"/>
    <b v="0"/>
    <b v="0"/>
    <s v="Transparencia y Gobierno de la Sostenibilidad"/>
    <n v="0.15789473684210525"/>
    <n v="0"/>
    <n v="0"/>
  </r>
  <r>
    <x v="0"/>
    <x v="0"/>
    <s v="Privada"/>
    <s v="No"/>
    <s v="No"/>
    <s v="No"/>
    <n v="2007"/>
    <s v="Colombia"/>
    <n v="0.97802211500000003"/>
    <s v="Acción climática (0-2)"/>
    <n v="1"/>
    <x v="1"/>
    <s v="Pilar 2"/>
    <s v="scale"/>
    <b v="0"/>
    <b v="0"/>
    <s v="Acción Climática y Energía"/>
    <n v="0.19047619047619047"/>
    <n v="50"/>
    <n v="9.5238095238095237"/>
  </r>
  <r>
    <x v="1"/>
    <x v="1"/>
    <s v="Privada"/>
    <s v="No"/>
    <s v="Si"/>
    <s v="Si"/>
    <n v="1920"/>
    <s v="Colombia"/>
    <n v="2.844632077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0000001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3"/>
    <x v="2"/>
    <s v="Privada"/>
    <s v="Si"/>
    <s v="No"/>
    <s v="No"/>
    <n v="1993"/>
    <s v="Colombia"/>
    <n v="2.1863011939999999"/>
    <s v="Acción climática (0-2)"/>
    <n v="0"/>
    <x v="1"/>
    <s v="Pilar 2"/>
    <s v="scale"/>
    <b v="0"/>
    <b v="0"/>
    <s v="Acción Climática y Energía"/>
    <n v="0.14285714285714285"/>
    <n v="0"/>
    <n v="0"/>
  </r>
  <r>
    <x v="4"/>
    <x v="3"/>
    <s v="Privada"/>
    <s v="No"/>
    <s v="No"/>
    <s v="Si"/>
    <n v="2012"/>
    <s v="Colombia"/>
    <n v="13.831182682"/>
    <s v="Acción climática (0-2)"/>
    <n v="0"/>
    <x v="1"/>
    <s v="Pilar 2"/>
    <s v="scale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199999997"/>
    <s v="Acción climática (0-2)"/>
    <n v="0"/>
    <x v="1"/>
    <s v="Pilar 2"/>
    <s v="scale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Acción climática (0-2)"/>
    <n v="1"/>
    <x v="1"/>
    <s v="Pilar 2"/>
    <s v="scale"/>
    <b v="0"/>
    <b v="0"/>
    <s v="Acción Climática y Energía"/>
    <n v="0.14285714285714285"/>
    <n v="50"/>
    <n v="7.1428571428571423"/>
  </r>
  <r>
    <x v="7"/>
    <x v="4"/>
    <s v="Privada"/>
    <s v="No"/>
    <s v="No"/>
    <s v="Si"/>
    <n v="1919"/>
    <s v="Colombia"/>
    <n v="15.106042448"/>
    <s v="Acción climática (0-2)"/>
    <n v="1"/>
    <x v="1"/>
    <s v="Pilar 2"/>
    <s v="scale"/>
    <b v="0"/>
    <b v="0"/>
    <s v="Acción Climática y Energía"/>
    <n v="0.11764705882352941"/>
    <n v="50"/>
    <n v="5.8823529411764701"/>
  </r>
  <r>
    <x v="8"/>
    <x v="0"/>
    <s v="Privada"/>
    <s v="No"/>
    <s v="No"/>
    <s v="No"/>
    <n v="1987"/>
    <s v="Colombia"/>
    <n v="0.711210393"/>
    <s v="Acción climática (0-2)"/>
    <n v="0"/>
    <x v="1"/>
    <s v="Pilar 2"/>
    <s v="scale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0000002"/>
    <s v="Acción climática (0-2)"/>
    <n v="0"/>
    <x v="1"/>
    <s v="Pilar 2"/>
    <s v="scale"/>
    <b v="0"/>
    <b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12"/>
    <x v="1"/>
    <s v="Privada"/>
    <s v="No"/>
    <s v="No"/>
    <s v="Si"/>
    <n v="1889"/>
    <s v="Colombia"/>
    <n v="8.6157743510000007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13"/>
    <x v="1"/>
    <s v="Privada"/>
    <s v="No"/>
    <s v="No"/>
    <s v="Si"/>
    <n v="2000"/>
    <s v="Colombia"/>
    <n v="1.8730507999999999"/>
    <s v="Acción climática (0-2)"/>
    <n v="0"/>
    <x v="1"/>
    <s v="Pilar 2"/>
    <s v="scale"/>
    <b v="0"/>
    <b v="0"/>
    <s v="Acción Climática y Energía"/>
    <n v="0.21052631578947367"/>
    <n v="0"/>
    <n v="0"/>
  </r>
  <r>
    <x v="14"/>
    <x v="3"/>
    <s v="Privada"/>
    <s v="No"/>
    <s v="No"/>
    <s v="No"/>
    <n v="2004"/>
    <s v="Colombia"/>
    <n v="4.5125503050000004"/>
    <s v="Acción climática (0-2)"/>
    <n v="0"/>
    <x v="1"/>
    <s v="Pilar 2"/>
    <s v="scale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00000005"/>
    <s v="Acción climática (0-2)"/>
    <n v="0"/>
    <x v="1"/>
    <s v="Pilar 2"/>
    <s v="scale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09999999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17"/>
    <x v="4"/>
    <s v="Privada"/>
    <s v="No"/>
    <s v="Si"/>
    <s v="Si"/>
    <n v="2001"/>
    <s v="Colombia"/>
    <n v="6.5475670460000002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18"/>
    <x v="1"/>
    <s v="Privada"/>
    <s v="No"/>
    <s v="Si"/>
    <s v="Si"/>
    <n v="1934"/>
    <s v="Colombia"/>
    <n v="1.84479215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19"/>
    <x v="3"/>
    <s v="Privada"/>
    <s v="Si"/>
    <s v="Si"/>
    <s v="Si"/>
    <n v="1960"/>
    <s v="Chile"/>
    <n v="4.2128666020000001"/>
    <s v="Acción climática (0-2)"/>
    <n v="0"/>
    <x v="1"/>
    <s v="Pilar 2"/>
    <s v="scale"/>
    <b v="0"/>
    <b v="0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00000005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Acción climática (0-2)"/>
    <n v="1"/>
    <x v="1"/>
    <s v="Pilar 2"/>
    <s v="scale"/>
    <b v="0"/>
    <b v="0"/>
    <s v="Acción Climática y Energía"/>
    <n v="0.19230769230769232"/>
    <n v="50"/>
    <n v="9.6153846153846168"/>
  </r>
  <r>
    <x v="22"/>
    <x v="3"/>
    <s v="Privada"/>
    <s v="No"/>
    <s v="No"/>
    <s v="Si"/>
    <n v="1879"/>
    <s v="Estados Unidos"/>
    <n v="5.8689859999999996"/>
    <s v="Acción climática (0-2)"/>
    <n v="1"/>
    <x v="1"/>
    <s v="Pilar 2"/>
    <s v="scale"/>
    <b v="0"/>
    <b v="0"/>
    <s v="Acción Climática y Energía"/>
    <n v="0.17647058823529413"/>
    <n v="50"/>
    <n v="8.8235294117647065"/>
  </r>
  <r>
    <x v="23"/>
    <x v="3"/>
    <s v="Privada"/>
    <s v="Si"/>
    <s v="No"/>
    <s v="No"/>
    <n v="1997"/>
    <s v="Colombia"/>
    <n v="1.9766409730000001"/>
    <s v="Acción climática (0-2)"/>
    <n v="0"/>
    <x v="1"/>
    <s v="Pilar 2"/>
    <s v="scale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8999999"/>
    <s v="Acción climática (0-2)"/>
    <n v="1"/>
    <x v="1"/>
    <s v="Pilar 2"/>
    <s v="scale"/>
    <b v="0"/>
    <b v="0"/>
    <s v="Acción Climática y Energía"/>
    <n v="0.11764705882352941"/>
    <n v="50"/>
    <n v="5.8823529411764701"/>
  </r>
  <r>
    <x v="25"/>
    <x v="1"/>
    <s v="Mixta"/>
    <s v="No"/>
    <s v="Si"/>
    <s v="Si"/>
    <n v="1991"/>
    <s v="México"/>
    <n v="5.1614047279999999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27"/>
    <x v="1"/>
    <s v="Privada"/>
    <s v="Si"/>
    <s v="Si"/>
    <s v="Si"/>
    <n v="1932"/>
    <s v="Colombia"/>
    <n v="2.1928266769999998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28"/>
    <x v="1"/>
    <s v="Privada"/>
    <s v="No"/>
    <s v="No"/>
    <s v="No"/>
    <n v="1920"/>
    <s v="Colombia"/>
    <n v="1.9433909700000001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29"/>
    <x v="2"/>
    <s v="Privada"/>
    <s v="No"/>
    <s v="No"/>
    <s v="No"/>
    <n v="2015"/>
    <s v="Colombia"/>
    <n v="0.76762142099999997"/>
    <s v="Acción climática (0-2)"/>
    <n v="0"/>
    <x v="1"/>
    <s v="Pilar 2"/>
    <s v="scale"/>
    <b v="0"/>
    <b v="0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Acción climática (0-2)"/>
    <n v="0"/>
    <x v="1"/>
    <s v="Pilar 2"/>
    <s v="scale"/>
    <b v="0"/>
    <b v="0"/>
    <s v="Acción Climática y Energía"/>
    <n v="0.14285714285714285"/>
    <n v="0"/>
    <n v="0"/>
  </r>
  <r>
    <x v="31"/>
    <x v="2"/>
    <s v="Privada"/>
    <s v="No"/>
    <s v="Si"/>
    <s v="Si"/>
    <n v="1979"/>
    <s v="Colombia"/>
    <n v="1.189537155"/>
    <s v="Acción climática (0-2)"/>
    <n v="0"/>
    <x v="1"/>
    <s v="Pilar 2"/>
    <s v="scale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0000001"/>
    <s v="Acción climática (0-2)"/>
    <n v="0"/>
    <x v="1"/>
    <s v="Pilar 2"/>
    <s v="scale"/>
    <b v="0"/>
    <b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00000001"/>
    <s v="Acción climática (0-2)"/>
    <n v="0"/>
    <x v="1"/>
    <s v="Pilar 2"/>
    <s v="scale"/>
    <b v="0"/>
    <b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Acción climática (0-2)"/>
    <n v="0"/>
    <x v="1"/>
    <s v="Pilar 2"/>
    <s v="scale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0000004"/>
    <s v="Acción climática (0-2)"/>
    <n v="1"/>
    <x v="1"/>
    <s v="Pilar 2"/>
    <s v="scale"/>
    <b v="0"/>
    <b v="0"/>
    <s v="Acción Climática y Energía"/>
    <n v="0.17647058823529413"/>
    <n v="50"/>
    <n v="8.8235294117647065"/>
  </r>
  <r>
    <x v="36"/>
    <x v="3"/>
    <s v="Privada"/>
    <s v="Si"/>
    <s v="No"/>
    <s v="No"/>
    <n v="2009"/>
    <s v="Colombia"/>
    <n v="19.439396106"/>
    <s v="Acción climática (0-2)"/>
    <n v="0"/>
    <x v="1"/>
    <s v="Pilar 2"/>
    <s v="scale"/>
    <b v="0"/>
    <b v="0"/>
    <s v="Acción Climática y Energía"/>
    <n v="0.17647058823529413"/>
    <n v="0"/>
    <n v="0"/>
  </r>
  <r>
    <x v="37"/>
    <x v="4"/>
    <s v="Privada"/>
    <s v="No"/>
    <s v="Si"/>
    <s v="No"/>
    <n v="1972"/>
    <s v="Colombia"/>
    <n v="0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38"/>
    <x v="3"/>
    <s v="Privada"/>
    <s v="Si"/>
    <s v="No"/>
    <s v="No"/>
    <n v="1997"/>
    <s v="Colombia"/>
    <n v="3.874476933"/>
    <s v="Acción climática (0-2)"/>
    <n v="0"/>
    <x v="1"/>
    <s v="Pilar 2"/>
    <s v="scale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000001"/>
    <s v="Acción climática (0-2)"/>
    <n v="0"/>
    <x v="1"/>
    <s v="Pilar 2"/>
    <s v="scale"/>
    <b v="0"/>
    <b v="0"/>
    <s v="Acción Climática y Energía"/>
    <n v="0.19230769230769232"/>
    <n v="0"/>
    <n v="0"/>
  </r>
  <r>
    <x v="40"/>
    <x v="5"/>
    <s v="Mixta"/>
    <s v="No"/>
    <s v="Si"/>
    <s v="Si"/>
    <n v="1951"/>
    <s v="Colombia"/>
    <n v="113.923310323"/>
    <s v="Acción climática (0-2)"/>
    <n v="2"/>
    <x v="1"/>
    <s v="Pilar 2"/>
    <s v="scale"/>
    <b v="0"/>
    <b v="0"/>
    <s v="Acción Climática y Energía"/>
    <n v="0.19230769230769232"/>
    <n v="100"/>
    <n v="19.230769230769234"/>
  </r>
  <r>
    <x v="41"/>
    <x v="4"/>
    <s v="Mixta"/>
    <s v="No"/>
    <s v="No"/>
    <s v="Si"/>
    <n v="1997"/>
    <s v="Colombia"/>
    <n v="15.780332546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Acción climática (0-2)"/>
    <n v="0"/>
    <x v="1"/>
    <s v="Pilar 2"/>
    <s v="scale"/>
    <b v="0"/>
    <b v="0"/>
    <s v="Acción Climática y Energía"/>
    <n v="0.21052631578947367"/>
    <n v="0"/>
    <n v="0"/>
  </r>
  <r>
    <x v="44"/>
    <x v="1"/>
    <s v="Mixta"/>
    <s v="No"/>
    <s v="No"/>
    <s v="No"/>
    <n v="1990"/>
    <s v="Colombia"/>
    <n v="2.3114637089999999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45"/>
    <x v="3"/>
    <s v="Privada"/>
    <s v="No"/>
    <s v="No"/>
    <s v="Si"/>
    <n v="1949"/>
    <s v="Colombia"/>
    <n v="16.077688644999999"/>
    <s v="Acción climática (0-2)"/>
    <n v="2"/>
    <x v="1"/>
    <s v="Pilar 2"/>
    <s v="scale"/>
    <b v="0"/>
    <b v="0"/>
    <s v="Acción Climática y Energía"/>
    <n v="0.17647058823529413"/>
    <n v="100"/>
    <n v="17.647058823529413"/>
  </r>
  <r>
    <x v="46"/>
    <x v="3"/>
    <s v="Privada"/>
    <s v="Si"/>
    <s v="Si"/>
    <s v="Si"/>
    <n v="1889"/>
    <s v="Chile"/>
    <n v="2.3075606390000001"/>
    <s v="Acción climática (0-2)"/>
    <n v="2"/>
    <x v="1"/>
    <s v="Pilar 2"/>
    <s v="scale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59999996"/>
    <s v="Acción climática (0-2)"/>
    <n v="1"/>
    <x v="1"/>
    <s v="Pilar 2"/>
    <s v="scale"/>
    <b v="0"/>
    <b v="0"/>
    <s v="Acción Climática y Energía"/>
    <n v="0.19230769230769232"/>
    <n v="50"/>
    <n v="9.6153846153846168"/>
  </r>
  <r>
    <x v="48"/>
    <x v="4"/>
    <s v="Privada"/>
    <s v="No"/>
    <s v="Si"/>
    <s v="No"/>
    <n v="1966"/>
    <s v="Colombia"/>
    <n v="2.6355685659999999"/>
    <s v="Acción climática (0-2)"/>
    <n v="1"/>
    <x v="1"/>
    <s v="Pilar 2"/>
    <s v="scale"/>
    <b v="0"/>
    <b v="0"/>
    <s v="Acción Climática y Energía"/>
    <n v="0.11764705882352941"/>
    <n v="50"/>
    <n v="5.8823529411764701"/>
  </r>
  <r>
    <x v="49"/>
    <x v="4"/>
    <s v="Mixta"/>
    <s v="No"/>
    <s v="Si"/>
    <s v="Si"/>
    <n v="1896"/>
    <s v="Colombia"/>
    <n v="3.7166394839999999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51"/>
    <x v="5"/>
    <s v="Privada"/>
    <s v="No"/>
    <s v="Si"/>
    <s v="Si"/>
    <n v="2002"/>
    <s v="Chile"/>
    <n v="2.4203671080000002"/>
    <s v="Acción climática (0-2)"/>
    <n v="1"/>
    <x v="1"/>
    <s v="Pilar 2"/>
    <s v="scale"/>
    <b v="0"/>
    <b v="0"/>
    <s v="Acción Climática y Energía"/>
    <n v="0.19230769230769232"/>
    <n v="50"/>
    <n v="9.6153846153846168"/>
  </r>
  <r>
    <x v="52"/>
    <x v="5"/>
    <s v="Privada"/>
    <s v="No"/>
    <s v="Si"/>
    <s v="Si"/>
    <n v="2003"/>
    <s v="Canadá"/>
    <n v="1.3219259999999999"/>
    <s v="Acción climática (0-2)"/>
    <n v="0"/>
    <x v="1"/>
    <s v="Pilar 2"/>
    <s v="scale"/>
    <b v="0"/>
    <b v="0"/>
    <s v="Acción Climática y Energía"/>
    <n v="0.19230769230769232"/>
    <n v="0"/>
    <n v="0"/>
  </r>
  <r>
    <x v="53"/>
    <x v="0"/>
    <s v="Privada"/>
    <s v="No"/>
    <s v="No"/>
    <s v="No"/>
    <n v="1985"/>
    <s v="Colombia"/>
    <n v="0.441609957"/>
    <s v="Acción climática (0-2)"/>
    <n v="0"/>
    <x v="1"/>
    <s v="Pilar 2"/>
    <s v="scale"/>
    <b v="0"/>
    <b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89999998"/>
    <s v="Acción climática (0-2)"/>
    <n v="0"/>
    <x v="1"/>
    <s v="Pilar 2"/>
    <s v="scale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56"/>
    <x v="5"/>
    <s v="Privada"/>
    <s v="No"/>
    <s v="No"/>
    <s v="No"/>
    <n v="1956"/>
    <s v="Colombia"/>
    <n v="2.660692144"/>
    <s v="Acción climática (0-2)"/>
    <n v="1"/>
    <x v="1"/>
    <s v="Pilar 2"/>
    <s v="scale"/>
    <b v="0"/>
    <b v="0"/>
    <s v="Acción Climática y Energía"/>
    <n v="0.19230769230769232"/>
    <n v="50"/>
    <n v="9.6153846153846168"/>
  </r>
  <r>
    <x v="57"/>
    <x v="0"/>
    <s v="Privada"/>
    <s v="Si"/>
    <s v="No"/>
    <s v="No"/>
    <n v="1962"/>
    <s v="Colombia"/>
    <n v="0.89448844999999999"/>
    <s v="Acción climática (0-2)"/>
    <n v="0"/>
    <x v="1"/>
    <s v="Pilar 2"/>
    <s v="scale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79999998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599999999"/>
    <s v="Acción climática (0-2)"/>
    <n v="1"/>
    <x v="1"/>
    <s v="Pilar 2"/>
    <s v="scale"/>
    <b v="0"/>
    <b v="0"/>
    <s v="Acción Climática y Energía"/>
    <n v="0.11764705882352941"/>
    <n v="50"/>
    <n v="5.8823529411764701"/>
  </r>
  <r>
    <x v="60"/>
    <x v="2"/>
    <s v="Privada"/>
    <s v="No"/>
    <s v="No"/>
    <s v="Si"/>
    <n v="1989"/>
    <s v="Colombia"/>
    <n v="0.75167738299999998"/>
    <s v="Acción climática (0-2)"/>
    <n v="0"/>
    <x v="1"/>
    <s v="Pilar 2"/>
    <s v="scale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0000002"/>
    <s v="Acción climática (0-2)"/>
    <n v="0"/>
    <x v="1"/>
    <s v="Pilar 2"/>
    <s v="scale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0000001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63"/>
    <x v="2"/>
    <s v="Privada"/>
    <s v="Si"/>
    <s v="No"/>
    <s v="No"/>
    <n v="1976"/>
    <s v="Colombia"/>
    <n v="0.98534294499999997"/>
    <s v="Acción climática (0-2)"/>
    <n v="0"/>
    <x v="1"/>
    <s v="Pilar 2"/>
    <s v="scale"/>
    <b v="0"/>
    <b v="0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0000001"/>
    <s v="Acción climática (0-2)"/>
    <n v="2"/>
    <x v="1"/>
    <s v="Pilar 2"/>
    <s v="scale"/>
    <b v="0"/>
    <b v="0"/>
    <s v="Acción Climática y Energía"/>
    <n v="0.17647058823529413"/>
    <n v="100"/>
    <n v="17.647058823529413"/>
  </r>
  <r>
    <x v="65"/>
    <x v="4"/>
    <s v="Privada"/>
    <s v="No"/>
    <s v="Si"/>
    <s v="Si"/>
    <n v="2009"/>
    <s v="Argentina"/>
    <n v="1.8581853669999999"/>
    <s v="Acción climática (0-2)"/>
    <n v="1"/>
    <x v="1"/>
    <s v="Pilar 2"/>
    <s v="scale"/>
    <b v="0"/>
    <b v="0"/>
    <s v="Acción Climática y Energía"/>
    <n v="0.11764705882352941"/>
    <n v="50"/>
    <n v="5.8823529411764701"/>
  </r>
  <r>
    <x v="66"/>
    <x v="1"/>
    <s v="Mixta"/>
    <s v="No"/>
    <s v="Si"/>
    <s v="Si"/>
    <n v="1866"/>
    <s v="Suiza"/>
    <n v="2.0444698099999998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67"/>
    <x v="4"/>
    <s v="Mixta"/>
    <s v="No"/>
    <s v="No"/>
    <s v="No"/>
    <n v="1994"/>
    <s v="Colombia"/>
    <n v="5.9751610780000002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Acción climática (0-2)"/>
    <n v="0"/>
    <x v="1"/>
    <s v="Pilar 2"/>
    <s v="scale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19999998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70"/>
    <x v="3"/>
    <s v="Privada"/>
    <s v="Si"/>
    <s v="No"/>
    <s v="No"/>
    <n v="1989"/>
    <s v="Colombia"/>
    <n v="3.0305383369999999"/>
    <s v="Acción climática (0-2)"/>
    <n v="0"/>
    <x v="1"/>
    <s v="Pilar 2"/>
    <s v="scale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59999999"/>
    <s v="Acción climática (0-2)"/>
    <n v="0"/>
    <x v="1"/>
    <s v="Pilar 2"/>
    <s v="scale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0000002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0000001"/>
    <s v="Acción climática (0-2)"/>
    <n v="0"/>
    <x v="1"/>
    <s v="Pilar 2"/>
    <s v="scale"/>
    <b v="0"/>
    <b v="0"/>
    <s v="Acción Climática y Energía"/>
    <n v="0.17647058823529413"/>
    <n v="0"/>
    <n v="0"/>
  </r>
  <r>
    <x v="74"/>
    <x v="3"/>
    <s v="Privada"/>
    <s v="No"/>
    <s v="No"/>
    <s v="Si"/>
    <n v="2005"/>
    <s v="Perú"/>
    <n v="10.521119421"/>
    <s v="Acción climática (0-2)"/>
    <n v="1"/>
    <x v="1"/>
    <s v="Pilar 2"/>
    <s v="scale"/>
    <b v="0"/>
    <b v="0"/>
    <s v="Acción Climática y Energía"/>
    <n v="0.17647058823529413"/>
    <n v="50"/>
    <n v="8.8235294117647065"/>
  </r>
  <r>
    <x v="75"/>
    <x v="1"/>
    <s v="Privada"/>
    <s v="No"/>
    <s v="No"/>
    <s v="Si"/>
    <n v="1958"/>
    <s v="Colombia"/>
    <n v="2.0172595470000001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00000001"/>
    <s v="Acción climática (0-2)"/>
    <n v="2"/>
    <x v="1"/>
    <s v="Pilar 2"/>
    <s v="scale"/>
    <b v="0"/>
    <b v="0"/>
    <s v="Acción Climática y Energía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Acción climática (0-2)"/>
    <n v="0"/>
    <x v="1"/>
    <s v="Pilar 2"/>
    <s v="scale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79"/>
    <x v="1"/>
    <s v="Mixta"/>
    <s v="No"/>
    <s v="Si"/>
    <s v="Si"/>
    <n v="1898"/>
    <s v="Francia"/>
    <n v="2.4260392159999999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80"/>
    <x v="1"/>
    <s v="Privada"/>
    <s v="No"/>
    <s v="Si"/>
    <s v="No"/>
    <n v="1998"/>
    <s v="Colombia"/>
    <n v="1.697301486"/>
    <s v="Acción climática (0-2)"/>
    <n v="1"/>
    <x v="1"/>
    <s v="Pilar 2"/>
    <s v="scale"/>
    <b v="0"/>
    <b v="0"/>
    <s v="Acción Climática y Energía"/>
    <n v="0.21052631578947367"/>
    <n v="50"/>
    <n v="10.526315789473683"/>
  </r>
  <r>
    <x v="81"/>
    <x v="3"/>
    <s v="Privada"/>
    <s v="Si"/>
    <s v="Si"/>
    <s v="Si"/>
    <n v="1969"/>
    <s v="Corea del Sur"/>
    <n v="3.188315636"/>
    <s v="Acción climática (0-2)"/>
    <n v="2"/>
    <x v="1"/>
    <s v="Pilar 2"/>
    <s v="scale"/>
    <b v="0"/>
    <b v="0"/>
    <s v="Acción Climática y Energía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Acción climática (0-2)"/>
    <n v="2"/>
    <x v="1"/>
    <s v="Pilar 2"/>
    <s v="scale"/>
    <b v="0"/>
    <b v="0"/>
    <s v="Acción Climática y Energía"/>
    <n v="0.19230769230769232"/>
    <n v="100"/>
    <n v="19.230769230769234"/>
  </r>
  <r>
    <x v="83"/>
    <x v="3"/>
    <s v="Privada"/>
    <s v="No"/>
    <s v="No"/>
    <s v="Si"/>
    <n v="1952"/>
    <s v="Chile"/>
    <n v="5.9910971069999999"/>
    <s v="Acción climática (0-2)"/>
    <n v="1"/>
    <x v="1"/>
    <s v="Pilar 2"/>
    <s v="scale"/>
    <b v="0"/>
    <b v="0"/>
    <s v="Acción Climática y Energía"/>
    <n v="0.17647058823529413"/>
    <n v="50"/>
    <n v="8.8235294117647065"/>
  </r>
  <r>
    <x v="84"/>
    <x v="3"/>
    <s v="Privada"/>
    <s v="Si"/>
    <s v="No"/>
    <s v="Si"/>
    <n v="1977"/>
    <s v="Suiza"/>
    <n v="2.002301595"/>
    <s v="Acción climática (0-2)"/>
    <n v="1"/>
    <x v="1"/>
    <s v="Pilar 2"/>
    <s v="scale"/>
    <b v="0"/>
    <b v="0"/>
    <s v="Acción Climática y Energía"/>
    <n v="0.17647058823529413"/>
    <n v="50"/>
    <n v="8.8235294117647065"/>
  </r>
  <r>
    <x v="85"/>
    <x v="0"/>
    <s v="Privada"/>
    <s v="Si"/>
    <s v="No"/>
    <s v="Si"/>
    <n v="1971"/>
    <s v="Estados Unidos"/>
    <n v="2.1567474139999998"/>
    <s v="Acción climática (0-2)"/>
    <n v="0"/>
    <x v="1"/>
    <s v="Pilar 2"/>
    <s v="scale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0000001"/>
    <s v="Acción climática (0-2)"/>
    <n v="0"/>
    <x v="1"/>
    <s v="Pilar 2"/>
    <s v="scale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Acción climática (0-2)"/>
    <n v="0"/>
    <x v="1"/>
    <s v="Pilar 2"/>
    <s v="scale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0000003"/>
    <s v="Acción climática (0-2)"/>
    <n v="1"/>
    <x v="1"/>
    <s v="Pilar 2"/>
    <s v="scale"/>
    <b v="0"/>
    <b v="0"/>
    <s v="Acción Climática y Energía"/>
    <n v="0.11764705882352941"/>
    <n v="50"/>
    <n v="5.8823529411764701"/>
  </r>
  <r>
    <x v="89"/>
    <x v="4"/>
    <s v="Privada"/>
    <s v="No"/>
    <s v="Si"/>
    <s v="Si"/>
    <n v="1910"/>
    <s v="Francia"/>
    <n v="2.655177809"/>
    <s v="Acción climática (0-2)"/>
    <n v="1"/>
    <x v="1"/>
    <s v="Pilar 2"/>
    <s v="scale"/>
    <b v="0"/>
    <b v="0"/>
    <s v="Acción Climática y Energía"/>
    <n v="0.11764705882352941"/>
    <n v="50"/>
    <n v="5.8823529411764701"/>
  </r>
  <r>
    <x v="90"/>
    <x v="3"/>
    <s v="Privada"/>
    <s v="No"/>
    <s v="Si"/>
    <s v="Si"/>
    <n v="1968"/>
    <s v="Colombia"/>
    <n v="24.752011681999999"/>
    <s v="Acción climática (0-2)"/>
    <n v="2"/>
    <x v="1"/>
    <s v="Pilar 2"/>
    <s v="scale"/>
    <b v="0"/>
    <b v="0"/>
    <s v="Acción Climática y Energía"/>
    <n v="0.17647058823529413"/>
    <n v="100"/>
    <n v="17.647058823529413"/>
  </r>
  <r>
    <x v="91"/>
    <x v="4"/>
    <s v="Mixta"/>
    <s v="No"/>
    <s v="Si"/>
    <s v="Si"/>
    <n v="1979"/>
    <s v="Suecia"/>
    <n v="2.956157691"/>
    <s v="Acción climática (0-2)"/>
    <n v="0"/>
    <x v="1"/>
    <s v="Pilar 2"/>
    <s v="scale"/>
    <b v="0"/>
    <b v="0"/>
    <s v="Acción Climática y Energía"/>
    <n v="0.11764705882352941"/>
    <n v="0"/>
    <n v="0"/>
  </r>
  <r>
    <x v="92"/>
    <x v="3"/>
    <s v="Privada"/>
    <s v="No"/>
    <s v="Si"/>
    <s v="Si"/>
    <n v="1937"/>
    <s v="Japón"/>
    <n v="4.02823039"/>
    <s v="Acción climática (0-2)"/>
    <n v="0"/>
    <x v="1"/>
    <s v="Pilar 2"/>
    <s v="scale"/>
    <b v="0"/>
    <b v="0"/>
    <s v="Acción Climática y Energía"/>
    <n v="0.17647058823529413"/>
    <n v="0"/>
    <n v="0"/>
  </r>
  <r>
    <x v="93"/>
    <x v="3"/>
    <s v="Privada"/>
    <s v="No"/>
    <s v="No"/>
    <s v="Si"/>
    <n v="1993"/>
    <s v="Suiza"/>
    <n v="4.8704234599999996"/>
    <s v="Acción climática (0-2)"/>
    <n v="1"/>
    <x v="1"/>
    <s v="Pilar 2"/>
    <s v="scale"/>
    <b v="0"/>
    <b v="0"/>
    <s v="Acción Climática y Energía"/>
    <n v="0.17647058823529413"/>
    <n v="50"/>
    <n v="8.8235294117647065"/>
  </r>
  <r>
    <x v="94"/>
    <x v="3"/>
    <s v="Privada"/>
    <s v="No"/>
    <s v="No"/>
    <s v="No"/>
    <n v="1966"/>
    <s v="Colombia"/>
    <n v="2.0461661379999998"/>
    <s v="Acción climática (0-2)"/>
    <n v="0"/>
    <x v="1"/>
    <s v="Pilar 2"/>
    <s v="scale"/>
    <b v="0"/>
    <b v="0"/>
    <s v="Acción Climática y Energía"/>
    <n v="0.17647058823529413"/>
    <n v="0"/>
    <n v="0"/>
  </r>
  <r>
    <x v="95"/>
    <x v="3"/>
    <s v="Privada"/>
    <s v="No"/>
    <s v="Si"/>
    <s v="Si"/>
    <n v="1929"/>
    <s v="Reino Unido y Países Bajos"/>
    <n v="1.928223518"/>
    <s v="Acción climática (0-2)"/>
    <n v="0"/>
    <x v="1"/>
    <s v="Pilar 2"/>
    <s v="scale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Acción climática (0-2)"/>
    <n v="1"/>
    <x v="1"/>
    <s v="Pilar 2"/>
    <s v="scale"/>
    <b v="0"/>
    <b v="0"/>
    <s v="Acción Climática y Energía"/>
    <n v="0.11764705882352941"/>
    <n v="50"/>
    <n v="5.8823529411764701"/>
  </r>
  <r>
    <x v="97"/>
    <x v="5"/>
    <s v="Privada"/>
    <s v="No"/>
    <s v="No"/>
    <s v="Si"/>
    <n v="2016"/>
    <s v="Canadá"/>
    <n v="5.4833186859999996"/>
    <s v="Acción climática (0-2)"/>
    <n v="0"/>
    <x v="1"/>
    <s v="Pilar 2"/>
    <s v="scale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39999999"/>
    <s v="Acción climática (0-2)"/>
    <n v="0"/>
    <x v="1"/>
    <s v="Pilar 2"/>
    <s v="scale"/>
    <b v="0"/>
    <b v="0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19999999"/>
    <s v="Acción climática (0-2)"/>
    <n v="2"/>
    <x v="1"/>
    <s v="Pilar 2"/>
    <s v="scale"/>
    <b v="0"/>
    <b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00000003"/>
    <s v="Alcance 1 en t CO2 eq"/>
    <n v="95363.05"/>
    <x v="1"/>
    <s v="Pilar 2"/>
    <s v="negativo"/>
    <n v="95363.05"/>
    <n v="95363.05"/>
    <s v="Acción Climática y Energía"/>
    <n v="0.19047619047619047"/>
    <n v="0"/>
    <n v="0"/>
  </r>
  <r>
    <x v="1"/>
    <x v="1"/>
    <s v="Privada"/>
    <s v="No"/>
    <s v="Si"/>
    <s v="Si"/>
    <n v="1920"/>
    <s v="Colombia"/>
    <n v="2.844632077"/>
    <s v="Alcance 1 en t CO2 eq"/>
    <n v="109100"/>
    <x v="1"/>
    <s v="Pilar 2"/>
    <s v="negativo"/>
    <n v="4617615"/>
    <n v="774.6"/>
    <s v="Acción Climática y Energía"/>
    <n v="0.21052631578947367"/>
    <n v="97.653689739848929"/>
    <n v="20.55867152417872"/>
  </r>
  <r>
    <x v="2"/>
    <x v="1"/>
    <s v="Privada"/>
    <s v="No"/>
    <s v="No"/>
    <s v="Si"/>
    <n v="1945"/>
    <s v="Colombia"/>
    <n v="2.1764613960000001"/>
    <s v="Alcance 1 en t CO2 eq"/>
    <n v="39175"/>
    <x v="1"/>
    <s v="Pilar 2"/>
    <s v="negativo"/>
    <n v="4617615"/>
    <n v="774.6"/>
    <s v="Acción Climática y Energía"/>
    <n v="0.21052631578947367"/>
    <n v="99.168253682756713"/>
    <n v="20.877527091106675"/>
  </r>
  <r>
    <x v="3"/>
    <x v="2"/>
    <s v="Privada"/>
    <s v="Si"/>
    <s v="No"/>
    <s v="No"/>
    <n v="1993"/>
    <s v="Colombia"/>
    <n v="2.1863011939999999"/>
    <s v="Alcance 1 en t CO2 eq"/>
    <n v="9046"/>
    <x v="1"/>
    <s v="Pilar 2"/>
    <s v="negativo"/>
    <n v="9046"/>
    <n v="800.92"/>
    <s v="Acción Climática y Energía"/>
    <n v="0.14285714285714285"/>
    <n v="0"/>
    <n v="0"/>
  </r>
  <r>
    <x v="4"/>
    <x v="3"/>
    <s v="Privada"/>
    <s v="No"/>
    <s v="No"/>
    <s v="Si"/>
    <n v="2012"/>
    <s v="Colombia"/>
    <n v="13.831182682"/>
    <s v="Alcance 1 en t CO2 eq"/>
    <s v="No informa "/>
    <x v="1"/>
    <s v="Pilar 2"/>
    <s v="negativo"/>
    <n v="143071.79999999999"/>
    <n v="52.76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199999997"/>
    <s v="Alcance 1 en t CO2 eq"/>
    <s v="No informa "/>
    <x v="1"/>
    <s v="Pilar 2"/>
    <s v="negativo"/>
    <n v="9046"/>
    <n v="800.92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Alcance 1 en t CO2 eq"/>
    <n v="1783.96"/>
    <x v="1"/>
    <s v="Pilar 2"/>
    <s v="negativo"/>
    <n v="9046"/>
    <n v="800.92"/>
    <s v="Acción Climática y Energía"/>
    <n v="0.14285714285714285"/>
    <n v="88.077253343812316"/>
    <n v="12.582464763401759"/>
  </r>
  <r>
    <x v="7"/>
    <x v="4"/>
    <s v="Privada"/>
    <s v="No"/>
    <s v="No"/>
    <s v="Si"/>
    <n v="1919"/>
    <s v="Colombia"/>
    <n v="15.106042448"/>
    <s v="Alcance 1 en t CO2 eq"/>
    <n v="4916309.3"/>
    <x v="1"/>
    <s v="Pilar 2"/>
    <s v="negativo"/>
    <n v="4916309.3"/>
    <n v="671"/>
    <s v="Acción Climática y Energía"/>
    <n v="0.11764705882352941"/>
    <n v="0"/>
    <n v="0"/>
  </r>
  <r>
    <x v="8"/>
    <x v="0"/>
    <s v="Privada"/>
    <s v="No"/>
    <s v="No"/>
    <s v="No"/>
    <n v="1987"/>
    <s v="Colombia"/>
    <n v="0.711210393"/>
    <s v="Alcance 1 en t CO2 eq"/>
    <s v="No informa "/>
    <x v="1"/>
    <s v="Pilar 2"/>
    <s v="negativo"/>
    <n v="95363.05"/>
    <n v="95363.05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0000002"/>
    <s v="Alcance 1 en t CO2 eq"/>
    <s v="No informa"/>
    <x v="1"/>
    <s v="Pilar 2"/>
    <s v="negativo"/>
    <n v="95363.05"/>
    <n v="95363.05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Alcance 1 en t CO2 eq"/>
    <n v="1391"/>
    <x v="1"/>
    <s v="Pilar 2"/>
    <s v="negativo"/>
    <n v="4916309.3"/>
    <n v="671"/>
    <s v="Acción Climática y Energía"/>
    <n v="0.11764705882352941"/>
    <n v="99.98535286861933"/>
    <n v="11.762982690425803"/>
  </r>
  <r>
    <x v="11"/>
    <x v="4"/>
    <s v="Privada"/>
    <s v="No"/>
    <s v="Si"/>
    <s v="Si"/>
    <n v="1875"/>
    <s v="Colombia"/>
    <n v="0"/>
    <s v="Alcance 1 en t CO2 eq"/>
    <n v="671.5"/>
    <x v="1"/>
    <s v="Pilar 2"/>
    <s v="negativo"/>
    <n v="4916309.3"/>
    <n v="671"/>
    <s v="Acción Climática y Energía"/>
    <n v="0.11764705882352941"/>
    <n v="99.99998982838099"/>
    <n v="11.76470468569188"/>
  </r>
  <r>
    <x v="12"/>
    <x v="1"/>
    <s v="Privada"/>
    <s v="No"/>
    <s v="No"/>
    <s v="Si"/>
    <n v="1889"/>
    <s v="Colombia"/>
    <n v="8.6157743510000007"/>
    <s v="Alcance 1 en t CO2 eq"/>
    <n v="142933"/>
    <x v="1"/>
    <s v="Pilar 2"/>
    <s v="negativo"/>
    <n v="4617615"/>
    <n v="774.6"/>
    <s v="Acción Climática y Energía"/>
    <n v="0.21052631578947367"/>
    <n v="96.920872551713074"/>
    <n v="20.404394221413277"/>
  </r>
  <r>
    <x v="13"/>
    <x v="1"/>
    <s v="Privada"/>
    <s v="No"/>
    <s v="No"/>
    <s v="Si"/>
    <n v="2000"/>
    <s v="Colombia"/>
    <n v="1.8730507999999999"/>
    <s v="Alcance 1 en t CO2 eq"/>
    <n v="774.6"/>
    <x v="1"/>
    <s v="Pilar 2"/>
    <s v="negativo"/>
    <n v="4617615"/>
    <n v="774.6"/>
    <s v="Acción Climática y Energía"/>
    <n v="0.21052631578947367"/>
    <n v="100"/>
    <n v="21.052631578947366"/>
  </r>
  <r>
    <x v="14"/>
    <x v="3"/>
    <s v="Privada"/>
    <s v="No"/>
    <s v="No"/>
    <s v="No"/>
    <n v="2004"/>
    <s v="Colombia"/>
    <n v="4.5125503050000004"/>
    <s v="Alcance 1 en t CO2 eq"/>
    <s v="No informa "/>
    <x v="1"/>
    <s v="Pilar 2"/>
    <s v="negativo"/>
    <n v="143071.79999999999"/>
    <n v="52.76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00000005"/>
    <s v="Alcance 1 en t CO2 eq"/>
    <s v="No informa"/>
    <x v="1"/>
    <s v="Pilar 2"/>
    <s v="negativo"/>
    <n v="11817213"/>
    <n v="182252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09999999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17"/>
    <x v="4"/>
    <s v="Privada"/>
    <s v="No"/>
    <s v="Si"/>
    <s v="Si"/>
    <n v="2001"/>
    <s v="Colombia"/>
    <n v="6.5475670460000002"/>
    <s v="Alcance 1 en t CO2 eq"/>
    <n v="344413.88"/>
    <x v="1"/>
    <s v="Pilar 2"/>
    <s v="negativo"/>
    <n v="4916309.3"/>
    <n v="671"/>
    <s v="Acción Climática y Energía"/>
    <n v="0.11764705882352941"/>
    <n v="93.007156771481746"/>
    <n v="10.942018443703734"/>
  </r>
  <r>
    <x v="18"/>
    <x v="1"/>
    <s v="Privada"/>
    <s v="No"/>
    <s v="Si"/>
    <s v="Si"/>
    <n v="1934"/>
    <s v="Colombia"/>
    <n v="1.84479215"/>
    <s v="Alcance 1 en t CO2 eq"/>
    <n v="4617615"/>
    <x v="1"/>
    <s v="Pilar 2"/>
    <s v="negativo"/>
    <n v="4617615"/>
    <n v="774.6"/>
    <s v="Acción Climática y Energía"/>
    <n v="0.21052631578947367"/>
    <n v="0"/>
    <n v="0"/>
  </r>
  <r>
    <x v="19"/>
    <x v="3"/>
    <s v="Privada"/>
    <s v="Si"/>
    <s v="Si"/>
    <s v="Si"/>
    <n v="1960"/>
    <s v="Chile"/>
    <n v="4.2128666020000001"/>
    <s v="Alcance 1 en t CO2 eq"/>
    <s v="No informa"/>
    <x v="1"/>
    <s v="Pilar 2"/>
    <s v="negativo"/>
    <n v="143071.79999999999"/>
    <n v="52.76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00000005"/>
    <s v="Alcance 1 en t CO2 eq"/>
    <n v="124676.88"/>
    <x v="1"/>
    <s v="Pilar 2"/>
    <s v="negativo"/>
    <n v="4916309.3"/>
    <n v="671"/>
    <s v="Acción Climática y Energía"/>
    <n v="0.11764705882352941"/>
    <n v="97.477318866198928"/>
    <n v="11.467919866611638"/>
  </r>
  <r>
    <x v="21"/>
    <x v="5"/>
    <s v="Privada"/>
    <s v="No"/>
    <s v="No"/>
    <s v="Si"/>
    <n v="1976"/>
    <s v="Reino Unido / Suiza"/>
    <n v="6.0471020830000004"/>
    <s v="Alcance 1 en t CO2 eq"/>
    <s v="No informa"/>
    <x v="1"/>
    <s v="Pilar 2"/>
    <s v="negativo"/>
    <n v="11817213"/>
    <n v="182252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59999999996"/>
    <s v="Alcance 1 en t CO2 eq"/>
    <s v="No informa"/>
    <x v="1"/>
    <s v="Pilar 2"/>
    <s v="negativo"/>
    <n v="143071.79999999999"/>
    <n v="52.76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0000001"/>
    <s v="Alcance 1 en t CO2 eq"/>
    <s v="No informa "/>
    <x v="1"/>
    <s v="Pilar 2"/>
    <s v="negativo"/>
    <n v="143071.79999999999"/>
    <n v="52.76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8999999"/>
    <s v="Alcance 1 en t CO2 eq"/>
    <n v="33094"/>
    <x v="1"/>
    <s v="Pilar 2"/>
    <s v="negativo"/>
    <n v="4916309.3"/>
    <n v="671"/>
    <s v="Acción Climática y Energía"/>
    <n v="0.11764705882352941"/>
    <n v="99.340411193394758"/>
    <n v="11.687107199222913"/>
  </r>
  <r>
    <x v="25"/>
    <x v="1"/>
    <s v="Mixta"/>
    <s v="No"/>
    <s v="Si"/>
    <s v="Si"/>
    <n v="1991"/>
    <s v="México"/>
    <n v="5.1614047279999999"/>
    <s v="Alcance 1 en t CO2 eq"/>
    <n v="596520"/>
    <x v="1"/>
    <s v="Pilar 2"/>
    <s v="negativo"/>
    <n v="4617615"/>
    <n v="774.6"/>
    <s v="Acción Climática y Energía"/>
    <n v="0.21052631578947367"/>
    <n v="87.096253099847246"/>
    <n v="18.336053284178366"/>
  </r>
  <r>
    <x v="26"/>
    <x v="1"/>
    <s v="Privada"/>
    <s v="No"/>
    <s v="Si"/>
    <s v="Si"/>
    <n v="1806"/>
    <s v="Estados Unidos"/>
    <n v="2.382092359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69999998"/>
    <s v="Alcance 1 en t CO2 eq"/>
    <n v="39015"/>
    <x v="1"/>
    <s v="Pilar 2"/>
    <s v="negativo"/>
    <n v="4617615"/>
    <n v="774.6"/>
    <s v="Acción Climática y Energía"/>
    <n v="0.21052631578947367"/>
    <n v="99.171719256312173"/>
    <n v="20.878256685539405"/>
  </r>
  <r>
    <x v="28"/>
    <x v="1"/>
    <s v="Privada"/>
    <s v="No"/>
    <s v="No"/>
    <s v="No"/>
    <n v="1920"/>
    <s v="Colombia"/>
    <n v="1.9433909700000001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29"/>
    <x v="2"/>
    <s v="Privada"/>
    <s v="No"/>
    <s v="No"/>
    <s v="No"/>
    <n v="2015"/>
    <s v="Colombia"/>
    <n v="0.76762142099999997"/>
    <s v="Alcance 1 en t CO2 eq"/>
    <n v="800.92"/>
    <x v="1"/>
    <s v="Pilar 2"/>
    <s v="negativo"/>
    <n v="9046"/>
    <n v="800.92"/>
    <s v="Acción Climática y Energía"/>
    <n v="0.14285714285714285"/>
    <n v="100"/>
    <n v="14.285714285714285"/>
  </r>
  <r>
    <x v="30"/>
    <x v="2"/>
    <s v="Privada"/>
    <s v="No"/>
    <s v="Si"/>
    <s v="Si"/>
    <n v="1961"/>
    <s v="Colombia"/>
    <n v="0.498844856"/>
    <s v="Alcance 1 en t CO2 eq"/>
    <n v="3082"/>
    <x v="1"/>
    <s v="Pilar 2"/>
    <s v="negativo"/>
    <n v="9046"/>
    <n v="800.92"/>
    <s v="Acción Climática y Energía"/>
    <n v="0.14285714285714285"/>
    <n v="72.334046485904324"/>
    <n v="10.333435212272045"/>
  </r>
  <r>
    <x v="31"/>
    <x v="2"/>
    <s v="Privada"/>
    <s v="No"/>
    <s v="Si"/>
    <s v="Si"/>
    <n v="1979"/>
    <s v="Colombia"/>
    <n v="1.189537155"/>
    <s v="Alcance 1 en t CO2 eq"/>
    <s v="No informa"/>
    <x v="1"/>
    <s v="Pilar 2"/>
    <s v="negativo"/>
    <n v="9046"/>
    <n v="800.92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0000001"/>
    <s v="Alcance 1 en t CO2 eq"/>
    <n v="1680"/>
    <x v="1"/>
    <s v="Pilar 2"/>
    <s v="negativo"/>
    <n v="9046"/>
    <n v="800.92"/>
    <s v="Acción Climática y Energía"/>
    <n v="0.14285714285714285"/>
    <n v="89.33812649483086"/>
    <n v="12.762589499261551"/>
  </r>
  <r>
    <x v="33"/>
    <x v="2"/>
    <s v="Privada"/>
    <s v="No"/>
    <s v="No"/>
    <s v="No"/>
    <n v="1977"/>
    <s v="Colombia"/>
    <n v="0.74612668500000001"/>
    <s v="Alcance 1 en t CO2 eq"/>
    <s v="No informa"/>
    <x v="1"/>
    <s v="Pilar 2"/>
    <s v="negativo"/>
    <n v="9046"/>
    <n v="800.92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Alcance 1 en t CO2 eq"/>
    <s v="No informa "/>
    <x v="1"/>
    <s v="Pilar 2"/>
    <s v="negativo"/>
    <n v="143071.79999999999"/>
    <n v="52.76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0000004"/>
    <s v="Alcance 1 en t CO2 eq"/>
    <n v="899"/>
    <x v="1"/>
    <s v="Pilar 2"/>
    <s v="negativo"/>
    <n v="143071.79999999999"/>
    <n v="52.76"/>
    <s v="Acción Climática y Energía"/>
    <n v="0.17647058823529413"/>
    <n v="99.408302558876073"/>
    <n v="17.542641628036954"/>
  </r>
  <r>
    <x v="36"/>
    <x v="3"/>
    <s v="Privada"/>
    <s v="Si"/>
    <s v="No"/>
    <s v="No"/>
    <n v="2009"/>
    <s v="Colombia"/>
    <n v="19.439396106"/>
    <s v="Alcance 1 en t CO2 eq"/>
    <n v="137942"/>
    <x v="1"/>
    <s v="Pilar 2"/>
    <s v="negativo"/>
    <n v="143071.79999999999"/>
    <n v="52.76"/>
    <s v="Acción Climática y Energía"/>
    <n v="0.17647058823529413"/>
    <n v="3.5867951567847167"/>
    <n v="0.63296385119730303"/>
  </r>
  <r>
    <x v="37"/>
    <x v="4"/>
    <s v="Privada"/>
    <s v="No"/>
    <s v="Si"/>
    <s v="No"/>
    <n v="1972"/>
    <s v="Colombia"/>
    <n v="0"/>
    <s v="Alcance 1 en t CO2 eq"/>
    <n v="671"/>
    <x v="1"/>
    <s v="Pilar 2"/>
    <s v="negativo"/>
    <n v="4916309.3"/>
    <n v="671"/>
    <s v="Acción Climática y Energía"/>
    <n v="0.11764705882352941"/>
    <n v="100"/>
    <n v="11.76470588235294"/>
  </r>
  <r>
    <x v="38"/>
    <x v="3"/>
    <s v="Privada"/>
    <s v="Si"/>
    <s v="No"/>
    <s v="No"/>
    <n v="1997"/>
    <s v="Colombia"/>
    <n v="3.874476933"/>
    <s v="Alcance 1 en t CO2 eq"/>
    <s v="No informa "/>
    <x v="1"/>
    <s v="Pilar 2"/>
    <s v="negativo"/>
    <n v="143071.79999999999"/>
    <n v="52.76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000001"/>
    <s v="Alcance 1 en t CO2 eq"/>
    <n v="1608021"/>
    <x v="1"/>
    <s v="Pilar 2"/>
    <s v="negativo"/>
    <n v="11817213"/>
    <n v="182252"/>
    <s v="Acción Climática y Energía"/>
    <n v="0.19230769230769232"/>
    <n v="87.745820548947265"/>
    <n v="16.874196259412937"/>
  </r>
  <r>
    <x v="40"/>
    <x v="5"/>
    <s v="Mixta"/>
    <s v="No"/>
    <s v="Si"/>
    <s v="Si"/>
    <n v="1951"/>
    <s v="Colombia"/>
    <n v="113.923310323"/>
    <s v="Alcance 1 en t CO2 eq"/>
    <n v="11817213"/>
    <x v="1"/>
    <s v="Pilar 2"/>
    <s v="negativo"/>
    <n v="11817213"/>
    <n v="182252"/>
    <s v="Acción Climática y Energía"/>
    <n v="0.19230769230769232"/>
    <n v="0"/>
    <n v="0"/>
  </r>
  <r>
    <x v="41"/>
    <x v="4"/>
    <s v="Mixta"/>
    <s v="No"/>
    <s v="No"/>
    <s v="Si"/>
    <n v="1997"/>
    <s v="Colombia"/>
    <n v="15.780332546"/>
    <s v="Alcance 1 en t CO2 eq"/>
    <n v="1049424.92"/>
    <x v="1"/>
    <s v="Pilar 2"/>
    <s v="negativo"/>
    <n v="4916309.3"/>
    <n v="671"/>
    <s v="Acción Climática y Energía"/>
    <n v="0.11764705882352941"/>
    <n v="78.664949371885243"/>
    <n v="9.2546999261041467"/>
  </r>
  <r>
    <x v="42"/>
    <x v="4"/>
    <s v="Pública"/>
    <s v="No"/>
    <s v="No"/>
    <s v="Si"/>
    <n v="1955"/>
    <s v="Colombia"/>
    <n v="20.574477179999999"/>
    <s v="Alcance 1 en t CO2 eq"/>
    <n v="254926.71"/>
    <x v="1"/>
    <s v="Pilar 2"/>
    <s v="negativo"/>
    <n v="4916309.3"/>
    <n v="671"/>
    <s v="Acción Climática y Energía"/>
    <n v="0.11764705882352941"/>
    <n v="94.827615571308414"/>
    <n v="11.156190067212755"/>
  </r>
  <r>
    <x v="43"/>
    <x v="1"/>
    <s v="Privada"/>
    <s v="No"/>
    <s v="No"/>
    <s v="Si"/>
    <n v="1985"/>
    <s v="Estados Unidos"/>
    <n v="2.6249202149999999"/>
    <s v="Alcance 1 en t CO2 eq"/>
    <n v="82992"/>
    <x v="1"/>
    <s v="Pilar 2"/>
    <s v="negativo"/>
    <n v="4617615"/>
    <n v="774.6"/>
    <s v="Acción Climática y Energía"/>
    <n v="0.21052631578947367"/>
    <n v="98.219184704760423"/>
    <n v="20.677723095739037"/>
  </r>
  <r>
    <x v="44"/>
    <x v="1"/>
    <s v="Mixta"/>
    <s v="No"/>
    <s v="No"/>
    <s v="No"/>
    <n v="1990"/>
    <s v="Colombia"/>
    <n v="2.3114637089999999"/>
    <s v="Alcance 1 en t CO2 eq"/>
    <n v="86688.639999999999"/>
    <x v="1"/>
    <s v="Pilar 2"/>
    <s v="negativo"/>
    <n v="4617615"/>
    <n v="774.6"/>
    <s v="Acción Climática y Energía"/>
    <n v="0.21052631578947367"/>
    <n v="98.139116093335176"/>
    <n v="20.660866545965298"/>
  </r>
  <r>
    <x v="45"/>
    <x v="3"/>
    <s v="Privada"/>
    <s v="No"/>
    <s v="No"/>
    <s v="Si"/>
    <n v="1949"/>
    <s v="Colombia"/>
    <n v="16.077688644999999"/>
    <s v="Alcance 1 en t CO2 eq"/>
    <n v="143071.79999999999"/>
    <x v="1"/>
    <s v="Pilar 2"/>
    <s v="negativo"/>
    <n v="143071.79999999999"/>
    <n v="52.76"/>
    <s v="Acción Climática y Energía"/>
    <n v="0.17647058823529413"/>
    <n v="0"/>
    <n v="0"/>
  </r>
  <r>
    <x v="46"/>
    <x v="3"/>
    <s v="Privada"/>
    <s v="Si"/>
    <s v="Si"/>
    <s v="Si"/>
    <n v="1889"/>
    <s v="Chile"/>
    <n v="2.3075606390000001"/>
    <s v="Alcance 1 en t CO2 eq"/>
    <n v="667"/>
    <x v="1"/>
    <s v="Pilar 2"/>
    <s v="negativo"/>
    <n v="143071.79999999999"/>
    <n v="52.76"/>
    <s v="Acción Climática y Energía"/>
    <n v="0.17647058823529413"/>
    <n v="99.570518722542118"/>
    <n v="17.571268009860376"/>
  </r>
  <r>
    <x v="47"/>
    <x v="5"/>
    <s v="Privada"/>
    <s v="No"/>
    <s v="Si"/>
    <s v="Si"/>
    <n v="1985"/>
    <s v="Canadá"/>
    <n v="4.2502446559999996"/>
    <s v="Alcance 1 en t CO2 eq"/>
    <n v="696271"/>
    <x v="1"/>
    <s v="Pilar 2"/>
    <s v="negativo"/>
    <n v="11817213"/>
    <n v="182252"/>
    <s v="Acción Climática y Energía"/>
    <n v="0.19230769230769232"/>
    <n v="95.582116691237729"/>
    <n v="18.381176286776487"/>
  </r>
  <r>
    <x v="48"/>
    <x v="4"/>
    <s v="Privada"/>
    <s v="No"/>
    <s v="Si"/>
    <s v="No"/>
    <n v="1966"/>
    <s v="Colombia"/>
    <n v="2.6355685659999999"/>
    <s v="Alcance 1 en t CO2 eq"/>
    <n v="29192"/>
    <x v="1"/>
    <s v="Pilar 2"/>
    <s v="negativo"/>
    <n v="4916309.3"/>
    <n v="671"/>
    <s v="Acción Climática y Energía"/>
    <n v="0.11764705882352941"/>
    <n v="99.419790508182842"/>
    <n v="11.696445942139158"/>
  </r>
  <r>
    <x v="49"/>
    <x v="4"/>
    <s v="Mixta"/>
    <s v="No"/>
    <s v="Si"/>
    <s v="Si"/>
    <n v="1896"/>
    <s v="Colombia"/>
    <n v="3.7166394839999999"/>
    <s v="Alcance 1 en t CO2 eq"/>
    <n v="302265"/>
    <x v="1"/>
    <s v="Pilar 2"/>
    <s v="negativo"/>
    <n v="4916309.3"/>
    <n v="671"/>
    <s v="Acción Climática y Energía"/>
    <n v="0.11764705882352941"/>
    <n v="93.864601469965763"/>
    <n v="11.042894290584208"/>
  </r>
  <r>
    <x v="50"/>
    <x v="1"/>
    <s v="Pública"/>
    <s v="No"/>
    <s v="Si"/>
    <s v="Si"/>
    <n v="1908"/>
    <s v="Estados Unidos"/>
    <n v="1.2123628230000001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51"/>
    <x v="5"/>
    <s v="Privada"/>
    <s v="No"/>
    <s v="Si"/>
    <s v="Si"/>
    <n v="2002"/>
    <s v="Chile"/>
    <n v="2.4203671080000002"/>
    <s v="Alcance 1 en t CO2 eq"/>
    <n v="182252"/>
    <x v="1"/>
    <s v="Pilar 2"/>
    <s v="negativo"/>
    <n v="11817213"/>
    <n v="182252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Alcance 1 en t CO2 eq"/>
    <n v="496969"/>
    <x v="1"/>
    <s v="Pilar 2"/>
    <s v="negativo"/>
    <n v="11817213"/>
    <n v="182252"/>
    <s v="Acción Climática y Energía"/>
    <n v="0.19230769230769232"/>
    <n v="97.295074732094079"/>
    <n v="18.710591294633478"/>
  </r>
  <r>
    <x v="53"/>
    <x v="0"/>
    <s v="Privada"/>
    <s v="No"/>
    <s v="No"/>
    <s v="No"/>
    <n v="1985"/>
    <s v="Colombia"/>
    <n v="0.441609957"/>
    <s v="Alcance 1 en t CO2 eq"/>
    <s v="No informa"/>
    <x v="1"/>
    <s v="Pilar 2"/>
    <s v="negativo"/>
    <n v="95363.05"/>
    <n v="95363.05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89999998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Alcance 1 en t CO2 eq"/>
    <n v="4788"/>
    <x v="1"/>
    <s v="Pilar 2"/>
    <s v="negativo"/>
    <n v="4617615"/>
    <n v="774.6"/>
    <s v="Acción Climática y Energía"/>
    <n v="0.21052631578947367"/>
    <n v="99.913070419328335"/>
    <n v="21.034330614595437"/>
  </r>
  <r>
    <x v="56"/>
    <x v="5"/>
    <s v="Privada"/>
    <s v="No"/>
    <s v="No"/>
    <s v="No"/>
    <n v="1956"/>
    <s v="Colombia"/>
    <n v="2.660692144"/>
    <s v="Alcance 1 en t CO2 eq"/>
    <n v="295548"/>
    <x v="1"/>
    <s v="Pilar 2"/>
    <s v="negativo"/>
    <n v="11817213"/>
    <n v="182252"/>
    <s v="Acción Climática y Energía"/>
    <n v="0.19230769230769232"/>
    <n v="99.026245124500207"/>
    <n v="19.043508677788502"/>
  </r>
  <r>
    <x v="57"/>
    <x v="0"/>
    <s v="Privada"/>
    <s v="Si"/>
    <s v="No"/>
    <s v="No"/>
    <n v="1962"/>
    <s v="Colombia"/>
    <n v="0.89448844999999999"/>
    <s v="Alcance 1 en t CO2 eq"/>
    <s v="No informa "/>
    <x v="1"/>
    <s v="Pilar 2"/>
    <s v="negativo"/>
    <n v="95363.05"/>
    <n v="95363.05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79999998"/>
    <s v="Alcance 1 en t CO2 eq"/>
    <n v="18796"/>
    <x v="1"/>
    <s v="Pilar 2"/>
    <s v="negativo"/>
    <n v="4916309.3"/>
    <n v="671"/>
    <s v="Acción Climática y Energía"/>
    <n v="0.11764705882352941"/>
    <n v="99.631278810729412"/>
    <n v="11.721326918909343"/>
  </r>
  <r>
    <x v="59"/>
    <x v="4"/>
    <s v="Mixta"/>
    <s v="No"/>
    <s v="No"/>
    <s v="No"/>
    <n v="1995"/>
    <s v="Colombia"/>
    <n v="6.1355991599999999"/>
    <s v="Alcance 1 en t CO2 eq"/>
    <n v="1502"/>
    <x v="1"/>
    <s v="Pilar 2"/>
    <s v="negativo"/>
    <n v="4916309.3"/>
    <n v="671"/>
    <s v="Acción Climática y Energía"/>
    <n v="0.11764705882352941"/>
    <n v="99.983094769198132"/>
    <n v="11.762717031670368"/>
  </r>
  <r>
    <x v="60"/>
    <x v="2"/>
    <s v="Privada"/>
    <s v="No"/>
    <s v="No"/>
    <s v="Si"/>
    <n v="1989"/>
    <s v="Colombia"/>
    <n v="0.75167738299999998"/>
    <s v="Alcance 1 en t CO2 eq"/>
    <s v="No informa "/>
    <x v="1"/>
    <s v="Pilar 2"/>
    <s v="negativo"/>
    <n v="9046"/>
    <n v="800.92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0000002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0000001"/>
    <s v="Alcance 1 en t CO2 eq"/>
    <s v="No informa"/>
    <x v="1"/>
    <s v="Pilar 2"/>
    <s v="negativo"/>
    <n v="4916309.3"/>
    <n v="671"/>
    <s v="Acción Climática y Energía"/>
    <n v="0.11764705882352941"/>
    <n v="0"/>
    <n v="0"/>
  </r>
  <r>
    <x v="63"/>
    <x v="2"/>
    <s v="Privada"/>
    <s v="Si"/>
    <s v="No"/>
    <s v="No"/>
    <n v="1976"/>
    <s v="Colombia"/>
    <n v="0.98534294499999997"/>
    <s v="Alcance 1 en t CO2 eq"/>
    <s v="No informa"/>
    <x v="1"/>
    <s v="Pilar 2"/>
    <s v="negativo"/>
    <n v="9046"/>
    <n v="800.92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0000001"/>
    <s v="Alcance 1 en t CO2 eq"/>
    <s v="No informa"/>
    <x v="1"/>
    <s v="Pilar 2"/>
    <s v="negativo"/>
    <n v="143071.79999999999"/>
    <n v="52.76"/>
    <s v="Acción Climática y Energía"/>
    <n v="0.17647058823529413"/>
    <n v="0"/>
    <n v="0"/>
  </r>
  <r>
    <x v="65"/>
    <x v="4"/>
    <s v="Privada"/>
    <s v="No"/>
    <s v="Si"/>
    <s v="Si"/>
    <n v="2009"/>
    <s v="Argentina"/>
    <n v="1.8581853669999999"/>
    <s v="Alcance 1 en t CO2 eq"/>
    <n v="7112"/>
    <x v="1"/>
    <s v="Pilar 2"/>
    <s v="negativo"/>
    <n v="4916309.3"/>
    <n v="671"/>
    <s v="Acción Climática y Energía"/>
    <n v="0.11764705882352941"/>
    <n v="99.868969203857006"/>
    <n v="11.749290494571412"/>
  </r>
  <r>
    <x v="66"/>
    <x v="1"/>
    <s v="Mixta"/>
    <s v="No"/>
    <s v="Si"/>
    <s v="Si"/>
    <n v="1866"/>
    <s v="Suiza"/>
    <n v="2.0444698099999998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0000002"/>
    <s v="Alcance 1 en t CO2 eq"/>
    <n v="329176"/>
    <x v="1"/>
    <s v="Pilar 2"/>
    <s v="negativo"/>
    <n v="4916309.3"/>
    <n v="671"/>
    <s v="Acción Climática y Energía"/>
    <n v="0.11764705882352941"/>
    <n v="93.317144591374841"/>
    <n v="10.978487598985275"/>
  </r>
  <r>
    <x v="68"/>
    <x v="3"/>
    <s v="Privada"/>
    <s v="Si"/>
    <s v="No"/>
    <s v="No"/>
    <n v="1953"/>
    <s v="Colombia"/>
    <n v="7.1291921260000004"/>
    <s v="Alcance 1 en t CO2 eq"/>
    <s v="No informa "/>
    <x v="1"/>
    <s v="Pilar 2"/>
    <s v="negativo"/>
    <n v="143071.79999999999"/>
    <n v="52.76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19999998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70"/>
    <x v="3"/>
    <s v="Privada"/>
    <s v="Si"/>
    <s v="No"/>
    <s v="No"/>
    <n v="1989"/>
    <s v="Colombia"/>
    <n v="3.0305383369999999"/>
    <s v="Alcance 1 en t CO2 eq"/>
    <s v="No informa "/>
    <x v="1"/>
    <s v="Pilar 2"/>
    <s v="negativo"/>
    <n v="143071.79999999999"/>
    <n v="52.76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59999999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0000002"/>
    <s v="Alcance 1 en t CO2 eq"/>
    <n v="54423.1"/>
    <x v="1"/>
    <s v="Pilar 2"/>
    <s v="negativo"/>
    <n v="4617615"/>
    <n v="774.6"/>
    <s v="Acción Climática y Energía"/>
    <n v="0.21052631578947367"/>
    <n v="98.837982356938298"/>
    <n v="20.807996285671219"/>
  </r>
  <r>
    <x v="73"/>
    <x v="3"/>
    <s v="Privada"/>
    <s v="No"/>
    <s v="Si"/>
    <s v="Si"/>
    <n v="1993"/>
    <s v="Estados Unidos"/>
    <n v="2.3607916150000001"/>
    <s v="Alcance 1 en t CO2 eq"/>
    <n v="89.704999999999998"/>
    <x v="1"/>
    <s v="Pilar 2"/>
    <s v="negativo"/>
    <n v="143071.79999999999"/>
    <n v="52.76"/>
    <s v="Acción Climática y Energía"/>
    <n v="0.17647058823529413"/>
    <n v="99.974167775143783"/>
    <n v="17.642500195613611"/>
  </r>
  <r>
    <x v="74"/>
    <x v="3"/>
    <s v="Privada"/>
    <s v="No"/>
    <s v="No"/>
    <s v="Si"/>
    <n v="2005"/>
    <s v="Perú"/>
    <n v="10.521119421"/>
    <s v="Alcance 1 en t CO2 eq"/>
    <n v="57.42"/>
    <x v="1"/>
    <s v="Pilar 2"/>
    <s v="negativo"/>
    <n v="143071.79999999999"/>
    <n v="52.76"/>
    <s v="Acción Climática y Energía"/>
    <n v="0.17647058823529413"/>
    <n v="99.996741692574645"/>
    <n v="17.64648382810141"/>
  </r>
  <r>
    <x v="75"/>
    <x v="1"/>
    <s v="Privada"/>
    <s v="No"/>
    <s v="No"/>
    <s v="Si"/>
    <n v="1958"/>
    <s v="Colombia"/>
    <n v="2.0172595470000001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76"/>
    <x v="4"/>
    <s v="Privada"/>
    <s v="No"/>
    <s v="Si"/>
    <s v="No"/>
    <n v="1974"/>
    <s v="Colombia"/>
    <n v="2.2729038500000001"/>
    <s v="Alcance 1 en t CO2 eq"/>
    <n v="176717"/>
    <x v="1"/>
    <s v="Pilar 2"/>
    <s v="negativo"/>
    <n v="4916309.3"/>
    <n v="671"/>
    <s v="Acción Climática y Energía"/>
    <n v="0.11764705882352941"/>
    <n v="96.418654317995689"/>
    <n v="11.343371096234787"/>
  </r>
  <r>
    <x v="77"/>
    <x v="4"/>
    <s v="Privada"/>
    <s v="No"/>
    <s v="No"/>
    <s v="Si"/>
    <n v="2015"/>
    <s v="Colombia"/>
    <n v="0.70314701400000001"/>
    <s v="Alcance 1 en t CO2 eq"/>
    <s v="No informa"/>
    <x v="1"/>
    <s v="Pilar 2"/>
    <s v="negativo"/>
    <n v="4916309.3"/>
    <n v="671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59999999"/>
    <s v="Alcance 1 en t CO2 eq"/>
    <n v="2323"/>
    <x v="1"/>
    <s v="Pilar 2"/>
    <s v="negativo"/>
    <n v="4617615"/>
    <n v="774.6"/>
    <s v="Acción Climática y Energía"/>
    <n v="0.21052631578947367"/>
    <n v="99.966461911917079"/>
    <n v="21.045570928824649"/>
  </r>
  <r>
    <x v="80"/>
    <x v="1"/>
    <s v="Privada"/>
    <s v="No"/>
    <s v="Si"/>
    <s v="No"/>
    <n v="1998"/>
    <s v="Colombia"/>
    <n v="1.697301486"/>
    <s v="Alcance 1 en t CO2 eq"/>
    <n v="151234"/>
    <x v="1"/>
    <s v="Pilar 2"/>
    <s v="negativo"/>
    <n v="4617615"/>
    <n v="774.6"/>
    <s v="Acción Climática y Energía"/>
    <n v="0.21052631578947367"/>
    <n v="96.741074263689072"/>
    <n v="20.36654195025033"/>
  </r>
  <r>
    <x v="81"/>
    <x v="3"/>
    <s v="Privada"/>
    <s v="Si"/>
    <s v="Si"/>
    <s v="Si"/>
    <n v="1969"/>
    <s v="Corea del Sur"/>
    <n v="3.188315636"/>
    <s v="Alcance 1 en t CO2 eq"/>
    <s v="No informa"/>
    <x v="1"/>
    <s v="Pilar 2"/>
    <s v="negativo"/>
    <n v="143071.79999999999"/>
    <n v="52.76"/>
    <s v="Acción Climática y Energía"/>
    <n v="0.17647058823529413"/>
    <n v="0"/>
    <n v="0"/>
  </r>
  <r>
    <x v="82"/>
    <x v="5"/>
    <s v="Privada"/>
    <s v="No"/>
    <s v="No"/>
    <s v="Si"/>
    <n v="2020"/>
    <s v="Islas Caimán / EE.UU"/>
    <n v="1.943851598"/>
    <s v="Alcance 1 en t CO2 eq"/>
    <n v="239000"/>
    <x v="1"/>
    <s v="Pilar 2"/>
    <s v="negativo"/>
    <n v="11817213"/>
    <n v="182252"/>
    <s v="Acción Climática y Energía"/>
    <n v="0.19230769230769232"/>
    <n v="99.512263083649358"/>
    <n v="19.136973669932569"/>
  </r>
  <r>
    <x v="83"/>
    <x v="3"/>
    <s v="Privada"/>
    <s v="No"/>
    <s v="No"/>
    <s v="Si"/>
    <n v="1952"/>
    <s v="Chile"/>
    <n v="5.9910971069999999"/>
    <s v="Alcance 1 en t CO2 eq"/>
    <n v="961.48"/>
    <x v="1"/>
    <s v="Pilar 2"/>
    <s v="negativo"/>
    <n v="143071.79999999999"/>
    <n v="52.76"/>
    <s v="Acción Climática y Energía"/>
    <n v="0.17647058823529413"/>
    <n v="99.364616067902574"/>
    <n v="17.534932247276927"/>
  </r>
  <r>
    <x v="84"/>
    <x v="3"/>
    <s v="Privada"/>
    <s v="Si"/>
    <s v="No"/>
    <s v="Si"/>
    <n v="1977"/>
    <s v="Suiza"/>
    <n v="2.002301595"/>
    <s v="Alcance 1 en t CO2 eq"/>
    <s v="No informa"/>
    <x v="1"/>
    <s v="Pilar 2"/>
    <s v="negativo"/>
    <n v="143071.79999999999"/>
    <n v="52.76"/>
    <s v="Acción Climática y Energía"/>
    <n v="0.17647058823529413"/>
    <n v="0"/>
    <n v="0"/>
  </r>
  <r>
    <x v="85"/>
    <x v="0"/>
    <s v="Privada"/>
    <s v="Si"/>
    <s v="No"/>
    <s v="Si"/>
    <n v="1971"/>
    <s v="Estados Unidos"/>
    <n v="2.1567474139999998"/>
    <s v="Alcance 1 en t CO2 eq"/>
    <s v="No informa "/>
    <x v="1"/>
    <s v="Pilar 2"/>
    <s v="negativo"/>
    <n v="95363.05"/>
    <n v="95363.05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0000001"/>
    <s v="Alcance 1 en t CO2 eq"/>
    <s v="No informa "/>
    <x v="1"/>
    <s v="Pilar 2"/>
    <s v="negativo"/>
    <n v="143071.79999999999"/>
    <n v="52.76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Alcance 1 en t CO2 eq"/>
    <s v="No informa "/>
    <x v="1"/>
    <s v="Pilar 2"/>
    <s v="negativo"/>
    <n v="143071.79999999999"/>
    <n v="52.76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0000003"/>
    <s v="Alcance 1 en t CO2 eq"/>
    <n v="10406"/>
    <x v="1"/>
    <s v="Pilar 2"/>
    <s v="negativo"/>
    <n v="4916309.3"/>
    <n v="671"/>
    <s v="Acción Climática y Energía"/>
    <n v="0.11764705882352941"/>
    <n v="99.801958577790401"/>
    <n v="11.741406891504752"/>
  </r>
  <r>
    <x v="89"/>
    <x v="4"/>
    <s v="Privada"/>
    <s v="No"/>
    <s v="Si"/>
    <s v="Si"/>
    <n v="1910"/>
    <s v="Francia"/>
    <n v="2.655177809"/>
    <s v="Alcance 1 en t CO2 eq"/>
    <n v="1150.7"/>
    <x v="1"/>
    <s v="Pilar 2"/>
    <s v="negativo"/>
    <n v="4916309.3"/>
    <n v="671"/>
    <s v="Acción Climática y Energía"/>
    <n v="0.11764705882352941"/>
    <n v="99.990241348717618"/>
    <n v="11.763557805731484"/>
  </r>
  <r>
    <x v="90"/>
    <x v="3"/>
    <s v="Privada"/>
    <s v="No"/>
    <s v="Si"/>
    <s v="Si"/>
    <n v="1968"/>
    <s v="Colombia"/>
    <n v="24.752011681999999"/>
    <s v="Alcance 1 en t CO2 eq"/>
    <n v="83823.41"/>
    <x v="1"/>
    <s v="Pilar 2"/>
    <s v="negativo"/>
    <n v="143071.79999999999"/>
    <n v="52.76"/>
    <s v="Acción Climática y Energía"/>
    <n v="0.17647058823529413"/>
    <n v="41.426924694781889"/>
    <n v="7.3106337696673922"/>
  </r>
  <r>
    <x v="91"/>
    <x v="4"/>
    <s v="Mixta"/>
    <s v="No"/>
    <s v="Si"/>
    <s v="Si"/>
    <n v="1979"/>
    <s v="Suecia"/>
    <n v="2.956157691"/>
    <s v="Alcance 1 en t CO2 eq"/>
    <n v="2820"/>
    <x v="1"/>
    <s v="Pilar 2"/>
    <s v="negativo"/>
    <n v="4916309.3"/>
    <n v="671"/>
    <s v="Acción Climática y Energía"/>
    <n v="0.11764705882352941"/>
    <n v="99.956282381476285"/>
    <n v="11.759562633114857"/>
  </r>
  <r>
    <x v="92"/>
    <x v="3"/>
    <s v="Privada"/>
    <s v="No"/>
    <s v="Si"/>
    <s v="Si"/>
    <n v="1937"/>
    <s v="Japón"/>
    <n v="4.02823039"/>
    <s v="Alcance 1 en t CO2 eq"/>
    <n v="52.76"/>
    <x v="1"/>
    <s v="Pilar 2"/>
    <s v="negativo"/>
    <n v="143071.79999999999"/>
    <n v="52.76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599999996"/>
    <s v="Alcance 1 en t CO2 eq"/>
    <s v="No informa"/>
    <x v="1"/>
    <s v="Pilar 2"/>
    <s v="negativo"/>
    <n v="143071.79999999999"/>
    <n v="52.76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79999998"/>
    <s v="Alcance 1 en t CO2 eq"/>
    <n v="8791"/>
    <x v="1"/>
    <s v="Pilar 2"/>
    <s v="negativo"/>
    <n v="143071.79999999999"/>
    <n v="52.76"/>
    <s v="Acción Climática y Energía"/>
    <n v="0.17647058823529413"/>
    <n v="93.890156163822653"/>
    <n v="16.56885108773341"/>
  </r>
  <r>
    <x v="95"/>
    <x v="3"/>
    <s v="Privada"/>
    <s v="No"/>
    <s v="Si"/>
    <s v="Si"/>
    <n v="1929"/>
    <s v="Reino Unido y Países Bajos"/>
    <n v="1.928223518"/>
    <s v="Alcance 1 en t CO2 eq"/>
    <s v="No informa "/>
    <x v="1"/>
    <s v="Pilar 2"/>
    <s v="negativo"/>
    <n v="143071.79999999999"/>
    <n v="52.76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Alcance 1 en t CO2 eq"/>
    <n v="114027"/>
    <x v="1"/>
    <s v="Pilar 2"/>
    <s v="negativo"/>
    <n v="4916309.3"/>
    <n v="671"/>
    <s v="Acción Climática y Energía"/>
    <n v="0.11764705882352941"/>
    <n v="97.693971910016245"/>
    <n v="11.493408460001911"/>
  </r>
  <r>
    <x v="97"/>
    <x v="5"/>
    <s v="Privada"/>
    <s v="No"/>
    <s v="No"/>
    <s v="Si"/>
    <n v="2016"/>
    <s v="Canadá"/>
    <n v="5.4833186859999996"/>
    <s v="Alcance 1 en t CO2 eq"/>
    <s v="No informa "/>
    <x v="1"/>
    <s v="Pilar 2"/>
    <s v="negativo"/>
    <n v="11817213"/>
    <n v="182252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39999999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19999999"/>
    <s v="Alcance 1 en t CO2 eq"/>
    <s v="No informa "/>
    <x v="1"/>
    <s v="Pilar 2"/>
    <s v="negativo"/>
    <n v="4617615"/>
    <n v="774.6"/>
    <s v="Acción Climática y Energía"/>
    <n v="0.21052631578947367"/>
    <n v="0"/>
    <n v="0"/>
  </r>
  <r>
    <x v="0"/>
    <x v="0"/>
    <s v="Privada"/>
    <s v="No"/>
    <s v="No"/>
    <s v="No"/>
    <n v="2007"/>
    <s v="Colombia"/>
    <n v="0.97802211500000003"/>
    <s v="Alcance 2 en t CO2 eq"/>
    <s v="No informa"/>
    <x v="1"/>
    <s v="Pilar 2"/>
    <s v="negativo"/>
    <n v="0"/>
    <n v="0"/>
    <s v="Acción Climática y Energía"/>
    <n v="0.19047619047619047"/>
    <n v="0"/>
    <n v="0"/>
  </r>
  <r>
    <x v="1"/>
    <x v="1"/>
    <s v="Privada"/>
    <s v="No"/>
    <s v="Si"/>
    <s v="Si"/>
    <n v="1920"/>
    <s v="Colombia"/>
    <n v="2.844632077"/>
    <s v="Alcance 2 en t CO2 eq"/>
    <n v="56848"/>
    <x v="1"/>
    <s v="Pilar 2"/>
    <s v="negativo"/>
    <n v="72055"/>
    <n v="0"/>
    <s v="Acción Climática y Energía"/>
    <n v="0.21052631578947367"/>
    <n v="21.104711678578859"/>
    <n v="4.443097195490286"/>
  </r>
  <r>
    <x v="2"/>
    <x v="1"/>
    <s v="Privada"/>
    <s v="No"/>
    <s v="No"/>
    <s v="Si"/>
    <n v="1945"/>
    <s v="Colombia"/>
    <n v="2.1764613960000001"/>
    <s v="Alcance 2 en t CO2 eq"/>
    <n v="7448"/>
    <x v="1"/>
    <s v="Pilar 2"/>
    <s v="negativo"/>
    <n v="72055"/>
    <n v="0"/>
    <s v="Acción Climática y Energía"/>
    <n v="0.21052631578947367"/>
    <n v="89.66345153008119"/>
    <n v="18.87651611159604"/>
  </r>
  <r>
    <x v="3"/>
    <x v="2"/>
    <s v="Privada"/>
    <s v="Si"/>
    <s v="No"/>
    <s v="No"/>
    <n v="1993"/>
    <s v="Colombia"/>
    <n v="2.1863011939999999"/>
    <s v="Alcance 2 en t CO2 eq"/>
    <n v="531"/>
    <x v="1"/>
    <s v="Pilar 2"/>
    <s v="negativo"/>
    <n v="531"/>
    <n v="123.4"/>
    <s v="Acción Climática y Energía"/>
    <n v="0.14285714285714285"/>
    <n v="0"/>
    <n v="0"/>
  </r>
  <r>
    <x v="4"/>
    <x v="3"/>
    <s v="Privada"/>
    <s v="No"/>
    <s v="No"/>
    <s v="Si"/>
    <n v="2012"/>
    <s v="Colombia"/>
    <n v="13.831182682"/>
    <s v="Alcance 2 en t CO2 eq"/>
    <s v="No informa "/>
    <x v="1"/>
    <s v="Pilar 2"/>
    <s v="negativo"/>
    <n v="75077.399999999994"/>
    <n v="21.97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199999997"/>
    <s v="Alcance 2 en t CO2 eq"/>
    <s v="No informa "/>
    <x v="1"/>
    <s v="Pilar 2"/>
    <s v="negativo"/>
    <n v="531"/>
    <n v="123.4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Alcance 2 en t CO2 eq"/>
    <n v="123.4"/>
    <x v="1"/>
    <s v="Pilar 2"/>
    <s v="negativo"/>
    <n v="531"/>
    <n v="123.4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Alcance 2 en t CO2 eq"/>
    <n v="3376"/>
    <x v="1"/>
    <s v="Pilar 2"/>
    <s v="negativo"/>
    <n v="113301.89"/>
    <n v="593"/>
    <s v="Acción Climática y Energía"/>
    <n v="0.11764705882352941"/>
    <n v="97.530807019747954"/>
    <n v="11.474212590558583"/>
  </r>
  <r>
    <x v="8"/>
    <x v="0"/>
    <s v="Privada"/>
    <s v="No"/>
    <s v="No"/>
    <s v="No"/>
    <n v="1987"/>
    <s v="Colombia"/>
    <n v="0.711210393"/>
    <s v="Alcance 2 en t CO2 eq"/>
    <s v="No informa "/>
    <x v="1"/>
    <s v="Pilar 2"/>
    <s v="negativo"/>
    <n v="0"/>
    <n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0000002"/>
    <s v="Alcance 2 en t CO2 eq"/>
    <s v="No informa"/>
    <x v="1"/>
    <s v="Pilar 2"/>
    <s v="negativo"/>
    <n v="0"/>
    <n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Alcance 2 en t CO2 eq"/>
    <n v="3564"/>
    <x v="1"/>
    <s v="Pilar 2"/>
    <s v="negativo"/>
    <n v="113301.89"/>
    <n v="593"/>
    <s v="Acción Climática y Energía"/>
    <n v="0.11764705882352941"/>
    <n v="97.364005625465751"/>
    <n v="11.454588897113618"/>
  </r>
  <r>
    <x v="11"/>
    <x v="4"/>
    <s v="Privada"/>
    <s v="No"/>
    <s v="Si"/>
    <s v="Si"/>
    <n v="1875"/>
    <s v="Colombia"/>
    <n v="0"/>
    <s v="Alcance 2 en t CO2 eq"/>
    <n v="13200.82"/>
    <x v="1"/>
    <s v="Pilar 2"/>
    <s v="negativo"/>
    <n v="113301.89"/>
    <n v="593"/>
    <s v="Acción Climática y Energía"/>
    <n v="0.11764705882352941"/>
    <n v="88.81381938904731"/>
    <n v="10.448684634005566"/>
  </r>
  <r>
    <x v="12"/>
    <x v="1"/>
    <s v="Privada"/>
    <s v="No"/>
    <s v="No"/>
    <s v="Si"/>
    <n v="1889"/>
    <s v="Colombia"/>
    <n v="8.6157743510000007"/>
    <s v="Alcance 2 en t CO2 eq"/>
    <n v="0"/>
    <x v="1"/>
    <s v="Pilar 2"/>
    <s v="negativo"/>
    <n v="72055"/>
    <n v="0"/>
    <s v="Acción Climática y Energía"/>
    <n v="0.21052631578947367"/>
    <n v="100"/>
    <n v="21.052631578947366"/>
  </r>
  <r>
    <x v="13"/>
    <x v="1"/>
    <s v="Privada"/>
    <s v="No"/>
    <s v="No"/>
    <s v="Si"/>
    <n v="2000"/>
    <s v="Colombia"/>
    <n v="1.8730507999999999"/>
    <s v="Alcance 2 en t CO2 eq"/>
    <n v="0"/>
    <x v="1"/>
    <s v="Pilar 2"/>
    <s v="negativo"/>
    <n v="72055"/>
    <n v="0"/>
    <s v="Acción Climática y Energía"/>
    <n v="0.21052631578947367"/>
    <n v="100"/>
    <n v="21.052631578947366"/>
  </r>
  <r>
    <x v="14"/>
    <x v="3"/>
    <s v="Privada"/>
    <s v="No"/>
    <s v="No"/>
    <s v="No"/>
    <n v="2004"/>
    <s v="Colombia"/>
    <n v="4.5125503050000004"/>
    <s v="Alcance 2 en t CO2 eq"/>
    <s v="No informa "/>
    <x v="1"/>
    <s v="Pilar 2"/>
    <s v="negativo"/>
    <n v="75077.399999999994"/>
    <n v="21.97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00000005"/>
    <s v="Alcance 2 en t CO2 eq"/>
    <s v="No informa"/>
    <x v="1"/>
    <s v="Pilar 2"/>
    <s v="negativo"/>
    <n v="859892"/>
    <n v="1759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09999999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17"/>
    <x v="4"/>
    <s v="Privada"/>
    <s v="No"/>
    <s v="Si"/>
    <s v="Si"/>
    <n v="2001"/>
    <s v="Colombia"/>
    <n v="6.5475670460000002"/>
    <s v="Alcance 2 en t CO2 eq"/>
    <n v="108148.15"/>
    <x v="1"/>
    <s v="Pilar 2"/>
    <s v="negativo"/>
    <n v="113301.89"/>
    <n v="593"/>
    <s v="Acción Climática y Energía"/>
    <n v="0.11764705882352941"/>
    <n v="4.5726117966382258"/>
    <n v="0.53795432901626183"/>
  </r>
  <r>
    <x v="18"/>
    <x v="1"/>
    <s v="Privada"/>
    <s v="No"/>
    <s v="Si"/>
    <s v="Si"/>
    <n v="1934"/>
    <s v="Colombia"/>
    <n v="1.84479215"/>
    <s v="Alcance 2 en t CO2 eq"/>
    <n v="72055"/>
    <x v="1"/>
    <s v="Pilar 2"/>
    <s v="negativo"/>
    <n v="72055"/>
    <n v="0"/>
    <s v="Acción Climática y Energía"/>
    <n v="0.21052631578947367"/>
    <n v="0"/>
    <n v="0"/>
  </r>
  <r>
    <x v="19"/>
    <x v="3"/>
    <s v="Privada"/>
    <s v="Si"/>
    <s v="Si"/>
    <s v="Si"/>
    <n v="1960"/>
    <s v="Chile"/>
    <n v="4.2128666020000001"/>
    <s v="Alcance 2 en t CO2 eq"/>
    <s v="No informa"/>
    <x v="1"/>
    <s v="Pilar 2"/>
    <s v="negativo"/>
    <n v="75077.399999999994"/>
    <n v="21.97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00000005"/>
    <s v="Alcance 2 en t CO2 eq"/>
    <n v="86306.29"/>
    <x v="1"/>
    <s v="Pilar 2"/>
    <s v="negativo"/>
    <n v="113301.89"/>
    <n v="593"/>
    <s v="Acción Climática y Energía"/>
    <n v="0.11764705882352941"/>
    <n v="23.951615529174319"/>
    <n v="2.8178371210793314"/>
  </r>
  <r>
    <x v="21"/>
    <x v="5"/>
    <s v="Privada"/>
    <s v="No"/>
    <s v="No"/>
    <s v="Si"/>
    <n v="1976"/>
    <s v="Reino Unido / Suiza"/>
    <n v="6.0471020830000004"/>
    <s v="Alcance 2 en t CO2 eq"/>
    <s v="No informa"/>
    <x v="1"/>
    <s v="Pilar 2"/>
    <s v="negativo"/>
    <n v="859892"/>
    <n v="17590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59999999996"/>
    <s v="Alcance 2 en t CO2 eq"/>
    <s v="No informa"/>
    <x v="1"/>
    <s v="Pilar 2"/>
    <s v="negativo"/>
    <n v="75077.399999999994"/>
    <n v="21.97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0000001"/>
    <s v="Alcance 2 en t CO2 eq"/>
    <s v="No informa "/>
    <x v="1"/>
    <s v="Pilar 2"/>
    <s v="negativo"/>
    <n v="75077.399999999994"/>
    <n v="21.97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8999999"/>
    <s v="Alcance 2 en t CO2 eq"/>
    <n v="20902"/>
    <x v="1"/>
    <s v="Pilar 2"/>
    <s v="negativo"/>
    <n v="113301.89"/>
    <n v="593"/>
    <s v="Acción Climática y Energía"/>
    <n v="0.11764705882352941"/>
    <n v="81.981013210226806"/>
    <n v="9.6448250835560945"/>
  </r>
  <r>
    <x v="25"/>
    <x v="1"/>
    <s v="Mixta"/>
    <s v="No"/>
    <s v="Si"/>
    <s v="Si"/>
    <n v="1991"/>
    <s v="México"/>
    <n v="5.1614047279999999"/>
    <s v="Alcance 2 en t CO2 eq"/>
    <n v="25930"/>
    <x v="1"/>
    <s v="Pilar 2"/>
    <s v="negativo"/>
    <n v="72055"/>
    <n v="0"/>
    <s v="Acción Climática y Energía"/>
    <n v="0.21052631578947367"/>
    <n v="64.013600721670954"/>
    <n v="13.476547520351779"/>
  </r>
  <r>
    <x v="26"/>
    <x v="1"/>
    <s v="Privada"/>
    <s v="No"/>
    <s v="Si"/>
    <s v="Si"/>
    <n v="1806"/>
    <s v="Estados Unidos"/>
    <n v="2.382092359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69999998"/>
    <s v="Alcance 2 en t CO2 eq"/>
    <n v="2948"/>
    <x v="1"/>
    <s v="Pilar 2"/>
    <s v="negativo"/>
    <n v="72055"/>
    <n v="0"/>
    <s v="Acción Climática y Energía"/>
    <n v="0.21052631578947367"/>
    <n v="95.908680868780792"/>
    <n v="20.191301235532798"/>
  </r>
  <r>
    <x v="28"/>
    <x v="1"/>
    <s v="Privada"/>
    <s v="No"/>
    <s v="No"/>
    <s v="No"/>
    <n v="1920"/>
    <s v="Colombia"/>
    <n v="1.9433909700000001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29"/>
    <x v="2"/>
    <s v="Privada"/>
    <s v="No"/>
    <s v="No"/>
    <s v="No"/>
    <n v="2015"/>
    <s v="Colombia"/>
    <n v="0.76762142099999997"/>
    <s v="Alcance 2 en t CO2 eq"/>
    <s v="No informa"/>
    <x v="1"/>
    <s v="Pilar 2"/>
    <s v="negativo"/>
    <n v="531"/>
    <n v="123.4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Alcance 2 en t CO2 eq"/>
    <n v="178.9"/>
    <x v="1"/>
    <s v="Pilar 2"/>
    <s v="negativo"/>
    <n v="531"/>
    <n v="123.4"/>
    <s v="Acción Climática y Energía"/>
    <n v="0.14285714285714285"/>
    <n v="86.383709519136403"/>
    <n v="12.3405299313052"/>
  </r>
  <r>
    <x v="31"/>
    <x v="2"/>
    <s v="Privada"/>
    <s v="No"/>
    <s v="Si"/>
    <s v="Si"/>
    <n v="1979"/>
    <s v="Colombia"/>
    <n v="1.189537155"/>
    <s v="Alcance 2 en t CO2 eq"/>
    <s v="No informa"/>
    <x v="1"/>
    <s v="Pilar 2"/>
    <s v="negativo"/>
    <n v="531"/>
    <n v="123.4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0000001"/>
    <s v="Alcance 2 en t CO2 eq"/>
    <n v="421"/>
    <x v="1"/>
    <s v="Pilar 2"/>
    <s v="negativo"/>
    <n v="531"/>
    <n v="123.4"/>
    <s v="Acción Climática y Energía"/>
    <n v="0.14285714285714285"/>
    <n v="26.987242394504417"/>
    <n v="3.8553203420720594"/>
  </r>
  <r>
    <x v="33"/>
    <x v="2"/>
    <s v="Privada"/>
    <s v="No"/>
    <s v="No"/>
    <s v="No"/>
    <n v="1977"/>
    <s v="Colombia"/>
    <n v="0.74612668500000001"/>
    <s v="Alcance 2 en t CO2 eq"/>
    <s v="No informa"/>
    <x v="1"/>
    <s v="Pilar 2"/>
    <s v="negativo"/>
    <n v="531"/>
    <n v="123.4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Alcance 2 en t CO2 eq"/>
    <s v="No informa "/>
    <x v="1"/>
    <s v="Pilar 2"/>
    <s v="negativo"/>
    <n v="75077.399999999994"/>
    <n v="21.97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0000004"/>
    <s v="Alcance 2 en t CO2 eq"/>
    <n v="2325"/>
    <x v="1"/>
    <s v="Pilar 2"/>
    <s v="negativo"/>
    <n v="75077.399999999994"/>
    <n v="21.97"/>
    <s v="Acción Climática y Energía"/>
    <n v="0.17647058823529413"/>
    <n v="96.931561114232508"/>
    <n v="17.105569608393974"/>
  </r>
  <r>
    <x v="36"/>
    <x v="3"/>
    <s v="Privada"/>
    <s v="Si"/>
    <s v="No"/>
    <s v="No"/>
    <n v="2009"/>
    <s v="Colombia"/>
    <n v="19.439396106"/>
    <s v="Alcance 2 en t CO2 eq"/>
    <n v="44060"/>
    <x v="1"/>
    <s v="Pilar 2"/>
    <s v="negativo"/>
    <n v="75077.399999999994"/>
    <n v="21.97"/>
    <s v="Acción Climática y Energía"/>
    <n v="0.17647058823529413"/>
    <n v="41.325990671161293"/>
    <n v="7.2928218831461109"/>
  </r>
  <r>
    <x v="37"/>
    <x v="4"/>
    <s v="Privada"/>
    <s v="No"/>
    <s v="Si"/>
    <s v="No"/>
    <n v="1972"/>
    <s v="Colombia"/>
    <n v="0"/>
    <s v="Alcance 2 en t CO2 eq"/>
    <n v="4689"/>
    <x v="1"/>
    <s v="Pilar 2"/>
    <s v="negativo"/>
    <n v="113301.89"/>
    <n v="593"/>
    <s v="Acción Climática y Energía"/>
    <n v="0.11764705882352941"/>
    <n v="96.365858984149341"/>
    <n v="11.337159880488157"/>
  </r>
  <r>
    <x v="38"/>
    <x v="3"/>
    <s v="Privada"/>
    <s v="Si"/>
    <s v="No"/>
    <s v="No"/>
    <n v="1997"/>
    <s v="Colombia"/>
    <n v="3.874476933"/>
    <s v="Alcance 2 en t CO2 eq"/>
    <s v="No informa "/>
    <x v="1"/>
    <s v="Pilar 2"/>
    <s v="negativo"/>
    <n v="75077.399999999994"/>
    <n v="21.97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000001"/>
    <s v="Alcance 2 en t CO2 eq"/>
    <n v="42122"/>
    <x v="1"/>
    <s v="Pilar 2"/>
    <s v="negativo"/>
    <n v="859892"/>
    <n v="17590"/>
    <s v="Acción Climática y Energía"/>
    <n v="0.19230769230769232"/>
    <n v="97.087505431543548"/>
    <n v="18.670674121450684"/>
  </r>
  <r>
    <x v="40"/>
    <x v="5"/>
    <s v="Mixta"/>
    <s v="No"/>
    <s v="Si"/>
    <s v="Si"/>
    <n v="1951"/>
    <s v="Colombia"/>
    <n v="113.923310323"/>
    <s v="Alcance 2 en t CO2 eq"/>
    <n v="859892"/>
    <x v="1"/>
    <s v="Pilar 2"/>
    <s v="negativo"/>
    <n v="859892"/>
    <n v="17590"/>
    <s v="Acción Climática y Energía"/>
    <n v="0.19230769230769232"/>
    <n v="0"/>
    <n v="0"/>
  </r>
  <r>
    <x v="41"/>
    <x v="4"/>
    <s v="Mixta"/>
    <s v="No"/>
    <s v="No"/>
    <s v="Si"/>
    <n v="1997"/>
    <s v="Colombia"/>
    <n v="15.780332546"/>
    <s v="Alcance 2 en t CO2 eq"/>
    <n v="19200.66"/>
    <x v="1"/>
    <s v="Pilar 2"/>
    <s v="negativo"/>
    <n v="113301.89"/>
    <n v="593"/>
    <s v="Acción Climática y Energía"/>
    <n v="0.11764705882352941"/>
    <n v="83.490512593993245"/>
    <n v="9.8224132463521467"/>
  </r>
  <r>
    <x v="42"/>
    <x v="4"/>
    <s v="Pública"/>
    <s v="No"/>
    <s v="No"/>
    <s v="Si"/>
    <n v="1955"/>
    <s v="Colombia"/>
    <n v="20.574477179999999"/>
    <s v="Alcance 2 en t CO2 eq"/>
    <n v="113301.89"/>
    <x v="1"/>
    <s v="Pilar 2"/>
    <s v="negativo"/>
    <n v="113301.89"/>
    <n v="593"/>
    <s v="Acción Climática y Energía"/>
    <n v="0.11764705882352941"/>
    <n v="0"/>
    <n v="0"/>
  </r>
  <r>
    <x v="43"/>
    <x v="1"/>
    <s v="Privada"/>
    <s v="No"/>
    <s v="No"/>
    <s v="Si"/>
    <n v="1985"/>
    <s v="Estados Unidos"/>
    <n v="2.6249202149999999"/>
    <s v="Alcance 2 en t CO2 eq"/>
    <n v="3383"/>
    <x v="1"/>
    <s v="Pilar 2"/>
    <s v="negativo"/>
    <n v="72055"/>
    <n v="0"/>
    <s v="Acción Climática y Energía"/>
    <n v="0.21052631578947367"/>
    <n v="95.304975366039841"/>
    <n v="20.064205340218912"/>
  </r>
  <r>
    <x v="44"/>
    <x v="1"/>
    <s v="Mixta"/>
    <s v="No"/>
    <s v="No"/>
    <s v="No"/>
    <n v="1990"/>
    <s v="Colombia"/>
    <n v="2.3114637089999999"/>
    <s v="Alcance 2 en t CO2 eq"/>
    <n v="12546.95"/>
    <x v="1"/>
    <s v="Pilar 2"/>
    <s v="negativo"/>
    <n v="72055"/>
    <n v="0"/>
    <s v="Acción Climática y Energía"/>
    <n v="0.21052631578947367"/>
    <n v="82.586982166400674"/>
    <n v="17.386733087663298"/>
  </r>
  <r>
    <x v="45"/>
    <x v="3"/>
    <s v="Privada"/>
    <s v="No"/>
    <s v="No"/>
    <s v="Si"/>
    <n v="1949"/>
    <s v="Colombia"/>
    <n v="16.077688644999999"/>
    <s v="Alcance 2 en t CO2 eq"/>
    <n v="75077.399999999994"/>
    <x v="1"/>
    <s v="Pilar 2"/>
    <s v="negativo"/>
    <n v="75077.399999999994"/>
    <n v="21.97"/>
    <s v="Acción Climática y Energía"/>
    <n v="0.17647058823529413"/>
    <n v="0"/>
    <n v="0"/>
  </r>
  <r>
    <x v="46"/>
    <x v="3"/>
    <s v="Privada"/>
    <s v="Si"/>
    <s v="Si"/>
    <s v="Si"/>
    <n v="1889"/>
    <s v="Chile"/>
    <n v="2.3075606390000001"/>
    <s v="Alcance 2 en t CO2 eq"/>
    <s v="No informa"/>
    <x v="1"/>
    <s v="Pilar 2"/>
    <s v="negativo"/>
    <n v="75077.399999999994"/>
    <n v="21.97"/>
    <s v="Acción Climática y Energía"/>
    <n v="0.17647058823529413"/>
    <n v="0"/>
    <n v="0"/>
  </r>
  <r>
    <x v="47"/>
    <x v="5"/>
    <s v="Privada"/>
    <s v="No"/>
    <s v="Si"/>
    <s v="Si"/>
    <n v="1985"/>
    <s v="Canadá"/>
    <n v="4.2502446559999996"/>
    <s v="Alcance 2 en t CO2 eq"/>
    <n v="66981"/>
    <x v="1"/>
    <s v="Pilar 2"/>
    <s v="negativo"/>
    <n v="859892"/>
    <n v="17590"/>
    <s v="Acción Climática y Energía"/>
    <n v="0.19230769230769232"/>
    <n v="94.136188682918956"/>
    <n v="18.103113208253646"/>
  </r>
  <r>
    <x v="48"/>
    <x v="4"/>
    <s v="Privada"/>
    <s v="No"/>
    <s v="Si"/>
    <s v="No"/>
    <n v="1966"/>
    <s v="Colombia"/>
    <n v="2.6355685659999999"/>
    <s v="Alcance 2 en t CO2 eq"/>
    <n v="593"/>
    <x v="1"/>
    <s v="Pilar 2"/>
    <s v="negativo"/>
    <n v="113301.89"/>
    <n v="593"/>
    <s v="Acción Climática y Energía"/>
    <n v="0.11764705882352941"/>
    <n v="100"/>
    <n v="11.76470588235294"/>
  </r>
  <r>
    <x v="49"/>
    <x v="4"/>
    <s v="Mixta"/>
    <s v="No"/>
    <s v="Si"/>
    <s v="Si"/>
    <n v="1896"/>
    <s v="Colombia"/>
    <n v="3.7166394839999999"/>
    <s v="Alcance 2 en t CO2 eq"/>
    <n v="5074"/>
    <x v="1"/>
    <s v="Pilar 2"/>
    <s v="negativo"/>
    <n v="113301.89"/>
    <n v="593"/>
    <s v="Acción Climática y Energía"/>
    <n v="0.11764705882352941"/>
    <n v="96.0242710224544"/>
    <n v="11.296973061465224"/>
  </r>
  <r>
    <x v="50"/>
    <x v="1"/>
    <s v="Pública"/>
    <s v="No"/>
    <s v="Si"/>
    <s v="Si"/>
    <n v="1908"/>
    <s v="Estados Unidos"/>
    <n v="1.2123628230000001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51"/>
    <x v="5"/>
    <s v="Privada"/>
    <s v="No"/>
    <s v="Si"/>
    <s v="Si"/>
    <n v="2002"/>
    <s v="Chile"/>
    <n v="2.4203671080000002"/>
    <s v="Alcance 2 en t CO2 eq"/>
    <n v="17590"/>
    <x v="1"/>
    <s v="Pilar 2"/>
    <s v="negativo"/>
    <n v="859892"/>
    <n v="17590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Alcance 2 en t CO2 eq"/>
    <n v="226534"/>
    <x v="1"/>
    <s v="Pilar 2"/>
    <s v="negativo"/>
    <n v="859892"/>
    <n v="17590"/>
    <s v="Acción Climática y Energía"/>
    <n v="0.19230769230769232"/>
    <n v="75.193695372918498"/>
    <n v="14.460326033253558"/>
  </r>
  <r>
    <x v="53"/>
    <x v="0"/>
    <s v="Privada"/>
    <s v="No"/>
    <s v="No"/>
    <s v="No"/>
    <n v="1985"/>
    <s v="Colombia"/>
    <n v="0.441609957"/>
    <s v="Alcance 2 en t CO2 eq"/>
    <s v="No informa"/>
    <x v="1"/>
    <s v="Pilar 2"/>
    <s v="negativo"/>
    <n v="0"/>
    <n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89999998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Alcance 2 en t CO2 eq"/>
    <n v="62.77"/>
    <x v="1"/>
    <s v="Pilar 2"/>
    <s v="negativo"/>
    <n v="72055"/>
    <n v="0"/>
    <s v="Acción Climática y Energía"/>
    <n v="0.21052631578947367"/>
    <n v="99.912885989868855"/>
    <n v="21.034291787340809"/>
  </r>
  <r>
    <x v="56"/>
    <x v="5"/>
    <s v="Privada"/>
    <s v="No"/>
    <s v="No"/>
    <s v="No"/>
    <n v="1956"/>
    <s v="Colombia"/>
    <n v="2.660692144"/>
    <s v="Alcance 2 en t CO2 eq"/>
    <n v="26237"/>
    <x v="1"/>
    <s v="Pilar 2"/>
    <s v="negativo"/>
    <n v="859892"/>
    <n v="17590"/>
    <s v="Acción Climática y Energía"/>
    <n v="0.19230769230769232"/>
    <n v="98.97340858741876"/>
    <n v="19.03334780527284"/>
  </r>
  <r>
    <x v="57"/>
    <x v="0"/>
    <s v="Privada"/>
    <s v="Si"/>
    <s v="No"/>
    <s v="No"/>
    <n v="1962"/>
    <s v="Colombia"/>
    <n v="0.89448844999999999"/>
    <s v="Alcance 2 en t CO2 eq"/>
    <s v="No informa "/>
    <x v="1"/>
    <s v="Pilar 2"/>
    <s v="negativo"/>
    <n v="0"/>
    <n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79999998"/>
    <s v="Alcance 2 en t CO2 eq"/>
    <n v="16716"/>
    <x v="1"/>
    <s v="Pilar 2"/>
    <s v="negativo"/>
    <n v="113301.89"/>
    <n v="593"/>
    <s v="Acción Climática y Energía"/>
    <n v="0.11764705882352941"/>
    <n v="85.695005957382776"/>
    <n v="10.081765406750915"/>
  </r>
  <r>
    <x v="59"/>
    <x v="4"/>
    <s v="Mixta"/>
    <s v="No"/>
    <s v="No"/>
    <s v="No"/>
    <n v="1995"/>
    <s v="Colombia"/>
    <n v="6.1355991599999999"/>
    <s v="Alcance 2 en t CO2 eq"/>
    <n v="1791"/>
    <x v="1"/>
    <s v="Pilar 2"/>
    <s v="negativo"/>
    <n v="113301.89"/>
    <n v="593"/>
    <s v="Acción Climática y Energía"/>
    <n v="0.11764705882352941"/>
    <n v="98.937084732180409"/>
    <n v="11.639657027315343"/>
  </r>
  <r>
    <x v="60"/>
    <x v="2"/>
    <s v="Privada"/>
    <s v="No"/>
    <s v="No"/>
    <s v="Si"/>
    <n v="1989"/>
    <s v="Colombia"/>
    <n v="0.75167738299999998"/>
    <s v="Alcance 2 en t CO2 eq"/>
    <s v="No informa "/>
    <x v="1"/>
    <s v="Pilar 2"/>
    <s v="negativo"/>
    <n v="531"/>
    <n v="123.4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0000002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0000001"/>
    <s v="Alcance 2 en t CO2 eq"/>
    <s v="No informa"/>
    <x v="1"/>
    <s v="Pilar 2"/>
    <s v="negativo"/>
    <n v="113301.89"/>
    <n v="593"/>
    <s v="Acción Climática y Energía"/>
    <n v="0.11764705882352941"/>
    <n v="0"/>
    <n v="0"/>
  </r>
  <r>
    <x v="63"/>
    <x v="2"/>
    <s v="Privada"/>
    <s v="Si"/>
    <s v="No"/>
    <s v="No"/>
    <n v="1976"/>
    <s v="Colombia"/>
    <n v="0.98534294499999997"/>
    <s v="Alcance 2 en t CO2 eq"/>
    <s v="No informa"/>
    <x v="1"/>
    <s v="Pilar 2"/>
    <s v="negativo"/>
    <n v="531"/>
    <n v="123.4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0000001"/>
    <s v="Alcance 2 en t CO2 eq"/>
    <s v="No informa"/>
    <x v="1"/>
    <s v="Pilar 2"/>
    <s v="negativo"/>
    <n v="75077.399999999994"/>
    <n v="21.97"/>
    <s v="Acción Climática y Energía"/>
    <n v="0.17647058823529413"/>
    <n v="0"/>
    <n v="0"/>
  </r>
  <r>
    <x v="65"/>
    <x v="4"/>
    <s v="Privada"/>
    <s v="No"/>
    <s v="Si"/>
    <s v="Si"/>
    <n v="2009"/>
    <s v="Argentina"/>
    <n v="1.8581853669999999"/>
    <s v="Alcance 2 en t CO2 eq"/>
    <n v="28865.7"/>
    <x v="1"/>
    <s v="Pilar 2"/>
    <s v="negativo"/>
    <n v="113301.89"/>
    <n v="593"/>
    <s v="Acción Climática y Energía"/>
    <n v="0.11764705882352941"/>
    <n v="74.915288403603299"/>
    <n v="8.8135633416003873"/>
  </r>
  <r>
    <x v="66"/>
    <x v="1"/>
    <s v="Mixta"/>
    <s v="No"/>
    <s v="Si"/>
    <s v="Si"/>
    <n v="1866"/>
    <s v="Suiza"/>
    <n v="2.0444698099999998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0000002"/>
    <s v="Alcance 2 en t CO2 eq"/>
    <n v="39951"/>
    <x v="1"/>
    <s v="Pilar 2"/>
    <s v="negativo"/>
    <n v="113301.89"/>
    <n v="593"/>
    <s v="Acción Climática y Energía"/>
    <n v="0.11764705882352941"/>
    <n v="65.079950658727981"/>
    <n v="7.6564647833797626"/>
  </r>
  <r>
    <x v="68"/>
    <x v="3"/>
    <s v="Privada"/>
    <s v="Si"/>
    <s v="No"/>
    <s v="No"/>
    <n v="1953"/>
    <s v="Colombia"/>
    <n v="7.1291921260000004"/>
    <s v="Alcance 2 en t CO2 eq"/>
    <s v="No informa "/>
    <x v="1"/>
    <s v="Pilar 2"/>
    <s v="negativo"/>
    <n v="75077.399999999994"/>
    <n v="21.97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19999998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70"/>
    <x v="3"/>
    <s v="Privada"/>
    <s v="Si"/>
    <s v="No"/>
    <s v="No"/>
    <n v="1989"/>
    <s v="Colombia"/>
    <n v="3.0305383369999999"/>
    <s v="Alcance 2 en t CO2 eq"/>
    <s v="No informa "/>
    <x v="1"/>
    <s v="Pilar 2"/>
    <s v="negativo"/>
    <n v="75077.399999999994"/>
    <n v="21.97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59999999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0000002"/>
    <s v="Alcance 2 en t CO2 eq"/>
    <n v="0"/>
    <x v="1"/>
    <s v="Pilar 2"/>
    <s v="negativo"/>
    <n v="72055"/>
    <n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0000001"/>
    <s v="Alcance 2 en t CO2 eq"/>
    <n v="69.817999999999998"/>
    <x v="1"/>
    <s v="Pilar 2"/>
    <s v="negativo"/>
    <n v="75077.399999999994"/>
    <n v="21.97"/>
    <s v="Acción Climática y Energía"/>
    <n v="0.17647058823529413"/>
    <n v="99.93624978232755"/>
    <n v="17.635808785116627"/>
  </r>
  <r>
    <x v="74"/>
    <x v="3"/>
    <s v="Privada"/>
    <s v="No"/>
    <s v="No"/>
    <s v="Si"/>
    <n v="2005"/>
    <s v="Perú"/>
    <n v="10.521119421"/>
    <s v="Alcance 2 en t CO2 eq"/>
    <n v="860.2"/>
    <x v="1"/>
    <s v="Pilar 2"/>
    <s v="negativo"/>
    <n v="75077.399999999994"/>
    <n v="21.97"/>
    <s v="Acción Climática y Energía"/>
    <n v="0.17647058823529413"/>
    <n v="98.883185400443381"/>
    <n v="17.449973894195892"/>
  </r>
  <r>
    <x v="75"/>
    <x v="1"/>
    <s v="Privada"/>
    <s v="No"/>
    <s v="No"/>
    <s v="Si"/>
    <n v="1958"/>
    <s v="Colombia"/>
    <n v="2.0172595470000001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76"/>
    <x v="4"/>
    <s v="Privada"/>
    <s v="No"/>
    <s v="Si"/>
    <s v="No"/>
    <n v="1974"/>
    <s v="Colombia"/>
    <n v="2.2729038500000001"/>
    <s v="Alcance 2 en t CO2 eq"/>
    <n v="18395"/>
    <x v="1"/>
    <s v="Pilar 2"/>
    <s v="negativo"/>
    <n v="113301.89"/>
    <n v="593"/>
    <s v="Acción Climática y Energía"/>
    <n v="0.11764705882352941"/>
    <n v="84.205327547809233"/>
    <n v="9.9065091232716735"/>
  </r>
  <r>
    <x v="77"/>
    <x v="4"/>
    <s v="Privada"/>
    <s v="No"/>
    <s v="No"/>
    <s v="Si"/>
    <n v="2015"/>
    <s v="Colombia"/>
    <n v="0.70314701400000001"/>
    <s v="Alcance 2 en t CO2 eq"/>
    <s v="No informa"/>
    <x v="1"/>
    <s v="Pilar 2"/>
    <s v="negativo"/>
    <n v="113301.89"/>
    <n v="593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59999999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80"/>
    <x v="1"/>
    <s v="Privada"/>
    <s v="No"/>
    <s v="Si"/>
    <s v="No"/>
    <n v="1998"/>
    <s v="Colombia"/>
    <n v="1.697301486"/>
    <s v="Alcance 2 en t CO2 eq"/>
    <n v="1847"/>
    <x v="1"/>
    <s v="Pilar 2"/>
    <s v="negativo"/>
    <n v="72055"/>
    <n v="0"/>
    <s v="Acción Climática y Energía"/>
    <n v="0.21052631578947367"/>
    <n v="97.43668031364929"/>
    <n v="20.512985329189323"/>
  </r>
  <r>
    <x v="81"/>
    <x v="3"/>
    <s v="Privada"/>
    <s v="Si"/>
    <s v="Si"/>
    <s v="Si"/>
    <n v="1969"/>
    <s v="Corea del Sur"/>
    <n v="3.188315636"/>
    <s v="Alcance 2 en t CO2 eq"/>
    <s v="No informa"/>
    <x v="1"/>
    <s v="Pilar 2"/>
    <s v="negativo"/>
    <n v="75077.399999999994"/>
    <n v="21.97"/>
    <s v="Acción Climática y Energía"/>
    <n v="0.17647058823529413"/>
    <n v="0"/>
    <n v="0"/>
  </r>
  <r>
    <x v="82"/>
    <x v="5"/>
    <s v="Privada"/>
    <s v="No"/>
    <s v="No"/>
    <s v="Si"/>
    <n v="2020"/>
    <s v="Islas Caimán / EE.UU"/>
    <n v="1.943851598"/>
    <s v="Alcance 2 en t CO2 eq"/>
    <n v="94000"/>
    <x v="1"/>
    <s v="Pilar 2"/>
    <s v="negativo"/>
    <n v="859892"/>
    <n v="17590"/>
    <s v="Acción Climática y Energía"/>
    <n v="0.19230769230769232"/>
    <n v="90.928431845110197"/>
    <n v="17.486236893290425"/>
  </r>
  <r>
    <x v="83"/>
    <x v="3"/>
    <s v="Privada"/>
    <s v="No"/>
    <s v="No"/>
    <s v="Si"/>
    <n v="1952"/>
    <s v="Chile"/>
    <n v="5.9910971069999999"/>
    <s v="Alcance 2 en t CO2 eq"/>
    <n v="15687.24"/>
    <x v="1"/>
    <s v="Pilar 2"/>
    <s v="negativo"/>
    <n v="75077.399999999994"/>
    <n v="21.97"/>
    <s v="Acción Climática y Energía"/>
    <n v="0.17647058823529413"/>
    <n v="79.128398838032098"/>
    <n v="13.963835089064489"/>
  </r>
  <r>
    <x v="84"/>
    <x v="3"/>
    <s v="Privada"/>
    <s v="Si"/>
    <s v="No"/>
    <s v="Si"/>
    <n v="1977"/>
    <s v="Suiza"/>
    <n v="2.002301595"/>
    <s v="Alcance 2 en t CO2 eq"/>
    <s v="No informa"/>
    <x v="1"/>
    <s v="Pilar 2"/>
    <s v="negativo"/>
    <n v="75077.399999999994"/>
    <n v="21.97"/>
    <s v="Acción Climática y Energía"/>
    <n v="0.17647058823529413"/>
    <n v="0"/>
    <n v="0"/>
  </r>
  <r>
    <x v="85"/>
    <x v="0"/>
    <s v="Privada"/>
    <s v="Si"/>
    <s v="No"/>
    <s v="Si"/>
    <n v="1971"/>
    <s v="Estados Unidos"/>
    <n v="2.1567474139999998"/>
    <s v="Alcance 2 en t CO2 eq"/>
    <s v="No informa "/>
    <x v="1"/>
    <s v="Pilar 2"/>
    <s v="negativo"/>
    <n v="0"/>
    <n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0000001"/>
    <s v="Alcance 2 en t CO2 eq"/>
    <s v="No informa "/>
    <x v="1"/>
    <s v="Pilar 2"/>
    <s v="negativo"/>
    <n v="75077.399999999994"/>
    <n v="21.97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Alcance 2 en t CO2 eq"/>
    <s v="No informa "/>
    <x v="1"/>
    <s v="Pilar 2"/>
    <s v="negativo"/>
    <n v="75077.399999999994"/>
    <n v="21.97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0000003"/>
    <s v="Alcance 2 en t CO2 eq"/>
    <n v="4466"/>
    <x v="1"/>
    <s v="Pilar 2"/>
    <s v="negativo"/>
    <n v="113301.89"/>
    <n v="593"/>
    <s v="Acción Climática y Energía"/>
    <n v="0.11764705882352941"/>
    <n v="96.563713829494731"/>
    <n v="11.360436921117026"/>
  </r>
  <r>
    <x v="89"/>
    <x v="4"/>
    <s v="Privada"/>
    <s v="No"/>
    <s v="Si"/>
    <s v="Si"/>
    <n v="1910"/>
    <s v="Francia"/>
    <n v="2.655177809"/>
    <s v="Alcance 2 en t CO2 eq"/>
    <n v="3305.2"/>
    <x v="1"/>
    <s v="Pilar 2"/>
    <s v="negativo"/>
    <n v="113301.89"/>
    <n v="593"/>
    <s v="Acción Climática y Energía"/>
    <n v="0.11764705882352941"/>
    <n v="97.59362371504146"/>
    <n v="11.481602790004878"/>
  </r>
  <r>
    <x v="90"/>
    <x v="3"/>
    <s v="Privada"/>
    <s v="No"/>
    <s v="Si"/>
    <s v="Si"/>
    <n v="1968"/>
    <s v="Colombia"/>
    <n v="24.752011681999999"/>
    <s v="Alcance 2 en t CO2 eq"/>
    <n v="18595.740000000002"/>
    <x v="1"/>
    <s v="Pilar 2"/>
    <s v="negativo"/>
    <n v="75077.399999999994"/>
    <n v="21.97"/>
    <s v="Acción Climática y Energía"/>
    <n v="0.17647058823529413"/>
    <n v="75.253262821890431"/>
    <n v="13.279987556804194"/>
  </r>
  <r>
    <x v="91"/>
    <x v="4"/>
    <s v="Mixta"/>
    <s v="No"/>
    <s v="Si"/>
    <s v="Si"/>
    <n v="1979"/>
    <s v="Suecia"/>
    <n v="2.956157691"/>
    <s v="Alcance 2 en t CO2 eq"/>
    <n v="23065"/>
    <x v="1"/>
    <s v="Pilar 2"/>
    <s v="negativo"/>
    <n v="113301.89"/>
    <n v="593"/>
    <s v="Acción Climática y Energía"/>
    <n v="0.11764705882352941"/>
    <n v="80.061909934522475"/>
    <n v="9.4190482275908796"/>
  </r>
  <r>
    <x v="92"/>
    <x v="3"/>
    <s v="Privada"/>
    <s v="No"/>
    <s v="Si"/>
    <s v="Si"/>
    <n v="1937"/>
    <s v="Japón"/>
    <n v="4.02823039"/>
    <s v="Alcance 2 en t CO2 eq"/>
    <n v="21.97"/>
    <x v="1"/>
    <s v="Pilar 2"/>
    <s v="negativo"/>
    <n v="75077.399999999994"/>
    <n v="21.97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599999996"/>
    <s v="Alcance 2 en t CO2 eq"/>
    <s v="No informa"/>
    <x v="1"/>
    <s v="Pilar 2"/>
    <s v="negativo"/>
    <n v="75077.399999999994"/>
    <n v="21.97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79999998"/>
    <s v="Alcance 2 en t CO2 eq"/>
    <n v="2409"/>
    <x v="1"/>
    <s v="Pilar 2"/>
    <s v="negativo"/>
    <n v="75077.399999999994"/>
    <n v="21.97"/>
    <s v="Acción Climática y Energía"/>
    <n v="0.17647058823529413"/>
    <n v="96.819643828567763"/>
    <n v="17.085819499159019"/>
  </r>
  <r>
    <x v="95"/>
    <x v="3"/>
    <s v="Privada"/>
    <s v="No"/>
    <s v="Si"/>
    <s v="Si"/>
    <n v="1929"/>
    <s v="Reino Unido y Países Bajos"/>
    <n v="1.928223518"/>
    <s v="Alcance 2 en t CO2 eq"/>
    <s v="No informa "/>
    <x v="1"/>
    <s v="Pilar 2"/>
    <s v="negativo"/>
    <n v="75077.399999999994"/>
    <n v="21.97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Alcance 2 en t CO2 eq"/>
    <n v="2509.31"/>
    <x v="1"/>
    <s v="Pilar 2"/>
    <s v="negativo"/>
    <n v="113301.89"/>
    <n v="593"/>
    <s v="Acción Climática y Energía"/>
    <n v="0.11764705882352941"/>
    <n v="98.299770319803528"/>
    <n v="11.564678861153356"/>
  </r>
  <r>
    <x v="97"/>
    <x v="5"/>
    <s v="Privada"/>
    <s v="No"/>
    <s v="No"/>
    <s v="Si"/>
    <n v="2016"/>
    <s v="Canadá"/>
    <n v="5.4833186859999996"/>
    <s v="Alcance 2 en t CO2 eq"/>
    <s v="No informa "/>
    <x v="1"/>
    <s v="Pilar 2"/>
    <s v="negativo"/>
    <n v="859892"/>
    <n v="1759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39999999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19999999"/>
    <s v="Alcance 2 en t CO2 eq"/>
    <s v="No informa "/>
    <x v="1"/>
    <s v="Pilar 2"/>
    <s v="negativo"/>
    <n v="72055"/>
    <n v="0"/>
    <s v="Acción Climática y Energía"/>
    <n v="0.21052631578947367"/>
    <n v="0"/>
    <n v="0"/>
  </r>
  <r>
    <x v="0"/>
    <x v="0"/>
    <s v="Privada"/>
    <s v="No"/>
    <s v="No"/>
    <s v="No"/>
    <n v="2007"/>
    <s v="Colombia"/>
    <n v="0.97802211500000003"/>
    <s v="Alcance 3 en t CO2 eq"/>
    <s v="No informa "/>
    <x v="1"/>
    <s v="Pilar 2"/>
    <s v="negativo"/>
    <n v="0"/>
    <n v="0"/>
    <s v="Acción Climática y Energía"/>
    <n v="0.19047619047619047"/>
    <n v="0"/>
    <n v="0"/>
  </r>
  <r>
    <x v="1"/>
    <x v="1"/>
    <s v="Privada"/>
    <s v="No"/>
    <s v="Si"/>
    <s v="Si"/>
    <n v="1920"/>
    <s v="Colombia"/>
    <n v="2.844632077"/>
    <s v="Alcance 3 en t CO2 eq"/>
    <n v="33355"/>
    <x v="1"/>
    <s v="Pilar 2"/>
    <s v="negativo"/>
    <n v="3177444"/>
    <n v="1034.08"/>
    <s v="Acción Climática y Energía"/>
    <n v="0.21052631578947367"/>
    <n v="98.982470121488603"/>
    <n v="20.838414762418651"/>
  </r>
  <r>
    <x v="2"/>
    <x v="1"/>
    <s v="Privada"/>
    <s v="No"/>
    <s v="No"/>
    <s v="Si"/>
    <n v="1945"/>
    <s v="Colombia"/>
    <n v="2.1764613960000001"/>
    <s v="Alcance 3 en t CO2 eq"/>
    <n v="268028"/>
    <x v="1"/>
    <s v="Pilar 2"/>
    <s v="negativo"/>
    <n v="3177444"/>
    <n v="1034.08"/>
    <s v="Acción Climática y Energía"/>
    <n v="0.21052631578947367"/>
    <n v="91.594475312556639"/>
    <n v="19.28304743422245"/>
  </r>
  <r>
    <x v="3"/>
    <x v="2"/>
    <s v="Privada"/>
    <s v="Si"/>
    <s v="No"/>
    <s v="No"/>
    <n v="1993"/>
    <s v="Colombia"/>
    <n v="2.1863011939999999"/>
    <s v="Alcance 3 en t CO2 eq"/>
    <n v="0"/>
    <x v="1"/>
    <s v="Pilar 2"/>
    <s v="negativo"/>
    <n v="142.88"/>
    <n v="0"/>
    <s v="Acción Climática y Energía"/>
    <n v="0.14285714285714285"/>
    <n v="100"/>
    <n v="14.285714285714285"/>
  </r>
  <r>
    <x v="4"/>
    <x v="3"/>
    <s v="Privada"/>
    <s v="No"/>
    <s v="No"/>
    <s v="Si"/>
    <n v="2012"/>
    <s v="Colombia"/>
    <n v="13.831182682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199999997"/>
    <s v="Alcance 3 en t CO2 eq"/>
    <s v="No informa "/>
    <x v="1"/>
    <s v="Pilar 2"/>
    <s v="negativo"/>
    <n v="142.88"/>
    <n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Alcance 3 en t CO2 eq"/>
    <n v="142.88"/>
    <x v="1"/>
    <s v="Pilar 2"/>
    <s v="negativo"/>
    <n v="142.88"/>
    <n v="0"/>
    <s v="Acción Climática y Energía"/>
    <n v="0.14285714285714285"/>
    <n v="0"/>
    <n v="0"/>
  </r>
  <r>
    <x v="7"/>
    <x v="4"/>
    <s v="Privada"/>
    <s v="No"/>
    <s v="No"/>
    <s v="Si"/>
    <n v="1919"/>
    <s v="Colombia"/>
    <n v="15.106042448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8"/>
    <x v="0"/>
    <s v="Privada"/>
    <s v="No"/>
    <s v="No"/>
    <s v="No"/>
    <n v="1987"/>
    <s v="Colombia"/>
    <n v="0.711210393"/>
    <s v="Alcance 3 en t CO2 eq"/>
    <s v="No informa "/>
    <x v="1"/>
    <s v="Pilar 2"/>
    <s v="negativo"/>
    <n v="0"/>
    <n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0000002"/>
    <s v="Alcance 3 en t CO2 eq"/>
    <s v="No informa"/>
    <x v="1"/>
    <s v="Pilar 2"/>
    <s v="negativo"/>
    <n v="0"/>
    <n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Alcance 3 en t CO2 eq"/>
    <n v="626"/>
    <x v="1"/>
    <s v="Pilar 2"/>
    <s v="negativo"/>
    <n v="9435307"/>
    <n v="626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Alcance 3 en t CO2 eq"/>
    <n v="1545.37"/>
    <x v="1"/>
    <s v="Pilar 2"/>
    <s v="negativo"/>
    <n v="9435307"/>
    <n v="626"/>
    <s v="Acción Climática y Energía"/>
    <n v="0.11764705882352941"/>
    <n v="99.990255420400544"/>
    <n v="11.763559461223593"/>
  </r>
  <r>
    <x v="12"/>
    <x v="1"/>
    <s v="Privada"/>
    <s v="No"/>
    <s v="No"/>
    <s v="Si"/>
    <n v="1889"/>
    <s v="Colombia"/>
    <n v="8.6157743510000007"/>
    <s v="Alcance 3 en t CO2 eq"/>
    <n v="933319"/>
    <x v="1"/>
    <s v="Pilar 2"/>
    <s v="negativo"/>
    <n v="3177444"/>
    <n v="1034.08"/>
    <s v="Acción Climática y Energía"/>
    <n v="0.21052631578947367"/>
    <n v="70.649728987120142"/>
    <n v="14.873627155183186"/>
  </r>
  <r>
    <x v="13"/>
    <x v="1"/>
    <s v="Privada"/>
    <s v="No"/>
    <s v="No"/>
    <s v="Si"/>
    <n v="2000"/>
    <s v="Colombia"/>
    <n v="1.8730507999999999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14"/>
    <x v="3"/>
    <s v="Privada"/>
    <s v="No"/>
    <s v="No"/>
    <s v="No"/>
    <n v="2004"/>
    <s v="Colombia"/>
    <n v="4.5125503050000004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00000005"/>
    <s v="Alcance 3 en t CO2 eq"/>
    <s v="No informa"/>
    <x v="1"/>
    <s v="Pilar 2"/>
    <s v="negativo"/>
    <n v="151117258"/>
    <n v="4343445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09999999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17"/>
    <x v="4"/>
    <s v="Privada"/>
    <s v="No"/>
    <s v="Si"/>
    <s v="Si"/>
    <n v="2001"/>
    <s v="Colombia"/>
    <n v="6.5475670460000002"/>
    <s v="Alcance 3 en t CO2 eq"/>
    <n v="452562.73"/>
    <x v="1"/>
    <s v="Pilar 2"/>
    <s v="negativo"/>
    <n v="9435307"/>
    <n v="626"/>
    <s v="Acción Climática y Energía"/>
    <n v="0.11764705882352941"/>
    <n v="95.209835605464562"/>
    <n v="11.201157130054654"/>
  </r>
  <r>
    <x v="18"/>
    <x v="1"/>
    <s v="Privada"/>
    <s v="No"/>
    <s v="Si"/>
    <s v="Si"/>
    <n v="1934"/>
    <s v="Colombia"/>
    <n v="1.84479215"/>
    <s v="Alcance 3 en t CO2 eq"/>
    <n v="3177444"/>
    <x v="1"/>
    <s v="Pilar 2"/>
    <s v="negativo"/>
    <n v="3177444"/>
    <n v="1034.08"/>
    <s v="Acción Climática y Energía"/>
    <n v="0.21052631578947367"/>
    <n v="0"/>
    <n v="0"/>
  </r>
  <r>
    <x v="19"/>
    <x v="3"/>
    <s v="Privada"/>
    <s v="Si"/>
    <s v="Si"/>
    <s v="Si"/>
    <n v="1960"/>
    <s v="Chile"/>
    <n v="4.2128666020000001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00000005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21"/>
    <x v="5"/>
    <s v="Privada"/>
    <s v="No"/>
    <s v="No"/>
    <s v="Si"/>
    <n v="1976"/>
    <s v="Reino Unido / Suiza"/>
    <n v="6.0471020830000004"/>
    <s v="Alcance 3 en t CO2 eq"/>
    <s v="No informa"/>
    <x v="1"/>
    <s v="Pilar 2"/>
    <s v="negativo"/>
    <n v="151117258"/>
    <n v="4343445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59999999996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0000001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8999999"/>
    <s v="Alcance 3 en t CO2 eq"/>
    <n v="204552"/>
    <x v="1"/>
    <s v="Pilar 2"/>
    <s v="negativo"/>
    <n v="9435307"/>
    <n v="626"/>
    <s v="Acción Climática y Energía"/>
    <n v="0.11764705882352941"/>
    <n v="97.838549072300367"/>
    <n v="11.510417537917689"/>
  </r>
  <r>
    <x v="25"/>
    <x v="1"/>
    <s v="Mixta"/>
    <s v="No"/>
    <s v="Si"/>
    <s v="Si"/>
    <n v="1991"/>
    <s v="México"/>
    <n v="5.1614047279999999"/>
    <s v="Alcance 3 en t CO2 eq"/>
    <n v="964490"/>
    <x v="1"/>
    <s v="Pilar 2"/>
    <s v="negativo"/>
    <n v="3177444"/>
    <n v="1034.08"/>
    <s v="Acción Climática y Energía"/>
    <n v="0.21052631578947367"/>
    <n v="69.668400985222959"/>
    <n v="14.667031786362728"/>
  </r>
  <r>
    <x v="26"/>
    <x v="1"/>
    <s v="Privada"/>
    <s v="No"/>
    <s v="Si"/>
    <s v="Si"/>
    <n v="1806"/>
    <s v="Estados Unidos"/>
    <n v="2.382092359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69999998"/>
    <s v="Alcance 3 en t CO2 eq"/>
    <n v="9524"/>
    <x v="1"/>
    <s v="Pilar 2"/>
    <s v="negativo"/>
    <n v="3177444"/>
    <n v="1034.08"/>
    <s v="Acción Climática y Energía"/>
    <n v="0.21052631578947367"/>
    <n v="99.732719635883768"/>
    <n v="20.996362028607109"/>
  </r>
  <r>
    <x v="28"/>
    <x v="1"/>
    <s v="Privada"/>
    <s v="No"/>
    <s v="No"/>
    <s v="No"/>
    <n v="1920"/>
    <s v="Colombia"/>
    <n v="1.9433909700000001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29"/>
    <x v="2"/>
    <s v="Privada"/>
    <s v="No"/>
    <s v="No"/>
    <s v="No"/>
    <n v="2015"/>
    <s v="Colombia"/>
    <n v="0.76762142099999997"/>
    <s v="Alcance 3 en t CO2 eq"/>
    <s v="No informa"/>
    <x v="1"/>
    <s v="Pilar 2"/>
    <s v="negativo"/>
    <n v="142.88"/>
    <n v="0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Alcance 3 en t CO2 eq"/>
    <n v="5.5"/>
    <x v="1"/>
    <s v="Pilar 2"/>
    <s v="negativo"/>
    <n v="142.88"/>
    <n v="0"/>
    <s v="Acción Climática y Energía"/>
    <n v="0.14285714285714285"/>
    <n v="96.150615901455765"/>
    <n v="13.735802271636537"/>
  </r>
  <r>
    <x v="31"/>
    <x v="2"/>
    <s v="Privada"/>
    <s v="No"/>
    <s v="Si"/>
    <s v="Si"/>
    <n v="1979"/>
    <s v="Colombia"/>
    <n v="1.189537155"/>
    <s v="Alcance 3 en t CO2 eq"/>
    <s v="No informa"/>
    <x v="1"/>
    <s v="Pilar 2"/>
    <s v="negativo"/>
    <n v="142.88"/>
    <n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0000001"/>
    <s v="Alcance 3 en t CO2 eq"/>
    <s v="No informa"/>
    <x v="1"/>
    <s v="Pilar 2"/>
    <s v="negativo"/>
    <n v="142.88"/>
    <n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00000001"/>
    <s v="Alcance 3 en t CO2 eq"/>
    <s v="No informa"/>
    <x v="1"/>
    <s v="Pilar 2"/>
    <s v="negativo"/>
    <n v="142.88"/>
    <n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0000004"/>
    <s v="Alcance 3 en t CO2 eq"/>
    <n v="157227"/>
    <x v="1"/>
    <s v="Pilar 2"/>
    <s v="negativo"/>
    <n v="5185867.41"/>
    <n v="7986.04"/>
    <s v="Acción Climática y Energía"/>
    <n v="0.17647058823529413"/>
    <n v="97.117721528641354"/>
    <n v="17.138421446230829"/>
  </r>
  <r>
    <x v="36"/>
    <x v="3"/>
    <s v="Privada"/>
    <s v="Si"/>
    <s v="No"/>
    <s v="No"/>
    <n v="2009"/>
    <s v="Colombia"/>
    <n v="19.439396106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37"/>
    <x v="4"/>
    <s v="Privada"/>
    <s v="No"/>
    <s v="Si"/>
    <s v="No"/>
    <n v="1972"/>
    <s v="Colombia"/>
    <n v="0"/>
    <s v="Alcance 3 en t CO2 eq"/>
    <n v="77507"/>
    <x v="1"/>
    <s v="Pilar 2"/>
    <s v="negativo"/>
    <n v="9435307"/>
    <n v="626"/>
    <s v="Acción Climática y Energía"/>
    <n v="0.11764705882352941"/>
    <n v="99.185123482182391"/>
    <n v="11.66883805672734"/>
  </r>
  <r>
    <x v="38"/>
    <x v="3"/>
    <s v="Privada"/>
    <s v="Si"/>
    <s v="No"/>
    <s v="No"/>
    <n v="1997"/>
    <s v="Colombia"/>
    <n v="3.874476933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000001"/>
    <s v="Alcance 3 en t CO2 eq"/>
    <s v="No informa "/>
    <x v="1"/>
    <s v="Pilar 2"/>
    <s v="negativo"/>
    <n v="151117258"/>
    <n v="4343445"/>
    <s v="Acción Climática y Energía"/>
    <n v="0.19230769230769232"/>
    <n v="0"/>
    <n v="0"/>
  </r>
  <r>
    <x v="40"/>
    <x v="5"/>
    <s v="Mixta"/>
    <s v="No"/>
    <s v="Si"/>
    <s v="Si"/>
    <n v="1951"/>
    <s v="Colombia"/>
    <n v="113.923310323"/>
    <s v="Alcance 3 en t CO2 eq"/>
    <n v="151117258"/>
    <x v="1"/>
    <s v="Pilar 2"/>
    <s v="negativo"/>
    <n v="151117258"/>
    <n v="4343445"/>
    <s v="Acción Climática y Energía"/>
    <n v="0.19230769230769232"/>
    <n v="0"/>
    <n v="0"/>
  </r>
  <r>
    <x v="41"/>
    <x v="4"/>
    <s v="Mixta"/>
    <s v="No"/>
    <s v="No"/>
    <s v="Si"/>
    <n v="1997"/>
    <s v="Colombia"/>
    <n v="15.780332546"/>
    <s v="Alcance 3 en t CO2 eq"/>
    <n v="707340.16"/>
    <x v="1"/>
    <s v="Pilar 2"/>
    <s v="negativo"/>
    <n v="9435307"/>
    <n v="626"/>
    <s v="Acción Climática y Energía"/>
    <n v="0.11764705882352941"/>
    <n v="92.509400582807203"/>
    <n v="10.883458892094964"/>
  </r>
  <r>
    <x v="42"/>
    <x v="4"/>
    <s v="Pública"/>
    <s v="No"/>
    <s v="No"/>
    <s v="Si"/>
    <n v="1955"/>
    <s v="Colombia"/>
    <n v="20.574477179999999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43"/>
    <x v="1"/>
    <s v="Privada"/>
    <s v="No"/>
    <s v="No"/>
    <s v="Si"/>
    <n v="1985"/>
    <s v="Estados Unidos"/>
    <n v="2.6249202149999999"/>
    <s v="Alcance 3 en t CO2 eq"/>
    <n v="304036"/>
    <x v="1"/>
    <s v="Pilar 2"/>
    <s v="negativo"/>
    <n v="3177444"/>
    <n v="1034.08"/>
    <s v="Acción Climática y Energía"/>
    <n v="0.21052631578947367"/>
    <n v="90.460868476320584"/>
    <n v="19.044393363435912"/>
  </r>
  <r>
    <x v="44"/>
    <x v="1"/>
    <s v="Mixta"/>
    <s v="No"/>
    <s v="No"/>
    <s v="No"/>
    <n v="1990"/>
    <s v="Colombia"/>
    <n v="2.3114637089999999"/>
    <s v="Alcance 3 en t CO2 eq"/>
    <n v="1034.08"/>
    <x v="1"/>
    <s v="Pilar 2"/>
    <s v="negativo"/>
    <n v="3177444"/>
    <n v="1034.08"/>
    <s v="Acción Climática y Energía"/>
    <n v="0.21052631578947367"/>
    <n v="100"/>
    <n v="21.052631578947366"/>
  </r>
  <r>
    <x v="45"/>
    <x v="3"/>
    <s v="Privada"/>
    <s v="No"/>
    <s v="No"/>
    <s v="Si"/>
    <n v="1949"/>
    <s v="Colombia"/>
    <n v="16.077688644999999"/>
    <s v="Alcance 3 en t CO2 eq"/>
    <n v="195991.7"/>
    <x v="1"/>
    <s v="Pilar 2"/>
    <s v="negativo"/>
    <n v="5185867.41"/>
    <n v="7986.04"/>
    <s v="Acción Climática y Energía"/>
    <n v="0.17647058823529413"/>
    <n v="96.369062043613411"/>
    <n v="17.006305066520014"/>
  </r>
  <r>
    <x v="46"/>
    <x v="3"/>
    <s v="Privada"/>
    <s v="Si"/>
    <s v="Si"/>
    <s v="Si"/>
    <n v="1889"/>
    <s v="Chile"/>
    <n v="2.3075606390000001"/>
    <s v="Alcance 3 en t CO2 eq"/>
    <n v="444610"/>
    <x v="1"/>
    <s v="Pilar 2"/>
    <s v="negativo"/>
    <n v="5185867.41"/>
    <n v="7986.04"/>
    <s v="Acción Climática y Energía"/>
    <n v="0.17647058823529413"/>
    <n v="91.567517121389756"/>
    <n v="16.158973609657018"/>
  </r>
  <r>
    <x v="47"/>
    <x v="5"/>
    <s v="Privada"/>
    <s v="No"/>
    <s v="Si"/>
    <s v="Si"/>
    <n v="1985"/>
    <s v="Canadá"/>
    <n v="4.2502446559999996"/>
    <s v="Alcance 3 en t CO2 eq"/>
    <n v="8633088"/>
    <x v="1"/>
    <s v="Pilar 2"/>
    <s v="negativo"/>
    <n v="151117258"/>
    <n v="4343445"/>
    <s v="Acción Climática y Energía"/>
    <n v="0.19230769230769232"/>
    <n v="97.077378510293258"/>
    <n v="18.668726636594858"/>
  </r>
  <r>
    <x v="48"/>
    <x v="4"/>
    <s v="Privada"/>
    <s v="No"/>
    <s v="Si"/>
    <s v="No"/>
    <n v="1966"/>
    <s v="Colombia"/>
    <n v="2.6355685659999999"/>
    <s v="Alcance 3 en t CO2 eq"/>
    <n v="2139749"/>
    <x v="1"/>
    <s v="Pilar 2"/>
    <s v="negativo"/>
    <n v="9435307"/>
    <n v="626"/>
    <s v="Acción Climática y Energía"/>
    <n v="0.11764705882352941"/>
    <n v="77.327023563382795"/>
    <n v="9.0972968898097406"/>
  </r>
  <r>
    <x v="49"/>
    <x v="4"/>
    <s v="Mixta"/>
    <s v="No"/>
    <s v="Si"/>
    <s v="Si"/>
    <n v="1896"/>
    <s v="Colombia"/>
    <n v="3.7166394839999999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50"/>
    <x v="1"/>
    <s v="Pública"/>
    <s v="No"/>
    <s v="Si"/>
    <s v="Si"/>
    <n v="1908"/>
    <s v="Estados Unidos"/>
    <n v="1.2123628230000001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51"/>
    <x v="5"/>
    <s v="Privada"/>
    <s v="No"/>
    <s v="Si"/>
    <s v="Si"/>
    <n v="2002"/>
    <s v="Chile"/>
    <n v="2.4203671080000002"/>
    <s v="Alcance 3 en t CO2 eq"/>
    <n v="4343445"/>
    <x v="1"/>
    <s v="Pilar 2"/>
    <s v="negativo"/>
    <n v="151117258"/>
    <n v="4343445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Alcance 3 en t CO2 eq"/>
    <s v="No informa"/>
    <x v="1"/>
    <s v="Pilar 2"/>
    <s v="negativo"/>
    <n v="151117258"/>
    <n v="4343445"/>
    <s v="Acción Climática y Energía"/>
    <n v="0.19230769230769232"/>
    <n v="0"/>
    <n v="0"/>
  </r>
  <r>
    <x v="53"/>
    <x v="0"/>
    <s v="Privada"/>
    <s v="No"/>
    <s v="No"/>
    <s v="No"/>
    <n v="1985"/>
    <s v="Colombia"/>
    <n v="0.441609957"/>
    <s v="Alcance 3 en t CO2 eq"/>
    <s v="No informa"/>
    <x v="1"/>
    <s v="Pilar 2"/>
    <s v="negativo"/>
    <n v="0"/>
    <n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89999998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56"/>
    <x v="5"/>
    <s v="Privada"/>
    <s v="No"/>
    <s v="No"/>
    <s v="No"/>
    <n v="1956"/>
    <s v="Colombia"/>
    <n v="2.660692144"/>
    <s v="Alcance 3 en t CO2 eq"/>
    <s v="No informa"/>
    <x v="1"/>
    <s v="Pilar 2"/>
    <s v="negativo"/>
    <n v="151117258"/>
    <n v="4343445"/>
    <s v="Acción Climática y Energía"/>
    <n v="0.19230769230769232"/>
    <n v="0"/>
    <n v="0"/>
  </r>
  <r>
    <x v="57"/>
    <x v="0"/>
    <s v="Privada"/>
    <s v="Si"/>
    <s v="No"/>
    <s v="No"/>
    <n v="1962"/>
    <s v="Colombia"/>
    <n v="0.89448844999999999"/>
    <s v="Alcance 3 en t CO2 eq"/>
    <s v="No informa "/>
    <x v="1"/>
    <s v="Pilar 2"/>
    <s v="negativo"/>
    <n v="0"/>
    <n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79999998"/>
    <s v="Alcance 3 en t CO2 eq"/>
    <n v="325395"/>
    <x v="1"/>
    <s v="Pilar 2"/>
    <s v="negativo"/>
    <n v="9435307"/>
    <n v="626"/>
    <s v="Acción Climática y Energía"/>
    <n v="0.11764705882352941"/>
    <n v="96.557710854240867"/>
    <n v="11.359730688734219"/>
  </r>
  <r>
    <x v="59"/>
    <x v="4"/>
    <s v="Mixta"/>
    <s v="No"/>
    <s v="No"/>
    <s v="No"/>
    <n v="1995"/>
    <s v="Colombia"/>
    <n v="6.1355991599999999"/>
    <s v="Alcance 3 en t CO2 eq"/>
    <n v="55268"/>
    <x v="1"/>
    <s v="Pilar 2"/>
    <s v="negativo"/>
    <n v="9435307"/>
    <n v="626"/>
    <s v="Acción Climática y Energía"/>
    <n v="0.11764705882352941"/>
    <n v="99.420838923965732"/>
    <n v="11.696569285172439"/>
  </r>
  <r>
    <x v="60"/>
    <x v="2"/>
    <s v="Privada"/>
    <s v="No"/>
    <s v="No"/>
    <s v="Si"/>
    <n v="1989"/>
    <s v="Colombia"/>
    <n v="0.75167738299999998"/>
    <s v="Alcance 3 en t CO2 eq"/>
    <s v="No informa "/>
    <x v="1"/>
    <s v="Pilar 2"/>
    <s v="negativo"/>
    <n v="142.88"/>
    <n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0000002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0000001"/>
    <s v="Alcance 3 en t CO2 eq"/>
    <s v="No informa"/>
    <x v="1"/>
    <s v="Pilar 2"/>
    <s v="negativo"/>
    <n v="9435307"/>
    <n v="626"/>
    <s v="Acción Climática y Energía"/>
    <n v="0.11764705882352941"/>
    <n v="0"/>
    <n v="0"/>
  </r>
  <r>
    <x v="63"/>
    <x v="2"/>
    <s v="Privada"/>
    <s v="Si"/>
    <s v="No"/>
    <s v="No"/>
    <n v="1976"/>
    <s v="Colombia"/>
    <n v="0.98534294499999997"/>
    <s v="Alcance 3 en t CO2 eq"/>
    <s v="No informa"/>
    <x v="1"/>
    <s v="Pilar 2"/>
    <s v="negativo"/>
    <n v="142.88"/>
    <n v="0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0000001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65"/>
    <x v="4"/>
    <s v="Privada"/>
    <s v="No"/>
    <s v="Si"/>
    <s v="Si"/>
    <n v="2009"/>
    <s v="Argentina"/>
    <n v="1.8581853669999999"/>
    <s v="Alcance 3 en t CO2 eq"/>
    <n v="2315795"/>
    <x v="1"/>
    <s v="Pilar 2"/>
    <s v="negativo"/>
    <n v="9435307"/>
    <n v="626"/>
    <s v="Acción Climática y Energía"/>
    <n v="0.11764705882352941"/>
    <n v="75.461078122302169"/>
    <n v="8.8777738967414308"/>
  </r>
  <r>
    <x v="66"/>
    <x v="1"/>
    <s v="Mixta"/>
    <s v="No"/>
    <s v="Si"/>
    <s v="Si"/>
    <n v="1866"/>
    <s v="Suiza"/>
    <n v="2.0444698099999998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0000002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68"/>
    <x v="3"/>
    <s v="Privada"/>
    <s v="Si"/>
    <s v="No"/>
    <s v="No"/>
    <n v="1953"/>
    <s v="Colombia"/>
    <n v="7.1291921260000004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19999998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70"/>
    <x v="3"/>
    <s v="Privada"/>
    <s v="Si"/>
    <s v="No"/>
    <s v="No"/>
    <n v="1989"/>
    <s v="Colombia"/>
    <n v="3.0305383369999999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59999999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0000002"/>
    <s v="Alcance 3 en t CO2 eq"/>
    <n v="55075.65"/>
    <x v="1"/>
    <s v="Pilar 2"/>
    <s v="negativo"/>
    <n v="3177444"/>
    <n v="1034.08"/>
    <s v="Acción Climática y Energía"/>
    <n v="0.21052631578947367"/>
    <n v="98.298658820458542"/>
    <n v="20.694454488517586"/>
  </r>
  <r>
    <x v="73"/>
    <x v="3"/>
    <s v="Privada"/>
    <s v="No"/>
    <s v="Si"/>
    <s v="Si"/>
    <n v="1993"/>
    <s v="Estados Unidos"/>
    <n v="2.3607916150000001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74"/>
    <x v="3"/>
    <s v="Privada"/>
    <s v="No"/>
    <s v="No"/>
    <s v="Si"/>
    <n v="2005"/>
    <s v="Perú"/>
    <n v="10.521119421"/>
    <s v="Alcance 3 en t CO2 eq"/>
    <n v="7986.04"/>
    <x v="1"/>
    <s v="Pilar 2"/>
    <s v="negativo"/>
    <n v="5185867.41"/>
    <n v="7986.04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0000001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76"/>
    <x v="4"/>
    <s v="Privada"/>
    <s v="No"/>
    <s v="Si"/>
    <s v="No"/>
    <n v="1974"/>
    <s v="Colombia"/>
    <n v="2.2729038500000001"/>
    <s v="Alcance 3 en t CO2 eq"/>
    <n v="3785728"/>
    <x v="1"/>
    <s v="Pilar 2"/>
    <s v="negativo"/>
    <n v="9435307"/>
    <n v="626"/>
    <s v="Acción Climática y Energía"/>
    <n v="0.11764705882352941"/>
    <n v="59.880975308015181"/>
    <n v="7.0448206244723739"/>
  </r>
  <r>
    <x v="77"/>
    <x v="4"/>
    <s v="Privada"/>
    <s v="No"/>
    <s v="No"/>
    <s v="Si"/>
    <n v="2015"/>
    <s v="Colombia"/>
    <n v="0.70314701400000001"/>
    <s v="Alcance 3 en t CO2 eq"/>
    <s v="No informa"/>
    <x v="1"/>
    <s v="Pilar 2"/>
    <s v="negativo"/>
    <n v="9435307"/>
    <n v="626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59999999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80"/>
    <x v="1"/>
    <s v="Privada"/>
    <s v="No"/>
    <s v="Si"/>
    <s v="No"/>
    <n v="1998"/>
    <s v="Colombia"/>
    <n v="1.697301486"/>
    <s v="Alcance 3 en t CO2 eq"/>
    <n v="99469"/>
    <x v="1"/>
    <s v="Pilar 2"/>
    <s v="negativo"/>
    <n v="3177444"/>
    <n v="1034.08"/>
    <s v="Acción Climática y Energía"/>
    <n v="0.21052631578947367"/>
    <n v="96.901063701501101"/>
    <n v="20.400223937158124"/>
  </r>
  <r>
    <x v="81"/>
    <x v="3"/>
    <s v="Privada"/>
    <s v="Si"/>
    <s v="Si"/>
    <s v="Si"/>
    <n v="1969"/>
    <s v="Corea del Sur"/>
    <n v="3.188315636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82"/>
    <x v="5"/>
    <s v="Privada"/>
    <s v="No"/>
    <s v="No"/>
    <s v="Si"/>
    <n v="2020"/>
    <s v="Islas Caimán / EE.UU"/>
    <n v="1.943851598"/>
    <s v="Alcance 3 en t CO2 eq"/>
    <n v="9952400"/>
    <x v="1"/>
    <s v="Pilar 2"/>
    <s v="negativo"/>
    <n v="151117258"/>
    <n v="4343445"/>
    <s v="Acción Climática y Energía"/>
    <n v="0.19230769230769232"/>
    <n v="96.178504267651604"/>
    <n v="18.495866205317618"/>
  </r>
  <r>
    <x v="83"/>
    <x v="3"/>
    <s v="Privada"/>
    <s v="No"/>
    <s v="No"/>
    <s v="Si"/>
    <n v="1952"/>
    <s v="Chile"/>
    <n v="5.9910971069999999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84"/>
    <x v="3"/>
    <s v="Privada"/>
    <s v="Si"/>
    <s v="No"/>
    <s v="Si"/>
    <n v="1977"/>
    <s v="Suiza"/>
    <n v="2.002301595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85"/>
    <x v="0"/>
    <s v="Privada"/>
    <s v="Si"/>
    <s v="No"/>
    <s v="Si"/>
    <n v="1971"/>
    <s v="Estados Unidos"/>
    <n v="2.1567474139999998"/>
    <s v="Alcance 3 en t CO2 eq"/>
    <s v="No informa "/>
    <x v="1"/>
    <s v="Pilar 2"/>
    <s v="negativo"/>
    <n v="0"/>
    <n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0000001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0000003"/>
    <s v="Alcance 3 en t CO2 eq"/>
    <s v="No informa "/>
    <x v="1"/>
    <s v="Pilar 2"/>
    <s v="negativo"/>
    <n v="9435307"/>
    <n v="626"/>
    <s v="Acción Climática y Energía"/>
    <n v="0.11764705882352941"/>
    <n v="0"/>
    <n v="0"/>
  </r>
  <r>
    <x v="89"/>
    <x v="4"/>
    <s v="Privada"/>
    <s v="No"/>
    <s v="Si"/>
    <s v="Si"/>
    <n v="1910"/>
    <s v="Francia"/>
    <n v="2.655177809"/>
    <s v="Alcance 3 en t CO2 eq"/>
    <n v="946.3"/>
    <x v="1"/>
    <s v="Pilar 2"/>
    <s v="negativo"/>
    <n v="9435307"/>
    <n v="626"/>
    <s v="Acción Climática y Energía"/>
    <n v="0.11764705882352941"/>
    <n v="99.996605078645473"/>
    <n v="11.764306479840643"/>
  </r>
  <r>
    <x v="90"/>
    <x v="3"/>
    <s v="Privada"/>
    <s v="No"/>
    <s v="Si"/>
    <s v="Si"/>
    <n v="1968"/>
    <s v="Colombia"/>
    <n v="24.752011681999999"/>
    <s v="Alcance 3 en t CO2 eq"/>
    <n v="5185867.41"/>
    <x v="1"/>
    <s v="Pilar 2"/>
    <s v="negativo"/>
    <n v="5185867.41"/>
    <n v="7986.04"/>
    <s v="Acción Climática y Energía"/>
    <n v="0.17647058823529413"/>
    <n v="0"/>
    <n v="0"/>
  </r>
  <r>
    <x v="91"/>
    <x v="4"/>
    <s v="Mixta"/>
    <s v="No"/>
    <s v="Si"/>
    <s v="Si"/>
    <n v="1979"/>
    <s v="Suecia"/>
    <n v="2.956157691"/>
    <s v="Alcance 3 en t CO2 eq"/>
    <n v="37049"/>
    <x v="1"/>
    <s v="Pilar 2"/>
    <s v="negativo"/>
    <n v="9435307"/>
    <n v="626"/>
    <s v="Acción Climática y Energía"/>
    <n v="0.11764705882352941"/>
    <n v="99.613945611939613"/>
    <n v="11.719287719051719"/>
  </r>
  <r>
    <x v="92"/>
    <x v="3"/>
    <s v="Privada"/>
    <s v="No"/>
    <s v="Si"/>
    <s v="Si"/>
    <n v="1937"/>
    <s v="Japón"/>
    <n v="4.02823039"/>
    <s v="Alcance 3 en t CO2 eq"/>
    <n v="451266.89"/>
    <x v="1"/>
    <s v="Pilar 2"/>
    <s v="negativo"/>
    <n v="5185867.41"/>
    <n v="7986.04"/>
    <s v="Acción Climática y Energía"/>
    <n v="0.17647058823529413"/>
    <n v="91.438953148515253"/>
    <n v="16.136285849737988"/>
  </r>
  <r>
    <x v="93"/>
    <x v="3"/>
    <s v="Privada"/>
    <s v="No"/>
    <s v="No"/>
    <s v="Si"/>
    <n v="1993"/>
    <s v="Suiza"/>
    <n v="4.8704234599999996"/>
    <s v="Alcance 3 en t CO2 eq"/>
    <s v="No informa"/>
    <x v="1"/>
    <s v="Pilar 2"/>
    <s v="negativo"/>
    <n v="5185867.41"/>
    <n v="7986.04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79999998"/>
    <s v="Alcance 3 en t CO2 eq"/>
    <n v="103830"/>
    <x v="1"/>
    <s v="Pilar 2"/>
    <s v="negativo"/>
    <n v="5185867.41"/>
    <n v="7986.04"/>
    <s v="Acción Climática y Energía"/>
    <n v="0.17647058823529413"/>
    <n v="98.148973428489342"/>
    <n v="17.320407075615766"/>
  </r>
  <r>
    <x v="95"/>
    <x v="3"/>
    <s v="Privada"/>
    <s v="No"/>
    <s v="Si"/>
    <s v="Si"/>
    <n v="1929"/>
    <s v="Reino Unido y Países Bajos"/>
    <n v="1.928223518"/>
    <s v="Alcance 3 en t CO2 eq"/>
    <s v="No informa "/>
    <x v="1"/>
    <s v="Pilar 2"/>
    <s v="negativo"/>
    <n v="5185867.41"/>
    <n v="7986.04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Alcance 3 en t CO2 eq"/>
    <n v="9435307"/>
    <x v="1"/>
    <s v="Pilar 2"/>
    <s v="negativo"/>
    <n v="9435307"/>
    <n v="626"/>
    <s v="Acción Climática y Energía"/>
    <n v="0.11764705882352941"/>
    <n v="0"/>
    <n v="0"/>
  </r>
  <r>
    <x v="97"/>
    <x v="5"/>
    <s v="Privada"/>
    <s v="No"/>
    <s v="No"/>
    <s v="Si"/>
    <n v="2016"/>
    <s v="Canadá"/>
    <n v="5.4833186859999996"/>
    <s v="Alcance 3 en t CO2 eq"/>
    <s v="No informa "/>
    <x v="1"/>
    <s v="Pilar 2"/>
    <s v="negativo"/>
    <n v="151117258"/>
    <n v="4343445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39999999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19999999"/>
    <s v="Alcance 3 en t CO2 eq"/>
    <s v="No informa "/>
    <x v="1"/>
    <s v="Pilar 2"/>
    <s v="negativo"/>
    <n v="3177444"/>
    <n v="1034.08"/>
    <s v="Acción Climática y Energía"/>
    <n v="0.21052631578947367"/>
    <n v="0"/>
    <n v="0"/>
  </r>
  <r>
    <x v="0"/>
    <x v="0"/>
    <s v="Privada"/>
    <s v="No"/>
    <s v="No"/>
    <s v="No"/>
    <n v="2007"/>
    <s v="Colombia"/>
    <n v="0.97802211500000003"/>
    <s v="Año del informe 2023/2024"/>
    <n v="2023"/>
    <x v="3"/>
    <s v="Pilar 1"/>
    <s v="boolean"/>
    <b v="0"/>
    <b v="0"/>
    <s v="Transparencia y Gobierno de la Sostenibilidad"/>
    <n v="0.14285714285714285"/>
    <n v="0"/>
    <n v="0"/>
  </r>
  <r>
    <x v="1"/>
    <x v="1"/>
    <s v="Privada"/>
    <s v="No"/>
    <s v="Si"/>
    <s v="Si"/>
    <n v="1920"/>
    <s v="Colombia"/>
    <n v="2.844632077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2"/>
    <x v="1"/>
    <s v="Privada"/>
    <s v="No"/>
    <s v="No"/>
    <s v="Si"/>
    <n v="1945"/>
    <s v="Colombia"/>
    <n v="2.1764613960000001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3"/>
    <x v="2"/>
    <s v="Privada"/>
    <s v="Si"/>
    <s v="No"/>
    <s v="No"/>
    <n v="1993"/>
    <s v="Colombia"/>
    <n v="2.1863011939999999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4"/>
    <x v="3"/>
    <s v="Privada"/>
    <s v="No"/>
    <s v="No"/>
    <s v="Si"/>
    <n v="2012"/>
    <s v="Colombia"/>
    <n v="13.831182682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5"/>
    <x v="2"/>
    <s v="Privada"/>
    <s v="Si"/>
    <s v="No"/>
    <s v="No"/>
    <n v="1990"/>
    <s v="Colombia"/>
    <n v="0.77142869199999997"/>
    <s v="Año del informe 2023/2024"/>
    <s v="No tiene"/>
    <x v="3"/>
    <s v="Pilar 1"/>
    <s v="boolean"/>
    <b v="0"/>
    <b v="0"/>
    <s v="Transparencia y Gobierno de la Sostenibilidad"/>
    <n v="0.19047619047619047"/>
    <n v="0"/>
    <n v="0"/>
  </r>
  <r>
    <x v="6"/>
    <x v="2"/>
    <s v="Privada"/>
    <s v="No"/>
    <s v="No"/>
    <s v="No"/>
    <n v="2014"/>
    <s v="Colombia"/>
    <n v="1.314259836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7"/>
    <x v="4"/>
    <s v="Privada"/>
    <s v="No"/>
    <s v="No"/>
    <s v="Si"/>
    <n v="1919"/>
    <s v="Colombia"/>
    <n v="15.106042448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8"/>
    <x v="0"/>
    <s v="Privada"/>
    <s v="No"/>
    <s v="No"/>
    <s v="No"/>
    <n v="1987"/>
    <s v="Colombia"/>
    <n v="0.711210393"/>
    <s v="Año del informe 2023/2024"/>
    <s v="No tiene"/>
    <x v="3"/>
    <s v="Pilar 1"/>
    <s v="boolean"/>
    <b v="0"/>
    <b v="0"/>
    <s v="Transparencia y Gobierno de la Sostenibilidad"/>
    <n v="0.14285714285714285"/>
    <n v="0"/>
    <n v="0"/>
  </r>
  <r>
    <x v="9"/>
    <x v="0"/>
    <s v="Privada"/>
    <s v="Si"/>
    <s v="No"/>
    <s v="No"/>
    <n v="1969"/>
    <s v="Colombia"/>
    <n v="2.4231643530000002"/>
    <s v="Año del informe 2023/2024"/>
    <n v="2024"/>
    <x v="3"/>
    <s v="Pilar 1"/>
    <s v="boolean"/>
    <b v="0"/>
    <b v="0"/>
    <s v="Transparencia y Gobierno de la Sostenibilidad"/>
    <n v="0.14285714285714285"/>
    <n v="0"/>
    <n v="0"/>
  </r>
  <r>
    <x v="10"/>
    <x v="4"/>
    <s v="Privada"/>
    <s v="No"/>
    <s v="Si"/>
    <s v="No"/>
    <n v="1870"/>
    <s v="Colombia"/>
    <n v="0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11"/>
    <x v="4"/>
    <s v="Privada"/>
    <s v="No"/>
    <s v="Si"/>
    <s v="Si"/>
    <n v="1875"/>
    <s v="Colombia"/>
    <n v="0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12"/>
    <x v="1"/>
    <s v="Privada"/>
    <s v="No"/>
    <s v="No"/>
    <s v="Si"/>
    <n v="1889"/>
    <s v="Colombia"/>
    <n v="8.6157743510000007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13"/>
    <x v="1"/>
    <s v="Privada"/>
    <s v="No"/>
    <s v="No"/>
    <s v="Si"/>
    <n v="2000"/>
    <s v="Colombia"/>
    <n v="1.8730507999999999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14"/>
    <x v="3"/>
    <s v="Privada"/>
    <s v="No"/>
    <s v="No"/>
    <s v="No"/>
    <n v="2004"/>
    <s v="Colombia"/>
    <n v="4.5125503050000004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15"/>
    <x v="5"/>
    <s v="Privada"/>
    <s v="No"/>
    <s v="No"/>
    <s v="Si"/>
    <n v="1990"/>
    <s v="Suiza"/>
    <n v="0.89502277900000005"/>
    <s v="Año del informe 2023/2024"/>
    <n v="2023"/>
    <x v="3"/>
    <s v="Pilar 1"/>
    <s v="boolean"/>
    <b v="0"/>
    <b v="0"/>
    <s v="Transparencia y Gobierno de la Sostenibilidad"/>
    <n v="0.15384615384615385"/>
    <n v="0"/>
    <n v="0"/>
  </r>
  <r>
    <x v="16"/>
    <x v="1"/>
    <s v="Privada"/>
    <s v="No"/>
    <s v="No"/>
    <s v="Si"/>
    <n v="1944"/>
    <s v="Colombia"/>
    <n v="1.7785578609999999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17"/>
    <x v="4"/>
    <s v="Privada"/>
    <s v="No"/>
    <s v="Si"/>
    <s v="Si"/>
    <n v="2001"/>
    <s v="Colombia"/>
    <n v="6.5475670460000002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18"/>
    <x v="1"/>
    <s v="Privada"/>
    <s v="No"/>
    <s v="Si"/>
    <s v="Si"/>
    <n v="1934"/>
    <s v="Colombia"/>
    <n v="1.84479215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19"/>
    <x v="3"/>
    <s v="Privada"/>
    <s v="Si"/>
    <s v="Si"/>
    <s v="Si"/>
    <n v="1960"/>
    <s v="Chile"/>
    <n v="4.2128666020000001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20"/>
    <x v="4"/>
    <s v="Mixta"/>
    <s v="No"/>
    <s v="No"/>
    <s v="No"/>
    <n v="2012"/>
    <s v="Colombia"/>
    <n v="9.9777362400000005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21"/>
    <x v="5"/>
    <s v="Privada"/>
    <s v="No"/>
    <s v="No"/>
    <s v="Si"/>
    <n v="1976"/>
    <s v="Reino Unido / Suiza"/>
    <n v="6.0471020830000004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22"/>
    <x v="3"/>
    <s v="Privada"/>
    <s v="No"/>
    <s v="No"/>
    <s v="Si"/>
    <n v="1879"/>
    <s v="Estados Unidos"/>
    <n v="5.8689859999999996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23"/>
    <x v="3"/>
    <s v="Privada"/>
    <s v="Si"/>
    <s v="No"/>
    <s v="No"/>
    <n v="1997"/>
    <s v="Colombia"/>
    <n v="1.9766409730000001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24"/>
    <x v="4"/>
    <s v="Privada"/>
    <s v="No"/>
    <s v="No"/>
    <s v="Si"/>
    <n v="2003"/>
    <s v="Brasil"/>
    <n v="15.602099798999999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25"/>
    <x v="1"/>
    <s v="Mixta"/>
    <s v="No"/>
    <s v="Si"/>
    <s v="Si"/>
    <n v="1991"/>
    <s v="México"/>
    <n v="5.1614047279999999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26"/>
    <x v="1"/>
    <s v="Privada"/>
    <s v="No"/>
    <s v="Si"/>
    <s v="Si"/>
    <n v="1806"/>
    <s v="Estados Unidos"/>
    <n v="2.382092359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27"/>
    <x v="1"/>
    <s v="Privada"/>
    <s v="Si"/>
    <s v="Si"/>
    <s v="Si"/>
    <n v="1932"/>
    <s v="Colombia"/>
    <n v="2.1928266769999998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28"/>
    <x v="1"/>
    <s v="Privada"/>
    <s v="No"/>
    <s v="No"/>
    <s v="No"/>
    <n v="1920"/>
    <s v="Colombia"/>
    <n v="1.9433909700000001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29"/>
    <x v="2"/>
    <s v="Privada"/>
    <s v="No"/>
    <s v="No"/>
    <s v="No"/>
    <n v="2015"/>
    <s v="Colombia"/>
    <n v="0.76762142099999997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30"/>
    <x v="2"/>
    <s v="Privada"/>
    <s v="No"/>
    <s v="Si"/>
    <s v="Si"/>
    <n v="1961"/>
    <s v="Colombia"/>
    <n v="0.498844856"/>
    <s v="Año del informe 2023/2024"/>
    <n v="2023"/>
    <x v="3"/>
    <s v="Pilar 1"/>
    <s v="boolean"/>
    <b v="0"/>
    <b v="0"/>
    <s v="Transparencia y Gobierno de la Sostenibilidad"/>
    <n v="0.19047619047619047"/>
    <n v="0"/>
    <n v="0"/>
  </r>
  <r>
    <x v="31"/>
    <x v="2"/>
    <s v="Privada"/>
    <s v="No"/>
    <s v="Si"/>
    <s v="Si"/>
    <n v="1979"/>
    <s v="Colombia"/>
    <n v="1.189537155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32"/>
    <x v="2"/>
    <s v="Privada"/>
    <s v="Si"/>
    <s v="No"/>
    <s v="No"/>
    <n v="2008"/>
    <s v="Colombia"/>
    <n v="1.3132825420000001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33"/>
    <x v="2"/>
    <s v="Privada"/>
    <s v="No"/>
    <s v="No"/>
    <s v="No"/>
    <n v="1977"/>
    <s v="Colombia"/>
    <n v="0.74612668500000001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34"/>
    <x v="3"/>
    <s v="Privada"/>
    <s v="Si"/>
    <s v="No"/>
    <s v="No"/>
    <n v="1938"/>
    <s v="Colombia"/>
    <n v="11.88773162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35"/>
    <x v="3"/>
    <s v="Privada"/>
    <s v="No"/>
    <s v="No"/>
    <s v="Si"/>
    <n v="1984"/>
    <s v="Chile"/>
    <n v="5.5116464790000004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36"/>
    <x v="3"/>
    <s v="Privada"/>
    <s v="Si"/>
    <s v="No"/>
    <s v="No"/>
    <n v="2009"/>
    <s v="Colombia"/>
    <n v="19.439396106"/>
    <s v="Año del informe 2023/2024"/>
    <n v="2023"/>
    <x v="3"/>
    <s v="Pilar 1"/>
    <s v="boolean"/>
    <b v="0"/>
    <b v="0"/>
    <s v="Transparencia y Gobierno de la Sostenibilidad"/>
    <n v="0.23529411764705882"/>
    <n v="0"/>
    <n v="0"/>
  </r>
  <r>
    <x v="37"/>
    <x v="4"/>
    <s v="Privada"/>
    <s v="No"/>
    <s v="Si"/>
    <s v="No"/>
    <n v="1972"/>
    <s v="Colombia"/>
    <n v="0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38"/>
    <x v="3"/>
    <s v="Privada"/>
    <s v="Si"/>
    <s v="No"/>
    <s v="No"/>
    <n v="1997"/>
    <s v="Colombia"/>
    <n v="3.874476933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39"/>
    <x v="5"/>
    <s v="Privada"/>
    <s v="Si"/>
    <s v="No"/>
    <s v="Si"/>
    <n v="1935"/>
    <s v="Estados Unidos"/>
    <n v="11.495989482000001"/>
    <s v="Año del informe 2023/2024"/>
    <n v="2023"/>
    <x v="3"/>
    <s v="Pilar 1"/>
    <s v="boolean"/>
    <b v="0"/>
    <b v="0"/>
    <s v="Transparencia y Gobierno de la Sostenibilidad"/>
    <n v="0.15384615384615385"/>
    <n v="0"/>
    <n v="0"/>
  </r>
  <r>
    <x v="40"/>
    <x v="5"/>
    <s v="Mixta"/>
    <s v="No"/>
    <s v="Si"/>
    <s v="Si"/>
    <n v="1951"/>
    <s v="Colombia"/>
    <n v="113.923310323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41"/>
    <x v="4"/>
    <s v="Mixta"/>
    <s v="No"/>
    <s v="No"/>
    <s v="Si"/>
    <n v="1997"/>
    <s v="Colombia"/>
    <n v="15.780332546"/>
    <s v="Año del informe 2023/2024"/>
    <n v="2023"/>
    <x v="3"/>
    <s v="Pilar 1"/>
    <s v="boolean"/>
    <b v="0"/>
    <b v="0"/>
    <s v="Transparencia y Gobierno de la Sostenibilidad"/>
    <n v="0.29411764705882354"/>
    <n v="0"/>
    <n v="0"/>
  </r>
  <r>
    <x v="42"/>
    <x v="4"/>
    <s v="Pública"/>
    <s v="No"/>
    <s v="No"/>
    <s v="Si"/>
    <n v="1955"/>
    <s v="Colombia"/>
    <n v="20.574477179999999"/>
    <s v="Año del informe 2023/2024"/>
    <n v="2023"/>
    <x v="3"/>
    <s v="Pilar 1"/>
    <s v="boolean"/>
    <b v="0"/>
    <b v="0"/>
    <s v="Transparencia y Gobierno de la Sostenibilidad"/>
    <n v="0.29411764705882354"/>
    <n v="0"/>
    <n v="0"/>
  </r>
  <r>
    <x v="43"/>
    <x v="1"/>
    <s v="Privada"/>
    <s v="No"/>
    <s v="No"/>
    <s v="Si"/>
    <n v="1985"/>
    <s v="Estados Unidos"/>
    <n v="2.6249202149999999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44"/>
    <x v="1"/>
    <s v="Mixta"/>
    <s v="No"/>
    <s v="No"/>
    <s v="No"/>
    <n v="1990"/>
    <s v="Colombia"/>
    <n v="2.3114637089999999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45"/>
    <x v="3"/>
    <s v="Privada"/>
    <s v="No"/>
    <s v="No"/>
    <s v="Si"/>
    <n v="1949"/>
    <s v="Colombia"/>
    <n v="16.077688644999999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46"/>
    <x v="3"/>
    <s v="Privada"/>
    <s v="Si"/>
    <s v="Si"/>
    <s v="Si"/>
    <n v="1889"/>
    <s v="Chile"/>
    <n v="2.3075606390000001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47"/>
    <x v="5"/>
    <s v="Privada"/>
    <s v="No"/>
    <s v="Si"/>
    <s v="Si"/>
    <n v="1985"/>
    <s v="Canadá"/>
    <n v="4.2502446559999996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48"/>
    <x v="4"/>
    <s v="Privada"/>
    <s v="No"/>
    <s v="Si"/>
    <s v="No"/>
    <n v="1966"/>
    <s v="Colombia"/>
    <n v="2.6355685659999999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49"/>
    <x v="4"/>
    <s v="Mixta"/>
    <s v="No"/>
    <s v="Si"/>
    <s v="Si"/>
    <n v="1896"/>
    <s v="Colombia"/>
    <n v="3.7166394839999999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50"/>
    <x v="1"/>
    <s v="Pública"/>
    <s v="No"/>
    <s v="Si"/>
    <s v="Si"/>
    <n v="1908"/>
    <s v="Estados Unidos"/>
    <n v="1.2123628230000001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51"/>
    <x v="5"/>
    <s v="Privada"/>
    <s v="No"/>
    <s v="Si"/>
    <s v="Si"/>
    <n v="2002"/>
    <s v="Chile"/>
    <n v="2.4203671080000002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52"/>
    <x v="5"/>
    <s v="Privada"/>
    <s v="No"/>
    <s v="Si"/>
    <s v="Si"/>
    <n v="2003"/>
    <s v="Canadá"/>
    <n v="1.3219259999999999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53"/>
    <x v="0"/>
    <s v="Privada"/>
    <s v="No"/>
    <s v="No"/>
    <s v="No"/>
    <n v="1985"/>
    <s v="Colombia"/>
    <n v="0.441609957"/>
    <s v="Año del informe 2023/2024"/>
    <n v="2023"/>
    <x v="3"/>
    <s v="Pilar 1"/>
    <s v="boolean"/>
    <b v="0"/>
    <b v="0"/>
    <s v="Transparencia y Gobierno de la Sostenibilidad"/>
    <n v="0.14285714285714285"/>
    <n v="0"/>
    <n v="0"/>
  </r>
  <r>
    <x v="54"/>
    <x v="1"/>
    <s v="Privada"/>
    <s v="Si"/>
    <s v="No"/>
    <s v="No"/>
    <n v="1964"/>
    <s v="Colombia"/>
    <n v="2.4859553989999998"/>
    <s v="Año del informe 2023/2024"/>
    <s v="No tiene"/>
    <x v="3"/>
    <s v="Pilar 1"/>
    <s v="boolean"/>
    <b v="0"/>
    <b v="0"/>
    <s v="Transparencia y Gobierno de la Sostenibilidad"/>
    <n v="0.15789473684210525"/>
    <n v="0"/>
    <n v="0"/>
  </r>
  <r>
    <x v="55"/>
    <x v="1"/>
    <s v="Privada"/>
    <s v="Si"/>
    <s v="No"/>
    <s v="No"/>
    <n v="1940"/>
    <s v="Colombia"/>
    <n v="1.340540112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56"/>
    <x v="5"/>
    <s v="Privada"/>
    <s v="No"/>
    <s v="No"/>
    <s v="No"/>
    <n v="1956"/>
    <s v="Colombia"/>
    <n v="2.660692144"/>
    <s v="Año del informe 2023/2024"/>
    <n v="2023"/>
    <x v="3"/>
    <s v="Pilar 1"/>
    <s v="boolean"/>
    <b v="0"/>
    <b v="0"/>
    <s v="Transparencia y Gobierno de la Sostenibilidad"/>
    <n v="0.15384615384615385"/>
    <n v="0"/>
    <n v="0"/>
  </r>
  <r>
    <x v="57"/>
    <x v="0"/>
    <s v="Privada"/>
    <s v="Si"/>
    <s v="No"/>
    <s v="No"/>
    <n v="1962"/>
    <s v="Colombia"/>
    <n v="0.89448844999999999"/>
    <s v="Año del informe 2023/2024"/>
    <s v="No tiene"/>
    <x v="3"/>
    <s v="Pilar 1"/>
    <s v="boolean"/>
    <b v="0"/>
    <b v="0"/>
    <s v="Transparencia y Gobierno de la Sostenibilidad"/>
    <n v="0.14285714285714285"/>
    <n v="0"/>
    <n v="0"/>
  </r>
  <r>
    <x v="58"/>
    <x v="4"/>
    <s v="Mixta"/>
    <s v="No"/>
    <s v="Si"/>
    <s v="Si"/>
    <n v="1967"/>
    <s v="Colombia"/>
    <n v="4.1309855679999998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59"/>
    <x v="4"/>
    <s v="Mixta"/>
    <s v="No"/>
    <s v="No"/>
    <s v="No"/>
    <n v="1995"/>
    <s v="Colombia"/>
    <n v="6.1355991599999999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60"/>
    <x v="2"/>
    <s v="Privada"/>
    <s v="No"/>
    <s v="No"/>
    <s v="Si"/>
    <n v="1989"/>
    <s v="Colombia"/>
    <n v="0.75167738299999998"/>
    <s v="Año del informe 2023/2024"/>
    <s v="No tiene"/>
    <x v="3"/>
    <s v="Pilar 1"/>
    <s v="boolean"/>
    <b v="0"/>
    <b v="0"/>
    <s v="Transparencia y Gobierno de la Sostenibilidad"/>
    <n v="0.19047619047619047"/>
    <n v="0"/>
    <n v="0"/>
  </r>
  <r>
    <x v="61"/>
    <x v="1"/>
    <s v="Privada"/>
    <s v="Si"/>
    <s v="No"/>
    <s v="No"/>
    <n v="1970"/>
    <s v="Colombia"/>
    <n v="3.1891452720000002"/>
    <s v="Año del informe 2023/2024"/>
    <s v="No tiene"/>
    <x v="3"/>
    <s v="Pilar 1"/>
    <s v="boolean"/>
    <b v="0"/>
    <b v="0"/>
    <s v="Transparencia y Gobierno de la Sostenibilidad"/>
    <n v="0.15789473684210525"/>
    <n v="0"/>
    <n v="0"/>
  </r>
  <r>
    <x v="62"/>
    <x v="4"/>
    <s v="Privada"/>
    <s v="No"/>
    <s v="Si"/>
    <s v="Si"/>
    <n v="1929"/>
    <s v="Chile"/>
    <n v="2.3283445380000001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63"/>
    <x v="2"/>
    <s v="Privada"/>
    <s v="Si"/>
    <s v="No"/>
    <s v="No"/>
    <n v="1976"/>
    <s v="Colombia"/>
    <n v="0.98534294499999997"/>
    <s v="Año del informe 2023/2024"/>
    <n v="2024"/>
    <x v="3"/>
    <s v="Pilar 1"/>
    <s v="boolean"/>
    <b v="0"/>
    <b v="0"/>
    <s v="Transparencia y Gobierno de la Sostenibilidad"/>
    <n v="0.19047619047619047"/>
    <n v="0"/>
    <n v="0"/>
  </r>
  <r>
    <x v="64"/>
    <x v="3"/>
    <s v="Privada"/>
    <s v="No"/>
    <s v="Si"/>
    <s v="Si"/>
    <n v="1920"/>
    <s v="Japón"/>
    <n v="1.8691417530000001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65"/>
    <x v="4"/>
    <s v="Privada"/>
    <s v="No"/>
    <s v="Si"/>
    <s v="Si"/>
    <n v="2009"/>
    <s v="Argentina"/>
    <n v="1.8581853669999999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66"/>
    <x v="1"/>
    <s v="Mixta"/>
    <s v="No"/>
    <s v="Si"/>
    <s v="Si"/>
    <n v="1866"/>
    <s v="Suiza"/>
    <n v="2.0444698099999998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67"/>
    <x v="4"/>
    <s v="Mixta"/>
    <s v="No"/>
    <s v="No"/>
    <s v="No"/>
    <n v="1994"/>
    <s v="Colombia"/>
    <n v="5.9751610780000002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68"/>
    <x v="3"/>
    <s v="Privada"/>
    <s v="Si"/>
    <s v="No"/>
    <s v="No"/>
    <n v="1953"/>
    <s v="Colombia"/>
    <n v="7.1291921260000004"/>
    <s v="Año del informe 2023/2024"/>
    <n v="2022"/>
    <x v="3"/>
    <s v="Pilar 1"/>
    <s v="boolean"/>
    <b v="0"/>
    <b v="0"/>
    <s v="Transparencia y Gobierno de la Sostenibilidad"/>
    <n v="0.23529411764705882"/>
    <n v="0"/>
    <n v="0"/>
  </r>
  <r>
    <x v="69"/>
    <x v="1"/>
    <s v="Pública"/>
    <s v="No"/>
    <s v="Si"/>
    <s v="Si"/>
    <n v="1965"/>
    <s v="Estados Unidos"/>
    <n v="2.0973851419999998"/>
    <s v="Año del informe 2023/2024"/>
    <n v="2023"/>
    <x v="3"/>
    <s v="Pilar 1"/>
    <s v="boolean"/>
    <b v="0"/>
    <b v="0"/>
    <s v="Transparencia y Gobierno de la Sostenibilidad"/>
    <n v="0.15789473684210525"/>
    <n v="0"/>
    <n v="0"/>
  </r>
  <r>
    <x v="70"/>
    <x v="3"/>
    <s v="Privada"/>
    <s v="Si"/>
    <s v="No"/>
    <s v="No"/>
    <n v="1989"/>
    <s v="Colombia"/>
    <n v="3.0305383369999999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71"/>
    <x v="1"/>
    <s v="Privada"/>
    <s v="No"/>
    <s v="No"/>
    <s v="Si"/>
    <n v="1986"/>
    <s v="Colombia"/>
    <n v="2.2734296359999999"/>
    <s v="Año del informe 2023/2024"/>
    <s v="No tiene"/>
    <x v="3"/>
    <s v="Pilar 1"/>
    <s v="boolean"/>
    <b v="0"/>
    <b v="0"/>
    <s v="Transparencia y Gobierno de la Sostenibilidad"/>
    <n v="0.15789473684210525"/>
    <n v="0"/>
    <n v="0"/>
  </r>
  <r>
    <x v="72"/>
    <x v="1"/>
    <s v="Privada"/>
    <s v="No"/>
    <s v="No"/>
    <s v="No"/>
    <n v="1904"/>
    <s v="Colombia"/>
    <n v="2.8467005310000002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73"/>
    <x v="3"/>
    <s v="Privada"/>
    <s v="No"/>
    <s v="Si"/>
    <s v="Si"/>
    <n v="1993"/>
    <s v="Estados Unidos"/>
    <n v="2.3607916150000001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74"/>
    <x v="3"/>
    <s v="Privada"/>
    <s v="No"/>
    <s v="No"/>
    <s v="Si"/>
    <n v="2005"/>
    <s v="Perú"/>
    <n v="10.521119421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75"/>
    <x v="1"/>
    <s v="Privada"/>
    <s v="No"/>
    <s v="No"/>
    <s v="Si"/>
    <n v="1958"/>
    <s v="Colombia"/>
    <n v="2.0172595470000001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76"/>
    <x v="4"/>
    <s v="Privada"/>
    <s v="No"/>
    <s v="Si"/>
    <s v="No"/>
    <n v="1974"/>
    <s v="Colombia"/>
    <n v="2.2729038500000001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77"/>
    <x v="4"/>
    <s v="Privada"/>
    <s v="No"/>
    <s v="No"/>
    <s v="Si"/>
    <n v="2015"/>
    <s v="Colombia"/>
    <n v="0.70314701400000001"/>
    <s v="Año del informe 2023/2024"/>
    <s v="No tiene"/>
    <x v="3"/>
    <s v="Pilar 1"/>
    <s v="boolean"/>
    <b v="0"/>
    <b v="0"/>
    <s v="Transparencia y Gobierno de la Sostenibilidad"/>
    <n v="0.29411764705882354"/>
    <n v="0"/>
    <n v="0"/>
  </r>
  <r>
    <x v="78"/>
    <x v="1"/>
    <s v="Mixta"/>
    <s v="No"/>
    <s v="No"/>
    <s v="No"/>
    <n v="1956"/>
    <s v="Colombia"/>
    <n v="25.860914507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79"/>
    <x v="1"/>
    <s v="Mixta"/>
    <s v="No"/>
    <s v="Si"/>
    <s v="Si"/>
    <n v="1898"/>
    <s v="Francia"/>
    <n v="2.4260392159999999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80"/>
    <x v="1"/>
    <s v="Privada"/>
    <s v="No"/>
    <s v="Si"/>
    <s v="No"/>
    <n v="1998"/>
    <s v="Colombia"/>
    <n v="1.697301486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81"/>
    <x v="3"/>
    <s v="Privada"/>
    <s v="Si"/>
    <s v="Si"/>
    <s v="Si"/>
    <n v="1969"/>
    <s v="Corea del Sur"/>
    <n v="3.188315636"/>
    <s v="Año del informe 2023/2024"/>
    <n v="2025"/>
    <x v="3"/>
    <s v="Pilar 1"/>
    <s v="boolean"/>
    <b v="0"/>
    <b v="0"/>
    <s v="Transparencia y Gobierno de la Sostenibilidad"/>
    <n v="0.23529411764705882"/>
    <n v="0"/>
    <n v="0"/>
  </r>
  <r>
    <x v="82"/>
    <x v="5"/>
    <s v="Privada"/>
    <s v="No"/>
    <s v="No"/>
    <s v="Si"/>
    <n v="2020"/>
    <s v="Islas Caimán / EE.UU"/>
    <n v="1.943851598"/>
    <s v="Año del informe 2023/2024"/>
    <n v="2024"/>
    <x v="3"/>
    <s v="Pilar 1"/>
    <s v="boolean"/>
    <b v="0"/>
    <b v="0"/>
    <s v="Transparencia y Gobierno de la Sostenibilidad"/>
    <n v="0.15384615384615385"/>
    <n v="0"/>
    <n v="0"/>
  </r>
  <r>
    <x v="83"/>
    <x v="3"/>
    <s v="Privada"/>
    <s v="No"/>
    <s v="No"/>
    <s v="Si"/>
    <n v="1952"/>
    <s v="Chile"/>
    <n v="5.9910971069999999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84"/>
    <x v="3"/>
    <s v="Privada"/>
    <s v="Si"/>
    <s v="No"/>
    <s v="Si"/>
    <n v="1977"/>
    <s v="Suiza"/>
    <n v="2.002301595"/>
    <s v="Año del informe 2023/2024"/>
    <n v="2023"/>
    <x v="3"/>
    <s v="Pilar 1"/>
    <s v="boolean"/>
    <b v="0"/>
    <b v="0"/>
    <s v="Transparencia y Gobierno de la Sostenibilidad"/>
    <n v="0.23529411764705882"/>
    <n v="0"/>
    <n v="0"/>
  </r>
  <r>
    <x v="85"/>
    <x v="0"/>
    <s v="Privada"/>
    <s v="Si"/>
    <s v="No"/>
    <s v="Si"/>
    <n v="1971"/>
    <s v="Estados Unidos"/>
    <n v="2.1567474139999998"/>
    <s v="Año del informe 2023/2024"/>
    <n v="2021"/>
    <x v="3"/>
    <s v="Pilar 1"/>
    <s v="boolean"/>
    <b v="0"/>
    <b v="0"/>
    <s v="Transparencia y Gobierno de la Sostenibilidad"/>
    <n v="0.14285714285714285"/>
    <n v="0"/>
    <n v="0"/>
  </r>
  <r>
    <x v="86"/>
    <x v="3"/>
    <s v="Privada"/>
    <s v="No"/>
    <s v="No"/>
    <s v="Si"/>
    <n v="2009"/>
    <s v="El Salvador"/>
    <n v="2.8694480090000001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87"/>
    <x v="3"/>
    <s v="Privada"/>
    <s v="Si"/>
    <s v="No"/>
    <s v="No"/>
    <n v="1934"/>
    <s v="Colombia"/>
    <n v="3.134365769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88"/>
    <x v="4"/>
    <s v="Mixta"/>
    <s v="No"/>
    <s v="Si"/>
    <s v="Si"/>
    <n v="1924"/>
    <s v="España"/>
    <n v="6.6721791020000003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89"/>
    <x v="4"/>
    <s v="Privada"/>
    <s v="No"/>
    <s v="Si"/>
    <s v="Si"/>
    <n v="1910"/>
    <s v="Francia"/>
    <n v="2.655177809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90"/>
    <x v="3"/>
    <s v="Privada"/>
    <s v="No"/>
    <s v="Si"/>
    <s v="Si"/>
    <n v="1968"/>
    <s v="Colombia"/>
    <n v="24.752011681999999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91"/>
    <x v="4"/>
    <s v="Mixta"/>
    <s v="No"/>
    <s v="Si"/>
    <s v="Si"/>
    <n v="1979"/>
    <s v="Suecia"/>
    <n v="2.956157691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92"/>
    <x v="3"/>
    <s v="Privada"/>
    <s v="No"/>
    <s v="Si"/>
    <s v="Si"/>
    <n v="1937"/>
    <s v="Japón"/>
    <n v="4.02823039"/>
    <s v="Año del informe 2023/2024"/>
    <n v="2023"/>
    <x v="3"/>
    <s v="Pilar 1"/>
    <s v="boolean"/>
    <b v="0"/>
    <b v="0"/>
    <s v="Transparencia y Gobierno de la Sostenibilidad"/>
    <n v="0.23529411764705882"/>
    <n v="0"/>
    <n v="0"/>
  </r>
  <r>
    <x v="93"/>
    <x v="3"/>
    <s v="Privada"/>
    <s v="No"/>
    <s v="No"/>
    <s v="Si"/>
    <n v="1993"/>
    <s v="Suiza"/>
    <n v="4.8704234599999996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94"/>
    <x v="3"/>
    <s v="Privada"/>
    <s v="No"/>
    <s v="No"/>
    <s v="No"/>
    <n v="1966"/>
    <s v="Colombia"/>
    <n v="2.0461661379999998"/>
    <s v="Año del informe 2023/2024"/>
    <n v="2024"/>
    <x v="3"/>
    <s v="Pilar 1"/>
    <s v="boolean"/>
    <b v="0"/>
    <b v="0"/>
    <s v="Transparencia y Gobierno de la Sostenibilidad"/>
    <n v="0.23529411764705882"/>
    <n v="0"/>
    <n v="0"/>
  </r>
  <r>
    <x v="95"/>
    <x v="3"/>
    <s v="Privada"/>
    <s v="No"/>
    <s v="Si"/>
    <s v="Si"/>
    <n v="1929"/>
    <s v="Reino Unido y Países Bajos"/>
    <n v="1.928223518"/>
    <s v="Año del informe 2023/2024"/>
    <s v="No tiene"/>
    <x v="3"/>
    <s v="Pilar 1"/>
    <s v="boolean"/>
    <b v="0"/>
    <b v="0"/>
    <s v="Transparencia y Gobierno de la Sostenibilidad"/>
    <n v="0.23529411764705882"/>
    <n v="0"/>
    <n v="0"/>
  </r>
  <r>
    <x v="96"/>
    <x v="4"/>
    <s v="Privada"/>
    <s v="No"/>
    <s v="No"/>
    <s v="No"/>
    <n v="1987"/>
    <s v="Colombia"/>
    <n v="0"/>
    <s v="Año del informe 2023/2024"/>
    <n v="2024"/>
    <x v="3"/>
    <s v="Pilar 1"/>
    <s v="boolean"/>
    <b v="0"/>
    <b v="0"/>
    <s v="Transparencia y Gobierno de la Sostenibilidad"/>
    <n v="0.29411764705882354"/>
    <n v="0"/>
    <n v="0"/>
  </r>
  <r>
    <x v="97"/>
    <x v="5"/>
    <s v="Privada"/>
    <s v="No"/>
    <s v="No"/>
    <s v="Si"/>
    <n v="2016"/>
    <s v="Canadá"/>
    <n v="5.4833186859999996"/>
    <s v="Año del informe 2023/2024"/>
    <s v="No tiene"/>
    <x v="3"/>
    <s v="Pilar 1"/>
    <s v="boolean"/>
    <b v="0"/>
    <b v="0"/>
    <s v="Transparencia y Gobierno de la Sostenibilidad"/>
    <n v="0.15384615384615385"/>
    <n v="0"/>
    <n v="0"/>
  </r>
  <r>
    <x v="98"/>
    <x v="1"/>
    <s v="Privada"/>
    <s v="No"/>
    <s v="Si"/>
    <s v="Si"/>
    <n v="1955"/>
    <s v="Japón"/>
    <n v="1.8313776939999999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99"/>
    <x v="1"/>
    <s v="Privada"/>
    <s v="No"/>
    <s v="No"/>
    <s v="Si"/>
    <n v="1993"/>
    <s v="Noruega"/>
    <n v="1.7653399919999999"/>
    <s v="Año del informe 2023/2024"/>
    <n v="2024"/>
    <x v="3"/>
    <s v="Pilar 1"/>
    <s v="boolean"/>
    <b v="0"/>
    <b v="0"/>
    <s v="Transparencia y Gobierno de la Sostenibilidad"/>
    <n v="0.15789473684210525"/>
    <n v="0"/>
    <n v="0"/>
  </r>
  <r>
    <x v="0"/>
    <x v="0"/>
    <s v="Privada"/>
    <s v="No"/>
    <s v="No"/>
    <s v="No"/>
    <n v="2007"/>
    <s v="Colombia"/>
    <n v="0.97802211500000003"/>
    <s v="Consumo total de agua (m³)"/>
    <n v="2375440"/>
    <x v="1"/>
    <s v="Pilar 3"/>
    <s v="negativo"/>
    <n v="2375440"/>
    <n v="2375440"/>
    <s v="Gestión de Recursos Naturales y Circularidad"/>
    <n v="0.23809523809523808"/>
    <n v="0"/>
    <n v="0"/>
  </r>
  <r>
    <x v="1"/>
    <x v="1"/>
    <s v="Privada"/>
    <s v="No"/>
    <s v="Si"/>
    <s v="Si"/>
    <n v="1920"/>
    <s v="Colombia"/>
    <n v="2.844632077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2"/>
    <x v="1"/>
    <s v="Privada"/>
    <s v="No"/>
    <s v="No"/>
    <s v="Si"/>
    <n v="1945"/>
    <s v="Colombia"/>
    <n v="2.1764613960000001"/>
    <s v="Consumo total de agua (m³)"/>
    <n v="1566719"/>
    <x v="1"/>
    <s v="Pilar 3"/>
    <s v="negativo"/>
    <n v="875400000"/>
    <n v="51986"/>
    <s v="Gestión de Recursos Naturales y Circularidad"/>
    <n v="0.15789473684210525"/>
    <n v="99.826956481790802"/>
    <n v="15.762151023440651"/>
  </r>
  <r>
    <x v="3"/>
    <x v="2"/>
    <s v="Privada"/>
    <s v="Si"/>
    <s v="No"/>
    <s v="No"/>
    <n v="1993"/>
    <s v="Colombia"/>
    <n v="2.1863011939999999"/>
    <s v="Consumo total de agua (m³)"/>
    <n v="283322"/>
    <x v="1"/>
    <s v="Pilar 3"/>
    <s v="negativo"/>
    <n v="283322"/>
    <n v="3791"/>
    <s v="Gestión de Recursos Naturales y Circularidad"/>
    <n v="0.14285714285714285"/>
    <n v="0"/>
    <n v="0"/>
  </r>
  <r>
    <x v="4"/>
    <x v="3"/>
    <s v="Privada"/>
    <s v="No"/>
    <s v="No"/>
    <s v="Si"/>
    <n v="2012"/>
    <s v="Colombia"/>
    <n v="13.831182682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5"/>
    <x v="2"/>
    <s v="Privada"/>
    <s v="Si"/>
    <s v="No"/>
    <s v="No"/>
    <n v="1990"/>
    <s v="Colombia"/>
    <n v="0.77142869199999997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Consumo total de agua (m³)"/>
    <n v="134780"/>
    <x v="1"/>
    <s v="Pilar 3"/>
    <s v="negativo"/>
    <n v="283322"/>
    <n v="3791"/>
    <s v="Gestión de Recursos Naturales y Circularidad"/>
    <n v="0.14285714285714285"/>
    <n v="53.139723322279096"/>
    <n v="7.5913890460398701"/>
  </r>
  <r>
    <x v="7"/>
    <x v="4"/>
    <s v="Privada"/>
    <s v="No"/>
    <s v="No"/>
    <s v="Si"/>
    <n v="1919"/>
    <s v="Colombia"/>
    <n v="15.106042448"/>
    <s v="Consumo total de agua (m³)"/>
    <n v="79103"/>
    <x v="1"/>
    <s v="Pilar 3"/>
    <s v="negativo"/>
    <n v="25125280889"/>
    <n v="1026.472"/>
    <s v="Gestión de Recursos Naturales y Circularidad"/>
    <n v="5.8823529411764705E-2"/>
    <n v="99.999689251111121"/>
    <n v="5.8823346618300656"/>
  </r>
  <r>
    <x v="8"/>
    <x v="0"/>
    <s v="Privada"/>
    <s v="No"/>
    <s v="No"/>
    <s v="No"/>
    <n v="1987"/>
    <s v="Colombia"/>
    <n v="0.711210393"/>
    <s v="Consumo total de agua (m³)"/>
    <s v="No informa"/>
    <x v="1"/>
    <s v="Pilar 3"/>
    <s v="negativo"/>
    <n v="2375440"/>
    <n v="237544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0000002"/>
    <s v="Consumo total de agua (m³)"/>
    <s v="No informa"/>
    <x v="1"/>
    <s v="Pilar 3"/>
    <s v="negativo"/>
    <n v="2375440"/>
    <n v="237544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Consumo total de agua (m³)"/>
    <n v="57260"/>
    <x v="1"/>
    <s v="Pilar 3"/>
    <s v="negativo"/>
    <n v="25125280889"/>
    <n v="1026.472"/>
    <s v="Gestión de Recursos Naturales y Circularidad"/>
    <n v="5.8823529411764705E-2"/>
    <n v="99.999776187456192"/>
    <n v="5.8823397757327172"/>
  </r>
  <r>
    <x v="11"/>
    <x v="4"/>
    <s v="Privada"/>
    <s v="No"/>
    <s v="Si"/>
    <s v="Si"/>
    <n v="1875"/>
    <s v="Colombia"/>
    <n v="0"/>
    <s v="Consumo total de agua (m³)"/>
    <s v="No informa"/>
    <x v="1"/>
    <s v="Pilar 3"/>
    <s v="negativo"/>
    <n v="25125280889"/>
    <n v="1026.472"/>
    <s v="Gestión de Recursos Naturales y Circularidad"/>
    <n v="5.8823529411764705E-2"/>
    <n v="0"/>
    <n v="0"/>
  </r>
  <r>
    <x v="12"/>
    <x v="1"/>
    <s v="Privada"/>
    <s v="No"/>
    <s v="No"/>
    <s v="Si"/>
    <n v="1889"/>
    <s v="Colombia"/>
    <n v="8.6157743510000007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13"/>
    <x v="1"/>
    <s v="Privada"/>
    <s v="No"/>
    <s v="No"/>
    <s v="Si"/>
    <n v="2000"/>
    <s v="Colombia"/>
    <n v="1.8730507999999999"/>
    <s v="Consumo total de agua (m³)"/>
    <n v="93220"/>
    <x v="1"/>
    <s v="Pilar 3"/>
    <s v="negativo"/>
    <n v="875400000"/>
    <n v="51986"/>
    <s v="Gestión de Recursos Naturales y Circularidad"/>
    <n v="0.15789473684210525"/>
    <n v="99.995289416398904"/>
    <n v="15.788729907852458"/>
  </r>
  <r>
    <x v="14"/>
    <x v="3"/>
    <s v="Privada"/>
    <s v="No"/>
    <s v="No"/>
    <s v="No"/>
    <n v="2004"/>
    <s v="Colombia"/>
    <n v="4.5125503050000004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15"/>
    <x v="5"/>
    <s v="Privada"/>
    <s v="No"/>
    <s v="No"/>
    <s v="Si"/>
    <n v="1990"/>
    <s v="Suiza"/>
    <n v="0.89502277900000005"/>
    <s v="Consumo total de agua (m³)"/>
    <s v="No informa"/>
    <x v="1"/>
    <s v="Pilar 3"/>
    <s v="negativo"/>
    <n v="256989418"/>
    <n v="276755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09999999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17"/>
    <x v="4"/>
    <s v="Privada"/>
    <s v="No"/>
    <s v="Si"/>
    <s v="Si"/>
    <n v="2001"/>
    <s v="Colombia"/>
    <n v="6.5475670460000002"/>
    <s v="Consumo total de agua (m³)"/>
    <n v="308123"/>
    <x v="1"/>
    <s v="Pilar 3"/>
    <s v="negativo"/>
    <n v="25125280889"/>
    <n v="1026.472"/>
    <s v="Gestión de Recursos Naturales y Circularidad"/>
    <n v="5.8823529411764705E-2"/>
    <n v="99.998777738876214"/>
    <n v="5.8822810434633066"/>
  </r>
  <r>
    <x v="18"/>
    <x v="1"/>
    <s v="Privada"/>
    <s v="No"/>
    <s v="Si"/>
    <s v="Si"/>
    <n v="1934"/>
    <s v="Colombia"/>
    <n v="1.84479215"/>
    <s v="Consumo total de agua (m³)"/>
    <n v="35779827.93"/>
    <x v="1"/>
    <s v="Pilar 3"/>
    <s v="negativo"/>
    <n v="875400000"/>
    <n v="51986"/>
    <s v="Gestión de Recursos Naturales y Circularidad"/>
    <n v="0.15789473684210525"/>
    <n v="95.918441424601212"/>
    <n v="15.145017067042296"/>
  </r>
  <r>
    <x v="19"/>
    <x v="3"/>
    <s v="Privada"/>
    <s v="Si"/>
    <s v="Si"/>
    <s v="Si"/>
    <n v="1960"/>
    <s v="Chile"/>
    <n v="4.2128666020000001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20"/>
    <x v="4"/>
    <s v="Mixta"/>
    <s v="No"/>
    <s v="No"/>
    <s v="No"/>
    <n v="2012"/>
    <s v="Colombia"/>
    <n v="9.9777362400000005"/>
    <s v="Consumo total de agua (m³)"/>
    <n v="155997"/>
    <x v="1"/>
    <s v="Pilar 3"/>
    <s v="negativo"/>
    <n v="25125280889"/>
    <n v="1026.472"/>
    <s v="Gestión de Recursos Naturales y Circularidad"/>
    <n v="5.8823529411764705E-2"/>
    <n v="99.999383208748924"/>
    <n v="5.8823166593381719"/>
  </r>
  <r>
    <x v="21"/>
    <x v="5"/>
    <s v="Privada"/>
    <s v="No"/>
    <s v="No"/>
    <s v="Si"/>
    <n v="1976"/>
    <s v="Reino Unido / Suiza"/>
    <n v="6.0471020830000004"/>
    <s v="Consumo total de agua (m³)"/>
    <n v="9796000"/>
    <x v="1"/>
    <s v="Pilar 3"/>
    <s v="negativo"/>
    <n v="256989418"/>
    <n v="276755"/>
    <s v="Gestión de Recursos Naturales y Circularidad"/>
    <n v="0.19230769230769232"/>
    <n v="96.291867768127986"/>
    <n v="18.517666878486153"/>
  </r>
  <r>
    <x v="22"/>
    <x v="3"/>
    <s v="Privada"/>
    <s v="No"/>
    <s v="No"/>
    <s v="Si"/>
    <n v="1879"/>
    <s v="Estados Unidos"/>
    <n v="5.8689859999999996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23"/>
    <x v="3"/>
    <s v="Privada"/>
    <s v="Si"/>
    <s v="No"/>
    <s v="No"/>
    <n v="1997"/>
    <s v="Colombia"/>
    <n v="1.9766409730000001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24"/>
    <x v="4"/>
    <s v="Privada"/>
    <s v="No"/>
    <s v="No"/>
    <s v="Si"/>
    <n v="2003"/>
    <s v="Brasil"/>
    <n v="15.602099798999999"/>
    <s v="Consumo total de agua (m³)"/>
    <n v="137226000"/>
    <x v="1"/>
    <s v="Pilar 3"/>
    <s v="negativo"/>
    <n v="25125280889"/>
    <n v="1026.472"/>
    <s v="Gestión de Recursos Naturales y Circularidad"/>
    <n v="5.8823529411764705E-2"/>
    <n v="99.453837034736253"/>
    <n v="5.8502257079256621"/>
  </r>
  <r>
    <x v="25"/>
    <x v="1"/>
    <s v="Mixta"/>
    <s v="No"/>
    <s v="Si"/>
    <s v="Si"/>
    <n v="1991"/>
    <s v="México"/>
    <n v="5.1614047279999999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26"/>
    <x v="1"/>
    <s v="Privada"/>
    <s v="No"/>
    <s v="Si"/>
    <s v="Si"/>
    <n v="1806"/>
    <s v="Estados Unidos"/>
    <n v="2.382092359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27"/>
    <x v="1"/>
    <s v="Privada"/>
    <s v="Si"/>
    <s v="Si"/>
    <s v="Si"/>
    <n v="1932"/>
    <s v="Colombia"/>
    <n v="2.1928266769999998"/>
    <s v="Consumo total de agua (m³)"/>
    <n v="723000"/>
    <x v="1"/>
    <s v="Pilar 3"/>
    <s v="negativo"/>
    <n v="875400000"/>
    <n v="51986"/>
    <s v="Gestión de Recursos Naturales y Circularidad"/>
    <n v="0.15789473684210525"/>
    <n v="99.923343174455411"/>
    <n v="15.777369974914011"/>
  </r>
  <r>
    <x v="28"/>
    <x v="1"/>
    <s v="Privada"/>
    <s v="No"/>
    <s v="No"/>
    <s v="No"/>
    <n v="1920"/>
    <s v="Colombia"/>
    <n v="1.9433909700000001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29"/>
    <x v="2"/>
    <s v="Privada"/>
    <s v="No"/>
    <s v="No"/>
    <s v="No"/>
    <n v="2015"/>
    <s v="Colombia"/>
    <n v="0.76762142099999997"/>
    <s v="Consumo total de agua (m³)"/>
    <n v="12929"/>
    <x v="1"/>
    <s v="Pilar 3"/>
    <s v="negativo"/>
    <n v="283322"/>
    <n v="3791"/>
    <s v="Gestión de Recursos Naturales y Circularidad"/>
    <n v="0.14285714285714285"/>
    <n v="96.730952917565489"/>
    <n v="13.818707559652212"/>
  </r>
  <r>
    <x v="30"/>
    <x v="2"/>
    <s v="Privada"/>
    <s v="No"/>
    <s v="Si"/>
    <s v="Si"/>
    <n v="1961"/>
    <s v="Colombia"/>
    <n v="0.498844856"/>
    <s v="Consumo total de agua (m³)"/>
    <n v="3791"/>
    <x v="1"/>
    <s v="Pilar 3"/>
    <s v="negativo"/>
    <n v="283322"/>
    <n v="3791"/>
    <s v="Gestión de Recursos Naturales y Circularidad"/>
    <n v="0.14285714285714285"/>
    <n v="100"/>
    <n v="14.285714285714285"/>
  </r>
  <r>
    <x v="31"/>
    <x v="2"/>
    <s v="Privada"/>
    <s v="No"/>
    <s v="Si"/>
    <s v="Si"/>
    <n v="1979"/>
    <s v="Colombia"/>
    <n v="1.189537155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0000001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00000001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35"/>
    <x v="3"/>
    <s v="Privada"/>
    <s v="No"/>
    <s v="No"/>
    <s v="Si"/>
    <n v="1984"/>
    <s v="Chile"/>
    <n v="5.5116464790000004"/>
    <s v="Consumo total de agua (m³)"/>
    <n v="56315"/>
    <x v="1"/>
    <s v="Pilar 3"/>
    <s v="negativo"/>
    <n v="6501695"/>
    <n v="56315"/>
    <s v="Gestión de Recursos Naturales y Circularidad"/>
    <n v="5.8823529411764705E-2"/>
    <n v="100"/>
    <n v="5.8823529411764701"/>
  </r>
  <r>
    <x v="36"/>
    <x v="3"/>
    <s v="Privada"/>
    <s v="Si"/>
    <s v="No"/>
    <s v="No"/>
    <n v="2009"/>
    <s v="Colombia"/>
    <n v="19.439396106"/>
    <s v="Consumo total de agua (m³)"/>
    <n v="6501695"/>
    <x v="1"/>
    <s v="Pilar 3"/>
    <s v="negativo"/>
    <n v="6501695"/>
    <n v="56315"/>
    <s v="Gestión de Recursos Naturales y Circularidad"/>
    <n v="5.8823529411764705E-2"/>
    <n v="0"/>
    <n v="0"/>
  </r>
  <r>
    <x v="37"/>
    <x v="4"/>
    <s v="Privada"/>
    <s v="No"/>
    <s v="Si"/>
    <s v="No"/>
    <n v="1972"/>
    <s v="Colombia"/>
    <n v="0"/>
    <s v="Consumo total de agua (m³)"/>
    <n v="59000"/>
    <x v="1"/>
    <s v="Pilar 3"/>
    <s v="negativo"/>
    <n v="25125280889"/>
    <n v="1026.472"/>
    <s v="Gestión de Recursos Naturales y Circularidad"/>
    <n v="5.8823529411764705E-2"/>
    <n v="99.9997692621602"/>
    <n v="5.8823393683623646"/>
  </r>
  <r>
    <x v="38"/>
    <x v="3"/>
    <s v="Privada"/>
    <s v="Si"/>
    <s v="No"/>
    <s v="No"/>
    <n v="1997"/>
    <s v="Colombia"/>
    <n v="3.874476933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39"/>
    <x v="5"/>
    <s v="Privada"/>
    <s v="Si"/>
    <s v="No"/>
    <s v="Si"/>
    <n v="1935"/>
    <s v="Estados Unidos"/>
    <n v="11.495989482000001"/>
    <s v="Consumo total de agua (m³)"/>
    <s v="No informa"/>
    <x v="1"/>
    <s v="Pilar 3"/>
    <s v="negativo"/>
    <n v="256989418"/>
    <n v="276755"/>
    <s v="Gestión de Recursos Naturales y Circularidad"/>
    <n v="0.19230769230769232"/>
    <n v="0"/>
    <n v="0"/>
  </r>
  <r>
    <x v="40"/>
    <x v="5"/>
    <s v="Mixta"/>
    <s v="No"/>
    <s v="Si"/>
    <s v="Si"/>
    <n v="1951"/>
    <s v="Colombia"/>
    <n v="113.923310323"/>
    <s v="Consumo total de agua (m³)"/>
    <n v="16700000"/>
    <x v="1"/>
    <s v="Pilar 3"/>
    <s v="negativo"/>
    <n v="256989418"/>
    <n v="276755"/>
    <s v="Gestión de Recursos Naturales y Circularidad"/>
    <n v="0.19230769230769232"/>
    <n v="93.602479594082197"/>
    <n v="18.000476845015807"/>
  </r>
  <r>
    <x v="41"/>
    <x v="4"/>
    <s v="Mixta"/>
    <s v="No"/>
    <s v="No"/>
    <s v="Si"/>
    <n v="1997"/>
    <s v="Colombia"/>
    <n v="15.780332546"/>
    <s v="Consumo total de agua (m³)"/>
    <n v="25125280889"/>
    <x v="1"/>
    <s v="Pilar 3"/>
    <s v="negativo"/>
    <n v="25125280889"/>
    <n v="1026.472"/>
    <s v="Gestión de Recursos Naturales y Circularidad"/>
    <n v="5.8823529411764705E-2"/>
    <n v="0"/>
    <n v="0"/>
  </r>
  <r>
    <x v="42"/>
    <x v="4"/>
    <s v="Pública"/>
    <s v="No"/>
    <s v="No"/>
    <s v="Si"/>
    <n v="1955"/>
    <s v="Colombia"/>
    <n v="20.574477179999999"/>
    <s v="Consumo total de agua (m³)"/>
    <n v="19522715000"/>
    <x v="1"/>
    <s v="Pilar 3"/>
    <s v="negativo"/>
    <n v="25125280889"/>
    <n v="1026.472"/>
    <s v="Gestión de Recursos Naturales y Circularidad"/>
    <n v="5.8823529411764705E-2"/>
    <n v="22.298521328535337"/>
    <n v="1.311677725207961"/>
  </r>
  <r>
    <x v="43"/>
    <x v="1"/>
    <s v="Privada"/>
    <s v="No"/>
    <s v="No"/>
    <s v="Si"/>
    <n v="1985"/>
    <s v="Estados Unidos"/>
    <n v="2.6249202149999999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44"/>
    <x v="1"/>
    <s v="Mixta"/>
    <s v="No"/>
    <s v="No"/>
    <s v="No"/>
    <n v="1990"/>
    <s v="Colombia"/>
    <n v="2.3114637089999999"/>
    <s v="Consumo total de agua (m³)"/>
    <n v="875400000"/>
    <x v="1"/>
    <s v="Pilar 3"/>
    <s v="negativo"/>
    <n v="875400000"/>
    <n v="51986"/>
    <s v="Gestión de Recursos Naturales y Circularidad"/>
    <n v="0.15789473684210525"/>
    <n v="0"/>
    <n v="0"/>
  </r>
  <r>
    <x v="45"/>
    <x v="3"/>
    <s v="Privada"/>
    <s v="No"/>
    <s v="No"/>
    <s v="Si"/>
    <n v="1949"/>
    <s v="Colombia"/>
    <n v="16.077688644999999"/>
    <s v="Consumo total de agua (m³)"/>
    <n v="2309000"/>
    <x v="1"/>
    <s v="Pilar 3"/>
    <s v="negativo"/>
    <n v="6501695"/>
    <n v="56315"/>
    <s v="Gestión de Recursos Naturales y Circularidad"/>
    <n v="5.8823529411764705E-2"/>
    <n v="65.049616934920834"/>
    <n v="3.826448054995343"/>
  </r>
  <r>
    <x v="46"/>
    <x v="3"/>
    <s v="Privada"/>
    <s v="Si"/>
    <s v="Si"/>
    <s v="Si"/>
    <n v="1889"/>
    <s v="Chile"/>
    <n v="2.3075606390000001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47"/>
    <x v="5"/>
    <s v="Privada"/>
    <s v="No"/>
    <s v="Si"/>
    <s v="Si"/>
    <n v="1985"/>
    <s v="Canadá"/>
    <n v="4.2502446559999996"/>
    <s v="Consumo total de agua (m³)"/>
    <n v="276755"/>
    <x v="1"/>
    <s v="Pilar 3"/>
    <s v="negativo"/>
    <n v="256989418"/>
    <n v="276755"/>
    <s v="Gestión de Recursos Naturales y Circularidad"/>
    <n v="0.19230769230769232"/>
    <n v="100"/>
    <n v="19.230769230769234"/>
  </r>
  <r>
    <x v="48"/>
    <x v="4"/>
    <s v="Privada"/>
    <s v="No"/>
    <s v="Si"/>
    <s v="No"/>
    <n v="1966"/>
    <s v="Colombia"/>
    <n v="2.6355685659999999"/>
    <s v="Consumo total de agua (m³)"/>
    <n v="16050"/>
    <x v="1"/>
    <s v="Pilar 3"/>
    <s v="negativo"/>
    <n v="25125280889"/>
    <n v="1026.472"/>
    <s v="Gestión de Recursos Naturales y Circularidad"/>
    <n v="5.8823529411764705E-2"/>
    <n v="99.999940205529725"/>
    <n v="5.8823494238546896"/>
  </r>
  <r>
    <x v="49"/>
    <x v="4"/>
    <s v="Mixta"/>
    <s v="No"/>
    <s v="Si"/>
    <s v="Si"/>
    <n v="1896"/>
    <s v="Colombia"/>
    <n v="3.7166394839999999"/>
    <s v="Consumo total de agua (m³)"/>
    <n v="28066"/>
    <x v="1"/>
    <s v="Pilar 3"/>
    <s v="negativo"/>
    <n v="25125280889"/>
    <n v="1026.472"/>
    <s v="Gestión de Recursos Naturales y Circularidad"/>
    <n v="5.8823529411764705E-2"/>
    <n v="99.999892381186811"/>
    <n v="5.8823466106580478"/>
  </r>
  <r>
    <x v="50"/>
    <x v="1"/>
    <s v="Pública"/>
    <s v="No"/>
    <s v="Si"/>
    <s v="Si"/>
    <n v="1908"/>
    <s v="Estados Unidos"/>
    <n v="1.2123628230000001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51"/>
    <x v="5"/>
    <s v="Privada"/>
    <s v="No"/>
    <s v="Si"/>
    <s v="Si"/>
    <n v="2002"/>
    <s v="Chile"/>
    <n v="2.4203671080000002"/>
    <s v="Consumo total de agua (m³)"/>
    <n v="256989418"/>
    <x v="1"/>
    <s v="Pilar 3"/>
    <s v="negativo"/>
    <n v="256989418"/>
    <n v="276755"/>
    <s v="Gestión de Recursos Naturales y Circularidad"/>
    <n v="0.19230769230769232"/>
    <n v="0"/>
    <n v="0"/>
  </r>
  <r>
    <x v="52"/>
    <x v="5"/>
    <s v="Privada"/>
    <s v="No"/>
    <s v="Si"/>
    <s v="Si"/>
    <n v="2003"/>
    <s v="Canadá"/>
    <n v="1.3219259999999999"/>
    <s v="Consumo total de agua (m³)"/>
    <n v="134086000"/>
    <x v="1"/>
    <s v="Pilar 3"/>
    <s v="negativo"/>
    <n v="256989418"/>
    <n v="276755"/>
    <s v="Gestión de Recursos Naturales y Circularidad"/>
    <n v="0.19230769230769232"/>
    <n v="47.875868904838562"/>
    <n v="9.2068978663151082"/>
  </r>
  <r>
    <x v="53"/>
    <x v="0"/>
    <s v="Privada"/>
    <s v="No"/>
    <s v="No"/>
    <s v="No"/>
    <n v="1985"/>
    <s v="Colombia"/>
    <n v="0.441609957"/>
    <s v="Consumo total de agua (m³)"/>
    <s v="No informa"/>
    <x v="1"/>
    <s v="Pilar 3"/>
    <s v="negativo"/>
    <n v="2375440"/>
    <n v="237544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89999998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Consumo total de agua (m³)"/>
    <n v="51986"/>
    <x v="1"/>
    <s v="Pilar 3"/>
    <s v="negativo"/>
    <n v="875400000"/>
    <n v="51986"/>
    <s v="Gestión de Recursos Naturales y Circularidad"/>
    <n v="0.15789473684210525"/>
    <n v="100"/>
    <n v="15.789473684210526"/>
  </r>
  <r>
    <x v="56"/>
    <x v="5"/>
    <s v="Privada"/>
    <s v="No"/>
    <s v="No"/>
    <s v="No"/>
    <n v="1956"/>
    <s v="Colombia"/>
    <n v="2.660692144"/>
    <s v="Consumo total de agua (m³)"/>
    <n v="22573940"/>
    <x v="1"/>
    <s v="Pilar 3"/>
    <s v="negativo"/>
    <n v="256989418"/>
    <n v="276755"/>
    <s v="Gestión de Recursos Naturales y Circularidad"/>
    <n v="0.19230769230769232"/>
    <n v="91.314341591322275"/>
    <n v="17.560450306023515"/>
  </r>
  <r>
    <x v="57"/>
    <x v="0"/>
    <s v="Privada"/>
    <s v="Si"/>
    <s v="No"/>
    <s v="No"/>
    <n v="1962"/>
    <s v="Colombia"/>
    <n v="0.89448844999999999"/>
    <s v="Consumo total de agua (m³)"/>
    <s v="No informa"/>
    <x v="1"/>
    <s v="Pilar 3"/>
    <s v="negativo"/>
    <n v="2375440"/>
    <n v="237544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79999998"/>
    <s v="Consumo total de agua (m³)"/>
    <n v="153000"/>
    <x v="1"/>
    <s v="Pilar 3"/>
    <s v="negativo"/>
    <n v="25125280889"/>
    <n v="1026.472"/>
    <s v="Gestión de Recursos Naturales y Circularidad"/>
    <n v="5.8823529411764705E-2"/>
    <n v="99.999395136974272"/>
    <n v="5.8823173609984867"/>
  </r>
  <r>
    <x v="59"/>
    <x v="4"/>
    <s v="Mixta"/>
    <s v="No"/>
    <s v="No"/>
    <s v="No"/>
    <n v="1995"/>
    <s v="Colombia"/>
    <n v="6.1355991599999999"/>
    <s v="Consumo total de agua (m³)"/>
    <n v="58819.8"/>
    <x v="1"/>
    <s v="Pilar 3"/>
    <s v="negativo"/>
    <n v="25125280889"/>
    <n v="1026.472"/>
    <s v="Gestión de Recursos Naturales y Circularidad"/>
    <n v="5.8823529411764705E-2"/>
    <n v="99.999769979366135"/>
    <n v="5.8823394105509488"/>
  </r>
  <r>
    <x v="60"/>
    <x v="2"/>
    <s v="Privada"/>
    <s v="No"/>
    <s v="No"/>
    <s v="Si"/>
    <n v="1989"/>
    <s v="Colombia"/>
    <n v="0.75167738299999998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0000002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0000001"/>
    <s v="Consumo total de agua (m³)"/>
    <n v="261600"/>
    <x v="1"/>
    <s v="Pilar 3"/>
    <s v="negativo"/>
    <n v="25125280889"/>
    <n v="1026.472"/>
    <s v="Gestión de Recursos Naturales y Circularidad"/>
    <n v="5.8823529411764705E-2"/>
    <n v="99.998962902982868"/>
    <n v="5.8822919354695804"/>
  </r>
  <r>
    <x v="63"/>
    <x v="2"/>
    <s v="Privada"/>
    <s v="Si"/>
    <s v="No"/>
    <s v="No"/>
    <n v="1976"/>
    <s v="Colombia"/>
    <n v="0.98534294499999997"/>
    <s v="Consumo total de agua (m³)"/>
    <s v="No informa"/>
    <x v="1"/>
    <s v="Pilar 3"/>
    <s v="negativo"/>
    <n v="283322"/>
    <n v="3791"/>
    <s v="Gestión de Recursos Naturales y Circularidad"/>
    <n v="0.14285714285714285"/>
    <n v="0"/>
    <n v="0"/>
  </r>
  <r>
    <x v="64"/>
    <x v="3"/>
    <s v="Privada"/>
    <s v="No"/>
    <s v="Si"/>
    <s v="Si"/>
    <n v="1920"/>
    <s v="Japón"/>
    <n v="1.8691417530000001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65"/>
    <x v="4"/>
    <s v="Privada"/>
    <s v="No"/>
    <s v="Si"/>
    <s v="Si"/>
    <n v="2009"/>
    <s v="Argentina"/>
    <n v="1.8581853669999999"/>
    <s v="Consumo total de agua (m³)"/>
    <n v="1026.472"/>
    <x v="1"/>
    <s v="Pilar 3"/>
    <s v="negativo"/>
    <n v="25125280889"/>
    <n v="1026.472"/>
    <s v="Gestión de Recursos Naturales y Circularidad"/>
    <n v="5.8823529411764705E-2"/>
    <n v="100"/>
    <n v="5.8823529411764701"/>
  </r>
  <r>
    <x v="66"/>
    <x v="1"/>
    <s v="Mixta"/>
    <s v="No"/>
    <s v="Si"/>
    <s v="Si"/>
    <n v="1866"/>
    <s v="Suiza"/>
    <n v="2.0444698099999998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0000002"/>
    <s v="Consumo total de agua (m³)"/>
    <n v="29110"/>
    <x v="1"/>
    <s v="Pilar 3"/>
    <s v="negativo"/>
    <n v="25125280889"/>
    <n v="1026.472"/>
    <s v="Gestión de Recursos Naturales y Circularidad"/>
    <n v="5.8823529411764705E-2"/>
    <n v="99.999888226009205"/>
    <n v="5.8823463662358355"/>
  </r>
  <r>
    <x v="68"/>
    <x v="3"/>
    <s v="Privada"/>
    <s v="Si"/>
    <s v="No"/>
    <s v="No"/>
    <n v="1953"/>
    <s v="Colombia"/>
    <n v="7.1291921260000004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69"/>
    <x v="1"/>
    <s v="Pública"/>
    <s v="No"/>
    <s v="Si"/>
    <s v="Si"/>
    <n v="1965"/>
    <s v="Estados Unidos"/>
    <n v="2.0973851419999998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70"/>
    <x v="3"/>
    <s v="Privada"/>
    <s v="Si"/>
    <s v="No"/>
    <s v="No"/>
    <n v="1989"/>
    <s v="Colombia"/>
    <n v="3.0305383369999999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71"/>
    <x v="1"/>
    <s v="Privada"/>
    <s v="No"/>
    <s v="No"/>
    <s v="Si"/>
    <n v="1986"/>
    <s v="Colombia"/>
    <n v="2.2734296359999999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0000002"/>
    <s v="Consumo total de agua (m³)"/>
    <n v="2703160"/>
    <x v="1"/>
    <s v="Pilar 3"/>
    <s v="negativo"/>
    <n v="875400000"/>
    <n v="51986"/>
    <s v="Gestión de Recursos Naturales y Circularidad"/>
    <n v="0.15789473684210525"/>
    <n v="99.697129146625329"/>
    <n v="15.741651970519788"/>
  </r>
  <r>
    <x v="73"/>
    <x v="3"/>
    <s v="Privada"/>
    <s v="No"/>
    <s v="Si"/>
    <s v="Si"/>
    <n v="1993"/>
    <s v="Estados Unidos"/>
    <n v="2.3607916150000001"/>
    <s v="Consumo total de agua (m³)"/>
    <n v="5796000"/>
    <x v="1"/>
    <s v="Pilar 3"/>
    <s v="negativo"/>
    <n v="6501695"/>
    <n v="56315"/>
    <s v="Gestión de Recursos Naturales y Circularidad"/>
    <n v="5.8823529411764705E-2"/>
    <n v="10.948850184162918"/>
    <n v="0.64405001083311286"/>
  </r>
  <r>
    <x v="74"/>
    <x v="3"/>
    <s v="Privada"/>
    <s v="No"/>
    <s v="No"/>
    <s v="Si"/>
    <n v="2005"/>
    <s v="Perú"/>
    <n v="10.521119421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75"/>
    <x v="1"/>
    <s v="Privada"/>
    <s v="No"/>
    <s v="No"/>
    <s v="Si"/>
    <n v="1958"/>
    <s v="Colombia"/>
    <n v="2.0172595470000001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76"/>
    <x v="4"/>
    <s v="Privada"/>
    <s v="No"/>
    <s v="Si"/>
    <s v="No"/>
    <n v="1974"/>
    <s v="Colombia"/>
    <n v="2.2729038500000001"/>
    <s v="Consumo total de agua (m³)"/>
    <n v="92000"/>
    <x v="1"/>
    <s v="Pilar 3"/>
    <s v="negativo"/>
    <n v="25125280889"/>
    <n v="1026.472"/>
    <s v="Gestión de Recursos Naturales y Circularidad"/>
    <n v="5.8823529411764705E-2"/>
    <n v="99.999637920339595"/>
    <n v="5.8823316423729173"/>
  </r>
  <r>
    <x v="77"/>
    <x v="4"/>
    <s v="Privada"/>
    <s v="No"/>
    <s v="No"/>
    <s v="Si"/>
    <n v="2015"/>
    <s v="Colombia"/>
    <n v="0.70314701400000001"/>
    <s v="Consumo total de agua (m³)"/>
    <s v="No informa"/>
    <x v="1"/>
    <s v="Pilar 3"/>
    <s v="negativo"/>
    <n v="25125280889"/>
    <n v="1026.472"/>
    <s v="Gestión de Recursos Naturales y Circularidad"/>
    <n v="5.8823529411764705E-2"/>
    <n v="0"/>
    <n v="0"/>
  </r>
  <r>
    <x v="78"/>
    <x v="1"/>
    <s v="Mixta"/>
    <s v="No"/>
    <s v="No"/>
    <s v="No"/>
    <n v="1956"/>
    <s v="Colombia"/>
    <n v="25.860914507"/>
    <s v="Consumo total de agua (m³)"/>
    <n v="8301661"/>
    <x v="1"/>
    <s v="Pilar 3"/>
    <s v="negativo"/>
    <n v="875400000"/>
    <n v="51986"/>
    <s v="Gestión de Recursos Naturales y Circularidad"/>
    <n v="0.15789473684210525"/>
    <n v="99.057554838983165"/>
    <n v="15.640666553523657"/>
  </r>
  <r>
    <x v="79"/>
    <x v="1"/>
    <s v="Mixta"/>
    <s v="No"/>
    <s v="Si"/>
    <s v="Si"/>
    <n v="1898"/>
    <s v="Francia"/>
    <n v="2.4260392159999999"/>
    <s v="Consumo total de agua (m³)"/>
    <n v="85440"/>
    <x v="1"/>
    <s v="Pilar 3"/>
    <s v="negativo"/>
    <n v="875400000"/>
    <n v="51986"/>
    <s v="Gestión de Recursos Naturales y Circularidad"/>
    <n v="0.15789473684210525"/>
    <n v="99.996178205757602"/>
    <n v="15.788870243014358"/>
  </r>
  <r>
    <x v="80"/>
    <x v="1"/>
    <s v="Privada"/>
    <s v="No"/>
    <s v="Si"/>
    <s v="No"/>
    <n v="1998"/>
    <s v="Colombia"/>
    <n v="1.697301486"/>
    <s v="Consumo total de agua (m³)"/>
    <n v="46982000"/>
    <x v="1"/>
    <s v="Pilar 3"/>
    <s v="negativo"/>
    <n v="875400000"/>
    <n v="51986"/>
    <s v="Gestión de Recursos Naturales y Circularidad"/>
    <n v="0.15789473684210525"/>
    <n v="94.638702179085541"/>
    <n v="14.942952975645085"/>
  </r>
  <r>
    <x v="81"/>
    <x v="3"/>
    <s v="Privada"/>
    <s v="Si"/>
    <s v="Si"/>
    <s v="Si"/>
    <n v="1969"/>
    <s v="Corea del Sur"/>
    <n v="3.188315636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82"/>
    <x v="5"/>
    <s v="Privada"/>
    <s v="No"/>
    <s v="No"/>
    <s v="Si"/>
    <n v="2020"/>
    <s v="Islas Caimán / EE.UU"/>
    <n v="1.943851598"/>
    <s v="Consumo total de agua (m³)"/>
    <n v="128423000"/>
    <x v="1"/>
    <s v="Pilar 3"/>
    <s v="negativo"/>
    <n v="256989418"/>
    <n v="276755"/>
    <s v="Gestión de Recursos Naturales y Circularidad"/>
    <n v="0.19230769230769232"/>
    <n v="50.081837217356131"/>
    <n v="9.6311225417992574"/>
  </r>
  <r>
    <x v="83"/>
    <x v="3"/>
    <s v="Privada"/>
    <s v="No"/>
    <s v="No"/>
    <s v="Si"/>
    <n v="1952"/>
    <s v="Chile"/>
    <n v="5.9910971069999999"/>
    <s v="Consumo total de agua (m³)"/>
    <n v="226339"/>
    <x v="1"/>
    <s v="Pilar 3"/>
    <s v="negativo"/>
    <n v="6501695"/>
    <n v="56315"/>
    <s v="Gestión de Recursos Naturales y Circularidad"/>
    <n v="5.8823529411764705E-2"/>
    <n v="97.362079505009788"/>
    <n v="5.7271811473535168"/>
  </r>
  <r>
    <x v="84"/>
    <x v="3"/>
    <s v="Privada"/>
    <s v="Si"/>
    <s v="No"/>
    <s v="Si"/>
    <n v="1977"/>
    <s v="Suiza"/>
    <n v="2.002301595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85"/>
    <x v="0"/>
    <s v="Privada"/>
    <s v="Si"/>
    <s v="No"/>
    <s v="Si"/>
    <n v="1971"/>
    <s v="Estados Unidos"/>
    <n v="2.1567474139999998"/>
    <s v="Consumo total de agua (m³)"/>
    <s v="No informa"/>
    <x v="1"/>
    <s v="Pilar 3"/>
    <s v="negativo"/>
    <n v="2375440"/>
    <n v="237544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0000001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87"/>
    <x v="3"/>
    <s v="Privada"/>
    <s v="Si"/>
    <s v="No"/>
    <s v="No"/>
    <n v="1934"/>
    <s v="Colombia"/>
    <n v="3.134365769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88"/>
    <x v="4"/>
    <s v="Mixta"/>
    <s v="No"/>
    <s v="Si"/>
    <s v="Si"/>
    <n v="1924"/>
    <s v="España"/>
    <n v="6.6721791020000003"/>
    <s v="Consumo total de agua (m³)"/>
    <n v="163167"/>
    <x v="1"/>
    <s v="Pilar 3"/>
    <s v="negativo"/>
    <n v="25125280889"/>
    <n v="1026.472"/>
    <s v="Gestión de Recursos Naturales y Circularidad"/>
    <n v="5.8823529411764705E-2"/>
    <n v="99.999354671753366"/>
    <n v="5.8823149806913744"/>
  </r>
  <r>
    <x v="89"/>
    <x v="4"/>
    <s v="Privada"/>
    <s v="No"/>
    <s v="Si"/>
    <s v="Si"/>
    <n v="1910"/>
    <s v="Francia"/>
    <n v="2.655177809"/>
    <s v="Consumo total de agua (m³)"/>
    <n v="113930"/>
    <x v="1"/>
    <s v="Pilar 3"/>
    <s v="negativo"/>
    <n v="25125280889"/>
    <n v="1026.472"/>
    <s v="Gestión de Recursos Naturales y Circularidad"/>
    <n v="5.8823529411764705E-2"/>
    <n v="99.99955063772974"/>
    <n v="5.8823265081017491"/>
  </r>
  <r>
    <x v="90"/>
    <x v="3"/>
    <s v="Privada"/>
    <s v="No"/>
    <s v="Si"/>
    <s v="Si"/>
    <n v="1968"/>
    <s v="Colombia"/>
    <n v="24.752011681999999"/>
    <s v="Consumo total de agua (m³)"/>
    <n v="4492000"/>
    <x v="1"/>
    <s v="Pilar 3"/>
    <s v="negativo"/>
    <n v="6501695"/>
    <n v="56315"/>
    <s v="Gestión de Recursos Naturales y Circularidad"/>
    <n v="5.8823529411764705E-2"/>
    <n v="31.180395880460111"/>
    <n v="1.8341409341447124"/>
  </r>
  <r>
    <x v="91"/>
    <x v="4"/>
    <s v="Mixta"/>
    <s v="No"/>
    <s v="Si"/>
    <s v="Si"/>
    <n v="1979"/>
    <s v="Suecia"/>
    <n v="2.956157691"/>
    <s v="Consumo total de agua (m³)"/>
    <s v="No informa"/>
    <x v="1"/>
    <s v="Pilar 3"/>
    <s v="negativo"/>
    <n v="25125280889"/>
    <n v="1026.472"/>
    <s v="Gestión de Recursos Naturales y Circularidad"/>
    <n v="5.8823529411764705E-2"/>
    <n v="0"/>
    <n v="0"/>
  </r>
  <r>
    <x v="92"/>
    <x v="3"/>
    <s v="Privada"/>
    <s v="No"/>
    <s v="Si"/>
    <s v="Si"/>
    <n v="1937"/>
    <s v="Japón"/>
    <n v="4.02823039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93"/>
    <x v="3"/>
    <s v="Privada"/>
    <s v="No"/>
    <s v="No"/>
    <s v="Si"/>
    <n v="1993"/>
    <s v="Suiza"/>
    <n v="4.8704234599999996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94"/>
    <x v="3"/>
    <s v="Privada"/>
    <s v="No"/>
    <s v="No"/>
    <s v="No"/>
    <n v="1966"/>
    <s v="Colombia"/>
    <n v="2.0461661379999998"/>
    <s v="Consumo total de agua (m³)"/>
    <n v="145790"/>
    <x v="1"/>
    <s v="Pilar 3"/>
    <s v="negativo"/>
    <n v="6501695"/>
    <n v="56315"/>
    <s v="Gestión de Recursos Naturales y Circularidad"/>
    <n v="5.8823529411764705E-2"/>
    <n v="98.611796356459976"/>
    <n v="5.8006939033211751"/>
  </r>
  <r>
    <x v="95"/>
    <x v="3"/>
    <s v="Privada"/>
    <s v="No"/>
    <s v="Si"/>
    <s v="Si"/>
    <n v="1929"/>
    <s v="Reino Unido y Países Bajos"/>
    <n v="1.928223518"/>
    <s v="Consumo total de agua (m³)"/>
    <s v="No informa"/>
    <x v="1"/>
    <s v="Pilar 3"/>
    <s v="negativo"/>
    <n v="6501695"/>
    <n v="56315"/>
    <s v="Gestión de Recursos Naturales y Circularidad"/>
    <n v="5.8823529411764705E-2"/>
    <n v="0"/>
    <n v="0"/>
  </r>
  <r>
    <x v="96"/>
    <x v="4"/>
    <s v="Privada"/>
    <s v="No"/>
    <s v="No"/>
    <s v="No"/>
    <n v="1987"/>
    <s v="Colombia"/>
    <n v="0"/>
    <s v="Consumo total de agua (m³)"/>
    <s v="No informa"/>
    <x v="1"/>
    <s v="Pilar 3"/>
    <s v="negativo"/>
    <n v="25125280889"/>
    <n v="1026.472"/>
    <s v="Gestión de Recursos Naturales y Circularidad"/>
    <n v="5.8823529411764705E-2"/>
    <n v="0"/>
    <n v="0"/>
  </r>
  <r>
    <x v="97"/>
    <x v="5"/>
    <s v="Privada"/>
    <s v="No"/>
    <s v="No"/>
    <s v="Si"/>
    <n v="2016"/>
    <s v="Canadá"/>
    <n v="5.4833186859999996"/>
    <s v="Consumo total de agua (m³)"/>
    <s v="No informa"/>
    <x v="1"/>
    <s v="Pilar 3"/>
    <s v="negativo"/>
    <n v="256989418"/>
    <n v="276755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39999999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19999999"/>
    <s v="Consumo total de agua (m³)"/>
    <s v="No informa"/>
    <x v="1"/>
    <s v="Pilar 3"/>
    <s v="negativo"/>
    <n v="875400000"/>
    <n v="51986"/>
    <s v="Gestión de Recursos Naturales y Circularidad"/>
    <n v="0.15789473684210525"/>
    <n v="0"/>
    <n v="0"/>
  </r>
  <r>
    <x v="0"/>
    <x v="0"/>
    <s v="Privada"/>
    <s v="No"/>
    <s v="No"/>
    <s v="No"/>
    <n v="2007"/>
    <s v="Colombia"/>
    <n v="0.97802211500000003"/>
    <s v="Consumo total de la organización (MJ)"/>
    <n v="137771314.99200001"/>
    <x v="1"/>
    <s v="Pilar 2"/>
    <s v="negativo"/>
    <n v="137771314.99200001"/>
    <n v="137771314.99200001"/>
    <s v="Acción Climática y Energía"/>
    <n v="0.19047619047619047"/>
    <n v="0"/>
    <n v="0"/>
  </r>
  <r>
    <x v="1"/>
    <x v="1"/>
    <s v="Privada"/>
    <s v="No"/>
    <s v="Si"/>
    <s v="Si"/>
    <n v="1920"/>
    <s v="Colombia"/>
    <n v="2.844632077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2"/>
    <x v="1"/>
    <s v="Privada"/>
    <s v="No"/>
    <s v="No"/>
    <s v="Si"/>
    <n v="1945"/>
    <s v="Colombia"/>
    <n v="2.1764613960000001"/>
    <s v="Consumo total de la organización (MJ)"/>
    <n v="191763097.20000002"/>
    <x v="1"/>
    <s v="Pilar 2"/>
    <s v="negativo"/>
    <n v="3922210000"/>
    <n v="76961.61"/>
    <s v="Acción Climática y Energía"/>
    <n v="0.21052631578947367"/>
    <n v="95.112706945078912"/>
    <n v="20.023727777911351"/>
  </r>
  <r>
    <x v="3"/>
    <x v="2"/>
    <s v="Privada"/>
    <s v="Si"/>
    <s v="No"/>
    <s v="No"/>
    <n v="1993"/>
    <s v="Colombia"/>
    <n v="2.1863011939999999"/>
    <s v="Consumo total de la organización (MJ)"/>
    <n v="15162948"/>
    <x v="1"/>
    <s v="Pilar 2"/>
    <s v="negativo"/>
    <n v="24783382.800000001"/>
    <n v="2416302"/>
    <s v="Acción Climática y Energía"/>
    <n v="0.14285714285714285"/>
    <n v="43.011579767709343"/>
    <n v="6.1445113953870489"/>
  </r>
  <r>
    <x v="4"/>
    <x v="3"/>
    <s v="Privada"/>
    <s v="No"/>
    <s v="No"/>
    <s v="Si"/>
    <n v="2012"/>
    <s v="Colombia"/>
    <n v="13.831182682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199999997"/>
    <s v="Consumo total de la organización (MJ)"/>
    <s v="No informa"/>
    <x v="1"/>
    <s v="Pilar 2"/>
    <s v="negativo"/>
    <n v="24783382.800000001"/>
    <n v="2416302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Consumo total de la organización (MJ)"/>
    <n v="2416302"/>
    <x v="1"/>
    <s v="Pilar 2"/>
    <s v="negativo"/>
    <n v="24783382.800000001"/>
    <n v="2416302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Consumo total de la organización (MJ)"/>
    <n v="68145000000"/>
    <x v="1"/>
    <s v="Pilar 2"/>
    <s v="negativo"/>
    <n v="68145000000"/>
    <n v="8995356"/>
    <s v="Acción Climática y Energía"/>
    <n v="0.11764705882352941"/>
    <n v="0"/>
    <n v="0"/>
  </r>
  <r>
    <x v="8"/>
    <x v="0"/>
    <s v="Privada"/>
    <s v="No"/>
    <s v="No"/>
    <s v="No"/>
    <n v="1987"/>
    <s v="Colombia"/>
    <n v="0.711210393"/>
    <s v="Consumo total de la organización (MJ)"/>
    <s v="No informa"/>
    <x v="1"/>
    <s v="Pilar 2"/>
    <s v="negativo"/>
    <n v="137771314.99200001"/>
    <n v="137771314.99200001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0000002"/>
    <s v="Consumo total de la organización (MJ)"/>
    <s v="No informa"/>
    <x v="1"/>
    <s v="Pilar 2"/>
    <s v="negativo"/>
    <n v="137771314.99200001"/>
    <n v="137771314.99200001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Consumo total de la organización (MJ)"/>
    <n v="76827600"/>
    <x v="1"/>
    <s v="Pilar 2"/>
    <s v="negativo"/>
    <n v="68145000000"/>
    <n v="8995356"/>
    <s v="Acción Climática y Energía"/>
    <n v="0.11764705882352941"/>
    <n v="99.900445815168624"/>
    <n v="11.752993625313955"/>
  </r>
  <r>
    <x v="11"/>
    <x v="4"/>
    <s v="Privada"/>
    <s v="No"/>
    <s v="Si"/>
    <s v="Si"/>
    <n v="1875"/>
    <s v="Colombia"/>
    <n v="0"/>
    <s v="Consumo total de la organización (MJ)"/>
    <n v="332874587"/>
    <x v="1"/>
    <s v="Pilar 2"/>
    <s v="negativo"/>
    <n v="68145000000"/>
    <n v="8995356"/>
    <s v="Acción Climática y Energía"/>
    <n v="0.11764705882352941"/>
    <n v="99.524657730237891"/>
    <n v="11.708783262380928"/>
  </r>
  <r>
    <x v="12"/>
    <x v="1"/>
    <s v="Privada"/>
    <s v="No"/>
    <s v="No"/>
    <s v="Si"/>
    <n v="1889"/>
    <s v="Colombia"/>
    <n v="8.6157743510000007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13"/>
    <x v="1"/>
    <s v="Privada"/>
    <s v="No"/>
    <s v="No"/>
    <s v="Si"/>
    <n v="2000"/>
    <s v="Colombia"/>
    <n v="1.8730507999999999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14"/>
    <x v="3"/>
    <s v="Privada"/>
    <s v="No"/>
    <s v="No"/>
    <s v="No"/>
    <n v="2004"/>
    <s v="Colombia"/>
    <n v="4.5125503050000004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00000005"/>
    <s v="Consumo total de la organización (MJ)"/>
    <s v="No informa"/>
    <x v="1"/>
    <s v="Pilar 2"/>
    <s v="negativo"/>
    <n v="29563200000"/>
    <n v="1349415414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09999999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17"/>
    <x v="4"/>
    <s v="Privada"/>
    <s v="No"/>
    <s v="Si"/>
    <s v="Si"/>
    <n v="2001"/>
    <s v="Colombia"/>
    <n v="6.5475670460000002"/>
    <s v="Consumo total de la organización (MJ)"/>
    <n v="4762822572"/>
    <x v="1"/>
    <s v="Pilar 2"/>
    <s v="negativo"/>
    <n v="68145000000"/>
    <n v="8995356"/>
    <s v="Acción Climática y Energía"/>
    <n v="0.11764705882352941"/>
    <n v="93.023032035943402"/>
    <n v="10.943886121875694"/>
  </r>
  <r>
    <x v="18"/>
    <x v="1"/>
    <s v="Privada"/>
    <s v="No"/>
    <s v="Si"/>
    <s v="Si"/>
    <n v="1934"/>
    <s v="Colombia"/>
    <n v="1.84479215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19"/>
    <x v="3"/>
    <s v="Privada"/>
    <s v="Si"/>
    <s v="Si"/>
    <s v="Si"/>
    <n v="1960"/>
    <s v="Chile"/>
    <n v="4.2128666020000001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20"/>
    <x v="4"/>
    <s v="Mixta"/>
    <s v="No"/>
    <s v="No"/>
    <s v="No"/>
    <n v="2012"/>
    <s v="Colombia"/>
    <n v="9.9777362400000005"/>
    <s v="Consumo total de la organización (MJ)"/>
    <n v="1935015048.0000002"/>
    <x v="1"/>
    <s v="Pilar 2"/>
    <s v="negativo"/>
    <n v="68145000000"/>
    <n v="8995356"/>
    <s v="Acción Climática y Energía"/>
    <n v="0.11764705882352941"/>
    <n v="97.173271749549812"/>
    <n v="11.432149617594096"/>
  </r>
  <r>
    <x v="21"/>
    <x v="5"/>
    <s v="Privada"/>
    <s v="No"/>
    <s v="No"/>
    <s v="Si"/>
    <n v="1976"/>
    <s v="Reino Unido / Suiza"/>
    <n v="6.0471020830000004"/>
    <s v="Consumo total de la organización (MJ)"/>
    <s v="No informa"/>
    <x v="1"/>
    <s v="Pilar 2"/>
    <s v="negativo"/>
    <n v="29563200000"/>
    <n v="1349415414"/>
    <s v="Acción Climática y Energía"/>
    <n v="0.19230769230769232"/>
    <n v="0"/>
    <n v="0"/>
  </r>
  <r>
    <x v="22"/>
    <x v="3"/>
    <s v="Privada"/>
    <s v="No"/>
    <s v="No"/>
    <s v="Si"/>
    <n v="1879"/>
    <s v="Estados Unidos"/>
    <n v="5.8689859999999996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0000001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8999999"/>
    <s v="Consumo total de la organización (MJ)"/>
    <n v="2203265675"/>
    <x v="1"/>
    <s v="Pilar 2"/>
    <s v="negativo"/>
    <n v="68145000000"/>
    <n v="8995356"/>
    <s v="Acción Climática y Energía"/>
    <n v="0.11764705882352941"/>
    <n v="96.779572957844067"/>
    <n v="11.385832112687536"/>
  </r>
  <r>
    <x v="25"/>
    <x v="1"/>
    <s v="Mixta"/>
    <s v="No"/>
    <s v="Si"/>
    <s v="Si"/>
    <n v="1991"/>
    <s v="México"/>
    <n v="5.1614047279999999"/>
    <s v="Consumo total de la organización (MJ)"/>
    <n v="3922210000"/>
    <x v="1"/>
    <s v="Pilar 2"/>
    <s v="negativo"/>
    <n v="3922210000"/>
    <n v="76961.61"/>
    <s v="Acción Climática y Energía"/>
    <n v="0.21052631578947367"/>
    <n v="0"/>
    <n v="0"/>
  </r>
  <r>
    <x v="26"/>
    <x v="1"/>
    <s v="Privada"/>
    <s v="No"/>
    <s v="Si"/>
    <s v="Si"/>
    <n v="1806"/>
    <s v="Estados Unidos"/>
    <n v="2.382092359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27"/>
    <x v="1"/>
    <s v="Privada"/>
    <s v="Si"/>
    <s v="Si"/>
    <s v="Si"/>
    <n v="1932"/>
    <s v="Colombia"/>
    <n v="2.1928266769999998"/>
    <s v="Consumo total de la organización (MJ)"/>
    <n v="934764134.39999998"/>
    <x v="1"/>
    <s v="Pilar 2"/>
    <s v="negativo"/>
    <n v="3922210000"/>
    <n v="76961.61"/>
    <s v="Acción Climática y Energía"/>
    <n v="0.21052631578947367"/>
    <n v="76.168906978900424"/>
    <n v="16.035559363979036"/>
  </r>
  <r>
    <x v="28"/>
    <x v="1"/>
    <s v="Privada"/>
    <s v="No"/>
    <s v="No"/>
    <s v="No"/>
    <n v="1920"/>
    <s v="Colombia"/>
    <n v="1.9433909700000001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29"/>
    <x v="2"/>
    <s v="Privada"/>
    <s v="No"/>
    <s v="No"/>
    <s v="No"/>
    <n v="2015"/>
    <s v="Colombia"/>
    <n v="0.76762142099999997"/>
    <s v="Consumo total de la organización (MJ)"/>
    <n v="4338854.7120000003"/>
    <x v="1"/>
    <s v="Pilar 2"/>
    <s v="negativo"/>
    <n v="24783382.800000001"/>
    <n v="2416302"/>
    <s v="Acción Climática y Energía"/>
    <n v="0.14285714285714285"/>
    <n v="91.404543448512953"/>
    <n v="13.057791921216136"/>
  </r>
  <r>
    <x v="30"/>
    <x v="2"/>
    <s v="Privada"/>
    <s v="No"/>
    <s v="Si"/>
    <s v="Si"/>
    <n v="1961"/>
    <s v="Colombia"/>
    <n v="0.498844856"/>
    <s v="Consumo total de la organización (MJ)"/>
    <n v="3721896"/>
    <x v="1"/>
    <s v="Pilar 2"/>
    <s v="negativo"/>
    <n v="24783382.800000001"/>
    <n v="2416302"/>
    <s v="Acción Climática y Energía"/>
    <n v="0.14285714285714285"/>
    <n v="94.162877079605309"/>
    <n v="13.451839582800758"/>
  </r>
  <r>
    <x v="31"/>
    <x v="2"/>
    <s v="Privada"/>
    <s v="No"/>
    <s v="Si"/>
    <s v="Si"/>
    <n v="1979"/>
    <s v="Colombia"/>
    <n v="1.189537155"/>
    <s v="Consumo total de la organización (MJ)"/>
    <s v="No informa"/>
    <x v="1"/>
    <s v="Pilar 2"/>
    <s v="negativo"/>
    <n v="24783382.800000001"/>
    <n v="2416302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0000001"/>
    <s v="Consumo total de la organización (MJ)"/>
    <s v="No informa"/>
    <x v="1"/>
    <s v="Pilar 2"/>
    <s v="negativo"/>
    <n v="24783382.800000001"/>
    <n v="2416302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00000001"/>
    <s v="Consumo total de la organización (MJ)"/>
    <s v="No informa"/>
    <x v="1"/>
    <s v="Pilar 2"/>
    <s v="negativo"/>
    <n v="24783382.800000001"/>
    <n v="2416302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0000004"/>
    <s v="Consumo total de la organización (MJ)"/>
    <n v="66225927.600000001"/>
    <x v="1"/>
    <s v="Pilar 2"/>
    <s v="negativo"/>
    <n v="164245847000"/>
    <n v="703830.20400000003"/>
    <s v="Acción Climática y Energía"/>
    <n v="0.17647058823529413"/>
    <n v="99.960107132465851"/>
    <n v="17.640018905729267"/>
  </r>
  <r>
    <x v="36"/>
    <x v="3"/>
    <s v="Privada"/>
    <s v="Si"/>
    <s v="No"/>
    <s v="No"/>
    <n v="2009"/>
    <s v="Colombia"/>
    <n v="19.439396106"/>
    <s v="Consumo total de la organización (MJ)"/>
    <n v="822644434.80000007"/>
    <x v="1"/>
    <s v="Pilar 2"/>
    <s v="negativo"/>
    <n v="164245847000"/>
    <n v="703830.20400000003"/>
    <s v="Acción Climática y Energía"/>
    <n v="0.17647058823529413"/>
    <n v="99.499564742839127"/>
    <n v="17.558746719324553"/>
  </r>
  <r>
    <x v="37"/>
    <x v="4"/>
    <s v="Privada"/>
    <s v="No"/>
    <s v="Si"/>
    <s v="No"/>
    <n v="1972"/>
    <s v="Colombia"/>
    <n v="0"/>
    <s v="Consumo total de la organización (MJ)"/>
    <n v="94870800"/>
    <x v="1"/>
    <s v="Pilar 2"/>
    <s v="negativo"/>
    <n v="68145000000"/>
    <n v="8995356"/>
    <s v="Acción Climática y Energía"/>
    <n v="0.11764705882352941"/>
    <n v="99.873964661637132"/>
    <n v="11.749878195486721"/>
  </r>
  <r>
    <x v="38"/>
    <x v="3"/>
    <s v="Privada"/>
    <s v="Si"/>
    <s v="No"/>
    <s v="No"/>
    <n v="1997"/>
    <s v="Colombia"/>
    <n v="3.874476933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000001"/>
    <s v="Consumo total de la organización (MJ)"/>
    <n v="2843646070"/>
    <x v="1"/>
    <s v="Pilar 2"/>
    <s v="negativo"/>
    <n v="29563200000"/>
    <n v="1349415414"/>
    <s v="Acción Climática y Energía"/>
    <n v="0.19230769230769232"/>
    <n v="94.703898544892652"/>
    <n v="18.212288181710125"/>
  </r>
  <r>
    <x v="40"/>
    <x v="5"/>
    <s v="Mixta"/>
    <s v="No"/>
    <s v="Si"/>
    <s v="Si"/>
    <n v="1951"/>
    <s v="Colombia"/>
    <n v="113.923310323"/>
    <s v="Consumo total de la organización (MJ)"/>
    <n v="29563200000"/>
    <x v="1"/>
    <s v="Pilar 2"/>
    <s v="negativo"/>
    <n v="29563200000"/>
    <n v="1349415414"/>
    <s v="Acción Climática y Energía"/>
    <n v="0.19230769230769232"/>
    <n v="0"/>
    <n v="0"/>
  </r>
  <r>
    <x v="41"/>
    <x v="4"/>
    <s v="Mixta"/>
    <s v="No"/>
    <s v="No"/>
    <s v="Si"/>
    <n v="1997"/>
    <s v="Colombia"/>
    <n v="15.780332546"/>
    <s v="Consumo total de la organización (MJ)"/>
    <n v="1151377000"/>
    <x v="1"/>
    <s v="Pilar 2"/>
    <s v="negativo"/>
    <n v="68145000000"/>
    <n v="8995356"/>
    <s v="Acción Climática y Energía"/>
    <n v="0.11764705882352941"/>
    <n v="98.323380347925067"/>
    <n v="11.567456511520597"/>
  </r>
  <r>
    <x v="42"/>
    <x v="4"/>
    <s v="Pública"/>
    <s v="No"/>
    <s v="No"/>
    <s v="Si"/>
    <n v="1955"/>
    <s v="Colombia"/>
    <n v="20.574477179999999"/>
    <s v="Consumo total de la organización (MJ)"/>
    <n v="3063394800"/>
    <x v="1"/>
    <s v="Pilar 2"/>
    <s v="negativo"/>
    <n v="68145000000"/>
    <n v="8995356"/>
    <s v="Acción Climática y Energía"/>
    <n v="0.11764705882352941"/>
    <n v="95.517202013885665"/>
    <n v="11.237317883986549"/>
  </r>
  <r>
    <x v="43"/>
    <x v="1"/>
    <s v="Privada"/>
    <s v="No"/>
    <s v="No"/>
    <s v="Si"/>
    <n v="1985"/>
    <s v="Estados Unidos"/>
    <n v="2.6249202149999999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44"/>
    <x v="1"/>
    <s v="Mixta"/>
    <s v="No"/>
    <s v="No"/>
    <s v="No"/>
    <n v="1990"/>
    <s v="Colombia"/>
    <n v="2.3114637089999999"/>
    <s v="Consumo total de la organización (MJ)"/>
    <n v="30662499.276000001"/>
    <x v="1"/>
    <s v="Pilar 2"/>
    <s v="negativo"/>
    <n v="3922210000"/>
    <n v="76961.61"/>
    <s v="Acción Climática y Energía"/>
    <n v="0.21052631578947367"/>
    <n v="99.220181024798819"/>
    <n v="20.888459163115538"/>
  </r>
  <r>
    <x v="45"/>
    <x v="3"/>
    <s v="Privada"/>
    <s v="No"/>
    <s v="No"/>
    <s v="Si"/>
    <n v="1949"/>
    <s v="Colombia"/>
    <n v="16.077688644999999"/>
    <s v="Consumo total de la organización (MJ)"/>
    <n v="1299249972"/>
    <x v="1"/>
    <s v="Pilar 2"/>
    <s v="negativo"/>
    <n v="164245847000"/>
    <n v="703830.20400000003"/>
    <s v="Acción Climática y Energía"/>
    <n v="0.17647058823529413"/>
    <n v="99.209385363405502"/>
    <n v="17.507538593542147"/>
  </r>
  <r>
    <x v="46"/>
    <x v="3"/>
    <s v="Privada"/>
    <s v="Si"/>
    <s v="Si"/>
    <s v="Si"/>
    <n v="1889"/>
    <s v="Chile"/>
    <n v="2.3075606390000001"/>
    <s v="Consumo total de la organización (MJ)"/>
    <n v="149400000"/>
    <x v="1"/>
    <s v="Pilar 2"/>
    <s v="negativo"/>
    <n v="164245847000"/>
    <n v="703830.20400000003"/>
    <s v="Acción Climática y Energía"/>
    <n v="0.17647058823529413"/>
    <n v="99.909466930390579"/>
    <n v="17.631082399480693"/>
  </r>
  <r>
    <x v="47"/>
    <x v="5"/>
    <s v="Privada"/>
    <s v="No"/>
    <s v="Si"/>
    <s v="Si"/>
    <n v="1985"/>
    <s v="Canadá"/>
    <n v="4.2502446559999996"/>
    <s v="Consumo total de la organización (MJ)"/>
    <n v="4033224000"/>
    <x v="1"/>
    <s v="Pilar 2"/>
    <s v="negativo"/>
    <n v="29563200000"/>
    <n v="1349415414"/>
    <s v="Acción Climática y Energía"/>
    <n v="0.19230769230769232"/>
    <n v="90.48759808235107"/>
    <n v="17.4014611696829"/>
  </r>
  <r>
    <x v="48"/>
    <x v="4"/>
    <s v="Privada"/>
    <s v="No"/>
    <s v="Si"/>
    <s v="No"/>
    <n v="1966"/>
    <s v="Colombia"/>
    <n v="2.6355685659999999"/>
    <s v="Consumo total de la organización (MJ)"/>
    <n v="13393000"/>
    <x v="1"/>
    <s v="Pilar 2"/>
    <s v="negativo"/>
    <n v="68145000000"/>
    <n v="8995356"/>
    <s v="Acción Climática y Energía"/>
    <n v="0.11764705882352941"/>
    <n v="99.993545785340686"/>
    <n v="11.763946562981257"/>
  </r>
  <r>
    <x v="49"/>
    <x v="4"/>
    <s v="Mixta"/>
    <s v="No"/>
    <s v="Si"/>
    <s v="Si"/>
    <n v="1896"/>
    <s v="Colombia"/>
    <n v="3.7166394839999999"/>
    <s v="Consumo total de la organización (MJ)"/>
    <n v="4552549000"/>
    <x v="1"/>
    <s v="Pilar 2"/>
    <s v="negativo"/>
    <n v="68145000000"/>
    <n v="8995356"/>
    <s v="Acción Climática y Energía"/>
    <n v="0.11764705882352941"/>
    <n v="93.331640638837925"/>
    <n v="10.980193016333873"/>
  </r>
  <r>
    <x v="50"/>
    <x v="1"/>
    <s v="Pública"/>
    <s v="No"/>
    <s v="Si"/>
    <s v="Si"/>
    <n v="1908"/>
    <s v="Estados Unidos"/>
    <n v="1.2123628230000001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51"/>
    <x v="5"/>
    <s v="Privada"/>
    <s v="No"/>
    <s v="Si"/>
    <s v="Si"/>
    <n v="2002"/>
    <s v="Chile"/>
    <n v="2.4203671080000002"/>
    <s v="Consumo total de la organización (MJ)"/>
    <n v="3394245960"/>
    <x v="1"/>
    <s v="Pilar 2"/>
    <s v="negativo"/>
    <n v="29563200000"/>
    <n v="1349415414"/>
    <s v="Acción Climática y Energía"/>
    <n v="0.19230769230769232"/>
    <n v="92.752370601799143"/>
    <n v="17.836994346499836"/>
  </r>
  <r>
    <x v="52"/>
    <x v="5"/>
    <s v="Privada"/>
    <s v="No"/>
    <s v="Si"/>
    <s v="Si"/>
    <n v="2003"/>
    <s v="Canadá"/>
    <n v="1.3219259999999999"/>
    <s v="Consumo total de la organización (MJ)"/>
    <n v="1349415414"/>
    <x v="1"/>
    <s v="Pilar 2"/>
    <s v="negativo"/>
    <n v="29563200000"/>
    <n v="1349415414"/>
    <s v="Acción Climática y Energía"/>
    <n v="0.19230769230769232"/>
    <n v="100"/>
    <n v="19.230769230769234"/>
  </r>
  <r>
    <x v="53"/>
    <x v="0"/>
    <s v="Privada"/>
    <s v="No"/>
    <s v="No"/>
    <s v="No"/>
    <n v="1985"/>
    <s v="Colombia"/>
    <n v="0.441609957"/>
    <s v="Consumo total de la organización (MJ)"/>
    <s v="No informa"/>
    <x v="1"/>
    <s v="Pilar 2"/>
    <s v="negativo"/>
    <n v="137771314.99200001"/>
    <n v="137771314.99200001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89999998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Consumo total de la organización (MJ)"/>
    <n v="76961.61"/>
    <x v="1"/>
    <s v="Pilar 2"/>
    <s v="negativo"/>
    <n v="3922210000"/>
    <n v="76961.61"/>
    <s v="Acción Climática y Energía"/>
    <n v="0.21052631578947367"/>
    <n v="100"/>
    <n v="21.052631578947366"/>
  </r>
  <r>
    <x v="56"/>
    <x v="5"/>
    <s v="Privada"/>
    <s v="No"/>
    <s v="No"/>
    <s v="No"/>
    <n v="1956"/>
    <s v="Colombia"/>
    <n v="2.660692144"/>
    <s v="Consumo total de la organización (MJ)"/>
    <n v="1371657888"/>
    <x v="1"/>
    <s v="Pilar 2"/>
    <s v="negativo"/>
    <n v="29563200000"/>
    <n v="1349415414"/>
    <s v="Acción Climática y Energía"/>
    <n v="0.19230769230769232"/>
    <n v="99.921164514699541"/>
    <n v="19.215608560519144"/>
  </r>
  <r>
    <x v="57"/>
    <x v="0"/>
    <s v="Privada"/>
    <s v="Si"/>
    <s v="No"/>
    <s v="No"/>
    <n v="1962"/>
    <s v="Colombia"/>
    <n v="0.89448844999999999"/>
    <s v="Consumo total de la organización (MJ)"/>
    <s v="No informa"/>
    <x v="1"/>
    <s v="Pilar 2"/>
    <s v="negativo"/>
    <n v="137771314.99200001"/>
    <n v="137771314.99200001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79999998"/>
    <s v="Consumo total de la organización (MJ)"/>
    <n v="289184400"/>
    <x v="1"/>
    <s v="Pilar 2"/>
    <s v="negativo"/>
    <n v="68145000000"/>
    <n v="8995356"/>
    <s v="Acción Climática y Energía"/>
    <n v="0.11764705882352941"/>
    <n v="99.588779756805607"/>
    <n v="11.716327030212424"/>
  </r>
  <r>
    <x v="59"/>
    <x v="4"/>
    <s v="Mixta"/>
    <s v="No"/>
    <s v="No"/>
    <s v="No"/>
    <n v="1995"/>
    <s v="Colombia"/>
    <n v="6.1355991599999999"/>
    <s v="Consumo total de la organización (MJ)"/>
    <s v="No informa"/>
    <x v="1"/>
    <s v="Pilar 2"/>
    <s v="negativo"/>
    <n v="68145000000"/>
    <n v="8995356"/>
    <s v="Acción Climática y Energía"/>
    <n v="0.11764705882352941"/>
    <n v="0"/>
    <n v="0"/>
  </r>
  <r>
    <x v="60"/>
    <x v="2"/>
    <s v="Privada"/>
    <s v="No"/>
    <s v="No"/>
    <s v="Si"/>
    <n v="1989"/>
    <s v="Colombia"/>
    <n v="0.75167738299999998"/>
    <s v="Consumo total de la organización (MJ)"/>
    <s v="No informa"/>
    <x v="1"/>
    <s v="Pilar 2"/>
    <s v="negativo"/>
    <n v="24783382.800000001"/>
    <n v="2416302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0000002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0000001"/>
    <s v="Consumo total de la organización (MJ)"/>
    <n v="192823200"/>
    <x v="1"/>
    <s v="Pilar 2"/>
    <s v="negativo"/>
    <n v="68145000000"/>
    <n v="8995356"/>
    <s v="Acción Climática y Energía"/>
    <n v="0.11764705882352941"/>
    <n v="99.730204544630297"/>
    <n v="11.73296524054474"/>
  </r>
  <r>
    <x v="63"/>
    <x v="2"/>
    <s v="Privada"/>
    <s v="Si"/>
    <s v="No"/>
    <s v="No"/>
    <n v="1976"/>
    <s v="Colombia"/>
    <n v="0.98534294499999997"/>
    <s v="Consumo total de la organización (MJ)"/>
    <n v="24783382.800000001"/>
    <x v="1"/>
    <s v="Pilar 2"/>
    <s v="negativo"/>
    <n v="24783382.800000001"/>
    <n v="2416302"/>
    <s v="Acción Climática y Energía"/>
    <n v="0.14285714285714285"/>
    <n v="0"/>
    <n v="0"/>
  </r>
  <r>
    <x v="64"/>
    <x v="3"/>
    <s v="Privada"/>
    <s v="No"/>
    <s v="Si"/>
    <s v="Si"/>
    <n v="1920"/>
    <s v="Japón"/>
    <n v="1.8691417530000001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65"/>
    <x v="4"/>
    <s v="Privada"/>
    <s v="No"/>
    <s v="Si"/>
    <s v="Si"/>
    <n v="2009"/>
    <s v="Argentina"/>
    <n v="1.8581853669999999"/>
    <s v="Consumo total de la organización (MJ)"/>
    <n v="8995356"/>
    <x v="1"/>
    <s v="Pilar 2"/>
    <s v="negativo"/>
    <n v="68145000000"/>
    <n v="8995356"/>
    <s v="Acción Climática y Energía"/>
    <n v="0.11764705882352941"/>
    <n v="100"/>
    <n v="11.76470588235294"/>
  </r>
  <r>
    <x v="66"/>
    <x v="1"/>
    <s v="Mixta"/>
    <s v="No"/>
    <s v="Si"/>
    <s v="Si"/>
    <n v="1866"/>
    <s v="Suiza"/>
    <n v="2.0444698099999998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0000002"/>
    <s v="Consumo total de la organización (MJ)"/>
    <n v="6913610943"/>
    <x v="1"/>
    <s v="Pilar 2"/>
    <s v="negativo"/>
    <n v="68145000000"/>
    <n v="8995356"/>
    <s v="Acción Climática y Energía"/>
    <n v="0.11764705882352941"/>
    <n v="89.866421397797623"/>
    <n v="10.572520164446779"/>
  </r>
  <r>
    <x v="68"/>
    <x v="3"/>
    <s v="Privada"/>
    <s v="Si"/>
    <s v="No"/>
    <s v="No"/>
    <n v="1953"/>
    <s v="Colombia"/>
    <n v="7.1291921260000004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19999998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70"/>
    <x v="3"/>
    <s v="Privada"/>
    <s v="Si"/>
    <s v="No"/>
    <s v="No"/>
    <n v="1989"/>
    <s v="Colombia"/>
    <n v="3.0305383369999999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59999999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0000002"/>
    <s v="Consumo total de la organización (MJ)"/>
    <n v="2176000000"/>
    <x v="1"/>
    <s v="Pilar 2"/>
    <s v="negativo"/>
    <n v="3922210000"/>
    <n v="76961.61"/>
    <s v="Acción Climática y Energía"/>
    <n v="0.21052631578947367"/>
    <n v="44.521947188125047"/>
    <n v="9.3730415132894827"/>
  </r>
  <r>
    <x v="73"/>
    <x v="3"/>
    <s v="Privada"/>
    <s v="No"/>
    <s v="Si"/>
    <s v="Si"/>
    <n v="1993"/>
    <s v="Estados Unidos"/>
    <n v="2.3607916150000001"/>
    <s v="Consumo total de la organización (MJ)"/>
    <n v="674881200"/>
    <x v="1"/>
    <s v="Pilar 2"/>
    <s v="negativo"/>
    <n v="164245847000"/>
    <n v="703830.20400000003"/>
    <s v="Acción Climática y Energía"/>
    <n v="0.17647058823529413"/>
    <n v="99.589529798699104"/>
    <n v="17.574622905652785"/>
  </r>
  <r>
    <x v="74"/>
    <x v="3"/>
    <s v="Privada"/>
    <s v="No"/>
    <s v="No"/>
    <s v="Si"/>
    <n v="2005"/>
    <s v="Perú"/>
    <n v="10.521119421"/>
    <s v="Consumo total de la organización (MJ)"/>
    <n v="17547413.508717898"/>
    <x v="1"/>
    <s v="Pilar 2"/>
    <s v="negativo"/>
    <n v="164245847000"/>
    <n v="703830.20400000003"/>
    <s v="Acción Climática y Energía"/>
    <n v="0.17647058823529413"/>
    <n v="99.989744851519106"/>
    <n v="17.645249091444548"/>
  </r>
  <r>
    <x v="75"/>
    <x v="1"/>
    <s v="Privada"/>
    <s v="No"/>
    <s v="No"/>
    <s v="Si"/>
    <n v="1958"/>
    <s v="Colombia"/>
    <n v="2.0172595470000001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76"/>
    <x v="4"/>
    <s v="Privada"/>
    <s v="No"/>
    <s v="Si"/>
    <s v="No"/>
    <n v="1974"/>
    <s v="Colombia"/>
    <n v="2.2729038500000001"/>
    <s v="Consumo total de la organización (MJ)"/>
    <n v="1354899600"/>
    <x v="1"/>
    <s v="Pilar 2"/>
    <s v="negativo"/>
    <n v="68145000000"/>
    <n v="8995356"/>
    <s v="Acción Climática y Energía"/>
    <n v="0.11764705882352941"/>
    <n v="98.024679828187544"/>
    <n v="11.532315273904416"/>
  </r>
  <r>
    <x v="77"/>
    <x v="4"/>
    <s v="Privada"/>
    <s v="No"/>
    <s v="No"/>
    <s v="Si"/>
    <n v="2015"/>
    <s v="Colombia"/>
    <n v="0.70314701400000001"/>
    <s v="Consumo total de la organización (MJ)"/>
    <s v="No informa"/>
    <x v="1"/>
    <s v="Pilar 2"/>
    <s v="negativo"/>
    <n v="68145000000"/>
    <n v="8995356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79"/>
    <x v="1"/>
    <s v="Mixta"/>
    <s v="No"/>
    <s v="Si"/>
    <s v="Si"/>
    <n v="1898"/>
    <s v="Francia"/>
    <n v="2.4260392159999999"/>
    <s v="Consumo total de la organización (MJ)"/>
    <n v="59979600"/>
    <x v="1"/>
    <s v="Pilar 2"/>
    <s v="negativo"/>
    <n v="3922210000"/>
    <n v="76961.61"/>
    <s v="Acción Climática y Energía"/>
    <n v="0.21052631578947367"/>
    <n v="98.47270253702078"/>
    <n v="20.731095270951741"/>
  </r>
  <r>
    <x v="80"/>
    <x v="1"/>
    <s v="Privada"/>
    <s v="No"/>
    <s v="Si"/>
    <s v="No"/>
    <n v="1998"/>
    <s v="Colombia"/>
    <n v="1.697301486"/>
    <s v="Consumo total de la organización (MJ)"/>
    <n v="359125200"/>
    <x v="1"/>
    <s v="Pilar 2"/>
    <s v="negativo"/>
    <n v="3922210000"/>
    <n v="76961.61"/>
    <s v="Acción Climática y Energía"/>
    <n v="0.21052631578947367"/>
    <n v="90.845587467951219"/>
    <n v="19.12538683535815"/>
  </r>
  <r>
    <x v="81"/>
    <x v="3"/>
    <s v="Privada"/>
    <s v="Si"/>
    <s v="Si"/>
    <s v="Si"/>
    <n v="1969"/>
    <s v="Corea del Sur"/>
    <n v="3.188315636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82"/>
    <x v="5"/>
    <s v="Privada"/>
    <s v="No"/>
    <s v="No"/>
    <s v="Si"/>
    <n v="2020"/>
    <s v="Islas Caimán / EE.UU"/>
    <n v="1.943851598"/>
    <s v="Consumo total de la organización (MJ)"/>
    <n v="3840000000"/>
    <x v="1"/>
    <s v="Pilar 2"/>
    <s v="negativo"/>
    <n v="29563200000"/>
    <n v="1349415414"/>
    <s v="Acción Climática y Energía"/>
    <n v="0.19230769230769232"/>
    <n v="91.17245480340182"/>
    <n v="17.533164385269583"/>
  </r>
  <r>
    <x v="83"/>
    <x v="3"/>
    <s v="Privada"/>
    <s v="No"/>
    <s v="No"/>
    <s v="Si"/>
    <n v="1952"/>
    <s v="Chile"/>
    <n v="5.9910971069999999"/>
    <s v="Consumo total de la organización (MJ)"/>
    <n v="262474164"/>
    <x v="1"/>
    <s v="Pilar 2"/>
    <s v="negativo"/>
    <n v="164245847000"/>
    <n v="703830.20400000003"/>
    <s v="Acción Climática y Energía"/>
    <n v="0.17647058823529413"/>
    <n v="99.840622176860734"/>
    <n v="17.618933325328367"/>
  </r>
  <r>
    <x v="84"/>
    <x v="3"/>
    <s v="Privada"/>
    <s v="Si"/>
    <s v="No"/>
    <s v="Si"/>
    <n v="1977"/>
    <s v="Suiza"/>
    <n v="2.002301595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85"/>
    <x v="0"/>
    <s v="Privada"/>
    <s v="Si"/>
    <s v="No"/>
    <s v="Si"/>
    <n v="1971"/>
    <s v="Estados Unidos"/>
    <n v="2.1567474139999998"/>
    <s v="Consumo total de la organización (MJ)"/>
    <s v="No informa"/>
    <x v="1"/>
    <s v="Pilar 2"/>
    <s v="negativo"/>
    <n v="137771314.99200001"/>
    <n v="137771314.99200001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0000001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0000003"/>
    <s v="Consumo total de la organización (MJ)"/>
    <n v="1023818400"/>
    <x v="1"/>
    <s v="Pilar 2"/>
    <s v="negativo"/>
    <n v="68145000000"/>
    <n v="8995356"/>
    <s v="Acción Climática y Energía"/>
    <n v="0.11764705882352941"/>
    <n v="98.510592088129783"/>
    <n v="11.589481422132916"/>
  </r>
  <r>
    <x v="89"/>
    <x v="4"/>
    <s v="Privada"/>
    <s v="No"/>
    <s v="Si"/>
    <s v="Si"/>
    <n v="1910"/>
    <s v="Francia"/>
    <n v="2.655177809"/>
    <s v="Consumo total de la organización (MJ)"/>
    <n v="72866498.400000006"/>
    <x v="1"/>
    <s v="Pilar 2"/>
    <s v="negativo"/>
    <n v="68145000000"/>
    <n v="8995356"/>
    <s v="Acción Climática y Energía"/>
    <n v="0.11764705882352941"/>
    <n v="99.906259337139431"/>
    <n v="11.753677569075228"/>
  </r>
  <r>
    <x v="90"/>
    <x v="3"/>
    <s v="Privada"/>
    <s v="No"/>
    <s v="Si"/>
    <s v="Si"/>
    <n v="1968"/>
    <s v="Colombia"/>
    <n v="24.752011681999999"/>
    <s v="Consumo total de la organización (MJ)"/>
    <n v="164245847000"/>
    <x v="1"/>
    <s v="Pilar 2"/>
    <s v="negativo"/>
    <n v="164245847000"/>
    <n v="703830.20400000003"/>
    <s v="Acción Climática y Energía"/>
    <n v="0.17647058823529413"/>
    <n v="0"/>
    <n v="0"/>
  </r>
  <r>
    <x v="91"/>
    <x v="4"/>
    <s v="Mixta"/>
    <s v="No"/>
    <s v="Si"/>
    <s v="Si"/>
    <n v="1979"/>
    <s v="Suecia"/>
    <n v="2.956157691"/>
    <s v="Consumo total de la organización (MJ)"/>
    <n v="613856000"/>
    <x v="1"/>
    <s v="Pilar 2"/>
    <s v="negativo"/>
    <n v="68145000000"/>
    <n v="8995356"/>
    <s v="Acción Climática y Energía"/>
    <n v="0.11764705882352941"/>
    <n v="99.112274564438735"/>
    <n v="11.660267595816322"/>
  </r>
  <r>
    <x v="92"/>
    <x v="3"/>
    <s v="Privada"/>
    <s v="No"/>
    <s v="Si"/>
    <s v="Si"/>
    <n v="1937"/>
    <s v="Japón"/>
    <n v="4.02823039"/>
    <s v="Consumo total de la organización (MJ)"/>
    <n v="703830.20400000003"/>
    <x v="1"/>
    <s v="Pilar 2"/>
    <s v="negativo"/>
    <n v="164245847000"/>
    <n v="703830.20400000003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599999996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79999998"/>
    <s v="Consumo total de la organización (MJ)"/>
    <n v="54002138.399999999"/>
    <x v="1"/>
    <s v="Pilar 2"/>
    <s v="negativo"/>
    <n v="164245847000"/>
    <n v="703830.20400000003"/>
    <s v="Acción Climática y Energía"/>
    <n v="0.17647058823529413"/>
    <n v="99.967549537741334"/>
    <n v="17.641332271366117"/>
  </r>
  <r>
    <x v="95"/>
    <x v="3"/>
    <s v="Privada"/>
    <s v="No"/>
    <s v="Si"/>
    <s v="Si"/>
    <n v="1929"/>
    <s v="Reino Unido y Países Bajos"/>
    <n v="1.928223518"/>
    <s v="Consumo total de la organización (MJ)"/>
    <s v="No informa"/>
    <x v="1"/>
    <s v="Pilar 2"/>
    <s v="negativo"/>
    <n v="164245847000"/>
    <n v="703830.20400000003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Consumo total de la organización (MJ)"/>
    <n v="80656910"/>
    <x v="1"/>
    <s v="Pilar 2"/>
    <s v="negativo"/>
    <n v="68145000000"/>
    <n v="8995356"/>
    <s v="Acción Climática y Energía"/>
    <n v="0.11764705882352941"/>
    <n v="99.894825717512475"/>
    <n v="11.752332437354408"/>
  </r>
  <r>
    <x v="97"/>
    <x v="5"/>
    <s v="Privada"/>
    <s v="No"/>
    <s v="No"/>
    <s v="Si"/>
    <n v="2016"/>
    <s v="Canadá"/>
    <n v="5.4833186859999996"/>
    <s v="Consumo total de la organización (MJ)"/>
    <s v="No informa"/>
    <x v="1"/>
    <s v="Pilar 2"/>
    <s v="negativo"/>
    <n v="29563200000"/>
    <n v="1349415414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39999999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99"/>
    <x v="1"/>
    <s v="Privada"/>
    <s v="No"/>
    <s v="No"/>
    <s v="Si"/>
    <n v="1993"/>
    <s v="Noruega"/>
    <n v="1.7653399919999999"/>
    <s v="Consumo total de la organización (MJ)"/>
    <s v="No informa"/>
    <x v="1"/>
    <s v="Pilar 2"/>
    <s v="negativo"/>
    <n v="3922210000"/>
    <n v="76961.61"/>
    <s v="Acción Climática y Energía"/>
    <n v="0.21052631578947367"/>
    <n v="0"/>
    <n v="0"/>
  </r>
  <r>
    <x v="0"/>
    <x v="0"/>
    <s v="Privada"/>
    <s v="No"/>
    <s v="No"/>
    <s v="No"/>
    <n v="2007"/>
    <s v="Colombia"/>
    <n v="0.97802211500000003"/>
    <s v="Días perdidos por cada 100 empleados"/>
    <s v="No informa"/>
    <x v="2"/>
    <s v="Pilar 4"/>
    <s v="negativo"/>
    <n v="112.97826363289691"/>
    <n v="112.97826363289691"/>
    <s v="Capital Humano: Bienestar y Desarrollo"/>
    <n v="0.14285714285714285"/>
    <n v="0"/>
    <n v="0"/>
  </r>
  <r>
    <x v="1"/>
    <x v="1"/>
    <s v="Privada"/>
    <s v="No"/>
    <s v="Si"/>
    <s v="Si"/>
    <n v="1920"/>
    <s v="Colombia"/>
    <n v="2.844632077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2"/>
    <x v="1"/>
    <s v="Privada"/>
    <s v="No"/>
    <s v="No"/>
    <s v="Si"/>
    <n v="1945"/>
    <s v="Colombia"/>
    <n v="2.1764613960000001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3"/>
    <x v="2"/>
    <s v="Privada"/>
    <s v="Si"/>
    <s v="No"/>
    <s v="No"/>
    <n v="1993"/>
    <s v="Colombia"/>
    <n v="2.1863011939999999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4"/>
    <x v="3"/>
    <s v="Privada"/>
    <s v="No"/>
    <s v="No"/>
    <s v="Si"/>
    <n v="2012"/>
    <s v="Colombia"/>
    <n v="13.831182682"/>
    <s v="Días perdidos por cada 100 empleados"/>
    <s v="No informa"/>
    <x v="2"/>
    <s v="Pilar 4"/>
    <s v="negativo"/>
    <n v="43.406314819082738"/>
    <n v="28.927203065134101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199999997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7"/>
    <x v="4"/>
    <s v="Privada"/>
    <s v="No"/>
    <s v="No"/>
    <s v="Si"/>
    <n v="1919"/>
    <s v="Colombia"/>
    <n v="15.106042448"/>
    <s v="Días perdidos por cada 100 empleados"/>
    <n v="0.9365590281383035"/>
    <x v="2"/>
    <s v="Pilar 4"/>
    <s v="negativo"/>
    <n v="313.66757145138109"/>
    <n v="0.9365590281383035"/>
    <s v="Capital Humano: Bienestar y Desarrollo"/>
    <n v="0.11764705882352941"/>
    <n v="100"/>
    <n v="11.76470588235294"/>
  </r>
  <r>
    <x v="8"/>
    <x v="0"/>
    <s v="Privada"/>
    <s v="No"/>
    <s v="No"/>
    <s v="No"/>
    <n v="1987"/>
    <s v="Colombia"/>
    <n v="0.711210393"/>
    <s v="Días perdidos por cada 100 empleados"/>
    <s v="No informa"/>
    <x v="2"/>
    <s v="Pilar 4"/>
    <s v="negativo"/>
    <n v="112.97826363289691"/>
    <n v="112.97826363289691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0000002"/>
    <s v="Días perdidos por cada 100 empleados"/>
    <s v="No informa"/>
    <x v="2"/>
    <s v="Pilar 4"/>
    <s v="negativo"/>
    <n v="112.97826363289691"/>
    <n v="112.97826363289691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Días perdidos por cada 100 empleados"/>
    <n v="313.66757145138109"/>
    <x v="2"/>
    <s v="Pilar 4"/>
    <s v="negativo"/>
    <n v="313.66757145138109"/>
    <n v="0.9365590281383035"/>
    <s v="Capital Humano: Bienestar y Desarrollo"/>
    <n v="0.11764705882352941"/>
    <n v="0"/>
    <n v="0"/>
  </r>
  <r>
    <x v="11"/>
    <x v="4"/>
    <s v="Privada"/>
    <s v="No"/>
    <s v="Si"/>
    <s v="Si"/>
    <n v="1875"/>
    <s v="Colombia"/>
    <n v="0"/>
    <s v="Días perdidos por cada 100 empleados"/>
    <s v="No informa"/>
    <x v="2"/>
    <s v="Pilar 4"/>
    <s v="negativo"/>
    <n v="313.66757145138109"/>
    <n v="0.9365590281383035"/>
    <s v="Capital Humano: Bienestar y Desarrollo"/>
    <n v="0.11764705882352941"/>
    <n v="0"/>
    <n v="0"/>
  </r>
  <r>
    <x v="12"/>
    <x v="1"/>
    <s v="Privada"/>
    <s v="No"/>
    <s v="No"/>
    <s v="Si"/>
    <n v="1889"/>
    <s v="Colombia"/>
    <n v="8.6157743510000007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799999999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14"/>
    <x v="3"/>
    <s v="Privada"/>
    <s v="No"/>
    <s v="No"/>
    <s v="No"/>
    <n v="2004"/>
    <s v="Colombia"/>
    <n v="4.5125503050000004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00000005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0999999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17"/>
    <x v="4"/>
    <s v="Privada"/>
    <s v="No"/>
    <s v="Si"/>
    <s v="Si"/>
    <n v="2001"/>
    <s v="Colombia"/>
    <n v="6.5475670460000002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18"/>
    <x v="1"/>
    <s v="Privada"/>
    <s v="No"/>
    <s v="Si"/>
    <s v="Si"/>
    <n v="1934"/>
    <s v="Colombia"/>
    <n v="1.84479215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19"/>
    <x v="3"/>
    <s v="Privada"/>
    <s v="Si"/>
    <s v="Si"/>
    <s v="Si"/>
    <n v="1960"/>
    <s v="Chile"/>
    <n v="4.2128666020000001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20"/>
    <x v="4"/>
    <s v="Mixta"/>
    <s v="No"/>
    <s v="No"/>
    <s v="No"/>
    <n v="2012"/>
    <s v="Colombia"/>
    <n v="9.9777362400000005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21"/>
    <x v="5"/>
    <s v="Privada"/>
    <s v="No"/>
    <s v="No"/>
    <s v="Si"/>
    <n v="1976"/>
    <s v="Reino Unido / Suiza"/>
    <n v="6.0471020830000004"/>
    <s v="Días perdidos por cada 100 empleados"/>
    <s v="No informa "/>
    <x v="2"/>
    <s v="Pilar 4"/>
    <s v="negativo"/>
    <n v="24.334600760456272"/>
    <n v="23.321262286601137"/>
    <s v="Capital Humano: Bienestar y Desarrollo"/>
    <n v="0.19230769230769232"/>
    <n v="0"/>
    <n v="0"/>
  </r>
  <r>
    <x v="22"/>
    <x v="3"/>
    <s v="Privada"/>
    <s v="No"/>
    <s v="No"/>
    <s v="Si"/>
    <n v="1879"/>
    <s v="Estados Unidos"/>
    <n v="5.8689859999999996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23"/>
    <x v="3"/>
    <s v="Privada"/>
    <s v="Si"/>
    <s v="No"/>
    <s v="No"/>
    <n v="1997"/>
    <s v="Colombia"/>
    <n v="1.9766409730000001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8999999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25"/>
    <x v="1"/>
    <s v="Mixta"/>
    <s v="No"/>
    <s v="Si"/>
    <s v="Si"/>
    <n v="1991"/>
    <s v="México"/>
    <n v="5.161404727999999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26"/>
    <x v="1"/>
    <s v="Privada"/>
    <s v="No"/>
    <s v="Si"/>
    <s v="Si"/>
    <n v="1806"/>
    <s v="Estados Unidos"/>
    <n v="2.38209235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27"/>
    <x v="1"/>
    <s v="Privada"/>
    <s v="Si"/>
    <s v="Si"/>
    <s v="Si"/>
    <n v="1932"/>
    <s v="Colombia"/>
    <n v="2.1928266769999998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28"/>
    <x v="1"/>
    <s v="Privada"/>
    <s v="No"/>
    <s v="No"/>
    <s v="No"/>
    <n v="1920"/>
    <s v="Colombia"/>
    <n v="1.9433909700000001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29"/>
    <x v="2"/>
    <s v="Privada"/>
    <s v="No"/>
    <s v="No"/>
    <s v="No"/>
    <n v="2015"/>
    <s v="Colombia"/>
    <n v="0.76762142099999997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30"/>
    <x v="2"/>
    <s v="Privada"/>
    <s v="No"/>
    <s v="Si"/>
    <s v="Si"/>
    <n v="1961"/>
    <s v="Colombia"/>
    <n v="0.498844856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31"/>
    <x v="2"/>
    <s v="Privada"/>
    <s v="No"/>
    <s v="Si"/>
    <s v="Si"/>
    <n v="1979"/>
    <s v="Colombia"/>
    <n v="1.189537155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32"/>
    <x v="2"/>
    <s v="Privada"/>
    <s v="Si"/>
    <s v="No"/>
    <s v="No"/>
    <n v="2008"/>
    <s v="Colombia"/>
    <n v="1.3132825420000001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00000001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34"/>
    <x v="3"/>
    <s v="Privada"/>
    <s v="Si"/>
    <s v="No"/>
    <s v="No"/>
    <n v="1938"/>
    <s v="Colombia"/>
    <n v="11.88773162"/>
    <s v="Días perdidos por cada 100 empleados"/>
    <s v="No informa"/>
    <x v="2"/>
    <s v="Pilar 4"/>
    <s v="negativo"/>
    <n v="43.406314819082738"/>
    <n v="28.927203065134101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0000004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36"/>
    <x v="3"/>
    <s v="Privada"/>
    <s v="Si"/>
    <s v="No"/>
    <s v="No"/>
    <n v="2009"/>
    <s v="Colombia"/>
    <n v="19.439396106"/>
    <s v="Días perdidos por cada 100 empleados"/>
    <n v="43.406314819082738"/>
    <x v="2"/>
    <s v="Pilar 4"/>
    <s v="negativo"/>
    <n v="43.406314819082738"/>
    <n v="28.927203065134101"/>
    <s v="Capital Humano: Bienestar y Desarrollo"/>
    <n v="0.17647058823529413"/>
    <n v="0"/>
    <n v="0"/>
  </r>
  <r>
    <x v="37"/>
    <x v="4"/>
    <s v="Privada"/>
    <s v="No"/>
    <s v="Si"/>
    <s v="No"/>
    <n v="1972"/>
    <s v="Colombia"/>
    <n v="0"/>
    <s v="Días perdidos por cada 100 empleados"/>
    <s v="No informa"/>
    <x v="2"/>
    <s v="Pilar 4"/>
    <s v="negativo"/>
    <n v="313.66757145138109"/>
    <n v="0.9365590281383035"/>
    <s v="Capital Humano: Bienestar y Desarrollo"/>
    <n v="0.11764705882352941"/>
    <n v="0"/>
    <n v="0"/>
  </r>
  <r>
    <x v="38"/>
    <x v="3"/>
    <s v="Privada"/>
    <s v="Si"/>
    <s v="No"/>
    <s v="No"/>
    <n v="1997"/>
    <s v="Colombia"/>
    <n v="3.874476933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000001"/>
    <s v="Días perdidos por cada 100 empleados"/>
    <s v="No informa "/>
    <x v="2"/>
    <s v="Pilar 4"/>
    <s v="negativo"/>
    <n v="24.334600760456272"/>
    <n v="23.321262286601137"/>
    <s v="Capital Humano: Bienestar y Desarrollo"/>
    <n v="0.19230769230769232"/>
    <n v="0"/>
    <n v="0"/>
  </r>
  <r>
    <x v="40"/>
    <x v="5"/>
    <s v="Mixta"/>
    <s v="No"/>
    <s v="Si"/>
    <s v="Si"/>
    <n v="1951"/>
    <s v="Colombia"/>
    <n v="113.923310323"/>
    <s v="Días perdidos por cada 100 empleados"/>
    <n v="23.321262286601137"/>
    <x v="2"/>
    <s v="Pilar 4"/>
    <s v="negativo"/>
    <n v="24.334600760456272"/>
    <n v="23.321262286601137"/>
    <s v="Capital Humano: Bienestar y Desarrollo"/>
    <n v="0.19230769230769232"/>
    <n v="100"/>
    <n v="19.230769230769234"/>
  </r>
  <r>
    <x v="41"/>
    <x v="4"/>
    <s v="Mixta"/>
    <s v="No"/>
    <s v="No"/>
    <s v="Si"/>
    <n v="1997"/>
    <s v="Colombia"/>
    <n v="15.780332546"/>
    <s v="Días perdidos por cada 100 empleados"/>
    <n v="58.965366067514246"/>
    <x v="2"/>
    <s v="Pilar 4"/>
    <s v="negativo"/>
    <n v="313.66757145138109"/>
    <n v="0.9365590281383035"/>
    <s v="Capital Humano: Bienestar y Desarrollo"/>
    <n v="0.11764705882352941"/>
    <n v="81.444498711614472"/>
    <n v="9.5817057307781734"/>
  </r>
  <r>
    <x v="42"/>
    <x v="4"/>
    <s v="Pública"/>
    <s v="No"/>
    <s v="No"/>
    <s v="Si"/>
    <n v="1955"/>
    <s v="Colombia"/>
    <n v="20.574477179999999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43"/>
    <x v="1"/>
    <s v="Privada"/>
    <s v="No"/>
    <s v="No"/>
    <s v="Si"/>
    <n v="1985"/>
    <s v="Estados Unidos"/>
    <n v="2.624920214999999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44"/>
    <x v="1"/>
    <s v="Mixta"/>
    <s v="No"/>
    <s v="No"/>
    <s v="No"/>
    <n v="1990"/>
    <s v="Colombia"/>
    <n v="2.311463708999999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45"/>
    <x v="3"/>
    <s v="Privada"/>
    <s v="No"/>
    <s v="No"/>
    <s v="Si"/>
    <n v="1949"/>
    <s v="Colombia"/>
    <n v="16.077688644999999"/>
    <s v="Días perdidos por cada 100 empleados"/>
    <s v="No informa"/>
    <x v="2"/>
    <s v="Pilar 4"/>
    <s v="negativo"/>
    <n v="43.406314819082738"/>
    <n v="28.927203065134101"/>
    <s v="Capital Humano: Bienestar y Desarrollo"/>
    <n v="0.17647058823529413"/>
    <n v="0"/>
    <n v="0"/>
  </r>
  <r>
    <x v="46"/>
    <x v="3"/>
    <s v="Privada"/>
    <s v="Si"/>
    <s v="Si"/>
    <s v="Si"/>
    <n v="1889"/>
    <s v="Chile"/>
    <n v="2.3075606390000001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47"/>
    <x v="5"/>
    <s v="Privada"/>
    <s v="No"/>
    <s v="Si"/>
    <s v="Si"/>
    <n v="1985"/>
    <s v="Canadá"/>
    <n v="4.2502446559999996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48"/>
    <x v="4"/>
    <s v="Privada"/>
    <s v="No"/>
    <s v="Si"/>
    <s v="No"/>
    <n v="1966"/>
    <s v="Colombia"/>
    <n v="2.6355685659999999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49"/>
    <x v="4"/>
    <s v="Mixta"/>
    <s v="No"/>
    <s v="Si"/>
    <s v="Si"/>
    <n v="1896"/>
    <s v="Colombia"/>
    <n v="3.7166394839999999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50"/>
    <x v="1"/>
    <s v="Pública"/>
    <s v="No"/>
    <s v="Si"/>
    <s v="Si"/>
    <n v="1908"/>
    <s v="Estados Unidos"/>
    <n v="1.2123628230000001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51"/>
    <x v="5"/>
    <s v="Privada"/>
    <s v="No"/>
    <s v="Si"/>
    <s v="Si"/>
    <n v="2002"/>
    <s v="Chile"/>
    <n v="2.4203671080000002"/>
    <s v="Días perdidos por cada 100 empleados"/>
    <n v="24.334600760456272"/>
    <x v="2"/>
    <s v="Pilar 4"/>
    <s v="negativo"/>
    <n v="24.334600760456272"/>
    <n v="23.321262286601137"/>
    <s v="Capital Humano: Bienestar y Desarrollo"/>
    <n v="0.19230769230769232"/>
    <n v="0"/>
    <n v="0"/>
  </r>
  <r>
    <x v="52"/>
    <x v="5"/>
    <s v="Privada"/>
    <s v="No"/>
    <s v="Si"/>
    <s v="Si"/>
    <n v="2003"/>
    <s v="Canadá"/>
    <n v="1.3219259999999999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53"/>
    <x v="0"/>
    <s v="Privada"/>
    <s v="No"/>
    <s v="No"/>
    <s v="No"/>
    <n v="1985"/>
    <s v="Colombia"/>
    <n v="0.441609957"/>
    <s v="Días perdidos por cada 100 empleados"/>
    <n v="112.97826363289691"/>
    <x v="2"/>
    <s v="Pilar 4"/>
    <s v="negativo"/>
    <n v="112.97826363289691"/>
    <n v="112.97826363289691"/>
    <s v="Capital Humano: Bienestar y Desarrollo"/>
    <n v="0.14285714285714285"/>
    <n v="0"/>
    <n v="0"/>
  </r>
  <r>
    <x v="54"/>
    <x v="1"/>
    <s v="Privada"/>
    <s v="Si"/>
    <s v="No"/>
    <s v="No"/>
    <n v="1964"/>
    <s v="Colombia"/>
    <n v="2.4859553989999998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56"/>
    <x v="5"/>
    <s v="Privada"/>
    <s v="No"/>
    <s v="No"/>
    <s v="No"/>
    <n v="1956"/>
    <s v="Colombia"/>
    <n v="2.660692144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57"/>
    <x v="0"/>
    <s v="Privada"/>
    <s v="Si"/>
    <s v="No"/>
    <s v="No"/>
    <n v="1962"/>
    <s v="Colombia"/>
    <n v="0.89448844999999999"/>
    <s v="Días perdidos por cada 100 empleados"/>
    <s v="No informa"/>
    <x v="2"/>
    <s v="Pilar 4"/>
    <s v="negativo"/>
    <n v="112.97826363289691"/>
    <n v="112.97826363289691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79999998"/>
    <s v="Días perdidos por cada 100 empleados"/>
    <n v="40.756714369731419"/>
    <x v="2"/>
    <s v="Pilar 4"/>
    <s v="negativo"/>
    <n v="313.66757145138109"/>
    <n v="0.9365590281383035"/>
    <s v="Capital Humano: Bienestar y Desarrollo"/>
    <n v="0.11764705882352941"/>
    <n v="87.266963057791841"/>
    <n v="10.266701536210805"/>
  </r>
  <r>
    <x v="59"/>
    <x v="4"/>
    <s v="Mixta"/>
    <s v="No"/>
    <s v="No"/>
    <s v="No"/>
    <n v="1995"/>
    <s v="Colombia"/>
    <n v="6.1355991599999999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60"/>
    <x v="2"/>
    <s v="Privada"/>
    <s v="No"/>
    <s v="No"/>
    <s v="Si"/>
    <n v="1989"/>
    <s v="Colombia"/>
    <n v="0.75167738299999998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0000002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0000001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63"/>
    <x v="2"/>
    <s v="Privada"/>
    <s v="Si"/>
    <s v="No"/>
    <s v="No"/>
    <n v="1976"/>
    <s v="Colombia"/>
    <n v="0.98534294499999997"/>
    <s v="Días perdidos por cada 100 empleados"/>
    <s v="No informa "/>
    <x v="2"/>
    <s v="Pilar 4"/>
    <s v="negativo"/>
    <n v="0"/>
    <n v="0"/>
    <s v="Capital Humano: Bienestar y Desarrollo"/>
    <n v="0.23809523809523808"/>
    <n v="0"/>
    <n v="0"/>
  </r>
  <r>
    <x v="64"/>
    <x v="3"/>
    <s v="Privada"/>
    <s v="No"/>
    <s v="Si"/>
    <s v="Si"/>
    <n v="1920"/>
    <s v="Japón"/>
    <n v="1.8691417530000001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69999999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66"/>
    <x v="1"/>
    <s v="Mixta"/>
    <s v="No"/>
    <s v="Si"/>
    <s v="Si"/>
    <n v="1866"/>
    <s v="Suiza"/>
    <n v="2.0444698099999998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67"/>
    <x v="4"/>
    <s v="Mixta"/>
    <s v="No"/>
    <s v="No"/>
    <s v="No"/>
    <n v="1994"/>
    <s v="Colombia"/>
    <n v="5.9751610780000002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68"/>
    <x v="3"/>
    <s v="Privada"/>
    <s v="Si"/>
    <s v="No"/>
    <s v="No"/>
    <n v="1953"/>
    <s v="Colombia"/>
    <n v="7.1291921260000004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19999998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70"/>
    <x v="3"/>
    <s v="Privada"/>
    <s v="Si"/>
    <s v="No"/>
    <s v="No"/>
    <n v="1989"/>
    <s v="Colombia"/>
    <n v="3.0305383369999999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5999999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0000002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73"/>
    <x v="3"/>
    <s v="Privada"/>
    <s v="No"/>
    <s v="Si"/>
    <s v="Si"/>
    <n v="1993"/>
    <s v="Estados Unidos"/>
    <n v="2.3607916150000001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Días perdidos por cada 100 empleados"/>
    <s v="No informa"/>
    <x v="2"/>
    <s v="Pilar 4"/>
    <s v="negativo"/>
    <n v="43.406314819082738"/>
    <n v="28.927203065134101"/>
    <s v="Capital Humano: Bienestar y Desarrollo"/>
    <n v="0.17647058823529413"/>
    <n v="0"/>
    <n v="0"/>
  </r>
  <r>
    <x v="75"/>
    <x v="1"/>
    <s v="Privada"/>
    <s v="No"/>
    <s v="No"/>
    <s v="Si"/>
    <n v="1958"/>
    <s v="Colombia"/>
    <n v="2.0172595470000001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76"/>
    <x v="4"/>
    <s v="Privada"/>
    <s v="No"/>
    <s v="Si"/>
    <s v="No"/>
    <n v="1974"/>
    <s v="Colombia"/>
    <n v="2.2729038500000001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77"/>
    <x v="4"/>
    <s v="Privada"/>
    <s v="No"/>
    <s v="No"/>
    <s v="Si"/>
    <n v="2015"/>
    <s v="Colombia"/>
    <n v="0.70314701400000001"/>
    <s v="Días perdidos por cada 100 empleados"/>
    <s v="No informa"/>
    <x v="2"/>
    <s v="Pilar 4"/>
    <s v="negativo"/>
    <n v="313.66757145138109"/>
    <n v="0.9365590281383035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79"/>
    <x v="1"/>
    <s v="Mixta"/>
    <s v="No"/>
    <s v="Si"/>
    <s v="Si"/>
    <n v="1898"/>
    <s v="Francia"/>
    <n v="2.426039215999999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80"/>
    <x v="1"/>
    <s v="Privada"/>
    <s v="No"/>
    <s v="Si"/>
    <s v="No"/>
    <n v="1998"/>
    <s v="Colombia"/>
    <n v="1.697301486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81"/>
    <x v="3"/>
    <s v="Privada"/>
    <s v="Si"/>
    <s v="Si"/>
    <s v="Si"/>
    <n v="1969"/>
    <s v="Corea del Sur"/>
    <n v="3.188315636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82"/>
    <x v="5"/>
    <s v="Privada"/>
    <s v="No"/>
    <s v="No"/>
    <s v="Si"/>
    <n v="2020"/>
    <s v="Islas Caimán / EE.UU"/>
    <n v="1.943851598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83"/>
    <x v="3"/>
    <s v="Privada"/>
    <s v="No"/>
    <s v="No"/>
    <s v="Si"/>
    <n v="1952"/>
    <s v="Chile"/>
    <n v="5.9910971069999999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84"/>
    <x v="3"/>
    <s v="Privada"/>
    <s v="Si"/>
    <s v="No"/>
    <s v="Si"/>
    <n v="1977"/>
    <s v="Suiza"/>
    <n v="2.002301595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85"/>
    <x v="0"/>
    <s v="Privada"/>
    <s v="Si"/>
    <s v="No"/>
    <s v="Si"/>
    <n v="1971"/>
    <s v="Estados Unidos"/>
    <n v="2.1567474139999998"/>
    <s v="Días perdidos por cada 100 empleados"/>
    <s v="No informa"/>
    <x v="2"/>
    <s v="Pilar 4"/>
    <s v="negativo"/>
    <n v="112.97826363289691"/>
    <n v="112.97826363289691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0000001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0000003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89"/>
    <x v="4"/>
    <s v="Privada"/>
    <s v="No"/>
    <s v="Si"/>
    <s v="Si"/>
    <n v="1910"/>
    <s v="Francia"/>
    <n v="2.655177809"/>
    <s v="Días perdidos por cada 100 empleados"/>
    <s v="No informa "/>
    <x v="2"/>
    <s v="Pilar 4"/>
    <s v="negativo"/>
    <n v="313.66757145138109"/>
    <n v="0.9365590281383035"/>
    <s v="Capital Humano: Bienestar y Desarrollo"/>
    <n v="0.11764705882352941"/>
    <n v="0"/>
    <n v="0"/>
  </r>
  <r>
    <x v="90"/>
    <x v="3"/>
    <s v="Privada"/>
    <s v="No"/>
    <s v="Si"/>
    <s v="Si"/>
    <n v="1968"/>
    <s v="Colombia"/>
    <n v="24.752011681999999"/>
    <s v="Días perdidos por cada 100 empleados"/>
    <n v="28.927203065134101"/>
    <x v="2"/>
    <s v="Pilar 4"/>
    <s v="negativo"/>
    <n v="43.406314819082738"/>
    <n v="28.927203065134101"/>
    <s v="Capital Humano: Bienestar y Desarrollo"/>
    <n v="0.17647058823529413"/>
    <n v="100"/>
    <n v="17.647058823529413"/>
  </r>
  <r>
    <x v="91"/>
    <x v="4"/>
    <s v="Mixta"/>
    <s v="No"/>
    <s v="Si"/>
    <s v="Si"/>
    <n v="1979"/>
    <s v="Suecia"/>
    <n v="2.956157691"/>
    <s v="Días perdidos por cada 100 empleados"/>
    <n v="3.5134114091424253"/>
    <x v="2"/>
    <s v="Pilar 4"/>
    <s v="negativo"/>
    <n v="313.66757145138109"/>
    <n v="0.9365590281383035"/>
    <s v="Capital Humano: Bienestar y Desarrollo"/>
    <n v="0.11764705882352941"/>
    <n v="99.176016359542658"/>
    <n v="11.66776663053443"/>
  </r>
  <r>
    <x v="92"/>
    <x v="3"/>
    <s v="Privada"/>
    <s v="No"/>
    <s v="Si"/>
    <s v="Si"/>
    <n v="1937"/>
    <s v="Japón"/>
    <n v="4.02823039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93"/>
    <x v="3"/>
    <s v="Privada"/>
    <s v="No"/>
    <s v="No"/>
    <s v="Si"/>
    <n v="1993"/>
    <s v="Suiza"/>
    <n v="4.8704234599999996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94"/>
    <x v="3"/>
    <s v="Privada"/>
    <s v="No"/>
    <s v="No"/>
    <s v="No"/>
    <n v="1966"/>
    <s v="Colombia"/>
    <n v="2.0461661379999998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95"/>
    <x v="3"/>
    <s v="Privada"/>
    <s v="No"/>
    <s v="Si"/>
    <s v="Si"/>
    <n v="1929"/>
    <s v="Reino Unido y Países Bajos"/>
    <n v="1.928223518"/>
    <s v="Días perdidos por cada 100 empleados"/>
    <s v="No informa "/>
    <x v="2"/>
    <s v="Pilar 4"/>
    <s v="negativo"/>
    <n v="43.406314819082738"/>
    <n v="28.927203065134101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Días perdidos por cada 100 empleados"/>
    <s v="No informa"/>
    <x v="2"/>
    <s v="Pilar 4"/>
    <s v="negativo"/>
    <n v="313.66757145138109"/>
    <n v="0.9365590281383035"/>
    <s v="Capital Humano: Bienestar y Desarrollo"/>
    <n v="0.11764705882352941"/>
    <n v="0"/>
    <n v="0"/>
  </r>
  <r>
    <x v="97"/>
    <x v="5"/>
    <s v="Privada"/>
    <s v="No"/>
    <s v="No"/>
    <s v="Si"/>
    <n v="2016"/>
    <s v="Canadá"/>
    <n v="5.4833186859999996"/>
    <s v="Días perdidos por cada 100 empleados"/>
    <s v="No informa"/>
    <x v="2"/>
    <s v="Pilar 4"/>
    <s v="negativo"/>
    <n v="24.334600760456272"/>
    <n v="23.321262286601137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39999999"/>
    <s v="Días perdidos por cada 100 empleados"/>
    <s v="No informa"/>
    <x v="2"/>
    <s v="Pilar 4"/>
    <s v="negativo"/>
    <n v="2"/>
    <n v="2"/>
    <s v="Capital Humano: Bienestar y Desarrollo"/>
    <n v="0.21052631578947367"/>
    <n v="0"/>
    <n v="0"/>
  </r>
  <r>
    <x v="99"/>
    <x v="1"/>
    <s v="Privada"/>
    <s v="No"/>
    <s v="No"/>
    <s v="Si"/>
    <n v="1993"/>
    <s v="Noruega"/>
    <n v="1.7653399919999999"/>
    <s v="Días perdidos por cada 100 empleados"/>
    <n v="2"/>
    <x v="2"/>
    <s v="Pilar 4"/>
    <s v="negativo"/>
    <n v="2"/>
    <n v="2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00000003"/>
    <s v="Días perdidos por enfermedad y accidente laboral"/>
    <s v="No informa"/>
    <x v="2"/>
    <s v="Pilar 4"/>
    <s v="negativo"/>
    <n v="8888"/>
    <n v="8888"/>
    <s v="Capital Humano: Bienestar y Desarrollo"/>
    <n v="0.14285714285714285"/>
    <n v="0"/>
    <n v="0"/>
  </r>
  <r>
    <x v="1"/>
    <x v="1"/>
    <s v="Privada"/>
    <s v="No"/>
    <s v="Si"/>
    <s v="Si"/>
    <n v="1920"/>
    <s v="Colombia"/>
    <n v="2.844632077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2"/>
    <x v="1"/>
    <s v="Privada"/>
    <s v="No"/>
    <s v="No"/>
    <s v="Si"/>
    <n v="1945"/>
    <s v="Colombia"/>
    <n v="2.1764613960000001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3"/>
    <x v="2"/>
    <s v="Privada"/>
    <s v="Si"/>
    <s v="No"/>
    <s v="No"/>
    <n v="1993"/>
    <s v="Colombia"/>
    <n v="2.1863011939999999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4"/>
    <x v="3"/>
    <s v="Privada"/>
    <s v="No"/>
    <s v="No"/>
    <s v="Si"/>
    <n v="2012"/>
    <s v="Colombia"/>
    <n v="13.831182682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199999997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7"/>
    <x v="4"/>
    <s v="Privada"/>
    <s v="No"/>
    <s v="No"/>
    <s v="Si"/>
    <n v="1919"/>
    <s v="Colombia"/>
    <n v="15.106042448"/>
    <s v="Días perdidos por enfermedad y accidente laboral"/>
    <n v="90.2"/>
    <x v="2"/>
    <s v="Pilar 4"/>
    <s v="negativo"/>
    <n v="39290"/>
    <n v="90.2"/>
    <s v="Capital Humano: Bienestar y Desarrollo"/>
    <n v="0.11764705882352941"/>
    <n v="100"/>
    <n v="11.76470588235294"/>
  </r>
  <r>
    <x v="8"/>
    <x v="0"/>
    <s v="Privada"/>
    <s v="No"/>
    <s v="No"/>
    <s v="No"/>
    <n v="1987"/>
    <s v="Colombia"/>
    <n v="0.711210393"/>
    <s v="Días perdidos por enfermedad y accidente laboral"/>
    <s v="No informa"/>
    <x v="2"/>
    <s v="Pilar 4"/>
    <s v="negativo"/>
    <n v="8888"/>
    <n v="8888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0000002"/>
    <s v="Días perdidos por enfermedad y accidente laboral"/>
    <s v="No informa"/>
    <x v="2"/>
    <s v="Pilar 4"/>
    <s v="negativo"/>
    <n v="8888"/>
    <n v="8888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Días perdidos por enfermedad y accidente laboral"/>
    <n v="39290"/>
    <x v="2"/>
    <s v="Pilar 4"/>
    <s v="negativo"/>
    <n v="39290"/>
    <n v="90.2"/>
    <s v="Capital Humano: Bienestar y Desarrollo"/>
    <n v="0.11764705882352941"/>
    <n v="0"/>
    <n v="0"/>
  </r>
  <r>
    <x v="11"/>
    <x v="4"/>
    <s v="Privada"/>
    <s v="No"/>
    <s v="Si"/>
    <s v="Si"/>
    <n v="1875"/>
    <s v="Colombia"/>
    <n v="0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12"/>
    <x v="1"/>
    <s v="Privada"/>
    <s v="No"/>
    <s v="No"/>
    <s v="Si"/>
    <n v="1889"/>
    <s v="Colombia"/>
    <n v="8.6157743510000007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7999999999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14"/>
    <x v="3"/>
    <s v="Privada"/>
    <s v="No"/>
    <s v="No"/>
    <s v="No"/>
    <n v="2004"/>
    <s v="Colombia"/>
    <n v="4.5125503050000004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00000005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09999999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17"/>
    <x v="4"/>
    <s v="Privada"/>
    <s v="No"/>
    <s v="Si"/>
    <s v="Si"/>
    <n v="2001"/>
    <s v="Colombia"/>
    <n v="6.5475670460000002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18"/>
    <x v="1"/>
    <s v="Privada"/>
    <s v="No"/>
    <s v="Si"/>
    <s v="Si"/>
    <n v="1934"/>
    <s v="Colombia"/>
    <n v="1.84479215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19"/>
    <x v="3"/>
    <s v="Privada"/>
    <s v="Si"/>
    <s v="Si"/>
    <s v="Si"/>
    <n v="1960"/>
    <s v="Chile"/>
    <n v="4.2128666020000001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20"/>
    <x v="4"/>
    <s v="Mixta"/>
    <s v="No"/>
    <s v="No"/>
    <s v="No"/>
    <n v="2012"/>
    <s v="Colombia"/>
    <n v="9.9777362400000005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21"/>
    <x v="5"/>
    <s v="Privada"/>
    <s v="No"/>
    <s v="No"/>
    <s v="Si"/>
    <n v="1976"/>
    <s v="Reino Unido / Suiza"/>
    <n v="6.0471020830000004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22"/>
    <x v="3"/>
    <s v="Privada"/>
    <s v="No"/>
    <s v="No"/>
    <s v="Si"/>
    <n v="1879"/>
    <s v="Estados Unidos"/>
    <n v="5.8689859999999996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23"/>
    <x v="3"/>
    <s v="Privada"/>
    <s v="Si"/>
    <s v="No"/>
    <s v="No"/>
    <n v="1997"/>
    <s v="Colombia"/>
    <n v="1.9766409730000001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8999999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25"/>
    <x v="1"/>
    <s v="Mixta"/>
    <s v="No"/>
    <s v="Si"/>
    <s v="Si"/>
    <n v="1991"/>
    <s v="México"/>
    <n v="5.1614047279999999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26"/>
    <x v="1"/>
    <s v="Privada"/>
    <s v="No"/>
    <s v="Si"/>
    <s v="Si"/>
    <n v="1806"/>
    <s v="Estados Unidos"/>
    <n v="2.382092359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27"/>
    <x v="1"/>
    <s v="Privada"/>
    <s v="Si"/>
    <s v="Si"/>
    <s v="Si"/>
    <n v="1932"/>
    <s v="Colombia"/>
    <n v="2.1928266769999998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28"/>
    <x v="1"/>
    <s v="Privada"/>
    <s v="No"/>
    <s v="No"/>
    <s v="No"/>
    <n v="1920"/>
    <s v="Colombia"/>
    <n v="1.9433909700000001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29"/>
    <x v="2"/>
    <s v="Privada"/>
    <s v="No"/>
    <s v="No"/>
    <s v="No"/>
    <n v="2015"/>
    <s v="Colombia"/>
    <n v="0.76762142099999997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30"/>
    <x v="2"/>
    <s v="Privada"/>
    <s v="No"/>
    <s v="Si"/>
    <s v="Si"/>
    <n v="1961"/>
    <s v="Colombia"/>
    <n v="0.498844856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31"/>
    <x v="2"/>
    <s v="Privada"/>
    <s v="No"/>
    <s v="Si"/>
    <s v="Si"/>
    <n v="1979"/>
    <s v="Colombia"/>
    <n v="1.189537155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32"/>
    <x v="2"/>
    <s v="Privada"/>
    <s v="Si"/>
    <s v="No"/>
    <s v="No"/>
    <n v="2008"/>
    <s v="Colombia"/>
    <n v="1.3132825420000001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00000001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34"/>
    <x v="3"/>
    <s v="Privada"/>
    <s v="Si"/>
    <s v="No"/>
    <s v="No"/>
    <n v="1938"/>
    <s v="Colombia"/>
    <n v="11.88773162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0000004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36"/>
    <x v="3"/>
    <s v="Privada"/>
    <s v="Si"/>
    <s v="No"/>
    <s v="No"/>
    <n v="2009"/>
    <s v="Colombia"/>
    <n v="19.439396106"/>
    <s v="Días perdidos por enfermedad y accidente laboral"/>
    <n v="9417"/>
    <x v="2"/>
    <s v="Pilar 4"/>
    <s v="negativo"/>
    <n v="9417"/>
    <n v="302"/>
    <s v="Capital Humano: Bienestar y Desarrollo"/>
    <n v="0.17647058823529413"/>
    <n v="0"/>
    <n v="0"/>
  </r>
  <r>
    <x v="37"/>
    <x v="4"/>
    <s v="Privada"/>
    <s v="No"/>
    <s v="Si"/>
    <s v="No"/>
    <n v="1972"/>
    <s v="Colombia"/>
    <n v="0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38"/>
    <x v="3"/>
    <s v="Privada"/>
    <s v="Si"/>
    <s v="No"/>
    <s v="No"/>
    <n v="1997"/>
    <s v="Colombia"/>
    <n v="3.874476933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000001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40"/>
    <x v="5"/>
    <s v="Mixta"/>
    <s v="No"/>
    <s v="Si"/>
    <s v="Si"/>
    <n v="1951"/>
    <s v="Colombia"/>
    <n v="113.923310323"/>
    <s v="Días perdidos por enfermedad y accidente laboral"/>
    <n v="2254"/>
    <x v="2"/>
    <s v="Pilar 4"/>
    <s v="negativo"/>
    <n v="2254"/>
    <n v="128"/>
    <s v="Capital Humano: Bienestar y Desarrollo"/>
    <n v="0.19230769230769232"/>
    <n v="0"/>
    <n v="0"/>
  </r>
  <r>
    <x v="41"/>
    <x v="4"/>
    <s v="Mixta"/>
    <s v="No"/>
    <s v="No"/>
    <s v="Si"/>
    <n v="1997"/>
    <s v="Colombia"/>
    <n v="15.780332546"/>
    <s v="Días perdidos por enfermedad y accidente laboral"/>
    <n v="1345"/>
    <x v="2"/>
    <s v="Pilar 4"/>
    <s v="negativo"/>
    <n v="39290"/>
    <n v="90.2"/>
    <s v="Capital Humano: Bienestar y Desarrollo"/>
    <n v="0.11764705882352941"/>
    <n v="96.798963260016635"/>
    <n v="11.38811332470784"/>
  </r>
  <r>
    <x v="42"/>
    <x v="4"/>
    <s v="Pública"/>
    <s v="No"/>
    <s v="No"/>
    <s v="Si"/>
    <n v="1955"/>
    <s v="Colombia"/>
    <n v="20.574477179999999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43"/>
    <x v="1"/>
    <s v="Privada"/>
    <s v="No"/>
    <s v="No"/>
    <s v="Si"/>
    <n v="1985"/>
    <s v="Estados Unidos"/>
    <n v="2.6249202149999999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44"/>
    <x v="1"/>
    <s v="Mixta"/>
    <s v="No"/>
    <s v="No"/>
    <s v="No"/>
    <n v="1990"/>
    <s v="Colombia"/>
    <n v="2.3114637089999999"/>
    <s v="Días perdidos por enfermedad y accidente laboral"/>
    <n v="0"/>
    <x v="2"/>
    <s v="Pilar 4"/>
    <s v="negativo"/>
    <n v="0"/>
    <n v="0"/>
    <s v="Capital Humano: Bienestar y Desarrollo"/>
    <n v="0.21052631578947367"/>
    <n v="0"/>
    <n v="0"/>
  </r>
  <r>
    <x v="45"/>
    <x v="3"/>
    <s v="Privada"/>
    <s v="No"/>
    <s v="No"/>
    <s v="Si"/>
    <n v="1949"/>
    <s v="Colombia"/>
    <n v="16.077688644999999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46"/>
    <x v="3"/>
    <s v="Privada"/>
    <s v="Si"/>
    <s v="Si"/>
    <s v="Si"/>
    <n v="1889"/>
    <s v="Chile"/>
    <n v="2.3075606390000001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47"/>
    <x v="5"/>
    <s v="Privada"/>
    <s v="No"/>
    <s v="Si"/>
    <s v="Si"/>
    <n v="1985"/>
    <s v="Canadá"/>
    <n v="4.2502446559999996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48"/>
    <x v="4"/>
    <s v="Privada"/>
    <s v="No"/>
    <s v="Si"/>
    <s v="No"/>
    <n v="1966"/>
    <s v="Colombia"/>
    <n v="2.6355685659999999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49"/>
    <x v="4"/>
    <s v="Mixta"/>
    <s v="No"/>
    <s v="Si"/>
    <s v="Si"/>
    <n v="1896"/>
    <s v="Colombia"/>
    <n v="3.7166394839999999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50"/>
    <x v="1"/>
    <s v="Pública"/>
    <s v="No"/>
    <s v="Si"/>
    <s v="Si"/>
    <n v="1908"/>
    <s v="Estados Unidos"/>
    <n v="1.2123628230000001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51"/>
    <x v="5"/>
    <s v="Privada"/>
    <s v="No"/>
    <s v="Si"/>
    <s v="Si"/>
    <n v="2002"/>
    <s v="Chile"/>
    <n v="2.4203671080000002"/>
    <s v="Días perdidos por enfermedad y accidente laboral"/>
    <n v="128"/>
    <x v="2"/>
    <s v="Pilar 4"/>
    <s v="negativo"/>
    <n v="2254"/>
    <n v="128"/>
    <s v="Capital Humano: Bienestar y Desarrollo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53"/>
    <x v="0"/>
    <s v="Privada"/>
    <s v="No"/>
    <s v="No"/>
    <s v="No"/>
    <n v="1985"/>
    <s v="Colombia"/>
    <n v="0.441609957"/>
    <s v="Días perdidos por enfermedad y accidente laboral"/>
    <n v="8888"/>
    <x v="2"/>
    <s v="Pilar 4"/>
    <s v="negativo"/>
    <n v="8888"/>
    <n v="8888"/>
    <s v="Capital Humano: Bienestar y Desarrollo"/>
    <n v="0.14285714285714285"/>
    <n v="0"/>
    <n v="0"/>
  </r>
  <r>
    <x v="54"/>
    <x v="1"/>
    <s v="Privada"/>
    <s v="Si"/>
    <s v="No"/>
    <s v="No"/>
    <n v="1964"/>
    <s v="Colombia"/>
    <n v="2.4859553989999998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56"/>
    <x v="5"/>
    <s v="Privada"/>
    <s v="No"/>
    <s v="No"/>
    <s v="No"/>
    <n v="1956"/>
    <s v="Colombia"/>
    <n v="2.660692144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57"/>
    <x v="0"/>
    <s v="Privada"/>
    <s v="Si"/>
    <s v="No"/>
    <s v="No"/>
    <n v="1962"/>
    <s v="Colombia"/>
    <n v="0.89448844999999999"/>
    <s v="Días perdidos por enfermedad y accidente laboral"/>
    <s v="No informa"/>
    <x v="2"/>
    <s v="Pilar 4"/>
    <s v="negativo"/>
    <n v="8888"/>
    <n v="8888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79999998"/>
    <s v="Días perdidos por enfermedad y accidente laboral"/>
    <n v="2079"/>
    <x v="2"/>
    <s v="Pilar 4"/>
    <s v="negativo"/>
    <n v="39290"/>
    <n v="90.2"/>
    <s v="Capital Humano: Bienestar y Desarrollo"/>
    <n v="0.11764705882352941"/>
    <n v="94.926504727064938"/>
    <n v="11.167824085537051"/>
  </r>
  <r>
    <x v="59"/>
    <x v="4"/>
    <s v="Mixta"/>
    <s v="No"/>
    <s v="No"/>
    <s v="No"/>
    <n v="1995"/>
    <s v="Colombia"/>
    <n v="6.1355991599999999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60"/>
    <x v="2"/>
    <s v="Privada"/>
    <s v="No"/>
    <s v="No"/>
    <s v="Si"/>
    <n v="1989"/>
    <s v="Colombia"/>
    <n v="0.75167738299999998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0000002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0000001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63"/>
    <x v="2"/>
    <s v="Privada"/>
    <s v="Si"/>
    <s v="No"/>
    <s v="No"/>
    <n v="1976"/>
    <s v="Colombia"/>
    <n v="0.98534294499999997"/>
    <s v="Días perdidos por enfermedad y accidente laboral"/>
    <s v="No informa"/>
    <x v="2"/>
    <s v="Pilar 4"/>
    <s v="negativo"/>
    <n v="0"/>
    <n v="0"/>
    <s v="Capital Humano: Bienestar y Desarrollo"/>
    <n v="0.23809523809523808"/>
    <n v="0"/>
    <n v="0"/>
  </r>
  <r>
    <x v="64"/>
    <x v="3"/>
    <s v="Privada"/>
    <s v="No"/>
    <s v="Si"/>
    <s v="Si"/>
    <n v="1920"/>
    <s v="Japón"/>
    <n v="1.8691417530000001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69999999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66"/>
    <x v="1"/>
    <s v="Mixta"/>
    <s v="No"/>
    <s v="Si"/>
    <s v="Si"/>
    <n v="1866"/>
    <s v="Suiza"/>
    <n v="2.0444698099999998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67"/>
    <x v="4"/>
    <s v="Mixta"/>
    <s v="No"/>
    <s v="No"/>
    <s v="No"/>
    <n v="1994"/>
    <s v="Colombia"/>
    <n v="5.9751610780000002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68"/>
    <x v="3"/>
    <s v="Privada"/>
    <s v="Si"/>
    <s v="No"/>
    <s v="No"/>
    <n v="1953"/>
    <s v="Colombia"/>
    <n v="7.1291921260000004"/>
    <s v="Días perdidos por enfermedad y accidente laboral"/>
    <s v="No informa "/>
    <x v="2"/>
    <s v="Pilar 4"/>
    <s v="negativo"/>
    <n v="9417"/>
    <n v="302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19999998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70"/>
    <x v="3"/>
    <s v="Privada"/>
    <s v="Si"/>
    <s v="No"/>
    <s v="No"/>
    <n v="1989"/>
    <s v="Colombia"/>
    <n v="3.0305383369999999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59999999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0000002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73"/>
    <x v="3"/>
    <s v="Privada"/>
    <s v="No"/>
    <s v="Si"/>
    <s v="Si"/>
    <n v="1993"/>
    <s v="Estados Unidos"/>
    <n v="2.3607916150000001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75"/>
    <x v="1"/>
    <s v="Privada"/>
    <s v="No"/>
    <s v="No"/>
    <s v="Si"/>
    <n v="1958"/>
    <s v="Colombia"/>
    <n v="2.0172595470000001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76"/>
    <x v="4"/>
    <s v="Privada"/>
    <s v="No"/>
    <s v="Si"/>
    <s v="No"/>
    <n v="1974"/>
    <s v="Colombia"/>
    <n v="2.2729038500000001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77"/>
    <x v="4"/>
    <s v="Privada"/>
    <s v="No"/>
    <s v="No"/>
    <s v="Si"/>
    <n v="2015"/>
    <s v="Colombia"/>
    <n v="0.70314701400000001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79"/>
    <x v="1"/>
    <s v="Mixta"/>
    <s v="No"/>
    <s v="Si"/>
    <s v="Si"/>
    <n v="1898"/>
    <s v="Francia"/>
    <n v="2.4260392159999999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80"/>
    <x v="1"/>
    <s v="Privada"/>
    <s v="No"/>
    <s v="Si"/>
    <s v="No"/>
    <n v="1998"/>
    <s v="Colombia"/>
    <n v="1.697301486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81"/>
    <x v="3"/>
    <s v="Privada"/>
    <s v="Si"/>
    <s v="Si"/>
    <s v="Si"/>
    <n v="1969"/>
    <s v="Corea del Sur"/>
    <n v="3.188315636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82"/>
    <x v="5"/>
    <s v="Privada"/>
    <s v="No"/>
    <s v="No"/>
    <s v="Si"/>
    <n v="2020"/>
    <s v="Islas Caimán / EE.UU"/>
    <n v="1.943851598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83"/>
    <x v="3"/>
    <s v="Privada"/>
    <s v="No"/>
    <s v="No"/>
    <s v="Si"/>
    <n v="1952"/>
    <s v="Chile"/>
    <n v="5.9910971069999999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84"/>
    <x v="3"/>
    <s v="Privada"/>
    <s v="Si"/>
    <s v="No"/>
    <s v="Si"/>
    <n v="1977"/>
    <s v="Suiza"/>
    <n v="2.002301595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85"/>
    <x v="0"/>
    <s v="Privada"/>
    <s v="Si"/>
    <s v="No"/>
    <s v="Si"/>
    <n v="1971"/>
    <s v="Estados Unidos"/>
    <n v="2.1567474139999998"/>
    <s v="Días perdidos por enfermedad y accidente laboral"/>
    <s v="No informa"/>
    <x v="2"/>
    <s v="Pilar 4"/>
    <s v="negativo"/>
    <n v="8888"/>
    <n v="8888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0000001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0000003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89"/>
    <x v="4"/>
    <s v="Privada"/>
    <s v="No"/>
    <s v="Si"/>
    <s v="Si"/>
    <n v="1910"/>
    <s v="Francia"/>
    <n v="2.655177809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90"/>
    <x v="3"/>
    <s v="Privada"/>
    <s v="No"/>
    <s v="Si"/>
    <s v="Si"/>
    <n v="1968"/>
    <s v="Colombia"/>
    <n v="24.752011681999999"/>
    <s v="Días perdidos por enfermedad y accidente laboral"/>
    <n v="302"/>
    <x v="2"/>
    <s v="Pilar 4"/>
    <s v="negativo"/>
    <n v="9417"/>
    <n v="302"/>
    <s v="Capital Humano: Bienestar y Desarrollo"/>
    <n v="0.17647058823529413"/>
    <n v="100"/>
    <n v="17.647058823529413"/>
  </r>
  <r>
    <x v="91"/>
    <x v="4"/>
    <s v="Mixta"/>
    <s v="No"/>
    <s v="Si"/>
    <s v="Si"/>
    <n v="1979"/>
    <s v="Suecia"/>
    <n v="2.956157691"/>
    <s v="Días perdidos por enfermedad y accidente laboral"/>
    <n v="93"/>
    <x v="2"/>
    <s v="Pilar 4"/>
    <s v="negativo"/>
    <n v="39290"/>
    <n v="90.2"/>
    <s v="Capital Humano: Bienestar y Desarrollo"/>
    <n v="0.11764705882352941"/>
    <n v="99.992857106413808"/>
    <n v="11.763865541931036"/>
  </r>
  <r>
    <x v="92"/>
    <x v="3"/>
    <s v="Privada"/>
    <s v="No"/>
    <s v="Si"/>
    <s v="Si"/>
    <n v="1937"/>
    <s v="Japón"/>
    <n v="4.02823039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93"/>
    <x v="3"/>
    <s v="Privada"/>
    <s v="No"/>
    <s v="No"/>
    <s v="Si"/>
    <n v="1993"/>
    <s v="Suiza"/>
    <n v="4.8704234599999996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94"/>
    <x v="3"/>
    <s v="Privada"/>
    <s v="No"/>
    <s v="No"/>
    <s v="No"/>
    <n v="1966"/>
    <s v="Colombia"/>
    <n v="2.0461661379999998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95"/>
    <x v="3"/>
    <s v="Privada"/>
    <s v="No"/>
    <s v="Si"/>
    <s v="Si"/>
    <n v="1929"/>
    <s v="Reino Unido y Países Bajos"/>
    <n v="1.928223518"/>
    <s v="Días perdidos por enfermedad y accidente laboral"/>
    <s v="No informa"/>
    <x v="2"/>
    <s v="Pilar 4"/>
    <s v="negativo"/>
    <n v="9417"/>
    <n v="302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Días perdidos por enfermedad y accidente laboral"/>
    <s v="No informa"/>
    <x v="2"/>
    <s v="Pilar 4"/>
    <s v="negativo"/>
    <n v="39290"/>
    <n v="90.2"/>
    <s v="Capital Humano: Bienestar y Desarrollo"/>
    <n v="0.11764705882352941"/>
    <n v="0"/>
    <n v="0"/>
  </r>
  <r>
    <x v="97"/>
    <x v="5"/>
    <s v="Privada"/>
    <s v="No"/>
    <s v="No"/>
    <s v="Si"/>
    <n v="2016"/>
    <s v="Canadá"/>
    <n v="5.4833186859999996"/>
    <s v="Días perdidos por enfermedad y accidente laboral"/>
    <s v="No informa"/>
    <x v="2"/>
    <s v="Pilar 4"/>
    <s v="negativo"/>
    <n v="2254"/>
    <n v="128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39999999"/>
    <s v="Días perdidos por enfermedad y accidente laboral"/>
    <s v="No informa"/>
    <x v="2"/>
    <s v="Pilar 4"/>
    <s v="negativo"/>
    <n v="0"/>
    <n v="0"/>
    <s v="Capital Humano: Bienestar y Desarrollo"/>
    <n v="0.21052631578947367"/>
    <n v="0"/>
    <n v="0"/>
  </r>
  <r>
    <x v="99"/>
    <x v="1"/>
    <s v="Privada"/>
    <s v="No"/>
    <s v="No"/>
    <s v="Si"/>
    <n v="1993"/>
    <s v="Noruega"/>
    <n v="1.7653399919999999"/>
    <s v="Días perdidos por enfermedad y accidente laboral"/>
    <s v="No informa "/>
    <x v="2"/>
    <s v="Pilar 4"/>
    <s v="negativo"/>
    <n v="0"/>
    <n v="0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00000003"/>
    <s v="Evidencia diversidad en su matriz energética Si/no"/>
    <s v="Si"/>
    <x v="1"/>
    <s v="Pilar 2"/>
    <s v="boolean"/>
    <b v="0"/>
    <b v="0"/>
    <s v="Acción Climática y Energía"/>
    <n v="0.19047619047619047"/>
    <n v="100"/>
    <n v="19.047619047619047"/>
  </r>
  <r>
    <x v="1"/>
    <x v="1"/>
    <s v="Privada"/>
    <s v="No"/>
    <s v="Si"/>
    <s v="Si"/>
    <n v="1920"/>
    <s v="Colombia"/>
    <n v="2.844632077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2"/>
    <x v="1"/>
    <s v="Privada"/>
    <s v="No"/>
    <s v="No"/>
    <s v="Si"/>
    <n v="1945"/>
    <s v="Colombia"/>
    <n v="2.1764613960000001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3"/>
    <x v="2"/>
    <s v="Privada"/>
    <s v="Si"/>
    <s v="No"/>
    <s v="No"/>
    <n v="1993"/>
    <s v="Colombia"/>
    <n v="2.1863011939999999"/>
    <s v="Evidencia diversidad en su matriz energética Si/no"/>
    <s v="Si"/>
    <x v="1"/>
    <s v="Pilar 2"/>
    <s v="boolean"/>
    <b v="0"/>
    <b v="0"/>
    <s v="Acción Climática y Energía"/>
    <n v="0.14285714285714285"/>
    <n v="100"/>
    <n v="14.285714285714285"/>
  </r>
  <r>
    <x v="4"/>
    <x v="3"/>
    <s v="Privada"/>
    <s v="No"/>
    <s v="No"/>
    <s v="Si"/>
    <n v="2012"/>
    <s v="Colombia"/>
    <n v="13.831182682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5"/>
    <x v="2"/>
    <s v="Privada"/>
    <s v="Si"/>
    <s v="No"/>
    <s v="No"/>
    <n v="1990"/>
    <s v="Colombia"/>
    <n v="0.77142869199999997"/>
    <s v="Evidencia diversidad en su matriz energética Si/no"/>
    <n v="0"/>
    <x v="1"/>
    <s v="Pilar 2"/>
    <s v="boolean"/>
    <b v="0"/>
    <b v="0"/>
    <s v="Acción Climática y Energía"/>
    <n v="0.14285714285714285"/>
    <n v="0"/>
    <n v="0"/>
  </r>
  <r>
    <x v="6"/>
    <x v="2"/>
    <s v="Privada"/>
    <s v="No"/>
    <s v="No"/>
    <s v="No"/>
    <n v="2014"/>
    <s v="Colombia"/>
    <n v="1.314259836"/>
    <s v="Evidencia diversidad en su matriz energética Si/no"/>
    <s v="Si"/>
    <x v="1"/>
    <s v="Pilar 2"/>
    <s v="boolean"/>
    <b v="0"/>
    <b v="0"/>
    <s v="Acción Climática y Energía"/>
    <n v="0.14285714285714285"/>
    <n v="100"/>
    <n v="14.285714285714285"/>
  </r>
  <r>
    <x v="7"/>
    <x v="4"/>
    <s v="Privada"/>
    <s v="No"/>
    <s v="No"/>
    <s v="Si"/>
    <n v="1919"/>
    <s v="Colombia"/>
    <n v="15.106042448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8"/>
    <x v="0"/>
    <s v="Privada"/>
    <s v="No"/>
    <s v="No"/>
    <s v="No"/>
    <n v="1987"/>
    <s v="Colombia"/>
    <n v="0.711210393"/>
    <s v="Evidencia diversidad en su matriz energética Si/no"/>
    <n v="0"/>
    <x v="1"/>
    <s v="Pilar 2"/>
    <s v="boolean"/>
    <b v="0"/>
    <b v="0"/>
    <s v="Acción Climática y Energía"/>
    <n v="0.19047619047619047"/>
    <n v="0"/>
    <n v="0"/>
  </r>
  <r>
    <x v="9"/>
    <x v="0"/>
    <s v="Privada"/>
    <s v="Si"/>
    <s v="No"/>
    <s v="No"/>
    <n v="1969"/>
    <s v="Colombia"/>
    <n v="2.4231643530000002"/>
    <s v="Evidencia diversidad en su matriz energética Si/no"/>
    <s v="No"/>
    <x v="1"/>
    <s v="Pilar 2"/>
    <s v="boolean"/>
    <b v="0"/>
    <b v="0"/>
    <s v="Acción Climática y Energía"/>
    <n v="0.19047619047619047"/>
    <n v="0"/>
    <n v="0"/>
  </r>
  <r>
    <x v="10"/>
    <x v="4"/>
    <s v="Privada"/>
    <s v="No"/>
    <s v="Si"/>
    <s v="No"/>
    <n v="1870"/>
    <s v="Colombia"/>
    <n v="0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11"/>
    <x v="4"/>
    <s v="Privada"/>
    <s v="No"/>
    <s v="Si"/>
    <s v="Si"/>
    <n v="1875"/>
    <s v="Colombia"/>
    <n v="0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12"/>
    <x v="1"/>
    <s v="Privada"/>
    <s v="No"/>
    <s v="No"/>
    <s v="Si"/>
    <n v="1889"/>
    <s v="Colombia"/>
    <n v="8.6157743510000007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13"/>
    <x v="1"/>
    <s v="Privada"/>
    <s v="No"/>
    <s v="No"/>
    <s v="Si"/>
    <n v="2000"/>
    <s v="Colombia"/>
    <n v="1.873050799999999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14"/>
    <x v="3"/>
    <s v="Privada"/>
    <s v="No"/>
    <s v="No"/>
    <s v="No"/>
    <n v="2004"/>
    <s v="Colombia"/>
    <n v="4.5125503050000004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15"/>
    <x v="5"/>
    <s v="Privada"/>
    <s v="No"/>
    <s v="No"/>
    <s v="Si"/>
    <n v="1990"/>
    <s v="Suiza"/>
    <n v="0.89502277900000005"/>
    <s v="Evidencia diversidad en su matriz energética Si/no"/>
    <s v="No"/>
    <x v="1"/>
    <s v="Pilar 2"/>
    <s v="boolean"/>
    <b v="0"/>
    <b v="0"/>
    <s v="Acción Climática y Energía"/>
    <n v="0.19230769230769232"/>
    <n v="0"/>
    <n v="0"/>
  </r>
  <r>
    <x v="16"/>
    <x v="1"/>
    <s v="Privada"/>
    <s v="No"/>
    <s v="No"/>
    <s v="Si"/>
    <n v="1944"/>
    <s v="Colombia"/>
    <n v="1.778557860999999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17"/>
    <x v="4"/>
    <s v="Privada"/>
    <s v="No"/>
    <s v="Si"/>
    <s v="Si"/>
    <n v="2001"/>
    <s v="Colombia"/>
    <n v="6.5475670460000002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18"/>
    <x v="1"/>
    <s v="Privada"/>
    <s v="No"/>
    <s v="Si"/>
    <s v="Si"/>
    <n v="1934"/>
    <s v="Colombia"/>
    <n v="1.84479215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19"/>
    <x v="3"/>
    <s v="Privada"/>
    <s v="Si"/>
    <s v="Si"/>
    <s v="Si"/>
    <n v="1960"/>
    <s v="Chile"/>
    <n v="4.2128666020000001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20"/>
    <x v="4"/>
    <s v="Mixta"/>
    <s v="No"/>
    <s v="No"/>
    <s v="No"/>
    <n v="2012"/>
    <s v="Colombia"/>
    <n v="9.9777362400000005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21"/>
    <x v="5"/>
    <s v="Privada"/>
    <s v="No"/>
    <s v="No"/>
    <s v="Si"/>
    <n v="1976"/>
    <s v="Reino Unido / Suiza"/>
    <n v="6.0471020830000004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22"/>
    <x v="3"/>
    <s v="Privada"/>
    <s v="No"/>
    <s v="No"/>
    <s v="Si"/>
    <n v="1879"/>
    <s v="Estados Unidos"/>
    <n v="5.8689859999999996"/>
    <s v="Evidencia diversidad en su matriz energética Si/no"/>
    <s v="No"/>
    <x v="1"/>
    <s v="Pilar 2"/>
    <s v="boolean"/>
    <b v="0"/>
    <b v="0"/>
    <s v="Acción Climática y Energía"/>
    <n v="0.17647058823529413"/>
    <n v="0"/>
    <n v="0"/>
  </r>
  <r>
    <x v="23"/>
    <x v="3"/>
    <s v="Privada"/>
    <s v="Si"/>
    <s v="No"/>
    <s v="No"/>
    <n v="1997"/>
    <s v="Colombia"/>
    <n v="1.9766409730000001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24"/>
    <x v="4"/>
    <s v="Privada"/>
    <s v="No"/>
    <s v="No"/>
    <s v="Si"/>
    <n v="2003"/>
    <s v="Brasil"/>
    <n v="15.602099798999999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25"/>
    <x v="1"/>
    <s v="Mixta"/>
    <s v="No"/>
    <s v="Si"/>
    <s v="Si"/>
    <n v="1991"/>
    <s v="México"/>
    <n v="5.161404727999999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26"/>
    <x v="1"/>
    <s v="Privada"/>
    <s v="No"/>
    <s v="Si"/>
    <s v="Si"/>
    <n v="1806"/>
    <s v="Estados Unidos"/>
    <n v="2.38209235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27"/>
    <x v="1"/>
    <s v="Privada"/>
    <s v="Si"/>
    <s v="Si"/>
    <s v="Si"/>
    <n v="1932"/>
    <s v="Colombia"/>
    <n v="2.1928266769999998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28"/>
    <x v="1"/>
    <s v="Privada"/>
    <s v="No"/>
    <s v="No"/>
    <s v="No"/>
    <n v="1920"/>
    <s v="Colombia"/>
    <n v="1.9433909700000001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29"/>
    <x v="2"/>
    <s v="Privada"/>
    <s v="No"/>
    <s v="No"/>
    <s v="No"/>
    <n v="2015"/>
    <s v="Colombia"/>
    <n v="0.76762142099999997"/>
    <s v="Evidencia diversidad en su matriz energética Si/no"/>
    <s v="No"/>
    <x v="1"/>
    <s v="Pilar 2"/>
    <s v="boolean"/>
    <b v="0"/>
    <b v="0"/>
    <s v="Acción Climática y Energía"/>
    <n v="0.14285714285714285"/>
    <n v="0"/>
    <n v="0"/>
  </r>
  <r>
    <x v="30"/>
    <x v="2"/>
    <s v="Privada"/>
    <s v="No"/>
    <s v="Si"/>
    <s v="Si"/>
    <n v="1961"/>
    <s v="Colombia"/>
    <n v="0.498844856"/>
    <s v="Evidencia diversidad en su matriz energética Si/no"/>
    <s v="No"/>
    <x v="1"/>
    <s v="Pilar 2"/>
    <s v="boolean"/>
    <b v="0"/>
    <b v="0"/>
    <s v="Acción Climática y Energía"/>
    <n v="0.14285714285714285"/>
    <n v="0"/>
    <n v="0"/>
  </r>
  <r>
    <x v="31"/>
    <x v="2"/>
    <s v="Privada"/>
    <s v="No"/>
    <s v="Si"/>
    <s v="Si"/>
    <n v="1979"/>
    <s v="Colombia"/>
    <n v="1.189537155"/>
    <s v="Evidencia diversidad en su matriz energética Si/no"/>
    <s v="No"/>
    <x v="1"/>
    <s v="Pilar 2"/>
    <s v="boolean"/>
    <b v="0"/>
    <b v="0"/>
    <s v="Acción Climática y Energía"/>
    <n v="0.14285714285714285"/>
    <n v="0"/>
    <n v="0"/>
  </r>
  <r>
    <x v="32"/>
    <x v="2"/>
    <s v="Privada"/>
    <s v="Si"/>
    <s v="No"/>
    <s v="No"/>
    <n v="2008"/>
    <s v="Colombia"/>
    <n v="1.3132825420000001"/>
    <s v="Evidencia diversidad en su matriz energética Si/no"/>
    <s v="No"/>
    <x v="1"/>
    <s v="Pilar 2"/>
    <s v="boolean"/>
    <b v="0"/>
    <b v="0"/>
    <s v="Acción Climática y Energía"/>
    <n v="0.14285714285714285"/>
    <n v="0"/>
    <n v="0"/>
  </r>
  <r>
    <x v="33"/>
    <x v="2"/>
    <s v="Privada"/>
    <s v="No"/>
    <s v="No"/>
    <s v="No"/>
    <n v="1977"/>
    <s v="Colombia"/>
    <n v="0.74612668500000001"/>
    <s v="Evidencia diversidad en su matriz energética Si/no"/>
    <s v="No"/>
    <x v="1"/>
    <s v="Pilar 2"/>
    <s v="boolean"/>
    <b v="0"/>
    <b v="0"/>
    <s v="Acción Climática y Energía"/>
    <n v="0.14285714285714285"/>
    <n v="0"/>
    <n v="0"/>
  </r>
  <r>
    <x v="34"/>
    <x v="3"/>
    <s v="Privada"/>
    <s v="Si"/>
    <s v="No"/>
    <s v="No"/>
    <n v="1938"/>
    <s v="Colombia"/>
    <n v="11.88773162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35"/>
    <x v="3"/>
    <s v="Privada"/>
    <s v="No"/>
    <s v="No"/>
    <s v="Si"/>
    <n v="1984"/>
    <s v="Chile"/>
    <n v="5.5116464790000004"/>
    <s v="Evidencia diversidad en su matriz energética Si/no"/>
    <s v="No"/>
    <x v="1"/>
    <s v="Pilar 2"/>
    <s v="boolean"/>
    <b v="0"/>
    <b v="0"/>
    <s v="Acción Climática y Energía"/>
    <n v="0.17647058823529413"/>
    <n v="0"/>
    <n v="0"/>
  </r>
  <r>
    <x v="36"/>
    <x v="3"/>
    <s v="Privada"/>
    <s v="Si"/>
    <s v="No"/>
    <s v="No"/>
    <n v="2009"/>
    <s v="Colombia"/>
    <n v="19.439396106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37"/>
    <x v="4"/>
    <s v="Privada"/>
    <s v="No"/>
    <s v="Si"/>
    <s v="No"/>
    <n v="1972"/>
    <s v="Colombia"/>
    <n v="0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38"/>
    <x v="3"/>
    <s v="Privada"/>
    <s v="Si"/>
    <s v="No"/>
    <s v="No"/>
    <n v="1997"/>
    <s v="Colombia"/>
    <n v="3.874476933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39"/>
    <x v="5"/>
    <s v="Privada"/>
    <s v="Si"/>
    <s v="No"/>
    <s v="Si"/>
    <n v="1935"/>
    <s v="Estados Unidos"/>
    <n v="11.495989482000001"/>
    <s v="Evidencia diversidad en su matriz energética Si/no"/>
    <s v="No"/>
    <x v="1"/>
    <s v="Pilar 2"/>
    <s v="boolean"/>
    <b v="0"/>
    <b v="0"/>
    <s v="Acción Climática y Energía"/>
    <n v="0.19230769230769232"/>
    <n v="0"/>
    <n v="0"/>
  </r>
  <r>
    <x v="40"/>
    <x v="5"/>
    <s v="Mixta"/>
    <s v="No"/>
    <s v="Si"/>
    <s v="Si"/>
    <n v="1951"/>
    <s v="Colombia"/>
    <n v="113.923310323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41"/>
    <x v="4"/>
    <s v="Mixta"/>
    <s v="No"/>
    <s v="No"/>
    <s v="Si"/>
    <n v="1997"/>
    <s v="Colombia"/>
    <n v="15.780332546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44"/>
    <x v="1"/>
    <s v="Mixta"/>
    <s v="No"/>
    <s v="No"/>
    <s v="No"/>
    <n v="1990"/>
    <s v="Colombia"/>
    <n v="2.311463708999999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45"/>
    <x v="3"/>
    <s v="Privada"/>
    <s v="No"/>
    <s v="No"/>
    <s v="Si"/>
    <n v="1949"/>
    <s v="Colombia"/>
    <n v="16.077688644999999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46"/>
    <x v="3"/>
    <s v="Privada"/>
    <s v="Si"/>
    <s v="Si"/>
    <s v="Si"/>
    <n v="1889"/>
    <s v="Chile"/>
    <n v="2.3075606390000001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47"/>
    <x v="5"/>
    <s v="Privada"/>
    <s v="No"/>
    <s v="Si"/>
    <s v="Si"/>
    <n v="1985"/>
    <s v="Canadá"/>
    <n v="4.2502446559999996"/>
    <s v="Evidencia diversidad en su matriz energética Si/no"/>
    <s v="No"/>
    <x v="1"/>
    <s v="Pilar 2"/>
    <s v="boolean"/>
    <b v="0"/>
    <b v="0"/>
    <s v="Acción Climática y Energía"/>
    <n v="0.19230769230769232"/>
    <n v="0"/>
    <n v="0"/>
  </r>
  <r>
    <x v="48"/>
    <x v="4"/>
    <s v="Privada"/>
    <s v="No"/>
    <s v="Si"/>
    <s v="No"/>
    <n v="1966"/>
    <s v="Colombia"/>
    <n v="2.6355685659999999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49"/>
    <x v="4"/>
    <s v="Mixta"/>
    <s v="No"/>
    <s v="Si"/>
    <s v="Si"/>
    <n v="1896"/>
    <s v="Colombia"/>
    <n v="3.7166394839999999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51"/>
    <x v="5"/>
    <s v="Privada"/>
    <s v="No"/>
    <s v="Si"/>
    <s v="Si"/>
    <n v="2002"/>
    <s v="Chile"/>
    <n v="2.4203671080000002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53"/>
    <x v="0"/>
    <s v="Privada"/>
    <s v="No"/>
    <s v="No"/>
    <s v="No"/>
    <n v="1985"/>
    <s v="Colombia"/>
    <n v="0.441609957"/>
    <s v="Evidencia diversidad en su matriz energética Si/no"/>
    <s v="No"/>
    <x v="1"/>
    <s v="Pilar 2"/>
    <s v="boolean"/>
    <b v="0"/>
    <b v="0"/>
    <s v="Acción Climática y Energía"/>
    <n v="0.19047619047619047"/>
    <n v="0"/>
    <n v="0"/>
  </r>
  <r>
    <x v="54"/>
    <x v="1"/>
    <s v="Privada"/>
    <s v="Si"/>
    <s v="No"/>
    <s v="No"/>
    <n v="1964"/>
    <s v="Colombia"/>
    <n v="2.4859553989999998"/>
    <s v="Evidencia diversidad en su matriz energética Si/no"/>
    <n v="0"/>
    <x v="1"/>
    <s v="Pilar 2"/>
    <s v="boolean"/>
    <b v="0"/>
    <b v="0"/>
    <s v="Acción Climática y Energía"/>
    <n v="0.21052631578947367"/>
    <n v="0"/>
    <n v="0"/>
  </r>
  <r>
    <x v="55"/>
    <x v="1"/>
    <s v="Privada"/>
    <s v="Si"/>
    <s v="No"/>
    <s v="No"/>
    <n v="1940"/>
    <s v="Colombia"/>
    <n v="1.340540112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56"/>
    <x v="5"/>
    <s v="Privada"/>
    <s v="No"/>
    <s v="No"/>
    <s v="No"/>
    <n v="1956"/>
    <s v="Colombia"/>
    <n v="2.660692144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Evidencia diversidad en su matriz energética Si/no"/>
    <n v="0"/>
    <x v="1"/>
    <s v="Pilar 2"/>
    <s v="boolean"/>
    <b v="0"/>
    <b v="0"/>
    <s v="Acción Climática y Energía"/>
    <n v="0.19047619047619047"/>
    <n v="0"/>
    <n v="0"/>
  </r>
  <r>
    <x v="58"/>
    <x v="4"/>
    <s v="Mixta"/>
    <s v="No"/>
    <s v="Si"/>
    <s v="Si"/>
    <n v="1967"/>
    <s v="Colombia"/>
    <n v="4.1309855679999998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59"/>
    <x v="4"/>
    <s v="Mixta"/>
    <s v="No"/>
    <s v="No"/>
    <s v="No"/>
    <n v="1995"/>
    <s v="Colombia"/>
    <n v="6.1355991599999999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60"/>
    <x v="2"/>
    <s v="Privada"/>
    <s v="No"/>
    <s v="No"/>
    <s v="Si"/>
    <n v="1989"/>
    <s v="Colombia"/>
    <n v="0.75167738299999998"/>
    <s v="Evidencia diversidad en su matriz energética Si/no"/>
    <n v="0"/>
    <x v="1"/>
    <s v="Pilar 2"/>
    <s v="boolean"/>
    <b v="0"/>
    <b v="0"/>
    <s v="Acción Climática y Energía"/>
    <n v="0.14285714285714285"/>
    <n v="0"/>
    <n v="0"/>
  </r>
  <r>
    <x v="61"/>
    <x v="1"/>
    <s v="Privada"/>
    <s v="Si"/>
    <s v="No"/>
    <s v="No"/>
    <n v="1970"/>
    <s v="Colombia"/>
    <n v="3.1891452720000002"/>
    <s v="Evidencia diversidad en su matriz energética Si/no"/>
    <n v="0"/>
    <x v="1"/>
    <s v="Pilar 2"/>
    <s v="boolean"/>
    <b v="0"/>
    <b v="0"/>
    <s v="Acción Climática y Energía"/>
    <n v="0.21052631578947367"/>
    <n v="0"/>
    <n v="0"/>
  </r>
  <r>
    <x v="62"/>
    <x v="4"/>
    <s v="Privada"/>
    <s v="No"/>
    <s v="Si"/>
    <s v="Si"/>
    <n v="1929"/>
    <s v="Chile"/>
    <n v="2.3283445380000001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63"/>
    <x v="2"/>
    <s v="Privada"/>
    <s v="Si"/>
    <s v="No"/>
    <s v="No"/>
    <n v="1976"/>
    <s v="Colombia"/>
    <n v="0.98534294499999997"/>
    <s v="Evidencia diversidad en su matriz energética Si/no"/>
    <s v="Si"/>
    <x v="1"/>
    <s v="Pilar 2"/>
    <s v="boolean"/>
    <b v="0"/>
    <b v="0"/>
    <s v="Acción Climática y Energía"/>
    <n v="0.14285714285714285"/>
    <n v="100"/>
    <n v="14.285714285714285"/>
  </r>
  <r>
    <x v="64"/>
    <x v="3"/>
    <s v="Privada"/>
    <s v="No"/>
    <s v="Si"/>
    <s v="Si"/>
    <n v="1920"/>
    <s v="Japón"/>
    <n v="1.8691417530000001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65"/>
    <x v="4"/>
    <s v="Privada"/>
    <s v="No"/>
    <s v="Si"/>
    <s v="Si"/>
    <n v="2009"/>
    <s v="Argentina"/>
    <n v="1.8581853669999999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66"/>
    <x v="1"/>
    <s v="Mixta"/>
    <s v="No"/>
    <s v="Si"/>
    <s v="Si"/>
    <n v="1866"/>
    <s v="Suiza"/>
    <n v="2.0444698099999998"/>
    <s v="Evidencia diversidad en su matriz energética Si/no"/>
    <s v="No"/>
    <x v="1"/>
    <s v="Pilar 2"/>
    <s v="boolean"/>
    <b v="0"/>
    <b v="0"/>
    <s v="Acción Climática y Energía"/>
    <n v="0.21052631578947367"/>
    <n v="0"/>
    <n v="0"/>
  </r>
  <r>
    <x v="67"/>
    <x v="4"/>
    <s v="Mixta"/>
    <s v="No"/>
    <s v="No"/>
    <s v="No"/>
    <n v="1994"/>
    <s v="Colombia"/>
    <n v="5.9751610780000002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68"/>
    <x v="3"/>
    <s v="Privada"/>
    <s v="Si"/>
    <s v="No"/>
    <s v="No"/>
    <n v="1953"/>
    <s v="Colombia"/>
    <n v="7.1291921260000004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69"/>
    <x v="1"/>
    <s v="Pública"/>
    <s v="No"/>
    <s v="Si"/>
    <s v="Si"/>
    <n v="1965"/>
    <s v="Estados Unidos"/>
    <n v="2.0973851419999998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70"/>
    <x v="3"/>
    <s v="Privada"/>
    <s v="Si"/>
    <s v="No"/>
    <s v="No"/>
    <n v="1989"/>
    <s v="Colombia"/>
    <n v="3.0305383369999999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71"/>
    <x v="1"/>
    <s v="Privada"/>
    <s v="No"/>
    <s v="No"/>
    <s v="Si"/>
    <n v="1986"/>
    <s v="Colombia"/>
    <n v="2.2734296359999999"/>
    <s v="Evidencia diversidad en su matriz energética Si/no"/>
    <n v="0"/>
    <x v="1"/>
    <s v="Pilar 2"/>
    <s v="boolean"/>
    <b v="0"/>
    <b v="0"/>
    <s v="Acción Climática y Energía"/>
    <n v="0.21052631578947367"/>
    <n v="0"/>
    <n v="0"/>
  </r>
  <r>
    <x v="72"/>
    <x v="1"/>
    <s v="Privada"/>
    <s v="No"/>
    <s v="No"/>
    <s v="No"/>
    <n v="1904"/>
    <s v="Colombia"/>
    <n v="2.8467005310000002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73"/>
    <x v="3"/>
    <s v="Privada"/>
    <s v="No"/>
    <s v="Si"/>
    <s v="Si"/>
    <n v="1993"/>
    <s v="Estados Unidos"/>
    <n v="2.3607916150000001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74"/>
    <x v="3"/>
    <s v="Privada"/>
    <s v="No"/>
    <s v="No"/>
    <s v="Si"/>
    <n v="2005"/>
    <s v="Perú"/>
    <n v="10.521119421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75"/>
    <x v="1"/>
    <s v="Privada"/>
    <s v="No"/>
    <s v="No"/>
    <s v="Si"/>
    <n v="1958"/>
    <s v="Colombia"/>
    <n v="2.0172595470000001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76"/>
    <x v="4"/>
    <s v="Privada"/>
    <s v="No"/>
    <s v="Si"/>
    <s v="No"/>
    <n v="1974"/>
    <s v="Colombia"/>
    <n v="2.2729038500000001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Evidencia diversidad en su matriz energética Si/no"/>
    <n v="0"/>
    <x v="1"/>
    <s v="Pilar 2"/>
    <s v="boolean"/>
    <b v="0"/>
    <b v="0"/>
    <s v="Acción Climática y Energía"/>
    <n v="0.11764705882352941"/>
    <n v="0"/>
    <n v="0"/>
  </r>
  <r>
    <x v="78"/>
    <x v="1"/>
    <s v="Mixta"/>
    <s v="No"/>
    <s v="No"/>
    <s v="No"/>
    <n v="1956"/>
    <s v="Colombia"/>
    <n v="25.860914507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79"/>
    <x v="1"/>
    <s v="Mixta"/>
    <s v="No"/>
    <s v="Si"/>
    <s v="Si"/>
    <n v="1898"/>
    <s v="Francia"/>
    <n v="2.426039215999999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80"/>
    <x v="1"/>
    <s v="Privada"/>
    <s v="No"/>
    <s v="Si"/>
    <s v="No"/>
    <n v="1998"/>
    <s v="Colombia"/>
    <n v="1.697301486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81"/>
    <x v="3"/>
    <s v="Privada"/>
    <s v="Si"/>
    <s v="Si"/>
    <s v="Si"/>
    <n v="1969"/>
    <s v="Corea del Sur"/>
    <n v="3.188315636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82"/>
    <x v="5"/>
    <s v="Privada"/>
    <s v="No"/>
    <s v="No"/>
    <s v="Si"/>
    <n v="2020"/>
    <s v="Islas Caimán / EE.UU"/>
    <n v="1.943851598"/>
    <s v="Evidencia diversidad en su matriz energética Si/no"/>
    <s v="Si"/>
    <x v="1"/>
    <s v="Pilar 2"/>
    <s v="boolean"/>
    <b v="0"/>
    <b v="0"/>
    <s v="Acción Climática y Energía"/>
    <n v="0.19230769230769232"/>
    <n v="100"/>
    <n v="19.230769230769234"/>
  </r>
  <r>
    <x v="83"/>
    <x v="3"/>
    <s v="Privada"/>
    <s v="No"/>
    <s v="No"/>
    <s v="Si"/>
    <n v="1952"/>
    <s v="Chile"/>
    <n v="5.9910971069999999"/>
    <s v="Evidencia diversidad en su matriz energética Si/no"/>
    <s v="No"/>
    <x v="1"/>
    <s v="Pilar 2"/>
    <s v="boolean"/>
    <b v="0"/>
    <b v="0"/>
    <s v="Acción Climática y Energía"/>
    <n v="0.17647058823529413"/>
    <n v="0"/>
    <n v="0"/>
  </r>
  <r>
    <x v="84"/>
    <x v="3"/>
    <s v="Privada"/>
    <s v="Si"/>
    <s v="No"/>
    <s v="Si"/>
    <n v="1977"/>
    <s v="Suiza"/>
    <n v="2.002301595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85"/>
    <x v="0"/>
    <s v="Privada"/>
    <s v="Si"/>
    <s v="No"/>
    <s v="Si"/>
    <n v="1971"/>
    <s v="Estados Unidos"/>
    <n v="2.1567474139999998"/>
    <s v="Evidencia diversidad en su matriz energética Si/no"/>
    <n v="0"/>
    <x v="1"/>
    <s v="Pilar 2"/>
    <s v="boolean"/>
    <b v="0"/>
    <b v="0"/>
    <s v="Acción Climática y Energía"/>
    <n v="0.19047619047619047"/>
    <n v="0"/>
    <n v="0"/>
  </r>
  <r>
    <x v="86"/>
    <x v="3"/>
    <s v="Privada"/>
    <s v="No"/>
    <s v="No"/>
    <s v="Si"/>
    <n v="2009"/>
    <s v="El Salvador"/>
    <n v="2.8694480090000001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87"/>
    <x v="3"/>
    <s v="Privada"/>
    <s v="Si"/>
    <s v="No"/>
    <s v="No"/>
    <n v="1934"/>
    <s v="Colombia"/>
    <n v="3.134365769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88"/>
    <x v="4"/>
    <s v="Mixta"/>
    <s v="No"/>
    <s v="Si"/>
    <s v="Si"/>
    <n v="1924"/>
    <s v="España"/>
    <n v="6.6721791020000003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89"/>
    <x v="4"/>
    <s v="Privada"/>
    <s v="No"/>
    <s v="Si"/>
    <s v="Si"/>
    <n v="1910"/>
    <s v="Francia"/>
    <n v="2.655177809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90"/>
    <x v="3"/>
    <s v="Privada"/>
    <s v="No"/>
    <s v="Si"/>
    <s v="Si"/>
    <n v="1968"/>
    <s v="Colombia"/>
    <n v="24.752011681999999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91"/>
    <x v="4"/>
    <s v="Mixta"/>
    <s v="No"/>
    <s v="Si"/>
    <s v="Si"/>
    <n v="1979"/>
    <s v="Suecia"/>
    <n v="2.956157691"/>
    <s v="Evidencia diversidad en su matriz energética Si/no"/>
    <s v="Si"/>
    <x v="1"/>
    <s v="Pilar 2"/>
    <s v="boolean"/>
    <b v="0"/>
    <b v="0"/>
    <s v="Acción Climática y Energía"/>
    <n v="0.11764705882352941"/>
    <n v="100"/>
    <n v="11.76470588235294"/>
  </r>
  <r>
    <x v="92"/>
    <x v="3"/>
    <s v="Privada"/>
    <s v="No"/>
    <s v="Si"/>
    <s v="Si"/>
    <n v="1937"/>
    <s v="Japón"/>
    <n v="4.02823039"/>
    <s v="Evidencia diversidad en su matriz energética Si/no"/>
    <s v="Si"/>
    <x v="1"/>
    <s v="Pilar 2"/>
    <s v="boolean"/>
    <b v="0"/>
    <b v="0"/>
    <s v="Acción Climática y Energía"/>
    <n v="0.17647058823529413"/>
    <n v="100"/>
    <n v="17.647058823529413"/>
  </r>
  <r>
    <x v="93"/>
    <x v="3"/>
    <s v="Privada"/>
    <s v="No"/>
    <s v="No"/>
    <s v="Si"/>
    <n v="1993"/>
    <s v="Suiza"/>
    <n v="4.8704234599999996"/>
    <s v="Evidencia diversidad en su matriz energética Si/no"/>
    <s v="No"/>
    <x v="1"/>
    <s v="Pilar 2"/>
    <s v="boolean"/>
    <b v="0"/>
    <b v="0"/>
    <s v="Acción Climática y Energía"/>
    <n v="0.17647058823529413"/>
    <n v="0"/>
    <n v="0"/>
  </r>
  <r>
    <x v="94"/>
    <x v="3"/>
    <s v="Privada"/>
    <s v="No"/>
    <s v="No"/>
    <s v="No"/>
    <n v="1966"/>
    <s v="Colombia"/>
    <n v="2.0461661379999998"/>
    <s v="Evidencia diversidad en su matriz energética Si/no"/>
    <s v="No"/>
    <x v="1"/>
    <s v="Pilar 2"/>
    <s v="boolean"/>
    <b v="0"/>
    <b v="0"/>
    <s v="Acción Climática y Energía"/>
    <n v="0.17647058823529413"/>
    <n v="0"/>
    <n v="0"/>
  </r>
  <r>
    <x v="95"/>
    <x v="3"/>
    <s v="Privada"/>
    <s v="No"/>
    <s v="Si"/>
    <s v="Si"/>
    <n v="1929"/>
    <s v="Reino Unido y Países Bajos"/>
    <n v="1.928223518"/>
    <s v="Evidencia diversidad en su matriz energética Si/no"/>
    <n v="0"/>
    <x v="1"/>
    <s v="Pilar 2"/>
    <s v="boolean"/>
    <b v="0"/>
    <b v="0"/>
    <s v="Acción Climática y Energía"/>
    <n v="0.17647058823529413"/>
    <n v="0"/>
    <n v="0"/>
  </r>
  <r>
    <x v="96"/>
    <x v="4"/>
    <s v="Privada"/>
    <s v="No"/>
    <s v="No"/>
    <s v="No"/>
    <n v="1987"/>
    <s v="Colombia"/>
    <n v="0"/>
    <s v="Evidencia diversidad en su matriz energética Si/no"/>
    <s v="No"/>
    <x v="1"/>
    <s v="Pilar 2"/>
    <s v="boolean"/>
    <b v="0"/>
    <b v="0"/>
    <s v="Acción Climática y Energía"/>
    <n v="0.11764705882352941"/>
    <n v="0"/>
    <n v="0"/>
  </r>
  <r>
    <x v="97"/>
    <x v="5"/>
    <s v="Privada"/>
    <s v="No"/>
    <s v="No"/>
    <s v="Si"/>
    <n v="2016"/>
    <s v="Canadá"/>
    <n v="5.4833186859999996"/>
    <s v="Evidencia diversidad en su matriz energética Si/no"/>
    <n v="0"/>
    <x v="1"/>
    <s v="Pilar 2"/>
    <s v="boolean"/>
    <b v="0"/>
    <b v="0"/>
    <s v="Acción Climática y Energía"/>
    <n v="0.19230769230769232"/>
    <n v="0"/>
    <n v="0"/>
  </r>
  <r>
    <x v="98"/>
    <x v="1"/>
    <s v="Privada"/>
    <s v="No"/>
    <s v="Si"/>
    <s v="Si"/>
    <n v="1955"/>
    <s v="Japón"/>
    <n v="1.831377693999999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99"/>
    <x v="1"/>
    <s v="Privada"/>
    <s v="No"/>
    <s v="No"/>
    <s v="Si"/>
    <n v="1993"/>
    <s v="Noruega"/>
    <n v="1.7653399919999999"/>
    <s v="Evidencia diversidad en su matriz energética Si/no"/>
    <s v="Si"/>
    <x v="1"/>
    <s v="Pilar 2"/>
    <s v="boolean"/>
    <b v="0"/>
    <b v="0"/>
    <s v="Acción Climática y Energía"/>
    <n v="0.21052631578947367"/>
    <n v="100"/>
    <n v="21.052631578947366"/>
  </r>
  <r>
    <x v="0"/>
    <x v="0"/>
    <s v="Privada"/>
    <s v="No"/>
    <s v="No"/>
    <s v="No"/>
    <n v="2007"/>
    <s v="Colombia"/>
    <n v="0.97802211500000003"/>
    <s v="Generación total de residuos en toneladas"/>
    <n v="13210.02"/>
    <x v="1"/>
    <s v="Pilar 3"/>
    <s v="negativo"/>
    <n v="13210.02"/>
    <n v="13210.02"/>
    <s v="Gestión de Recursos Naturales y Circularidad"/>
    <n v="0.23809523809523808"/>
    <n v="0"/>
    <n v="0"/>
  </r>
  <r>
    <x v="1"/>
    <x v="1"/>
    <s v="Privada"/>
    <s v="No"/>
    <s v="Si"/>
    <s v="Si"/>
    <n v="1920"/>
    <s v="Colombia"/>
    <n v="2.844632077"/>
    <s v="Generación total de residuos en toneladas"/>
    <n v="15130"/>
    <x v="1"/>
    <s v="Pilar 3"/>
    <s v="negativo"/>
    <n v="1463252"/>
    <n v="1"/>
    <s v="Gestión de Recursos Naturales y Circularidad"/>
    <n v="0.15789473684210525"/>
    <n v="98.966069389325554"/>
    <n v="15.626221482525086"/>
  </r>
  <r>
    <x v="2"/>
    <x v="1"/>
    <s v="Privada"/>
    <s v="No"/>
    <s v="No"/>
    <s v="Si"/>
    <n v="1945"/>
    <s v="Colombia"/>
    <n v="2.1764613960000001"/>
    <s v="Generación total de residuos en toneladas"/>
    <n v="32109.32"/>
    <x v="1"/>
    <s v="Pilar 3"/>
    <s v="negativo"/>
    <n v="1463252"/>
    <n v="1"/>
    <s v="Gestión de Recursos Naturales y Circularidad"/>
    <n v="0.15789473684210525"/>
    <n v="97.805686105801399"/>
    <n v="15.443003069337061"/>
  </r>
  <r>
    <x v="3"/>
    <x v="2"/>
    <s v="Privada"/>
    <s v="Si"/>
    <s v="No"/>
    <s v="No"/>
    <n v="1993"/>
    <s v="Colombia"/>
    <n v="2.1863011939999999"/>
    <s v="Generación total de residuos en toneladas"/>
    <n v="698800"/>
    <x v="1"/>
    <s v="Pilar 3"/>
    <s v="negativo"/>
    <n v="1342695.52"/>
    <n v="169023.3"/>
    <s v="Gestión de Recursos Naturales y Circularidad"/>
    <n v="0.14285714285714285"/>
    <n v="54.861613747661167"/>
    <n v="7.8373733925230233"/>
  </r>
  <r>
    <x v="4"/>
    <x v="3"/>
    <s v="Privada"/>
    <s v="No"/>
    <s v="No"/>
    <s v="Si"/>
    <n v="2012"/>
    <s v="Colombia"/>
    <n v="13.831182682"/>
    <s v="Generación total de residuos en toneladas"/>
    <s v="No informa "/>
    <x v="1"/>
    <s v="Pilar 3"/>
    <s v="negativo"/>
    <n v="52671"/>
    <n v="141.41999999999999"/>
    <s v="Gestión de Recursos Naturales y Circularidad"/>
    <n v="5.8823529411764705E-2"/>
    <n v="0"/>
    <n v="0"/>
  </r>
  <r>
    <x v="5"/>
    <x v="2"/>
    <s v="Privada"/>
    <s v="Si"/>
    <s v="No"/>
    <s v="No"/>
    <n v="1990"/>
    <s v="Colombia"/>
    <n v="0.77142869199999997"/>
    <s v="Generación total de residuos en toneladas"/>
    <s v="No informa "/>
    <x v="1"/>
    <s v="Pilar 3"/>
    <s v="negativo"/>
    <n v="1342695.52"/>
    <n v="169023.3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Generación total de residuos en toneladas"/>
    <n v="1342695.52"/>
    <x v="1"/>
    <s v="Pilar 3"/>
    <s v="negativo"/>
    <n v="1342695.52"/>
    <n v="169023.3"/>
    <s v="Gestión de Recursos Naturales y Circularidad"/>
    <n v="0.14285714285714285"/>
    <n v="0"/>
    <n v="0"/>
  </r>
  <r>
    <x v="7"/>
    <x v="4"/>
    <s v="Privada"/>
    <s v="No"/>
    <s v="No"/>
    <s v="Si"/>
    <n v="1919"/>
    <s v="Colombia"/>
    <n v="15.106042448"/>
    <s v="Generación total de residuos en toneladas"/>
    <n v="1650.9"/>
    <x v="1"/>
    <s v="Pilar 3"/>
    <s v="negativo"/>
    <n v="22770079"/>
    <n v="73.567999999999998"/>
    <s v="Gestión de Recursos Naturales y Circularidad"/>
    <n v="5.8823529411764705E-2"/>
    <n v="99.993072764059235"/>
    <n v="5.8819454567093663"/>
  </r>
  <r>
    <x v="8"/>
    <x v="0"/>
    <s v="Privada"/>
    <s v="No"/>
    <s v="No"/>
    <s v="No"/>
    <n v="1987"/>
    <s v="Colombia"/>
    <n v="0.711210393"/>
    <s v="Generación total de residuos en toneladas"/>
    <s v="No informa "/>
    <x v="1"/>
    <s v="Pilar 3"/>
    <s v="negativo"/>
    <n v="13210.02"/>
    <n v="13210.02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0000002"/>
    <s v="Generación total de residuos en toneladas"/>
    <s v="No informa"/>
    <x v="1"/>
    <s v="Pilar 3"/>
    <s v="negativo"/>
    <n v="13210.02"/>
    <n v="13210.02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Generación total de residuos en toneladas"/>
    <n v="301.5"/>
    <x v="1"/>
    <s v="Pilar 3"/>
    <s v="negativo"/>
    <n v="22770079"/>
    <n v="73.567999999999998"/>
    <s v="Gestión de Recursos Naturales y Circularidad"/>
    <n v="5.8823529411764705E-2"/>
    <n v="99.998998981354305"/>
    <n v="5.8822940577267238"/>
  </r>
  <r>
    <x v="11"/>
    <x v="4"/>
    <s v="Privada"/>
    <s v="No"/>
    <s v="Si"/>
    <s v="Si"/>
    <n v="1875"/>
    <s v="Colombia"/>
    <n v="0"/>
    <s v="Generación total de residuos en toneladas"/>
    <n v="1665"/>
    <x v="1"/>
    <s v="Pilar 3"/>
    <s v="negativo"/>
    <n v="22770079"/>
    <n v="73.567999999999998"/>
    <s v="Gestión de Recursos Naturales y Circularidad"/>
    <n v="5.8823529411764705E-2"/>
    <n v="99.993010840490342"/>
    <n v="5.881941814146491"/>
  </r>
  <r>
    <x v="12"/>
    <x v="1"/>
    <s v="Privada"/>
    <s v="No"/>
    <s v="No"/>
    <s v="Si"/>
    <n v="1889"/>
    <s v="Colombia"/>
    <n v="8.6157743510000007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13"/>
    <x v="1"/>
    <s v="Privada"/>
    <s v="No"/>
    <s v="No"/>
    <s v="Si"/>
    <n v="2000"/>
    <s v="Colombia"/>
    <n v="1.8730507999999999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14"/>
    <x v="3"/>
    <s v="Privada"/>
    <s v="No"/>
    <s v="No"/>
    <s v="No"/>
    <n v="2004"/>
    <s v="Colombia"/>
    <n v="4.5125503050000004"/>
    <s v="Generación total de residuos en toneladas"/>
    <s v="No informa "/>
    <x v="1"/>
    <s v="Pilar 3"/>
    <s v="negativo"/>
    <n v="52671"/>
    <n v="141.41999999999999"/>
    <s v="Gestión de Recursos Naturales y Circularidad"/>
    <n v="5.8823529411764705E-2"/>
    <n v="0"/>
    <n v="0"/>
  </r>
  <r>
    <x v="15"/>
    <x v="5"/>
    <s v="Privada"/>
    <s v="No"/>
    <s v="No"/>
    <s v="Si"/>
    <n v="1990"/>
    <s v="Suiza"/>
    <n v="0.89502277900000005"/>
    <s v="Generación total de residuos en toneladas"/>
    <s v="No informa"/>
    <x v="1"/>
    <s v="Pilar 3"/>
    <s v="negativo"/>
    <n v="563060"/>
    <n v="1078.25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09999999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17"/>
    <x v="4"/>
    <s v="Privada"/>
    <s v="No"/>
    <s v="Si"/>
    <s v="Si"/>
    <n v="2001"/>
    <s v="Colombia"/>
    <n v="6.5475670460000002"/>
    <s v="Generación total de residuos en toneladas"/>
    <n v="19539.55"/>
    <x v="1"/>
    <s v="Pilar 3"/>
    <s v="negativo"/>
    <n v="22770079"/>
    <n v="73.567999999999998"/>
    <s v="Gestión de Recursos Naturales y Circularidad"/>
    <n v="5.8823529411764705E-2"/>
    <n v="99.914510420043015"/>
    <n v="5.8773241423554712"/>
  </r>
  <r>
    <x v="18"/>
    <x v="1"/>
    <s v="Privada"/>
    <s v="No"/>
    <s v="Si"/>
    <s v="Si"/>
    <n v="1934"/>
    <s v="Colombia"/>
    <n v="1.84479215"/>
    <s v="Generación total de residuos en toneladas"/>
    <n v="177311.26"/>
    <x v="1"/>
    <s v="Pilar 3"/>
    <s v="negativo"/>
    <n v="1463252"/>
    <n v="1"/>
    <s v="Gestión de Recursos Naturales y Circularidad"/>
    <n v="0.15789473684210525"/>
    <n v="87.882443955274937"/>
    <n v="13.8761753613592"/>
  </r>
  <r>
    <x v="19"/>
    <x v="3"/>
    <s v="Privada"/>
    <s v="Si"/>
    <s v="Si"/>
    <s v="Si"/>
    <n v="1960"/>
    <s v="Chile"/>
    <n v="4.2128666020000001"/>
    <s v="Generación total de residuos en toneladas"/>
    <s v="No informa"/>
    <x v="1"/>
    <s v="Pilar 3"/>
    <s v="negativo"/>
    <n v="52671"/>
    <n v="141.41999999999999"/>
    <s v="Gestión de Recursos Naturales y Circularidad"/>
    <n v="5.8823529411764705E-2"/>
    <n v="0"/>
    <n v="0"/>
  </r>
  <r>
    <x v="20"/>
    <x v="4"/>
    <s v="Mixta"/>
    <s v="No"/>
    <s v="No"/>
    <s v="No"/>
    <n v="2012"/>
    <s v="Colombia"/>
    <n v="9.9777362400000005"/>
    <s v="Generación total de residuos en toneladas"/>
    <n v="22770079"/>
    <x v="1"/>
    <s v="Pilar 3"/>
    <s v="negativo"/>
    <n v="22770079"/>
    <n v="73.567999999999998"/>
    <s v="Gestión de Recursos Naturales y Circularidad"/>
    <n v="5.8823529411764705E-2"/>
    <n v="0"/>
    <n v="0"/>
  </r>
  <r>
    <x v="21"/>
    <x v="5"/>
    <s v="Privada"/>
    <s v="No"/>
    <s v="No"/>
    <s v="Si"/>
    <n v="1976"/>
    <s v="Reino Unido / Suiza"/>
    <n v="6.0471020830000004"/>
    <s v="Generación total de residuos en toneladas"/>
    <s v="No informa"/>
    <x v="1"/>
    <s v="Pilar 3"/>
    <s v="negativo"/>
    <n v="563060"/>
    <n v="1078.25"/>
    <s v="Gestión de Recursos Naturales y Circularidad"/>
    <n v="0.19230769230769232"/>
    <n v="0"/>
    <n v="0"/>
  </r>
  <r>
    <x v="22"/>
    <x v="3"/>
    <s v="Privada"/>
    <s v="No"/>
    <s v="No"/>
    <s v="Si"/>
    <n v="1879"/>
    <s v="Estados Unidos"/>
    <n v="5.8689859999999996"/>
    <s v="Generación total de residuos en toneladas"/>
    <s v="No informa"/>
    <x v="1"/>
    <s v="Pilar 3"/>
    <s v="negativo"/>
    <n v="52671"/>
    <n v="141.41999999999999"/>
    <s v="Gestión de Recursos Naturales y Circularidad"/>
    <n v="5.8823529411764705E-2"/>
    <n v="0"/>
    <n v="0"/>
  </r>
  <r>
    <x v="23"/>
    <x v="3"/>
    <s v="Privada"/>
    <s v="Si"/>
    <s v="No"/>
    <s v="No"/>
    <n v="1997"/>
    <s v="Colombia"/>
    <n v="1.9766409730000001"/>
    <s v="Generación total de residuos en toneladas"/>
    <s v="No informa "/>
    <x v="1"/>
    <s v="Pilar 3"/>
    <s v="negativo"/>
    <n v="52671"/>
    <n v="141.41999999999999"/>
    <s v="Gestión de Recursos Naturales y Circularidad"/>
    <n v="5.8823529411764705E-2"/>
    <n v="0"/>
    <n v="0"/>
  </r>
  <r>
    <x v="24"/>
    <x v="4"/>
    <s v="Privada"/>
    <s v="No"/>
    <s v="No"/>
    <s v="Si"/>
    <n v="2003"/>
    <s v="Brasil"/>
    <n v="15.602099798999999"/>
    <s v="Generación total de residuos en toneladas"/>
    <n v="3433"/>
    <x v="1"/>
    <s v="Pilar 3"/>
    <s v="negativo"/>
    <n v="22770079"/>
    <n v="73.567999999999998"/>
    <s v="Gestión de Recursos Naturales y Circularidad"/>
    <n v="5.8823529411764705E-2"/>
    <n v="99.985246239795458"/>
    <n v="5.8814850729291441"/>
  </r>
  <r>
    <x v="25"/>
    <x v="1"/>
    <s v="Mixta"/>
    <s v="No"/>
    <s v="Si"/>
    <s v="Si"/>
    <n v="1991"/>
    <s v="México"/>
    <n v="5.1614047279999999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26"/>
    <x v="1"/>
    <s v="Privada"/>
    <s v="No"/>
    <s v="Si"/>
    <s v="Si"/>
    <n v="1806"/>
    <s v="Estados Unidos"/>
    <n v="2.382092359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27"/>
    <x v="1"/>
    <s v="Privada"/>
    <s v="Si"/>
    <s v="Si"/>
    <s v="Si"/>
    <n v="1932"/>
    <s v="Colombia"/>
    <n v="2.1928266769999998"/>
    <s v="Generación total de residuos en toneladas"/>
    <n v="12787"/>
    <x v="1"/>
    <s v="Pilar 3"/>
    <s v="negativo"/>
    <n v="1463252"/>
    <n v="1"/>
    <s v="Gestión de Recursos Naturales y Circularidad"/>
    <n v="0.15789473684210525"/>
    <n v="99.126192293734988"/>
    <n v="15.651504046379207"/>
  </r>
  <r>
    <x v="28"/>
    <x v="1"/>
    <s v="Privada"/>
    <s v="No"/>
    <s v="No"/>
    <s v="No"/>
    <n v="1920"/>
    <s v="Colombia"/>
    <n v="1.9433909700000001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29"/>
    <x v="2"/>
    <s v="Privada"/>
    <s v="No"/>
    <s v="No"/>
    <s v="No"/>
    <n v="2015"/>
    <s v="Colombia"/>
    <n v="0.76762142099999997"/>
    <s v="Generación total de residuos en toneladas"/>
    <s v="No informa"/>
    <x v="1"/>
    <s v="Pilar 3"/>
    <s v="negativo"/>
    <n v="1342695.52"/>
    <n v="169023.3"/>
    <s v="Gestión de Recursos Naturales y Circularidad"/>
    <n v="0.14285714285714285"/>
    <n v="0"/>
    <n v="0"/>
  </r>
  <r>
    <x v="30"/>
    <x v="2"/>
    <s v="Privada"/>
    <s v="No"/>
    <s v="Si"/>
    <s v="Si"/>
    <n v="1961"/>
    <s v="Colombia"/>
    <n v="0.498844856"/>
    <s v="Generación total de residuos en toneladas"/>
    <n v="430501"/>
    <x v="1"/>
    <s v="Pilar 3"/>
    <s v="negativo"/>
    <n v="1342695.52"/>
    <n v="169023.3"/>
    <s v="Gestión de Recursos Naturales y Circularidad"/>
    <n v="0.14285714285714285"/>
    <n v="77.721403340363636"/>
    <n v="11.103057620051947"/>
  </r>
  <r>
    <x v="31"/>
    <x v="2"/>
    <s v="Privada"/>
    <s v="No"/>
    <s v="Si"/>
    <s v="Si"/>
    <n v="1979"/>
    <s v="Colombia"/>
    <n v="1.189537155"/>
    <s v="Generación total de residuos en toneladas"/>
    <s v="No informa"/>
    <x v="1"/>
    <s v="Pilar 3"/>
    <s v="negativo"/>
    <n v="1342695.52"/>
    <n v="169023.3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0000001"/>
    <s v="Generación total de residuos en toneladas"/>
    <n v="1086503"/>
    <x v="1"/>
    <s v="Pilar 3"/>
    <s v="negativo"/>
    <n v="1342695.52"/>
    <n v="169023.3"/>
    <s v="Gestión de Recursos Naturales y Circularidad"/>
    <n v="0.14285714285714285"/>
    <n v="21.828285243046817"/>
    <n v="3.1183264632924024"/>
  </r>
  <r>
    <x v="33"/>
    <x v="2"/>
    <s v="Privada"/>
    <s v="No"/>
    <s v="No"/>
    <s v="No"/>
    <n v="1977"/>
    <s v="Colombia"/>
    <n v="0.74612668500000001"/>
    <s v="Generación total de residuos en toneladas"/>
    <n v="169023.3"/>
    <x v="1"/>
    <s v="Pilar 3"/>
    <s v="negativo"/>
    <n v="1342695.52"/>
    <n v="169023.3"/>
    <s v="Gestión de Recursos Naturales y Circularidad"/>
    <n v="0.14285714285714285"/>
    <n v="100"/>
    <n v="14.285714285714285"/>
  </r>
  <r>
    <x v="34"/>
    <x v="3"/>
    <s v="Privada"/>
    <s v="Si"/>
    <s v="No"/>
    <s v="No"/>
    <n v="1938"/>
    <s v="Colombia"/>
    <n v="11.88773162"/>
    <s v="Generación total de residuos en toneladas"/>
    <s v="No informa "/>
    <x v="1"/>
    <s v="Pilar 3"/>
    <s v="negativo"/>
    <n v="52671"/>
    <n v="141.41999999999999"/>
    <s v="Gestión de Recursos Naturales y Circularidad"/>
    <n v="5.8823529411764705E-2"/>
    <n v="0"/>
    <n v="0"/>
  </r>
  <r>
    <x v="35"/>
    <x v="3"/>
    <s v="Privada"/>
    <s v="No"/>
    <s v="No"/>
    <s v="Si"/>
    <n v="1984"/>
    <s v="Chile"/>
    <n v="5.5116464790000004"/>
    <s v="Generación total de residuos en toneladas"/>
    <n v="1547.19"/>
    <x v="1"/>
    <s v="Pilar 3"/>
    <s v="negativo"/>
    <n v="52671"/>
    <n v="141.41999999999999"/>
    <s v="Gestión de Recursos Naturales y Circularidad"/>
    <n v="5.8823529411764705E-2"/>
    <n v="97.323850676133333"/>
    <n v="5.7249323927137254"/>
  </r>
  <r>
    <x v="36"/>
    <x v="3"/>
    <s v="Privada"/>
    <s v="Si"/>
    <s v="No"/>
    <s v="No"/>
    <n v="2009"/>
    <s v="Colombia"/>
    <n v="19.439396106"/>
    <s v="Generación total de residuos en toneladas"/>
    <n v="35769"/>
    <x v="1"/>
    <s v="Pilar 3"/>
    <s v="negativo"/>
    <n v="52671"/>
    <n v="141.41999999999999"/>
    <s v="Gestión de Recursos Naturales y Circularidad"/>
    <n v="5.8823529411764705E-2"/>
    <n v="32.176156748254982"/>
    <n v="1.8927151028385283"/>
  </r>
  <r>
    <x v="37"/>
    <x v="4"/>
    <s v="Privada"/>
    <s v="No"/>
    <s v="Si"/>
    <s v="No"/>
    <n v="1972"/>
    <s v="Colombia"/>
    <n v="0"/>
    <s v="Generación total de residuos en toneladas"/>
    <n v="771"/>
    <x v="1"/>
    <s v="Pilar 3"/>
    <s v="negativo"/>
    <n v="22770079"/>
    <n v="73.567999999999998"/>
    <s v="Gestión de Recursos Naturales y Circularidad"/>
    <n v="5.8823529411764705E-2"/>
    <n v="99.996937058262532"/>
    <n v="5.8821727681330902"/>
  </r>
  <r>
    <x v="38"/>
    <x v="3"/>
    <s v="Privada"/>
    <s v="Si"/>
    <s v="No"/>
    <s v="No"/>
    <n v="1997"/>
    <s v="Colombia"/>
    <n v="3.874476933"/>
    <s v="Generación total de residuos en toneladas"/>
    <s v="No informa "/>
    <x v="1"/>
    <s v="Pilar 3"/>
    <s v="negativo"/>
    <n v="52671"/>
    <n v="141.41999999999999"/>
    <s v="Gestión de Recursos Naturales y Circularidad"/>
    <n v="5.8823529411764705E-2"/>
    <n v="0"/>
    <n v="0"/>
  </r>
  <r>
    <x v="39"/>
    <x v="5"/>
    <s v="Privada"/>
    <s v="Si"/>
    <s v="No"/>
    <s v="Si"/>
    <n v="1935"/>
    <s v="Estados Unidos"/>
    <n v="11.495989482000001"/>
    <s v="Generación total de residuos en toneladas"/>
    <n v="30581"/>
    <x v="1"/>
    <s v="Pilar 3"/>
    <s v="negativo"/>
    <n v="563060"/>
    <n v="1078.25"/>
    <s v="Gestión de Recursos Naturales y Circularidad"/>
    <n v="0.19230769230769232"/>
    <n v="94.750229878461354"/>
    <n v="18.22119805355026"/>
  </r>
  <r>
    <x v="40"/>
    <x v="5"/>
    <s v="Mixta"/>
    <s v="No"/>
    <s v="Si"/>
    <s v="Si"/>
    <n v="1951"/>
    <s v="Colombia"/>
    <n v="113.923310323"/>
    <s v="Generación total de residuos en toneladas"/>
    <n v="563060"/>
    <x v="1"/>
    <s v="Pilar 3"/>
    <s v="negativo"/>
    <n v="563060"/>
    <n v="1078.25"/>
    <s v="Gestión de Recursos Naturales y Circularidad"/>
    <n v="0.19230769230769232"/>
    <n v="0"/>
    <n v="0"/>
  </r>
  <r>
    <x v="41"/>
    <x v="4"/>
    <s v="Mixta"/>
    <s v="No"/>
    <s v="No"/>
    <s v="Si"/>
    <n v="1997"/>
    <s v="Colombia"/>
    <n v="15.780332546"/>
    <s v="Generación total de residuos en toneladas"/>
    <n v="73.567999999999998"/>
    <x v="1"/>
    <s v="Pilar 3"/>
    <s v="negativo"/>
    <n v="22770079"/>
    <n v="73.567999999999998"/>
    <s v="Gestión de Recursos Naturales y Circularidad"/>
    <n v="5.8823529411764705E-2"/>
    <n v="100"/>
    <n v="5.8823529411764701"/>
  </r>
  <r>
    <x v="42"/>
    <x v="4"/>
    <s v="Pública"/>
    <s v="No"/>
    <s v="No"/>
    <s v="Si"/>
    <n v="1955"/>
    <s v="Colombia"/>
    <n v="20.574477179999999"/>
    <s v="Generación total de residuos en toneladas"/>
    <s v="No informa "/>
    <x v="1"/>
    <s v="Pilar 3"/>
    <s v="negativo"/>
    <n v="22770079"/>
    <n v="73.567999999999998"/>
    <s v="Gestión de Recursos Naturales y Circularidad"/>
    <n v="5.8823529411764705E-2"/>
    <n v="0"/>
    <n v="0"/>
  </r>
  <r>
    <x v="43"/>
    <x v="1"/>
    <s v="Privada"/>
    <s v="No"/>
    <s v="No"/>
    <s v="Si"/>
    <n v="1985"/>
    <s v="Estados Unidos"/>
    <n v="2.6249202149999999"/>
    <s v="Generación total de residuos en toneladas"/>
    <n v="15277"/>
    <x v="1"/>
    <s v="Pilar 3"/>
    <s v="negativo"/>
    <n v="1463252"/>
    <n v="1"/>
    <s v="Gestión de Recursos Naturales y Circularidad"/>
    <n v="0.15789473684210525"/>
    <n v="98.956023266001523"/>
    <n v="15.624635252526556"/>
  </r>
  <r>
    <x v="44"/>
    <x v="1"/>
    <s v="Mixta"/>
    <s v="No"/>
    <s v="No"/>
    <s v="No"/>
    <n v="1990"/>
    <s v="Colombia"/>
    <n v="2.3114637089999999"/>
    <s v="Generación total de residuos en toneladas"/>
    <n v="772.95"/>
    <x v="1"/>
    <s v="Pilar 3"/>
    <s v="negativo"/>
    <n v="1463252"/>
    <n v="1"/>
    <s v="Gestión de Recursos Naturales y Circularidad"/>
    <n v="0.15789473684210525"/>
    <n v="99.947244184353877"/>
    <n v="15.781143818582191"/>
  </r>
  <r>
    <x v="45"/>
    <x v="3"/>
    <s v="Privada"/>
    <s v="No"/>
    <s v="No"/>
    <s v="Si"/>
    <n v="1949"/>
    <s v="Colombia"/>
    <n v="16.077688644999999"/>
    <s v="Generación total de residuos en toneladas"/>
    <n v="52671"/>
    <x v="1"/>
    <s v="Pilar 3"/>
    <s v="negativo"/>
    <n v="52671"/>
    <n v="141.41999999999999"/>
    <s v="Gestión de Recursos Naturales y Circularidad"/>
    <n v="5.8823529411764705E-2"/>
    <n v="0"/>
    <n v="0"/>
  </r>
  <r>
    <x v="46"/>
    <x v="3"/>
    <s v="Privada"/>
    <s v="Si"/>
    <s v="Si"/>
    <s v="Si"/>
    <n v="1889"/>
    <s v="Chile"/>
    <n v="2.3075606390000001"/>
    <s v="Generación total de residuos en toneladas"/>
    <n v="2432"/>
    <x v="1"/>
    <s v="Pilar 3"/>
    <s v="negativo"/>
    <n v="52671"/>
    <n v="141.41999999999999"/>
    <s v="Gestión de Recursos Naturales y Circularidad"/>
    <n v="5.8823529411764705E-2"/>
    <n v="95.639447336148507"/>
    <n v="5.625849843302853"/>
  </r>
  <r>
    <x v="47"/>
    <x v="5"/>
    <s v="Privada"/>
    <s v="No"/>
    <s v="Si"/>
    <s v="Si"/>
    <n v="1985"/>
    <s v="Canadá"/>
    <n v="4.2502446559999996"/>
    <s v="Generación total de residuos en toneladas"/>
    <n v="9648"/>
    <x v="1"/>
    <s v="Pilar 3"/>
    <s v="negativo"/>
    <n v="563060"/>
    <n v="1078.25"/>
    <s v="Gestión de Recursos Naturales y Circularidad"/>
    <n v="0.19230769230769232"/>
    <n v="98.475083932885724"/>
    <n v="18.937516140939564"/>
  </r>
  <r>
    <x v="48"/>
    <x v="4"/>
    <s v="Privada"/>
    <s v="No"/>
    <s v="Si"/>
    <s v="No"/>
    <n v="1966"/>
    <s v="Colombia"/>
    <n v="2.6355685659999999"/>
    <s v="Generación total de residuos en toneladas"/>
    <n v="7700"/>
    <x v="1"/>
    <s v="Pilar 3"/>
    <s v="negativo"/>
    <n v="22770079"/>
    <n v="73.567999999999998"/>
    <s v="Gestión de Recursos Naturales y Circularidad"/>
    <n v="5.8823529411764705E-2"/>
    <n v="99.966506674656813"/>
    <n v="5.8803827455680473"/>
  </r>
  <r>
    <x v="49"/>
    <x v="4"/>
    <s v="Mixta"/>
    <s v="No"/>
    <s v="Si"/>
    <s v="Si"/>
    <n v="1896"/>
    <s v="Colombia"/>
    <n v="3.7166394839999999"/>
    <s v="Generación total de residuos en toneladas"/>
    <n v="503221"/>
    <x v="1"/>
    <s v="Pilar 3"/>
    <s v="negativo"/>
    <n v="22770079"/>
    <n v="73.567999999999998"/>
    <s v="Gestión de Recursos Naturales y Circularidad"/>
    <n v="5.8823529411764705E-2"/>
    <n v="97.790306051956861"/>
    <n v="5.7523709442327569"/>
  </r>
  <r>
    <x v="50"/>
    <x v="1"/>
    <s v="Pública"/>
    <s v="No"/>
    <s v="Si"/>
    <s v="Si"/>
    <n v="1908"/>
    <s v="Estados Unidos"/>
    <n v="1.2123628230000001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51"/>
    <x v="5"/>
    <s v="Privada"/>
    <s v="No"/>
    <s v="Si"/>
    <s v="Si"/>
    <n v="2002"/>
    <s v="Chile"/>
    <n v="2.4203671080000002"/>
    <s v="Generación total de residuos en toneladas"/>
    <n v="2048.73"/>
    <x v="1"/>
    <s v="Pilar 3"/>
    <s v="negativo"/>
    <n v="563060"/>
    <n v="1078.25"/>
    <s v="Gestión de Recursos Naturales y Circularidad"/>
    <n v="0.19230769230769232"/>
    <n v="99.82731111819912"/>
    <n v="19.197559830422907"/>
  </r>
  <r>
    <x v="52"/>
    <x v="5"/>
    <s v="Privada"/>
    <s v="No"/>
    <s v="Si"/>
    <s v="Si"/>
    <n v="2003"/>
    <s v="Canadá"/>
    <n v="1.3219259999999999"/>
    <s v="Generación total de residuos en toneladas"/>
    <n v="11505"/>
    <x v="1"/>
    <s v="Pilar 3"/>
    <s v="negativo"/>
    <n v="563060"/>
    <n v="1078.25"/>
    <s v="Gestión de Recursos Naturales y Circularidad"/>
    <n v="0.19230769230769232"/>
    <n v="98.144646156214151"/>
    <n v="18.873970414656569"/>
  </r>
  <r>
    <x v="53"/>
    <x v="0"/>
    <s v="Privada"/>
    <s v="No"/>
    <s v="No"/>
    <s v="No"/>
    <n v="1985"/>
    <s v="Colombia"/>
    <n v="0.441609957"/>
    <s v="Generación total de residuos en toneladas"/>
    <s v="No informa"/>
    <x v="1"/>
    <s v="Pilar 3"/>
    <s v="negativo"/>
    <n v="13210.02"/>
    <n v="13210.02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89999998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Generación total de residuos en toneladas"/>
    <n v="3123"/>
    <x v="1"/>
    <s v="Pilar 3"/>
    <s v="negativo"/>
    <n v="1463252"/>
    <n v="1"/>
    <s v="Gestión de Recursos Naturales y Circularidad"/>
    <n v="0.15789473684210525"/>
    <n v="99.786639476070746"/>
    <n v="15.755785180432222"/>
  </r>
  <r>
    <x v="56"/>
    <x v="5"/>
    <s v="Privada"/>
    <s v="No"/>
    <s v="No"/>
    <s v="No"/>
    <n v="1956"/>
    <s v="Colombia"/>
    <n v="2.660692144"/>
    <s v="Generación total de residuos en toneladas"/>
    <n v="1078.25"/>
    <x v="1"/>
    <s v="Pilar 3"/>
    <s v="negativo"/>
    <n v="563060"/>
    <n v="1078.25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Generación total de residuos en toneladas"/>
    <s v="No informa "/>
    <x v="1"/>
    <s v="Pilar 3"/>
    <s v="negativo"/>
    <n v="13210.02"/>
    <n v="13210.02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79999998"/>
    <s v="Generación total de residuos en toneladas"/>
    <n v="87903"/>
    <x v="1"/>
    <s v="Pilar 3"/>
    <s v="negativo"/>
    <n v="22770079"/>
    <n v="73.567999999999998"/>
    <s v="Gestión de Recursos Naturales y Circularidad"/>
    <n v="5.8823529411764705E-2"/>
    <n v="99.614275752975587"/>
    <n v="5.8596632795867993"/>
  </r>
  <r>
    <x v="59"/>
    <x v="4"/>
    <s v="Mixta"/>
    <s v="No"/>
    <s v="No"/>
    <s v="No"/>
    <n v="1995"/>
    <s v="Colombia"/>
    <n v="6.1355991599999999"/>
    <s v="Generación total de residuos en toneladas"/>
    <n v="532"/>
    <x v="1"/>
    <s v="Pilar 3"/>
    <s v="negativo"/>
    <n v="22770079"/>
    <n v="73.567999999999998"/>
    <s v="Gestión de Recursos Naturales y Circularidad"/>
    <n v="5.8823529411764705E-2"/>
    <n v="99.997986684713936"/>
    <n v="5.8822345108655254"/>
  </r>
  <r>
    <x v="60"/>
    <x v="2"/>
    <s v="Privada"/>
    <s v="No"/>
    <s v="No"/>
    <s v="Si"/>
    <n v="1989"/>
    <s v="Colombia"/>
    <n v="0.75167738299999998"/>
    <s v="Generación total de residuos en toneladas"/>
    <s v="No informa "/>
    <x v="1"/>
    <s v="Pilar 3"/>
    <s v="negativo"/>
    <n v="1342695.52"/>
    <n v="169023.3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0000002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0000001"/>
    <s v="Generación total de residuos en toneladas"/>
    <n v="7867"/>
    <x v="1"/>
    <s v="Pilar 3"/>
    <s v="negativo"/>
    <n v="22770079"/>
    <n v="73.567999999999998"/>
    <s v="Gestión de Recursos Naturales y Circularidad"/>
    <n v="5.8823529411764705E-2"/>
    <n v="99.965773253663585"/>
    <n v="5.8803396031566812"/>
  </r>
  <r>
    <x v="63"/>
    <x v="2"/>
    <s v="Privada"/>
    <s v="Si"/>
    <s v="No"/>
    <s v="No"/>
    <n v="1976"/>
    <s v="Colombia"/>
    <n v="0.98534294499999997"/>
    <s v="Generación total de residuos en toneladas"/>
    <n v="737078.73"/>
    <x v="1"/>
    <s v="Pilar 3"/>
    <s v="negativo"/>
    <n v="1342695.52"/>
    <n v="169023.3"/>
    <s v="Gestión de Recursos Naturales y Circularidad"/>
    <n v="0.14285714285714285"/>
    <n v="51.600163970823147"/>
    <n v="7.3714519958318778"/>
  </r>
  <r>
    <x v="64"/>
    <x v="3"/>
    <s v="Privada"/>
    <s v="No"/>
    <s v="Si"/>
    <s v="Si"/>
    <n v="1920"/>
    <s v="Japón"/>
    <n v="1.8691417530000001"/>
    <s v="Generación total de residuos en toneladas"/>
    <s v="No informa"/>
    <x v="1"/>
    <s v="Pilar 3"/>
    <s v="negativo"/>
    <n v="52671"/>
    <n v="141.41999999999999"/>
    <s v="Gestión de Recursos Naturales y Circularidad"/>
    <n v="5.8823529411764705E-2"/>
    <n v="0"/>
    <n v="0"/>
  </r>
  <r>
    <x v="65"/>
    <x v="4"/>
    <s v="Privada"/>
    <s v="No"/>
    <s v="Si"/>
    <s v="Si"/>
    <n v="2009"/>
    <s v="Argentina"/>
    <n v="1.8581853669999999"/>
    <s v="Generación total de residuos en toneladas"/>
    <s v="No informa "/>
    <x v="1"/>
    <s v="Pilar 3"/>
    <s v="negativo"/>
    <n v="22770079"/>
    <n v="73.567999999999998"/>
    <s v="Gestión de Recursos Naturales y Circularidad"/>
    <n v="5.8823529411764705E-2"/>
    <n v="0"/>
    <n v="0"/>
  </r>
  <r>
    <x v="66"/>
    <x v="1"/>
    <s v="Mixta"/>
    <s v="No"/>
    <s v="Si"/>
    <s v="Si"/>
    <n v="1866"/>
    <s v="Suiza"/>
    <n v="2.0444698099999998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0000002"/>
    <s v="Generación total de residuos en toneladas"/>
    <n v="2432.61"/>
    <x v="1"/>
    <s v="Pilar 3"/>
    <s v="negativo"/>
    <n v="22770079"/>
    <n v="73.567999999999998"/>
    <s v="Gestión de Recursos Naturales y Circularidad"/>
    <n v="5.8823529411764705E-2"/>
    <n v="99.989639695049505"/>
    <n v="5.8817435114735002"/>
  </r>
  <r>
    <x v="68"/>
    <x v="3"/>
    <s v="Privada"/>
    <s v="Si"/>
    <s v="No"/>
    <s v="No"/>
    <n v="1953"/>
    <s v="Colombia"/>
    <n v="7.1291921260000004"/>
    <s v="Generación total de residuos en toneladas"/>
    <s v="No informa "/>
    <x v="1"/>
    <s v="Pilar 3"/>
    <s v="negativo"/>
    <n v="52671"/>
    <n v="141.41999999999999"/>
    <s v="Gestión de Recursos Naturales y Circularidad"/>
    <n v="5.8823529411764705E-2"/>
    <n v="0"/>
    <n v="0"/>
  </r>
  <r>
    <x v="69"/>
    <x v="1"/>
    <s v="Pública"/>
    <s v="No"/>
    <s v="Si"/>
    <s v="Si"/>
    <n v="1965"/>
    <s v="Estados Unidos"/>
    <n v="2.0973851419999998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70"/>
    <x v="3"/>
    <s v="Privada"/>
    <s v="Si"/>
    <s v="No"/>
    <s v="No"/>
    <n v="1989"/>
    <s v="Colombia"/>
    <n v="3.0305383369999999"/>
    <s v="Generación total de residuos en toneladas"/>
    <s v="No informa "/>
    <x v="1"/>
    <s v="Pilar 3"/>
    <s v="negativo"/>
    <n v="52671"/>
    <n v="141.41999999999999"/>
    <s v="Gestión de Recursos Naturales y Circularidad"/>
    <n v="5.8823529411764705E-2"/>
    <n v="0"/>
    <n v="0"/>
  </r>
  <r>
    <x v="71"/>
    <x v="1"/>
    <s v="Privada"/>
    <s v="No"/>
    <s v="No"/>
    <s v="Si"/>
    <n v="1986"/>
    <s v="Colombia"/>
    <n v="2.2734296359999999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0000002"/>
    <s v="Generación total de residuos en toneladas"/>
    <n v="30651.5"/>
    <x v="1"/>
    <s v="Pilar 3"/>
    <s v="negativo"/>
    <n v="1463252"/>
    <n v="1"/>
    <s v="Gestión de Recursos Naturales y Circularidad"/>
    <n v="0.15789473684210525"/>
    <n v="97.905314945966211"/>
    <n v="15.458733938836769"/>
  </r>
  <r>
    <x v="73"/>
    <x v="3"/>
    <s v="Privada"/>
    <s v="No"/>
    <s v="Si"/>
    <s v="Si"/>
    <n v="1993"/>
    <s v="Estados Unidos"/>
    <n v="2.3607916150000001"/>
    <s v="Generación total de residuos en toneladas"/>
    <s v="No informa"/>
    <x v="1"/>
    <s v="Pilar 3"/>
    <s v="negativo"/>
    <n v="52671"/>
    <n v="141.41999999999999"/>
    <s v="Gestión de Recursos Naturales y Circularidad"/>
    <n v="5.8823529411764705E-2"/>
    <n v="0"/>
    <n v="0"/>
  </r>
  <r>
    <x v="74"/>
    <x v="3"/>
    <s v="Privada"/>
    <s v="No"/>
    <s v="No"/>
    <s v="Si"/>
    <n v="2005"/>
    <s v="Perú"/>
    <n v="10.521119421"/>
    <s v="Generación total de residuos en toneladas"/>
    <n v="141.41999999999999"/>
    <x v="1"/>
    <s v="Pilar 3"/>
    <s v="negativo"/>
    <n v="52671"/>
    <n v="141.41999999999999"/>
    <s v="Gestión de Recursos Naturales y Circularidad"/>
    <n v="5.8823529411764705E-2"/>
    <n v="100"/>
    <n v="5.8823529411764701"/>
  </r>
  <r>
    <x v="75"/>
    <x v="1"/>
    <s v="Privada"/>
    <s v="No"/>
    <s v="No"/>
    <s v="Si"/>
    <n v="1958"/>
    <s v="Colombia"/>
    <n v="2.0172595470000001"/>
    <s v="Generación total de residuos en toneladas"/>
    <s v="No informa "/>
    <x v="1"/>
    <s v="Pilar 3"/>
    <s v="negativo"/>
    <n v="1463252"/>
    <n v="1"/>
    <s v="Gestión de Recursos Naturales y Circularidad"/>
    <n v="0.15789473684210525"/>
    <n v="0"/>
    <n v="0"/>
  </r>
  <r>
    <x v="76"/>
    <x v="4"/>
    <s v="Privada"/>
    <s v="No"/>
    <s v="Si"/>
    <s v="No"/>
    <n v="1974"/>
    <s v="Colombia"/>
    <n v="2.2729038500000001"/>
    <s v="Generación total de residuos en toneladas"/>
    <n v="872"/>
    <x v="1"/>
    <s v="Pilar 3"/>
    <s v="negativo"/>
    <n v="22770079"/>
    <n v="73.567999999999998"/>
    <s v="Gestión de Recursos Naturales y Circularidad"/>
    <n v="5.8823529411764705E-2"/>
    <n v="99.996493492272606"/>
    <n v="5.8821466760160357"/>
  </r>
  <r>
    <x v="77"/>
    <x v="4"/>
    <s v="Privada"/>
    <s v="No"/>
    <s v="No"/>
    <s v="Si"/>
    <n v="2015"/>
    <s v="Colombia"/>
    <n v="0.70314701400000001"/>
    <s v="Generación total de residuos en toneladas"/>
    <s v="No informa "/>
    <x v="1"/>
    <s v="Pilar 3"/>
    <s v="negativo"/>
    <n v="22770079"/>
    <n v="73.567999999999998"/>
    <s v="Gestión de Recursos Naturales y Circularidad"/>
    <n v="5.8823529411764705E-2"/>
    <n v="0"/>
    <n v="0"/>
  </r>
  <r>
    <x v="78"/>
    <x v="1"/>
    <s v="Mixta"/>
    <s v="No"/>
    <s v="No"/>
    <s v="No"/>
    <n v="1956"/>
    <s v="Colombia"/>
    <n v="25.860914507"/>
    <s v="Generación total de residuos en toneladas"/>
    <n v="42239.43"/>
    <x v="1"/>
    <s v="Pilar 3"/>
    <s v="negativo"/>
    <n v="1463252"/>
    <n v="1"/>
    <s v="Gestión de Recursos Naturales y Circularidad"/>
    <n v="0.15789473684210525"/>
    <n v="97.113384511611471"/>
    <n v="15.333692291307074"/>
  </r>
  <r>
    <x v="79"/>
    <x v="1"/>
    <s v="Mixta"/>
    <s v="No"/>
    <s v="Si"/>
    <s v="Si"/>
    <n v="1898"/>
    <s v="Francia"/>
    <n v="2.4260392159999999"/>
    <s v="Generación total de residuos en toneladas"/>
    <n v="3821"/>
    <x v="1"/>
    <s v="Pilar 3"/>
    <s v="negativo"/>
    <n v="1463252"/>
    <n v="1"/>
    <s v="Gestión de Recursos Naturales y Circularidad"/>
    <n v="0.15789473684210525"/>
    <n v="99.73893747552539"/>
    <n v="15.748253285609271"/>
  </r>
  <r>
    <x v="80"/>
    <x v="1"/>
    <s v="Privada"/>
    <s v="No"/>
    <s v="Si"/>
    <s v="No"/>
    <n v="1998"/>
    <s v="Colombia"/>
    <n v="1.697301486"/>
    <s v="Generación total de residuos en toneladas"/>
    <n v="1463252"/>
    <x v="1"/>
    <s v="Pilar 3"/>
    <s v="negativo"/>
    <n v="1463252"/>
    <n v="1"/>
    <s v="Gestión de Recursos Naturales y Circularidad"/>
    <n v="0.15789473684210525"/>
    <n v="0"/>
    <n v="0"/>
  </r>
  <r>
    <x v="81"/>
    <x v="3"/>
    <s v="Privada"/>
    <s v="Si"/>
    <s v="Si"/>
    <s v="Si"/>
    <n v="1969"/>
    <s v="Corea del Sur"/>
    <n v="3.188315636"/>
    <s v="Generación total de residuos en toneladas"/>
    <s v="No informa"/>
    <x v="1"/>
    <s v="Pilar 3"/>
    <s v="negativo"/>
    <n v="52671"/>
    <n v="141.41999999999999"/>
    <s v="Gestión de Recursos Naturales y Circularidad"/>
    <n v="5.8823529411764705E-2"/>
    <n v="0"/>
    <n v="0"/>
  </r>
  <r>
    <x v="82"/>
    <x v="5"/>
    <s v="Privada"/>
    <s v="No"/>
    <s v="No"/>
    <s v="Si"/>
    <n v="2020"/>
    <s v="Islas Caimán / EE.UU"/>
    <n v="1.943851598"/>
    <s v="Generación total de residuos en toneladas"/>
    <n v="14468"/>
    <x v="1"/>
    <s v="Pilar 3"/>
    <s v="negativo"/>
    <n v="563060"/>
    <n v="1078.25"/>
    <s v="Gestión de Recursos Naturales y Circularidad"/>
    <n v="0.19230769230769232"/>
    <n v="97.61740483565525"/>
    <n v="18.772577853010628"/>
  </r>
  <r>
    <x v="83"/>
    <x v="3"/>
    <s v="Privada"/>
    <s v="No"/>
    <s v="No"/>
    <s v="Si"/>
    <n v="1952"/>
    <s v="Chile"/>
    <n v="5.9910971069999999"/>
    <s v="Generación total de residuos en toneladas"/>
    <n v="683"/>
    <x v="1"/>
    <s v="Pilar 3"/>
    <s v="negativo"/>
    <n v="52671"/>
    <n v="141.41999999999999"/>
    <s v="Gestión de Recursos Naturales y Circularidad"/>
    <n v="5.8823529411764705E-2"/>
    <n v="98.968999942508589"/>
    <n v="5.8217058789710929"/>
  </r>
  <r>
    <x v="84"/>
    <x v="3"/>
    <s v="Privada"/>
    <s v="Si"/>
    <s v="No"/>
    <s v="Si"/>
    <n v="1977"/>
    <s v="Suiza"/>
    <n v="2.002301595"/>
    <s v="Generación total de residuos en toneladas"/>
    <s v="No informa"/>
    <x v="1"/>
    <s v="Pilar 3"/>
    <s v="negativo"/>
    <n v="52671"/>
    <n v="141.41999999999999"/>
    <s v="Gestión de Recursos Naturales y Circularidad"/>
    <n v="5.8823529411764705E-2"/>
    <n v="0"/>
    <n v="0"/>
  </r>
  <r>
    <x v="85"/>
    <x v="0"/>
    <s v="Privada"/>
    <s v="Si"/>
    <s v="No"/>
    <s v="Si"/>
    <n v="1971"/>
    <s v="Estados Unidos"/>
    <n v="2.1567474139999998"/>
    <s v="Generación total de residuos en toneladas"/>
    <s v="No informa"/>
    <x v="1"/>
    <s v="Pilar 3"/>
    <s v="negativo"/>
    <n v="13210.02"/>
    <n v="13210.02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0000001"/>
    <s v="Generación total de residuos en toneladas"/>
    <s v="No informa "/>
    <x v="1"/>
    <s v="Pilar 3"/>
    <s v="negativo"/>
    <n v="52671"/>
    <n v="141.41999999999999"/>
    <s v="Gestión de Recursos Naturales y Circularidad"/>
    <n v="5.8823529411764705E-2"/>
    <n v="0"/>
    <n v="0"/>
  </r>
  <r>
    <x v="87"/>
    <x v="3"/>
    <s v="Privada"/>
    <s v="Si"/>
    <s v="No"/>
    <s v="No"/>
    <n v="1934"/>
    <s v="Colombia"/>
    <n v="3.134365769"/>
    <s v="Generación total de residuos en toneladas"/>
    <s v="No informa "/>
    <x v="1"/>
    <s v="Pilar 3"/>
    <s v="negativo"/>
    <n v="52671"/>
    <n v="141.41999999999999"/>
    <s v="Gestión de Recursos Naturales y Circularidad"/>
    <n v="5.8823529411764705E-2"/>
    <n v="0"/>
    <n v="0"/>
  </r>
  <r>
    <x v="88"/>
    <x v="4"/>
    <s v="Mixta"/>
    <s v="No"/>
    <s v="Si"/>
    <s v="Si"/>
    <n v="1924"/>
    <s v="España"/>
    <n v="6.6721791020000003"/>
    <s v="Generación total de residuos en toneladas"/>
    <n v="11398"/>
    <x v="1"/>
    <s v="Pilar 3"/>
    <s v="negativo"/>
    <n v="22770079"/>
    <n v="73.567999999999998"/>
    <s v="Gestión de Recursos Naturales y Circularidad"/>
    <n v="5.8823529411764705E-2"/>
    <n v="99.950266010986169"/>
    <n v="5.8794274124109513"/>
  </r>
  <r>
    <x v="89"/>
    <x v="4"/>
    <s v="Privada"/>
    <s v="No"/>
    <s v="Si"/>
    <s v="Si"/>
    <n v="1910"/>
    <s v="Francia"/>
    <n v="2.655177809"/>
    <s v="Generación total de residuos en toneladas"/>
    <n v="261"/>
    <x v="1"/>
    <s v="Pilar 3"/>
    <s v="negativo"/>
    <n v="22770079"/>
    <n v="73.567999999999998"/>
    <s v="Gestión de Recursos Naturales y Circularidad"/>
    <n v="5.8823529411764705E-2"/>
    <n v="99.999176846924513"/>
    <n v="5.8823045204073239"/>
  </r>
  <r>
    <x v="90"/>
    <x v="3"/>
    <s v="Privada"/>
    <s v="No"/>
    <s v="Si"/>
    <s v="Si"/>
    <n v="1968"/>
    <s v="Colombia"/>
    <n v="24.752011681999999"/>
    <s v="Generación total de residuos en toneladas"/>
    <n v="11044.7"/>
    <x v="1"/>
    <s v="Pilar 3"/>
    <s v="negativo"/>
    <n v="52671"/>
    <n v="141.41999999999999"/>
    <s v="Gestión de Recursos Naturales y Circularidad"/>
    <n v="5.8823529411764705E-2"/>
    <n v="79.243542400300939"/>
    <n v="4.6613848470765253"/>
  </r>
  <r>
    <x v="91"/>
    <x v="4"/>
    <s v="Mixta"/>
    <s v="No"/>
    <s v="Si"/>
    <s v="Si"/>
    <n v="1979"/>
    <s v="Suecia"/>
    <n v="2.956157691"/>
    <s v="Generación total de residuos en toneladas"/>
    <n v="1740"/>
    <x v="1"/>
    <s v="Pilar 3"/>
    <s v="negativo"/>
    <n v="22770079"/>
    <n v="73.567999999999998"/>
    <s v="Gestión de Recursos Naturales y Circularidad"/>
    <n v="5.8823529411764705E-2"/>
    <n v="99.992681459804757"/>
    <n v="5.8819224388120448"/>
  </r>
  <r>
    <x v="92"/>
    <x v="3"/>
    <s v="Privada"/>
    <s v="No"/>
    <s v="Si"/>
    <s v="Si"/>
    <n v="1937"/>
    <s v="Japón"/>
    <n v="4.02823039"/>
    <s v="Generación total de residuos en toneladas"/>
    <s v="No informa"/>
    <x v="1"/>
    <s v="Pilar 3"/>
    <s v="negativo"/>
    <n v="52671"/>
    <n v="141.41999999999999"/>
    <s v="Gestión de Recursos Naturales y Circularidad"/>
    <n v="5.8823529411764705E-2"/>
    <n v="0"/>
    <n v="0"/>
  </r>
  <r>
    <x v="93"/>
    <x v="3"/>
    <s v="Privada"/>
    <s v="No"/>
    <s v="No"/>
    <s v="Si"/>
    <n v="1993"/>
    <s v="Suiza"/>
    <n v="4.8704234599999996"/>
    <s v="Generación total de residuos en toneladas"/>
    <s v="No informa"/>
    <x v="1"/>
    <s v="Pilar 3"/>
    <s v="negativo"/>
    <n v="52671"/>
    <n v="141.41999999999999"/>
    <s v="Gestión de Recursos Naturales y Circularidad"/>
    <n v="5.8823529411764705E-2"/>
    <n v="0"/>
    <n v="0"/>
  </r>
  <r>
    <x v="94"/>
    <x v="3"/>
    <s v="Privada"/>
    <s v="No"/>
    <s v="No"/>
    <s v="No"/>
    <n v="1966"/>
    <s v="Colombia"/>
    <n v="2.0461661379999998"/>
    <s v="Generación total de residuos en toneladas"/>
    <n v="7369.74"/>
    <x v="1"/>
    <s v="Pilar 3"/>
    <s v="negativo"/>
    <n v="52671"/>
    <n v="141.41999999999999"/>
    <s v="Gestión de Recursos Naturales y Circularidad"/>
    <n v="5.8823529411764705E-2"/>
    <n v="86.239524473639435"/>
    <n v="5.0729132043317318"/>
  </r>
  <r>
    <x v="95"/>
    <x v="3"/>
    <s v="Privada"/>
    <s v="No"/>
    <s v="Si"/>
    <s v="Si"/>
    <n v="1929"/>
    <s v="Reino Unido y Países Bajos"/>
    <n v="1.928223518"/>
    <s v="Generación total de residuos en toneladas"/>
    <s v="No informa "/>
    <x v="1"/>
    <s v="Pilar 3"/>
    <s v="negativo"/>
    <n v="52671"/>
    <n v="141.41999999999999"/>
    <s v="Gestión de Recursos Naturales y Circularidad"/>
    <n v="5.8823529411764705E-2"/>
    <n v="0"/>
    <n v="0"/>
  </r>
  <r>
    <x v="96"/>
    <x v="4"/>
    <s v="Privada"/>
    <s v="No"/>
    <s v="No"/>
    <s v="No"/>
    <n v="1987"/>
    <s v="Colombia"/>
    <n v="0"/>
    <s v="Generación total de residuos en toneladas"/>
    <n v="14635"/>
    <x v="1"/>
    <s v="Pilar 3"/>
    <s v="negativo"/>
    <n v="22770079"/>
    <n v="73.567999999999998"/>
    <s v="Gestión de Recursos Naturales y Circularidad"/>
    <n v="5.8823529411764705E-2"/>
    <n v="99.936049940596249"/>
    <n v="5.8785911729762494"/>
  </r>
  <r>
    <x v="97"/>
    <x v="5"/>
    <s v="Privada"/>
    <s v="No"/>
    <s v="No"/>
    <s v="Si"/>
    <n v="2016"/>
    <s v="Canadá"/>
    <n v="5.4833186859999996"/>
    <s v="Generación total de residuos en toneladas"/>
    <s v="No informa "/>
    <x v="1"/>
    <s v="Pilar 3"/>
    <s v="negativo"/>
    <n v="563060"/>
    <n v="1078.25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39999999"/>
    <s v="Generación total de residuos en toneladas"/>
    <n v="5.4020000000000001"/>
    <x v="1"/>
    <s v="Pilar 3"/>
    <s v="negativo"/>
    <n v="1463252"/>
    <n v="1"/>
    <s v="Gestión de Recursos Naturales y Circularidad"/>
    <n v="0.15789473684210525"/>
    <n v="99.999699163028083"/>
    <n v="15.789426183636012"/>
  </r>
  <r>
    <x v="99"/>
    <x v="1"/>
    <s v="Privada"/>
    <s v="No"/>
    <s v="No"/>
    <s v="Si"/>
    <n v="1993"/>
    <s v="Noruega"/>
    <n v="1.7653399919999999"/>
    <s v="Generación total de residuos en toneladas"/>
    <n v="1"/>
    <x v="1"/>
    <s v="Pilar 3"/>
    <s v="negativo"/>
    <n v="1463252"/>
    <n v="1"/>
    <s v="Gestión de Recursos Naturales y Circularidad"/>
    <n v="0.15789473684210525"/>
    <n v="100"/>
    <n v="15.789473684210526"/>
  </r>
  <r>
    <x v="0"/>
    <x v="0"/>
    <s v="Privada"/>
    <s v="No"/>
    <s v="No"/>
    <s v="No"/>
    <n v="2007"/>
    <s v="Colombia"/>
    <n v="0.97802211500000003"/>
    <s v="Gestión de biodiversidad Si/no"/>
    <s v="Si"/>
    <x v="1"/>
    <s v="Pilar 3"/>
    <s v="boolean"/>
    <b v="0"/>
    <b v="0"/>
    <s v="Gestión de Recursos Naturales y Circularidad"/>
    <n v="0.23809523809523808"/>
    <n v="100"/>
    <n v="23.809523809523807"/>
  </r>
  <r>
    <x v="1"/>
    <x v="1"/>
    <s v="Privada"/>
    <s v="No"/>
    <s v="Si"/>
    <s v="Si"/>
    <n v="1920"/>
    <s v="Colombia"/>
    <n v="2.844632077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3"/>
    <x v="2"/>
    <s v="Privada"/>
    <s v="Si"/>
    <s v="No"/>
    <s v="No"/>
    <n v="1993"/>
    <s v="Colombia"/>
    <n v="2.1863011939999999"/>
    <s v="Gestión de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4"/>
    <x v="3"/>
    <s v="Privada"/>
    <s v="No"/>
    <s v="No"/>
    <s v="Si"/>
    <n v="2012"/>
    <s v="Colombia"/>
    <n v="13.831182682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5"/>
    <x v="2"/>
    <s v="Privada"/>
    <s v="Si"/>
    <s v="No"/>
    <s v="No"/>
    <n v="1990"/>
    <s v="Colombia"/>
    <n v="0.77142869199999997"/>
    <s v="Gestión de biodiversidad Si/no"/>
    <n v="0"/>
    <x v="1"/>
    <s v="Pilar 3"/>
    <s v="boolean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Gestión de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7"/>
    <x v="4"/>
    <s v="Privada"/>
    <s v="No"/>
    <s v="No"/>
    <s v="Si"/>
    <n v="1919"/>
    <s v="Colombia"/>
    <n v="15.106042448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8"/>
    <x v="0"/>
    <s v="Privada"/>
    <s v="No"/>
    <s v="No"/>
    <s v="No"/>
    <n v="1987"/>
    <s v="Colombia"/>
    <n v="0.711210393"/>
    <s v="Gestión de biodiversidad Si/no"/>
    <n v="0"/>
    <x v="1"/>
    <s v="Pilar 3"/>
    <s v="boolean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0000002"/>
    <s v="Gestión de biodiversidad Si/no"/>
    <s v="No"/>
    <x v="1"/>
    <s v="Pilar 3"/>
    <s v="boolean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11"/>
    <x v="4"/>
    <s v="Privada"/>
    <s v="No"/>
    <s v="Si"/>
    <s v="Si"/>
    <n v="1875"/>
    <s v="Colombia"/>
    <n v="0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12"/>
    <x v="1"/>
    <s v="Privada"/>
    <s v="No"/>
    <s v="No"/>
    <s v="Si"/>
    <n v="1889"/>
    <s v="Colombia"/>
    <n v="8.6157743510000007"/>
    <s v="Gestión de biodiversidad Si/no"/>
    <n v="1"/>
    <x v="1"/>
    <s v="Pilar 3"/>
    <s v="boolean"/>
    <b v="0"/>
    <b v="0"/>
    <s v="Gestión de Recursos Naturales y Circularidad"/>
    <n v="0.15789473684210525"/>
    <n v="0"/>
    <n v="0"/>
  </r>
  <r>
    <x v="13"/>
    <x v="1"/>
    <s v="Privada"/>
    <s v="No"/>
    <s v="No"/>
    <s v="Si"/>
    <n v="2000"/>
    <s v="Colombia"/>
    <n v="1.8730507999999999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14"/>
    <x v="3"/>
    <s v="Privada"/>
    <s v="No"/>
    <s v="No"/>
    <s v="No"/>
    <n v="2004"/>
    <s v="Colombia"/>
    <n v="4.5125503050000004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15"/>
    <x v="5"/>
    <s v="Privada"/>
    <s v="No"/>
    <s v="No"/>
    <s v="Si"/>
    <n v="1990"/>
    <s v="Suiza"/>
    <n v="0.89502277900000005"/>
    <s v="Gestión de biodiversidad Si/no"/>
    <s v="No"/>
    <x v="1"/>
    <s v="Pilar 3"/>
    <s v="boolean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09999999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17"/>
    <x v="4"/>
    <s v="Privada"/>
    <s v="No"/>
    <s v="Si"/>
    <s v="Si"/>
    <n v="2001"/>
    <s v="Colombia"/>
    <n v="6.5475670460000002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18"/>
    <x v="1"/>
    <s v="Privada"/>
    <s v="No"/>
    <s v="Si"/>
    <s v="Si"/>
    <n v="1934"/>
    <s v="Colombia"/>
    <n v="1.84479215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20"/>
    <x v="4"/>
    <s v="Mixta"/>
    <s v="No"/>
    <s v="No"/>
    <s v="No"/>
    <n v="2012"/>
    <s v="Colombia"/>
    <n v="9.9777362400000005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21"/>
    <x v="5"/>
    <s v="Privada"/>
    <s v="No"/>
    <s v="No"/>
    <s v="Si"/>
    <n v="1976"/>
    <s v="Reino Unido / Suiza"/>
    <n v="6.0471020830000004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22"/>
    <x v="3"/>
    <s v="Privada"/>
    <s v="No"/>
    <s v="No"/>
    <s v="Si"/>
    <n v="1879"/>
    <s v="Estados Unidos"/>
    <n v="5.8689859999999996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23"/>
    <x v="3"/>
    <s v="Privada"/>
    <s v="Si"/>
    <s v="No"/>
    <s v="No"/>
    <n v="1997"/>
    <s v="Colombia"/>
    <n v="1.9766409730000001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24"/>
    <x v="4"/>
    <s v="Privada"/>
    <s v="No"/>
    <s v="No"/>
    <s v="Si"/>
    <n v="2003"/>
    <s v="Brasil"/>
    <n v="15.602099798999999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25"/>
    <x v="1"/>
    <s v="Mixta"/>
    <s v="No"/>
    <s v="Si"/>
    <s v="Si"/>
    <n v="1991"/>
    <s v="México"/>
    <n v="5.1614047279999999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27"/>
    <x v="1"/>
    <s v="Privada"/>
    <s v="Si"/>
    <s v="Si"/>
    <s v="Si"/>
    <n v="1932"/>
    <s v="Colombia"/>
    <n v="2.1928266769999998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28"/>
    <x v="1"/>
    <s v="Privada"/>
    <s v="No"/>
    <s v="No"/>
    <s v="No"/>
    <n v="1920"/>
    <s v="Colombia"/>
    <n v="1.9433909700000001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29"/>
    <x v="2"/>
    <s v="Privada"/>
    <s v="No"/>
    <s v="No"/>
    <s v="No"/>
    <n v="2015"/>
    <s v="Colombia"/>
    <n v="0.76762142099999997"/>
    <s v="Gestión de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30"/>
    <x v="2"/>
    <s v="Privada"/>
    <s v="No"/>
    <s v="Si"/>
    <s v="Si"/>
    <n v="1961"/>
    <s v="Colombia"/>
    <n v="0.498844856"/>
    <s v="Gestión de biodiversidad Si/no"/>
    <s v="No"/>
    <x v="1"/>
    <s v="Pilar 3"/>
    <s v="boolean"/>
    <b v="0"/>
    <b v="0"/>
    <s v="Gestión de Recursos Naturales y Circularidad"/>
    <n v="0.14285714285714285"/>
    <n v="0"/>
    <n v="0"/>
  </r>
  <r>
    <x v="31"/>
    <x v="2"/>
    <s v="Privada"/>
    <s v="No"/>
    <s v="Si"/>
    <s v="Si"/>
    <n v="1979"/>
    <s v="Colombia"/>
    <n v="1.189537155"/>
    <s v="Gestión de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32"/>
    <x v="2"/>
    <s v="Privada"/>
    <s v="Si"/>
    <s v="No"/>
    <s v="No"/>
    <n v="2008"/>
    <s v="Colombia"/>
    <n v="1.3132825420000001"/>
    <s v="Gestión de biodiversidad Si/no"/>
    <s v="No"/>
    <x v="1"/>
    <s v="Pilar 3"/>
    <s v="boolean"/>
    <b v="0"/>
    <b v="0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00000001"/>
    <s v="Gestión de biodiversidad Si/no"/>
    <s v="No"/>
    <x v="1"/>
    <s v="Pilar 3"/>
    <s v="boolean"/>
    <b v="0"/>
    <b v="0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35"/>
    <x v="3"/>
    <s v="Privada"/>
    <s v="No"/>
    <s v="No"/>
    <s v="Si"/>
    <n v="1984"/>
    <s v="Chile"/>
    <n v="5.5116464790000004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36"/>
    <x v="3"/>
    <s v="Privada"/>
    <s v="Si"/>
    <s v="No"/>
    <s v="No"/>
    <n v="2009"/>
    <s v="Colombia"/>
    <n v="19.439396106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37"/>
    <x v="4"/>
    <s v="Privada"/>
    <s v="No"/>
    <s v="Si"/>
    <s v="No"/>
    <n v="1972"/>
    <s v="Colombia"/>
    <n v="0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38"/>
    <x v="3"/>
    <s v="Privada"/>
    <s v="Si"/>
    <s v="No"/>
    <s v="No"/>
    <n v="1997"/>
    <s v="Colombia"/>
    <n v="3.874476933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39"/>
    <x v="5"/>
    <s v="Privada"/>
    <s v="Si"/>
    <s v="No"/>
    <s v="Si"/>
    <n v="1935"/>
    <s v="Estados Unidos"/>
    <n v="11.495989482000001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0"/>
    <x v="5"/>
    <s v="Mixta"/>
    <s v="No"/>
    <s v="Si"/>
    <s v="Si"/>
    <n v="1951"/>
    <s v="Colombia"/>
    <n v="113.923310323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1"/>
    <x v="4"/>
    <s v="Mixta"/>
    <s v="No"/>
    <s v="No"/>
    <s v="Si"/>
    <n v="1997"/>
    <s v="Colombia"/>
    <n v="15.780332546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42"/>
    <x v="4"/>
    <s v="Pública"/>
    <s v="No"/>
    <s v="No"/>
    <s v="Si"/>
    <n v="1955"/>
    <s v="Colombia"/>
    <n v="20.574477179999999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43"/>
    <x v="1"/>
    <s v="Privada"/>
    <s v="No"/>
    <s v="No"/>
    <s v="Si"/>
    <n v="1985"/>
    <s v="Estados Unidos"/>
    <n v="2.6249202149999999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44"/>
    <x v="1"/>
    <s v="Mixta"/>
    <s v="No"/>
    <s v="No"/>
    <s v="No"/>
    <n v="1990"/>
    <s v="Colombia"/>
    <n v="2.3114637089999999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46"/>
    <x v="3"/>
    <s v="Privada"/>
    <s v="Si"/>
    <s v="Si"/>
    <s v="Si"/>
    <n v="1889"/>
    <s v="Chile"/>
    <n v="2.3075606390000001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47"/>
    <x v="5"/>
    <s v="Privada"/>
    <s v="No"/>
    <s v="Si"/>
    <s v="Si"/>
    <n v="1985"/>
    <s v="Canadá"/>
    <n v="4.2502446559999996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8"/>
    <x v="4"/>
    <s v="Privada"/>
    <s v="No"/>
    <s v="Si"/>
    <s v="No"/>
    <n v="1966"/>
    <s v="Colombia"/>
    <n v="2.6355685659999999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49"/>
    <x v="4"/>
    <s v="Mixta"/>
    <s v="No"/>
    <s v="Si"/>
    <s v="Si"/>
    <n v="1896"/>
    <s v="Colombia"/>
    <n v="3.7166394839999999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50"/>
    <x v="1"/>
    <s v="Pública"/>
    <s v="No"/>
    <s v="Si"/>
    <s v="Si"/>
    <n v="1908"/>
    <s v="Estados Unidos"/>
    <n v="1.2123628230000001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51"/>
    <x v="5"/>
    <s v="Privada"/>
    <s v="No"/>
    <s v="Si"/>
    <s v="Si"/>
    <n v="2002"/>
    <s v="Chile"/>
    <n v="2.4203671080000002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3"/>
    <x v="0"/>
    <s v="Privada"/>
    <s v="No"/>
    <s v="No"/>
    <s v="No"/>
    <n v="1985"/>
    <s v="Colombia"/>
    <n v="0.441609957"/>
    <s v="Gestión de biodiversidad Si/no"/>
    <s v="No"/>
    <x v="1"/>
    <s v="Pilar 3"/>
    <s v="boolean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89999998"/>
    <s v="Gestión de biodiversidad Si/no"/>
    <n v="0"/>
    <x v="1"/>
    <s v="Pilar 3"/>
    <s v="boolean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56"/>
    <x v="5"/>
    <s v="Privada"/>
    <s v="No"/>
    <s v="No"/>
    <s v="No"/>
    <n v="1956"/>
    <s v="Colombia"/>
    <n v="2.660692144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Gestión de biodiversidad Si/no"/>
    <n v="0"/>
    <x v="1"/>
    <s v="Pilar 3"/>
    <s v="boolean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79999998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59"/>
    <x v="4"/>
    <s v="Mixta"/>
    <s v="No"/>
    <s v="No"/>
    <s v="No"/>
    <n v="1995"/>
    <s v="Colombia"/>
    <n v="6.1355991599999999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60"/>
    <x v="2"/>
    <s v="Privada"/>
    <s v="No"/>
    <s v="No"/>
    <s v="Si"/>
    <n v="1989"/>
    <s v="Colombia"/>
    <n v="0.75167738299999998"/>
    <s v="Gestión de biodiversidad Si/no"/>
    <n v="0"/>
    <x v="1"/>
    <s v="Pilar 3"/>
    <s v="boolean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0000002"/>
    <s v="Gestión de biodiversidad Si/no"/>
    <n v="0"/>
    <x v="1"/>
    <s v="Pilar 3"/>
    <s v="boolean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0000001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63"/>
    <x v="2"/>
    <s v="Privada"/>
    <s v="Si"/>
    <s v="No"/>
    <s v="No"/>
    <n v="1976"/>
    <s v="Colombia"/>
    <n v="0.98534294499999997"/>
    <s v="Gestión de biodiversidad Si/no"/>
    <s v="No"/>
    <x v="1"/>
    <s v="Pilar 3"/>
    <s v="boolean"/>
    <b v="0"/>
    <b v="0"/>
    <s v="Gestión de Recursos Naturales y Circularidad"/>
    <n v="0.14285714285714285"/>
    <n v="0"/>
    <n v="0"/>
  </r>
  <r>
    <x v="64"/>
    <x v="3"/>
    <s v="Privada"/>
    <s v="No"/>
    <s v="Si"/>
    <s v="Si"/>
    <n v="1920"/>
    <s v="Japón"/>
    <n v="1.8691417530000001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65"/>
    <x v="4"/>
    <s v="Privada"/>
    <s v="No"/>
    <s v="Si"/>
    <s v="Si"/>
    <n v="2009"/>
    <s v="Argentina"/>
    <n v="1.8581853669999999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66"/>
    <x v="1"/>
    <s v="Mixta"/>
    <s v="No"/>
    <s v="Si"/>
    <s v="Si"/>
    <n v="1866"/>
    <s v="Suiza"/>
    <n v="2.0444698099999998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67"/>
    <x v="4"/>
    <s v="Mixta"/>
    <s v="No"/>
    <s v="No"/>
    <s v="No"/>
    <n v="1994"/>
    <s v="Colombia"/>
    <n v="5.9751610780000002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68"/>
    <x v="3"/>
    <s v="Privada"/>
    <s v="Si"/>
    <s v="No"/>
    <s v="No"/>
    <n v="1953"/>
    <s v="Colombia"/>
    <n v="7.1291921260000004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69"/>
    <x v="1"/>
    <s v="Pública"/>
    <s v="No"/>
    <s v="Si"/>
    <s v="Si"/>
    <n v="1965"/>
    <s v="Estados Unidos"/>
    <n v="2.0973851419999998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70"/>
    <x v="3"/>
    <s v="Privada"/>
    <s v="Si"/>
    <s v="No"/>
    <s v="No"/>
    <n v="1989"/>
    <s v="Colombia"/>
    <n v="3.0305383369999999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71"/>
    <x v="1"/>
    <s v="Privada"/>
    <s v="No"/>
    <s v="No"/>
    <s v="Si"/>
    <n v="1986"/>
    <s v="Colombia"/>
    <n v="2.2734296359999999"/>
    <s v="Gestión de biodiversidad Si/no"/>
    <n v="0"/>
    <x v="1"/>
    <s v="Pilar 3"/>
    <s v="boolean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0000002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74"/>
    <x v="3"/>
    <s v="Privada"/>
    <s v="No"/>
    <s v="No"/>
    <s v="Si"/>
    <n v="2005"/>
    <s v="Perú"/>
    <n v="10.521119421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75"/>
    <x v="1"/>
    <s v="Privada"/>
    <s v="No"/>
    <s v="No"/>
    <s v="Si"/>
    <n v="1958"/>
    <s v="Colombia"/>
    <n v="2.0172595470000001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77"/>
    <x v="4"/>
    <s v="Privada"/>
    <s v="No"/>
    <s v="No"/>
    <s v="Si"/>
    <n v="2015"/>
    <s v="Colombia"/>
    <n v="0.70314701400000001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78"/>
    <x v="1"/>
    <s v="Mixta"/>
    <s v="No"/>
    <s v="No"/>
    <s v="No"/>
    <n v="1956"/>
    <s v="Colombia"/>
    <n v="25.860914507"/>
    <s v="Gestión de biodiversidad Si/no"/>
    <n v="1"/>
    <x v="1"/>
    <s v="Pilar 3"/>
    <s v="boolean"/>
    <b v="0"/>
    <b v="0"/>
    <s v="Gestión de Recursos Naturales y Circularidad"/>
    <n v="0.15789473684210525"/>
    <n v="0"/>
    <n v="0"/>
  </r>
  <r>
    <x v="79"/>
    <x v="1"/>
    <s v="Mixta"/>
    <s v="No"/>
    <s v="Si"/>
    <s v="Si"/>
    <n v="1898"/>
    <s v="Francia"/>
    <n v="2.4260392159999999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80"/>
    <x v="1"/>
    <s v="Privada"/>
    <s v="No"/>
    <s v="Si"/>
    <s v="No"/>
    <n v="1998"/>
    <s v="Colombia"/>
    <n v="1.697301486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82"/>
    <x v="5"/>
    <s v="Privada"/>
    <s v="No"/>
    <s v="No"/>
    <s v="Si"/>
    <n v="2020"/>
    <s v="Islas Caimán / EE.UU"/>
    <n v="1.943851598"/>
    <s v="Gestión de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83"/>
    <x v="3"/>
    <s v="Privada"/>
    <s v="No"/>
    <s v="No"/>
    <s v="Si"/>
    <n v="1952"/>
    <s v="Chile"/>
    <n v="5.9910971069999999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84"/>
    <x v="3"/>
    <s v="Privada"/>
    <s v="Si"/>
    <s v="No"/>
    <s v="Si"/>
    <n v="1977"/>
    <s v="Suiza"/>
    <n v="2.002301595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85"/>
    <x v="0"/>
    <s v="Privada"/>
    <s v="Si"/>
    <s v="No"/>
    <s v="Si"/>
    <n v="1971"/>
    <s v="Estados Unidos"/>
    <n v="2.1567474139999998"/>
    <s v="Gestión de biodiversidad Si/no"/>
    <n v="0"/>
    <x v="1"/>
    <s v="Pilar 3"/>
    <s v="boolean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0000001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87"/>
    <x v="3"/>
    <s v="Privada"/>
    <s v="Si"/>
    <s v="No"/>
    <s v="No"/>
    <n v="1934"/>
    <s v="Colombia"/>
    <n v="3.134365769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88"/>
    <x v="4"/>
    <s v="Mixta"/>
    <s v="No"/>
    <s v="Si"/>
    <s v="Si"/>
    <n v="1924"/>
    <s v="España"/>
    <n v="6.6721791020000003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89"/>
    <x v="4"/>
    <s v="Privada"/>
    <s v="No"/>
    <s v="Si"/>
    <s v="Si"/>
    <n v="1910"/>
    <s v="Francia"/>
    <n v="2.655177809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90"/>
    <x v="3"/>
    <s v="Privada"/>
    <s v="No"/>
    <s v="Si"/>
    <s v="Si"/>
    <n v="1968"/>
    <s v="Colombia"/>
    <n v="24.752011681999999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91"/>
    <x v="4"/>
    <s v="Mixta"/>
    <s v="No"/>
    <s v="Si"/>
    <s v="Si"/>
    <n v="1979"/>
    <s v="Suecia"/>
    <n v="2.956157691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92"/>
    <x v="3"/>
    <s v="Privada"/>
    <s v="No"/>
    <s v="Si"/>
    <s v="Si"/>
    <n v="1937"/>
    <s v="Japón"/>
    <n v="4.02823039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93"/>
    <x v="3"/>
    <s v="Privada"/>
    <s v="No"/>
    <s v="No"/>
    <s v="Si"/>
    <n v="1993"/>
    <s v="Suiza"/>
    <n v="4.8704234599999996"/>
    <s v="Gestión de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94"/>
    <x v="3"/>
    <s v="Privada"/>
    <s v="No"/>
    <s v="No"/>
    <s v="No"/>
    <n v="1966"/>
    <s v="Colombia"/>
    <n v="2.0461661379999998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95"/>
    <x v="3"/>
    <s v="Privada"/>
    <s v="No"/>
    <s v="Si"/>
    <s v="Si"/>
    <n v="1929"/>
    <s v="Reino Unido y Países Bajos"/>
    <n v="1.928223518"/>
    <s v="Gestión de biodiversidad Si/no"/>
    <n v="0"/>
    <x v="1"/>
    <s v="Pilar 3"/>
    <s v="boolean"/>
    <b v="0"/>
    <b v="0"/>
    <s v="Gestión de Recursos Naturales y Circularidad"/>
    <n v="5.8823529411764705E-2"/>
    <n v="0"/>
    <n v="0"/>
  </r>
  <r>
    <x v="96"/>
    <x v="4"/>
    <s v="Privada"/>
    <s v="No"/>
    <s v="No"/>
    <s v="No"/>
    <n v="1987"/>
    <s v="Colombia"/>
    <n v="0"/>
    <s v="Gestión de biodiversidad Si/no"/>
    <s v="No"/>
    <x v="1"/>
    <s v="Pilar 3"/>
    <s v="boolean"/>
    <b v="0"/>
    <b v="0"/>
    <s v="Gestión de Recursos Naturales y Circularidad"/>
    <n v="5.8823529411764705E-2"/>
    <n v="0"/>
    <n v="0"/>
  </r>
  <r>
    <x v="97"/>
    <x v="5"/>
    <s v="Privada"/>
    <s v="No"/>
    <s v="No"/>
    <s v="Si"/>
    <n v="2016"/>
    <s v="Canadá"/>
    <n v="5.4833186859999996"/>
    <s v="Gestión de biodiversidad Si/no"/>
    <n v="0"/>
    <x v="1"/>
    <s v="Pilar 3"/>
    <s v="boolean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39999999"/>
    <s v="Gestión de biodiversidad Si/no"/>
    <s v="No"/>
    <x v="1"/>
    <s v="Pilar 3"/>
    <s v="boolean"/>
    <b v="0"/>
    <b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19999999"/>
    <s v="Gestión de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0"/>
    <x v="0"/>
    <s v="Privada"/>
    <s v="No"/>
    <s v="No"/>
    <s v="No"/>
    <n v="2007"/>
    <s v="Colombia"/>
    <n v="0.97802211500000003"/>
    <s v="Gestión del recurso hídrico (0-2)"/>
    <n v="1"/>
    <x v="1"/>
    <s v="Pilar 3"/>
    <s v="scale"/>
    <b v="0"/>
    <b v="0"/>
    <s v="Gestión de Recursos Naturales y Circularidad"/>
    <n v="0.23809523809523808"/>
    <n v="50"/>
    <n v="11.904761904761903"/>
  </r>
  <r>
    <x v="1"/>
    <x v="1"/>
    <s v="Privada"/>
    <s v="No"/>
    <s v="Si"/>
    <s v="Si"/>
    <n v="1920"/>
    <s v="Colombia"/>
    <n v="2.844632077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2"/>
    <x v="1"/>
    <s v="Privada"/>
    <s v="No"/>
    <s v="No"/>
    <s v="Si"/>
    <n v="1945"/>
    <s v="Colombia"/>
    <n v="2.1764613960000001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3"/>
    <x v="2"/>
    <s v="Privada"/>
    <s v="Si"/>
    <s v="No"/>
    <s v="No"/>
    <n v="1993"/>
    <s v="Colombia"/>
    <n v="2.1863011939999999"/>
    <s v="Gestión del recurso hídrico (0-2)"/>
    <n v="1"/>
    <x v="1"/>
    <s v="Pilar 3"/>
    <s v="scale"/>
    <b v="0"/>
    <b v="0"/>
    <s v="Gestión de Recursos Naturales y Circularidad"/>
    <n v="0.14285714285714285"/>
    <n v="50"/>
    <n v="7.1428571428571423"/>
  </r>
  <r>
    <x v="4"/>
    <x v="3"/>
    <s v="Privada"/>
    <s v="No"/>
    <s v="No"/>
    <s v="Si"/>
    <n v="2012"/>
    <s v="Colombia"/>
    <n v="13.831182682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5"/>
    <x v="2"/>
    <s v="Privada"/>
    <s v="Si"/>
    <s v="No"/>
    <s v="No"/>
    <n v="1990"/>
    <s v="Colombia"/>
    <n v="0.77142869199999997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Gestión del recurso hídrico (0-2)"/>
    <n v="1"/>
    <x v="1"/>
    <s v="Pilar 3"/>
    <s v="scale"/>
    <b v="0"/>
    <b v="0"/>
    <s v="Gestión de Recursos Naturales y Circularidad"/>
    <n v="0.14285714285714285"/>
    <n v="50"/>
    <n v="7.1428571428571423"/>
  </r>
  <r>
    <x v="7"/>
    <x v="4"/>
    <s v="Privada"/>
    <s v="No"/>
    <s v="No"/>
    <s v="Si"/>
    <n v="1919"/>
    <s v="Colombia"/>
    <n v="15.106042448"/>
    <s v="Gestión del recurso hídrico (0-2)"/>
    <n v="1"/>
    <x v="1"/>
    <s v="Pilar 3"/>
    <s v="scale"/>
    <b v="0"/>
    <b v="0"/>
    <s v="Gestión de Recursos Naturales y Circularidad"/>
    <n v="5.8823529411764705E-2"/>
    <n v="50"/>
    <n v="2.9411764705882351"/>
  </r>
  <r>
    <x v="8"/>
    <x v="0"/>
    <s v="Privada"/>
    <s v="No"/>
    <s v="No"/>
    <s v="No"/>
    <n v="1987"/>
    <s v="Colombia"/>
    <n v="0.711210393"/>
    <s v="Gestión del recurso hídrico (0-2)"/>
    <n v="0"/>
    <x v="1"/>
    <s v="Pilar 3"/>
    <s v="scale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0000002"/>
    <s v="Gestión del recurso hídrico (0-2)"/>
    <n v="0"/>
    <x v="1"/>
    <s v="Pilar 3"/>
    <s v="scale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11"/>
    <x v="4"/>
    <s v="Privada"/>
    <s v="No"/>
    <s v="Si"/>
    <s v="Si"/>
    <n v="1875"/>
    <s v="Colombia"/>
    <n v="0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12"/>
    <x v="1"/>
    <s v="Privada"/>
    <s v="No"/>
    <s v="No"/>
    <s v="Si"/>
    <n v="1889"/>
    <s v="Colombia"/>
    <n v="8.6157743510000007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13"/>
    <x v="1"/>
    <s v="Privada"/>
    <s v="No"/>
    <s v="No"/>
    <s v="Si"/>
    <n v="2000"/>
    <s v="Colombia"/>
    <n v="1.8730507999999999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14"/>
    <x v="3"/>
    <s v="Privada"/>
    <s v="No"/>
    <s v="No"/>
    <s v="No"/>
    <n v="2004"/>
    <s v="Colombia"/>
    <n v="4.5125503050000004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15"/>
    <x v="5"/>
    <s v="Privada"/>
    <s v="No"/>
    <s v="No"/>
    <s v="Si"/>
    <n v="1990"/>
    <s v="Suiza"/>
    <n v="0.89502277900000005"/>
    <s v="Gestión del recurso hídrico (0-2)"/>
    <n v="0"/>
    <x v="1"/>
    <s v="Pilar 3"/>
    <s v="scale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09999999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17"/>
    <x v="4"/>
    <s v="Privada"/>
    <s v="No"/>
    <s v="Si"/>
    <s v="Si"/>
    <n v="2001"/>
    <s v="Colombia"/>
    <n v="6.5475670460000002"/>
    <s v="Gestión del recurso hídrico (0-2)"/>
    <n v="2"/>
    <x v="1"/>
    <s v="Pilar 3"/>
    <s v="scale"/>
    <b v="0"/>
    <b v="0"/>
    <s v="Gestión de Recursos Naturales y Circularidad"/>
    <n v="5.8823529411764705E-2"/>
    <n v="100"/>
    <n v="5.8823529411764701"/>
  </r>
  <r>
    <x v="18"/>
    <x v="1"/>
    <s v="Privada"/>
    <s v="No"/>
    <s v="Si"/>
    <s v="Si"/>
    <n v="1934"/>
    <s v="Colombia"/>
    <n v="1.84479215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20"/>
    <x v="4"/>
    <s v="Mixta"/>
    <s v="No"/>
    <s v="No"/>
    <s v="No"/>
    <n v="2012"/>
    <s v="Colombia"/>
    <n v="9.9777362400000005"/>
    <s v="Gestión del recurso hídrico (0-2)"/>
    <n v="2"/>
    <x v="1"/>
    <s v="Pilar 3"/>
    <s v="scale"/>
    <b v="0"/>
    <b v="0"/>
    <s v="Gestión de Recursos Naturales y Circularidad"/>
    <n v="5.8823529411764705E-2"/>
    <n v="100"/>
    <n v="5.8823529411764701"/>
  </r>
  <r>
    <x v="21"/>
    <x v="5"/>
    <s v="Privada"/>
    <s v="No"/>
    <s v="No"/>
    <s v="Si"/>
    <n v="1976"/>
    <s v="Reino Unido / Suiza"/>
    <n v="6.0471020830000004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68"/>
  </r>
  <r>
    <x v="22"/>
    <x v="3"/>
    <s v="Privada"/>
    <s v="No"/>
    <s v="No"/>
    <s v="Si"/>
    <n v="1879"/>
    <s v="Estados Unidos"/>
    <n v="5.8689859999999996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23"/>
    <x v="3"/>
    <s v="Privada"/>
    <s v="Si"/>
    <s v="No"/>
    <s v="No"/>
    <n v="1997"/>
    <s v="Colombia"/>
    <n v="1.9766409730000001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24"/>
    <x v="4"/>
    <s v="Privada"/>
    <s v="No"/>
    <s v="No"/>
    <s v="Si"/>
    <n v="2003"/>
    <s v="Brasil"/>
    <n v="15.602099798999999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25"/>
    <x v="1"/>
    <s v="Mixta"/>
    <s v="No"/>
    <s v="Si"/>
    <s v="Si"/>
    <n v="1991"/>
    <s v="México"/>
    <n v="5.1614047279999999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27"/>
    <x v="1"/>
    <s v="Privada"/>
    <s v="Si"/>
    <s v="Si"/>
    <s v="Si"/>
    <n v="1932"/>
    <s v="Colombia"/>
    <n v="2.1928266769999998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28"/>
    <x v="1"/>
    <s v="Privada"/>
    <s v="No"/>
    <s v="No"/>
    <s v="No"/>
    <n v="1920"/>
    <s v="Colombia"/>
    <n v="1.9433909700000001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29"/>
    <x v="2"/>
    <s v="Privada"/>
    <s v="No"/>
    <s v="No"/>
    <s v="No"/>
    <n v="2015"/>
    <s v="Colombia"/>
    <n v="0.76762142099999997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30"/>
    <x v="2"/>
    <s v="Privada"/>
    <s v="No"/>
    <s v="Si"/>
    <s v="Si"/>
    <n v="1961"/>
    <s v="Colombia"/>
    <n v="0.498844856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31"/>
    <x v="2"/>
    <s v="Privada"/>
    <s v="No"/>
    <s v="Si"/>
    <s v="Si"/>
    <n v="1979"/>
    <s v="Colombia"/>
    <n v="1.189537155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0000001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00000001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35"/>
    <x v="3"/>
    <s v="Privada"/>
    <s v="No"/>
    <s v="No"/>
    <s v="Si"/>
    <n v="1984"/>
    <s v="Chile"/>
    <n v="5.5116464790000004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36"/>
    <x v="3"/>
    <s v="Privada"/>
    <s v="Si"/>
    <s v="No"/>
    <s v="No"/>
    <n v="2009"/>
    <s v="Colombia"/>
    <n v="19.439396106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37"/>
    <x v="4"/>
    <s v="Privada"/>
    <s v="No"/>
    <s v="Si"/>
    <s v="No"/>
    <n v="1972"/>
    <s v="Colombia"/>
    <n v="0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38"/>
    <x v="3"/>
    <s v="Privada"/>
    <s v="Si"/>
    <s v="No"/>
    <s v="No"/>
    <n v="1997"/>
    <s v="Colombia"/>
    <n v="3.874476933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39"/>
    <x v="5"/>
    <s v="Privada"/>
    <s v="Si"/>
    <s v="No"/>
    <s v="Si"/>
    <n v="1935"/>
    <s v="Estados Unidos"/>
    <n v="11.495989482000001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68"/>
  </r>
  <r>
    <x v="40"/>
    <x v="5"/>
    <s v="Mixta"/>
    <s v="No"/>
    <s v="Si"/>
    <s v="Si"/>
    <n v="1951"/>
    <s v="Colombia"/>
    <n v="113.923310323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68"/>
  </r>
  <r>
    <x v="41"/>
    <x v="4"/>
    <s v="Mixta"/>
    <s v="No"/>
    <s v="No"/>
    <s v="Si"/>
    <n v="1997"/>
    <s v="Colombia"/>
    <n v="15.780332546"/>
    <s v="Gestión del recurso hídrico (0-2)"/>
    <n v="1"/>
    <x v="1"/>
    <s v="Pilar 3"/>
    <s v="scale"/>
    <b v="0"/>
    <b v="0"/>
    <s v="Gestión de Recursos Naturales y Circularidad"/>
    <n v="5.8823529411764705E-2"/>
    <n v="50"/>
    <n v="2.9411764705882351"/>
  </r>
  <r>
    <x v="42"/>
    <x v="4"/>
    <s v="Pública"/>
    <s v="No"/>
    <s v="No"/>
    <s v="Si"/>
    <n v="1955"/>
    <s v="Colombia"/>
    <n v="20.574477179999999"/>
    <s v="Gestión del recurso hídrico (0-2)"/>
    <n v="2"/>
    <x v="1"/>
    <s v="Pilar 3"/>
    <s v="scale"/>
    <b v="0"/>
    <b v="0"/>
    <s v="Gestión de Recursos Naturales y Circularidad"/>
    <n v="5.8823529411764705E-2"/>
    <n v="100"/>
    <n v="5.8823529411764701"/>
  </r>
  <r>
    <x v="43"/>
    <x v="1"/>
    <s v="Privada"/>
    <s v="No"/>
    <s v="No"/>
    <s v="Si"/>
    <n v="1985"/>
    <s v="Estados Unidos"/>
    <n v="2.6249202149999999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44"/>
    <x v="1"/>
    <s v="Mixta"/>
    <s v="No"/>
    <s v="No"/>
    <s v="No"/>
    <n v="1990"/>
    <s v="Colombia"/>
    <n v="2.3114637089999999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46"/>
    <x v="3"/>
    <s v="Privada"/>
    <s v="Si"/>
    <s v="Si"/>
    <s v="Si"/>
    <n v="1889"/>
    <s v="Chile"/>
    <n v="2.3075606390000001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47"/>
    <x v="5"/>
    <s v="Privada"/>
    <s v="No"/>
    <s v="Si"/>
    <s v="Si"/>
    <n v="1985"/>
    <s v="Canadá"/>
    <n v="4.2502446559999996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68"/>
  </r>
  <r>
    <x v="48"/>
    <x v="4"/>
    <s v="Privada"/>
    <s v="No"/>
    <s v="Si"/>
    <s v="No"/>
    <n v="1966"/>
    <s v="Colombia"/>
    <n v="2.6355685659999999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49"/>
    <x v="4"/>
    <s v="Mixta"/>
    <s v="No"/>
    <s v="Si"/>
    <s v="Si"/>
    <n v="1896"/>
    <s v="Colombia"/>
    <n v="3.7166394839999999"/>
    <s v="Gestión del recurso hídrico (0-2)"/>
    <n v="2"/>
    <x v="1"/>
    <s v="Pilar 3"/>
    <s v="scale"/>
    <b v="0"/>
    <b v="0"/>
    <s v="Gestión de Recursos Naturales y Circularidad"/>
    <n v="5.8823529411764705E-2"/>
    <n v="100"/>
    <n v="5.8823529411764701"/>
  </r>
  <r>
    <x v="50"/>
    <x v="1"/>
    <s v="Pública"/>
    <s v="No"/>
    <s v="Si"/>
    <s v="Si"/>
    <n v="1908"/>
    <s v="Estados Unidos"/>
    <n v="1.2123628230000001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51"/>
    <x v="5"/>
    <s v="Privada"/>
    <s v="No"/>
    <s v="Si"/>
    <s v="Si"/>
    <n v="2002"/>
    <s v="Chile"/>
    <n v="2.4203671080000002"/>
    <s v="Gestión del recurso hídrico (0-2)"/>
    <n v="2"/>
    <x v="1"/>
    <s v="Pilar 3"/>
    <s v="scale"/>
    <b v="0"/>
    <b v="0"/>
    <s v="Gestión de Recursos Naturales y Circularidad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68"/>
  </r>
  <r>
    <x v="53"/>
    <x v="0"/>
    <s v="Privada"/>
    <s v="No"/>
    <s v="No"/>
    <s v="No"/>
    <n v="1985"/>
    <s v="Colombia"/>
    <n v="0.441609957"/>
    <s v="Gestión del recurso hídrico (0-2)"/>
    <n v="0"/>
    <x v="1"/>
    <s v="Pilar 3"/>
    <s v="scale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89999998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56"/>
    <x v="5"/>
    <s v="Privada"/>
    <s v="No"/>
    <s v="No"/>
    <s v="No"/>
    <n v="1956"/>
    <s v="Colombia"/>
    <n v="2.660692144"/>
    <s v="Gestión del recurso hídrico (0-2)"/>
    <n v="2"/>
    <x v="1"/>
    <s v="Pilar 3"/>
    <s v="scale"/>
    <b v="0"/>
    <b v="0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Gestión del recurso hídrico (0-2)"/>
    <n v="0"/>
    <x v="1"/>
    <s v="Pilar 3"/>
    <s v="scale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79999998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59"/>
    <x v="4"/>
    <s v="Mixta"/>
    <s v="No"/>
    <s v="No"/>
    <s v="No"/>
    <n v="1995"/>
    <s v="Colombia"/>
    <n v="6.1355991599999999"/>
    <s v="Gestión del recurso hídrico (0-2)"/>
    <n v="2"/>
    <x v="1"/>
    <s v="Pilar 3"/>
    <s v="scale"/>
    <b v="0"/>
    <b v="0"/>
    <s v="Gestión de Recursos Naturales y Circularidad"/>
    <n v="5.8823529411764705E-2"/>
    <n v="100"/>
    <n v="5.8823529411764701"/>
  </r>
  <r>
    <x v="60"/>
    <x v="2"/>
    <s v="Privada"/>
    <s v="No"/>
    <s v="No"/>
    <s v="Si"/>
    <n v="1989"/>
    <s v="Colombia"/>
    <n v="0.75167738299999998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0000002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0000001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63"/>
    <x v="2"/>
    <s v="Privada"/>
    <s v="Si"/>
    <s v="No"/>
    <s v="No"/>
    <n v="1976"/>
    <s v="Colombia"/>
    <n v="0.98534294499999997"/>
    <s v="Gestión del recurso hídrico (0-2)"/>
    <n v="0"/>
    <x v="1"/>
    <s v="Pilar 3"/>
    <s v="scale"/>
    <b v="0"/>
    <b v="0"/>
    <s v="Gestión de Recursos Naturales y Circularidad"/>
    <n v="0.14285714285714285"/>
    <n v="0"/>
    <n v="0"/>
  </r>
  <r>
    <x v="64"/>
    <x v="3"/>
    <s v="Privada"/>
    <s v="No"/>
    <s v="Si"/>
    <s v="Si"/>
    <n v="1920"/>
    <s v="Japón"/>
    <n v="1.8691417530000001"/>
    <s v="Gestión del recurso hídrico (0-2)"/>
    <n v="1"/>
    <x v="1"/>
    <s v="Pilar 3"/>
    <s v="scale"/>
    <b v="0"/>
    <b v="0"/>
    <s v="Gestión de Recursos Naturales y Circularidad"/>
    <n v="5.8823529411764705E-2"/>
    <n v="50"/>
    <n v="2.9411764705882351"/>
  </r>
  <r>
    <x v="65"/>
    <x v="4"/>
    <s v="Privada"/>
    <s v="No"/>
    <s v="Si"/>
    <s v="Si"/>
    <n v="2009"/>
    <s v="Argentina"/>
    <n v="1.8581853669999999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66"/>
    <x v="1"/>
    <s v="Mixta"/>
    <s v="No"/>
    <s v="Si"/>
    <s v="Si"/>
    <n v="1866"/>
    <s v="Suiza"/>
    <n v="2.0444698099999998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0000002"/>
    <s v="Gestión del recurso hídrico (0-2)"/>
    <n v="2"/>
    <x v="1"/>
    <s v="Pilar 3"/>
    <s v="scale"/>
    <b v="0"/>
    <b v="0"/>
    <s v="Gestión de Recursos Naturales y Circularidad"/>
    <n v="5.8823529411764705E-2"/>
    <n v="100"/>
    <n v="5.8823529411764701"/>
  </r>
  <r>
    <x v="68"/>
    <x v="3"/>
    <s v="Privada"/>
    <s v="Si"/>
    <s v="No"/>
    <s v="No"/>
    <n v="1953"/>
    <s v="Colombia"/>
    <n v="7.1291921260000004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69"/>
    <x v="1"/>
    <s v="Pública"/>
    <s v="No"/>
    <s v="Si"/>
    <s v="Si"/>
    <n v="1965"/>
    <s v="Estados Unidos"/>
    <n v="2.0973851419999998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70"/>
    <x v="3"/>
    <s v="Privada"/>
    <s v="Si"/>
    <s v="No"/>
    <s v="No"/>
    <n v="1989"/>
    <s v="Colombia"/>
    <n v="3.0305383369999999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71"/>
    <x v="1"/>
    <s v="Privada"/>
    <s v="No"/>
    <s v="No"/>
    <s v="Si"/>
    <n v="1986"/>
    <s v="Colombia"/>
    <n v="2.2734296359999999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0000002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74"/>
    <x v="3"/>
    <s v="Privada"/>
    <s v="No"/>
    <s v="No"/>
    <s v="Si"/>
    <n v="2005"/>
    <s v="Perú"/>
    <n v="10.521119421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75"/>
    <x v="1"/>
    <s v="Privada"/>
    <s v="No"/>
    <s v="No"/>
    <s v="Si"/>
    <n v="1958"/>
    <s v="Colombia"/>
    <n v="2.0172595470000001"/>
    <s v="Gestión del recurso hídrico (0-2)"/>
    <n v="2"/>
    <x v="1"/>
    <s v="Pilar 3"/>
    <s v="scale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77"/>
    <x v="4"/>
    <s v="Privada"/>
    <s v="No"/>
    <s v="No"/>
    <s v="Si"/>
    <n v="2015"/>
    <s v="Colombia"/>
    <n v="0.70314701400000001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78"/>
    <x v="1"/>
    <s v="Mixta"/>
    <s v="No"/>
    <s v="No"/>
    <s v="No"/>
    <n v="1956"/>
    <s v="Colombia"/>
    <n v="25.860914507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79"/>
    <x v="1"/>
    <s v="Mixta"/>
    <s v="No"/>
    <s v="Si"/>
    <s v="Si"/>
    <n v="1898"/>
    <s v="Francia"/>
    <n v="2.4260392159999999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80"/>
    <x v="1"/>
    <s v="Privada"/>
    <s v="No"/>
    <s v="Si"/>
    <s v="No"/>
    <n v="1998"/>
    <s v="Colombia"/>
    <n v="1.697301486"/>
    <s v="Gestión del recurso hídrico (0-2)"/>
    <n v="1"/>
    <x v="1"/>
    <s v="Pilar 3"/>
    <s v="scale"/>
    <b v="0"/>
    <b v="0"/>
    <s v="Gestión de Recursos Naturales y Circularidad"/>
    <n v="0.15789473684210525"/>
    <n v="50"/>
    <n v="7.8947368421052628"/>
  </r>
  <r>
    <x v="81"/>
    <x v="3"/>
    <s v="Privada"/>
    <s v="Si"/>
    <s v="Si"/>
    <s v="Si"/>
    <n v="1969"/>
    <s v="Corea del Sur"/>
    <n v="3.188315636"/>
    <s v="Gestión del recurso hídrico (0-2)"/>
    <n v="1"/>
    <x v="1"/>
    <s v="Pilar 3"/>
    <s v="scale"/>
    <b v="0"/>
    <b v="0"/>
    <s v="Gestión de Recursos Naturales y Circularidad"/>
    <n v="5.8823529411764705E-2"/>
    <n v="50"/>
    <n v="2.9411764705882351"/>
  </r>
  <r>
    <x v="82"/>
    <x v="5"/>
    <s v="Privada"/>
    <s v="No"/>
    <s v="No"/>
    <s v="Si"/>
    <n v="2020"/>
    <s v="Islas Caimán / EE.UU"/>
    <n v="1.943851598"/>
    <s v="Gestión del recurso hídrico (0-2)"/>
    <n v="1"/>
    <x v="1"/>
    <s v="Pilar 3"/>
    <s v="scale"/>
    <b v="0"/>
    <b v="0"/>
    <s v="Gestión de Recursos Naturales y Circularidad"/>
    <n v="0.19230769230769232"/>
    <n v="50"/>
    <n v="9.6153846153846168"/>
  </r>
  <r>
    <x v="83"/>
    <x v="3"/>
    <s v="Privada"/>
    <s v="No"/>
    <s v="No"/>
    <s v="Si"/>
    <n v="1952"/>
    <s v="Chile"/>
    <n v="5.9910971069999999"/>
    <s v="Gestión del recurso hídrico (0-2)"/>
    <n v="1"/>
    <x v="1"/>
    <s v="Pilar 3"/>
    <s v="scale"/>
    <b v="0"/>
    <b v="0"/>
    <s v="Gestión de Recursos Naturales y Circularidad"/>
    <n v="5.8823529411764705E-2"/>
    <n v="50"/>
    <n v="2.9411764705882351"/>
  </r>
  <r>
    <x v="84"/>
    <x v="3"/>
    <s v="Privada"/>
    <s v="Si"/>
    <s v="No"/>
    <s v="Si"/>
    <n v="1977"/>
    <s v="Suiza"/>
    <n v="2.002301595"/>
    <s v="Gestión del recurso hídrico (0-2)"/>
    <n v="1"/>
    <x v="1"/>
    <s v="Pilar 3"/>
    <s v="scale"/>
    <b v="0"/>
    <b v="0"/>
    <s v="Gestión de Recursos Naturales y Circularidad"/>
    <n v="5.8823529411764705E-2"/>
    <n v="50"/>
    <n v="2.9411764705882351"/>
  </r>
  <r>
    <x v="85"/>
    <x v="0"/>
    <s v="Privada"/>
    <s v="Si"/>
    <s v="No"/>
    <s v="Si"/>
    <n v="1971"/>
    <s v="Estados Unidos"/>
    <n v="2.1567474139999998"/>
    <s v="Gestión del recurso hídrico (0-2)"/>
    <n v="0"/>
    <x v="1"/>
    <s v="Pilar 3"/>
    <s v="scale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0000001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87"/>
    <x v="3"/>
    <s v="Privada"/>
    <s v="Si"/>
    <s v="No"/>
    <s v="No"/>
    <n v="1934"/>
    <s v="Colombia"/>
    <n v="3.134365769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88"/>
    <x v="4"/>
    <s v="Mixta"/>
    <s v="No"/>
    <s v="Si"/>
    <s v="Si"/>
    <n v="1924"/>
    <s v="España"/>
    <n v="6.6721791020000003"/>
    <s v="Gestión del recurso hídrico (0-2)"/>
    <n v="1"/>
    <x v="1"/>
    <s v="Pilar 3"/>
    <s v="scale"/>
    <b v="0"/>
    <b v="0"/>
    <s v="Gestión de Recursos Naturales y Circularidad"/>
    <n v="5.8823529411764705E-2"/>
    <n v="50"/>
    <n v="2.9411764705882351"/>
  </r>
  <r>
    <x v="89"/>
    <x v="4"/>
    <s v="Privada"/>
    <s v="No"/>
    <s v="Si"/>
    <s v="Si"/>
    <n v="1910"/>
    <s v="Francia"/>
    <n v="2.655177809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90"/>
    <x v="3"/>
    <s v="Privada"/>
    <s v="No"/>
    <s v="Si"/>
    <s v="Si"/>
    <n v="1968"/>
    <s v="Colombia"/>
    <n v="24.752011681999999"/>
    <s v="Gestión del recurso hídrico (0-2)"/>
    <n v="1"/>
    <x v="1"/>
    <s v="Pilar 3"/>
    <s v="scale"/>
    <b v="0"/>
    <b v="0"/>
    <s v="Gestión de Recursos Naturales y Circularidad"/>
    <n v="5.8823529411764705E-2"/>
    <n v="50"/>
    <n v="2.9411764705882351"/>
  </r>
  <r>
    <x v="91"/>
    <x v="4"/>
    <s v="Mixta"/>
    <s v="No"/>
    <s v="Si"/>
    <s v="Si"/>
    <n v="1979"/>
    <s v="Suecia"/>
    <n v="2.956157691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92"/>
    <x v="3"/>
    <s v="Privada"/>
    <s v="No"/>
    <s v="Si"/>
    <s v="Si"/>
    <n v="1937"/>
    <s v="Japón"/>
    <n v="4.02823039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93"/>
    <x v="3"/>
    <s v="Privada"/>
    <s v="No"/>
    <s v="No"/>
    <s v="Si"/>
    <n v="1993"/>
    <s v="Suiza"/>
    <n v="4.8704234599999996"/>
    <s v="Gestión del recurso hídrico (0-2)"/>
    <n v="1"/>
    <x v="1"/>
    <s v="Pilar 3"/>
    <s v="scale"/>
    <b v="0"/>
    <b v="0"/>
    <s v="Gestión de Recursos Naturales y Circularidad"/>
    <n v="5.8823529411764705E-2"/>
    <n v="50"/>
    <n v="2.9411764705882351"/>
  </r>
  <r>
    <x v="94"/>
    <x v="3"/>
    <s v="Privada"/>
    <s v="No"/>
    <s v="No"/>
    <s v="No"/>
    <n v="1966"/>
    <s v="Colombia"/>
    <n v="2.0461661379999998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95"/>
    <x v="3"/>
    <s v="Privada"/>
    <s v="No"/>
    <s v="Si"/>
    <s v="Si"/>
    <n v="1929"/>
    <s v="Reino Unido y Países Bajos"/>
    <n v="1.928223518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96"/>
    <x v="4"/>
    <s v="Privada"/>
    <s v="No"/>
    <s v="No"/>
    <s v="No"/>
    <n v="1987"/>
    <s v="Colombia"/>
    <n v="0"/>
    <s v="Gestión del recurso hídrico (0-2)"/>
    <n v="0"/>
    <x v="1"/>
    <s v="Pilar 3"/>
    <s v="scale"/>
    <b v="0"/>
    <b v="0"/>
    <s v="Gestión de Recursos Naturales y Circularidad"/>
    <n v="5.8823529411764705E-2"/>
    <n v="0"/>
    <n v="0"/>
  </r>
  <r>
    <x v="97"/>
    <x v="5"/>
    <s v="Privada"/>
    <s v="No"/>
    <s v="No"/>
    <s v="Si"/>
    <n v="2016"/>
    <s v="Canadá"/>
    <n v="5.4833186859999996"/>
    <s v="Gestión del recurso hídrico (0-2)"/>
    <n v="0"/>
    <x v="1"/>
    <s v="Pilar 3"/>
    <s v="scale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39999999"/>
    <s v="Gestión del recurso hídrico (0-2)"/>
    <n v="0"/>
    <x v="1"/>
    <s v="Pilar 3"/>
    <s v="scale"/>
    <b v="0"/>
    <b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19999999"/>
    <s v="Gestión del recurso hídrico (0-2)"/>
    <s v="Si"/>
    <x v="1"/>
    <s v="Pilar 3"/>
    <s v="scale"/>
    <b v="0"/>
    <b v="0"/>
    <s v="Gestión de Recursos Naturales y Circularidad"/>
    <n v="0.15789473684210525"/>
    <n v="0"/>
    <n v="0"/>
  </r>
  <r>
    <x v="0"/>
    <x v="0"/>
    <s v="Privada"/>
    <s v="No"/>
    <s v="No"/>
    <s v="No"/>
    <n v="2007"/>
    <s v="Colombia"/>
    <n v="0.97802211500000003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Independencia en junta directiva (0-2)"/>
    <n v="1"/>
    <x v="0"/>
    <s v="Pilar 6"/>
    <s v="scale"/>
    <b v="0"/>
    <b v="0"/>
    <s v="Impacto Económico, Social y Comunitario"/>
    <n v="0.10526315789473684"/>
    <n v="50"/>
    <n v="5.2631578947368416"/>
  </r>
  <r>
    <x v="2"/>
    <x v="1"/>
    <s v="Privada"/>
    <s v="No"/>
    <s v="No"/>
    <s v="Si"/>
    <n v="1945"/>
    <s v="Colombia"/>
    <n v="2.1764613960000001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39999999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Independencia en junta directiva (0-2)"/>
    <s v="No informa "/>
    <x v="0"/>
    <s v="Pilar 6"/>
    <s v="scale"/>
    <b v="0"/>
    <b v="0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Independencia en junta directiva (0-2)"/>
    <s v="No informa"/>
    <x v="0"/>
    <s v="Pilar 6"/>
    <s v="scale"/>
    <b v="0"/>
    <b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11"/>
    <x v="4"/>
    <s v="Privada"/>
    <s v="No"/>
    <s v="Si"/>
    <s v="Si"/>
    <n v="1875"/>
    <s v="Colombia"/>
    <n v="0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12"/>
    <x v="1"/>
    <s v="Privada"/>
    <s v="No"/>
    <s v="No"/>
    <s v="Si"/>
    <n v="1889"/>
    <s v="Colombia"/>
    <n v="8.6157743510000007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Independencia en junta directiva (0-2)"/>
    <s v="No informa"/>
    <x v="0"/>
    <s v="Pilar 6"/>
    <s v="scale"/>
    <b v="0"/>
    <b v="0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Independencia en junta directiva (0-2)"/>
    <n v="1"/>
    <x v="0"/>
    <s v="Pilar 6"/>
    <s v="scale"/>
    <b v="0"/>
    <b v="0"/>
    <s v="Impacto Económico, Social y Comunitario"/>
    <n v="0.10526315789473684"/>
    <n v="50"/>
    <n v="5.2631578947368416"/>
  </r>
  <r>
    <x v="17"/>
    <x v="4"/>
    <s v="Privada"/>
    <s v="No"/>
    <s v="Si"/>
    <s v="Si"/>
    <n v="2001"/>
    <s v="Colombia"/>
    <n v="6.5475670460000002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18"/>
    <x v="1"/>
    <s v="Privada"/>
    <s v="No"/>
    <s v="Si"/>
    <s v="Si"/>
    <n v="1934"/>
    <s v="Colombia"/>
    <n v="1.84479215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19"/>
    <x v="3"/>
    <s v="Privada"/>
    <s v="Si"/>
    <s v="Si"/>
    <s v="Si"/>
    <n v="1960"/>
    <s v="Chile"/>
    <n v="4.2128666020000001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20"/>
    <x v="4"/>
    <s v="Mixta"/>
    <s v="No"/>
    <s v="No"/>
    <s v="No"/>
    <n v="2012"/>
    <s v="Colombia"/>
    <n v="9.9777362400000005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21"/>
    <x v="5"/>
    <s v="Privada"/>
    <s v="No"/>
    <s v="No"/>
    <s v="Si"/>
    <n v="1976"/>
    <s v="Reino Unido / Suiza"/>
    <n v="6.0471020830000004"/>
    <s v="Independencia en junta directiva (0-2)"/>
    <n v="0"/>
    <x v="0"/>
    <s v="Pilar 6"/>
    <s v="scale"/>
    <b v="0"/>
    <b v="0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59999999996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23"/>
    <x v="3"/>
    <s v="Privada"/>
    <s v="Si"/>
    <s v="No"/>
    <s v="No"/>
    <n v="1997"/>
    <s v="Colombia"/>
    <n v="1.9766409730000001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25"/>
    <x v="1"/>
    <s v="Mixta"/>
    <s v="No"/>
    <s v="Si"/>
    <s v="Si"/>
    <n v="1991"/>
    <s v="México"/>
    <n v="5.1614047279999999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26"/>
    <x v="1"/>
    <s v="Privada"/>
    <s v="No"/>
    <s v="Si"/>
    <s v="Si"/>
    <n v="1806"/>
    <s v="Estados Unidos"/>
    <n v="2.382092359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00000001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Independencia en junta directiva (0-2)"/>
    <s v="No informa"/>
    <x v="0"/>
    <s v="Pilar 6"/>
    <s v="scale"/>
    <b v="0"/>
    <b v="0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Independencia en junta directiva (0-2)"/>
    <n v="1"/>
    <x v="0"/>
    <s v="Pilar 6"/>
    <s v="scale"/>
    <b v="0"/>
    <b v="0"/>
    <s v="Impacto Económico, Social y Comunitario"/>
    <n v="0.14285714285714285"/>
    <n v="50"/>
    <n v="7.1428571428571423"/>
  </r>
  <r>
    <x v="32"/>
    <x v="2"/>
    <s v="Privada"/>
    <s v="Si"/>
    <s v="No"/>
    <s v="No"/>
    <n v="2008"/>
    <s v="Colombia"/>
    <n v="1.3132825420000001"/>
    <s v="Independencia en junta directiva (0-2)"/>
    <s v="No informa"/>
    <x v="0"/>
    <s v="Pilar 6"/>
    <s v="scale"/>
    <b v="0"/>
    <b v="0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00000001"/>
    <s v="Independencia en junta directiva (0-2)"/>
    <s v="No informa"/>
    <x v="0"/>
    <s v="Pilar 6"/>
    <s v="scale"/>
    <b v="0"/>
    <b v="0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38"/>
    <x v="3"/>
    <s v="Privada"/>
    <s v="Si"/>
    <s v="No"/>
    <s v="No"/>
    <n v="1997"/>
    <s v="Colombia"/>
    <n v="3.874476933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Independencia en junta directiva (0-2)"/>
    <n v="0"/>
    <x v="0"/>
    <s v="Pilar 6"/>
    <s v="scale"/>
    <b v="0"/>
    <b v="0"/>
    <s v="Impacto Económico, Social y Comunitario"/>
    <n v="0.15384615384615385"/>
    <n v="0"/>
    <n v="0"/>
  </r>
  <r>
    <x v="40"/>
    <x v="5"/>
    <s v="Mixta"/>
    <s v="No"/>
    <s v="Si"/>
    <s v="Si"/>
    <n v="1951"/>
    <s v="Colombia"/>
    <n v="113.923310323"/>
    <s v="Independencia en junta directiva (0-2)"/>
    <n v="2"/>
    <x v="0"/>
    <s v="Pilar 6"/>
    <s v="scale"/>
    <b v="0"/>
    <b v="0"/>
    <s v="Impacto Económico, Social y Comunitario"/>
    <n v="0.15384615384615385"/>
    <n v="100"/>
    <n v="15.384615384615385"/>
  </r>
  <r>
    <x v="41"/>
    <x v="4"/>
    <s v="Mixta"/>
    <s v="No"/>
    <s v="No"/>
    <s v="Si"/>
    <n v="1997"/>
    <s v="Colombia"/>
    <n v="15.780332546"/>
    <s v="Independencia en junta directiva (0-2)"/>
    <s v="No informa "/>
    <x v="0"/>
    <s v="Pilar 6"/>
    <s v="scale"/>
    <b v="0"/>
    <b v="0"/>
    <s v="Impacto Económico, Social y Comunitario"/>
    <n v="0.11764705882352941"/>
    <n v="0"/>
    <n v="0"/>
  </r>
  <r>
    <x v="42"/>
    <x v="4"/>
    <s v="Pública"/>
    <s v="No"/>
    <s v="No"/>
    <s v="Si"/>
    <n v="1955"/>
    <s v="Colombia"/>
    <n v="20.574477179999999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43"/>
    <x v="1"/>
    <s v="Privada"/>
    <s v="No"/>
    <s v="No"/>
    <s v="Si"/>
    <n v="1985"/>
    <s v="Estados Unidos"/>
    <n v="2.6249202149999999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44"/>
    <x v="1"/>
    <s v="Mixta"/>
    <s v="No"/>
    <s v="No"/>
    <s v="No"/>
    <n v="1990"/>
    <s v="Colombia"/>
    <n v="2.3114637089999999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4999999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46"/>
    <x v="3"/>
    <s v="Privada"/>
    <s v="Si"/>
    <s v="Si"/>
    <s v="Si"/>
    <n v="1889"/>
    <s v="Chile"/>
    <n v="2.3075606390000001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47"/>
    <x v="5"/>
    <s v="Privada"/>
    <s v="No"/>
    <s v="Si"/>
    <s v="Si"/>
    <n v="1985"/>
    <s v="Canadá"/>
    <n v="4.2502446559999996"/>
    <s v="Independencia en junta directiva (0-2)"/>
    <n v="2"/>
    <x v="0"/>
    <s v="Pilar 6"/>
    <s v="scale"/>
    <b v="0"/>
    <b v="0"/>
    <s v="Impacto Económico, Social y Comunitario"/>
    <n v="0.15384615384615385"/>
    <n v="100"/>
    <n v="15.384615384615385"/>
  </r>
  <r>
    <x v="48"/>
    <x v="4"/>
    <s v="Privada"/>
    <s v="No"/>
    <s v="Si"/>
    <s v="No"/>
    <n v="1966"/>
    <s v="Colombia"/>
    <n v="2.6355685659999999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39999999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50"/>
    <x v="1"/>
    <s v="Pública"/>
    <s v="No"/>
    <s v="Si"/>
    <s v="Si"/>
    <n v="1908"/>
    <s v="Estados Unidos"/>
    <n v="1.2123628230000001"/>
    <s v="Independencia en junta directiva (0-2)"/>
    <n v="1"/>
    <x v="0"/>
    <s v="Pilar 6"/>
    <s v="scale"/>
    <b v="0"/>
    <b v="0"/>
    <s v="Impacto Económico, Social y Comunitario"/>
    <n v="0.10526315789473684"/>
    <n v="50"/>
    <n v="5.2631578947368416"/>
  </r>
  <r>
    <x v="51"/>
    <x v="5"/>
    <s v="Privada"/>
    <s v="No"/>
    <s v="Si"/>
    <s v="Si"/>
    <n v="2002"/>
    <s v="Chile"/>
    <n v="2.4203671080000002"/>
    <s v="Independencia en junta directiva (0-2)"/>
    <n v="2"/>
    <x v="0"/>
    <s v="Pilar 6"/>
    <s v="scale"/>
    <b v="0"/>
    <b v="0"/>
    <s v="Impacto Económico, Social y Comunitario"/>
    <n v="0.15384615384615385"/>
    <n v="100"/>
    <n v="15.384615384615385"/>
  </r>
  <r>
    <x v="52"/>
    <x v="5"/>
    <s v="Privada"/>
    <s v="No"/>
    <s v="Si"/>
    <s v="Si"/>
    <n v="2003"/>
    <s v="Canadá"/>
    <n v="1.3219259999999999"/>
    <s v="Independencia en junta directiva (0-2)"/>
    <n v="2"/>
    <x v="0"/>
    <s v="Pilar 6"/>
    <s v="scale"/>
    <b v="0"/>
    <b v="0"/>
    <s v="Impacto Económico, Social y Comunitario"/>
    <n v="0.15384615384615385"/>
    <n v="100"/>
    <n v="15.384615384615385"/>
  </r>
  <r>
    <x v="53"/>
    <x v="0"/>
    <s v="Privada"/>
    <s v="No"/>
    <s v="No"/>
    <s v="No"/>
    <n v="1985"/>
    <s v="Colombia"/>
    <n v="0.441609957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89999998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56"/>
    <x v="5"/>
    <s v="Privada"/>
    <s v="No"/>
    <s v="No"/>
    <s v="No"/>
    <n v="1956"/>
    <s v="Colombia"/>
    <n v="2.660692144"/>
    <s v="Independencia en junta directiva (0-2)"/>
    <n v="0"/>
    <x v="0"/>
    <s v="Pilar 6"/>
    <s v="scale"/>
    <b v="0"/>
    <b v="0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4999999999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59"/>
    <x v="4"/>
    <s v="Mixta"/>
    <s v="No"/>
    <s v="No"/>
    <s v="No"/>
    <n v="1995"/>
    <s v="Colombia"/>
    <n v="6.1355991599999999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60"/>
    <x v="2"/>
    <s v="Privada"/>
    <s v="No"/>
    <s v="No"/>
    <s v="Si"/>
    <n v="1989"/>
    <s v="Colombia"/>
    <n v="0.75167738299999998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63"/>
    <x v="2"/>
    <s v="Privada"/>
    <s v="Si"/>
    <s v="No"/>
    <s v="No"/>
    <n v="1976"/>
    <s v="Colombia"/>
    <n v="0.98534294499999997"/>
    <s v="Independencia en junta directiva (0-2)"/>
    <s v="No informa"/>
    <x v="0"/>
    <s v="Pilar 6"/>
    <s v="scale"/>
    <b v="0"/>
    <b v="0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0000001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65"/>
    <x v="4"/>
    <s v="Privada"/>
    <s v="No"/>
    <s v="Si"/>
    <s v="Si"/>
    <n v="2009"/>
    <s v="Argentina"/>
    <n v="1.8581853669999999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66"/>
    <x v="1"/>
    <s v="Mixta"/>
    <s v="No"/>
    <s v="Si"/>
    <s v="Si"/>
    <n v="1866"/>
    <s v="Suiza"/>
    <n v="2.0444698099999998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0000002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68"/>
    <x v="3"/>
    <s v="Privada"/>
    <s v="Si"/>
    <s v="No"/>
    <s v="No"/>
    <n v="1953"/>
    <s v="Colombia"/>
    <n v="7.1291921260000004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Independencia en junta directiva (0-2)"/>
    <n v="2"/>
    <x v="0"/>
    <s v="Pilar 6"/>
    <s v="scale"/>
    <b v="0"/>
    <b v="0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0000001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74"/>
    <x v="3"/>
    <s v="Privada"/>
    <s v="No"/>
    <s v="No"/>
    <s v="Si"/>
    <n v="2005"/>
    <s v="Perú"/>
    <n v="10.521119421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75"/>
    <x v="1"/>
    <s v="Privada"/>
    <s v="No"/>
    <s v="No"/>
    <s v="Si"/>
    <n v="1958"/>
    <s v="Colombia"/>
    <n v="2.0172595470000001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00000001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77"/>
    <x v="4"/>
    <s v="Privada"/>
    <s v="No"/>
    <s v="No"/>
    <s v="Si"/>
    <n v="2015"/>
    <s v="Colombia"/>
    <n v="0.70314701400000001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59999999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Independencia en junta directiva (0-2)"/>
    <n v="2"/>
    <x v="0"/>
    <s v="Pilar 6"/>
    <s v="scale"/>
    <b v="0"/>
    <b v="0"/>
    <s v="Impacto Económico, Social y Comunitario"/>
    <n v="0.11764705882352941"/>
    <n v="100"/>
    <n v="11.76470588235294"/>
  </r>
  <r>
    <x v="82"/>
    <x v="5"/>
    <s v="Privada"/>
    <s v="No"/>
    <s v="No"/>
    <s v="Si"/>
    <n v="2020"/>
    <s v="Islas Caimán / EE.UU"/>
    <n v="1.943851598"/>
    <s v="Independencia en junta directiva (0-2)"/>
    <n v="1"/>
    <x v="0"/>
    <s v="Pilar 6"/>
    <s v="scale"/>
    <b v="0"/>
    <b v="0"/>
    <s v="Impacto Económico, Social y Comunitario"/>
    <n v="0.15384615384615385"/>
    <n v="50"/>
    <n v="7.6923076923076925"/>
  </r>
  <r>
    <x v="83"/>
    <x v="3"/>
    <s v="Privada"/>
    <s v="No"/>
    <s v="No"/>
    <s v="Si"/>
    <n v="1952"/>
    <s v="Chile"/>
    <n v="5.9910971069999999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84"/>
    <x v="3"/>
    <s v="Privada"/>
    <s v="Si"/>
    <s v="No"/>
    <s v="Si"/>
    <n v="1977"/>
    <s v="Suiza"/>
    <n v="2.002301595"/>
    <s v="Independencia en junta directiva (0-2)"/>
    <s v="No informa"/>
    <x v="0"/>
    <s v="Pilar 6"/>
    <s v="scale"/>
    <b v="0"/>
    <b v="0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Independencia en junta directiva (0-2)"/>
    <n v="0"/>
    <x v="0"/>
    <s v="Pilar 6"/>
    <s v="scale"/>
    <b v="0"/>
    <b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89"/>
    <x v="4"/>
    <s v="Privada"/>
    <s v="No"/>
    <s v="Si"/>
    <s v="Si"/>
    <n v="1910"/>
    <s v="Francia"/>
    <n v="2.655177809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1999999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91"/>
    <x v="4"/>
    <s v="Mixta"/>
    <s v="No"/>
    <s v="Si"/>
    <s v="Si"/>
    <n v="1979"/>
    <s v="Suecia"/>
    <n v="2.956157691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92"/>
    <x v="3"/>
    <s v="Privada"/>
    <s v="No"/>
    <s v="Si"/>
    <s v="Si"/>
    <n v="1937"/>
    <s v="Japón"/>
    <n v="4.02823039"/>
    <s v="Independencia en junta directiva (0-2)"/>
    <s v="No informa"/>
    <x v="0"/>
    <s v="Pilar 6"/>
    <s v="scale"/>
    <b v="0"/>
    <b v="0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599999996"/>
    <s v="Independencia en junta directiva (0-2)"/>
    <s v="No informa"/>
    <x v="0"/>
    <s v="Pilar 6"/>
    <s v="scale"/>
    <b v="0"/>
    <b v="0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Independencia en junta directiva (0-2)"/>
    <n v="1"/>
    <x v="0"/>
    <s v="Pilar 6"/>
    <s v="scale"/>
    <b v="0"/>
    <b v="0"/>
    <s v="Impacto Económico, Social y Comunitario"/>
    <n v="0.11764705882352941"/>
    <n v="50"/>
    <n v="5.8823529411764701"/>
  </r>
  <r>
    <x v="95"/>
    <x v="3"/>
    <s v="Privada"/>
    <s v="No"/>
    <s v="Si"/>
    <s v="Si"/>
    <n v="1929"/>
    <s v="Reino Unido y Países Bajos"/>
    <n v="1.928223518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Independencia en junta directiva (0-2)"/>
    <n v="0"/>
    <x v="0"/>
    <s v="Pilar 6"/>
    <s v="scale"/>
    <b v="0"/>
    <b v="0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59999996"/>
    <s v="Independencia en junta directiva (0-2)"/>
    <n v="0"/>
    <x v="0"/>
    <s v="Pilar 6"/>
    <s v="scale"/>
    <b v="0"/>
    <b v="0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Independencia en junta directiva (0-2)"/>
    <s v="No informa "/>
    <x v="0"/>
    <s v="Pilar 6"/>
    <s v="scale"/>
    <b v="0"/>
    <b v="0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Independencia en junta directiva (0-2)"/>
    <n v="0"/>
    <x v="0"/>
    <s v="Pilar 6"/>
    <s v="scale"/>
    <b v="0"/>
    <b v="0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Iniciativas de economía circular (0-2)"/>
    <n v="1"/>
    <x v="1"/>
    <s v="Pilar 3"/>
    <s v="scale"/>
    <b v="0"/>
    <b v="0"/>
    <s v="Gestión de Recursos Naturales y Circularidad"/>
    <n v="0.23809523809523808"/>
    <n v="50"/>
    <n v="11.904761904761903"/>
  </r>
  <r>
    <x v="1"/>
    <x v="1"/>
    <s v="Privada"/>
    <s v="No"/>
    <s v="Si"/>
    <s v="Si"/>
    <n v="1920"/>
    <s v="Colombia"/>
    <n v="2.844632077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3"/>
    <x v="2"/>
    <s v="Privada"/>
    <s v="Si"/>
    <s v="No"/>
    <s v="No"/>
    <n v="1993"/>
    <s v="Colombia"/>
    <n v="2.1863011939999999"/>
    <s v="Iniciativas de economía circular (0-2)"/>
    <n v="2"/>
    <x v="1"/>
    <s v="Pilar 3"/>
    <s v="scale"/>
    <b v="0"/>
    <b v="0"/>
    <s v="Gestión de Recursos Naturales y Circularidad"/>
    <n v="0.14285714285714285"/>
    <n v="100"/>
    <n v="14.285714285714285"/>
  </r>
  <r>
    <x v="4"/>
    <x v="3"/>
    <s v="Privada"/>
    <s v="No"/>
    <s v="No"/>
    <s v="Si"/>
    <n v="2012"/>
    <s v="Colombia"/>
    <n v="13.831182682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5"/>
    <x v="2"/>
    <s v="Privada"/>
    <s v="Si"/>
    <s v="No"/>
    <s v="No"/>
    <n v="1990"/>
    <s v="Colombia"/>
    <n v="0.77142869199999997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Iniciativas de economía circular (0-2)"/>
    <n v="1"/>
    <x v="1"/>
    <s v="Pilar 3"/>
    <s v="scale"/>
    <b v="0"/>
    <b v="0"/>
    <s v="Gestión de Recursos Naturales y Circularidad"/>
    <n v="0.14285714285714285"/>
    <n v="50"/>
    <n v="7.1428571428571423"/>
  </r>
  <r>
    <x v="7"/>
    <x v="4"/>
    <s v="Privada"/>
    <s v="No"/>
    <s v="No"/>
    <s v="Si"/>
    <n v="1919"/>
    <s v="Colombia"/>
    <n v="15.106042448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8"/>
    <x v="0"/>
    <s v="Privada"/>
    <s v="No"/>
    <s v="No"/>
    <s v="No"/>
    <n v="1987"/>
    <s v="Colombia"/>
    <n v="0.711210393"/>
    <s v="Iniciativas de economía circular (0-2)"/>
    <n v="0"/>
    <x v="1"/>
    <s v="Pilar 3"/>
    <s v="scale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0000002"/>
    <s v="Iniciativas de economía circular (0-2)"/>
    <s v="No"/>
    <x v="1"/>
    <s v="Pilar 3"/>
    <s v="scale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11"/>
    <x v="4"/>
    <s v="Privada"/>
    <s v="No"/>
    <s v="Si"/>
    <s v="Si"/>
    <n v="1875"/>
    <s v="Colombia"/>
    <n v="0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12"/>
    <x v="1"/>
    <s v="Privada"/>
    <s v="No"/>
    <s v="No"/>
    <s v="Si"/>
    <n v="1889"/>
    <s v="Colombia"/>
    <n v="8.6157743510000007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28"/>
  </r>
  <r>
    <x v="13"/>
    <x v="1"/>
    <s v="Privada"/>
    <s v="No"/>
    <s v="No"/>
    <s v="Si"/>
    <n v="2000"/>
    <s v="Colombia"/>
    <n v="1.8730507999999999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14"/>
    <x v="3"/>
    <s v="Privada"/>
    <s v="No"/>
    <s v="No"/>
    <s v="No"/>
    <n v="2004"/>
    <s v="Colombia"/>
    <n v="4.5125503050000004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15"/>
    <x v="5"/>
    <s v="Privada"/>
    <s v="No"/>
    <s v="No"/>
    <s v="Si"/>
    <n v="1990"/>
    <s v="Suiza"/>
    <n v="0.89502277900000005"/>
    <s v="Iniciativas de economía circular (0-2)"/>
    <s v="No informa"/>
    <x v="1"/>
    <s v="Pilar 3"/>
    <s v="scale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09999999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17"/>
    <x v="4"/>
    <s v="Privada"/>
    <s v="No"/>
    <s v="Si"/>
    <s v="Si"/>
    <n v="2001"/>
    <s v="Colombia"/>
    <n v="6.5475670460000002"/>
    <s v="Iniciativas de economía circular (0-2)"/>
    <n v="2"/>
    <x v="1"/>
    <s v="Pilar 3"/>
    <s v="scale"/>
    <b v="0"/>
    <b v="0"/>
    <s v="Gestión de Recursos Naturales y Circularidad"/>
    <n v="5.8823529411764705E-2"/>
    <n v="100"/>
    <n v="5.8823529411764701"/>
  </r>
  <r>
    <x v="18"/>
    <x v="1"/>
    <s v="Privada"/>
    <s v="No"/>
    <s v="Si"/>
    <s v="Si"/>
    <n v="1934"/>
    <s v="Colombia"/>
    <n v="1.84479215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20"/>
    <x v="4"/>
    <s v="Mixta"/>
    <s v="No"/>
    <s v="No"/>
    <s v="No"/>
    <n v="2012"/>
    <s v="Colombia"/>
    <n v="9.9777362400000005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21"/>
    <x v="5"/>
    <s v="Privada"/>
    <s v="No"/>
    <s v="No"/>
    <s v="Si"/>
    <n v="1976"/>
    <s v="Reino Unido / Suiza"/>
    <n v="6.0471020830000004"/>
    <s v="Iniciativas de economía circular (0-2)"/>
    <n v="0"/>
    <x v="1"/>
    <s v="Pilar 3"/>
    <s v="scale"/>
    <b v="0"/>
    <b v="0"/>
    <s v="Gestión de Recursos Naturales y Circularidad"/>
    <n v="0.19230769230769232"/>
    <n v="0"/>
    <n v="0"/>
  </r>
  <r>
    <x v="22"/>
    <x v="3"/>
    <s v="Privada"/>
    <s v="No"/>
    <s v="No"/>
    <s v="Si"/>
    <n v="1879"/>
    <s v="Estados Unidos"/>
    <n v="5.8689859999999996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23"/>
    <x v="3"/>
    <s v="Privada"/>
    <s v="Si"/>
    <s v="No"/>
    <s v="No"/>
    <n v="1997"/>
    <s v="Colombia"/>
    <n v="1.9766409730000001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24"/>
    <x v="4"/>
    <s v="Privada"/>
    <s v="No"/>
    <s v="No"/>
    <s v="Si"/>
    <n v="2003"/>
    <s v="Brasil"/>
    <n v="15.602099798999999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25"/>
    <x v="1"/>
    <s v="Mixta"/>
    <s v="No"/>
    <s v="Si"/>
    <s v="Si"/>
    <n v="1991"/>
    <s v="México"/>
    <n v="5.1614047279999999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28"/>
  </r>
  <r>
    <x v="27"/>
    <x v="1"/>
    <s v="Privada"/>
    <s v="Si"/>
    <s v="Si"/>
    <s v="Si"/>
    <n v="1932"/>
    <s v="Colombia"/>
    <n v="2.1928266769999998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28"/>
  </r>
  <r>
    <x v="28"/>
    <x v="1"/>
    <s v="Privada"/>
    <s v="No"/>
    <s v="No"/>
    <s v="No"/>
    <n v="1920"/>
    <s v="Colombia"/>
    <n v="1.9433909700000001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28"/>
  </r>
  <r>
    <x v="29"/>
    <x v="2"/>
    <s v="Privada"/>
    <s v="No"/>
    <s v="No"/>
    <s v="No"/>
    <n v="2015"/>
    <s v="Colombia"/>
    <n v="0.76762142099999997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30"/>
    <x v="2"/>
    <s v="Privada"/>
    <s v="No"/>
    <s v="Si"/>
    <s v="Si"/>
    <n v="1961"/>
    <s v="Colombia"/>
    <n v="0.498844856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31"/>
    <x v="2"/>
    <s v="Privada"/>
    <s v="No"/>
    <s v="Si"/>
    <s v="Si"/>
    <n v="1979"/>
    <s v="Colombia"/>
    <n v="1.189537155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0000001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00000001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35"/>
    <x v="3"/>
    <s v="Privada"/>
    <s v="No"/>
    <s v="No"/>
    <s v="Si"/>
    <n v="1984"/>
    <s v="Chile"/>
    <n v="5.5116464790000004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36"/>
    <x v="3"/>
    <s v="Privada"/>
    <s v="Si"/>
    <s v="No"/>
    <s v="No"/>
    <n v="2009"/>
    <s v="Colombia"/>
    <n v="19.439396106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37"/>
    <x v="4"/>
    <s v="Privada"/>
    <s v="No"/>
    <s v="Si"/>
    <s v="No"/>
    <n v="1972"/>
    <s v="Colombia"/>
    <n v="0"/>
    <s v="Iniciativas de economía circular (0-2)"/>
    <n v="2"/>
    <x v="1"/>
    <s v="Pilar 3"/>
    <s v="scale"/>
    <b v="0"/>
    <b v="0"/>
    <s v="Gestión de Recursos Naturales y Circularidad"/>
    <n v="5.8823529411764705E-2"/>
    <n v="100"/>
    <n v="5.8823529411764701"/>
  </r>
  <r>
    <x v="38"/>
    <x v="3"/>
    <s v="Privada"/>
    <s v="Si"/>
    <s v="No"/>
    <s v="No"/>
    <n v="1997"/>
    <s v="Colombia"/>
    <n v="3.874476933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39"/>
    <x v="5"/>
    <s v="Privada"/>
    <s v="Si"/>
    <s v="No"/>
    <s v="Si"/>
    <n v="1935"/>
    <s v="Estados Unidos"/>
    <n v="11.495989482000001"/>
    <s v="Iniciativas de economía circular (0-2)"/>
    <n v="1"/>
    <x v="1"/>
    <s v="Pilar 3"/>
    <s v="scale"/>
    <b v="0"/>
    <b v="0"/>
    <s v="Gestión de Recursos Naturales y Circularidad"/>
    <n v="0.19230769230769232"/>
    <n v="50"/>
    <n v="9.6153846153846168"/>
  </r>
  <r>
    <x v="40"/>
    <x v="5"/>
    <s v="Mixta"/>
    <s v="No"/>
    <s v="Si"/>
    <s v="Si"/>
    <n v="1951"/>
    <s v="Colombia"/>
    <n v="113.923310323"/>
    <s v="Iniciativas de economía circular (0-2)"/>
    <n v="1"/>
    <x v="1"/>
    <s v="Pilar 3"/>
    <s v="scale"/>
    <b v="0"/>
    <b v="0"/>
    <s v="Gestión de Recursos Naturales y Circularidad"/>
    <n v="0.19230769230769232"/>
    <n v="50"/>
    <n v="9.6153846153846168"/>
  </r>
  <r>
    <x v="41"/>
    <x v="4"/>
    <s v="Mixta"/>
    <s v="No"/>
    <s v="No"/>
    <s v="Si"/>
    <n v="1997"/>
    <s v="Colombia"/>
    <n v="15.780332546"/>
    <s v="Iniciativas de economía circular (0-2)"/>
    <n v="2"/>
    <x v="1"/>
    <s v="Pilar 3"/>
    <s v="scale"/>
    <b v="0"/>
    <b v="0"/>
    <s v="Gestión de Recursos Naturales y Circularidad"/>
    <n v="5.8823529411764705E-2"/>
    <n v="100"/>
    <n v="5.8823529411764701"/>
  </r>
  <r>
    <x v="42"/>
    <x v="4"/>
    <s v="Pública"/>
    <s v="No"/>
    <s v="No"/>
    <s v="Si"/>
    <n v="1955"/>
    <s v="Colombia"/>
    <n v="20.574477179999999"/>
    <s v="Iniciativas de economía circular (0-2)"/>
    <s v="Si"/>
    <x v="1"/>
    <s v="Pilar 3"/>
    <s v="scale"/>
    <b v="0"/>
    <b v="0"/>
    <s v="Gestión de Recursos Naturales y Circularidad"/>
    <n v="5.8823529411764705E-2"/>
    <n v="0"/>
    <n v="0"/>
  </r>
  <r>
    <x v="43"/>
    <x v="1"/>
    <s v="Privada"/>
    <s v="No"/>
    <s v="No"/>
    <s v="Si"/>
    <n v="1985"/>
    <s v="Estados Unidos"/>
    <n v="2.6249202149999999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28"/>
  </r>
  <r>
    <x v="44"/>
    <x v="1"/>
    <s v="Mixta"/>
    <s v="No"/>
    <s v="No"/>
    <s v="No"/>
    <n v="1990"/>
    <s v="Colombia"/>
    <n v="2.3114637089999999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Iniciativas de economía circular (0-2)"/>
    <n v="2"/>
    <x v="1"/>
    <s v="Pilar 3"/>
    <s v="scale"/>
    <b v="0"/>
    <b v="0"/>
    <s v="Gestión de Recursos Naturales y Circularidad"/>
    <n v="5.8823529411764705E-2"/>
    <n v="100"/>
    <n v="5.8823529411764701"/>
  </r>
  <r>
    <x v="46"/>
    <x v="3"/>
    <s v="Privada"/>
    <s v="Si"/>
    <s v="Si"/>
    <s v="Si"/>
    <n v="1889"/>
    <s v="Chile"/>
    <n v="2.3075606390000001"/>
    <s v="Iniciativas de economía circular (0-2)"/>
    <n v="2"/>
    <x v="1"/>
    <s v="Pilar 3"/>
    <s v="scale"/>
    <b v="0"/>
    <b v="0"/>
    <s v="Gestión de Recursos Naturales y Circularidad"/>
    <n v="5.8823529411764705E-2"/>
    <n v="100"/>
    <n v="5.8823529411764701"/>
  </r>
  <r>
    <x v="47"/>
    <x v="5"/>
    <s v="Privada"/>
    <s v="No"/>
    <s v="Si"/>
    <s v="Si"/>
    <n v="1985"/>
    <s v="Canadá"/>
    <n v="4.2502446559999996"/>
    <s v="Iniciativas de economía circular (0-2)"/>
    <n v="0"/>
    <x v="1"/>
    <s v="Pilar 3"/>
    <s v="scale"/>
    <b v="0"/>
    <b v="0"/>
    <s v="Gestión de Recursos Naturales y Circularidad"/>
    <n v="0.19230769230769232"/>
    <n v="0"/>
    <n v="0"/>
  </r>
  <r>
    <x v="48"/>
    <x v="4"/>
    <s v="Privada"/>
    <s v="No"/>
    <s v="Si"/>
    <s v="No"/>
    <n v="1966"/>
    <s v="Colombia"/>
    <n v="2.6355685659999999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49"/>
    <x v="4"/>
    <s v="Mixta"/>
    <s v="No"/>
    <s v="Si"/>
    <s v="Si"/>
    <n v="1896"/>
    <s v="Colombia"/>
    <n v="3.7166394839999999"/>
    <s v="Iniciativas de economía circular (0-2)"/>
    <n v="2"/>
    <x v="1"/>
    <s v="Pilar 3"/>
    <s v="scale"/>
    <b v="0"/>
    <b v="0"/>
    <s v="Gestión de Recursos Naturales y Circularidad"/>
    <n v="5.8823529411764705E-2"/>
    <n v="100"/>
    <n v="5.8823529411764701"/>
  </r>
  <r>
    <x v="50"/>
    <x v="1"/>
    <s v="Pública"/>
    <s v="No"/>
    <s v="Si"/>
    <s v="Si"/>
    <n v="1908"/>
    <s v="Estados Unidos"/>
    <n v="1.2123628230000001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51"/>
    <x v="5"/>
    <s v="Privada"/>
    <s v="No"/>
    <s v="Si"/>
    <s v="Si"/>
    <n v="2002"/>
    <s v="Chile"/>
    <n v="2.4203671080000002"/>
    <s v="Iniciativas de economía circular (0-2)"/>
    <n v="2"/>
    <x v="1"/>
    <s v="Pilar 3"/>
    <s v="scale"/>
    <b v="0"/>
    <b v="0"/>
    <s v="Gestión de Recursos Naturales y Circularidad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Iniciativas de economía circular (0-2)"/>
    <n v="0"/>
    <x v="1"/>
    <s v="Pilar 3"/>
    <s v="scale"/>
    <b v="0"/>
    <b v="0"/>
    <s v="Gestión de Recursos Naturales y Circularidad"/>
    <n v="0.19230769230769232"/>
    <n v="0"/>
    <n v="0"/>
  </r>
  <r>
    <x v="53"/>
    <x v="0"/>
    <s v="Privada"/>
    <s v="No"/>
    <s v="No"/>
    <s v="No"/>
    <n v="1985"/>
    <s v="Colombia"/>
    <n v="0.441609957"/>
    <s v="Iniciativas de economía circular (0-2)"/>
    <n v="0"/>
    <x v="1"/>
    <s v="Pilar 3"/>
    <s v="scale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89999998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56"/>
    <x v="5"/>
    <s v="Privada"/>
    <s v="No"/>
    <s v="No"/>
    <s v="No"/>
    <n v="1956"/>
    <s v="Colombia"/>
    <n v="2.660692144"/>
    <s v="Iniciativas de economía circular (0-2)"/>
    <n v="0"/>
    <x v="1"/>
    <s v="Pilar 3"/>
    <s v="scale"/>
    <b v="0"/>
    <b v="0"/>
    <s v="Gestión de Recursos Naturales y Circularidad"/>
    <n v="0.19230769230769232"/>
    <n v="0"/>
    <n v="0"/>
  </r>
  <r>
    <x v="57"/>
    <x v="0"/>
    <s v="Privada"/>
    <s v="Si"/>
    <s v="No"/>
    <s v="No"/>
    <n v="1962"/>
    <s v="Colombia"/>
    <n v="0.89448844999999999"/>
    <s v="Iniciativas de economía circular (0-2)"/>
    <n v="0"/>
    <x v="1"/>
    <s v="Pilar 3"/>
    <s v="scale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79999998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59"/>
    <x v="4"/>
    <s v="Mixta"/>
    <s v="No"/>
    <s v="No"/>
    <s v="No"/>
    <n v="1995"/>
    <s v="Colombia"/>
    <n v="6.1355991599999999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60"/>
    <x v="2"/>
    <s v="Privada"/>
    <s v="No"/>
    <s v="No"/>
    <s v="Si"/>
    <n v="1989"/>
    <s v="Colombia"/>
    <n v="0.75167738299999998"/>
    <s v="Iniciativas de economía circular (0-2)"/>
    <n v="0"/>
    <x v="1"/>
    <s v="Pilar 3"/>
    <s v="scale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0000002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0000001"/>
    <s v="Iniciativas de economía circular (0-2)"/>
    <n v="2"/>
    <x v="1"/>
    <s v="Pilar 3"/>
    <s v="scale"/>
    <b v="0"/>
    <b v="0"/>
    <s v="Gestión de Recursos Naturales y Circularidad"/>
    <n v="5.8823529411764705E-2"/>
    <n v="100"/>
    <n v="5.8823529411764701"/>
  </r>
  <r>
    <x v="63"/>
    <x v="2"/>
    <s v="Privada"/>
    <s v="Si"/>
    <s v="No"/>
    <s v="No"/>
    <n v="1976"/>
    <s v="Colombia"/>
    <n v="0.98534294499999997"/>
    <s v="Iniciativas de economía circular (0-2)"/>
    <n v="1"/>
    <x v="1"/>
    <s v="Pilar 3"/>
    <s v="scale"/>
    <b v="0"/>
    <b v="0"/>
    <s v="Gestión de Recursos Naturales y Circularidad"/>
    <n v="0.14285714285714285"/>
    <n v="50"/>
    <n v="7.1428571428571423"/>
  </r>
  <r>
    <x v="64"/>
    <x v="3"/>
    <s v="Privada"/>
    <s v="No"/>
    <s v="Si"/>
    <s v="Si"/>
    <n v="1920"/>
    <s v="Japón"/>
    <n v="1.8691417530000001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65"/>
    <x v="4"/>
    <s v="Privada"/>
    <s v="No"/>
    <s v="Si"/>
    <s v="Si"/>
    <n v="2009"/>
    <s v="Argentina"/>
    <n v="1.8581853669999999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66"/>
    <x v="1"/>
    <s v="Mixta"/>
    <s v="No"/>
    <s v="Si"/>
    <s v="Si"/>
    <n v="1866"/>
    <s v="Suiza"/>
    <n v="2.0444698099999998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28"/>
  </r>
  <r>
    <x v="67"/>
    <x v="4"/>
    <s v="Mixta"/>
    <s v="No"/>
    <s v="No"/>
    <s v="No"/>
    <n v="1994"/>
    <s v="Colombia"/>
    <n v="5.9751610780000002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68"/>
    <x v="3"/>
    <s v="Privada"/>
    <s v="Si"/>
    <s v="No"/>
    <s v="No"/>
    <n v="1953"/>
    <s v="Colombia"/>
    <n v="7.1291921260000004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69"/>
    <x v="1"/>
    <s v="Pública"/>
    <s v="No"/>
    <s v="Si"/>
    <s v="Si"/>
    <n v="1965"/>
    <s v="Estados Unidos"/>
    <n v="2.0973851419999998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28"/>
  </r>
  <r>
    <x v="70"/>
    <x v="3"/>
    <s v="Privada"/>
    <s v="Si"/>
    <s v="No"/>
    <s v="No"/>
    <n v="1989"/>
    <s v="Colombia"/>
    <n v="3.0305383369999999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71"/>
    <x v="1"/>
    <s v="Privada"/>
    <s v="No"/>
    <s v="No"/>
    <s v="Si"/>
    <n v="1986"/>
    <s v="Colombia"/>
    <n v="2.2734296359999999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0000002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73"/>
    <x v="3"/>
    <s v="Privada"/>
    <s v="No"/>
    <s v="Si"/>
    <s v="Si"/>
    <n v="1993"/>
    <s v="Estados Unidos"/>
    <n v="2.3607916150000001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74"/>
    <x v="3"/>
    <s v="Privada"/>
    <s v="No"/>
    <s v="No"/>
    <s v="Si"/>
    <n v="2005"/>
    <s v="Perú"/>
    <n v="10.521119421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75"/>
    <x v="1"/>
    <s v="Privada"/>
    <s v="No"/>
    <s v="No"/>
    <s v="Si"/>
    <n v="1958"/>
    <s v="Colombia"/>
    <n v="2.0172595470000001"/>
    <s v="Iniciativas de economía circular (0-2)"/>
    <n v="2"/>
    <x v="1"/>
    <s v="Pilar 3"/>
    <s v="scale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77"/>
    <x v="4"/>
    <s v="Privada"/>
    <s v="No"/>
    <s v="No"/>
    <s v="Si"/>
    <n v="2015"/>
    <s v="Colombia"/>
    <n v="0.70314701400000001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78"/>
    <x v="1"/>
    <s v="Mixta"/>
    <s v="No"/>
    <s v="No"/>
    <s v="No"/>
    <n v="1956"/>
    <s v="Colombia"/>
    <n v="25.860914507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79"/>
    <x v="1"/>
    <s v="Mixta"/>
    <s v="No"/>
    <s v="Si"/>
    <s v="Si"/>
    <n v="1898"/>
    <s v="Francia"/>
    <n v="2.4260392159999999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28"/>
  </r>
  <r>
    <x v="80"/>
    <x v="1"/>
    <s v="Privada"/>
    <s v="No"/>
    <s v="Si"/>
    <s v="No"/>
    <n v="1998"/>
    <s v="Colombia"/>
    <n v="1.697301486"/>
    <s v="Iniciativas de economía circular (0-2)"/>
    <n v="1"/>
    <x v="1"/>
    <s v="Pilar 3"/>
    <s v="scale"/>
    <b v="0"/>
    <b v="0"/>
    <s v="Gestión de Recursos Naturales y Circularidad"/>
    <n v="0.15789473684210525"/>
    <n v="50"/>
    <n v="7.8947368421052628"/>
  </r>
  <r>
    <x v="81"/>
    <x v="3"/>
    <s v="Privada"/>
    <s v="Si"/>
    <s v="Si"/>
    <s v="Si"/>
    <n v="1969"/>
    <s v="Corea del Sur"/>
    <n v="3.188315636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82"/>
    <x v="5"/>
    <s v="Privada"/>
    <s v="No"/>
    <s v="No"/>
    <s v="Si"/>
    <n v="2020"/>
    <s v="Islas Caimán / EE.UU"/>
    <n v="1.943851598"/>
    <s v="Iniciativas de economía circular (0-2)"/>
    <n v="2"/>
    <x v="1"/>
    <s v="Pilar 3"/>
    <s v="scale"/>
    <b v="0"/>
    <b v="0"/>
    <s v="Gestión de Recursos Naturales y Circularidad"/>
    <n v="0.19230769230769232"/>
    <n v="100"/>
    <n v="19.230769230769234"/>
  </r>
  <r>
    <x v="83"/>
    <x v="3"/>
    <s v="Privada"/>
    <s v="No"/>
    <s v="No"/>
    <s v="Si"/>
    <n v="1952"/>
    <s v="Chile"/>
    <n v="5.9910971069999999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84"/>
    <x v="3"/>
    <s v="Privada"/>
    <s v="Si"/>
    <s v="No"/>
    <s v="Si"/>
    <n v="1977"/>
    <s v="Suiza"/>
    <n v="2.002301595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85"/>
    <x v="0"/>
    <s v="Privada"/>
    <s v="Si"/>
    <s v="No"/>
    <s v="Si"/>
    <n v="1971"/>
    <s v="Estados Unidos"/>
    <n v="2.1567474139999998"/>
    <s v="Iniciativas de economía circular (0-2)"/>
    <n v="0"/>
    <x v="1"/>
    <s v="Pilar 3"/>
    <s v="scale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0000001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87"/>
    <x v="3"/>
    <s v="Privada"/>
    <s v="Si"/>
    <s v="No"/>
    <s v="No"/>
    <n v="1934"/>
    <s v="Colombia"/>
    <n v="3.134365769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88"/>
    <x v="4"/>
    <s v="Mixta"/>
    <s v="No"/>
    <s v="Si"/>
    <s v="Si"/>
    <n v="1924"/>
    <s v="España"/>
    <n v="6.6721791020000003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89"/>
    <x v="4"/>
    <s v="Privada"/>
    <s v="No"/>
    <s v="Si"/>
    <s v="Si"/>
    <n v="1910"/>
    <s v="Francia"/>
    <n v="2.655177809"/>
    <s v="Iniciativas de economía circular (0-2)"/>
    <n v="1"/>
    <x v="1"/>
    <s v="Pilar 3"/>
    <s v="scale"/>
    <b v="0"/>
    <b v="0"/>
    <s v="Gestión de Recursos Naturales y Circularidad"/>
    <n v="5.8823529411764705E-2"/>
    <n v="50"/>
    <n v="2.9411764705882351"/>
  </r>
  <r>
    <x v="90"/>
    <x v="3"/>
    <s v="Privada"/>
    <s v="No"/>
    <s v="Si"/>
    <s v="Si"/>
    <n v="1968"/>
    <s v="Colombia"/>
    <n v="24.752011681999999"/>
    <s v="Iniciativas de economía circular (0-2)"/>
    <n v="2"/>
    <x v="1"/>
    <s v="Pilar 3"/>
    <s v="scale"/>
    <b v="0"/>
    <b v="0"/>
    <s v="Gestión de Recursos Naturales y Circularidad"/>
    <n v="5.8823529411764705E-2"/>
    <n v="100"/>
    <n v="5.8823529411764701"/>
  </r>
  <r>
    <x v="91"/>
    <x v="4"/>
    <s v="Mixta"/>
    <s v="No"/>
    <s v="Si"/>
    <s v="Si"/>
    <n v="1979"/>
    <s v="Suecia"/>
    <n v="2.956157691"/>
    <s v="Iniciativas de economía circular (0-2)"/>
    <n v="2"/>
    <x v="1"/>
    <s v="Pilar 3"/>
    <s v="scale"/>
    <b v="0"/>
    <b v="0"/>
    <s v="Gestión de Recursos Naturales y Circularidad"/>
    <n v="5.8823529411764705E-2"/>
    <n v="100"/>
    <n v="5.8823529411764701"/>
  </r>
  <r>
    <x v="92"/>
    <x v="3"/>
    <s v="Privada"/>
    <s v="No"/>
    <s v="Si"/>
    <s v="Si"/>
    <n v="1937"/>
    <s v="Japón"/>
    <n v="4.02823039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93"/>
    <x v="3"/>
    <s v="Privada"/>
    <s v="No"/>
    <s v="No"/>
    <s v="Si"/>
    <n v="1993"/>
    <s v="Suiza"/>
    <n v="4.8704234599999996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94"/>
    <x v="3"/>
    <s v="Privada"/>
    <s v="No"/>
    <s v="No"/>
    <s v="No"/>
    <n v="1966"/>
    <s v="Colombia"/>
    <n v="2.0461661379999998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95"/>
    <x v="3"/>
    <s v="Privada"/>
    <s v="No"/>
    <s v="Si"/>
    <s v="Si"/>
    <n v="1929"/>
    <s v="Reino Unido y Países Bajos"/>
    <n v="1.928223518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96"/>
    <x v="4"/>
    <s v="Privada"/>
    <s v="No"/>
    <s v="No"/>
    <s v="No"/>
    <n v="1987"/>
    <s v="Colombia"/>
    <n v="0"/>
    <s v="Iniciativas de economía circular (0-2)"/>
    <n v="0"/>
    <x v="1"/>
    <s v="Pilar 3"/>
    <s v="scale"/>
    <b v="0"/>
    <b v="0"/>
    <s v="Gestión de Recursos Naturales y Circularidad"/>
    <n v="5.8823529411764705E-2"/>
    <n v="0"/>
    <n v="0"/>
  </r>
  <r>
    <x v="97"/>
    <x v="5"/>
    <s v="Privada"/>
    <s v="No"/>
    <s v="No"/>
    <s v="Si"/>
    <n v="2016"/>
    <s v="Canadá"/>
    <n v="5.4833186859999996"/>
    <s v="Iniciativas de economía circular (0-2)"/>
    <n v="0"/>
    <x v="1"/>
    <s v="Pilar 3"/>
    <s v="scale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39999999"/>
    <s v="Iniciativas de economía circular (0-2)"/>
    <n v="0"/>
    <x v="1"/>
    <s v="Pilar 3"/>
    <s v="scale"/>
    <b v="0"/>
    <b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19999999"/>
    <s v="Iniciativas de economía circular (0-2)"/>
    <s v="Si"/>
    <x v="1"/>
    <s v="Pilar 3"/>
    <s v="scale"/>
    <b v="0"/>
    <b v="0"/>
    <s v="Gestión de Recursos Naturales y Circularidad"/>
    <n v="0.15789473684210525"/>
    <n v="0"/>
    <n v="0"/>
  </r>
  <r>
    <x v="0"/>
    <x v="0"/>
    <s v="Privada"/>
    <s v="No"/>
    <s v="No"/>
    <s v="No"/>
    <n v="2007"/>
    <s v="Colombia"/>
    <n v="0.97802211500000003"/>
    <s v="Metas relacionadas a biodiversidad Si/no"/>
    <s v="No"/>
    <x v="1"/>
    <s v="Pilar 3"/>
    <s v="boolean"/>
    <b v="0"/>
    <b v="0"/>
    <s v="Gestión de Recursos Naturales y Circularidad"/>
    <n v="0.23809523809523808"/>
    <n v="0"/>
    <n v="0"/>
  </r>
  <r>
    <x v="1"/>
    <x v="1"/>
    <s v="Privada"/>
    <s v="No"/>
    <s v="Si"/>
    <s v="Si"/>
    <n v="1920"/>
    <s v="Colombia"/>
    <n v="2.844632077"/>
    <s v="Metas relacionadas a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3"/>
    <x v="2"/>
    <s v="Privada"/>
    <s v="Si"/>
    <s v="No"/>
    <s v="No"/>
    <n v="1993"/>
    <s v="Colombia"/>
    <n v="2.1863011939999999"/>
    <s v="Metas relacionadas a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4"/>
    <x v="3"/>
    <s v="Privada"/>
    <s v="No"/>
    <s v="No"/>
    <s v="Si"/>
    <n v="2012"/>
    <s v="Colombia"/>
    <n v="13.831182682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5"/>
    <x v="2"/>
    <s v="Privada"/>
    <s v="Si"/>
    <s v="No"/>
    <s v="No"/>
    <n v="1990"/>
    <s v="Colombia"/>
    <n v="0.77142869199999997"/>
    <s v="Metas relacionadas a biodiversidad Si/no"/>
    <n v="0"/>
    <x v="1"/>
    <s v="Pilar 3"/>
    <s v="boolean"/>
    <b v="0"/>
    <b v="0"/>
    <s v="Gestión de Recursos Naturales y Circularidad"/>
    <n v="0.14285714285714285"/>
    <n v="0"/>
    <n v="0"/>
  </r>
  <r>
    <x v="6"/>
    <x v="2"/>
    <s v="Privada"/>
    <s v="No"/>
    <s v="No"/>
    <s v="No"/>
    <n v="2014"/>
    <s v="Colombia"/>
    <n v="1.314259836"/>
    <s v="Metas relacionadas a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7"/>
    <x v="4"/>
    <s v="Privada"/>
    <s v="No"/>
    <s v="No"/>
    <s v="Si"/>
    <n v="1919"/>
    <s v="Colombia"/>
    <n v="15.106042448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8"/>
    <x v="0"/>
    <s v="Privada"/>
    <s v="No"/>
    <s v="No"/>
    <s v="No"/>
    <n v="1987"/>
    <s v="Colombia"/>
    <n v="0.711210393"/>
    <s v="Metas relacionadas a biodiversidad Si/no"/>
    <n v="0"/>
    <x v="1"/>
    <s v="Pilar 3"/>
    <s v="boolean"/>
    <b v="0"/>
    <b v="0"/>
    <s v="Gestión de Recursos Naturales y Circularidad"/>
    <n v="0.23809523809523808"/>
    <n v="0"/>
    <n v="0"/>
  </r>
  <r>
    <x v="9"/>
    <x v="0"/>
    <s v="Privada"/>
    <s v="Si"/>
    <s v="No"/>
    <s v="No"/>
    <n v="1969"/>
    <s v="Colombia"/>
    <n v="2.4231643530000002"/>
    <s v="Metas relacionadas a biodiversidad Si/no"/>
    <s v="No"/>
    <x v="1"/>
    <s v="Pilar 3"/>
    <s v="boolean"/>
    <b v="0"/>
    <b v="0"/>
    <s v="Gestión de Recursos Naturales y Circularidad"/>
    <n v="0.23809523809523808"/>
    <n v="0"/>
    <n v="0"/>
  </r>
  <r>
    <x v="10"/>
    <x v="4"/>
    <s v="Privada"/>
    <s v="No"/>
    <s v="Si"/>
    <s v="No"/>
    <n v="1870"/>
    <s v="Colombia"/>
    <n v="0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11"/>
    <x v="4"/>
    <s v="Privada"/>
    <s v="No"/>
    <s v="Si"/>
    <s v="Si"/>
    <n v="1875"/>
    <s v="Colombia"/>
    <n v="0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12"/>
    <x v="1"/>
    <s v="Privada"/>
    <s v="No"/>
    <s v="No"/>
    <s v="Si"/>
    <n v="1889"/>
    <s v="Colombia"/>
    <n v="8.6157743510000007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13"/>
    <x v="1"/>
    <s v="Privada"/>
    <s v="No"/>
    <s v="No"/>
    <s v="Si"/>
    <n v="2000"/>
    <s v="Colombia"/>
    <n v="1.8730507999999999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14"/>
    <x v="3"/>
    <s v="Privada"/>
    <s v="No"/>
    <s v="No"/>
    <s v="No"/>
    <n v="2004"/>
    <s v="Colombia"/>
    <n v="4.5125503050000004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15"/>
    <x v="5"/>
    <s v="Privada"/>
    <s v="No"/>
    <s v="No"/>
    <s v="Si"/>
    <n v="1990"/>
    <s v="Suiza"/>
    <n v="0.89502277900000005"/>
    <s v="Metas relacionadas a biodiversidad Si/no"/>
    <s v="No"/>
    <x v="1"/>
    <s v="Pilar 3"/>
    <s v="boolean"/>
    <b v="0"/>
    <b v="0"/>
    <s v="Gestión de Recursos Naturales y Circularidad"/>
    <n v="0.19230769230769232"/>
    <n v="0"/>
    <n v="0"/>
  </r>
  <r>
    <x v="16"/>
    <x v="1"/>
    <s v="Privada"/>
    <s v="No"/>
    <s v="No"/>
    <s v="Si"/>
    <n v="1944"/>
    <s v="Colombia"/>
    <n v="1.7785578609999999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17"/>
    <x v="4"/>
    <s v="Privada"/>
    <s v="No"/>
    <s v="Si"/>
    <s v="Si"/>
    <n v="2001"/>
    <s v="Colombia"/>
    <n v="6.5475670460000002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18"/>
    <x v="1"/>
    <s v="Privada"/>
    <s v="No"/>
    <s v="Si"/>
    <s v="Si"/>
    <n v="1934"/>
    <s v="Colombia"/>
    <n v="1.84479215"/>
    <s v="Metas relacionadas a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19"/>
    <x v="3"/>
    <s v="Privada"/>
    <s v="Si"/>
    <s v="Si"/>
    <s v="Si"/>
    <n v="1960"/>
    <s v="Chile"/>
    <n v="4.2128666020000001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20"/>
    <x v="4"/>
    <s v="Mixta"/>
    <s v="No"/>
    <s v="No"/>
    <s v="No"/>
    <n v="2012"/>
    <s v="Colombia"/>
    <n v="9.9777362400000005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21"/>
    <x v="5"/>
    <s v="Privada"/>
    <s v="No"/>
    <s v="No"/>
    <s v="Si"/>
    <n v="1976"/>
    <s v="Reino Unido / Suiza"/>
    <n v="6.0471020830000004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22"/>
    <x v="3"/>
    <s v="Privada"/>
    <s v="No"/>
    <s v="No"/>
    <s v="Si"/>
    <n v="1879"/>
    <s v="Estados Unidos"/>
    <n v="5.8689859999999996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23"/>
    <x v="3"/>
    <s v="Privada"/>
    <s v="Si"/>
    <s v="No"/>
    <s v="No"/>
    <n v="1997"/>
    <s v="Colombia"/>
    <n v="1.9766409730000001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24"/>
    <x v="4"/>
    <s v="Privada"/>
    <s v="No"/>
    <s v="No"/>
    <s v="Si"/>
    <n v="2003"/>
    <s v="Brasil"/>
    <n v="15.602099798999999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25"/>
    <x v="1"/>
    <s v="Mixta"/>
    <s v="No"/>
    <s v="Si"/>
    <s v="Si"/>
    <n v="1991"/>
    <s v="México"/>
    <n v="5.1614047279999999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26"/>
    <x v="1"/>
    <s v="Privada"/>
    <s v="No"/>
    <s v="Si"/>
    <s v="Si"/>
    <n v="1806"/>
    <s v="Estados Unidos"/>
    <n v="2.382092359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27"/>
    <x v="1"/>
    <s v="Privada"/>
    <s v="Si"/>
    <s v="Si"/>
    <s v="Si"/>
    <n v="1932"/>
    <s v="Colombia"/>
    <n v="2.1928266769999998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28"/>
    <x v="1"/>
    <s v="Privada"/>
    <s v="No"/>
    <s v="No"/>
    <s v="No"/>
    <n v="1920"/>
    <s v="Colombia"/>
    <n v="1.9433909700000001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29"/>
    <x v="2"/>
    <s v="Privada"/>
    <s v="No"/>
    <s v="No"/>
    <s v="No"/>
    <n v="2015"/>
    <s v="Colombia"/>
    <n v="0.76762142099999997"/>
    <s v="Metas relacionadas a biodiversidad Si/no"/>
    <s v="Si"/>
    <x v="1"/>
    <s v="Pilar 3"/>
    <s v="boolean"/>
    <b v="0"/>
    <b v="0"/>
    <s v="Gestión de Recursos Naturales y Circularidad"/>
    <n v="0.14285714285714285"/>
    <n v="100"/>
    <n v="14.285714285714285"/>
  </r>
  <r>
    <x v="30"/>
    <x v="2"/>
    <s v="Privada"/>
    <s v="No"/>
    <s v="Si"/>
    <s v="Si"/>
    <n v="1961"/>
    <s v="Colombia"/>
    <n v="0.498844856"/>
    <s v="Metas relacionadas a biodiversidad Si/no"/>
    <s v="No"/>
    <x v="1"/>
    <s v="Pilar 3"/>
    <s v="boolean"/>
    <b v="0"/>
    <b v="0"/>
    <s v="Gestión de Recursos Naturales y Circularidad"/>
    <n v="0.14285714285714285"/>
    <n v="0"/>
    <n v="0"/>
  </r>
  <r>
    <x v="31"/>
    <x v="2"/>
    <s v="Privada"/>
    <s v="No"/>
    <s v="Si"/>
    <s v="Si"/>
    <n v="1979"/>
    <s v="Colombia"/>
    <n v="1.189537155"/>
    <s v="Metas relacionadas a biodiversidad Si/no"/>
    <s v="No"/>
    <x v="1"/>
    <s v="Pilar 3"/>
    <s v="boolean"/>
    <b v="0"/>
    <b v="0"/>
    <s v="Gestión de Recursos Naturales y Circularidad"/>
    <n v="0.14285714285714285"/>
    <n v="0"/>
    <n v="0"/>
  </r>
  <r>
    <x v="32"/>
    <x v="2"/>
    <s v="Privada"/>
    <s v="Si"/>
    <s v="No"/>
    <s v="No"/>
    <n v="2008"/>
    <s v="Colombia"/>
    <n v="1.3132825420000001"/>
    <s v="Metas relacionadas a biodiversidad Si/no"/>
    <s v="No"/>
    <x v="1"/>
    <s v="Pilar 3"/>
    <s v="boolean"/>
    <b v="0"/>
    <b v="0"/>
    <s v="Gestión de Recursos Naturales y Circularidad"/>
    <n v="0.14285714285714285"/>
    <n v="0"/>
    <n v="0"/>
  </r>
  <r>
    <x v="33"/>
    <x v="2"/>
    <s v="Privada"/>
    <s v="No"/>
    <s v="No"/>
    <s v="No"/>
    <n v="1977"/>
    <s v="Colombia"/>
    <n v="0.74612668500000001"/>
    <s v="Metas relacionadas a biodiversidad Si/no"/>
    <s v="No"/>
    <x v="1"/>
    <s v="Pilar 3"/>
    <s v="boolean"/>
    <b v="0"/>
    <b v="0"/>
    <s v="Gestión de Recursos Naturales y Circularidad"/>
    <n v="0.14285714285714285"/>
    <n v="0"/>
    <n v="0"/>
  </r>
  <r>
    <x v="34"/>
    <x v="3"/>
    <s v="Privada"/>
    <s v="Si"/>
    <s v="No"/>
    <s v="No"/>
    <n v="1938"/>
    <s v="Colombia"/>
    <n v="11.88773162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35"/>
    <x v="3"/>
    <s v="Privada"/>
    <s v="No"/>
    <s v="No"/>
    <s v="Si"/>
    <n v="1984"/>
    <s v="Chile"/>
    <n v="5.5116464790000004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36"/>
    <x v="3"/>
    <s v="Privada"/>
    <s v="Si"/>
    <s v="No"/>
    <s v="No"/>
    <n v="2009"/>
    <s v="Colombia"/>
    <n v="19.439396106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37"/>
    <x v="4"/>
    <s v="Privada"/>
    <s v="No"/>
    <s v="Si"/>
    <s v="No"/>
    <n v="1972"/>
    <s v="Colombia"/>
    <n v="0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38"/>
    <x v="3"/>
    <s v="Privada"/>
    <s v="Si"/>
    <s v="No"/>
    <s v="No"/>
    <n v="1997"/>
    <s v="Colombia"/>
    <n v="3.874476933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39"/>
    <x v="5"/>
    <s v="Privada"/>
    <s v="Si"/>
    <s v="No"/>
    <s v="Si"/>
    <n v="1935"/>
    <s v="Estados Unidos"/>
    <n v="11.495989482000001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0"/>
    <x v="5"/>
    <s v="Mixta"/>
    <s v="No"/>
    <s v="Si"/>
    <s v="Si"/>
    <n v="1951"/>
    <s v="Colombia"/>
    <n v="113.923310323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1"/>
    <x v="4"/>
    <s v="Mixta"/>
    <s v="No"/>
    <s v="No"/>
    <s v="Si"/>
    <n v="1997"/>
    <s v="Colombia"/>
    <n v="15.780332546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42"/>
    <x v="4"/>
    <s v="Pública"/>
    <s v="No"/>
    <s v="No"/>
    <s v="Si"/>
    <n v="1955"/>
    <s v="Colombia"/>
    <n v="20.574477179999999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43"/>
    <x v="1"/>
    <s v="Privada"/>
    <s v="No"/>
    <s v="No"/>
    <s v="Si"/>
    <n v="1985"/>
    <s v="Estados Unidos"/>
    <n v="2.6249202149999999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44"/>
    <x v="1"/>
    <s v="Mixta"/>
    <s v="No"/>
    <s v="No"/>
    <s v="No"/>
    <n v="1990"/>
    <s v="Colombia"/>
    <n v="2.3114637089999999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45"/>
    <x v="3"/>
    <s v="Privada"/>
    <s v="No"/>
    <s v="No"/>
    <s v="Si"/>
    <n v="1949"/>
    <s v="Colombia"/>
    <n v="16.077688644999999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46"/>
    <x v="3"/>
    <s v="Privada"/>
    <s v="Si"/>
    <s v="Si"/>
    <s v="Si"/>
    <n v="1889"/>
    <s v="Chile"/>
    <n v="2.3075606390000001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47"/>
    <x v="5"/>
    <s v="Privada"/>
    <s v="No"/>
    <s v="Si"/>
    <s v="Si"/>
    <n v="1985"/>
    <s v="Canadá"/>
    <n v="4.2502446559999996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48"/>
    <x v="4"/>
    <s v="Privada"/>
    <s v="No"/>
    <s v="Si"/>
    <s v="No"/>
    <n v="1966"/>
    <s v="Colombia"/>
    <n v="2.6355685659999999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49"/>
    <x v="4"/>
    <s v="Mixta"/>
    <s v="No"/>
    <s v="Si"/>
    <s v="Si"/>
    <n v="1896"/>
    <s v="Colombia"/>
    <n v="3.7166394839999999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50"/>
    <x v="1"/>
    <s v="Pública"/>
    <s v="No"/>
    <s v="Si"/>
    <s v="Si"/>
    <n v="1908"/>
    <s v="Estados Unidos"/>
    <n v="1.2123628230000001"/>
    <s v="Metas relacionadas a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51"/>
    <x v="5"/>
    <s v="Privada"/>
    <s v="No"/>
    <s v="Si"/>
    <s v="Si"/>
    <n v="2002"/>
    <s v="Chile"/>
    <n v="2.4203671080000002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2"/>
    <x v="5"/>
    <s v="Privada"/>
    <s v="No"/>
    <s v="Si"/>
    <s v="Si"/>
    <n v="2003"/>
    <s v="Canadá"/>
    <n v="1.3219259999999999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3"/>
    <x v="0"/>
    <s v="Privada"/>
    <s v="No"/>
    <s v="No"/>
    <s v="No"/>
    <n v="1985"/>
    <s v="Colombia"/>
    <n v="0.441609957"/>
    <s v="Metas relacionadas a biodiversidad Si/no"/>
    <s v="No"/>
    <x v="1"/>
    <s v="Pilar 3"/>
    <s v="boolean"/>
    <b v="0"/>
    <b v="0"/>
    <s v="Gestión de Recursos Naturales y Circularidad"/>
    <n v="0.23809523809523808"/>
    <n v="0"/>
    <n v="0"/>
  </r>
  <r>
    <x v="54"/>
    <x v="1"/>
    <s v="Privada"/>
    <s v="Si"/>
    <s v="No"/>
    <s v="No"/>
    <n v="1964"/>
    <s v="Colombia"/>
    <n v="2.4859553989999998"/>
    <s v="Metas relacionadas a biodiversidad Si/no"/>
    <n v="0"/>
    <x v="1"/>
    <s v="Pilar 3"/>
    <s v="boolean"/>
    <b v="0"/>
    <b v="0"/>
    <s v="Gestión de Recursos Naturales y Circularidad"/>
    <n v="0.15789473684210525"/>
    <n v="0"/>
    <n v="0"/>
  </r>
  <r>
    <x v="55"/>
    <x v="1"/>
    <s v="Privada"/>
    <s v="Si"/>
    <s v="No"/>
    <s v="No"/>
    <n v="1940"/>
    <s v="Colombia"/>
    <n v="1.340540112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56"/>
    <x v="5"/>
    <s v="Privada"/>
    <s v="No"/>
    <s v="No"/>
    <s v="No"/>
    <n v="1956"/>
    <s v="Colombia"/>
    <n v="2.660692144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57"/>
    <x v="0"/>
    <s v="Privada"/>
    <s v="Si"/>
    <s v="No"/>
    <s v="No"/>
    <n v="1962"/>
    <s v="Colombia"/>
    <n v="0.89448844999999999"/>
    <s v="Metas relacionadas a biodiversidad Si/no"/>
    <n v="0"/>
    <x v="1"/>
    <s v="Pilar 3"/>
    <s v="boolean"/>
    <b v="0"/>
    <b v="0"/>
    <s v="Gestión de Recursos Naturales y Circularidad"/>
    <n v="0.23809523809523808"/>
    <n v="0"/>
    <n v="0"/>
  </r>
  <r>
    <x v="58"/>
    <x v="4"/>
    <s v="Mixta"/>
    <s v="No"/>
    <s v="Si"/>
    <s v="Si"/>
    <n v="1967"/>
    <s v="Colombia"/>
    <n v="4.1309855679999998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59"/>
    <x v="4"/>
    <s v="Mixta"/>
    <s v="No"/>
    <s v="No"/>
    <s v="No"/>
    <n v="1995"/>
    <s v="Colombia"/>
    <n v="6.1355991599999999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60"/>
    <x v="2"/>
    <s v="Privada"/>
    <s v="No"/>
    <s v="No"/>
    <s v="Si"/>
    <n v="1989"/>
    <s v="Colombia"/>
    <n v="0.75167738299999998"/>
    <s v="Metas relacionadas a biodiversidad Si/no"/>
    <n v="0"/>
    <x v="1"/>
    <s v="Pilar 3"/>
    <s v="boolean"/>
    <b v="0"/>
    <b v="0"/>
    <s v="Gestión de Recursos Naturales y Circularidad"/>
    <n v="0.14285714285714285"/>
    <n v="0"/>
    <n v="0"/>
  </r>
  <r>
    <x v="61"/>
    <x v="1"/>
    <s v="Privada"/>
    <s v="Si"/>
    <s v="No"/>
    <s v="No"/>
    <n v="1970"/>
    <s v="Colombia"/>
    <n v="3.1891452720000002"/>
    <s v="Metas relacionadas a biodiversidad Si/no"/>
    <n v="0"/>
    <x v="1"/>
    <s v="Pilar 3"/>
    <s v="boolean"/>
    <b v="0"/>
    <b v="0"/>
    <s v="Gestión de Recursos Naturales y Circularidad"/>
    <n v="0.15789473684210525"/>
    <n v="0"/>
    <n v="0"/>
  </r>
  <r>
    <x v="62"/>
    <x v="4"/>
    <s v="Privada"/>
    <s v="No"/>
    <s v="Si"/>
    <s v="Si"/>
    <n v="1929"/>
    <s v="Chile"/>
    <n v="2.3283445380000001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63"/>
    <x v="2"/>
    <s v="Privada"/>
    <s v="Si"/>
    <s v="No"/>
    <s v="No"/>
    <n v="1976"/>
    <s v="Colombia"/>
    <n v="0.98534294499999997"/>
    <s v="Metas relacionadas a biodiversidad Si/no"/>
    <s v="No"/>
    <x v="1"/>
    <s v="Pilar 3"/>
    <s v="boolean"/>
    <b v="0"/>
    <b v="0"/>
    <s v="Gestión de Recursos Naturales y Circularidad"/>
    <n v="0.14285714285714285"/>
    <n v="0"/>
    <n v="0"/>
  </r>
  <r>
    <x v="64"/>
    <x v="3"/>
    <s v="Privada"/>
    <s v="No"/>
    <s v="Si"/>
    <s v="Si"/>
    <n v="1920"/>
    <s v="Japón"/>
    <n v="1.8691417530000001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65"/>
    <x v="4"/>
    <s v="Privada"/>
    <s v="No"/>
    <s v="Si"/>
    <s v="Si"/>
    <n v="2009"/>
    <s v="Argentina"/>
    <n v="1.8581853669999999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66"/>
    <x v="1"/>
    <s v="Mixta"/>
    <s v="No"/>
    <s v="Si"/>
    <s v="Si"/>
    <n v="1866"/>
    <s v="Suiza"/>
    <n v="2.0444698099999998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67"/>
    <x v="4"/>
    <s v="Mixta"/>
    <s v="No"/>
    <s v="No"/>
    <s v="No"/>
    <n v="1994"/>
    <s v="Colombia"/>
    <n v="5.9751610780000002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68"/>
    <x v="3"/>
    <s v="Privada"/>
    <s v="Si"/>
    <s v="No"/>
    <s v="No"/>
    <n v="1953"/>
    <s v="Colombia"/>
    <n v="7.1291921260000004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69"/>
    <x v="1"/>
    <s v="Pública"/>
    <s v="No"/>
    <s v="Si"/>
    <s v="Si"/>
    <n v="1965"/>
    <s v="Estados Unidos"/>
    <n v="2.0973851419999998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70"/>
    <x v="3"/>
    <s v="Privada"/>
    <s v="Si"/>
    <s v="No"/>
    <s v="No"/>
    <n v="1989"/>
    <s v="Colombia"/>
    <n v="3.0305383369999999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71"/>
    <x v="1"/>
    <s v="Privada"/>
    <s v="No"/>
    <s v="No"/>
    <s v="Si"/>
    <n v="1986"/>
    <s v="Colombia"/>
    <n v="2.2734296359999999"/>
    <s v="Metas relacionadas a biodiversidad Si/no"/>
    <n v="0"/>
    <x v="1"/>
    <s v="Pilar 3"/>
    <s v="boolean"/>
    <b v="0"/>
    <b v="0"/>
    <s v="Gestión de Recursos Naturales y Circularidad"/>
    <n v="0.15789473684210525"/>
    <n v="0"/>
    <n v="0"/>
  </r>
  <r>
    <x v="72"/>
    <x v="1"/>
    <s v="Privada"/>
    <s v="No"/>
    <s v="No"/>
    <s v="No"/>
    <n v="1904"/>
    <s v="Colombia"/>
    <n v="2.8467005310000002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73"/>
    <x v="3"/>
    <s v="Privada"/>
    <s v="No"/>
    <s v="Si"/>
    <s v="Si"/>
    <n v="1993"/>
    <s v="Estados Unidos"/>
    <n v="2.3607916150000001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74"/>
    <x v="3"/>
    <s v="Privada"/>
    <s v="No"/>
    <s v="No"/>
    <s v="Si"/>
    <n v="2005"/>
    <s v="Perú"/>
    <n v="10.521119421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75"/>
    <x v="1"/>
    <s v="Privada"/>
    <s v="No"/>
    <s v="No"/>
    <s v="Si"/>
    <n v="1958"/>
    <s v="Colombia"/>
    <n v="2.0172595470000001"/>
    <s v="Metas relacionadas a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77"/>
    <x v="4"/>
    <s v="Privada"/>
    <s v="No"/>
    <s v="No"/>
    <s v="Si"/>
    <n v="2015"/>
    <s v="Colombia"/>
    <n v="0.70314701400000001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78"/>
    <x v="1"/>
    <s v="Mixta"/>
    <s v="No"/>
    <s v="No"/>
    <s v="No"/>
    <n v="1956"/>
    <s v="Colombia"/>
    <n v="25.860914507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79"/>
    <x v="1"/>
    <s v="Mixta"/>
    <s v="No"/>
    <s v="Si"/>
    <s v="Si"/>
    <n v="1898"/>
    <s v="Francia"/>
    <n v="2.4260392159999999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80"/>
    <x v="1"/>
    <s v="Privada"/>
    <s v="No"/>
    <s v="Si"/>
    <s v="No"/>
    <n v="1998"/>
    <s v="Colombia"/>
    <n v="1.697301486"/>
    <s v="Metas relacionadas a biodiversidad Si/no"/>
    <s v="Si"/>
    <x v="1"/>
    <s v="Pilar 3"/>
    <s v="boolean"/>
    <b v="0"/>
    <b v="0"/>
    <s v="Gestión de Recursos Naturales y Circularidad"/>
    <n v="0.15789473684210525"/>
    <n v="100"/>
    <n v="15.789473684210526"/>
  </r>
  <r>
    <x v="81"/>
    <x v="3"/>
    <s v="Privada"/>
    <s v="Si"/>
    <s v="Si"/>
    <s v="Si"/>
    <n v="1969"/>
    <s v="Corea del Sur"/>
    <n v="3.188315636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82"/>
    <x v="5"/>
    <s v="Privada"/>
    <s v="No"/>
    <s v="No"/>
    <s v="Si"/>
    <n v="2020"/>
    <s v="Islas Caimán / EE.UU"/>
    <n v="1.943851598"/>
    <s v="Metas relacionadas a biodiversidad Si/no"/>
    <s v="Si"/>
    <x v="1"/>
    <s v="Pilar 3"/>
    <s v="boolean"/>
    <b v="0"/>
    <b v="0"/>
    <s v="Gestión de Recursos Naturales y Circularidad"/>
    <n v="0.19230769230769232"/>
    <n v="100"/>
    <n v="19.230769230769234"/>
  </r>
  <r>
    <x v="83"/>
    <x v="3"/>
    <s v="Privada"/>
    <s v="No"/>
    <s v="No"/>
    <s v="Si"/>
    <n v="1952"/>
    <s v="Chile"/>
    <n v="5.9910971069999999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84"/>
    <x v="3"/>
    <s v="Privada"/>
    <s v="Si"/>
    <s v="No"/>
    <s v="Si"/>
    <n v="1977"/>
    <s v="Suiza"/>
    <n v="2.002301595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85"/>
    <x v="0"/>
    <s v="Privada"/>
    <s v="Si"/>
    <s v="No"/>
    <s v="Si"/>
    <n v="1971"/>
    <s v="Estados Unidos"/>
    <n v="2.1567474139999998"/>
    <s v="Metas relacionadas a biodiversidad Si/no"/>
    <n v="0"/>
    <x v="1"/>
    <s v="Pilar 3"/>
    <s v="boolean"/>
    <b v="0"/>
    <b v="0"/>
    <s v="Gestión de Recursos Naturales y Circularidad"/>
    <n v="0.23809523809523808"/>
    <n v="0"/>
    <n v="0"/>
  </r>
  <r>
    <x v="86"/>
    <x v="3"/>
    <s v="Privada"/>
    <s v="No"/>
    <s v="No"/>
    <s v="Si"/>
    <n v="2009"/>
    <s v="El Salvador"/>
    <n v="2.8694480090000001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87"/>
    <x v="3"/>
    <s v="Privada"/>
    <s v="Si"/>
    <s v="No"/>
    <s v="No"/>
    <n v="1934"/>
    <s v="Colombia"/>
    <n v="3.134365769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88"/>
    <x v="4"/>
    <s v="Mixta"/>
    <s v="No"/>
    <s v="Si"/>
    <s v="Si"/>
    <n v="1924"/>
    <s v="España"/>
    <n v="6.6721791020000003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89"/>
    <x v="4"/>
    <s v="Privada"/>
    <s v="No"/>
    <s v="Si"/>
    <s v="Si"/>
    <n v="1910"/>
    <s v="Francia"/>
    <n v="2.655177809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90"/>
    <x v="3"/>
    <s v="Privada"/>
    <s v="No"/>
    <s v="Si"/>
    <s v="Si"/>
    <n v="1968"/>
    <s v="Colombia"/>
    <n v="24.752011681999999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91"/>
    <x v="4"/>
    <s v="Mixta"/>
    <s v="No"/>
    <s v="Si"/>
    <s v="Si"/>
    <n v="1979"/>
    <s v="Suecia"/>
    <n v="2.956157691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92"/>
    <x v="3"/>
    <s v="Privada"/>
    <s v="No"/>
    <s v="Si"/>
    <s v="Si"/>
    <n v="1937"/>
    <s v="Japón"/>
    <n v="4.02823039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93"/>
    <x v="3"/>
    <s v="Privada"/>
    <s v="No"/>
    <s v="No"/>
    <s v="Si"/>
    <n v="1993"/>
    <s v="Suiza"/>
    <n v="4.8704234599999996"/>
    <s v="Metas relacionadas a biodiversidad Si/no"/>
    <s v="Si"/>
    <x v="1"/>
    <s v="Pilar 3"/>
    <s v="boolean"/>
    <b v="0"/>
    <b v="0"/>
    <s v="Gestión de Recursos Naturales y Circularidad"/>
    <n v="5.8823529411764705E-2"/>
    <n v="100"/>
    <n v="5.8823529411764701"/>
  </r>
  <r>
    <x v="94"/>
    <x v="3"/>
    <s v="Privada"/>
    <s v="No"/>
    <s v="No"/>
    <s v="No"/>
    <n v="1966"/>
    <s v="Colombia"/>
    <n v="2.0461661379999998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95"/>
    <x v="3"/>
    <s v="Privada"/>
    <s v="No"/>
    <s v="Si"/>
    <s v="Si"/>
    <n v="1929"/>
    <s v="Reino Unido y Países Bajos"/>
    <n v="1.928223518"/>
    <s v="Metas relacionadas a biodiversidad Si/no"/>
    <n v="0"/>
    <x v="1"/>
    <s v="Pilar 3"/>
    <s v="boolean"/>
    <b v="0"/>
    <b v="0"/>
    <s v="Gestión de Recursos Naturales y Circularidad"/>
    <n v="5.8823529411764705E-2"/>
    <n v="0"/>
    <n v="0"/>
  </r>
  <r>
    <x v="96"/>
    <x v="4"/>
    <s v="Privada"/>
    <s v="No"/>
    <s v="No"/>
    <s v="No"/>
    <n v="1987"/>
    <s v="Colombia"/>
    <n v="0"/>
    <s v="Metas relacionadas a biodiversidad Si/no"/>
    <s v="No"/>
    <x v="1"/>
    <s v="Pilar 3"/>
    <s v="boolean"/>
    <b v="0"/>
    <b v="0"/>
    <s v="Gestión de Recursos Naturales y Circularidad"/>
    <n v="5.8823529411764705E-2"/>
    <n v="0"/>
    <n v="0"/>
  </r>
  <r>
    <x v="97"/>
    <x v="5"/>
    <s v="Privada"/>
    <s v="No"/>
    <s v="No"/>
    <s v="Si"/>
    <n v="2016"/>
    <s v="Canadá"/>
    <n v="5.4833186859999996"/>
    <s v="Metas relacionadas a biodiversidad Si/no"/>
    <n v="0"/>
    <x v="1"/>
    <s v="Pilar 3"/>
    <s v="boolean"/>
    <b v="0"/>
    <b v="0"/>
    <s v="Gestión de Recursos Naturales y Circularidad"/>
    <n v="0.19230769230769232"/>
    <n v="0"/>
    <n v="0"/>
  </r>
  <r>
    <x v="98"/>
    <x v="1"/>
    <s v="Privada"/>
    <s v="No"/>
    <s v="Si"/>
    <s v="Si"/>
    <n v="1955"/>
    <s v="Japón"/>
    <n v="1.8313776939999999"/>
    <s v="Metas relacionadas a biodiversidad Si/no"/>
    <s v="No"/>
    <x v="1"/>
    <s v="Pilar 3"/>
    <s v="boolean"/>
    <b v="0"/>
    <b v="0"/>
    <s v="Gestión de Recursos Naturales y Circularidad"/>
    <n v="0.15789473684210525"/>
    <n v="0"/>
    <n v="0"/>
  </r>
  <r>
    <x v="99"/>
    <x v="1"/>
    <s v="Privada"/>
    <s v="No"/>
    <s v="No"/>
    <s v="Si"/>
    <n v="1993"/>
    <s v="Noruega"/>
    <n v="1.7653399919999999"/>
    <s v="Metas relacionadas a biodiversidad Si/no"/>
    <s v="No informa"/>
    <x v="1"/>
    <s v="Pilar 3"/>
    <s v="boolean"/>
    <b v="0"/>
    <b v="0"/>
    <s v="Gestión de Recursos Naturales y Circularidad"/>
    <n v="0.15789473684210525"/>
    <n v="0"/>
    <n v="0"/>
  </r>
  <r>
    <x v="0"/>
    <x v="0"/>
    <s v="Privada"/>
    <s v="No"/>
    <s v="No"/>
    <s v="No"/>
    <n v="2007"/>
    <s v="Colombia"/>
    <n v="0.97802211500000003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1"/>
    <x v="1"/>
    <s v="Privada"/>
    <s v="No"/>
    <s v="Si"/>
    <s v="Si"/>
    <n v="1920"/>
    <s v="Colombia"/>
    <n v="2.844632077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2"/>
    <x v="1"/>
    <s v="Privada"/>
    <s v="No"/>
    <s v="No"/>
    <s v="Si"/>
    <n v="1945"/>
    <s v="Colombia"/>
    <n v="2.1764613960000001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3"/>
    <x v="2"/>
    <s v="Privada"/>
    <s v="Si"/>
    <s v="No"/>
    <s v="No"/>
    <n v="1993"/>
    <s v="Colombia"/>
    <n v="2.1863011939999999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4"/>
    <x v="3"/>
    <s v="Privada"/>
    <s v="No"/>
    <s v="No"/>
    <s v="Si"/>
    <n v="2012"/>
    <s v="Colombia"/>
    <n v="13.831182682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199999997"/>
    <s v="Permiso marental con beneficio extralegal (Sí/no)"/>
    <n v="0"/>
    <x v="2"/>
    <s v="Pilar 5"/>
    <s v="boolean"/>
    <b v="0"/>
    <b v="0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7"/>
    <x v="4"/>
    <s v="Privada"/>
    <s v="No"/>
    <s v="No"/>
    <s v="Si"/>
    <n v="1919"/>
    <s v="Colombia"/>
    <n v="15.106042448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8"/>
    <x v="0"/>
    <s v="Privada"/>
    <s v="No"/>
    <s v="No"/>
    <s v="No"/>
    <n v="1987"/>
    <s v="Colombia"/>
    <n v="0.711210393"/>
    <s v="Permiso marental con beneficio extralegal (Sí/no)"/>
    <n v="0"/>
    <x v="2"/>
    <s v="Pilar 5"/>
    <s v="boolean"/>
    <b v="0"/>
    <b v="0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0000002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11"/>
    <x v="4"/>
    <s v="Privada"/>
    <s v="No"/>
    <s v="Si"/>
    <s v="Si"/>
    <n v="1875"/>
    <s v="Colombia"/>
    <n v="0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12"/>
    <x v="1"/>
    <s v="Privada"/>
    <s v="No"/>
    <s v="No"/>
    <s v="Si"/>
    <n v="1889"/>
    <s v="Colombia"/>
    <n v="8.6157743510000007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13"/>
    <x v="1"/>
    <s v="Privada"/>
    <s v="No"/>
    <s v="No"/>
    <s v="Si"/>
    <n v="2000"/>
    <s v="Colombia"/>
    <n v="1.8730507999999999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14"/>
    <x v="3"/>
    <s v="Privada"/>
    <s v="No"/>
    <s v="No"/>
    <s v="No"/>
    <n v="2004"/>
    <s v="Colombia"/>
    <n v="4.5125503050000004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00000005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09999999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17"/>
    <x v="4"/>
    <s v="Privada"/>
    <s v="No"/>
    <s v="Si"/>
    <s v="Si"/>
    <n v="2001"/>
    <s v="Colombia"/>
    <n v="6.5475670460000002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18"/>
    <x v="1"/>
    <s v="Privada"/>
    <s v="No"/>
    <s v="Si"/>
    <s v="Si"/>
    <n v="1934"/>
    <s v="Colombia"/>
    <n v="1.84479215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19"/>
    <x v="3"/>
    <s v="Privada"/>
    <s v="Si"/>
    <s v="Si"/>
    <s v="Si"/>
    <n v="1960"/>
    <s v="Chile"/>
    <n v="4.2128666020000001"/>
    <s v="Permiso marental con beneficio extralegal (Sí/no)"/>
    <s v="Si"/>
    <x v="2"/>
    <s v="Pilar 5"/>
    <s v="boolean"/>
    <b v="0"/>
    <b v="0"/>
    <s v="Diversidad, Equidad e Inclusión (DEI)"/>
    <n v="0.23529411764705882"/>
    <n v="100"/>
    <n v="23.52941176470588"/>
  </r>
  <r>
    <x v="20"/>
    <x v="4"/>
    <s v="Mixta"/>
    <s v="No"/>
    <s v="No"/>
    <s v="No"/>
    <n v="2012"/>
    <s v="Colombia"/>
    <n v="9.9777362400000005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21"/>
    <x v="5"/>
    <s v="Privada"/>
    <s v="No"/>
    <s v="No"/>
    <s v="Si"/>
    <n v="1976"/>
    <s v="Reino Unido / Suiza"/>
    <n v="6.0471020830000004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22"/>
    <x v="3"/>
    <s v="Privada"/>
    <s v="No"/>
    <s v="No"/>
    <s v="Si"/>
    <n v="1879"/>
    <s v="Estados Unidos"/>
    <n v="5.8689859999999996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23"/>
    <x v="3"/>
    <s v="Privada"/>
    <s v="Si"/>
    <s v="No"/>
    <s v="No"/>
    <n v="1997"/>
    <s v="Colombia"/>
    <n v="1.9766409730000001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8999999"/>
    <s v="Permiso marental con beneficio extralegal (Sí/no)"/>
    <s v="Si"/>
    <x v="2"/>
    <s v="Pilar 5"/>
    <s v="boolean"/>
    <b v="0"/>
    <b v="0"/>
    <s v="Diversidad, Equidad e Inclusión (DEI)"/>
    <n v="0.29411764705882354"/>
    <n v="100"/>
    <n v="29.411764705882355"/>
  </r>
  <r>
    <x v="25"/>
    <x v="1"/>
    <s v="Mixta"/>
    <s v="No"/>
    <s v="Si"/>
    <s v="Si"/>
    <n v="1991"/>
    <s v="México"/>
    <n v="5.1614047279999999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26"/>
    <x v="1"/>
    <s v="Privada"/>
    <s v="No"/>
    <s v="Si"/>
    <s v="Si"/>
    <n v="1806"/>
    <s v="Estados Unidos"/>
    <n v="2.382092359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27"/>
    <x v="1"/>
    <s v="Privada"/>
    <s v="Si"/>
    <s v="Si"/>
    <s v="Si"/>
    <n v="1932"/>
    <s v="Colombia"/>
    <n v="2.1928266769999998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28"/>
    <x v="1"/>
    <s v="Privada"/>
    <s v="No"/>
    <s v="No"/>
    <s v="No"/>
    <n v="1920"/>
    <s v="Colombia"/>
    <n v="1.9433909700000001"/>
    <s v="Permiso marental con beneficio extralegal (Sí/no)"/>
    <n v="0"/>
    <x v="2"/>
    <s v="Pilar 5"/>
    <s v="boolean"/>
    <b v="0"/>
    <b v="0"/>
    <s v="Diversidad, Equidad e Inclusión (DEI)"/>
    <n v="0.15789473684210525"/>
    <n v="0"/>
    <n v="0"/>
  </r>
  <r>
    <x v="29"/>
    <x v="2"/>
    <s v="Privada"/>
    <s v="No"/>
    <s v="No"/>
    <s v="No"/>
    <n v="2015"/>
    <s v="Colombia"/>
    <n v="0.76762142099999997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30"/>
    <x v="2"/>
    <s v="Privada"/>
    <s v="No"/>
    <s v="Si"/>
    <s v="Si"/>
    <n v="1961"/>
    <s v="Colombia"/>
    <n v="0.498844856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31"/>
    <x v="2"/>
    <s v="Privada"/>
    <s v="No"/>
    <s v="Si"/>
    <s v="Si"/>
    <n v="1979"/>
    <s v="Colombia"/>
    <n v="1.189537155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32"/>
    <x v="2"/>
    <s v="Privada"/>
    <s v="Si"/>
    <s v="No"/>
    <s v="No"/>
    <n v="2008"/>
    <s v="Colombia"/>
    <n v="1.3132825420000001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00000001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34"/>
    <x v="3"/>
    <s v="Privada"/>
    <s v="Si"/>
    <s v="No"/>
    <s v="No"/>
    <n v="1938"/>
    <s v="Colombia"/>
    <n v="11.88773162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0000004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36"/>
    <x v="3"/>
    <s v="Privada"/>
    <s v="Si"/>
    <s v="No"/>
    <s v="No"/>
    <n v="2009"/>
    <s v="Colombia"/>
    <n v="19.439396106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37"/>
    <x v="4"/>
    <s v="Privada"/>
    <s v="No"/>
    <s v="Si"/>
    <s v="No"/>
    <n v="1972"/>
    <s v="Colombia"/>
    <n v="0"/>
    <s v="Permiso marental con beneficio extralegal (Sí/no)"/>
    <s v="Si"/>
    <x v="2"/>
    <s v="Pilar 5"/>
    <s v="boolean"/>
    <b v="0"/>
    <b v="0"/>
    <s v="Diversidad, Equidad e Inclusión (DEI)"/>
    <n v="0.29411764705882354"/>
    <n v="100"/>
    <n v="29.411764705882355"/>
  </r>
  <r>
    <x v="38"/>
    <x v="3"/>
    <s v="Privada"/>
    <s v="Si"/>
    <s v="No"/>
    <s v="No"/>
    <n v="1997"/>
    <s v="Colombia"/>
    <n v="3.874476933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000001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40"/>
    <x v="5"/>
    <s v="Mixta"/>
    <s v="No"/>
    <s v="Si"/>
    <s v="Si"/>
    <n v="1951"/>
    <s v="Colombia"/>
    <n v="113.923310323"/>
    <s v="Permiso marental con beneficio extralegal (Sí/no)"/>
    <s v="Si"/>
    <x v="2"/>
    <s v="Pilar 5"/>
    <s v="boolean"/>
    <b v="0"/>
    <b v="0"/>
    <s v="Diversidad, Equidad e Inclusión (DEI)"/>
    <n v="0.11538461538461539"/>
    <n v="100"/>
    <n v="11.538461538461538"/>
  </r>
  <r>
    <x v="41"/>
    <x v="4"/>
    <s v="Mixta"/>
    <s v="No"/>
    <s v="No"/>
    <s v="Si"/>
    <n v="1997"/>
    <s v="Colombia"/>
    <n v="15.780332546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42"/>
    <x v="4"/>
    <s v="Pública"/>
    <s v="No"/>
    <s v="No"/>
    <s v="Si"/>
    <n v="1955"/>
    <s v="Colombia"/>
    <n v="20.574477179999999"/>
    <s v="Permiso marental con beneficio extralegal (Sí/no)"/>
    <s v="Si"/>
    <x v="2"/>
    <s v="Pilar 5"/>
    <s v="boolean"/>
    <b v="0"/>
    <b v="0"/>
    <s v="Diversidad, Equidad e Inclusión (DEI)"/>
    <n v="0.29411764705882354"/>
    <n v="100"/>
    <n v="29.411764705882355"/>
  </r>
  <r>
    <x v="43"/>
    <x v="1"/>
    <s v="Privada"/>
    <s v="No"/>
    <s v="No"/>
    <s v="Si"/>
    <n v="1985"/>
    <s v="Estados Unidos"/>
    <n v="2.6249202149999999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44"/>
    <x v="1"/>
    <s v="Mixta"/>
    <s v="No"/>
    <s v="No"/>
    <s v="No"/>
    <n v="1990"/>
    <s v="Colombia"/>
    <n v="2.3114637089999999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45"/>
    <x v="3"/>
    <s v="Privada"/>
    <s v="No"/>
    <s v="No"/>
    <s v="Si"/>
    <n v="1949"/>
    <s v="Colombia"/>
    <n v="16.077688644999999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46"/>
    <x v="3"/>
    <s v="Privada"/>
    <s v="Si"/>
    <s v="Si"/>
    <s v="Si"/>
    <n v="1889"/>
    <s v="Chile"/>
    <n v="2.3075606390000001"/>
    <s v="Permiso marental con beneficio extralegal (Sí/no)"/>
    <s v="Si"/>
    <x v="2"/>
    <s v="Pilar 5"/>
    <s v="boolean"/>
    <b v="0"/>
    <b v="0"/>
    <s v="Diversidad, Equidad e Inclusión (DEI)"/>
    <n v="0.23529411764705882"/>
    <n v="100"/>
    <n v="23.52941176470588"/>
  </r>
  <r>
    <x v="47"/>
    <x v="5"/>
    <s v="Privada"/>
    <s v="No"/>
    <s v="Si"/>
    <s v="Si"/>
    <n v="1985"/>
    <s v="Canadá"/>
    <n v="4.2502446559999996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48"/>
    <x v="4"/>
    <s v="Privada"/>
    <s v="No"/>
    <s v="Si"/>
    <s v="No"/>
    <n v="1966"/>
    <s v="Colombia"/>
    <n v="2.6355685659999999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49"/>
    <x v="4"/>
    <s v="Mixta"/>
    <s v="No"/>
    <s v="Si"/>
    <s v="Si"/>
    <n v="1896"/>
    <s v="Colombia"/>
    <n v="3.7166394839999999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50"/>
    <x v="1"/>
    <s v="Pública"/>
    <s v="No"/>
    <s v="Si"/>
    <s v="Si"/>
    <n v="1908"/>
    <s v="Estados Unidos"/>
    <n v="1.2123628230000001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51"/>
    <x v="5"/>
    <s v="Privada"/>
    <s v="No"/>
    <s v="Si"/>
    <s v="Si"/>
    <n v="2002"/>
    <s v="Chile"/>
    <n v="2.4203671080000002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52"/>
    <x v="5"/>
    <s v="Privada"/>
    <s v="No"/>
    <s v="Si"/>
    <s v="Si"/>
    <n v="2003"/>
    <s v="Canadá"/>
    <n v="1.3219259999999999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53"/>
    <x v="0"/>
    <s v="Privada"/>
    <s v="No"/>
    <s v="No"/>
    <s v="No"/>
    <n v="1985"/>
    <s v="Colombia"/>
    <n v="0.441609957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54"/>
    <x v="1"/>
    <s v="Privada"/>
    <s v="Si"/>
    <s v="No"/>
    <s v="No"/>
    <n v="1964"/>
    <s v="Colombia"/>
    <n v="2.4859553989999998"/>
    <s v="Permiso marental con beneficio extralegal (Sí/no)"/>
    <n v="0"/>
    <x v="2"/>
    <s v="Pilar 5"/>
    <s v="boolean"/>
    <b v="0"/>
    <b v="0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56"/>
    <x v="5"/>
    <s v="Privada"/>
    <s v="No"/>
    <s v="No"/>
    <s v="No"/>
    <n v="1956"/>
    <s v="Colombia"/>
    <n v="2.660692144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57"/>
    <x v="0"/>
    <s v="Privada"/>
    <s v="Si"/>
    <s v="No"/>
    <s v="No"/>
    <n v="1962"/>
    <s v="Colombia"/>
    <n v="0.89448844999999999"/>
    <s v="Permiso marental con beneficio extralegal (Sí/no)"/>
    <n v="0"/>
    <x v="2"/>
    <s v="Pilar 5"/>
    <s v="boolean"/>
    <b v="0"/>
    <b v="0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79999998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59"/>
    <x v="4"/>
    <s v="Mixta"/>
    <s v="No"/>
    <s v="No"/>
    <s v="No"/>
    <n v="1995"/>
    <s v="Colombia"/>
    <n v="6.1355991599999999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60"/>
    <x v="2"/>
    <s v="Privada"/>
    <s v="No"/>
    <s v="No"/>
    <s v="Si"/>
    <n v="1989"/>
    <s v="Colombia"/>
    <n v="0.75167738299999998"/>
    <s v="Permiso marental con beneficio extralegal (Sí/no)"/>
    <n v="0"/>
    <x v="2"/>
    <s v="Pilar 5"/>
    <s v="boolean"/>
    <b v="0"/>
    <b v="0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0000002"/>
    <s v="Permiso marental con beneficio extralegal (Sí/no)"/>
    <n v="0"/>
    <x v="2"/>
    <s v="Pilar 5"/>
    <s v="boolean"/>
    <b v="0"/>
    <b v="0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0000001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63"/>
    <x v="2"/>
    <s v="Privada"/>
    <s v="Si"/>
    <s v="No"/>
    <s v="No"/>
    <n v="1976"/>
    <s v="Colombia"/>
    <n v="0.98534294499999997"/>
    <s v="Permiso marental con beneficio extralegal (Sí/no)"/>
    <s v="No"/>
    <x v="2"/>
    <s v="Pilar 5"/>
    <s v="boolean"/>
    <b v="0"/>
    <b v="0"/>
    <s v="Diversidad, Equidad e Inclusión (DEI)"/>
    <n v="0.14285714285714285"/>
    <n v="0"/>
    <n v="0"/>
  </r>
  <r>
    <x v="64"/>
    <x v="3"/>
    <s v="Privada"/>
    <s v="No"/>
    <s v="Si"/>
    <s v="Si"/>
    <n v="1920"/>
    <s v="Japón"/>
    <n v="1.8691417530000001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65"/>
    <x v="4"/>
    <s v="Privada"/>
    <s v="No"/>
    <s v="Si"/>
    <s v="Si"/>
    <n v="2009"/>
    <s v="Argentina"/>
    <n v="1.8581853669999999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099999998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67"/>
    <x v="4"/>
    <s v="Mixta"/>
    <s v="No"/>
    <s v="No"/>
    <s v="No"/>
    <n v="1994"/>
    <s v="Colombia"/>
    <n v="5.9751610780000002"/>
    <s v="Permiso marental con beneficio extralegal (Sí/no)"/>
    <s v="Si"/>
    <x v="2"/>
    <s v="Pilar 5"/>
    <s v="boolean"/>
    <b v="0"/>
    <b v="0"/>
    <s v="Diversidad, Equidad e Inclusión (DEI)"/>
    <n v="0.29411764705882354"/>
    <n v="100"/>
    <n v="29.411764705882355"/>
  </r>
  <r>
    <x v="68"/>
    <x v="3"/>
    <s v="Privada"/>
    <s v="Si"/>
    <s v="No"/>
    <s v="No"/>
    <n v="1953"/>
    <s v="Colombia"/>
    <n v="7.1291921260000004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19999998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70"/>
    <x v="3"/>
    <s v="Privada"/>
    <s v="Si"/>
    <s v="No"/>
    <s v="No"/>
    <n v="1989"/>
    <s v="Colombia"/>
    <n v="3.0305383369999999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59999999"/>
    <s v="Permiso marental con beneficio extralegal (Sí/no)"/>
    <n v="0"/>
    <x v="2"/>
    <s v="Pilar 5"/>
    <s v="boolean"/>
    <b v="0"/>
    <b v="0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0000002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73"/>
    <x v="3"/>
    <s v="Privada"/>
    <s v="No"/>
    <s v="Si"/>
    <s v="Si"/>
    <n v="1993"/>
    <s v="Estados Unidos"/>
    <n v="2.3607916150000001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74"/>
    <x v="3"/>
    <s v="Privada"/>
    <s v="No"/>
    <s v="No"/>
    <s v="Si"/>
    <n v="2005"/>
    <s v="Perú"/>
    <n v="10.521119421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75"/>
    <x v="1"/>
    <s v="Privada"/>
    <s v="No"/>
    <s v="No"/>
    <s v="Si"/>
    <n v="1958"/>
    <s v="Colombia"/>
    <n v="2.0172595470000001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76"/>
    <x v="4"/>
    <s v="Privada"/>
    <s v="No"/>
    <s v="Si"/>
    <s v="No"/>
    <n v="1974"/>
    <s v="Colombia"/>
    <n v="2.2729038500000001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77"/>
    <x v="4"/>
    <s v="Privada"/>
    <s v="No"/>
    <s v="No"/>
    <s v="Si"/>
    <n v="2015"/>
    <s v="Colombia"/>
    <n v="0.70314701400000001"/>
    <s v="Permiso marental con beneficio extralegal (Sí/no)"/>
    <n v="0"/>
    <x v="2"/>
    <s v="Pilar 5"/>
    <s v="boolean"/>
    <b v="0"/>
    <b v="0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79"/>
    <x v="1"/>
    <s v="Mixta"/>
    <s v="No"/>
    <s v="Si"/>
    <s v="Si"/>
    <n v="1898"/>
    <s v="Francia"/>
    <n v="2.4260392159999999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80"/>
    <x v="1"/>
    <s v="Privada"/>
    <s v="No"/>
    <s v="Si"/>
    <s v="No"/>
    <n v="1998"/>
    <s v="Colombia"/>
    <n v="1.697301486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81"/>
    <x v="3"/>
    <s v="Privada"/>
    <s v="Si"/>
    <s v="Si"/>
    <s v="Si"/>
    <n v="1969"/>
    <s v="Corea del Sur"/>
    <n v="3.188315636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82"/>
    <x v="5"/>
    <s v="Privada"/>
    <s v="No"/>
    <s v="No"/>
    <s v="Si"/>
    <n v="2020"/>
    <s v="Islas Caimán / EE.UU"/>
    <n v="1.943851598"/>
    <s v="Permiso marental con beneficio extralegal (Sí/no)"/>
    <s v="No"/>
    <x v="2"/>
    <s v="Pilar 5"/>
    <s v="boolean"/>
    <b v="0"/>
    <b v="0"/>
    <s v="Diversidad, Equidad e Inclusión (DEI)"/>
    <n v="0.11538461538461539"/>
    <n v="0"/>
    <n v="0"/>
  </r>
  <r>
    <x v="83"/>
    <x v="3"/>
    <s v="Privada"/>
    <s v="No"/>
    <s v="No"/>
    <s v="Si"/>
    <n v="1952"/>
    <s v="Chile"/>
    <n v="5.9910971069999999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84"/>
    <x v="3"/>
    <s v="Privada"/>
    <s v="Si"/>
    <s v="No"/>
    <s v="Si"/>
    <n v="1977"/>
    <s v="Suiza"/>
    <n v="2.002301595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85"/>
    <x v="0"/>
    <s v="Privada"/>
    <s v="Si"/>
    <s v="No"/>
    <s v="Si"/>
    <n v="1971"/>
    <s v="Estados Unidos"/>
    <n v="2.1567474139999998"/>
    <s v="Permiso marental con beneficio extralegal (Sí/no)"/>
    <n v="0"/>
    <x v="2"/>
    <s v="Pilar 5"/>
    <s v="boolean"/>
    <b v="0"/>
    <b v="0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0000001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0000003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89"/>
    <x v="4"/>
    <s v="Privada"/>
    <s v="No"/>
    <s v="Si"/>
    <s v="Si"/>
    <n v="1910"/>
    <s v="Francia"/>
    <n v="2.655177809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90"/>
    <x v="3"/>
    <s v="Privada"/>
    <s v="No"/>
    <s v="Si"/>
    <s v="Si"/>
    <n v="1968"/>
    <s v="Colombia"/>
    <n v="24.752011681999999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91"/>
    <x v="4"/>
    <s v="Mixta"/>
    <s v="No"/>
    <s v="Si"/>
    <s v="Si"/>
    <n v="1979"/>
    <s v="Suecia"/>
    <n v="2.956157691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92"/>
    <x v="3"/>
    <s v="Privada"/>
    <s v="No"/>
    <s v="Si"/>
    <s v="Si"/>
    <n v="1937"/>
    <s v="Japón"/>
    <n v="4.02823039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93"/>
    <x v="3"/>
    <s v="Privada"/>
    <s v="No"/>
    <s v="No"/>
    <s v="Si"/>
    <n v="1993"/>
    <s v="Suiza"/>
    <n v="4.8704234599999996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79999998"/>
    <s v="Permiso marental con beneficio extralegal (Sí/no)"/>
    <s v="No"/>
    <x v="2"/>
    <s v="Pilar 5"/>
    <s v="boolean"/>
    <b v="0"/>
    <b v="0"/>
    <s v="Diversidad, Equidad e Inclusión (DEI)"/>
    <n v="0.23529411764705882"/>
    <n v="0"/>
    <n v="0"/>
  </r>
  <r>
    <x v="95"/>
    <x v="3"/>
    <s v="Privada"/>
    <s v="No"/>
    <s v="Si"/>
    <s v="Si"/>
    <n v="1929"/>
    <s v="Reino Unido y Países Bajos"/>
    <n v="1.928223518"/>
    <s v="Permiso marental con beneficio extralegal (Sí/no)"/>
    <n v="0"/>
    <x v="2"/>
    <s v="Pilar 5"/>
    <s v="boolean"/>
    <b v="0"/>
    <b v="0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Permiso marental con beneficio extralegal (Sí/no)"/>
    <s v="No"/>
    <x v="2"/>
    <s v="Pilar 5"/>
    <s v="boolean"/>
    <b v="0"/>
    <b v="0"/>
    <s v="Diversidad, Equidad e Inclusión (DEI)"/>
    <n v="0.29411764705882354"/>
    <n v="0"/>
    <n v="0"/>
  </r>
  <r>
    <x v="97"/>
    <x v="5"/>
    <s v="Privada"/>
    <s v="No"/>
    <s v="No"/>
    <s v="Si"/>
    <n v="2016"/>
    <s v="Canadá"/>
    <n v="5.4833186859999996"/>
    <s v="Permiso marental con beneficio extralegal (Sí/no)"/>
    <n v="0"/>
    <x v="2"/>
    <s v="Pilar 5"/>
    <s v="boolean"/>
    <b v="0"/>
    <b v="0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39999999"/>
    <s v="Permiso marental con beneficio extralegal (Sí/no)"/>
    <s v="No"/>
    <x v="2"/>
    <s v="Pilar 5"/>
    <s v="boolean"/>
    <b v="0"/>
    <b v="0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19999999"/>
    <s v="Permiso marental con beneficio extralegal (Sí/no)"/>
    <s v="Si"/>
    <x v="2"/>
    <s v="Pilar 5"/>
    <s v="boolean"/>
    <b v="0"/>
    <b v="0"/>
    <s v="Diversidad, Equidad e Inclusión (DEI)"/>
    <n v="0.15789473684210525"/>
    <n v="100"/>
    <n v="15.789473684210526"/>
  </r>
  <r>
    <x v="0"/>
    <x v="0"/>
    <s v="Privada"/>
    <s v="No"/>
    <s v="No"/>
    <s v="No"/>
    <n v="2007"/>
    <s v="Colombia"/>
    <n v="0.97802211500000003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Porcentaje de inversión en la comunidad sobre VED"/>
    <n v="0.01"/>
    <x v="0"/>
    <s v="Pilar 6"/>
    <s v="positivo"/>
    <n v="0.01"/>
    <n v="1E-3"/>
    <s v="Impacto Económico, Social y Comunitario"/>
    <n v="0.10526315789473684"/>
    <n v="100"/>
    <n v="10.526315789473683"/>
  </r>
  <r>
    <x v="2"/>
    <x v="1"/>
    <s v="Privada"/>
    <s v="No"/>
    <s v="No"/>
    <s v="Si"/>
    <n v="1945"/>
    <s v="Colombia"/>
    <n v="2.1764613960000001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39999999"/>
    <s v="Porcentaje de inversión en la comunidad sobre VED"/>
    <s v="No informa"/>
    <x v="0"/>
    <s v="Pilar 6"/>
    <s v="positivo"/>
    <n v="2.4578387324896596E-3"/>
    <n v="2.4578387324896596E-3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Porcentaje de inversión en la comunidad sobre VED"/>
    <s v="No informa"/>
    <x v="0"/>
    <s v="Pilar 6"/>
    <s v="positivo"/>
    <n v="2.4578387324896596E-3"/>
    <n v="2.4578387324896596E-3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Porcentaje de inversión en la comunidad sobre VED"/>
    <n v="2.4578387324896596E-3"/>
    <x v="0"/>
    <s v="Pilar 6"/>
    <s v="positivo"/>
    <n v="2.4578387324896596E-3"/>
    <n v="2.4578387324896596E-3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Porcentaje de inversión en la comunidad sobre VED"/>
    <n v="4.2335985587749585E-2"/>
    <x v="0"/>
    <s v="Pilar 6"/>
    <s v="positivo"/>
    <n v="3342.3126897679244"/>
    <n v="2.5801197668261695E-3"/>
    <s v="Impacto Económico, Social y Comunitario"/>
    <n v="0.11764705882352941"/>
    <n v="1.1894726855584468E-3"/>
    <n v="1.3993796300687609E-4"/>
  </r>
  <r>
    <x v="11"/>
    <x v="4"/>
    <s v="Privada"/>
    <s v="No"/>
    <s v="Si"/>
    <s v="Si"/>
    <n v="1875"/>
    <s v="Colombia"/>
    <n v="0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0000007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Porcentaje de inversión en la comunidad sobre VED"/>
    <s v="No informa"/>
    <x v="0"/>
    <s v="Pilar 6"/>
    <s v="positivo"/>
    <n v="9.7262405401996356E-3"/>
    <n v="4.4881280673959309E-6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0000002"/>
    <s v="Porcentaje de inversión en la comunidad sobre VED"/>
    <n v="7.5422165626537925E-3"/>
    <x v="0"/>
    <s v="Pilar 6"/>
    <s v="positivo"/>
    <n v="3342.3126897679244"/>
    <n v="2.5801197668261695E-3"/>
    <s v="Impacto Económico, Social y Comunitario"/>
    <n v="0.11764705882352941"/>
    <n v="1.4846308789551486E-4"/>
    <n v="1.7466245634766455E-5"/>
  </r>
  <r>
    <x v="18"/>
    <x v="1"/>
    <s v="Privada"/>
    <s v="No"/>
    <s v="Si"/>
    <s v="Si"/>
    <n v="1934"/>
    <s v="Colombia"/>
    <n v="1.84479215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0000001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00000005"/>
    <s v="Porcentaje de inversión en la comunidad sobre VED"/>
    <n v="4.4134792569003002E-3"/>
    <x v="0"/>
    <s v="Pilar 6"/>
    <s v="positivo"/>
    <n v="3342.3126897679244"/>
    <n v="2.5801197668261695E-3"/>
    <s v="Impacto Económico, Social y Comunitario"/>
    <n v="0.11764705882352941"/>
    <n v="5.4853063597594393E-5"/>
    <n v="6.4533015997169872E-6"/>
  </r>
  <r>
    <x v="21"/>
    <x v="5"/>
    <s v="Privada"/>
    <s v="No"/>
    <s v="No"/>
    <s v="Si"/>
    <n v="1976"/>
    <s v="Reino Unido / Suiza"/>
    <n v="6.0471020830000004"/>
    <s v="Porcentaje de inversión en la comunidad sobre VED"/>
    <n v="9.7262405401996356E-3"/>
    <x v="0"/>
    <s v="Pilar 6"/>
    <s v="positivo"/>
    <n v="9.7262405401996356E-3"/>
    <n v="4.4881280673959309E-6"/>
    <s v="Impacto Económico, Social y Comunitario"/>
    <n v="0.15384615384615385"/>
    <n v="100"/>
    <n v="15.384615384615385"/>
  </r>
  <r>
    <x v="22"/>
    <x v="3"/>
    <s v="Privada"/>
    <s v="No"/>
    <s v="No"/>
    <s v="Si"/>
    <n v="1879"/>
    <s v="Estados Unidos"/>
    <n v="5.8689859999999996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25"/>
    <x v="1"/>
    <s v="Mixta"/>
    <s v="No"/>
    <s v="Si"/>
    <s v="Si"/>
    <n v="1991"/>
    <s v="México"/>
    <n v="5.1614047279999999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Porcentaje de inversión en la comunidad sobre VED"/>
    <n v="1.8605322553661302E-3"/>
    <x v="0"/>
    <s v="Pilar 6"/>
    <s v="positivo"/>
    <n v="0.01"/>
    <n v="1E-3"/>
    <s v="Impacto Económico, Social y Comunitario"/>
    <n v="0.10526315789473684"/>
    <n v="9.5614695040681106"/>
    <n v="1.0064704741124326"/>
  </r>
  <r>
    <x v="28"/>
    <x v="1"/>
    <s v="Privada"/>
    <s v="No"/>
    <s v="No"/>
    <s v="No"/>
    <n v="1920"/>
    <s v="Colombia"/>
    <n v="1.9433909700000001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Porcentaje de inversión en la comunidad sobre VED"/>
    <s v="No informa"/>
    <x v="0"/>
    <s v="Pilar 6"/>
    <s v="positivo"/>
    <n v="2.4578387324896596E-3"/>
    <n v="2.4578387324896596E-3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Porcentaje de inversión en la comunidad sobre VED"/>
    <s v="No informa"/>
    <x v="0"/>
    <s v="Pilar 6"/>
    <s v="positivo"/>
    <n v="2.4578387324896596E-3"/>
    <n v="2.4578387324896596E-3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Porcentaje de inversión en la comunidad sobre VED"/>
    <s v="No informa"/>
    <x v="0"/>
    <s v="Pilar 6"/>
    <s v="positivo"/>
    <n v="2.4578387324896596E-3"/>
    <n v="2.4578387324896596E-3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0000001"/>
    <s v="Porcentaje de inversión en la comunidad sobre VED"/>
    <s v="No informa"/>
    <x v="0"/>
    <s v="Pilar 6"/>
    <s v="positivo"/>
    <n v="2.4578387324896596E-3"/>
    <n v="2.4578387324896596E-3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00000001"/>
    <s v="Porcentaje de inversión en la comunidad sobre VED"/>
    <s v="No informa"/>
    <x v="0"/>
    <s v="Pilar 6"/>
    <s v="positivo"/>
    <n v="2.4578387324896596E-3"/>
    <n v="2.4578387324896596E-3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Porcentaje de inversión en la comunidad sobre VED"/>
    <n v="2.8132724531786629E-5"/>
    <x v="0"/>
    <s v="Pilar 6"/>
    <s v="positivo"/>
    <n v="55.064885496183209"/>
    <n v="2.8132724531786629E-5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38"/>
    <x v="3"/>
    <s v="Privada"/>
    <s v="Si"/>
    <s v="No"/>
    <s v="No"/>
    <n v="1997"/>
    <s v="Colombia"/>
    <n v="3.874476933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Porcentaje de inversión en la comunidad sobre VED"/>
    <n v="6.9590654473812826E-3"/>
    <x v="0"/>
    <s v="Pilar 6"/>
    <s v="positivo"/>
    <n v="9.7262405401996356E-3"/>
    <n v="4.4881280673959309E-6"/>
    <s v="Impacto Económico, Social y Comunitario"/>
    <n v="0.15384615384615385"/>
    <n v="71.536252153829153"/>
    <n v="11.005577254435256"/>
  </r>
  <r>
    <x v="40"/>
    <x v="5"/>
    <s v="Mixta"/>
    <s v="No"/>
    <s v="Si"/>
    <s v="Si"/>
    <n v="1951"/>
    <s v="Colombia"/>
    <n v="113.923310323"/>
    <s v="Porcentaje de inversión en la comunidad sobre VED"/>
    <n v="4.4881280673959309E-6"/>
    <x v="0"/>
    <s v="Pilar 6"/>
    <s v="positivo"/>
    <n v="9.7262405401996356E-3"/>
    <n v="4.4881280673959309E-6"/>
    <s v="Impacto Económico, Social y Comunitario"/>
    <n v="0.15384615384615385"/>
    <n v="0"/>
    <n v="0"/>
  </r>
  <r>
    <x v="41"/>
    <x v="4"/>
    <s v="Mixta"/>
    <s v="No"/>
    <s v="No"/>
    <s v="Si"/>
    <n v="1997"/>
    <s v="Colombia"/>
    <n v="15.780332546"/>
    <s v="Porcentaje de inversión en la comunidad sobre VED"/>
    <n v="3342.3126897679244"/>
    <x v="0"/>
    <s v="Pilar 6"/>
    <s v="positivo"/>
    <n v="3342.3126897679244"/>
    <n v="2.5801197668261695E-3"/>
    <s v="Impacto Económico, Social y Comunitario"/>
    <n v="0.11764705882352941"/>
    <n v="100"/>
    <n v="11.76470588235294"/>
  </r>
  <r>
    <x v="42"/>
    <x v="4"/>
    <s v="Pública"/>
    <s v="No"/>
    <s v="No"/>
    <s v="Si"/>
    <n v="1955"/>
    <s v="Colombia"/>
    <n v="20.574477179999999"/>
    <s v="Porcentaje de inversión en la comunidad sobre VED"/>
    <n v="2.2963619459178256E-2"/>
    <x v="0"/>
    <s v="Pilar 6"/>
    <s v="positivo"/>
    <n v="3342.3126897679244"/>
    <n v="2.5801197668261695E-3"/>
    <s v="Impacto Económico, Social y Comunitario"/>
    <n v="0.11764705882352941"/>
    <n v="6.0986261069885701E-4"/>
    <n v="7.1748542435159647E-5"/>
  </r>
  <r>
    <x v="43"/>
    <x v="1"/>
    <s v="Privada"/>
    <s v="No"/>
    <s v="No"/>
    <s v="Si"/>
    <n v="1985"/>
    <s v="Estados Unidos"/>
    <n v="2.6249202149999999"/>
    <s v="Porcentaje de inversión en la comunidad sobre VED"/>
    <n v="1E-3"/>
    <x v="0"/>
    <s v="Pilar 6"/>
    <s v="positivo"/>
    <n v="0.01"/>
    <n v="1E-3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89999999"/>
    <s v="Porcentaje de inversión en la comunidad sobre VED"/>
    <n v="6.2213870121356971E-3"/>
    <x v="0"/>
    <s v="Pilar 6"/>
    <s v="positivo"/>
    <n v="0.01"/>
    <n v="1E-3"/>
    <s v="Impacto Económico, Social y Comunitario"/>
    <n v="0.10526315789473684"/>
    <n v="58.015411245952187"/>
    <n v="6.1068853943107566"/>
  </r>
  <r>
    <x v="45"/>
    <x v="3"/>
    <s v="Privada"/>
    <s v="No"/>
    <s v="No"/>
    <s v="Si"/>
    <n v="1949"/>
    <s v="Colombia"/>
    <n v="16.077688644999999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0000001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59999996"/>
    <s v="Porcentaje de inversión en la comunidad sobre VED"/>
    <s v="No informa"/>
    <x v="0"/>
    <s v="Pilar 6"/>
    <s v="positivo"/>
    <n v="9.7262405401996356E-3"/>
    <n v="4.4881280673959309E-6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59999999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39999999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0000001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0000002"/>
    <s v="Porcentaje de inversión en la comunidad sobre VED"/>
    <s v="No informa"/>
    <x v="0"/>
    <s v="Pilar 6"/>
    <s v="positivo"/>
    <n v="9.7262405401996356E-3"/>
    <n v="4.4881280673959309E-6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59999999999"/>
    <s v="Porcentaje de inversión en la comunidad sobre VED"/>
    <s v="No informa"/>
    <x v="0"/>
    <s v="Pilar 6"/>
    <s v="positivo"/>
    <n v="9.7262405401996356E-3"/>
    <n v="4.4881280673959309E-6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89999998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Porcentaje de inversión en la comunidad sobre VED"/>
    <s v="No informa"/>
    <x v="0"/>
    <s v="Pilar 6"/>
    <s v="positivo"/>
    <n v="9.7262405401996356E-3"/>
    <n v="4.4881280673959309E-6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4999999999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599999999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299999998"/>
    <s v="Porcentaje de inversión en la comunidad sobre VED"/>
    <s v="No informa"/>
    <x v="0"/>
    <s v="Pilar 6"/>
    <s v="positivo"/>
    <n v="2.4578387324896596E-3"/>
    <n v="2.4578387324896596E-3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499999997"/>
    <s v="Porcentaje de inversión en la comunidad sobre VED"/>
    <s v="No informa"/>
    <x v="0"/>
    <s v="Pilar 6"/>
    <s v="positivo"/>
    <n v="2.4578387324896596E-3"/>
    <n v="2.4578387324896596E-3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0000001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099999998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0000002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0000004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Porcentaje de inversión en la comunidad sobre VED"/>
    <n v="7.821209889480837E-3"/>
    <x v="0"/>
    <s v="Pilar 6"/>
    <s v="positivo"/>
    <n v="0.01"/>
    <n v="1E-3"/>
    <s v="Impacto Económico, Social y Comunitario"/>
    <n v="0.10526315789473684"/>
    <n v="75.791220994231509"/>
    <n v="7.9780232625506846"/>
  </r>
  <r>
    <x v="73"/>
    <x v="3"/>
    <s v="Privada"/>
    <s v="No"/>
    <s v="Si"/>
    <s v="Si"/>
    <n v="1993"/>
    <s v="Estados Unidos"/>
    <n v="2.3607916150000001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Porcentaje de inversión en la comunidad sobre VED"/>
    <n v="55.064885496183209"/>
    <x v="0"/>
    <s v="Pilar 6"/>
    <s v="positivo"/>
    <n v="55.064885496183209"/>
    <n v="2.8132724531786629E-5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0000001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00000001"/>
    <s v="Porcentaje de inversión en la comunidad sobre VED"/>
    <n v="2.5801197668261695E-3"/>
    <x v="0"/>
    <s v="Pilar 6"/>
    <s v="positivo"/>
    <n v="3342.3126897679244"/>
    <n v="2.5801197668261695E-3"/>
    <s v="Impacto Económico, Social y Comunitario"/>
    <n v="0.11764705882352941"/>
    <n v="0"/>
    <n v="0"/>
  </r>
  <r>
    <x v="77"/>
    <x v="4"/>
    <s v="Privada"/>
    <s v="No"/>
    <s v="No"/>
    <s v="Si"/>
    <n v="2015"/>
    <s v="Colombia"/>
    <n v="0.70314701400000001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59999999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Porcentaje de inversión en la comunidad sobre VED"/>
    <s v="No informa"/>
    <x v="0"/>
    <s v="Pilar 6"/>
    <s v="positivo"/>
    <n v="9.7262405401996356E-3"/>
    <n v="4.4881280673959309E-6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69999999"/>
    <s v="Porcentaje de inversión en la comunidad sobre VED"/>
    <n v="3.1217666726746063E-4"/>
    <x v="0"/>
    <s v="Pilar 6"/>
    <s v="positivo"/>
    <n v="55.064885496183209"/>
    <n v="2.8132724531786629E-5"/>
    <s v="Impacto Económico, Social y Comunitario"/>
    <n v="0.11764705882352941"/>
    <n v="5.1583524653632724E-4"/>
    <n v="6.0686499592509087E-5"/>
  </r>
  <r>
    <x v="84"/>
    <x v="3"/>
    <s v="Privada"/>
    <s v="Si"/>
    <s v="No"/>
    <s v="Si"/>
    <n v="1977"/>
    <s v="Suiza"/>
    <n v="2.002301595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Porcentaje de inversión en la comunidad sobre VED"/>
    <s v="No informa"/>
    <x v="0"/>
    <s v="Pilar 6"/>
    <s v="positivo"/>
    <n v="0"/>
    <n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1999999"/>
    <s v="Porcentaje de inversión en la comunidad sobre VED"/>
    <n v="3.0974236965792515E-4"/>
    <x v="0"/>
    <s v="Pilar 6"/>
    <s v="positivo"/>
    <n v="55.064885496183209"/>
    <n v="2.8132724531786629E-5"/>
    <s v="Impacto Económico, Social y Comunitario"/>
    <n v="0.11764705882352941"/>
    <n v="5.114144639790098E-4"/>
    <n v="6.0166407526942327E-5"/>
  </r>
  <r>
    <x v="91"/>
    <x v="4"/>
    <s v="Mixta"/>
    <s v="No"/>
    <s v="Si"/>
    <s v="Si"/>
    <n v="1979"/>
    <s v="Suecia"/>
    <n v="2.956157691"/>
    <s v="Porcentaje de inversión en la comunidad sobre VED"/>
    <s v="No informa"/>
    <x v="0"/>
    <s v="Pilar 6"/>
    <s v="positivo"/>
    <n v="3342.3126897679244"/>
    <n v="2.5801197668261695E-3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599999996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Porcentaje de inversión en la comunidad sobre VED"/>
    <s v="No informa"/>
    <x v="0"/>
    <s v="Pilar 6"/>
    <s v="positivo"/>
    <n v="55.064885496183209"/>
    <n v="2.8132724531786629E-5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Porcentaje de inversión en la comunidad sobre VED"/>
    <n v="5.0898212839023751E-3"/>
    <x v="0"/>
    <s v="Pilar 6"/>
    <s v="positivo"/>
    <n v="3342.3126897679244"/>
    <n v="2.5801197668261695E-3"/>
    <s v="Impacto Económico, Social y Comunitario"/>
    <n v="0.11764705882352941"/>
    <n v="7.5088828826251551E-5"/>
    <n v="8.8339798619119463E-6"/>
  </r>
  <r>
    <x v="97"/>
    <x v="5"/>
    <s v="Privada"/>
    <s v="No"/>
    <s v="No"/>
    <s v="Si"/>
    <n v="2016"/>
    <s v="Canadá"/>
    <n v="5.4833186859999996"/>
    <s v="Porcentaje de inversión en la comunidad sobre VED"/>
    <s v="No informa"/>
    <x v="0"/>
    <s v="Pilar 6"/>
    <s v="positivo"/>
    <n v="9.7262405401996356E-3"/>
    <n v="4.4881280673959309E-6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Porcentaje de inversión en la comunidad sobre VED"/>
    <s v="No informa"/>
    <x v="0"/>
    <s v="Pilar 6"/>
    <s v="positivo"/>
    <n v="0.01"/>
    <n v="1E-3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Porcentaje de mujeres en junta directiva"/>
    <n v="0.16"/>
    <x v="2"/>
    <s v="Pilar 5"/>
    <s v="positivo"/>
    <n v="0.16"/>
    <n v="0.16"/>
    <s v="Diversidad, Equidad e Inclusión (DEI)"/>
    <n v="0.14285714285714285"/>
    <n v="0"/>
    <n v="0"/>
  </r>
  <r>
    <x v="1"/>
    <x v="1"/>
    <s v="Privada"/>
    <s v="No"/>
    <s v="Si"/>
    <s v="Si"/>
    <n v="1920"/>
    <s v="Colombia"/>
    <n v="2.844632077"/>
    <s v="Porcentaje de mujeres en junta directiva"/>
    <n v="0.4"/>
    <x v="2"/>
    <s v="Pilar 5"/>
    <s v="positivo"/>
    <n v="0.8"/>
    <n v="0.11"/>
    <s v="Diversidad, Equidad e Inclusión (DEI)"/>
    <n v="0.15789473684210525"/>
    <n v="42.028985507246382"/>
    <n v="6.636155606407323"/>
  </r>
  <r>
    <x v="2"/>
    <x v="1"/>
    <s v="Privada"/>
    <s v="No"/>
    <s v="No"/>
    <s v="Si"/>
    <n v="1945"/>
    <s v="Colombia"/>
    <n v="2.1764613960000001"/>
    <s v="Porcentaje de mujeres en junta directiva"/>
    <n v="0.3"/>
    <x v="2"/>
    <s v="Pilar 5"/>
    <s v="positivo"/>
    <n v="0.8"/>
    <n v="0.11"/>
    <s v="Diversidad, Equidad e Inclusión (DEI)"/>
    <n v="0.15789473684210525"/>
    <n v="27.536231884057973"/>
    <n v="4.3478260869565215"/>
  </r>
  <r>
    <x v="3"/>
    <x v="2"/>
    <s v="Privada"/>
    <s v="Si"/>
    <s v="No"/>
    <s v="No"/>
    <n v="1993"/>
    <s v="Colombia"/>
    <n v="2.1863011939999999"/>
    <s v="Porcentaje de mujeres en junta directiva"/>
    <n v="0"/>
    <x v="2"/>
    <s v="Pilar 5"/>
    <s v="positivo"/>
    <n v="0.37"/>
    <n v="0"/>
    <s v="Diversidad, Equidad e Inclusión (DEI)"/>
    <n v="0.14285714285714285"/>
    <n v="0"/>
    <n v="0"/>
  </r>
  <r>
    <x v="4"/>
    <x v="3"/>
    <s v="Privada"/>
    <s v="No"/>
    <s v="No"/>
    <s v="Si"/>
    <n v="2012"/>
    <s v="Colombia"/>
    <n v="13.831182682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199999997"/>
    <s v="Porcentaje de mujeres en junta directiva"/>
    <s v="No informa"/>
    <x v="2"/>
    <s v="Pilar 5"/>
    <s v="positivo"/>
    <n v="0.37"/>
    <n v="0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Porcentaje de mujeres en junta directiva"/>
    <n v="0.37"/>
    <x v="2"/>
    <s v="Pilar 5"/>
    <s v="positivo"/>
    <n v="0.37"/>
    <n v="0"/>
    <s v="Diversidad, Equidad e Inclusión (DEI)"/>
    <n v="0.14285714285714285"/>
    <n v="100"/>
    <n v="14.285714285714285"/>
  </r>
  <r>
    <x v="7"/>
    <x v="4"/>
    <s v="Privada"/>
    <s v="No"/>
    <s v="No"/>
    <s v="Si"/>
    <n v="1919"/>
    <s v="Colombia"/>
    <n v="15.106042448"/>
    <s v="Porcentaje de mujeres en junta directiva"/>
    <n v="8.3000000000000004E-2"/>
    <x v="2"/>
    <s v="Pilar 5"/>
    <s v="positivo"/>
    <n v="0.56999999999999995"/>
    <n v="0"/>
    <s v="Diversidad, Equidad e Inclusión (DEI)"/>
    <n v="0.29411764705882354"/>
    <n v="14.561403508771932"/>
    <n v="4.2827657378740973"/>
  </r>
  <r>
    <x v="8"/>
    <x v="0"/>
    <s v="Privada"/>
    <s v="No"/>
    <s v="No"/>
    <s v="No"/>
    <n v="1987"/>
    <s v="Colombia"/>
    <n v="0.711210393"/>
    <s v="Porcentaje de mujeres en junta directiva"/>
    <s v="No informa"/>
    <x v="2"/>
    <s v="Pilar 5"/>
    <s v="positivo"/>
    <n v="0.16"/>
    <n v="0.16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0000002"/>
    <s v="Porcentaje de mujeres en junta directiva"/>
    <s v="No informa"/>
    <x v="2"/>
    <s v="Pilar 5"/>
    <s v="positivo"/>
    <n v="0.16"/>
    <n v="0.16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Porcentaje de mujeres en junta directiva"/>
    <n v="0.33"/>
    <x v="2"/>
    <s v="Pilar 5"/>
    <s v="positivo"/>
    <n v="0.56999999999999995"/>
    <n v="0"/>
    <s v="Diversidad, Equidad e Inclusión (DEI)"/>
    <n v="0.29411764705882354"/>
    <n v="57.894736842105267"/>
    <n v="17.027863777089784"/>
  </r>
  <r>
    <x v="11"/>
    <x v="4"/>
    <s v="Privada"/>
    <s v="No"/>
    <s v="Si"/>
    <s v="Si"/>
    <n v="1875"/>
    <s v="Colombia"/>
    <n v="0"/>
    <s v="Porcentaje de mujeres en junta directiva"/>
    <n v="0.28000000000000003"/>
    <x v="2"/>
    <s v="Pilar 5"/>
    <s v="positivo"/>
    <n v="0.56999999999999995"/>
    <n v="0"/>
    <s v="Diversidad, Equidad e Inclusión (DEI)"/>
    <n v="0.29411764705882354"/>
    <n v="49.12280701754387"/>
    <n v="14.447884416924667"/>
  </r>
  <r>
    <x v="12"/>
    <x v="1"/>
    <s v="Privada"/>
    <s v="No"/>
    <s v="No"/>
    <s v="Si"/>
    <n v="1889"/>
    <s v="Colombia"/>
    <n v="8.6157743510000007"/>
    <s v="Porcentaje de mujeres en junta directiva"/>
    <n v="0.14000000000000001"/>
    <x v="2"/>
    <s v="Pilar 5"/>
    <s v="positivo"/>
    <n v="0.8"/>
    <n v="0.11"/>
    <s v="Diversidad, Equidad e Inclusión (DEI)"/>
    <n v="0.15789473684210525"/>
    <n v="4.3478260869565233"/>
    <n v="0.68649885583524051"/>
  </r>
  <r>
    <x v="13"/>
    <x v="1"/>
    <s v="Privada"/>
    <s v="No"/>
    <s v="No"/>
    <s v="Si"/>
    <n v="2000"/>
    <s v="Colombia"/>
    <n v="1.8730507999999999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14"/>
    <x v="3"/>
    <s v="Privada"/>
    <s v="No"/>
    <s v="No"/>
    <s v="No"/>
    <n v="2004"/>
    <s v="Colombia"/>
    <n v="4.5125503050000004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00000005"/>
    <s v="Porcentaje de mujeres en junta directiva"/>
    <s v="No informa"/>
    <x v="2"/>
    <s v="Pilar 5"/>
    <s v="positivo"/>
    <n v="0.6"/>
    <n v="0.16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09999999"/>
    <s v="Porcentaje de mujeres en junta directiva"/>
    <n v="0.43"/>
    <x v="2"/>
    <s v="Pilar 5"/>
    <s v="positivo"/>
    <n v="0.8"/>
    <n v="0.11"/>
    <s v="Diversidad, Equidad e Inclusión (DEI)"/>
    <n v="0.15789473684210525"/>
    <n v="46.376811594202891"/>
    <n v="7.3226544622425616"/>
  </r>
  <r>
    <x v="17"/>
    <x v="4"/>
    <s v="Privada"/>
    <s v="No"/>
    <s v="Si"/>
    <s v="Si"/>
    <n v="2001"/>
    <s v="Colombia"/>
    <n v="6.5475670460000002"/>
    <s v="Porcentaje de mujeres en junta directiva"/>
    <n v="0.14280000000000001"/>
    <x v="2"/>
    <s v="Pilar 5"/>
    <s v="positivo"/>
    <n v="0.56999999999999995"/>
    <n v="0"/>
    <s v="Diversidad, Equidad e Inclusión (DEI)"/>
    <n v="0.29411764705882354"/>
    <n v="25.05263157894737"/>
    <n v="7.3684210526315796"/>
  </r>
  <r>
    <x v="18"/>
    <x v="1"/>
    <s v="Privada"/>
    <s v="No"/>
    <s v="Si"/>
    <s v="Si"/>
    <n v="1934"/>
    <s v="Colombia"/>
    <n v="1.84479215"/>
    <s v="Porcentaje de mujeres en junta directiva"/>
    <n v="0.28570000000000001"/>
    <x v="2"/>
    <s v="Pilar 5"/>
    <s v="positivo"/>
    <n v="0.8"/>
    <n v="0.11"/>
    <s v="Diversidad, Equidad e Inclusión (DEI)"/>
    <n v="0.15789473684210525"/>
    <n v="25.463768115942031"/>
    <n v="4.0205949656750573"/>
  </r>
  <r>
    <x v="19"/>
    <x v="3"/>
    <s v="Privada"/>
    <s v="Si"/>
    <s v="Si"/>
    <s v="Si"/>
    <n v="1960"/>
    <s v="Chile"/>
    <n v="4.2128666020000001"/>
    <s v="Porcentaje de mujeres en junta directiva"/>
    <n v="0.33"/>
    <x v="2"/>
    <s v="Pilar 5"/>
    <s v="positivo"/>
    <n v="0.5"/>
    <n v="0"/>
    <s v="Diversidad, Equidad e Inclusión (DEI)"/>
    <n v="0.23529411764705882"/>
    <n v="66"/>
    <n v="15.529411764705882"/>
  </r>
  <r>
    <x v="20"/>
    <x v="4"/>
    <s v="Mixta"/>
    <s v="No"/>
    <s v="No"/>
    <s v="No"/>
    <n v="2012"/>
    <s v="Colombia"/>
    <n v="9.9777362400000005"/>
    <s v="Porcentaje de mujeres en junta directiva"/>
    <n v="0.2"/>
    <x v="2"/>
    <s v="Pilar 5"/>
    <s v="positivo"/>
    <n v="0.56999999999999995"/>
    <n v="0"/>
    <s v="Diversidad, Equidad e Inclusión (DEI)"/>
    <n v="0.29411764705882354"/>
    <n v="35.087719298245617"/>
    <n v="10.319917440660475"/>
  </r>
  <r>
    <x v="21"/>
    <x v="5"/>
    <s v="Privada"/>
    <s v="No"/>
    <s v="No"/>
    <s v="Si"/>
    <n v="1976"/>
    <s v="Reino Unido / Suiza"/>
    <n v="6.0471020830000004"/>
    <s v="Porcentaje de mujeres en junta directiva"/>
    <n v="0.33"/>
    <x v="2"/>
    <s v="Pilar 5"/>
    <s v="positivo"/>
    <n v="0.6"/>
    <n v="0.16"/>
    <s v="Diversidad, Equidad e Inclusión (DEI)"/>
    <n v="0.11538461538461539"/>
    <n v="38.636363636363647"/>
    <n v="4.4580419580419592"/>
  </r>
  <r>
    <x v="22"/>
    <x v="3"/>
    <s v="Privada"/>
    <s v="No"/>
    <s v="No"/>
    <s v="Si"/>
    <n v="1879"/>
    <s v="Estados Unidos"/>
    <n v="5.8689859999999996"/>
    <s v="Porcentaje de mujeres en junta directiva"/>
    <n v="0.5"/>
    <x v="2"/>
    <s v="Pilar 5"/>
    <s v="positivo"/>
    <n v="0.5"/>
    <n v="0"/>
    <s v="Diversidad, Equidad e Inclusión (DEI)"/>
    <n v="0.23529411764705882"/>
    <n v="100"/>
    <n v="23.52941176470588"/>
  </r>
  <r>
    <x v="23"/>
    <x v="3"/>
    <s v="Privada"/>
    <s v="Si"/>
    <s v="No"/>
    <s v="No"/>
    <n v="1997"/>
    <s v="Colombia"/>
    <n v="1.9766409730000001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8999999"/>
    <s v="Porcentaje de mujeres en junta directiva"/>
    <n v="0.18179999999999999"/>
    <x v="2"/>
    <s v="Pilar 5"/>
    <s v="positivo"/>
    <n v="0.56999999999999995"/>
    <n v="0"/>
    <s v="Diversidad, Equidad e Inclusión (DEI)"/>
    <n v="0.29411764705882354"/>
    <n v="31.894736842105264"/>
    <n v="9.3808049535603715"/>
  </r>
  <r>
    <x v="25"/>
    <x v="1"/>
    <s v="Mixta"/>
    <s v="No"/>
    <s v="Si"/>
    <s v="Si"/>
    <n v="1991"/>
    <s v="México"/>
    <n v="5.1614047279999999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26"/>
    <x v="1"/>
    <s v="Privada"/>
    <s v="No"/>
    <s v="Si"/>
    <s v="Si"/>
    <n v="1806"/>
    <s v="Estados Unidos"/>
    <n v="2.382092359"/>
    <s v="Porcentaje de mujeres en junta directiva"/>
    <n v="0.4"/>
    <x v="2"/>
    <s v="Pilar 5"/>
    <s v="positivo"/>
    <n v="0.8"/>
    <n v="0.11"/>
    <s v="Diversidad, Equidad e Inclusión (DEI)"/>
    <n v="0.15789473684210525"/>
    <n v="42.028985507246382"/>
    <n v="6.636155606407323"/>
  </r>
  <r>
    <x v="27"/>
    <x v="1"/>
    <s v="Privada"/>
    <s v="Si"/>
    <s v="Si"/>
    <s v="Si"/>
    <n v="1932"/>
    <s v="Colombia"/>
    <n v="2.1928266769999998"/>
    <s v="Porcentaje de mujeres en junta directiva"/>
    <n v="0.11"/>
    <x v="2"/>
    <s v="Pilar 5"/>
    <s v="positivo"/>
    <n v="0.8"/>
    <n v="0.11"/>
    <s v="Diversidad, Equidad e Inclusión (DEI)"/>
    <n v="0.15789473684210525"/>
    <n v="0"/>
    <n v="0"/>
  </r>
  <r>
    <x v="28"/>
    <x v="1"/>
    <s v="Privada"/>
    <s v="No"/>
    <s v="No"/>
    <s v="No"/>
    <n v="1920"/>
    <s v="Colombia"/>
    <n v="1.9433909700000001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29"/>
    <x v="2"/>
    <s v="Privada"/>
    <s v="No"/>
    <s v="No"/>
    <s v="No"/>
    <n v="2015"/>
    <s v="Colombia"/>
    <n v="0.76762142099999997"/>
    <s v="Porcentaje de mujeres en junta directiva"/>
    <n v="0"/>
    <x v="2"/>
    <s v="Pilar 5"/>
    <s v="positivo"/>
    <n v="0.37"/>
    <n v="0"/>
    <s v="Diversidad, Equidad e Inclusión (DEI)"/>
    <n v="0.14285714285714285"/>
    <n v="0"/>
    <n v="0"/>
  </r>
  <r>
    <x v="30"/>
    <x v="2"/>
    <s v="Privada"/>
    <s v="No"/>
    <s v="Si"/>
    <s v="Si"/>
    <n v="1961"/>
    <s v="Colombia"/>
    <n v="0.498844856"/>
    <s v="Porcentaje de mujeres en junta directiva"/>
    <n v="0.27"/>
    <x v="2"/>
    <s v="Pilar 5"/>
    <s v="positivo"/>
    <n v="0.37"/>
    <n v="0"/>
    <s v="Diversidad, Equidad e Inclusión (DEI)"/>
    <n v="0.14285714285714285"/>
    <n v="72.972972972972983"/>
    <n v="10.424710424710426"/>
  </r>
  <r>
    <x v="31"/>
    <x v="2"/>
    <s v="Privada"/>
    <s v="No"/>
    <s v="Si"/>
    <s v="Si"/>
    <n v="1979"/>
    <s v="Colombia"/>
    <n v="1.189537155"/>
    <s v="Porcentaje de mujeres en junta directiva"/>
    <n v="0.28570000000000001"/>
    <x v="2"/>
    <s v="Pilar 5"/>
    <s v="positivo"/>
    <n v="0.37"/>
    <n v="0"/>
    <s v="Diversidad, Equidad e Inclusión (DEI)"/>
    <n v="0.14285714285714285"/>
    <n v="77.21621621621621"/>
    <n v="11.030888030888029"/>
  </r>
  <r>
    <x v="32"/>
    <x v="2"/>
    <s v="Privada"/>
    <s v="Si"/>
    <s v="No"/>
    <s v="No"/>
    <n v="2008"/>
    <s v="Colombia"/>
    <n v="1.3132825420000001"/>
    <s v="Porcentaje de mujeres en junta directiva"/>
    <s v="No informa"/>
    <x v="2"/>
    <s v="Pilar 5"/>
    <s v="positivo"/>
    <n v="0.37"/>
    <n v="0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00000001"/>
    <s v="Porcentaje de mujeres en junta directiva"/>
    <s v="No informa"/>
    <x v="2"/>
    <s v="Pilar 5"/>
    <s v="positivo"/>
    <n v="0.37"/>
    <n v="0"/>
    <s v="Diversidad, Equidad e Inclusión (DEI)"/>
    <n v="0.14285714285714285"/>
    <n v="0"/>
    <n v="0"/>
  </r>
  <r>
    <x v="34"/>
    <x v="3"/>
    <s v="Privada"/>
    <s v="Si"/>
    <s v="No"/>
    <s v="No"/>
    <n v="1938"/>
    <s v="Colombia"/>
    <n v="11.88773162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0000004"/>
    <s v="Porcentaje de mujeres en junta directiva"/>
    <n v="0"/>
    <x v="2"/>
    <s v="Pilar 5"/>
    <s v="positivo"/>
    <n v="0.5"/>
    <n v="0"/>
    <s v="Diversidad, Equidad e Inclusión (DEI)"/>
    <n v="0.23529411764705882"/>
    <n v="0"/>
    <n v="0"/>
  </r>
  <r>
    <x v="36"/>
    <x v="3"/>
    <s v="Privada"/>
    <s v="Si"/>
    <s v="No"/>
    <s v="No"/>
    <n v="2009"/>
    <s v="Colombia"/>
    <n v="19.439396106"/>
    <s v="Porcentaje de mujeres en junta directiva"/>
    <n v="0.375"/>
    <x v="2"/>
    <s v="Pilar 5"/>
    <s v="positivo"/>
    <n v="0.5"/>
    <n v="0"/>
    <s v="Diversidad, Equidad e Inclusión (DEI)"/>
    <n v="0.23529411764705882"/>
    <n v="75"/>
    <n v="17.647058823529413"/>
  </r>
  <r>
    <x v="37"/>
    <x v="4"/>
    <s v="Privada"/>
    <s v="No"/>
    <s v="Si"/>
    <s v="No"/>
    <n v="1972"/>
    <s v="Colombia"/>
    <n v="0"/>
    <s v="Porcentaje de mujeres en junta directiva"/>
    <s v="No informa "/>
    <x v="2"/>
    <s v="Pilar 5"/>
    <s v="positivo"/>
    <n v="0.56999999999999995"/>
    <n v="0"/>
    <s v="Diversidad, Equidad e Inclusión (DEI)"/>
    <n v="0.29411764705882354"/>
    <n v="0"/>
    <n v="0"/>
  </r>
  <r>
    <x v="38"/>
    <x v="3"/>
    <s v="Privada"/>
    <s v="Si"/>
    <s v="No"/>
    <s v="No"/>
    <n v="1997"/>
    <s v="Colombia"/>
    <n v="3.874476933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000001"/>
    <s v="Porcentaje de mujeres en junta directiva"/>
    <n v="0.16600000000000001"/>
    <x v="2"/>
    <s v="Pilar 5"/>
    <s v="positivo"/>
    <n v="0.6"/>
    <n v="0.16"/>
    <s v="Diversidad, Equidad e Inclusión (DEI)"/>
    <n v="0.11538461538461539"/>
    <n v="1.3636363636363649"/>
    <n v="0.15734265734265748"/>
  </r>
  <r>
    <x v="40"/>
    <x v="5"/>
    <s v="Mixta"/>
    <s v="No"/>
    <s v="Si"/>
    <s v="Si"/>
    <n v="1951"/>
    <s v="Colombia"/>
    <n v="113.923310323"/>
    <s v="Porcentaje de mujeres en junta directiva"/>
    <n v="0.42"/>
    <x v="2"/>
    <s v="Pilar 5"/>
    <s v="positivo"/>
    <n v="0.6"/>
    <n v="0.16"/>
    <s v="Diversidad, Equidad e Inclusión (DEI)"/>
    <n v="0.11538461538461539"/>
    <n v="59.090909090909108"/>
    <n v="6.8181818181818201"/>
  </r>
  <r>
    <x v="41"/>
    <x v="4"/>
    <s v="Mixta"/>
    <s v="No"/>
    <s v="No"/>
    <s v="Si"/>
    <n v="1997"/>
    <s v="Colombia"/>
    <n v="15.780332546"/>
    <s v="Porcentaje de mujeres en junta directiva"/>
    <n v="0.28000000000000003"/>
    <x v="2"/>
    <s v="Pilar 5"/>
    <s v="positivo"/>
    <n v="0.56999999999999995"/>
    <n v="0"/>
    <s v="Diversidad, Equidad e Inclusión (DEI)"/>
    <n v="0.29411764705882354"/>
    <n v="49.12280701754387"/>
    <n v="14.447884416924667"/>
  </r>
  <r>
    <x v="42"/>
    <x v="4"/>
    <s v="Pública"/>
    <s v="No"/>
    <s v="No"/>
    <s v="Si"/>
    <n v="1955"/>
    <s v="Colombia"/>
    <n v="20.574477179999999"/>
    <s v="Porcentaje de mujeres en junta directiva"/>
    <n v="0.1"/>
    <x v="2"/>
    <s v="Pilar 5"/>
    <s v="positivo"/>
    <n v="0.56999999999999995"/>
    <n v="0"/>
    <s v="Diversidad, Equidad e Inclusión (DEI)"/>
    <n v="0.29411764705882354"/>
    <n v="17.543859649122808"/>
    <n v="5.1599587203302377"/>
  </r>
  <r>
    <x v="43"/>
    <x v="1"/>
    <s v="Privada"/>
    <s v="No"/>
    <s v="No"/>
    <s v="Si"/>
    <n v="1985"/>
    <s v="Estados Unidos"/>
    <n v="2.6249202149999999"/>
    <s v="Porcentaje de mujeres en junta directiva"/>
    <n v="0.28000000000000003"/>
    <x v="2"/>
    <s v="Pilar 5"/>
    <s v="positivo"/>
    <n v="0.8"/>
    <n v="0.11"/>
    <s v="Diversidad, Equidad e Inclusión (DEI)"/>
    <n v="0.15789473684210525"/>
    <n v="24.637681159420293"/>
    <n v="3.8901601830663619"/>
  </r>
  <r>
    <x v="44"/>
    <x v="1"/>
    <s v="Mixta"/>
    <s v="No"/>
    <s v="No"/>
    <s v="No"/>
    <n v="1990"/>
    <s v="Colombia"/>
    <n v="2.3114637089999999"/>
    <s v="Porcentaje de mujeres en junta directiva"/>
    <n v="0.8"/>
    <x v="2"/>
    <s v="Pilar 5"/>
    <s v="positivo"/>
    <n v="0.8"/>
    <n v="0.11"/>
    <s v="Diversidad, Equidad e Inclusión (DEI)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Porcentaje de mujeres en junta directiva"/>
    <n v="0"/>
    <x v="2"/>
    <s v="Pilar 5"/>
    <s v="positivo"/>
    <n v="0.5"/>
    <n v="0"/>
    <s v="Diversidad, Equidad e Inclusión (DEI)"/>
    <n v="0.23529411764705882"/>
    <n v="0"/>
    <n v="0"/>
  </r>
  <r>
    <x v="46"/>
    <x v="3"/>
    <s v="Privada"/>
    <s v="Si"/>
    <s v="Si"/>
    <s v="Si"/>
    <n v="1889"/>
    <s v="Chile"/>
    <n v="2.3075606390000001"/>
    <s v="Porcentaje de mujeres en junta directiva"/>
    <n v="0.22"/>
    <x v="2"/>
    <s v="Pilar 5"/>
    <s v="positivo"/>
    <n v="0.5"/>
    <n v="0"/>
    <s v="Diversidad, Equidad e Inclusión (DEI)"/>
    <n v="0.23529411764705882"/>
    <n v="44"/>
    <n v="10.352941176470589"/>
  </r>
  <r>
    <x v="47"/>
    <x v="5"/>
    <s v="Privada"/>
    <s v="No"/>
    <s v="Si"/>
    <s v="Si"/>
    <n v="1985"/>
    <s v="Canadá"/>
    <n v="4.2502446559999996"/>
    <s v="Porcentaje de mujeres en junta directiva"/>
    <n v="0.16"/>
    <x v="2"/>
    <s v="Pilar 5"/>
    <s v="positivo"/>
    <n v="0.6"/>
    <n v="0.16"/>
    <s v="Diversidad, Equidad e Inclusión (DEI)"/>
    <n v="0.11538461538461539"/>
    <n v="0"/>
    <n v="0"/>
  </r>
  <r>
    <x v="48"/>
    <x v="4"/>
    <s v="Privada"/>
    <s v="No"/>
    <s v="Si"/>
    <s v="No"/>
    <n v="1966"/>
    <s v="Colombia"/>
    <n v="2.6355685659999999"/>
    <s v="Porcentaje de mujeres en junta directiva"/>
    <n v="0.33"/>
    <x v="2"/>
    <s v="Pilar 5"/>
    <s v="positivo"/>
    <n v="0.56999999999999995"/>
    <n v="0"/>
    <s v="Diversidad, Equidad e Inclusión (DEI)"/>
    <n v="0.29411764705882354"/>
    <n v="57.894736842105267"/>
    <n v="17.027863777089784"/>
  </r>
  <r>
    <x v="49"/>
    <x v="4"/>
    <s v="Mixta"/>
    <s v="No"/>
    <s v="Si"/>
    <s v="Si"/>
    <n v="1896"/>
    <s v="Colombia"/>
    <n v="3.7166394839999999"/>
    <s v="Porcentaje de mujeres en junta directiva"/>
    <n v="0.44"/>
    <x v="2"/>
    <s v="Pilar 5"/>
    <s v="positivo"/>
    <n v="0.56999999999999995"/>
    <n v="0"/>
    <s v="Diversidad, Equidad e Inclusión (DEI)"/>
    <n v="0.29411764705882354"/>
    <n v="77.192982456140356"/>
    <n v="22.703818369453046"/>
  </r>
  <r>
    <x v="50"/>
    <x v="1"/>
    <s v="Pública"/>
    <s v="No"/>
    <s v="Si"/>
    <s v="Si"/>
    <n v="1908"/>
    <s v="Estados Unidos"/>
    <n v="1.2123628230000001"/>
    <s v="Porcentaje de mujeres en junta directiva"/>
    <n v="0.45"/>
    <x v="2"/>
    <s v="Pilar 5"/>
    <s v="positivo"/>
    <n v="0.8"/>
    <n v="0.11"/>
    <s v="Diversidad, Equidad e Inclusión (DEI)"/>
    <n v="0.15789473684210525"/>
    <n v="49.275362318840578"/>
    <n v="7.780320366132722"/>
  </r>
  <r>
    <x v="51"/>
    <x v="5"/>
    <s v="Privada"/>
    <s v="No"/>
    <s v="Si"/>
    <s v="Si"/>
    <n v="2002"/>
    <s v="Chile"/>
    <n v="2.4203671080000002"/>
    <s v="Porcentaje de mujeres en junta directiva"/>
    <n v="0.22"/>
    <x v="2"/>
    <s v="Pilar 5"/>
    <s v="positivo"/>
    <n v="0.6"/>
    <n v="0.16"/>
    <s v="Diversidad, Equidad e Inclusión (DEI)"/>
    <n v="0.11538461538461539"/>
    <n v="13.636363636363638"/>
    <n v="1.5734265734265738"/>
  </r>
  <r>
    <x v="52"/>
    <x v="5"/>
    <s v="Privada"/>
    <s v="No"/>
    <s v="Si"/>
    <s v="Si"/>
    <n v="2003"/>
    <s v="Canadá"/>
    <n v="1.3219259999999999"/>
    <s v="Porcentaje de mujeres en junta directiva"/>
    <n v="0.22"/>
    <x v="2"/>
    <s v="Pilar 5"/>
    <s v="positivo"/>
    <n v="0.6"/>
    <n v="0.16"/>
    <s v="Diversidad, Equidad e Inclusión (DEI)"/>
    <n v="0.11538461538461539"/>
    <n v="13.636363636363638"/>
    <n v="1.5734265734265738"/>
  </r>
  <r>
    <x v="53"/>
    <x v="0"/>
    <s v="Privada"/>
    <s v="No"/>
    <s v="No"/>
    <s v="No"/>
    <n v="1985"/>
    <s v="Colombia"/>
    <n v="0.441609957"/>
    <s v="Porcentaje de mujeres en junta directiva"/>
    <n v="0.16"/>
    <x v="2"/>
    <s v="Pilar 5"/>
    <s v="positivo"/>
    <n v="0.16"/>
    <n v="0.16"/>
    <s v="Diversidad, Equidad e Inclusión (DEI)"/>
    <n v="0.14285714285714285"/>
    <n v="0"/>
    <n v="0"/>
  </r>
  <r>
    <x v="54"/>
    <x v="1"/>
    <s v="Privada"/>
    <s v="Si"/>
    <s v="No"/>
    <s v="No"/>
    <n v="1964"/>
    <s v="Colombia"/>
    <n v="2.4859553989999998"/>
    <s v="Porcentaje de mujeres en junta directiva"/>
    <s v="No informa"/>
    <x v="2"/>
    <s v="Pilar 5"/>
    <s v="positivo"/>
    <n v="0.8"/>
    <n v="0.11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Porcentaje de mujeres en junta directiva"/>
    <n v="0.2"/>
    <x v="2"/>
    <s v="Pilar 5"/>
    <s v="positivo"/>
    <n v="0.8"/>
    <n v="0.11"/>
    <s v="Diversidad, Equidad e Inclusión (DEI)"/>
    <n v="0.15789473684210525"/>
    <n v="13.043478260869565"/>
    <n v="2.0594965675057204"/>
  </r>
  <r>
    <x v="56"/>
    <x v="5"/>
    <s v="Privada"/>
    <s v="No"/>
    <s v="No"/>
    <s v="No"/>
    <n v="1956"/>
    <s v="Colombia"/>
    <n v="2.660692144"/>
    <s v="Porcentaje de mujeres en junta directiva"/>
    <n v="0.6"/>
    <x v="2"/>
    <s v="Pilar 5"/>
    <s v="positivo"/>
    <n v="0.6"/>
    <n v="0.16"/>
    <s v="Diversidad, Equidad e Inclusión (DEI)"/>
    <n v="0.11538461538461539"/>
    <n v="100"/>
    <n v="11.538461538461538"/>
  </r>
  <r>
    <x v="57"/>
    <x v="0"/>
    <s v="Privada"/>
    <s v="Si"/>
    <s v="No"/>
    <s v="No"/>
    <n v="1962"/>
    <s v="Colombia"/>
    <n v="0.89448844999999999"/>
    <s v="Porcentaje de mujeres en junta directiva"/>
    <s v="No informa"/>
    <x v="2"/>
    <s v="Pilar 5"/>
    <s v="positivo"/>
    <n v="0.16"/>
    <n v="0.16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79999998"/>
    <s v="Porcentaje de mujeres en junta directiva"/>
    <n v="0.22"/>
    <x v="2"/>
    <s v="Pilar 5"/>
    <s v="positivo"/>
    <n v="0.56999999999999995"/>
    <n v="0"/>
    <s v="Diversidad, Equidad e Inclusión (DEI)"/>
    <n v="0.29411764705882354"/>
    <n v="38.596491228070178"/>
    <n v="11.351909184726523"/>
  </r>
  <r>
    <x v="59"/>
    <x v="4"/>
    <s v="Mixta"/>
    <s v="No"/>
    <s v="No"/>
    <s v="No"/>
    <n v="1995"/>
    <s v="Colombia"/>
    <n v="6.1355991599999999"/>
    <s v="Porcentaje de mujeres en junta directiva"/>
    <n v="0"/>
    <x v="2"/>
    <s v="Pilar 5"/>
    <s v="positivo"/>
    <n v="0.56999999999999995"/>
    <n v="0"/>
    <s v="Diversidad, Equidad e Inclusión (DEI)"/>
    <n v="0.29411764705882354"/>
    <n v="0"/>
    <n v="0"/>
  </r>
  <r>
    <x v="60"/>
    <x v="2"/>
    <s v="Privada"/>
    <s v="No"/>
    <s v="No"/>
    <s v="Si"/>
    <n v="1989"/>
    <s v="Colombia"/>
    <n v="0.75167738299999998"/>
    <s v="Porcentaje de mujeres en junta directiva"/>
    <s v="No informa"/>
    <x v="2"/>
    <s v="Pilar 5"/>
    <s v="positivo"/>
    <n v="0.37"/>
    <n v="0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0000002"/>
    <s v="Porcentaje de mujeres en junta directiva"/>
    <s v="No informa"/>
    <x v="2"/>
    <s v="Pilar 5"/>
    <s v="positivo"/>
    <n v="0.8"/>
    <n v="0.11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0000001"/>
    <s v="Porcentaje de mujeres en junta directiva"/>
    <n v="0.11"/>
    <x v="2"/>
    <s v="Pilar 5"/>
    <s v="positivo"/>
    <n v="0.56999999999999995"/>
    <n v="0"/>
    <s v="Diversidad, Equidad e Inclusión (DEI)"/>
    <n v="0.29411764705882354"/>
    <n v="19.298245614035089"/>
    <n v="5.6759545923632615"/>
  </r>
  <r>
    <x v="63"/>
    <x v="2"/>
    <s v="Privada"/>
    <s v="Si"/>
    <s v="No"/>
    <s v="No"/>
    <n v="1976"/>
    <s v="Colombia"/>
    <n v="0.98534294499999997"/>
    <s v="Porcentaje de mujeres en junta directiva"/>
    <s v="No informa"/>
    <x v="2"/>
    <s v="Pilar 5"/>
    <s v="positivo"/>
    <n v="0.37"/>
    <n v="0"/>
    <s v="Diversidad, Equidad e Inclusión (DEI)"/>
    <n v="0.14285714285714285"/>
    <n v="0"/>
    <n v="0"/>
  </r>
  <r>
    <x v="64"/>
    <x v="3"/>
    <s v="Privada"/>
    <s v="No"/>
    <s v="Si"/>
    <s v="Si"/>
    <n v="1920"/>
    <s v="Japón"/>
    <n v="1.8691417530000001"/>
    <s v="Porcentaje de mujeres en junta directiva"/>
    <n v="0.14000000000000001"/>
    <x v="2"/>
    <s v="Pilar 5"/>
    <s v="positivo"/>
    <n v="0.5"/>
    <n v="0"/>
    <s v="Diversidad, Equidad e Inclusión (DEI)"/>
    <n v="0.23529411764705882"/>
    <n v="28.000000000000004"/>
    <n v="6.5882352941176476"/>
  </r>
  <r>
    <x v="65"/>
    <x v="4"/>
    <s v="Privada"/>
    <s v="No"/>
    <s v="Si"/>
    <s v="Si"/>
    <n v="2009"/>
    <s v="Argentina"/>
    <n v="1.8581853669999999"/>
    <s v="Porcentaje de mujeres en junta directiva"/>
    <s v="No informa"/>
    <x v="2"/>
    <s v="Pilar 5"/>
    <s v="positivo"/>
    <n v="0.56999999999999995"/>
    <n v="0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099999998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67"/>
    <x v="4"/>
    <s v="Mixta"/>
    <s v="No"/>
    <s v="No"/>
    <s v="No"/>
    <n v="1994"/>
    <s v="Colombia"/>
    <n v="5.9751610780000002"/>
    <s v="Porcentaje de mujeres en junta directiva"/>
    <n v="0"/>
    <x v="2"/>
    <s v="Pilar 5"/>
    <s v="positivo"/>
    <n v="0.56999999999999995"/>
    <n v="0"/>
    <s v="Diversidad, Equidad e Inclusión (DEI)"/>
    <n v="0.29411764705882354"/>
    <n v="0"/>
    <n v="0"/>
  </r>
  <r>
    <x v="68"/>
    <x v="3"/>
    <s v="Privada"/>
    <s v="Si"/>
    <s v="No"/>
    <s v="No"/>
    <n v="1953"/>
    <s v="Colombia"/>
    <n v="7.1291921260000004"/>
    <s v="Porcentaje de mujeres en junta directiva"/>
    <s v="No informa "/>
    <x v="2"/>
    <s v="Pilar 5"/>
    <s v="positivo"/>
    <n v="0.5"/>
    <n v="0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19999998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70"/>
    <x v="3"/>
    <s v="Privada"/>
    <s v="Si"/>
    <s v="No"/>
    <s v="No"/>
    <n v="1989"/>
    <s v="Colombia"/>
    <n v="3.0305383369999999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59999999"/>
    <s v="Porcentaje de mujeres en junta directiva"/>
    <s v="No informa"/>
    <x v="2"/>
    <s v="Pilar 5"/>
    <s v="positivo"/>
    <n v="0.8"/>
    <n v="0.11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0000002"/>
    <s v="Porcentaje de mujeres en junta directiva"/>
    <n v="0.25"/>
    <x v="2"/>
    <s v="Pilar 5"/>
    <s v="positivo"/>
    <n v="0.8"/>
    <n v="0.11"/>
    <s v="Diversidad, Equidad e Inclusión (DEI)"/>
    <n v="0.15789473684210525"/>
    <n v="20.289855072463769"/>
    <n v="3.2036613272311212"/>
  </r>
  <r>
    <x v="73"/>
    <x v="3"/>
    <s v="Privada"/>
    <s v="No"/>
    <s v="Si"/>
    <s v="Si"/>
    <n v="1993"/>
    <s v="Estados Unidos"/>
    <n v="2.3607916150000001"/>
    <s v="Porcentaje de mujeres en junta directiva"/>
    <n v="0.27"/>
    <x v="2"/>
    <s v="Pilar 5"/>
    <s v="positivo"/>
    <n v="0.5"/>
    <n v="0"/>
    <s v="Diversidad, Equidad e Inclusión (DEI)"/>
    <n v="0.23529411764705882"/>
    <n v="54"/>
    <n v="12.705882352941176"/>
  </r>
  <r>
    <x v="74"/>
    <x v="3"/>
    <s v="Privada"/>
    <s v="No"/>
    <s v="No"/>
    <s v="Si"/>
    <n v="2005"/>
    <s v="Perú"/>
    <n v="10.521119421"/>
    <s v="Porcentaje de mujeres en junta directiva"/>
    <n v="0"/>
    <x v="2"/>
    <s v="Pilar 5"/>
    <s v="positivo"/>
    <n v="0.5"/>
    <n v="0"/>
    <s v="Diversidad, Equidad e Inclusión (DEI)"/>
    <n v="0.23529411764705882"/>
    <n v="0"/>
    <n v="0"/>
  </r>
  <r>
    <x v="75"/>
    <x v="1"/>
    <s v="Privada"/>
    <s v="No"/>
    <s v="No"/>
    <s v="Si"/>
    <n v="1958"/>
    <s v="Colombia"/>
    <n v="2.0172595470000001"/>
    <s v="Porcentaje de mujeres en junta directiva"/>
    <n v="0.5"/>
    <x v="2"/>
    <s v="Pilar 5"/>
    <s v="positivo"/>
    <n v="0.8"/>
    <n v="0.11"/>
    <s v="Diversidad, Equidad e Inclusión (DEI)"/>
    <n v="0.15789473684210525"/>
    <n v="56.521739130434781"/>
    <n v="8.9244851258581228"/>
  </r>
  <r>
    <x v="76"/>
    <x v="4"/>
    <s v="Privada"/>
    <s v="No"/>
    <s v="Si"/>
    <s v="No"/>
    <n v="1974"/>
    <s v="Colombia"/>
    <n v="2.2729038500000001"/>
    <s v="Porcentaje de mujeres en junta directiva"/>
    <n v="0.56999999999999995"/>
    <x v="2"/>
    <s v="Pilar 5"/>
    <s v="positivo"/>
    <n v="0.56999999999999995"/>
    <n v="0"/>
    <s v="Diversidad, Equidad e Inclusión (DEI)"/>
    <n v="0.29411764705882354"/>
    <n v="100"/>
    <n v="29.411764705882355"/>
  </r>
  <r>
    <x v="77"/>
    <x v="4"/>
    <s v="Privada"/>
    <s v="No"/>
    <s v="No"/>
    <s v="Si"/>
    <n v="2015"/>
    <s v="Colombia"/>
    <n v="0.70314701400000001"/>
    <s v="Porcentaje de mujeres en junta directiva"/>
    <s v="No informa"/>
    <x v="2"/>
    <s v="Pilar 5"/>
    <s v="positivo"/>
    <n v="0.56999999999999995"/>
    <n v="0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Porcentaje de mujeres en junta directiva"/>
    <n v="0.2"/>
    <x v="2"/>
    <s v="Pilar 5"/>
    <s v="positivo"/>
    <n v="0.8"/>
    <n v="0.11"/>
    <s v="Diversidad, Equidad e Inclusión (DEI)"/>
    <n v="0.15789473684210525"/>
    <n v="13.043478260869565"/>
    <n v="2.0594965675057204"/>
  </r>
  <r>
    <x v="79"/>
    <x v="1"/>
    <s v="Mixta"/>
    <s v="No"/>
    <s v="Si"/>
    <s v="Si"/>
    <n v="1898"/>
    <s v="Francia"/>
    <n v="2.4260392159999999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80"/>
    <x v="1"/>
    <s v="Privada"/>
    <s v="No"/>
    <s v="Si"/>
    <s v="No"/>
    <n v="1998"/>
    <s v="Colombia"/>
    <n v="1.697301486"/>
    <s v="Porcentaje de mujeres en junta directiva"/>
    <n v="0.22"/>
    <x v="2"/>
    <s v="Pilar 5"/>
    <s v="positivo"/>
    <n v="0.8"/>
    <n v="0.11"/>
    <s v="Diversidad, Equidad e Inclusión (DEI)"/>
    <n v="0.15789473684210525"/>
    <n v="15.942028985507244"/>
    <n v="2.5171624713958805"/>
  </r>
  <r>
    <x v="81"/>
    <x v="3"/>
    <s v="Privada"/>
    <s v="Si"/>
    <s v="Si"/>
    <s v="Si"/>
    <n v="1969"/>
    <s v="Corea del Sur"/>
    <n v="3.188315636"/>
    <s v="Porcentaje de mujeres en junta directiva"/>
    <n v="0.33"/>
    <x v="2"/>
    <s v="Pilar 5"/>
    <s v="positivo"/>
    <n v="0.5"/>
    <n v="0"/>
    <s v="Diversidad, Equidad e Inclusión (DEI)"/>
    <n v="0.23529411764705882"/>
    <n v="66"/>
    <n v="15.529411764705882"/>
  </r>
  <r>
    <x v="82"/>
    <x v="5"/>
    <s v="Privada"/>
    <s v="No"/>
    <s v="No"/>
    <s v="Si"/>
    <n v="2020"/>
    <s v="Islas Caimán / EE.UU"/>
    <n v="1.943851598"/>
    <s v="Porcentaje de mujeres en junta directiva"/>
    <n v="0.33"/>
    <x v="2"/>
    <s v="Pilar 5"/>
    <s v="positivo"/>
    <n v="0.6"/>
    <n v="0.16"/>
    <s v="Diversidad, Equidad e Inclusión (DEI)"/>
    <n v="0.11538461538461539"/>
    <n v="38.636363636363647"/>
    <n v="4.4580419580419592"/>
  </r>
  <r>
    <x v="83"/>
    <x v="3"/>
    <s v="Privada"/>
    <s v="No"/>
    <s v="No"/>
    <s v="Si"/>
    <n v="1952"/>
    <s v="Chile"/>
    <n v="5.9910971069999999"/>
    <s v="Porcentaje de mujeres en junta directiva"/>
    <n v="0"/>
    <x v="2"/>
    <s v="Pilar 5"/>
    <s v="positivo"/>
    <n v="0.5"/>
    <n v="0"/>
    <s v="Diversidad, Equidad e Inclusión (DEI)"/>
    <n v="0.23529411764705882"/>
    <n v="0"/>
    <n v="0"/>
  </r>
  <r>
    <x v="84"/>
    <x v="3"/>
    <s v="Privada"/>
    <s v="Si"/>
    <s v="No"/>
    <s v="Si"/>
    <n v="1977"/>
    <s v="Suiza"/>
    <n v="2.002301595"/>
    <s v="Porcentaje de mujeres en junta directiva"/>
    <n v="0.125"/>
    <x v="2"/>
    <s v="Pilar 5"/>
    <s v="positivo"/>
    <n v="0.5"/>
    <n v="0"/>
    <s v="Diversidad, Equidad e Inclusión (DEI)"/>
    <n v="0.23529411764705882"/>
    <n v="25"/>
    <n v="5.8823529411764701"/>
  </r>
  <r>
    <x v="85"/>
    <x v="0"/>
    <s v="Privada"/>
    <s v="Si"/>
    <s v="No"/>
    <s v="Si"/>
    <n v="1971"/>
    <s v="Estados Unidos"/>
    <n v="2.1567474139999998"/>
    <s v="Porcentaje de mujeres en junta directiva"/>
    <s v="No informa"/>
    <x v="2"/>
    <s v="Pilar 5"/>
    <s v="positivo"/>
    <n v="0.16"/>
    <n v="0.16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0000001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0000003"/>
    <s v="Porcentaje de mujeres en junta directiva"/>
    <n v="0.3"/>
    <x v="2"/>
    <s v="Pilar 5"/>
    <s v="positivo"/>
    <n v="0.56999999999999995"/>
    <n v="0"/>
    <s v="Diversidad, Equidad e Inclusión (DEI)"/>
    <n v="0.29411764705882354"/>
    <n v="52.631578947368418"/>
    <n v="15.479876160990711"/>
  </r>
  <r>
    <x v="89"/>
    <x v="4"/>
    <s v="Privada"/>
    <s v="No"/>
    <s v="Si"/>
    <s v="Si"/>
    <n v="1910"/>
    <s v="Francia"/>
    <n v="2.655177809"/>
    <s v="Porcentaje de mujeres en junta directiva"/>
    <n v="0.23"/>
    <x v="2"/>
    <s v="Pilar 5"/>
    <s v="positivo"/>
    <n v="0.56999999999999995"/>
    <n v="0"/>
    <s v="Diversidad, Equidad e Inclusión (DEI)"/>
    <n v="0.29411764705882354"/>
    <n v="40.350877192982459"/>
    <n v="11.867905056759547"/>
  </r>
  <r>
    <x v="90"/>
    <x v="3"/>
    <s v="Privada"/>
    <s v="No"/>
    <s v="Si"/>
    <s v="Si"/>
    <n v="1968"/>
    <s v="Colombia"/>
    <n v="24.752011681999999"/>
    <s v="Porcentaje de mujeres en junta directiva"/>
    <n v="7.0999999999999994E-2"/>
    <x v="2"/>
    <s v="Pilar 5"/>
    <s v="positivo"/>
    <n v="0.5"/>
    <n v="0"/>
    <s v="Diversidad, Equidad e Inclusión (DEI)"/>
    <n v="0.23529411764705882"/>
    <n v="14.2"/>
    <n v="3.341176470588235"/>
  </r>
  <r>
    <x v="91"/>
    <x v="4"/>
    <s v="Mixta"/>
    <s v="No"/>
    <s v="Si"/>
    <s v="Si"/>
    <n v="1979"/>
    <s v="Suecia"/>
    <n v="2.956157691"/>
    <s v="Porcentaje de mujeres en junta directiva"/>
    <n v="0.28000000000000003"/>
    <x v="2"/>
    <s v="Pilar 5"/>
    <s v="positivo"/>
    <n v="0.56999999999999995"/>
    <n v="0"/>
    <s v="Diversidad, Equidad e Inclusión (DEI)"/>
    <n v="0.29411764705882354"/>
    <n v="49.12280701754387"/>
    <n v="14.447884416924667"/>
  </r>
  <r>
    <x v="92"/>
    <x v="3"/>
    <s v="Privada"/>
    <s v="No"/>
    <s v="Si"/>
    <s v="Si"/>
    <n v="1937"/>
    <s v="Japón"/>
    <n v="4.02823039"/>
    <s v="Porcentaje de mujeres en junta directiva"/>
    <n v="0.2"/>
    <x v="2"/>
    <s v="Pilar 5"/>
    <s v="positivo"/>
    <n v="0.5"/>
    <n v="0"/>
    <s v="Diversidad, Equidad e Inclusión (DEI)"/>
    <n v="0.23529411764705882"/>
    <n v="40"/>
    <n v="9.4117647058823533"/>
  </r>
  <r>
    <x v="93"/>
    <x v="3"/>
    <s v="Privada"/>
    <s v="No"/>
    <s v="No"/>
    <s v="Si"/>
    <n v="1993"/>
    <s v="Suiza"/>
    <n v="4.8704234599999996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79999998"/>
    <s v="Porcentaje de mujeres en junta directiva"/>
    <n v="0.33"/>
    <x v="2"/>
    <s v="Pilar 5"/>
    <s v="positivo"/>
    <n v="0.5"/>
    <n v="0"/>
    <s v="Diversidad, Equidad e Inclusión (DEI)"/>
    <n v="0.23529411764705882"/>
    <n v="66"/>
    <n v="15.529411764705882"/>
  </r>
  <r>
    <x v="95"/>
    <x v="3"/>
    <s v="Privada"/>
    <s v="No"/>
    <s v="Si"/>
    <s v="Si"/>
    <n v="1929"/>
    <s v="Reino Unido y Países Bajos"/>
    <n v="1.928223518"/>
    <s v="Porcentaje de mujeres en junta directiva"/>
    <s v="No informa"/>
    <x v="2"/>
    <s v="Pilar 5"/>
    <s v="positivo"/>
    <n v="0.5"/>
    <n v="0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Porcentaje de mujeres en junta directiva"/>
    <n v="0.44"/>
    <x v="2"/>
    <s v="Pilar 5"/>
    <s v="positivo"/>
    <n v="0.56999999999999995"/>
    <n v="0"/>
    <s v="Diversidad, Equidad e Inclusión (DEI)"/>
    <n v="0.29411764705882354"/>
    <n v="77.192982456140356"/>
    <n v="22.703818369453046"/>
  </r>
  <r>
    <x v="97"/>
    <x v="5"/>
    <s v="Privada"/>
    <s v="No"/>
    <s v="No"/>
    <s v="Si"/>
    <n v="2016"/>
    <s v="Canadá"/>
    <n v="5.4833186859999996"/>
    <s v="Porcentaje de mujeres en junta directiva"/>
    <s v="No informa"/>
    <x v="2"/>
    <s v="Pilar 5"/>
    <s v="positivo"/>
    <n v="0.6"/>
    <n v="0.16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39999999"/>
    <s v="Porcentaje de mujeres en junta directiva"/>
    <s v="No informa "/>
    <x v="2"/>
    <s v="Pilar 5"/>
    <s v="positivo"/>
    <n v="0.8"/>
    <n v="0.11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19999999"/>
    <s v="Porcentaje de mujeres en junta directiva"/>
    <s v="No informa"/>
    <x v="2"/>
    <s v="Pilar 5"/>
    <s v="positivo"/>
    <n v="0.8"/>
    <n v="0.11"/>
    <s v="Diversidad, Equidad e Inclusión (DEI)"/>
    <n v="0.15789473684210525"/>
    <n v="0"/>
    <n v="0"/>
  </r>
  <r>
    <x v="0"/>
    <x v="0"/>
    <s v="Privada"/>
    <s v="No"/>
    <s v="No"/>
    <s v="No"/>
    <n v="2007"/>
    <s v="Colombia"/>
    <n v="0.97802211500000003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2"/>
    <x v="1"/>
    <s v="Privada"/>
    <s v="No"/>
    <s v="No"/>
    <s v="Si"/>
    <n v="1945"/>
    <s v="Colombia"/>
    <n v="2.1764613960000001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3"/>
    <x v="2"/>
    <s v="Privada"/>
    <s v="Si"/>
    <s v="No"/>
    <s v="No"/>
    <n v="1993"/>
    <s v="Colombia"/>
    <n v="2.1863011939999999"/>
    <s v="Porcentaje de pagos a gobierno sobre VED"/>
    <s v="No informa"/>
    <x v="0"/>
    <s v="Pilar 6"/>
    <s v="positivo"/>
    <n v="2.2302382426449816E-3"/>
    <n v="2.2302382426449816E-3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Porcentaje de pagos a gobierno sobre VED"/>
    <s v="No informa"/>
    <x v="0"/>
    <s v="Pilar 6"/>
    <s v="positivo"/>
    <n v="2.2302382426449816E-3"/>
    <n v="2.2302382426449816E-3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Porcentaje de pagos a gobierno sobre VED"/>
    <n v="2.2302382426449816E-3"/>
    <x v="0"/>
    <s v="Pilar 6"/>
    <s v="positivo"/>
    <n v="2.2302382426449816E-3"/>
    <n v="2.2302382426449816E-3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Porcentaje de pagos a gobierno sobre VED"/>
    <n v="0.17775108842516138"/>
    <x v="0"/>
    <s v="Pilar 6"/>
    <s v="positivo"/>
    <n v="0.17775108842516138"/>
    <n v="5.7074717994311927E-3"/>
    <s v="Impacto Económico, Social y Comunitario"/>
    <n v="0.11764705882352941"/>
    <n v="100"/>
    <n v="11.76470588235294"/>
  </r>
  <r>
    <x v="11"/>
    <x v="4"/>
    <s v="Privada"/>
    <s v="No"/>
    <s v="Si"/>
    <s v="Si"/>
    <n v="1875"/>
    <s v="Colombia"/>
    <n v="0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0000007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Porcentaje de pagos a gobierno sobre VED"/>
    <s v="No informa"/>
    <x v="0"/>
    <s v="Pilar 6"/>
    <s v="positivo"/>
    <n v="0.42926832052238179"/>
    <n v="0.29904026920728466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0000002"/>
    <s v="Porcentaje de pagos a gobierno sobre VED"/>
    <n v="5.621749346699937E-2"/>
    <x v="0"/>
    <s v="Pilar 6"/>
    <s v="positivo"/>
    <n v="0.17775108842516138"/>
    <n v="5.7074717994311927E-3"/>
    <s v="Impacto Económico, Social y Comunitario"/>
    <n v="0.11764705882352941"/>
    <n v="29.358846703071507"/>
    <n v="3.4539819650672361"/>
  </r>
  <r>
    <x v="18"/>
    <x v="1"/>
    <s v="Privada"/>
    <s v="No"/>
    <s v="Si"/>
    <s v="Si"/>
    <n v="1934"/>
    <s v="Colombia"/>
    <n v="1.84479215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0000001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00000005"/>
    <s v="Porcentaje de pagos a gobierno sobre VED"/>
    <n v="5.7074717994311927E-3"/>
    <x v="0"/>
    <s v="Pilar 6"/>
    <s v="positivo"/>
    <n v="0.17775108842516138"/>
    <n v="5.7074717994311927E-3"/>
    <s v="Impacto Económico, Social y Comunitario"/>
    <n v="0.11764705882352941"/>
    <n v="0"/>
    <n v="0"/>
  </r>
  <r>
    <x v="21"/>
    <x v="5"/>
    <s v="Privada"/>
    <s v="No"/>
    <s v="No"/>
    <s v="Si"/>
    <n v="1976"/>
    <s v="Reino Unido / Suiza"/>
    <n v="6.0471020830000004"/>
    <s v="Porcentaje de pagos a gobierno sobre VED"/>
    <s v="No informa"/>
    <x v="0"/>
    <s v="Pilar 6"/>
    <s v="positivo"/>
    <n v="0.42926832052238179"/>
    <n v="0.29904026920728466"/>
    <s v="Impacto Económico, Social y Comunitario"/>
    <n v="0.15384615384615385"/>
    <n v="0"/>
    <n v="0"/>
  </r>
  <r>
    <x v="22"/>
    <x v="3"/>
    <s v="Privada"/>
    <s v="No"/>
    <s v="No"/>
    <s v="Si"/>
    <n v="1879"/>
    <s v="Estados Unidos"/>
    <n v="5.8689859999999996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Porcentaje de pagos a gobierno sobre VED"/>
    <n v="4.8635416948726057E-2"/>
    <x v="0"/>
    <s v="Pilar 6"/>
    <s v="positivo"/>
    <n v="0.17775108842516138"/>
    <n v="5.7074717994311927E-3"/>
    <s v="Impacto Económico, Social y Comunitario"/>
    <n v="0.11764705882352941"/>
    <n v="24.951780246913689"/>
    <n v="2.9355035584604341"/>
  </r>
  <r>
    <x v="25"/>
    <x v="1"/>
    <s v="Mixta"/>
    <s v="No"/>
    <s v="Si"/>
    <s v="Si"/>
    <n v="1991"/>
    <s v="México"/>
    <n v="5.1614047279999999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Porcentaje de pagos a gobierno sobre VED"/>
    <n v="1.5587280131955554E-2"/>
    <x v="0"/>
    <s v="Pilar 6"/>
    <s v="positivo"/>
    <n v="0.12075072729106237"/>
    <n v="4.4841683988386732E-3"/>
    <s v="Impacto Económico, Social y Comunitario"/>
    <n v="0.10526315789473684"/>
    <n v="9.5497035767689642"/>
    <n v="1.0052319554493645"/>
  </r>
  <r>
    <x v="28"/>
    <x v="1"/>
    <s v="Privada"/>
    <s v="No"/>
    <s v="No"/>
    <s v="No"/>
    <n v="1920"/>
    <s v="Colombia"/>
    <n v="1.9433909700000001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Porcentaje de pagos a gobierno sobre VED"/>
    <s v="No informa"/>
    <x v="0"/>
    <s v="Pilar 6"/>
    <s v="positivo"/>
    <n v="2.2302382426449816E-3"/>
    <n v="2.2302382426449816E-3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Porcentaje de pagos a gobierno sobre VED"/>
    <s v="No informa"/>
    <x v="0"/>
    <s v="Pilar 6"/>
    <s v="positivo"/>
    <n v="2.2302382426449816E-3"/>
    <n v="2.2302382426449816E-3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Porcentaje de pagos a gobierno sobre VED"/>
    <s v="No informa"/>
    <x v="0"/>
    <s v="Pilar 6"/>
    <s v="positivo"/>
    <n v="2.2302382426449816E-3"/>
    <n v="2.2302382426449816E-3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0000001"/>
    <s v="Porcentaje de pagos a gobierno sobre VED"/>
    <s v="No informa"/>
    <x v="0"/>
    <s v="Pilar 6"/>
    <s v="positivo"/>
    <n v="2.2302382426449816E-3"/>
    <n v="2.2302382426449816E-3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00000001"/>
    <s v="Porcentaje de pagos a gobierno sobre VED"/>
    <s v="No informa"/>
    <x v="0"/>
    <s v="Pilar 6"/>
    <s v="positivo"/>
    <n v="2.2302382426449816E-3"/>
    <n v="2.2302382426449816E-3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38"/>
    <x v="3"/>
    <s v="Privada"/>
    <s v="Si"/>
    <s v="No"/>
    <s v="No"/>
    <n v="1997"/>
    <s v="Colombia"/>
    <n v="3.874476933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Porcentaje de pagos a gobierno sobre VED"/>
    <n v="0.42926832052238179"/>
    <x v="0"/>
    <s v="Pilar 6"/>
    <s v="positivo"/>
    <n v="0.42926832052238179"/>
    <n v="0.29904026920728466"/>
    <s v="Impacto Económico, Social y Comunitario"/>
    <n v="0.15384615384615385"/>
    <n v="100"/>
    <n v="15.384615384615385"/>
  </r>
  <r>
    <x v="40"/>
    <x v="5"/>
    <s v="Mixta"/>
    <s v="No"/>
    <s v="Si"/>
    <s v="Si"/>
    <n v="1951"/>
    <s v="Colombia"/>
    <n v="113.923310323"/>
    <s v="Porcentaje de pagos a gobierno sobre VED"/>
    <n v="0.29904026920728466"/>
    <x v="0"/>
    <s v="Pilar 6"/>
    <s v="positivo"/>
    <n v="0.42926832052238179"/>
    <n v="0.29904026920728466"/>
    <s v="Impacto Económico, Social y Comunitario"/>
    <n v="0.15384615384615385"/>
    <n v="0"/>
    <n v="0"/>
  </r>
  <r>
    <x v="41"/>
    <x v="4"/>
    <s v="Mixta"/>
    <s v="No"/>
    <s v="No"/>
    <s v="Si"/>
    <n v="1997"/>
    <s v="Colombia"/>
    <n v="15.780332546"/>
    <s v="Porcentaje de pagos a gobierno sobre VED"/>
    <n v="0.11546428743507096"/>
    <x v="0"/>
    <s v="Pilar 6"/>
    <s v="positivo"/>
    <n v="0.17775108842516138"/>
    <n v="5.7074717994311927E-3"/>
    <s v="Impacto Económico, Social y Comunitario"/>
    <n v="0.11764705882352941"/>
    <n v="63.795924422124095"/>
    <n v="7.5054028731910698"/>
  </r>
  <r>
    <x v="42"/>
    <x v="4"/>
    <s v="Pública"/>
    <s v="No"/>
    <s v="No"/>
    <s v="Si"/>
    <n v="1955"/>
    <s v="Colombia"/>
    <n v="20.574477179999999"/>
    <s v="Porcentaje de pagos a gobierno sobre VED"/>
    <n v="0.13076137602289012"/>
    <x v="0"/>
    <s v="Pilar 6"/>
    <s v="positivo"/>
    <n v="0.17775108842516138"/>
    <n v="5.7074717994311927E-3"/>
    <s v="Impacto Económico, Social y Comunitario"/>
    <n v="0.11764705882352941"/>
    <n v="72.687325851505236"/>
    <n v="8.5514501001770871"/>
  </r>
  <r>
    <x v="43"/>
    <x v="1"/>
    <s v="Privada"/>
    <s v="No"/>
    <s v="No"/>
    <s v="Si"/>
    <n v="1985"/>
    <s v="Estados Unidos"/>
    <n v="2.6249202149999999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44"/>
    <x v="1"/>
    <s v="Mixta"/>
    <s v="No"/>
    <s v="No"/>
    <s v="No"/>
    <n v="1990"/>
    <s v="Colombia"/>
    <n v="2.3114637089999999"/>
    <s v="Porcentaje de pagos a gobierno sobre VED"/>
    <n v="4.4841683988386732E-3"/>
    <x v="0"/>
    <s v="Pilar 6"/>
    <s v="positivo"/>
    <n v="0.12075072729106237"/>
    <n v="4.4841683988386732E-3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4999999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0000001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59999996"/>
    <s v="Porcentaje de pagos a gobierno sobre VED"/>
    <s v="No informa"/>
    <x v="0"/>
    <s v="Pilar 6"/>
    <s v="positivo"/>
    <n v="0.42926832052238179"/>
    <n v="0.29904026920728466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59999999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39999999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0000001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0000002"/>
    <s v="Porcentaje de pagos a gobierno sobre VED"/>
    <s v="No informa"/>
    <x v="0"/>
    <s v="Pilar 6"/>
    <s v="positivo"/>
    <n v="0.42926832052238179"/>
    <n v="0.29904026920728466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59999999999"/>
    <s v="Porcentaje de pagos a gobierno sobre VED"/>
    <s v="No informa"/>
    <x v="0"/>
    <s v="Pilar 6"/>
    <s v="positivo"/>
    <n v="0.42926832052238179"/>
    <n v="0.29904026920728466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89999998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Porcentaje de pagos a gobierno sobre VED"/>
    <s v="No informa"/>
    <x v="0"/>
    <s v="Pilar 6"/>
    <s v="positivo"/>
    <n v="0.42926832052238179"/>
    <n v="0.29904026920728466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4999999999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599999999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299999998"/>
    <s v="Porcentaje de pagos a gobierno sobre VED"/>
    <s v="No informa"/>
    <x v="0"/>
    <s v="Pilar 6"/>
    <s v="positivo"/>
    <n v="2.2302382426449816E-3"/>
    <n v="2.2302382426449816E-3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499999997"/>
    <s v="Porcentaje de pagos a gobierno sobre VED"/>
    <s v="No informa"/>
    <x v="0"/>
    <s v="Pilar 6"/>
    <s v="positivo"/>
    <n v="2.2302382426449816E-3"/>
    <n v="2.2302382426449816E-3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0000001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099999998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0000002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0000004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Porcentaje de pagos a gobierno sobre VED"/>
    <n v="0.12075072729106237"/>
    <x v="0"/>
    <s v="Pilar 6"/>
    <s v="positivo"/>
    <n v="0.12075072729106237"/>
    <n v="4.4841683988386732E-3"/>
    <s v="Impacto Económico, Social y Comunitario"/>
    <n v="0.10526315789473684"/>
    <n v="100"/>
    <n v="10.526315789473683"/>
  </r>
  <r>
    <x v="73"/>
    <x v="3"/>
    <s v="Privada"/>
    <s v="No"/>
    <s v="Si"/>
    <s v="Si"/>
    <n v="1993"/>
    <s v="Estados Unidos"/>
    <n v="2.3607916150000001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Porcentaje de pagos a gobierno sobre VED"/>
    <n v="0.10400763358778627"/>
    <x v="0"/>
    <s v="Pilar 6"/>
    <s v="positivo"/>
    <n v="0.10400763358778627"/>
    <n v="1.5115930796329939E-2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0000001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00000001"/>
    <s v="Porcentaje de pagos a gobierno sobre VED"/>
    <n v="6.2738953367687492E-2"/>
    <x v="0"/>
    <s v="Pilar 6"/>
    <s v="positivo"/>
    <n v="0.17775108842516138"/>
    <n v="5.7074717994311927E-3"/>
    <s v="Impacto Económico, Social y Comunitario"/>
    <n v="0.11764705882352941"/>
    <n v="33.149431921281106"/>
    <n v="3.8999331672095421"/>
  </r>
  <r>
    <x v="77"/>
    <x v="4"/>
    <s v="Privada"/>
    <s v="No"/>
    <s v="No"/>
    <s v="Si"/>
    <n v="2015"/>
    <s v="Colombia"/>
    <n v="0.70314701400000001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59999999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Porcentaje de pagos a gobierno sobre VED"/>
    <s v="No informa"/>
    <x v="0"/>
    <s v="Pilar 6"/>
    <s v="positivo"/>
    <n v="0.42926832052238179"/>
    <n v="0.29904026920728466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69999999"/>
    <s v="Porcentaje de pagos a gobierno sobre VED"/>
    <n v="3.56819165668215E-2"/>
    <x v="0"/>
    <s v="Pilar 6"/>
    <s v="positivo"/>
    <n v="0.10400763358778627"/>
    <n v="1.5115930796329939E-2"/>
    <s v="Impacto Económico, Social y Comunitario"/>
    <n v="0.11764705882352941"/>
    <n v="23.136001589192443"/>
    <n v="2.7218825399049931"/>
  </r>
  <r>
    <x v="84"/>
    <x v="3"/>
    <s v="Privada"/>
    <s v="Si"/>
    <s v="No"/>
    <s v="Si"/>
    <n v="1977"/>
    <s v="Suiza"/>
    <n v="2.002301595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Porcentaje de pagos a gobierno sobre VED"/>
    <s v="No informa"/>
    <x v="0"/>
    <s v="Pilar 6"/>
    <s v="positivo"/>
    <n v="0"/>
    <n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1999999"/>
    <s v="Porcentaje de pagos a gobierno sobre VED"/>
    <n v="1.5115930796329939E-2"/>
    <x v="0"/>
    <s v="Pilar 6"/>
    <s v="positivo"/>
    <n v="0.10400763358778627"/>
    <n v="1.5115930796329939E-2"/>
    <s v="Impacto Económico, Social y Comunitario"/>
    <n v="0.11764705882352941"/>
    <n v="0"/>
    <n v="0"/>
  </r>
  <r>
    <x v="91"/>
    <x v="4"/>
    <s v="Mixta"/>
    <s v="No"/>
    <s v="Si"/>
    <s v="Si"/>
    <n v="1979"/>
    <s v="Suecia"/>
    <n v="2.956157691"/>
    <s v="Porcentaje de pagos a gobierno sobre VED"/>
    <s v="No informa"/>
    <x v="0"/>
    <s v="Pilar 6"/>
    <s v="positivo"/>
    <n v="0.17775108842516138"/>
    <n v="5.7074717994311927E-3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599999996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Porcentaje de pagos a gobierno sobre VED"/>
    <s v="No informa"/>
    <x v="0"/>
    <s v="Pilar 6"/>
    <s v="positivo"/>
    <n v="0.10400763358778627"/>
    <n v="1.5115930796329939E-2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Porcentaje de pagos a gobierno sobre VED"/>
    <n v="7.4068614381493661E-2"/>
    <x v="0"/>
    <s v="Pilar 6"/>
    <s v="positivo"/>
    <n v="0.17775108842516138"/>
    <n v="5.7074717994311927E-3"/>
    <s v="Impacto Económico, Social y Comunitario"/>
    <n v="0.11764705882352941"/>
    <n v="39.734774194370566"/>
    <n v="4.674679316984772"/>
  </r>
  <r>
    <x v="97"/>
    <x v="5"/>
    <s v="Privada"/>
    <s v="No"/>
    <s v="No"/>
    <s v="Si"/>
    <n v="2016"/>
    <s v="Canadá"/>
    <n v="5.4833186859999996"/>
    <s v="Porcentaje de pagos a gobierno sobre VED"/>
    <s v="No informa"/>
    <x v="0"/>
    <s v="Pilar 6"/>
    <s v="positivo"/>
    <n v="0.42926832052238179"/>
    <n v="0.29904026920728466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Porcentaje de pagos a gobierno sobre VED"/>
    <s v="No informa"/>
    <x v="0"/>
    <s v="Pilar 6"/>
    <s v="positivo"/>
    <n v="0.12075072729106237"/>
    <n v="4.4841683988386732E-3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Porcentaje de personas con discapacidad empleadas "/>
    <n v="0"/>
    <x v="2"/>
    <s v="Pilar 5"/>
    <s v="positivo"/>
    <n v="1.1999999999999999E-3"/>
    <n v="0"/>
    <s v="Diversidad, Equidad e Inclusión (DEI)"/>
    <n v="0.14285714285714285"/>
    <n v="0"/>
    <n v="0"/>
  </r>
  <r>
    <x v="1"/>
    <x v="1"/>
    <s v="Privada"/>
    <s v="No"/>
    <s v="Si"/>
    <s v="Si"/>
    <n v="1920"/>
    <s v="Colombia"/>
    <n v="2.844632077"/>
    <s v="Porcentaje de personas con discapacidad empleadas "/>
    <n v="5.7000000000000002E-3"/>
    <x v="2"/>
    <s v="Pilar 5"/>
    <s v="positivo"/>
    <n v="9.7999999999999997E-3"/>
    <n v="6.9999999999999999E-4"/>
    <s v="Diversidad, Equidad e Inclusión (DEI)"/>
    <n v="0.15789473684210525"/>
    <n v="54.945054945054942"/>
    <n v="8.6755349913244633"/>
  </r>
  <r>
    <x v="2"/>
    <x v="1"/>
    <s v="Privada"/>
    <s v="No"/>
    <s v="No"/>
    <s v="Si"/>
    <n v="1945"/>
    <s v="Colombia"/>
    <n v="2.1764613960000001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3"/>
    <x v="2"/>
    <s v="Privada"/>
    <s v="Si"/>
    <s v="No"/>
    <s v="No"/>
    <n v="1993"/>
    <s v="Colombia"/>
    <n v="2.1863011939999999"/>
    <s v="Porcentaje de personas con discapacidad empleadas "/>
    <n v="7.0999999999999994E-2"/>
    <x v="2"/>
    <s v="Pilar 5"/>
    <s v="positivo"/>
    <n v="7.0999999999999994E-2"/>
    <n v="0"/>
    <s v="Diversidad, Equidad e Inclusión (DEI)"/>
    <n v="0.14285714285714285"/>
    <n v="100"/>
    <n v="14.285714285714285"/>
  </r>
  <r>
    <x v="4"/>
    <x v="3"/>
    <s v="Privada"/>
    <s v="No"/>
    <s v="No"/>
    <s v="Si"/>
    <n v="2012"/>
    <s v="Colombia"/>
    <n v="13.831182682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199999997"/>
    <s v="Porcentaje de personas con discapacidad empleadas "/>
    <s v="No informa"/>
    <x v="2"/>
    <s v="Pilar 5"/>
    <s v="positivo"/>
    <n v="7.0999999999999994E-2"/>
    <n v="0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Porcentaje de personas con discapacidad empleadas "/>
    <s v="No informa"/>
    <x v="2"/>
    <s v="Pilar 5"/>
    <s v="positivo"/>
    <n v="7.0999999999999994E-2"/>
    <n v="0"/>
    <s v="Diversidad, Equidad e Inclusión (DEI)"/>
    <n v="0.14285714285714285"/>
    <n v="0"/>
    <n v="0"/>
  </r>
  <r>
    <x v="7"/>
    <x v="4"/>
    <s v="Privada"/>
    <s v="No"/>
    <s v="No"/>
    <s v="Si"/>
    <n v="1919"/>
    <s v="Colombia"/>
    <n v="15.106042448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8"/>
    <x v="0"/>
    <s v="Privada"/>
    <s v="No"/>
    <s v="No"/>
    <s v="No"/>
    <n v="1987"/>
    <s v="Colombia"/>
    <n v="0.711210393"/>
    <s v="Porcentaje de personas con discapacidad empleadas "/>
    <s v="No informa"/>
    <x v="2"/>
    <s v="Pilar 5"/>
    <s v="positivo"/>
    <n v="1.1999999999999999E-3"/>
    <n v="0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0000002"/>
    <s v="Porcentaje de personas con discapacidad empleadas "/>
    <n v="0"/>
    <x v="2"/>
    <s v="Pilar 5"/>
    <s v="positivo"/>
    <n v="1.1999999999999999E-3"/>
    <n v="0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Porcentaje de personas con discapacidad empleadas "/>
    <n v="1.4E-2"/>
    <x v="2"/>
    <s v="Pilar 5"/>
    <s v="positivo"/>
    <n v="1.4999999999999999E-2"/>
    <n v="0"/>
    <s v="Diversidad, Equidad e Inclusión (DEI)"/>
    <n v="0.29411764705882354"/>
    <n v="93.333333333333329"/>
    <n v="27.450980392156861"/>
  </r>
  <r>
    <x v="11"/>
    <x v="4"/>
    <s v="Privada"/>
    <s v="No"/>
    <s v="Si"/>
    <s v="Si"/>
    <n v="1875"/>
    <s v="Colombia"/>
    <n v="0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12"/>
    <x v="1"/>
    <s v="Privada"/>
    <s v="No"/>
    <s v="No"/>
    <s v="Si"/>
    <n v="1889"/>
    <s v="Colombia"/>
    <n v="8.6157743510000007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13"/>
    <x v="1"/>
    <s v="Privada"/>
    <s v="No"/>
    <s v="No"/>
    <s v="Si"/>
    <n v="2000"/>
    <s v="Colombia"/>
    <n v="1.8730507999999999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14"/>
    <x v="3"/>
    <s v="Privada"/>
    <s v="No"/>
    <s v="No"/>
    <s v="No"/>
    <n v="2004"/>
    <s v="Colombia"/>
    <n v="4.5125503050000004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00000005"/>
    <s v="Porcentaje de personas con discapacidad empleadas "/>
    <s v="No informa"/>
    <x v="2"/>
    <s v="Pilar 5"/>
    <s v="positivo"/>
    <n v="1.0999999999999999E-2"/>
    <n v="2.0000000000000001E-4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09999999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17"/>
    <x v="4"/>
    <s v="Privada"/>
    <s v="No"/>
    <s v="Si"/>
    <s v="Si"/>
    <n v="2001"/>
    <s v="Colombia"/>
    <n v="6.5475670460000002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18"/>
    <x v="1"/>
    <s v="Privada"/>
    <s v="No"/>
    <s v="Si"/>
    <s v="Si"/>
    <n v="1934"/>
    <s v="Colombia"/>
    <n v="1.84479215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19"/>
    <x v="3"/>
    <s v="Privada"/>
    <s v="Si"/>
    <s v="Si"/>
    <s v="Si"/>
    <n v="1960"/>
    <s v="Chile"/>
    <n v="4.2128666020000001"/>
    <s v="Porcentaje de personas con discapacidad empleadas "/>
    <n v="8.0999999999999996E-3"/>
    <x v="2"/>
    <s v="Pilar 5"/>
    <s v="positivo"/>
    <n v="1.9E-2"/>
    <n v="8.0999999999999996E-3"/>
    <s v="Diversidad, Equidad e Inclusión (DEI)"/>
    <n v="0.23529411764705882"/>
    <n v="0"/>
    <n v="0"/>
  </r>
  <r>
    <x v="20"/>
    <x v="4"/>
    <s v="Mixta"/>
    <s v="No"/>
    <s v="No"/>
    <s v="No"/>
    <n v="2012"/>
    <s v="Colombia"/>
    <n v="9.9777362400000005"/>
    <s v="Porcentaje de personas con discapacidad empleadas "/>
    <n v="1.4999999999999999E-2"/>
    <x v="2"/>
    <s v="Pilar 5"/>
    <s v="positivo"/>
    <n v="1.4999999999999999E-2"/>
    <n v="0"/>
    <s v="Diversidad, Equidad e Inclusión (DEI)"/>
    <n v="0.29411764705882354"/>
    <n v="100"/>
    <n v="29.411764705882355"/>
  </r>
  <r>
    <x v="21"/>
    <x v="5"/>
    <s v="Privada"/>
    <s v="No"/>
    <s v="No"/>
    <s v="Si"/>
    <n v="1976"/>
    <s v="Reino Unido / Suiza"/>
    <n v="6.0471020830000004"/>
    <s v="Porcentaje de personas con discapacidad empleadas "/>
    <s v="No informa"/>
    <x v="2"/>
    <s v="Pilar 5"/>
    <s v="positivo"/>
    <n v="1.0999999999999999E-2"/>
    <n v="2.0000000000000001E-4"/>
    <s v="Diversidad, Equidad e Inclusión (DEI)"/>
    <n v="0.11538461538461539"/>
    <n v="0"/>
    <n v="0"/>
  </r>
  <r>
    <x v="22"/>
    <x v="3"/>
    <s v="Privada"/>
    <s v="No"/>
    <s v="No"/>
    <s v="Si"/>
    <n v="1879"/>
    <s v="Estados Unidos"/>
    <n v="5.8689859999999996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23"/>
    <x v="3"/>
    <s v="Privada"/>
    <s v="Si"/>
    <s v="No"/>
    <s v="No"/>
    <n v="1997"/>
    <s v="Colombia"/>
    <n v="1.9766409730000001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8999999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25"/>
    <x v="1"/>
    <s v="Mixta"/>
    <s v="No"/>
    <s v="Si"/>
    <s v="Si"/>
    <n v="1991"/>
    <s v="México"/>
    <n v="5.1614047279999999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26"/>
    <x v="1"/>
    <s v="Privada"/>
    <s v="No"/>
    <s v="Si"/>
    <s v="Si"/>
    <n v="1806"/>
    <s v="Estados Unidos"/>
    <n v="2.382092359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27"/>
    <x v="1"/>
    <s v="Privada"/>
    <s v="Si"/>
    <s v="Si"/>
    <s v="Si"/>
    <n v="1932"/>
    <s v="Colombia"/>
    <n v="2.1928266769999998"/>
    <s v="Porcentaje de personas con discapacidad empleadas "/>
    <n v="6.9999999999999999E-4"/>
    <x v="2"/>
    <s v="Pilar 5"/>
    <s v="positivo"/>
    <n v="9.7999999999999997E-3"/>
    <n v="6.9999999999999999E-4"/>
    <s v="Diversidad, Equidad e Inclusión (DEI)"/>
    <n v="0.15789473684210525"/>
    <n v="0"/>
    <n v="0"/>
  </r>
  <r>
    <x v="28"/>
    <x v="1"/>
    <s v="Privada"/>
    <s v="No"/>
    <s v="No"/>
    <s v="No"/>
    <n v="1920"/>
    <s v="Colombia"/>
    <n v="1.9433909700000001"/>
    <s v="Porcentaje de personas con discapacidad empleadas "/>
    <n v="2.0999999999999999E-3"/>
    <x v="2"/>
    <s v="Pilar 5"/>
    <s v="positivo"/>
    <n v="9.7999999999999997E-3"/>
    <n v="6.9999999999999999E-4"/>
    <s v="Diversidad, Equidad e Inclusión (DEI)"/>
    <n v="0.15789473684210525"/>
    <n v="15.384615384615383"/>
    <n v="2.42914979757085"/>
  </r>
  <r>
    <x v="29"/>
    <x v="2"/>
    <s v="Privada"/>
    <s v="No"/>
    <s v="No"/>
    <s v="No"/>
    <n v="2015"/>
    <s v="Colombia"/>
    <n v="0.76762142099999997"/>
    <s v="Porcentaje de personas con discapacidad empleadas "/>
    <s v="No informa"/>
    <x v="2"/>
    <s v="Pilar 5"/>
    <s v="positivo"/>
    <n v="7.0999999999999994E-2"/>
    <n v="0"/>
    <s v="Diversidad, Equidad e Inclusión (DEI)"/>
    <n v="0.14285714285714285"/>
    <n v="0"/>
    <n v="0"/>
  </r>
  <r>
    <x v="30"/>
    <x v="2"/>
    <s v="Privada"/>
    <s v="No"/>
    <s v="Si"/>
    <s v="Si"/>
    <n v="1961"/>
    <s v="Colombia"/>
    <n v="0.498844856"/>
    <s v="Porcentaje de personas con discapacidad empleadas "/>
    <s v="No informa"/>
    <x v="2"/>
    <s v="Pilar 5"/>
    <s v="positivo"/>
    <n v="7.0999999999999994E-2"/>
    <n v="0"/>
    <s v="Diversidad, Equidad e Inclusión (DEI)"/>
    <n v="0.14285714285714285"/>
    <n v="0"/>
    <n v="0"/>
  </r>
  <r>
    <x v="31"/>
    <x v="2"/>
    <s v="Privada"/>
    <s v="No"/>
    <s v="Si"/>
    <s v="Si"/>
    <n v="1979"/>
    <s v="Colombia"/>
    <n v="1.189537155"/>
    <s v="Porcentaje de personas con discapacidad empleadas "/>
    <s v="No informa"/>
    <x v="2"/>
    <s v="Pilar 5"/>
    <s v="positivo"/>
    <n v="7.0999999999999994E-2"/>
    <n v="0"/>
    <s v="Diversidad, Equidad e Inclusión (DEI)"/>
    <n v="0.14285714285714285"/>
    <n v="0"/>
    <n v="0"/>
  </r>
  <r>
    <x v="32"/>
    <x v="2"/>
    <s v="Privada"/>
    <s v="Si"/>
    <s v="No"/>
    <s v="No"/>
    <n v="2008"/>
    <s v="Colombia"/>
    <n v="1.3132825420000001"/>
    <s v="Porcentaje de personas con discapacidad empleadas "/>
    <s v="No informa"/>
    <x v="2"/>
    <s v="Pilar 5"/>
    <s v="positivo"/>
    <n v="7.0999999999999994E-2"/>
    <n v="0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00000001"/>
    <s v="Porcentaje de personas con discapacidad empleadas "/>
    <n v="0"/>
    <x v="2"/>
    <s v="Pilar 5"/>
    <s v="positivo"/>
    <n v="7.0999999999999994E-2"/>
    <n v="0"/>
    <s v="Diversidad, Equidad e Inclusión (DEI)"/>
    <n v="0.14285714285714285"/>
    <n v="0"/>
    <n v="0"/>
  </r>
  <r>
    <x v="34"/>
    <x v="3"/>
    <s v="Privada"/>
    <s v="Si"/>
    <s v="No"/>
    <s v="No"/>
    <n v="1938"/>
    <s v="Colombia"/>
    <n v="11.88773162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0000004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36"/>
    <x v="3"/>
    <s v="Privada"/>
    <s v="Si"/>
    <s v="No"/>
    <s v="No"/>
    <n v="2009"/>
    <s v="Colombia"/>
    <n v="19.439396106"/>
    <s v="Porcentaje de personas con discapacidad empleadas "/>
    <n v="1.4E-2"/>
    <x v="2"/>
    <s v="Pilar 5"/>
    <s v="positivo"/>
    <n v="1.9E-2"/>
    <n v="8.0999999999999996E-3"/>
    <s v="Diversidad, Equidad e Inclusión (DEI)"/>
    <n v="0.23529411764705882"/>
    <n v="54.128440366972484"/>
    <n v="12.736103615758232"/>
  </r>
  <r>
    <x v="37"/>
    <x v="4"/>
    <s v="Privada"/>
    <s v="No"/>
    <s v="Si"/>
    <s v="No"/>
    <n v="1972"/>
    <s v="Colombia"/>
    <n v="0"/>
    <s v="Porcentaje de personas con discapacidad empleadas "/>
    <n v="3.0000000000000001E-3"/>
    <x v="2"/>
    <s v="Pilar 5"/>
    <s v="positivo"/>
    <n v="1.4999999999999999E-2"/>
    <n v="0"/>
    <s v="Diversidad, Equidad e Inclusión (DEI)"/>
    <n v="0.29411764705882354"/>
    <n v="20"/>
    <n v="5.882352941176471"/>
  </r>
  <r>
    <x v="38"/>
    <x v="3"/>
    <s v="Privada"/>
    <s v="Si"/>
    <s v="No"/>
    <s v="No"/>
    <n v="1997"/>
    <s v="Colombia"/>
    <n v="3.874476933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000001"/>
    <s v="Porcentaje de personas con discapacidad empleadas "/>
    <s v="No informa"/>
    <x v="2"/>
    <s v="Pilar 5"/>
    <s v="positivo"/>
    <n v="1.0999999999999999E-2"/>
    <n v="2.0000000000000001E-4"/>
    <s v="Diversidad, Equidad e Inclusión (DEI)"/>
    <n v="0.11538461538461539"/>
    <n v="0"/>
    <n v="0"/>
  </r>
  <r>
    <x v="40"/>
    <x v="5"/>
    <s v="Mixta"/>
    <s v="No"/>
    <s v="Si"/>
    <s v="Si"/>
    <n v="1951"/>
    <s v="Colombia"/>
    <n v="113.923310323"/>
    <s v="Porcentaje de personas con discapacidad empleadas "/>
    <n v="1.0999999999999999E-2"/>
    <x v="2"/>
    <s v="Pilar 5"/>
    <s v="positivo"/>
    <n v="1.0999999999999999E-2"/>
    <n v="2.0000000000000001E-4"/>
    <s v="Diversidad, Equidad e Inclusión (DEI)"/>
    <n v="0.11538461538461539"/>
    <n v="100"/>
    <n v="11.538461538461538"/>
  </r>
  <r>
    <x v="41"/>
    <x v="4"/>
    <s v="Mixta"/>
    <s v="No"/>
    <s v="No"/>
    <s v="Si"/>
    <n v="1997"/>
    <s v="Colombia"/>
    <n v="15.780332546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42"/>
    <x v="4"/>
    <s v="Pública"/>
    <s v="No"/>
    <s v="No"/>
    <s v="Si"/>
    <n v="1955"/>
    <s v="Colombia"/>
    <n v="20.574477179999999"/>
    <s v="Porcentaje de personas con discapacidad empleadas "/>
    <n v="9.5999999999999992E-3"/>
    <x v="2"/>
    <s v="Pilar 5"/>
    <s v="positivo"/>
    <n v="1.4999999999999999E-2"/>
    <n v="0"/>
    <s v="Diversidad, Equidad e Inclusión (DEI)"/>
    <n v="0.29411764705882354"/>
    <n v="64"/>
    <n v="18.823529411764707"/>
  </r>
  <r>
    <x v="43"/>
    <x v="1"/>
    <s v="Privada"/>
    <s v="No"/>
    <s v="No"/>
    <s v="Si"/>
    <n v="1985"/>
    <s v="Estados Unidos"/>
    <n v="2.6249202149999999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44"/>
    <x v="1"/>
    <s v="Mixta"/>
    <s v="No"/>
    <s v="No"/>
    <s v="No"/>
    <n v="1990"/>
    <s v="Colombia"/>
    <n v="2.3114637089999999"/>
    <s v="Porcentaje de personas con discapacidad empleadas "/>
    <n v="9.7999999999999997E-3"/>
    <x v="2"/>
    <s v="Pilar 5"/>
    <s v="positivo"/>
    <n v="9.7999999999999997E-3"/>
    <n v="6.9999999999999999E-4"/>
    <s v="Diversidad, Equidad e Inclusión (DEI)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Porcentaje de personas con discapacidad empleadas "/>
    <n v="0.01"/>
    <x v="2"/>
    <s v="Pilar 5"/>
    <s v="positivo"/>
    <n v="1.9E-2"/>
    <n v="8.0999999999999996E-3"/>
    <s v="Diversidad, Equidad e Inclusión (DEI)"/>
    <n v="0.23529411764705882"/>
    <n v="17.431192660550465"/>
    <n v="4.1014570966001092"/>
  </r>
  <r>
    <x v="46"/>
    <x v="3"/>
    <s v="Privada"/>
    <s v="Si"/>
    <s v="Si"/>
    <s v="Si"/>
    <n v="1889"/>
    <s v="Chile"/>
    <n v="2.3075606390000001"/>
    <s v="Porcentaje de personas con discapacidad empleadas "/>
    <n v="1.43E-2"/>
    <x v="2"/>
    <s v="Pilar 5"/>
    <s v="positivo"/>
    <n v="1.9E-2"/>
    <n v="8.0999999999999996E-3"/>
    <s v="Diversidad, Equidad e Inclusión (DEI)"/>
    <n v="0.23529411764705882"/>
    <n v="56.88073394495413"/>
    <n v="13.383702104695089"/>
  </r>
  <r>
    <x v="47"/>
    <x v="5"/>
    <s v="Privada"/>
    <s v="No"/>
    <s v="Si"/>
    <s v="Si"/>
    <n v="1985"/>
    <s v="Canadá"/>
    <n v="4.2502446559999996"/>
    <s v="Porcentaje de personas con discapacidad empleadas "/>
    <s v="No informa"/>
    <x v="2"/>
    <s v="Pilar 5"/>
    <s v="positivo"/>
    <n v="1.0999999999999999E-2"/>
    <n v="2.0000000000000001E-4"/>
    <s v="Diversidad, Equidad e Inclusión (DEI)"/>
    <n v="0.11538461538461539"/>
    <n v="0"/>
    <n v="0"/>
  </r>
  <r>
    <x v="48"/>
    <x v="4"/>
    <s v="Privada"/>
    <s v="No"/>
    <s v="Si"/>
    <s v="No"/>
    <n v="1966"/>
    <s v="Colombia"/>
    <n v="2.6355685659999999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49"/>
    <x v="4"/>
    <s v="Mixta"/>
    <s v="No"/>
    <s v="Si"/>
    <s v="Si"/>
    <n v="1896"/>
    <s v="Colombia"/>
    <n v="3.7166394839999999"/>
    <s v="Porcentaje de personas con discapacidad empleadas "/>
    <n v="2.2000000000000001E-3"/>
    <x v="2"/>
    <s v="Pilar 5"/>
    <s v="positivo"/>
    <n v="1.4999999999999999E-2"/>
    <n v="0"/>
    <s v="Diversidad, Equidad e Inclusión (DEI)"/>
    <n v="0.29411764705882354"/>
    <n v="14.666666666666666"/>
    <n v="4.3137254901960782"/>
  </r>
  <r>
    <x v="50"/>
    <x v="1"/>
    <s v="Pública"/>
    <s v="No"/>
    <s v="Si"/>
    <s v="Si"/>
    <n v="1908"/>
    <s v="Estados Unidos"/>
    <n v="1.2123628230000001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51"/>
    <x v="5"/>
    <s v="Privada"/>
    <s v="No"/>
    <s v="Si"/>
    <s v="Si"/>
    <n v="2002"/>
    <s v="Chile"/>
    <n v="2.4203671080000002"/>
    <s v="Porcentaje de personas con discapacidad empleadas "/>
    <n v="3.8E-3"/>
    <x v="2"/>
    <s v="Pilar 5"/>
    <s v="positivo"/>
    <n v="1.0999999999999999E-2"/>
    <n v="2.0000000000000001E-4"/>
    <s v="Diversidad, Equidad e Inclusión (DEI)"/>
    <n v="0.11538461538461539"/>
    <n v="33.333333333333336"/>
    <n v="3.8461538461538467"/>
  </r>
  <r>
    <x v="52"/>
    <x v="5"/>
    <s v="Privada"/>
    <s v="No"/>
    <s v="Si"/>
    <s v="Si"/>
    <n v="2003"/>
    <s v="Canadá"/>
    <n v="1.3219259999999999"/>
    <s v="Porcentaje de personas con discapacidad empleadas "/>
    <s v="No informa"/>
    <x v="2"/>
    <s v="Pilar 5"/>
    <s v="positivo"/>
    <n v="1.0999999999999999E-2"/>
    <n v="2.0000000000000001E-4"/>
    <s v="Diversidad, Equidad e Inclusión (DEI)"/>
    <n v="0.11538461538461539"/>
    <n v="0"/>
    <n v="0"/>
  </r>
  <r>
    <x v="53"/>
    <x v="0"/>
    <s v="Privada"/>
    <s v="No"/>
    <s v="No"/>
    <s v="No"/>
    <n v="1985"/>
    <s v="Colombia"/>
    <n v="0.441609957"/>
    <s v="Porcentaje de personas con discapacidad empleadas "/>
    <n v="1.1999999999999999E-3"/>
    <x v="2"/>
    <s v="Pilar 5"/>
    <s v="positivo"/>
    <n v="1.1999999999999999E-3"/>
    <n v="0"/>
    <s v="Diversidad, Equidad e Inclusión (DEI)"/>
    <n v="0.14285714285714285"/>
    <n v="100"/>
    <n v="14.285714285714285"/>
  </r>
  <r>
    <x v="54"/>
    <x v="1"/>
    <s v="Privada"/>
    <s v="Si"/>
    <s v="No"/>
    <s v="No"/>
    <n v="1964"/>
    <s v="Colombia"/>
    <n v="2.4859553989999998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56"/>
    <x v="5"/>
    <s v="Privada"/>
    <s v="No"/>
    <s v="No"/>
    <s v="No"/>
    <n v="1956"/>
    <s v="Colombia"/>
    <n v="2.660692144"/>
    <s v="Porcentaje de personas con discapacidad empleadas "/>
    <s v="No informa"/>
    <x v="2"/>
    <s v="Pilar 5"/>
    <s v="positivo"/>
    <n v="1.0999999999999999E-2"/>
    <n v="2.0000000000000001E-4"/>
    <s v="Diversidad, Equidad e Inclusión (DEI)"/>
    <n v="0.11538461538461539"/>
    <n v="0"/>
    <n v="0"/>
  </r>
  <r>
    <x v="57"/>
    <x v="0"/>
    <s v="Privada"/>
    <s v="Si"/>
    <s v="No"/>
    <s v="No"/>
    <n v="1962"/>
    <s v="Colombia"/>
    <n v="0.89448844999999999"/>
    <s v="Porcentaje de personas con discapacidad empleadas "/>
    <s v="No informa"/>
    <x v="2"/>
    <s v="Pilar 5"/>
    <s v="positivo"/>
    <n v="1.1999999999999999E-3"/>
    <n v="0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79999998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59"/>
    <x v="4"/>
    <s v="Mixta"/>
    <s v="No"/>
    <s v="No"/>
    <s v="No"/>
    <n v="1995"/>
    <s v="Colombia"/>
    <n v="6.1355991599999999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60"/>
    <x v="2"/>
    <s v="Privada"/>
    <s v="No"/>
    <s v="No"/>
    <s v="Si"/>
    <n v="1989"/>
    <s v="Colombia"/>
    <n v="0.75167738299999998"/>
    <s v="Porcentaje de personas con discapacidad empleadas "/>
    <s v="No informa"/>
    <x v="2"/>
    <s v="Pilar 5"/>
    <s v="positivo"/>
    <n v="7.0999999999999994E-2"/>
    <n v="0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0000002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0000001"/>
    <s v="Porcentaje de personas con discapacidad empleadas "/>
    <n v="3.0999999999999999E-3"/>
    <x v="2"/>
    <s v="Pilar 5"/>
    <s v="positivo"/>
    <n v="1.4999999999999999E-2"/>
    <n v="0"/>
    <s v="Diversidad, Equidad e Inclusión (DEI)"/>
    <n v="0.29411764705882354"/>
    <n v="20.666666666666668"/>
    <n v="6.0784313725490202"/>
  </r>
  <r>
    <x v="63"/>
    <x v="2"/>
    <s v="Privada"/>
    <s v="Si"/>
    <s v="No"/>
    <s v="No"/>
    <n v="1976"/>
    <s v="Colombia"/>
    <n v="0.98534294499999997"/>
    <s v="Porcentaje de personas con discapacidad empleadas "/>
    <s v="No informa"/>
    <x v="2"/>
    <s v="Pilar 5"/>
    <s v="positivo"/>
    <n v="7.0999999999999994E-2"/>
    <n v="0"/>
    <s v="Diversidad, Equidad e Inclusión (DEI)"/>
    <n v="0.14285714285714285"/>
    <n v="0"/>
    <n v="0"/>
  </r>
  <r>
    <x v="64"/>
    <x v="3"/>
    <s v="Privada"/>
    <s v="No"/>
    <s v="Si"/>
    <s v="Si"/>
    <n v="1920"/>
    <s v="Japón"/>
    <n v="1.8691417530000001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65"/>
    <x v="4"/>
    <s v="Privada"/>
    <s v="No"/>
    <s v="Si"/>
    <s v="Si"/>
    <n v="2009"/>
    <s v="Argentina"/>
    <n v="1.8581853669999999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099999998"/>
    <s v="Porcentaje de personas con discapacidad empleadas "/>
    <n v="8.3999999999999995E-3"/>
    <x v="2"/>
    <s v="Pilar 5"/>
    <s v="positivo"/>
    <n v="9.7999999999999997E-3"/>
    <n v="6.9999999999999999E-4"/>
    <s v="Diversidad, Equidad e Inclusión (DEI)"/>
    <n v="0.15789473684210525"/>
    <n v="84.615384615384599"/>
    <n v="13.360323886639673"/>
  </r>
  <r>
    <x v="67"/>
    <x v="4"/>
    <s v="Mixta"/>
    <s v="No"/>
    <s v="No"/>
    <s v="No"/>
    <n v="1994"/>
    <s v="Colombia"/>
    <n v="5.9751610780000002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68"/>
    <x v="3"/>
    <s v="Privada"/>
    <s v="Si"/>
    <s v="No"/>
    <s v="No"/>
    <n v="1953"/>
    <s v="Colombia"/>
    <n v="7.1291921260000004"/>
    <s v="Porcentaje de personas con discapacidad empleadas "/>
    <s v="No informa "/>
    <x v="2"/>
    <s v="Pilar 5"/>
    <s v="positivo"/>
    <n v="1.9E-2"/>
    <n v="8.0999999999999996E-3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19999998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70"/>
    <x v="3"/>
    <s v="Privada"/>
    <s v="Si"/>
    <s v="No"/>
    <s v="No"/>
    <n v="1989"/>
    <s v="Colombia"/>
    <n v="3.0305383369999999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59999999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0000002"/>
    <s v="Porcentaje de personas con discapacidad empleadas "/>
    <n v="1.8E-3"/>
    <x v="2"/>
    <s v="Pilar 5"/>
    <s v="positivo"/>
    <n v="9.7999999999999997E-3"/>
    <n v="6.9999999999999999E-4"/>
    <s v="Diversidad, Equidad e Inclusión (DEI)"/>
    <n v="0.15789473684210525"/>
    <n v="12.087912087912086"/>
    <n v="1.9086176980913818"/>
  </r>
  <r>
    <x v="73"/>
    <x v="3"/>
    <s v="Privada"/>
    <s v="No"/>
    <s v="Si"/>
    <s v="Si"/>
    <n v="1993"/>
    <s v="Estados Unidos"/>
    <n v="2.3607916150000001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74"/>
    <x v="3"/>
    <s v="Privada"/>
    <s v="No"/>
    <s v="No"/>
    <s v="Si"/>
    <n v="2005"/>
    <s v="Perú"/>
    <n v="10.521119421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75"/>
    <x v="1"/>
    <s v="Privada"/>
    <s v="No"/>
    <s v="No"/>
    <s v="Si"/>
    <n v="1958"/>
    <s v="Colombia"/>
    <n v="2.0172595470000001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76"/>
    <x v="4"/>
    <s v="Privada"/>
    <s v="No"/>
    <s v="Si"/>
    <s v="No"/>
    <n v="1974"/>
    <s v="Colombia"/>
    <n v="2.2729038500000001"/>
    <s v="Porcentaje de personas con discapacidad empleadas "/>
    <n v="8.9999999999999998E-4"/>
    <x v="2"/>
    <s v="Pilar 5"/>
    <s v="positivo"/>
    <n v="1.4999999999999999E-2"/>
    <n v="0"/>
    <s v="Diversidad, Equidad e Inclusión (DEI)"/>
    <n v="0.29411764705882354"/>
    <n v="6"/>
    <n v="1.7647058823529411"/>
  </r>
  <r>
    <x v="77"/>
    <x v="4"/>
    <s v="Privada"/>
    <s v="No"/>
    <s v="No"/>
    <s v="Si"/>
    <n v="2015"/>
    <s v="Colombia"/>
    <n v="0.70314701400000001"/>
    <s v="Porcentaje de personas con discapacidad empleadas "/>
    <n v="0"/>
    <x v="2"/>
    <s v="Pilar 5"/>
    <s v="positivo"/>
    <n v="1.4999999999999999E-2"/>
    <n v="0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Porcentaje de personas con discapacidad empleadas "/>
    <n v="1.1999999999999999E-3"/>
    <x v="2"/>
    <s v="Pilar 5"/>
    <s v="positivo"/>
    <n v="9.7999999999999997E-3"/>
    <n v="6.9999999999999999E-4"/>
    <s v="Diversidad, Equidad e Inclusión (DEI)"/>
    <n v="0.15789473684210525"/>
    <n v="5.4945054945054927"/>
    <n v="0.86755349913244617"/>
  </r>
  <r>
    <x v="79"/>
    <x v="1"/>
    <s v="Mixta"/>
    <s v="No"/>
    <s v="Si"/>
    <s v="Si"/>
    <n v="1898"/>
    <s v="Francia"/>
    <n v="2.4260392159999999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80"/>
    <x v="1"/>
    <s v="Privada"/>
    <s v="No"/>
    <s v="Si"/>
    <s v="No"/>
    <n v="1998"/>
    <s v="Colombia"/>
    <n v="1.697301486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81"/>
    <x v="3"/>
    <s v="Privada"/>
    <s v="Si"/>
    <s v="Si"/>
    <s v="Si"/>
    <n v="1969"/>
    <s v="Corea del Sur"/>
    <n v="3.188315636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82"/>
    <x v="5"/>
    <s v="Privada"/>
    <s v="No"/>
    <s v="No"/>
    <s v="Si"/>
    <n v="2020"/>
    <s v="Islas Caimán / EE.UU"/>
    <n v="1.943851598"/>
    <s v="Porcentaje de personas con discapacidad empleadas "/>
    <n v="2.0000000000000001E-4"/>
    <x v="2"/>
    <s v="Pilar 5"/>
    <s v="positivo"/>
    <n v="1.0999999999999999E-2"/>
    <n v="2.0000000000000001E-4"/>
    <s v="Diversidad, Equidad e Inclusión (DEI)"/>
    <n v="0.11538461538461539"/>
    <n v="0"/>
    <n v="0"/>
  </r>
  <r>
    <x v="83"/>
    <x v="3"/>
    <s v="Privada"/>
    <s v="No"/>
    <s v="No"/>
    <s v="Si"/>
    <n v="1952"/>
    <s v="Chile"/>
    <n v="5.9910971069999999"/>
    <s v="Porcentaje de personas con discapacidad empleadas "/>
    <n v="1.4999999999999999E-2"/>
    <x v="2"/>
    <s v="Pilar 5"/>
    <s v="positivo"/>
    <n v="1.9E-2"/>
    <n v="8.0999999999999996E-3"/>
    <s v="Diversidad, Equidad e Inclusión (DEI)"/>
    <n v="0.23529411764705882"/>
    <n v="63.302752293577981"/>
    <n v="14.894765245547759"/>
  </r>
  <r>
    <x v="84"/>
    <x v="3"/>
    <s v="Privada"/>
    <s v="Si"/>
    <s v="No"/>
    <s v="Si"/>
    <n v="1977"/>
    <s v="Suiza"/>
    <n v="2.002301595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85"/>
    <x v="0"/>
    <s v="Privada"/>
    <s v="Si"/>
    <s v="No"/>
    <s v="Si"/>
    <n v="1971"/>
    <s v="Estados Unidos"/>
    <n v="2.1567474139999998"/>
    <s v="Porcentaje de personas con discapacidad empleadas "/>
    <s v="No informa"/>
    <x v="2"/>
    <s v="Pilar 5"/>
    <s v="positivo"/>
    <n v="1.1999999999999999E-3"/>
    <n v="0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0000001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0000003"/>
    <s v="Porcentaje de personas con discapacidad empleadas "/>
    <n v="8.6999999999999994E-3"/>
    <x v="2"/>
    <s v="Pilar 5"/>
    <s v="positivo"/>
    <n v="1.4999999999999999E-2"/>
    <n v="0"/>
    <s v="Diversidad, Equidad e Inclusión (DEI)"/>
    <n v="0.29411764705882354"/>
    <n v="57.999999999999993"/>
    <n v="17.058823529411764"/>
  </r>
  <r>
    <x v="89"/>
    <x v="4"/>
    <s v="Privada"/>
    <s v="No"/>
    <s v="Si"/>
    <s v="Si"/>
    <n v="1910"/>
    <s v="Francia"/>
    <n v="2.655177809"/>
    <s v="Porcentaje de personas con discapacidad empleadas "/>
    <n v="6.7000000000000002E-3"/>
    <x v="2"/>
    <s v="Pilar 5"/>
    <s v="positivo"/>
    <n v="1.4999999999999999E-2"/>
    <n v="0"/>
    <s v="Diversidad, Equidad e Inclusión (DEI)"/>
    <n v="0.29411764705882354"/>
    <n v="44.666666666666671"/>
    <n v="13.137254901960786"/>
  </r>
  <r>
    <x v="90"/>
    <x v="3"/>
    <s v="Privada"/>
    <s v="No"/>
    <s v="Si"/>
    <s v="Si"/>
    <n v="1968"/>
    <s v="Colombia"/>
    <n v="24.752011681999999"/>
    <s v="Porcentaje de personas con discapacidad empleadas "/>
    <n v="1.9E-2"/>
    <x v="2"/>
    <s v="Pilar 5"/>
    <s v="positivo"/>
    <n v="1.9E-2"/>
    <n v="8.0999999999999996E-3"/>
    <s v="Diversidad, Equidad e Inclusión (DEI)"/>
    <n v="0.23529411764705882"/>
    <n v="100"/>
    <n v="23.52941176470588"/>
  </r>
  <r>
    <x v="91"/>
    <x v="4"/>
    <s v="Mixta"/>
    <s v="No"/>
    <s v="Si"/>
    <s v="Si"/>
    <n v="1979"/>
    <s v="Suecia"/>
    <n v="2.956157691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92"/>
    <x v="3"/>
    <s v="Privada"/>
    <s v="No"/>
    <s v="Si"/>
    <s v="Si"/>
    <n v="1937"/>
    <s v="Japón"/>
    <n v="4.02823039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93"/>
    <x v="3"/>
    <s v="Privada"/>
    <s v="No"/>
    <s v="No"/>
    <s v="Si"/>
    <n v="1993"/>
    <s v="Suiza"/>
    <n v="4.8704234599999996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79999998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95"/>
    <x v="3"/>
    <s v="Privada"/>
    <s v="No"/>
    <s v="Si"/>
    <s v="Si"/>
    <n v="1929"/>
    <s v="Reino Unido y Países Bajos"/>
    <n v="1.928223518"/>
    <s v="Porcentaje de personas con discapacidad empleadas "/>
    <s v="No informa"/>
    <x v="2"/>
    <s v="Pilar 5"/>
    <s v="positivo"/>
    <n v="1.9E-2"/>
    <n v="8.0999999999999996E-3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Porcentaje de personas con discapacidad empleadas "/>
    <s v="No informa"/>
    <x v="2"/>
    <s v="Pilar 5"/>
    <s v="positivo"/>
    <n v="1.4999999999999999E-2"/>
    <n v="0"/>
    <s v="Diversidad, Equidad e Inclusión (DEI)"/>
    <n v="0.29411764705882354"/>
    <n v="0"/>
    <n v="0"/>
  </r>
  <r>
    <x v="97"/>
    <x v="5"/>
    <s v="Privada"/>
    <s v="No"/>
    <s v="No"/>
    <s v="Si"/>
    <n v="2016"/>
    <s v="Canadá"/>
    <n v="5.4833186859999996"/>
    <s v="Porcentaje de personas con discapacidad empleadas "/>
    <s v="No informa"/>
    <x v="2"/>
    <s v="Pilar 5"/>
    <s v="positivo"/>
    <n v="1.0999999999999999E-2"/>
    <n v="2.0000000000000001E-4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39999999"/>
    <s v="Porcentaje de personas con discapacidad empleadas "/>
    <s v="No informa"/>
    <x v="2"/>
    <s v="Pilar 5"/>
    <s v="positivo"/>
    <n v="9.7999999999999997E-3"/>
    <n v="6.9999999999999999E-4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19999999"/>
    <s v="Porcentaje de personas con discapacidad empleadas "/>
    <s v="No"/>
    <x v="2"/>
    <s v="Pilar 5"/>
    <s v="positivo"/>
    <n v="9.7999999999999997E-3"/>
    <n v="6.9999999999999999E-4"/>
    <s v="Diversidad, Equidad e Inclusión (DEI)"/>
    <n v="0.15789473684210525"/>
    <n v="0"/>
    <n v="0"/>
  </r>
  <r>
    <x v="0"/>
    <x v="0"/>
    <s v="Privada"/>
    <s v="No"/>
    <s v="No"/>
    <s v="No"/>
    <n v="2007"/>
    <s v="Colombia"/>
    <n v="0.97802211500000003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1"/>
    <x v="1"/>
    <s v="Privada"/>
    <s v="No"/>
    <s v="Si"/>
    <s v="Si"/>
    <n v="1920"/>
    <s v="Colombia"/>
    <n v="2.844632077"/>
    <s v="Porcentaje de salarios y beneficios sobre VED"/>
    <n v="0.13"/>
    <x v="0"/>
    <s v="Pilar 6"/>
    <s v="positivo"/>
    <n v="0.15652418389946543"/>
    <n v="4.2841244937278686E-2"/>
    <s v="Impacto Económico, Social y Comunitario"/>
    <n v="0.10526315789473684"/>
    <n v="76.668280973728258"/>
    <n v="8.070345365655605"/>
  </r>
  <r>
    <x v="2"/>
    <x v="1"/>
    <s v="Privada"/>
    <s v="No"/>
    <s v="No"/>
    <s v="Si"/>
    <n v="1945"/>
    <s v="Colombia"/>
    <n v="2.1764613960000001"/>
    <s v="Porcentaje de salarios y beneficios sobre VED"/>
    <n v="0.10265718142052797"/>
    <x v="0"/>
    <s v="Pilar 6"/>
    <s v="positivo"/>
    <n v="0.15652418389946543"/>
    <n v="4.2841244937278686E-2"/>
    <s v="Impacto Económico, Social y Comunitario"/>
    <n v="0.10526315789473684"/>
    <n v="52.616458572684579"/>
    <n v="5.5385745865983766"/>
  </r>
  <r>
    <x v="3"/>
    <x v="2"/>
    <s v="Privada"/>
    <s v="Si"/>
    <s v="No"/>
    <s v="No"/>
    <n v="1993"/>
    <s v="Colombia"/>
    <n v="2.1863011939999999"/>
    <s v="Porcentaje de salarios y beneficios sobre VED"/>
    <s v="No informa"/>
    <x v="0"/>
    <s v="Pilar 6"/>
    <s v="positivo"/>
    <n v="1.1946106015278107E-2"/>
    <n v="1.1946106015278107E-2"/>
    <s v="Impacto Económico, Social y Comunitario"/>
    <n v="0.14285714285714285"/>
    <n v="0"/>
    <n v="0"/>
  </r>
  <r>
    <x v="4"/>
    <x v="3"/>
    <s v="Privada"/>
    <s v="No"/>
    <s v="No"/>
    <s v="Si"/>
    <n v="2012"/>
    <s v="Colombia"/>
    <n v="13.831182682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5"/>
    <x v="2"/>
    <s v="Privada"/>
    <s v="Si"/>
    <s v="No"/>
    <s v="No"/>
    <n v="1990"/>
    <s v="Colombia"/>
    <n v="0.77142869199999997"/>
    <s v="Porcentaje de salarios y beneficios sobre VED"/>
    <s v="No informa"/>
    <x v="0"/>
    <s v="Pilar 6"/>
    <s v="positivo"/>
    <n v="1.1946106015278107E-2"/>
    <n v="1.1946106015278107E-2"/>
    <s v="Impacto Económico, Social y Comunitario"/>
    <n v="0.14285714285714285"/>
    <n v="0"/>
    <n v="0"/>
  </r>
  <r>
    <x v="6"/>
    <x v="2"/>
    <s v="Privada"/>
    <s v="No"/>
    <s v="No"/>
    <s v="No"/>
    <n v="2014"/>
    <s v="Colombia"/>
    <n v="1.314259836"/>
    <s v="Porcentaje de salarios y beneficios sobre VED"/>
    <n v="1.1946106015278107E-2"/>
    <x v="0"/>
    <s v="Pilar 6"/>
    <s v="positivo"/>
    <n v="1.1946106015278107E-2"/>
    <n v="1.1946106015278107E-2"/>
    <s v="Impacto Económico, Social y Comunitario"/>
    <n v="0.14285714285714285"/>
    <n v="0"/>
    <n v="0"/>
  </r>
  <r>
    <x v="7"/>
    <x v="4"/>
    <s v="Privada"/>
    <s v="No"/>
    <s v="No"/>
    <s v="Si"/>
    <n v="1919"/>
    <s v="Colombia"/>
    <n v="15.106042448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8"/>
    <x v="0"/>
    <s v="Privada"/>
    <s v="No"/>
    <s v="No"/>
    <s v="No"/>
    <n v="1987"/>
    <s v="Colombia"/>
    <n v="0.711210393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9"/>
    <x v="0"/>
    <s v="Privada"/>
    <s v="Si"/>
    <s v="No"/>
    <s v="No"/>
    <n v="1969"/>
    <s v="Colombia"/>
    <n v="2.4231643530000002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10"/>
    <x v="4"/>
    <s v="Privada"/>
    <s v="No"/>
    <s v="Si"/>
    <s v="No"/>
    <n v="1870"/>
    <s v="Colombia"/>
    <n v="0"/>
    <s v="Porcentaje de salarios y beneficios sobre VED"/>
    <n v="0.13451433718660863"/>
    <x v="0"/>
    <s v="Pilar 6"/>
    <s v="positivo"/>
    <n v="0.13451433718660863"/>
    <n v="2.7087517461389356E-2"/>
    <s v="Impacto Económico, Social y Comunitario"/>
    <n v="0.11764705882352941"/>
    <n v="100"/>
    <n v="11.76470588235294"/>
  </r>
  <r>
    <x v="11"/>
    <x v="4"/>
    <s v="Privada"/>
    <s v="No"/>
    <s v="Si"/>
    <s v="Si"/>
    <n v="1875"/>
    <s v="Colombia"/>
    <n v="0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12"/>
    <x v="1"/>
    <s v="Privada"/>
    <s v="No"/>
    <s v="No"/>
    <s v="Si"/>
    <n v="1889"/>
    <s v="Colombia"/>
    <n v="8.6157743510000007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13"/>
    <x v="1"/>
    <s v="Privada"/>
    <s v="No"/>
    <s v="No"/>
    <s v="Si"/>
    <n v="2000"/>
    <s v="Colombia"/>
    <n v="1.8730507999999999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14"/>
    <x v="3"/>
    <s v="Privada"/>
    <s v="No"/>
    <s v="No"/>
    <s v="No"/>
    <n v="2004"/>
    <s v="Colombia"/>
    <n v="4.5125503050000004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15"/>
    <x v="5"/>
    <s v="Privada"/>
    <s v="No"/>
    <s v="No"/>
    <s v="Si"/>
    <n v="1990"/>
    <s v="Suiza"/>
    <n v="0.89502277900000005"/>
    <s v="Porcentaje de salarios y beneficios sobre VED"/>
    <s v="No informa"/>
    <x v="0"/>
    <s v="Pilar 6"/>
    <s v="positivo"/>
    <n v="0.1293300037990541"/>
    <n v="1.9504323690633572E-2"/>
    <s v="Impacto Económico, Social y Comunitario"/>
    <n v="0.15384615384615385"/>
    <n v="0"/>
    <n v="0"/>
  </r>
  <r>
    <x v="16"/>
    <x v="1"/>
    <s v="Privada"/>
    <s v="No"/>
    <s v="No"/>
    <s v="Si"/>
    <n v="1944"/>
    <s v="Colombia"/>
    <n v="1.7785578609999999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17"/>
    <x v="4"/>
    <s v="Privada"/>
    <s v="No"/>
    <s v="Si"/>
    <s v="Si"/>
    <n v="2001"/>
    <s v="Colombia"/>
    <n v="6.5475670460000002"/>
    <s v="Porcentaje de salarios y beneficios sobre VED"/>
    <n v="6.0621726404299928E-2"/>
    <x v="0"/>
    <s v="Pilar 6"/>
    <s v="positivo"/>
    <n v="0.13451433718660863"/>
    <n v="2.7087517461389356E-2"/>
    <s v="Impacto Económico, Social y Comunitario"/>
    <n v="0.11764705882352941"/>
    <n v="31.215863067235674"/>
    <n v="3.6724544784983144"/>
  </r>
  <r>
    <x v="18"/>
    <x v="1"/>
    <s v="Privada"/>
    <s v="No"/>
    <s v="Si"/>
    <s v="Si"/>
    <n v="1934"/>
    <s v="Colombia"/>
    <n v="1.84479215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19"/>
    <x v="3"/>
    <s v="Privada"/>
    <s v="Si"/>
    <s v="Si"/>
    <s v="Si"/>
    <n v="1960"/>
    <s v="Chile"/>
    <n v="4.2128666020000001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20"/>
    <x v="4"/>
    <s v="Mixta"/>
    <s v="No"/>
    <s v="No"/>
    <s v="No"/>
    <n v="2012"/>
    <s v="Colombia"/>
    <n v="9.9777362400000005"/>
    <s v="Porcentaje de salarios y beneficios sobre VED"/>
    <n v="4.8169837632080159E-2"/>
    <x v="0"/>
    <s v="Pilar 6"/>
    <s v="positivo"/>
    <n v="0.13451433718660863"/>
    <n v="2.7087517461389356E-2"/>
    <s v="Impacto Económico, Social y Comunitario"/>
    <n v="0.11764705882352941"/>
    <n v="19.624820156285018"/>
    <n v="2.3088023713276491"/>
  </r>
  <r>
    <x v="21"/>
    <x v="5"/>
    <s v="Privada"/>
    <s v="No"/>
    <s v="No"/>
    <s v="Si"/>
    <n v="1976"/>
    <s v="Reino Unido / Suiza"/>
    <n v="6.0471020830000004"/>
    <s v="Porcentaje de salarios y beneficios sobre VED"/>
    <n v="0.1293300037990541"/>
    <x v="0"/>
    <s v="Pilar 6"/>
    <s v="positivo"/>
    <n v="0.1293300037990541"/>
    <n v="1.9504323690633572E-2"/>
    <s v="Impacto Económico, Social y Comunitario"/>
    <n v="0.15384615384615385"/>
    <n v="100"/>
    <n v="15.384615384615385"/>
  </r>
  <r>
    <x v="22"/>
    <x v="3"/>
    <s v="Privada"/>
    <s v="No"/>
    <s v="No"/>
    <s v="Si"/>
    <n v="1879"/>
    <s v="Estados Unidos"/>
    <n v="5.8689859999999996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23"/>
    <x v="3"/>
    <s v="Privada"/>
    <s v="Si"/>
    <s v="No"/>
    <s v="No"/>
    <n v="1997"/>
    <s v="Colombia"/>
    <n v="1.9766409730000001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24"/>
    <x v="4"/>
    <s v="Privada"/>
    <s v="No"/>
    <s v="No"/>
    <s v="Si"/>
    <n v="2003"/>
    <s v="Brasil"/>
    <n v="15.602099798999999"/>
    <s v="Porcentaje de salarios y beneficios sobre VED"/>
    <n v="5.1719941635786741E-2"/>
    <x v="0"/>
    <s v="Pilar 6"/>
    <s v="positivo"/>
    <n v="0.13451433718660863"/>
    <n v="2.7087517461389356E-2"/>
    <s v="Impacto Económico, Social y Comunitario"/>
    <n v="0.11764705882352941"/>
    <n v="22.929492129994362"/>
    <n v="2.6975873094111011"/>
  </r>
  <r>
    <x v="25"/>
    <x v="1"/>
    <s v="Mixta"/>
    <s v="No"/>
    <s v="Si"/>
    <s v="Si"/>
    <n v="1991"/>
    <s v="México"/>
    <n v="5.1614047279999999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26"/>
    <x v="1"/>
    <s v="Privada"/>
    <s v="No"/>
    <s v="Si"/>
    <s v="Si"/>
    <n v="1806"/>
    <s v="Estados Unidos"/>
    <n v="2.382092359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27"/>
    <x v="1"/>
    <s v="Privada"/>
    <s v="Si"/>
    <s v="Si"/>
    <s v="Si"/>
    <n v="1932"/>
    <s v="Colombia"/>
    <n v="2.1928266769999998"/>
    <s v="Porcentaje de salarios y beneficios sobre VED"/>
    <n v="0.15652418389946543"/>
    <x v="0"/>
    <s v="Pilar 6"/>
    <s v="positivo"/>
    <n v="0.15652418389946543"/>
    <n v="4.2841244937278686E-2"/>
    <s v="Impacto Económico, Social y Comunitario"/>
    <n v="0.10526315789473684"/>
    <n v="100"/>
    <n v="10.526315789473683"/>
  </r>
  <r>
    <x v="28"/>
    <x v="1"/>
    <s v="Privada"/>
    <s v="No"/>
    <s v="No"/>
    <s v="No"/>
    <n v="1920"/>
    <s v="Colombia"/>
    <n v="1.9433909700000001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29"/>
    <x v="2"/>
    <s v="Privada"/>
    <s v="No"/>
    <s v="No"/>
    <s v="No"/>
    <n v="2015"/>
    <s v="Colombia"/>
    <n v="0.76762142099999997"/>
    <s v="Porcentaje de salarios y beneficios sobre VED"/>
    <s v="No informa"/>
    <x v="0"/>
    <s v="Pilar 6"/>
    <s v="positivo"/>
    <n v="1.1946106015278107E-2"/>
    <n v="1.1946106015278107E-2"/>
    <s v="Impacto Económico, Social y Comunitario"/>
    <n v="0.14285714285714285"/>
    <n v="0"/>
    <n v="0"/>
  </r>
  <r>
    <x v="30"/>
    <x v="2"/>
    <s v="Privada"/>
    <s v="No"/>
    <s v="Si"/>
    <s v="Si"/>
    <n v="1961"/>
    <s v="Colombia"/>
    <n v="0.498844856"/>
    <s v="Porcentaje de salarios y beneficios sobre VED"/>
    <s v="No informa"/>
    <x v="0"/>
    <s v="Pilar 6"/>
    <s v="positivo"/>
    <n v="1.1946106015278107E-2"/>
    <n v="1.1946106015278107E-2"/>
    <s v="Impacto Económico, Social y Comunitario"/>
    <n v="0.14285714285714285"/>
    <n v="0"/>
    <n v="0"/>
  </r>
  <r>
    <x v="31"/>
    <x v="2"/>
    <s v="Privada"/>
    <s v="No"/>
    <s v="Si"/>
    <s v="Si"/>
    <n v="1979"/>
    <s v="Colombia"/>
    <n v="1.189537155"/>
    <s v="Porcentaje de salarios y beneficios sobre VED"/>
    <s v="No informa"/>
    <x v="0"/>
    <s v="Pilar 6"/>
    <s v="positivo"/>
    <n v="1.1946106015278107E-2"/>
    <n v="1.1946106015278107E-2"/>
    <s v="Impacto Económico, Social y Comunitario"/>
    <n v="0.14285714285714285"/>
    <n v="0"/>
    <n v="0"/>
  </r>
  <r>
    <x v="32"/>
    <x v="2"/>
    <s v="Privada"/>
    <s v="Si"/>
    <s v="No"/>
    <s v="No"/>
    <n v="2008"/>
    <s v="Colombia"/>
    <n v="1.3132825420000001"/>
    <s v="Porcentaje de salarios y beneficios sobre VED"/>
    <s v="No informa"/>
    <x v="0"/>
    <s v="Pilar 6"/>
    <s v="positivo"/>
    <n v="1.1946106015278107E-2"/>
    <n v="1.1946106015278107E-2"/>
    <s v="Impacto Económico, Social y Comunitario"/>
    <n v="0.14285714285714285"/>
    <n v="0"/>
    <n v="0"/>
  </r>
  <r>
    <x v="33"/>
    <x v="2"/>
    <s v="Privada"/>
    <s v="No"/>
    <s v="No"/>
    <s v="No"/>
    <n v="1977"/>
    <s v="Colombia"/>
    <n v="0.74612668500000001"/>
    <s v="Porcentaje de salarios y beneficios sobre VED"/>
    <s v="No informa"/>
    <x v="0"/>
    <s v="Pilar 6"/>
    <s v="positivo"/>
    <n v="1.1946106015278107E-2"/>
    <n v="1.1946106015278107E-2"/>
    <s v="Impacto Económico, Social y Comunitario"/>
    <n v="0.14285714285714285"/>
    <n v="0"/>
    <n v="0"/>
  </r>
  <r>
    <x v="34"/>
    <x v="3"/>
    <s v="Privada"/>
    <s v="Si"/>
    <s v="No"/>
    <s v="No"/>
    <n v="1938"/>
    <s v="Colombia"/>
    <n v="11.88773162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35"/>
    <x v="3"/>
    <s v="Privada"/>
    <s v="No"/>
    <s v="No"/>
    <s v="Si"/>
    <n v="1984"/>
    <s v="Chile"/>
    <n v="5.5116464790000004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36"/>
    <x v="3"/>
    <s v="Privada"/>
    <s v="Si"/>
    <s v="No"/>
    <s v="No"/>
    <n v="2009"/>
    <s v="Colombia"/>
    <n v="19.439396106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37"/>
    <x v="4"/>
    <s v="Privada"/>
    <s v="No"/>
    <s v="Si"/>
    <s v="No"/>
    <n v="1972"/>
    <s v="Colombia"/>
    <n v="0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38"/>
    <x v="3"/>
    <s v="Privada"/>
    <s v="Si"/>
    <s v="No"/>
    <s v="No"/>
    <n v="1997"/>
    <s v="Colombia"/>
    <n v="3.874476933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39"/>
    <x v="5"/>
    <s v="Privada"/>
    <s v="Si"/>
    <s v="No"/>
    <s v="Si"/>
    <n v="1935"/>
    <s v="Estados Unidos"/>
    <n v="11.495989482000001"/>
    <s v="Porcentaje de salarios y beneficios sobre VED"/>
    <n v="7.4090945288277657E-2"/>
    <x v="0"/>
    <s v="Pilar 6"/>
    <s v="positivo"/>
    <n v="0.1293300037990541"/>
    <n v="1.9504323690633572E-2"/>
    <s v="Impacto Económico, Social y Comunitario"/>
    <n v="0.15384615384615385"/>
    <n v="49.702967050835348"/>
    <n v="7.6466103155131311"/>
  </r>
  <r>
    <x v="40"/>
    <x v="5"/>
    <s v="Mixta"/>
    <s v="No"/>
    <s v="Si"/>
    <s v="Si"/>
    <n v="1951"/>
    <s v="Colombia"/>
    <n v="113.923310323"/>
    <s v="Porcentaje de salarios y beneficios sobre VED"/>
    <n v="1.9504323690633572E-2"/>
    <x v="0"/>
    <s v="Pilar 6"/>
    <s v="positivo"/>
    <n v="0.1293300037990541"/>
    <n v="1.9504323690633572E-2"/>
    <s v="Impacto Económico, Social y Comunitario"/>
    <n v="0.15384615384615385"/>
    <n v="0"/>
    <n v="0"/>
  </r>
  <r>
    <x v="41"/>
    <x v="4"/>
    <s v="Mixta"/>
    <s v="No"/>
    <s v="No"/>
    <s v="Si"/>
    <n v="1997"/>
    <s v="Colombia"/>
    <n v="15.780332546"/>
    <s v="Porcentaje de salarios y beneficios sobre VED"/>
    <n v="3.2801252003939303E-2"/>
    <x v="0"/>
    <s v="Pilar 6"/>
    <s v="positivo"/>
    <n v="0.13451433718660863"/>
    <n v="2.7087517461389356E-2"/>
    <s v="Impacto Económico, Social y Comunitario"/>
    <n v="0.11764705882352941"/>
    <n v="5.318722603130924"/>
    <n v="0.62573207095657934"/>
  </r>
  <r>
    <x v="42"/>
    <x v="4"/>
    <s v="Pública"/>
    <s v="No"/>
    <s v="No"/>
    <s v="Si"/>
    <n v="1955"/>
    <s v="Colombia"/>
    <n v="20.574477179999999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43"/>
    <x v="1"/>
    <s v="Privada"/>
    <s v="No"/>
    <s v="No"/>
    <s v="Si"/>
    <n v="1985"/>
    <s v="Estados Unidos"/>
    <n v="2.6249202149999999"/>
    <s v="Porcentaje de salarios y beneficios sobre VED"/>
    <n v="0.14680000000000001"/>
    <x v="0"/>
    <s v="Pilar 6"/>
    <s v="positivo"/>
    <n v="0.15652418389946543"/>
    <n v="4.2841244937278686E-2"/>
    <s v="Impacto Económico, Social y Comunitario"/>
    <n v="0.10526315789473684"/>
    <n v="91.446224043609675"/>
    <n v="9.6259183203799648"/>
  </r>
  <r>
    <x v="44"/>
    <x v="1"/>
    <s v="Mixta"/>
    <s v="No"/>
    <s v="No"/>
    <s v="No"/>
    <n v="1990"/>
    <s v="Colombia"/>
    <n v="2.3114637089999999"/>
    <s v="Porcentaje de salarios y beneficios sobre VED"/>
    <n v="4.2841244937278686E-2"/>
    <x v="0"/>
    <s v="Pilar 6"/>
    <s v="positivo"/>
    <n v="0.15652418389946543"/>
    <n v="4.2841244937278686E-2"/>
    <s v="Impacto Económico, Social y Comunitario"/>
    <n v="0.10526315789473684"/>
    <n v="0"/>
    <n v="0"/>
  </r>
  <r>
    <x v="45"/>
    <x v="3"/>
    <s v="Privada"/>
    <s v="No"/>
    <s v="No"/>
    <s v="Si"/>
    <n v="1949"/>
    <s v="Colombia"/>
    <n v="16.077688644999999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46"/>
    <x v="3"/>
    <s v="Privada"/>
    <s v="Si"/>
    <s v="Si"/>
    <s v="Si"/>
    <n v="1889"/>
    <s v="Chile"/>
    <n v="2.3075606390000001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47"/>
    <x v="5"/>
    <s v="Privada"/>
    <s v="No"/>
    <s v="Si"/>
    <s v="Si"/>
    <n v="1985"/>
    <s v="Canadá"/>
    <n v="4.2502446559999996"/>
    <s v="Porcentaje de salarios y beneficios sobre VED"/>
    <s v="No informa"/>
    <x v="0"/>
    <s v="Pilar 6"/>
    <s v="positivo"/>
    <n v="0.1293300037990541"/>
    <n v="1.9504323690633572E-2"/>
    <s v="Impacto Económico, Social y Comunitario"/>
    <n v="0.15384615384615385"/>
    <n v="0"/>
    <n v="0"/>
  </r>
  <r>
    <x v="48"/>
    <x v="4"/>
    <s v="Privada"/>
    <s v="No"/>
    <s v="Si"/>
    <s v="No"/>
    <n v="1966"/>
    <s v="Colombia"/>
    <n v="2.6355685659999999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49"/>
    <x v="4"/>
    <s v="Mixta"/>
    <s v="No"/>
    <s v="Si"/>
    <s v="Si"/>
    <n v="1896"/>
    <s v="Colombia"/>
    <n v="3.7166394839999999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50"/>
    <x v="1"/>
    <s v="Pública"/>
    <s v="No"/>
    <s v="Si"/>
    <s v="Si"/>
    <n v="1908"/>
    <s v="Estados Unidos"/>
    <n v="1.2123628230000001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51"/>
    <x v="5"/>
    <s v="Privada"/>
    <s v="No"/>
    <s v="Si"/>
    <s v="Si"/>
    <n v="2002"/>
    <s v="Chile"/>
    <n v="2.4203671080000002"/>
    <s v="Porcentaje de salarios y beneficios sobre VED"/>
    <s v="No informa"/>
    <x v="0"/>
    <s v="Pilar 6"/>
    <s v="positivo"/>
    <n v="0.1293300037990541"/>
    <n v="1.9504323690633572E-2"/>
    <s v="Impacto Económico, Social y Comunitario"/>
    <n v="0.15384615384615385"/>
    <n v="0"/>
    <n v="0"/>
  </r>
  <r>
    <x v="52"/>
    <x v="5"/>
    <s v="Privada"/>
    <s v="No"/>
    <s v="Si"/>
    <s v="Si"/>
    <n v="2003"/>
    <s v="Canadá"/>
    <n v="1.3219259999999999"/>
    <s v="Porcentaje de salarios y beneficios sobre VED"/>
    <s v="No informa"/>
    <x v="0"/>
    <s v="Pilar 6"/>
    <s v="positivo"/>
    <n v="0.1293300037990541"/>
    <n v="1.9504323690633572E-2"/>
    <s v="Impacto Económico, Social y Comunitario"/>
    <n v="0.15384615384615385"/>
    <n v="0"/>
    <n v="0"/>
  </r>
  <r>
    <x v="53"/>
    <x v="0"/>
    <s v="Privada"/>
    <s v="No"/>
    <s v="No"/>
    <s v="No"/>
    <n v="1985"/>
    <s v="Colombia"/>
    <n v="0.441609957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54"/>
    <x v="1"/>
    <s v="Privada"/>
    <s v="Si"/>
    <s v="No"/>
    <s v="No"/>
    <n v="1964"/>
    <s v="Colombia"/>
    <n v="2.4859553989999998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55"/>
    <x v="1"/>
    <s v="Privada"/>
    <s v="Si"/>
    <s v="No"/>
    <s v="No"/>
    <n v="1940"/>
    <s v="Colombia"/>
    <n v="1.340540112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56"/>
    <x v="5"/>
    <s v="Privada"/>
    <s v="No"/>
    <s v="No"/>
    <s v="No"/>
    <n v="1956"/>
    <s v="Colombia"/>
    <n v="2.660692144"/>
    <s v="Porcentaje de salarios y beneficios sobre VED"/>
    <s v="No informa"/>
    <x v="0"/>
    <s v="Pilar 6"/>
    <s v="positivo"/>
    <n v="0.1293300037990541"/>
    <n v="1.9504323690633572E-2"/>
    <s v="Impacto Económico, Social y Comunitario"/>
    <n v="0.15384615384615385"/>
    <n v="0"/>
    <n v="0"/>
  </r>
  <r>
    <x v="57"/>
    <x v="0"/>
    <s v="Privada"/>
    <s v="Si"/>
    <s v="No"/>
    <s v="No"/>
    <n v="1962"/>
    <s v="Colombia"/>
    <n v="0.89448844999999999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58"/>
    <x v="4"/>
    <s v="Mixta"/>
    <s v="No"/>
    <s v="Si"/>
    <s v="Si"/>
    <n v="1967"/>
    <s v="Colombia"/>
    <n v="4.1309855679999998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59"/>
    <x v="4"/>
    <s v="Mixta"/>
    <s v="No"/>
    <s v="No"/>
    <s v="No"/>
    <n v="1995"/>
    <s v="Colombia"/>
    <n v="6.1355991599999999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60"/>
    <x v="2"/>
    <s v="Privada"/>
    <s v="No"/>
    <s v="No"/>
    <s v="Si"/>
    <n v="1989"/>
    <s v="Colombia"/>
    <n v="0.75167738299999998"/>
    <s v="Porcentaje de salarios y beneficios sobre VED"/>
    <s v="No informa"/>
    <x v="0"/>
    <s v="Pilar 6"/>
    <s v="positivo"/>
    <n v="1.1946106015278107E-2"/>
    <n v="1.1946106015278107E-2"/>
    <s v="Impacto Económico, Social y Comunitario"/>
    <n v="0.14285714285714285"/>
    <n v="0"/>
    <n v="0"/>
  </r>
  <r>
    <x v="61"/>
    <x v="1"/>
    <s v="Privada"/>
    <s v="Si"/>
    <s v="No"/>
    <s v="No"/>
    <n v="1970"/>
    <s v="Colombia"/>
    <n v="3.1891452720000002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62"/>
    <x v="4"/>
    <s v="Privada"/>
    <s v="No"/>
    <s v="Si"/>
    <s v="Si"/>
    <n v="1929"/>
    <s v="Chile"/>
    <n v="2.3283445380000001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63"/>
    <x v="2"/>
    <s v="Privada"/>
    <s v="Si"/>
    <s v="No"/>
    <s v="No"/>
    <n v="1976"/>
    <s v="Colombia"/>
    <n v="0.98534294499999997"/>
    <s v="Porcentaje de salarios y beneficios sobre VED"/>
    <s v="No informa"/>
    <x v="0"/>
    <s v="Pilar 6"/>
    <s v="positivo"/>
    <n v="1.1946106015278107E-2"/>
    <n v="1.1946106015278107E-2"/>
    <s v="Impacto Económico, Social y Comunitario"/>
    <n v="0.14285714285714285"/>
    <n v="0"/>
    <n v="0"/>
  </r>
  <r>
    <x v="64"/>
    <x v="3"/>
    <s v="Privada"/>
    <s v="No"/>
    <s v="Si"/>
    <s v="Si"/>
    <n v="1920"/>
    <s v="Japón"/>
    <n v="1.8691417530000001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65"/>
    <x v="4"/>
    <s v="Privada"/>
    <s v="No"/>
    <s v="Si"/>
    <s v="Si"/>
    <n v="2009"/>
    <s v="Argentina"/>
    <n v="1.8581853669999999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66"/>
    <x v="1"/>
    <s v="Mixta"/>
    <s v="No"/>
    <s v="Si"/>
    <s v="Si"/>
    <n v="1866"/>
    <s v="Suiza"/>
    <n v="2.0444698099999998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67"/>
    <x v="4"/>
    <s v="Mixta"/>
    <s v="No"/>
    <s v="No"/>
    <s v="No"/>
    <n v="1994"/>
    <s v="Colombia"/>
    <n v="5.9751610780000002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68"/>
    <x v="3"/>
    <s v="Privada"/>
    <s v="Si"/>
    <s v="No"/>
    <s v="No"/>
    <n v="1953"/>
    <s v="Colombia"/>
    <n v="7.1291921260000004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69"/>
    <x v="1"/>
    <s v="Pública"/>
    <s v="No"/>
    <s v="Si"/>
    <s v="Si"/>
    <n v="1965"/>
    <s v="Estados Unidos"/>
    <n v="2.0973851419999998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70"/>
    <x v="3"/>
    <s v="Privada"/>
    <s v="Si"/>
    <s v="No"/>
    <s v="No"/>
    <n v="1989"/>
    <s v="Colombia"/>
    <n v="3.0305383369999999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71"/>
    <x v="1"/>
    <s v="Privada"/>
    <s v="No"/>
    <s v="No"/>
    <s v="Si"/>
    <n v="1986"/>
    <s v="Colombia"/>
    <n v="2.2734296359999999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72"/>
    <x v="1"/>
    <s v="Privada"/>
    <s v="No"/>
    <s v="No"/>
    <s v="No"/>
    <n v="1904"/>
    <s v="Colombia"/>
    <n v="2.8467005310000002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73"/>
    <x v="3"/>
    <s v="Privada"/>
    <s v="No"/>
    <s v="Si"/>
    <s v="Si"/>
    <n v="1993"/>
    <s v="Estados Unidos"/>
    <n v="2.3607916150000001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74"/>
    <x v="3"/>
    <s v="Privada"/>
    <s v="No"/>
    <s v="No"/>
    <s v="Si"/>
    <n v="2005"/>
    <s v="Perú"/>
    <n v="10.521119421"/>
    <s v="Porcentaje de salarios y beneficios sobre VED"/>
    <n v="7.0763358778625944"/>
    <x v="0"/>
    <s v="Pilar 6"/>
    <s v="positivo"/>
    <n v="7.0763358778625944"/>
    <n v="1.5951198800320521E-2"/>
    <s v="Impacto Económico, Social y Comunitario"/>
    <n v="0.11764705882352941"/>
    <n v="100"/>
    <n v="11.76470588235294"/>
  </r>
  <r>
    <x v="75"/>
    <x v="1"/>
    <s v="Privada"/>
    <s v="No"/>
    <s v="No"/>
    <s v="Si"/>
    <n v="1958"/>
    <s v="Colombia"/>
    <n v="2.0172595470000001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76"/>
    <x v="4"/>
    <s v="Privada"/>
    <s v="No"/>
    <s v="Si"/>
    <s v="No"/>
    <n v="1974"/>
    <s v="Colombia"/>
    <n v="2.2729038500000001"/>
    <s v="Porcentaje de salarios y beneficios sobre VED"/>
    <n v="5.3923656622630461E-2"/>
    <x v="0"/>
    <s v="Pilar 6"/>
    <s v="positivo"/>
    <n v="0.13451433718660863"/>
    <n v="2.7087517461389356E-2"/>
    <s v="Impacto Económico, Social y Comunitario"/>
    <n v="0.11764705882352941"/>
    <n v="24.980856018900756"/>
    <n v="2.9389242375177358"/>
  </r>
  <r>
    <x v="77"/>
    <x v="4"/>
    <s v="Privada"/>
    <s v="No"/>
    <s v="No"/>
    <s v="Si"/>
    <n v="2015"/>
    <s v="Colombia"/>
    <n v="0.70314701400000001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78"/>
    <x v="1"/>
    <s v="Mixta"/>
    <s v="No"/>
    <s v="No"/>
    <s v="No"/>
    <n v="1956"/>
    <s v="Colombia"/>
    <n v="25.860914507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79"/>
    <x v="1"/>
    <s v="Mixta"/>
    <s v="No"/>
    <s v="Si"/>
    <s v="Si"/>
    <n v="1898"/>
    <s v="Francia"/>
    <n v="2.4260392159999999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80"/>
    <x v="1"/>
    <s v="Privada"/>
    <s v="No"/>
    <s v="Si"/>
    <s v="No"/>
    <n v="1998"/>
    <s v="Colombia"/>
    <n v="1.697301486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81"/>
    <x v="3"/>
    <s v="Privada"/>
    <s v="Si"/>
    <s v="Si"/>
    <s v="Si"/>
    <n v="1969"/>
    <s v="Corea del Sur"/>
    <n v="3.188315636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82"/>
    <x v="5"/>
    <s v="Privada"/>
    <s v="No"/>
    <s v="No"/>
    <s v="Si"/>
    <n v="2020"/>
    <s v="Islas Caimán / EE.UU"/>
    <n v="1.943851598"/>
    <s v="Porcentaje de salarios y beneficios sobre VED"/>
    <s v="No informa"/>
    <x v="0"/>
    <s v="Pilar 6"/>
    <s v="positivo"/>
    <n v="0.1293300037990541"/>
    <n v="1.9504323690633572E-2"/>
    <s v="Impacto Económico, Social y Comunitario"/>
    <n v="0.15384615384615385"/>
    <n v="0"/>
    <n v="0"/>
  </r>
  <r>
    <x v="83"/>
    <x v="3"/>
    <s v="Privada"/>
    <s v="No"/>
    <s v="No"/>
    <s v="Si"/>
    <n v="1952"/>
    <s v="Chile"/>
    <n v="5.9910971069999999"/>
    <s v="Porcentaje de salarios y beneficios sobre VED"/>
    <n v="6.6532442269321257E-2"/>
    <x v="0"/>
    <s v="Pilar 6"/>
    <s v="positivo"/>
    <n v="7.0763358778625944"/>
    <n v="1.5951198800320521E-2"/>
    <s v="Impacto Económico, Social y Comunitario"/>
    <n v="0.11764705882352941"/>
    <n v="0.71640917270415205"/>
    <n v="8.428343208284142E-2"/>
  </r>
  <r>
    <x v="84"/>
    <x v="3"/>
    <s v="Privada"/>
    <s v="Si"/>
    <s v="No"/>
    <s v="Si"/>
    <n v="1977"/>
    <s v="Suiza"/>
    <n v="2.002301595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85"/>
    <x v="0"/>
    <s v="Privada"/>
    <s v="Si"/>
    <s v="No"/>
    <s v="Si"/>
    <n v="1971"/>
    <s v="Estados Unidos"/>
    <n v="2.1567474139999998"/>
    <s v="Porcentaje de salarios y beneficios sobre VED"/>
    <s v="No informa"/>
    <x v="0"/>
    <s v="Pilar 6"/>
    <s v="positivo"/>
    <n v="0"/>
    <n v="0"/>
    <s v="Impacto Económico, Social y Comunitario"/>
    <n v="0.14285714285714285"/>
    <n v="0"/>
    <n v="0"/>
  </r>
  <r>
    <x v="86"/>
    <x v="3"/>
    <s v="Privada"/>
    <s v="No"/>
    <s v="No"/>
    <s v="Si"/>
    <n v="2009"/>
    <s v="El Salvador"/>
    <n v="2.8694480090000001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87"/>
    <x v="3"/>
    <s v="Privada"/>
    <s v="Si"/>
    <s v="No"/>
    <s v="No"/>
    <n v="1934"/>
    <s v="Colombia"/>
    <n v="3.134365769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88"/>
    <x v="4"/>
    <s v="Mixta"/>
    <s v="No"/>
    <s v="Si"/>
    <s v="Si"/>
    <n v="1924"/>
    <s v="España"/>
    <n v="6.6721791020000003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89"/>
    <x v="4"/>
    <s v="Privada"/>
    <s v="No"/>
    <s v="Si"/>
    <s v="Si"/>
    <n v="1910"/>
    <s v="Francia"/>
    <n v="2.655177809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90"/>
    <x v="3"/>
    <s v="Privada"/>
    <s v="No"/>
    <s v="Si"/>
    <s v="Si"/>
    <n v="1968"/>
    <s v="Colombia"/>
    <n v="24.752011681999999"/>
    <s v="Porcentaje de salarios y beneficios sobre VED"/>
    <n v="1.5951198800320521E-2"/>
    <x v="0"/>
    <s v="Pilar 6"/>
    <s v="positivo"/>
    <n v="7.0763358778625944"/>
    <n v="1.5951198800320521E-2"/>
    <s v="Impacto Económico, Social y Comunitario"/>
    <n v="0.11764705882352941"/>
    <n v="0"/>
    <n v="0"/>
  </r>
  <r>
    <x v="91"/>
    <x v="4"/>
    <s v="Mixta"/>
    <s v="No"/>
    <s v="Si"/>
    <s v="Si"/>
    <n v="1979"/>
    <s v="Suecia"/>
    <n v="2.956157691"/>
    <s v="Porcentaje de salarios y beneficios sobre VED"/>
    <s v="No informa"/>
    <x v="0"/>
    <s v="Pilar 6"/>
    <s v="positivo"/>
    <n v="0.13451433718660863"/>
    <n v="2.7087517461389356E-2"/>
    <s v="Impacto Económico, Social y Comunitario"/>
    <n v="0.11764705882352941"/>
    <n v="0"/>
    <n v="0"/>
  </r>
  <r>
    <x v="92"/>
    <x v="3"/>
    <s v="Privada"/>
    <s v="No"/>
    <s v="Si"/>
    <s v="Si"/>
    <n v="1937"/>
    <s v="Japón"/>
    <n v="4.02823039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93"/>
    <x v="3"/>
    <s v="Privada"/>
    <s v="No"/>
    <s v="No"/>
    <s v="Si"/>
    <n v="1993"/>
    <s v="Suiza"/>
    <n v="4.8704234599999996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94"/>
    <x v="3"/>
    <s v="Privada"/>
    <s v="No"/>
    <s v="No"/>
    <s v="No"/>
    <n v="1966"/>
    <s v="Colombia"/>
    <n v="2.0461661379999998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95"/>
    <x v="3"/>
    <s v="Privada"/>
    <s v="No"/>
    <s v="Si"/>
    <s v="Si"/>
    <n v="1929"/>
    <s v="Reino Unido y Países Bajos"/>
    <n v="1.928223518"/>
    <s v="Porcentaje de salarios y beneficios sobre VED"/>
    <s v="No informa"/>
    <x v="0"/>
    <s v="Pilar 6"/>
    <s v="positivo"/>
    <n v="7.0763358778625944"/>
    <n v="1.5951198800320521E-2"/>
    <s v="Impacto Económico, Social y Comunitario"/>
    <n v="0.11764705882352941"/>
    <n v="0"/>
    <n v="0"/>
  </r>
  <r>
    <x v="96"/>
    <x v="4"/>
    <s v="Privada"/>
    <s v="No"/>
    <s v="No"/>
    <s v="No"/>
    <n v="1987"/>
    <s v="Colombia"/>
    <n v="0"/>
    <s v="Porcentaje de salarios y beneficios sobre VED"/>
    <n v="2.7087517461389356E-2"/>
    <x v="0"/>
    <s v="Pilar 6"/>
    <s v="positivo"/>
    <n v="0.13451433718660863"/>
    <n v="2.7087517461389356E-2"/>
    <s v="Impacto Económico, Social y Comunitario"/>
    <n v="0.11764705882352941"/>
    <n v="0"/>
    <n v="0"/>
  </r>
  <r>
    <x v="97"/>
    <x v="5"/>
    <s v="Privada"/>
    <s v="No"/>
    <s v="No"/>
    <s v="Si"/>
    <n v="2016"/>
    <s v="Canadá"/>
    <n v="5.4833186859999996"/>
    <s v="Porcentaje de salarios y beneficios sobre VED"/>
    <s v="No informa"/>
    <x v="0"/>
    <s v="Pilar 6"/>
    <s v="positivo"/>
    <n v="0.1293300037990541"/>
    <n v="1.9504323690633572E-2"/>
    <s v="Impacto Económico, Social y Comunitario"/>
    <n v="0.15384615384615385"/>
    <n v="0"/>
    <n v="0"/>
  </r>
  <r>
    <x v="98"/>
    <x v="1"/>
    <s v="Privada"/>
    <s v="No"/>
    <s v="Si"/>
    <s v="Si"/>
    <n v="1955"/>
    <s v="Japón"/>
    <n v="1.8313776939999999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99"/>
    <x v="1"/>
    <s v="Privada"/>
    <s v="No"/>
    <s v="No"/>
    <s v="Si"/>
    <n v="1993"/>
    <s v="Noruega"/>
    <n v="1.7653399919999999"/>
    <s v="Porcentaje de salarios y beneficios sobre VED"/>
    <s v="No informa"/>
    <x v="0"/>
    <s v="Pilar 6"/>
    <s v="positivo"/>
    <n v="0.15652418389946543"/>
    <n v="4.2841244937278686E-2"/>
    <s v="Impacto Económico, Social y Comunitario"/>
    <n v="0.10526315789473684"/>
    <n v="0"/>
    <n v="0"/>
  </r>
  <r>
    <x v="0"/>
    <x v="0"/>
    <s v="Privada"/>
    <s v="No"/>
    <s v="No"/>
    <s v="No"/>
    <n v="2007"/>
    <s v="Colombia"/>
    <n v="0.97802211500000003"/>
    <s v="Porcentaje mujeres en organización "/>
    <n v="0.25900000000000001"/>
    <x v="2"/>
    <s v="Pilar 5"/>
    <s v="positivo"/>
    <n v="0.25900000000000001"/>
    <n v="0.217"/>
    <s v="Diversidad, Equidad e Inclusión (DEI)"/>
    <n v="0.14285714285714285"/>
    <n v="100"/>
    <n v="14.285714285714285"/>
  </r>
  <r>
    <x v="1"/>
    <x v="1"/>
    <s v="Privada"/>
    <s v="No"/>
    <s v="Si"/>
    <s v="Si"/>
    <n v="1920"/>
    <s v="Colombia"/>
    <n v="2.844632077"/>
    <s v="Porcentaje mujeres en organización "/>
    <n v="0.36"/>
    <x v="2"/>
    <s v="Pilar 5"/>
    <s v="positivo"/>
    <n v="0.71"/>
    <n v="7.0000000000000007E-2"/>
    <s v="Diversidad, Equidad e Inclusión (DEI)"/>
    <n v="0.15789473684210525"/>
    <n v="45.312500000000007"/>
    <n v="7.1546052631578956"/>
  </r>
  <r>
    <x v="2"/>
    <x v="1"/>
    <s v="Privada"/>
    <s v="No"/>
    <s v="No"/>
    <s v="Si"/>
    <n v="1945"/>
    <s v="Colombia"/>
    <n v="2.1764613960000001"/>
    <s v="Porcentaje mujeres en organización "/>
    <n v="0.27"/>
    <x v="2"/>
    <s v="Pilar 5"/>
    <s v="positivo"/>
    <n v="0.71"/>
    <n v="7.0000000000000007E-2"/>
    <s v="Diversidad, Equidad e Inclusión (DEI)"/>
    <n v="0.15789473684210525"/>
    <n v="31.250000000000007"/>
    <n v="4.9342105263157903"/>
  </r>
  <r>
    <x v="3"/>
    <x v="2"/>
    <s v="Privada"/>
    <s v="Si"/>
    <s v="No"/>
    <s v="No"/>
    <n v="1993"/>
    <s v="Colombia"/>
    <n v="2.1863011939999999"/>
    <s v="Porcentaje mujeres en organización "/>
    <n v="0.38"/>
    <x v="2"/>
    <s v="Pilar 5"/>
    <s v="positivo"/>
    <n v="0.52500000000000002"/>
    <n v="7.8E-2"/>
    <s v="Diversidad, Equidad e Inclusión (DEI)"/>
    <n v="0.14285714285714285"/>
    <n v="67.561521252796425"/>
    <n v="9.6516458932566316"/>
  </r>
  <r>
    <x v="4"/>
    <x v="3"/>
    <s v="Privada"/>
    <s v="No"/>
    <s v="No"/>
    <s v="Si"/>
    <n v="2012"/>
    <s v="Colombia"/>
    <n v="13.831182682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199999997"/>
    <s v="Porcentaje mujeres en organización "/>
    <s v="No informa"/>
    <x v="2"/>
    <s v="Pilar 5"/>
    <s v="positivo"/>
    <n v="0.52500000000000002"/>
    <n v="7.8E-2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Porcentaje mujeres en organización "/>
    <n v="7.8E-2"/>
    <x v="2"/>
    <s v="Pilar 5"/>
    <s v="positivo"/>
    <n v="0.52500000000000002"/>
    <n v="7.8E-2"/>
    <s v="Diversidad, Equidad e Inclusión (DEI)"/>
    <n v="0.14285714285714285"/>
    <n v="0"/>
    <n v="0"/>
  </r>
  <r>
    <x v="7"/>
    <x v="4"/>
    <s v="Privada"/>
    <s v="No"/>
    <s v="No"/>
    <s v="Si"/>
    <n v="1919"/>
    <s v="Colombia"/>
    <n v="15.106042448"/>
    <s v="Porcentaje mujeres en organización "/>
    <n v="0.4"/>
    <x v="2"/>
    <s v="Pilar 5"/>
    <s v="positivo"/>
    <n v="32.78"/>
    <n v="0.22"/>
    <s v="Diversidad, Equidad e Inclusión (DEI)"/>
    <n v="0.29411764705882354"/>
    <n v="0.5528255528255529"/>
    <n v="0.16259575083104497"/>
  </r>
  <r>
    <x v="8"/>
    <x v="0"/>
    <s v="Privada"/>
    <s v="No"/>
    <s v="No"/>
    <s v="No"/>
    <n v="1987"/>
    <s v="Colombia"/>
    <n v="0.711210393"/>
    <s v="Porcentaje mujeres en organización "/>
    <s v="No informa"/>
    <x v="2"/>
    <s v="Pilar 5"/>
    <s v="positivo"/>
    <n v="0.25900000000000001"/>
    <n v="0.217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0000002"/>
    <s v="Porcentaje mujeres en organización "/>
    <s v="No informa"/>
    <x v="2"/>
    <s v="Pilar 5"/>
    <s v="positivo"/>
    <n v="0.25900000000000001"/>
    <n v="0.217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Porcentaje mujeres en organización "/>
    <n v="0.6"/>
    <x v="2"/>
    <s v="Pilar 5"/>
    <s v="positivo"/>
    <n v="32.78"/>
    <n v="0.22"/>
    <s v="Diversidad, Equidad e Inclusión (DEI)"/>
    <n v="0.29411764705882354"/>
    <n v="1.1670761670761669"/>
    <n v="0.34325769619887264"/>
  </r>
  <r>
    <x v="11"/>
    <x v="4"/>
    <s v="Privada"/>
    <s v="No"/>
    <s v="Si"/>
    <s v="Si"/>
    <n v="1875"/>
    <s v="Colombia"/>
    <n v="0"/>
    <s v="Porcentaje mujeres en organización "/>
    <s v="No informa"/>
    <x v="2"/>
    <s v="Pilar 5"/>
    <s v="positivo"/>
    <n v="32.78"/>
    <n v="0.22"/>
    <s v="Diversidad, Equidad e Inclusión (DEI)"/>
    <n v="0.29411764705882354"/>
    <n v="0"/>
    <n v="0"/>
  </r>
  <r>
    <x v="12"/>
    <x v="1"/>
    <s v="Privada"/>
    <s v="No"/>
    <s v="No"/>
    <s v="Si"/>
    <n v="1889"/>
    <s v="Colombia"/>
    <n v="8.6157743510000007"/>
    <s v="Porcentaje mujeres en organización "/>
    <n v="0.23799999999999999"/>
    <x v="2"/>
    <s v="Pilar 5"/>
    <s v="positivo"/>
    <n v="0.71"/>
    <n v="7.0000000000000007E-2"/>
    <s v="Diversidad, Equidad e Inclusión (DEI)"/>
    <n v="0.15789473684210525"/>
    <n v="26.25"/>
    <n v="4.1447368421052628"/>
  </r>
  <r>
    <x v="13"/>
    <x v="1"/>
    <s v="Privada"/>
    <s v="No"/>
    <s v="No"/>
    <s v="Si"/>
    <n v="2000"/>
    <s v="Colombia"/>
    <n v="1.8730507999999999"/>
    <s v="Porcentaje mujeres en organización "/>
    <n v="0.71"/>
    <x v="2"/>
    <s v="Pilar 5"/>
    <s v="positivo"/>
    <n v="0.71"/>
    <n v="7.0000000000000007E-2"/>
    <s v="Diversidad, Equidad e Inclusión (DEI)"/>
    <n v="0.15789473684210525"/>
    <n v="100"/>
    <n v="15.789473684210526"/>
  </r>
  <r>
    <x v="14"/>
    <x v="3"/>
    <s v="Privada"/>
    <s v="No"/>
    <s v="No"/>
    <s v="No"/>
    <n v="2004"/>
    <s v="Colombia"/>
    <n v="4.5125503050000004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00000005"/>
    <s v="Porcentaje mujeres en organización "/>
    <s v="No informa"/>
    <x v="2"/>
    <s v="Pilar 5"/>
    <s v="positivo"/>
    <n v="0.44"/>
    <n v="4.7699999999999999E-2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09999999"/>
    <s v="Porcentaje mujeres en organización "/>
    <n v="0.20699999999999999"/>
    <x v="2"/>
    <s v="Pilar 5"/>
    <s v="positivo"/>
    <n v="0.71"/>
    <n v="7.0000000000000007E-2"/>
    <s v="Diversidad, Equidad e Inclusión (DEI)"/>
    <n v="0.15789473684210525"/>
    <n v="21.40625"/>
    <n v="3.3799342105263155"/>
  </r>
  <r>
    <x v="17"/>
    <x v="4"/>
    <s v="Privada"/>
    <s v="No"/>
    <s v="Si"/>
    <s v="Si"/>
    <n v="2001"/>
    <s v="Colombia"/>
    <n v="6.5475670460000002"/>
    <s v="Porcentaje mujeres en organización "/>
    <n v="32.78"/>
    <x v="2"/>
    <s v="Pilar 5"/>
    <s v="positivo"/>
    <n v="32.78"/>
    <n v="0.22"/>
    <s v="Diversidad, Equidad e Inclusión (DEI)"/>
    <n v="0.29411764705882354"/>
    <n v="100"/>
    <n v="29.411764705882355"/>
  </r>
  <r>
    <x v="18"/>
    <x v="1"/>
    <s v="Privada"/>
    <s v="No"/>
    <s v="Si"/>
    <s v="Si"/>
    <n v="1934"/>
    <s v="Colombia"/>
    <n v="1.84479215"/>
    <s v="Porcentaje mujeres en organización "/>
    <n v="0.17"/>
    <x v="2"/>
    <s v="Pilar 5"/>
    <s v="positivo"/>
    <n v="0.71"/>
    <n v="7.0000000000000007E-2"/>
    <s v="Diversidad, Equidad e Inclusión (DEI)"/>
    <n v="0.15789473684210525"/>
    <n v="15.625000000000004"/>
    <n v="2.4671052631578951"/>
  </r>
  <r>
    <x v="19"/>
    <x v="3"/>
    <s v="Privada"/>
    <s v="Si"/>
    <s v="Si"/>
    <s v="Si"/>
    <n v="1960"/>
    <s v="Chile"/>
    <n v="4.2128666020000001"/>
    <s v="Porcentaje mujeres en organización "/>
    <n v="0.48"/>
    <x v="2"/>
    <s v="Pilar 5"/>
    <s v="positivo"/>
    <n v="0.72"/>
    <n v="0.12"/>
    <s v="Diversidad, Equidad e Inclusión (DEI)"/>
    <n v="0.23529411764705882"/>
    <n v="60"/>
    <n v="14.117647058823529"/>
  </r>
  <r>
    <x v="20"/>
    <x v="4"/>
    <s v="Mixta"/>
    <s v="No"/>
    <s v="No"/>
    <s v="No"/>
    <n v="2012"/>
    <s v="Colombia"/>
    <n v="9.9777362400000005"/>
    <s v="Porcentaje mujeres en organización "/>
    <n v="0.22"/>
    <x v="2"/>
    <s v="Pilar 5"/>
    <s v="positivo"/>
    <n v="32.78"/>
    <n v="0.22"/>
    <s v="Diversidad, Equidad e Inclusión (DEI)"/>
    <n v="0.29411764705882354"/>
    <n v="0"/>
    <n v="0"/>
  </r>
  <r>
    <x v="21"/>
    <x v="5"/>
    <s v="Privada"/>
    <s v="No"/>
    <s v="No"/>
    <s v="Si"/>
    <n v="1976"/>
    <s v="Reino Unido / Suiza"/>
    <n v="6.0471020830000004"/>
    <s v="Porcentaje mujeres en organización "/>
    <n v="0.13"/>
    <x v="2"/>
    <s v="Pilar 5"/>
    <s v="positivo"/>
    <n v="0.44"/>
    <n v="4.7699999999999999E-2"/>
    <s v="Diversidad, Equidad e Inclusión (DEI)"/>
    <n v="0.11538461538461539"/>
    <n v="20.978842722406327"/>
    <n v="2.4206356987391917"/>
  </r>
  <r>
    <x v="22"/>
    <x v="3"/>
    <s v="Privada"/>
    <s v="No"/>
    <s v="No"/>
    <s v="Si"/>
    <n v="1879"/>
    <s v="Estados Unidos"/>
    <n v="5.8689859999999996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23"/>
    <x v="3"/>
    <s v="Privada"/>
    <s v="Si"/>
    <s v="No"/>
    <s v="No"/>
    <n v="1997"/>
    <s v="Colombia"/>
    <n v="1.9766409730000001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8999999"/>
    <s v="Porcentaje mujeres en organización "/>
    <n v="0.42"/>
    <x v="2"/>
    <s v="Pilar 5"/>
    <s v="positivo"/>
    <n v="32.78"/>
    <n v="0.22"/>
    <s v="Diversidad, Equidad e Inclusión (DEI)"/>
    <n v="0.29411764705882354"/>
    <n v="0.61425061425061411"/>
    <n v="0.18066194536782768"/>
  </r>
  <r>
    <x v="25"/>
    <x v="1"/>
    <s v="Mixta"/>
    <s v="No"/>
    <s v="Si"/>
    <s v="Si"/>
    <n v="1991"/>
    <s v="México"/>
    <n v="5.1614047279999999"/>
    <s v="Porcentaje mujeres en organización "/>
    <n v="0.16300000000000001"/>
    <x v="2"/>
    <s v="Pilar 5"/>
    <s v="positivo"/>
    <n v="0.71"/>
    <n v="7.0000000000000007E-2"/>
    <s v="Diversidad, Equidad e Inclusión (DEI)"/>
    <n v="0.15789473684210525"/>
    <n v="14.531250000000002"/>
    <n v="2.2944078947368425"/>
  </r>
  <r>
    <x v="26"/>
    <x v="1"/>
    <s v="Privada"/>
    <s v="No"/>
    <s v="Si"/>
    <s v="Si"/>
    <n v="1806"/>
    <s v="Estados Unidos"/>
    <n v="2.382092359"/>
    <s v="Porcentaje mujeres en organización "/>
    <s v="No informa"/>
    <x v="2"/>
    <s v="Pilar 5"/>
    <s v="positivo"/>
    <n v="0.71"/>
    <n v="7.0000000000000007E-2"/>
    <s v="Diversidad, Equidad e Inclusión (DEI)"/>
    <n v="0.15789473684210525"/>
    <n v="0"/>
    <n v="0"/>
  </r>
  <r>
    <x v="27"/>
    <x v="1"/>
    <s v="Privada"/>
    <s v="Si"/>
    <s v="Si"/>
    <s v="Si"/>
    <n v="1932"/>
    <s v="Colombia"/>
    <n v="2.1928266769999998"/>
    <s v="Porcentaje mujeres en organización "/>
    <n v="0.38700000000000001"/>
    <x v="2"/>
    <s v="Pilar 5"/>
    <s v="positivo"/>
    <n v="0.71"/>
    <n v="7.0000000000000007E-2"/>
    <s v="Diversidad, Equidad e Inclusión (DEI)"/>
    <n v="0.15789473684210525"/>
    <n v="49.531250000000007"/>
    <n v="7.8207236842105274"/>
  </r>
  <r>
    <x v="28"/>
    <x v="1"/>
    <s v="Privada"/>
    <s v="No"/>
    <s v="No"/>
    <s v="No"/>
    <n v="1920"/>
    <s v="Colombia"/>
    <n v="1.9433909700000001"/>
    <s v="Porcentaje mujeres en organización "/>
    <n v="0.38800000000000001"/>
    <x v="2"/>
    <s v="Pilar 5"/>
    <s v="positivo"/>
    <n v="0.71"/>
    <n v="7.0000000000000007E-2"/>
    <s v="Diversidad, Equidad e Inclusión (DEI)"/>
    <n v="0.15789473684210525"/>
    <n v="49.687500000000007"/>
    <n v="7.8453947368421062"/>
  </r>
  <r>
    <x v="29"/>
    <x v="2"/>
    <s v="Privada"/>
    <s v="No"/>
    <s v="No"/>
    <s v="No"/>
    <n v="2015"/>
    <s v="Colombia"/>
    <n v="0.76762142099999997"/>
    <s v="Porcentaje mujeres en organización "/>
    <n v="0.35"/>
    <x v="2"/>
    <s v="Pilar 5"/>
    <s v="positivo"/>
    <n v="0.52500000000000002"/>
    <n v="7.8E-2"/>
    <s v="Diversidad, Equidad e Inclusión (DEI)"/>
    <n v="0.14285714285714285"/>
    <n v="60.850111856823254"/>
    <n v="8.6928731224033218"/>
  </r>
  <r>
    <x v="30"/>
    <x v="2"/>
    <s v="Privada"/>
    <s v="No"/>
    <s v="Si"/>
    <s v="Si"/>
    <n v="1961"/>
    <s v="Colombia"/>
    <n v="0.498844856"/>
    <s v="Porcentaje mujeres en organización "/>
    <n v="0.215"/>
    <x v="2"/>
    <s v="Pilar 5"/>
    <s v="positivo"/>
    <n v="0.52500000000000002"/>
    <n v="7.8E-2"/>
    <s v="Diversidad, Equidad e Inclusión (DEI)"/>
    <n v="0.14285714285714285"/>
    <n v="30.648769574944073"/>
    <n v="4.3783956535634383"/>
  </r>
  <r>
    <x v="31"/>
    <x v="2"/>
    <s v="Privada"/>
    <s v="No"/>
    <s v="Si"/>
    <s v="Si"/>
    <n v="1979"/>
    <s v="Colombia"/>
    <n v="1.189537155"/>
    <s v="Porcentaje mujeres en organización "/>
    <n v="9.5000000000000001E-2"/>
    <x v="2"/>
    <s v="Pilar 5"/>
    <s v="positivo"/>
    <n v="0.52500000000000002"/>
    <n v="7.8E-2"/>
    <s v="Diversidad, Equidad e Inclusión (DEI)"/>
    <n v="0.14285714285714285"/>
    <n v="3.8031319910514547"/>
    <n v="0.54330457015020783"/>
  </r>
  <r>
    <x v="32"/>
    <x v="2"/>
    <s v="Privada"/>
    <s v="Si"/>
    <s v="No"/>
    <s v="No"/>
    <n v="2008"/>
    <s v="Colombia"/>
    <n v="1.3132825420000001"/>
    <s v="Porcentaje mujeres en organización "/>
    <s v="No informa"/>
    <x v="2"/>
    <s v="Pilar 5"/>
    <s v="positivo"/>
    <n v="0.52500000000000002"/>
    <n v="7.8E-2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00000001"/>
    <s v="Porcentaje mujeres en organización "/>
    <n v="0.52500000000000002"/>
    <x v="2"/>
    <s v="Pilar 5"/>
    <s v="positivo"/>
    <n v="0.52500000000000002"/>
    <n v="7.8E-2"/>
    <s v="Diversidad, Equidad e Inclusión (DEI)"/>
    <n v="0.14285714285714285"/>
    <n v="100"/>
    <n v="14.285714285714285"/>
  </r>
  <r>
    <x v="34"/>
    <x v="3"/>
    <s v="Privada"/>
    <s v="Si"/>
    <s v="No"/>
    <s v="No"/>
    <n v="1938"/>
    <s v="Colombia"/>
    <n v="11.88773162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0000004"/>
    <s v="Porcentaje mujeres en organización "/>
    <n v="0.72"/>
    <x v="2"/>
    <s v="Pilar 5"/>
    <s v="positivo"/>
    <n v="0.72"/>
    <n v="0.12"/>
    <s v="Diversidad, Equidad e Inclusión (DEI)"/>
    <n v="0.23529411764705882"/>
    <n v="100"/>
    <n v="23.52941176470588"/>
  </r>
  <r>
    <x v="36"/>
    <x v="3"/>
    <s v="Privada"/>
    <s v="Si"/>
    <s v="No"/>
    <s v="No"/>
    <n v="2009"/>
    <s v="Colombia"/>
    <n v="19.439396106"/>
    <s v="Porcentaje mujeres en organización "/>
    <n v="0.54300000000000004"/>
    <x v="2"/>
    <s v="Pilar 5"/>
    <s v="positivo"/>
    <n v="0.72"/>
    <n v="0.12"/>
    <s v="Diversidad, Equidad e Inclusión (DEI)"/>
    <n v="0.23529411764705882"/>
    <n v="70.5"/>
    <n v="16.588235294117649"/>
  </r>
  <r>
    <x v="37"/>
    <x v="4"/>
    <s v="Privada"/>
    <s v="No"/>
    <s v="Si"/>
    <s v="No"/>
    <n v="1972"/>
    <s v="Colombia"/>
    <n v="0"/>
    <s v="Porcentaje mujeres en organización "/>
    <n v="0.61"/>
    <x v="2"/>
    <s v="Pilar 5"/>
    <s v="positivo"/>
    <n v="32.78"/>
    <n v="0.22"/>
    <s v="Diversidad, Equidad e Inclusión (DEI)"/>
    <n v="0.29411764705882354"/>
    <n v="1.1977886977886978"/>
    <n v="0.35229079346726405"/>
  </r>
  <r>
    <x v="38"/>
    <x v="3"/>
    <s v="Privada"/>
    <s v="Si"/>
    <s v="No"/>
    <s v="No"/>
    <n v="1997"/>
    <s v="Colombia"/>
    <n v="3.874476933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000001"/>
    <s v="Porcentaje mujeres en organización "/>
    <n v="4.7699999999999999E-2"/>
    <x v="2"/>
    <s v="Pilar 5"/>
    <s v="positivo"/>
    <n v="0.44"/>
    <n v="4.7699999999999999E-2"/>
    <s v="Diversidad, Equidad e Inclusión (DEI)"/>
    <n v="0.11538461538461539"/>
    <n v="0"/>
    <n v="0"/>
  </r>
  <r>
    <x v="40"/>
    <x v="5"/>
    <s v="Mixta"/>
    <s v="No"/>
    <s v="Si"/>
    <s v="Si"/>
    <n v="1951"/>
    <s v="Colombia"/>
    <n v="113.923310323"/>
    <s v="Porcentaje mujeres en organización "/>
    <n v="0.26"/>
    <x v="2"/>
    <s v="Pilar 5"/>
    <s v="positivo"/>
    <n v="0.44"/>
    <n v="4.7699999999999999E-2"/>
    <s v="Diversidad, Equidad e Inclusión (DEI)"/>
    <n v="0.11538461538461539"/>
    <n v="54.116747387203681"/>
    <n v="6.2442400831388865"/>
  </r>
  <r>
    <x v="41"/>
    <x v="4"/>
    <s v="Mixta"/>
    <s v="No"/>
    <s v="No"/>
    <s v="Si"/>
    <n v="1997"/>
    <s v="Colombia"/>
    <n v="15.780332546"/>
    <s v="Porcentaje mujeres en organización "/>
    <n v="0.35099999999999998"/>
    <x v="2"/>
    <s v="Pilar 5"/>
    <s v="positivo"/>
    <n v="32.78"/>
    <n v="0.22"/>
    <s v="Diversidad, Equidad e Inclusión (DEI)"/>
    <n v="0.29411764705882354"/>
    <n v="0.40233415233415226"/>
    <n v="0.11833357421592713"/>
  </r>
  <r>
    <x v="42"/>
    <x v="4"/>
    <s v="Pública"/>
    <s v="No"/>
    <s v="No"/>
    <s v="Si"/>
    <n v="1955"/>
    <s v="Colombia"/>
    <n v="20.574477179999999"/>
    <s v="Porcentaje mujeres en organización "/>
    <n v="0.28999999999999998"/>
    <x v="2"/>
    <s v="Pilar 5"/>
    <s v="positivo"/>
    <n v="32.78"/>
    <n v="0.22"/>
    <s v="Diversidad, Equidad e Inclusión (DEI)"/>
    <n v="0.29411764705882354"/>
    <n v="0.21498771498771491"/>
    <n v="6.3231680878739677E-2"/>
  </r>
  <r>
    <x v="43"/>
    <x v="1"/>
    <s v="Privada"/>
    <s v="No"/>
    <s v="No"/>
    <s v="Si"/>
    <n v="1985"/>
    <s v="Estados Unidos"/>
    <n v="2.6249202149999999"/>
    <s v="Porcentaje mujeres en organización "/>
    <n v="7.0000000000000007E-2"/>
    <x v="2"/>
    <s v="Pilar 5"/>
    <s v="positivo"/>
    <n v="0.71"/>
    <n v="7.0000000000000007E-2"/>
    <s v="Diversidad, Equidad e Inclusión (DEI)"/>
    <n v="0.15789473684210525"/>
    <n v="0"/>
    <n v="0"/>
  </r>
  <r>
    <x v="44"/>
    <x v="1"/>
    <s v="Mixta"/>
    <s v="No"/>
    <s v="No"/>
    <s v="No"/>
    <n v="1990"/>
    <s v="Colombia"/>
    <n v="2.3114637089999999"/>
    <s v="Porcentaje mujeres en organización "/>
    <n v="0.30780000000000002"/>
    <x v="2"/>
    <s v="Pilar 5"/>
    <s v="positivo"/>
    <n v="0.71"/>
    <n v="7.0000000000000007E-2"/>
    <s v="Diversidad, Equidad e Inclusión (DEI)"/>
    <n v="0.15789473684210525"/>
    <n v="37.156250000000007"/>
    <n v="5.8667763157894743"/>
  </r>
  <r>
    <x v="45"/>
    <x v="3"/>
    <s v="Privada"/>
    <s v="No"/>
    <s v="No"/>
    <s v="Si"/>
    <n v="1949"/>
    <s v="Colombia"/>
    <n v="16.077688644999999"/>
    <s v="Porcentaje mujeres en organización "/>
    <n v="0.51200000000000001"/>
    <x v="2"/>
    <s v="Pilar 5"/>
    <s v="positivo"/>
    <n v="0.72"/>
    <n v="0.12"/>
    <s v="Diversidad, Equidad e Inclusión (DEI)"/>
    <n v="0.23529411764705882"/>
    <n v="65.333333333333343"/>
    <n v="15.372549019607845"/>
  </r>
  <r>
    <x v="46"/>
    <x v="3"/>
    <s v="Privada"/>
    <s v="Si"/>
    <s v="Si"/>
    <s v="Si"/>
    <n v="1889"/>
    <s v="Chile"/>
    <n v="2.3075606390000001"/>
    <s v="Porcentaje mujeres en organización "/>
    <n v="0.64"/>
    <x v="2"/>
    <s v="Pilar 5"/>
    <s v="positivo"/>
    <n v="0.72"/>
    <n v="0.12"/>
    <s v="Diversidad, Equidad e Inclusión (DEI)"/>
    <n v="0.23529411764705882"/>
    <n v="86.666666666666671"/>
    <n v="20.3921568627451"/>
  </r>
  <r>
    <x v="47"/>
    <x v="5"/>
    <s v="Privada"/>
    <s v="No"/>
    <s v="Si"/>
    <s v="Si"/>
    <n v="1985"/>
    <s v="Canadá"/>
    <n v="4.2502446559999996"/>
    <s v="Porcentaje mujeres en organización "/>
    <n v="0.44"/>
    <x v="2"/>
    <s v="Pilar 5"/>
    <s v="positivo"/>
    <n v="0.44"/>
    <n v="4.7699999999999999E-2"/>
    <s v="Diversidad, Equidad e Inclusión (DEI)"/>
    <n v="0.11538461538461539"/>
    <n v="100"/>
    <n v="11.538461538461538"/>
  </r>
  <r>
    <x v="48"/>
    <x v="4"/>
    <s v="Privada"/>
    <s v="No"/>
    <s v="Si"/>
    <s v="No"/>
    <n v="1966"/>
    <s v="Colombia"/>
    <n v="2.6355685659999999"/>
    <s v="Porcentaje mujeres en organización "/>
    <n v="0.48"/>
    <x v="2"/>
    <s v="Pilar 5"/>
    <s v="positivo"/>
    <n v="32.78"/>
    <n v="0.22"/>
    <s v="Diversidad, Equidad e Inclusión (DEI)"/>
    <n v="0.29411764705882354"/>
    <n v="0.79852579852579852"/>
    <n v="0.23486052897817605"/>
  </r>
  <r>
    <x v="49"/>
    <x v="4"/>
    <s v="Mixta"/>
    <s v="No"/>
    <s v="Si"/>
    <s v="Si"/>
    <n v="1896"/>
    <s v="Colombia"/>
    <n v="3.7166394839999999"/>
    <s v="Porcentaje mujeres en organización "/>
    <n v="0.29299999999999998"/>
    <x v="2"/>
    <s v="Pilar 5"/>
    <s v="positivo"/>
    <n v="32.78"/>
    <n v="0.22"/>
    <s v="Diversidad, Equidad e Inclusión (DEI)"/>
    <n v="0.29411764705882354"/>
    <n v="0.22420147420147413"/>
    <n v="6.5941610059257097E-2"/>
  </r>
  <r>
    <x v="50"/>
    <x v="1"/>
    <s v="Pública"/>
    <s v="No"/>
    <s v="Si"/>
    <s v="Si"/>
    <n v="1908"/>
    <s v="Estados Unidos"/>
    <n v="1.2123628230000001"/>
    <s v="Porcentaje mujeres en organización "/>
    <s v="No informa"/>
    <x v="2"/>
    <s v="Pilar 5"/>
    <s v="positivo"/>
    <n v="0.71"/>
    <n v="7.0000000000000007E-2"/>
    <s v="Diversidad, Equidad e Inclusión (DEI)"/>
    <n v="0.15789473684210525"/>
    <n v="0"/>
    <n v="0"/>
  </r>
  <r>
    <x v="51"/>
    <x v="5"/>
    <s v="Privada"/>
    <s v="No"/>
    <s v="Si"/>
    <s v="Si"/>
    <n v="2002"/>
    <s v="Chile"/>
    <n v="2.4203671080000002"/>
    <s v="Porcentaje mujeres en organización "/>
    <n v="0.4"/>
    <x v="2"/>
    <s v="Pilar 5"/>
    <s v="positivo"/>
    <n v="0.44"/>
    <n v="4.7699999999999999E-2"/>
    <s v="Diversidad, Equidad e Inclusión (DEI)"/>
    <n v="0.11538461538461539"/>
    <n v="89.803721641600816"/>
    <n v="10.361967881723171"/>
  </r>
  <r>
    <x v="52"/>
    <x v="5"/>
    <s v="Privada"/>
    <s v="No"/>
    <s v="Si"/>
    <s v="Si"/>
    <n v="2003"/>
    <s v="Canadá"/>
    <n v="1.3219259999999999"/>
    <s v="Porcentaje mujeres en organización "/>
    <n v="0.38"/>
    <x v="2"/>
    <s v="Pilar 5"/>
    <s v="positivo"/>
    <n v="0.44"/>
    <n v="4.7699999999999999E-2"/>
    <s v="Diversidad, Equidad e Inclusión (DEI)"/>
    <n v="0.11538461538461539"/>
    <n v="84.705582462401225"/>
    <n v="9.773721053353988"/>
  </r>
  <r>
    <x v="53"/>
    <x v="0"/>
    <s v="Privada"/>
    <s v="No"/>
    <s v="No"/>
    <s v="No"/>
    <n v="1985"/>
    <s v="Colombia"/>
    <n v="0.441609957"/>
    <s v="Porcentaje mujeres en organización "/>
    <n v="0.217"/>
    <x v="2"/>
    <s v="Pilar 5"/>
    <s v="positivo"/>
    <n v="0.25900000000000001"/>
    <n v="0.217"/>
    <s v="Diversidad, Equidad e Inclusión (DEI)"/>
    <n v="0.14285714285714285"/>
    <n v="0"/>
    <n v="0"/>
  </r>
  <r>
    <x v="54"/>
    <x v="1"/>
    <s v="Privada"/>
    <s v="Si"/>
    <s v="No"/>
    <s v="No"/>
    <n v="1964"/>
    <s v="Colombia"/>
    <n v="2.4859553989999998"/>
    <s v="Porcentaje mujeres en organización "/>
    <s v="No informa"/>
    <x v="2"/>
    <s v="Pilar 5"/>
    <s v="positivo"/>
    <n v="0.71"/>
    <n v="7.0000000000000007E-2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Porcentaje mujeres en organización "/>
    <n v="0.26"/>
    <x v="2"/>
    <s v="Pilar 5"/>
    <s v="positivo"/>
    <n v="0.71"/>
    <n v="7.0000000000000007E-2"/>
    <s v="Diversidad, Equidad e Inclusión (DEI)"/>
    <n v="0.15789473684210525"/>
    <n v="29.687500000000007"/>
    <n v="4.6875000000000009"/>
  </r>
  <r>
    <x v="56"/>
    <x v="5"/>
    <s v="Privada"/>
    <s v="No"/>
    <s v="No"/>
    <s v="No"/>
    <n v="1956"/>
    <s v="Colombia"/>
    <n v="2.660692144"/>
    <s v="Porcentaje mujeres en organización "/>
    <n v="0.17"/>
    <x v="2"/>
    <s v="Pilar 5"/>
    <s v="positivo"/>
    <n v="0.44"/>
    <n v="4.7699999999999999E-2"/>
    <s v="Diversidad, Equidad e Inclusión (DEI)"/>
    <n v="0.11538461538461539"/>
    <n v="31.175121080805511"/>
    <n v="3.5971293554775592"/>
  </r>
  <r>
    <x v="57"/>
    <x v="0"/>
    <s v="Privada"/>
    <s v="Si"/>
    <s v="No"/>
    <s v="No"/>
    <n v="1962"/>
    <s v="Colombia"/>
    <n v="0.89448844999999999"/>
    <s v="Porcentaje mujeres en organización "/>
    <s v="No informa"/>
    <x v="2"/>
    <s v="Pilar 5"/>
    <s v="positivo"/>
    <n v="0.25900000000000001"/>
    <n v="0.217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79999998"/>
    <s v="Porcentaje mujeres en organización "/>
    <n v="0.28000000000000003"/>
    <x v="2"/>
    <s v="Pilar 5"/>
    <s v="positivo"/>
    <n v="32.78"/>
    <n v="0.22"/>
    <s v="Diversidad, Equidad e Inclusión (DEI)"/>
    <n v="0.29411764705882354"/>
    <n v="0.18427518427518436"/>
    <n v="5.4198583610348343E-2"/>
  </r>
  <r>
    <x v="59"/>
    <x v="4"/>
    <s v="Mixta"/>
    <s v="No"/>
    <s v="No"/>
    <s v="No"/>
    <n v="1995"/>
    <s v="Colombia"/>
    <n v="6.1355991599999999"/>
    <s v="Porcentaje mujeres en organización "/>
    <n v="0.31"/>
    <x v="2"/>
    <s v="Pilar 5"/>
    <s v="positivo"/>
    <n v="32.78"/>
    <n v="0.22"/>
    <s v="Diversidad, Equidad e Inclusión (DEI)"/>
    <n v="0.29411764705882354"/>
    <n v="0.2764127764127764"/>
    <n v="8.1297875415522469E-2"/>
  </r>
  <r>
    <x v="60"/>
    <x v="2"/>
    <s v="Privada"/>
    <s v="No"/>
    <s v="No"/>
    <s v="Si"/>
    <n v="1989"/>
    <s v="Colombia"/>
    <n v="0.75167738299999998"/>
    <s v="Porcentaje mujeres en organización "/>
    <s v="No informa"/>
    <x v="2"/>
    <s v="Pilar 5"/>
    <s v="positivo"/>
    <n v="0.52500000000000002"/>
    <n v="7.8E-2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0000002"/>
    <s v="Porcentaje mujeres en organización "/>
    <s v="No informa"/>
    <x v="2"/>
    <s v="Pilar 5"/>
    <s v="positivo"/>
    <n v="0.71"/>
    <n v="7.0000000000000007E-2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0000001"/>
    <s v="Porcentaje mujeres en organización "/>
    <n v="0.45"/>
    <x v="2"/>
    <s v="Pilar 5"/>
    <s v="positivo"/>
    <n v="32.78"/>
    <n v="0.22"/>
    <s v="Diversidad, Equidad e Inclusión (DEI)"/>
    <n v="0.29411764705882354"/>
    <n v="0.70638820638820632"/>
    <n v="0.20776123717300188"/>
  </r>
  <r>
    <x v="63"/>
    <x v="2"/>
    <s v="Privada"/>
    <s v="Si"/>
    <s v="No"/>
    <s v="No"/>
    <n v="1976"/>
    <s v="Colombia"/>
    <n v="0.98534294499999997"/>
    <s v="Porcentaje mujeres en organización "/>
    <n v="0.43"/>
    <x v="2"/>
    <s v="Pilar 5"/>
    <s v="positivo"/>
    <n v="0.52500000000000002"/>
    <n v="7.8E-2"/>
    <s v="Diversidad, Equidad e Inclusión (DEI)"/>
    <n v="0.14285714285714285"/>
    <n v="78.74720357941834"/>
    <n v="11.249600511345477"/>
  </r>
  <r>
    <x v="64"/>
    <x v="3"/>
    <s v="Privada"/>
    <s v="No"/>
    <s v="Si"/>
    <s v="Si"/>
    <n v="1920"/>
    <s v="Japón"/>
    <n v="1.8691417530000001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65"/>
    <x v="4"/>
    <s v="Privada"/>
    <s v="No"/>
    <s v="Si"/>
    <s v="Si"/>
    <n v="2009"/>
    <s v="Argentina"/>
    <n v="1.8581853669999999"/>
    <s v="Porcentaje mujeres en organización "/>
    <s v="No informa"/>
    <x v="2"/>
    <s v="Pilar 5"/>
    <s v="positivo"/>
    <n v="32.78"/>
    <n v="0.22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099999998"/>
    <s v="Porcentaje mujeres en organización "/>
    <s v="No informa"/>
    <x v="2"/>
    <s v="Pilar 5"/>
    <s v="positivo"/>
    <n v="0.71"/>
    <n v="7.0000000000000007E-2"/>
    <s v="Diversidad, Equidad e Inclusión (DEI)"/>
    <n v="0.15789473684210525"/>
    <n v="0"/>
    <n v="0"/>
  </r>
  <r>
    <x v="67"/>
    <x v="4"/>
    <s v="Mixta"/>
    <s v="No"/>
    <s v="No"/>
    <s v="No"/>
    <n v="1994"/>
    <s v="Colombia"/>
    <n v="5.9751610780000002"/>
    <s v="Porcentaje mujeres en organización "/>
    <s v="No informa"/>
    <x v="2"/>
    <s v="Pilar 5"/>
    <s v="positivo"/>
    <n v="32.78"/>
    <n v="0.22"/>
    <s v="Diversidad, Equidad e Inclusión (DEI)"/>
    <n v="0.29411764705882354"/>
    <n v="0"/>
    <n v="0"/>
  </r>
  <r>
    <x v="68"/>
    <x v="3"/>
    <s v="Privada"/>
    <s v="Si"/>
    <s v="No"/>
    <s v="No"/>
    <n v="1953"/>
    <s v="Colombia"/>
    <n v="7.1291921260000004"/>
    <s v="Porcentaje mujeres en organización "/>
    <s v="No informa "/>
    <x v="2"/>
    <s v="Pilar 5"/>
    <s v="positivo"/>
    <n v="0.72"/>
    <n v="0.12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19999998"/>
    <s v="Porcentaje mujeres en organización "/>
    <s v="No informa"/>
    <x v="2"/>
    <s v="Pilar 5"/>
    <s v="positivo"/>
    <n v="0.71"/>
    <n v="7.0000000000000007E-2"/>
    <s v="Diversidad, Equidad e Inclusión (DEI)"/>
    <n v="0.15789473684210525"/>
    <n v="0"/>
    <n v="0"/>
  </r>
  <r>
    <x v="70"/>
    <x v="3"/>
    <s v="Privada"/>
    <s v="Si"/>
    <s v="No"/>
    <s v="No"/>
    <n v="1989"/>
    <s v="Colombia"/>
    <n v="3.0305383369999999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59999999"/>
    <s v="Porcentaje mujeres en organización "/>
    <s v="No informa"/>
    <x v="2"/>
    <s v="Pilar 5"/>
    <s v="positivo"/>
    <n v="0.71"/>
    <n v="7.0000000000000007E-2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0000002"/>
    <s v="Porcentaje mujeres en organización "/>
    <n v="0.25"/>
    <x v="2"/>
    <s v="Pilar 5"/>
    <s v="positivo"/>
    <n v="0.71"/>
    <n v="7.0000000000000007E-2"/>
    <s v="Diversidad, Equidad e Inclusión (DEI)"/>
    <n v="0.15789473684210525"/>
    <n v="28.125000000000007"/>
    <n v="4.4407894736842115"/>
  </r>
  <r>
    <x v="73"/>
    <x v="3"/>
    <s v="Privada"/>
    <s v="No"/>
    <s v="Si"/>
    <s v="Si"/>
    <n v="1993"/>
    <s v="Estados Unidos"/>
    <n v="2.3607916150000001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74"/>
    <x v="3"/>
    <s v="Privada"/>
    <s v="No"/>
    <s v="No"/>
    <s v="Si"/>
    <n v="2005"/>
    <s v="Perú"/>
    <n v="10.521119421"/>
    <s v="Porcentaje mujeres en organización "/>
    <n v="0.34"/>
    <x v="2"/>
    <s v="Pilar 5"/>
    <s v="positivo"/>
    <n v="0.72"/>
    <n v="0.12"/>
    <s v="Diversidad, Equidad e Inclusión (DEI)"/>
    <n v="0.23529411764705882"/>
    <n v="36.666666666666679"/>
    <n v="8.62745098039216"/>
  </r>
  <r>
    <x v="75"/>
    <x v="1"/>
    <s v="Privada"/>
    <s v="No"/>
    <s v="No"/>
    <s v="Si"/>
    <n v="1958"/>
    <s v="Colombia"/>
    <n v="2.0172595470000001"/>
    <s v="Porcentaje mujeres en organización "/>
    <n v="0.32"/>
    <x v="2"/>
    <s v="Pilar 5"/>
    <s v="positivo"/>
    <n v="0.71"/>
    <n v="7.0000000000000007E-2"/>
    <s v="Diversidad, Equidad e Inclusión (DEI)"/>
    <n v="0.15789473684210525"/>
    <n v="39.062500000000007"/>
    <n v="6.1677631578947381"/>
  </r>
  <r>
    <x v="76"/>
    <x v="4"/>
    <s v="Privada"/>
    <s v="No"/>
    <s v="Si"/>
    <s v="No"/>
    <n v="1974"/>
    <s v="Colombia"/>
    <n v="2.2729038500000001"/>
    <s v="Porcentaje mujeres en organización "/>
    <n v="0.37"/>
    <x v="2"/>
    <s v="Pilar 5"/>
    <s v="positivo"/>
    <n v="32.78"/>
    <n v="0.22"/>
    <s v="Diversidad, Equidad e Inclusión (DEI)"/>
    <n v="0.29411764705882354"/>
    <n v="0.4606879606879607"/>
    <n v="0.13549645902587079"/>
  </r>
  <r>
    <x v="77"/>
    <x v="4"/>
    <s v="Privada"/>
    <s v="No"/>
    <s v="No"/>
    <s v="Si"/>
    <n v="2015"/>
    <s v="Colombia"/>
    <n v="0.70314701400000001"/>
    <s v="Porcentaje mujeres en organización "/>
    <s v="No informa"/>
    <x v="2"/>
    <s v="Pilar 5"/>
    <s v="positivo"/>
    <n v="32.78"/>
    <n v="0.22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Porcentaje mujeres en organización "/>
    <n v="0.56000000000000005"/>
    <x v="2"/>
    <s v="Pilar 5"/>
    <s v="positivo"/>
    <n v="0.71"/>
    <n v="7.0000000000000007E-2"/>
    <s v="Diversidad, Equidad e Inclusión (DEI)"/>
    <n v="0.15789473684210525"/>
    <n v="76.562500000000028"/>
    <n v="12.088815789473689"/>
  </r>
  <r>
    <x v="79"/>
    <x v="1"/>
    <s v="Mixta"/>
    <s v="No"/>
    <s v="Si"/>
    <s v="Si"/>
    <n v="1898"/>
    <s v="Francia"/>
    <n v="2.4260392159999999"/>
    <s v="Porcentaje mujeres en organización "/>
    <s v="No informa"/>
    <x v="2"/>
    <s v="Pilar 5"/>
    <s v="positivo"/>
    <n v="0.71"/>
    <n v="7.0000000000000007E-2"/>
    <s v="Diversidad, Equidad e Inclusión (DEI)"/>
    <n v="0.15789473684210525"/>
    <n v="0"/>
    <n v="0"/>
  </r>
  <r>
    <x v="80"/>
    <x v="1"/>
    <s v="Privada"/>
    <s v="No"/>
    <s v="Si"/>
    <s v="No"/>
    <n v="1998"/>
    <s v="Colombia"/>
    <n v="1.697301486"/>
    <s v="Porcentaje mujeres en organización "/>
    <n v="7.0000000000000007E-2"/>
    <x v="2"/>
    <s v="Pilar 5"/>
    <s v="positivo"/>
    <n v="0.71"/>
    <n v="7.0000000000000007E-2"/>
    <s v="Diversidad, Equidad e Inclusión (DEI)"/>
    <n v="0.15789473684210525"/>
    <n v="0"/>
    <n v="0"/>
  </r>
  <r>
    <x v="81"/>
    <x v="3"/>
    <s v="Privada"/>
    <s v="Si"/>
    <s v="Si"/>
    <s v="Si"/>
    <n v="1969"/>
    <s v="Corea del Sur"/>
    <n v="3.188315636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82"/>
    <x v="5"/>
    <s v="Privada"/>
    <s v="No"/>
    <s v="No"/>
    <s v="Si"/>
    <n v="2020"/>
    <s v="Islas Caimán / EE.UU"/>
    <n v="1.943851598"/>
    <s v="Porcentaje mujeres en organización "/>
    <n v="0.39"/>
    <x v="2"/>
    <s v="Pilar 5"/>
    <s v="positivo"/>
    <n v="0.44"/>
    <n v="4.7699999999999999E-2"/>
    <s v="Diversidad, Equidad e Inclusión (DEI)"/>
    <n v="0.11538461538461539"/>
    <n v="87.25465205200102"/>
    <n v="10.067844467538579"/>
  </r>
  <r>
    <x v="83"/>
    <x v="3"/>
    <s v="Privada"/>
    <s v="No"/>
    <s v="No"/>
    <s v="Si"/>
    <n v="1952"/>
    <s v="Chile"/>
    <n v="5.9910971069999999"/>
    <s v="Porcentaje mujeres en organización "/>
    <n v="0.37"/>
    <x v="2"/>
    <s v="Pilar 5"/>
    <s v="positivo"/>
    <n v="0.72"/>
    <n v="0.12"/>
    <s v="Diversidad, Equidad e Inclusión (DEI)"/>
    <n v="0.23529411764705882"/>
    <n v="41.666666666666671"/>
    <n v="9.8039215686274517"/>
  </r>
  <r>
    <x v="84"/>
    <x v="3"/>
    <s v="Privada"/>
    <s v="Si"/>
    <s v="No"/>
    <s v="Si"/>
    <n v="1977"/>
    <s v="Suiza"/>
    <n v="2.002301595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85"/>
    <x v="0"/>
    <s v="Privada"/>
    <s v="Si"/>
    <s v="No"/>
    <s v="Si"/>
    <n v="1971"/>
    <s v="Estados Unidos"/>
    <n v="2.1567474139999998"/>
    <s v="Porcentaje mujeres en organización "/>
    <s v="No informa"/>
    <x v="2"/>
    <s v="Pilar 5"/>
    <s v="positivo"/>
    <n v="0.25900000000000001"/>
    <n v="0.217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0000001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0000003"/>
    <s v="Porcentaje mujeres en organización "/>
    <n v="0.47599999999999998"/>
    <x v="2"/>
    <s v="Pilar 5"/>
    <s v="positivo"/>
    <n v="32.78"/>
    <n v="0.22"/>
    <s v="Diversidad, Equidad e Inclusión (DEI)"/>
    <n v="0.29411764705882354"/>
    <n v="0.78624078624078619"/>
    <n v="0.23124729007081948"/>
  </r>
  <r>
    <x v="89"/>
    <x v="4"/>
    <s v="Privada"/>
    <s v="No"/>
    <s v="Si"/>
    <s v="Si"/>
    <n v="1910"/>
    <s v="Francia"/>
    <n v="2.655177809"/>
    <s v="Porcentaje mujeres en organización "/>
    <n v="0.47499999999999998"/>
    <x v="2"/>
    <s v="Pilar 5"/>
    <s v="positivo"/>
    <n v="32.78"/>
    <n v="0.22"/>
    <s v="Diversidad, Equidad e Inclusión (DEI)"/>
    <n v="0.29411764705882354"/>
    <n v="0.78316953316953308"/>
    <n v="0.23034398034398032"/>
  </r>
  <r>
    <x v="90"/>
    <x v="3"/>
    <s v="Privada"/>
    <s v="No"/>
    <s v="Si"/>
    <s v="Si"/>
    <n v="1968"/>
    <s v="Colombia"/>
    <n v="24.752011681999999"/>
    <s v="Porcentaje mujeres en organización "/>
    <n v="0.48599999999999999"/>
    <x v="2"/>
    <s v="Pilar 5"/>
    <s v="positivo"/>
    <n v="0.72"/>
    <n v="0.12"/>
    <s v="Diversidad, Equidad e Inclusión (DEI)"/>
    <n v="0.23529411764705882"/>
    <n v="61"/>
    <n v="14.352941176470589"/>
  </r>
  <r>
    <x v="91"/>
    <x v="4"/>
    <s v="Mixta"/>
    <s v="No"/>
    <s v="Si"/>
    <s v="Si"/>
    <n v="1979"/>
    <s v="Suecia"/>
    <n v="2.956157691"/>
    <s v="Porcentaje mujeres en organización "/>
    <n v="0.41"/>
    <x v="2"/>
    <s v="Pilar 5"/>
    <s v="positivo"/>
    <n v="32.78"/>
    <n v="0.22"/>
    <s v="Diversidad, Equidad e Inclusión (DEI)"/>
    <n v="0.29411764705882354"/>
    <n v="0.58353808353808345"/>
    <n v="0.17162884809943632"/>
  </r>
  <r>
    <x v="92"/>
    <x v="3"/>
    <s v="Privada"/>
    <s v="No"/>
    <s v="Si"/>
    <s v="Si"/>
    <n v="1937"/>
    <s v="Japón"/>
    <n v="4.02823039"/>
    <s v="Porcentaje mujeres en organización "/>
    <n v="0.44"/>
    <x v="2"/>
    <s v="Pilar 5"/>
    <s v="positivo"/>
    <n v="0.72"/>
    <n v="0.12"/>
    <s v="Diversidad, Equidad e Inclusión (DEI)"/>
    <n v="0.23529411764705882"/>
    <n v="53.333333333333336"/>
    <n v="12.549019607843137"/>
  </r>
  <r>
    <x v="93"/>
    <x v="3"/>
    <s v="Privada"/>
    <s v="No"/>
    <s v="No"/>
    <s v="Si"/>
    <n v="1993"/>
    <s v="Suiza"/>
    <n v="4.8704234599999996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79999998"/>
    <s v="Porcentaje mujeres en organización "/>
    <n v="0.12"/>
    <x v="2"/>
    <s v="Pilar 5"/>
    <s v="positivo"/>
    <n v="0.72"/>
    <n v="0.12"/>
    <s v="Diversidad, Equidad e Inclusión (DEI)"/>
    <n v="0.23529411764705882"/>
    <n v="0"/>
    <n v="0"/>
  </r>
  <r>
    <x v="95"/>
    <x v="3"/>
    <s v="Privada"/>
    <s v="No"/>
    <s v="Si"/>
    <s v="Si"/>
    <n v="1929"/>
    <s v="Reino Unido y Países Bajos"/>
    <n v="1.928223518"/>
    <s v="Porcentaje mujeres en organización "/>
    <s v="No informa"/>
    <x v="2"/>
    <s v="Pilar 5"/>
    <s v="positivo"/>
    <n v="0.72"/>
    <n v="0.12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Porcentaje mujeres en organización "/>
    <n v="0.42"/>
    <x v="2"/>
    <s v="Pilar 5"/>
    <s v="positivo"/>
    <n v="32.78"/>
    <n v="0.22"/>
    <s v="Diversidad, Equidad e Inclusión (DEI)"/>
    <n v="0.29411764705882354"/>
    <n v="0.61425061425061411"/>
    <n v="0.18066194536782768"/>
  </r>
  <r>
    <x v="97"/>
    <x v="5"/>
    <s v="Privada"/>
    <s v="No"/>
    <s v="No"/>
    <s v="Si"/>
    <n v="2016"/>
    <s v="Canadá"/>
    <n v="5.4833186859999996"/>
    <s v="Porcentaje mujeres en organización "/>
    <s v="No informa"/>
    <x v="2"/>
    <s v="Pilar 5"/>
    <s v="positivo"/>
    <n v="0.44"/>
    <n v="4.7699999999999999E-2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39999999"/>
    <s v="Porcentaje mujeres en organización "/>
    <s v="No informa"/>
    <x v="2"/>
    <s v="Pilar 5"/>
    <s v="positivo"/>
    <n v="0.71"/>
    <n v="7.0000000000000007E-2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19999999"/>
    <s v="Porcentaje mujeres en organización "/>
    <s v="No"/>
    <x v="2"/>
    <s v="Pilar 5"/>
    <s v="positivo"/>
    <n v="0.71"/>
    <n v="7.0000000000000007E-2"/>
    <s v="Diversidad, Equidad e Inclusión (DEI)"/>
    <n v="0.15789473684210525"/>
    <n v="0"/>
    <n v="0"/>
  </r>
  <r>
    <x v="0"/>
    <x v="0"/>
    <s v="Privada"/>
    <s v="No"/>
    <s v="No"/>
    <s v="No"/>
    <n v="2007"/>
    <s v="Colombia"/>
    <n v="0.97802211500000003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1"/>
    <x v="1"/>
    <s v="Privada"/>
    <s v="No"/>
    <s v="Si"/>
    <s v="Si"/>
    <n v="1920"/>
    <s v="Colombia"/>
    <n v="2.844632077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2"/>
    <x v="1"/>
    <s v="Privada"/>
    <s v="No"/>
    <s v="No"/>
    <s v="Si"/>
    <n v="1945"/>
    <s v="Colombia"/>
    <n v="2.1764613960000001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3"/>
    <x v="2"/>
    <s v="Privada"/>
    <s v="Si"/>
    <s v="No"/>
    <s v="No"/>
    <n v="1993"/>
    <s v="Colombia"/>
    <n v="2.1863011939999999"/>
    <s v="Promedio de horas de formación hombres (GRI 404)"/>
    <n v="29"/>
    <x v="2"/>
    <s v="Pilar 4"/>
    <s v="positivo"/>
    <n v="62"/>
    <n v="29"/>
    <s v="Capital Humano: Bienestar y Desarrollo"/>
    <n v="0.23809523809523808"/>
    <n v="0"/>
    <n v="0"/>
  </r>
  <r>
    <x v="4"/>
    <x v="3"/>
    <s v="Privada"/>
    <s v="No"/>
    <s v="No"/>
    <s v="Si"/>
    <n v="2012"/>
    <s v="Colombia"/>
    <n v="13.831182682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199999997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Promedio de horas de formación hombres (GRI 404)"/>
    <n v="62"/>
    <x v="2"/>
    <s v="Pilar 4"/>
    <s v="positivo"/>
    <n v="62"/>
    <n v="29"/>
    <s v="Capital Humano: Bienestar y Desarrollo"/>
    <n v="0.23809523809523808"/>
    <n v="100"/>
    <n v="23.809523809523807"/>
  </r>
  <r>
    <x v="7"/>
    <x v="4"/>
    <s v="Privada"/>
    <s v="No"/>
    <s v="No"/>
    <s v="Si"/>
    <n v="1919"/>
    <s v="Colombia"/>
    <n v="15.106042448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8"/>
    <x v="0"/>
    <s v="Privada"/>
    <s v="No"/>
    <s v="No"/>
    <s v="No"/>
    <n v="1987"/>
    <s v="Colombia"/>
    <n v="0.711210393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0000002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Promedio de horas de formación hombres (GRI 404)"/>
    <n v="413"/>
    <x v="2"/>
    <s v="Pilar 4"/>
    <s v="positivo"/>
    <n v="413"/>
    <n v="32.299999999999997"/>
    <s v="Capital Humano: Bienestar y Desarrollo"/>
    <n v="0.11764705882352941"/>
    <n v="100"/>
    <n v="11.76470588235294"/>
  </r>
  <r>
    <x v="11"/>
    <x v="4"/>
    <s v="Privada"/>
    <s v="No"/>
    <s v="Si"/>
    <s v="Si"/>
    <n v="1875"/>
    <s v="Colombia"/>
    <n v="0"/>
    <s v="Promedio de horas de formación hombres (GRI 404)"/>
    <n v="37"/>
    <x v="2"/>
    <s v="Pilar 4"/>
    <s v="positivo"/>
    <n v="413"/>
    <n v="32.299999999999997"/>
    <s v="Capital Humano: Bienestar y Desarrollo"/>
    <n v="0.11764705882352941"/>
    <n v="1.2345679012345687"/>
    <n v="0.14524328249818455"/>
  </r>
  <r>
    <x v="12"/>
    <x v="1"/>
    <s v="Privada"/>
    <s v="No"/>
    <s v="No"/>
    <s v="Si"/>
    <n v="1889"/>
    <s v="Colombia"/>
    <n v="8.6157743510000007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7999999999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14"/>
    <x v="3"/>
    <s v="Privada"/>
    <s v="No"/>
    <s v="No"/>
    <s v="No"/>
    <n v="2004"/>
    <s v="Colombia"/>
    <n v="4.5125503050000004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00000005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09999999"/>
    <s v="Promedio de horas de formación hombres (GRI 404)"/>
    <n v="28.7"/>
    <x v="2"/>
    <s v="Pilar 4"/>
    <s v="positivo"/>
    <n v="55"/>
    <n v="18"/>
    <s v="Capital Humano: Bienestar y Desarrollo"/>
    <n v="0.21052631578947367"/>
    <n v="28.918918918918919"/>
    <n v="6.0881934566145093"/>
  </r>
  <r>
    <x v="17"/>
    <x v="4"/>
    <s v="Privada"/>
    <s v="No"/>
    <s v="Si"/>
    <s v="Si"/>
    <n v="2001"/>
    <s v="Colombia"/>
    <n v="6.5475670460000002"/>
    <s v="Promedio de horas de formación hombres (GRI 404)"/>
    <n v="42.21"/>
    <x v="2"/>
    <s v="Pilar 4"/>
    <s v="positivo"/>
    <n v="413"/>
    <n v="32.299999999999997"/>
    <s v="Capital Humano: Bienestar y Desarrollo"/>
    <n v="0.11764705882352941"/>
    <n v="2.6030995534541645"/>
    <n v="0.30624700628872525"/>
  </r>
  <r>
    <x v="18"/>
    <x v="1"/>
    <s v="Privada"/>
    <s v="No"/>
    <s v="Si"/>
    <s v="Si"/>
    <n v="1934"/>
    <s v="Colombia"/>
    <n v="1.84479215"/>
    <s v="Promedio de horas de formación hombres (GRI 404)"/>
    <n v="44.39"/>
    <x v="2"/>
    <s v="Pilar 4"/>
    <s v="positivo"/>
    <n v="55"/>
    <n v="18"/>
    <s v="Capital Humano: Bienestar y Desarrollo"/>
    <n v="0.21052631578947367"/>
    <n v="71.324324324324323"/>
    <n v="15.015647226173542"/>
  </r>
  <r>
    <x v="19"/>
    <x v="3"/>
    <s v="Privada"/>
    <s v="Si"/>
    <s v="Si"/>
    <s v="Si"/>
    <n v="1960"/>
    <s v="Chile"/>
    <n v="4.2128666020000001"/>
    <s v="Promedio de horas de formación hombres (GRI 404)"/>
    <n v="12.3"/>
    <x v="2"/>
    <s v="Pilar 4"/>
    <s v="positivo"/>
    <n v="196"/>
    <n v="12.3"/>
    <s v="Capital Humano: Bienestar y Desarrollo"/>
    <n v="0.17647058823529413"/>
    <n v="0"/>
    <n v="0"/>
  </r>
  <r>
    <x v="20"/>
    <x v="4"/>
    <s v="Mixta"/>
    <s v="No"/>
    <s v="No"/>
    <s v="No"/>
    <n v="2012"/>
    <s v="Colombia"/>
    <n v="9.9777362400000005"/>
    <s v="Promedio de horas de formación hombres (GRI 404)"/>
    <n v="95.83"/>
    <x v="2"/>
    <s v="Pilar 4"/>
    <s v="positivo"/>
    <n v="413"/>
    <n v="32.299999999999997"/>
    <s v="Capital Humano: Bienestar y Desarrollo"/>
    <n v="0.11764705882352941"/>
    <n v="16.68768058838981"/>
    <n v="1.9632565398105659"/>
  </r>
  <r>
    <x v="21"/>
    <x v="5"/>
    <s v="Privada"/>
    <s v="No"/>
    <s v="No"/>
    <s v="Si"/>
    <n v="1976"/>
    <s v="Reino Unido / Suiza"/>
    <n v="6.0471020830000004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22"/>
    <x v="3"/>
    <s v="Privada"/>
    <s v="No"/>
    <s v="No"/>
    <s v="Si"/>
    <n v="1879"/>
    <s v="Estados Unidos"/>
    <n v="5.8689859999999996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23"/>
    <x v="3"/>
    <s v="Privada"/>
    <s v="Si"/>
    <s v="No"/>
    <s v="No"/>
    <n v="1997"/>
    <s v="Colombia"/>
    <n v="1.9766409730000001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8999999"/>
    <s v="Promedio de horas de formación hombres (GRI 404)"/>
    <n v="155.9"/>
    <x v="2"/>
    <s v="Pilar 4"/>
    <s v="positivo"/>
    <n v="413"/>
    <n v="32.299999999999997"/>
    <s v="Capital Humano: Bienestar y Desarrollo"/>
    <n v="0.11764705882352941"/>
    <n v="32.466509062253749"/>
    <n v="3.8195893014416176"/>
  </r>
  <r>
    <x v="25"/>
    <x v="1"/>
    <s v="Mixta"/>
    <s v="No"/>
    <s v="Si"/>
    <s v="Si"/>
    <n v="1991"/>
    <s v="México"/>
    <n v="5.1614047279999999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26"/>
    <x v="1"/>
    <s v="Privada"/>
    <s v="No"/>
    <s v="Si"/>
    <s v="Si"/>
    <n v="1806"/>
    <s v="Estados Unidos"/>
    <n v="2.382092359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27"/>
    <x v="1"/>
    <s v="Privada"/>
    <s v="Si"/>
    <s v="Si"/>
    <s v="Si"/>
    <n v="1932"/>
    <s v="Colombia"/>
    <n v="2.1928266769999998"/>
    <s v="Promedio de horas de formación hombres (GRI 404)"/>
    <n v="33.799999999999997"/>
    <x v="2"/>
    <s v="Pilar 4"/>
    <s v="positivo"/>
    <n v="55"/>
    <n v="18"/>
    <s v="Capital Humano: Bienestar y Desarrollo"/>
    <n v="0.21052631578947367"/>
    <n v="42.702702702702695"/>
    <n v="8.990042674253198"/>
  </r>
  <r>
    <x v="28"/>
    <x v="1"/>
    <s v="Privada"/>
    <s v="No"/>
    <s v="No"/>
    <s v="No"/>
    <n v="1920"/>
    <s v="Colombia"/>
    <n v="1.9433909700000001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29"/>
    <x v="2"/>
    <s v="Privada"/>
    <s v="No"/>
    <s v="No"/>
    <s v="No"/>
    <n v="2015"/>
    <s v="Colombia"/>
    <n v="0.76762142099999997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30"/>
    <x v="2"/>
    <s v="Privada"/>
    <s v="No"/>
    <s v="Si"/>
    <s v="Si"/>
    <n v="1961"/>
    <s v="Colombia"/>
    <n v="0.498844856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31"/>
    <x v="2"/>
    <s v="Privada"/>
    <s v="No"/>
    <s v="Si"/>
    <s v="Si"/>
    <n v="1979"/>
    <s v="Colombia"/>
    <n v="1.189537155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32"/>
    <x v="2"/>
    <s v="Privada"/>
    <s v="Si"/>
    <s v="No"/>
    <s v="No"/>
    <n v="2008"/>
    <s v="Colombia"/>
    <n v="1.3132825420000001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00000001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34"/>
    <x v="3"/>
    <s v="Privada"/>
    <s v="Si"/>
    <s v="No"/>
    <s v="No"/>
    <n v="1938"/>
    <s v="Colombia"/>
    <n v="11.88773162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0000004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36"/>
    <x v="3"/>
    <s v="Privada"/>
    <s v="Si"/>
    <s v="No"/>
    <s v="No"/>
    <n v="2009"/>
    <s v="Colombia"/>
    <n v="19.439396106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37"/>
    <x v="4"/>
    <s v="Privada"/>
    <s v="No"/>
    <s v="Si"/>
    <s v="No"/>
    <n v="1972"/>
    <s v="Colombia"/>
    <n v="0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38"/>
    <x v="3"/>
    <s v="Privada"/>
    <s v="Si"/>
    <s v="No"/>
    <s v="No"/>
    <n v="1997"/>
    <s v="Colombia"/>
    <n v="3.874476933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000001"/>
    <s v="Promedio de horas de formación hombres (GRI 404)"/>
    <n v="60.88"/>
    <x v="2"/>
    <s v="Pilar 4"/>
    <s v="positivo"/>
    <n v="68"/>
    <n v="43"/>
    <s v="Capital Humano: Bienestar y Desarrollo"/>
    <n v="0.19230769230769232"/>
    <n v="71.52000000000001"/>
    <n v="13.753846153846156"/>
  </r>
  <r>
    <x v="40"/>
    <x v="5"/>
    <s v="Mixta"/>
    <s v="No"/>
    <s v="Si"/>
    <s v="Si"/>
    <n v="1951"/>
    <s v="Colombia"/>
    <n v="113.923310323"/>
    <s v="Promedio de horas de formación hombres (GRI 404)"/>
    <n v="68"/>
    <x v="2"/>
    <s v="Pilar 4"/>
    <s v="positivo"/>
    <n v="68"/>
    <n v="43"/>
    <s v="Capital Humano: Bienestar y Desarrollo"/>
    <n v="0.19230769230769232"/>
    <n v="100"/>
    <n v="19.230769230769234"/>
  </r>
  <r>
    <x v="41"/>
    <x v="4"/>
    <s v="Mixta"/>
    <s v="No"/>
    <s v="No"/>
    <s v="Si"/>
    <n v="1997"/>
    <s v="Colombia"/>
    <n v="15.780332546"/>
    <s v="Promedio de horas de formación hombres (GRI 404)"/>
    <n v="66"/>
    <x v="2"/>
    <s v="Pilar 4"/>
    <s v="positivo"/>
    <n v="413"/>
    <n v="32.299999999999997"/>
    <s v="Capital Humano: Bienestar y Desarrollo"/>
    <n v="0.11764705882352941"/>
    <n v="8.8521145258733913"/>
    <n v="1.041425238338046"/>
  </r>
  <r>
    <x v="42"/>
    <x v="4"/>
    <s v="Pública"/>
    <s v="No"/>
    <s v="No"/>
    <s v="Si"/>
    <n v="1955"/>
    <s v="Colombia"/>
    <n v="20.574477179999999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43"/>
    <x v="1"/>
    <s v="Privada"/>
    <s v="No"/>
    <s v="No"/>
    <s v="Si"/>
    <n v="1985"/>
    <s v="Estados Unidos"/>
    <n v="2.6249202149999999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44"/>
    <x v="1"/>
    <s v="Mixta"/>
    <s v="No"/>
    <s v="No"/>
    <s v="No"/>
    <n v="1990"/>
    <s v="Colombia"/>
    <n v="2.3114637089999999"/>
    <s v="Promedio de horas de formación hombres (GRI 404)"/>
    <n v="54"/>
    <x v="2"/>
    <s v="Pilar 4"/>
    <s v="positivo"/>
    <n v="55"/>
    <n v="18"/>
    <s v="Capital Humano: Bienestar y Desarrollo"/>
    <n v="0.21052631578947367"/>
    <n v="97.297297297297305"/>
    <n v="20.483641536273115"/>
  </r>
  <r>
    <x v="45"/>
    <x v="3"/>
    <s v="Privada"/>
    <s v="No"/>
    <s v="No"/>
    <s v="Si"/>
    <n v="1949"/>
    <s v="Colombia"/>
    <n v="16.077688644999999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46"/>
    <x v="3"/>
    <s v="Privada"/>
    <s v="Si"/>
    <s v="Si"/>
    <s v="Si"/>
    <n v="1889"/>
    <s v="Chile"/>
    <n v="2.3075606390000001"/>
    <s v="Promedio de horas de formación hombres (GRI 404)"/>
    <n v="33.65"/>
    <x v="2"/>
    <s v="Pilar 4"/>
    <s v="positivo"/>
    <n v="196"/>
    <n v="12.3"/>
    <s v="Capital Humano: Bienestar y Desarrollo"/>
    <n v="0.17647058823529413"/>
    <n v="11.622210125204138"/>
    <n v="2.0509782573889654"/>
  </r>
  <r>
    <x v="47"/>
    <x v="5"/>
    <s v="Privada"/>
    <s v="No"/>
    <s v="Si"/>
    <s v="Si"/>
    <n v="1985"/>
    <s v="Canadá"/>
    <n v="4.2502446559999996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48"/>
    <x v="4"/>
    <s v="Privada"/>
    <s v="No"/>
    <s v="Si"/>
    <s v="No"/>
    <n v="1966"/>
    <s v="Colombia"/>
    <n v="2.6355685659999999"/>
    <s v="Promedio de horas de formación hombres (GRI 404)"/>
    <n v="49.5"/>
    <x v="2"/>
    <s v="Pilar 4"/>
    <s v="positivo"/>
    <n v="413"/>
    <n v="32.299999999999997"/>
    <s v="Capital Humano: Bienestar y Desarrollo"/>
    <n v="0.11764705882352941"/>
    <n v="4.5179931704754406"/>
    <n v="0.53152860829122828"/>
  </r>
  <r>
    <x v="49"/>
    <x v="4"/>
    <s v="Mixta"/>
    <s v="No"/>
    <s v="Si"/>
    <s v="Si"/>
    <n v="1896"/>
    <s v="Colombia"/>
    <n v="3.7166394839999999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50"/>
    <x v="1"/>
    <s v="Pública"/>
    <s v="No"/>
    <s v="Si"/>
    <s v="Si"/>
    <n v="1908"/>
    <s v="Estados Unidos"/>
    <n v="1.2123628230000001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51"/>
    <x v="5"/>
    <s v="Privada"/>
    <s v="No"/>
    <s v="Si"/>
    <s v="Si"/>
    <n v="2002"/>
    <s v="Chile"/>
    <n v="2.4203671080000002"/>
    <s v="Promedio de horas de formación hombres (GRI 404)"/>
    <n v="43"/>
    <x v="2"/>
    <s v="Pilar 4"/>
    <s v="positivo"/>
    <n v="68"/>
    <n v="43"/>
    <s v="Capital Humano: Bienestar y Desarrollo"/>
    <n v="0.19230769230769232"/>
    <n v="0"/>
    <n v="0"/>
  </r>
  <r>
    <x v="52"/>
    <x v="5"/>
    <s v="Privada"/>
    <s v="No"/>
    <s v="Si"/>
    <s v="Si"/>
    <n v="2003"/>
    <s v="Canadá"/>
    <n v="1.3219259999999999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53"/>
    <x v="0"/>
    <s v="Privada"/>
    <s v="No"/>
    <s v="No"/>
    <s v="No"/>
    <n v="1985"/>
    <s v="Colombia"/>
    <n v="0.441609957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54"/>
    <x v="1"/>
    <s v="Privada"/>
    <s v="Si"/>
    <s v="No"/>
    <s v="No"/>
    <n v="1964"/>
    <s v="Colombia"/>
    <n v="2.4859553989999998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Promedio de horas de formación hombres (GRI 404)"/>
    <n v="30.7"/>
    <x v="2"/>
    <s v="Pilar 4"/>
    <s v="positivo"/>
    <n v="55"/>
    <n v="18"/>
    <s v="Capital Humano: Bienestar y Desarrollo"/>
    <n v="0.21052631578947367"/>
    <n v="34.324324324324323"/>
    <n v="7.2261735419630151"/>
  </r>
  <r>
    <x v="56"/>
    <x v="5"/>
    <s v="Privada"/>
    <s v="No"/>
    <s v="No"/>
    <s v="No"/>
    <n v="1956"/>
    <s v="Colombia"/>
    <n v="2.660692144"/>
    <s v="Promedio de horas de formación hombres (GRI 404)"/>
    <n v="63"/>
    <x v="2"/>
    <s v="Pilar 4"/>
    <s v="positivo"/>
    <n v="68"/>
    <n v="43"/>
    <s v="Capital Humano: Bienestar y Desarrollo"/>
    <n v="0.19230769230769232"/>
    <n v="80"/>
    <n v="15.384615384615385"/>
  </r>
  <r>
    <x v="57"/>
    <x v="0"/>
    <s v="Privada"/>
    <s v="Si"/>
    <s v="No"/>
    <s v="No"/>
    <n v="1962"/>
    <s v="Colombia"/>
    <n v="0.89448844999999999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79999998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59"/>
    <x v="4"/>
    <s v="Mixta"/>
    <s v="No"/>
    <s v="No"/>
    <s v="No"/>
    <n v="1995"/>
    <s v="Colombia"/>
    <n v="6.1355991599999999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60"/>
    <x v="2"/>
    <s v="Privada"/>
    <s v="No"/>
    <s v="No"/>
    <s v="Si"/>
    <n v="1989"/>
    <s v="Colombia"/>
    <n v="0.75167738299999998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0000002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0000001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63"/>
    <x v="2"/>
    <s v="Privada"/>
    <s v="Si"/>
    <s v="No"/>
    <s v="No"/>
    <n v="1976"/>
    <s v="Colombia"/>
    <n v="0.98534294499999997"/>
    <s v="Promedio de horas de formación hombres (GRI 404)"/>
    <s v="No informa"/>
    <x v="2"/>
    <s v="Pilar 4"/>
    <s v="positivo"/>
    <n v="62"/>
    <n v="29"/>
    <s v="Capital Humano: Bienestar y Desarrollo"/>
    <n v="0.23809523809523808"/>
    <n v="0"/>
    <n v="0"/>
  </r>
  <r>
    <x v="64"/>
    <x v="3"/>
    <s v="Privada"/>
    <s v="No"/>
    <s v="Si"/>
    <s v="Si"/>
    <n v="1920"/>
    <s v="Japón"/>
    <n v="1.8691417530000001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69999999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66"/>
    <x v="1"/>
    <s v="Mixta"/>
    <s v="No"/>
    <s v="Si"/>
    <s v="Si"/>
    <n v="1866"/>
    <s v="Suiza"/>
    <n v="2.0444698099999998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67"/>
    <x v="4"/>
    <s v="Mixta"/>
    <s v="No"/>
    <s v="No"/>
    <s v="No"/>
    <n v="1994"/>
    <s v="Colombia"/>
    <n v="5.9751610780000002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68"/>
    <x v="3"/>
    <s v="Privada"/>
    <s v="Si"/>
    <s v="No"/>
    <s v="No"/>
    <n v="1953"/>
    <s v="Colombia"/>
    <n v="7.1291921260000004"/>
    <s v="Promedio de horas de formación hombres (GRI 404)"/>
    <s v="No informa "/>
    <x v="2"/>
    <s v="Pilar 4"/>
    <s v="positivo"/>
    <n v="196"/>
    <n v="12.3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19999998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70"/>
    <x v="3"/>
    <s v="Privada"/>
    <s v="Si"/>
    <s v="No"/>
    <s v="No"/>
    <n v="1989"/>
    <s v="Colombia"/>
    <n v="3.0305383369999999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59999999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0000002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73"/>
    <x v="3"/>
    <s v="Privada"/>
    <s v="No"/>
    <s v="Si"/>
    <s v="Si"/>
    <n v="1993"/>
    <s v="Estados Unidos"/>
    <n v="2.3607916150000001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75"/>
    <x v="1"/>
    <s v="Privada"/>
    <s v="No"/>
    <s v="No"/>
    <s v="Si"/>
    <n v="1958"/>
    <s v="Colombia"/>
    <n v="2.0172595470000001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76"/>
    <x v="4"/>
    <s v="Privada"/>
    <s v="No"/>
    <s v="Si"/>
    <s v="No"/>
    <n v="1974"/>
    <s v="Colombia"/>
    <n v="2.2729038500000001"/>
    <s v="Promedio de horas de formación hombres (GRI 404)"/>
    <n v="39.6"/>
    <x v="2"/>
    <s v="Pilar 4"/>
    <s v="positivo"/>
    <n v="413"/>
    <n v="32.299999999999997"/>
    <s v="Capital Humano: Bienestar y Desarrollo"/>
    <n v="0.11764705882352941"/>
    <n v="1.9175203572366704"/>
    <n v="0.22559063026313769"/>
  </r>
  <r>
    <x v="77"/>
    <x v="4"/>
    <s v="Privada"/>
    <s v="No"/>
    <s v="No"/>
    <s v="Si"/>
    <n v="2015"/>
    <s v="Colombia"/>
    <n v="0.70314701400000001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Promedio de horas de formación hombres (GRI 404)"/>
    <n v="55"/>
    <x v="2"/>
    <s v="Pilar 4"/>
    <s v="positivo"/>
    <n v="55"/>
    <n v="18"/>
    <s v="Capital Humano: Bienestar y Desarrollo"/>
    <n v="0.21052631578947367"/>
    <n v="100"/>
    <n v="21.052631578947366"/>
  </r>
  <r>
    <x v="79"/>
    <x v="1"/>
    <s v="Mixta"/>
    <s v="No"/>
    <s v="Si"/>
    <s v="Si"/>
    <n v="1898"/>
    <s v="Francia"/>
    <n v="2.4260392159999999"/>
    <s v="Promedio de horas de formación hombres (GRI 404)"/>
    <n v="18"/>
    <x v="2"/>
    <s v="Pilar 4"/>
    <s v="positivo"/>
    <n v="55"/>
    <n v="18"/>
    <s v="Capital Humano: Bienestar y Desarrollo"/>
    <n v="0.21052631578947367"/>
    <n v="0"/>
    <n v="0"/>
  </r>
  <r>
    <x v="80"/>
    <x v="1"/>
    <s v="Privada"/>
    <s v="No"/>
    <s v="Si"/>
    <s v="No"/>
    <n v="1998"/>
    <s v="Colombia"/>
    <n v="1.697301486"/>
    <s v="Promedio de horas de formación hombres (GRI 404)"/>
    <n v="34"/>
    <x v="2"/>
    <s v="Pilar 4"/>
    <s v="positivo"/>
    <n v="55"/>
    <n v="18"/>
    <s v="Capital Humano: Bienestar y Desarrollo"/>
    <n v="0.21052631578947367"/>
    <n v="43.243243243243242"/>
    <n v="9.10384068278805"/>
  </r>
  <r>
    <x v="81"/>
    <x v="3"/>
    <s v="Privada"/>
    <s v="Si"/>
    <s v="Si"/>
    <s v="Si"/>
    <n v="1969"/>
    <s v="Corea del Sur"/>
    <n v="3.188315636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82"/>
    <x v="5"/>
    <s v="Privada"/>
    <s v="No"/>
    <s v="No"/>
    <s v="Si"/>
    <n v="2020"/>
    <s v="Islas Caimán / EE.UU"/>
    <n v="1.943851598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83"/>
    <x v="3"/>
    <s v="Privada"/>
    <s v="No"/>
    <s v="No"/>
    <s v="Si"/>
    <n v="1952"/>
    <s v="Chile"/>
    <n v="5.9910971069999999"/>
    <s v="Promedio de horas de formación hombres (GRI 404)"/>
    <n v="28.5"/>
    <x v="2"/>
    <s v="Pilar 4"/>
    <s v="positivo"/>
    <n v="196"/>
    <n v="12.3"/>
    <s v="Capital Humano: Bienestar y Desarrollo"/>
    <n v="0.17647058823529413"/>
    <n v="8.8187261839956452"/>
    <n v="1.5562457971757022"/>
  </r>
  <r>
    <x v="84"/>
    <x v="3"/>
    <s v="Privada"/>
    <s v="Si"/>
    <s v="No"/>
    <s v="Si"/>
    <n v="1977"/>
    <s v="Suiza"/>
    <n v="2.002301595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85"/>
    <x v="0"/>
    <s v="Privada"/>
    <s v="Si"/>
    <s v="No"/>
    <s v="Si"/>
    <n v="1971"/>
    <s v="Estados Unidos"/>
    <n v="2.1567474139999998"/>
    <s v="Promedio de horas de formación hombres (GRI 404)"/>
    <s v="No informa"/>
    <x v="2"/>
    <s v="Pilar 4"/>
    <s v="positivo"/>
    <n v="0"/>
    <n v="0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0000001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0000003"/>
    <s v="Promedio de horas de formación hombres (GRI 404)"/>
    <n v="32.299999999999997"/>
    <x v="2"/>
    <s v="Pilar 4"/>
    <s v="positivo"/>
    <n v="413"/>
    <n v="32.299999999999997"/>
    <s v="Capital Humano: Bienestar y Desarrollo"/>
    <n v="0.11764705882352941"/>
    <n v="0"/>
    <n v="0"/>
  </r>
  <r>
    <x v="89"/>
    <x v="4"/>
    <s v="Privada"/>
    <s v="No"/>
    <s v="Si"/>
    <s v="Si"/>
    <n v="1910"/>
    <s v="Francia"/>
    <n v="2.655177809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90"/>
    <x v="3"/>
    <s v="Privada"/>
    <s v="No"/>
    <s v="Si"/>
    <s v="Si"/>
    <n v="1968"/>
    <s v="Colombia"/>
    <n v="24.752011681999999"/>
    <s v="Promedio de horas de formación hombres (GRI 404)"/>
    <n v="41.8"/>
    <x v="2"/>
    <s v="Pilar 4"/>
    <s v="positivo"/>
    <n v="196"/>
    <n v="12.3"/>
    <s v="Capital Humano: Bienestar y Desarrollo"/>
    <n v="0.17647058823529413"/>
    <n v="16.058791507893304"/>
    <n v="2.8339043837458773"/>
  </r>
  <r>
    <x v="91"/>
    <x v="4"/>
    <s v="Mixta"/>
    <s v="No"/>
    <s v="Si"/>
    <s v="Si"/>
    <n v="1979"/>
    <s v="Suecia"/>
    <n v="2.956157691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92"/>
    <x v="3"/>
    <s v="Privada"/>
    <s v="No"/>
    <s v="Si"/>
    <s v="Si"/>
    <n v="1937"/>
    <s v="Japón"/>
    <n v="4.02823039"/>
    <s v="Promedio de horas de formación hombres (GRI 404)"/>
    <n v="196"/>
    <x v="2"/>
    <s v="Pilar 4"/>
    <s v="positivo"/>
    <n v="196"/>
    <n v="12.3"/>
    <s v="Capital Humano: Bienestar y Desarrollo"/>
    <n v="0.17647058823529413"/>
    <n v="100"/>
    <n v="17.647058823529413"/>
  </r>
  <r>
    <x v="93"/>
    <x v="3"/>
    <s v="Privada"/>
    <s v="No"/>
    <s v="No"/>
    <s v="Si"/>
    <n v="1993"/>
    <s v="Suiza"/>
    <n v="4.8704234599999996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94"/>
    <x v="3"/>
    <s v="Privada"/>
    <s v="No"/>
    <s v="No"/>
    <s v="No"/>
    <n v="1966"/>
    <s v="Colombia"/>
    <n v="2.0461661379999998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95"/>
    <x v="3"/>
    <s v="Privada"/>
    <s v="No"/>
    <s v="Si"/>
    <s v="Si"/>
    <n v="1929"/>
    <s v="Reino Unido y Países Bajos"/>
    <n v="1.928223518"/>
    <s v="Promedio de horas de formación hombres (GRI 404)"/>
    <s v="No informa"/>
    <x v="2"/>
    <s v="Pilar 4"/>
    <s v="positivo"/>
    <n v="196"/>
    <n v="12.3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Promedio de horas de formación hombres (GRI 404)"/>
    <s v="No informa"/>
    <x v="2"/>
    <s v="Pilar 4"/>
    <s v="positivo"/>
    <n v="413"/>
    <n v="32.299999999999997"/>
    <s v="Capital Humano: Bienestar y Desarrollo"/>
    <n v="0.11764705882352941"/>
    <n v="0"/>
    <n v="0"/>
  </r>
  <r>
    <x v="97"/>
    <x v="5"/>
    <s v="Privada"/>
    <s v="No"/>
    <s v="No"/>
    <s v="Si"/>
    <n v="2016"/>
    <s v="Canadá"/>
    <n v="5.4833186859999996"/>
    <s v="Promedio de horas de formación hombres (GRI 404)"/>
    <s v="No informa"/>
    <x v="2"/>
    <s v="Pilar 4"/>
    <s v="positivo"/>
    <n v="68"/>
    <n v="43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39999999"/>
    <s v="Promedio de horas de formación hombres (GRI 404)"/>
    <s v="No informa"/>
    <x v="2"/>
    <s v="Pilar 4"/>
    <s v="positivo"/>
    <n v="55"/>
    <n v="18"/>
    <s v="Capital Humano: Bienestar y Desarrollo"/>
    <n v="0.21052631578947367"/>
    <n v="0"/>
    <n v="0"/>
  </r>
  <r>
    <x v="99"/>
    <x v="1"/>
    <s v="Privada"/>
    <s v="No"/>
    <s v="No"/>
    <s v="Si"/>
    <n v="1993"/>
    <s v="Noruega"/>
    <n v="1.7653399919999999"/>
    <s v="Promedio de horas de formación hombres (GRI 404)"/>
    <s v="No informa "/>
    <x v="2"/>
    <s v="Pilar 4"/>
    <s v="positivo"/>
    <n v="55"/>
    <n v="18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00000003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1"/>
    <x v="1"/>
    <s v="Privada"/>
    <s v="No"/>
    <s v="Si"/>
    <s v="Si"/>
    <n v="1920"/>
    <s v="Colombia"/>
    <n v="2.844632077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2"/>
    <x v="1"/>
    <s v="Privada"/>
    <s v="No"/>
    <s v="No"/>
    <s v="Si"/>
    <n v="1945"/>
    <s v="Colombia"/>
    <n v="2.1764613960000001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3"/>
    <x v="2"/>
    <s v="Privada"/>
    <s v="Si"/>
    <s v="No"/>
    <s v="No"/>
    <n v="1993"/>
    <s v="Colombia"/>
    <n v="2.1863011939999999"/>
    <s v="Promedio de horas de formación mujeres (GRI 404)"/>
    <n v="47"/>
    <x v="2"/>
    <s v="Pilar 4"/>
    <s v="positivo"/>
    <n v="76"/>
    <n v="47"/>
    <s v="Capital Humano: Bienestar y Desarrollo"/>
    <n v="0.23809523809523808"/>
    <n v="0"/>
    <n v="0"/>
  </r>
  <r>
    <x v="4"/>
    <x v="3"/>
    <s v="Privada"/>
    <s v="No"/>
    <s v="No"/>
    <s v="Si"/>
    <n v="2012"/>
    <s v="Colombia"/>
    <n v="13.831182682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5"/>
    <x v="2"/>
    <s v="Privada"/>
    <s v="Si"/>
    <s v="No"/>
    <s v="No"/>
    <n v="1990"/>
    <s v="Colombia"/>
    <n v="0.77142869199999997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6"/>
    <x v="2"/>
    <s v="Privada"/>
    <s v="No"/>
    <s v="No"/>
    <s v="No"/>
    <n v="2014"/>
    <s v="Colombia"/>
    <n v="1.314259836"/>
    <s v="Promedio de horas de formación mujeres (GRI 404)"/>
    <n v="76"/>
    <x v="2"/>
    <s v="Pilar 4"/>
    <s v="positivo"/>
    <n v="76"/>
    <n v="47"/>
    <s v="Capital Humano: Bienestar y Desarrollo"/>
    <n v="0.23809523809523808"/>
    <n v="100"/>
    <n v="23.809523809523807"/>
  </r>
  <r>
    <x v="7"/>
    <x v="4"/>
    <s v="Privada"/>
    <s v="No"/>
    <s v="No"/>
    <s v="Si"/>
    <n v="1919"/>
    <s v="Colombia"/>
    <n v="15.106042448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8"/>
    <x v="0"/>
    <s v="Privada"/>
    <s v="No"/>
    <s v="No"/>
    <s v="No"/>
    <n v="1987"/>
    <s v="Colombia"/>
    <n v="0.711210393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9"/>
    <x v="0"/>
    <s v="Privada"/>
    <s v="Si"/>
    <s v="No"/>
    <s v="No"/>
    <n v="1969"/>
    <s v="Colombia"/>
    <n v="2.4231643530000002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10"/>
    <x v="4"/>
    <s v="Privada"/>
    <s v="No"/>
    <s v="Si"/>
    <s v="No"/>
    <n v="1870"/>
    <s v="Colombia"/>
    <n v="0"/>
    <s v="Promedio de horas de formación mujeres (GRI 404)"/>
    <n v="230"/>
    <x v="2"/>
    <s v="Pilar 4"/>
    <s v="positivo"/>
    <n v="230"/>
    <n v="34"/>
    <s v="Capital Humano: Bienestar y Desarrollo"/>
    <n v="0.11764705882352941"/>
    <n v="100"/>
    <n v="11.76470588235294"/>
  </r>
  <r>
    <x v="11"/>
    <x v="4"/>
    <s v="Privada"/>
    <s v="No"/>
    <s v="Si"/>
    <s v="Si"/>
    <n v="1875"/>
    <s v="Colombia"/>
    <n v="0"/>
    <s v="Promedio de horas de formación mujeres (GRI 404)"/>
    <n v="36"/>
    <x v="2"/>
    <s v="Pilar 4"/>
    <s v="positivo"/>
    <n v="230"/>
    <n v="34"/>
    <s v="Capital Humano: Bienestar y Desarrollo"/>
    <n v="0.11764705882352941"/>
    <n v="1.0204081632653061"/>
    <n v="0.12004801920768307"/>
  </r>
  <r>
    <x v="12"/>
    <x v="1"/>
    <s v="Privada"/>
    <s v="No"/>
    <s v="No"/>
    <s v="Si"/>
    <n v="1889"/>
    <s v="Colombia"/>
    <n v="8.6157743510000007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13"/>
    <x v="1"/>
    <s v="Privada"/>
    <s v="No"/>
    <s v="No"/>
    <s v="Si"/>
    <n v="2000"/>
    <s v="Colombia"/>
    <n v="1.8730507999999999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14"/>
    <x v="3"/>
    <s v="Privada"/>
    <s v="No"/>
    <s v="No"/>
    <s v="No"/>
    <n v="2004"/>
    <s v="Colombia"/>
    <n v="4.5125503050000004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15"/>
    <x v="5"/>
    <s v="Privada"/>
    <s v="No"/>
    <s v="No"/>
    <s v="Si"/>
    <n v="1990"/>
    <s v="Suiza"/>
    <n v="0.89502277900000005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16"/>
    <x v="1"/>
    <s v="Privada"/>
    <s v="No"/>
    <s v="No"/>
    <s v="Si"/>
    <n v="1944"/>
    <s v="Colombia"/>
    <n v="1.7785578609999999"/>
    <s v="Promedio de horas de formación mujeres (GRI 404)"/>
    <n v="22.9"/>
    <x v="2"/>
    <s v="Pilar 4"/>
    <s v="positivo"/>
    <n v="54.83"/>
    <n v="11.4"/>
    <s v="Capital Humano: Bienestar y Desarrollo"/>
    <n v="0.21052631578947367"/>
    <n v="26.479392125259032"/>
    <n v="5.5746088684755852"/>
  </r>
  <r>
    <x v="17"/>
    <x v="4"/>
    <s v="Privada"/>
    <s v="No"/>
    <s v="Si"/>
    <s v="Si"/>
    <n v="2001"/>
    <s v="Colombia"/>
    <n v="6.5475670460000002"/>
    <s v="Promedio de horas de formación mujeres (GRI 404)"/>
    <n v="46.05"/>
    <x v="2"/>
    <s v="Pilar 4"/>
    <s v="positivo"/>
    <n v="230"/>
    <n v="34"/>
    <s v="Capital Humano: Bienestar y Desarrollo"/>
    <n v="0.11764705882352941"/>
    <n v="6.1479591836734677"/>
    <n v="0.72328931572629029"/>
  </r>
  <r>
    <x v="18"/>
    <x v="1"/>
    <s v="Privada"/>
    <s v="No"/>
    <s v="Si"/>
    <s v="Si"/>
    <n v="1934"/>
    <s v="Colombia"/>
    <n v="1.84479215"/>
    <s v="Promedio de horas de formación mujeres (GRI 404)"/>
    <n v="54.83"/>
    <x v="2"/>
    <s v="Pilar 4"/>
    <s v="positivo"/>
    <n v="54.83"/>
    <n v="11.4"/>
    <s v="Capital Humano: Bienestar y Desarrollo"/>
    <n v="0.21052631578947367"/>
    <n v="100"/>
    <n v="21.052631578947366"/>
  </r>
  <r>
    <x v="19"/>
    <x v="3"/>
    <s v="Privada"/>
    <s v="Si"/>
    <s v="Si"/>
    <s v="Si"/>
    <n v="1960"/>
    <s v="Chile"/>
    <n v="4.2128666020000001"/>
    <s v="Promedio de horas de formación mujeres (GRI 404)"/>
    <n v="12.3"/>
    <x v="2"/>
    <s v="Pilar 4"/>
    <s v="positivo"/>
    <n v="187"/>
    <n v="12.3"/>
    <s v="Capital Humano: Bienestar y Desarrollo"/>
    <n v="0.17647058823529413"/>
    <n v="0"/>
    <n v="0"/>
  </r>
  <r>
    <x v="20"/>
    <x v="4"/>
    <s v="Mixta"/>
    <s v="No"/>
    <s v="No"/>
    <s v="No"/>
    <n v="2012"/>
    <s v="Colombia"/>
    <n v="9.9777362400000005"/>
    <s v="Promedio de horas de formación mujeres (GRI 404)"/>
    <n v="148.66300000000001"/>
    <x v="2"/>
    <s v="Pilar 4"/>
    <s v="positivo"/>
    <n v="230"/>
    <n v="34"/>
    <s v="Capital Humano: Bienestar y Desarrollo"/>
    <n v="0.11764705882352941"/>
    <n v="58.501530612244899"/>
    <n v="6.8825330132052818"/>
  </r>
  <r>
    <x v="21"/>
    <x v="5"/>
    <s v="Privada"/>
    <s v="No"/>
    <s v="No"/>
    <s v="Si"/>
    <n v="1976"/>
    <s v="Reino Unido / Suiza"/>
    <n v="6.0471020830000004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22"/>
    <x v="3"/>
    <s v="Privada"/>
    <s v="No"/>
    <s v="No"/>
    <s v="Si"/>
    <n v="1879"/>
    <s v="Estados Unidos"/>
    <n v="5.8689859999999996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23"/>
    <x v="3"/>
    <s v="Privada"/>
    <s v="Si"/>
    <s v="No"/>
    <s v="No"/>
    <n v="1997"/>
    <s v="Colombia"/>
    <n v="1.9766409730000001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24"/>
    <x v="4"/>
    <s v="Privada"/>
    <s v="No"/>
    <s v="No"/>
    <s v="Si"/>
    <n v="2003"/>
    <s v="Brasil"/>
    <n v="15.602099798999999"/>
    <s v="Promedio de horas de formación mujeres (GRI 404)"/>
    <n v="95.8"/>
    <x v="2"/>
    <s v="Pilar 4"/>
    <s v="positivo"/>
    <n v="230"/>
    <n v="34"/>
    <s v="Capital Humano: Bienestar y Desarrollo"/>
    <n v="0.11764705882352941"/>
    <n v="31.530612244897959"/>
    <n v="3.709483793517407"/>
  </r>
  <r>
    <x v="25"/>
    <x v="1"/>
    <s v="Mixta"/>
    <s v="No"/>
    <s v="Si"/>
    <s v="Si"/>
    <n v="1991"/>
    <s v="México"/>
    <n v="5.1614047279999999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26"/>
    <x v="1"/>
    <s v="Privada"/>
    <s v="No"/>
    <s v="Si"/>
    <s v="Si"/>
    <n v="1806"/>
    <s v="Estados Unidos"/>
    <n v="2.382092359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27"/>
    <x v="1"/>
    <s v="Privada"/>
    <s v="Si"/>
    <s v="Si"/>
    <s v="Si"/>
    <n v="1932"/>
    <s v="Colombia"/>
    <n v="2.1928266769999998"/>
    <s v="Promedio de horas de formación mujeres (GRI 404)"/>
    <n v="35.9"/>
    <x v="2"/>
    <s v="Pilar 4"/>
    <s v="positivo"/>
    <n v="54.83"/>
    <n v="11.4"/>
    <s v="Capital Humano: Bienestar y Desarrollo"/>
    <n v="0.21052631578947367"/>
    <n v="56.412618005986644"/>
    <n v="11.876340632839293"/>
  </r>
  <r>
    <x v="28"/>
    <x v="1"/>
    <s v="Privada"/>
    <s v="No"/>
    <s v="No"/>
    <s v="No"/>
    <n v="1920"/>
    <s v="Colombia"/>
    <n v="1.9433909700000001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29"/>
    <x v="2"/>
    <s v="Privada"/>
    <s v="No"/>
    <s v="No"/>
    <s v="No"/>
    <n v="2015"/>
    <s v="Colombia"/>
    <n v="0.76762142099999997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30"/>
    <x v="2"/>
    <s v="Privada"/>
    <s v="No"/>
    <s v="Si"/>
    <s v="Si"/>
    <n v="1961"/>
    <s v="Colombia"/>
    <n v="0.498844856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31"/>
    <x v="2"/>
    <s v="Privada"/>
    <s v="No"/>
    <s v="Si"/>
    <s v="Si"/>
    <n v="1979"/>
    <s v="Colombia"/>
    <n v="1.189537155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32"/>
    <x v="2"/>
    <s v="Privada"/>
    <s v="Si"/>
    <s v="No"/>
    <s v="No"/>
    <n v="2008"/>
    <s v="Colombia"/>
    <n v="1.3132825420000001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33"/>
    <x v="2"/>
    <s v="Privada"/>
    <s v="No"/>
    <s v="No"/>
    <s v="No"/>
    <n v="1977"/>
    <s v="Colombia"/>
    <n v="0.74612668500000001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34"/>
    <x v="3"/>
    <s v="Privada"/>
    <s v="Si"/>
    <s v="No"/>
    <s v="No"/>
    <n v="1938"/>
    <s v="Colombia"/>
    <n v="11.88773162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35"/>
    <x v="3"/>
    <s v="Privada"/>
    <s v="No"/>
    <s v="No"/>
    <s v="Si"/>
    <n v="1984"/>
    <s v="Chile"/>
    <n v="5.5116464790000004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36"/>
    <x v="3"/>
    <s v="Privada"/>
    <s v="Si"/>
    <s v="No"/>
    <s v="No"/>
    <n v="2009"/>
    <s v="Colombia"/>
    <n v="19.439396106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37"/>
    <x v="4"/>
    <s v="Privada"/>
    <s v="No"/>
    <s v="Si"/>
    <s v="No"/>
    <n v="1972"/>
    <s v="Colombia"/>
    <n v="0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38"/>
    <x v="3"/>
    <s v="Privada"/>
    <s v="Si"/>
    <s v="No"/>
    <s v="No"/>
    <n v="1997"/>
    <s v="Colombia"/>
    <n v="3.874476933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39"/>
    <x v="5"/>
    <s v="Privada"/>
    <s v="Si"/>
    <s v="No"/>
    <s v="Si"/>
    <n v="1935"/>
    <s v="Estados Unidos"/>
    <n v="11.495989482000001"/>
    <s v="Promedio de horas de formación mujeres (GRI 404)"/>
    <n v="68.48"/>
    <x v="2"/>
    <s v="Pilar 4"/>
    <s v="positivo"/>
    <n v="68.48"/>
    <n v="44"/>
    <s v="Capital Humano: Bienestar y Desarrollo"/>
    <n v="0.19230769230769232"/>
    <n v="100"/>
    <n v="19.230769230769234"/>
  </r>
  <r>
    <x v="40"/>
    <x v="5"/>
    <s v="Mixta"/>
    <s v="No"/>
    <s v="Si"/>
    <s v="Si"/>
    <n v="1951"/>
    <s v="Colombia"/>
    <n v="113.923310323"/>
    <s v="Promedio de horas de formación mujeres (GRI 404)"/>
    <n v="44"/>
    <x v="2"/>
    <s v="Pilar 4"/>
    <s v="positivo"/>
    <n v="68.48"/>
    <n v="44"/>
    <s v="Capital Humano: Bienestar y Desarrollo"/>
    <n v="0.19230769230769232"/>
    <n v="0"/>
    <n v="0"/>
  </r>
  <r>
    <x v="41"/>
    <x v="4"/>
    <s v="Mixta"/>
    <s v="No"/>
    <s v="No"/>
    <s v="Si"/>
    <n v="1997"/>
    <s v="Colombia"/>
    <n v="15.780332546"/>
    <s v="Promedio de horas de formación mujeres (GRI 404)"/>
    <n v="34"/>
    <x v="2"/>
    <s v="Pilar 4"/>
    <s v="positivo"/>
    <n v="230"/>
    <n v="34"/>
    <s v="Capital Humano: Bienestar y Desarrollo"/>
    <n v="0.11764705882352941"/>
    <n v="0"/>
    <n v="0"/>
  </r>
  <r>
    <x v="42"/>
    <x v="4"/>
    <s v="Pública"/>
    <s v="No"/>
    <s v="No"/>
    <s v="Si"/>
    <n v="1955"/>
    <s v="Colombia"/>
    <n v="20.574477179999999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43"/>
    <x v="1"/>
    <s v="Privada"/>
    <s v="No"/>
    <s v="No"/>
    <s v="Si"/>
    <n v="1985"/>
    <s v="Estados Unidos"/>
    <n v="2.6249202149999999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44"/>
    <x v="1"/>
    <s v="Mixta"/>
    <s v="No"/>
    <s v="No"/>
    <s v="No"/>
    <n v="1990"/>
    <s v="Colombia"/>
    <n v="2.3114637089999999"/>
    <s v="Promedio de horas de formación mujeres (GRI 404)"/>
    <n v="53.5"/>
    <x v="2"/>
    <s v="Pilar 4"/>
    <s v="positivo"/>
    <n v="54.83"/>
    <n v="11.4"/>
    <s v="Capital Humano: Bienestar y Desarrollo"/>
    <n v="0.21052631578947367"/>
    <n v="96.93760073681787"/>
    <n v="20.407915944593235"/>
  </r>
  <r>
    <x v="45"/>
    <x v="3"/>
    <s v="Privada"/>
    <s v="No"/>
    <s v="No"/>
    <s v="Si"/>
    <n v="1949"/>
    <s v="Colombia"/>
    <n v="16.077688644999999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46"/>
    <x v="3"/>
    <s v="Privada"/>
    <s v="Si"/>
    <s v="Si"/>
    <s v="Si"/>
    <n v="1889"/>
    <s v="Chile"/>
    <n v="2.3075606390000001"/>
    <s v="Promedio de horas de formación mujeres (GRI 404)"/>
    <n v="35.43"/>
    <x v="2"/>
    <s v="Pilar 4"/>
    <s v="positivo"/>
    <n v="187"/>
    <n v="12.3"/>
    <s v="Capital Humano: Bienestar y Desarrollo"/>
    <n v="0.17647058823529413"/>
    <n v="13.239839725243275"/>
    <n v="2.3364423044546956"/>
  </r>
  <r>
    <x v="47"/>
    <x v="5"/>
    <s v="Privada"/>
    <s v="No"/>
    <s v="Si"/>
    <s v="Si"/>
    <n v="1985"/>
    <s v="Canadá"/>
    <n v="4.2502446559999996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48"/>
    <x v="4"/>
    <s v="Privada"/>
    <s v="No"/>
    <s v="Si"/>
    <s v="No"/>
    <n v="1966"/>
    <s v="Colombia"/>
    <n v="2.6355685659999999"/>
    <s v="Promedio de horas de formación mujeres (GRI 404)"/>
    <n v="38"/>
    <x v="2"/>
    <s v="Pilar 4"/>
    <s v="positivo"/>
    <n v="230"/>
    <n v="34"/>
    <s v="Capital Humano: Bienestar y Desarrollo"/>
    <n v="0.11764705882352941"/>
    <n v="2.0408163265306123"/>
    <n v="0.24009603841536614"/>
  </r>
  <r>
    <x v="49"/>
    <x v="4"/>
    <s v="Mixta"/>
    <s v="No"/>
    <s v="Si"/>
    <s v="Si"/>
    <n v="1896"/>
    <s v="Colombia"/>
    <n v="3.7166394839999999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50"/>
    <x v="1"/>
    <s v="Pública"/>
    <s v="No"/>
    <s v="Si"/>
    <s v="Si"/>
    <n v="1908"/>
    <s v="Estados Unidos"/>
    <n v="1.2123628230000001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51"/>
    <x v="5"/>
    <s v="Privada"/>
    <s v="No"/>
    <s v="Si"/>
    <s v="Si"/>
    <n v="2002"/>
    <s v="Chile"/>
    <n v="2.4203671080000002"/>
    <s v="Promedio de horas de formación mujeres (GRI 404)"/>
    <n v="54"/>
    <x v="2"/>
    <s v="Pilar 4"/>
    <s v="positivo"/>
    <n v="68.48"/>
    <n v="44"/>
    <s v="Capital Humano: Bienestar y Desarrollo"/>
    <n v="0.19230769230769232"/>
    <n v="40.849673202614376"/>
    <n v="7.8557063851181494"/>
  </r>
  <r>
    <x v="52"/>
    <x v="5"/>
    <s v="Privada"/>
    <s v="No"/>
    <s v="Si"/>
    <s v="Si"/>
    <n v="2003"/>
    <s v="Canadá"/>
    <n v="1.3219259999999999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53"/>
    <x v="0"/>
    <s v="Privada"/>
    <s v="No"/>
    <s v="No"/>
    <s v="No"/>
    <n v="1985"/>
    <s v="Colombia"/>
    <n v="0.441609957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54"/>
    <x v="1"/>
    <s v="Privada"/>
    <s v="Si"/>
    <s v="No"/>
    <s v="No"/>
    <n v="1964"/>
    <s v="Colombia"/>
    <n v="2.4859553989999998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55"/>
    <x v="1"/>
    <s v="Privada"/>
    <s v="Si"/>
    <s v="No"/>
    <s v="No"/>
    <n v="1940"/>
    <s v="Colombia"/>
    <n v="1.340540112"/>
    <s v="Promedio de horas de formación mujeres (GRI 404)"/>
    <n v="32.6"/>
    <x v="2"/>
    <s v="Pilar 4"/>
    <s v="positivo"/>
    <n v="54.83"/>
    <n v="11.4"/>
    <s v="Capital Humano: Bienestar y Desarrollo"/>
    <n v="0.21052631578947367"/>
    <n v="48.814183743955795"/>
    <n v="10.27667026188543"/>
  </r>
  <r>
    <x v="56"/>
    <x v="5"/>
    <s v="Privada"/>
    <s v="No"/>
    <s v="No"/>
    <s v="No"/>
    <n v="1956"/>
    <s v="Colombia"/>
    <n v="2.660692144"/>
    <s v="Promedio de horas de formación mujeres (GRI 404)"/>
    <n v="65"/>
    <x v="2"/>
    <s v="Pilar 4"/>
    <s v="positivo"/>
    <n v="68.48"/>
    <n v="44"/>
    <s v="Capital Humano: Bienestar y Desarrollo"/>
    <n v="0.19230769230769232"/>
    <n v="85.784313725490179"/>
    <n v="16.496983408748111"/>
  </r>
  <r>
    <x v="57"/>
    <x v="0"/>
    <s v="Privada"/>
    <s v="Si"/>
    <s v="No"/>
    <s v="No"/>
    <n v="1962"/>
    <s v="Colombia"/>
    <n v="0.89448844999999999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58"/>
    <x v="4"/>
    <s v="Mixta"/>
    <s v="No"/>
    <s v="Si"/>
    <s v="Si"/>
    <n v="1967"/>
    <s v="Colombia"/>
    <n v="4.1309855679999998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59"/>
    <x v="4"/>
    <s v="Mixta"/>
    <s v="No"/>
    <s v="No"/>
    <s v="No"/>
    <n v="1995"/>
    <s v="Colombia"/>
    <n v="6.1355991599999999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60"/>
    <x v="2"/>
    <s v="Privada"/>
    <s v="No"/>
    <s v="No"/>
    <s v="Si"/>
    <n v="1989"/>
    <s v="Colombia"/>
    <n v="0.75167738299999998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61"/>
    <x v="1"/>
    <s v="Privada"/>
    <s v="Si"/>
    <s v="No"/>
    <s v="No"/>
    <n v="1970"/>
    <s v="Colombia"/>
    <n v="3.1891452720000002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62"/>
    <x v="4"/>
    <s v="Privada"/>
    <s v="No"/>
    <s v="Si"/>
    <s v="Si"/>
    <n v="1929"/>
    <s v="Chile"/>
    <n v="2.3283445380000001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63"/>
    <x v="2"/>
    <s v="Privada"/>
    <s v="Si"/>
    <s v="No"/>
    <s v="No"/>
    <n v="1976"/>
    <s v="Colombia"/>
    <n v="0.98534294499999997"/>
    <s v="Promedio de horas de formación mujeres (GRI 404)"/>
    <s v="No informa"/>
    <x v="2"/>
    <s v="Pilar 4"/>
    <s v="positivo"/>
    <n v="76"/>
    <n v="47"/>
    <s v="Capital Humano: Bienestar y Desarrollo"/>
    <n v="0.23809523809523808"/>
    <n v="0"/>
    <n v="0"/>
  </r>
  <r>
    <x v="64"/>
    <x v="3"/>
    <s v="Privada"/>
    <s v="No"/>
    <s v="Si"/>
    <s v="Si"/>
    <n v="1920"/>
    <s v="Japón"/>
    <n v="1.8691417530000001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65"/>
    <x v="4"/>
    <s v="Privada"/>
    <s v="No"/>
    <s v="Si"/>
    <s v="Si"/>
    <n v="2009"/>
    <s v="Argentina"/>
    <n v="1.8581853669999999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66"/>
    <x v="1"/>
    <s v="Mixta"/>
    <s v="No"/>
    <s v="Si"/>
    <s v="Si"/>
    <n v="1866"/>
    <s v="Suiza"/>
    <n v="2.0444698099999998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67"/>
    <x v="4"/>
    <s v="Mixta"/>
    <s v="No"/>
    <s v="No"/>
    <s v="No"/>
    <n v="1994"/>
    <s v="Colombia"/>
    <n v="5.9751610780000002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68"/>
    <x v="3"/>
    <s v="Privada"/>
    <s v="Si"/>
    <s v="No"/>
    <s v="No"/>
    <n v="1953"/>
    <s v="Colombia"/>
    <n v="7.1291921260000004"/>
    <s v="Promedio de horas de formación mujeres (GRI 404)"/>
    <s v="No informa "/>
    <x v="2"/>
    <s v="Pilar 4"/>
    <s v="positivo"/>
    <n v="187"/>
    <n v="12.3"/>
    <s v="Capital Humano: Bienestar y Desarrollo"/>
    <n v="0.17647058823529413"/>
    <n v="0"/>
    <n v="0"/>
  </r>
  <r>
    <x v="69"/>
    <x v="1"/>
    <s v="Pública"/>
    <s v="No"/>
    <s v="Si"/>
    <s v="Si"/>
    <n v="1965"/>
    <s v="Estados Unidos"/>
    <n v="2.0973851419999998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70"/>
    <x v="3"/>
    <s v="Privada"/>
    <s v="Si"/>
    <s v="No"/>
    <s v="No"/>
    <n v="1989"/>
    <s v="Colombia"/>
    <n v="3.0305383369999999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71"/>
    <x v="1"/>
    <s v="Privada"/>
    <s v="No"/>
    <s v="No"/>
    <s v="Si"/>
    <n v="1986"/>
    <s v="Colombia"/>
    <n v="2.2734296359999999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72"/>
    <x v="1"/>
    <s v="Privada"/>
    <s v="No"/>
    <s v="No"/>
    <s v="No"/>
    <n v="1904"/>
    <s v="Colombia"/>
    <n v="2.8467005310000002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73"/>
    <x v="3"/>
    <s v="Privada"/>
    <s v="No"/>
    <s v="Si"/>
    <s v="Si"/>
    <n v="1993"/>
    <s v="Estados Unidos"/>
    <n v="2.3607916150000001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74"/>
    <x v="3"/>
    <s v="Privada"/>
    <s v="No"/>
    <s v="No"/>
    <s v="Si"/>
    <n v="2005"/>
    <s v="Perú"/>
    <n v="10.521119421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75"/>
    <x v="1"/>
    <s v="Privada"/>
    <s v="No"/>
    <s v="No"/>
    <s v="Si"/>
    <n v="1958"/>
    <s v="Colombia"/>
    <n v="2.0172595470000001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76"/>
    <x v="4"/>
    <s v="Privada"/>
    <s v="No"/>
    <s v="Si"/>
    <s v="No"/>
    <n v="1974"/>
    <s v="Colombia"/>
    <n v="2.2729038500000001"/>
    <s v="Promedio de horas de formación mujeres (GRI 404)"/>
    <n v="38.5"/>
    <x v="2"/>
    <s v="Pilar 4"/>
    <s v="positivo"/>
    <n v="230"/>
    <n v="34"/>
    <s v="Capital Humano: Bienestar y Desarrollo"/>
    <n v="0.11764705882352941"/>
    <n v="2.295918367346939"/>
    <n v="0.27010804321728693"/>
  </r>
  <r>
    <x v="77"/>
    <x v="4"/>
    <s v="Privada"/>
    <s v="No"/>
    <s v="No"/>
    <s v="Si"/>
    <n v="2015"/>
    <s v="Colombia"/>
    <n v="0.70314701400000001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78"/>
    <x v="1"/>
    <s v="Mixta"/>
    <s v="No"/>
    <s v="No"/>
    <s v="No"/>
    <n v="1956"/>
    <s v="Colombia"/>
    <n v="25.860914507"/>
    <s v="Promedio de horas de formación mujeres (GRI 404)"/>
    <n v="43"/>
    <x v="2"/>
    <s v="Pilar 4"/>
    <s v="positivo"/>
    <n v="54.83"/>
    <n v="11.4"/>
    <s v="Capital Humano: Bienestar y Desarrollo"/>
    <n v="0.21052631578947367"/>
    <n v="72.760764448537884"/>
    <n v="15.318055673376396"/>
  </r>
  <r>
    <x v="79"/>
    <x v="1"/>
    <s v="Mixta"/>
    <s v="No"/>
    <s v="Si"/>
    <s v="Si"/>
    <n v="1898"/>
    <s v="Francia"/>
    <n v="2.4260392159999999"/>
    <s v="Promedio de horas de formación mujeres (GRI 404)"/>
    <n v="25"/>
    <x v="2"/>
    <s v="Pilar 4"/>
    <s v="positivo"/>
    <n v="54.83"/>
    <n v="11.4"/>
    <s v="Capital Humano: Bienestar y Desarrollo"/>
    <n v="0.21052631578947367"/>
    <n v="31.314759382915035"/>
    <n v="6.5925809227189545"/>
  </r>
  <r>
    <x v="80"/>
    <x v="1"/>
    <s v="Privada"/>
    <s v="No"/>
    <s v="Si"/>
    <s v="No"/>
    <n v="1998"/>
    <s v="Colombia"/>
    <n v="1.697301486"/>
    <s v="Promedio de horas de formación mujeres (GRI 404)"/>
    <n v="27"/>
    <x v="2"/>
    <s v="Pilar 4"/>
    <s v="positivo"/>
    <n v="54.83"/>
    <n v="11.4"/>
    <s v="Capital Humano: Bienestar y Desarrollo"/>
    <n v="0.21052631578947367"/>
    <n v="35.919871056873127"/>
    <n v="7.5620781172364477"/>
  </r>
  <r>
    <x v="81"/>
    <x v="3"/>
    <s v="Privada"/>
    <s v="Si"/>
    <s v="Si"/>
    <s v="Si"/>
    <n v="1969"/>
    <s v="Corea del Sur"/>
    <n v="3.188315636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82"/>
    <x v="5"/>
    <s v="Privada"/>
    <s v="No"/>
    <s v="No"/>
    <s v="Si"/>
    <n v="2020"/>
    <s v="Islas Caimán / EE.UU"/>
    <n v="1.943851598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83"/>
    <x v="3"/>
    <s v="Privada"/>
    <s v="No"/>
    <s v="No"/>
    <s v="Si"/>
    <n v="1952"/>
    <s v="Chile"/>
    <n v="5.9910971069999999"/>
    <s v="Promedio de horas de formación mujeres (GRI 404)"/>
    <n v="26.8"/>
    <x v="2"/>
    <s v="Pilar 4"/>
    <s v="positivo"/>
    <n v="187"/>
    <n v="12.3"/>
    <s v="Capital Humano: Bienestar y Desarrollo"/>
    <n v="0.17647058823529413"/>
    <n v="8.2999427590154546"/>
    <n v="1.4646957810027275"/>
  </r>
  <r>
    <x v="84"/>
    <x v="3"/>
    <s v="Privada"/>
    <s v="Si"/>
    <s v="No"/>
    <s v="Si"/>
    <n v="1977"/>
    <s v="Suiza"/>
    <n v="2.002301595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85"/>
    <x v="0"/>
    <s v="Privada"/>
    <s v="Si"/>
    <s v="No"/>
    <s v="Si"/>
    <n v="1971"/>
    <s v="Estados Unidos"/>
    <n v="2.1567474139999998"/>
    <s v="Promedio de horas de formación mujeres (GRI 404)"/>
    <s v="No informa"/>
    <x v="2"/>
    <s v="Pilar 4"/>
    <s v="positivo"/>
    <n v="0"/>
    <n v="0"/>
    <s v="Capital Humano: Bienestar y Desarrollo"/>
    <n v="0.14285714285714285"/>
    <n v="0"/>
    <n v="0"/>
  </r>
  <r>
    <x v="86"/>
    <x v="3"/>
    <s v="Privada"/>
    <s v="No"/>
    <s v="No"/>
    <s v="Si"/>
    <n v="2009"/>
    <s v="El Salvador"/>
    <n v="2.8694480090000001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87"/>
    <x v="3"/>
    <s v="Privada"/>
    <s v="Si"/>
    <s v="No"/>
    <s v="No"/>
    <n v="1934"/>
    <s v="Colombia"/>
    <n v="3.134365769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88"/>
    <x v="4"/>
    <s v="Mixta"/>
    <s v="No"/>
    <s v="Si"/>
    <s v="Si"/>
    <n v="1924"/>
    <s v="España"/>
    <n v="6.6721791020000003"/>
    <s v="Promedio de horas de formación mujeres (GRI 404)"/>
    <n v="42.6"/>
    <x v="2"/>
    <s v="Pilar 4"/>
    <s v="positivo"/>
    <n v="230"/>
    <n v="34"/>
    <s v="Capital Humano: Bienestar y Desarrollo"/>
    <n v="0.11764705882352941"/>
    <n v="4.387755102040817"/>
    <n v="0.51620648259303725"/>
  </r>
  <r>
    <x v="89"/>
    <x v="4"/>
    <s v="Privada"/>
    <s v="No"/>
    <s v="Si"/>
    <s v="Si"/>
    <n v="1910"/>
    <s v="Francia"/>
    <n v="2.655177809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90"/>
    <x v="3"/>
    <s v="Privada"/>
    <s v="No"/>
    <s v="Si"/>
    <s v="Si"/>
    <n v="1968"/>
    <s v="Colombia"/>
    <n v="24.752011681999999"/>
    <s v="Promedio de horas de formación mujeres (GRI 404)"/>
    <n v="31.4"/>
    <x v="2"/>
    <s v="Pilar 4"/>
    <s v="positivo"/>
    <n v="187"/>
    <n v="12.3"/>
    <s v="Capital Humano: Bienestar y Desarrollo"/>
    <n v="0.17647058823529413"/>
    <n v="10.933028048082427"/>
    <n v="1.9293578908380755"/>
  </r>
  <r>
    <x v="91"/>
    <x v="4"/>
    <s v="Mixta"/>
    <s v="No"/>
    <s v="Si"/>
    <s v="Si"/>
    <n v="1979"/>
    <s v="Suecia"/>
    <n v="2.956157691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92"/>
    <x v="3"/>
    <s v="Privada"/>
    <s v="No"/>
    <s v="Si"/>
    <s v="Si"/>
    <n v="1937"/>
    <s v="Japón"/>
    <n v="4.02823039"/>
    <s v="Promedio de horas de formación mujeres (GRI 404)"/>
    <n v="187"/>
    <x v="2"/>
    <s v="Pilar 4"/>
    <s v="positivo"/>
    <n v="187"/>
    <n v="12.3"/>
    <s v="Capital Humano: Bienestar y Desarrollo"/>
    <n v="0.17647058823529413"/>
    <n v="100"/>
    <n v="17.647058823529413"/>
  </r>
  <r>
    <x v="93"/>
    <x v="3"/>
    <s v="Privada"/>
    <s v="No"/>
    <s v="No"/>
    <s v="Si"/>
    <n v="1993"/>
    <s v="Suiza"/>
    <n v="4.8704234599999996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94"/>
    <x v="3"/>
    <s v="Privada"/>
    <s v="No"/>
    <s v="No"/>
    <s v="No"/>
    <n v="1966"/>
    <s v="Colombia"/>
    <n v="2.0461661379999998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95"/>
    <x v="3"/>
    <s v="Privada"/>
    <s v="No"/>
    <s v="Si"/>
    <s v="Si"/>
    <n v="1929"/>
    <s v="Reino Unido y Países Bajos"/>
    <n v="1.928223518"/>
    <s v="Promedio de horas de formación mujeres (GRI 404)"/>
    <s v="No informa"/>
    <x v="2"/>
    <s v="Pilar 4"/>
    <s v="positivo"/>
    <n v="187"/>
    <n v="12.3"/>
    <s v="Capital Humano: Bienestar y Desarrollo"/>
    <n v="0.17647058823529413"/>
    <n v="0"/>
    <n v="0"/>
  </r>
  <r>
    <x v="96"/>
    <x v="4"/>
    <s v="Privada"/>
    <s v="No"/>
    <s v="No"/>
    <s v="No"/>
    <n v="1987"/>
    <s v="Colombia"/>
    <n v="0"/>
    <s v="Promedio de horas de formación mujeres (GRI 404)"/>
    <s v="No informa"/>
    <x v="2"/>
    <s v="Pilar 4"/>
    <s v="positivo"/>
    <n v="230"/>
    <n v="34"/>
    <s v="Capital Humano: Bienestar y Desarrollo"/>
    <n v="0.11764705882352941"/>
    <n v="0"/>
    <n v="0"/>
  </r>
  <r>
    <x v="97"/>
    <x v="5"/>
    <s v="Privada"/>
    <s v="No"/>
    <s v="No"/>
    <s v="Si"/>
    <n v="2016"/>
    <s v="Canadá"/>
    <n v="5.4833186859999996"/>
    <s v="Promedio de horas de formación mujeres (GRI 404)"/>
    <s v="No informa"/>
    <x v="2"/>
    <s v="Pilar 4"/>
    <s v="positivo"/>
    <n v="68.48"/>
    <n v="44"/>
    <s v="Capital Humano: Bienestar y Desarrollo"/>
    <n v="0.19230769230769232"/>
    <n v="0"/>
    <n v="0"/>
  </r>
  <r>
    <x v="98"/>
    <x v="1"/>
    <s v="Privada"/>
    <s v="No"/>
    <s v="Si"/>
    <s v="Si"/>
    <n v="1955"/>
    <s v="Japón"/>
    <n v="1.8313776939999999"/>
    <s v="Promedio de horas de formación mujeres (GRI 404)"/>
    <s v="No informa"/>
    <x v="2"/>
    <s v="Pilar 4"/>
    <s v="positivo"/>
    <n v="54.83"/>
    <n v="11.4"/>
    <s v="Capital Humano: Bienestar y Desarrollo"/>
    <n v="0.21052631578947367"/>
    <n v="0"/>
    <n v="0"/>
  </r>
  <r>
    <x v="99"/>
    <x v="1"/>
    <s v="Privada"/>
    <s v="No"/>
    <s v="No"/>
    <s v="Si"/>
    <n v="1993"/>
    <s v="Noruega"/>
    <n v="1.7653399919999999"/>
    <s v="Promedio de horas de formación mujeres (GRI 404)"/>
    <n v="11.4"/>
    <x v="2"/>
    <s v="Pilar 4"/>
    <s v="positivo"/>
    <n v="54.83"/>
    <n v="11.4"/>
    <s v="Capital Humano: Bienestar y Desarrollo"/>
    <n v="0.21052631578947367"/>
    <n v="0"/>
    <n v="0"/>
  </r>
  <r>
    <x v="0"/>
    <x v="0"/>
    <s v="Privada"/>
    <s v="No"/>
    <s v="No"/>
    <s v="No"/>
    <n v="2007"/>
    <s v="Colombia"/>
    <n v="0.97802211500000003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1"/>
    <x v="1"/>
    <s v="Privada"/>
    <s v="No"/>
    <s v="Si"/>
    <s v="Si"/>
    <n v="1920"/>
    <s v="Colombia"/>
    <n v="2.844632077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2"/>
    <x v="1"/>
    <s v="Privada"/>
    <s v="No"/>
    <s v="No"/>
    <s v="Si"/>
    <n v="1945"/>
    <s v="Colombia"/>
    <n v="2.1764613960000001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3"/>
    <x v="2"/>
    <s v="Privada"/>
    <s v="Si"/>
    <s v="No"/>
    <s v="No"/>
    <n v="1993"/>
    <s v="Colombia"/>
    <n v="2.1863011939999999"/>
    <s v="Proporción y detalle al informar prácticas DEI GRI 405 (0-2)"/>
    <n v="1"/>
    <x v="2"/>
    <s v="Pilar 5"/>
    <s v="scale"/>
    <b v="0"/>
    <b v="0"/>
    <s v="Diversidad, Equidad e Inclusión (DEI)"/>
    <n v="0.14285714285714285"/>
    <n v="50"/>
    <n v="7.1428571428571423"/>
  </r>
  <r>
    <x v="4"/>
    <x v="3"/>
    <s v="Privada"/>
    <s v="No"/>
    <s v="No"/>
    <s v="Si"/>
    <n v="2012"/>
    <s v="Colombia"/>
    <n v="13.831182682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5"/>
    <x v="2"/>
    <s v="Privada"/>
    <s v="Si"/>
    <s v="No"/>
    <s v="No"/>
    <n v="1990"/>
    <s v="Colombia"/>
    <n v="0.77142869199999997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6"/>
    <x v="2"/>
    <s v="Privada"/>
    <s v="No"/>
    <s v="No"/>
    <s v="No"/>
    <n v="2014"/>
    <s v="Colombia"/>
    <n v="1.314259836"/>
    <s v="Proporción y detalle al informar prácticas DEI GRI 405 (0-2)"/>
    <n v="1"/>
    <x v="2"/>
    <s v="Pilar 5"/>
    <s v="scale"/>
    <b v="0"/>
    <b v="0"/>
    <s v="Diversidad, Equidad e Inclusión (DEI)"/>
    <n v="0.14285714285714285"/>
    <n v="50"/>
    <n v="7.1428571428571423"/>
  </r>
  <r>
    <x v="7"/>
    <x v="4"/>
    <s v="Privada"/>
    <s v="No"/>
    <s v="No"/>
    <s v="Si"/>
    <n v="1919"/>
    <s v="Colombia"/>
    <n v="15.106042448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8"/>
    <x v="0"/>
    <s v="Privada"/>
    <s v="No"/>
    <s v="No"/>
    <s v="No"/>
    <n v="1987"/>
    <s v="Colombia"/>
    <n v="0.711210393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9"/>
    <x v="0"/>
    <s v="Privada"/>
    <s v="Si"/>
    <s v="No"/>
    <s v="No"/>
    <n v="1969"/>
    <s v="Colombia"/>
    <n v="2.4231643530000002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10"/>
    <x v="4"/>
    <s v="Privada"/>
    <s v="No"/>
    <s v="Si"/>
    <s v="No"/>
    <n v="1870"/>
    <s v="Colombia"/>
    <n v="0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11"/>
    <x v="4"/>
    <s v="Privada"/>
    <s v="No"/>
    <s v="Si"/>
    <s v="Si"/>
    <n v="1875"/>
    <s v="Colombia"/>
    <n v="0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12"/>
    <x v="1"/>
    <s v="Privada"/>
    <s v="No"/>
    <s v="No"/>
    <s v="Si"/>
    <n v="1889"/>
    <s v="Colombia"/>
    <n v="8.6157743510000007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28"/>
  </r>
  <r>
    <x v="13"/>
    <x v="1"/>
    <s v="Privada"/>
    <s v="No"/>
    <s v="No"/>
    <s v="Si"/>
    <n v="2000"/>
    <s v="Colombia"/>
    <n v="1.8730507999999999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14"/>
    <x v="3"/>
    <s v="Privada"/>
    <s v="No"/>
    <s v="No"/>
    <s v="No"/>
    <n v="2004"/>
    <s v="Colombia"/>
    <n v="4.5125503050000004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15"/>
    <x v="5"/>
    <s v="Privada"/>
    <s v="No"/>
    <s v="No"/>
    <s v="Si"/>
    <n v="1990"/>
    <s v="Suiza"/>
    <n v="0.89502277900000005"/>
    <s v="Proporción y detalle al informar prácticas DEI GRI 405 (0-2)"/>
    <n v="0"/>
    <x v="2"/>
    <s v="Pilar 5"/>
    <s v="scale"/>
    <b v="0"/>
    <b v="0"/>
    <s v="Diversidad, Equidad e Inclusión (DEI)"/>
    <n v="0.11538461538461539"/>
    <n v="0"/>
    <n v="0"/>
  </r>
  <r>
    <x v="16"/>
    <x v="1"/>
    <s v="Privada"/>
    <s v="No"/>
    <s v="No"/>
    <s v="Si"/>
    <n v="1944"/>
    <s v="Colombia"/>
    <n v="1.7785578609999999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28"/>
  </r>
  <r>
    <x v="17"/>
    <x v="4"/>
    <s v="Privada"/>
    <s v="No"/>
    <s v="Si"/>
    <s v="Si"/>
    <n v="2001"/>
    <s v="Colombia"/>
    <n v="6.5475670460000002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18"/>
    <x v="1"/>
    <s v="Privada"/>
    <s v="No"/>
    <s v="Si"/>
    <s v="Si"/>
    <n v="1934"/>
    <s v="Colombia"/>
    <n v="1.84479215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19"/>
    <x v="3"/>
    <s v="Privada"/>
    <s v="Si"/>
    <s v="Si"/>
    <s v="Si"/>
    <n v="1960"/>
    <s v="Chile"/>
    <n v="4.2128666020000001"/>
    <s v="Proporción y detalle al informar prácticas DEI GRI 405 (0-2)"/>
    <n v="2"/>
    <x v="2"/>
    <s v="Pilar 5"/>
    <s v="scale"/>
    <b v="0"/>
    <b v="0"/>
    <s v="Diversidad, Equidad e Inclusión (DEI)"/>
    <n v="0.23529411764705882"/>
    <n v="100"/>
    <n v="23.52941176470588"/>
  </r>
  <r>
    <x v="20"/>
    <x v="4"/>
    <s v="Mixta"/>
    <s v="No"/>
    <s v="No"/>
    <s v="No"/>
    <n v="2012"/>
    <s v="Colombia"/>
    <n v="9.9777362400000005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21"/>
    <x v="5"/>
    <s v="Privada"/>
    <s v="No"/>
    <s v="No"/>
    <s v="Si"/>
    <n v="1976"/>
    <s v="Reino Unido / Suiza"/>
    <n v="6.0471020830000004"/>
    <s v="Proporción y detalle al informar prácticas DEI GRI 405 (0-2)"/>
    <n v="1"/>
    <x v="2"/>
    <s v="Pilar 5"/>
    <s v="scale"/>
    <b v="0"/>
    <b v="0"/>
    <s v="Diversidad, Equidad e Inclusión (DEI)"/>
    <n v="0.11538461538461539"/>
    <n v="50"/>
    <n v="5.7692307692307692"/>
  </r>
  <r>
    <x v="22"/>
    <x v="3"/>
    <s v="Privada"/>
    <s v="No"/>
    <s v="No"/>
    <s v="Si"/>
    <n v="1879"/>
    <s v="Estados Unidos"/>
    <n v="5.8689859999999996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23"/>
    <x v="3"/>
    <s v="Privada"/>
    <s v="Si"/>
    <s v="No"/>
    <s v="No"/>
    <n v="1997"/>
    <s v="Colombia"/>
    <n v="1.9766409730000001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24"/>
    <x v="4"/>
    <s v="Privada"/>
    <s v="No"/>
    <s v="No"/>
    <s v="Si"/>
    <n v="2003"/>
    <s v="Brasil"/>
    <n v="15.602099798999999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25"/>
    <x v="1"/>
    <s v="Mixta"/>
    <s v="No"/>
    <s v="Si"/>
    <s v="Si"/>
    <n v="1991"/>
    <s v="México"/>
    <n v="5.1614047279999999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26"/>
    <x v="1"/>
    <s v="Privada"/>
    <s v="No"/>
    <s v="Si"/>
    <s v="Si"/>
    <n v="1806"/>
    <s v="Estados Unidos"/>
    <n v="2.382092359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27"/>
    <x v="1"/>
    <s v="Privada"/>
    <s v="Si"/>
    <s v="Si"/>
    <s v="Si"/>
    <n v="1932"/>
    <s v="Colombia"/>
    <n v="2.1928266769999998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28"/>
    <x v="1"/>
    <s v="Privada"/>
    <s v="No"/>
    <s v="No"/>
    <s v="No"/>
    <n v="1920"/>
    <s v="Colombia"/>
    <n v="1.9433909700000001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29"/>
    <x v="2"/>
    <s v="Privada"/>
    <s v="No"/>
    <s v="No"/>
    <s v="No"/>
    <n v="2015"/>
    <s v="Colombia"/>
    <n v="0.76762142099999997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30"/>
    <x v="2"/>
    <s v="Privada"/>
    <s v="No"/>
    <s v="Si"/>
    <s v="Si"/>
    <n v="1961"/>
    <s v="Colombia"/>
    <n v="0.498844856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31"/>
    <x v="2"/>
    <s v="Privada"/>
    <s v="No"/>
    <s v="Si"/>
    <s v="Si"/>
    <n v="1979"/>
    <s v="Colombia"/>
    <n v="1.189537155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32"/>
    <x v="2"/>
    <s v="Privada"/>
    <s v="Si"/>
    <s v="No"/>
    <s v="No"/>
    <n v="2008"/>
    <s v="Colombia"/>
    <n v="1.3132825420000001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33"/>
    <x v="2"/>
    <s v="Privada"/>
    <s v="No"/>
    <s v="No"/>
    <s v="No"/>
    <n v="1977"/>
    <s v="Colombia"/>
    <n v="0.74612668500000001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34"/>
    <x v="3"/>
    <s v="Privada"/>
    <s v="Si"/>
    <s v="No"/>
    <s v="No"/>
    <n v="1938"/>
    <s v="Colombia"/>
    <n v="11.88773162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35"/>
    <x v="3"/>
    <s v="Privada"/>
    <s v="No"/>
    <s v="No"/>
    <s v="Si"/>
    <n v="1984"/>
    <s v="Chile"/>
    <n v="5.5116464790000004"/>
    <s v="Proporción y detalle al informar prácticas DEI GRI 405 (0-2)"/>
    <n v="1"/>
    <x v="2"/>
    <s v="Pilar 5"/>
    <s v="scale"/>
    <b v="0"/>
    <b v="0"/>
    <s v="Diversidad, Equidad e Inclusión (DEI)"/>
    <n v="0.23529411764705882"/>
    <n v="50"/>
    <n v="11.76470588235294"/>
  </r>
  <r>
    <x v="36"/>
    <x v="3"/>
    <s v="Privada"/>
    <s v="Si"/>
    <s v="No"/>
    <s v="No"/>
    <n v="2009"/>
    <s v="Colombia"/>
    <n v="19.439396106"/>
    <s v="Proporción y detalle al informar prácticas DEI GRI 405 (0-2)"/>
    <n v="1"/>
    <x v="2"/>
    <s v="Pilar 5"/>
    <s v="scale"/>
    <b v="0"/>
    <b v="0"/>
    <s v="Diversidad, Equidad e Inclusión (DEI)"/>
    <n v="0.23529411764705882"/>
    <n v="50"/>
    <n v="11.76470588235294"/>
  </r>
  <r>
    <x v="37"/>
    <x v="4"/>
    <s v="Privada"/>
    <s v="No"/>
    <s v="Si"/>
    <s v="No"/>
    <n v="1972"/>
    <s v="Colombia"/>
    <n v="0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38"/>
    <x v="3"/>
    <s v="Privada"/>
    <s v="Si"/>
    <s v="No"/>
    <s v="No"/>
    <n v="1997"/>
    <s v="Colombia"/>
    <n v="3.874476933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39"/>
    <x v="5"/>
    <s v="Privada"/>
    <s v="Si"/>
    <s v="No"/>
    <s v="Si"/>
    <n v="1935"/>
    <s v="Estados Unidos"/>
    <n v="11.495989482000001"/>
    <s v="Proporción y detalle al informar prácticas DEI GRI 405 (0-2)"/>
    <n v="2"/>
    <x v="2"/>
    <s v="Pilar 5"/>
    <s v="scale"/>
    <b v="0"/>
    <b v="0"/>
    <s v="Diversidad, Equidad e Inclusión (DEI)"/>
    <n v="0.11538461538461539"/>
    <n v="100"/>
    <n v="11.538461538461538"/>
  </r>
  <r>
    <x v="40"/>
    <x v="5"/>
    <s v="Mixta"/>
    <s v="No"/>
    <s v="Si"/>
    <s v="Si"/>
    <n v="1951"/>
    <s v="Colombia"/>
    <n v="113.923310323"/>
    <s v="Proporción y detalle al informar prácticas DEI GRI 405 (0-2)"/>
    <n v="2"/>
    <x v="2"/>
    <s v="Pilar 5"/>
    <s v="scale"/>
    <b v="0"/>
    <b v="0"/>
    <s v="Diversidad, Equidad e Inclusión (DEI)"/>
    <n v="0.11538461538461539"/>
    <n v="100"/>
    <n v="11.538461538461538"/>
  </r>
  <r>
    <x v="41"/>
    <x v="4"/>
    <s v="Mixta"/>
    <s v="No"/>
    <s v="No"/>
    <s v="Si"/>
    <n v="1997"/>
    <s v="Colombia"/>
    <n v="15.780332546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42"/>
    <x v="4"/>
    <s v="Pública"/>
    <s v="No"/>
    <s v="No"/>
    <s v="Si"/>
    <n v="1955"/>
    <s v="Colombia"/>
    <n v="20.574477179999999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43"/>
    <x v="1"/>
    <s v="Privada"/>
    <s v="No"/>
    <s v="No"/>
    <s v="Si"/>
    <n v="1985"/>
    <s v="Estados Unidos"/>
    <n v="2.6249202149999999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44"/>
    <x v="1"/>
    <s v="Mixta"/>
    <s v="No"/>
    <s v="No"/>
    <s v="No"/>
    <n v="1990"/>
    <s v="Colombia"/>
    <n v="2.3114637089999999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45"/>
    <x v="3"/>
    <s v="Privada"/>
    <s v="No"/>
    <s v="No"/>
    <s v="Si"/>
    <n v="1949"/>
    <s v="Colombia"/>
    <n v="16.077688644999999"/>
    <s v="Proporción y detalle al informar prácticas DEI GRI 405 (0-2)"/>
    <n v="2"/>
    <x v="2"/>
    <s v="Pilar 5"/>
    <s v="scale"/>
    <b v="0"/>
    <b v="0"/>
    <s v="Diversidad, Equidad e Inclusión (DEI)"/>
    <n v="0.23529411764705882"/>
    <n v="100"/>
    <n v="23.52941176470588"/>
  </r>
  <r>
    <x v="46"/>
    <x v="3"/>
    <s v="Privada"/>
    <s v="Si"/>
    <s v="Si"/>
    <s v="Si"/>
    <n v="1889"/>
    <s v="Chile"/>
    <n v="2.3075606390000001"/>
    <s v="Proporción y detalle al informar prácticas DEI GRI 405 (0-2)"/>
    <n v="2"/>
    <x v="2"/>
    <s v="Pilar 5"/>
    <s v="scale"/>
    <b v="0"/>
    <b v="0"/>
    <s v="Diversidad, Equidad e Inclusión (DEI)"/>
    <n v="0.23529411764705882"/>
    <n v="100"/>
    <n v="23.52941176470588"/>
  </r>
  <r>
    <x v="47"/>
    <x v="5"/>
    <s v="Privada"/>
    <s v="No"/>
    <s v="Si"/>
    <s v="Si"/>
    <n v="1985"/>
    <s v="Canadá"/>
    <n v="4.2502446559999996"/>
    <s v="Proporción y detalle al informar prácticas DEI GRI 405 (0-2)"/>
    <n v="0"/>
    <x v="2"/>
    <s v="Pilar 5"/>
    <s v="scale"/>
    <b v="0"/>
    <b v="0"/>
    <s v="Diversidad, Equidad e Inclusión (DEI)"/>
    <n v="0.11538461538461539"/>
    <n v="0"/>
    <n v="0"/>
  </r>
  <r>
    <x v="48"/>
    <x v="4"/>
    <s v="Privada"/>
    <s v="No"/>
    <s v="Si"/>
    <s v="No"/>
    <n v="1966"/>
    <s v="Colombia"/>
    <n v="2.6355685659999999"/>
    <s v="Proporción y detalle al informar prácticas DEI GRI 405 (0-2)"/>
    <n v="0"/>
    <x v="2"/>
    <s v="Pilar 5"/>
    <s v="scale"/>
    <b v="0"/>
    <b v="0"/>
    <s v="Diversidad, Equidad e Inclusión (DEI)"/>
    <n v="0.29411764705882354"/>
    <n v="0"/>
    <n v="0"/>
  </r>
  <r>
    <x v="49"/>
    <x v="4"/>
    <s v="Mixta"/>
    <s v="No"/>
    <s v="Si"/>
    <s v="Si"/>
    <n v="1896"/>
    <s v="Colombia"/>
    <n v="3.7166394839999999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50"/>
    <x v="1"/>
    <s v="Pública"/>
    <s v="No"/>
    <s v="Si"/>
    <s v="Si"/>
    <n v="1908"/>
    <s v="Estados Unidos"/>
    <n v="1.2123628230000001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28"/>
  </r>
  <r>
    <x v="51"/>
    <x v="5"/>
    <s v="Privada"/>
    <s v="No"/>
    <s v="Si"/>
    <s v="Si"/>
    <n v="2002"/>
    <s v="Chile"/>
    <n v="2.4203671080000002"/>
    <s v="Proporción y detalle al informar prácticas DEI GRI 405 (0-2)"/>
    <n v="2"/>
    <x v="2"/>
    <s v="Pilar 5"/>
    <s v="scale"/>
    <b v="0"/>
    <b v="0"/>
    <s v="Diversidad, Equidad e Inclusión (DEI)"/>
    <n v="0.11538461538461539"/>
    <n v="100"/>
    <n v="11.538461538461538"/>
  </r>
  <r>
    <x v="52"/>
    <x v="5"/>
    <s v="Privada"/>
    <s v="No"/>
    <s v="Si"/>
    <s v="Si"/>
    <n v="2003"/>
    <s v="Canadá"/>
    <n v="1.3219259999999999"/>
    <s v="Proporción y detalle al informar prácticas DEI GRI 405 (0-2)"/>
    <n v="0"/>
    <x v="2"/>
    <s v="Pilar 5"/>
    <s v="scale"/>
    <b v="0"/>
    <b v="0"/>
    <s v="Diversidad, Equidad e Inclusión (DEI)"/>
    <n v="0.11538461538461539"/>
    <n v="0"/>
    <n v="0"/>
  </r>
  <r>
    <x v="53"/>
    <x v="0"/>
    <s v="Privada"/>
    <s v="No"/>
    <s v="No"/>
    <s v="No"/>
    <n v="1985"/>
    <s v="Colombia"/>
    <n v="0.441609957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54"/>
    <x v="1"/>
    <s v="Privada"/>
    <s v="Si"/>
    <s v="No"/>
    <s v="No"/>
    <n v="1964"/>
    <s v="Colombia"/>
    <n v="2.4859553989999998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55"/>
    <x v="1"/>
    <s v="Privada"/>
    <s v="Si"/>
    <s v="No"/>
    <s v="No"/>
    <n v="1940"/>
    <s v="Colombia"/>
    <n v="1.340540112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28"/>
  </r>
  <r>
    <x v="56"/>
    <x v="5"/>
    <s v="Privada"/>
    <s v="No"/>
    <s v="No"/>
    <s v="No"/>
    <n v="1956"/>
    <s v="Colombia"/>
    <n v="2.660692144"/>
    <s v="Proporción y detalle al informar prácticas DEI GRI 405 (0-2)"/>
    <n v="1"/>
    <x v="2"/>
    <s v="Pilar 5"/>
    <s v="scale"/>
    <b v="0"/>
    <b v="0"/>
    <s v="Diversidad, Equidad e Inclusión (DEI)"/>
    <n v="0.11538461538461539"/>
    <n v="50"/>
    <n v="5.7692307692307692"/>
  </r>
  <r>
    <x v="57"/>
    <x v="0"/>
    <s v="Privada"/>
    <s v="Si"/>
    <s v="No"/>
    <s v="No"/>
    <n v="1962"/>
    <s v="Colombia"/>
    <n v="0.89448844999999999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58"/>
    <x v="4"/>
    <s v="Mixta"/>
    <s v="No"/>
    <s v="Si"/>
    <s v="Si"/>
    <n v="1967"/>
    <s v="Colombia"/>
    <n v="4.1309855679999998"/>
    <s v="Proporción y detalle al informar prácticas DEI GRI 405 (0-2)"/>
    <n v="0"/>
    <x v="2"/>
    <s v="Pilar 5"/>
    <s v="scale"/>
    <b v="0"/>
    <b v="0"/>
    <s v="Diversidad, Equidad e Inclusión (DEI)"/>
    <n v="0.29411764705882354"/>
    <n v="0"/>
    <n v="0"/>
  </r>
  <r>
    <x v="59"/>
    <x v="4"/>
    <s v="Mixta"/>
    <s v="No"/>
    <s v="No"/>
    <s v="No"/>
    <n v="1995"/>
    <s v="Colombia"/>
    <n v="6.1355991599999999"/>
    <s v="Proporción y detalle al informar prácticas DEI GRI 405 (0-2)"/>
    <n v="0"/>
    <x v="2"/>
    <s v="Pilar 5"/>
    <s v="scale"/>
    <b v="0"/>
    <b v="0"/>
    <s v="Diversidad, Equidad e Inclusión (DEI)"/>
    <n v="0.29411764705882354"/>
    <n v="0"/>
    <n v="0"/>
  </r>
  <r>
    <x v="60"/>
    <x v="2"/>
    <s v="Privada"/>
    <s v="No"/>
    <s v="No"/>
    <s v="Si"/>
    <n v="1989"/>
    <s v="Colombia"/>
    <n v="0.75167738299999998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61"/>
    <x v="1"/>
    <s v="Privada"/>
    <s v="Si"/>
    <s v="No"/>
    <s v="No"/>
    <n v="1970"/>
    <s v="Colombia"/>
    <n v="3.1891452720000002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62"/>
    <x v="4"/>
    <s v="Privada"/>
    <s v="No"/>
    <s v="Si"/>
    <s v="Si"/>
    <n v="1929"/>
    <s v="Chile"/>
    <n v="2.3283445380000001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63"/>
    <x v="2"/>
    <s v="Privada"/>
    <s v="Si"/>
    <s v="No"/>
    <s v="No"/>
    <n v="1976"/>
    <s v="Colombia"/>
    <n v="0.98534294499999997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64"/>
    <x v="3"/>
    <s v="Privada"/>
    <s v="No"/>
    <s v="Si"/>
    <s v="Si"/>
    <n v="1920"/>
    <s v="Japón"/>
    <n v="1.8691417530000001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65"/>
    <x v="4"/>
    <s v="Privada"/>
    <s v="No"/>
    <s v="Si"/>
    <s v="Si"/>
    <n v="2009"/>
    <s v="Argentina"/>
    <n v="1.8581853669999999"/>
    <s v="Proporción y detalle al informar prácticas DEI GRI 405 (0-2)"/>
    <n v="0"/>
    <x v="2"/>
    <s v="Pilar 5"/>
    <s v="scale"/>
    <b v="0"/>
    <b v="0"/>
    <s v="Diversidad, Equidad e Inclusión (DEI)"/>
    <n v="0.29411764705882354"/>
    <n v="0"/>
    <n v="0"/>
  </r>
  <r>
    <x v="66"/>
    <x v="1"/>
    <s v="Mixta"/>
    <s v="No"/>
    <s v="Si"/>
    <s v="Si"/>
    <n v="1866"/>
    <s v="Suiza"/>
    <n v="2.0444698099999998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28"/>
  </r>
  <r>
    <x v="67"/>
    <x v="4"/>
    <s v="Mixta"/>
    <s v="No"/>
    <s v="No"/>
    <s v="No"/>
    <n v="1994"/>
    <s v="Colombia"/>
    <n v="5.9751610780000002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68"/>
    <x v="3"/>
    <s v="Privada"/>
    <s v="Si"/>
    <s v="No"/>
    <s v="No"/>
    <n v="1953"/>
    <s v="Colombia"/>
    <n v="7.1291921260000004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69"/>
    <x v="1"/>
    <s v="Pública"/>
    <s v="No"/>
    <s v="Si"/>
    <s v="Si"/>
    <n v="1965"/>
    <s v="Estados Unidos"/>
    <n v="2.0973851419999998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28"/>
  </r>
  <r>
    <x v="70"/>
    <x v="3"/>
    <s v="Privada"/>
    <s v="Si"/>
    <s v="No"/>
    <s v="No"/>
    <n v="1989"/>
    <s v="Colombia"/>
    <n v="3.0305383369999999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71"/>
    <x v="1"/>
    <s v="Privada"/>
    <s v="No"/>
    <s v="No"/>
    <s v="Si"/>
    <n v="1986"/>
    <s v="Colombia"/>
    <n v="2.2734296359999999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72"/>
    <x v="1"/>
    <s v="Privada"/>
    <s v="No"/>
    <s v="No"/>
    <s v="No"/>
    <n v="1904"/>
    <s v="Colombia"/>
    <n v="2.8467005310000002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28"/>
  </r>
  <r>
    <x v="73"/>
    <x v="3"/>
    <s v="Privada"/>
    <s v="No"/>
    <s v="Si"/>
    <s v="Si"/>
    <n v="1993"/>
    <s v="Estados Unidos"/>
    <n v="2.3607916150000001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74"/>
    <x v="3"/>
    <s v="Privada"/>
    <s v="No"/>
    <s v="No"/>
    <s v="Si"/>
    <n v="2005"/>
    <s v="Perú"/>
    <n v="10.521119421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75"/>
    <x v="1"/>
    <s v="Privada"/>
    <s v="No"/>
    <s v="No"/>
    <s v="Si"/>
    <n v="1958"/>
    <s v="Colombia"/>
    <n v="2.0172595470000001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76"/>
    <x v="4"/>
    <s v="Privada"/>
    <s v="No"/>
    <s v="Si"/>
    <s v="No"/>
    <n v="1974"/>
    <s v="Colombia"/>
    <n v="2.2729038500000001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77"/>
    <x v="4"/>
    <s v="Privada"/>
    <s v="No"/>
    <s v="No"/>
    <s v="Si"/>
    <n v="2015"/>
    <s v="Colombia"/>
    <n v="0.70314701400000001"/>
    <s v="Proporción y detalle al informar prácticas DEI GRI 405 (0-2)"/>
    <n v="0"/>
    <x v="2"/>
    <s v="Pilar 5"/>
    <s v="scale"/>
    <b v="0"/>
    <b v="0"/>
    <s v="Diversidad, Equidad e Inclusión (DEI)"/>
    <n v="0.29411764705882354"/>
    <n v="0"/>
    <n v="0"/>
  </r>
  <r>
    <x v="78"/>
    <x v="1"/>
    <s v="Mixta"/>
    <s v="No"/>
    <s v="No"/>
    <s v="No"/>
    <n v="1956"/>
    <s v="Colombia"/>
    <n v="25.860914507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79"/>
    <x v="1"/>
    <s v="Mixta"/>
    <s v="No"/>
    <s v="Si"/>
    <s v="Si"/>
    <n v="1898"/>
    <s v="Francia"/>
    <n v="2.4260392159999999"/>
    <s v="Proporción y detalle al informar prácticas DEI GRI 405 (0-2)"/>
    <n v="2"/>
    <x v="2"/>
    <s v="Pilar 5"/>
    <s v="scale"/>
    <b v="0"/>
    <b v="0"/>
    <s v="Diversidad, Equidad e Inclusión (DEI)"/>
    <n v="0.15789473684210525"/>
    <n v="100"/>
    <n v="15.789473684210526"/>
  </r>
  <r>
    <x v="80"/>
    <x v="1"/>
    <s v="Privada"/>
    <s v="No"/>
    <s v="Si"/>
    <s v="No"/>
    <n v="1998"/>
    <s v="Colombia"/>
    <n v="1.697301486"/>
    <s v="Proporción y detalle al informar prácticas DEI GRI 405 (0-2)"/>
    <n v="1"/>
    <x v="2"/>
    <s v="Pilar 5"/>
    <s v="scale"/>
    <b v="0"/>
    <b v="0"/>
    <s v="Diversidad, Equidad e Inclusión (DEI)"/>
    <n v="0.15789473684210525"/>
    <n v="50"/>
    <n v="7.8947368421052628"/>
  </r>
  <r>
    <x v="81"/>
    <x v="3"/>
    <s v="Privada"/>
    <s v="Si"/>
    <s v="Si"/>
    <s v="Si"/>
    <n v="1969"/>
    <s v="Corea del Sur"/>
    <n v="3.188315636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82"/>
    <x v="5"/>
    <s v="Privada"/>
    <s v="No"/>
    <s v="No"/>
    <s v="Si"/>
    <n v="2020"/>
    <s v="Islas Caimán / EE.UU"/>
    <n v="1.943851598"/>
    <s v="Proporción y detalle al informar prácticas DEI GRI 405 (0-2)"/>
    <n v="1"/>
    <x v="2"/>
    <s v="Pilar 5"/>
    <s v="scale"/>
    <b v="0"/>
    <b v="0"/>
    <s v="Diversidad, Equidad e Inclusión (DEI)"/>
    <n v="0.11538461538461539"/>
    <n v="50"/>
    <n v="5.7692307692307692"/>
  </r>
  <r>
    <x v="83"/>
    <x v="3"/>
    <s v="Privada"/>
    <s v="No"/>
    <s v="No"/>
    <s v="Si"/>
    <n v="1952"/>
    <s v="Chile"/>
    <n v="5.9910971069999999"/>
    <s v="Proporción y detalle al informar prácticas DEI GRI 405 (0-2)"/>
    <n v="2"/>
    <x v="2"/>
    <s v="Pilar 5"/>
    <s v="scale"/>
    <b v="0"/>
    <b v="0"/>
    <s v="Diversidad, Equidad e Inclusión (DEI)"/>
    <n v="0.23529411764705882"/>
    <n v="100"/>
    <n v="23.52941176470588"/>
  </r>
  <r>
    <x v="84"/>
    <x v="3"/>
    <s v="Privada"/>
    <s v="Si"/>
    <s v="No"/>
    <s v="Si"/>
    <n v="1977"/>
    <s v="Suiza"/>
    <n v="2.002301595"/>
    <s v="Proporción y detalle al informar prácticas DEI GRI 405 (0-2)"/>
    <n v="1"/>
    <x v="2"/>
    <s v="Pilar 5"/>
    <s v="scale"/>
    <b v="0"/>
    <b v="0"/>
    <s v="Diversidad, Equidad e Inclusión (DEI)"/>
    <n v="0.23529411764705882"/>
    <n v="50"/>
    <n v="11.76470588235294"/>
  </r>
  <r>
    <x v="85"/>
    <x v="0"/>
    <s v="Privada"/>
    <s v="Si"/>
    <s v="No"/>
    <s v="Si"/>
    <n v="1971"/>
    <s v="Estados Unidos"/>
    <n v="2.1567474139999998"/>
    <s v="Proporción y detalle al informar prácticas DEI GRI 405 (0-2)"/>
    <n v="0"/>
    <x v="2"/>
    <s v="Pilar 5"/>
    <s v="scale"/>
    <b v="0"/>
    <b v="0"/>
    <s v="Diversidad, Equidad e Inclusión (DEI)"/>
    <n v="0.14285714285714285"/>
    <n v="0"/>
    <n v="0"/>
  </r>
  <r>
    <x v="86"/>
    <x v="3"/>
    <s v="Privada"/>
    <s v="No"/>
    <s v="No"/>
    <s v="Si"/>
    <n v="2009"/>
    <s v="El Salvador"/>
    <n v="2.8694480090000001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87"/>
    <x v="3"/>
    <s v="Privada"/>
    <s v="Si"/>
    <s v="No"/>
    <s v="No"/>
    <n v="1934"/>
    <s v="Colombia"/>
    <n v="3.134365769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88"/>
    <x v="4"/>
    <s v="Mixta"/>
    <s v="No"/>
    <s v="Si"/>
    <s v="Si"/>
    <n v="1924"/>
    <s v="España"/>
    <n v="6.6721791020000003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89"/>
    <x v="4"/>
    <s v="Privada"/>
    <s v="No"/>
    <s v="Si"/>
    <s v="Si"/>
    <n v="1910"/>
    <s v="Francia"/>
    <n v="2.655177809"/>
    <s v="Proporción y detalle al informar prácticas DEI GRI 405 (0-2)"/>
    <n v="2"/>
    <x v="2"/>
    <s v="Pilar 5"/>
    <s v="scale"/>
    <b v="0"/>
    <b v="0"/>
    <s v="Diversidad, Equidad e Inclusión (DEI)"/>
    <n v="0.29411764705882354"/>
    <n v="100"/>
    <n v="29.411764705882355"/>
  </r>
  <r>
    <x v="90"/>
    <x v="3"/>
    <s v="Privada"/>
    <s v="No"/>
    <s v="Si"/>
    <s v="Si"/>
    <n v="1968"/>
    <s v="Colombia"/>
    <n v="24.752011681999999"/>
    <s v="Proporción y detalle al informar prácticas DEI GRI 405 (0-2)"/>
    <n v="2"/>
    <x v="2"/>
    <s v="Pilar 5"/>
    <s v="scale"/>
    <b v="0"/>
    <b v="0"/>
    <s v="Diversidad, Equidad e Inclusión (DEI)"/>
    <n v="0.23529411764705882"/>
    <n v="100"/>
    <n v="23.52941176470588"/>
  </r>
  <r>
    <x v="91"/>
    <x v="4"/>
    <s v="Mixta"/>
    <s v="No"/>
    <s v="Si"/>
    <s v="Si"/>
    <n v="1979"/>
    <s v="Suecia"/>
    <n v="2.956157691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92"/>
    <x v="3"/>
    <s v="Privada"/>
    <s v="No"/>
    <s v="Si"/>
    <s v="Si"/>
    <n v="1937"/>
    <s v="Japón"/>
    <n v="4.02823039"/>
    <s v="Proporción y detalle al informar prácticas DEI GRI 405 (0-2)"/>
    <n v="1"/>
    <x v="2"/>
    <s v="Pilar 5"/>
    <s v="scale"/>
    <b v="0"/>
    <b v="0"/>
    <s v="Diversidad, Equidad e Inclusión (DEI)"/>
    <n v="0.23529411764705882"/>
    <n v="50"/>
    <n v="11.76470588235294"/>
  </r>
  <r>
    <x v="93"/>
    <x v="3"/>
    <s v="Privada"/>
    <s v="No"/>
    <s v="No"/>
    <s v="Si"/>
    <n v="1993"/>
    <s v="Suiza"/>
    <n v="4.8704234599999996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94"/>
    <x v="3"/>
    <s v="Privada"/>
    <s v="No"/>
    <s v="No"/>
    <s v="No"/>
    <n v="1966"/>
    <s v="Colombia"/>
    <n v="2.0461661379999998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95"/>
    <x v="3"/>
    <s v="Privada"/>
    <s v="No"/>
    <s v="Si"/>
    <s v="Si"/>
    <n v="1929"/>
    <s v="Reino Unido y Países Bajos"/>
    <n v="1.928223518"/>
    <s v="Proporción y detalle al informar prácticas DEI GRI 405 (0-2)"/>
    <n v="0"/>
    <x v="2"/>
    <s v="Pilar 5"/>
    <s v="scale"/>
    <b v="0"/>
    <b v="0"/>
    <s v="Diversidad, Equidad e Inclusión (DEI)"/>
    <n v="0.23529411764705882"/>
    <n v="0"/>
    <n v="0"/>
  </r>
  <r>
    <x v="96"/>
    <x v="4"/>
    <s v="Privada"/>
    <s v="No"/>
    <s v="No"/>
    <s v="No"/>
    <n v="1987"/>
    <s v="Colombia"/>
    <n v="0"/>
    <s v="Proporción y detalle al informar prácticas DEI GRI 405 (0-2)"/>
    <n v="1"/>
    <x v="2"/>
    <s v="Pilar 5"/>
    <s v="scale"/>
    <b v="0"/>
    <b v="0"/>
    <s v="Diversidad, Equidad e Inclusión (DEI)"/>
    <n v="0.29411764705882354"/>
    <n v="50"/>
    <n v="14.705882352941178"/>
  </r>
  <r>
    <x v="97"/>
    <x v="5"/>
    <s v="Privada"/>
    <s v="No"/>
    <s v="No"/>
    <s v="Si"/>
    <n v="2016"/>
    <s v="Canadá"/>
    <n v="5.4833186859999996"/>
    <s v="Proporción y detalle al informar prácticas DEI GRI 405 (0-2)"/>
    <n v="0"/>
    <x v="2"/>
    <s v="Pilar 5"/>
    <s v="scale"/>
    <b v="0"/>
    <b v="0"/>
    <s v="Diversidad, Equidad e Inclusión (DEI)"/>
    <n v="0.11538461538461539"/>
    <n v="0"/>
    <n v="0"/>
  </r>
  <r>
    <x v="98"/>
    <x v="1"/>
    <s v="Privada"/>
    <s v="No"/>
    <s v="Si"/>
    <s v="Si"/>
    <n v="1955"/>
    <s v="Japón"/>
    <n v="1.8313776939999999"/>
    <s v="Proporción y detalle al informar prácticas DEI GRI 405 (0-2)"/>
    <n v="0"/>
    <x v="2"/>
    <s v="Pilar 5"/>
    <s v="scale"/>
    <b v="0"/>
    <b v="0"/>
    <s v="Diversidad, Equidad e Inclusión (DEI)"/>
    <n v="0.15789473684210525"/>
    <n v="0"/>
    <n v="0"/>
  </r>
  <r>
    <x v="99"/>
    <x v="1"/>
    <s v="Privada"/>
    <s v="No"/>
    <s v="No"/>
    <s v="Si"/>
    <n v="1993"/>
    <s v="Noruega"/>
    <n v="1.7653399919999999"/>
    <s v="Proporción y detalle al informar prácticas DEI GRI 405 (0-2)"/>
    <n v="0.45"/>
    <x v="2"/>
    <s v="Pilar 5"/>
    <s v="scale"/>
    <b v="0"/>
    <b v="0"/>
    <s v="Diversidad, Equidad e Inclusión (DEI)"/>
    <n v="0.15789473684210525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00">
  <r>
    <s v="Aliar"/>
    <x v="0"/>
    <s v="Privada"/>
    <s v="No"/>
    <s v="No"/>
    <s v="No"/>
    <n v="2007"/>
    <s v="Colombia"/>
    <n v="0.97802211500000003"/>
    <x v="0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0"/>
    <n v="0.8"/>
    <s v="Impacto económico y gobernanza"/>
    <s v="Pilar 6"/>
    <x v="0"/>
    <n v="0.95"/>
    <n v="0.23369999999999999"/>
  </r>
  <r>
    <s v="Alpina"/>
    <x v="1"/>
    <s v="Privada"/>
    <s v="No"/>
    <s v="No"/>
    <s v="Si"/>
    <n v="1945"/>
    <s v="Colombia"/>
    <n v="2.1764613960000001"/>
    <x v="0"/>
    <n v="0.91"/>
    <s v="Impacto económico y gobernanza"/>
    <s v="Pilar 6"/>
    <x v="0"/>
    <n v="0.95"/>
    <n v="0.23369999999999999"/>
  </r>
  <r>
    <s v="Amarilo"/>
    <x v="2"/>
    <s v="Privada"/>
    <s v="Si"/>
    <s v="No"/>
    <s v="No"/>
    <n v="1993"/>
    <s v="Colombia"/>
    <n v="2.1863011939999999"/>
    <x v="0"/>
    <n v="0.53"/>
    <s v="Impacto económico y gobernanza"/>
    <s v="Pilar 6"/>
    <x v="0"/>
    <n v="1"/>
    <n v="0.53"/>
  </r>
  <r>
    <s v="ARA"/>
    <x v="3"/>
    <s v="Privada"/>
    <s v="No"/>
    <s v="No"/>
    <s v="Si"/>
    <n v="2012"/>
    <s v="Colombia"/>
    <n v="13.831182682"/>
    <x v="0"/>
    <s v="No informa "/>
    <s v="Impacto económico y gobernanza"/>
    <s v="Pilar 6"/>
    <x v="0"/>
    <n v="0.97"/>
    <n v="0.16800000000000001"/>
  </r>
  <r>
    <s v="ARQUITECTURA Y CONCRETO"/>
    <x v="2"/>
    <s v="Privada"/>
    <s v="Si"/>
    <s v="No"/>
    <s v="No"/>
    <n v="1990"/>
    <s v="Colombia"/>
    <n v="0.77142869199999997"/>
    <x v="0"/>
    <s v="No informa "/>
    <s v="Impacto económico y gobernanza"/>
    <s v="Pilar 6"/>
    <x v="0"/>
    <n v="1"/>
    <n v="0.53"/>
  </r>
  <r>
    <s v="AUTOPISTA RIO MAGDALENA SAS"/>
    <x v="2"/>
    <s v="Privada"/>
    <s v="No"/>
    <s v="No"/>
    <s v="No"/>
    <n v="2014"/>
    <s v="Colombia"/>
    <n v="1.314259836"/>
    <x v="0"/>
    <s v="No informa"/>
    <s v="Impacto económico y gobernanza"/>
    <s v="Pilar 6"/>
    <x v="0"/>
    <n v="1"/>
    <n v="0.53"/>
  </r>
  <r>
    <s v="Avianca"/>
    <x v="4"/>
    <s v="Privada"/>
    <s v="No"/>
    <s v="No"/>
    <s v="Si"/>
    <n v="1919"/>
    <s v="Colombia"/>
    <n v="15.106042448"/>
    <x v="0"/>
    <n v="0.22"/>
    <s v="Impacto económico y gobernanza"/>
    <s v="Pilar 6"/>
    <x v="0"/>
    <n v="0.96"/>
    <n v="0.15"/>
  </r>
  <r>
    <s v="AVICOLA EL MADROÑO SA"/>
    <x v="0"/>
    <s v="Privada"/>
    <s v="No"/>
    <s v="No"/>
    <s v="No"/>
    <n v="1987"/>
    <s v="Colombia"/>
    <n v="0.711210393"/>
    <x v="0"/>
    <s v="No informa 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0000002"/>
    <x v="0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0"/>
    <s v="No informa"/>
    <s v="Impacto económico y gobernanza"/>
    <s v="Pilar 6"/>
    <x v="0"/>
    <n v="0.96"/>
    <n v="0.15"/>
  </r>
  <r>
    <s v="Bancolombia"/>
    <x v="4"/>
    <s v="Privada"/>
    <s v="No"/>
    <s v="Si"/>
    <s v="Si"/>
    <n v="1875"/>
    <s v="Colombia"/>
    <n v="0"/>
    <x v="0"/>
    <s v="No informa"/>
    <s v="Impacto económico y gobernanza"/>
    <s v="Pilar 6"/>
    <x v="0"/>
    <n v="0.96"/>
    <n v="0.15"/>
  </r>
  <r>
    <s v="Bavaria (Kopps)"/>
    <x v="1"/>
    <s v="Privada"/>
    <s v="No"/>
    <s v="No"/>
    <s v="Si"/>
    <n v="1889"/>
    <s v="Colombia"/>
    <n v="8.6157743510000007"/>
    <x v="0"/>
    <s v="No informa"/>
    <s v="Impacto económico y gobernanza"/>
    <s v="Pilar 6"/>
    <x v="0"/>
    <n v="0.95"/>
    <n v="0.23369999999999999"/>
  </r>
  <r>
    <s v="BEL STAR S.A."/>
    <x v="1"/>
    <s v="Privada"/>
    <s v="No"/>
    <s v="No"/>
    <s v="Si"/>
    <n v="2000"/>
    <s v="Colombia"/>
    <n v="1.8730507999999999"/>
    <x v="0"/>
    <s v="No informa "/>
    <s v="Impacto económico y gobernanza"/>
    <s v="Pilar 6"/>
    <x v="0"/>
    <n v="0.95"/>
    <n v="0.23369999999999999"/>
  </r>
  <r>
    <s v="Biomax"/>
    <x v="3"/>
    <s v="Privada"/>
    <s v="No"/>
    <s v="No"/>
    <s v="No"/>
    <n v="2004"/>
    <s v="Colombia"/>
    <n v="4.5125503050000004"/>
    <x v="0"/>
    <s v="No informa "/>
    <s v="Impacto económico y gobernanza"/>
    <s v="Pilar 6"/>
    <x v="0"/>
    <n v="0.97"/>
    <n v="0.16800000000000001"/>
  </r>
  <r>
    <s v="C.I Prodeco"/>
    <x v="5"/>
    <s v="Privada"/>
    <s v="No"/>
    <s v="No"/>
    <s v="Si"/>
    <n v="1990"/>
    <s v="Suiza"/>
    <n v="0.89502277900000005"/>
    <x v="0"/>
    <s v="No informa"/>
    <s v="Impacto económico y gobernanza"/>
    <s v="Pilar 6"/>
    <x v="0"/>
    <n v="0.9"/>
    <n v="0.12"/>
  </r>
  <r>
    <s v="CARTON DE COLOMBIA S.A. (Smurfit Kappa)"/>
    <x v="1"/>
    <s v="Privada"/>
    <s v="No"/>
    <s v="No"/>
    <s v="Si"/>
    <n v="1944"/>
    <s v="Colombia"/>
    <n v="1.7785578609999999"/>
    <x v="0"/>
    <s v="No informa"/>
    <s v="Impacto económico y gobernanza"/>
    <s v="Pilar 6"/>
    <x v="0"/>
    <n v="0.95"/>
    <n v="0.23369999999999999"/>
  </r>
  <r>
    <s v="Celsia"/>
    <x v="4"/>
    <s v="Privada"/>
    <s v="No"/>
    <s v="Si"/>
    <s v="Si"/>
    <n v="2001"/>
    <s v="Colombia"/>
    <n v="6.5475670460000002"/>
    <x v="0"/>
    <n v="0.93879999999999997"/>
    <s v="Impacto económico y gobernanza"/>
    <s v="Pilar 6"/>
    <x v="0"/>
    <n v="0.96"/>
    <n v="0.15"/>
  </r>
  <r>
    <s v="Cementos Argos"/>
    <x v="1"/>
    <s v="Privada"/>
    <s v="No"/>
    <s v="Si"/>
    <s v="Si"/>
    <n v="1934"/>
    <s v="Colombia"/>
    <n v="1.84479215"/>
    <x v="0"/>
    <n v="0.87"/>
    <s v="Impacto económico y gobernanza"/>
    <s v="Pilar 6"/>
    <x v="0"/>
    <n v="0.95"/>
    <n v="0.23369999999999999"/>
  </r>
  <r>
    <s v="Cencosud"/>
    <x v="3"/>
    <s v="Privada"/>
    <s v="Si"/>
    <s v="Si"/>
    <s v="Si"/>
    <n v="1960"/>
    <s v="Chile"/>
    <n v="4.2128666020000001"/>
    <x v="0"/>
    <s v="No informa"/>
    <s v="Impacto económico y gobernanza"/>
    <s v="Pilar 6"/>
    <x v="0"/>
    <n v="0.97"/>
    <n v="0.16800000000000001"/>
  </r>
  <r>
    <s v="Cenit"/>
    <x v="4"/>
    <s v="Mixta"/>
    <s v="No"/>
    <s v="No"/>
    <s v="No"/>
    <n v="2012"/>
    <s v="Colombia"/>
    <n v="9.9777362400000005"/>
    <x v="0"/>
    <n v="0.15"/>
    <s v="Impacto económico y gobernanza"/>
    <s v="Pilar 6"/>
    <x v="0"/>
    <n v="0.96"/>
    <n v="0.15"/>
  </r>
  <r>
    <s v="Cerrejón"/>
    <x v="5"/>
    <s v="Privada"/>
    <s v="No"/>
    <s v="No"/>
    <s v="Si"/>
    <n v="1976"/>
    <s v="Reino Unido / Suiza"/>
    <n v="6.0471020830000004"/>
    <x v="0"/>
    <n v="0.81"/>
    <s v="Impacto económico y gobernanza"/>
    <s v="Pilar 6"/>
    <x v="0"/>
    <n v="0.9"/>
    <n v="0.12"/>
  </r>
  <r>
    <s v="Chevron"/>
    <x v="3"/>
    <s v="Privada"/>
    <s v="No"/>
    <s v="No"/>
    <s v="Si"/>
    <n v="1879"/>
    <s v="Estados Unidos"/>
    <n v="5.8689859999999996"/>
    <x v="0"/>
    <s v="No informa"/>
    <s v="Impacto económico y gobernanza"/>
    <s v="Pilar 6"/>
    <x v="0"/>
    <n v="0.97"/>
    <n v="0.16800000000000001"/>
  </r>
  <r>
    <s v="CI Eslop"/>
    <x v="3"/>
    <s v="Privada"/>
    <s v="Si"/>
    <s v="No"/>
    <s v="No"/>
    <n v="1997"/>
    <s v="Colombia"/>
    <n v="1.9766409730000001"/>
    <x v="0"/>
    <s v="No informa "/>
    <s v="Impacto económico y gobernanza"/>
    <s v="Pilar 6"/>
    <x v="0"/>
    <n v="0.97"/>
    <n v="0.16800000000000001"/>
  </r>
  <r>
    <s v="Claro"/>
    <x v="4"/>
    <s v="Privada"/>
    <s v="No"/>
    <s v="No"/>
    <s v="Si"/>
    <n v="2003"/>
    <s v="Brasil"/>
    <n v="15.602099798999999"/>
    <x v="0"/>
    <n v="0.92"/>
    <s v="Impacto económico y gobernanza"/>
    <s v="Pilar 6"/>
    <x v="0"/>
    <n v="0.96"/>
    <n v="0.15"/>
  </r>
  <r>
    <s v="Coca Cola- Femsa"/>
    <x v="1"/>
    <s v="Mixta"/>
    <s v="No"/>
    <s v="Si"/>
    <s v="Si"/>
    <n v="1991"/>
    <s v="México"/>
    <n v="5.1614047279999999"/>
    <x v="0"/>
    <n v="0.93"/>
    <s v="Impacto económico y gobernanza"/>
    <s v="Pilar 6"/>
    <x v="0"/>
    <n v="0.95"/>
    <n v="0.23369999999999999"/>
  </r>
  <r>
    <s v="Colgate"/>
    <x v="1"/>
    <s v="Privada"/>
    <s v="No"/>
    <s v="Si"/>
    <s v="Si"/>
    <n v="1806"/>
    <s v="Estados Unidos"/>
    <n v="2.382092359"/>
    <x v="0"/>
    <s v="No informa "/>
    <s v="Impacto económico y gobernanza"/>
    <s v="Pilar 6"/>
    <x v="0"/>
    <n v="0.95"/>
    <n v="0.23369999999999999"/>
  </r>
  <r>
    <s v="Colombina"/>
    <x v="1"/>
    <s v="Privada"/>
    <s v="Si"/>
    <s v="Si"/>
    <s v="Si"/>
    <n v="1932"/>
    <s v="Colombia"/>
    <n v="2.1928266769999998"/>
    <x v="0"/>
    <n v="0.9"/>
    <s v="Impacto económico y gobernanza"/>
    <s v="Pilar 6"/>
    <x v="0"/>
    <n v="0.95"/>
    <n v="0.23369999999999999"/>
  </r>
  <r>
    <s v="Compañía Nacional de Chocolates"/>
    <x v="1"/>
    <s v="Privada"/>
    <s v="No"/>
    <s v="No"/>
    <s v="No"/>
    <n v="1920"/>
    <s v="Colombia"/>
    <n v="1.9433909700000001"/>
    <x v="0"/>
    <s v="No informa "/>
    <s v="Impacto económico y gobernanza"/>
    <s v="Pilar 6"/>
    <x v="0"/>
    <n v="0.95"/>
    <n v="0.23369999999999999"/>
  </r>
  <r>
    <s v="CONCESIONARIA VIAL UNIÓN DEL SUR SAS"/>
    <x v="2"/>
    <s v="Privada"/>
    <s v="No"/>
    <s v="No"/>
    <s v="No"/>
    <n v="2015"/>
    <s v="Colombia"/>
    <n v="0.76762142099999997"/>
    <x v="0"/>
    <n v="0.99"/>
    <s v="Impacto económico y gobernanza"/>
    <s v="Pilar 6"/>
    <x v="0"/>
    <n v="1"/>
    <n v="0.53"/>
  </r>
  <r>
    <s v="Conconcreto"/>
    <x v="2"/>
    <s v="Privada"/>
    <s v="No"/>
    <s v="Si"/>
    <s v="Si"/>
    <n v="1961"/>
    <s v="Colombia"/>
    <n v="0.498844856"/>
    <x v="0"/>
    <s v="No informa"/>
    <s v="Impacto económico y gobernanza"/>
    <s v="Pilar 6"/>
    <x v="0"/>
    <n v="1"/>
    <n v="0.53"/>
  </r>
  <r>
    <s v="CONSTRUCCIONES EL CONDOR S.A"/>
    <x v="2"/>
    <s v="Privada"/>
    <s v="No"/>
    <s v="Si"/>
    <s v="Si"/>
    <n v="1979"/>
    <s v="Colombia"/>
    <n v="1.189537155"/>
    <x v="0"/>
    <s v="No informa"/>
    <s v="Impacto económico y gobernanza"/>
    <s v="Pilar 6"/>
    <x v="0"/>
    <n v="1"/>
    <n v="0.53"/>
  </r>
  <r>
    <s v="CONSTRUCTORA CAPITAL BOGOTA SAS"/>
    <x v="2"/>
    <s v="Privada"/>
    <s v="Si"/>
    <s v="No"/>
    <s v="No"/>
    <n v="2008"/>
    <s v="Colombia"/>
    <n v="1.3132825420000001"/>
    <x v="0"/>
    <n v="1"/>
    <s v="Impacto económico y gobernanza"/>
    <s v="Pilar 6"/>
    <x v="0"/>
    <n v="1"/>
    <n v="0.53"/>
  </r>
  <r>
    <s v="CONSTRUCTORA COLPATRIA  SAS"/>
    <x v="2"/>
    <s v="Privada"/>
    <s v="No"/>
    <s v="No"/>
    <s v="No"/>
    <n v="1977"/>
    <s v="Colombia"/>
    <n v="0.74612668500000001"/>
    <x v="0"/>
    <s v="No informa"/>
    <s v="Impacto económico y gobernanza"/>
    <s v="Pilar 6"/>
    <x v="0"/>
    <n v="1"/>
    <n v="0.53"/>
  </r>
  <r>
    <s v="Corbeta"/>
    <x v="3"/>
    <s v="Privada"/>
    <s v="Si"/>
    <s v="No"/>
    <s v="No"/>
    <n v="1938"/>
    <s v="Colombia"/>
    <n v="11.88773162"/>
    <x v="0"/>
    <s v="No informa "/>
    <s v="Impacto económico y gobernanza"/>
    <s v="Pilar 6"/>
    <x v="0"/>
    <n v="0.97"/>
    <n v="0.16800000000000001"/>
  </r>
  <r>
    <s v="Cruz Verde"/>
    <x v="3"/>
    <s v="Privada"/>
    <s v="No"/>
    <s v="No"/>
    <s v="Si"/>
    <n v="1984"/>
    <s v="Chile"/>
    <n v="5.5116464790000004"/>
    <x v="0"/>
    <s v="No informa"/>
    <s v="Impacto económico y gobernanza"/>
    <s v="Pilar 6"/>
    <x v="0"/>
    <n v="0.97"/>
    <n v="0.16800000000000001"/>
  </r>
  <r>
    <s v="D1"/>
    <x v="3"/>
    <s v="Privada"/>
    <s v="Si"/>
    <s v="No"/>
    <s v="No"/>
    <n v="2009"/>
    <s v="Colombia"/>
    <n v="19.439396106"/>
    <x v="0"/>
    <n v="0.94"/>
    <s v="Impacto económico y gobernanza"/>
    <s v="Pilar 6"/>
    <x v="0"/>
    <n v="0.97"/>
    <n v="0.16800000000000001"/>
  </r>
  <r>
    <s v="Davivienda"/>
    <x v="4"/>
    <s v="Privada"/>
    <s v="No"/>
    <s v="Si"/>
    <s v="No"/>
    <n v="1972"/>
    <s v="Colombia"/>
    <n v="0"/>
    <x v="0"/>
    <n v="0.96"/>
    <s v="Impacto económico y gobernanza"/>
    <s v="Pilar 6"/>
    <x v="0"/>
    <n v="0.96"/>
    <n v="0.15"/>
  </r>
  <r>
    <s v="Distracom"/>
    <x v="3"/>
    <s v="Privada"/>
    <s v="Si"/>
    <s v="No"/>
    <s v="No"/>
    <n v="1997"/>
    <s v="Colombia"/>
    <n v="3.874476933"/>
    <x v="0"/>
    <s v="No informa "/>
    <s v="Impacto económico y gobernanza"/>
    <s v="Pilar 6"/>
    <x v="0"/>
    <n v="0.97"/>
    <n v="0.16800000000000001"/>
  </r>
  <r>
    <s v="Drummond"/>
    <x v="5"/>
    <s v="Privada"/>
    <s v="Si"/>
    <s v="No"/>
    <s v="Si"/>
    <n v="1935"/>
    <s v="Estados Unidos"/>
    <n v="11.495989482000001"/>
    <x v="0"/>
    <n v="0.9"/>
    <s v="Impacto económico y gobernanza"/>
    <s v="Pilar 6"/>
    <x v="0"/>
    <n v="0.9"/>
    <n v="0.12"/>
  </r>
  <r>
    <s v="Ecopetrol"/>
    <x v="5"/>
    <s v="Mixta"/>
    <s v="No"/>
    <s v="Si"/>
    <s v="Si"/>
    <n v="1951"/>
    <s v="Colombia"/>
    <n v="113.923310323"/>
    <x v="0"/>
    <n v="0.46"/>
    <s v="Impacto económico y gobernanza"/>
    <s v="Pilar 6"/>
    <x v="0"/>
    <n v="0.9"/>
    <n v="0.12"/>
  </r>
  <r>
    <s v="Emgesa"/>
    <x v="4"/>
    <s v="Mixta"/>
    <s v="No"/>
    <s v="No"/>
    <s v="Si"/>
    <n v="1997"/>
    <s v="Colombia"/>
    <n v="15.780332546"/>
    <x v="0"/>
    <n v="0.85"/>
    <s v="Impacto económico y gobernanza"/>
    <s v="Pilar 6"/>
    <x v="0"/>
    <n v="0.96"/>
    <n v="0.15"/>
  </r>
  <r>
    <s v="EPM"/>
    <x v="4"/>
    <s v="Pública"/>
    <s v="No"/>
    <s v="No"/>
    <s v="Si"/>
    <n v="1955"/>
    <s v="Colombia"/>
    <n v="20.574477179999999"/>
    <x v="0"/>
    <n v="0.95"/>
    <s v="Impacto económico y gobernanza"/>
    <s v="Pilar 6"/>
    <x v="0"/>
    <n v="0.96"/>
    <n v="0.15"/>
  </r>
  <r>
    <s v="ES Windows"/>
    <x v="1"/>
    <s v="Privada"/>
    <s v="No"/>
    <s v="No"/>
    <s v="Si"/>
    <n v="1985"/>
    <s v="Estados Unidos"/>
    <n v="2.6249202149999999"/>
    <x v="0"/>
    <s v="No informa"/>
    <s v="Impacto económico y gobernanza"/>
    <s v="Pilar 6"/>
    <x v="0"/>
    <n v="0.95"/>
    <n v="0.23369999999999999"/>
  </r>
  <r>
    <s v="Esenttia"/>
    <x v="1"/>
    <s v="Mixta"/>
    <s v="No"/>
    <s v="No"/>
    <s v="No"/>
    <n v="1990"/>
    <s v="Colombia"/>
    <n v="2.3114637089999999"/>
    <x v="0"/>
    <n v="0.23369999999999999"/>
    <s v="Impacto económico y gobernanza"/>
    <s v="Pilar 6"/>
    <x v="0"/>
    <n v="0.95"/>
    <n v="0.23369999999999999"/>
  </r>
  <r>
    <s v="Éxito"/>
    <x v="3"/>
    <s v="Privada"/>
    <s v="No"/>
    <s v="No"/>
    <s v="Si"/>
    <n v="1949"/>
    <s v="Colombia"/>
    <n v="16.077688644999999"/>
    <x v="0"/>
    <s v="No informa"/>
    <s v="Impacto económico y gobernanza"/>
    <s v="Pilar 6"/>
    <x v="0"/>
    <n v="0.97"/>
    <n v="0.16800000000000001"/>
  </r>
  <r>
    <s v="Falabella"/>
    <x v="3"/>
    <s v="Privada"/>
    <s v="Si"/>
    <s v="Si"/>
    <s v="Si"/>
    <n v="1889"/>
    <s v="Chile"/>
    <n v="2.3075606390000001"/>
    <x v="0"/>
    <s v="No informa"/>
    <s v="Impacto económico y gobernanza"/>
    <s v="Pilar 6"/>
    <x v="0"/>
    <n v="0.97"/>
    <n v="0.16800000000000001"/>
  </r>
  <r>
    <s v="Frontera Energy"/>
    <x v="5"/>
    <s v="Privada"/>
    <s v="No"/>
    <s v="Si"/>
    <s v="Si"/>
    <n v="1985"/>
    <s v="Canadá"/>
    <n v="4.2502446559999996"/>
    <x v="0"/>
    <n v="0.12"/>
    <s v="Impacto económico y gobernanza"/>
    <s v="Pilar 6"/>
    <x v="0"/>
    <n v="0.9"/>
    <n v="0.12"/>
  </r>
  <r>
    <s v="Gases del Caribe"/>
    <x v="4"/>
    <s v="Privada"/>
    <s v="No"/>
    <s v="Si"/>
    <s v="No"/>
    <n v="1966"/>
    <s v="Colombia"/>
    <n v="2.6355685659999999"/>
    <x v="0"/>
    <s v="No informa"/>
    <s v="Impacto económico y gobernanza"/>
    <s v="Pilar 6"/>
    <x v="0"/>
    <n v="0.96"/>
    <n v="0.15"/>
  </r>
  <r>
    <s v="GEB"/>
    <x v="4"/>
    <s v="Mixta"/>
    <s v="No"/>
    <s v="Si"/>
    <s v="Si"/>
    <n v="1896"/>
    <s v="Colombia"/>
    <n v="3.7166394839999999"/>
    <x v="0"/>
    <s v="No informa"/>
    <s v="Impacto económico y gobernanza"/>
    <s v="Pilar 6"/>
    <x v="0"/>
    <n v="0.96"/>
    <n v="0.15"/>
  </r>
  <r>
    <s v="General Motors"/>
    <x v="1"/>
    <s v="Pública"/>
    <s v="No"/>
    <s v="Si"/>
    <s v="Si"/>
    <n v="1908"/>
    <s v="Estados Unidos"/>
    <n v="1.2123628230000001"/>
    <x v="0"/>
    <s v="No informa"/>
    <s v="Impacto económico y gobernanza"/>
    <s v="Pilar 6"/>
    <x v="0"/>
    <n v="0.95"/>
    <n v="0.23369999999999999"/>
  </r>
  <r>
    <s v="Geopark"/>
    <x v="5"/>
    <s v="Privada"/>
    <s v="No"/>
    <s v="Si"/>
    <s v="Si"/>
    <n v="2002"/>
    <s v="Chile"/>
    <n v="2.4203671080000002"/>
    <x v="0"/>
    <s v="No informa"/>
    <s v="Impacto económico y gobernanza"/>
    <s v="Pilar 6"/>
    <x v="0"/>
    <n v="0.9"/>
    <n v="0.12"/>
  </r>
  <r>
    <s v="Gran Tierra Energy"/>
    <x v="5"/>
    <s v="Privada"/>
    <s v="No"/>
    <s v="Si"/>
    <s v="Si"/>
    <n v="2003"/>
    <s v="Canadá"/>
    <n v="1.3219259999999999"/>
    <x v="0"/>
    <s v="No informa"/>
    <s v="Impacto económico y gobernanza"/>
    <s v="Pilar 6"/>
    <x v="0"/>
    <n v="0.9"/>
    <n v="0.12"/>
  </r>
  <r>
    <s v="Grupo Bios"/>
    <x v="0"/>
    <s v="Privada"/>
    <s v="No"/>
    <s v="No"/>
    <s v="No"/>
    <n v="1985"/>
    <s v="Colombia"/>
    <n v="0.441609957"/>
    <x v="0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89999998"/>
    <x v="0"/>
    <s v="No informa "/>
    <s v="Impacto económico y gobernanza"/>
    <s v="Pilar 6"/>
    <x v="0"/>
    <n v="0.95"/>
    <n v="0.23369999999999999"/>
  </r>
  <r>
    <s v="Haceb"/>
    <x v="1"/>
    <s v="Privada"/>
    <s v="Si"/>
    <s v="No"/>
    <s v="No"/>
    <n v="1940"/>
    <s v="Colombia"/>
    <n v="1.340540112"/>
    <x v="0"/>
    <n v="0.51"/>
    <s v="Impacto económico y gobernanza"/>
    <s v="Pilar 6"/>
    <x v="0"/>
    <n v="0.95"/>
    <n v="0.23369999999999999"/>
  </r>
  <r>
    <s v="Hocol"/>
    <x v="5"/>
    <s v="Privada"/>
    <s v="No"/>
    <s v="No"/>
    <s v="No"/>
    <n v="1956"/>
    <s v="Colombia"/>
    <n v="2.660692144"/>
    <x v="0"/>
    <s v="No informa"/>
    <s v="Impacto económico y gobernanza"/>
    <s v="Pilar 6"/>
    <x v="0"/>
    <n v="0.9"/>
    <n v="0.12"/>
  </r>
  <r>
    <s v="INCUBADORA SANTANDER S.A. (Huevos Kikes)"/>
    <x v="0"/>
    <s v="Privada"/>
    <s v="Si"/>
    <s v="No"/>
    <s v="No"/>
    <n v="1962"/>
    <s v="Colombia"/>
    <n v="0.89448844999999999"/>
    <x v="0"/>
    <s v="No informa 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79999998"/>
    <x v="0"/>
    <s v="No informa"/>
    <s v="Impacto económico y gobernanza"/>
    <s v="Pilar 6"/>
    <x v="0"/>
    <n v="0.96"/>
    <n v="0.15"/>
  </r>
  <r>
    <s v="Isagen"/>
    <x v="4"/>
    <s v="Mixta"/>
    <s v="No"/>
    <s v="No"/>
    <s v="No"/>
    <n v="1995"/>
    <s v="Colombia"/>
    <n v="6.1355991599999999"/>
    <x v="0"/>
    <n v="0.93"/>
    <s v="Impacto económico y gobernanza"/>
    <s v="Pilar 6"/>
    <x v="0"/>
    <n v="0.96"/>
    <n v="0.15"/>
  </r>
  <r>
    <s v="ISMOCOL SA"/>
    <x v="2"/>
    <s v="Privada"/>
    <s v="No"/>
    <s v="No"/>
    <s v="Si"/>
    <n v="1989"/>
    <s v="Colombia"/>
    <n v="0.75167738299999998"/>
    <x v="0"/>
    <s v="No informa "/>
    <s v="Impacto económico y gobernanza"/>
    <s v="Pilar 6"/>
    <x v="0"/>
    <n v="1"/>
    <n v="0.53"/>
  </r>
  <r>
    <s v="Italcol"/>
    <x v="1"/>
    <s v="Privada"/>
    <s v="Si"/>
    <s v="No"/>
    <s v="No"/>
    <n v="1970"/>
    <s v="Colombia"/>
    <n v="3.1891452720000002"/>
    <x v="0"/>
    <s v="No informa "/>
    <s v="Impacto económico y gobernanza"/>
    <s v="Pilar 6"/>
    <x v="0"/>
    <n v="0.95"/>
    <n v="0.23369999999999999"/>
  </r>
  <r>
    <s v="LATAM"/>
    <x v="4"/>
    <s v="Privada"/>
    <s v="No"/>
    <s v="Si"/>
    <s v="Si"/>
    <n v="1929"/>
    <s v="Chile"/>
    <n v="2.3283445380000001"/>
    <x v="0"/>
    <s v="No informa"/>
    <s v="Impacto económico y gobernanza"/>
    <s v="Pilar 6"/>
    <x v="0"/>
    <n v="0.96"/>
    <n v="0.15"/>
  </r>
  <r>
    <s v="MARVAL S.A.S."/>
    <x v="2"/>
    <s v="Privada"/>
    <s v="Si"/>
    <s v="No"/>
    <s v="No"/>
    <n v="1976"/>
    <s v="Colombia"/>
    <n v="0.98534294499999997"/>
    <x v="0"/>
    <s v="No informa"/>
    <s v="Impacto económico y gobernanza"/>
    <s v="Pilar 6"/>
    <x v="0"/>
    <n v="1"/>
    <n v="0.53"/>
  </r>
  <r>
    <s v="Mazda"/>
    <x v="3"/>
    <s v="Privada"/>
    <s v="No"/>
    <s v="Si"/>
    <s v="Si"/>
    <n v="1920"/>
    <s v="Japón"/>
    <n v="1.8691417530000001"/>
    <x v="0"/>
    <s v="No informa"/>
    <s v="Impacto económico y gobernanza"/>
    <s v="Pilar 6"/>
    <x v="0"/>
    <n v="0.97"/>
    <n v="0.16800000000000001"/>
  </r>
  <r>
    <s v="Mercado Libre"/>
    <x v="4"/>
    <s v="Privada"/>
    <s v="No"/>
    <s v="Si"/>
    <s v="Si"/>
    <n v="2009"/>
    <s v="Argentina"/>
    <n v="1.8581853669999999"/>
    <x v="0"/>
    <n v="0.95"/>
    <s v="Impacto económico y gobernanza"/>
    <s v="Pilar 6"/>
    <x v="0"/>
    <n v="0.96"/>
    <n v="0.15"/>
  </r>
  <r>
    <s v="Nestle"/>
    <x v="1"/>
    <s v="Mixta"/>
    <s v="No"/>
    <s v="Si"/>
    <s v="Si"/>
    <n v="1866"/>
    <s v="Suiza"/>
    <n v="2.0444698099999998"/>
    <x v="0"/>
    <s v="No informa "/>
    <s v="Impacto económico y gobernanza"/>
    <s v="Pilar 6"/>
    <x v="0"/>
    <n v="0.95"/>
    <n v="0.23369999999999999"/>
  </r>
  <r>
    <s v="Oleoducto Central (Ocensa)"/>
    <x v="4"/>
    <s v="Mixta"/>
    <s v="No"/>
    <s v="No"/>
    <s v="No"/>
    <n v="1994"/>
    <s v="Colombia"/>
    <n v="5.9751610780000002"/>
    <x v="0"/>
    <n v="0.96"/>
    <s v="Impacto económico y gobernanza"/>
    <s v="Pilar 6"/>
    <x v="0"/>
    <n v="0.96"/>
    <n v="0.15"/>
  </r>
  <r>
    <s v="Olímpica"/>
    <x v="3"/>
    <s v="Privada"/>
    <s v="Si"/>
    <s v="No"/>
    <s v="No"/>
    <n v="1953"/>
    <s v="Colombia"/>
    <n v="7.1291921260000004"/>
    <x v="0"/>
    <s v="No informa "/>
    <s v="Impacto económico y gobernanza"/>
    <s v="Pilar 6"/>
    <x v="0"/>
    <n v="0.97"/>
    <n v="0.16800000000000001"/>
  </r>
  <r>
    <s v="Pepsico"/>
    <x v="1"/>
    <s v="Pública"/>
    <s v="No"/>
    <s v="Si"/>
    <s v="Si"/>
    <n v="1965"/>
    <s v="Estados Unidos"/>
    <n v="2.0973851419999998"/>
    <x v="0"/>
    <s v="No informa "/>
    <s v="Impacto económico y gobernanza"/>
    <s v="Pilar 6"/>
    <x v="0"/>
    <n v="0.95"/>
    <n v="0.23369999999999999"/>
  </r>
  <r>
    <s v="Petromil"/>
    <x v="3"/>
    <s v="Privada"/>
    <s v="Si"/>
    <s v="No"/>
    <s v="No"/>
    <n v="1989"/>
    <s v="Colombia"/>
    <n v="3.0305383369999999"/>
    <x v="0"/>
    <s v="No informa "/>
    <s v="Impacto económico y gobernanza"/>
    <s v="Pilar 6"/>
    <x v="0"/>
    <n v="0.97"/>
    <n v="0.16800000000000001"/>
  </r>
  <r>
    <s v="POLLOS EL BUCANERO S.A. (Cargill)"/>
    <x v="1"/>
    <s v="Privada"/>
    <s v="No"/>
    <s v="No"/>
    <s v="Si"/>
    <n v="1986"/>
    <s v="Colombia"/>
    <n v="2.2734296359999999"/>
    <x v="0"/>
    <s v="No informa "/>
    <s v="Impacto económico y gobernanza"/>
    <s v="Pilar 6"/>
    <x v="0"/>
    <n v="0.95"/>
    <n v="0.23369999999999999"/>
  </r>
  <r>
    <s v="Postobón"/>
    <x v="1"/>
    <s v="Privada"/>
    <s v="No"/>
    <s v="No"/>
    <s v="No"/>
    <n v="1904"/>
    <s v="Colombia"/>
    <n v="2.8467005310000002"/>
    <x v="0"/>
    <n v="0.95"/>
    <s v="Impacto económico y gobernanza"/>
    <s v="Pilar 6"/>
    <x v="0"/>
    <n v="0.95"/>
    <n v="0.23369999999999999"/>
  </r>
  <r>
    <s v="Pricesmart"/>
    <x v="3"/>
    <s v="Privada"/>
    <s v="No"/>
    <s v="Si"/>
    <s v="Si"/>
    <n v="1993"/>
    <s v="Estados Unidos"/>
    <n v="2.3607916150000001"/>
    <x v="0"/>
    <s v="No informa"/>
    <s v="Impacto económico y gobernanza"/>
    <s v="Pilar 6"/>
    <x v="0"/>
    <n v="0.97"/>
    <n v="0.16800000000000001"/>
  </r>
  <r>
    <s v="Primax"/>
    <x v="3"/>
    <s v="Privada"/>
    <s v="No"/>
    <s v="No"/>
    <s v="Si"/>
    <n v="2005"/>
    <s v="Perú"/>
    <n v="10.521119421"/>
    <x v="0"/>
    <n v="0.97"/>
    <s v="Impacto económico y gobernanza"/>
    <s v="Pilar 6"/>
    <x v="0"/>
    <n v="0.97"/>
    <n v="0.16800000000000001"/>
  </r>
  <r>
    <s v="Productos Familia (Essity)"/>
    <x v="1"/>
    <s v="Privada"/>
    <s v="No"/>
    <s v="No"/>
    <s v="Si"/>
    <n v="1958"/>
    <s v="Colombia"/>
    <n v="2.0172595470000001"/>
    <x v="0"/>
    <s v="No informa"/>
    <s v="Impacto económico y gobernanza"/>
    <s v="Pilar 6"/>
    <x v="0"/>
    <n v="0.95"/>
    <n v="0.23369999999999999"/>
  </r>
  <r>
    <s v="Promigas"/>
    <x v="4"/>
    <s v="Privada"/>
    <s v="No"/>
    <s v="Si"/>
    <s v="No"/>
    <n v="1974"/>
    <s v="Colombia"/>
    <n v="2.2729038500000001"/>
    <x v="0"/>
    <n v="0.4"/>
    <s v="Impacto económico y gobernanza"/>
    <s v="Pilar 6"/>
    <x v="0"/>
    <n v="0.96"/>
    <n v="0.15"/>
  </r>
  <r>
    <s v="Rappi"/>
    <x v="4"/>
    <s v="Privada"/>
    <s v="No"/>
    <s v="No"/>
    <s v="Si"/>
    <n v="2015"/>
    <s v="Colombia"/>
    <n v="0.70314701400000001"/>
    <x v="0"/>
    <s v="No informa "/>
    <s v="Impacto económico y gobernanza"/>
    <s v="Pilar 6"/>
    <x v="0"/>
    <n v="0.96"/>
    <n v="0.15"/>
  </r>
  <r>
    <s v="Reficar"/>
    <x v="1"/>
    <s v="Mixta"/>
    <s v="No"/>
    <s v="No"/>
    <s v="No"/>
    <n v="1956"/>
    <s v="Colombia"/>
    <n v="25.860914507"/>
    <x v="0"/>
    <n v="0.9"/>
    <s v="Impacto económico y gobernanza"/>
    <s v="Pilar 6"/>
    <x v="0"/>
    <n v="0.95"/>
    <n v="0.23369999999999999"/>
  </r>
  <r>
    <s v="Renault"/>
    <x v="1"/>
    <s v="Mixta"/>
    <s v="No"/>
    <s v="Si"/>
    <s v="Si"/>
    <n v="1898"/>
    <s v="Francia"/>
    <n v="2.4260392159999999"/>
    <x v="0"/>
    <s v="No informa "/>
    <s v="Impacto económico y gobernanza"/>
    <s v="Pilar 6"/>
    <x v="0"/>
    <n v="0.95"/>
    <n v="0.23369999999999999"/>
  </r>
  <r>
    <s v="Riopaila Castilla"/>
    <x v="1"/>
    <s v="Privada"/>
    <s v="No"/>
    <s v="Si"/>
    <s v="No"/>
    <n v="1998"/>
    <s v="Colombia"/>
    <n v="1.697301486"/>
    <x v="0"/>
    <s v="No informa"/>
    <s v="Impacto económico y gobernanza"/>
    <s v="Pilar 6"/>
    <x v="0"/>
    <n v="0.95"/>
    <n v="0.23369999999999999"/>
  </r>
  <r>
    <s v="Samsung"/>
    <x v="3"/>
    <s v="Privada"/>
    <s v="Si"/>
    <s v="Si"/>
    <s v="Si"/>
    <n v="1969"/>
    <s v="Corea del Sur"/>
    <n v="3.188315636"/>
    <x v="0"/>
    <s v="No informa"/>
    <s v="Impacto económico y gobernanza"/>
    <s v="Pilar 6"/>
    <x v="0"/>
    <n v="0.97"/>
    <n v="0.16800000000000001"/>
  </r>
  <r>
    <s v="SierraCol Energy"/>
    <x v="5"/>
    <s v="Privada"/>
    <s v="No"/>
    <s v="No"/>
    <s v="Si"/>
    <n v="2020"/>
    <s v="Islas Caimán / EE.UU"/>
    <n v="1.943851598"/>
    <x v="0"/>
    <n v="0.88"/>
    <s v="Impacto económico y gobernanza"/>
    <s v="Pilar 6"/>
    <x v="0"/>
    <n v="0.9"/>
    <n v="0.12"/>
  </r>
  <r>
    <s v="Sodimac (Homecenter)"/>
    <x v="3"/>
    <s v="Privada"/>
    <s v="No"/>
    <s v="No"/>
    <s v="Si"/>
    <n v="1952"/>
    <s v="Chile"/>
    <n v="5.9910971069999999"/>
    <x v="0"/>
    <n v="0.68"/>
    <s v="Impacto económico y gobernanza"/>
    <s v="Pilar 6"/>
    <x v="0"/>
    <n v="0.97"/>
    <n v="0.16800000000000001"/>
  </r>
  <r>
    <s v="Sucafina"/>
    <x v="3"/>
    <s v="Privada"/>
    <s v="Si"/>
    <s v="No"/>
    <s v="Si"/>
    <n v="1977"/>
    <s v="Suiza"/>
    <n v="2.002301595"/>
    <x v="0"/>
    <s v="No informa"/>
    <s v="Impacto económico y gobernanza"/>
    <s v="Pilar 6"/>
    <x v="0"/>
    <n v="0.97"/>
    <n v="0.16800000000000001"/>
  </r>
  <r>
    <s v="Sunshine Bouquet"/>
    <x v="0"/>
    <s v="Privada"/>
    <s v="Si"/>
    <s v="No"/>
    <s v="Si"/>
    <n v="1971"/>
    <s v="Estados Unidos"/>
    <n v="2.1567474139999998"/>
    <x v="0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0000001"/>
    <x v="0"/>
    <s v="No informa "/>
    <s v="Impacto económico y gobernanza"/>
    <s v="Pilar 6"/>
    <x v="0"/>
    <n v="0.97"/>
    <n v="0.16800000000000001"/>
  </r>
  <r>
    <s v="Tecnoquimicas"/>
    <x v="3"/>
    <s v="Privada"/>
    <s v="Si"/>
    <s v="No"/>
    <s v="No"/>
    <n v="1934"/>
    <s v="Colombia"/>
    <n v="3.134365769"/>
    <x v="0"/>
    <s v="No informa "/>
    <s v="Impacto económico y gobernanza"/>
    <s v="Pilar 6"/>
    <x v="0"/>
    <n v="0.97"/>
    <n v="0.16800000000000001"/>
  </r>
  <r>
    <s v="Telefónica"/>
    <x v="4"/>
    <s v="Mixta"/>
    <s v="No"/>
    <s v="Si"/>
    <s v="Si"/>
    <n v="1924"/>
    <s v="España"/>
    <n v="6.6721791020000003"/>
    <x v="0"/>
    <n v="0.74"/>
    <s v="Impacto económico y gobernanza"/>
    <s v="Pilar 6"/>
    <x v="0"/>
    <n v="0.96"/>
    <n v="0.15"/>
  </r>
  <r>
    <s v="Teleperformance"/>
    <x v="4"/>
    <s v="Privada"/>
    <s v="No"/>
    <s v="Si"/>
    <s v="Si"/>
    <n v="1910"/>
    <s v="Francia"/>
    <n v="2.655177809"/>
    <x v="0"/>
    <n v="0.91"/>
    <s v="Impacto económico y gobernanza"/>
    <s v="Pilar 6"/>
    <x v="0"/>
    <n v="0.96"/>
    <n v="0.15"/>
  </r>
  <r>
    <s v="Terpel"/>
    <x v="3"/>
    <s v="Privada"/>
    <s v="No"/>
    <s v="Si"/>
    <s v="Si"/>
    <n v="1968"/>
    <s v="Colombia"/>
    <n v="24.752011681999999"/>
    <x v="0"/>
    <n v="0.94"/>
    <s v="Impacto económico y gobernanza"/>
    <s v="Pilar 6"/>
    <x v="0"/>
    <n v="0.97"/>
    <n v="0.16800000000000001"/>
  </r>
  <r>
    <s v="Tigo"/>
    <x v="4"/>
    <s v="Mixta"/>
    <s v="No"/>
    <s v="Si"/>
    <s v="Si"/>
    <n v="1979"/>
    <s v="Suecia"/>
    <n v="2.956157691"/>
    <x v="0"/>
    <n v="0.78"/>
    <s v="Impacto económico y gobernanza"/>
    <s v="Pilar 6"/>
    <x v="0"/>
    <n v="0.96"/>
    <n v="0.15"/>
  </r>
  <r>
    <s v="Toyota"/>
    <x v="3"/>
    <s v="Privada"/>
    <s v="No"/>
    <s v="Si"/>
    <s v="Si"/>
    <n v="1937"/>
    <s v="Japón"/>
    <n v="4.02823039"/>
    <x v="0"/>
    <n v="0.16800000000000001"/>
    <s v="Impacto económico y gobernanza"/>
    <s v="Pilar 6"/>
    <x v="0"/>
    <n v="0.97"/>
    <n v="0.16800000000000001"/>
  </r>
  <r>
    <s v="Trafigura (Petroleum)"/>
    <x v="3"/>
    <s v="Privada"/>
    <s v="No"/>
    <s v="No"/>
    <s v="Si"/>
    <n v="1993"/>
    <s v="Suiza"/>
    <n v="4.8704234599999996"/>
    <x v="0"/>
    <s v="No informa"/>
    <s v="Impacto económico y gobernanza"/>
    <s v="Pilar 6"/>
    <x v="0"/>
    <n v="0.97"/>
    <n v="0.16800000000000001"/>
  </r>
  <r>
    <s v="Uniban"/>
    <x v="3"/>
    <s v="Privada"/>
    <s v="No"/>
    <s v="No"/>
    <s v="No"/>
    <n v="1966"/>
    <s v="Colombia"/>
    <n v="2.0461661379999998"/>
    <x v="0"/>
    <n v="0.94"/>
    <s v="Impacto económico y gobernanza"/>
    <s v="Pilar 6"/>
    <x v="0"/>
    <n v="0.97"/>
    <n v="0.16800000000000001"/>
  </r>
  <r>
    <s v="Unilever"/>
    <x v="3"/>
    <s v="Privada"/>
    <s v="No"/>
    <s v="Si"/>
    <s v="Si"/>
    <n v="1929"/>
    <s v="Reino Unido y Países Bajos"/>
    <n v="1.928223518"/>
    <x v="0"/>
    <s v="No informa "/>
    <s v="Impacto económico y gobernanza"/>
    <s v="Pilar 6"/>
    <x v="0"/>
    <n v="0.97"/>
    <n v="0.16800000000000001"/>
  </r>
  <r>
    <s v="Vanti"/>
    <x v="4"/>
    <s v="Privada"/>
    <s v="No"/>
    <s v="No"/>
    <s v="No"/>
    <n v="1987"/>
    <s v="Colombia"/>
    <n v="0"/>
    <x v="0"/>
    <n v="0.96"/>
    <s v="Impacto económico y gobernanza"/>
    <s v="Pilar 6"/>
    <x v="0"/>
    <n v="0.96"/>
    <n v="0.15"/>
  </r>
  <r>
    <s v="Verano energy"/>
    <x v="5"/>
    <s v="Privada"/>
    <s v="No"/>
    <s v="No"/>
    <s v="Si"/>
    <n v="2016"/>
    <s v="Canadá"/>
    <n v="5.4833186859999996"/>
    <x v="0"/>
    <s v="No informa "/>
    <s v="Impacto económico y gobernanza"/>
    <s v="Pilar 6"/>
    <x v="0"/>
    <n v="0.9"/>
    <n v="0.12"/>
  </r>
  <r>
    <s v="Yamaha"/>
    <x v="1"/>
    <s v="Privada"/>
    <s v="No"/>
    <s v="Si"/>
    <s v="Si"/>
    <n v="1955"/>
    <s v="Japón"/>
    <n v="1.8313776939999999"/>
    <x v="0"/>
    <s v="No informa "/>
    <s v="Impacto económico y gobernanza"/>
    <s v="Pilar 6"/>
    <x v="0"/>
    <n v="0.95"/>
    <n v="0.23369999999999999"/>
  </r>
  <r>
    <s v="YARA COLOMBIA S.A."/>
    <x v="1"/>
    <s v="Privada"/>
    <s v="No"/>
    <s v="No"/>
    <s v="Si"/>
    <n v="1993"/>
    <s v="Noruega"/>
    <n v="1.7653399919999999"/>
    <x v="0"/>
    <s v="No informa "/>
    <s v="Impacto económico y gobernanza"/>
    <s v="Pilar 6"/>
    <x v="0"/>
    <n v="0.95"/>
    <n v="0.23369999999999999"/>
  </r>
  <r>
    <s v="Aliar"/>
    <x v="0"/>
    <s v="Privada"/>
    <s v="No"/>
    <s v="No"/>
    <s v="No"/>
    <n v="2007"/>
    <s v="Colombia"/>
    <n v="0.97802211500000003"/>
    <x v="1"/>
    <s v="No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1"/>
    <s v="No"/>
    <s v="Impacto ambiental"/>
    <s v="Pilar 2"/>
    <x v="1"/>
    <b v="0"/>
    <b v="0"/>
  </r>
  <r>
    <s v="Alpina"/>
    <x v="1"/>
    <s v="Privada"/>
    <s v="No"/>
    <s v="No"/>
    <s v="Si"/>
    <n v="1945"/>
    <s v="Colombia"/>
    <n v="2.1764613960000001"/>
    <x v="1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39999999"/>
    <x v="1"/>
    <s v="No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1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199999997"/>
    <x v="1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1"/>
    <s v="No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1"/>
    <s v="No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1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0000002"/>
    <x v="1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1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1"/>
    <s v="No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0000007"/>
    <x v="1"/>
    <s v="No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7999999999"/>
    <x v="1"/>
    <s v="No"/>
    <s v="Impacto ambiental"/>
    <s v="Pilar 2"/>
    <x v="1"/>
    <b v="0"/>
    <b v="0"/>
  </r>
  <r>
    <s v="Biomax"/>
    <x v="3"/>
    <s v="Privada"/>
    <s v="No"/>
    <s v="No"/>
    <s v="No"/>
    <n v="2004"/>
    <s v="Colombia"/>
    <n v="4.5125503050000004"/>
    <x v="1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00000005"/>
    <x v="1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"/>
    <s v="No"/>
    <s v="Impacto ambiental"/>
    <s v="Pilar 2"/>
    <x v="1"/>
    <b v="0"/>
    <b v="0"/>
  </r>
  <r>
    <s v="Celsia"/>
    <x v="4"/>
    <s v="Privada"/>
    <s v="No"/>
    <s v="Si"/>
    <s v="Si"/>
    <n v="2001"/>
    <s v="Colombia"/>
    <n v="6.5475670460000002"/>
    <x v="1"/>
    <s v="No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1"/>
    <s v="No"/>
    <s v="Impacto ambiental"/>
    <s v="Pilar 2"/>
    <x v="1"/>
    <b v="0"/>
    <b v="0"/>
  </r>
  <r>
    <s v="Cencosud"/>
    <x v="3"/>
    <s v="Privada"/>
    <s v="Si"/>
    <s v="Si"/>
    <s v="Si"/>
    <n v="1960"/>
    <s v="Chile"/>
    <n v="4.2128666020000001"/>
    <x v="1"/>
    <s v="No"/>
    <s v="Impacto ambiental"/>
    <s v="Pilar 2"/>
    <x v="1"/>
    <b v="0"/>
    <b v="0"/>
  </r>
  <r>
    <s v="Cenit"/>
    <x v="4"/>
    <s v="Mixta"/>
    <s v="No"/>
    <s v="No"/>
    <s v="No"/>
    <n v="2012"/>
    <s v="Colombia"/>
    <n v="9.9777362400000005"/>
    <x v="1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0000004"/>
    <x v="1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59999999996"/>
    <x v="1"/>
    <s v="No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0000001"/>
    <x v="1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8999999"/>
    <x v="1"/>
    <s v="No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79999999"/>
    <x v="1"/>
    <s v="No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1"/>
    <s v="No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69999998"/>
    <x v="1"/>
    <s v="No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00000001"/>
    <x v="1"/>
    <s v="No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1"/>
    <s v="No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1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0000001"/>
    <x v="1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00000001"/>
    <x v="1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1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0000004"/>
    <x v="1"/>
    <s v="No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1"/>
    <s v="No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1"/>
    <s v="No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1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000001"/>
    <x v="1"/>
    <s v="No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1"/>
    <s v="No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1"/>
    <s v="No"/>
    <s v="Impacto ambiental"/>
    <s v="Pilar 2"/>
    <x v="1"/>
    <b v="0"/>
    <b v="0"/>
  </r>
  <r>
    <s v="EPM"/>
    <x v="4"/>
    <s v="Pública"/>
    <s v="No"/>
    <s v="No"/>
    <s v="Si"/>
    <n v="1955"/>
    <s v="Colombia"/>
    <n v="20.574477179999999"/>
    <x v="1"/>
    <s v="No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49999999"/>
    <x v="1"/>
    <s v="No"/>
    <s v="Impacto ambiental"/>
    <s v="Pilar 2"/>
    <x v="1"/>
    <b v="0"/>
    <b v="0"/>
  </r>
  <r>
    <s v="Esenttia"/>
    <x v="1"/>
    <s v="Mixta"/>
    <s v="No"/>
    <s v="No"/>
    <s v="No"/>
    <n v="1990"/>
    <s v="Colombia"/>
    <n v="2.3114637089999999"/>
    <x v="1"/>
    <s v="No"/>
    <s v="Impacto ambiental"/>
    <s v="Pilar 2"/>
    <x v="1"/>
    <b v="0"/>
    <b v="0"/>
  </r>
  <r>
    <s v="Éxito"/>
    <x v="3"/>
    <s v="Privada"/>
    <s v="No"/>
    <s v="No"/>
    <s v="Si"/>
    <n v="1949"/>
    <s v="Colombia"/>
    <n v="16.077688644999999"/>
    <x v="1"/>
    <s v="No"/>
    <s v="Impacto ambiental"/>
    <s v="Pilar 2"/>
    <x v="1"/>
    <b v="0"/>
    <b v="0"/>
  </r>
  <r>
    <s v="Falabella"/>
    <x v="3"/>
    <s v="Privada"/>
    <s v="Si"/>
    <s v="Si"/>
    <s v="Si"/>
    <n v="1889"/>
    <s v="Chile"/>
    <n v="2.3075606390000001"/>
    <x v="1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59999996"/>
    <x v="1"/>
    <s v="No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59999999"/>
    <x v="1"/>
    <s v="No"/>
    <s v="Impacto ambiental"/>
    <s v="Pilar 2"/>
    <x v="1"/>
    <b v="0"/>
    <b v="0"/>
  </r>
  <r>
    <s v="GEB"/>
    <x v="4"/>
    <s v="Mixta"/>
    <s v="No"/>
    <s v="Si"/>
    <s v="Si"/>
    <n v="1896"/>
    <s v="Colombia"/>
    <n v="3.7166394839999999"/>
    <x v="1"/>
    <s v="No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0000001"/>
    <x v="1"/>
    <s v="No"/>
    <s v="Impacto ambiental"/>
    <s v="Pilar 2"/>
    <x v="1"/>
    <b v="0"/>
    <b v="0"/>
  </r>
  <r>
    <s v="Geopark"/>
    <x v="5"/>
    <s v="Privada"/>
    <s v="No"/>
    <s v="Si"/>
    <s v="Si"/>
    <n v="2002"/>
    <s v="Chile"/>
    <n v="2.4203671080000002"/>
    <x v="1"/>
    <s v="No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59999999999"/>
    <x v="1"/>
    <s v="No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1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89999998"/>
    <x v="1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1"/>
    <s v="No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1"/>
    <s v="No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79999998"/>
    <x v="1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599999999"/>
    <x v="1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299999998"/>
    <x v="1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0000002"/>
    <x v="1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0000001"/>
    <x v="1"/>
    <s v="No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499999997"/>
    <x v="1"/>
    <s v="No"/>
    <s v="Impacto ambiental"/>
    <s v="Pilar 2"/>
    <x v="1"/>
    <b v="0"/>
    <b v="0"/>
  </r>
  <r>
    <s v="Mazda"/>
    <x v="3"/>
    <s v="Privada"/>
    <s v="No"/>
    <s v="Si"/>
    <s v="Si"/>
    <n v="1920"/>
    <s v="Japón"/>
    <n v="1.8691417530000001"/>
    <x v="1"/>
    <s v="No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69999999"/>
    <x v="1"/>
    <s v="No"/>
    <s v="Impacto ambiental"/>
    <s v="Pilar 2"/>
    <x v="1"/>
    <b v="0"/>
    <b v="0"/>
  </r>
  <r>
    <s v="Nestle"/>
    <x v="1"/>
    <s v="Mixta"/>
    <s v="No"/>
    <s v="Si"/>
    <s v="Si"/>
    <n v="1866"/>
    <s v="Suiza"/>
    <n v="2.0444698099999998"/>
    <x v="1"/>
    <s v="No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0000002"/>
    <x v="1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0000004"/>
    <x v="1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19999998"/>
    <x v="1"/>
    <s v="No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69999999"/>
    <x v="1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59999999"/>
    <x v="1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0000002"/>
    <x v="1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0000001"/>
    <x v="1"/>
    <s v="No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1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0000001"/>
    <x v="1"/>
    <s v="No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00000001"/>
    <x v="1"/>
    <s v="No"/>
    <s v="Impacto ambiental"/>
    <s v="Pilar 2"/>
    <x v="1"/>
    <b v="0"/>
    <b v="0"/>
  </r>
  <r>
    <s v="Rappi"/>
    <x v="4"/>
    <s v="Privada"/>
    <s v="No"/>
    <s v="No"/>
    <s v="Si"/>
    <n v="2015"/>
    <s v="Colombia"/>
    <n v="0.70314701400000001"/>
    <x v="1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1"/>
    <s v="No"/>
    <s v="Impacto ambiental"/>
    <s v="Pilar 2"/>
    <x v="1"/>
    <b v="0"/>
    <b v="0"/>
  </r>
  <r>
    <s v="Renault"/>
    <x v="1"/>
    <s v="Mixta"/>
    <s v="No"/>
    <s v="Si"/>
    <s v="Si"/>
    <n v="1898"/>
    <s v="Francia"/>
    <n v="2.4260392159999999"/>
    <x v="1"/>
    <s v="No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1"/>
    <s v="No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1"/>
    <s v="No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1"/>
    <s v="No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69999999"/>
    <x v="1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1"/>
    <s v="No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39999998"/>
    <x v="1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1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0000003"/>
    <x v="1"/>
    <s v="No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1"/>
    <s v="No"/>
    <s v="Impacto ambiental"/>
    <s v="Pilar 2"/>
    <x v="1"/>
    <b v="0"/>
    <b v="0"/>
  </r>
  <r>
    <s v="Terpel"/>
    <x v="3"/>
    <s v="Privada"/>
    <s v="No"/>
    <s v="Si"/>
    <s v="Si"/>
    <n v="1968"/>
    <s v="Colombia"/>
    <n v="24.752011681999999"/>
    <x v="1"/>
    <s v="No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1"/>
    <s v="No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1"/>
    <s v="No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599999996"/>
    <x v="1"/>
    <s v="No"/>
    <s v="Impacto ambiental"/>
    <s v="Pilar 2"/>
    <x v="1"/>
    <b v="0"/>
    <b v="0"/>
  </r>
  <r>
    <s v="Uniban"/>
    <x v="3"/>
    <s v="Privada"/>
    <s v="No"/>
    <s v="No"/>
    <s v="No"/>
    <n v="1966"/>
    <s v="Colombia"/>
    <n v="2.0461661379999998"/>
    <x v="1"/>
    <s v="No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1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1"/>
    <s v="No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59999996"/>
    <x v="1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39999999"/>
    <x v="1"/>
    <s v="No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19999999"/>
    <x v="1"/>
    <s v="No"/>
    <s v="Impacto ambiental"/>
    <s v="Pilar 2"/>
    <x v="1"/>
    <b v="0"/>
    <b v="0"/>
  </r>
  <r>
    <s v="Aliar"/>
    <x v="0"/>
    <s v="Privada"/>
    <s v="No"/>
    <s v="No"/>
    <s v="No"/>
    <n v="2007"/>
    <s v="Colombia"/>
    <n v="0.97802211500000003"/>
    <x v="2"/>
    <s v="Si"/>
    <s v="Impacto económico y gobernanza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"/>
    <s v="Si"/>
    <s v="Impacto económico y gobernanza"/>
    <s v="Pilar 1"/>
    <x v="1"/>
    <b v="0"/>
    <b v="0"/>
  </r>
  <r>
    <s v="Alpina"/>
    <x v="1"/>
    <s v="Privada"/>
    <s v="No"/>
    <s v="No"/>
    <s v="Si"/>
    <n v="1945"/>
    <s v="Colombia"/>
    <n v="2.1764613960000001"/>
    <x v="2"/>
    <s v="Si"/>
    <s v="Impacto económico y gobernanza"/>
    <s v="Pilar 1"/>
    <x v="1"/>
    <b v="0"/>
    <b v="0"/>
  </r>
  <r>
    <s v="Amarilo"/>
    <x v="2"/>
    <s v="Privada"/>
    <s v="Si"/>
    <s v="No"/>
    <s v="No"/>
    <n v="1993"/>
    <s v="Colombia"/>
    <n v="2.1863011939999999"/>
    <x v="2"/>
    <s v="Si"/>
    <s v="Impacto económico y gobernanza"/>
    <s v="Pilar 1"/>
    <x v="1"/>
    <b v="0"/>
    <b v="0"/>
  </r>
  <r>
    <s v="ARA"/>
    <x v="3"/>
    <s v="Privada"/>
    <s v="No"/>
    <s v="No"/>
    <s v="Si"/>
    <n v="2012"/>
    <s v="Colombia"/>
    <n v="13.831182682"/>
    <x v="2"/>
    <n v="0"/>
    <s v="Impacto económico y gobernanza"/>
    <s v="Pilar 1"/>
    <x v="1"/>
    <b v="0"/>
    <b v="0"/>
  </r>
  <r>
    <s v="ARQUITECTURA Y CONCRETO"/>
    <x v="2"/>
    <s v="Privada"/>
    <s v="Si"/>
    <s v="No"/>
    <s v="No"/>
    <n v="1990"/>
    <s v="Colombia"/>
    <n v="0.77142869199999997"/>
    <x v="2"/>
    <n v="0"/>
    <s v="Impacto económico y gobernanza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"/>
    <s v="Si"/>
    <s v="Impacto económico y gobernanza"/>
    <s v="Pilar 1"/>
    <x v="1"/>
    <b v="0"/>
    <b v="0"/>
  </r>
  <r>
    <s v="Avianca"/>
    <x v="4"/>
    <s v="Privada"/>
    <s v="No"/>
    <s v="No"/>
    <s v="Si"/>
    <n v="1919"/>
    <s v="Colombia"/>
    <n v="15.106042448"/>
    <x v="2"/>
    <s v="No"/>
    <s v="Impacto económico y gobernanza"/>
    <s v="Pilar 1"/>
    <x v="1"/>
    <b v="0"/>
    <b v="0"/>
  </r>
  <r>
    <s v="AVICOLA EL MADROÑO SA"/>
    <x v="0"/>
    <s v="Privada"/>
    <s v="No"/>
    <s v="No"/>
    <s v="No"/>
    <n v="1987"/>
    <s v="Colombia"/>
    <n v="0.711210393"/>
    <x v="2"/>
    <n v="0"/>
    <s v="Impacto económico y gobernanza"/>
    <s v="Pilar 1"/>
    <x v="1"/>
    <b v="0"/>
    <b v="0"/>
  </r>
  <r>
    <s v="AVSA"/>
    <x v="0"/>
    <s v="Privada"/>
    <s v="Si"/>
    <s v="No"/>
    <s v="No"/>
    <n v="1969"/>
    <s v="Colombia"/>
    <n v="2.4231643530000002"/>
    <x v="2"/>
    <s v="No"/>
    <s v="Impacto económico y gobernanza"/>
    <s v="Pilar 1"/>
    <x v="1"/>
    <b v="0"/>
    <b v="0"/>
  </r>
  <r>
    <s v="Banco de Bogotá"/>
    <x v="4"/>
    <s v="Privada"/>
    <s v="No"/>
    <s v="Si"/>
    <s v="No"/>
    <n v="1870"/>
    <s v="Colombia"/>
    <n v="0"/>
    <x v="2"/>
    <s v="Si"/>
    <s v="Impacto económico y gobernanza"/>
    <s v="Pilar 1"/>
    <x v="1"/>
    <b v="0"/>
    <b v="0"/>
  </r>
  <r>
    <s v="Bancolombia"/>
    <x v="4"/>
    <s v="Privada"/>
    <s v="No"/>
    <s v="Si"/>
    <s v="Si"/>
    <n v="1875"/>
    <s v="Colombia"/>
    <n v="0"/>
    <x v="2"/>
    <s v="Si"/>
    <s v="Impacto económico y gobernanza"/>
    <s v="Pilar 1"/>
    <x v="1"/>
    <b v="0"/>
    <b v="0"/>
  </r>
  <r>
    <s v="Bavaria (Kopps)"/>
    <x v="1"/>
    <s v="Privada"/>
    <s v="No"/>
    <s v="No"/>
    <s v="Si"/>
    <n v="1889"/>
    <s v="Colombia"/>
    <n v="8.6157743510000007"/>
    <x v="2"/>
    <s v="Si"/>
    <s v="Impacto económico y gobernanza"/>
    <s v="Pilar 1"/>
    <x v="1"/>
    <b v="0"/>
    <b v="0"/>
  </r>
  <r>
    <s v="BEL STAR S.A."/>
    <x v="1"/>
    <s v="Privada"/>
    <s v="No"/>
    <s v="No"/>
    <s v="Si"/>
    <n v="2000"/>
    <s v="Colombia"/>
    <n v="1.8730507999999999"/>
    <x v="2"/>
    <s v="No"/>
    <s v="Impacto económico y gobernanza"/>
    <s v="Pilar 1"/>
    <x v="1"/>
    <b v="0"/>
    <b v="0"/>
  </r>
  <r>
    <s v="Biomax"/>
    <x v="3"/>
    <s v="Privada"/>
    <s v="No"/>
    <s v="No"/>
    <s v="No"/>
    <n v="2004"/>
    <s v="Colombia"/>
    <n v="4.5125503050000004"/>
    <x v="2"/>
    <n v="0"/>
    <s v="Impacto económico y gobernanza"/>
    <s v="Pilar 1"/>
    <x v="1"/>
    <b v="0"/>
    <b v="0"/>
  </r>
  <r>
    <s v="C.I Prodeco"/>
    <x v="5"/>
    <s v="Privada"/>
    <s v="No"/>
    <s v="No"/>
    <s v="Si"/>
    <n v="1990"/>
    <s v="Suiza"/>
    <n v="0.89502277900000005"/>
    <x v="2"/>
    <s v="No"/>
    <s v="Impacto económico y gobernanza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2"/>
    <s v="Si"/>
    <s v="Impacto económico y gobernanza"/>
    <s v="Pilar 1"/>
    <x v="1"/>
    <b v="0"/>
    <b v="0"/>
  </r>
  <r>
    <s v="Celsia"/>
    <x v="4"/>
    <s v="Privada"/>
    <s v="No"/>
    <s v="Si"/>
    <s v="Si"/>
    <n v="2001"/>
    <s v="Colombia"/>
    <n v="6.5475670460000002"/>
    <x v="2"/>
    <s v="Si"/>
    <s v="Impacto económico y gobernanza"/>
    <s v="Pilar 1"/>
    <x v="1"/>
    <b v="0"/>
    <b v="0"/>
  </r>
  <r>
    <s v="Cementos Argos"/>
    <x v="1"/>
    <s v="Privada"/>
    <s v="No"/>
    <s v="Si"/>
    <s v="Si"/>
    <n v="1934"/>
    <s v="Colombia"/>
    <n v="1.84479215"/>
    <x v="2"/>
    <s v="Si"/>
    <s v="Impacto económico y gobernanza"/>
    <s v="Pilar 1"/>
    <x v="1"/>
    <b v="0"/>
    <b v="0"/>
  </r>
  <r>
    <s v="Cencosud"/>
    <x v="3"/>
    <s v="Privada"/>
    <s v="Si"/>
    <s v="Si"/>
    <s v="Si"/>
    <n v="1960"/>
    <s v="Chile"/>
    <n v="4.2128666020000001"/>
    <x v="2"/>
    <s v="Si"/>
    <s v="Impacto económico y gobernanza"/>
    <s v="Pilar 1"/>
    <x v="1"/>
    <b v="0"/>
    <b v="0"/>
  </r>
  <r>
    <s v="Cenit"/>
    <x v="4"/>
    <s v="Mixta"/>
    <s v="No"/>
    <s v="No"/>
    <s v="No"/>
    <n v="2012"/>
    <s v="Colombia"/>
    <n v="9.9777362400000005"/>
    <x v="2"/>
    <s v="No"/>
    <s v="Impacto económico y gobernanza"/>
    <s v="Pilar 1"/>
    <x v="1"/>
    <b v="0"/>
    <b v="0"/>
  </r>
  <r>
    <s v="Cerrejón"/>
    <x v="5"/>
    <s v="Privada"/>
    <s v="No"/>
    <s v="No"/>
    <s v="Si"/>
    <n v="1976"/>
    <s v="Reino Unido / Suiza"/>
    <n v="6.0471020830000004"/>
    <x v="2"/>
    <s v="Si"/>
    <s v="Impacto económico y gobernanza"/>
    <s v="Pilar 1"/>
    <x v="1"/>
    <b v="0"/>
    <b v="0"/>
  </r>
  <r>
    <s v="Chevron"/>
    <x v="3"/>
    <s v="Privada"/>
    <s v="No"/>
    <s v="No"/>
    <s v="Si"/>
    <n v="1879"/>
    <s v="Estados Unidos"/>
    <n v="5.8689859999999996"/>
    <x v="2"/>
    <s v="No"/>
    <s v="Impacto económico y gobernanza"/>
    <s v="Pilar 1"/>
    <x v="1"/>
    <b v="0"/>
    <b v="0"/>
  </r>
  <r>
    <s v="CI Eslop"/>
    <x v="3"/>
    <s v="Privada"/>
    <s v="Si"/>
    <s v="No"/>
    <s v="No"/>
    <n v="1997"/>
    <s v="Colombia"/>
    <n v="1.9766409730000001"/>
    <x v="2"/>
    <n v="0"/>
    <s v="Impacto económico y gobernanza"/>
    <s v="Pilar 1"/>
    <x v="1"/>
    <b v="0"/>
    <b v="0"/>
  </r>
  <r>
    <s v="Claro"/>
    <x v="4"/>
    <s v="Privada"/>
    <s v="No"/>
    <s v="No"/>
    <s v="Si"/>
    <n v="2003"/>
    <s v="Brasil"/>
    <n v="15.602099798999999"/>
    <x v="2"/>
    <s v="Si"/>
    <s v="Impacto económico y gobernanza"/>
    <s v="Pilar 1"/>
    <x v="1"/>
    <b v="0"/>
    <b v="0"/>
  </r>
  <r>
    <s v="Coca Cola- Femsa"/>
    <x v="1"/>
    <s v="Mixta"/>
    <s v="No"/>
    <s v="Si"/>
    <s v="Si"/>
    <n v="1991"/>
    <s v="México"/>
    <n v="5.1614047279999999"/>
    <x v="2"/>
    <s v="Si"/>
    <s v="Impacto económico y gobernanza"/>
    <s v="Pilar 1"/>
    <x v="1"/>
    <b v="0"/>
    <b v="0"/>
  </r>
  <r>
    <s v="Colgate"/>
    <x v="1"/>
    <s v="Privada"/>
    <s v="No"/>
    <s v="Si"/>
    <s v="Si"/>
    <n v="1806"/>
    <s v="Estados Unidos"/>
    <n v="2.382092359"/>
    <x v="2"/>
    <s v="Si"/>
    <s v="Impacto económico y gobernanza"/>
    <s v="Pilar 1"/>
    <x v="1"/>
    <b v="0"/>
    <b v="0"/>
  </r>
  <r>
    <s v="Colombina"/>
    <x v="1"/>
    <s v="Privada"/>
    <s v="Si"/>
    <s v="Si"/>
    <s v="Si"/>
    <n v="1932"/>
    <s v="Colombia"/>
    <n v="2.1928266769999998"/>
    <x v="2"/>
    <s v="Si"/>
    <s v="Impacto económico y gobernanza"/>
    <s v="Pilar 1"/>
    <x v="1"/>
    <b v="0"/>
    <b v="0"/>
  </r>
  <r>
    <s v="Compañía Nacional de Chocolates"/>
    <x v="1"/>
    <s v="Privada"/>
    <s v="No"/>
    <s v="No"/>
    <s v="No"/>
    <n v="1920"/>
    <s v="Colombia"/>
    <n v="1.9433909700000001"/>
    <x v="2"/>
    <s v="Si"/>
    <s v="Impacto económico y gobernanza"/>
    <s v="Pilar 1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2"/>
    <s v="No"/>
    <s v="Impacto económico y gobernanza"/>
    <s v="Pilar 1"/>
    <x v="1"/>
    <b v="0"/>
    <b v="0"/>
  </r>
  <r>
    <s v="Conconcreto"/>
    <x v="2"/>
    <s v="Privada"/>
    <s v="No"/>
    <s v="Si"/>
    <s v="Si"/>
    <n v="1961"/>
    <s v="Colombia"/>
    <n v="0.498844856"/>
    <x v="2"/>
    <s v="Si"/>
    <s v="Impacto económico y gobernanza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"/>
    <s v="No"/>
    <s v="Impacto económico y gobernanza"/>
    <s v="Pilar 1"/>
    <x v="1"/>
    <b v="0"/>
    <b v="0"/>
  </r>
  <r>
    <s v="CONSTRUCTORA CAPITAL BOGOTA SAS"/>
    <x v="2"/>
    <s v="Privada"/>
    <s v="Si"/>
    <s v="No"/>
    <s v="No"/>
    <n v="2008"/>
    <s v="Colombia"/>
    <n v="1.3132825420000001"/>
    <x v="2"/>
    <s v="No"/>
    <s v="Impacto económico y gobernanza"/>
    <s v="Pilar 1"/>
    <x v="1"/>
    <b v="0"/>
    <b v="0"/>
  </r>
  <r>
    <s v="CONSTRUCTORA COLPATRIA  SAS"/>
    <x v="2"/>
    <s v="Privada"/>
    <s v="No"/>
    <s v="No"/>
    <s v="No"/>
    <n v="1977"/>
    <s v="Colombia"/>
    <n v="0.74612668500000001"/>
    <x v="2"/>
    <s v="No"/>
    <s v="Impacto económico y gobernanza"/>
    <s v="Pilar 1"/>
    <x v="1"/>
    <b v="0"/>
    <b v="0"/>
  </r>
  <r>
    <s v="Corbeta"/>
    <x v="3"/>
    <s v="Privada"/>
    <s v="Si"/>
    <s v="No"/>
    <s v="No"/>
    <n v="1938"/>
    <s v="Colombia"/>
    <n v="11.88773162"/>
    <x v="2"/>
    <n v="0"/>
    <s v="Impacto económico y gobernanza"/>
    <s v="Pilar 1"/>
    <x v="1"/>
    <b v="0"/>
    <b v="0"/>
  </r>
  <r>
    <s v="Cruz Verde"/>
    <x v="3"/>
    <s v="Privada"/>
    <s v="No"/>
    <s v="No"/>
    <s v="Si"/>
    <n v="1984"/>
    <s v="Chile"/>
    <n v="5.5116464790000004"/>
    <x v="2"/>
    <s v="Si"/>
    <s v="Impacto económico y gobernanza"/>
    <s v="Pilar 1"/>
    <x v="1"/>
    <b v="0"/>
    <b v="0"/>
  </r>
  <r>
    <s v="D1"/>
    <x v="3"/>
    <s v="Privada"/>
    <s v="Si"/>
    <s v="No"/>
    <s v="No"/>
    <n v="2009"/>
    <s v="Colombia"/>
    <n v="19.439396106"/>
    <x v="2"/>
    <s v="Si"/>
    <s v="Impacto económico y gobernanza"/>
    <s v="Pilar 1"/>
    <x v="1"/>
    <b v="0"/>
    <b v="0"/>
  </r>
  <r>
    <s v="Davivienda"/>
    <x v="4"/>
    <s v="Privada"/>
    <s v="No"/>
    <s v="Si"/>
    <s v="No"/>
    <n v="1972"/>
    <s v="Colombia"/>
    <n v="0"/>
    <x v="2"/>
    <s v="Si"/>
    <s v="Impacto económico y gobernanza"/>
    <s v="Pilar 1"/>
    <x v="1"/>
    <b v="0"/>
    <b v="0"/>
  </r>
  <r>
    <s v="Distracom"/>
    <x v="3"/>
    <s v="Privada"/>
    <s v="Si"/>
    <s v="No"/>
    <s v="No"/>
    <n v="1997"/>
    <s v="Colombia"/>
    <n v="3.874476933"/>
    <x v="2"/>
    <n v="0"/>
    <s v="Impacto económico y gobernanza"/>
    <s v="Pilar 1"/>
    <x v="1"/>
    <b v="0"/>
    <b v="0"/>
  </r>
  <r>
    <s v="Drummond"/>
    <x v="5"/>
    <s v="Privada"/>
    <s v="Si"/>
    <s v="No"/>
    <s v="Si"/>
    <n v="1935"/>
    <s v="Estados Unidos"/>
    <n v="11.495989482000001"/>
    <x v="2"/>
    <s v="Si"/>
    <s v="Impacto económico y gobernanza"/>
    <s v="Pilar 1"/>
    <x v="1"/>
    <b v="0"/>
    <b v="0"/>
  </r>
  <r>
    <s v="Ecopetrol"/>
    <x v="5"/>
    <s v="Mixta"/>
    <s v="No"/>
    <s v="Si"/>
    <s v="Si"/>
    <n v="1951"/>
    <s v="Colombia"/>
    <n v="113.923310323"/>
    <x v="2"/>
    <s v="Si"/>
    <s v="Impacto económico y gobernanza"/>
    <s v="Pilar 1"/>
    <x v="1"/>
    <b v="0"/>
    <b v="0"/>
  </r>
  <r>
    <s v="Emgesa"/>
    <x v="4"/>
    <s v="Mixta"/>
    <s v="No"/>
    <s v="No"/>
    <s v="Si"/>
    <n v="1997"/>
    <s v="Colombia"/>
    <n v="15.780332546"/>
    <x v="2"/>
    <s v="Si"/>
    <s v="Impacto económico y gobernanza"/>
    <s v="Pilar 1"/>
    <x v="1"/>
    <b v="0"/>
    <b v="0"/>
  </r>
  <r>
    <s v="EPM"/>
    <x v="4"/>
    <s v="Pública"/>
    <s v="No"/>
    <s v="No"/>
    <s v="Si"/>
    <n v="1955"/>
    <s v="Colombia"/>
    <n v="20.574477179999999"/>
    <x v="2"/>
    <s v="Si"/>
    <s v="Impacto económico y gobernanza"/>
    <s v="Pilar 1"/>
    <x v="1"/>
    <b v="0"/>
    <b v="0"/>
  </r>
  <r>
    <s v="ES Windows"/>
    <x v="1"/>
    <s v="Privada"/>
    <s v="No"/>
    <s v="No"/>
    <s v="Si"/>
    <n v="1985"/>
    <s v="Estados Unidos"/>
    <n v="2.6249202149999999"/>
    <x v="2"/>
    <s v="Si"/>
    <s v="Impacto económico y gobernanza"/>
    <s v="Pilar 1"/>
    <x v="1"/>
    <b v="0"/>
    <b v="0"/>
  </r>
  <r>
    <s v="Esenttia"/>
    <x v="1"/>
    <s v="Mixta"/>
    <s v="No"/>
    <s v="No"/>
    <s v="No"/>
    <n v="1990"/>
    <s v="Colombia"/>
    <n v="2.3114637089999999"/>
    <x v="2"/>
    <s v="Si"/>
    <s v="Impacto económico y gobernanza"/>
    <s v="Pilar 1"/>
    <x v="1"/>
    <b v="0"/>
    <b v="0"/>
  </r>
  <r>
    <s v="Éxito"/>
    <x v="3"/>
    <s v="Privada"/>
    <s v="No"/>
    <s v="No"/>
    <s v="Si"/>
    <n v="1949"/>
    <s v="Colombia"/>
    <n v="16.077688644999999"/>
    <x v="2"/>
    <s v="Si"/>
    <s v="Impacto económico y gobernanza"/>
    <s v="Pilar 1"/>
    <x v="1"/>
    <b v="0"/>
    <b v="0"/>
  </r>
  <r>
    <s v="Falabella"/>
    <x v="3"/>
    <s v="Privada"/>
    <s v="Si"/>
    <s v="Si"/>
    <s v="Si"/>
    <n v="1889"/>
    <s v="Chile"/>
    <n v="2.3075606390000001"/>
    <x v="2"/>
    <s v="No"/>
    <s v="Impacto económico y gobernanza"/>
    <s v="Pilar 1"/>
    <x v="1"/>
    <b v="0"/>
    <b v="0"/>
  </r>
  <r>
    <s v="Frontera Energy"/>
    <x v="5"/>
    <s v="Privada"/>
    <s v="No"/>
    <s v="Si"/>
    <s v="Si"/>
    <n v="1985"/>
    <s v="Canadá"/>
    <n v="4.2502446559999996"/>
    <x v="2"/>
    <s v="No"/>
    <s v="Impacto económico y gobernanza"/>
    <s v="Pilar 1"/>
    <x v="1"/>
    <b v="0"/>
    <b v="0"/>
  </r>
  <r>
    <s v="Gases del Caribe"/>
    <x v="4"/>
    <s v="Privada"/>
    <s v="No"/>
    <s v="Si"/>
    <s v="No"/>
    <n v="1966"/>
    <s v="Colombia"/>
    <n v="2.6355685659999999"/>
    <x v="2"/>
    <s v="No"/>
    <s v="Impacto económico y gobernanza"/>
    <s v="Pilar 1"/>
    <x v="1"/>
    <b v="0"/>
    <b v="0"/>
  </r>
  <r>
    <s v="GEB"/>
    <x v="4"/>
    <s v="Mixta"/>
    <s v="No"/>
    <s v="Si"/>
    <s v="Si"/>
    <n v="1896"/>
    <s v="Colombia"/>
    <n v="3.7166394839999999"/>
    <x v="2"/>
    <s v="No"/>
    <s v="Impacto económico y gobernanza"/>
    <s v="Pilar 1"/>
    <x v="1"/>
    <b v="0"/>
    <b v="0"/>
  </r>
  <r>
    <s v="General Motors"/>
    <x v="1"/>
    <s v="Pública"/>
    <s v="No"/>
    <s v="Si"/>
    <s v="Si"/>
    <n v="1908"/>
    <s v="Estados Unidos"/>
    <n v="1.2123628230000001"/>
    <x v="2"/>
    <s v="Si"/>
    <s v="Impacto económico y gobernanza"/>
    <s v="Pilar 1"/>
    <x v="1"/>
    <b v="0"/>
    <b v="0"/>
  </r>
  <r>
    <s v="Geopark"/>
    <x v="5"/>
    <s v="Privada"/>
    <s v="No"/>
    <s v="Si"/>
    <s v="Si"/>
    <n v="2002"/>
    <s v="Chile"/>
    <n v="2.4203671080000002"/>
    <x v="2"/>
    <s v="Si"/>
    <s v="Impacto económico y gobernanza"/>
    <s v="Pilar 1"/>
    <x v="1"/>
    <b v="0"/>
    <b v="0"/>
  </r>
  <r>
    <s v="Gran Tierra Energy"/>
    <x v="5"/>
    <s v="Privada"/>
    <s v="No"/>
    <s v="Si"/>
    <s v="Si"/>
    <n v="2003"/>
    <s v="Canadá"/>
    <n v="1.3219259999999999"/>
    <x v="2"/>
    <s v="No"/>
    <s v="Impacto económico y gobernanza"/>
    <s v="Pilar 1"/>
    <x v="1"/>
    <b v="0"/>
    <b v="0"/>
  </r>
  <r>
    <s v="Grupo Bios"/>
    <x v="0"/>
    <s v="Privada"/>
    <s v="No"/>
    <s v="No"/>
    <s v="No"/>
    <n v="1985"/>
    <s v="Colombia"/>
    <n v="0.441609957"/>
    <x v="2"/>
    <s v="Si"/>
    <s v="Impacto económico y gobernanza"/>
    <s v="Pilar 1"/>
    <x v="1"/>
    <b v="0"/>
    <b v="0"/>
  </r>
  <r>
    <s v="Grupo Diana"/>
    <x v="1"/>
    <s v="Privada"/>
    <s v="Si"/>
    <s v="No"/>
    <s v="No"/>
    <n v="1964"/>
    <s v="Colombia"/>
    <n v="2.4859553989999998"/>
    <x v="2"/>
    <n v="0"/>
    <s v="Impacto económico y gobernanza"/>
    <s v="Pilar 1"/>
    <x v="1"/>
    <b v="0"/>
    <b v="0"/>
  </r>
  <r>
    <s v="Haceb"/>
    <x v="1"/>
    <s v="Privada"/>
    <s v="Si"/>
    <s v="No"/>
    <s v="No"/>
    <n v="1940"/>
    <s v="Colombia"/>
    <n v="1.340540112"/>
    <x v="2"/>
    <s v="No"/>
    <s v="Impacto económico y gobernanza"/>
    <s v="Pilar 1"/>
    <x v="1"/>
    <b v="0"/>
    <b v="0"/>
  </r>
  <r>
    <s v="Hocol"/>
    <x v="5"/>
    <s v="Privada"/>
    <s v="No"/>
    <s v="No"/>
    <s v="No"/>
    <n v="1956"/>
    <s v="Colombia"/>
    <n v="2.660692144"/>
    <x v="2"/>
    <s v="No"/>
    <s v="Impacto económico y gobernanza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2"/>
    <n v="0"/>
    <s v="Impacto económico y gobernanza"/>
    <s v="Pilar 1"/>
    <x v="1"/>
    <b v="0"/>
    <b v="0"/>
  </r>
  <r>
    <s v="ISA"/>
    <x v="4"/>
    <s v="Mixta"/>
    <s v="No"/>
    <s v="Si"/>
    <s v="Si"/>
    <n v="1967"/>
    <s v="Colombia"/>
    <n v="4.1309855679999998"/>
    <x v="2"/>
    <s v="Si"/>
    <s v="Impacto económico y gobernanza"/>
    <s v="Pilar 1"/>
    <x v="1"/>
    <b v="0"/>
    <b v="0"/>
  </r>
  <r>
    <s v="Isagen"/>
    <x v="4"/>
    <s v="Mixta"/>
    <s v="No"/>
    <s v="No"/>
    <s v="No"/>
    <n v="1995"/>
    <s v="Colombia"/>
    <n v="6.1355991599999999"/>
    <x v="2"/>
    <s v="No"/>
    <s v="Impacto económico y gobernanza"/>
    <s v="Pilar 1"/>
    <x v="1"/>
    <b v="0"/>
    <b v="0"/>
  </r>
  <r>
    <s v="ISMOCOL SA"/>
    <x v="2"/>
    <s v="Privada"/>
    <s v="No"/>
    <s v="No"/>
    <s v="Si"/>
    <n v="1989"/>
    <s v="Colombia"/>
    <n v="0.75167738299999998"/>
    <x v="2"/>
    <n v="0"/>
    <s v="Impacto económico y gobernanza"/>
    <s v="Pilar 1"/>
    <x v="1"/>
    <b v="0"/>
    <b v="0"/>
  </r>
  <r>
    <s v="Italcol"/>
    <x v="1"/>
    <s v="Privada"/>
    <s v="Si"/>
    <s v="No"/>
    <s v="No"/>
    <n v="1970"/>
    <s v="Colombia"/>
    <n v="3.1891452720000002"/>
    <x v="2"/>
    <n v="0"/>
    <s v="Impacto económico y gobernanza"/>
    <s v="Pilar 1"/>
    <x v="1"/>
    <b v="0"/>
    <b v="0"/>
  </r>
  <r>
    <s v="LATAM"/>
    <x v="4"/>
    <s v="Privada"/>
    <s v="No"/>
    <s v="Si"/>
    <s v="Si"/>
    <n v="1929"/>
    <s v="Chile"/>
    <n v="2.3283445380000001"/>
    <x v="2"/>
    <s v="Si"/>
    <s v="Impacto económico y gobernanza"/>
    <s v="Pilar 1"/>
    <x v="1"/>
    <b v="0"/>
    <b v="0"/>
  </r>
  <r>
    <s v="MARVAL S.A.S."/>
    <x v="2"/>
    <s v="Privada"/>
    <s v="Si"/>
    <s v="No"/>
    <s v="No"/>
    <n v="1976"/>
    <s v="Colombia"/>
    <n v="0.98534294499999997"/>
    <x v="2"/>
    <s v="Si"/>
    <s v="Impacto económico y gobernanza"/>
    <s v="Pilar 1"/>
    <x v="1"/>
    <b v="0"/>
    <b v="0"/>
  </r>
  <r>
    <s v="Mazda"/>
    <x v="3"/>
    <s v="Privada"/>
    <s v="No"/>
    <s v="Si"/>
    <s v="Si"/>
    <n v="1920"/>
    <s v="Japón"/>
    <n v="1.8691417530000001"/>
    <x v="2"/>
    <s v="Si"/>
    <s v="Impacto económico y gobernanza"/>
    <s v="Pilar 1"/>
    <x v="1"/>
    <b v="0"/>
    <b v="0"/>
  </r>
  <r>
    <s v="Mercado Libre"/>
    <x v="4"/>
    <s v="Privada"/>
    <s v="No"/>
    <s v="Si"/>
    <s v="Si"/>
    <n v="2009"/>
    <s v="Argentina"/>
    <n v="1.8581853669999999"/>
    <x v="2"/>
    <s v="No"/>
    <s v="Impacto económico y gobernanza"/>
    <s v="Pilar 1"/>
    <x v="1"/>
    <b v="0"/>
    <b v="0"/>
  </r>
  <r>
    <s v="Nestle"/>
    <x v="1"/>
    <s v="Mixta"/>
    <s v="No"/>
    <s v="Si"/>
    <s v="Si"/>
    <n v="1866"/>
    <s v="Suiza"/>
    <n v="2.0444698099999998"/>
    <x v="2"/>
    <s v="No"/>
    <s v="Impacto económico y gobernanza"/>
    <s v="Pilar 1"/>
    <x v="1"/>
    <b v="0"/>
    <b v="0"/>
  </r>
  <r>
    <s v="Oleoducto Central (Ocensa)"/>
    <x v="4"/>
    <s v="Mixta"/>
    <s v="No"/>
    <s v="No"/>
    <s v="No"/>
    <n v="1994"/>
    <s v="Colombia"/>
    <n v="5.9751610780000002"/>
    <x v="2"/>
    <s v="Si"/>
    <s v="Impacto económico y gobernanza"/>
    <s v="Pilar 1"/>
    <x v="1"/>
    <b v="0"/>
    <b v="0"/>
  </r>
  <r>
    <s v="Olímpica"/>
    <x v="3"/>
    <s v="Privada"/>
    <s v="Si"/>
    <s v="No"/>
    <s v="No"/>
    <n v="1953"/>
    <s v="Colombia"/>
    <n v="7.1291921260000004"/>
    <x v="2"/>
    <n v="0"/>
    <s v="Impacto económico y gobernanza"/>
    <s v="Pilar 1"/>
    <x v="1"/>
    <b v="0"/>
    <b v="0"/>
  </r>
  <r>
    <s v="Pepsico"/>
    <x v="1"/>
    <s v="Pública"/>
    <s v="No"/>
    <s v="Si"/>
    <s v="Si"/>
    <n v="1965"/>
    <s v="Estados Unidos"/>
    <n v="2.0973851419999998"/>
    <x v="2"/>
    <s v="Si"/>
    <s v="Impacto económico y gobernanza"/>
    <s v="Pilar 1"/>
    <x v="1"/>
    <b v="0"/>
    <b v="0"/>
  </r>
  <r>
    <s v="Petromil"/>
    <x v="3"/>
    <s v="Privada"/>
    <s v="Si"/>
    <s v="No"/>
    <s v="No"/>
    <n v="1989"/>
    <s v="Colombia"/>
    <n v="3.0305383369999999"/>
    <x v="2"/>
    <n v="0"/>
    <s v="Impacto económico y gobernanza"/>
    <s v="Pilar 1"/>
    <x v="1"/>
    <b v="0"/>
    <b v="0"/>
  </r>
  <r>
    <s v="POLLOS EL BUCANERO S.A. (Cargill)"/>
    <x v="1"/>
    <s v="Privada"/>
    <s v="No"/>
    <s v="No"/>
    <s v="Si"/>
    <n v="1986"/>
    <s v="Colombia"/>
    <n v="2.2734296359999999"/>
    <x v="2"/>
    <n v="0"/>
    <s v="Impacto económico y gobernanza"/>
    <s v="Pilar 1"/>
    <x v="1"/>
    <b v="0"/>
    <b v="0"/>
  </r>
  <r>
    <s v="Postobón"/>
    <x v="1"/>
    <s v="Privada"/>
    <s v="No"/>
    <s v="No"/>
    <s v="No"/>
    <n v="1904"/>
    <s v="Colombia"/>
    <n v="2.8467005310000002"/>
    <x v="2"/>
    <s v="Si"/>
    <s v="Impacto económico y gobernanza"/>
    <s v="Pilar 1"/>
    <x v="1"/>
    <b v="0"/>
    <b v="0"/>
  </r>
  <r>
    <s v="Pricesmart"/>
    <x v="3"/>
    <s v="Privada"/>
    <s v="No"/>
    <s v="Si"/>
    <s v="Si"/>
    <n v="1993"/>
    <s v="Estados Unidos"/>
    <n v="2.3607916150000001"/>
    <x v="2"/>
    <s v="No"/>
    <s v="Impacto económico y gobernanza"/>
    <s v="Pilar 1"/>
    <x v="1"/>
    <b v="0"/>
    <b v="0"/>
  </r>
  <r>
    <s v="Primax"/>
    <x v="3"/>
    <s v="Privada"/>
    <s v="No"/>
    <s v="No"/>
    <s v="Si"/>
    <n v="2005"/>
    <s v="Perú"/>
    <n v="10.521119421"/>
    <x v="2"/>
    <s v="Si"/>
    <s v="Impacto económico y gobernanza"/>
    <s v="Pilar 1"/>
    <x v="1"/>
    <b v="0"/>
    <b v="0"/>
  </r>
  <r>
    <s v="Productos Familia (Essity)"/>
    <x v="1"/>
    <s v="Privada"/>
    <s v="No"/>
    <s v="No"/>
    <s v="Si"/>
    <n v="1958"/>
    <s v="Colombia"/>
    <n v="2.0172595470000001"/>
    <x v="2"/>
    <s v="No"/>
    <s v="Impacto económico y gobernanza"/>
    <s v="Pilar 1"/>
    <x v="1"/>
    <b v="0"/>
    <b v="0"/>
  </r>
  <r>
    <s v="Promigas"/>
    <x v="4"/>
    <s v="Privada"/>
    <s v="No"/>
    <s v="Si"/>
    <s v="No"/>
    <n v="1974"/>
    <s v="Colombia"/>
    <n v="2.2729038500000001"/>
    <x v="2"/>
    <s v="Si"/>
    <s v="Impacto económico y gobernanza"/>
    <s v="Pilar 1"/>
    <x v="1"/>
    <b v="0"/>
    <b v="0"/>
  </r>
  <r>
    <s v="Rappi"/>
    <x v="4"/>
    <s v="Privada"/>
    <s v="No"/>
    <s v="No"/>
    <s v="Si"/>
    <n v="2015"/>
    <s v="Colombia"/>
    <n v="0.70314701400000001"/>
    <x v="2"/>
    <n v="0"/>
    <s v="Impacto económico y gobernanza"/>
    <s v="Pilar 1"/>
    <x v="1"/>
    <b v="0"/>
    <b v="0"/>
  </r>
  <r>
    <s v="Reficar"/>
    <x v="1"/>
    <s v="Mixta"/>
    <s v="No"/>
    <s v="No"/>
    <s v="No"/>
    <n v="1956"/>
    <s v="Colombia"/>
    <n v="25.860914507"/>
    <x v="2"/>
    <s v="Si"/>
    <s v="Impacto económico y gobernanza"/>
    <s v="Pilar 1"/>
    <x v="1"/>
    <b v="0"/>
    <b v="0"/>
  </r>
  <r>
    <s v="Renault"/>
    <x v="1"/>
    <s v="Mixta"/>
    <s v="No"/>
    <s v="Si"/>
    <s v="Si"/>
    <n v="1898"/>
    <s v="Francia"/>
    <n v="2.4260392159999999"/>
    <x v="2"/>
    <s v="No"/>
    <s v="Impacto económico y gobernanza"/>
    <s v="Pilar 1"/>
    <x v="1"/>
    <b v="0"/>
    <b v="0"/>
  </r>
  <r>
    <s v="Riopaila Castilla"/>
    <x v="1"/>
    <s v="Privada"/>
    <s v="No"/>
    <s v="Si"/>
    <s v="No"/>
    <n v="1998"/>
    <s v="Colombia"/>
    <n v="1.697301486"/>
    <x v="2"/>
    <s v="No"/>
    <s v="Impacto económico y gobernanza"/>
    <s v="Pilar 1"/>
    <x v="1"/>
    <b v="0"/>
    <b v="0"/>
  </r>
  <r>
    <s v="Samsung"/>
    <x v="3"/>
    <s v="Privada"/>
    <s v="Si"/>
    <s v="Si"/>
    <s v="Si"/>
    <n v="1969"/>
    <s v="Corea del Sur"/>
    <n v="3.188315636"/>
    <x v="2"/>
    <s v="Si"/>
    <s v="Impacto económico y gobernanza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"/>
    <s v="No"/>
    <s v="Impacto económico y gobernanza"/>
    <s v="Pilar 1"/>
    <x v="1"/>
    <b v="0"/>
    <b v="0"/>
  </r>
  <r>
    <s v="Sodimac (Homecenter)"/>
    <x v="3"/>
    <s v="Privada"/>
    <s v="No"/>
    <s v="No"/>
    <s v="Si"/>
    <n v="1952"/>
    <s v="Chile"/>
    <n v="5.9910971069999999"/>
    <x v="2"/>
    <s v="Si"/>
    <s v="Impacto económico y gobernanza"/>
    <s v="Pilar 1"/>
    <x v="1"/>
    <b v="0"/>
    <b v="0"/>
  </r>
  <r>
    <s v="Sucafina"/>
    <x v="3"/>
    <s v="Privada"/>
    <s v="Si"/>
    <s v="No"/>
    <s v="Si"/>
    <n v="1977"/>
    <s v="Suiza"/>
    <n v="2.002301595"/>
    <x v="2"/>
    <s v="No"/>
    <s v="Impacto económico y gobernanza"/>
    <s v="Pilar 1"/>
    <x v="1"/>
    <b v="0"/>
    <b v="0"/>
  </r>
  <r>
    <s v="Sunshine Bouquet"/>
    <x v="0"/>
    <s v="Privada"/>
    <s v="Si"/>
    <s v="No"/>
    <s v="Si"/>
    <n v="1971"/>
    <s v="Estados Unidos"/>
    <n v="2.1567474139999998"/>
    <x v="2"/>
    <n v="0"/>
    <s v="Impacto económico y gobernanza"/>
    <s v="Pilar 1"/>
    <x v="1"/>
    <b v="0"/>
    <b v="0"/>
  </r>
  <r>
    <s v="Suramerica Comercial (Dollar City)"/>
    <x v="3"/>
    <s v="Privada"/>
    <s v="No"/>
    <s v="No"/>
    <s v="Si"/>
    <n v="2009"/>
    <s v="El Salvador"/>
    <n v="2.8694480090000001"/>
    <x v="2"/>
    <n v="0"/>
    <s v="Impacto económico y gobernanza"/>
    <s v="Pilar 1"/>
    <x v="1"/>
    <b v="0"/>
    <b v="0"/>
  </r>
  <r>
    <s v="Tecnoquimicas"/>
    <x v="3"/>
    <s v="Privada"/>
    <s v="Si"/>
    <s v="No"/>
    <s v="No"/>
    <n v="1934"/>
    <s v="Colombia"/>
    <n v="3.134365769"/>
    <x v="2"/>
    <n v="0"/>
    <s v="Impacto económico y gobernanza"/>
    <s v="Pilar 1"/>
    <x v="1"/>
    <b v="0"/>
    <b v="0"/>
  </r>
  <r>
    <s v="Telefónica"/>
    <x v="4"/>
    <s v="Mixta"/>
    <s v="No"/>
    <s v="Si"/>
    <s v="Si"/>
    <n v="1924"/>
    <s v="España"/>
    <n v="6.6721791020000003"/>
    <x v="2"/>
    <s v="Si"/>
    <s v="Impacto económico y gobernanza"/>
    <s v="Pilar 1"/>
    <x v="1"/>
    <b v="0"/>
    <b v="0"/>
  </r>
  <r>
    <s v="Teleperformance"/>
    <x v="4"/>
    <s v="Privada"/>
    <s v="No"/>
    <s v="Si"/>
    <s v="Si"/>
    <n v="1910"/>
    <s v="Francia"/>
    <n v="2.655177809"/>
    <x v="2"/>
    <s v="No"/>
    <s v="Impacto económico y gobernanza"/>
    <s v="Pilar 1"/>
    <x v="1"/>
    <b v="0"/>
    <b v="0"/>
  </r>
  <r>
    <s v="Terpel"/>
    <x v="3"/>
    <s v="Privada"/>
    <s v="No"/>
    <s v="Si"/>
    <s v="Si"/>
    <n v="1968"/>
    <s v="Colombia"/>
    <n v="24.752011681999999"/>
    <x v="2"/>
    <s v="Si"/>
    <s v="Impacto económico y gobernanza"/>
    <s v="Pilar 1"/>
    <x v="1"/>
    <b v="0"/>
    <b v="0"/>
  </r>
  <r>
    <s v="Tigo"/>
    <x v="4"/>
    <s v="Mixta"/>
    <s v="No"/>
    <s v="Si"/>
    <s v="Si"/>
    <n v="1979"/>
    <s v="Suecia"/>
    <n v="2.956157691"/>
    <x v="2"/>
    <s v="No"/>
    <s v="Impacto económico y gobernanza"/>
    <s v="Pilar 1"/>
    <x v="1"/>
    <b v="0"/>
    <b v="0"/>
  </r>
  <r>
    <s v="Toyota"/>
    <x v="3"/>
    <s v="Privada"/>
    <s v="No"/>
    <s v="Si"/>
    <s v="Si"/>
    <n v="1937"/>
    <s v="Japón"/>
    <n v="4.02823039"/>
    <x v="2"/>
    <s v="No"/>
    <s v="Impacto económico y gobernanza"/>
    <s v="Pilar 1"/>
    <x v="1"/>
    <b v="0"/>
    <b v="0"/>
  </r>
  <r>
    <s v="Trafigura (Petroleum)"/>
    <x v="3"/>
    <s v="Privada"/>
    <s v="No"/>
    <s v="No"/>
    <s v="Si"/>
    <n v="1993"/>
    <s v="Suiza"/>
    <n v="4.8704234599999996"/>
    <x v="2"/>
    <s v="No"/>
    <s v="Impacto económico y gobernanza"/>
    <s v="Pilar 1"/>
    <x v="1"/>
    <b v="0"/>
    <b v="0"/>
  </r>
  <r>
    <s v="Uniban"/>
    <x v="3"/>
    <s v="Privada"/>
    <s v="No"/>
    <s v="No"/>
    <s v="No"/>
    <n v="1966"/>
    <s v="Colombia"/>
    <n v="2.0461661379999998"/>
    <x v="2"/>
    <s v="No"/>
    <s v="Impacto económico y gobernanza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"/>
    <n v="0"/>
    <s v="Impacto económico y gobernanza"/>
    <s v="Pilar 1"/>
    <x v="1"/>
    <b v="0"/>
    <b v="0"/>
  </r>
  <r>
    <s v="Vanti"/>
    <x v="4"/>
    <s v="Privada"/>
    <s v="No"/>
    <s v="No"/>
    <s v="No"/>
    <n v="1987"/>
    <s v="Colombia"/>
    <n v="0"/>
    <x v="2"/>
    <s v="Si"/>
    <s v="Impacto económico y gobernanza"/>
    <s v="Pilar 1"/>
    <x v="1"/>
    <b v="0"/>
    <b v="0"/>
  </r>
  <r>
    <s v="Verano energy"/>
    <x v="5"/>
    <s v="Privada"/>
    <s v="No"/>
    <s v="No"/>
    <s v="Si"/>
    <n v="2016"/>
    <s v="Canadá"/>
    <n v="5.4833186859999996"/>
    <x v="2"/>
    <n v="0"/>
    <s v="Impacto económico y gobernanza"/>
    <s v="Pilar 1"/>
    <x v="1"/>
    <b v="0"/>
    <b v="0"/>
  </r>
  <r>
    <s v="Yamaha"/>
    <x v="1"/>
    <s v="Privada"/>
    <s v="No"/>
    <s v="Si"/>
    <s v="Si"/>
    <n v="1955"/>
    <s v="Japón"/>
    <n v="1.8313776939999999"/>
    <x v="2"/>
    <s v="No"/>
    <s v="Impacto económico y gobernanza"/>
    <s v="Pilar 1"/>
    <x v="1"/>
    <b v="0"/>
    <b v="0"/>
  </r>
  <r>
    <s v="YARA COLOMBIA S.A."/>
    <x v="1"/>
    <s v="Privada"/>
    <s v="No"/>
    <s v="No"/>
    <s v="Si"/>
    <n v="1993"/>
    <s v="Noruega"/>
    <n v="1.7653399919999999"/>
    <x v="2"/>
    <s v="Si"/>
    <s v="Impacto económico y gobernanza"/>
    <s v="Pilar 1"/>
    <x v="1"/>
    <b v="0"/>
    <b v="0"/>
  </r>
  <r>
    <s v="Aliar"/>
    <x v="0"/>
    <s v="Privada"/>
    <s v="No"/>
    <s v="No"/>
    <s v="No"/>
    <n v="2007"/>
    <s v="Colombia"/>
    <n v="0.97802211500000003"/>
    <x v="3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3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0000001"/>
    <x v="3"/>
    <s v="Si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39999999"/>
    <x v="3"/>
    <s v="Si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3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199999997"/>
    <x v="3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3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3"/>
    <s v="Si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3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0000002"/>
    <x v="3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3"/>
    <s v="No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3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0000007"/>
    <x v="3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7999999999"/>
    <x v="3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0000004"/>
    <x v="3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00000005"/>
    <x v="3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3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0000002"/>
    <x v="3"/>
    <s v="Si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3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0000001"/>
    <x v="3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00000005"/>
    <x v="3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0000004"/>
    <x v="3"/>
    <s v="Si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59999999996"/>
    <x v="3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0000001"/>
    <x v="3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8999999"/>
    <x v="3"/>
    <s v="Si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79999999"/>
    <x v="3"/>
    <s v="Si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3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69999998"/>
    <x v="3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00000001"/>
    <x v="3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3"/>
    <s v="Si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3"/>
    <s v="Si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3"/>
    <s v="Si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0000001"/>
    <x v="3"/>
    <s v="Si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00000001"/>
    <x v="3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3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0000004"/>
    <x v="3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3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3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3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000001"/>
    <x v="3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3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3"/>
    <s v="No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79999999"/>
    <x v="3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49999999"/>
    <x v="3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89999999"/>
    <x v="3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4999999"/>
    <x v="3"/>
    <s v="Si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0000001"/>
    <x v="3"/>
    <s v="Si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59999996"/>
    <x v="3"/>
    <s v="Si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59999999"/>
    <x v="3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39999999"/>
    <x v="3"/>
    <s v="No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0000001"/>
    <x v="3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0000002"/>
    <x v="3"/>
    <s v="No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59999999999"/>
    <x v="3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3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89999998"/>
    <x v="3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3"/>
    <s v="Si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3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3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79999998"/>
    <x v="3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599999999"/>
    <x v="3"/>
    <s v="Si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299999998"/>
    <x v="3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0000002"/>
    <x v="3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0000001"/>
    <x v="3"/>
    <s v="No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499999997"/>
    <x v="3"/>
    <s v="Si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0000001"/>
    <x v="3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69999999"/>
    <x v="3"/>
    <s v="Si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099999998"/>
    <x v="3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0000002"/>
    <x v="3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0000004"/>
    <x v="3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19999998"/>
    <x v="3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69999999"/>
    <x v="3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59999999"/>
    <x v="3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0000002"/>
    <x v="3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0000001"/>
    <x v="3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3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0000001"/>
    <x v="3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00000001"/>
    <x v="3"/>
    <s v="Si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00000001"/>
    <x v="3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3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59999999"/>
    <x v="3"/>
    <s v="Si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3"/>
    <s v="No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3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3"/>
    <s v="Si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69999999"/>
    <x v="3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3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39999998"/>
    <x v="3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0000001"/>
    <x v="3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3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0000003"/>
    <x v="3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3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1999999"/>
    <x v="3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3"/>
    <s v="Si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3"/>
    <s v="Si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599999996"/>
    <x v="3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79999998"/>
    <x v="3"/>
    <s v="Si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3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3"/>
    <s v="Si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59999996"/>
    <x v="3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39999999"/>
    <x v="3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19999999"/>
    <x v="3"/>
    <s v="No informa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00000003"/>
    <x v="4"/>
    <s v="No informa"/>
    <s v="Impacto social "/>
    <s v="Pilar 5"/>
    <x v="1"/>
    <b v="0"/>
    <b v="0"/>
  </r>
  <r>
    <s v="Alimentos Carnicos (Grupo Nutresa)"/>
    <x v="1"/>
    <s v="Privada"/>
    <s v="No"/>
    <s v="Si"/>
    <s v="Si"/>
    <n v="1920"/>
    <s v="Colombia"/>
    <n v="2.844632077"/>
    <x v="4"/>
    <s v="Si"/>
    <s v="Impacto social "/>
    <s v="Pilar 5"/>
    <x v="1"/>
    <b v="0"/>
    <b v="0"/>
  </r>
  <r>
    <s v="Alpina"/>
    <x v="1"/>
    <s v="Privada"/>
    <s v="No"/>
    <s v="No"/>
    <s v="Si"/>
    <n v="1945"/>
    <s v="Colombia"/>
    <n v="2.1764613960000001"/>
    <x v="4"/>
    <s v="No"/>
    <s v="Impacto social "/>
    <s v="Pilar 5"/>
    <x v="1"/>
    <b v="0"/>
    <b v="0"/>
  </r>
  <r>
    <s v="Amarilo"/>
    <x v="2"/>
    <s v="Privada"/>
    <s v="Si"/>
    <s v="No"/>
    <s v="No"/>
    <n v="1993"/>
    <s v="Colombia"/>
    <n v="2.1863011939999999"/>
    <x v="4"/>
    <s v="Si"/>
    <s v="Impacto social "/>
    <s v="Pilar 5"/>
    <x v="1"/>
    <b v="0"/>
    <b v="0"/>
  </r>
  <r>
    <s v="ARA"/>
    <x v="3"/>
    <s v="Privada"/>
    <s v="No"/>
    <s v="No"/>
    <s v="Si"/>
    <n v="2012"/>
    <s v="Colombia"/>
    <n v="13.831182682"/>
    <x v="4"/>
    <n v="0"/>
    <s v="Impacto social "/>
    <s v="Pilar 5"/>
    <x v="1"/>
    <b v="0"/>
    <b v="0"/>
  </r>
  <r>
    <s v="ARQUITECTURA Y CONCRETO"/>
    <x v="2"/>
    <s v="Privada"/>
    <s v="Si"/>
    <s v="No"/>
    <s v="No"/>
    <n v="1990"/>
    <s v="Colombia"/>
    <n v="0.77142869199999997"/>
    <x v="4"/>
    <n v="0"/>
    <s v="Impacto social "/>
    <s v="Pilar 5"/>
    <x v="1"/>
    <b v="0"/>
    <b v="0"/>
  </r>
  <r>
    <s v="AUTOPISTA RIO MAGDALENA SAS"/>
    <x v="2"/>
    <s v="Privada"/>
    <s v="No"/>
    <s v="No"/>
    <s v="No"/>
    <n v="2014"/>
    <s v="Colombia"/>
    <n v="1.314259836"/>
    <x v="4"/>
    <s v="No"/>
    <s v="Impacto social "/>
    <s v="Pilar 5"/>
    <x v="1"/>
    <b v="0"/>
    <b v="0"/>
  </r>
  <r>
    <s v="Avianca"/>
    <x v="4"/>
    <s v="Privada"/>
    <s v="No"/>
    <s v="No"/>
    <s v="Si"/>
    <n v="1919"/>
    <s v="Colombia"/>
    <n v="15.106042448"/>
    <x v="4"/>
    <s v="Si"/>
    <s v="Impacto social "/>
    <s v="Pilar 5"/>
    <x v="1"/>
    <b v="0"/>
    <b v="0"/>
  </r>
  <r>
    <s v="AVICOLA EL MADROÑO SA"/>
    <x v="0"/>
    <s v="Privada"/>
    <s v="No"/>
    <s v="No"/>
    <s v="No"/>
    <n v="1987"/>
    <s v="Colombia"/>
    <n v="0.711210393"/>
    <x v="4"/>
    <n v="0"/>
    <s v="Impacto social "/>
    <s v="Pilar 5"/>
    <x v="1"/>
    <b v="0"/>
    <b v="0"/>
  </r>
  <r>
    <s v="AVSA"/>
    <x v="0"/>
    <s v="Privada"/>
    <s v="Si"/>
    <s v="No"/>
    <s v="No"/>
    <n v="1969"/>
    <s v="Colombia"/>
    <n v="2.4231643530000002"/>
    <x v="4"/>
    <s v="No informa"/>
    <s v="Impacto social "/>
    <s v="Pilar 5"/>
    <x v="1"/>
    <b v="0"/>
    <b v="0"/>
  </r>
  <r>
    <s v="Banco de Bogotá"/>
    <x v="4"/>
    <s v="Privada"/>
    <s v="No"/>
    <s v="Si"/>
    <s v="No"/>
    <n v="1870"/>
    <s v="Colombia"/>
    <n v="0"/>
    <x v="4"/>
    <s v="Si"/>
    <s v="Impacto social "/>
    <s v="Pilar 5"/>
    <x v="1"/>
    <b v="0"/>
    <b v="0"/>
  </r>
  <r>
    <s v="Bancolombia"/>
    <x v="4"/>
    <s v="Privada"/>
    <s v="No"/>
    <s v="Si"/>
    <s v="Si"/>
    <n v="1875"/>
    <s v="Colombia"/>
    <n v="0"/>
    <x v="4"/>
    <s v="No"/>
    <s v="Impacto social "/>
    <s v="Pilar 5"/>
    <x v="1"/>
    <b v="0"/>
    <b v="0"/>
  </r>
  <r>
    <s v="Bavaria (Kopps)"/>
    <x v="1"/>
    <s v="Privada"/>
    <s v="No"/>
    <s v="No"/>
    <s v="Si"/>
    <n v="1889"/>
    <s v="Colombia"/>
    <n v="8.6157743510000007"/>
    <x v="4"/>
    <s v="No"/>
    <s v="Impacto social "/>
    <s v="Pilar 5"/>
    <x v="1"/>
    <b v="0"/>
    <b v="0"/>
  </r>
  <r>
    <s v="BEL STAR S.A."/>
    <x v="1"/>
    <s v="Privada"/>
    <s v="No"/>
    <s v="No"/>
    <s v="Si"/>
    <n v="2000"/>
    <s v="Colombia"/>
    <n v="1.8730507999999999"/>
    <x v="4"/>
    <s v="No"/>
    <s v="Impacto social "/>
    <s v="Pilar 5"/>
    <x v="1"/>
    <b v="0"/>
    <b v="0"/>
  </r>
  <r>
    <s v="Biomax"/>
    <x v="3"/>
    <s v="Privada"/>
    <s v="No"/>
    <s v="No"/>
    <s v="No"/>
    <n v="2004"/>
    <s v="Colombia"/>
    <n v="4.5125503050000004"/>
    <x v="4"/>
    <n v="0"/>
    <s v="Impacto social "/>
    <s v="Pilar 5"/>
    <x v="1"/>
    <b v="0"/>
    <b v="0"/>
  </r>
  <r>
    <s v="C.I Prodeco"/>
    <x v="5"/>
    <s v="Privada"/>
    <s v="No"/>
    <s v="No"/>
    <s v="Si"/>
    <n v="1990"/>
    <s v="Suiza"/>
    <n v="0.89502277900000005"/>
    <x v="4"/>
    <s v="No"/>
    <s v="Impacto social "/>
    <s v="Pilar 5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4"/>
    <s v="No"/>
    <s v="Impacto social "/>
    <s v="Pilar 5"/>
    <x v="1"/>
    <b v="0"/>
    <b v="0"/>
  </r>
  <r>
    <s v="Celsia"/>
    <x v="4"/>
    <s v="Privada"/>
    <s v="No"/>
    <s v="Si"/>
    <s v="Si"/>
    <n v="2001"/>
    <s v="Colombia"/>
    <n v="6.5475670460000002"/>
    <x v="4"/>
    <s v="No"/>
    <s v="Impacto social "/>
    <s v="Pilar 5"/>
    <x v="1"/>
    <b v="0"/>
    <b v="0"/>
  </r>
  <r>
    <s v="Cementos Argos"/>
    <x v="1"/>
    <s v="Privada"/>
    <s v="No"/>
    <s v="Si"/>
    <s v="Si"/>
    <n v="1934"/>
    <s v="Colombia"/>
    <n v="1.84479215"/>
    <x v="4"/>
    <s v="No"/>
    <s v="Impacto social "/>
    <s v="Pilar 5"/>
    <x v="1"/>
    <b v="0"/>
    <b v="0"/>
  </r>
  <r>
    <s v="Cencosud"/>
    <x v="3"/>
    <s v="Privada"/>
    <s v="Si"/>
    <s v="Si"/>
    <s v="Si"/>
    <n v="1960"/>
    <s v="Chile"/>
    <n v="4.2128666020000001"/>
    <x v="4"/>
    <s v="Si"/>
    <s v="Impacto social "/>
    <s v="Pilar 5"/>
    <x v="1"/>
    <b v="0"/>
    <b v="0"/>
  </r>
  <r>
    <s v="Cenit"/>
    <x v="4"/>
    <s v="Mixta"/>
    <s v="No"/>
    <s v="No"/>
    <s v="No"/>
    <n v="2012"/>
    <s v="Colombia"/>
    <n v="9.9777362400000005"/>
    <x v="4"/>
    <s v="Si"/>
    <s v="Impacto social "/>
    <s v="Pilar 5"/>
    <x v="1"/>
    <b v="0"/>
    <b v="0"/>
  </r>
  <r>
    <s v="Cerrejón"/>
    <x v="5"/>
    <s v="Privada"/>
    <s v="No"/>
    <s v="No"/>
    <s v="Si"/>
    <n v="1976"/>
    <s v="Reino Unido / Suiza"/>
    <n v="6.0471020830000004"/>
    <x v="4"/>
    <s v="No"/>
    <s v="Impacto social "/>
    <s v="Pilar 5"/>
    <x v="1"/>
    <b v="0"/>
    <b v="0"/>
  </r>
  <r>
    <s v="Chevron"/>
    <x v="3"/>
    <s v="Privada"/>
    <s v="No"/>
    <s v="No"/>
    <s v="Si"/>
    <n v="1879"/>
    <s v="Estados Unidos"/>
    <n v="5.8689859999999996"/>
    <x v="4"/>
    <s v="No"/>
    <s v="Impacto social "/>
    <s v="Pilar 5"/>
    <x v="1"/>
    <b v="0"/>
    <b v="0"/>
  </r>
  <r>
    <s v="CI Eslop"/>
    <x v="3"/>
    <s v="Privada"/>
    <s v="Si"/>
    <s v="No"/>
    <s v="No"/>
    <n v="1997"/>
    <s v="Colombia"/>
    <n v="1.9766409730000001"/>
    <x v="4"/>
    <n v="0"/>
    <s v="Impacto social "/>
    <s v="Pilar 5"/>
    <x v="1"/>
    <b v="0"/>
    <b v="0"/>
  </r>
  <r>
    <s v="Claro"/>
    <x v="4"/>
    <s v="Privada"/>
    <s v="No"/>
    <s v="No"/>
    <s v="Si"/>
    <n v="2003"/>
    <s v="Brasil"/>
    <n v="15.602099798999999"/>
    <x v="4"/>
    <s v="Si"/>
    <s v="Impacto social "/>
    <s v="Pilar 5"/>
    <x v="1"/>
    <b v="0"/>
    <b v="0"/>
  </r>
  <r>
    <s v="Coca Cola- Femsa"/>
    <x v="1"/>
    <s v="Mixta"/>
    <s v="No"/>
    <s v="Si"/>
    <s v="Si"/>
    <n v="1991"/>
    <s v="México"/>
    <n v="5.1614047279999999"/>
    <x v="4"/>
    <s v="Si"/>
    <s v="Impacto social "/>
    <s v="Pilar 5"/>
    <x v="1"/>
    <b v="0"/>
    <b v="0"/>
  </r>
  <r>
    <s v="Colgate"/>
    <x v="1"/>
    <s v="Privada"/>
    <s v="No"/>
    <s v="Si"/>
    <s v="Si"/>
    <n v="1806"/>
    <s v="Estados Unidos"/>
    <n v="2.382092359"/>
    <x v="4"/>
    <s v="No"/>
    <s v="Impacto social "/>
    <s v="Pilar 5"/>
    <x v="1"/>
    <b v="0"/>
    <b v="0"/>
  </r>
  <r>
    <s v="Colombina"/>
    <x v="1"/>
    <s v="Privada"/>
    <s v="Si"/>
    <s v="Si"/>
    <s v="Si"/>
    <n v="1932"/>
    <s v="Colombia"/>
    <n v="2.1928266769999998"/>
    <x v="4"/>
    <s v="Si"/>
    <s v="Impacto social "/>
    <s v="Pilar 5"/>
    <x v="1"/>
    <b v="0"/>
    <b v="0"/>
  </r>
  <r>
    <s v="Compañía Nacional de Chocolates"/>
    <x v="1"/>
    <s v="Privada"/>
    <s v="No"/>
    <s v="No"/>
    <s v="No"/>
    <n v="1920"/>
    <s v="Colombia"/>
    <n v="1.9433909700000001"/>
    <x v="4"/>
    <s v="Si"/>
    <s v="Impacto social "/>
    <s v="Pilar 5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4"/>
    <s v="No"/>
    <s v="Impacto social "/>
    <s v="Pilar 5"/>
    <x v="1"/>
    <b v="0"/>
    <b v="0"/>
  </r>
  <r>
    <s v="Conconcreto"/>
    <x v="2"/>
    <s v="Privada"/>
    <s v="No"/>
    <s v="Si"/>
    <s v="Si"/>
    <n v="1961"/>
    <s v="Colombia"/>
    <n v="0.498844856"/>
    <x v="4"/>
    <s v="No"/>
    <s v="Impacto social "/>
    <s v="Pilar 5"/>
    <x v="1"/>
    <b v="0"/>
    <b v="0"/>
  </r>
  <r>
    <s v="CONSTRUCCIONES EL CONDOR S.A"/>
    <x v="2"/>
    <s v="Privada"/>
    <s v="No"/>
    <s v="Si"/>
    <s v="Si"/>
    <n v="1979"/>
    <s v="Colombia"/>
    <n v="1.189537155"/>
    <x v="4"/>
    <s v="No"/>
    <s v="Impacto social "/>
    <s v="Pilar 5"/>
    <x v="1"/>
    <b v="0"/>
    <b v="0"/>
  </r>
  <r>
    <s v="CONSTRUCTORA CAPITAL BOGOTA SAS"/>
    <x v="2"/>
    <s v="Privada"/>
    <s v="Si"/>
    <s v="No"/>
    <s v="No"/>
    <n v="2008"/>
    <s v="Colombia"/>
    <n v="1.3132825420000001"/>
    <x v="4"/>
    <s v="No"/>
    <s v="Impacto social "/>
    <s v="Pilar 5"/>
    <x v="1"/>
    <b v="0"/>
    <b v="0"/>
  </r>
  <r>
    <s v="CONSTRUCTORA COLPATRIA  SAS"/>
    <x v="2"/>
    <s v="Privada"/>
    <s v="No"/>
    <s v="No"/>
    <s v="No"/>
    <n v="1977"/>
    <s v="Colombia"/>
    <n v="0.74612668500000001"/>
    <x v="4"/>
    <s v="Si"/>
    <s v="Impacto social "/>
    <s v="Pilar 5"/>
    <x v="1"/>
    <b v="0"/>
    <b v="0"/>
  </r>
  <r>
    <s v="Corbeta"/>
    <x v="3"/>
    <s v="Privada"/>
    <s v="Si"/>
    <s v="No"/>
    <s v="No"/>
    <n v="1938"/>
    <s v="Colombia"/>
    <n v="11.88773162"/>
    <x v="4"/>
    <n v="0"/>
    <s v="Impacto social "/>
    <s v="Pilar 5"/>
    <x v="1"/>
    <b v="0"/>
    <b v="0"/>
  </r>
  <r>
    <s v="Cruz Verde"/>
    <x v="3"/>
    <s v="Privada"/>
    <s v="No"/>
    <s v="No"/>
    <s v="Si"/>
    <n v="1984"/>
    <s v="Chile"/>
    <n v="5.5116464790000004"/>
    <x v="4"/>
    <s v="No"/>
    <s v="Impacto social "/>
    <s v="Pilar 5"/>
    <x v="1"/>
    <b v="0"/>
    <b v="0"/>
  </r>
  <r>
    <s v="D1"/>
    <x v="3"/>
    <s v="Privada"/>
    <s v="Si"/>
    <s v="No"/>
    <s v="No"/>
    <n v="2009"/>
    <s v="Colombia"/>
    <n v="19.439396106"/>
    <x v="4"/>
    <s v="Si"/>
    <s v="Impacto social "/>
    <s v="Pilar 5"/>
    <x v="1"/>
    <b v="0"/>
    <b v="0"/>
  </r>
  <r>
    <s v="Davivienda"/>
    <x v="4"/>
    <s v="Privada"/>
    <s v="No"/>
    <s v="Si"/>
    <s v="No"/>
    <n v="1972"/>
    <s v="Colombia"/>
    <n v="0"/>
    <x v="4"/>
    <s v="Si"/>
    <s v="Impacto social "/>
    <s v="Pilar 5"/>
    <x v="1"/>
    <b v="0"/>
    <b v="0"/>
  </r>
  <r>
    <s v="Distracom"/>
    <x v="3"/>
    <s v="Privada"/>
    <s v="Si"/>
    <s v="No"/>
    <s v="No"/>
    <n v="1997"/>
    <s v="Colombia"/>
    <n v="3.874476933"/>
    <x v="4"/>
    <n v="0"/>
    <s v="Impacto social "/>
    <s v="Pilar 5"/>
    <x v="1"/>
    <b v="0"/>
    <b v="0"/>
  </r>
  <r>
    <s v="Drummond"/>
    <x v="5"/>
    <s v="Privada"/>
    <s v="Si"/>
    <s v="No"/>
    <s v="Si"/>
    <n v="1935"/>
    <s v="Estados Unidos"/>
    <n v="11.495989482000001"/>
    <x v="4"/>
    <s v="No"/>
    <s v="Impacto social "/>
    <s v="Pilar 5"/>
    <x v="1"/>
    <b v="0"/>
    <b v="0"/>
  </r>
  <r>
    <s v="Ecopetrol"/>
    <x v="5"/>
    <s v="Mixta"/>
    <s v="No"/>
    <s v="Si"/>
    <s v="Si"/>
    <n v="1951"/>
    <s v="Colombia"/>
    <n v="113.923310323"/>
    <x v="4"/>
    <s v="Si"/>
    <s v="Impacto social "/>
    <s v="Pilar 5"/>
    <x v="1"/>
    <b v="0"/>
    <b v="0"/>
  </r>
  <r>
    <s v="Emgesa"/>
    <x v="4"/>
    <s v="Mixta"/>
    <s v="No"/>
    <s v="No"/>
    <s v="Si"/>
    <n v="1997"/>
    <s v="Colombia"/>
    <n v="15.780332546"/>
    <x v="4"/>
    <s v="Si"/>
    <s v="Impacto social "/>
    <s v="Pilar 5"/>
    <x v="1"/>
    <b v="0"/>
    <b v="0"/>
  </r>
  <r>
    <s v="EPM"/>
    <x v="4"/>
    <s v="Pública"/>
    <s v="No"/>
    <s v="No"/>
    <s v="Si"/>
    <n v="1955"/>
    <s v="Colombia"/>
    <n v="20.574477179999999"/>
    <x v="4"/>
    <s v="Si"/>
    <s v="Impacto social "/>
    <s v="Pilar 5"/>
    <x v="1"/>
    <b v="0"/>
    <b v="0"/>
  </r>
  <r>
    <s v="ES Windows"/>
    <x v="1"/>
    <s v="Privada"/>
    <s v="No"/>
    <s v="No"/>
    <s v="Si"/>
    <n v="1985"/>
    <s v="Estados Unidos"/>
    <n v="2.6249202149999999"/>
    <x v="4"/>
    <s v="Si"/>
    <s v="Impacto social "/>
    <s v="Pilar 5"/>
    <x v="1"/>
    <b v="0"/>
    <b v="0"/>
  </r>
  <r>
    <s v="Esenttia"/>
    <x v="1"/>
    <s v="Mixta"/>
    <s v="No"/>
    <s v="No"/>
    <s v="No"/>
    <n v="1990"/>
    <s v="Colombia"/>
    <n v="2.3114637089999999"/>
    <x v="4"/>
    <s v="Si"/>
    <s v="Impacto social "/>
    <s v="Pilar 5"/>
    <x v="1"/>
    <b v="0"/>
    <b v="0"/>
  </r>
  <r>
    <s v="Éxito"/>
    <x v="3"/>
    <s v="Privada"/>
    <s v="No"/>
    <s v="No"/>
    <s v="Si"/>
    <n v="1949"/>
    <s v="Colombia"/>
    <n v="16.077688644999999"/>
    <x v="4"/>
    <s v="Si"/>
    <s v="Impacto social "/>
    <s v="Pilar 5"/>
    <x v="1"/>
    <b v="0"/>
    <b v="0"/>
  </r>
  <r>
    <s v="Falabella"/>
    <x v="3"/>
    <s v="Privada"/>
    <s v="Si"/>
    <s v="Si"/>
    <s v="Si"/>
    <n v="1889"/>
    <s v="Chile"/>
    <n v="2.3075606390000001"/>
    <x v="4"/>
    <s v="Si"/>
    <s v="Impacto social "/>
    <s v="Pilar 5"/>
    <x v="1"/>
    <b v="0"/>
    <b v="0"/>
  </r>
  <r>
    <s v="Frontera Energy"/>
    <x v="5"/>
    <s v="Privada"/>
    <s v="No"/>
    <s v="Si"/>
    <s v="Si"/>
    <n v="1985"/>
    <s v="Canadá"/>
    <n v="4.2502446559999996"/>
    <x v="4"/>
    <s v="No"/>
    <s v="Impacto social "/>
    <s v="Pilar 5"/>
    <x v="1"/>
    <b v="0"/>
    <b v="0"/>
  </r>
  <r>
    <s v="Gases del Caribe"/>
    <x v="4"/>
    <s v="Privada"/>
    <s v="No"/>
    <s v="Si"/>
    <s v="No"/>
    <n v="1966"/>
    <s v="Colombia"/>
    <n v="2.6355685659999999"/>
    <x v="4"/>
    <s v="No"/>
    <s v="Impacto social "/>
    <s v="Pilar 5"/>
    <x v="1"/>
    <b v="0"/>
    <b v="0"/>
  </r>
  <r>
    <s v="GEB"/>
    <x v="4"/>
    <s v="Mixta"/>
    <s v="No"/>
    <s v="Si"/>
    <s v="Si"/>
    <n v="1896"/>
    <s v="Colombia"/>
    <n v="3.7166394839999999"/>
    <x v="4"/>
    <s v="Si"/>
    <s v="Impacto social "/>
    <s v="Pilar 5"/>
    <x v="1"/>
    <b v="0"/>
    <b v="0"/>
  </r>
  <r>
    <s v="General Motors"/>
    <x v="1"/>
    <s v="Pública"/>
    <s v="No"/>
    <s v="Si"/>
    <s v="Si"/>
    <n v="1908"/>
    <s v="Estados Unidos"/>
    <n v="1.2123628230000001"/>
    <x v="4"/>
    <s v="No"/>
    <s v="Impacto social "/>
    <s v="Pilar 5"/>
    <x v="1"/>
    <b v="0"/>
    <b v="0"/>
  </r>
  <r>
    <s v="Geopark"/>
    <x v="5"/>
    <s v="Privada"/>
    <s v="No"/>
    <s v="Si"/>
    <s v="Si"/>
    <n v="2002"/>
    <s v="Chile"/>
    <n v="2.4203671080000002"/>
    <x v="4"/>
    <s v="Si"/>
    <s v="Impacto social "/>
    <s v="Pilar 5"/>
    <x v="1"/>
    <b v="0"/>
    <b v="0"/>
  </r>
  <r>
    <s v="Gran Tierra Energy"/>
    <x v="5"/>
    <s v="Privada"/>
    <s v="No"/>
    <s v="Si"/>
    <s v="Si"/>
    <n v="2003"/>
    <s v="Canadá"/>
    <n v="1.3219259999999999"/>
    <x v="4"/>
    <s v="No"/>
    <s v="Impacto social "/>
    <s v="Pilar 5"/>
    <x v="1"/>
    <b v="0"/>
    <b v="0"/>
  </r>
  <r>
    <s v="Grupo Bios"/>
    <x v="0"/>
    <s v="Privada"/>
    <s v="No"/>
    <s v="No"/>
    <s v="No"/>
    <n v="1985"/>
    <s v="Colombia"/>
    <n v="0.441609957"/>
    <x v="4"/>
    <s v="Si"/>
    <s v="Impacto social "/>
    <s v="Pilar 5"/>
    <x v="1"/>
    <b v="0"/>
    <b v="0"/>
  </r>
  <r>
    <s v="Grupo Diana"/>
    <x v="1"/>
    <s v="Privada"/>
    <s v="Si"/>
    <s v="No"/>
    <s v="No"/>
    <n v="1964"/>
    <s v="Colombia"/>
    <n v="2.4859553989999998"/>
    <x v="4"/>
    <n v="0"/>
    <s v="Impacto social "/>
    <s v="Pilar 5"/>
    <x v="1"/>
    <b v="0"/>
    <b v="0"/>
  </r>
  <r>
    <s v="Haceb"/>
    <x v="1"/>
    <s v="Privada"/>
    <s v="Si"/>
    <s v="No"/>
    <s v="No"/>
    <n v="1940"/>
    <s v="Colombia"/>
    <n v="1.340540112"/>
    <x v="4"/>
    <s v="No"/>
    <s v="Impacto social "/>
    <s v="Pilar 5"/>
    <x v="1"/>
    <b v="0"/>
    <b v="0"/>
  </r>
  <r>
    <s v="Hocol"/>
    <x v="5"/>
    <s v="Privada"/>
    <s v="No"/>
    <s v="No"/>
    <s v="No"/>
    <n v="1956"/>
    <s v="Colombia"/>
    <n v="2.660692144"/>
    <x v="4"/>
    <s v="No"/>
    <s v="Impacto social "/>
    <s v="Pilar 5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4"/>
    <n v="0"/>
    <s v="Impacto social "/>
    <s v="Pilar 5"/>
    <x v="1"/>
    <b v="0"/>
    <b v="0"/>
  </r>
  <r>
    <s v="ISA"/>
    <x v="4"/>
    <s v="Mixta"/>
    <s v="No"/>
    <s v="Si"/>
    <s v="Si"/>
    <n v="1967"/>
    <s v="Colombia"/>
    <n v="4.1309855679999998"/>
    <x v="4"/>
    <s v="No"/>
    <s v="Impacto social "/>
    <s v="Pilar 5"/>
    <x v="1"/>
    <b v="0"/>
    <b v="0"/>
  </r>
  <r>
    <s v="Isagen"/>
    <x v="4"/>
    <s v="Mixta"/>
    <s v="No"/>
    <s v="No"/>
    <s v="No"/>
    <n v="1995"/>
    <s v="Colombia"/>
    <n v="6.1355991599999999"/>
    <x v="4"/>
    <s v="No"/>
    <s v="Impacto social "/>
    <s v="Pilar 5"/>
    <x v="1"/>
    <b v="0"/>
    <b v="0"/>
  </r>
  <r>
    <s v="ISMOCOL SA"/>
    <x v="2"/>
    <s v="Privada"/>
    <s v="No"/>
    <s v="No"/>
    <s v="Si"/>
    <n v="1989"/>
    <s v="Colombia"/>
    <n v="0.75167738299999998"/>
    <x v="4"/>
    <n v="0"/>
    <s v="Impacto social "/>
    <s v="Pilar 5"/>
    <x v="1"/>
    <b v="0"/>
    <b v="0"/>
  </r>
  <r>
    <s v="Italcol"/>
    <x v="1"/>
    <s v="Privada"/>
    <s v="Si"/>
    <s v="No"/>
    <s v="No"/>
    <n v="1970"/>
    <s v="Colombia"/>
    <n v="3.1891452720000002"/>
    <x v="4"/>
    <n v="0"/>
    <s v="Impacto social "/>
    <s v="Pilar 5"/>
    <x v="1"/>
    <b v="0"/>
    <b v="0"/>
  </r>
  <r>
    <s v="LATAM"/>
    <x v="4"/>
    <s v="Privada"/>
    <s v="No"/>
    <s v="Si"/>
    <s v="Si"/>
    <n v="1929"/>
    <s v="Chile"/>
    <n v="2.3283445380000001"/>
    <x v="4"/>
    <s v="Si"/>
    <s v="Impacto social "/>
    <s v="Pilar 5"/>
    <x v="1"/>
    <b v="0"/>
    <b v="0"/>
  </r>
  <r>
    <s v="MARVAL S.A.S."/>
    <x v="2"/>
    <s v="Privada"/>
    <s v="Si"/>
    <s v="No"/>
    <s v="No"/>
    <n v="1976"/>
    <s v="Colombia"/>
    <n v="0.98534294499999997"/>
    <x v="4"/>
    <s v="No"/>
    <s v="Impacto social "/>
    <s v="Pilar 5"/>
    <x v="1"/>
    <b v="0"/>
    <b v="0"/>
  </r>
  <r>
    <s v="Mazda"/>
    <x v="3"/>
    <s v="Privada"/>
    <s v="No"/>
    <s v="Si"/>
    <s v="Si"/>
    <n v="1920"/>
    <s v="Japón"/>
    <n v="1.8691417530000001"/>
    <x v="4"/>
    <s v="Si"/>
    <s v="Impacto social "/>
    <s v="Pilar 5"/>
    <x v="1"/>
    <b v="0"/>
    <b v="0"/>
  </r>
  <r>
    <s v="Mercado Libre"/>
    <x v="4"/>
    <s v="Privada"/>
    <s v="No"/>
    <s v="Si"/>
    <s v="Si"/>
    <n v="2009"/>
    <s v="Argentina"/>
    <n v="1.8581853669999999"/>
    <x v="4"/>
    <s v="No"/>
    <s v="Impacto social "/>
    <s v="Pilar 5"/>
    <x v="1"/>
    <b v="0"/>
    <b v="0"/>
  </r>
  <r>
    <s v="Nestle"/>
    <x v="1"/>
    <s v="Mixta"/>
    <s v="No"/>
    <s v="Si"/>
    <s v="Si"/>
    <n v="1866"/>
    <s v="Suiza"/>
    <n v="2.0444698099999998"/>
    <x v="4"/>
    <s v="Si"/>
    <s v="Impacto social "/>
    <s v="Pilar 5"/>
    <x v="1"/>
    <b v="0"/>
    <b v="0"/>
  </r>
  <r>
    <s v="Oleoducto Central (Ocensa)"/>
    <x v="4"/>
    <s v="Mixta"/>
    <s v="No"/>
    <s v="No"/>
    <s v="No"/>
    <n v="1994"/>
    <s v="Colombia"/>
    <n v="5.9751610780000002"/>
    <x v="4"/>
    <s v="No"/>
    <s v="Impacto social "/>
    <s v="Pilar 5"/>
    <x v="1"/>
    <b v="0"/>
    <b v="0"/>
  </r>
  <r>
    <s v="Olímpica"/>
    <x v="3"/>
    <s v="Privada"/>
    <s v="Si"/>
    <s v="No"/>
    <s v="No"/>
    <n v="1953"/>
    <s v="Colombia"/>
    <n v="7.1291921260000004"/>
    <x v="4"/>
    <n v="0"/>
    <s v="Impacto social "/>
    <s v="Pilar 5"/>
    <x v="1"/>
    <b v="0"/>
    <b v="0"/>
  </r>
  <r>
    <s v="Pepsico"/>
    <x v="1"/>
    <s v="Pública"/>
    <s v="No"/>
    <s v="Si"/>
    <s v="Si"/>
    <n v="1965"/>
    <s v="Estados Unidos"/>
    <n v="2.0973851419999998"/>
    <x v="4"/>
    <s v="No"/>
    <s v="Impacto social "/>
    <s v="Pilar 5"/>
    <x v="1"/>
    <b v="0"/>
    <b v="0"/>
  </r>
  <r>
    <s v="Petromil"/>
    <x v="3"/>
    <s v="Privada"/>
    <s v="Si"/>
    <s v="No"/>
    <s v="No"/>
    <n v="1989"/>
    <s v="Colombia"/>
    <n v="3.0305383369999999"/>
    <x v="4"/>
    <n v="0"/>
    <s v="Impacto social "/>
    <s v="Pilar 5"/>
    <x v="1"/>
    <b v="0"/>
    <b v="0"/>
  </r>
  <r>
    <s v="POLLOS EL BUCANERO S.A. (Cargill)"/>
    <x v="1"/>
    <s v="Privada"/>
    <s v="No"/>
    <s v="No"/>
    <s v="Si"/>
    <n v="1986"/>
    <s v="Colombia"/>
    <n v="2.2734296359999999"/>
    <x v="4"/>
    <n v="0"/>
    <s v="Impacto social "/>
    <s v="Pilar 5"/>
    <x v="1"/>
    <b v="0"/>
    <b v="0"/>
  </r>
  <r>
    <s v="Postobón"/>
    <x v="1"/>
    <s v="Privada"/>
    <s v="No"/>
    <s v="No"/>
    <s v="No"/>
    <n v="1904"/>
    <s v="Colombia"/>
    <n v="2.8467005310000002"/>
    <x v="4"/>
    <s v="Si"/>
    <s v="Impacto social "/>
    <s v="Pilar 5"/>
    <x v="1"/>
    <b v="0"/>
    <b v="0"/>
  </r>
  <r>
    <s v="Pricesmart"/>
    <x v="3"/>
    <s v="Privada"/>
    <s v="No"/>
    <s v="Si"/>
    <s v="Si"/>
    <n v="1993"/>
    <s v="Estados Unidos"/>
    <n v="2.3607916150000001"/>
    <x v="4"/>
    <s v="No"/>
    <s v="Impacto social "/>
    <s v="Pilar 5"/>
    <x v="1"/>
    <b v="0"/>
    <b v="0"/>
  </r>
  <r>
    <s v="Primax"/>
    <x v="3"/>
    <s v="Privada"/>
    <s v="No"/>
    <s v="No"/>
    <s v="Si"/>
    <n v="2005"/>
    <s v="Perú"/>
    <n v="10.521119421"/>
    <x v="4"/>
    <s v="No"/>
    <s v="Impacto social "/>
    <s v="Pilar 5"/>
    <x v="1"/>
    <b v="0"/>
    <b v="0"/>
  </r>
  <r>
    <s v="Productos Familia (Essity)"/>
    <x v="1"/>
    <s v="Privada"/>
    <s v="No"/>
    <s v="No"/>
    <s v="Si"/>
    <n v="1958"/>
    <s v="Colombia"/>
    <n v="2.0172595470000001"/>
    <x v="4"/>
    <s v="Si"/>
    <s v="Impacto social "/>
    <s v="Pilar 5"/>
    <x v="1"/>
    <b v="0"/>
    <b v="0"/>
  </r>
  <r>
    <s v="Promigas"/>
    <x v="4"/>
    <s v="Privada"/>
    <s v="No"/>
    <s v="Si"/>
    <s v="No"/>
    <n v="1974"/>
    <s v="Colombia"/>
    <n v="2.2729038500000001"/>
    <x v="4"/>
    <s v="Si"/>
    <s v="Impacto social "/>
    <s v="Pilar 5"/>
    <x v="1"/>
    <b v="0"/>
    <b v="0"/>
  </r>
  <r>
    <s v="Rappi"/>
    <x v="4"/>
    <s v="Privada"/>
    <s v="No"/>
    <s v="No"/>
    <s v="Si"/>
    <n v="2015"/>
    <s v="Colombia"/>
    <n v="0.70314701400000001"/>
    <x v="4"/>
    <n v="0"/>
    <s v="Impacto social "/>
    <s v="Pilar 5"/>
    <x v="1"/>
    <b v="0"/>
    <b v="0"/>
  </r>
  <r>
    <s v="Reficar"/>
    <x v="1"/>
    <s v="Mixta"/>
    <s v="No"/>
    <s v="No"/>
    <s v="No"/>
    <n v="1956"/>
    <s v="Colombia"/>
    <n v="25.860914507"/>
    <x v="4"/>
    <s v="Si"/>
    <s v="Impacto social "/>
    <s v="Pilar 5"/>
    <x v="1"/>
    <b v="0"/>
    <b v="0"/>
  </r>
  <r>
    <s v="Renault"/>
    <x v="1"/>
    <s v="Mixta"/>
    <s v="No"/>
    <s v="Si"/>
    <s v="Si"/>
    <n v="1898"/>
    <s v="Francia"/>
    <n v="2.4260392159999999"/>
    <x v="4"/>
    <s v="Si"/>
    <s v="Impacto social "/>
    <s v="Pilar 5"/>
    <x v="1"/>
    <b v="0"/>
    <b v="0"/>
  </r>
  <r>
    <s v="Riopaila Castilla"/>
    <x v="1"/>
    <s v="Privada"/>
    <s v="No"/>
    <s v="Si"/>
    <s v="No"/>
    <n v="1998"/>
    <s v="Colombia"/>
    <n v="1.697301486"/>
    <x v="4"/>
    <s v="No"/>
    <s v="Impacto social "/>
    <s v="Pilar 5"/>
    <x v="1"/>
    <b v="0"/>
    <b v="0"/>
  </r>
  <r>
    <s v="Samsung"/>
    <x v="3"/>
    <s v="Privada"/>
    <s v="Si"/>
    <s v="Si"/>
    <s v="Si"/>
    <n v="1969"/>
    <s v="Corea del Sur"/>
    <n v="3.188315636"/>
    <x v="4"/>
    <s v="Si"/>
    <s v="Impacto social "/>
    <s v="Pilar 5"/>
    <x v="1"/>
    <b v="0"/>
    <b v="0"/>
  </r>
  <r>
    <s v="SierraCol Energy"/>
    <x v="5"/>
    <s v="Privada"/>
    <s v="No"/>
    <s v="No"/>
    <s v="Si"/>
    <n v="2020"/>
    <s v="Islas Caimán / EE.UU"/>
    <n v="1.943851598"/>
    <x v="4"/>
    <s v="Si"/>
    <s v="Impacto social "/>
    <s v="Pilar 5"/>
    <x v="1"/>
    <b v="0"/>
    <b v="0"/>
  </r>
  <r>
    <s v="Sodimac (Homecenter)"/>
    <x v="3"/>
    <s v="Privada"/>
    <s v="No"/>
    <s v="No"/>
    <s v="Si"/>
    <n v="1952"/>
    <s v="Chile"/>
    <n v="5.9910971069999999"/>
    <x v="4"/>
    <s v="Si"/>
    <s v="Impacto social "/>
    <s v="Pilar 5"/>
    <x v="1"/>
    <b v="0"/>
    <b v="0"/>
  </r>
  <r>
    <s v="Sucafina"/>
    <x v="3"/>
    <s v="Privada"/>
    <s v="Si"/>
    <s v="No"/>
    <s v="Si"/>
    <n v="1977"/>
    <s v="Suiza"/>
    <n v="2.002301595"/>
    <x v="4"/>
    <s v="No"/>
    <s v="Impacto social "/>
    <s v="Pilar 5"/>
    <x v="1"/>
    <b v="0"/>
    <b v="0"/>
  </r>
  <r>
    <s v="Sunshine Bouquet"/>
    <x v="0"/>
    <s v="Privada"/>
    <s v="Si"/>
    <s v="No"/>
    <s v="Si"/>
    <n v="1971"/>
    <s v="Estados Unidos"/>
    <n v="2.1567474139999998"/>
    <x v="4"/>
    <n v="0"/>
    <s v="Impacto social "/>
    <s v="Pilar 5"/>
    <x v="1"/>
    <b v="0"/>
    <b v="0"/>
  </r>
  <r>
    <s v="Suramerica Comercial (Dollar City)"/>
    <x v="3"/>
    <s v="Privada"/>
    <s v="No"/>
    <s v="No"/>
    <s v="Si"/>
    <n v="2009"/>
    <s v="El Salvador"/>
    <n v="2.8694480090000001"/>
    <x v="4"/>
    <n v="0"/>
    <s v="Impacto social "/>
    <s v="Pilar 5"/>
    <x v="1"/>
    <b v="0"/>
    <b v="0"/>
  </r>
  <r>
    <s v="Tecnoquimicas"/>
    <x v="3"/>
    <s v="Privada"/>
    <s v="Si"/>
    <s v="No"/>
    <s v="No"/>
    <n v="1934"/>
    <s v="Colombia"/>
    <n v="3.134365769"/>
    <x v="4"/>
    <n v="0"/>
    <s v="Impacto social "/>
    <s v="Pilar 5"/>
    <x v="1"/>
    <b v="0"/>
    <b v="0"/>
  </r>
  <r>
    <s v="Telefónica"/>
    <x v="4"/>
    <s v="Mixta"/>
    <s v="No"/>
    <s v="Si"/>
    <s v="Si"/>
    <n v="1924"/>
    <s v="España"/>
    <n v="6.6721791020000003"/>
    <x v="4"/>
    <s v="Si"/>
    <s v="Impacto social "/>
    <s v="Pilar 5"/>
    <x v="1"/>
    <b v="0"/>
    <b v="0"/>
  </r>
  <r>
    <s v="Teleperformance"/>
    <x v="4"/>
    <s v="Privada"/>
    <s v="No"/>
    <s v="Si"/>
    <s v="Si"/>
    <n v="1910"/>
    <s v="Francia"/>
    <n v="2.655177809"/>
    <x v="4"/>
    <s v="Si"/>
    <s v="Impacto social "/>
    <s v="Pilar 5"/>
    <x v="1"/>
    <b v="0"/>
    <b v="0"/>
  </r>
  <r>
    <s v="Terpel"/>
    <x v="3"/>
    <s v="Privada"/>
    <s v="No"/>
    <s v="Si"/>
    <s v="Si"/>
    <n v="1968"/>
    <s v="Colombia"/>
    <n v="24.752011681999999"/>
    <x v="4"/>
    <s v="Si"/>
    <s v="Impacto social "/>
    <s v="Pilar 5"/>
    <x v="1"/>
    <b v="0"/>
    <b v="0"/>
  </r>
  <r>
    <s v="Tigo"/>
    <x v="4"/>
    <s v="Mixta"/>
    <s v="No"/>
    <s v="Si"/>
    <s v="Si"/>
    <n v="1979"/>
    <s v="Suecia"/>
    <n v="2.956157691"/>
    <x v="4"/>
    <s v="No"/>
    <s v="Impacto social "/>
    <s v="Pilar 5"/>
    <x v="1"/>
    <b v="0"/>
    <b v="0"/>
  </r>
  <r>
    <s v="Toyota"/>
    <x v="3"/>
    <s v="Privada"/>
    <s v="No"/>
    <s v="Si"/>
    <s v="Si"/>
    <n v="1937"/>
    <s v="Japón"/>
    <n v="4.02823039"/>
    <x v="4"/>
    <s v="No"/>
    <s v="Impacto social "/>
    <s v="Pilar 5"/>
    <x v="1"/>
    <b v="0"/>
    <b v="0"/>
  </r>
  <r>
    <s v="Trafigura (Petroleum)"/>
    <x v="3"/>
    <s v="Privada"/>
    <s v="No"/>
    <s v="No"/>
    <s v="Si"/>
    <n v="1993"/>
    <s v="Suiza"/>
    <n v="4.8704234599999996"/>
    <x v="4"/>
    <s v="No"/>
    <s v="Impacto social "/>
    <s v="Pilar 5"/>
    <x v="1"/>
    <b v="0"/>
    <b v="0"/>
  </r>
  <r>
    <s v="Uniban"/>
    <x v="3"/>
    <s v="Privada"/>
    <s v="No"/>
    <s v="No"/>
    <s v="No"/>
    <n v="1966"/>
    <s v="Colombia"/>
    <n v="2.0461661379999998"/>
    <x v="4"/>
    <s v="No"/>
    <s v="Impacto social "/>
    <s v="Pilar 5"/>
    <x v="1"/>
    <b v="0"/>
    <b v="0"/>
  </r>
  <r>
    <s v="Unilever"/>
    <x v="3"/>
    <s v="Privada"/>
    <s v="No"/>
    <s v="Si"/>
    <s v="Si"/>
    <n v="1929"/>
    <s v="Reino Unido y Países Bajos"/>
    <n v="1.928223518"/>
    <x v="4"/>
    <n v="0"/>
    <s v="Impacto social "/>
    <s v="Pilar 5"/>
    <x v="1"/>
    <b v="0"/>
    <b v="0"/>
  </r>
  <r>
    <s v="Vanti"/>
    <x v="4"/>
    <s v="Privada"/>
    <s v="No"/>
    <s v="No"/>
    <s v="No"/>
    <n v="1987"/>
    <s v="Colombia"/>
    <n v="0"/>
    <x v="4"/>
    <s v="No"/>
    <s v="Impacto social "/>
    <s v="Pilar 5"/>
    <x v="1"/>
    <b v="0"/>
    <b v="0"/>
  </r>
  <r>
    <s v="Verano energy"/>
    <x v="5"/>
    <s v="Privada"/>
    <s v="No"/>
    <s v="No"/>
    <s v="Si"/>
    <n v="2016"/>
    <s v="Canadá"/>
    <n v="5.4833186859999996"/>
    <x v="4"/>
    <n v="0"/>
    <s v="Impacto social "/>
    <s v="Pilar 5"/>
    <x v="1"/>
    <b v="0"/>
    <b v="0"/>
  </r>
  <r>
    <s v="Yamaha"/>
    <x v="1"/>
    <s v="Privada"/>
    <s v="No"/>
    <s v="Si"/>
    <s v="Si"/>
    <n v="1955"/>
    <s v="Japón"/>
    <n v="1.8313776939999999"/>
    <x v="4"/>
    <s v="No"/>
    <s v="Impacto social "/>
    <s v="Pilar 5"/>
    <x v="1"/>
    <b v="0"/>
    <b v="0"/>
  </r>
  <r>
    <s v="YARA COLOMBIA S.A."/>
    <x v="1"/>
    <s v="Privada"/>
    <s v="No"/>
    <s v="No"/>
    <s v="Si"/>
    <n v="1993"/>
    <s v="Noruega"/>
    <n v="1.7653399919999999"/>
    <x v="4"/>
    <s v="No informa"/>
    <s v="Impacto social "/>
    <s v="Pilar 5"/>
    <x v="1"/>
    <b v="0"/>
    <b v="0"/>
  </r>
  <r>
    <s v="Aliar"/>
    <x v="0"/>
    <s v="Privada"/>
    <s v="No"/>
    <s v="No"/>
    <s v="No"/>
    <n v="2007"/>
    <s v="Colombia"/>
    <n v="0.97802211500000003"/>
    <x v="5"/>
    <s v="Si"/>
    <s v="Impacto social "/>
    <s v="Pilar 4"/>
    <x v="1"/>
    <b v="0"/>
    <b v="0"/>
  </r>
  <r>
    <s v="Alimentos Carnicos (Grupo Nutresa)"/>
    <x v="1"/>
    <s v="Privada"/>
    <s v="No"/>
    <s v="Si"/>
    <s v="Si"/>
    <n v="1920"/>
    <s v="Colombia"/>
    <n v="2.844632077"/>
    <x v="5"/>
    <s v="Si"/>
    <s v="Impacto social "/>
    <s v="Pilar 4"/>
    <x v="1"/>
    <b v="0"/>
    <b v="0"/>
  </r>
  <r>
    <s v="Alpina"/>
    <x v="1"/>
    <s v="Privada"/>
    <s v="No"/>
    <s v="No"/>
    <s v="Si"/>
    <n v="1945"/>
    <s v="Colombia"/>
    <n v="2.1764613960000001"/>
    <x v="5"/>
    <s v="Si"/>
    <s v="Impacto social "/>
    <s v="Pilar 4"/>
    <x v="1"/>
    <b v="0"/>
    <b v="0"/>
  </r>
  <r>
    <s v="Amarilo"/>
    <x v="2"/>
    <s v="Privada"/>
    <s v="Si"/>
    <s v="No"/>
    <s v="No"/>
    <n v="1993"/>
    <s v="Colombia"/>
    <n v="2.1863011939999999"/>
    <x v="5"/>
    <s v="Si"/>
    <s v="Impacto social "/>
    <s v="Pilar 4"/>
    <x v="1"/>
    <b v="0"/>
    <b v="0"/>
  </r>
  <r>
    <s v="ARA"/>
    <x v="3"/>
    <s v="Privada"/>
    <s v="No"/>
    <s v="No"/>
    <s v="Si"/>
    <n v="2012"/>
    <s v="Colombia"/>
    <n v="13.831182682"/>
    <x v="5"/>
    <n v="0"/>
    <s v="Impacto social "/>
    <s v="Pilar 4"/>
    <x v="1"/>
    <b v="0"/>
    <b v="0"/>
  </r>
  <r>
    <s v="ARQUITECTURA Y CONCRETO"/>
    <x v="2"/>
    <s v="Privada"/>
    <s v="Si"/>
    <s v="No"/>
    <s v="No"/>
    <n v="1990"/>
    <s v="Colombia"/>
    <n v="0.77142869199999997"/>
    <x v="5"/>
    <n v="0"/>
    <s v="Impacto social "/>
    <s v="Pilar 4"/>
    <x v="1"/>
    <b v="0"/>
    <b v="0"/>
  </r>
  <r>
    <s v="AUTOPISTA RIO MAGDALENA SAS"/>
    <x v="2"/>
    <s v="Privada"/>
    <s v="No"/>
    <s v="No"/>
    <s v="No"/>
    <n v="2014"/>
    <s v="Colombia"/>
    <n v="1.314259836"/>
    <x v="5"/>
    <s v="Si"/>
    <s v="Impacto social "/>
    <s v="Pilar 4"/>
    <x v="1"/>
    <b v="0"/>
    <b v="0"/>
  </r>
  <r>
    <s v="Avianca"/>
    <x v="4"/>
    <s v="Privada"/>
    <s v="No"/>
    <s v="No"/>
    <s v="Si"/>
    <n v="1919"/>
    <s v="Colombia"/>
    <n v="15.106042448"/>
    <x v="5"/>
    <s v="Si"/>
    <s v="Impacto social "/>
    <s v="Pilar 4"/>
    <x v="1"/>
    <b v="0"/>
    <b v="0"/>
  </r>
  <r>
    <s v="AVICOLA EL MADROÑO SA"/>
    <x v="0"/>
    <s v="Privada"/>
    <s v="No"/>
    <s v="No"/>
    <s v="No"/>
    <n v="1987"/>
    <s v="Colombia"/>
    <n v="0.711210393"/>
    <x v="5"/>
    <n v="0"/>
    <s v="Impacto social "/>
    <s v="Pilar 4"/>
    <x v="1"/>
    <b v="0"/>
    <b v="0"/>
  </r>
  <r>
    <s v="AVSA"/>
    <x v="0"/>
    <s v="Privada"/>
    <s v="Si"/>
    <s v="No"/>
    <s v="No"/>
    <n v="1969"/>
    <s v="Colombia"/>
    <n v="2.4231643530000002"/>
    <x v="5"/>
    <s v="No informa"/>
    <s v="Impacto social "/>
    <s v="Pilar 4"/>
    <x v="1"/>
    <b v="0"/>
    <b v="0"/>
  </r>
  <r>
    <s v="Banco de Bogotá"/>
    <x v="4"/>
    <s v="Privada"/>
    <s v="No"/>
    <s v="Si"/>
    <s v="No"/>
    <n v="1870"/>
    <s v="Colombia"/>
    <n v="0"/>
    <x v="5"/>
    <s v="Si"/>
    <s v="Impacto social "/>
    <s v="Pilar 4"/>
    <x v="1"/>
    <b v="0"/>
    <b v="0"/>
  </r>
  <r>
    <s v="Bancolombia"/>
    <x v="4"/>
    <s v="Privada"/>
    <s v="No"/>
    <s v="Si"/>
    <s v="Si"/>
    <n v="1875"/>
    <s v="Colombia"/>
    <n v="0"/>
    <x v="5"/>
    <s v="Si"/>
    <s v="Impacto social "/>
    <s v="Pilar 4"/>
    <x v="1"/>
    <b v="0"/>
    <b v="0"/>
  </r>
  <r>
    <s v="Bavaria (Kopps)"/>
    <x v="1"/>
    <s v="Privada"/>
    <s v="No"/>
    <s v="No"/>
    <s v="Si"/>
    <n v="1889"/>
    <s v="Colombia"/>
    <n v="8.6157743510000007"/>
    <x v="5"/>
    <s v="No"/>
    <s v="Impacto social "/>
    <s v="Pilar 4"/>
    <x v="1"/>
    <b v="0"/>
    <b v="0"/>
  </r>
  <r>
    <s v="BEL STAR S.A."/>
    <x v="1"/>
    <s v="Privada"/>
    <s v="No"/>
    <s v="No"/>
    <s v="Si"/>
    <n v="2000"/>
    <s v="Colombia"/>
    <n v="1.8730507999999999"/>
    <x v="5"/>
    <s v="Si"/>
    <s v="Impacto social "/>
    <s v="Pilar 4"/>
    <x v="1"/>
    <b v="0"/>
    <b v="0"/>
  </r>
  <r>
    <s v="Biomax"/>
    <x v="3"/>
    <s v="Privada"/>
    <s v="No"/>
    <s v="No"/>
    <s v="No"/>
    <n v="2004"/>
    <s v="Colombia"/>
    <n v="4.5125503050000004"/>
    <x v="5"/>
    <n v="0"/>
    <s v="Impacto social "/>
    <s v="Pilar 4"/>
    <x v="1"/>
    <b v="0"/>
    <b v="0"/>
  </r>
  <r>
    <s v="C.I Prodeco"/>
    <x v="5"/>
    <s v="Privada"/>
    <s v="No"/>
    <s v="No"/>
    <s v="Si"/>
    <n v="1990"/>
    <s v="Suiza"/>
    <n v="0.89502277900000005"/>
    <x v="5"/>
    <s v="No"/>
    <s v="Impacto social "/>
    <s v="Pilar 4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5"/>
    <s v="Si"/>
    <s v="Impacto social "/>
    <s v="Pilar 4"/>
    <x v="1"/>
    <b v="0"/>
    <b v="0"/>
  </r>
  <r>
    <s v="Celsia"/>
    <x v="4"/>
    <s v="Privada"/>
    <s v="No"/>
    <s v="Si"/>
    <s v="Si"/>
    <n v="2001"/>
    <s v="Colombia"/>
    <n v="6.5475670460000002"/>
    <x v="5"/>
    <s v="Si"/>
    <s v="Impacto social "/>
    <s v="Pilar 4"/>
    <x v="1"/>
    <b v="0"/>
    <b v="0"/>
  </r>
  <r>
    <s v="Cementos Argos"/>
    <x v="1"/>
    <s v="Privada"/>
    <s v="No"/>
    <s v="Si"/>
    <s v="Si"/>
    <n v="1934"/>
    <s v="Colombia"/>
    <n v="1.84479215"/>
    <x v="5"/>
    <s v="Si"/>
    <s v="Impacto social "/>
    <s v="Pilar 4"/>
    <x v="1"/>
    <b v="0"/>
    <b v="0"/>
  </r>
  <r>
    <s v="Cencosud"/>
    <x v="3"/>
    <s v="Privada"/>
    <s v="Si"/>
    <s v="Si"/>
    <s v="Si"/>
    <n v="1960"/>
    <s v="Chile"/>
    <n v="4.2128666020000001"/>
    <x v="5"/>
    <s v="Si"/>
    <s v="Impacto social "/>
    <s v="Pilar 4"/>
    <x v="1"/>
    <b v="0"/>
    <b v="0"/>
  </r>
  <r>
    <s v="Cenit"/>
    <x v="4"/>
    <s v="Mixta"/>
    <s v="No"/>
    <s v="No"/>
    <s v="No"/>
    <n v="2012"/>
    <s v="Colombia"/>
    <n v="9.9777362400000005"/>
    <x v="5"/>
    <s v="Si"/>
    <s v="Impacto social "/>
    <s v="Pilar 4"/>
    <x v="1"/>
    <b v="0"/>
    <b v="0"/>
  </r>
  <r>
    <s v="Cerrejón"/>
    <x v="5"/>
    <s v="Privada"/>
    <s v="No"/>
    <s v="No"/>
    <s v="Si"/>
    <n v="1976"/>
    <s v="Reino Unido / Suiza"/>
    <n v="6.0471020830000004"/>
    <x v="5"/>
    <s v="Si"/>
    <s v="Impacto social "/>
    <s v="Pilar 4"/>
    <x v="1"/>
    <b v="0"/>
    <b v="0"/>
  </r>
  <r>
    <s v="Chevron"/>
    <x v="3"/>
    <s v="Privada"/>
    <s v="No"/>
    <s v="No"/>
    <s v="Si"/>
    <n v="1879"/>
    <s v="Estados Unidos"/>
    <n v="5.8689859999999996"/>
    <x v="5"/>
    <s v="Si"/>
    <s v="Impacto social "/>
    <s v="Pilar 4"/>
    <x v="1"/>
    <b v="0"/>
    <b v="0"/>
  </r>
  <r>
    <s v="CI Eslop"/>
    <x v="3"/>
    <s v="Privada"/>
    <s v="Si"/>
    <s v="No"/>
    <s v="No"/>
    <n v="1997"/>
    <s v="Colombia"/>
    <n v="1.9766409730000001"/>
    <x v="5"/>
    <n v="0"/>
    <s v="Impacto social "/>
    <s v="Pilar 4"/>
    <x v="1"/>
    <b v="0"/>
    <b v="0"/>
  </r>
  <r>
    <s v="Claro"/>
    <x v="4"/>
    <s v="Privada"/>
    <s v="No"/>
    <s v="No"/>
    <s v="Si"/>
    <n v="2003"/>
    <s v="Brasil"/>
    <n v="15.602099798999999"/>
    <x v="5"/>
    <s v="Si"/>
    <s v="Impacto social "/>
    <s v="Pilar 4"/>
    <x v="1"/>
    <b v="0"/>
    <b v="0"/>
  </r>
  <r>
    <s v="Coca Cola- Femsa"/>
    <x v="1"/>
    <s v="Mixta"/>
    <s v="No"/>
    <s v="Si"/>
    <s v="Si"/>
    <n v="1991"/>
    <s v="México"/>
    <n v="5.1614047279999999"/>
    <x v="5"/>
    <s v="Si"/>
    <s v="Impacto social "/>
    <s v="Pilar 4"/>
    <x v="1"/>
    <b v="0"/>
    <b v="0"/>
  </r>
  <r>
    <s v="Colgate"/>
    <x v="1"/>
    <s v="Privada"/>
    <s v="No"/>
    <s v="Si"/>
    <s v="Si"/>
    <n v="1806"/>
    <s v="Estados Unidos"/>
    <n v="2.382092359"/>
    <x v="5"/>
    <s v="Si"/>
    <s v="Impacto social "/>
    <s v="Pilar 4"/>
    <x v="1"/>
    <b v="0"/>
    <b v="0"/>
  </r>
  <r>
    <s v="Colombina"/>
    <x v="1"/>
    <s v="Privada"/>
    <s v="Si"/>
    <s v="Si"/>
    <s v="Si"/>
    <n v="1932"/>
    <s v="Colombia"/>
    <n v="2.1928266769999998"/>
    <x v="5"/>
    <s v="Si"/>
    <s v="Impacto social "/>
    <s v="Pilar 4"/>
    <x v="1"/>
    <b v="0"/>
    <b v="0"/>
  </r>
  <r>
    <s v="Compañía Nacional de Chocolates"/>
    <x v="1"/>
    <s v="Privada"/>
    <s v="No"/>
    <s v="No"/>
    <s v="No"/>
    <n v="1920"/>
    <s v="Colombia"/>
    <n v="1.9433909700000001"/>
    <x v="5"/>
    <s v="Si"/>
    <s v="Impacto social "/>
    <s v="Pilar 4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5"/>
    <s v="Si"/>
    <s v="Impacto social "/>
    <s v="Pilar 4"/>
    <x v="1"/>
    <b v="0"/>
    <b v="0"/>
  </r>
  <r>
    <s v="Conconcreto"/>
    <x v="2"/>
    <s v="Privada"/>
    <s v="No"/>
    <s v="Si"/>
    <s v="Si"/>
    <n v="1961"/>
    <s v="Colombia"/>
    <n v="0.498844856"/>
    <x v="5"/>
    <s v="No"/>
    <s v="Impacto social "/>
    <s v="Pilar 4"/>
    <x v="1"/>
    <b v="0"/>
    <b v="0"/>
  </r>
  <r>
    <s v="CONSTRUCCIONES EL CONDOR S.A"/>
    <x v="2"/>
    <s v="Privada"/>
    <s v="No"/>
    <s v="Si"/>
    <s v="Si"/>
    <n v="1979"/>
    <s v="Colombia"/>
    <n v="1.189537155"/>
    <x v="5"/>
    <s v="Si"/>
    <s v="Impacto social "/>
    <s v="Pilar 4"/>
    <x v="1"/>
    <b v="0"/>
    <b v="0"/>
  </r>
  <r>
    <s v="CONSTRUCTORA CAPITAL BOGOTA SAS"/>
    <x v="2"/>
    <s v="Privada"/>
    <s v="Si"/>
    <s v="No"/>
    <s v="No"/>
    <n v="2008"/>
    <s v="Colombia"/>
    <n v="1.3132825420000001"/>
    <x v="5"/>
    <s v="No"/>
    <s v="Impacto social "/>
    <s v="Pilar 4"/>
    <x v="1"/>
    <b v="0"/>
    <b v="0"/>
  </r>
  <r>
    <s v="CONSTRUCTORA COLPATRIA  SAS"/>
    <x v="2"/>
    <s v="Privada"/>
    <s v="No"/>
    <s v="No"/>
    <s v="No"/>
    <n v="1977"/>
    <s v="Colombia"/>
    <n v="0.74612668500000001"/>
    <x v="5"/>
    <s v="Si"/>
    <s v="Impacto social "/>
    <s v="Pilar 4"/>
    <x v="1"/>
    <b v="0"/>
    <b v="0"/>
  </r>
  <r>
    <s v="Corbeta"/>
    <x v="3"/>
    <s v="Privada"/>
    <s v="Si"/>
    <s v="No"/>
    <s v="No"/>
    <n v="1938"/>
    <s v="Colombia"/>
    <n v="11.88773162"/>
    <x v="5"/>
    <n v="0"/>
    <s v="Impacto social "/>
    <s v="Pilar 4"/>
    <x v="1"/>
    <b v="0"/>
    <b v="0"/>
  </r>
  <r>
    <s v="Cruz Verde"/>
    <x v="3"/>
    <s v="Privada"/>
    <s v="No"/>
    <s v="No"/>
    <s v="Si"/>
    <n v="1984"/>
    <s v="Chile"/>
    <n v="5.5116464790000004"/>
    <x v="5"/>
    <s v="Si"/>
    <s v="Impacto social "/>
    <s v="Pilar 4"/>
    <x v="1"/>
    <b v="0"/>
    <b v="0"/>
  </r>
  <r>
    <s v="D1"/>
    <x v="3"/>
    <s v="Privada"/>
    <s v="Si"/>
    <s v="No"/>
    <s v="No"/>
    <n v="2009"/>
    <s v="Colombia"/>
    <n v="19.439396106"/>
    <x v="5"/>
    <s v="Si"/>
    <s v="Impacto social "/>
    <s v="Pilar 4"/>
    <x v="1"/>
    <b v="0"/>
    <b v="0"/>
  </r>
  <r>
    <s v="Davivienda"/>
    <x v="4"/>
    <s v="Privada"/>
    <s v="No"/>
    <s v="Si"/>
    <s v="No"/>
    <n v="1972"/>
    <s v="Colombia"/>
    <n v="0"/>
    <x v="5"/>
    <s v="Si"/>
    <s v="Impacto social "/>
    <s v="Pilar 4"/>
    <x v="1"/>
    <b v="0"/>
    <b v="0"/>
  </r>
  <r>
    <s v="Distracom"/>
    <x v="3"/>
    <s v="Privada"/>
    <s v="Si"/>
    <s v="No"/>
    <s v="No"/>
    <n v="1997"/>
    <s v="Colombia"/>
    <n v="3.874476933"/>
    <x v="5"/>
    <n v="0"/>
    <s v="Impacto social "/>
    <s v="Pilar 4"/>
    <x v="1"/>
    <b v="0"/>
    <b v="0"/>
  </r>
  <r>
    <s v="Drummond"/>
    <x v="5"/>
    <s v="Privada"/>
    <s v="Si"/>
    <s v="No"/>
    <s v="Si"/>
    <n v="1935"/>
    <s v="Estados Unidos"/>
    <n v="11.495989482000001"/>
    <x v="5"/>
    <s v="Si"/>
    <s v="Impacto social "/>
    <s v="Pilar 4"/>
    <x v="1"/>
    <b v="0"/>
    <b v="0"/>
  </r>
  <r>
    <s v="Ecopetrol"/>
    <x v="5"/>
    <s v="Mixta"/>
    <s v="No"/>
    <s v="Si"/>
    <s v="Si"/>
    <n v="1951"/>
    <s v="Colombia"/>
    <n v="113.923310323"/>
    <x v="5"/>
    <s v="Si"/>
    <s v="Impacto social "/>
    <s v="Pilar 4"/>
    <x v="1"/>
    <b v="0"/>
    <b v="0"/>
  </r>
  <r>
    <s v="Emgesa"/>
    <x v="4"/>
    <s v="Mixta"/>
    <s v="No"/>
    <s v="No"/>
    <s v="Si"/>
    <n v="1997"/>
    <s v="Colombia"/>
    <n v="15.780332546"/>
    <x v="5"/>
    <s v="Si"/>
    <s v="Impacto social "/>
    <s v="Pilar 4"/>
    <x v="1"/>
    <b v="0"/>
    <b v="0"/>
  </r>
  <r>
    <s v="EPM"/>
    <x v="4"/>
    <s v="Pública"/>
    <s v="No"/>
    <s v="No"/>
    <s v="Si"/>
    <n v="1955"/>
    <s v="Colombia"/>
    <n v="20.574477179999999"/>
    <x v="5"/>
    <s v="Si"/>
    <s v="Impacto social "/>
    <s v="Pilar 4"/>
    <x v="1"/>
    <b v="0"/>
    <b v="0"/>
  </r>
  <r>
    <s v="ES Windows"/>
    <x v="1"/>
    <s v="Privada"/>
    <s v="No"/>
    <s v="No"/>
    <s v="Si"/>
    <n v="1985"/>
    <s v="Estados Unidos"/>
    <n v="2.6249202149999999"/>
    <x v="5"/>
    <s v="Si"/>
    <s v="Impacto social "/>
    <s v="Pilar 4"/>
    <x v="1"/>
    <b v="0"/>
    <b v="0"/>
  </r>
  <r>
    <s v="Esenttia"/>
    <x v="1"/>
    <s v="Mixta"/>
    <s v="No"/>
    <s v="No"/>
    <s v="No"/>
    <n v="1990"/>
    <s v="Colombia"/>
    <n v="2.3114637089999999"/>
    <x v="5"/>
    <s v="Si"/>
    <s v="Impacto social "/>
    <s v="Pilar 4"/>
    <x v="1"/>
    <b v="0"/>
    <b v="0"/>
  </r>
  <r>
    <s v="Éxito"/>
    <x v="3"/>
    <s v="Privada"/>
    <s v="No"/>
    <s v="No"/>
    <s v="Si"/>
    <n v="1949"/>
    <s v="Colombia"/>
    <n v="16.077688644999999"/>
    <x v="5"/>
    <s v="Si"/>
    <s v="Impacto social "/>
    <s v="Pilar 4"/>
    <x v="1"/>
    <b v="0"/>
    <b v="0"/>
  </r>
  <r>
    <s v="Falabella"/>
    <x v="3"/>
    <s v="Privada"/>
    <s v="Si"/>
    <s v="Si"/>
    <s v="Si"/>
    <n v="1889"/>
    <s v="Chile"/>
    <n v="2.3075606390000001"/>
    <x v="5"/>
    <s v="Si"/>
    <s v="Impacto social "/>
    <s v="Pilar 4"/>
    <x v="1"/>
    <b v="0"/>
    <b v="0"/>
  </r>
  <r>
    <s v="Frontera Energy"/>
    <x v="5"/>
    <s v="Privada"/>
    <s v="No"/>
    <s v="Si"/>
    <s v="Si"/>
    <n v="1985"/>
    <s v="Canadá"/>
    <n v="4.2502446559999996"/>
    <x v="5"/>
    <s v="Si"/>
    <s v="Impacto social "/>
    <s v="Pilar 4"/>
    <x v="1"/>
    <b v="0"/>
    <b v="0"/>
  </r>
  <r>
    <s v="Gases del Caribe"/>
    <x v="4"/>
    <s v="Privada"/>
    <s v="No"/>
    <s v="Si"/>
    <s v="No"/>
    <n v="1966"/>
    <s v="Colombia"/>
    <n v="2.6355685659999999"/>
    <x v="5"/>
    <s v="Si"/>
    <s v="Impacto social "/>
    <s v="Pilar 4"/>
    <x v="1"/>
    <b v="0"/>
    <b v="0"/>
  </r>
  <r>
    <s v="GEB"/>
    <x v="4"/>
    <s v="Mixta"/>
    <s v="No"/>
    <s v="Si"/>
    <s v="Si"/>
    <n v="1896"/>
    <s v="Colombia"/>
    <n v="3.7166394839999999"/>
    <x v="5"/>
    <s v="Si"/>
    <s v="Impacto social "/>
    <s v="Pilar 4"/>
    <x v="1"/>
    <b v="0"/>
    <b v="0"/>
  </r>
  <r>
    <s v="General Motors"/>
    <x v="1"/>
    <s v="Pública"/>
    <s v="No"/>
    <s v="Si"/>
    <s v="Si"/>
    <n v="1908"/>
    <s v="Estados Unidos"/>
    <n v="1.2123628230000001"/>
    <x v="5"/>
    <s v="Si"/>
    <s v="Impacto social "/>
    <s v="Pilar 4"/>
    <x v="1"/>
    <b v="0"/>
    <b v="0"/>
  </r>
  <r>
    <s v="Geopark"/>
    <x v="5"/>
    <s v="Privada"/>
    <s v="No"/>
    <s v="Si"/>
    <s v="Si"/>
    <n v="2002"/>
    <s v="Chile"/>
    <n v="2.4203671080000002"/>
    <x v="5"/>
    <s v="Si"/>
    <s v="Impacto social "/>
    <s v="Pilar 4"/>
    <x v="1"/>
    <b v="0"/>
    <b v="0"/>
  </r>
  <r>
    <s v="Gran Tierra Energy"/>
    <x v="5"/>
    <s v="Privada"/>
    <s v="No"/>
    <s v="Si"/>
    <s v="Si"/>
    <n v="2003"/>
    <s v="Canadá"/>
    <n v="1.3219259999999999"/>
    <x v="5"/>
    <s v="Si"/>
    <s v="Impacto social "/>
    <s v="Pilar 4"/>
    <x v="1"/>
    <b v="0"/>
    <b v="0"/>
  </r>
  <r>
    <s v="Grupo Bios"/>
    <x v="0"/>
    <s v="Privada"/>
    <s v="No"/>
    <s v="No"/>
    <s v="No"/>
    <n v="1985"/>
    <s v="Colombia"/>
    <n v="0.441609957"/>
    <x v="5"/>
    <s v="Si"/>
    <s v="Impacto social "/>
    <s v="Pilar 4"/>
    <x v="1"/>
    <b v="0"/>
    <b v="0"/>
  </r>
  <r>
    <s v="Grupo Diana"/>
    <x v="1"/>
    <s v="Privada"/>
    <s v="Si"/>
    <s v="No"/>
    <s v="No"/>
    <n v="1964"/>
    <s v="Colombia"/>
    <n v="2.4859553989999998"/>
    <x v="5"/>
    <n v="0"/>
    <s v="Impacto social "/>
    <s v="Pilar 4"/>
    <x v="1"/>
    <b v="0"/>
    <b v="0"/>
  </r>
  <r>
    <s v="Haceb"/>
    <x v="1"/>
    <s v="Privada"/>
    <s v="Si"/>
    <s v="No"/>
    <s v="No"/>
    <n v="1940"/>
    <s v="Colombia"/>
    <n v="1.340540112"/>
    <x v="5"/>
    <s v="Si"/>
    <s v="Impacto social "/>
    <s v="Pilar 4"/>
    <x v="1"/>
    <b v="0"/>
    <b v="0"/>
  </r>
  <r>
    <s v="Hocol"/>
    <x v="5"/>
    <s v="Privada"/>
    <s v="No"/>
    <s v="No"/>
    <s v="No"/>
    <n v="1956"/>
    <s v="Colombia"/>
    <n v="2.660692144"/>
    <x v="5"/>
    <s v="Si"/>
    <s v="Impacto social "/>
    <s v="Pilar 4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5"/>
    <n v="0"/>
    <s v="Impacto social "/>
    <s v="Pilar 4"/>
    <x v="1"/>
    <b v="0"/>
    <b v="0"/>
  </r>
  <r>
    <s v="ISA"/>
    <x v="4"/>
    <s v="Mixta"/>
    <s v="No"/>
    <s v="Si"/>
    <s v="Si"/>
    <n v="1967"/>
    <s v="Colombia"/>
    <n v="4.1309855679999998"/>
    <x v="5"/>
    <s v="Si"/>
    <s v="Impacto social "/>
    <s v="Pilar 4"/>
    <x v="1"/>
    <b v="0"/>
    <b v="0"/>
  </r>
  <r>
    <s v="Isagen"/>
    <x v="4"/>
    <s v="Mixta"/>
    <s v="No"/>
    <s v="No"/>
    <s v="No"/>
    <n v="1995"/>
    <s v="Colombia"/>
    <n v="6.1355991599999999"/>
    <x v="5"/>
    <s v="Si"/>
    <s v="Impacto social "/>
    <s v="Pilar 4"/>
    <x v="1"/>
    <b v="0"/>
    <b v="0"/>
  </r>
  <r>
    <s v="ISMOCOL SA"/>
    <x v="2"/>
    <s v="Privada"/>
    <s v="No"/>
    <s v="No"/>
    <s v="Si"/>
    <n v="1989"/>
    <s v="Colombia"/>
    <n v="0.75167738299999998"/>
    <x v="5"/>
    <n v="0"/>
    <s v="Impacto social "/>
    <s v="Pilar 4"/>
    <x v="1"/>
    <b v="0"/>
    <b v="0"/>
  </r>
  <r>
    <s v="Italcol"/>
    <x v="1"/>
    <s v="Privada"/>
    <s v="Si"/>
    <s v="No"/>
    <s v="No"/>
    <n v="1970"/>
    <s v="Colombia"/>
    <n v="3.1891452720000002"/>
    <x v="5"/>
    <n v="0"/>
    <s v="Impacto social "/>
    <s v="Pilar 4"/>
    <x v="1"/>
    <b v="0"/>
    <b v="0"/>
  </r>
  <r>
    <s v="LATAM"/>
    <x v="4"/>
    <s v="Privada"/>
    <s v="No"/>
    <s v="Si"/>
    <s v="Si"/>
    <n v="1929"/>
    <s v="Chile"/>
    <n v="2.3283445380000001"/>
    <x v="5"/>
    <s v="Si"/>
    <s v="Impacto social "/>
    <s v="Pilar 4"/>
    <x v="1"/>
    <b v="0"/>
    <b v="0"/>
  </r>
  <r>
    <s v="MARVAL S.A.S."/>
    <x v="2"/>
    <s v="Privada"/>
    <s v="Si"/>
    <s v="No"/>
    <s v="No"/>
    <n v="1976"/>
    <s v="Colombia"/>
    <n v="0.98534294499999997"/>
    <x v="5"/>
    <s v="Si"/>
    <s v="Impacto social "/>
    <s v="Pilar 4"/>
    <x v="1"/>
    <b v="0"/>
    <b v="0"/>
  </r>
  <r>
    <s v="Mazda"/>
    <x v="3"/>
    <s v="Privada"/>
    <s v="No"/>
    <s v="Si"/>
    <s v="Si"/>
    <n v="1920"/>
    <s v="Japón"/>
    <n v="1.8691417530000001"/>
    <x v="5"/>
    <s v="No"/>
    <s v="Impacto social "/>
    <s v="Pilar 4"/>
    <x v="1"/>
    <b v="0"/>
    <b v="0"/>
  </r>
  <r>
    <s v="Mercado Libre"/>
    <x v="4"/>
    <s v="Privada"/>
    <s v="No"/>
    <s v="Si"/>
    <s v="Si"/>
    <n v="2009"/>
    <s v="Argentina"/>
    <n v="1.8581853669999999"/>
    <x v="5"/>
    <s v="Si"/>
    <s v="Impacto social "/>
    <s v="Pilar 4"/>
    <x v="1"/>
    <b v="0"/>
    <b v="0"/>
  </r>
  <r>
    <s v="Nestle"/>
    <x v="1"/>
    <s v="Mixta"/>
    <s v="No"/>
    <s v="Si"/>
    <s v="Si"/>
    <n v="1866"/>
    <s v="Suiza"/>
    <n v="2.0444698099999998"/>
    <x v="5"/>
    <s v="Si"/>
    <s v="Impacto social "/>
    <s v="Pilar 4"/>
    <x v="1"/>
    <b v="0"/>
    <b v="0"/>
  </r>
  <r>
    <s v="Oleoducto Central (Ocensa)"/>
    <x v="4"/>
    <s v="Mixta"/>
    <s v="No"/>
    <s v="No"/>
    <s v="No"/>
    <n v="1994"/>
    <s v="Colombia"/>
    <n v="5.9751610780000002"/>
    <x v="5"/>
    <s v="Si"/>
    <s v="Impacto social "/>
    <s v="Pilar 4"/>
    <x v="1"/>
    <b v="0"/>
    <b v="0"/>
  </r>
  <r>
    <s v="Olímpica"/>
    <x v="3"/>
    <s v="Privada"/>
    <s v="Si"/>
    <s v="No"/>
    <s v="No"/>
    <n v="1953"/>
    <s v="Colombia"/>
    <n v="7.1291921260000004"/>
    <x v="5"/>
    <n v="0"/>
    <s v="Impacto social "/>
    <s v="Pilar 4"/>
    <x v="1"/>
    <b v="0"/>
    <b v="0"/>
  </r>
  <r>
    <s v="Pepsico"/>
    <x v="1"/>
    <s v="Pública"/>
    <s v="No"/>
    <s v="Si"/>
    <s v="Si"/>
    <n v="1965"/>
    <s v="Estados Unidos"/>
    <n v="2.0973851419999998"/>
    <x v="5"/>
    <s v="Si"/>
    <s v="Impacto social "/>
    <s v="Pilar 4"/>
    <x v="1"/>
    <b v="0"/>
    <b v="0"/>
  </r>
  <r>
    <s v="Petromil"/>
    <x v="3"/>
    <s v="Privada"/>
    <s v="Si"/>
    <s v="No"/>
    <s v="No"/>
    <n v="1989"/>
    <s v="Colombia"/>
    <n v="3.0305383369999999"/>
    <x v="5"/>
    <n v="0"/>
    <s v="Impacto social "/>
    <s v="Pilar 4"/>
    <x v="1"/>
    <b v="0"/>
    <b v="0"/>
  </r>
  <r>
    <s v="POLLOS EL BUCANERO S.A. (Cargill)"/>
    <x v="1"/>
    <s v="Privada"/>
    <s v="No"/>
    <s v="No"/>
    <s v="Si"/>
    <n v="1986"/>
    <s v="Colombia"/>
    <n v="2.2734296359999999"/>
    <x v="5"/>
    <n v="0"/>
    <s v="Impacto social "/>
    <s v="Pilar 4"/>
    <x v="1"/>
    <b v="0"/>
    <b v="0"/>
  </r>
  <r>
    <s v="Postobón"/>
    <x v="1"/>
    <s v="Privada"/>
    <s v="No"/>
    <s v="No"/>
    <s v="No"/>
    <n v="1904"/>
    <s v="Colombia"/>
    <n v="2.8467005310000002"/>
    <x v="5"/>
    <s v="Si"/>
    <s v="Impacto social "/>
    <s v="Pilar 4"/>
    <x v="1"/>
    <b v="0"/>
    <b v="0"/>
  </r>
  <r>
    <s v="Pricesmart"/>
    <x v="3"/>
    <s v="Privada"/>
    <s v="No"/>
    <s v="Si"/>
    <s v="Si"/>
    <n v="1993"/>
    <s v="Estados Unidos"/>
    <n v="2.3607916150000001"/>
    <x v="5"/>
    <s v="No"/>
    <s v="Impacto social "/>
    <s v="Pilar 4"/>
    <x v="1"/>
    <b v="0"/>
    <b v="0"/>
  </r>
  <r>
    <s v="Primax"/>
    <x v="3"/>
    <s v="Privada"/>
    <s v="No"/>
    <s v="No"/>
    <s v="Si"/>
    <n v="2005"/>
    <s v="Perú"/>
    <n v="10.521119421"/>
    <x v="5"/>
    <s v="Si"/>
    <s v="Impacto social "/>
    <s v="Pilar 4"/>
    <x v="1"/>
    <b v="0"/>
    <b v="0"/>
  </r>
  <r>
    <s v="Productos Familia (Essity)"/>
    <x v="1"/>
    <s v="Privada"/>
    <s v="No"/>
    <s v="No"/>
    <s v="Si"/>
    <n v="1958"/>
    <s v="Colombia"/>
    <n v="2.0172595470000001"/>
    <x v="5"/>
    <s v="Si"/>
    <s v="Impacto social "/>
    <s v="Pilar 4"/>
    <x v="1"/>
    <b v="0"/>
    <b v="0"/>
  </r>
  <r>
    <s v="Promigas"/>
    <x v="4"/>
    <s v="Privada"/>
    <s v="No"/>
    <s v="Si"/>
    <s v="No"/>
    <n v="1974"/>
    <s v="Colombia"/>
    <n v="2.2729038500000001"/>
    <x v="5"/>
    <s v="Si"/>
    <s v="Impacto social "/>
    <s v="Pilar 4"/>
    <x v="1"/>
    <b v="0"/>
    <b v="0"/>
  </r>
  <r>
    <s v="Rappi"/>
    <x v="4"/>
    <s v="Privada"/>
    <s v="No"/>
    <s v="No"/>
    <s v="Si"/>
    <n v="2015"/>
    <s v="Colombia"/>
    <n v="0.70314701400000001"/>
    <x v="5"/>
    <n v="0"/>
    <s v="Impacto social "/>
    <s v="Pilar 4"/>
    <x v="1"/>
    <b v="0"/>
    <b v="0"/>
  </r>
  <r>
    <s v="Reficar"/>
    <x v="1"/>
    <s v="Mixta"/>
    <s v="No"/>
    <s v="No"/>
    <s v="No"/>
    <n v="1956"/>
    <s v="Colombia"/>
    <n v="25.860914507"/>
    <x v="5"/>
    <s v="Si"/>
    <s v="Impacto social "/>
    <s v="Pilar 4"/>
    <x v="1"/>
    <b v="0"/>
    <b v="0"/>
  </r>
  <r>
    <s v="Renault"/>
    <x v="1"/>
    <s v="Mixta"/>
    <s v="No"/>
    <s v="Si"/>
    <s v="Si"/>
    <n v="1898"/>
    <s v="Francia"/>
    <n v="2.4260392159999999"/>
    <x v="5"/>
    <s v="Si"/>
    <s v="Impacto social "/>
    <s v="Pilar 4"/>
    <x v="1"/>
    <b v="0"/>
    <b v="0"/>
  </r>
  <r>
    <s v="Riopaila Castilla"/>
    <x v="1"/>
    <s v="Privada"/>
    <s v="No"/>
    <s v="Si"/>
    <s v="No"/>
    <n v="1998"/>
    <s v="Colombia"/>
    <n v="1.697301486"/>
    <x v="5"/>
    <s v="Si"/>
    <s v="Impacto social "/>
    <s v="Pilar 4"/>
    <x v="1"/>
    <b v="0"/>
    <b v="0"/>
  </r>
  <r>
    <s v="Samsung"/>
    <x v="3"/>
    <s v="Privada"/>
    <s v="Si"/>
    <s v="Si"/>
    <s v="Si"/>
    <n v="1969"/>
    <s v="Corea del Sur"/>
    <n v="3.188315636"/>
    <x v="5"/>
    <s v="Si"/>
    <s v="Impacto social "/>
    <s v="Pilar 4"/>
    <x v="1"/>
    <b v="0"/>
    <b v="0"/>
  </r>
  <r>
    <s v="SierraCol Energy"/>
    <x v="5"/>
    <s v="Privada"/>
    <s v="No"/>
    <s v="No"/>
    <s v="Si"/>
    <n v="2020"/>
    <s v="Islas Caimán / EE.UU"/>
    <n v="1.943851598"/>
    <x v="5"/>
    <s v="Si"/>
    <s v="Impacto social "/>
    <s v="Pilar 4"/>
    <x v="1"/>
    <b v="0"/>
    <b v="0"/>
  </r>
  <r>
    <s v="Sodimac (Homecenter)"/>
    <x v="3"/>
    <s v="Privada"/>
    <s v="No"/>
    <s v="No"/>
    <s v="Si"/>
    <n v="1952"/>
    <s v="Chile"/>
    <n v="5.9910971069999999"/>
    <x v="5"/>
    <s v="Si"/>
    <s v="Impacto social "/>
    <s v="Pilar 4"/>
    <x v="1"/>
    <b v="0"/>
    <b v="0"/>
  </r>
  <r>
    <s v="Sucafina"/>
    <x v="3"/>
    <s v="Privada"/>
    <s v="Si"/>
    <s v="No"/>
    <s v="Si"/>
    <n v="1977"/>
    <s v="Suiza"/>
    <n v="2.002301595"/>
    <x v="5"/>
    <s v="Si"/>
    <s v="Impacto social "/>
    <s v="Pilar 4"/>
    <x v="1"/>
    <b v="0"/>
    <b v="0"/>
  </r>
  <r>
    <s v="Sunshine Bouquet"/>
    <x v="0"/>
    <s v="Privada"/>
    <s v="Si"/>
    <s v="No"/>
    <s v="Si"/>
    <n v="1971"/>
    <s v="Estados Unidos"/>
    <n v="2.1567474139999998"/>
    <x v="5"/>
    <n v="0"/>
    <s v="Impacto social "/>
    <s v="Pilar 4"/>
    <x v="1"/>
    <b v="0"/>
    <b v="0"/>
  </r>
  <r>
    <s v="Suramerica Comercial (Dollar City)"/>
    <x v="3"/>
    <s v="Privada"/>
    <s v="No"/>
    <s v="No"/>
    <s v="Si"/>
    <n v="2009"/>
    <s v="El Salvador"/>
    <n v="2.8694480090000001"/>
    <x v="5"/>
    <n v="0"/>
    <s v="Impacto social "/>
    <s v="Pilar 4"/>
    <x v="1"/>
    <b v="0"/>
    <b v="0"/>
  </r>
  <r>
    <s v="Tecnoquimicas"/>
    <x v="3"/>
    <s v="Privada"/>
    <s v="Si"/>
    <s v="No"/>
    <s v="No"/>
    <n v="1934"/>
    <s v="Colombia"/>
    <n v="3.134365769"/>
    <x v="5"/>
    <n v="0"/>
    <s v="Impacto social "/>
    <s v="Pilar 4"/>
    <x v="1"/>
    <b v="0"/>
    <b v="0"/>
  </r>
  <r>
    <s v="Telefónica"/>
    <x v="4"/>
    <s v="Mixta"/>
    <s v="No"/>
    <s v="Si"/>
    <s v="Si"/>
    <n v="1924"/>
    <s v="España"/>
    <n v="6.6721791020000003"/>
    <x v="5"/>
    <s v="Si"/>
    <s v="Impacto social "/>
    <s v="Pilar 4"/>
    <x v="1"/>
    <b v="0"/>
    <b v="0"/>
  </r>
  <r>
    <s v="Teleperformance"/>
    <x v="4"/>
    <s v="Privada"/>
    <s v="No"/>
    <s v="Si"/>
    <s v="Si"/>
    <n v="1910"/>
    <s v="Francia"/>
    <n v="2.655177809"/>
    <x v="5"/>
    <s v="Si"/>
    <s v="Impacto social "/>
    <s v="Pilar 4"/>
    <x v="1"/>
    <b v="0"/>
    <b v="0"/>
  </r>
  <r>
    <s v="Terpel"/>
    <x v="3"/>
    <s v="Privada"/>
    <s v="No"/>
    <s v="Si"/>
    <s v="Si"/>
    <n v="1968"/>
    <s v="Colombia"/>
    <n v="24.752011681999999"/>
    <x v="5"/>
    <s v="Si"/>
    <s v="Impacto social "/>
    <s v="Pilar 4"/>
    <x v="1"/>
    <b v="0"/>
    <b v="0"/>
  </r>
  <r>
    <s v="Tigo"/>
    <x v="4"/>
    <s v="Mixta"/>
    <s v="No"/>
    <s v="Si"/>
    <s v="Si"/>
    <n v="1979"/>
    <s v="Suecia"/>
    <n v="2.956157691"/>
    <x v="5"/>
    <s v="Si"/>
    <s v="Impacto social "/>
    <s v="Pilar 4"/>
    <x v="1"/>
    <b v="0"/>
    <b v="0"/>
  </r>
  <r>
    <s v="Toyota"/>
    <x v="3"/>
    <s v="Privada"/>
    <s v="No"/>
    <s v="Si"/>
    <s v="Si"/>
    <n v="1937"/>
    <s v="Japón"/>
    <n v="4.02823039"/>
    <x v="5"/>
    <s v="Si"/>
    <s v="Impacto social "/>
    <s v="Pilar 4"/>
    <x v="1"/>
    <b v="0"/>
    <b v="0"/>
  </r>
  <r>
    <s v="Trafigura (Petroleum)"/>
    <x v="3"/>
    <s v="Privada"/>
    <s v="No"/>
    <s v="No"/>
    <s v="Si"/>
    <n v="1993"/>
    <s v="Suiza"/>
    <n v="4.8704234599999996"/>
    <x v="5"/>
    <s v="Si"/>
    <s v="Impacto social "/>
    <s v="Pilar 4"/>
    <x v="1"/>
    <b v="0"/>
    <b v="0"/>
  </r>
  <r>
    <s v="Uniban"/>
    <x v="3"/>
    <s v="Privada"/>
    <s v="No"/>
    <s v="No"/>
    <s v="No"/>
    <n v="1966"/>
    <s v="Colombia"/>
    <n v="2.0461661379999998"/>
    <x v="5"/>
    <s v="Si"/>
    <s v="Impacto social "/>
    <s v="Pilar 4"/>
    <x v="1"/>
    <b v="0"/>
    <b v="0"/>
  </r>
  <r>
    <s v="Unilever"/>
    <x v="3"/>
    <s v="Privada"/>
    <s v="No"/>
    <s v="Si"/>
    <s v="Si"/>
    <n v="1929"/>
    <s v="Reino Unido y Países Bajos"/>
    <n v="1.928223518"/>
    <x v="5"/>
    <n v="0"/>
    <s v="Impacto social "/>
    <s v="Pilar 4"/>
    <x v="1"/>
    <b v="0"/>
    <b v="0"/>
  </r>
  <r>
    <s v="Vanti"/>
    <x v="4"/>
    <s v="Privada"/>
    <s v="No"/>
    <s v="No"/>
    <s v="No"/>
    <n v="1987"/>
    <s v="Colombia"/>
    <n v="0"/>
    <x v="5"/>
    <s v="Si"/>
    <s v="Impacto social "/>
    <s v="Pilar 4"/>
    <x v="1"/>
    <b v="0"/>
    <b v="0"/>
  </r>
  <r>
    <s v="Verano energy"/>
    <x v="5"/>
    <s v="Privada"/>
    <s v="No"/>
    <s v="No"/>
    <s v="Si"/>
    <n v="2016"/>
    <s v="Canadá"/>
    <n v="5.4833186859999996"/>
    <x v="5"/>
    <n v="0"/>
    <s v="Impacto social "/>
    <s v="Pilar 4"/>
    <x v="1"/>
    <b v="0"/>
    <b v="0"/>
  </r>
  <r>
    <s v="Yamaha"/>
    <x v="1"/>
    <s v="Privada"/>
    <s v="No"/>
    <s v="Si"/>
    <s v="Si"/>
    <n v="1955"/>
    <s v="Japón"/>
    <n v="1.8313776939999999"/>
    <x v="5"/>
    <s v="Si"/>
    <s v="Impacto social "/>
    <s v="Pilar 4"/>
    <x v="1"/>
    <b v="0"/>
    <b v="0"/>
  </r>
  <r>
    <s v="YARA COLOMBIA S.A."/>
    <x v="1"/>
    <s v="Privada"/>
    <s v="No"/>
    <s v="No"/>
    <s v="Si"/>
    <n v="1993"/>
    <s v="Noruega"/>
    <n v="1.7653399919999999"/>
    <x v="5"/>
    <s v="No informa"/>
    <s v="Impacto social "/>
    <s v="Pilar 4"/>
    <x v="1"/>
    <b v="0"/>
    <b v="0"/>
  </r>
  <r>
    <s v="Aliar"/>
    <x v="0"/>
    <s v="Privada"/>
    <s v="No"/>
    <s v="No"/>
    <s v="No"/>
    <n v="2007"/>
    <s v="Colombia"/>
    <n v="0.97802211500000003"/>
    <x v="6"/>
    <n v="1"/>
    <s v="Impacto económico y gobernanza"/>
    <s v="Pilar 6"/>
    <x v="2"/>
    <b v="0"/>
    <b v="0"/>
  </r>
  <r>
    <s v="Alimentos Carnicos (Grupo Nutresa)"/>
    <x v="1"/>
    <s v="Privada"/>
    <s v="No"/>
    <s v="Si"/>
    <s v="Si"/>
    <n v="1920"/>
    <s v="Colombia"/>
    <n v="2.844632077"/>
    <x v="6"/>
    <n v="0"/>
    <s v="Impacto económico y gobernanza"/>
    <s v="Pilar 6"/>
    <x v="2"/>
    <b v="0"/>
    <b v="0"/>
  </r>
  <r>
    <s v="Alpina"/>
    <x v="1"/>
    <s v="Privada"/>
    <s v="No"/>
    <s v="No"/>
    <s v="Si"/>
    <n v="1945"/>
    <s v="Colombia"/>
    <n v="2.1764613960000001"/>
    <x v="6"/>
    <n v="1"/>
    <s v="Impacto económico y gobernanza"/>
    <s v="Pilar 6"/>
    <x v="2"/>
    <b v="0"/>
    <b v="0"/>
  </r>
  <r>
    <s v="Amarilo"/>
    <x v="2"/>
    <s v="Privada"/>
    <s v="Si"/>
    <s v="No"/>
    <s v="No"/>
    <n v="1993"/>
    <s v="Colombia"/>
    <n v="2.1863011939999999"/>
    <x v="6"/>
    <n v="1"/>
    <s v="Impacto económico y gobernanza"/>
    <s v="Pilar 6"/>
    <x v="2"/>
    <b v="0"/>
    <b v="0"/>
  </r>
  <r>
    <s v="ARA"/>
    <x v="3"/>
    <s v="Privada"/>
    <s v="No"/>
    <s v="No"/>
    <s v="Si"/>
    <n v="2012"/>
    <s v="Colombia"/>
    <n v="13.831182682"/>
    <x v="6"/>
    <n v="0"/>
    <s v="Impacto económico y gobernanza"/>
    <s v="Pilar 6"/>
    <x v="2"/>
    <b v="0"/>
    <b v="0"/>
  </r>
  <r>
    <s v="ARQUITECTURA Y CONCRETO"/>
    <x v="2"/>
    <s v="Privada"/>
    <s v="Si"/>
    <s v="No"/>
    <s v="No"/>
    <n v="1990"/>
    <s v="Colombia"/>
    <n v="0.77142869199999997"/>
    <x v="6"/>
    <n v="0"/>
    <s v="Impacto económico y gobernanza"/>
    <s v="Pilar 6"/>
    <x v="2"/>
    <b v="0"/>
    <b v="0"/>
  </r>
  <r>
    <s v="AUTOPISTA RIO MAGDALENA SAS"/>
    <x v="2"/>
    <s v="Privada"/>
    <s v="No"/>
    <s v="No"/>
    <s v="No"/>
    <n v="2014"/>
    <s v="Colombia"/>
    <n v="1.314259836"/>
    <x v="6"/>
    <n v="1"/>
    <s v="Impacto económico y gobernanza"/>
    <s v="Pilar 6"/>
    <x v="2"/>
    <b v="0"/>
    <b v="0"/>
  </r>
  <r>
    <s v="Avianca"/>
    <x v="4"/>
    <s v="Privada"/>
    <s v="No"/>
    <s v="No"/>
    <s v="Si"/>
    <n v="1919"/>
    <s v="Colombia"/>
    <n v="15.106042448"/>
    <x v="6"/>
    <n v="1"/>
    <s v="Impacto económico y gobernanza"/>
    <s v="Pilar 6"/>
    <x v="2"/>
    <b v="0"/>
    <b v="0"/>
  </r>
  <r>
    <s v="AVICOLA EL MADROÑO SA"/>
    <x v="0"/>
    <s v="Privada"/>
    <s v="No"/>
    <s v="No"/>
    <s v="No"/>
    <n v="1987"/>
    <s v="Colombia"/>
    <n v="0.711210393"/>
    <x v="6"/>
    <n v="0"/>
    <s v="Impacto económico y gobernanza"/>
    <s v="Pilar 6"/>
    <x v="2"/>
    <b v="0"/>
    <b v="0"/>
  </r>
  <r>
    <s v="AVSA"/>
    <x v="0"/>
    <s v="Privada"/>
    <s v="Si"/>
    <s v="No"/>
    <s v="No"/>
    <n v="1969"/>
    <s v="Colombia"/>
    <n v="2.4231643530000002"/>
    <x v="6"/>
    <n v="0"/>
    <s v="Impacto económico y gobernanza"/>
    <s v="Pilar 6"/>
    <x v="2"/>
    <b v="0"/>
    <b v="0"/>
  </r>
  <r>
    <s v="Banco de Bogotá"/>
    <x v="4"/>
    <s v="Privada"/>
    <s v="No"/>
    <s v="Si"/>
    <s v="No"/>
    <n v="1870"/>
    <s v="Colombia"/>
    <n v="0"/>
    <x v="6"/>
    <n v="1"/>
    <s v="Impacto económico y gobernanza"/>
    <s v="Pilar 6"/>
    <x v="2"/>
    <b v="0"/>
    <b v="0"/>
  </r>
  <r>
    <s v="Bancolombia"/>
    <x v="4"/>
    <s v="Privada"/>
    <s v="No"/>
    <s v="Si"/>
    <s v="Si"/>
    <n v="1875"/>
    <s v="Colombia"/>
    <n v="0"/>
    <x v="6"/>
    <n v="1"/>
    <s v="Impacto económico y gobernanza"/>
    <s v="Pilar 6"/>
    <x v="2"/>
    <b v="0"/>
    <b v="0"/>
  </r>
  <r>
    <s v="Bavaria (Kopps)"/>
    <x v="1"/>
    <s v="Privada"/>
    <s v="No"/>
    <s v="No"/>
    <s v="Si"/>
    <n v="1889"/>
    <s v="Colombia"/>
    <n v="8.6157743510000007"/>
    <x v="6"/>
    <n v="0"/>
    <s v="Impacto económico y gobernanza"/>
    <s v="Pilar 6"/>
    <x v="2"/>
    <b v="0"/>
    <b v="0"/>
  </r>
  <r>
    <s v="BEL STAR S.A."/>
    <x v="1"/>
    <s v="Privada"/>
    <s v="No"/>
    <s v="No"/>
    <s v="Si"/>
    <n v="2000"/>
    <s v="Colombia"/>
    <n v="1.8730507999999999"/>
    <x v="6"/>
    <n v="1"/>
    <s v="Impacto económico y gobernanza"/>
    <s v="Pilar 6"/>
    <x v="2"/>
    <b v="0"/>
    <b v="0"/>
  </r>
  <r>
    <s v="Biomax"/>
    <x v="3"/>
    <s v="Privada"/>
    <s v="No"/>
    <s v="No"/>
    <s v="No"/>
    <n v="2004"/>
    <s v="Colombia"/>
    <n v="4.5125503050000004"/>
    <x v="6"/>
    <n v="0"/>
    <s v="Impacto económico y gobernanza"/>
    <s v="Pilar 6"/>
    <x v="2"/>
    <b v="0"/>
    <b v="0"/>
  </r>
  <r>
    <s v="C.I Prodeco"/>
    <x v="5"/>
    <s v="Privada"/>
    <s v="No"/>
    <s v="No"/>
    <s v="Si"/>
    <n v="1990"/>
    <s v="Suiza"/>
    <n v="0.89502277900000005"/>
    <x v="6"/>
    <n v="0"/>
    <s v="Impacto económico y gobernanza"/>
    <s v="Pilar 6"/>
    <x v="2"/>
    <b v="0"/>
    <b v="0"/>
  </r>
  <r>
    <s v="CARTON DE COLOMBIA S.A. (Smurfit Kappa)"/>
    <x v="1"/>
    <s v="Privada"/>
    <s v="No"/>
    <s v="No"/>
    <s v="Si"/>
    <n v="1944"/>
    <s v="Colombia"/>
    <n v="1.7785578609999999"/>
    <x v="6"/>
    <n v="2"/>
    <s v="Impacto económico y gobernanza"/>
    <s v="Pilar 6"/>
    <x v="2"/>
    <b v="0"/>
    <b v="0"/>
  </r>
  <r>
    <s v="Celsia"/>
    <x v="4"/>
    <s v="Privada"/>
    <s v="No"/>
    <s v="Si"/>
    <s v="Si"/>
    <n v="2001"/>
    <s v="Colombia"/>
    <n v="6.5475670460000002"/>
    <x v="6"/>
    <n v="2"/>
    <s v="Impacto económico y gobernanza"/>
    <s v="Pilar 6"/>
    <x v="2"/>
    <b v="0"/>
    <b v="0"/>
  </r>
  <r>
    <s v="Cementos Argos"/>
    <x v="1"/>
    <s v="Privada"/>
    <s v="No"/>
    <s v="Si"/>
    <s v="Si"/>
    <n v="1934"/>
    <s v="Colombia"/>
    <n v="1.84479215"/>
    <x v="6"/>
    <n v="2"/>
    <s v="Impacto económico y gobernanza"/>
    <s v="Pilar 6"/>
    <x v="2"/>
    <b v="0"/>
    <b v="0"/>
  </r>
  <r>
    <s v="Cencosud"/>
    <x v="3"/>
    <s v="Privada"/>
    <s v="Si"/>
    <s v="Si"/>
    <s v="Si"/>
    <n v="1960"/>
    <s v="Chile"/>
    <n v="4.2128666020000001"/>
    <x v="6"/>
    <n v="2"/>
    <s v="Impacto económico y gobernanza"/>
    <s v="Pilar 6"/>
    <x v="2"/>
    <b v="0"/>
    <b v="0"/>
  </r>
  <r>
    <s v="Cenit"/>
    <x v="4"/>
    <s v="Mixta"/>
    <s v="No"/>
    <s v="No"/>
    <s v="No"/>
    <n v="2012"/>
    <s v="Colombia"/>
    <n v="9.9777362400000005"/>
    <x v="6"/>
    <n v="2"/>
    <s v="Impacto económico y gobernanza"/>
    <s v="Pilar 6"/>
    <x v="2"/>
    <b v="0"/>
    <b v="0"/>
  </r>
  <r>
    <s v="Cerrejón"/>
    <x v="5"/>
    <s v="Privada"/>
    <s v="No"/>
    <s v="No"/>
    <s v="Si"/>
    <n v="1976"/>
    <s v="Reino Unido / Suiza"/>
    <n v="6.0471020830000004"/>
    <x v="6"/>
    <n v="0"/>
    <s v="Impacto económico y gobernanza"/>
    <s v="Pilar 6"/>
    <x v="2"/>
    <b v="0"/>
    <b v="0"/>
  </r>
  <r>
    <s v="Chevron"/>
    <x v="3"/>
    <s v="Privada"/>
    <s v="No"/>
    <s v="No"/>
    <s v="Si"/>
    <n v="1879"/>
    <s v="Estados Unidos"/>
    <n v="5.8689859999999996"/>
    <x v="6"/>
    <n v="0"/>
    <s v="Impacto económico y gobernanza"/>
    <s v="Pilar 6"/>
    <x v="2"/>
    <b v="0"/>
    <b v="0"/>
  </r>
  <r>
    <s v="CI Eslop"/>
    <x v="3"/>
    <s v="Privada"/>
    <s v="Si"/>
    <s v="No"/>
    <s v="No"/>
    <n v="1997"/>
    <s v="Colombia"/>
    <n v="1.9766409730000001"/>
    <x v="6"/>
    <n v="0"/>
    <s v="Impacto económico y gobernanza"/>
    <s v="Pilar 6"/>
    <x v="2"/>
    <b v="0"/>
    <b v="0"/>
  </r>
  <r>
    <s v="Claro"/>
    <x v="4"/>
    <s v="Privada"/>
    <s v="No"/>
    <s v="No"/>
    <s v="Si"/>
    <n v="2003"/>
    <s v="Brasil"/>
    <n v="15.602099798999999"/>
    <x v="6"/>
    <n v="1"/>
    <s v="Impacto económico y gobernanza"/>
    <s v="Pilar 6"/>
    <x v="2"/>
    <b v="0"/>
    <b v="0"/>
  </r>
  <r>
    <s v="Coca Cola- Femsa"/>
    <x v="1"/>
    <s v="Mixta"/>
    <s v="No"/>
    <s v="Si"/>
    <s v="Si"/>
    <n v="1991"/>
    <s v="México"/>
    <n v="5.1614047279999999"/>
    <x v="6"/>
    <n v="2"/>
    <s v="Impacto económico y gobernanza"/>
    <s v="Pilar 6"/>
    <x v="2"/>
    <b v="0"/>
    <b v="0"/>
  </r>
  <r>
    <s v="Colgate"/>
    <x v="1"/>
    <s v="Privada"/>
    <s v="No"/>
    <s v="Si"/>
    <s v="Si"/>
    <n v="1806"/>
    <s v="Estados Unidos"/>
    <n v="2.382092359"/>
    <x v="6"/>
    <n v="1"/>
    <s v="Impacto económico y gobernanza"/>
    <s v="Pilar 6"/>
    <x v="2"/>
    <b v="0"/>
    <b v="0"/>
  </r>
  <r>
    <s v="Colombina"/>
    <x v="1"/>
    <s v="Privada"/>
    <s v="Si"/>
    <s v="Si"/>
    <s v="Si"/>
    <n v="1932"/>
    <s v="Colombia"/>
    <n v="2.1928266769999998"/>
    <x v="6"/>
    <n v="1"/>
    <s v="Impacto económico y gobernanza"/>
    <s v="Pilar 6"/>
    <x v="2"/>
    <b v="0"/>
    <b v="0"/>
  </r>
  <r>
    <s v="Compañía Nacional de Chocolates"/>
    <x v="1"/>
    <s v="Privada"/>
    <s v="No"/>
    <s v="No"/>
    <s v="No"/>
    <n v="1920"/>
    <s v="Colombia"/>
    <n v="1.9433909700000001"/>
    <x v="6"/>
    <n v="0"/>
    <s v="Impacto económico y gobernanza"/>
    <s v="Pilar 6"/>
    <x v="2"/>
    <b v="0"/>
    <b v="0"/>
  </r>
  <r>
    <s v="CONCESIONARIA VIAL UNIÓN DEL SUR SAS"/>
    <x v="2"/>
    <s v="Privada"/>
    <s v="No"/>
    <s v="No"/>
    <s v="No"/>
    <n v="2015"/>
    <s v="Colombia"/>
    <n v="0.76762142099999997"/>
    <x v="6"/>
    <n v="0"/>
    <s v="Impacto económico y gobernanza"/>
    <s v="Pilar 6"/>
    <x v="2"/>
    <b v="0"/>
    <b v="0"/>
  </r>
  <r>
    <s v="Conconcreto"/>
    <x v="2"/>
    <s v="Privada"/>
    <s v="No"/>
    <s v="Si"/>
    <s v="Si"/>
    <n v="1961"/>
    <s v="Colombia"/>
    <n v="0.498844856"/>
    <x v="6"/>
    <n v="0"/>
    <s v="Impacto económico y gobernanza"/>
    <s v="Pilar 6"/>
    <x v="2"/>
    <b v="0"/>
    <b v="0"/>
  </r>
  <r>
    <s v="CONSTRUCCIONES EL CONDOR S.A"/>
    <x v="2"/>
    <s v="Privada"/>
    <s v="No"/>
    <s v="Si"/>
    <s v="Si"/>
    <n v="1979"/>
    <s v="Colombia"/>
    <n v="1.189537155"/>
    <x v="6"/>
    <n v="0"/>
    <s v="Impacto económico y gobernanza"/>
    <s v="Pilar 6"/>
    <x v="2"/>
    <b v="0"/>
    <b v="0"/>
  </r>
  <r>
    <s v="CONSTRUCTORA CAPITAL BOGOTA SAS"/>
    <x v="2"/>
    <s v="Privada"/>
    <s v="Si"/>
    <s v="No"/>
    <s v="No"/>
    <n v="2008"/>
    <s v="Colombia"/>
    <n v="1.3132825420000001"/>
    <x v="6"/>
    <n v="1"/>
    <s v="Impacto económico y gobernanza"/>
    <s v="Pilar 6"/>
    <x v="2"/>
    <b v="0"/>
    <b v="0"/>
  </r>
  <r>
    <s v="CONSTRUCTORA COLPATRIA  SAS"/>
    <x v="2"/>
    <s v="Privada"/>
    <s v="No"/>
    <s v="No"/>
    <s v="No"/>
    <n v="1977"/>
    <s v="Colombia"/>
    <n v="0.74612668500000001"/>
    <x v="6"/>
    <n v="1"/>
    <s v="Impacto económico y gobernanza"/>
    <s v="Pilar 6"/>
    <x v="2"/>
    <b v="0"/>
    <b v="0"/>
  </r>
  <r>
    <s v="Corbeta"/>
    <x v="3"/>
    <s v="Privada"/>
    <s v="Si"/>
    <s v="No"/>
    <s v="No"/>
    <n v="1938"/>
    <s v="Colombia"/>
    <n v="11.88773162"/>
    <x v="6"/>
    <n v="0"/>
    <s v="Impacto económico y gobernanza"/>
    <s v="Pilar 6"/>
    <x v="2"/>
    <b v="0"/>
    <b v="0"/>
  </r>
  <r>
    <s v="Cruz Verde"/>
    <x v="3"/>
    <s v="Privada"/>
    <s v="No"/>
    <s v="No"/>
    <s v="Si"/>
    <n v="1984"/>
    <s v="Chile"/>
    <n v="5.5116464790000004"/>
    <x v="6"/>
    <n v="2"/>
    <s v="Impacto económico y gobernanza"/>
    <s v="Pilar 6"/>
    <x v="2"/>
    <b v="0"/>
    <b v="0"/>
  </r>
  <r>
    <s v="D1"/>
    <x v="3"/>
    <s v="Privada"/>
    <s v="Si"/>
    <s v="No"/>
    <s v="No"/>
    <n v="2009"/>
    <s v="Colombia"/>
    <n v="19.439396106"/>
    <x v="6"/>
    <n v="1"/>
    <s v="Impacto económico y gobernanza"/>
    <s v="Pilar 6"/>
    <x v="2"/>
    <b v="0"/>
    <b v="0"/>
  </r>
  <r>
    <s v="Davivienda"/>
    <x v="4"/>
    <s v="Privada"/>
    <s v="No"/>
    <s v="Si"/>
    <s v="No"/>
    <n v="1972"/>
    <s v="Colombia"/>
    <n v="0"/>
    <x v="6"/>
    <n v="2"/>
    <s v="Impacto económico y gobernanza"/>
    <s v="Pilar 6"/>
    <x v="2"/>
    <b v="0"/>
    <b v="0"/>
  </r>
  <r>
    <s v="Distracom"/>
    <x v="3"/>
    <s v="Privada"/>
    <s v="Si"/>
    <s v="No"/>
    <s v="No"/>
    <n v="1997"/>
    <s v="Colombia"/>
    <n v="3.874476933"/>
    <x v="6"/>
    <n v="0"/>
    <s v="Impacto económico y gobernanza"/>
    <s v="Pilar 6"/>
    <x v="2"/>
    <b v="0"/>
    <b v="0"/>
  </r>
  <r>
    <s v="Drummond"/>
    <x v="5"/>
    <s v="Privada"/>
    <s v="Si"/>
    <s v="No"/>
    <s v="Si"/>
    <n v="1935"/>
    <s v="Estados Unidos"/>
    <n v="11.495989482000001"/>
    <x v="6"/>
    <n v="2"/>
    <s v="Impacto económico y gobernanza"/>
    <s v="Pilar 6"/>
    <x v="2"/>
    <b v="0"/>
    <b v="0"/>
  </r>
  <r>
    <s v="Ecopetrol"/>
    <x v="5"/>
    <s v="Mixta"/>
    <s v="No"/>
    <s v="Si"/>
    <s v="Si"/>
    <n v="1951"/>
    <s v="Colombia"/>
    <n v="113.923310323"/>
    <x v="6"/>
    <n v="2"/>
    <s v="Impacto económico y gobernanza"/>
    <s v="Pilar 6"/>
    <x v="2"/>
    <b v="0"/>
    <b v="0"/>
  </r>
  <r>
    <s v="Emgesa"/>
    <x v="4"/>
    <s v="Mixta"/>
    <s v="No"/>
    <s v="No"/>
    <s v="Si"/>
    <n v="1997"/>
    <s v="Colombia"/>
    <n v="15.780332546"/>
    <x v="6"/>
    <n v="2"/>
    <s v="Impacto económico y gobernanza"/>
    <s v="Pilar 6"/>
    <x v="2"/>
    <b v="0"/>
    <b v="0"/>
  </r>
  <r>
    <s v="EPM"/>
    <x v="4"/>
    <s v="Pública"/>
    <s v="No"/>
    <s v="No"/>
    <s v="Si"/>
    <n v="1955"/>
    <s v="Colombia"/>
    <n v="20.574477179999999"/>
    <x v="6"/>
    <n v="2"/>
    <s v="Impacto económico y gobernanza"/>
    <s v="Pilar 6"/>
    <x v="2"/>
    <b v="0"/>
    <b v="0"/>
  </r>
  <r>
    <s v="ES Windows"/>
    <x v="1"/>
    <s v="Privada"/>
    <s v="No"/>
    <s v="No"/>
    <s v="Si"/>
    <n v="1985"/>
    <s v="Estados Unidos"/>
    <n v="2.6249202149999999"/>
    <x v="6"/>
    <n v="0"/>
    <s v="Impacto económico y gobernanza"/>
    <s v="Pilar 6"/>
    <x v="2"/>
    <b v="0"/>
    <b v="0"/>
  </r>
  <r>
    <s v="Esenttia"/>
    <x v="1"/>
    <s v="Mixta"/>
    <s v="No"/>
    <s v="No"/>
    <s v="No"/>
    <n v="1990"/>
    <s v="Colombia"/>
    <n v="2.3114637089999999"/>
    <x v="6"/>
    <n v="2"/>
    <s v="Impacto económico y gobernanza"/>
    <s v="Pilar 6"/>
    <x v="2"/>
    <b v="0"/>
    <b v="0"/>
  </r>
  <r>
    <s v="Éxito"/>
    <x v="3"/>
    <s v="Privada"/>
    <s v="No"/>
    <s v="No"/>
    <s v="Si"/>
    <n v="1949"/>
    <s v="Colombia"/>
    <n v="16.077688644999999"/>
    <x v="6"/>
    <n v="1"/>
    <s v="Impacto económico y gobernanza"/>
    <s v="Pilar 6"/>
    <x v="2"/>
    <b v="0"/>
    <b v="0"/>
  </r>
  <r>
    <s v="Falabella"/>
    <x v="3"/>
    <s v="Privada"/>
    <s v="Si"/>
    <s v="Si"/>
    <s v="Si"/>
    <n v="1889"/>
    <s v="Chile"/>
    <n v="2.3075606390000001"/>
    <x v="6"/>
    <n v="2"/>
    <s v="Impacto económico y gobernanza"/>
    <s v="Pilar 6"/>
    <x v="2"/>
    <b v="0"/>
    <b v="0"/>
  </r>
  <r>
    <s v="Frontera Energy"/>
    <x v="5"/>
    <s v="Privada"/>
    <s v="No"/>
    <s v="Si"/>
    <s v="Si"/>
    <n v="1985"/>
    <s v="Canadá"/>
    <n v="4.2502446559999996"/>
    <x v="6"/>
    <n v="2"/>
    <s v="Impacto económico y gobernanza"/>
    <s v="Pilar 6"/>
    <x v="2"/>
    <b v="0"/>
    <b v="0"/>
  </r>
  <r>
    <s v="Gases del Caribe"/>
    <x v="4"/>
    <s v="Privada"/>
    <s v="No"/>
    <s v="Si"/>
    <s v="No"/>
    <n v="1966"/>
    <s v="Colombia"/>
    <n v="2.6355685659999999"/>
    <x v="6"/>
    <n v="1"/>
    <s v="Impacto económico y gobernanza"/>
    <s v="Pilar 6"/>
    <x v="2"/>
    <b v="0"/>
    <b v="0"/>
  </r>
  <r>
    <s v="GEB"/>
    <x v="4"/>
    <s v="Mixta"/>
    <s v="No"/>
    <s v="Si"/>
    <s v="Si"/>
    <n v="1896"/>
    <s v="Colombia"/>
    <n v="3.7166394839999999"/>
    <x v="6"/>
    <n v="2"/>
    <s v="Impacto económico y gobernanza"/>
    <s v="Pilar 6"/>
    <x v="2"/>
    <b v="0"/>
    <b v="0"/>
  </r>
  <r>
    <s v="General Motors"/>
    <x v="1"/>
    <s v="Pública"/>
    <s v="No"/>
    <s v="Si"/>
    <s v="Si"/>
    <n v="1908"/>
    <s v="Estados Unidos"/>
    <n v="1.2123628230000001"/>
    <x v="6"/>
    <n v="0"/>
    <s v="Impacto económico y gobernanza"/>
    <s v="Pilar 6"/>
    <x v="2"/>
    <b v="0"/>
    <b v="0"/>
  </r>
  <r>
    <s v="Geopark"/>
    <x v="5"/>
    <s v="Privada"/>
    <s v="No"/>
    <s v="Si"/>
    <s v="Si"/>
    <n v="2002"/>
    <s v="Chile"/>
    <n v="2.4203671080000002"/>
    <x v="6"/>
    <n v="2"/>
    <s v="Impacto económico y gobernanza"/>
    <s v="Pilar 6"/>
    <x v="2"/>
    <b v="0"/>
    <b v="0"/>
  </r>
  <r>
    <s v="Gran Tierra Energy"/>
    <x v="5"/>
    <s v="Privada"/>
    <s v="No"/>
    <s v="Si"/>
    <s v="Si"/>
    <n v="2003"/>
    <s v="Canadá"/>
    <n v="1.3219259999999999"/>
    <x v="6"/>
    <n v="0"/>
    <s v="Impacto económico y gobernanza"/>
    <s v="Pilar 6"/>
    <x v="2"/>
    <b v="0"/>
    <b v="0"/>
  </r>
  <r>
    <s v="Grupo Bios"/>
    <x v="0"/>
    <s v="Privada"/>
    <s v="No"/>
    <s v="No"/>
    <s v="No"/>
    <n v="1985"/>
    <s v="Colombia"/>
    <n v="0.441609957"/>
    <x v="6"/>
    <n v="1"/>
    <s v="Impacto económico y gobernanza"/>
    <s v="Pilar 6"/>
    <x v="2"/>
    <b v="0"/>
    <b v="0"/>
  </r>
  <r>
    <s v="Grupo Diana"/>
    <x v="1"/>
    <s v="Privada"/>
    <s v="Si"/>
    <s v="No"/>
    <s v="No"/>
    <n v="1964"/>
    <s v="Colombia"/>
    <n v="2.4859553989999998"/>
    <x v="6"/>
    <n v="0"/>
    <s v="Impacto económico y gobernanza"/>
    <s v="Pilar 6"/>
    <x v="2"/>
    <b v="0"/>
    <b v="0"/>
  </r>
  <r>
    <s v="Haceb"/>
    <x v="1"/>
    <s v="Privada"/>
    <s v="Si"/>
    <s v="No"/>
    <s v="No"/>
    <n v="1940"/>
    <s v="Colombia"/>
    <n v="1.340540112"/>
    <x v="6"/>
    <n v="1"/>
    <s v="Impacto económico y gobernanza"/>
    <s v="Pilar 6"/>
    <x v="2"/>
    <b v="0"/>
    <b v="0"/>
  </r>
  <r>
    <s v="Hocol"/>
    <x v="5"/>
    <s v="Privada"/>
    <s v="No"/>
    <s v="No"/>
    <s v="No"/>
    <n v="1956"/>
    <s v="Colombia"/>
    <n v="2.660692144"/>
    <x v="6"/>
    <n v="1"/>
    <s v="Impacto económico y gobernanza"/>
    <s v="Pilar 6"/>
    <x v="2"/>
    <b v="0"/>
    <b v="0"/>
  </r>
  <r>
    <s v="INCUBADORA SANTANDER S.A. (Huevos Kikes)"/>
    <x v="0"/>
    <s v="Privada"/>
    <s v="Si"/>
    <s v="No"/>
    <s v="No"/>
    <n v="1962"/>
    <s v="Colombia"/>
    <n v="0.89448844999999999"/>
    <x v="6"/>
    <n v="0"/>
    <s v="Impacto económico y gobernanza"/>
    <s v="Pilar 6"/>
    <x v="2"/>
    <b v="0"/>
    <b v="0"/>
  </r>
  <r>
    <s v="ISA"/>
    <x v="4"/>
    <s v="Mixta"/>
    <s v="No"/>
    <s v="Si"/>
    <s v="Si"/>
    <n v="1967"/>
    <s v="Colombia"/>
    <n v="4.1309855679999998"/>
    <x v="6"/>
    <n v="1"/>
    <s v="Impacto económico y gobernanza"/>
    <s v="Pilar 6"/>
    <x v="2"/>
    <b v="0"/>
    <b v="0"/>
  </r>
  <r>
    <s v="Isagen"/>
    <x v="4"/>
    <s v="Mixta"/>
    <s v="No"/>
    <s v="No"/>
    <s v="No"/>
    <n v="1995"/>
    <s v="Colombia"/>
    <n v="6.1355991599999999"/>
    <x v="6"/>
    <n v="1"/>
    <s v="Impacto económico y gobernanza"/>
    <s v="Pilar 6"/>
    <x v="2"/>
    <b v="0"/>
    <b v="0"/>
  </r>
  <r>
    <s v="ISMOCOL SA"/>
    <x v="2"/>
    <s v="Privada"/>
    <s v="No"/>
    <s v="No"/>
    <s v="Si"/>
    <n v="1989"/>
    <s v="Colombia"/>
    <n v="0.75167738299999998"/>
    <x v="6"/>
    <n v="0"/>
    <s v="Impacto económico y gobernanza"/>
    <s v="Pilar 6"/>
    <x v="2"/>
    <b v="0"/>
    <b v="0"/>
  </r>
  <r>
    <s v="Italcol"/>
    <x v="1"/>
    <s v="Privada"/>
    <s v="Si"/>
    <s v="No"/>
    <s v="No"/>
    <n v="1970"/>
    <s v="Colombia"/>
    <n v="3.1891452720000002"/>
    <x v="6"/>
    <n v="0"/>
    <s v="Impacto económico y gobernanza"/>
    <s v="Pilar 6"/>
    <x v="2"/>
    <b v="0"/>
    <b v="0"/>
  </r>
  <r>
    <s v="LATAM"/>
    <x v="4"/>
    <s v="Privada"/>
    <s v="No"/>
    <s v="Si"/>
    <s v="Si"/>
    <n v="1929"/>
    <s v="Chile"/>
    <n v="2.3283445380000001"/>
    <x v="6"/>
    <n v="2"/>
    <s v="Impacto económico y gobernanza"/>
    <s v="Pilar 6"/>
    <x v="2"/>
    <b v="0"/>
    <b v="0"/>
  </r>
  <r>
    <s v="MARVAL S.A.S."/>
    <x v="2"/>
    <s v="Privada"/>
    <s v="Si"/>
    <s v="No"/>
    <s v="No"/>
    <n v="1976"/>
    <s v="Colombia"/>
    <n v="0.98534294499999997"/>
    <x v="6"/>
    <n v="1"/>
    <s v="Impacto económico y gobernanza"/>
    <s v="Pilar 6"/>
    <x v="2"/>
    <b v="0"/>
    <b v="0"/>
  </r>
  <r>
    <s v="Mazda"/>
    <x v="3"/>
    <s v="Privada"/>
    <s v="No"/>
    <s v="Si"/>
    <s v="Si"/>
    <n v="1920"/>
    <s v="Japón"/>
    <n v="1.8691417530000001"/>
    <x v="6"/>
    <n v="0"/>
    <s v="Impacto económico y gobernanza"/>
    <s v="Pilar 6"/>
    <x v="2"/>
    <b v="0"/>
    <b v="0"/>
  </r>
  <r>
    <s v="Mercado Libre"/>
    <x v="4"/>
    <s v="Privada"/>
    <s v="No"/>
    <s v="Si"/>
    <s v="Si"/>
    <n v="2009"/>
    <s v="Argentina"/>
    <n v="1.8581853669999999"/>
    <x v="6"/>
    <n v="2"/>
    <s v="Impacto económico y gobernanza"/>
    <s v="Pilar 6"/>
    <x v="2"/>
    <b v="0"/>
    <b v="0"/>
  </r>
  <r>
    <s v="Nestle"/>
    <x v="1"/>
    <s v="Mixta"/>
    <s v="No"/>
    <s v="Si"/>
    <s v="Si"/>
    <n v="1866"/>
    <s v="Suiza"/>
    <n v="2.0444698099999998"/>
    <x v="6"/>
    <n v="0"/>
    <s v="Impacto económico y gobernanza"/>
    <s v="Pilar 6"/>
    <x v="2"/>
    <b v="0"/>
    <b v="0"/>
  </r>
  <r>
    <s v="Oleoducto Central (Ocensa)"/>
    <x v="4"/>
    <s v="Mixta"/>
    <s v="No"/>
    <s v="No"/>
    <s v="No"/>
    <n v="1994"/>
    <s v="Colombia"/>
    <n v="5.9751610780000002"/>
    <x v="6"/>
    <n v="2"/>
    <s v="Impacto económico y gobernanza"/>
    <s v="Pilar 6"/>
    <x v="2"/>
    <b v="0"/>
    <b v="0"/>
  </r>
  <r>
    <s v="Olímpica"/>
    <x v="3"/>
    <s v="Privada"/>
    <s v="Si"/>
    <s v="No"/>
    <s v="No"/>
    <n v="1953"/>
    <s v="Colombia"/>
    <n v="7.1291921260000004"/>
    <x v="6"/>
    <n v="0"/>
    <s v="Impacto económico y gobernanza"/>
    <s v="Pilar 6"/>
    <x v="2"/>
    <b v="0"/>
    <b v="0"/>
  </r>
  <r>
    <s v="Pepsico"/>
    <x v="1"/>
    <s v="Pública"/>
    <s v="No"/>
    <s v="Si"/>
    <s v="Si"/>
    <n v="1965"/>
    <s v="Estados Unidos"/>
    <n v="2.0973851419999998"/>
    <x v="6"/>
    <n v="0"/>
    <s v="Impacto económico y gobernanza"/>
    <s v="Pilar 6"/>
    <x v="2"/>
    <b v="0"/>
    <b v="0"/>
  </r>
  <r>
    <s v="Petromil"/>
    <x v="3"/>
    <s v="Privada"/>
    <s v="Si"/>
    <s v="No"/>
    <s v="No"/>
    <n v="1989"/>
    <s v="Colombia"/>
    <n v="3.0305383369999999"/>
    <x v="6"/>
    <n v="0"/>
    <s v="Impacto económico y gobernanza"/>
    <s v="Pilar 6"/>
    <x v="2"/>
    <b v="0"/>
    <b v="0"/>
  </r>
  <r>
    <s v="POLLOS EL BUCANERO S.A. (Cargill)"/>
    <x v="1"/>
    <s v="Privada"/>
    <s v="No"/>
    <s v="No"/>
    <s v="Si"/>
    <n v="1986"/>
    <s v="Colombia"/>
    <n v="2.2734296359999999"/>
    <x v="6"/>
    <n v="0"/>
    <s v="Impacto económico y gobernanza"/>
    <s v="Pilar 6"/>
    <x v="2"/>
    <b v="0"/>
    <b v="0"/>
  </r>
  <r>
    <s v="Postobón"/>
    <x v="1"/>
    <s v="Privada"/>
    <s v="No"/>
    <s v="No"/>
    <s v="No"/>
    <n v="1904"/>
    <s v="Colombia"/>
    <n v="2.8467005310000002"/>
    <x v="6"/>
    <n v="2"/>
    <s v="Impacto económico y gobernanza"/>
    <s v="Pilar 6"/>
    <x v="2"/>
    <b v="0"/>
    <b v="0"/>
  </r>
  <r>
    <s v="Pricesmart"/>
    <x v="3"/>
    <s v="Privada"/>
    <s v="No"/>
    <s v="Si"/>
    <s v="Si"/>
    <n v="1993"/>
    <s v="Estados Unidos"/>
    <n v="2.3607916150000001"/>
    <x v="6"/>
    <n v="0"/>
    <s v="Impacto económico y gobernanza"/>
    <s v="Pilar 6"/>
    <x v="2"/>
    <b v="0"/>
    <b v="0"/>
  </r>
  <r>
    <s v="Primax"/>
    <x v="3"/>
    <s v="Privada"/>
    <s v="No"/>
    <s v="No"/>
    <s v="Si"/>
    <n v="2005"/>
    <s v="Perú"/>
    <n v="10.521119421"/>
    <x v="6"/>
    <n v="1"/>
    <s v="Impacto económico y gobernanza"/>
    <s v="Pilar 6"/>
    <x v="2"/>
    <b v="0"/>
    <b v="0"/>
  </r>
  <r>
    <s v="Productos Familia (Essity)"/>
    <x v="1"/>
    <s v="Privada"/>
    <s v="No"/>
    <s v="No"/>
    <s v="Si"/>
    <n v="1958"/>
    <s v="Colombia"/>
    <n v="2.0172595470000001"/>
    <x v="6"/>
    <n v="2"/>
    <s v="Impacto económico y gobernanza"/>
    <s v="Pilar 6"/>
    <x v="2"/>
    <b v="0"/>
    <b v="0"/>
  </r>
  <r>
    <s v="Promigas"/>
    <x v="4"/>
    <s v="Privada"/>
    <s v="No"/>
    <s v="Si"/>
    <s v="No"/>
    <n v="1974"/>
    <s v="Colombia"/>
    <n v="2.2729038500000001"/>
    <x v="6"/>
    <n v="2"/>
    <s v="Impacto económico y gobernanza"/>
    <s v="Pilar 6"/>
    <x v="2"/>
    <b v="0"/>
    <b v="0"/>
  </r>
  <r>
    <s v="Rappi"/>
    <x v="4"/>
    <s v="Privada"/>
    <s v="No"/>
    <s v="No"/>
    <s v="Si"/>
    <n v="2015"/>
    <s v="Colombia"/>
    <n v="0.70314701400000001"/>
    <x v="6"/>
    <n v="0"/>
    <s v="Impacto económico y gobernanza"/>
    <s v="Pilar 6"/>
    <x v="2"/>
    <b v="0"/>
    <b v="0"/>
  </r>
  <r>
    <s v="Reficar"/>
    <x v="1"/>
    <s v="Mixta"/>
    <s v="No"/>
    <s v="No"/>
    <s v="No"/>
    <n v="1956"/>
    <s v="Colombia"/>
    <n v="25.860914507"/>
    <x v="6"/>
    <n v="0"/>
    <s v="Impacto económico y gobernanza"/>
    <s v="Pilar 6"/>
    <x v="2"/>
    <b v="0"/>
    <b v="0"/>
  </r>
  <r>
    <s v="Renault"/>
    <x v="1"/>
    <s v="Mixta"/>
    <s v="No"/>
    <s v="Si"/>
    <s v="Si"/>
    <n v="1898"/>
    <s v="Francia"/>
    <n v="2.4260392159999999"/>
    <x v="6"/>
    <n v="2"/>
    <s v="Impacto económico y gobernanza"/>
    <s v="Pilar 6"/>
    <x v="2"/>
    <b v="0"/>
    <b v="0"/>
  </r>
  <r>
    <s v="Riopaila Castilla"/>
    <x v="1"/>
    <s v="Privada"/>
    <s v="No"/>
    <s v="Si"/>
    <s v="No"/>
    <n v="1998"/>
    <s v="Colombia"/>
    <n v="1.697301486"/>
    <x v="6"/>
    <n v="0"/>
    <s v="Impacto económico y gobernanza"/>
    <s v="Pilar 6"/>
    <x v="2"/>
    <b v="0"/>
    <b v="0"/>
  </r>
  <r>
    <s v="Samsung"/>
    <x v="3"/>
    <s v="Privada"/>
    <s v="Si"/>
    <s v="Si"/>
    <s v="Si"/>
    <n v="1969"/>
    <s v="Corea del Sur"/>
    <n v="3.188315636"/>
    <x v="6"/>
    <n v="1"/>
    <s v="Impacto económico y gobernanza"/>
    <s v="Pilar 6"/>
    <x v="2"/>
    <b v="0"/>
    <b v="0"/>
  </r>
  <r>
    <s v="SierraCol Energy"/>
    <x v="5"/>
    <s v="Privada"/>
    <s v="No"/>
    <s v="No"/>
    <s v="Si"/>
    <n v="2020"/>
    <s v="Islas Caimán / EE.UU"/>
    <n v="1.943851598"/>
    <x v="6"/>
    <n v="0"/>
    <s v="Impacto económico y gobernanza"/>
    <s v="Pilar 6"/>
    <x v="2"/>
    <b v="0"/>
    <b v="0"/>
  </r>
  <r>
    <s v="Sodimac (Homecenter)"/>
    <x v="3"/>
    <s v="Privada"/>
    <s v="No"/>
    <s v="No"/>
    <s v="Si"/>
    <n v="1952"/>
    <s v="Chile"/>
    <n v="5.9910971069999999"/>
    <x v="6"/>
    <n v="2"/>
    <s v="Impacto económico y gobernanza"/>
    <s v="Pilar 6"/>
    <x v="2"/>
    <b v="0"/>
    <b v="0"/>
  </r>
  <r>
    <s v="Sucafina"/>
    <x v="3"/>
    <s v="Privada"/>
    <s v="Si"/>
    <s v="No"/>
    <s v="Si"/>
    <n v="1977"/>
    <s v="Suiza"/>
    <n v="2.002301595"/>
    <x v="6"/>
    <n v="0"/>
    <s v="Impacto económico y gobernanza"/>
    <s v="Pilar 6"/>
    <x v="2"/>
    <b v="0"/>
    <b v="0"/>
  </r>
  <r>
    <s v="Sunshine Bouquet"/>
    <x v="0"/>
    <s v="Privada"/>
    <s v="Si"/>
    <s v="No"/>
    <s v="Si"/>
    <n v="1971"/>
    <s v="Estados Unidos"/>
    <n v="2.1567474139999998"/>
    <x v="6"/>
    <n v="0"/>
    <s v="Impacto económico y gobernanza"/>
    <s v="Pilar 6"/>
    <x v="2"/>
    <b v="0"/>
    <b v="0"/>
  </r>
  <r>
    <s v="Suramerica Comercial (Dollar City)"/>
    <x v="3"/>
    <s v="Privada"/>
    <s v="No"/>
    <s v="No"/>
    <s v="Si"/>
    <n v="2009"/>
    <s v="El Salvador"/>
    <n v="2.8694480090000001"/>
    <x v="6"/>
    <n v="0"/>
    <s v="Impacto económico y gobernanza"/>
    <s v="Pilar 6"/>
    <x v="2"/>
    <b v="0"/>
    <b v="0"/>
  </r>
  <r>
    <s v="Tecnoquimicas"/>
    <x v="3"/>
    <s v="Privada"/>
    <s v="Si"/>
    <s v="No"/>
    <s v="No"/>
    <n v="1934"/>
    <s v="Colombia"/>
    <n v="3.134365769"/>
    <x v="6"/>
    <n v="0"/>
    <s v="Impacto económico y gobernanza"/>
    <s v="Pilar 6"/>
    <x v="2"/>
    <b v="0"/>
    <b v="0"/>
  </r>
  <r>
    <s v="Telefónica"/>
    <x v="4"/>
    <s v="Mixta"/>
    <s v="No"/>
    <s v="Si"/>
    <s v="Si"/>
    <n v="1924"/>
    <s v="España"/>
    <n v="6.6721791020000003"/>
    <x v="6"/>
    <n v="1"/>
    <s v="Impacto económico y gobernanza"/>
    <s v="Pilar 6"/>
    <x v="2"/>
    <b v="0"/>
    <b v="0"/>
  </r>
  <r>
    <s v="Teleperformance"/>
    <x v="4"/>
    <s v="Privada"/>
    <s v="No"/>
    <s v="Si"/>
    <s v="Si"/>
    <n v="1910"/>
    <s v="Francia"/>
    <n v="2.655177809"/>
    <x v="6"/>
    <n v="1"/>
    <s v="Impacto económico y gobernanza"/>
    <s v="Pilar 6"/>
    <x v="2"/>
    <b v="0"/>
    <b v="0"/>
  </r>
  <r>
    <s v="Terpel"/>
    <x v="3"/>
    <s v="Privada"/>
    <s v="No"/>
    <s v="Si"/>
    <s v="Si"/>
    <n v="1968"/>
    <s v="Colombia"/>
    <n v="24.752011681999999"/>
    <x v="6"/>
    <n v="2"/>
    <s v="Impacto económico y gobernanza"/>
    <s v="Pilar 6"/>
    <x v="2"/>
    <b v="0"/>
    <b v="0"/>
  </r>
  <r>
    <s v="Tigo"/>
    <x v="4"/>
    <s v="Mixta"/>
    <s v="No"/>
    <s v="Si"/>
    <s v="Si"/>
    <n v="1979"/>
    <s v="Suecia"/>
    <n v="2.956157691"/>
    <x v="6"/>
    <n v="1"/>
    <s v="Impacto económico y gobernanza"/>
    <s v="Pilar 6"/>
    <x v="2"/>
    <b v="0"/>
    <b v="0"/>
  </r>
  <r>
    <s v="Toyota"/>
    <x v="3"/>
    <s v="Privada"/>
    <s v="No"/>
    <s v="Si"/>
    <s v="Si"/>
    <n v="1937"/>
    <s v="Japón"/>
    <n v="4.02823039"/>
    <x v="6"/>
    <n v="1"/>
    <s v="Impacto económico y gobernanza"/>
    <s v="Pilar 6"/>
    <x v="2"/>
    <b v="0"/>
    <b v="0"/>
  </r>
  <r>
    <s v="Trafigura (Petroleum)"/>
    <x v="3"/>
    <s v="Privada"/>
    <s v="No"/>
    <s v="No"/>
    <s v="Si"/>
    <n v="1993"/>
    <s v="Suiza"/>
    <n v="4.8704234599999996"/>
    <x v="6"/>
    <n v="2"/>
    <s v="Impacto económico y gobernanza"/>
    <s v="Pilar 6"/>
    <x v="2"/>
    <b v="0"/>
    <b v="0"/>
  </r>
  <r>
    <s v="Uniban"/>
    <x v="3"/>
    <s v="Privada"/>
    <s v="No"/>
    <s v="No"/>
    <s v="No"/>
    <n v="1966"/>
    <s v="Colombia"/>
    <n v="2.0461661379999998"/>
    <x v="6"/>
    <n v="0"/>
    <s v="Impacto económico y gobernanza"/>
    <s v="Pilar 6"/>
    <x v="2"/>
    <b v="0"/>
    <b v="0"/>
  </r>
  <r>
    <s v="Unilever"/>
    <x v="3"/>
    <s v="Privada"/>
    <s v="No"/>
    <s v="Si"/>
    <s v="Si"/>
    <n v="1929"/>
    <s v="Reino Unido y Países Bajos"/>
    <n v="1.928223518"/>
    <x v="6"/>
    <n v="0"/>
    <s v="Impacto económico y gobernanza"/>
    <s v="Pilar 6"/>
    <x v="2"/>
    <b v="0"/>
    <b v="0"/>
  </r>
  <r>
    <s v="Vanti"/>
    <x v="4"/>
    <s v="Privada"/>
    <s v="No"/>
    <s v="No"/>
    <s v="No"/>
    <n v="1987"/>
    <s v="Colombia"/>
    <n v="0"/>
    <x v="6"/>
    <n v="2"/>
    <s v="Impacto económico y gobernanza"/>
    <s v="Pilar 6"/>
    <x v="2"/>
    <b v="0"/>
    <b v="0"/>
  </r>
  <r>
    <s v="Verano energy"/>
    <x v="5"/>
    <s v="Privada"/>
    <s v="No"/>
    <s v="No"/>
    <s v="Si"/>
    <n v="2016"/>
    <s v="Canadá"/>
    <n v="5.4833186859999996"/>
    <x v="6"/>
    <n v="0"/>
    <s v="Impacto económico y gobernanza"/>
    <s v="Pilar 6"/>
    <x v="2"/>
    <b v="0"/>
    <b v="0"/>
  </r>
  <r>
    <s v="Yamaha"/>
    <x v="1"/>
    <s v="Privada"/>
    <s v="No"/>
    <s v="Si"/>
    <s v="Si"/>
    <n v="1955"/>
    <s v="Japón"/>
    <n v="1.8313776939999999"/>
    <x v="6"/>
    <n v="0"/>
    <s v="Impacto económico y gobernanza"/>
    <s v="Pilar 6"/>
    <x v="2"/>
    <b v="0"/>
    <b v="0"/>
  </r>
  <r>
    <s v="YARA COLOMBIA S.A."/>
    <x v="1"/>
    <s v="Privada"/>
    <s v="No"/>
    <s v="No"/>
    <s v="Si"/>
    <n v="1993"/>
    <s v="Noruega"/>
    <n v="1.7653399919999999"/>
    <x v="6"/>
    <n v="0"/>
    <s v="Impacto económico y gobernanza"/>
    <s v="Pilar 6"/>
    <x v="2"/>
    <b v="0"/>
    <b v="0"/>
  </r>
  <r>
    <s v="Aliar"/>
    <x v="0"/>
    <s v="Privada"/>
    <s v="No"/>
    <s v="No"/>
    <s v="No"/>
    <n v="2007"/>
    <s v="Colombia"/>
    <n v="0.97802211500000003"/>
    <x v="7"/>
    <s v="Si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7"/>
    <s v="Si"/>
    <s v="Impacto social "/>
    <s v="Pilar 6"/>
    <x v="1"/>
    <b v="0"/>
    <b v="0"/>
  </r>
  <r>
    <s v="Alpina"/>
    <x v="1"/>
    <s v="Privada"/>
    <s v="No"/>
    <s v="No"/>
    <s v="Si"/>
    <n v="1945"/>
    <s v="Colombia"/>
    <n v="2.1764613960000001"/>
    <x v="7"/>
    <s v="Si"/>
    <s v="Impacto social "/>
    <s v="Pilar 6"/>
    <x v="1"/>
    <b v="0"/>
    <b v="0"/>
  </r>
  <r>
    <s v="Amarilo"/>
    <x v="2"/>
    <s v="Privada"/>
    <s v="Si"/>
    <s v="No"/>
    <s v="No"/>
    <n v="1993"/>
    <s v="Colombia"/>
    <n v="2.1863011939999999"/>
    <x v="7"/>
    <s v="Si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7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199999997"/>
    <x v="7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7"/>
    <s v="Si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7"/>
    <s v="Si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7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0000002"/>
    <x v="7"/>
    <s v="Si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7"/>
    <s v="Si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7"/>
    <s v="Si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0000007"/>
    <x v="7"/>
    <s v="Si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7999999999"/>
    <x v="7"/>
    <s v="Si"/>
    <s v="Impacto social "/>
    <s v="Pilar 6"/>
    <x v="1"/>
    <b v="0"/>
    <b v="0"/>
  </r>
  <r>
    <s v="Biomax"/>
    <x v="3"/>
    <s v="Privada"/>
    <s v="No"/>
    <s v="No"/>
    <s v="No"/>
    <n v="2004"/>
    <s v="Colombia"/>
    <n v="4.5125503050000004"/>
    <x v="7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00000005"/>
    <x v="7"/>
    <s v="Si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7"/>
    <s v="Si"/>
    <s v="Impacto social "/>
    <s v="Pilar 6"/>
    <x v="1"/>
    <b v="0"/>
    <b v="0"/>
  </r>
  <r>
    <s v="Celsia"/>
    <x v="4"/>
    <s v="Privada"/>
    <s v="No"/>
    <s v="Si"/>
    <s v="Si"/>
    <n v="2001"/>
    <s v="Colombia"/>
    <n v="6.5475670460000002"/>
    <x v="7"/>
    <s v="Si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7"/>
    <s v="Si"/>
    <s v="Impacto social "/>
    <s v="Pilar 6"/>
    <x v="1"/>
    <b v="0"/>
    <b v="0"/>
  </r>
  <r>
    <s v="Cencosud"/>
    <x v="3"/>
    <s v="Privada"/>
    <s v="Si"/>
    <s v="Si"/>
    <s v="Si"/>
    <n v="1960"/>
    <s v="Chile"/>
    <n v="4.2128666020000001"/>
    <x v="7"/>
    <s v="No"/>
    <s v="Impacto social "/>
    <s v="Pilar 6"/>
    <x v="1"/>
    <b v="0"/>
    <b v="0"/>
  </r>
  <r>
    <s v="Cenit"/>
    <x v="4"/>
    <s v="Mixta"/>
    <s v="No"/>
    <s v="No"/>
    <s v="No"/>
    <n v="2012"/>
    <s v="Colombia"/>
    <n v="9.9777362400000005"/>
    <x v="7"/>
    <s v="Si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0000004"/>
    <x v="7"/>
    <s v="Si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59999999996"/>
    <x v="7"/>
    <s v="No"/>
    <s v="Impacto social "/>
    <s v="Pilar 6"/>
    <x v="1"/>
    <b v="0"/>
    <b v="0"/>
  </r>
  <r>
    <s v="CI Eslop"/>
    <x v="3"/>
    <s v="Privada"/>
    <s v="Si"/>
    <s v="No"/>
    <s v="No"/>
    <n v="1997"/>
    <s v="Colombia"/>
    <n v="1.9766409730000001"/>
    <x v="7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8999999"/>
    <x v="7"/>
    <s v="Si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79999999"/>
    <x v="7"/>
    <s v="Si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7"/>
    <s v="Si"/>
    <s v="Impacto social "/>
    <s v="Pilar 6"/>
    <x v="1"/>
    <b v="0"/>
    <b v="0"/>
  </r>
  <r>
    <s v="Colombina"/>
    <x v="1"/>
    <s v="Privada"/>
    <s v="Si"/>
    <s v="Si"/>
    <s v="Si"/>
    <n v="1932"/>
    <s v="Colombia"/>
    <n v="2.1928266769999998"/>
    <x v="7"/>
    <s v="Si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00000001"/>
    <x v="7"/>
    <s v="Si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7"/>
    <s v="Si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7"/>
    <s v="No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7"/>
    <s v="Si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0000001"/>
    <x v="7"/>
    <s v="No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00000001"/>
    <x v="7"/>
    <s v="No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7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0000004"/>
    <x v="7"/>
    <s v="Si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7"/>
    <s v="Si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7"/>
    <s v="Si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7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000001"/>
    <x v="7"/>
    <s v="Si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7"/>
    <s v="Si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7"/>
    <s v="Si"/>
    <s v="Impacto social "/>
    <s v="Pilar 6"/>
    <x v="1"/>
    <b v="0"/>
    <b v="0"/>
  </r>
  <r>
    <s v="EPM"/>
    <x v="4"/>
    <s v="Pública"/>
    <s v="No"/>
    <s v="No"/>
    <s v="Si"/>
    <n v="1955"/>
    <s v="Colombia"/>
    <n v="20.574477179999999"/>
    <x v="7"/>
    <s v="Si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49999999"/>
    <x v="7"/>
    <s v="Si"/>
    <s v="Impacto social "/>
    <s v="Pilar 6"/>
    <x v="1"/>
    <b v="0"/>
    <b v="0"/>
  </r>
  <r>
    <s v="Esenttia"/>
    <x v="1"/>
    <s v="Mixta"/>
    <s v="No"/>
    <s v="No"/>
    <s v="No"/>
    <n v="1990"/>
    <s v="Colombia"/>
    <n v="2.3114637089999999"/>
    <x v="7"/>
    <s v="Si"/>
    <s v="Impacto social "/>
    <s v="Pilar 6"/>
    <x v="1"/>
    <b v="0"/>
    <b v="0"/>
  </r>
  <r>
    <s v="Éxito"/>
    <x v="3"/>
    <s v="Privada"/>
    <s v="No"/>
    <s v="No"/>
    <s v="Si"/>
    <n v="1949"/>
    <s v="Colombia"/>
    <n v="16.077688644999999"/>
    <x v="7"/>
    <s v="Si"/>
    <s v="Impacto social "/>
    <s v="Pilar 6"/>
    <x v="1"/>
    <b v="0"/>
    <b v="0"/>
  </r>
  <r>
    <s v="Falabella"/>
    <x v="3"/>
    <s v="Privada"/>
    <s v="Si"/>
    <s v="Si"/>
    <s v="Si"/>
    <n v="1889"/>
    <s v="Chile"/>
    <n v="2.3075606390000001"/>
    <x v="7"/>
    <s v="Si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59999996"/>
    <x v="7"/>
    <s v="Si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59999999"/>
    <x v="7"/>
    <s v="Si"/>
    <s v="Impacto social "/>
    <s v="Pilar 6"/>
    <x v="1"/>
    <b v="0"/>
    <b v="0"/>
  </r>
  <r>
    <s v="GEB"/>
    <x v="4"/>
    <s v="Mixta"/>
    <s v="No"/>
    <s v="Si"/>
    <s v="Si"/>
    <n v="1896"/>
    <s v="Colombia"/>
    <n v="3.7166394839999999"/>
    <x v="7"/>
    <s v="Si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0000001"/>
    <x v="7"/>
    <s v="Si"/>
    <s v="Impacto social "/>
    <s v="Pilar 6"/>
    <x v="1"/>
    <b v="0"/>
    <b v="0"/>
  </r>
  <r>
    <s v="Geopark"/>
    <x v="5"/>
    <s v="Privada"/>
    <s v="No"/>
    <s v="Si"/>
    <s v="Si"/>
    <n v="2002"/>
    <s v="Chile"/>
    <n v="2.4203671080000002"/>
    <x v="7"/>
    <s v="Si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59999999999"/>
    <x v="7"/>
    <s v="Si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7"/>
    <s v="Si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89999998"/>
    <x v="7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7"/>
    <s v="Si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7"/>
    <s v="Si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7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79999998"/>
    <x v="7"/>
    <s v="Si"/>
    <s v="Impacto social "/>
    <s v="Pilar 6"/>
    <x v="1"/>
    <b v="0"/>
    <b v="0"/>
  </r>
  <r>
    <s v="Isagen"/>
    <x v="4"/>
    <s v="Mixta"/>
    <s v="No"/>
    <s v="No"/>
    <s v="No"/>
    <n v="1995"/>
    <s v="Colombia"/>
    <n v="6.1355991599999999"/>
    <x v="7"/>
    <s v="No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299999998"/>
    <x v="7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0000002"/>
    <x v="7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0000001"/>
    <x v="7"/>
    <s v="Si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499999997"/>
    <x v="7"/>
    <s v="Si"/>
    <s v="Impacto social "/>
    <s v="Pilar 6"/>
    <x v="1"/>
    <b v="0"/>
    <b v="0"/>
  </r>
  <r>
    <s v="Mazda"/>
    <x v="3"/>
    <s v="Privada"/>
    <s v="No"/>
    <s v="Si"/>
    <s v="Si"/>
    <n v="1920"/>
    <s v="Japón"/>
    <n v="1.8691417530000001"/>
    <x v="7"/>
    <s v="No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69999999"/>
    <x v="7"/>
    <s v="Si"/>
    <s v="Impacto social "/>
    <s v="Pilar 6"/>
    <x v="1"/>
    <b v="0"/>
    <b v="0"/>
  </r>
  <r>
    <s v="Nestle"/>
    <x v="1"/>
    <s v="Mixta"/>
    <s v="No"/>
    <s v="Si"/>
    <s v="Si"/>
    <n v="1866"/>
    <s v="Suiza"/>
    <n v="2.0444698099999998"/>
    <x v="7"/>
    <s v="Si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0000002"/>
    <x v="7"/>
    <s v="Si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0000004"/>
    <x v="7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19999998"/>
    <x v="7"/>
    <s v="Si"/>
    <s v="Impacto social "/>
    <s v="Pilar 6"/>
    <x v="1"/>
    <b v="0"/>
    <b v="0"/>
  </r>
  <r>
    <s v="Petromil"/>
    <x v="3"/>
    <s v="Privada"/>
    <s v="Si"/>
    <s v="No"/>
    <s v="No"/>
    <n v="1989"/>
    <s v="Colombia"/>
    <n v="3.0305383369999999"/>
    <x v="7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59999999"/>
    <x v="7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0000002"/>
    <x v="7"/>
    <s v="Si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0000001"/>
    <x v="7"/>
    <s v="No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7"/>
    <s v="Si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0000001"/>
    <x v="7"/>
    <s v="Si"/>
    <s v="Impacto social "/>
    <s v="Pilar 6"/>
    <x v="1"/>
    <b v="0"/>
    <b v="0"/>
  </r>
  <r>
    <s v="Promigas"/>
    <x v="4"/>
    <s v="Privada"/>
    <s v="No"/>
    <s v="Si"/>
    <s v="No"/>
    <n v="1974"/>
    <s v="Colombia"/>
    <n v="2.2729038500000001"/>
    <x v="7"/>
    <s v="Si"/>
    <s v="Impacto social "/>
    <s v="Pilar 6"/>
    <x v="1"/>
    <b v="0"/>
    <b v="0"/>
  </r>
  <r>
    <s v="Rappi"/>
    <x v="4"/>
    <s v="Privada"/>
    <s v="No"/>
    <s v="No"/>
    <s v="Si"/>
    <n v="2015"/>
    <s v="Colombia"/>
    <n v="0.70314701400000001"/>
    <x v="7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7"/>
    <s v="Si"/>
    <s v="Impacto social "/>
    <s v="Pilar 6"/>
    <x v="1"/>
    <b v="0"/>
    <b v="0"/>
  </r>
  <r>
    <s v="Renault"/>
    <x v="1"/>
    <s v="Mixta"/>
    <s v="No"/>
    <s v="Si"/>
    <s v="Si"/>
    <n v="1898"/>
    <s v="Francia"/>
    <n v="2.4260392159999999"/>
    <x v="7"/>
    <s v="Si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7"/>
    <s v="Si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7"/>
    <s v="Si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7"/>
    <s v="Si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69999999"/>
    <x v="7"/>
    <s v="Si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7"/>
    <s v="Si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39999998"/>
    <x v="7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0000001"/>
    <x v="7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7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0000003"/>
    <x v="7"/>
    <s v="Si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7"/>
    <s v="Si"/>
    <s v="Impacto social "/>
    <s v="Pilar 6"/>
    <x v="1"/>
    <b v="0"/>
    <b v="0"/>
  </r>
  <r>
    <s v="Terpel"/>
    <x v="3"/>
    <s v="Privada"/>
    <s v="No"/>
    <s v="Si"/>
    <s v="Si"/>
    <n v="1968"/>
    <s v="Colombia"/>
    <n v="24.752011681999999"/>
    <x v="7"/>
    <s v="Si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7"/>
    <s v="Si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7"/>
    <s v="Si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599999996"/>
    <x v="7"/>
    <s v="Si"/>
    <s v="Impacto social "/>
    <s v="Pilar 6"/>
    <x v="1"/>
    <b v="0"/>
    <b v="0"/>
  </r>
  <r>
    <s v="Uniban"/>
    <x v="3"/>
    <s v="Privada"/>
    <s v="No"/>
    <s v="No"/>
    <s v="No"/>
    <n v="1966"/>
    <s v="Colombia"/>
    <n v="2.0461661379999998"/>
    <x v="7"/>
    <s v="Si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7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7"/>
    <s v="Si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59999996"/>
    <x v="7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39999999"/>
    <x v="7"/>
    <s v="Si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19999999"/>
    <x v="7"/>
    <n v="1"/>
    <s v="Impacto social "/>
    <s v="Pilar 6"/>
    <x v="1"/>
    <b v="0"/>
    <b v="0"/>
  </r>
  <r>
    <s v="Aliar"/>
    <x v="0"/>
    <s v="Privada"/>
    <s v="No"/>
    <s v="No"/>
    <s v="No"/>
    <n v="2007"/>
    <s v="Colombia"/>
    <n v="0.97802211500000003"/>
    <x v="8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8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0000001"/>
    <x v="8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39999999"/>
    <x v="8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8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199999997"/>
    <x v="8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8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8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8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0000002"/>
    <x v="8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8"/>
    <n v="0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8"/>
    <n v="0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0000007"/>
    <x v="8"/>
    <s v="No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7999999999"/>
    <x v="8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0000004"/>
    <x v="8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00000005"/>
    <x v="8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8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0000002"/>
    <x v="8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8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0000001"/>
    <x v="8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00000005"/>
    <x v="8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0000004"/>
    <x v="8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59999999996"/>
    <x v="8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0000001"/>
    <x v="8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8999999"/>
    <x v="8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79999999"/>
    <x v="8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8"/>
    <s v="No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69999998"/>
    <x v="8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00000001"/>
    <x v="8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8"/>
    <s v="Si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8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8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0000001"/>
    <x v="8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00000001"/>
    <x v="8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8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0000004"/>
    <x v="8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8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8"/>
    <n v="0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8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000001"/>
    <x v="8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8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8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79999999"/>
    <x v="8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49999999"/>
    <x v="8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89999999"/>
    <x v="8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4999999"/>
    <x v="8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0000001"/>
    <x v="8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59999996"/>
    <x v="8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59999999"/>
    <x v="8"/>
    <n v="0"/>
    <s v="Impacto ambiental"/>
    <s v="Pilar 2"/>
    <x v="1"/>
    <b v="0"/>
    <b v="0"/>
  </r>
  <r>
    <s v="GEB"/>
    <x v="4"/>
    <s v="Mixta"/>
    <s v="No"/>
    <s v="Si"/>
    <s v="Si"/>
    <n v="1896"/>
    <s v="Colombia"/>
    <n v="3.7166394839999999"/>
    <x v="8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0000001"/>
    <x v="8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0000002"/>
    <x v="8"/>
    <n v="0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59999999999"/>
    <x v="8"/>
    <n v="0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8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89999998"/>
    <x v="8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8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8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8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79999998"/>
    <x v="8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599999999"/>
    <x v="8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299999998"/>
    <x v="8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0000002"/>
    <x v="8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0000001"/>
    <x v="8"/>
    <n v="0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499999997"/>
    <x v="8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0000001"/>
    <x v="8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69999999"/>
    <x v="8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099999998"/>
    <x v="8"/>
    <s v="No 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0000002"/>
    <x v="8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0000004"/>
    <x v="8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19999998"/>
    <x v="8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69999999"/>
    <x v="8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59999999"/>
    <x v="8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0000002"/>
    <x v="8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0000001"/>
    <x v="8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8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0000001"/>
    <x v="8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00000001"/>
    <x v="8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00000001"/>
    <x v="8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8"/>
    <s v="No "/>
    <s v="Impacto ambiental"/>
    <s v="Pilar 2"/>
    <x v="1"/>
    <b v="0"/>
    <b v="0"/>
  </r>
  <r>
    <s v="Renault"/>
    <x v="1"/>
    <s v="Mixta"/>
    <s v="No"/>
    <s v="Si"/>
    <s v="Si"/>
    <n v="1898"/>
    <s v="Francia"/>
    <n v="2.4260392159999999"/>
    <x v="8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8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8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8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69999999"/>
    <x v="8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8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39999998"/>
    <x v="8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0000001"/>
    <x v="8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8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0000003"/>
    <x v="8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8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1999999"/>
    <x v="8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8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8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599999996"/>
    <x v="8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79999998"/>
    <x v="8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8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8"/>
    <n v="0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59999996"/>
    <x v="8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39999999"/>
    <x v="8"/>
    <s v="No 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19999999"/>
    <x v="8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00000003"/>
    <x v="9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9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0000001"/>
    <x v="9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39999999"/>
    <x v="9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9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199999997"/>
    <x v="9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9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9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9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0000002"/>
    <x v="9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9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9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0000007"/>
    <x v="9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7999999999"/>
    <x v="9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0000004"/>
    <x v="9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00000005"/>
    <x v="9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9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0000002"/>
    <x v="9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9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0000001"/>
    <x v="9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00000005"/>
    <x v="9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0000004"/>
    <x v="9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59999999996"/>
    <x v="9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0000001"/>
    <x v="9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8999999"/>
    <x v="9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79999999"/>
    <x v="9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9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69999998"/>
    <x v="9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00000001"/>
    <x v="9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9"/>
    <s v="Si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9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9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0000001"/>
    <x v="9"/>
    <s v="Si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00000001"/>
    <x v="9"/>
    <s v="Si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9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0000004"/>
    <x v="9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9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9"/>
    <n v="0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9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000001"/>
    <x v="9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9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9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79999999"/>
    <x v="9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49999999"/>
    <x v="9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89999999"/>
    <x v="9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4999999"/>
    <x v="9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0000001"/>
    <x v="9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59999996"/>
    <x v="9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59999999"/>
    <x v="9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39999999"/>
    <x v="9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0000001"/>
    <x v="9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0000002"/>
    <x v="9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59999999999"/>
    <x v="9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9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89999998"/>
    <x v="9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9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9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9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79999998"/>
    <x v="9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599999999"/>
    <x v="9"/>
    <s v="Si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299999998"/>
    <x v="9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0000002"/>
    <x v="9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0000001"/>
    <x v="9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499999997"/>
    <x v="9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0000001"/>
    <x v="9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69999999"/>
    <x v="9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099999998"/>
    <x v="9"/>
    <s v="Si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0000002"/>
    <x v="9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0000004"/>
    <x v="9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19999998"/>
    <x v="9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69999999"/>
    <x v="9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59999999"/>
    <x v="9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0000002"/>
    <x v="9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0000001"/>
    <x v="9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9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0000001"/>
    <x v="9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00000001"/>
    <x v="9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00000001"/>
    <x v="9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9"/>
    <s v="No"/>
    <s v="Impacto ambiental"/>
    <s v="Pilar 2"/>
    <x v="1"/>
    <b v="0"/>
    <b v="0"/>
  </r>
  <r>
    <s v="Renault"/>
    <x v="1"/>
    <s v="Mixta"/>
    <s v="No"/>
    <s v="Si"/>
    <s v="Si"/>
    <n v="1898"/>
    <s v="Francia"/>
    <n v="2.4260392159999999"/>
    <x v="9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9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9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9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69999999"/>
    <x v="9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9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39999998"/>
    <x v="9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0000001"/>
    <x v="9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9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0000003"/>
    <x v="9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9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1999999"/>
    <x v="9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9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9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599999996"/>
    <x v="9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79999998"/>
    <x v="9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9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9"/>
    <s v="Si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59999996"/>
    <x v="9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39999999"/>
    <x v="9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19999999"/>
    <x v="9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00000003"/>
    <x v="10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10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0000001"/>
    <x v="10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39999999"/>
    <x v="10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10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199999997"/>
    <x v="10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10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10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10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0000002"/>
    <x v="10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10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10"/>
    <s v="Si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0000007"/>
    <x v="10"/>
    <s v="Si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7999999999"/>
    <x v="10"/>
    <s v="Si"/>
    <s v="Impacto ambiental"/>
    <s v="Pilar 3"/>
    <x v="1"/>
    <b v="0"/>
    <b v="0"/>
  </r>
  <r>
    <s v="Biomax"/>
    <x v="3"/>
    <s v="Privada"/>
    <s v="No"/>
    <s v="No"/>
    <s v="No"/>
    <n v="2004"/>
    <s v="Colombia"/>
    <n v="4.5125503050000004"/>
    <x v="10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00000005"/>
    <x v="10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0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0000002"/>
    <x v="10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10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0000001"/>
    <x v="10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00000005"/>
    <x v="10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0000004"/>
    <x v="10"/>
    <s v="No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59999999996"/>
    <x v="10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0000001"/>
    <x v="10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8999999"/>
    <x v="10"/>
    <s v="Si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79999999"/>
    <x v="10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10"/>
    <s v="Si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69999998"/>
    <x v="10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00000001"/>
    <x v="10"/>
    <s v="No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0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10"/>
    <s v="Si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10"/>
    <s v="Si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0000001"/>
    <x v="10"/>
    <s v="Si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00000001"/>
    <x v="10"/>
    <s v="Si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10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0000004"/>
    <x v="10"/>
    <s v="Si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10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10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10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000001"/>
    <x v="10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10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10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79999999"/>
    <x v="10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49999999"/>
    <x v="10"/>
    <s v="Si"/>
    <s v="Impacto ambiental"/>
    <s v="Pilar 3"/>
    <x v="1"/>
    <b v="0"/>
    <b v="0"/>
  </r>
  <r>
    <s v="Esenttia"/>
    <x v="1"/>
    <s v="Mixta"/>
    <s v="No"/>
    <s v="No"/>
    <s v="No"/>
    <n v="1990"/>
    <s v="Colombia"/>
    <n v="2.3114637089999999"/>
    <x v="10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4999999"/>
    <x v="10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0000001"/>
    <x v="10"/>
    <s v="Si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59999996"/>
    <x v="10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59999999"/>
    <x v="10"/>
    <s v="Si"/>
    <s v="Impacto ambiental"/>
    <s v="Pilar 3"/>
    <x v="1"/>
    <b v="0"/>
    <b v="0"/>
  </r>
  <r>
    <s v="GEB"/>
    <x v="4"/>
    <s v="Mixta"/>
    <s v="No"/>
    <s v="Si"/>
    <s v="Si"/>
    <n v="1896"/>
    <s v="Colombia"/>
    <n v="3.7166394839999999"/>
    <x v="10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0000001"/>
    <x v="10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0000002"/>
    <x v="10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59999999999"/>
    <x v="10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10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89999998"/>
    <x v="10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10"/>
    <s v="Si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10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0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79999998"/>
    <x v="10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599999999"/>
    <x v="10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299999998"/>
    <x v="10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0000002"/>
    <x v="10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0000001"/>
    <x v="10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499999997"/>
    <x v="10"/>
    <s v="Si"/>
    <s v="Impacto ambiental"/>
    <s v="Pilar 3"/>
    <x v="1"/>
    <b v="0"/>
    <b v="0"/>
  </r>
  <r>
    <s v="Mazda"/>
    <x v="3"/>
    <s v="Privada"/>
    <s v="No"/>
    <s v="Si"/>
    <s v="Si"/>
    <n v="1920"/>
    <s v="Japón"/>
    <n v="1.8691417530000001"/>
    <x v="10"/>
    <s v="No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69999999"/>
    <x v="10"/>
    <s v="Si"/>
    <s v="Impacto ambiental"/>
    <s v="Pilar 3"/>
    <x v="1"/>
    <b v="0"/>
    <b v="0"/>
  </r>
  <r>
    <s v="Nestle"/>
    <x v="1"/>
    <s v="Mixta"/>
    <s v="No"/>
    <s v="Si"/>
    <s v="Si"/>
    <n v="1866"/>
    <s v="Suiza"/>
    <n v="2.0444698099999998"/>
    <x v="10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0000002"/>
    <x v="10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0000004"/>
    <x v="10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19999998"/>
    <x v="10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69999999"/>
    <x v="10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59999999"/>
    <x v="10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0000002"/>
    <x v="10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0000001"/>
    <x v="10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10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0000001"/>
    <x v="10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00000001"/>
    <x v="10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00000001"/>
    <x v="10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10"/>
    <s v="Si"/>
    <s v="Impacto ambiental"/>
    <s v="Pilar 3"/>
    <x v="1"/>
    <b v="0"/>
    <b v="0"/>
  </r>
  <r>
    <s v="Renault"/>
    <x v="1"/>
    <s v="Mixta"/>
    <s v="No"/>
    <s v="Si"/>
    <s v="Si"/>
    <n v="1898"/>
    <s v="Francia"/>
    <n v="2.4260392159999999"/>
    <x v="10"/>
    <s v="Si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10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10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10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69999999"/>
    <x v="10"/>
    <s v="Si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10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39999998"/>
    <x v="10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0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10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0000003"/>
    <x v="10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10"/>
    <s v="Si"/>
    <s v="Impacto ambiental"/>
    <s v="Pilar 3"/>
    <x v="1"/>
    <b v="0"/>
    <b v="0"/>
  </r>
  <r>
    <s v="Terpel"/>
    <x v="3"/>
    <s v="Privada"/>
    <s v="No"/>
    <s v="Si"/>
    <s v="Si"/>
    <n v="1968"/>
    <s v="Colombia"/>
    <n v="24.752011681999999"/>
    <x v="10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10"/>
    <s v="Si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10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599999996"/>
    <x v="10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79999998"/>
    <x v="10"/>
    <s v="Si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10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10"/>
    <s v="Si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59999996"/>
    <x v="10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39999999"/>
    <x v="10"/>
    <s v="Si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19999999"/>
    <x v="10"/>
    <s v="No informa "/>
    <s v="Impacto ambiental"/>
    <s v="Pilar 3"/>
    <x v="1"/>
    <b v="0"/>
    <b v="0"/>
  </r>
  <r>
    <s v="Aliar"/>
    <x v="0"/>
    <s v="Privada"/>
    <s v="No"/>
    <s v="No"/>
    <s v="No"/>
    <n v="2007"/>
    <s v="Colombia"/>
    <n v="0.97802211500000003"/>
    <x v="11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1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0000001"/>
    <x v="11"/>
    <s v="No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39999999"/>
    <x v="11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1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199999997"/>
    <x v="11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1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1"/>
    <s v="No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1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0000002"/>
    <x v="11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1"/>
    <s v="No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1"/>
    <s v="Si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0000007"/>
    <x v="11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7999999999"/>
    <x v="11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0000004"/>
    <x v="11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00000005"/>
    <x v="11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1"/>
    <s v="Si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0000002"/>
    <x v="11"/>
    <s v="No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1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0000001"/>
    <x v="11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00000005"/>
    <x v="11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0000004"/>
    <x v="11"/>
    <s v="No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59999999996"/>
    <x v="11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0000001"/>
    <x v="11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8999999"/>
    <x v="11"/>
    <s v="No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79999999"/>
    <x v="11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1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69999998"/>
    <x v="11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00000001"/>
    <x v="11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1"/>
    <s v="No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1"/>
    <s v="No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1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0000001"/>
    <x v="11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00000001"/>
    <x v="11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1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0000004"/>
    <x v="11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1"/>
    <s v="No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1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1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000001"/>
    <x v="11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1"/>
    <s v="No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1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79999999"/>
    <x v="11"/>
    <s v="No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49999999"/>
    <x v="11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89999999"/>
    <x v="11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4999999"/>
    <x v="11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0000001"/>
    <x v="11"/>
    <s v="No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59999996"/>
    <x v="11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59999999"/>
    <x v="11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39999999"/>
    <x v="11"/>
    <s v="Si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0000001"/>
    <x v="11"/>
    <s v="Si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0000002"/>
    <x v="11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59999999999"/>
    <x v="11"/>
    <s v="No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1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89999998"/>
    <x v="11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1"/>
    <s v="No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1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1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79999998"/>
    <x v="11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599999999"/>
    <x v="11"/>
    <s v="No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299999998"/>
    <x v="11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0000002"/>
    <x v="11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0000001"/>
    <x v="11"/>
    <s v="No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499999997"/>
    <x v="11"/>
    <s v="No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0000001"/>
    <x v="11"/>
    <s v="Si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69999999"/>
    <x v="11"/>
    <s v="No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099999998"/>
    <x v="11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0000002"/>
    <x v="11"/>
    <s v="No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0000004"/>
    <x v="11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19999998"/>
    <x v="11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69999999"/>
    <x v="11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59999999"/>
    <x v="11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0000002"/>
    <x v="11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0000001"/>
    <x v="11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1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0000001"/>
    <x v="11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00000001"/>
    <x v="11"/>
    <s v="No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00000001"/>
    <x v="11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1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59999999"/>
    <x v="11"/>
    <s v="No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1"/>
    <s v="Si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1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1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69999999"/>
    <x v="11"/>
    <s v="No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1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39999998"/>
    <x v="11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1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1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0000003"/>
    <x v="11"/>
    <s v="No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1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1999999"/>
    <x v="11"/>
    <s v="No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1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1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599999996"/>
    <x v="11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79999998"/>
    <x v="11"/>
    <s v="No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1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1"/>
    <s v="No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59999996"/>
    <x v="11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39999999"/>
    <x v="11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19999999"/>
    <x v="11"/>
    <s v="No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00000003"/>
    <x v="12"/>
    <s v="No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2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0000001"/>
    <x v="12"/>
    <s v="No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39999999"/>
    <x v="12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2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199999997"/>
    <x v="12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2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2"/>
    <s v="No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2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0000002"/>
    <x v="12"/>
    <s v="No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2"/>
    <s v="Si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2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0000007"/>
    <x v="12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7999999999"/>
    <x v="12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0000004"/>
    <x v="12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00000005"/>
    <x v="12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2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0000002"/>
    <x v="12"/>
    <s v="No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2"/>
    <s v="No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0000001"/>
    <x v="12"/>
    <s v="Si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00000005"/>
    <x v="12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0000004"/>
    <x v="12"/>
    <s v="No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59999999996"/>
    <x v="12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0000001"/>
    <x v="12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8999999"/>
    <x v="12"/>
    <s v="Si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79999999"/>
    <x v="12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2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69999998"/>
    <x v="12"/>
    <s v="No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00000001"/>
    <x v="12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2"/>
    <s v="Si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2"/>
    <s v="Si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2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0000001"/>
    <x v="12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00000001"/>
    <x v="12"/>
    <s v="Si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2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0000004"/>
    <x v="12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2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2"/>
    <s v="Si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2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000001"/>
    <x v="12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2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2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79999999"/>
    <x v="12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49999999"/>
    <x v="12"/>
    <s v="No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89999999"/>
    <x v="12"/>
    <s v="No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4999999"/>
    <x v="12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0000001"/>
    <x v="12"/>
    <s v="Si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59999996"/>
    <x v="12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59999999"/>
    <x v="12"/>
    <s v="Si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39999999"/>
    <x v="12"/>
    <s v="Si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0000001"/>
    <x v="12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0000002"/>
    <x v="12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59999999999"/>
    <x v="12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2"/>
    <s v="No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89999998"/>
    <x v="12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2"/>
    <s v="No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2"/>
    <s v="No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2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79999998"/>
    <x v="12"/>
    <s v="Si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599999999"/>
    <x v="12"/>
    <s v="Si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299999998"/>
    <x v="12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0000002"/>
    <x v="12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0000001"/>
    <x v="12"/>
    <s v="Si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499999997"/>
    <x v="12"/>
    <s v="No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0000001"/>
    <x v="12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69999999"/>
    <x v="12"/>
    <s v="Si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099999998"/>
    <x v="12"/>
    <s v="No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0000002"/>
    <x v="12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0000004"/>
    <x v="12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19999998"/>
    <x v="12"/>
    <s v="No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69999999"/>
    <x v="12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59999999"/>
    <x v="12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0000002"/>
    <x v="12"/>
    <s v="No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0000001"/>
    <x v="12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2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0000001"/>
    <x v="12"/>
    <s v="Si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00000001"/>
    <x v="12"/>
    <s v="No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00000001"/>
    <x v="12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2"/>
    <s v="No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59999999"/>
    <x v="12"/>
    <s v="No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2"/>
    <n v="0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2"/>
    <s v="Si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2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69999999"/>
    <x v="12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2"/>
    <s v="Si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39999998"/>
    <x v="12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2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2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0000003"/>
    <x v="12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2"/>
    <s v="Si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1999999"/>
    <x v="12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2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2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599999996"/>
    <x v="12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79999998"/>
    <x v="12"/>
    <s v="Si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2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2"/>
    <s v="No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59999996"/>
    <x v="12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39999999"/>
    <x v="12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19999999"/>
    <x v="12"/>
    <n v="2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00000003"/>
    <x v="13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13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0000001"/>
    <x v="13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39999999"/>
    <x v="13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13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199999997"/>
    <x v="13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13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13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13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0000002"/>
    <x v="13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13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13"/>
    <s v="No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0000007"/>
    <x v="13"/>
    <s v="No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7999999999"/>
    <x v="13"/>
    <s v="Si"/>
    <s v="Impacto ambiental"/>
    <s v="Pilar 3"/>
    <x v="1"/>
    <b v="0"/>
    <b v="0"/>
  </r>
  <r>
    <s v="Biomax"/>
    <x v="3"/>
    <s v="Privada"/>
    <s v="No"/>
    <s v="No"/>
    <s v="No"/>
    <n v="2004"/>
    <s v="Colombia"/>
    <n v="4.5125503050000004"/>
    <x v="13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00000005"/>
    <x v="13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3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0000002"/>
    <x v="13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13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0000001"/>
    <x v="13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00000005"/>
    <x v="13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0000004"/>
    <x v="13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59999999996"/>
    <x v="13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0000001"/>
    <x v="13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8999999"/>
    <x v="13"/>
    <s v="Si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79999999"/>
    <x v="13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13"/>
    <s v="Si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69999998"/>
    <x v="13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00000001"/>
    <x v="13"/>
    <s v="Si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3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13"/>
    <s v="Si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13"/>
    <s v="No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0000001"/>
    <x v="13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00000001"/>
    <x v="13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13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0000004"/>
    <x v="13"/>
    <s v="Si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13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13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13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000001"/>
    <x v="13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13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13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79999999"/>
    <x v="13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49999999"/>
    <x v="13"/>
    <s v="Si"/>
    <s v="Impacto ambiental"/>
    <s v="Pilar 3"/>
    <x v="1"/>
    <b v="0"/>
    <b v="0"/>
  </r>
  <r>
    <s v="Esenttia"/>
    <x v="1"/>
    <s v="Mixta"/>
    <s v="No"/>
    <s v="No"/>
    <s v="No"/>
    <n v="1990"/>
    <s v="Colombia"/>
    <n v="2.3114637089999999"/>
    <x v="13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4999999"/>
    <x v="13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0000001"/>
    <x v="13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59999996"/>
    <x v="13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59999999"/>
    <x v="13"/>
    <s v="Si"/>
    <s v="Impacto ambiental"/>
    <s v="Pilar 3"/>
    <x v="1"/>
    <b v="0"/>
    <b v="0"/>
  </r>
  <r>
    <s v="GEB"/>
    <x v="4"/>
    <s v="Mixta"/>
    <s v="No"/>
    <s v="Si"/>
    <s v="Si"/>
    <n v="1896"/>
    <s v="Colombia"/>
    <n v="3.7166394839999999"/>
    <x v="13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0000001"/>
    <x v="13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0000002"/>
    <x v="13"/>
    <n v="0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59999999999"/>
    <x v="13"/>
    <n v="0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13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89999998"/>
    <x v="13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13"/>
    <s v="Si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13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3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79999998"/>
    <x v="13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599999999"/>
    <x v="13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299999998"/>
    <x v="13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0000002"/>
    <x v="13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0000001"/>
    <x v="13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499999997"/>
    <x v="13"/>
    <s v="Si"/>
    <s v="Impacto ambiental"/>
    <s v="Pilar 3"/>
    <x v="1"/>
    <b v="0"/>
    <b v="0"/>
  </r>
  <r>
    <s v="Mazda"/>
    <x v="3"/>
    <s v="Privada"/>
    <s v="No"/>
    <s v="Si"/>
    <s v="Si"/>
    <n v="1920"/>
    <s v="Japón"/>
    <n v="1.8691417530000001"/>
    <x v="13"/>
    <s v="No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69999999"/>
    <x v="13"/>
    <s v="Si"/>
    <s v="Impacto ambiental"/>
    <s v="Pilar 3"/>
    <x v="1"/>
    <b v="0"/>
    <b v="0"/>
  </r>
  <r>
    <s v="Nestle"/>
    <x v="1"/>
    <s v="Mixta"/>
    <s v="No"/>
    <s v="Si"/>
    <s v="Si"/>
    <n v="1866"/>
    <s v="Suiza"/>
    <n v="2.0444698099999998"/>
    <x v="13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0000002"/>
    <x v="13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0000004"/>
    <x v="13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19999998"/>
    <x v="13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69999999"/>
    <x v="13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59999999"/>
    <x v="13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0000002"/>
    <x v="13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0000001"/>
    <x v="13"/>
    <s v="Si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13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0000001"/>
    <x v="13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00000001"/>
    <x v="13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00000001"/>
    <x v="13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13"/>
    <s v="Si"/>
    <s v="Impacto ambiental"/>
    <s v="Pilar 3"/>
    <x v="1"/>
    <b v="0"/>
    <b v="0"/>
  </r>
  <r>
    <s v="Renault"/>
    <x v="1"/>
    <s v="Mixta"/>
    <s v="No"/>
    <s v="Si"/>
    <s v="Si"/>
    <n v="1898"/>
    <s v="Francia"/>
    <n v="2.4260392159999999"/>
    <x v="13"/>
    <s v="Si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13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13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13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69999999"/>
    <x v="13"/>
    <s v="Si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13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39999998"/>
    <x v="13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3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13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0000003"/>
    <x v="13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13"/>
    <s v="Si"/>
    <s v="Impacto ambiental"/>
    <s v="Pilar 3"/>
    <x v="1"/>
    <b v="0"/>
    <b v="0"/>
  </r>
  <r>
    <s v="Terpel"/>
    <x v="3"/>
    <s v="Privada"/>
    <s v="No"/>
    <s v="Si"/>
    <s v="Si"/>
    <n v="1968"/>
    <s v="Colombia"/>
    <n v="24.752011681999999"/>
    <x v="13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13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13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599999996"/>
    <x v="13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79999998"/>
    <x v="13"/>
    <s v="Si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13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13"/>
    <s v="Si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59999996"/>
    <x v="13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39999999"/>
    <x v="13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19999999"/>
    <x v="13"/>
    <s v="Si"/>
    <s v="Impacto ambiental"/>
    <s v="Pilar 3"/>
    <x v="1"/>
    <b v="0"/>
    <b v="0"/>
  </r>
  <r>
    <s v="Aliar"/>
    <x v="0"/>
    <s v="Privada"/>
    <s v="No"/>
    <s v="No"/>
    <s v="No"/>
    <n v="2007"/>
    <s v="Colombia"/>
    <n v="0.97802211500000003"/>
    <x v="14"/>
    <s v="No informa"/>
    <s v="Impacto económico y gobernanza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4"/>
    <s v="Si"/>
    <s v="Impacto económico y gobernanza"/>
    <s v="Pilar 6"/>
    <x v="1"/>
    <b v="0"/>
    <b v="0"/>
  </r>
  <r>
    <s v="Alpina"/>
    <x v="1"/>
    <s v="Privada"/>
    <s v="No"/>
    <s v="No"/>
    <s v="Si"/>
    <n v="1945"/>
    <s v="Colombia"/>
    <n v="2.1764613960000001"/>
    <x v="14"/>
    <s v="Si"/>
    <s v="Impacto económico y gobernanza"/>
    <s v="Pilar 6"/>
    <x v="1"/>
    <b v="0"/>
    <b v="0"/>
  </r>
  <r>
    <s v="Amarilo"/>
    <x v="2"/>
    <s v="Privada"/>
    <s v="Si"/>
    <s v="No"/>
    <s v="No"/>
    <n v="1993"/>
    <s v="Colombia"/>
    <n v="2.1863011939999999"/>
    <x v="14"/>
    <s v="No"/>
    <s v="Impacto económico y gobernanza"/>
    <s v="Pilar 6"/>
    <x v="1"/>
    <b v="0"/>
    <b v="0"/>
  </r>
  <r>
    <s v="ARA"/>
    <x v="3"/>
    <s v="Privada"/>
    <s v="No"/>
    <s v="No"/>
    <s v="Si"/>
    <n v="2012"/>
    <s v="Colombia"/>
    <n v="13.831182682"/>
    <x v="14"/>
    <n v="0"/>
    <s v="Impacto económico y gobernanza"/>
    <s v="Pilar 6"/>
    <x v="1"/>
    <b v="0"/>
    <b v="0"/>
  </r>
  <r>
    <s v="ARQUITECTURA Y CONCRETO"/>
    <x v="2"/>
    <s v="Privada"/>
    <s v="Si"/>
    <s v="No"/>
    <s v="No"/>
    <n v="1990"/>
    <s v="Colombia"/>
    <n v="0.77142869199999997"/>
    <x v="14"/>
    <n v="0"/>
    <s v="Impacto económico y gobernanza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4"/>
    <s v="Si"/>
    <s v="Impacto económico y gobernanza"/>
    <s v="Pilar 6"/>
    <x v="1"/>
    <b v="0"/>
    <b v="0"/>
  </r>
  <r>
    <s v="Avianca"/>
    <x v="4"/>
    <s v="Privada"/>
    <s v="No"/>
    <s v="No"/>
    <s v="Si"/>
    <n v="1919"/>
    <s v="Colombia"/>
    <n v="15.106042448"/>
    <x v="14"/>
    <s v="Si"/>
    <s v="Impacto económico y gobernanza"/>
    <s v="Pilar 6"/>
    <x v="1"/>
    <b v="0"/>
    <b v="0"/>
  </r>
  <r>
    <s v="AVICOLA EL MADROÑO SA"/>
    <x v="0"/>
    <s v="Privada"/>
    <s v="No"/>
    <s v="No"/>
    <s v="No"/>
    <n v="1987"/>
    <s v="Colombia"/>
    <n v="0.711210393"/>
    <x v="14"/>
    <n v="0"/>
    <s v="Impacto económico y gobernanza"/>
    <s v="Pilar 6"/>
    <x v="1"/>
    <b v="0"/>
    <b v="0"/>
  </r>
  <r>
    <s v="AVSA"/>
    <x v="0"/>
    <s v="Privada"/>
    <s v="Si"/>
    <s v="No"/>
    <s v="No"/>
    <n v="1969"/>
    <s v="Colombia"/>
    <n v="2.4231643530000002"/>
    <x v="14"/>
    <s v="No informa"/>
    <s v="Impacto económico y gobernanza"/>
    <s v="Pilar 6"/>
    <x v="1"/>
    <b v="0"/>
    <b v="0"/>
  </r>
  <r>
    <s v="Banco de Bogotá"/>
    <x v="4"/>
    <s v="Privada"/>
    <s v="No"/>
    <s v="Si"/>
    <s v="No"/>
    <n v="1870"/>
    <s v="Colombia"/>
    <n v="0"/>
    <x v="14"/>
    <s v="Si"/>
    <s v="Impacto económico y gobernanza"/>
    <s v="Pilar 6"/>
    <x v="1"/>
    <b v="0"/>
    <b v="0"/>
  </r>
  <r>
    <s v="Bancolombia"/>
    <x v="4"/>
    <s v="Privada"/>
    <s v="No"/>
    <s v="Si"/>
    <s v="Si"/>
    <n v="1875"/>
    <s v="Colombia"/>
    <n v="0"/>
    <x v="14"/>
    <s v="No"/>
    <s v="Impacto económico y gobernanza"/>
    <s v="Pilar 6"/>
    <x v="1"/>
    <b v="0"/>
    <b v="0"/>
  </r>
  <r>
    <s v="Bavaria (Kopps)"/>
    <x v="1"/>
    <s v="Privada"/>
    <s v="No"/>
    <s v="No"/>
    <s v="Si"/>
    <n v="1889"/>
    <s v="Colombia"/>
    <n v="8.6157743510000007"/>
    <x v="14"/>
    <s v="No"/>
    <s v="Impacto económico y gobernanza"/>
    <s v="Pilar 6"/>
    <x v="1"/>
    <b v="0"/>
    <b v="0"/>
  </r>
  <r>
    <s v="BEL STAR S.A."/>
    <x v="1"/>
    <s v="Privada"/>
    <s v="No"/>
    <s v="No"/>
    <s v="Si"/>
    <n v="2000"/>
    <s v="Colombia"/>
    <n v="1.8730507999999999"/>
    <x v="14"/>
    <s v="No"/>
    <s v="Impacto económico y gobernanza"/>
    <s v="Pilar 6"/>
    <x v="1"/>
    <b v="0"/>
    <b v="0"/>
  </r>
  <r>
    <s v="Biomax"/>
    <x v="3"/>
    <s v="Privada"/>
    <s v="No"/>
    <s v="No"/>
    <s v="No"/>
    <n v="2004"/>
    <s v="Colombia"/>
    <n v="4.5125503050000004"/>
    <x v="14"/>
    <n v="0"/>
    <s v="Impacto económico y gobernanza"/>
    <s v="Pilar 6"/>
    <x v="1"/>
    <b v="0"/>
    <b v="0"/>
  </r>
  <r>
    <s v="C.I Prodeco"/>
    <x v="5"/>
    <s v="Privada"/>
    <s v="No"/>
    <s v="No"/>
    <s v="Si"/>
    <n v="1990"/>
    <s v="Suiza"/>
    <n v="0.89502277900000005"/>
    <x v="14"/>
    <s v="No"/>
    <s v="Impacto económico y gobernanza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4"/>
    <s v="No"/>
    <s v="Impacto económico y gobernanza"/>
    <s v="Pilar 6"/>
    <x v="1"/>
    <b v="0"/>
    <b v="0"/>
  </r>
  <r>
    <s v="Celsia"/>
    <x v="4"/>
    <s v="Privada"/>
    <s v="No"/>
    <s v="Si"/>
    <s v="Si"/>
    <n v="2001"/>
    <s v="Colombia"/>
    <n v="6.5475670460000002"/>
    <x v="14"/>
    <s v="Si"/>
    <s v="Impacto económico y gobernanza"/>
    <s v="Pilar 6"/>
    <x v="1"/>
    <b v="0"/>
    <b v="0"/>
  </r>
  <r>
    <s v="Cementos Argos"/>
    <x v="1"/>
    <s v="Privada"/>
    <s v="No"/>
    <s v="Si"/>
    <s v="Si"/>
    <n v="1934"/>
    <s v="Colombia"/>
    <n v="1.84479215"/>
    <x v="14"/>
    <s v="Si"/>
    <s v="Impacto económico y gobernanza"/>
    <s v="Pilar 6"/>
    <x v="1"/>
    <b v="0"/>
    <b v="0"/>
  </r>
  <r>
    <s v="Cencosud"/>
    <x v="3"/>
    <s v="Privada"/>
    <s v="Si"/>
    <s v="Si"/>
    <s v="Si"/>
    <n v="1960"/>
    <s v="Chile"/>
    <n v="4.2128666020000001"/>
    <x v="14"/>
    <s v="No"/>
    <s v="Impacto económico y gobernanza"/>
    <s v="Pilar 6"/>
    <x v="1"/>
    <b v="0"/>
    <b v="0"/>
  </r>
  <r>
    <s v="Cenit"/>
    <x v="4"/>
    <s v="Mixta"/>
    <s v="No"/>
    <s v="No"/>
    <s v="No"/>
    <n v="2012"/>
    <s v="Colombia"/>
    <n v="9.9777362400000005"/>
    <x v="14"/>
    <s v="Si"/>
    <s v="Impacto económico y gobernanza"/>
    <s v="Pilar 6"/>
    <x v="1"/>
    <b v="0"/>
    <b v="0"/>
  </r>
  <r>
    <s v="Cerrejón"/>
    <x v="5"/>
    <s v="Privada"/>
    <s v="No"/>
    <s v="No"/>
    <s v="Si"/>
    <n v="1976"/>
    <s v="Reino Unido / Suiza"/>
    <n v="6.0471020830000004"/>
    <x v="14"/>
    <s v="Si"/>
    <s v="Impacto económico y gobernanza"/>
    <s v="Pilar 6"/>
    <x v="1"/>
    <b v="0"/>
    <b v="0"/>
  </r>
  <r>
    <s v="Chevron"/>
    <x v="3"/>
    <s v="Privada"/>
    <s v="No"/>
    <s v="No"/>
    <s v="Si"/>
    <n v="1879"/>
    <s v="Estados Unidos"/>
    <n v="5.8689859999999996"/>
    <x v="14"/>
    <s v="No"/>
    <s v="Impacto económico y gobernanza"/>
    <s v="Pilar 6"/>
    <x v="1"/>
    <b v="0"/>
    <b v="0"/>
  </r>
  <r>
    <s v="CI Eslop"/>
    <x v="3"/>
    <s v="Privada"/>
    <s v="Si"/>
    <s v="No"/>
    <s v="No"/>
    <n v="1997"/>
    <s v="Colombia"/>
    <n v="1.9766409730000001"/>
    <x v="14"/>
    <n v="0"/>
    <s v="Impacto económico y gobernanza"/>
    <s v="Pilar 6"/>
    <x v="1"/>
    <b v="0"/>
    <b v="0"/>
  </r>
  <r>
    <s v="Claro"/>
    <x v="4"/>
    <s v="Privada"/>
    <s v="No"/>
    <s v="No"/>
    <s v="Si"/>
    <n v="2003"/>
    <s v="Brasil"/>
    <n v="15.602099798999999"/>
    <x v="14"/>
    <s v="No"/>
    <s v="Impacto económico y gobernanza"/>
    <s v="Pilar 6"/>
    <x v="1"/>
    <b v="0"/>
    <b v="0"/>
  </r>
  <r>
    <s v="Coca Cola- Femsa"/>
    <x v="1"/>
    <s v="Mixta"/>
    <s v="No"/>
    <s v="Si"/>
    <s v="Si"/>
    <n v="1991"/>
    <s v="México"/>
    <n v="5.1614047279999999"/>
    <x v="14"/>
    <s v="No"/>
    <s v="Impacto económico y gobernanza"/>
    <s v="Pilar 6"/>
    <x v="1"/>
    <b v="0"/>
    <b v="0"/>
  </r>
  <r>
    <s v="Colgate"/>
    <x v="1"/>
    <s v="Privada"/>
    <s v="No"/>
    <s v="Si"/>
    <s v="Si"/>
    <n v="1806"/>
    <s v="Estados Unidos"/>
    <n v="2.382092359"/>
    <x v="14"/>
    <s v="No"/>
    <s v="Impacto económico y gobernanza"/>
    <s v="Pilar 6"/>
    <x v="1"/>
    <b v="0"/>
    <b v="0"/>
  </r>
  <r>
    <s v="Colombina"/>
    <x v="1"/>
    <s v="Privada"/>
    <s v="Si"/>
    <s v="Si"/>
    <s v="Si"/>
    <n v="1932"/>
    <s v="Colombia"/>
    <n v="2.1928266769999998"/>
    <x v="14"/>
    <s v="Si"/>
    <s v="Impacto económico y gobernanza"/>
    <s v="Pilar 6"/>
    <x v="1"/>
    <b v="0"/>
    <b v="0"/>
  </r>
  <r>
    <s v="Compañía Nacional de Chocolates"/>
    <x v="1"/>
    <s v="Privada"/>
    <s v="No"/>
    <s v="No"/>
    <s v="No"/>
    <n v="1920"/>
    <s v="Colombia"/>
    <n v="1.9433909700000001"/>
    <x v="14"/>
    <s v="No"/>
    <s v="Impacto económico y gobernanza"/>
    <s v="Pilar 6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4"/>
    <s v="No"/>
    <s v="Impacto económico y gobernanza"/>
    <s v="Pilar 6"/>
    <x v="1"/>
    <b v="0"/>
    <b v="0"/>
  </r>
  <r>
    <s v="Conconcreto"/>
    <x v="2"/>
    <s v="Privada"/>
    <s v="No"/>
    <s v="Si"/>
    <s v="Si"/>
    <n v="1961"/>
    <s v="Colombia"/>
    <n v="0.498844856"/>
    <x v="14"/>
    <s v="No"/>
    <s v="Impacto económico y gobernanza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4"/>
    <s v="No"/>
    <s v="Impacto económico y gobernanza"/>
    <s v="Pilar 6"/>
    <x v="1"/>
    <b v="0"/>
    <b v="0"/>
  </r>
  <r>
    <s v="CONSTRUCTORA CAPITAL BOGOTA SAS"/>
    <x v="2"/>
    <s v="Privada"/>
    <s v="Si"/>
    <s v="No"/>
    <s v="No"/>
    <n v="2008"/>
    <s v="Colombia"/>
    <n v="1.3132825420000001"/>
    <x v="14"/>
    <s v="No"/>
    <s v="Impacto económico y gobernanza"/>
    <s v="Pilar 6"/>
    <x v="1"/>
    <b v="0"/>
    <b v="0"/>
  </r>
  <r>
    <s v="CONSTRUCTORA COLPATRIA  SAS"/>
    <x v="2"/>
    <s v="Privada"/>
    <s v="No"/>
    <s v="No"/>
    <s v="No"/>
    <n v="1977"/>
    <s v="Colombia"/>
    <n v="0.74612668500000001"/>
    <x v="14"/>
    <s v="No"/>
    <s v="Impacto económico y gobernanza"/>
    <s v="Pilar 6"/>
    <x v="1"/>
    <b v="0"/>
    <b v="0"/>
  </r>
  <r>
    <s v="Corbeta"/>
    <x v="3"/>
    <s v="Privada"/>
    <s v="Si"/>
    <s v="No"/>
    <s v="No"/>
    <n v="1938"/>
    <s v="Colombia"/>
    <n v="11.88773162"/>
    <x v="14"/>
    <n v="0"/>
    <s v="Impacto económico y gobernanza"/>
    <s v="Pilar 6"/>
    <x v="1"/>
    <b v="0"/>
    <b v="0"/>
  </r>
  <r>
    <s v="Cruz Verde"/>
    <x v="3"/>
    <s v="Privada"/>
    <s v="No"/>
    <s v="No"/>
    <s v="Si"/>
    <n v="1984"/>
    <s v="Chile"/>
    <n v="5.5116464790000004"/>
    <x v="14"/>
    <s v="No"/>
    <s v="Impacto económico y gobernanza"/>
    <s v="Pilar 6"/>
    <x v="1"/>
    <b v="0"/>
    <b v="0"/>
  </r>
  <r>
    <s v="D1"/>
    <x v="3"/>
    <s v="Privada"/>
    <s v="Si"/>
    <s v="No"/>
    <s v="No"/>
    <n v="2009"/>
    <s v="Colombia"/>
    <n v="19.439396106"/>
    <x v="14"/>
    <s v="Si"/>
    <s v="Impacto económico y gobernanza"/>
    <s v="Pilar 6"/>
    <x v="1"/>
    <b v="0"/>
    <b v="0"/>
  </r>
  <r>
    <s v="Davivienda"/>
    <x v="4"/>
    <s v="Privada"/>
    <s v="No"/>
    <s v="Si"/>
    <s v="No"/>
    <n v="1972"/>
    <s v="Colombia"/>
    <n v="0"/>
    <x v="14"/>
    <s v="No"/>
    <s v="Impacto económico y gobernanza"/>
    <s v="Pilar 6"/>
    <x v="1"/>
    <b v="0"/>
    <b v="0"/>
  </r>
  <r>
    <s v="Distracom"/>
    <x v="3"/>
    <s v="Privada"/>
    <s v="Si"/>
    <s v="No"/>
    <s v="No"/>
    <n v="1997"/>
    <s v="Colombia"/>
    <n v="3.874476933"/>
    <x v="14"/>
    <n v="0"/>
    <s v="Impacto económico y gobernanza"/>
    <s v="Pilar 6"/>
    <x v="1"/>
    <b v="0"/>
    <b v="0"/>
  </r>
  <r>
    <s v="Drummond"/>
    <x v="5"/>
    <s v="Privada"/>
    <s v="Si"/>
    <s v="No"/>
    <s v="Si"/>
    <n v="1935"/>
    <s v="Estados Unidos"/>
    <n v="11.495989482000001"/>
    <x v="14"/>
    <s v="Si"/>
    <s v="Impacto económico y gobernanza"/>
    <s v="Pilar 6"/>
    <x v="1"/>
    <b v="0"/>
    <b v="0"/>
  </r>
  <r>
    <s v="Ecopetrol"/>
    <x v="5"/>
    <s v="Mixta"/>
    <s v="No"/>
    <s v="Si"/>
    <s v="Si"/>
    <n v="1951"/>
    <s v="Colombia"/>
    <n v="113.923310323"/>
    <x v="14"/>
    <s v="Si"/>
    <s v="Impacto económico y gobernanza"/>
    <s v="Pilar 6"/>
    <x v="1"/>
    <b v="0"/>
    <b v="0"/>
  </r>
  <r>
    <s v="Emgesa"/>
    <x v="4"/>
    <s v="Mixta"/>
    <s v="No"/>
    <s v="No"/>
    <s v="Si"/>
    <n v="1997"/>
    <s v="Colombia"/>
    <n v="15.780332546"/>
    <x v="14"/>
    <s v="Si"/>
    <s v="Impacto económico y gobernanza"/>
    <s v="Pilar 6"/>
    <x v="1"/>
    <b v="0"/>
    <b v="0"/>
  </r>
  <r>
    <s v="EPM"/>
    <x v="4"/>
    <s v="Pública"/>
    <s v="No"/>
    <s v="No"/>
    <s v="Si"/>
    <n v="1955"/>
    <s v="Colombia"/>
    <n v="20.574477179999999"/>
    <x v="14"/>
    <s v="Si"/>
    <s v="Impacto económico y gobernanza"/>
    <s v="Pilar 6"/>
    <x v="1"/>
    <b v="0"/>
    <b v="0"/>
  </r>
  <r>
    <s v="ES Windows"/>
    <x v="1"/>
    <s v="Privada"/>
    <s v="No"/>
    <s v="No"/>
    <s v="Si"/>
    <n v="1985"/>
    <s v="Estados Unidos"/>
    <n v="2.6249202149999999"/>
    <x v="14"/>
    <s v="Si"/>
    <s v="Impacto económico y gobernanza"/>
    <s v="Pilar 6"/>
    <x v="1"/>
    <b v="0"/>
    <b v="0"/>
  </r>
  <r>
    <s v="Esenttia"/>
    <x v="1"/>
    <s v="Mixta"/>
    <s v="No"/>
    <s v="No"/>
    <s v="No"/>
    <n v="1990"/>
    <s v="Colombia"/>
    <n v="2.3114637089999999"/>
    <x v="14"/>
    <s v="Si"/>
    <s v="Impacto económico y gobernanza"/>
    <s v="Pilar 6"/>
    <x v="1"/>
    <b v="0"/>
    <b v="0"/>
  </r>
  <r>
    <s v="Éxito"/>
    <x v="3"/>
    <s v="Privada"/>
    <s v="No"/>
    <s v="No"/>
    <s v="Si"/>
    <n v="1949"/>
    <s v="Colombia"/>
    <n v="16.077688644999999"/>
    <x v="14"/>
    <s v="No"/>
    <s v="Impacto económico y gobernanza"/>
    <s v="Pilar 6"/>
    <x v="1"/>
    <b v="0"/>
    <b v="0"/>
  </r>
  <r>
    <s v="Falabella"/>
    <x v="3"/>
    <s v="Privada"/>
    <s v="Si"/>
    <s v="Si"/>
    <s v="Si"/>
    <n v="1889"/>
    <s v="Chile"/>
    <n v="2.3075606390000001"/>
    <x v="14"/>
    <s v="No"/>
    <s v="Impacto económico y gobernanza"/>
    <s v="Pilar 6"/>
    <x v="1"/>
    <b v="0"/>
    <b v="0"/>
  </r>
  <r>
    <s v="Frontera Energy"/>
    <x v="5"/>
    <s v="Privada"/>
    <s v="No"/>
    <s v="Si"/>
    <s v="Si"/>
    <n v="1985"/>
    <s v="Canadá"/>
    <n v="4.2502446559999996"/>
    <x v="14"/>
    <s v="No"/>
    <s v="Impacto económico y gobernanza"/>
    <s v="Pilar 6"/>
    <x v="1"/>
    <b v="0"/>
    <b v="0"/>
  </r>
  <r>
    <s v="Gases del Caribe"/>
    <x v="4"/>
    <s v="Privada"/>
    <s v="No"/>
    <s v="Si"/>
    <s v="No"/>
    <n v="1966"/>
    <s v="Colombia"/>
    <n v="2.6355685659999999"/>
    <x v="14"/>
    <s v="No"/>
    <s v="Impacto económico y gobernanza"/>
    <s v="Pilar 6"/>
    <x v="1"/>
    <b v="0"/>
    <b v="0"/>
  </r>
  <r>
    <s v="GEB"/>
    <x v="4"/>
    <s v="Mixta"/>
    <s v="No"/>
    <s v="Si"/>
    <s v="Si"/>
    <n v="1896"/>
    <s v="Colombia"/>
    <n v="3.7166394839999999"/>
    <x v="14"/>
    <s v="No"/>
    <s v="Impacto económico y gobernanza"/>
    <s v="Pilar 6"/>
    <x v="1"/>
    <b v="0"/>
    <b v="0"/>
  </r>
  <r>
    <s v="General Motors"/>
    <x v="1"/>
    <s v="Pública"/>
    <s v="No"/>
    <s v="Si"/>
    <s v="Si"/>
    <n v="1908"/>
    <s v="Estados Unidos"/>
    <n v="1.2123628230000001"/>
    <x v="14"/>
    <s v="No"/>
    <s v="Impacto económico y gobernanza"/>
    <s v="Pilar 6"/>
    <x v="1"/>
    <b v="0"/>
    <b v="0"/>
  </r>
  <r>
    <s v="Geopark"/>
    <x v="5"/>
    <s v="Privada"/>
    <s v="No"/>
    <s v="Si"/>
    <s v="Si"/>
    <n v="2002"/>
    <s v="Chile"/>
    <n v="2.4203671080000002"/>
    <x v="14"/>
    <s v="Si"/>
    <s v="Impacto económico y gobernanza"/>
    <s v="Pilar 6"/>
    <x v="1"/>
    <b v="0"/>
    <b v="0"/>
  </r>
  <r>
    <s v="Gran Tierra Energy"/>
    <x v="5"/>
    <s v="Privada"/>
    <s v="No"/>
    <s v="Si"/>
    <s v="Si"/>
    <n v="2003"/>
    <s v="Canadá"/>
    <n v="1.3219259999999999"/>
    <x v="14"/>
    <s v="Si"/>
    <s v="Impacto económico y gobernanza"/>
    <s v="Pilar 6"/>
    <x v="1"/>
    <b v="0"/>
    <b v="0"/>
  </r>
  <r>
    <s v="Grupo Bios"/>
    <x v="0"/>
    <s v="Privada"/>
    <s v="No"/>
    <s v="No"/>
    <s v="No"/>
    <n v="1985"/>
    <s v="Colombia"/>
    <n v="0.441609957"/>
    <x v="14"/>
    <s v="No informa"/>
    <s v="Impacto económico y gobernanza"/>
    <s v="Pilar 6"/>
    <x v="1"/>
    <b v="0"/>
    <b v="0"/>
  </r>
  <r>
    <s v="Grupo Diana"/>
    <x v="1"/>
    <s v="Privada"/>
    <s v="Si"/>
    <s v="No"/>
    <s v="No"/>
    <n v="1964"/>
    <s v="Colombia"/>
    <n v="2.4859553989999998"/>
    <x v="14"/>
    <n v="0"/>
    <s v="Impacto económico y gobernanza"/>
    <s v="Pilar 6"/>
    <x v="1"/>
    <b v="0"/>
    <b v="0"/>
  </r>
  <r>
    <s v="Haceb"/>
    <x v="1"/>
    <s v="Privada"/>
    <s v="Si"/>
    <s v="No"/>
    <s v="No"/>
    <n v="1940"/>
    <s v="Colombia"/>
    <n v="1.340540112"/>
    <x v="14"/>
    <s v="Si"/>
    <s v="Impacto económico y gobernanza"/>
    <s v="Pilar 6"/>
    <x v="1"/>
    <b v="0"/>
    <b v="0"/>
  </r>
  <r>
    <s v="Hocol"/>
    <x v="5"/>
    <s v="Privada"/>
    <s v="No"/>
    <s v="No"/>
    <s v="No"/>
    <n v="1956"/>
    <s v="Colombia"/>
    <n v="2.660692144"/>
    <x v="14"/>
    <s v="Si"/>
    <s v="Impacto económico y gobernanza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4"/>
    <n v="0"/>
    <s v="Impacto económico y gobernanza"/>
    <s v="Pilar 6"/>
    <x v="1"/>
    <b v="0"/>
    <b v="0"/>
  </r>
  <r>
    <s v="ISA"/>
    <x v="4"/>
    <s v="Mixta"/>
    <s v="No"/>
    <s v="Si"/>
    <s v="Si"/>
    <n v="1967"/>
    <s v="Colombia"/>
    <n v="4.1309855679999998"/>
    <x v="14"/>
    <s v="No"/>
    <s v="Impacto económico y gobernanza"/>
    <s v="Pilar 6"/>
    <x v="1"/>
    <b v="0"/>
    <b v="0"/>
  </r>
  <r>
    <s v="Isagen"/>
    <x v="4"/>
    <s v="Mixta"/>
    <s v="No"/>
    <s v="No"/>
    <s v="No"/>
    <n v="1995"/>
    <s v="Colombia"/>
    <n v="6.1355991599999999"/>
    <x v="14"/>
    <s v="No"/>
    <s v="Impacto económico y gobernanza"/>
    <s v="Pilar 6"/>
    <x v="1"/>
    <b v="0"/>
    <b v="0"/>
  </r>
  <r>
    <s v="ISMOCOL SA"/>
    <x v="2"/>
    <s v="Privada"/>
    <s v="No"/>
    <s v="No"/>
    <s v="Si"/>
    <n v="1989"/>
    <s v="Colombia"/>
    <n v="0.75167738299999998"/>
    <x v="14"/>
    <n v="0"/>
    <s v="Impacto económico y gobernanza"/>
    <s v="Pilar 6"/>
    <x v="1"/>
    <b v="0"/>
    <b v="0"/>
  </r>
  <r>
    <s v="Italcol"/>
    <x v="1"/>
    <s v="Privada"/>
    <s v="Si"/>
    <s v="No"/>
    <s v="No"/>
    <n v="1970"/>
    <s v="Colombia"/>
    <n v="3.1891452720000002"/>
    <x v="14"/>
    <n v="0"/>
    <s v="Impacto económico y gobernanza"/>
    <s v="Pilar 6"/>
    <x v="1"/>
    <b v="0"/>
    <b v="0"/>
  </r>
  <r>
    <s v="LATAM"/>
    <x v="4"/>
    <s v="Privada"/>
    <s v="No"/>
    <s v="Si"/>
    <s v="Si"/>
    <n v="1929"/>
    <s v="Chile"/>
    <n v="2.3283445380000001"/>
    <x v="14"/>
    <s v="Si"/>
    <s v="Impacto económico y gobernanza"/>
    <s v="Pilar 6"/>
    <x v="1"/>
    <b v="0"/>
    <b v="0"/>
  </r>
  <r>
    <s v="MARVAL S.A.S."/>
    <x v="2"/>
    <s v="Privada"/>
    <s v="Si"/>
    <s v="No"/>
    <s v="No"/>
    <n v="1976"/>
    <s v="Colombia"/>
    <n v="0.98534294499999997"/>
    <x v="14"/>
    <s v="Si"/>
    <s v="Impacto económico y gobernanza"/>
    <s v="Pilar 6"/>
    <x v="1"/>
    <b v="0"/>
    <b v="0"/>
  </r>
  <r>
    <s v="Mazda"/>
    <x v="3"/>
    <s v="Privada"/>
    <s v="No"/>
    <s v="Si"/>
    <s v="Si"/>
    <n v="1920"/>
    <s v="Japón"/>
    <n v="1.8691417530000001"/>
    <x v="14"/>
    <s v="No"/>
    <s v="Impacto económico y gobernanza"/>
    <s v="Pilar 6"/>
    <x v="1"/>
    <b v="0"/>
    <b v="0"/>
  </r>
  <r>
    <s v="Mercado Libre"/>
    <x v="4"/>
    <s v="Privada"/>
    <s v="No"/>
    <s v="Si"/>
    <s v="Si"/>
    <n v="2009"/>
    <s v="Argentina"/>
    <n v="1.8581853669999999"/>
    <x v="14"/>
    <s v="No"/>
    <s v="Impacto económico y gobernanza"/>
    <s v="Pilar 6"/>
    <x v="1"/>
    <b v="0"/>
    <b v="0"/>
  </r>
  <r>
    <s v="Nestle"/>
    <x v="1"/>
    <s v="Mixta"/>
    <s v="No"/>
    <s v="Si"/>
    <s v="Si"/>
    <n v="1866"/>
    <s v="Suiza"/>
    <n v="2.0444698099999998"/>
    <x v="14"/>
    <s v="Si"/>
    <s v="Impacto económico y gobernanza"/>
    <s v="Pilar 6"/>
    <x v="1"/>
    <b v="0"/>
    <b v="0"/>
  </r>
  <r>
    <s v="Oleoducto Central (Ocensa)"/>
    <x v="4"/>
    <s v="Mixta"/>
    <s v="No"/>
    <s v="No"/>
    <s v="No"/>
    <n v="1994"/>
    <s v="Colombia"/>
    <n v="5.9751610780000002"/>
    <x v="14"/>
    <s v="Si"/>
    <s v="Impacto económico y gobernanza"/>
    <s v="Pilar 6"/>
    <x v="1"/>
    <b v="0"/>
    <b v="0"/>
  </r>
  <r>
    <s v="Olímpica"/>
    <x v="3"/>
    <s v="Privada"/>
    <s v="Si"/>
    <s v="No"/>
    <s v="No"/>
    <n v="1953"/>
    <s v="Colombia"/>
    <n v="7.1291921260000004"/>
    <x v="14"/>
    <n v="0"/>
    <s v="Impacto económico y gobernanza"/>
    <s v="Pilar 6"/>
    <x v="1"/>
    <b v="0"/>
    <b v="0"/>
  </r>
  <r>
    <s v="Pepsico"/>
    <x v="1"/>
    <s v="Pública"/>
    <s v="No"/>
    <s v="Si"/>
    <s v="Si"/>
    <n v="1965"/>
    <s v="Estados Unidos"/>
    <n v="2.0973851419999998"/>
    <x v="14"/>
    <s v="No informa "/>
    <s v="Impacto económico y gobernanza"/>
    <s v="Pilar 6"/>
    <x v="1"/>
    <b v="0"/>
    <b v="0"/>
  </r>
  <r>
    <s v="Petromil"/>
    <x v="3"/>
    <s v="Privada"/>
    <s v="Si"/>
    <s v="No"/>
    <s v="No"/>
    <n v="1989"/>
    <s v="Colombia"/>
    <n v="3.0305383369999999"/>
    <x v="14"/>
    <n v="0"/>
    <s v="Impacto económico y gobernanza"/>
    <s v="Pilar 6"/>
    <x v="1"/>
    <b v="0"/>
    <b v="0"/>
  </r>
  <r>
    <s v="POLLOS EL BUCANERO S.A. (Cargill)"/>
    <x v="1"/>
    <s v="Privada"/>
    <s v="No"/>
    <s v="No"/>
    <s v="Si"/>
    <n v="1986"/>
    <s v="Colombia"/>
    <n v="2.2734296359999999"/>
    <x v="14"/>
    <n v="0"/>
    <s v="Impacto económico y gobernanza"/>
    <s v="Pilar 6"/>
    <x v="1"/>
    <b v="0"/>
    <b v="0"/>
  </r>
  <r>
    <s v="Postobón"/>
    <x v="1"/>
    <s v="Privada"/>
    <s v="No"/>
    <s v="No"/>
    <s v="No"/>
    <n v="1904"/>
    <s v="Colombia"/>
    <n v="2.8467005310000002"/>
    <x v="14"/>
    <s v="Si"/>
    <s v="Impacto económico y gobernanza"/>
    <s v="Pilar 6"/>
    <x v="1"/>
    <b v="0"/>
    <b v="0"/>
  </r>
  <r>
    <s v="Pricesmart"/>
    <x v="3"/>
    <s v="Privada"/>
    <s v="No"/>
    <s v="Si"/>
    <s v="Si"/>
    <n v="1993"/>
    <s v="Estados Unidos"/>
    <n v="2.3607916150000001"/>
    <x v="14"/>
    <s v="No"/>
    <s v="Impacto económico y gobernanza"/>
    <s v="Pilar 6"/>
    <x v="1"/>
    <b v="0"/>
    <b v="0"/>
  </r>
  <r>
    <s v="Primax"/>
    <x v="3"/>
    <s v="Privada"/>
    <s v="No"/>
    <s v="No"/>
    <s v="Si"/>
    <n v="2005"/>
    <s v="Perú"/>
    <n v="10.521119421"/>
    <x v="14"/>
    <s v="Si"/>
    <s v="Impacto económico y gobernanza"/>
    <s v="Pilar 6"/>
    <x v="1"/>
    <b v="0"/>
    <b v="0"/>
  </r>
  <r>
    <s v="Productos Familia (Essity)"/>
    <x v="1"/>
    <s v="Privada"/>
    <s v="No"/>
    <s v="No"/>
    <s v="Si"/>
    <n v="1958"/>
    <s v="Colombia"/>
    <n v="2.0172595470000001"/>
    <x v="14"/>
    <s v="No"/>
    <s v="Impacto económico y gobernanza"/>
    <s v="Pilar 6"/>
    <x v="1"/>
    <b v="0"/>
    <b v="0"/>
  </r>
  <r>
    <s v="Promigas"/>
    <x v="4"/>
    <s v="Privada"/>
    <s v="No"/>
    <s v="Si"/>
    <s v="No"/>
    <n v="1974"/>
    <s v="Colombia"/>
    <n v="2.2729038500000001"/>
    <x v="14"/>
    <s v="Si"/>
    <s v="Impacto económico y gobernanza"/>
    <s v="Pilar 6"/>
    <x v="1"/>
    <b v="0"/>
    <b v="0"/>
  </r>
  <r>
    <s v="Rappi"/>
    <x v="4"/>
    <s v="Privada"/>
    <s v="No"/>
    <s v="No"/>
    <s v="Si"/>
    <n v="2015"/>
    <s v="Colombia"/>
    <n v="0.70314701400000001"/>
    <x v="14"/>
    <n v="0"/>
    <s v="Impacto económico y gobernanza"/>
    <s v="Pilar 6"/>
    <x v="1"/>
    <b v="0"/>
    <b v="0"/>
  </r>
  <r>
    <s v="Reficar"/>
    <x v="1"/>
    <s v="Mixta"/>
    <s v="No"/>
    <s v="No"/>
    <s v="No"/>
    <n v="1956"/>
    <s v="Colombia"/>
    <n v="25.860914507"/>
    <x v="14"/>
    <s v="Si"/>
    <s v="Impacto económico y gobernanza"/>
    <s v="Pilar 6"/>
    <x v="1"/>
    <b v="0"/>
    <b v="0"/>
  </r>
  <r>
    <s v="Renault"/>
    <x v="1"/>
    <s v="Mixta"/>
    <s v="No"/>
    <s v="Si"/>
    <s v="Si"/>
    <n v="1898"/>
    <s v="Francia"/>
    <n v="2.4260392159999999"/>
    <x v="14"/>
    <s v="No informa "/>
    <s v="Impacto económico y gobernanza"/>
    <s v="Pilar 6"/>
    <x v="1"/>
    <b v="0"/>
    <b v="0"/>
  </r>
  <r>
    <s v="Riopaila Castilla"/>
    <x v="1"/>
    <s v="Privada"/>
    <s v="No"/>
    <s v="Si"/>
    <s v="No"/>
    <n v="1998"/>
    <s v="Colombia"/>
    <n v="1.697301486"/>
    <x v="14"/>
    <s v="Si"/>
    <s v="Impacto económico y gobernanza"/>
    <s v="Pilar 6"/>
    <x v="1"/>
    <b v="0"/>
    <b v="0"/>
  </r>
  <r>
    <s v="Samsung"/>
    <x v="3"/>
    <s v="Privada"/>
    <s v="Si"/>
    <s v="Si"/>
    <s v="Si"/>
    <n v="1969"/>
    <s v="Corea del Sur"/>
    <n v="3.188315636"/>
    <x v="14"/>
    <s v="No"/>
    <s v="Impacto económico y gobernanza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4"/>
    <s v="No"/>
    <s v="Impacto económico y gobernanza"/>
    <s v="Pilar 6"/>
    <x v="1"/>
    <b v="0"/>
    <b v="0"/>
  </r>
  <r>
    <s v="Sodimac (Homecenter)"/>
    <x v="3"/>
    <s v="Privada"/>
    <s v="No"/>
    <s v="No"/>
    <s v="Si"/>
    <n v="1952"/>
    <s v="Chile"/>
    <n v="5.9910971069999999"/>
    <x v="14"/>
    <s v="Si"/>
    <s v="Impacto económico y gobernanza"/>
    <s v="Pilar 6"/>
    <x v="1"/>
    <b v="0"/>
    <b v="0"/>
  </r>
  <r>
    <s v="Sucafina"/>
    <x v="3"/>
    <s v="Privada"/>
    <s v="Si"/>
    <s v="No"/>
    <s v="Si"/>
    <n v="1977"/>
    <s v="Suiza"/>
    <n v="2.002301595"/>
    <x v="14"/>
    <s v="No"/>
    <s v="Impacto económico y gobernanza"/>
    <s v="Pilar 6"/>
    <x v="1"/>
    <b v="0"/>
    <b v="0"/>
  </r>
  <r>
    <s v="Sunshine Bouquet"/>
    <x v="0"/>
    <s v="Privada"/>
    <s v="Si"/>
    <s v="No"/>
    <s v="Si"/>
    <n v="1971"/>
    <s v="Estados Unidos"/>
    <n v="2.1567474139999998"/>
    <x v="14"/>
    <n v="0"/>
    <s v="Impacto económico y gobernanza"/>
    <s v="Pilar 6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4"/>
    <n v="0"/>
    <s v="Impacto económico y gobernanza"/>
    <s v="Pilar 6"/>
    <x v="1"/>
    <b v="0"/>
    <b v="0"/>
  </r>
  <r>
    <s v="Tecnoquimicas"/>
    <x v="3"/>
    <s v="Privada"/>
    <s v="Si"/>
    <s v="No"/>
    <s v="No"/>
    <n v="1934"/>
    <s v="Colombia"/>
    <n v="3.134365769"/>
    <x v="14"/>
    <n v="0"/>
    <s v="Impacto económico y gobernanza"/>
    <s v="Pilar 6"/>
    <x v="1"/>
    <b v="0"/>
    <b v="0"/>
  </r>
  <r>
    <s v="Telefónica"/>
    <x v="4"/>
    <s v="Mixta"/>
    <s v="No"/>
    <s v="Si"/>
    <s v="Si"/>
    <n v="1924"/>
    <s v="España"/>
    <n v="6.6721791020000003"/>
    <x v="14"/>
    <s v="Si"/>
    <s v="Impacto económico y gobernanza"/>
    <s v="Pilar 6"/>
    <x v="1"/>
    <b v="0"/>
    <b v="0"/>
  </r>
  <r>
    <s v="Teleperformance"/>
    <x v="4"/>
    <s v="Privada"/>
    <s v="No"/>
    <s v="Si"/>
    <s v="Si"/>
    <n v="1910"/>
    <s v="Francia"/>
    <n v="2.655177809"/>
    <x v="14"/>
    <s v="No"/>
    <s v="Impacto económico y gobernanza"/>
    <s v="Pilar 6"/>
    <x v="1"/>
    <b v="0"/>
    <b v="0"/>
  </r>
  <r>
    <s v="Terpel"/>
    <x v="3"/>
    <s v="Privada"/>
    <s v="No"/>
    <s v="Si"/>
    <s v="Si"/>
    <n v="1968"/>
    <s v="Colombia"/>
    <n v="24.752011681999999"/>
    <x v="14"/>
    <s v="Si"/>
    <s v="Impacto económico y gobernanza"/>
    <s v="Pilar 6"/>
    <x v="1"/>
    <b v="0"/>
    <b v="0"/>
  </r>
  <r>
    <s v="Tigo"/>
    <x v="4"/>
    <s v="Mixta"/>
    <s v="No"/>
    <s v="Si"/>
    <s v="Si"/>
    <n v="1979"/>
    <s v="Suecia"/>
    <n v="2.956157691"/>
    <x v="14"/>
    <s v="No"/>
    <s v="Impacto económico y gobernanza"/>
    <s v="Pilar 6"/>
    <x v="1"/>
    <b v="0"/>
    <b v="0"/>
  </r>
  <r>
    <s v="Toyota"/>
    <x v="3"/>
    <s v="Privada"/>
    <s v="No"/>
    <s v="Si"/>
    <s v="Si"/>
    <n v="1937"/>
    <s v="Japón"/>
    <n v="4.02823039"/>
    <x v="14"/>
    <s v="No"/>
    <s v="Impacto económico y gobernanza"/>
    <s v="Pilar 6"/>
    <x v="1"/>
    <b v="0"/>
    <b v="0"/>
  </r>
  <r>
    <s v="Trafigura (Petroleum)"/>
    <x v="3"/>
    <s v="Privada"/>
    <s v="No"/>
    <s v="No"/>
    <s v="Si"/>
    <n v="1993"/>
    <s v="Suiza"/>
    <n v="4.8704234599999996"/>
    <x v="14"/>
    <s v="No"/>
    <s v="Impacto económico y gobernanza"/>
    <s v="Pilar 6"/>
    <x v="1"/>
    <b v="0"/>
    <b v="0"/>
  </r>
  <r>
    <s v="Uniban"/>
    <x v="3"/>
    <s v="Privada"/>
    <s v="No"/>
    <s v="No"/>
    <s v="No"/>
    <n v="1966"/>
    <s v="Colombia"/>
    <n v="2.0461661379999998"/>
    <x v="14"/>
    <s v="No"/>
    <s v="Impacto económico y gobernanza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4"/>
    <n v="0"/>
    <s v="Impacto económico y gobernanza"/>
    <s v="Pilar 6"/>
    <x v="1"/>
    <b v="0"/>
    <b v="0"/>
  </r>
  <r>
    <s v="Vanti"/>
    <x v="4"/>
    <s v="Privada"/>
    <s v="No"/>
    <s v="No"/>
    <s v="No"/>
    <n v="1987"/>
    <s v="Colombia"/>
    <n v="0"/>
    <x v="14"/>
    <s v="Si"/>
    <s v="Impacto económico y gobernanza"/>
    <s v="Pilar 6"/>
    <x v="1"/>
    <b v="0"/>
    <b v="0"/>
  </r>
  <r>
    <s v="Verano energy"/>
    <x v="5"/>
    <s v="Privada"/>
    <s v="No"/>
    <s v="No"/>
    <s v="Si"/>
    <n v="2016"/>
    <s v="Canadá"/>
    <n v="5.4833186859999996"/>
    <x v="14"/>
    <n v="0"/>
    <s v="Impacto económico y gobernanza"/>
    <s v="Pilar 6"/>
    <x v="1"/>
    <b v="0"/>
    <b v="0"/>
  </r>
  <r>
    <s v="Yamaha"/>
    <x v="1"/>
    <s v="Privada"/>
    <s v="No"/>
    <s v="Si"/>
    <s v="Si"/>
    <n v="1955"/>
    <s v="Japón"/>
    <n v="1.8313776939999999"/>
    <x v="14"/>
    <s v="No"/>
    <s v="Impacto económico y gobernanza"/>
    <s v="Pilar 6"/>
    <x v="1"/>
    <b v="0"/>
    <b v="0"/>
  </r>
  <r>
    <s v="YARA COLOMBIA S.A."/>
    <x v="1"/>
    <s v="Privada"/>
    <s v="No"/>
    <s v="No"/>
    <s v="Si"/>
    <n v="1993"/>
    <s v="Noruega"/>
    <n v="1.7653399919999999"/>
    <x v="14"/>
    <s v="No informa"/>
    <s v="Impacto económico y gobernanza"/>
    <s v="Pilar 6"/>
    <x v="1"/>
    <b v="0"/>
    <b v="0"/>
  </r>
  <r>
    <s v="Aliar"/>
    <x v="0"/>
    <s v="Privada"/>
    <s v="No"/>
    <s v="No"/>
    <s v="No"/>
    <n v="2007"/>
    <s v="Colombia"/>
    <n v="0.97802211500000003"/>
    <x v="15"/>
    <n v="1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15"/>
    <n v="2"/>
    <s v="Impacto social "/>
    <s v="Pilar 6"/>
    <x v="1"/>
    <b v="0"/>
    <b v="0"/>
  </r>
  <r>
    <s v="Alpina"/>
    <x v="1"/>
    <s v="Privada"/>
    <s v="No"/>
    <s v="No"/>
    <s v="Si"/>
    <n v="1945"/>
    <s v="Colombia"/>
    <n v="2.1764613960000001"/>
    <x v="15"/>
    <n v="2"/>
    <s v="Impacto social "/>
    <s v="Pilar 6"/>
    <x v="1"/>
    <b v="0"/>
    <b v="0"/>
  </r>
  <r>
    <s v="Amarilo"/>
    <x v="2"/>
    <s v="Privada"/>
    <s v="Si"/>
    <s v="No"/>
    <s v="No"/>
    <n v="1993"/>
    <s v="Colombia"/>
    <n v="2.1863011939999999"/>
    <x v="15"/>
    <n v="0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15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199999997"/>
    <x v="15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15"/>
    <n v="1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15"/>
    <n v="1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15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0000002"/>
    <x v="15"/>
    <n v="0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15"/>
    <n v="1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15"/>
    <n v="2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0000007"/>
    <x v="15"/>
    <n v="1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7999999999"/>
    <x v="15"/>
    <n v="2"/>
    <s v="Impacto social "/>
    <s v="Pilar 6"/>
    <x v="1"/>
    <b v="0"/>
    <b v="0"/>
  </r>
  <r>
    <s v="Biomax"/>
    <x v="3"/>
    <s v="Privada"/>
    <s v="No"/>
    <s v="No"/>
    <s v="No"/>
    <n v="2004"/>
    <s v="Colombia"/>
    <n v="4.5125503050000004"/>
    <x v="15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00000005"/>
    <x v="15"/>
    <n v="2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5"/>
    <n v="2"/>
    <s v="Impacto social "/>
    <s v="Pilar 6"/>
    <x v="1"/>
    <b v="0"/>
    <b v="0"/>
  </r>
  <r>
    <s v="Celsia"/>
    <x v="4"/>
    <s v="Privada"/>
    <s v="No"/>
    <s v="Si"/>
    <s v="Si"/>
    <n v="2001"/>
    <s v="Colombia"/>
    <n v="6.5475670460000002"/>
    <x v="15"/>
    <n v="2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15"/>
    <n v="2"/>
    <s v="Impacto social "/>
    <s v="Pilar 6"/>
    <x v="1"/>
    <b v="0"/>
    <b v="0"/>
  </r>
  <r>
    <s v="Cencosud"/>
    <x v="3"/>
    <s v="Privada"/>
    <s v="Si"/>
    <s v="Si"/>
    <s v="Si"/>
    <n v="1960"/>
    <s v="Chile"/>
    <n v="4.2128666020000001"/>
    <x v="15"/>
    <n v="0"/>
    <s v="Impacto social "/>
    <s v="Pilar 6"/>
    <x v="1"/>
    <b v="0"/>
    <b v="0"/>
  </r>
  <r>
    <s v="Cenit"/>
    <x v="4"/>
    <s v="Mixta"/>
    <s v="No"/>
    <s v="No"/>
    <s v="No"/>
    <n v="2012"/>
    <s v="Colombia"/>
    <n v="9.9777362400000005"/>
    <x v="15"/>
    <n v="2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0000004"/>
    <x v="15"/>
    <n v="2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59999999996"/>
    <x v="15"/>
    <n v="0"/>
    <s v="Impacto social "/>
    <s v="Pilar 6"/>
    <x v="1"/>
    <b v="0"/>
    <b v="0"/>
  </r>
  <r>
    <s v="CI Eslop"/>
    <x v="3"/>
    <s v="Privada"/>
    <s v="Si"/>
    <s v="No"/>
    <s v="No"/>
    <n v="1997"/>
    <s v="Colombia"/>
    <n v="1.9766409730000001"/>
    <x v="15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8999999"/>
    <x v="15"/>
    <n v="1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79999999"/>
    <x v="15"/>
    <n v="2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15"/>
    <n v="1"/>
    <s v="Impacto social "/>
    <s v="Pilar 6"/>
    <x v="1"/>
    <b v="0"/>
    <b v="0"/>
  </r>
  <r>
    <s v="Colombina"/>
    <x v="1"/>
    <s v="Privada"/>
    <s v="Si"/>
    <s v="Si"/>
    <s v="Si"/>
    <n v="1932"/>
    <s v="Colombia"/>
    <n v="2.1928266769999998"/>
    <x v="15"/>
    <n v="2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00000001"/>
    <x v="15"/>
    <n v="2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5"/>
    <n v="0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15"/>
    <n v="0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15"/>
    <n v="1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0000001"/>
    <x v="15"/>
    <n v="0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00000001"/>
    <x v="15"/>
    <n v="0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15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0000004"/>
    <x v="15"/>
    <n v="1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15"/>
    <n v="1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15"/>
    <n v="1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15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000001"/>
    <x v="15"/>
    <n v="2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15"/>
    <n v="2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15"/>
    <n v="2"/>
    <s v="Impacto social "/>
    <s v="Pilar 6"/>
    <x v="1"/>
    <b v="0"/>
    <b v="0"/>
  </r>
  <r>
    <s v="EPM"/>
    <x v="4"/>
    <s v="Pública"/>
    <s v="No"/>
    <s v="No"/>
    <s v="Si"/>
    <n v="1955"/>
    <s v="Colombia"/>
    <n v="20.574477179999999"/>
    <x v="15"/>
    <n v="2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49999999"/>
    <x v="15"/>
    <n v="2"/>
    <s v="Impacto social "/>
    <s v="Pilar 6"/>
    <x v="1"/>
    <b v="0"/>
    <b v="0"/>
  </r>
  <r>
    <s v="Esenttia"/>
    <x v="1"/>
    <s v="Mixta"/>
    <s v="No"/>
    <s v="No"/>
    <s v="No"/>
    <n v="1990"/>
    <s v="Colombia"/>
    <n v="2.3114637089999999"/>
    <x v="15"/>
    <n v="2"/>
    <s v="Impacto social "/>
    <s v="Pilar 6"/>
    <x v="1"/>
    <b v="0"/>
    <b v="0"/>
  </r>
  <r>
    <s v="Éxito"/>
    <x v="3"/>
    <s v="Privada"/>
    <s v="No"/>
    <s v="No"/>
    <s v="Si"/>
    <n v="1949"/>
    <s v="Colombia"/>
    <n v="16.077688644999999"/>
    <x v="15"/>
    <n v="2"/>
    <s v="Impacto social "/>
    <s v="Pilar 6"/>
    <x v="1"/>
    <b v="0"/>
    <b v="0"/>
  </r>
  <r>
    <s v="Falabella"/>
    <x v="3"/>
    <s v="Privada"/>
    <s v="Si"/>
    <s v="Si"/>
    <s v="Si"/>
    <n v="1889"/>
    <s v="Chile"/>
    <n v="2.3075606390000001"/>
    <x v="15"/>
    <n v="2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59999996"/>
    <x v="15"/>
    <n v="1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59999999"/>
    <x v="15"/>
    <n v="2"/>
    <s v="Impacto social "/>
    <s v="Pilar 6"/>
    <x v="1"/>
    <b v="0"/>
    <b v="0"/>
  </r>
  <r>
    <s v="GEB"/>
    <x v="4"/>
    <s v="Mixta"/>
    <s v="No"/>
    <s v="Si"/>
    <s v="Si"/>
    <n v="1896"/>
    <s v="Colombia"/>
    <n v="3.7166394839999999"/>
    <x v="15"/>
    <n v="2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0000001"/>
    <x v="15"/>
    <n v="0"/>
    <s v="Impacto social "/>
    <s v="Pilar 6"/>
    <x v="1"/>
    <b v="0"/>
    <b v="0"/>
  </r>
  <r>
    <s v="Geopark"/>
    <x v="5"/>
    <s v="Privada"/>
    <s v="No"/>
    <s v="Si"/>
    <s v="Si"/>
    <n v="2002"/>
    <s v="Chile"/>
    <n v="2.4203671080000002"/>
    <x v="15"/>
    <n v="2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59999999999"/>
    <x v="15"/>
    <n v="0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15"/>
    <n v="1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89999998"/>
    <x v="15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15"/>
    <n v="2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15"/>
    <n v="1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5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79999998"/>
    <x v="15"/>
    <n v="2"/>
    <s v="Impacto social "/>
    <s v="Pilar 6"/>
    <x v="1"/>
    <b v="0"/>
    <b v="0"/>
  </r>
  <r>
    <s v="Isagen"/>
    <x v="4"/>
    <s v="Mixta"/>
    <s v="No"/>
    <s v="No"/>
    <s v="No"/>
    <n v="1995"/>
    <s v="Colombia"/>
    <n v="6.1355991599999999"/>
    <x v="15"/>
    <n v="0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299999998"/>
    <x v="15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0000002"/>
    <x v="15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0000001"/>
    <x v="15"/>
    <n v="2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499999997"/>
    <x v="15"/>
    <n v="0"/>
    <s v="Impacto social "/>
    <s v="Pilar 6"/>
    <x v="1"/>
    <b v="0"/>
    <b v="0"/>
  </r>
  <r>
    <s v="Mazda"/>
    <x v="3"/>
    <s v="Privada"/>
    <s v="No"/>
    <s v="Si"/>
    <s v="Si"/>
    <n v="1920"/>
    <s v="Japón"/>
    <n v="1.8691417530000001"/>
    <x v="15"/>
    <n v="0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69999999"/>
    <x v="15"/>
    <n v="1"/>
    <s v="Impacto social "/>
    <s v="Pilar 6"/>
    <x v="1"/>
    <b v="0"/>
    <b v="0"/>
  </r>
  <r>
    <s v="Nestle"/>
    <x v="1"/>
    <s v="Mixta"/>
    <s v="No"/>
    <s v="Si"/>
    <s v="Si"/>
    <n v="1866"/>
    <s v="Suiza"/>
    <n v="2.0444698099999998"/>
    <x v="15"/>
    <n v="2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0000002"/>
    <x v="15"/>
    <n v="1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0000004"/>
    <x v="15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19999998"/>
    <x v="15"/>
    <n v="0"/>
    <s v="Impacto social "/>
    <s v="Pilar 6"/>
    <x v="1"/>
    <b v="0"/>
    <b v="0"/>
  </r>
  <r>
    <s v="Petromil"/>
    <x v="3"/>
    <s v="Privada"/>
    <s v="Si"/>
    <s v="No"/>
    <s v="No"/>
    <n v="1989"/>
    <s v="Colombia"/>
    <n v="3.0305383369999999"/>
    <x v="15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59999999"/>
    <x v="15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0000002"/>
    <x v="15"/>
    <n v="2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0000001"/>
    <x v="15"/>
    <n v="1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15"/>
    <n v="1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0000001"/>
    <x v="15"/>
    <n v="1"/>
    <s v="Impacto social "/>
    <s v="Pilar 6"/>
    <x v="1"/>
    <b v="0"/>
    <b v="0"/>
  </r>
  <r>
    <s v="Promigas"/>
    <x v="4"/>
    <s v="Privada"/>
    <s v="No"/>
    <s v="Si"/>
    <s v="No"/>
    <n v="1974"/>
    <s v="Colombia"/>
    <n v="2.2729038500000001"/>
    <x v="15"/>
    <n v="1"/>
    <s v="Impacto social "/>
    <s v="Pilar 6"/>
    <x v="1"/>
    <b v="0"/>
    <b v="0"/>
  </r>
  <r>
    <s v="Rappi"/>
    <x v="4"/>
    <s v="Privada"/>
    <s v="No"/>
    <s v="No"/>
    <s v="Si"/>
    <n v="2015"/>
    <s v="Colombia"/>
    <n v="0.70314701400000001"/>
    <x v="15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15"/>
    <n v="1"/>
    <s v="Impacto social "/>
    <s v="Pilar 6"/>
    <x v="1"/>
    <b v="0"/>
    <b v="0"/>
  </r>
  <r>
    <s v="Renault"/>
    <x v="1"/>
    <s v="Mixta"/>
    <s v="No"/>
    <s v="Si"/>
    <s v="Si"/>
    <n v="1898"/>
    <s v="Francia"/>
    <n v="2.4260392159999999"/>
    <x v="15"/>
    <n v="2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15"/>
    <n v="2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15"/>
    <n v="1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15"/>
    <n v="2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69999999"/>
    <x v="15"/>
    <n v="2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15"/>
    <n v="1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39999998"/>
    <x v="15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5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15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0000003"/>
    <x v="15"/>
    <n v="1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15"/>
    <n v="1"/>
    <s v="Impacto social "/>
    <s v="Pilar 6"/>
    <x v="1"/>
    <b v="0"/>
    <b v="0"/>
  </r>
  <r>
    <s v="Terpel"/>
    <x v="3"/>
    <s v="Privada"/>
    <s v="No"/>
    <s v="Si"/>
    <s v="Si"/>
    <n v="1968"/>
    <s v="Colombia"/>
    <n v="24.752011681999999"/>
    <x v="15"/>
    <n v="2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15"/>
    <n v="1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15"/>
    <n v="1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599999996"/>
    <x v="15"/>
    <n v="0"/>
    <s v="Impacto social "/>
    <s v="Pilar 6"/>
    <x v="1"/>
    <b v="0"/>
    <b v="0"/>
  </r>
  <r>
    <s v="Uniban"/>
    <x v="3"/>
    <s v="Privada"/>
    <s v="No"/>
    <s v="No"/>
    <s v="No"/>
    <n v="1966"/>
    <s v="Colombia"/>
    <n v="2.0461661379999998"/>
    <x v="15"/>
    <n v="1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15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15"/>
    <n v="1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59999996"/>
    <x v="15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39999999"/>
    <x v="15"/>
    <n v="2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19999999"/>
    <x v="15"/>
    <s v="Si"/>
    <s v="Impacto social "/>
    <s v="Pilar 6"/>
    <x v="1"/>
    <b v="0"/>
    <b v="0"/>
  </r>
  <r>
    <s v="Aliar"/>
    <x v="0"/>
    <s v="Privada"/>
    <s v="No"/>
    <s v="No"/>
    <s v="No"/>
    <n v="2007"/>
    <s v="Colombia"/>
    <n v="0.97802211500000003"/>
    <x v="16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6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0000001"/>
    <x v="16"/>
    <s v="No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39999999"/>
    <x v="16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6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199999997"/>
    <x v="16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6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6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6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0000002"/>
    <x v="16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6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6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0000007"/>
    <x v="16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7999999999"/>
    <x v="16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0000004"/>
    <x v="16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00000005"/>
    <x v="16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6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0000002"/>
    <x v="16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6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0000001"/>
    <x v="16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00000005"/>
    <x v="16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0000004"/>
    <x v="16"/>
    <s v="No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59999999996"/>
    <x v="16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0000001"/>
    <x v="16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8999999"/>
    <x v="16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79999999"/>
    <x v="16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6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69999998"/>
    <x v="16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00000001"/>
    <x v="16"/>
    <s v="No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6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6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6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0000001"/>
    <x v="16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00000001"/>
    <x v="16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6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0000004"/>
    <x v="16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6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6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6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000001"/>
    <x v="16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6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6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79999999"/>
    <x v="16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49999999"/>
    <x v="16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89999999"/>
    <x v="16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4999999"/>
    <x v="16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0000001"/>
    <x v="16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59999996"/>
    <x v="16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59999999"/>
    <x v="16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39999999"/>
    <x v="16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0000001"/>
    <x v="16"/>
    <s v="No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0000002"/>
    <x v="16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59999999999"/>
    <x v="16"/>
    <s v="No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6"/>
    <s v="No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89999998"/>
    <x v="16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6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6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6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79999998"/>
    <x v="16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599999999"/>
    <x v="16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299999998"/>
    <x v="16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0000002"/>
    <x v="16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0000001"/>
    <x v="16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499999997"/>
    <x v="16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0000001"/>
    <x v="16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69999999"/>
    <x v="16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099999998"/>
    <x v="16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0000002"/>
    <x v="16"/>
    <s v="No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0000004"/>
    <x v="16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19999998"/>
    <x v="16"/>
    <s v="No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69999999"/>
    <x v="16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59999999"/>
    <x v="16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0000002"/>
    <x v="16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0000001"/>
    <x v="16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6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0000001"/>
    <x v="16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00000001"/>
    <x v="16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00000001"/>
    <x v="16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6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59999999"/>
    <x v="16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6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6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6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69999999"/>
    <x v="16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6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39999998"/>
    <x v="16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6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6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0000003"/>
    <x v="16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6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1999999"/>
    <x v="16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6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6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599999996"/>
    <x v="16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79999998"/>
    <x v="16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6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6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59999996"/>
    <x v="16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39999999"/>
    <x v="16"/>
    <s v="No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19999999"/>
    <x v="16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00000003"/>
    <x v="17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7"/>
    <s v="No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0000001"/>
    <x v="17"/>
    <s v="No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39999999"/>
    <x v="17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7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199999997"/>
    <x v="17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7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7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7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0000002"/>
    <x v="17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7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7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0000007"/>
    <x v="17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7999999999"/>
    <x v="17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0000004"/>
    <x v="17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00000005"/>
    <x v="17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7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0000002"/>
    <x v="17"/>
    <s v="No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7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0000001"/>
    <x v="17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00000005"/>
    <x v="17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0000004"/>
    <x v="17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59999999996"/>
    <x v="17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0000001"/>
    <x v="17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8999999"/>
    <x v="17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79999999"/>
    <x v="17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7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69999998"/>
    <x v="17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00000001"/>
    <x v="17"/>
    <s v="Si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7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7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7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0000001"/>
    <x v="17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00000001"/>
    <x v="17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7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0000004"/>
    <x v="17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7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7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7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000001"/>
    <x v="17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7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7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79999999"/>
    <x v="17"/>
    <s v="No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49999999"/>
    <x v="17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89999999"/>
    <x v="17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4999999"/>
    <x v="17"/>
    <s v="No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0000001"/>
    <x v="17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59999996"/>
    <x v="17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59999999"/>
    <x v="17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39999999"/>
    <x v="17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0000001"/>
    <x v="17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0000002"/>
    <x v="17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59999999999"/>
    <x v="17"/>
    <s v="Si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7"/>
    <s v="Si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89999998"/>
    <x v="17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7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7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7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79999998"/>
    <x v="17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599999999"/>
    <x v="17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299999998"/>
    <x v="17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0000002"/>
    <x v="17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0000001"/>
    <x v="17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499999997"/>
    <x v="17"/>
    <s v="No"/>
    <s v="Información general"/>
    <s v="Pilar 1"/>
    <x v="1"/>
    <b v="0"/>
    <b v="0"/>
  </r>
  <r>
    <s v="Mazda"/>
    <x v="3"/>
    <s v="Privada"/>
    <s v="No"/>
    <s v="Si"/>
    <s v="Si"/>
    <n v="1920"/>
    <s v="Japón"/>
    <n v="1.8691417530000001"/>
    <x v="17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69999999"/>
    <x v="17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099999998"/>
    <x v="17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0000002"/>
    <x v="17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0000004"/>
    <x v="17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19999998"/>
    <x v="17"/>
    <s v="Si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69999999"/>
    <x v="17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59999999"/>
    <x v="17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0000002"/>
    <x v="17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0000001"/>
    <x v="17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7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0000001"/>
    <x v="17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00000001"/>
    <x v="17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00000001"/>
    <x v="17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7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59999999"/>
    <x v="17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7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7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7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69999999"/>
    <x v="17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7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39999998"/>
    <x v="17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7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7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0000003"/>
    <x v="17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7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1999999"/>
    <x v="17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7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7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599999996"/>
    <x v="17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79999998"/>
    <x v="17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7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7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59999996"/>
    <x v="17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39999999"/>
    <x v="17"/>
    <s v="Si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19999999"/>
    <x v="17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00000003"/>
    <x v="18"/>
    <s v="Si"/>
    <s v="Impacto social "/>
    <s v="Pilar 4"/>
    <x v="1"/>
    <b v="0"/>
    <b v="0"/>
  </r>
  <r>
    <s v="Alimentos Carnicos (Grupo Nutresa)"/>
    <x v="1"/>
    <s v="Privada"/>
    <s v="No"/>
    <s v="Si"/>
    <s v="Si"/>
    <n v="1920"/>
    <s v="Colombia"/>
    <n v="2.844632077"/>
    <x v="18"/>
    <s v="Si"/>
    <s v="Impacto social "/>
    <s v="Pilar 4"/>
    <x v="1"/>
    <b v="0"/>
    <b v="0"/>
  </r>
  <r>
    <s v="Alpina"/>
    <x v="1"/>
    <s v="Privada"/>
    <s v="No"/>
    <s v="No"/>
    <s v="Si"/>
    <n v="1945"/>
    <s v="Colombia"/>
    <n v="2.1764613960000001"/>
    <x v="18"/>
    <s v="Si"/>
    <s v="Impacto social "/>
    <s v="Pilar 4"/>
    <x v="1"/>
    <b v="0"/>
    <b v="0"/>
  </r>
  <r>
    <s v="Amarilo"/>
    <x v="2"/>
    <s v="Privada"/>
    <s v="Si"/>
    <s v="No"/>
    <s v="No"/>
    <n v="1993"/>
    <s v="Colombia"/>
    <n v="2.1863011939999999"/>
    <x v="18"/>
    <s v="Si"/>
    <s v="Impacto social "/>
    <s v="Pilar 4"/>
    <x v="1"/>
    <b v="0"/>
    <b v="0"/>
  </r>
  <r>
    <s v="ARA"/>
    <x v="3"/>
    <s v="Privada"/>
    <s v="No"/>
    <s v="No"/>
    <s v="Si"/>
    <n v="2012"/>
    <s v="Colombia"/>
    <n v="13.831182682"/>
    <x v="18"/>
    <n v="0"/>
    <s v="Impacto social "/>
    <s v="Pilar 4"/>
    <x v="1"/>
    <b v="0"/>
    <b v="0"/>
  </r>
  <r>
    <s v="ARQUITECTURA Y CONCRETO"/>
    <x v="2"/>
    <s v="Privada"/>
    <s v="Si"/>
    <s v="No"/>
    <s v="No"/>
    <n v="1990"/>
    <s v="Colombia"/>
    <n v="0.77142869199999997"/>
    <x v="18"/>
    <n v="0"/>
    <s v="Impacto social "/>
    <s v="Pilar 4"/>
    <x v="1"/>
    <b v="0"/>
    <b v="0"/>
  </r>
  <r>
    <s v="AUTOPISTA RIO MAGDALENA SAS"/>
    <x v="2"/>
    <s v="Privada"/>
    <s v="No"/>
    <s v="No"/>
    <s v="No"/>
    <n v="2014"/>
    <s v="Colombia"/>
    <n v="1.314259836"/>
    <x v="18"/>
    <s v="Si"/>
    <s v="Impacto social "/>
    <s v="Pilar 4"/>
    <x v="1"/>
    <b v="0"/>
    <b v="0"/>
  </r>
  <r>
    <s v="Avianca"/>
    <x v="4"/>
    <s v="Privada"/>
    <s v="No"/>
    <s v="No"/>
    <s v="Si"/>
    <n v="1919"/>
    <s v="Colombia"/>
    <n v="15.106042448"/>
    <x v="18"/>
    <s v="Si"/>
    <s v="Impacto social "/>
    <s v="Pilar 4"/>
    <x v="1"/>
    <b v="0"/>
    <b v="0"/>
  </r>
  <r>
    <s v="AVICOLA EL MADROÑO SA"/>
    <x v="0"/>
    <s v="Privada"/>
    <s v="No"/>
    <s v="No"/>
    <s v="No"/>
    <n v="1987"/>
    <s v="Colombia"/>
    <n v="0.711210393"/>
    <x v="18"/>
    <n v="0"/>
    <s v="Impacto social "/>
    <s v="Pilar 4"/>
    <x v="1"/>
    <b v="0"/>
    <b v="0"/>
  </r>
  <r>
    <s v="AVSA"/>
    <x v="0"/>
    <s v="Privada"/>
    <s v="Si"/>
    <s v="No"/>
    <s v="No"/>
    <n v="1969"/>
    <s v="Colombia"/>
    <n v="2.4231643530000002"/>
    <x v="18"/>
    <s v="No"/>
    <s v="Impacto social "/>
    <s v="Pilar 4"/>
    <x v="1"/>
    <b v="0"/>
    <b v="0"/>
  </r>
  <r>
    <s v="Banco de Bogotá"/>
    <x v="4"/>
    <s v="Privada"/>
    <s v="No"/>
    <s v="Si"/>
    <s v="No"/>
    <n v="1870"/>
    <s v="Colombia"/>
    <n v="0"/>
    <x v="18"/>
    <s v="Si"/>
    <s v="Impacto social "/>
    <s v="Pilar 4"/>
    <x v="1"/>
    <b v="0"/>
    <b v="0"/>
  </r>
  <r>
    <s v="Bancolombia"/>
    <x v="4"/>
    <s v="Privada"/>
    <s v="No"/>
    <s v="Si"/>
    <s v="Si"/>
    <n v="1875"/>
    <s v="Colombia"/>
    <n v="0"/>
    <x v="18"/>
    <s v="Si"/>
    <s v="Impacto social "/>
    <s v="Pilar 4"/>
    <x v="1"/>
    <b v="0"/>
    <b v="0"/>
  </r>
  <r>
    <s v="Bavaria (Kopps)"/>
    <x v="1"/>
    <s v="Privada"/>
    <s v="No"/>
    <s v="No"/>
    <s v="Si"/>
    <n v="1889"/>
    <s v="Colombia"/>
    <n v="8.6157743510000007"/>
    <x v="18"/>
    <s v="No"/>
    <s v="Impacto social "/>
    <s v="Pilar 4"/>
    <x v="1"/>
    <b v="0"/>
    <b v="0"/>
  </r>
  <r>
    <s v="BEL STAR S.A."/>
    <x v="1"/>
    <s v="Privada"/>
    <s v="No"/>
    <s v="No"/>
    <s v="Si"/>
    <n v="2000"/>
    <s v="Colombia"/>
    <n v="1.8730507999999999"/>
    <x v="18"/>
    <s v="No"/>
    <s v="Impacto social "/>
    <s v="Pilar 4"/>
    <x v="1"/>
    <b v="0"/>
    <b v="0"/>
  </r>
  <r>
    <s v="Biomax"/>
    <x v="3"/>
    <s v="Privada"/>
    <s v="No"/>
    <s v="No"/>
    <s v="No"/>
    <n v="2004"/>
    <s v="Colombia"/>
    <n v="4.5125503050000004"/>
    <x v="18"/>
    <n v="0"/>
    <s v="Impacto social "/>
    <s v="Pilar 4"/>
    <x v="1"/>
    <b v="0"/>
    <b v="0"/>
  </r>
  <r>
    <s v="C.I Prodeco"/>
    <x v="5"/>
    <s v="Privada"/>
    <s v="No"/>
    <s v="No"/>
    <s v="Si"/>
    <n v="1990"/>
    <s v="Suiza"/>
    <n v="0.89502277900000005"/>
    <x v="18"/>
    <s v="No"/>
    <s v="Impacto social "/>
    <s v="Pilar 4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8"/>
    <s v="Si"/>
    <s v="Impacto social "/>
    <s v="Pilar 4"/>
    <x v="1"/>
    <b v="0"/>
    <b v="0"/>
  </r>
  <r>
    <s v="Celsia"/>
    <x v="4"/>
    <s v="Privada"/>
    <s v="No"/>
    <s v="Si"/>
    <s v="Si"/>
    <n v="2001"/>
    <s v="Colombia"/>
    <n v="6.5475670460000002"/>
    <x v="18"/>
    <s v="Si"/>
    <s v="Impacto social "/>
    <s v="Pilar 4"/>
    <x v="1"/>
    <b v="0"/>
    <b v="0"/>
  </r>
  <r>
    <s v="Cementos Argos"/>
    <x v="1"/>
    <s v="Privada"/>
    <s v="No"/>
    <s v="Si"/>
    <s v="Si"/>
    <n v="1934"/>
    <s v="Colombia"/>
    <n v="1.84479215"/>
    <x v="18"/>
    <s v="Si"/>
    <s v="Impacto social "/>
    <s v="Pilar 4"/>
    <x v="1"/>
    <b v="0"/>
    <b v="0"/>
  </r>
  <r>
    <s v="Cencosud"/>
    <x v="3"/>
    <s v="Privada"/>
    <s v="Si"/>
    <s v="Si"/>
    <s v="Si"/>
    <n v="1960"/>
    <s v="Chile"/>
    <n v="4.2128666020000001"/>
    <x v="18"/>
    <s v="Si"/>
    <s v="Impacto social "/>
    <s v="Pilar 4"/>
    <x v="1"/>
    <b v="0"/>
    <b v="0"/>
  </r>
  <r>
    <s v="Cenit"/>
    <x v="4"/>
    <s v="Mixta"/>
    <s v="No"/>
    <s v="No"/>
    <s v="No"/>
    <n v="2012"/>
    <s v="Colombia"/>
    <n v="9.9777362400000005"/>
    <x v="18"/>
    <s v="Si"/>
    <s v="Impacto social "/>
    <s v="Pilar 4"/>
    <x v="1"/>
    <b v="0"/>
    <b v="0"/>
  </r>
  <r>
    <s v="Cerrejón"/>
    <x v="5"/>
    <s v="Privada"/>
    <s v="No"/>
    <s v="No"/>
    <s v="Si"/>
    <n v="1976"/>
    <s v="Reino Unido / Suiza"/>
    <n v="6.0471020830000004"/>
    <x v="18"/>
    <s v="No"/>
    <s v="Impacto social "/>
    <s v="Pilar 4"/>
    <x v="1"/>
    <b v="0"/>
    <b v="0"/>
  </r>
  <r>
    <s v="Chevron"/>
    <x v="3"/>
    <s v="Privada"/>
    <s v="No"/>
    <s v="No"/>
    <s v="Si"/>
    <n v="1879"/>
    <s v="Estados Unidos"/>
    <n v="5.8689859999999996"/>
    <x v="18"/>
    <s v="Si"/>
    <s v="Impacto social "/>
    <s v="Pilar 4"/>
    <x v="1"/>
    <b v="0"/>
    <b v="0"/>
  </r>
  <r>
    <s v="CI Eslop"/>
    <x v="3"/>
    <s v="Privada"/>
    <s v="Si"/>
    <s v="No"/>
    <s v="No"/>
    <n v="1997"/>
    <s v="Colombia"/>
    <n v="1.9766409730000001"/>
    <x v="18"/>
    <n v="0"/>
    <s v="Impacto social "/>
    <s v="Pilar 4"/>
    <x v="1"/>
    <b v="0"/>
    <b v="0"/>
  </r>
  <r>
    <s v="Claro"/>
    <x v="4"/>
    <s v="Privada"/>
    <s v="No"/>
    <s v="No"/>
    <s v="Si"/>
    <n v="2003"/>
    <s v="Brasil"/>
    <n v="15.602099798999999"/>
    <x v="18"/>
    <s v="Si"/>
    <s v="Impacto social "/>
    <s v="Pilar 4"/>
    <x v="1"/>
    <b v="0"/>
    <b v="0"/>
  </r>
  <r>
    <s v="Coca Cola- Femsa"/>
    <x v="1"/>
    <s v="Mixta"/>
    <s v="No"/>
    <s v="Si"/>
    <s v="Si"/>
    <n v="1991"/>
    <s v="México"/>
    <n v="5.1614047279999999"/>
    <x v="18"/>
    <s v="Si"/>
    <s v="Impacto social "/>
    <s v="Pilar 4"/>
    <x v="1"/>
    <b v="0"/>
    <b v="0"/>
  </r>
  <r>
    <s v="Colgate"/>
    <x v="1"/>
    <s v="Privada"/>
    <s v="No"/>
    <s v="Si"/>
    <s v="Si"/>
    <n v="1806"/>
    <s v="Estados Unidos"/>
    <n v="2.382092359"/>
    <x v="18"/>
    <s v="Si"/>
    <s v="Impacto social "/>
    <s v="Pilar 4"/>
    <x v="1"/>
    <b v="0"/>
    <b v="0"/>
  </r>
  <r>
    <s v="Colombina"/>
    <x v="1"/>
    <s v="Privada"/>
    <s v="Si"/>
    <s v="Si"/>
    <s v="Si"/>
    <n v="1932"/>
    <s v="Colombia"/>
    <n v="2.1928266769999998"/>
    <x v="18"/>
    <s v="Si"/>
    <s v="Impacto social "/>
    <s v="Pilar 4"/>
    <x v="1"/>
    <b v="0"/>
    <b v="0"/>
  </r>
  <r>
    <s v="Compañía Nacional de Chocolates"/>
    <x v="1"/>
    <s v="Privada"/>
    <s v="No"/>
    <s v="No"/>
    <s v="No"/>
    <n v="1920"/>
    <s v="Colombia"/>
    <n v="1.9433909700000001"/>
    <x v="18"/>
    <s v="Si"/>
    <s v="Impacto social "/>
    <s v="Pilar 4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8"/>
    <s v="No"/>
    <s v="Impacto social "/>
    <s v="Pilar 4"/>
    <x v="1"/>
    <b v="0"/>
    <b v="0"/>
  </r>
  <r>
    <s v="Conconcreto"/>
    <x v="2"/>
    <s v="Privada"/>
    <s v="No"/>
    <s v="Si"/>
    <s v="Si"/>
    <n v="1961"/>
    <s v="Colombia"/>
    <n v="0.498844856"/>
    <x v="18"/>
    <s v="Si"/>
    <s v="Impacto social "/>
    <s v="Pilar 4"/>
    <x v="1"/>
    <b v="0"/>
    <b v="0"/>
  </r>
  <r>
    <s v="CONSTRUCCIONES EL CONDOR S.A"/>
    <x v="2"/>
    <s v="Privada"/>
    <s v="No"/>
    <s v="Si"/>
    <s v="Si"/>
    <n v="1979"/>
    <s v="Colombia"/>
    <n v="1.189537155"/>
    <x v="18"/>
    <s v="Si"/>
    <s v="Impacto social "/>
    <s v="Pilar 4"/>
    <x v="1"/>
    <b v="0"/>
    <b v="0"/>
  </r>
  <r>
    <s v="CONSTRUCTORA CAPITAL BOGOTA SAS"/>
    <x v="2"/>
    <s v="Privada"/>
    <s v="Si"/>
    <s v="No"/>
    <s v="No"/>
    <n v="2008"/>
    <s v="Colombia"/>
    <n v="1.3132825420000001"/>
    <x v="18"/>
    <s v="No"/>
    <s v="Impacto social "/>
    <s v="Pilar 4"/>
    <x v="1"/>
    <b v="0"/>
    <b v="0"/>
  </r>
  <r>
    <s v="CONSTRUCTORA COLPATRIA  SAS"/>
    <x v="2"/>
    <s v="Privada"/>
    <s v="No"/>
    <s v="No"/>
    <s v="No"/>
    <n v="1977"/>
    <s v="Colombia"/>
    <n v="0.74612668500000001"/>
    <x v="18"/>
    <s v="Si"/>
    <s v="Impacto social "/>
    <s v="Pilar 4"/>
    <x v="1"/>
    <b v="0"/>
    <b v="0"/>
  </r>
  <r>
    <s v="Corbeta"/>
    <x v="3"/>
    <s v="Privada"/>
    <s v="Si"/>
    <s v="No"/>
    <s v="No"/>
    <n v="1938"/>
    <s v="Colombia"/>
    <n v="11.88773162"/>
    <x v="18"/>
    <n v="0"/>
    <s v="Impacto social "/>
    <s v="Pilar 4"/>
    <x v="1"/>
    <b v="0"/>
    <b v="0"/>
  </r>
  <r>
    <s v="Cruz Verde"/>
    <x v="3"/>
    <s v="Privada"/>
    <s v="No"/>
    <s v="No"/>
    <s v="Si"/>
    <n v="1984"/>
    <s v="Chile"/>
    <n v="5.5116464790000004"/>
    <x v="18"/>
    <s v="Si"/>
    <s v="Impacto social "/>
    <s v="Pilar 4"/>
    <x v="1"/>
    <b v="0"/>
    <b v="0"/>
  </r>
  <r>
    <s v="D1"/>
    <x v="3"/>
    <s v="Privada"/>
    <s v="Si"/>
    <s v="No"/>
    <s v="No"/>
    <n v="2009"/>
    <s v="Colombia"/>
    <n v="19.439396106"/>
    <x v="18"/>
    <s v="Si"/>
    <s v="Impacto social "/>
    <s v="Pilar 4"/>
    <x v="1"/>
    <b v="0"/>
    <b v="0"/>
  </r>
  <r>
    <s v="Davivienda"/>
    <x v="4"/>
    <s v="Privada"/>
    <s v="No"/>
    <s v="Si"/>
    <s v="No"/>
    <n v="1972"/>
    <s v="Colombia"/>
    <n v="0"/>
    <x v="18"/>
    <s v="Si"/>
    <s v="Impacto social "/>
    <s v="Pilar 4"/>
    <x v="1"/>
    <b v="0"/>
    <b v="0"/>
  </r>
  <r>
    <s v="Distracom"/>
    <x v="3"/>
    <s v="Privada"/>
    <s v="Si"/>
    <s v="No"/>
    <s v="No"/>
    <n v="1997"/>
    <s v="Colombia"/>
    <n v="3.874476933"/>
    <x v="18"/>
    <n v="0"/>
    <s v="Impacto social "/>
    <s v="Pilar 4"/>
    <x v="1"/>
    <b v="0"/>
    <b v="0"/>
  </r>
  <r>
    <s v="Drummond"/>
    <x v="5"/>
    <s v="Privada"/>
    <s v="Si"/>
    <s v="No"/>
    <s v="Si"/>
    <n v="1935"/>
    <s v="Estados Unidos"/>
    <n v="11.495989482000001"/>
    <x v="18"/>
    <s v="Si"/>
    <s v="Impacto social "/>
    <s v="Pilar 4"/>
    <x v="1"/>
    <b v="0"/>
    <b v="0"/>
  </r>
  <r>
    <s v="Ecopetrol"/>
    <x v="5"/>
    <s v="Mixta"/>
    <s v="No"/>
    <s v="Si"/>
    <s v="Si"/>
    <n v="1951"/>
    <s v="Colombia"/>
    <n v="113.923310323"/>
    <x v="18"/>
    <s v="Si"/>
    <s v="Impacto social "/>
    <s v="Pilar 4"/>
    <x v="1"/>
    <b v="0"/>
    <b v="0"/>
  </r>
  <r>
    <s v="Emgesa"/>
    <x v="4"/>
    <s v="Mixta"/>
    <s v="No"/>
    <s v="No"/>
    <s v="Si"/>
    <n v="1997"/>
    <s v="Colombia"/>
    <n v="15.780332546"/>
    <x v="18"/>
    <s v="Si"/>
    <s v="Impacto social "/>
    <s v="Pilar 4"/>
    <x v="1"/>
    <b v="0"/>
    <b v="0"/>
  </r>
  <r>
    <s v="EPM"/>
    <x v="4"/>
    <s v="Pública"/>
    <s v="No"/>
    <s v="No"/>
    <s v="Si"/>
    <n v="1955"/>
    <s v="Colombia"/>
    <n v="20.574477179999999"/>
    <x v="18"/>
    <s v="Si"/>
    <s v="Impacto social "/>
    <s v="Pilar 4"/>
    <x v="1"/>
    <b v="0"/>
    <b v="0"/>
  </r>
  <r>
    <s v="ES Windows"/>
    <x v="1"/>
    <s v="Privada"/>
    <s v="No"/>
    <s v="No"/>
    <s v="Si"/>
    <n v="1985"/>
    <s v="Estados Unidos"/>
    <n v="2.6249202149999999"/>
    <x v="18"/>
    <s v="Si"/>
    <s v="Impacto social "/>
    <s v="Pilar 4"/>
    <x v="1"/>
    <b v="0"/>
    <b v="0"/>
  </r>
  <r>
    <s v="Esenttia"/>
    <x v="1"/>
    <s v="Mixta"/>
    <s v="No"/>
    <s v="No"/>
    <s v="No"/>
    <n v="1990"/>
    <s v="Colombia"/>
    <n v="2.3114637089999999"/>
    <x v="18"/>
    <s v="Si"/>
    <s v="Impacto social "/>
    <s v="Pilar 4"/>
    <x v="1"/>
    <b v="0"/>
    <b v="0"/>
  </r>
  <r>
    <s v="Éxito"/>
    <x v="3"/>
    <s v="Privada"/>
    <s v="No"/>
    <s v="No"/>
    <s v="Si"/>
    <n v="1949"/>
    <s v="Colombia"/>
    <n v="16.077688644999999"/>
    <x v="18"/>
    <s v="Si"/>
    <s v="Impacto social "/>
    <s v="Pilar 4"/>
    <x v="1"/>
    <b v="0"/>
    <b v="0"/>
  </r>
  <r>
    <s v="Falabella"/>
    <x v="3"/>
    <s v="Privada"/>
    <s v="Si"/>
    <s v="Si"/>
    <s v="Si"/>
    <n v="1889"/>
    <s v="Chile"/>
    <n v="2.3075606390000001"/>
    <x v="18"/>
    <s v="Si"/>
    <s v="Impacto social "/>
    <s v="Pilar 4"/>
    <x v="1"/>
    <b v="0"/>
    <b v="0"/>
  </r>
  <r>
    <s v="Frontera Energy"/>
    <x v="5"/>
    <s v="Privada"/>
    <s v="No"/>
    <s v="Si"/>
    <s v="Si"/>
    <n v="1985"/>
    <s v="Canadá"/>
    <n v="4.2502446559999996"/>
    <x v="18"/>
    <s v="Si"/>
    <s v="Impacto social "/>
    <s v="Pilar 4"/>
    <x v="1"/>
    <b v="0"/>
    <b v="0"/>
  </r>
  <r>
    <s v="Gases del Caribe"/>
    <x v="4"/>
    <s v="Privada"/>
    <s v="No"/>
    <s v="Si"/>
    <s v="No"/>
    <n v="1966"/>
    <s v="Colombia"/>
    <n v="2.6355685659999999"/>
    <x v="18"/>
    <n v="0"/>
    <s v="Impacto social "/>
    <s v="Pilar 4"/>
    <x v="1"/>
    <b v="0"/>
    <b v="0"/>
  </r>
  <r>
    <s v="GEB"/>
    <x v="4"/>
    <s v="Mixta"/>
    <s v="No"/>
    <s v="Si"/>
    <s v="Si"/>
    <n v="1896"/>
    <s v="Colombia"/>
    <n v="3.7166394839999999"/>
    <x v="18"/>
    <s v="Si"/>
    <s v="Impacto social "/>
    <s v="Pilar 4"/>
    <x v="1"/>
    <b v="0"/>
    <b v="0"/>
  </r>
  <r>
    <s v="General Motors"/>
    <x v="1"/>
    <s v="Pública"/>
    <s v="No"/>
    <s v="Si"/>
    <s v="Si"/>
    <n v="1908"/>
    <s v="Estados Unidos"/>
    <n v="1.2123628230000001"/>
    <x v="18"/>
    <s v="Si"/>
    <s v="Impacto social "/>
    <s v="Pilar 4"/>
    <x v="1"/>
    <b v="0"/>
    <b v="0"/>
  </r>
  <r>
    <s v="Geopark"/>
    <x v="5"/>
    <s v="Privada"/>
    <s v="No"/>
    <s v="Si"/>
    <s v="Si"/>
    <n v="2002"/>
    <s v="Chile"/>
    <n v="2.4203671080000002"/>
    <x v="18"/>
    <n v="0"/>
    <s v="Impacto social "/>
    <s v="Pilar 4"/>
    <x v="1"/>
    <b v="0"/>
    <b v="0"/>
  </r>
  <r>
    <s v="Gran Tierra Energy"/>
    <x v="5"/>
    <s v="Privada"/>
    <s v="No"/>
    <s v="Si"/>
    <s v="Si"/>
    <n v="2003"/>
    <s v="Canadá"/>
    <n v="1.3219259999999999"/>
    <x v="18"/>
    <s v="No"/>
    <s v="Impacto social "/>
    <s v="Pilar 4"/>
    <x v="1"/>
    <b v="0"/>
    <b v="0"/>
  </r>
  <r>
    <s v="Grupo Bios"/>
    <x v="0"/>
    <s v="Privada"/>
    <s v="No"/>
    <s v="No"/>
    <s v="No"/>
    <n v="1985"/>
    <s v="Colombia"/>
    <n v="0.441609957"/>
    <x v="18"/>
    <s v="Si"/>
    <s v="Impacto social "/>
    <s v="Pilar 4"/>
    <x v="1"/>
    <b v="0"/>
    <b v="0"/>
  </r>
  <r>
    <s v="Grupo Diana"/>
    <x v="1"/>
    <s v="Privada"/>
    <s v="Si"/>
    <s v="No"/>
    <s v="No"/>
    <n v="1964"/>
    <s v="Colombia"/>
    <n v="2.4859553989999998"/>
    <x v="18"/>
    <n v="0"/>
    <s v="Impacto social "/>
    <s v="Pilar 4"/>
    <x v="1"/>
    <b v="0"/>
    <b v="0"/>
  </r>
  <r>
    <s v="Haceb"/>
    <x v="1"/>
    <s v="Privada"/>
    <s v="Si"/>
    <s v="No"/>
    <s v="No"/>
    <n v="1940"/>
    <s v="Colombia"/>
    <n v="1.340540112"/>
    <x v="18"/>
    <s v="Si"/>
    <s v="Impacto social "/>
    <s v="Pilar 4"/>
    <x v="1"/>
    <b v="0"/>
    <b v="0"/>
  </r>
  <r>
    <s v="Hocol"/>
    <x v="5"/>
    <s v="Privada"/>
    <s v="No"/>
    <s v="No"/>
    <s v="No"/>
    <n v="1956"/>
    <s v="Colombia"/>
    <n v="2.660692144"/>
    <x v="18"/>
    <s v="Si"/>
    <s v="Impacto social "/>
    <s v="Pilar 4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8"/>
    <n v="0"/>
    <s v="Impacto social "/>
    <s v="Pilar 4"/>
    <x v="1"/>
    <b v="0"/>
    <b v="0"/>
  </r>
  <r>
    <s v="ISA"/>
    <x v="4"/>
    <s v="Mixta"/>
    <s v="No"/>
    <s v="Si"/>
    <s v="Si"/>
    <n v="1967"/>
    <s v="Colombia"/>
    <n v="4.1309855679999998"/>
    <x v="18"/>
    <s v="Si"/>
    <s v="Impacto social "/>
    <s v="Pilar 4"/>
    <x v="1"/>
    <b v="0"/>
    <b v="0"/>
  </r>
  <r>
    <s v="Isagen"/>
    <x v="4"/>
    <s v="Mixta"/>
    <s v="No"/>
    <s v="No"/>
    <s v="No"/>
    <n v="1995"/>
    <s v="Colombia"/>
    <n v="6.1355991599999999"/>
    <x v="18"/>
    <s v="Si"/>
    <s v="Impacto social "/>
    <s v="Pilar 4"/>
    <x v="1"/>
    <b v="0"/>
    <b v="0"/>
  </r>
  <r>
    <s v="ISMOCOL SA"/>
    <x v="2"/>
    <s v="Privada"/>
    <s v="No"/>
    <s v="No"/>
    <s v="Si"/>
    <n v="1989"/>
    <s v="Colombia"/>
    <n v="0.75167738299999998"/>
    <x v="18"/>
    <n v="0"/>
    <s v="Impacto social "/>
    <s v="Pilar 4"/>
    <x v="1"/>
    <b v="0"/>
    <b v="0"/>
  </r>
  <r>
    <s v="Italcol"/>
    <x v="1"/>
    <s v="Privada"/>
    <s v="Si"/>
    <s v="No"/>
    <s v="No"/>
    <n v="1970"/>
    <s v="Colombia"/>
    <n v="3.1891452720000002"/>
    <x v="18"/>
    <n v="0"/>
    <s v="Impacto social "/>
    <s v="Pilar 4"/>
    <x v="1"/>
    <b v="0"/>
    <b v="0"/>
  </r>
  <r>
    <s v="LATAM"/>
    <x v="4"/>
    <s v="Privada"/>
    <s v="No"/>
    <s v="Si"/>
    <s v="Si"/>
    <n v="1929"/>
    <s v="Chile"/>
    <n v="2.3283445380000001"/>
    <x v="18"/>
    <s v="Si"/>
    <s v="Impacto social "/>
    <s v="Pilar 4"/>
    <x v="1"/>
    <b v="0"/>
    <b v="0"/>
  </r>
  <r>
    <s v="MARVAL S.A.S."/>
    <x v="2"/>
    <s v="Privada"/>
    <s v="Si"/>
    <s v="No"/>
    <s v="No"/>
    <n v="1976"/>
    <s v="Colombia"/>
    <n v="0.98534294499999997"/>
    <x v="18"/>
    <s v="No"/>
    <s v="Impacto social "/>
    <s v="Pilar 4"/>
    <x v="1"/>
    <b v="0"/>
    <b v="0"/>
  </r>
  <r>
    <s v="Mazda"/>
    <x v="3"/>
    <s v="Privada"/>
    <s v="No"/>
    <s v="Si"/>
    <s v="Si"/>
    <n v="1920"/>
    <s v="Japón"/>
    <n v="1.8691417530000001"/>
    <x v="18"/>
    <s v="No"/>
    <s v="Impacto social "/>
    <s v="Pilar 4"/>
    <x v="1"/>
    <b v="0"/>
    <b v="0"/>
  </r>
  <r>
    <s v="Mercado Libre"/>
    <x v="4"/>
    <s v="Privada"/>
    <s v="No"/>
    <s v="Si"/>
    <s v="Si"/>
    <n v="2009"/>
    <s v="Argentina"/>
    <n v="1.8581853669999999"/>
    <x v="18"/>
    <s v="Si"/>
    <s v="Impacto social "/>
    <s v="Pilar 4"/>
    <x v="1"/>
    <b v="0"/>
    <b v="0"/>
  </r>
  <r>
    <s v="Nestle"/>
    <x v="1"/>
    <s v="Mixta"/>
    <s v="No"/>
    <s v="Si"/>
    <s v="Si"/>
    <n v="1866"/>
    <s v="Suiza"/>
    <n v="2.0444698099999998"/>
    <x v="18"/>
    <s v="Si"/>
    <s v="Impacto social "/>
    <s v="Pilar 4"/>
    <x v="1"/>
    <b v="0"/>
    <b v="0"/>
  </r>
  <r>
    <s v="Oleoducto Central (Ocensa)"/>
    <x v="4"/>
    <s v="Mixta"/>
    <s v="No"/>
    <s v="No"/>
    <s v="No"/>
    <n v="1994"/>
    <s v="Colombia"/>
    <n v="5.9751610780000002"/>
    <x v="18"/>
    <s v="Si"/>
    <s v="Impacto social "/>
    <s v="Pilar 4"/>
    <x v="1"/>
    <b v="0"/>
    <b v="0"/>
  </r>
  <r>
    <s v="Olímpica"/>
    <x v="3"/>
    <s v="Privada"/>
    <s v="Si"/>
    <s v="No"/>
    <s v="No"/>
    <n v="1953"/>
    <s v="Colombia"/>
    <n v="7.1291921260000004"/>
    <x v="18"/>
    <n v="0"/>
    <s v="Impacto social "/>
    <s v="Pilar 4"/>
    <x v="1"/>
    <b v="0"/>
    <b v="0"/>
  </r>
  <r>
    <s v="Pepsico"/>
    <x v="1"/>
    <s v="Pública"/>
    <s v="No"/>
    <s v="Si"/>
    <s v="Si"/>
    <n v="1965"/>
    <s v="Estados Unidos"/>
    <n v="2.0973851419999998"/>
    <x v="18"/>
    <s v="Si"/>
    <s v="Impacto social "/>
    <s v="Pilar 4"/>
    <x v="1"/>
    <b v="0"/>
    <b v="0"/>
  </r>
  <r>
    <s v="Petromil"/>
    <x v="3"/>
    <s v="Privada"/>
    <s v="Si"/>
    <s v="No"/>
    <s v="No"/>
    <n v="1989"/>
    <s v="Colombia"/>
    <n v="3.0305383369999999"/>
    <x v="18"/>
    <n v="0"/>
    <s v="Impacto social "/>
    <s v="Pilar 4"/>
    <x v="1"/>
    <b v="0"/>
    <b v="0"/>
  </r>
  <r>
    <s v="POLLOS EL BUCANERO S.A. (Cargill)"/>
    <x v="1"/>
    <s v="Privada"/>
    <s v="No"/>
    <s v="No"/>
    <s v="Si"/>
    <n v="1986"/>
    <s v="Colombia"/>
    <n v="2.2734296359999999"/>
    <x v="18"/>
    <n v="0"/>
    <s v="Impacto social "/>
    <s v="Pilar 4"/>
    <x v="1"/>
    <b v="0"/>
    <b v="0"/>
  </r>
  <r>
    <s v="Postobón"/>
    <x v="1"/>
    <s v="Privada"/>
    <s v="No"/>
    <s v="No"/>
    <s v="No"/>
    <n v="1904"/>
    <s v="Colombia"/>
    <n v="2.8467005310000002"/>
    <x v="18"/>
    <s v="Si"/>
    <s v="Impacto social "/>
    <s v="Pilar 4"/>
    <x v="1"/>
    <b v="0"/>
    <b v="0"/>
  </r>
  <r>
    <s v="Pricesmart"/>
    <x v="3"/>
    <s v="Privada"/>
    <s v="No"/>
    <s v="Si"/>
    <s v="Si"/>
    <n v="1993"/>
    <s v="Estados Unidos"/>
    <n v="2.3607916150000001"/>
    <x v="18"/>
    <s v="No"/>
    <s v="Impacto social "/>
    <s v="Pilar 4"/>
    <x v="1"/>
    <b v="0"/>
    <b v="0"/>
  </r>
  <r>
    <s v="Primax"/>
    <x v="3"/>
    <s v="Privada"/>
    <s v="No"/>
    <s v="No"/>
    <s v="Si"/>
    <n v="2005"/>
    <s v="Perú"/>
    <n v="10.521119421"/>
    <x v="18"/>
    <s v="Si"/>
    <s v="Impacto social "/>
    <s v="Pilar 4"/>
    <x v="1"/>
    <b v="0"/>
    <b v="0"/>
  </r>
  <r>
    <s v="Productos Familia (Essity)"/>
    <x v="1"/>
    <s v="Privada"/>
    <s v="No"/>
    <s v="No"/>
    <s v="Si"/>
    <n v="1958"/>
    <s v="Colombia"/>
    <n v="2.0172595470000001"/>
    <x v="18"/>
    <s v="Si"/>
    <s v="Impacto social "/>
    <s v="Pilar 4"/>
    <x v="1"/>
    <b v="0"/>
    <b v="0"/>
  </r>
  <r>
    <s v="Promigas"/>
    <x v="4"/>
    <s v="Privada"/>
    <s v="No"/>
    <s v="Si"/>
    <s v="No"/>
    <n v="1974"/>
    <s v="Colombia"/>
    <n v="2.2729038500000001"/>
    <x v="18"/>
    <s v="Si"/>
    <s v="Impacto social "/>
    <s v="Pilar 4"/>
    <x v="1"/>
    <b v="0"/>
    <b v="0"/>
  </r>
  <r>
    <s v="Rappi"/>
    <x v="4"/>
    <s v="Privada"/>
    <s v="No"/>
    <s v="No"/>
    <s v="Si"/>
    <n v="2015"/>
    <s v="Colombia"/>
    <n v="0.70314701400000001"/>
    <x v="18"/>
    <n v="0"/>
    <s v="Impacto social "/>
    <s v="Pilar 4"/>
    <x v="1"/>
    <b v="0"/>
    <b v="0"/>
  </r>
  <r>
    <s v="Reficar"/>
    <x v="1"/>
    <s v="Mixta"/>
    <s v="No"/>
    <s v="No"/>
    <s v="No"/>
    <n v="1956"/>
    <s v="Colombia"/>
    <n v="25.860914507"/>
    <x v="18"/>
    <s v="Si"/>
    <s v="Impacto social "/>
    <s v="Pilar 4"/>
    <x v="1"/>
    <b v="0"/>
    <b v="0"/>
  </r>
  <r>
    <s v="Renault"/>
    <x v="1"/>
    <s v="Mixta"/>
    <s v="No"/>
    <s v="Si"/>
    <s v="Si"/>
    <n v="1898"/>
    <s v="Francia"/>
    <n v="2.4260392159999999"/>
    <x v="18"/>
    <s v="Si"/>
    <s v="Impacto social "/>
    <s v="Pilar 4"/>
    <x v="1"/>
    <b v="0"/>
    <b v="0"/>
  </r>
  <r>
    <s v="Riopaila Castilla"/>
    <x v="1"/>
    <s v="Privada"/>
    <s v="No"/>
    <s v="Si"/>
    <s v="No"/>
    <n v="1998"/>
    <s v="Colombia"/>
    <n v="1.697301486"/>
    <x v="18"/>
    <s v="Si"/>
    <s v="Impacto social "/>
    <s v="Pilar 4"/>
    <x v="1"/>
    <b v="0"/>
    <b v="0"/>
  </r>
  <r>
    <s v="Samsung"/>
    <x v="3"/>
    <s v="Privada"/>
    <s v="Si"/>
    <s v="Si"/>
    <s v="Si"/>
    <n v="1969"/>
    <s v="Corea del Sur"/>
    <n v="3.188315636"/>
    <x v="18"/>
    <s v="Si"/>
    <s v="Impacto social "/>
    <s v="Pilar 4"/>
    <x v="1"/>
    <b v="0"/>
    <b v="0"/>
  </r>
  <r>
    <s v="SierraCol Energy"/>
    <x v="5"/>
    <s v="Privada"/>
    <s v="No"/>
    <s v="No"/>
    <s v="Si"/>
    <n v="2020"/>
    <s v="Islas Caimán / EE.UU"/>
    <n v="1.943851598"/>
    <x v="18"/>
    <s v="Si"/>
    <s v="Impacto social "/>
    <s v="Pilar 4"/>
    <x v="1"/>
    <b v="0"/>
    <b v="0"/>
  </r>
  <r>
    <s v="Sodimac (Homecenter)"/>
    <x v="3"/>
    <s v="Privada"/>
    <s v="No"/>
    <s v="No"/>
    <s v="Si"/>
    <n v="1952"/>
    <s v="Chile"/>
    <n v="5.9910971069999999"/>
    <x v="18"/>
    <s v="Si"/>
    <s v="Impacto social "/>
    <s v="Pilar 4"/>
    <x v="1"/>
    <b v="0"/>
    <b v="0"/>
  </r>
  <r>
    <s v="Sucafina"/>
    <x v="3"/>
    <s v="Privada"/>
    <s v="Si"/>
    <s v="No"/>
    <s v="Si"/>
    <n v="1977"/>
    <s v="Suiza"/>
    <n v="2.002301595"/>
    <x v="18"/>
    <s v="No"/>
    <s v="Impacto social "/>
    <s v="Pilar 4"/>
    <x v="1"/>
    <b v="0"/>
    <b v="0"/>
  </r>
  <r>
    <s v="Sunshine Bouquet"/>
    <x v="0"/>
    <s v="Privada"/>
    <s v="Si"/>
    <s v="No"/>
    <s v="Si"/>
    <n v="1971"/>
    <s v="Estados Unidos"/>
    <n v="2.1567474139999998"/>
    <x v="18"/>
    <n v="0"/>
    <s v="Impacto social "/>
    <s v="Pilar 4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8"/>
    <n v="0"/>
    <s v="Impacto social "/>
    <s v="Pilar 4"/>
    <x v="1"/>
    <b v="0"/>
    <b v="0"/>
  </r>
  <r>
    <s v="Tecnoquimicas"/>
    <x v="3"/>
    <s v="Privada"/>
    <s v="Si"/>
    <s v="No"/>
    <s v="No"/>
    <n v="1934"/>
    <s v="Colombia"/>
    <n v="3.134365769"/>
    <x v="18"/>
    <n v="0"/>
    <s v="Impacto social "/>
    <s v="Pilar 4"/>
    <x v="1"/>
    <b v="0"/>
    <b v="0"/>
  </r>
  <r>
    <s v="Telefónica"/>
    <x v="4"/>
    <s v="Mixta"/>
    <s v="No"/>
    <s v="Si"/>
    <s v="Si"/>
    <n v="1924"/>
    <s v="España"/>
    <n v="6.6721791020000003"/>
    <x v="18"/>
    <s v="Si"/>
    <s v="Impacto social "/>
    <s v="Pilar 4"/>
    <x v="1"/>
    <b v="0"/>
    <b v="0"/>
  </r>
  <r>
    <s v="Teleperformance"/>
    <x v="4"/>
    <s v="Privada"/>
    <s v="No"/>
    <s v="Si"/>
    <s v="Si"/>
    <n v="1910"/>
    <s v="Francia"/>
    <n v="2.655177809"/>
    <x v="18"/>
    <s v="Si"/>
    <s v="Impacto social "/>
    <s v="Pilar 4"/>
    <x v="1"/>
    <b v="0"/>
    <b v="0"/>
  </r>
  <r>
    <s v="Terpel"/>
    <x v="3"/>
    <s v="Privada"/>
    <s v="No"/>
    <s v="Si"/>
    <s v="Si"/>
    <n v="1968"/>
    <s v="Colombia"/>
    <n v="24.752011681999999"/>
    <x v="18"/>
    <s v="Si"/>
    <s v="Impacto social "/>
    <s v="Pilar 4"/>
    <x v="1"/>
    <b v="0"/>
    <b v="0"/>
  </r>
  <r>
    <s v="Tigo"/>
    <x v="4"/>
    <s v="Mixta"/>
    <s v="No"/>
    <s v="Si"/>
    <s v="Si"/>
    <n v="1979"/>
    <s v="Suecia"/>
    <n v="2.956157691"/>
    <x v="18"/>
    <s v="Si"/>
    <s v="Impacto social "/>
    <s v="Pilar 4"/>
    <x v="1"/>
    <b v="0"/>
    <b v="0"/>
  </r>
  <r>
    <s v="Toyota"/>
    <x v="3"/>
    <s v="Privada"/>
    <s v="No"/>
    <s v="Si"/>
    <s v="Si"/>
    <n v="1937"/>
    <s v="Japón"/>
    <n v="4.02823039"/>
    <x v="18"/>
    <s v="Si"/>
    <s v="Impacto social "/>
    <s v="Pilar 4"/>
    <x v="1"/>
    <b v="0"/>
    <b v="0"/>
  </r>
  <r>
    <s v="Trafigura (Petroleum)"/>
    <x v="3"/>
    <s v="Privada"/>
    <s v="No"/>
    <s v="No"/>
    <s v="Si"/>
    <n v="1993"/>
    <s v="Suiza"/>
    <n v="4.8704234599999996"/>
    <x v="18"/>
    <s v="Si"/>
    <s v="Impacto social "/>
    <s v="Pilar 4"/>
    <x v="1"/>
    <b v="0"/>
    <b v="0"/>
  </r>
  <r>
    <s v="Uniban"/>
    <x v="3"/>
    <s v="Privada"/>
    <s v="No"/>
    <s v="No"/>
    <s v="No"/>
    <n v="1966"/>
    <s v="Colombia"/>
    <n v="2.0461661379999998"/>
    <x v="18"/>
    <s v="No"/>
    <s v="Impacto social "/>
    <s v="Pilar 4"/>
    <x v="1"/>
    <b v="0"/>
    <b v="0"/>
  </r>
  <r>
    <s v="Unilever"/>
    <x v="3"/>
    <s v="Privada"/>
    <s v="No"/>
    <s v="Si"/>
    <s v="Si"/>
    <n v="1929"/>
    <s v="Reino Unido y Países Bajos"/>
    <n v="1.928223518"/>
    <x v="18"/>
    <n v="0"/>
    <s v="Impacto social "/>
    <s v="Pilar 4"/>
    <x v="1"/>
    <b v="0"/>
    <b v="0"/>
  </r>
  <r>
    <s v="Vanti"/>
    <x v="4"/>
    <s v="Privada"/>
    <s v="No"/>
    <s v="No"/>
    <s v="No"/>
    <n v="1987"/>
    <s v="Colombia"/>
    <n v="0"/>
    <x v="18"/>
    <s v="Si"/>
    <s v="Impacto social "/>
    <s v="Pilar 4"/>
    <x v="1"/>
    <b v="0"/>
    <b v="0"/>
  </r>
  <r>
    <s v="Verano energy"/>
    <x v="5"/>
    <s v="Privada"/>
    <s v="No"/>
    <s v="No"/>
    <s v="Si"/>
    <n v="2016"/>
    <s v="Canadá"/>
    <n v="5.4833186859999996"/>
    <x v="18"/>
    <n v="0"/>
    <s v="Impacto social "/>
    <s v="Pilar 4"/>
    <x v="1"/>
    <b v="0"/>
    <b v="0"/>
  </r>
  <r>
    <s v="Yamaha"/>
    <x v="1"/>
    <s v="Privada"/>
    <s v="No"/>
    <s v="Si"/>
    <s v="Si"/>
    <n v="1955"/>
    <s v="Japón"/>
    <n v="1.8313776939999999"/>
    <x v="18"/>
    <s v="Si"/>
    <s v="Impacto social "/>
    <s v="Pilar 4"/>
    <x v="1"/>
    <b v="0"/>
    <b v="0"/>
  </r>
  <r>
    <s v="YARA COLOMBIA S.A."/>
    <x v="1"/>
    <s v="Privada"/>
    <s v="No"/>
    <s v="No"/>
    <s v="Si"/>
    <n v="1993"/>
    <s v="Noruega"/>
    <n v="1.7653399919999999"/>
    <x v="18"/>
    <n v="11.1"/>
    <s v="Impacto social "/>
    <s v="Pilar 4"/>
    <x v="1"/>
    <b v="0"/>
    <b v="0"/>
  </r>
  <r>
    <s v="Aliar"/>
    <x v="0"/>
    <s v="Privada"/>
    <s v="No"/>
    <s v="No"/>
    <s v="No"/>
    <n v="2007"/>
    <s v="Colombia"/>
    <n v="0.97802211500000003"/>
    <x v="19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19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0000001"/>
    <x v="19"/>
    <s v="Si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39999999"/>
    <x v="19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19"/>
    <s v="No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199999997"/>
    <x v="19"/>
    <s v="No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19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19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19"/>
    <s v="No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0000002"/>
    <x v="19"/>
    <s v="Si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19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19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0000007"/>
    <x v="19"/>
    <s v="Si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7999999999"/>
    <x v="19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0000004"/>
    <x v="19"/>
    <s v="No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00000005"/>
    <x v="19"/>
    <s v="Si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19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0000002"/>
    <x v="19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19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0000001"/>
    <x v="19"/>
    <s v="Si"/>
    <s v="Información general"/>
    <s v="Pilar 1"/>
    <x v="1"/>
    <b v="0"/>
    <b v="0"/>
  </r>
  <r>
    <s v="Cenit"/>
    <x v="4"/>
    <s v="Mixta"/>
    <s v="No"/>
    <s v="No"/>
    <s v="No"/>
    <n v="2012"/>
    <s v="Colombia"/>
    <n v="9.9777362400000005"/>
    <x v="19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0000004"/>
    <x v="19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59999999996"/>
    <x v="19"/>
    <s v="Si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0000001"/>
    <x v="19"/>
    <s v="No"/>
    <s v="Información general"/>
    <s v="Pilar 1"/>
    <x v="1"/>
    <b v="0"/>
    <b v="0"/>
  </r>
  <r>
    <s v="Claro"/>
    <x v="4"/>
    <s v="Privada"/>
    <s v="No"/>
    <s v="No"/>
    <s v="Si"/>
    <n v="2003"/>
    <s v="Brasil"/>
    <n v="15.602099798999999"/>
    <x v="19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79999999"/>
    <x v="19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19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69999998"/>
    <x v="19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00000001"/>
    <x v="19"/>
    <s v="Si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19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19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19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0000001"/>
    <x v="19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00000001"/>
    <x v="19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19"/>
    <s v="No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0000004"/>
    <x v="19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19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19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19"/>
    <s v="No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000001"/>
    <x v="19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19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19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79999999"/>
    <x v="19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49999999"/>
    <x v="19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89999999"/>
    <x v="19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4999999"/>
    <x v="19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0000001"/>
    <x v="19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59999996"/>
    <x v="19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59999999"/>
    <x v="19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39999999"/>
    <x v="19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0000001"/>
    <x v="19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0000002"/>
    <x v="19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59999999999"/>
    <x v="19"/>
    <s v="Si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19"/>
    <s v="Si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89999998"/>
    <x v="19"/>
    <s v="No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19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19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19"/>
    <s v="No"/>
    <s v="Información general"/>
    <s v="Pilar 1"/>
    <x v="1"/>
    <b v="0"/>
    <b v="0"/>
  </r>
  <r>
    <s v="ISA"/>
    <x v="4"/>
    <s v="Mixta"/>
    <s v="No"/>
    <s v="Si"/>
    <s v="Si"/>
    <n v="1967"/>
    <s v="Colombia"/>
    <n v="4.1309855679999998"/>
    <x v="19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599999999"/>
    <x v="19"/>
    <s v="Si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299999998"/>
    <x v="19"/>
    <s v="No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0000002"/>
    <x v="19"/>
    <s v="No"/>
    <s v="Información general"/>
    <s v="Pilar 1"/>
    <x v="1"/>
    <b v="0"/>
    <b v="0"/>
  </r>
  <r>
    <s v="LATAM"/>
    <x v="4"/>
    <s v="Privada"/>
    <s v="No"/>
    <s v="Si"/>
    <s v="Si"/>
    <n v="1929"/>
    <s v="Chile"/>
    <n v="2.3283445380000001"/>
    <x v="19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499999997"/>
    <x v="19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0000001"/>
    <x v="19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69999999"/>
    <x v="19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099999998"/>
    <x v="19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0000002"/>
    <x v="19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0000004"/>
    <x v="19"/>
    <s v="Si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19999998"/>
    <x v="19"/>
    <s v="Si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69999999"/>
    <x v="19"/>
    <s v="No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59999999"/>
    <x v="19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0000002"/>
    <x v="19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0000001"/>
    <x v="19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19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0000001"/>
    <x v="19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00000001"/>
    <x v="19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00000001"/>
    <x v="19"/>
    <s v="No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19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59999999"/>
    <x v="19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19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19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19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69999999"/>
    <x v="19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19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39999998"/>
    <x v="19"/>
    <s v="Si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0000001"/>
    <x v="19"/>
    <s v="No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19"/>
    <s v="No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0000003"/>
    <x v="19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19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1999999"/>
    <x v="19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19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19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599999996"/>
    <x v="19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79999998"/>
    <x v="19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19"/>
    <s v="No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19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59999996"/>
    <x v="19"/>
    <s v="No"/>
    <s v="Información general"/>
    <s v="Pilar 1"/>
    <x v="1"/>
    <b v="0"/>
    <b v="0"/>
  </r>
  <r>
    <s v="Yamaha"/>
    <x v="1"/>
    <s v="Privada"/>
    <s v="No"/>
    <s v="Si"/>
    <s v="Si"/>
    <n v="1955"/>
    <s v="Japón"/>
    <n v="1.8313776939999999"/>
    <x v="19"/>
    <s v="Si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19999999"/>
    <x v="19"/>
    <s v="Si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00000003"/>
    <x v="20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20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0000001"/>
    <x v="20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39999999"/>
    <x v="20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20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199999997"/>
    <x v="20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20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20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20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0000002"/>
    <x v="20"/>
    <s v="Si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20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20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0000007"/>
    <x v="20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7999999999"/>
    <x v="20"/>
    <s v="No"/>
    <s v="Impacto ambiental"/>
    <s v="Pilar 2"/>
    <x v="1"/>
    <b v="0"/>
    <b v="0"/>
  </r>
  <r>
    <s v="Biomax"/>
    <x v="3"/>
    <s v="Privada"/>
    <s v="No"/>
    <s v="No"/>
    <s v="No"/>
    <n v="2004"/>
    <s v="Colombia"/>
    <n v="4.5125503050000004"/>
    <x v="20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00000005"/>
    <x v="20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20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0000002"/>
    <x v="20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20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0000001"/>
    <x v="20"/>
    <s v="No"/>
    <s v="Impacto ambiental"/>
    <s v="Pilar 2"/>
    <x v="1"/>
    <b v="0"/>
    <b v="0"/>
  </r>
  <r>
    <s v="Cenit"/>
    <x v="4"/>
    <s v="Mixta"/>
    <s v="No"/>
    <s v="No"/>
    <s v="No"/>
    <n v="2012"/>
    <s v="Colombia"/>
    <n v="9.9777362400000005"/>
    <x v="20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0000004"/>
    <x v="20"/>
    <s v="No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59999999996"/>
    <x v="20"/>
    <s v="Si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0000001"/>
    <x v="20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8999999"/>
    <x v="20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79999999"/>
    <x v="20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20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69999998"/>
    <x v="20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00000001"/>
    <x v="20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20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20"/>
    <s v="Si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20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0000001"/>
    <x v="20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00000001"/>
    <x v="20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20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0000004"/>
    <x v="20"/>
    <s v="Si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20"/>
    <s v="No informa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20"/>
    <s v="Si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20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000001"/>
    <x v="20"/>
    <s v="Si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20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20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79999999"/>
    <x v="20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49999999"/>
    <x v="20"/>
    <s v="No"/>
    <s v="Impacto ambiental"/>
    <s v="Pilar 2"/>
    <x v="1"/>
    <b v="0"/>
    <b v="0"/>
  </r>
  <r>
    <s v="Esenttia"/>
    <x v="1"/>
    <s v="Mixta"/>
    <s v="No"/>
    <s v="No"/>
    <s v="No"/>
    <n v="1990"/>
    <s v="Colombia"/>
    <n v="2.3114637089999999"/>
    <x v="20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4999999"/>
    <x v="20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0000001"/>
    <x v="20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59999996"/>
    <x v="20"/>
    <s v="Si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59999999"/>
    <x v="20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39999999"/>
    <x v="20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0000001"/>
    <x v="20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0000002"/>
    <x v="20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59999999999"/>
    <x v="20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20"/>
    <s v="Si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89999998"/>
    <x v="20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20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20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20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79999998"/>
    <x v="20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599999999"/>
    <x v="20"/>
    <s v="No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299999998"/>
    <x v="20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0000002"/>
    <x v="20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0000001"/>
    <x v="20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499999997"/>
    <x v="20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0000001"/>
    <x v="20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69999999"/>
    <x v="20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099999998"/>
    <x v="20"/>
    <s v="Si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0000002"/>
    <x v="20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0000004"/>
    <x v="20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19999998"/>
    <x v="20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69999999"/>
    <x v="20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59999999"/>
    <x v="20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0000002"/>
    <x v="20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0000001"/>
    <x v="20"/>
    <s v="No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20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0000001"/>
    <x v="20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00000001"/>
    <x v="20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00000001"/>
    <x v="20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20"/>
    <s v="Si"/>
    <s v="Impacto ambiental"/>
    <s v="Pilar 2"/>
    <x v="1"/>
    <b v="0"/>
    <b v="0"/>
  </r>
  <r>
    <s v="Renault"/>
    <x v="1"/>
    <s v="Mixta"/>
    <s v="No"/>
    <s v="Si"/>
    <s v="Si"/>
    <n v="1898"/>
    <s v="Francia"/>
    <n v="2.4260392159999999"/>
    <x v="20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20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20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20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69999999"/>
    <x v="20"/>
    <s v="Si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20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39999998"/>
    <x v="20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0000001"/>
    <x v="20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20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0000003"/>
    <x v="20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20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1999999"/>
    <x v="20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20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20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599999996"/>
    <x v="20"/>
    <s v="Si"/>
    <s v="Impacto ambiental"/>
    <s v="Pilar 2"/>
    <x v="1"/>
    <b v="0"/>
    <b v="0"/>
  </r>
  <r>
    <s v="Uniban"/>
    <x v="3"/>
    <s v="Privada"/>
    <s v="No"/>
    <s v="No"/>
    <s v="No"/>
    <n v="1966"/>
    <s v="Colombia"/>
    <n v="2.0461661379999998"/>
    <x v="20"/>
    <s v="Si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20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20"/>
    <s v="Si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59999996"/>
    <x v="20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39999999"/>
    <x v="20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19999999"/>
    <x v="20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00000003"/>
    <x v="21"/>
    <s v="No"/>
    <s v="Impacto social "/>
    <s v="Pilar 6"/>
    <x v="1"/>
    <b v="0"/>
    <b v="0"/>
  </r>
  <r>
    <s v="Alimentos Carnicos (Grupo Nutresa)"/>
    <x v="1"/>
    <s v="Privada"/>
    <s v="No"/>
    <s v="Si"/>
    <s v="Si"/>
    <n v="1920"/>
    <s v="Colombia"/>
    <n v="2.844632077"/>
    <x v="21"/>
    <s v="Si"/>
    <s v="Impacto social "/>
    <s v="Pilar 6"/>
    <x v="1"/>
    <b v="0"/>
    <b v="0"/>
  </r>
  <r>
    <s v="Alpina"/>
    <x v="1"/>
    <s v="Privada"/>
    <s v="No"/>
    <s v="No"/>
    <s v="Si"/>
    <n v="1945"/>
    <s v="Colombia"/>
    <n v="2.1764613960000001"/>
    <x v="21"/>
    <s v="No"/>
    <s v="Impacto social "/>
    <s v="Pilar 6"/>
    <x v="1"/>
    <b v="0"/>
    <b v="0"/>
  </r>
  <r>
    <s v="Amarilo"/>
    <x v="2"/>
    <s v="Privada"/>
    <s v="Si"/>
    <s v="No"/>
    <s v="No"/>
    <n v="1993"/>
    <s v="Colombia"/>
    <n v="2.1863011939999999"/>
    <x v="21"/>
    <s v="No"/>
    <s v="Impacto social "/>
    <s v="Pilar 6"/>
    <x v="1"/>
    <b v="0"/>
    <b v="0"/>
  </r>
  <r>
    <s v="ARA"/>
    <x v="3"/>
    <s v="Privada"/>
    <s v="No"/>
    <s v="No"/>
    <s v="Si"/>
    <n v="2012"/>
    <s v="Colombia"/>
    <n v="13.831182682"/>
    <x v="21"/>
    <n v="0"/>
    <s v="Impacto social "/>
    <s v="Pilar 6"/>
    <x v="1"/>
    <b v="0"/>
    <b v="0"/>
  </r>
  <r>
    <s v="ARQUITECTURA Y CONCRETO"/>
    <x v="2"/>
    <s v="Privada"/>
    <s v="Si"/>
    <s v="No"/>
    <s v="No"/>
    <n v="1990"/>
    <s v="Colombia"/>
    <n v="0.77142869199999997"/>
    <x v="21"/>
    <n v="0"/>
    <s v="Impacto social "/>
    <s v="Pilar 6"/>
    <x v="1"/>
    <b v="0"/>
    <b v="0"/>
  </r>
  <r>
    <s v="AUTOPISTA RIO MAGDALENA SAS"/>
    <x v="2"/>
    <s v="Privada"/>
    <s v="No"/>
    <s v="No"/>
    <s v="No"/>
    <n v="2014"/>
    <s v="Colombia"/>
    <n v="1.314259836"/>
    <x v="21"/>
    <s v="No"/>
    <s v="Impacto social "/>
    <s v="Pilar 6"/>
    <x v="1"/>
    <b v="0"/>
    <b v="0"/>
  </r>
  <r>
    <s v="Avianca"/>
    <x v="4"/>
    <s v="Privada"/>
    <s v="No"/>
    <s v="No"/>
    <s v="Si"/>
    <n v="1919"/>
    <s v="Colombia"/>
    <n v="15.106042448"/>
    <x v="21"/>
    <s v="No"/>
    <s v="Impacto social "/>
    <s v="Pilar 6"/>
    <x v="1"/>
    <b v="0"/>
    <b v="0"/>
  </r>
  <r>
    <s v="AVICOLA EL MADROÑO SA"/>
    <x v="0"/>
    <s v="Privada"/>
    <s v="No"/>
    <s v="No"/>
    <s v="No"/>
    <n v="1987"/>
    <s v="Colombia"/>
    <n v="0.711210393"/>
    <x v="21"/>
    <n v="0"/>
    <s v="Impacto social "/>
    <s v="Pilar 6"/>
    <x v="1"/>
    <b v="0"/>
    <b v="0"/>
  </r>
  <r>
    <s v="AVSA"/>
    <x v="0"/>
    <s v="Privada"/>
    <s v="Si"/>
    <s v="No"/>
    <s v="No"/>
    <n v="1969"/>
    <s v="Colombia"/>
    <n v="2.4231643530000002"/>
    <x v="21"/>
    <s v="No"/>
    <s v="Impacto social "/>
    <s v="Pilar 6"/>
    <x v="1"/>
    <b v="0"/>
    <b v="0"/>
  </r>
  <r>
    <s v="Banco de Bogotá"/>
    <x v="4"/>
    <s v="Privada"/>
    <s v="No"/>
    <s v="Si"/>
    <s v="No"/>
    <n v="1870"/>
    <s v="Colombia"/>
    <n v="0"/>
    <x v="21"/>
    <s v="No"/>
    <s v="Impacto social "/>
    <s v="Pilar 6"/>
    <x v="1"/>
    <b v="0"/>
    <b v="0"/>
  </r>
  <r>
    <s v="Bancolombia"/>
    <x v="4"/>
    <s v="Privada"/>
    <s v="No"/>
    <s v="Si"/>
    <s v="Si"/>
    <n v="1875"/>
    <s v="Colombia"/>
    <n v="0"/>
    <x v="21"/>
    <s v="No"/>
    <s v="Impacto social "/>
    <s v="Pilar 6"/>
    <x v="1"/>
    <b v="0"/>
    <b v="0"/>
  </r>
  <r>
    <s v="Bavaria (Kopps)"/>
    <x v="1"/>
    <s v="Privada"/>
    <s v="No"/>
    <s v="No"/>
    <s v="Si"/>
    <n v="1889"/>
    <s v="Colombia"/>
    <n v="8.6157743510000007"/>
    <x v="21"/>
    <s v="No"/>
    <s v="Impacto social "/>
    <s v="Pilar 6"/>
    <x v="1"/>
    <b v="0"/>
    <b v="0"/>
  </r>
  <r>
    <s v="BEL STAR S.A."/>
    <x v="1"/>
    <s v="Privada"/>
    <s v="No"/>
    <s v="No"/>
    <s v="Si"/>
    <n v="2000"/>
    <s v="Colombia"/>
    <n v="1.8730507999999999"/>
    <x v="21"/>
    <s v="No"/>
    <s v="Impacto social "/>
    <s v="Pilar 6"/>
    <x v="1"/>
    <b v="0"/>
    <b v="0"/>
  </r>
  <r>
    <s v="Biomax"/>
    <x v="3"/>
    <s v="Privada"/>
    <s v="No"/>
    <s v="No"/>
    <s v="No"/>
    <n v="2004"/>
    <s v="Colombia"/>
    <n v="4.5125503050000004"/>
    <x v="21"/>
    <n v="0"/>
    <s v="Impacto social "/>
    <s v="Pilar 6"/>
    <x v="1"/>
    <b v="0"/>
    <b v="0"/>
  </r>
  <r>
    <s v="C.I Prodeco"/>
    <x v="5"/>
    <s v="Privada"/>
    <s v="No"/>
    <s v="No"/>
    <s v="Si"/>
    <n v="1990"/>
    <s v="Suiza"/>
    <n v="0.89502277900000005"/>
    <x v="21"/>
    <s v="No"/>
    <s v="Impacto social "/>
    <s v="Pilar 6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21"/>
    <s v="Si"/>
    <s v="Impacto social "/>
    <s v="Pilar 6"/>
    <x v="1"/>
    <b v="0"/>
    <b v="0"/>
  </r>
  <r>
    <s v="Celsia"/>
    <x v="4"/>
    <s v="Privada"/>
    <s v="No"/>
    <s v="Si"/>
    <s v="Si"/>
    <n v="2001"/>
    <s v="Colombia"/>
    <n v="6.5475670460000002"/>
    <x v="21"/>
    <s v="Si"/>
    <s v="Impacto social "/>
    <s v="Pilar 6"/>
    <x v="1"/>
    <b v="0"/>
    <b v="0"/>
  </r>
  <r>
    <s v="Cementos Argos"/>
    <x v="1"/>
    <s v="Privada"/>
    <s v="No"/>
    <s v="Si"/>
    <s v="Si"/>
    <n v="1934"/>
    <s v="Colombia"/>
    <n v="1.84479215"/>
    <x v="21"/>
    <s v="No"/>
    <s v="Impacto social "/>
    <s v="Pilar 6"/>
    <x v="1"/>
    <b v="0"/>
    <b v="0"/>
  </r>
  <r>
    <s v="Cencosud"/>
    <x v="3"/>
    <s v="Privada"/>
    <s v="Si"/>
    <s v="Si"/>
    <s v="Si"/>
    <n v="1960"/>
    <s v="Chile"/>
    <n v="4.2128666020000001"/>
    <x v="21"/>
    <n v="0"/>
    <s v="Impacto social "/>
    <s v="Pilar 6"/>
    <x v="1"/>
    <b v="0"/>
    <b v="0"/>
  </r>
  <r>
    <s v="Cenit"/>
    <x v="4"/>
    <s v="Mixta"/>
    <s v="No"/>
    <s v="No"/>
    <s v="No"/>
    <n v="2012"/>
    <s v="Colombia"/>
    <n v="9.9777362400000005"/>
    <x v="21"/>
    <s v="No"/>
    <s v="Impacto social "/>
    <s v="Pilar 6"/>
    <x v="1"/>
    <b v="0"/>
    <b v="0"/>
  </r>
  <r>
    <s v="Cerrejón"/>
    <x v="5"/>
    <s v="Privada"/>
    <s v="No"/>
    <s v="No"/>
    <s v="Si"/>
    <n v="1976"/>
    <s v="Reino Unido / Suiza"/>
    <n v="6.0471020830000004"/>
    <x v="21"/>
    <s v="No"/>
    <s v="Impacto social "/>
    <s v="Pilar 6"/>
    <x v="1"/>
    <b v="0"/>
    <b v="0"/>
  </r>
  <r>
    <s v="Chevron"/>
    <x v="3"/>
    <s v="Privada"/>
    <s v="No"/>
    <s v="No"/>
    <s v="Si"/>
    <n v="1879"/>
    <s v="Estados Unidos"/>
    <n v="5.8689859999999996"/>
    <x v="21"/>
    <s v="No"/>
    <s v="Impacto social "/>
    <s v="Pilar 6"/>
    <x v="1"/>
    <b v="0"/>
    <b v="0"/>
  </r>
  <r>
    <s v="CI Eslop"/>
    <x v="3"/>
    <s v="Privada"/>
    <s v="Si"/>
    <s v="No"/>
    <s v="No"/>
    <n v="1997"/>
    <s v="Colombia"/>
    <n v="1.9766409730000001"/>
    <x v="21"/>
    <n v="0"/>
    <s v="Impacto social "/>
    <s v="Pilar 6"/>
    <x v="1"/>
    <b v="0"/>
    <b v="0"/>
  </r>
  <r>
    <s v="Claro"/>
    <x v="4"/>
    <s v="Privada"/>
    <s v="No"/>
    <s v="No"/>
    <s v="Si"/>
    <n v="2003"/>
    <s v="Brasil"/>
    <n v="15.602099798999999"/>
    <x v="21"/>
    <s v="No"/>
    <s v="Impacto social "/>
    <s v="Pilar 6"/>
    <x v="1"/>
    <b v="0"/>
    <b v="0"/>
  </r>
  <r>
    <s v="Coca Cola- Femsa"/>
    <x v="1"/>
    <s v="Mixta"/>
    <s v="No"/>
    <s v="Si"/>
    <s v="Si"/>
    <n v="1991"/>
    <s v="México"/>
    <n v="5.1614047279999999"/>
    <x v="21"/>
    <s v="No"/>
    <s v="Impacto social "/>
    <s v="Pilar 6"/>
    <x v="1"/>
    <b v="0"/>
    <b v="0"/>
  </r>
  <r>
    <s v="Colgate"/>
    <x v="1"/>
    <s v="Privada"/>
    <s v="No"/>
    <s v="Si"/>
    <s v="Si"/>
    <n v="1806"/>
    <s v="Estados Unidos"/>
    <n v="2.382092359"/>
    <x v="21"/>
    <s v="No"/>
    <s v="Impacto social "/>
    <s v="Pilar 6"/>
    <x v="1"/>
    <b v="0"/>
    <b v="0"/>
  </r>
  <r>
    <s v="Colombina"/>
    <x v="1"/>
    <s v="Privada"/>
    <s v="Si"/>
    <s v="Si"/>
    <s v="Si"/>
    <n v="1932"/>
    <s v="Colombia"/>
    <n v="2.1928266769999998"/>
    <x v="21"/>
    <s v="No"/>
    <s v="Impacto social "/>
    <s v="Pilar 6"/>
    <x v="1"/>
    <b v="0"/>
    <b v="0"/>
  </r>
  <r>
    <s v="Compañía Nacional de Chocolates"/>
    <x v="1"/>
    <s v="Privada"/>
    <s v="No"/>
    <s v="No"/>
    <s v="No"/>
    <n v="1920"/>
    <s v="Colombia"/>
    <n v="1.9433909700000001"/>
    <x v="21"/>
    <s v="No"/>
    <s v="Impacto social "/>
    <s v="Pilar 6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21"/>
    <s v="No"/>
    <s v="Impacto social "/>
    <s v="Pilar 6"/>
    <x v="1"/>
    <b v="0"/>
    <b v="0"/>
  </r>
  <r>
    <s v="Conconcreto"/>
    <x v="2"/>
    <s v="Privada"/>
    <s v="No"/>
    <s v="Si"/>
    <s v="Si"/>
    <n v="1961"/>
    <s v="Colombia"/>
    <n v="0.498844856"/>
    <x v="21"/>
    <s v="No"/>
    <s v="Impacto social "/>
    <s v="Pilar 6"/>
    <x v="1"/>
    <b v="0"/>
    <b v="0"/>
  </r>
  <r>
    <s v="CONSTRUCCIONES EL CONDOR S.A"/>
    <x v="2"/>
    <s v="Privada"/>
    <s v="No"/>
    <s v="Si"/>
    <s v="Si"/>
    <n v="1979"/>
    <s v="Colombia"/>
    <n v="1.189537155"/>
    <x v="21"/>
    <s v="No"/>
    <s v="Impacto social "/>
    <s v="Pilar 6"/>
    <x v="1"/>
    <b v="0"/>
    <b v="0"/>
  </r>
  <r>
    <s v="CONSTRUCTORA CAPITAL BOGOTA SAS"/>
    <x v="2"/>
    <s v="Privada"/>
    <s v="Si"/>
    <s v="No"/>
    <s v="No"/>
    <n v="2008"/>
    <s v="Colombia"/>
    <n v="1.3132825420000001"/>
    <x v="21"/>
    <s v="No"/>
    <s v="Impacto social "/>
    <s v="Pilar 6"/>
    <x v="1"/>
    <b v="0"/>
    <b v="0"/>
  </r>
  <r>
    <s v="CONSTRUCTORA COLPATRIA  SAS"/>
    <x v="2"/>
    <s v="Privada"/>
    <s v="No"/>
    <s v="No"/>
    <s v="No"/>
    <n v="1977"/>
    <s v="Colombia"/>
    <n v="0.74612668500000001"/>
    <x v="21"/>
    <s v="No"/>
    <s v="Impacto social "/>
    <s v="Pilar 6"/>
    <x v="1"/>
    <b v="0"/>
    <b v="0"/>
  </r>
  <r>
    <s v="Corbeta"/>
    <x v="3"/>
    <s v="Privada"/>
    <s v="Si"/>
    <s v="No"/>
    <s v="No"/>
    <n v="1938"/>
    <s v="Colombia"/>
    <n v="11.88773162"/>
    <x v="21"/>
    <n v="0"/>
    <s v="Impacto social "/>
    <s v="Pilar 6"/>
    <x v="1"/>
    <b v="0"/>
    <b v="0"/>
  </r>
  <r>
    <s v="Cruz Verde"/>
    <x v="3"/>
    <s v="Privada"/>
    <s v="No"/>
    <s v="No"/>
    <s v="Si"/>
    <n v="1984"/>
    <s v="Chile"/>
    <n v="5.5116464790000004"/>
    <x v="21"/>
    <s v="No"/>
    <s v="Impacto social "/>
    <s v="Pilar 6"/>
    <x v="1"/>
    <b v="0"/>
    <b v="0"/>
  </r>
  <r>
    <s v="D1"/>
    <x v="3"/>
    <s v="Privada"/>
    <s v="Si"/>
    <s v="No"/>
    <s v="No"/>
    <n v="2009"/>
    <s v="Colombia"/>
    <n v="19.439396106"/>
    <x v="21"/>
    <s v="No"/>
    <s v="Impacto social "/>
    <s v="Pilar 6"/>
    <x v="1"/>
    <b v="0"/>
    <b v="0"/>
  </r>
  <r>
    <s v="Davivienda"/>
    <x v="4"/>
    <s v="Privada"/>
    <s v="No"/>
    <s v="Si"/>
    <s v="No"/>
    <n v="1972"/>
    <s v="Colombia"/>
    <n v="0"/>
    <x v="21"/>
    <s v="Si"/>
    <s v="Impacto social "/>
    <s v="Pilar 6"/>
    <x v="1"/>
    <b v="0"/>
    <b v="0"/>
  </r>
  <r>
    <s v="Distracom"/>
    <x v="3"/>
    <s v="Privada"/>
    <s v="Si"/>
    <s v="No"/>
    <s v="No"/>
    <n v="1997"/>
    <s v="Colombia"/>
    <n v="3.874476933"/>
    <x v="21"/>
    <n v="0"/>
    <s v="Impacto social "/>
    <s v="Pilar 6"/>
    <x v="1"/>
    <b v="0"/>
    <b v="0"/>
  </r>
  <r>
    <s v="Drummond"/>
    <x v="5"/>
    <s v="Privada"/>
    <s v="Si"/>
    <s v="No"/>
    <s v="Si"/>
    <n v="1935"/>
    <s v="Estados Unidos"/>
    <n v="11.495989482000001"/>
    <x v="21"/>
    <s v="Si"/>
    <s v="Impacto social "/>
    <s v="Pilar 6"/>
    <x v="1"/>
    <b v="0"/>
    <b v="0"/>
  </r>
  <r>
    <s v="Ecopetrol"/>
    <x v="5"/>
    <s v="Mixta"/>
    <s v="No"/>
    <s v="Si"/>
    <s v="Si"/>
    <n v="1951"/>
    <s v="Colombia"/>
    <n v="113.923310323"/>
    <x v="21"/>
    <s v="Si"/>
    <s v="Impacto social "/>
    <s v="Pilar 6"/>
    <x v="1"/>
    <b v="0"/>
    <b v="0"/>
  </r>
  <r>
    <s v="Emgesa"/>
    <x v="4"/>
    <s v="Mixta"/>
    <s v="No"/>
    <s v="No"/>
    <s v="Si"/>
    <n v="1997"/>
    <s v="Colombia"/>
    <n v="15.780332546"/>
    <x v="21"/>
    <s v="Si"/>
    <s v="Impacto social "/>
    <s v="Pilar 6"/>
    <x v="1"/>
    <b v="0"/>
    <b v="0"/>
  </r>
  <r>
    <s v="EPM"/>
    <x v="4"/>
    <s v="Pública"/>
    <s v="No"/>
    <s v="No"/>
    <s v="Si"/>
    <n v="1955"/>
    <s v="Colombia"/>
    <n v="20.574477179999999"/>
    <x v="21"/>
    <s v="No"/>
    <s v="Impacto social "/>
    <s v="Pilar 6"/>
    <x v="1"/>
    <b v="0"/>
    <b v="0"/>
  </r>
  <r>
    <s v="ES Windows"/>
    <x v="1"/>
    <s v="Privada"/>
    <s v="No"/>
    <s v="No"/>
    <s v="Si"/>
    <n v="1985"/>
    <s v="Estados Unidos"/>
    <n v="2.6249202149999999"/>
    <x v="21"/>
    <s v="No"/>
    <s v="Impacto social "/>
    <s v="Pilar 6"/>
    <x v="1"/>
    <b v="0"/>
    <b v="0"/>
  </r>
  <r>
    <s v="Esenttia"/>
    <x v="1"/>
    <s v="Mixta"/>
    <s v="No"/>
    <s v="No"/>
    <s v="No"/>
    <n v="1990"/>
    <s v="Colombia"/>
    <n v="2.3114637089999999"/>
    <x v="21"/>
    <s v="No"/>
    <s v="Impacto social "/>
    <s v="Pilar 6"/>
    <x v="1"/>
    <b v="0"/>
    <b v="0"/>
  </r>
  <r>
    <s v="Éxito"/>
    <x v="3"/>
    <s v="Privada"/>
    <s v="No"/>
    <s v="No"/>
    <s v="Si"/>
    <n v="1949"/>
    <s v="Colombia"/>
    <n v="16.077688644999999"/>
    <x v="21"/>
    <s v="Si"/>
    <s v="Impacto social "/>
    <s v="Pilar 6"/>
    <x v="1"/>
    <b v="0"/>
    <b v="0"/>
  </r>
  <r>
    <s v="Falabella"/>
    <x v="3"/>
    <s v="Privada"/>
    <s v="Si"/>
    <s v="Si"/>
    <s v="Si"/>
    <n v="1889"/>
    <s v="Chile"/>
    <n v="2.3075606390000001"/>
    <x v="21"/>
    <s v="No"/>
    <s v="Impacto social "/>
    <s v="Pilar 6"/>
    <x v="1"/>
    <b v="0"/>
    <b v="0"/>
  </r>
  <r>
    <s v="Frontera Energy"/>
    <x v="5"/>
    <s v="Privada"/>
    <s v="No"/>
    <s v="Si"/>
    <s v="Si"/>
    <n v="1985"/>
    <s v="Canadá"/>
    <n v="4.2502446559999996"/>
    <x v="21"/>
    <s v="No"/>
    <s v="Impacto social "/>
    <s v="Pilar 6"/>
    <x v="1"/>
    <b v="0"/>
    <b v="0"/>
  </r>
  <r>
    <s v="Gases del Caribe"/>
    <x v="4"/>
    <s v="Privada"/>
    <s v="No"/>
    <s v="Si"/>
    <s v="No"/>
    <n v="1966"/>
    <s v="Colombia"/>
    <n v="2.6355685659999999"/>
    <x v="21"/>
    <s v="No"/>
    <s v="Impacto social "/>
    <s v="Pilar 6"/>
    <x v="1"/>
    <b v="0"/>
    <b v="0"/>
  </r>
  <r>
    <s v="GEB"/>
    <x v="4"/>
    <s v="Mixta"/>
    <s v="No"/>
    <s v="Si"/>
    <s v="Si"/>
    <n v="1896"/>
    <s v="Colombia"/>
    <n v="3.7166394839999999"/>
    <x v="21"/>
    <s v="Si"/>
    <s v="Impacto social "/>
    <s v="Pilar 6"/>
    <x v="1"/>
    <b v="0"/>
    <b v="0"/>
  </r>
  <r>
    <s v="General Motors"/>
    <x v="1"/>
    <s v="Pública"/>
    <s v="No"/>
    <s v="Si"/>
    <s v="Si"/>
    <n v="1908"/>
    <s v="Estados Unidos"/>
    <n v="1.2123628230000001"/>
    <x v="21"/>
    <s v="No"/>
    <s v="Impacto social "/>
    <s v="Pilar 6"/>
    <x v="1"/>
    <b v="0"/>
    <b v="0"/>
  </r>
  <r>
    <s v="Geopark"/>
    <x v="5"/>
    <s v="Privada"/>
    <s v="No"/>
    <s v="Si"/>
    <s v="Si"/>
    <n v="2002"/>
    <s v="Chile"/>
    <n v="2.4203671080000002"/>
    <x v="21"/>
    <s v="No"/>
    <s v="Impacto social "/>
    <s v="Pilar 6"/>
    <x v="1"/>
    <b v="0"/>
    <b v="0"/>
  </r>
  <r>
    <s v="Gran Tierra Energy"/>
    <x v="5"/>
    <s v="Privada"/>
    <s v="No"/>
    <s v="Si"/>
    <s v="Si"/>
    <n v="2003"/>
    <s v="Canadá"/>
    <n v="1.3219259999999999"/>
    <x v="21"/>
    <s v="Si"/>
    <s v="Impacto social "/>
    <s v="Pilar 6"/>
    <x v="1"/>
    <b v="0"/>
    <b v="0"/>
  </r>
  <r>
    <s v="Grupo Bios"/>
    <x v="0"/>
    <s v="Privada"/>
    <s v="No"/>
    <s v="No"/>
    <s v="No"/>
    <n v="1985"/>
    <s v="Colombia"/>
    <n v="0.441609957"/>
    <x v="21"/>
    <s v="Si"/>
    <s v="Impacto social "/>
    <s v="Pilar 6"/>
    <x v="1"/>
    <b v="0"/>
    <b v="0"/>
  </r>
  <r>
    <s v="Grupo Diana"/>
    <x v="1"/>
    <s v="Privada"/>
    <s v="Si"/>
    <s v="No"/>
    <s v="No"/>
    <n v="1964"/>
    <s v="Colombia"/>
    <n v="2.4859553989999998"/>
    <x v="21"/>
    <n v="0"/>
    <s v="Impacto social "/>
    <s v="Pilar 6"/>
    <x v="1"/>
    <b v="0"/>
    <b v="0"/>
  </r>
  <r>
    <s v="Haceb"/>
    <x v="1"/>
    <s v="Privada"/>
    <s v="Si"/>
    <s v="No"/>
    <s v="No"/>
    <n v="1940"/>
    <s v="Colombia"/>
    <n v="1.340540112"/>
    <x v="21"/>
    <s v="No"/>
    <s v="Impacto social "/>
    <s v="Pilar 6"/>
    <x v="1"/>
    <b v="0"/>
    <b v="0"/>
  </r>
  <r>
    <s v="Hocol"/>
    <x v="5"/>
    <s v="Privada"/>
    <s v="No"/>
    <s v="No"/>
    <s v="No"/>
    <n v="1956"/>
    <s v="Colombia"/>
    <n v="2.660692144"/>
    <x v="21"/>
    <s v="No"/>
    <s v="Impacto social "/>
    <s v="Pilar 6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21"/>
    <n v="0"/>
    <s v="Impacto social "/>
    <s v="Pilar 6"/>
    <x v="1"/>
    <b v="0"/>
    <b v="0"/>
  </r>
  <r>
    <s v="ISA"/>
    <x v="4"/>
    <s v="Mixta"/>
    <s v="No"/>
    <s v="Si"/>
    <s v="Si"/>
    <n v="1967"/>
    <s v="Colombia"/>
    <n v="4.1309855679999998"/>
    <x v="21"/>
    <s v="Si"/>
    <s v="Impacto social "/>
    <s v="Pilar 6"/>
    <x v="1"/>
    <b v="0"/>
    <b v="0"/>
  </r>
  <r>
    <s v="Isagen"/>
    <x v="4"/>
    <s v="Mixta"/>
    <s v="No"/>
    <s v="No"/>
    <s v="No"/>
    <n v="1995"/>
    <s v="Colombia"/>
    <n v="6.1355991599999999"/>
    <x v="21"/>
    <s v="Si"/>
    <s v="Impacto social "/>
    <s v="Pilar 6"/>
    <x v="1"/>
    <b v="0"/>
    <b v="0"/>
  </r>
  <r>
    <s v="ISMOCOL SA"/>
    <x v="2"/>
    <s v="Privada"/>
    <s v="No"/>
    <s v="No"/>
    <s v="Si"/>
    <n v="1989"/>
    <s v="Colombia"/>
    <n v="0.75167738299999998"/>
    <x v="21"/>
    <n v="0"/>
    <s v="Impacto social "/>
    <s v="Pilar 6"/>
    <x v="1"/>
    <b v="0"/>
    <b v="0"/>
  </r>
  <r>
    <s v="Italcol"/>
    <x v="1"/>
    <s v="Privada"/>
    <s v="Si"/>
    <s v="No"/>
    <s v="No"/>
    <n v="1970"/>
    <s v="Colombia"/>
    <n v="3.1891452720000002"/>
    <x v="21"/>
    <n v="0"/>
    <s v="Impacto social "/>
    <s v="Pilar 6"/>
    <x v="1"/>
    <b v="0"/>
    <b v="0"/>
  </r>
  <r>
    <s v="LATAM"/>
    <x v="4"/>
    <s v="Privada"/>
    <s v="No"/>
    <s v="Si"/>
    <s v="Si"/>
    <n v="1929"/>
    <s v="Chile"/>
    <n v="2.3283445380000001"/>
    <x v="21"/>
    <s v="No"/>
    <s v="Impacto social "/>
    <s v="Pilar 6"/>
    <x v="1"/>
    <b v="0"/>
    <b v="0"/>
  </r>
  <r>
    <s v="MARVAL S.A.S."/>
    <x v="2"/>
    <s v="Privada"/>
    <s v="Si"/>
    <s v="No"/>
    <s v="No"/>
    <n v="1976"/>
    <s v="Colombia"/>
    <n v="0.98534294499999997"/>
    <x v="21"/>
    <s v="No"/>
    <s v="Impacto social "/>
    <s v="Pilar 6"/>
    <x v="1"/>
    <b v="0"/>
    <b v="0"/>
  </r>
  <r>
    <s v="Mazda"/>
    <x v="3"/>
    <s v="Privada"/>
    <s v="No"/>
    <s v="Si"/>
    <s v="Si"/>
    <n v="1920"/>
    <s v="Japón"/>
    <n v="1.8691417530000001"/>
    <x v="21"/>
    <s v="No"/>
    <s v="Impacto social "/>
    <s v="Pilar 6"/>
    <x v="1"/>
    <b v="0"/>
    <b v="0"/>
  </r>
  <r>
    <s v="Mercado Libre"/>
    <x v="4"/>
    <s v="Privada"/>
    <s v="No"/>
    <s v="Si"/>
    <s v="Si"/>
    <n v="2009"/>
    <s v="Argentina"/>
    <n v="1.8581853669999999"/>
    <x v="21"/>
    <s v="No"/>
    <s v="Impacto social "/>
    <s v="Pilar 6"/>
    <x v="1"/>
    <b v="0"/>
    <b v="0"/>
  </r>
  <r>
    <s v="Nestle"/>
    <x v="1"/>
    <s v="Mixta"/>
    <s v="No"/>
    <s v="Si"/>
    <s v="Si"/>
    <n v="1866"/>
    <s v="Suiza"/>
    <n v="2.0444698099999998"/>
    <x v="21"/>
    <s v="Si"/>
    <s v="Impacto social "/>
    <s v="Pilar 6"/>
    <x v="1"/>
    <b v="0"/>
    <b v="0"/>
  </r>
  <r>
    <s v="Oleoducto Central (Ocensa)"/>
    <x v="4"/>
    <s v="Mixta"/>
    <s v="No"/>
    <s v="No"/>
    <s v="No"/>
    <n v="1994"/>
    <s v="Colombia"/>
    <n v="5.9751610780000002"/>
    <x v="21"/>
    <s v="No"/>
    <s v="Impacto social "/>
    <s v="Pilar 6"/>
    <x v="1"/>
    <b v="0"/>
    <b v="0"/>
  </r>
  <r>
    <s v="Olímpica"/>
    <x v="3"/>
    <s v="Privada"/>
    <s v="Si"/>
    <s v="No"/>
    <s v="No"/>
    <n v="1953"/>
    <s v="Colombia"/>
    <n v="7.1291921260000004"/>
    <x v="21"/>
    <n v="0"/>
    <s v="Impacto social "/>
    <s v="Pilar 6"/>
    <x v="1"/>
    <b v="0"/>
    <b v="0"/>
  </r>
  <r>
    <s v="Pepsico"/>
    <x v="1"/>
    <s v="Pública"/>
    <s v="No"/>
    <s v="Si"/>
    <s v="Si"/>
    <n v="1965"/>
    <s v="Estados Unidos"/>
    <n v="2.0973851419999998"/>
    <x v="21"/>
    <s v="No"/>
    <s v="Impacto social "/>
    <s v="Pilar 6"/>
    <x v="1"/>
    <b v="0"/>
    <b v="0"/>
  </r>
  <r>
    <s v="Petromil"/>
    <x v="3"/>
    <s v="Privada"/>
    <s v="Si"/>
    <s v="No"/>
    <s v="No"/>
    <n v="1989"/>
    <s v="Colombia"/>
    <n v="3.0305383369999999"/>
    <x v="21"/>
    <n v="0"/>
    <s v="Impacto social "/>
    <s v="Pilar 6"/>
    <x v="1"/>
    <b v="0"/>
    <b v="0"/>
  </r>
  <r>
    <s v="POLLOS EL BUCANERO S.A. (Cargill)"/>
    <x v="1"/>
    <s v="Privada"/>
    <s v="No"/>
    <s v="No"/>
    <s v="Si"/>
    <n v="1986"/>
    <s v="Colombia"/>
    <n v="2.2734296359999999"/>
    <x v="21"/>
    <n v="0"/>
    <s v="Impacto social "/>
    <s v="Pilar 6"/>
    <x v="1"/>
    <b v="0"/>
    <b v="0"/>
  </r>
  <r>
    <s v="Postobón"/>
    <x v="1"/>
    <s v="Privada"/>
    <s v="No"/>
    <s v="No"/>
    <s v="No"/>
    <n v="1904"/>
    <s v="Colombia"/>
    <n v="2.8467005310000002"/>
    <x v="21"/>
    <s v="Si"/>
    <s v="Impacto social "/>
    <s v="Pilar 6"/>
    <x v="1"/>
    <b v="0"/>
    <b v="0"/>
  </r>
  <r>
    <s v="Pricesmart"/>
    <x v="3"/>
    <s v="Privada"/>
    <s v="No"/>
    <s v="Si"/>
    <s v="Si"/>
    <n v="1993"/>
    <s v="Estados Unidos"/>
    <n v="2.3607916150000001"/>
    <x v="21"/>
    <s v="No"/>
    <s v="Impacto social "/>
    <s v="Pilar 6"/>
    <x v="1"/>
    <b v="0"/>
    <b v="0"/>
  </r>
  <r>
    <s v="Primax"/>
    <x v="3"/>
    <s v="Privada"/>
    <s v="No"/>
    <s v="No"/>
    <s v="Si"/>
    <n v="2005"/>
    <s v="Perú"/>
    <n v="10.521119421"/>
    <x v="21"/>
    <s v="No"/>
    <s v="Impacto social "/>
    <s v="Pilar 6"/>
    <x v="1"/>
    <b v="0"/>
    <b v="0"/>
  </r>
  <r>
    <s v="Productos Familia (Essity)"/>
    <x v="1"/>
    <s v="Privada"/>
    <s v="No"/>
    <s v="No"/>
    <s v="Si"/>
    <n v="1958"/>
    <s v="Colombia"/>
    <n v="2.0172595470000001"/>
    <x v="21"/>
    <s v="No"/>
    <s v="Impacto social "/>
    <s v="Pilar 6"/>
    <x v="1"/>
    <b v="0"/>
    <b v="0"/>
  </r>
  <r>
    <s v="Promigas"/>
    <x v="4"/>
    <s v="Privada"/>
    <s v="No"/>
    <s v="Si"/>
    <s v="No"/>
    <n v="1974"/>
    <s v="Colombia"/>
    <n v="2.2729038500000001"/>
    <x v="21"/>
    <s v="Si"/>
    <s v="Impacto social "/>
    <s v="Pilar 6"/>
    <x v="1"/>
    <b v="0"/>
    <b v="0"/>
  </r>
  <r>
    <s v="Rappi"/>
    <x v="4"/>
    <s v="Privada"/>
    <s v="No"/>
    <s v="No"/>
    <s v="Si"/>
    <n v="2015"/>
    <s v="Colombia"/>
    <n v="0.70314701400000001"/>
    <x v="21"/>
    <n v="0"/>
    <s v="Impacto social "/>
    <s v="Pilar 6"/>
    <x v="1"/>
    <b v="0"/>
    <b v="0"/>
  </r>
  <r>
    <s v="Reficar"/>
    <x v="1"/>
    <s v="Mixta"/>
    <s v="No"/>
    <s v="No"/>
    <s v="No"/>
    <n v="1956"/>
    <s v="Colombia"/>
    <n v="25.860914507"/>
    <x v="21"/>
    <s v="No"/>
    <s v="Impacto social "/>
    <s v="Pilar 6"/>
    <x v="1"/>
    <b v="0"/>
    <b v="0"/>
  </r>
  <r>
    <s v="Renault"/>
    <x v="1"/>
    <s v="Mixta"/>
    <s v="No"/>
    <s v="Si"/>
    <s v="Si"/>
    <n v="1898"/>
    <s v="Francia"/>
    <n v="2.4260392159999999"/>
    <x v="21"/>
    <s v="No"/>
    <s v="Impacto social "/>
    <s v="Pilar 6"/>
    <x v="1"/>
    <b v="0"/>
    <b v="0"/>
  </r>
  <r>
    <s v="Riopaila Castilla"/>
    <x v="1"/>
    <s v="Privada"/>
    <s v="No"/>
    <s v="Si"/>
    <s v="No"/>
    <n v="1998"/>
    <s v="Colombia"/>
    <n v="1.697301486"/>
    <x v="21"/>
    <s v="Si"/>
    <s v="Impacto social "/>
    <s v="Pilar 6"/>
    <x v="1"/>
    <b v="0"/>
    <b v="0"/>
  </r>
  <r>
    <s v="Samsung"/>
    <x v="3"/>
    <s v="Privada"/>
    <s v="Si"/>
    <s v="Si"/>
    <s v="Si"/>
    <n v="1969"/>
    <s v="Corea del Sur"/>
    <n v="3.188315636"/>
    <x v="21"/>
    <s v="No"/>
    <s v="Impacto social "/>
    <s v="Pilar 6"/>
    <x v="1"/>
    <b v="0"/>
    <b v="0"/>
  </r>
  <r>
    <s v="SierraCol Energy"/>
    <x v="5"/>
    <s v="Privada"/>
    <s v="No"/>
    <s v="No"/>
    <s v="Si"/>
    <n v="2020"/>
    <s v="Islas Caimán / EE.UU"/>
    <n v="1.943851598"/>
    <x v="21"/>
    <s v="No"/>
    <s v="Impacto social "/>
    <s v="Pilar 6"/>
    <x v="1"/>
    <b v="0"/>
    <b v="0"/>
  </r>
  <r>
    <s v="Sodimac (Homecenter)"/>
    <x v="3"/>
    <s v="Privada"/>
    <s v="No"/>
    <s v="No"/>
    <s v="Si"/>
    <n v="1952"/>
    <s v="Chile"/>
    <n v="5.9910971069999999"/>
    <x v="21"/>
    <s v="No"/>
    <s v="Impacto social "/>
    <s v="Pilar 6"/>
    <x v="1"/>
    <b v="0"/>
    <b v="0"/>
  </r>
  <r>
    <s v="Sucafina"/>
    <x v="3"/>
    <s v="Privada"/>
    <s v="Si"/>
    <s v="No"/>
    <s v="Si"/>
    <n v="1977"/>
    <s v="Suiza"/>
    <n v="2.002301595"/>
    <x v="21"/>
    <s v="No"/>
    <s v="Impacto social "/>
    <s v="Pilar 6"/>
    <x v="1"/>
    <b v="0"/>
    <b v="0"/>
  </r>
  <r>
    <s v="Sunshine Bouquet"/>
    <x v="0"/>
    <s v="Privada"/>
    <s v="Si"/>
    <s v="No"/>
    <s v="Si"/>
    <n v="1971"/>
    <s v="Estados Unidos"/>
    <n v="2.1567474139999998"/>
    <x v="21"/>
    <n v="0"/>
    <s v="Impacto social "/>
    <s v="Pilar 6"/>
    <x v="1"/>
    <b v="0"/>
    <b v="0"/>
  </r>
  <r>
    <s v="Suramerica Comercial (Dollar City)"/>
    <x v="3"/>
    <s v="Privada"/>
    <s v="No"/>
    <s v="No"/>
    <s v="Si"/>
    <n v="2009"/>
    <s v="El Salvador"/>
    <n v="2.8694480090000001"/>
    <x v="21"/>
    <n v="0"/>
    <s v="Impacto social "/>
    <s v="Pilar 6"/>
    <x v="1"/>
    <b v="0"/>
    <b v="0"/>
  </r>
  <r>
    <s v="Tecnoquimicas"/>
    <x v="3"/>
    <s v="Privada"/>
    <s v="Si"/>
    <s v="No"/>
    <s v="No"/>
    <n v="1934"/>
    <s v="Colombia"/>
    <n v="3.134365769"/>
    <x v="21"/>
    <n v="0"/>
    <s v="Impacto social "/>
    <s v="Pilar 6"/>
    <x v="1"/>
    <b v="0"/>
    <b v="0"/>
  </r>
  <r>
    <s v="Telefónica"/>
    <x v="4"/>
    <s v="Mixta"/>
    <s v="No"/>
    <s v="Si"/>
    <s v="Si"/>
    <n v="1924"/>
    <s v="España"/>
    <n v="6.6721791020000003"/>
    <x v="21"/>
    <s v="No"/>
    <s v="Impacto social "/>
    <s v="Pilar 6"/>
    <x v="1"/>
    <b v="0"/>
    <b v="0"/>
  </r>
  <r>
    <s v="Teleperformance"/>
    <x v="4"/>
    <s v="Privada"/>
    <s v="No"/>
    <s v="Si"/>
    <s v="Si"/>
    <n v="1910"/>
    <s v="Francia"/>
    <n v="2.655177809"/>
    <x v="21"/>
    <s v="No"/>
    <s v="Impacto social "/>
    <s v="Pilar 6"/>
    <x v="1"/>
    <b v="0"/>
    <b v="0"/>
  </r>
  <r>
    <s v="Terpel"/>
    <x v="3"/>
    <s v="Privada"/>
    <s v="No"/>
    <s v="Si"/>
    <s v="Si"/>
    <n v="1968"/>
    <s v="Colombia"/>
    <n v="24.752011681999999"/>
    <x v="21"/>
    <s v="Si"/>
    <s v="Impacto social "/>
    <s v="Pilar 6"/>
    <x v="1"/>
    <b v="0"/>
    <b v="0"/>
  </r>
  <r>
    <s v="Tigo"/>
    <x v="4"/>
    <s v="Mixta"/>
    <s v="No"/>
    <s v="Si"/>
    <s v="Si"/>
    <n v="1979"/>
    <s v="Suecia"/>
    <n v="2.956157691"/>
    <x v="21"/>
    <s v="No"/>
    <s v="Impacto social "/>
    <s v="Pilar 6"/>
    <x v="1"/>
    <b v="0"/>
    <b v="0"/>
  </r>
  <r>
    <s v="Toyota"/>
    <x v="3"/>
    <s v="Privada"/>
    <s v="No"/>
    <s v="Si"/>
    <s v="Si"/>
    <n v="1937"/>
    <s v="Japón"/>
    <n v="4.02823039"/>
    <x v="21"/>
    <s v="No"/>
    <s v="Impacto social "/>
    <s v="Pilar 6"/>
    <x v="1"/>
    <b v="0"/>
    <b v="0"/>
  </r>
  <r>
    <s v="Trafigura (Petroleum)"/>
    <x v="3"/>
    <s v="Privada"/>
    <s v="No"/>
    <s v="No"/>
    <s v="Si"/>
    <n v="1993"/>
    <s v="Suiza"/>
    <n v="4.8704234599999996"/>
    <x v="21"/>
    <s v="No"/>
    <s v="Impacto social "/>
    <s v="Pilar 6"/>
    <x v="1"/>
    <b v="0"/>
    <b v="0"/>
  </r>
  <r>
    <s v="Uniban"/>
    <x v="3"/>
    <s v="Privada"/>
    <s v="No"/>
    <s v="No"/>
    <s v="No"/>
    <n v="1966"/>
    <s v="Colombia"/>
    <n v="2.0461661379999998"/>
    <x v="21"/>
    <s v="No"/>
    <s v="Impacto social "/>
    <s v="Pilar 6"/>
    <x v="1"/>
    <b v="0"/>
    <b v="0"/>
  </r>
  <r>
    <s v="Unilever"/>
    <x v="3"/>
    <s v="Privada"/>
    <s v="No"/>
    <s v="Si"/>
    <s v="Si"/>
    <n v="1929"/>
    <s v="Reino Unido y Países Bajos"/>
    <n v="1.928223518"/>
    <x v="21"/>
    <n v="0"/>
    <s v="Impacto social "/>
    <s v="Pilar 6"/>
    <x v="1"/>
    <b v="0"/>
    <b v="0"/>
  </r>
  <r>
    <s v="Vanti"/>
    <x v="4"/>
    <s v="Privada"/>
    <s v="No"/>
    <s v="No"/>
    <s v="No"/>
    <n v="1987"/>
    <s v="Colombia"/>
    <n v="0"/>
    <x v="21"/>
    <s v="No"/>
    <s v="Impacto social "/>
    <s v="Pilar 6"/>
    <x v="1"/>
    <b v="0"/>
    <b v="0"/>
  </r>
  <r>
    <s v="Verano energy"/>
    <x v="5"/>
    <s v="Privada"/>
    <s v="No"/>
    <s v="No"/>
    <s v="Si"/>
    <n v="2016"/>
    <s v="Canadá"/>
    <n v="5.4833186859999996"/>
    <x v="21"/>
    <n v="0"/>
    <s v="Impacto social "/>
    <s v="Pilar 6"/>
    <x v="1"/>
    <b v="0"/>
    <b v="0"/>
  </r>
  <r>
    <s v="Yamaha"/>
    <x v="1"/>
    <s v="Privada"/>
    <s v="No"/>
    <s v="Si"/>
    <s v="Si"/>
    <n v="1955"/>
    <s v="Japón"/>
    <n v="1.8313776939999999"/>
    <x v="21"/>
    <s v="No"/>
    <s v="Impacto social "/>
    <s v="Pilar 6"/>
    <x v="1"/>
    <b v="0"/>
    <b v="0"/>
  </r>
  <r>
    <s v="YARA COLOMBIA S.A."/>
    <x v="1"/>
    <s v="Privada"/>
    <s v="No"/>
    <s v="No"/>
    <s v="Si"/>
    <n v="1993"/>
    <s v="Noruega"/>
    <n v="1.7653399919999999"/>
    <x v="21"/>
    <s v="Si"/>
    <s v="Impacto social "/>
    <s v="Pilar 6"/>
    <x v="1"/>
    <b v="0"/>
    <b v="0"/>
  </r>
  <r>
    <s v="Aliar"/>
    <x v="0"/>
    <s v="Privada"/>
    <s v="No"/>
    <s v="No"/>
    <s v="No"/>
    <n v="2007"/>
    <s v="Colombia"/>
    <n v="0.97802211500000003"/>
    <x v="22"/>
    <s v="Si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2"/>
    <s v="Si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0000001"/>
    <x v="22"/>
    <s v="Si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39999999"/>
    <x v="22"/>
    <s v="Si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22"/>
    <n v="0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199999997"/>
    <x v="22"/>
    <n v="0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2"/>
    <s v="Si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22"/>
    <s v="Si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22"/>
    <n v="0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0000002"/>
    <x v="22"/>
    <s v="No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22"/>
    <s v="Si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22"/>
    <s v="Si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0000007"/>
    <x v="22"/>
    <s v="No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7999999999"/>
    <x v="22"/>
    <s v="Si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0000004"/>
    <x v="22"/>
    <n v="0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00000005"/>
    <x v="22"/>
    <s v="No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22"/>
    <s v="Si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0000002"/>
    <x v="22"/>
    <s v="Si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22"/>
    <s v="Si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0000001"/>
    <x v="22"/>
    <s v="No"/>
    <s v="Información general"/>
    <s v="Pilar 1"/>
    <x v="1"/>
    <b v="0"/>
    <b v="0"/>
  </r>
  <r>
    <s v="Cenit"/>
    <x v="4"/>
    <s v="Mixta"/>
    <s v="No"/>
    <s v="No"/>
    <s v="No"/>
    <n v="2012"/>
    <s v="Colombia"/>
    <n v="9.9777362400000005"/>
    <x v="22"/>
    <s v="Si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0000004"/>
    <x v="22"/>
    <s v="Si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59999999996"/>
    <x v="22"/>
    <s v="No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0000001"/>
    <x v="22"/>
    <n v="0"/>
    <s v="Información general"/>
    <s v="Pilar 1"/>
    <x v="1"/>
    <b v="0"/>
    <b v="0"/>
  </r>
  <r>
    <s v="Claro"/>
    <x v="4"/>
    <s v="Privada"/>
    <s v="No"/>
    <s v="No"/>
    <s v="Si"/>
    <n v="2003"/>
    <s v="Brasil"/>
    <n v="15.602099798999999"/>
    <x v="22"/>
    <s v="Si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79999999"/>
    <x v="22"/>
    <s v="Si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22"/>
    <s v="Si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69999998"/>
    <x v="22"/>
    <s v="Si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00000001"/>
    <x v="22"/>
    <s v="No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22"/>
    <s v="Si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22"/>
    <s v="Si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2"/>
    <s v="Si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0000001"/>
    <x v="22"/>
    <s v="Si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00000001"/>
    <x v="22"/>
    <s v="Si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22"/>
    <n v="0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0000004"/>
    <x v="22"/>
    <s v="Si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22"/>
    <s v="Si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22"/>
    <s v="Si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22"/>
    <n v="0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000001"/>
    <x v="22"/>
    <s v="Si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22"/>
    <s v="Si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22"/>
    <s v="Si"/>
    <s v="Información general"/>
    <s v="Pilar 1"/>
    <x v="1"/>
    <b v="0"/>
    <b v="0"/>
  </r>
  <r>
    <s v="EPM"/>
    <x v="4"/>
    <s v="Pública"/>
    <s v="No"/>
    <s v="No"/>
    <s v="Si"/>
    <n v="1955"/>
    <s v="Colombia"/>
    <n v="20.574477179999999"/>
    <x v="22"/>
    <s v="Si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49999999"/>
    <x v="22"/>
    <s v="Si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89999999"/>
    <x v="22"/>
    <s v="Si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4999999"/>
    <x v="22"/>
    <s v="Si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0000001"/>
    <x v="22"/>
    <s v="Si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59999996"/>
    <x v="22"/>
    <s v="Si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59999999"/>
    <x v="22"/>
    <s v="Si"/>
    <s v="Información general"/>
    <s v="Pilar 1"/>
    <x v="1"/>
    <b v="0"/>
    <b v="0"/>
  </r>
  <r>
    <s v="GEB"/>
    <x v="4"/>
    <s v="Mixta"/>
    <s v="No"/>
    <s v="Si"/>
    <s v="Si"/>
    <n v="1896"/>
    <s v="Colombia"/>
    <n v="3.7166394839999999"/>
    <x v="22"/>
    <s v="Si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0000001"/>
    <x v="22"/>
    <s v="Si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0000002"/>
    <x v="22"/>
    <s v="Si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59999999999"/>
    <x v="22"/>
    <s v="No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22"/>
    <s v="No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89999998"/>
    <x v="22"/>
    <n v="0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22"/>
    <s v="Si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22"/>
    <s v="Si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22"/>
    <n v="0"/>
    <s v="Información general"/>
    <s v="Pilar 1"/>
    <x v="1"/>
    <b v="0"/>
    <b v="0"/>
  </r>
  <r>
    <s v="ISA"/>
    <x v="4"/>
    <s v="Mixta"/>
    <s v="No"/>
    <s v="Si"/>
    <s v="Si"/>
    <n v="1967"/>
    <s v="Colombia"/>
    <n v="4.1309855679999998"/>
    <x v="22"/>
    <s v="Si"/>
    <s v="Información general"/>
    <s v="Pilar 1"/>
    <x v="1"/>
    <b v="0"/>
    <b v="0"/>
  </r>
  <r>
    <s v="Isagen"/>
    <x v="4"/>
    <s v="Mixta"/>
    <s v="No"/>
    <s v="No"/>
    <s v="No"/>
    <n v="1995"/>
    <s v="Colombia"/>
    <n v="6.1355991599999999"/>
    <x v="22"/>
    <s v="No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299999998"/>
    <x v="22"/>
    <n v="0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0000002"/>
    <x v="22"/>
    <n v="0"/>
    <s v="Información general"/>
    <s v="Pilar 1"/>
    <x v="1"/>
    <b v="0"/>
    <b v="0"/>
  </r>
  <r>
    <s v="LATAM"/>
    <x v="4"/>
    <s v="Privada"/>
    <s v="No"/>
    <s v="Si"/>
    <s v="Si"/>
    <n v="1929"/>
    <s v="Chile"/>
    <n v="2.3283445380000001"/>
    <x v="22"/>
    <s v="Si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499999997"/>
    <x v="22"/>
    <s v="Si"/>
    <s v="Información general"/>
    <s v="Pilar 1"/>
    <x v="1"/>
    <b v="0"/>
    <b v="0"/>
  </r>
  <r>
    <s v="Mazda"/>
    <x v="3"/>
    <s v="Privada"/>
    <s v="No"/>
    <s v="Si"/>
    <s v="Si"/>
    <n v="1920"/>
    <s v="Japón"/>
    <n v="1.8691417530000001"/>
    <x v="22"/>
    <s v="Si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69999999"/>
    <x v="22"/>
    <s v="Si"/>
    <s v="Información general"/>
    <s v="Pilar 1"/>
    <x v="1"/>
    <b v="0"/>
    <b v="0"/>
  </r>
  <r>
    <s v="Nestle"/>
    <x v="1"/>
    <s v="Mixta"/>
    <s v="No"/>
    <s v="Si"/>
    <s v="Si"/>
    <n v="1866"/>
    <s v="Suiza"/>
    <n v="2.0444698099999998"/>
    <x v="22"/>
    <s v="Si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0000002"/>
    <x v="22"/>
    <s v="Si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0000004"/>
    <x v="22"/>
    <n v="0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19999998"/>
    <x v="22"/>
    <s v="No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69999999"/>
    <x v="22"/>
    <n v="0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59999999"/>
    <x v="22"/>
    <n v="0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0000002"/>
    <x v="22"/>
    <s v="Si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0000001"/>
    <x v="22"/>
    <s v="Si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22"/>
    <s v="Si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0000001"/>
    <x v="22"/>
    <s v="Si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00000001"/>
    <x v="22"/>
    <s v="Si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00000001"/>
    <x v="22"/>
    <n v="0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22"/>
    <s v="Si"/>
    <s v="Información general"/>
    <s v="Pilar 1"/>
    <x v="1"/>
    <b v="0"/>
    <b v="0"/>
  </r>
  <r>
    <s v="Renault"/>
    <x v="1"/>
    <s v="Mixta"/>
    <s v="No"/>
    <s v="Si"/>
    <s v="Si"/>
    <n v="1898"/>
    <s v="Francia"/>
    <n v="2.4260392159999999"/>
    <x v="22"/>
    <s v="Si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22"/>
    <s v="Si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22"/>
    <s v="Si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2"/>
    <s v="Si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69999999"/>
    <x v="22"/>
    <s v="Si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22"/>
    <s v="Si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39999998"/>
    <x v="22"/>
    <n v="0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0000001"/>
    <x v="22"/>
    <n v="0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22"/>
    <n v="0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0000003"/>
    <x v="22"/>
    <s v="Si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22"/>
    <s v="Si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1999999"/>
    <x v="22"/>
    <s v="Si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22"/>
    <s v="Si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22"/>
    <s v="Si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599999996"/>
    <x v="22"/>
    <s v="Si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79999998"/>
    <x v="22"/>
    <s v="Si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2"/>
    <n v="0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22"/>
    <s v="Si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59999996"/>
    <x v="22"/>
    <n v="0"/>
    <s v="Información general"/>
    <s v="Pilar 1"/>
    <x v="1"/>
    <b v="0"/>
    <b v="0"/>
  </r>
  <r>
    <s v="Yamaha"/>
    <x v="1"/>
    <s v="Privada"/>
    <s v="No"/>
    <s v="Si"/>
    <s v="Si"/>
    <n v="1955"/>
    <s v="Japón"/>
    <n v="1.8313776939999999"/>
    <x v="22"/>
    <s v="No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19999999"/>
    <x v="22"/>
    <s v="No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00000003"/>
    <x v="23"/>
    <n v="1"/>
    <s v="Impacto ambiental"/>
    <s v="Pilar 2"/>
    <x v="2"/>
    <b v="0"/>
    <b v="0"/>
  </r>
  <r>
    <s v="Alimentos Carnicos (Grupo Nutresa)"/>
    <x v="1"/>
    <s v="Privada"/>
    <s v="No"/>
    <s v="Si"/>
    <s v="Si"/>
    <n v="1920"/>
    <s v="Colombia"/>
    <n v="2.844632077"/>
    <x v="23"/>
    <n v="2"/>
    <s v="Impacto ambiental"/>
    <s v="Pilar 2"/>
    <x v="2"/>
    <b v="0"/>
    <b v="0"/>
  </r>
  <r>
    <s v="Alpina"/>
    <x v="1"/>
    <s v="Privada"/>
    <s v="No"/>
    <s v="No"/>
    <s v="Si"/>
    <n v="1945"/>
    <s v="Colombia"/>
    <n v="2.1764613960000001"/>
    <x v="23"/>
    <n v="1"/>
    <s v="Impacto ambiental"/>
    <s v="Pilar 2"/>
    <x v="2"/>
    <b v="0"/>
    <b v="0"/>
  </r>
  <r>
    <s v="Amarilo"/>
    <x v="2"/>
    <s v="Privada"/>
    <s v="Si"/>
    <s v="No"/>
    <s v="No"/>
    <n v="1993"/>
    <s v="Colombia"/>
    <n v="2.1863011939999999"/>
    <x v="23"/>
    <n v="0"/>
    <s v="Impacto ambiental"/>
    <s v="Pilar 2"/>
    <x v="2"/>
    <b v="0"/>
    <b v="0"/>
  </r>
  <r>
    <s v="ARA"/>
    <x v="3"/>
    <s v="Privada"/>
    <s v="No"/>
    <s v="No"/>
    <s v="Si"/>
    <n v="2012"/>
    <s v="Colombia"/>
    <n v="13.831182682"/>
    <x v="23"/>
    <n v="0"/>
    <s v="Impacto ambiental"/>
    <s v="Pilar 2"/>
    <x v="2"/>
    <b v="0"/>
    <b v="0"/>
  </r>
  <r>
    <s v="ARQUITECTURA Y CONCRETO"/>
    <x v="2"/>
    <s v="Privada"/>
    <s v="Si"/>
    <s v="No"/>
    <s v="No"/>
    <n v="1990"/>
    <s v="Colombia"/>
    <n v="0.77142869199999997"/>
    <x v="23"/>
    <n v="0"/>
    <s v="Impacto ambiental"/>
    <s v="Pilar 2"/>
    <x v="2"/>
    <b v="0"/>
    <b v="0"/>
  </r>
  <r>
    <s v="AUTOPISTA RIO MAGDALENA SAS"/>
    <x v="2"/>
    <s v="Privada"/>
    <s v="No"/>
    <s v="No"/>
    <s v="No"/>
    <n v="2014"/>
    <s v="Colombia"/>
    <n v="1.314259836"/>
    <x v="23"/>
    <n v="1"/>
    <s v="Impacto ambiental"/>
    <s v="Pilar 2"/>
    <x v="2"/>
    <b v="0"/>
    <b v="0"/>
  </r>
  <r>
    <s v="Avianca"/>
    <x v="4"/>
    <s v="Privada"/>
    <s v="No"/>
    <s v="No"/>
    <s v="Si"/>
    <n v="1919"/>
    <s v="Colombia"/>
    <n v="15.106042448"/>
    <x v="23"/>
    <n v="1"/>
    <s v="Impacto ambiental"/>
    <s v="Pilar 2"/>
    <x v="2"/>
    <b v="0"/>
    <b v="0"/>
  </r>
  <r>
    <s v="AVICOLA EL MADROÑO SA"/>
    <x v="0"/>
    <s v="Privada"/>
    <s v="No"/>
    <s v="No"/>
    <s v="No"/>
    <n v="1987"/>
    <s v="Colombia"/>
    <n v="0.711210393"/>
    <x v="23"/>
    <n v="0"/>
    <s v="Impacto ambiental"/>
    <s v="Pilar 2"/>
    <x v="2"/>
    <b v="0"/>
    <b v="0"/>
  </r>
  <r>
    <s v="AVSA"/>
    <x v="0"/>
    <s v="Privada"/>
    <s v="Si"/>
    <s v="No"/>
    <s v="No"/>
    <n v="1969"/>
    <s v="Colombia"/>
    <n v="2.4231643530000002"/>
    <x v="23"/>
    <n v="0"/>
    <s v="Impacto ambiental"/>
    <s v="Pilar 2"/>
    <x v="2"/>
    <b v="0"/>
    <b v="0"/>
  </r>
  <r>
    <s v="Banco de Bogotá"/>
    <x v="4"/>
    <s v="Privada"/>
    <s v="No"/>
    <s v="Si"/>
    <s v="No"/>
    <n v="1870"/>
    <s v="Colombia"/>
    <n v="0"/>
    <x v="23"/>
    <n v="2"/>
    <s v="Impacto ambiental"/>
    <s v="Pilar 2"/>
    <x v="2"/>
    <b v="0"/>
    <b v="0"/>
  </r>
  <r>
    <s v="Bancolombia"/>
    <x v="4"/>
    <s v="Privada"/>
    <s v="No"/>
    <s v="Si"/>
    <s v="Si"/>
    <n v="1875"/>
    <s v="Colombia"/>
    <n v="0"/>
    <x v="23"/>
    <n v="2"/>
    <s v="Impacto ambiental"/>
    <s v="Pilar 2"/>
    <x v="2"/>
    <b v="0"/>
    <b v="0"/>
  </r>
  <r>
    <s v="Bavaria (Kopps)"/>
    <x v="1"/>
    <s v="Privada"/>
    <s v="No"/>
    <s v="No"/>
    <s v="Si"/>
    <n v="1889"/>
    <s v="Colombia"/>
    <n v="8.6157743510000007"/>
    <x v="23"/>
    <n v="1"/>
    <s v="Impacto ambiental"/>
    <s v="Pilar 2"/>
    <x v="2"/>
    <b v="0"/>
    <b v="0"/>
  </r>
  <r>
    <s v="BEL STAR S.A."/>
    <x v="1"/>
    <s v="Privada"/>
    <s v="No"/>
    <s v="No"/>
    <s v="Si"/>
    <n v="2000"/>
    <s v="Colombia"/>
    <n v="1.8730507999999999"/>
    <x v="23"/>
    <n v="0"/>
    <s v="Impacto ambiental"/>
    <s v="Pilar 2"/>
    <x v="2"/>
    <b v="0"/>
    <b v="0"/>
  </r>
  <r>
    <s v="Biomax"/>
    <x v="3"/>
    <s v="Privada"/>
    <s v="No"/>
    <s v="No"/>
    <s v="No"/>
    <n v="2004"/>
    <s v="Colombia"/>
    <n v="4.5125503050000004"/>
    <x v="23"/>
    <n v="0"/>
    <s v="Impacto ambiental"/>
    <s v="Pilar 2"/>
    <x v="2"/>
    <b v="0"/>
    <b v="0"/>
  </r>
  <r>
    <s v="C.I Prodeco"/>
    <x v="5"/>
    <s v="Privada"/>
    <s v="No"/>
    <s v="No"/>
    <s v="Si"/>
    <n v="1990"/>
    <s v="Suiza"/>
    <n v="0.89502277900000005"/>
    <x v="23"/>
    <n v="0"/>
    <s v="Impacto ambiental"/>
    <s v="Pilar 2"/>
    <x v="2"/>
    <b v="0"/>
    <b v="0"/>
  </r>
  <r>
    <s v="CARTON DE COLOMBIA S.A. (Smurfit Kappa)"/>
    <x v="1"/>
    <s v="Privada"/>
    <s v="No"/>
    <s v="No"/>
    <s v="Si"/>
    <n v="1944"/>
    <s v="Colombia"/>
    <n v="1.7785578609999999"/>
    <x v="23"/>
    <n v="2"/>
    <s v="Impacto ambiental"/>
    <s v="Pilar 2"/>
    <x v="2"/>
    <b v="0"/>
    <b v="0"/>
  </r>
  <r>
    <s v="Celsia"/>
    <x v="4"/>
    <s v="Privada"/>
    <s v="No"/>
    <s v="Si"/>
    <s v="Si"/>
    <n v="2001"/>
    <s v="Colombia"/>
    <n v="6.5475670460000002"/>
    <x v="23"/>
    <n v="2"/>
    <s v="Impacto ambiental"/>
    <s v="Pilar 2"/>
    <x v="2"/>
    <b v="0"/>
    <b v="0"/>
  </r>
  <r>
    <s v="Cementos Argos"/>
    <x v="1"/>
    <s v="Privada"/>
    <s v="No"/>
    <s v="Si"/>
    <s v="Si"/>
    <n v="1934"/>
    <s v="Colombia"/>
    <n v="1.84479215"/>
    <x v="23"/>
    <n v="2"/>
    <s v="Impacto ambiental"/>
    <s v="Pilar 2"/>
    <x v="2"/>
    <b v="0"/>
    <b v="0"/>
  </r>
  <r>
    <s v="Cencosud"/>
    <x v="3"/>
    <s v="Privada"/>
    <s v="Si"/>
    <s v="Si"/>
    <s v="Si"/>
    <n v="1960"/>
    <s v="Chile"/>
    <n v="4.2128666020000001"/>
    <x v="23"/>
    <n v="0"/>
    <s v="Impacto ambiental"/>
    <s v="Pilar 2"/>
    <x v="2"/>
    <b v="0"/>
    <b v="0"/>
  </r>
  <r>
    <s v="Cenit"/>
    <x v="4"/>
    <s v="Mixta"/>
    <s v="No"/>
    <s v="No"/>
    <s v="No"/>
    <n v="2012"/>
    <s v="Colombia"/>
    <n v="9.9777362400000005"/>
    <x v="23"/>
    <n v="2"/>
    <s v="Impacto ambiental"/>
    <s v="Pilar 2"/>
    <x v="2"/>
    <b v="0"/>
    <b v="0"/>
  </r>
  <r>
    <s v="Cerrejón"/>
    <x v="5"/>
    <s v="Privada"/>
    <s v="No"/>
    <s v="No"/>
    <s v="Si"/>
    <n v="1976"/>
    <s v="Reino Unido / Suiza"/>
    <n v="6.0471020830000004"/>
    <x v="23"/>
    <n v="1"/>
    <s v="Impacto ambiental"/>
    <s v="Pilar 2"/>
    <x v="2"/>
    <b v="0"/>
    <b v="0"/>
  </r>
  <r>
    <s v="Chevron"/>
    <x v="3"/>
    <s v="Privada"/>
    <s v="No"/>
    <s v="No"/>
    <s v="Si"/>
    <n v="1879"/>
    <s v="Estados Unidos"/>
    <n v="5.8689859999999996"/>
    <x v="23"/>
    <n v="1"/>
    <s v="Impacto ambiental"/>
    <s v="Pilar 2"/>
    <x v="2"/>
    <b v="0"/>
    <b v="0"/>
  </r>
  <r>
    <s v="CI Eslop"/>
    <x v="3"/>
    <s v="Privada"/>
    <s v="Si"/>
    <s v="No"/>
    <s v="No"/>
    <n v="1997"/>
    <s v="Colombia"/>
    <n v="1.9766409730000001"/>
    <x v="23"/>
    <n v="0"/>
    <s v="Impacto ambiental"/>
    <s v="Pilar 2"/>
    <x v="2"/>
    <b v="0"/>
    <b v="0"/>
  </r>
  <r>
    <s v="Claro"/>
    <x v="4"/>
    <s v="Privada"/>
    <s v="No"/>
    <s v="No"/>
    <s v="Si"/>
    <n v="2003"/>
    <s v="Brasil"/>
    <n v="15.602099798999999"/>
    <x v="23"/>
    <n v="1"/>
    <s v="Impacto ambiental"/>
    <s v="Pilar 2"/>
    <x v="2"/>
    <b v="0"/>
    <b v="0"/>
  </r>
  <r>
    <s v="Coca Cola- Femsa"/>
    <x v="1"/>
    <s v="Mixta"/>
    <s v="No"/>
    <s v="Si"/>
    <s v="Si"/>
    <n v="1991"/>
    <s v="México"/>
    <n v="5.1614047279999999"/>
    <x v="23"/>
    <n v="2"/>
    <s v="Impacto ambiental"/>
    <s v="Pilar 2"/>
    <x v="2"/>
    <b v="0"/>
    <b v="0"/>
  </r>
  <r>
    <s v="Colgate"/>
    <x v="1"/>
    <s v="Privada"/>
    <s v="No"/>
    <s v="Si"/>
    <s v="Si"/>
    <n v="1806"/>
    <s v="Estados Unidos"/>
    <n v="2.382092359"/>
    <x v="23"/>
    <n v="2"/>
    <s v="Impacto ambiental"/>
    <s v="Pilar 2"/>
    <x v="2"/>
    <b v="0"/>
    <b v="0"/>
  </r>
  <r>
    <s v="Colombina"/>
    <x v="1"/>
    <s v="Privada"/>
    <s v="Si"/>
    <s v="Si"/>
    <s v="Si"/>
    <n v="1932"/>
    <s v="Colombia"/>
    <n v="2.1928266769999998"/>
    <x v="23"/>
    <n v="1"/>
    <s v="Impacto ambiental"/>
    <s v="Pilar 2"/>
    <x v="2"/>
    <b v="0"/>
    <b v="0"/>
  </r>
  <r>
    <s v="Compañía Nacional de Chocolates"/>
    <x v="1"/>
    <s v="Privada"/>
    <s v="No"/>
    <s v="No"/>
    <s v="No"/>
    <n v="1920"/>
    <s v="Colombia"/>
    <n v="1.9433909700000001"/>
    <x v="23"/>
    <n v="1"/>
    <s v="Impacto ambiental"/>
    <s v="Pilar 2"/>
    <x v="2"/>
    <b v="0"/>
    <b v="0"/>
  </r>
  <r>
    <s v="CONCESIONARIA VIAL UNIÓN DEL SUR SAS"/>
    <x v="2"/>
    <s v="Privada"/>
    <s v="No"/>
    <s v="No"/>
    <s v="No"/>
    <n v="2015"/>
    <s v="Colombia"/>
    <n v="0.76762142099999997"/>
    <x v="23"/>
    <n v="0"/>
    <s v="Impacto ambiental"/>
    <s v="Pilar 2"/>
    <x v="2"/>
    <b v="0"/>
    <b v="0"/>
  </r>
  <r>
    <s v="Conconcreto"/>
    <x v="2"/>
    <s v="Privada"/>
    <s v="No"/>
    <s v="Si"/>
    <s v="Si"/>
    <n v="1961"/>
    <s v="Colombia"/>
    <n v="0.498844856"/>
    <x v="23"/>
    <n v="0"/>
    <s v="Impacto ambiental"/>
    <s v="Pilar 2"/>
    <x v="2"/>
    <b v="0"/>
    <b v="0"/>
  </r>
  <r>
    <s v="CONSTRUCCIONES EL CONDOR S.A"/>
    <x v="2"/>
    <s v="Privada"/>
    <s v="No"/>
    <s v="Si"/>
    <s v="Si"/>
    <n v="1979"/>
    <s v="Colombia"/>
    <n v="1.189537155"/>
    <x v="23"/>
    <n v="0"/>
    <s v="Impacto ambiental"/>
    <s v="Pilar 2"/>
    <x v="2"/>
    <b v="0"/>
    <b v="0"/>
  </r>
  <r>
    <s v="CONSTRUCTORA CAPITAL BOGOTA SAS"/>
    <x v="2"/>
    <s v="Privada"/>
    <s v="Si"/>
    <s v="No"/>
    <s v="No"/>
    <n v="2008"/>
    <s v="Colombia"/>
    <n v="1.3132825420000001"/>
    <x v="23"/>
    <n v="0"/>
    <s v="Impacto ambiental"/>
    <s v="Pilar 2"/>
    <x v="2"/>
    <b v="0"/>
    <b v="0"/>
  </r>
  <r>
    <s v="CONSTRUCTORA COLPATRIA  SAS"/>
    <x v="2"/>
    <s v="Privada"/>
    <s v="No"/>
    <s v="No"/>
    <s v="No"/>
    <n v="1977"/>
    <s v="Colombia"/>
    <n v="0.74612668500000001"/>
    <x v="23"/>
    <n v="0"/>
    <s v="Impacto ambiental"/>
    <s v="Pilar 2"/>
    <x v="2"/>
    <b v="0"/>
    <b v="0"/>
  </r>
  <r>
    <s v="Corbeta"/>
    <x v="3"/>
    <s v="Privada"/>
    <s v="Si"/>
    <s v="No"/>
    <s v="No"/>
    <n v="1938"/>
    <s v="Colombia"/>
    <n v="11.88773162"/>
    <x v="23"/>
    <n v="0"/>
    <s v="Impacto ambiental"/>
    <s v="Pilar 2"/>
    <x v="2"/>
    <b v="0"/>
    <b v="0"/>
  </r>
  <r>
    <s v="Cruz Verde"/>
    <x v="3"/>
    <s v="Privada"/>
    <s v="No"/>
    <s v="No"/>
    <s v="Si"/>
    <n v="1984"/>
    <s v="Chile"/>
    <n v="5.5116464790000004"/>
    <x v="23"/>
    <n v="1"/>
    <s v="Impacto ambiental"/>
    <s v="Pilar 2"/>
    <x v="2"/>
    <b v="0"/>
    <b v="0"/>
  </r>
  <r>
    <s v="D1"/>
    <x v="3"/>
    <s v="Privada"/>
    <s v="Si"/>
    <s v="No"/>
    <s v="No"/>
    <n v="2009"/>
    <s v="Colombia"/>
    <n v="19.439396106"/>
    <x v="23"/>
    <n v="0"/>
    <s v="Impacto ambiental"/>
    <s v="Pilar 2"/>
    <x v="2"/>
    <b v="0"/>
    <b v="0"/>
  </r>
  <r>
    <s v="Davivienda"/>
    <x v="4"/>
    <s v="Privada"/>
    <s v="No"/>
    <s v="Si"/>
    <s v="No"/>
    <n v="1972"/>
    <s v="Colombia"/>
    <n v="0"/>
    <x v="23"/>
    <n v="2"/>
    <s v="Impacto ambiental"/>
    <s v="Pilar 2"/>
    <x v="2"/>
    <b v="0"/>
    <b v="0"/>
  </r>
  <r>
    <s v="Distracom"/>
    <x v="3"/>
    <s v="Privada"/>
    <s v="Si"/>
    <s v="No"/>
    <s v="No"/>
    <n v="1997"/>
    <s v="Colombia"/>
    <n v="3.874476933"/>
    <x v="23"/>
    <n v="0"/>
    <s v="Impacto ambiental"/>
    <s v="Pilar 2"/>
    <x v="2"/>
    <b v="0"/>
    <b v="0"/>
  </r>
  <r>
    <s v="Drummond"/>
    <x v="5"/>
    <s v="Privada"/>
    <s v="Si"/>
    <s v="No"/>
    <s v="Si"/>
    <n v="1935"/>
    <s v="Estados Unidos"/>
    <n v="11.495989482000001"/>
    <x v="23"/>
    <n v="0"/>
    <s v="Impacto ambiental"/>
    <s v="Pilar 2"/>
    <x v="2"/>
    <b v="0"/>
    <b v="0"/>
  </r>
  <r>
    <s v="Ecopetrol"/>
    <x v="5"/>
    <s v="Mixta"/>
    <s v="No"/>
    <s v="Si"/>
    <s v="Si"/>
    <n v="1951"/>
    <s v="Colombia"/>
    <n v="113.923310323"/>
    <x v="23"/>
    <n v="2"/>
    <s v="Impacto ambiental"/>
    <s v="Pilar 2"/>
    <x v="2"/>
    <b v="0"/>
    <b v="0"/>
  </r>
  <r>
    <s v="Emgesa"/>
    <x v="4"/>
    <s v="Mixta"/>
    <s v="No"/>
    <s v="No"/>
    <s v="Si"/>
    <n v="1997"/>
    <s v="Colombia"/>
    <n v="15.780332546"/>
    <x v="23"/>
    <n v="2"/>
    <s v="Impacto ambiental"/>
    <s v="Pilar 2"/>
    <x v="2"/>
    <b v="0"/>
    <b v="0"/>
  </r>
  <r>
    <s v="EPM"/>
    <x v="4"/>
    <s v="Pública"/>
    <s v="No"/>
    <s v="No"/>
    <s v="Si"/>
    <n v="1955"/>
    <s v="Colombia"/>
    <n v="20.574477179999999"/>
    <x v="23"/>
    <n v="2"/>
    <s v="Impacto ambiental"/>
    <s v="Pilar 2"/>
    <x v="2"/>
    <b v="0"/>
    <b v="0"/>
  </r>
  <r>
    <s v="ES Windows"/>
    <x v="1"/>
    <s v="Privada"/>
    <s v="No"/>
    <s v="No"/>
    <s v="Si"/>
    <n v="1985"/>
    <s v="Estados Unidos"/>
    <n v="2.6249202149999999"/>
    <x v="23"/>
    <n v="0"/>
    <s v="Impacto ambiental"/>
    <s v="Pilar 2"/>
    <x v="2"/>
    <b v="0"/>
    <b v="0"/>
  </r>
  <r>
    <s v="Esenttia"/>
    <x v="1"/>
    <s v="Mixta"/>
    <s v="No"/>
    <s v="No"/>
    <s v="No"/>
    <n v="1990"/>
    <s v="Colombia"/>
    <n v="2.3114637089999999"/>
    <x v="23"/>
    <n v="1"/>
    <s v="Impacto ambiental"/>
    <s v="Pilar 2"/>
    <x v="2"/>
    <b v="0"/>
    <b v="0"/>
  </r>
  <r>
    <s v="Éxito"/>
    <x v="3"/>
    <s v="Privada"/>
    <s v="No"/>
    <s v="No"/>
    <s v="Si"/>
    <n v="1949"/>
    <s v="Colombia"/>
    <n v="16.077688644999999"/>
    <x v="23"/>
    <n v="2"/>
    <s v="Impacto ambiental"/>
    <s v="Pilar 2"/>
    <x v="2"/>
    <b v="0"/>
    <b v="0"/>
  </r>
  <r>
    <s v="Falabella"/>
    <x v="3"/>
    <s v="Privada"/>
    <s v="Si"/>
    <s v="Si"/>
    <s v="Si"/>
    <n v="1889"/>
    <s v="Chile"/>
    <n v="2.3075606390000001"/>
    <x v="23"/>
    <n v="2"/>
    <s v="Impacto ambiental"/>
    <s v="Pilar 2"/>
    <x v="2"/>
    <b v="0"/>
    <b v="0"/>
  </r>
  <r>
    <s v="Frontera Energy"/>
    <x v="5"/>
    <s v="Privada"/>
    <s v="No"/>
    <s v="Si"/>
    <s v="Si"/>
    <n v="1985"/>
    <s v="Canadá"/>
    <n v="4.2502446559999996"/>
    <x v="23"/>
    <n v="1"/>
    <s v="Impacto ambiental"/>
    <s v="Pilar 2"/>
    <x v="2"/>
    <b v="0"/>
    <b v="0"/>
  </r>
  <r>
    <s v="Gases del Caribe"/>
    <x v="4"/>
    <s v="Privada"/>
    <s v="No"/>
    <s v="Si"/>
    <s v="No"/>
    <n v="1966"/>
    <s v="Colombia"/>
    <n v="2.6355685659999999"/>
    <x v="23"/>
    <n v="1"/>
    <s v="Impacto ambiental"/>
    <s v="Pilar 2"/>
    <x v="2"/>
    <b v="0"/>
    <b v="0"/>
  </r>
  <r>
    <s v="GEB"/>
    <x v="4"/>
    <s v="Mixta"/>
    <s v="No"/>
    <s v="Si"/>
    <s v="Si"/>
    <n v="1896"/>
    <s v="Colombia"/>
    <n v="3.7166394839999999"/>
    <x v="23"/>
    <n v="2"/>
    <s v="Impacto ambiental"/>
    <s v="Pilar 2"/>
    <x v="2"/>
    <b v="0"/>
    <b v="0"/>
  </r>
  <r>
    <s v="General Motors"/>
    <x v="1"/>
    <s v="Pública"/>
    <s v="No"/>
    <s v="Si"/>
    <s v="Si"/>
    <n v="1908"/>
    <s v="Estados Unidos"/>
    <n v="1.2123628230000001"/>
    <x v="23"/>
    <n v="1"/>
    <s v="Impacto ambiental"/>
    <s v="Pilar 2"/>
    <x v="2"/>
    <b v="0"/>
    <b v="0"/>
  </r>
  <r>
    <s v="Geopark"/>
    <x v="5"/>
    <s v="Privada"/>
    <s v="No"/>
    <s v="Si"/>
    <s v="Si"/>
    <n v="2002"/>
    <s v="Chile"/>
    <n v="2.4203671080000002"/>
    <x v="23"/>
    <n v="1"/>
    <s v="Impacto ambiental"/>
    <s v="Pilar 2"/>
    <x v="2"/>
    <b v="0"/>
    <b v="0"/>
  </r>
  <r>
    <s v="Gran Tierra Energy"/>
    <x v="5"/>
    <s v="Privada"/>
    <s v="No"/>
    <s v="Si"/>
    <s v="Si"/>
    <n v="2003"/>
    <s v="Canadá"/>
    <n v="1.3219259999999999"/>
    <x v="23"/>
    <n v="0"/>
    <s v="Impacto ambiental"/>
    <s v="Pilar 2"/>
    <x v="2"/>
    <b v="0"/>
    <b v="0"/>
  </r>
  <r>
    <s v="Grupo Bios"/>
    <x v="0"/>
    <s v="Privada"/>
    <s v="No"/>
    <s v="No"/>
    <s v="No"/>
    <n v="1985"/>
    <s v="Colombia"/>
    <n v="0.441609957"/>
    <x v="23"/>
    <n v="0"/>
    <s v="Impacto ambiental"/>
    <s v="Pilar 2"/>
    <x v="2"/>
    <b v="0"/>
    <b v="0"/>
  </r>
  <r>
    <s v="Grupo Diana"/>
    <x v="1"/>
    <s v="Privada"/>
    <s v="Si"/>
    <s v="No"/>
    <s v="No"/>
    <n v="1964"/>
    <s v="Colombia"/>
    <n v="2.4859553989999998"/>
    <x v="23"/>
    <n v="0"/>
    <s v="Impacto ambiental"/>
    <s v="Pilar 2"/>
    <x v="2"/>
    <b v="0"/>
    <b v="0"/>
  </r>
  <r>
    <s v="Haceb"/>
    <x v="1"/>
    <s v="Privada"/>
    <s v="Si"/>
    <s v="No"/>
    <s v="No"/>
    <n v="1940"/>
    <s v="Colombia"/>
    <n v="1.340540112"/>
    <x v="23"/>
    <n v="1"/>
    <s v="Impacto ambiental"/>
    <s v="Pilar 2"/>
    <x v="2"/>
    <b v="0"/>
    <b v="0"/>
  </r>
  <r>
    <s v="Hocol"/>
    <x v="5"/>
    <s v="Privada"/>
    <s v="No"/>
    <s v="No"/>
    <s v="No"/>
    <n v="1956"/>
    <s v="Colombia"/>
    <n v="2.660692144"/>
    <x v="23"/>
    <n v="1"/>
    <s v="Impacto ambiental"/>
    <s v="Pilar 2"/>
    <x v="2"/>
    <b v="0"/>
    <b v="0"/>
  </r>
  <r>
    <s v="INCUBADORA SANTANDER S.A. (Huevos Kikes)"/>
    <x v="0"/>
    <s v="Privada"/>
    <s v="Si"/>
    <s v="No"/>
    <s v="No"/>
    <n v="1962"/>
    <s v="Colombia"/>
    <n v="0.89448844999999999"/>
    <x v="23"/>
    <n v="0"/>
    <s v="Impacto ambiental"/>
    <s v="Pilar 2"/>
    <x v="2"/>
    <b v="0"/>
    <b v="0"/>
  </r>
  <r>
    <s v="ISA"/>
    <x v="4"/>
    <s v="Mixta"/>
    <s v="No"/>
    <s v="Si"/>
    <s v="Si"/>
    <n v="1967"/>
    <s v="Colombia"/>
    <n v="4.1309855679999998"/>
    <x v="23"/>
    <n v="2"/>
    <s v="Impacto ambiental"/>
    <s v="Pilar 2"/>
    <x v="2"/>
    <b v="0"/>
    <b v="0"/>
  </r>
  <r>
    <s v="Isagen"/>
    <x v="4"/>
    <s v="Mixta"/>
    <s v="No"/>
    <s v="No"/>
    <s v="No"/>
    <n v="1995"/>
    <s v="Colombia"/>
    <n v="6.1355991599999999"/>
    <x v="23"/>
    <n v="1"/>
    <s v="Impacto ambiental"/>
    <s v="Pilar 2"/>
    <x v="2"/>
    <b v="0"/>
    <b v="0"/>
  </r>
  <r>
    <s v="ISMOCOL SA"/>
    <x v="2"/>
    <s v="Privada"/>
    <s v="No"/>
    <s v="No"/>
    <s v="Si"/>
    <n v="1989"/>
    <s v="Colombia"/>
    <n v="0.75167738299999998"/>
    <x v="23"/>
    <n v="0"/>
    <s v="Impacto ambiental"/>
    <s v="Pilar 2"/>
    <x v="2"/>
    <b v="0"/>
    <b v="0"/>
  </r>
  <r>
    <s v="Italcol"/>
    <x v="1"/>
    <s v="Privada"/>
    <s v="Si"/>
    <s v="No"/>
    <s v="No"/>
    <n v="1970"/>
    <s v="Colombia"/>
    <n v="3.1891452720000002"/>
    <x v="23"/>
    <n v="0"/>
    <s v="Impacto ambiental"/>
    <s v="Pilar 2"/>
    <x v="2"/>
    <b v="0"/>
    <b v="0"/>
  </r>
  <r>
    <s v="LATAM"/>
    <x v="4"/>
    <s v="Privada"/>
    <s v="No"/>
    <s v="Si"/>
    <s v="Si"/>
    <n v="1929"/>
    <s v="Chile"/>
    <n v="2.3283445380000001"/>
    <x v="23"/>
    <n v="2"/>
    <s v="Impacto ambiental"/>
    <s v="Pilar 2"/>
    <x v="2"/>
    <b v="0"/>
    <b v="0"/>
  </r>
  <r>
    <s v="MARVAL S.A.S."/>
    <x v="2"/>
    <s v="Privada"/>
    <s v="Si"/>
    <s v="No"/>
    <s v="No"/>
    <n v="1976"/>
    <s v="Colombia"/>
    <n v="0.98534294499999997"/>
    <x v="23"/>
    <n v="0"/>
    <s v="Impacto ambiental"/>
    <s v="Pilar 2"/>
    <x v="2"/>
    <b v="0"/>
    <b v="0"/>
  </r>
  <r>
    <s v="Mazda"/>
    <x v="3"/>
    <s v="Privada"/>
    <s v="No"/>
    <s v="Si"/>
    <s v="Si"/>
    <n v="1920"/>
    <s v="Japón"/>
    <n v="1.8691417530000001"/>
    <x v="23"/>
    <n v="2"/>
    <s v="Impacto ambiental"/>
    <s v="Pilar 2"/>
    <x v="2"/>
    <b v="0"/>
    <b v="0"/>
  </r>
  <r>
    <s v="Mercado Libre"/>
    <x v="4"/>
    <s v="Privada"/>
    <s v="No"/>
    <s v="Si"/>
    <s v="Si"/>
    <n v="2009"/>
    <s v="Argentina"/>
    <n v="1.8581853669999999"/>
    <x v="23"/>
    <n v="1"/>
    <s v="Impacto ambiental"/>
    <s v="Pilar 2"/>
    <x v="2"/>
    <b v="0"/>
    <b v="0"/>
  </r>
  <r>
    <s v="Nestle"/>
    <x v="1"/>
    <s v="Mixta"/>
    <s v="No"/>
    <s v="Si"/>
    <s v="Si"/>
    <n v="1866"/>
    <s v="Suiza"/>
    <n v="2.0444698099999998"/>
    <x v="23"/>
    <n v="1"/>
    <s v="Impacto ambiental"/>
    <s v="Pilar 2"/>
    <x v="2"/>
    <b v="0"/>
    <b v="0"/>
  </r>
  <r>
    <s v="Oleoducto Central (Ocensa)"/>
    <x v="4"/>
    <s v="Mixta"/>
    <s v="No"/>
    <s v="No"/>
    <s v="No"/>
    <n v="1994"/>
    <s v="Colombia"/>
    <n v="5.9751610780000002"/>
    <x v="23"/>
    <n v="2"/>
    <s v="Impacto ambiental"/>
    <s v="Pilar 2"/>
    <x v="2"/>
    <b v="0"/>
    <b v="0"/>
  </r>
  <r>
    <s v="Olímpica"/>
    <x v="3"/>
    <s v="Privada"/>
    <s v="Si"/>
    <s v="No"/>
    <s v="No"/>
    <n v="1953"/>
    <s v="Colombia"/>
    <n v="7.1291921260000004"/>
    <x v="23"/>
    <n v="0"/>
    <s v="Impacto ambiental"/>
    <s v="Pilar 2"/>
    <x v="2"/>
    <b v="0"/>
    <b v="0"/>
  </r>
  <r>
    <s v="Pepsico"/>
    <x v="1"/>
    <s v="Pública"/>
    <s v="No"/>
    <s v="Si"/>
    <s v="Si"/>
    <n v="1965"/>
    <s v="Estados Unidos"/>
    <n v="2.0973851419999998"/>
    <x v="23"/>
    <n v="1"/>
    <s v="Impacto ambiental"/>
    <s v="Pilar 2"/>
    <x v="2"/>
    <b v="0"/>
    <b v="0"/>
  </r>
  <r>
    <s v="Petromil"/>
    <x v="3"/>
    <s v="Privada"/>
    <s v="Si"/>
    <s v="No"/>
    <s v="No"/>
    <n v="1989"/>
    <s v="Colombia"/>
    <n v="3.0305383369999999"/>
    <x v="23"/>
    <n v="0"/>
    <s v="Impacto ambiental"/>
    <s v="Pilar 2"/>
    <x v="2"/>
    <b v="0"/>
    <b v="0"/>
  </r>
  <r>
    <s v="POLLOS EL BUCANERO S.A. (Cargill)"/>
    <x v="1"/>
    <s v="Privada"/>
    <s v="No"/>
    <s v="No"/>
    <s v="Si"/>
    <n v="1986"/>
    <s v="Colombia"/>
    <n v="2.2734296359999999"/>
    <x v="23"/>
    <n v="0"/>
    <s v="Impacto ambiental"/>
    <s v="Pilar 2"/>
    <x v="2"/>
    <b v="0"/>
    <b v="0"/>
  </r>
  <r>
    <s v="Postobón"/>
    <x v="1"/>
    <s v="Privada"/>
    <s v="No"/>
    <s v="No"/>
    <s v="No"/>
    <n v="1904"/>
    <s v="Colombia"/>
    <n v="2.8467005310000002"/>
    <x v="23"/>
    <n v="2"/>
    <s v="Impacto ambiental"/>
    <s v="Pilar 2"/>
    <x v="2"/>
    <b v="0"/>
    <b v="0"/>
  </r>
  <r>
    <s v="Pricesmart"/>
    <x v="3"/>
    <s v="Privada"/>
    <s v="No"/>
    <s v="Si"/>
    <s v="Si"/>
    <n v="1993"/>
    <s v="Estados Unidos"/>
    <n v="2.3607916150000001"/>
    <x v="23"/>
    <n v="0"/>
    <s v="Impacto ambiental"/>
    <s v="Pilar 2"/>
    <x v="2"/>
    <b v="0"/>
    <b v="0"/>
  </r>
  <r>
    <s v="Primax"/>
    <x v="3"/>
    <s v="Privada"/>
    <s v="No"/>
    <s v="No"/>
    <s v="Si"/>
    <n v="2005"/>
    <s v="Perú"/>
    <n v="10.521119421"/>
    <x v="23"/>
    <n v="1"/>
    <s v="Impacto ambiental"/>
    <s v="Pilar 2"/>
    <x v="2"/>
    <b v="0"/>
    <b v="0"/>
  </r>
  <r>
    <s v="Productos Familia (Essity)"/>
    <x v="1"/>
    <s v="Privada"/>
    <s v="No"/>
    <s v="No"/>
    <s v="Si"/>
    <n v="1958"/>
    <s v="Colombia"/>
    <n v="2.0172595470000001"/>
    <x v="23"/>
    <n v="2"/>
    <s v="Impacto ambiental"/>
    <s v="Pilar 2"/>
    <x v="2"/>
    <b v="0"/>
    <b v="0"/>
  </r>
  <r>
    <s v="Promigas"/>
    <x v="4"/>
    <s v="Privada"/>
    <s v="No"/>
    <s v="Si"/>
    <s v="No"/>
    <n v="1974"/>
    <s v="Colombia"/>
    <n v="2.2729038500000001"/>
    <x v="23"/>
    <n v="2"/>
    <s v="Impacto ambiental"/>
    <s v="Pilar 2"/>
    <x v="2"/>
    <b v="0"/>
    <b v="0"/>
  </r>
  <r>
    <s v="Rappi"/>
    <x v="4"/>
    <s v="Privada"/>
    <s v="No"/>
    <s v="No"/>
    <s v="Si"/>
    <n v="2015"/>
    <s v="Colombia"/>
    <n v="0.70314701400000001"/>
    <x v="23"/>
    <n v="0"/>
    <s v="Impacto ambiental"/>
    <s v="Pilar 2"/>
    <x v="2"/>
    <b v="0"/>
    <b v="0"/>
  </r>
  <r>
    <s v="Reficar"/>
    <x v="1"/>
    <s v="Mixta"/>
    <s v="No"/>
    <s v="No"/>
    <s v="No"/>
    <n v="1956"/>
    <s v="Colombia"/>
    <n v="25.860914507"/>
    <x v="23"/>
    <n v="1"/>
    <s v="Impacto ambiental"/>
    <s v="Pilar 2"/>
    <x v="2"/>
    <b v="0"/>
    <b v="0"/>
  </r>
  <r>
    <s v="Renault"/>
    <x v="1"/>
    <s v="Mixta"/>
    <s v="No"/>
    <s v="Si"/>
    <s v="Si"/>
    <n v="1898"/>
    <s v="Francia"/>
    <n v="2.4260392159999999"/>
    <x v="23"/>
    <n v="1"/>
    <s v="Impacto ambiental"/>
    <s v="Pilar 2"/>
    <x v="2"/>
    <b v="0"/>
    <b v="0"/>
  </r>
  <r>
    <s v="Riopaila Castilla"/>
    <x v="1"/>
    <s v="Privada"/>
    <s v="No"/>
    <s v="Si"/>
    <s v="No"/>
    <n v="1998"/>
    <s v="Colombia"/>
    <n v="1.697301486"/>
    <x v="23"/>
    <n v="1"/>
    <s v="Impacto ambiental"/>
    <s v="Pilar 2"/>
    <x v="2"/>
    <b v="0"/>
    <b v="0"/>
  </r>
  <r>
    <s v="Samsung"/>
    <x v="3"/>
    <s v="Privada"/>
    <s v="Si"/>
    <s v="Si"/>
    <s v="Si"/>
    <n v="1969"/>
    <s v="Corea del Sur"/>
    <n v="3.188315636"/>
    <x v="23"/>
    <n v="2"/>
    <s v="Impacto ambiental"/>
    <s v="Pilar 2"/>
    <x v="2"/>
    <b v="0"/>
    <b v="0"/>
  </r>
  <r>
    <s v="SierraCol Energy"/>
    <x v="5"/>
    <s v="Privada"/>
    <s v="No"/>
    <s v="No"/>
    <s v="Si"/>
    <n v="2020"/>
    <s v="Islas Caimán / EE.UU"/>
    <n v="1.943851598"/>
    <x v="23"/>
    <n v="2"/>
    <s v="Impacto ambiental"/>
    <s v="Pilar 2"/>
    <x v="2"/>
    <b v="0"/>
    <b v="0"/>
  </r>
  <r>
    <s v="Sodimac (Homecenter)"/>
    <x v="3"/>
    <s v="Privada"/>
    <s v="No"/>
    <s v="No"/>
    <s v="Si"/>
    <n v="1952"/>
    <s v="Chile"/>
    <n v="5.9910971069999999"/>
    <x v="23"/>
    <n v="1"/>
    <s v="Impacto ambiental"/>
    <s v="Pilar 2"/>
    <x v="2"/>
    <b v="0"/>
    <b v="0"/>
  </r>
  <r>
    <s v="Sucafina"/>
    <x v="3"/>
    <s v="Privada"/>
    <s v="Si"/>
    <s v="No"/>
    <s v="Si"/>
    <n v="1977"/>
    <s v="Suiza"/>
    <n v="2.002301595"/>
    <x v="23"/>
    <n v="1"/>
    <s v="Impacto ambiental"/>
    <s v="Pilar 2"/>
    <x v="2"/>
    <b v="0"/>
    <b v="0"/>
  </r>
  <r>
    <s v="Sunshine Bouquet"/>
    <x v="0"/>
    <s v="Privada"/>
    <s v="Si"/>
    <s v="No"/>
    <s v="Si"/>
    <n v="1971"/>
    <s v="Estados Unidos"/>
    <n v="2.1567474139999998"/>
    <x v="23"/>
    <n v="0"/>
    <s v="Impacto ambiental"/>
    <s v="Pilar 2"/>
    <x v="2"/>
    <b v="0"/>
    <b v="0"/>
  </r>
  <r>
    <s v="Suramerica Comercial (Dollar City)"/>
    <x v="3"/>
    <s v="Privada"/>
    <s v="No"/>
    <s v="No"/>
    <s v="Si"/>
    <n v="2009"/>
    <s v="El Salvador"/>
    <n v="2.8694480090000001"/>
    <x v="23"/>
    <n v="0"/>
    <s v="Impacto ambiental"/>
    <s v="Pilar 2"/>
    <x v="2"/>
    <b v="0"/>
    <b v="0"/>
  </r>
  <r>
    <s v="Tecnoquimicas"/>
    <x v="3"/>
    <s v="Privada"/>
    <s v="Si"/>
    <s v="No"/>
    <s v="No"/>
    <n v="1934"/>
    <s v="Colombia"/>
    <n v="3.134365769"/>
    <x v="23"/>
    <n v="0"/>
    <s v="Impacto ambiental"/>
    <s v="Pilar 2"/>
    <x v="2"/>
    <b v="0"/>
    <b v="0"/>
  </r>
  <r>
    <s v="Telefónica"/>
    <x v="4"/>
    <s v="Mixta"/>
    <s v="No"/>
    <s v="Si"/>
    <s v="Si"/>
    <n v="1924"/>
    <s v="España"/>
    <n v="6.6721791020000003"/>
    <x v="23"/>
    <n v="1"/>
    <s v="Impacto ambiental"/>
    <s v="Pilar 2"/>
    <x v="2"/>
    <b v="0"/>
    <b v="0"/>
  </r>
  <r>
    <s v="Teleperformance"/>
    <x v="4"/>
    <s v="Privada"/>
    <s v="No"/>
    <s v="Si"/>
    <s v="Si"/>
    <n v="1910"/>
    <s v="Francia"/>
    <n v="2.655177809"/>
    <x v="23"/>
    <n v="1"/>
    <s v="Impacto ambiental"/>
    <s v="Pilar 2"/>
    <x v="2"/>
    <b v="0"/>
    <b v="0"/>
  </r>
  <r>
    <s v="Terpel"/>
    <x v="3"/>
    <s v="Privada"/>
    <s v="No"/>
    <s v="Si"/>
    <s v="Si"/>
    <n v="1968"/>
    <s v="Colombia"/>
    <n v="24.752011681999999"/>
    <x v="23"/>
    <n v="2"/>
    <s v="Impacto ambiental"/>
    <s v="Pilar 2"/>
    <x v="2"/>
    <b v="0"/>
    <b v="0"/>
  </r>
  <r>
    <s v="Tigo"/>
    <x v="4"/>
    <s v="Mixta"/>
    <s v="No"/>
    <s v="Si"/>
    <s v="Si"/>
    <n v="1979"/>
    <s v="Suecia"/>
    <n v="2.956157691"/>
    <x v="23"/>
    <n v="0"/>
    <s v="Impacto ambiental"/>
    <s v="Pilar 2"/>
    <x v="2"/>
    <b v="0"/>
    <b v="0"/>
  </r>
  <r>
    <s v="Toyota"/>
    <x v="3"/>
    <s v="Privada"/>
    <s v="No"/>
    <s v="Si"/>
    <s v="Si"/>
    <n v="1937"/>
    <s v="Japón"/>
    <n v="4.02823039"/>
    <x v="23"/>
    <n v="0"/>
    <s v="Impacto ambiental"/>
    <s v="Pilar 2"/>
    <x v="2"/>
    <b v="0"/>
    <b v="0"/>
  </r>
  <r>
    <s v="Trafigura (Petroleum)"/>
    <x v="3"/>
    <s v="Privada"/>
    <s v="No"/>
    <s v="No"/>
    <s v="Si"/>
    <n v="1993"/>
    <s v="Suiza"/>
    <n v="4.8704234599999996"/>
    <x v="23"/>
    <n v="1"/>
    <s v="Impacto ambiental"/>
    <s v="Pilar 2"/>
    <x v="2"/>
    <b v="0"/>
    <b v="0"/>
  </r>
  <r>
    <s v="Uniban"/>
    <x v="3"/>
    <s v="Privada"/>
    <s v="No"/>
    <s v="No"/>
    <s v="No"/>
    <n v="1966"/>
    <s v="Colombia"/>
    <n v="2.0461661379999998"/>
    <x v="23"/>
    <n v="0"/>
    <s v="Impacto ambiental"/>
    <s v="Pilar 2"/>
    <x v="2"/>
    <b v="0"/>
    <b v="0"/>
  </r>
  <r>
    <s v="Unilever"/>
    <x v="3"/>
    <s v="Privada"/>
    <s v="No"/>
    <s v="Si"/>
    <s v="Si"/>
    <n v="1929"/>
    <s v="Reino Unido y Países Bajos"/>
    <n v="1.928223518"/>
    <x v="23"/>
    <n v="0"/>
    <s v="Impacto ambiental"/>
    <s v="Pilar 2"/>
    <x v="2"/>
    <b v="0"/>
    <b v="0"/>
  </r>
  <r>
    <s v="Vanti"/>
    <x v="4"/>
    <s v="Privada"/>
    <s v="No"/>
    <s v="No"/>
    <s v="No"/>
    <n v="1987"/>
    <s v="Colombia"/>
    <n v="0"/>
    <x v="23"/>
    <n v="1"/>
    <s v="Impacto ambiental"/>
    <s v="Pilar 2"/>
    <x v="2"/>
    <b v="0"/>
    <b v="0"/>
  </r>
  <r>
    <s v="Verano energy"/>
    <x v="5"/>
    <s v="Privada"/>
    <s v="No"/>
    <s v="No"/>
    <s v="Si"/>
    <n v="2016"/>
    <s v="Canadá"/>
    <n v="5.4833186859999996"/>
    <x v="23"/>
    <n v="0"/>
    <s v="Impacto ambiental"/>
    <s v="Pilar 2"/>
    <x v="2"/>
    <b v="0"/>
    <b v="0"/>
  </r>
  <r>
    <s v="Yamaha"/>
    <x v="1"/>
    <s v="Privada"/>
    <s v="No"/>
    <s v="Si"/>
    <s v="Si"/>
    <n v="1955"/>
    <s v="Japón"/>
    <n v="1.8313776939999999"/>
    <x v="23"/>
    <n v="0"/>
    <s v="Impacto ambiental"/>
    <s v="Pilar 2"/>
    <x v="2"/>
    <b v="0"/>
    <b v="0"/>
  </r>
  <r>
    <s v="YARA COLOMBIA S.A."/>
    <x v="1"/>
    <s v="Privada"/>
    <s v="No"/>
    <s v="No"/>
    <s v="Si"/>
    <n v="1993"/>
    <s v="Noruega"/>
    <n v="1.7653399919999999"/>
    <x v="23"/>
    <n v="2"/>
    <s v="Impacto ambiental"/>
    <s v="Pilar 2"/>
    <x v="2"/>
    <b v="0"/>
    <b v="0"/>
  </r>
  <r>
    <s v="Aliar"/>
    <x v="0"/>
    <s v="Privada"/>
    <s v="No"/>
    <s v="No"/>
    <s v="No"/>
    <n v="2007"/>
    <s v="Colombia"/>
    <n v="0.97802211500000003"/>
    <x v="24"/>
    <n v="95363.05"/>
    <s v="Impacto ambiental"/>
    <s v="Pilar 2"/>
    <x v="3"/>
    <n v="95363.05"/>
    <n v="95363.05"/>
  </r>
  <r>
    <s v="Alimentos Carnicos (Grupo Nutresa)"/>
    <x v="1"/>
    <s v="Privada"/>
    <s v="No"/>
    <s v="Si"/>
    <s v="Si"/>
    <n v="1920"/>
    <s v="Colombia"/>
    <n v="2.844632077"/>
    <x v="24"/>
    <n v="109100"/>
    <s v="Impacto ambiental"/>
    <s v="Pilar 2"/>
    <x v="3"/>
    <n v="4617615"/>
    <n v="774.6"/>
  </r>
  <r>
    <s v="Alpina"/>
    <x v="1"/>
    <s v="Privada"/>
    <s v="No"/>
    <s v="No"/>
    <s v="Si"/>
    <n v="1945"/>
    <s v="Colombia"/>
    <n v="2.1764613960000001"/>
    <x v="24"/>
    <n v="39175"/>
    <s v="Impacto ambiental"/>
    <s v="Pilar 2"/>
    <x v="3"/>
    <n v="4617615"/>
    <n v="774.6"/>
  </r>
  <r>
    <s v="Amarilo"/>
    <x v="2"/>
    <s v="Privada"/>
    <s v="Si"/>
    <s v="No"/>
    <s v="No"/>
    <n v="1993"/>
    <s v="Colombia"/>
    <n v="2.1863011939999999"/>
    <x v="24"/>
    <n v="9046"/>
    <s v="Impacto ambiental"/>
    <s v="Pilar 2"/>
    <x v="3"/>
    <n v="9046"/>
    <n v="800.92"/>
  </r>
  <r>
    <s v="ARA"/>
    <x v="3"/>
    <s v="Privada"/>
    <s v="No"/>
    <s v="No"/>
    <s v="Si"/>
    <n v="2012"/>
    <s v="Colombia"/>
    <n v="13.831182682"/>
    <x v="24"/>
    <s v="No informa "/>
    <s v="Impacto ambiental"/>
    <s v="Pilar 2"/>
    <x v="3"/>
    <n v="143071.79999999999"/>
    <n v="52.76"/>
  </r>
  <r>
    <s v="ARQUITECTURA Y CONCRETO"/>
    <x v="2"/>
    <s v="Privada"/>
    <s v="Si"/>
    <s v="No"/>
    <s v="No"/>
    <n v="1990"/>
    <s v="Colombia"/>
    <n v="0.77142869199999997"/>
    <x v="24"/>
    <s v="No informa "/>
    <s v="Impacto ambiental"/>
    <s v="Pilar 2"/>
    <x v="3"/>
    <n v="9046"/>
    <n v="800.92"/>
  </r>
  <r>
    <s v="AUTOPISTA RIO MAGDALENA SAS"/>
    <x v="2"/>
    <s v="Privada"/>
    <s v="No"/>
    <s v="No"/>
    <s v="No"/>
    <n v="2014"/>
    <s v="Colombia"/>
    <n v="1.314259836"/>
    <x v="24"/>
    <n v="1783.96"/>
    <s v="Impacto ambiental"/>
    <s v="Pilar 2"/>
    <x v="3"/>
    <n v="9046"/>
    <n v="800.92"/>
  </r>
  <r>
    <s v="Avianca"/>
    <x v="4"/>
    <s v="Privada"/>
    <s v="No"/>
    <s v="No"/>
    <s v="Si"/>
    <n v="1919"/>
    <s v="Colombia"/>
    <n v="15.106042448"/>
    <x v="24"/>
    <n v="4916309.3"/>
    <s v="Impacto ambiental"/>
    <s v="Pilar 2"/>
    <x v="3"/>
    <n v="4916309.3"/>
    <n v="671"/>
  </r>
  <r>
    <s v="AVICOLA EL MADROÑO SA"/>
    <x v="0"/>
    <s v="Privada"/>
    <s v="No"/>
    <s v="No"/>
    <s v="No"/>
    <n v="1987"/>
    <s v="Colombia"/>
    <n v="0.711210393"/>
    <x v="24"/>
    <s v="No informa "/>
    <s v="Impacto ambiental"/>
    <s v="Pilar 2"/>
    <x v="3"/>
    <n v="95363.05"/>
    <n v="95363.05"/>
  </r>
  <r>
    <s v="AVSA"/>
    <x v="0"/>
    <s v="Privada"/>
    <s v="Si"/>
    <s v="No"/>
    <s v="No"/>
    <n v="1969"/>
    <s v="Colombia"/>
    <n v="2.4231643530000002"/>
    <x v="24"/>
    <s v="No informa"/>
    <s v="Impacto ambiental"/>
    <s v="Pilar 2"/>
    <x v="3"/>
    <n v="95363.05"/>
    <n v="95363.05"/>
  </r>
  <r>
    <s v="Banco de Bogotá"/>
    <x v="4"/>
    <s v="Privada"/>
    <s v="No"/>
    <s v="Si"/>
    <s v="No"/>
    <n v="1870"/>
    <s v="Colombia"/>
    <n v="0"/>
    <x v="24"/>
    <n v="1391"/>
    <s v="Impacto ambiental"/>
    <s v="Pilar 2"/>
    <x v="3"/>
    <n v="4916309.3"/>
    <n v="671"/>
  </r>
  <r>
    <s v="Bancolombia"/>
    <x v="4"/>
    <s v="Privada"/>
    <s v="No"/>
    <s v="Si"/>
    <s v="Si"/>
    <n v="1875"/>
    <s v="Colombia"/>
    <n v="0"/>
    <x v="24"/>
    <n v="671.5"/>
    <s v="Impacto ambiental"/>
    <s v="Pilar 2"/>
    <x v="3"/>
    <n v="4916309.3"/>
    <n v="671"/>
  </r>
  <r>
    <s v="Bavaria (Kopps)"/>
    <x v="1"/>
    <s v="Privada"/>
    <s v="No"/>
    <s v="No"/>
    <s v="Si"/>
    <n v="1889"/>
    <s v="Colombia"/>
    <n v="8.6157743510000007"/>
    <x v="24"/>
    <n v="142933"/>
    <s v="Impacto ambiental"/>
    <s v="Pilar 2"/>
    <x v="3"/>
    <n v="4617615"/>
    <n v="774.6"/>
  </r>
  <r>
    <s v="BEL STAR S.A."/>
    <x v="1"/>
    <s v="Privada"/>
    <s v="No"/>
    <s v="No"/>
    <s v="Si"/>
    <n v="2000"/>
    <s v="Colombia"/>
    <n v="1.8730507999999999"/>
    <x v="24"/>
    <n v="774.6"/>
    <s v="Impacto ambiental"/>
    <s v="Pilar 2"/>
    <x v="3"/>
    <n v="4617615"/>
    <n v="774.6"/>
  </r>
  <r>
    <s v="Biomax"/>
    <x v="3"/>
    <s v="Privada"/>
    <s v="No"/>
    <s v="No"/>
    <s v="No"/>
    <n v="2004"/>
    <s v="Colombia"/>
    <n v="4.5125503050000004"/>
    <x v="24"/>
    <s v="No informa "/>
    <s v="Impacto ambiental"/>
    <s v="Pilar 2"/>
    <x v="3"/>
    <n v="143071.79999999999"/>
    <n v="52.76"/>
  </r>
  <r>
    <s v="C.I Prodeco"/>
    <x v="5"/>
    <s v="Privada"/>
    <s v="No"/>
    <s v="No"/>
    <s v="Si"/>
    <n v="1990"/>
    <s v="Suiza"/>
    <n v="0.89502277900000005"/>
    <x v="24"/>
    <s v="No informa"/>
    <s v="Impacto ambiental"/>
    <s v="Pilar 2"/>
    <x v="3"/>
    <n v="11817213"/>
    <n v="182252"/>
  </r>
  <r>
    <s v="CARTON DE COLOMBIA S.A. (Smurfit Kappa)"/>
    <x v="1"/>
    <s v="Privada"/>
    <s v="No"/>
    <s v="No"/>
    <s v="Si"/>
    <n v="1944"/>
    <s v="Colombia"/>
    <n v="1.7785578609999999"/>
    <x v="24"/>
    <s v="No informa "/>
    <s v="Impacto ambiental"/>
    <s v="Pilar 2"/>
    <x v="3"/>
    <n v="4617615"/>
    <n v="774.6"/>
  </r>
  <r>
    <s v="Celsia"/>
    <x v="4"/>
    <s v="Privada"/>
    <s v="No"/>
    <s v="Si"/>
    <s v="Si"/>
    <n v="2001"/>
    <s v="Colombia"/>
    <n v="6.5475670460000002"/>
    <x v="24"/>
    <n v="344413.88"/>
    <s v="Impacto ambiental"/>
    <s v="Pilar 2"/>
    <x v="3"/>
    <n v="4916309.3"/>
    <n v="671"/>
  </r>
  <r>
    <s v="Cementos Argos"/>
    <x v="1"/>
    <s v="Privada"/>
    <s v="No"/>
    <s v="Si"/>
    <s v="Si"/>
    <n v="1934"/>
    <s v="Colombia"/>
    <n v="1.84479215"/>
    <x v="24"/>
    <n v="4617615"/>
    <s v="Impacto ambiental"/>
    <s v="Pilar 2"/>
    <x v="3"/>
    <n v="4617615"/>
    <n v="774.6"/>
  </r>
  <r>
    <s v="Cencosud"/>
    <x v="3"/>
    <s v="Privada"/>
    <s v="Si"/>
    <s v="Si"/>
    <s v="Si"/>
    <n v="1960"/>
    <s v="Chile"/>
    <n v="4.2128666020000001"/>
    <x v="24"/>
    <s v="No informa"/>
    <s v="Impacto ambiental"/>
    <s v="Pilar 2"/>
    <x v="3"/>
    <n v="143071.79999999999"/>
    <n v="52.76"/>
  </r>
  <r>
    <s v="Cenit"/>
    <x v="4"/>
    <s v="Mixta"/>
    <s v="No"/>
    <s v="No"/>
    <s v="No"/>
    <n v="2012"/>
    <s v="Colombia"/>
    <n v="9.9777362400000005"/>
    <x v="24"/>
    <n v="124676.88"/>
    <s v="Impacto ambiental"/>
    <s v="Pilar 2"/>
    <x v="3"/>
    <n v="4916309.3"/>
    <n v="671"/>
  </r>
  <r>
    <s v="Cerrejón"/>
    <x v="5"/>
    <s v="Privada"/>
    <s v="No"/>
    <s v="No"/>
    <s v="Si"/>
    <n v="1976"/>
    <s v="Reino Unido / Suiza"/>
    <n v="6.0471020830000004"/>
    <x v="24"/>
    <s v="No informa"/>
    <s v="Impacto ambiental"/>
    <s v="Pilar 2"/>
    <x v="3"/>
    <n v="11817213"/>
    <n v="182252"/>
  </r>
  <r>
    <s v="Chevron"/>
    <x v="3"/>
    <s v="Privada"/>
    <s v="No"/>
    <s v="No"/>
    <s v="Si"/>
    <n v="1879"/>
    <s v="Estados Unidos"/>
    <n v="5.8689859999999996"/>
    <x v="24"/>
    <s v="No informa"/>
    <s v="Impacto ambiental"/>
    <s v="Pilar 2"/>
    <x v="3"/>
    <n v="143071.79999999999"/>
    <n v="52.76"/>
  </r>
  <r>
    <s v="CI Eslop"/>
    <x v="3"/>
    <s v="Privada"/>
    <s v="Si"/>
    <s v="No"/>
    <s v="No"/>
    <n v="1997"/>
    <s v="Colombia"/>
    <n v="1.9766409730000001"/>
    <x v="24"/>
    <s v="No informa "/>
    <s v="Impacto ambiental"/>
    <s v="Pilar 2"/>
    <x v="3"/>
    <n v="143071.79999999999"/>
    <n v="52.76"/>
  </r>
  <r>
    <s v="Claro"/>
    <x v="4"/>
    <s v="Privada"/>
    <s v="No"/>
    <s v="No"/>
    <s v="Si"/>
    <n v="2003"/>
    <s v="Brasil"/>
    <n v="15.602099798999999"/>
    <x v="24"/>
    <n v="33094"/>
    <s v="Impacto ambiental"/>
    <s v="Pilar 2"/>
    <x v="3"/>
    <n v="4916309.3"/>
    <n v="671"/>
  </r>
  <r>
    <s v="Coca Cola- Femsa"/>
    <x v="1"/>
    <s v="Mixta"/>
    <s v="No"/>
    <s v="Si"/>
    <s v="Si"/>
    <n v="1991"/>
    <s v="México"/>
    <n v="5.1614047279999999"/>
    <x v="24"/>
    <n v="596520"/>
    <s v="Impacto ambiental"/>
    <s v="Pilar 2"/>
    <x v="3"/>
    <n v="4617615"/>
    <n v="774.6"/>
  </r>
  <r>
    <s v="Colgate"/>
    <x v="1"/>
    <s v="Privada"/>
    <s v="No"/>
    <s v="Si"/>
    <s v="Si"/>
    <n v="1806"/>
    <s v="Estados Unidos"/>
    <n v="2.382092359"/>
    <x v="24"/>
    <s v="No informa "/>
    <s v="Impacto ambiental"/>
    <s v="Pilar 2"/>
    <x v="3"/>
    <n v="4617615"/>
    <n v="774.6"/>
  </r>
  <r>
    <s v="Colombina"/>
    <x v="1"/>
    <s v="Privada"/>
    <s v="Si"/>
    <s v="Si"/>
    <s v="Si"/>
    <n v="1932"/>
    <s v="Colombia"/>
    <n v="2.1928266769999998"/>
    <x v="24"/>
    <n v="39015"/>
    <s v="Impacto ambiental"/>
    <s v="Pilar 2"/>
    <x v="3"/>
    <n v="4617615"/>
    <n v="774.6"/>
  </r>
  <r>
    <s v="Compañía Nacional de Chocolates"/>
    <x v="1"/>
    <s v="Privada"/>
    <s v="No"/>
    <s v="No"/>
    <s v="No"/>
    <n v="1920"/>
    <s v="Colombia"/>
    <n v="1.9433909700000001"/>
    <x v="24"/>
    <s v="No informa "/>
    <s v="Impacto ambiental"/>
    <s v="Pilar 2"/>
    <x v="3"/>
    <n v="4617615"/>
    <n v="774.6"/>
  </r>
  <r>
    <s v="CONCESIONARIA VIAL UNIÓN DEL SUR SAS"/>
    <x v="2"/>
    <s v="Privada"/>
    <s v="No"/>
    <s v="No"/>
    <s v="No"/>
    <n v="2015"/>
    <s v="Colombia"/>
    <n v="0.76762142099999997"/>
    <x v="24"/>
    <n v="800.92"/>
    <s v="Impacto ambiental"/>
    <s v="Pilar 2"/>
    <x v="3"/>
    <n v="9046"/>
    <n v="800.92"/>
  </r>
  <r>
    <s v="Conconcreto"/>
    <x v="2"/>
    <s v="Privada"/>
    <s v="No"/>
    <s v="Si"/>
    <s v="Si"/>
    <n v="1961"/>
    <s v="Colombia"/>
    <n v="0.498844856"/>
    <x v="24"/>
    <n v="3082"/>
    <s v="Impacto ambiental"/>
    <s v="Pilar 2"/>
    <x v="3"/>
    <n v="9046"/>
    <n v="800.92"/>
  </r>
  <r>
    <s v="CONSTRUCCIONES EL CONDOR S.A"/>
    <x v="2"/>
    <s v="Privada"/>
    <s v="No"/>
    <s v="Si"/>
    <s v="Si"/>
    <n v="1979"/>
    <s v="Colombia"/>
    <n v="1.189537155"/>
    <x v="24"/>
    <s v="No informa"/>
    <s v="Impacto ambiental"/>
    <s v="Pilar 2"/>
    <x v="3"/>
    <n v="9046"/>
    <n v="800.92"/>
  </r>
  <r>
    <s v="CONSTRUCTORA CAPITAL BOGOTA SAS"/>
    <x v="2"/>
    <s v="Privada"/>
    <s v="Si"/>
    <s v="No"/>
    <s v="No"/>
    <n v="2008"/>
    <s v="Colombia"/>
    <n v="1.3132825420000001"/>
    <x v="24"/>
    <n v="1680"/>
    <s v="Impacto ambiental"/>
    <s v="Pilar 2"/>
    <x v="3"/>
    <n v="9046"/>
    <n v="800.92"/>
  </r>
  <r>
    <s v="CONSTRUCTORA COLPATRIA  SAS"/>
    <x v="2"/>
    <s v="Privada"/>
    <s v="No"/>
    <s v="No"/>
    <s v="No"/>
    <n v="1977"/>
    <s v="Colombia"/>
    <n v="0.74612668500000001"/>
    <x v="24"/>
    <s v="No informa"/>
    <s v="Impacto ambiental"/>
    <s v="Pilar 2"/>
    <x v="3"/>
    <n v="9046"/>
    <n v="800.92"/>
  </r>
  <r>
    <s v="Corbeta"/>
    <x v="3"/>
    <s v="Privada"/>
    <s v="Si"/>
    <s v="No"/>
    <s v="No"/>
    <n v="1938"/>
    <s v="Colombia"/>
    <n v="11.88773162"/>
    <x v="24"/>
    <s v="No informa "/>
    <s v="Impacto ambiental"/>
    <s v="Pilar 2"/>
    <x v="3"/>
    <n v="143071.79999999999"/>
    <n v="52.76"/>
  </r>
  <r>
    <s v="Cruz Verde"/>
    <x v="3"/>
    <s v="Privada"/>
    <s v="No"/>
    <s v="No"/>
    <s v="Si"/>
    <n v="1984"/>
    <s v="Chile"/>
    <n v="5.5116464790000004"/>
    <x v="24"/>
    <n v="899"/>
    <s v="Impacto ambiental"/>
    <s v="Pilar 2"/>
    <x v="3"/>
    <n v="143071.79999999999"/>
    <n v="52.76"/>
  </r>
  <r>
    <s v="D1"/>
    <x v="3"/>
    <s v="Privada"/>
    <s v="Si"/>
    <s v="No"/>
    <s v="No"/>
    <n v="2009"/>
    <s v="Colombia"/>
    <n v="19.439396106"/>
    <x v="24"/>
    <n v="137942"/>
    <s v="Impacto ambiental"/>
    <s v="Pilar 2"/>
    <x v="3"/>
    <n v="143071.79999999999"/>
    <n v="52.76"/>
  </r>
  <r>
    <s v="Davivienda"/>
    <x v="4"/>
    <s v="Privada"/>
    <s v="No"/>
    <s v="Si"/>
    <s v="No"/>
    <n v="1972"/>
    <s v="Colombia"/>
    <n v="0"/>
    <x v="24"/>
    <n v="671"/>
    <s v="Impacto ambiental"/>
    <s v="Pilar 2"/>
    <x v="3"/>
    <n v="4916309.3"/>
    <n v="671"/>
  </r>
  <r>
    <s v="Distracom"/>
    <x v="3"/>
    <s v="Privada"/>
    <s v="Si"/>
    <s v="No"/>
    <s v="No"/>
    <n v="1997"/>
    <s v="Colombia"/>
    <n v="3.874476933"/>
    <x v="24"/>
    <s v="No informa "/>
    <s v="Impacto ambiental"/>
    <s v="Pilar 2"/>
    <x v="3"/>
    <n v="143071.79999999999"/>
    <n v="52.76"/>
  </r>
  <r>
    <s v="Drummond"/>
    <x v="5"/>
    <s v="Privada"/>
    <s v="Si"/>
    <s v="No"/>
    <s v="Si"/>
    <n v="1935"/>
    <s v="Estados Unidos"/>
    <n v="11.495989482000001"/>
    <x v="24"/>
    <n v="1608021"/>
    <s v="Impacto ambiental"/>
    <s v="Pilar 2"/>
    <x v="3"/>
    <n v="11817213"/>
    <n v="182252"/>
  </r>
  <r>
    <s v="Ecopetrol"/>
    <x v="5"/>
    <s v="Mixta"/>
    <s v="No"/>
    <s v="Si"/>
    <s v="Si"/>
    <n v="1951"/>
    <s v="Colombia"/>
    <n v="113.923310323"/>
    <x v="24"/>
    <n v="11817213"/>
    <s v="Impacto ambiental"/>
    <s v="Pilar 2"/>
    <x v="3"/>
    <n v="11817213"/>
    <n v="182252"/>
  </r>
  <r>
    <s v="Emgesa"/>
    <x v="4"/>
    <s v="Mixta"/>
    <s v="No"/>
    <s v="No"/>
    <s v="Si"/>
    <n v="1997"/>
    <s v="Colombia"/>
    <n v="15.780332546"/>
    <x v="24"/>
    <n v="1049424.92"/>
    <s v="Impacto ambiental"/>
    <s v="Pilar 2"/>
    <x v="3"/>
    <n v="4916309.3"/>
    <n v="671"/>
  </r>
  <r>
    <s v="EPM"/>
    <x v="4"/>
    <s v="Pública"/>
    <s v="No"/>
    <s v="No"/>
    <s v="Si"/>
    <n v="1955"/>
    <s v="Colombia"/>
    <n v="20.574477179999999"/>
    <x v="24"/>
    <n v="254926.71"/>
    <s v="Impacto ambiental"/>
    <s v="Pilar 2"/>
    <x v="3"/>
    <n v="4916309.3"/>
    <n v="671"/>
  </r>
  <r>
    <s v="ES Windows"/>
    <x v="1"/>
    <s v="Privada"/>
    <s v="No"/>
    <s v="No"/>
    <s v="Si"/>
    <n v="1985"/>
    <s v="Estados Unidos"/>
    <n v="2.6249202149999999"/>
    <x v="24"/>
    <n v="82992"/>
    <s v="Impacto ambiental"/>
    <s v="Pilar 2"/>
    <x v="3"/>
    <n v="4617615"/>
    <n v="774.6"/>
  </r>
  <r>
    <s v="Esenttia"/>
    <x v="1"/>
    <s v="Mixta"/>
    <s v="No"/>
    <s v="No"/>
    <s v="No"/>
    <n v="1990"/>
    <s v="Colombia"/>
    <n v="2.3114637089999999"/>
    <x v="24"/>
    <n v="86688.639999999999"/>
    <s v="Impacto ambiental"/>
    <s v="Pilar 2"/>
    <x v="3"/>
    <n v="4617615"/>
    <n v="774.6"/>
  </r>
  <r>
    <s v="Éxito"/>
    <x v="3"/>
    <s v="Privada"/>
    <s v="No"/>
    <s v="No"/>
    <s v="Si"/>
    <n v="1949"/>
    <s v="Colombia"/>
    <n v="16.077688644999999"/>
    <x v="24"/>
    <n v="143071.79999999999"/>
    <s v="Impacto ambiental"/>
    <s v="Pilar 2"/>
    <x v="3"/>
    <n v="143071.79999999999"/>
    <n v="52.76"/>
  </r>
  <r>
    <s v="Falabella"/>
    <x v="3"/>
    <s v="Privada"/>
    <s v="Si"/>
    <s v="Si"/>
    <s v="Si"/>
    <n v="1889"/>
    <s v="Chile"/>
    <n v="2.3075606390000001"/>
    <x v="24"/>
    <n v="667"/>
    <s v="Impacto ambiental"/>
    <s v="Pilar 2"/>
    <x v="3"/>
    <n v="143071.79999999999"/>
    <n v="52.76"/>
  </r>
  <r>
    <s v="Frontera Energy"/>
    <x v="5"/>
    <s v="Privada"/>
    <s v="No"/>
    <s v="Si"/>
    <s v="Si"/>
    <n v="1985"/>
    <s v="Canadá"/>
    <n v="4.2502446559999996"/>
    <x v="24"/>
    <n v="696271"/>
    <s v="Impacto ambiental"/>
    <s v="Pilar 2"/>
    <x v="3"/>
    <n v="11817213"/>
    <n v="182252"/>
  </r>
  <r>
    <s v="Gases del Caribe"/>
    <x v="4"/>
    <s v="Privada"/>
    <s v="No"/>
    <s v="Si"/>
    <s v="No"/>
    <n v="1966"/>
    <s v="Colombia"/>
    <n v="2.6355685659999999"/>
    <x v="24"/>
    <n v="29192"/>
    <s v="Impacto ambiental"/>
    <s v="Pilar 2"/>
    <x v="3"/>
    <n v="4916309.3"/>
    <n v="671"/>
  </r>
  <r>
    <s v="GEB"/>
    <x v="4"/>
    <s v="Mixta"/>
    <s v="No"/>
    <s v="Si"/>
    <s v="Si"/>
    <n v="1896"/>
    <s v="Colombia"/>
    <n v="3.7166394839999999"/>
    <x v="24"/>
    <n v="302265"/>
    <s v="Impacto ambiental"/>
    <s v="Pilar 2"/>
    <x v="3"/>
    <n v="4916309.3"/>
    <n v="671"/>
  </r>
  <r>
    <s v="General Motors"/>
    <x v="1"/>
    <s v="Pública"/>
    <s v="No"/>
    <s v="Si"/>
    <s v="Si"/>
    <n v="1908"/>
    <s v="Estados Unidos"/>
    <n v="1.2123628230000001"/>
    <x v="24"/>
    <s v="No informa "/>
    <s v="Impacto ambiental"/>
    <s v="Pilar 2"/>
    <x v="3"/>
    <n v="4617615"/>
    <n v="774.6"/>
  </r>
  <r>
    <s v="Geopark"/>
    <x v="5"/>
    <s v="Privada"/>
    <s v="No"/>
    <s v="Si"/>
    <s v="Si"/>
    <n v="2002"/>
    <s v="Chile"/>
    <n v="2.4203671080000002"/>
    <x v="24"/>
    <n v="182252"/>
    <s v="Impacto ambiental"/>
    <s v="Pilar 2"/>
    <x v="3"/>
    <n v="11817213"/>
    <n v="182252"/>
  </r>
  <r>
    <s v="Gran Tierra Energy"/>
    <x v="5"/>
    <s v="Privada"/>
    <s v="No"/>
    <s v="Si"/>
    <s v="Si"/>
    <n v="2003"/>
    <s v="Canadá"/>
    <n v="1.3219259999999999"/>
    <x v="24"/>
    <n v="496969"/>
    <s v="Impacto ambiental"/>
    <s v="Pilar 2"/>
    <x v="3"/>
    <n v="11817213"/>
    <n v="182252"/>
  </r>
  <r>
    <s v="Grupo Bios"/>
    <x v="0"/>
    <s v="Privada"/>
    <s v="No"/>
    <s v="No"/>
    <s v="No"/>
    <n v="1985"/>
    <s v="Colombia"/>
    <n v="0.441609957"/>
    <x v="24"/>
    <s v="No informa"/>
    <s v="Impacto ambiental"/>
    <s v="Pilar 2"/>
    <x v="3"/>
    <n v="95363.05"/>
    <n v="95363.05"/>
  </r>
  <r>
    <s v="Grupo Diana"/>
    <x v="1"/>
    <s v="Privada"/>
    <s v="Si"/>
    <s v="No"/>
    <s v="No"/>
    <n v="1964"/>
    <s v="Colombia"/>
    <n v="2.4859553989999998"/>
    <x v="24"/>
    <s v="No informa "/>
    <s v="Impacto ambiental"/>
    <s v="Pilar 2"/>
    <x v="3"/>
    <n v="4617615"/>
    <n v="774.6"/>
  </r>
  <r>
    <s v="Haceb"/>
    <x v="1"/>
    <s v="Privada"/>
    <s v="Si"/>
    <s v="No"/>
    <s v="No"/>
    <n v="1940"/>
    <s v="Colombia"/>
    <n v="1.340540112"/>
    <x v="24"/>
    <n v="4788"/>
    <s v="Impacto ambiental"/>
    <s v="Pilar 2"/>
    <x v="3"/>
    <n v="4617615"/>
    <n v="774.6"/>
  </r>
  <r>
    <s v="Hocol"/>
    <x v="5"/>
    <s v="Privada"/>
    <s v="No"/>
    <s v="No"/>
    <s v="No"/>
    <n v="1956"/>
    <s v="Colombia"/>
    <n v="2.660692144"/>
    <x v="24"/>
    <n v="295548"/>
    <s v="Impacto ambiental"/>
    <s v="Pilar 2"/>
    <x v="3"/>
    <n v="11817213"/>
    <n v="182252"/>
  </r>
  <r>
    <s v="INCUBADORA SANTANDER S.A. (Huevos Kikes)"/>
    <x v="0"/>
    <s v="Privada"/>
    <s v="Si"/>
    <s v="No"/>
    <s v="No"/>
    <n v="1962"/>
    <s v="Colombia"/>
    <n v="0.89448844999999999"/>
    <x v="24"/>
    <s v="No informa "/>
    <s v="Impacto ambiental"/>
    <s v="Pilar 2"/>
    <x v="3"/>
    <n v="95363.05"/>
    <n v="95363.05"/>
  </r>
  <r>
    <s v="ISA"/>
    <x v="4"/>
    <s v="Mixta"/>
    <s v="No"/>
    <s v="Si"/>
    <s v="Si"/>
    <n v="1967"/>
    <s v="Colombia"/>
    <n v="4.1309855679999998"/>
    <x v="24"/>
    <n v="18796"/>
    <s v="Impacto ambiental"/>
    <s v="Pilar 2"/>
    <x v="3"/>
    <n v="4916309.3"/>
    <n v="671"/>
  </r>
  <r>
    <s v="Isagen"/>
    <x v="4"/>
    <s v="Mixta"/>
    <s v="No"/>
    <s v="No"/>
    <s v="No"/>
    <n v="1995"/>
    <s v="Colombia"/>
    <n v="6.1355991599999999"/>
    <x v="24"/>
    <n v="1502"/>
    <s v="Impacto ambiental"/>
    <s v="Pilar 2"/>
    <x v="3"/>
    <n v="4916309.3"/>
    <n v="671"/>
  </r>
  <r>
    <s v="ISMOCOL SA"/>
    <x v="2"/>
    <s v="Privada"/>
    <s v="No"/>
    <s v="No"/>
    <s v="Si"/>
    <n v="1989"/>
    <s v="Colombia"/>
    <n v="0.75167738299999998"/>
    <x v="24"/>
    <s v="No informa "/>
    <s v="Impacto ambiental"/>
    <s v="Pilar 2"/>
    <x v="3"/>
    <n v="9046"/>
    <n v="800.92"/>
  </r>
  <r>
    <s v="Italcol"/>
    <x v="1"/>
    <s v="Privada"/>
    <s v="Si"/>
    <s v="No"/>
    <s v="No"/>
    <n v="1970"/>
    <s v="Colombia"/>
    <n v="3.1891452720000002"/>
    <x v="24"/>
    <s v="No informa "/>
    <s v="Impacto ambiental"/>
    <s v="Pilar 2"/>
    <x v="3"/>
    <n v="4617615"/>
    <n v="774.6"/>
  </r>
  <r>
    <s v="LATAM"/>
    <x v="4"/>
    <s v="Privada"/>
    <s v="No"/>
    <s v="Si"/>
    <s v="Si"/>
    <n v="1929"/>
    <s v="Chile"/>
    <n v="2.3283445380000001"/>
    <x v="24"/>
    <s v="No informa"/>
    <s v="Impacto ambiental"/>
    <s v="Pilar 2"/>
    <x v="3"/>
    <n v="4916309.3"/>
    <n v="671"/>
  </r>
  <r>
    <s v="MARVAL S.A.S."/>
    <x v="2"/>
    <s v="Privada"/>
    <s v="Si"/>
    <s v="No"/>
    <s v="No"/>
    <n v="1976"/>
    <s v="Colombia"/>
    <n v="0.98534294499999997"/>
    <x v="24"/>
    <s v="No informa"/>
    <s v="Impacto ambiental"/>
    <s v="Pilar 2"/>
    <x v="3"/>
    <n v="9046"/>
    <n v="800.92"/>
  </r>
  <r>
    <s v="Mazda"/>
    <x v="3"/>
    <s v="Privada"/>
    <s v="No"/>
    <s v="Si"/>
    <s v="Si"/>
    <n v="1920"/>
    <s v="Japón"/>
    <n v="1.8691417530000001"/>
    <x v="24"/>
    <s v="No informa"/>
    <s v="Impacto ambiental"/>
    <s v="Pilar 2"/>
    <x v="3"/>
    <n v="143071.79999999999"/>
    <n v="52.76"/>
  </r>
  <r>
    <s v="Mercado Libre"/>
    <x v="4"/>
    <s v="Privada"/>
    <s v="No"/>
    <s v="Si"/>
    <s v="Si"/>
    <n v="2009"/>
    <s v="Argentina"/>
    <n v="1.8581853669999999"/>
    <x v="24"/>
    <n v="7112"/>
    <s v="Impacto ambiental"/>
    <s v="Pilar 2"/>
    <x v="3"/>
    <n v="4916309.3"/>
    <n v="671"/>
  </r>
  <r>
    <s v="Nestle"/>
    <x v="1"/>
    <s v="Mixta"/>
    <s v="No"/>
    <s v="Si"/>
    <s v="Si"/>
    <n v="1866"/>
    <s v="Suiza"/>
    <n v="2.0444698099999998"/>
    <x v="24"/>
    <s v="No informa "/>
    <s v="Impacto ambiental"/>
    <s v="Pilar 2"/>
    <x v="3"/>
    <n v="4617615"/>
    <n v="774.6"/>
  </r>
  <r>
    <s v="Oleoducto Central (Ocensa)"/>
    <x v="4"/>
    <s v="Mixta"/>
    <s v="No"/>
    <s v="No"/>
    <s v="No"/>
    <n v="1994"/>
    <s v="Colombia"/>
    <n v="5.9751610780000002"/>
    <x v="24"/>
    <n v="329176"/>
    <s v="Impacto ambiental"/>
    <s v="Pilar 2"/>
    <x v="3"/>
    <n v="4916309.3"/>
    <n v="671"/>
  </r>
  <r>
    <s v="Olímpica"/>
    <x v="3"/>
    <s v="Privada"/>
    <s v="Si"/>
    <s v="No"/>
    <s v="No"/>
    <n v="1953"/>
    <s v="Colombia"/>
    <n v="7.1291921260000004"/>
    <x v="24"/>
    <s v="No informa "/>
    <s v="Impacto ambiental"/>
    <s v="Pilar 2"/>
    <x v="3"/>
    <n v="143071.79999999999"/>
    <n v="52.76"/>
  </r>
  <r>
    <s v="Pepsico"/>
    <x v="1"/>
    <s v="Pública"/>
    <s v="No"/>
    <s v="Si"/>
    <s v="Si"/>
    <n v="1965"/>
    <s v="Estados Unidos"/>
    <n v="2.0973851419999998"/>
    <x v="24"/>
    <s v="No informa "/>
    <s v="Impacto ambiental"/>
    <s v="Pilar 2"/>
    <x v="3"/>
    <n v="4617615"/>
    <n v="774.6"/>
  </r>
  <r>
    <s v="Petromil"/>
    <x v="3"/>
    <s v="Privada"/>
    <s v="Si"/>
    <s v="No"/>
    <s v="No"/>
    <n v="1989"/>
    <s v="Colombia"/>
    <n v="3.0305383369999999"/>
    <x v="24"/>
    <s v="No informa "/>
    <s v="Impacto ambiental"/>
    <s v="Pilar 2"/>
    <x v="3"/>
    <n v="143071.79999999999"/>
    <n v="52.76"/>
  </r>
  <r>
    <s v="POLLOS EL BUCANERO S.A. (Cargill)"/>
    <x v="1"/>
    <s v="Privada"/>
    <s v="No"/>
    <s v="No"/>
    <s v="Si"/>
    <n v="1986"/>
    <s v="Colombia"/>
    <n v="2.2734296359999999"/>
    <x v="24"/>
    <s v="No informa "/>
    <s v="Impacto ambiental"/>
    <s v="Pilar 2"/>
    <x v="3"/>
    <n v="4617615"/>
    <n v="774.6"/>
  </r>
  <r>
    <s v="Postobón"/>
    <x v="1"/>
    <s v="Privada"/>
    <s v="No"/>
    <s v="No"/>
    <s v="No"/>
    <n v="1904"/>
    <s v="Colombia"/>
    <n v="2.8467005310000002"/>
    <x v="24"/>
    <n v="54423.1"/>
    <s v="Impacto ambiental"/>
    <s v="Pilar 2"/>
    <x v="3"/>
    <n v="4617615"/>
    <n v="774.6"/>
  </r>
  <r>
    <s v="Pricesmart"/>
    <x v="3"/>
    <s v="Privada"/>
    <s v="No"/>
    <s v="Si"/>
    <s v="Si"/>
    <n v="1993"/>
    <s v="Estados Unidos"/>
    <n v="2.3607916150000001"/>
    <x v="24"/>
    <n v="89.704999999999998"/>
    <s v="Impacto ambiental"/>
    <s v="Pilar 2"/>
    <x v="3"/>
    <n v="143071.79999999999"/>
    <n v="52.76"/>
  </r>
  <r>
    <s v="Primax"/>
    <x v="3"/>
    <s v="Privada"/>
    <s v="No"/>
    <s v="No"/>
    <s v="Si"/>
    <n v="2005"/>
    <s v="Perú"/>
    <n v="10.521119421"/>
    <x v="24"/>
    <n v="57.42"/>
    <s v="Impacto ambiental"/>
    <s v="Pilar 2"/>
    <x v="3"/>
    <n v="143071.79999999999"/>
    <n v="52.76"/>
  </r>
  <r>
    <s v="Productos Familia (Essity)"/>
    <x v="1"/>
    <s v="Privada"/>
    <s v="No"/>
    <s v="No"/>
    <s v="Si"/>
    <n v="1958"/>
    <s v="Colombia"/>
    <n v="2.0172595470000001"/>
    <x v="24"/>
    <s v="No informa "/>
    <s v="Impacto ambiental"/>
    <s v="Pilar 2"/>
    <x v="3"/>
    <n v="4617615"/>
    <n v="774.6"/>
  </r>
  <r>
    <s v="Promigas"/>
    <x v="4"/>
    <s v="Privada"/>
    <s v="No"/>
    <s v="Si"/>
    <s v="No"/>
    <n v="1974"/>
    <s v="Colombia"/>
    <n v="2.2729038500000001"/>
    <x v="24"/>
    <n v="176717"/>
    <s v="Impacto ambiental"/>
    <s v="Pilar 2"/>
    <x v="3"/>
    <n v="4916309.3"/>
    <n v="671"/>
  </r>
  <r>
    <s v="Rappi"/>
    <x v="4"/>
    <s v="Privada"/>
    <s v="No"/>
    <s v="No"/>
    <s v="Si"/>
    <n v="2015"/>
    <s v="Colombia"/>
    <n v="0.70314701400000001"/>
    <x v="24"/>
    <s v="No informa"/>
    <s v="Impacto ambiental"/>
    <s v="Pilar 2"/>
    <x v="3"/>
    <n v="4916309.3"/>
    <n v="671"/>
  </r>
  <r>
    <s v="Reficar"/>
    <x v="1"/>
    <s v="Mixta"/>
    <s v="No"/>
    <s v="No"/>
    <s v="No"/>
    <n v="1956"/>
    <s v="Colombia"/>
    <n v="25.860914507"/>
    <x v="24"/>
    <s v="No informa "/>
    <s v="Impacto ambiental"/>
    <s v="Pilar 2"/>
    <x v="3"/>
    <n v="4617615"/>
    <n v="774.6"/>
  </r>
  <r>
    <s v="Renault"/>
    <x v="1"/>
    <s v="Mixta"/>
    <s v="No"/>
    <s v="Si"/>
    <s v="Si"/>
    <n v="1898"/>
    <s v="Francia"/>
    <n v="2.4260392159999999"/>
    <x v="24"/>
    <n v="2323"/>
    <s v="Impacto ambiental"/>
    <s v="Pilar 2"/>
    <x v="3"/>
    <n v="4617615"/>
    <n v="774.6"/>
  </r>
  <r>
    <s v="Riopaila Castilla"/>
    <x v="1"/>
    <s v="Privada"/>
    <s v="No"/>
    <s v="Si"/>
    <s v="No"/>
    <n v="1998"/>
    <s v="Colombia"/>
    <n v="1.697301486"/>
    <x v="24"/>
    <n v="151234"/>
    <s v="Impacto ambiental"/>
    <s v="Pilar 2"/>
    <x v="3"/>
    <n v="4617615"/>
    <n v="774.6"/>
  </r>
  <r>
    <s v="Samsung"/>
    <x v="3"/>
    <s v="Privada"/>
    <s v="Si"/>
    <s v="Si"/>
    <s v="Si"/>
    <n v="1969"/>
    <s v="Corea del Sur"/>
    <n v="3.188315636"/>
    <x v="24"/>
    <s v="No informa"/>
    <s v="Impacto ambiental"/>
    <s v="Pilar 2"/>
    <x v="3"/>
    <n v="143071.79999999999"/>
    <n v="52.76"/>
  </r>
  <r>
    <s v="SierraCol Energy"/>
    <x v="5"/>
    <s v="Privada"/>
    <s v="No"/>
    <s v="No"/>
    <s v="Si"/>
    <n v="2020"/>
    <s v="Islas Caimán / EE.UU"/>
    <n v="1.943851598"/>
    <x v="24"/>
    <n v="239000"/>
    <s v="Impacto ambiental"/>
    <s v="Pilar 2"/>
    <x v="3"/>
    <n v="11817213"/>
    <n v="182252"/>
  </r>
  <r>
    <s v="Sodimac (Homecenter)"/>
    <x v="3"/>
    <s v="Privada"/>
    <s v="No"/>
    <s v="No"/>
    <s v="Si"/>
    <n v="1952"/>
    <s v="Chile"/>
    <n v="5.9910971069999999"/>
    <x v="24"/>
    <n v="961.48"/>
    <s v="Impacto ambiental"/>
    <s v="Pilar 2"/>
    <x v="3"/>
    <n v="143071.79999999999"/>
    <n v="52.76"/>
  </r>
  <r>
    <s v="Sucafina"/>
    <x v="3"/>
    <s v="Privada"/>
    <s v="Si"/>
    <s v="No"/>
    <s v="Si"/>
    <n v="1977"/>
    <s v="Suiza"/>
    <n v="2.002301595"/>
    <x v="24"/>
    <s v="No informa"/>
    <s v="Impacto ambiental"/>
    <s v="Pilar 2"/>
    <x v="3"/>
    <n v="143071.79999999999"/>
    <n v="52.76"/>
  </r>
  <r>
    <s v="Sunshine Bouquet"/>
    <x v="0"/>
    <s v="Privada"/>
    <s v="Si"/>
    <s v="No"/>
    <s v="Si"/>
    <n v="1971"/>
    <s v="Estados Unidos"/>
    <n v="2.1567474139999998"/>
    <x v="24"/>
    <s v="No informa "/>
    <s v="Impacto ambiental"/>
    <s v="Pilar 2"/>
    <x v="3"/>
    <n v="95363.05"/>
    <n v="95363.05"/>
  </r>
  <r>
    <s v="Suramerica Comercial (Dollar City)"/>
    <x v="3"/>
    <s v="Privada"/>
    <s v="No"/>
    <s v="No"/>
    <s v="Si"/>
    <n v="2009"/>
    <s v="El Salvador"/>
    <n v="2.8694480090000001"/>
    <x v="24"/>
    <s v="No informa "/>
    <s v="Impacto ambiental"/>
    <s v="Pilar 2"/>
    <x v="3"/>
    <n v="143071.79999999999"/>
    <n v="52.76"/>
  </r>
  <r>
    <s v="Tecnoquimicas"/>
    <x v="3"/>
    <s v="Privada"/>
    <s v="Si"/>
    <s v="No"/>
    <s v="No"/>
    <n v="1934"/>
    <s v="Colombia"/>
    <n v="3.134365769"/>
    <x v="24"/>
    <s v="No informa "/>
    <s v="Impacto ambiental"/>
    <s v="Pilar 2"/>
    <x v="3"/>
    <n v="143071.79999999999"/>
    <n v="52.76"/>
  </r>
  <r>
    <s v="Telefónica"/>
    <x v="4"/>
    <s v="Mixta"/>
    <s v="No"/>
    <s v="Si"/>
    <s v="Si"/>
    <n v="1924"/>
    <s v="España"/>
    <n v="6.6721791020000003"/>
    <x v="24"/>
    <n v="10406"/>
    <s v="Impacto ambiental"/>
    <s v="Pilar 2"/>
    <x v="3"/>
    <n v="4916309.3"/>
    <n v="671"/>
  </r>
  <r>
    <s v="Teleperformance"/>
    <x v="4"/>
    <s v="Privada"/>
    <s v="No"/>
    <s v="Si"/>
    <s v="Si"/>
    <n v="1910"/>
    <s v="Francia"/>
    <n v="2.655177809"/>
    <x v="24"/>
    <n v="1150.7"/>
    <s v="Impacto ambiental"/>
    <s v="Pilar 2"/>
    <x v="3"/>
    <n v="4916309.3"/>
    <n v="671"/>
  </r>
  <r>
    <s v="Terpel"/>
    <x v="3"/>
    <s v="Privada"/>
    <s v="No"/>
    <s v="Si"/>
    <s v="Si"/>
    <n v="1968"/>
    <s v="Colombia"/>
    <n v="24.752011681999999"/>
    <x v="24"/>
    <n v="83823.41"/>
    <s v="Impacto ambiental"/>
    <s v="Pilar 2"/>
    <x v="3"/>
    <n v="143071.79999999999"/>
    <n v="52.76"/>
  </r>
  <r>
    <s v="Tigo"/>
    <x v="4"/>
    <s v="Mixta"/>
    <s v="No"/>
    <s v="Si"/>
    <s v="Si"/>
    <n v="1979"/>
    <s v="Suecia"/>
    <n v="2.956157691"/>
    <x v="24"/>
    <n v="2820"/>
    <s v="Impacto ambiental"/>
    <s v="Pilar 2"/>
    <x v="3"/>
    <n v="4916309.3"/>
    <n v="671"/>
  </r>
  <r>
    <s v="Toyota"/>
    <x v="3"/>
    <s v="Privada"/>
    <s v="No"/>
    <s v="Si"/>
    <s v="Si"/>
    <n v="1937"/>
    <s v="Japón"/>
    <n v="4.02823039"/>
    <x v="24"/>
    <n v="52.76"/>
    <s v="Impacto ambiental"/>
    <s v="Pilar 2"/>
    <x v="3"/>
    <n v="143071.79999999999"/>
    <n v="52.76"/>
  </r>
  <r>
    <s v="Trafigura (Petroleum)"/>
    <x v="3"/>
    <s v="Privada"/>
    <s v="No"/>
    <s v="No"/>
    <s v="Si"/>
    <n v="1993"/>
    <s v="Suiza"/>
    <n v="4.8704234599999996"/>
    <x v="24"/>
    <s v="No informa"/>
    <s v="Impacto ambiental"/>
    <s v="Pilar 2"/>
    <x v="3"/>
    <n v="143071.79999999999"/>
    <n v="52.76"/>
  </r>
  <r>
    <s v="Uniban"/>
    <x v="3"/>
    <s v="Privada"/>
    <s v="No"/>
    <s v="No"/>
    <s v="No"/>
    <n v="1966"/>
    <s v="Colombia"/>
    <n v="2.0461661379999998"/>
    <x v="24"/>
    <n v="8791"/>
    <s v="Impacto ambiental"/>
    <s v="Pilar 2"/>
    <x v="3"/>
    <n v="143071.79999999999"/>
    <n v="52.76"/>
  </r>
  <r>
    <s v="Unilever"/>
    <x v="3"/>
    <s v="Privada"/>
    <s v="No"/>
    <s v="Si"/>
    <s v="Si"/>
    <n v="1929"/>
    <s v="Reino Unido y Países Bajos"/>
    <n v="1.928223518"/>
    <x v="24"/>
    <s v="No informa "/>
    <s v="Impacto ambiental"/>
    <s v="Pilar 2"/>
    <x v="3"/>
    <n v="143071.79999999999"/>
    <n v="52.76"/>
  </r>
  <r>
    <s v="Vanti"/>
    <x v="4"/>
    <s v="Privada"/>
    <s v="No"/>
    <s v="No"/>
    <s v="No"/>
    <n v="1987"/>
    <s v="Colombia"/>
    <n v="0"/>
    <x v="24"/>
    <n v="114027"/>
    <s v="Impacto ambiental"/>
    <s v="Pilar 2"/>
    <x v="3"/>
    <n v="4916309.3"/>
    <n v="671"/>
  </r>
  <r>
    <s v="Verano energy"/>
    <x v="5"/>
    <s v="Privada"/>
    <s v="No"/>
    <s v="No"/>
    <s v="Si"/>
    <n v="2016"/>
    <s v="Canadá"/>
    <n v="5.4833186859999996"/>
    <x v="24"/>
    <s v="No informa "/>
    <s v="Impacto ambiental"/>
    <s v="Pilar 2"/>
    <x v="3"/>
    <n v="11817213"/>
    <n v="182252"/>
  </r>
  <r>
    <s v="Yamaha"/>
    <x v="1"/>
    <s v="Privada"/>
    <s v="No"/>
    <s v="Si"/>
    <s v="Si"/>
    <n v="1955"/>
    <s v="Japón"/>
    <n v="1.8313776939999999"/>
    <x v="24"/>
    <s v="No informa "/>
    <s v="Impacto ambiental"/>
    <s v="Pilar 2"/>
    <x v="3"/>
    <n v="4617615"/>
    <n v="774.6"/>
  </r>
  <r>
    <s v="YARA COLOMBIA S.A."/>
    <x v="1"/>
    <s v="Privada"/>
    <s v="No"/>
    <s v="No"/>
    <s v="Si"/>
    <n v="1993"/>
    <s v="Noruega"/>
    <n v="1.7653399919999999"/>
    <x v="24"/>
    <s v="No informa "/>
    <s v="Impacto ambiental"/>
    <s v="Pilar 2"/>
    <x v="3"/>
    <n v="4617615"/>
    <n v="774.6"/>
  </r>
  <r>
    <s v="Aliar"/>
    <x v="0"/>
    <s v="Privada"/>
    <s v="No"/>
    <s v="No"/>
    <s v="No"/>
    <n v="2007"/>
    <s v="Colombia"/>
    <n v="0.97802211500000003"/>
    <x v="25"/>
    <s v="No informa"/>
    <s v="Impacto ambiental"/>
    <s v="Pilar 2"/>
    <x v="3"/>
    <n v="0"/>
    <n v="0"/>
  </r>
  <r>
    <s v="Alimentos Carnicos (Grupo Nutresa)"/>
    <x v="1"/>
    <s v="Privada"/>
    <s v="No"/>
    <s v="Si"/>
    <s v="Si"/>
    <n v="1920"/>
    <s v="Colombia"/>
    <n v="2.844632077"/>
    <x v="25"/>
    <n v="56848"/>
    <s v="Impacto ambiental"/>
    <s v="Pilar 2"/>
    <x v="3"/>
    <n v="72055"/>
    <n v="0"/>
  </r>
  <r>
    <s v="Alpina"/>
    <x v="1"/>
    <s v="Privada"/>
    <s v="No"/>
    <s v="No"/>
    <s v="Si"/>
    <n v="1945"/>
    <s v="Colombia"/>
    <n v="2.1764613960000001"/>
    <x v="25"/>
    <n v="7448"/>
    <s v="Impacto ambiental"/>
    <s v="Pilar 2"/>
    <x v="3"/>
    <n v="72055"/>
    <n v="0"/>
  </r>
  <r>
    <s v="Amarilo"/>
    <x v="2"/>
    <s v="Privada"/>
    <s v="Si"/>
    <s v="No"/>
    <s v="No"/>
    <n v="1993"/>
    <s v="Colombia"/>
    <n v="2.1863011939999999"/>
    <x v="25"/>
    <n v="531"/>
    <s v="Impacto ambiental"/>
    <s v="Pilar 2"/>
    <x v="3"/>
    <n v="531"/>
    <n v="123.4"/>
  </r>
  <r>
    <s v="ARA"/>
    <x v="3"/>
    <s v="Privada"/>
    <s v="No"/>
    <s v="No"/>
    <s v="Si"/>
    <n v="2012"/>
    <s v="Colombia"/>
    <n v="13.831182682"/>
    <x v="25"/>
    <s v="No informa "/>
    <s v="Impacto ambiental"/>
    <s v="Pilar 2"/>
    <x v="3"/>
    <n v="75077.399999999994"/>
    <n v="21.97"/>
  </r>
  <r>
    <s v="ARQUITECTURA Y CONCRETO"/>
    <x v="2"/>
    <s v="Privada"/>
    <s v="Si"/>
    <s v="No"/>
    <s v="No"/>
    <n v="1990"/>
    <s v="Colombia"/>
    <n v="0.77142869199999997"/>
    <x v="25"/>
    <s v="No informa "/>
    <s v="Impacto ambiental"/>
    <s v="Pilar 2"/>
    <x v="3"/>
    <n v="531"/>
    <n v="123.4"/>
  </r>
  <r>
    <s v="AUTOPISTA RIO MAGDALENA SAS"/>
    <x v="2"/>
    <s v="Privada"/>
    <s v="No"/>
    <s v="No"/>
    <s v="No"/>
    <n v="2014"/>
    <s v="Colombia"/>
    <n v="1.314259836"/>
    <x v="25"/>
    <n v="123.4"/>
    <s v="Impacto ambiental"/>
    <s v="Pilar 2"/>
    <x v="3"/>
    <n v="531"/>
    <n v="123.4"/>
  </r>
  <r>
    <s v="Avianca"/>
    <x v="4"/>
    <s v="Privada"/>
    <s v="No"/>
    <s v="No"/>
    <s v="Si"/>
    <n v="1919"/>
    <s v="Colombia"/>
    <n v="15.106042448"/>
    <x v="25"/>
    <n v="3376"/>
    <s v="Impacto ambiental"/>
    <s v="Pilar 2"/>
    <x v="3"/>
    <n v="113301.89"/>
    <n v="593"/>
  </r>
  <r>
    <s v="AVICOLA EL MADROÑO SA"/>
    <x v="0"/>
    <s v="Privada"/>
    <s v="No"/>
    <s v="No"/>
    <s v="No"/>
    <n v="1987"/>
    <s v="Colombia"/>
    <n v="0.711210393"/>
    <x v="25"/>
    <s v="No informa "/>
    <s v="Impacto ambiental"/>
    <s v="Pilar 2"/>
    <x v="3"/>
    <n v="0"/>
    <n v="0"/>
  </r>
  <r>
    <s v="AVSA"/>
    <x v="0"/>
    <s v="Privada"/>
    <s v="Si"/>
    <s v="No"/>
    <s v="No"/>
    <n v="1969"/>
    <s v="Colombia"/>
    <n v="2.4231643530000002"/>
    <x v="25"/>
    <s v="No informa"/>
    <s v="Impacto ambiental"/>
    <s v="Pilar 2"/>
    <x v="3"/>
    <n v="0"/>
    <n v="0"/>
  </r>
  <r>
    <s v="Banco de Bogotá"/>
    <x v="4"/>
    <s v="Privada"/>
    <s v="No"/>
    <s v="Si"/>
    <s v="No"/>
    <n v="1870"/>
    <s v="Colombia"/>
    <n v="0"/>
    <x v="25"/>
    <n v="3564"/>
    <s v="Impacto ambiental"/>
    <s v="Pilar 2"/>
    <x v="3"/>
    <n v="113301.89"/>
    <n v="593"/>
  </r>
  <r>
    <s v="Bancolombia"/>
    <x v="4"/>
    <s v="Privada"/>
    <s v="No"/>
    <s v="Si"/>
    <s v="Si"/>
    <n v="1875"/>
    <s v="Colombia"/>
    <n v="0"/>
    <x v="25"/>
    <n v="13200.82"/>
    <s v="Impacto ambiental"/>
    <s v="Pilar 2"/>
    <x v="3"/>
    <n v="113301.89"/>
    <n v="593"/>
  </r>
  <r>
    <s v="Bavaria (Kopps)"/>
    <x v="1"/>
    <s v="Privada"/>
    <s v="No"/>
    <s v="No"/>
    <s v="Si"/>
    <n v="1889"/>
    <s v="Colombia"/>
    <n v="8.6157743510000007"/>
    <x v="25"/>
    <n v="0"/>
    <s v="Impacto ambiental"/>
    <s v="Pilar 2"/>
    <x v="3"/>
    <n v="72055"/>
    <n v="0"/>
  </r>
  <r>
    <s v="BEL STAR S.A."/>
    <x v="1"/>
    <s v="Privada"/>
    <s v="No"/>
    <s v="No"/>
    <s v="Si"/>
    <n v="2000"/>
    <s v="Colombia"/>
    <n v="1.8730507999999999"/>
    <x v="25"/>
    <n v="0"/>
    <s v="Impacto ambiental"/>
    <s v="Pilar 2"/>
    <x v="3"/>
    <n v="72055"/>
    <n v="0"/>
  </r>
  <r>
    <s v="Biomax"/>
    <x v="3"/>
    <s v="Privada"/>
    <s v="No"/>
    <s v="No"/>
    <s v="No"/>
    <n v="2004"/>
    <s v="Colombia"/>
    <n v="4.5125503050000004"/>
    <x v="25"/>
    <s v="No informa "/>
    <s v="Impacto ambiental"/>
    <s v="Pilar 2"/>
    <x v="3"/>
    <n v="75077.399999999994"/>
    <n v="21.97"/>
  </r>
  <r>
    <s v="C.I Prodeco"/>
    <x v="5"/>
    <s v="Privada"/>
    <s v="No"/>
    <s v="No"/>
    <s v="Si"/>
    <n v="1990"/>
    <s v="Suiza"/>
    <n v="0.89502277900000005"/>
    <x v="25"/>
    <s v="No informa"/>
    <s v="Impacto ambiental"/>
    <s v="Pilar 2"/>
    <x v="3"/>
    <n v="859892"/>
    <n v="17590"/>
  </r>
  <r>
    <s v="CARTON DE COLOMBIA S.A. (Smurfit Kappa)"/>
    <x v="1"/>
    <s v="Privada"/>
    <s v="No"/>
    <s v="No"/>
    <s v="Si"/>
    <n v="1944"/>
    <s v="Colombia"/>
    <n v="1.7785578609999999"/>
    <x v="25"/>
    <s v="No informa "/>
    <s v="Impacto ambiental"/>
    <s v="Pilar 2"/>
    <x v="3"/>
    <n v="72055"/>
    <n v="0"/>
  </r>
  <r>
    <s v="Celsia"/>
    <x v="4"/>
    <s v="Privada"/>
    <s v="No"/>
    <s v="Si"/>
    <s v="Si"/>
    <n v="2001"/>
    <s v="Colombia"/>
    <n v="6.5475670460000002"/>
    <x v="25"/>
    <n v="108148.15"/>
    <s v="Impacto ambiental"/>
    <s v="Pilar 2"/>
    <x v="3"/>
    <n v="113301.89"/>
    <n v="593"/>
  </r>
  <r>
    <s v="Cementos Argos"/>
    <x v="1"/>
    <s v="Privada"/>
    <s v="No"/>
    <s v="Si"/>
    <s v="Si"/>
    <n v="1934"/>
    <s v="Colombia"/>
    <n v="1.84479215"/>
    <x v="25"/>
    <n v="72055"/>
    <s v="Impacto ambiental"/>
    <s v="Pilar 2"/>
    <x v="3"/>
    <n v="72055"/>
    <n v="0"/>
  </r>
  <r>
    <s v="Cencosud"/>
    <x v="3"/>
    <s v="Privada"/>
    <s v="Si"/>
    <s v="Si"/>
    <s v="Si"/>
    <n v="1960"/>
    <s v="Chile"/>
    <n v="4.2128666020000001"/>
    <x v="25"/>
    <s v="No informa"/>
    <s v="Impacto ambiental"/>
    <s v="Pilar 2"/>
    <x v="3"/>
    <n v="75077.399999999994"/>
    <n v="21.97"/>
  </r>
  <r>
    <s v="Cenit"/>
    <x v="4"/>
    <s v="Mixta"/>
    <s v="No"/>
    <s v="No"/>
    <s v="No"/>
    <n v="2012"/>
    <s v="Colombia"/>
    <n v="9.9777362400000005"/>
    <x v="25"/>
    <n v="86306.29"/>
    <s v="Impacto ambiental"/>
    <s v="Pilar 2"/>
    <x v="3"/>
    <n v="113301.89"/>
    <n v="593"/>
  </r>
  <r>
    <s v="Cerrejón"/>
    <x v="5"/>
    <s v="Privada"/>
    <s v="No"/>
    <s v="No"/>
    <s v="Si"/>
    <n v="1976"/>
    <s v="Reino Unido / Suiza"/>
    <n v="6.0471020830000004"/>
    <x v="25"/>
    <s v="No informa"/>
    <s v="Impacto ambiental"/>
    <s v="Pilar 2"/>
    <x v="3"/>
    <n v="859892"/>
    <n v="17590"/>
  </r>
  <r>
    <s v="Chevron"/>
    <x v="3"/>
    <s v="Privada"/>
    <s v="No"/>
    <s v="No"/>
    <s v="Si"/>
    <n v="1879"/>
    <s v="Estados Unidos"/>
    <n v="5.8689859999999996"/>
    <x v="25"/>
    <s v="No informa"/>
    <s v="Impacto ambiental"/>
    <s v="Pilar 2"/>
    <x v="3"/>
    <n v="75077.399999999994"/>
    <n v="21.97"/>
  </r>
  <r>
    <s v="CI Eslop"/>
    <x v="3"/>
    <s v="Privada"/>
    <s v="Si"/>
    <s v="No"/>
    <s v="No"/>
    <n v="1997"/>
    <s v="Colombia"/>
    <n v="1.9766409730000001"/>
    <x v="25"/>
    <s v="No informa "/>
    <s v="Impacto ambiental"/>
    <s v="Pilar 2"/>
    <x v="3"/>
    <n v="75077.399999999994"/>
    <n v="21.97"/>
  </r>
  <r>
    <s v="Claro"/>
    <x v="4"/>
    <s v="Privada"/>
    <s v="No"/>
    <s v="No"/>
    <s v="Si"/>
    <n v="2003"/>
    <s v="Brasil"/>
    <n v="15.602099798999999"/>
    <x v="25"/>
    <n v="20902"/>
    <s v="Impacto ambiental"/>
    <s v="Pilar 2"/>
    <x v="3"/>
    <n v="113301.89"/>
    <n v="593"/>
  </r>
  <r>
    <s v="Coca Cola- Femsa"/>
    <x v="1"/>
    <s v="Mixta"/>
    <s v="No"/>
    <s v="Si"/>
    <s v="Si"/>
    <n v="1991"/>
    <s v="México"/>
    <n v="5.1614047279999999"/>
    <x v="25"/>
    <n v="25930"/>
    <s v="Impacto ambiental"/>
    <s v="Pilar 2"/>
    <x v="3"/>
    <n v="72055"/>
    <n v="0"/>
  </r>
  <r>
    <s v="Colgate"/>
    <x v="1"/>
    <s v="Privada"/>
    <s v="No"/>
    <s v="Si"/>
    <s v="Si"/>
    <n v="1806"/>
    <s v="Estados Unidos"/>
    <n v="2.382092359"/>
    <x v="25"/>
    <s v="No informa "/>
    <s v="Impacto ambiental"/>
    <s v="Pilar 2"/>
    <x v="3"/>
    <n v="72055"/>
    <n v="0"/>
  </r>
  <r>
    <s v="Colombina"/>
    <x v="1"/>
    <s v="Privada"/>
    <s v="Si"/>
    <s v="Si"/>
    <s v="Si"/>
    <n v="1932"/>
    <s v="Colombia"/>
    <n v="2.1928266769999998"/>
    <x v="25"/>
    <n v="2948"/>
    <s v="Impacto ambiental"/>
    <s v="Pilar 2"/>
    <x v="3"/>
    <n v="72055"/>
    <n v="0"/>
  </r>
  <r>
    <s v="Compañía Nacional de Chocolates"/>
    <x v="1"/>
    <s v="Privada"/>
    <s v="No"/>
    <s v="No"/>
    <s v="No"/>
    <n v="1920"/>
    <s v="Colombia"/>
    <n v="1.9433909700000001"/>
    <x v="25"/>
    <s v="No informa "/>
    <s v="Impacto ambiental"/>
    <s v="Pilar 2"/>
    <x v="3"/>
    <n v="72055"/>
    <n v="0"/>
  </r>
  <r>
    <s v="CONCESIONARIA VIAL UNIÓN DEL SUR SAS"/>
    <x v="2"/>
    <s v="Privada"/>
    <s v="No"/>
    <s v="No"/>
    <s v="No"/>
    <n v="2015"/>
    <s v="Colombia"/>
    <n v="0.76762142099999997"/>
    <x v="25"/>
    <s v="No informa"/>
    <s v="Impacto ambiental"/>
    <s v="Pilar 2"/>
    <x v="3"/>
    <n v="531"/>
    <n v="123.4"/>
  </r>
  <r>
    <s v="Conconcreto"/>
    <x v="2"/>
    <s v="Privada"/>
    <s v="No"/>
    <s v="Si"/>
    <s v="Si"/>
    <n v="1961"/>
    <s v="Colombia"/>
    <n v="0.498844856"/>
    <x v="25"/>
    <n v="178.9"/>
    <s v="Impacto ambiental"/>
    <s v="Pilar 2"/>
    <x v="3"/>
    <n v="531"/>
    <n v="123.4"/>
  </r>
  <r>
    <s v="CONSTRUCCIONES EL CONDOR S.A"/>
    <x v="2"/>
    <s v="Privada"/>
    <s v="No"/>
    <s v="Si"/>
    <s v="Si"/>
    <n v="1979"/>
    <s v="Colombia"/>
    <n v="1.189537155"/>
    <x v="25"/>
    <s v="No informa"/>
    <s v="Impacto ambiental"/>
    <s v="Pilar 2"/>
    <x v="3"/>
    <n v="531"/>
    <n v="123.4"/>
  </r>
  <r>
    <s v="CONSTRUCTORA CAPITAL BOGOTA SAS"/>
    <x v="2"/>
    <s v="Privada"/>
    <s v="Si"/>
    <s v="No"/>
    <s v="No"/>
    <n v="2008"/>
    <s v="Colombia"/>
    <n v="1.3132825420000001"/>
    <x v="25"/>
    <n v="421"/>
    <s v="Impacto ambiental"/>
    <s v="Pilar 2"/>
    <x v="3"/>
    <n v="531"/>
    <n v="123.4"/>
  </r>
  <r>
    <s v="CONSTRUCTORA COLPATRIA  SAS"/>
    <x v="2"/>
    <s v="Privada"/>
    <s v="No"/>
    <s v="No"/>
    <s v="No"/>
    <n v="1977"/>
    <s v="Colombia"/>
    <n v="0.74612668500000001"/>
    <x v="25"/>
    <s v="No informa"/>
    <s v="Impacto ambiental"/>
    <s v="Pilar 2"/>
    <x v="3"/>
    <n v="531"/>
    <n v="123.4"/>
  </r>
  <r>
    <s v="Corbeta"/>
    <x v="3"/>
    <s v="Privada"/>
    <s v="Si"/>
    <s v="No"/>
    <s v="No"/>
    <n v="1938"/>
    <s v="Colombia"/>
    <n v="11.88773162"/>
    <x v="25"/>
    <s v="No informa "/>
    <s v="Impacto ambiental"/>
    <s v="Pilar 2"/>
    <x v="3"/>
    <n v="75077.399999999994"/>
    <n v="21.97"/>
  </r>
  <r>
    <s v="Cruz Verde"/>
    <x v="3"/>
    <s v="Privada"/>
    <s v="No"/>
    <s v="No"/>
    <s v="Si"/>
    <n v="1984"/>
    <s v="Chile"/>
    <n v="5.5116464790000004"/>
    <x v="25"/>
    <n v="2325"/>
    <s v="Impacto ambiental"/>
    <s v="Pilar 2"/>
    <x v="3"/>
    <n v="75077.399999999994"/>
    <n v="21.97"/>
  </r>
  <r>
    <s v="D1"/>
    <x v="3"/>
    <s v="Privada"/>
    <s v="Si"/>
    <s v="No"/>
    <s v="No"/>
    <n v="2009"/>
    <s v="Colombia"/>
    <n v="19.439396106"/>
    <x v="25"/>
    <n v="44060"/>
    <s v="Impacto ambiental"/>
    <s v="Pilar 2"/>
    <x v="3"/>
    <n v="75077.399999999994"/>
    <n v="21.97"/>
  </r>
  <r>
    <s v="Davivienda"/>
    <x v="4"/>
    <s v="Privada"/>
    <s v="No"/>
    <s v="Si"/>
    <s v="No"/>
    <n v="1972"/>
    <s v="Colombia"/>
    <n v="0"/>
    <x v="25"/>
    <n v="4689"/>
    <s v="Impacto ambiental"/>
    <s v="Pilar 2"/>
    <x v="3"/>
    <n v="113301.89"/>
    <n v="593"/>
  </r>
  <r>
    <s v="Distracom"/>
    <x v="3"/>
    <s v="Privada"/>
    <s v="Si"/>
    <s v="No"/>
    <s v="No"/>
    <n v="1997"/>
    <s v="Colombia"/>
    <n v="3.874476933"/>
    <x v="25"/>
    <s v="No informa "/>
    <s v="Impacto ambiental"/>
    <s v="Pilar 2"/>
    <x v="3"/>
    <n v="75077.399999999994"/>
    <n v="21.97"/>
  </r>
  <r>
    <s v="Drummond"/>
    <x v="5"/>
    <s v="Privada"/>
    <s v="Si"/>
    <s v="No"/>
    <s v="Si"/>
    <n v="1935"/>
    <s v="Estados Unidos"/>
    <n v="11.495989482000001"/>
    <x v="25"/>
    <n v="42122"/>
    <s v="Impacto ambiental"/>
    <s v="Pilar 2"/>
    <x v="3"/>
    <n v="859892"/>
    <n v="17590"/>
  </r>
  <r>
    <s v="Ecopetrol"/>
    <x v="5"/>
    <s v="Mixta"/>
    <s v="No"/>
    <s v="Si"/>
    <s v="Si"/>
    <n v="1951"/>
    <s v="Colombia"/>
    <n v="113.923310323"/>
    <x v="25"/>
    <n v="859892"/>
    <s v="Impacto ambiental"/>
    <s v="Pilar 2"/>
    <x v="3"/>
    <n v="859892"/>
    <n v="17590"/>
  </r>
  <r>
    <s v="Emgesa"/>
    <x v="4"/>
    <s v="Mixta"/>
    <s v="No"/>
    <s v="No"/>
    <s v="Si"/>
    <n v="1997"/>
    <s v="Colombia"/>
    <n v="15.780332546"/>
    <x v="25"/>
    <n v="19200.66"/>
    <s v="Impacto ambiental"/>
    <s v="Pilar 2"/>
    <x v="3"/>
    <n v="113301.89"/>
    <n v="593"/>
  </r>
  <r>
    <s v="EPM"/>
    <x v="4"/>
    <s v="Pública"/>
    <s v="No"/>
    <s v="No"/>
    <s v="Si"/>
    <n v="1955"/>
    <s v="Colombia"/>
    <n v="20.574477179999999"/>
    <x v="25"/>
    <n v="113301.89"/>
    <s v="Impacto ambiental"/>
    <s v="Pilar 2"/>
    <x v="3"/>
    <n v="113301.89"/>
    <n v="593"/>
  </r>
  <r>
    <s v="ES Windows"/>
    <x v="1"/>
    <s v="Privada"/>
    <s v="No"/>
    <s v="No"/>
    <s v="Si"/>
    <n v="1985"/>
    <s v="Estados Unidos"/>
    <n v="2.6249202149999999"/>
    <x v="25"/>
    <n v="3383"/>
    <s v="Impacto ambiental"/>
    <s v="Pilar 2"/>
    <x v="3"/>
    <n v="72055"/>
    <n v="0"/>
  </r>
  <r>
    <s v="Esenttia"/>
    <x v="1"/>
    <s v="Mixta"/>
    <s v="No"/>
    <s v="No"/>
    <s v="No"/>
    <n v="1990"/>
    <s v="Colombia"/>
    <n v="2.3114637089999999"/>
    <x v="25"/>
    <n v="12546.95"/>
    <s v="Impacto ambiental"/>
    <s v="Pilar 2"/>
    <x v="3"/>
    <n v="72055"/>
    <n v="0"/>
  </r>
  <r>
    <s v="Éxito"/>
    <x v="3"/>
    <s v="Privada"/>
    <s v="No"/>
    <s v="No"/>
    <s v="Si"/>
    <n v="1949"/>
    <s v="Colombia"/>
    <n v="16.077688644999999"/>
    <x v="25"/>
    <n v="75077.399999999994"/>
    <s v="Impacto ambiental"/>
    <s v="Pilar 2"/>
    <x v="3"/>
    <n v="75077.399999999994"/>
    <n v="21.97"/>
  </r>
  <r>
    <s v="Falabella"/>
    <x v="3"/>
    <s v="Privada"/>
    <s v="Si"/>
    <s v="Si"/>
    <s v="Si"/>
    <n v="1889"/>
    <s v="Chile"/>
    <n v="2.3075606390000001"/>
    <x v="25"/>
    <s v="No informa"/>
    <s v="Impacto ambiental"/>
    <s v="Pilar 2"/>
    <x v="3"/>
    <n v="75077.399999999994"/>
    <n v="21.97"/>
  </r>
  <r>
    <s v="Frontera Energy"/>
    <x v="5"/>
    <s v="Privada"/>
    <s v="No"/>
    <s v="Si"/>
    <s v="Si"/>
    <n v="1985"/>
    <s v="Canadá"/>
    <n v="4.2502446559999996"/>
    <x v="25"/>
    <n v="66981"/>
    <s v="Impacto ambiental"/>
    <s v="Pilar 2"/>
    <x v="3"/>
    <n v="859892"/>
    <n v="17590"/>
  </r>
  <r>
    <s v="Gases del Caribe"/>
    <x v="4"/>
    <s v="Privada"/>
    <s v="No"/>
    <s v="Si"/>
    <s v="No"/>
    <n v="1966"/>
    <s v="Colombia"/>
    <n v="2.6355685659999999"/>
    <x v="25"/>
    <n v="593"/>
    <s v="Impacto ambiental"/>
    <s v="Pilar 2"/>
    <x v="3"/>
    <n v="113301.89"/>
    <n v="593"/>
  </r>
  <r>
    <s v="GEB"/>
    <x v="4"/>
    <s v="Mixta"/>
    <s v="No"/>
    <s v="Si"/>
    <s v="Si"/>
    <n v="1896"/>
    <s v="Colombia"/>
    <n v="3.7166394839999999"/>
    <x v="25"/>
    <n v="5074"/>
    <s v="Impacto ambiental"/>
    <s v="Pilar 2"/>
    <x v="3"/>
    <n v="113301.89"/>
    <n v="593"/>
  </r>
  <r>
    <s v="General Motors"/>
    <x v="1"/>
    <s v="Pública"/>
    <s v="No"/>
    <s v="Si"/>
    <s v="Si"/>
    <n v="1908"/>
    <s v="Estados Unidos"/>
    <n v="1.2123628230000001"/>
    <x v="25"/>
    <s v="No informa "/>
    <s v="Impacto ambiental"/>
    <s v="Pilar 2"/>
    <x v="3"/>
    <n v="72055"/>
    <n v="0"/>
  </r>
  <r>
    <s v="Geopark"/>
    <x v="5"/>
    <s v="Privada"/>
    <s v="No"/>
    <s v="Si"/>
    <s v="Si"/>
    <n v="2002"/>
    <s v="Chile"/>
    <n v="2.4203671080000002"/>
    <x v="25"/>
    <n v="17590"/>
    <s v="Impacto ambiental"/>
    <s v="Pilar 2"/>
    <x v="3"/>
    <n v="859892"/>
    <n v="17590"/>
  </r>
  <r>
    <s v="Gran Tierra Energy"/>
    <x v="5"/>
    <s v="Privada"/>
    <s v="No"/>
    <s v="Si"/>
    <s v="Si"/>
    <n v="2003"/>
    <s v="Canadá"/>
    <n v="1.3219259999999999"/>
    <x v="25"/>
    <n v="226534"/>
    <s v="Impacto ambiental"/>
    <s v="Pilar 2"/>
    <x v="3"/>
    <n v="859892"/>
    <n v="17590"/>
  </r>
  <r>
    <s v="Grupo Bios"/>
    <x v="0"/>
    <s v="Privada"/>
    <s v="No"/>
    <s v="No"/>
    <s v="No"/>
    <n v="1985"/>
    <s v="Colombia"/>
    <n v="0.441609957"/>
    <x v="25"/>
    <s v="No informa"/>
    <s v="Impacto ambiental"/>
    <s v="Pilar 2"/>
    <x v="3"/>
    <n v="0"/>
    <n v="0"/>
  </r>
  <r>
    <s v="Grupo Diana"/>
    <x v="1"/>
    <s v="Privada"/>
    <s v="Si"/>
    <s v="No"/>
    <s v="No"/>
    <n v="1964"/>
    <s v="Colombia"/>
    <n v="2.4859553989999998"/>
    <x v="25"/>
    <s v="No informa "/>
    <s v="Impacto ambiental"/>
    <s v="Pilar 2"/>
    <x v="3"/>
    <n v="72055"/>
    <n v="0"/>
  </r>
  <r>
    <s v="Haceb"/>
    <x v="1"/>
    <s v="Privada"/>
    <s v="Si"/>
    <s v="No"/>
    <s v="No"/>
    <n v="1940"/>
    <s v="Colombia"/>
    <n v="1.340540112"/>
    <x v="25"/>
    <n v="62.77"/>
    <s v="Impacto ambiental"/>
    <s v="Pilar 2"/>
    <x v="3"/>
    <n v="72055"/>
    <n v="0"/>
  </r>
  <r>
    <s v="Hocol"/>
    <x v="5"/>
    <s v="Privada"/>
    <s v="No"/>
    <s v="No"/>
    <s v="No"/>
    <n v="1956"/>
    <s v="Colombia"/>
    <n v="2.660692144"/>
    <x v="25"/>
    <n v="26237"/>
    <s v="Impacto ambiental"/>
    <s v="Pilar 2"/>
    <x v="3"/>
    <n v="859892"/>
    <n v="17590"/>
  </r>
  <r>
    <s v="INCUBADORA SANTANDER S.A. (Huevos Kikes)"/>
    <x v="0"/>
    <s v="Privada"/>
    <s v="Si"/>
    <s v="No"/>
    <s v="No"/>
    <n v="1962"/>
    <s v="Colombia"/>
    <n v="0.89448844999999999"/>
    <x v="25"/>
    <s v="No informa "/>
    <s v="Impacto ambiental"/>
    <s v="Pilar 2"/>
    <x v="3"/>
    <n v="0"/>
    <n v="0"/>
  </r>
  <r>
    <s v="ISA"/>
    <x v="4"/>
    <s v="Mixta"/>
    <s v="No"/>
    <s v="Si"/>
    <s v="Si"/>
    <n v="1967"/>
    <s v="Colombia"/>
    <n v="4.1309855679999998"/>
    <x v="25"/>
    <n v="16716"/>
    <s v="Impacto ambiental"/>
    <s v="Pilar 2"/>
    <x v="3"/>
    <n v="113301.89"/>
    <n v="593"/>
  </r>
  <r>
    <s v="Isagen"/>
    <x v="4"/>
    <s v="Mixta"/>
    <s v="No"/>
    <s v="No"/>
    <s v="No"/>
    <n v="1995"/>
    <s v="Colombia"/>
    <n v="6.1355991599999999"/>
    <x v="25"/>
    <n v="1791"/>
    <s v="Impacto ambiental"/>
    <s v="Pilar 2"/>
    <x v="3"/>
    <n v="113301.89"/>
    <n v="593"/>
  </r>
  <r>
    <s v="ISMOCOL SA"/>
    <x v="2"/>
    <s v="Privada"/>
    <s v="No"/>
    <s v="No"/>
    <s v="Si"/>
    <n v="1989"/>
    <s v="Colombia"/>
    <n v="0.75167738299999998"/>
    <x v="25"/>
    <s v="No informa "/>
    <s v="Impacto ambiental"/>
    <s v="Pilar 2"/>
    <x v="3"/>
    <n v="531"/>
    <n v="123.4"/>
  </r>
  <r>
    <s v="Italcol"/>
    <x v="1"/>
    <s v="Privada"/>
    <s v="Si"/>
    <s v="No"/>
    <s v="No"/>
    <n v="1970"/>
    <s v="Colombia"/>
    <n v="3.1891452720000002"/>
    <x v="25"/>
    <s v="No informa "/>
    <s v="Impacto ambiental"/>
    <s v="Pilar 2"/>
    <x v="3"/>
    <n v="72055"/>
    <n v="0"/>
  </r>
  <r>
    <s v="LATAM"/>
    <x v="4"/>
    <s v="Privada"/>
    <s v="No"/>
    <s v="Si"/>
    <s v="Si"/>
    <n v="1929"/>
    <s v="Chile"/>
    <n v="2.3283445380000001"/>
    <x v="25"/>
    <s v="No informa"/>
    <s v="Impacto ambiental"/>
    <s v="Pilar 2"/>
    <x v="3"/>
    <n v="113301.89"/>
    <n v="593"/>
  </r>
  <r>
    <s v="MARVAL S.A.S."/>
    <x v="2"/>
    <s v="Privada"/>
    <s v="Si"/>
    <s v="No"/>
    <s v="No"/>
    <n v="1976"/>
    <s v="Colombia"/>
    <n v="0.98534294499999997"/>
    <x v="25"/>
    <s v="No informa"/>
    <s v="Impacto ambiental"/>
    <s v="Pilar 2"/>
    <x v="3"/>
    <n v="531"/>
    <n v="123.4"/>
  </r>
  <r>
    <s v="Mazda"/>
    <x v="3"/>
    <s v="Privada"/>
    <s v="No"/>
    <s v="Si"/>
    <s v="Si"/>
    <n v="1920"/>
    <s v="Japón"/>
    <n v="1.8691417530000001"/>
    <x v="25"/>
    <s v="No informa"/>
    <s v="Impacto ambiental"/>
    <s v="Pilar 2"/>
    <x v="3"/>
    <n v="75077.399999999994"/>
    <n v="21.97"/>
  </r>
  <r>
    <s v="Mercado Libre"/>
    <x v="4"/>
    <s v="Privada"/>
    <s v="No"/>
    <s v="Si"/>
    <s v="Si"/>
    <n v="2009"/>
    <s v="Argentina"/>
    <n v="1.8581853669999999"/>
    <x v="25"/>
    <n v="28865.7"/>
    <s v="Impacto ambiental"/>
    <s v="Pilar 2"/>
    <x v="3"/>
    <n v="113301.89"/>
    <n v="593"/>
  </r>
  <r>
    <s v="Nestle"/>
    <x v="1"/>
    <s v="Mixta"/>
    <s v="No"/>
    <s v="Si"/>
    <s v="Si"/>
    <n v="1866"/>
    <s v="Suiza"/>
    <n v="2.0444698099999998"/>
    <x v="25"/>
    <s v="No informa "/>
    <s v="Impacto ambiental"/>
    <s v="Pilar 2"/>
    <x v="3"/>
    <n v="72055"/>
    <n v="0"/>
  </r>
  <r>
    <s v="Oleoducto Central (Ocensa)"/>
    <x v="4"/>
    <s v="Mixta"/>
    <s v="No"/>
    <s v="No"/>
    <s v="No"/>
    <n v="1994"/>
    <s v="Colombia"/>
    <n v="5.9751610780000002"/>
    <x v="25"/>
    <n v="39951"/>
    <s v="Impacto ambiental"/>
    <s v="Pilar 2"/>
    <x v="3"/>
    <n v="113301.89"/>
    <n v="593"/>
  </r>
  <r>
    <s v="Olímpica"/>
    <x v="3"/>
    <s v="Privada"/>
    <s v="Si"/>
    <s v="No"/>
    <s v="No"/>
    <n v="1953"/>
    <s v="Colombia"/>
    <n v="7.1291921260000004"/>
    <x v="25"/>
    <s v="No informa "/>
    <s v="Impacto ambiental"/>
    <s v="Pilar 2"/>
    <x v="3"/>
    <n v="75077.399999999994"/>
    <n v="21.97"/>
  </r>
  <r>
    <s v="Pepsico"/>
    <x v="1"/>
    <s v="Pública"/>
    <s v="No"/>
    <s v="Si"/>
    <s v="Si"/>
    <n v="1965"/>
    <s v="Estados Unidos"/>
    <n v="2.0973851419999998"/>
    <x v="25"/>
    <s v="No informa "/>
    <s v="Impacto ambiental"/>
    <s v="Pilar 2"/>
    <x v="3"/>
    <n v="72055"/>
    <n v="0"/>
  </r>
  <r>
    <s v="Petromil"/>
    <x v="3"/>
    <s v="Privada"/>
    <s v="Si"/>
    <s v="No"/>
    <s v="No"/>
    <n v="1989"/>
    <s v="Colombia"/>
    <n v="3.0305383369999999"/>
    <x v="25"/>
    <s v="No informa "/>
    <s v="Impacto ambiental"/>
    <s v="Pilar 2"/>
    <x v="3"/>
    <n v="75077.399999999994"/>
    <n v="21.97"/>
  </r>
  <r>
    <s v="POLLOS EL BUCANERO S.A. (Cargill)"/>
    <x v="1"/>
    <s v="Privada"/>
    <s v="No"/>
    <s v="No"/>
    <s v="Si"/>
    <n v="1986"/>
    <s v="Colombia"/>
    <n v="2.2734296359999999"/>
    <x v="25"/>
    <s v="No informa "/>
    <s v="Impacto ambiental"/>
    <s v="Pilar 2"/>
    <x v="3"/>
    <n v="72055"/>
    <n v="0"/>
  </r>
  <r>
    <s v="Postobón"/>
    <x v="1"/>
    <s v="Privada"/>
    <s v="No"/>
    <s v="No"/>
    <s v="No"/>
    <n v="1904"/>
    <s v="Colombia"/>
    <n v="2.8467005310000002"/>
    <x v="25"/>
    <n v="0"/>
    <s v="Impacto ambiental"/>
    <s v="Pilar 2"/>
    <x v="3"/>
    <n v="72055"/>
    <n v="0"/>
  </r>
  <r>
    <s v="Pricesmart"/>
    <x v="3"/>
    <s v="Privada"/>
    <s v="No"/>
    <s v="Si"/>
    <s v="Si"/>
    <n v="1993"/>
    <s v="Estados Unidos"/>
    <n v="2.3607916150000001"/>
    <x v="25"/>
    <n v="69.817999999999998"/>
    <s v="Impacto ambiental"/>
    <s v="Pilar 2"/>
    <x v="3"/>
    <n v="75077.399999999994"/>
    <n v="21.97"/>
  </r>
  <r>
    <s v="Primax"/>
    <x v="3"/>
    <s v="Privada"/>
    <s v="No"/>
    <s v="No"/>
    <s v="Si"/>
    <n v="2005"/>
    <s v="Perú"/>
    <n v="10.521119421"/>
    <x v="25"/>
    <n v="860.2"/>
    <s v="Impacto ambiental"/>
    <s v="Pilar 2"/>
    <x v="3"/>
    <n v="75077.399999999994"/>
    <n v="21.97"/>
  </r>
  <r>
    <s v="Productos Familia (Essity)"/>
    <x v="1"/>
    <s v="Privada"/>
    <s v="No"/>
    <s v="No"/>
    <s v="Si"/>
    <n v="1958"/>
    <s v="Colombia"/>
    <n v="2.0172595470000001"/>
    <x v="25"/>
    <s v="No informa "/>
    <s v="Impacto ambiental"/>
    <s v="Pilar 2"/>
    <x v="3"/>
    <n v="72055"/>
    <n v="0"/>
  </r>
  <r>
    <s v="Promigas"/>
    <x v="4"/>
    <s v="Privada"/>
    <s v="No"/>
    <s v="Si"/>
    <s v="No"/>
    <n v="1974"/>
    <s v="Colombia"/>
    <n v="2.2729038500000001"/>
    <x v="25"/>
    <n v="18395"/>
    <s v="Impacto ambiental"/>
    <s v="Pilar 2"/>
    <x v="3"/>
    <n v="113301.89"/>
    <n v="593"/>
  </r>
  <r>
    <s v="Rappi"/>
    <x v="4"/>
    <s v="Privada"/>
    <s v="No"/>
    <s v="No"/>
    <s v="Si"/>
    <n v="2015"/>
    <s v="Colombia"/>
    <n v="0.70314701400000001"/>
    <x v="25"/>
    <s v="No informa"/>
    <s v="Impacto ambiental"/>
    <s v="Pilar 2"/>
    <x v="3"/>
    <n v="113301.89"/>
    <n v="593"/>
  </r>
  <r>
    <s v="Reficar"/>
    <x v="1"/>
    <s v="Mixta"/>
    <s v="No"/>
    <s v="No"/>
    <s v="No"/>
    <n v="1956"/>
    <s v="Colombia"/>
    <n v="25.860914507"/>
    <x v="25"/>
    <s v="No informa "/>
    <s v="Impacto ambiental"/>
    <s v="Pilar 2"/>
    <x v="3"/>
    <n v="72055"/>
    <n v="0"/>
  </r>
  <r>
    <s v="Renault"/>
    <x v="1"/>
    <s v="Mixta"/>
    <s v="No"/>
    <s v="Si"/>
    <s v="Si"/>
    <n v="1898"/>
    <s v="Francia"/>
    <n v="2.4260392159999999"/>
    <x v="25"/>
    <s v="No informa "/>
    <s v="Impacto ambiental"/>
    <s v="Pilar 2"/>
    <x v="3"/>
    <n v="72055"/>
    <n v="0"/>
  </r>
  <r>
    <s v="Riopaila Castilla"/>
    <x v="1"/>
    <s v="Privada"/>
    <s v="No"/>
    <s v="Si"/>
    <s v="No"/>
    <n v="1998"/>
    <s v="Colombia"/>
    <n v="1.697301486"/>
    <x v="25"/>
    <n v="1847"/>
    <s v="Impacto ambiental"/>
    <s v="Pilar 2"/>
    <x v="3"/>
    <n v="72055"/>
    <n v="0"/>
  </r>
  <r>
    <s v="Samsung"/>
    <x v="3"/>
    <s v="Privada"/>
    <s v="Si"/>
    <s v="Si"/>
    <s v="Si"/>
    <n v="1969"/>
    <s v="Corea del Sur"/>
    <n v="3.188315636"/>
    <x v="25"/>
    <s v="No informa"/>
    <s v="Impacto ambiental"/>
    <s v="Pilar 2"/>
    <x v="3"/>
    <n v="75077.399999999994"/>
    <n v="21.97"/>
  </r>
  <r>
    <s v="SierraCol Energy"/>
    <x v="5"/>
    <s v="Privada"/>
    <s v="No"/>
    <s v="No"/>
    <s v="Si"/>
    <n v="2020"/>
    <s v="Islas Caimán / EE.UU"/>
    <n v="1.943851598"/>
    <x v="25"/>
    <n v="94000"/>
    <s v="Impacto ambiental"/>
    <s v="Pilar 2"/>
    <x v="3"/>
    <n v="859892"/>
    <n v="17590"/>
  </r>
  <r>
    <s v="Sodimac (Homecenter)"/>
    <x v="3"/>
    <s v="Privada"/>
    <s v="No"/>
    <s v="No"/>
    <s v="Si"/>
    <n v="1952"/>
    <s v="Chile"/>
    <n v="5.9910971069999999"/>
    <x v="25"/>
    <n v="15687.24"/>
    <s v="Impacto ambiental"/>
    <s v="Pilar 2"/>
    <x v="3"/>
    <n v="75077.399999999994"/>
    <n v="21.97"/>
  </r>
  <r>
    <s v="Sucafina"/>
    <x v="3"/>
    <s v="Privada"/>
    <s v="Si"/>
    <s v="No"/>
    <s v="Si"/>
    <n v="1977"/>
    <s v="Suiza"/>
    <n v="2.002301595"/>
    <x v="25"/>
    <s v="No informa"/>
    <s v="Impacto ambiental"/>
    <s v="Pilar 2"/>
    <x v="3"/>
    <n v="75077.399999999994"/>
    <n v="21.97"/>
  </r>
  <r>
    <s v="Sunshine Bouquet"/>
    <x v="0"/>
    <s v="Privada"/>
    <s v="Si"/>
    <s v="No"/>
    <s v="Si"/>
    <n v="1971"/>
    <s v="Estados Unidos"/>
    <n v="2.1567474139999998"/>
    <x v="25"/>
    <s v="No informa "/>
    <s v="Impacto ambiental"/>
    <s v="Pilar 2"/>
    <x v="3"/>
    <n v="0"/>
    <n v="0"/>
  </r>
  <r>
    <s v="Suramerica Comercial (Dollar City)"/>
    <x v="3"/>
    <s v="Privada"/>
    <s v="No"/>
    <s v="No"/>
    <s v="Si"/>
    <n v="2009"/>
    <s v="El Salvador"/>
    <n v="2.8694480090000001"/>
    <x v="25"/>
    <s v="No informa "/>
    <s v="Impacto ambiental"/>
    <s v="Pilar 2"/>
    <x v="3"/>
    <n v="75077.399999999994"/>
    <n v="21.97"/>
  </r>
  <r>
    <s v="Tecnoquimicas"/>
    <x v="3"/>
    <s v="Privada"/>
    <s v="Si"/>
    <s v="No"/>
    <s v="No"/>
    <n v="1934"/>
    <s v="Colombia"/>
    <n v="3.134365769"/>
    <x v="25"/>
    <s v="No informa "/>
    <s v="Impacto ambiental"/>
    <s v="Pilar 2"/>
    <x v="3"/>
    <n v="75077.399999999994"/>
    <n v="21.97"/>
  </r>
  <r>
    <s v="Telefónica"/>
    <x v="4"/>
    <s v="Mixta"/>
    <s v="No"/>
    <s v="Si"/>
    <s v="Si"/>
    <n v="1924"/>
    <s v="España"/>
    <n v="6.6721791020000003"/>
    <x v="25"/>
    <n v="4466"/>
    <s v="Impacto ambiental"/>
    <s v="Pilar 2"/>
    <x v="3"/>
    <n v="113301.89"/>
    <n v="593"/>
  </r>
  <r>
    <s v="Teleperformance"/>
    <x v="4"/>
    <s v="Privada"/>
    <s v="No"/>
    <s v="Si"/>
    <s v="Si"/>
    <n v="1910"/>
    <s v="Francia"/>
    <n v="2.655177809"/>
    <x v="25"/>
    <n v="3305.2"/>
    <s v="Impacto ambiental"/>
    <s v="Pilar 2"/>
    <x v="3"/>
    <n v="113301.89"/>
    <n v="593"/>
  </r>
  <r>
    <s v="Terpel"/>
    <x v="3"/>
    <s v="Privada"/>
    <s v="No"/>
    <s v="Si"/>
    <s v="Si"/>
    <n v="1968"/>
    <s v="Colombia"/>
    <n v="24.752011681999999"/>
    <x v="25"/>
    <n v="18595.740000000002"/>
    <s v="Impacto ambiental"/>
    <s v="Pilar 2"/>
    <x v="3"/>
    <n v="75077.399999999994"/>
    <n v="21.97"/>
  </r>
  <r>
    <s v="Tigo"/>
    <x v="4"/>
    <s v="Mixta"/>
    <s v="No"/>
    <s v="Si"/>
    <s v="Si"/>
    <n v="1979"/>
    <s v="Suecia"/>
    <n v="2.956157691"/>
    <x v="25"/>
    <n v="23065"/>
    <s v="Impacto ambiental"/>
    <s v="Pilar 2"/>
    <x v="3"/>
    <n v="113301.89"/>
    <n v="593"/>
  </r>
  <r>
    <s v="Toyota"/>
    <x v="3"/>
    <s v="Privada"/>
    <s v="No"/>
    <s v="Si"/>
    <s v="Si"/>
    <n v="1937"/>
    <s v="Japón"/>
    <n v="4.02823039"/>
    <x v="25"/>
    <n v="21.97"/>
    <s v="Impacto ambiental"/>
    <s v="Pilar 2"/>
    <x v="3"/>
    <n v="75077.399999999994"/>
    <n v="21.97"/>
  </r>
  <r>
    <s v="Trafigura (Petroleum)"/>
    <x v="3"/>
    <s v="Privada"/>
    <s v="No"/>
    <s v="No"/>
    <s v="Si"/>
    <n v="1993"/>
    <s v="Suiza"/>
    <n v="4.8704234599999996"/>
    <x v="25"/>
    <s v="No informa"/>
    <s v="Impacto ambiental"/>
    <s v="Pilar 2"/>
    <x v="3"/>
    <n v="75077.399999999994"/>
    <n v="21.97"/>
  </r>
  <r>
    <s v="Uniban"/>
    <x v="3"/>
    <s v="Privada"/>
    <s v="No"/>
    <s v="No"/>
    <s v="No"/>
    <n v="1966"/>
    <s v="Colombia"/>
    <n v="2.0461661379999998"/>
    <x v="25"/>
    <n v="2409"/>
    <s v="Impacto ambiental"/>
    <s v="Pilar 2"/>
    <x v="3"/>
    <n v="75077.399999999994"/>
    <n v="21.97"/>
  </r>
  <r>
    <s v="Unilever"/>
    <x v="3"/>
    <s v="Privada"/>
    <s v="No"/>
    <s v="Si"/>
    <s v="Si"/>
    <n v="1929"/>
    <s v="Reino Unido y Países Bajos"/>
    <n v="1.928223518"/>
    <x v="25"/>
    <s v="No informa "/>
    <s v="Impacto ambiental"/>
    <s v="Pilar 2"/>
    <x v="3"/>
    <n v="75077.399999999994"/>
    <n v="21.97"/>
  </r>
  <r>
    <s v="Vanti"/>
    <x v="4"/>
    <s v="Privada"/>
    <s v="No"/>
    <s v="No"/>
    <s v="No"/>
    <n v="1987"/>
    <s v="Colombia"/>
    <n v="0"/>
    <x v="25"/>
    <n v="2509.31"/>
    <s v="Impacto ambiental"/>
    <s v="Pilar 2"/>
    <x v="3"/>
    <n v="113301.89"/>
    <n v="593"/>
  </r>
  <r>
    <s v="Verano energy"/>
    <x v="5"/>
    <s v="Privada"/>
    <s v="No"/>
    <s v="No"/>
    <s v="Si"/>
    <n v="2016"/>
    <s v="Canadá"/>
    <n v="5.4833186859999996"/>
    <x v="25"/>
    <s v="No informa "/>
    <s v="Impacto ambiental"/>
    <s v="Pilar 2"/>
    <x v="3"/>
    <n v="859892"/>
    <n v="17590"/>
  </r>
  <r>
    <s v="Yamaha"/>
    <x v="1"/>
    <s v="Privada"/>
    <s v="No"/>
    <s v="Si"/>
    <s v="Si"/>
    <n v="1955"/>
    <s v="Japón"/>
    <n v="1.8313776939999999"/>
    <x v="25"/>
    <s v="No informa "/>
    <s v="Impacto ambiental"/>
    <s v="Pilar 2"/>
    <x v="3"/>
    <n v="72055"/>
    <n v="0"/>
  </r>
  <r>
    <s v="YARA COLOMBIA S.A."/>
    <x v="1"/>
    <s v="Privada"/>
    <s v="No"/>
    <s v="No"/>
    <s v="Si"/>
    <n v="1993"/>
    <s v="Noruega"/>
    <n v="1.7653399919999999"/>
    <x v="25"/>
    <s v="No informa "/>
    <s v="Impacto ambiental"/>
    <s v="Pilar 2"/>
    <x v="3"/>
    <n v="72055"/>
    <n v="0"/>
  </r>
  <r>
    <s v="Aliar"/>
    <x v="0"/>
    <s v="Privada"/>
    <s v="No"/>
    <s v="No"/>
    <s v="No"/>
    <n v="2007"/>
    <s v="Colombia"/>
    <n v="0.97802211500000003"/>
    <x v="26"/>
    <s v="No informa "/>
    <s v="Impacto ambiental"/>
    <s v="Pilar 2"/>
    <x v="3"/>
    <n v="0"/>
    <n v="0"/>
  </r>
  <r>
    <s v="Alimentos Carnicos (Grupo Nutresa)"/>
    <x v="1"/>
    <s v="Privada"/>
    <s v="No"/>
    <s v="Si"/>
    <s v="Si"/>
    <n v="1920"/>
    <s v="Colombia"/>
    <n v="2.844632077"/>
    <x v="26"/>
    <n v="33355"/>
    <s v="Impacto ambiental"/>
    <s v="Pilar 2"/>
    <x v="3"/>
    <n v="3177444"/>
    <n v="1034.08"/>
  </r>
  <r>
    <s v="Alpina"/>
    <x v="1"/>
    <s v="Privada"/>
    <s v="No"/>
    <s v="No"/>
    <s v="Si"/>
    <n v="1945"/>
    <s v="Colombia"/>
    <n v="2.1764613960000001"/>
    <x v="26"/>
    <n v="268028"/>
    <s v="Impacto ambiental"/>
    <s v="Pilar 2"/>
    <x v="3"/>
    <n v="3177444"/>
    <n v="1034.08"/>
  </r>
  <r>
    <s v="Amarilo"/>
    <x v="2"/>
    <s v="Privada"/>
    <s v="Si"/>
    <s v="No"/>
    <s v="No"/>
    <n v="1993"/>
    <s v="Colombia"/>
    <n v="2.1863011939999999"/>
    <x v="26"/>
    <n v="0"/>
    <s v="Impacto ambiental"/>
    <s v="Pilar 2"/>
    <x v="3"/>
    <n v="142.88"/>
    <n v="0"/>
  </r>
  <r>
    <s v="ARA"/>
    <x v="3"/>
    <s v="Privada"/>
    <s v="No"/>
    <s v="No"/>
    <s v="Si"/>
    <n v="2012"/>
    <s v="Colombia"/>
    <n v="13.831182682"/>
    <x v="26"/>
    <s v="No informa "/>
    <s v="Impacto ambiental"/>
    <s v="Pilar 2"/>
    <x v="3"/>
    <n v="5185867.41"/>
    <n v="7986.04"/>
  </r>
  <r>
    <s v="ARQUITECTURA Y CONCRETO"/>
    <x v="2"/>
    <s v="Privada"/>
    <s v="Si"/>
    <s v="No"/>
    <s v="No"/>
    <n v="1990"/>
    <s v="Colombia"/>
    <n v="0.77142869199999997"/>
    <x v="26"/>
    <s v="No informa "/>
    <s v="Impacto ambiental"/>
    <s v="Pilar 2"/>
    <x v="3"/>
    <n v="142.88"/>
    <n v="0"/>
  </r>
  <r>
    <s v="AUTOPISTA RIO MAGDALENA SAS"/>
    <x v="2"/>
    <s v="Privada"/>
    <s v="No"/>
    <s v="No"/>
    <s v="No"/>
    <n v="2014"/>
    <s v="Colombia"/>
    <n v="1.314259836"/>
    <x v="26"/>
    <n v="142.88"/>
    <s v="Impacto ambiental"/>
    <s v="Pilar 2"/>
    <x v="3"/>
    <n v="142.88"/>
    <n v="0"/>
  </r>
  <r>
    <s v="Avianca"/>
    <x v="4"/>
    <s v="Privada"/>
    <s v="No"/>
    <s v="No"/>
    <s v="Si"/>
    <n v="1919"/>
    <s v="Colombia"/>
    <n v="15.106042448"/>
    <x v="26"/>
    <s v="No informa "/>
    <s v="Impacto ambiental"/>
    <s v="Pilar 2"/>
    <x v="3"/>
    <n v="9435307"/>
    <n v="626"/>
  </r>
  <r>
    <s v="AVICOLA EL MADROÑO SA"/>
    <x v="0"/>
    <s v="Privada"/>
    <s v="No"/>
    <s v="No"/>
    <s v="No"/>
    <n v="1987"/>
    <s v="Colombia"/>
    <n v="0.711210393"/>
    <x v="26"/>
    <s v="No informa "/>
    <s v="Impacto ambiental"/>
    <s v="Pilar 2"/>
    <x v="3"/>
    <n v="0"/>
    <n v="0"/>
  </r>
  <r>
    <s v="AVSA"/>
    <x v="0"/>
    <s v="Privada"/>
    <s v="Si"/>
    <s v="No"/>
    <s v="No"/>
    <n v="1969"/>
    <s v="Colombia"/>
    <n v="2.4231643530000002"/>
    <x v="26"/>
    <s v="No informa"/>
    <s v="Impacto ambiental"/>
    <s v="Pilar 2"/>
    <x v="3"/>
    <n v="0"/>
    <n v="0"/>
  </r>
  <r>
    <s v="Banco de Bogotá"/>
    <x v="4"/>
    <s v="Privada"/>
    <s v="No"/>
    <s v="Si"/>
    <s v="No"/>
    <n v="1870"/>
    <s v="Colombia"/>
    <n v="0"/>
    <x v="26"/>
    <n v="626"/>
    <s v="Impacto ambiental"/>
    <s v="Pilar 2"/>
    <x v="3"/>
    <n v="9435307"/>
    <n v="626"/>
  </r>
  <r>
    <s v="Bancolombia"/>
    <x v="4"/>
    <s v="Privada"/>
    <s v="No"/>
    <s v="Si"/>
    <s v="Si"/>
    <n v="1875"/>
    <s v="Colombia"/>
    <n v="0"/>
    <x v="26"/>
    <n v="1545.37"/>
    <s v="Impacto ambiental"/>
    <s v="Pilar 2"/>
    <x v="3"/>
    <n v="9435307"/>
    <n v="626"/>
  </r>
  <r>
    <s v="Bavaria (Kopps)"/>
    <x v="1"/>
    <s v="Privada"/>
    <s v="No"/>
    <s v="No"/>
    <s v="Si"/>
    <n v="1889"/>
    <s v="Colombia"/>
    <n v="8.6157743510000007"/>
    <x v="26"/>
    <n v="933319"/>
    <s v="Impacto ambiental"/>
    <s v="Pilar 2"/>
    <x v="3"/>
    <n v="3177444"/>
    <n v="1034.08"/>
  </r>
  <r>
    <s v="BEL STAR S.A."/>
    <x v="1"/>
    <s v="Privada"/>
    <s v="No"/>
    <s v="No"/>
    <s v="Si"/>
    <n v="2000"/>
    <s v="Colombia"/>
    <n v="1.8730507999999999"/>
    <x v="26"/>
    <s v="No informa "/>
    <s v="Impacto ambiental"/>
    <s v="Pilar 2"/>
    <x v="3"/>
    <n v="3177444"/>
    <n v="1034.08"/>
  </r>
  <r>
    <s v="Biomax"/>
    <x v="3"/>
    <s v="Privada"/>
    <s v="No"/>
    <s v="No"/>
    <s v="No"/>
    <n v="2004"/>
    <s v="Colombia"/>
    <n v="4.5125503050000004"/>
    <x v="26"/>
    <s v="No informa "/>
    <s v="Impacto ambiental"/>
    <s v="Pilar 2"/>
    <x v="3"/>
    <n v="5185867.41"/>
    <n v="7986.04"/>
  </r>
  <r>
    <s v="C.I Prodeco"/>
    <x v="5"/>
    <s v="Privada"/>
    <s v="No"/>
    <s v="No"/>
    <s v="Si"/>
    <n v="1990"/>
    <s v="Suiza"/>
    <n v="0.89502277900000005"/>
    <x v="26"/>
    <s v="No informa"/>
    <s v="Impacto ambiental"/>
    <s v="Pilar 2"/>
    <x v="3"/>
    <n v="151117258"/>
    <n v="4343445"/>
  </r>
  <r>
    <s v="CARTON DE COLOMBIA S.A. (Smurfit Kappa)"/>
    <x v="1"/>
    <s v="Privada"/>
    <s v="No"/>
    <s v="No"/>
    <s v="Si"/>
    <n v="1944"/>
    <s v="Colombia"/>
    <n v="1.7785578609999999"/>
    <x v="26"/>
    <s v="No informa "/>
    <s v="Impacto ambiental"/>
    <s v="Pilar 2"/>
    <x v="3"/>
    <n v="3177444"/>
    <n v="1034.08"/>
  </r>
  <r>
    <s v="Celsia"/>
    <x v="4"/>
    <s v="Privada"/>
    <s v="No"/>
    <s v="Si"/>
    <s v="Si"/>
    <n v="2001"/>
    <s v="Colombia"/>
    <n v="6.5475670460000002"/>
    <x v="26"/>
    <n v="452562.73"/>
    <s v="Impacto ambiental"/>
    <s v="Pilar 2"/>
    <x v="3"/>
    <n v="9435307"/>
    <n v="626"/>
  </r>
  <r>
    <s v="Cementos Argos"/>
    <x v="1"/>
    <s v="Privada"/>
    <s v="No"/>
    <s v="Si"/>
    <s v="Si"/>
    <n v="1934"/>
    <s v="Colombia"/>
    <n v="1.84479215"/>
    <x v="26"/>
    <n v="3177444"/>
    <s v="Impacto ambiental"/>
    <s v="Pilar 2"/>
    <x v="3"/>
    <n v="3177444"/>
    <n v="1034.08"/>
  </r>
  <r>
    <s v="Cencosud"/>
    <x v="3"/>
    <s v="Privada"/>
    <s v="Si"/>
    <s v="Si"/>
    <s v="Si"/>
    <n v="1960"/>
    <s v="Chile"/>
    <n v="4.2128666020000001"/>
    <x v="26"/>
    <s v="No informa"/>
    <s v="Impacto ambiental"/>
    <s v="Pilar 2"/>
    <x v="3"/>
    <n v="5185867.41"/>
    <n v="7986.04"/>
  </r>
  <r>
    <s v="Cenit"/>
    <x v="4"/>
    <s v="Mixta"/>
    <s v="No"/>
    <s v="No"/>
    <s v="No"/>
    <n v="2012"/>
    <s v="Colombia"/>
    <n v="9.9777362400000005"/>
    <x v="26"/>
    <s v="No informa "/>
    <s v="Impacto ambiental"/>
    <s v="Pilar 2"/>
    <x v="3"/>
    <n v="9435307"/>
    <n v="626"/>
  </r>
  <r>
    <s v="Cerrejón"/>
    <x v="5"/>
    <s v="Privada"/>
    <s v="No"/>
    <s v="No"/>
    <s v="Si"/>
    <n v="1976"/>
    <s v="Reino Unido / Suiza"/>
    <n v="6.0471020830000004"/>
    <x v="26"/>
    <s v="No informa"/>
    <s v="Impacto ambiental"/>
    <s v="Pilar 2"/>
    <x v="3"/>
    <n v="151117258"/>
    <n v="4343445"/>
  </r>
  <r>
    <s v="Chevron"/>
    <x v="3"/>
    <s v="Privada"/>
    <s v="No"/>
    <s v="No"/>
    <s v="Si"/>
    <n v="1879"/>
    <s v="Estados Unidos"/>
    <n v="5.8689859999999996"/>
    <x v="26"/>
    <s v="No informa"/>
    <s v="Impacto ambiental"/>
    <s v="Pilar 2"/>
    <x v="3"/>
    <n v="5185867.41"/>
    <n v="7986.04"/>
  </r>
  <r>
    <s v="CI Eslop"/>
    <x v="3"/>
    <s v="Privada"/>
    <s v="Si"/>
    <s v="No"/>
    <s v="No"/>
    <n v="1997"/>
    <s v="Colombia"/>
    <n v="1.9766409730000001"/>
    <x v="26"/>
    <s v="No informa "/>
    <s v="Impacto ambiental"/>
    <s v="Pilar 2"/>
    <x v="3"/>
    <n v="5185867.41"/>
    <n v="7986.04"/>
  </r>
  <r>
    <s v="Claro"/>
    <x v="4"/>
    <s v="Privada"/>
    <s v="No"/>
    <s v="No"/>
    <s v="Si"/>
    <n v="2003"/>
    <s v="Brasil"/>
    <n v="15.602099798999999"/>
    <x v="26"/>
    <n v="204552"/>
    <s v="Impacto ambiental"/>
    <s v="Pilar 2"/>
    <x v="3"/>
    <n v="9435307"/>
    <n v="626"/>
  </r>
  <r>
    <s v="Coca Cola- Femsa"/>
    <x v="1"/>
    <s v="Mixta"/>
    <s v="No"/>
    <s v="Si"/>
    <s v="Si"/>
    <n v="1991"/>
    <s v="México"/>
    <n v="5.1614047279999999"/>
    <x v="26"/>
    <n v="964490"/>
    <s v="Impacto ambiental"/>
    <s v="Pilar 2"/>
    <x v="3"/>
    <n v="3177444"/>
    <n v="1034.08"/>
  </r>
  <r>
    <s v="Colgate"/>
    <x v="1"/>
    <s v="Privada"/>
    <s v="No"/>
    <s v="Si"/>
    <s v="Si"/>
    <n v="1806"/>
    <s v="Estados Unidos"/>
    <n v="2.382092359"/>
    <x v="26"/>
    <s v="No informa "/>
    <s v="Impacto ambiental"/>
    <s v="Pilar 2"/>
    <x v="3"/>
    <n v="3177444"/>
    <n v="1034.08"/>
  </r>
  <r>
    <s v="Colombina"/>
    <x v="1"/>
    <s v="Privada"/>
    <s v="Si"/>
    <s v="Si"/>
    <s v="Si"/>
    <n v="1932"/>
    <s v="Colombia"/>
    <n v="2.1928266769999998"/>
    <x v="26"/>
    <n v="9524"/>
    <s v="Impacto ambiental"/>
    <s v="Pilar 2"/>
    <x v="3"/>
    <n v="3177444"/>
    <n v="1034.08"/>
  </r>
  <r>
    <s v="Compañía Nacional de Chocolates"/>
    <x v="1"/>
    <s v="Privada"/>
    <s v="No"/>
    <s v="No"/>
    <s v="No"/>
    <n v="1920"/>
    <s v="Colombia"/>
    <n v="1.9433909700000001"/>
    <x v="26"/>
    <s v="No informa "/>
    <s v="Impacto ambiental"/>
    <s v="Pilar 2"/>
    <x v="3"/>
    <n v="3177444"/>
    <n v="1034.08"/>
  </r>
  <r>
    <s v="CONCESIONARIA VIAL UNIÓN DEL SUR SAS"/>
    <x v="2"/>
    <s v="Privada"/>
    <s v="No"/>
    <s v="No"/>
    <s v="No"/>
    <n v="2015"/>
    <s v="Colombia"/>
    <n v="0.76762142099999997"/>
    <x v="26"/>
    <s v="No informa"/>
    <s v="Impacto ambiental"/>
    <s v="Pilar 2"/>
    <x v="3"/>
    <n v="142.88"/>
    <n v="0"/>
  </r>
  <r>
    <s v="Conconcreto"/>
    <x v="2"/>
    <s v="Privada"/>
    <s v="No"/>
    <s v="Si"/>
    <s v="Si"/>
    <n v="1961"/>
    <s v="Colombia"/>
    <n v="0.498844856"/>
    <x v="26"/>
    <n v="5.5"/>
    <s v="Impacto ambiental"/>
    <s v="Pilar 2"/>
    <x v="3"/>
    <n v="142.88"/>
    <n v="0"/>
  </r>
  <r>
    <s v="CONSTRUCCIONES EL CONDOR S.A"/>
    <x v="2"/>
    <s v="Privada"/>
    <s v="No"/>
    <s v="Si"/>
    <s v="Si"/>
    <n v="1979"/>
    <s v="Colombia"/>
    <n v="1.189537155"/>
    <x v="26"/>
    <s v="No informa"/>
    <s v="Impacto ambiental"/>
    <s v="Pilar 2"/>
    <x v="3"/>
    <n v="142.88"/>
    <n v="0"/>
  </r>
  <r>
    <s v="CONSTRUCTORA CAPITAL BOGOTA SAS"/>
    <x v="2"/>
    <s v="Privada"/>
    <s v="Si"/>
    <s v="No"/>
    <s v="No"/>
    <n v="2008"/>
    <s v="Colombia"/>
    <n v="1.3132825420000001"/>
    <x v="26"/>
    <s v="No informa"/>
    <s v="Impacto ambiental"/>
    <s v="Pilar 2"/>
    <x v="3"/>
    <n v="142.88"/>
    <n v="0"/>
  </r>
  <r>
    <s v="CONSTRUCTORA COLPATRIA  SAS"/>
    <x v="2"/>
    <s v="Privada"/>
    <s v="No"/>
    <s v="No"/>
    <s v="No"/>
    <n v="1977"/>
    <s v="Colombia"/>
    <n v="0.74612668500000001"/>
    <x v="26"/>
    <s v="No informa"/>
    <s v="Impacto ambiental"/>
    <s v="Pilar 2"/>
    <x v="3"/>
    <n v="142.88"/>
    <n v="0"/>
  </r>
  <r>
    <s v="Corbeta"/>
    <x v="3"/>
    <s v="Privada"/>
    <s v="Si"/>
    <s v="No"/>
    <s v="No"/>
    <n v="1938"/>
    <s v="Colombia"/>
    <n v="11.88773162"/>
    <x v="26"/>
    <s v="No informa "/>
    <s v="Impacto ambiental"/>
    <s v="Pilar 2"/>
    <x v="3"/>
    <n v="5185867.41"/>
    <n v="7986.04"/>
  </r>
  <r>
    <s v="Cruz Verde"/>
    <x v="3"/>
    <s v="Privada"/>
    <s v="No"/>
    <s v="No"/>
    <s v="Si"/>
    <n v="1984"/>
    <s v="Chile"/>
    <n v="5.5116464790000004"/>
    <x v="26"/>
    <n v="157227"/>
    <s v="Impacto ambiental"/>
    <s v="Pilar 2"/>
    <x v="3"/>
    <n v="5185867.41"/>
    <n v="7986.04"/>
  </r>
  <r>
    <s v="D1"/>
    <x v="3"/>
    <s v="Privada"/>
    <s v="Si"/>
    <s v="No"/>
    <s v="No"/>
    <n v="2009"/>
    <s v="Colombia"/>
    <n v="19.439396106"/>
    <x v="26"/>
    <s v="No informa "/>
    <s v="Impacto ambiental"/>
    <s v="Pilar 2"/>
    <x v="3"/>
    <n v="5185867.41"/>
    <n v="7986.04"/>
  </r>
  <r>
    <s v="Davivienda"/>
    <x v="4"/>
    <s v="Privada"/>
    <s v="No"/>
    <s v="Si"/>
    <s v="No"/>
    <n v="1972"/>
    <s v="Colombia"/>
    <n v="0"/>
    <x v="26"/>
    <n v="77507"/>
    <s v="Impacto ambiental"/>
    <s v="Pilar 2"/>
    <x v="3"/>
    <n v="9435307"/>
    <n v="626"/>
  </r>
  <r>
    <s v="Distracom"/>
    <x v="3"/>
    <s v="Privada"/>
    <s v="Si"/>
    <s v="No"/>
    <s v="No"/>
    <n v="1997"/>
    <s v="Colombia"/>
    <n v="3.874476933"/>
    <x v="26"/>
    <s v="No informa "/>
    <s v="Impacto ambiental"/>
    <s v="Pilar 2"/>
    <x v="3"/>
    <n v="5185867.41"/>
    <n v="7986.04"/>
  </r>
  <r>
    <s v="Drummond"/>
    <x v="5"/>
    <s v="Privada"/>
    <s v="Si"/>
    <s v="No"/>
    <s v="Si"/>
    <n v="1935"/>
    <s v="Estados Unidos"/>
    <n v="11.495989482000001"/>
    <x v="26"/>
    <s v="No informa "/>
    <s v="Impacto ambiental"/>
    <s v="Pilar 2"/>
    <x v="3"/>
    <n v="151117258"/>
    <n v="4343445"/>
  </r>
  <r>
    <s v="Ecopetrol"/>
    <x v="5"/>
    <s v="Mixta"/>
    <s v="No"/>
    <s v="Si"/>
    <s v="Si"/>
    <n v="1951"/>
    <s v="Colombia"/>
    <n v="113.923310323"/>
    <x v="26"/>
    <n v="151117258"/>
    <s v="Impacto ambiental"/>
    <s v="Pilar 2"/>
    <x v="3"/>
    <n v="151117258"/>
    <n v="4343445"/>
  </r>
  <r>
    <s v="Emgesa"/>
    <x v="4"/>
    <s v="Mixta"/>
    <s v="No"/>
    <s v="No"/>
    <s v="Si"/>
    <n v="1997"/>
    <s v="Colombia"/>
    <n v="15.780332546"/>
    <x v="26"/>
    <n v="707340.16"/>
    <s v="Impacto ambiental"/>
    <s v="Pilar 2"/>
    <x v="3"/>
    <n v="9435307"/>
    <n v="626"/>
  </r>
  <r>
    <s v="EPM"/>
    <x v="4"/>
    <s v="Pública"/>
    <s v="No"/>
    <s v="No"/>
    <s v="Si"/>
    <n v="1955"/>
    <s v="Colombia"/>
    <n v="20.574477179999999"/>
    <x v="26"/>
    <s v="No informa "/>
    <s v="Impacto ambiental"/>
    <s v="Pilar 2"/>
    <x v="3"/>
    <n v="9435307"/>
    <n v="626"/>
  </r>
  <r>
    <s v="ES Windows"/>
    <x v="1"/>
    <s v="Privada"/>
    <s v="No"/>
    <s v="No"/>
    <s v="Si"/>
    <n v="1985"/>
    <s v="Estados Unidos"/>
    <n v="2.6249202149999999"/>
    <x v="26"/>
    <n v="304036"/>
    <s v="Impacto ambiental"/>
    <s v="Pilar 2"/>
    <x v="3"/>
    <n v="3177444"/>
    <n v="1034.08"/>
  </r>
  <r>
    <s v="Esenttia"/>
    <x v="1"/>
    <s v="Mixta"/>
    <s v="No"/>
    <s v="No"/>
    <s v="No"/>
    <n v="1990"/>
    <s v="Colombia"/>
    <n v="2.3114637089999999"/>
    <x v="26"/>
    <n v="1034.08"/>
    <s v="Impacto ambiental"/>
    <s v="Pilar 2"/>
    <x v="3"/>
    <n v="3177444"/>
    <n v="1034.08"/>
  </r>
  <r>
    <s v="Éxito"/>
    <x v="3"/>
    <s v="Privada"/>
    <s v="No"/>
    <s v="No"/>
    <s v="Si"/>
    <n v="1949"/>
    <s v="Colombia"/>
    <n v="16.077688644999999"/>
    <x v="26"/>
    <n v="195991.7"/>
    <s v="Impacto ambiental"/>
    <s v="Pilar 2"/>
    <x v="3"/>
    <n v="5185867.41"/>
    <n v="7986.04"/>
  </r>
  <r>
    <s v="Falabella"/>
    <x v="3"/>
    <s v="Privada"/>
    <s v="Si"/>
    <s v="Si"/>
    <s v="Si"/>
    <n v="1889"/>
    <s v="Chile"/>
    <n v="2.3075606390000001"/>
    <x v="26"/>
    <n v="444610"/>
    <s v="Impacto ambiental"/>
    <s v="Pilar 2"/>
    <x v="3"/>
    <n v="5185867.41"/>
    <n v="7986.04"/>
  </r>
  <r>
    <s v="Frontera Energy"/>
    <x v="5"/>
    <s v="Privada"/>
    <s v="No"/>
    <s v="Si"/>
    <s v="Si"/>
    <n v="1985"/>
    <s v="Canadá"/>
    <n v="4.2502446559999996"/>
    <x v="26"/>
    <n v="8633088"/>
    <s v="Impacto ambiental"/>
    <s v="Pilar 2"/>
    <x v="3"/>
    <n v="151117258"/>
    <n v="4343445"/>
  </r>
  <r>
    <s v="Gases del Caribe"/>
    <x v="4"/>
    <s v="Privada"/>
    <s v="No"/>
    <s v="Si"/>
    <s v="No"/>
    <n v="1966"/>
    <s v="Colombia"/>
    <n v="2.6355685659999999"/>
    <x v="26"/>
    <n v="2139749"/>
    <s v="Impacto ambiental"/>
    <s v="Pilar 2"/>
    <x v="3"/>
    <n v="9435307"/>
    <n v="626"/>
  </r>
  <r>
    <s v="GEB"/>
    <x v="4"/>
    <s v="Mixta"/>
    <s v="No"/>
    <s v="Si"/>
    <s v="Si"/>
    <n v="1896"/>
    <s v="Colombia"/>
    <n v="3.7166394839999999"/>
    <x v="26"/>
    <s v="No informa "/>
    <s v="Impacto ambiental"/>
    <s v="Pilar 2"/>
    <x v="3"/>
    <n v="9435307"/>
    <n v="626"/>
  </r>
  <r>
    <s v="General Motors"/>
    <x v="1"/>
    <s v="Pública"/>
    <s v="No"/>
    <s v="Si"/>
    <s v="Si"/>
    <n v="1908"/>
    <s v="Estados Unidos"/>
    <n v="1.2123628230000001"/>
    <x v="26"/>
    <s v="No informa "/>
    <s v="Impacto ambiental"/>
    <s v="Pilar 2"/>
    <x v="3"/>
    <n v="3177444"/>
    <n v="1034.08"/>
  </r>
  <r>
    <s v="Geopark"/>
    <x v="5"/>
    <s v="Privada"/>
    <s v="No"/>
    <s v="Si"/>
    <s v="Si"/>
    <n v="2002"/>
    <s v="Chile"/>
    <n v="2.4203671080000002"/>
    <x v="26"/>
    <n v="4343445"/>
    <s v="Impacto ambiental"/>
    <s v="Pilar 2"/>
    <x v="3"/>
    <n v="151117258"/>
    <n v="4343445"/>
  </r>
  <r>
    <s v="Gran Tierra Energy"/>
    <x v="5"/>
    <s v="Privada"/>
    <s v="No"/>
    <s v="Si"/>
    <s v="Si"/>
    <n v="2003"/>
    <s v="Canadá"/>
    <n v="1.3219259999999999"/>
    <x v="26"/>
    <s v="No informa"/>
    <s v="Impacto ambiental"/>
    <s v="Pilar 2"/>
    <x v="3"/>
    <n v="151117258"/>
    <n v="4343445"/>
  </r>
  <r>
    <s v="Grupo Bios"/>
    <x v="0"/>
    <s v="Privada"/>
    <s v="No"/>
    <s v="No"/>
    <s v="No"/>
    <n v="1985"/>
    <s v="Colombia"/>
    <n v="0.441609957"/>
    <x v="26"/>
    <s v="No informa"/>
    <s v="Impacto ambiental"/>
    <s v="Pilar 2"/>
    <x v="3"/>
    <n v="0"/>
    <n v="0"/>
  </r>
  <r>
    <s v="Grupo Diana"/>
    <x v="1"/>
    <s v="Privada"/>
    <s v="Si"/>
    <s v="No"/>
    <s v="No"/>
    <n v="1964"/>
    <s v="Colombia"/>
    <n v="2.4859553989999998"/>
    <x v="26"/>
    <s v="No informa "/>
    <s v="Impacto ambiental"/>
    <s v="Pilar 2"/>
    <x v="3"/>
    <n v="3177444"/>
    <n v="1034.08"/>
  </r>
  <r>
    <s v="Haceb"/>
    <x v="1"/>
    <s v="Privada"/>
    <s v="Si"/>
    <s v="No"/>
    <s v="No"/>
    <n v="1940"/>
    <s v="Colombia"/>
    <n v="1.340540112"/>
    <x v="26"/>
    <s v="No informa "/>
    <s v="Impacto ambiental"/>
    <s v="Pilar 2"/>
    <x v="3"/>
    <n v="3177444"/>
    <n v="1034.08"/>
  </r>
  <r>
    <s v="Hocol"/>
    <x v="5"/>
    <s v="Privada"/>
    <s v="No"/>
    <s v="No"/>
    <s v="No"/>
    <n v="1956"/>
    <s v="Colombia"/>
    <n v="2.660692144"/>
    <x v="26"/>
    <s v="No informa"/>
    <s v="Impacto ambiental"/>
    <s v="Pilar 2"/>
    <x v="3"/>
    <n v="151117258"/>
    <n v="4343445"/>
  </r>
  <r>
    <s v="INCUBADORA SANTANDER S.A. (Huevos Kikes)"/>
    <x v="0"/>
    <s v="Privada"/>
    <s v="Si"/>
    <s v="No"/>
    <s v="No"/>
    <n v="1962"/>
    <s v="Colombia"/>
    <n v="0.89448844999999999"/>
    <x v="26"/>
    <s v="No informa "/>
    <s v="Impacto ambiental"/>
    <s v="Pilar 2"/>
    <x v="3"/>
    <n v="0"/>
    <n v="0"/>
  </r>
  <r>
    <s v="ISA"/>
    <x v="4"/>
    <s v="Mixta"/>
    <s v="No"/>
    <s v="Si"/>
    <s v="Si"/>
    <n v="1967"/>
    <s v="Colombia"/>
    <n v="4.1309855679999998"/>
    <x v="26"/>
    <n v="325395"/>
    <s v="Impacto ambiental"/>
    <s v="Pilar 2"/>
    <x v="3"/>
    <n v="9435307"/>
    <n v="626"/>
  </r>
  <r>
    <s v="Isagen"/>
    <x v="4"/>
    <s v="Mixta"/>
    <s v="No"/>
    <s v="No"/>
    <s v="No"/>
    <n v="1995"/>
    <s v="Colombia"/>
    <n v="6.1355991599999999"/>
    <x v="26"/>
    <n v="55268"/>
    <s v="Impacto ambiental"/>
    <s v="Pilar 2"/>
    <x v="3"/>
    <n v="9435307"/>
    <n v="626"/>
  </r>
  <r>
    <s v="ISMOCOL SA"/>
    <x v="2"/>
    <s v="Privada"/>
    <s v="No"/>
    <s v="No"/>
    <s v="Si"/>
    <n v="1989"/>
    <s v="Colombia"/>
    <n v="0.75167738299999998"/>
    <x v="26"/>
    <s v="No informa "/>
    <s v="Impacto ambiental"/>
    <s v="Pilar 2"/>
    <x v="3"/>
    <n v="142.88"/>
    <n v="0"/>
  </r>
  <r>
    <s v="Italcol"/>
    <x v="1"/>
    <s v="Privada"/>
    <s v="Si"/>
    <s v="No"/>
    <s v="No"/>
    <n v="1970"/>
    <s v="Colombia"/>
    <n v="3.1891452720000002"/>
    <x v="26"/>
    <s v="No informa "/>
    <s v="Impacto ambiental"/>
    <s v="Pilar 2"/>
    <x v="3"/>
    <n v="3177444"/>
    <n v="1034.08"/>
  </r>
  <r>
    <s v="LATAM"/>
    <x v="4"/>
    <s v="Privada"/>
    <s v="No"/>
    <s v="Si"/>
    <s v="Si"/>
    <n v="1929"/>
    <s v="Chile"/>
    <n v="2.3283445380000001"/>
    <x v="26"/>
    <s v="No informa"/>
    <s v="Impacto ambiental"/>
    <s v="Pilar 2"/>
    <x v="3"/>
    <n v="9435307"/>
    <n v="626"/>
  </r>
  <r>
    <s v="MARVAL S.A.S."/>
    <x v="2"/>
    <s v="Privada"/>
    <s v="Si"/>
    <s v="No"/>
    <s v="No"/>
    <n v="1976"/>
    <s v="Colombia"/>
    <n v="0.98534294499999997"/>
    <x v="26"/>
    <s v="No informa"/>
    <s v="Impacto ambiental"/>
    <s v="Pilar 2"/>
    <x v="3"/>
    <n v="142.88"/>
    <n v="0"/>
  </r>
  <r>
    <s v="Mazda"/>
    <x v="3"/>
    <s v="Privada"/>
    <s v="No"/>
    <s v="Si"/>
    <s v="Si"/>
    <n v="1920"/>
    <s v="Japón"/>
    <n v="1.8691417530000001"/>
    <x v="26"/>
    <s v="No informa"/>
    <s v="Impacto ambiental"/>
    <s v="Pilar 2"/>
    <x v="3"/>
    <n v="5185867.41"/>
    <n v="7986.04"/>
  </r>
  <r>
    <s v="Mercado Libre"/>
    <x v="4"/>
    <s v="Privada"/>
    <s v="No"/>
    <s v="Si"/>
    <s v="Si"/>
    <n v="2009"/>
    <s v="Argentina"/>
    <n v="1.8581853669999999"/>
    <x v="26"/>
    <n v="2315795"/>
    <s v="Impacto ambiental"/>
    <s v="Pilar 2"/>
    <x v="3"/>
    <n v="9435307"/>
    <n v="626"/>
  </r>
  <r>
    <s v="Nestle"/>
    <x v="1"/>
    <s v="Mixta"/>
    <s v="No"/>
    <s v="Si"/>
    <s v="Si"/>
    <n v="1866"/>
    <s v="Suiza"/>
    <n v="2.0444698099999998"/>
    <x v="26"/>
    <s v="No informa "/>
    <s v="Impacto ambiental"/>
    <s v="Pilar 2"/>
    <x v="3"/>
    <n v="3177444"/>
    <n v="1034.08"/>
  </r>
  <r>
    <s v="Oleoducto Central (Ocensa)"/>
    <x v="4"/>
    <s v="Mixta"/>
    <s v="No"/>
    <s v="No"/>
    <s v="No"/>
    <n v="1994"/>
    <s v="Colombia"/>
    <n v="5.9751610780000002"/>
    <x v="26"/>
    <s v="No informa "/>
    <s v="Impacto ambiental"/>
    <s v="Pilar 2"/>
    <x v="3"/>
    <n v="9435307"/>
    <n v="626"/>
  </r>
  <r>
    <s v="Olímpica"/>
    <x v="3"/>
    <s v="Privada"/>
    <s v="Si"/>
    <s v="No"/>
    <s v="No"/>
    <n v="1953"/>
    <s v="Colombia"/>
    <n v="7.1291921260000004"/>
    <x v="26"/>
    <s v="No informa "/>
    <s v="Impacto ambiental"/>
    <s v="Pilar 2"/>
    <x v="3"/>
    <n v="5185867.41"/>
    <n v="7986.04"/>
  </r>
  <r>
    <s v="Pepsico"/>
    <x v="1"/>
    <s v="Pública"/>
    <s v="No"/>
    <s v="Si"/>
    <s v="Si"/>
    <n v="1965"/>
    <s v="Estados Unidos"/>
    <n v="2.0973851419999998"/>
    <x v="26"/>
    <s v="No informa "/>
    <s v="Impacto ambiental"/>
    <s v="Pilar 2"/>
    <x v="3"/>
    <n v="3177444"/>
    <n v="1034.08"/>
  </r>
  <r>
    <s v="Petromil"/>
    <x v="3"/>
    <s v="Privada"/>
    <s v="Si"/>
    <s v="No"/>
    <s v="No"/>
    <n v="1989"/>
    <s v="Colombia"/>
    <n v="3.0305383369999999"/>
    <x v="26"/>
    <s v="No informa "/>
    <s v="Impacto ambiental"/>
    <s v="Pilar 2"/>
    <x v="3"/>
    <n v="5185867.41"/>
    <n v="7986.04"/>
  </r>
  <r>
    <s v="POLLOS EL BUCANERO S.A. (Cargill)"/>
    <x v="1"/>
    <s v="Privada"/>
    <s v="No"/>
    <s v="No"/>
    <s v="Si"/>
    <n v="1986"/>
    <s v="Colombia"/>
    <n v="2.2734296359999999"/>
    <x v="26"/>
    <s v="No informa "/>
    <s v="Impacto ambiental"/>
    <s v="Pilar 2"/>
    <x v="3"/>
    <n v="3177444"/>
    <n v="1034.08"/>
  </r>
  <r>
    <s v="Postobón"/>
    <x v="1"/>
    <s v="Privada"/>
    <s v="No"/>
    <s v="No"/>
    <s v="No"/>
    <n v="1904"/>
    <s v="Colombia"/>
    <n v="2.8467005310000002"/>
    <x v="26"/>
    <n v="55075.65"/>
    <s v="Impacto ambiental"/>
    <s v="Pilar 2"/>
    <x v="3"/>
    <n v="3177444"/>
    <n v="1034.08"/>
  </r>
  <r>
    <s v="Pricesmart"/>
    <x v="3"/>
    <s v="Privada"/>
    <s v="No"/>
    <s v="Si"/>
    <s v="Si"/>
    <n v="1993"/>
    <s v="Estados Unidos"/>
    <n v="2.3607916150000001"/>
    <x v="26"/>
    <s v="No informa"/>
    <s v="Impacto ambiental"/>
    <s v="Pilar 2"/>
    <x v="3"/>
    <n v="5185867.41"/>
    <n v="7986.04"/>
  </r>
  <r>
    <s v="Primax"/>
    <x v="3"/>
    <s v="Privada"/>
    <s v="No"/>
    <s v="No"/>
    <s v="Si"/>
    <n v="2005"/>
    <s v="Perú"/>
    <n v="10.521119421"/>
    <x v="26"/>
    <n v="7986.04"/>
    <s v="Impacto ambiental"/>
    <s v="Pilar 2"/>
    <x v="3"/>
    <n v="5185867.41"/>
    <n v="7986.04"/>
  </r>
  <r>
    <s v="Productos Familia (Essity)"/>
    <x v="1"/>
    <s v="Privada"/>
    <s v="No"/>
    <s v="No"/>
    <s v="Si"/>
    <n v="1958"/>
    <s v="Colombia"/>
    <n v="2.0172595470000001"/>
    <x v="26"/>
    <s v="No informa "/>
    <s v="Impacto ambiental"/>
    <s v="Pilar 2"/>
    <x v="3"/>
    <n v="3177444"/>
    <n v="1034.08"/>
  </r>
  <r>
    <s v="Promigas"/>
    <x v="4"/>
    <s v="Privada"/>
    <s v="No"/>
    <s v="Si"/>
    <s v="No"/>
    <n v="1974"/>
    <s v="Colombia"/>
    <n v="2.2729038500000001"/>
    <x v="26"/>
    <n v="3785728"/>
    <s v="Impacto ambiental"/>
    <s v="Pilar 2"/>
    <x v="3"/>
    <n v="9435307"/>
    <n v="626"/>
  </r>
  <r>
    <s v="Rappi"/>
    <x v="4"/>
    <s v="Privada"/>
    <s v="No"/>
    <s v="No"/>
    <s v="Si"/>
    <n v="2015"/>
    <s v="Colombia"/>
    <n v="0.70314701400000001"/>
    <x v="26"/>
    <s v="No informa"/>
    <s v="Impacto ambiental"/>
    <s v="Pilar 2"/>
    <x v="3"/>
    <n v="9435307"/>
    <n v="626"/>
  </r>
  <r>
    <s v="Reficar"/>
    <x v="1"/>
    <s v="Mixta"/>
    <s v="No"/>
    <s v="No"/>
    <s v="No"/>
    <n v="1956"/>
    <s v="Colombia"/>
    <n v="25.860914507"/>
    <x v="26"/>
    <s v="No informa "/>
    <s v="Impacto ambiental"/>
    <s v="Pilar 2"/>
    <x v="3"/>
    <n v="3177444"/>
    <n v="1034.08"/>
  </r>
  <r>
    <s v="Renault"/>
    <x v="1"/>
    <s v="Mixta"/>
    <s v="No"/>
    <s v="Si"/>
    <s v="Si"/>
    <n v="1898"/>
    <s v="Francia"/>
    <n v="2.4260392159999999"/>
    <x v="26"/>
    <s v="No informa "/>
    <s v="Impacto ambiental"/>
    <s v="Pilar 2"/>
    <x v="3"/>
    <n v="3177444"/>
    <n v="1034.08"/>
  </r>
  <r>
    <s v="Riopaila Castilla"/>
    <x v="1"/>
    <s v="Privada"/>
    <s v="No"/>
    <s v="Si"/>
    <s v="No"/>
    <n v="1998"/>
    <s v="Colombia"/>
    <n v="1.697301486"/>
    <x v="26"/>
    <n v="99469"/>
    <s v="Impacto ambiental"/>
    <s v="Pilar 2"/>
    <x v="3"/>
    <n v="3177444"/>
    <n v="1034.08"/>
  </r>
  <r>
    <s v="Samsung"/>
    <x v="3"/>
    <s v="Privada"/>
    <s v="Si"/>
    <s v="Si"/>
    <s v="Si"/>
    <n v="1969"/>
    <s v="Corea del Sur"/>
    <n v="3.188315636"/>
    <x v="26"/>
    <s v="No informa"/>
    <s v="Impacto ambiental"/>
    <s v="Pilar 2"/>
    <x v="3"/>
    <n v="5185867.41"/>
    <n v="7986.04"/>
  </r>
  <r>
    <s v="SierraCol Energy"/>
    <x v="5"/>
    <s v="Privada"/>
    <s v="No"/>
    <s v="No"/>
    <s v="Si"/>
    <n v="2020"/>
    <s v="Islas Caimán / EE.UU"/>
    <n v="1.943851598"/>
    <x v="26"/>
    <n v="9952400"/>
    <s v="Impacto ambiental"/>
    <s v="Pilar 2"/>
    <x v="3"/>
    <n v="151117258"/>
    <n v="4343445"/>
  </r>
  <r>
    <s v="Sodimac (Homecenter)"/>
    <x v="3"/>
    <s v="Privada"/>
    <s v="No"/>
    <s v="No"/>
    <s v="Si"/>
    <n v="1952"/>
    <s v="Chile"/>
    <n v="5.9910971069999999"/>
    <x v="26"/>
    <s v="No informa "/>
    <s v="Impacto ambiental"/>
    <s v="Pilar 2"/>
    <x v="3"/>
    <n v="5185867.41"/>
    <n v="7986.04"/>
  </r>
  <r>
    <s v="Sucafina"/>
    <x v="3"/>
    <s v="Privada"/>
    <s v="Si"/>
    <s v="No"/>
    <s v="Si"/>
    <n v="1977"/>
    <s v="Suiza"/>
    <n v="2.002301595"/>
    <x v="26"/>
    <s v="No informa"/>
    <s v="Impacto ambiental"/>
    <s v="Pilar 2"/>
    <x v="3"/>
    <n v="5185867.41"/>
    <n v="7986.04"/>
  </r>
  <r>
    <s v="Sunshine Bouquet"/>
    <x v="0"/>
    <s v="Privada"/>
    <s v="Si"/>
    <s v="No"/>
    <s v="Si"/>
    <n v="1971"/>
    <s v="Estados Unidos"/>
    <n v="2.1567474139999998"/>
    <x v="26"/>
    <s v="No informa "/>
    <s v="Impacto ambiental"/>
    <s v="Pilar 2"/>
    <x v="3"/>
    <n v="0"/>
    <n v="0"/>
  </r>
  <r>
    <s v="Suramerica Comercial (Dollar City)"/>
    <x v="3"/>
    <s v="Privada"/>
    <s v="No"/>
    <s v="No"/>
    <s v="Si"/>
    <n v="2009"/>
    <s v="El Salvador"/>
    <n v="2.8694480090000001"/>
    <x v="26"/>
    <s v="No informa "/>
    <s v="Impacto ambiental"/>
    <s v="Pilar 2"/>
    <x v="3"/>
    <n v="5185867.41"/>
    <n v="7986.04"/>
  </r>
  <r>
    <s v="Tecnoquimicas"/>
    <x v="3"/>
    <s v="Privada"/>
    <s v="Si"/>
    <s v="No"/>
    <s v="No"/>
    <n v="1934"/>
    <s v="Colombia"/>
    <n v="3.134365769"/>
    <x v="26"/>
    <s v="No informa "/>
    <s v="Impacto ambiental"/>
    <s v="Pilar 2"/>
    <x v="3"/>
    <n v="5185867.41"/>
    <n v="7986.04"/>
  </r>
  <r>
    <s v="Telefónica"/>
    <x v="4"/>
    <s v="Mixta"/>
    <s v="No"/>
    <s v="Si"/>
    <s v="Si"/>
    <n v="1924"/>
    <s v="España"/>
    <n v="6.6721791020000003"/>
    <x v="26"/>
    <s v="No informa "/>
    <s v="Impacto ambiental"/>
    <s v="Pilar 2"/>
    <x v="3"/>
    <n v="9435307"/>
    <n v="626"/>
  </r>
  <r>
    <s v="Teleperformance"/>
    <x v="4"/>
    <s v="Privada"/>
    <s v="No"/>
    <s v="Si"/>
    <s v="Si"/>
    <n v="1910"/>
    <s v="Francia"/>
    <n v="2.655177809"/>
    <x v="26"/>
    <n v="946.3"/>
    <s v="Impacto ambiental"/>
    <s v="Pilar 2"/>
    <x v="3"/>
    <n v="9435307"/>
    <n v="626"/>
  </r>
  <r>
    <s v="Terpel"/>
    <x v="3"/>
    <s v="Privada"/>
    <s v="No"/>
    <s v="Si"/>
    <s v="Si"/>
    <n v="1968"/>
    <s v="Colombia"/>
    <n v="24.752011681999999"/>
    <x v="26"/>
    <n v="5185867.41"/>
    <s v="Impacto ambiental"/>
    <s v="Pilar 2"/>
    <x v="3"/>
    <n v="5185867.41"/>
    <n v="7986.04"/>
  </r>
  <r>
    <s v="Tigo"/>
    <x v="4"/>
    <s v="Mixta"/>
    <s v="No"/>
    <s v="Si"/>
    <s v="Si"/>
    <n v="1979"/>
    <s v="Suecia"/>
    <n v="2.956157691"/>
    <x v="26"/>
    <n v="37049"/>
    <s v="Impacto ambiental"/>
    <s v="Pilar 2"/>
    <x v="3"/>
    <n v="9435307"/>
    <n v="626"/>
  </r>
  <r>
    <s v="Toyota"/>
    <x v="3"/>
    <s v="Privada"/>
    <s v="No"/>
    <s v="Si"/>
    <s v="Si"/>
    <n v="1937"/>
    <s v="Japón"/>
    <n v="4.02823039"/>
    <x v="26"/>
    <n v="451266.89"/>
    <s v="Impacto ambiental"/>
    <s v="Pilar 2"/>
    <x v="3"/>
    <n v="5185867.41"/>
    <n v="7986.04"/>
  </r>
  <r>
    <s v="Trafigura (Petroleum)"/>
    <x v="3"/>
    <s v="Privada"/>
    <s v="No"/>
    <s v="No"/>
    <s v="Si"/>
    <n v="1993"/>
    <s v="Suiza"/>
    <n v="4.8704234599999996"/>
    <x v="26"/>
    <s v="No informa"/>
    <s v="Impacto ambiental"/>
    <s v="Pilar 2"/>
    <x v="3"/>
    <n v="5185867.41"/>
    <n v="7986.04"/>
  </r>
  <r>
    <s v="Uniban"/>
    <x v="3"/>
    <s v="Privada"/>
    <s v="No"/>
    <s v="No"/>
    <s v="No"/>
    <n v="1966"/>
    <s v="Colombia"/>
    <n v="2.0461661379999998"/>
    <x v="26"/>
    <n v="103830"/>
    <s v="Impacto ambiental"/>
    <s v="Pilar 2"/>
    <x v="3"/>
    <n v="5185867.41"/>
    <n v="7986.04"/>
  </r>
  <r>
    <s v="Unilever"/>
    <x v="3"/>
    <s v="Privada"/>
    <s v="No"/>
    <s v="Si"/>
    <s v="Si"/>
    <n v="1929"/>
    <s v="Reino Unido y Países Bajos"/>
    <n v="1.928223518"/>
    <x v="26"/>
    <s v="No informa "/>
    <s v="Impacto ambiental"/>
    <s v="Pilar 2"/>
    <x v="3"/>
    <n v="5185867.41"/>
    <n v="7986.04"/>
  </r>
  <r>
    <s v="Vanti"/>
    <x v="4"/>
    <s v="Privada"/>
    <s v="No"/>
    <s v="No"/>
    <s v="No"/>
    <n v="1987"/>
    <s v="Colombia"/>
    <n v="0"/>
    <x v="26"/>
    <n v="9435307"/>
    <s v="Impacto ambiental"/>
    <s v="Pilar 2"/>
    <x v="3"/>
    <n v="9435307"/>
    <n v="626"/>
  </r>
  <r>
    <s v="Verano energy"/>
    <x v="5"/>
    <s v="Privada"/>
    <s v="No"/>
    <s v="No"/>
    <s v="Si"/>
    <n v="2016"/>
    <s v="Canadá"/>
    <n v="5.4833186859999996"/>
    <x v="26"/>
    <s v="No informa "/>
    <s v="Impacto ambiental"/>
    <s v="Pilar 2"/>
    <x v="3"/>
    <n v="151117258"/>
    <n v="4343445"/>
  </r>
  <r>
    <s v="Yamaha"/>
    <x v="1"/>
    <s v="Privada"/>
    <s v="No"/>
    <s v="Si"/>
    <s v="Si"/>
    <n v="1955"/>
    <s v="Japón"/>
    <n v="1.8313776939999999"/>
    <x v="26"/>
    <s v="No informa "/>
    <s v="Impacto ambiental"/>
    <s v="Pilar 2"/>
    <x v="3"/>
    <n v="3177444"/>
    <n v="1034.08"/>
  </r>
  <r>
    <s v="YARA COLOMBIA S.A."/>
    <x v="1"/>
    <s v="Privada"/>
    <s v="No"/>
    <s v="No"/>
    <s v="Si"/>
    <n v="1993"/>
    <s v="Noruega"/>
    <n v="1.7653399919999999"/>
    <x v="26"/>
    <s v="No informa "/>
    <s v="Impacto ambiental"/>
    <s v="Pilar 2"/>
    <x v="3"/>
    <n v="3177444"/>
    <n v="1034.08"/>
  </r>
  <r>
    <s v="Aliar"/>
    <x v="0"/>
    <s v="Privada"/>
    <s v="No"/>
    <s v="No"/>
    <s v="No"/>
    <n v="2007"/>
    <s v="Colombia"/>
    <n v="0.97802211500000003"/>
    <x v="27"/>
    <n v="2023"/>
    <s v="Información general"/>
    <s v="Pilar 1"/>
    <x v="1"/>
    <b v="0"/>
    <b v="0"/>
  </r>
  <r>
    <s v="Alimentos Carnicos (Grupo Nutresa)"/>
    <x v="1"/>
    <s v="Privada"/>
    <s v="No"/>
    <s v="Si"/>
    <s v="Si"/>
    <n v="1920"/>
    <s v="Colombia"/>
    <n v="2.844632077"/>
    <x v="27"/>
    <n v="2024"/>
    <s v="Información general"/>
    <s v="Pilar 1"/>
    <x v="1"/>
    <b v="0"/>
    <b v="0"/>
  </r>
  <r>
    <s v="Alpina"/>
    <x v="1"/>
    <s v="Privada"/>
    <s v="No"/>
    <s v="No"/>
    <s v="Si"/>
    <n v="1945"/>
    <s v="Colombia"/>
    <n v="2.1764613960000001"/>
    <x v="27"/>
    <n v="2024"/>
    <s v="Información general"/>
    <s v="Pilar 1"/>
    <x v="1"/>
    <b v="0"/>
    <b v="0"/>
  </r>
  <r>
    <s v="Amarilo"/>
    <x v="2"/>
    <s v="Privada"/>
    <s v="Si"/>
    <s v="No"/>
    <s v="No"/>
    <n v="1993"/>
    <s v="Colombia"/>
    <n v="2.1863011939999999"/>
    <x v="27"/>
    <n v="2024"/>
    <s v="Información general"/>
    <s v="Pilar 1"/>
    <x v="1"/>
    <b v="0"/>
    <b v="0"/>
  </r>
  <r>
    <s v="ARA"/>
    <x v="3"/>
    <s v="Privada"/>
    <s v="No"/>
    <s v="No"/>
    <s v="Si"/>
    <n v="2012"/>
    <s v="Colombia"/>
    <n v="13.831182682"/>
    <x v="27"/>
    <s v="No tiene"/>
    <s v="Información general"/>
    <s v="Pilar 1"/>
    <x v="1"/>
    <b v="0"/>
    <b v="0"/>
  </r>
  <r>
    <s v="ARQUITECTURA Y CONCRETO"/>
    <x v="2"/>
    <s v="Privada"/>
    <s v="Si"/>
    <s v="No"/>
    <s v="No"/>
    <n v="1990"/>
    <s v="Colombia"/>
    <n v="0.77142869199999997"/>
    <x v="27"/>
    <s v="No tiene"/>
    <s v="Información general"/>
    <s v="Pilar 1"/>
    <x v="1"/>
    <b v="0"/>
    <b v="0"/>
  </r>
  <r>
    <s v="AUTOPISTA RIO MAGDALENA SAS"/>
    <x v="2"/>
    <s v="Privada"/>
    <s v="No"/>
    <s v="No"/>
    <s v="No"/>
    <n v="2014"/>
    <s v="Colombia"/>
    <n v="1.314259836"/>
    <x v="27"/>
    <n v="2024"/>
    <s v="Información general"/>
    <s v="Pilar 1"/>
    <x v="1"/>
    <b v="0"/>
    <b v="0"/>
  </r>
  <r>
    <s v="Avianca"/>
    <x v="4"/>
    <s v="Privada"/>
    <s v="No"/>
    <s v="No"/>
    <s v="Si"/>
    <n v="1919"/>
    <s v="Colombia"/>
    <n v="15.106042448"/>
    <x v="27"/>
    <n v="2024"/>
    <s v="Información general"/>
    <s v="Pilar 1"/>
    <x v="1"/>
    <b v="0"/>
    <b v="0"/>
  </r>
  <r>
    <s v="AVICOLA EL MADROÑO SA"/>
    <x v="0"/>
    <s v="Privada"/>
    <s v="No"/>
    <s v="No"/>
    <s v="No"/>
    <n v="1987"/>
    <s v="Colombia"/>
    <n v="0.711210393"/>
    <x v="27"/>
    <s v="No tiene"/>
    <s v="Información general"/>
    <s v="Pilar 1"/>
    <x v="1"/>
    <b v="0"/>
    <b v="0"/>
  </r>
  <r>
    <s v="AVSA"/>
    <x v="0"/>
    <s v="Privada"/>
    <s v="Si"/>
    <s v="No"/>
    <s v="No"/>
    <n v="1969"/>
    <s v="Colombia"/>
    <n v="2.4231643530000002"/>
    <x v="27"/>
    <n v="2024"/>
    <s v="Información general"/>
    <s v="Pilar 1"/>
    <x v="1"/>
    <b v="0"/>
    <b v="0"/>
  </r>
  <r>
    <s v="Banco de Bogotá"/>
    <x v="4"/>
    <s v="Privada"/>
    <s v="No"/>
    <s v="Si"/>
    <s v="No"/>
    <n v="1870"/>
    <s v="Colombia"/>
    <n v="0"/>
    <x v="27"/>
    <n v="2024"/>
    <s v="Información general"/>
    <s v="Pilar 1"/>
    <x v="1"/>
    <b v="0"/>
    <b v="0"/>
  </r>
  <r>
    <s v="Bancolombia"/>
    <x v="4"/>
    <s v="Privada"/>
    <s v="No"/>
    <s v="Si"/>
    <s v="Si"/>
    <n v="1875"/>
    <s v="Colombia"/>
    <n v="0"/>
    <x v="27"/>
    <n v="2024"/>
    <s v="Información general"/>
    <s v="Pilar 1"/>
    <x v="1"/>
    <b v="0"/>
    <b v="0"/>
  </r>
  <r>
    <s v="Bavaria (Kopps)"/>
    <x v="1"/>
    <s v="Privada"/>
    <s v="No"/>
    <s v="No"/>
    <s v="Si"/>
    <n v="1889"/>
    <s v="Colombia"/>
    <n v="8.6157743510000007"/>
    <x v="27"/>
    <n v="2023"/>
    <s v="Información general"/>
    <s v="Pilar 1"/>
    <x v="1"/>
    <b v="0"/>
    <b v="0"/>
  </r>
  <r>
    <s v="BEL STAR S.A."/>
    <x v="1"/>
    <s v="Privada"/>
    <s v="No"/>
    <s v="No"/>
    <s v="Si"/>
    <n v="2000"/>
    <s v="Colombia"/>
    <n v="1.8730507999999999"/>
    <x v="27"/>
    <n v="2023"/>
    <s v="Información general"/>
    <s v="Pilar 1"/>
    <x v="1"/>
    <b v="0"/>
    <b v="0"/>
  </r>
  <r>
    <s v="Biomax"/>
    <x v="3"/>
    <s v="Privada"/>
    <s v="No"/>
    <s v="No"/>
    <s v="No"/>
    <n v="2004"/>
    <s v="Colombia"/>
    <n v="4.5125503050000004"/>
    <x v="27"/>
    <s v="No tiene"/>
    <s v="Información general"/>
    <s v="Pilar 1"/>
    <x v="1"/>
    <b v="0"/>
    <b v="0"/>
  </r>
  <r>
    <s v="C.I Prodeco"/>
    <x v="5"/>
    <s v="Privada"/>
    <s v="No"/>
    <s v="No"/>
    <s v="Si"/>
    <n v="1990"/>
    <s v="Suiza"/>
    <n v="0.89502277900000005"/>
    <x v="27"/>
    <n v="2023"/>
    <s v="Información general"/>
    <s v="Pilar 1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27"/>
    <n v="2024"/>
    <s v="Información general"/>
    <s v="Pilar 1"/>
    <x v="1"/>
    <b v="0"/>
    <b v="0"/>
  </r>
  <r>
    <s v="Celsia"/>
    <x v="4"/>
    <s v="Privada"/>
    <s v="No"/>
    <s v="Si"/>
    <s v="Si"/>
    <n v="2001"/>
    <s v="Colombia"/>
    <n v="6.5475670460000002"/>
    <x v="27"/>
    <n v="2024"/>
    <s v="Información general"/>
    <s v="Pilar 1"/>
    <x v="1"/>
    <b v="0"/>
    <b v="0"/>
  </r>
  <r>
    <s v="Cementos Argos"/>
    <x v="1"/>
    <s v="Privada"/>
    <s v="No"/>
    <s v="Si"/>
    <s v="Si"/>
    <n v="1934"/>
    <s v="Colombia"/>
    <n v="1.84479215"/>
    <x v="27"/>
    <n v="2024"/>
    <s v="Información general"/>
    <s v="Pilar 1"/>
    <x v="1"/>
    <b v="0"/>
    <b v="0"/>
  </r>
  <r>
    <s v="Cencosud"/>
    <x v="3"/>
    <s v="Privada"/>
    <s v="Si"/>
    <s v="Si"/>
    <s v="Si"/>
    <n v="1960"/>
    <s v="Chile"/>
    <n v="4.2128666020000001"/>
    <x v="27"/>
    <n v="2024"/>
    <s v="Información general"/>
    <s v="Pilar 1"/>
    <x v="1"/>
    <b v="0"/>
    <b v="0"/>
  </r>
  <r>
    <s v="Cenit"/>
    <x v="4"/>
    <s v="Mixta"/>
    <s v="No"/>
    <s v="No"/>
    <s v="No"/>
    <n v="2012"/>
    <s v="Colombia"/>
    <n v="9.9777362400000005"/>
    <x v="27"/>
    <n v="2024"/>
    <s v="Información general"/>
    <s v="Pilar 1"/>
    <x v="1"/>
    <b v="0"/>
    <b v="0"/>
  </r>
  <r>
    <s v="Cerrejón"/>
    <x v="5"/>
    <s v="Privada"/>
    <s v="No"/>
    <s v="No"/>
    <s v="Si"/>
    <n v="1976"/>
    <s v="Reino Unido / Suiza"/>
    <n v="6.0471020830000004"/>
    <x v="27"/>
    <n v="2024"/>
    <s v="Información general"/>
    <s v="Pilar 1"/>
    <x v="1"/>
    <b v="0"/>
    <b v="0"/>
  </r>
  <r>
    <s v="Chevron"/>
    <x v="3"/>
    <s v="Privada"/>
    <s v="No"/>
    <s v="No"/>
    <s v="Si"/>
    <n v="1879"/>
    <s v="Estados Unidos"/>
    <n v="5.8689859999999996"/>
    <x v="27"/>
    <n v="2024"/>
    <s v="Información general"/>
    <s v="Pilar 1"/>
    <x v="1"/>
    <b v="0"/>
    <b v="0"/>
  </r>
  <r>
    <s v="CI Eslop"/>
    <x v="3"/>
    <s v="Privada"/>
    <s v="Si"/>
    <s v="No"/>
    <s v="No"/>
    <n v="1997"/>
    <s v="Colombia"/>
    <n v="1.9766409730000001"/>
    <x v="27"/>
    <s v="No tiene"/>
    <s v="Información general"/>
    <s v="Pilar 1"/>
    <x v="1"/>
    <b v="0"/>
    <b v="0"/>
  </r>
  <r>
    <s v="Claro"/>
    <x v="4"/>
    <s v="Privada"/>
    <s v="No"/>
    <s v="No"/>
    <s v="Si"/>
    <n v="2003"/>
    <s v="Brasil"/>
    <n v="15.602099798999999"/>
    <x v="27"/>
    <n v="2024"/>
    <s v="Información general"/>
    <s v="Pilar 1"/>
    <x v="1"/>
    <b v="0"/>
    <b v="0"/>
  </r>
  <r>
    <s v="Coca Cola- Femsa"/>
    <x v="1"/>
    <s v="Mixta"/>
    <s v="No"/>
    <s v="Si"/>
    <s v="Si"/>
    <n v="1991"/>
    <s v="México"/>
    <n v="5.1614047279999999"/>
    <x v="27"/>
    <n v="2024"/>
    <s v="Información general"/>
    <s v="Pilar 1"/>
    <x v="1"/>
    <b v="0"/>
    <b v="0"/>
  </r>
  <r>
    <s v="Colgate"/>
    <x v="1"/>
    <s v="Privada"/>
    <s v="No"/>
    <s v="Si"/>
    <s v="Si"/>
    <n v="1806"/>
    <s v="Estados Unidos"/>
    <n v="2.382092359"/>
    <x v="27"/>
    <n v="2023"/>
    <s v="Información general"/>
    <s v="Pilar 1"/>
    <x v="1"/>
    <b v="0"/>
    <b v="0"/>
  </r>
  <r>
    <s v="Colombina"/>
    <x v="1"/>
    <s v="Privada"/>
    <s v="Si"/>
    <s v="Si"/>
    <s v="Si"/>
    <n v="1932"/>
    <s v="Colombia"/>
    <n v="2.1928266769999998"/>
    <x v="27"/>
    <n v="2024"/>
    <s v="Información general"/>
    <s v="Pilar 1"/>
    <x v="1"/>
    <b v="0"/>
    <b v="0"/>
  </r>
  <r>
    <s v="Compañía Nacional de Chocolates"/>
    <x v="1"/>
    <s v="Privada"/>
    <s v="No"/>
    <s v="No"/>
    <s v="No"/>
    <n v="1920"/>
    <s v="Colombia"/>
    <n v="1.9433909700000001"/>
    <x v="27"/>
    <n v="2024"/>
    <s v="Información general"/>
    <s v="Pilar 1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27"/>
    <n v="2024"/>
    <s v="Información general"/>
    <s v="Pilar 1"/>
    <x v="1"/>
    <b v="0"/>
    <b v="0"/>
  </r>
  <r>
    <s v="Conconcreto"/>
    <x v="2"/>
    <s v="Privada"/>
    <s v="No"/>
    <s v="Si"/>
    <s v="Si"/>
    <n v="1961"/>
    <s v="Colombia"/>
    <n v="0.498844856"/>
    <x v="27"/>
    <n v="2023"/>
    <s v="Información general"/>
    <s v="Pilar 1"/>
    <x v="1"/>
    <b v="0"/>
    <b v="0"/>
  </r>
  <r>
    <s v="CONSTRUCCIONES EL CONDOR S.A"/>
    <x v="2"/>
    <s v="Privada"/>
    <s v="No"/>
    <s v="Si"/>
    <s v="Si"/>
    <n v="1979"/>
    <s v="Colombia"/>
    <n v="1.189537155"/>
    <x v="27"/>
    <n v="2024"/>
    <s v="Información general"/>
    <s v="Pilar 1"/>
    <x v="1"/>
    <b v="0"/>
    <b v="0"/>
  </r>
  <r>
    <s v="CONSTRUCTORA CAPITAL BOGOTA SAS"/>
    <x v="2"/>
    <s v="Privada"/>
    <s v="Si"/>
    <s v="No"/>
    <s v="No"/>
    <n v="2008"/>
    <s v="Colombia"/>
    <n v="1.3132825420000001"/>
    <x v="27"/>
    <n v="2024"/>
    <s v="Información general"/>
    <s v="Pilar 1"/>
    <x v="1"/>
    <b v="0"/>
    <b v="0"/>
  </r>
  <r>
    <s v="CONSTRUCTORA COLPATRIA  SAS"/>
    <x v="2"/>
    <s v="Privada"/>
    <s v="No"/>
    <s v="No"/>
    <s v="No"/>
    <n v="1977"/>
    <s v="Colombia"/>
    <n v="0.74612668500000001"/>
    <x v="27"/>
    <n v="2024"/>
    <s v="Información general"/>
    <s v="Pilar 1"/>
    <x v="1"/>
    <b v="0"/>
    <b v="0"/>
  </r>
  <r>
    <s v="Corbeta"/>
    <x v="3"/>
    <s v="Privada"/>
    <s v="Si"/>
    <s v="No"/>
    <s v="No"/>
    <n v="1938"/>
    <s v="Colombia"/>
    <n v="11.88773162"/>
    <x v="27"/>
    <s v="No tiene"/>
    <s v="Información general"/>
    <s v="Pilar 1"/>
    <x v="1"/>
    <b v="0"/>
    <b v="0"/>
  </r>
  <r>
    <s v="Cruz Verde"/>
    <x v="3"/>
    <s v="Privada"/>
    <s v="No"/>
    <s v="No"/>
    <s v="Si"/>
    <n v="1984"/>
    <s v="Chile"/>
    <n v="5.5116464790000004"/>
    <x v="27"/>
    <n v="2024"/>
    <s v="Información general"/>
    <s v="Pilar 1"/>
    <x v="1"/>
    <b v="0"/>
    <b v="0"/>
  </r>
  <r>
    <s v="D1"/>
    <x v="3"/>
    <s v="Privada"/>
    <s v="Si"/>
    <s v="No"/>
    <s v="No"/>
    <n v="2009"/>
    <s v="Colombia"/>
    <n v="19.439396106"/>
    <x v="27"/>
    <n v="2023"/>
    <s v="Información general"/>
    <s v="Pilar 1"/>
    <x v="1"/>
    <b v="0"/>
    <b v="0"/>
  </r>
  <r>
    <s v="Davivienda"/>
    <x v="4"/>
    <s v="Privada"/>
    <s v="No"/>
    <s v="Si"/>
    <s v="No"/>
    <n v="1972"/>
    <s v="Colombia"/>
    <n v="0"/>
    <x v="27"/>
    <n v="2024"/>
    <s v="Información general"/>
    <s v="Pilar 1"/>
    <x v="1"/>
    <b v="0"/>
    <b v="0"/>
  </r>
  <r>
    <s v="Distracom"/>
    <x v="3"/>
    <s v="Privada"/>
    <s v="Si"/>
    <s v="No"/>
    <s v="No"/>
    <n v="1997"/>
    <s v="Colombia"/>
    <n v="3.874476933"/>
    <x v="27"/>
    <s v="No tiene"/>
    <s v="Información general"/>
    <s v="Pilar 1"/>
    <x v="1"/>
    <b v="0"/>
    <b v="0"/>
  </r>
  <r>
    <s v="Drummond"/>
    <x v="5"/>
    <s v="Privada"/>
    <s v="Si"/>
    <s v="No"/>
    <s v="Si"/>
    <n v="1935"/>
    <s v="Estados Unidos"/>
    <n v="11.495989482000001"/>
    <x v="27"/>
    <n v="2023"/>
    <s v="Información general"/>
    <s v="Pilar 1"/>
    <x v="1"/>
    <b v="0"/>
    <b v="0"/>
  </r>
  <r>
    <s v="Ecopetrol"/>
    <x v="5"/>
    <s v="Mixta"/>
    <s v="No"/>
    <s v="Si"/>
    <s v="Si"/>
    <n v="1951"/>
    <s v="Colombia"/>
    <n v="113.923310323"/>
    <x v="27"/>
    <n v="2024"/>
    <s v="Información general"/>
    <s v="Pilar 1"/>
    <x v="1"/>
    <b v="0"/>
    <b v="0"/>
  </r>
  <r>
    <s v="Emgesa"/>
    <x v="4"/>
    <s v="Mixta"/>
    <s v="No"/>
    <s v="No"/>
    <s v="Si"/>
    <n v="1997"/>
    <s v="Colombia"/>
    <n v="15.780332546"/>
    <x v="27"/>
    <n v="2023"/>
    <s v="Información general"/>
    <s v="Pilar 1"/>
    <x v="1"/>
    <b v="0"/>
    <b v="0"/>
  </r>
  <r>
    <s v="EPM"/>
    <x v="4"/>
    <s v="Pública"/>
    <s v="No"/>
    <s v="No"/>
    <s v="Si"/>
    <n v="1955"/>
    <s v="Colombia"/>
    <n v="20.574477179999999"/>
    <x v="27"/>
    <n v="2023"/>
    <s v="Información general"/>
    <s v="Pilar 1"/>
    <x v="1"/>
    <b v="0"/>
    <b v="0"/>
  </r>
  <r>
    <s v="ES Windows"/>
    <x v="1"/>
    <s v="Privada"/>
    <s v="No"/>
    <s v="No"/>
    <s v="Si"/>
    <n v="1985"/>
    <s v="Estados Unidos"/>
    <n v="2.6249202149999999"/>
    <x v="27"/>
    <n v="2023"/>
    <s v="Información general"/>
    <s v="Pilar 1"/>
    <x v="1"/>
    <b v="0"/>
    <b v="0"/>
  </r>
  <r>
    <s v="Esenttia"/>
    <x v="1"/>
    <s v="Mixta"/>
    <s v="No"/>
    <s v="No"/>
    <s v="No"/>
    <n v="1990"/>
    <s v="Colombia"/>
    <n v="2.3114637089999999"/>
    <x v="27"/>
    <n v="2024"/>
    <s v="Información general"/>
    <s v="Pilar 1"/>
    <x v="1"/>
    <b v="0"/>
    <b v="0"/>
  </r>
  <r>
    <s v="Éxito"/>
    <x v="3"/>
    <s v="Privada"/>
    <s v="No"/>
    <s v="No"/>
    <s v="Si"/>
    <n v="1949"/>
    <s v="Colombia"/>
    <n v="16.077688644999999"/>
    <x v="27"/>
    <n v="2024"/>
    <s v="Información general"/>
    <s v="Pilar 1"/>
    <x v="1"/>
    <b v="0"/>
    <b v="0"/>
  </r>
  <r>
    <s v="Falabella"/>
    <x v="3"/>
    <s v="Privada"/>
    <s v="Si"/>
    <s v="Si"/>
    <s v="Si"/>
    <n v="1889"/>
    <s v="Chile"/>
    <n v="2.3075606390000001"/>
    <x v="27"/>
    <n v="2024"/>
    <s v="Información general"/>
    <s v="Pilar 1"/>
    <x v="1"/>
    <b v="0"/>
    <b v="0"/>
  </r>
  <r>
    <s v="Frontera Energy"/>
    <x v="5"/>
    <s v="Privada"/>
    <s v="No"/>
    <s v="Si"/>
    <s v="Si"/>
    <n v="1985"/>
    <s v="Canadá"/>
    <n v="4.2502446559999996"/>
    <x v="27"/>
    <n v="2024"/>
    <s v="Información general"/>
    <s v="Pilar 1"/>
    <x v="1"/>
    <b v="0"/>
    <b v="0"/>
  </r>
  <r>
    <s v="Gases del Caribe"/>
    <x v="4"/>
    <s v="Privada"/>
    <s v="No"/>
    <s v="Si"/>
    <s v="No"/>
    <n v="1966"/>
    <s v="Colombia"/>
    <n v="2.6355685659999999"/>
    <x v="27"/>
    <n v="2024"/>
    <s v="Información general"/>
    <s v="Pilar 1"/>
    <x v="1"/>
    <b v="0"/>
    <b v="0"/>
  </r>
  <r>
    <s v="GEB"/>
    <x v="4"/>
    <s v="Mixta"/>
    <s v="No"/>
    <s v="Si"/>
    <s v="Si"/>
    <n v="1896"/>
    <s v="Colombia"/>
    <n v="3.7166394839999999"/>
    <x v="27"/>
    <n v="2024"/>
    <s v="Información general"/>
    <s v="Pilar 1"/>
    <x v="1"/>
    <b v="0"/>
    <b v="0"/>
  </r>
  <r>
    <s v="General Motors"/>
    <x v="1"/>
    <s v="Pública"/>
    <s v="No"/>
    <s v="Si"/>
    <s v="Si"/>
    <n v="1908"/>
    <s v="Estados Unidos"/>
    <n v="1.2123628230000001"/>
    <x v="27"/>
    <n v="2023"/>
    <s v="Información general"/>
    <s v="Pilar 1"/>
    <x v="1"/>
    <b v="0"/>
    <b v="0"/>
  </r>
  <r>
    <s v="Geopark"/>
    <x v="5"/>
    <s v="Privada"/>
    <s v="No"/>
    <s v="Si"/>
    <s v="Si"/>
    <n v="2002"/>
    <s v="Chile"/>
    <n v="2.4203671080000002"/>
    <x v="27"/>
    <n v="2024"/>
    <s v="Información general"/>
    <s v="Pilar 1"/>
    <x v="1"/>
    <b v="0"/>
    <b v="0"/>
  </r>
  <r>
    <s v="Gran Tierra Energy"/>
    <x v="5"/>
    <s v="Privada"/>
    <s v="No"/>
    <s v="Si"/>
    <s v="Si"/>
    <n v="2003"/>
    <s v="Canadá"/>
    <n v="1.3219259999999999"/>
    <x v="27"/>
    <n v="2024"/>
    <s v="Información general"/>
    <s v="Pilar 1"/>
    <x v="1"/>
    <b v="0"/>
    <b v="0"/>
  </r>
  <r>
    <s v="Grupo Bios"/>
    <x v="0"/>
    <s v="Privada"/>
    <s v="No"/>
    <s v="No"/>
    <s v="No"/>
    <n v="1985"/>
    <s v="Colombia"/>
    <n v="0.441609957"/>
    <x v="27"/>
    <n v="2023"/>
    <s v="Información general"/>
    <s v="Pilar 1"/>
    <x v="1"/>
    <b v="0"/>
    <b v="0"/>
  </r>
  <r>
    <s v="Grupo Diana"/>
    <x v="1"/>
    <s v="Privada"/>
    <s v="Si"/>
    <s v="No"/>
    <s v="No"/>
    <n v="1964"/>
    <s v="Colombia"/>
    <n v="2.4859553989999998"/>
    <x v="27"/>
    <s v="No tiene"/>
    <s v="Información general"/>
    <s v="Pilar 1"/>
    <x v="1"/>
    <b v="0"/>
    <b v="0"/>
  </r>
  <r>
    <s v="Haceb"/>
    <x v="1"/>
    <s v="Privada"/>
    <s v="Si"/>
    <s v="No"/>
    <s v="No"/>
    <n v="1940"/>
    <s v="Colombia"/>
    <n v="1.340540112"/>
    <x v="27"/>
    <n v="2024"/>
    <s v="Información general"/>
    <s v="Pilar 1"/>
    <x v="1"/>
    <b v="0"/>
    <b v="0"/>
  </r>
  <r>
    <s v="Hocol"/>
    <x v="5"/>
    <s v="Privada"/>
    <s v="No"/>
    <s v="No"/>
    <s v="No"/>
    <n v="1956"/>
    <s v="Colombia"/>
    <n v="2.660692144"/>
    <x v="27"/>
    <n v="2023"/>
    <s v="Información general"/>
    <s v="Pilar 1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27"/>
    <s v="No tiene"/>
    <s v="Información general"/>
    <s v="Pilar 1"/>
    <x v="1"/>
    <b v="0"/>
    <b v="0"/>
  </r>
  <r>
    <s v="ISA"/>
    <x v="4"/>
    <s v="Mixta"/>
    <s v="No"/>
    <s v="Si"/>
    <s v="Si"/>
    <n v="1967"/>
    <s v="Colombia"/>
    <n v="4.1309855679999998"/>
    <x v="27"/>
    <n v="2024"/>
    <s v="Información general"/>
    <s v="Pilar 1"/>
    <x v="1"/>
    <b v="0"/>
    <b v="0"/>
  </r>
  <r>
    <s v="Isagen"/>
    <x v="4"/>
    <s v="Mixta"/>
    <s v="No"/>
    <s v="No"/>
    <s v="No"/>
    <n v="1995"/>
    <s v="Colombia"/>
    <n v="6.1355991599999999"/>
    <x v="27"/>
    <n v="2024"/>
    <s v="Información general"/>
    <s v="Pilar 1"/>
    <x v="1"/>
    <b v="0"/>
    <b v="0"/>
  </r>
  <r>
    <s v="ISMOCOL SA"/>
    <x v="2"/>
    <s v="Privada"/>
    <s v="No"/>
    <s v="No"/>
    <s v="Si"/>
    <n v="1989"/>
    <s v="Colombia"/>
    <n v="0.75167738299999998"/>
    <x v="27"/>
    <s v="No tiene"/>
    <s v="Información general"/>
    <s v="Pilar 1"/>
    <x v="1"/>
    <b v="0"/>
    <b v="0"/>
  </r>
  <r>
    <s v="Italcol"/>
    <x v="1"/>
    <s v="Privada"/>
    <s v="Si"/>
    <s v="No"/>
    <s v="No"/>
    <n v="1970"/>
    <s v="Colombia"/>
    <n v="3.1891452720000002"/>
    <x v="27"/>
    <s v="No tiene"/>
    <s v="Información general"/>
    <s v="Pilar 1"/>
    <x v="1"/>
    <b v="0"/>
    <b v="0"/>
  </r>
  <r>
    <s v="LATAM"/>
    <x v="4"/>
    <s v="Privada"/>
    <s v="No"/>
    <s v="Si"/>
    <s v="Si"/>
    <n v="1929"/>
    <s v="Chile"/>
    <n v="2.3283445380000001"/>
    <x v="27"/>
    <n v="2024"/>
    <s v="Información general"/>
    <s v="Pilar 1"/>
    <x v="1"/>
    <b v="0"/>
    <b v="0"/>
  </r>
  <r>
    <s v="MARVAL S.A.S."/>
    <x v="2"/>
    <s v="Privada"/>
    <s v="Si"/>
    <s v="No"/>
    <s v="No"/>
    <n v="1976"/>
    <s v="Colombia"/>
    <n v="0.98534294499999997"/>
    <x v="27"/>
    <n v="2024"/>
    <s v="Información general"/>
    <s v="Pilar 1"/>
    <x v="1"/>
    <b v="0"/>
    <b v="0"/>
  </r>
  <r>
    <s v="Mazda"/>
    <x v="3"/>
    <s v="Privada"/>
    <s v="No"/>
    <s v="Si"/>
    <s v="Si"/>
    <n v="1920"/>
    <s v="Japón"/>
    <n v="1.8691417530000001"/>
    <x v="27"/>
    <n v="2024"/>
    <s v="Información general"/>
    <s v="Pilar 1"/>
    <x v="1"/>
    <b v="0"/>
    <b v="0"/>
  </r>
  <r>
    <s v="Mercado Libre"/>
    <x v="4"/>
    <s v="Privada"/>
    <s v="No"/>
    <s v="Si"/>
    <s v="Si"/>
    <n v="2009"/>
    <s v="Argentina"/>
    <n v="1.8581853669999999"/>
    <x v="27"/>
    <n v="2024"/>
    <s v="Información general"/>
    <s v="Pilar 1"/>
    <x v="1"/>
    <b v="0"/>
    <b v="0"/>
  </r>
  <r>
    <s v="Nestle"/>
    <x v="1"/>
    <s v="Mixta"/>
    <s v="No"/>
    <s v="Si"/>
    <s v="Si"/>
    <n v="1866"/>
    <s v="Suiza"/>
    <n v="2.0444698099999998"/>
    <x v="27"/>
    <n v="2024"/>
    <s v="Información general"/>
    <s v="Pilar 1"/>
    <x v="1"/>
    <b v="0"/>
    <b v="0"/>
  </r>
  <r>
    <s v="Oleoducto Central (Ocensa)"/>
    <x v="4"/>
    <s v="Mixta"/>
    <s v="No"/>
    <s v="No"/>
    <s v="No"/>
    <n v="1994"/>
    <s v="Colombia"/>
    <n v="5.9751610780000002"/>
    <x v="27"/>
    <n v="2024"/>
    <s v="Información general"/>
    <s v="Pilar 1"/>
    <x v="1"/>
    <b v="0"/>
    <b v="0"/>
  </r>
  <r>
    <s v="Olímpica"/>
    <x v="3"/>
    <s v="Privada"/>
    <s v="Si"/>
    <s v="No"/>
    <s v="No"/>
    <n v="1953"/>
    <s v="Colombia"/>
    <n v="7.1291921260000004"/>
    <x v="27"/>
    <n v="2022"/>
    <s v="Información general"/>
    <s v="Pilar 1"/>
    <x v="1"/>
    <b v="0"/>
    <b v="0"/>
  </r>
  <r>
    <s v="Pepsico"/>
    <x v="1"/>
    <s v="Pública"/>
    <s v="No"/>
    <s v="Si"/>
    <s v="Si"/>
    <n v="1965"/>
    <s v="Estados Unidos"/>
    <n v="2.0973851419999998"/>
    <x v="27"/>
    <n v="2023"/>
    <s v="Información general"/>
    <s v="Pilar 1"/>
    <x v="1"/>
    <b v="0"/>
    <b v="0"/>
  </r>
  <r>
    <s v="Petromil"/>
    <x v="3"/>
    <s v="Privada"/>
    <s v="Si"/>
    <s v="No"/>
    <s v="No"/>
    <n v="1989"/>
    <s v="Colombia"/>
    <n v="3.0305383369999999"/>
    <x v="27"/>
    <s v="No tiene"/>
    <s v="Información general"/>
    <s v="Pilar 1"/>
    <x v="1"/>
    <b v="0"/>
    <b v="0"/>
  </r>
  <r>
    <s v="POLLOS EL BUCANERO S.A. (Cargill)"/>
    <x v="1"/>
    <s v="Privada"/>
    <s v="No"/>
    <s v="No"/>
    <s v="Si"/>
    <n v="1986"/>
    <s v="Colombia"/>
    <n v="2.2734296359999999"/>
    <x v="27"/>
    <s v="No tiene"/>
    <s v="Información general"/>
    <s v="Pilar 1"/>
    <x v="1"/>
    <b v="0"/>
    <b v="0"/>
  </r>
  <r>
    <s v="Postobón"/>
    <x v="1"/>
    <s v="Privada"/>
    <s v="No"/>
    <s v="No"/>
    <s v="No"/>
    <n v="1904"/>
    <s v="Colombia"/>
    <n v="2.8467005310000002"/>
    <x v="27"/>
    <n v="2024"/>
    <s v="Información general"/>
    <s v="Pilar 1"/>
    <x v="1"/>
    <b v="0"/>
    <b v="0"/>
  </r>
  <r>
    <s v="Pricesmart"/>
    <x v="3"/>
    <s v="Privada"/>
    <s v="No"/>
    <s v="Si"/>
    <s v="Si"/>
    <n v="1993"/>
    <s v="Estados Unidos"/>
    <n v="2.3607916150000001"/>
    <x v="27"/>
    <n v="2024"/>
    <s v="Información general"/>
    <s v="Pilar 1"/>
    <x v="1"/>
    <b v="0"/>
    <b v="0"/>
  </r>
  <r>
    <s v="Primax"/>
    <x v="3"/>
    <s v="Privada"/>
    <s v="No"/>
    <s v="No"/>
    <s v="Si"/>
    <n v="2005"/>
    <s v="Perú"/>
    <n v="10.521119421"/>
    <x v="27"/>
    <n v="2024"/>
    <s v="Información general"/>
    <s v="Pilar 1"/>
    <x v="1"/>
    <b v="0"/>
    <b v="0"/>
  </r>
  <r>
    <s v="Productos Familia (Essity)"/>
    <x v="1"/>
    <s v="Privada"/>
    <s v="No"/>
    <s v="No"/>
    <s v="Si"/>
    <n v="1958"/>
    <s v="Colombia"/>
    <n v="2.0172595470000001"/>
    <x v="27"/>
    <n v="2024"/>
    <s v="Información general"/>
    <s v="Pilar 1"/>
    <x v="1"/>
    <b v="0"/>
    <b v="0"/>
  </r>
  <r>
    <s v="Promigas"/>
    <x v="4"/>
    <s v="Privada"/>
    <s v="No"/>
    <s v="Si"/>
    <s v="No"/>
    <n v="1974"/>
    <s v="Colombia"/>
    <n v="2.2729038500000001"/>
    <x v="27"/>
    <n v="2024"/>
    <s v="Información general"/>
    <s v="Pilar 1"/>
    <x v="1"/>
    <b v="0"/>
    <b v="0"/>
  </r>
  <r>
    <s v="Rappi"/>
    <x v="4"/>
    <s v="Privada"/>
    <s v="No"/>
    <s v="No"/>
    <s v="Si"/>
    <n v="2015"/>
    <s v="Colombia"/>
    <n v="0.70314701400000001"/>
    <x v="27"/>
    <s v="No tiene"/>
    <s v="Información general"/>
    <s v="Pilar 1"/>
    <x v="1"/>
    <b v="0"/>
    <b v="0"/>
  </r>
  <r>
    <s v="Reficar"/>
    <x v="1"/>
    <s v="Mixta"/>
    <s v="No"/>
    <s v="No"/>
    <s v="No"/>
    <n v="1956"/>
    <s v="Colombia"/>
    <n v="25.860914507"/>
    <x v="27"/>
    <n v="2024"/>
    <s v="Información general"/>
    <s v="Pilar 1"/>
    <x v="1"/>
    <b v="0"/>
    <b v="0"/>
  </r>
  <r>
    <s v="Renault"/>
    <x v="1"/>
    <s v="Mixta"/>
    <s v="No"/>
    <s v="Si"/>
    <s v="Si"/>
    <n v="1898"/>
    <s v="Francia"/>
    <n v="2.4260392159999999"/>
    <x v="27"/>
    <n v="2024"/>
    <s v="Información general"/>
    <s v="Pilar 1"/>
    <x v="1"/>
    <b v="0"/>
    <b v="0"/>
  </r>
  <r>
    <s v="Riopaila Castilla"/>
    <x v="1"/>
    <s v="Privada"/>
    <s v="No"/>
    <s v="Si"/>
    <s v="No"/>
    <n v="1998"/>
    <s v="Colombia"/>
    <n v="1.697301486"/>
    <x v="27"/>
    <n v="2024"/>
    <s v="Información general"/>
    <s v="Pilar 1"/>
    <x v="1"/>
    <b v="0"/>
    <b v="0"/>
  </r>
  <r>
    <s v="Samsung"/>
    <x v="3"/>
    <s v="Privada"/>
    <s v="Si"/>
    <s v="Si"/>
    <s v="Si"/>
    <n v="1969"/>
    <s v="Corea del Sur"/>
    <n v="3.188315636"/>
    <x v="27"/>
    <n v="2025"/>
    <s v="Información general"/>
    <s v="Pilar 1"/>
    <x v="1"/>
    <b v="0"/>
    <b v="0"/>
  </r>
  <r>
    <s v="SierraCol Energy"/>
    <x v="5"/>
    <s v="Privada"/>
    <s v="No"/>
    <s v="No"/>
    <s v="Si"/>
    <n v="2020"/>
    <s v="Islas Caimán / EE.UU"/>
    <n v="1.943851598"/>
    <x v="27"/>
    <n v="2024"/>
    <s v="Información general"/>
    <s v="Pilar 1"/>
    <x v="1"/>
    <b v="0"/>
    <b v="0"/>
  </r>
  <r>
    <s v="Sodimac (Homecenter)"/>
    <x v="3"/>
    <s v="Privada"/>
    <s v="No"/>
    <s v="No"/>
    <s v="Si"/>
    <n v="1952"/>
    <s v="Chile"/>
    <n v="5.9910971069999999"/>
    <x v="27"/>
    <n v="2024"/>
    <s v="Información general"/>
    <s v="Pilar 1"/>
    <x v="1"/>
    <b v="0"/>
    <b v="0"/>
  </r>
  <r>
    <s v="Sucafina"/>
    <x v="3"/>
    <s v="Privada"/>
    <s v="Si"/>
    <s v="No"/>
    <s v="Si"/>
    <n v="1977"/>
    <s v="Suiza"/>
    <n v="2.002301595"/>
    <x v="27"/>
    <n v="2023"/>
    <s v="Información general"/>
    <s v="Pilar 1"/>
    <x v="1"/>
    <b v="0"/>
    <b v="0"/>
  </r>
  <r>
    <s v="Sunshine Bouquet"/>
    <x v="0"/>
    <s v="Privada"/>
    <s v="Si"/>
    <s v="No"/>
    <s v="Si"/>
    <n v="1971"/>
    <s v="Estados Unidos"/>
    <n v="2.1567474139999998"/>
    <x v="27"/>
    <n v="2021"/>
    <s v="Información general"/>
    <s v="Pilar 1"/>
    <x v="1"/>
    <b v="0"/>
    <b v="0"/>
  </r>
  <r>
    <s v="Suramerica Comercial (Dollar City)"/>
    <x v="3"/>
    <s v="Privada"/>
    <s v="No"/>
    <s v="No"/>
    <s v="Si"/>
    <n v="2009"/>
    <s v="El Salvador"/>
    <n v="2.8694480090000001"/>
    <x v="27"/>
    <s v="No tiene"/>
    <s v="Información general"/>
    <s v="Pilar 1"/>
    <x v="1"/>
    <b v="0"/>
    <b v="0"/>
  </r>
  <r>
    <s v="Tecnoquimicas"/>
    <x v="3"/>
    <s v="Privada"/>
    <s v="Si"/>
    <s v="No"/>
    <s v="No"/>
    <n v="1934"/>
    <s v="Colombia"/>
    <n v="3.134365769"/>
    <x v="27"/>
    <s v="No tiene"/>
    <s v="Información general"/>
    <s v="Pilar 1"/>
    <x v="1"/>
    <b v="0"/>
    <b v="0"/>
  </r>
  <r>
    <s v="Telefónica"/>
    <x v="4"/>
    <s v="Mixta"/>
    <s v="No"/>
    <s v="Si"/>
    <s v="Si"/>
    <n v="1924"/>
    <s v="España"/>
    <n v="6.6721791020000003"/>
    <x v="27"/>
    <n v="2024"/>
    <s v="Información general"/>
    <s v="Pilar 1"/>
    <x v="1"/>
    <b v="0"/>
    <b v="0"/>
  </r>
  <r>
    <s v="Teleperformance"/>
    <x v="4"/>
    <s v="Privada"/>
    <s v="No"/>
    <s v="Si"/>
    <s v="Si"/>
    <n v="1910"/>
    <s v="Francia"/>
    <n v="2.655177809"/>
    <x v="27"/>
    <n v="2024"/>
    <s v="Información general"/>
    <s v="Pilar 1"/>
    <x v="1"/>
    <b v="0"/>
    <b v="0"/>
  </r>
  <r>
    <s v="Terpel"/>
    <x v="3"/>
    <s v="Privada"/>
    <s v="No"/>
    <s v="Si"/>
    <s v="Si"/>
    <n v="1968"/>
    <s v="Colombia"/>
    <n v="24.752011681999999"/>
    <x v="27"/>
    <n v="2024"/>
    <s v="Información general"/>
    <s v="Pilar 1"/>
    <x v="1"/>
    <b v="0"/>
    <b v="0"/>
  </r>
  <r>
    <s v="Tigo"/>
    <x v="4"/>
    <s v="Mixta"/>
    <s v="No"/>
    <s v="Si"/>
    <s v="Si"/>
    <n v="1979"/>
    <s v="Suecia"/>
    <n v="2.956157691"/>
    <x v="27"/>
    <n v="2024"/>
    <s v="Información general"/>
    <s v="Pilar 1"/>
    <x v="1"/>
    <b v="0"/>
    <b v="0"/>
  </r>
  <r>
    <s v="Toyota"/>
    <x v="3"/>
    <s v="Privada"/>
    <s v="No"/>
    <s v="Si"/>
    <s v="Si"/>
    <n v="1937"/>
    <s v="Japón"/>
    <n v="4.02823039"/>
    <x v="27"/>
    <n v="2023"/>
    <s v="Información general"/>
    <s v="Pilar 1"/>
    <x v="1"/>
    <b v="0"/>
    <b v="0"/>
  </r>
  <r>
    <s v="Trafigura (Petroleum)"/>
    <x v="3"/>
    <s v="Privada"/>
    <s v="No"/>
    <s v="No"/>
    <s v="Si"/>
    <n v="1993"/>
    <s v="Suiza"/>
    <n v="4.8704234599999996"/>
    <x v="27"/>
    <n v="2024"/>
    <s v="Información general"/>
    <s v="Pilar 1"/>
    <x v="1"/>
    <b v="0"/>
    <b v="0"/>
  </r>
  <r>
    <s v="Uniban"/>
    <x v="3"/>
    <s v="Privada"/>
    <s v="No"/>
    <s v="No"/>
    <s v="No"/>
    <n v="1966"/>
    <s v="Colombia"/>
    <n v="2.0461661379999998"/>
    <x v="27"/>
    <n v="2024"/>
    <s v="Información general"/>
    <s v="Pilar 1"/>
    <x v="1"/>
    <b v="0"/>
    <b v="0"/>
  </r>
  <r>
    <s v="Unilever"/>
    <x v="3"/>
    <s v="Privada"/>
    <s v="No"/>
    <s v="Si"/>
    <s v="Si"/>
    <n v="1929"/>
    <s v="Reino Unido y Países Bajos"/>
    <n v="1.928223518"/>
    <x v="27"/>
    <s v="No tiene"/>
    <s v="Información general"/>
    <s v="Pilar 1"/>
    <x v="1"/>
    <b v="0"/>
    <b v="0"/>
  </r>
  <r>
    <s v="Vanti"/>
    <x v="4"/>
    <s v="Privada"/>
    <s v="No"/>
    <s v="No"/>
    <s v="No"/>
    <n v="1987"/>
    <s v="Colombia"/>
    <n v="0"/>
    <x v="27"/>
    <n v="2024"/>
    <s v="Información general"/>
    <s v="Pilar 1"/>
    <x v="1"/>
    <b v="0"/>
    <b v="0"/>
  </r>
  <r>
    <s v="Verano energy"/>
    <x v="5"/>
    <s v="Privada"/>
    <s v="No"/>
    <s v="No"/>
    <s v="Si"/>
    <n v="2016"/>
    <s v="Canadá"/>
    <n v="5.4833186859999996"/>
    <x v="27"/>
    <s v="No tiene"/>
    <s v="Información general"/>
    <s v="Pilar 1"/>
    <x v="1"/>
    <b v="0"/>
    <b v="0"/>
  </r>
  <r>
    <s v="Yamaha"/>
    <x v="1"/>
    <s v="Privada"/>
    <s v="No"/>
    <s v="Si"/>
    <s v="Si"/>
    <n v="1955"/>
    <s v="Japón"/>
    <n v="1.8313776939999999"/>
    <x v="27"/>
    <n v="2024"/>
    <s v="Información general"/>
    <s v="Pilar 1"/>
    <x v="1"/>
    <b v="0"/>
    <b v="0"/>
  </r>
  <r>
    <s v="YARA COLOMBIA S.A."/>
    <x v="1"/>
    <s v="Privada"/>
    <s v="No"/>
    <s v="No"/>
    <s v="Si"/>
    <n v="1993"/>
    <s v="Noruega"/>
    <n v="1.7653399919999999"/>
    <x v="27"/>
    <n v="2024"/>
    <s v="Información general"/>
    <s v="Pilar 1"/>
    <x v="1"/>
    <b v="0"/>
    <b v="0"/>
  </r>
  <r>
    <s v="Aliar"/>
    <x v="0"/>
    <s v="Privada"/>
    <s v="No"/>
    <s v="No"/>
    <s v="No"/>
    <n v="2007"/>
    <s v="Colombia"/>
    <n v="0.97802211500000003"/>
    <x v="28"/>
    <n v="2375440"/>
    <s v="Impacto ambiental"/>
    <s v="Pilar 3"/>
    <x v="3"/>
    <n v="2375440"/>
    <n v="2375440"/>
  </r>
  <r>
    <s v="Alimentos Carnicos (Grupo Nutresa)"/>
    <x v="1"/>
    <s v="Privada"/>
    <s v="No"/>
    <s v="Si"/>
    <s v="Si"/>
    <n v="1920"/>
    <s v="Colombia"/>
    <n v="2.844632077"/>
    <x v="28"/>
    <s v="No informa"/>
    <s v="Impacto ambiental"/>
    <s v="Pilar 3"/>
    <x v="3"/>
    <n v="875400000"/>
    <n v="51986"/>
  </r>
  <r>
    <s v="Alpina"/>
    <x v="1"/>
    <s v="Privada"/>
    <s v="No"/>
    <s v="No"/>
    <s v="Si"/>
    <n v="1945"/>
    <s v="Colombia"/>
    <n v="2.1764613960000001"/>
    <x v="28"/>
    <n v="1566719"/>
    <s v="Impacto ambiental"/>
    <s v="Pilar 3"/>
    <x v="3"/>
    <n v="875400000"/>
    <n v="51986"/>
  </r>
  <r>
    <s v="Amarilo"/>
    <x v="2"/>
    <s v="Privada"/>
    <s v="Si"/>
    <s v="No"/>
    <s v="No"/>
    <n v="1993"/>
    <s v="Colombia"/>
    <n v="2.1863011939999999"/>
    <x v="28"/>
    <n v="283322"/>
    <s v="Impacto ambiental"/>
    <s v="Pilar 3"/>
    <x v="3"/>
    <n v="283322"/>
    <n v="3791"/>
  </r>
  <r>
    <s v="ARA"/>
    <x v="3"/>
    <s v="Privada"/>
    <s v="No"/>
    <s v="No"/>
    <s v="Si"/>
    <n v="2012"/>
    <s v="Colombia"/>
    <n v="13.831182682"/>
    <x v="28"/>
    <s v="No informa"/>
    <s v="Impacto ambiental"/>
    <s v="Pilar 3"/>
    <x v="3"/>
    <n v="6501695"/>
    <n v="56315"/>
  </r>
  <r>
    <s v="ARQUITECTURA Y CONCRETO"/>
    <x v="2"/>
    <s v="Privada"/>
    <s v="Si"/>
    <s v="No"/>
    <s v="No"/>
    <n v="1990"/>
    <s v="Colombia"/>
    <n v="0.77142869199999997"/>
    <x v="28"/>
    <s v="No informa"/>
    <s v="Impacto ambiental"/>
    <s v="Pilar 3"/>
    <x v="3"/>
    <n v="283322"/>
    <n v="3791"/>
  </r>
  <r>
    <s v="AUTOPISTA RIO MAGDALENA SAS"/>
    <x v="2"/>
    <s v="Privada"/>
    <s v="No"/>
    <s v="No"/>
    <s v="No"/>
    <n v="2014"/>
    <s v="Colombia"/>
    <n v="1.314259836"/>
    <x v="28"/>
    <n v="134780"/>
    <s v="Impacto ambiental"/>
    <s v="Pilar 3"/>
    <x v="3"/>
    <n v="283322"/>
    <n v="3791"/>
  </r>
  <r>
    <s v="Avianca"/>
    <x v="4"/>
    <s v="Privada"/>
    <s v="No"/>
    <s v="No"/>
    <s v="Si"/>
    <n v="1919"/>
    <s v="Colombia"/>
    <n v="15.106042448"/>
    <x v="28"/>
    <n v="79103"/>
    <s v="Impacto ambiental"/>
    <s v="Pilar 3"/>
    <x v="3"/>
    <n v="25125280889"/>
    <n v="1026.472"/>
  </r>
  <r>
    <s v="AVICOLA EL MADROÑO SA"/>
    <x v="0"/>
    <s v="Privada"/>
    <s v="No"/>
    <s v="No"/>
    <s v="No"/>
    <n v="1987"/>
    <s v="Colombia"/>
    <n v="0.711210393"/>
    <x v="28"/>
    <s v="No informa"/>
    <s v="Impacto ambiental"/>
    <s v="Pilar 3"/>
    <x v="3"/>
    <n v="2375440"/>
    <n v="2375440"/>
  </r>
  <r>
    <s v="AVSA"/>
    <x v="0"/>
    <s v="Privada"/>
    <s v="Si"/>
    <s v="No"/>
    <s v="No"/>
    <n v="1969"/>
    <s v="Colombia"/>
    <n v="2.4231643530000002"/>
    <x v="28"/>
    <s v="No informa"/>
    <s v="Impacto ambiental"/>
    <s v="Pilar 3"/>
    <x v="3"/>
    <n v="2375440"/>
    <n v="2375440"/>
  </r>
  <r>
    <s v="Banco de Bogotá"/>
    <x v="4"/>
    <s v="Privada"/>
    <s v="No"/>
    <s v="Si"/>
    <s v="No"/>
    <n v="1870"/>
    <s v="Colombia"/>
    <n v="0"/>
    <x v="28"/>
    <n v="57260"/>
    <s v="Impacto ambiental"/>
    <s v="Pilar 3"/>
    <x v="3"/>
    <n v="25125280889"/>
    <n v="1026.472"/>
  </r>
  <r>
    <s v="Bancolombia"/>
    <x v="4"/>
    <s v="Privada"/>
    <s v="No"/>
    <s v="Si"/>
    <s v="Si"/>
    <n v="1875"/>
    <s v="Colombia"/>
    <n v="0"/>
    <x v="28"/>
    <s v="No informa"/>
    <s v="Impacto ambiental"/>
    <s v="Pilar 3"/>
    <x v="3"/>
    <n v="25125280889"/>
    <n v="1026.472"/>
  </r>
  <r>
    <s v="Bavaria (Kopps)"/>
    <x v="1"/>
    <s v="Privada"/>
    <s v="No"/>
    <s v="No"/>
    <s v="Si"/>
    <n v="1889"/>
    <s v="Colombia"/>
    <n v="8.6157743510000007"/>
    <x v="28"/>
    <s v="No informa"/>
    <s v="Impacto ambiental"/>
    <s v="Pilar 3"/>
    <x v="3"/>
    <n v="875400000"/>
    <n v="51986"/>
  </r>
  <r>
    <s v="BEL STAR S.A."/>
    <x v="1"/>
    <s v="Privada"/>
    <s v="No"/>
    <s v="No"/>
    <s v="Si"/>
    <n v="2000"/>
    <s v="Colombia"/>
    <n v="1.8730507999999999"/>
    <x v="28"/>
    <n v="93220"/>
    <s v="Impacto ambiental"/>
    <s v="Pilar 3"/>
    <x v="3"/>
    <n v="875400000"/>
    <n v="51986"/>
  </r>
  <r>
    <s v="Biomax"/>
    <x v="3"/>
    <s v="Privada"/>
    <s v="No"/>
    <s v="No"/>
    <s v="No"/>
    <n v="2004"/>
    <s v="Colombia"/>
    <n v="4.5125503050000004"/>
    <x v="28"/>
    <s v="No informa"/>
    <s v="Impacto ambiental"/>
    <s v="Pilar 3"/>
    <x v="3"/>
    <n v="6501695"/>
    <n v="56315"/>
  </r>
  <r>
    <s v="C.I Prodeco"/>
    <x v="5"/>
    <s v="Privada"/>
    <s v="No"/>
    <s v="No"/>
    <s v="Si"/>
    <n v="1990"/>
    <s v="Suiza"/>
    <n v="0.89502277900000005"/>
    <x v="28"/>
    <s v="No informa"/>
    <s v="Impacto ambiental"/>
    <s v="Pilar 3"/>
    <x v="3"/>
    <n v="256989418"/>
    <n v="276755"/>
  </r>
  <r>
    <s v="CARTON DE COLOMBIA S.A. (Smurfit Kappa)"/>
    <x v="1"/>
    <s v="Privada"/>
    <s v="No"/>
    <s v="No"/>
    <s v="Si"/>
    <n v="1944"/>
    <s v="Colombia"/>
    <n v="1.7785578609999999"/>
    <x v="28"/>
    <s v="No informa"/>
    <s v="Impacto ambiental"/>
    <s v="Pilar 3"/>
    <x v="3"/>
    <n v="875400000"/>
    <n v="51986"/>
  </r>
  <r>
    <s v="Celsia"/>
    <x v="4"/>
    <s v="Privada"/>
    <s v="No"/>
    <s v="Si"/>
    <s v="Si"/>
    <n v="2001"/>
    <s v="Colombia"/>
    <n v="6.5475670460000002"/>
    <x v="28"/>
    <n v="308123"/>
    <s v="Impacto ambiental"/>
    <s v="Pilar 3"/>
    <x v="3"/>
    <n v="25125280889"/>
    <n v="1026.472"/>
  </r>
  <r>
    <s v="Cementos Argos"/>
    <x v="1"/>
    <s v="Privada"/>
    <s v="No"/>
    <s v="Si"/>
    <s v="Si"/>
    <n v="1934"/>
    <s v="Colombia"/>
    <n v="1.84479215"/>
    <x v="28"/>
    <n v="35779827.93"/>
    <s v="Impacto ambiental"/>
    <s v="Pilar 3"/>
    <x v="3"/>
    <n v="875400000"/>
    <n v="51986"/>
  </r>
  <r>
    <s v="Cencosud"/>
    <x v="3"/>
    <s v="Privada"/>
    <s v="Si"/>
    <s v="Si"/>
    <s v="Si"/>
    <n v="1960"/>
    <s v="Chile"/>
    <n v="4.2128666020000001"/>
    <x v="28"/>
    <s v="No informa"/>
    <s v="Impacto ambiental"/>
    <s v="Pilar 3"/>
    <x v="3"/>
    <n v="6501695"/>
    <n v="56315"/>
  </r>
  <r>
    <s v="Cenit"/>
    <x v="4"/>
    <s v="Mixta"/>
    <s v="No"/>
    <s v="No"/>
    <s v="No"/>
    <n v="2012"/>
    <s v="Colombia"/>
    <n v="9.9777362400000005"/>
    <x v="28"/>
    <n v="155997"/>
    <s v="Impacto ambiental"/>
    <s v="Pilar 3"/>
    <x v="3"/>
    <n v="25125280889"/>
    <n v="1026.472"/>
  </r>
  <r>
    <s v="Cerrejón"/>
    <x v="5"/>
    <s v="Privada"/>
    <s v="No"/>
    <s v="No"/>
    <s v="Si"/>
    <n v="1976"/>
    <s v="Reino Unido / Suiza"/>
    <n v="6.0471020830000004"/>
    <x v="28"/>
    <n v="9796000"/>
    <s v="Impacto ambiental"/>
    <s v="Pilar 3"/>
    <x v="3"/>
    <n v="256989418"/>
    <n v="276755"/>
  </r>
  <r>
    <s v="Chevron"/>
    <x v="3"/>
    <s v="Privada"/>
    <s v="No"/>
    <s v="No"/>
    <s v="Si"/>
    <n v="1879"/>
    <s v="Estados Unidos"/>
    <n v="5.8689859999999996"/>
    <x v="28"/>
    <s v="No informa"/>
    <s v="Impacto ambiental"/>
    <s v="Pilar 3"/>
    <x v="3"/>
    <n v="6501695"/>
    <n v="56315"/>
  </r>
  <r>
    <s v="CI Eslop"/>
    <x v="3"/>
    <s v="Privada"/>
    <s v="Si"/>
    <s v="No"/>
    <s v="No"/>
    <n v="1997"/>
    <s v="Colombia"/>
    <n v="1.9766409730000001"/>
    <x v="28"/>
    <s v="No informa"/>
    <s v="Impacto ambiental"/>
    <s v="Pilar 3"/>
    <x v="3"/>
    <n v="6501695"/>
    <n v="56315"/>
  </r>
  <r>
    <s v="Claro"/>
    <x v="4"/>
    <s v="Privada"/>
    <s v="No"/>
    <s v="No"/>
    <s v="Si"/>
    <n v="2003"/>
    <s v="Brasil"/>
    <n v="15.602099798999999"/>
    <x v="28"/>
    <n v="137226000"/>
    <s v="Impacto ambiental"/>
    <s v="Pilar 3"/>
    <x v="3"/>
    <n v="25125280889"/>
    <n v="1026.472"/>
  </r>
  <r>
    <s v="Coca Cola- Femsa"/>
    <x v="1"/>
    <s v="Mixta"/>
    <s v="No"/>
    <s v="Si"/>
    <s v="Si"/>
    <n v="1991"/>
    <s v="México"/>
    <n v="5.1614047279999999"/>
    <x v="28"/>
    <s v="No informa"/>
    <s v="Impacto ambiental"/>
    <s v="Pilar 3"/>
    <x v="3"/>
    <n v="875400000"/>
    <n v="51986"/>
  </r>
  <r>
    <s v="Colgate"/>
    <x v="1"/>
    <s v="Privada"/>
    <s v="No"/>
    <s v="Si"/>
    <s v="Si"/>
    <n v="1806"/>
    <s v="Estados Unidos"/>
    <n v="2.382092359"/>
    <x v="28"/>
    <s v="No informa"/>
    <s v="Impacto ambiental"/>
    <s v="Pilar 3"/>
    <x v="3"/>
    <n v="875400000"/>
    <n v="51986"/>
  </r>
  <r>
    <s v="Colombina"/>
    <x v="1"/>
    <s v="Privada"/>
    <s v="Si"/>
    <s v="Si"/>
    <s v="Si"/>
    <n v="1932"/>
    <s v="Colombia"/>
    <n v="2.1928266769999998"/>
    <x v="28"/>
    <n v="723000"/>
    <s v="Impacto ambiental"/>
    <s v="Pilar 3"/>
    <x v="3"/>
    <n v="875400000"/>
    <n v="51986"/>
  </r>
  <r>
    <s v="Compañía Nacional de Chocolates"/>
    <x v="1"/>
    <s v="Privada"/>
    <s v="No"/>
    <s v="No"/>
    <s v="No"/>
    <n v="1920"/>
    <s v="Colombia"/>
    <n v="1.9433909700000001"/>
    <x v="28"/>
    <s v="No informa"/>
    <s v="Impacto ambiental"/>
    <s v="Pilar 3"/>
    <x v="3"/>
    <n v="875400000"/>
    <n v="51986"/>
  </r>
  <r>
    <s v="CONCESIONARIA VIAL UNIÓN DEL SUR SAS"/>
    <x v="2"/>
    <s v="Privada"/>
    <s v="No"/>
    <s v="No"/>
    <s v="No"/>
    <n v="2015"/>
    <s v="Colombia"/>
    <n v="0.76762142099999997"/>
    <x v="28"/>
    <n v="12929"/>
    <s v="Impacto ambiental"/>
    <s v="Pilar 3"/>
    <x v="3"/>
    <n v="283322"/>
    <n v="3791"/>
  </r>
  <r>
    <s v="Conconcreto"/>
    <x v="2"/>
    <s v="Privada"/>
    <s v="No"/>
    <s v="Si"/>
    <s v="Si"/>
    <n v="1961"/>
    <s v="Colombia"/>
    <n v="0.498844856"/>
    <x v="28"/>
    <n v="3791"/>
    <s v="Impacto ambiental"/>
    <s v="Pilar 3"/>
    <x v="3"/>
    <n v="283322"/>
    <n v="3791"/>
  </r>
  <r>
    <s v="CONSTRUCCIONES EL CONDOR S.A"/>
    <x v="2"/>
    <s v="Privada"/>
    <s v="No"/>
    <s v="Si"/>
    <s v="Si"/>
    <n v="1979"/>
    <s v="Colombia"/>
    <n v="1.189537155"/>
    <x v="28"/>
    <s v="No informa"/>
    <s v="Impacto ambiental"/>
    <s v="Pilar 3"/>
    <x v="3"/>
    <n v="283322"/>
    <n v="3791"/>
  </r>
  <r>
    <s v="CONSTRUCTORA CAPITAL BOGOTA SAS"/>
    <x v="2"/>
    <s v="Privada"/>
    <s v="Si"/>
    <s v="No"/>
    <s v="No"/>
    <n v="2008"/>
    <s v="Colombia"/>
    <n v="1.3132825420000001"/>
    <x v="28"/>
    <s v="No informa"/>
    <s v="Impacto ambiental"/>
    <s v="Pilar 3"/>
    <x v="3"/>
    <n v="283322"/>
    <n v="3791"/>
  </r>
  <r>
    <s v="CONSTRUCTORA COLPATRIA  SAS"/>
    <x v="2"/>
    <s v="Privada"/>
    <s v="No"/>
    <s v="No"/>
    <s v="No"/>
    <n v="1977"/>
    <s v="Colombia"/>
    <n v="0.74612668500000001"/>
    <x v="28"/>
    <s v="No informa"/>
    <s v="Impacto ambiental"/>
    <s v="Pilar 3"/>
    <x v="3"/>
    <n v="283322"/>
    <n v="3791"/>
  </r>
  <r>
    <s v="Corbeta"/>
    <x v="3"/>
    <s v="Privada"/>
    <s v="Si"/>
    <s v="No"/>
    <s v="No"/>
    <n v="1938"/>
    <s v="Colombia"/>
    <n v="11.88773162"/>
    <x v="28"/>
    <s v="No informa"/>
    <s v="Impacto ambiental"/>
    <s v="Pilar 3"/>
    <x v="3"/>
    <n v="6501695"/>
    <n v="56315"/>
  </r>
  <r>
    <s v="Cruz Verde"/>
    <x v="3"/>
    <s v="Privada"/>
    <s v="No"/>
    <s v="No"/>
    <s v="Si"/>
    <n v="1984"/>
    <s v="Chile"/>
    <n v="5.5116464790000004"/>
    <x v="28"/>
    <n v="56315"/>
    <s v="Impacto ambiental"/>
    <s v="Pilar 3"/>
    <x v="3"/>
    <n v="6501695"/>
    <n v="56315"/>
  </r>
  <r>
    <s v="D1"/>
    <x v="3"/>
    <s v="Privada"/>
    <s v="Si"/>
    <s v="No"/>
    <s v="No"/>
    <n v="2009"/>
    <s v="Colombia"/>
    <n v="19.439396106"/>
    <x v="28"/>
    <n v="6501695"/>
    <s v="Impacto ambiental"/>
    <s v="Pilar 3"/>
    <x v="3"/>
    <n v="6501695"/>
    <n v="56315"/>
  </r>
  <r>
    <s v="Davivienda"/>
    <x v="4"/>
    <s v="Privada"/>
    <s v="No"/>
    <s v="Si"/>
    <s v="No"/>
    <n v="1972"/>
    <s v="Colombia"/>
    <n v="0"/>
    <x v="28"/>
    <n v="59000"/>
    <s v="Impacto ambiental"/>
    <s v="Pilar 3"/>
    <x v="3"/>
    <n v="25125280889"/>
    <n v="1026.472"/>
  </r>
  <r>
    <s v="Distracom"/>
    <x v="3"/>
    <s v="Privada"/>
    <s v="Si"/>
    <s v="No"/>
    <s v="No"/>
    <n v="1997"/>
    <s v="Colombia"/>
    <n v="3.874476933"/>
    <x v="28"/>
    <s v="No informa"/>
    <s v="Impacto ambiental"/>
    <s v="Pilar 3"/>
    <x v="3"/>
    <n v="6501695"/>
    <n v="56315"/>
  </r>
  <r>
    <s v="Drummond"/>
    <x v="5"/>
    <s v="Privada"/>
    <s v="Si"/>
    <s v="No"/>
    <s v="Si"/>
    <n v="1935"/>
    <s v="Estados Unidos"/>
    <n v="11.495989482000001"/>
    <x v="28"/>
    <s v="No informa"/>
    <s v="Impacto ambiental"/>
    <s v="Pilar 3"/>
    <x v="3"/>
    <n v="256989418"/>
    <n v="276755"/>
  </r>
  <r>
    <s v="Ecopetrol"/>
    <x v="5"/>
    <s v="Mixta"/>
    <s v="No"/>
    <s v="Si"/>
    <s v="Si"/>
    <n v="1951"/>
    <s v="Colombia"/>
    <n v="113.923310323"/>
    <x v="28"/>
    <n v="16700000"/>
    <s v="Impacto ambiental"/>
    <s v="Pilar 3"/>
    <x v="3"/>
    <n v="256989418"/>
    <n v="276755"/>
  </r>
  <r>
    <s v="Emgesa"/>
    <x v="4"/>
    <s v="Mixta"/>
    <s v="No"/>
    <s v="No"/>
    <s v="Si"/>
    <n v="1997"/>
    <s v="Colombia"/>
    <n v="15.780332546"/>
    <x v="28"/>
    <n v="25125280889"/>
    <s v="Impacto ambiental"/>
    <s v="Pilar 3"/>
    <x v="3"/>
    <n v="25125280889"/>
    <n v="1026.472"/>
  </r>
  <r>
    <s v="EPM"/>
    <x v="4"/>
    <s v="Pública"/>
    <s v="No"/>
    <s v="No"/>
    <s v="Si"/>
    <n v="1955"/>
    <s v="Colombia"/>
    <n v="20.574477179999999"/>
    <x v="28"/>
    <n v="19522715000"/>
    <s v="Impacto ambiental"/>
    <s v="Pilar 3"/>
    <x v="3"/>
    <n v="25125280889"/>
    <n v="1026.472"/>
  </r>
  <r>
    <s v="ES Windows"/>
    <x v="1"/>
    <s v="Privada"/>
    <s v="No"/>
    <s v="No"/>
    <s v="Si"/>
    <n v="1985"/>
    <s v="Estados Unidos"/>
    <n v="2.6249202149999999"/>
    <x v="28"/>
    <s v="No informa"/>
    <s v="Impacto ambiental"/>
    <s v="Pilar 3"/>
    <x v="3"/>
    <n v="875400000"/>
    <n v="51986"/>
  </r>
  <r>
    <s v="Esenttia"/>
    <x v="1"/>
    <s v="Mixta"/>
    <s v="No"/>
    <s v="No"/>
    <s v="No"/>
    <n v="1990"/>
    <s v="Colombia"/>
    <n v="2.3114637089999999"/>
    <x v="28"/>
    <n v="875400000"/>
    <s v="Impacto ambiental"/>
    <s v="Pilar 3"/>
    <x v="3"/>
    <n v="875400000"/>
    <n v="51986"/>
  </r>
  <r>
    <s v="Éxito"/>
    <x v="3"/>
    <s v="Privada"/>
    <s v="No"/>
    <s v="No"/>
    <s v="Si"/>
    <n v="1949"/>
    <s v="Colombia"/>
    <n v="16.077688644999999"/>
    <x v="28"/>
    <n v="2309000"/>
    <s v="Impacto ambiental"/>
    <s v="Pilar 3"/>
    <x v="3"/>
    <n v="6501695"/>
    <n v="56315"/>
  </r>
  <r>
    <s v="Falabella"/>
    <x v="3"/>
    <s v="Privada"/>
    <s v="Si"/>
    <s v="Si"/>
    <s v="Si"/>
    <n v="1889"/>
    <s v="Chile"/>
    <n v="2.3075606390000001"/>
    <x v="28"/>
    <s v="No informa"/>
    <s v="Impacto ambiental"/>
    <s v="Pilar 3"/>
    <x v="3"/>
    <n v="6501695"/>
    <n v="56315"/>
  </r>
  <r>
    <s v="Frontera Energy"/>
    <x v="5"/>
    <s v="Privada"/>
    <s v="No"/>
    <s v="Si"/>
    <s v="Si"/>
    <n v="1985"/>
    <s v="Canadá"/>
    <n v="4.2502446559999996"/>
    <x v="28"/>
    <n v="276755"/>
    <s v="Impacto ambiental"/>
    <s v="Pilar 3"/>
    <x v="3"/>
    <n v="256989418"/>
    <n v="276755"/>
  </r>
  <r>
    <s v="Gases del Caribe"/>
    <x v="4"/>
    <s v="Privada"/>
    <s v="No"/>
    <s v="Si"/>
    <s v="No"/>
    <n v="1966"/>
    <s v="Colombia"/>
    <n v="2.6355685659999999"/>
    <x v="28"/>
    <n v="16050"/>
    <s v="Impacto ambiental"/>
    <s v="Pilar 3"/>
    <x v="3"/>
    <n v="25125280889"/>
    <n v="1026.472"/>
  </r>
  <r>
    <s v="GEB"/>
    <x v="4"/>
    <s v="Mixta"/>
    <s v="No"/>
    <s v="Si"/>
    <s v="Si"/>
    <n v="1896"/>
    <s v="Colombia"/>
    <n v="3.7166394839999999"/>
    <x v="28"/>
    <n v="28066"/>
    <s v="Impacto ambiental"/>
    <s v="Pilar 3"/>
    <x v="3"/>
    <n v="25125280889"/>
    <n v="1026.472"/>
  </r>
  <r>
    <s v="General Motors"/>
    <x v="1"/>
    <s v="Pública"/>
    <s v="No"/>
    <s v="Si"/>
    <s v="Si"/>
    <n v="1908"/>
    <s v="Estados Unidos"/>
    <n v="1.2123628230000001"/>
    <x v="28"/>
    <s v="No informa"/>
    <s v="Impacto ambiental"/>
    <s v="Pilar 3"/>
    <x v="3"/>
    <n v="875400000"/>
    <n v="51986"/>
  </r>
  <r>
    <s v="Geopark"/>
    <x v="5"/>
    <s v="Privada"/>
    <s v="No"/>
    <s v="Si"/>
    <s v="Si"/>
    <n v="2002"/>
    <s v="Chile"/>
    <n v="2.4203671080000002"/>
    <x v="28"/>
    <n v="256989418"/>
    <s v="Impacto ambiental"/>
    <s v="Pilar 3"/>
    <x v="3"/>
    <n v="256989418"/>
    <n v="276755"/>
  </r>
  <r>
    <s v="Gran Tierra Energy"/>
    <x v="5"/>
    <s v="Privada"/>
    <s v="No"/>
    <s v="Si"/>
    <s v="Si"/>
    <n v="2003"/>
    <s v="Canadá"/>
    <n v="1.3219259999999999"/>
    <x v="28"/>
    <n v="134086000"/>
    <s v="Impacto ambiental"/>
    <s v="Pilar 3"/>
    <x v="3"/>
    <n v="256989418"/>
    <n v="276755"/>
  </r>
  <r>
    <s v="Grupo Bios"/>
    <x v="0"/>
    <s v="Privada"/>
    <s v="No"/>
    <s v="No"/>
    <s v="No"/>
    <n v="1985"/>
    <s v="Colombia"/>
    <n v="0.441609957"/>
    <x v="28"/>
    <s v="No informa"/>
    <s v="Impacto ambiental"/>
    <s v="Pilar 3"/>
    <x v="3"/>
    <n v="2375440"/>
    <n v="2375440"/>
  </r>
  <r>
    <s v="Grupo Diana"/>
    <x v="1"/>
    <s v="Privada"/>
    <s v="Si"/>
    <s v="No"/>
    <s v="No"/>
    <n v="1964"/>
    <s v="Colombia"/>
    <n v="2.4859553989999998"/>
    <x v="28"/>
    <s v="No informa"/>
    <s v="Impacto ambiental"/>
    <s v="Pilar 3"/>
    <x v="3"/>
    <n v="875400000"/>
    <n v="51986"/>
  </r>
  <r>
    <s v="Haceb"/>
    <x v="1"/>
    <s v="Privada"/>
    <s v="Si"/>
    <s v="No"/>
    <s v="No"/>
    <n v="1940"/>
    <s v="Colombia"/>
    <n v="1.340540112"/>
    <x v="28"/>
    <n v="51986"/>
    <s v="Impacto ambiental"/>
    <s v="Pilar 3"/>
    <x v="3"/>
    <n v="875400000"/>
    <n v="51986"/>
  </r>
  <r>
    <s v="Hocol"/>
    <x v="5"/>
    <s v="Privada"/>
    <s v="No"/>
    <s v="No"/>
    <s v="No"/>
    <n v="1956"/>
    <s v="Colombia"/>
    <n v="2.660692144"/>
    <x v="28"/>
    <n v="22573940"/>
    <s v="Impacto ambiental"/>
    <s v="Pilar 3"/>
    <x v="3"/>
    <n v="256989418"/>
    <n v="276755"/>
  </r>
  <r>
    <s v="INCUBADORA SANTANDER S.A. (Huevos Kikes)"/>
    <x v="0"/>
    <s v="Privada"/>
    <s v="Si"/>
    <s v="No"/>
    <s v="No"/>
    <n v="1962"/>
    <s v="Colombia"/>
    <n v="0.89448844999999999"/>
    <x v="28"/>
    <s v="No informa"/>
    <s v="Impacto ambiental"/>
    <s v="Pilar 3"/>
    <x v="3"/>
    <n v="2375440"/>
    <n v="2375440"/>
  </r>
  <r>
    <s v="ISA"/>
    <x v="4"/>
    <s v="Mixta"/>
    <s v="No"/>
    <s v="Si"/>
    <s v="Si"/>
    <n v="1967"/>
    <s v="Colombia"/>
    <n v="4.1309855679999998"/>
    <x v="28"/>
    <n v="153000"/>
    <s v="Impacto ambiental"/>
    <s v="Pilar 3"/>
    <x v="3"/>
    <n v="25125280889"/>
    <n v="1026.472"/>
  </r>
  <r>
    <s v="Isagen"/>
    <x v="4"/>
    <s v="Mixta"/>
    <s v="No"/>
    <s v="No"/>
    <s v="No"/>
    <n v="1995"/>
    <s v="Colombia"/>
    <n v="6.1355991599999999"/>
    <x v="28"/>
    <n v="58819.8"/>
    <s v="Impacto ambiental"/>
    <s v="Pilar 3"/>
    <x v="3"/>
    <n v="25125280889"/>
    <n v="1026.472"/>
  </r>
  <r>
    <s v="ISMOCOL SA"/>
    <x v="2"/>
    <s v="Privada"/>
    <s v="No"/>
    <s v="No"/>
    <s v="Si"/>
    <n v="1989"/>
    <s v="Colombia"/>
    <n v="0.75167738299999998"/>
    <x v="28"/>
    <s v="No informa"/>
    <s v="Impacto ambiental"/>
    <s v="Pilar 3"/>
    <x v="3"/>
    <n v="283322"/>
    <n v="3791"/>
  </r>
  <r>
    <s v="Italcol"/>
    <x v="1"/>
    <s v="Privada"/>
    <s v="Si"/>
    <s v="No"/>
    <s v="No"/>
    <n v="1970"/>
    <s v="Colombia"/>
    <n v="3.1891452720000002"/>
    <x v="28"/>
    <s v="No informa"/>
    <s v="Impacto ambiental"/>
    <s v="Pilar 3"/>
    <x v="3"/>
    <n v="875400000"/>
    <n v="51986"/>
  </r>
  <r>
    <s v="LATAM"/>
    <x v="4"/>
    <s v="Privada"/>
    <s v="No"/>
    <s v="Si"/>
    <s v="Si"/>
    <n v="1929"/>
    <s v="Chile"/>
    <n v="2.3283445380000001"/>
    <x v="28"/>
    <n v="261600"/>
    <s v="Impacto ambiental"/>
    <s v="Pilar 3"/>
    <x v="3"/>
    <n v="25125280889"/>
    <n v="1026.472"/>
  </r>
  <r>
    <s v="MARVAL S.A.S."/>
    <x v="2"/>
    <s v="Privada"/>
    <s v="Si"/>
    <s v="No"/>
    <s v="No"/>
    <n v="1976"/>
    <s v="Colombia"/>
    <n v="0.98534294499999997"/>
    <x v="28"/>
    <s v="No informa"/>
    <s v="Impacto ambiental"/>
    <s v="Pilar 3"/>
    <x v="3"/>
    <n v="283322"/>
    <n v="3791"/>
  </r>
  <r>
    <s v="Mazda"/>
    <x v="3"/>
    <s v="Privada"/>
    <s v="No"/>
    <s v="Si"/>
    <s v="Si"/>
    <n v="1920"/>
    <s v="Japón"/>
    <n v="1.8691417530000001"/>
    <x v="28"/>
    <s v="No informa"/>
    <s v="Impacto ambiental"/>
    <s v="Pilar 3"/>
    <x v="3"/>
    <n v="6501695"/>
    <n v="56315"/>
  </r>
  <r>
    <s v="Mercado Libre"/>
    <x v="4"/>
    <s v="Privada"/>
    <s v="No"/>
    <s v="Si"/>
    <s v="Si"/>
    <n v="2009"/>
    <s v="Argentina"/>
    <n v="1.8581853669999999"/>
    <x v="28"/>
    <n v="1026.472"/>
    <s v="Impacto ambiental"/>
    <s v="Pilar 3"/>
    <x v="3"/>
    <n v="25125280889"/>
    <n v="1026.472"/>
  </r>
  <r>
    <s v="Nestle"/>
    <x v="1"/>
    <s v="Mixta"/>
    <s v="No"/>
    <s v="Si"/>
    <s v="Si"/>
    <n v="1866"/>
    <s v="Suiza"/>
    <n v="2.0444698099999998"/>
    <x v="28"/>
    <s v="No informa"/>
    <s v="Impacto ambiental"/>
    <s v="Pilar 3"/>
    <x v="3"/>
    <n v="875400000"/>
    <n v="51986"/>
  </r>
  <r>
    <s v="Oleoducto Central (Ocensa)"/>
    <x v="4"/>
    <s v="Mixta"/>
    <s v="No"/>
    <s v="No"/>
    <s v="No"/>
    <n v="1994"/>
    <s v="Colombia"/>
    <n v="5.9751610780000002"/>
    <x v="28"/>
    <n v="29110"/>
    <s v="Impacto ambiental"/>
    <s v="Pilar 3"/>
    <x v="3"/>
    <n v="25125280889"/>
    <n v="1026.472"/>
  </r>
  <r>
    <s v="Olímpica"/>
    <x v="3"/>
    <s v="Privada"/>
    <s v="Si"/>
    <s v="No"/>
    <s v="No"/>
    <n v="1953"/>
    <s v="Colombia"/>
    <n v="7.1291921260000004"/>
    <x v="28"/>
    <s v="No informa"/>
    <s v="Impacto ambiental"/>
    <s v="Pilar 3"/>
    <x v="3"/>
    <n v="6501695"/>
    <n v="56315"/>
  </r>
  <r>
    <s v="Pepsico"/>
    <x v="1"/>
    <s v="Pública"/>
    <s v="No"/>
    <s v="Si"/>
    <s v="Si"/>
    <n v="1965"/>
    <s v="Estados Unidos"/>
    <n v="2.0973851419999998"/>
    <x v="28"/>
    <s v="No informa"/>
    <s v="Impacto ambiental"/>
    <s v="Pilar 3"/>
    <x v="3"/>
    <n v="875400000"/>
    <n v="51986"/>
  </r>
  <r>
    <s v="Petromil"/>
    <x v="3"/>
    <s v="Privada"/>
    <s v="Si"/>
    <s v="No"/>
    <s v="No"/>
    <n v="1989"/>
    <s v="Colombia"/>
    <n v="3.0305383369999999"/>
    <x v="28"/>
    <s v="No informa"/>
    <s v="Impacto ambiental"/>
    <s v="Pilar 3"/>
    <x v="3"/>
    <n v="6501695"/>
    <n v="56315"/>
  </r>
  <r>
    <s v="POLLOS EL BUCANERO S.A. (Cargill)"/>
    <x v="1"/>
    <s v="Privada"/>
    <s v="No"/>
    <s v="No"/>
    <s v="Si"/>
    <n v="1986"/>
    <s v="Colombia"/>
    <n v="2.2734296359999999"/>
    <x v="28"/>
    <s v="No informa"/>
    <s v="Impacto ambiental"/>
    <s v="Pilar 3"/>
    <x v="3"/>
    <n v="875400000"/>
    <n v="51986"/>
  </r>
  <r>
    <s v="Postobón"/>
    <x v="1"/>
    <s v="Privada"/>
    <s v="No"/>
    <s v="No"/>
    <s v="No"/>
    <n v="1904"/>
    <s v="Colombia"/>
    <n v="2.8467005310000002"/>
    <x v="28"/>
    <n v="2703160"/>
    <s v="Impacto ambiental"/>
    <s v="Pilar 3"/>
    <x v="3"/>
    <n v="875400000"/>
    <n v="51986"/>
  </r>
  <r>
    <s v="Pricesmart"/>
    <x v="3"/>
    <s v="Privada"/>
    <s v="No"/>
    <s v="Si"/>
    <s v="Si"/>
    <n v="1993"/>
    <s v="Estados Unidos"/>
    <n v="2.3607916150000001"/>
    <x v="28"/>
    <n v="5796000"/>
    <s v="Impacto ambiental"/>
    <s v="Pilar 3"/>
    <x v="3"/>
    <n v="6501695"/>
    <n v="56315"/>
  </r>
  <r>
    <s v="Primax"/>
    <x v="3"/>
    <s v="Privada"/>
    <s v="No"/>
    <s v="No"/>
    <s v="Si"/>
    <n v="2005"/>
    <s v="Perú"/>
    <n v="10.521119421"/>
    <x v="28"/>
    <s v="No informa"/>
    <s v="Impacto ambiental"/>
    <s v="Pilar 3"/>
    <x v="3"/>
    <n v="6501695"/>
    <n v="56315"/>
  </r>
  <r>
    <s v="Productos Familia (Essity)"/>
    <x v="1"/>
    <s v="Privada"/>
    <s v="No"/>
    <s v="No"/>
    <s v="Si"/>
    <n v="1958"/>
    <s v="Colombia"/>
    <n v="2.0172595470000001"/>
    <x v="28"/>
    <s v="No informa"/>
    <s v="Impacto ambiental"/>
    <s v="Pilar 3"/>
    <x v="3"/>
    <n v="875400000"/>
    <n v="51986"/>
  </r>
  <r>
    <s v="Promigas"/>
    <x v="4"/>
    <s v="Privada"/>
    <s v="No"/>
    <s v="Si"/>
    <s v="No"/>
    <n v="1974"/>
    <s v="Colombia"/>
    <n v="2.2729038500000001"/>
    <x v="28"/>
    <n v="92000"/>
    <s v="Impacto ambiental"/>
    <s v="Pilar 3"/>
    <x v="3"/>
    <n v="25125280889"/>
    <n v="1026.472"/>
  </r>
  <r>
    <s v="Rappi"/>
    <x v="4"/>
    <s v="Privada"/>
    <s v="No"/>
    <s v="No"/>
    <s v="Si"/>
    <n v="2015"/>
    <s v="Colombia"/>
    <n v="0.70314701400000001"/>
    <x v="28"/>
    <s v="No informa"/>
    <s v="Impacto ambiental"/>
    <s v="Pilar 3"/>
    <x v="3"/>
    <n v="25125280889"/>
    <n v="1026.472"/>
  </r>
  <r>
    <s v="Reficar"/>
    <x v="1"/>
    <s v="Mixta"/>
    <s v="No"/>
    <s v="No"/>
    <s v="No"/>
    <n v="1956"/>
    <s v="Colombia"/>
    <n v="25.860914507"/>
    <x v="28"/>
    <n v="8301661"/>
    <s v="Impacto ambiental"/>
    <s v="Pilar 3"/>
    <x v="3"/>
    <n v="875400000"/>
    <n v="51986"/>
  </r>
  <r>
    <s v="Renault"/>
    <x v="1"/>
    <s v="Mixta"/>
    <s v="No"/>
    <s v="Si"/>
    <s v="Si"/>
    <n v="1898"/>
    <s v="Francia"/>
    <n v="2.4260392159999999"/>
    <x v="28"/>
    <n v="85440"/>
    <s v="Impacto ambiental"/>
    <s v="Pilar 3"/>
    <x v="3"/>
    <n v="875400000"/>
    <n v="51986"/>
  </r>
  <r>
    <s v="Riopaila Castilla"/>
    <x v="1"/>
    <s v="Privada"/>
    <s v="No"/>
    <s v="Si"/>
    <s v="No"/>
    <n v="1998"/>
    <s v="Colombia"/>
    <n v="1.697301486"/>
    <x v="28"/>
    <n v="46982000"/>
    <s v="Impacto ambiental"/>
    <s v="Pilar 3"/>
    <x v="3"/>
    <n v="875400000"/>
    <n v="51986"/>
  </r>
  <r>
    <s v="Samsung"/>
    <x v="3"/>
    <s v="Privada"/>
    <s v="Si"/>
    <s v="Si"/>
    <s v="Si"/>
    <n v="1969"/>
    <s v="Corea del Sur"/>
    <n v="3.188315636"/>
    <x v="28"/>
    <s v="No informa"/>
    <s v="Impacto ambiental"/>
    <s v="Pilar 3"/>
    <x v="3"/>
    <n v="6501695"/>
    <n v="56315"/>
  </r>
  <r>
    <s v="SierraCol Energy"/>
    <x v="5"/>
    <s v="Privada"/>
    <s v="No"/>
    <s v="No"/>
    <s v="Si"/>
    <n v="2020"/>
    <s v="Islas Caimán / EE.UU"/>
    <n v="1.943851598"/>
    <x v="28"/>
    <n v="128423000"/>
    <s v="Impacto ambiental"/>
    <s v="Pilar 3"/>
    <x v="3"/>
    <n v="256989418"/>
    <n v="276755"/>
  </r>
  <r>
    <s v="Sodimac (Homecenter)"/>
    <x v="3"/>
    <s v="Privada"/>
    <s v="No"/>
    <s v="No"/>
    <s v="Si"/>
    <n v="1952"/>
    <s v="Chile"/>
    <n v="5.9910971069999999"/>
    <x v="28"/>
    <n v="226339"/>
    <s v="Impacto ambiental"/>
    <s v="Pilar 3"/>
    <x v="3"/>
    <n v="6501695"/>
    <n v="56315"/>
  </r>
  <r>
    <s v="Sucafina"/>
    <x v="3"/>
    <s v="Privada"/>
    <s v="Si"/>
    <s v="No"/>
    <s v="Si"/>
    <n v="1977"/>
    <s v="Suiza"/>
    <n v="2.002301595"/>
    <x v="28"/>
    <s v="No informa"/>
    <s v="Impacto ambiental"/>
    <s v="Pilar 3"/>
    <x v="3"/>
    <n v="6501695"/>
    <n v="56315"/>
  </r>
  <r>
    <s v="Sunshine Bouquet"/>
    <x v="0"/>
    <s v="Privada"/>
    <s v="Si"/>
    <s v="No"/>
    <s v="Si"/>
    <n v="1971"/>
    <s v="Estados Unidos"/>
    <n v="2.1567474139999998"/>
    <x v="28"/>
    <s v="No informa"/>
    <s v="Impacto ambiental"/>
    <s v="Pilar 3"/>
    <x v="3"/>
    <n v="2375440"/>
    <n v="2375440"/>
  </r>
  <r>
    <s v="Suramerica Comercial (Dollar City)"/>
    <x v="3"/>
    <s v="Privada"/>
    <s v="No"/>
    <s v="No"/>
    <s v="Si"/>
    <n v="2009"/>
    <s v="El Salvador"/>
    <n v="2.8694480090000001"/>
    <x v="28"/>
    <s v="No informa"/>
    <s v="Impacto ambiental"/>
    <s v="Pilar 3"/>
    <x v="3"/>
    <n v="6501695"/>
    <n v="56315"/>
  </r>
  <r>
    <s v="Tecnoquimicas"/>
    <x v="3"/>
    <s v="Privada"/>
    <s v="Si"/>
    <s v="No"/>
    <s v="No"/>
    <n v="1934"/>
    <s v="Colombia"/>
    <n v="3.134365769"/>
    <x v="28"/>
    <s v="No informa"/>
    <s v="Impacto ambiental"/>
    <s v="Pilar 3"/>
    <x v="3"/>
    <n v="6501695"/>
    <n v="56315"/>
  </r>
  <r>
    <s v="Telefónica"/>
    <x v="4"/>
    <s v="Mixta"/>
    <s v="No"/>
    <s v="Si"/>
    <s v="Si"/>
    <n v="1924"/>
    <s v="España"/>
    <n v="6.6721791020000003"/>
    <x v="28"/>
    <n v="163167"/>
    <s v="Impacto ambiental"/>
    <s v="Pilar 3"/>
    <x v="3"/>
    <n v="25125280889"/>
    <n v="1026.472"/>
  </r>
  <r>
    <s v="Teleperformance"/>
    <x v="4"/>
    <s v="Privada"/>
    <s v="No"/>
    <s v="Si"/>
    <s v="Si"/>
    <n v="1910"/>
    <s v="Francia"/>
    <n v="2.655177809"/>
    <x v="28"/>
    <n v="113930"/>
    <s v="Impacto ambiental"/>
    <s v="Pilar 3"/>
    <x v="3"/>
    <n v="25125280889"/>
    <n v="1026.472"/>
  </r>
  <r>
    <s v="Terpel"/>
    <x v="3"/>
    <s v="Privada"/>
    <s v="No"/>
    <s v="Si"/>
    <s v="Si"/>
    <n v="1968"/>
    <s v="Colombia"/>
    <n v="24.752011681999999"/>
    <x v="28"/>
    <n v="4492000"/>
    <s v="Impacto ambiental"/>
    <s v="Pilar 3"/>
    <x v="3"/>
    <n v="6501695"/>
    <n v="56315"/>
  </r>
  <r>
    <s v="Tigo"/>
    <x v="4"/>
    <s v="Mixta"/>
    <s v="No"/>
    <s v="Si"/>
    <s v="Si"/>
    <n v="1979"/>
    <s v="Suecia"/>
    <n v="2.956157691"/>
    <x v="28"/>
    <s v="No informa"/>
    <s v="Impacto ambiental"/>
    <s v="Pilar 3"/>
    <x v="3"/>
    <n v="25125280889"/>
    <n v="1026.472"/>
  </r>
  <r>
    <s v="Toyota"/>
    <x v="3"/>
    <s v="Privada"/>
    <s v="No"/>
    <s v="Si"/>
    <s v="Si"/>
    <n v="1937"/>
    <s v="Japón"/>
    <n v="4.02823039"/>
    <x v="28"/>
    <s v="No informa"/>
    <s v="Impacto ambiental"/>
    <s v="Pilar 3"/>
    <x v="3"/>
    <n v="6501695"/>
    <n v="56315"/>
  </r>
  <r>
    <s v="Trafigura (Petroleum)"/>
    <x v="3"/>
    <s v="Privada"/>
    <s v="No"/>
    <s v="No"/>
    <s v="Si"/>
    <n v="1993"/>
    <s v="Suiza"/>
    <n v="4.8704234599999996"/>
    <x v="28"/>
    <s v="No informa"/>
    <s v="Impacto ambiental"/>
    <s v="Pilar 3"/>
    <x v="3"/>
    <n v="6501695"/>
    <n v="56315"/>
  </r>
  <r>
    <s v="Uniban"/>
    <x v="3"/>
    <s v="Privada"/>
    <s v="No"/>
    <s v="No"/>
    <s v="No"/>
    <n v="1966"/>
    <s v="Colombia"/>
    <n v="2.0461661379999998"/>
    <x v="28"/>
    <n v="145790"/>
    <s v="Impacto ambiental"/>
    <s v="Pilar 3"/>
    <x v="3"/>
    <n v="6501695"/>
    <n v="56315"/>
  </r>
  <r>
    <s v="Unilever"/>
    <x v="3"/>
    <s v="Privada"/>
    <s v="No"/>
    <s v="Si"/>
    <s v="Si"/>
    <n v="1929"/>
    <s v="Reino Unido y Países Bajos"/>
    <n v="1.928223518"/>
    <x v="28"/>
    <s v="No informa"/>
    <s v="Impacto ambiental"/>
    <s v="Pilar 3"/>
    <x v="3"/>
    <n v="6501695"/>
    <n v="56315"/>
  </r>
  <r>
    <s v="Vanti"/>
    <x v="4"/>
    <s v="Privada"/>
    <s v="No"/>
    <s v="No"/>
    <s v="No"/>
    <n v="1987"/>
    <s v="Colombia"/>
    <n v="0"/>
    <x v="28"/>
    <s v="No informa"/>
    <s v="Impacto ambiental"/>
    <s v="Pilar 3"/>
    <x v="3"/>
    <n v="25125280889"/>
    <n v="1026.472"/>
  </r>
  <r>
    <s v="Verano energy"/>
    <x v="5"/>
    <s v="Privada"/>
    <s v="No"/>
    <s v="No"/>
    <s v="Si"/>
    <n v="2016"/>
    <s v="Canadá"/>
    <n v="5.4833186859999996"/>
    <x v="28"/>
    <s v="No informa"/>
    <s v="Impacto ambiental"/>
    <s v="Pilar 3"/>
    <x v="3"/>
    <n v="256989418"/>
    <n v="276755"/>
  </r>
  <r>
    <s v="Yamaha"/>
    <x v="1"/>
    <s v="Privada"/>
    <s v="No"/>
    <s v="Si"/>
    <s v="Si"/>
    <n v="1955"/>
    <s v="Japón"/>
    <n v="1.8313776939999999"/>
    <x v="28"/>
    <s v="No informa"/>
    <s v="Impacto ambiental"/>
    <s v="Pilar 3"/>
    <x v="3"/>
    <n v="875400000"/>
    <n v="51986"/>
  </r>
  <r>
    <s v="YARA COLOMBIA S.A."/>
    <x v="1"/>
    <s v="Privada"/>
    <s v="No"/>
    <s v="No"/>
    <s v="Si"/>
    <n v="1993"/>
    <s v="Noruega"/>
    <n v="1.7653399919999999"/>
    <x v="28"/>
    <s v="No informa"/>
    <s v="Impacto ambiental"/>
    <s v="Pilar 3"/>
    <x v="3"/>
    <n v="875400000"/>
    <n v="51986"/>
  </r>
  <r>
    <s v="Aliar"/>
    <x v="0"/>
    <s v="Privada"/>
    <s v="No"/>
    <s v="No"/>
    <s v="No"/>
    <n v="2007"/>
    <s v="Colombia"/>
    <n v="0.97802211500000003"/>
    <x v="29"/>
    <n v="137771314.99200001"/>
    <s v="Impacto ambiental"/>
    <s v="Pilar 2"/>
    <x v="3"/>
    <n v="137771314.99200001"/>
    <n v="137771314.99200001"/>
  </r>
  <r>
    <s v="Alimentos Carnicos (Grupo Nutresa)"/>
    <x v="1"/>
    <s v="Privada"/>
    <s v="No"/>
    <s v="Si"/>
    <s v="Si"/>
    <n v="1920"/>
    <s v="Colombia"/>
    <n v="2.844632077"/>
    <x v="29"/>
    <s v="No informa"/>
    <s v="Impacto ambiental"/>
    <s v="Pilar 2"/>
    <x v="3"/>
    <n v="3922210000"/>
    <n v="76961.61"/>
  </r>
  <r>
    <s v="Alpina"/>
    <x v="1"/>
    <s v="Privada"/>
    <s v="No"/>
    <s v="No"/>
    <s v="Si"/>
    <n v="1945"/>
    <s v="Colombia"/>
    <n v="2.1764613960000001"/>
    <x v="29"/>
    <n v="191763097.20000002"/>
    <s v="Impacto ambiental"/>
    <s v="Pilar 2"/>
    <x v="3"/>
    <n v="3922210000"/>
    <n v="76961.61"/>
  </r>
  <r>
    <s v="Amarilo"/>
    <x v="2"/>
    <s v="Privada"/>
    <s v="Si"/>
    <s v="No"/>
    <s v="No"/>
    <n v="1993"/>
    <s v="Colombia"/>
    <n v="2.1863011939999999"/>
    <x v="29"/>
    <n v="15162948"/>
    <s v="Impacto ambiental"/>
    <s v="Pilar 2"/>
    <x v="3"/>
    <n v="24783382.800000001"/>
    <n v="2416302"/>
  </r>
  <r>
    <s v="ARA"/>
    <x v="3"/>
    <s v="Privada"/>
    <s v="No"/>
    <s v="No"/>
    <s v="Si"/>
    <n v="2012"/>
    <s v="Colombia"/>
    <n v="13.831182682"/>
    <x v="29"/>
    <s v="No informa"/>
    <s v="Impacto ambiental"/>
    <s v="Pilar 2"/>
    <x v="3"/>
    <n v="164245847000"/>
    <n v="703830.20400000003"/>
  </r>
  <r>
    <s v="ARQUITECTURA Y CONCRETO"/>
    <x v="2"/>
    <s v="Privada"/>
    <s v="Si"/>
    <s v="No"/>
    <s v="No"/>
    <n v="1990"/>
    <s v="Colombia"/>
    <n v="0.77142869199999997"/>
    <x v="29"/>
    <s v="No informa"/>
    <s v="Impacto ambiental"/>
    <s v="Pilar 2"/>
    <x v="3"/>
    <n v="24783382.800000001"/>
    <n v="2416302"/>
  </r>
  <r>
    <s v="AUTOPISTA RIO MAGDALENA SAS"/>
    <x v="2"/>
    <s v="Privada"/>
    <s v="No"/>
    <s v="No"/>
    <s v="No"/>
    <n v="2014"/>
    <s v="Colombia"/>
    <n v="1.314259836"/>
    <x v="29"/>
    <n v="2416302"/>
    <s v="Impacto ambiental"/>
    <s v="Pilar 2"/>
    <x v="3"/>
    <n v="24783382.800000001"/>
    <n v="2416302"/>
  </r>
  <r>
    <s v="Avianca"/>
    <x v="4"/>
    <s v="Privada"/>
    <s v="No"/>
    <s v="No"/>
    <s v="Si"/>
    <n v="1919"/>
    <s v="Colombia"/>
    <n v="15.106042448"/>
    <x v="29"/>
    <n v="68145000000"/>
    <s v="Impacto ambiental"/>
    <s v="Pilar 2"/>
    <x v="3"/>
    <n v="68145000000"/>
    <n v="8995356"/>
  </r>
  <r>
    <s v="AVICOLA EL MADROÑO SA"/>
    <x v="0"/>
    <s v="Privada"/>
    <s v="No"/>
    <s v="No"/>
    <s v="No"/>
    <n v="1987"/>
    <s v="Colombia"/>
    <n v="0.711210393"/>
    <x v="29"/>
    <s v="No informa"/>
    <s v="Impacto ambiental"/>
    <s v="Pilar 2"/>
    <x v="3"/>
    <n v="137771314.99200001"/>
    <n v="137771314.99200001"/>
  </r>
  <r>
    <s v="AVSA"/>
    <x v="0"/>
    <s v="Privada"/>
    <s v="Si"/>
    <s v="No"/>
    <s v="No"/>
    <n v="1969"/>
    <s v="Colombia"/>
    <n v="2.4231643530000002"/>
    <x v="29"/>
    <s v="No informa"/>
    <s v="Impacto ambiental"/>
    <s v="Pilar 2"/>
    <x v="3"/>
    <n v="137771314.99200001"/>
    <n v="137771314.99200001"/>
  </r>
  <r>
    <s v="Banco de Bogotá"/>
    <x v="4"/>
    <s v="Privada"/>
    <s v="No"/>
    <s v="Si"/>
    <s v="No"/>
    <n v="1870"/>
    <s v="Colombia"/>
    <n v="0"/>
    <x v="29"/>
    <n v="76827600"/>
    <s v="Impacto ambiental"/>
    <s v="Pilar 2"/>
    <x v="3"/>
    <n v="68145000000"/>
    <n v="8995356"/>
  </r>
  <r>
    <s v="Bancolombia"/>
    <x v="4"/>
    <s v="Privada"/>
    <s v="No"/>
    <s v="Si"/>
    <s v="Si"/>
    <n v="1875"/>
    <s v="Colombia"/>
    <n v="0"/>
    <x v="29"/>
    <n v="332874587"/>
    <s v="Impacto ambiental"/>
    <s v="Pilar 2"/>
    <x v="3"/>
    <n v="68145000000"/>
    <n v="8995356"/>
  </r>
  <r>
    <s v="Bavaria (Kopps)"/>
    <x v="1"/>
    <s v="Privada"/>
    <s v="No"/>
    <s v="No"/>
    <s v="Si"/>
    <n v="1889"/>
    <s v="Colombia"/>
    <n v="8.6157743510000007"/>
    <x v="29"/>
    <s v="No informa"/>
    <s v="Impacto ambiental"/>
    <s v="Pilar 2"/>
    <x v="3"/>
    <n v="3922210000"/>
    <n v="76961.61"/>
  </r>
  <r>
    <s v="BEL STAR S.A."/>
    <x v="1"/>
    <s v="Privada"/>
    <s v="No"/>
    <s v="No"/>
    <s v="Si"/>
    <n v="2000"/>
    <s v="Colombia"/>
    <n v="1.8730507999999999"/>
    <x v="29"/>
    <s v="No informa"/>
    <s v="Impacto ambiental"/>
    <s v="Pilar 2"/>
    <x v="3"/>
    <n v="3922210000"/>
    <n v="76961.61"/>
  </r>
  <r>
    <s v="Biomax"/>
    <x v="3"/>
    <s v="Privada"/>
    <s v="No"/>
    <s v="No"/>
    <s v="No"/>
    <n v="2004"/>
    <s v="Colombia"/>
    <n v="4.5125503050000004"/>
    <x v="29"/>
    <s v="No informa"/>
    <s v="Impacto ambiental"/>
    <s v="Pilar 2"/>
    <x v="3"/>
    <n v="164245847000"/>
    <n v="703830.20400000003"/>
  </r>
  <r>
    <s v="C.I Prodeco"/>
    <x v="5"/>
    <s v="Privada"/>
    <s v="No"/>
    <s v="No"/>
    <s v="Si"/>
    <n v="1990"/>
    <s v="Suiza"/>
    <n v="0.89502277900000005"/>
    <x v="29"/>
    <s v="No informa"/>
    <s v="Impacto ambiental"/>
    <s v="Pilar 2"/>
    <x v="3"/>
    <n v="29563200000"/>
    <n v="1349415414"/>
  </r>
  <r>
    <s v="CARTON DE COLOMBIA S.A. (Smurfit Kappa)"/>
    <x v="1"/>
    <s v="Privada"/>
    <s v="No"/>
    <s v="No"/>
    <s v="Si"/>
    <n v="1944"/>
    <s v="Colombia"/>
    <n v="1.7785578609999999"/>
    <x v="29"/>
    <s v="No informa"/>
    <s v="Impacto ambiental"/>
    <s v="Pilar 2"/>
    <x v="3"/>
    <n v="3922210000"/>
    <n v="76961.61"/>
  </r>
  <r>
    <s v="Celsia"/>
    <x v="4"/>
    <s v="Privada"/>
    <s v="No"/>
    <s v="Si"/>
    <s v="Si"/>
    <n v="2001"/>
    <s v="Colombia"/>
    <n v="6.5475670460000002"/>
    <x v="29"/>
    <n v="4762822572"/>
    <s v="Impacto ambiental"/>
    <s v="Pilar 2"/>
    <x v="3"/>
    <n v="68145000000"/>
    <n v="8995356"/>
  </r>
  <r>
    <s v="Cementos Argos"/>
    <x v="1"/>
    <s v="Privada"/>
    <s v="No"/>
    <s v="Si"/>
    <s v="Si"/>
    <n v="1934"/>
    <s v="Colombia"/>
    <n v="1.84479215"/>
    <x v="29"/>
    <s v="No informa"/>
    <s v="Impacto ambiental"/>
    <s v="Pilar 2"/>
    <x v="3"/>
    <n v="3922210000"/>
    <n v="76961.61"/>
  </r>
  <r>
    <s v="Cencosud"/>
    <x v="3"/>
    <s v="Privada"/>
    <s v="Si"/>
    <s v="Si"/>
    <s v="Si"/>
    <n v="1960"/>
    <s v="Chile"/>
    <n v="4.2128666020000001"/>
    <x v="29"/>
    <s v="No informa"/>
    <s v="Impacto ambiental"/>
    <s v="Pilar 2"/>
    <x v="3"/>
    <n v="164245847000"/>
    <n v="703830.20400000003"/>
  </r>
  <r>
    <s v="Cenit"/>
    <x v="4"/>
    <s v="Mixta"/>
    <s v="No"/>
    <s v="No"/>
    <s v="No"/>
    <n v="2012"/>
    <s v="Colombia"/>
    <n v="9.9777362400000005"/>
    <x v="29"/>
    <n v="1935015048.0000002"/>
    <s v="Impacto ambiental"/>
    <s v="Pilar 2"/>
    <x v="3"/>
    <n v="68145000000"/>
    <n v="8995356"/>
  </r>
  <r>
    <s v="Cerrejón"/>
    <x v="5"/>
    <s v="Privada"/>
    <s v="No"/>
    <s v="No"/>
    <s v="Si"/>
    <n v="1976"/>
    <s v="Reino Unido / Suiza"/>
    <n v="6.0471020830000004"/>
    <x v="29"/>
    <s v="No informa"/>
    <s v="Impacto ambiental"/>
    <s v="Pilar 2"/>
    <x v="3"/>
    <n v="29563200000"/>
    <n v="1349415414"/>
  </r>
  <r>
    <s v="Chevron"/>
    <x v="3"/>
    <s v="Privada"/>
    <s v="No"/>
    <s v="No"/>
    <s v="Si"/>
    <n v="1879"/>
    <s v="Estados Unidos"/>
    <n v="5.8689859999999996"/>
    <x v="29"/>
    <s v="No informa"/>
    <s v="Impacto ambiental"/>
    <s v="Pilar 2"/>
    <x v="3"/>
    <n v="164245847000"/>
    <n v="703830.20400000003"/>
  </r>
  <r>
    <s v="CI Eslop"/>
    <x v="3"/>
    <s v="Privada"/>
    <s v="Si"/>
    <s v="No"/>
    <s v="No"/>
    <n v="1997"/>
    <s v="Colombia"/>
    <n v="1.9766409730000001"/>
    <x v="29"/>
    <s v="No informa"/>
    <s v="Impacto ambiental"/>
    <s v="Pilar 2"/>
    <x v="3"/>
    <n v="164245847000"/>
    <n v="703830.20400000003"/>
  </r>
  <r>
    <s v="Claro"/>
    <x v="4"/>
    <s v="Privada"/>
    <s v="No"/>
    <s v="No"/>
    <s v="Si"/>
    <n v="2003"/>
    <s v="Brasil"/>
    <n v="15.602099798999999"/>
    <x v="29"/>
    <n v="2203265675"/>
    <s v="Impacto ambiental"/>
    <s v="Pilar 2"/>
    <x v="3"/>
    <n v="68145000000"/>
    <n v="8995356"/>
  </r>
  <r>
    <s v="Coca Cola- Femsa"/>
    <x v="1"/>
    <s v="Mixta"/>
    <s v="No"/>
    <s v="Si"/>
    <s v="Si"/>
    <n v="1991"/>
    <s v="México"/>
    <n v="5.1614047279999999"/>
    <x v="29"/>
    <n v="3922210000"/>
    <s v="Impacto ambiental"/>
    <s v="Pilar 2"/>
    <x v="3"/>
    <n v="3922210000"/>
    <n v="76961.61"/>
  </r>
  <r>
    <s v="Colgate"/>
    <x v="1"/>
    <s v="Privada"/>
    <s v="No"/>
    <s v="Si"/>
    <s v="Si"/>
    <n v="1806"/>
    <s v="Estados Unidos"/>
    <n v="2.382092359"/>
    <x v="29"/>
    <s v="No informa"/>
    <s v="Impacto ambiental"/>
    <s v="Pilar 2"/>
    <x v="3"/>
    <n v="3922210000"/>
    <n v="76961.61"/>
  </r>
  <r>
    <s v="Colombina"/>
    <x v="1"/>
    <s v="Privada"/>
    <s v="Si"/>
    <s v="Si"/>
    <s v="Si"/>
    <n v="1932"/>
    <s v="Colombia"/>
    <n v="2.1928266769999998"/>
    <x v="29"/>
    <n v="934764134.39999998"/>
    <s v="Impacto ambiental"/>
    <s v="Pilar 2"/>
    <x v="3"/>
    <n v="3922210000"/>
    <n v="76961.61"/>
  </r>
  <r>
    <s v="Compañía Nacional de Chocolates"/>
    <x v="1"/>
    <s v="Privada"/>
    <s v="No"/>
    <s v="No"/>
    <s v="No"/>
    <n v="1920"/>
    <s v="Colombia"/>
    <n v="1.9433909700000001"/>
    <x v="29"/>
    <s v="No informa"/>
    <s v="Impacto ambiental"/>
    <s v="Pilar 2"/>
    <x v="3"/>
    <n v="3922210000"/>
    <n v="76961.61"/>
  </r>
  <r>
    <s v="CONCESIONARIA VIAL UNIÓN DEL SUR SAS"/>
    <x v="2"/>
    <s v="Privada"/>
    <s v="No"/>
    <s v="No"/>
    <s v="No"/>
    <n v="2015"/>
    <s v="Colombia"/>
    <n v="0.76762142099999997"/>
    <x v="29"/>
    <n v="4338854.7120000003"/>
    <s v="Impacto ambiental"/>
    <s v="Pilar 2"/>
    <x v="3"/>
    <n v="24783382.800000001"/>
    <n v="2416302"/>
  </r>
  <r>
    <s v="Conconcreto"/>
    <x v="2"/>
    <s v="Privada"/>
    <s v="No"/>
    <s v="Si"/>
    <s v="Si"/>
    <n v="1961"/>
    <s v="Colombia"/>
    <n v="0.498844856"/>
    <x v="29"/>
    <n v="3721896"/>
    <s v="Impacto ambiental"/>
    <s v="Pilar 2"/>
    <x v="3"/>
    <n v="24783382.800000001"/>
    <n v="2416302"/>
  </r>
  <r>
    <s v="CONSTRUCCIONES EL CONDOR S.A"/>
    <x v="2"/>
    <s v="Privada"/>
    <s v="No"/>
    <s v="Si"/>
    <s v="Si"/>
    <n v="1979"/>
    <s v="Colombia"/>
    <n v="1.189537155"/>
    <x v="29"/>
    <s v="No informa"/>
    <s v="Impacto ambiental"/>
    <s v="Pilar 2"/>
    <x v="3"/>
    <n v="24783382.800000001"/>
    <n v="2416302"/>
  </r>
  <r>
    <s v="CONSTRUCTORA CAPITAL BOGOTA SAS"/>
    <x v="2"/>
    <s v="Privada"/>
    <s v="Si"/>
    <s v="No"/>
    <s v="No"/>
    <n v="2008"/>
    <s v="Colombia"/>
    <n v="1.3132825420000001"/>
    <x v="29"/>
    <s v="No informa"/>
    <s v="Impacto ambiental"/>
    <s v="Pilar 2"/>
    <x v="3"/>
    <n v="24783382.800000001"/>
    <n v="2416302"/>
  </r>
  <r>
    <s v="CONSTRUCTORA COLPATRIA  SAS"/>
    <x v="2"/>
    <s v="Privada"/>
    <s v="No"/>
    <s v="No"/>
    <s v="No"/>
    <n v="1977"/>
    <s v="Colombia"/>
    <n v="0.74612668500000001"/>
    <x v="29"/>
    <s v="No informa"/>
    <s v="Impacto ambiental"/>
    <s v="Pilar 2"/>
    <x v="3"/>
    <n v="24783382.800000001"/>
    <n v="2416302"/>
  </r>
  <r>
    <s v="Corbeta"/>
    <x v="3"/>
    <s v="Privada"/>
    <s v="Si"/>
    <s v="No"/>
    <s v="No"/>
    <n v="1938"/>
    <s v="Colombia"/>
    <n v="11.88773162"/>
    <x v="29"/>
    <s v="No informa"/>
    <s v="Impacto ambiental"/>
    <s v="Pilar 2"/>
    <x v="3"/>
    <n v="164245847000"/>
    <n v="703830.20400000003"/>
  </r>
  <r>
    <s v="Cruz Verde"/>
    <x v="3"/>
    <s v="Privada"/>
    <s v="No"/>
    <s v="No"/>
    <s v="Si"/>
    <n v="1984"/>
    <s v="Chile"/>
    <n v="5.5116464790000004"/>
    <x v="29"/>
    <n v="66225927.600000001"/>
    <s v="Impacto ambiental"/>
    <s v="Pilar 2"/>
    <x v="3"/>
    <n v="164245847000"/>
    <n v="703830.20400000003"/>
  </r>
  <r>
    <s v="D1"/>
    <x v="3"/>
    <s v="Privada"/>
    <s v="Si"/>
    <s v="No"/>
    <s v="No"/>
    <n v="2009"/>
    <s v="Colombia"/>
    <n v="19.439396106"/>
    <x v="29"/>
    <n v="822644434.80000007"/>
    <s v="Impacto ambiental"/>
    <s v="Pilar 2"/>
    <x v="3"/>
    <n v="164245847000"/>
    <n v="703830.20400000003"/>
  </r>
  <r>
    <s v="Davivienda"/>
    <x v="4"/>
    <s v="Privada"/>
    <s v="No"/>
    <s v="Si"/>
    <s v="No"/>
    <n v="1972"/>
    <s v="Colombia"/>
    <n v="0"/>
    <x v="29"/>
    <n v="94870800"/>
    <s v="Impacto ambiental"/>
    <s v="Pilar 2"/>
    <x v="3"/>
    <n v="68145000000"/>
    <n v="8995356"/>
  </r>
  <r>
    <s v="Distracom"/>
    <x v="3"/>
    <s v="Privada"/>
    <s v="Si"/>
    <s v="No"/>
    <s v="No"/>
    <n v="1997"/>
    <s v="Colombia"/>
    <n v="3.874476933"/>
    <x v="29"/>
    <s v="No informa"/>
    <s v="Impacto ambiental"/>
    <s v="Pilar 2"/>
    <x v="3"/>
    <n v="164245847000"/>
    <n v="703830.20400000003"/>
  </r>
  <r>
    <s v="Drummond"/>
    <x v="5"/>
    <s v="Privada"/>
    <s v="Si"/>
    <s v="No"/>
    <s v="Si"/>
    <n v="1935"/>
    <s v="Estados Unidos"/>
    <n v="11.495989482000001"/>
    <x v="29"/>
    <n v="2843646070"/>
    <s v="Impacto ambiental"/>
    <s v="Pilar 2"/>
    <x v="3"/>
    <n v="29563200000"/>
    <n v="1349415414"/>
  </r>
  <r>
    <s v="Ecopetrol"/>
    <x v="5"/>
    <s v="Mixta"/>
    <s v="No"/>
    <s v="Si"/>
    <s v="Si"/>
    <n v="1951"/>
    <s v="Colombia"/>
    <n v="113.923310323"/>
    <x v="29"/>
    <n v="29563200000"/>
    <s v="Impacto ambiental"/>
    <s v="Pilar 2"/>
    <x v="3"/>
    <n v="29563200000"/>
    <n v="1349415414"/>
  </r>
  <r>
    <s v="Emgesa"/>
    <x v="4"/>
    <s v="Mixta"/>
    <s v="No"/>
    <s v="No"/>
    <s v="Si"/>
    <n v="1997"/>
    <s v="Colombia"/>
    <n v="15.780332546"/>
    <x v="29"/>
    <n v="1151377000"/>
    <s v="Impacto ambiental"/>
    <s v="Pilar 2"/>
    <x v="3"/>
    <n v="68145000000"/>
    <n v="8995356"/>
  </r>
  <r>
    <s v="EPM"/>
    <x v="4"/>
    <s v="Pública"/>
    <s v="No"/>
    <s v="No"/>
    <s v="Si"/>
    <n v="1955"/>
    <s v="Colombia"/>
    <n v="20.574477179999999"/>
    <x v="29"/>
    <n v="3063394800"/>
    <s v="Impacto ambiental"/>
    <s v="Pilar 2"/>
    <x v="3"/>
    <n v="68145000000"/>
    <n v="8995356"/>
  </r>
  <r>
    <s v="ES Windows"/>
    <x v="1"/>
    <s v="Privada"/>
    <s v="No"/>
    <s v="No"/>
    <s v="Si"/>
    <n v="1985"/>
    <s v="Estados Unidos"/>
    <n v="2.6249202149999999"/>
    <x v="29"/>
    <s v="No informa"/>
    <s v="Impacto ambiental"/>
    <s v="Pilar 2"/>
    <x v="3"/>
    <n v="3922210000"/>
    <n v="76961.61"/>
  </r>
  <r>
    <s v="Esenttia"/>
    <x v="1"/>
    <s v="Mixta"/>
    <s v="No"/>
    <s v="No"/>
    <s v="No"/>
    <n v="1990"/>
    <s v="Colombia"/>
    <n v="2.3114637089999999"/>
    <x v="29"/>
    <n v="30662499.276000001"/>
    <s v="Impacto ambiental"/>
    <s v="Pilar 2"/>
    <x v="3"/>
    <n v="3922210000"/>
    <n v="76961.61"/>
  </r>
  <r>
    <s v="Éxito"/>
    <x v="3"/>
    <s v="Privada"/>
    <s v="No"/>
    <s v="No"/>
    <s v="Si"/>
    <n v="1949"/>
    <s v="Colombia"/>
    <n v="16.077688644999999"/>
    <x v="29"/>
    <n v="1299249972"/>
    <s v="Impacto ambiental"/>
    <s v="Pilar 2"/>
    <x v="3"/>
    <n v="164245847000"/>
    <n v="703830.20400000003"/>
  </r>
  <r>
    <s v="Falabella"/>
    <x v="3"/>
    <s v="Privada"/>
    <s v="Si"/>
    <s v="Si"/>
    <s v="Si"/>
    <n v="1889"/>
    <s v="Chile"/>
    <n v="2.3075606390000001"/>
    <x v="29"/>
    <n v="149400000"/>
    <s v="Impacto ambiental"/>
    <s v="Pilar 2"/>
    <x v="3"/>
    <n v="164245847000"/>
    <n v="703830.20400000003"/>
  </r>
  <r>
    <s v="Frontera Energy"/>
    <x v="5"/>
    <s v="Privada"/>
    <s v="No"/>
    <s v="Si"/>
    <s v="Si"/>
    <n v="1985"/>
    <s v="Canadá"/>
    <n v="4.2502446559999996"/>
    <x v="29"/>
    <n v="4033224000"/>
    <s v="Impacto ambiental"/>
    <s v="Pilar 2"/>
    <x v="3"/>
    <n v="29563200000"/>
    <n v="1349415414"/>
  </r>
  <r>
    <s v="Gases del Caribe"/>
    <x v="4"/>
    <s v="Privada"/>
    <s v="No"/>
    <s v="Si"/>
    <s v="No"/>
    <n v="1966"/>
    <s v="Colombia"/>
    <n v="2.6355685659999999"/>
    <x v="29"/>
    <n v="13393000"/>
    <s v="Impacto ambiental"/>
    <s v="Pilar 2"/>
    <x v="3"/>
    <n v="68145000000"/>
    <n v="8995356"/>
  </r>
  <r>
    <s v="GEB"/>
    <x v="4"/>
    <s v="Mixta"/>
    <s v="No"/>
    <s v="Si"/>
    <s v="Si"/>
    <n v="1896"/>
    <s v="Colombia"/>
    <n v="3.7166394839999999"/>
    <x v="29"/>
    <n v="4552549000"/>
    <s v="Impacto ambiental"/>
    <s v="Pilar 2"/>
    <x v="3"/>
    <n v="68145000000"/>
    <n v="8995356"/>
  </r>
  <r>
    <s v="General Motors"/>
    <x v="1"/>
    <s v="Pública"/>
    <s v="No"/>
    <s v="Si"/>
    <s v="Si"/>
    <n v="1908"/>
    <s v="Estados Unidos"/>
    <n v="1.2123628230000001"/>
    <x v="29"/>
    <s v="No informa"/>
    <s v="Impacto ambiental"/>
    <s v="Pilar 2"/>
    <x v="3"/>
    <n v="3922210000"/>
    <n v="76961.61"/>
  </r>
  <r>
    <s v="Geopark"/>
    <x v="5"/>
    <s v="Privada"/>
    <s v="No"/>
    <s v="Si"/>
    <s v="Si"/>
    <n v="2002"/>
    <s v="Chile"/>
    <n v="2.4203671080000002"/>
    <x v="29"/>
    <n v="3394245960"/>
    <s v="Impacto ambiental"/>
    <s v="Pilar 2"/>
    <x v="3"/>
    <n v="29563200000"/>
    <n v="1349415414"/>
  </r>
  <r>
    <s v="Gran Tierra Energy"/>
    <x v="5"/>
    <s v="Privada"/>
    <s v="No"/>
    <s v="Si"/>
    <s v="Si"/>
    <n v="2003"/>
    <s v="Canadá"/>
    <n v="1.3219259999999999"/>
    <x v="29"/>
    <n v="1349415414"/>
    <s v="Impacto ambiental"/>
    <s v="Pilar 2"/>
    <x v="3"/>
    <n v="29563200000"/>
    <n v="1349415414"/>
  </r>
  <r>
    <s v="Grupo Bios"/>
    <x v="0"/>
    <s v="Privada"/>
    <s v="No"/>
    <s v="No"/>
    <s v="No"/>
    <n v="1985"/>
    <s v="Colombia"/>
    <n v="0.441609957"/>
    <x v="29"/>
    <s v="No informa"/>
    <s v="Impacto ambiental"/>
    <s v="Pilar 2"/>
    <x v="3"/>
    <n v="137771314.99200001"/>
    <n v="137771314.99200001"/>
  </r>
  <r>
    <s v="Grupo Diana"/>
    <x v="1"/>
    <s v="Privada"/>
    <s v="Si"/>
    <s v="No"/>
    <s v="No"/>
    <n v="1964"/>
    <s v="Colombia"/>
    <n v="2.4859553989999998"/>
    <x v="29"/>
    <s v="No informa"/>
    <s v="Impacto ambiental"/>
    <s v="Pilar 2"/>
    <x v="3"/>
    <n v="3922210000"/>
    <n v="76961.61"/>
  </r>
  <r>
    <s v="Haceb"/>
    <x v="1"/>
    <s v="Privada"/>
    <s v="Si"/>
    <s v="No"/>
    <s v="No"/>
    <n v="1940"/>
    <s v="Colombia"/>
    <n v="1.340540112"/>
    <x v="29"/>
    <n v="76961.61"/>
    <s v="Impacto ambiental"/>
    <s v="Pilar 2"/>
    <x v="3"/>
    <n v="3922210000"/>
    <n v="76961.61"/>
  </r>
  <r>
    <s v="Hocol"/>
    <x v="5"/>
    <s v="Privada"/>
    <s v="No"/>
    <s v="No"/>
    <s v="No"/>
    <n v="1956"/>
    <s v="Colombia"/>
    <n v="2.660692144"/>
    <x v="29"/>
    <n v="1371657888"/>
    <s v="Impacto ambiental"/>
    <s v="Pilar 2"/>
    <x v="3"/>
    <n v="29563200000"/>
    <n v="1349415414"/>
  </r>
  <r>
    <s v="INCUBADORA SANTANDER S.A. (Huevos Kikes)"/>
    <x v="0"/>
    <s v="Privada"/>
    <s v="Si"/>
    <s v="No"/>
    <s v="No"/>
    <n v="1962"/>
    <s v="Colombia"/>
    <n v="0.89448844999999999"/>
    <x v="29"/>
    <s v="No informa"/>
    <s v="Impacto ambiental"/>
    <s v="Pilar 2"/>
    <x v="3"/>
    <n v="137771314.99200001"/>
    <n v="137771314.99200001"/>
  </r>
  <r>
    <s v="ISA"/>
    <x v="4"/>
    <s v="Mixta"/>
    <s v="No"/>
    <s v="Si"/>
    <s v="Si"/>
    <n v="1967"/>
    <s v="Colombia"/>
    <n v="4.1309855679999998"/>
    <x v="29"/>
    <n v="289184400"/>
    <s v="Impacto ambiental"/>
    <s v="Pilar 2"/>
    <x v="3"/>
    <n v="68145000000"/>
    <n v="8995356"/>
  </r>
  <r>
    <s v="Isagen"/>
    <x v="4"/>
    <s v="Mixta"/>
    <s v="No"/>
    <s v="No"/>
    <s v="No"/>
    <n v="1995"/>
    <s v="Colombia"/>
    <n v="6.1355991599999999"/>
    <x v="29"/>
    <s v="No informa"/>
    <s v="Impacto ambiental"/>
    <s v="Pilar 2"/>
    <x v="3"/>
    <n v="68145000000"/>
    <n v="8995356"/>
  </r>
  <r>
    <s v="ISMOCOL SA"/>
    <x v="2"/>
    <s v="Privada"/>
    <s v="No"/>
    <s v="No"/>
    <s v="Si"/>
    <n v="1989"/>
    <s v="Colombia"/>
    <n v="0.75167738299999998"/>
    <x v="29"/>
    <s v="No informa"/>
    <s v="Impacto ambiental"/>
    <s v="Pilar 2"/>
    <x v="3"/>
    <n v="24783382.800000001"/>
    <n v="2416302"/>
  </r>
  <r>
    <s v="Italcol"/>
    <x v="1"/>
    <s v="Privada"/>
    <s v="Si"/>
    <s v="No"/>
    <s v="No"/>
    <n v="1970"/>
    <s v="Colombia"/>
    <n v="3.1891452720000002"/>
    <x v="29"/>
    <s v="No informa"/>
    <s v="Impacto ambiental"/>
    <s v="Pilar 2"/>
    <x v="3"/>
    <n v="3922210000"/>
    <n v="76961.61"/>
  </r>
  <r>
    <s v="LATAM"/>
    <x v="4"/>
    <s v="Privada"/>
    <s v="No"/>
    <s v="Si"/>
    <s v="Si"/>
    <n v="1929"/>
    <s v="Chile"/>
    <n v="2.3283445380000001"/>
    <x v="29"/>
    <n v="192823200"/>
    <s v="Impacto ambiental"/>
    <s v="Pilar 2"/>
    <x v="3"/>
    <n v="68145000000"/>
    <n v="8995356"/>
  </r>
  <r>
    <s v="MARVAL S.A.S."/>
    <x v="2"/>
    <s v="Privada"/>
    <s v="Si"/>
    <s v="No"/>
    <s v="No"/>
    <n v="1976"/>
    <s v="Colombia"/>
    <n v="0.98534294499999997"/>
    <x v="29"/>
    <n v="24783382.800000001"/>
    <s v="Impacto ambiental"/>
    <s v="Pilar 2"/>
    <x v="3"/>
    <n v="24783382.800000001"/>
    <n v="2416302"/>
  </r>
  <r>
    <s v="Mazda"/>
    <x v="3"/>
    <s v="Privada"/>
    <s v="No"/>
    <s v="Si"/>
    <s v="Si"/>
    <n v="1920"/>
    <s v="Japón"/>
    <n v="1.8691417530000001"/>
    <x v="29"/>
    <s v="No informa"/>
    <s v="Impacto ambiental"/>
    <s v="Pilar 2"/>
    <x v="3"/>
    <n v="164245847000"/>
    <n v="703830.20400000003"/>
  </r>
  <r>
    <s v="Mercado Libre"/>
    <x v="4"/>
    <s v="Privada"/>
    <s v="No"/>
    <s v="Si"/>
    <s v="Si"/>
    <n v="2009"/>
    <s v="Argentina"/>
    <n v="1.8581853669999999"/>
    <x v="29"/>
    <n v="8995356"/>
    <s v="Impacto ambiental"/>
    <s v="Pilar 2"/>
    <x v="3"/>
    <n v="68145000000"/>
    <n v="8995356"/>
  </r>
  <r>
    <s v="Nestle"/>
    <x v="1"/>
    <s v="Mixta"/>
    <s v="No"/>
    <s v="Si"/>
    <s v="Si"/>
    <n v="1866"/>
    <s v="Suiza"/>
    <n v="2.0444698099999998"/>
    <x v="29"/>
    <s v="No informa"/>
    <s v="Impacto ambiental"/>
    <s v="Pilar 2"/>
    <x v="3"/>
    <n v="3922210000"/>
    <n v="76961.61"/>
  </r>
  <r>
    <s v="Oleoducto Central (Ocensa)"/>
    <x v="4"/>
    <s v="Mixta"/>
    <s v="No"/>
    <s v="No"/>
    <s v="No"/>
    <n v="1994"/>
    <s v="Colombia"/>
    <n v="5.9751610780000002"/>
    <x v="29"/>
    <n v="6913610943"/>
    <s v="Impacto ambiental"/>
    <s v="Pilar 2"/>
    <x v="3"/>
    <n v="68145000000"/>
    <n v="8995356"/>
  </r>
  <r>
    <s v="Olímpica"/>
    <x v="3"/>
    <s v="Privada"/>
    <s v="Si"/>
    <s v="No"/>
    <s v="No"/>
    <n v="1953"/>
    <s v="Colombia"/>
    <n v="7.1291921260000004"/>
    <x v="29"/>
    <s v="No informa"/>
    <s v="Impacto ambiental"/>
    <s v="Pilar 2"/>
    <x v="3"/>
    <n v="164245847000"/>
    <n v="703830.20400000003"/>
  </r>
  <r>
    <s v="Pepsico"/>
    <x v="1"/>
    <s v="Pública"/>
    <s v="No"/>
    <s v="Si"/>
    <s v="Si"/>
    <n v="1965"/>
    <s v="Estados Unidos"/>
    <n v="2.0973851419999998"/>
    <x v="29"/>
    <s v="No informa"/>
    <s v="Impacto ambiental"/>
    <s v="Pilar 2"/>
    <x v="3"/>
    <n v="3922210000"/>
    <n v="76961.61"/>
  </r>
  <r>
    <s v="Petromil"/>
    <x v="3"/>
    <s v="Privada"/>
    <s v="Si"/>
    <s v="No"/>
    <s v="No"/>
    <n v="1989"/>
    <s v="Colombia"/>
    <n v="3.0305383369999999"/>
    <x v="29"/>
    <s v="No informa"/>
    <s v="Impacto ambiental"/>
    <s v="Pilar 2"/>
    <x v="3"/>
    <n v="164245847000"/>
    <n v="703830.20400000003"/>
  </r>
  <r>
    <s v="POLLOS EL BUCANERO S.A. (Cargill)"/>
    <x v="1"/>
    <s v="Privada"/>
    <s v="No"/>
    <s v="No"/>
    <s v="Si"/>
    <n v="1986"/>
    <s v="Colombia"/>
    <n v="2.2734296359999999"/>
    <x v="29"/>
    <s v="No informa"/>
    <s v="Impacto ambiental"/>
    <s v="Pilar 2"/>
    <x v="3"/>
    <n v="3922210000"/>
    <n v="76961.61"/>
  </r>
  <r>
    <s v="Postobón"/>
    <x v="1"/>
    <s v="Privada"/>
    <s v="No"/>
    <s v="No"/>
    <s v="No"/>
    <n v="1904"/>
    <s v="Colombia"/>
    <n v="2.8467005310000002"/>
    <x v="29"/>
    <n v="2176000000"/>
    <s v="Impacto ambiental"/>
    <s v="Pilar 2"/>
    <x v="3"/>
    <n v="3922210000"/>
    <n v="76961.61"/>
  </r>
  <r>
    <s v="Pricesmart"/>
    <x v="3"/>
    <s v="Privada"/>
    <s v="No"/>
    <s v="Si"/>
    <s v="Si"/>
    <n v="1993"/>
    <s v="Estados Unidos"/>
    <n v="2.3607916150000001"/>
    <x v="29"/>
    <n v="674881200"/>
    <s v="Impacto ambiental"/>
    <s v="Pilar 2"/>
    <x v="3"/>
    <n v="164245847000"/>
    <n v="703830.20400000003"/>
  </r>
  <r>
    <s v="Primax"/>
    <x v="3"/>
    <s v="Privada"/>
    <s v="No"/>
    <s v="No"/>
    <s v="Si"/>
    <n v="2005"/>
    <s v="Perú"/>
    <n v="10.521119421"/>
    <x v="29"/>
    <n v="17547413.508717898"/>
    <s v="Impacto ambiental"/>
    <s v="Pilar 2"/>
    <x v="3"/>
    <n v="164245847000"/>
    <n v="703830.20400000003"/>
  </r>
  <r>
    <s v="Productos Familia (Essity)"/>
    <x v="1"/>
    <s v="Privada"/>
    <s v="No"/>
    <s v="No"/>
    <s v="Si"/>
    <n v="1958"/>
    <s v="Colombia"/>
    <n v="2.0172595470000001"/>
    <x v="29"/>
    <s v="No informa"/>
    <s v="Impacto ambiental"/>
    <s v="Pilar 2"/>
    <x v="3"/>
    <n v="3922210000"/>
    <n v="76961.61"/>
  </r>
  <r>
    <s v="Promigas"/>
    <x v="4"/>
    <s v="Privada"/>
    <s v="No"/>
    <s v="Si"/>
    <s v="No"/>
    <n v="1974"/>
    <s v="Colombia"/>
    <n v="2.2729038500000001"/>
    <x v="29"/>
    <n v="1354899600"/>
    <s v="Impacto ambiental"/>
    <s v="Pilar 2"/>
    <x v="3"/>
    <n v="68145000000"/>
    <n v="8995356"/>
  </r>
  <r>
    <s v="Rappi"/>
    <x v="4"/>
    <s v="Privada"/>
    <s v="No"/>
    <s v="No"/>
    <s v="Si"/>
    <n v="2015"/>
    <s v="Colombia"/>
    <n v="0.70314701400000001"/>
    <x v="29"/>
    <s v="No informa"/>
    <s v="Impacto ambiental"/>
    <s v="Pilar 2"/>
    <x v="3"/>
    <n v="68145000000"/>
    <n v="8995356"/>
  </r>
  <r>
    <s v="Reficar"/>
    <x v="1"/>
    <s v="Mixta"/>
    <s v="No"/>
    <s v="No"/>
    <s v="No"/>
    <n v="1956"/>
    <s v="Colombia"/>
    <n v="25.860914507"/>
    <x v="29"/>
    <s v="No informa"/>
    <s v="Impacto ambiental"/>
    <s v="Pilar 2"/>
    <x v="3"/>
    <n v="3922210000"/>
    <n v="76961.61"/>
  </r>
  <r>
    <s v="Renault"/>
    <x v="1"/>
    <s v="Mixta"/>
    <s v="No"/>
    <s v="Si"/>
    <s v="Si"/>
    <n v="1898"/>
    <s v="Francia"/>
    <n v="2.4260392159999999"/>
    <x v="29"/>
    <n v="59979600"/>
    <s v="Impacto ambiental"/>
    <s v="Pilar 2"/>
    <x v="3"/>
    <n v="3922210000"/>
    <n v="76961.61"/>
  </r>
  <r>
    <s v="Riopaila Castilla"/>
    <x v="1"/>
    <s v="Privada"/>
    <s v="No"/>
    <s v="Si"/>
    <s v="No"/>
    <n v="1998"/>
    <s v="Colombia"/>
    <n v="1.697301486"/>
    <x v="29"/>
    <n v="359125200"/>
    <s v="Impacto ambiental"/>
    <s v="Pilar 2"/>
    <x v="3"/>
    <n v="3922210000"/>
    <n v="76961.61"/>
  </r>
  <r>
    <s v="Samsung"/>
    <x v="3"/>
    <s v="Privada"/>
    <s v="Si"/>
    <s v="Si"/>
    <s v="Si"/>
    <n v="1969"/>
    <s v="Corea del Sur"/>
    <n v="3.188315636"/>
    <x v="29"/>
    <s v="No informa"/>
    <s v="Impacto ambiental"/>
    <s v="Pilar 2"/>
    <x v="3"/>
    <n v="164245847000"/>
    <n v="703830.20400000003"/>
  </r>
  <r>
    <s v="SierraCol Energy"/>
    <x v="5"/>
    <s v="Privada"/>
    <s v="No"/>
    <s v="No"/>
    <s v="Si"/>
    <n v="2020"/>
    <s v="Islas Caimán / EE.UU"/>
    <n v="1.943851598"/>
    <x v="29"/>
    <n v="3840000000"/>
    <s v="Impacto ambiental"/>
    <s v="Pilar 2"/>
    <x v="3"/>
    <n v="29563200000"/>
    <n v="1349415414"/>
  </r>
  <r>
    <s v="Sodimac (Homecenter)"/>
    <x v="3"/>
    <s v="Privada"/>
    <s v="No"/>
    <s v="No"/>
    <s v="Si"/>
    <n v="1952"/>
    <s v="Chile"/>
    <n v="5.9910971069999999"/>
    <x v="29"/>
    <n v="262474164"/>
    <s v="Impacto ambiental"/>
    <s v="Pilar 2"/>
    <x v="3"/>
    <n v="164245847000"/>
    <n v="703830.20400000003"/>
  </r>
  <r>
    <s v="Sucafina"/>
    <x v="3"/>
    <s v="Privada"/>
    <s v="Si"/>
    <s v="No"/>
    <s v="Si"/>
    <n v="1977"/>
    <s v="Suiza"/>
    <n v="2.002301595"/>
    <x v="29"/>
    <s v="No informa"/>
    <s v="Impacto ambiental"/>
    <s v="Pilar 2"/>
    <x v="3"/>
    <n v="164245847000"/>
    <n v="703830.20400000003"/>
  </r>
  <r>
    <s v="Sunshine Bouquet"/>
    <x v="0"/>
    <s v="Privada"/>
    <s v="Si"/>
    <s v="No"/>
    <s v="Si"/>
    <n v="1971"/>
    <s v="Estados Unidos"/>
    <n v="2.1567474139999998"/>
    <x v="29"/>
    <s v="No informa"/>
    <s v="Impacto ambiental"/>
    <s v="Pilar 2"/>
    <x v="3"/>
    <n v="137771314.99200001"/>
    <n v="137771314.99200001"/>
  </r>
  <r>
    <s v="Suramerica Comercial (Dollar City)"/>
    <x v="3"/>
    <s v="Privada"/>
    <s v="No"/>
    <s v="No"/>
    <s v="Si"/>
    <n v="2009"/>
    <s v="El Salvador"/>
    <n v="2.8694480090000001"/>
    <x v="29"/>
    <s v="No informa"/>
    <s v="Impacto ambiental"/>
    <s v="Pilar 2"/>
    <x v="3"/>
    <n v="164245847000"/>
    <n v="703830.20400000003"/>
  </r>
  <r>
    <s v="Tecnoquimicas"/>
    <x v="3"/>
    <s v="Privada"/>
    <s v="Si"/>
    <s v="No"/>
    <s v="No"/>
    <n v="1934"/>
    <s v="Colombia"/>
    <n v="3.134365769"/>
    <x v="29"/>
    <s v="No informa"/>
    <s v="Impacto ambiental"/>
    <s v="Pilar 2"/>
    <x v="3"/>
    <n v="164245847000"/>
    <n v="703830.20400000003"/>
  </r>
  <r>
    <s v="Telefónica"/>
    <x v="4"/>
    <s v="Mixta"/>
    <s v="No"/>
    <s v="Si"/>
    <s v="Si"/>
    <n v="1924"/>
    <s v="España"/>
    <n v="6.6721791020000003"/>
    <x v="29"/>
    <n v="1023818400"/>
    <s v="Impacto ambiental"/>
    <s v="Pilar 2"/>
    <x v="3"/>
    <n v="68145000000"/>
    <n v="8995356"/>
  </r>
  <r>
    <s v="Teleperformance"/>
    <x v="4"/>
    <s v="Privada"/>
    <s v="No"/>
    <s v="Si"/>
    <s v="Si"/>
    <n v="1910"/>
    <s v="Francia"/>
    <n v="2.655177809"/>
    <x v="29"/>
    <n v="72866498.400000006"/>
    <s v="Impacto ambiental"/>
    <s v="Pilar 2"/>
    <x v="3"/>
    <n v="68145000000"/>
    <n v="8995356"/>
  </r>
  <r>
    <s v="Terpel"/>
    <x v="3"/>
    <s v="Privada"/>
    <s v="No"/>
    <s v="Si"/>
    <s v="Si"/>
    <n v="1968"/>
    <s v="Colombia"/>
    <n v="24.752011681999999"/>
    <x v="29"/>
    <n v="164245847000"/>
    <s v="Impacto ambiental"/>
    <s v="Pilar 2"/>
    <x v="3"/>
    <n v="164245847000"/>
    <n v="703830.20400000003"/>
  </r>
  <r>
    <s v="Tigo"/>
    <x v="4"/>
    <s v="Mixta"/>
    <s v="No"/>
    <s v="Si"/>
    <s v="Si"/>
    <n v="1979"/>
    <s v="Suecia"/>
    <n v="2.956157691"/>
    <x v="29"/>
    <n v="613856000"/>
    <s v="Impacto ambiental"/>
    <s v="Pilar 2"/>
    <x v="3"/>
    <n v="68145000000"/>
    <n v="8995356"/>
  </r>
  <r>
    <s v="Toyota"/>
    <x v="3"/>
    <s v="Privada"/>
    <s v="No"/>
    <s v="Si"/>
    <s v="Si"/>
    <n v="1937"/>
    <s v="Japón"/>
    <n v="4.02823039"/>
    <x v="29"/>
    <n v="703830.20400000003"/>
    <s v="Impacto ambiental"/>
    <s v="Pilar 2"/>
    <x v="3"/>
    <n v="164245847000"/>
    <n v="703830.20400000003"/>
  </r>
  <r>
    <s v="Trafigura (Petroleum)"/>
    <x v="3"/>
    <s v="Privada"/>
    <s v="No"/>
    <s v="No"/>
    <s v="Si"/>
    <n v="1993"/>
    <s v="Suiza"/>
    <n v="4.8704234599999996"/>
    <x v="29"/>
    <s v="No informa"/>
    <s v="Impacto ambiental"/>
    <s v="Pilar 2"/>
    <x v="3"/>
    <n v="164245847000"/>
    <n v="703830.20400000003"/>
  </r>
  <r>
    <s v="Uniban"/>
    <x v="3"/>
    <s v="Privada"/>
    <s v="No"/>
    <s v="No"/>
    <s v="No"/>
    <n v="1966"/>
    <s v="Colombia"/>
    <n v="2.0461661379999998"/>
    <x v="29"/>
    <n v="54002138.399999999"/>
    <s v="Impacto ambiental"/>
    <s v="Pilar 2"/>
    <x v="3"/>
    <n v="164245847000"/>
    <n v="703830.20400000003"/>
  </r>
  <r>
    <s v="Unilever"/>
    <x v="3"/>
    <s v="Privada"/>
    <s v="No"/>
    <s v="Si"/>
    <s v="Si"/>
    <n v="1929"/>
    <s v="Reino Unido y Países Bajos"/>
    <n v="1.928223518"/>
    <x v="29"/>
    <s v="No informa"/>
    <s v="Impacto ambiental"/>
    <s v="Pilar 2"/>
    <x v="3"/>
    <n v="164245847000"/>
    <n v="703830.20400000003"/>
  </r>
  <r>
    <s v="Vanti"/>
    <x v="4"/>
    <s v="Privada"/>
    <s v="No"/>
    <s v="No"/>
    <s v="No"/>
    <n v="1987"/>
    <s v="Colombia"/>
    <n v="0"/>
    <x v="29"/>
    <n v="80656910"/>
    <s v="Impacto ambiental"/>
    <s v="Pilar 2"/>
    <x v="3"/>
    <n v="68145000000"/>
    <n v="8995356"/>
  </r>
  <r>
    <s v="Verano energy"/>
    <x v="5"/>
    <s v="Privada"/>
    <s v="No"/>
    <s v="No"/>
    <s v="Si"/>
    <n v="2016"/>
    <s v="Canadá"/>
    <n v="5.4833186859999996"/>
    <x v="29"/>
    <s v="No informa"/>
    <s v="Impacto ambiental"/>
    <s v="Pilar 2"/>
    <x v="3"/>
    <n v="29563200000"/>
    <n v="1349415414"/>
  </r>
  <r>
    <s v="Yamaha"/>
    <x v="1"/>
    <s v="Privada"/>
    <s v="No"/>
    <s v="Si"/>
    <s v="Si"/>
    <n v="1955"/>
    <s v="Japón"/>
    <n v="1.8313776939999999"/>
    <x v="29"/>
    <s v="No informa"/>
    <s v="Impacto ambiental"/>
    <s v="Pilar 2"/>
    <x v="3"/>
    <n v="3922210000"/>
    <n v="76961.61"/>
  </r>
  <r>
    <s v="YARA COLOMBIA S.A."/>
    <x v="1"/>
    <s v="Privada"/>
    <s v="No"/>
    <s v="No"/>
    <s v="Si"/>
    <n v="1993"/>
    <s v="Noruega"/>
    <n v="1.7653399919999999"/>
    <x v="29"/>
    <s v="No informa"/>
    <s v="Impacto ambiental"/>
    <s v="Pilar 2"/>
    <x v="3"/>
    <n v="3922210000"/>
    <n v="76961.61"/>
  </r>
  <r>
    <s v="Aliar"/>
    <x v="0"/>
    <s v="Privada"/>
    <s v="No"/>
    <s v="No"/>
    <s v="No"/>
    <n v="2007"/>
    <s v="Colombia"/>
    <n v="0.97802211500000003"/>
    <x v="30"/>
    <s v="No informa"/>
    <s v="Impacto social "/>
    <s v="Pilar 4"/>
    <x v="3"/>
    <n v="112.97826363289691"/>
    <n v="112.97826363289691"/>
  </r>
  <r>
    <s v="Alimentos Carnicos (Grupo Nutresa)"/>
    <x v="1"/>
    <s v="Privada"/>
    <s v="No"/>
    <s v="Si"/>
    <s v="Si"/>
    <n v="1920"/>
    <s v="Colombia"/>
    <n v="2.844632077"/>
    <x v="30"/>
    <s v="No informa"/>
    <s v="Impacto social "/>
    <s v="Pilar 4"/>
    <x v="3"/>
    <n v="2"/>
    <n v="2"/>
  </r>
  <r>
    <s v="Alpina"/>
    <x v="1"/>
    <s v="Privada"/>
    <s v="No"/>
    <s v="No"/>
    <s v="Si"/>
    <n v="1945"/>
    <s v="Colombia"/>
    <n v="2.1764613960000001"/>
    <x v="30"/>
    <s v="No informa"/>
    <s v="Impacto social "/>
    <s v="Pilar 4"/>
    <x v="3"/>
    <n v="2"/>
    <n v="2"/>
  </r>
  <r>
    <s v="Amarilo"/>
    <x v="2"/>
    <s v="Privada"/>
    <s v="Si"/>
    <s v="No"/>
    <s v="No"/>
    <n v="1993"/>
    <s v="Colombia"/>
    <n v="2.1863011939999999"/>
    <x v="30"/>
    <s v="No informa "/>
    <s v="Impacto social "/>
    <s v="Pilar 4"/>
    <x v="3"/>
    <n v="0"/>
    <n v="0"/>
  </r>
  <r>
    <s v="ARA"/>
    <x v="3"/>
    <s v="Privada"/>
    <s v="No"/>
    <s v="No"/>
    <s v="Si"/>
    <n v="2012"/>
    <s v="Colombia"/>
    <n v="13.831182682"/>
    <x v="30"/>
    <s v="No informa"/>
    <s v="Impacto social "/>
    <s v="Pilar 4"/>
    <x v="3"/>
    <n v="43.406314819082738"/>
    <n v="28.927203065134101"/>
  </r>
  <r>
    <s v="ARQUITECTURA Y CONCRETO"/>
    <x v="2"/>
    <s v="Privada"/>
    <s v="Si"/>
    <s v="No"/>
    <s v="No"/>
    <n v="1990"/>
    <s v="Colombia"/>
    <n v="0.77142869199999997"/>
    <x v="30"/>
    <s v="No informa "/>
    <s v="Impacto social "/>
    <s v="Pilar 4"/>
    <x v="3"/>
    <n v="0"/>
    <n v="0"/>
  </r>
  <r>
    <s v="AUTOPISTA RIO MAGDALENA SAS"/>
    <x v="2"/>
    <s v="Privada"/>
    <s v="No"/>
    <s v="No"/>
    <s v="No"/>
    <n v="2014"/>
    <s v="Colombia"/>
    <n v="1.314259836"/>
    <x v="30"/>
    <s v="No informa "/>
    <s v="Impacto social "/>
    <s v="Pilar 4"/>
    <x v="3"/>
    <n v="0"/>
    <n v="0"/>
  </r>
  <r>
    <s v="Avianca"/>
    <x v="4"/>
    <s v="Privada"/>
    <s v="No"/>
    <s v="No"/>
    <s v="Si"/>
    <n v="1919"/>
    <s v="Colombia"/>
    <n v="15.106042448"/>
    <x v="30"/>
    <n v="0.9365590281383035"/>
    <s v="Impacto social "/>
    <s v="Pilar 4"/>
    <x v="3"/>
    <n v="313.66757145138109"/>
    <n v="0.9365590281383035"/>
  </r>
  <r>
    <s v="AVICOLA EL MADROÑO SA"/>
    <x v="0"/>
    <s v="Privada"/>
    <s v="No"/>
    <s v="No"/>
    <s v="No"/>
    <n v="1987"/>
    <s v="Colombia"/>
    <n v="0.711210393"/>
    <x v="30"/>
    <s v="No informa"/>
    <s v="Impacto social "/>
    <s v="Pilar 4"/>
    <x v="3"/>
    <n v="112.97826363289691"/>
    <n v="112.97826363289691"/>
  </r>
  <r>
    <s v="AVSA"/>
    <x v="0"/>
    <s v="Privada"/>
    <s v="Si"/>
    <s v="No"/>
    <s v="No"/>
    <n v="1969"/>
    <s v="Colombia"/>
    <n v="2.4231643530000002"/>
    <x v="30"/>
    <s v="No informa"/>
    <s v="Impacto social "/>
    <s v="Pilar 4"/>
    <x v="3"/>
    <n v="112.97826363289691"/>
    <n v="112.97826363289691"/>
  </r>
  <r>
    <s v="Banco de Bogotá"/>
    <x v="4"/>
    <s v="Privada"/>
    <s v="No"/>
    <s v="Si"/>
    <s v="No"/>
    <n v="1870"/>
    <s v="Colombia"/>
    <n v="0"/>
    <x v="30"/>
    <n v="313.66757145138109"/>
    <s v="Impacto social "/>
    <s v="Pilar 4"/>
    <x v="3"/>
    <n v="313.66757145138109"/>
    <n v="0.9365590281383035"/>
  </r>
  <r>
    <s v="Bancolombia"/>
    <x v="4"/>
    <s v="Privada"/>
    <s v="No"/>
    <s v="Si"/>
    <s v="Si"/>
    <n v="1875"/>
    <s v="Colombia"/>
    <n v="0"/>
    <x v="30"/>
    <s v="No informa"/>
    <s v="Impacto social "/>
    <s v="Pilar 4"/>
    <x v="3"/>
    <n v="313.66757145138109"/>
    <n v="0.9365590281383035"/>
  </r>
  <r>
    <s v="Bavaria (Kopps)"/>
    <x v="1"/>
    <s v="Privada"/>
    <s v="No"/>
    <s v="No"/>
    <s v="Si"/>
    <n v="1889"/>
    <s v="Colombia"/>
    <n v="8.6157743510000007"/>
    <x v="30"/>
    <s v="No informa"/>
    <s v="Impacto social "/>
    <s v="Pilar 4"/>
    <x v="3"/>
    <n v="2"/>
    <n v="2"/>
  </r>
  <r>
    <s v="BEL STAR S.A."/>
    <x v="1"/>
    <s v="Privada"/>
    <s v="No"/>
    <s v="No"/>
    <s v="Si"/>
    <n v="2000"/>
    <s v="Colombia"/>
    <n v="1.8730507999999999"/>
    <x v="30"/>
    <s v="No informa"/>
    <s v="Impacto social "/>
    <s v="Pilar 4"/>
    <x v="3"/>
    <n v="2"/>
    <n v="2"/>
  </r>
  <r>
    <s v="Biomax"/>
    <x v="3"/>
    <s v="Privada"/>
    <s v="No"/>
    <s v="No"/>
    <s v="No"/>
    <n v="2004"/>
    <s v="Colombia"/>
    <n v="4.5125503050000004"/>
    <x v="30"/>
    <s v="No informa "/>
    <s v="Impacto social "/>
    <s v="Pilar 4"/>
    <x v="3"/>
    <n v="43.406314819082738"/>
    <n v="28.927203065134101"/>
  </r>
  <r>
    <s v="C.I Prodeco"/>
    <x v="5"/>
    <s v="Privada"/>
    <s v="No"/>
    <s v="No"/>
    <s v="Si"/>
    <n v="1990"/>
    <s v="Suiza"/>
    <n v="0.89502277900000005"/>
    <x v="30"/>
    <s v="No informa"/>
    <s v="Impacto social "/>
    <s v="Pilar 4"/>
    <x v="3"/>
    <n v="24.334600760456272"/>
    <n v="23.321262286601137"/>
  </r>
  <r>
    <s v="CARTON DE COLOMBIA S.A. (Smurfit Kappa)"/>
    <x v="1"/>
    <s v="Privada"/>
    <s v="No"/>
    <s v="No"/>
    <s v="Si"/>
    <n v="1944"/>
    <s v="Colombia"/>
    <n v="1.7785578609999999"/>
    <x v="30"/>
    <s v="No informa"/>
    <s v="Impacto social "/>
    <s v="Pilar 4"/>
    <x v="3"/>
    <n v="2"/>
    <n v="2"/>
  </r>
  <r>
    <s v="Celsia"/>
    <x v="4"/>
    <s v="Privada"/>
    <s v="No"/>
    <s v="Si"/>
    <s v="Si"/>
    <n v="2001"/>
    <s v="Colombia"/>
    <n v="6.5475670460000002"/>
    <x v="30"/>
    <s v="No informa "/>
    <s v="Impacto social "/>
    <s v="Pilar 4"/>
    <x v="3"/>
    <n v="313.66757145138109"/>
    <n v="0.9365590281383035"/>
  </r>
  <r>
    <s v="Cementos Argos"/>
    <x v="1"/>
    <s v="Privada"/>
    <s v="No"/>
    <s v="Si"/>
    <s v="Si"/>
    <n v="1934"/>
    <s v="Colombia"/>
    <n v="1.84479215"/>
    <x v="30"/>
    <s v="No informa"/>
    <s v="Impacto social "/>
    <s v="Pilar 4"/>
    <x v="3"/>
    <n v="2"/>
    <n v="2"/>
  </r>
  <r>
    <s v="Cencosud"/>
    <x v="3"/>
    <s v="Privada"/>
    <s v="Si"/>
    <s v="Si"/>
    <s v="Si"/>
    <n v="1960"/>
    <s v="Chile"/>
    <n v="4.2128666020000001"/>
    <x v="30"/>
    <s v="No informa "/>
    <s v="Impacto social "/>
    <s v="Pilar 4"/>
    <x v="3"/>
    <n v="43.406314819082738"/>
    <n v="28.927203065134101"/>
  </r>
  <r>
    <s v="Cenit"/>
    <x v="4"/>
    <s v="Mixta"/>
    <s v="No"/>
    <s v="No"/>
    <s v="No"/>
    <n v="2012"/>
    <s v="Colombia"/>
    <n v="9.9777362400000005"/>
    <x v="30"/>
    <s v="No informa "/>
    <s v="Impacto social "/>
    <s v="Pilar 4"/>
    <x v="3"/>
    <n v="313.66757145138109"/>
    <n v="0.9365590281383035"/>
  </r>
  <r>
    <s v="Cerrejón"/>
    <x v="5"/>
    <s v="Privada"/>
    <s v="No"/>
    <s v="No"/>
    <s v="Si"/>
    <n v="1976"/>
    <s v="Reino Unido / Suiza"/>
    <n v="6.0471020830000004"/>
    <x v="30"/>
    <s v="No informa "/>
    <s v="Impacto social "/>
    <s v="Pilar 4"/>
    <x v="3"/>
    <n v="24.334600760456272"/>
    <n v="23.321262286601137"/>
  </r>
  <r>
    <s v="Chevron"/>
    <x v="3"/>
    <s v="Privada"/>
    <s v="No"/>
    <s v="No"/>
    <s v="Si"/>
    <n v="1879"/>
    <s v="Estados Unidos"/>
    <n v="5.8689859999999996"/>
    <x v="30"/>
    <s v="No informa "/>
    <s v="Impacto social "/>
    <s v="Pilar 4"/>
    <x v="3"/>
    <n v="43.406314819082738"/>
    <n v="28.927203065134101"/>
  </r>
  <r>
    <s v="CI Eslop"/>
    <x v="3"/>
    <s v="Privada"/>
    <s v="Si"/>
    <s v="No"/>
    <s v="No"/>
    <n v="1997"/>
    <s v="Colombia"/>
    <n v="1.9766409730000001"/>
    <x v="30"/>
    <s v="No informa "/>
    <s v="Impacto social "/>
    <s v="Pilar 4"/>
    <x v="3"/>
    <n v="43.406314819082738"/>
    <n v="28.927203065134101"/>
  </r>
  <r>
    <s v="Claro"/>
    <x v="4"/>
    <s v="Privada"/>
    <s v="No"/>
    <s v="No"/>
    <s v="Si"/>
    <n v="2003"/>
    <s v="Brasil"/>
    <n v="15.602099798999999"/>
    <x v="30"/>
    <s v="No informa "/>
    <s v="Impacto social "/>
    <s v="Pilar 4"/>
    <x v="3"/>
    <n v="313.66757145138109"/>
    <n v="0.9365590281383035"/>
  </r>
  <r>
    <s v="Coca Cola- Femsa"/>
    <x v="1"/>
    <s v="Mixta"/>
    <s v="No"/>
    <s v="Si"/>
    <s v="Si"/>
    <n v="1991"/>
    <s v="México"/>
    <n v="5.1614047279999999"/>
    <x v="30"/>
    <s v="No informa"/>
    <s v="Impacto social "/>
    <s v="Pilar 4"/>
    <x v="3"/>
    <n v="2"/>
    <n v="2"/>
  </r>
  <r>
    <s v="Colgate"/>
    <x v="1"/>
    <s v="Privada"/>
    <s v="No"/>
    <s v="Si"/>
    <s v="Si"/>
    <n v="1806"/>
    <s v="Estados Unidos"/>
    <n v="2.382092359"/>
    <x v="30"/>
    <s v="No informa"/>
    <s v="Impacto social "/>
    <s v="Pilar 4"/>
    <x v="3"/>
    <n v="2"/>
    <n v="2"/>
  </r>
  <r>
    <s v="Colombina"/>
    <x v="1"/>
    <s v="Privada"/>
    <s v="Si"/>
    <s v="Si"/>
    <s v="Si"/>
    <n v="1932"/>
    <s v="Colombia"/>
    <n v="2.1928266769999998"/>
    <x v="30"/>
    <s v="No informa"/>
    <s v="Impacto social "/>
    <s v="Pilar 4"/>
    <x v="3"/>
    <n v="2"/>
    <n v="2"/>
  </r>
  <r>
    <s v="Compañía Nacional de Chocolates"/>
    <x v="1"/>
    <s v="Privada"/>
    <s v="No"/>
    <s v="No"/>
    <s v="No"/>
    <n v="1920"/>
    <s v="Colombia"/>
    <n v="1.9433909700000001"/>
    <x v="30"/>
    <s v="No informa"/>
    <s v="Impacto social "/>
    <s v="Pilar 4"/>
    <x v="3"/>
    <n v="2"/>
    <n v="2"/>
  </r>
  <r>
    <s v="CONCESIONARIA VIAL UNIÓN DEL SUR SAS"/>
    <x v="2"/>
    <s v="Privada"/>
    <s v="No"/>
    <s v="No"/>
    <s v="No"/>
    <n v="2015"/>
    <s v="Colombia"/>
    <n v="0.76762142099999997"/>
    <x v="30"/>
    <s v="No informa "/>
    <s v="Impacto social "/>
    <s v="Pilar 4"/>
    <x v="3"/>
    <n v="0"/>
    <n v="0"/>
  </r>
  <r>
    <s v="Conconcreto"/>
    <x v="2"/>
    <s v="Privada"/>
    <s v="No"/>
    <s v="Si"/>
    <s v="Si"/>
    <n v="1961"/>
    <s v="Colombia"/>
    <n v="0.498844856"/>
    <x v="30"/>
    <s v="No informa "/>
    <s v="Impacto social "/>
    <s v="Pilar 4"/>
    <x v="3"/>
    <n v="0"/>
    <n v="0"/>
  </r>
  <r>
    <s v="CONSTRUCCIONES EL CONDOR S.A"/>
    <x v="2"/>
    <s v="Privada"/>
    <s v="No"/>
    <s v="Si"/>
    <s v="Si"/>
    <n v="1979"/>
    <s v="Colombia"/>
    <n v="1.189537155"/>
    <x v="30"/>
    <s v="No informa "/>
    <s v="Impacto social "/>
    <s v="Pilar 4"/>
    <x v="3"/>
    <n v="0"/>
    <n v="0"/>
  </r>
  <r>
    <s v="CONSTRUCTORA CAPITAL BOGOTA SAS"/>
    <x v="2"/>
    <s v="Privada"/>
    <s v="Si"/>
    <s v="No"/>
    <s v="No"/>
    <n v="2008"/>
    <s v="Colombia"/>
    <n v="1.3132825420000001"/>
    <x v="30"/>
    <s v="No informa "/>
    <s v="Impacto social "/>
    <s v="Pilar 4"/>
    <x v="3"/>
    <n v="0"/>
    <n v="0"/>
  </r>
  <r>
    <s v="CONSTRUCTORA COLPATRIA  SAS"/>
    <x v="2"/>
    <s v="Privada"/>
    <s v="No"/>
    <s v="No"/>
    <s v="No"/>
    <n v="1977"/>
    <s v="Colombia"/>
    <n v="0.74612668500000001"/>
    <x v="30"/>
    <s v="No informa "/>
    <s v="Impacto social "/>
    <s v="Pilar 4"/>
    <x v="3"/>
    <n v="0"/>
    <n v="0"/>
  </r>
  <r>
    <s v="Corbeta"/>
    <x v="3"/>
    <s v="Privada"/>
    <s v="Si"/>
    <s v="No"/>
    <s v="No"/>
    <n v="1938"/>
    <s v="Colombia"/>
    <n v="11.88773162"/>
    <x v="30"/>
    <s v="No informa"/>
    <s v="Impacto social "/>
    <s v="Pilar 4"/>
    <x v="3"/>
    <n v="43.406314819082738"/>
    <n v="28.927203065134101"/>
  </r>
  <r>
    <s v="Cruz Verde"/>
    <x v="3"/>
    <s v="Privada"/>
    <s v="No"/>
    <s v="No"/>
    <s v="Si"/>
    <n v="1984"/>
    <s v="Chile"/>
    <n v="5.5116464790000004"/>
    <x v="30"/>
    <s v="No informa "/>
    <s v="Impacto social "/>
    <s v="Pilar 4"/>
    <x v="3"/>
    <n v="43.406314819082738"/>
    <n v="28.927203065134101"/>
  </r>
  <r>
    <s v="D1"/>
    <x v="3"/>
    <s v="Privada"/>
    <s v="Si"/>
    <s v="No"/>
    <s v="No"/>
    <n v="2009"/>
    <s v="Colombia"/>
    <n v="19.439396106"/>
    <x v="30"/>
    <n v="43.406314819082738"/>
    <s v="Impacto social "/>
    <s v="Pilar 4"/>
    <x v="3"/>
    <n v="43.406314819082738"/>
    <n v="28.927203065134101"/>
  </r>
  <r>
    <s v="Davivienda"/>
    <x v="4"/>
    <s v="Privada"/>
    <s v="No"/>
    <s v="Si"/>
    <s v="No"/>
    <n v="1972"/>
    <s v="Colombia"/>
    <n v="0"/>
    <x v="30"/>
    <s v="No informa"/>
    <s v="Impacto social "/>
    <s v="Pilar 4"/>
    <x v="3"/>
    <n v="313.66757145138109"/>
    <n v="0.9365590281383035"/>
  </r>
  <r>
    <s v="Distracom"/>
    <x v="3"/>
    <s v="Privada"/>
    <s v="Si"/>
    <s v="No"/>
    <s v="No"/>
    <n v="1997"/>
    <s v="Colombia"/>
    <n v="3.874476933"/>
    <x v="30"/>
    <s v="No informa "/>
    <s v="Impacto social "/>
    <s v="Pilar 4"/>
    <x v="3"/>
    <n v="43.406314819082738"/>
    <n v="28.927203065134101"/>
  </r>
  <r>
    <s v="Drummond"/>
    <x v="5"/>
    <s v="Privada"/>
    <s v="Si"/>
    <s v="No"/>
    <s v="Si"/>
    <n v="1935"/>
    <s v="Estados Unidos"/>
    <n v="11.495989482000001"/>
    <x v="30"/>
    <s v="No informa "/>
    <s v="Impacto social "/>
    <s v="Pilar 4"/>
    <x v="3"/>
    <n v="24.334600760456272"/>
    <n v="23.321262286601137"/>
  </r>
  <r>
    <s v="Ecopetrol"/>
    <x v="5"/>
    <s v="Mixta"/>
    <s v="No"/>
    <s v="Si"/>
    <s v="Si"/>
    <n v="1951"/>
    <s v="Colombia"/>
    <n v="113.923310323"/>
    <x v="30"/>
    <n v="23.321262286601137"/>
    <s v="Impacto social "/>
    <s v="Pilar 4"/>
    <x v="3"/>
    <n v="24.334600760456272"/>
    <n v="23.321262286601137"/>
  </r>
  <r>
    <s v="Emgesa"/>
    <x v="4"/>
    <s v="Mixta"/>
    <s v="No"/>
    <s v="No"/>
    <s v="Si"/>
    <n v="1997"/>
    <s v="Colombia"/>
    <n v="15.780332546"/>
    <x v="30"/>
    <n v="58.965366067514246"/>
    <s v="Impacto social "/>
    <s v="Pilar 4"/>
    <x v="3"/>
    <n v="313.66757145138109"/>
    <n v="0.9365590281383035"/>
  </r>
  <r>
    <s v="EPM"/>
    <x v="4"/>
    <s v="Pública"/>
    <s v="No"/>
    <s v="No"/>
    <s v="Si"/>
    <n v="1955"/>
    <s v="Colombia"/>
    <n v="20.574477179999999"/>
    <x v="30"/>
    <s v="No informa "/>
    <s v="Impacto social "/>
    <s v="Pilar 4"/>
    <x v="3"/>
    <n v="313.66757145138109"/>
    <n v="0.9365590281383035"/>
  </r>
  <r>
    <s v="ES Windows"/>
    <x v="1"/>
    <s v="Privada"/>
    <s v="No"/>
    <s v="No"/>
    <s v="Si"/>
    <n v="1985"/>
    <s v="Estados Unidos"/>
    <n v="2.6249202149999999"/>
    <x v="30"/>
    <s v="No informa"/>
    <s v="Impacto social "/>
    <s v="Pilar 4"/>
    <x v="3"/>
    <n v="2"/>
    <n v="2"/>
  </r>
  <r>
    <s v="Esenttia"/>
    <x v="1"/>
    <s v="Mixta"/>
    <s v="No"/>
    <s v="No"/>
    <s v="No"/>
    <n v="1990"/>
    <s v="Colombia"/>
    <n v="2.3114637089999999"/>
    <x v="30"/>
    <s v="No informa"/>
    <s v="Impacto social "/>
    <s v="Pilar 4"/>
    <x v="3"/>
    <n v="2"/>
    <n v="2"/>
  </r>
  <r>
    <s v="Éxito"/>
    <x v="3"/>
    <s v="Privada"/>
    <s v="No"/>
    <s v="No"/>
    <s v="Si"/>
    <n v="1949"/>
    <s v="Colombia"/>
    <n v="16.077688644999999"/>
    <x v="30"/>
    <s v="No informa"/>
    <s v="Impacto social "/>
    <s v="Pilar 4"/>
    <x v="3"/>
    <n v="43.406314819082738"/>
    <n v="28.927203065134101"/>
  </r>
  <r>
    <s v="Falabella"/>
    <x v="3"/>
    <s v="Privada"/>
    <s v="Si"/>
    <s v="Si"/>
    <s v="Si"/>
    <n v="1889"/>
    <s v="Chile"/>
    <n v="2.3075606390000001"/>
    <x v="30"/>
    <s v="No informa "/>
    <s v="Impacto social "/>
    <s v="Pilar 4"/>
    <x v="3"/>
    <n v="43.406314819082738"/>
    <n v="28.927203065134101"/>
  </r>
  <r>
    <s v="Frontera Energy"/>
    <x v="5"/>
    <s v="Privada"/>
    <s v="No"/>
    <s v="Si"/>
    <s v="Si"/>
    <n v="1985"/>
    <s v="Canadá"/>
    <n v="4.2502446559999996"/>
    <x v="30"/>
    <s v="No informa"/>
    <s v="Impacto social "/>
    <s v="Pilar 4"/>
    <x v="3"/>
    <n v="24.334600760456272"/>
    <n v="23.321262286601137"/>
  </r>
  <r>
    <s v="Gases del Caribe"/>
    <x v="4"/>
    <s v="Privada"/>
    <s v="No"/>
    <s v="Si"/>
    <s v="No"/>
    <n v="1966"/>
    <s v="Colombia"/>
    <n v="2.6355685659999999"/>
    <x v="30"/>
    <s v="No informa "/>
    <s v="Impacto social "/>
    <s v="Pilar 4"/>
    <x v="3"/>
    <n v="313.66757145138109"/>
    <n v="0.9365590281383035"/>
  </r>
  <r>
    <s v="GEB"/>
    <x v="4"/>
    <s v="Mixta"/>
    <s v="No"/>
    <s v="Si"/>
    <s v="Si"/>
    <n v="1896"/>
    <s v="Colombia"/>
    <n v="3.7166394839999999"/>
    <x v="30"/>
    <s v="No informa "/>
    <s v="Impacto social "/>
    <s v="Pilar 4"/>
    <x v="3"/>
    <n v="313.66757145138109"/>
    <n v="0.9365590281383035"/>
  </r>
  <r>
    <s v="General Motors"/>
    <x v="1"/>
    <s v="Pública"/>
    <s v="No"/>
    <s v="Si"/>
    <s v="Si"/>
    <n v="1908"/>
    <s v="Estados Unidos"/>
    <n v="1.2123628230000001"/>
    <x v="30"/>
    <s v="No informa"/>
    <s v="Impacto social "/>
    <s v="Pilar 4"/>
    <x v="3"/>
    <n v="2"/>
    <n v="2"/>
  </r>
  <r>
    <s v="Geopark"/>
    <x v="5"/>
    <s v="Privada"/>
    <s v="No"/>
    <s v="Si"/>
    <s v="Si"/>
    <n v="2002"/>
    <s v="Chile"/>
    <n v="2.4203671080000002"/>
    <x v="30"/>
    <n v="24.334600760456272"/>
    <s v="Impacto social "/>
    <s v="Pilar 4"/>
    <x v="3"/>
    <n v="24.334600760456272"/>
    <n v="23.321262286601137"/>
  </r>
  <r>
    <s v="Gran Tierra Energy"/>
    <x v="5"/>
    <s v="Privada"/>
    <s v="No"/>
    <s v="Si"/>
    <s v="Si"/>
    <n v="2003"/>
    <s v="Canadá"/>
    <n v="1.3219259999999999"/>
    <x v="30"/>
    <s v="No informa"/>
    <s v="Impacto social "/>
    <s v="Pilar 4"/>
    <x v="3"/>
    <n v="24.334600760456272"/>
    <n v="23.321262286601137"/>
  </r>
  <r>
    <s v="Grupo Bios"/>
    <x v="0"/>
    <s v="Privada"/>
    <s v="No"/>
    <s v="No"/>
    <s v="No"/>
    <n v="1985"/>
    <s v="Colombia"/>
    <n v="0.441609957"/>
    <x v="30"/>
    <n v="112.97826363289691"/>
    <s v="Impacto social "/>
    <s v="Pilar 4"/>
    <x v="3"/>
    <n v="112.97826363289691"/>
    <n v="112.97826363289691"/>
  </r>
  <r>
    <s v="Grupo Diana"/>
    <x v="1"/>
    <s v="Privada"/>
    <s v="Si"/>
    <s v="No"/>
    <s v="No"/>
    <n v="1964"/>
    <s v="Colombia"/>
    <n v="2.4859553989999998"/>
    <x v="30"/>
    <s v="No informa"/>
    <s v="Impacto social "/>
    <s v="Pilar 4"/>
    <x v="3"/>
    <n v="2"/>
    <n v="2"/>
  </r>
  <r>
    <s v="Haceb"/>
    <x v="1"/>
    <s v="Privada"/>
    <s v="Si"/>
    <s v="No"/>
    <s v="No"/>
    <n v="1940"/>
    <s v="Colombia"/>
    <n v="1.340540112"/>
    <x v="30"/>
    <s v="No informa"/>
    <s v="Impacto social "/>
    <s v="Pilar 4"/>
    <x v="3"/>
    <n v="2"/>
    <n v="2"/>
  </r>
  <r>
    <s v="Hocol"/>
    <x v="5"/>
    <s v="Privada"/>
    <s v="No"/>
    <s v="No"/>
    <s v="No"/>
    <n v="1956"/>
    <s v="Colombia"/>
    <n v="2.660692144"/>
    <x v="30"/>
    <s v="No informa"/>
    <s v="Impacto social "/>
    <s v="Pilar 4"/>
    <x v="3"/>
    <n v="24.334600760456272"/>
    <n v="23.321262286601137"/>
  </r>
  <r>
    <s v="INCUBADORA SANTANDER S.A. (Huevos Kikes)"/>
    <x v="0"/>
    <s v="Privada"/>
    <s v="Si"/>
    <s v="No"/>
    <s v="No"/>
    <n v="1962"/>
    <s v="Colombia"/>
    <n v="0.89448844999999999"/>
    <x v="30"/>
    <s v="No informa"/>
    <s v="Impacto social "/>
    <s v="Pilar 4"/>
    <x v="3"/>
    <n v="112.97826363289691"/>
    <n v="112.97826363289691"/>
  </r>
  <r>
    <s v="ISA"/>
    <x v="4"/>
    <s v="Mixta"/>
    <s v="No"/>
    <s v="Si"/>
    <s v="Si"/>
    <n v="1967"/>
    <s v="Colombia"/>
    <n v="4.1309855679999998"/>
    <x v="30"/>
    <n v="40.756714369731419"/>
    <s v="Impacto social "/>
    <s v="Pilar 4"/>
    <x v="3"/>
    <n v="313.66757145138109"/>
    <n v="0.9365590281383035"/>
  </r>
  <r>
    <s v="Isagen"/>
    <x v="4"/>
    <s v="Mixta"/>
    <s v="No"/>
    <s v="No"/>
    <s v="No"/>
    <n v="1995"/>
    <s v="Colombia"/>
    <n v="6.1355991599999999"/>
    <x v="30"/>
    <s v="No informa "/>
    <s v="Impacto social "/>
    <s v="Pilar 4"/>
    <x v="3"/>
    <n v="313.66757145138109"/>
    <n v="0.9365590281383035"/>
  </r>
  <r>
    <s v="ISMOCOL SA"/>
    <x v="2"/>
    <s v="Privada"/>
    <s v="No"/>
    <s v="No"/>
    <s v="Si"/>
    <n v="1989"/>
    <s v="Colombia"/>
    <n v="0.75167738299999998"/>
    <x v="30"/>
    <s v="No informa "/>
    <s v="Impacto social "/>
    <s v="Pilar 4"/>
    <x v="3"/>
    <n v="0"/>
    <n v="0"/>
  </r>
  <r>
    <s v="Italcol"/>
    <x v="1"/>
    <s v="Privada"/>
    <s v="Si"/>
    <s v="No"/>
    <s v="No"/>
    <n v="1970"/>
    <s v="Colombia"/>
    <n v="3.1891452720000002"/>
    <x v="30"/>
    <s v="No informa"/>
    <s v="Impacto social "/>
    <s v="Pilar 4"/>
    <x v="3"/>
    <n v="2"/>
    <n v="2"/>
  </r>
  <r>
    <s v="LATAM"/>
    <x v="4"/>
    <s v="Privada"/>
    <s v="No"/>
    <s v="Si"/>
    <s v="Si"/>
    <n v="1929"/>
    <s v="Chile"/>
    <n v="2.3283445380000001"/>
    <x v="30"/>
    <s v="No informa "/>
    <s v="Impacto social "/>
    <s v="Pilar 4"/>
    <x v="3"/>
    <n v="313.66757145138109"/>
    <n v="0.9365590281383035"/>
  </r>
  <r>
    <s v="MARVAL S.A.S."/>
    <x v="2"/>
    <s v="Privada"/>
    <s v="Si"/>
    <s v="No"/>
    <s v="No"/>
    <n v="1976"/>
    <s v="Colombia"/>
    <n v="0.98534294499999997"/>
    <x v="30"/>
    <s v="No informa "/>
    <s v="Impacto social "/>
    <s v="Pilar 4"/>
    <x v="3"/>
    <n v="0"/>
    <n v="0"/>
  </r>
  <r>
    <s v="Mazda"/>
    <x v="3"/>
    <s v="Privada"/>
    <s v="No"/>
    <s v="Si"/>
    <s v="Si"/>
    <n v="1920"/>
    <s v="Japón"/>
    <n v="1.8691417530000001"/>
    <x v="30"/>
    <s v="No informa "/>
    <s v="Impacto social "/>
    <s v="Pilar 4"/>
    <x v="3"/>
    <n v="43.406314819082738"/>
    <n v="28.927203065134101"/>
  </r>
  <r>
    <s v="Mercado Libre"/>
    <x v="4"/>
    <s v="Privada"/>
    <s v="No"/>
    <s v="Si"/>
    <s v="Si"/>
    <n v="2009"/>
    <s v="Argentina"/>
    <n v="1.8581853669999999"/>
    <x v="30"/>
    <s v="No informa "/>
    <s v="Impacto social "/>
    <s v="Pilar 4"/>
    <x v="3"/>
    <n v="313.66757145138109"/>
    <n v="0.9365590281383035"/>
  </r>
  <r>
    <s v="Nestle"/>
    <x v="1"/>
    <s v="Mixta"/>
    <s v="No"/>
    <s v="Si"/>
    <s v="Si"/>
    <n v="1866"/>
    <s v="Suiza"/>
    <n v="2.0444698099999998"/>
    <x v="30"/>
    <s v="No informa"/>
    <s v="Impacto social "/>
    <s v="Pilar 4"/>
    <x v="3"/>
    <n v="2"/>
    <n v="2"/>
  </r>
  <r>
    <s v="Oleoducto Central (Ocensa)"/>
    <x v="4"/>
    <s v="Mixta"/>
    <s v="No"/>
    <s v="No"/>
    <s v="No"/>
    <n v="1994"/>
    <s v="Colombia"/>
    <n v="5.9751610780000002"/>
    <x v="30"/>
    <s v="No informa "/>
    <s v="Impacto social "/>
    <s v="Pilar 4"/>
    <x v="3"/>
    <n v="313.66757145138109"/>
    <n v="0.9365590281383035"/>
  </r>
  <r>
    <s v="Olímpica"/>
    <x v="3"/>
    <s v="Privada"/>
    <s v="Si"/>
    <s v="No"/>
    <s v="No"/>
    <n v="1953"/>
    <s v="Colombia"/>
    <n v="7.1291921260000004"/>
    <x v="30"/>
    <s v="No informa "/>
    <s v="Impacto social "/>
    <s v="Pilar 4"/>
    <x v="3"/>
    <n v="43.406314819082738"/>
    <n v="28.927203065134101"/>
  </r>
  <r>
    <s v="Pepsico"/>
    <x v="1"/>
    <s v="Pública"/>
    <s v="No"/>
    <s v="Si"/>
    <s v="Si"/>
    <n v="1965"/>
    <s v="Estados Unidos"/>
    <n v="2.0973851419999998"/>
    <x v="30"/>
    <s v="No informa"/>
    <s v="Impacto social "/>
    <s v="Pilar 4"/>
    <x v="3"/>
    <n v="2"/>
    <n v="2"/>
  </r>
  <r>
    <s v="Petromil"/>
    <x v="3"/>
    <s v="Privada"/>
    <s v="Si"/>
    <s v="No"/>
    <s v="No"/>
    <n v="1989"/>
    <s v="Colombia"/>
    <n v="3.0305383369999999"/>
    <x v="30"/>
    <s v="No informa "/>
    <s v="Impacto social "/>
    <s v="Pilar 4"/>
    <x v="3"/>
    <n v="43.406314819082738"/>
    <n v="28.927203065134101"/>
  </r>
  <r>
    <s v="POLLOS EL BUCANERO S.A. (Cargill)"/>
    <x v="1"/>
    <s v="Privada"/>
    <s v="No"/>
    <s v="No"/>
    <s v="Si"/>
    <n v="1986"/>
    <s v="Colombia"/>
    <n v="2.2734296359999999"/>
    <x v="30"/>
    <s v="No informa"/>
    <s v="Impacto social "/>
    <s v="Pilar 4"/>
    <x v="3"/>
    <n v="2"/>
    <n v="2"/>
  </r>
  <r>
    <s v="Postobón"/>
    <x v="1"/>
    <s v="Privada"/>
    <s v="No"/>
    <s v="No"/>
    <s v="No"/>
    <n v="1904"/>
    <s v="Colombia"/>
    <n v="2.8467005310000002"/>
    <x v="30"/>
    <s v="No informa"/>
    <s v="Impacto social "/>
    <s v="Pilar 4"/>
    <x v="3"/>
    <n v="2"/>
    <n v="2"/>
  </r>
  <r>
    <s v="Pricesmart"/>
    <x v="3"/>
    <s v="Privada"/>
    <s v="No"/>
    <s v="Si"/>
    <s v="Si"/>
    <n v="1993"/>
    <s v="Estados Unidos"/>
    <n v="2.3607916150000001"/>
    <x v="30"/>
    <s v="No informa "/>
    <s v="Impacto social "/>
    <s v="Pilar 4"/>
    <x v="3"/>
    <n v="43.406314819082738"/>
    <n v="28.927203065134101"/>
  </r>
  <r>
    <s v="Primax"/>
    <x v="3"/>
    <s v="Privada"/>
    <s v="No"/>
    <s v="No"/>
    <s v="Si"/>
    <n v="2005"/>
    <s v="Perú"/>
    <n v="10.521119421"/>
    <x v="30"/>
    <s v="No informa"/>
    <s v="Impacto social "/>
    <s v="Pilar 4"/>
    <x v="3"/>
    <n v="43.406314819082738"/>
    <n v="28.927203065134101"/>
  </r>
  <r>
    <s v="Productos Familia (Essity)"/>
    <x v="1"/>
    <s v="Privada"/>
    <s v="No"/>
    <s v="No"/>
    <s v="Si"/>
    <n v="1958"/>
    <s v="Colombia"/>
    <n v="2.0172595470000001"/>
    <x v="30"/>
    <s v="No informa"/>
    <s v="Impacto social "/>
    <s v="Pilar 4"/>
    <x v="3"/>
    <n v="2"/>
    <n v="2"/>
  </r>
  <r>
    <s v="Promigas"/>
    <x v="4"/>
    <s v="Privada"/>
    <s v="No"/>
    <s v="Si"/>
    <s v="No"/>
    <n v="1974"/>
    <s v="Colombia"/>
    <n v="2.2729038500000001"/>
    <x v="30"/>
    <s v="No informa "/>
    <s v="Impacto social "/>
    <s v="Pilar 4"/>
    <x v="3"/>
    <n v="313.66757145138109"/>
    <n v="0.9365590281383035"/>
  </r>
  <r>
    <s v="Rappi"/>
    <x v="4"/>
    <s v="Privada"/>
    <s v="No"/>
    <s v="No"/>
    <s v="Si"/>
    <n v="2015"/>
    <s v="Colombia"/>
    <n v="0.70314701400000001"/>
    <x v="30"/>
    <s v="No informa"/>
    <s v="Impacto social "/>
    <s v="Pilar 4"/>
    <x v="3"/>
    <n v="313.66757145138109"/>
    <n v="0.9365590281383035"/>
  </r>
  <r>
    <s v="Reficar"/>
    <x v="1"/>
    <s v="Mixta"/>
    <s v="No"/>
    <s v="No"/>
    <s v="No"/>
    <n v="1956"/>
    <s v="Colombia"/>
    <n v="25.860914507"/>
    <x v="30"/>
    <s v="No informa"/>
    <s v="Impacto social "/>
    <s v="Pilar 4"/>
    <x v="3"/>
    <n v="2"/>
    <n v="2"/>
  </r>
  <r>
    <s v="Renault"/>
    <x v="1"/>
    <s v="Mixta"/>
    <s v="No"/>
    <s v="Si"/>
    <s v="Si"/>
    <n v="1898"/>
    <s v="Francia"/>
    <n v="2.4260392159999999"/>
    <x v="30"/>
    <s v="No informa"/>
    <s v="Impacto social "/>
    <s v="Pilar 4"/>
    <x v="3"/>
    <n v="2"/>
    <n v="2"/>
  </r>
  <r>
    <s v="Riopaila Castilla"/>
    <x v="1"/>
    <s v="Privada"/>
    <s v="No"/>
    <s v="Si"/>
    <s v="No"/>
    <n v="1998"/>
    <s v="Colombia"/>
    <n v="1.697301486"/>
    <x v="30"/>
    <s v="No informa"/>
    <s v="Impacto social "/>
    <s v="Pilar 4"/>
    <x v="3"/>
    <n v="2"/>
    <n v="2"/>
  </r>
  <r>
    <s v="Samsung"/>
    <x v="3"/>
    <s v="Privada"/>
    <s v="Si"/>
    <s v="Si"/>
    <s v="Si"/>
    <n v="1969"/>
    <s v="Corea del Sur"/>
    <n v="3.188315636"/>
    <x v="30"/>
    <s v="No informa "/>
    <s v="Impacto social "/>
    <s v="Pilar 4"/>
    <x v="3"/>
    <n v="43.406314819082738"/>
    <n v="28.927203065134101"/>
  </r>
  <r>
    <s v="SierraCol Energy"/>
    <x v="5"/>
    <s v="Privada"/>
    <s v="No"/>
    <s v="No"/>
    <s v="Si"/>
    <n v="2020"/>
    <s v="Islas Caimán / EE.UU"/>
    <n v="1.943851598"/>
    <x v="30"/>
    <s v="No informa"/>
    <s v="Impacto social "/>
    <s v="Pilar 4"/>
    <x v="3"/>
    <n v="24.334600760456272"/>
    <n v="23.321262286601137"/>
  </r>
  <r>
    <s v="Sodimac (Homecenter)"/>
    <x v="3"/>
    <s v="Privada"/>
    <s v="No"/>
    <s v="No"/>
    <s v="Si"/>
    <n v="1952"/>
    <s v="Chile"/>
    <n v="5.9910971069999999"/>
    <x v="30"/>
    <s v="No informa "/>
    <s v="Impacto social "/>
    <s v="Pilar 4"/>
    <x v="3"/>
    <n v="43.406314819082738"/>
    <n v="28.927203065134101"/>
  </r>
  <r>
    <s v="Sucafina"/>
    <x v="3"/>
    <s v="Privada"/>
    <s v="Si"/>
    <s v="No"/>
    <s v="Si"/>
    <n v="1977"/>
    <s v="Suiza"/>
    <n v="2.002301595"/>
    <x v="30"/>
    <s v="No informa "/>
    <s v="Impacto social "/>
    <s v="Pilar 4"/>
    <x v="3"/>
    <n v="43.406314819082738"/>
    <n v="28.927203065134101"/>
  </r>
  <r>
    <s v="Sunshine Bouquet"/>
    <x v="0"/>
    <s v="Privada"/>
    <s v="Si"/>
    <s v="No"/>
    <s v="Si"/>
    <n v="1971"/>
    <s v="Estados Unidos"/>
    <n v="2.1567474139999998"/>
    <x v="30"/>
    <s v="No informa"/>
    <s v="Impacto social "/>
    <s v="Pilar 4"/>
    <x v="3"/>
    <n v="112.97826363289691"/>
    <n v="112.97826363289691"/>
  </r>
  <r>
    <s v="Suramerica Comercial (Dollar City)"/>
    <x v="3"/>
    <s v="Privada"/>
    <s v="No"/>
    <s v="No"/>
    <s v="Si"/>
    <n v="2009"/>
    <s v="El Salvador"/>
    <n v="2.8694480090000001"/>
    <x v="30"/>
    <s v="No informa "/>
    <s v="Impacto social "/>
    <s v="Pilar 4"/>
    <x v="3"/>
    <n v="43.406314819082738"/>
    <n v="28.927203065134101"/>
  </r>
  <r>
    <s v="Tecnoquimicas"/>
    <x v="3"/>
    <s v="Privada"/>
    <s v="Si"/>
    <s v="No"/>
    <s v="No"/>
    <n v="1934"/>
    <s v="Colombia"/>
    <n v="3.134365769"/>
    <x v="30"/>
    <s v="No informa "/>
    <s v="Impacto social "/>
    <s v="Pilar 4"/>
    <x v="3"/>
    <n v="43.406314819082738"/>
    <n v="28.927203065134101"/>
  </r>
  <r>
    <s v="Telefónica"/>
    <x v="4"/>
    <s v="Mixta"/>
    <s v="No"/>
    <s v="Si"/>
    <s v="Si"/>
    <n v="1924"/>
    <s v="España"/>
    <n v="6.6721791020000003"/>
    <x v="30"/>
    <s v="No informa "/>
    <s v="Impacto social "/>
    <s v="Pilar 4"/>
    <x v="3"/>
    <n v="313.66757145138109"/>
    <n v="0.9365590281383035"/>
  </r>
  <r>
    <s v="Teleperformance"/>
    <x v="4"/>
    <s v="Privada"/>
    <s v="No"/>
    <s v="Si"/>
    <s v="Si"/>
    <n v="1910"/>
    <s v="Francia"/>
    <n v="2.655177809"/>
    <x v="30"/>
    <s v="No informa "/>
    <s v="Impacto social "/>
    <s v="Pilar 4"/>
    <x v="3"/>
    <n v="313.66757145138109"/>
    <n v="0.9365590281383035"/>
  </r>
  <r>
    <s v="Terpel"/>
    <x v="3"/>
    <s v="Privada"/>
    <s v="No"/>
    <s v="Si"/>
    <s v="Si"/>
    <n v="1968"/>
    <s v="Colombia"/>
    <n v="24.752011681999999"/>
    <x v="30"/>
    <n v="28.927203065134101"/>
    <s v="Impacto social "/>
    <s v="Pilar 4"/>
    <x v="3"/>
    <n v="43.406314819082738"/>
    <n v="28.927203065134101"/>
  </r>
  <r>
    <s v="Tigo"/>
    <x v="4"/>
    <s v="Mixta"/>
    <s v="No"/>
    <s v="Si"/>
    <s v="Si"/>
    <n v="1979"/>
    <s v="Suecia"/>
    <n v="2.956157691"/>
    <x v="30"/>
    <n v="3.5134114091424253"/>
    <s v="Impacto social "/>
    <s v="Pilar 4"/>
    <x v="3"/>
    <n v="313.66757145138109"/>
    <n v="0.9365590281383035"/>
  </r>
  <r>
    <s v="Toyota"/>
    <x v="3"/>
    <s v="Privada"/>
    <s v="No"/>
    <s v="Si"/>
    <s v="Si"/>
    <n v="1937"/>
    <s v="Japón"/>
    <n v="4.02823039"/>
    <x v="30"/>
    <s v="No informa "/>
    <s v="Impacto social "/>
    <s v="Pilar 4"/>
    <x v="3"/>
    <n v="43.406314819082738"/>
    <n v="28.927203065134101"/>
  </r>
  <r>
    <s v="Trafigura (Petroleum)"/>
    <x v="3"/>
    <s v="Privada"/>
    <s v="No"/>
    <s v="No"/>
    <s v="Si"/>
    <n v="1993"/>
    <s v="Suiza"/>
    <n v="4.8704234599999996"/>
    <x v="30"/>
    <s v="No informa "/>
    <s v="Impacto social "/>
    <s v="Pilar 4"/>
    <x v="3"/>
    <n v="43.406314819082738"/>
    <n v="28.927203065134101"/>
  </r>
  <r>
    <s v="Uniban"/>
    <x v="3"/>
    <s v="Privada"/>
    <s v="No"/>
    <s v="No"/>
    <s v="No"/>
    <n v="1966"/>
    <s v="Colombia"/>
    <n v="2.0461661379999998"/>
    <x v="30"/>
    <s v="No informa "/>
    <s v="Impacto social "/>
    <s v="Pilar 4"/>
    <x v="3"/>
    <n v="43.406314819082738"/>
    <n v="28.927203065134101"/>
  </r>
  <r>
    <s v="Unilever"/>
    <x v="3"/>
    <s v="Privada"/>
    <s v="No"/>
    <s v="Si"/>
    <s v="Si"/>
    <n v="1929"/>
    <s v="Reino Unido y Países Bajos"/>
    <n v="1.928223518"/>
    <x v="30"/>
    <s v="No informa "/>
    <s v="Impacto social "/>
    <s v="Pilar 4"/>
    <x v="3"/>
    <n v="43.406314819082738"/>
    <n v="28.927203065134101"/>
  </r>
  <r>
    <s v="Vanti"/>
    <x v="4"/>
    <s v="Privada"/>
    <s v="No"/>
    <s v="No"/>
    <s v="No"/>
    <n v="1987"/>
    <s v="Colombia"/>
    <n v="0"/>
    <x v="30"/>
    <s v="No informa"/>
    <s v="Impacto social "/>
    <s v="Pilar 4"/>
    <x v="3"/>
    <n v="313.66757145138109"/>
    <n v="0.9365590281383035"/>
  </r>
  <r>
    <s v="Verano energy"/>
    <x v="5"/>
    <s v="Privada"/>
    <s v="No"/>
    <s v="No"/>
    <s v="Si"/>
    <n v="2016"/>
    <s v="Canadá"/>
    <n v="5.4833186859999996"/>
    <x v="30"/>
    <s v="No informa"/>
    <s v="Impacto social "/>
    <s v="Pilar 4"/>
    <x v="3"/>
    <n v="24.334600760456272"/>
    <n v="23.321262286601137"/>
  </r>
  <r>
    <s v="Yamaha"/>
    <x v="1"/>
    <s v="Privada"/>
    <s v="No"/>
    <s v="Si"/>
    <s v="Si"/>
    <n v="1955"/>
    <s v="Japón"/>
    <n v="1.8313776939999999"/>
    <x v="30"/>
    <s v="No informa"/>
    <s v="Impacto social "/>
    <s v="Pilar 4"/>
    <x v="3"/>
    <n v="2"/>
    <n v="2"/>
  </r>
  <r>
    <s v="YARA COLOMBIA S.A."/>
    <x v="1"/>
    <s v="Privada"/>
    <s v="No"/>
    <s v="No"/>
    <s v="Si"/>
    <n v="1993"/>
    <s v="Noruega"/>
    <n v="1.7653399919999999"/>
    <x v="30"/>
    <n v="2"/>
    <s v="Impacto social "/>
    <s v="Pilar 4"/>
    <x v="3"/>
    <n v="2"/>
    <n v="2"/>
  </r>
  <r>
    <s v="Aliar"/>
    <x v="0"/>
    <s v="Privada"/>
    <s v="No"/>
    <s v="No"/>
    <s v="No"/>
    <n v="2007"/>
    <s v="Colombia"/>
    <n v="0.97802211500000003"/>
    <x v="31"/>
    <s v="No informa"/>
    <s v="Impacto social "/>
    <s v="Pilar 4"/>
    <x v="3"/>
    <n v="8888"/>
    <n v="8888"/>
  </r>
  <r>
    <s v="Alimentos Carnicos (Grupo Nutresa)"/>
    <x v="1"/>
    <s v="Privada"/>
    <s v="No"/>
    <s v="Si"/>
    <s v="Si"/>
    <n v="1920"/>
    <s v="Colombia"/>
    <n v="2.844632077"/>
    <x v="31"/>
    <s v="No informa"/>
    <s v="Impacto social "/>
    <s v="Pilar 4"/>
    <x v="3"/>
    <n v="0"/>
    <n v="0"/>
  </r>
  <r>
    <s v="Alpina"/>
    <x v="1"/>
    <s v="Privada"/>
    <s v="No"/>
    <s v="No"/>
    <s v="Si"/>
    <n v="1945"/>
    <s v="Colombia"/>
    <n v="2.1764613960000001"/>
    <x v="31"/>
    <s v="No informa"/>
    <s v="Impacto social "/>
    <s v="Pilar 4"/>
    <x v="3"/>
    <n v="0"/>
    <n v="0"/>
  </r>
  <r>
    <s v="Amarilo"/>
    <x v="2"/>
    <s v="Privada"/>
    <s v="Si"/>
    <s v="No"/>
    <s v="No"/>
    <n v="1993"/>
    <s v="Colombia"/>
    <n v="2.1863011939999999"/>
    <x v="31"/>
    <s v="No informa"/>
    <s v="Impacto social "/>
    <s v="Pilar 4"/>
    <x v="3"/>
    <n v="0"/>
    <n v="0"/>
  </r>
  <r>
    <s v="ARA"/>
    <x v="3"/>
    <s v="Privada"/>
    <s v="No"/>
    <s v="No"/>
    <s v="Si"/>
    <n v="2012"/>
    <s v="Colombia"/>
    <n v="13.831182682"/>
    <x v="31"/>
    <s v="No informa"/>
    <s v="Impacto social "/>
    <s v="Pilar 4"/>
    <x v="3"/>
    <n v="9417"/>
    <n v="302"/>
  </r>
  <r>
    <s v="ARQUITECTURA Y CONCRETO"/>
    <x v="2"/>
    <s v="Privada"/>
    <s v="Si"/>
    <s v="No"/>
    <s v="No"/>
    <n v="1990"/>
    <s v="Colombia"/>
    <n v="0.77142869199999997"/>
    <x v="31"/>
    <s v="No informa"/>
    <s v="Impacto social "/>
    <s v="Pilar 4"/>
    <x v="3"/>
    <n v="0"/>
    <n v="0"/>
  </r>
  <r>
    <s v="AUTOPISTA RIO MAGDALENA SAS"/>
    <x v="2"/>
    <s v="Privada"/>
    <s v="No"/>
    <s v="No"/>
    <s v="No"/>
    <n v="2014"/>
    <s v="Colombia"/>
    <n v="1.314259836"/>
    <x v="31"/>
    <s v="No informa"/>
    <s v="Impacto social "/>
    <s v="Pilar 4"/>
    <x v="3"/>
    <n v="0"/>
    <n v="0"/>
  </r>
  <r>
    <s v="Avianca"/>
    <x v="4"/>
    <s v="Privada"/>
    <s v="No"/>
    <s v="No"/>
    <s v="Si"/>
    <n v="1919"/>
    <s v="Colombia"/>
    <n v="15.106042448"/>
    <x v="31"/>
    <n v="90.2"/>
    <s v="Impacto social "/>
    <s v="Pilar 4"/>
    <x v="3"/>
    <n v="39290"/>
    <n v="90.2"/>
  </r>
  <r>
    <s v="AVICOLA EL MADROÑO SA"/>
    <x v="0"/>
    <s v="Privada"/>
    <s v="No"/>
    <s v="No"/>
    <s v="No"/>
    <n v="1987"/>
    <s v="Colombia"/>
    <n v="0.711210393"/>
    <x v="31"/>
    <s v="No informa"/>
    <s v="Impacto social "/>
    <s v="Pilar 4"/>
    <x v="3"/>
    <n v="8888"/>
    <n v="8888"/>
  </r>
  <r>
    <s v="AVSA"/>
    <x v="0"/>
    <s v="Privada"/>
    <s v="Si"/>
    <s v="No"/>
    <s v="No"/>
    <n v="1969"/>
    <s v="Colombia"/>
    <n v="2.4231643530000002"/>
    <x v="31"/>
    <s v="No informa"/>
    <s v="Impacto social "/>
    <s v="Pilar 4"/>
    <x v="3"/>
    <n v="8888"/>
    <n v="8888"/>
  </r>
  <r>
    <s v="Banco de Bogotá"/>
    <x v="4"/>
    <s v="Privada"/>
    <s v="No"/>
    <s v="Si"/>
    <s v="No"/>
    <n v="1870"/>
    <s v="Colombia"/>
    <n v="0"/>
    <x v="31"/>
    <n v="39290"/>
    <s v="Impacto social "/>
    <s v="Pilar 4"/>
    <x v="3"/>
    <n v="39290"/>
    <n v="90.2"/>
  </r>
  <r>
    <s v="Bancolombia"/>
    <x v="4"/>
    <s v="Privada"/>
    <s v="No"/>
    <s v="Si"/>
    <s v="Si"/>
    <n v="1875"/>
    <s v="Colombia"/>
    <n v="0"/>
    <x v="31"/>
    <s v="No informa"/>
    <s v="Impacto social "/>
    <s v="Pilar 4"/>
    <x v="3"/>
    <n v="39290"/>
    <n v="90.2"/>
  </r>
  <r>
    <s v="Bavaria (Kopps)"/>
    <x v="1"/>
    <s v="Privada"/>
    <s v="No"/>
    <s v="No"/>
    <s v="Si"/>
    <n v="1889"/>
    <s v="Colombia"/>
    <n v="8.6157743510000007"/>
    <x v="31"/>
    <s v="No informa"/>
    <s v="Impacto social "/>
    <s v="Pilar 4"/>
    <x v="3"/>
    <n v="0"/>
    <n v="0"/>
  </r>
  <r>
    <s v="BEL STAR S.A."/>
    <x v="1"/>
    <s v="Privada"/>
    <s v="No"/>
    <s v="No"/>
    <s v="Si"/>
    <n v="2000"/>
    <s v="Colombia"/>
    <n v="1.8730507999999999"/>
    <x v="31"/>
    <s v="No informa"/>
    <s v="Impacto social "/>
    <s v="Pilar 4"/>
    <x v="3"/>
    <n v="0"/>
    <n v="0"/>
  </r>
  <r>
    <s v="Biomax"/>
    <x v="3"/>
    <s v="Privada"/>
    <s v="No"/>
    <s v="No"/>
    <s v="No"/>
    <n v="2004"/>
    <s v="Colombia"/>
    <n v="4.5125503050000004"/>
    <x v="31"/>
    <s v="No informa"/>
    <s v="Impacto social "/>
    <s v="Pilar 4"/>
    <x v="3"/>
    <n v="9417"/>
    <n v="302"/>
  </r>
  <r>
    <s v="C.I Prodeco"/>
    <x v="5"/>
    <s v="Privada"/>
    <s v="No"/>
    <s v="No"/>
    <s v="Si"/>
    <n v="1990"/>
    <s v="Suiza"/>
    <n v="0.89502277900000005"/>
    <x v="31"/>
    <s v="No informa"/>
    <s v="Impacto social "/>
    <s v="Pilar 4"/>
    <x v="3"/>
    <n v="2254"/>
    <n v="128"/>
  </r>
  <r>
    <s v="CARTON DE COLOMBIA S.A. (Smurfit Kappa)"/>
    <x v="1"/>
    <s v="Privada"/>
    <s v="No"/>
    <s v="No"/>
    <s v="Si"/>
    <n v="1944"/>
    <s v="Colombia"/>
    <n v="1.7785578609999999"/>
    <x v="31"/>
    <s v="No informa"/>
    <s v="Impacto social "/>
    <s v="Pilar 4"/>
    <x v="3"/>
    <n v="0"/>
    <n v="0"/>
  </r>
  <r>
    <s v="Celsia"/>
    <x v="4"/>
    <s v="Privada"/>
    <s v="No"/>
    <s v="Si"/>
    <s v="Si"/>
    <n v="2001"/>
    <s v="Colombia"/>
    <n v="6.5475670460000002"/>
    <x v="31"/>
    <s v="No informa"/>
    <s v="Impacto social "/>
    <s v="Pilar 4"/>
    <x v="3"/>
    <n v="39290"/>
    <n v="90.2"/>
  </r>
  <r>
    <s v="Cementos Argos"/>
    <x v="1"/>
    <s v="Privada"/>
    <s v="No"/>
    <s v="Si"/>
    <s v="Si"/>
    <n v="1934"/>
    <s v="Colombia"/>
    <n v="1.84479215"/>
    <x v="31"/>
    <s v="No informa"/>
    <s v="Impacto social "/>
    <s v="Pilar 4"/>
    <x v="3"/>
    <n v="0"/>
    <n v="0"/>
  </r>
  <r>
    <s v="Cencosud"/>
    <x v="3"/>
    <s v="Privada"/>
    <s v="Si"/>
    <s v="Si"/>
    <s v="Si"/>
    <n v="1960"/>
    <s v="Chile"/>
    <n v="4.2128666020000001"/>
    <x v="31"/>
    <s v="No informa"/>
    <s v="Impacto social "/>
    <s v="Pilar 4"/>
    <x v="3"/>
    <n v="9417"/>
    <n v="302"/>
  </r>
  <r>
    <s v="Cenit"/>
    <x v="4"/>
    <s v="Mixta"/>
    <s v="No"/>
    <s v="No"/>
    <s v="No"/>
    <n v="2012"/>
    <s v="Colombia"/>
    <n v="9.9777362400000005"/>
    <x v="31"/>
    <s v="No informa"/>
    <s v="Impacto social "/>
    <s v="Pilar 4"/>
    <x v="3"/>
    <n v="39290"/>
    <n v="90.2"/>
  </r>
  <r>
    <s v="Cerrejón"/>
    <x v="5"/>
    <s v="Privada"/>
    <s v="No"/>
    <s v="No"/>
    <s v="Si"/>
    <n v="1976"/>
    <s v="Reino Unido / Suiza"/>
    <n v="6.0471020830000004"/>
    <x v="31"/>
    <s v="No informa"/>
    <s v="Impacto social "/>
    <s v="Pilar 4"/>
    <x v="3"/>
    <n v="2254"/>
    <n v="128"/>
  </r>
  <r>
    <s v="Chevron"/>
    <x v="3"/>
    <s v="Privada"/>
    <s v="No"/>
    <s v="No"/>
    <s v="Si"/>
    <n v="1879"/>
    <s v="Estados Unidos"/>
    <n v="5.8689859999999996"/>
    <x v="31"/>
    <s v="No informa"/>
    <s v="Impacto social "/>
    <s v="Pilar 4"/>
    <x v="3"/>
    <n v="9417"/>
    <n v="302"/>
  </r>
  <r>
    <s v="CI Eslop"/>
    <x v="3"/>
    <s v="Privada"/>
    <s v="Si"/>
    <s v="No"/>
    <s v="No"/>
    <n v="1997"/>
    <s v="Colombia"/>
    <n v="1.9766409730000001"/>
    <x v="31"/>
    <s v="No informa"/>
    <s v="Impacto social "/>
    <s v="Pilar 4"/>
    <x v="3"/>
    <n v="9417"/>
    <n v="302"/>
  </r>
  <r>
    <s v="Claro"/>
    <x v="4"/>
    <s v="Privada"/>
    <s v="No"/>
    <s v="No"/>
    <s v="Si"/>
    <n v="2003"/>
    <s v="Brasil"/>
    <n v="15.602099798999999"/>
    <x v="31"/>
    <s v="No informa"/>
    <s v="Impacto social "/>
    <s v="Pilar 4"/>
    <x v="3"/>
    <n v="39290"/>
    <n v="90.2"/>
  </r>
  <r>
    <s v="Coca Cola- Femsa"/>
    <x v="1"/>
    <s v="Mixta"/>
    <s v="No"/>
    <s v="Si"/>
    <s v="Si"/>
    <n v="1991"/>
    <s v="México"/>
    <n v="5.1614047279999999"/>
    <x v="31"/>
    <s v="No informa"/>
    <s v="Impacto social "/>
    <s v="Pilar 4"/>
    <x v="3"/>
    <n v="0"/>
    <n v="0"/>
  </r>
  <r>
    <s v="Colgate"/>
    <x v="1"/>
    <s v="Privada"/>
    <s v="No"/>
    <s v="Si"/>
    <s v="Si"/>
    <n v="1806"/>
    <s v="Estados Unidos"/>
    <n v="2.382092359"/>
    <x v="31"/>
    <s v="No informa"/>
    <s v="Impacto social "/>
    <s v="Pilar 4"/>
    <x v="3"/>
    <n v="0"/>
    <n v="0"/>
  </r>
  <r>
    <s v="Colombina"/>
    <x v="1"/>
    <s v="Privada"/>
    <s v="Si"/>
    <s v="Si"/>
    <s v="Si"/>
    <n v="1932"/>
    <s v="Colombia"/>
    <n v="2.1928266769999998"/>
    <x v="31"/>
    <s v="No informa"/>
    <s v="Impacto social "/>
    <s v="Pilar 4"/>
    <x v="3"/>
    <n v="0"/>
    <n v="0"/>
  </r>
  <r>
    <s v="Compañía Nacional de Chocolates"/>
    <x v="1"/>
    <s v="Privada"/>
    <s v="No"/>
    <s v="No"/>
    <s v="No"/>
    <n v="1920"/>
    <s v="Colombia"/>
    <n v="1.9433909700000001"/>
    <x v="31"/>
    <s v="No informa"/>
    <s v="Impacto social "/>
    <s v="Pilar 4"/>
    <x v="3"/>
    <n v="0"/>
    <n v="0"/>
  </r>
  <r>
    <s v="CONCESIONARIA VIAL UNIÓN DEL SUR SAS"/>
    <x v="2"/>
    <s v="Privada"/>
    <s v="No"/>
    <s v="No"/>
    <s v="No"/>
    <n v="2015"/>
    <s v="Colombia"/>
    <n v="0.76762142099999997"/>
    <x v="31"/>
    <s v="No informa"/>
    <s v="Impacto social "/>
    <s v="Pilar 4"/>
    <x v="3"/>
    <n v="0"/>
    <n v="0"/>
  </r>
  <r>
    <s v="Conconcreto"/>
    <x v="2"/>
    <s v="Privada"/>
    <s v="No"/>
    <s v="Si"/>
    <s v="Si"/>
    <n v="1961"/>
    <s v="Colombia"/>
    <n v="0.498844856"/>
    <x v="31"/>
    <s v="No informa"/>
    <s v="Impacto social "/>
    <s v="Pilar 4"/>
    <x v="3"/>
    <n v="0"/>
    <n v="0"/>
  </r>
  <r>
    <s v="CONSTRUCCIONES EL CONDOR S.A"/>
    <x v="2"/>
    <s v="Privada"/>
    <s v="No"/>
    <s v="Si"/>
    <s v="Si"/>
    <n v="1979"/>
    <s v="Colombia"/>
    <n v="1.189537155"/>
    <x v="31"/>
    <s v="No informa"/>
    <s v="Impacto social "/>
    <s v="Pilar 4"/>
    <x v="3"/>
    <n v="0"/>
    <n v="0"/>
  </r>
  <r>
    <s v="CONSTRUCTORA CAPITAL BOGOTA SAS"/>
    <x v="2"/>
    <s v="Privada"/>
    <s v="Si"/>
    <s v="No"/>
    <s v="No"/>
    <n v="2008"/>
    <s v="Colombia"/>
    <n v="1.3132825420000001"/>
    <x v="31"/>
    <s v="No informa"/>
    <s v="Impacto social "/>
    <s v="Pilar 4"/>
    <x v="3"/>
    <n v="0"/>
    <n v="0"/>
  </r>
  <r>
    <s v="CONSTRUCTORA COLPATRIA  SAS"/>
    <x v="2"/>
    <s v="Privada"/>
    <s v="No"/>
    <s v="No"/>
    <s v="No"/>
    <n v="1977"/>
    <s v="Colombia"/>
    <n v="0.74612668500000001"/>
    <x v="31"/>
    <s v="No informa"/>
    <s v="Impacto social "/>
    <s v="Pilar 4"/>
    <x v="3"/>
    <n v="0"/>
    <n v="0"/>
  </r>
  <r>
    <s v="Corbeta"/>
    <x v="3"/>
    <s v="Privada"/>
    <s v="Si"/>
    <s v="No"/>
    <s v="No"/>
    <n v="1938"/>
    <s v="Colombia"/>
    <n v="11.88773162"/>
    <x v="31"/>
    <s v="No informa"/>
    <s v="Impacto social "/>
    <s v="Pilar 4"/>
    <x v="3"/>
    <n v="9417"/>
    <n v="302"/>
  </r>
  <r>
    <s v="Cruz Verde"/>
    <x v="3"/>
    <s v="Privada"/>
    <s v="No"/>
    <s v="No"/>
    <s v="Si"/>
    <n v="1984"/>
    <s v="Chile"/>
    <n v="5.5116464790000004"/>
    <x v="31"/>
    <s v="No informa"/>
    <s v="Impacto social "/>
    <s v="Pilar 4"/>
    <x v="3"/>
    <n v="9417"/>
    <n v="302"/>
  </r>
  <r>
    <s v="D1"/>
    <x v="3"/>
    <s v="Privada"/>
    <s v="Si"/>
    <s v="No"/>
    <s v="No"/>
    <n v="2009"/>
    <s v="Colombia"/>
    <n v="19.439396106"/>
    <x v="31"/>
    <n v="9417"/>
    <s v="Impacto social "/>
    <s v="Pilar 4"/>
    <x v="3"/>
    <n v="9417"/>
    <n v="302"/>
  </r>
  <r>
    <s v="Davivienda"/>
    <x v="4"/>
    <s v="Privada"/>
    <s v="No"/>
    <s v="Si"/>
    <s v="No"/>
    <n v="1972"/>
    <s v="Colombia"/>
    <n v="0"/>
    <x v="31"/>
    <s v="No informa"/>
    <s v="Impacto social "/>
    <s v="Pilar 4"/>
    <x v="3"/>
    <n v="39290"/>
    <n v="90.2"/>
  </r>
  <r>
    <s v="Distracom"/>
    <x v="3"/>
    <s v="Privada"/>
    <s v="Si"/>
    <s v="No"/>
    <s v="No"/>
    <n v="1997"/>
    <s v="Colombia"/>
    <n v="3.874476933"/>
    <x v="31"/>
    <s v="No informa"/>
    <s v="Impacto social "/>
    <s v="Pilar 4"/>
    <x v="3"/>
    <n v="9417"/>
    <n v="302"/>
  </r>
  <r>
    <s v="Drummond"/>
    <x v="5"/>
    <s v="Privada"/>
    <s v="Si"/>
    <s v="No"/>
    <s v="Si"/>
    <n v="1935"/>
    <s v="Estados Unidos"/>
    <n v="11.495989482000001"/>
    <x v="31"/>
    <s v="No informa"/>
    <s v="Impacto social "/>
    <s v="Pilar 4"/>
    <x v="3"/>
    <n v="2254"/>
    <n v="128"/>
  </r>
  <r>
    <s v="Ecopetrol"/>
    <x v="5"/>
    <s v="Mixta"/>
    <s v="No"/>
    <s v="Si"/>
    <s v="Si"/>
    <n v="1951"/>
    <s v="Colombia"/>
    <n v="113.923310323"/>
    <x v="31"/>
    <n v="2254"/>
    <s v="Impacto social "/>
    <s v="Pilar 4"/>
    <x v="3"/>
    <n v="2254"/>
    <n v="128"/>
  </r>
  <r>
    <s v="Emgesa"/>
    <x v="4"/>
    <s v="Mixta"/>
    <s v="No"/>
    <s v="No"/>
    <s v="Si"/>
    <n v="1997"/>
    <s v="Colombia"/>
    <n v="15.780332546"/>
    <x v="31"/>
    <n v="1345"/>
    <s v="Impacto social "/>
    <s v="Pilar 4"/>
    <x v="3"/>
    <n v="39290"/>
    <n v="90.2"/>
  </r>
  <r>
    <s v="EPM"/>
    <x v="4"/>
    <s v="Pública"/>
    <s v="No"/>
    <s v="No"/>
    <s v="Si"/>
    <n v="1955"/>
    <s v="Colombia"/>
    <n v="20.574477179999999"/>
    <x v="31"/>
    <s v="No informa"/>
    <s v="Impacto social "/>
    <s v="Pilar 4"/>
    <x v="3"/>
    <n v="39290"/>
    <n v="90.2"/>
  </r>
  <r>
    <s v="ES Windows"/>
    <x v="1"/>
    <s v="Privada"/>
    <s v="No"/>
    <s v="No"/>
    <s v="Si"/>
    <n v="1985"/>
    <s v="Estados Unidos"/>
    <n v="2.6249202149999999"/>
    <x v="31"/>
    <s v="No informa"/>
    <s v="Impacto social "/>
    <s v="Pilar 4"/>
    <x v="3"/>
    <n v="0"/>
    <n v="0"/>
  </r>
  <r>
    <s v="Esenttia"/>
    <x v="1"/>
    <s v="Mixta"/>
    <s v="No"/>
    <s v="No"/>
    <s v="No"/>
    <n v="1990"/>
    <s v="Colombia"/>
    <n v="2.3114637089999999"/>
    <x v="31"/>
    <n v="0"/>
    <s v="Impacto social "/>
    <s v="Pilar 4"/>
    <x v="3"/>
    <n v="0"/>
    <n v="0"/>
  </r>
  <r>
    <s v="Éxito"/>
    <x v="3"/>
    <s v="Privada"/>
    <s v="No"/>
    <s v="No"/>
    <s v="Si"/>
    <n v="1949"/>
    <s v="Colombia"/>
    <n v="16.077688644999999"/>
    <x v="31"/>
    <s v="No informa"/>
    <s v="Impacto social "/>
    <s v="Pilar 4"/>
    <x v="3"/>
    <n v="9417"/>
    <n v="302"/>
  </r>
  <r>
    <s v="Falabella"/>
    <x v="3"/>
    <s v="Privada"/>
    <s v="Si"/>
    <s v="Si"/>
    <s v="Si"/>
    <n v="1889"/>
    <s v="Chile"/>
    <n v="2.3075606390000001"/>
    <x v="31"/>
    <s v="No informa"/>
    <s v="Impacto social "/>
    <s v="Pilar 4"/>
    <x v="3"/>
    <n v="9417"/>
    <n v="302"/>
  </r>
  <r>
    <s v="Frontera Energy"/>
    <x v="5"/>
    <s v="Privada"/>
    <s v="No"/>
    <s v="Si"/>
    <s v="Si"/>
    <n v="1985"/>
    <s v="Canadá"/>
    <n v="4.2502446559999996"/>
    <x v="31"/>
    <s v="No informa"/>
    <s v="Impacto social "/>
    <s v="Pilar 4"/>
    <x v="3"/>
    <n v="2254"/>
    <n v="128"/>
  </r>
  <r>
    <s v="Gases del Caribe"/>
    <x v="4"/>
    <s v="Privada"/>
    <s v="No"/>
    <s v="Si"/>
    <s v="No"/>
    <n v="1966"/>
    <s v="Colombia"/>
    <n v="2.6355685659999999"/>
    <x v="31"/>
    <s v="No informa"/>
    <s v="Impacto social "/>
    <s v="Pilar 4"/>
    <x v="3"/>
    <n v="39290"/>
    <n v="90.2"/>
  </r>
  <r>
    <s v="GEB"/>
    <x v="4"/>
    <s v="Mixta"/>
    <s v="No"/>
    <s v="Si"/>
    <s v="Si"/>
    <n v="1896"/>
    <s v="Colombia"/>
    <n v="3.7166394839999999"/>
    <x v="31"/>
    <s v="No informa"/>
    <s v="Impacto social "/>
    <s v="Pilar 4"/>
    <x v="3"/>
    <n v="39290"/>
    <n v="90.2"/>
  </r>
  <r>
    <s v="General Motors"/>
    <x v="1"/>
    <s v="Pública"/>
    <s v="No"/>
    <s v="Si"/>
    <s v="Si"/>
    <n v="1908"/>
    <s v="Estados Unidos"/>
    <n v="1.2123628230000001"/>
    <x v="31"/>
    <s v="No informa"/>
    <s v="Impacto social "/>
    <s v="Pilar 4"/>
    <x v="3"/>
    <n v="0"/>
    <n v="0"/>
  </r>
  <r>
    <s v="Geopark"/>
    <x v="5"/>
    <s v="Privada"/>
    <s v="No"/>
    <s v="Si"/>
    <s v="Si"/>
    <n v="2002"/>
    <s v="Chile"/>
    <n v="2.4203671080000002"/>
    <x v="31"/>
    <n v="128"/>
    <s v="Impacto social "/>
    <s v="Pilar 4"/>
    <x v="3"/>
    <n v="2254"/>
    <n v="128"/>
  </r>
  <r>
    <s v="Gran Tierra Energy"/>
    <x v="5"/>
    <s v="Privada"/>
    <s v="No"/>
    <s v="Si"/>
    <s v="Si"/>
    <n v="2003"/>
    <s v="Canadá"/>
    <n v="1.3219259999999999"/>
    <x v="31"/>
    <s v="No informa"/>
    <s v="Impacto social "/>
    <s v="Pilar 4"/>
    <x v="3"/>
    <n v="2254"/>
    <n v="128"/>
  </r>
  <r>
    <s v="Grupo Bios"/>
    <x v="0"/>
    <s v="Privada"/>
    <s v="No"/>
    <s v="No"/>
    <s v="No"/>
    <n v="1985"/>
    <s v="Colombia"/>
    <n v="0.441609957"/>
    <x v="31"/>
    <n v="8888"/>
    <s v="Impacto social "/>
    <s v="Pilar 4"/>
    <x v="3"/>
    <n v="8888"/>
    <n v="8888"/>
  </r>
  <r>
    <s v="Grupo Diana"/>
    <x v="1"/>
    <s v="Privada"/>
    <s v="Si"/>
    <s v="No"/>
    <s v="No"/>
    <n v="1964"/>
    <s v="Colombia"/>
    <n v="2.4859553989999998"/>
    <x v="31"/>
    <s v="No informa"/>
    <s v="Impacto social "/>
    <s v="Pilar 4"/>
    <x v="3"/>
    <n v="0"/>
    <n v="0"/>
  </r>
  <r>
    <s v="Haceb"/>
    <x v="1"/>
    <s v="Privada"/>
    <s v="Si"/>
    <s v="No"/>
    <s v="No"/>
    <n v="1940"/>
    <s v="Colombia"/>
    <n v="1.340540112"/>
    <x v="31"/>
    <s v="No informa"/>
    <s v="Impacto social "/>
    <s v="Pilar 4"/>
    <x v="3"/>
    <n v="0"/>
    <n v="0"/>
  </r>
  <r>
    <s v="Hocol"/>
    <x v="5"/>
    <s v="Privada"/>
    <s v="No"/>
    <s v="No"/>
    <s v="No"/>
    <n v="1956"/>
    <s v="Colombia"/>
    <n v="2.660692144"/>
    <x v="31"/>
    <s v="No informa"/>
    <s v="Impacto social "/>
    <s v="Pilar 4"/>
    <x v="3"/>
    <n v="2254"/>
    <n v="128"/>
  </r>
  <r>
    <s v="INCUBADORA SANTANDER S.A. (Huevos Kikes)"/>
    <x v="0"/>
    <s v="Privada"/>
    <s v="Si"/>
    <s v="No"/>
    <s v="No"/>
    <n v="1962"/>
    <s v="Colombia"/>
    <n v="0.89448844999999999"/>
    <x v="31"/>
    <s v="No informa"/>
    <s v="Impacto social "/>
    <s v="Pilar 4"/>
    <x v="3"/>
    <n v="8888"/>
    <n v="8888"/>
  </r>
  <r>
    <s v="ISA"/>
    <x v="4"/>
    <s v="Mixta"/>
    <s v="No"/>
    <s v="Si"/>
    <s v="Si"/>
    <n v="1967"/>
    <s v="Colombia"/>
    <n v="4.1309855679999998"/>
    <x v="31"/>
    <n v="2079"/>
    <s v="Impacto social "/>
    <s v="Pilar 4"/>
    <x v="3"/>
    <n v="39290"/>
    <n v="90.2"/>
  </r>
  <r>
    <s v="Isagen"/>
    <x v="4"/>
    <s v="Mixta"/>
    <s v="No"/>
    <s v="No"/>
    <s v="No"/>
    <n v="1995"/>
    <s v="Colombia"/>
    <n v="6.1355991599999999"/>
    <x v="31"/>
    <s v="No informa"/>
    <s v="Impacto social "/>
    <s v="Pilar 4"/>
    <x v="3"/>
    <n v="39290"/>
    <n v="90.2"/>
  </r>
  <r>
    <s v="ISMOCOL SA"/>
    <x v="2"/>
    <s v="Privada"/>
    <s v="No"/>
    <s v="No"/>
    <s v="Si"/>
    <n v="1989"/>
    <s v="Colombia"/>
    <n v="0.75167738299999998"/>
    <x v="31"/>
    <s v="No informa"/>
    <s v="Impacto social "/>
    <s v="Pilar 4"/>
    <x v="3"/>
    <n v="0"/>
    <n v="0"/>
  </r>
  <r>
    <s v="Italcol"/>
    <x v="1"/>
    <s v="Privada"/>
    <s v="Si"/>
    <s v="No"/>
    <s v="No"/>
    <n v="1970"/>
    <s v="Colombia"/>
    <n v="3.1891452720000002"/>
    <x v="31"/>
    <s v="No informa"/>
    <s v="Impacto social "/>
    <s v="Pilar 4"/>
    <x v="3"/>
    <n v="0"/>
    <n v="0"/>
  </r>
  <r>
    <s v="LATAM"/>
    <x v="4"/>
    <s v="Privada"/>
    <s v="No"/>
    <s v="Si"/>
    <s v="Si"/>
    <n v="1929"/>
    <s v="Chile"/>
    <n v="2.3283445380000001"/>
    <x v="31"/>
    <s v="No informa"/>
    <s v="Impacto social "/>
    <s v="Pilar 4"/>
    <x v="3"/>
    <n v="39290"/>
    <n v="90.2"/>
  </r>
  <r>
    <s v="MARVAL S.A.S."/>
    <x v="2"/>
    <s v="Privada"/>
    <s v="Si"/>
    <s v="No"/>
    <s v="No"/>
    <n v="1976"/>
    <s v="Colombia"/>
    <n v="0.98534294499999997"/>
    <x v="31"/>
    <s v="No informa"/>
    <s v="Impacto social "/>
    <s v="Pilar 4"/>
    <x v="3"/>
    <n v="0"/>
    <n v="0"/>
  </r>
  <r>
    <s v="Mazda"/>
    <x v="3"/>
    <s v="Privada"/>
    <s v="No"/>
    <s v="Si"/>
    <s v="Si"/>
    <n v="1920"/>
    <s v="Japón"/>
    <n v="1.8691417530000001"/>
    <x v="31"/>
    <s v="No informa"/>
    <s v="Impacto social "/>
    <s v="Pilar 4"/>
    <x v="3"/>
    <n v="9417"/>
    <n v="302"/>
  </r>
  <r>
    <s v="Mercado Libre"/>
    <x v="4"/>
    <s v="Privada"/>
    <s v="No"/>
    <s v="Si"/>
    <s v="Si"/>
    <n v="2009"/>
    <s v="Argentina"/>
    <n v="1.8581853669999999"/>
    <x v="31"/>
    <s v="No informa"/>
    <s v="Impacto social "/>
    <s v="Pilar 4"/>
    <x v="3"/>
    <n v="39290"/>
    <n v="90.2"/>
  </r>
  <r>
    <s v="Nestle"/>
    <x v="1"/>
    <s v="Mixta"/>
    <s v="No"/>
    <s v="Si"/>
    <s v="Si"/>
    <n v="1866"/>
    <s v="Suiza"/>
    <n v="2.0444698099999998"/>
    <x v="31"/>
    <s v="No informa"/>
    <s v="Impacto social "/>
    <s v="Pilar 4"/>
    <x v="3"/>
    <n v="0"/>
    <n v="0"/>
  </r>
  <r>
    <s v="Oleoducto Central (Ocensa)"/>
    <x v="4"/>
    <s v="Mixta"/>
    <s v="No"/>
    <s v="No"/>
    <s v="No"/>
    <n v="1994"/>
    <s v="Colombia"/>
    <n v="5.9751610780000002"/>
    <x v="31"/>
    <s v="No informa"/>
    <s v="Impacto social "/>
    <s v="Pilar 4"/>
    <x v="3"/>
    <n v="39290"/>
    <n v="90.2"/>
  </r>
  <r>
    <s v="Olímpica"/>
    <x v="3"/>
    <s v="Privada"/>
    <s v="Si"/>
    <s v="No"/>
    <s v="No"/>
    <n v="1953"/>
    <s v="Colombia"/>
    <n v="7.1291921260000004"/>
    <x v="31"/>
    <s v="No informa "/>
    <s v="Impacto social "/>
    <s v="Pilar 4"/>
    <x v="3"/>
    <n v="9417"/>
    <n v="302"/>
  </r>
  <r>
    <s v="Pepsico"/>
    <x v="1"/>
    <s v="Pública"/>
    <s v="No"/>
    <s v="Si"/>
    <s v="Si"/>
    <n v="1965"/>
    <s v="Estados Unidos"/>
    <n v="2.0973851419999998"/>
    <x v="31"/>
    <s v="No informa"/>
    <s v="Impacto social "/>
    <s v="Pilar 4"/>
    <x v="3"/>
    <n v="0"/>
    <n v="0"/>
  </r>
  <r>
    <s v="Petromil"/>
    <x v="3"/>
    <s v="Privada"/>
    <s v="Si"/>
    <s v="No"/>
    <s v="No"/>
    <n v="1989"/>
    <s v="Colombia"/>
    <n v="3.0305383369999999"/>
    <x v="31"/>
    <s v="No informa"/>
    <s v="Impacto social "/>
    <s v="Pilar 4"/>
    <x v="3"/>
    <n v="9417"/>
    <n v="302"/>
  </r>
  <r>
    <s v="POLLOS EL BUCANERO S.A. (Cargill)"/>
    <x v="1"/>
    <s v="Privada"/>
    <s v="No"/>
    <s v="No"/>
    <s v="Si"/>
    <n v="1986"/>
    <s v="Colombia"/>
    <n v="2.2734296359999999"/>
    <x v="31"/>
    <s v="No informa"/>
    <s v="Impacto social "/>
    <s v="Pilar 4"/>
    <x v="3"/>
    <n v="0"/>
    <n v="0"/>
  </r>
  <r>
    <s v="Postobón"/>
    <x v="1"/>
    <s v="Privada"/>
    <s v="No"/>
    <s v="No"/>
    <s v="No"/>
    <n v="1904"/>
    <s v="Colombia"/>
    <n v="2.8467005310000002"/>
    <x v="31"/>
    <s v="No informa"/>
    <s v="Impacto social "/>
    <s v="Pilar 4"/>
    <x v="3"/>
    <n v="0"/>
    <n v="0"/>
  </r>
  <r>
    <s v="Pricesmart"/>
    <x v="3"/>
    <s v="Privada"/>
    <s v="No"/>
    <s v="Si"/>
    <s v="Si"/>
    <n v="1993"/>
    <s v="Estados Unidos"/>
    <n v="2.3607916150000001"/>
    <x v="31"/>
    <s v="No informa"/>
    <s v="Impacto social "/>
    <s v="Pilar 4"/>
    <x v="3"/>
    <n v="9417"/>
    <n v="302"/>
  </r>
  <r>
    <s v="Primax"/>
    <x v="3"/>
    <s v="Privada"/>
    <s v="No"/>
    <s v="No"/>
    <s v="Si"/>
    <n v="2005"/>
    <s v="Perú"/>
    <n v="10.521119421"/>
    <x v="31"/>
    <s v="No informa"/>
    <s v="Impacto social "/>
    <s v="Pilar 4"/>
    <x v="3"/>
    <n v="9417"/>
    <n v="302"/>
  </r>
  <r>
    <s v="Productos Familia (Essity)"/>
    <x v="1"/>
    <s v="Privada"/>
    <s v="No"/>
    <s v="No"/>
    <s v="Si"/>
    <n v="1958"/>
    <s v="Colombia"/>
    <n v="2.0172595470000001"/>
    <x v="31"/>
    <s v="No informa"/>
    <s v="Impacto social "/>
    <s v="Pilar 4"/>
    <x v="3"/>
    <n v="0"/>
    <n v="0"/>
  </r>
  <r>
    <s v="Promigas"/>
    <x v="4"/>
    <s v="Privada"/>
    <s v="No"/>
    <s v="Si"/>
    <s v="No"/>
    <n v="1974"/>
    <s v="Colombia"/>
    <n v="2.2729038500000001"/>
    <x v="31"/>
    <s v="No informa"/>
    <s v="Impacto social "/>
    <s v="Pilar 4"/>
    <x v="3"/>
    <n v="39290"/>
    <n v="90.2"/>
  </r>
  <r>
    <s v="Rappi"/>
    <x v="4"/>
    <s v="Privada"/>
    <s v="No"/>
    <s v="No"/>
    <s v="Si"/>
    <n v="2015"/>
    <s v="Colombia"/>
    <n v="0.70314701400000001"/>
    <x v="31"/>
    <s v="No informa"/>
    <s v="Impacto social "/>
    <s v="Pilar 4"/>
    <x v="3"/>
    <n v="39290"/>
    <n v="90.2"/>
  </r>
  <r>
    <s v="Reficar"/>
    <x v="1"/>
    <s v="Mixta"/>
    <s v="No"/>
    <s v="No"/>
    <s v="No"/>
    <n v="1956"/>
    <s v="Colombia"/>
    <n v="25.860914507"/>
    <x v="31"/>
    <s v="No informa"/>
    <s v="Impacto social "/>
    <s v="Pilar 4"/>
    <x v="3"/>
    <n v="0"/>
    <n v="0"/>
  </r>
  <r>
    <s v="Renault"/>
    <x v="1"/>
    <s v="Mixta"/>
    <s v="No"/>
    <s v="Si"/>
    <s v="Si"/>
    <n v="1898"/>
    <s v="Francia"/>
    <n v="2.4260392159999999"/>
    <x v="31"/>
    <s v="No informa"/>
    <s v="Impacto social "/>
    <s v="Pilar 4"/>
    <x v="3"/>
    <n v="0"/>
    <n v="0"/>
  </r>
  <r>
    <s v="Riopaila Castilla"/>
    <x v="1"/>
    <s v="Privada"/>
    <s v="No"/>
    <s v="Si"/>
    <s v="No"/>
    <n v="1998"/>
    <s v="Colombia"/>
    <n v="1.697301486"/>
    <x v="31"/>
    <s v="No informa"/>
    <s v="Impacto social "/>
    <s v="Pilar 4"/>
    <x v="3"/>
    <n v="0"/>
    <n v="0"/>
  </r>
  <r>
    <s v="Samsung"/>
    <x v="3"/>
    <s v="Privada"/>
    <s v="Si"/>
    <s v="Si"/>
    <s v="Si"/>
    <n v="1969"/>
    <s v="Corea del Sur"/>
    <n v="3.188315636"/>
    <x v="31"/>
    <s v="No informa"/>
    <s v="Impacto social "/>
    <s v="Pilar 4"/>
    <x v="3"/>
    <n v="9417"/>
    <n v="302"/>
  </r>
  <r>
    <s v="SierraCol Energy"/>
    <x v="5"/>
    <s v="Privada"/>
    <s v="No"/>
    <s v="No"/>
    <s v="Si"/>
    <n v="2020"/>
    <s v="Islas Caimán / EE.UU"/>
    <n v="1.943851598"/>
    <x v="31"/>
    <s v="No informa"/>
    <s v="Impacto social "/>
    <s v="Pilar 4"/>
    <x v="3"/>
    <n v="2254"/>
    <n v="128"/>
  </r>
  <r>
    <s v="Sodimac (Homecenter)"/>
    <x v="3"/>
    <s v="Privada"/>
    <s v="No"/>
    <s v="No"/>
    <s v="Si"/>
    <n v="1952"/>
    <s v="Chile"/>
    <n v="5.9910971069999999"/>
    <x v="31"/>
    <s v="No informa"/>
    <s v="Impacto social "/>
    <s v="Pilar 4"/>
    <x v="3"/>
    <n v="9417"/>
    <n v="302"/>
  </r>
  <r>
    <s v="Sucafina"/>
    <x v="3"/>
    <s v="Privada"/>
    <s v="Si"/>
    <s v="No"/>
    <s v="Si"/>
    <n v="1977"/>
    <s v="Suiza"/>
    <n v="2.002301595"/>
    <x v="31"/>
    <s v="No informa"/>
    <s v="Impacto social "/>
    <s v="Pilar 4"/>
    <x v="3"/>
    <n v="9417"/>
    <n v="302"/>
  </r>
  <r>
    <s v="Sunshine Bouquet"/>
    <x v="0"/>
    <s v="Privada"/>
    <s v="Si"/>
    <s v="No"/>
    <s v="Si"/>
    <n v="1971"/>
    <s v="Estados Unidos"/>
    <n v="2.1567474139999998"/>
    <x v="31"/>
    <s v="No informa"/>
    <s v="Impacto social "/>
    <s v="Pilar 4"/>
    <x v="3"/>
    <n v="8888"/>
    <n v="8888"/>
  </r>
  <r>
    <s v="Suramerica Comercial (Dollar City)"/>
    <x v="3"/>
    <s v="Privada"/>
    <s v="No"/>
    <s v="No"/>
    <s v="Si"/>
    <n v="2009"/>
    <s v="El Salvador"/>
    <n v="2.8694480090000001"/>
    <x v="31"/>
    <s v="No informa"/>
    <s v="Impacto social "/>
    <s v="Pilar 4"/>
    <x v="3"/>
    <n v="9417"/>
    <n v="302"/>
  </r>
  <r>
    <s v="Tecnoquimicas"/>
    <x v="3"/>
    <s v="Privada"/>
    <s v="Si"/>
    <s v="No"/>
    <s v="No"/>
    <n v="1934"/>
    <s v="Colombia"/>
    <n v="3.134365769"/>
    <x v="31"/>
    <s v="No informa"/>
    <s v="Impacto social "/>
    <s v="Pilar 4"/>
    <x v="3"/>
    <n v="9417"/>
    <n v="302"/>
  </r>
  <r>
    <s v="Telefónica"/>
    <x v="4"/>
    <s v="Mixta"/>
    <s v="No"/>
    <s v="Si"/>
    <s v="Si"/>
    <n v="1924"/>
    <s v="España"/>
    <n v="6.6721791020000003"/>
    <x v="31"/>
    <s v="No informa"/>
    <s v="Impacto social "/>
    <s v="Pilar 4"/>
    <x v="3"/>
    <n v="39290"/>
    <n v="90.2"/>
  </r>
  <r>
    <s v="Teleperformance"/>
    <x v="4"/>
    <s v="Privada"/>
    <s v="No"/>
    <s v="Si"/>
    <s v="Si"/>
    <n v="1910"/>
    <s v="Francia"/>
    <n v="2.655177809"/>
    <x v="31"/>
    <s v="No informa"/>
    <s v="Impacto social "/>
    <s v="Pilar 4"/>
    <x v="3"/>
    <n v="39290"/>
    <n v="90.2"/>
  </r>
  <r>
    <s v="Terpel"/>
    <x v="3"/>
    <s v="Privada"/>
    <s v="No"/>
    <s v="Si"/>
    <s v="Si"/>
    <n v="1968"/>
    <s v="Colombia"/>
    <n v="24.752011681999999"/>
    <x v="31"/>
    <n v="302"/>
    <s v="Impacto social "/>
    <s v="Pilar 4"/>
    <x v="3"/>
    <n v="9417"/>
    <n v="302"/>
  </r>
  <r>
    <s v="Tigo"/>
    <x v="4"/>
    <s v="Mixta"/>
    <s v="No"/>
    <s v="Si"/>
    <s v="Si"/>
    <n v="1979"/>
    <s v="Suecia"/>
    <n v="2.956157691"/>
    <x v="31"/>
    <n v="93"/>
    <s v="Impacto social "/>
    <s v="Pilar 4"/>
    <x v="3"/>
    <n v="39290"/>
    <n v="90.2"/>
  </r>
  <r>
    <s v="Toyota"/>
    <x v="3"/>
    <s v="Privada"/>
    <s v="No"/>
    <s v="Si"/>
    <s v="Si"/>
    <n v="1937"/>
    <s v="Japón"/>
    <n v="4.02823039"/>
    <x v="31"/>
    <s v="No informa"/>
    <s v="Impacto social "/>
    <s v="Pilar 4"/>
    <x v="3"/>
    <n v="9417"/>
    <n v="302"/>
  </r>
  <r>
    <s v="Trafigura (Petroleum)"/>
    <x v="3"/>
    <s v="Privada"/>
    <s v="No"/>
    <s v="No"/>
    <s v="Si"/>
    <n v="1993"/>
    <s v="Suiza"/>
    <n v="4.8704234599999996"/>
    <x v="31"/>
    <s v="No informa"/>
    <s v="Impacto social "/>
    <s v="Pilar 4"/>
    <x v="3"/>
    <n v="9417"/>
    <n v="302"/>
  </r>
  <r>
    <s v="Uniban"/>
    <x v="3"/>
    <s v="Privada"/>
    <s v="No"/>
    <s v="No"/>
    <s v="No"/>
    <n v="1966"/>
    <s v="Colombia"/>
    <n v="2.0461661379999998"/>
    <x v="31"/>
    <s v="No informa"/>
    <s v="Impacto social "/>
    <s v="Pilar 4"/>
    <x v="3"/>
    <n v="9417"/>
    <n v="302"/>
  </r>
  <r>
    <s v="Unilever"/>
    <x v="3"/>
    <s v="Privada"/>
    <s v="No"/>
    <s v="Si"/>
    <s v="Si"/>
    <n v="1929"/>
    <s v="Reino Unido y Países Bajos"/>
    <n v="1.928223518"/>
    <x v="31"/>
    <s v="No informa"/>
    <s v="Impacto social "/>
    <s v="Pilar 4"/>
    <x v="3"/>
    <n v="9417"/>
    <n v="302"/>
  </r>
  <r>
    <s v="Vanti"/>
    <x v="4"/>
    <s v="Privada"/>
    <s v="No"/>
    <s v="No"/>
    <s v="No"/>
    <n v="1987"/>
    <s v="Colombia"/>
    <n v="0"/>
    <x v="31"/>
    <s v="No informa"/>
    <s v="Impacto social "/>
    <s v="Pilar 4"/>
    <x v="3"/>
    <n v="39290"/>
    <n v="90.2"/>
  </r>
  <r>
    <s v="Verano energy"/>
    <x v="5"/>
    <s v="Privada"/>
    <s v="No"/>
    <s v="No"/>
    <s v="Si"/>
    <n v="2016"/>
    <s v="Canadá"/>
    <n v="5.4833186859999996"/>
    <x v="31"/>
    <s v="No informa"/>
    <s v="Impacto social "/>
    <s v="Pilar 4"/>
    <x v="3"/>
    <n v="2254"/>
    <n v="128"/>
  </r>
  <r>
    <s v="Yamaha"/>
    <x v="1"/>
    <s v="Privada"/>
    <s v="No"/>
    <s v="Si"/>
    <s v="Si"/>
    <n v="1955"/>
    <s v="Japón"/>
    <n v="1.8313776939999999"/>
    <x v="31"/>
    <s v="No informa"/>
    <s v="Impacto social "/>
    <s v="Pilar 4"/>
    <x v="3"/>
    <n v="0"/>
    <n v="0"/>
  </r>
  <r>
    <s v="YARA COLOMBIA S.A."/>
    <x v="1"/>
    <s v="Privada"/>
    <s v="No"/>
    <s v="No"/>
    <s v="Si"/>
    <n v="1993"/>
    <s v="Noruega"/>
    <n v="1.7653399919999999"/>
    <x v="31"/>
    <s v="No informa "/>
    <s v="Impacto social "/>
    <s v="Pilar 4"/>
    <x v="3"/>
    <n v="0"/>
    <n v="0"/>
  </r>
  <r>
    <s v="Aliar"/>
    <x v="0"/>
    <s v="Privada"/>
    <s v="No"/>
    <s v="No"/>
    <s v="No"/>
    <n v="2007"/>
    <s v="Colombia"/>
    <n v="0.97802211500000003"/>
    <x v="32"/>
    <s v="Si"/>
    <s v="Impacto ambiental"/>
    <s v="Pilar 2"/>
    <x v="1"/>
    <b v="0"/>
    <b v="0"/>
  </r>
  <r>
    <s v="Alimentos Carnicos (Grupo Nutresa)"/>
    <x v="1"/>
    <s v="Privada"/>
    <s v="No"/>
    <s v="Si"/>
    <s v="Si"/>
    <n v="1920"/>
    <s v="Colombia"/>
    <n v="2.844632077"/>
    <x v="32"/>
    <s v="Si"/>
    <s v="Impacto ambiental"/>
    <s v="Pilar 2"/>
    <x v="1"/>
    <b v="0"/>
    <b v="0"/>
  </r>
  <r>
    <s v="Alpina"/>
    <x v="1"/>
    <s v="Privada"/>
    <s v="No"/>
    <s v="No"/>
    <s v="Si"/>
    <n v="1945"/>
    <s v="Colombia"/>
    <n v="2.1764613960000001"/>
    <x v="32"/>
    <s v="Si"/>
    <s v="Impacto ambiental"/>
    <s v="Pilar 2"/>
    <x v="1"/>
    <b v="0"/>
    <b v="0"/>
  </r>
  <r>
    <s v="Amarilo"/>
    <x v="2"/>
    <s v="Privada"/>
    <s v="Si"/>
    <s v="No"/>
    <s v="No"/>
    <n v="1993"/>
    <s v="Colombia"/>
    <n v="2.1863011939999999"/>
    <x v="32"/>
    <s v="Si"/>
    <s v="Impacto ambiental"/>
    <s v="Pilar 2"/>
    <x v="1"/>
    <b v="0"/>
    <b v="0"/>
  </r>
  <r>
    <s v="ARA"/>
    <x v="3"/>
    <s v="Privada"/>
    <s v="No"/>
    <s v="No"/>
    <s v="Si"/>
    <n v="2012"/>
    <s v="Colombia"/>
    <n v="13.831182682"/>
    <x v="32"/>
    <n v="0"/>
    <s v="Impacto ambiental"/>
    <s v="Pilar 2"/>
    <x v="1"/>
    <b v="0"/>
    <b v="0"/>
  </r>
  <r>
    <s v="ARQUITECTURA Y CONCRETO"/>
    <x v="2"/>
    <s v="Privada"/>
    <s v="Si"/>
    <s v="No"/>
    <s v="No"/>
    <n v="1990"/>
    <s v="Colombia"/>
    <n v="0.77142869199999997"/>
    <x v="32"/>
    <n v="0"/>
    <s v="Impacto ambiental"/>
    <s v="Pilar 2"/>
    <x v="1"/>
    <b v="0"/>
    <b v="0"/>
  </r>
  <r>
    <s v="AUTOPISTA RIO MAGDALENA SAS"/>
    <x v="2"/>
    <s v="Privada"/>
    <s v="No"/>
    <s v="No"/>
    <s v="No"/>
    <n v="2014"/>
    <s v="Colombia"/>
    <n v="1.314259836"/>
    <x v="32"/>
    <s v="Si"/>
    <s v="Impacto ambiental"/>
    <s v="Pilar 2"/>
    <x v="1"/>
    <b v="0"/>
    <b v="0"/>
  </r>
  <r>
    <s v="Avianca"/>
    <x v="4"/>
    <s v="Privada"/>
    <s v="No"/>
    <s v="No"/>
    <s v="Si"/>
    <n v="1919"/>
    <s v="Colombia"/>
    <n v="15.106042448"/>
    <x v="32"/>
    <s v="Si"/>
    <s v="Impacto ambiental"/>
    <s v="Pilar 2"/>
    <x v="1"/>
    <b v="0"/>
    <b v="0"/>
  </r>
  <r>
    <s v="AVICOLA EL MADROÑO SA"/>
    <x v="0"/>
    <s v="Privada"/>
    <s v="No"/>
    <s v="No"/>
    <s v="No"/>
    <n v="1987"/>
    <s v="Colombia"/>
    <n v="0.711210393"/>
    <x v="32"/>
    <n v="0"/>
    <s v="Impacto ambiental"/>
    <s v="Pilar 2"/>
    <x v="1"/>
    <b v="0"/>
    <b v="0"/>
  </r>
  <r>
    <s v="AVSA"/>
    <x v="0"/>
    <s v="Privada"/>
    <s v="Si"/>
    <s v="No"/>
    <s v="No"/>
    <n v="1969"/>
    <s v="Colombia"/>
    <n v="2.4231643530000002"/>
    <x v="32"/>
    <s v="No"/>
    <s v="Impacto ambiental"/>
    <s v="Pilar 2"/>
    <x v="1"/>
    <b v="0"/>
    <b v="0"/>
  </r>
  <r>
    <s v="Banco de Bogotá"/>
    <x v="4"/>
    <s v="Privada"/>
    <s v="No"/>
    <s v="Si"/>
    <s v="No"/>
    <n v="1870"/>
    <s v="Colombia"/>
    <n v="0"/>
    <x v="32"/>
    <s v="Si"/>
    <s v="Impacto ambiental"/>
    <s v="Pilar 2"/>
    <x v="1"/>
    <b v="0"/>
    <b v="0"/>
  </r>
  <r>
    <s v="Bancolombia"/>
    <x v="4"/>
    <s v="Privada"/>
    <s v="No"/>
    <s v="Si"/>
    <s v="Si"/>
    <n v="1875"/>
    <s v="Colombia"/>
    <n v="0"/>
    <x v="32"/>
    <s v="Si"/>
    <s v="Impacto ambiental"/>
    <s v="Pilar 2"/>
    <x v="1"/>
    <b v="0"/>
    <b v="0"/>
  </r>
  <r>
    <s v="Bavaria (Kopps)"/>
    <x v="1"/>
    <s v="Privada"/>
    <s v="No"/>
    <s v="No"/>
    <s v="Si"/>
    <n v="1889"/>
    <s v="Colombia"/>
    <n v="8.6157743510000007"/>
    <x v="32"/>
    <s v="Si"/>
    <s v="Impacto ambiental"/>
    <s v="Pilar 2"/>
    <x v="1"/>
    <b v="0"/>
    <b v="0"/>
  </r>
  <r>
    <s v="BEL STAR S.A."/>
    <x v="1"/>
    <s v="Privada"/>
    <s v="No"/>
    <s v="No"/>
    <s v="Si"/>
    <n v="2000"/>
    <s v="Colombia"/>
    <n v="1.8730507999999999"/>
    <x v="32"/>
    <s v="Si"/>
    <s v="Impacto ambiental"/>
    <s v="Pilar 2"/>
    <x v="1"/>
    <b v="0"/>
    <b v="0"/>
  </r>
  <r>
    <s v="Biomax"/>
    <x v="3"/>
    <s v="Privada"/>
    <s v="No"/>
    <s v="No"/>
    <s v="No"/>
    <n v="2004"/>
    <s v="Colombia"/>
    <n v="4.5125503050000004"/>
    <x v="32"/>
    <n v="0"/>
    <s v="Impacto ambiental"/>
    <s v="Pilar 2"/>
    <x v="1"/>
    <b v="0"/>
    <b v="0"/>
  </r>
  <r>
    <s v="C.I Prodeco"/>
    <x v="5"/>
    <s v="Privada"/>
    <s v="No"/>
    <s v="No"/>
    <s v="Si"/>
    <n v="1990"/>
    <s v="Suiza"/>
    <n v="0.89502277900000005"/>
    <x v="32"/>
    <s v="No"/>
    <s v="Impacto ambiental"/>
    <s v="Pilar 2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32"/>
    <s v="Si"/>
    <s v="Impacto ambiental"/>
    <s v="Pilar 2"/>
    <x v="1"/>
    <b v="0"/>
    <b v="0"/>
  </r>
  <r>
    <s v="Celsia"/>
    <x v="4"/>
    <s v="Privada"/>
    <s v="No"/>
    <s v="Si"/>
    <s v="Si"/>
    <n v="2001"/>
    <s v="Colombia"/>
    <n v="6.5475670460000002"/>
    <x v="32"/>
    <s v="Si"/>
    <s v="Impacto ambiental"/>
    <s v="Pilar 2"/>
    <x v="1"/>
    <b v="0"/>
    <b v="0"/>
  </r>
  <r>
    <s v="Cementos Argos"/>
    <x v="1"/>
    <s v="Privada"/>
    <s v="No"/>
    <s v="Si"/>
    <s v="Si"/>
    <n v="1934"/>
    <s v="Colombia"/>
    <n v="1.84479215"/>
    <x v="32"/>
    <s v="Si"/>
    <s v="Impacto ambiental"/>
    <s v="Pilar 2"/>
    <x v="1"/>
    <b v="0"/>
    <b v="0"/>
  </r>
  <r>
    <s v="Cencosud"/>
    <x v="3"/>
    <s v="Privada"/>
    <s v="Si"/>
    <s v="Si"/>
    <s v="Si"/>
    <n v="1960"/>
    <s v="Chile"/>
    <n v="4.2128666020000001"/>
    <x v="32"/>
    <s v="Si"/>
    <s v="Impacto ambiental"/>
    <s v="Pilar 2"/>
    <x v="1"/>
    <b v="0"/>
    <b v="0"/>
  </r>
  <r>
    <s v="Cenit"/>
    <x v="4"/>
    <s v="Mixta"/>
    <s v="No"/>
    <s v="No"/>
    <s v="No"/>
    <n v="2012"/>
    <s v="Colombia"/>
    <n v="9.9777362400000005"/>
    <x v="32"/>
    <s v="Si"/>
    <s v="Impacto ambiental"/>
    <s v="Pilar 2"/>
    <x v="1"/>
    <b v="0"/>
    <b v="0"/>
  </r>
  <r>
    <s v="Cerrejón"/>
    <x v="5"/>
    <s v="Privada"/>
    <s v="No"/>
    <s v="No"/>
    <s v="Si"/>
    <n v="1976"/>
    <s v="Reino Unido / Suiza"/>
    <n v="6.0471020830000004"/>
    <x v="32"/>
    <s v="Si"/>
    <s v="Impacto ambiental"/>
    <s v="Pilar 2"/>
    <x v="1"/>
    <b v="0"/>
    <b v="0"/>
  </r>
  <r>
    <s v="Chevron"/>
    <x v="3"/>
    <s v="Privada"/>
    <s v="No"/>
    <s v="No"/>
    <s v="Si"/>
    <n v="1879"/>
    <s v="Estados Unidos"/>
    <n v="5.8689859999999996"/>
    <x v="32"/>
    <s v="No"/>
    <s v="Impacto ambiental"/>
    <s v="Pilar 2"/>
    <x v="1"/>
    <b v="0"/>
    <b v="0"/>
  </r>
  <r>
    <s v="CI Eslop"/>
    <x v="3"/>
    <s v="Privada"/>
    <s v="Si"/>
    <s v="No"/>
    <s v="No"/>
    <n v="1997"/>
    <s v="Colombia"/>
    <n v="1.9766409730000001"/>
    <x v="32"/>
    <n v="0"/>
    <s v="Impacto ambiental"/>
    <s v="Pilar 2"/>
    <x v="1"/>
    <b v="0"/>
    <b v="0"/>
  </r>
  <r>
    <s v="Claro"/>
    <x v="4"/>
    <s v="Privada"/>
    <s v="No"/>
    <s v="No"/>
    <s v="Si"/>
    <n v="2003"/>
    <s v="Brasil"/>
    <n v="15.602099798999999"/>
    <x v="32"/>
    <s v="Si"/>
    <s v="Impacto ambiental"/>
    <s v="Pilar 2"/>
    <x v="1"/>
    <b v="0"/>
    <b v="0"/>
  </r>
  <r>
    <s v="Coca Cola- Femsa"/>
    <x v="1"/>
    <s v="Mixta"/>
    <s v="No"/>
    <s v="Si"/>
    <s v="Si"/>
    <n v="1991"/>
    <s v="México"/>
    <n v="5.1614047279999999"/>
    <x v="32"/>
    <s v="Si"/>
    <s v="Impacto ambiental"/>
    <s v="Pilar 2"/>
    <x v="1"/>
    <b v="0"/>
    <b v="0"/>
  </r>
  <r>
    <s v="Colgate"/>
    <x v="1"/>
    <s v="Privada"/>
    <s v="No"/>
    <s v="Si"/>
    <s v="Si"/>
    <n v="1806"/>
    <s v="Estados Unidos"/>
    <n v="2.382092359"/>
    <x v="32"/>
    <s v="Si"/>
    <s v="Impacto ambiental"/>
    <s v="Pilar 2"/>
    <x v="1"/>
    <b v="0"/>
    <b v="0"/>
  </r>
  <r>
    <s v="Colombina"/>
    <x v="1"/>
    <s v="Privada"/>
    <s v="Si"/>
    <s v="Si"/>
    <s v="Si"/>
    <n v="1932"/>
    <s v="Colombia"/>
    <n v="2.1928266769999998"/>
    <x v="32"/>
    <s v="Si"/>
    <s v="Impacto ambiental"/>
    <s v="Pilar 2"/>
    <x v="1"/>
    <b v="0"/>
    <b v="0"/>
  </r>
  <r>
    <s v="Compañía Nacional de Chocolates"/>
    <x v="1"/>
    <s v="Privada"/>
    <s v="No"/>
    <s v="No"/>
    <s v="No"/>
    <n v="1920"/>
    <s v="Colombia"/>
    <n v="1.9433909700000001"/>
    <x v="32"/>
    <s v="Si"/>
    <s v="Impacto ambiental"/>
    <s v="Pilar 2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32"/>
    <s v="No"/>
    <s v="Impacto ambiental"/>
    <s v="Pilar 2"/>
    <x v="1"/>
    <b v="0"/>
    <b v="0"/>
  </r>
  <r>
    <s v="Conconcreto"/>
    <x v="2"/>
    <s v="Privada"/>
    <s v="No"/>
    <s v="Si"/>
    <s v="Si"/>
    <n v="1961"/>
    <s v="Colombia"/>
    <n v="0.498844856"/>
    <x v="32"/>
    <s v="No"/>
    <s v="Impacto ambiental"/>
    <s v="Pilar 2"/>
    <x v="1"/>
    <b v="0"/>
    <b v="0"/>
  </r>
  <r>
    <s v="CONSTRUCCIONES EL CONDOR S.A"/>
    <x v="2"/>
    <s v="Privada"/>
    <s v="No"/>
    <s v="Si"/>
    <s v="Si"/>
    <n v="1979"/>
    <s v="Colombia"/>
    <n v="1.189537155"/>
    <x v="32"/>
    <s v="No"/>
    <s v="Impacto ambiental"/>
    <s v="Pilar 2"/>
    <x v="1"/>
    <b v="0"/>
    <b v="0"/>
  </r>
  <r>
    <s v="CONSTRUCTORA CAPITAL BOGOTA SAS"/>
    <x v="2"/>
    <s v="Privada"/>
    <s v="Si"/>
    <s v="No"/>
    <s v="No"/>
    <n v="2008"/>
    <s v="Colombia"/>
    <n v="1.3132825420000001"/>
    <x v="32"/>
    <s v="No"/>
    <s v="Impacto ambiental"/>
    <s v="Pilar 2"/>
    <x v="1"/>
    <b v="0"/>
    <b v="0"/>
  </r>
  <r>
    <s v="CONSTRUCTORA COLPATRIA  SAS"/>
    <x v="2"/>
    <s v="Privada"/>
    <s v="No"/>
    <s v="No"/>
    <s v="No"/>
    <n v="1977"/>
    <s v="Colombia"/>
    <n v="0.74612668500000001"/>
    <x v="32"/>
    <s v="No"/>
    <s v="Impacto ambiental"/>
    <s v="Pilar 2"/>
    <x v="1"/>
    <b v="0"/>
    <b v="0"/>
  </r>
  <r>
    <s v="Corbeta"/>
    <x v="3"/>
    <s v="Privada"/>
    <s v="Si"/>
    <s v="No"/>
    <s v="No"/>
    <n v="1938"/>
    <s v="Colombia"/>
    <n v="11.88773162"/>
    <x v="32"/>
    <n v="0"/>
    <s v="Impacto ambiental"/>
    <s v="Pilar 2"/>
    <x v="1"/>
    <b v="0"/>
    <b v="0"/>
  </r>
  <r>
    <s v="Cruz Verde"/>
    <x v="3"/>
    <s v="Privada"/>
    <s v="No"/>
    <s v="No"/>
    <s v="Si"/>
    <n v="1984"/>
    <s v="Chile"/>
    <n v="5.5116464790000004"/>
    <x v="32"/>
    <s v="No"/>
    <s v="Impacto ambiental"/>
    <s v="Pilar 2"/>
    <x v="1"/>
    <b v="0"/>
    <b v="0"/>
  </r>
  <r>
    <s v="D1"/>
    <x v="3"/>
    <s v="Privada"/>
    <s v="Si"/>
    <s v="No"/>
    <s v="No"/>
    <n v="2009"/>
    <s v="Colombia"/>
    <n v="19.439396106"/>
    <x v="32"/>
    <s v="Si"/>
    <s v="Impacto ambiental"/>
    <s v="Pilar 2"/>
    <x v="1"/>
    <b v="0"/>
    <b v="0"/>
  </r>
  <r>
    <s v="Davivienda"/>
    <x v="4"/>
    <s v="Privada"/>
    <s v="No"/>
    <s v="Si"/>
    <s v="No"/>
    <n v="1972"/>
    <s v="Colombia"/>
    <n v="0"/>
    <x v="32"/>
    <s v="Si"/>
    <s v="Impacto ambiental"/>
    <s v="Pilar 2"/>
    <x v="1"/>
    <b v="0"/>
    <b v="0"/>
  </r>
  <r>
    <s v="Distracom"/>
    <x v="3"/>
    <s v="Privada"/>
    <s v="Si"/>
    <s v="No"/>
    <s v="No"/>
    <n v="1997"/>
    <s v="Colombia"/>
    <n v="3.874476933"/>
    <x v="32"/>
    <n v="0"/>
    <s v="Impacto ambiental"/>
    <s v="Pilar 2"/>
    <x v="1"/>
    <b v="0"/>
    <b v="0"/>
  </r>
  <r>
    <s v="Drummond"/>
    <x v="5"/>
    <s v="Privada"/>
    <s v="Si"/>
    <s v="No"/>
    <s v="Si"/>
    <n v="1935"/>
    <s v="Estados Unidos"/>
    <n v="11.495989482000001"/>
    <x v="32"/>
    <s v="No"/>
    <s v="Impacto ambiental"/>
    <s v="Pilar 2"/>
    <x v="1"/>
    <b v="0"/>
    <b v="0"/>
  </r>
  <r>
    <s v="Ecopetrol"/>
    <x v="5"/>
    <s v="Mixta"/>
    <s v="No"/>
    <s v="Si"/>
    <s v="Si"/>
    <n v="1951"/>
    <s v="Colombia"/>
    <n v="113.923310323"/>
    <x v="32"/>
    <s v="Si"/>
    <s v="Impacto ambiental"/>
    <s v="Pilar 2"/>
    <x v="1"/>
    <b v="0"/>
    <b v="0"/>
  </r>
  <r>
    <s v="Emgesa"/>
    <x v="4"/>
    <s v="Mixta"/>
    <s v="No"/>
    <s v="No"/>
    <s v="Si"/>
    <n v="1997"/>
    <s v="Colombia"/>
    <n v="15.780332546"/>
    <x v="32"/>
    <s v="Si"/>
    <s v="Impacto ambiental"/>
    <s v="Pilar 2"/>
    <x v="1"/>
    <b v="0"/>
    <b v="0"/>
  </r>
  <r>
    <s v="EPM"/>
    <x v="4"/>
    <s v="Pública"/>
    <s v="No"/>
    <s v="No"/>
    <s v="Si"/>
    <n v="1955"/>
    <s v="Colombia"/>
    <n v="20.574477179999999"/>
    <x v="32"/>
    <s v="Si"/>
    <s v="Impacto ambiental"/>
    <s v="Pilar 2"/>
    <x v="1"/>
    <b v="0"/>
    <b v="0"/>
  </r>
  <r>
    <s v="ES Windows"/>
    <x v="1"/>
    <s v="Privada"/>
    <s v="No"/>
    <s v="No"/>
    <s v="Si"/>
    <n v="1985"/>
    <s v="Estados Unidos"/>
    <n v="2.6249202149999999"/>
    <x v="32"/>
    <s v="Si"/>
    <s v="Impacto ambiental"/>
    <s v="Pilar 2"/>
    <x v="1"/>
    <b v="0"/>
    <b v="0"/>
  </r>
  <r>
    <s v="Esenttia"/>
    <x v="1"/>
    <s v="Mixta"/>
    <s v="No"/>
    <s v="No"/>
    <s v="No"/>
    <n v="1990"/>
    <s v="Colombia"/>
    <n v="2.3114637089999999"/>
    <x v="32"/>
    <s v="Si"/>
    <s v="Impacto ambiental"/>
    <s v="Pilar 2"/>
    <x v="1"/>
    <b v="0"/>
    <b v="0"/>
  </r>
  <r>
    <s v="Éxito"/>
    <x v="3"/>
    <s v="Privada"/>
    <s v="No"/>
    <s v="No"/>
    <s v="Si"/>
    <n v="1949"/>
    <s v="Colombia"/>
    <n v="16.077688644999999"/>
    <x v="32"/>
    <s v="Si"/>
    <s v="Impacto ambiental"/>
    <s v="Pilar 2"/>
    <x v="1"/>
    <b v="0"/>
    <b v="0"/>
  </r>
  <r>
    <s v="Falabella"/>
    <x v="3"/>
    <s v="Privada"/>
    <s v="Si"/>
    <s v="Si"/>
    <s v="Si"/>
    <n v="1889"/>
    <s v="Chile"/>
    <n v="2.3075606390000001"/>
    <x v="32"/>
    <s v="Si"/>
    <s v="Impacto ambiental"/>
    <s v="Pilar 2"/>
    <x v="1"/>
    <b v="0"/>
    <b v="0"/>
  </r>
  <r>
    <s v="Frontera Energy"/>
    <x v="5"/>
    <s v="Privada"/>
    <s v="No"/>
    <s v="Si"/>
    <s v="Si"/>
    <n v="1985"/>
    <s v="Canadá"/>
    <n v="4.2502446559999996"/>
    <x v="32"/>
    <s v="No"/>
    <s v="Impacto ambiental"/>
    <s v="Pilar 2"/>
    <x v="1"/>
    <b v="0"/>
    <b v="0"/>
  </r>
  <r>
    <s v="Gases del Caribe"/>
    <x v="4"/>
    <s v="Privada"/>
    <s v="No"/>
    <s v="Si"/>
    <s v="No"/>
    <n v="1966"/>
    <s v="Colombia"/>
    <n v="2.6355685659999999"/>
    <x v="32"/>
    <s v="Si"/>
    <s v="Impacto ambiental"/>
    <s v="Pilar 2"/>
    <x v="1"/>
    <b v="0"/>
    <b v="0"/>
  </r>
  <r>
    <s v="GEB"/>
    <x v="4"/>
    <s v="Mixta"/>
    <s v="No"/>
    <s v="Si"/>
    <s v="Si"/>
    <n v="1896"/>
    <s v="Colombia"/>
    <n v="3.7166394839999999"/>
    <x v="32"/>
    <s v="Si"/>
    <s v="Impacto ambiental"/>
    <s v="Pilar 2"/>
    <x v="1"/>
    <b v="0"/>
    <b v="0"/>
  </r>
  <r>
    <s v="General Motors"/>
    <x v="1"/>
    <s v="Pública"/>
    <s v="No"/>
    <s v="Si"/>
    <s v="Si"/>
    <n v="1908"/>
    <s v="Estados Unidos"/>
    <n v="1.2123628230000001"/>
    <x v="32"/>
    <s v="Si"/>
    <s v="Impacto ambiental"/>
    <s v="Pilar 2"/>
    <x v="1"/>
    <b v="0"/>
    <b v="0"/>
  </r>
  <r>
    <s v="Geopark"/>
    <x v="5"/>
    <s v="Privada"/>
    <s v="No"/>
    <s v="Si"/>
    <s v="Si"/>
    <n v="2002"/>
    <s v="Chile"/>
    <n v="2.4203671080000002"/>
    <x v="32"/>
    <s v="Si"/>
    <s v="Impacto ambiental"/>
    <s v="Pilar 2"/>
    <x v="1"/>
    <b v="0"/>
    <b v="0"/>
  </r>
  <r>
    <s v="Gran Tierra Energy"/>
    <x v="5"/>
    <s v="Privada"/>
    <s v="No"/>
    <s v="Si"/>
    <s v="Si"/>
    <n v="2003"/>
    <s v="Canadá"/>
    <n v="1.3219259999999999"/>
    <x v="32"/>
    <s v="Si"/>
    <s v="Impacto ambiental"/>
    <s v="Pilar 2"/>
    <x v="1"/>
    <b v="0"/>
    <b v="0"/>
  </r>
  <r>
    <s v="Grupo Bios"/>
    <x v="0"/>
    <s v="Privada"/>
    <s v="No"/>
    <s v="No"/>
    <s v="No"/>
    <n v="1985"/>
    <s v="Colombia"/>
    <n v="0.441609957"/>
    <x v="32"/>
    <s v="No"/>
    <s v="Impacto ambiental"/>
    <s v="Pilar 2"/>
    <x v="1"/>
    <b v="0"/>
    <b v="0"/>
  </r>
  <r>
    <s v="Grupo Diana"/>
    <x v="1"/>
    <s v="Privada"/>
    <s v="Si"/>
    <s v="No"/>
    <s v="No"/>
    <n v="1964"/>
    <s v="Colombia"/>
    <n v="2.4859553989999998"/>
    <x v="32"/>
    <n v="0"/>
    <s v="Impacto ambiental"/>
    <s v="Pilar 2"/>
    <x v="1"/>
    <b v="0"/>
    <b v="0"/>
  </r>
  <r>
    <s v="Haceb"/>
    <x v="1"/>
    <s v="Privada"/>
    <s v="Si"/>
    <s v="No"/>
    <s v="No"/>
    <n v="1940"/>
    <s v="Colombia"/>
    <n v="1.340540112"/>
    <x v="32"/>
    <s v="Si"/>
    <s v="Impacto ambiental"/>
    <s v="Pilar 2"/>
    <x v="1"/>
    <b v="0"/>
    <b v="0"/>
  </r>
  <r>
    <s v="Hocol"/>
    <x v="5"/>
    <s v="Privada"/>
    <s v="No"/>
    <s v="No"/>
    <s v="No"/>
    <n v="1956"/>
    <s v="Colombia"/>
    <n v="2.660692144"/>
    <x v="32"/>
    <s v="Si"/>
    <s v="Impacto ambiental"/>
    <s v="Pilar 2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32"/>
    <n v="0"/>
    <s v="Impacto ambiental"/>
    <s v="Pilar 2"/>
    <x v="1"/>
    <b v="0"/>
    <b v="0"/>
  </r>
  <r>
    <s v="ISA"/>
    <x v="4"/>
    <s v="Mixta"/>
    <s v="No"/>
    <s v="Si"/>
    <s v="Si"/>
    <n v="1967"/>
    <s v="Colombia"/>
    <n v="4.1309855679999998"/>
    <x v="32"/>
    <s v="Si"/>
    <s v="Impacto ambiental"/>
    <s v="Pilar 2"/>
    <x v="1"/>
    <b v="0"/>
    <b v="0"/>
  </r>
  <r>
    <s v="Isagen"/>
    <x v="4"/>
    <s v="Mixta"/>
    <s v="No"/>
    <s v="No"/>
    <s v="No"/>
    <n v="1995"/>
    <s v="Colombia"/>
    <n v="6.1355991599999999"/>
    <x v="32"/>
    <s v="Si"/>
    <s v="Impacto ambiental"/>
    <s v="Pilar 2"/>
    <x v="1"/>
    <b v="0"/>
    <b v="0"/>
  </r>
  <r>
    <s v="ISMOCOL SA"/>
    <x v="2"/>
    <s v="Privada"/>
    <s v="No"/>
    <s v="No"/>
    <s v="Si"/>
    <n v="1989"/>
    <s v="Colombia"/>
    <n v="0.75167738299999998"/>
    <x v="32"/>
    <n v="0"/>
    <s v="Impacto ambiental"/>
    <s v="Pilar 2"/>
    <x v="1"/>
    <b v="0"/>
    <b v="0"/>
  </r>
  <r>
    <s v="Italcol"/>
    <x v="1"/>
    <s v="Privada"/>
    <s v="Si"/>
    <s v="No"/>
    <s v="No"/>
    <n v="1970"/>
    <s v="Colombia"/>
    <n v="3.1891452720000002"/>
    <x v="32"/>
    <n v="0"/>
    <s v="Impacto ambiental"/>
    <s v="Pilar 2"/>
    <x v="1"/>
    <b v="0"/>
    <b v="0"/>
  </r>
  <r>
    <s v="LATAM"/>
    <x v="4"/>
    <s v="Privada"/>
    <s v="No"/>
    <s v="Si"/>
    <s v="Si"/>
    <n v="1929"/>
    <s v="Chile"/>
    <n v="2.3283445380000001"/>
    <x v="32"/>
    <s v="Si"/>
    <s v="Impacto ambiental"/>
    <s v="Pilar 2"/>
    <x v="1"/>
    <b v="0"/>
    <b v="0"/>
  </r>
  <r>
    <s v="MARVAL S.A.S."/>
    <x v="2"/>
    <s v="Privada"/>
    <s v="Si"/>
    <s v="No"/>
    <s v="No"/>
    <n v="1976"/>
    <s v="Colombia"/>
    <n v="0.98534294499999997"/>
    <x v="32"/>
    <s v="Si"/>
    <s v="Impacto ambiental"/>
    <s v="Pilar 2"/>
    <x v="1"/>
    <b v="0"/>
    <b v="0"/>
  </r>
  <r>
    <s v="Mazda"/>
    <x v="3"/>
    <s v="Privada"/>
    <s v="No"/>
    <s v="Si"/>
    <s v="Si"/>
    <n v="1920"/>
    <s v="Japón"/>
    <n v="1.8691417530000001"/>
    <x v="32"/>
    <s v="Si"/>
    <s v="Impacto ambiental"/>
    <s v="Pilar 2"/>
    <x v="1"/>
    <b v="0"/>
    <b v="0"/>
  </r>
  <r>
    <s v="Mercado Libre"/>
    <x v="4"/>
    <s v="Privada"/>
    <s v="No"/>
    <s v="Si"/>
    <s v="Si"/>
    <n v="2009"/>
    <s v="Argentina"/>
    <n v="1.8581853669999999"/>
    <x v="32"/>
    <s v="Si"/>
    <s v="Impacto ambiental"/>
    <s v="Pilar 2"/>
    <x v="1"/>
    <b v="0"/>
    <b v="0"/>
  </r>
  <r>
    <s v="Nestle"/>
    <x v="1"/>
    <s v="Mixta"/>
    <s v="No"/>
    <s v="Si"/>
    <s v="Si"/>
    <n v="1866"/>
    <s v="Suiza"/>
    <n v="2.0444698099999998"/>
    <x v="32"/>
    <s v="No"/>
    <s v="Impacto ambiental"/>
    <s v="Pilar 2"/>
    <x v="1"/>
    <b v="0"/>
    <b v="0"/>
  </r>
  <r>
    <s v="Oleoducto Central (Ocensa)"/>
    <x v="4"/>
    <s v="Mixta"/>
    <s v="No"/>
    <s v="No"/>
    <s v="No"/>
    <n v="1994"/>
    <s v="Colombia"/>
    <n v="5.9751610780000002"/>
    <x v="32"/>
    <s v="Si"/>
    <s v="Impacto ambiental"/>
    <s v="Pilar 2"/>
    <x v="1"/>
    <b v="0"/>
    <b v="0"/>
  </r>
  <r>
    <s v="Olímpica"/>
    <x v="3"/>
    <s v="Privada"/>
    <s v="Si"/>
    <s v="No"/>
    <s v="No"/>
    <n v="1953"/>
    <s v="Colombia"/>
    <n v="7.1291921260000004"/>
    <x v="32"/>
    <n v="0"/>
    <s v="Impacto ambiental"/>
    <s v="Pilar 2"/>
    <x v="1"/>
    <b v="0"/>
    <b v="0"/>
  </r>
  <r>
    <s v="Pepsico"/>
    <x v="1"/>
    <s v="Pública"/>
    <s v="No"/>
    <s v="Si"/>
    <s v="Si"/>
    <n v="1965"/>
    <s v="Estados Unidos"/>
    <n v="2.0973851419999998"/>
    <x v="32"/>
    <s v="Si"/>
    <s v="Impacto ambiental"/>
    <s v="Pilar 2"/>
    <x v="1"/>
    <b v="0"/>
    <b v="0"/>
  </r>
  <r>
    <s v="Petromil"/>
    <x v="3"/>
    <s v="Privada"/>
    <s v="Si"/>
    <s v="No"/>
    <s v="No"/>
    <n v="1989"/>
    <s v="Colombia"/>
    <n v="3.0305383369999999"/>
    <x v="32"/>
    <n v="0"/>
    <s v="Impacto ambiental"/>
    <s v="Pilar 2"/>
    <x v="1"/>
    <b v="0"/>
    <b v="0"/>
  </r>
  <r>
    <s v="POLLOS EL BUCANERO S.A. (Cargill)"/>
    <x v="1"/>
    <s v="Privada"/>
    <s v="No"/>
    <s v="No"/>
    <s v="Si"/>
    <n v="1986"/>
    <s v="Colombia"/>
    <n v="2.2734296359999999"/>
    <x v="32"/>
    <n v="0"/>
    <s v="Impacto ambiental"/>
    <s v="Pilar 2"/>
    <x v="1"/>
    <b v="0"/>
    <b v="0"/>
  </r>
  <r>
    <s v="Postobón"/>
    <x v="1"/>
    <s v="Privada"/>
    <s v="No"/>
    <s v="No"/>
    <s v="No"/>
    <n v="1904"/>
    <s v="Colombia"/>
    <n v="2.8467005310000002"/>
    <x v="32"/>
    <s v="Si"/>
    <s v="Impacto ambiental"/>
    <s v="Pilar 2"/>
    <x v="1"/>
    <b v="0"/>
    <b v="0"/>
  </r>
  <r>
    <s v="Pricesmart"/>
    <x v="3"/>
    <s v="Privada"/>
    <s v="No"/>
    <s v="Si"/>
    <s v="Si"/>
    <n v="1993"/>
    <s v="Estados Unidos"/>
    <n v="2.3607916150000001"/>
    <x v="32"/>
    <s v="Si"/>
    <s v="Impacto ambiental"/>
    <s v="Pilar 2"/>
    <x v="1"/>
    <b v="0"/>
    <b v="0"/>
  </r>
  <r>
    <s v="Primax"/>
    <x v="3"/>
    <s v="Privada"/>
    <s v="No"/>
    <s v="No"/>
    <s v="Si"/>
    <n v="2005"/>
    <s v="Perú"/>
    <n v="10.521119421"/>
    <x v="32"/>
    <s v="Si"/>
    <s v="Impacto ambiental"/>
    <s v="Pilar 2"/>
    <x v="1"/>
    <b v="0"/>
    <b v="0"/>
  </r>
  <r>
    <s v="Productos Familia (Essity)"/>
    <x v="1"/>
    <s v="Privada"/>
    <s v="No"/>
    <s v="No"/>
    <s v="Si"/>
    <n v="1958"/>
    <s v="Colombia"/>
    <n v="2.0172595470000001"/>
    <x v="32"/>
    <s v="Si"/>
    <s v="Impacto ambiental"/>
    <s v="Pilar 2"/>
    <x v="1"/>
    <b v="0"/>
    <b v="0"/>
  </r>
  <r>
    <s v="Promigas"/>
    <x v="4"/>
    <s v="Privada"/>
    <s v="No"/>
    <s v="Si"/>
    <s v="No"/>
    <n v="1974"/>
    <s v="Colombia"/>
    <n v="2.2729038500000001"/>
    <x v="32"/>
    <s v="Si"/>
    <s v="Impacto ambiental"/>
    <s v="Pilar 2"/>
    <x v="1"/>
    <b v="0"/>
    <b v="0"/>
  </r>
  <r>
    <s v="Rappi"/>
    <x v="4"/>
    <s v="Privada"/>
    <s v="No"/>
    <s v="No"/>
    <s v="Si"/>
    <n v="2015"/>
    <s v="Colombia"/>
    <n v="0.70314701400000001"/>
    <x v="32"/>
    <n v="0"/>
    <s v="Impacto ambiental"/>
    <s v="Pilar 2"/>
    <x v="1"/>
    <b v="0"/>
    <b v="0"/>
  </r>
  <r>
    <s v="Reficar"/>
    <x v="1"/>
    <s v="Mixta"/>
    <s v="No"/>
    <s v="No"/>
    <s v="No"/>
    <n v="1956"/>
    <s v="Colombia"/>
    <n v="25.860914507"/>
    <x v="32"/>
    <s v="Si"/>
    <s v="Impacto ambiental"/>
    <s v="Pilar 2"/>
    <x v="1"/>
    <b v="0"/>
    <b v="0"/>
  </r>
  <r>
    <s v="Renault"/>
    <x v="1"/>
    <s v="Mixta"/>
    <s v="No"/>
    <s v="Si"/>
    <s v="Si"/>
    <n v="1898"/>
    <s v="Francia"/>
    <n v="2.4260392159999999"/>
    <x v="32"/>
    <s v="Si"/>
    <s v="Impacto ambiental"/>
    <s v="Pilar 2"/>
    <x v="1"/>
    <b v="0"/>
    <b v="0"/>
  </r>
  <r>
    <s v="Riopaila Castilla"/>
    <x v="1"/>
    <s v="Privada"/>
    <s v="No"/>
    <s v="Si"/>
    <s v="No"/>
    <n v="1998"/>
    <s v="Colombia"/>
    <n v="1.697301486"/>
    <x v="32"/>
    <s v="Si"/>
    <s v="Impacto ambiental"/>
    <s v="Pilar 2"/>
    <x v="1"/>
    <b v="0"/>
    <b v="0"/>
  </r>
  <r>
    <s v="Samsung"/>
    <x v="3"/>
    <s v="Privada"/>
    <s v="Si"/>
    <s v="Si"/>
    <s v="Si"/>
    <n v="1969"/>
    <s v="Corea del Sur"/>
    <n v="3.188315636"/>
    <x v="32"/>
    <s v="Si"/>
    <s v="Impacto ambiental"/>
    <s v="Pilar 2"/>
    <x v="1"/>
    <b v="0"/>
    <b v="0"/>
  </r>
  <r>
    <s v="SierraCol Energy"/>
    <x v="5"/>
    <s v="Privada"/>
    <s v="No"/>
    <s v="No"/>
    <s v="Si"/>
    <n v="2020"/>
    <s v="Islas Caimán / EE.UU"/>
    <n v="1.943851598"/>
    <x v="32"/>
    <s v="Si"/>
    <s v="Impacto ambiental"/>
    <s v="Pilar 2"/>
    <x v="1"/>
    <b v="0"/>
    <b v="0"/>
  </r>
  <r>
    <s v="Sodimac (Homecenter)"/>
    <x v="3"/>
    <s v="Privada"/>
    <s v="No"/>
    <s v="No"/>
    <s v="Si"/>
    <n v="1952"/>
    <s v="Chile"/>
    <n v="5.9910971069999999"/>
    <x v="32"/>
    <s v="No"/>
    <s v="Impacto ambiental"/>
    <s v="Pilar 2"/>
    <x v="1"/>
    <b v="0"/>
    <b v="0"/>
  </r>
  <r>
    <s v="Sucafina"/>
    <x v="3"/>
    <s v="Privada"/>
    <s v="Si"/>
    <s v="No"/>
    <s v="Si"/>
    <n v="1977"/>
    <s v="Suiza"/>
    <n v="2.002301595"/>
    <x v="32"/>
    <s v="Si"/>
    <s v="Impacto ambiental"/>
    <s v="Pilar 2"/>
    <x v="1"/>
    <b v="0"/>
    <b v="0"/>
  </r>
  <r>
    <s v="Sunshine Bouquet"/>
    <x v="0"/>
    <s v="Privada"/>
    <s v="Si"/>
    <s v="No"/>
    <s v="Si"/>
    <n v="1971"/>
    <s v="Estados Unidos"/>
    <n v="2.1567474139999998"/>
    <x v="32"/>
    <n v="0"/>
    <s v="Impacto ambiental"/>
    <s v="Pilar 2"/>
    <x v="1"/>
    <b v="0"/>
    <b v="0"/>
  </r>
  <r>
    <s v="Suramerica Comercial (Dollar City)"/>
    <x v="3"/>
    <s v="Privada"/>
    <s v="No"/>
    <s v="No"/>
    <s v="Si"/>
    <n v="2009"/>
    <s v="El Salvador"/>
    <n v="2.8694480090000001"/>
    <x v="32"/>
    <n v="0"/>
    <s v="Impacto ambiental"/>
    <s v="Pilar 2"/>
    <x v="1"/>
    <b v="0"/>
    <b v="0"/>
  </r>
  <r>
    <s v="Tecnoquimicas"/>
    <x v="3"/>
    <s v="Privada"/>
    <s v="Si"/>
    <s v="No"/>
    <s v="No"/>
    <n v="1934"/>
    <s v="Colombia"/>
    <n v="3.134365769"/>
    <x v="32"/>
    <n v="0"/>
    <s v="Impacto ambiental"/>
    <s v="Pilar 2"/>
    <x v="1"/>
    <b v="0"/>
    <b v="0"/>
  </r>
  <r>
    <s v="Telefónica"/>
    <x v="4"/>
    <s v="Mixta"/>
    <s v="No"/>
    <s v="Si"/>
    <s v="Si"/>
    <n v="1924"/>
    <s v="España"/>
    <n v="6.6721791020000003"/>
    <x v="32"/>
    <s v="Si"/>
    <s v="Impacto ambiental"/>
    <s v="Pilar 2"/>
    <x v="1"/>
    <b v="0"/>
    <b v="0"/>
  </r>
  <r>
    <s v="Teleperformance"/>
    <x v="4"/>
    <s v="Privada"/>
    <s v="No"/>
    <s v="Si"/>
    <s v="Si"/>
    <n v="1910"/>
    <s v="Francia"/>
    <n v="2.655177809"/>
    <x v="32"/>
    <s v="Si"/>
    <s v="Impacto ambiental"/>
    <s v="Pilar 2"/>
    <x v="1"/>
    <b v="0"/>
    <b v="0"/>
  </r>
  <r>
    <s v="Terpel"/>
    <x v="3"/>
    <s v="Privada"/>
    <s v="No"/>
    <s v="Si"/>
    <s v="Si"/>
    <n v="1968"/>
    <s v="Colombia"/>
    <n v="24.752011681999999"/>
    <x v="32"/>
    <s v="Si"/>
    <s v="Impacto ambiental"/>
    <s v="Pilar 2"/>
    <x v="1"/>
    <b v="0"/>
    <b v="0"/>
  </r>
  <r>
    <s v="Tigo"/>
    <x v="4"/>
    <s v="Mixta"/>
    <s v="No"/>
    <s v="Si"/>
    <s v="Si"/>
    <n v="1979"/>
    <s v="Suecia"/>
    <n v="2.956157691"/>
    <x v="32"/>
    <s v="Si"/>
    <s v="Impacto ambiental"/>
    <s v="Pilar 2"/>
    <x v="1"/>
    <b v="0"/>
    <b v="0"/>
  </r>
  <r>
    <s v="Toyota"/>
    <x v="3"/>
    <s v="Privada"/>
    <s v="No"/>
    <s v="Si"/>
    <s v="Si"/>
    <n v="1937"/>
    <s v="Japón"/>
    <n v="4.02823039"/>
    <x v="32"/>
    <s v="Si"/>
    <s v="Impacto ambiental"/>
    <s v="Pilar 2"/>
    <x v="1"/>
    <b v="0"/>
    <b v="0"/>
  </r>
  <r>
    <s v="Trafigura (Petroleum)"/>
    <x v="3"/>
    <s v="Privada"/>
    <s v="No"/>
    <s v="No"/>
    <s v="Si"/>
    <n v="1993"/>
    <s v="Suiza"/>
    <n v="4.8704234599999996"/>
    <x v="32"/>
    <s v="No"/>
    <s v="Impacto ambiental"/>
    <s v="Pilar 2"/>
    <x v="1"/>
    <b v="0"/>
    <b v="0"/>
  </r>
  <r>
    <s v="Uniban"/>
    <x v="3"/>
    <s v="Privada"/>
    <s v="No"/>
    <s v="No"/>
    <s v="No"/>
    <n v="1966"/>
    <s v="Colombia"/>
    <n v="2.0461661379999998"/>
    <x v="32"/>
    <s v="No"/>
    <s v="Impacto ambiental"/>
    <s v="Pilar 2"/>
    <x v="1"/>
    <b v="0"/>
    <b v="0"/>
  </r>
  <r>
    <s v="Unilever"/>
    <x v="3"/>
    <s v="Privada"/>
    <s v="No"/>
    <s v="Si"/>
    <s v="Si"/>
    <n v="1929"/>
    <s v="Reino Unido y Países Bajos"/>
    <n v="1.928223518"/>
    <x v="32"/>
    <n v="0"/>
    <s v="Impacto ambiental"/>
    <s v="Pilar 2"/>
    <x v="1"/>
    <b v="0"/>
    <b v="0"/>
  </r>
  <r>
    <s v="Vanti"/>
    <x v="4"/>
    <s v="Privada"/>
    <s v="No"/>
    <s v="No"/>
    <s v="No"/>
    <n v="1987"/>
    <s v="Colombia"/>
    <n v="0"/>
    <x v="32"/>
    <s v="No"/>
    <s v="Impacto ambiental"/>
    <s v="Pilar 2"/>
    <x v="1"/>
    <b v="0"/>
    <b v="0"/>
  </r>
  <r>
    <s v="Verano energy"/>
    <x v="5"/>
    <s v="Privada"/>
    <s v="No"/>
    <s v="No"/>
    <s v="Si"/>
    <n v="2016"/>
    <s v="Canadá"/>
    <n v="5.4833186859999996"/>
    <x v="32"/>
    <n v="0"/>
    <s v="Impacto ambiental"/>
    <s v="Pilar 2"/>
    <x v="1"/>
    <b v="0"/>
    <b v="0"/>
  </r>
  <r>
    <s v="Yamaha"/>
    <x v="1"/>
    <s v="Privada"/>
    <s v="No"/>
    <s v="Si"/>
    <s v="Si"/>
    <n v="1955"/>
    <s v="Japón"/>
    <n v="1.8313776939999999"/>
    <x v="32"/>
    <s v="Si"/>
    <s v="Impacto ambiental"/>
    <s v="Pilar 2"/>
    <x v="1"/>
    <b v="0"/>
    <b v="0"/>
  </r>
  <r>
    <s v="YARA COLOMBIA S.A."/>
    <x v="1"/>
    <s v="Privada"/>
    <s v="No"/>
    <s v="No"/>
    <s v="Si"/>
    <n v="1993"/>
    <s v="Noruega"/>
    <n v="1.7653399919999999"/>
    <x v="32"/>
    <s v="Si"/>
    <s v="Impacto ambiental"/>
    <s v="Pilar 2"/>
    <x v="1"/>
    <b v="0"/>
    <b v="0"/>
  </r>
  <r>
    <s v="Aliar"/>
    <x v="0"/>
    <s v="Privada"/>
    <s v="No"/>
    <s v="No"/>
    <s v="No"/>
    <n v="2007"/>
    <s v="Colombia"/>
    <n v="0.97802211500000003"/>
    <x v="33"/>
    <n v="13210.02"/>
    <s v="Impacto ambiental"/>
    <s v="Pilar 3"/>
    <x v="3"/>
    <n v="13210.02"/>
    <n v="13210.02"/>
  </r>
  <r>
    <s v="Alimentos Carnicos (Grupo Nutresa)"/>
    <x v="1"/>
    <s v="Privada"/>
    <s v="No"/>
    <s v="Si"/>
    <s v="Si"/>
    <n v="1920"/>
    <s v="Colombia"/>
    <n v="2.844632077"/>
    <x v="33"/>
    <n v="15130"/>
    <s v="Impacto ambiental"/>
    <s v="Pilar 3"/>
    <x v="3"/>
    <n v="1463252"/>
    <n v="1"/>
  </r>
  <r>
    <s v="Alpina"/>
    <x v="1"/>
    <s v="Privada"/>
    <s v="No"/>
    <s v="No"/>
    <s v="Si"/>
    <n v="1945"/>
    <s v="Colombia"/>
    <n v="2.1764613960000001"/>
    <x v="33"/>
    <n v="32109.32"/>
    <s v="Impacto ambiental"/>
    <s v="Pilar 3"/>
    <x v="3"/>
    <n v="1463252"/>
    <n v="1"/>
  </r>
  <r>
    <s v="Amarilo"/>
    <x v="2"/>
    <s v="Privada"/>
    <s v="Si"/>
    <s v="No"/>
    <s v="No"/>
    <n v="1993"/>
    <s v="Colombia"/>
    <n v="2.1863011939999999"/>
    <x v="33"/>
    <n v="698800"/>
    <s v="Impacto ambiental"/>
    <s v="Pilar 3"/>
    <x v="3"/>
    <n v="1342695.52"/>
    <n v="169023.3"/>
  </r>
  <r>
    <s v="ARA"/>
    <x v="3"/>
    <s v="Privada"/>
    <s v="No"/>
    <s v="No"/>
    <s v="Si"/>
    <n v="2012"/>
    <s v="Colombia"/>
    <n v="13.831182682"/>
    <x v="33"/>
    <s v="No informa "/>
    <s v="Impacto ambiental"/>
    <s v="Pilar 3"/>
    <x v="3"/>
    <n v="52671"/>
    <n v="141.41999999999999"/>
  </r>
  <r>
    <s v="ARQUITECTURA Y CONCRETO"/>
    <x v="2"/>
    <s v="Privada"/>
    <s v="Si"/>
    <s v="No"/>
    <s v="No"/>
    <n v="1990"/>
    <s v="Colombia"/>
    <n v="0.77142869199999997"/>
    <x v="33"/>
    <s v="No informa "/>
    <s v="Impacto ambiental"/>
    <s v="Pilar 3"/>
    <x v="3"/>
    <n v="1342695.52"/>
    <n v="169023.3"/>
  </r>
  <r>
    <s v="AUTOPISTA RIO MAGDALENA SAS"/>
    <x v="2"/>
    <s v="Privada"/>
    <s v="No"/>
    <s v="No"/>
    <s v="No"/>
    <n v="2014"/>
    <s v="Colombia"/>
    <n v="1.314259836"/>
    <x v="33"/>
    <n v="1342695.52"/>
    <s v="Impacto ambiental"/>
    <s v="Pilar 3"/>
    <x v="3"/>
    <n v="1342695.52"/>
    <n v="169023.3"/>
  </r>
  <r>
    <s v="Avianca"/>
    <x v="4"/>
    <s v="Privada"/>
    <s v="No"/>
    <s v="No"/>
    <s v="Si"/>
    <n v="1919"/>
    <s v="Colombia"/>
    <n v="15.106042448"/>
    <x v="33"/>
    <n v="1650.9"/>
    <s v="Impacto ambiental"/>
    <s v="Pilar 3"/>
    <x v="3"/>
    <n v="22770079"/>
    <n v="73.567999999999998"/>
  </r>
  <r>
    <s v="AVICOLA EL MADROÑO SA"/>
    <x v="0"/>
    <s v="Privada"/>
    <s v="No"/>
    <s v="No"/>
    <s v="No"/>
    <n v="1987"/>
    <s v="Colombia"/>
    <n v="0.711210393"/>
    <x v="33"/>
    <s v="No informa "/>
    <s v="Impacto ambiental"/>
    <s v="Pilar 3"/>
    <x v="3"/>
    <n v="13210.02"/>
    <n v="13210.02"/>
  </r>
  <r>
    <s v="AVSA"/>
    <x v="0"/>
    <s v="Privada"/>
    <s v="Si"/>
    <s v="No"/>
    <s v="No"/>
    <n v="1969"/>
    <s v="Colombia"/>
    <n v="2.4231643530000002"/>
    <x v="33"/>
    <s v="No informa"/>
    <s v="Impacto ambiental"/>
    <s v="Pilar 3"/>
    <x v="3"/>
    <n v="13210.02"/>
    <n v="13210.02"/>
  </r>
  <r>
    <s v="Banco de Bogotá"/>
    <x v="4"/>
    <s v="Privada"/>
    <s v="No"/>
    <s v="Si"/>
    <s v="No"/>
    <n v="1870"/>
    <s v="Colombia"/>
    <n v="0"/>
    <x v="33"/>
    <n v="301.5"/>
    <s v="Impacto ambiental"/>
    <s v="Pilar 3"/>
    <x v="3"/>
    <n v="22770079"/>
    <n v="73.567999999999998"/>
  </r>
  <r>
    <s v="Bancolombia"/>
    <x v="4"/>
    <s v="Privada"/>
    <s v="No"/>
    <s v="Si"/>
    <s v="Si"/>
    <n v="1875"/>
    <s v="Colombia"/>
    <n v="0"/>
    <x v="33"/>
    <n v="1665"/>
    <s v="Impacto ambiental"/>
    <s v="Pilar 3"/>
    <x v="3"/>
    <n v="22770079"/>
    <n v="73.567999999999998"/>
  </r>
  <r>
    <s v="Bavaria (Kopps)"/>
    <x v="1"/>
    <s v="Privada"/>
    <s v="No"/>
    <s v="No"/>
    <s v="Si"/>
    <n v="1889"/>
    <s v="Colombia"/>
    <n v="8.6157743510000007"/>
    <x v="33"/>
    <s v="No informa "/>
    <s v="Impacto ambiental"/>
    <s v="Pilar 3"/>
    <x v="3"/>
    <n v="1463252"/>
    <n v="1"/>
  </r>
  <r>
    <s v="BEL STAR S.A."/>
    <x v="1"/>
    <s v="Privada"/>
    <s v="No"/>
    <s v="No"/>
    <s v="Si"/>
    <n v="2000"/>
    <s v="Colombia"/>
    <n v="1.8730507999999999"/>
    <x v="33"/>
    <s v="No informa "/>
    <s v="Impacto ambiental"/>
    <s v="Pilar 3"/>
    <x v="3"/>
    <n v="1463252"/>
    <n v="1"/>
  </r>
  <r>
    <s v="Biomax"/>
    <x v="3"/>
    <s v="Privada"/>
    <s v="No"/>
    <s v="No"/>
    <s v="No"/>
    <n v="2004"/>
    <s v="Colombia"/>
    <n v="4.5125503050000004"/>
    <x v="33"/>
    <s v="No informa "/>
    <s v="Impacto ambiental"/>
    <s v="Pilar 3"/>
    <x v="3"/>
    <n v="52671"/>
    <n v="141.41999999999999"/>
  </r>
  <r>
    <s v="C.I Prodeco"/>
    <x v="5"/>
    <s v="Privada"/>
    <s v="No"/>
    <s v="No"/>
    <s v="Si"/>
    <n v="1990"/>
    <s v="Suiza"/>
    <n v="0.89502277900000005"/>
    <x v="33"/>
    <s v="No informa"/>
    <s v="Impacto ambiental"/>
    <s v="Pilar 3"/>
    <x v="3"/>
    <n v="563060"/>
    <n v="1078.25"/>
  </r>
  <r>
    <s v="CARTON DE COLOMBIA S.A. (Smurfit Kappa)"/>
    <x v="1"/>
    <s v="Privada"/>
    <s v="No"/>
    <s v="No"/>
    <s v="Si"/>
    <n v="1944"/>
    <s v="Colombia"/>
    <n v="1.7785578609999999"/>
    <x v="33"/>
    <s v="No informa "/>
    <s v="Impacto ambiental"/>
    <s v="Pilar 3"/>
    <x v="3"/>
    <n v="1463252"/>
    <n v="1"/>
  </r>
  <r>
    <s v="Celsia"/>
    <x v="4"/>
    <s v="Privada"/>
    <s v="No"/>
    <s v="Si"/>
    <s v="Si"/>
    <n v="2001"/>
    <s v="Colombia"/>
    <n v="6.5475670460000002"/>
    <x v="33"/>
    <n v="19539.55"/>
    <s v="Impacto ambiental"/>
    <s v="Pilar 3"/>
    <x v="3"/>
    <n v="22770079"/>
    <n v="73.567999999999998"/>
  </r>
  <r>
    <s v="Cementos Argos"/>
    <x v="1"/>
    <s v="Privada"/>
    <s v="No"/>
    <s v="Si"/>
    <s v="Si"/>
    <n v="1934"/>
    <s v="Colombia"/>
    <n v="1.84479215"/>
    <x v="33"/>
    <n v="177311.26"/>
    <s v="Impacto ambiental"/>
    <s v="Pilar 3"/>
    <x v="3"/>
    <n v="1463252"/>
    <n v="1"/>
  </r>
  <r>
    <s v="Cencosud"/>
    <x v="3"/>
    <s v="Privada"/>
    <s v="Si"/>
    <s v="Si"/>
    <s v="Si"/>
    <n v="1960"/>
    <s v="Chile"/>
    <n v="4.2128666020000001"/>
    <x v="33"/>
    <s v="No informa"/>
    <s v="Impacto ambiental"/>
    <s v="Pilar 3"/>
    <x v="3"/>
    <n v="52671"/>
    <n v="141.41999999999999"/>
  </r>
  <r>
    <s v="Cenit"/>
    <x v="4"/>
    <s v="Mixta"/>
    <s v="No"/>
    <s v="No"/>
    <s v="No"/>
    <n v="2012"/>
    <s v="Colombia"/>
    <n v="9.9777362400000005"/>
    <x v="33"/>
    <n v="22770079"/>
    <s v="Impacto ambiental"/>
    <s v="Pilar 3"/>
    <x v="3"/>
    <n v="22770079"/>
    <n v="73.567999999999998"/>
  </r>
  <r>
    <s v="Cerrejón"/>
    <x v="5"/>
    <s v="Privada"/>
    <s v="No"/>
    <s v="No"/>
    <s v="Si"/>
    <n v="1976"/>
    <s v="Reino Unido / Suiza"/>
    <n v="6.0471020830000004"/>
    <x v="33"/>
    <s v="No informa"/>
    <s v="Impacto ambiental"/>
    <s v="Pilar 3"/>
    <x v="3"/>
    <n v="563060"/>
    <n v="1078.25"/>
  </r>
  <r>
    <s v="Chevron"/>
    <x v="3"/>
    <s v="Privada"/>
    <s v="No"/>
    <s v="No"/>
    <s v="Si"/>
    <n v="1879"/>
    <s v="Estados Unidos"/>
    <n v="5.8689859999999996"/>
    <x v="33"/>
    <s v="No informa"/>
    <s v="Impacto ambiental"/>
    <s v="Pilar 3"/>
    <x v="3"/>
    <n v="52671"/>
    <n v="141.41999999999999"/>
  </r>
  <r>
    <s v="CI Eslop"/>
    <x v="3"/>
    <s v="Privada"/>
    <s v="Si"/>
    <s v="No"/>
    <s v="No"/>
    <n v="1997"/>
    <s v="Colombia"/>
    <n v="1.9766409730000001"/>
    <x v="33"/>
    <s v="No informa "/>
    <s v="Impacto ambiental"/>
    <s v="Pilar 3"/>
    <x v="3"/>
    <n v="52671"/>
    <n v="141.41999999999999"/>
  </r>
  <r>
    <s v="Claro"/>
    <x v="4"/>
    <s v="Privada"/>
    <s v="No"/>
    <s v="No"/>
    <s v="Si"/>
    <n v="2003"/>
    <s v="Brasil"/>
    <n v="15.602099798999999"/>
    <x v="33"/>
    <n v="3433"/>
    <s v="Impacto ambiental"/>
    <s v="Pilar 3"/>
    <x v="3"/>
    <n v="22770079"/>
    <n v="73.567999999999998"/>
  </r>
  <r>
    <s v="Coca Cola- Femsa"/>
    <x v="1"/>
    <s v="Mixta"/>
    <s v="No"/>
    <s v="Si"/>
    <s v="Si"/>
    <n v="1991"/>
    <s v="México"/>
    <n v="5.1614047279999999"/>
    <x v="33"/>
    <s v="No informa "/>
    <s v="Impacto ambiental"/>
    <s v="Pilar 3"/>
    <x v="3"/>
    <n v="1463252"/>
    <n v="1"/>
  </r>
  <r>
    <s v="Colgate"/>
    <x v="1"/>
    <s v="Privada"/>
    <s v="No"/>
    <s v="Si"/>
    <s v="Si"/>
    <n v="1806"/>
    <s v="Estados Unidos"/>
    <n v="2.382092359"/>
    <x v="33"/>
    <s v="No informa "/>
    <s v="Impacto ambiental"/>
    <s v="Pilar 3"/>
    <x v="3"/>
    <n v="1463252"/>
    <n v="1"/>
  </r>
  <r>
    <s v="Colombina"/>
    <x v="1"/>
    <s v="Privada"/>
    <s v="Si"/>
    <s v="Si"/>
    <s v="Si"/>
    <n v="1932"/>
    <s v="Colombia"/>
    <n v="2.1928266769999998"/>
    <x v="33"/>
    <n v="12787"/>
    <s v="Impacto ambiental"/>
    <s v="Pilar 3"/>
    <x v="3"/>
    <n v="1463252"/>
    <n v="1"/>
  </r>
  <r>
    <s v="Compañía Nacional de Chocolates"/>
    <x v="1"/>
    <s v="Privada"/>
    <s v="No"/>
    <s v="No"/>
    <s v="No"/>
    <n v="1920"/>
    <s v="Colombia"/>
    <n v="1.9433909700000001"/>
    <x v="33"/>
    <s v="No informa "/>
    <s v="Impacto ambiental"/>
    <s v="Pilar 3"/>
    <x v="3"/>
    <n v="1463252"/>
    <n v="1"/>
  </r>
  <r>
    <s v="CONCESIONARIA VIAL UNIÓN DEL SUR SAS"/>
    <x v="2"/>
    <s v="Privada"/>
    <s v="No"/>
    <s v="No"/>
    <s v="No"/>
    <n v="2015"/>
    <s v="Colombia"/>
    <n v="0.76762142099999997"/>
    <x v="33"/>
    <s v="No informa"/>
    <s v="Impacto ambiental"/>
    <s v="Pilar 3"/>
    <x v="3"/>
    <n v="1342695.52"/>
    <n v="169023.3"/>
  </r>
  <r>
    <s v="Conconcreto"/>
    <x v="2"/>
    <s v="Privada"/>
    <s v="No"/>
    <s v="Si"/>
    <s v="Si"/>
    <n v="1961"/>
    <s v="Colombia"/>
    <n v="0.498844856"/>
    <x v="33"/>
    <n v="430501"/>
    <s v="Impacto ambiental"/>
    <s v="Pilar 3"/>
    <x v="3"/>
    <n v="1342695.52"/>
    <n v="169023.3"/>
  </r>
  <r>
    <s v="CONSTRUCCIONES EL CONDOR S.A"/>
    <x v="2"/>
    <s v="Privada"/>
    <s v="No"/>
    <s v="Si"/>
    <s v="Si"/>
    <n v="1979"/>
    <s v="Colombia"/>
    <n v="1.189537155"/>
    <x v="33"/>
    <s v="No informa"/>
    <s v="Impacto ambiental"/>
    <s v="Pilar 3"/>
    <x v="3"/>
    <n v="1342695.52"/>
    <n v="169023.3"/>
  </r>
  <r>
    <s v="CONSTRUCTORA CAPITAL BOGOTA SAS"/>
    <x v="2"/>
    <s v="Privada"/>
    <s v="Si"/>
    <s v="No"/>
    <s v="No"/>
    <n v="2008"/>
    <s v="Colombia"/>
    <n v="1.3132825420000001"/>
    <x v="33"/>
    <n v="1086503"/>
    <s v="Impacto ambiental"/>
    <s v="Pilar 3"/>
    <x v="3"/>
    <n v="1342695.52"/>
    <n v="169023.3"/>
  </r>
  <r>
    <s v="CONSTRUCTORA COLPATRIA  SAS"/>
    <x v="2"/>
    <s v="Privada"/>
    <s v="No"/>
    <s v="No"/>
    <s v="No"/>
    <n v="1977"/>
    <s v="Colombia"/>
    <n v="0.74612668500000001"/>
    <x v="33"/>
    <n v="169023.3"/>
    <s v="Impacto ambiental"/>
    <s v="Pilar 3"/>
    <x v="3"/>
    <n v="1342695.52"/>
    <n v="169023.3"/>
  </r>
  <r>
    <s v="Corbeta"/>
    <x v="3"/>
    <s v="Privada"/>
    <s v="Si"/>
    <s v="No"/>
    <s v="No"/>
    <n v="1938"/>
    <s v="Colombia"/>
    <n v="11.88773162"/>
    <x v="33"/>
    <s v="No informa "/>
    <s v="Impacto ambiental"/>
    <s v="Pilar 3"/>
    <x v="3"/>
    <n v="52671"/>
    <n v="141.41999999999999"/>
  </r>
  <r>
    <s v="Cruz Verde"/>
    <x v="3"/>
    <s v="Privada"/>
    <s v="No"/>
    <s v="No"/>
    <s v="Si"/>
    <n v="1984"/>
    <s v="Chile"/>
    <n v="5.5116464790000004"/>
    <x v="33"/>
    <n v="1547.19"/>
    <s v="Impacto ambiental"/>
    <s v="Pilar 3"/>
    <x v="3"/>
    <n v="52671"/>
    <n v="141.41999999999999"/>
  </r>
  <r>
    <s v="D1"/>
    <x v="3"/>
    <s v="Privada"/>
    <s v="Si"/>
    <s v="No"/>
    <s v="No"/>
    <n v="2009"/>
    <s v="Colombia"/>
    <n v="19.439396106"/>
    <x v="33"/>
    <n v="35769"/>
    <s v="Impacto ambiental"/>
    <s v="Pilar 3"/>
    <x v="3"/>
    <n v="52671"/>
    <n v="141.41999999999999"/>
  </r>
  <r>
    <s v="Davivienda"/>
    <x v="4"/>
    <s v="Privada"/>
    <s v="No"/>
    <s v="Si"/>
    <s v="No"/>
    <n v="1972"/>
    <s v="Colombia"/>
    <n v="0"/>
    <x v="33"/>
    <n v="771"/>
    <s v="Impacto ambiental"/>
    <s v="Pilar 3"/>
    <x v="3"/>
    <n v="22770079"/>
    <n v="73.567999999999998"/>
  </r>
  <r>
    <s v="Distracom"/>
    <x v="3"/>
    <s v="Privada"/>
    <s v="Si"/>
    <s v="No"/>
    <s v="No"/>
    <n v="1997"/>
    <s v="Colombia"/>
    <n v="3.874476933"/>
    <x v="33"/>
    <s v="No informa "/>
    <s v="Impacto ambiental"/>
    <s v="Pilar 3"/>
    <x v="3"/>
    <n v="52671"/>
    <n v="141.41999999999999"/>
  </r>
  <r>
    <s v="Drummond"/>
    <x v="5"/>
    <s v="Privada"/>
    <s v="Si"/>
    <s v="No"/>
    <s v="Si"/>
    <n v="1935"/>
    <s v="Estados Unidos"/>
    <n v="11.495989482000001"/>
    <x v="33"/>
    <n v="30581"/>
    <s v="Impacto ambiental"/>
    <s v="Pilar 3"/>
    <x v="3"/>
    <n v="563060"/>
    <n v="1078.25"/>
  </r>
  <r>
    <s v="Ecopetrol"/>
    <x v="5"/>
    <s v="Mixta"/>
    <s v="No"/>
    <s v="Si"/>
    <s v="Si"/>
    <n v="1951"/>
    <s v="Colombia"/>
    <n v="113.923310323"/>
    <x v="33"/>
    <n v="563060"/>
    <s v="Impacto ambiental"/>
    <s v="Pilar 3"/>
    <x v="3"/>
    <n v="563060"/>
    <n v="1078.25"/>
  </r>
  <r>
    <s v="Emgesa"/>
    <x v="4"/>
    <s v="Mixta"/>
    <s v="No"/>
    <s v="No"/>
    <s v="Si"/>
    <n v="1997"/>
    <s v="Colombia"/>
    <n v="15.780332546"/>
    <x v="33"/>
    <n v="73.567999999999998"/>
    <s v="Impacto ambiental"/>
    <s v="Pilar 3"/>
    <x v="3"/>
    <n v="22770079"/>
    <n v="73.567999999999998"/>
  </r>
  <r>
    <s v="EPM"/>
    <x v="4"/>
    <s v="Pública"/>
    <s v="No"/>
    <s v="No"/>
    <s v="Si"/>
    <n v="1955"/>
    <s v="Colombia"/>
    <n v="20.574477179999999"/>
    <x v="33"/>
    <s v="No informa "/>
    <s v="Impacto ambiental"/>
    <s v="Pilar 3"/>
    <x v="3"/>
    <n v="22770079"/>
    <n v="73.567999999999998"/>
  </r>
  <r>
    <s v="ES Windows"/>
    <x v="1"/>
    <s v="Privada"/>
    <s v="No"/>
    <s v="No"/>
    <s v="Si"/>
    <n v="1985"/>
    <s v="Estados Unidos"/>
    <n v="2.6249202149999999"/>
    <x v="33"/>
    <n v="15277"/>
    <s v="Impacto ambiental"/>
    <s v="Pilar 3"/>
    <x v="3"/>
    <n v="1463252"/>
    <n v="1"/>
  </r>
  <r>
    <s v="Esenttia"/>
    <x v="1"/>
    <s v="Mixta"/>
    <s v="No"/>
    <s v="No"/>
    <s v="No"/>
    <n v="1990"/>
    <s v="Colombia"/>
    <n v="2.3114637089999999"/>
    <x v="33"/>
    <n v="772.95"/>
    <s v="Impacto ambiental"/>
    <s v="Pilar 3"/>
    <x v="3"/>
    <n v="1463252"/>
    <n v="1"/>
  </r>
  <r>
    <s v="Éxito"/>
    <x v="3"/>
    <s v="Privada"/>
    <s v="No"/>
    <s v="No"/>
    <s v="Si"/>
    <n v="1949"/>
    <s v="Colombia"/>
    <n v="16.077688644999999"/>
    <x v="33"/>
    <n v="52671"/>
    <s v="Impacto ambiental"/>
    <s v="Pilar 3"/>
    <x v="3"/>
    <n v="52671"/>
    <n v="141.41999999999999"/>
  </r>
  <r>
    <s v="Falabella"/>
    <x v="3"/>
    <s v="Privada"/>
    <s v="Si"/>
    <s v="Si"/>
    <s v="Si"/>
    <n v="1889"/>
    <s v="Chile"/>
    <n v="2.3075606390000001"/>
    <x v="33"/>
    <n v="2432"/>
    <s v="Impacto ambiental"/>
    <s v="Pilar 3"/>
    <x v="3"/>
    <n v="52671"/>
    <n v="141.41999999999999"/>
  </r>
  <r>
    <s v="Frontera Energy"/>
    <x v="5"/>
    <s v="Privada"/>
    <s v="No"/>
    <s v="Si"/>
    <s v="Si"/>
    <n v="1985"/>
    <s v="Canadá"/>
    <n v="4.2502446559999996"/>
    <x v="33"/>
    <n v="9648"/>
    <s v="Impacto ambiental"/>
    <s v="Pilar 3"/>
    <x v="3"/>
    <n v="563060"/>
    <n v="1078.25"/>
  </r>
  <r>
    <s v="Gases del Caribe"/>
    <x v="4"/>
    <s v="Privada"/>
    <s v="No"/>
    <s v="Si"/>
    <s v="No"/>
    <n v="1966"/>
    <s v="Colombia"/>
    <n v="2.6355685659999999"/>
    <x v="33"/>
    <n v="7700"/>
    <s v="Impacto ambiental"/>
    <s v="Pilar 3"/>
    <x v="3"/>
    <n v="22770079"/>
    <n v="73.567999999999998"/>
  </r>
  <r>
    <s v="GEB"/>
    <x v="4"/>
    <s v="Mixta"/>
    <s v="No"/>
    <s v="Si"/>
    <s v="Si"/>
    <n v="1896"/>
    <s v="Colombia"/>
    <n v="3.7166394839999999"/>
    <x v="33"/>
    <n v="503221"/>
    <s v="Impacto ambiental"/>
    <s v="Pilar 3"/>
    <x v="3"/>
    <n v="22770079"/>
    <n v="73.567999999999998"/>
  </r>
  <r>
    <s v="General Motors"/>
    <x v="1"/>
    <s v="Pública"/>
    <s v="No"/>
    <s v="Si"/>
    <s v="Si"/>
    <n v="1908"/>
    <s v="Estados Unidos"/>
    <n v="1.2123628230000001"/>
    <x v="33"/>
    <s v="No informa "/>
    <s v="Impacto ambiental"/>
    <s v="Pilar 3"/>
    <x v="3"/>
    <n v="1463252"/>
    <n v="1"/>
  </r>
  <r>
    <s v="Geopark"/>
    <x v="5"/>
    <s v="Privada"/>
    <s v="No"/>
    <s v="Si"/>
    <s v="Si"/>
    <n v="2002"/>
    <s v="Chile"/>
    <n v="2.4203671080000002"/>
    <x v="33"/>
    <n v="2048.73"/>
    <s v="Impacto ambiental"/>
    <s v="Pilar 3"/>
    <x v="3"/>
    <n v="563060"/>
    <n v="1078.25"/>
  </r>
  <r>
    <s v="Gran Tierra Energy"/>
    <x v="5"/>
    <s v="Privada"/>
    <s v="No"/>
    <s v="Si"/>
    <s v="Si"/>
    <n v="2003"/>
    <s v="Canadá"/>
    <n v="1.3219259999999999"/>
    <x v="33"/>
    <n v="11505"/>
    <s v="Impacto ambiental"/>
    <s v="Pilar 3"/>
    <x v="3"/>
    <n v="563060"/>
    <n v="1078.25"/>
  </r>
  <r>
    <s v="Grupo Bios"/>
    <x v="0"/>
    <s v="Privada"/>
    <s v="No"/>
    <s v="No"/>
    <s v="No"/>
    <n v="1985"/>
    <s v="Colombia"/>
    <n v="0.441609957"/>
    <x v="33"/>
    <s v="No informa"/>
    <s v="Impacto ambiental"/>
    <s v="Pilar 3"/>
    <x v="3"/>
    <n v="13210.02"/>
    <n v="13210.02"/>
  </r>
  <r>
    <s v="Grupo Diana"/>
    <x v="1"/>
    <s v="Privada"/>
    <s v="Si"/>
    <s v="No"/>
    <s v="No"/>
    <n v="1964"/>
    <s v="Colombia"/>
    <n v="2.4859553989999998"/>
    <x v="33"/>
    <s v="No informa "/>
    <s v="Impacto ambiental"/>
    <s v="Pilar 3"/>
    <x v="3"/>
    <n v="1463252"/>
    <n v="1"/>
  </r>
  <r>
    <s v="Haceb"/>
    <x v="1"/>
    <s v="Privada"/>
    <s v="Si"/>
    <s v="No"/>
    <s v="No"/>
    <n v="1940"/>
    <s v="Colombia"/>
    <n v="1.340540112"/>
    <x v="33"/>
    <n v="3123"/>
    <s v="Impacto ambiental"/>
    <s v="Pilar 3"/>
    <x v="3"/>
    <n v="1463252"/>
    <n v="1"/>
  </r>
  <r>
    <s v="Hocol"/>
    <x v="5"/>
    <s v="Privada"/>
    <s v="No"/>
    <s v="No"/>
    <s v="No"/>
    <n v="1956"/>
    <s v="Colombia"/>
    <n v="2.660692144"/>
    <x v="33"/>
    <n v="1078.25"/>
    <s v="Impacto ambiental"/>
    <s v="Pilar 3"/>
    <x v="3"/>
    <n v="563060"/>
    <n v="1078.25"/>
  </r>
  <r>
    <s v="INCUBADORA SANTANDER S.A. (Huevos Kikes)"/>
    <x v="0"/>
    <s v="Privada"/>
    <s v="Si"/>
    <s v="No"/>
    <s v="No"/>
    <n v="1962"/>
    <s v="Colombia"/>
    <n v="0.89448844999999999"/>
    <x v="33"/>
    <s v="No informa "/>
    <s v="Impacto ambiental"/>
    <s v="Pilar 3"/>
    <x v="3"/>
    <n v="13210.02"/>
    <n v="13210.02"/>
  </r>
  <r>
    <s v="ISA"/>
    <x v="4"/>
    <s v="Mixta"/>
    <s v="No"/>
    <s v="Si"/>
    <s v="Si"/>
    <n v="1967"/>
    <s v="Colombia"/>
    <n v="4.1309855679999998"/>
    <x v="33"/>
    <n v="87903"/>
    <s v="Impacto ambiental"/>
    <s v="Pilar 3"/>
    <x v="3"/>
    <n v="22770079"/>
    <n v="73.567999999999998"/>
  </r>
  <r>
    <s v="Isagen"/>
    <x v="4"/>
    <s v="Mixta"/>
    <s v="No"/>
    <s v="No"/>
    <s v="No"/>
    <n v="1995"/>
    <s v="Colombia"/>
    <n v="6.1355991599999999"/>
    <x v="33"/>
    <n v="532"/>
    <s v="Impacto ambiental"/>
    <s v="Pilar 3"/>
    <x v="3"/>
    <n v="22770079"/>
    <n v="73.567999999999998"/>
  </r>
  <r>
    <s v="ISMOCOL SA"/>
    <x v="2"/>
    <s v="Privada"/>
    <s v="No"/>
    <s v="No"/>
    <s v="Si"/>
    <n v="1989"/>
    <s v="Colombia"/>
    <n v="0.75167738299999998"/>
    <x v="33"/>
    <s v="No informa "/>
    <s v="Impacto ambiental"/>
    <s v="Pilar 3"/>
    <x v="3"/>
    <n v="1342695.52"/>
    <n v="169023.3"/>
  </r>
  <r>
    <s v="Italcol"/>
    <x v="1"/>
    <s v="Privada"/>
    <s v="Si"/>
    <s v="No"/>
    <s v="No"/>
    <n v="1970"/>
    <s v="Colombia"/>
    <n v="3.1891452720000002"/>
    <x v="33"/>
    <s v="No informa "/>
    <s v="Impacto ambiental"/>
    <s v="Pilar 3"/>
    <x v="3"/>
    <n v="1463252"/>
    <n v="1"/>
  </r>
  <r>
    <s v="LATAM"/>
    <x v="4"/>
    <s v="Privada"/>
    <s v="No"/>
    <s v="Si"/>
    <s v="Si"/>
    <n v="1929"/>
    <s v="Chile"/>
    <n v="2.3283445380000001"/>
    <x v="33"/>
    <n v="7867"/>
    <s v="Impacto ambiental"/>
    <s v="Pilar 3"/>
    <x v="3"/>
    <n v="22770079"/>
    <n v="73.567999999999998"/>
  </r>
  <r>
    <s v="MARVAL S.A.S."/>
    <x v="2"/>
    <s v="Privada"/>
    <s v="Si"/>
    <s v="No"/>
    <s v="No"/>
    <n v="1976"/>
    <s v="Colombia"/>
    <n v="0.98534294499999997"/>
    <x v="33"/>
    <n v="737078.73"/>
    <s v="Impacto ambiental"/>
    <s v="Pilar 3"/>
    <x v="3"/>
    <n v="1342695.52"/>
    <n v="169023.3"/>
  </r>
  <r>
    <s v="Mazda"/>
    <x v="3"/>
    <s v="Privada"/>
    <s v="No"/>
    <s v="Si"/>
    <s v="Si"/>
    <n v="1920"/>
    <s v="Japón"/>
    <n v="1.8691417530000001"/>
    <x v="33"/>
    <s v="No informa"/>
    <s v="Impacto ambiental"/>
    <s v="Pilar 3"/>
    <x v="3"/>
    <n v="52671"/>
    <n v="141.41999999999999"/>
  </r>
  <r>
    <s v="Mercado Libre"/>
    <x v="4"/>
    <s v="Privada"/>
    <s v="No"/>
    <s v="Si"/>
    <s v="Si"/>
    <n v="2009"/>
    <s v="Argentina"/>
    <n v="1.8581853669999999"/>
    <x v="33"/>
    <s v="No informa "/>
    <s v="Impacto ambiental"/>
    <s v="Pilar 3"/>
    <x v="3"/>
    <n v="22770079"/>
    <n v="73.567999999999998"/>
  </r>
  <r>
    <s v="Nestle"/>
    <x v="1"/>
    <s v="Mixta"/>
    <s v="No"/>
    <s v="Si"/>
    <s v="Si"/>
    <n v="1866"/>
    <s v="Suiza"/>
    <n v="2.0444698099999998"/>
    <x v="33"/>
    <s v="No informa "/>
    <s v="Impacto ambiental"/>
    <s v="Pilar 3"/>
    <x v="3"/>
    <n v="1463252"/>
    <n v="1"/>
  </r>
  <r>
    <s v="Oleoducto Central (Ocensa)"/>
    <x v="4"/>
    <s v="Mixta"/>
    <s v="No"/>
    <s v="No"/>
    <s v="No"/>
    <n v="1994"/>
    <s v="Colombia"/>
    <n v="5.9751610780000002"/>
    <x v="33"/>
    <n v="2432.61"/>
    <s v="Impacto ambiental"/>
    <s v="Pilar 3"/>
    <x v="3"/>
    <n v="22770079"/>
    <n v="73.567999999999998"/>
  </r>
  <r>
    <s v="Olímpica"/>
    <x v="3"/>
    <s v="Privada"/>
    <s v="Si"/>
    <s v="No"/>
    <s v="No"/>
    <n v="1953"/>
    <s v="Colombia"/>
    <n v="7.1291921260000004"/>
    <x v="33"/>
    <s v="No informa "/>
    <s v="Impacto ambiental"/>
    <s v="Pilar 3"/>
    <x v="3"/>
    <n v="52671"/>
    <n v="141.41999999999999"/>
  </r>
  <r>
    <s v="Pepsico"/>
    <x v="1"/>
    <s v="Pública"/>
    <s v="No"/>
    <s v="Si"/>
    <s v="Si"/>
    <n v="1965"/>
    <s v="Estados Unidos"/>
    <n v="2.0973851419999998"/>
    <x v="33"/>
    <s v="No informa "/>
    <s v="Impacto ambiental"/>
    <s v="Pilar 3"/>
    <x v="3"/>
    <n v="1463252"/>
    <n v="1"/>
  </r>
  <r>
    <s v="Petromil"/>
    <x v="3"/>
    <s v="Privada"/>
    <s v="Si"/>
    <s v="No"/>
    <s v="No"/>
    <n v="1989"/>
    <s v="Colombia"/>
    <n v="3.0305383369999999"/>
    <x v="33"/>
    <s v="No informa "/>
    <s v="Impacto ambiental"/>
    <s v="Pilar 3"/>
    <x v="3"/>
    <n v="52671"/>
    <n v="141.41999999999999"/>
  </r>
  <r>
    <s v="POLLOS EL BUCANERO S.A. (Cargill)"/>
    <x v="1"/>
    <s v="Privada"/>
    <s v="No"/>
    <s v="No"/>
    <s v="Si"/>
    <n v="1986"/>
    <s v="Colombia"/>
    <n v="2.2734296359999999"/>
    <x v="33"/>
    <s v="No informa "/>
    <s v="Impacto ambiental"/>
    <s v="Pilar 3"/>
    <x v="3"/>
    <n v="1463252"/>
    <n v="1"/>
  </r>
  <r>
    <s v="Postobón"/>
    <x v="1"/>
    <s v="Privada"/>
    <s v="No"/>
    <s v="No"/>
    <s v="No"/>
    <n v="1904"/>
    <s v="Colombia"/>
    <n v="2.8467005310000002"/>
    <x v="33"/>
    <n v="30651.5"/>
    <s v="Impacto ambiental"/>
    <s v="Pilar 3"/>
    <x v="3"/>
    <n v="1463252"/>
    <n v="1"/>
  </r>
  <r>
    <s v="Pricesmart"/>
    <x v="3"/>
    <s v="Privada"/>
    <s v="No"/>
    <s v="Si"/>
    <s v="Si"/>
    <n v="1993"/>
    <s v="Estados Unidos"/>
    <n v="2.3607916150000001"/>
    <x v="33"/>
    <s v="No informa"/>
    <s v="Impacto ambiental"/>
    <s v="Pilar 3"/>
    <x v="3"/>
    <n v="52671"/>
    <n v="141.41999999999999"/>
  </r>
  <r>
    <s v="Primax"/>
    <x v="3"/>
    <s v="Privada"/>
    <s v="No"/>
    <s v="No"/>
    <s v="Si"/>
    <n v="2005"/>
    <s v="Perú"/>
    <n v="10.521119421"/>
    <x v="33"/>
    <n v="141.41999999999999"/>
    <s v="Impacto ambiental"/>
    <s v="Pilar 3"/>
    <x v="3"/>
    <n v="52671"/>
    <n v="141.41999999999999"/>
  </r>
  <r>
    <s v="Productos Familia (Essity)"/>
    <x v="1"/>
    <s v="Privada"/>
    <s v="No"/>
    <s v="No"/>
    <s v="Si"/>
    <n v="1958"/>
    <s v="Colombia"/>
    <n v="2.0172595470000001"/>
    <x v="33"/>
    <s v="No informa "/>
    <s v="Impacto ambiental"/>
    <s v="Pilar 3"/>
    <x v="3"/>
    <n v="1463252"/>
    <n v="1"/>
  </r>
  <r>
    <s v="Promigas"/>
    <x v="4"/>
    <s v="Privada"/>
    <s v="No"/>
    <s v="Si"/>
    <s v="No"/>
    <n v="1974"/>
    <s v="Colombia"/>
    <n v="2.2729038500000001"/>
    <x v="33"/>
    <n v="872"/>
    <s v="Impacto ambiental"/>
    <s v="Pilar 3"/>
    <x v="3"/>
    <n v="22770079"/>
    <n v="73.567999999999998"/>
  </r>
  <r>
    <s v="Rappi"/>
    <x v="4"/>
    <s v="Privada"/>
    <s v="No"/>
    <s v="No"/>
    <s v="Si"/>
    <n v="2015"/>
    <s v="Colombia"/>
    <n v="0.70314701400000001"/>
    <x v="33"/>
    <s v="No informa "/>
    <s v="Impacto ambiental"/>
    <s v="Pilar 3"/>
    <x v="3"/>
    <n v="22770079"/>
    <n v="73.567999999999998"/>
  </r>
  <r>
    <s v="Reficar"/>
    <x v="1"/>
    <s v="Mixta"/>
    <s v="No"/>
    <s v="No"/>
    <s v="No"/>
    <n v="1956"/>
    <s v="Colombia"/>
    <n v="25.860914507"/>
    <x v="33"/>
    <n v="42239.43"/>
    <s v="Impacto ambiental"/>
    <s v="Pilar 3"/>
    <x v="3"/>
    <n v="1463252"/>
    <n v="1"/>
  </r>
  <r>
    <s v="Renault"/>
    <x v="1"/>
    <s v="Mixta"/>
    <s v="No"/>
    <s v="Si"/>
    <s v="Si"/>
    <n v="1898"/>
    <s v="Francia"/>
    <n v="2.4260392159999999"/>
    <x v="33"/>
    <n v="3821"/>
    <s v="Impacto ambiental"/>
    <s v="Pilar 3"/>
    <x v="3"/>
    <n v="1463252"/>
    <n v="1"/>
  </r>
  <r>
    <s v="Riopaila Castilla"/>
    <x v="1"/>
    <s v="Privada"/>
    <s v="No"/>
    <s v="Si"/>
    <s v="No"/>
    <n v="1998"/>
    <s v="Colombia"/>
    <n v="1.697301486"/>
    <x v="33"/>
    <n v="1463252"/>
    <s v="Impacto ambiental"/>
    <s v="Pilar 3"/>
    <x v="3"/>
    <n v="1463252"/>
    <n v="1"/>
  </r>
  <r>
    <s v="Samsung"/>
    <x v="3"/>
    <s v="Privada"/>
    <s v="Si"/>
    <s v="Si"/>
    <s v="Si"/>
    <n v="1969"/>
    <s v="Corea del Sur"/>
    <n v="3.188315636"/>
    <x v="33"/>
    <s v="No informa"/>
    <s v="Impacto ambiental"/>
    <s v="Pilar 3"/>
    <x v="3"/>
    <n v="52671"/>
    <n v="141.41999999999999"/>
  </r>
  <r>
    <s v="SierraCol Energy"/>
    <x v="5"/>
    <s v="Privada"/>
    <s v="No"/>
    <s v="No"/>
    <s v="Si"/>
    <n v="2020"/>
    <s v="Islas Caimán / EE.UU"/>
    <n v="1.943851598"/>
    <x v="33"/>
    <n v="14468"/>
    <s v="Impacto ambiental"/>
    <s v="Pilar 3"/>
    <x v="3"/>
    <n v="563060"/>
    <n v="1078.25"/>
  </r>
  <r>
    <s v="Sodimac (Homecenter)"/>
    <x v="3"/>
    <s v="Privada"/>
    <s v="No"/>
    <s v="No"/>
    <s v="Si"/>
    <n v="1952"/>
    <s v="Chile"/>
    <n v="5.9910971069999999"/>
    <x v="33"/>
    <n v="683"/>
    <s v="Impacto ambiental"/>
    <s v="Pilar 3"/>
    <x v="3"/>
    <n v="52671"/>
    <n v="141.41999999999999"/>
  </r>
  <r>
    <s v="Sucafina"/>
    <x v="3"/>
    <s v="Privada"/>
    <s v="Si"/>
    <s v="No"/>
    <s v="Si"/>
    <n v="1977"/>
    <s v="Suiza"/>
    <n v="2.002301595"/>
    <x v="33"/>
    <s v="No informa"/>
    <s v="Impacto ambiental"/>
    <s v="Pilar 3"/>
    <x v="3"/>
    <n v="52671"/>
    <n v="141.41999999999999"/>
  </r>
  <r>
    <s v="Sunshine Bouquet"/>
    <x v="0"/>
    <s v="Privada"/>
    <s v="Si"/>
    <s v="No"/>
    <s v="Si"/>
    <n v="1971"/>
    <s v="Estados Unidos"/>
    <n v="2.1567474139999998"/>
    <x v="33"/>
    <s v="No informa"/>
    <s v="Impacto ambiental"/>
    <s v="Pilar 3"/>
    <x v="3"/>
    <n v="13210.02"/>
    <n v="13210.02"/>
  </r>
  <r>
    <s v="Suramerica Comercial (Dollar City)"/>
    <x v="3"/>
    <s v="Privada"/>
    <s v="No"/>
    <s v="No"/>
    <s v="Si"/>
    <n v="2009"/>
    <s v="El Salvador"/>
    <n v="2.8694480090000001"/>
    <x v="33"/>
    <s v="No informa "/>
    <s v="Impacto ambiental"/>
    <s v="Pilar 3"/>
    <x v="3"/>
    <n v="52671"/>
    <n v="141.41999999999999"/>
  </r>
  <r>
    <s v="Tecnoquimicas"/>
    <x v="3"/>
    <s v="Privada"/>
    <s v="Si"/>
    <s v="No"/>
    <s v="No"/>
    <n v="1934"/>
    <s v="Colombia"/>
    <n v="3.134365769"/>
    <x v="33"/>
    <s v="No informa "/>
    <s v="Impacto ambiental"/>
    <s v="Pilar 3"/>
    <x v="3"/>
    <n v="52671"/>
    <n v="141.41999999999999"/>
  </r>
  <r>
    <s v="Telefónica"/>
    <x v="4"/>
    <s v="Mixta"/>
    <s v="No"/>
    <s v="Si"/>
    <s v="Si"/>
    <n v="1924"/>
    <s v="España"/>
    <n v="6.6721791020000003"/>
    <x v="33"/>
    <n v="11398"/>
    <s v="Impacto ambiental"/>
    <s v="Pilar 3"/>
    <x v="3"/>
    <n v="22770079"/>
    <n v="73.567999999999998"/>
  </r>
  <r>
    <s v="Teleperformance"/>
    <x v="4"/>
    <s v="Privada"/>
    <s v="No"/>
    <s v="Si"/>
    <s v="Si"/>
    <n v="1910"/>
    <s v="Francia"/>
    <n v="2.655177809"/>
    <x v="33"/>
    <n v="261"/>
    <s v="Impacto ambiental"/>
    <s v="Pilar 3"/>
    <x v="3"/>
    <n v="22770079"/>
    <n v="73.567999999999998"/>
  </r>
  <r>
    <s v="Terpel"/>
    <x v="3"/>
    <s v="Privada"/>
    <s v="No"/>
    <s v="Si"/>
    <s v="Si"/>
    <n v="1968"/>
    <s v="Colombia"/>
    <n v="24.752011681999999"/>
    <x v="33"/>
    <n v="11044.7"/>
    <s v="Impacto ambiental"/>
    <s v="Pilar 3"/>
    <x v="3"/>
    <n v="52671"/>
    <n v="141.41999999999999"/>
  </r>
  <r>
    <s v="Tigo"/>
    <x v="4"/>
    <s v="Mixta"/>
    <s v="No"/>
    <s v="Si"/>
    <s v="Si"/>
    <n v="1979"/>
    <s v="Suecia"/>
    <n v="2.956157691"/>
    <x v="33"/>
    <n v="1740"/>
    <s v="Impacto ambiental"/>
    <s v="Pilar 3"/>
    <x v="3"/>
    <n v="22770079"/>
    <n v="73.567999999999998"/>
  </r>
  <r>
    <s v="Toyota"/>
    <x v="3"/>
    <s v="Privada"/>
    <s v="No"/>
    <s v="Si"/>
    <s v="Si"/>
    <n v="1937"/>
    <s v="Japón"/>
    <n v="4.02823039"/>
    <x v="33"/>
    <s v="No informa"/>
    <s v="Impacto ambiental"/>
    <s v="Pilar 3"/>
    <x v="3"/>
    <n v="52671"/>
    <n v="141.41999999999999"/>
  </r>
  <r>
    <s v="Trafigura (Petroleum)"/>
    <x v="3"/>
    <s v="Privada"/>
    <s v="No"/>
    <s v="No"/>
    <s v="Si"/>
    <n v="1993"/>
    <s v="Suiza"/>
    <n v="4.8704234599999996"/>
    <x v="33"/>
    <s v="No informa"/>
    <s v="Impacto ambiental"/>
    <s v="Pilar 3"/>
    <x v="3"/>
    <n v="52671"/>
    <n v="141.41999999999999"/>
  </r>
  <r>
    <s v="Uniban"/>
    <x v="3"/>
    <s v="Privada"/>
    <s v="No"/>
    <s v="No"/>
    <s v="No"/>
    <n v="1966"/>
    <s v="Colombia"/>
    <n v="2.0461661379999998"/>
    <x v="33"/>
    <n v="7369.74"/>
    <s v="Impacto ambiental"/>
    <s v="Pilar 3"/>
    <x v="3"/>
    <n v="52671"/>
    <n v="141.41999999999999"/>
  </r>
  <r>
    <s v="Unilever"/>
    <x v="3"/>
    <s v="Privada"/>
    <s v="No"/>
    <s v="Si"/>
    <s v="Si"/>
    <n v="1929"/>
    <s v="Reino Unido y Países Bajos"/>
    <n v="1.928223518"/>
    <x v="33"/>
    <s v="No informa "/>
    <s v="Impacto ambiental"/>
    <s v="Pilar 3"/>
    <x v="3"/>
    <n v="52671"/>
    <n v="141.41999999999999"/>
  </r>
  <r>
    <s v="Vanti"/>
    <x v="4"/>
    <s v="Privada"/>
    <s v="No"/>
    <s v="No"/>
    <s v="No"/>
    <n v="1987"/>
    <s v="Colombia"/>
    <n v="0"/>
    <x v="33"/>
    <n v="14635"/>
    <s v="Impacto ambiental"/>
    <s v="Pilar 3"/>
    <x v="3"/>
    <n v="22770079"/>
    <n v="73.567999999999998"/>
  </r>
  <r>
    <s v="Verano energy"/>
    <x v="5"/>
    <s v="Privada"/>
    <s v="No"/>
    <s v="No"/>
    <s v="Si"/>
    <n v="2016"/>
    <s v="Canadá"/>
    <n v="5.4833186859999996"/>
    <x v="33"/>
    <s v="No informa "/>
    <s v="Impacto ambiental"/>
    <s v="Pilar 3"/>
    <x v="3"/>
    <n v="563060"/>
    <n v="1078.25"/>
  </r>
  <r>
    <s v="Yamaha"/>
    <x v="1"/>
    <s v="Privada"/>
    <s v="No"/>
    <s v="Si"/>
    <s v="Si"/>
    <n v="1955"/>
    <s v="Japón"/>
    <n v="1.8313776939999999"/>
    <x v="33"/>
    <n v="5.4020000000000001"/>
    <s v="Impacto ambiental"/>
    <s v="Pilar 3"/>
    <x v="3"/>
    <n v="1463252"/>
    <n v="1"/>
  </r>
  <r>
    <s v="YARA COLOMBIA S.A."/>
    <x v="1"/>
    <s v="Privada"/>
    <s v="No"/>
    <s v="No"/>
    <s v="Si"/>
    <n v="1993"/>
    <s v="Noruega"/>
    <n v="1.7653399919999999"/>
    <x v="33"/>
    <n v="1"/>
    <s v="Impacto ambiental"/>
    <s v="Pilar 3"/>
    <x v="3"/>
    <n v="1463252"/>
    <n v="1"/>
  </r>
  <r>
    <s v="Aliar"/>
    <x v="0"/>
    <s v="Privada"/>
    <s v="No"/>
    <s v="No"/>
    <s v="No"/>
    <n v="2007"/>
    <s v="Colombia"/>
    <n v="0.97802211500000003"/>
    <x v="34"/>
    <s v="Si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34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0000001"/>
    <x v="34"/>
    <s v="Si"/>
    <s v="Impacto ambiental"/>
    <s v="Pilar 3"/>
    <x v="1"/>
    <b v="0"/>
    <b v="0"/>
  </r>
  <r>
    <s v="Amarilo"/>
    <x v="2"/>
    <s v="Privada"/>
    <s v="Si"/>
    <s v="No"/>
    <s v="No"/>
    <n v="1993"/>
    <s v="Colombia"/>
    <n v="2.1863011939999999"/>
    <x v="34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34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199999997"/>
    <x v="34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34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34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34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0000002"/>
    <x v="34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34"/>
    <s v="Si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34"/>
    <s v="Si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0000007"/>
    <x v="34"/>
    <n v="1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7999999999"/>
    <x v="34"/>
    <s v="No"/>
    <s v="Impacto ambiental"/>
    <s v="Pilar 3"/>
    <x v="1"/>
    <b v="0"/>
    <b v="0"/>
  </r>
  <r>
    <s v="Biomax"/>
    <x v="3"/>
    <s v="Privada"/>
    <s v="No"/>
    <s v="No"/>
    <s v="No"/>
    <n v="2004"/>
    <s v="Colombia"/>
    <n v="4.5125503050000004"/>
    <x v="34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00000005"/>
    <x v="34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34"/>
    <s v="Si"/>
    <s v="Impacto ambiental"/>
    <s v="Pilar 3"/>
    <x v="1"/>
    <b v="0"/>
    <b v="0"/>
  </r>
  <r>
    <s v="Celsia"/>
    <x v="4"/>
    <s v="Privada"/>
    <s v="No"/>
    <s v="Si"/>
    <s v="Si"/>
    <n v="2001"/>
    <s v="Colombia"/>
    <n v="6.5475670460000002"/>
    <x v="34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34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0000001"/>
    <x v="34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00000005"/>
    <x v="34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0000004"/>
    <x v="34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59999999996"/>
    <x v="34"/>
    <s v="Si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0000001"/>
    <x v="34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8999999"/>
    <x v="34"/>
    <s v="No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79999999"/>
    <x v="34"/>
    <s v="Si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34"/>
    <s v="No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69999998"/>
    <x v="34"/>
    <s v="Si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00000001"/>
    <x v="34"/>
    <s v="Si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34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34"/>
    <s v="No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34"/>
    <s v="Si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0000001"/>
    <x v="34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00000001"/>
    <x v="34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34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0000004"/>
    <x v="34"/>
    <s v="No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34"/>
    <s v="Si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34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34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000001"/>
    <x v="34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34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34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79999999"/>
    <x v="34"/>
    <s v="Si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49999999"/>
    <x v="34"/>
    <s v="No"/>
    <s v="Impacto ambiental"/>
    <s v="Pilar 3"/>
    <x v="1"/>
    <b v="0"/>
    <b v="0"/>
  </r>
  <r>
    <s v="Esenttia"/>
    <x v="1"/>
    <s v="Mixta"/>
    <s v="No"/>
    <s v="No"/>
    <s v="No"/>
    <n v="1990"/>
    <s v="Colombia"/>
    <n v="2.3114637089999999"/>
    <x v="34"/>
    <s v="Si"/>
    <s v="Impacto ambiental"/>
    <s v="Pilar 3"/>
    <x v="1"/>
    <b v="0"/>
    <b v="0"/>
  </r>
  <r>
    <s v="Éxito"/>
    <x v="3"/>
    <s v="Privada"/>
    <s v="No"/>
    <s v="No"/>
    <s v="Si"/>
    <n v="1949"/>
    <s v="Colombia"/>
    <n v="16.077688644999999"/>
    <x v="34"/>
    <s v="Si"/>
    <s v="Impacto ambiental"/>
    <s v="Pilar 3"/>
    <x v="1"/>
    <b v="0"/>
    <b v="0"/>
  </r>
  <r>
    <s v="Falabella"/>
    <x v="3"/>
    <s v="Privada"/>
    <s v="Si"/>
    <s v="Si"/>
    <s v="Si"/>
    <n v="1889"/>
    <s v="Chile"/>
    <n v="2.3075606390000001"/>
    <x v="34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59999996"/>
    <x v="34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59999999"/>
    <x v="34"/>
    <s v="No"/>
    <s v="Impacto ambiental"/>
    <s v="Pilar 3"/>
    <x v="1"/>
    <b v="0"/>
    <b v="0"/>
  </r>
  <r>
    <s v="GEB"/>
    <x v="4"/>
    <s v="Mixta"/>
    <s v="No"/>
    <s v="Si"/>
    <s v="Si"/>
    <n v="1896"/>
    <s v="Colombia"/>
    <n v="3.7166394839999999"/>
    <x v="34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0000001"/>
    <x v="34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0000002"/>
    <x v="34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59999999999"/>
    <x v="34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34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89999998"/>
    <x v="34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34"/>
    <s v="No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34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34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79999998"/>
    <x v="34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599999999"/>
    <x v="34"/>
    <s v="Si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299999998"/>
    <x v="34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0000002"/>
    <x v="34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0000001"/>
    <x v="34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499999997"/>
    <x v="34"/>
    <s v="No"/>
    <s v="Impacto ambiental"/>
    <s v="Pilar 3"/>
    <x v="1"/>
    <b v="0"/>
    <b v="0"/>
  </r>
  <r>
    <s v="Mazda"/>
    <x v="3"/>
    <s v="Privada"/>
    <s v="No"/>
    <s v="Si"/>
    <s v="Si"/>
    <n v="1920"/>
    <s v="Japón"/>
    <n v="1.8691417530000001"/>
    <x v="34"/>
    <s v="Si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69999999"/>
    <x v="34"/>
    <s v="No"/>
    <s v="Impacto ambiental"/>
    <s v="Pilar 3"/>
    <x v="1"/>
    <b v="0"/>
    <b v="0"/>
  </r>
  <r>
    <s v="Nestle"/>
    <x v="1"/>
    <s v="Mixta"/>
    <s v="No"/>
    <s v="Si"/>
    <s v="Si"/>
    <n v="1866"/>
    <s v="Suiza"/>
    <n v="2.0444698099999998"/>
    <x v="34"/>
    <s v="Si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0000002"/>
    <x v="34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0000004"/>
    <x v="34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19999998"/>
    <x v="34"/>
    <s v="Si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69999999"/>
    <x v="34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59999999"/>
    <x v="34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0000002"/>
    <x v="34"/>
    <s v="Si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0000001"/>
    <x v="34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34"/>
    <s v="Si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0000001"/>
    <x v="34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00000001"/>
    <x v="34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00000001"/>
    <x v="34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34"/>
    <n v="1"/>
    <s v="Impacto ambiental"/>
    <s v="Pilar 3"/>
    <x v="1"/>
    <b v="0"/>
    <b v="0"/>
  </r>
  <r>
    <s v="Renault"/>
    <x v="1"/>
    <s v="Mixta"/>
    <s v="No"/>
    <s v="Si"/>
    <s v="Si"/>
    <n v="1898"/>
    <s v="Francia"/>
    <n v="2.4260392159999999"/>
    <x v="34"/>
    <s v="No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34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34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34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69999999"/>
    <x v="34"/>
    <s v="No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34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39999998"/>
    <x v="34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0000001"/>
    <x v="34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34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0000003"/>
    <x v="34"/>
    <s v="Si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34"/>
    <s v="No"/>
    <s v="Impacto ambiental"/>
    <s v="Pilar 3"/>
    <x v="1"/>
    <b v="0"/>
    <b v="0"/>
  </r>
  <r>
    <s v="Terpel"/>
    <x v="3"/>
    <s v="Privada"/>
    <s v="No"/>
    <s v="Si"/>
    <s v="Si"/>
    <n v="1968"/>
    <s v="Colombia"/>
    <n v="24.752011681999999"/>
    <x v="34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34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34"/>
    <s v="Si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599999996"/>
    <x v="34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79999998"/>
    <x v="34"/>
    <s v="No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34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34"/>
    <s v="No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59999996"/>
    <x v="34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39999999"/>
    <x v="34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19999999"/>
    <x v="34"/>
    <s v="Si"/>
    <s v="Impacto ambiental"/>
    <s v="Pilar 3"/>
    <x v="1"/>
    <b v="0"/>
    <b v="0"/>
  </r>
  <r>
    <s v="Aliar"/>
    <x v="0"/>
    <s v="Privada"/>
    <s v="No"/>
    <s v="No"/>
    <s v="No"/>
    <n v="2007"/>
    <s v="Colombia"/>
    <n v="0.97802211500000003"/>
    <x v="35"/>
    <n v="1"/>
    <s v="Impacto ambiental"/>
    <s v="Pilar 3"/>
    <x v="2"/>
    <b v="0"/>
    <b v="0"/>
  </r>
  <r>
    <s v="Alimentos Carnicos (Grupo Nutresa)"/>
    <x v="1"/>
    <s v="Privada"/>
    <s v="No"/>
    <s v="Si"/>
    <s v="Si"/>
    <n v="1920"/>
    <s v="Colombia"/>
    <n v="2.844632077"/>
    <x v="35"/>
    <n v="1"/>
    <s v="Impacto ambiental"/>
    <s v="Pilar 3"/>
    <x v="2"/>
    <b v="0"/>
    <b v="0"/>
  </r>
  <r>
    <s v="Alpina"/>
    <x v="1"/>
    <s v="Privada"/>
    <s v="No"/>
    <s v="No"/>
    <s v="Si"/>
    <n v="1945"/>
    <s v="Colombia"/>
    <n v="2.1764613960000001"/>
    <x v="35"/>
    <n v="0"/>
    <s v="Impacto ambiental"/>
    <s v="Pilar 3"/>
    <x v="2"/>
    <b v="0"/>
    <b v="0"/>
  </r>
  <r>
    <s v="Amarilo"/>
    <x v="2"/>
    <s v="Privada"/>
    <s v="Si"/>
    <s v="No"/>
    <s v="No"/>
    <n v="1993"/>
    <s v="Colombia"/>
    <n v="2.1863011939999999"/>
    <x v="35"/>
    <n v="1"/>
    <s v="Impacto ambiental"/>
    <s v="Pilar 3"/>
    <x v="2"/>
    <b v="0"/>
    <b v="0"/>
  </r>
  <r>
    <s v="ARA"/>
    <x v="3"/>
    <s v="Privada"/>
    <s v="No"/>
    <s v="No"/>
    <s v="Si"/>
    <n v="2012"/>
    <s v="Colombia"/>
    <n v="13.831182682"/>
    <x v="35"/>
    <n v="0"/>
    <s v="Impacto ambiental"/>
    <s v="Pilar 3"/>
    <x v="2"/>
    <b v="0"/>
    <b v="0"/>
  </r>
  <r>
    <s v="ARQUITECTURA Y CONCRETO"/>
    <x v="2"/>
    <s v="Privada"/>
    <s v="Si"/>
    <s v="No"/>
    <s v="No"/>
    <n v="1990"/>
    <s v="Colombia"/>
    <n v="0.77142869199999997"/>
    <x v="35"/>
    <n v="0"/>
    <s v="Impacto ambiental"/>
    <s v="Pilar 3"/>
    <x v="2"/>
    <b v="0"/>
    <b v="0"/>
  </r>
  <r>
    <s v="AUTOPISTA RIO MAGDALENA SAS"/>
    <x v="2"/>
    <s v="Privada"/>
    <s v="No"/>
    <s v="No"/>
    <s v="No"/>
    <n v="2014"/>
    <s v="Colombia"/>
    <n v="1.314259836"/>
    <x v="35"/>
    <n v="1"/>
    <s v="Impacto ambiental"/>
    <s v="Pilar 3"/>
    <x v="2"/>
    <b v="0"/>
    <b v="0"/>
  </r>
  <r>
    <s v="Avianca"/>
    <x v="4"/>
    <s v="Privada"/>
    <s v="No"/>
    <s v="No"/>
    <s v="Si"/>
    <n v="1919"/>
    <s v="Colombia"/>
    <n v="15.106042448"/>
    <x v="35"/>
    <n v="1"/>
    <s v="Impacto ambiental"/>
    <s v="Pilar 3"/>
    <x v="2"/>
    <b v="0"/>
    <b v="0"/>
  </r>
  <r>
    <s v="AVICOLA EL MADROÑO SA"/>
    <x v="0"/>
    <s v="Privada"/>
    <s v="No"/>
    <s v="No"/>
    <s v="No"/>
    <n v="1987"/>
    <s v="Colombia"/>
    <n v="0.711210393"/>
    <x v="35"/>
    <n v="0"/>
    <s v="Impacto ambiental"/>
    <s v="Pilar 3"/>
    <x v="2"/>
    <b v="0"/>
    <b v="0"/>
  </r>
  <r>
    <s v="AVSA"/>
    <x v="0"/>
    <s v="Privada"/>
    <s v="Si"/>
    <s v="No"/>
    <s v="No"/>
    <n v="1969"/>
    <s v="Colombia"/>
    <n v="2.4231643530000002"/>
    <x v="35"/>
    <n v="0"/>
    <s v="Impacto ambiental"/>
    <s v="Pilar 3"/>
    <x v="2"/>
    <b v="0"/>
    <b v="0"/>
  </r>
  <r>
    <s v="Banco de Bogotá"/>
    <x v="4"/>
    <s v="Privada"/>
    <s v="No"/>
    <s v="Si"/>
    <s v="No"/>
    <n v="1870"/>
    <s v="Colombia"/>
    <n v="0"/>
    <x v="35"/>
    <n v="0"/>
    <s v="Impacto ambiental"/>
    <s v="Pilar 3"/>
    <x v="2"/>
    <b v="0"/>
    <b v="0"/>
  </r>
  <r>
    <s v="Bancolombia"/>
    <x v="4"/>
    <s v="Privada"/>
    <s v="No"/>
    <s v="Si"/>
    <s v="Si"/>
    <n v="1875"/>
    <s v="Colombia"/>
    <n v="0"/>
    <x v="35"/>
    <n v="0"/>
    <s v="Impacto ambiental"/>
    <s v="Pilar 3"/>
    <x v="2"/>
    <b v="0"/>
    <b v="0"/>
  </r>
  <r>
    <s v="Bavaria (Kopps)"/>
    <x v="1"/>
    <s v="Privada"/>
    <s v="No"/>
    <s v="No"/>
    <s v="Si"/>
    <n v="1889"/>
    <s v="Colombia"/>
    <n v="8.6157743510000007"/>
    <x v="35"/>
    <n v="1"/>
    <s v="Impacto ambiental"/>
    <s v="Pilar 3"/>
    <x v="2"/>
    <b v="0"/>
    <b v="0"/>
  </r>
  <r>
    <s v="BEL STAR S.A."/>
    <x v="1"/>
    <s v="Privada"/>
    <s v="No"/>
    <s v="No"/>
    <s v="Si"/>
    <n v="2000"/>
    <s v="Colombia"/>
    <n v="1.8730507999999999"/>
    <x v="35"/>
    <n v="1"/>
    <s v="Impacto ambiental"/>
    <s v="Pilar 3"/>
    <x v="2"/>
    <b v="0"/>
    <b v="0"/>
  </r>
  <r>
    <s v="Biomax"/>
    <x v="3"/>
    <s v="Privada"/>
    <s v="No"/>
    <s v="No"/>
    <s v="No"/>
    <n v="2004"/>
    <s v="Colombia"/>
    <n v="4.5125503050000004"/>
    <x v="35"/>
    <n v="0"/>
    <s v="Impacto ambiental"/>
    <s v="Pilar 3"/>
    <x v="2"/>
    <b v="0"/>
    <b v="0"/>
  </r>
  <r>
    <s v="C.I Prodeco"/>
    <x v="5"/>
    <s v="Privada"/>
    <s v="No"/>
    <s v="No"/>
    <s v="Si"/>
    <n v="1990"/>
    <s v="Suiza"/>
    <n v="0.89502277900000005"/>
    <x v="35"/>
    <n v="0"/>
    <s v="Impacto ambiental"/>
    <s v="Pilar 3"/>
    <x v="2"/>
    <b v="0"/>
    <b v="0"/>
  </r>
  <r>
    <s v="CARTON DE COLOMBIA S.A. (Smurfit Kappa)"/>
    <x v="1"/>
    <s v="Privada"/>
    <s v="No"/>
    <s v="No"/>
    <s v="Si"/>
    <n v="1944"/>
    <s v="Colombia"/>
    <n v="1.7785578609999999"/>
    <x v="35"/>
    <n v="2"/>
    <s v="Impacto ambiental"/>
    <s v="Pilar 3"/>
    <x v="2"/>
    <b v="0"/>
    <b v="0"/>
  </r>
  <r>
    <s v="Celsia"/>
    <x v="4"/>
    <s v="Privada"/>
    <s v="No"/>
    <s v="Si"/>
    <s v="Si"/>
    <n v="2001"/>
    <s v="Colombia"/>
    <n v="6.5475670460000002"/>
    <x v="35"/>
    <n v="2"/>
    <s v="Impacto ambiental"/>
    <s v="Pilar 3"/>
    <x v="2"/>
    <b v="0"/>
    <b v="0"/>
  </r>
  <r>
    <s v="Cementos Argos"/>
    <x v="1"/>
    <s v="Privada"/>
    <s v="No"/>
    <s v="Si"/>
    <s v="Si"/>
    <n v="1934"/>
    <s v="Colombia"/>
    <n v="1.84479215"/>
    <x v="35"/>
    <n v="2"/>
    <s v="Impacto ambiental"/>
    <s v="Pilar 3"/>
    <x v="2"/>
    <b v="0"/>
    <b v="0"/>
  </r>
  <r>
    <s v="Cencosud"/>
    <x v="3"/>
    <s v="Privada"/>
    <s v="Si"/>
    <s v="Si"/>
    <s v="Si"/>
    <n v="1960"/>
    <s v="Chile"/>
    <n v="4.2128666020000001"/>
    <x v="35"/>
    <n v="0"/>
    <s v="Impacto ambiental"/>
    <s v="Pilar 3"/>
    <x v="2"/>
    <b v="0"/>
    <b v="0"/>
  </r>
  <r>
    <s v="Cenit"/>
    <x v="4"/>
    <s v="Mixta"/>
    <s v="No"/>
    <s v="No"/>
    <s v="No"/>
    <n v="2012"/>
    <s v="Colombia"/>
    <n v="9.9777362400000005"/>
    <x v="35"/>
    <n v="2"/>
    <s v="Impacto ambiental"/>
    <s v="Pilar 3"/>
    <x v="2"/>
    <b v="0"/>
    <b v="0"/>
  </r>
  <r>
    <s v="Cerrejón"/>
    <x v="5"/>
    <s v="Privada"/>
    <s v="No"/>
    <s v="No"/>
    <s v="Si"/>
    <n v="1976"/>
    <s v="Reino Unido / Suiza"/>
    <n v="6.0471020830000004"/>
    <x v="35"/>
    <n v="1"/>
    <s v="Impacto ambiental"/>
    <s v="Pilar 3"/>
    <x v="2"/>
    <b v="0"/>
    <b v="0"/>
  </r>
  <r>
    <s v="Chevron"/>
    <x v="3"/>
    <s v="Privada"/>
    <s v="No"/>
    <s v="No"/>
    <s v="Si"/>
    <n v="1879"/>
    <s v="Estados Unidos"/>
    <n v="5.8689859999999996"/>
    <x v="35"/>
    <n v="0"/>
    <s v="Impacto ambiental"/>
    <s v="Pilar 3"/>
    <x v="2"/>
    <b v="0"/>
    <b v="0"/>
  </r>
  <r>
    <s v="CI Eslop"/>
    <x v="3"/>
    <s v="Privada"/>
    <s v="Si"/>
    <s v="No"/>
    <s v="No"/>
    <n v="1997"/>
    <s v="Colombia"/>
    <n v="1.9766409730000001"/>
    <x v="35"/>
    <n v="0"/>
    <s v="Impacto ambiental"/>
    <s v="Pilar 3"/>
    <x v="2"/>
    <b v="0"/>
    <b v="0"/>
  </r>
  <r>
    <s v="Claro"/>
    <x v="4"/>
    <s v="Privada"/>
    <s v="No"/>
    <s v="No"/>
    <s v="Si"/>
    <n v="2003"/>
    <s v="Brasil"/>
    <n v="15.602099798999999"/>
    <x v="35"/>
    <n v="0"/>
    <s v="Impacto ambiental"/>
    <s v="Pilar 3"/>
    <x v="2"/>
    <b v="0"/>
    <b v="0"/>
  </r>
  <r>
    <s v="Coca Cola- Femsa"/>
    <x v="1"/>
    <s v="Mixta"/>
    <s v="No"/>
    <s v="Si"/>
    <s v="Si"/>
    <n v="1991"/>
    <s v="México"/>
    <n v="5.1614047279999999"/>
    <x v="35"/>
    <n v="2"/>
    <s v="Impacto ambiental"/>
    <s v="Pilar 3"/>
    <x v="2"/>
    <b v="0"/>
    <b v="0"/>
  </r>
  <r>
    <s v="Colgate"/>
    <x v="1"/>
    <s v="Privada"/>
    <s v="No"/>
    <s v="Si"/>
    <s v="Si"/>
    <n v="1806"/>
    <s v="Estados Unidos"/>
    <n v="2.382092359"/>
    <x v="35"/>
    <n v="1"/>
    <s v="Impacto ambiental"/>
    <s v="Pilar 3"/>
    <x v="2"/>
    <b v="0"/>
    <b v="0"/>
  </r>
  <r>
    <s v="Colombina"/>
    <x v="1"/>
    <s v="Privada"/>
    <s v="Si"/>
    <s v="Si"/>
    <s v="Si"/>
    <n v="1932"/>
    <s v="Colombia"/>
    <n v="2.1928266769999998"/>
    <x v="35"/>
    <n v="1"/>
    <s v="Impacto ambiental"/>
    <s v="Pilar 3"/>
    <x v="2"/>
    <b v="0"/>
    <b v="0"/>
  </r>
  <r>
    <s v="Compañía Nacional de Chocolates"/>
    <x v="1"/>
    <s v="Privada"/>
    <s v="No"/>
    <s v="No"/>
    <s v="No"/>
    <n v="1920"/>
    <s v="Colombia"/>
    <n v="1.9433909700000001"/>
    <x v="35"/>
    <n v="1"/>
    <s v="Impacto ambiental"/>
    <s v="Pilar 3"/>
    <x v="2"/>
    <b v="0"/>
    <b v="0"/>
  </r>
  <r>
    <s v="CONCESIONARIA VIAL UNIÓN DEL SUR SAS"/>
    <x v="2"/>
    <s v="Privada"/>
    <s v="No"/>
    <s v="No"/>
    <s v="No"/>
    <n v="2015"/>
    <s v="Colombia"/>
    <n v="0.76762142099999997"/>
    <x v="35"/>
    <n v="0"/>
    <s v="Impacto ambiental"/>
    <s v="Pilar 3"/>
    <x v="2"/>
    <b v="0"/>
    <b v="0"/>
  </r>
  <r>
    <s v="Conconcreto"/>
    <x v="2"/>
    <s v="Privada"/>
    <s v="No"/>
    <s v="Si"/>
    <s v="Si"/>
    <n v="1961"/>
    <s v="Colombia"/>
    <n v="0.498844856"/>
    <x v="35"/>
    <n v="0"/>
    <s v="Impacto ambiental"/>
    <s v="Pilar 3"/>
    <x v="2"/>
    <b v="0"/>
    <b v="0"/>
  </r>
  <r>
    <s v="CONSTRUCCIONES EL CONDOR S.A"/>
    <x v="2"/>
    <s v="Privada"/>
    <s v="No"/>
    <s v="Si"/>
    <s v="Si"/>
    <n v="1979"/>
    <s v="Colombia"/>
    <n v="1.189537155"/>
    <x v="35"/>
    <n v="0"/>
    <s v="Impacto ambiental"/>
    <s v="Pilar 3"/>
    <x v="2"/>
    <b v="0"/>
    <b v="0"/>
  </r>
  <r>
    <s v="CONSTRUCTORA CAPITAL BOGOTA SAS"/>
    <x v="2"/>
    <s v="Privada"/>
    <s v="Si"/>
    <s v="No"/>
    <s v="No"/>
    <n v="2008"/>
    <s v="Colombia"/>
    <n v="1.3132825420000001"/>
    <x v="35"/>
    <n v="0"/>
    <s v="Impacto ambiental"/>
    <s v="Pilar 3"/>
    <x v="2"/>
    <b v="0"/>
    <b v="0"/>
  </r>
  <r>
    <s v="CONSTRUCTORA COLPATRIA  SAS"/>
    <x v="2"/>
    <s v="Privada"/>
    <s v="No"/>
    <s v="No"/>
    <s v="No"/>
    <n v="1977"/>
    <s v="Colombia"/>
    <n v="0.74612668500000001"/>
    <x v="35"/>
    <n v="0"/>
    <s v="Impacto ambiental"/>
    <s v="Pilar 3"/>
    <x v="2"/>
    <b v="0"/>
    <b v="0"/>
  </r>
  <r>
    <s v="Corbeta"/>
    <x v="3"/>
    <s v="Privada"/>
    <s v="Si"/>
    <s v="No"/>
    <s v="No"/>
    <n v="1938"/>
    <s v="Colombia"/>
    <n v="11.88773162"/>
    <x v="35"/>
    <n v="0"/>
    <s v="Impacto ambiental"/>
    <s v="Pilar 3"/>
    <x v="2"/>
    <b v="0"/>
    <b v="0"/>
  </r>
  <r>
    <s v="Cruz Verde"/>
    <x v="3"/>
    <s v="Privada"/>
    <s v="No"/>
    <s v="No"/>
    <s v="Si"/>
    <n v="1984"/>
    <s v="Chile"/>
    <n v="5.5116464790000004"/>
    <x v="35"/>
    <n v="0"/>
    <s v="Impacto ambiental"/>
    <s v="Pilar 3"/>
    <x v="2"/>
    <b v="0"/>
    <b v="0"/>
  </r>
  <r>
    <s v="D1"/>
    <x v="3"/>
    <s v="Privada"/>
    <s v="Si"/>
    <s v="No"/>
    <s v="No"/>
    <n v="2009"/>
    <s v="Colombia"/>
    <n v="19.439396106"/>
    <x v="35"/>
    <n v="0"/>
    <s v="Impacto ambiental"/>
    <s v="Pilar 3"/>
    <x v="2"/>
    <b v="0"/>
    <b v="0"/>
  </r>
  <r>
    <s v="Davivienda"/>
    <x v="4"/>
    <s v="Privada"/>
    <s v="No"/>
    <s v="Si"/>
    <s v="No"/>
    <n v="1972"/>
    <s v="Colombia"/>
    <n v="0"/>
    <x v="35"/>
    <n v="0"/>
    <s v="Impacto ambiental"/>
    <s v="Pilar 3"/>
    <x v="2"/>
    <b v="0"/>
    <b v="0"/>
  </r>
  <r>
    <s v="Distracom"/>
    <x v="3"/>
    <s v="Privada"/>
    <s v="Si"/>
    <s v="No"/>
    <s v="No"/>
    <n v="1997"/>
    <s v="Colombia"/>
    <n v="3.874476933"/>
    <x v="35"/>
    <n v="0"/>
    <s v="Impacto ambiental"/>
    <s v="Pilar 3"/>
    <x v="2"/>
    <b v="0"/>
    <b v="0"/>
  </r>
  <r>
    <s v="Drummond"/>
    <x v="5"/>
    <s v="Privada"/>
    <s v="Si"/>
    <s v="No"/>
    <s v="Si"/>
    <n v="1935"/>
    <s v="Estados Unidos"/>
    <n v="11.495989482000001"/>
    <x v="35"/>
    <n v="1"/>
    <s v="Impacto ambiental"/>
    <s v="Pilar 3"/>
    <x v="2"/>
    <b v="0"/>
    <b v="0"/>
  </r>
  <r>
    <s v="Ecopetrol"/>
    <x v="5"/>
    <s v="Mixta"/>
    <s v="No"/>
    <s v="Si"/>
    <s v="Si"/>
    <n v="1951"/>
    <s v="Colombia"/>
    <n v="113.923310323"/>
    <x v="35"/>
    <n v="1"/>
    <s v="Impacto ambiental"/>
    <s v="Pilar 3"/>
    <x v="2"/>
    <b v="0"/>
    <b v="0"/>
  </r>
  <r>
    <s v="Emgesa"/>
    <x v="4"/>
    <s v="Mixta"/>
    <s v="No"/>
    <s v="No"/>
    <s v="Si"/>
    <n v="1997"/>
    <s v="Colombia"/>
    <n v="15.780332546"/>
    <x v="35"/>
    <n v="1"/>
    <s v="Impacto ambiental"/>
    <s v="Pilar 3"/>
    <x v="2"/>
    <b v="0"/>
    <b v="0"/>
  </r>
  <r>
    <s v="EPM"/>
    <x v="4"/>
    <s v="Pública"/>
    <s v="No"/>
    <s v="No"/>
    <s v="Si"/>
    <n v="1955"/>
    <s v="Colombia"/>
    <n v="20.574477179999999"/>
    <x v="35"/>
    <n v="2"/>
    <s v="Impacto ambiental"/>
    <s v="Pilar 3"/>
    <x v="2"/>
    <b v="0"/>
    <b v="0"/>
  </r>
  <r>
    <s v="ES Windows"/>
    <x v="1"/>
    <s v="Privada"/>
    <s v="No"/>
    <s v="No"/>
    <s v="Si"/>
    <n v="1985"/>
    <s v="Estados Unidos"/>
    <n v="2.6249202149999999"/>
    <x v="35"/>
    <n v="1"/>
    <s v="Impacto ambiental"/>
    <s v="Pilar 3"/>
    <x v="2"/>
    <b v="0"/>
    <b v="0"/>
  </r>
  <r>
    <s v="Esenttia"/>
    <x v="1"/>
    <s v="Mixta"/>
    <s v="No"/>
    <s v="No"/>
    <s v="No"/>
    <n v="1990"/>
    <s v="Colombia"/>
    <n v="2.3114637089999999"/>
    <x v="35"/>
    <n v="2"/>
    <s v="Impacto ambiental"/>
    <s v="Pilar 3"/>
    <x v="2"/>
    <b v="0"/>
    <b v="0"/>
  </r>
  <r>
    <s v="Éxito"/>
    <x v="3"/>
    <s v="Privada"/>
    <s v="No"/>
    <s v="No"/>
    <s v="Si"/>
    <n v="1949"/>
    <s v="Colombia"/>
    <n v="16.077688644999999"/>
    <x v="35"/>
    <n v="0"/>
    <s v="Impacto ambiental"/>
    <s v="Pilar 3"/>
    <x v="2"/>
    <b v="0"/>
    <b v="0"/>
  </r>
  <r>
    <s v="Falabella"/>
    <x v="3"/>
    <s v="Privada"/>
    <s v="Si"/>
    <s v="Si"/>
    <s v="Si"/>
    <n v="1889"/>
    <s v="Chile"/>
    <n v="2.3075606390000001"/>
    <x v="35"/>
    <n v="0"/>
    <s v="Impacto ambiental"/>
    <s v="Pilar 3"/>
    <x v="2"/>
    <b v="0"/>
    <b v="0"/>
  </r>
  <r>
    <s v="Frontera Energy"/>
    <x v="5"/>
    <s v="Privada"/>
    <s v="No"/>
    <s v="Si"/>
    <s v="Si"/>
    <n v="1985"/>
    <s v="Canadá"/>
    <n v="4.2502446559999996"/>
    <x v="35"/>
    <n v="1"/>
    <s v="Impacto ambiental"/>
    <s v="Pilar 3"/>
    <x v="2"/>
    <b v="0"/>
    <b v="0"/>
  </r>
  <r>
    <s v="Gases del Caribe"/>
    <x v="4"/>
    <s v="Privada"/>
    <s v="No"/>
    <s v="Si"/>
    <s v="No"/>
    <n v="1966"/>
    <s v="Colombia"/>
    <n v="2.6355685659999999"/>
    <x v="35"/>
    <n v="0"/>
    <s v="Impacto ambiental"/>
    <s v="Pilar 3"/>
    <x v="2"/>
    <b v="0"/>
    <b v="0"/>
  </r>
  <r>
    <s v="GEB"/>
    <x v="4"/>
    <s v="Mixta"/>
    <s v="No"/>
    <s v="Si"/>
    <s v="Si"/>
    <n v="1896"/>
    <s v="Colombia"/>
    <n v="3.7166394839999999"/>
    <x v="35"/>
    <n v="2"/>
    <s v="Impacto ambiental"/>
    <s v="Pilar 3"/>
    <x v="2"/>
    <b v="0"/>
    <b v="0"/>
  </r>
  <r>
    <s v="General Motors"/>
    <x v="1"/>
    <s v="Pública"/>
    <s v="No"/>
    <s v="Si"/>
    <s v="Si"/>
    <n v="1908"/>
    <s v="Estados Unidos"/>
    <n v="1.2123628230000001"/>
    <x v="35"/>
    <n v="1"/>
    <s v="Impacto ambiental"/>
    <s v="Pilar 3"/>
    <x v="2"/>
    <b v="0"/>
    <b v="0"/>
  </r>
  <r>
    <s v="Geopark"/>
    <x v="5"/>
    <s v="Privada"/>
    <s v="No"/>
    <s v="Si"/>
    <s v="Si"/>
    <n v="2002"/>
    <s v="Chile"/>
    <n v="2.4203671080000002"/>
    <x v="35"/>
    <n v="2"/>
    <s v="Impacto ambiental"/>
    <s v="Pilar 3"/>
    <x v="2"/>
    <b v="0"/>
    <b v="0"/>
  </r>
  <r>
    <s v="Gran Tierra Energy"/>
    <x v="5"/>
    <s v="Privada"/>
    <s v="No"/>
    <s v="Si"/>
    <s v="Si"/>
    <n v="2003"/>
    <s v="Canadá"/>
    <n v="1.3219259999999999"/>
    <x v="35"/>
    <n v="1"/>
    <s v="Impacto ambiental"/>
    <s v="Pilar 3"/>
    <x v="2"/>
    <b v="0"/>
    <b v="0"/>
  </r>
  <r>
    <s v="Grupo Bios"/>
    <x v="0"/>
    <s v="Privada"/>
    <s v="No"/>
    <s v="No"/>
    <s v="No"/>
    <n v="1985"/>
    <s v="Colombia"/>
    <n v="0.441609957"/>
    <x v="35"/>
    <n v="0"/>
    <s v="Impacto ambiental"/>
    <s v="Pilar 3"/>
    <x v="2"/>
    <b v="0"/>
    <b v="0"/>
  </r>
  <r>
    <s v="Grupo Diana"/>
    <x v="1"/>
    <s v="Privada"/>
    <s v="Si"/>
    <s v="No"/>
    <s v="No"/>
    <n v="1964"/>
    <s v="Colombia"/>
    <n v="2.4859553989999998"/>
    <x v="35"/>
    <n v="0"/>
    <s v="Impacto ambiental"/>
    <s v="Pilar 3"/>
    <x v="2"/>
    <b v="0"/>
    <b v="0"/>
  </r>
  <r>
    <s v="Haceb"/>
    <x v="1"/>
    <s v="Privada"/>
    <s v="Si"/>
    <s v="No"/>
    <s v="No"/>
    <n v="1940"/>
    <s v="Colombia"/>
    <n v="1.340540112"/>
    <x v="35"/>
    <n v="1"/>
    <s v="Impacto ambiental"/>
    <s v="Pilar 3"/>
    <x v="2"/>
    <b v="0"/>
    <b v="0"/>
  </r>
  <r>
    <s v="Hocol"/>
    <x v="5"/>
    <s v="Privada"/>
    <s v="No"/>
    <s v="No"/>
    <s v="No"/>
    <n v="1956"/>
    <s v="Colombia"/>
    <n v="2.660692144"/>
    <x v="35"/>
    <n v="2"/>
    <s v="Impacto ambiental"/>
    <s v="Pilar 3"/>
    <x v="2"/>
    <b v="0"/>
    <b v="0"/>
  </r>
  <r>
    <s v="INCUBADORA SANTANDER S.A. (Huevos Kikes)"/>
    <x v="0"/>
    <s v="Privada"/>
    <s v="Si"/>
    <s v="No"/>
    <s v="No"/>
    <n v="1962"/>
    <s v="Colombia"/>
    <n v="0.89448844999999999"/>
    <x v="35"/>
    <n v="0"/>
    <s v="Impacto ambiental"/>
    <s v="Pilar 3"/>
    <x v="2"/>
    <b v="0"/>
    <b v="0"/>
  </r>
  <r>
    <s v="ISA"/>
    <x v="4"/>
    <s v="Mixta"/>
    <s v="No"/>
    <s v="Si"/>
    <s v="Si"/>
    <n v="1967"/>
    <s v="Colombia"/>
    <n v="4.1309855679999998"/>
    <x v="35"/>
    <n v="0"/>
    <s v="Impacto ambiental"/>
    <s v="Pilar 3"/>
    <x v="2"/>
    <b v="0"/>
    <b v="0"/>
  </r>
  <r>
    <s v="Isagen"/>
    <x v="4"/>
    <s v="Mixta"/>
    <s v="No"/>
    <s v="No"/>
    <s v="No"/>
    <n v="1995"/>
    <s v="Colombia"/>
    <n v="6.1355991599999999"/>
    <x v="35"/>
    <n v="2"/>
    <s v="Impacto ambiental"/>
    <s v="Pilar 3"/>
    <x v="2"/>
    <b v="0"/>
    <b v="0"/>
  </r>
  <r>
    <s v="ISMOCOL SA"/>
    <x v="2"/>
    <s v="Privada"/>
    <s v="No"/>
    <s v="No"/>
    <s v="Si"/>
    <n v="1989"/>
    <s v="Colombia"/>
    <n v="0.75167738299999998"/>
    <x v="35"/>
    <n v="0"/>
    <s v="Impacto ambiental"/>
    <s v="Pilar 3"/>
    <x v="2"/>
    <b v="0"/>
    <b v="0"/>
  </r>
  <r>
    <s v="Italcol"/>
    <x v="1"/>
    <s v="Privada"/>
    <s v="Si"/>
    <s v="No"/>
    <s v="No"/>
    <n v="1970"/>
    <s v="Colombia"/>
    <n v="3.1891452720000002"/>
    <x v="35"/>
    <n v="0"/>
    <s v="Impacto ambiental"/>
    <s v="Pilar 3"/>
    <x v="2"/>
    <b v="0"/>
    <b v="0"/>
  </r>
  <r>
    <s v="LATAM"/>
    <x v="4"/>
    <s v="Privada"/>
    <s v="No"/>
    <s v="Si"/>
    <s v="Si"/>
    <n v="1929"/>
    <s v="Chile"/>
    <n v="2.3283445380000001"/>
    <x v="35"/>
    <n v="0"/>
    <s v="Impacto ambiental"/>
    <s v="Pilar 3"/>
    <x v="2"/>
    <b v="0"/>
    <b v="0"/>
  </r>
  <r>
    <s v="MARVAL S.A.S."/>
    <x v="2"/>
    <s v="Privada"/>
    <s v="Si"/>
    <s v="No"/>
    <s v="No"/>
    <n v="1976"/>
    <s v="Colombia"/>
    <n v="0.98534294499999997"/>
    <x v="35"/>
    <n v="0"/>
    <s v="Impacto ambiental"/>
    <s v="Pilar 3"/>
    <x v="2"/>
    <b v="0"/>
    <b v="0"/>
  </r>
  <r>
    <s v="Mazda"/>
    <x v="3"/>
    <s v="Privada"/>
    <s v="No"/>
    <s v="Si"/>
    <s v="Si"/>
    <n v="1920"/>
    <s v="Japón"/>
    <n v="1.8691417530000001"/>
    <x v="35"/>
    <n v="1"/>
    <s v="Impacto ambiental"/>
    <s v="Pilar 3"/>
    <x v="2"/>
    <b v="0"/>
    <b v="0"/>
  </r>
  <r>
    <s v="Mercado Libre"/>
    <x v="4"/>
    <s v="Privada"/>
    <s v="No"/>
    <s v="Si"/>
    <s v="Si"/>
    <n v="2009"/>
    <s v="Argentina"/>
    <n v="1.8581853669999999"/>
    <x v="35"/>
    <n v="0"/>
    <s v="Impacto ambiental"/>
    <s v="Pilar 3"/>
    <x v="2"/>
    <b v="0"/>
    <b v="0"/>
  </r>
  <r>
    <s v="Nestle"/>
    <x v="1"/>
    <s v="Mixta"/>
    <s v="No"/>
    <s v="Si"/>
    <s v="Si"/>
    <n v="1866"/>
    <s v="Suiza"/>
    <n v="2.0444698099999998"/>
    <x v="35"/>
    <n v="0"/>
    <s v="Impacto ambiental"/>
    <s v="Pilar 3"/>
    <x v="2"/>
    <b v="0"/>
    <b v="0"/>
  </r>
  <r>
    <s v="Oleoducto Central (Ocensa)"/>
    <x v="4"/>
    <s v="Mixta"/>
    <s v="No"/>
    <s v="No"/>
    <s v="No"/>
    <n v="1994"/>
    <s v="Colombia"/>
    <n v="5.9751610780000002"/>
    <x v="35"/>
    <n v="2"/>
    <s v="Impacto ambiental"/>
    <s v="Pilar 3"/>
    <x v="2"/>
    <b v="0"/>
    <b v="0"/>
  </r>
  <r>
    <s v="Olímpica"/>
    <x v="3"/>
    <s v="Privada"/>
    <s v="Si"/>
    <s v="No"/>
    <s v="No"/>
    <n v="1953"/>
    <s v="Colombia"/>
    <n v="7.1291921260000004"/>
    <x v="35"/>
    <n v="0"/>
    <s v="Impacto ambiental"/>
    <s v="Pilar 3"/>
    <x v="2"/>
    <b v="0"/>
    <b v="0"/>
  </r>
  <r>
    <s v="Pepsico"/>
    <x v="1"/>
    <s v="Pública"/>
    <s v="No"/>
    <s v="Si"/>
    <s v="Si"/>
    <n v="1965"/>
    <s v="Estados Unidos"/>
    <n v="2.0973851419999998"/>
    <x v="35"/>
    <n v="1"/>
    <s v="Impacto ambiental"/>
    <s v="Pilar 3"/>
    <x v="2"/>
    <b v="0"/>
    <b v="0"/>
  </r>
  <r>
    <s v="Petromil"/>
    <x v="3"/>
    <s v="Privada"/>
    <s v="Si"/>
    <s v="No"/>
    <s v="No"/>
    <n v="1989"/>
    <s v="Colombia"/>
    <n v="3.0305383369999999"/>
    <x v="35"/>
    <n v="0"/>
    <s v="Impacto ambiental"/>
    <s v="Pilar 3"/>
    <x v="2"/>
    <b v="0"/>
    <b v="0"/>
  </r>
  <r>
    <s v="POLLOS EL BUCANERO S.A. (Cargill)"/>
    <x v="1"/>
    <s v="Privada"/>
    <s v="No"/>
    <s v="No"/>
    <s v="Si"/>
    <n v="1986"/>
    <s v="Colombia"/>
    <n v="2.2734296359999999"/>
    <x v="35"/>
    <n v="0"/>
    <s v="Impacto ambiental"/>
    <s v="Pilar 3"/>
    <x v="2"/>
    <b v="0"/>
    <b v="0"/>
  </r>
  <r>
    <s v="Postobón"/>
    <x v="1"/>
    <s v="Privada"/>
    <s v="No"/>
    <s v="No"/>
    <s v="No"/>
    <n v="1904"/>
    <s v="Colombia"/>
    <n v="2.8467005310000002"/>
    <x v="35"/>
    <n v="2"/>
    <s v="Impacto ambiental"/>
    <s v="Pilar 3"/>
    <x v="2"/>
    <b v="0"/>
    <b v="0"/>
  </r>
  <r>
    <s v="Pricesmart"/>
    <x v="3"/>
    <s v="Privada"/>
    <s v="No"/>
    <s v="Si"/>
    <s v="Si"/>
    <n v="1993"/>
    <s v="Estados Unidos"/>
    <n v="2.3607916150000001"/>
    <x v="35"/>
    <n v="0"/>
    <s v="Impacto ambiental"/>
    <s v="Pilar 3"/>
    <x v="2"/>
    <b v="0"/>
    <b v="0"/>
  </r>
  <r>
    <s v="Primax"/>
    <x v="3"/>
    <s v="Privada"/>
    <s v="No"/>
    <s v="No"/>
    <s v="Si"/>
    <n v="2005"/>
    <s v="Perú"/>
    <n v="10.521119421"/>
    <x v="35"/>
    <n v="0"/>
    <s v="Impacto ambiental"/>
    <s v="Pilar 3"/>
    <x v="2"/>
    <b v="0"/>
    <b v="0"/>
  </r>
  <r>
    <s v="Productos Familia (Essity)"/>
    <x v="1"/>
    <s v="Privada"/>
    <s v="No"/>
    <s v="No"/>
    <s v="Si"/>
    <n v="1958"/>
    <s v="Colombia"/>
    <n v="2.0172595470000001"/>
    <x v="35"/>
    <n v="2"/>
    <s v="Impacto ambiental"/>
    <s v="Pilar 3"/>
    <x v="2"/>
    <b v="0"/>
    <b v="0"/>
  </r>
  <r>
    <s v="Promigas"/>
    <x v="4"/>
    <s v="Privada"/>
    <s v="No"/>
    <s v="Si"/>
    <s v="No"/>
    <n v="1974"/>
    <s v="Colombia"/>
    <n v="2.2729038500000001"/>
    <x v="35"/>
    <n v="0"/>
    <s v="Impacto ambiental"/>
    <s v="Pilar 3"/>
    <x v="2"/>
    <b v="0"/>
    <b v="0"/>
  </r>
  <r>
    <s v="Rappi"/>
    <x v="4"/>
    <s v="Privada"/>
    <s v="No"/>
    <s v="No"/>
    <s v="Si"/>
    <n v="2015"/>
    <s v="Colombia"/>
    <n v="0.70314701400000001"/>
    <x v="35"/>
    <n v="0"/>
    <s v="Impacto ambiental"/>
    <s v="Pilar 3"/>
    <x v="2"/>
    <b v="0"/>
    <b v="0"/>
  </r>
  <r>
    <s v="Reficar"/>
    <x v="1"/>
    <s v="Mixta"/>
    <s v="No"/>
    <s v="No"/>
    <s v="No"/>
    <n v="1956"/>
    <s v="Colombia"/>
    <n v="25.860914507"/>
    <x v="35"/>
    <n v="1"/>
    <s v="Impacto ambiental"/>
    <s v="Pilar 3"/>
    <x v="2"/>
    <b v="0"/>
    <b v="0"/>
  </r>
  <r>
    <s v="Renault"/>
    <x v="1"/>
    <s v="Mixta"/>
    <s v="No"/>
    <s v="Si"/>
    <s v="Si"/>
    <n v="1898"/>
    <s v="Francia"/>
    <n v="2.4260392159999999"/>
    <x v="35"/>
    <n v="1"/>
    <s v="Impacto ambiental"/>
    <s v="Pilar 3"/>
    <x v="2"/>
    <b v="0"/>
    <b v="0"/>
  </r>
  <r>
    <s v="Riopaila Castilla"/>
    <x v="1"/>
    <s v="Privada"/>
    <s v="No"/>
    <s v="Si"/>
    <s v="No"/>
    <n v="1998"/>
    <s v="Colombia"/>
    <n v="1.697301486"/>
    <x v="35"/>
    <n v="1"/>
    <s v="Impacto ambiental"/>
    <s v="Pilar 3"/>
    <x v="2"/>
    <b v="0"/>
    <b v="0"/>
  </r>
  <r>
    <s v="Samsung"/>
    <x v="3"/>
    <s v="Privada"/>
    <s v="Si"/>
    <s v="Si"/>
    <s v="Si"/>
    <n v="1969"/>
    <s v="Corea del Sur"/>
    <n v="3.188315636"/>
    <x v="35"/>
    <n v="1"/>
    <s v="Impacto ambiental"/>
    <s v="Pilar 3"/>
    <x v="2"/>
    <b v="0"/>
    <b v="0"/>
  </r>
  <r>
    <s v="SierraCol Energy"/>
    <x v="5"/>
    <s v="Privada"/>
    <s v="No"/>
    <s v="No"/>
    <s v="Si"/>
    <n v="2020"/>
    <s v="Islas Caimán / EE.UU"/>
    <n v="1.943851598"/>
    <x v="35"/>
    <n v="1"/>
    <s v="Impacto ambiental"/>
    <s v="Pilar 3"/>
    <x v="2"/>
    <b v="0"/>
    <b v="0"/>
  </r>
  <r>
    <s v="Sodimac (Homecenter)"/>
    <x v="3"/>
    <s v="Privada"/>
    <s v="No"/>
    <s v="No"/>
    <s v="Si"/>
    <n v="1952"/>
    <s v="Chile"/>
    <n v="5.9910971069999999"/>
    <x v="35"/>
    <n v="1"/>
    <s v="Impacto ambiental"/>
    <s v="Pilar 3"/>
    <x v="2"/>
    <b v="0"/>
    <b v="0"/>
  </r>
  <r>
    <s v="Sucafina"/>
    <x v="3"/>
    <s v="Privada"/>
    <s v="Si"/>
    <s v="No"/>
    <s v="Si"/>
    <n v="1977"/>
    <s v="Suiza"/>
    <n v="2.002301595"/>
    <x v="35"/>
    <n v="1"/>
    <s v="Impacto ambiental"/>
    <s v="Pilar 3"/>
    <x v="2"/>
    <b v="0"/>
    <b v="0"/>
  </r>
  <r>
    <s v="Sunshine Bouquet"/>
    <x v="0"/>
    <s v="Privada"/>
    <s v="Si"/>
    <s v="No"/>
    <s v="Si"/>
    <n v="1971"/>
    <s v="Estados Unidos"/>
    <n v="2.1567474139999998"/>
    <x v="35"/>
    <n v="0"/>
    <s v="Impacto ambiental"/>
    <s v="Pilar 3"/>
    <x v="2"/>
    <b v="0"/>
    <b v="0"/>
  </r>
  <r>
    <s v="Suramerica Comercial (Dollar City)"/>
    <x v="3"/>
    <s v="Privada"/>
    <s v="No"/>
    <s v="No"/>
    <s v="Si"/>
    <n v="2009"/>
    <s v="El Salvador"/>
    <n v="2.8694480090000001"/>
    <x v="35"/>
    <n v="0"/>
    <s v="Impacto ambiental"/>
    <s v="Pilar 3"/>
    <x v="2"/>
    <b v="0"/>
    <b v="0"/>
  </r>
  <r>
    <s v="Tecnoquimicas"/>
    <x v="3"/>
    <s v="Privada"/>
    <s v="Si"/>
    <s v="No"/>
    <s v="No"/>
    <n v="1934"/>
    <s v="Colombia"/>
    <n v="3.134365769"/>
    <x v="35"/>
    <n v="0"/>
    <s v="Impacto ambiental"/>
    <s v="Pilar 3"/>
    <x v="2"/>
    <b v="0"/>
    <b v="0"/>
  </r>
  <r>
    <s v="Telefónica"/>
    <x v="4"/>
    <s v="Mixta"/>
    <s v="No"/>
    <s v="Si"/>
    <s v="Si"/>
    <n v="1924"/>
    <s v="España"/>
    <n v="6.6721791020000003"/>
    <x v="35"/>
    <n v="1"/>
    <s v="Impacto ambiental"/>
    <s v="Pilar 3"/>
    <x v="2"/>
    <b v="0"/>
    <b v="0"/>
  </r>
  <r>
    <s v="Teleperformance"/>
    <x v="4"/>
    <s v="Privada"/>
    <s v="No"/>
    <s v="Si"/>
    <s v="Si"/>
    <n v="1910"/>
    <s v="Francia"/>
    <n v="2.655177809"/>
    <x v="35"/>
    <n v="0"/>
    <s v="Impacto ambiental"/>
    <s v="Pilar 3"/>
    <x v="2"/>
    <b v="0"/>
    <b v="0"/>
  </r>
  <r>
    <s v="Terpel"/>
    <x v="3"/>
    <s v="Privada"/>
    <s v="No"/>
    <s v="Si"/>
    <s v="Si"/>
    <n v="1968"/>
    <s v="Colombia"/>
    <n v="24.752011681999999"/>
    <x v="35"/>
    <n v="1"/>
    <s v="Impacto ambiental"/>
    <s v="Pilar 3"/>
    <x v="2"/>
    <b v="0"/>
    <b v="0"/>
  </r>
  <r>
    <s v="Tigo"/>
    <x v="4"/>
    <s v="Mixta"/>
    <s v="No"/>
    <s v="Si"/>
    <s v="Si"/>
    <n v="1979"/>
    <s v="Suecia"/>
    <n v="2.956157691"/>
    <x v="35"/>
    <n v="0"/>
    <s v="Impacto ambiental"/>
    <s v="Pilar 3"/>
    <x v="2"/>
    <b v="0"/>
    <b v="0"/>
  </r>
  <r>
    <s v="Toyota"/>
    <x v="3"/>
    <s v="Privada"/>
    <s v="No"/>
    <s v="Si"/>
    <s v="Si"/>
    <n v="1937"/>
    <s v="Japón"/>
    <n v="4.02823039"/>
    <x v="35"/>
    <n v="0"/>
    <s v="Impacto ambiental"/>
    <s v="Pilar 3"/>
    <x v="2"/>
    <b v="0"/>
    <b v="0"/>
  </r>
  <r>
    <s v="Trafigura (Petroleum)"/>
    <x v="3"/>
    <s v="Privada"/>
    <s v="No"/>
    <s v="No"/>
    <s v="Si"/>
    <n v="1993"/>
    <s v="Suiza"/>
    <n v="4.8704234599999996"/>
    <x v="35"/>
    <n v="1"/>
    <s v="Impacto ambiental"/>
    <s v="Pilar 3"/>
    <x v="2"/>
    <b v="0"/>
    <b v="0"/>
  </r>
  <r>
    <s v="Uniban"/>
    <x v="3"/>
    <s v="Privada"/>
    <s v="No"/>
    <s v="No"/>
    <s v="No"/>
    <n v="1966"/>
    <s v="Colombia"/>
    <n v="2.0461661379999998"/>
    <x v="35"/>
    <n v="0"/>
    <s v="Impacto ambiental"/>
    <s v="Pilar 3"/>
    <x v="2"/>
    <b v="0"/>
    <b v="0"/>
  </r>
  <r>
    <s v="Unilever"/>
    <x v="3"/>
    <s v="Privada"/>
    <s v="No"/>
    <s v="Si"/>
    <s v="Si"/>
    <n v="1929"/>
    <s v="Reino Unido y Países Bajos"/>
    <n v="1.928223518"/>
    <x v="35"/>
    <n v="0"/>
    <s v="Impacto ambiental"/>
    <s v="Pilar 3"/>
    <x v="2"/>
    <b v="0"/>
    <b v="0"/>
  </r>
  <r>
    <s v="Vanti"/>
    <x v="4"/>
    <s v="Privada"/>
    <s v="No"/>
    <s v="No"/>
    <s v="No"/>
    <n v="1987"/>
    <s v="Colombia"/>
    <n v="0"/>
    <x v="35"/>
    <n v="0"/>
    <s v="Impacto ambiental"/>
    <s v="Pilar 3"/>
    <x v="2"/>
    <b v="0"/>
    <b v="0"/>
  </r>
  <r>
    <s v="Verano energy"/>
    <x v="5"/>
    <s v="Privada"/>
    <s v="No"/>
    <s v="No"/>
    <s v="Si"/>
    <n v="2016"/>
    <s v="Canadá"/>
    <n v="5.4833186859999996"/>
    <x v="35"/>
    <n v="0"/>
    <s v="Impacto ambiental"/>
    <s v="Pilar 3"/>
    <x v="2"/>
    <b v="0"/>
    <b v="0"/>
  </r>
  <r>
    <s v="Yamaha"/>
    <x v="1"/>
    <s v="Privada"/>
    <s v="No"/>
    <s v="Si"/>
    <s v="Si"/>
    <n v="1955"/>
    <s v="Japón"/>
    <n v="1.8313776939999999"/>
    <x v="35"/>
    <n v="0"/>
    <s v="Impacto ambiental"/>
    <s v="Pilar 3"/>
    <x v="2"/>
    <b v="0"/>
    <b v="0"/>
  </r>
  <r>
    <s v="YARA COLOMBIA S.A."/>
    <x v="1"/>
    <s v="Privada"/>
    <s v="No"/>
    <s v="No"/>
    <s v="Si"/>
    <n v="1993"/>
    <s v="Noruega"/>
    <n v="1.7653399919999999"/>
    <x v="35"/>
    <s v="Si"/>
    <s v="Impacto ambiental"/>
    <s v="Pilar 3"/>
    <x v="2"/>
    <b v="0"/>
    <b v="0"/>
  </r>
  <r>
    <s v="Aliar"/>
    <x v="0"/>
    <s v="Privada"/>
    <s v="No"/>
    <s v="No"/>
    <s v="No"/>
    <n v="2007"/>
    <s v="Colombia"/>
    <n v="0.97802211500000003"/>
    <x v="36"/>
    <n v="0"/>
    <s v="Impacto económico y gobernanza"/>
    <s v="Pilar 6"/>
    <x v="2"/>
    <b v="0"/>
    <b v="0"/>
  </r>
  <r>
    <s v="Alimentos Carnicos (Grupo Nutresa)"/>
    <x v="1"/>
    <s v="Privada"/>
    <s v="No"/>
    <s v="Si"/>
    <s v="Si"/>
    <n v="1920"/>
    <s v="Colombia"/>
    <n v="2.844632077"/>
    <x v="36"/>
    <n v="1"/>
    <s v="Impacto económico y gobernanza"/>
    <s v="Pilar 6"/>
    <x v="2"/>
    <b v="0"/>
    <b v="0"/>
  </r>
  <r>
    <s v="Alpina"/>
    <x v="1"/>
    <s v="Privada"/>
    <s v="No"/>
    <s v="No"/>
    <s v="Si"/>
    <n v="1945"/>
    <s v="Colombia"/>
    <n v="2.1764613960000001"/>
    <x v="36"/>
    <s v="No informa "/>
    <s v="Impacto económico y gobernanza"/>
    <s v="Pilar 6"/>
    <x v="2"/>
    <b v="0"/>
    <b v="0"/>
  </r>
  <r>
    <s v="Amarilo"/>
    <x v="2"/>
    <s v="Privada"/>
    <s v="Si"/>
    <s v="No"/>
    <s v="No"/>
    <n v="1993"/>
    <s v="Colombia"/>
    <n v="2.1863011939999999"/>
    <x v="36"/>
    <n v="0"/>
    <s v="Impacto económico y gobernanza"/>
    <s v="Pilar 6"/>
    <x v="2"/>
    <b v="0"/>
    <b v="0"/>
  </r>
  <r>
    <s v="ARA"/>
    <x v="3"/>
    <s v="Privada"/>
    <s v="No"/>
    <s v="No"/>
    <s v="Si"/>
    <n v="2012"/>
    <s v="Colombia"/>
    <n v="13.831182682"/>
    <x v="36"/>
    <n v="0"/>
    <s v="Impacto económico y gobernanza"/>
    <s v="Pilar 6"/>
    <x v="2"/>
    <b v="0"/>
    <b v="0"/>
  </r>
  <r>
    <s v="ARQUITECTURA Y CONCRETO"/>
    <x v="2"/>
    <s v="Privada"/>
    <s v="Si"/>
    <s v="No"/>
    <s v="No"/>
    <n v="1990"/>
    <s v="Colombia"/>
    <n v="0.77142869199999997"/>
    <x v="36"/>
    <n v="0"/>
    <s v="Impacto económico y gobernanza"/>
    <s v="Pilar 6"/>
    <x v="2"/>
    <b v="0"/>
    <b v="0"/>
  </r>
  <r>
    <s v="AUTOPISTA RIO MAGDALENA SAS"/>
    <x v="2"/>
    <s v="Privada"/>
    <s v="No"/>
    <s v="No"/>
    <s v="No"/>
    <n v="2014"/>
    <s v="Colombia"/>
    <n v="1.314259836"/>
    <x v="36"/>
    <n v="0"/>
    <s v="Impacto económico y gobernanza"/>
    <s v="Pilar 6"/>
    <x v="2"/>
    <b v="0"/>
    <b v="0"/>
  </r>
  <r>
    <s v="Avianca"/>
    <x v="4"/>
    <s v="Privada"/>
    <s v="No"/>
    <s v="No"/>
    <s v="Si"/>
    <n v="1919"/>
    <s v="Colombia"/>
    <n v="15.106042448"/>
    <x v="36"/>
    <s v="No informa "/>
    <s v="Impacto económico y gobernanza"/>
    <s v="Pilar 6"/>
    <x v="2"/>
    <b v="0"/>
    <b v="0"/>
  </r>
  <r>
    <s v="AVICOLA EL MADROÑO SA"/>
    <x v="0"/>
    <s v="Privada"/>
    <s v="No"/>
    <s v="No"/>
    <s v="No"/>
    <n v="1987"/>
    <s v="Colombia"/>
    <n v="0.711210393"/>
    <x v="36"/>
    <n v="0"/>
    <s v="Impacto económico y gobernanza"/>
    <s v="Pilar 6"/>
    <x v="2"/>
    <b v="0"/>
    <b v="0"/>
  </r>
  <r>
    <s v="AVSA"/>
    <x v="0"/>
    <s v="Privada"/>
    <s v="Si"/>
    <s v="No"/>
    <s v="No"/>
    <n v="1969"/>
    <s v="Colombia"/>
    <n v="2.4231643530000002"/>
    <x v="36"/>
    <s v="No informa"/>
    <s v="Impacto económico y gobernanza"/>
    <s v="Pilar 6"/>
    <x v="2"/>
    <b v="0"/>
    <b v="0"/>
  </r>
  <r>
    <s v="Banco de Bogotá"/>
    <x v="4"/>
    <s v="Privada"/>
    <s v="No"/>
    <s v="Si"/>
    <s v="No"/>
    <n v="1870"/>
    <s v="Colombia"/>
    <n v="0"/>
    <x v="36"/>
    <n v="1"/>
    <s v="Impacto económico y gobernanza"/>
    <s v="Pilar 6"/>
    <x v="2"/>
    <b v="0"/>
    <b v="0"/>
  </r>
  <r>
    <s v="Bancolombia"/>
    <x v="4"/>
    <s v="Privada"/>
    <s v="No"/>
    <s v="Si"/>
    <s v="Si"/>
    <n v="1875"/>
    <s v="Colombia"/>
    <n v="0"/>
    <x v="36"/>
    <n v="2"/>
    <s v="Impacto económico y gobernanza"/>
    <s v="Pilar 6"/>
    <x v="2"/>
    <b v="0"/>
    <b v="0"/>
  </r>
  <r>
    <s v="Bavaria (Kopps)"/>
    <x v="1"/>
    <s v="Privada"/>
    <s v="No"/>
    <s v="No"/>
    <s v="Si"/>
    <n v="1889"/>
    <s v="Colombia"/>
    <n v="8.6157743510000007"/>
    <x v="36"/>
    <s v="No informa "/>
    <s v="Impacto económico y gobernanza"/>
    <s v="Pilar 6"/>
    <x v="2"/>
    <b v="0"/>
    <b v="0"/>
  </r>
  <r>
    <s v="BEL STAR S.A."/>
    <x v="1"/>
    <s v="Privada"/>
    <s v="No"/>
    <s v="No"/>
    <s v="Si"/>
    <n v="2000"/>
    <s v="Colombia"/>
    <n v="1.8730507999999999"/>
    <x v="36"/>
    <s v="No informa "/>
    <s v="Impacto económico y gobernanza"/>
    <s v="Pilar 6"/>
    <x v="2"/>
    <b v="0"/>
    <b v="0"/>
  </r>
  <r>
    <s v="Biomax"/>
    <x v="3"/>
    <s v="Privada"/>
    <s v="No"/>
    <s v="No"/>
    <s v="No"/>
    <n v="2004"/>
    <s v="Colombia"/>
    <n v="4.5125503050000004"/>
    <x v="36"/>
    <n v="0"/>
    <s v="Impacto económico y gobernanza"/>
    <s v="Pilar 6"/>
    <x v="2"/>
    <b v="0"/>
    <b v="0"/>
  </r>
  <r>
    <s v="C.I Prodeco"/>
    <x v="5"/>
    <s v="Privada"/>
    <s v="No"/>
    <s v="No"/>
    <s v="Si"/>
    <n v="1990"/>
    <s v="Suiza"/>
    <n v="0.89502277900000005"/>
    <x v="36"/>
    <s v="No informa"/>
    <s v="Impacto económico y gobernanza"/>
    <s v="Pilar 6"/>
    <x v="2"/>
    <b v="0"/>
    <b v="0"/>
  </r>
  <r>
    <s v="CARTON DE COLOMBIA S.A. (Smurfit Kappa)"/>
    <x v="1"/>
    <s v="Privada"/>
    <s v="No"/>
    <s v="No"/>
    <s v="Si"/>
    <n v="1944"/>
    <s v="Colombia"/>
    <n v="1.7785578609999999"/>
    <x v="36"/>
    <n v="1"/>
    <s v="Impacto económico y gobernanza"/>
    <s v="Pilar 6"/>
    <x v="2"/>
    <b v="0"/>
    <b v="0"/>
  </r>
  <r>
    <s v="Celsia"/>
    <x v="4"/>
    <s v="Privada"/>
    <s v="No"/>
    <s v="Si"/>
    <s v="Si"/>
    <n v="2001"/>
    <s v="Colombia"/>
    <n v="6.5475670460000002"/>
    <x v="36"/>
    <n v="2"/>
    <s v="Impacto económico y gobernanza"/>
    <s v="Pilar 6"/>
    <x v="2"/>
    <b v="0"/>
    <b v="0"/>
  </r>
  <r>
    <s v="Cementos Argos"/>
    <x v="1"/>
    <s v="Privada"/>
    <s v="No"/>
    <s v="Si"/>
    <s v="Si"/>
    <n v="1934"/>
    <s v="Colombia"/>
    <n v="1.84479215"/>
    <x v="36"/>
    <n v="2"/>
    <s v="Impacto económico y gobernanza"/>
    <s v="Pilar 6"/>
    <x v="2"/>
    <b v="0"/>
    <b v="0"/>
  </r>
  <r>
    <s v="Cencosud"/>
    <x v="3"/>
    <s v="Privada"/>
    <s v="Si"/>
    <s v="Si"/>
    <s v="Si"/>
    <n v="1960"/>
    <s v="Chile"/>
    <n v="4.2128666020000001"/>
    <x v="36"/>
    <n v="1"/>
    <s v="Impacto económico y gobernanza"/>
    <s v="Pilar 6"/>
    <x v="2"/>
    <b v="0"/>
    <b v="0"/>
  </r>
  <r>
    <s v="Cenit"/>
    <x v="4"/>
    <s v="Mixta"/>
    <s v="No"/>
    <s v="No"/>
    <s v="No"/>
    <n v="2012"/>
    <s v="Colombia"/>
    <n v="9.9777362400000005"/>
    <x v="36"/>
    <n v="0"/>
    <s v="Impacto económico y gobernanza"/>
    <s v="Pilar 6"/>
    <x v="2"/>
    <b v="0"/>
    <b v="0"/>
  </r>
  <r>
    <s v="Cerrejón"/>
    <x v="5"/>
    <s v="Privada"/>
    <s v="No"/>
    <s v="No"/>
    <s v="Si"/>
    <n v="1976"/>
    <s v="Reino Unido / Suiza"/>
    <n v="6.0471020830000004"/>
    <x v="36"/>
    <n v="0"/>
    <s v="Impacto económico y gobernanza"/>
    <s v="Pilar 6"/>
    <x v="2"/>
    <b v="0"/>
    <b v="0"/>
  </r>
  <r>
    <s v="Chevron"/>
    <x v="3"/>
    <s v="Privada"/>
    <s v="No"/>
    <s v="No"/>
    <s v="Si"/>
    <n v="1879"/>
    <s v="Estados Unidos"/>
    <n v="5.8689859999999996"/>
    <x v="36"/>
    <n v="2"/>
    <s v="Impacto económico y gobernanza"/>
    <s v="Pilar 6"/>
    <x v="2"/>
    <b v="0"/>
    <b v="0"/>
  </r>
  <r>
    <s v="CI Eslop"/>
    <x v="3"/>
    <s v="Privada"/>
    <s v="Si"/>
    <s v="No"/>
    <s v="No"/>
    <n v="1997"/>
    <s v="Colombia"/>
    <n v="1.9766409730000001"/>
    <x v="36"/>
    <n v="0"/>
    <s v="Impacto económico y gobernanza"/>
    <s v="Pilar 6"/>
    <x v="2"/>
    <b v="0"/>
    <b v="0"/>
  </r>
  <r>
    <s v="Claro"/>
    <x v="4"/>
    <s v="Privada"/>
    <s v="No"/>
    <s v="No"/>
    <s v="Si"/>
    <n v="2003"/>
    <s v="Brasil"/>
    <n v="15.602099798999999"/>
    <x v="36"/>
    <n v="2"/>
    <s v="Impacto económico y gobernanza"/>
    <s v="Pilar 6"/>
    <x v="2"/>
    <b v="0"/>
    <b v="0"/>
  </r>
  <r>
    <s v="Coca Cola- Femsa"/>
    <x v="1"/>
    <s v="Mixta"/>
    <s v="No"/>
    <s v="Si"/>
    <s v="Si"/>
    <n v="1991"/>
    <s v="México"/>
    <n v="5.1614047279999999"/>
    <x v="36"/>
    <n v="2"/>
    <s v="Impacto económico y gobernanza"/>
    <s v="Pilar 6"/>
    <x v="2"/>
    <b v="0"/>
    <b v="0"/>
  </r>
  <r>
    <s v="Colgate"/>
    <x v="1"/>
    <s v="Privada"/>
    <s v="No"/>
    <s v="Si"/>
    <s v="Si"/>
    <n v="1806"/>
    <s v="Estados Unidos"/>
    <n v="2.382092359"/>
    <x v="36"/>
    <n v="0"/>
    <s v="Impacto económico y gobernanza"/>
    <s v="Pilar 6"/>
    <x v="2"/>
    <b v="0"/>
    <b v="0"/>
  </r>
  <r>
    <s v="Colombina"/>
    <x v="1"/>
    <s v="Privada"/>
    <s v="Si"/>
    <s v="Si"/>
    <s v="Si"/>
    <n v="1932"/>
    <s v="Colombia"/>
    <n v="2.1928266769999998"/>
    <x v="36"/>
    <n v="2"/>
    <s v="Impacto económico y gobernanza"/>
    <s v="Pilar 6"/>
    <x v="2"/>
    <b v="0"/>
    <b v="0"/>
  </r>
  <r>
    <s v="Compañía Nacional de Chocolates"/>
    <x v="1"/>
    <s v="Privada"/>
    <s v="No"/>
    <s v="No"/>
    <s v="No"/>
    <n v="1920"/>
    <s v="Colombia"/>
    <n v="1.9433909700000001"/>
    <x v="36"/>
    <s v="No informa "/>
    <s v="Impacto económico y gobernanza"/>
    <s v="Pilar 6"/>
    <x v="2"/>
    <b v="0"/>
    <b v="0"/>
  </r>
  <r>
    <s v="CONCESIONARIA VIAL UNIÓN DEL SUR SAS"/>
    <x v="2"/>
    <s v="Privada"/>
    <s v="No"/>
    <s v="No"/>
    <s v="No"/>
    <n v="2015"/>
    <s v="Colombia"/>
    <n v="0.76762142099999997"/>
    <x v="36"/>
    <n v="0"/>
    <s v="Impacto económico y gobernanza"/>
    <s v="Pilar 6"/>
    <x v="2"/>
    <b v="0"/>
    <b v="0"/>
  </r>
  <r>
    <s v="Conconcreto"/>
    <x v="2"/>
    <s v="Privada"/>
    <s v="No"/>
    <s v="Si"/>
    <s v="Si"/>
    <n v="1961"/>
    <s v="Colombia"/>
    <n v="0.498844856"/>
    <x v="36"/>
    <s v="No informa"/>
    <s v="Impacto económico y gobernanza"/>
    <s v="Pilar 6"/>
    <x v="2"/>
    <b v="0"/>
    <b v="0"/>
  </r>
  <r>
    <s v="CONSTRUCCIONES EL CONDOR S.A"/>
    <x v="2"/>
    <s v="Privada"/>
    <s v="No"/>
    <s v="Si"/>
    <s v="Si"/>
    <n v="1979"/>
    <s v="Colombia"/>
    <n v="1.189537155"/>
    <x v="36"/>
    <n v="1"/>
    <s v="Impacto económico y gobernanza"/>
    <s v="Pilar 6"/>
    <x v="2"/>
    <b v="0"/>
    <b v="0"/>
  </r>
  <r>
    <s v="CONSTRUCTORA CAPITAL BOGOTA SAS"/>
    <x v="2"/>
    <s v="Privada"/>
    <s v="Si"/>
    <s v="No"/>
    <s v="No"/>
    <n v="2008"/>
    <s v="Colombia"/>
    <n v="1.3132825420000001"/>
    <x v="36"/>
    <s v="No informa"/>
    <s v="Impacto económico y gobernanza"/>
    <s v="Pilar 6"/>
    <x v="2"/>
    <b v="0"/>
    <b v="0"/>
  </r>
  <r>
    <s v="CONSTRUCTORA COLPATRIA  SAS"/>
    <x v="2"/>
    <s v="Privada"/>
    <s v="No"/>
    <s v="No"/>
    <s v="No"/>
    <n v="1977"/>
    <s v="Colombia"/>
    <n v="0.74612668500000001"/>
    <x v="36"/>
    <s v="No informa"/>
    <s v="Impacto económico y gobernanza"/>
    <s v="Pilar 6"/>
    <x v="2"/>
    <b v="0"/>
    <b v="0"/>
  </r>
  <r>
    <s v="Corbeta"/>
    <x v="3"/>
    <s v="Privada"/>
    <s v="Si"/>
    <s v="No"/>
    <s v="No"/>
    <n v="1938"/>
    <s v="Colombia"/>
    <n v="11.88773162"/>
    <x v="36"/>
    <n v="0"/>
    <s v="Impacto económico y gobernanza"/>
    <s v="Pilar 6"/>
    <x v="2"/>
    <b v="0"/>
    <b v="0"/>
  </r>
  <r>
    <s v="Cruz Verde"/>
    <x v="3"/>
    <s v="Privada"/>
    <s v="No"/>
    <s v="No"/>
    <s v="Si"/>
    <n v="1984"/>
    <s v="Chile"/>
    <n v="5.5116464790000004"/>
    <x v="36"/>
    <n v="0"/>
    <s v="Impacto económico y gobernanza"/>
    <s v="Pilar 6"/>
    <x v="2"/>
    <b v="0"/>
    <b v="0"/>
  </r>
  <r>
    <s v="D1"/>
    <x v="3"/>
    <s v="Privada"/>
    <s v="Si"/>
    <s v="No"/>
    <s v="No"/>
    <n v="2009"/>
    <s v="Colombia"/>
    <n v="19.439396106"/>
    <x v="36"/>
    <n v="0"/>
    <s v="Impacto económico y gobernanza"/>
    <s v="Pilar 6"/>
    <x v="2"/>
    <b v="0"/>
    <b v="0"/>
  </r>
  <r>
    <s v="Davivienda"/>
    <x v="4"/>
    <s v="Privada"/>
    <s v="No"/>
    <s v="Si"/>
    <s v="No"/>
    <n v="1972"/>
    <s v="Colombia"/>
    <n v="0"/>
    <x v="36"/>
    <n v="2"/>
    <s v="Impacto económico y gobernanza"/>
    <s v="Pilar 6"/>
    <x v="2"/>
    <b v="0"/>
    <b v="0"/>
  </r>
  <r>
    <s v="Distracom"/>
    <x v="3"/>
    <s v="Privada"/>
    <s v="Si"/>
    <s v="No"/>
    <s v="No"/>
    <n v="1997"/>
    <s v="Colombia"/>
    <n v="3.874476933"/>
    <x v="36"/>
    <n v="0"/>
    <s v="Impacto económico y gobernanza"/>
    <s v="Pilar 6"/>
    <x v="2"/>
    <b v="0"/>
    <b v="0"/>
  </r>
  <r>
    <s v="Drummond"/>
    <x v="5"/>
    <s v="Privada"/>
    <s v="Si"/>
    <s v="No"/>
    <s v="Si"/>
    <n v="1935"/>
    <s v="Estados Unidos"/>
    <n v="11.495989482000001"/>
    <x v="36"/>
    <n v="0"/>
    <s v="Impacto económico y gobernanza"/>
    <s v="Pilar 6"/>
    <x v="2"/>
    <b v="0"/>
    <b v="0"/>
  </r>
  <r>
    <s v="Ecopetrol"/>
    <x v="5"/>
    <s v="Mixta"/>
    <s v="No"/>
    <s v="Si"/>
    <s v="Si"/>
    <n v="1951"/>
    <s v="Colombia"/>
    <n v="113.923310323"/>
    <x v="36"/>
    <n v="2"/>
    <s v="Impacto económico y gobernanza"/>
    <s v="Pilar 6"/>
    <x v="2"/>
    <b v="0"/>
    <b v="0"/>
  </r>
  <r>
    <s v="Emgesa"/>
    <x v="4"/>
    <s v="Mixta"/>
    <s v="No"/>
    <s v="No"/>
    <s v="Si"/>
    <n v="1997"/>
    <s v="Colombia"/>
    <n v="15.780332546"/>
    <x v="36"/>
    <s v="No informa "/>
    <s v="Impacto económico y gobernanza"/>
    <s v="Pilar 6"/>
    <x v="2"/>
    <b v="0"/>
    <b v="0"/>
  </r>
  <r>
    <s v="EPM"/>
    <x v="4"/>
    <s v="Pública"/>
    <s v="No"/>
    <s v="No"/>
    <s v="Si"/>
    <n v="1955"/>
    <s v="Colombia"/>
    <n v="20.574477179999999"/>
    <x v="36"/>
    <n v="2"/>
    <s v="Impacto económico y gobernanza"/>
    <s v="Pilar 6"/>
    <x v="2"/>
    <b v="0"/>
    <b v="0"/>
  </r>
  <r>
    <s v="ES Windows"/>
    <x v="1"/>
    <s v="Privada"/>
    <s v="No"/>
    <s v="No"/>
    <s v="Si"/>
    <n v="1985"/>
    <s v="Estados Unidos"/>
    <n v="2.6249202149999999"/>
    <x v="36"/>
    <n v="2"/>
    <s v="Impacto económico y gobernanza"/>
    <s v="Pilar 6"/>
    <x v="2"/>
    <b v="0"/>
    <b v="0"/>
  </r>
  <r>
    <s v="Esenttia"/>
    <x v="1"/>
    <s v="Mixta"/>
    <s v="No"/>
    <s v="No"/>
    <s v="No"/>
    <n v="1990"/>
    <s v="Colombia"/>
    <n v="2.3114637089999999"/>
    <x v="36"/>
    <n v="0"/>
    <s v="Impacto económico y gobernanza"/>
    <s v="Pilar 6"/>
    <x v="2"/>
    <b v="0"/>
    <b v="0"/>
  </r>
  <r>
    <s v="Éxito"/>
    <x v="3"/>
    <s v="Privada"/>
    <s v="No"/>
    <s v="No"/>
    <s v="Si"/>
    <n v="1949"/>
    <s v="Colombia"/>
    <n v="16.077688644999999"/>
    <x v="36"/>
    <n v="1"/>
    <s v="Impacto económico y gobernanza"/>
    <s v="Pilar 6"/>
    <x v="2"/>
    <b v="0"/>
    <b v="0"/>
  </r>
  <r>
    <s v="Falabella"/>
    <x v="3"/>
    <s v="Privada"/>
    <s v="Si"/>
    <s v="Si"/>
    <s v="Si"/>
    <n v="1889"/>
    <s v="Chile"/>
    <n v="2.3075606390000001"/>
    <x v="36"/>
    <n v="1"/>
    <s v="Impacto económico y gobernanza"/>
    <s v="Pilar 6"/>
    <x v="2"/>
    <b v="0"/>
    <b v="0"/>
  </r>
  <r>
    <s v="Frontera Energy"/>
    <x v="5"/>
    <s v="Privada"/>
    <s v="No"/>
    <s v="Si"/>
    <s v="Si"/>
    <n v="1985"/>
    <s v="Canadá"/>
    <n v="4.2502446559999996"/>
    <x v="36"/>
    <n v="2"/>
    <s v="Impacto económico y gobernanza"/>
    <s v="Pilar 6"/>
    <x v="2"/>
    <b v="0"/>
    <b v="0"/>
  </r>
  <r>
    <s v="Gases del Caribe"/>
    <x v="4"/>
    <s v="Privada"/>
    <s v="No"/>
    <s v="Si"/>
    <s v="No"/>
    <n v="1966"/>
    <s v="Colombia"/>
    <n v="2.6355685659999999"/>
    <x v="36"/>
    <n v="0"/>
    <s v="Impacto económico y gobernanza"/>
    <s v="Pilar 6"/>
    <x v="2"/>
    <b v="0"/>
    <b v="0"/>
  </r>
  <r>
    <s v="GEB"/>
    <x v="4"/>
    <s v="Mixta"/>
    <s v="No"/>
    <s v="Si"/>
    <s v="Si"/>
    <n v="1896"/>
    <s v="Colombia"/>
    <n v="3.7166394839999999"/>
    <x v="36"/>
    <n v="2"/>
    <s v="Impacto económico y gobernanza"/>
    <s v="Pilar 6"/>
    <x v="2"/>
    <b v="0"/>
    <b v="0"/>
  </r>
  <r>
    <s v="General Motors"/>
    <x v="1"/>
    <s v="Pública"/>
    <s v="No"/>
    <s v="Si"/>
    <s v="Si"/>
    <n v="1908"/>
    <s v="Estados Unidos"/>
    <n v="1.2123628230000001"/>
    <x v="36"/>
    <n v="1"/>
    <s v="Impacto económico y gobernanza"/>
    <s v="Pilar 6"/>
    <x v="2"/>
    <b v="0"/>
    <b v="0"/>
  </r>
  <r>
    <s v="Geopark"/>
    <x v="5"/>
    <s v="Privada"/>
    <s v="No"/>
    <s v="Si"/>
    <s v="Si"/>
    <n v="2002"/>
    <s v="Chile"/>
    <n v="2.4203671080000002"/>
    <x v="36"/>
    <n v="2"/>
    <s v="Impacto económico y gobernanza"/>
    <s v="Pilar 6"/>
    <x v="2"/>
    <b v="0"/>
    <b v="0"/>
  </r>
  <r>
    <s v="Gran Tierra Energy"/>
    <x v="5"/>
    <s v="Privada"/>
    <s v="No"/>
    <s v="Si"/>
    <s v="Si"/>
    <n v="2003"/>
    <s v="Canadá"/>
    <n v="1.3219259999999999"/>
    <x v="36"/>
    <n v="2"/>
    <s v="Impacto económico y gobernanza"/>
    <s v="Pilar 6"/>
    <x v="2"/>
    <b v="0"/>
    <b v="0"/>
  </r>
  <r>
    <s v="Grupo Bios"/>
    <x v="0"/>
    <s v="Privada"/>
    <s v="No"/>
    <s v="No"/>
    <s v="No"/>
    <n v="1985"/>
    <s v="Colombia"/>
    <n v="0.441609957"/>
    <x v="36"/>
    <n v="0"/>
    <s v="Impacto económico y gobernanza"/>
    <s v="Pilar 6"/>
    <x v="2"/>
    <b v="0"/>
    <b v="0"/>
  </r>
  <r>
    <s v="Grupo Diana"/>
    <x v="1"/>
    <s v="Privada"/>
    <s v="Si"/>
    <s v="No"/>
    <s v="No"/>
    <n v="1964"/>
    <s v="Colombia"/>
    <n v="2.4859553989999998"/>
    <x v="36"/>
    <n v="0"/>
    <s v="Impacto económico y gobernanza"/>
    <s v="Pilar 6"/>
    <x v="2"/>
    <b v="0"/>
    <b v="0"/>
  </r>
  <r>
    <s v="Haceb"/>
    <x v="1"/>
    <s v="Privada"/>
    <s v="Si"/>
    <s v="No"/>
    <s v="No"/>
    <n v="1940"/>
    <s v="Colombia"/>
    <n v="1.340540112"/>
    <x v="36"/>
    <n v="2"/>
    <s v="Impacto económico y gobernanza"/>
    <s v="Pilar 6"/>
    <x v="2"/>
    <b v="0"/>
    <b v="0"/>
  </r>
  <r>
    <s v="Hocol"/>
    <x v="5"/>
    <s v="Privada"/>
    <s v="No"/>
    <s v="No"/>
    <s v="No"/>
    <n v="1956"/>
    <s v="Colombia"/>
    <n v="2.660692144"/>
    <x v="36"/>
    <n v="0"/>
    <s v="Impacto económico y gobernanza"/>
    <s v="Pilar 6"/>
    <x v="2"/>
    <b v="0"/>
    <b v="0"/>
  </r>
  <r>
    <s v="INCUBADORA SANTANDER S.A. (Huevos Kikes)"/>
    <x v="0"/>
    <s v="Privada"/>
    <s v="Si"/>
    <s v="No"/>
    <s v="No"/>
    <n v="1962"/>
    <s v="Colombia"/>
    <n v="0.89448844999999999"/>
    <x v="36"/>
    <n v="0"/>
    <s v="Impacto económico y gobernanza"/>
    <s v="Pilar 6"/>
    <x v="2"/>
    <b v="0"/>
    <b v="0"/>
  </r>
  <r>
    <s v="ISA"/>
    <x v="4"/>
    <s v="Mixta"/>
    <s v="No"/>
    <s v="Si"/>
    <s v="Si"/>
    <n v="1967"/>
    <s v="Colombia"/>
    <n v="4.1309855679999998"/>
    <x v="36"/>
    <n v="2"/>
    <s v="Impacto económico y gobernanza"/>
    <s v="Pilar 6"/>
    <x v="2"/>
    <b v="0"/>
    <b v="0"/>
  </r>
  <r>
    <s v="Isagen"/>
    <x v="4"/>
    <s v="Mixta"/>
    <s v="No"/>
    <s v="No"/>
    <s v="No"/>
    <n v="1995"/>
    <s v="Colombia"/>
    <n v="6.1355991599999999"/>
    <x v="36"/>
    <n v="1"/>
    <s v="Impacto económico y gobernanza"/>
    <s v="Pilar 6"/>
    <x v="2"/>
    <b v="0"/>
    <b v="0"/>
  </r>
  <r>
    <s v="ISMOCOL SA"/>
    <x v="2"/>
    <s v="Privada"/>
    <s v="No"/>
    <s v="No"/>
    <s v="Si"/>
    <n v="1989"/>
    <s v="Colombia"/>
    <n v="0.75167738299999998"/>
    <x v="36"/>
    <n v="0"/>
    <s v="Impacto económico y gobernanza"/>
    <s v="Pilar 6"/>
    <x v="2"/>
    <b v="0"/>
    <b v="0"/>
  </r>
  <r>
    <s v="Italcol"/>
    <x v="1"/>
    <s v="Privada"/>
    <s v="Si"/>
    <s v="No"/>
    <s v="No"/>
    <n v="1970"/>
    <s v="Colombia"/>
    <n v="3.1891452720000002"/>
    <x v="36"/>
    <n v="0"/>
    <s v="Impacto económico y gobernanza"/>
    <s v="Pilar 6"/>
    <x v="2"/>
    <b v="0"/>
    <b v="0"/>
  </r>
  <r>
    <s v="LATAM"/>
    <x v="4"/>
    <s v="Privada"/>
    <s v="No"/>
    <s v="Si"/>
    <s v="Si"/>
    <n v="1929"/>
    <s v="Chile"/>
    <n v="2.3283445380000001"/>
    <x v="36"/>
    <n v="1"/>
    <s v="Impacto económico y gobernanza"/>
    <s v="Pilar 6"/>
    <x v="2"/>
    <b v="0"/>
    <b v="0"/>
  </r>
  <r>
    <s v="MARVAL S.A.S."/>
    <x v="2"/>
    <s v="Privada"/>
    <s v="Si"/>
    <s v="No"/>
    <s v="No"/>
    <n v="1976"/>
    <s v="Colombia"/>
    <n v="0.98534294499999997"/>
    <x v="36"/>
    <s v="No informa"/>
    <s v="Impacto económico y gobernanza"/>
    <s v="Pilar 6"/>
    <x v="2"/>
    <b v="0"/>
    <b v="0"/>
  </r>
  <r>
    <s v="Mazda"/>
    <x v="3"/>
    <s v="Privada"/>
    <s v="No"/>
    <s v="Si"/>
    <s v="Si"/>
    <n v="1920"/>
    <s v="Japón"/>
    <n v="1.8691417530000001"/>
    <x v="36"/>
    <n v="2"/>
    <s v="Impacto económico y gobernanza"/>
    <s v="Pilar 6"/>
    <x v="2"/>
    <b v="0"/>
    <b v="0"/>
  </r>
  <r>
    <s v="Mercado Libre"/>
    <x v="4"/>
    <s v="Privada"/>
    <s v="No"/>
    <s v="Si"/>
    <s v="Si"/>
    <n v="2009"/>
    <s v="Argentina"/>
    <n v="1.8581853669999999"/>
    <x v="36"/>
    <n v="1"/>
    <s v="Impacto económico y gobernanza"/>
    <s v="Pilar 6"/>
    <x v="2"/>
    <b v="0"/>
    <b v="0"/>
  </r>
  <r>
    <s v="Nestle"/>
    <x v="1"/>
    <s v="Mixta"/>
    <s v="No"/>
    <s v="Si"/>
    <s v="Si"/>
    <n v="1866"/>
    <s v="Suiza"/>
    <n v="2.0444698099999998"/>
    <x v="36"/>
    <s v="No informa "/>
    <s v="Impacto económico y gobernanza"/>
    <s v="Pilar 6"/>
    <x v="2"/>
    <b v="0"/>
    <b v="0"/>
  </r>
  <r>
    <s v="Oleoducto Central (Ocensa)"/>
    <x v="4"/>
    <s v="Mixta"/>
    <s v="No"/>
    <s v="No"/>
    <s v="No"/>
    <n v="1994"/>
    <s v="Colombia"/>
    <n v="5.9751610780000002"/>
    <x v="36"/>
    <n v="1"/>
    <s v="Impacto económico y gobernanza"/>
    <s v="Pilar 6"/>
    <x v="2"/>
    <b v="0"/>
    <b v="0"/>
  </r>
  <r>
    <s v="Olímpica"/>
    <x v="3"/>
    <s v="Privada"/>
    <s v="Si"/>
    <s v="No"/>
    <s v="No"/>
    <n v="1953"/>
    <s v="Colombia"/>
    <n v="7.1291921260000004"/>
    <x v="36"/>
    <n v="0"/>
    <s v="Impacto económico y gobernanza"/>
    <s v="Pilar 6"/>
    <x v="2"/>
    <b v="0"/>
    <b v="0"/>
  </r>
  <r>
    <s v="Pepsico"/>
    <x v="1"/>
    <s v="Pública"/>
    <s v="No"/>
    <s v="Si"/>
    <s v="Si"/>
    <n v="1965"/>
    <s v="Estados Unidos"/>
    <n v="2.0973851419999998"/>
    <x v="36"/>
    <s v="No informa "/>
    <s v="Impacto económico y gobernanza"/>
    <s v="Pilar 6"/>
    <x v="2"/>
    <b v="0"/>
    <b v="0"/>
  </r>
  <r>
    <s v="Petromil"/>
    <x v="3"/>
    <s v="Privada"/>
    <s v="Si"/>
    <s v="No"/>
    <s v="No"/>
    <n v="1989"/>
    <s v="Colombia"/>
    <n v="3.0305383369999999"/>
    <x v="36"/>
    <n v="0"/>
    <s v="Impacto económico y gobernanza"/>
    <s v="Pilar 6"/>
    <x v="2"/>
    <b v="0"/>
    <b v="0"/>
  </r>
  <r>
    <s v="POLLOS EL BUCANERO S.A. (Cargill)"/>
    <x v="1"/>
    <s v="Privada"/>
    <s v="No"/>
    <s v="No"/>
    <s v="Si"/>
    <n v="1986"/>
    <s v="Colombia"/>
    <n v="2.2734296359999999"/>
    <x v="36"/>
    <n v="0"/>
    <s v="Impacto económico y gobernanza"/>
    <s v="Pilar 6"/>
    <x v="2"/>
    <b v="0"/>
    <b v="0"/>
  </r>
  <r>
    <s v="Postobón"/>
    <x v="1"/>
    <s v="Privada"/>
    <s v="No"/>
    <s v="No"/>
    <s v="No"/>
    <n v="1904"/>
    <s v="Colombia"/>
    <n v="2.8467005310000002"/>
    <x v="36"/>
    <n v="2"/>
    <s v="Impacto económico y gobernanza"/>
    <s v="Pilar 6"/>
    <x v="2"/>
    <b v="0"/>
    <b v="0"/>
  </r>
  <r>
    <s v="Pricesmart"/>
    <x v="3"/>
    <s v="Privada"/>
    <s v="No"/>
    <s v="Si"/>
    <s v="Si"/>
    <n v="1993"/>
    <s v="Estados Unidos"/>
    <n v="2.3607916150000001"/>
    <x v="36"/>
    <n v="1"/>
    <s v="Impacto económico y gobernanza"/>
    <s v="Pilar 6"/>
    <x v="2"/>
    <b v="0"/>
    <b v="0"/>
  </r>
  <r>
    <s v="Primax"/>
    <x v="3"/>
    <s v="Privada"/>
    <s v="No"/>
    <s v="No"/>
    <s v="Si"/>
    <n v="2005"/>
    <s v="Perú"/>
    <n v="10.521119421"/>
    <x v="36"/>
    <n v="1"/>
    <s v="Impacto económico y gobernanza"/>
    <s v="Pilar 6"/>
    <x v="2"/>
    <b v="0"/>
    <b v="0"/>
  </r>
  <r>
    <s v="Productos Familia (Essity)"/>
    <x v="1"/>
    <s v="Privada"/>
    <s v="No"/>
    <s v="No"/>
    <s v="Si"/>
    <n v="1958"/>
    <s v="Colombia"/>
    <n v="2.0172595470000001"/>
    <x v="36"/>
    <s v="No informa "/>
    <s v="Impacto económico y gobernanza"/>
    <s v="Pilar 6"/>
    <x v="2"/>
    <b v="0"/>
    <b v="0"/>
  </r>
  <r>
    <s v="Promigas"/>
    <x v="4"/>
    <s v="Privada"/>
    <s v="No"/>
    <s v="Si"/>
    <s v="No"/>
    <n v="1974"/>
    <s v="Colombia"/>
    <n v="2.2729038500000001"/>
    <x v="36"/>
    <n v="2"/>
    <s v="Impacto económico y gobernanza"/>
    <s v="Pilar 6"/>
    <x v="2"/>
    <b v="0"/>
    <b v="0"/>
  </r>
  <r>
    <s v="Rappi"/>
    <x v="4"/>
    <s v="Privada"/>
    <s v="No"/>
    <s v="No"/>
    <s v="Si"/>
    <n v="2015"/>
    <s v="Colombia"/>
    <n v="0.70314701400000001"/>
    <x v="36"/>
    <n v="0"/>
    <s v="Impacto económico y gobernanza"/>
    <s v="Pilar 6"/>
    <x v="2"/>
    <b v="0"/>
    <b v="0"/>
  </r>
  <r>
    <s v="Reficar"/>
    <x v="1"/>
    <s v="Mixta"/>
    <s v="No"/>
    <s v="No"/>
    <s v="No"/>
    <n v="1956"/>
    <s v="Colombia"/>
    <n v="25.860914507"/>
    <x v="36"/>
    <s v="No informa "/>
    <s v="Impacto económico y gobernanza"/>
    <s v="Pilar 6"/>
    <x v="2"/>
    <b v="0"/>
    <b v="0"/>
  </r>
  <r>
    <s v="Renault"/>
    <x v="1"/>
    <s v="Mixta"/>
    <s v="No"/>
    <s v="Si"/>
    <s v="Si"/>
    <n v="1898"/>
    <s v="Francia"/>
    <n v="2.4260392159999999"/>
    <x v="36"/>
    <s v="No informa "/>
    <s v="Impacto económico y gobernanza"/>
    <s v="Pilar 6"/>
    <x v="2"/>
    <b v="0"/>
    <b v="0"/>
  </r>
  <r>
    <s v="Riopaila Castilla"/>
    <x v="1"/>
    <s v="Privada"/>
    <s v="No"/>
    <s v="Si"/>
    <s v="No"/>
    <n v="1998"/>
    <s v="Colombia"/>
    <n v="1.697301486"/>
    <x v="36"/>
    <n v="0"/>
    <s v="Impacto económico y gobernanza"/>
    <s v="Pilar 6"/>
    <x v="2"/>
    <b v="0"/>
    <b v="0"/>
  </r>
  <r>
    <s v="Samsung"/>
    <x v="3"/>
    <s v="Privada"/>
    <s v="Si"/>
    <s v="Si"/>
    <s v="Si"/>
    <n v="1969"/>
    <s v="Corea del Sur"/>
    <n v="3.188315636"/>
    <x v="36"/>
    <n v="2"/>
    <s v="Impacto económico y gobernanza"/>
    <s v="Pilar 6"/>
    <x v="2"/>
    <b v="0"/>
    <b v="0"/>
  </r>
  <r>
    <s v="SierraCol Energy"/>
    <x v="5"/>
    <s v="Privada"/>
    <s v="No"/>
    <s v="No"/>
    <s v="Si"/>
    <n v="2020"/>
    <s v="Islas Caimán / EE.UU"/>
    <n v="1.943851598"/>
    <x v="36"/>
    <n v="1"/>
    <s v="Impacto económico y gobernanza"/>
    <s v="Pilar 6"/>
    <x v="2"/>
    <b v="0"/>
    <b v="0"/>
  </r>
  <r>
    <s v="Sodimac (Homecenter)"/>
    <x v="3"/>
    <s v="Privada"/>
    <s v="No"/>
    <s v="No"/>
    <s v="Si"/>
    <n v="1952"/>
    <s v="Chile"/>
    <n v="5.9910971069999999"/>
    <x v="36"/>
    <n v="1"/>
    <s v="Impacto económico y gobernanza"/>
    <s v="Pilar 6"/>
    <x v="2"/>
    <b v="0"/>
    <b v="0"/>
  </r>
  <r>
    <s v="Sucafina"/>
    <x v="3"/>
    <s v="Privada"/>
    <s v="Si"/>
    <s v="No"/>
    <s v="Si"/>
    <n v="1977"/>
    <s v="Suiza"/>
    <n v="2.002301595"/>
    <x v="36"/>
    <s v="No informa"/>
    <s v="Impacto económico y gobernanza"/>
    <s v="Pilar 6"/>
    <x v="2"/>
    <b v="0"/>
    <b v="0"/>
  </r>
  <r>
    <s v="Sunshine Bouquet"/>
    <x v="0"/>
    <s v="Privada"/>
    <s v="Si"/>
    <s v="No"/>
    <s v="Si"/>
    <n v="1971"/>
    <s v="Estados Unidos"/>
    <n v="2.1567474139999998"/>
    <x v="36"/>
    <n v="0"/>
    <s v="Impacto económico y gobernanza"/>
    <s v="Pilar 6"/>
    <x v="2"/>
    <b v="0"/>
    <b v="0"/>
  </r>
  <r>
    <s v="Suramerica Comercial (Dollar City)"/>
    <x v="3"/>
    <s v="Privada"/>
    <s v="No"/>
    <s v="No"/>
    <s v="Si"/>
    <n v="2009"/>
    <s v="El Salvador"/>
    <n v="2.8694480090000001"/>
    <x v="36"/>
    <n v="0"/>
    <s v="Impacto económico y gobernanza"/>
    <s v="Pilar 6"/>
    <x v="2"/>
    <b v="0"/>
    <b v="0"/>
  </r>
  <r>
    <s v="Tecnoquimicas"/>
    <x v="3"/>
    <s v="Privada"/>
    <s v="Si"/>
    <s v="No"/>
    <s v="No"/>
    <n v="1934"/>
    <s v="Colombia"/>
    <n v="3.134365769"/>
    <x v="36"/>
    <n v="0"/>
    <s v="Impacto económico y gobernanza"/>
    <s v="Pilar 6"/>
    <x v="2"/>
    <b v="0"/>
    <b v="0"/>
  </r>
  <r>
    <s v="Telefónica"/>
    <x v="4"/>
    <s v="Mixta"/>
    <s v="No"/>
    <s v="Si"/>
    <s v="Si"/>
    <n v="1924"/>
    <s v="España"/>
    <n v="6.6721791020000003"/>
    <x v="36"/>
    <n v="1"/>
    <s v="Impacto económico y gobernanza"/>
    <s v="Pilar 6"/>
    <x v="2"/>
    <b v="0"/>
    <b v="0"/>
  </r>
  <r>
    <s v="Teleperformance"/>
    <x v="4"/>
    <s v="Privada"/>
    <s v="No"/>
    <s v="Si"/>
    <s v="Si"/>
    <n v="1910"/>
    <s v="Francia"/>
    <n v="2.655177809"/>
    <x v="36"/>
    <n v="0"/>
    <s v="Impacto económico y gobernanza"/>
    <s v="Pilar 6"/>
    <x v="2"/>
    <b v="0"/>
    <b v="0"/>
  </r>
  <r>
    <s v="Terpel"/>
    <x v="3"/>
    <s v="Privada"/>
    <s v="No"/>
    <s v="Si"/>
    <s v="Si"/>
    <n v="1968"/>
    <s v="Colombia"/>
    <n v="24.752011681999999"/>
    <x v="36"/>
    <n v="1"/>
    <s v="Impacto económico y gobernanza"/>
    <s v="Pilar 6"/>
    <x v="2"/>
    <b v="0"/>
    <b v="0"/>
  </r>
  <r>
    <s v="Tigo"/>
    <x v="4"/>
    <s v="Mixta"/>
    <s v="No"/>
    <s v="Si"/>
    <s v="Si"/>
    <n v="1979"/>
    <s v="Suecia"/>
    <n v="2.956157691"/>
    <x v="36"/>
    <n v="1"/>
    <s v="Impacto económico y gobernanza"/>
    <s v="Pilar 6"/>
    <x v="2"/>
    <b v="0"/>
    <b v="0"/>
  </r>
  <r>
    <s v="Toyota"/>
    <x v="3"/>
    <s v="Privada"/>
    <s v="No"/>
    <s v="Si"/>
    <s v="Si"/>
    <n v="1937"/>
    <s v="Japón"/>
    <n v="4.02823039"/>
    <x v="36"/>
    <s v="No informa"/>
    <s v="Impacto económico y gobernanza"/>
    <s v="Pilar 6"/>
    <x v="2"/>
    <b v="0"/>
    <b v="0"/>
  </r>
  <r>
    <s v="Trafigura (Petroleum)"/>
    <x v="3"/>
    <s v="Privada"/>
    <s v="No"/>
    <s v="No"/>
    <s v="Si"/>
    <n v="1993"/>
    <s v="Suiza"/>
    <n v="4.8704234599999996"/>
    <x v="36"/>
    <s v="No informa"/>
    <s v="Impacto económico y gobernanza"/>
    <s v="Pilar 6"/>
    <x v="2"/>
    <b v="0"/>
    <b v="0"/>
  </r>
  <r>
    <s v="Uniban"/>
    <x v="3"/>
    <s v="Privada"/>
    <s v="No"/>
    <s v="No"/>
    <s v="No"/>
    <n v="1966"/>
    <s v="Colombia"/>
    <n v="2.0461661379999998"/>
    <x v="36"/>
    <n v="1"/>
    <s v="Impacto económico y gobernanza"/>
    <s v="Pilar 6"/>
    <x v="2"/>
    <b v="0"/>
    <b v="0"/>
  </r>
  <r>
    <s v="Unilever"/>
    <x v="3"/>
    <s v="Privada"/>
    <s v="No"/>
    <s v="Si"/>
    <s v="Si"/>
    <n v="1929"/>
    <s v="Reino Unido y Países Bajos"/>
    <n v="1.928223518"/>
    <x v="36"/>
    <n v="0"/>
    <s v="Impacto económico y gobernanza"/>
    <s v="Pilar 6"/>
    <x v="2"/>
    <b v="0"/>
    <b v="0"/>
  </r>
  <r>
    <s v="Vanti"/>
    <x v="4"/>
    <s v="Privada"/>
    <s v="No"/>
    <s v="No"/>
    <s v="No"/>
    <n v="1987"/>
    <s v="Colombia"/>
    <n v="0"/>
    <x v="36"/>
    <n v="0"/>
    <s v="Impacto económico y gobernanza"/>
    <s v="Pilar 6"/>
    <x v="2"/>
    <b v="0"/>
    <b v="0"/>
  </r>
  <r>
    <s v="Verano energy"/>
    <x v="5"/>
    <s v="Privada"/>
    <s v="No"/>
    <s v="No"/>
    <s v="Si"/>
    <n v="2016"/>
    <s v="Canadá"/>
    <n v="5.4833186859999996"/>
    <x v="36"/>
    <n v="0"/>
    <s v="Impacto económico y gobernanza"/>
    <s v="Pilar 6"/>
    <x v="2"/>
    <b v="0"/>
    <b v="0"/>
  </r>
  <r>
    <s v="Yamaha"/>
    <x v="1"/>
    <s v="Privada"/>
    <s v="No"/>
    <s v="Si"/>
    <s v="Si"/>
    <n v="1955"/>
    <s v="Japón"/>
    <n v="1.8313776939999999"/>
    <x v="36"/>
    <s v="No informa "/>
    <s v="Impacto económico y gobernanza"/>
    <s v="Pilar 6"/>
    <x v="2"/>
    <b v="0"/>
    <b v="0"/>
  </r>
  <r>
    <s v="YARA COLOMBIA S.A."/>
    <x v="1"/>
    <s v="Privada"/>
    <s v="No"/>
    <s v="No"/>
    <s v="Si"/>
    <n v="1993"/>
    <s v="Noruega"/>
    <n v="1.7653399919999999"/>
    <x v="36"/>
    <n v="0"/>
    <s v="Impacto económico y gobernanza"/>
    <s v="Pilar 6"/>
    <x v="2"/>
    <b v="0"/>
    <b v="0"/>
  </r>
  <r>
    <s v="Aliar"/>
    <x v="0"/>
    <s v="Privada"/>
    <s v="No"/>
    <s v="No"/>
    <s v="No"/>
    <n v="2007"/>
    <s v="Colombia"/>
    <n v="0.97802211500000003"/>
    <x v="37"/>
    <n v="1"/>
    <s v="Impacto ambiental"/>
    <s v="Pilar 3"/>
    <x v="2"/>
    <b v="0"/>
    <b v="0"/>
  </r>
  <r>
    <s v="Alimentos Carnicos (Grupo Nutresa)"/>
    <x v="1"/>
    <s v="Privada"/>
    <s v="No"/>
    <s v="Si"/>
    <s v="Si"/>
    <n v="1920"/>
    <s v="Colombia"/>
    <n v="2.844632077"/>
    <x v="37"/>
    <n v="2"/>
    <s v="Impacto ambiental"/>
    <s v="Pilar 3"/>
    <x v="2"/>
    <b v="0"/>
    <b v="0"/>
  </r>
  <r>
    <s v="Alpina"/>
    <x v="1"/>
    <s v="Privada"/>
    <s v="No"/>
    <s v="No"/>
    <s v="Si"/>
    <n v="1945"/>
    <s v="Colombia"/>
    <n v="2.1764613960000001"/>
    <x v="37"/>
    <n v="2"/>
    <s v="Impacto ambiental"/>
    <s v="Pilar 3"/>
    <x v="2"/>
    <b v="0"/>
    <b v="0"/>
  </r>
  <r>
    <s v="Amarilo"/>
    <x v="2"/>
    <s v="Privada"/>
    <s v="Si"/>
    <s v="No"/>
    <s v="No"/>
    <n v="1993"/>
    <s v="Colombia"/>
    <n v="2.1863011939999999"/>
    <x v="37"/>
    <n v="2"/>
    <s v="Impacto ambiental"/>
    <s v="Pilar 3"/>
    <x v="2"/>
    <b v="0"/>
    <b v="0"/>
  </r>
  <r>
    <s v="ARA"/>
    <x v="3"/>
    <s v="Privada"/>
    <s v="No"/>
    <s v="No"/>
    <s v="Si"/>
    <n v="2012"/>
    <s v="Colombia"/>
    <n v="13.831182682"/>
    <x v="37"/>
    <n v="0"/>
    <s v="Impacto ambiental"/>
    <s v="Pilar 3"/>
    <x v="2"/>
    <b v="0"/>
    <b v="0"/>
  </r>
  <r>
    <s v="ARQUITECTURA Y CONCRETO"/>
    <x v="2"/>
    <s v="Privada"/>
    <s v="Si"/>
    <s v="No"/>
    <s v="No"/>
    <n v="1990"/>
    <s v="Colombia"/>
    <n v="0.77142869199999997"/>
    <x v="37"/>
    <n v="0"/>
    <s v="Impacto ambiental"/>
    <s v="Pilar 3"/>
    <x v="2"/>
    <b v="0"/>
    <b v="0"/>
  </r>
  <r>
    <s v="AUTOPISTA RIO MAGDALENA SAS"/>
    <x v="2"/>
    <s v="Privada"/>
    <s v="No"/>
    <s v="No"/>
    <s v="No"/>
    <n v="2014"/>
    <s v="Colombia"/>
    <n v="1.314259836"/>
    <x v="37"/>
    <n v="1"/>
    <s v="Impacto ambiental"/>
    <s v="Pilar 3"/>
    <x v="2"/>
    <b v="0"/>
    <b v="0"/>
  </r>
  <r>
    <s v="Avianca"/>
    <x v="4"/>
    <s v="Privada"/>
    <s v="No"/>
    <s v="No"/>
    <s v="Si"/>
    <n v="1919"/>
    <s v="Colombia"/>
    <n v="15.106042448"/>
    <x v="37"/>
    <n v="1"/>
    <s v="Impacto ambiental"/>
    <s v="Pilar 3"/>
    <x v="2"/>
    <b v="0"/>
    <b v="0"/>
  </r>
  <r>
    <s v="AVICOLA EL MADROÑO SA"/>
    <x v="0"/>
    <s v="Privada"/>
    <s v="No"/>
    <s v="No"/>
    <s v="No"/>
    <n v="1987"/>
    <s v="Colombia"/>
    <n v="0.711210393"/>
    <x v="37"/>
    <n v="0"/>
    <s v="Impacto ambiental"/>
    <s v="Pilar 3"/>
    <x v="2"/>
    <b v="0"/>
    <b v="0"/>
  </r>
  <r>
    <s v="AVSA"/>
    <x v="0"/>
    <s v="Privada"/>
    <s v="Si"/>
    <s v="No"/>
    <s v="No"/>
    <n v="1969"/>
    <s v="Colombia"/>
    <n v="2.4231643530000002"/>
    <x v="37"/>
    <s v="No"/>
    <s v="Impacto ambiental"/>
    <s v="Pilar 3"/>
    <x v="2"/>
    <b v="0"/>
    <b v="0"/>
  </r>
  <r>
    <s v="Banco de Bogotá"/>
    <x v="4"/>
    <s v="Privada"/>
    <s v="No"/>
    <s v="Si"/>
    <s v="No"/>
    <n v="1870"/>
    <s v="Colombia"/>
    <n v="0"/>
    <x v="37"/>
    <n v="1"/>
    <s v="Impacto ambiental"/>
    <s v="Pilar 3"/>
    <x v="2"/>
    <b v="0"/>
    <b v="0"/>
  </r>
  <r>
    <s v="Bancolombia"/>
    <x v="4"/>
    <s v="Privada"/>
    <s v="No"/>
    <s v="Si"/>
    <s v="Si"/>
    <n v="1875"/>
    <s v="Colombia"/>
    <n v="0"/>
    <x v="37"/>
    <n v="1"/>
    <s v="Impacto ambiental"/>
    <s v="Pilar 3"/>
    <x v="2"/>
    <b v="0"/>
    <b v="0"/>
  </r>
  <r>
    <s v="Bavaria (Kopps)"/>
    <x v="1"/>
    <s v="Privada"/>
    <s v="No"/>
    <s v="No"/>
    <s v="Si"/>
    <n v="1889"/>
    <s v="Colombia"/>
    <n v="8.6157743510000007"/>
    <x v="37"/>
    <n v="1"/>
    <s v="Impacto ambiental"/>
    <s v="Pilar 3"/>
    <x v="2"/>
    <b v="0"/>
    <b v="0"/>
  </r>
  <r>
    <s v="BEL STAR S.A."/>
    <x v="1"/>
    <s v="Privada"/>
    <s v="No"/>
    <s v="No"/>
    <s v="Si"/>
    <n v="2000"/>
    <s v="Colombia"/>
    <n v="1.8730507999999999"/>
    <x v="37"/>
    <n v="0"/>
    <s v="Impacto ambiental"/>
    <s v="Pilar 3"/>
    <x v="2"/>
    <b v="0"/>
    <b v="0"/>
  </r>
  <r>
    <s v="Biomax"/>
    <x v="3"/>
    <s v="Privada"/>
    <s v="No"/>
    <s v="No"/>
    <s v="No"/>
    <n v="2004"/>
    <s v="Colombia"/>
    <n v="4.5125503050000004"/>
    <x v="37"/>
    <n v="0"/>
    <s v="Impacto ambiental"/>
    <s v="Pilar 3"/>
    <x v="2"/>
    <b v="0"/>
    <b v="0"/>
  </r>
  <r>
    <s v="C.I Prodeco"/>
    <x v="5"/>
    <s v="Privada"/>
    <s v="No"/>
    <s v="No"/>
    <s v="Si"/>
    <n v="1990"/>
    <s v="Suiza"/>
    <n v="0.89502277900000005"/>
    <x v="37"/>
    <s v="No informa"/>
    <s v="Impacto ambiental"/>
    <s v="Pilar 3"/>
    <x v="2"/>
    <b v="0"/>
    <b v="0"/>
  </r>
  <r>
    <s v="CARTON DE COLOMBIA S.A. (Smurfit Kappa)"/>
    <x v="1"/>
    <s v="Privada"/>
    <s v="No"/>
    <s v="No"/>
    <s v="Si"/>
    <n v="1944"/>
    <s v="Colombia"/>
    <n v="1.7785578609999999"/>
    <x v="37"/>
    <n v="2"/>
    <s v="Impacto ambiental"/>
    <s v="Pilar 3"/>
    <x v="2"/>
    <b v="0"/>
    <b v="0"/>
  </r>
  <r>
    <s v="Celsia"/>
    <x v="4"/>
    <s v="Privada"/>
    <s v="No"/>
    <s v="Si"/>
    <s v="Si"/>
    <n v="2001"/>
    <s v="Colombia"/>
    <n v="6.5475670460000002"/>
    <x v="37"/>
    <n v="2"/>
    <s v="Impacto ambiental"/>
    <s v="Pilar 3"/>
    <x v="2"/>
    <b v="0"/>
    <b v="0"/>
  </r>
  <r>
    <s v="Cementos Argos"/>
    <x v="1"/>
    <s v="Privada"/>
    <s v="No"/>
    <s v="Si"/>
    <s v="Si"/>
    <n v="1934"/>
    <s v="Colombia"/>
    <n v="1.84479215"/>
    <x v="37"/>
    <n v="2"/>
    <s v="Impacto ambiental"/>
    <s v="Pilar 3"/>
    <x v="2"/>
    <b v="0"/>
    <b v="0"/>
  </r>
  <r>
    <s v="Cencosud"/>
    <x v="3"/>
    <s v="Privada"/>
    <s v="Si"/>
    <s v="Si"/>
    <s v="Si"/>
    <n v="1960"/>
    <s v="Chile"/>
    <n v="4.2128666020000001"/>
    <x v="37"/>
    <n v="0"/>
    <s v="Impacto ambiental"/>
    <s v="Pilar 3"/>
    <x v="2"/>
    <b v="0"/>
    <b v="0"/>
  </r>
  <r>
    <s v="Cenit"/>
    <x v="4"/>
    <s v="Mixta"/>
    <s v="No"/>
    <s v="No"/>
    <s v="No"/>
    <n v="2012"/>
    <s v="Colombia"/>
    <n v="9.9777362400000005"/>
    <x v="37"/>
    <n v="1"/>
    <s v="Impacto ambiental"/>
    <s v="Pilar 3"/>
    <x v="2"/>
    <b v="0"/>
    <b v="0"/>
  </r>
  <r>
    <s v="Cerrejón"/>
    <x v="5"/>
    <s v="Privada"/>
    <s v="No"/>
    <s v="No"/>
    <s v="Si"/>
    <n v="1976"/>
    <s v="Reino Unido / Suiza"/>
    <n v="6.0471020830000004"/>
    <x v="37"/>
    <n v="0"/>
    <s v="Impacto ambiental"/>
    <s v="Pilar 3"/>
    <x v="2"/>
    <b v="0"/>
    <b v="0"/>
  </r>
  <r>
    <s v="Chevron"/>
    <x v="3"/>
    <s v="Privada"/>
    <s v="No"/>
    <s v="No"/>
    <s v="Si"/>
    <n v="1879"/>
    <s v="Estados Unidos"/>
    <n v="5.8689859999999996"/>
    <x v="37"/>
    <n v="0"/>
    <s v="Impacto ambiental"/>
    <s v="Pilar 3"/>
    <x v="2"/>
    <b v="0"/>
    <b v="0"/>
  </r>
  <r>
    <s v="CI Eslop"/>
    <x v="3"/>
    <s v="Privada"/>
    <s v="Si"/>
    <s v="No"/>
    <s v="No"/>
    <n v="1997"/>
    <s v="Colombia"/>
    <n v="1.9766409730000001"/>
    <x v="37"/>
    <n v="0"/>
    <s v="Impacto ambiental"/>
    <s v="Pilar 3"/>
    <x v="2"/>
    <b v="0"/>
    <b v="0"/>
  </r>
  <r>
    <s v="Claro"/>
    <x v="4"/>
    <s v="Privada"/>
    <s v="No"/>
    <s v="No"/>
    <s v="Si"/>
    <n v="2003"/>
    <s v="Brasil"/>
    <n v="15.602099798999999"/>
    <x v="37"/>
    <n v="1"/>
    <s v="Impacto ambiental"/>
    <s v="Pilar 3"/>
    <x v="2"/>
    <b v="0"/>
    <b v="0"/>
  </r>
  <r>
    <s v="Coca Cola- Femsa"/>
    <x v="1"/>
    <s v="Mixta"/>
    <s v="No"/>
    <s v="Si"/>
    <s v="Si"/>
    <n v="1991"/>
    <s v="México"/>
    <n v="5.1614047279999999"/>
    <x v="37"/>
    <n v="2"/>
    <s v="Impacto ambiental"/>
    <s v="Pilar 3"/>
    <x v="2"/>
    <b v="0"/>
    <b v="0"/>
  </r>
  <r>
    <s v="Colgate"/>
    <x v="1"/>
    <s v="Privada"/>
    <s v="No"/>
    <s v="Si"/>
    <s v="Si"/>
    <n v="1806"/>
    <s v="Estados Unidos"/>
    <n v="2.382092359"/>
    <x v="37"/>
    <n v="1"/>
    <s v="Impacto ambiental"/>
    <s v="Pilar 3"/>
    <x v="2"/>
    <b v="0"/>
    <b v="0"/>
  </r>
  <r>
    <s v="Colombina"/>
    <x v="1"/>
    <s v="Privada"/>
    <s v="Si"/>
    <s v="Si"/>
    <s v="Si"/>
    <n v="1932"/>
    <s v="Colombia"/>
    <n v="2.1928266769999998"/>
    <x v="37"/>
    <n v="1"/>
    <s v="Impacto ambiental"/>
    <s v="Pilar 3"/>
    <x v="2"/>
    <b v="0"/>
    <b v="0"/>
  </r>
  <r>
    <s v="Compañía Nacional de Chocolates"/>
    <x v="1"/>
    <s v="Privada"/>
    <s v="No"/>
    <s v="No"/>
    <s v="No"/>
    <n v="1920"/>
    <s v="Colombia"/>
    <n v="1.9433909700000001"/>
    <x v="37"/>
    <n v="1"/>
    <s v="Impacto ambiental"/>
    <s v="Pilar 3"/>
    <x v="2"/>
    <b v="0"/>
    <b v="0"/>
  </r>
  <r>
    <s v="CONCESIONARIA VIAL UNIÓN DEL SUR SAS"/>
    <x v="2"/>
    <s v="Privada"/>
    <s v="No"/>
    <s v="No"/>
    <s v="No"/>
    <n v="2015"/>
    <s v="Colombia"/>
    <n v="0.76762142099999997"/>
    <x v="37"/>
    <n v="0"/>
    <s v="Impacto ambiental"/>
    <s v="Pilar 3"/>
    <x v="2"/>
    <b v="0"/>
    <b v="0"/>
  </r>
  <r>
    <s v="Conconcreto"/>
    <x v="2"/>
    <s v="Privada"/>
    <s v="No"/>
    <s v="Si"/>
    <s v="Si"/>
    <n v="1961"/>
    <s v="Colombia"/>
    <n v="0.498844856"/>
    <x v="37"/>
    <n v="0"/>
    <s v="Impacto ambiental"/>
    <s v="Pilar 3"/>
    <x v="2"/>
    <b v="0"/>
    <b v="0"/>
  </r>
  <r>
    <s v="CONSTRUCCIONES EL CONDOR S.A"/>
    <x v="2"/>
    <s v="Privada"/>
    <s v="No"/>
    <s v="Si"/>
    <s v="Si"/>
    <n v="1979"/>
    <s v="Colombia"/>
    <n v="1.189537155"/>
    <x v="37"/>
    <n v="0"/>
    <s v="Impacto ambiental"/>
    <s v="Pilar 3"/>
    <x v="2"/>
    <b v="0"/>
    <b v="0"/>
  </r>
  <r>
    <s v="CONSTRUCTORA CAPITAL BOGOTA SAS"/>
    <x v="2"/>
    <s v="Privada"/>
    <s v="Si"/>
    <s v="No"/>
    <s v="No"/>
    <n v="2008"/>
    <s v="Colombia"/>
    <n v="1.3132825420000001"/>
    <x v="37"/>
    <n v="0"/>
    <s v="Impacto ambiental"/>
    <s v="Pilar 3"/>
    <x v="2"/>
    <b v="0"/>
    <b v="0"/>
  </r>
  <r>
    <s v="CONSTRUCTORA COLPATRIA  SAS"/>
    <x v="2"/>
    <s v="Privada"/>
    <s v="No"/>
    <s v="No"/>
    <s v="No"/>
    <n v="1977"/>
    <s v="Colombia"/>
    <n v="0.74612668500000001"/>
    <x v="37"/>
    <n v="0"/>
    <s v="Impacto ambiental"/>
    <s v="Pilar 3"/>
    <x v="2"/>
    <b v="0"/>
    <b v="0"/>
  </r>
  <r>
    <s v="Corbeta"/>
    <x v="3"/>
    <s v="Privada"/>
    <s v="Si"/>
    <s v="No"/>
    <s v="No"/>
    <n v="1938"/>
    <s v="Colombia"/>
    <n v="11.88773162"/>
    <x v="37"/>
    <n v="0"/>
    <s v="Impacto ambiental"/>
    <s v="Pilar 3"/>
    <x v="2"/>
    <b v="0"/>
    <b v="0"/>
  </r>
  <r>
    <s v="Cruz Verde"/>
    <x v="3"/>
    <s v="Privada"/>
    <s v="No"/>
    <s v="No"/>
    <s v="Si"/>
    <n v="1984"/>
    <s v="Chile"/>
    <n v="5.5116464790000004"/>
    <x v="37"/>
    <n v="1"/>
    <s v="Impacto ambiental"/>
    <s v="Pilar 3"/>
    <x v="2"/>
    <b v="0"/>
    <b v="0"/>
  </r>
  <r>
    <s v="D1"/>
    <x v="3"/>
    <s v="Privada"/>
    <s v="Si"/>
    <s v="No"/>
    <s v="No"/>
    <n v="2009"/>
    <s v="Colombia"/>
    <n v="19.439396106"/>
    <x v="37"/>
    <n v="0"/>
    <s v="Impacto ambiental"/>
    <s v="Pilar 3"/>
    <x v="2"/>
    <b v="0"/>
    <b v="0"/>
  </r>
  <r>
    <s v="Davivienda"/>
    <x v="4"/>
    <s v="Privada"/>
    <s v="No"/>
    <s v="Si"/>
    <s v="No"/>
    <n v="1972"/>
    <s v="Colombia"/>
    <n v="0"/>
    <x v="37"/>
    <n v="2"/>
    <s v="Impacto ambiental"/>
    <s v="Pilar 3"/>
    <x v="2"/>
    <b v="0"/>
    <b v="0"/>
  </r>
  <r>
    <s v="Distracom"/>
    <x v="3"/>
    <s v="Privada"/>
    <s v="Si"/>
    <s v="No"/>
    <s v="No"/>
    <n v="1997"/>
    <s v="Colombia"/>
    <n v="3.874476933"/>
    <x v="37"/>
    <n v="0"/>
    <s v="Impacto ambiental"/>
    <s v="Pilar 3"/>
    <x v="2"/>
    <b v="0"/>
    <b v="0"/>
  </r>
  <r>
    <s v="Drummond"/>
    <x v="5"/>
    <s v="Privada"/>
    <s v="Si"/>
    <s v="No"/>
    <s v="Si"/>
    <n v="1935"/>
    <s v="Estados Unidos"/>
    <n v="11.495989482000001"/>
    <x v="37"/>
    <n v="1"/>
    <s v="Impacto ambiental"/>
    <s v="Pilar 3"/>
    <x v="2"/>
    <b v="0"/>
    <b v="0"/>
  </r>
  <r>
    <s v="Ecopetrol"/>
    <x v="5"/>
    <s v="Mixta"/>
    <s v="No"/>
    <s v="Si"/>
    <s v="Si"/>
    <n v="1951"/>
    <s v="Colombia"/>
    <n v="113.923310323"/>
    <x v="37"/>
    <n v="1"/>
    <s v="Impacto ambiental"/>
    <s v="Pilar 3"/>
    <x v="2"/>
    <b v="0"/>
    <b v="0"/>
  </r>
  <r>
    <s v="Emgesa"/>
    <x v="4"/>
    <s v="Mixta"/>
    <s v="No"/>
    <s v="No"/>
    <s v="Si"/>
    <n v="1997"/>
    <s v="Colombia"/>
    <n v="15.780332546"/>
    <x v="37"/>
    <n v="2"/>
    <s v="Impacto ambiental"/>
    <s v="Pilar 3"/>
    <x v="2"/>
    <b v="0"/>
    <b v="0"/>
  </r>
  <r>
    <s v="EPM"/>
    <x v="4"/>
    <s v="Pública"/>
    <s v="No"/>
    <s v="No"/>
    <s v="Si"/>
    <n v="1955"/>
    <s v="Colombia"/>
    <n v="20.574477179999999"/>
    <x v="37"/>
    <s v="Si"/>
    <s v="Impacto ambiental"/>
    <s v="Pilar 3"/>
    <x v="2"/>
    <b v="0"/>
    <b v="0"/>
  </r>
  <r>
    <s v="ES Windows"/>
    <x v="1"/>
    <s v="Privada"/>
    <s v="No"/>
    <s v="No"/>
    <s v="Si"/>
    <n v="1985"/>
    <s v="Estados Unidos"/>
    <n v="2.6249202149999999"/>
    <x v="37"/>
    <n v="1"/>
    <s v="Impacto ambiental"/>
    <s v="Pilar 3"/>
    <x v="2"/>
    <b v="0"/>
    <b v="0"/>
  </r>
  <r>
    <s v="Esenttia"/>
    <x v="1"/>
    <s v="Mixta"/>
    <s v="No"/>
    <s v="No"/>
    <s v="No"/>
    <n v="1990"/>
    <s v="Colombia"/>
    <n v="2.3114637089999999"/>
    <x v="37"/>
    <n v="2"/>
    <s v="Impacto ambiental"/>
    <s v="Pilar 3"/>
    <x v="2"/>
    <b v="0"/>
    <b v="0"/>
  </r>
  <r>
    <s v="Éxito"/>
    <x v="3"/>
    <s v="Privada"/>
    <s v="No"/>
    <s v="No"/>
    <s v="Si"/>
    <n v="1949"/>
    <s v="Colombia"/>
    <n v="16.077688644999999"/>
    <x v="37"/>
    <n v="2"/>
    <s v="Impacto ambiental"/>
    <s v="Pilar 3"/>
    <x v="2"/>
    <b v="0"/>
    <b v="0"/>
  </r>
  <r>
    <s v="Falabella"/>
    <x v="3"/>
    <s v="Privada"/>
    <s v="Si"/>
    <s v="Si"/>
    <s v="Si"/>
    <n v="1889"/>
    <s v="Chile"/>
    <n v="2.3075606390000001"/>
    <x v="37"/>
    <n v="2"/>
    <s v="Impacto ambiental"/>
    <s v="Pilar 3"/>
    <x v="2"/>
    <b v="0"/>
    <b v="0"/>
  </r>
  <r>
    <s v="Frontera Energy"/>
    <x v="5"/>
    <s v="Privada"/>
    <s v="No"/>
    <s v="Si"/>
    <s v="Si"/>
    <n v="1985"/>
    <s v="Canadá"/>
    <n v="4.2502446559999996"/>
    <x v="37"/>
    <n v="0"/>
    <s v="Impacto ambiental"/>
    <s v="Pilar 3"/>
    <x v="2"/>
    <b v="0"/>
    <b v="0"/>
  </r>
  <r>
    <s v="Gases del Caribe"/>
    <x v="4"/>
    <s v="Privada"/>
    <s v="No"/>
    <s v="Si"/>
    <s v="No"/>
    <n v="1966"/>
    <s v="Colombia"/>
    <n v="2.6355685659999999"/>
    <x v="37"/>
    <n v="0"/>
    <s v="Impacto ambiental"/>
    <s v="Pilar 3"/>
    <x v="2"/>
    <b v="0"/>
    <b v="0"/>
  </r>
  <r>
    <s v="GEB"/>
    <x v="4"/>
    <s v="Mixta"/>
    <s v="No"/>
    <s v="Si"/>
    <s v="Si"/>
    <n v="1896"/>
    <s v="Colombia"/>
    <n v="3.7166394839999999"/>
    <x v="37"/>
    <n v="2"/>
    <s v="Impacto ambiental"/>
    <s v="Pilar 3"/>
    <x v="2"/>
    <b v="0"/>
    <b v="0"/>
  </r>
  <r>
    <s v="General Motors"/>
    <x v="1"/>
    <s v="Pública"/>
    <s v="No"/>
    <s v="Si"/>
    <s v="Si"/>
    <n v="1908"/>
    <s v="Estados Unidos"/>
    <n v="1.2123628230000001"/>
    <x v="37"/>
    <n v="2"/>
    <s v="Impacto ambiental"/>
    <s v="Pilar 3"/>
    <x v="2"/>
    <b v="0"/>
    <b v="0"/>
  </r>
  <r>
    <s v="Geopark"/>
    <x v="5"/>
    <s v="Privada"/>
    <s v="No"/>
    <s v="Si"/>
    <s v="Si"/>
    <n v="2002"/>
    <s v="Chile"/>
    <n v="2.4203671080000002"/>
    <x v="37"/>
    <n v="2"/>
    <s v="Impacto ambiental"/>
    <s v="Pilar 3"/>
    <x v="2"/>
    <b v="0"/>
    <b v="0"/>
  </r>
  <r>
    <s v="Gran Tierra Energy"/>
    <x v="5"/>
    <s v="Privada"/>
    <s v="No"/>
    <s v="Si"/>
    <s v="Si"/>
    <n v="2003"/>
    <s v="Canadá"/>
    <n v="1.3219259999999999"/>
    <x v="37"/>
    <n v="0"/>
    <s v="Impacto ambiental"/>
    <s v="Pilar 3"/>
    <x v="2"/>
    <b v="0"/>
    <b v="0"/>
  </r>
  <r>
    <s v="Grupo Bios"/>
    <x v="0"/>
    <s v="Privada"/>
    <s v="No"/>
    <s v="No"/>
    <s v="No"/>
    <n v="1985"/>
    <s v="Colombia"/>
    <n v="0.441609957"/>
    <x v="37"/>
    <n v="0"/>
    <s v="Impacto ambiental"/>
    <s v="Pilar 3"/>
    <x v="2"/>
    <b v="0"/>
    <b v="0"/>
  </r>
  <r>
    <s v="Grupo Diana"/>
    <x v="1"/>
    <s v="Privada"/>
    <s v="Si"/>
    <s v="No"/>
    <s v="No"/>
    <n v="1964"/>
    <s v="Colombia"/>
    <n v="2.4859553989999998"/>
    <x v="37"/>
    <n v="0"/>
    <s v="Impacto ambiental"/>
    <s v="Pilar 3"/>
    <x v="2"/>
    <b v="0"/>
    <b v="0"/>
  </r>
  <r>
    <s v="Haceb"/>
    <x v="1"/>
    <s v="Privada"/>
    <s v="Si"/>
    <s v="No"/>
    <s v="No"/>
    <n v="1940"/>
    <s v="Colombia"/>
    <n v="1.340540112"/>
    <x v="37"/>
    <n v="2"/>
    <s v="Impacto ambiental"/>
    <s v="Pilar 3"/>
    <x v="2"/>
    <b v="0"/>
    <b v="0"/>
  </r>
  <r>
    <s v="Hocol"/>
    <x v="5"/>
    <s v="Privada"/>
    <s v="No"/>
    <s v="No"/>
    <s v="No"/>
    <n v="1956"/>
    <s v="Colombia"/>
    <n v="2.660692144"/>
    <x v="37"/>
    <n v="0"/>
    <s v="Impacto ambiental"/>
    <s v="Pilar 3"/>
    <x v="2"/>
    <b v="0"/>
    <b v="0"/>
  </r>
  <r>
    <s v="INCUBADORA SANTANDER S.A. (Huevos Kikes)"/>
    <x v="0"/>
    <s v="Privada"/>
    <s v="Si"/>
    <s v="No"/>
    <s v="No"/>
    <n v="1962"/>
    <s v="Colombia"/>
    <n v="0.89448844999999999"/>
    <x v="37"/>
    <n v="0"/>
    <s v="Impacto ambiental"/>
    <s v="Pilar 3"/>
    <x v="2"/>
    <b v="0"/>
    <b v="0"/>
  </r>
  <r>
    <s v="ISA"/>
    <x v="4"/>
    <s v="Mixta"/>
    <s v="No"/>
    <s v="Si"/>
    <s v="Si"/>
    <n v="1967"/>
    <s v="Colombia"/>
    <n v="4.1309855679999998"/>
    <x v="37"/>
    <n v="0"/>
    <s v="Impacto ambiental"/>
    <s v="Pilar 3"/>
    <x v="2"/>
    <b v="0"/>
    <b v="0"/>
  </r>
  <r>
    <s v="Isagen"/>
    <x v="4"/>
    <s v="Mixta"/>
    <s v="No"/>
    <s v="No"/>
    <s v="No"/>
    <n v="1995"/>
    <s v="Colombia"/>
    <n v="6.1355991599999999"/>
    <x v="37"/>
    <n v="0"/>
    <s v="Impacto ambiental"/>
    <s v="Pilar 3"/>
    <x v="2"/>
    <b v="0"/>
    <b v="0"/>
  </r>
  <r>
    <s v="ISMOCOL SA"/>
    <x v="2"/>
    <s v="Privada"/>
    <s v="No"/>
    <s v="No"/>
    <s v="Si"/>
    <n v="1989"/>
    <s v="Colombia"/>
    <n v="0.75167738299999998"/>
    <x v="37"/>
    <n v="0"/>
    <s v="Impacto ambiental"/>
    <s v="Pilar 3"/>
    <x v="2"/>
    <b v="0"/>
    <b v="0"/>
  </r>
  <r>
    <s v="Italcol"/>
    <x v="1"/>
    <s v="Privada"/>
    <s v="Si"/>
    <s v="No"/>
    <s v="No"/>
    <n v="1970"/>
    <s v="Colombia"/>
    <n v="3.1891452720000002"/>
    <x v="37"/>
    <n v="0"/>
    <s v="Impacto ambiental"/>
    <s v="Pilar 3"/>
    <x v="2"/>
    <b v="0"/>
    <b v="0"/>
  </r>
  <r>
    <s v="LATAM"/>
    <x v="4"/>
    <s v="Privada"/>
    <s v="No"/>
    <s v="Si"/>
    <s v="Si"/>
    <n v="1929"/>
    <s v="Chile"/>
    <n v="2.3283445380000001"/>
    <x v="37"/>
    <n v="2"/>
    <s v="Impacto ambiental"/>
    <s v="Pilar 3"/>
    <x v="2"/>
    <b v="0"/>
    <b v="0"/>
  </r>
  <r>
    <s v="MARVAL S.A.S."/>
    <x v="2"/>
    <s v="Privada"/>
    <s v="Si"/>
    <s v="No"/>
    <s v="No"/>
    <n v="1976"/>
    <s v="Colombia"/>
    <n v="0.98534294499999997"/>
    <x v="37"/>
    <n v="1"/>
    <s v="Impacto ambiental"/>
    <s v="Pilar 3"/>
    <x v="2"/>
    <b v="0"/>
    <b v="0"/>
  </r>
  <r>
    <s v="Mazda"/>
    <x v="3"/>
    <s v="Privada"/>
    <s v="No"/>
    <s v="Si"/>
    <s v="Si"/>
    <n v="1920"/>
    <s v="Japón"/>
    <n v="1.8691417530000001"/>
    <x v="37"/>
    <n v="1"/>
    <s v="Impacto ambiental"/>
    <s v="Pilar 3"/>
    <x v="2"/>
    <b v="0"/>
    <b v="0"/>
  </r>
  <r>
    <s v="Mercado Libre"/>
    <x v="4"/>
    <s v="Privada"/>
    <s v="No"/>
    <s v="Si"/>
    <s v="Si"/>
    <n v="2009"/>
    <s v="Argentina"/>
    <n v="1.8581853669999999"/>
    <x v="37"/>
    <n v="1"/>
    <s v="Impacto ambiental"/>
    <s v="Pilar 3"/>
    <x v="2"/>
    <b v="0"/>
    <b v="0"/>
  </r>
  <r>
    <s v="Nestle"/>
    <x v="1"/>
    <s v="Mixta"/>
    <s v="No"/>
    <s v="Si"/>
    <s v="Si"/>
    <n v="1866"/>
    <s v="Suiza"/>
    <n v="2.0444698099999998"/>
    <x v="37"/>
    <n v="1"/>
    <s v="Impacto ambiental"/>
    <s v="Pilar 3"/>
    <x v="2"/>
    <b v="0"/>
    <b v="0"/>
  </r>
  <r>
    <s v="Oleoducto Central (Ocensa)"/>
    <x v="4"/>
    <s v="Mixta"/>
    <s v="No"/>
    <s v="No"/>
    <s v="No"/>
    <n v="1994"/>
    <s v="Colombia"/>
    <n v="5.9751610780000002"/>
    <x v="37"/>
    <n v="1"/>
    <s v="Impacto ambiental"/>
    <s v="Pilar 3"/>
    <x v="2"/>
    <b v="0"/>
    <b v="0"/>
  </r>
  <r>
    <s v="Olímpica"/>
    <x v="3"/>
    <s v="Privada"/>
    <s v="Si"/>
    <s v="No"/>
    <s v="No"/>
    <n v="1953"/>
    <s v="Colombia"/>
    <n v="7.1291921260000004"/>
    <x v="37"/>
    <n v="0"/>
    <s v="Impacto ambiental"/>
    <s v="Pilar 3"/>
    <x v="2"/>
    <b v="0"/>
    <b v="0"/>
  </r>
  <r>
    <s v="Pepsico"/>
    <x v="1"/>
    <s v="Pública"/>
    <s v="No"/>
    <s v="Si"/>
    <s v="Si"/>
    <n v="1965"/>
    <s v="Estados Unidos"/>
    <n v="2.0973851419999998"/>
    <x v="37"/>
    <n v="1"/>
    <s v="Impacto ambiental"/>
    <s v="Pilar 3"/>
    <x v="2"/>
    <b v="0"/>
    <b v="0"/>
  </r>
  <r>
    <s v="Petromil"/>
    <x v="3"/>
    <s v="Privada"/>
    <s v="Si"/>
    <s v="No"/>
    <s v="No"/>
    <n v="1989"/>
    <s v="Colombia"/>
    <n v="3.0305383369999999"/>
    <x v="37"/>
    <n v="0"/>
    <s v="Impacto ambiental"/>
    <s v="Pilar 3"/>
    <x v="2"/>
    <b v="0"/>
    <b v="0"/>
  </r>
  <r>
    <s v="POLLOS EL BUCANERO S.A. (Cargill)"/>
    <x v="1"/>
    <s v="Privada"/>
    <s v="No"/>
    <s v="No"/>
    <s v="Si"/>
    <n v="1986"/>
    <s v="Colombia"/>
    <n v="2.2734296359999999"/>
    <x v="37"/>
    <n v="0"/>
    <s v="Impacto ambiental"/>
    <s v="Pilar 3"/>
    <x v="2"/>
    <b v="0"/>
    <b v="0"/>
  </r>
  <r>
    <s v="Postobón"/>
    <x v="1"/>
    <s v="Privada"/>
    <s v="No"/>
    <s v="No"/>
    <s v="No"/>
    <n v="1904"/>
    <s v="Colombia"/>
    <n v="2.8467005310000002"/>
    <x v="37"/>
    <n v="2"/>
    <s v="Impacto ambiental"/>
    <s v="Pilar 3"/>
    <x v="2"/>
    <b v="0"/>
    <b v="0"/>
  </r>
  <r>
    <s v="Pricesmart"/>
    <x v="3"/>
    <s v="Privada"/>
    <s v="No"/>
    <s v="Si"/>
    <s v="Si"/>
    <n v="1993"/>
    <s v="Estados Unidos"/>
    <n v="2.3607916150000001"/>
    <x v="37"/>
    <n v="0"/>
    <s v="Impacto ambiental"/>
    <s v="Pilar 3"/>
    <x v="2"/>
    <b v="0"/>
    <b v="0"/>
  </r>
  <r>
    <s v="Primax"/>
    <x v="3"/>
    <s v="Privada"/>
    <s v="No"/>
    <s v="No"/>
    <s v="Si"/>
    <n v="2005"/>
    <s v="Perú"/>
    <n v="10.521119421"/>
    <x v="37"/>
    <n v="1"/>
    <s v="Impacto ambiental"/>
    <s v="Pilar 3"/>
    <x v="2"/>
    <b v="0"/>
    <b v="0"/>
  </r>
  <r>
    <s v="Productos Familia (Essity)"/>
    <x v="1"/>
    <s v="Privada"/>
    <s v="No"/>
    <s v="No"/>
    <s v="Si"/>
    <n v="1958"/>
    <s v="Colombia"/>
    <n v="2.0172595470000001"/>
    <x v="37"/>
    <n v="2"/>
    <s v="Impacto ambiental"/>
    <s v="Pilar 3"/>
    <x v="2"/>
    <b v="0"/>
    <b v="0"/>
  </r>
  <r>
    <s v="Promigas"/>
    <x v="4"/>
    <s v="Privada"/>
    <s v="No"/>
    <s v="Si"/>
    <s v="No"/>
    <n v="1974"/>
    <s v="Colombia"/>
    <n v="2.2729038500000001"/>
    <x v="37"/>
    <n v="0"/>
    <s v="Impacto ambiental"/>
    <s v="Pilar 3"/>
    <x v="2"/>
    <b v="0"/>
    <b v="0"/>
  </r>
  <r>
    <s v="Rappi"/>
    <x v="4"/>
    <s v="Privada"/>
    <s v="No"/>
    <s v="No"/>
    <s v="Si"/>
    <n v="2015"/>
    <s v="Colombia"/>
    <n v="0.70314701400000001"/>
    <x v="37"/>
    <n v="0"/>
    <s v="Impacto ambiental"/>
    <s v="Pilar 3"/>
    <x v="2"/>
    <b v="0"/>
    <b v="0"/>
  </r>
  <r>
    <s v="Reficar"/>
    <x v="1"/>
    <s v="Mixta"/>
    <s v="No"/>
    <s v="No"/>
    <s v="No"/>
    <n v="1956"/>
    <s v="Colombia"/>
    <n v="25.860914507"/>
    <x v="37"/>
    <n v="0"/>
    <s v="Impacto ambiental"/>
    <s v="Pilar 3"/>
    <x v="2"/>
    <b v="0"/>
    <b v="0"/>
  </r>
  <r>
    <s v="Renault"/>
    <x v="1"/>
    <s v="Mixta"/>
    <s v="No"/>
    <s v="Si"/>
    <s v="Si"/>
    <n v="1898"/>
    <s v="Francia"/>
    <n v="2.4260392159999999"/>
    <x v="37"/>
    <n v="1"/>
    <s v="Impacto ambiental"/>
    <s v="Pilar 3"/>
    <x v="2"/>
    <b v="0"/>
    <b v="0"/>
  </r>
  <r>
    <s v="Riopaila Castilla"/>
    <x v="1"/>
    <s v="Privada"/>
    <s v="No"/>
    <s v="Si"/>
    <s v="No"/>
    <n v="1998"/>
    <s v="Colombia"/>
    <n v="1.697301486"/>
    <x v="37"/>
    <n v="1"/>
    <s v="Impacto ambiental"/>
    <s v="Pilar 3"/>
    <x v="2"/>
    <b v="0"/>
    <b v="0"/>
  </r>
  <r>
    <s v="Samsung"/>
    <x v="3"/>
    <s v="Privada"/>
    <s v="Si"/>
    <s v="Si"/>
    <s v="Si"/>
    <n v="1969"/>
    <s v="Corea del Sur"/>
    <n v="3.188315636"/>
    <x v="37"/>
    <n v="1"/>
    <s v="Impacto ambiental"/>
    <s v="Pilar 3"/>
    <x v="2"/>
    <b v="0"/>
    <b v="0"/>
  </r>
  <r>
    <s v="SierraCol Energy"/>
    <x v="5"/>
    <s v="Privada"/>
    <s v="No"/>
    <s v="No"/>
    <s v="Si"/>
    <n v="2020"/>
    <s v="Islas Caimán / EE.UU"/>
    <n v="1.943851598"/>
    <x v="37"/>
    <n v="2"/>
    <s v="Impacto ambiental"/>
    <s v="Pilar 3"/>
    <x v="2"/>
    <b v="0"/>
    <b v="0"/>
  </r>
  <r>
    <s v="Sodimac (Homecenter)"/>
    <x v="3"/>
    <s v="Privada"/>
    <s v="No"/>
    <s v="No"/>
    <s v="Si"/>
    <n v="1952"/>
    <s v="Chile"/>
    <n v="5.9910971069999999"/>
    <x v="37"/>
    <n v="1"/>
    <s v="Impacto ambiental"/>
    <s v="Pilar 3"/>
    <x v="2"/>
    <b v="0"/>
    <b v="0"/>
  </r>
  <r>
    <s v="Sucafina"/>
    <x v="3"/>
    <s v="Privada"/>
    <s v="Si"/>
    <s v="No"/>
    <s v="Si"/>
    <n v="1977"/>
    <s v="Suiza"/>
    <n v="2.002301595"/>
    <x v="37"/>
    <n v="0"/>
    <s v="Impacto ambiental"/>
    <s v="Pilar 3"/>
    <x v="2"/>
    <b v="0"/>
    <b v="0"/>
  </r>
  <r>
    <s v="Sunshine Bouquet"/>
    <x v="0"/>
    <s v="Privada"/>
    <s v="Si"/>
    <s v="No"/>
    <s v="Si"/>
    <n v="1971"/>
    <s v="Estados Unidos"/>
    <n v="2.1567474139999998"/>
    <x v="37"/>
    <n v="0"/>
    <s v="Impacto ambiental"/>
    <s v="Pilar 3"/>
    <x v="2"/>
    <b v="0"/>
    <b v="0"/>
  </r>
  <r>
    <s v="Suramerica Comercial (Dollar City)"/>
    <x v="3"/>
    <s v="Privada"/>
    <s v="No"/>
    <s v="No"/>
    <s v="Si"/>
    <n v="2009"/>
    <s v="El Salvador"/>
    <n v="2.8694480090000001"/>
    <x v="37"/>
    <n v="0"/>
    <s v="Impacto ambiental"/>
    <s v="Pilar 3"/>
    <x v="2"/>
    <b v="0"/>
    <b v="0"/>
  </r>
  <r>
    <s v="Tecnoquimicas"/>
    <x v="3"/>
    <s v="Privada"/>
    <s v="Si"/>
    <s v="No"/>
    <s v="No"/>
    <n v="1934"/>
    <s v="Colombia"/>
    <n v="3.134365769"/>
    <x v="37"/>
    <n v="0"/>
    <s v="Impacto ambiental"/>
    <s v="Pilar 3"/>
    <x v="2"/>
    <b v="0"/>
    <b v="0"/>
  </r>
  <r>
    <s v="Telefónica"/>
    <x v="4"/>
    <s v="Mixta"/>
    <s v="No"/>
    <s v="Si"/>
    <s v="Si"/>
    <n v="1924"/>
    <s v="España"/>
    <n v="6.6721791020000003"/>
    <x v="37"/>
    <n v="1"/>
    <s v="Impacto ambiental"/>
    <s v="Pilar 3"/>
    <x v="2"/>
    <b v="0"/>
    <b v="0"/>
  </r>
  <r>
    <s v="Teleperformance"/>
    <x v="4"/>
    <s v="Privada"/>
    <s v="No"/>
    <s v="Si"/>
    <s v="Si"/>
    <n v="1910"/>
    <s v="Francia"/>
    <n v="2.655177809"/>
    <x v="37"/>
    <n v="1"/>
    <s v="Impacto ambiental"/>
    <s v="Pilar 3"/>
    <x v="2"/>
    <b v="0"/>
    <b v="0"/>
  </r>
  <r>
    <s v="Terpel"/>
    <x v="3"/>
    <s v="Privada"/>
    <s v="No"/>
    <s v="Si"/>
    <s v="Si"/>
    <n v="1968"/>
    <s v="Colombia"/>
    <n v="24.752011681999999"/>
    <x v="37"/>
    <n v="2"/>
    <s v="Impacto ambiental"/>
    <s v="Pilar 3"/>
    <x v="2"/>
    <b v="0"/>
    <b v="0"/>
  </r>
  <r>
    <s v="Tigo"/>
    <x v="4"/>
    <s v="Mixta"/>
    <s v="No"/>
    <s v="Si"/>
    <s v="Si"/>
    <n v="1979"/>
    <s v="Suecia"/>
    <n v="2.956157691"/>
    <x v="37"/>
    <n v="2"/>
    <s v="Impacto ambiental"/>
    <s v="Pilar 3"/>
    <x v="2"/>
    <b v="0"/>
    <b v="0"/>
  </r>
  <r>
    <s v="Toyota"/>
    <x v="3"/>
    <s v="Privada"/>
    <s v="No"/>
    <s v="Si"/>
    <s v="Si"/>
    <n v="1937"/>
    <s v="Japón"/>
    <n v="4.02823039"/>
    <x v="37"/>
    <n v="0"/>
    <s v="Impacto ambiental"/>
    <s v="Pilar 3"/>
    <x v="2"/>
    <b v="0"/>
    <b v="0"/>
  </r>
  <r>
    <s v="Trafigura (Petroleum)"/>
    <x v="3"/>
    <s v="Privada"/>
    <s v="No"/>
    <s v="No"/>
    <s v="Si"/>
    <n v="1993"/>
    <s v="Suiza"/>
    <n v="4.8704234599999996"/>
    <x v="37"/>
    <n v="0"/>
    <s v="Impacto ambiental"/>
    <s v="Pilar 3"/>
    <x v="2"/>
    <b v="0"/>
    <b v="0"/>
  </r>
  <r>
    <s v="Uniban"/>
    <x v="3"/>
    <s v="Privada"/>
    <s v="No"/>
    <s v="No"/>
    <s v="No"/>
    <n v="1966"/>
    <s v="Colombia"/>
    <n v="2.0461661379999998"/>
    <x v="37"/>
    <n v="0"/>
    <s v="Impacto ambiental"/>
    <s v="Pilar 3"/>
    <x v="2"/>
    <b v="0"/>
    <b v="0"/>
  </r>
  <r>
    <s v="Unilever"/>
    <x v="3"/>
    <s v="Privada"/>
    <s v="No"/>
    <s v="Si"/>
    <s v="Si"/>
    <n v="1929"/>
    <s v="Reino Unido y Países Bajos"/>
    <n v="1.928223518"/>
    <x v="37"/>
    <n v="0"/>
    <s v="Impacto ambiental"/>
    <s v="Pilar 3"/>
    <x v="2"/>
    <b v="0"/>
    <b v="0"/>
  </r>
  <r>
    <s v="Vanti"/>
    <x v="4"/>
    <s v="Privada"/>
    <s v="No"/>
    <s v="No"/>
    <s v="No"/>
    <n v="1987"/>
    <s v="Colombia"/>
    <n v="0"/>
    <x v="37"/>
    <n v="0"/>
    <s v="Impacto ambiental"/>
    <s v="Pilar 3"/>
    <x v="2"/>
    <b v="0"/>
    <b v="0"/>
  </r>
  <r>
    <s v="Verano energy"/>
    <x v="5"/>
    <s v="Privada"/>
    <s v="No"/>
    <s v="No"/>
    <s v="Si"/>
    <n v="2016"/>
    <s v="Canadá"/>
    <n v="5.4833186859999996"/>
    <x v="37"/>
    <n v="0"/>
    <s v="Impacto ambiental"/>
    <s v="Pilar 3"/>
    <x v="2"/>
    <b v="0"/>
    <b v="0"/>
  </r>
  <r>
    <s v="Yamaha"/>
    <x v="1"/>
    <s v="Privada"/>
    <s v="No"/>
    <s v="Si"/>
    <s v="Si"/>
    <n v="1955"/>
    <s v="Japón"/>
    <n v="1.8313776939999999"/>
    <x v="37"/>
    <n v="0"/>
    <s v="Impacto ambiental"/>
    <s v="Pilar 3"/>
    <x v="2"/>
    <b v="0"/>
    <b v="0"/>
  </r>
  <r>
    <s v="YARA COLOMBIA S.A."/>
    <x v="1"/>
    <s v="Privada"/>
    <s v="No"/>
    <s v="No"/>
    <s v="Si"/>
    <n v="1993"/>
    <s v="Noruega"/>
    <n v="1.7653399919999999"/>
    <x v="37"/>
    <s v="Si"/>
    <s v="Impacto ambiental"/>
    <s v="Pilar 3"/>
    <x v="2"/>
    <b v="0"/>
    <b v="0"/>
  </r>
  <r>
    <s v="Aliar"/>
    <x v="0"/>
    <s v="Privada"/>
    <s v="No"/>
    <s v="No"/>
    <s v="No"/>
    <n v="2007"/>
    <s v="Colombia"/>
    <n v="0.97802211500000003"/>
    <x v="38"/>
    <s v="No"/>
    <s v="Impacto ambiental"/>
    <s v="Pilar 3"/>
    <x v="1"/>
    <b v="0"/>
    <b v="0"/>
  </r>
  <r>
    <s v="Alimentos Carnicos (Grupo Nutresa)"/>
    <x v="1"/>
    <s v="Privada"/>
    <s v="No"/>
    <s v="Si"/>
    <s v="Si"/>
    <n v="1920"/>
    <s v="Colombia"/>
    <n v="2.844632077"/>
    <x v="38"/>
    <s v="Si"/>
    <s v="Impacto ambiental"/>
    <s v="Pilar 3"/>
    <x v="1"/>
    <b v="0"/>
    <b v="0"/>
  </r>
  <r>
    <s v="Alpina"/>
    <x v="1"/>
    <s v="Privada"/>
    <s v="No"/>
    <s v="No"/>
    <s v="Si"/>
    <n v="1945"/>
    <s v="Colombia"/>
    <n v="2.1764613960000001"/>
    <x v="38"/>
    <s v="No"/>
    <s v="Impacto ambiental"/>
    <s v="Pilar 3"/>
    <x v="1"/>
    <b v="0"/>
    <b v="0"/>
  </r>
  <r>
    <s v="Amarilo"/>
    <x v="2"/>
    <s v="Privada"/>
    <s v="Si"/>
    <s v="No"/>
    <s v="No"/>
    <n v="1993"/>
    <s v="Colombia"/>
    <n v="2.1863011939999999"/>
    <x v="38"/>
    <s v="Si"/>
    <s v="Impacto ambiental"/>
    <s v="Pilar 3"/>
    <x v="1"/>
    <b v="0"/>
    <b v="0"/>
  </r>
  <r>
    <s v="ARA"/>
    <x v="3"/>
    <s v="Privada"/>
    <s v="No"/>
    <s v="No"/>
    <s v="Si"/>
    <n v="2012"/>
    <s v="Colombia"/>
    <n v="13.831182682"/>
    <x v="38"/>
    <n v="0"/>
    <s v="Impacto ambiental"/>
    <s v="Pilar 3"/>
    <x v="1"/>
    <b v="0"/>
    <b v="0"/>
  </r>
  <r>
    <s v="ARQUITECTURA Y CONCRETO"/>
    <x v="2"/>
    <s v="Privada"/>
    <s v="Si"/>
    <s v="No"/>
    <s v="No"/>
    <n v="1990"/>
    <s v="Colombia"/>
    <n v="0.77142869199999997"/>
    <x v="38"/>
    <n v="0"/>
    <s v="Impacto ambiental"/>
    <s v="Pilar 3"/>
    <x v="1"/>
    <b v="0"/>
    <b v="0"/>
  </r>
  <r>
    <s v="AUTOPISTA RIO MAGDALENA SAS"/>
    <x v="2"/>
    <s v="Privada"/>
    <s v="No"/>
    <s v="No"/>
    <s v="No"/>
    <n v="2014"/>
    <s v="Colombia"/>
    <n v="1.314259836"/>
    <x v="38"/>
    <s v="Si"/>
    <s v="Impacto ambiental"/>
    <s v="Pilar 3"/>
    <x v="1"/>
    <b v="0"/>
    <b v="0"/>
  </r>
  <r>
    <s v="Avianca"/>
    <x v="4"/>
    <s v="Privada"/>
    <s v="No"/>
    <s v="No"/>
    <s v="Si"/>
    <n v="1919"/>
    <s v="Colombia"/>
    <n v="15.106042448"/>
    <x v="38"/>
    <s v="Si"/>
    <s v="Impacto ambiental"/>
    <s v="Pilar 3"/>
    <x v="1"/>
    <b v="0"/>
    <b v="0"/>
  </r>
  <r>
    <s v="AVICOLA EL MADROÑO SA"/>
    <x v="0"/>
    <s v="Privada"/>
    <s v="No"/>
    <s v="No"/>
    <s v="No"/>
    <n v="1987"/>
    <s v="Colombia"/>
    <n v="0.711210393"/>
    <x v="38"/>
    <n v="0"/>
    <s v="Impacto ambiental"/>
    <s v="Pilar 3"/>
    <x v="1"/>
    <b v="0"/>
    <b v="0"/>
  </r>
  <r>
    <s v="AVSA"/>
    <x v="0"/>
    <s v="Privada"/>
    <s v="Si"/>
    <s v="No"/>
    <s v="No"/>
    <n v="1969"/>
    <s v="Colombia"/>
    <n v="2.4231643530000002"/>
    <x v="38"/>
    <s v="No"/>
    <s v="Impacto ambiental"/>
    <s v="Pilar 3"/>
    <x v="1"/>
    <b v="0"/>
    <b v="0"/>
  </r>
  <r>
    <s v="Banco de Bogotá"/>
    <x v="4"/>
    <s v="Privada"/>
    <s v="No"/>
    <s v="Si"/>
    <s v="No"/>
    <n v="1870"/>
    <s v="Colombia"/>
    <n v="0"/>
    <x v="38"/>
    <s v="No"/>
    <s v="Impacto ambiental"/>
    <s v="Pilar 3"/>
    <x v="1"/>
    <b v="0"/>
    <b v="0"/>
  </r>
  <r>
    <s v="Bancolombia"/>
    <x v="4"/>
    <s v="Privada"/>
    <s v="No"/>
    <s v="Si"/>
    <s v="Si"/>
    <n v="1875"/>
    <s v="Colombia"/>
    <n v="0"/>
    <x v="38"/>
    <s v="No"/>
    <s v="Impacto ambiental"/>
    <s v="Pilar 3"/>
    <x v="1"/>
    <b v="0"/>
    <b v="0"/>
  </r>
  <r>
    <s v="Bavaria (Kopps)"/>
    <x v="1"/>
    <s v="Privada"/>
    <s v="No"/>
    <s v="No"/>
    <s v="Si"/>
    <n v="1889"/>
    <s v="Colombia"/>
    <n v="8.6157743510000007"/>
    <x v="38"/>
    <s v="No"/>
    <s v="Impacto ambiental"/>
    <s v="Pilar 3"/>
    <x v="1"/>
    <b v="0"/>
    <b v="0"/>
  </r>
  <r>
    <s v="BEL STAR S.A."/>
    <x v="1"/>
    <s v="Privada"/>
    <s v="No"/>
    <s v="No"/>
    <s v="Si"/>
    <n v="2000"/>
    <s v="Colombia"/>
    <n v="1.8730507999999999"/>
    <x v="38"/>
    <s v="No"/>
    <s v="Impacto ambiental"/>
    <s v="Pilar 3"/>
    <x v="1"/>
    <b v="0"/>
    <b v="0"/>
  </r>
  <r>
    <s v="Biomax"/>
    <x v="3"/>
    <s v="Privada"/>
    <s v="No"/>
    <s v="No"/>
    <s v="No"/>
    <n v="2004"/>
    <s v="Colombia"/>
    <n v="4.5125503050000004"/>
    <x v="38"/>
    <n v="0"/>
    <s v="Impacto ambiental"/>
    <s v="Pilar 3"/>
    <x v="1"/>
    <b v="0"/>
    <b v="0"/>
  </r>
  <r>
    <s v="C.I Prodeco"/>
    <x v="5"/>
    <s v="Privada"/>
    <s v="No"/>
    <s v="No"/>
    <s v="Si"/>
    <n v="1990"/>
    <s v="Suiza"/>
    <n v="0.89502277900000005"/>
    <x v="38"/>
    <s v="No"/>
    <s v="Impacto ambiental"/>
    <s v="Pilar 3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38"/>
    <s v="No"/>
    <s v="Impacto ambiental"/>
    <s v="Pilar 3"/>
    <x v="1"/>
    <b v="0"/>
    <b v="0"/>
  </r>
  <r>
    <s v="Celsia"/>
    <x v="4"/>
    <s v="Privada"/>
    <s v="No"/>
    <s v="Si"/>
    <s v="Si"/>
    <n v="2001"/>
    <s v="Colombia"/>
    <n v="6.5475670460000002"/>
    <x v="38"/>
    <s v="Si"/>
    <s v="Impacto ambiental"/>
    <s v="Pilar 3"/>
    <x v="1"/>
    <b v="0"/>
    <b v="0"/>
  </r>
  <r>
    <s v="Cementos Argos"/>
    <x v="1"/>
    <s v="Privada"/>
    <s v="No"/>
    <s v="Si"/>
    <s v="Si"/>
    <n v="1934"/>
    <s v="Colombia"/>
    <n v="1.84479215"/>
    <x v="38"/>
    <s v="Si"/>
    <s v="Impacto ambiental"/>
    <s v="Pilar 3"/>
    <x v="1"/>
    <b v="0"/>
    <b v="0"/>
  </r>
  <r>
    <s v="Cencosud"/>
    <x v="3"/>
    <s v="Privada"/>
    <s v="Si"/>
    <s v="Si"/>
    <s v="Si"/>
    <n v="1960"/>
    <s v="Chile"/>
    <n v="4.2128666020000001"/>
    <x v="38"/>
    <s v="No"/>
    <s v="Impacto ambiental"/>
    <s v="Pilar 3"/>
    <x v="1"/>
    <b v="0"/>
    <b v="0"/>
  </r>
  <r>
    <s v="Cenit"/>
    <x v="4"/>
    <s v="Mixta"/>
    <s v="No"/>
    <s v="No"/>
    <s v="No"/>
    <n v="2012"/>
    <s v="Colombia"/>
    <n v="9.9777362400000005"/>
    <x v="38"/>
    <s v="Si"/>
    <s v="Impacto ambiental"/>
    <s v="Pilar 3"/>
    <x v="1"/>
    <b v="0"/>
    <b v="0"/>
  </r>
  <r>
    <s v="Cerrejón"/>
    <x v="5"/>
    <s v="Privada"/>
    <s v="No"/>
    <s v="No"/>
    <s v="Si"/>
    <n v="1976"/>
    <s v="Reino Unido / Suiza"/>
    <n v="6.0471020830000004"/>
    <x v="38"/>
    <s v="Si"/>
    <s v="Impacto ambiental"/>
    <s v="Pilar 3"/>
    <x v="1"/>
    <b v="0"/>
    <b v="0"/>
  </r>
  <r>
    <s v="Chevron"/>
    <x v="3"/>
    <s v="Privada"/>
    <s v="No"/>
    <s v="No"/>
    <s v="Si"/>
    <n v="1879"/>
    <s v="Estados Unidos"/>
    <n v="5.8689859999999996"/>
    <x v="38"/>
    <s v="No"/>
    <s v="Impacto ambiental"/>
    <s v="Pilar 3"/>
    <x v="1"/>
    <b v="0"/>
    <b v="0"/>
  </r>
  <r>
    <s v="CI Eslop"/>
    <x v="3"/>
    <s v="Privada"/>
    <s v="Si"/>
    <s v="No"/>
    <s v="No"/>
    <n v="1997"/>
    <s v="Colombia"/>
    <n v="1.9766409730000001"/>
    <x v="38"/>
    <n v="0"/>
    <s v="Impacto ambiental"/>
    <s v="Pilar 3"/>
    <x v="1"/>
    <b v="0"/>
    <b v="0"/>
  </r>
  <r>
    <s v="Claro"/>
    <x v="4"/>
    <s v="Privada"/>
    <s v="No"/>
    <s v="No"/>
    <s v="Si"/>
    <n v="2003"/>
    <s v="Brasil"/>
    <n v="15.602099798999999"/>
    <x v="38"/>
    <s v="No"/>
    <s v="Impacto ambiental"/>
    <s v="Pilar 3"/>
    <x v="1"/>
    <b v="0"/>
    <b v="0"/>
  </r>
  <r>
    <s v="Coca Cola- Femsa"/>
    <x v="1"/>
    <s v="Mixta"/>
    <s v="No"/>
    <s v="Si"/>
    <s v="Si"/>
    <n v="1991"/>
    <s v="México"/>
    <n v="5.1614047279999999"/>
    <x v="38"/>
    <s v="No"/>
    <s v="Impacto ambiental"/>
    <s v="Pilar 3"/>
    <x v="1"/>
    <b v="0"/>
    <b v="0"/>
  </r>
  <r>
    <s v="Colgate"/>
    <x v="1"/>
    <s v="Privada"/>
    <s v="No"/>
    <s v="Si"/>
    <s v="Si"/>
    <n v="1806"/>
    <s v="Estados Unidos"/>
    <n v="2.382092359"/>
    <x v="38"/>
    <s v="No"/>
    <s v="Impacto ambiental"/>
    <s v="Pilar 3"/>
    <x v="1"/>
    <b v="0"/>
    <b v="0"/>
  </r>
  <r>
    <s v="Colombina"/>
    <x v="1"/>
    <s v="Privada"/>
    <s v="Si"/>
    <s v="Si"/>
    <s v="Si"/>
    <n v="1932"/>
    <s v="Colombia"/>
    <n v="2.1928266769999998"/>
    <x v="38"/>
    <s v="No"/>
    <s v="Impacto ambiental"/>
    <s v="Pilar 3"/>
    <x v="1"/>
    <b v="0"/>
    <b v="0"/>
  </r>
  <r>
    <s v="Compañía Nacional de Chocolates"/>
    <x v="1"/>
    <s v="Privada"/>
    <s v="No"/>
    <s v="No"/>
    <s v="No"/>
    <n v="1920"/>
    <s v="Colombia"/>
    <n v="1.9433909700000001"/>
    <x v="38"/>
    <s v="No"/>
    <s v="Impacto ambiental"/>
    <s v="Pilar 3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38"/>
    <s v="Si"/>
    <s v="Impacto ambiental"/>
    <s v="Pilar 3"/>
    <x v="1"/>
    <b v="0"/>
    <b v="0"/>
  </r>
  <r>
    <s v="Conconcreto"/>
    <x v="2"/>
    <s v="Privada"/>
    <s v="No"/>
    <s v="Si"/>
    <s v="Si"/>
    <n v="1961"/>
    <s v="Colombia"/>
    <n v="0.498844856"/>
    <x v="38"/>
    <s v="No"/>
    <s v="Impacto ambiental"/>
    <s v="Pilar 3"/>
    <x v="1"/>
    <b v="0"/>
    <b v="0"/>
  </r>
  <r>
    <s v="CONSTRUCCIONES EL CONDOR S.A"/>
    <x v="2"/>
    <s v="Privada"/>
    <s v="No"/>
    <s v="Si"/>
    <s v="Si"/>
    <n v="1979"/>
    <s v="Colombia"/>
    <n v="1.189537155"/>
    <x v="38"/>
    <s v="No"/>
    <s v="Impacto ambiental"/>
    <s v="Pilar 3"/>
    <x v="1"/>
    <b v="0"/>
    <b v="0"/>
  </r>
  <r>
    <s v="CONSTRUCTORA CAPITAL BOGOTA SAS"/>
    <x v="2"/>
    <s v="Privada"/>
    <s v="Si"/>
    <s v="No"/>
    <s v="No"/>
    <n v="2008"/>
    <s v="Colombia"/>
    <n v="1.3132825420000001"/>
    <x v="38"/>
    <s v="No"/>
    <s v="Impacto ambiental"/>
    <s v="Pilar 3"/>
    <x v="1"/>
    <b v="0"/>
    <b v="0"/>
  </r>
  <r>
    <s v="CONSTRUCTORA COLPATRIA  SAS"/>
    <x v="2"/>
    <s v="Privada"/>
    <s v="No"/>
    <s v="No"/>
    <s v="No"/>
    <n v="1977"/>
    <s v="Colombia"/>
    <n v="0.74612668500000001"/>
    <x v="38"/>
    <s v="No"/>
    <s v="Impacto ambiental"/>
    <s v="Pilar 3"/>
    <x v="1"/>
    <b v="0"/>
    <b v="0"/>
  </r>
  <r>
    <s v="Corbeta"/>
    <x v="3"/>
    <s v="Privada"/>
    <s v="Si"/>
    <s v="No"/>
    <s v="No"/>
    <n v="1938"/>
    <s v="Colombia"/>
    <n v="11.88773162"/>
    <x v="38"/>
    <n v="0"/>
    <s v="Impacto ambiental"/>
    <s v="Pilar 3"/>
    <x v="1"/>
    <b v="0"/>
    <b v="0"/>
  </r>
  <r>
    <s v="Cruz Verde"/>
    <x v="3"/>
    <s v="Privada"/>
    <s v="No"/>
    <s v="No"/>
    <s v="Si"/>
    <n v="1984"/>
    <s v="Chile"/>
    <n v="5.5116464790000004"/>
    <x v="38"/>
    <s v="No"/>
    <s v="Impacto ambiental"/>
    <s v="Pilar 3"/>
    <x v="1"/>
    <b v="0"/>
    <b v="0"/>
  </r>
  <r>
    <s v="D1"/>
    <x v="3"/>
    <s v="Privada"/>
    <s v="Si"/>
    <s v="No"/>
    <s v="No"/>
    <n v="2009"/>
    <s v="Colombia"/>
    <n v="19.439396106"/>
    <x v="38"/>
    <s v="No"/>
    <s v="Impacto ambiental"/>
    <s v="Pilar 3"/>
    <x v="1"/>
    <b v="0"/>
    <b v="0"/>
  </r>
  <r>
    <s v="Davivienda"/>
    <x v="4"/>
    <s v="Privada"/>
    <s v="No"/>
    <s v="Si"/>
    <s v="No"/>
    <n v="1972"/>
    <s v="Colombia"/>
    <n v="0"/>
    <x v="38"/>
    <s v="Si"/>
    <s v="Impacto ambiental"/>
    <s v="Pilar 3"/>
    <x v="1"/>
    <b v="0"/>
    <b v="0"/>
  </r>
  <r>
    <s v="Distracom"/>
    <x v="3"/>
    <s v="Privada"/>
    <s v="Si"/>
    <s v="No"/>
    <s v="No"/>
    <n v="1997"/>
    <s v="Colombia"/>
    <n v="3.874476933"/>
    <x v="38"/>
    <n v="0"/>
    <s v="Impacto ambiental"/>
    <s v="Pilar 3"/>
    <x v="1"/>
    <b v="0"/>
    <b v="0"/>
  </r>
  <r>
    <s v="Drummond"/>
    <x v="5"/>
    <s v="Privada"/>
    <s v="Si"/>
    <s v="No"/>
    <s v="Si"/>
    <n v="1935"/>
    <s v="Estados Unidos"/>
    <n v="11.495989482000001"/>
    <x v="38"/>
    <s v="Si"/>
    <s v="Impacto ambiental"/>
    <s v="Pilar 3"/>
    <x v="1"/>
    <b v="0"/>
    <b v="0"/>
  </r>
  <r>
    <s v="Ecopetrol"/>
    <x v="5"/>
    <s v="Mixta"/>
    <s v="No"/>
    <s v="Si"/>
    <s v="Si"/>
    <n v="1951"/>
    <s v="Colombia"/>
    <n v="113.923310323"/>
    <x v="38"/>
    <s v="Si"/>
    <s v="Impacto ambiental"/>
    <s v="Pilar 3"/>
    <x v="1"/>
    <b v="0"/>
    <b v="0"/>
  </r>
  <r>
    <s v="Emgesa"/>
    <x v="4"/>
    <s v="Mixta"/>
    <s v="No"/>
    <s v="No"/>
    <s v="Si"/>
    <n v="1997"/>
    <s v="Colombia"/>
    <n v="15.780332546"/>
    <x v="38"/>
    <s v="Si"/>
    <s v="Impacto ambiental"/>
    <s v="Pilar 3"/>
    <x v="1"/>
    <b v="0"/>
    <b v="0"/>
  </r>
  <r>
    <s v="EPM"/>
    <x v="4"/>
    <s v="Pública"/>
    <s v="No"/>
    <s v="No"/>
    <s v="Si"/>
    <n v="1955"/>
    <s v="Colombia"/>
    <n v="20.574477179999999"/>
    <x v="38"/>
    <s v="No"/>
    <s v="Impacto ambiental"/>
    <s v="Pilar 3"/>
    <x v="1"/>
    <b v="0"/>
    <b v="0"/>
  </r>
  <r>
    <s v="ES Windows"/>
    <x v="1"/>
    <s v="Privada"/>
    <s v="No"/>
    <s v="No"/>
    <s v="Si"/>
    <n v="1985"/>
    <s v="Estados Unidos"/>
    <n v="2.6249202149999999"/>
    <x v="38"/>
    <s v="No"/>
    <s v="Impacto ambiental"/>
    <s v="Pilar 3"/>
    <x v="1"/>
    <b v="0"/>
    <b v="0"/>
  </r>
  <r>
    <s v="Esenttia"/>
    <x v="1"/>
    <s v="Mixta"/>
    <s v="No"/>
    <s v="No"/>
    <s v="No"/>
    <n v="1990"/>
    <s v="Colombia"/>
    <n v="2.3114637089999999"/>
    <x v="38"/>
    <s v="No"/>
    <s v="Impacto ambiental"/>
    <s v="Pilar 3"/>
    <x v="1"/>
    <b v="0"/>
    <b v="0"/>
  </r>
  <r>
    <s v="Éxito"/>
    <x v="3"/>
    <s v="Privada"/>
    <s v="No"/>
    <s v="No"/>
    <s v="Si"/>
    <n v="1949"/>
    <s v="Colombia"/>
    <n v="16.077688644999999"/>
    <x v="38"/>
    <s v="No"/>
    <s v="Impacto ambiental"/>
    <s v="Pilar 3"/>
    <x v="1"/>
    <b v="0"/>
    <b v="0"/>
  </r>
  <r>
    <s v="Falabella"/>
    <x v="3"/>
    <s v="Privada"/>
    <s v="Si"/>
    <s v="Si"/>
    <s v="Si"/>
    <n v="1889"/>
    <s v="Chile"/>
    <n v="2.3075606390000001"/>
    <x v="38"/>
    <s v="No"/>
    <s v="Impacto ambiental"/>
    <s v="Pilar 3"/>
    <x v="1"/>
    <b v="0"/>
    <b v="0"/>
  </r>
  <r>
    <s v="Frontera Energy"/>
    <x v="5"/>
    <s v="Privada"/>
    <s v="No"/>
    <s v="Si"/>
    <s v="Si"/>
    <n v="1985"/>
    <s v="Canadá"/>
    <n v="4.2502446559999996"/>
    <x v="38"/>
    <s v="Si"/>
    <s v="Impacto ambiental"/>
    <s v="Pilar 3"/>
    <x v="1"/>
    <b v="0"/>
    <b v="0"/>
  </r>
  <r>
    <s v="Gases del Caribe"/>
    <x v="4"/>
    <s v="Privada"/>
    <s v="No"/>
    <s v="Si"/>
    <s v="No"/>
    <n v="1966"/>
    <s v="Colombia"/>
    <n v="2.6355685659999999"/>
    <x v="38"/>
    <s v="No"/>
    <s v="Impacto ambiental"/>
    <s v="Pilar 3"/>
    <x v="1"/>
    <b v="0"/>
    <b v="0"/>
  </r>
  <r>
    <s v="GEB"/>
    <x v="4"/>
    <s v="Mixta"/>
    <s v="No"/>
    <s v="Si"/>
    <s v="Si"/>
    <n v="1896"/>
    <s v="Colombia"/>
    <n v="3.7166394839999999"/>
    <x v="38"/>
    <s v="Si"/>
    <s v="Impacto ambiental"/>
    <s v="Pilar 3"/>
    <x v="1"/>
    <b v="0"/>
    <b v="0"/>
  </r>
  <r>
    <s v="General Motors"/>
    <x v="1"/>
    <s v="Pública"/>
    <s v="No"/>
    <s v="Si"/>
    <s v="Si"/>
    <n v="1908"/>
    <s v="Estados Unidos"/>
    <n v="1.2123628230000001"/>
    <x v="38"/>
    <s v="Si"/>
    <s v="Impacto ambiental"/>
    <s v="Pilar 3"/>
    <x v="1"/>
    <b v="0"/>
    <b v="0"/>
  </r>
  <r>
    <s v="Geopark"/>
    <x v="5"/>
    <s v="Privada"/>
    <s v="No"/>
    <s v="Si"/>
    <s v="Si"/>
    <n v="2002"/>
    <s v="Chile"/>
    <n v="2.4203671080000002"/>
    <x v="38"/>
    <s v="Si"/>
    <s v="Impacto ambiental"/>
    <s v="Pilar 3"/>
    <x v="1"/>
    <b v="0"/>
    <b v="0"/>
  </r>
  <r>
    <s v="Gran Tierra Energy"/>
    <x v="5"/>
    <s v="Privada"/>
    <s v="No"/>
    <s v="Si"/>
    <s v="Si"/>
    <n v="2003"/>
    <s v="Canadá"/>
    <n v="1.3219259999999999"/>
    <x v="38"/>
    <s v="Si"/>
    <s v="Impacto ambiental"/>
    <s v="Pilar 3"/>
    <x v="1"/>
    <b v="0"/>
    <b v="0"/>
  </r>
  <r>
    <s v="Grupo Bios"/>
    <x v="0"/>
    <s v="Privada"/>
    <s v="No"/>
    <s v="No"/>
    <s v="No"/>
    <n v="1985"/>
    <s v="Colombia"/>
    <n v="0.441609957"/>
    <x v="38"/>
    <s v="No"/>
    <s v="Impacto ambiental"/>
    <s v="Pilar 3"/>
    <x v="1"/>
    <b v="0"/>
    <b v="0"/>
  </r>
  <r>
    <s v="Grupo Diana"/>
    <x v="1"/>
    <s v="Privada"/>
    <s v="Si"/>
    <s v="No"/>
    <s v="No"/>
    <n v="1964"/>
    <s v="Colombia"/>
    <n v="2.4859553989999998"/>
    <x v="38"/>
    <n v="0"/>
    <s v="Impacto ambiental"/>
    <s v="Pilar 3"/>
    <x v="1"/>
    <b v="0"/>
    <b v="0"/>
  </r>
  <r>
    <s v="Haceb"/>
    <x v="1"/>
    <s v="Privada"/>
    <s v="Si"/>
    <s v="No"/>
    <s v="No"/>
    <n v="1940"/>
    <s v="Colombia"/>
    <n v="1.340540112"/>
    <x v="38"/>
    <s v="No"/>
    <s v="Impacto ambiental"/>
    <s v="Pilar 3"/>
    <x v="1"/>
    <b v="0"/>
    <b v="0"/>
  </r>
  <r>
    <s v="Hocol"/>
    <x v="5"/>
    <s v="Privada"/>
    <s v="No"/>
    <s v="No"/>
    <s v="No"/>
    <n v="1956"/>
    <s v="Colombia"/>
    <n v="2.660692144"/>
    <x v="38"/>
    <s v="Si"/>
    <s v="Impacto ambiental"/>
    <s v="Pilar 3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38"/>
    <n v="0"/>
    <s v="Impacto ambiental"/>
    <s v="Pilar 3"/>
    <x v="1"/>
    <b v="0"/>
    <b v="0"/>
  </r>
  <r>
    <s v="ISA"/>
    <x v="4"/>
    <s v="Mixta"/>
    <s v="No"/>
    <s v="Si"/>
    <s v="Si"/>
    <n v="1967"/>
    <s v="Colombia"/>
    <n v="4.1309855679999998"/>
    <x v="38"/>
    <s v="Si"/>
    <s v="Impacto ambiental"/>
    <s v="Pilar 3"/>
    <x v="1"/>
    <b v="0"/>
    <b v="0"/>
  </r>
  <r>
    <s v="Isagen"/>
    <x v="4"/>
    <s v="Mixta"/>
    <s v="No"/>
    <s v="No"/>
    <s v="No"/>
    <n v="1995"/>
    <s v="Colombia"/>
    <n v="6.1355991599999999"/>
    <x v="38"/>
    <s v="No"/>
    <s v="Impacto ambiental"/>
    <s v="Pilar 3"/>
    <x v="1"/>
    <b v="0"/>
    <b v="0"/>
  </r>
  <r>
    <s v="ISMOCOL SA"/>
    <x v="2"/>
    <s v="Privada"/>
    <s v="No"/>
    <s v="No"/>
    <s v="Si"/>
    <n v="1989"/>
    <s v="Colombia"/>
    <n v="0.75167738299999998"/>
    <x v="38"/>
    <n v="0"/>
    <s v="Impacto ambiental"/>
    <s v="Pilar 3"/>
    <x v="1"/>
    <b v="0"/>
    <b v="0"/>
  </r>
  <r>
    <s v="Italcol"/>
    <x v="1"/>
    <s v="Privada"/>
    <s v="Si"/>
    <s v="No"/>
    <s v="No"/>
    <n v="1970"/>
    <s v="Colombia"/>
    <n v="3.1891452720000002"/>
    <x v="38"/>
    <n v="0"/>
    <s v="Impacto ambiental"/>
    <s v="Pilar 3"/>
    <x v="1"/>
    <b v="0"/>
    <b v="0"/>
  </r>
  <r>
    <s v="LATAM"/>
    <x v="4"/>
    <s v="Privada"/>
    <s v="No"/>
    <s v="Si"/>
    <s v="Si"/>
    <n v="1929"/>
    <s v="Chile"/>
    <n v="2.3283445380000001"/>
    <x v="38"/>
    <s v="Si"/>
    <s v="Impacto ambiental"/>
    <s v="Pilar 3"/>
    <x v="1"/>
    <b v="0"/>
    <b v="0"/>
  </r>
  <r>
    <s v="MARVAL S.A.S."/>
    <x v="2"/>
    <s v="Privada"/>
    <s v="Si"/>
    <s v="No"/>
    <s v="No"/>
    <n v="1976"/>
    <s v="Colombia"/>
    <n v="0.98534294499999997"/>
    <x v="38"/>
    <s v="No"/>
    <s v="Impacto ambiental"/>
    <s v="Pilar 3"/>
    <x v="1"/>
    <b v="0"/>
    <b v="0"/>
  </r>
  <r>
    <s v="Mazda"/>
    <x v="3"/>
    <s v="Privada"/>
    <s v="No"/>
    <s v="Si"/>
    <s v="Si"/>
    <n v="1920"/>
    <s v="Japón"/>
    <n v="1.8691417530000001"/>
    <x v="38"/>
    <s v="Si"/>
    <s v="Impacto ambiental"/>
    <s v="Pilar 3"/>
    <x v="1"/>
    <b v="0"/>
    <b v="0"/>
  </r>
  <r>
    <s v="Mercado Libre"/>
    <x v="4"/>
    <s v="Privada"/>
    <s v="No"/>
    <s v="Si"/>
    <s v="Si"/>
    <n v="2009"/>
    <s v="Argentina"/>
    <n v="1.8581853669999999"/>
    <x v="38"/>
    <s v="No"/>
    <s v="Impacto ambiental"/>
    <s v="Pilar 3"/>
    <x v="1"/>
    <b v="0"/>
    <b v="0"/>
  </r>
  <r>
    <s v="Nestle"/>
    <x v="1"/>
    <s v="Mixta"/>
    <s v="No"/>
    <s v="Si"/>
    <s v="Si"/>
    <n v="1866"/>
    <s v="Suiza"/>
    <n v="2.0444698099999998"/>
    <x v="38"/>
    <s v="No"/>
    <s v="Impacto ambiental"/>
    <s v="Pilar 3"/>
    <x v="1"/>
    <b v="0"/>
    <b v="0"/>
  </r>
  <r>
    <s v="Oleoducto Central (Ocensa)"/>
    <x v="4"/>
    <s v="Mixta"/>
    <s v="No"/>
    <s v="No"/>
    <s v="No"/>
    <n v="1994"/>
    <s v="Colombia"/>
    <n v="5.9751610780000002"/>
    <x v="38"/>
    <s v="Si"/>
    <s v="Impacto ambiental"/>
    <s v="Pilar 3"/>
    <x v="1"/>
    <b v="0"/>
    <b v="0"/>
  </r>
  <r>
    <s v="Olímpica"/>
    <x v="3"/>
    <s v="Privada"/>
    <s v="Si"/>
    <s v="No"/>
    <s v="No"/>
    <n v="1953"/>
    <s v="Colombia"/>
    <n v="7.1291921260000004"/>
    <x v="38"/>
    <n v="0"/>
    <s v="Impacto ambiental"/>
    <s v="Pilar 3"/>
    <x v="1"/>
    <b v="0"/>
    <b v="0"/>
  </r>
  <r>
    <s v="Pepsico"/>
    <x v="1"/>
    <s v="Pública"/>
    <s v="No"/>
    <s v="Si"/>
    <s v="Si"/>
    <n v="1965"/>
    <s v="Estados Unidos"/>
    <n v="2.0973851419999998"/>
    <x v="38"/>
    <s v="No"/>
    <s v="Impacto ambiental"/>
    <s v="Pilar 3"/>
    <x v="1"/>
    <b v="0"/>
    <b v="0"/>
  </r>
  <r>
    <s v="Petromil"/>
    <x v="3"/>
    <s v="Privada"/>
    <s v="Si"/>
    <s v="No"/>
    <s v="No"/>
    <n v="1989"/>
    <s v="Colombia"/>
    <n v="3.0305383369999999"/>
    <x v="38"/>
    <n v="0"/>
    <s v="Impacto ambiental"/>
    <s v="Pilar 3"/>
    <x v="1"/>
    <b v="0"/>
    <b v="0"/>
  </r>
  <r>
    <s v="POLLOS EL BUCANERO S.A. (Cargill)"/>
    <x v="1"/>
    <s v="Privada"/>
    <s v="No"/>
    <s v="No"/>
    <s v="Si"/>
    <n v="1986"/>
    <s v="Colombia"/>
    <n v="2.2734296359999999"/>
    <x v="38"/>
    <n v="0"/>
    <s v="Impacto ambiental"/>
    <s v="Pilar 3"/>
    <x v="1"/>
    <b v="0"/>
    <b v="0"/>
  </r>
  <r>
    <s v="Postobón"/>
    <x v="1"/>
    <s v="Privada"/>
    <s v="No"/>
    <s v="No"/>
    <s v="No"/>
    <n v="1904"/>
    <s v="Colombia"/>
    <n v="2.8467005310000002"/>
    <x v="38"/>
    <s v="No"/>
    <s v="Impacto ambiental"/>
    <s v="Pilar 3"/>
    <x v="1"/>
    <b v="0"/>
    <b v="0"/>
  </r>
  <r>
    <s v="Pricesmart"/>
    <x v="3"/>
    <s v="Privada"/>
    <s v="No"/>
    <s v="Si"/>
    <s v="Si"/>
    <n v="1993"/>
    <s v="Estados Unidos"/>
    <n v="2.3607916150000001"/>
    <x v="38"/>
    <s v="No"/>
    <s v="Impacto ambiental"/>
    <s v="Pilar 3"/>
    <x v="1"/>
    <b v="0"/>
    <b v="0"/>
  </r>
  <r>
    <s v="Primax"/>
    <x v="3"/>
    <s v="Privada"/>
    <s v="No"/>
    <s v="No"/>
    <s v="Si"/>
    <n v="2005"/>
    <s v="Perú"/>
    <n v="10.521119421"/>
    <x v="38"/>
    <s v="No"/>
    <s v="Impacto ambiental"/>
    <s v="Pilar 3"/>
    <x v="1"/>
    <b v="0"/>
    <b v="0"/>
  </r>
  <r>
    <s v="Productos Familia (Essity)"/>
    <x v="1"/>
    <s v="Privada"/>
    <s v="No"/>
    <s v="No"/>
    <s v="Si"/>
    <n v="1958"/>
    <s v="Colombia"/>
    <n v="2.0172595470000001"/>
    <x v="38"/>
    <s v="Si"/>
    <s v="Impacto ambiental"/>
    <s v="Pilar 3"/>
    <x v="1"/>
    <b v="0"/>
    <b v="0"/>
  </r>
  <r>
    <s v="Promigas"/>
    <x v="4"/>
    <s v="Privada"/>
    <s v="No"/>
    <s v="Si"/>
    <s v="No"/>
    <n v="1974"/>
    <s v="Colombia"/>
    <n v="2.2729038500000001"/>
    <x v="38"/>
    <s v="Si"/>
    <s v="Impacto ambiental"/>
    <s v="Pilar 3"/>
    <x v="1"/>
    <b v="0"/>
    <b v="0"/>
  </r>
  <r>
    <s v="Rappi"/>
    <x v="4"/>
    <s v="Privada"/>
    <s v="No"/>
    <s v="No"/>
    <s v="Si"/>
    <n v="2015"/>
    <s v="Colombia"/>
    <n v="0.70314701400000001"/>
    <x v="38"/>
    <n v="0"/>
    <s v="Impacto ambiental"/>
    <s v="Pilar 3"/>
    <x v="1"/>
    <b v="0"/>
    <b v="0"/>
  </r>
  <r>
    <s v="Reficar"/>
    <x v="1"/>
    <s v="Mixta"/>
    <s v="No"/>
    <s v="No"/>
    <s v="No"/>
    <n v="1956"/>
    <s v="Colombia"/>
    <n v="25.860914507"/>
    <x v="38"/>
    <s v="No"/>
    <s v="Impacto ambiental"/>
    <s v="Pilar 3"/>
    <x v="1"/>
    <b v="0"/>
    <b v="0"/>
  </r>
  <r>
    <s v="Renault"/>
    <x v="1"/>
    <s v="Mixta"/>
    <s v="No"/>
    <s v="Si"/>
    <s v="Si"/>
    <n v="1898"/>
    <s v="Francia"/>
    <n v="2.4260392159999999"/>
    <x v="38"/>
    <s v="No"/>
    <s v="Impacto ambiental"/>
    <s v="Pilar 3"/>
    <x v="1"/>
    <b v="0"/>
    <b v="0"/>
  </r>
  <r>
    <s v="Riopaila Castilla"/>
    <x v="1"/>
    <s v="Privada"/>
    <s v="No"/>
    <s v="Si"/>
    <s v="No"/>
    <n v="1998"/>
    <s v="Colombia"/>
    <n v="1.697301486"/>
    <x v="38"/>
    <s v="Si"/>
    <s v="Impacto ambiental"/>
    <s v="Pilar 3"/>
    <x v="1"/>
    <b v="0"/>
    <b v="0"/>
  </r>
  <r>
    <s v="Samsung"/>
    <x v="3"/>
    <s v="Privada"/>
    <s v="Si"/>
    <s v="Si"/>
    <s v="Si"/>
    <n v="1969"/>
    <s v="Corea del Sur"/>
    <n v="3.188315636"/>
    <x v="38"/>
    <s v="Si"/>
    <s v="Impacto ambiental"/>
    <s v="Pilar 3"/>
    <x v="1"/>
    <b v="0"/>
    <b v="0"/>
  </r>
  <r>
    <s v="SierraCol Energy"/>
    <x v="5"/>
    <s v="Privada"/>
    <s v="No"/>
    <s v="No"/>
    <s v="Si"/>
    <n v="2020"/>
    <s v="Islas Caimán / EE.UU"/>
    <n v="1.943851598"/>
    <x v="38"/>
    <s v="Si"/>
    <s v="Impacto ambiental"/>
    <s v="Pilar 3"/>
    <x v="1"/>
    <b v="0"/>
    <b v="0"/>
  </r>
  <r>
    <s v="Sodimac (Homecenter)"/>
    <x v="3"/>
    <s v="Privada"/>
    <s v="No"/>
    <s v="No"/>
    <s v="Si"/>
    <n v="1952"/>
    <s v="Chile"/>
    <n v="5.9910971069999999"/>
    <x v="38"/>
    <s v="No"/>
    <s v="Impacto ambiental"/>
    <s v="Pilar 3"/>
    <x v="1"/>
    <b v="0"/>
    <b v="0"/>
  </r>
  <r>
    <s v="Sucafina"/>
    <x v="3"/>
    <s v="Privada"/>
    <s v="Si"/>
    <s v="No"/>
    <s v="Si"/>
    <n v="1977"/>
    <s v="Suiza"/>
    <n v="2.002301595"/>
    <x v="38"/>
    <s v="Si"/>
    <s v="Impacto ambiental"/>
    <s v="Pilar 3"/>
    <x v="1"/>
    <b v="0"/>
    <b v="0"/>
  </r>
  <r>
    <s v="Sunshine Bouquet"/>
    <x v="0"/>
    <s v="Privada"/>
    <s v="Si"/>
    <s v="No"/>
    <s v="Si"/>
    <n v="1971"/>
    <s v="Estados Unidos"/>
    <n v="2.1567474139999998"/>
    <x v="38"/>
    <n v="0"/>
    <s v="Impacto ambiental"/>
    <s v="Pilar 3"/>
    <x v="1"/>
    <b v="0"/>
    <b v="0"/>
  </r>
  <r>
    <s v="Suramerica Comercial (Dollar City)"/>
    <x v="3"/>
    <s v="Privada"/>
    <s v="No"/>
    <s v="No"/>
    <s v="Si"/>
    <n v="2009"/>
    <s v="El Salvador"/>
    <n v="2.8694480090000001"/>
    <x v="38"/>
    <n v="0"/>
    <s v="Impacto ambiental"/>
    <s v="Pilar 3"/>
    <x v="1"/>
    <b v="0"/>
    <b v="0"/>
  </r>
  <r>
    <s v="Tecnoquimicas"/>
    <x v="3"/>
    <s v="Privada"/>
    <s v="Si"/>
    <s v="No"/>
    <s v="No"/>
    <n v="1934"/>
    <s v="Colombia"/>
    <n v="3.134365769"/>
    <x v="38"/>
    <n v="0"/>
    <s v="Impacto ambiental"/>
    <s v="Pilar 3"/>
    <x v="1"/>
    <b v="0"/>
    <b v="0"/>
  </r>
  <r>
    <s v="Telefónica"/>
    <x v="4"/>
    <s v="Mixta"/>
    <s v="No"/>
    <s v="Si"/>
    <s v="Si"/>
    <n v="1924"/>
    <s v="España"/>
    <n v="6.6721791020000003"/>
    <x v="38"/>
    <s v="No"/>
    <s v="Impacto ambiental"/>
    <s v="Pilar 3"/>
    <x v="1"/>
    <b v="0"/>
    <b v="0"/>
  </r>
  <r>
    <s v="Teleperformance"/>
    <x v="4"/>
    <s v="Privada"/>
    <s v="No"/>
    <s v="Si"/>
    <s v="Si"/>
    <n v="1910"/>
    <s v="Francia"/>
    <n v="2.655177809"/>
    <x v="38"/>
    <s v="No"/>
    <s v="Impacto ambiental"/>
    <s v="Pilar 3"/>
    <x v="1"/>
    <b v="0"/>
    <b v="0"/>
  </r>
  <r>
    <s v="Terpel"/>
    <x v="3"/>
    <s v="Privada"/>
    <s v="No"/>
    <s v="Si"/>
    <s v="Si"/>
    <n v="1968"/>
    <s v="Colombia"/>
    <n v="24.752011681999999"/>
    <x v="38"/>
    <s v="Si"/>
    <s v="Impacto ambiental"/>
    <s v="Pilar 3"/>
    <x v="1"/>
    <b v="0"/>
    <b v="0"/>
  </r>
  <r>
    <s v="Tigo"/>
    <x v="4"/>
    <s v="Mixta"/>
    <s v="No"/>
    <s v="Si"/>
    <s v="Si"/>
    <n v="1979"/>
    <s v="Suecia"/>
    <n v="2.956157691"/>
    <x v="38"/>
    <s v="No"/>
    <s v="Impacto ambiental"/>
    <s v="Pilar 3"/>
    <x v="1"/>
    <b v="0"/>
    <b v="0"/>
  </r>
  <r>
    <s v="Toyota"/>
    <x v="3"/>
    <s v="Privada"/>
    <s v="No"/>
    <s v="Si"/>
    <s v="Si"/>
    <n v="1937"/>
    <s v="Japón"/>
    <n v="4.02823039"/>
    <x v="38"/>
    <s v="No"/>
    <s v="Impacto ambiental"/>
    <s v="Pilar 3"/>
    <x v="1"/>
    <b v="0"/>
    <b v="0"/>
  </r>
  <r>
    <s v="Trafigura (Petroleum)"/>
    <x v="3"/>
    <s v="Privada"/>
    <s v="No"/>
    <s v="No"/>
    <s v="Si"/>
    <n v="1993"/>
    <s v="Suiza"/>
    <n v="4.8704234599999996"/>
    <x v="38"/>
    <s v="Si"/>
    <s v="Impacto ambiental"/>
    <s v="Pilar 3"/>
    <x v="1"/>
    <b v="0"/>
    <b v="0"/>
  </r>
  <r>
    <s v="Uniban"/>
    <x v="3"/>
    <s v="Privada"/>
    <s v="No"/>
    <s v="No"/>
    <s v="No"/>
    <n v="1966"/>
    <s v="Colombia"/>
    <n v="2.0461661379999998"/>
    <x v="38"/>
    <s v="No"/>
    <s v="Impacto ambiental"/>
    <s v="Pilar 3"/>
    <x v="1"/>
    <b v="0"/>
    <b v="0"/>
  </r>
  <r>
    <s v="Unilever"/>
    <x v="3"/>
    <s v="Privada"/>
    <s v="No"/>
    <s v="Si"/>
    <s v="Si"/>
    <n v="1929"/>
    <s v="Reino Unido y Países Bajos"/>
    <n v="1.928223518"/>
    <x v="38"/>
    <n v="0"/>
    <s v="Impacto ambiental"/>
    <s v="Pilar 3"/>
    <x v="1"/>
    <b v="0"/>
    <b v="0"/>
  </r>
  <r>
    <s v="Vanti"/>
    <x v="4"/>
    <s v="Privada"/>
    <s v="No"/>
    <s v="No"/>
    <s v="No"/>
    <n v="1987"/>
    <s v="Colombia"/>
    <n v="0"/>
    <x v="38"/>
    <s v="No"/>
    <s v="Impacto ambiental"/>
    <s v="Pilar 3"/>
    <x v="1"/>
    <b v="0"/>
    <b v="0"/>
  </r>
  <r>
    <s v="Verano energy"/>
    <x v="5"/>
    <s v="Privada"/>
    <s v="No"/>
    <s v="No"/>
    <s v="Si"/>
    <n v="2016"/>
    <s v="Canadá"/>
    <n v="5.4833186859999996"/>
    <x v="38"/>
    <n v="0"/>
    <s v="Impacto ambiental"/>
    <s v="Pilar 3"/>
    <x v="1"/>
    <b v="0"/>
    <b v="0"/>
  </r>
  <r>
    <s v="Yamaha"/>
    <x v="1"/>
    <s v="Privada"/>
    <s v="No"/>
    <s v="Si"/>
    <s v="Si"/>
    <n v="1955"/>
    <s v="Japón"/>
    <n v="1.8313776939999999"/>
    <x v="38"/>
    <s v="No"/>
    <s v="Impacto ambiental"/>
    <s v="Pilar 3"/>
    <x v="1"/>
    <b v="0"/>
    <b v="0"/>
  </r>
  <r>
    <s v="YARA COLOMBIA S.A."/>
    <x v="1"/>
    <s v="Privada"/>
    <s v="No"/>
    <s v="No"/>
    <s v="Si"/>
    <n v="1993"/>
    <s v="Noruega"/>
    <n v="1.7653399919999999"/>
    <x v="38"/>
    <s v="No informa"/>
    <s v="Impacto ambiental"/>
    <s v="Pilar 3"/>
    <x v="1"/>
    <b v="0"/>
    <b v="0"/>
  </r>
  <r>
    <s v="Aliar"/>
    <x v="0"/>
    <s v="Privada"/>
    <s v="No"/>
    <s v="No"/>
    <s v="No"/>
    <n v="2007"/>
    <s v="Colombia"/>
    <n v="0.97802211500000003"/>
    <x v="39"/>
    <s v="No"/>
    <s v="Impacto social "/>
    <s v="Pilar 5"/>
    <x v="1"/>
    <b v="0"/>
    <b v="0"/>
  </r>
  <r>
    <s v="Alimentos Carnicos (Grupo Nutresa)"/>
    <x v="1"/>
    <s v="Privada"/>
    <s v="No"/>
    <s v="Si"/>
    <s v="Si"/>
    <n v="1920"/>
    <s v="Colombia"/>
    <n v="2.844632077"/>
    <x v="39"/>
    <s v="No"/>
    <s v="Impacto social "/>
    <s v="Pilar 5"/>
    <x v="1"/>
    <b v="0"/>
    <b v="0"/>
  </r>
  <r>
    <s v="Alpina"/>
    <x v="1"/>
    <s v="Privada"/>
    <s v="No"/>
    <s v="No"/>
    <s v="Si"/>
    <n v="1945"/>
    <s v="Colombia"/>
    <n v="2.1764613960000001"/>
    <x v="39"/>
    <s v="No"/>
    <s v="Impacto social "/>
    <s v="Pilar 5"/>
    <x v="1"/>
    <b v="0"/>
    <b v="0"/>
  </r>
  <r>
    <s v="Amarilo"/>
    <x v="2"/>
    <s v="Privada"/>
    <s v="Si"/>
    <s v="No"/>
    <s v="No"/>
    <n v="1993"/>
    <s v="Colombia"/>
    <n v="2.1863011939999999"/>
    <x v="39"/>
    <s v="No"/>
    <s v="Impacto social "/>
    <s v="Pilar 5"/>
    <x v="1"/>
    <b v="0"/>
    <b v="0"/>
  </r>
  <r>
    <s v="ARA"/>
    <x v="3"/>
    <s v="Privada"/>
    <s v="No"/>
    <s v="No"/>
    <s v="Si"/>
    <n v="2012"/>
    <s v="Colombia"/>
    <n v="13.831182682"/>
    <x v="39"/>
    <n v="0"/>
    <s v="Impacto social "/>
    <s v="Pilar 5"/>
    <x v="1"/>
    <b v="0"/>
    <b v="0"/>
  </r>
  <r>
    <s v="ARQUITECTURA Y CONCRETO"/>
    <x v="2"/>
    <s v="Privada"/>
    <s v="Si"/>
    <s v="No"/>
    <s v="No"/>
    <n v="1990"/>
    <s v="Colombia"/>
    <n v="0.77142869199999997"/>
    <x v="39"/>
    <n v="0"/>
    <s v="Impacto social "/>
    <s v="Pilar 5"/>
    <x v="1"/>
    <b v="0"/>
    <b v="0"/>
  </r>
  <r>
    <s v="AUTOPISTA RIO MAGDALENA SAS"/>
    <x v="2"/>
    <s v="Privada"/>
    <s v="No"/>
    <s v="No"/>
    <s v="No"/>
    <n v="2014"/>
    <s v="Colombia"/>
    <n v="1.314259836"/>
    <x v="39"/>
    <s v="No"/>
    <s v="Impacto social "/>
    <s v="Pilar 5"/>
    <x v="1"/>
    <b v="0"/>
    <b v="0"/>
  </r>
  <r>
    <s v="Avianca"/>
    <x v="4"/>
    <s v="Privada"/>
    <s v="No"/>
    <s v="No"/>
    <s v="Si"/>
    <n v="1919"/>
    <s v="Colombia"/>
    <n v="15.106042448"/>
    <x v="39"/>
    <s v="No"/>
    <s v="Impacto social "/>
    <s v="Pilar 5"/>
    <x v="1"/>
    <b v="0"/>
    <b v="0"/>
  </r>
  <r>
    <s v="AVICOLA EL MADROÑO SA"/>
    <x v="0"/>
    <s v="Privada"/>
    <s v="No"/>
    <s v="No"/>
    <s v="No"/>
    <n v="1987"/>
    <s v="Colombia"/>
    <n v="0.711210393"/>
    <x v="39"/>
    <n v="0"/>
    <s v="Impacto social "/>
    <s v="Pilar 5"/>
    <x v="1"/>
    <b v="0"/>
    <b v="0"/>
  </r>
  <r>
    <s v="AVSA"/>
    <x v="0"/>
    <s v="Privada"/>
    <s v="Si"/>
    <s v="No"/>
    <s v="No"/>
    <n v="1969"/>
    <s v="Colombia"/>
    <n v="2.4231643530000002"/>
    <x v="39"/>
    <s v="No"/>
    <s v="Impacto social "/>
    <s v="Pilar 5"/>
    <x v="1"/>
    <b v="0"/>
    <b v="0"/>
  </r>
  <r>
    <s v="Banco de Bogotá"/>
    <x v="4"/>
    <s v="Privada"/>
    <s v="No"/>
    <s v="Si"/>
    <s v="No"/>
    <n v="1870"/>
    <s v="Colombia"/>
    <n v="0"/>
    <x v="39"/>
    <s v="No"/>
    <s v="Impacto social "/>
    <s v="Pilar 5"/>
    <x v="1"/>
    <b v="0"/>
    <b v="0"/>
  </r>
  <r>
    <s v="Bancolombia"/>
    <x v="4"/>
    <s v="Privada"/>
    <s v="No"/>
    <s v="Si"/>
    <s v="Si"/>
    <n v="1875"/>
    <s v="Colombia"/>
    <n v="0"/>
    <x v="39"/>
    <s v="No"/>
    <s v="Impacto social "/>
    <s v="Pilar 5"/>
    <x v="1"/>
    <b v="0"/>
    <b v="0"/>
  </r>
  <r>
    <s v="Bavaria (Kopps)"/>
    <x v="1"/>
    <s v="Privada"/>
    <s v="No"/>
    <s v="No"/>
    <s v="Si"/>
    <n v="1889"/>
    <s v="Colombia"/>
    <n v="8.6157743510000007"/>
    <x v="39"/>
    <s v="No"/>
    <s v="Impacto social "/>
    <s v="Pilar 5"/>
    <x v="1"/>
    <b v="0"/>
    <b v="0"/>
  </r>
  <r>
    <s v="BEL STAR S.A."/>
    <x v="1"/>
    <s v="Privada"/>
    <s v="No"/>
    <s v="No"/>
    <s v="Si"/>
    <n v="2000"/>
    <s v="Colombia"/>
    <n v="1.8730507999999999"/>
    <x v="39"/>
    <s v="No"/>
    <s v="Impacto social "/>
    <s v="Pilar 5"/>
    <x v="1"/>
    <b v="0"/>
    <b v="0"/>
  </r>
  <r>
    <s v="Biomax"/>
    <x v="3"/>
    <s v="Privada"/>
    <s v="No"/>
    <s v="No"/>
    <s v="No"/>
    <n v="2004"/>
    <s v="Colombia"/>
    <n v="4.5125503050000004"/>
    <x v="39"/>
    <n v="0"/>
    <s v="Impacto social "/>
    <s v="Pilar 5"/>
    <x v="1"/>
    <b v="0"/>
    <b v="0"/>
  </r>
  <r>
    <s v="C.I Prodeco"/>
    <x v="5"/>
    <s v="Privada"/>
    <s v="No"/>
    <s v="No"/>
    <s v="Si"/>
    <n v="1990"/>
    <s v="Suiza"/>
    <n v="0.89502277900000005"/>
    <x v="39"/>
    <s v="No"/>
    <s v="Impacto social "/>
    <s v="Pilar 5"/>
    <x v="1"/>
    <b v="0"/>
    <b v="0"/>
  </r>
  <r>
    <s v="CARTON DE COLOMBIA S.A. (Smurfit Kappa)"/>
    <x v="1"/>
    <s v="Privada"/>
    <s v="No"/>
    <s v="No"/>
    <s v="Si"/>
    <n v="1944"/>
    <s v="Colombia"/>
    <n v="1.7785578609999999"/>
    <x v="39"/>
    <s v="No"/>
    <s v="Impacto social "/>
    <s v="Pilar 5"/>
    <x v="1"/>
    <b v="0"/>
    <b v="0"/>
  </r>
  <r>
    <s v="Celsia"/>
    <x v="4"/>
    <s v="Privada"/>
    <s v="No"/>
    <s v="Si"/>
    <s v="Si"/>
    <n v="2001"/>
    <s v="Colombia"/>
    <n v="6.5475670460000002"/>
    <x v="39"/>
    <s v="No"/>
    <s v="Impacto social "/>
    <s v="Pilar 5"/>
    <x v="1"/>
    <b v="0"/>
    <b v="0"/>
  </r>
  <r>
    <s v="Cementos Argos"/>
    <x v="1"/>
    <s v="Privada"/>
    <s v="No"/>
    <s v="Si"/>
    <s v="Si"/>
    <n v="1934"/>
    <s v="Colombia"/>
    <n v="1.84479215"/>
    <x v="39"/>
    <s v="No"/>
    <s v="Impacto social "/>
    <s v="Pilar 5"/>
    <x v="1"/>
    <b v="0"/>
    <b v="0"/>
  </r>
  <r>
    <s v="Cencosud"/>
    <x v="3"/>
    <s v="Privada"/>
    <s v="Si"/>
    <s v="Si"/>
    <s v="Si"/>
    <n v="1960"/>
    <s v="Chile"/>
    <n v="4.2128666020000001"/>
    <x v="39"/>
    <s v="Si"/>
    <s v="Impacto social "/>
    <s v="Pilar 5"/>
    <x v="1"/>
    <b v="0"/>
    <b v="0"/>
  </r>
  <r>
    <s v="Cenit"/>
    <x v="4"/>
    <s v="Mixta"/>
    <s v="No"/>
    <s v="No"/>
    <s v="No"/>
    <n v="2012"/>
    <s v="Colombia"/>
    <n v="9.9777362400000005"/>
    <x v="39"/>
    <s v="No"/>
    <s v="Impacto social "/>
    <s v="Pilar 5"/>
    <x v="1"/>
    <b v="0"/>
    <b v="0"/>
  </r>
  <r>
    <s v="Cerrejón"/>
    <x v="5"/>
    <s v="Privada"/>
    <s v="No"/>
    <s v="No"/>
    <s v="Si"/>
    <n v="1976"/>
    <s v="Reino Unido / Suiza"/>
    <n v="6.0471020830000004"/>
    <x v="39"/>
    <s v="No"/>
    <s v="Impacto social "/>
    <s v="Pilar 5"/>
    <x v="1"/>
    <b v="0"/>
    <b v="0"/>
  </r>
  <r>
    <s v="Chevron"/>
    <x v="3"/>
    <s v="Privada"/>
    <s v="No"/>
    <s v="No"/>
    <s v="Si"/>
    <n v="1879"/>
    <s v="Estados Unidos"/>
    <n v="5.8689859999999996"/>
    <x v="39"/>
    <s v="No"/>
    <s v="Impacto social "/>
    <s v="Pilar 5"/>
    <x v="1"/>
    <b v="0"/>
    <b v="0"/>
  </r>
  <r>
    <s v="CI Eslop"/>
    <x v="3"/>
    <s v="Privada"/>
    <s v="Si"/>
    <s v="No"/>
    <s v="No"/>
    <n v="1997"/>
    <s v="Colombia"/>
    <n v="1.9766409730000001"/>
    <x v="39"/>
    <n v="0"/>
    <s v="Impacto social "/>
    <s v="Pilar 5"/>
    <x v="1"/>
    <b v="0"/>
    <b v="0"/>
  </r>
  <r>
    <s v="Claro"/>
    <x v="4"/>
    <s v="Privada"/>
    <s v="No"/>
    <s v="No"/>
    <s v="Si"/>
    <n v="2003"/>
    <s v="Brasil"/>
    <n v="15.602099798999999"/>
    <x v="39"/>
    <s v="Si"/>
    <s v="Impacto social "/>
    <s v="Pilar 5"/>
    <x v="1"/>
    <b v="0"/>
    <b v="0"/>
  </r>
  <r>
    <s v="Coca Cola- Femsa"/>
    <x v="1"/>
    <s v="Mixta"/>
    <s v="No"/>
    <s v="Si"/>
    <s v="Si"/>
    <n v="1991"/>
    <s v="México"/>
    <n v="5.1614047279999999"/>
    <x v="39"/>
    <s v="No"/>
    <s v="Impacto social "/>
    <s v="Pilar 5"/>
    <x v="1"/>
    <b v="0"/>
    <b v="0"/>
  </r>
  <r>
    <s v="Colgate"/>
    <x v="1"/>
    <s v="Privada"/>
    <s v="No"/>
    <s v="Si"/>
    <s v="Si"/>
    <n v="1806"/>
    <s v="Estados Unidos"/>
    <n v="2.382092359"/>
    <x v="39"/>
    <s v="No"/>
    <s v="Impacto social "/>
    <s v="Pilar 5"/>
    <x v="1"/>
    <b v="0"/>
    <b v="0"/>
  </r>
  <r>
    <s v="Colombina"/>
    <x v="1"/>
    <s v="Privada"/>
    <s v="Si"/>
    <s v="Si"/>
    <s v="Si"/>
    <n v="1932"/>
    <s v="Colombia"/>
    <n v="2.1928266769999998"/>
    <x v="39"/>
    <s v="No"/>
    <s v="Impacto social "/>
    <s v="Pilar 5"/>
    <x v="1"/>
    <b v="0"/>
    <b v="0"/>
  </r>
  <r>
    <s v="Compañía Nacional de Chocolates"/>
    <x v="1"/>
    <s v="Privada"/>
    <s v="No"/>
    <s v="No"/>
    <s v="No"/>
    <n v="1920"/>
    <s v="Colombia"/>
    <n v="1.9433909700000001"/>
    <x v="39"/>
    <n v="0"/>
    <s v="Impacto social "/>
    <s v="Pilar 5"/>
    <x v="1"/>
    <b v="0"/>
    <b v="0"/>
  </r>
  <r>
    <s v="CONCESIONARIA VIAL UNIÓN DEL SUR SAS"/>
    <x v="2"/>
    <s v="Privada"/>
    <s v="No"/>
    <s v="No"/>
    <s v="No"/>
    <n v="2015"/>
    <s v="Colombia"/>
    <n v="0.76762142099999997"/>
    <x v="39"/>
    <s v="No"/>
    <s v="Impacto social "/>
    <s v="Pilar 5"/>
    <x v="1"/>
    <b v="0"/>
    <b v="0"/>
  </r>
  <r>
    <s v="Conconcreto"/>
    <x v="2"/>
    <s v="Privada"/>
    <s v="No"/>
    <s v="Si"/>
    <s v="Si"/>
    <n v="1961"/>
    <s v="Colombia"/>
    <n v="0.498844856"/>
    <x v="39"/>
    <s v="No"/>
    <s v="Impacto social "/>
    <s v="Pilar 5"/>
    <x v="1"/>
    <b v="0"/>
    <b v="0"/>
  </r>
  <r>
    <s v="CONSTRUCCIONES EL CONDOR S.A"/>
    <x v="2"/>
    <s v="Privada"/>
    <s v="No"/>
    <s v="Si"/>
    <s v="Si"/>
    <n v="1979"/>
    <s v="Colombia"/>
    <n v="1.189537155"/>
    <x v="39"/>
    <s v="No"/>
    <s v="Impacto social "/>
    <s v="Pilar 5"/>
    <x v="1"/>
    <b v="0"/>
    <b v="0"/>
  </r>
  <r>
    <s v="CONSTRUCTORA CAPITAL BOGOTA SAS"/>
    <x v="2"/>
    <s v="Privada"/>
    <s v="Si"/>
    <s v="No"/>
    <s v="No"/>
    <n v="2008"/>
    <s v="Colombia"/>
    <n v="1.3132825420000001"/>
    <x v="39"/>
    <s v="No"/>
    <s v="Impacto social "/>
    <s v="Pilar 5"/>
    <x v="1"/>
    <b v="0"/>
    <b v="0"/>
  </r>
  <r>
    <s v="CONSTRUCTORA COLPATRIA  SAS"/>
    <x v="2"/>
    <s v="Privada"/>
    <s v="No"/>
    <s v="No"/>
    <s v="No"/>
    <n v="1977"/>
    <s v="Colombia"/>
    <n v="0.74612668500000001"/>
    <x v="39"/>
    <s v="No"/>
    <s v="Impacto social "/>
    <s v="Pilar 5"/>
    <x v="1"/>
    <b v="0"/>
    <b v="0"/>
  </r>
  <r>
    <s v="Corbeta"/>
    <x v="3"/>
    <s v="Privada"/>
    <s v="Si"/>
    <s v="No"/>
    <s v="No"/>
    <n v="1938"/>
    <s v="Colombia"/>
    <n v="11.88773162"/>
    <x v="39"/>
    <n v="0"/>
    <s v="Impacto social "/>
    <s v="Pilar 5"/>
    <x v="1"/>
    <b v="0"/>
    <b v="0"/>
  </r>
  <r>
    <s v="Cruz Verde"/>
    <x v="3"/>
    <s v="Privada"/>
    <s v="No"/>
    <s v="No"/>
    <s v="Si"/>
    <n v="1984"/>
    <s v="Chile"/>
    <n v="5.5116464790000004"/>
    <x v="39"/>
    <s v="No"/>
    <s v="Impacto social "/>
    <s v="Pilar 5"/>
    <x v="1"/>
    <b v="0"/>
    <b v="0"/>
  </r>
  <r>
    <s v="D1"/>
    <x v="3"/>
    <s v="Privada"/>
    <s v="Si"/>
    <s v="No"/>
    <s v="No"/>
    <n v="2009"/>
    <s v="Colombia"/>
    <n v="19.439396106"/>
    <x v="39"/>
    <s v="No"/>
    <s v="Impacto social "/>
    <s v="Pilar 5"/>
    <x v="1"/>
    <b v="0"/>
    <b v="0"/>
  </r>
  <r>
    <s v="Davivienda"/>
    <x v="4"/>
    <s v="Privada"/>
    <s v="No"/>
    <s v="Si"/>
    <s v="No"/>
    <n v="1972"/>
    <s v="Colombia"/>
    <n v="0"/>
    <x v="39"/>
    <s v="Si"/>
    <s v="Impacto social "/>
    <s v="Pilar 5"/>
    <x v="1"/>
    <b v="0"/>
    <b v="0"/>
  </r>
  <r>
    <s v="Distracom"/>
    <x v="3"/>
    <s v="Privada"/>
    <s v="Si"/>
    <s v="No"/>
    <s v="No"/>
    <n v="1997"/>
    <s v="Colombia"/>
    <n v="3.874476933"/>
    <x v="39"/>
    <n v="0"/>
    <s v="Impacto social "/>
    <s v="Pilar 5"/>
    <x v="1"/>
    <b v="0"/>
    <b v="0"/>
  </r>
  <r>
    <s v="Drummond"/>
    <x v="5"/>
    <s v="Privada"/>
    <s v="Si"/>
    <s v="No"/>
    <s v="Si"/>
    <n v="1935"/>
    <s v="Estados Unidos"/>
    <n v="11.495989482000001"/>
    <x v="39"/>
    <s v="No"/>
    <s v="Impacto social "/>
    <s v="Pilar 5"/>
    <x v="1"/>
    <b v="0"/>
    <b v="0"/>
  </r>
  <r>
    <s v="Ecopetrol"/>
    <x v="5"/>
    <s v="Mixta"/>
    <s v="No"/>
    <s v="Si"/>
    <s v="Si"/>
    <n v="1951"/>
    <s v="Colombia"/>
    <n v="113.923310323"/>
    <x v="39"/>
    <s v="Si"/>
    <s v="Impacto social "/>
    <s v="Pilar 5"/>
    <x v="1"/>
    <b v="0"/>
    <b v="0"/>
  </r>
  <r>
    <s v="Emgesa"/>
    <x v="4"/>
    <s v="Mixta"/>
    <s v="No"/>
    <s v="No"/>
    <s v="Si"/>
    <n v="1997"/>
    <s v="Colombia"/>
    <n v="15.780332546"/>
    <x v="39"/>
    <s v="No"/>
    <s v="Impacto social "/>
    <s v="Pilar 5"/>
    <x v="1"/>
    <b v="0"/>
    <b v="0"/>
  </r>
  <r>
    <s v="EPM"/>
    <x v="4"/>
    <s v="Pública"/>
    <s v="No"/>
    <s v="No"/>
    <s v="Si"/>
    <n v="1955"/>
    <s v="Colombia"/>
    <n v="20.574477179999999"/>
    <x v="39"/>
    <s v="Si"/>
    <s v="Impacto social "/>
    <s v="Pilar 5"/>
    <x v="1"/>
    <b v="0"/>
    <b v="0"/>
  </r>
  <r>
    <s v="ES Windows"/>
    <x v="1"/>
    <s v="Privada"/>
    <s v="No"/>
    <s v="No"/>
    <s v="Si"/>
    <n v="1985"/>
    <s v="Estados Unidos"/>
    <n v="2.6249202149999999"/>
    <x v="39"/>
    <s v="No"/>
    <s v="Impacto social "/>
    <s v="Pilar 5"/>
    <x v="1"/>
    <b v="0"/>
    <b v="0"/>
  </r>
  <r>
    <s v="Esenttia"/>
    <x v="1"/>
    <s v="Mixta"/>
    <s v="No"/>
    <s v="No"/>
    <s v="No"/>
    <n v="1990"/>
    <s v="Colombia"/>
    <n v="2.3114637089999999"/>
    <x v="39"/>
    <s v="No"/>
    <s v="Impacto social "/>
    <s v="Pilar 5"/>
    <x v="1"/>
    <b v="0"/>
    <b v="0"/>
  </r>
  <r>
    <s v="Éxito"/>
    <x v="3"/>
    <s v="Privada"/>
    <s v="No"/>
    <s v="No"/>
    <s v="Si"/>
    <n v="1949"/>
    <s v="Colombia"/>
    <n v="16.077688644999999"/>
    <x v="39"/>
    <s v="No"/>
    <s v="Impacto social "/>
    <s v="Pilar 5"/>
    <x v="1"/>
    <b v="0"/>
    <b v="0"/>
  </r>
  <r>
    <s v="Falabella"/>
    <x v="3"/>
    <s v="Privada"/>
    <s v="Si"/>
    <s v="Si"/>
    <s v="Si"/>
    <n v="1889"/>
    <s v="Chile"/>
    <n v="2.3075606390000001"/>
    <x v="39"/>
    <s v="Si"/>
    <s v="Impacto social "/>
    <s v="Pilar 5"/>
    <x v="1"/>
    <b v="0"/>
    <b v="0"/>
  </r>
  <r>
    <s v="Frontera Energy"/>
    <x v="5"/>
    <s v="Privada"/>
    <s v="No"/>
    <s v="Si"/>
    <s v="Si"/>
    <n v="1985"/>
    <s v="Canadá"/>
    <n v="4.2502446559999996"/>
    <x v="39"/>
    <s v="No"/>
    <s v="Impacto social "/>
    <s v="Pilar 5"/>
    <x v="1"/>
    <b v="0"/>
    <b v="0"/>
  </r>
  <r>
    <s v="Gases del Caribe"/>
    <x v="4"/>
    <s v="Privada"/>
    <s v="No"/>
    <s v="Si"/>
    <s v="No"/>
    <n v="1966"/>
    <s v="Colombia"/>
    <n v="2.6355685659999999"/>
    <x v="39"/>
    <s v="No"/>
    <s v="Impacto social "/>
    <s v="Pilar 5"/>
    <x v="1"/>
    <b v="0"/>
    <b v="0"/>
  </r>
  <r>
    <s v="GEB"/>
    <x v="4"/>
    <s v="Mixta"/>
    <s v="No"/>
    <s v="Si"/>
    <s v="Si"/>
    <n v="1896"/>
    <s v="Colombia"/>
    <n v="3.7166394839999999"/>
    <x v="39"/>
    <s v="No"/>
    <s v="Impacto social "/>
    <s v="Pilar 5"/>
    <x v="1"/>
    <b v="0"/>
    <b v="0"/>
  </r>
  <r>
    <s v="General Motors"/>
    <x v="1"/>
    <s v="Pública"/>
    <s v="No"/>
    <s v="Si"/>
    <s v="Si"/>
    <n v="1908"/>
    <s v="Estados Unidos"/>
    <n v="1.2123628230000001"/>
    <x v="39"/>
    <s v="No"/>
    <s v="Impacto social "/>
    <s v="Pilar 5"/>
    <x v="1"/>
    <b v="0"/>
    <b v="0"/>
  </r>
  <r>
    <s v="Geopark"/>
    <x v="5"/>
    <s v="Privada"/>
    <s v="No"/>
    <s v="Si"/>
    <s v="Si"/>
    <n v="2002"/>
    <s v="Chile"/>
    <n v="2.4203671080000002"/>
    <x v="39"/>
    <s v="No"/>
    <s v="Impacto social "/>
    <s v="Pilar 5"/>
    <x v="1"/>
    <b v="0"/>
    <b v="0"/>
  </r>
  <r>
    <s v="Gran Tierra Energy"/>
    <x v="5"/>
    <s v="Privada"/>
    <s v="No"/>
    <s v="Si"/>
    <s v="Si"/>
    <n v="2003"/>
    <s v="Canadá"/>
    <n v="1.3219259999999999"/>
    <x v="39"/>
    <s v="No"/>
    <s v="Impacto social "/>
    <s v="Pilar 5"/>
    <x v="1"/>
    <b v="0"/>
    <b v="0"/>
  </r>
  <r>
    <s v="Grupo Bios"/>
    <x v="0"/>
    <s v="Privada"/>
    <s v="No"/>
    <s v="No"/>
    <s v="No"/>
    <n v="1985"/>
    <s v="Colombia"/>
    <n v="0.441609957"/>
    <x v="39"/>
    <s v="No"/>
    <s v="Impacto social "/>
    <s v="Pilar 5"/>
    <x v="1"/>
    <b v="0"/>
    <b v="0"/>
  </r>
  <r>
    <s v="Grupo Diana"/>
    <x v="1"/>
    <s v="Privada"/>
    <s v="Si"/>
    <s v="No"/>
    <s v="No"/>
    <n v="1964"/>
    <s v="Colombia"/>
    <n v="2.4859553989999998"/>
    <x v="39"/>
    <n v="0"/>
    <s v="Impacto social "/>
    <s v="Pilar 5"/>
    <x v="1"/>
    <b v="0"/>
    <b v="0"/>
  </r>
  <r>
    <s v="Haceb"/>
    <x v="1"/>
    <s v="Privada"/>
    <s v="Si"/>
    <s v="No"/>
    <s v="No"/>
    <n v="1940"/>
    <s v="Colombia"/>
    <n v="1.340540112"/>
    <x v="39"/>
    <s v="No"/>
    <s v="Impacto social "/>
    <s v="Pilar 5"/>
    <x v="1"/>
    <b v="0"/>
    <b v="0"/>
  </r>
  <r>
    <s v="Hocol"/>
    <x v="5"/>
    <s v="Privada"/>
    <s v="No"/>
    <s v="No"/>
    <s v="No"/>
    <n v="1956"/>
    <s v="Colombia"/>
    <n v="2.660692144"/>
    <x v="39"/>
    <s v="No"/>
    <s v="Impacto social "/>
    <s v="Pilar 5"/>
    <x v="1"/>
    <b v="0"/>
    <b v="0"/>
  </r>
  <r>
    <s v="INCUBADORA SANTANDER S.A. (Huevos Kikes)"/>
    <x v="0"/>
    <s v="Privada"/>
    <s v="Si"/>
    <s v="No"/>
    <s v="No"/>
    <n v="1962"/>
    <s v="Colombia"/>
    <n v="0.89448844999999999"/>
    <x v="39"/>
    <n v="0"/>
    <s v="Impacto social "/>
    <s v="Pilar 5"/>
    <x v="1"/>
    <b v="0"/>
    <b v="0"/>
  </r>
  <r>
    <s v="ISA"/>
    <x v="4"/>
    <s v="Mixta"/>
    <s v="No"/>
    <s v="Si"/>
    <s v="Si"/>
    <n v="1967"/>
    <s v="Colombia"/>
    <n v="4.1309855679999998"/>
    <x v="39"/>
    <s v="No"/>
    <s v="Impacto social "/>
    <s v="Pilar 5"/>
    <x v="1"/>
    <b v="0"/>
    <b v="0"/>
  </r>
  <r>
    <s v="Isagen"/>
    <x v="4"/>
    <s v="Mixta"/>
    <s v="No"/>
    <s v="No"/>
    <s v="No"/>
    <n v="1995"/>
    <s v="Colombia"/>
    <n v="6.1355991599999999"/>
    <x v="39"/>
    <s v="No"/>
    <s v="Impacto social "/>
    <s v="Pilar 5"/>
    <x v="1"/>
    <b v="0"/>
    <b v="0"/>
  </r>
  <r>
    <s v="ISMOCOL SA"/>
    <x v="2"/>
    <s v="Privada"/>
    <s v="No"/>
    <s v="No"/>
    <s v="Si"/>
    <n v="1989"/>
    <s v="Colombia"/>
    <n v="0.75167738299999998"/>
    <x v="39"/>
    <n v="0"/>
    <s v="Impacto social "/>
    <s v="Pilar 5"/>
    <x v="1"/>
    <b v="0"/>
    <b v="0"/>
  </r>
  <r>
    <s v="Italcol"/>
    <x v="1"/>
    <s v="Privada"/>
    <s v="Si"/>
    <s v="No"/>
    <s v="No"/>
    <n v="1970"/>
    <s v="Colombia"/>
    <n v="3.1891452720000002"/>
    <x v="39"/>
    <n v="0"/>
    <s v="Impacto social "/>
    <s v="Pilar 5"/>
    <x v="1"/>
    <b v="0"/>
    <b v="0"/>
  </r>
  <r>
    <s v="LATAM"/>
    <x v="4"/>
    <s v="Privada"/>
    <s v="No"/>
    <s v="Si"/>
    <s v="Si"/>
    <n v="1929"/>
    <s v="Chile"/>
    <n v="2.3283445380000001"/>
    <x v="39"/>
    <s v="No"/>
    <s v="Impacto social "/>
    <s v="Pilar 5"/>
    <x v="1"/>
    <b v="0"/>
    <b v="0"/>
  </r>
  <r>
    <s v="MARVAL S.A.S."/>
    <x v="2"/>
    <s v="Privada"/>
    <s v="Si"/>
    <s v="No"/>
    <s v="No"/>
    <n v="1976"/>
    <s v="Colombia"/>
    <n v="0.98534294499999997"/>
    <x v="39"/>
    <s v="No"/>
    <s v="Impacto social "/>
    <s v="Pilar 5"/>
    <x v="1"/>
    <b v="0"/>
    <b v="0"/>
  </r>
  <r>
    <s v="Mazda"/>
    <x v="3"/>
    <s v="Privada"/>
    <s v="No"/>
    <s v="Si"/>
    <s v="Si"/>
    <n v="1920"/>
    <s v="Japón"/>
    <n v="1.8691417530000001"/>
    <x v="39"/>
    <s v="No"/>
    <s v="Impacto social "/>
    <s v="Pilar 5"/>
    <x v="1"/>
    <b v="0"/>
    <b v="0"/>
  </r>
  <r>
    <s v="Mercado Libre"/>
    <x v="4"/>
    <s v="Privada"/>
    <s v="No"/>
    <s v="Si"/>
    <s v="Si"/>
    <n v="2009"/>
    <s v="Argentina"/>
    <n v="1.8581853669999999"/>
    <x v="39"/>
    <s v="No"/>
    <s v="Impacto social "/>
    <s v="Pilar 5"/>
    <x v="1"/>
    <b v="0"/>
    <b v="0"/>
  </r>
  <r>
    <s v="Nestle"/>
    <x v="1"/>
    <s v="Mixta"/>
    <s v="No"/>
    <s v="Si"/>
    <s v="Si"/>
    <n v="1866"/>
    <s v="Suiza"/>
    <n v="2.0444698099999998"/>
    <x v="39"/>
    <s v="No"/>
    <s v="Impacto social "/>
    <s v="Pilar 5"/>
    <x v="1"/>
    <b v="0"/>
    <b v="0"/>
  </r>
  <r>
    <s v="Oleoducto Central (Ocensa)"/>
    <x v="4"/>
    <s v="Mixta"/>
    <s v="No"/>
    <s v="No"/>
    <s v="No"/>
    <n v="1994"/>
    <s v="Colombia"/>
    <n v="5.9751610780000002"/>
    <x v="39"/>
    <s v="Si"/>
    <s v="Impacto social "/>
    <s v="Pilar 5"/>
    <x v="1"/>
    <b v="0"/>
    <b v="0"/>
  </r>
  <r>
    <s v="Olímpica"/>
    <x v="3"/>
    <s v="Privada"/>
    <s v="Si"/>
    <s v="No"/>
    <s v="No"/>
    <n v="1953"/>
    <s v="Colombia"/>
    <n v="7.1291921260000004"/>
    <x v="39"/>
    <n v="0"/>
    <s v="Impacto social "/>
    <s v="Pilar 5"/>
    <x v="1"/>
    <b v="0"/>
    <b v="0"/>
  </r>
  <r>
    <s v="Pepsico"/>
    <x v="1"/>
    <s v="Pública"/>
    <s v="No"/>
    <s v="Si"/>
    <s v="Si"/>
    <n v="1965"/>
    <s v="Estados Unidos"/>
    <n v="2.0973851419999998"/>
    <x v="39"/>
    <s v="No"/>
    <s v="Impacto social "/>
    <s v="Pilar 5"/>
    <x v="1"/>
    <b v="0"/>
    <b v="0"/>
  </r>
  <r>
    <s v="Petromil"/>
    <x v="3"/>
    <s v="Privada"/>
    <s v="Si"/>
    <s v="No"/>
    <s v="No"/>
    <n v="1989"/>
    <s v="Colombia"/>
    <n v="3.0305383369999999"/>
    <x v="39"/>
    <n v="0"/>
    <s v="Impacto social "/>
    <s v="Pilar 5"/>
    <x v="1"/>
    <b v="0"/>
    <b v="0"/>
  </r>
  <r>
    <s v="POLLOS EL BUCANERO S.A. (Cargill)"/>
    <x v="1"/>
    <s v="Privada"/>
    <s v="No"/>
    <s v="No"/>
    <s v="Si"/>
    <n v="1986"/>
    <s v="Colombia"/>
    <n v="2.2734296359999999"/>
    <x v="39"/>
    <n v="0"/>
    <s v="Impacto social "/>
    <s v="Pilar 5"/>
    <x v="1"/>
    <b v="0"/>
    <b v="0"/>
  </r>
  <r>
    <s v="Postobón"/>
    <x v="1"/>
    <s v="Privada"/>
    <s v="No"/>
    <s v="No"/>
    <s v="No"/>
    <n v="1904"/>
    <s v="Colombia"/>
    <n v="2.8467005310000002"/>
    <x v="39"/>
    <s v="No"/>
    <s v="Impacto social "/>
    <s v="Pilar 5"/>
    <x v="1"/>
    <b v="0"/>
    <b v="0"/>
  </r>
  <r>
    <s v="Pricesmart"/>
    <x v="3"/>
    <s v="Privada"/>
    <s v="No"/>
    <s v="Si"/>
    <s v="Si"/>
    <n v="1993"/>
    <s v="Estados Unidos"/>
    <n v="2.3607916150000001"/>
    <x v="39"/>
    <s v="No"/>
    <s v="Impacto social "/>
    <s v="Pilar 5"/>
    <x v="1"/>
    <b v="0"/>
    <b v="0"/>
  </r>
  <r>
    <s v="Primax"/>
    <x v="3"/>
    <s v="Privada"/>
    <s v="No"/>
    <s v="No"/>
    <s v="Si"/>
    <n v="2005"/>
    <s v="Perú"/>
    <n v="10.521119421"/>
    <x v="39"/>
    <s v="No"/>
    <s v="Impacto social "/>
    <s v="Pilar 5"/>
    <x v="1"/>
    <b v="0"/>
    <b v="0"/>
  </r>
  <r>
    <s v="Productos Familia (Essity)"/>
    <x v="1"/>
    <s v="Privada"/>
    <s v="No"/>
    <s v="No"/>
    <s v="Si"/>
    <n v="1958"/>
    <s v="Colombia"/>
    <n v="2.0172595470000001"/>
    <x v="39"/>
    <s v="No"/>
    <s v="Impacto social "/>
    <s v="Pilar 5"/>
    <x v="1"/>
    <b v="0"/>
    <b v="0"/>
  </r>
  <r>
    <s v="Promigas"/>
    <x v="4"/>
    <s v="Privada"/>
    <s v="No"/>
    <s v="Si"/>
    <s v="No"/>
    <n v="1974"/>
    <s v="Colombia"/>
    <n v="2.2729038500000001"/>
    <x v="39"/>
    <s v="No"/>
    <s v="Impacto social "/>
    <s v="Pilar 5"/>
    <x v="1"/>
    <b v="0"/>
    <b v="0"/>
  </r>
  <r>
    <s v="Rappi"/>
    <x v="4"/>
    <s v="Privada"/>
    <s v="No"/>
    <s v="No"/>
    <s v="Si"/>
    <n v="2015"/>
    <s v="Colombia"/>
    <n v="0.70314701400000001"/>
    <x v="39"/>
    <n v="0"/>
    <s v="Impacto social "/>
    <s v="Pilar 5"/>
    <x v="1"/>
    <b v="0"/>
    <b v="0"/>
  </r>
  <r>
    <s v="Reficar"/>
    <x v="1"/>
    <s v="Mixta"/>
    <s v="No"/>
    <s v="No"/>
    <s v="No"/>
    <n v="1956"/>
    <s v="Colombia"/>
    <n v="25.860914507"/>
    <x v="39"/>
    <s v="No"/>
    <s v="Impacto social "/>
    <s v="Pilar 5"/>
    <x v="1"/>
    <b v="0"/>
    <b v="0"/>
  </r>
  <r>
    <s v="Renault"/>
    <x v="1"/>
    <s v="Mixta"/>
    <s v="No"/>
    <s v="Si"/>
    <s v="Si"/>
    <n v="1898"/>
    <s v="Francia"/>
    <n v="2.4260392159999999"/>
    <x v="39"/>
    <s v="No"/>
    <s v="Impacto social "/>
    <s v="Pilar 5"/>
    <x v="1"/>
    <b v="0"/>
    <b v="0"/>
  </r>
  <r>
    <s v="Riopaila Castilla"/>
    <x v="1"/>
    <s v="Privada"/>
    <s v="No"/>
    <s v="Si"/>
    <s v="No"/>
    <n v="1998"/>
    <s v="Colombia"/>
    <n v="1.697301486"/>
    <x v="39"/>
    <s v="No"/>
    <s v="Impacto social "/>
    <s v="Pilar 5"/>
    <x v="1"/>
    <b v="0"/>
    <b v="0"/>
  </r>
  <r>
    <s v="Samsung"/>
    <x v="3"/>
    <s v="Privada"/>
    <s v="Si"/>
    <s v="Si"/>
    <s v="Si"/>
    <n v="1969"/>
    <s v="Corea del Sur"/>
    <n v="3.188315636"/>
    <x v="39"/>
    <s v="No"/>
    <s v="Impacto social "/>
    <s v="Pilar 5"/>
    <x v="1"/>
    <b v="0"/>
    <b v="0"/>
  </r>
  <r>
    <s v="SierraCol Energy"/>
    <x v="5"/>
    <s v="Privada"/>
    <s v="No"/>
    <s v="No"/>
    <s v="Si"/>
    <n v="2020"/>
    <s v="Islas Caimán / EE.UU"/>
    <n v="1.943851598"/>
    <x v="39"/>
    <s v="No"/>
    <s v="Impacto social "/>
    <s v="Pilar 5"/>
    <x v="1"/>
    <b v="0"/>
    <b v="0"/>
  </r>
  <r>
    <s v="Sodimac (Homecenter)"/>
    <x v="3"/>
    <s v="Privada"/>
    <s v="No"/>
    <s v="No"/>
    <s v="Si"/>
    <n v="1952"/>
    <s v="Chile"/>
    <n v="5.9910971069999999"/>
    <x v="39"/>
    <s v="No"/>
    <s v="Impacto social "/>
    <s v="Pilar 5"/>
    <x v="1"/>
    <b v="0"/>
    <b v="0"/>
  </r>
  <r>
    <s v="Sucafina"/>
    <x v="3"/>
    <s v="Privada"/>
    <s v="Si"/>
    <s v="No"/>
    <s v="Si"/>
    <n v="1977"/>
    <s v="Suiza"/>
    <n v="2.002301595"/>
    <x v="39"/>
    <s v="No"/>
    <s v="Impacto social "/>
    <s v="Pilar 5"/>
    <x v="1"/>
    <b v="0"/>
    <b v="0"/>
  </r>
  <r>
    <s v="Sunshine Bouquet"/>
    <x v="0"/>
    <s v="Privada"/>
    <s v="Si"/>
    <s v="No"/>
    <s v="Si"/>
    <n v="1971"/>
    <s v="Estados Unidos"/>
    <n v="2.1567474139999998"/>
    <x v="39"/>
    <n v="0"/>
    <s v="Impacto social "/>
    <s v="Pilar 5"/>
    <x v="1"/>
    <b v="0"/>
    <b v="0"/>
  </r>
  <r>
    <s v="Suramerica Comercial (Dollar City)"/>
    <x v="3"/>
    <s v="Privada"/>
    <s v="No"/>
    <s v="No"/>
    <s v="Si"/>
    <n v="2009"/>
    <s v="El Salvador"/>
    <n v="2.8694480090000001"/>
    <x v="39"/>
    <n v="0"/>
    <s v="Impacto social "/>
    <s v="Pilar 5"/>
    <x v="1"/>
    <b v="0"/>
    <b v="0"/>
  </r>
  <r>
    <s v="Tecnoquimicas"/>
    <x v="3"/>
    <s v="Privada"/>
    <s v="Si"/>
    <s v="No"/>
    <s v="No"/>
    <n v="1934"/>
    <s v="Colombia"/>
    <n v="3.134365769"/>
    <x v="39"/>
    <n v="0"/>
    <s v="Impacto social "/>
    <s v="Pilar 5"/>
    <x v="1"/>
    <b v="0"/>
    <b v="0"/>
  </r>
  <r>
    <s v="Telefónica"/>
    <x v="4"/>
    <s v="Mixta"/>
    <s v="No"/>
    <s v="Si"/>
    <s v="Si"/>
    <n v="1924"/>
    <s v="España"/>
    <n v="6.6721791020000003"/>
    <x v="39"/>
    <s v="No"/>
    <s v="Impacto social "/>
    <s v="Pilar 5"/>
    <x v="1"/>
    <b v="0"/>
    <b v="0"/>
  </r>
  <r>
    <s v="Teleperformance"/>
    <x v="4"/>
    <s v="Privada"/>
    <s v="No"/>
    <s v="Si"/>
    <s v="Si"/>
    <n v="1910"/>
    <s v="Francia"/>
    <n v="2.655177809"/>
    <x v="39"/>
    <s v="No"/>
    <s v="Impacto social "/>
    <s v="Pilar 5"/>
    <x v="1"/>
    <b v="0"/>
    <b v="0"/>
  </r>
  <r>
    <s v="Terpel"/>
    <x v="3"/>
    <s v="Privada"/>
    <s v="No"/>
    <s v="Si"/>
    <s v="Si"/>
    <n v="1968"/>
    <s v="Colombia"/>
    <n v="24.752011681999999"/>
    <x v="39"/>
    <s v="No"/>
    <s v="Impacto social "/>
    <s v="Pilar 5"/>
    <x v="1"/>
    <b v="0"/>
    <b v="0"/>
  </r>
  <r>
    <s v="Tigo"/>
    <x v="4"/>
    <s v="Mixta"/>
    <s v="No"/>
    <s v="Si"/>
    <s v="Si"/>
    <n v="1979"/>
    <s v="Suecia"/>
    <n v="2.956157691"/>
    <x v="39"/>
    <s v="No"/>
    <s v="Impacto social "/>
    <s v="Pilar 5"/>
    <x v="1"/>
    <b v="0"/>
    <b v="0"/>
  </r>
  <r>
    <s v="Toyota"/>
    <x v="3"/>
    <s v="Privada"/>
    <s v="No"/>
    <s v="Si"/>
    <s v="Si"/>
    <n v="1937"/>
    <s v="Japón"/>
    <n v="4.02823039"/>
    <x v="39"/>
    <s v="No"/>
    <s v="Impacto social "/>
    <s v="Pilar 5"/>
    <x v="1"/>
    <b v="0"/>
    <b v="0"/>
  </r>
  <r>
    <s v="Trafigura (Petroleum)"/>
    <x v="3"/>
    <s v="Privada"/>
    <s v="No"/>
    <s v="No"/>
    <s v="Si"/>
    <n v="1993"/>
    <s v="Suiza"/>
    <n v="4.8704234599999996"/>
    <x v="39"/>
    <s v="No"/>
    <s v="Impacto social "/>
    <s v="Pilar 5"/>
    <x v="1"/>
    <b v="0"/>
    <b v="0"/>
  </r>
  <r>
    <s v="Uniban"/>
    <x v="3"/>
    <s v="Privada"/>
    <s v="No"/>
    <s v="No"/>
    <s v="No"/>
    <n v="1966"/>
    <s v="Colombia"/>
    <n v="2.0461661379999998"/>
    <x v="39"/>
    <s v="No"/>
    <s v="Impacto social "/>
    <s v="Pilar 5"/>
    <x v="1"/>
    <b v="0"/>
    <b v="0"/>
  </r>
  <r>
    <s v="Unilever"/>
    <x v="3"/>
    <s v="Privada"/>
    <s v="No"/>
    <s v="Si"/>
    <s v="Si"/>
    <n v="1929"/>
    <s v="Reino Unido y Países Bajos"/>
    <n v="1.928223518"/>
    <x v="39"/>
    <n v="0"/>
    <s v="Impacto social "/>
    <s v="Pilar 5"/>
    <x v="1"/>
    <b v="0"/>
    <b v="0"/>
  </r>
  <r>
    <s v="Vanti"/>
    <x v="4"/>
    <s v="Privada"/>
    <s v="No"/>
    <s v="No"/>
    <s v="No"/>
    <n v="1987"/>
    <s v="Colombia"/>
    <n v="0"/>
    <x v="39"/>
    <s v="No"/>
    <s v="Impacto social "/>
    <s v="Pilar 5"/>
    <x v="1"/>
    <b v="0"/>
    <b v="0"/>
  </r>
  <r>
    <s v="Verano energy"/>
    <x v="5"/>
    <s v="Privada"/>
    <s v="No"/>
    <s v="No"/>
    <s v="Si"/>
    <n v="2016"/>
    <s v="Canadá"/>
    <n v="5.4833186859999996"/>
    <x v="39"/>
    <n v="0"/>
    <s v="Impacto social "/>
    <s v="Pilar 5"/>
    <x v="1"/>
    <b v="0"/>
    <b v="0"/>
  </r>
  <r>
    <s v="Yamaha"/>
    <x v="1"/>
    <s v="Privada"/>
    <s v="No"/>
    <s v="Si"/>
    <s v="Si"/>
    <n v="1955"/>
    <s v="Japón"/>
    <n v="1.8313776939999999"/>
    <x v="39"/>
    <s v="No"/>
    <s v="Impacto social "/>
    <s v="Pilar 5"/>
    <x v="1"/>
    <b v="0"/>
    <b v="0"/>
  </r>
  <r>
    <s v="YARA COLOMBIA S.A."/>
    <x v="1"/>
    <s v="Privada"/>
    <s v="No"/>
    <s v="No"/>
    <s v="Si"/>
    <n v="1993"/>
    <s v="Noruega"/>
    <n v="1.7653399919999999"/>
    <x v="39"/>
    <s v="Si"/>
    <s v="Impacto social "/>
    <s v="Pilar 5"/>
    <x v="1"/>
    <b v="0"/>
    <b v="0"/>
  </r>
  <r>
    <s v="Aliar"/>
    <x v="0"/>
    <s v="Privada"/>
    <s v="No"/>
    <s v="No"/>
    <s v="No"/>
    <n v="2007"/>
    <s v="Colombia"/>
    <n v="0.97802211500000003"/>
    <x v="40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0"/>
    <n v="0.01"/>
    <s v="Impacto económico y gobernanza"/>
    <s v="Pilar 6"/>
    <x v="0"/>
    <n v="0.01"/>
    <n v="1E-3"/>
  </r>
  <r>
    <s v="Alpina"/>
    <x v="1"/>
    <s v="Privada"/>
    <s v="No"/>
    <s v="No"/>
    <s v="Si"/>
    <n v="1945"/>
    <s v="Colombia"/>
    <n v="2.1764613960000001"/>
    <x v="40"/>
    <s v="No informa"/>
    <s v="Impacto económico y gobernanza"/>
    <s v="Pilar 6"/>
    <x v="0"/>
    <n v="0.01"/>
    <n v="1E-3"/>
  </r>
  <r>
    <s v="Amarilo"/>
    <x v="2"/>
    <s v="Privada"/>
    <s v="Si"/>
    <s v="No"/>
    <s v="No"/>
    <n v="1993"/>
    <s v="Colombia"/>
    <n v="2.1863011939999999"/>
    <x v="40"/>
    <s v="No informa"/>
    <s v="Impacto económico y gobernanza"/>
    <s v="Pilar 6"/>
    <x v="0"/>
    <n v="2.4578387324896596E-3"/>
    <n v="2.4578387324896596E-3"/>
  </r>
  <r>
    <s v="ARA"/>
    <x v="3"/>
    <s v="Privada"/>
    <s v="No"/>
    <s v="No"/>
    <s v="Si"/>
    <n v="2012"/>
    <s v="Colombia"/>
    <n v="13.831182682"/>
    <x v="40"/>
    <s v="No informa"/>
    <s v="Impacto económico y gobernanza"/>
    <s v="Pilar 6"/>
    <x v="0"/>
    <n v="55.064885496183209"/>
    <n v="2.8132724531786629E-5"/>
  </r>
  <r>
    <s v="ARQUITECTURA Y CONCRETO"/>
    <x v="2"/>
    <s v="Privada"/>
    <s v="Si"/>
    <s v="No"/>
    <s v="No"/>
    <n v="1990"/>
    <s v="Colombia"/>
    <n v="0.77142869199999997"/>
    <x v="40"/>
    <s v="No informa"/>
    <s v="Impacto económico y gobernanza"/>
    <s v="Pilar 6"/>
    <x v="0"/>
    <n v="2.4578387324896596E-3"/>
    <n v="2.4578387324896596E-3"/>
  </r>
  <r>
    <s v="AUTOPISTA RIO MAGDALENA SAS"/>
    <x v="2"/>
    <s v="Privada"/>
    <s v="No"/>
    <s v="No"/>
    <s v="No"/>
    <n v="2014"/>
    <s v="Colombia"/>
    <n v="1.314259836"/>
    <x v="40"/>
    <n v="2.4578387324896596E-3"/>
    <s v="Impacto económico y gobernanza"/>
    <s v="Pilar 6"/>
    <x v="0"/>
    <n v="2.4578387324896596E-3"/>
    <n v="2.4578387324896596E-3"/>
  </r>
  <r>
    <s v="Avianca"/>
    <x v="4"/>
    <s v="Privada"/>
    <s v="No"/>
    <s v="No"/>
    <s v="Si"/>
    <n v="1919"/>
    <s v="Colombia"/>
    <n v="15.106042448"/>
    <x v="40"/>
    <s v="No informa"/>
    <s v="Impacto económico y gobernanza"/>
    <s v="Pilar 6"/>
    <x v="0"/>
    <n v="3342.3126897679244"/>
    <n v="2.5801197668261695E-3"/>
  </r>
  <r>
    <s v="AVICOLA EL MADROÑO SA"/>
    <x v="0"/>
    <s v="Privada"/>
    <s v="No"/>
    <s v="No"/>
    <s v="No"/>
    <n v="1987"/>
    <s v="Colombia"/>
    <n v="0.711210393"/>
    <x v="40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0000002"/>
    <x v="40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0"/>
    <n v="4.2335985587749585E-2"/>
    <s v="Impacto económico y gobernanza"/>
    <s v="Pilar 6"/>
    <x v="0"/>
    <n v="3342.3126897679244"/>
    <n v="2.5801197668261695E-3"/>
  </r>
  <r>
    <s v="Bancolombia"/>
    <x v="4"/>
    <s v="Privada"/>
    <s v="No"/>
    <s v="Si"/>
    <s v="Si"/>
    <n v="1875"/>
    <s v="Colombia"/>
    <n v="0"/>
    <x v="40"/>
    <s v="No informa"/>
    <s v="Impacto económico y gobernanza"/>
    <s v="Pilar 6"/>
    <x v="0"/>
    <n v="3342.3126897679244"/>
    <n v="2.5801197668261695E-3"/>
  </r>
  <r>
    <s v="Bavaria (Kopps)"/>
    <x v="1"/>
    <s v="Privada"/>
    <s v="No"/>
    <s v="No"/>
    <s v="Si"/>
    <n v="1889"/>
    <s v="Colombia"/>
    <n v="8.6157743510000007"/>
    <x v="40"/>
    <s v="No informa"/>
    <s v="Impacto económico y gobernanza"/>
    <s v="Pilar 6"/>
    <x v="0"/>
    <n v="0.01"/>
    <n v="1E-3"/>
  </r>
  <r>
    <s v="BEL STAR S.A."/>
    <x v="1"/>
    <s v="Privada"/>
    <s v="No"/>
    <s v="No"/>
    <s v="Si"/>
    <n v="2000"/>
    <s v="Colombia"/>
    <n v="1.8730507999999999"/>
    <x v="40"/>
    <s v="No informa"/>
    <s v="Impacto económico y gobernanza"/>
    <s v="Pilar 6"/>
    <x v="0"/>
    <n v="0.01"/>
    <n v="1E-3"/>
  </r>
  <r>
    <s v="Biomax"/>
    <x v="3"/>
    <s v="Privada"/>
    <s v="No"/>
    <s v="No"/>
    <s v="No"/>
    <n v="2004"/>
    <s v="Colombia"/>
    <n v="4.5125503050000004"/>
    <x v="40"/>
    <s v="No informa"/>
    <s v="Impacto económico y gobernanza"/>
    <s v="Pilar 6"/>
    <x v="0"/>
    <n v="55.064885496183209"/>
    <n v="2.8132724531786629E-5"/>
  </r>
  <r>
    <s v="C.I Prodeco"/>
    <x v="5"/>
    <s v="Privada"/>
    <s v="No"/>
    <s v="No"/>
    <s v="Si"/>
    <n v="1990"/>
    <s v="Suiza"/>
    <n v="0.89502277900000005"/>
    <x v="40"/>
    <s v="No informa"/>
    <s v="Impacto económico y gobernanza"/>
    <s v="Pilar 6"/>
    <x v="0"/>
    <n v="9.7262405401996356E-3"/>
    <n v="4.4881280673959309E-6"/>
  </r>
  <r>
    <s v="CARTON DE COLOMBIA S.A. (Smurfit Kappa)"/>
    <x v="1"/>
    <s v="Privada"/>
    <s v="No"/>
    <s v="No"/>
    <s v="Si"/>
    <n v="1944"/>
    <s v="Colombia"/>
    <n v="1.7785578609999999"/>
    <x v="40"/>
    <s v="No informa"/>
    <s v="Impacto económico y gobernanza"/>
    <s v="Pilar 6"/>
    <x v="0"/>
    <n v="0.01"/>
    <n v="1E-3"/>
  </r>
  <r>
    <s v="Celsia"/>
    <x v="4"/>
    <s v="Privada"/>
    <s v="No"/>
    <s v="Si"/>
    <s v="Si"/>
    <n v="2001"/>
    <s v="Colombia"/>
    <n v="6.5475670460000002"/>
    <x v="40"/>
    <n v="7.5422165626537925E-3"/>
    <s v="Impacto económico y gobernanza"/>
    <s v="Pilar 6"/>
    <x v="0"/>
    <n v="3342.3126897679244"/>
    <n v="2.5801197668261695E-3"/>
  </r>
  <r>
    <s v="Cementos Argos"/>
    <x v="1"/>
    <s v="Privada"/>
    <s v="No"/>
    <s v="Si"/>
    <s v="Si"/>
    <n v="1934"/>
    <s v="Colombia"/>
    <n v="1.84479215"/>
    <x v="40"/>
    <s v="No informa"/>
    <s v="Impacto económico y gobernanza"/>
    <s v="Pilar 6"/>
    <x v="0"/>
    <n v="0.01"/>
    <n v="1E-3"/>
  </r>
  <r>
    <s v="Cencosud"/>
    <x v="3"/>
    <s v="Privada"/>
    <s v="Si"/>
    <s v="Si"/>
    <s v="Si"/>
    <n v="1960"/>
    <s v="Chile"/>
    <n v="4.2128666020000001"/>
    <x v="40"/>
    <s v="No informa"/>
    <s v="Impacto económico y gobernanza"/>
    <s v="Pilar 6"/>
    <x v="0"/>
    <n v="55.064885496183209"/>
    <n v="2.8132724531786629E-5"/>
  </r>
  <r>
    <s v="Cenit"/>
    <x v="4"/>
    <s v="Mixta"/>
    <s v="No"/>
    <s v="No"/>
    <s v="No"/>
    <n v="2012"/>
    <s v="Colombia"/>
    <n v="9.9777362400000005"/>
    <x v="40"/>
    <n v="4.4134792569003002E-3"/>
    <s v="Impacto económico y gobernanza"/>
    <s v="Pilar 6"/>
    <x v="0"/>
    <n v="3342.3126897679244"/>
    <n v="2.5801197668261695E-3"/>
  </r>
  <r>
    <s v="Cerrejón"/>
    <x v="5"/>
    <s v="Privada"/>
    <s v="No"/>
    <s v="No"/>
    <s v="Si"/>
    <n v="1976"/>
    <s v="Reino Unido / Suiza"/>
    <n v="6.0471020830000004"/>
    <x v="40"/>
    <n v="9.7262405401996356E-3"/>
    <s v="Impacto económico y gobernanza"/>
    <s v="Pilar 6"/>
    <x v="0"/>
    <n v="9.7262405401996356E-3"/>
    <n v="4.4881280673959309E-6"/>
  </r>
  <r>
    <s v="Chevron"/>
    <x v="3"/>
    <s v="Privada"/>
    <s v="No"/>
    <s v="No"/>
    <s v="Si"/>
    <n v="1879"/>
    <s v="Estados Unidos"/>
    <n v="5.8689859999999996"/>
    <x v="40"/>
    <s v="No informa"/>
    <s v="Impacto económico y gobernanza"/>
    <s v="Pilar 6"/>
    <x v="0"/>
    <n v="55.064885496183209"/>
    <n v="2.8132724531786629E-5"/>
  </r>
  <r>
    <s v="CI Eslop"/>
    <x v="3"/>
    <s v="Privada"/>
    <s v="Si"/>
    <s v="No"/>
    <s v="No"/>
    <n v="1997"/>
    <s v="Colombia"/>
    <n v="1.9766409730000001"/>
    <x v="40"/>
    <s v="No informa"/>
    <s v="Impacto económico y gobernanza"/>
    <s v="Pilar 6"/>
    <x v="0"/>
    <n v="55.064885496183209"/>
    <n v="2.8132724531786629E-5"/>
  </r>
  <r>
    <s v="Claro"/>
    <x v="4"/>
    <s v="Privada"/>
    <s v="No"/>
    <s v="No"/>
    <s v="Si"/>
    <n v="2003"/>
    <s v="Brasil"/>
    <n v="15.602099798999999"/>
    <x v="40"/>
    <s v="No informa"/>
    <s v="Impacto económico y gobernanza"/>
    <s v="Pilar 6"/>
    <x v="0"/>
    <n v="3342.3126897679244"/>
    <n v="2.5801197668261695E-3"/>
  </r>
  <r>
    <s v="Coca Cola- Femsa"/>
    <x v="1"/>
    <s v="Mixta"/>
    <s v="No"/>
    <s v="Si"/>
    <s v="Si"/>
    <n v="1991"/>
    <s v="México"/>
    <n v="5.1614047279999999"/>
    <x v="40"/>
    <s v="No informa"/>
    <s v="Impacto económico y gobernanza"/>
    <s v="Pilar 6"/>
    <x v="0"/>
    <n v="0.01"/>
    <n v="1E-3"/>
  </r>
  <r>
    <s v="Colgate"/>
    <x v="1"/>
    <s v="Privada"/>
    <s v="No"/>
    <s v="Si"/>
    <s v="Si"/>
    <n v="1806"/>
    <s v="Estados Unidos"/>
    <n v="2.382092359"/>
    <x v="40"/>
    <s v="No informa"/>
    <s v="Impacto económico y gobernanza"/>
    <s v="Pilar 6"/>
    <x v="0"/>
    <n v="0.01"/>
    <n v="1E-3"/>
  </r>
  <r>
    <s v="Colombina"/>
    <x v="1"/>
    <s v="Privada"/>
    <s v="Si"/>
    <s v="Si"/>
    <s v="Si"/>
    <n v="1932"/>
    <s v="Colombia"/>
    <n v="2.1928266769999998"/>
    <x v="40"/>
    <n v="1.8605322553661302E-3"/>
    <s v="Impacto económico y gobernanza"/>
    <s v="Pilar 6"/>
    <x v="0"/>
    <n v="0.01"/>
    <n v="1E-3"/>
  </r>
  <r>
    <s v="Compañía Nacional de Chocolates"/>
    <x v="1"/>
    <s v="Privada"/>
    <s v="No"/>
    <s v="No"/>
    <s v="No"/>
    <n v="1920"/>
    <s v="Colombia"/>
    <n v="1.9433909700000001"/>
    <x v="40"/>
    <s v="No informa"/>
    <s v="Impacto económico y gobernanza"/>
    <s v="Pilar 6"/>
    <x v="0"/>
    <n v="0.01"/>
    <n v="1E-3"/>
  </r>
  <r>
    <s v="CONCESIONARIA VIAL UNIÓN DEL SUR SAS"/>
    <x v="2"/>
    <s v="Privada"/>
    <s v="No"/>
    <s v="No"/>
    <s v="No"/>
    <n v="2015"/>
    <s v="Colombia"/>
    <n v="0.76762142099999997"/>
    <x v="40"/>
    <s v="No informa"/>
    <s v="Impacto económico y gobernanza"/>
    <s v="Pilar 6"/>
    <x v="0"/>
    <n v="2.4578387324896596E-3"/>
    <n v="2.4578387324896596E-3"/>
  </r>
  <r>
    <s v="Conconcreto"/>
    <x v="2"/>
    <s v="Privada"/>
    <s v="No"/>
    <s v="Si"/>
    <s v="Si"/>
    <n v="1961"/>
    <s v="Colombia"/>
    <n v="0.498844856"/>
    <x v="40"/>
    <s v="No informa"/>
    <s v="Impacto económico y gobernanza"/>
    <s v="Pilar 6"/>
    <x v="0"/>
    <n v="2.4578387324896596E-3"/>
    <n v="2.4578387324896596E-3"/>
  </r>
  <r>
    <s v="CONSTRUCCIONES EL CONDOR S.A"/>
    <x v="2"/>
    <s v="Privada"/>
    <s v="No"/>
    <s v="Si"/>
    <s v="Si"/>
    <n v="1979"/>
    <s v="Colombia"/>
    <n v="1.189537155"/>
    <x v="40"/>
    <s v="No informa"/>
    <s v="Impacto económico y gobernanza"/>
    <s v="Pilar 6"/>
    <x v="0"/>
    <n v="2.4578387324896596E-3"/>
    <n v="2.4578387324896596E-3"/>
  </r>
  <r>
    <s v="CONSTRUCTORA CAPITAL BOGOTA SAS"/>
    <x v="2"/>
    <s v="Privada"/>
    <s v="Si"/>
    <s v="No"/>
    <s v="No"/>
    <n v="2008"/>
    <s v="Colombia"/>
    <n v="1.3132825420000001"/>
    <x v="40"/>
    <s v="No informa"/>
    <s v="Impacto económico y gobernanza"/>
    <s v="Pilar 6"/>
    <x v="0"/>
    <n v="2.4578387324896596E-3"/>
    <n v="2.4578387324896596E-3"/>
  </r>
  <r>
    <s v="CONSTRUCTORA COLPATRIA  SAS"/>
    <x v="2"/>
    <s v="Privada"/>
    <s v="No"/>
    <s v="No"/>
    <s v="No"/>
    <n v="1977"/>
    <s v="Colombia"/>
    <n v="0.74612668500000001"/>
    <x v="40"/>
    <s v="No informa"/>
    <s v="Impacto económico y gobernanza"/>
    <s v="Pilar 6"/>
    <x v="0"/>
    <n v="2.4578387324896596E-3"/>
    <n v="2.4578387324896596E-3"/>
  </r>
  <r>
    <s v="Corbeta"/>
    <x v="3"/>
    <s v="Privada"/>
    <s v="Si"/>
    <s v="No"/>
    <s v="No"/>
    <n v="1938"/>
    <s v="Colombia"/>
    <n v="11.88773162"/>
    <x v="40"/>
    <s v="No informa"/>
    <s v="Impacto económico y gobernanza"/>
    <s v="Pilar 6"/>
    <x v="0"/>
    <n v="55.064885496183209"/>
    <n v="2.8132724531786629E-5"/>
  </r>
  <r>
    <s v="Cruz Verde"/>
    <x v="3"/>
    <s v="Privada"/>
    <s v="No"/>
    <s v="No"/>
    <s v="Si"/>
    <n v="1984"/>
    <s v="Chile"/>
    <n v="5.5116464790000004"/>
    <x v="40"/>
    <s v="No informa"/>
    <s v="Impacto económico y gobernanza"/>
    <s v="Pilar 6"/>
    <x v="0"/>
    <n v="55.064885496183209"/>
    <n v="2.8132724531786629E-5"/>
  </r>
  <r>
    <s v="D1"/>
    <x v="3"/>
    <s v="Privada"/>
    <s v="Si"/>
    <s v="No"/>
    <s v="No"/>
    <n v="2009"/>
    <s v="Colombia"/>
    <n v="19.439396106"/>
    <x v="40"/>
    <n v="2.8132724531786629E-5"/>
    <s v="Impacto económico y gobernanza"/>
    <s v="Pilar 6"/>
    <x v="0"/>
    <n v="55.064885496183209"/>
    <n v="2.8132724531786629E-5"/>
  </r>
  <r>
    <s v="Davivienda"/>
    <x v="4"/>
    <s v="Privada"/>
    <s v="No"/>
    <s v="Si"/>
    <s v="No"/>
    <n v="1972"/>
    <s v="Colombia"/>
    <n v="0"/>
    <x v="40"/>
    <s v="No informa"/>
    <s v="Impacto económico y gobernanza"/>
    <s v="Pilar 6"/>
    <x v="0"/>
    <n v="3342.3126897679244"/>
    <n v="2.5801197668261695E-3"/>
  </r>
  <r>
    <s v="Distracom"/>
    <x v="3"/>
    <s v="Privada"/>
    <s v="Si"/>
    <s v="No"/>
    <s v="No"/>
    <n v="1997"/>
    <s v="Colombia"/>
    <n v="3.874476933"/>
    <x v="40"/>
    <s v="No informa"/>
    <s v="Impacto económico y gobernanza"/>
    <s v="Pilar 6"/>
    <x v="0"/>
    <n v="55.064885496183209"/>
    <n v="2.8132724531786629E-5"/>
  </r>
  <r>
    <s v="Drummond"/>
    <x v="5"/>
    <s v="Privada"/>
    <s v="Si"/>
    <s v="No"/>
    <s v="Si"/>
    <n v="1935"/>
    <s v="Estados Unidos"/>
    <n v="11.495989482000001"/>
    <x v="40"/>
    <n v="6.9590654473812826E-3"/>
    <s v="Impacto económico y gobernanza"/>
    <s v="Pilar 6"/>
    <x v="0"/>
    <n v="9.7262405401996356E-3"/>
    <n v="4.4881280673959309E-6"/>
  </r>
  <r>
    <s v="Ecopetrol"/>
    <x v="5"/>
    <s v="Mixta"/>
    <s v="No"/>
    <s v="Si"/>
    <s v="Si"/>
    <n v="1951"/>
    <s v="Colombia"/>
    <n v="113.923310323"/>
    <x v="40"/>
    <n v="4.4881280673959309E-6"/>
    <s v="Impacto económico y gobernanza"/>
    <s v="Pilar 6"/>
    <x v="0"/>
    <n v="9.7262405401996356E-3"/>
    <n v="4.4881280673959309E-6"/>
  </r>
  <r>
    <s v="Emgesa"/>
    <x v="4"/>
    <s v="Mixta"/>
    <s v="No"/>
    <s v="No"/>
    <s v="Si"/>
    <n v="1997"/>
    <s v="Colombia"/>
    <n v="15.780332546"/>
    <x v="40"/>
    <n v="3342.3126897679244"/>
    <s v="Impacto económico y gobernanza"/>
    <s v="Pilar 6"/>
    <x v="0"/>
    <n v="3342.3126897679244"/>
    <n v="2.5801197668261695E-3"/>
  </r>
  <r>
    <s v="EPM"/>
    <x v="4"/>
    <s v="Pública"/>
    <s v="No"/>
    <s v="No"/>
    <s v="Si"/>
    <n v="1955"/>
    <s v="Colombia"/>
    <n v="20.574477179999999"/>
    <x v="40"/>
    <n v="2.2963619459178256E-2"/>
    <s v="Impacto económico y gobernanza"/>
    <s v="Pilar 6"/>
    <x v="0"/>
    <n v="3342.3126897679244"/>
    <n v="2.5801197668261695E-3"/>
  </r>
  <r>
    <s v="ES Windows"/>
    <x v="1"/>
    <s v="Privada"/>
    <s v="No"/>
    <s v="No"/>
    <s v="Si"/>
    <n v="1985"/>
    <s v="Estados Unidos"/>
    <n v="2.6249202149999999"/>
    <x v="40"/>
    <n v="1E-3"/>
    <s v="Impacto económico y gobernanza"/>
    <s v="Pilar 6"/>
    <x v="0"/>
    <n v="0.01"/>
    <n v="1E-3"/>
  </r>
  <r>
    <s v="Esenttia"/>
    <x v="1"/>
    <s v="Mixta"/>
    <s v="No"/>
    <s v="No"/>
    <s v="No"/>
    <n v="1990"/>
    <s v="Colombia"/>
    <n v="2.3114637089999999"/>
    <x v="40"/>
    <n v="6.2213870121356971E-3"/>
    <s v="Impacto económico y gobernanza"/>
    <s v="Pilar 6"/>
    <x v="0"/>
    <n v="0.01"/>
    <n v="1E-3"/>
  </r>
  <r>
    <s v="Éxito"/>
    <x v="3"/>
    <s v="Privada"/>
    <s v="No"/>
    <s v="No"/>
    <s v="Si"/>
    <n v="1949"/>
    <s v="Colombia"/>
    <n v="16.077688644999999"/>
    <x v="40"/>
    <s v="No informa"/>
    <s v="Impacto económico y gobernanza"/>
    <s v="Pilar 6"/>
    <x v="0"/>
    <n v="55.064885496183209"/>
    <n v="2.8132724531786629E-5"/>
  </r>
  <r>
    <s v="Falabella"/>
    <x v="3"/>
    <s v="Privada"/>
    <s v="Si"/>
    <s v="Si"/>
    <s v="Si"/>
    <n v="1889"/>
    <s v="Chile"/>
    <n v="2.3075606390000001"/>
    <x v="40"/>
    <s v="No informa"/>
    <s v="Impacto económico y gobernanza"/>
    <s v="Pilar 6"/>
    <x v="0"/>
    <n v="55.064885496183209"/>
    <n v="2.8132724531786629E-5"/>
  </r>
  <r>
    <s v="Frontera Energy"/>
    <x v="5"/>
    <s v="Privada"/>
    <s v="No"/>
    <s v="Si"/>
    <s v="Si"/>
    <n v="1985"/>
    <s v="Canadá"/>
    <n v="4.2502446559999996"/>
    <x v="40"/>
    <s v="No informa"/>
    <s v="Impacto económico y gobernanza"/>
    <s v="Pilar 6"/>
    <x v="0"/>
    <n v="9.7262405401996356E-3"/>
    <n v="4.4881280673959309E-6"/>
  </r>
  <r>
    <s v="Gases del Caribe"/>
    <x v="4"/>
    <s v="Privada"/>
    <s v="No"/>
    <s v="Si"/>
    <s v="No"/>
    <n v="1966"/>
    <s v="Colombia"/>
    <n v="2.6355685659999999"/>
    <x v="40"/>
    <s v="No informa"/>
    <s v="Impacto económico y gobernanza"/>
    <s v="Pilar 6"/>
    <x v="0"/>
    <n v="3342.3126897679244"/>
    <n v="2.5801197668261695E-3"/>
  </r>
  <r>
    <s v="GEB"/>
    <x v="4"/>
    <s v="Mixta"/>
    <s v="No"/>
    <s v="Si"/>
    <s v="Si"/>
    <n v="1896"/>
    <s v="Colombia"/>
    <n v="3.7166394839999999"/>
    <x v="40"/>
    <s v="No informa"/>
    <s v="Impacto económico y gobernanza"/>
    <s v="Pilar 6"/>
    <x v="0"/>
    <n v="3342.3126897679244"/>
    <n v="2.5801197668261695E-3"/>
  </r>
  <r>
    <s v="General Motors"/>
    <x v="1"/>
    <s v="Pública"/>
    <s v="No"/>
    <s v="Si"/>
    <s v="Si"/>
    <n v="1908"/>
    <s v="Estados Unidos"/>
    <n v="1.2123628230000001"/>
    <x v="40"/>
    <s v="No informa"/>
    <s v="Impacto económico y gobernanza"/>
    <s v="Pilar 6"/>
    <x v="0"/>
    <n v="0.01"/>
    <n v="1E-3"/>
  </r>
  <r>
    <s v="Geopark"/>
    <x v="5"/>
    <s v="Privada"/>
    <s v="No"/>
    <s v="Si"/>
    <s v="Si"/>
    <n v="2002"/>
    <s v="Chile"/>
    <n v="2.4203671080000002"/>
    <x v="40"/>
    <s v="No informa"/>
    <s v="Impacto económico y gobernanza"/>
    <s v="Pilar 6"/>
    <x v="0"/>
    <n v="9.7262405401996356E-3"/>
    <n v="4.4881280673959309E-6"/>
  </r>
  <r>
    <s v="Gran Tierra Energy"/>
    <x v="5"/>
    <s v="Privada"/>
    <s v="No"/>
    <s v="Si"/>
    <s v="Si"/>
    <n v="2003"/>
    <s v="Canadá"/>
    <n v="1.3219259999999999"/>
    <x v="40"/>
    <s v="No informa"/>
    <s v="Impacto económico y gobernanza"/>
    <s v="Pilar 6"/>
    <x v="0"/>
    <n v="9.7262405401996356E-3"/>
    <n v="4.4881280673959309E-6"/>
  </r>
  <r>
    <s v="Grupo Bios"/>
    <x v="0"/>
    <s v="Privada"/>
    <s v="No"/>
    <s v="No"/>
    <s v="No"/>
    <n v="1985"/>
    <s v="Colombia"/>
    <n v="0.441609957"/>
    <x v="40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89999998"/>
    <x v="40"/>
    <s v="No informa"/>
    <s v="Impacto económico y gobernanza"/>
    <s v="Pilar 6"/>
    <x v="0"/>
    <n v="0.01"/>
    <n v="1E-3"/>
  </r>
  <r>
    <s v="Haceb"/>
    <x v="1"/>
    <s v="Privada"/>
    <s v="Si"/>
    <s v="No"/>
    <s v="No"/>
    <n v="1940"/>
    <s v="Colombia"/>
    <n v="1.340540112"/>
    <x v="40"/>
    <s v="No informa"/>
    <s v="Impacto económico y gobernanza"/>
    <s v="Pilar 6"/>
    <x v="0"/>
    <n v="0.01"/>
    <n v="1E-3"/>
  </r>
  <r>
    <s v="Hocol"/>
    <x v="5"/>
    <s v="Privada"/>
    <s v="No"/>
    <s v="No"/>
    <s v="No"/>
    <n v="1956"/>
    <s v="Colombia"/>
    <n v="2.660692144"/>
    <x v="40"/>
    <s v="No informa"/>
    <s v="Impacto económico y gobernanza"/>
    <s v="Pilar 6"/>
    <x v="0"/>
    <n v="9.7262405401996356E-3"/>
    <n v="4.4881280673959309E-6"/>
  </r>
  <r>
    <s v="INCUBADORA SANTANDER S.A. (Huevos Kikes)"/>
    <x v="0"/>
    <s v="Privada"/>
    <s v="Si"/>
    <s v="No"/>
    <s v="No"/>
    <n v="1962"/>
    <s v="Colombia"/>
    <n v="0.89448844999999999"/>
    <x v="40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79999998"/>
    <x v="40"/>
    <s v="No informa"/>
    <s v="Impacto económico y gobernanza"/>
    <s v="Pilar 6"/>
    <x v="0"/>
    <n v="3342.3126897679244"/>
    <n v="2.5801197668261695E-3"/>
  </r>
  <r>
    <s v="Isagen"/>
    <x v="4"/>
    <s v="Mixta"/>
    <s v="No"/>
    <s v="No"/>
    <s v="No"/>
    <n v="1995"/>
    <s v="Colombia"/>
    <n v="6.1355991599999999"/>
    <x v="40"/>
    <s v="No informa"/>
    <s v="Impacto económico y gobernanza"/>
    <s v="Pilar 6"/>
    <x v="0"/>
    <n v="3342.3126897679244"/>
    <n v="2.5801197668261695E-3"/>
  </r>
  <r>
    <s v="ISMOCOL SA"/>
    <x v="2"/>
    <s v="Privada"/>
    <s v="No"/>
    <s v="No"/>
    <s v="Si"/>
    <n v="1989"/>
    <s v="Colombia"/>
    <n v="0.75167738299999998"/>
    <x v="40"/>
    <s v="No informa"/>
    <s v="Impacto económico y gobernanza"/>
    <s v="Pilar 6"/>
    <x v="0"/>
    <n v="2.4578387324896596E-3"/>
    <n v="2.4578387324896596E-3"/>
  </r>
  <r>
    <s v="Italcol"/>
    <x v="1"/>
    <s v="Privada"/>
    <s v="Si"/>
    <s v="No"/>
    <s v="No"/>
    <n v="1970"/>
    <s v="Colombia"/>
    <n v="3.1891452720000002"/>
    <x v="40"/>
    <s v="No informa"/>
    <s v="Impacto económico y gobernanza"/>
    <s v="Pilar 6"/>
    <x v="0"/>
    <n v="0.01"/>
    <n v="1E-3"/>
  </r>
  <r>
    <s v="LATAM"/>
    <x v="4"/>
    <s v="Privada"/>
    <s v="No"/>
    <s v="Si"/>
    <s v="Si"/>
    <n v="1929"/>
    <s v="Chile"/>
    <n v="2.3283445380000001"/>
    <x v="40"/>
    <s v="No informa"/>
    <s v="Impacto económico y gobernanza"/>
    <s v="Pilar 6"/>
    <x v="0"/>
    <n v="3342.3126897679244"/>
    <n v="2.5801197668261695E-3"/>
  </r>
  <r>
    <s v="MARVAL S.A.S."/>
    <x v="2"/>
    <s v="Privada"/>
    <s v="Si"/>
    <s v="No"/>
    <s v="No"/>
    <n v="1976"/>
    <s v="Colombia"/>
    <n v="0.98534294499999997"/>
    <x v="40"/>
    <s v="No informa"/>
    <s v="Impacto económico y gobernanza"/>
    <s v="Pilar 6"/>
    <x v="0"/>
    <n v="2.4578387324896596E-3"/>
    <n v="2.4578387324896596E-3"/>
  </r>
  <r>
    <s v="Mazda"/>
    <x v="3"/>
    <s v="Privada"/>
    <s v="No"/>
    <s v="Si"/>
    <s v="Si"/>
    <n v="1920"/>
    <s v="Japón"/>
    <n v="1.8691417530000001"/>
    <x v="40"/>
    <s v="No informa"/>
    <s v="Impacto económico y gobernanza"/>
    <s v="Pilar 6"/>
    <x v="0"/>
    <n v="55.064885496183209"/>
    <n v="2.8132724531786629E-5"/>
  </r>
  <r>
    <s v="Mercado Libre"/>
    <x v="4"/>
    <s v="Privada"/>
    <s v="No"/>
    <s v="Si"/>
    <s v="Si"/>
    <n v="2009"/>
    <s v="Argentina"/>
    <n v="1.8581853669999999"/>
    <x v="40"/>
    <s v="No informa"/>
    <s v="Impacto económico y gobernanza"/>
    <s v="Pilar 6"/>
    <x v="0"/>
    <n v="3342.3126897679244"/>
    <n v="2.5801197668261695E-3"/>
  </r>
  <r>
    <s v="Nestle"/>
    <x v="1"/>
    <s v="Mixta"/>
    <s v="No"/>
    <s v="Si"/>
    <s v="Si"/>
    <n v="1866"/>
    <s v="Suiza"/>
    <n v="2.0444698099999998"/>
    <x v="40"/>
    <s v="No informa"/>
    <s v="Impacto económico y gobernanza"/>
    <s v="Pilar 6"/>
    <x v="0"/>
    <n v="0.01"/>
    <n v="1E-3"/>
  </r>
  <r>
    <s v="Oleoducto Central (Ocensa)"/>
    <x v="4"/>
    <s v="Mixta"/>
    <s v="No"/>
    <s v="No"/>
    <s v="No"/>
    <n v="1994"/>
    <s v="Colombia"/>
    <n v="5.9751610780000002"/>
    <x v="40"/>
    <s v="No informa"/>
    <s v="Impacto económico y gobernanza"/>
    <s v="Pilar 6"/>
    <x v="0"/>
    <n v="3342.3126897679244"/>
    <n v="2.5801197668261695E-3"/>
  </r>
  <r>
    <s v="Olímpica"/>
    <x v="3"/>
    <s v="Privada"/>
    <s v="Si"/>
    <s v="No"/>
    <s v="No"/>
    <n v="1953"/>
    <s v="Colombia"/>
    <n v="7.1291921260000004"/>
    <x v="40"/>
    <s v="No informa"/>
    <s v="Impacto económico y gobernanza"/>
    <s v="Pilar 6"/>
    <x v="0"/>
    <n v="55.064885496183209"/>
    <n v="2.8132724531786629E-5"/>
  </r>
  <r>
    <s v="Pepsico"/>
    <x v="1"/>
    <s v="Pública"/>
    <s v="No"/>
    <s v="Si"/>
    <s v="Si"/>
    <n v="1965"/>
    <s v="Estados Unidos"/>
    <n v="2.0973851419999998"/>
    <x v="40"/>
    <s v="No informa"/>
    <s v="Impacto económico y gobernanza"/>
    <s v="Pilar 6"/>
    <x v="0"/>
    <n v="0.01"/>
    <n v="1E-3"/>
  </r>
  <r>
    <s v="Petromil"/>
    <x v="3"/>
    <s v="Privada"/>
    <s v="Si"/>
    <s v="No"/>
    <s v="No"/>
    <n v="1989"/>
    <s v="Colombia"/>
    <n v="3.0305383369999999"/>
    <x v="40"/>
    <s v="No informa"/>
    <s v="Impacto económico y gobernanza"/>
    <s v="Pilar 6"/>
    <x v="0"/>
    <n v="55.064885496183209"/>
    <n v="2.8132724531786629E-5"/>
  </r>
  <r>
    <s v="POLLOS EL BUCANERO S.A. (Cargill)"/>
    <x v="1"/>
    <s v="Privada"/>
    <s v="No"/>
    <s v="No"/>
    <s v="Si"/>
    <n v="1986"/>
    <s v="Colombia"/>
    <n v="2.2734296359999999"/>
    <x v="40"/>
    <s v="No informa"/>
    <s v="Impacto económico y gobernanza"/>
    <s v="Pilar 6"/>
    <x v="0"/>
    <n v="0.01"/>
    <n v="1E-3"/>
  </r>
  <r>
    <s v="Postobón"/>
    <x v="1"/>
    <s v="Privada"/>
    <s v="No"/>
    <s v="No"/>
    <s v="No"/>
    <n v="1904"/>
    <s v="Colombia"/>
    <n v="2.8467005310000002"/>
    <x v="40"/>
    <n v="7.821209889480837E-3"/>
    <s v="Impacto económico y gobernanza"/>
    <s v="Pilar 6"/>
    <x v="0"/>
    <n v="0.01"/>
    <n v="1E-3"/>
  </r>
  <r>
    <s v="Pricesmart"/>
    <x v="3"/>
    <s v="Privada"/>
    <s v="No"/>
    <s v="Si"/>
    <s v="Si"/>
    <n v="1993"/>
    <s v="Estados Unidos"/>
    <n v="2.3607916150000001"/>
    <x v="40"/>
    <s v="No informa"/>
    <s v="Impacto económico y gobernanza"/>
    <s v="Pilar 6"/>
    <x v="0"/>
    <n v="55.064885496183209"/>
    <n v="2.8132724531786629E-5"/>
  </r>
  <r>
    <s v="Primax"/>
    <x v="3"/>
    <s v="Privada"/>
    <s v="No"/>
    <s v="No"/>
    <s v="Si"/>
    <n v="2005"/>
    <s v="Perú"/>
    <n v="10.521119421"/>
    <x v="40"/>
    <n v="55.064885496183209"/>
    <s v="Impacto económico y gobernanza"/>
    <s v="Pilar 6"/>
    <x v="0"/>
    <n v="55.064885496183209"/>
    <n v="2.8132724531786629E-5"/>
  </r>
  <r>
    <s v="Productos Familia (Essity)"/>
    <x v="1"/>
    <s v="Privada"/>
    <s v="No"/>
    <s v="No"/>
    <s v="Si"/>
    <n v="1958"/>
    <s v="Colombia"/>
    <n v="2.0172595470000001"/>
    <x v="40"/>
    <s v="No informa"/>
    <s v="Impacto económico y gobernanza"/>
    <s v="Pilar 6"/>
    <x v="0"/>
    <n v="0.01"/>
    <n v="1E-3"/>
  </r>
  <r>
    <s v="Promigas"/>
    <x v="4"/>
    <s v="Privada"/>
    <s v="No"/>
    <s v="Si"/>
    <s v="No"/>
    <n v="1974"/>
    <s v="Colombia"/>
    <n v="2.2729038500000001"/>
    <x v="40"/>
    <n v="2.5801197668261695E-3"/>
    <s v="Impacto económico y gobernanza"/>
    <s v="Pilar 6"/>
    <x v="0"/>
    <n v="3342.3126897679244"/>
    <n v="2.5801197668261695E-3"/>
  </r>
  <r>
    <s v="Rappi"/>
    <x v="4"/>
    <s v="Privada"/>
    <s v="No"/>
    <s v="No"/>
    <s v="Si"/>
    <n v="2015"/>
    <s v="Colombia"/>
    <n v="0.70314701400000001"/>
    <x v="40"/>
    <s v="No informa"/>
    <s v="Impacto económico y gobernanza"/>
    <s v="Pilar 6"/>
    <x v="0"/>
    <n v="3342.3126897679244"/>
    <n v="2.5801197668261695E-3"/>
  </r>
  <r>
    <s v="Reficar"/>
    <x v="1"/>
    <s v="Mixta"/>
    <s v="No"/>
    <s v="No"/>
    <s v="No"/>
    <n v="1956"/>
    <s v="Colombia"/>
    <n v="25.860914507"/>
    <x v="40"/>
    <s v="No informa"/>
    <s v="Impacto económico y gobernanza"/>
    <s v="Pilar 6"/>
    <x v="0"/>
    <n v="0.01"/>
    <n v="1E-3"/>
  </r>
  <r>
    <s v="Renault"/>
    <x v="1"/>
    <s v="Mixta"/>
    <s v="No"/>
    <s v="Si"/>
    <s v="Si"/>
    <n v="1898"/>
    <s v="Francia"/>
    <n v="2.4260392159999999"/>
    <x v="40"/>
    <s v="No informa"/>
    <s v="Impacto económico y gobernanza"/>
    <s v="Pilar 6"/>
    <x v="0"/>
    <n v="0.01"/>
    <n v="1E-3"/>
  </r>
  <r>
    <s v="Riopaila Castilla"/>
    <x v="1"/>
    <s v="Privada"/>
    <s v="No"/>
    <s v="Si"/>
    <s v="No"/>
    <n v="1998"/>
    <s v="Colombia"/>
    <n v="1.697301486"/>
    <x v="40"/>
    <s v="No informa"/>
    <s v="Impacto económico y gobernanza"/>
    <s v="Pilar 6"/>
    <x v="0"/>
    <n v="0.01"/>
    <n v="1E-3"/>
  </r>
  <r>
    <s v="Samsung"/>
    <x v="3"/>
    <s v="Privada"/>
    <s v="Si"/>
    <s v="Si"/>
    <s v="Si"/>
    <n v="1969"/>
    <s v="Corea del Sur"/>
    <n v="3.188315636"/>
    <x v="40"/>
    <s v="No informa"/>
    <s v="Impacto económico y gobernanza"/>
    <s v="Pilar 6"/>
    <x v="0"/>
    <n v="55.064885496183209"/>
    <n v="2.8132724531786629E-5"/>
  </r>
  <r>
    <s v="SierraCol Energy"/>
    <x v="5"/>
    <s v="Privada"/>
    <s v="No"/>
    <s v="No"/>
    <s v="Si"/>
    <n v="2020"/>
    <s v="Islas Caimán / EE.UU"/>
    <n v="1.943851598"/>
    <x v="40"/>
    <s v="No informa"/>
    <s v="Impacto económico y gobernanza"/>
    <s v="Pilar 6"/>
    <x v="0"/>
    <n v="9.7262405401996356E-3"/>
    <n v="4.4881280673959309E-6"/>
  </r>
  <r>
    <s v="Sodimac (Homecenter)"/>
    <x v="3"/>
    <s v="Privada"/>
    <s v="No"/>
    <s v="No"/>
    <s v="Si"/>
    <n v="1952"/>
    <s v="Chile"/>
    <n v="5.9910971069999999"/>
    <x v="40"/>
    <n v="3.1217666726746063E-4"/>
    <s v="Impacto económico y gobernanza"/>
    <s v="Pilar 6"/>
    <x v="0"/>
    <n v="55.064885496183209"/>
    <n v="2.8132724531786629E-5"/>
  </r>
  <r>
    <s v="Sucafina"/>
    <x v="3"/>
    <s v="Privada"/>
    <s v="Si"/>
    <s v="No"/>
    <s v="Si"/>
    <n v="1977"/>
    <s v="Suiza"/>
    <n v="2.002301595"/>
    <x v="40"/>
    <s v="No informa"/>
    <s v="Impacto económico y gobernanza"/>
    <s v="Pilar 6"/>
    <x v="0"/>
    <n v="55.064885496183209"/>
    <n v="2.8132724531786629E-5"/>
  </r>
  <r>
    <s v="Sunshine Bouquet"/>
    <x v="0"/>
    <s v="Privada"/>
    <s v="Si"/>
    <s v="No"/>
    <s v="Si"/>
    <n v="1971"/>
    <s v="Estados Unidos"/>
    <n v="2.1567474139999998"/>
    <x v="40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0000001"/>
    <x v="40"/>
    <s v="No informa"/>
    <s v="Impacto económico y gobernanza"/>
    <s v="Pilar 6"/>
    <x v="0"/>
    <n v="55.064885496183209"/>
    <n v="2.8132724531786629E-5"/>
  </r>
  <r>
    <s v="Tecnoquimicas"/>
    <x v="3"/>
    <s v="Privada"/>
    <s v="Si"/>
    <s v="No"/>
    <s v="No"/>
    <n v="1934"/>
    <s v="Colombia"/>
    <n v="3.134365769"/>
    <x v="40"/>
    <s v="No informa"/>
    <s v="Impacto económico y gobernanza"/>
    <s v="Pilar 6"/>
    <x v="0"/>
    <n v="55.064885496183209"/>
    <n v="2.8132724531786629E-5"/>
  </r>
  <r>
    <s v="Telefónica"/>
    <x v="4"/>
    <s v="Mixta"/>
    <s v="No"/>
    <s v="Si"/>
    <s v="Si"/>
    <n v="1924"/>
    <s v="España"/>
    <n v="6.6721791020000003"/>
    <x v="40"/>
    <s v="No informa"/>
    <s v="Impacto económico y gobernanza"/>
    <s v="Pilar 6"/>
    <x v="0"/>
    <n v="3342.3126897679244"/>
    <n v="2.5801197668261695E-3"/>
  </r>
  <r>
    <s v="Teleperformance"/>
    <x v="4"/>
    <s v="Privada"/>
    <s v="No"/>
    <s v="Si"/>
    <s v="Si"/>
    <n v="1910"/>
    <s v="Francia"/>
    <n v="2.655177809"/>
    <x v="40"/>
    <s v="No informa"/>
    <s v="Impacto económico y gobernanza"/>
    <s v="Pilar 6"/>
    <x v="0"/>
    <n v="3342.3126897679244"/>
    <n v="2.5801197668261695E-3"/>
  </r>
  <r>
    <s v="Terpel"/>
    <x v="3"/>
    <s v="Privada"/>
    <s v="No"/>
    <s v="Si"/>
    <s v="Si"/>
    <n v="1968"/>
    <s v="Colombia"/>
    <n v="24.752011681999999"/>
    <x v="40"/>
    <n v="3.0974236965792515E-4"/>
    <s v="Impacto económico y gobernanza"/>
    <s v="Pilar 6"/>
    <x v="0"/>
    <n v="55.064885496183209"/>
    <n v="2.8132724531786629E-5"/>
  </r>
  <r>
    <s v="Tigo"/>
    <x v="4"/>
    <s v="Mixta"/>
    <s v="No"/>
    <s v="Si"/>
    <s v="Si"/>
    <n v="1979"/>
    <s v="Suecia"/>
    <n v="2.956157691"/>
    <x v="40"/>
    <s v="No informa"/>
    <s v="Impacto económico y gobernanza"/>
    <s v="Pilar 6"/>
    <x v="0"/>
    <n v="3342.3126897679244"/>
    <n v="2.5801197668261695E-3"/>
  </r>
  <r>
    <s v="Toyota"/>
    <x v="3"/>
    <s v="Privada"/>
    <s v="No"/>
    <s v="Si"/>
    <s v="Si"/>
    <n v="1937"/>
    <s v="Japón"/>
    <n v="4.02823039"/>
    <x v="40"/>
    <s v="No informa"/>
    <s v="Impacto económico y gobernanza"/>
    <s v="Pilar 6"/>
    <x v="0"/>
    <n v="55.064885496183209"/>
    <n v="2.8132724531786629E-5"/>
  </r>
  <r>
    <s v="Trafigura (Petroleum)"/>
    <x v="3"/>
    <s v="Privada"/>
    <s v="No"/>
    <s v="No"/>
    <s v="Si"/>
    <n v="1993"/>
    <s v="Suiza"/>
    <n v="4.8704234599999996"/>
    <x v="40"/>
    <s v="No informa"/>
    <s v="Impacto económico y gobernanza"/>
    <s v="Pilar 6"/>
    <x v="0"/>
    <n v="55.064885496183209"/>
    <n v="2.8132724531786629E-5"/>
  </r>
  <r>
    <s v="Uniban"/>
    <x v="3"/>
    <s v="Privada"/>
    <s v="No"/>
    <s v="No"/>
    <s v="No"/>
    <n v="1966"/>
    <s v="Colombia"/>
    <n v="2.0461661379999998"/>
    <x v="40"/>
    <s v="No informa"/>
    <s v="Impacto económico y gobernanza"/>
    <s v="Pilar 6"/>
    <x v="0"/>
    <n v="55.064885496183209"/>
    <n v="2.8132724531786629E-5"/>
  </r>
  <r>
    <s v="Unilever"/>
    <x v="3"/>
    <s v="Privada"/>
    <s v="No"/>
    <s v="Si"/>
    <s v="Si"/>
    <n v="1929"/>
    <s v="Reino Unido y Países Bajos"/>
    <n v="1.928223518"/>
    <x v="40"/>
    <s v="No informa"/>
    <s v="Impacto económico y gobernanza"/>
    <s v="Pilar 6"/>
    <x v="0"/>
    <n v="55.064885496183209"/>
    <n v="2.8132724531786629E-5"/>
  </r>
  <r>
    <s v="Vanti"/>
    <x v="4"/>
    <s v="Privada"/>
    <s v="No"/>
    <s v="No"/>
    <s v="No"/>
    <n v="1987"/>
    <s v="Colombia"/>
    <n v="0"/>
    <x v="40"/>
    <n v="5.0898212839023751E-3"/>
    <s v="Impacto económico y gobernanza"/>
    <s v="Pilar 6"/>
    <x v="0"/>
    <n v="3342.3126897679244"/>
    <n v="2.5801197668261695E-3"/>
  </r>
  <r>
    <s v="Verano energy"/>
    <x v="5"/>
    <s v="Privada"/>
    <s v="No"/>
    <s v="No"/>
    <s v="Si"/>
    <n v="2016"/>
    <s v="Canadá"/>
    <n v="5.4833186859999996"/>
    <x v="40"/>
    <s v="No informa"/>
    <s v="Impacto económico y gobernanza"/>
    <s v="Pilar 6"/>
    <x v="0"/>
    <n v="9.7262405401996356E-3"/>
    <n v="4.4881280673959309E-6"/>
  </r>
  <r>
    <s v="Yamaha"/>
    <x v="1"/>
    <s v="Privada"/>
    <s v="No"/>
    <s v="Si"/>
    <s v="Si"/>
    <n v="1955"/>
    <s v="Japón"/>
    <n v="1.8313776939999999"/>
    <x v="40"/>
    <s v="No informa"/>
    <s v="Impacto económico y gobernanza"/>
    <s v="Pilar 6"/>
    <x v="0"/>
    <n v="0.01"/>
    <n v="1E-3"/>
  </r>
  <r>
    <s v="YARA COLOMBIA S.A."/>
    <x v="1"/>
    <s v="Privada"/>
    <s v="No"/>
    <s v="No"/>
    <s v="Si"/>
    <n v="1993"/>
    <s v="Noruega"/>
    <n v="1.7653399919999999"/>
    <x v="40"/>
    <s v="No informa"/>
    <s v="Impacto económico y gobernanza"/>
    <s v="Pilar 6"/>
    <x v="0"/>
    <n v="0.01"/>
    <n v="1E-3"/>
  </r>
  <r>
    <s v="Aliar"/>
    <x v="0"/>
    <s v="Privada"/>
    <s v="No"/>
    <s v="No"/>
    <s v="No"/>
    <n v="2007"/>
    <s v="Colombia"/>
    <n v="0.97802211500000003"/>
    <x v="41"/>
    <n v="0.16"/>
    <s v="Impacto social "/>
    <s v="Pilar 5"/>
    <x v="0"/>
    <n v="0.16"/>
    <n v="0.16"/>
  </r>
  <r>
    <s v="Alimentos Carnicos (Grupo Nutresa)"/>
    <x v="1"/>
    <s v="Privada"/>
    <s v="No"/>
    <s v="Si"/>
    <s v="Si"/>
    <n v="1920"/>
    <s v="Colombia"/>
    <n v="2.844632077"/>
    <x v="41"/>
    <n v="0.4"/>
    <s v="Impacto social "/>
    <s v="Pilar 5"/>
    <x v="0"/>
    <n v="0.8"/>
    <n v="0.11"/>
  </r>
  <r>
    <s v="Alpina"/>
    <x v="1"/>
    <s v="Privada"/>
    <s v="No"/>
    <s v="No"/>
    <s v="Si"/>
    <n v="1945"/>
    <s v="Colombia"/>
    <n v="2.1764613960000001"/>
    <x v="41"/>
    <n v="0.3"/>
    <s v="Impacto social "/>
    <s v="Pilar 5"/>
    <x v="0"/>
    <n v="0.8"/>
    <n v="0.11"/>
  </r>
  <r>
    <s v="Amarilo"/>
    <x v="2"/>
    <s v="Privada"/>
    <s v="Si"/>
    <s v="No"/>
    <s v="No"/>
    <n v="1993"/>
    <s v="Colombia"/>
    <n v="2.1863011939999999"/>
    <x v="41"/>
    <n v="0"/>
    <s v="Impacto social "/>
    <s v="Pilar 5"/>
    <x v="0"/>
    <n v="0.37"/>
    <n v="0"/>
  </r>
  <r>
    <s v="ARA"/>
    <x v="3"/>
    <s v="Privada"/>
    <s v="No"/>
    <s v="No"/>
    <s v="Si"/>
    <n v="2012"/>
    <s v="Colombia"/>
    <n v="13.831182682"/>
    <x v="41"/>
    <s v="No informa"/>
    <s v="Impacto social "/>
    <s v="Pilar 5"/>
    <x v="0"/>
    <n v="0.5"/>
    <n v="0"/>
  </r>
  <r>
    <s v="ARQUITECTURA Y CONCRETO"/>
    <x v="2"/>
    <s v="Privada"/>
    <s v="Si"/>
    <s v="No"/>
    <s v="No"/>
    <n v="1990"/>
    <s v="Colombia"/>
    <n v="0.77142869199999997"/>
    <x v="41"/>
    <s v="No informa"/>
    <s v="Impacto social "/>
    <s v="Pilar 5"/>
    <x v="0"/>
    <n v="0.37"/>
    <n v="0"/>
  </r>
  <r>
    <s v="AUTOPISTA RIO MAGDALENA SAS"/>
    <x v="2"/>
    <s v="Privada"/>
    <s v="No"/>
    <s v="No"/>
    <s v="No"/>
    <n v="2014"/>
    <s v="Colombia"/>
    <n v="1.314259836"/>
    <x v="41"/>
    <n v="0.37"/>
    <s v="Impacto social "/>
    <s v="Pilar 5"/>
    <x v="0"/>
    <n v="0.37"/>
    <n v="0"/>
  </r>
  <r>
    <s v="Avianca"/>
    <x v="4"/>
    <s v="Privada"/>
    <s v="No"/>
    <s v="No"/>
    <s v="Si"/>
    <n v="1919"/>
    <s v="Colombia"/>
    <n v="15.106042448"/>
    <x v="41"/>
    <n v="8.3000000000000004E-2"/>
    <s v="Impacto social "/>
    <s v="Pilar 5"/>
    <x v="0"/>
    <n v="0.56999999999999995"/>
    <n v="0"/>
  </r>
  <r>
    <s v="AVICOLA EL MADROÑO SA"/>
    <x v="0"/>
    <s v="Privada"/>
    <s v="No"/>
    <s v="No"/>
    <s v="No"/>
    <n v="1987"/>
    <s v="Colombia"/>
    <n v="0.711210393"/>
    <x v="41"/>
    <s v="No informa"/>
    <s v="Impacto social "/>
    <s v="Pilar 5"/>
    <x v="0"/>
    <n v="0.16"/>
    <n v="0.16"/>
  </r>
  <r>
    <s v="AVSA"/>
    <x v="0"/>
    <s v="Privada"/>
    <s v="Si"/>
    <s v="No"/>
    <s v="No"/>
    <n v="1969"/>
    <s v="Colombia"/>
    <n v="2.4231643530000002"/>
    <x v="41"/>
    <s v="No informa"/>
    <s v="Impacto social "/>
    <s v="Pilar 5"/>
    <x v="0"/>
    <n v="0.16"/>
    <n v="0.16"/>
  </r>
  <r>
    <s v="Banco de Bogotá"/>
    <x v="4"/>
    <s v="Privada"/>
    <s v="No"/>
    <s v="Si"/>
    <s v="No"/>
    <n v="1870"/>
    <s v="Colombia"/>
    <n v="0"/>
    <x v="41"/>
    <n v="0.33"/>
    <s v="Impacto social "/>
    <s v="Pilar 5"/>
    <x v="0"/>
    <n v="0.56999999999999995"/>
    <n v="0"/>
  </r>
  <r>
    <s v="Bancolombia"/>
    <x v="4"/>
    <s v="Privada"/>
    <s v="No"/>
    <s v="Si"/>
    <s v="Si"/>
    <n v="1875"/>
    <s v="Colombia"/>
    <n v="0"/>
    <x v="41"/>
    <n v="0.28000000000000003"/>
    <s v="Impacto social "/>
    <s v="Pilar 5"/>
    <x v="0"/>
    <n v="0.56999999999999995"/>
    <n v="0"/>
  </r>
  <r>
    <s v="Bavaria (Kopps)"/>
    <x v="1"/>
    <s v="Privada"/>
    <s v="No"/>
    <s v="No"/>
    <s v="Si"/>
    <n v="1889"/>
    <s v="Colombia"/>
    <n v="8.6157743510000007"/>
    <x v="41"/>
    <n v="0.14000000000000001"/>
    <s v="Impacto social "/>
    <s v="Pilar 5"/>
    <x v="0"/>
    <n v="0.8"/>
    <n v="0.11"/>
  </r>
  <r>
    <s v="BEL STAR S.A."/>
    <x v="1"/>
    <s v="Privada"/>
    <s v="No"/>
    <s v="No"/>
    <s v="Si"/>
    <n v="2000"/>
    <s v="Colombia"/>
    <n v="1.8730507999999999"/>
    <x v="41"/>
    <s v="No informa "/>
    <s v="Impacto social "/>
    <s v="Pilar 5"/>
    <x v="0"/>
    <n v="0.8"/>
    <n v="0.11"/>
  </r>
  <r>
    <s v="Biomax"/>
    <x v="3"/>
    <s v="Privada"/>
    <s v="No"/>
    <s v="No"/>
    <s v="No"/>
    <n v="2004"/>
    <s v="Colombia"/>
    <n v="4.5125503050000004"/>
    <x v="41"/>
    <s v="No informa"/>
    <s v="Impacto social "/>
    <s v="Pilar 5"/>
    <x v="0"/>
    <n v="0.5"/>
    <n v="0"/>
  </r>
  <r>
    <s v="C.I Prodeco"/>
    <x v="5"/>
    <s v="Privada"/>
    <s v="No"/>
    <s v="No"/>
    <s v="Si"/>
    <n v="1990"/>
    <s v="Suiza"/>
    <n v="0.89502277900000005"/>
    <x v="41"/>
    <s v="No informa"/>
    <s v="Impacto social "/>
    <s v="Pilar 5"/>
    <x v="0"/>
    <n v="0.6"/>
    <n v="0.16"/>
  </r>
  <r>
    <s v="CARTON DE COLOMBIA S.A. (Smurfit Kappa)"/>
    <x v="1"/>
    <s v="Privada"/>
    <s v="No"/>
    <s v="No"/>
    <s v="Si"/>
    <n v="1944"/>
    <s v="Colombia"/>
    <n v="1.7785578609999999"/>
    <x v="41"/>
    <n v="0.43"/>
    <s v="Impacto social "/>
    <s v="Pilar 5"/>
    <x v="0"/>
    <n v="0.8"/>
    <n v="0.11"/>
  </r>
  <r>
    <s v="Celsia"/>
    <x v="4"/>
    <s v="Privada"/>
    <s v="No"/>
    <s v="Si"/>
    <s v="Si"/>
    <n v="2001"/>
    <s v="Colombia"/>
    <n v="6.5475670460000002"/>
    <x v="41"/>
    <n v="0.14280000000000001"/>
    <s v="Impacto social "/>
    <s v="Pilar 5"/>
    <x v="0"/>
    <n v="0.56999999999999995"/>
    <n v="0"/>
  </r>
  <r>
    <s v="Cementos Argos"/>
    <x v="1"/>
    <s v="Privada"/>
    <s v="No"/>
    <s v="Si"/>
    <s v="Si"/>
    <n v="1934"/>
    <s v="Colombia"/>
    <n v="1.84479215"/>
    <x v="41"/>
    <n v="0.28570000000000001"/>
    <s v="Impacto social "/>
    <s v="Pilar 5"/>
    <x v="0"/>
    <n v="0.8"/>
    <n v="0.11"/>
  </r>
  <r>
    <s v="Cencosud"/>
    <x v="3"/>
    <s v="Privada"/>
    <s v="Si"/>
    <s v="Si"/>
    <s v="Si"/>
    <n v="1960"/>
    <s v="Chile"/>
    <n v="4.2128666020000001"/>
    <x v="41"/>
    <n v="0.33"/>
    <s v="Impacto social "/>
    <s v="Pilar 5"/>
    <x v="0"/>
    <n v="0.5"/>
    <n v="0"/>
  </r>
  <r>
    <s v="Cenit"/>
    <x v="4"/>
    <s v="Mixta"/>
    <s v="No"/>
    <s v="No"/>
    <s v="No"/>
    <n v="2012"/>
    <s v="Colombia"/>
    <n v="9.9777362400000005"/>
    <x v="41"/>
    <n v="0.2"/>
    <s v="Impacto social "/>
    <s v="Pilar 5"/>
    <x v="0"/>
    <n v="0.56999999999999995"/>
    <n v="0"/>
  </r>
  <r>
    <s v="Cerrejón"/>
    <x v="5"/>
    <s v="Privada"/>
    <s v="No"/>
    <s v="No"/>
    <s v="Si"/>
    <n v="1976"/>
    <s v="Reino Unido / Suiza"/>
    <n v="6.0471020830000004"/>
    <x v="41"/>
    <n v="0.33"/>
    <s v="Impacto social "/>
    <s v="Pilar 5"/>
    <x v="0"/>
    <n v="0.6"/>
    <n v="0.16"/>
  </r>
  <r>
    <s v="Chevron"/>
    <x v="3"/>
    <s v="Privada"/>
    <s v="No"/>
    <s v="No"/>
    <s v="Si"/>
    <n v="1879"/>
    <s v="Estados Unidos"/>
    <n v="5.8689859999999996"/>
    <x v="41"/>
    <n v="0.5"/>
    <s v="Impacto social "/>
    <s v="Pilar 5"/>
    <x v="0"/>
    <n v="0.5"/>
    <n v="0"/>
  </r>
  <r>
    <s v="CI Eslop"/>
    <x v="3"/>
    <s v="Privada"/>
    <s v="Si"/>
    <s v="No"/>
    <s v="No"/>
    <n v="1997"/>
    <s v="Colombia"/>
    <n v="1.9766409730000001"/>
    <x v="41"/>
    <s v="No informa"/>
    <s v="Impacto social "/>
    <s v="Pilar 5"/>
    <x v="0"/>
    <n v="0.5"/>
    <n v="0"/>
  </r>
  <r>
    <s v="Claro"/>
    <x v="4"/>
    <s v="Privada"/>
    <s v="No"/>
    <s v="No"/>
    <s v="Si"/>
    <n v="2003"/>
    <s v="Brasil"/>
    <n v="15.602099798999999"/>
    <x v="41"/>
    <n v="0.18179999999999999"/>
    <s v="Impacto social "/>
    <s v="Pilar 5"/>
    <x v="0"/>
    <n v="0.56999999999999995"/>
    <n v="0"/>
  </r>
  <r>
    <s v="Coca Cola- Femsa"/>
    <x v="1"/>
    <s v="Mixta"/>
    <s v="No"/>
    <s v="Si"/>
    <s v="Si"/>
    <n v="1991"/>
    <s v="México"/>
    <n v="5.1614047279999999"/>
    <x v="41"/>
    <s v="No informa "/>
    <s v="Impacto social "/>
    <s v="Pilar 5"/>
    <x v="0"/>
    <n v="0.8"/>
    <n v="0.11"/>
  </r>
  <r>
    <s v="Colgate"/>
    <x v="1"/>
    <s v="Privada"/>
    <s v="No"/>
    <s v="Si"/>
    <s v="Si"/>
    <n v="1806"/>
    <s v="Estados Unidos"/>
    <n v="2.382092359"/>
    <x v="41"/>
    <n v="0.4"/>
    <s v="Impacto social "/>
    <s v="Pilar 5"/>
    <x v="0"/>
    <n v="0.8"/>
    <n v="0.11"/>
  </r>
  <r>
    <s v="Colombina"/>
    <x v="1"/>
    <s v="Privada"/>
    <s v="Si"/>
    <s v="Si"/>
    <s v="Si"/>
    <n v="1932"/>
    <s v="Colombia"/>
    <n v="2.1928266769999998"/>
    <x v="41"/>
    <n v="0.11"/>
    <s v="Impacto social "/>
    <s v="Pilar 5"/>
    <x v="0"/>
    <n v="0.8"/>
    <n v="0.11"/>
  </r>
  <r>
    <s v="Compañía Nacional de Chocolates"/>
    <x v="1"/>
    <s v="Privada"/>
    <s v="No"/>
    <s v="No"/>
    <s v="No"/>
    <n v="1920"/>
    <s v="Colombia"/>
    <n v="1.9433909700000001"/>
    <x v="41"/>
    <s v="No informa "/>
    <s v="Impacto social "/>
    <s v="Pilar 5"/>
    <x v="0"/>
    <n v="0.8"/>
    <n v="0.11"/>
  </r>
  <r>
    <s v="CONCESIONARIA VIAL UNIÓN DEL SUR SAS"/>
    <x v="2"/>
    <s v="Privada"/>
    <s v="No"/>
    <s v="No"/>
    <s v="No"/>
    <n v="2015"/>
    <s v="Colombia"/>
    <n v="0.76762142099999997"/>
    <x v="41"/>
    <n v="0"/>
    <s v="Impacto social "/>
    <s v="Pilar 5"/>
    <x v="0"/>
    <n v="0.37"/>
    <n v="0"/>
  </r>
  <r>
    <s v="Conconcreto"/>
    <x v="2"/>
    <s v="Privada"/>
    <s v="No"/>
    <s v="Si"/>
    <s v="Si"/>
    <n v="1961"/>
    <s v="Colombia"/>
    <n v="0.498844856"/>
    <x v="41"/>
    <n v="0.27"/>
    <s v="Impacto social "/>
    <s v="Pilar 5"/>
    <x v="0"/>
    <n v="0.37"/>
    <n v="0"/>
  </r>
  <r>
    <s v="CONSTRUCCIONES EL CONDOR S.A"/>
    <x v="2"/>
    <s v="Privada"/>
    <s v="No"/>
    <s v="Si"/>
    <s v="Si"/>
    <n v="1979"/>
    <s v="Colombia"/>
    <n v="1.189537155"/>
    <x v="41"/>
    <n v="0.28570000000000001"/>
    <s v="Impacto social "/>
    <s v="Pilar 5"/>
    <x v="0"/>
    <n v="0.37"/>
    <n v="0"/>
  </r>
  <r>
    <s v="CONSTRUCTORA CAPITAL BOGOTA SAS"/>
    <x v="2"/>
    <s v="Privada"/>
    <s v="Si"/>
    <s v="No"/>
    <s v="No"/>
    <n v="2008"/>
    <s v="Colombia"/>
    <n v="1.3132825420000001"/>
    <x v="41"/>
    <s v="No informa"/>
    <s v="Impacto social "/>
    <s v="Pilar 5"/>
    <x v="0"/>
    <n v="0.37"/>
    <n v="0"/>
  </r>
  <r>
    <s v="CONSTRUCTORA COLPATRIA  SAS"/>
    <x v="2"/>
    <s v="Privada"/>
    <s v="No"/>
    <s v="No"/>
    <s v="No"/>
    <n v="1977"/>
    <s v="Colombia"/>
    <n v="0.74612668500000001"/>
    <x v="41"/>
    <s v="No informa"/>
    <s v="Impacto social "/>
    <s v="Pilar 5"/>
    <x v="0"/>
    <n v="0.37"/>
    <n v="0"/>
  </r>
  <r>
    <s v="Corbeta"/>
    <x v="3"/>
    <s v="Privada"/>
    <s v="Si"/>
    <s v="No"/>
    <s v="No"/>
    <n v="1938"/>
    <s v="Colombia"/>
    <n v="11.88773162"/>
    <x v="41"/>
    <s v="No informa"/>
    <s v="Impacto social "/>
    <s v="Pilar 5"/>
    <x v="0"/>
    <n v="0.5"/>
    <n v="0"/>
  </r>
  <r>
    <s v="Cruz Verde"/>
    <x v="3"/>
    <s v="Privada"/>
    <s v="No"/>
    <s v="No"/>
    <s v="Si"/>
    <n v="1984"/>
    <s v="Chile"/>
    <n v="5.5116464790000004"/>
    <x v="41"/>
    <n v="0"/>
    <s v="Impacto social "/>
    <s v="Pilar 5"/>
    <x v="0"/>
    <n v="0.5"/>
    <n v="0"/>
  </r>
  <r>
    <s v="D1"/>
    <x v="3"/>
    <s v="Privada"/>
    <s v="Si"/>
    <s v="No"/>
    <s v="No"/>
    <n v="2009"/>
    <s v="Colombia"/>
    <n v="19.439396106"/>
    <x v="41"/>
    <n v="0.375"/>
    <s v="Impacto social "/>
    <s v="Pilar 5"/>
    <x v="0"/>
    <n v="0.5"/>
    <n v="0"/>
  </r>
  <r>
    <s v="Davivienda"/>
    <x v="4"/>
    <s v="Privada"/>
    <s v="No"/>
    <s v="Si"/>
    <s v="No"/>
    <n v="1972"/>
    <s v="Colombia"/>
    <n v="0"/>
    <x v="41"/>
    <s v="No informa "/>
    <s v="Impacto social "/>
    <s v="Pilar 5"/>
    <x v="0"/>
    <n v="0.56999999999999995"/>
    <n v="0"/>
  </r>
  <r>
    <s v="Distracom"/>
    <x v="3"/>
    <s v="Privada"/>
    <s v="Si"/>
    <s v="No"/>
    <s v="No"/>
    <n v="1997"/>
    <s v="Colombia"/>
    <n v="3.874476933"/>
    <x v="41"/>
    <s v="No informa"/>
    <s v="Impacto social "/>
    <s v="Pilar 5"/>
    <x v="0"/>
    <n v="0.5"/>
    <n v="0"/>
  </r>
  <r>
    <s v="Drummond"/>
    <x v="5"/>
    <s v="Privada"/>
    <s v="Si"/>
    <s v="No"/>
    <s v="Si"/>
    <n v="1935"/>
    <s v="Estados Unidos"/>
    <n v="11.495989482000001"/>
    <x v="41"/>
    <n v="0.16600000000000001"/>
    <s v="Impacto social "/>
    <s v="Pilar 5"/>
    <x v="0"/>
    <n v="0.6"/>
    <n v="0.16"/>
  </r>
  <r>
    <s v="Ecopetrol"/>
    <x v="5"/>
    <s v="Mixta"/>
    <s v="No"/>
    <s v="Si"/>
    <s v="Si"/>
    <n v="1951"/>
    <s v="Colombia"/>
    <n v="113.923310323"/>
    <x v="41"/>
    <n v="0.42"/>
    <s v="Impacto social "/>
    <s v="Pilar 5"/>
    <x v="0"/>
    <n v="0.6"/>
    <n v="0.16"/>
  </r>
  <r>
    <s v="Emgesa"/>
    <x v="4"/>
    <s v="Mixta"/>
    <s v="No"/>
    <s v="No"/>
    <s v="Si"/>
    <n v="1997"/>
    <s v="Colombia"/>
    <n v="15.780332546"/>
    <x v="41"/>
    <n v="0.28000000000000003"/>
    <s v="Impacto social "/>
    <s v="Pilar 5"/>
    <x v="0"/>
    <n v="0.56999999999999995"/>
    <n v="0"/>
  </r>
  <r>
    <s v="EPM"/>
    <x v="4"/>
    <s v="Pública"/>
    <s v="No"/>
    <s v="No"/>
    <s v="Si"/>
    <n v="1955"/>
    <s v="Colombia"/>
    <n v="20.574477179999999"/>
    <x v="41"/>
    <n v="0.1"/>
    <s v="Impacto social "/>
    <s v="Pilar 5"/>
    <x v="0"/>
    <n v="0.56999999999999995"/>
    <n v="0"/>
  </r>
  <r>
    <s v="ES Windows"/>
    <x v="1"/>
    <s v="Privada"/>
    <s v="No"/>
    <s v="No"/>
    <s v="Si"/>
    <n v="1985"/>
    <s v="Estados Unidos"/>
    <n v="2.6249202149999999"/>
    <x v="41"/>
    <n v="0.28000000000000003"/>
    <s v="Impacto social "/>
    <s v="Pilar 5"/>
    <x v="0"/>
    <n v="0.8"/>
    <n v="0.11"/>
  </r>
  <r>
    <s v="Esenttia"/>
    <x v="1"/>
    <s v="Mixta"/>
    <s v="No"/>
    <s v="No"/>
    <s v="No"/>
    <n v="1990"/>
    <s v="Colombia"/>
    <n v="2.3114637089999999"/>
    <x v="41"/>
    <n v="0.8"/>
    <s v="Impacto social "/>
    <s v="Pilar 5"/>
    <x v="0"/>
    <n v="0.8"/>
    <n v="0.11"/>
  </r>
  <r>
    <s v="Éxito"/>
    <x v="3"/>
    <s v="Privada"/>
    <s v="No"/>
    <s v="No"/>
    <s v="Si"/>
    <n v="1949"/>
    <s v="Colombia"/>
    <n v="16.077688644999999"/>
    <x v="41"/>
    <n v="0"/>
    <s v="Impacto social "/>
    <s v="Pilar 5"/>
    <x v="0"/>
    <n v="0.5"/>
    <n v="0"/>
  </r>
  <r>
    <s v="Falabella"/>
    <x v="3"/>
    <s v="Privada"/>
    <s v="Si"/>
    <s v="Si"/>
    <s v="Si"/>
    <n v="1889"/>
    <s v="Chile"/>
    <n v="2.3075606390000001"/>
    <x v="41"/>
    <n v="0.22"/>
    <s v="Impacto social "/>
    <s v="Pilar 5"/>
    <x v="0"/>
    <n v="0.5"/>
    <n v="0"/>
  </r>
  <r>
    <s v="Frontera Energy"/>
    <x v="5"/>
    <s v="Privada"/>
    <s v="No"/>
    <s v="Si"/>
    <s v="Si"/>
    <n v="1985"/>
    <s v="Canadá"/>
    <n v="4.2502446559999996"/>
    <x v="41"/>
    <n v="0.16"/>
    <s v="Impacto social "/>
    <s v="Pilar 5"/>
    <x v="0"/>
    <n v="0.6"/>
    <n v="0.16"/>
  </r>
  <r>
    <s v="Gases del Caribe"/>
    <x v="4"/>
    <s v="Privada"/>
    <s v="No"/>
    <s v="Si"/>
    <s v="No"/>
    <n v="1966"/>
    <s v="Colombia"/>
    <n v="2.6355685659999999"/>
    <x v="41"/>
    <n v="0.33"/>
    <s v="Impacto social "/>
    <s v="Pilar 5"/>
    <x v="0"/>
    <n v="0.56999999999999995"/>
    <n v="0"/>
  </r>
  <r>
    <s v="GEB"/>
    <x v="4"/>
    <s v="Mixta"/>
    <s v="No"/>
    <s v="Si"/>
    <s v="Si"/>
    <n v="1896"/>
    <s v="Colombia"/>
    <n v="3.7166394839999999"/>
    <x v="41"/>
    <n v="0.44"/>
    <s v="Impacto social "/>
    <s v="Pilar 5"/>
    <x v="0"/>
    <n v="0.56999999999999995"/>
    <n v="0"/>
  </r>
  <r>
    <s v="General Motors"/>
    <x v="1"/>
    <s v="Pública"/>
    <s v="No"/>
    <s v="Si"/>
    <s v="Si"/>
    <n v="1908"/>
    <s v="Estados Unidos"/>
    <n v="1.2123628230000001"/>
    <x v="41"/>
    <n v="0.45"/>
    <s v="Impacto social "/>
    <s v="Pilar 5"/>
    <x v="0"/>
    <n v="0.8"/>
    <n v="0.11"/>
  </r>
  <r>
    <s v="Geopark"/>
    <x v="5"/>
    <s v="Privada"/>
    <s v="No"/>
    <s v="Si"/>
    <s v="Si"/>
    <n v="2002"/>
    <s v="Chile"/>
    <n v="2.4203671080000002"/>
    <x v="41"/>
    <n v="0.22"/>
    <s v="Impacto social "/>
    <s v="Pilar 5"/>
    <x v="0"/>
    <n v="0.6"/>
    <n v="0.16"/>
  </r>
  <r>
    <s v="Gran Tierra Energy"/>
    <x v="5"/>
    <s v="Privada"/>
    <s v="No"/>
    <s v="Si"/>
    <s v="Si"/>
    <n v="2003"/>
    <s v="Canadá"/>
    <n v="1.3219259999999999"/>
    <x v="41"/>
    <n v="0.22"/>
    <s v="Impacto social "/>
    <s v="Pilar 5"/>
    <x v="0"/>
    <n v="0.6"/>
    <n v="0.16"/>
  </r>
  <r>
    <s v="Grupo Bios"/>
    <x v="0"/>
    <s v="Privada"/>
    <s v="No"/>
    <s v="No"/>
    <s v="No"/>
    <n v="1985"/>
    <s v="Colombia"/>
    <n v="0.441609957"/>
    <x v="41"/>
    <n v="0.16"/>
    <s v="Impacto social "/>
    <s v="Pilar 5"/>
    <x v="0"/>
    <n v="0.16"/>
    <n v="0.16"/>
  </r>
  <r>
    <s v="Grupo Diana"/>
    <x v="1"/>
    <s v="Privada"/>
    <s v="Si"/>
    <s v="No"/>
    <s v="No"/>
    <n v="1964"/>
    <s v="Colombia"/>
    <n v="2.4859553989999998"/>
    <x v="41"/>
    <s v="No informa"/>
    <s v="Impacto social "/>
    <s v="Pilar 5"/>
    <x v="0"/>
    <n v="0.8"/>
    <n v="0.11"/>
  </r>
  <r>
    <s v="Haceb"/>
    <x v="1"/>
    <s v="Privada"/>
    <s v="Si"/>
    <s v="No"/>
    <s v="No"/>
    <n v="1940"/>
    <s v="Colombia"/>
    <n v="1.340540112"/>
    <x v="41"/>
    <n v="0.2"/>
    <s v="Impacto social "/>
    <s v="Pilar 5"/>
    <x v="0"/>
    <n v="0.8"/>
    <n v="0.11"/>
  </r>
  <r>
    <s v="Hocol"/>
    <x v="5"/>
    <s v="Privada"/>
    <s v="No"/>
    <s v="No"/>
    <s v="No"/>
    <n v="1956"/>
    <s v="Colombia"/>
    <n v="2.660692144"/>
    <x v="41"/>
    <n v="0.6"/>
    <s v="Impacto social "/>
    <s v="Pilar 5"/>
    <x v="0"/>
    <n v="0.6"/>
    <n v="0.16"/>
  </r>
  <r>
    <s v="INCUBADORA SANTANDER S.A. (Huevos Kikes)"/>
    <x v="0"/>
    <s v="Privada"/>
    <s v="Si"/>
    <s v="No"/>
    <s v="No"/>
    <n v="1962"/>
    <s v="Colombia"/>
    <n v="0.89448844999999999"/>
    <x v="41"/>
    <s v="No informa"/>
    <s v="Impacto social "/>
    <s v="Pilar 5"/>
    <x v="0"/>
    <n v="0.16"/>
    <n v="0.16"/>
  </r>
  <r>
    <s v="ISA"/>
    <x v="4"/>
    <s v="Mixta"/>
    <s v="No"/>
    <s v="Si"/>
    <s v="Si"/>
    <n v="1967"/>
    <s v="Colombia"/>
    <n v="4.1309855679999998"/>
    <x v="41"/>
    <n v="0.22"/>
    <s v="Impacto social "/>
    <s v="Pilar 5"/>
    <x v="0"/>
    <n v="0.56999999999999995"/>
    <n v="0"/>
  </r>
  <r>
    <s v="Isagen"/>
    <x v="4"/>
    <s v="Mixta"/>
    <s v="No"/>
    <s v="No"/>
    <s v="No"/>
    <n v="1995"/>
    <s v="Colombia"/>
    <n v="6.1355991599999999"/>
    <x v="41"/>
    <n v="0"/>
    <s v="Impacto social "/>
    <s v="Pilar 5"/>
    <x v="0"/>
    <n v="0.56999999999999995"/>
    <n v="0"/>
  </r>
  <r>
    <s v="ISMOCOL SA"/>
    <x v="2"/>
    <s v="Privada"/>
    <s v="No"/>
    <s v="No"/>
    <s v="Si"/>
    <n v="1989"/>
    <s v="Colombia"/>
    <n v="0.75167738299999998"/>
    <x v="41"/>
    <s v="No informa"/>
    <s v="Impacto social "/>
    <s v="Pilar 5"/>
    <x v="0"/>
    <n v="0.37"/>
    <n v="0"/>
  </r>
  <r>
    <s v="Italcol"/>
    <x v="1"/>
    <s v="Privada"/>
    <s v="Si"/>
    <s v="No"/>
    <s v="No"/>
    <n v="1970"/>
    <s v="Colombia"/>
    <n v="3.1891452720000002"/>
    <x v="41"/>
    <s v="No informa"/>
    <s v="Impacto social "/>
    <s v="Pilar 5"/>
    <x v="0"/>
    <n v="0.8"/>
    <n v="0.11"/>
  </r>
  <r>
    <s v="LATAM"/>
    <x v="4"/>
    <s v="Privada"/>
    <s v="No"/>
    <s v="Si"/>
    <s v="Si"/>
    <n v="1929"/>
    <s v="Chile"/>
    <n v="2.3283445380000001"/>
    <x v="41"/>
    <n v="0.11"/>
    <s v="Impacto social "/>
    <s v="Pilar 5"/>
    <x v="0"/>
    <n v="0.56999999999999995"/>
    <n v="0"/>
  </r>
  <r>
    <s v="MARVAL S.A.S."/>
    <x v="2"/>
    <s v="Privada"/>
    <s v="Si"/>
    <s v="No"/>
    <s v="No"/>
    <n v="1976"/>
    <s v="Colombia"/>
    <n v="0.98534294499999997"/>
    <x v="41"/>
    <s v="No informa"/>
    <s v="Impacto social "/>
    <s v="Pilar 5"/>
    <x v="0"/>
    <n v="0.37"/>
    <n v="0"/>
  </r>
  <r>
    <s v="Mazda"/>
    <x v="3"/>
    <s v="Privada"/>
    <s v="No"/>
    <s v="Si"/>
    <s v="Si"/>
    <n v="1920"/>
    <s v="Japón"/>
    <n v="1.8691417530000001"/>
    <x v="41"/>
    <n v="0.14000000000000001"/>
    <s v="Impacto social "/>
    <s v="Pilar 5"/>
    <x v="0"/>
    <n v="0.5"/>
    <n v="0"/>
  </r>
  <r>
    <s v="Mercado Libre"/>
    <x v="4"/>
    <s v="Privada"/>
    <s v="No"/>
    <s v="Si"/>
    <s v="Si"/>
    <n v="2009"/>
    <s v="Argentina"/>
    <n v="1.8581853669999999"/>
    <x v="41"/>
    <s v="No informa"/>
    <s v="Impacto social "/>
    <s v="Pilar 5"/>
    <x v="0"/>
    <n v="0.56999999999999995"/>
    <n v="0"/>
  </r>
  <r>
    <s v="Nestle"/>
    <x v="1"/>
    <s v="Mixta"/>
    <s v="No"/>
    <s v="Si"/>
    <s v="Si"/>
    <n v="1866"/>
    <s v="Suiza"/>
    <n v="2.0444698099999998"/>
    <x v="41"/>
    <s v="No informa "/>
    <s v="Impacto social "/>
    <s v="Pilar 5"/>
    <x v="0"/>
    <n v="0.8"/>
    <n v="0.11"/>
  </r>
  <r>
    <s v="Oleoducto Central (Ocensa)"/>
    <x v="4"/>
    <s v="Mixta"/>
    <s v="No"/>
    <s v="No"/>
    <s v="No"/>
    <n v="1994"/>
    <s v="Colombia"/>
    <n v="5.9751610780000002"/>
    <x v="41"/>
    <n v="0"/>
    <s v="Impacto social "/>
    <s v="Pilar 5"/>
    <x v="0"/>
    <n v="0.56999999999999995"/>
    <n v="0"/>
  </r>
  <r>
    <s v="Olímpica"/>
    <x v="3"/>
    <s v="Privada"/>
    <s v="Si"/>
    <s v="No"/>
    <s v="No"/>
    <n v="1953"/>
    <s v="Colombia"/>
    <n v="7.1291921260000004"/>
    <x v="41"/>
    <s v="No informa "/>
    <s v="Impacto social "/>
    <s v="Pilar 5"/>
    <x v="0"/>
    <n v="0.5"/>
    <n v="0"/>
  </r>
  <r>
    <s v="Pepsico"/>
    <x v="1"/>
    <s v="Pública"/>
    <s v="No"/>
    <s v="Si"/>
    <s v="Si"/>
    <n v="1965"/>
    <s v="Estados Unidos"/>
    <n v="2.0973851419999998"/>
    <x v="41"/>
    <s v="No informa "/>
    <s v="Impacto social "/>
    <s v="Pilar 5"/>
    <x v="0"/>
    <n v="0.8"/>
    <n v="0.11"/>
  </r>
  <r>
    <s v="Petromil"/>
    <x v="3"/>
    <s v="Privada"/>
    <s v="Si"/>
    <s v="No"/>
    <s v="No"/>
    <n v="1989"/>
    <s v="Colombia"/>
    <n v="3.0305383369999999"/>
    <x v="41"/>
    <s v="No informa"/>
    <s v="Impacto social "/>
    <s v="Pilar 5"/>
    <x v="0"/>
    <n v="0.5"/>
    <n v="0"/>
  </r>
  <r>
    <s v="POLLOS EL BUCANERO S.A. (Cargill)"/>
    <x v="1"/>
    <s v="Privada"/>
    <s v="No"/>
    <s v="No"/>
    <s v="Si"/>
    <n v="1986"/>
    <s v="Colombia"/>
    <n v="2.2734296359999999"/>
    <x v="41"/>
    <s v="No informa"/>
    <s v="Impacto social "/>
    <s v="Pilar 5"/>
    <x v="0"/>
    <n v="0.8"/>
    <n v="0.11"/>
  </r>
  <r>
    <s v="Postobón"/>
    <x v="1"/>
    <s v="Privada"/>
    <s v="No"/>
    <s v="No"/>
    <s v="No"/>
    <n v="1904"/>
    <s v="Colombia"/>
    <n v="2.8467005310000002"/>
    <x v="41"/>
    <n v="0.25"/>
    <s v="Impacto social "/>
    <s v="Pilar 5"/>
    <x v="0"/>
    <n v="0.8"/>
    <n v="0.11"/>
  </r>
  <r>
    <s v="Pricesmart"/>
    <x v="3"/>
    <s v="Privada"/>
    <s v="No"/>
    <s v="Si"/>
    <s v="Si"/>
    <n v="1993"/>
    <s v="Estados Unidos"/>
    <n v="2.3607916150000001"/>
    <x v="41"/>
    <n v="0.27"/>
    <s v="Impacto social "/>
    <s v="Pilar 5"/>
    <x v="0"/>
    <n v="0.5"/>
    <n v="0"/>
  </r>
  <r>
    <s v="Primax"/>
    <x v="3"/>
    <s v="Privada"/>
    <s v="No"/>
    <s v="No"/>
    <s v="Si"/>
    <n v="2005"/>
    <s v="Perú"/>
    <n v="10.521119421"/>
    <x v="41"/>
    <n v="0"/>
    <s v="Impacto social "/>
    <s v="Pilar 5"/>
    <x v="0"/>
    <n v="0.5"/>
    <n v="0"/>
  </r>
  <r>
    <s v="Productos Familia (Essity)"/>
    <x v="1"/>
    <s v="Privada"/>
    <s v="No"/>
    <s v="No"/>
    <s v="Si"/>
    <n v="1958"/>
    <s v="Colombia"/>
    <n v="2.0172595470000001"/>
    <x v="41"/>
    <n v="0.5"/>
    <s v="Impacto social "/>
    <s v="Pilar 5"/>
    <x v="0"/>
    <n v="0.8"/>
    <n v="0.11"/>
  </r>
  <r>
    <s v="Promigas"/>
    <x v="4"/>
    <s v="Privada"/>
    <s v="No"/>
    <s v="Si"/>
    <s v="No"/>
    <n v="1974"/>
    <s v="Colombia"/>
    <n v="2.2729038500000001"/>
    <x v="41"/>
    <n v="0.56999999999999995"/>
    <s v="Impacto social "/>
    <s v="Pilar 5"/>
    <x v="0"/>
    <n v="0.56999999999999995"/>
    <n v="0"/>
  </r>
  <r>
    <s v="Rappi"/>
    <x v="4"/>
    <s v="Privada"/>
    <s v="No"/>
    <s v="No"/>
    <s v="Si"/>
    <n v="2015"/>
    <s v="Colombia"/>
    <n v="0.70314701400000001"/>
    <x v="41"/>
    <s v="No informa"/>
    <s v="Impacto social "/>
    <s v="Pilar 5"/>
    <x v="0"/>
    <n v="0.56999999999999995"/>
    <n v="0"/>
  </r>
  <r>
    <s v="Reficar"/>
    <x v="1"/>
    <s v="Mixta"/>
    <s v="No"/>
    <s v="No"/>
    <s v="No"/>
    <n v="1956"/>
    <s v="Colombia"/>
    <n v="25.860914507"/>
    <x v="41"/>
    <n v="0.2"/>
    <s v="Impacto social "/>
    <s v="Pilar 5"/>
    <x v="0"/>
    <n v="0.8"/>
    <n v="0.11"/>
  </r>
  <r>
    <s v="Renault"/>
    <x v="1"/>
    <s v="Mixta"/>
    <s v="No"/>
    <s v="Si"/>
    <s v="Si"/>
    <n v="1898"/>
    <s v="Francia"/>
    <n v="2.4260392159999999"/>
    <x v="41"/>
    <s v="No informa "/>
    <s v="Impacto social "/>
    <s v="Pilar 5"/>
    <x v="0"/>
    <n v="0.8"/>
    <n v="0.11"/>
  </r>
  <r>
    <s v="Riopaila Castilla"/>
    <x v="1"/>
    <s v="Privada"/>
    <s v="No"/>
    <s v="Si"/>
    <s v="No"/>
    <n v="1998"/>
    <s v="Colombia"/>
    <n v="1.697301486"/>
    <x v="41"/>
    <n v="0.22"/>
    <s v="Impacto social "/>
    <s v="Pilar 5"/>
    <x v="0"/>
    <n v="0.8"/>
    <n v="0.11"/>
  </r>
  <r>
    <s v="Samsung"/>
    <x v="3"/>
    <s v="Privada"/>
    <s v="Si"/>
    <s v="Si"/>
    <s v="Si"/>
    <n v="1969"/>
    <s v="Corea del Sur"/>
    <n v="3.188315636"/>
    <x v="41"/>
    <n v="0.33"/>
    <s v="Impacto social "/>
    <s v="Pilar 5"/>
    <x v="0"/>
    <n v="0.5"/>
    <n v="0"/>
  </r>
  <r>
    <s v="SierraCol Energy"/>
    <x v="5"/>
    <s v="Privada"/>
    <s v="No"/>
    <s v="No"/>
    <s v="Si"/>
    <n v="2020"/>
    <s v="Islas Caimán / EE.UU"/>
    <n v="1.943851598"/>
    <x v="41"/>
    <n v="0.33"/>
    <s v="Impacto social "/>
    <s v="Pilar 5"/>
    <x v="0"/>
    <n v="0.6"/>
    <n v="0.16"/>
  </r>
  <r>
    <s v="Sodimac (Homecenter)"/>
    <x v="3"/>
    <s v="Privada"/>
    <s v="No"/>
    <s v="No"/>
    <s v="Si"/>
    <n v="1952"/>
    <s v="Chile"/>
    <n v="5.9910971069999999"/>
    <x v="41"/>
    <n v="0"/>
    <s v="Impacto social "/>
    <s v="Pilar 5"/>
    <x v="0"/>
    <n v="0.5"/>
    <n v="0"/>
  </r>
  <r>
    <s v="Sucafina"/>
    <x v="3"/>
    <s v="Privada"/>
    <s v="Si"/>
    <s v="No"/>
    <s v="Si"/>
    <n v="1977"/>
    <s v="Suiza"/>
    <n v="2.002301595"/>
    <x v="41"/>
    <n v="0.125"/>
    <s v="Impacto social "/>
    <s v="Pilar 5"/>
    <x v="0"/>
    <n v="0.5"/>
    <n v="0"/>
  </r>
  <r>
    <s v="Sunshine Bouquet"/>
    <x v="0"/>
    <s v="Privada"/>
    <s v="Si"/>
    <s v="No"/>
    <s v="Si"/>
    <n v="1971"/>
    <s v="Estados Unidos"/>
    <n v="2.1567474139999998"/>
    <x v="41"/>
    <s v="No informa"/>
    <s v="Impacto social "/>
    <s v="Pilar 5"/>
    <x v="0"/>
    <n v="0.16"/>
    <n v="0.16"/>
  </r>
  <r>
    <s v="Suramerica Comercial (Dollar City)"/>
    <x v="3"/>
    <s v="Privada"/>
    <s v="No"/>
    <s v="No"/>
    <s v="Si"/>
    <n v="2009"/>
    <s v="El Salvador"/>
    <n v="2.8694480090000001"/>
    <x v="41"/>
    <s v="No informa"/>
    <s v="Impacto social "/>
    <s v="Pilar 5"/>
    <x v="0"/>
    <n v="0.5"/>
    <n v="0"/>
  </r>
  <r>
    <s v="Tecnoquimicas"/>
    <x v="3"/>
    <s v="Privada"/>
    <s v="Si"/>
    <s v="No"/>
    <s v="No"/>
    <n v="1934"/>
    <s v="Colombia"/>
    <n v="3.134365769"/>
    <x v="41"/>
    <s v="No informa"/>
    <s v="Impacto social "/>
    <s v="Pilar 5"/>
    <x v="0"/>
    <n v="0.5"/>
    <n v="0"/>
  </r>
  <r>
    <s v="Telefónica"/>
    <x v="4"/>
    <s v="Mixta"/>
    <s v="No"/>
    <s v="Si"/>
    <s v="Si"/>
    <n v="1924"/>
    <s v="España"/>
    <n v="6.6721791020000003"/>
    <x v="41"/>
    <n v="0.3"/>
    <s v="Impacto social "/>
    <s v="Pilar 5"/>
    <x v="0"/>
    <n v="0.56999999999999995"/>
    <n v="0"/>
  </r>
  <r>
    <s v="Teleperformance"/>
    <x v="4"/>
    <s v="Privada"/>
    <s v="No"/>
    <s v="Si"/>
    <s v="Si"/>
    <n v="1910"/>
    <s v="Francia"/>
    <n v="2.655177809"/>
    <x v="41"/>
    <n v="0.23"/>
    <s v="Impacto social "/>
    <s v="Pilar 5"/>
    <x v="0"/>
    <n v="0.56999999999999995"/>
    <n v="0"/>
  </r>
  <r>
    <s v="Terpel"/>
    <x v="3"/>
    <s v="Privada"/>
    <s v="No"/>
    <s v="Si"/>
    <s v="Si"/>
    <n v="1968"/>
    <s v="Colombia"/>
    <n v="24.752011681999999"/>
    <x v="41"/>
    <n v="7.0999999999999994E-2"/>
    <s v="Impacto social "/>
    <s v="Pilar 5"/>
    <x v="0"/>
    <n v="0.5"/>
    <n v="0"/>
  </r>
  <r>
    <s v="Tigo"/>
    <x v="4"/>
    <s v="Mixta"/>
    <s v="No"/>
    <s v="Si"/>
    <s v="Si"/>
    <n v="1979"/>
    <s v="Suecia"/>
    <n v="2.956157691"/>
    <x v="41"/>
    <n v="0.28000000000000003"/>
    <s v="Impacto social "/>
    <s v="Pilar 5"/>
    <x v="0"/>
    <n v="0.56999999999999995"/>
    <n v="0"/>
  </r>
  <r>
    <s v="Toyota"/>
    <x v="3"/>
    <s v="Privada"/>
    <s v="No"/>
    <s v="Si"/>
    <s v="Si"/>
    <n v="1937"/>
    <s v="Japón"/>
    <n v="4.02823039"/>
    <x v="41"/>
    <n v="0.2"/>
    <s v="Impacto social "/>
    <s v="Pilar 5"/>
    <x v="0"/>
    <n v="0.5"/>
    <n v="0"/>
  </r>
  <r>
    <s v="Trafigura (Petroleum)"/>
    <x v="3"/>
    <s v="Privada"/>
    <s v="No"/>
    <s v="No"/>
    <s v="Si"/>
    <n v="1993"/>
    <s v="Suiza"/>
    <n v="4.8704234599999996"/>
    <x v="41"/>
    <s v="No informa"/>
    <s v="Impacto social "/>
    <s v="Pilar 5"/>
    <x v="0"/>
    <n v="0.5"/>
    <n v="0"/>
  </r>
  <r>
    <s v="Uniban"/>
    <x v="3"/>
    <s v="Privada"/>
    <s v="No"/>
    <s v="No"/>
    <s v="No"/>
    <n v="1966"/>
    <s v="Colombia"/>
    <n v="2.0461661379999998"/>
    <x v="41"/>
    <n v="0.33"/>
    <s v="Impacto social "/>
    <s v="Pilar 5"/>
    <x v="0"/>
    <n v="0.5"/>
    <n v="0"/>
  </r>
  <r>
    <s v="Unilever"/>
    <x v="3"/>
    <s v="Privada"/>
    <s v="No"/>
    <s v="Si"/>
    <s v="Si"/>
    <n v="1929"/>
    <s v="Reino Unido y Países Bajos"/>
    <n v="1.928223518"/>
    <x v="41"/>
    <s v="No informa"/>
    <s v="Impacto social "/>
    <s v="Pilar 5"/>
    <x v="0"/>
    <n v="0.5"/>
    <n v="0"/>
  </r>
  <r>
    <s v="Vanti"/>
    <x v="4"/>
    <s v="Privada"/>
    <s v="No"/>
    <s v="No"/>
    <s v="No"/>
    <n v="1987"/>
    <s v="Colombia"/>
    <n v="0"/>
    <x v="41"/>
    <n v="0.44"/>
    <s v="Impacto social "/>
    <s v="Pilar 5"/>
    <x v="0"/>
    <n v="0.56999999999999995"/>
    <n v="0"/>
  </r>
  <r>
    <s v="Verano energy"/>
    <x v="5"/>
    <s v="Privada"/>
    <s v="No"/>
    <s v="No"/>
    <s v="Si"/>
    <n v="2016"/>
    <s v="Canadá"/>
    <n v="5.4833186859999996"/>
    <x v="41"/>
    <s v="No informa"/>
    <s v="Impacto social "/>
    <s v="Pilar 5"/>
    <x v="0"/>
    <n v="0.6"/>
    <n v="0.16"/>
  </r>
  <r>
    <s v="Yamaha"/>
    <x v="1"/>
    <s v="Privada"/>
    <s v="No"/>
    <s v="Si"/>
    <s v="Si"/>
    <n v="1955"/>
    <s v="Japón"/>
    <n v="1.8313776939999999"/>
    <x v="41"/>
    <s v="No informa "/>
    <s v="Impacto social "/>
    <s v="Pilar 5"/>
    <x v="0"/>
    <n v="0.8"/>
    <n v="0.11"/>
  </r>
  <r>
    <s v="YARA COLOMBIA S.A."/>
    <x v="1"/>
    <s v="Privada"/>
    <s v="No"/>
    <s v="No"/>
    <s v="Si"/>
    <n v="1993"/>
    <s v="Noruega"/>
    <n v="1.7653399919999999"/>
    <x v="41"/>
    <s v="No informa"/>
    <s v="Impacto social "/>
    <s v="Pilar 5"/>
    <x v="0"/>
    <n v="0.8"/>
    <n v="0.11"/>
  </r>
  <r>
    <s v="Aliar"/>
    <x v="0"/>
    <s v="Privada"/>
    <s v="No"/>
    <s v="No"/>
    <s v="No"/>
    <n v="2007"/>
    <s v="Colombia"/>
    <n v="0.97802211500000003"/>
    <x v="42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2"/>
    <s v="No informa"/>
    <s v="Impacto económico y gobernanza"/>
    <s v="Pilar 6"/>
    <x v="0"/>
    <n v="0.12075072729106237"/>
    <n v="4.4841683988386732E-3"/>
  </r>
  <r>
    <s v="Alpina"/>
    <x v="1"/>
    <s v="Privada"/>
    <s v="No"/>
    <s v="No"/>
    <s v="Si"/>
    <n v="1945"/>
    <s v="Colombia"/>
    <n v="2.1764613960000001"/>
    <x v="42"/>
    <s v="No informa"/>
    <s v="Impacto económico y gobernanza"/>
    <s v="Pilar 6"/>
    <x v="0"/>
    <n v="0.12075072729106237"/>
    <n v="4.4841683988386732E-3"/>
  </r>
  <r>
    <s v="Amarilo"/>
    <x v="2"/>
    <s v="Privada"/>
    <s v="Si"/>
    <s v="No"/>
    <s v="No"/>
    <n v="1993"/>
    <s v="Colombia"/>
    <n v="2.1863011939999999"/>
    <x v="42"/>
    <s v="No informa"/>
    <s v="Impacto económico y gobernanza"/>
    <s v="Pilar 6"/>
    <x v="0"/>
    <n v="2.2302382426449816E-3"/>
    <n v="2.2302382426449816E-3"/>
  </r>
  <r>
    <s v="ARA"/>
    <x v="3"/>
    <s v="Privada"/>
    <s v="No"/>
    <s v="No"/>
    <s v="Si"/>
    <n v="2012"/>
    <s v="Colombia"/>
    <n v="13.831182682"/>
    <x v="42"/>
    <s v="No informa"/>
    <s v="Impacto económico y gobernanza"/>
    <s v="Pilar 6"/>
    <x v="0"/>
    <n v="0.10400763358778627"/>
    <n v="1.5115930796329939E-2"/>
  </r>
  <r>
    <s v="ARQUITECTURA Y CONCRETO"/>
    <x v="2"/>
    <s v="Privada"/>
    <s v="Si"/>
    <s v="No"/>
    <s v="No"/>
    <n v="1990"/>
    <s v="Colombia"/>
    <n v="0.77142869199999997"/>
    <x v="42"/>
    <s v="No informa"/>
    <s v="Impacto económico y gobernanza"/>
    <s v="Pilar 6"/>
    <x v="0"/>
    <n v="2.2302382426449816E-3"/>
    <n v="2.2302382426449816E-3"/>
  </r>
  <r>
    <s v="AUTOPISTA RIO MAGDALENA SAS"/>
    <x v="2"/>
    <s v="Privada"/>
    <s v="No"/>
    <s v="No"/>
    <s v="No"/>
    <n v="2014"/>
    <s v="Colombia"/>
    <n v="1.314259836"/>
    <x v="42"/>
    <n v="2.2302382426449816E-3"/>
    <s v="Impacto económico y gobernanza"/>
    <s v="Pilar 6"/>
    <x v="0"/>
    <n v="2.2302382426449816E-3"/>
    <n v="2.2302382426449816E-3"/>
  </r>
  <r>
    <s v="Avianca"/>
    <x v="4"/>
    <s v="Privada"/>
    <s v="No"/>
    <s v="No"/>
    <s v="Si"/>
    <n v="1919"/>
    <s v="Colombia"/>
    <n v="15.106042448"/>
    <x v="42"/>
    <s v="No informa"/>
    <s v="Impacto económico y gobernanza"/>
    <s v="Pilar 6"/>
    <x v="0"/>
    <n v="0.17775108842516138"/>
    <n v="5.7074717994311927E-3"/>
  </r>
  <r>
    <s v="AVICOLA EL MADROÑO SA"/>
    <x v="0"/>
    <s v="Privada"/>
    <s v="No"/>
    <s v="No"/>
    <s v="No"/>
    <n v="1987"/>
    <s v="Colombia"/>
    <n v="0.711210393"/>
    <x v="42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0000002"/>
    <x v="42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2"/>
    <n v="0.17775108842516138"/>
    <s v="Impacto económico y gobernanza"/>
    <s v="Pilar 6"/>
    <x v="0"/>
    <n v="0.17775108842516138"/>
    <n v="5.7074717994311927E-3"/>
  </r>
  <r>
    <s v="Bancolombia"/>
    <x v="4"/>
    <s v="Privada"/>
    <s v="No"/>
    <s v="Si"/>
    <s v="Si"/>
    <n v="1875"/>
    <s v="Colombia"/>
    <n v="0"/>
    <x v="42"/>
    <s v="No informa"/>
    <s v="Impacto económico y gobernanza"/>
    <s v="Pilar 6"/>
    <x v="0"/>
    <n v="0.17775108842516138"/>
    <n v="5.7074717994311927E-3"/>
  </r>
  <r>
    <s v="Bavaria (Kopps)"/>
    <x v="1"/>
    <s v="Privada"/>
    <s v="No"/>
    <s v="No"/>
    <s v="Si"/>
    <n v="1889"/>
    <s v="Colombia"/>
    <n v="8.6157743510000007"/>
    <x v="42"/>
    <s v="No informa"/>
    <s v="Impacto económico y gobernanza"/>
    <s v="Pilar 6"/>
    <x v="0"/>
    <n v="0.12075072729106237"/>
    <n v="4.4841683988386732E-3"/>
  </r>
  <r>
    <s v="BEL STAR S.A."/>
    <x v="1"/>
    <s v="Privada"/>
    <s v="No"/>
    <s v="No"/>
    <s v="Si"/>
    <n v="2000"/>
    <s v="Colombia"/>
    <n v="1.8730507999999999"/>
    <x v="42"/>
    <s v="No informa"/>
    <s v="Impacto económico y gobernanza"/>
    <s v="Pilar 6"/>
    <x v="0"/>
    <n v="0.12075072729106237"/>
    <n v="4.4841683988386732E-3"/>
  </r>
  <r>
    <s v="Biomax"/>
    <x v="3"/>
    <s v="Privada"/>
    <s v="No"/>
    <s v="No"/>
    <s v="No"/>
    <n v="2004"/>
    <s v="Colombia"/>
    <n v="4.5125503050000004"/>
    <x v="42"/>
    <s v="No informa"/>
    <s v="Impacto económico y gobernanza"/>
    <s v="Pilar 6"/>
    <x v="0"/>
    <n v="0.10400763358778627"/>
    <n v="1.5115930796329939E-2"/>
  </r>
  <r>
    <s v="C.I Prodeco"/>
    <x v="5"/>
    <s v="Privada"/>
    <s v="No"/>
    <s v="No"/>
    <s v="Si"/>
    <n v="1990"/>
    <s v="Suiza"/>
    <n v="0.89502277900000005"/>
    <x v="42"/>
    <s v="No informa"/>
    <s v="Impacto económico y gobernanza"/>
    <s v="Pilar 6"/>
    <x v="0"/>
    <n v="0.42926832052238179"/>
    <n v="0.29904026920728466"/>
  </r>
  <r>
    <s v="CARTON DE COLOMBIA S.A. (Smurfit Kappa)"/>
    <x v="1"/>
    <s v="Privada"/>
    <s v="No"/>
    <s v="No"/>
    <s v="Si"/>
    <n v="1944"/>
    <s v="Colombia"/>
    <n v="1.7785578609999999"/>
    <x v="42"/>
    <s v="No informa"/>
    <s v="Impacto económico y gobernanza"/>
    <s v="Pilar 6"/>
    <x v="0"/>
    <n v="0.12075072729106237"/>
    <n v="4.4841683988386732E-3"/>
  </r>
  <r>
    <s v="Celsia"/>
    <x v="4"/>
    <s v="Privada"/>
    <s v="No"/>
    <s v="Si"/>
    <s v="Si"/>
    <n v="2001"/>
    <s v="Colombia"/>
    <n v="6.5475670460000002"/>
    <x v="42"/>
    <n v="5.621749346699937E-2"/>
    <s v="Impacto económico y gobernanza"/>
    <s v="Pilar 6"/>
    <x v="0"/>
    <n v="0.17775108842516138"/>
    <n v="5.7074717994311927E-3"/>
  </r>
  <r>
    <s v="Cementos Argos"/>
    <x v="1"/>
    <s v="Privada"/>
    <s v="No"/>
    <s v="Si"/>
    <s v="Si"/>
    <n v="1934"/>
    <s v="Colombia"/>
    <n v="1.84479215"/>
    <x v="42"/>
    <s v="No informa"/>
    <s v="Impacto económico y gobernanza"/>
    <s v="Pilar 6"/>
    <x v="0"/>
    <n v="0.12075072729106237"/>
    <n v="4.4841683988386732E-3"/>
  </r>
  <r>
    <s v="Cencosud"/>
    <x v="3"/>
    <s v="Privada"/>
    <s v="Si"/>
    <s v="Si"/>
    <s v="Si"/>
    <n v="1960"/>
    <s v="Chile"/>
    <n v="4.2128666020000001"/>
    <x v="42"/>
    <s v="No informa"/>
    <s v="Impacto económico y gobernanza"/>
    <s v="Pilar 6"/>
    <x v="0"/>
    <n v="0.10400763358778627"/>
    <n v="1.5115930796329939E-2"/>
  </r>
  <r>
    <s v="Cenit"/>
    <x v="4"/>
    <s v="Mixta"/>
    <s v="No"/>
    <s v="No"/>
    <s v="No"/>
    <n v="2012"/>
    <s v="Colombia"/>
    <n v="9.9777362400000005"/>
    <x v="42"/>
    <n v="5.7074717994311927E-3"/>
    <s v="Impacto económico y gobernanza"/>
    <s v="Pilar 6"/>
    <x v="0"/>
    <n v="0.17775108842516138"/>
    <n v="5.7074717994311927E-3"/>
  </r>
  <r>
    <s v="Cerrejón"/>
    <x v="5"/>
    <s v="Privada"/>
    <s v="No"/>
    <s v="No"/>
    <s v="Si"/>
    <n v="1976"/>
    <s v="Reino Unido / Suiza"/>
    <n v="6.0471020830000004"/>
    <x v="42"/>
    <s v="No informa"/>
    <s v="Impacto económico y gobernanza"/>
    <s v="Pilar 6"/>
    <x v="0"/>
    <n v="0.42926832052238179"/>
    <n v="0.29904026920728466"/>
  </r>
  <r>
    <s v="Chevron"/>
    <x v="3"/>
    <s v="Privada"/>
    <s v="No"/>
    <s v="No"/>
    <s v="Si"/>
    <n v="1879"/>
    <s v="Estados Unidos"/>
    <n v="5.8689859999999996"/>
    <x v="42"/>
    <s v="No informa"/>
    <s v="Impacto económico y gobernanza"/>
    <s v="Pilar 6"/>
    <x v="0"/>
    <n v="0.10400763358778627"/>
    <n v="1.5115930796329939E-2"/>
  </r>
  <r>
    <s v="CI Eslop"/>
    <x v="3"/>
    <s v="Privada"/>
    <s v="Si"/>
    <s v="No"/>
    <s v="No"/>
    <n v="1997"/>
    <s v="Colombia"/>
    <n v="1.9766409730000001"/>
    <x v="42"/>
    <s v="No informa"/>
    <s v="Impacto económico y gobernanza"/>
    <s v="Pilar 6"/>
    <x v="0"/>
    <n v="0.10400763358778627"/>
    <n v="1.5115930796329939E-2"/>
  </r>
  <r>
    <s v="Claro"/>
    <x v="4"/>
    <s v="Privada"/>
    <s v="No"/>
    <s v="No"/>
    <s v="Si"/>
    <n v="2003"/>
    <s v="Brasil"/>
    <n v="15.602099798999999"/>
    <x v="42"/>
    <n v="4.8635416948726057E-2"/>
    <s v="Impacto económico y gobernanza"/>
    <s v="Pilar 6"/>
    <x v="0"/>
    <n v="0.17775108842516138"/>
    <n v="5.7074717994311927E-3"/>
  </r>
  <r>
    <s v="Coca Cola- Femsa"/>
    <x v="1"/>
    <s v="Mixta"/>
    <s v="No"/>
    <s v="Si"/>
    <s v="Si"/>
    <n v="1991"/>
    <s v="México"/>
    <n v="5.1614047279999999"/>
    <x v="42"/>
    <s v="No informa"/>
    <s v="Impacto económico y gobernanza"/>
    <s v="Pilar 6"/>
    <x v="0"/>
    <n v="0.12075072729106237"/>
    <n v="4.4841683988386732E-3"/>
  </r>
  <r>
    <s v="Colgate"/>
    <x v="1"/>
    <s v="Privada"/>
    <s v="No"/>
    <s v="Si"/>
    <s v="Si"/>
    <n v="1806"/>
    <s v="Estados Unidos"/>
    <n v="2.382092359"/>
    <x v="42"/>
    <s v="No informa"/>
    <s v="Impacto económico y gobernanza"/>
    <s v="Pilar 6"/>
    <x v="0"/>
    <n v="0.12075072729106237"/>
    <n v="4.4841683988386732E-3"/>
  </r>
  <r>
    <s v="Colombina"/>
    <x v="1"/>
    <s v="Privada"/>
    <s v="Si"/>
    <s v="Si"/>
    <s v="Si"/>
    <n v="1932"/>
    <s v="Colombia"/>
    <n v="2.1928266769999998"/>
    <x v="42"/>
    <n v="1.5587280131955554E-2"/>
    <s v="Impacto económico y gobernanza"/>
    <s v="Pilar 6"/>
    <x v="0"/>
    <n v="0.12075072729106237"/>
    <n v="4.4841683988386732E-3"/>
  </r>
  <r>
    <s v="Compañía Nacional de Chocolates"/>
    <x v="1"/>
    <s v="Privada"/>
    <s v="No"/>
    <s v="No"/>
    <s v="No"/>
    <n v="1920"/>
    <s v="Colombia"/>
    <n v="1.9433909700000001"/>
    <x v="42"/>
    <s v="No informa"/>
    <s v="Impacto económico y gobernanza"/>
    <s v="Pilar 6"/>
    <x v="0"/>
    <n v="0.12075072729106237"/>
    <n v="4.4841683988386732E-3"/>
  </r>
  <r>
    <s v="CONCESIONARIA VIAL UNIÓN DEL SUR SAS"/>
    <x v="2"/>
    <s v="Privada"/>
    <s v="No"/>
    <s v="No"/>
    <s v="No"/>
    <n v="2015"/>
    <s v="Colombia"/>
    <n v="0.76762142099999997"/>
    <x v="42"/>
    <s v="No informa"/>
    <s v="Impacto económico y gobernanza"/>
    <s v="Pilar 6"/>
    <x v="0"/>
    <n v="2.2302382426449816E-3"/>
    <n v="2.2302382426449816E-3"/>
  </r>
  <r>
    <s v="Conconcreto"/>
    <x v="2"/>
    <s v="Privada"/>
    <s v="No"/>
    <s v="Si"/>
    <s v="Si"/>
    <n v="1961"/>
    <s v="Colombia"/>
    <n v="0.498844856"/>
    <x v="42"/>
    <s v="No informa"/>
    <s v="Impacto económico y gobernanza"/>
    <s v="Pilar 6"/>
    <x v="0"/>
    <n v="2.2302382426449816E-3"/>
    <n v="2.2302382426449816E-3"/>
  </r>
  <r>
    <s v="CONSTRUCCIONES EL CONDOR S.A"/>
    <x v="2"/>
    <s v="Privada"/>
    <s v="No"/>
    <s v="Si"/>
    <s v="Si"/>
    <n v="1979"/>
    <s v="Colombia"/>
    <n v="1.189537155"/>
    <x v="42"/>
    <s v="No informa"/>
    <s v="Impacto económico y gobernanza"/>
    <s v="Pilar 6"/>
    <x v="0"/>
    <n v="2.2302382426449816E-3"/>
    <n v="2.2302382426449816E-3"/>
  </r>
  <r>
    <s v="CONSTRUCTORA CAPITAL BOGOTA SAS"/>
    <x v="2"/>
    <s v="Privada"/>
    <s v="Si"/>
    <s v="No"/>
    <s v="No"/>
    <n v="2008"/>
    <s v="Colombia"/>
    <n v="1.3132825420000001"/>
    <x v="42"/>
    <s v="No informa"/>
    <s v="Impacto económico y gobernanza"/>
    <s v="Pilar 6"/>
    <x v="0"/>
    <n v="2.2302382426449816E-3"/>
    <n v="2.2302382426449816E-3"/>
  </r>
  <r>
    <s v="CONSTRUCTORA COLPATRIA  SAS"/>
    <x v="2"/>
    <s v="Privada"/>
    <s v="No"/>
    <s v="No"/>
    <s v="No"/>
    <n v="1977"/>
    <s v="Colombia"/>
    <n v="0.74612668500000001"/>
    <x v="42"/>
    <s v="No informa"/>
    <s v="Impacto económico y gobernanza"/>
    <s v="Pilar 6"/>
    <x v="0"/>
    <n v="2.2302382426449816E-3"/>
    <n v="2.2302382426449816E-3"/>
  </r>
  <r>
    <s v="Corbeta"/>
    <x v="3"/>
    <s v="Privada"/>
    <s v="Si"/>
    <s v="No"/>
    <s v="No"/>
    <n v="1938"/>
    <s v="Colombia"/>
    <n v="11.88773162"/>
    <x v="42"/>
    <s v="No informa"/>
    <s v="Impacto económico y gobernanza"/>
    <s v="Pilar 6"/>
    <x v="0"/>
    <n v="0.10400763358778627"/>
    <n v="1.5115930796329939E-2"/>
  </r>
  <r>
    <s v="Cruz Verde"/>
    <x v="3"/>
    <s v="Privada"/>
    <s v="No"/>
    <s v="No"/>
    <s v="Si"/>
    <n v="1984"/>
    <s v="Chile"/>
    <n v="5.5116464790000004"/>
    <x v="42"/>
    <s v="No informa"/>
    <s v="Impacto económico y gobernanza"/>
    <s v="Pilar 6"/>
    <x v="0"/>
    <n v="0.10400763358778627"/>
    <n v="1.5115930796329939E-2"/>
  </r>
  <r>
    <s v="D1"/>
    <x v="3"/>
    <s v="Privada"/>
    <s v="Si"/>
    <s v="No"/>
    <s v="No"/>
    <n v="2009"/>
    <s v="Colombia"/>
    <n v="19.439396106"/>
    <x v="42"/>
    <s v="No informa"/>
    <s v="Impacto económico y gobernanza"/>
    <s v="Pilar 6"/>
    <x v="0"/>
    <n v="0.10400763358778627"/>
    <n v="1.5115930796329939E-2"/>
  </r>
  <r>
    <s v="Davivienda"/>
    <x v="4"/>
    <s v="Privada"/>
    <s v="No"/>
    <s v="Si"/>
    <s v="No"/>
    <n v="1972"/>
    <s v="Colombia"/>
    <n v="0"/>
    <x v="42"/>
    <s v="No informa"/>
    <s v="Impacto económico y gobernanza"/>
    <s v="Pilar 6"/>
    <x v="0"/>
    <n v="0.17775108842516138"/>
    <n v="5.7074717994311927E-3"/>
  </r>
  <r>
    <s v="Distracom"/>
    <x v="3"/>
    <s v="Privada"/>
    <s v="Si"/>
    <s v="No"/>
    <s v="No"/>
    <n v="1997"/>
    <s v="Colombia"/>
    <n v="3.874476933"/>
    <x v="42"/>
    <s v="No informa"/>
    <s v="Impacto económico y gobernanza"/>
    <s v="Pilar 6"/>
    <x v="0"/>
    <n v="0.10400763358778627"/>
    <n v="1.5115930796329939E-2"/>
  </r>
  <r>
    <s v="Drummond"/>
    <x v="5"/>
    <s v="Privada"/>
    <s v="Si"/>
    <s v="No"/>
    <s v="Si"/>
    <n v="1935"/>
    <s v="Estados Unidos"/>
    <n v="11.495989482000001"/>
    <x v="42"/>
    <n v="0.42926832052238179"/>
    <s v="Impacto económico y gobernanza"/>
    <s v="Pilar 6"/>
    <x v="0"/>
    <n v="0.42926832052238179"/>
    <n v="0.29904026920728466"/>
  </r>
  <r>
    <s v="Ecopetrol"/>
    <x v="5"/>
    <s v="Mixta"/>
    <s v="No"/>
    <s v="Si"/>
    <s v="Si"/>
    <n v="1951"/>
    <s v="Colombia"/>
    <n v="113.923310323"/>
    <x v="42"/>
    <n v="0.29904026920728466"/>
    <s v="Impacto económico y gobernanza"/>
    <s v="Pilar 6"/>
    <x v="0"/>
    <n v="0.42926832052238179"/>
    <n v="0.29904026920728466"/>
  </r>
  <r>
    <s v="Emgesa"/>
    <x v="4"/>
    <s v="Mixta"/>
    <s v="No"/>
    <s v="No"/>
    <s v="Si"/>
    <n v="1997"/>
    <s v="Colombia"/>
    <n v="15.780332546"/>
    <x v="42"/>
    <n v="0.11546428743507096"/>
    <s v="Impacto económico y gobernanza"/>
    <s v="Pilar 6"/>
    <x v="0"/>
    <n v="0.17775108842516138"/>
    <n v="5.7074717994311927E-3"/>
  </r>
  <r>
    <s v="EPM"/>
    <x v="4"/>
    <s v="Pública"/>
    <s v="No"/>
    <s v="No"/>
    <s v="Si"/>
    <n v="1955"/>
    <s v="Colombia"/>
    <n v="20.574477179999999"/>
    <x v="42"/>
    <n v="0.13076137602289012"/>
    <s v="Impacto económico y gobernanza"/>
    <s v="Pilar 6"/>
    <x v="0"/>
    <n v="0.17775108842516138"/>
    <n v="5.7074717994311927E-3"/>
  </r>
  <r>
    <s v="ES Windows"/>
    <x v="1"/>
    <s v="Privada"/>
    <s v="No"/>
    <s v="No"/>
    <s v="Si"/>
    <n v="1985"/>
    <s v="Estados Unidos"/>
    <n v="2.6249202149999999"/>
    <x v="42"/>
    <s v="No informa"/>
    <s v="Impacto económico y gobernanza"/>
    <s v="Pilar 6"/>
    <x v="0"/>
    <n v="0.12075072729106237"/>
    <n v="4.4841683988386732E-3"/>
  </r>
  <r>
    <s v="Esenttia"/>
    <x v="1"/>
    <s v="Mixta"/>
    <s v="No"/>
    <s v="No"/>
    <s v="No"/>
    <n v="1990"/>
    <s v="Colombia"/>
    <n v="2.3114637089999999"/>
    <x v="42"/>
    <n v="4.4841683988386732E-3"/>
    <s v="Impacto económico y gobernanza"/>
    <s v="Pilar 6"/>
    <x v="0"/>
    <n v="0.12075072729106237"/>
    <n v="4.4841683988386732E-3"/>
  </r>
  <r>
    <s v="Éxito"/>
    <x v="3"/>
    <s v="Privada"/>
    <s v="No"/>
    <s v="No"/>
    <s v="Si"/>
    <n v="1949"/>
    <s v="Colombia"/>
    <n v="16.077688644999999"/>
    <x v="42"/>
    <s v="No informa"/>
    <s v="Impacto económico y gobernanza"/>
    <s v="Pilar 6"/>
    <x v="0"/>
    <n v="0.10400763358778627"/>
    <n v="1.5115930796329939E-2"/>
  </r>
  <r>
    <s v="Falabella"/>
    <x v="3"/>
    <s v="Privada"/>
    <s v="Si"/>
    <s v="Si"/>
    <s v="Si"/>
    <n v="1889"/>
    <s v="Chile"/>
    <n v="2.3075606390000001"/>
    <x v="42"/>
    <s v="No informa"/>
    <s v="Impacto económico y gobernanza"/>
    <s v="Pilar 6"/>
    <x v="0"/>
    <n v="0.10400763358778627"/>
    <n v="1.5115930796329939E-2"/>
  </r>
  <r>
    <s v="Frontera Energy"/>
    <x v="5"/>
    <s v="Privada"/>
    <s v="No"/>
    <s v="Si"/>
    <s v="Si"/>
    <n v="1985"/>
    <s v="Canadá"/>
    <n v="4.2502446559999996"/>
    <x v="42"/>
    <s v="No informa"/>
    <s v="Impacto económico y gobernanza"/>
    <s v="Pilar 6"/>
    <x v="0"/>
    <n v="0.42926832052238179"/>
    <n v="0.29904026920728466"/>
  </r>
  <r>
    <s v="Gases del Caribe"/>
    <x v="4"/>
    <s v="Privada"/>
    <s v="No"/>
    <s v="Si"/>
    <s v="No"/>
    <n v="1966"/>
    <s v="Colombia"/>
    <n v="2.6355685659999999"/>
    <x v="42"/>
    <s v="No informa"/>
    <s v="Impacto económico y gobernanza"/>
    <s v="Pilar 6"/>
    <x v="0"/>
    <n v="0.17775108842516138"/>
    <n v="5.7074717994311927E-3"/>
  </r>
  <r>
    <s v="GEB"/>
    <x v="4"/>
    <s v="Mixta"/>
    <s v="No"/>
    <s v="Si"/>
    <s v="Si"/>
    <n v="1896"/>
    <s v="Colombia"/>
    <n v="3.7166394839999999"/>
    <x v="42"/>
    <s v="No informa"/>
    <s v="Impacto económico y gobernanza"/>
    <s v="Pilar 6"/>
    <x v="0"/>
    <n v="0.17775108842516138"/>
    <n v="5.7074717994311927E-3"/>
  </r>
  <r>
    <s v="General Motors"/>
    <x v="1"/>
    <s v="Pública"/>
    <s v="No"/>
    <s v="Si"/>
    <s v="Si"/>
    <n v="1908"/>
    <s v="Estados Unidos"/>
    <n v="1.2123628230000001"/>
    <x v="42"/>
    <s v="No informa"/>
    <s v="Impacto económico y gobernanza"/>
    <s v="Pilar 6"/>
    <x v="0"/>
    <n v="0.12075072729106237"/>
    <n v="4.4841683988386732E-3"/>
  </r>
  <r>
    <s v="Geopark"/>
    <x v="5"/>
    <s v="Privada"/>
    <s v="No"/>
    <s v="Si"/>
    <s v="Si"/>
    <n v="2002"/>
    <s v="Chile"/>
    <n v="2.4203671080000002"/>
    <x v="42"/>
    <s v="No informa"/>
    <s v="Impacto económico y gobernanza"/>
    <s v="Pilar 6"/>
    <x v="0"/>
    <n v="0.42926832052238179"/>
    <n v="0.29904026920728466"/>
  </r>
  <r>
    <s v="Gran Tierra Energy"/>
    <x v="5"/>
    <s v="Privada"/>
    <s v="No"/>
    <s v="Si"/>
    <s v="Si"/>
    <n v="2003"/>
    <s v="Canadá"/>
    <n v="1.3219259999999999"/>
    <x v="42"/>
    <s v="No informa"/>
    <s v="Impacto económico y gobernanza"/>
    <s v="Pilar 6"/>
    <x v="0"/>
    <n v="0.42926832052238179"/>
    <n v="0.29904026920728466"/>
  </r>
  <r>
    <s v="Grupo Bios"/>
    <x v="0"/>
    <s v="Privada"/>
    <s v="No"/>
    <s v="No"/>
    <s v="No"/>
    <n v="1985"/>
    <s v="Colombia"/>
    <n v="0.441609957"/>
    <x v="42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89999998"/>
    <x v="42"/>
    <s v="No informa"/>
    <s v="Impacto económico y gobernanza"/>
    <s v="Pilar 6"/>
    <x v="0"/>
    <n v="0.12075072729106237"/>
    <n v="4.4841683988386732E-3"/>
  </r>
  <r>
    <s v="Haceb"/>
    <x v="1"/>
    <s v="Privada"/>
    <s v="Si"/>
    <s v="No"/>
    <s v="No"/>
    <n v="1940"/>
    <s v="Colombia"/>
    <n v="1.340540112"/>
    <x v="42"/>
    <s v="No informa"/>
    <s v="Impacto económico y gobernanza"/>
    <s v="Pilar 6"/>
    <x v="0"/>
    <n v="0.12075072729106237"/>
    <n v="4.4841683988386732E-3"/>
  </r>
  <r>
    <s v="Hocol"/>
    <x v="5"/>
    <s v="Privada"/>
    <s v="No"/>
    <s v="No"/>
    <s v="No"/>
    <n v="1956"/>
    <s v="Colombia"/>
    <n v="2.660692144"/>
    <x v="42"/>
    <s v="No informa"/>
    <s v="Impacto económico y gobernanza"/>
    <s v="Pilar 6"/>
    <x v="0"/>
    <n v="0.42926832052238179"/>
    <n v="0.29904026920728466"/>
  </r>
  <r>
    <s v="INCUBADORA SANTANDER S.A. (Huevos Kikes)"/>
    <x v="0"/>
    <s v="Privada"/>
    <s v="Si"/>
    <s v="No"/>
    <s v="No"/>
    <n v="1962"/>
    <s v="Colombia"/>
    <n v="0.89448844999999999"/>
    <x v="42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79999998"/>
    <x v="42"/>
    <s v="No informa"/>
    <s v="Impacto económico y gobernanza"/>
    <s v="Pilar 6"/>
    <x v="0"/>
    <n v="0.17775108842516138"/>
    <n v="5.7074717994311927E-3"/>
  </r>
  <r>
    <s v="Isagen"/>
    <x v="4"/>
    <s v="Mixta"/>
    <s v="No"/>
    <s v="No"/>
    <s v="No"/>
    <n v="1995"/>
    <s v="Colombia"/>
    <n v="6.1355991599999999"/>
    <x v="42"/>
    <s v="No informa"/>
    <s v="Impacto económico y gobernanza"/>
    <s v="Pilar 6"/>
    <x v="0"/>
    <n v="0.17775108842516138"/>
    <n v="5.7074717994311927E-3"/>
  </r>
  <r>
    <s v="ISMOCOL SA"/>
    <x v="2"/>
    <s v="Privada"/>
    <s v="No"/>
    <s v="No"/>
    <s v="Si"/>
    <n v="1989"/>
    <s v="Colombia"/>
    <n v="0.75167738299999998"/>
    <x v="42"/>
    <s v="No informa"/>
    <s v="Impacto económico y gobernanza"/>
    <s v="Pilar 6"/>
    <x v="0"/>
    <n v="2.2302382426449816E-3"/>
    <n v="2.2302382426449816E-3"/>
  </r>
  <r>
    <s v="Italcol"/>
    <x v="1"/>
    <s v="Privada"/>
    <s v="Si"/>
    <s v="No"/>
    <s v="No"/>
    <n v="1970"/>
    <s v="Colombia"/>
    <n v="3.1891452720000002"/>
    <x v="42"/>
    <s v="No informa"/>
    <s v="Impacto económico y gobernanza"/>
    <s v="Pilar 6"/>
    <x v="0"/>
    <n v="0.12075072729106237"/>
    <n v="4.4841683988386732E-3"/>
  </r>
  <r>
    <s v="LATAM"/>
    <x v="4"/>
    <s v="Privada"/>
    <s v="No"/>
    <s v="Si"/>
    <s v="Si"/>
    <n v="1929"/>
    <s v="Chile"/>
    <n v="2.3283445380000001"/>
    <x v="42"/>
    <s v="No informa"/>
    <s v="Impacto económico y gobernanza"/>
    <s v="Pilar 6"/>
    <x v="0"/>
    <n v="0.17775108842516138"/>
    <n v="5.7074717994311927E-3"/>
  </r>
  <r>
    <s v="MARVAL S.A.S."/>
    <x v="2"/>
    <s v="Privada"/>
    <s v="Si"/>
    <s v="No"/>
    <s v="No"/>
    <n v="1976"/>
    <s v="Colombia"/>
    <n v="0.98534294499999997"/>
    <x v="42"/>
    <s v="No informa"/>
    <s v="Impacto económico y gobernanza"/>
    <s v="Pilar 6"/>
    <x v="0"/>
    <n v="2.2302382426449816E-3"/>
    <n v="2.2302382426449816E-3"/>
  </r>
  <r>
    <s v="Mazda"/>
    <x v="3"/>
    <s v="Privada"/>
    <s v="No"/>
    <s v="Si"/>
    <s v="Si"/>
    <n v="1920"/>
    <s v="Japón"/>
    <n v="1.8691417530000001"/>
    <x v="42"/>
    <s v="No informa"/>
    <s v="Impacto económico y gobernanza"/>
    <s v="Pilar 6"/>
    <x v="0"/>
    <n v="0.10400763358778627"/>
    <n v="1.5115930796329939E-2"/>
  </r>
  <r>
    <s v="Mercado Libre"/>
    <x v="4"/>
    <s v="Privada"/>
    <s v="No"/>
    <s v="Si"/>
    <s v="Si"/>
    <n v="2009"/>
    <s v="Argentina"/>
    <n v="1.8581853669999999"/>
    <x v="42"/>
    <s v="No informa"/>
    <s v="Impacto económico y gobernanza"/>
    <s v="Pilar 6"/>
    <x v="0"/>
    <n v="0.17775108842516138"/>
    <n v="5.7074717994311927E-3"/>
  </r>
  <r>
    <s v="Nestle"/>
    <x v="1"/>
    <s v="Mixta"/>
    <s v="No"/>
    <s v="Si"/>
    <s v="Si"/>
    <n v="1866"/>
    <s v="Suiza"/>
    <n v="2.0444698099999998"/>
    <x v="42"/>
    <s v="No informa"/>
    <s v="Impacto económico y gobernanza"/>
    <s v="Pilar 6"/>
    <x v="0"/>
    <n v="0.12075072729106237"/>
    <n v="4.4841683988386732E-3"/>
  </r>
  <r>
    <s v="Oleoducto Central (Ocensa)"/>
    <x v="4"/>
    <s v="Mixta"/>
    <s v="No"/>
    <s v="No"/>
    <s v="No"/>
    <n v="1994"/>
    <s v="Colombia"/>
    <n v="5.9751610780000002"/>
    <x v="42"/>
    <s v="No informa"/>
    <s v="Impacto económico y gobernanza"/>
    <s v="Pilar 6"/>
    <x v="0"/>
    <n v="0.17775108842516138"/>
    <n v="5.7074717994311927E-3"/>
  </r>
  <r>
    <s v="Olímpica"/>
    <x v="3"/>
    <s v="Privada"/>
    <s v="Si"/>
    <s v="No"/>
    <s v="No"/>
    <n v="1953"/>
    <s v="Colombia"/>
    <n v="7.1291921260000004"/>
    <x v="42"/>
    <s v="No informa"/>
    <s v="Impacto económico y gobernanza"/>
    <s v="Pilar 6"/>
    <x v="0"/>
    <n v="0.10400763358778627"/>
    <n v="1.5115930796329939E-2"/>
  </r>
  <r>
    <s v="Pepsico"/>
    <x v="1"/>
    <s v="Pública"/>
    <s v="No"/>
    <s v="Si"/>
    <s v="Si"/>
    <n v="1965"/>
    <s v="Estados Unidos"/>
    <n v="2.0973851419999998"/>
    <x v="42"/>
    <s v="No informa"/>
    <s v="Impacto económico y gobernanza"/>
    <s v="Pilar 6"/>
    <x v="0"/>
    <n v="0.12075072729106237"/>
    <n v="4.4841683988386732E-3"/>
  </r>
  <r>
    <s v="Petromil"/>
    <x v="3"/>
    <s v="Privada"/>
    <s v="Si"/>
    <s v="No"/>
    <s v="No"/>
    <n v="1989"/>
    <s v="Colombia"/>
    <n v="3.0305383369999999"/>
    <x v="42"/>
    <s v="No informa"/>
    <s v="Impacto económico y gobernanza"/>
    <s v="Pilar 6"/>
    <x v="0"/>
    <n v="0.10400763358778627"/>
    <n v="1.5115930796329939E-2"/>
  </r>
  <r>
    <s v="POLLOS EL BUCANERO S.A. (Cargill)"/>
    <x v="1"/>
    <s v="Privada"/>
    <s v="No"/>
    <s v="No"/>
    <s v="Si"/>
    <n v="1986"/>
    <s v="Colombia"/>
    <n v="2.2734296359999999"/>
    <x v="42"/>
    <s v="No informa"/>
    <s v="Impacto económico y gobernanza"/>
    <s v="Pilar 6"/>
    <x v="0"/>
    <n v="0.12075072729106237"/>
    <n v="4.4841683988386732E-3"/>
  </r>
  <r>
    <s v="Postobón"/>
    <x v="1"/>
    <s v="Privada"/>
    <s v="No"/>
    <s v="No"/>
    <s v="No"/>
    <n v="1904"/>
    <s v="Colombia"/>
    <n v="2.8467005310000002"/>
    <x v="42"/>
    <n v="0.12075072729106237"/>
    <s v="Impacto económico y gobernanza"/>
    <s v="Pilar 6"/>
    <x v="0"/>
    <n v="0.12075072729106237"/>
    <n v="4.4841683988386732E-3"/>
  </r>
  <r>
    <s v="Pricesmart"/>
    <x v="3"/>
    <s v="Privada"/>
    <s v="No"/>
    <s v="Si"/>
    <s v="Si"/>
    <n v="1993"/>
    <s v="Estados Unidos"/>
    <n v="2.3607916150000001"/>
    <x v="42"/>
    <s v="No informa"/>
    <s v="Impacto económico y gobernanza"/>
    <s v="Pilar 6"/>
    <x v="0"/>
    <n v="0.10400763358778627"/>
    <n v="1.5115930796329939E-2"/>
  </r>
  <r>
    <s v="Primax"/>
    <x v="3"/>
    <s v="Privada"/>
    <s v="No"/>
    <s v="No"/>
    <s v="Si"/>
    <n v="2005"/>
    <s v="Perú"/>
    <n v="10.521119421"/>
    <x v="42"/>
    <n v="0.10400763358778627"/>
    <s v="Impacto económico y gobernanza"/>
    <s v="Pilar 6"/>
    <x v="0"/>
    <n v="0.10400763358778627"/>
    <n v="1.5115930796329939E-2"/>
  </r>
  <r>
    <s v="Productos Familia (Essity)"/>
    <x v="1"/>
    <s v="Privada"/>
    <s v="No"/>
    <s v="No"/>
    <s v="Si"/>
    <n v="1958"/>
    <s v="Colombia"/>
    <n v="2.0172595470000001"/>
    <x v="42"/>
    <s v="No informa"/>
    <s v="Impacto económico y gobernanza"/>
    <s v="Pilar 6"/>
    <x v="0"/>
    <n v="0.12075072729106237"/>
    <n v="4.4841683988386732E-3"/>
  </r>
  <r>
    <s v="Promigas"/>
    <x v="4"/>
    <s v="Privada"/>
    <s v="No"/>
    <s v="Si"/>
    <s v="No"/>
    <n v="1974"/>
    <s v="Colombia"/>
    <n v="2.2729038500000001"/>
    <x v="42"/>
    <n v="6.2738953367687492E-2"/>
    <s v="Impacto económico y gobernanza"/>
    <s v="Pilar 6"/>
    <x v="0"/>
    <n v="0.17775108842516138"/>
    <n v="5.7074717994311927E-3"/>
  </r>
  <r>
    <s v="Rappi"/>
    <x v="4"/>
    <s v="Privada"/>
    <s v="No"/>
    <s v="No"/>
    <s v="Si"/>
    <n v="2015"/>
    <s v="Colombia"/>
    <n v="0.70314701400000001"/>
    <x v="42"/>
    <s v="No informa"/>
    <s v="Impacto económico y gobernanza"/>
    <s v="Pilar 6"/>
    <x v="0"/>
    <n v="0.17775108842516138"/>
    <n v="5.7074717994311927E-3"/>
  </r>
  <r>
    <s v="Reficar"/>
    <x v="1"/>
    <s v="Mixta"/>
    <s v="No"/>
    <s v="No"/>
    <s v="No"/>
    <n v="1956"/>
    <s v="Colombia"/>
    <n v="25.860914507"/>
    <x v="42"/>
    <s v="No informa"/>
    <s v="Impacto económico y gobernanza"/>
    <s v="Pilar 6"/>
    <x v="0"/>
    <n v="0.12075072729106237"/>
    <n v="4.4841683988386732E-3"/>
  </r>
  <r>
    <s v="Renault"/>
    <x v="1"/>
    <s v="Mixta"/>
    <s v="No"/>
    <s v="Si"/>
    <s v="Si"/>
    <n v="1898"/>
    <s v="Francia"/>
    <n v="2.4260392159999999"/>
    <x v="42"/>
    <s v="No informa"/>
    <s v="Impacto económico y gobernanza"/>
    <s v="Pilar 6"/>
    <x v="0"/>
    <n v="0.12075072729106237"/>
    <n v="4.4841683988386732E-3"/>
  </r>
  <r>
    <s v="Riopaila Castilla"/>
    <x v="1"/>
    <s v="Privada"/>
    <s v="No"/>
    <s v="Si"/>
    <s v="No"/>
    <n v="1998"/>
    <s v="Colombia"/>
    <n v="1.697301486"/>
    <x v="42"/>
    <s v="No informa"/>
    <s v="Impacto económico y gobernanza"/>
    <s v="Pilar 6"/>
    <x v="0"/>
    <n v="0.12075072729106237"/>
    <n v="4.4841683988386732E-3"/>
  </r>
  <r>
    <s v="Samsung"/>
    <x v="3"/>
    <s v="Privada"/>
    <s v="Si"/>
    <s v="Si"/>
    <s v="Si"/>
    <n v="1969"/>
    <s v="Corea del Sur"/>
    <n v="3.188315636"/>
    <x v="42"/>
    <s v="No informa"/>
    <s v="Impacto económico y gobernanza"/>
    <s v="Pilar 6"/>
    <x v="0"/>
    <n v="0.10400763358778627"/>
    <n v="1.5115930796329939E-2"/>
  </r>
  <r>
    <s v="SierraCol Energy"/>
    <x v="5"/>
    <s v="Privada"/>
    <s v="No"/>
    <s v="No"/>
    <s v="Si"/>
    <n v="2020"/>
    <s v="Islas Caimán / EE.UU"/>
    <n v="1.943851598"/>
    <x v="42"/>
    <s v="No informa"/>
    <s v="Impacto económico y gobernanza"/>
    <s v="Pilar 6"/>
    <x v="0"/>
    <n v="0.42926832052238179"/>
    <n v="0.29904026920728466"/>
  </r>
  <r>
    <s v="Sodimac (Homecenter)"/>
    <x v="3"/>
    <s v="Privada"/>
    <s v="No"/>
    <s v="No"/>
    <s v="Si"/>
    <n v="1952"/>
    <s v="Chile"/>
    <n v="5.9910971069999999"/>
    <x v="42"/>
    <n v="3.56819165668215E-2"/>
    <s v="Impacto económico y gobernanza"/>
    <s v="Pilar 6"/>
    <x v="0"/>
    <n v="0.10400763358778627"/>
    <n v="1.5115930796329939E-2"/>
  </r>
  <r>
    <s v="Sucafina"/>
    <x v="3"/>
    <s v="Privada"/>
    <s v="Si"/>
    <s v="No"/>
    <s v="Si"/>
    <n v="1977"/>
    <s v="Suiza"/>
    <n v="2.002301595"/>
    <x v="42"/>
    <s v="No informa"/>
    <s v="Impacto económico y gobernanza"/>
    <s v="Pilar 6"/>
    <x v="0"/>
    <n v="0.10400763358778627"/>
    <n v="1.5115930796329939E-2"/>
  </r>
  <r>
    <s v="Sunshine Bouquet"/>
    <x v="0"/>
    <s v="Privada"/>
    <s v="Si"/>
    <s v="No"/>
    <s v="Si"/>
    <n v="1971"/>
    <s v="Estados Unidos"/>
    <n v="2.1567474139999998"/>
    <x v="42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0000001"/>
    <x v="42"/>
    <s v="No informa"/>
    <s v="Impacto económico y gobernanza"/>
    <s v="Pilar 6"/>
    <x v="0"/>
    <n v="0.10400763358778627"/>
    <n v="1.5115930796329939E-2"/>
  </r>
  <r>
    <s v="Tecnoquimicas"/>
    <x v="3"/>
    <s v="Privada"/>
    <s v="Si"/>
    <s v="No"/>
    <s v="No"/>
    <n v="1934"/>
    <s v="Colombia"/>
    <n v="3.134365769"/>
    <x v="42"/>
    <s v="No informa"/>
    <s v="Impacto económico y gobernanza"/>
    <s v="Pilar 6"/>
    <x v="0"/>
    <n v="0.10400763358778627"/>
    <n v="1.5115930796329939E-2"/>
  </r>
  <r>
    <s v="Telefónica"/>
    <x v="4"/>
    <s v="Mixta"/>
    <s v="No"/>
    <s v="Si"/>
    <s v="Si"/>
    <n v="1924"/>
    <s v="España"/>
    <n v="6.6721791020000003"/>
    <x v="42"/>
    <s v="No informa"/>
    <s v="Impacto económico y gobernanza"/>
    <s v="Pilar 6"/>
    <x v="0"/>
    <n v="0.17775108842516138"/>
    <n v="5.7074717994311927E-3"/>
  </r>
  <r>
    <s v="Teleperformance"/>
    <x v="4"/>
    <s v="Privada"/>
    <s v="No"/>
    <s v="Si"/>
    <s v="Si"/>
    <n v="1910"/>
    <s v="Francia"/>
    <n v="2.655177809"/>
    <x v="42"/>
    <s v="No informa"/>
    <s v="Impacto económico y gobernanza"/>
    <s v="Pilar 6"/>
    <x v="0"/>
    <n v="0.17775108842516138"/>
    <n v="5.7074717994311927E-3"/>
  </r>
  <r>
    <s v="Terpel"/>
    <x v="3"/>
    <s v="Privada"/>
    <s v="No"/>
    <s v="Si"/>
    <s v="Si"/>
    <n v="1968"/>
    <s v="Colombia"/>
    <n v="24.752011681999999"/>
    <x v="42"/>
    <n v="1.5115930796329939E-2"/>
    <s v="Impacto económico y gobernanza"/>
    <s v="Pilar 6"/>
    <x v="0"/>
    <n v="0.10400763358778627"/>
    <n v="1.5115930796329939E-2"/>
  </r>
  <r>
    <s v="Tigo"/>
    <x v="4"/>
    <s v="Mixta"/>
    <s v="No"/>
    <s v="Si"/>
    <s v="Si"/>
    <n v="1979"/>
    <s v="Suecia"/>
    <n v="2.956157691"/>
    <x v="42"/>
    <s v="No informa"/>
    <s v="Impacto económico y gobernanza"/>
    <s v="Pilar 6"/>
    <x v="0"/>
    <n v="0.17775108842516138"/>
    <n v="5.7074717994311927E-3"/>
  </r>
  <r>
    <s v="Toyota"/>
    <x v="3"/>
    <s v="Privada"/>
    <s v="No"/>
    <s v="Si"/>
    <s v="Si"/>
    <n v="1937"/>
    <s v="Japón"/>
    <n v="4.02823039"/>
    <x v="42"/>
    <s v="No informa"/>
    <s v="Impacto económico y gobernanza"/>
    <s v="Pilar 6"/>
    <x v="0"/>
    <n v="0.10400763358778627"/>
    <n v="1.5115930796329939E-2"/>
  </r>
  <r>
    <s v="Trafigura (Petroleum)"/>
    <x v="3"/>
    <s v="Privada"/>
    <s v="No"/>
    <s v="No"/>
    <s v="Si"/>
    <n v="1993"/>
    <s v="Suiza"/>
    <n v="4.8704234599999996"/>
    <x v="42"/>
    <s v="No informa"/>
    <s v="Impacto económico y gobernanza"/>
    <s v="Pilar 6"/>
    <x v="0"/>
    <n v="0.10400763358778627"/>
    <n v="1.5115930796329939E-2"/>
  </r>
  <r>
    <s v="Uniban"/>
    <x v="3"/>
    <s v="Privada"/>
    <s v="No"/>
    <s v="No"/>
    <s v="No"/>
    <n v="1966"/>
    <s v="Colombia"/>
    <n v="2.0461661379999998"/>
    <x v="42"/>
    <s v="No informa"/>
    <s v="Impacto económico y gobernanza"/>
    <s v="Pilar 6"/>
    <x v="0"/>
    <n v="0.10400763358778627"/>
    <n v="1.5115930796329939E-2"/>
  </r>
  <r>
    <s v="Unilever"/>
    <x v="3"/>
    <s v="Privada"/>
    <s v="No"/>
    <s v="Si"/>
    <s v="Si"/>
    <n v="1929"/>
    <s v="Reino Unido y Países Bajos"/>
    <n v="1.928223518"/>
    <x v="42"/>
    <s v="No informa"/>
    <s v="Impacto económico y gobernanza"/>
    <s v="Pilar 6"/>
    <x v="0"/>
    <n v="0.10400763358778627"/>
    <n v="1.5115930796329939E-2"/>
  </r>
  <r>
    <s v="Vanti"/>
    <x v="4"/>
    <s v="Privada"/>
    <s v="No"/>
    <s v="No"/>
    <s v="No"/>
    <n v="1987"/>
    <s v="Colombia"/>
    <n v="0"/>
    <x v="42"/>
    <n v="7.4068614381493661E-2"/>
    <s v="Impacto económico y gobernanza"/>
    <s v="Pilar 6"/>
    <x v="0"/>
    <n v="0.17775108842516138"/>
    <n v="5.7074717994311927E-3"/>
  </r>
  <r>
    <s v="Verano energy"/>
    <x v="5"/>
    <s v="Privada"/>
    <s v="No"/>
    <s v="No"/>
    <s v="Si"/>
    <n v="2016"/>
    <s v="Canadá"/>
    <n v="5.4833186859999996"/>
    <x v="42"/>
    <s v="No informa"/>
    <s v="Impacto económico y gobernanza"/>
    <s v="Pilar 6"/>
    <x v="0"/>
    <n v="0.42926832052238179"/>
    <n v="0.29904026920728466"/>
  </r>
  <r>
    <s v="Yamaha"/>
    <x v="1"/>
    <s v="Privada"/>
    <s v="No"/>
    <s v="Si"/>
    <s v="Si"/>
    <n v="1955"/>
    <s v="Japón"/>
    <n v="1.8313776939999999"/>
    <x v="42"/>
    <s v="No informa"/>
    <s v="Impacto económico y gobernanza"/>
    <s v="Pilar 6"/>
    <x v="0"/>
    <n v="0.12075072729106237"/>
    <n v="4.4841683988386732E-3"/>
  </r>
  <r>
    <s v="YARA COLOMBIA S.A."/>
    <x v="1"/>
    <s v="Privada"/>
    <s v="No"/>
    <s v="No"/>
    <s v="Si"/>
    <n v="1993"/>
    <s v="Noruega"/>
    <n v="1.7653399919999999"/>
    <x v="42"/>
    <s v="No informa"/>
    <s v="Impacto económico y gobernanza"/>
    <s v="Pilar 6"/>
    <x v="0"/>
    <n v="0.12075072729106237"/>
    <n v="4.4841683988386732E-3"/>
  </r>
  <r>
    <s v="Aliar"/>
    <x v="0"/>
    <s v="Privada"/>
    <s v="No"/>
    <s v="No"/>
    <s v="No"/>
    <n v="2007"/>
    <s v="Colombia"/>
    <n v="0.97802211500000003"/>
    <x v="43"/>
    <n v="0"/>
    <s v="Impacto social "/>
    <s v="Pilar 5"/>
    <x v="0"/>
    <n v="1.1999999999999999E-3"/>
    <n v="0"/>
  </r>
  <r>
    <s v="Alimentos Carnicos (Grupo Nutresa)"/>
    <x v="1"/>
    <s v="Privada"/>
    <s v="No"/>
    <s v="Si"/>
    <s v="Si"/>
    <n v="1920"/>
    <s v="Colombia"/>
    <n v="2.844632077"/>
    <x v="43"/>
    <n v="5.7000000000000002E-3"/>
    <s v="Impacto social "/>
    <s v="Pilar 5"/>
    <x v="0"/>
    <n v="9.7999999999999997E-3"/>
    <n v="6.9999999999999999E-4"/>
  </r>
  <r>
    <s v="Alpina"/>
    <x v="1"/>
    <s v="Privada"/>
    <s v="No"/>
    <s v="No"/>
    <s v="Si"/>
    <n v="1945"/>
    <s v="Colombia"/>
    <n v="2.1764613960000001"/>
    <x v="43"/>
    <s v="No informa"/>
    <s v="Impacto social "/>
    <s v="Pilar 5"/>
    <x v="0"/>
    <n v="9.7999999999999997E-3"/>
    <n v="6.9999999999999999E-4"/>
  </r>
  <r>
    <s v="Amarilo"/>
    <x v="2"/>
    <s v="Privada"/>
    <s v="Si"/>
    <s v="No"/>
    <s v="No"/>
    <n v="1993"/>
    <s v="Colombia"/>
    <n v="2.1863011939999999"/>
    <x v="43"/>
    <n v="7.0999999999999994E-2"/>
    <s v="Impacto social "/>
    <s v="Pilar 5"/>
    <x v="0"/>
    <n v="7.0999999999999994E-2"/>
    <n v="0"/>
  </r>
  <r>
    <s v="ARA"/>
    <x v="3"/>
    <s v="Privada"/>
    <s v="No"/>
    <s v="No"/>
    <s v="Si"/>
    <n v="2012"/>
    <s v="Colombia"/>
    <n v="13.831182682"/>
    <x v="43"/>
    <s v="No informa"/>
    <s v="Impacto social "/>
    <s v="Pilar 5"/>
    <x v="0"/>
    <n v="1.9E-2"/>
    <n v="8.0999999999999996E-3"/>
  </r>
  <r>
    <s v="ARQUITECTURA Y CONCRETO"/>
    <x v="2"/>
    <s v="Privada"/>
    <s v="Si"/>
    <s v="No"/>
    <s v="No"/>
    <n v="1990"/>
    <s v="Colombia"/>
    <n v="0.77142869199999997"/>
    <x v="43"/>
    <s v="No informa"/>
    <s v="Impacto social "/>
    <s v="Pilar 5"/>
    <x v="0"/>
    <n v="7.0999999999999994E-2"/>
    <n v="0"/>
  </r>
  <r>
    <s v="AUTOPISTA RIO MAGDALENA SAS"/>
    <x v="2"/>
    <s v="Privada"/>
    <s v="No"/>
    <s v="No"/>
    <s v="No"/>
    <n v="2014"/>
    <s v="Colombia"/>
    <n v="1.314259836"/>
    <x v="43"/>
    <s v="No informa"/>
    <s v="Impacto social "/>
    <s v="Pilar 5"/>
    <x v="0"/>
    <n v="7.0999999999999994E-2"/>
    <n v="0"/>
  </r>
  <r>
    <s v="Avianca"/>
    <x v="4"/>
    <s v="Privada"/>
    <s v="No"/>
    <s v="No"/>
    <s v="Si"/>
    <n v="1919"/>
    <s v="Colombia"/>
    <n v="15.106042448"/>
    <x v="43"/>
    <s v="No informa"/>
    <s v="Impacto social "/>
    <s v="Pilar 5"/>
    <x v="0"/>
    <n v="1.4999999999999999E-2"/>
    <n v="0"/>
  </r>
  <r>
    <s v="AVICOLA EL MADROÑO SA"/>
    <x v="0"/>
    <s v="Privada"/>
    <s v="No"/>
    <s v="No"/>
    <s v="No"/>
    <n v="1987"/>
    <s v="Colombia"/>
    <n v="0.711210393"/>
    <x v="43"/>
    <s v="No informa"/>
    <s v="Impacto social "/>
    <s v="Pilar 5"/>
    <x v="0"/>
    <n v="1.1999999999999999E-3"/>
    <n v="0"/>
  </r>
  <r>
    <s v="AVSA"/>
    <x v="0"/>
    <s v="Privada"/>
    <s v="Si"/>
    <s v="No"/>
    <s v="No"/>
    <n v="1969"/>
    <s v="Colombia"/>
    <n v="2.4231643530000002"/>
    <x v="43"/>
    <n v="0"/>
    <s v="Impacto social "/>
    <s v="Pilar 5"/>
    <x v="0"/>
    <n v="1.1999999999999999E-3"/>
    <n v="0"/>
  </r>
  <r>
    <s v="Banco de Bogotá"/>
    <x v="4"/>
    <s v="Privada"/>
    <s v="No"/>
    <s v="Si"/>
    <s v="No"/>
    <n v="1870"/>
    <s v="Colombia"/>
    <n v="0"/>
    <x v="43"/>
    <n v="1.4E-2"/>
    <s v="Impacto social "/>
    <s v="Pilar 5"/>
    <x v="0"/>
    <n v="1.4999999999999999E-2"/>
    <n v="0"/>
  </r>
  <r>
    <s v="Bancolombia"/>
    <x v="4"/>
    <s v="Privada"/>
    <s v="No"/>
    <s v="Si"/>
    <s v="Si"/>
    <n v="1875"/>
    <s v="Colombia"/>
    <n v="0"/>
    <x v="43"/>
    <s v="No informa"/>
    <s v="Impacto social "/>
    <s v="Pilar 5"/>
    <x v="0"/>
    <n v="1.4999999999999999E-2"/>
    <n v="0"/>
  </r>
  <r>
    <s v="Bavaria (Kopps)"/>
    <x v="1"/>
    <s v="Privada"/>
    <s v="No"/>
    <s v="No"/>
    <s v="Si"/>
    <n v="1889"/>
    <s v="Colombia"/>
    <n v="8.6157743510000007"/>
    <x v="43"/>
    <s v="No informa"/>
    <s v="Impacto social "/>
    <s v="Pilar 5"/>
    <x v="0"/>
    <n v="9.7999999999999997E-3"/>
    <n v="6.9999999999999999E-4"/>
  </r>
  <r>
    <s v="BEL STAR S.A."/>
    <x v="1"/>
    <s v="Privada"/>
    <s v="No"/>
    <s v="No"/>
    <s v="Si"/>
    <n v="2000"/>
    <s v="Colombia"/>
    <n v="1.8730507999999999"/>
    <x v="43"/>
    <s v="No informa"/>
    <s v="Impacto social "/>
    <s v="Pilar 5"/>
    <x v="0"/>
    <n v="9.7999999999999997E-3"/>
    <n v="6.9999999999999999E-4"/>
  </r>
  <r>
    <s v="Biomax"/>
    <x v="3"/>
    <s v="Privada"/>
    <s v="No"/>
    <s v="No"/>
    <s v="No"/>
    <n v="2004"/>
    <s v="Colombia"/>
    <n v="4.5125503050000004"/>
    <x v="43"/>
    <s v="No informa"/>
    <s v="Impacto social "/>
    <s v="Pilar 5"/>
    <x v="0"/>
    <n v="1.9E-2"/>
    <n v="8.0999999999999996E-3"/>
  </r>
  <r>
    <s v="C.I Prodeco"/>
    <x v="5"/>
    <s v="Privada"/>
    <s v="No"/>
    <s v="No"/>
    <s v="Si"/>
    <n v="1990"/>
    <s v="Suiza"/>
    <n v="0.89502277900000005"/>
    <x v="43"/>
    <s v="No informa"/>
    <s v="Impacto social "/>
    <s v="Pilar 5"/>
    <x v="0"/>
    <n v="1.0999999999999999E-2"/>
    <n v="2.0000000000000001E-4"/>
  </r>
  <r>
    <s v="CARTON DE COLOMBIA S.A. (Smurfit Kappa)"/>
    <x v="1"/>
    <s v="Privada"/>
    <s v="No"/>
    <s v="No"/>
    <s v="Si"/>
    <n v="1944"/>
    <s v="Colombia"/>
    <n v="1.7785578609999999"/>
    <x v="43"/>
    <s v="No informa"/>
    <s v="Impacto social "/>
    <s v="Pilar 5"/>
    <x v="0"/>
    <n v="9.7999999999999997E-3"/>
    <n v="6.9999999999999999E-4"/>
  </r>
  <r>
    <s v="Celsia"/>
    <x v="4"/>
    <s v="Privada"/>
    <s v="No"/>
    <s v="Si"/>
    <s v="Si"/>
    <n v="2001"/>
    <s v="Colombia"/>
    <n v="6.5475670460000002"/>
    <x v="43"/>
    <s v="No informa"/>
    <s v="Impacto social "/>
    <s v="Pilar 5"/>
    <x v="0"/>
    <n v="1.4999999999999999E-2"/>
    <n v="0"/>
  </r>
  <r>
    <s v="Cementos Argos"/>
    <x v="1"/>
    <s v="Privada"/>
    <s v="No"/>
    <s v="Si"/>
    <s v="Si"/>
    <n v="1934"/>
    <s v="Colombia"/>
    <n v="1.84479215"/>
    <x v="43"/>
    <s v="No informa"/>
    <s v="Impacto social "/>
    <s v="Pilar 5"/>
    <x v="0"/>
    <n v="9.7999999999999997E-3"/>
    <n v="6.9999999999999999E-4"/>
  </r>
  <r>
    <s v="Cencosud"/>
    <x v="3"/>
    <s v="Privada"/>
    <s v="Si"/>
    <s v="Si"/>
    <s v="Si"/>
    <n v="1960"/>
    <s v="Chile"/>
    <n v="4.2128666020000001"/>
    <x v="43"/>
    <n v="8.0999999999999996E-3"/>
    <s v="Impacto social "/>
    <s v="Pilar 5"/>
    <x v="0"/>
    <n v="1.9E-2"/>
    <n v="8.0999999999999996E-3"/>
  </r>
  <r>
    <s v="Cenit"/>
    <x v="4"/>
    <s v="Mixta"/>
    <s v="No"/>
    <s v="No"/>
    <s v="No"/>
    <n v="2012"/>
    <s v="Colombia"/>
    <n v="9.9777362400000005"/>
    <x v="43"/>
    <n v="1.4999999999999999E-2"/>
    <s v="Impacto social "/>
    <s v="Pilar 5"/>
    <x v="0"/>
    <n v="1.4999999999999999E-2"/>
    <n v="0"/>
  </r>
  <r>
    <s v="Cerrejón"/>
    <x v="5"/>
    <s v="Privada"/>
    <s v="No"/>
    <s v="No"/>
    <s v="Si"/>
    <n v="1976"/>
    <s v="Reino Unido / Suiza"/>
    <n v="6.0471020830000004"/>
    <x v="43"/>
    <s v="No informa"/>
    <s v="Impacto social "/>
    <s v="Pilar 5"/>
    <x v="0"/>
    <n v="1.0999999999999999E-2"/>
    <n v="2.0000000000000001E-4"/>
  </r>
  <r>
    <s v="Chevron"/>
    <x v="3"/>
    <s v="Privada"/>
    <s v="No"/>
    <s v="No"/>
    <s v="Si"/>
    <n v="1879"/>
    <s v="Estados Unidos"/>
    <n v="5.8689859999999996"/>
    <x v="43"/>
    <s v="No informa"/>
    <s v="Impacto social "/>
    <s v="Pilar 5"/>
    <x v="0"/>
    <n v="1.9E-2"/>
    <n v="8.0999999999999996E-3"/>
  </r>
  <r>
    <s v="CI Eslop"/>
    <x v="3"/>
    <s v="Privada"/>
    <s v="Si"/>
    <s v="No"/>
    <s v="No"/>
    <n v="1997"/>
    <s v="Colombia"/>
    <n v="1.9766409730000001"/>
    <x v="43"/>
    <s v="No informa"/>
    <s v="Impacto social "/>
    <s v="Pilar 5"/>
    <x v="0"/>
    <n v="1.9E-2"/>
    <n v="8.0999999999999996E-3"/>
  </r>
  <r>
    <s v="Claro"/>
    <x v="4"/>
    <s v="Privada"/>
    <s v="No"/>
    <s v="No"/>
    <s v="Si"/>
    <n v="2003"/>
    <s v="Brasil"/>
    <n v="15.602099798999999"/>
    <x v="43"/>
    <s v="No informa"/>
    <s v="Impacto social "/>
    <s v="Pilar 5"/>
    <x v="0"/>
    <n v="1.4999999999999999E-2"/>
    <n v="0"/>
  </r>
  <r>
    <s v="Coca Cola- Femsa"/>
    <x v="1"/>
    <s v="Mixta"/>
    <s v="No"/>
    <s v="Si"/>
    <s v="Si"/>
    <n v="1991"/>
    <s v="México"/>
    <n v="5.1614047279999999"/>
    <x v="43"/>
    <s v="No informa"/>
    <s v="Impacto social "/>
    <s v="Pilar 5"/>
    <x v="0"/>
    <n v="9.7999999999999997E-3"/>
    <n v="6.9999999999999999E-4"/>
  </r>
  <r>
    <s v="Colgate"/>
    <x v="1"/>
    <s v="Privada"/>
    <s v="No"/>
    <s v="Si"/>
    <s v="Si"/>
    <n v="1806"/>
    <s v="Estados Unidos"/>
    <n v="2.382092359"/>
    <x v="43"/>
    <s v="No informa"/>
    <s v="Impacto social "/>
    <s v="Pilar 5"/>
    <x v="0"/>
    <n v="9.7999999999999997E-3"/>
    <n v="6.9999999999999999E-4"/>
  </r>
  <r>
    <s v="Colombina"/>
    <x v="1"/>
    <s v="Privada"/>
    <s v="Si"/>
    <s v="Si"/>
    <s v="Si"/>
    <n v="1932"/>
    <s v="Colombia"/>
    <n v="2.1928266769999998"/>
    <x v="43"/>
    <n v="6.9999999999999999E-4"/>
    <s v="Impacto social "/>
    <s v="Pilar 5"/>
    <x v="0"/>
    <n v="9.7999999999999997E-3"/>
    <n v="6.9999999999999999E-4"/>
  </r>
  <r>
    <s v="Compañía Nacional de Chocolates"/>
    <x v="1"/>
    <s v="Privada"/>
    <s v="No"/>
    <s v="No"/>
    <s v="No"/>
    <n v="1920"/>
    <s v="Colombia"/>
    <n v="1.9433909700000001"/>
    <x v="43"/>
    <n v="2.0999999999999999E-3"/>
    <s v="Impacto social "/>
    <s v="Pilar 5"/>
    <x v="0"/>
    <n v="9.7999999999999997E-3"/>
    <n v="6.9999999999999999E-4"/>
  </r>
  <r>
    <s v="CONCESIONARIA VIAL UNIÓN DEL SUR SAS"/>
    <x v="2"/>
    <s v="Privada"/>
    <s v="No"/>
    <s v="No"/>
    <s v="No"/>
    <n v="2015"/>
    <s v="Colombia"/>
    <n v="0.76762142099999997"/>
    <x v="43"/>
    <s v="No informa"/>
    <s v="Impacto social "/>
    <s v="Pilar 5"/>
    <x v="0"/>
    <n v="7.0999999999999994E-2"/>
    <n v="0"/>
  </r>
  <r>
    <s v="Conconcreto"/>
    <x v="2"/>
    <s v="Privada"/>
    <s v="No"/>
    <s v="Si"/>
    <s v="Si"/>
    <n v="1961"/>
    <s v="Colombia"/>
    <n v="0.498844856"/>
    <x v="43"/>
    <s v="No informa"/>
    <s v="Impacto social "/>
    <s v="Pilar 5"/>
    <x v="0"/>
    <n v="7.0999999999999994E-2"/>
    <n v="0"/>
  </r>
  <r>
    <s v="CONSTRUCCIONES EL CONDOR S.A"/>
    <x v="2"/>
    <s v="Privada"/>
    <s v="No"/>
    <s v="Si"/>
    <s v="Si"/>
    <n v="1979"/>
    <s v="Colombia"/>
    <n v="1.189537155"/>
    <x v="43"/>
    <s v="No informa"/>
    <s v="Impacto social "/>
    <s v="Pilar 5"/>
    <x v="0"/>
    <n v="7.0999999999999994E-2"/>
    <n v="0"/>
  </r>
  <r>
    <s v="CONSTRUCTORA CAPITAL BOGOTA SAS"/>
    <x v="2"/>
    <s v="Privada"/>
    <s v="Si"/>
    <s v="No"/>
    <s v="No"/>
    <n v="2008"/>
    <s v="Colombia"/>
    <n v="1.3132825420000001"/>
    <x v="43"/>
    <s v="No informa"/>
    <s v="Impacto social "/>
    <s v="Pilar 5"/>
    <x v="0"/>
    <n v="7.0999999999999994E-2"/>
    <n v="0"/>
  </r>
  <r>
    <s v="CONSTRUCTORA COLPATRIA  SAS"/>
    <x v="2"/>
    <s v="Privada"/>
    <s v="No"/>
    <s v="No"/>
    <s v="No"/>
    <n v="1977"/>
    <s v="Colombia"/>
    <n v="0.74612668500000001"/>
    <x v="43"/>
    <n v="0"/>
    <s v="Impacto social "/>
    <s v="Pilar 5"/>
    <x v="0"/>
    <n v="7.0999999999999994E-2"/>
    <n v="0"/>
  </r>
  <r>
    <s v="Corbeta"/>
    <x v="3"/>
    <s v="Privada"/>
    <s v="Si"/>
    <s v="No"/>
    <s v="No"/>
    <n v="1938"/>
    <s v="Colombia"/>
    <n v="11.88773162"/>
    <x v="43"/>
    <s v="No informa"/>
    <s v="Impacto social "/>
    <s v="Pilar 5"/>
    <x v="0"/>
    <n v="1.9E-2"/>
    <n v="8.0999999999999996E-3"/>
  </r>
  <r>
    <s v="Cruz Verde"/>
    <x v="3"/>
    <s v="Privada"/>
    <s v="No"/>
    <s v="No"/>
    <s v="Si"/>
    <n v="1984"/>
    <s v="Chile"/>
    <n v="5.5116464790000004"/>
    <x v="43"/>
    <s v="No informa"/>
    <s v="Impacto social "/>
    <s v="Pilar 5"/>
    <x v="0"/>
    <n v="1.9E-2"/>
    <n v="8.0999999999999996E-3"/>
  </r>
  <r>
    <s v="D1"/>
    <x v="3"/>
    <s v="Privada"/>
    <s v="Si"/>
    <s v="No"/>
    <s v="No"/>
    <n v="2009"/>
    <s v="Colombia"/>
    <n v="19.439396106"/>
    <x v="43"/>
    <n v="1.4E-2"/>
    <s v="Impacto social "/>
    <s v="Pilar 5"/>
    <x v="0"/>
    <n v="1.9E-2"/>
    <n v="8.0999999999999996E-3"/>
  </r>
  <r>
    <s v="Davivienda"/>
    <x v="4"/>
    <s v="Privada"/>
    <s v="No"/>
    <s v="Si"/>
    <s v="No"/>
    <n v="1972"/>
    <s v="Colombia"/>
    <n v="0"/>
    <x v="43"/>
    <n v="3.0000000000000001E-3"/>
    <s v="Impacto social "/>
    <s v="Pilar 5"/>
    <x v="0"/>
    <n v="1.4999999999999999E-2"/>
    <n v="0"/>
  </r>
  <r>
    <s v="Distracom"/>
    <x v="3"/>
    <s v="Privada"/>
    <s v="Si"/>
    <s v="No"/>
    <s v="No"/>
    <n v="1997"/>
    <s v="Colombia"/>
    <n v="3.874476933"/>
    <x v="43"/>
    <s v="No informa"/>
    <s v="Impacto social "/>
    <s v="Pilar 5"/>
    <x v="0"/>
    <n v="1.9E-2"/>
    <n v="8.0999999999999996E-3"/>
  </r>
  <r>
    <s v="Drummond"/>
    <x v="5"/>
    <s v="Privada"/>
    <s v="Si"/>
    <s v="No"/>
    <s v="Si"/>
    <n v="1935"/>
    <s v="Estados Unidos"/>
    <n v="11.495989482000001"/>
    <x v="43"/>
    <s v="No informa"/>
    <s v="Impacto social "/>
    <s v="Pilar 5"/>
    <x v="0"/>
    <n v="1.0999999999999999E-2"/>
    <n v="2.0000000000000001E-4"/>
  </r>
  <r>
    <s v="Ecopetrol"/>
    <x v="5"/>
    <s v="Mixta"/>
    <s v="No"/>
    <s v="Si"/>
    <s v="Si"/>
    <n v="1951"/>
    <s v="Colombia"/>
    <n v="113.923310323"/>
    <x v="43"/>
    <n v="1.0999999999999999E-2"/>
    <s v="Impacto social "/>
    <s v="Pilar 5"/>
    <x v="0"/>
    <n v="1.0999999999999999E-2"/>
    <n v="2.0000000000000001E-4"/>
  </r>
  <r>
    <s v="Emgesa"/>
    <x v="4"/>
    <s v="Mixta"/>
    <s v="No"/>
    <s v="No"/>
    <s v="Si"/>
    <n v="1997"/>
    <s v="Colombia"/>
    <n v="15.780332546"/>
    <x v="43"/>
    <s v="No informa"/>
    <s v="Impacto social "/>
    <s v="Pilar 5"/>
    <x v="0"/>
    <n v="1.4999999999999999E-2"/>
    <n v="0"/>
  </r>
  <r>
    <s v="EPM"/>
    <x v="4"/>
    <s v="Pública"/>
    <s v="No"/>
    <s v="No"/>
    <s v="Si"/>
    <n v="1955"/>
    <s v="Colombia"/>
    <n v="20.574477179999999"/>
    <x v="43"/>
    <n v="9.5999999999999992E-3"/>
    <s v="Impacto social "/>
    <s v="Pilar 5"/>
    <x v="0"/>
    <n v="1.4999999999999999E-2"/>
    <n v="0"/>
  </r>
  <r>
    <s v="ES Windows"/>
    <x v="1"/>
    <s v="Privada"/>
    <s v="No"/>
    <s v="No"/>
    <s v="Si"/>
    <n v="1985"/>
    <s v="Estados Unidos"/>
    <n v="2.6249202149999999"/>
    <x v="43"/>
    <s v="No informa"/>
    <s v="Impacto social "/>
    <s v="Pilar 5"/>
    <x v="0"/>
    <n v="9.7999999999999997E-3"/>
    <n v="6.9999999999999999E-4"/>
  </r>
  <r>
    <s v="Esenttia"/>
    <x v="1"/>
    <s v="Mixta"/>
    <s v="No"/>
    <s v="No"/>
    <s v="No"/>
    <n v="1990"/>
    <s v="Colombia"/>
    <n v="2.3114637089999999"/>
    <x v="43"/>
    <n v="9.7999999999999997E-3"/>
    <s v="Impacto social "/>
    <s v="Pilar 5"/>
    <x v="0"/>
    <n v="9.7999999999999997E-3"/>
    <n v="6.9999999999999999E-4"/>
  </r>
  <r>
    <s v="Éxito"/>
    <x v="3"/>
    <s v="Privada"/>
    <s v="No"/>
    <s v="No"/>
    <s v="Si"/>
    <n v="1949"/>
    <s v="Colombia"/>
    <n v="16.077688644999999"/>
    <x v="43"/>
    <n v="0.01"/>
    <s v="Impacto social "/>
    <s v="Pilar 5"/>
    <x v="0"/>
    <n v="1.9E-2"/>
    <n v="8.0999999999999996E-3"/>
  </r>
  <r>
    <s v="Falabella"/>
    <x v="3"/>
    <s v="Privada"/>
    <s v="Si"/>
    <s v="Si"/>
    <s v="Si"/>
    <n v="1889"/>
    <s v="Chile"/>
    <n v="2.3075606390000001"/>
    <x v="43"/>
    <n v="1.43E-2"/>
    <s v="Impacto social "/>
    <s v="Pilar 5"/>
    <x v="0"/>
    <n v="1.9E-2"/>
    <n v="8.0999999999999996E-3"/>
  </r>
  <r>
    <s v="Frontera Energy"/>
    <x v="5"/>
    <s v="Privada"/>
    <s v="No"/>
    <s v="Si"/>
    <s v="Si"/>
    <n v="1985"/>
    <s v="Canadá"/>
    <n v="4.2502446559999996"/>
    <x v="43"/>
    <s v="No informa"/>
    <s v="Impacto social "/>
    <s v="Pilar 5"/>
    <x v="0"/>
    <n v="1.0999999999999999E-2"/>
    <n v="2.0000000000000001E-4"/>
  </r>
  <r>
    <s v="Gases del Caribe"/>
    <x v="4"/>
    <s v="Privada"/>
    <s v="No"/>
    <s v="Si"/>
    <s v="No"/>
    <n v="1966"/>
    <s v="Colombia"/>
    <n v="2.6355685659999999"/>
    <x v="43"/>
    <s v="No informa"/>
    <s v="Impacto social "/>
    <s v="Pilar 5"/>
    <x v="0"/>
    <n v="1.4999999999999999E-2"/>
    <n v="0"/>
  </r>
  <r>
    <s v="GEB"/>
    <x v="4"/>
    <s v="Mixta"/>
    <s v="No"/>
    <s v="Si"/>
    <s v="Si"/>
    <n v="1896"/>
    <s v="Colombia"/>
    <n v="3.7166394839999999"/>
    <x v="43"/>
    <n v="2.2000000000000001E-3"/>
    <s v="Impacto social "/>
    <s v="Pilar 5"/>
    <x v="0"/>
    <n v="1.4999999999999999E-2"/>
    <n v="0"/>
  </r>
  <r>
    <s v="General Motors"/>
    <x v="1"/>
    <s v="Pública"/>
    <s v="No"/>
    <s v="Si"/>
    <s v="Si"/>
    <n v="1908"/>
    <s v="Estados Unidos"/>
    <n v="1.2123628230000001"/>
    <x v="43"/>
    <s v="No informa"/>
    <s v="Impacto social "/>
    <s v="Pilar 5"/>
    <x v="0"/>
    <n v="9.7999999999999997E-3"/>
    <n v="6.9999999999999999E-4"/>
  </r>
  <r>
    <s v="Geopark"/>
    <x v="5"/>
    <s v="Privada"/>
    <s v="No"/>
    <s v="Si"/>
    <s v="Si"/>
    <n v="2002"/>
    <s v="Chile"/>
    <n v="2.4203671080000002"/>
    <x v="43"/>
    <n v="3.8E-3"/>
    <s v="Impacto social "/>
    <s v="Pilar 5"/>
    <x v="0"/>
    <n v="1.0999999999999999E-2"/>
    <n v="2.0000000000000001E-4"/>
  </r>
  <r>
    <s v="Gran Tierra Energy"/>
    <x v="5"/>
    <s v="Privada"/>
    <s v="No"/>
    <s v="Si"/>
    <s v="Si"/>
    <n v="2003"/>
    <s v="Canadá"/>
    <n v="1.3219259999999999"/>
    <x v="43"/>
    <s v="No informa"/>
    <s v="Impacto social "/>
    <s v="Pilar 5"/>
    <x v="0"/>
    <n v="1.0999999999999999E-2"/>
    <n v="2.0000000000000001E-4"/>
  </r>
  <r>
    <s v="Grupo Bios"/>
    <x v="0"/>
    <s v="Privada"/>
    <s v="No"/>
    <s v="No"/>
    <s v="No"/>
    <n v="1985"/>
    <s v="Colombia"/>
    <n v="0.441609957"/>
    <x v="43"/>
    <n v="1.1999999999999999E-3"/>
    <s v="Impacto social "/>
    <s v="Pilar 5"/>
    <x v="0"/>
    <n v="1.1999999999999999E-3"/>
    <n v="0"/>
  </r>
  <r>
    <s v="Grupo Diana"/>
    <x v="1"/>
    <s v="Privada"/>
    <s v="Si"/>
    <s v="No"/>
    <s v="No"/>
    <n v="1964"/>
    <s v="Colombia"/>
    <n v="2.4859553989999998"/>
    <x v="43"/>
    <s v="No informa"/>
    <s v="Impacto social "/>
    <s v="Pilar 5"/>
    <x v="0"/>
    <n v="9.7999999999999997E-3"/>
    <n v="6.9999999999999999E-4"/>
  </r>
  <r>
    <s v="Haceb"/>
    <x v="1"/>
    <s v="Privada"/>
    <s v="Si"/>
    <s v="No"/>
    <s v="No"/>
    <n v="1940"/>
    <s v="Colombia"/>
    <n v="1.340540112"/>
    <x v="43"/>
    <s v="No informa"/>
    <s v="Impacto social "/>
    <s v="Pilar 5"/>
    <x v="0"/>
    <n v="9.7999999999999997E-3"/>
    <n v="6.9999999999999999E-4"/>
  </r>
  <r>
    <s v="Hocol"/>
    <x v="5"/>
    <s v="Privada"/>
    <s v="No"/>
    <s v="No"/>
    <s v="No"/>
    <n v="1956"/>
    <s v="Colombia"/>
    <n v="2.660692144"/>
    <x v="43"/>
    <s v="No informa"/>
    <s v="Impacto social "/>
    <s v="Pilar 5"/>
    <x v="0"/>
    <n v="1.0999999999999999E-2"/>
    <n v="2.0000000000000001E-4"/>
  </r>
  <r>
    <s v="INCUBADORA SANTANDER S.A. (Huevos Kikes)"/>
    <x v="0"/>
    <s v="Privada"/>
    <s v="Si"/>
    <s v="No"/>
    <s v="No"/>
    <n v="1962"/>
    <s v="Colombia"/>
    <n v="0.89448844999999999"/>
    <x v="43"/>
    <s v="No informa"/>
    <s v="Impacto social "/>
    <s v="Pilar 5"/>
    <x v="0"/>
    <n v="1.1999999999999999E-3"/>
    <n v="0"/>
  </r>
  <r>
    <s v="ISA"/>
    <x v="4"/>
    <s v="Mixta"/>
    <s v="No"/>
    <s v="Si"/>
    <s v="Si"/>
    <n v="1967"/>
    <s v="Colombia"/>
    <n v="4.1309855679999998"/>
    <x v="43"/>
    <s v="No informa"/>
    <s v="Impacto social "/>
    <s v="Pilar 5"/>
    <x v="0"/>
    <n v="1.4999999999999999E-2"/>
    <n v="0"/>
  </r>
  <r>
    <s v="Isagen"/>
    <x v="4"/>
    <s v="Mixta"/>
    <s v="No"/>
    <s v="No"/>
    <s v="No"/>
    <n v="1995"/>
    <s v="Colombia"/>
    <n v="6.1355991599999999"/>
    <x v="43"/>
    <s v="No informa"/>
    <s v="Impacto social "/>
    <s v="Pilar 5"/>
    <x v="0"/>
    <n v="1.4999999999999999E-2"/>
    <n v="0"/>
  </r>
  <r>
    <s v="ISMOCOL SA"/>
    <x v="2"/>
    <s v="Privada"/>
    <s v="No"/>
    <s v="No"/>
    <s v="Si"/>
    <n v="1989"/>
    <s v="Colombia"/>
    <n v="0.75167738299999998"/>
    <x v="43"/>
    <s v="No informa"/>
    <s v="Impacto social "/>
    <s v="Pilar 5"/>
    <x v="0"/>
    <n v="7.0999999999999994E-2"/>
    <n v="0"/>
  </r>
  <r>
    <s v="Italcol"/>
    <x v="1"/>
    <s v="Privada"/>
    <s v="Si"/>
    <s v="No"/>
    <s v="No"/>
    <n v="1970"/>
    <s v="Colombia"/>
    <n v="3.1891452720000002"/>
    <x v="43"/>
    <s v="No informa"/>
    <s v="Impacto social "/>
    <s v="Pilar 5"/>
    <x v="0"/>
    <n v="9.7999999999999997E-3"/>
    <n v="6.9999999999999999E-4"/>
  </r>
  <r>
    <s v="LATAM"/>
    <x v="4"/>
    <s v="Privada"/>
    <s v="No"/>
    <s v="Si"/>
    <s v="Si"/>
    <n v="1929"/>
    <s v="Chile"/>
    <n v="2.3283445380000001"/>
    <x v="43"/>
    <n v="3.0999999999999999E-3"/>
    <s v="Impacto social "/>
    <s v="Pilar 5"/>
    <x v="0"/>
    <n v="1.4999999999999999E-2"/>
    <n v="0"/>
  </r>
  <r>
    <s v="MARVAL S.A.S."/>
    <x v="2"/>
    <s v="Privada"/>
    <s v="Si"/>
    <s v="No"/>
    <s v="No"/>
    <n v="1976"/>
    <s v="Colombia"/>
    <n v="0.98534294499999997"/>
    <x v="43"/>
    <s v="No informa"/>
    <s v="Impacto social "/>
    <s v="Pilar 5"/>
    <x v="0"/>
    <n v="7.0999999999999994E-2"/>
    <n v="0"/>
  </r>
  <r>
    <s v="Mazda"/>
    <x v="3"/>
    <s v="Privada"/>
    <s v="No"/>
    <s v="Si"/>
    <s v="Si"/>
    <n v="1920"/>
    <s v="Japón"/>
    <n v="1.8691417530000001"/>
    <x v="43"/>
    <s v="No informa"/>
    <s v="Impacto social "/>
    <s v="Pilar 5"/>
    <x v="0"/>
    <n v="1.9E-2"/>
    <n v="8.0999999999999996E-3"/>
  </r>
  <r>
    <s v="Mercado Libre"/>
    <x v="4"/>
    <s v="Privada"/>
    <s v="No"/>
    <s v="Si"/>
    <s v="Si"/>
    <n v="2009"/>
    <s v="Argentina"/>
    <n v="1.8581853669999999"/>
    <x v="43"/>
    <s v="No informa"/>
    <s v="Impacto social "/>
    <s v="Pilar 5"/>
    <x v="0"/>
    <n v="1.4999999999999999E-2"/>
    <n v="0"/>
  </r>
  <r>
    <s v="Nestle"/>
    <x v="1"/>
    <s v="Mixta"/>
    <s v="No"/>
    <s v="Si"/>
    <s v="Si"/>
    <n v="1866"/>
    <s v="Suiza"/>
    <n v="2.0444698099999998"/>
    <x v="43"/>
    <n v="8.3999999999999995E-3"/>
    <s v="Impacto social "/>
    <s v="Pilar 5"/>
    <x v="0"/>
    <n v="9.7999999999999997E-3"/>
    <n v="6.9999999999999999E-4"/>
  </r>
  <r>
    <s v="Oleoducto Central (Ocensa)"/>
    <x v="4"/>
    <s v="Mixta"/>
    <s v="No"/>
    <s v="No"/>
    <s v="No"/>
    <n v="1994"/>
    <s v="Colombia"/>
    <n v="5.9751610780000002"/>
    <x v="43"/>
    <s v="No informa"/>
    <s v="Impacto social "/>
    <s v="Pilar 5"/>
    <x v="0"/>
    <n v="1.4999999999999999E-2"/>
    <n v="0"/>
  </r>
  <r>
    <s v="Olímpica"/>
    <x v="3"/>
    <s v="Privada"/>
    <s v="Si"/>
    <s v="No"/>
    <s v="No"/>
    <n v="1953"/>
    <s v="Colombia"/>
    <n v="7.1291921260000004"/>
    <x v="43"/>
    <s v="No informa "/>
    <s v="Impacto social "/>
    <s v="Pilar 5"/>
    <x v="0"/>
    <n v="1.9E-2"/>
    <n v="8.0999999999999996E-3"/>
  </r>
  <r>
    <s v="Pepsico"/>
    <x v="1"/>
    <s v="Pública"/>
    <s v="No"/>
    <s v="Si"/>
    <s v="Si"/>
    <n v="1965"/>
    <s v="Estados Unidos"/>
    <n v="2.0973851419999998"/>
    <x v="43"/>
    <s v="No informa"/>
    <s v="Impacto social "/>
    <s v="Pilar 5"/>
    <x v="0"/>
    <n v="9.7999999999999997E-3"/>
    <n v="6.9999999999999999E-4"/>
  </r>
  <r>
    <s v="Petromil"/>
    <x v="3"/>
    <s v="Privada"/>
    <s v="Si"/>
    <s v="No"/>
    <s v="No"/>
    <n v="1989"/>
    <s v="Colombia"/>
    <n v="3.0305383369999999"/>
    <x v="43"/>
    <s v="No informa"/>
    <s v="Impacto social "/>
    <s v="Pilar 5"/>
    <x v="0"/>
    <n v="1.9E-2"/>
    <n v="8.0999999999999996E-3"/>
  </r>
  <r>
    <s v="POLLOS EL BUCANERO S.A. (Cargill)"/>
    <x v="1"/>
    <s v="Privada"/>
    <s v="No"/>
    <s v="No"/>
    <s v="Si"/>
    <n v="1986"/>
    <s v="Colombia"/>
    <n v="2.2734296359999999"/>
    <x v="43"/>
    <s v="No informa"/>
    <s v="Impacto social "/>
    <s v="Pilar 5"/>
    <x v="0"/>
    <n v="9.7999999999999997E-3"/>
    <n v="6.9999999999999999E-4"/>
  </r>
  <r>
    <s v="Postobón"/>
    <x v="1"/>
    <s v="Privada"/>
    <s v="No"/>
    <s v="No"/>
    <s v="No"/>
    <n v="1904"/>
    <s v="Colombia"/>
    <n v="2.8467005310000002"/>
    <x v="43"/>
    <n v="1.8E-3"/>
    <s v="Impacto social "/>
    <s v="Pilar 5"/>
    <x v="0"/>
    <n v="9.7999999999999997E-3"/>
    <n v="6.9999999999999999E-4"/>
  </r>
  <r>
    <s v="Pricesmart"/>
    <x v="3"/>
    <s v="Privada"/>
    <s v="No"/>
    <s v="Si"/>
    <s v="Si"/>
    <n v="1993"/>
    <s v="Estados Unidos"/>
    <n v="2.3607916150000001"/>
    <x v="43"/>
    <s v="No informa"/>
    <s v="Impacto social "/>
    <s v="Pilar 5"/>
    <x v="0"/>
    <n v="1.9E-2"/>
    <n v="8.0999999999999996E-3"/>
  </r>
  <r>
    <s v="Primax"/>
    <x v="3"/>
    <s v="Privada"/>
    <s v="No"/>
    <s v="No"/>
    <s v="Si"/>
    <n v="2005"/>
    <s v="Perú"/>
    <n v="10.521119421"/>
    <x v="43"/>
    <s v="No informa"/>
    <s v="Impacto social "/>
    <s v="Pilar 5"/>
    <x v="0"/>
    <n v="1.9E-2"/>
    <n v="8.0999999999999996E-3"/>
  </r>
  <r>
    <s v="Productos Familia (Essity)"/>
    <x v="1"/>
    <s v="Privada"/>
    <s v="No"/>
    <s v="No"/>
    <s v="Si"/>
    <n v="1958"/>
    <s v="Colombia"/>
    <n v="2.0172595470000001"/>
    <x v="43"/>
    <s v="No informa"/>
    <s v="Impacto social "/>
    <s v="Pilar 5"/>
    <x v="0"/>
    <n v="9.7999999999999997E-3"/>
    <n v="6.9999999999999999E-4"/>
  </r>
  <r>
    <s v="Promigas"/>
    <x v="4"/>
    <s v="Privada"/>
    <s v="No"/>
    <s v="Si"/>
    <s v="No"/>
    <n v="1974"/>
    <s v="Colombia"/>
    <n v="2.2729038500000001"/>
    <x v="43"/>
    <n v="8.9999999999999998E-4"/>
    <s v="Impacto social "/>
    <s v="Pilar 5"/>
    <x v="0"/>
    <n v="1.4999999999999999E-2"/>
    <n v="0"/>
  </r>
  <r>
    <s v="Rappi"/>
    <x v="4"/>
    <s v="Privada"/>
    <s v="No"/>
    <s v="No"/>
    <s v="Si"/>
    <n v="2015"/>
    <s v="Colombia"/>
    <n v="0.70314701400000001"/>
    <x v="43"/>
    <n v="0"/>
    <s v="Impacto social "/>
    <s v="Pilar 5"/>
    <x v="0"/>
    <n v="1.4999999999999999E-2"/>
    <n v="0"/>
  </r>
  <r>
    <s v="Reficar"/>
    <x v="1"/>
    <s v="Mixta"/>
    <s v="No"/>
    <s v="No"/>
    <s v="No"/>
    <n v="1956"/>
    <s v="Colombia"/>
    <n v="25.860914507"/>
    <x v="43"/>
    <n v="1.1999999999999999E-3"/>
    <s v="Impacto social "/>
    <s v="Pilar 5"/>
    <x v="0"/>
    <n v="9.7999999999999997E-3"/>
    <n v="6.9999999999999999E-4"/>
  </r>
  <r>
    <s v="Renault"/>
    <x v="1"/>
    <s v="Mixta"/>
    <s v="No"/>
    <s v="Si"/>
    <s v="Si"/>
    <n v="1898"/>
    <s v="Francia"/>
    <n v="2.4260392159999999"/>
    <x v="43"/>
    <s v="No informa"/>
    <s v="Impacto social "/>
    <s v="Pilar 5"/>
    <x v="0"/>
    <n v="9.7999999999999997E-3"/>
    <n v="6.9999999999999999E-4"/>
  </r>
  <r>
    <s v="Riopaila Castilla"/>
    <x v="1"/>
    <s v="Privada"/>
    <s v="No"/>
    <s v="Si"/>
    <s v="No"/>
    <n v="1998"/>
    <s v="Colombia"/>
    <n v="1.697301486"/>
    <x v="43"/>
    <s v="No informa"/>
    <s v="Impacto social "/>
    <s v="Pilar 5"/>
    <x v="0"/>
    <n v="9.7999999999999997E-3"/>
    <n v="6.9999999999999999E-4"/>
  </r>
  <r>
    <s v="Samsung"/>
    <x v="3"/>
    <s v="Privada"/>
    <s v="Si"/>
    <s v="Si"/>
    <s v="Si"/>
    <n v="1969"/>
    <s v="Corea del Sur"/>
    <n v="3.188315636"/>
    <x v="43"/>
    <s v="No informa"/>
    <s v="Impacto social "/>
    <s v="Pilar 5"/>
    <x v="0"/>
    <n v="1.9E-2"/>
    <n v="8.0999999999999996E-3"/>
  </r>
  <r>
    <s v="SierraCol Energy"/>
    <x v="5"/>
    <s v="Privada"/>
    <s v="No"/>
    <s v="No"/>
    <s v="Si"/>
    <n v="2020"/>
    <s v="Islas Caimán / EE.UU"/>
    <n v="1.943851598"/>
    <x v="43"/>
    <n v="2.0000000000000001E-4"/>
    <s v="Impacto social "/>
    <s v="Pilar 5"/>
    <x v="0"/>
    <n v="1.0999999999999999E-2"/>
    <n v="2.0000000000000001E-4"/>
  </r>
  <r>
    <s v="Sodimac (Homecenter)"/>
    <x v="3"/>
    <s v="Privada"/>
    <s v="No"/>
    <s v="No"/>
    <s v="Si"/>
    <n v="1952"/>
    <s v="Chile"/>
    <n v="5.9910971069999999"/>
    <x v="43"/>
    <n v="1.4999999999999999E-2"/>
    <s v="Impacto social "/>
    <s v="Pilar 5"/>
    <x v="0"/>
    <n v="1.9E-2"/>
    <n v="8.0999999999999996E-3"/>
  </r>
  <r>
    <s v="Sucafina"/>
    <x v="3"/>
    <s v="Privada"/>
    <s v="Si"/>
    <s v="No"/>
    <s v="Si"/>
    <n v="1977"/>
    <s v="Suiza"/>
    <n v="2.002301595"/>
    <x v="43"/>
    <s v="No informa"/>
    <s v="Impacto social "/>
    <s v="Pilar 5"/>
    <x v="0"/>
    <n v="1.9E-2"/>
    <n v="8.0999999999999996E-3"/>
  </r>
  <r>
    <s v="Sunshine Bouquet"/>
    <x v="0"/>
    <s v="Privada"/>
    <s v="Si"/>
    <s v="No"/>
    <s v="Si"/>
    <n v="1971"/>
    <s v="Estados Unidos"/>
    <n v="2.1567474139999998"/>
    <x v="43"/>
    <s v="No informa"/>
    <s v="Impacto social "/>
    <s v="Pilar 5"/>
    <x v="0"/>
    <n v="1.1999999999999999E-3"/>
    <n v="0"/>
  </r>
  <r>
    <s v="Suramerica Comercial (Dollar City)"/>
    <x v="3"/>
    <s v="Privada"/>
    <s v="No"/>
    <s v="No"/>
    <s v="Si"/>
    <n v="2009"/>
    <s v="El Salvador"/>
    <n v="2.8694480090000001"/>
    <x v="43"/>
    <s v="No informa"/>
    <s v="Impacto social "/>
    <s v="Pilar 5"/>
    <x v="0"/>
    <n v="1.9E-2"/>
    <n v="8.0999999999999996E-3"/>
  </r>
  <r>
    <s v="Tecnoquimicas"/>
    <x v="3"/>
    <s v="Privada"/>
    <s v="Si"/>
    <s v="No"/>
    <s v="No"/>
    <n v="1934"/>
    <s v="Colombia"/>
    <n v="3.134365769"/>
    <x v="43"/>
    <s v="No informa"/>
    <s v="Impacto social "/>
    <s v="Pilar 5"/>
    <x v="0"/>
    <n v="1.9E-2"/>
    <n v="8.0999999999999996E-3"/>
  </r>
  <r>
    <s v="Telefónica"/>
    <x v="4"/>
    <s v="Mixta"/>
    <s v="No"/>
    <s v="Si"/>
    <s v="Si"/>
    <n v="1924"/>
    <s v="España"/>
    <n v="6.6721791020000003"/>
    <x v="43"/>
    <n v="8.6999999999999994E-3"/>
    <s v="Impacto social "/>
    <s v="Pilar 5"/>
    <x v="0"/>
    <n v="1.4999999999999999E-2"/>
    <n v="0"/>
  </r>
  <r>
    <s v="Teleperformance"/>
    <x v="4"/>
    <s v="Privada"/>
    <s v="No"/>
    <s v="Si"/>
    <s v="Si"/>
    <n v="1910"/>
    <s v="Francia"/>
    <n v="2.655177809"/>
    <x v="43"/>
    <n v="6.7000000000000002E-3"/>
    <s v="Impacto social "/>
    <s v="Pilar 5"/>
    <x v="0"/>
    <n v="1.4999999999999999E-2"/>
    <n v="0"/>
  </r>
  <r>
    <s v="Terpel"/>
    <x v="3"/>
    <s v="Privada"/>
    <s v="No"/>
    <s v="Si"/>
    <s v="Si"/>
    <n v="1968"/>
    <s v="Colombia"/>
    <n v="24.752011681999999"/>
    <x v="43"/>
    <n v="1.9E-2"/>
    <s v="Impacto social "/>
    <s v="Pilar 5"/>
    <x v="0"/>
    <n v="1.9E-2"/>
    <n v="8.0999999999999996E-3"/>
  </r>
  <r>
    <s v="Tigo"/>
    <x v="4"/>
    <s v="Mixta"/>
    <s v="No"/>
    <s v="Si"/>
    <s v="Si"/>
    <n v="1979"/>
    <s v="Suecia"/>
    <n v="2.956157691"/>
    <x v="43"/>
    <s v="No informa"/>
    <s v="Impacto social "/>
    <s v="Pilar 5"/>
    <x v="0"/>
    <n v="1.4999999999999999E-2"/>
    <n v="0"/>
  </r>
  <r>
    <s v="Toyota"/>
    <x v="3"/>
    <s v="Privada"/>
    <s v="No"/>
    <s v="Si"/>
    <s v="Si"/>
    <n v="1937"/>
    <s v="Japón"/>
    <n v="4.02823039"/>
    <x v="43"/>
    <s v="No informa"/>
    <s v="Impacto social "/>
    <s v="Pilar 5"/>
    <x v="0"/>
    <n v="1.9E-2"/>
    <n v="8.0999999999999996E-3"/>
  </r>
  <r>
    <s v="Trafigura (Petroleum)"/>
    <x v="3"/>
    <s v="Privada"/>
    <s v="No"/>
    <s v="No"/>
    <s v="Si"/>
    <n v="1993"/>
    <s v="Suiza"/>
    <n v="4.8704234599999996"/>
    <x v="43"/>
    <s v="No informa"/>
    <s v="Impacto social "/>
    <s v="Pilar 5"/>
    <x v="0"/>
    <n v="1.9E-2"/>
    <n v="8.0999999999999996E-3"/>
  </r>
  <r>
    <s v="Uniban"/>
    <x v="3"/>
    <s v="Privada"/>
    <s v="No"/>
    <s v="No"/>
    <s v="No"/>
    <n v="1966"/>
    <s v="Colombia"/>
    <n v="2.0461661379999998"/>
    <x v="43"/>
    <s v="No informa"/>
    <s v="Impacto social "/>
    <s v="Pilar 5"/>
    <x v="0"/>
    <n v="1.9E-2"/>
    <n v="8.0999999999999996E-3"/>
  </r>
  <r>
    <s v="Unilever"/>
    <x v="3"/>
    <s v="Privada"/>
    <s v="No"/>
    <s v="Si"/>
    <s v="Si"/>
    <n v="1929"/>
    <s v="Reino Unido y Países Bajos"/>
    <n v="1.928223518"/>
    <x v="43"/>
    <s v="No informa"/>
    <s v="Impacto social "/>
    <s v="Pilar 5"/>
    <x v="0"/>
    <n v="1.9E-2"/>
    <n v="8.0999999999999996E-3"/>
  </r>
  <r>
    <s v="Vanti"/>
    <x v="4"/>
    <s v="Privada"/>
    <s v="No"/>
    <s v="No"/>
    <s v="No"/>
    <n v="1987"/>
    <s v="Colombia"/>
    <n v="0"/>
    <x v="43"/>
    <s v="No informa"/>
    <s v="Impacto social "/>
    <s v="Pilar 5"/>
    <x v="0"/>
    <n v="1.4999999999999999E-2"/>
    <n v="0"/>
  </r>
  <r>
    <s v="Verano energy"/>
    <x v="5"/>
    <s v="Privada"/>
    <s v="No"/>
    <s v="No"/>
    <s v="Si"/>
    <n v="2016"/>
    <s v="Canadá"/>
    <n v="5.4833186859999996"/>
    <x v="43"/>
    <s v="No informa"/>
    <s v="Impacto social "/>
    <s v="Pilar 5"/>
    <x v="0"/>
    <n v="1.0999999999999999E-2"/>
    <n v="2.0000000000000001E-4"/>
  </r>
  <r>
    <s v="Yamaha"/>
    <x v="1"/>
    <s v="Privada"/>
    <s v="No"/>
    <s v="Si"/>
    <s v="Si"/>
    <n v="1955"/>
    <s v="Japón"/>
    <n v="1.8313776939999999"/>
    <x v="43"/>
    <s v="No informa"/>
    <s v="Impacto social "/>
    <s v="Pilar 5"/>
    <x v="0"/>
    <n v="9.7999999999999997E-3"/>
    <n v="6.9999999999999999E-4"/>
  </r>
  <r>
    <s v="YARA COLOMBIA S.A."/>
    <x v="1"/>
    <s v="Privada"/>
    <s v="No"/>
    <s v="No"/>
    <s v="Si"/>
    <n v="1993"/>
    <s v="Noruega"/>
    <n v="1.7653399919999999"/>
    <x v="43"/>
    <s v="No"/>
    <s v="Impacto social "/>
    <s v="Pilar 5"/>
    <x v="0"/>
    <n v="9.7999999999999997E-3"/>
    <n v="6.9999999999999999E-4"/>
  </r>
  <r>
    <s v="Aliar"/>
    <x v="0"/>
    <s v="Privada"/>
    <s v="No"/>
    <s v="No"/>
    <s v="No"/>
    <n v="2007"/>
    <s v="Colombia"/>
    <n v="0.97802211500000003"/>
    <x v="44"/>
    <s v="No informa"/>
    <s v="Impacto económico y gobernanza"/>
    <s v="Pilar 6"/>
    <x v="0"/>
    <n v="0"/>
    <n v="0"/>
  </r>
  <r>
    <s v="Alimentos Carnicos (Grupo Nutresa)"/>
    <x v="1"/>
    <s v="Privada"/>
    <s v="No"/>
    <s v="Si"/>
    <s v="Si"/>
    <n v="1920"/>
    <s v="Colombia"/>
    <n v="2.844632077"/>
    <x v="44"/>
    <n v="0.13"/>
    <s v="Impacto económico y gobernanza"/>
    <s v="Pilar 6"/>
    <x v="0"/>
    <n v="0.15652418389946543"/>
    <n v="4.2841244937278686E-2"/>
  </r>
  <r>
    <s v="Alpina"/>
    <x v="1"/>
    <s v="Privada"/>
    <s v="No"/>
    <s v="No"/>
    <s v="Si"/>
    <n v="1945"/>
    <s v="Colombia"/>
    <n v="2.1764613960000001"/>
    <x v="44"/>
    <n v="0.10265718142052797"/>
    <s v="Impacto económico y gobernanza"/>
    <s v="Pilar 6"/>
    <x v="0"/>
    <n v="0.15652418389946543"/>
    <n v="4.2841244937278686E-2"/>
  </r>
  <r>
    <s v="Amarilo"/>
    <x v="2"/>
    <s v="Privada"/>
    <s v="Si"/>
    <s v="No"/>
    <s v="No"/>
    <n v="1993"/>
    <s v="Colombia"/>
    <n v="2.1863011939999999"/>
    <x v="44"/>
    <s v="No informa"/>
    <s v="Impacto económico y gobernanza"/>
    <s v="Pilar 6"/>
    <x v="0"/>
    <n v="1.1946106015278107E-2"/>
    <n v="1.1946106015278107E-2"/>
  </r>
  <r>
    <s v="ARA"/>
    <x v="3"/>
    <s v="Privada"/>
    <s v="No"/>
    <s v="No"/>
    <s v="Si"/>
    <n v="2012"/>
    <s v="Colombia"/>
    <n v="13.831182682"/>
    <x v="44"/>
    <s v="No informa"/>
    <s v="Impacto económico y gobernanza"/>
    <s v="Pilar 6"/>
    <x v="0"/>
    <n v="7.0763358778625944"/>
    <n v="1.5951198800320521E-2"/>
  </r>
  <r>
    <s v="ARQUITECTURA Y CONCRETO"/>
    <x v="2"/>
    <s v="Privada"/>
    <s v="Si"/>
    <s v="No"/>
    <s v="No"/>
    <n v="1990"/>
    <s v="Colombia"/>
    <n v="0.77142869199999997"/>
    <x v="44"/>
    <s v="No informa"/>
    <s v="Impacto económico y gobernanza"/>
    <s v="Pilar 6"/>
    <x v="0"/>
    <n v="1.1946106015278107E-2"/>
    <n v="1.1946106015278107E-2"/>
  </r>
  <r>
    <s v="AUTOPISTA RIO MAGDALENA SAS"/>
    <x v="2"/>
    <s v="Privada"/>
    <s v="No"/>
    <s v="No"/>
    <s v="No"/>
    <n v="2014"/>
    <s v="Colombia"/>
    <n v="1.314259836"/>
    <x v="44"/>
    <n v="1.1946106015278107E-2"/>
    <s v="Impacto económico y gobernanza"/>
    <s v="Pilar 6"/>
    <x v="0"/>
    <n v="1.1946106015278107E-2"/>
    <n v="1.1946106015278107E-2"/>
  </r>
  <r>
    <s v="Avianca"/>
    <x v="4"/>
    <s v="Privada"/>
    <s v="No"/>
    <s v="No"/>
    <s v="Si"/>
    <n v="1919"/>
    <s v="Colombia"/>
    <n v="15.106042448"/>
    <x v="44"/>
    <s v="No informa"/>
    <s v="Impacto económico y gobernanza"/>
    <s v="Pilar 6"/>
    <x v="0"/>
    <n v="0.13451433718660863"/>
    <n v="2.7087517461389356E-2"/>
  </r>
  <r>
    <s v="AVICOLA EL MADROÑO SA"/>
    <x v="0"/>
    <s v="Privada"/>
    <s v="No"/>
    <s v="No"/>
    <s v="No"/>
    <n v="1987"/>
    <s v="Colombia"/>
    <n v="0.711210393"/>
    <x v="44"/>
    <s v="No informa"/>
    <s v="Impacto económico y gobernanza"/>
    <s v="Pilar 6"/>
    <x v="0"/>
    <n v="0"/>
    <n v="0"/>
  </r>
  <r>
    <s v="AVSA"/>
    <x v="0"/>
    <s v="Privada"/>
    <s v="Si"/>
    <s v="No"/>
    <s v="No"/>
    <n v="1969"/>
    <s v="Colombia"/>
    <n v="2.4231643530000002"/>
    <x v="44"/>
    <s v="No informa"/>
    <s v="Impacto económico y gobernanza"/>
    <s v="Pilar 6"/>
    <x v="0"/>
    <n v="0"/>
    <n v="0"/>
  </r>
  <r>
    <s v="Banco de Bogotá"/>
    <x v="4"/>
    <s v="Privada"/>
    <s v="No"/>
    <s v="Si"/>
    <s v="No"/>
    <n v="1870"/>
    <s v="Colombia"/>
    <n v="0"/>
    <x v="44"/>
    <n v="0.13451433718660863"/>
    <s v="Impacto económico y gobernanza"/>
    <s v="Pilar 6"/>
    <x v="0"/>
    <n v="0.13451433718660863"/>
    <n v="2.7087517461389356E-2"/>
  </r>
  <r>
    <s v="Bancolombia"/>
    <x v="4"/>
    <s v="Privada"/>
    <s v="No"/>
    <s v="Si"/>
    <s v="Si"/>
    <n v="1875"/>
    <s v="Colombia"/>
    <n v="0"/>
    <x v="44"/>
    <s v="No informa"/>
    <s v="Impacto económico y gobernanza"/>
    <s v="Pilar 6"/>
    <x v="0"/>
    <n v="0.13451433718660863"/>
    <n v="2.7087517461389356E-2"/>
  </r>
  <r>
    <s v="Bavaria (Kopps)"/>
    <x v="1"/>
    <s v="Privada"/>
    <s v="No"/>
    <s v="No"/>
    <s v="Si"/>
    <n v="1889"/>
    <s v="Colombia"/>
    <n v="8.6157743510000007"/>
    <x v="44"/>
    <s v="No informa"/>
    <s v="Impacto económico y gobernanza"/>
    <s v="Pilar 6"/>
    <x v="0"/>
    <n v="0.15652418389946543"/>
    <n v="4.2841244937278686E-2"/>
  </r>
  <r>
    <s v="BEL STAR S.A."/>
    <x v="1"/>
    <s v="Privada"/>
    <s v="No"/>
    <s v="No"/>
    <s v="Si"/>
    <n v="2000"/>
    <s v="Colombia"/>
    <n v="1.8730507999999999"/>
    <x v="44"/>
    <s v="No informa"/>
    <s v="Impacto económico y gobernanza"/>
    <s v="Pilar 6"/>
    <x v="0"/>
    <n v="0.15652418389946543"/>
    <n v="4.2841244937278686E-2"/>
  </r>
  <r>
    <s v="Biomax"/>
    <x v="3"/>
    <s v="Privada"/>
    <s v="No"/>
    <s v="No"/>
    <s v="No"/>
    <n v="2004"/>
    <s v="Colombia"/>
    <n v="4.5125503050000004"/>
    <x v="44"/>
    <s v="No informa"/>
    <s v="Impacto económico y gobernanza"/>
    <s v="Pilar 6"/>
    <x v="0"/>
    <n v="7.0763358778625944"/>
    <n v="1.5951198800320521E-2"/>
  </r>
  <r>
    <s v="C.I Prodeco"/>
    <x v="5"/>
    <s v="Privada"/>
    <s v="No"/>
    <s v="No"/>
    <s v="Si"/>
    <n v="1990"/>
    <s v="Suiza"/>
    <n v="0.89502277900000005"/>
    <x v="44"/>
    <s v="No informa"/>
    <s v="Impacto económico y gobernanza"/>
    <s v="Pilar 6"/>
    <x v="0"/>
    <n v="0.1293300037990541"/>
    <n v="1.9504323690633572E-2"/>
  </r>
  <r>
    <s v="CARTON DE COLOMBIA S.A. (Smurfit Kappa)"/>
    <x v="1"/>
    <s v="Privada"/>
    <s v="No"/>
    <s v="No"/>
    <s v="Si"/>
    <n v="1944"/>
    <s v="Colombia"/>
    <n v="1.7785578609999999"/>
    <x v="44"/>
    <s v="No informa"/>
    <s v="Impacto económico y gobernanza"/>
    <s v="Pilar 6"/>
    <x v="0"/>
    <n v="0.15652418389946543"/>
    <n v="4.2841244937278686E-2"/>
  </r>
  <r>
    <s v="Celsia"/>
    <x v="4"/>
    <s v="Privada"/>
    <s v="No"/>
    <s v="Si"/>
    <s v="Si"/>
    <n v="2001"/>
    <s v="Colombia"/>
    <n v="6.5475670460000002"/>
    <x v="44"/>
    <n v="6.0621726404299928E-2"/>
    <s v="Impacto económico y gobernanza"/>
    <s v="Pilar 6"/>
    <x v="0"/>
    <n v="0.13451433718660863"/>
    <n v="2.7087517461389356E-2"/>
  </r>
  <r>
    <s v="Cementos Argos"/>
    <x v="1"/>
    <s v="Privada"/>
    <s v="No"/>
    <s v="Si"/>
    <s v="Si"/>
    <n v="1934"/>
    <s v="Colombia"/>
    <n v="1.84479215"/>
    <x v="44"/>
    <s v="No informa"/>
    <s v="Impacto económico y gobernanza"/>
    <s v="Pilar 6"/>
    <x v="0"/>
    <n v="0.15652418389946543"/>
    <n v="4.2841244937278686E-2"/>
  </r>
  <r>
    <s v="Cencosud"/>
    <x v="3"/>
    <s v="Privada"/>
    <s v="Si"/>
    <s v="Si"/>
    <s v="Si"/>
    <n v="1960"/>
    <s v="Chile"/>
    <n v="4.2128666020000001"/>
    <x v="44"/>
    <s v="No informa"/>
    <s v="Impacto económico y gobernanza"/>
    <s v="Pilar 6"/>
    <x v="0"/>
    <n v="7.0763358778625944"/>
    <n v="1.5951198800320521E-2"/>
  </r>
  <r>
    <s v="Cenit"/>
    <x v="4"/>
    <s v="Mixta"/>
    <s v="No"/>
    <s v="No"/>
    <s v="No"/>
    <n v="2012"/>
    <s v="Colombia"/>
    <n v="9.9777362400000005"/>
    <x v="44"/>
    <n v="4.8169837632080159E-2"/>
    <s v="Impacto económico y gobernanza"/>
    <s v="Pilar 6"/>
    <x v="0"/>
    <n v="0.13451433718660863"/>
    <n v="2.7087517461389356E-2"/>
  </r>
  <r>
    <s v="Cerrejón"/>
    <x v="5"/>
    <s v="Privada"/>
    <s v="No"/>
    <s v="No"/>
    <s v="Si"/>
    <n v="1976"/>
    <s v="Reino Unido / Suiza"/>
    <n v="6.0471020830000004"/>
    <x v="44"/>
    <n v="0.1293300037990541"/>
    <s v="Impacto económico y gobernanza"/>
    <s v="Pilar 6"/>
    <x v="0"/>
    <n v="0.1293300037990541"/>
    <n v="1.9504323690633572E-2"/>
  </r>
  <r>
    <s v="Chevron"/>
    <x v="3"/>
    <s v="Privada"/>
    <s v="No"/>
    <s v="No"/>
    <s v="Si"/>
    <n v="1879"/>
    <s v="Estados Unidos"/>
    <n v="5.8689859999999996"/>
    <x v="44"/>
    <s v="No informa"/>
    <s v="Impacto económico y gobernanza"/>
    <s v="Pilar 6"/>
    <x v="0"/>
    <n v="7.0763358778625944"/>
    <n v="1.5951198800320521E-2"/>
  </r>
  <r>
    <s v="CI Eslop"/>
    <x v="3"/>
    <s v="Privada"/>
    <s v="Si"/>
    <s v="No"/>
    <s v="No"/>
    <n v="1997"/>
    <s v="Colombia"/>
    <n v="1.9766409730000001"/>
    <x v="44"/>
    <s v="No informa"/>
    <s v="Impacto económico y gobernanza"/>
    <s v="Pilar 6"/>
    <x v="0"/>
    <n v="7.0763358778625944"/>
    <n v="1.5951198800320521E-2"/>
  </r>
  <r>
    <s v="Claro"/>
    <x v="4"/>
    <s v="Privada"/>
    <s v="No"/>
    <s v="No"/>
    <s v="Si"/>
    <n v="2003"/>
    <s v="Brasil"/>
    <n v="15.602099798999999"/>
    <x v="44"/>
    <n v="5.1719941635786741E-2"/>
    <s v="Impacto económico y gobernanza"/>
    <s v="Pilar 6"/>
    <x v="0"/>
    <n v="0.13451433718660863"/>
    <n v="2.7087517461389356E-2"/>
  </r>
  <r>
    <s v="Coca Cola- Femsa"/>
    <x v="1"/>
    <s v="Mixta"/>
    <s v="No"/>
    <s v="Si"/>
    <s v="Si"/>
    <n v="1991"/>
    <s v="México"/>
    <n v="5.1614047279999999"/>
    <x v="44"/>
    <s v="No informa"/>
    <s v="Impacto económico y gobernanza"/>
    <s v="Pilar 6"/>
    <x v="0"/>
    <n v="0.15652418389946543"/>
    <n v="4.2841244937278686E-2"/>
  </r>
  <r>
    <s v="Colgate"/>
    <x v="1"/>
    <s v="Privada"/>
    <s v="No"/>
    <s v="Si"/>
    <s v="Si"/>
    <n v="1806"/>
    <s v="Estados Unidos"/>
    <n v="2.382092359"/>
    <x v="44"/>
    <s v="No informa"/>
    <s v="Impacto económico y gobernanza"/>
    <s v="Pilar 6"/>
    <x v="0"/>
    <n v="0.15652418389946543"/>
    <n v="4.2841244937278686E-2"/>
  </r>
  <r>
    <s v="Colombina"/>
    <x v="1"/>
    <s v="Privada"/>
    <s v="Si"/>
    <s v="Si"/>
    <s v="Si"/>
    <n v="1932"/>
    <s v="Colombia"/>
    <n v="2.1928266769999998"/>
    <x v="44"/>
    <n v="0.15652418389946543"/>
    <s v="Impacto económico y gobernanza"/>
    <s v="Pilar 6"/>
    <x v="0"/>
    <n v="0.15652418389946543"/>
    <n v="4.2841244937278686E-2"/>
  </r>
  <r>
    <s v="Compañía Nacional de Chocolates"/>
    <x v="1"/>
    <s v="Privada"/>
    <s v="No"/>
    <s v="No"/>
    <s v="No"/>
    <n v="1920"/>
    <s v="Colombia"/>
    <n v="1.9433909700000001"/>
    <x v="44"/>
    <s v="No informa"/>
    <s v="Impacto económico y gobernanza"/>
    <s v="Pilar 6"/>
    <x v="0"/>
    <n v="0.15652418389946543"/>
    <n v="4.2841244937278686E-2"/>
  </r>
  <r>
    <s v="CONCESIONARIA VIAL UNIÓN DEL SUR SAS"/>
    <x v="2"/>
    <s v="Privada"/>
    <s v="No"/>
    <s v="No"/>
    <s v="No"/>
    <n v="2015"/>
    <s v="Colombia"/>
    <n v="0.76762142099999997"/>
    <x v="44"/>
    <s v="No informa"/>
    <s v="Impacto económico y gobernanza"/>
    <s v="Pilar 6"/>
    <x v="0"/>
    <n v="1.1946106015278107E-2"/>
    <n v="1.1946106015278107E-2"/>
  </r>
  <r>
    <s v="Conconcreto"/>
    <x v="2"/>
    <s v="Privada"/>
    <s v="No"/>
    <s v="Si"/>
    <s v="Si"/>
    <n v="1961"/>
    <s v="Colombia"/>
    <n v="0.498844856"/>
    <x v="44"/>
    <s v="No informa"/>
    <s v="Impacto económico y gobernanza"/>
    <s v="Pilar 6"/>
    <x v="0"/>
    <n v="1.1946106015278107E-2"/>
    <n v="1.1946106015278107E-2"/>
  </r>
  <r>
    <s v="CONSTRUCCIONES EL CONDOR S.A"/>
    <x v="2"/>
    <s v="Privada"/>
    <s v="No"/>
    <s v="Si"/>
    <s v="Si"/>
    <n v="1979"/>
    <s v="Colombia"/>
    <n v="1.189537155"/>
    <x v="44"/>
    <s v="No informa"/>
    <s v="Impacto económico y gobernanza"/>
    <s v="Pilar 6"/>
    <x v="0"/>
    <n v="1.1946106015278107E-2"/>
    <n v="1.1946106015278107E-2"/>
  </r>
  <r>
    <s v="CONSTRUCTORA CAPITAL BOGOTA SAS"/>
    <x v="2"/>
    <s v="Privada"/>
    <s v="Si"/>
    <s v="No"/>
    <s v="No"/>
    <n v="2008"/>
    <s v="Colombia"/>
    <n v="1.3132825420000001"/>
    <x v="44"/>
    <s v="No informa"/>
    <s v="Impacto económico y gobernanza"/>
    <s v="Pilar 6"/>
    <x v="0"/>
    <n v="1.1946106015278107E-2"/>
    <n v="1.1946106015278107E-2"/>
  </r>
  <r>
    <s v="CONSTRUCTORA COLPATRIA  SAS"/>
    <x v="2"/>
    <s v="Privada"/>
    <s v="No"/>
    <s v="No"/>
    <s v="No"/>
    <n v="1977"/>
    <s v="Colombia"/>
    <n v="0.74612668500000001"/>
    <x v="44"/>
    <s v="No informa"/>
    <s v="Impacto económico y gobernanza"/>
    <s v="Pilar 6"/>
    <x v="0"/>
    <n v="1.1946106015278107E-2"/>
    <n v="1.1946106015278107E-2"/>
  </r>
  <r>
    <s v="Corbeta"/>
    <x v="3"/>
    <s v="Privada"/>
    <s v="Si"/>
    <s v="No"/>
    <s v="No"/>
    <n v="1938"/>
    <s v="Colombia"/>
    <n v="11.88773162"/>
    <x v="44"/>
    <s v="No informa"/>
    <s v="Impacto económico y gobernanza"/>
    <s v="Pilar 6"/>
    <x v="0"/>
    <n v="7.0763358778625944"/>
    <n v="1.5951198800320521E-2"/>
  </r>
  <r>
    <s v="Cruz Verde"/>
    <x v="3"/>
    <s v="Privada"/>
    <s v="No"/>
    <s v="No"/>
    <s v="Si"/>
    <n v="1984"/>
    <s v="Chile"/>
    <n v="5.5116464790000004"/>
    <x v="44"/>
    <s v="No informa"/>
    <s v="Impacto económico y gobernanza"/>
    <s v="Pilar 6"/>
    <x v="0"/>
    <n v="7.0763358778625944"/>
    <n v="1.5951198800320521E-2"/>
  </r>
  <r>
    <s v="D1"/>
    <x v="3"/>
    <s v="Privada"/>
    <s v="Si"/>
    <s v="No"/>
    <s v="No"/>
    <n v="2009"/>
    <s v="Colombia"/>
    <n v="19.439396106"/>
    <x v="44"/>
    <s v="No informa"/>
    <s v="Impacto económico y gobernanza"/>
    <s v="Pilar 6"/>
    <x v="0"/>
    <n v="7.0763358778625944"/>
    <n v="1.5951198800320521E-2"/>
  </r>
  <r>
    <s v="Davivienda"/>
    <x v="4"/>
    <s v="Privada"/>
    <s v="No"/>
    <s v="Si"/>
    <s v="No"/>
    <n v="1972"/>
    <s v="Colombia"/>
    <n v="0"/>
    <x v="44"/>
    <s v="No informa"/>
    <s v="Impacto económico y gobernanza"/>
    <s v="Pilar 6"/>
    <x v="0"/>
    <n v="0.13451433718660863"/>
    <n v="2.7087517461389356E-2"/>
  </r>
  <r>
    <s v="Distracom"/>
    <x v="3"/>
    <s v="Privada"/>
    <s v="Si"/>
    <s v="No"/>
    <s v="No"/>
    <n v="1997"/>
    <s v="Colombia"/>
    <n v="3.874476933"/>
    <x v="44"/>
    <s v="No informa"/>
    <s v="Impacto económico y gobernanza"/>
    <s v="Pilar 6"/>
    <x v="0"/>
    <n v="7.0763358778625944"/>
    <n v="1.5951198800320521E-2"/>
  </r>
  <r>
    <s v="Drummond"/>
    <x v="5"/>
    <s v="Privada"/>
    <s v="Si"/>
    <s v="No"/>
    <s v="Si"/>
    <n v="1935"/>
    <s v="Estados Unidos"/>
    <n v="11.495989482000001"/>
    <x v="44"/>
    <n v="7.4090945288277657E-2"/>
    <s v="Impacto económico y gobernanza"/>
    <s v="Pilar 6"/>
    <x v="0"/>
    <n v="0.1293300037990541"/>
    <n v="1.9504323690633572E-2"/>
  </r>
  <r>
    <s v="Ecopetrol"/>
    <x v="5"/>
    <s v="Mixta"/>
    <s v="No"/>
    <s v="Si"/>
    <s v="Si"/>
    <n v="1951"/>
    <s v="Colombia"/>
    <n v="113.923310323"/>
    <x v="44"/>
    <n v="1.9504323690633572E-2"/>
    <s v="Impacto económico y gobernanza"/>
    <s v="Pilar 6"/>
    <x v="0"/>
    <n v="0.1293300037990541"/>
    <n v="1.9504323690633572E-2"/>
  </r>
  <r>
    <s v="Emgesa"/>
    <x v="4"/>
    <s v="Mixta"/>
    <s v="No"/>
    <s v="No"/>
    <s v="Si"/>
    <n v="1997"/>
    <s v="Colombia"/>
    <n v="15.780332546"/>
    <x v="44"/>
    <n v="3.2801252003939303E-2"/>
    <s v="Impacto económico y gobernanza"/>
    <s v="Pilar 6"/>
    <x v="0"/>
    <n v="0.13451433718660863"/>
    <n v="2.7087517461389356E-2"/>
  </r>
  <r>
    <s v="EPM"/>
    <x v="4"/>
    <s v="Pública"/>
    <s v="No"/>
    <s v="No"/>
    <s v="Si"/>
    <n v="1955"/>
    <s v="Colombia"/>
    <n v="20.574477179999999"/>
    <x v="44"/>
    <s v="No informa"/>
    <s v="Impacto económico y gobernanza"/>
    <s v="Pilar 6"/>
    <x v="0"/>
    <n v="0.13451433718660863"/>
    <n v="2.7087517461389356E-2"/>
  </r>
  <r>
    <s v="ES Windows"/>
    <x v="1"/>
    <s v="Privada"/>
    <s v="No"/>
    <s v="No"/>
    <s v="Si"/>
    <n v="1985"/>
    <s v="Estados Unidos"/>
    <n v="2.6249202149999999"/>
    <x v="44"/>
    <n v="0.14680000000000001"/>
    <s v="Impacto económico y gobernanza"/>
    <s v="Pilar 6"/>
    <x v="0"/>
    <n v="0.15652418389946543"/>
    <n v="4.2841244937278686E-2"/>
  </r>
  <r>
    <s v="Esenttia"/>
    <x v="1"/>
    <s v="Mixta"/>
    <s v="No"/>
    <s v="No"/>
    <s v="No"/>
    <n v="1990"/>
    <s v="Colombia"/>
    <n v="2.3114637089999999"/>
    <x v="44"/>
    <n v="4.2841244937278686E-2"/>
    <s v="Impacto económico y gobernanza"/>
    <s v="Pilar 6"/>
    <x v="0"/>
    <n v="0.15652418389946543"/>
    <n v="4.2841244937278686E-2"/>
  </r>
  <r>
    <s v="Éxito"/>
    <x v="3"/>
    <s v="Privada"/>
    <s v="No"/>
    <s v="No"/>
    <s v="Si"/>
    <n v="1949"/>
    <s v="Colombia"/>
    <n v="16.077688644999999"/>
    <x v="44"/>
    <s v="No informa"/>
    <s v="Impacto económico y gobernanza"/>
    <s v="Pilar 6"/>
    <x v="0"/>
    <n v="7.0763358778625944"/>
    <n v="1.5951198800320521E-2"/>
  </r>
  <r>
    <s v="Falabella"/>
    <x v="3"/>
    <s v="Privada"/>
    <s v="Si"/>
    <s v="Si"/>
    <s v="Si"/>
    <n v="1889"/>
    <s v="Chile"/>
    <n v="2.3075606390000001"/>
    <x v="44"/>
    <s v="No informa"/>
    <s v="Impacto económico y gobernanza"/>
    <s v="Pilar 6"/>
    <x v="0"/>
    <n v="7.0763358778625944"/>
    <n v="1.5951198800320521E-2"/>
  </r>
  <r>
    <s v="Frontera Energy"/>
    <x v="5"/>
    <s v="Privada"/>
    <s v="No"/>
    <s v="Si"/>
    <s v="Si"/>
    <n v="1985"/>
    <s v="Canadá"/>
    <n v="4.2502446559999996"/>
    <x v="44"/>
    <s v="No informa"/>
    <s v="Impacto económico y gobernanza"/>
    <s v="Pilar 6"/>
    <x v="0"/>
    <n v="0.1293300037990541"/>
    <n v="1.9504323690633572E-2"/>
  </r>
  <r>
    <s v="Gases del Caribe"/>
    <x v="4"/>
    <s v="Privada"/>
    <s v="No"/>
    <s v="Si"/>
    <s v="No"/>
    <n v="1966"/>
    <s v="Colombia"/>
    <n v="2.6355685659999999"/>
    <x v="44"/>
    <s v="No informa"/>
    <s v="Impacto económico y gobernanza"/>
    <s v="Pilar 6"/>
    <x v="0"/>
    <n v="0.13451433718660863"/>
    <n v="2.7087517461389356E-2"/>
  </r>
  <r>
    <s v="GEB"/>
    <x v="4"/>
    <s v="Mixta"/>
    <s v="No"/>
    <s v="Si"/>
    <s v="Si"/>
    <n v="1896"/>
    <s v="Colombia"/>
    <n v="3.7166394839999999"/>
    <x v="44"/>
    <s v="No informa"/>
    <s v="Impacto económico y gobernanza"/>
    <s v="Pilar 6"/>
    <x v="0"/>
    <n v="0.13451433718660863"/>
    <n v="2.7087517461389356E-2"/>
  </r>
  <r>
    <s v="General Motors"/>
    <x v="1"/>
    <s v="Pública"/>
    <s v="No"/>
    <s v="Si"/>
    <s v="Si"/>
    <n v="1908"/>
    <s v="Estados Unidos"/>
    <n v="1.2123628230000001"/>
    <x v="44"/>
    <s v="No informa"/>
    <s v="Impacto económico y gobernanza"/>
    <s v="Pilar 6"/>
    <x v="0"/>
    <n v="0.15652418389946543"/>
    <n v="4.2841244937278686E-2"/>
  </r>
  <r>
    <s v="Geopark"/>
    <x v="5"/>
    <s v="Privada"/>
    <s v="No"/>
    <s v="Si"/>
    <s v="Si"/>
    <n v="2002"/>
    <s v="Chile"/>
    <n v="2.4203671080000002"/>
    <x v="44"/>
    <s v="No informa"/>
    <s v="Impacto económico y gobernanza"/>
    <s v="Pilar 6"/>
    <x v="0"/>
    <n v="0.1293300037990541"/>
    <n v="1.9504323690633572E-2"/>
  </r>
  <r>
    <s v="Gran Tierra Energy"/>
    <x v="5"/>
    <s v="Privada"/>
    <s v="No"/>
    <s v="Si"/>
    <s v="Si"/>
    <n v="2003"/>
    <s v="Canadá"/>
    <n v="1.3219259999999999"/>
    <x v="44"/>
    <s v="No informa"/>
    <s v="Impacto económico y gobernanza"/>
    <s v="Pilar 6"/>
    <x v="0"/>
    <n v="0.1293300037990541"/>
    <n v="1.9504323690633572E-2"/>
  </r>
  <r>
    <s v="Grupo Bios"/>
    <x v="0"/>
    <s v="Privada"/>
    <s v="No"/>
    <s v="No"/>
    <s v="No"/>
    <n v="1985"/>
    <s v="Colombia"/>
    <n v="0.441609957"/>
    <x v="44"/>
    <s v="No informa"/>
    <s v="Impacto económico y gobernanza"/>
    <s v="Pilar 6"/>
    <x v="0"/>
    <n v="0"/>
    <n v="0"/>
  </r>
  <r>
    <s v="Grupo Diana"/>
    <x v="1"/>
    <s v="Privada"/>
    <s v="Si"/>
    <s v="No"/>
    <s v="No"/>
    <n v="1964"/>
    <s v="Colombia"/>
    <n v="2.4859553989999998"/>
    <x v="44"/>
    <s v="No informa"/>
    <s v="Impacto económico y gobernanza"/>
    <s v="Pilar 6"/>
    <x v="0"/>
    <n v="0.15652418389946543"/>
    <n v="4.2841244937278686E-2"/>
  </r>
  <r>
    <s v="Haceb"/>
    <x v="1"/>
    <s v="Privada"/>
    <s v="Si"/>
    <s v="No"/>
    <s v="No"/>
    <n v="1940"/>
    <s v="Colombia"/>
    <n v="1.340540112"/>
    <x v="44"/>
    <s v="No informa"/>
    <s v="Impacto económico y gobernanza"/>
    <s v="Pilar 6"/>
    <x v="0"/>
    <n v="0.15652418389946543"/>
    <n v="4.2841244937278686E-2"/>
  </r>
  <r>
    <s v="Hocol"/>
    <x v="5"/>
    <s v="Privada"/>
    <s v="No"/>
    <s v="No"/>
    <s v="No"/>
    <n v="1956"/>
    <s v="Colombia"/>
    <n v="2.660692144"/>
    <x v="44"/>
    <s v="No informa"/>
    <s v="Impacto económico y gobernanza"/>
    <s v="Pilar 6"/>
    <x v="0"/>
    <n v="0.1293300037990541"/>
    <n v="1.9504323690633572E-2"/>
  </r>
  <r>
    <s v="INCUBADORA SANTANDER S.A. (Huevos Kikes)"/>
    <x v="0"/>
    <s v="Privada"/>
    <s v="Si"/>
    <s v="No"/>
    <s v="No"/>
    <n v="1962"/>
    <s v="Colombia"/>
    <n v="0.89448844999999999"/>
    <x v="44"/>
    <s v="No informa"/>
    <s v="Impacto económico y gobernanza"/>
    <s v="Pilar 6"/>
    <x v="0"/>
    <n v="0"/>
    <n v="0"/>
  </r>
  <r>
    <s v="ISA"/>
    <x v="4"/>
    <s v="Mixta"/>
    <s v="No"/>
    <s v="Si"/>
    <s v="Si"/>
    <n v="1967"/>
    <s v="Colombia"/>
    <n v="4.1309855679999998"/>
    <x v="44"/>
    <s v="No informa"/>
    <s v="Impacto económico y gobernanza"/>
    <s v="Pilar 6"/>
    <x v="0"/>
    <n v="0.13451433718660863"/>
    <n v="2.7087517461389356E-2"/>
  </r>
  <r>
    <s v="Isagen"/>
    <x v="4"/>
    <s v="Mixta"/>
    <s v="No"/>
    <s v="No"/>
    <s v="No"/>
    <n v="1995"/>
    <s v="Colombia"/>
    <n v="6.1355991599999999"/>
    <x v="44"/>
    <s v="No informa"/>
    <s v="Impacto económico y gobernanza"/>
    <s v="Pilar 6"/>
    <x v="0"/>
    <n v="0.13451433718660863"/>
    <n v="2.7087517461389356E-2"/>
  </r>
  <r>
    <s v="ISMOCOL SA"/>
    <x v="2"/>
    <s v="Privada"/>
    <s v="No"/>
    <s v="No"/>
    <s v="Si"/>
    <n v="1989"/>
    <s v="Colombia"/>
    <n v="0.75167738299999998"/>
    <x v="44"/>
    <s v="No informa"/>
    <s v="Impacto económico y gobernanza"/>
    <s v="Pilar 6"/>
    <x v="0"/>
    <n v="1.1946106015278107E-2"/>
    <n v="1.1946106015278107E-2"/>
  </r>
  <r>
    <s v="Italcol"/>
    <x v="1"/>
    <s v="Privada"/>
    <s v="Si"/>
    <s v="No"/>
    <s v="No"/>
    <n v="1970"/>
    <s v="Colombia"/>
    <n v="3.1891452720000002"/>
    <x v="44"/>
    <s v="No informa"/>
    <s v="Impacto económico y gobernanza"/>
    <s v="Pilar 6"/>
    <x v="0"/>
    <n v="0.15652418389946543"/>
    <n v="4.2841244937278686E-2"/>
  </r>
  <r>
    <s v="LATAM"/>
    <x v="4"/>
    <s v="Privada"/>
    <s v="No"/>
    <s v="Si"/>
    <s v="Si"/>
    <n v="1929"/>
    <s v="Chile"/>
    <n v="2.3283445380000001"/>
    <x v="44"/>
    <s v="No informa"/>
    <s v="Impacto económico y gobernanza"/>
    <s v="Pilar 6"/>
    <x v="0"/>
    <n v="0.13451433718660863"/>
    <n v="2.7087517461389356E-2"/>
  </r>
  <r>
    <s v="MARVAL S.A.S."/>
    <x v="2"/>
    <s v="Privada"/>
    <s v="Si"/>
    <s v="No"/>
    <s v="No"/>
    <n v="1976"/>
    <s v="Colombia"/>
    <n v="0.98534294499999997"/>
    <x v="44"/>
    <s v="No informa"/>
    <s v="Impacto económico y gobernanza"/>
    <s v="Pilar 6"/>
    <x v="0"/>
    <n v="1.1946106015278107E-2"/>
    <n v="1.1946106015278107E-2"/>
  </r>
  <r>
    <s v="Mazda"/>
    <x v="3"/>
    <s v="Privada"/>
    <s v="No"/>
    <s v="Si"/>
    <s v="Si"/>
    <n v="1920"/>
    <s v="Japón"/>
    <n v="1.8691417530000001"/>
    <x v="44"/>
    <s v="No informa"/>
    <s v="Impacto económico y gobernanza"/>
    <s v="Pilar 6"/>
    <x v="0"/>
    <n v="7.0763358778625944"/>
    <n v="1.5951198800320521E-2"/>
  </r>
  <r>
    <s v="Mercado Libre"/>
    <x v="4"/>
    <s v="Privada"/>
    <s v="No"/>
    <s v="Si"/>
    <s v="Si"/>
    <n v="2009"/>
    <s v="Argentina"/>
    <n v="1.8581853669999999"/>
    <x v="44"/>
    <s v="No informa"/>
    <s v="Impacto económico y gobernanza"/>
    <s v="Pilar 6"/>
    <x v="0"/>
    <n v="0.13451433718660863"/>
    <n v="2.7087517461389356E-2"/>
  </r>
  <r>
    <s v="Nestle"/>
    <x v="1"/>
    <s v="Mixta"/>
    <s v="No"/>
    <s v="Si"/>
    <s v="Si"/>
    <n v="1866"/>
    <s v="Suiza"/>
    <n v="2.0444698099999998"/>
    <x v="44"/>
    <s v="No informa"/>
    <s v="Impacto económico y gobernanza"/>
    <s v="Pilar 6"/>
    <x v="0"/>
    <n v="0.15652418389946543"/>
    <n v="4.2841244937278686E-2"/>
  </r>
  <r>
    <s v="Oleoducto Central (Ocensa)"/>
    <x v="4"/>
    <s v="Mixta"/>
    <s v="No"/>
    <s v="No"/>
    <s v="No"/>
    <n v="1994"/>
    <s v="Colombia"/>
    <n v="5.9751610780000002"/>
    <x v="44"/>
    <s v="No informa"/>
    <s v="Impacto económico y gobernanza"/>
    <s v="Pilar 6"/>
    <x v="0"/>
    <n v="0.13451433718660863"/>
    <n v="2.7087517461389356E-2"/>
  </r>
  <r>
    <s v="Olímpica"/>
    <x v="3"/>
    <s v="Privada"/>
    <s v="Si"/>
    <s v="No"/>
    <s v="No"/>
    <n v="1953"/>
    <s v="Colombia"/>
    <n v="7.1291921260000004"/>
    <x v="44"/>
    <s v="No informa"/>
    <s v="Impacto económico y gobernanza"/>
    <s v="Pilar 6"/>
    <x v="0"/>
    <n v="7.0763358778625944"/>
    <n v="1.5951198800320521E-2"/>
  </r>
  <r>
    <s v="Pepsico"/>
    <x v="1"/>
    <s v="Pública"/>
    <s v="No"/>
    <s v="Si"/>
    <s v="Si"/>
    <n v="1965"/>
    <s v="Estados Unidos"/>
    <n v="2.0973851419999998"/>
    <x v="44"/>
    <s v="No informa"/>
    <s v="Impacto económico y gobernanza"/>
    <s v="Pilar 6"/>
    <x v="0"/>
    <n v="0.15652418389946543"/>
    <n v="4.2841244937278686E-2"/>
  </r>
  <r>
    <s v="Petromil"/>
    <x v="3"/>
    <s v="Privada"/>
    <s v="Si"/>
    <s v="No"/>
    <s v="No"/>
    <n v="1989"/>
    <s v="Colombia"/>
    <n v="3.0305383369999999"/>
    <x v="44"/>
    <s v="No informa"/>
    <s v="Impacto económico y gobernanza"/>
    <s v="Pilar 6"/>
    <x v="0"/>
    <n v="7.0763358778625944"/>
    <n v="1.5951198800320521E-2"/>
  </r>
  <r>
    <s v="POLLOS EL BUCANERO S.A. (Cargill)"/>
    <x v="1"/>
    <s v="Privada"/>
    <s v="No"/>
    <s v="No"/>
    <s v="Si"/>
    <n v="1986"/>
    <s v="Colombia"/>
    <n v="2.2734296359999999"/>
    <x v="44"/>
    <s v="No informa"/>
    <s v="Impacto económico y gobernanza"/>
    <s v="Pilar 6"/>
    <x v="0"/>
    <n v="0.15652418389946543"/>
    <n v="4.2841244937278686E-2"/>
  </r>
  <r>
    <s v="Postobón"/>
    <x v="1"/>
    <s v="Privada"/>
    <s v="No"/>
    <s v="No"/>
    <s v="No"/>
    <n v="1904"/>
    <s v="Colombia"/>
    <n v="2.8467005310000002"/>
    <x v="44"/>
    <s v="No informa"/>
    <s v="Impacto económico y gobernanza"/>
    <s v="Pilar 6"/>
    <x v="0"/>
    <n v="0.15652418389946543"/>
    <n v="4.2841244937278686E-2"/>
  </r>
  <r>
    <s v="Pricesmart"/>
    <x v="3"/>
    <s v="Privada"/>
    <s v="No"/>
    <s v="Si"/>
    <s v="Si"/>
    <n v="1993"/>
    <s v="Estados Unidos"/>
    <n v="2.3607916150000001"/>
    <x v="44"/>
    <s v="No informa"/>
    <s v="Impacto económico y gobernanza"/>
    <s v="Pilar 6"/>
    <x v="0"/>
    <n v="7.0763358778625944"/>
    <n v="1.5951198800320521E-2"/>
  </r>
  <r>
    <s v="Primax"/>
    <x v="3"/>
    <s v="Privada"/>
    <s v="No"/>
    <s v="No"/>
    <s v="Si"/>
    <n v="2005"/>
    <s v="Perú"/>
    <n v="10.521119421"/>
    <x v="44"/>
    <n v="7.0763358778625944"/>
    <s v="Impacto económico y gobernanza"/>
    <s v="Pilar 6"/>
    <x v="0"/>
    <n v="7.0763358778625944"/>
    <n v="1.5951198800320521E-2"/>
  </r>
  <r>
    <s v="Productos Familia (Essity)"/>
    <x v="1"/>
    <s v="Privada"/>
    <s v="No"/>
    <s v="No"/>
    <s v="Si"/>
    <n v="1958"/>
    <s v="Colombia"/>
    <n v="2.0172595470000001"/>
    <x v="44"/>
    <s v="No informa"/>
    <s v="Impacto económico y gobernanza"/>
    <s v="Pilar 6"/>
    <x v="0"/>
    <n v="0.15652418389946543"/>
    <n v="4.2841244937278686E-2"/>
  </r>
  <r>
    <s v="Promigas"/>
    <x v="4"/>
    <s v="Privada"/>
    <s v="No"/>
    <s v="Si"/>
    <s v="No"/>
    <n v="1974"/>
    <s v="Colombia"/>
    <n v="2.2729038500000001"/>
    <x v="44"/>
    <n v="5.3923656622630461E-2"/>
    <s v="Impacto económico y gobernanza"/>
    <s v="Pilar 6"/>
    <x v="0"/>
    <n v="0.13451433718660863"/>
    <n v="2.7087517461389356E-2"/>
  </r>
  <r>
    <s v="Rappi"/>
    <x v="4"/>
    <s v="Privada"/>
    <s v="No"/>
    <s v="No"/>
    <s v="Si"/>
    <n v="2015"/>
    <s v="Colombia"/>
    <n v="0.70314701400000001"/>
    <x v="44"/>
    <s v="No informa"/>
    <s v="Impacto económico y gobernanza"/>
    <s v="Pilar 6"/>
    <x v="0"/>
    <n v="0.13451433718660863"/>
    <n v="2.7087517461389356E-2"/>
  </r>
  <r>
    <s v="Reficar"/>
    <x v="1"/>
    <s v="Mixta"/>
    <s v="No"/>
    <s v="No"/>
    <s v="No"/>
    <n v="1956"/>
    <s v="Colombia"/>
    <n v="25.860914507"/>
    <x v="44"/>
    <s v="No informa"/>
    <s v="Impacto económico y gobernanza"/>
    <s v="Pilar 6"/>
    <x v="0"/>
    <n v="0.15652418389946543"/>
    <n v="4.2841244937278686E-2"/>
  </r>
  <r>
    <s v="Renault"/>
    <x v="1"/>
    <s v="Mixta"/>
    <s v="No"/>
    <s v="Si"/>
    <s v="Si"/>
    <n v="1898"/>
    <s v="Francia"/>
    <n v="2.4260392159999999"/>
    <x v="44"/>
    <s v="No informa"/>
    <s v="Impacto económico y gobernanza"/>
    <s v="Pilar 6"/>
    <x v="0"/>
    <n v="0.15652418389946543"/>
    <n v="4.2841244937278686E-2"/>
  </r>
  <r>
    <s v="Riopaila Castilla"/>
    <x v="1"/>
    <s v="Privada"/>
    <s v="No"/>
    <s v="Si"/>
    <s v="No"/>
    <n v="1998"/>
    <s v="Colombia"/>
    <n v="1.697301486"/>
    <x v="44"/>
    <s v="No informa"/>
    <s v="Impacto económico y gobernanza"/>
    <s v="Pilar 6"/>
    <x v="0"/>
    <n v="0.15652418389946543"/>
    <n v="4.2841244937278686E-2"/>
  </r>
  <r>
    <s v="Samsung"/>
    <x v="3"/>
    <s v="Privada"/>
    <s v="Si"/>
    <s v="Si"/>
    <s v="Si"/>
    <n v="1969"/>
    <s v="Corea del Sur"/>
    <n v="3.188315636"/>
    <x v="44"/>
    <s v="No informa"/>
    <s v="Impacto económico y gobernanza"/>
    <s v="Pilar 6"/>
    <x v="0"/>
    <n v="7.0763358778625944"/>
    <n v="1.5951198800320521E-2"/>
  </r>
  <r>
    <s v="SierraCol Energy"/>
    <x v="5"/>
    <s v="Privada"/>
    <s v="No"/>
    <s v="No"/>
    <s v="Si"/>
    <n v="2020"/>
    <s v="Islas Caimán / EE.UU"/>
    <n v="1.943851598"/>
    <x v="44"/>
    <s v="No informa"/>
    <s v="Impacto económico y gobernanza"/>
    <s v="Pilar 6"/>
    <x v="0"/>
    <n v="0.1293300037990541"/>
    <n v="1.9504323690633572E-2"/>
  </r>
  <r>
    <s v="Sodimac (Homecenter)"/>
    <x v="3"/>
    <s v="Privada"/>
    <s v="No"/>
    <s v="No"/>
    <s v="Si"/>
    <n v="1952"/>
    <s v="Chile"/>
    <n v="5.9910971069999999"/>
    <x v="44"/>
    <n v="6.6532442269321257E-2"/>
    <s v="Impacto económico y gobernanza"/>
    <s v="Pilar 6"/>
    <x v="0"/>
    <n v="7.0763358778625944"/>
    <n v="1.5951198800320521E-2"/>
  </r>
  <r>
    <s v="Sucafina"/>
    <x v="3"/>
    <s v="Privada"/>
    <s v="Si"/>
    <s v="No"/>
    <s v="Si"/>
    <n v="1977"/>
    <s v="Suiza"/>
    <n v="2.002301595"/>
    <x v="44"/>
    <s v="No informa"/>
    <s v="Impacto económico y gobernanza"/>
    <s v="Pilar 6"/>
    <x v="0"/>
    <n v="7.0763358778625944"/>
    <n v="1.5951198800320521E-2"/>
  </r>
  <r>
    <s v="Sunshine Bouquet"/>
    <x v="0"/>
    <s v="Privada"/>
    <s v="Si"/>
    <s v="No"/>
    <s v="Si"/>
    <n v="1971"/>
    <s v="Estados Unidos"/>
    <n v="2.1567474139999998"/>
    <x v="44"/>
    <s v="No informa"/>
    <s v="Impacto económico y gobernanza"/>
    <s v="Pilar 6"/>
    <x v="0"/>
    <n v="0"/>
    <n v="0"/>
  </r>
  <r>
    <s v="Suramerica Comercial (Dollar City)"/>
    <x v="3"/>
    <s v="Privada"/>
    <s v="No"/>
    <s v="No"/>
    <s v="Si"/>
    <n v="2009"/>
    <s v="El Salvador"/>
    <n v="2.8694480090000001"/>
    <x v="44"/>
    <s v="No informa"/>
    <s v="Impacto económico y gobernanza"/>
    <s v="Pilar 6"/>
    <x v="0"/>
    <n v="7.0763358778625944"/>
    <n v="1.5951198800320521E-2"/>
  </r>
  <r>
    <s v="Tecnoquimicas"/>
    <x v="3"/>
    <s v="Privada"/>
    <s v="Si"/>
    <s v="No"/>
    <s v="No"/>
    <n v="1934"/>
    <s v="Colombia"/>
    <n v="3.134365769"/>
    <x v="44"/>
    <s v="No informa"/>
    <s v="Impacto económico y gobernanza"/>
    <s v="Pilar 6"/>
    <x v="0"/>
    <n v="7.0763358778625944"/>
    <n v="1.5951198800320521E-2"/>
  </r>
  <r>
    <s v="Telefónica"/>
    <x v="4"/>
    <s v="Mixta"/>
    <s v="No"/>
    <s v="Si"/>
    <s v="Si"/>
    <n v="1924"/>
    <s v="España"/>
    <n v="6.6721791020000003"/>
    <x v="44"/>
    <s v="No informa"/>
    <s v="Impacto económico y gobernanza"/>
    <s v="Pilar 6"/>
    <x v="0"/>
    <n v="0.13451433718660863"/>
    <n v="2.7087517461389356E-2"/>
  </r>
  <r>
    <s v="Teleperformance"/>
    <x v="4"/>
    <s v="Privada"/>
    <s v="No"/>
    <s v="Si"/>
    <s v="Si"/>
    <n v="1910"/>
    <s v="Francia"/>
    <n v="2.655177809"/>
    <x v="44"/>
    <s v="No informa"/>
    <s v="Impacto económico y gobernanza"/>
    <s v="Pilar 6"/>
    <x v="0"/>
    <n v="0.13451433718660863"/>
    <n v="2.7087517461389356E-2"/>
  </r>
  <r>
    <s v="Terpel"/>
    <x v="3"/>
    <s v="Privada"/>
    <s v="No"/>
    <s v="Si"/>
    <s v="Si"/>
    <n v="1968"/>
    <s v="Colombia"/>
    <n v="24.752011681999999"/>
    <x v="44"/>
    <n v="1.5951198800320521E-2"/>
    <s v="Impacto económico y gobernanza"/>
    <s v="Pilar 6"/>
    <x v="0"/>
    <n v="7.0763358778625944"/>
    <n v="1.5951198800320521E-2"/>
  </r>
  <r>
    <s v="Tigo"/>
    <x v="4"/>
    <s v="Mixta"/>
    <s v="No"/>
    <s v="Si"/>
    <s v="Si"/>
    <n v="1979"/>
    <s v="Suecia"/>
    <n v="2.956157691"/>
    <x v="44"/>
    <s v="No informa"/>
    <s v="Impacto económico y gobernanza"/>
    <s v="Pilar 6"/>
    <x v="0"/>
    <n v="0.13451433718660863"/>
    <n v="2.7087517461389356E-2"/>
  </r>
  <r>
    <s v="Toyota"/>
    <x v="3"/>
    <s v="Privada"/>
    <s v="No"/>
    <s v="Si"/>
    <s v="Si"/>
    <n v="1937"/>
    <s v="Japón"/>
    <n v="4.02823039"/>
    <x v="44"/>
    <s v="No informa"/>
    <s v="Impacto económico y gobernanza"/>
    <s v="Pilar 6"/>
    <x v="0"/>
    <n v="7.0763358778625944"/>
    <n v="1.5951198800320521E-2"/>
  </r>
  <r>
    <s v="Trafigura (Petroleum)"/>
    <x v="3"/>
    <s v="Privada"/>
    <s v="No"/>
    <s v="No"/>
    <s v="Si"/>
    <n v="1993"/>
    <s v="Suiza"/>
    <n v="4.8704234599999996"/>
    <x v="44"/>
    <s v="No informa"/>
    <s v="Impacto económico y gobernanza"/>
    <s v="Pilar 6"/>
    <x v="0"/>
    <n v="7.0763358778625944"/>
    <n v="1.5951198800320521E-2"/>
  </r>
  <r>
    <s v="Uniban"/>
    <x v="3"/>
    <s v="Privada"/>
    <s v="No"/>
    <s v="No"/>
    <s v="No"/>
    <n v="1966"/>
    <s v="Colombia"/>
    <n v="2.0461661379999998"/>
    <x v="44"/>
    <s v="No informa"/>
    <s v="Impacto económico y gobernanza"/>
    <s v="Pilar 6"/>
    <x v="0"/>
    <n v="7.0763358778625944"/>
    <n v="1.5951198800320521E-2"/>
  </r>
  <r>
    <s v="Unilever"/>
    <x v="3"/>
    <s v="Privada"/>
    <s v="No"/>
    <s v="Si"/>
    <s v="Si"/>
    <n v="1929"/>
    <s v="Reino Unido y Países Bajos"/>
    <n v="1.928223518"/>
    <x v="44"/>
    <s v="No informa"/>
    <s v="Impacto económico y gobernanza"/>
    <s v="Pilar 6"/>
    <x v="0"/>
    <n v="7.0763358778625944"/>
    <n v="1.5951198800320521E-2"/>
  </r>
  <r>
    <s v="Vanti"/>
    <x v="4"/>
    <s v="Privada"/>
    <s v="No"/>
    <s v="No"/>
    <s v="No"/>
    <n v="1987"/>
    <s v="Colombia"/>
    <n v="0"/>
    <x v="44"/>
    <n v="2.7087517461389356E-2"/>
    <s v="Impacto económico y gobernanza"/>
    <s v="Pilar 6"/>
    <x v="0"/>
    <n v="0.13451433718660863"/>
    <n v="2.7087517461389356E-2"/>
  </r>
  <r>
    <s v="Verano energy"/>
    <x v="5"/>
    <s v="Privada"/>
    <s v="No"/>
    <s v="No"/>
    <s v="Si"/>
    <n v="2016"/>
    <s v="Canadá"/>
    <n v="5.4833186859999996"/>
    <x v="44"/>
    <s v="No informa"/>
    <s v="Impacto económico y gobernanza"/>
    <s v="Pilar 6"/>
    <x v="0"/>
    <n v="0.1293300037990541"/>
    <n v="1.9504323690633572E-2"/>
  </r>
  <r>
    <s v="Yamaha"/>
    <x v="1"/>
    <s v="Privada"/>
    <s v="No"/>
    <s v="Si"/>
    <s v="Si"/>
    <n v="1955"/>
    <s v="Japón"/>
    <n v="1.8313776939999999"/>
    <x v="44"/>
    <s v="No informa"/>
    <s v="Impacto económico y gobernanza"/>
    <s v="Pilar 6"/>
    <x v="0"/>
    <n v="0.15652418389946543"/>
    <n v="4.2841244937278686E-2"/>
  </r>
  <r>
    <s v="YARA COLOMBIA S.A."/>
    <x v="1"/>
    <s v="Privada"/>
    <s v="No"/>
    <s v="No"/>
    <s v="Si"/>
    <n v="1993"/>
    <s v="Noruega"/>
    <n v="1.7653399919999999"/>
    <x v="44"/>
    <s v="No informa"/>
    <s v="Impacto económico y gobernanza"/>
    <s v="Pilar 6"/>
    <x v="0"/>
    <n v="0.15652418389946543"/>
    <n v="4.2841244937278686E-2"/>
  </r>
  <r>
    <s v="Aliar"/>
    <x v="0"/>
    <s v="Privada"/>
    <s v="No"/>
    <s v="No"/>
    <s v="No"/>
    <n v="2007"/>
    <s v="Colombia"/>
    <n v="0.97802211500000003"/>
    <x v="45"/>
    <n v="0.25900000000000001"/>
    <s v="Impacto social "/>
    <s v="Pilar 5"/>
    <x v="0"/>
    <n v="0.25900000000000001"/>
    <n v="0.217"/>
  </r>
  <r>
    <s v="Alimentos Carnicos (Grupo Nutresa)"/>
    <x v="1"/>
    <s v="Privada"/>
    <s v="No"/>
    <s v="Si"/>
    <s v="Si"/>
    <n v="1920"/>
    <s v="Colombia"/>
    <n v="2.844632077"/>
    <x v="45"/>
    <n v="0.36"/>
    <s v="Impacto social "/>
    <s v="Pilar 5"/>
    <x v="0"/>
    <n v="0.71"/>
    <n v="7.0000000000000007E-2"/>
  </r>
  <r>
    <s v="Alpina"/>
    <x v="1"/>
    <s v="Privada"/>
    <s v="No"/>
    <s v="No"/>
    <s v="Si"/>
    <n v="1945"/>
    <s v="Colombia"/>
    <n v="2.1764613960000001"/>
    <x v="45"/>
    <n v="0.27"/>
    <s v="Impacto social "/>
    <s v="Pilar 5"/>
    <x v="0"/>
    <n v="0.71"/>
    <n v="7.0000000000000007E-2"/>
  </r>
  <r>
    <s v="Amarilo"/>
    <x v="2"/>
    <s v="Privada"/>
    <s v="Si"/>
    <s v="No"/>
    <s v="No"/>
    <n v="1993"/>
    <s v="Colombia"/>
    <n v="2.1863011939999999"/>
    <x v="45"/>
    <n v="0.38"/>
    <s v="Impacto social "/>
    <s v="Pilar 5"/>
    <x v="0"/>
    <n v="0.52500000000000002"/>
    <n v="7.8E-2"/>
  </r>
  <r>
    <s v="ARA"/>
    <x v="3"/>
    <s v="Privada"/>
    <s v="No"/>
    <s v="No"/>
    <s v="Si"/>
    <n v="2012"/>
    <s v="Colombia"/>
    <n v="13.831182682"/>
    <x v="45"/>
    <s v="No informa"/>
    <s v="Impacto social "/>
    <s v="Pilar 5"/>
    <x v="0"/>
    <n v="0.72"/>
    <n v="0.12"/>
  </r>
  <r>
    <s v="ARQUITECTURA Y CONCRETO"/>
    <x v="2"/>
    <s v="Privada"/>
    <s v="Si"/>
    <s v="No"/>
    <s v="No"/>
    <n v="1990"/>
    <s v="Colombia"/>
    <n v="0.77142869199999997"/>
    <x v="45"/>
    <s v="No informa"/>
    <s v="Impacto social "/>
    <s v="Pilar 5"/>
    <x v="0"/>
    <n v="0.52500000000000002"/>
    <n v="7.8E-2"/>
  </r>
  <r>
    <s v="AUTOPISTA RIO MAGDALENA SAS"/>
    <x v="2"/>
    <s v="Privada"/>
    <s v="No"/>
    <s v="No"/>
    <s v="No"/>
    <n v="2014"/>
    <s v="Colombia"/>
    <n v="1.314259836"/>
    <x v="45"/>
    <n v="7.8E-2"/>
    <s v="Impacto social "/>
    <s v="Pilar 5"/>
    <x v="0"/>
    <n v="0.52500000000000002"/>
    <n v="7.8E-2"/>
  </r>
  <r>
    <s v="Avianca"/>
    <x v="4"/>
    <s v="Privada"/>
    <s v="No"/>
    <s v="No"/>
    <s v="Si"/>
    <n v="1919"/>
    <s v="Colombia"/>
    <n v="15.106042448"/>
    <x v="45"/>
    <n v="0.4"/>
    <s v="Impacto social "/>
    <s v="Pilar 5"/>
    <x v="0"/>
    <n v="32.78"/>
    <n v="0.22"/>
  </r>
  <r>
    <s v="AVICOLA EL MADROÑO SA"/>
    <x v="0"/>
    <s v="Privada"/>
    <s v="No"/>
    <s v="No"/>
    <s v="No"/>
    <n v="1987"/>
    <s v="Colombia"/>
    <n v="0.711210393"/>
    <x v="45"/>
    <s v="No informa"/>
    <s v="Impacto social "/>
    <s v="Pilar 5"/>
    <x v="0"/>
    <n v="0.25900000000000001"/>
    <n v="0.217"/>
  </r>
  <r>
    <s v="AVSA"/>
    <x v="0"/>
    <s v="Privada"/>
    <s v="Si"/>
    <s v="No"/>
    <s v="No"/>
    <n v="1969"/>
    <s v="Colombia"/>
    <n v="2.4231643530000002"/>
    <x v="45"/>
    <s v="No informa"/>
    <s v="Impacto social "/>
    <s v="Pilar 5"/>
    <x v="0"/>
    <n v="0.25900000000000001"/>
    <n v="0.217"/>
  </r>
  <r>
    <s v="Banco de Bogotá"/>
    <x v="4"/>
    <s v="Privada"/>
    <s v="No"/>
    <s v="Si"/>
    <s v="No"/>
    <n v="1870"/>
    <s v="Colombia"/>
    <n v="0"/>
    <x v="45"/>
    <n v="0.6"/>
    <s v="Impacto social "/>
    <s v="Pilar 5"/>
    <x v="0"/>
    <n v="32.78"/>
    <n v="0.22"/>
  </r>
  <r>
    <s v="Bancolombia"/>
    <x v="4"/>
    <s v="Privada"/>
    <s v="No"/>
    <s v="Si"/>
    <s v="Si"/>
    <n v="1875"/>
    <s v="Colombia"/>
    <n v="0"/>
    <x v="45"/>
    <s v="No informa"/>
    <s v="Impacto social "/>
    <s v="Pilar 5"/>
    <x v="0"/>
    <n v="32.78"/>
    <n v="0.22"/>
  </r>
  <r>
    <s v="Bavaria (Kopps)"/>
    <x v="1"/>
    <s v="Privada"/>
    <s v="No"/>
    <s v="No"/>
    <s v="Si"/>
    <n v="1889"/>
    <s v="Colombia"/>
    <n v="8.6157743510000007"/>
    <x v="45"/>
    <n v="0.23799999999999999"/>
    <s v="Impacto social "/>
    <s v="Pilar 5"/>
    <x v="0"/>
    <n v="0.71"/>
    <n v="7.0000000000000007E-2"/>
  </r>
  <r>
    <s v="BEL STAR S.A."/>
    <x v="1"/>
    <s v="Privada"/>
    <s v="No"/>
    <s v="No"/>
    <s v="Si"/>
    <n v="2000"/>
    <s v="Colombia"/>
    <n v="1.8730507999999999"/>
    <x v="45"/>
    <n v="0.71"/>
    <s v="Impacto social "/>
    <s v="Pilar 5"/>
    <x v="0"/>
    <n v="0.71"/>
    <n v="7.0000000000000007E-2"/>
  </r>
  <r>
    <s v="Biomax"/>
    <x v="3"/>
    <s v="Privada"/>
    <s v="No"/>
    <s v="No"/>
    <s v="No"/>
    <n v="2004"/>
    <s v="Colombia"/>
    <n v="4.5125503050000004"/>
    <x v="45"/>
    <s v="No informa"/>
    <s v="Impacto social "/>
    <s v="Pilar 5"/>
    <x v="0"/>
    <n v="0.72"/>
    <n v="0.12"/>
  </r>
  <r>
    <s v="C.I Prodeco"/>
    <x v="5"/>
    <s v="Privada"/>
    <s v="No"/>
    <s v="No"/>
    <s v="Si"/>
    <n v="1990"/>
    <s v="Suiza"/>
    <n v="0.89502277900000005"/>
    <x v="45"/>
    <s v="No informa"/>
    <s v="Impacto social "/>
    <s v="Pilar 5"/>
    <x v="0"/>
    <n v="0.44"/>
    <n v="4.7699999999999999E-2"/>
  </r>
  <r>
    <s v="CARTON DE COLOMBIA S.A. (Smurfit Kappa)"/>
    <x v="1"/>
    <s v="Privada"/>
    <s v="No"/>
    <s v="No"/>
    <s v="Si"/>
    <n v="1944"/>
    <s v="Colombia"/>
    <n v="1.7785578609999999"/>
    <x v="45"/>
    <n v="0.20699999999999999"/>
    <s v="Impacto social "/>
    <s v="Pilar 5"/>
    <x v="0"/>
    <n v="0.71"/>
    <n v="7.0000000000000007E-2"/>
  </r>
  <r>
    <s v="Celsia"/>
    <x v="4"/>
    <s v="Privada"/>
    <s v="No"/>
    <s v="Si"/>
    <s v="Si"/>
    <n v="2001"/>
    <s v="Colombia"/>
    <n v="6.5475670460000002"/>
    <x v="45"/>
    <n v="32.78"/>
    <s v="Impacto social "/>
    <s v="Pilar 5"/>
    <x v="0"/>
    <n v="32.78"/>
    <n v="0.22"/>
  </r>
  <r>
    <s v="Cementos Argos"/>
    <x v="1"/>
    <s v="Privada"/>
    <s v="No"/>
    <s v="Si"/>
    <s v="Si"/>
    <n v="1934"/>
    <s v="Colombia"/>
    <n v="1.84479215"/>
    <x v="45"/>
    <n v="0.17"/>
    <s v="Impacto social "/>
    <s v="Pilar 5"/>
    <x v="0"/>
    <n v="0.71"/>
    <n v="7.0000000000000007E-2"/>
  </r>
  <r>
    <s v="Cencosud"/>
    <x v="3"/>
    <s v="Privada"/>
    <s v="Si"/>
    <s v="Si"/>
    <s v="Si"/>
    <n v="1960"/>
    <s v="Chile"/>
    <n v="4.2128666020000001"/>
    <x v="45"/>
    <n v="0.48"/>
    <s v="Impacto social "/>
    <s v="Pilar 5"/>
    <x v="0"/>
    <n v="0.72"/>
    <n v="0.12"/>
  </r>
  <r>
    <s v="Cenit"/>
    <x v="4"/>
    <s v="Mixta"/>
    <s v="No"/>
    <s v="No"/>
    <s v="No"/>
    <n v="2012"/>
    <s v="Colombia"/>
    <n v="9.9777362400000005"/>
    <x v="45"/>
    <n v="0.22"/>
    <s v="Impacto social "/>
    <s v="Pilar 5"/>
    <x v="0"/>
    <n v="32.78"/>
    <n v="0.22"/>
  </r>
  <r>
    <s v="Cerrejón"/>
    <x v="5"/>
    <s v="Privada"/>
    <s v="No"/>
    <s v="No"/>
    <s v="Si"/>
    <n v="1976"/>
    <s v="Reino Unido / Suiza"/>
    <n v="6.0471020830000004"/>
    <x v="45"/>
    <n v="0.13"/>
    <s v="Impacto social "/>
    <s v="Pilar 5"/>
    <x v="0"/>
    <n v="0.44"/>
    <n v="4.7699999999999999E-2"/>
  </r>
  <r>
    <s v="Chevron"/>
    <x v="3"/>
    <s v="Privada"/>
    <s v="No"/>
    <s v="No"/>
    <s v="Si"/>
    <n v="1879"/>
    <s v="Estados Unidos"/>
    <n v="5.8689859999999996"/>
    <x v="45"/>
    <s v="No informa"/>
    <s v="Impacto social "/>
    <s v="Pilar 5"/>
    <x v="0"/>
    <n v="0.72"/>
    <n v="0.12"/>
  </r>
  <r>
    <s v="CI Eslop"/>
    <x v="3"/>
    <s v="Privada"/>
    <s v="Si"/>
    <s v="No"/>
    <s v="No"/>
    <n v="1997"/>
    <s v="Colombia"/>
    <n v="1.9766409730000001"/>
    <x v="45"/>
    <s v="No informa"/>
    <s v="Impacto social "/>
    <s v="Pilar 5"/>
    <x v="0"/>
    <n v="0.72"/>
    <n v="0.12"/>
  </r>
  <r>
    <s v="Claro"/>
    <x v="4"/>
    <s v="Privada"/>
    <s v="No"/>
    <s v="No"/>
    <s v="Si"/>
    <n v="2003"/>
    <s v="Brasil"/>
    <n v="15.602099798999999"/>
    <x v="45"/>
    <n v="0.42"/>
    <s v="Impacto social "/>
    <s v="Pilar 5"/>
    <x v="0"/>
    <n v="32.78"/>
    <n v="0.22"/>
  </r>
  <r>
    <s v="Coca Cola- Femsa"/>
    <x v="1"/>
    <s v="Mixta"/>
    <s v="No"/>
    <s v="Si"/>
    <s v="Si"/>
    <n v="1991"/>
    <s v="México"/>
    <n v="5.1614047279999999"/>
    <x v="45"/>
    <n v="0.16300000000000001"/>
    <s v="Impacto social "/>
    <s v="Pilar 5"/>
    <x v="0"/>
    <n v="0.71"/>
    <n v="7.0000000000000007E-2"/>
  </r>
  <r>
    <s v="Colgate"/>
    <x v="1"/>
    <s v="Privada"/>
    <s v="No"/>
    <s v="Si"/>
    <s v="Si"/>
    <n v="1806"/>
    <s v="Estados Unidos"/>
    <n v="2.382092359"/>
    <x v="45"/>
    <s v="No informa"/>
    <s v="Impacto social "/>
    <s v="Pilar 5"/>
    <x v="0"/>
    <n v="0.71"/>
    <n v="7.0000000000000007E-2"/>
  </r>
  <r>
    <s v="Colombina"/>
    <x v="1"/>
    <s v="Privada"/>
    <s v="Si"/>
    <s v="Si"/>
    <s v="Si"/>
    <n v="1932"/>
    <s v="Colombia"/>
    <n v="2.1928266769999998"/>
    <x v="45"/>
    <n v="0.38700000000000001"/>
    <s v="Impacto social "/>
    <s v="Pilar 5"/>
    <x v="0"/>
    <n v="0.71"/>
    <n v="7.0000000000000007E-2"/>
  </r>
  <r>
    <s v="Compañía Nacional de Chocolates"/>
    <x v="1"/>
    <s v="Privada"/>
    <s v="No"/>
    <s v="No"/>
    <s v="No"/>
    <n v="1920"/>
    <s v="Colombia"/>
    <n v="1.9433909700000001"/>
    <x v="45"/>
    <n v="0.38800000000000001"/>
    <s v="Impacto social "/>
    <s v="Pilar 5"/>
    <x v="0"/>
    <n v="0.71"/>
    <n v="7.0000000000000007E-2"/>
  </r>
  <r>
    <s v="CONCESIONARIA VIAL UNIÓN DEL SUR SAS"/>
    <x v="2"/>
    <s v="Privada"/>
    <s v="No"/>
    <s v="No"/>
    <s v="No"/>
    <n v="2015"/>
    <s v="Colombia"/>
    <n v="0.76762142099999997"/>
    <x v="45"/>
    <n v="0.35"/>
    <s v="Impacto social "/>
    <s v="Pilar 5"/>
    <x v="0"/>
    <n v="0.52500000000000002"/>
    <n v="7.8E-2"/>
  </r>
  <r>
    <s v="Conconcreto"/>
    <x v="2"/>
    <s v="Privada"/>
    <s v="No"/>
    <s v="Si"/>
    <s v="Si"/>
    <n v="1961"/>
    <s v="Colombia"/>
    <n v="0.498844856"/>
    <x v="45"/>
    <n v="0.215"/>
    <s v="Impacto social "/>
    <s v="Pilar 5"/>
    <x v="0"/>
    <n v="0.52500000000000002"/>
    <n v="7.8E-2"/>
  </r>
  <r>
    <s v="CONSTRUCCIONES EL CONDOR S.A"/>
    <x v="2"/>
    <s v="Privada"/>
    <s v="No"/>
    <s v="Si"/>
    <s v="Si"/>
    <n v="1979"/>
    <s v="Colombia"/>
    <n v="1.189537155"/>
    <x v="45"/>
    <n v="9.5000000000000001E-2"/>
    <s v="Impacto social "/>
    <s v="Pilar 5"/>
    <x v="0"/>
    <n v="0.52500000000000002"/>
    <n v="7.8E-2"/>
  </r>
  <r>
    <s v="CONSTRUCTORA CAPITAL BOGOTA SAS"/>
    <x v="2"/>
    <s v="Privada"/>
    <s v="Si"/>
    <s v="No"/>
    <s v="No"/>
    <n v="2008"/>
    <s v="Colombia"/>
    <n v="1.3132825420000001"/>
    <x v="45"/>
    <s v="No informa"/>
    <s v="Impacto social "/>
    <s v="Pilar 5"/>
    <x v="0"/>
    <n v="0.52500000000000002"/>
    <n v="7.8E-2"/>
  </r>
  <r>
    <s v="CONSTRUCTORA COLPATRIA  SAS"/>
    <x v="2"/>
    <s v="Privada"/>
    <s v="No"/>
    <s v="No"/>
    <s v="No"/>
    <n v="1977"/>
    <s v="Colombia"/>
    <n v="0.74612668500000001"/>
    <x v="45"/>
    <n v="0.52500000000000002"/>
    <s v="Impacto social "/>
    <s v="Pilar 5"/>
    <x v="0"/>
    <n v="0.52500000000000002"/>
    <n v="7.8E-2"/>
  </r>
  <r>
    <s v="Corbeta"/>
    <x v="3"/>
    <s v="Privada"/>
    <s v="Si"/>
    <s v="No"/>
    <s v="No"/>
    <n v="1938"/>
    <s v="Colombia"/>
    <n v="11.88773162"/>
    <x v="45"/>
    <s v="No informa"/>
    <s v="Impacto social "/>
    <s v="Pilar 5"/>
    <x v="0"/>
    <n v="0.72"/>
    <n v="0.12"/>
  </r>
  <r>
    <s v="Cruz Verde"/>
    <x v="3"/>
    <s v="Privada"/>
    <s v="No"/>
    <s v="No"/>
    <s v="Si"/>
    <n v="1984"/>
    <s v="Chile"/>
    <n v="5.5116464790000004"/>
    <x v="45"/>
    <n v="0.72"/>
    <s v="Impacto social "/>
    <s v="Pilar 5"/>
    <x v="0"/>
    <n v="0.72"/>
    <n v="0.12"/>
  </r>
  <r>
    <s v="D1"/>
    <x v="3"/>
    <s v="Privada"/>
    <s v="Si"/>
    <s v="No"/>
    <s v="No"/>
    <n v="2009"/>
    <s v="Colombia"/>
    <n v="19.439396106"/>
    <x v="45"/>
    <n v="0.54300000000000004"/>
    <s v="Impacto social "/>
    <s v="Pilar 5"/>
    <x v="0"/>
    <n v="0.72"/>
    <n v="0.12"/>
  </r>
  <r>
    <s v="Davivienda"/>
    <x v="4"/>
    <s v="Privada"/>
    <s v="No"/>
    <s v="Si"/>
    <s v="No"/>
    <n v="1972"/>
    <s v="Colombia"/>
    <n v="0"/>
    <x v="45"/>
    <n v="0.61"/>
    <s v="Impacto social "/>
    <s v="Pilar 5"/>
    <x v="0"/>
    <n v="32.78"/>
    <n v="0.22"/>
  </r>
  <r>
    <s v="Distracom"/>
    <x v="3"/>
    <s v="Privada"/>
    <s v="Si"/>
    <s v="No"/>
    <s v="No"/>
    <n v="1997"/>
    <s v="Colombia"/>
    <n v="3.874476933"/>
    <x v="45"/>
    <s v="No informa"/>
    <s v="Impacto social "/>
    <s v="Pilar 5"/>
    <x v="0"/>
    <n v="0.72"/>
    <n v="0.12"/>
  </r>
  <r>
    <s v="Drummond"/>
    <x v="5"/>
    <s v="Privada"/>
    <s v="Si"/>
    <s v="No"/>
    <s v="Si"/>
    <n v="1935"/>
    <s v="Estados Unidos"/>
    <n v="11.495989482000001"/>
    <x v="45"/>
    <n v="4.7699999999999999E-2"/>
    <s v="Impacto social "/>
    <s v="Pilar 5"/>
    <x v="0"/>
    <n v="0.44"/>
    <n v="4.7699999999999999E-2"/>
  </r>
  <r>
    <s v="Ecopetrol"/>
    <x v="5"/>
    <s v="Mixta"/>
    <s v="No"/>
    <s v="Si"/>
    <s v="Si"/>
    <n v="1951"/>
    <s v="Colombia"/>
    <n v="113.923310323"/>
    <x v="45"/>
    <n v="0.26"/>
    <s v="Impacto social "/>
    <s v="Pilar 5"/>
    <x v="0"/>
    <n v="0.44"/>
    <n v="4.7699999999999999E-2"/>
  </r>
  <r>
    <s v="Emgesa"/>
    <x v="4"/>
    <s v="Mixta"/>
    <s v="No"/>
    <s v="No"/>
    <s v="Si"/>
    <n v="1997"/>
    <s v="Colombia"/>
    <n v="15.780332546"/>
    <x v="45"/>
    <n v="0.35099999999999998"/>
    <s v="Impacto social "/>
    <s v="Pilar 5"/>
    <x v="0"/>
    <n v="32.78"/>
    <n v="0.22"/>
  </r>
  <r>
    <s v="EPM"/>
    <x v="4"/>
    <s v="Pública"/>
    <s v="No"/>
    <s v="No"/>
    <s v="Si"/>
    <n v="1955"/>
    <s v="Colombia"/>
    <n v="20.574477179999999"/>
    <x v="45"/>
    <n v="0.28999999999999998"/>
    <s v="Impacto social "/>
    <s v="Pilar 5"/>
    <x v="0"/>
    <n v="32.78"/>
    <n v="0.22"/>
  </r>
  <r>
    <s v="ES Windows"/>
    <x v="1"/>
    <s v="Privada"/>
    <s v="No"/>
    <s v="No"/>
    <s v="Si"/>
    <n v="1985"/>
    <s v="Estados Unidos"/>
    <n v="2.6249202149999999"/>
    <x v="45"/>
    <n v="7.0000000000000007E-2"/>
    <s v="Impacto social "/>
    <s v="Pilar 5"/>
    <x v="0"/>
    <n v="0.71"/>
    <n v="7.0000000000000007E-2"/>
  </r>
  <r>
    <s v="Esenttia"/>
    <x v="1"/>
    <s v="Mixta"/>
    <s v="No"/>
    <s v="No"/>
    <s v="No"/>
    <n v="1990"/>
    <s v="Colombia"/>
    <n v="2.3114637089999999"/>
    <x v="45"/>
    <n v="0.30780000000000002"/>
    <s v="Impacto social "/>
    <s v="Pilar 5"/>
    <x v="0"/>
    <n v="0.71"/>
    <n v="7.0000000000000007E-2"/>
  </r>
  <r>
    <s v="Éxito"/>
    <x v="3"/>
    <s v="Privada"/>
    <s v="No"/>
    <s v="No"/>
    <s v="Si"/>
    <n v="1949"/>
    <s v="Colombia"/>
    <n v="16.077688644999999"/>
    <x v="45"/>
    <n v="0.51200000000000001"/>
    <s v="Impacto social "/>
    <s v="Pilar 5"/>
    <x v="0"/>
    <n v="0.72"/>
    <n v="0.12"/>
  </r>
  <r>
    <s v="Falabella"/>
    <x v="3"/>
    <s v="Privada"/>
    <s v="Si"/>
    <s v="Si"/>
    <s v="Si"/>
    <n v="1889"/>
    <s v="Chile"/>
    <n v="2.3075606390000001"/>
    <x v="45"/>
    <n v="0.64"/>
    <s v="Impacto social "/>
    <s v="Pilar 5"/>
    <x v="0"/>
    <n v="0.72"/>
    <n v="0.12"/>
  </r>
  <r>
    <s v="Frontera Energy"/>
    <x v="5"/>
    <s v="Privada"/>
    <s v="No"/>
    <s v="Si"/>
    <s v="Si"/>
    <n v="1985"/>
    <s v="Canadá"/>
    <n v="4.2502446559999996"/>
    <x v="45"/>
    <n v="0.44"/>
    <s v="Impacto social "/>
    <s v="Pilar 5"/>
    <x v="0"/>
    <n v="0.44"/>
    <n v="4.7699999999999999E-2"/>
  </r>
  <r>
    <s v="Gases del Caribe"/>
    <x v="4"/>
    <s v="Privada"/>
    <s v="No"/>
    <s v="Si"/>
    <s v="No"/>
    <n v="1966"/>
    <s v="Colombia"/>
    <n v="2.6355685659999999"/>
    <x v="45"/>
    <n v="0.48"/>
    <s v="Impacto social "/>
    <s v="Pilar 5"/>
    <x v="0"/>
    <n v="32.78"/>
    <n v="0.22"/>
  </r>
  <r>
    <s v="GEB"/>
    <x v="4"/>
    <s v="Mixta"/>
    <s v="No"/>
    <s v="Si"/>
    <s v="Si"/>
    <n v="1896"/>
    <s v="Colombia"/>
    <n v="3.7166394839999999"/>
    <x v="45"/>
    <n v="0.29299999999999998"/>
    <s v="Impacto social "/>
    <s v="Pilar 5"/>
    <x v="0"/>
    <n v="32.78"/>
    <n v="0.22"/>
  </r>
  <r>
    <s v="General Motors"/>
    <x v="1"/>
    <s v="Pública"/>
    <s v="No"/>
    <s v="Si"/>
    <s v="Si"/>
    <n v="1908"/>
    <s v="Estados Unidos"/>
    <n v="1.2123628230000001"/>
    <x v="45"/>
    <s v="No informa"/>
    <s v="Impacto social "/>
    <s v="Pilar 5"/>
    <x v="0"/>
    <n v="0.71"/>
    <n v="7.0000000000000007E-2"/>
  </r>
  <r>
    <s v="Geopark"/>
    <x v="5"/>
    <s v="Privada"/>
    <s v="No"/>
    <s v="Si"/>
    <s v="Si"/>
    <n v="2002"/>
    <s v="Chile"/>
    <n v="2.4203671080000002"/>
    <x v="45"/>
    <n v="0.4"/>
    <s v="Impacto social "/>
    <s v="Pilar 5"/>
    <x v="0"/>
    <n v="0.44"/>
    <n v="4.7699999999999999E-2"/>
  </r>
  <r>
    <s v="Gran Tierra Energy"/>
    <x v="5"/>
    <s v="Privada"/>
    <s v="No"/>
    <s v="Si"/>
    <s v="Si"/>
    <n v="2003"/>
    <s v="Canadá"/>
    <n v="1.3219259999999999"/>
    <x v="45"/>
    <n v="0.38"/>
    <s v="Impacto social "/>
    <s v="Pilar 5"/>
    <x v="0"/>
    <n v="0.44"/>
    <n v="4.7699999999999999E-2"/>
  </r>
  <r>
    <s v="Grupo Bios"/>
    <x v="0"/>
    <s v="Privada"/>
    <s v="No"/>
    <s v="No"/>
    <s v="No"/>
    <n v="1985"/>
    <s v="Colombia"/>
    <n v="0.441609957"/>
    <x v="45"/>
    <n v="0.217"/>
    <s v="Impacto social "/>
    <s v="Pilar 5"/>
    <x v="0"/>
    <n v="0.25900000000000001"/>
    <n v="0.217"/>
  </r>
  <r>
    <s v="Grupo Diana"/>
    <x v="1"/>
    <s v="Privada"/>
    <s v="Si"/>
    <s v="No"/>
    <s v="No"/>
    <n v="1964"/>
    <s v="Colombia"/>
    <n v="2.4859553989999998"/>
    <x v="45"/>
    <s v="No informa"/>
    <s v="Impacto social "/>
    <s v="Pilar 5"/>
    <x v="0"/>
    <n v="0.71"/>
    <n v="7.0000000000000007E-2"/>
  </r>
  <r>
    <s v="Haceb"/>
    <x v="1"/>
    <s v="Privada"/>
    <s v="Si"/>
    <s v="No"/>
    <s v="No"/>
    <n v="1940"/>
    <s v="Colombia"/>
    <n v="1.340540112"/>
    <x v="45"/>
    <n v="0.26"/>
    <s v="Impacto social "/>
    <s v="Pilar 5"/>
    <x v="0"/>
    <n v="0.71"/>
    <n v="7.0000000000000007E-2"/>
  </r>
  <r>
    <s v="Hocol"/>
    <x v="5"/>
    <s v="Privada"/>
    <s v="No"/>
    <s v="No"/>
    <s v="No"/>
    <n v="1956"/>
    <s v="Colombia"/>
    <n v="2.660692144"/>
    <x v="45"/>
    <n v="0.17"/>
    <s v="Impacto social "/>
    <s v="Pilar 5"/>
    <x v="0"/>
    <n v="0.44"/>
    <n v="4.7699999999999999E-2"/>
  </r>
  <r>
    <s v="INCUBADORA SANTANDER S.A. (Huevos Kikes)"/>
    <x v="0"/>
    <s v="Privada"/>
    <s v="Si"/>
    <s v="No"/>
    <s v="No"/>
    <n v="1962"/>
    <s v="Colombia"/>
    <n v="0.89448844999999999"/>
    <x v="45"/>
    <s v="No informa"/>
    <s v="Impacto social "/>
    <s v="Pilar 5"/>
    <x v="0"/>
    <n v="0.25900000000000001"/>
    <n v="0.217"/>
  </r>
  <r>
    <s v="ISA"/>
    <x v="4"/>
    <s v="Mixta"/>
    <s v="No"/>
    <s v="Si"/>
    <s v="Si"/>
    <n v="1967"/>
    <s v="Colombia"/>
    <n v="4.1309855679999998"/>
    <x v="45"/>
    <n v="0.28000000000000003"/>
    <s v="Impacto social "/>
    <s v="Pilar 5"/>
    <x v="0"/>
    <n v="32.78"/>
    <n v="0.22"/>
  </r>
  <r>
    <s v="Isagen"/>
    <x v="4"/>
    <s v="Mixta"/>
    <s v="No"/>
    <s v="No"/>
    <s v="No"/>
    <n v="1995"/>
    <s v="Colombia"/>
    <n v="6.1355991599999999"/>
    <x v="45"/>
    <n v="0.31"/>
    <s v="Impacto social "/>
    <s v="Pilar 5"/>
    <x v="0"/>
    <n v="32.78"/>
    <n v="0.22"/>
  </r>
  <r>
    <s v="ISMOCOL SA"/>
    <x v="2"/>
    <s v="Privada"/>
    <s v="No"/>
    <s v="No"/>
    <s v="Si"/>
    <n v="1989"/>
    <s v="Colombia"/>
    <n v="0.75167738299999998"/>
    <x v="45"/>
    <s v="No informa"/>
    <s v="Impacto social "/>
    <s v="Pilar 5"/>
    <x v="0"/>
    <n v="0.52500000000000002"/>
    <n v="7.8E-2"/>
  </r>
  <r>
    <s v="Italcol"/>
    <x v="1"/>
    <s v="Privada"/>
    <s v="Si"/>
    <s v="No"/>
    <s v="No"/>
    <n v="1970"/>
    <s v="Colombia"/>
    <n v="3.1891452720000002"/>
    <x v="45"/>
    <s v="No informa"/>
    <s v="Impacto social "/>
    <s v="Pilar 5"/>
    <x v="0"/>
    <n v="0.71"/>
    <n v="7.0000000000000007E-2"/>
  </r>
  <r>
    <s v="LATAM"/>
    <x v="4"/>
    <s v="Privada"/>
    <s v="No"/>
    <s v="Si"/>
    <s v="Si"/>
    <n v="1929"/>
    <s v="Chile"/>
    <n v="2.3283445380000001"/>
    <x v="45"/>
    <n v="0.45"/>
    <s v="Impacto social "/>
    <s v="Pilar 5"/>
    <x v="0"/>
    <n v="32.78"/>
    <n v="0.22"/>
  </r>
  <r>
    <s v="MARVAL S.A.S."/>
    <x v="2"/>
    <s v="Privada"/>
    <s v="Si"/>
    <s v="No"/>
    <s v="No"/>
    <n v="1976"/>
    <s v="Colombia"/>
    <n v="0.98534294499999997"/>
    <x v="45"/>
    <n v="0.43"/>
    <s v="Impacto social "/>
    <s v="Pilar 5"/>
    <x v="0"/>
    <n v="0.52500000000000002"/>
    <n v="7.8E-2"/>
  </r>
  <r>
    <s v="Mazda"/>
    <x v="3"/>
    <s v="Privada"/>
    <s v="No"/>
    <s v="Si"/>
    <s v="Si"/>
    <n v="1920"/>
    <s v="Japón"/>
    <n v="1.8691417530000001"/>
    <x v="45"/>
    <s v="No informa"/>
    <s v="Impacto social "/>
    <s v="Pilar 5"/>
    <x v="0"/>
    <n v="0.72"/>
    <n v="0.12"/>
  </r>
  <r>
    <s v="Mercado Libre"/>
    <x v="4"/>
    <s v="Privada"/>
    <s v="No"/>
    <s v="Si"/>
    <s v="Si"/>
    <n v="2009"/>
    <s v="Argentina"/>
    <n v="1.8581853669999999"/>
    <x v="45"/>
    <s v="No informa"/>
    <s v="Impacto social "/>
    <s v="Pilar 5"/>
    <x v="0"/>
    <n v="32.78"/>
    <n v="0.22"/>
  </r>
  <r>
    <s v="Nestle"/>
    <x v="1"/>
    <s v="Mixta"/>
    <s v="No"/>
    <s v="Si"/>
    <s v="Si"/>
    <n v="1866"/>
    <s v="Suiza"/>
    <n v="2.0444698099999998"/>
    <x v="45"/>
    <s v="No informa"/>
    <s v="Impacto social "/>
    <s v="Pilar 5"/>
    <x v="0"/>
    <n v="0.71"/>
    <n v="7.0000000000000007E-2"/>
  </r>
  <r>
    <s v="Oleoducto Central (Ocensa)"/>
    <x v="4"/>
    <s v="Mixta"/>
    <s v="No"/>
    <s v="No"/>
    <s v="No"/>
    <n v="1994"/>
    <s v="Colombia"/>
    <n v="5.9751610780000002"/>
    <x v="45"/>
    <s v="No informa"/>
    <s v="Impacto social "/>
    <s v="Pilar 5"/>
    <x v="0"/>
    <n v="32.78"/>
    <n v="0.22"/>
  </r>
  <r>
    <s v="Olímpica"/>
    <x v="3"/>
    <s v="Privada"/>
    <s v="Si"/>
    <s v="No"/>
    <s v="No"/>
    <n v="1953"/>
    <s v="Colombia"/>
    <n v="7.1291921260000004"/>
    <x v="45"/>
    <s v="No informa "/>
    <s v="Impacto social "/>
    <s v="Pilar 5"/>
    <x v="0"/>
    <n v="0.72"/>
    <n v="0.12"/>
  </r>
  <r>
    <s v="Pepsico"/>
    <x v="1"/>
    <s v="Pública"/>
    <s v="No"/>
    <s v="Si"/>
    <s v="Si"/>
    <n v="1965"/>
    <s v="Estados Unidos"/>
    <n v="2.0973851419999998"/>
    <x v="45"/>
    <s v="No informa"/>
    <s v="Impacto social "/>
    <s v="Pilar 5"/>
    <x v="0"/>
    <n v="0.71"/>
    <n v="7.0000000000000007E-2"/>
  </r>
  <r>
    <s v="Petromil"/>
    <x v="3"/>
    <s v="Privada"/>
    <s v="Si"/>
    <s v="No"/>
    <s v="No"/>
    <n v="1989"/>
    <s v="Colombia"/>
    <n v="3.0305383369999999"/>
    <x v="45"/>
    <s v="No informa"/>
    <s v="Impacto social "/>
    <s v="Pilar 5"/>
    <x v="0"/>
    <n v="0.72"/>
    <n v="0.12"/>
  </r>
  <r>
    <s v="POLLOS EL BUCANERO S.A. (Cargill)"/>
    <x v="1"/>
    <s v="Privada"/>
    <s v="No"/>
    <s v="No"/>
    <s v="Si"/>
    <n v="1986"/>
    <s v="Colombia"/>
    <n v="2.2734296359999999"/>
    <x v="45"/>
    <s v="No informa"/>
    <s v="Impacto social "/>
    <s v="Pilar 5"/>
    <x v="0"/>
    <n v="0.71"/>
    <n v="7.0000000000000007E-2"/>
  </r>
  <r>
    <s v="Postobón"/>
    <x v="1"/>
    <s v="Privada"/>
    <s v="No"/>
    <s v="No"/>
    <s v="No"/>
    <n v="1904"/>
    <s v="Colombia"/>
    <n v="2.8467005310000002"/>
    <x v="45"/>
    <n v="0.25"/>
    <s v="Impacto social "/>
    <s v="Pilar 5"/>
    <x v="0"/>
    <n v="0.71"/>
    <n v="7.0000000000000007E-2"/>
  </r>
  <r>
    <s v="Pricesmart"/>
    <x v="3"/>
    <s v="Privada"/>
    <s v="No"/>
    <s v="Si"/>
    <s v="Si"/>
    <n v="1993"/>
    <s v="Estados Unidos"/>
    <n v="2.3607916150000001"/>
    <x v="45"/>
    <s v="No informa"/>
    <s v="Impacto social "/>
    <s v="Pilar 5"/>
    <x v="0"/>
    <n v="0.72"/>
    <n v="0.12"/>
  </r>
  <r>
    <s v="Primax"/>
    <x v="3"/>
    <s v="Privada"/>
    <s v="No"/>
    <s v="No"/>
    <s v="Si"/>
    <n v="2005"/>
    <s v="Perú"/>
    <n v="10.521119421"/>
    <x v="45"/>
    <n v="0.34"/>
    <s v="Impacto social "/>
    <s v="Pilar 5"/>
    <x v="0"/>
    <n v="0.72"/>
    <n v="0.12"/>
  </r>
  <r>
    <s v="Productos Familia (Essity)"/>
    <x v="1"/>
    <s v="Privada"/>
    <s v="No"/>
    <s v="No"/>
    <s v="Si"/>
    <n v="1958"/>
    <s v="Colombia"/>
    <n v="2.0172595470000001"/>
    <x v="45"/>
    <n v="0.32"/>
    <s v="Impacto social "/>
    <s v="Pilar 5"/>
    <x v="0"/>
    <n v="0.71"/>
    <n v="7.0000000000000007E-2"/>
  </r>
  <r>
    <s v="Promigas"/>
    <x v="4"/>
    <s v="Privada"/>
    <s v="No"/>
    <s v="Si"/>
    <s v="No"/>
    <n v="1974"/>
    <s v="Colombia"/>
    <n v="2.2729038500000001"/>
    <x v="45"/>
    <n v="0.37"/>
    <s v="Impacto social "/>
    <s v="Pilar 5"/>
    <x v="0"/>
    <n v="32.78"/>
    <n v="0.22"/>
  </r>
  <r>
    <s v="Rappi"/>
    <x v="4"/>
    <s v="Privada"/>
    <s v="No"/>
    <s v="No"/>
    <s v="Si"/>
    <n v="2015"/>
    <s v="Colombia"/>
    <n v="0.70314701400000001"/>
    <x v="45"/>
    <s v="No informa"/>
    <s v="Impacto social "/>
    <s v="Pilar 5"/>
    <x v="0"/>
    <n v="32.78"/>
    <n v="0.22"/>
  </r>
  <r>
    <s v="Reficar"/>
    <x v="1"/>
    <s v="Mixta"/>
    <s v="No"/>
    <s v="No"/>
    <s v="No"/>
    <n v="1956"/>
    <s v="Colombia"/>
    <n v="25.860914507"/>
    <x v="45"/>
    <n v="0.56000000000000005"/>
    <s v="Impacto social "/>
    <s v="Pilar 5"/>
    <x v="0"/>
    <n v="0.71"/>
    <n v="7.0000000000000007E-2"/>
  </r>
  <r>
    <s v="Renault"/>
    <x v="1"/>
    <s v="Mixta"/>
    <s v="No"/>
    <s v="Si"/>
    <s v="Si"/>
    <n v="1898"/>
    <s v="Francia"/>
    <n v="2.4260392159999999"/>
    <x v="45"/>
    <s v="No informa"/>
    <s v="Impacto social "/>
    <s v="Pilar 5"/>
    <x v="0"/>
    <n v="0.71"/>
    <n v="7.0000000000000007E-2"/>
  </r>
  <r>
    <s v="Riopaila Castilla"/>
    <x v="1"/>
    <s v="Privada"/>
    <s v="No"/>
    <s v="Si"/>
    <s v="No"/>
    <n v="1998"/>
    <s v="Colombia"/>
    <n v="1.697301486"/>
    <x v="45"/>
    <n v="7.0000000000000007E-2"/>
    <s v="Impacto social "/>
    <s v="Pilar 5"/>
    <x v="0"/>
    <n v="0.71"/>
    <n v="7.0000000000000007E-2"/>
  </r>
  <r>
    <s v="Samsung"/>
    <x v="3"/>
    <s v="Privada"/>
    <s v="Si"/>
    <s v="Si"/>
    <s v="Si"/>
    <n v="1969"/>
    <s v="Corea del Sur"/>
    <n v="3.188315636"/>
    <x v="45"/>
    <s v="No informa"/>
    <s v="Impacto social "/>
    <s v="Pilar 5"/>
    <x v="0"/>
    <n v="0.72"/>
    <n v="0.12"/>
  </r>
  <r>
    <s v="SierraCol Energy"/>
    <x v="5"/>
    <s v="Privada"/>
    <s v="No"/>
    <s v="No"/>
    <s v="Si"/>
    <n v="2020"/>
    <s v="Islas Caimán / EE.UU"/>
    <n v="1.943851598"/>
    <x v="45"/>
    <n v="0.39"/>
    <s v="Impacto social "/>
    <s v="Pilar 5"/>
    <x v="0"/>
    <n v="0.44"/>
    <n v="4.7699999999999999E-2"/>
  </r>
  <r>
    <s v="Sodimac (Homecenter)"/>
    <x v="3"/>
    <s v="Privada"/>
    <s v="No"/>
    <s v="No"/>
    <s v="Si"/>
    <n v="1952"/>
    <s v="Chile"/>
    <n v="5.9910971069999999"/>
    <x v="45"/>
    <n v="0.37"/>
    <s v="Impacto social "/>
    <s v="Pilar 5"/>
    <x v="0"/>
    <n v="0.72"/>
    <n v="0.12"/>
  </r>
  <r>
    <s v="Sucafina"/>
    <x v="3"/>
    <s v="Privada"/>
    <s v="Si"/>
    <s v="No"/>
    <s v="Si"/>
    <n v="1977"/>
    <s v="Suiza"/>
    <n v="2.002301595"/>
    <x v="45"/>
    <s v="No informa"/>
    <s v="Impacto social "/>
    <s v="Pilar 5"/>
    <x v="0"/>
    <n v="0.72"/>
    <n v="0.12"/>
  </r>
  <r>
    <s v="Sunshine Bouquet"/>
    <x v="0"/>
    <s v="Privada"/>
    <s v="Si"/>
    <s v="No"/>
    <s v="Si"/>
    <n v="1971"/>
    <s v="Estados Unidos"/>
    <n v="2.1567474139999998"/>
    <x v="45"/>
    <s v="No informa"/>
    <s v="Impacto social "/>
    <s v="Pilar 5"/>
    <x v="0"/>
    <n v="0.25900000000000001"/>
    <n v="0.217"/>
  </r>
  <r>
    <s v="Suramerica Comercial (Dollar City)"/>
    <x v="3"/>
    <s v="Privada"/>
    <s v="No"/>
    <s v="No"/>
    <s v="Si"/>
    <n v="2009"/>
    <s v="El Salvador"/>
    <n v="2.8694480090000001"/>
    <x v="45"/>
    <s v="No informa"/>
    <s v="Impacto social "/>
    <s v="Pilar 5"/>
    <x v="0"/>
    <n v="0.72"/>
    <n v="0.12"/>
  </r>
  <r>
    <s v="Tecnoquimicas"/>
    <x v="3"/>
    <s v="Privada"/>
    <s v="Si"/>
    <s v="No"/>
    <s v="No"/>
    <n v="1934"/>
    <s v="Colombia"/>
    <n v="3.134365769"/>
    <x v="45"/>
    <s v="No informa"/>
    <s v="Impacto social "/>
    <s v="Pilar 5"/>
    <x v="0"/>
    <n v="0.72"/>
    <n v="0.12"/>
  </r>
  <r>
    <s v="Telefónica"/>
    <x v="4"/>
    <s v="Mixta"/>
    <s v="No"/>
    <s v="Si"/>
    <s v="Si"/>
    <n v="1924"/>
    <s v="España"/>
    <n v="6.6721791020000003"/>
    <x v="45"/>
    <n v="0.47599999999999998"/>
    <s v="Impacto social "/>
    <s v="Pilar 5"/>
    <x v="0"/>
    <n v="32.78"/>
    <n v="0.22"/>
  </r>
  <r>
    <s v="Teleperformance"/>
    <x v="4"/>
    <s v="Privada"/>
    <s v="No"/>
    <s v="Si"/>
    <s v="Si"/>
    <n v="1910"/>
    <s v="Francia"/>
    <n v="2.655177809"/>
    <x v="45"/>
    <n v="0.47499999999999998"/>
    <s v="Impacto social "/>
    <s v="Pilar 5"/>
    <x v="0"/>
    <n v="32.78"/>
    <n v="0.22"/>
  </r>
  <r>
    <s v="Terpel"/>
    <x v="3"/>
    <s v="Privada"/>
    <s v="No"/>
    <s v="Si"/>
    <s v="Si"/>
    <n v="1968"/>
    <s v="Colombia"/>
    <n v="24.752011681999999"/>
    <x v="45"/>
    <n v="0.48599999999999999"/>
    <s v="Impacto social "/>
    <s v="Pilar 5"/>
    <x v="0"/>
    <n v="0.72"/>
    <n v="0.12"/>
  </r>
  <r>
    <s v="Tigo"/>
    <x v="4"/>
    <s v="Mixta"/>
    <s v="No"/>
    <s v="Si"/>
    <s v="Si"/>
    <n v="1979"/>
    <s v="Suecia"/>
    <n v="2.956157691"/>
    <x v="45"/>
    <n v="0.41"/>
    <s v="Impacto social "/>
    <s v="Pilar 5"/>
    <x v="0"/>
    <n v="32.78"/>
    <n v="0.22"/>
  </r>
  <r>
    <s v="Toyota"/>
    <x v="3"/>
    <s v="Privada"/>
    <s v="No"/>
    <s v="Si"/>
    <s v="Si"/>
    <n v="1937"/>
    <s v="Japón"/>
    <n v="4.02823039"/>
    <x v="45"/>
    <n v="0.44"/>
    <s v="Impacto social "/>
    <s v="Pilar 5"/>
    <x v="0"/>
    <n v="0.72"/>
    <n v="0.12"/>
  </r>
  <r>
    <s v="Trafigura (Petroleum)"/>
    <x v="3"/>
    <s v="Privada"/>
    <s v="No"/>
    <s v="No"/>
    <s v="Si"/>
    <n v="1993"/>
    <s v="Suiza"/>
    <n v="4.8704234599999996"/>
    <x v="45"/>
    <s v="No informa"/>
    <s v="Impacto social "/>
    <s v="Pilar 5"/>
    <x v="0"/>
    <n v="0.72"/>
    <n v="0.12"/>
  </r>
  <r>
    <s v="Uniban"/>
    <x v="3"/>
    <s v="Privada"/>
    <s v="No"/>
    <s v="No"/>
    <s v="No"/>
    <n v="1966"/>
    <s v="Colombia"/>
    <n v="2.0461661379999998"/>
    <x v="45"/>
    <n v="0.12"/>
    <s v="Impacto social "/>
    <s v="Pilar 5"/>
    <x v="0"/>
    <n v="0.72"/>
    <n v="0.12"/>
  </r>
  <r>
    <s v="Unilever"/>
    <x v="3"/>
    <s v="Privada"/>
    <s v="No"/>
    <s v="Si"/>
    <s v="Si"/>
    <n v="1929"/>
    <s v="Reino Unido y Países Bajos"/>
    <n v="1.928223518"/>
    <x v="45"/>
    <s v="No informa"/>
    <s v="Impacto social "/>
    <s v="Pilar 5"/>
    <x v="0"/>
    <n v="0.72"/>
    <n v="0.12"/>
  </r>
  <r>
    <s v="Vanti"/>
    <x v="4"/>
    <s v="Privada"/>
    <s v="No"/>
    <s v="No"/>
    <s v="No"/>
    <n v="1987"/>
    <s v="Colombia"/>
    <n v="0"/>
    <x v="45"/>
    <n v="0.42"/>
    <s v="Impacto social "/>
    <s v="Pilar 5"/>
    <x v="0"/>
    <n v="32.78"/>
    <n v="0.22"/>
  </r>
  <r>
    <s v="Verano energy"/>
    <x v="5"/>
    <s v="Privada"/>
    <s v="No"/>
    <s v="No"/>
    <s v="Si"/>
    <n v="2016"/>
    <s v="Canadá"/>
    <n v="5.4833186859999996"/>
    <x v="45"/>
    <s v="No informa"/>
    <s v="Impacto social "/>
    <s v="Pilar 5"/>
    <x v="0"/>
    <n v="0.44"/>
    <n v="4.7699999999999999E-2"/>
  </r>
  <r>
    <s v="Yamaha"/>
    <x v="1"/>
    <s v="Privada"/>
    <s v="No"/>
    <s v="Si"/>
    <s v="Si"/>
    <n v="1955"/>
    <s v="Japón"/>
    <n v="1.8313776939999999"/>
    <x v="45"/>
    <s v="No informa"/>
    <s v="Impacto social "/>
    <s v="Pilar 5"/>
    <x v="0"/>
    <n v="0.71"/>
    <n v="7.0000000000000007E-2"/>
  </r>
  <r>
    <s v="YARA COLOMBIA S.A."/>
    <x v="1"/>
    <s v="Privada"/>
    <s v="No"/>
    <s v="No"/>
    <s v="Si"/>
    <n v="1993"/>
    <s v="Noruega"/>
    <n v="1.7653399919999999"/>
    <x v="45"/>
    <s v="No"/>
    <s v="Impacto social "/>
    <s v="Pilar 5"/>
    <x v="0"/>
    <n v="0.71"/>
    <n v="7.0000000000000007E-2"/>
  </r>
  <r>
    <s v="Aliar"/>
    <x v="0"/>
    <s v="Privada"/>
    <s v="No"/>
    <s v="No"/>
    <s v="No"/>
    <n v="2007"/>
    <s v="Colombia"/>
    <n v="0.97802211500000003"/>
    <x v="46"/>
    <s v="No informa"/>
    <s v="Impacto social "/>
    <s v="Pilar 4"/>
    <x v="0"/>
    <n v="0"/>
    <n v="0"/>
  </r>
  <r>
    <s v="Alimentos Carnicos (Grupo Nutresa)"/>
    <x v="1"/>
    <s v="Privada"/>
    <s v="No"/>
    <s v="Si"/>
    <s v="Si"/>
    <n v="1920"/>
    <s v="Colombia"/>
    <n v="2.844632077"/>
    <x v="46"/>
    <s v="No informa"/>
    <s v="Impacto social "/>
    <s v="Pilar 4"/>
    <x v="0"/>
    <n v="55"/>
    <n v="18"/>
  </r>
  <r>
    <s v="Alpina"/>
    <x v="1"/>
    <s v="Privada"/>
    <s v="No"/>
    <s v="No"/>
    <s v="Si"/>
    <n v="1945"/>
    <s v="Colombia"/>
    <n v="2.1764613960000001"/>
    <x v="46"/>
    <s v="No informa"/>
    <s v="Impacto social "/>
    <s v="Pilar 4"/>
    <x v="0"/>
    <n v="55"/>
    <n v="18"/>
  </r>
  <r>
    <s v="Amarilo"/>
    <x v="2"/>
    <s v="Privada"/>
    <s v="Si"/>
    <s v="No"/>
    <s v="No"/>
    <n v="1993"/>
    <s v="Colombia"/>
    <n v="2.1863011939999999"/>
    <x v="46"/>
    <n v="29"/>
    <s v="Impacto social "/>
    <s v="Pilar 4"/>
    <x v="0"/>
    <n v="62"/>
    <n v="29"/>
  </r>
  <r>
    <s v="ARA"/>
    <x v="3"/>
    <s v="Privada"/>
    <s v="No"/>
    <s v="No"/>
    <s v="Si"/>
    <n v="2012"/>
    <s v="Colombia"/>
    <n v="13.831182682"/>
    <x v="46"/>
    <s v="No informa"/>
    <s v="Impacto social "/>
    <s v="Pilar 4"/>
    <x v="0"/>
    <n v="196"/>
    <n v="12.3"/>
  </r>
  <r>
    <s v="ARQUITECTURA Y CONCRETO"/>
    <x v="2"/>
    <s v="Privada"/>
    <s v="Si"/>
    <s v="No"/>
    <s v="No"/>
    <n v="1990"/>
    <s v="Colombia"/>
    <n v="0.77142869199999997"/>
    <x v="46"/>
    <s v="No informa"/>
    <s v="Impacto social "/>
    <s v="Pilar 4"/>
    <x v="0"/>
    <n v="62"/>
    <n v="29"/>
  </r>
  <r>
    <s v="AUTOPISTA RIO MAGDALENA SAS"/>
    <x v="2"/>
    <s v="Privada"/>
    <s v="No"/>
    <s v="No"/>
    <s v="No"/>
    <n v="2014"/>
    <s v="Colombia"/>
    <n v="1.314259836"/>
    <x v="46"/>
    <n v="62"/>
    <s v="Impacto social "/>
    <s v="Pilar 4"/>
    <x v="0"/>
    <n v="62"/>
    <n v="29"/>
  </r>
  <r>
    <s v="Avianca"/>
    <x v="4"/>
    <s v="Privada"/>
    <s v="No"/>
    <s v="No"/>
    <s v="Si"/>
    <n v="1919"/>
    <s v="Colombia"/>
    <n v="15.106042448"/>
    <x v="46"/>
    <s v="No informa"/>
    <s v="Impacto social "/>
    <s v="Pilar 4"/>
    <x v="0"/>
    <n v="413"/>
    <n v="32.299999999999997"/>
  </r>
  <r>
    <s v="AVICOLA EL MADROÑO SA"/>
    <x v="0"/>
    <s v="Privada"/>
    <s v="No"/>
    <s v="No"/>
    <s v="No"/>
    <n v="1987"/>
    <s v="Colombia"/>
    <n v="0.711210393"/>
    <x v="46"/>
    <s v="No informa"/>
    <s v="Impacto social "/>
    <s v="Pilar 4"/>
    <x v="0"/>
    <n v="0"/>
    <n v="0"/>
  </r>
  <r>
    <s v="AVSA"/>
    <x v="0"/>
    <s v="Privada"/>
    <s v="Si"/>
    <s v="No"/>
    <s v="No"/>
    <n v="1969"/>
    <s v="Colombia"/>
    <n v="2.4231643530000002"/>
    <x v="46"/>
    <s v="No informa"/>
    <s v="Impacto social "/>
    <s v="Pilar 4"/>
    <x v="0"/>
    <n v="0"/>
    <n v="0"/>
  </r>
  <r>
    <s v="Banco de Bogotá"/>
    <x v="4"/>
    <s v="Privada"/>
    <s v="No"/>
    <s v="Si"/>
    <s v="No"/>
    <n v="1870"/>
    <s v="Colombia"/>
    <n v="0"/>
    <x v="46"/>
    <n v="413"/>
    <s v="Impacto social "/>
    <s v="Pilar 4"/>
    <x v="0"/>
    <n v="413"/>
    <n v="32.299999999999997"/>
  </r>
  <r>
    <s v="Bancolombia"/>
    <x v="4"/>
    <s v="Privada"/>
    <s v="No"/>
    <s v="Si"/>
    <s v="Si"/>
    <n v="1875"/>
    <s v="Colombia"/>
    <n v="0"/>
    <x v="46"/>
    <n v="37"/>
    <s v="Impacto social "/>
    <s v="Pilar 4"/>
    <x v="0"/>
    <n v="413"/>
    <n v="32.299999999999997"/>
  </r>
  <r>
    <s v="Bavaria (Kopps)"/>
    <x v="1"/>
    <s v="Privada"/>
    <s v="No"/>
    <s v="No"/>
    <s v="Si"/>
    <n v="1889"/>
    <s v="Colombia"/>
    <n v="8.6157743510000007"/>
    <x v="46"/>
    <s v="No informa"/>
    <s v="Impacto social "/>
    <s v="Pilar 4"/>
    <x v="0"/>
    <n v="55"/>
    <n v="18"/>
  </r>
  <r>
    <s v="BEL STAR S.A."/>
    <x v="1"/>
    <s v="Privada"/>
    <s v="No"/>
    <s v="No"/>
    <s v="Si"/>
    <n v="2000"/>
    <s v="Colombia"/>
    <n v="1.8730507999999999"/>
    <x v="46"/>
    <s v="No informa"/>
    <s v="Impacto social "/>
    <s v="Pilar 4"/>
    <x v="0"/>
    <n v="55"/>
    <n v="18"/>
  </r>
  <r>
    <s v="Biomax"/>
    <x v="3"/>
    <s v="Privada"/>
    <s v="No"/>
    <s v="No"/>
    <s v="No"/>
    <n v="2004"/>
    <s v="Colombia"/>
    <n v="4.5125503050000004"/>
    <x v="46"/>
    <s v="No informa"/>
    <s v="Impacto social "/>
    <s v="Pilar 4"/>
    <x v="0"/>
    <n v="196"/>
    <n v="12.3"/>
  </r>
  <r>
    <s v="C.I Prodeco"/>
    <x v="5"/>
    <s v="Privada"/>
    <s v="No"/>
    <s v="No"/>
    <s v="Si"/>
    <n v="1990"/>
    <s v="Suiza"/>
    <n v="0.89502277900000005"/>
    <x v="46"/>
    <s v="No informa"/>
    <s v="Impacto social "/>
    <s v="Pilar 4"/>
    <x v="0"/>
    <n v="68"/>
    <n v="43"/>
  </r>
  <r>
    <s v="CARTON DE COLOMBIA S.A. (Smurfit Kappa)"/>
    <x v="1"/>
    <s v="Privada"/>
    <s v="No"/>
    <s v="No"/>
    <s v="Si"/>
    <n v="1944"/>
    <s v="Colombia"/>
    <n v="1.7785578609999999"/>
    <x v="46"/>
    <n v="28.7"/>
    <s v="Impacto social "/>
    <s v="Pilar 4"/>
    <x v="0"/>
    <n v="55"/>
    <n v="18"/>
  </r>
  <r>
    <s v="Celsia"/>
    <x v="4"/>
    <s v="Privada"/>
    <s v="No"/>
    <s v="Si"/>
    <s v="Si"/>
    <n v="2001"/>
    <s v="Colombia"/>
    <n v="6.5475670460000002"/>
    <x v="46"/>
    <n v="42.21"/>
    <s v="Impacto social "/>
    <s v="Pilar 4"/>
    <x v="0"/>
    <n v="413"/>
    <n v="32.299999999999997"/>
  </r>
  <r>
    <s v="Cementos Argos"/>
    <x v="1"/>
    <s v="Privada"/>
    <s v="No"/>
    <s v="Si"/>
    <s v="Si"/>
    <n v="1934"/>
    <s v="Colombia"/>
    <n v="1.84479215"/>
    <x v="46"/>
    <n v="44.39"/>
    <s v="Impacto social "/>
    <s v="Pilar 4"/>
    <x v="0"/>
    <n v="55"/>
    <n v="18"/>
  </r>
  <r>
    <s v="Cencosud"/>
    <x v="3"/>
    <s v="Privada"/>
    <s v="Si"/>
    <s v="Si"/>
    <s v="Si"/>
    <n v="1960"/>
    <s v="Chile"/>
    <n v="4.2128666020000001"/>
    <x v="46"/>
    <n v="12.3"/>
    <s v="Impacto social "/>
    <s v="Pilar 4"/>
    <x v="0"/>
    <n v="196"/>
    <n v="12.3"/>
  </r>
  <r>
    <s v="Cenit"/>
    <x v="4"/>
    <s v="Mixta"/>
    <s v="No"/>
    <s v="No"/>
    <s v="No"/>
    <n v="2012"/>
    <s v="Colombia"/>
    <n v="9.9777362400000005"/>
    <x v="46"/>
    <n v="95.83"/>
    <s v="Impacto social "/>
    <s v="Pilar 4"/>
    <x v="0"/>
    <n v="413"/>
    <n v="32.299999999999997"/>
  </r>
  <r>
    <s v="Cerrejón"/>
    <x v="5"/>
    <s v="Privada"/>
    <s v="No"/>
    <s v="No"/>
    <s v="Si"/>
    <n v="1976"/>
    <s v="Reino Unido / Suiza"/>
    <n v="6.0471020830000004"/>
    <x v="46"/>
    <s v="No informa"/>
    <s v="Impacto social "/>
    <s v="Pilar 4"/>
    <x v="0"/>
    <n v="68"/>
    <n v="43"/>
  </r>
  <r>
    <s v="Chevron"/>
    <x v="3"/>
    <s v="Privada"/>
    <s v="No"/>
    <s v="No"/>
    <s v="Si"/>
    <n v="1879"/>
    <s v="Estados Unidos"/>
    <n v="5.8689859999999996"/>
    <x v="46"/>
    <s v="No informa"/>
    <s v="Impacto social "/>
    <s v="Pilar 4"/>
    <x v="0"/>
    <n v="196"/>
    <n v="12.3"/>
  </r>
  <r>
    <s v="CI Eslop"/>
    <x v="3"/>
    <s v="Privada"/>
    <s v="Si"/>
    <s v="No"/>
    <s v="No"/>
    <n v="1997"/>
    <s v="Colombia"/>
    <n v="1.9766409730000001"/>
    <x v="46"/>
    <s v="No informa"/>
    <s v="Impacto social "/>
    <s v="Pilar 4"/>
    <x v="0"/>
    <n v="196"/>
    <n v="12.3"/>
  </r>
  <r>
    <s v="Claro"/>
    <x v="4"/>
    <s v="Privada"/>
    <s v="No"/>
    <s v="No"/>
    <s v="Si"/>
    <n v="2003"/>
    <s v="Brasil"/>
    <n v="15.602099798999999"/>
    <x v="46"/>
    <n v="155.9"/>
    <s v="Impacto social "/>
    <s v="Pilar 4"/>
    <x v="0"/>
    <n v="413"/>
    <n v="32.299999999999997"/>
  </r>
  <r>
    <s v="Coca Cola- Femsa"/>
    <x v="1"/>
    <s v="Mixta"/>
    <s v="No"/>
    <s v="Si"/>
    <s v="Si"/>
    <n v="1991"/>
    <s v="México"/>
    <n v="5.1614047279999999"/>
    <x v="46"/>
    <s v="No informa"/>
    <s v="Impacto social "/>
    <s v="Pilar 4"/>
    <x v="0"/>
    <n v="55"/>
    <n v="18"/>
  </r>
  <r>
    <s v="Colgate"/>
    <x v="1"/>
    <s v="Privada"/>
    <s v="No"/>
    <s v="Si"/>
    <s v="Si"/>
    <n v="1806"/>
    <s v="Estados Unidos"/>
    <n v="2.382092359"/>
    <x v="46"/>
    <s v="No informa"/>
    <s v="Impacto social "/>
    <s v="Pilar 4"/>
    <x v="0"/>
    <n v="55"/>
    <n v="18"/>
  </r>
  <r>
    <s v="Colombina"/>
    <x v="1"/>
    <s v="Privada"/>
    <s v="Si"/>
    <s v="Si"/>
    <s v="Si"/>
    <n v="1932"/>
    <s v="Colombia"/>
    <n v="2.1928266769999998"/>
    <x v="46"/>
    <n v="33.799999999999997"/>
    <s v="Impacto social "/>
    <s v="Pilar 4"/>
    <x v="0"/>
    <n v="55"/>
    <n v="18"/>
  </r>
  <r>
    <s v="Compañía Nacional de Chocolates"/>
    <x v="1"/>
    <s v="Privada"/>
    <s v="No"/>
    <s v="No"/>
    <s v="No"/>
    <n v="1920"/>
    <s v="Colombia"/>
    <n v="1.9433909700000001"/>
    <x v="46"/>
    <s v="No informa"/>
    <s v="Impacto social "/>
    <s v="Pilar 4"/>
    <x v="0"/>
    <n v="55"/>
    <n v="18"/>
  </r>
  <r>
    <s v="CONCESIONARIA VIAL UNIÓN DEL SUR SAS"/>
    <x v="2"/>
    <s v="Privada"/>
    <s v="No"/>
    <s v="No"/>
    <s v="No"/>
    <n v="2015"/>
    <s v="Colombia"/>
    <n v="0.76762142099999997"/>
    <x v="46"/>
    <s v="No informa"/>
    <s v="Impacto social "/>
    <s v="Pilar 4"/>
    <x v="0"/>
    <n v="62"/>
    <n v="29"/>
  </r>
  <r>
    <s v="Conconcreto"/>
    <x v="2"/>
    <s v="Privada"/>
    <s v="No"/>
    <s v="Si"/>
    <s v="Si"/>
    <n v="1961"/>
    <s v="Colombia"/>
    <n v="0.498844856"/>
    <x v="46"/>
    <s v="No informa"/>
    <s v="Impacto social "/>
    <s v="Pilar 4"/>
    <x v="0"/>
    <n v="62"/>
    <n v="29"/>
  </r>
  <r>
    <s v="CONSTRUCCIONES EL CONDOR S.A"/>
    <x v="2"/>
    <s v="Privada"/>
    <s v="No"/>
    <s v="Si"/>
    <s v="Si"/>
    <n v="1979"/>
    <s v="Colombia"/>
    <n v="1.189537155"/>
    <x v="46"/>
    <s v="No informa"/>
    <s v="Impacto social "/>
    <s v="Pilar 4"/>
    <x v="0"/>
    <n v="62"/>
    <n v="29"/>
  </r>
  <r>
    <s v="CONSTRUCTORA CAPITAL BOGOTA SAS"/>
    <x v="2"/>
    <s v="Privada"/>
    <s v="Si"/>
    <s v="No"/>
    <s v="No"/>
    <n v="2008"/>
    <s v="Colombia"/>
    <n v="1.3132825420000001"/>
    <x v="46"/>
    <s v="No informa"/>
    <s v="Impacto social "/>
    <s v="Pilar 4"/>
    <x v="0"/>
    <n v="62"/>
    <n v="29"/>
  </r>
  <r>
    <s v="CONSTRUCTORA COLPATRIA  SAS"/>
    <x v="2"/>
    <s v="Privada"/>
    <s v="No"/>
    <s v="No"/>
    <s v="No"/>
    <n v="1977"/>
    <s v="Colombia"/>
    <n v="0.74612668500000001"/>
    <x v="46"/>
    <s v="No informa"/>
    <s v="Impacto social "/>
    <s v="Pilar 4"/>
    <x v="0"/>
    <n v="62"/>
    <n v="29"/>
  </r>
  <r>
    <s v="Corbeta"/>
    <x v="3"/>
    <s v="Privada"/>
    <s v="Si"/>
    <s v="No"/>
    <s v="No"/>
    <n v="1938"/>
    <s v="Colombia"/>
    <n v="11.88773162"/>
    <x v="46"/>
    <s v="No informa"/>
    <s v="Impacto social "/>
    <s v="Pilar 4"/>
    <x v="0"/>
    <n v="196"/>
    <n v="12.3"/>
  </r>
  <r>
    <s v="Cruz Verde"/>
    <x v="3"/>
    <s v="Privada"/>
    <s v="No"/>
    <s v="No"/>
    <s v="Si"/>
    <n v="1984"/>
    <s v="Chile"/>
    <n v="5.5116464790000004"/>
    <x v="46"/>
    <s v="No informa"/>
    <s v="Impacto social "/>
    <s v="Pilar 4"/>
    <x v="0"/>
    <n v="196"/>
    <n v="12.3"/>
  </r>
  <r>
    <s v="D1"/>
    <x v="3"/>
    <s v="Privada"/>
    <s v="Si"/>
    <s v="No"/>
    <s v="No"/>
    <n v="2009"/>
    <s v="Colombia"/>
    <n v="19.439396106"/>
    <x v="46"/>
    <s v="No informa"/>
    <s v="Impacto social "/>
    <s v="Pilar 4"/>
    <x v="0"/>
    <n v="196"/>
    <n v="12.3"/>
  </r>
  <r>
    <s v="Davivienda"/>
    <x v="4"/>
    <s v="Privada"/>
    <s v="No"/>
    <s v="Si"/>
    <s v="No"/>
    <n v="1972"/>
    <s v="Colombia"/>
    <n v="0"/>
    <x v="46"/>
    <s v="No informa"/>
    <s v="Impacto social "/>
    <s v="Pilar 4"/>
    <x v="0"/>
    <n v="413"/>
    <n v="32.299999999999997"/>
  </r>
  <r>
    <s v="Distracom"/>
    <x v="3"/>
    <s v="Privada"/>
    <s v="Si"/>
    <s v="No"/>
    <s v="No"/>
    <n v="1997"/>
    <s v="Colombia"/>
    <n v="3.874476933"/>
    <x v="46"/>
    <s v="No informa"/>
    <s v="Impacto social "/>
    <s v="Pilar 4"/>
    <x v="0"/>
    <n v="196"/>
    <n v="12.3"/>
  </r>
  <r>
    <s v="Drummond"/>
    <x v="5"/>
    <s v="Privada"/>
    <s v="Si"/>
    <s v="No"/>
    <s v="Si"/>
    <n v="1935"/>
    <s v="Estados Unidos"/>
    <n v="11.495989482000001"/>
    <x v="46"/>
    <n v="60.88"/>
    <s v="Impacto social "/>
    <s v="Pilar 4"/>
    <x v="0"/>
    <n v="68"/>
    <n v="43"/>
  </r>
  <r>
    <s v="Ecopetrol"/>
    <x v="5"/>
    <s v="Mixta"/>
    <s v="No"/>
    <s v="Si"/>
    <s v="Si"/>
    <n v="1951"/>
    <s v="Colombia"/>
    <n v="113.923310323"/>
    <x v="46"/>
    <n v="68"/>
    <s v="Impacto social "/>
    <s v="Pilar 4"/>
    <x v="0"/>
    <n v="68"/>
    <n v="43"/>
  </r>
  <r>
    <s v="Emgesa"/>
    <x v="4"/>
    <s v="Mixta"/>
    <s v="No"/>
    <s v="No"/>
    <s v="Si"/>
    <n v="1997"/>
    <s v="Colombia"/>
    <n v="15.780332546"/>
    <x v="46"/>
    <n v="66"/>
    <s v="Impacto social "/>
    <s v="Pilar 4"/>
    <x v="0"/>
    <n v="413"/>
    <n v="32.299999999999997"/>
  </r>
  <r>
    <s v="EPM"/>
    <x v="4"/>
    <s v="Pública"/>
    <s v="No"/>
    <s v="No"/>
    <s v="Si"/>
    <n v="1955"/>
    <s v="Colombia"/>
    <n v="20.574477179999999"/>
    <x v="46"/>
    <s v="No informa"/>
    <s v="Impacto social "/>
    <s v="Pilar 4"/>
    <x v="0"/>
    <n v="413"/>
    <n v="32.299999999999997"/>
  </r>
  <r>
    <s v="ES Windows"/>
    <x v="1"/>
    <s v="Privada"/>
    <s v="No"/>
    <s v="No"/>
    <s v="Si"/>
    <n v="1985"/>
    <s v="Estados Unidos"/>
    <n v="2.6249202149999999"/>
    <x v="46"/>
    <s v="No informa"/>
    <s v="Impacto social "/>
    <s v="Pilar 4"/>
    <x v="0"/>
    <n v="55"/>
    <n v="18"/>
  </r>
  <r>
    <s v="Esenttia"/>
    <x v="1"/>
    <s v="Mixta"/>
    <s v="No"/>
    <s v="No"/>
    <s v="No"/>
    <n v="1990"/>
    <s v="Colombia"/>
    <n v="2.3114637089999999"/>
    <x v="46"/>
    <n v="54"/>
    <s v="Impacto social "/>
    <s v="Pilar 4"/>
    <x v="0"/>
    <n v="55"/>
    <n v="18"/>
  </r>
  <r>
    <s v="Éxito"/>
    <x v="3"/>
    <s v="Privada"/>
    <s v="No"/>
    <s v="No"/>
    <s v="Si"/>
    <n v="1949"/>
    <s v="Colombia"/>
    <n v="16.077688644999999"/>
    <x v="46"/>
    <s v="No informa"/>
    <s v="Impacto social "/>
    <s v="Pilar 4"/>
    <x v="0"/>
    <n v="196"/>
    <n v="12.3"/>
  </r>
  <r>
    <s v="Falabella"/>
    <x v="3"/>
    <s v="Privada"/>
    <s v="Si"/>
    <s v="Si"/>
    <s v="Si"/>
    <n v="1889"/>
    <s v="Chile"/>
    <n v="2.3075606390000001"/>
    <x v="46"/>
    <n v="33.65"/>
    <s v="Impacto social "/>
    <s v="Pilar 4"/>
    <x v="0"/>
    <n v="196"/>
    <n v="12.3"/>
  </r>
  <r>
    <s v="Frontera Energy"/>
    <x v="5"/>
    <s v="Privada"/>
    <s v="No"/>
    <s v="Si"/>
    <s v="Si"/>
    <n v="1985"/>
    <s v="Canadá"/>
    <n v="4.2502446559999996"/>
    <x v="46"/>
    <s v="No informa"/>
    <s v="Impacto social "/>
    <s v="Pilar 4"/>
    <x v="0"/>
    <n v="68"/>
    <n v="43"/>
  </r>
  <r>
    <s v="Gases del Caribe"/>
    <x v="4"/>
    <s v="Privada"/>
    <s v="No"/>
    <s v="Si"/>
    <s v="No"/>
    <n v="1966"/>
    <s v="Colombia"/>
    <n v="2.6355685659999999"/>
    <x v="46"/>
    <n v="49.5"/>
    <s v="Impacto social "/>
    <s v="Pilar 4"/>
    <x v="0"/>
    <n v="413"/>
    <n v="32.299999999999997"/>
  </r>
  <r>
    <s v="GEB"/>
    <x v="4"/>
    <s v="Mixta"/>
    <s v="No"/>
    <s v="Si"/>
    <s v="Si"/>
    <n v="1896"/>
    <s v="Colombia"/>
    <n v="3.7166394839999999"/>
    <x v="46"/>
    <s v="No informa"/>
    <s v="Impacto social "/>
    <s v="Pilar 4"/>
    <x v="0"/>
    <n v="413"/>
    <n v="32.299999999999997"/>
  </r>
  <r>
    <s v="General Motors"/>
    <x v="1"/>
    <s v="Pública"/>
    <s v="No"/>
    <s v="Si"/>
    <s v="Si"/>
    <n v="1908"/>
    <s v="Estados Unidos"/>
    <n v="1.2123628230000001"/>
    <x v="46"/>
    <s v="No informa"/>
    <s v="Impacto social "/>
    <s v="Pilar 4"/>
    <x v="0"/>
    <n v="55"/>
    <n v="18"/>
  </r>
  <r>
    <s v="Geopark"/>
    <x v="5"/>
    <s v="Privada"/>
    <s v="No"/>
    <s v="Si"/>
    <s v="Si"/>
    <n v="2002"/>
    <s v="Chile"/>
    <n v="2.4203671080000002"/>
    <x v="46"/>
    <n v="43"/>
    <s v="Impacto social "/>
    <s v="Pilar 4"/>
    <x v="0"/>
    <n v="68"/>
    <n v="43"/>
  </r>
  <r>
    <s v="Gran Tierra Energy"/>
    <x v="5"/>
    <s v="Privada"/>
    <s v="No"/>
    <s v="Si"/>
    <s v="Si"/>
    <n v="2003"/>
    <s v="Canadá"/>
    <n v="1.3219259999999999"/>
    <x v="46"/>
    <s v="No informa"/>
    <s v="Impacto social "/>
    <s v="Pilar 4"/>
    <x v="0"/>
    <n v="68"/>
    <n v="43"/>
  </r>
  <r>
    <s v="Grupo Bios"/>
    <x v="0"/>
    <s v="Privada"/>
    <s v="No"/>
    <s v="No"/>
    <s v="No"/>
    <n v="1985"/>
    <s v="Colombia"/>
    <n v="0.441609957"/>
    <x v="46"/>
    <s v="No informa"/>
    <s v="Impacto social "/>
    <s v="Pilar 4"/>
    <x v="0"/>
    <n v="0"/>
    <n v="0"/>
  </r>
  <r>
    <s v="Grupo Diana"/>
    <x v="1"/>
    <s v="Privada"/>
    <s v="Si"/>
    <s v="No"/>
    <s v="No"/>
    <n v="1964"/>
    <s v="Colombia"/>
    <n v="2.4859553989999998"/>
    <x v="46"/>
    <s v="No informa"/>
    <s v="Impacto social "/>
    <s v="Pilar 4"/>
    <x v="0"/>
    <n v="55"/>
    <n v="18"/>
  </r>
  <r>
    <s v="Haceb"/>
    <x v="1"/>
    <s v="Privada"/>
    <s v="Si"/>
    <s v="No"/>
    <s v="No"/>
    <n v="1940"/>
    <s v="Colombia"/>
    <n v="1.340540112"/>
    <x v="46"/>
    <n v="30.7"/>
    <s v="Impacto social "/>
    <s v="Pilar 4"/>
    <x v="0"/>
    <n v="55"/>
    <n v="18"/>
  </r>
  <r>
    <s v="Hocol"/>
    <x v="5"/>
    <s v="Privada"/>
    <s v="No"/>
    <s v="No"/>
    <s v="No"/>
    <n v="1956"/>
    <s v="Colombia"/>
    <n v="2.660692144"/>
    <x v="46"/>
    <n v="63"/>
    <s v="Impacto social "/>
    <s v="Pilar 4"/>
    <x v="0"/>
    <n v="68"/>
    <n v="43"/>
  </r>
  <r>
    <s v="INCUBADORA SANTANDER S.A. (Huevos Kikes)"/>
    <x v="0"/>
    <s v="Privada"/>
    <s v="Si"/>
    <s v="No"/>
    <s v="No"/>
    <n v="1962"/>
    <s v="Colombia"/>
    <n v="0.89448844999999999"/>
    <x v="46"/>
    <s v="No informa"/>
    <s v="Impacto social "/>
    <s v="Pilar 4"/>
    <x v="0"/>
    <n v="0"/>
    <n v="0"/>
  </r>
  <r>
    <s v="ISA"/>
    <x v="4"/>
    <s v="Mixta"/>
    <s v="No"/>
    <s v="Si"/>
    <s v="Si"/>
    <n v="1967"/>
    <s v="Colombia"/>
    <n v="4.1309855679999998"/>
    <x v="46"/>
    <s v="No informa"/>
    <s v="Impacto social "/>
    <s v="Pilar 4"/>
    <x v="0"/>
    <n v="413"/>
    <n v="32.299999999999997"/>
  </r>
  <r>
    <s v="Isagen"/>
    <x v="4"/>
    <s v="Mixta"/>
    <s v="No"/>
    <s v="No"/>
    <s v="No"/>
    <n v="1995"/>
    <s v="Colombia"/>
    <n v="6.1355991599999999"/>
    <x v="46"/>
    <s v="No informa"/>
    <s v="Impacto social "/>
    <s v="Pilar 4"/>
    <x v="0"/>
    <n v="413"/>
    <n v="32.299999999999997"/>
  </r>
  <r>
    <s v="ISMOCOL SA"/>
    <x v="2"/>
    <s v="Privada"/>
    <s v="No"/>
    <s v="No"/>
    <s v="Si"/>
    <n v="1989"/>
    <s v="Colombia"/>
    <n v="0.75167738299999998"/>
    <x v="46"/>
    <s v="No informa"/>
    <s v="Impacto social "/>
    <s v="Pilar 4"/>
    <x v="0"/>
    <n v="62"/>
    <n v="29"/>
  </r>
  <r>
    <s v="Italcol"/>
    <x v="1"/>
    <s v="Privada"/>
    <s v="Si"/>
    <s v="No"/>
    <s v="No"/>
    <n v="1970"/>
    <s v="Colombia"/>
    <n v="3.1891452720000002"/>
    <x v="46"/>
    <s v="No informa"/>
    <s v="Impacto social "/>
    <s v="Pilar 4"/>
    <x v="0"/>
    <n v="55"/>
    <n v="18"/>
  </r>
  <r>
    <s v="LATAM"/>
    <x v="4"/>
    <s v="Privada"/>
    <s v="No"/>
    <s v="Si"/>
    <s v="Si"/>
    <n v="1929"/>
    <s v="Chile"/>
    <n v="2.3283445380000001"/>
    <x v="46"/>
    <s v="No informa"/>
    <s v="Impacto social "/>
    <s v="Pilar 4"/>
    <x v="0"/>
    <n v="413"/>
    <n v="32.299999999999997"/>
  </r>
  <r>
    <s v="MARVAL S.A.S."/>
    <x v="2"/>
    <s v="Privada"/>
    <s v="Si"/>
    <s v="No"/>
    <s v="No"/>
    <n v="1976"/>
    <s v="Colombia"/>
    <n v="0.98534294499999997"/>
    <x v="46"/>
    <s v="No informa"/>
    <s v="Impacto social "/>
    <s v="Pilar 4"/>
    <x v="0"/>
    <n v="62"/>
    <n v="29"/>
  </r>
  <r>
    <s v="Mazda"/>
    <x v="3"/>
    <s v="Privada"/>
    <s v="No"/>
    <s v="Si"/>
    <s v="Si"/>
    <n v="1920"/>
    <s v="Japón"/>
    <n v="1.8691417530000001"/>
    <x v="46"/>
    <s v="No informa"/>
    <s v="Impacto social "/>
    <s v="Pilar 4"/>
    <x v="0"/>
    <n v="196"/>
    <n v="12.3"/>
  </r>
  <r>
    <s v="Mercado Libre"/>
    <x v="4"/>
    <s v="Privada"/>
    <s v="No"/>
    <s v="Si"/>
    <s v="Si"/>
    <n v="2009"/>
    <s v="Argentina"/>
    <n v="1.8581853669999999"/>
    <x v="46"/>
    <s v="No informa"/>
    <s v="Impacto social "/>
    <s v="Pilar 4"/>
    <x v="0"/>
    <n v="413"/>
    <n v="32.299999999999997"/>
  </r>
  <r>
    <s v="Nestle"/>
    <x v="1"/>
    <s v="Mixta"/>
    <s v="No"/>
    <s v="Si"/>
    <s v="Si"/>
    <n v="1866"/>
    <s v="Suiza"/>
    <n v="2.0444698099999998"/>
    <x v="46"/>
    <s v="No informa"/>
    <s v="Impacto social "/>
    <s v="Pilar 4"/>
    <x v="0"/>
    <n v="55"/>
    <n v="18"/>
  </r>
  <r>
    <s v="Oleoducto Central (Ocensa)"/>
    <x v="4"/>
    <s v="Mixta"/>
    <s v="No"/>
    <s v="No"/>
    <s v="No"/>
    <n v="1994"/>
    <s v="Colombia"/>
    <n v="5.9751610780000002"/>
    <x v="46"/>
    <s v="No informa"/>
    <s v="Impacto social "/>
    <s v="Pilar 4"/>
    <x v="0"/>
    <n v="413"/>
    <n v="32.299999999999997"/>
  </r>
  <r>
    <s v="Olímpica"/>
    <x v="3"/>
    <s v="Privada"/>
    <s v="Si"/>
    <s v="No"/>
    <s v="No"/>
    <n v="1953"/>
    <s v="Colombia"/>
    <n v="7.1291921260000004"/>
    <x v="46"/>
    <s v="No informa "/>
    <s v="Impacto social "/>
    <s v="Pilar 4"/>
    <x v="0"/>
    <n v="196"/>
    <n v="12.3"/>
  </r>
  <r>
    <s v="Pepsico"/>
    <x v="1"/>
    <s v="Pública"/>
    <s v="No"/>
    <s v="Si"/>
    <s v="Si"/>
    <n v="1965"/>
    <s v="Estados Unidos"/>
    <n v="2.0973851419999998"/>
    <x v="46"/>
    <s v="No informa"/>
    <s v="Impacto social "/>
    <s v="Pilar 4"/>
    <x v="0"/>
    <n v="55"/>
    <n v="18"/>
  </r>
  <r>
    <s v="Petromil"/>
    <x v="3"/>
    <s v="Privada"/>
    <s v="Si"/>
    <s v="No"/>
    <s v="No"/>
    <n v="1989"/>
    <s v="Colombia"/>
    <n v="3.0305383369999999"/>
    <x v="46"/>
    <s v="No informa"/>
    <s v="Impacto social "/>
    <s v="Pilar 4"/>
    <x v="0"/>
    <n v="196"/>
    <n v="12.3"/>
  </r>
  <r>
    <s v="POLLOS EL BUCANERO S.A. (Cargill)"/>
    <x v="1"/>
    <s v="Privada"/>
    <s v="No"/>
    <s v="No"/>
    <s v="Si"/>
    <n v="1986"/>
    <s v="Colombia"/>
    <n v="2.2734296359999999"/>
    <x v="46"/>
    <s v="No informa"/>
    <s v="Impacto social "/>
    <s v="Pilar 4"/>
    <x v="0"/>
    <n v="55"/>
    <n v="18"/>
  </r>
  <r>
    <s v="Postobón"/>
    <x v="1"/>
    <s v="Privada"/>
    <s v="No"/>
    <s v="No"/>
    <s v="No"/>
    <n v="1904"/>
    <s v="Colombia"/>
    <n v="2.8467005310000002"/>
    <x v="46"/>
    <s v="No informa"/>
    <s v="Impacto social "/>
    <s v="Pilar 4"/>
    <x v="0"/>
    <n v="55"/>
    <n v="18"/>
  </r>
  <r>
    <s v="Pricesmart"/>
    <x v="3"/>
    <s v="Privada"/>
    <s v="No"/>
    <s v="Si"/>
    <s v="Si"/>
    <n v="1993"/>
    <s v="Estados Unidos"/>
    <n v="2.3607916150000001"/>
    <x v="46"/>
    <s v="No informa"/>
    <s v="Impacto social "/>
    <s v="Pilar 4"/>
    <x v="0"/>
    <n v="196"/>
    <n v="12.3"/>
  </r>
  <r>
    <s v="Primax"/>
    <x v="3"/>
    <s v="Privada"/>
    <s v="No"/>
    <s v="No"/>
    <s v="Si"/>
    <n v="2005"/>
    <s v="Perú"/>
    <n v="10.521119421"/>
    <x v="46"/>
    <s v="No informa"/>
    <s v="Impacto social "/>
    <s v="Pilar 4"/>
    <x v="0"/>
    <n v="196"/>
    <n v="12.3"/>
  </r>
  <r>
    <s v="Productos Familia (Essity)"/>
    <x v="1"/>
    <s v="Privada"/>
    <s v="No"/>
    <s v="No"/>
    <s v="Si"/>
    <n v="1958"/>
    <s v="Colombia"/>
    <n v="2.0172595470000001"/>
    <x v="46"/>
    <s v="No informa"/>
    <s v="Impacto social "/>
    <s v="Pilar 4"/>
    <x v="0"/>
    <n v="55"/>
    <n v="18"/>
  </r>
  <r>
    <s v="Promigas"/>
    <x v="4"/>
    <s v="Privada"/>
    <s v="No"/>
    <s v="Si"/>
    <s v="No"/>
    <n v="1974"/>
    <s v="Colombia"/>
    <n v="2.2729038500000001"/>
    <x v="46"/>
    <n v="39.6"/>
    <s v="Impacto social "/>
    <s v="Pilar 4"/>
    <x v="0"/>
    <n v="413"/>
    <n v="32.299999999999997"/>
  </r>
  <r>
    <s v="Rappi"/>
    <x v="4"/>
    <s v="Privada"/>
    <s v="No"/>
    <s v="No"/>
    <s v="Si"/>
    <n v="2015"/>
    <s v="Colombia"/>
    <n v="0.70314701400000001"/>
    <x v="46"/>
    <s v="No informa"/>
    <s v="Impacto social "/>
    <s v="Pilar 4"/>
    <x v="0"/>
    <n v="413"/>
    <n v="32.299999999999997"/>
  </r>
  <r>
    <s v="Reficar"/>
    <x v="1"/>
    <s v="Mixta"/>
    <s v="No"/>
    <s v="No"/>
    <s v="No"/>
    <n v="1956"/>
    <s v="Colombia"/>
    <n v="25.860914507"/>
    <x v="46"/>
    <n v="55"/>
    <s v="Impacto social "/>
    <s v="Pilar 4"/>
    <x v="0"/>
    <n v="55"/>
    <n v="18"/>
  </r>
  <r>
    <s v="Renault"/>
    <x v="1"/>
    <s v="Mixta"/>
    <s v="No"/>
    <s v="Si"/>
    <s v="Si"/>
    <n v="1898"/>
    <s v="Francia"/>
    <n v="2.4260392159999999"/>
    <x v="46"/>
    <n v="18"/>
    <s v="Impacto social "/>
    <s v="Pilar 4"/>
    <x v="0"/>
    <n v="55"/>
    <n v="18"/>
  </r>
  <r>
    <s v="Riopaila Castilla"/>
    <x v="1"/>
    <s v="Privada"/>
    <s v="No"/>
    <s v="Si"/>
    <s v="No"/>
    <n v="1998"/>
    <s v="Colombia"/>
    <n v="1.697301486"/>
    <x v="46"/>
    <n v="34"/>
    <s v="Impacto social "/>
    <s v="Pilar 4"/>
    <x v="0"/>
    <n v="55"/>
    <n v="18"/>
  </r>
  <r>
    <s v="Samsung"/>
    <x v="3"/>
    <s v="Privada"/>
    <s v="Si"/>
    <s v="Si"/>
    <s v="Si"/>
    <n v="1969"/>
    <s v="Corea del Sur"/>
    <n v="3.188315636"/>
    <x v="46"/>
    <s v="No informa"/>
    <s v="Impacto social "/>
    <s v="Pilar 4"/>
    <x v="0"/>
    <n v="196"/>
    <n v="12.3"/>
  </r>
  <r>
    <s v="SierraCol Energy"/>
    <x v="5"/>
    <s v="Privada"/>
    <s v="No"/>
    <s v="No"/>
    <s v="Si"/>
    <n v="2020"/>
    <s v="Islas Caimán / EE.UU"/>
    <n v="1.943851598"/>
    <x v="46"/>
    <s v="No informa"/>
    <s v="Impacto social "/>
    <s v="Pilar 4"/>
    <x v="0"/>
    <n v="68"/>
    <n v="43"/>
  </r>
  <r>
    <s v="Sodimac (Homecenter)"/>
    <x v="3"/>
    <s v="Privada"/>
    <s v="No"/>
    <s v="No"/>
    <s v="Si"/>
    <n v="1952"/>
    <s v="Chile"/>
    <n v="5.9910971069999999"/>
    <x v="46"/>
    <n v="28.5"/>
    <s v="Impacto social "/>
    <s v="Pilar 4"/>
    <x v="0"/>
    <n v="196"/>
    <n v="12.3"/>
  </r>
  <r>
    <s v="Sucafina"/>
    <x v="3"/>
    <s v="Privada"/>
    <s v="Si"/>
    <s v="No"/>
    <s v="Si"/>
    <n v="1977"/>
    <s v="Suiza"/>
    <n v="2.002301595"/>
    <x v="46"/>
    <s v="No informa"/>
    <s v="Impacto social "/>
    <s v="Pilar 4"/>
    <x v="0"/>
    <n v="196"/>
    <n v="12.3"/>
  </r>
  <r>
    <s v="Sunshine Bouquet"/>
    <x v="0"/>
    <s v="Privada"/>
    <s v="Si"/>
    <s v="No"/>
    <s v="Si"/>
    <n v="1971"/>
    <s v="Estados Unidos"/>
    <n v="2.1567474139999998"/>
    <x v="46"/>
    <s v="No informa"/>
    <s v="Impacto social "/>
    <s v="Pilar 4"/>
    <x v="0"/>
    <n v="0"/>
    <n v="0"/>
  </r>
  <r>
    <s v="Suramerica Comercial (Dollar City)"/>
    <x v="3"/>
    <s v="Privada"/>
    <s v="No"/>
    <s v="No"/>
    <s v="Si"/>
    <n v="2009"/>
    <s v="El Salvador"/>
    <n v="2.8694480090000001"/>
    <x v="46"/>
    <s v="No informa"/>
    <s v="Impacto social "/>
    <s v="Pilar 4"/>
    <x v="0"/>
    <n v="196"/>
    <n v="12.3"/>
  </r>
  <r>
    <s v="Tecnoquimicas"/>
    <x v="3"/>
    <s v="Privada"/>
    <s v="Si"/>
    <s v="No"/>
    <s v="No"/>
    <n v="1934"/>
    <s v="Colombia"/>
    <n v="3.134365769"/>
    <x v="46"/>
    <s v="No informa"/>
    <s v="Impacto social "/>
    <s v="Pilar 4"/>
    <x v="0"/>
    <n v="196"/>
    <n v="12.3"/>
  </r>
  <r>
    <s v="Telefónica"/>
    <x v="4"/>
    <s v="Mixta"/>
    <s v="No"/>
    <s v="Si"/>
    <s v="Si"/>
    <n v="1924"/>
    <s v="España"/>
    <n v="6.6721791020000003"/>
    <x v="46"/>
    <n v="32.299999999999997"/>
    <s v="Impacto social "/>
    <s v="Pilar 4"/>
    <x v="0"/>
    <n v="413"/>
    <n v="32.299999999999997"/>
  </r>
  <r>
    <s v="Teleperformance"/>
    <x v="4"/>
    <s v="Privada"/>
    <s v="No"/>
    <s v="Si"/>
    <s v="Si"/>
    <n v="1910"/>
    <s v="Francia"/>
    <n v="2.655177809"/>
    <x v="46"/>
    <s v="No informa"/>
    <s v="Impacto social "/>
    <s v="Pilar 4"/>
    <x v="0"/>
    <n v="413"/>
    <n v="32.299999999999997"/>
  </r>
  <r>
    <s v="Terpel"/>
    <x v="3"/>
    <s v="Privada"/>
    <s v="No"/>
    <s v="Si"/>
    <s v="Si"/>
    <n v="1968"/>
    <s v="Colombia"/>
    <n v="24.752011681999999"/>
    <x v="46"/>
    <n v="41.8"/>
    <s v="Impacto social "/>
    <s v="Pilar 4"/>
    <x v="0"/>
    <n v="196"/>
    <n v="12.3"/>
  </r>
  <r>
    <s v="Tigo"/>
    <x v="4"/>
    <s v="Mixta"/>
    <s v="No"/>
    <s v="Si"/>
    <s v="Si"/>
    <n v="1979"/>
    <s v="Suecia"/>
    <n v="2.956157691"/>
    <x v="46"/>
    <s v="No informa"/>
    <s v="Impacto social "/>
    <s v="Pilar 4"/>
    <x v="0"/>
    <n v="413"/>
    <n v="32.299999999999997"/>
  </r>
  <r>
    <s v="Toyota"/>
    <x v="3"/>
    <s v="Privada"/>
    <s v="No"/>
    <s v="Si"/>
    <s v="Si"/>
    <n v="1937"/>
    <s v="Japón"/>
    <n v="4.02823039"/>
    <x v="46"/>
    <n v="196"/>
    <s v="Impacto social "/>
    <s v="Pilar 4"/>
    <x v="0"/>
    <n v="196"/>
    <n v="12.3"/>
  </r>
  <r>
    <s v="Trafigura (Petroleum)"/>
    <x v="3"/>
    <s v="Privada"/>
    <s v="No"/>
    <s v="No"/>
    <s v="Si"/>
    <n v="1993"/>
    <s v="Suiza"/>
    <n v="4.8704234599999996"/>
    <x v="46"/>
    <s v="No informa"/>
    <s v="Impacto social "/>
    <s v="Pilar 4"/>
    <x v="0"/>
    <n v="196"/>
    <n v="12.3"/>
  </r>
  <r>
    <s v="Uniban"/>
    <x v="3"/>
    <s v="Privada"/>
    <s v="No"/>
    <s v="No"/>
    <s v="No"/>
    <n v="1966"/>
    <s v="Colombia"/>
    <n v="2.0461661379999998"/>
    <x v="46"/>
    <s v="No informa"/>
    <s v="Impacto social "/>
    <s v="Pilar 4"/>
    <x v="0"/>
    <n v="196"/>
    <n v="12.3"/>
  </r>
  <r>
    <s v="Unilever"/>
    <x v="3"/>
    <s v="Privada"/>
    <s v="No"/>
    <s v="Si"/>
    <s v="Si"/>
    <n v="1929"/>
    <s v="Reino Unido y Países Bajos"/>
    <n v="1.928223518"/>
    <x v="46"/>
    <s v="No informa"/>
    <s v="Impacto social "/>
    <s v="Pilar 4"/>
    <x v="0"/>
    <n v="196"/>
    <n v="12.3"/>
  </r>
  <r>
    <s v="Vanti"/>
    <x v="4"/>
    <s v="Privada"/>
    <s v="No"/>
    <s v="No"/>
    <s v="No"/>
    <n v="1987"/>
    <s v="Colombia"/>
    <n v="0"/>
    <x v="46"/>
    <s v="No informa"/>
    <s v="Impacto social "/>
    <s v="Pilar 4"/>
    <x v="0"/>
    <n v="413"/>
    <n v="32.299999999999997"/>
  </r>
  <r>
    <s v="Verano energy"/>
    <x v="5"/>
    <s v="Privada"/>
    <s v="No"/>
    <s v="No"/>
    <s v="Si"/>
    <n v="2016"/>
    <s v="Canadá"/>
    <n v="5.4833186859999996"/>
    <x v="46"/>
    <s v="No informa"/>
    <s v="Impacto social "/>
    <s v="Pilar 4"/>
    <x v="0"/>
    <n v="68"/>
    <n v="43"/>
  </r>
  <r>
    <s v="Yamaha"/>
    <x v="1"/>
    <s v="Privada"/>
    <s v="No"/>
    <s v="Si"/>
    <s v="Si"/>
    <n v="1955"/>
    <s v="Japón"/>
    <n v="1.8313776939999999"/>
    <x v="46"/>
    <s v="No informa"/>
    <s v="Impacto social "/>
    <s v="Pilar 4"/>
    <x v="0"/>
    <n v="55"/>
    <n v="18"/>
  </r>
  <r>
    <s v="YARA COLOMBIA S.A."/>
    <x v="1"/>
    <s v="Privada"/>
    <s v="No"/>
    <s v="No"/>
    <s v="Si"/>
    <n v="1993"/>
    <s v="Noruega"/>
    <n v="1.7653399919999999"/>
    <x v="46"/>
    <s v="No informa "/>
    <s v="Impacto social "/>
    <s v="Pilar 4"/>
    <x v="0"/>
    <n v="55"/>
    <n v="18"/>
  </r>
  <r>
    <s v="Aliar"/>
    <x v="0"/>
    <s v="Privada"/>
    <s v="No"/>
    <s v="No"/>
    <s v="No"/>
    <n v="2007"/>
    <s v="Colombia"/>
    <n v="0.97802211500000003"/>
    <x v="47"/>
    <s v="No informa"/>
    <s v="Impacto social "/>
    <s v="Pilar 4"/>
    <x v="0"/>
    <n v="0"/>
    <n v="0"/>
  </r>
  <r>
    <s v="Alimentos Carnicos (Grupo Nutresa)"/>
    <x v="1"/>
    <s v="Privada"/>
    <s v="No"/>
    <s v="Si"/>
    <s v="Si"/>
    <n v="1920"/>
    <s v="Colombia"/>
    <n v="2.844632077"/>
    <x v="47"/>
    <s v="No informa"/>
    <s v="Impacto social "/>
    <s v="Pilar 4"/>
    <x v="0"/>
    <n v="54.83"/>
    <n v="11.4"/>
  </r>
  <r>
    <s v="Alpina"/>
    <x v="1"/>
    <s v="Privada"/>
    <s v="No"/>
    <s v="No"/>
    <s v="Si"/>
    <n v="1945"/>
    <s v="Colombia"/>
    <n v="2.1764613960000001"/>
    <x v="47"/>
    <s v="No informa"/>
    <s v="Impacto social "/>
    <s v="Pilar 4"/>
    <x v="0"/>
    <n v="54.83"/>
    <n v="11.4"/>
  </r>
  <r>
    <s v="Amarilo"/>
    <x v="2"/>
    <s v="Privada"/>
    <s v="Si"/>
    <s v="No"/>
    <s v="No"/>
    <n v="1993"/>
    <s v="Colombia"/>
    <n v="2.1863011939999999"/>
    <x v="47"/>
    <n v="47"/>
    <s v="Impacto social "/>
    <s v="Pilar 4"/>
    <x v="0"/>
    <n v="76"/>
    <n v="47"/>
  </r>
  <r>
    <s v="ARA"/>
    <x v="3"/>
    <s v="Privada"/>
    <s v="No"/>
    <s v="No"/>
    <s v="Si"/>
    <n v="2012"/>
    <s v="Colombia"/>
    <n v="13.831182682"/>
    <x v="47"/>
    <s v="No informa"/>
    <s v="Impacto social "/>
    <s v="Pilar 4"/>
    <x v="0"/>
    <n v="187"/>
    <n v="12.3"/>
  </r>
  <r>
    <s v="ARQUITECTURA Y CONCRETO"/>
    <x v="2"/>
    <s v="Privada"/>
    <s v="Si"/>
    <s v="No"/>
    <s v="No"/>
    <n v="1990"/>
    <s v="Colombia"/>
    <n v="0.77142869199999997"/>
    <x v="47"/>
    <s v="No informa"/>
    <s v="Impacto social "/>
    <s v="Pilar 4"/>
    <x v="0"/>
    <n v="76"/>
    <n v="47"/>
  </r>
  <r>
    <s v="AUTOPISTA RIO MAGDALENA SAS"/>
    <x v="2"/>
    <s v="Privada"/>
    <s v="No"/>
    <s v="No"/>
    <s v="No"/>
    <n v="2014"/>
    <s v="Colombia"/>
    <n v="1.314259836"/>
    <x v="47"/>
    <n v="76"/>
    <s v="Impacto social "/>
    <s v="Pilar 4"/>
    <x v="0"/>
    <n v="76"/>
    <n v="47"/>
  </r>
  <r>
    <s v="Avianca"/>
    <x v="4"/>
    <s v="Privada"/>
    <s v="No"/>
    <s v="No"/>
    <s v="Si"/>
    <n v="1919"/>
    <s v="Colombia"/>
    <n v="15.106042448"/>
    <x v="47"/>
    <s v="No informa"/>
    <s v="Impacto social "/>
    <s v="Pilar 4"/>
    <x v="0"/>
    <n v="230"/>
    <n v="34"/>
  </r>
  <r>
    <s v="AVICOLA EL MADROÑO SA"/>
    <x v="0"/>
    <s v="Privada"/>
    <s v="No"/>
    <s v="No"/>
    <s v="No"/>
    <n v="1987"/>
    <s v="Colombia"/>
    <n v="0.711210393"/>
    <x v="47"/>
    <s v="No informa"/>
    <s v="Impacto social "/>
    <s v="Pilar 4"/>
    <x v="0"/>
    <n v="0"/>
    <n v="0"/>
  </r>
  <r>
    <s v="AVSA"/>
    <x v="0"/>
    <s v="Privada"/>
    <s v="Si"/>
    <s v="No"/>
    <s v="No"/>
    <n v="1969"/>
    <s v="Colombia"/>
    <n v="2.4231643530000002"/>
    <x v="47"/>
    <s v="No informa"/>
    <s v="Impacto social "/>
    <s v="Pilar 4"/>
    <x v="0"/>
    <n v="0"/>
    <n v="0"/>
  </r>
  <r>
    <s v="Banco de Bogotá"/>
    <x v="4"/>
    <s v="Privada"/>
    <s v="No"/>
    <s v="Si"/>
    <s v="No"/>
    <n v="1870"/>
    <s v="Colombia"/>
    <n v="0"/>
    <x v="47"/>
    <n v="230"/>
    <s v="Impacto social "/>
    <s v="Pilar 4"/>
    <x v="0"/>
    <n v="230"/>
    <n v="34"/>
  </r>
  <r>
    <s v="Bancolombia"/>
    <x v="4"/>
    <s v="Privada"/>
    <s v="No"/>
    <s v="Si"/>
    <s v="Si"/>
    <n v="1875"/>
    <s v="Colombia"/>
    <n v="0"/>
    <x v="47"/>
    <n v="36"/>
    <s v="Impacto social "/>
    <s v="Pilar 4"/>
    <x v="0"/>
    <n v="230"/>
    <n v="34"/>
  </r>
  <r>
    <s v="Bavaria (Kopps)"/>
    <x v="1"/>
    <s v="Privada"/>
    <s v="No"/>
    <s v="No"/>
    <s v="Si"/>
    <n v="1889"/>
    <s v="Colombia"/>
    <n v="8.6157743510000007"/>
    <x v="47"/>
    <s v="No informa"/>
    <s v="Impacto social "/>
    <s v="Pilar 4"/>
    <x v="0"/>
    <n v="54.83"/>
    <n v="11.4"/>
  </r>
  <r>
    <s v="BEL STAR S.A."/>
    <x v="1"/>
    <s v="Privada"/>
    <s v="No"/>
    <s v="No"/>
    <s v="Si"/>
    <n v="2000"/>
    <s v="Colombia"/>
    <n v="1.8730507999999999"/>
    <x v="47"/>
    <s v="No informa"/>
    <s v="Impacto social "/>
    <s v="Pilar 4"/>
    <x v="0"/>
    <n v="54.83"/>
    <n v="11.4"/>
  </r>
  <r>
    <s v="Biomax"/>
    <x v="3"/>
    <s v="Privada"/>
    <s v="No"/>
    <s v="No"/>
    <s v="No"/>
    <n v="2004"/>
    <s v="Colombia"/>
    <n v="4.5125503050000004"/>
    <x v="47"/>
    <s v="No informa"/>
    <s v="Impacto social "/>
    <s v="Pilar 4"/>
    <x v="0"/>
    <n v="187"/>
    <n v="12.3"/>
  </r>
  <r>
    <s v="C.I Prodeco"/>
    <x v="5"/>
    <s v="Privada"/>
    <s v="No"/>
    <s v="No"/>
    <s v="Si"/>
    <n v="1990"/>
    <s v="Suiza"/>
    <n v="0.89502277900000005"/>
    <x v="47"/>
    <s v="No informa"/>
    <s v="Impacto social "/>
    <s v="Pilar 4"/>
    <x v="0"/>
    <n v="68.48"/>
    <n v="44"/>
  </r>
  <r>
    <s v="CARTON DE COLOMBIA S.A. (Smurfit Kappa)"/>
    <x v="1"/>
    <s v="Privada"/>
    <s v="No"/>
    <s v="No"/>
    <s v="Si"/>
    <n v="1944"/>
    <s v="Colombia"/>
    <n v="1.7785578609999999"/>
    <x v="47"/>
    <n v="22.9"/>
    <s v="Impacto social "/>
    <s v="Pilar 4"/>
    <x v="0"/>
    <n v="54.83"/>
    <n v="11.4"/>
  </r>
  <r>
    <s v="Celsia"/>
    <x v="4"/>
    <s v="Privada"/>
    <s v="No"/>
    <s v="Si"/>
    <s v="Si"/>
    <n v="2001"/>
    <s v="Colombia"/>
    <n v="6.5475670460000002"/>
    <x v="47"/>
    <n v="46.05"/>
    <s v="Impacto social "/>
    <s v="Pilar 4"/>
    <x v="0"/>
    <n v="230"/>
    <n v="34"/>
  </r>
  <r>
    <s v="Cementos Argos"/>
    <x v="1"/>
    <s v="Privada"/>
    <s v="No"/>
    <s v="Si"/>
    <s v="Si"/>
    <n v="1934"/>
    <s v="Colombia"/>
    <n v="1.84479215"/>
    <x v="47"/>
    <n v="54.83"/>
    <s v="Impacto social "/>
    <s v="Pilar 4"/>
    <x v="0"/>
    <n v="54.83"/>
    <n v="11.4"/>
  </r>
  <r>
    <s v="Cencosud"/>
    <x v="3"/>
    <s v="Privada"/>
    <s v="Si"/>
    <s v="Si"/>
    <s v="Si"/>
    <n v="1960"/>
    <s v="Chile"/>
    <n v="4.2128666020000001"/>
    <x v="47"/>
    <n v="12.3"/>
    <s v="Impacto social "/>
    <s v="Pilar 4"/>
    <x v="0"/>
    <n v="187"/>
    <n v="12.3"/>
  </r>
  <r>
    <s v="Cenit"/>
    <x v="4"/>
    <s v="Mixta"/>
    <s v="No"/>
    <s v="No"/>
    <s v="No"/>
    <n v="2012"/>
    <s v="Colombia"/>
    <n v="9.9777362400000005"/>
    <x v="47"/>
    <n v="148.66300000000001"/>
    <s v="Impacto social "/>
    <s v="Pilar 4"/>
    <x v="0"/>
    <n v="230"/>
    <n v="34"/>
  </r>
  <r>
    <s v="Cerrejón"/>
    <x v="5"/>
    <s v="Privada"/>
    <s v="No"/>
    <s v="No"/>
    <s v="Si"/>
    <n v="1976"/>
    <s v="Reino Unido / Suiza"/>
    <n v="6.0471020830000004"/>
    <x v="47"/>
    <s v="No informa"/>
    <s v="Impacto social "/>
    <s v="Pilar 4"/>
    <x v="0"/>
    <n v="68.48"/>
    <n v="44"/>
  </r>
  <r>
    <s v="Chevron"/>
    <x v="3"/>
    <s v="Privada"/>
    <s v="No"/>
    <s v="No"/>
    <s v="Si"/>
    <n v="1879"/>
    <s v="Estados Unidos"/>
    <n v="5.8689859999999996"/>
    <x v="47"/>
    <s v="No informa"/>
    <s v="Impacto social "/>
    <s v="Pilar 4"/>
    <x v="0"/>
    <n v="187"/>
    <n v="12.3"/>
  </r>
  <r>
    <s v="CI Eslop"/>
    <x v="3"/>
    <s v="Privada"/>
    <s v="Si"/>
    <s v="No"/>
    <s v="No"/>
    <n v="1997"/>
    <s v="Colombia"/>
    <n v="1.9766409730000001"/>
    <x v="47"/>
    <s v="No informa"/>
    <s v="Impacto social "/>
    <s v="Pilar 4"/>
    <x v="0"/>
    <n v="187"/>
    <n v="12.3"/>
  </r>
  <r>
    <s v="Claro"/>
    <x v="4"/>
    <s v="Privada"/>
    <s v="No"/>
    <s v="No"/>
    <s v="Si"/>
    <n v="2003"/>
    <s v="Brasil"/>
    <n v="15.602099798999999"/>
    <x v="47"/>
    <n v="95.8"/>
    <s v="Impacto social "/>
    <s v="Pilar 4"/>
    <x v="0"/>
    <n v="230"/>
    <n v="34"/>
  </r>
  <r>
    <s v="Coca Cola- Femsa"/>
    <x v="1"/>
    <s v="Mixta"/>
    <s v="No"/>
    <s v="Si"/>
    <s v="Si"/>
    <n v="1991"/>
    <s v="México"/>
    <n v="5.1614047279999999"/>
    <x v="47"/>
    <s v="No informa"/>
    <s v="Impacto social "/>
    <s v="Pilar 4"/>
    <x v="0"/>
    <n v="54.83"/>
    <n v="11.4"/>
  </r>
  <r>
    <s v="Colgate"/>
    <x v="1"/>
    <s v="Privada"/>
    <s v="No"/>
    <s v="Si"/>
    <s v="Si"/>
    <n v="1806"/>
    <s v="Estados Unidos"/>
    <n v="2.382092359"/>
    <x v="47"/>
    <s v="No informa"/>
    <s v="Impacto social "/>
    <s v="Pilar 4"/>
    <x v="0"/>
    <n v="54.83"/>
    <n v="11.4"/>
  </r>
  <r>
    <s v="Colombina"/>
    <x v="1"/>
    <s v="Privada"/>
    <s v="Si"/>
    <s v="Si"/>
    <s v="Si"/>
    <n v="1932"/>
    <s v="Colombia"/>
    <n v="2.1928266769999998"/>
    <x v="47"/>
    <n v="35.9"/>
    <s v="Impacto social "/>
    <s v="Pilar 4"/>
    <x v="0"/>
    <n v="54.83"/>
    <n v="11.4"/>
  </r>
  <r>
    <s v="Compañía Nacional de Chocolates"/>
    <x v="1"/>
    <s v="Privada"/>
    <s v="No"/>
    <s v="No"/>
    <s v="No"/>
    <n v="1920"/>
    <s v="Colombia"/>
    <n v="1.9433909700000001"/>
    <x v="47"/>
    <s v="No informa"/>
    <s v="Impacto social "/>
    <s v="Pilar 4"/>
    <x v="0"/>
    <n v="54.83"/>
    <n v="11.4"/>
  </r>
  <r>
    <s v="CONCESIONARIA VIAL UNIÓN DEL SUR SAS"/>
    <x v="2"/>
    <s v="Privada"/>
    <s v="No"/>
    <s v="No"/>
    <s v="No"/>
    <n v="2015"/>
    <s v="Colombia"/>
    <n v="0.76762142099999997"/>
    <x v="47"/>
    <s v="No informa"/>
    <s v="Impacto social "/>
    <s v="Pilar 4"/>
    <x v="0"/>
    <n v="76"/>
    <n v="47"/>
  </r>
  <r>
    <s v="Conconcreto"/>
    <x v="2"/>
    <s v="Privada"/>
    <s v="No"/>
    <s v="Si"/>
    <s v="Si"/>
    <n v="1961"/>
    <s v="Colombia"/>
    <n v="0.498844856"/>
    <x v="47"/>
    <s v="No informa"/>
    <s v="Impacto social "/>
    <s v="Pilar 4"/>
    <x v="0"/>
    <n v="76"/>
    <n v="47"/>
  </r>
  <r>
    <s v="CONSTRUCCIONES EL CONDOR S.A"/>
    <x v="2"/>
    <s v="Privada"/>
    <s v="No"/>
    <s v="Si"/>
    <s v="Si"/>
    <n v="1979"/>
    <s v="Colombia"/>
    <n v="1.189537155"/>
    <x v="47"/>
    <s v="No informa"/>
    <s v="Impacto social "/>
    <s v="Pilar 4"/>
    <x v="0"/>
    <n v="76"/>
    <n v="47"/>
  </r>
  <r>
    <s v="CONSTRUCTORA CAPITAL BOGOTA SAS"/>
    <x v="2"/>
    <s v="Privada"/>
    <s v="Si"/>
    <s v="No"/>
    <s v="No"/>
    <n v="2008"/>
    <s v="Colombia"/>
    <n v="1.3132825420000001"/>
    <x v="47"/>
    <s v="No informa"/>
    <s v="Impacto social "/>
    <s v="Pilar 4"/>
    <x v="0"/>
    <n v="76"/>
    <n v="47"/>
  </r>
  <r>
    <s v="CONSTRUCTORA COLPATRIA  SAS"/>
    <x v="2"/>
    <s v="Privada"/>
    <s v="No"/>
    <s v="No"/>
    <s v="No"/>
    <n v="1977"/>
    <s v="Colombia"/>
    <n v="0.74612668500000001"/>
    <x v="47"/>
    <s v="No informa"/>
    <s v="Impacto social "/>
    <s v="Pilar 4"/>
    <x v="0"/>
    <n v="76"/>
    <n v="47"/>
  </r>
  <r>
    <s v="Corbeta"/>
    <x v="3"/>
    <s v="Privada"/>
    <s v="Si"/>
    <s v="No"/>
    <s v="No"/>
    <n v="1938"/>
    <s v="Colombia"/>
    <n v="11.88773162"/>
    <x v="47"/>
    <s v="No informa"/>
    <s v="Impacto social "/>
    <s v="Pilar 4"/>
    <x v="0"/>
    <n v="187"/>
    <n v="12.3"/>
  </r>
  <r>
    <s v="Cruz Verde"/>
    <x v="3"/>
    <s v="Privada"/>
    <s v="No"/>
    <s v="No"/>
    <s v="Si"/>
    <n v="1984"/>
    <s v="Chile"/>
    <n v="5.5116464790000004"/>
    <x v="47"/>
    <s v="No informa"/>
    <s v="Impacto social "/>
    <s v="Pilar 4"/>
    <x v="0"/>
    <n v="187"/>
    <n v="12.3"/>
  </r>
  <r>
    <s v="D1"/>
    <x v="3"/>
    <s v="Privada"/>
    <s v="Si"/>
    <s v="No"/>
    <s v="No"/>
    <n v="2009"/>
    <s v="Colombia"/>
    <n v="19.439396106"/>
    <x v="47"/>
    <s v="No informa"/>
    <s v="Impacto social "/>
    <s v="Pilar 4"/>
    <x v="0"/>
    <n v="187"/>
    <n v="12.3"/>
  </r>
  <r>
    <s v="Davivienda"/>
    <x v="4"/>
    <s v="Privada"/>
    <s v="No"/>
    <s v="Si"/>
    <s v="No"/>
    <n v="1972"/>
    <s v="Colombia"/>
    <n v="0"/>
    <x v="47"/>
    <s v="No informa"/>
    <s v="Impacto social "/>
    <s v="Pilar 4"/>
    <x v="0"/>
    <n v="230"/>
    <n v="34"/>
  </r>
  <r>
    <s v="Distracom"/>
    <x v="3"/>
    <s v="Privada"/>
    <s v="Si"/>
    <s v="No"/>
    <s v="No"/>
    <n v="1997"/>
    <s v="Colombia"/>
    <n v="3.874476933"/>
    <x v="47"/>
    <s v="No informa"/>
    <s v="Impacto social "/>
    <s v="Pilar 4"/>
    <x v="0"/>
    <n v="187"/>
    <n v="12.3"/>
  </r>
  <r>
    <s v="Drummond"/>
    <x v="5"/>
    <s v="Privada"/>
    <s v="Si"/>
    <s v="No"/>
    <s v="Si"/>
    <n v="1935"/>
    <s v="Estados Unidos"/>
    <n v="11.495989482000001"/>
    <x v="47"/>
    <n v="68.48"/>
    <s v="Impacto social "/>
    <s v="Pilar 4"/>
    <x v="0"/>
    <n v="68.48"/>
    <n v="44"/>
  </r>
  <r>
    <s v="Ecopetrol"/>
    <x v="5"/>
    <s v="Mixta"/>
    <s v="No"/>
    <s v="Si"/>
    <s v="Si"/>
    <n v="1951"/>
    <s v="Colombia"/>
    <n v="113.923310323"/>
    <x v="47"/>
    <n v="44"/>
    <s v="Impacto social "/>
    <s v="Pilar 4"/>
    <x v="0"/>
    <n v="68.48"/>
    <n v="44"/>
  </r>
  <r>
    <s v="Emgesa"/>
    <x v="4"/>
    <s v="Mixta"/>
    <s v="No"/>
    <s v="No"/>
    <s v="Si"/>
    <n v="1997"/>
    <s v="Colombia"/>
    <n v="15.780332546"/>
    <x v="47"/>
    <n v="34"/>
    <s v="Impacto social "/>
    <s v="Pilar 4"/>
    <x v="0"/>
    <n v="230"/>
    <n v="34"/>
  </r>
  <r>
    <s v="EPM"/>
    <x v="4"/>
    <s v="Pública"/>
    <s v="No"/>
    <s v="No"/>
    <s v="Si"/>
    <n v="1955"/>
    <s v="Colombia"/>
    <n v="20.574477179999999"/>
    <x v="47"/>
    <s v="No informa"/>
    <s v="Impacto social "/>
    <s v="Pilar 4"/>
    <x v="0"/>
    <n v="230"/>
    <n v="34"/>
  </r>
  <r>
    <s v="ES Windows"/>
    <x v="1"/>
    <s v="Privada"/>
    <s v="No"/>
    <s v="No"/>
    <s v="Si"/>
    <n v="1985"/>
    <s v="Estados Unidos"/>
    <n v="2.6249202149999999"/>
    <x v="47"/>
    <s v="No informa"/>
    <s v="Impacto social "/>
    <s v="Pilar 4"/>
    <x v="0"/>
    <n v="54.83"/>
    <n v="11.4"/>
  </r>
  <r>
    <s v="Esenttia"/>
    <x v="1"/>
    <s v="Mixta"/>
    <s v="No"/>
    <s v="No"/>
    <s v="No"/>
    <n v="1990"/>
    <s v="Colombia"/>
    <n v="2.3114637089999999"/>
    <x v="47"/>
    <n v="53.5"/>
    <s v="Impacto social "/>
    <s v="Pilar 4"/>
    <x v="0"/>
    <n v="54.83"/>
    <n v="11.4"/>
  </r>
  <r>
    <s v="Éxito"/>
    <x v="3"/>
    <s v="Privada"/>
    <s v="No"/>
    <s v="No"/>
    <s v="Si"/>
    <n v="1949"/>
    <s v="Colombia"/>
    <n v="16.077688644999999"/>
    <x v="47"/>
    <s v="No informa"/>
    <s v="Impacto social "/>
    <s v="Pilar 4"/>
    <x v="0"/>
    <n v="187"/>
    <n v="12.3"/>
  </r>
  <r>
    <s v="Falabella"/>
    <x v="3"/>
    <s v="Privada"/>
    <s v="Si"/>
    <s v="Si"/>
    <s v="Si"/>
    <n v="1889"/>
    <s v="Chile"/>
    <n v="2.3075606390000001"/>
    <x v="47"/>
    <n v="35.43"/>
    <s v="Impacto social "/>
    <s v="Pilar 4"/>
    <x v="0"/>
    <n v="187"/>
    <n v="12.3"/>
  </r>
  <r>
    <s v="Frontera Energy"/>
    <x v="5"/>
    <s v="Privada"/>
    <s v="No"/>
    <s v="Si"/>
    <s v="Si"/>
    <n v="1985"/>
    <s v="Canadá"/>
    <n v="4.2502446559999996"/>
    <x v="47"/>
    <s v="No informa"/>
    <s v="Impacto social "/>
    <s v="Pilar 4"/>
    <x v="0"/>
    <n v="68.48"/>
    <n v="44"/>
  </r>
  <r>
    <s v="Gases del Caribe"/>
    <x v="4"/>
    <s v="Privada"/>
    <s v="No"/>
    <s v="Si"/>
    <s v="No"/>
    <n v="1966"/>
    <s v="Colombia"/>
    <n v="2.6355685659999999"/>
    <x v="47"/>
    <n v="38"/>
    <s v="Impacto social "/>
    <s v="Pilar 4"/>
    <x v="0"/>
    <n v="230"/>
    <n v="34"/>
  </r>
  <r>
    <s v="GEB"/>
    <x v="4"/>
    <s v="Mixta"/>
    <s v="No"/>
    <s v="Si"/>
    <s v="Si"/>
    <n v="1896"/>
    <s v="Colombia"/>
    <n v="3.7166394839999999"/>
    <x v="47"/>
    <s v="No informa"/>
    <s v="Impacto social "/>
    <s v="Pilar 4"/>
    <x v="0"/>
    <n v="230"/>
    <n v="34"/>
  </r>
  <r>
    <s v="General Motors"/>
    <x v="1"/>
    <s v="Pública"/>
    <s v="No"/>
    <s v="Si"/>
    <s v="Si"/>
    <n v="1908"/>
    <s v="Estados Unidos"/>
    <n v="1.2123628230000001"/>
    <x v="47"/>
    <s v="No informa"/>
    <s v="Impacto social "/>
    <s v="Pilar 4"/>
    <x v="0"/>
    <n v="54.83"/>
    <n v="11.4"/>
  </r>
  <r>
    <s v="Geopark"/>
    <x v="5"/>
    <s v="Privada"/>
    <s v="No"/>
    <s v="Si"/>
    <s v="Si"/>
    <n v="2002"/>
    <s v="Chile"/>
    <n v="2.4203671080000002"/>
    <x v="47"/>
    <n v="54"/>
    <s v="Impacto social "/>
    <s v="Pilar 4"/>
    <x v="0"/>
    <n v="68.48"/>
    <n v="44"/>
  </r>
  <r>
    <s v="Gran Tierra Energy"/>
    <x v="5"/>
    <s v="Privada"/>
    <s v="No"/>
    <s v="Si"/>
    <s v="Si"/>
    <n v="2003"/>
    <s v="Canadá"/>
    <n v="1.3219259999999999"/>
    <x v="47"/>
    <s v="No informa"/>
    <s v="Impacto social "/>
    <s v="Pilar 4"/>
    <x v="0"/>
    <n v="68.48"/>
    <n v="44"/>
  </r>
  <r>
    <s v="Grupo Bios"/>
    <x v="0"/>
    <s v="Privada"/>
    <s v="No"/>
    <s v="No"/>
    <s v="No"/>
    <n v="1985"/>
    <s v="Colombia"/>
    <n v="0.441609957"/>
    <x v="47"/>
    <s v="No informa"/>
    <s v="Impacto social "/>
    <s v="Pilar 4"/>
    <x v="0"/>
    <n v="0"/>
    <n v="0"/>
  </r>
  <r>
    <s v="Grupo Diana"/>
    <x v="1"/>
    <s v="Privada"/>
    <s v="Si"/>
    <s v="No"/>
    <s v="No"/>
    <n v="1964"/>
    <s v="Colombia"/>
    <n v="2.4859553989999998"/>
    <x v="47"/>
    <s v="No informa"/>
    <s v="Impacto social "/>
    <s v="Pilar 4"/>
    <x v="0"/>
    <n v="54.83"/>
    <n v="11.4"/>
  </r>
  <r>
    <s v="Haceb"/>
    <x v="1"/>
    <s v="Privada"/>
    <s v="Si"/>
    <s v="No"/>
    <s v="No"/>
    <n v="1940"/>
    <s v="Colombia"/>
    <n v="1.340540112"/>
    <x v="47"/>
    <n v="32.6"/>
    <s v="Impacto social "/>
    <s v="Pilar 4"/>
    <x v="0"/>
    <n v="54.83"/>
    <n v="11.4"/>
  </r>
  <r>
    <s v="Hocol"/>
    <x v="5"/>
    <s v="Privada"/>
    <s v="No"/>
    <s v="No"/>
    <s v="No"/>
    <n v="1956"/>
    <s v="Colombia"/>
    <n v="2.660692144"/>
    <x v="47"/>
    <n v="65"/>
    <s v="Impacto social "/>
    <s v="Pilar 4"/>
    <x v="0"/>
    <n v="68.48"/>
    <n v="44"/>
  </r>
  <r>
    <s v="INCUBADORA SANTANDER S.A. (Huevos Kikes)"/>
    <x v="0"/>
    <s v="Privada"/>
    <s v="Si"/>
    <s v="No"/>
    <s v="No"/>
    <n v="1962"/>
    <s v="Colombia"/>
    <n v="0.89448844999999999"/>
    <x v="47"/>
    <s v="No informa"/>
    <s v="Impacto social "/>
    <s v="Pilar 4"/>
    <x v="0"/>
    <n v="0"/>
    <n v="0"/>
  </r>
  <r>
    <s v="ISA"/>
    <x v="4"/>
    <s v="Mixta"/>
    <s v="No"/>
    <s v="Si"/>
    <s v="Si"/>
    <n v="1967"/>
    <s v="Colombia"/>
    <n v="4.1309855679999998"/>
    <x v="47"/>
    <s v="No informa"/>
    <s v="Impacto social "/>
    <s v="Pilar 4"/>
    <x v="0"/>
    <n v="230"/>
    <n v="34"/>
  </r>
  <r>
    <s v="Isagen"/>
    <x v="4"/>
    <s v="Mixta"/>
    <s v="No"/>
    <s v="No"/>
    <s v="No"/>
    <n v="1995"/>
    <s v="Colombia"/>
    <n v="6.1355991599999999"/>
    <x v="47"/>
    <s v="No informa"/>
    <s v="Impacto social "/>
    <s v="Pilar 4"/>
    <x v="0"/>
    <n v="230"/>
    <n v="34"/>
  </r>
  <r>
    <s v="ISMOCOL SA"/>
    <x v="2"/>
    <s v="Privada"/>
    <s v="No"/>
    <s v="No"/>
    <s v="Si"/>
    <n v="1989"/>
    <s v="Colombia"/>
    <n v="0.75167738299999998"/>
    <x v="47"/>
    <s v="No informa"/>
    <s v="Impacto social "/>
    <s v="Pilar 4"/>
    <x v="0"/>
    <n v="76"/>
    <n v="47"/>
  </r>
  <r>
    <s v="Italcol"/>
    <x v="1"/>
    <s v="Privada"/>
    <s v="Si"/>
    <s v="No"/>
    <s v="No"/>
    <n v="1970"/>
    <s v="Colombia"/>
    <n v="3.1891452720000002"/>
    <x v="47"/>
    <s v="No informa"/>
    <s v="Impacto social "/>
    <s v="Pilar 4"/>
    <x v="0"/>
    <n v="54.83"/>
    <n v="11.4"/>
  </r>
  <r>
    <s v="LATAM"/>
    <x v="4"/>
    <s v="Privada"/>
    <s v="No"/>
    <s v="Si"/>
    <s v="Si"/>
    <n v="1929"/>
    <s v="Chile"/>
    <n v="2.3283445380000001"/>
    <x v="47"/>
    <s v="No informa"/>
    <s v="Impacto social "/>
    <s v="Pilar 4"/>
    <x v="0"/>
    <n v="230"/>
    <n v="34"/>
  </r>
  <r>
    <s v="MARVAL S.A.S."/>
    <x v="2"/>
    <s v="Privada"/>
    <s v="Si"/>
    <s v="No"/>
    <s v="No"/>
    <n v="1976"/>
    <s v="Colombia"/>
    <n v="0.98534294499999997"/>
    <x v="47"/>
    <s v="No informa"/>
    <s v="Impacto social "/>
    <s v="Pilar 4"/>
    <x v="0"/>
    <n v="76"/>
    <n v="47"/>
  </r>
  <r>
    <s v="Mazda"/>
    <x v="3"/>
    <s v="Privada"/>
    <s v="No"/>
    <s v="Si"/>
    <s v="Si"/>
    <n v="1920"/>
    <s v="Japón"/>
    <n v="1.8691417530000001"/>
    <x v="47"/>
    <s v="No informa"/>
    <s v="Impacto social "/>
    <s v="Pilar 4"/>
    <x v="0"/>
    <n v="187"/>
    <n v="12.3"/>
  </r>
  <r>
    <s v="Mercado Libre"/>
    <x v="4"/>
    <s v="Privada"/>
    <s v="No"/>
    <s v="Si"/>
    <s v="Si"/>
    <n v="2009"/>
    <s v="Argentina"/>
    <n v="1.8581853669999999"/>
    <x v="47"/>
    <s v="No informa"/>
    <s v="Impacto social "/>
    <s v="Pilar 4"/>
    <x v="0"/>
    <n v="230"/>
    <n v="34"/>
  </r>
  <r>
    <s v="Nestle"/>
    <x v="1"/>
    <s v="Mixta"/>
    <s v="No"/>
    <s v="Si"/>
    <s v="Si"/>
    <n v="1866"/>
    <s v="Suiza"/>
    <n v="2.0444698099999998"/>
    <x v="47"/>
    <s v="No informa"/>
    <s v="Impacto social "/>
    <s v="Pilar 4"/>
    <x v="0"/>
    <n v="54.83"/>
    <n v="11.4"/>
  </r>
  <r>
    <s v="Oleoducto Central (Ocensa)"/>
    <x v="4"/>
    <s v="Mixta"/>
    <s v="No"/>
    <s v="No"/>
    <s v="No"/>
    <n v="1994"/>
    <s v="Colombia"/>
    <n v="5.9751610780000002"/>
    <x v="47"/>
    <s v="No informa"/>
    <s v="Impacto social "/>
    <s v="Pilar 4"/>
    <x v="0"/>
    <n v="230"/>
    <n v="34"/>
  </r>
  <r>
    <s v="Olímpica"/>
    <x v="3"/>
    <s v="Privada"/>
    <s v="Si"/>
    <s v="No"/>
    <s v="No"/>
    <n v="1953"/>
    <s v="Colombia"/>
    <n v="7.1291921260000004"/>
    <x v="47"/>
    <s v="No informa "/>
    <s v="Impacto social "/>
    <s v="Pilar 4"/>
    <x v="0"/>
    <n v="187"/>
    <n v="12.3"/>
  </r>
  <r>
    <s v="Pepsico"/>
    <x v="1"/>
    <s v="Pública"/>
    <s v="No"/>
    <s v="Si"/>
    <s v="Si"/>
    <n v="1965"/>
    <s v="Estados Unidos"/>
    <n v="2.0973851419999998"/>
    <x v="47"/>
    <s v="No informa"/>
    <s v="Impacto social "/>
    <s v="Pilar 4"/>
    <x v="0"/>
    <n v="54.83"/>
    <n v="11.4"/>
  </r>
  <r>
    <s v="Petromil"/>
    <x v="3"/>
    <s v="Privada"/>
    <s v="Si"/>
    <s v="No"/>
    <s v="No"/>
    <n v="1989"/>
    <s v="Colombia"/>
    <n v="3.0305383369999999"/>
    <x v="47"/>
    <s v="No informa"/>
    <s v="Impacto social "/>
    <s v="Pilar 4"/>
    <x v="0"/>
    <n v="187"/>
    <n v="12.3"/>
  </r>
  <r>
    <s v="POLLOS EL BUCANERO S.A. (Cargill)"/>
    <x v="1"/>
    <s v="Privada"/>
    <s v="No"/>
    <s v="No"/>
    <s v="Si"/>
    <n v="1986"/>
    <s v="Colombia"/>
    <n v="2.2734296359999999"/>
    <x v="47"/>
    <s v="No informa"/>
    <s v="Impacto social "/>
    <s v="Pilar 4"/>
    <x v="0"/>
    <n v="54.83"/>
    <n v="11.4"/>
  </r>
  <r>
    <s v="Postobón"/>
    <x v="1"/>
    <s v="Privada"/>
    <s v="No"/>
    <s v="No"/>
    <s v="No"/>
    <n v="1904"/>
    <s v="Colombia"/>
    <n v="2.8467005310000002"/>
    <x v="47"/>
    <s v="No informa"/>
    <s v="Impacto social "/>
    <s v="Pilar 4"/>
    <x v="0"/>
    <n v="54.83"/>
    <n v="11.4"/>
  </r>
  <r>
    <s v="Pricesmart"/>
    <x v="3"/>
    <s v="Privada"/>
    <s v="No"/>
    <s v="Si"/>
    <s v="Si"/>
    <n v="1993"/>
    <s v="Estados Unidos"/>
    <n v="2.3607916150000001"/>
    <x v="47"/>
    <s v="No informa"/>
    <s v="Impacto social "/>
    <s v="Pilar 4"/>
    <x v="0"/>
    <n v="187"/>
    <n v="12.3"/>
  </r>
  <r>
    <s v="Primax"/>
    <x v="3"/>
    <s v="Privada"/>
    <s v="No"/>
    <s v="No"/>
    <s v="Si"/>
    <n v="2005"/>
    <s v="Perú"/>
    <n v="10.521119421"/>
    <x v="47"/>
    <s v="No informa"/>
    <s v="Impacto social "/>
    <s v="Pilar 4"/>
    <x v="0"/>
    <n v="187"/>
    <n v="12.3"/>
  </r>
  <r>
    <s v="Productos Familia (Essity)"/>
    <x v="1"/>
    <s v="Privada"/>
    <s v="No"/>
    <s v="No"/>
    <s v="Si"/>
    <n v="1958"/>
    <s v="Colombia"/>
    <n v="2.0172595470000001"/>
    <x v="47"/>
    <s v="No informa"/>
    <s v="Impacto social "/>
    <s v="Pilar 4"/>
    <x v="0"/>
    <n v="54.83"/>
    <n v="11.4"/>
  </r>
  <r>
    <s v="Promigas"/>
    <x v="4"/>
    <s v="Privada"/>
    <s v="No"/>
    <s v="Si"/>
    <s v="No"/>
    <n v="1974"/>
    <s v="Colombia"/>
    <n v="2.2729038500000001"/>
    <x v="47"/>
    <n v="38.5"/>
    <s v="Impacto social "/>
    <s v="Pilar 4"/>
    <x v="0"/>
    <n v="230"/>
    <n v="34"/>
  </r>
  <r>
    <s v="Rappi"/>
    <x v="4"/>
    <s v="Privada"/>
    <s v="No"/>
    <s v="No"/>
    <s v="Si"/>
    <n v="2015"/>
    <s v="Colombia"/>
    <n v="0.70314701400000001"/>
    <x v="47"/>
    <s v="No informa"/>
    <s v="Impacto social "/>
    <s v="Pilar 4"/>
    <x v="0"/>
    <n v="230"/>
    <n v="34"/>
  </r>
  <r>
    <s v="Reficar"/>
    <x v="1"/>
    <s v="Mixta"/>
    <s v="No"/>
    <s v="No"/>
    <s v="No"/>
    <n v="1956"/>
    <s v="Colombia"/>
    <n v="25.860914507"/>
    <x v="47"/>
    <n v="43"/>
    <s v="Impacto social "/>
    <s v="Pilar 4"/>
    <x v="0"/>
    <n v="54.83"/>
    <n v="11.4"/>
  </r>
  <r>
    <s v="Renault"/>
    <x v="1"/>
    <s v="Mixta"/>
    <s v="No"/>
    <s v="Si"/>
    <s v="Si"/>
    <n v="1898"/>
    <s v="Francia"/>
    <n v="2.4260392159999999"/>
    <x v="47"/>
    <n v="25"/>
    <s v="Impacto social "/>
    <s v="Pilar 4"/>
    <x v="0"/>
    <n v="54.83"/>
    <n v="11.4"/>
  </r>
  <r>
    <s v="Riopaila Castilla"/>
    <x v="1"/>
    <s v="Privada"/>
    <s v="No"/>
    <s v="Si"/>
    <s v="No"/>
    <n v="1998"/>
    <s v="Colombia"/>
    <n v="1.697301486"/>
    <x v="47"/>
    <n v="27"/>
    <s v="Impacto social "/>
    <s v="Pilar 4"/>
    <x v="0"/>
    <n v="54.83"/>
    <n v="11.4"/>
  </r>
  <r>
    <s v="Samsung"/>
    <x v="3"/>
    <s v="Privada"/>
    <s v="Si"/>
    <s v="Si"/>
    <s v="Si"/>
    <n v="1969"/>
    <s v="Corea del Sur"/>
    <n v="3.188315636"/>
    <x v="47"/>
    <s v="No informa"/>
    <s v="Impacto social "/>
    <s v="Pilar 4"/>
    <x v="0"/>
    <n v="187"/>
    <n v="12.3"/>
  </r>
  <r>
    <s v="SierraCol Energy"/>
    <x v="5"/>
    <s v="Privada"/>
    <s v="No"/>
    <s v="No"/>
    <s v="Si"/>
    <n v="2020"/>
    <s v="Islas Caimán / EE.UU"/>
    <n v="1.943851598"/>
    <x v="47"/>
    <s v="No informa"/>
    <s v="Impacto social "/>
    <s v="Pilar 4"/>
    <x v="0"/>
    <n v="68.48"/>
    <n v="44"/>
  </r>
  <r>
    <s v="Sodimac (Homecenter)"/>
    <x v="3"/>
    <s v="Privada"/>
    <s v="No"/>
    <s v="No"/>
    <s v="Si"/>
    <n v="1952"/>
    <s v="Chile"/>
    <n v="5.9910971069999999"/>
    <x v="47"/>
    <n v="26.8"/>
    <s v="Impacto social "/>
    <s v="Pilar 4"/>
    <x v="0"/>
    <n v="187"/>
    <n v="12.3"/>
  </r>
  <r>
    <s v="Sucafina"/>
    <x v="3"/>
    <s v="Privada"/>
    <s v="Si"/>
    <s v="No"/>
    <s v="Si"/>
    <n v="1977"/>
    <s v="Suiza"/>
    <n v="2.002301595"/>
    <x v="47"/>
    <s v="No informa"/>
    <s v="Impacto social "/>
    <s v="Pilar 4"/>
    <x v="0"/>
    <n v="187"/>
    <n v="12.3"/>
  </r>
  <r>
    <s v="Sunshine Bouquet"/>
    <x v="0"/>
    <s v="Privada"/>
    <s v="Si"/>
    <s v="No"/>
    <s v="Si"/>
    <n v="1971"/>
    <s v="Estados Unidos"/>
    <n v="2.1567474139999998"/>
    <x v="47"/>
    <s v="No informa"/>
    <s v="Impacto social "/>
    <s v="Pilar 4"/>
    <x v="0"/>
    <n v="0"/>
    <n v="0"/>
  </r>
  <r>
    <s v="Suramerica Comercial (Dollar City)"/>
    <x v="3"/>
    <s v="Privada"/>
    <s v="No"/>
    <s v="No"/>
    <s v="Si"/>
    <n v="2009"/>
    <s v="El Salvador"/>
    <n v="2.8694480090000001"/>
    <x v="47"/>
    <s v="No informa"/>
    <s v="Impacto social "/>
    <s v="Pilar 4"/>
    <x v="0"/>
    <n v="187"/>
    <n v="12.3"/>
  </r>
  <r>
    <s v="Tecnoquimicas"/>
    <x v="3"/>
    <s v="Privada"/>
    <s v="Si"/>
    <s v="No"/>
    <s v="No"/>
    <n v="1934"/>
    <s v="Colombia"/>
    <n v="3.134365769"/>
    <x v="47"/>
    <s v="No informa"/>
    <s v="Impacto social "/>
    <s v="Pilar 4"/>
    <x v="0"/>
    <n v="187"/>
    <n v="12.3"/>
  </r>
  <r>
    <s v="Telefónica"/>
    <x v="4"/>
    <s v="Mixta"/>
    <s v="No"/>
    <s v="Si"/>
    <s v="Si"/>
    <n v="1924"/>
    <s v="España"/>
    <n v="6.6721791020000003"/>
    <x v="47"/>
    <n v="42.6"/>
    <s v="Impacto social "/>
    <s v="Pilar 4"/>
    <x v="0"/>
    <n v="230"/>
    <n v="34"/>
  </r>
  <r>
    <s v="Teleperformance"/>
    <x v="4"/>
    <s v="Privada"/>
    <s v="No"/>
    <s v="Si"/>
    <s v="Si"/>
    <n v="1910"/>
    <s v="Francia"/>
    <n v="2.655177809"/>
    <x v="47"/>
    <s v="No informa"/>
    <s v="Impacto social "/>
    <s v="Pilar 4"/>
    <x v="0"/>
    <n v="230"/>
    <n v="34"/>
  </r>
  <r>
    <s v="Terpel"/>
    <x v="3"/>
    <s v="Privada"/>
    <s v="No"/>
    <s v="Si"/>
    <s v="Si"/>
    <n v="1968"/>
    <s v="Colombia"/>
    <n v="24.752011681999999"/>
    <x v="47"/>
    <n v="31.4"/>
    <s v="Impacto social "/>
    <s v="Pilar 4"/>
    <x v="0"/>
    <n v="187"/>
    <n v="12.3"/>
  </r>
  <r>
    <s v="Tigo"/>
    <x v="4"/>
    <s v="Mixta"/>
    <s v="No"/>
    <s v="Si"/>
    <s v="Si"/>
    <n v="1979"/>
    <s v="Suecia"/>
    <n v="2.956157691"/>
    <x v="47"/>
    <s v="No informa"/>
    <s v="Impacto social "/>
    <s v="Pilar 4"/>
    <x v="0"/>
    <n v="230"/>
    <n v="34"/>
  </r>
  <r>
    <s v="Toyota"/>
    <x v="3"/>
    <s v="Privada"/>
    <s v="No"/>
    <s v="Si"/>
    <s v="Si"/>
    <n v="1937"/>
    <s v="Japón"/>
    <n v="4.02823039"/>
    <x v="47"/>
    <n v="187"/>
    <s v="Impacto social "/>
    <s v="Pilar 4"/>
    <x v="0"/>
    <n v="187"/>
    <n v="12.3"/>
  </r>
  <r>
    <s v="Trafigura (Petroleum)"/>
    <x v="3"/>
    <s v="Privada"/>
    <s v="No"/>
    <s v="No"/>
    <s v="Si"/>
    <n v="1993"/>
    <s v="Suiza"/>
    <n v="4.8704234599999996"/>
    <x v="47"/>
    <s v="No informa"/>
    <s v="Impacto social "/>
    <s v="Pilar 4"/>
    <x v="0"/>
    <n v="187"/>
    <n v="12.3"/>
  </r>
  <r>
    <s v="Uniban"/>
    <x v="3"/>
    <s v="Privada"/>
    <s v="No"/>
    <s v="No"/>
    <s v="No"/>
    <n v="1966"/>
    <s v="Colombia"/>
    <n v="2.0461661379999998"/>
    <x v="47"/>
    <s v="No informa"/>
    <s v="Impacto social "/>
    <s v="Pilar 4"/>
    <x v="0"/>
    <n v="187"/>
    <n v="12.3"/>
  </r>
  <r>
    <s v="Unilever"/>
    <x v="3"/>
    <s v="Privada"/>
    <s v="No"/>
    <s v="Si"/>
    <s v="Si"/>
    <n v="1929"/>
    <s v="Reino Unido y Países Bajos"/>
    <n v="1.928223518"/>
    <x v="47"/>
    <s v="No informa"/>
    <s v="Impacto social "/>
    <s v="Pilar 4"/>
    <x v="0"/>
    <n v="187"/>
    <n v="12.3"/>
  </r>
  <r>
    <s v="Vanti"/>
    <x v="4"/>
    <s v="Privada"/>
    <s v="No"/>
    <s v="No"/>
    <s v="No"/>
    <n v="1987"/>
    <s v="Colombia"/>
    <n v="0"/>
    <x v="47"/>
    <s v="No informa"/>
    <s v="Impacto social "/>
    <s v="Pilar 4"/>
    <x v="0"/>
    <n v="230"/>
    <n v="34"/>
  </r>
  <r>
    <s v="Verano energy"/>
    <x v="5"/>
    <s v="Privada"/>
    <s v="No"/>
    <s v="No"/>
    <s v="Si"/>
    <n v="2016"/>
    <s v="Canadá"/>
    <n v="5.4833186859999996"/>
    <x v="47"/>
    <s v="No informa"/>
    <s v="Impacto social "/>
    <s v="Pilar 4"/>
    <x v="0"/>
    <n v="68.48"/>
    <n v="44"/>
  </r>
  <r>
    <s v="Yamaha"/>
    <x v="1"/>
    <s v="Privada"/>
    <s v="No"/>
    <s v="Si"/>
    <s v="Si"/>
    <n v="1955"/>
    <s v="Japón"/>
    <n v="1.8313776939999999"/>
    <x v="47"/>
    <s v="No informa"/>
    <s v="Impacto social "/>
    <s v="Pilar 4"/>
    <x v="0"/>
    <n v="54.83"/>
    <n v="11.4"/>
  </r>
  <r>
    <s v="YARA COLOMBIA S.A."/>
    <x v="1"/>
    <s v="Privada"/>
    <s v="No"/>
    <s v="No"/>
    <s v="Si"/>
    <n v="1993"/>
    <s v="Noruega"/>
    <n v="1.7653399919999999"/>
    <x v="47"/>
    <n v="11.4"/>
    <s v="Impacto social "/>
    <s v="Pilar 4"/>
    <x v="0"/>
    <n v="54.83"/>
    <n v="11.4"/>
  </r>
  <r>
    <s v="Aliar"/>
    <x v="0"/>
    <s v="Privada"/>
    <s v="No"/>
    <s v="No"/>
    <s v="No"/>
    <n v="2007"/>
    <s v="Colombia"/>
    <n v="0.97802211500000003"/>
    <x v="48"/>
    <n v="0"/>
    <s v="Impacto social "/>
    <s v="Pilar 5"/>
    <x v="2"/>
    <b v="0"/>
    <b v="0"/>
  </r>
  <r>
    <s v="Alimentos Carnicos (Grupo Nutresa)"/>
    <x v="1"/>
    <s v="Privada"/>
    <s v="No"/>
    <s v="Si"/>
    <s v="Si"/>
    <n v="1920"/>
    <s v="Colombia"/>
    <n v="2.844632077"/>
    <x v="48"/>
    <n v="2"/>
    <s v="Impacto social "/>
    <s v="Pilar 5"/>
    <x v="2"/>
    <b v="0"/>
    <b v="0"/>
  </r>
  <r>
    <s v="Alpina"/>
    <x v="1"/>
    <s v="Privada"/>
    <s v="No"/>
    <s v="No"/>
    <s v="Si"/>
    <n v="1945"/>
    <s v="Colombia"/>
    <n v="2.1764613960000001"/>
    <x v="48"/>
    <n v="0"/>
    <s v="Impacto social "/>
    <s v="Pilar 5"/>
    <x v="2"/>
    <b v="0"/>
    <b v="0"/>
  </r>
  <r>
    <s v="Amarilo"/>
    <x v="2"/>
    <s v="Privada"/>
    <s v="Si"/>
    <s v="No"/>
    <s v="No"/>
    <n v="1993"/>
    <s v="Colombia"/>
    <n v="2.1863011939999999"/>
    <x v="48"/>
    <n v="1"/>
    <s v="Impacto social "/>
    <s v="Pilar 5"/>
    <x v="2"/>
    <b v="0"/>
    <b v="0"/>
  </r>
  <r>
    <s v="ARA"/>
    <x v="3"/>
    <s v="Privada"/>
    <s v="No"/>
    <s v="No"/>
    <s v="Si"/>
    <n v="2012"/>
    <s v="Colombia"/>
    <n v="13.831182682"/>
    <x v="48"/>
    <n v="0"/>
    <s v="Impacto social "/>
    <s v="Pilar 5"/>
    <x v="2"/>
    <b v="0"/>
    <b v="0"/>
  </r>
  <r>
    <s v="ARQUITECTURA Y CONCRETO"/>
    <x v="2"/>
    <s v="Privada"/>
    <s v="Si"/>
    <s v="No"/>
    <s v="No"/>
    <n v="1990"/>
    <s v="Colombia"/>
    <n v="0.77142869199999997"/>
    <x v="48"/>
    <n v="0"/>
    <s v="Impacto social "/>
    <s v="Pilar 5"/>
    <x v="2"/>
    <b v="0"/>
    <b v="0"/>
  </r>
  <r>
    <s v="AUTOPISTA RIO MAGDALENA SAS"/>
    <x v="2"/>
    <s v="Privada"/>
    <s v="No"/>
    <s v="No"/>
    <s v="No"/>
    <n v="2014"/>
    <s v="Colombia"/>
    <n v="1.314259836"/>
    <x v="48"/>
    <n v="1"/>
    <s v="Impacto social "/>
    <s v="Pilar 5"/>
    <x v="2"/>
    <b v="0"/>
    <b v="0"/>
  </r>
  <r>
    <s v="Avianca"/>
    <x v="4"/>
    <s v="Privada"/>
    <s v="No"/>
    <s v="No"/>
    <s v="Si"/>
    <n v="1919"/>
    <s v="Colombia"/>
    <n v="15.106042448"/>
    <x v="48"/>
    <n v="1"/>
    <s v="Impacto social "/>
    <s v="Pilar 5"/>
    <x v="2"/>
    <b v="0"/>
    <b v="0"/>
  </r>
  <r>
    <s v="AVICOLA EL MADROÑO SA"/>
    <x v="0"/>
    <s v="Privada"/>
    <s v="No"/>
    <s v="No"/>
    <s v="No"/>
    <n v="1987"/>
    <s v="Colombia"/>
    <n v="0.711210393"/>
    <x v="48"/>
    <n v="0"/>
    <s v="Impacto social "/>
    <s v="Pilar 5"/>
    <x v="2"/>
    <b v="0"/>
    <b v="0"/>
  </r>
  <r>
    <s v="AVSA"/>
    <x v="0"/>
    <s v="Privada"/>
    <s v="Si"/>
    <s v="No"/>
    <s v="No"/>
    <n v="1969"/>
    <s v="Colombia"/>
    <n v="2.4231643530000002"/>
    <x v="48"/>
    <n v="0"/>
    <s v="Impacto social "/>
    <s v="Pilar 5"/>
    <x v="2"/>
    <b v="0"/>
    <b v="0"/>
  </r>
  <r>
    <s v="Banco de Bogotá"/>
    <x v="4"/>
    <s v="Privada"/>
    <s v="No"/>
    <s v="Si"/>
    <s v="No"/>
    <n v="1870"/>
    <s v="Colombia"/>
    <n v="0"/>
    <x v="48"/>
    <n v="2"/>
    <s v="Impacto social "/>
    <s v="Pilar 5"/>
    <x v="2"/>
    <b v="0"/>
    <b v="0"/>
  </r>
  <r>
    <s v="Bancolombia"/>
    <x v="4"/>
    <s v="Privada"/>
    <s v="No"/>
    <s v="Si"/>
    <s v="Si"/>
    <n v="1875"/>
    <s v="Colombia"/>
    <n v="0"/>
    <x v="48"/>
    <n v="1"/>
    <s v="Impacto social "/>
    <s v="Pilar 5"/>
    <x v="2"/>
    <b v="0"/>
    <b v="0"/>
  </r>
  <r>
    <s v="Bavaria (Kopps)"/>
    <x v="1"/>
    <s v="Privada"/>
    <s v="No"/>
    <s v="No"/>
    <s v="Si"/>
    <n v="1889"/>
    <s v="Colombia"/>
    <n v="8.6157743510000007"/>
    <x v="48"/>
    <n v="1"/>
    <s v="Impacto social "/>
    <s v="Pilar 5"/>
    <x v="2"/>
    <b v="0"/>
    <b v="0"/>
  </r>
  <r>
    <s v="BEL STAR S.A."/>
    <x v="1"/>
    <s v="Privada"/>
    <s v="No"/>
    <s v="No"/>
    <s v="Si"/>
    <n v="2000"/>
    <s v="Colombia"/>
    <n v="1.8730507999999999"/>
    <x v="48"/>
    <n v="2"/>
    <s v="Impacto social "/>
    <s v="Pilar 5"/>
    <x v="2"/>
    <b v="0"/>
    <b v="0"/>
  </r>
  <r>
    <s v="Biomax"/>
    <x v="3"/>
    <s v="Privada"/>
    <s v="No"/>
    <s v="No"/>
    <s v="No"/>
    <n v="2004"/>
    <s v="Colombia"/>
    <n v="4.5125503050000004"/>
    <x v="48"/>
    <n v="0"/>
    <s v="Impacto social "/>
    <s v="Pilar 5"/>
    <x v="2"/>
    <b v="0"/>
    <b v="0"/>
  </r>
  <r>
    <s v="C.I Prodeco"/>
    <x v="5"/>
    <s v="Privada"/>
    <s v="No"/>
    <s v="No"/>
    <s v="Si"/>
    <n v="1990"/>
    <s v="Suiza"/>
    <n v="0.89502277900000005"/>
    <x v="48"/>
    <n v="0"/>
    <s v="Impacto social "/>
    <s v="Pilar 5"/>
    <x v="2"/>
    <b v="0"/>
    <b v="0"/>
  </r>
  <r>
    <s v="CARTON DE COLOMBIA S.A. (Smurfit Kappa)"/>
    <x v="1"/>
    <s v="Privada"/>
    <s v="No"/>
    <s v="No"/>
    <s v="Si"/>
    <n v="1944"/>
    <s v="Colombia"/>
    <n v="1.7785578609999999"/>
    <x v="48"/>
    <n v="1"/>
    <s v="Impacto social "/>
    <s v="Pilar 5"/>
    <x v="2"/>
    <b v="0"/>
    <b v="0"/>
  </r>
  <r>
    <s v="Celsia"/>
    <x v="4"/>
    <s v="Privada"/>
    <s v="No"/>
    <s v="Si"/>
    <s v="Si"/>
    <n v="2001"/>
    <s v="Colombia"/>
    <n v="6.5475670460000002"/>
    <x v="48"/>
    <n v="2"/>
    <s v="Impacto social "/>
    <s v="Pilar 5"/>
    <x v="2"/>
    <b v="0"/>
    <b v="0"/>
  </r>
  <r>
    <s v="Cementos Argos"/>
    <x v="1"/>
    <s v="Privada"/>
    <s v="No"/>
    <s v="Si"/>
    <s v="Si"/>
    <n v="1934"/>
    <s v="Colombia"/>
    <n v="1.84479215"/>
    <x v="48"/>
    <n v="2"/>
    <s v="Impacto social "/>
    <s v="Pilar 5"/>
    <x v="2"/>
    <b v="0"/>
    <b v="0"/>
  </r>
  <r>
    <s v="Cencosud"/>
    <x v="3"/>
    <s v="Privada"/>
    <s v="Si"/>
    <s v="Si"/>
    <s v="Si"/>
    <n v="1960"/>
    <s v="Chile"/>
    <n v="4.2128666020000001"/>
    <x v="48"/>
    <n v="2"/>
    <s v="Impacto social "/>
    <s v="Pilar 5"/>
    <x v="2"/>
    <b v="0"/>
    <b v="0"/>
  </r>
  <r>
    <s v="Cenit"/>
    <x v="4"/>
    <s v="Mixta"/>
    <s v="No"/>
    <s v="No"/>
    <s v="No"/>
    <n v="2012"/>
    <s v="Colombia"/>
    <n v="9.9777362400000005"/>
    <x v="48"/>
    <n v="2"/>
    <s v="Impacto social "/>
    <s v="Pilar 5"/>
    <x v="2"/>
    <b v="0"/>
    <b v="0"/>
  </r>
  <r>
    <s v="Cerrejón"/>
    <x v="5"/>
    <s v="Privada"/>
    <s v="No"/>
    <s v="No"/>
    <s v="Si"/>
    <n v="1976"/>
    <s v="Reino Unido / Suiza"/>
    <n v="6.0471020830000004"/>
    <x v="48"/>
    <n v="1"/>
    <s v="Impacto social "/>
    <s v="Pilar 5"/>
    <x v="2"/>
    <b v="0"/>
    <b v="0"/>
  </r>
  <r>
    <s v="Chevron"/>
    <x v="3"/>
    <s v="Privada"/>
    <s v="No"/>
    <s v="No"/>
    <s v="Si"/>
    <n v="1879"/>
    <s v="Estados Unidos"/>
    <n v="5.8689859999999996"/>
    <x v="48"/>
    <n v="0"/>
    <s v="Impacto social "/>
    <s v="Pilar 5"/>
    <x v="2"/>
    <b v="0"/>
    <b v="0"/>
  </r>
  <r>
    <s v="CI Eslop"/>
    <x v="3"/>
    <s v="Privada"/>
    <s v="Si"/>
    <s v="No"/>
    <s v="No"/>
    <n v="1997"/>
    <s v="Colombia"/>
    <n v="1.9766409730000001"/>
    <x v="48"/>
    <n v="0"/>
    <s v="Impacto social "/>
    <s v="Pilar 5"/>
    <x v="2"/>
    <b v="0"/>
    <b v="0"/>
  </r>
  <r>
    <s v="Claro"/>
    <x v="4"/>
    <s v="Privada"/>
    <s v="No"/>
    <s v="No"/>
    <s v="Si"/>
    <n v="2003"/>
    <s v="Brasil"/>
    <n v="15.602099798999999"/>
    <x v="48"/>
    <n v="2"/>
    <s v="Impacto social "/>
    <s v="Pilar 5"/>
    <x v="2"/>
    <b v="0"/>
    <b v="0"/>
  </r>
  <r>
    <s v="Coca Cola- Femsa"/>
    <x v="1"/>
    <s v="Mixta"/>
    <s v="No"/>
    <s v="Si"/>
    <s v="Si"/>
    <n v="1991"/>
    <s v="México"/>
    <n v="5.1614047279999999"/>
    <x v="48"/>
    <n v="2"/>
    <s v="Impacto social "/>
    <s v="Pilar 5"/>
    <x v="2"/>
    <b v="0"/>
    <b v="0"/>
  </r>
  <r>
    <s v="Colgate"/>
    <x v="1"/>
    <s v="Privada"/>
    <s v="No"/>
    <s v="Si"/>
    <s v="Si"/>
    <n v="1806"/>
    <s v="Estados Unidos"/>
    <n v="2.382092359"/>
    <x v="48"/>
    <n v="0"/>
    <s v="Impacto social "/>
    <s v="Pilar 5"/>
    <x v="2"/>
    <b v="0"/>
    <b v="0"/>
  </r>
  <r>
    <s v="Colombina"/>
    <x v="1"/>
    <s v="Privada"/>
    <s v="Si"/>
    <s v="Si"/>
    <s v="Si"/>
    <n v="1932"/>
    <s v="Colombia"/>
    <n v="2.1928266769999998"/>
    <x v="48"/>
    <n v="2"/>
    <s v="Impacto social "/>
    <s v="Pilar 5"/>
    <x v="2"/>
    <b v="0"/>
    <b v="0"/>
  </r>
  <r>
    <s v="Compañía Nacional de Chocolates"/>
    <x v="1"/>
    <s v="Privada"/>
    <s v="No"/>
    <s v="No"/>
    <s v="No"/>
    <n v="1920"/>
    <s v="Colombia"/>
    <n v="1.9433909700000001"/>
    <x v="48"/>
    <n v="0"/>
    <s v="Impacto social "/>
    <s v="Pilar 5"/>
    <x v="2"/>
    <b v="0"/>
    <b v="0"/>
  </r>
  <r>
    <s v="CONCESIONARIA VIAL UNIÓN DEL SUR SAS"/>
    <x v="2"/>
    <s v="Privada"/>
    <s v="No"/>
    <s v="No"/>
    <s v="No"/>
    <n v="2015"/>
    <s v="Colombia"/>
    <n v="0.76762142099999997"/>
    <x v="48"/>
    <n v="0"/>
    <s v="Impacto social "/>
    <s v="Pilar 5"/>
    <x v="2"/>
    <b v="0"/>
    <b v="0"/>
  </r>
  <r>
    <s v="Conconcreto"/>
    <x v="2"/>
    <s v="Privada"/>
    <s v="No"/>
    <s v="Si"/>
    <s v="Si"/>
    <n v="1961"/>
    <s v="Colombia"/>
    <n v="0.498844856"/>
    <x v="48"/>
    <n v="0"/>
    <s v="Impacto social "/>
    <s v="Pilar 5"/>
    <x v="2"/>
    <b v="0"/>
    <b v="0"/>
  </r>
  <r>
    <s v="CONSTRUCCIONES EL CONDOR S.A"/>
    <x v="2"/>
    <s v="Privada"/>
    <s v="No"/>
    <s v="Si"/>
    <s v="Si"/>
    <n v="1979"/>
    <s v="Colombia"/>
    <n v="1.189537155"/>
    <x v="48"/>
    <n v="0"/>
    <s v="Impacto social "/>
    <s v="Pilar 5"/>
    <x v="2"/>
    <b v="0"/>
    <b v="0"/>
  </r>
  <r>
    <s v="CONSTRUCTORA CAPITAL BOGOTA SAS"/>
    <x v="2"/>
    <s v="Privada"/>
    <s v="Si"/>
    <s v="No"/>
    <s v="No"/>
    <n v="2008"/>
    <s v="Colombia"/>
    <n v="1.3132825420000001"/>
    <x v="48"/>
    <n v="0"/>
    <s v="Impacto social "/>
    <s v="Pilar 5"/>
    <x v="2"/>
    <b v="0"/>
    <b v="0"/>
  </r>
  <r>
    <s v="CONSTRUCTORA COLPATRIA  SAS"/>
    <x v="2"/>
    <s v="Privada"/>
    <s v="No"/>
    <s v="No"/>
    <s v="No"/>
    <n v="1977"/>
    <s v="Colombia"/>
    <n v="0.74612668500000001"/>
    <x v="48"/>
    <n v="0"/>
    <s v="Impacto social "/>
    <s v="Pilar 5"/>
    <x v="2"/>
    <b v="0"/>
    <b v="0"/>
  </r>
  <r>
    <s v="Corbeta"/>
    <x v="3"/>
    <s v="Privada"/>
    <s v="Si"/>
    <s v="No"/>
    <s v="No"/>
    <n v="1938"/>
    <s v="Colombia"/>
    <n v="11.88773162"/>
    <x v="48"/>
    <n v="0"/>
    <s v="Impacto social "/>
    <s v="Pilar 5"/>
    <x v="2"/>
    <b v="0"/>
    <b v="0"/>
  </r>
  <r>
    <s v="Cruz Verde"/>
    <x v="3"/>
    <s v="Privada"/>
    <s v="No"/>
    <s v="No"/>
    <s v="Si"/>
    <n v="1984"/>
    <s v="Chile"/>
    <n v="5.5116464790000004"/>
    <x v="48"/>
    <n v="1"/>
    <s v="Impacto social "/>
    <s v="Pilar 5"/>
    <x v="2"/>
    <b v="0"/>
    <b v="0"/>
  </r>
  <r>
    <s v="D1"/>
    <x v="3"/>
    <s v="Privada"/>
    <s v="Si"/>
    <s v="No"/>
    <s v="No"/>
    <n v="2009"/>
    <s v="Colombia"/>
    <n v="19.439396106"/>
    <x v="48"/>
    <n v="1"/>
    <s v="Impacto social "/>
    <s v="Pilar 5"/>
    <x v="2"/>
    <b v="0"/>
    <b v="0"/>
  </r>
  <r>
    <s v="Davivienda"/>
    <x v="4"/>
    <s v="Privada"/>
    <s v="No"/>
    <s v="Si"/>
    <s v="No"/>
    <n v="1972"/>
    <s v="Colombia"/>
    <n v="0"/>
    <x v="48"/>
    <n v="2"/>
    <s v="Impacto social "/>
    <s v="Pilar 5"/>
    <x v="2"/>
    <b v="0"/>
    <b v="0"/>
  </r>
  <r>
    <s v="Distracom"/>
    <x v="3"/>
    <s v="Privada"/>
    <s v="Si"/>
    <s v="No"/>
    <s v="No"/>
    <n v="1997"/>
    <s v="Colombia"/>
    <n v="3.874476933"/>
    <x v="48"/>
    <n v="0"/>
    <s v="Impacto social "/>
    <s v="Pilar 5"/>
    <x v="2"/>
    <b v="0"/>
    <b v="0"/>
  </r>
  <r>
    <s v="Drummond"/>
    <x v="5"/>
    <s v="Privada"/>
    <s v="Si"/>
    <s v="No"/>
    <s v="Si"/>
    <n v="1935"/>
    <s v="Estados Unidos"/>
    <n v="11.495989482000001"/>
    <x v="48"/>
    <n v="2"/>
    <s v="Impacto social "/>
    <s v="Pilar 5"/>
    <x v="2"/>
    <b v="0"/>
    <b v="0"/>
  </r>
  <r>
    <s v="Ecopetrol"/>
    <x v="5"/>
    <s v="Mixta"/>
    <s v="No"/>
    <s v="Si"/>
    <s v="Si"/>
    <n v="1951"/>
    <s v="Colombia"/>
    <n v="113.923310323"/>
    <x v="48"/>
    <n v="2"/>
    <s v="Impacto social "/>
    <s v="Pilar 5"/>
    <x v="2"/>
    <b v="0"/>
    <b v="0"/>
  </r>
  <r>
    <s v="Emgesa"/>
    <x v="4"/>
    <s v="Mixta"/>
    <s v="No"/>
    <s v="No"/>
    <s v="Si"/>
    <n v="1997"/>
    <s v="Colombia"/>
    <n v="15.780332546"/>
    <x v="48"/>
    <n v="2"/>
    <s v="Impacto social "/>
    <s v="Pilar 5"/>
    <x v="2"/>
    <b v="0"/>
    <b v="0"/>
  </r>
  <r>
    <s v="EPM"/>
    <x v="4"/>
    <s v="Pública"/>
    <s v="No"/>
    <s v="No"/>
    <s v="Si"/>
    <n v="1955"/>
    <s v="Colombia"/>
    <n v="20.574477179999999"/>
    <x v="48"/>
    <n v="1"/>
    <s v="Impacto social "/>
    <s v="Pilar 5"/>
    <x v="2"/>
    <b v="0"/>
    <b v="0"/>
  </r>
  <r>
    <s v="ES Windows"/>
    <x v="1"/>
    <s v="Privada"/>
    <s v="No"/>
    <s v="No"/>
    <s v="Si"/>
    <n v="1985"/>
    <s v="Estados Unidos"/>
    <n v="2.6249202149999999"/>
    <x v="48"/>
    <n v="0"/>
    <s v="Impacto social "/>
    <s v="Pilar 5"/>
    <x v="2"/>
    <b v="0"/>
    <b v="0"/>
  </r>
  <r>
    <s v="Esenttia"/>
    <x v="1"/>
    <s v="Mixta"/>
    <s v="No"/>
    <s v="No"/>
    <s v="No"/>
    <n v="1990"/>
    <s v="Colombia"/>
    <n v="2.3114637089999999"/>
    <x v="48"/>
    <n v="2"/>
    <s v="Impacto social "/>
    <s v="Pilar 5"/>
    <x v="2"/>
    <b v="0"/>
    <b v="0"/>
  </r>
  <r>
    <s v="Éxito"/>
    <x v="3"/>
    <s v="Privada"/>
    <s v="No"/>
    <s v="No"/>
    <s v="Si"/>
    <n v="1949"/>
    <s v="Colombia"/>
    <n v="16.077688644999999"/>
    <x v="48"/>
    <n v="2"/>
    <s v="Impacto social "/>
    <s v="Pilar 5"/>
    <x v="2"/>
    <b v="0"/>
    <b v="0"/>
  </r>
  <r>
    <s v="Falabella"/>
    <x v="3"/>
    <s v="Privada"/>
    <s v="Si"/>
    <s v="Si"/>
    <s v="Si"/>
    <n v="1889"/>
    <s v="Chile"/>
    <n v="2.3075606390000001"/>
    <x v="48"/>
    <n v="2"/>
    <s v="Impacto social "/>
    <s v="Pilar 5"/>
    <x v="2"/>
    <b v="0"/>
    <b v="0"/>
  </r>
  <r>
    <s v="Frontera Energy"/>
    <x v="5"/>
    <s v="Privada"/>
    <s v="No"/>
    <s v="Si"/>
    <s v="Si"/>
    <n v="1985"/>
    <s v="Canadá"/>
    <n v="4.2502446559999996"/>
    <x v="48"/>
    <n v="0"/>
    <s v="Impacto social "/>
    <s v="Pilar 5"/>
    <x v="2"/>
    <b v="0"/>
    <b v="0"/>
  </r>
  <r>
    <s v="Gases del Caribe"/>
    <x v="4"/>
    <s v="Privada"/>
    <s v="No"/>
    <s v="Si"/>
    <s v="No"/>
    <n v="1966"/>
    <s v="Colombia"/>
    <n v="2.6355685659999999"/>
    <x v="48"/>
    <n v="0"/>
    <s v="Impacto social "/>
    <s v="Pilar 5"/>
    <x v="2"/>
    <b v="0"/>
    <b v="0"/>
  </r>
  <r>
    <s v="GEB"/>
    <x v="4"/>
    <s v="Mixta"/>
    <s v="No"/>
    <s v="Si"/>
    <s v="Si"/>
    <n v="1896"/>
    <s v="Colombia"/>
    <n v="3.7166394839999999"/>
    <x v="48"/>
    <n v="1"/>
    <s v="Impacto social "/>
    <s v="Pilar 5"/>
    <x v="2"/>
    <b v="0"/>
    <b v="0"/>
  </r>
  <r>
    <s v="General Motors"/>
    <x v="1"/>
    <s v="Pública"/>
    <s v="No"/>
    <s v="Si"/>
    <s v="Si"/>
    <n v="1908"/>
    <s v="Estados Unidos"/>
    <n v="1.2123628230000001"/>
    <x v="48"/>
    <n v="1"/>
    <s v="Impacto social "/>
    <s v="Pilar 5"/>
    <x v="2"/>
    <b v="0"/>
    <b v="0"/>
  </r>
  <r>
    <s v="Geopark"/>
    <x v="5"/>
    <s v="Privada"/>
    <s v="No"/>
    <s v="Si"/>
    <s v="Si"/>
    <n v="2002"/>
    <s v="Chile"/>
    <n v="2.4203671080000002"/>
    <x v="48"/>
    <n v="2"/>
    <s v="Impacto social "/>
    <s v="Pilar 5"/>
    <x v="2"/>
    <b v="0"/>
    <b v="0"/>
  </r>
  <r>
    <s v="Gran Tierra Energy"/>
    <x v="5"/>
    <s v="Privada"/>
    <s v="No"/>
    <s v="Si"/>
    <s v="Si"/>
    <n v="2003"/>
    <s v="Canadá"/>
    <n v="1.3219259999999999"/>
    <x v="48"/>
    <n v="0"/>
    <s v="Impacto social "/>
    <s v="Pilar 5"/>
    <x v="2"/>
    <b v="0"/>
    <b v="0"/>
  </r>
  <r>
    <s v="Grupo Bios"/>
    <x v="0"/>
    <s v="Privada"/>
    <s v="No"/>
    <s v="No"/>
    <s v="No"/>
    <n v="1985"/>
    <s v="Colombia"/>
    <n v="0.441609957"/>
    <x v="48"/>
    <n v="0"/>
    <s v="Impacto social "/>
    <s v="Pilar 5"/>
    <x v="2"/>
    <b v="0"/>
    <b v="0"/>
  </r>
  <r>
    <s v="Grupo Diana"/>
    <x v="1"/>
    <s v="Privada"/>
    <s v="Si"/>
    <s v="No"/>
    <s v="No"/>
    <n v="1964"/>
    <s v="Colombia"/>
    <n v="2.4859553989999998"/>
    <x v="48"/>
    <n v="0"/>
    <s v="Impacto social "/>
    <s v="Pilar 5"/>
    <x v="2"/>
    <b v="0"/>
    <b v="0"/>
  </r>
  <r>
    <s v="Haceb"/>
    <x v="1"/>
    <s v="Privada"/>
    <s v="Si"/>
    <s v="No"/>
    <s v="No"/>
    <n v="1940"/>
    <s v="Colombia"/>
    <n v="1.340540112"/>
    <x v="48"/>
    <n v="1"/>
    <s v="Impacto social "/>
    <s v="Pilar 5"/>
    <x v="2"/>
    <b v="0"/>
    <b v="0"/>
  </r>
  <r>
    <s v="Hocol"/>
    <x v="5"/>
    <s v="Privada"/>
    <s v="No"/>
    <s v="No"/>
    <s v="No"/>
    <n v="1956"/>
    <s v="Colombia"/>
    <n v="2.660692144"/>
    <x v="48"/>
    <n v="1"/>
    <s v="Impacto social "/>
    <s v="Pilar 5"/>
    <x v="2"/>
    <b v="0"/>
    <b v="0"/>
  </r>
  <r>
    <s v="INCUBADORA SANTANDER S.A. (Huevos Kikes)"/>
    <x v="0"/>
    <s v="Privada"/>
    <s v="Si"/>
    <s v="No"/>
    <s v="No"/>
    <n v="1962"/>
    <s v="Colombia"/>
    <n v="0.89448844999999999"/>
    <x v="48"/>
    <n v="0"/>
    <s v="Impacto social "/>
    <s v="Pilar 5"/>
    <x v="2"/>
    <b v="0"/>
    <b v="0"/>
  </r>
  <r>
    <s v="ISA"/>
    <x v="4"/>
    <s v="Mixta"/>
    <s v="No"/>
    <s v="Si"/>
    <s v="Si"/>
    <n v="1967"/>
    <s v="Colombia"/>
    <n v="4.1309855679999998"/>
    <x v="48"/>
    <n v="0"/>
    <s v="Impacto social "/>
    <s v="Pilar 5"/>
    <x v="2"/>
    <b v="0"/>
    <b v="0"/>
  </r>
  <r>
    <s v="Isagen"/>
    <x v="4"/>
    <s v="Mixta"/>
    <s v="No"/>
    <s v="No"/>
    <s v="No"/>
    <n v="1995"/>
    <s v="Colombia"/>
    <n v="6.1355991599999999"/>
    <x v="48"/>
    <n v="0"/>
    <s v="Impacto social "/>
    <s v="Pilar 5"/>
    <x v="2"/>
    <b v="0"/>
    <b v="0"/>
  </r>
  <r>
    <s v="ISMOCOL SA"/>
    <x v="2"/>
    <s v="Privada"/>
    <s v="No"/>
    <s v="No"/>
    <s v="Si"/>
    <n v="1989"/>
    <s v="Colombia"/>
    <n v="0.75167738299999998"/>
    <x v="48"/>
    <n v="0"/>
    <s v="Impacto social "/>
    <s v="Pilar 5"/>
    <x v="2"/>
    <b v="0"/>
    <b v="0"/>
  </r>
  <r>
    <s v="Italcol"/>
    <x v="1"/>
    <s v="Privada"/>
    <s v="Si"/>
    <s v="No"/>
    <s v="No"/>
    <n v="1970"/>
    <s v="Colombia"/>
    <n v="3.1891452720000002"/>
    <x v="48"/>
    <n v="0"/>
    <s v="Impacto social "/>
    <s v="Pilar 5"/>
    <x v="2"/>
    <b v="0"/>
    <b v="0"/>
  </r>
  <r>
    <s v="LATAM"/>
    <x v="4"/>
    <s v="Privada"/>
    <s v="No"/>
    <s v="Si"/>
    <s v="Si"/>
    <n v="1929"/>
    <s v="Chile"/>
    <n v="2.3283445380000001"/>
    <x v="48"/>
    <n v="1"/>
    <s v="Impacto social "/>
    <s v="Pilar 5"/>
    <x v="2"/>
    <b v="0"/>
    <b v="0"/>
  </r>
  <r>
    <s v="MARVAL S.A.S."/>
    <x v="2"/>
    <s v="Privada"/>
    <s v="Si"/>
    <s v="No"/>
    <s v="No"/>
    <n v="1976"/>
    <s v="Colombia"/>
    <n v="0.98534294499999997"/>
    <x v="48"/>
    <n v="0"/>
    <s v="Impacto social "/>
    <s v="Pilar 5"/>
    <x v="2"/>
    <b v="0"/>
    <b v="0"/>
  </r>
  <r>
    <s v="Mazda"/>
    <x v="3"/>
    <s v="Privada"/>
    <s v="No"/>
    <s v="Si"/>
    <s v="Si"/>
    <n v="1920"/>
    <s v="Japón"/>
    <n v="1.8691417530000001"/>
    <x v="48"/>
    <n v="0"/>
    <s v="Impacto social "/>
    <s v="Pilar 5"/>
    <x v="2"/>
    <b v="0"/>
    <b v="0"/>
  </r>
  <r>
    <s v="Mercado Libre"/>
    <x v="4"/>
    <s v="Privada"/>
    <s v="No"/>
    <s v="Si"/>
    <s v="Si"/>
    <n v="2009"/>
    <s v="Argentina"/>
    <n v="1.8581853669999999"/>
    <x v="48"/>
    <n v="0"/>
    <s v="Impacto social "/>
    <s v="Pilar 5"/>
    <x v="2"/>
    <b v="0"/>
    <b v="0"/>
  </r>
  <r>
    <s v="Nestle"/>
    <x v="1"/>
    <s v="Mixta"/>
    <s v="No"/>
    <s v="Si"/>
    <s v="Si"/>
    <n v="1866"/>
    <s v="Suiza"/>
    <n v="2.0444698099999998"/>
    <x v="48"/>
    <n v="1"/>
    <s v="Impacto social "/>
    <s v="Pilar 5"/>
    <x v="2"/>
    <b v="0"/>
    <b v="0"/>
  </r>
  <r>
    <s v="Oleoducto Central (Ocensa)"/>
    <x v="4"/>
    <s v="Mixta"/>
    <s v="No"/>
    <s v="No"/>
    <s v="No"/>
    <n v="1994"/>
    <s v="Colombia"/>
    <n v="5.9751610780000002"/>
    <x v="48"/>
    <n v="1"/>
    <s v="Impacto social "/>
    <s v="Pilar 5"/>
    <x v="2"/>
    <b v="0"/>
    <b v="0"/>
  </r>
  <r>
    <s v="Olímpica"/>
    <x v="3"/>
    <s v="Privada"/>
    <s v="Si"/>
    <s v="No"/>
    <s v="No"/>
    <n v="1953"/>
    <s v="Colombia"/>
    <n v="7.1291921260000004"/>
    <x v="48"/>
    <n v="0"/>
    <s v="Impacto social "/>
    <s v="Pilar 5"/>
    <x v="2"/>
    <b v="0"/>
    <b v="0"/>
  </r>
  <r>
    <s v="Pepsico"/>
    <x v="1"/>
    <s v="Pública"/>
    <s v="No"/>
    <s v="Si"/>
    <s v="Si"/>
    <n v="1965"/>
    <s v="Estados Unidos"/>
    <n v="2.0973851419999998"/>
    <x v="48"/>
    <n v="1"/>
    <s v="Impacto social "/>
    <s v="Pilar 5"/>
    <x v="2"/>
    <b v="0"/>
    <b v="0"/>
  </r>
  <r>
    <s v="Petromil"/>
    <x v="3"/>
    <s v="Privada"/>
    <s v="Si"/>
    <s v="No"/>
    <s v="No"/>
    <n v="1989"/>
    <s v="Colombia"/>
    <n v="3.0305383369999999"/>
    <x v="48"/>
    <n v="0"/>
    <s v="Impacto social "/>
    <s v="Pilar 5"/>
    <x v="2"/>
    <b v="0"/>
    <b v="0"/>
  </r>
  <r>
    <s v="POLLOS EL BUCANERO S.A. (Cargill)"/>
    <x v="1"/>
    <s v="Privada"/>
    <s v="No"/>
    <s v="No"/>
    <s v="Si"/>
    <n v="1986"/>
    <s v="Colombia"/>
    <n v="2.2734296359999999"/>
    <x v="48"/>
    <n v="0"/>
    <s v="Impacto social "/>
    <s v="Pilar 5"/>
    <x v="2"/>
    <b v="0"/>
    <b v="0"/>
  </r>
  <r>
    <s v="Postobón"/>
    <x v="1"/>
    <s v="Privada"/>
    <s v="No"/>
    <s v="No"/>
    <s v="No"/>
    <n v="1904"/>
    <s v="Colombia"/>
    <n v="2.8467005310000002"/>
    <x v="48"/>
    <n v="1"/>
    <s v="Impacto social "/>
    <s v="Pilar 5"/>
    <x v="2"/>
    <b v="0"/>
    <b v="0"/>
  </r>
  <r>
    <s v="Pricesmart"/>
    <x v="3"/>
    <s v="Privada"/>
    <s v="No"/>
    <s v="Si"/>
    <s v="Si"/>
    <n v="1993"/>
    <s v="Estados Unidos"/>
    <n v="2.3607916150000001"/>
    <x v="48"/>
    <n v="0"/>
    <s v="Impacto social "/>
    <s v="Pilar 5"/>
    <x v="2"/>
    <b v="0"/>
    <b v="0"/>
  </r>
  <r>
    <s v="Primax"/>
    <x v="3"/>
    <s v="Privada"/>
    <s v="No"/>
    <s v="No"/>
    <s v="Si"/>
    <n v="2005"/>
    <s v="Perú"/>
    <n v="10.521119421"/>
    <x v="48"/>
    <n v="0"/>
    <s v="Impacto social "/>
    <s v="Pilar 5"/>
    <x v="2"/>
    <b v="0"/>
    <b v="0"/>
  </r>
  <r>
    <s v="Productos Familia (Essity)"/>
    <x v="1"/>
    <s v="Privada"/>
    <s v="No"/>
    <s v="No"/>
    <s v="Si"/>
    <n v="1958"/>
    <s v="Colombia"/>
    <n v="2.0172595470000001"/>
    <x v="48"/>
    <n v="2"/>
    <s v="Impacto social "/>
    <s v="Pilar 5"/>
    <x v="2"/>
    <b v="0"/>
    <b v="0"/>
  </r>
  <r>
    <s v="Promigas"/>
    <x v="4"/>
    <s v="Privada"/>
    <s v="No"/>
    <s v="Si"/>
    <s v="No"/>
    <n v="1974"/>
    <s v="Colombia"/>
    <n v="2.2729038500000001"/>
    <x v="48"/>
    <n v="1"/>
    <s v="Impacto social "/>
    <s v="Pilar 5"/>
    <x v="2"/>
    <b v="0"/>
    <b v="0"/>
  </r>
  <r>
    <s v="Rappi"/>
    <x v="4"/>
    <s v="Privada"/>
    <s v="No"/>
    <s v="No"/>
    <s v="Si"/>
    <n v="2015"/>
    <s v="Colombia"/>
    <n v="0.70314701400000001"/>
    <x v="48"/>
    <n v="0"/>
    <s v="Impacto social "/>
    <s v="Pilar 5"/>
    <x v="2"/>
    <b v="0"/>
    <b v="0"/>
  </r>
  <r>
    <s v="Reficar"/>
    <x v="1"/>
    <s v="Mixta"/>
    <s v="No"/>
    <s v="No"/>
    <s v="No"/>
    <n v="1956"/>
    <s v="Colombia"/>
    <n v="25.860914507"/>
    <x v="48"/>
    <n v="0"/>
    <s v="Impacto social "/>
    <s v="Pilar 5"/>
    <x v="2"/>
    <b v="0"/>
    <b v="0"/>
  </r>
  <r>
    <s v="Renault"/>
    <x v="1"/>
    <s v="Mixta"/>
    <s v="No"/>
    <s v="Si"/>
    <s v="Si"/>
    <n v="1898"/>
    <s v="Francia"/>
    <n v="2.4260392159999999"/>
    <x v="48"/>
    <n v="2"/>
    <s v="Impacto social "/>
    <s v="Pilar 5"/>
    <x v="2"/>
    <b v="0"/>
    <b v="0"/>
  </r>
  <r>
    <s v="Riopaila Castilla"/>
    <x v="1"/>
    <s v="Privada"/>
    <s v="No"/>
    <s v="Si"/>
    <s v="No"/>
    <n v="1998"/>
    <s v="Colombia"/>
    <n v="1.697301486"/>
    <x v="48"/>
    <n v="1"/>
    <s v="Impacto social "/>
    <s v="Pilar 5"/>
    <x v="2"/>
    <b v="0"/>
    <b v="0"/>
  </r>
  <r>
    <s v="Samsung"/>
    <x v="3"/>
    <s v="Privada"/>
    <s v="Si"/>
    <s v="Si"/>
    <s v="Si"/>
    <n v="1969"/>
    <s v="Corea del Sur"/>
    <n v="3.188315636"/>
    <x v="48"/>
    <n v="0"/>
    <s v="Impacto social "/>
    <s v="Pilar 5"/>
    <x v="2"/>
    <b v="0"/>
    <b v="0"/>
  </r>
  <r>
    <s v="SierraCol Energy"/>
    <x v="5"/>
    <s v="Privada"/>
    <s v="No"/>
    <s v="No"/>
    <s v="Si"/>
    <n v="2020"/>
    <s v="Islas Caimán / EE.UU"/>
    <n v="1.943851598"/>
    <x v="48"/>
    <n v="1"/>
    <s v="Impacto social "/>
    <s v="Pilar 5"/>
    <x v="2"/>
    <b v="0"/>
    <b v="0"/>
  </r>
  <r>
    <s v="Sodimac (Homecenter)"/>
    <x v="3"/>
    <s v="Privada"/>
    <s v="No"/>
    <s v="No"/>
    <s v="Si"/>
    <n v="1952"/>
    <s v="Chile"/>
    <n v="5.9910971069999999"/>
    <x v="48"/>
    <n v="2"/>
    <s v="Impacto social "/>
    <s v="Pilar 5"/>
    <x v="2"/>
    <b v="0"/>
    <b v="0"/>
  </r>
  <r>
    <s v="Sucafina"/>
    <x v="3"/>
    <s v="Privada"/>
    <s v="Si"/>
    <s v="No"/>
    <s v="Si"/>
    <n v="1977"/>
    <s v="Suiza"/>
    <n v="2.002301595"/>
    <x v="48"/>
    <n v="1"/>
    <s v="Impacto social "/>
    <s v="Pilar 5"/>
    <x v="2"/>
    <b v="0"/>
    <b v="0"/>
  </r>
  <r>
    <s v="Sunshine Bouquet"/>
    <x v="0"/>
    <s v="Privada"/>
    <s v="Si"/>
    <s v="No"/>
    <s v="Si"/>
    <n v="1971"/>
    <s v="Estados Unidos"/>
    <n v="2.1567474139999998"/>
    <x v="48"/>
    <n v="0"/>
    <s v="Impacto social "/>
    <s v="Pilar 5"/>
    <x v="2"/>
    <b v="0"/>
    <b v="0"/>
  </r>
  <r>
    <s v="Suramerica Comercial (Dollar City)"/>
    <x v="3"/>
    <s v="Privada"/>
    <s v="No"/>
    <s v="No"/>
    <s v="Si"/>
    <n v="2009"/>
    <s v="El Salvador"/>
    <n v="2.8694480090000001"/>
    <x v="48"/>
    <n v="0"/>
    <s v="Impacto social "/>
    <s v="Pilar 5"/>
    <x v="2"/>
    <b v="0"/>
    <b v="0"/>
  </r>
  <r>
    <s v="Tecnoquimicas"/>
    <x v="3"/>
    <s v="Privada"/>
    <s v="Si"/>
    <s v="No"/>
    <s v="No"/>
    <n v="1934"/>
    <s v="Colombia"/>
    <n v="3.134365769"/>
    <x v="48"/>
    <n v="0"/>
    <s v="Impacto social "/>
    <s v="Pilar 5"/>
    <x v="2"/>
    <b v="0"/>
    <b v="0"/>
  </r>
  <r>
    <s v="Telefónica"/>
    <x v="4"/>
    <s v="Mixta"/>
    <s v="No"/>
    <s v="Si"/>
    <s v="Si"/>
    <n v="1924"/>
    <s v="España"/>
    <n v="6.6721791020000003"/>
    <x v="48"/>
    <n v="2"/>
    <s v="Impacto social "/>
    <s v="Pilar 5"/>
    <x v="2"/>
    <b v="0"/>
    <b v="0"/>
  </r>
  <r>
    <s v="Teleperformance"/>
    <x v="4"/>
    <s v="Privada"/>
    <s v="No"/>
    <s v="Si"/>
    <s v="Si"/>
    <n v="1910"/>
    <s v="Francia"/>
    <n v="2.655177809"/>
    <x v="48"/>
    <n v="2"/>
    <s v="Impacto social "/>
    <s v="Pilar 5"/>
    <x v="2"/>
    <b v="0"/>
    <b v="0"/>
  </r>
  <r>
    <s v="Terpel"/>
    <x v="3"/>
    <s v="Privada"/>
    <s v="No"/>
    <s v="Si"/>
    <s v="Si"/>
    <n v="1968"/>
    <s v="Colombia"/>
    <n v="24.752011681999999"/>
    <x v="48"/>
    <n v="2"/>
    <s v="Impacto social "/>
    <s v="Pilar 5"/>
    <x v="2"/>
    <b v="0"/>
    <b v="0"/>
  </r>
  <r>
    <s v="Tigo"/>
    <x v="4"/>
    <s v="Mixta"/>
    <s v="No"/>
    <s v="Si"/>
    <s v="Si"/>
    <n v="1979"/>
    <s v="Suecia"/>
    <n v="2.956157691"/>
    <x v="48"/>
    <n v="1"/>
    <s v="Impacto social "/>
    <s v="Pilar 5"/>
    <x v="2"/>
    <b v="0"/>
    <b v="0"/>
  </r>
  <r>
    <s v="Toyota"/>
    <x v="3"/>
    <s v="Privada"/>
    <s v="No"/>
    <s v="Si"/>
    <s v="Si"/>
    <n v="1937"/>
    <s v="Japón"/>
    <n v="4.02823039"/>
    <x v="48"/>
    <n v="1"/>
    <s v="Impacto social "/>
    <s v="Pilar 5"/>
    <x v="2"/>
    <b v="0"/>
    <b v="0"/>
  </r>
  <r>
    <s v="Trafigura (Petroleum)"/>
    <x v="3"/>
    <s v="Privada"/>
    <s v="No"/>
    <s v="No"/>
    <s v="Si"/>
    <n v="1993"/>
    <s v="Suiza"/>
    <n v="4.8704234599999996"/>
    <x v="48"/>
    <n v="0"/>
    <s v="Impacto social "/>
    <s v="Pilar 5"/>
    <x v="2"/>
    <b v="0"/>
    <b v="0"/>
  </r>
  <r>
    <s v="Uniban"/>
    <x v="3"/>
    <s v="Privada"/>
    <s v="No"/>
    <s v="No"/>
    <s v="No"/>
    <n v="1966"/>
    <s v="Colombia"/>
    <n v="2.0461661379999998"/>
    <x v="48"/>
    <n v="0"/>
    <s v="Impacto social "/>
    <s v="Pilar 5"/>
    <x v="2"/>
    <b v="0"/>
    <b v="0"/>
  </r>
  <r>
    <s v="Unilever"/>
    <x v="3"/>
    <s v="Privada"/>
    <s v="No"/>
    <s v="Si"/>
    <s v="Si"/>
    <n v="1929"/>
    <s v="Reino Unido y Países Bajos"/>
    <n v="1.928223518"/>
    <x v="48"/>
    <n v="0"/>
    <s v="Impacto social "/>
    <s v="Pilar 5"/>
    <x v="2"/>
    <b v="0"/>
    <b v="0"/>
  </r>
  <r>
    <s v="Vanti"/>
    <x v="4"/>
    <s v="Privada"/>
    <s v="No"/>
    <s v="No"/>
    <s v="No"/>
    <n v="1987"/>
    <s v="Colombia"/>
    <n v="0"/>
    <x v="48"/>
    <n v="1"/>
    <s v="Impacto social "/>
    <s v="Pilar 5"/>
    <x v="2"/>
    <b v="0"/>
    <b v="0"/>
  </r>
  <r>
    <s v="Verano energy"/>
    <x v="5"/>
    <s v="Privada"/>
    <s v="No"/>
    <s v="No"/>
    <s v="Si"/>
    <n v="2016"/>
    <s v="Canadá"/>
    <n v="5.4833186859999996"/>
    <x v="48"/>
    <n v="0"/>
    <s v="Impacto social "/>
    <s v="Pilar 5"/>
    <x v="2"/>
    <b v="0"/>
    <b v="0"/>
  </r>
  <r>
    <s v="Yamaha"/>
    <x v="1"/>
    <s v="Privada"/>
    <s v="No"/>
    <s v="Si"/>
    <s v="Si"/>
    <n v="1955"/>
    <s v="Japón"/>
    <n v="1.8313776939999999"/>
    <x v="48"/>
    <n v="0"/>
    <s v="Impacto social "/>
    <s v="Pilar 5"/>
    <x v="2"/>
    <b v="0"/>
    <b v="0"/>
  </r>
  <r>
    <s v="YARA COLOMBIA S.A."/>
    <x v="1"/>
    <s v="Privada"/>
    <s v="No"/>
    <s v="No"/>
    <s v="Si"/>
    <n v="1993"/>
    <s v="Noruega"/>
    <n v="1.7653399919999999"/>
    <x v="48"/>
    <n v="0.45"/>
    <s v="Impacto social "/>
    <s v="Pilar 5"/>
    <x v="2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7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AD55:AG109" firstHeaderRow="0" firstDataRow="1" firstDataCol="2" rowPageCount="1" colPageCount="1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h="1" x="3"/>
        <item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9"/>
  </rowFields>
  <rowItems count="54">
    <i>
      <x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1"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2"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3"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4"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5"/>
      <x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</rowItems>
  <colFields count="1">
    <field x="-2"/>
  </colFields>
  <colItems count="2">
    <i>
      <x/>
    </i>
    <i i="1">
      <x v="1"/>
    </i>
  </colItems>
  <pageFields count="1">
    <pageField fld="13" hier="-1"/>
  </pageFields>
  <dataFields count="2">
    <dataField name="Máx. de Valor" fld="10" subtotal="max" baseField="9" baseItem="31"/>
    <dataField name="Mín. de Valor" fld="10" subtotal="min" baseField="9" baseItem="47"/>
  </dataFields>
  <formats count="15">
    <format dxfId="42">
      <pivotArea outline="0" collapsedLevelsAreSubtotals="1" fieldPosition="0"/>
    </format>
    <format dxfId="41">
      <pivotArea field="13" type="button" dataOnly="0" labelOnly="1" outline="0" axis="axisPage" fieldPosition="0"/>
    </format>
    <format dxfId="40">
      <pivotArea dataOnly="0" labelOnly="1" outline="0" fieldPosition="0">
        <references count="1">
          <reference field="13" count="0"/>
        </references>
      </pivotArea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1" type="button" dataOnly="0" labelOnly="1" outline="0" axis="axisRow" fieldPosition="0"/>
    </format>
    <format dxfId="36">
      <pivotArea field="9" type="button" dataOnly="0" labelOnly="1" outline="0" axis="axisRow" fieldPosition="1"/>
    </format>
    <format dxfId="35">
      <pivotArea dataOnly="0" labelOnly="1" outline="0" fieldPosition="0">
        <references count="1">
          <reference field="1" count="0"/>
        </references>
      </pivotArea>
    </format>
    <format dxfId="34">
      <pivotArea dataOnly="0" labelOnly="1" outline="0" fieldPosition="0">
        <references count="2">
          <reference field="1" count="1" selected="0">
            <x v="0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33">
      <pivotArea dataOnly="0" labelOnly="1" outline="0" fieldPosition="0">
        <references count="2">
          <reference field="1" count="1" selected="0">
            <x v="1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32">
      <pivotArea dataOnly="0" labelOnly="1" outline="0" fieldPosition="0">
        <references count="2">
          <reference field="1" count="1" selected="0">
            <x v="2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31">
      <pivotArea dataOnly="0" labelOnly="1" outline="0" fieldPosition="0">
        <references count="2">
          <reference field="1" count="1" selected="0">
            <x v="3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30">
      <pivotArea dataOnly="0" labelOnly="1" outline="0" fieldPosition="0">
        <references count="2">
          <reference field="1" count="1" selected="0">
            <x v="4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29">
      <pivotArea dataOnly="0" labelOnly="1" outline="0" fieldPosition="0">
        <references count="2">
          <reference field="1" count="1" selected="0">
            <x v="5"/>
          </reference>
          <reference field="9" count="9">
            <x v="0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TablaDinámica6" cacheId="2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AD3:AG51" firstHeaderRow="0" firstDataRow="1" firstDataCol="2" rowPageCount="1" colPageCount="1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m="1" x="49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x="3"/>
        <item h="1" x="0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9"/>
  </rowFields>
  <rowItems count="48">
    <i>
      <x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>
      <x v="1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>
      <x v="2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>
      <x v="3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>
      <x v="4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>
      <x v="5"/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</rowItems>
  <colFields count="1">
    <field x="-2"/>
  </colFields>
  <colItems count="2">
    <i>
      <x/>
    </i>
    <i i="1">
      <x v="1"/>
    </i>
  </colItems>
  <pageFields count="1">
    <pageField fld="13" hier="-1"/>
  </pageFields>
  <dataFields count="2">
    <dataField name="Máx. de Valor" fld="10" subtotal="max" baseField="9" baseItem="24"/>
    <dataField name="Mín. de Valor2" fld="10" subtotal="min" baseField="9" baseItem="24"/>
  </dataFields>
  <formats count="12">
    <format dxfId="54">
      <pivotArea outline="0" collapsedLevelsAreSubtotals="1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1" type="button" dataOnly="0" labelOnly="1" outline="0" axis="axisRow" fieldPosition="0"/>
    </format>
    <format dxfId="50">
      <pivotArea field="9" type="button" dataOnly="0" labelOnly="1" outline="0" axis="axisRow" fieldPosition="1"/>
    </format>
    <format dxfId="49">
      <pivotArea dataOnly="0" labelOnly="1" outline="0" fieldPosition="0">
        <references count="1">
          <reference field="1" count="0"/>
        </references>
      </pivotArea>
    </format>
    <format dxfId="48">
      <pivotArea dataOnly="0" labelOnly="1" outline="0" fieldPosition="0">
        <references count="2">
          <reference field="1" count="1" selected="0">
            <x v="0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  <format dxfId="47">
      <pivotArea dataOnly="0" labelOnly="1" outline="0" fieldPosition="0">
        <references count="2">
          <reference field="1" count="1" selected="0">
            <x v="1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  <format dxfId="46">
      <pivotArea dataOnly="0" labelOnly="1" outline="0" fieldPosition="0">
        <references count="2">
          <reference field="1" count="1" selected="0">
            <x v="2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  <format dxfId="45">
      <pivotArea dataOnly="0" labelOnly="1" outline="0" fieldPosition="0">
        <references count="2">
          <reference field="1" count="1" selected="0">
            <x v="3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  <format dxfId="44">
      <pivotArea dataOnly="0" labelOnly="1" outline="0" fieldPosition="0">
        <references count="2">
          <reference field="1" count="1" selected="0">
            <x v="4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  <format dxfId="43">
      <pivotArea dataOnly="0" labelOnly="1" outline="0" fieldPosition="0">
        <references count="2">
          <reference field="1" count="1" selected="0">
            <x v="5"/>
          </reference>
          <reference field="9" count="8">
            <x v="23"/>
            <x v="24"/>
            <x v="25"/>
            <x v="27"/>
            <x v="28"/>
            <x v="29"/>
            <x v="30"/>
            <x v="32"/>
          </reference>
        </references>
      </pivotArea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laDinámica4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compact="0" compactData="0" multipleFieldFilters="0">
  <location ref="Q3:S103" firstHeaderRow="1" firstDataRow="1" firstDataCol="2" rowPageCount="1" colPageCount="1"/>
  <pivotFields count="20">
    <pivotField axis="axisRow" compact="0" outline="0" showAll="0" sortType="descending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h="1" x="0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00">
    <i>
      <x v="91"/>
      <x v="5"/>
    </i>
    <i>
      <x v="65"/>
      <x v="5"/>
    </i>
    <i>
      <x v="58"/>
      <x v="5"/>
    </i>
    <i>
      <x v="7"/>
      <x v="5"/>
    </i>
    <i>
      <x v="88"/>
      <x v="5"/>
    </i>
    <i>
      <x v="10"/>
      <x v="5"/>
    </i>
    <i>
      <x v="48"/>
      <x v="5"/>
    </i>
    <i>
      <x v="11"/>
      <x v="5"/>
    </i>
    <i>
      <x v="62"/>
      <x v="5"/>
    </i>
    <i>
      <x v="20"/>
      <x v="5"/>
    </i>
    <i>
      <x v="76"/>
      <x v="5"/>
    </i>
    <i>
      <x v="24"/>
      <x v="5"/>
    </i>
    <i>
      <x v="89"/>
      <x v="5"/>
    </i>
    <i>
      <x v="37"/>
      <x v="5"/>
    </i>
    <i>
      <x v="96"/>
      <x v="5"/>
    </i>
    <i>
      <x v="41"/>
      <x v="5"/>
    </i>
    <i>
      <x v="49"/>
      <x v="5"/>
    </i>
    <i>
      <x v="74"/>
      <x v="1"/>
    </i>
    <i>
      <x v="90"/>
      <x v="1"/>
    </i>
    <i>
      <x v="83"/>
      <x v="1"/>
    </i>
    <i>
      <x v="35"/>
      <x v="1"/>
    </i>
    <i>
      <x v="73"/>
      <x v="1"/>
    </i>
    <i>
      <x v="36"/>
      <x v="1"/>
    </i>
    <i>
      <x v="81"/>
      <x v="1"/>
    </i>
    <i>
      <x v="46"/>
      <x v="1"/>
    </i>
    <i>
      <x v="84"/>
      <x v="1"/>
    </i>
    <i>
      <x v="64"/>
      <x v="1"/>
    </i>
    <i>
      <x v="92"/>
      <x v="1"/>
    </i>
    <i>
      <x v="93"/>
      <x v="1"/>
    </i>
    <i>
      <x v="94"/>
      <x v="1"/>
    </i>
    <i>
      <x v="42"/>
      <x v="5"/>
    </i>
    <i>
      <x v="59"/>
      <x v="5"/>
    </i>
    <i>
      <x v="67"/>
      <x v="5"/>
    </i>
    <i>
      <x v="17"/>
      <x v="5"/>
    </i>
    <i>
      <x v="30"/>
      <x v="2"/>
    </i>
    <i>
      <x v="33"/>
      <x v="2"/>
    </i>
    <i>
      <x v="31"/>
      <x v="2"/>
    </i>
    <i>
      <x v="29"/>
      <x v="2"/>
    </i>
    <i>
      <x v="6"/>
      <x v="2"/>
    </i>
    <i>
      <x v="3"/>
      <x v="2"/>
    </i>
    <i>
      <x v="32"/>
      <x v="2"/>
    </i>
    <i>
      <x v="19"/>
      <x v="1"/>
    </i>
    <i>
      <x v="45"/>
      <x v="1"/>
    </i>
    <i>
      <x v="18"/>
      <x v="3"/>
    </i>
    <i>
      <x v="27"/>
      <x v="3"/>
    </i>
    <i>
      <x v="25"/>
      <x v="3"/>
    </i>
    <i>
      <x v="44"/>
      <x v="3"/>
    </i>
    <i>
      <x v="16"/>
      <x v="3"/>
    </i>
    <i>
      <x v="72"/>
      <x v="3"/>
    </i>
    <i>
      <x v="26"/>
      <x v="3"/>
    </i>
    <i>
      <x v="13"/>
      <x v="3"/>
    </i>
    <i>
      <x v="66"/>
      <x v="3"/>
    </i>
    <i>
      <x v="78"/>
      <x v="3"/>
    </i>
    <i>
      <x v="43"/>
      <x v="3"/>
    </i>
    <i>
      <x v="79"/>
      <x v="3"/>
    </i>
    <i>
      <x v="80"/>
      <x v="3"/>
    </i>
    <i>
      <x v="75"/>
      <x v="3"/>
    </i>
    <i>
      <x v="55"/>
      <x v="3"/>
    </i>
    <i>
      <x v="56"/>
      <x v="4"/>
    </i>
    <i>
      <x v="40"/>
      <x v="4"/>
    </i>
    <i>
      <x v="39"/>
      <x v="4"/>
    </i>
    <i>
      <x v="47"/>
      <x v="4"/>
    </i>
    <i>
      <x v="51"/>
      <x v="4"/>
    </i>
    <i>
      <x v="82"/>
      <x v="4"/>
    </i>
    <i>
      <x/>
      <x/>
    </i>
    <i>
      <x v="63"/>
      <x v="2"/>
    </i>
    <i>
      <x v="50"/>
      <x v="3"/>
    </i>
    <i>
      <x v="99"/>
      <x v="3"/>
    </i>
    <i>
      <x v="1"/>
      <x v="3"/>
    </i>
    <i>
      <x v="21"/>
      <x v="4"/>
    </i>
    <i>
      <x v="2"/>
      <x v="3"/>
    </i>
    <i>
      <x v="69"/>
      <x v="3"/>
    </i>
    <i>
      <x v="98"/>
      <x v="3"/>
    </i>
    <i>
      <x v="28"/>
      <x v="3"/>
    </i>
    <i>
      <x v="52"/>
      <x v="4"/>
    </i>
    <i>
      <x v="53"/>
      <x/>
    </i>
    <i>
      <x v="68"/>
      <x v="1"/>
    </i>
    <i>
      <x v="22"/>
      <x v="1"/>
    </i>
    <i>
      <x v="12"/>
      <x v="3"/>
    </i>
    <i>
      <x v="15"/>
      <x v="4"/>
    </i>
    <i>
      <x v="85"/>
      <x/>
    </i>
    <i>
      <x v="9"/>
      <x/>
    </i>
    <i>
      <x v="97"/>
      <x v="4"/>
    </i>
    <i>
      <x v="77"/>
      <x v="5"/>
    </i>
    <i>
      <x v="5"/>
      <x v="2"/>
    </i>
    <i>
      <x v="70"/>
      <x v="1"/>
    </i>
    <i>
      <x v="95"/>
      <x v="1"/>
    </i>
    <i>
      <x v="71"/>
      <x v="3"/>
    </i>
    <i>
      <x v="34"/>
      <x v="1"/>
    </i>
    <i>
      <x v="60"/>
      <x v="2"/>
    </i>
    <i>
      <x v="54"/>
      <x v="3"/>
    </i>
    <i>
      <x v="86"/>
      <x v="1"/>
    </i>
    <i>
      <x v="8"/>
      <x/>
    </i>
    <i>
      <x v="87"/>
      <x v="1"/>
    </i>
    <i>
      <x v="38"/>
      <x v="1"/>
    </i>
    <i>
      <x v="61"/>
      <x v="3"/>
    </i>
    <i>
      <x v="57"/>
      <x/>
    </i>
    <i>
      <x v="14"/>
      <x v="1"/>
    </i>
    <i>
      <x v="4"/>
      <x v="1"/>
    </i>
    <i>
      <x v="23"/>
      <x v="1"/>
    </i>
  </rowItems>
  <colItems count="1">
    <i/>
  </colItems>
  <pageFields count="1">
    <pageField fld="11" hier="-1"/>
  </pageFields>
  <dataFields count="1">
    <dataField name="Resultado Evaluación" fld="19" baseField="1" baseItem="3" numFmtId="43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TablaDinámica8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compact="0" compactData="0" multipleFieldFilters="0">
  <location ref="A3:C103" firstHeaderRow="1" firstDataRow="1" firstDataCol="2"/>
  <pivotFields count="20">
    <pivotField axis="axisRow" compact="0" outline="0" showAll="0" sortType="descending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00">
    <i>
      <x v="72"/>
      <x v="3"/>
    </i>
    <i>
      <x v="44"/>
      <x v="3"/>
    </i>
    <i>
      <x v="39"/>
      <x v="4"/>
    </i>
    <i>
      <x v="40"/>
      <x v="4"/>
    </i>
    <i>
      <x v="27"/>
      <x v="3"/>
    </i>
    <i>
      <x v="90"/>
      <x v="1"/>
    </i>
    <i>
      <x v="51"/>
      <x v="4"/>
    </i>
    <i>
      <x v="1"/>
      <x v="3"/>
    </i>
    <i>
      <x v="10"/>
      <x v="5"/>
    </i>
    <i>
      <x v="41"/>
      <x v="5"/>
    </i>
    <i>
      <x v="82"/>
      <x v="4"/>
    </i>
    <i>
      <x v="37"/>
      <x v="5"/>
    </i>
    <i>
      <x v="18"/>
      <x v="3"/>
    </i>
    <i>
      <x v="46"/>
      <x v="1"/>
    </i>
    <i>
      <x v="6"/>
      <x v="2"/>
    </i>
    <i>
      <x v="74"/>
      <x v="1"/>
    </i>
    <i>
      <x v="24"/>
      <x v="5"/>
    </i>
    <i>
      <x v="56"/>
      <x v="4"/>
    </i>
    <i>
      <x v="76"/>
      <x v="5"/>
    </i>
    <i>
      <x v="83"/>
      <x v="1"/>
    </i>
    <i>
      <x v="20"/>
      <x v="5"/>
    </i>
    <i>
      <x v="88"/>
      <x v="5"/>
    </i>
    <i>
      <x v="80"/>
      <x v="3"/>
    </i>
    <i>
      <x v="2"/>
      <x v="3"/>
    </i>
    <i>
      <x v="25"/>
      <x v="3"/>
    </i>
    <i>
      <x v="47"/>
      <x v="4"/>
    </i>
    <i>
      <x v="17"/>
      <x v="5"/>
    </i>
    <i>
      <x v="42"/>
      <x v="5"/>
    </i>
    <i>
      <x v="55"/>
      <x v="3"/>
    </i>
    <i>
      <x v="49"/>
      <x v="5"/>
    </i>
    <i>
      <x v="89"/>
      <x v="5"/>
    </i>
    <i>
      <x v="58"/>
      <x v="5"/>
    </i>
    <i>
      <x v="67"/>
      <x v="5"/>
    </i>
    <i>
      <x v="36"/>
      <x v="1"/>
    </i>
    <i>
      <x v="45"/>
      <x v="1"/>
    </i>
    <i>
      <x v="79"/>
      <x v="3"/>
    </i>
    <i>
      <x v="3"/>
      <x v="2"/>
    </i>
    <i>
      <x v="75"/>
      <x v="3"/>
    </i>
    <i>
      <x v="16"/>
      <x v="3"/>
    </i>
    <i>
      <x v="62"/>
      <x v="5"/>
    </i>
    <i>
      <x v="92"/>
      <x v="1"/>
    </i>
    <i>
      <x v="35"/>
      <x v="1"/>
    </i>
    <i>
      <x v="43"/>
      <x v="3"/>
    </i>
    <i>
      <x v="78"/>
      <x v="3"/>
    </i>
    <i>
      <x v="7"/>
      <x v="5"/>
    </i>
    <i>
      <x v="52"/>
      <x v="4"/>
    </i>
    <i>
      <x v="11"/>
      <x v="5"/>
    </i>
    <i>
      <x v="96"/>
      <x v="5"/>
    </i>
    <i>
      <x v="81"/>
      <x v="1"/>
    </i>
    <i>
      <x v="91"/>
      <x v="5"/>
    </i>
    <i>
      <x v="50"/>
      <x v="3"/>
    </i>
    <i>
      <x v="94"/>
      <x v="1"/>
    </i>
    <i>
      <x v="65"/>
      <x v="5"/>
    </i>
    <i>
      <x/>
      <x/>
    </i>
    <i>
      <x v="19"/>
      <x v="1"/>
    </i>
    <i>
      <x v="30"/>
      <x v="2"/>
    </i>
    <i>
      <x v="21"/>
      <x v="4"/>
    </i>
    <i>
      <x v="29"/>
      <x v="2"/>
    </i>
    <i>
      <x v="13"/>
      <x v="3"/>
    </i>
    <i>
      <x v="48"/>
      <x v="5"/>
    </i>
    <i>
      <x v="64"/>
      <x v="1"/>
    </i>
    <i>
      <x v="26"/>
      <x v="3"/>
    </i>
    <i>
      <x v="59"/>
      <x v="5"/>
    </i>
    <i>
      <x v="28"/>
      <x v="3"/>
    </i>
    <i>
      <x v="69"/>
      <x v="3"/>
    </i>
    <i>
      <x v="63"/>
      <x v="2"/>
    </i>
    <i>
      <x v="84"/>
      <x v="1"/>
    </i>
    <i>
      <x v="99"/>
      <x v="3"/>
    </i>
    <i>
      <x v="66"/>
      <x v="3"/>
    </i>
    <i>
      <x v="93"/>
      <x v="1"/>
    </i>
    <i>
      <x v="73"/>
      <x v="1"/>
    </i>
    <i>
      <x v="33"/>
      <x v="2"/>
    </i>
    <i>
      <x v="12"/>
      <x v="3"/>
    </i>
    <i>
      <x v="31"/>
      <x v="2"/>
    </i>
    <i>
      <x v="98"/>
      <x v="3"/>
    </i>
    <i>
      <x v="22"/>
      <x v="1"/>
    </i>
    <i>
      <x v="32"/>
      <x v="2"/>
    </i>
    <i>
      <x v="53"/>
      <x/>
    </i>
    <i>
      <x v="9"/>
      <x/>
    </i>
    <i>
      <x v="15"/>
      <x v="4"/>
    </i>
    <i>
      <x v="68"/>
      <x v="1"/>
    </i>
    <i>
      <x v="85"/>
      <x/>
    </i>
    <i>
      <x v="54"/>
      <x v="3"/>
    </i>
    <i>
      <x v="8"/>
      <x/>
    </i>
    <i>
      <x v="70"/>
      <x v="1"/>
    </i>
    <i>
      <x v="4"/>
      <x v="1"/>
    </i>
    <i>
      <x v="60"/>
      <x v="2"/>
    </i>
    <i>
      <x v="71"/>
      <x v="3"/>
    </i>
    <i>
      <x v="23"/>
      <x v="1"/>
    </i>
    <i>
      <x v="57"/>
      <x/>
    </i>
    <i>
      <x v="5"/>
      <x v="2"/>
    </i>
    <i>
      <x v="61"/>
      <x v="3"/>
    </i>
    <i>
      <x v="86"/>
      <x v="1"/>
    </i>
    <i>
      <x v="95"/>
      <x v="1"/>
    </i>
    <i>
      <x v="87"/>
      <x v="1"/>
    </i>
    <i>
      <x v="97"/>
      <x v="4"/>
    </i>
    <i>
      <x v="77"/>
      <x v="5"/>
    </i>
    <i>
      <x v="34"/>
      <x v="1"/>
    </i>
    <i>
      <x v="38"/>
      <x v="1"/>
    </i>
    <i>
      <x v="14"/>
      <x v="1"/>
    </i>
  </rowItems>
  <colItems count="1">
    <i/>
  </colItems>
  <dataFields count="1">
    <dataField name="Resultado Evaluación" fld="19" baseField="1" baseItem="3" numFmtId="43"/>
  </dataFields>
  <formats count="1">
    <format dxfId="1">
      <pivotArea outline="0" collapsedLevelsAreSubtotals="1" fieldPosition="0"/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TablaDinámica1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compact="0" compactData="0" multipleFieldFilters="0">
  <location ref="E3:G103" firstHeaderRow="1" firstDataRow="1" firstDataCol="2" rowPageCount="1" colPageCount="1"/>
  <pivotFields count="20">
    <pivotField axis="axisRow" compact="0" outline="0" showAll="0" sortType="descending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1"/>
        <item h="1"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00">
    <i>
      <x v="72"/>
      <x v="3"/>
    </i>
    <i>
      <x v="82"/>
      <x v="4"/>
    </i>
    <i>
      <x v="2"/>
      <x v="3"/>
    </i>
    <i>
      <x v="56"/>
      <x v="4"/>
    </i>
    <i>
      <x v="44"/>
      <x v="3"/>
    </i>
    <i>
      <x v="80"/>
      <x v="3"/>
    </i>
    <i>
      <x v="27"/>
      <x v="3"/>
    </i>
    <i>
      <x v="47"/>
      <x v="4"/>
    </i>
    <i>
      <x v="51"/>
      <x v="4"/>
    </i>
    <i>
      <x v="1"/>
      <x v="3"/>
    </i>
    <i>
      <x v="55"/>
      <x v="3"/>
    </i>
    <i>
      <x v="25"/>
      <x v="3"/>
    </i>
    <i>
      <x v="18"/>
      <x v="3"/>
    </i>
    <i>
      <x v="39"/>
      <x v="4"/>
    </i>
    <i>
      <x v="79"/>
      <x v="3"/>
    </i>
    <i>
      <x v="40"/>
      <x v="4"/>
    </i>
    <i>
      <x v="52"/>
      <x v="4"/>
    </i>
    <i>
      <x v="75"/>
      <x v="3"/>
    </i>
    <i>
      <x v="74"/>
      <x v="1"/>
    </i>
    <i>
      <x v="43"/>
      <x v="3"/>
    </i>
    <i>
      <x v="6"/>
      <x v="2"/>
    </i>
    <i>
      <x v="16"/>
      <x v="3"/>
    </i>
    <i>
      <x v="50"/>
      <x v="3"/>
    </i>
    <i>
      <x/>
      <x/>
    </i>
    <i>
      <x v="46"/>
      <x v="1"/>
    </i>
    <i>
      <x v="3"/>
      <x v="2"/>
    </i>
    <i>
      <x v="12"/>
      <x v="3"/>
    </i>
    <i>
      <x v="13"/>
      <x v="3"/>
    </i>
    <i>
      <x v="69"/>
      <x v="3"/>
    </i>
    <i>
      <x v="83"/>
      <x v="1"/>
    </i>
    <i>
      <x v="35"/>
      <x v="1"/>
    </i>
    <i>
      <x v="99"/>
      <x v="3"/>
    </i>
    <i>
      <x v="58"/>
      <x v="5"/>
    </i>
    <i>
      <x v="45"/>
      <x v="1"/>
    </i>
    <i>
      <x v="90"/>
      <x v="1"/>
    </i>
    <i>
      <x v="30"/>
      <x v="2"/>
    </i>
    <i>
      <x v="92"/>
      <x v="1"/>
    </i>
    <i>
      <x v="94"/>
      <x v="1"/>
    </i>
    <i>
      <x v="67"/>
      <x v="5"/>
    </i>
    <i>
      <x v="28"/>
      <x v="3"/>
    </i>
    <i>
      <x v="17"/>
      <x v="5"/>
    </i>
    <i>
      <x v="49"/>
      <x v="5"/>
    </i>
    <i>
      <x v="41"/>
      <x v="5"/>
    </i>
    <i>
      <x v="10"/>
      <x v="5"/>
    </i>
    <i>
      <x v="20"/>
      <x v="5"/>
    </i>
    <i>
      <x v="76"/>
      <x v="5"/>
    </i>
    <i>
      <x v="26"/>
      <x v="3"/>
    </i>
    <i>
      <x v="29"/>
      <x v="2"/>
    </i>
    <i>
      <x v="89"/>
      <x v="5"/>
    </i>
    <i>
      <x v="24"/>
      <x v="5"/>
    </i>
    <i>
      <x v="78"/>
      <x v="3"/>
    </i>
    <i>
      <x v="37"/>
      <x v="5"/>
    </i>
    <i>
      <x v="88"/>
      <x v="5"/>
    </i>
    <i>
      <x v="81"/>
      <x v="1"/>
    </i>
    <i>
      <x v="65"/>
      <x v="5"/>
    </i>
    <i>
      <x v="21"/>
      <x v="4"/>
    </i>
    <i>
      <x v="11"/>
      <x v="5"/>
    </i>
    <i>
      <x v="73"/>
      <x v="1"/>
    </i>
    <i>
      <x v="91"/>
      <x v="5"/>
    </i>
    <i>
      <x v="48"/>
      <x v="5"/>
    </i>
    <i>
      <x v="42"/>
      <x v="5"/>
    </i>
    <i>
      <x v="64"/>
      <x v="1"/>
    </i>
    <i>
      <x v="84"/>
      <x v="1"/>
    </i>
    <i>
      <x v="7"/>
      <x v="5"/>
    </i>
    <i>
      <x v="63"/>
      <x v="2"/>
    </i>
    <i>
      <x v="62"/>
      <x v="5"/>
    </i>
    <i>
      <x v="59"/>
      <x v="5"/>
    </i>
    <i>
      <x v="36"/>
      <x v="1"/>
    </i>
    <i>
      <x v="98"/>
      <x v="3"/>
    </i>
    <i>
      <x v="93"/>
      <x v="1"/>
    </i>
    <i>
      <x v="96"/>
      <x v="5"/>
    </i>
    <i>
      <x v="22"/>
      <x v="1"/>
    </i>
    <i>
      <x v="66"/>
      <x v="3"/>
    </i>
    <i>
      <x v="19"/>
      <x v="1"/>
    </i>
    <i>
      <x v="32"/>
      <x v="2"/>
    </i>
    <i>
      <x v="33"/>
      <x v="2"/>
    </i>
    <i>
      <x v="31"/>
      <x v="2"/>
    </i>
    <i>
      <x v="9"/>
      <x/>
    </i>
    <i>
      <x v="53"/>
      <x/>
    </i>
    <i>
      <x v="97"/>
      <x v="4"/>
    </i>
    <i>
      <x v="38"/>
      <x v="1"/>
    </i>
    <i>
      <x v="5"/>
      <x v="2"/>
    </i>
    <i>
      <x v="14"/>
      <x v="1"/>
    </i>
    <i>
      <x v="15"/>
      <x v="4"/>
    </i>
    <i>
      <x v="8"/>
      <x/>
    </i>
    <i>
      <x v="87"/>
      <x v="1"/>
    </i>
    <i>
      <x v="68"/>
      <x v="1"/>
    </i>
    <i>
      <x v="77"/>
      <x v="5"/>
    </i>
    <i>
      <x v="57"/>
      <x/>
    </i>
    <i>
      <x v="60"/>
      <x v="2"/>
    </i>
    <i>
      <x v="95"/>
      <x v="1"/>
    </i>
    <i>
      <x v="71"/>
      <x v="3"/>
    </i>
    <i>
      <x v="54"/>
      <x v="3"/>
    </i>
    <i>
      <x v="23"/>
      <x v="1"/>
    </i>
    <i>
      <x v="86"/>
      <x v="1"/>
    </i>
    <i>
      <x v="4"/>
      <x v="1"/>
    </i>
    <i>
      <x v="85"/>
      <x/>
    </i>
    <i>
      <x v="61"/>
      <x v="3"/>
    </i>
    <i>
      <x v="34"/>
      <x v="1"/>
    </i>
    <i>
      <x v="70"/>
      <x v="1"/>
    </i>
  </rowItems>
  <colItems count="1">
    <i/>
  </colItems>
  <pageFields count="1">
    <pageField fld="11" hier="-1"/>
  </pageFields>
  <dataFields count="1">
    <dataField name="Resultado Evaluación" fld="19" baseField="1" baseItem="3" numFmtId="43"/>
  </dataFields>
  <formats count="2">
    <format dxfId="3">
      <pivotArea outline="0" collapsedLevelsAreSubtotals="1" fieldPosition="0"/>
    </format>
    <format dxfId="2">
      <pivotArea dataOnly="0" labelOnly="1" outline="0" fieldPosition="0">
        <references count="1">
          <reference field="11" count="0"/>
        </references>
      </pivotArea>
    </format>
  </formats>
  <conditionalFormats count="1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TablaDinámica2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compact="0" compactData="0" multipleFieldFilters="0">
  <location ref="I3:K103" firstHeaderRow="1" firstDataRow="1" firstDataCol="2" rowPageCount="1" colPageCount="1"/>
  <pivotFields count="20">
    <pivotField axis="axisRow" compact="0" outline="0" showAll="0" sortType="descending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x="0"/>
        <item h="1"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00">
    <i>
      <x v="39"/>
      <x v="4"/>
    </i>
    <i>
      <x v="74"/>
      <x v="1"/>
    </i>
    <i>
      <x v="42"/>
      <x v="5"/>
    </i>
    <i>
      <x v="41"/>
      <x v="5"/>
    </i>
    <i>
      <x v="37"/>
      <x v="5"/>
    </i>
    <i>
      <x v="40"/>
      <x v="4"/>
    </i>
    <i>
      <x v="72"/>
      <x v="3"/>
    </i>
    <i>
      <x v="17"/>
      <x v="5"/>
    </i>
    <i>
      <x v="67"/>
      <x v="5"/>
    </i>
    <i>
      <x v="51"/>
      <x v="4"/>
    </i>
    <i>
      <x v="21"/>
      <x v="4"/>
    </i>
    <i>
      <x v="1"/>
      <x v="3"/>
    </i>
    <i>
      <x v="10"/>
      <x v="5"/>
    </i>
    <i>
      <x v="90"/>
      <x v="1"/>
    </i>
    <i>
      <x v="24"/>
      <x v="5"/>
    </i>
    <i>
      <x v="76"/>
      <x v="5"/>
    </i>
    <i>
      <x v="83"/>
      <x v="1"/>
    </i>
    <i>
      <x v="27"/>
      <x v="3"/>
    </i>
    <i>
      <x v="88"/>
      <x v="5"/>
    </i>
    <i>
      <x v="6"/>
      <x v="2"/>
    </i>
    <i>
      <x v="96"/>
      <x v="5"/>
    </i>
    <i>
      <x v="18"/>
      <x v="3"/>
    </i>
    <i>
      <x v="36"/>
      <x v="1"/>
    </i>
    <i>
      <x v="62"/>
      <x v="5"/>
    </i>
    <i>
      <x v="44"/>
      <x v="3"/>
    </i>
    <i>
      <x v="52"/>
      <x v="4"/>
    </i>
    <i>
      <x v="20"/>
      <x v="5"/>
    </i>
    <i>
      <x v="11"/>
      <x v="5"/>
    </i>
    <i>
      <x v="58"/>
      <x v="5"/>
    </i>
    <i>
      <x v="25"/>
      <x v="3"/>
    </i>
    <i>
      <x v="2"/>
      <x v="3"/>
    </i>
    <i>
      <x v="78"/>
      <x v="3"/>
    </i>
    <i>
      <x v="63"/>
      <x v="2"/>
    </i>
    <i>
      <x v="19"/>
      <x v="1"/>
    </i>
    <i>
      <x v="81"/>
      <x v="1"/>
    </i>
    <i>
      <x v="65"/>
      <x v="5"/>
    </i>
    <i>
      <x v="89"/>
      <x v="5"/>
    </i>
    <i>
      <x v="30"/>
      <x v="2"/>
    </i>
    <i>
      <x v="64"/>
      <x v="1"/>
    </i>
    <i>
      <x v="45"/>
      <x v="1"/>
    </i>
    <i>
      <x v="49"/>
      <x v="5"/>
    </i>
    <i>
      <x v="59"/>
      <x v="5"/>
    </i>
    <i>
      <x v="43"/>
      <x v="3"/>
    </i>
    <i>
      <x v="47"/>
      <x v="4"/>
    </i>
    <i>
      <x v="29"/>
      <x v="2"/>
    </i>
    <i>
      <x v="16"/>
      <x v="3"/>
    </i>
    <i>
      <x v="46"/>
      <x v="1"/>
    </i>
    <i>
      <x v="55"/>
      <x v="3"/>
    </i>
    <i>
      <x v="94"/>
      <x v="1"/>
    </i>
    <i>
      <x v="3"/>
      <x v="2"/>
    </i>
    <i>
      <x v="82"/>
      <x v="4"/>
    </i>
    <i>
      <x v="32"/>
      <x v="2"/>
    </i>
    <i>
      <x v="35"/>
      <x v="1"/>
    </i>
    <i>
      <x v="91"/>
      <x v="5"/>
    </i>
    <i>
      <x v="50"/>
      <x v="3"/>
    </i>
    <i>
      <x v="7"/>
      <x v="5"/>
    </i>
    <i>
      <x v="56"/>
      <x v="4"/>
    </i>
    <i>
      <x/>
      <x/>
    </i>
    <i>
      <x v="53"/>
      <x/>
    </i>
    <i>
      <x v="33"/>
      <x v="2"/>
    </i>
    <i>
      <x v="31"/>
      <x v="2"/>
    </i>
    <i>
      <x v="75"/>
      <x v="3"/>
    </i>
    <i>
      <x v="26"/>
      <x v="3"/>
    </i>
    <i>
      <x v="80"/>
      <x v="3"/>
    </i>
    <i>
      <x v="79"/>
      <x v="3"/>
    </i>
    <i>
      <x v="92"/>
      <x v="1"/>
    </i>
    <i>
      <x v="48"/>
      <x v="5"/>
    </i>
    <i>
      <x v="12"/>
      <x v="3"/>
    </i>
    <i>
      <x v="28"/>
      <x v="3"/>
    </i>
    <i>
      <x v="99"/>
      <x v="3"/>
    </i>
    <i>
      <x v="69"/>
      <x v="3"/>
    </i>
    <i>
      <x v="22"/>
      <x v="1"/>
    </i>
    <i>
      <x v="93"/>
      <x v="1"/>
    </i>
    <i>
      <x v="84"/>
      <x v="1"/>
    </i>
    <i>
      <x v="66"/>
      <x v="3"/>
    </i>
    <i>
      <x v="73"/>
      <x v="1"/>
    </i>
    <i>
      <x v="13"/>
      <x v="3"/>
    </i>
    <i>
      <x v="95"/>
      <x v="1"/>
    </i>
    <i>
      <x v="9"/>
      <x/>
    </i>
    <i>
      <x v="23"/>
      <x v="1"/>
    </i>
    <i>
      <x v="34"/>
      <x v="1"/>
    </i>
    <i>
      <x v="77"/>
      <x v="5"/>
    </i>
    <i>
      <x v="61"/>
      <x v="3"/>
    </i>
    <i>
      <x v="97"/>
      <x v="4"/>
    </i>
    <i>
      <x v="57"/>
      <x/>
    </i>
    <i>
      <x v="87"/>
      <x v="1"/>
    </i>
    <i>
      <x v="5"/>
      <x v="2"/>
    </i>
    <i>
      <x v="38"/>
      <x v="1"/>
    </i>
    <i>
      <x v="14"/>
      <x v="1"/>
    </i>
    <i>
      <x v="60"/>
      <x v="2"/>
    </i>
    <i>
      <x v="68"/>
      <x v="1"/>
    </i>
    <i>
      <x v="54"/>
      <x v="3"/>
    </i>
    <i>
      <x v="4"/>
      <x v="1"/>
    </i>
    <i>
      <x v="15"/>
      <x v="4"/>
    </i>
    <i>
      <x v="8"/>
      <x/>
    </i>
    <i>
      <x v="71"/>
      <x v="3"/>
    </i>
    <i>
      <x v="98"/>
      <x v="3"/>
    </i>
    <i>
      <x v="85"/>
      <x/>
    </i>
    <i>
      <x v="86"/>
      <x v="1"/>
    </i>
    <i>
      <x v="70"/>
      <x v="1"/>
    </i>
  </rowItems>
  <colItems count="1">
    <i/>
  </colItems>
  <pageFields count="1">
    <pageField fld="11" hier="-1"/>
  </pageFields>
  <dataFields count="1">
    <dataField name="Resultado Evaluación" fld="19" baseField="1" baseItem="3" numFmtId="43"/>
  </dataFields>
  <formats count="2">
    <format dxfId="5">
      <pivotArea outline="0" collapsedLevelsAreSubtotals="1" fieldPosition="0"/>
    </format>
    <format dxfId="4">
      <pivotArea dataOnly="0" labelOnly="1" outline="0" fieldPosition="0">
        <references count="1">
          <reference field="11" count="0"/>
        </references>
      </pivotArea>
    </format>
  </formats>
  <conditionalFormats count="1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TablaDinámica3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compact="0" compactData="0" multipleFieldFilters="0">
  <location ref="M3:O103" firstHeaderRow="1" firstDataRow="1" firstDataCol="2" rowPageCount="1" colPageCount="1"/>
  <pivotFields count="20">
    <pivotField axis="axisRow" compact="0" outline="0" showAll="0" sortType="descending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3"/>
        <item x="2"/>
        <item x="1"/>
        <item x="5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h="1" x="1"/>
        <item h="1" x="0"/>
        <item x="2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00">
    <i>
      <x v="90"/>
      <x v="1"/>
    </i>
    <i>
      <x v="40"/>
      <x v="4"/>
    </i>
    <i>
      <x v="46"/>
      <x v="1"/>
    </i>
    <i>
      <x v="44"/>
      <x v="3"/>
    </i>
    <i>
      <x v="10"/>
      <x v="5"/>
    </i>
    <i>
      <x v="20"/>
      <x v="5"/>
    </i>
    <i>
      <x v="41"/>
      <x v="5"/>
    </i>
    <i>
      <x v="37"/>
      <x v="5"/>
    </i>
    <i>
      <x v="24"/>
      <x v="5"/>
    </i>
    <i>
      <x v="19"/>
      <x v="1"/>
    </i>
    <i>
      <x v="42"/>
      <x v="5"/>
    </i>
    <i>
      <x v="6"/>
      <x v="2"/>
    </i>
    <i>
      <x v="36"/>
      <x v="1"/>
    </i>
    <i>
      <x v="88"/>
      <x v="5"/>
    </i>
    <i>
      <x v="45"/>
      <x v="1"/>
    </i>
    <i>
      <x v="76"/>
      <x v="5"/>
    </i>
    <i>
      <x v="83"/>
      <x v="1"/>
    </i>
    <i>
      <x v="78"/>
      <x v="3"/>
    </i>
    <i>
      <x v="89"/>
      <x v="5"/>
    </i>
    <i>
      <x v="49"/>
      <x v="5"/>
    </i>
    <i>
      <x v="1"/>
      <x v="3"/>
    </i>
    <i>
      <x v="92"/>
      <x v="1"/>
    </i>
    <i>
      <x v="17"/>
      <x v="5"/>
    </i>
    <i>
      <x v="39"/>
      <x v="4"/>
    </i>
    <i>
      <x v="27"/>
      <x v="3"/>
    </i>
    <i>
      <x v="18"/>
      <x v="3"/>
    </i>
    <i>
      <x v="7"/>
      <x v="5"/>
    </i>
    <i>
      <x v="3"/>
      <x v="2"/>
    </i>
    <i>
      <x v="56"/>
      <x v="4"/>
    </i>
    <i>
      <x v="51"/>
      <x v="4"/>
    </i>
    <i>
      <x v="66"/>
      <x v="3"/>
    </i>
    <i>
      <x v="75"/>
      <x v="3"/>
    </i>
    <i>
      <x v="72"/>
      <x v="3"/>
    </i>
    <i>
      <x v="16"/>
      <x v="3"/>
    </i>
    <i>
      <x v="62"/>
      <x v="5"/>
    </i>
    <i>
      <x v="79"/>
      <x v="3"/>
    </i>
    <i>
      <x v="80"/>
      <x v="3"/>
    </i>
    <i>
      <x v="91"/>
      <x v="5"/>
    </i>
    <i>
      <x v="25"/>
      <x v="3"/>
    </i>
    <i>
      <x v="81"/>
      <x v="1"/>
    </i>
    <i>
      <x v="53"/>
      <x/>
    </i>
    <i>
      <x v="82"/>
      <x v="4"/>
    </i>
    <i>
      <x v="55"/>
      <x v="3"/>
    </i>
    <i>
      <x v="35"/>
      <x v="1"/>
    </i>
    <i>
      <x v="58"/>
      <x v="5"/>
    </i>
    <i>
      <x v="67"/>
      <x v="5"/>
    </i>
    <i>
      <x v="28"/>
      <x v="3"/>
    </i>
    <i>
      <x v="33"/>
      <x v="2"/>
    </i>
    <i>
      <x v="31"/>
      <x v="2"/>
    </i>
    <i>
      <x v="96"/>
      <x v="5"/>
    </i>
    <i>
      <x v="43"/>
      <x v="3"/>
    </i>
    <i>
      <x v="50"/>
      <x v="3"/>
    </i>
    <i>
      <x v="47"/>
      <x v="4"/>
    </i>
    <i>
      <x v="11"/>
      <x v="5"/>
    </i>
    <i>
      <x v="13"/>
      <x v="3"/>
    </i>
    <i>
      <x v="2"/>
      <x v="3"/>
    </i>
    <i>
      <x v="52"/>
      <x v="4"/>
    </i>
    <i>
      <x v="69"/>
      <x v="3"/>
    </i>
    <i>
      <x v="26"/>
      <x v="3"/>
    </i>
    <i>
      <x v="22"/>
      <x v="1"/>
    </i>
    <i>
      <x/>
      <x/>
    </i>
    <i>
      <x v="74"/>
      <x v="1"/>
    </i>
    <i>
      <x v="98"/>
      <x v="3"/>
    </i>
    <i>
      <x v="63"/>
      <x v="2"/>
    </i>
    <i>
      <x v="21"/>
      <x v="4"/>
    </i>
    <i>
      <x v="84"/>
      <x v="1"/>
    </i>
    <i>
      <x v="93"/>
      <x v="1"/>
    </i>
    <i>
      <x v="29"/>
      <x v="2"/>
    </i>
    <i>
      <x v="94"/>
      <x v="1"/>
    </i>
    <i>
      <x v="48"/>
      <x v="5"/>
    </i>
    <i>
      <x v="30"/>
      <x v="2"/>
    </i>
    <i>
      <x v="99"/>
      <x v="3"/>
    </i>
    <i>
      <x v="59"/>
      <x v="5"/>
    </i>
    <i>
      <x v="65"/>
      <x v="5"/>
    </i>
    <i>
      <x v="64"/>
      <x v="1"/>
    </i>
    <i>
      <x v="12"/>
      <x v="3"/>
    </i>
    <i>
      <x v="15"/>
      <x v="4"/>
    </i>
    <i>
      <x v="9"/>
      <x/>
    </i>
    <i>
      <x v="73"/>
      <x v="1"/>
    </i>
    <i>
      <x v="77"/>
      <x v="5"/>
    </i>
    <i>
      <x v="14"/>
      <x v="1"/>
    </i>
    <i>
      <x v="23"/>
      <x v="1"/>
    </i>
    <i>
      <x v="8"/>
      <x/>
    </i>
    <i>
      <x v="5"/>
      <x v="2"/>
    </i>
    <i>
      <x v="4"/>
      <x v="1"/>
    </i>
    <i>
      <x v="57"/>
      <x/>
    </i>
    <i>
      <x v="60"/>
      <x v="2"/>
    </i>
    <i>
      <x v="34"/>
      <x v="1"/>
    </i>
    <i>
      <x v="61"/>
      <x v="3"/>
    </i>
    <i>
      <x v="32"/>
      <x v="2"/>
    </i>
    <i>
      <x v="97"/>
      <x v="4"/>
    </i>
    <i>
      <x v="68"/>
      <x v="1"/>
    </i>
    <i>
      <x v="71"/>
      <x v="3"/>
    </i>
    <i>
      <x v="95"/>
      <x v="1"/>
    </i>
    <i>
      <x v="70"/>
      <x v="1"/>
    </i>
    <i>
      <x v="38"/>
      <x v="1"/>
    </i>
    <i>
      <x v="87"/>
      <x v="1"/>
    </i>
    <i>
      <x v="54"/>
      <x v="3"/>
    </i>
    <i>
      <x v="85"/>
      <x/>
    </i>
    <i>
      <x v="86"/>
      <x v="1"/>
    </i>
  </rowItems>
  <colItems count="1">
    <i/>
  </colItems>
  <pageFields count="1">
    <pageField fld="11" hier="-1"/>
  </pageFields>
  <dataFields count="1">
    <dataField name="Resultado Evaluación" fld="19" baseField="1" baseItem="3" numFmtId="43"/>
  </dataFields>
  <formats count="2">
    <format dxfId="7">
      <pivotArea outline="0" collapsedLevelsAreSubtotals="1" fieldPosition="0"/>
    </format>
    <format dxfId="6">
      <pivotArea dataOnly="0" labelOnly="1" outline="0" fieldPosition="0">
        <references count="1">
          <reference field="11" count="0"/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8" displayName="Tabla8" ref="A1:T4901">
  <tableColumns count="20">
    <tableColumn id="1" xr3:uid="{00000000-0010-0000-0000-000001000000}" name="Razón social" dataDxfId="27"/>
    <tableColumn id="2" xr3:uid="{00000000-0010-0000-0000-000002000000}" name="Macrosector" dataDxfId="26"/>
    <tableColumn id="3" xr3:uid="{00000000-0010-0000-0000-000003000000}" name="Tipo de propiedad (Privada, Pública, Mixta)" dataDxfId="25"/>
    <tableColumn id="4" xr3:uid="{00000000-0010-0000-0000-000004000000}" name="¿Es empresa familiar? Si/No" dataDxfId="24"/>
    <tableColumn id="5" xr3:uid="{00000000-0010-0000-0000-000005000000}" name="¿Cotiza en bolsa? Si/No" dataDxfId="23"/>
    <tableColumn id="6" xr3:uid="{00000000-0010-0000-0000-000006000000}" name="¿Multinacional? Si/No" dataDxfId="22"/>
    <tableColumn id="7" xr3:uid="{00000000-0010-0000-0000-000007000000}" name="Año de fundación" dataDxfId="21"/>
    <tableColumn id="8" xr3:uid="{00000000-0010-0000-0000-000008000000}" name="País de base principal (nacionalidad)" dataDxfId="20"/>
    <tableColumn id="9" xr3:uid="{00000000-0010-0000-0000-000009000000}" name="Ingresos operacionales" dataDxfId="19"/>
    <tableColumn id="10" xr3:uid="{00000000-0010-0000-0000-00000A000000}" name="Variable" dataDxfId="18"/>
    <tableColumn id="11" xr3:uid="{00000000-0010-0000-0000-00000B000000}" name="Valor" dataDxfId="17">
      <calculatedColumnFormula>INDEX(DatosProcesados!$A$1:$BF$101,MATCH(DataBase!A2,DatosProcesados!$A$1:$A$101,0),MATCH(DataBase!J2,DatosProcesados!$A$1:$BF$1,0))</calculatedColumnFormula>
    </tableColumn>
    <tableColumn id="12" xr3:uid="{00000000-0010-0000-0000-00000C000000}" name="Bloque" dataDxfId="16">
      <calculatedColumnFormula>INDEX(Modelo!$A$9:$D$89,MATCH(DataBase!$J2,Modelo!$A$9:$A$89,0),MATCH(DataBase!L$1,Modelo!$A$9:$D$9,0))</calculatedColumnFormula>
    </tableColumn>
    <tableColumn id="13" xr3:uid="{00000000-0010-0000-0000-00000D000000}" name="Pilar" dataDxfId="15">
      <calculatedColumnFormula>INDEX(Modelo!$A$9:$D$89,MATCH(DataBase!$J2,Modelo!$A$9:$A$89,0),MATCH(DataBase!M$1,Modelo!$A$9:$D$9,0))</calculatedColumnFormula>
    </tableColumn>
    <tableColumn id="14" xr3:uid="{00000000-0010-0000-0000-00000E000000}" name="Tipo_variable" dataDxfId="14">
      <calculatedColumnFormula>INDEX(Modelo!$A$9:$D$89,MATCH(DataBase!$J2,Modelo!$A$9:$A$89,0),MATCH(DataBase!N$1,Modelo!$A$9:$D$9,0))</calculatedColumnFormula>
    </tableColumn>
    <tableColumn id="15" xr3:uid="{00000000-0010-0000-0000-00000F000000}" name="Max" dataDxfId="13">
      <calculatedColumnFormula array="1">IF(N2="negativo",INDEX($AD$3:$AG$51,MATCH(1,($B2=$AD$3:$AD$51)*($J2=$AE$3:$AE$51),0),3),IF(N2="positivo",INDEX($AD$55:$AG$109,MATCH(1,($B2=$AD$55:$AD$109)*($J2=$AE$55:$AE$109),0),3)))</calculatedColumnFormula>
    </tableColumn>
    <tableColumn id="16" xr3:uid="{00000000-0010-0000-0000-000010000000}" name="Min" dataDxfId="12">
      <calculatedColumnFormula array="1">IF(N2="negativo",INDEX($AD$3:$AG$51,MATCH(1,($B2=$AD$3:$AD$51)*($J2=$AE$3:$AE$51),0),4),IF(N2="positivo",INDEX($AD$55:$AG$109,MATCH(1,($B2=$AD$55:$AD$109)*($J2=$AE$55:$AE$109),0),4)))</calculatedColumnFormula>
    </tableColumn>
    <tableColumn id="17" xr3:uid="{00000000-0010-0000-0000-000011000000}" name="Nombre Pilar" dataDxfId="11">
      <calculatedColumnFormula>VLOOKUP(M2,Modelo!$A$2:$C$7,2,0)</calculatedColumnFormula>
    </tableColumn>
    <tableColumn id="18" xr3:uid="{00000000-0010-0000-0000-000012000000}" name="Ponderación Materialidad" dataDxfId="10">
      <calculatedColumnFormula array="1">INDEX(Modelo!$F$1:$H$37,MATCH(1,(DataBase!Q2=Modelo!$G$1:$G$37)*(DataBase!B2=Modelo!$F$1:$F$37),0),3)</calculatedColumnFormula>
    </tableColumn>
    <tableColumn id="19" xr3:uid="{00000000-0010-0000-0000-000013000000}" name="Valoración" dataDxfId="9">
      <calculatedColumnFormula>IFERROR(IF(N2="boolean",IF(K2="Si",100,0),IF(N2="scale",IF(K2=2,100,IF(K2=1,50,0)),IF(N2="positivo",100*((K2-P2)/(O2-P2)),100*(1-((K2-P2)/(O2-P2)))))),0)</calculatedColumnFormula>
    </tableColumn>
    <tableColumn id="20" xr3:uid="{00000000-0010-0000-0000-000014000000}" name="valoracionPonderada" dataDxfId="8">
      <calculatedColumnFormula>S2*R2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Arial"/>
        <a:cs typeface="Arial"/>
      </a:majorFont>
      <a:minorFont>
        <a:latin typeface="Aptos Narrow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 bwMode="auto"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N4" dT="2025-06-05T03:28:28.18" personId="{08F2251A-1DA4-D32C-0122-C11491F7D653}" id="{6F648639-BF70-468C-9887-AE906489420F}">
    <text xml:space="preserve">Tm
</text>
  </threadedComment>
  <threadedComment ref="BY4" dT="2025-07-29T03:54:54.54" personId="{4DF4A18A-6EDA-C3A5-7191-3A1E120EB142}" id="{8F712785-1C3C-4BE4-B4DF-47B71C1401C7}">
    <text xml:space="preserve">20 multas
</text>
  </threadedComment>
  <threadedComment ref="AN5" dT="2025-06-05T03:28:28.18" personId="{08F2251A-1DA4-D32C-0122-C11491F7D653}" id="{652C0619-03A8-4A9B-817A-2D02C2F0F490}">
    <text xml:space="preserve">Tm
</text>
  </threadedComment>
  <threadedComment ref="BI5" dT="2025-07-30T13:54:56.03" personId="{4DF4A18A-6EDA-C3A5-7191-3A1E120EB142}" id="{D3BEDEC3-B578-45CA-AA83-4A850062CDB1}">
    <text xml:space="preserve">Billones 
</text>
  </threadedComment>
  <threadedComment ref="BI29" dT="2025-07-24T17:59:32.69" personId="{4DF4A18A-6EDA-C3A5-7191-3A1E120EB142}" id="{11ADEB4C-BF56-4F22-970C-2B5BBDD9E2F0}">
    <text xml:space="preserve">Billones 
</text>
  </threadedComment>
  <threadedComment ref="BJ29" personId="{62A0D530-4C2E-6A0D-59E8-B12DFD3977D8}" id="{00120015-002C-480F-9D4B-009A0099006C}">
    <text xml:space="preserve">Usuario desconocido:
miles de millones 
</text>
  </threadedComment>
  <threadedComment ref="BW29" dT="2025-07-24T18:15:10.95" personId="{4DF4A18A-6EDA-C3A5-7191-3A1E120EB142}" id="{0314D2B4-7DD7-48A7-807F-4A47299015A6}">
    <text xml:space="preserve">No reporta GRI pero si obligaciones tributarias, aplica?
</text>
  </threadedComment>
  <threadedComment ref="BV33" dT="2025-07-27T16:52:34.52" personId="{4DF4A18A-6EDA-C3A5-7191-3A1E120EB142}" id="{AA4A10B1-FDD7-42AC-9C4D-C5644C6B1679}">
    <text xml:space="preserve">Reporta 285 proveedores locales pero no dice de cuántos en gral
</text>
  </threadedComment>
  <threadedComment ref="BX33" dT="2025-07-27T16:54:16.06" personId="{4DF4A18A-6EDA-C3A5-7191-3A1E120EB142}" id="{345DE2C6-8276-4470-96FE-A91516E0DCD5}">
    <text xml:space="preserve">Pone los logos de los ODS pero no da ningún detalle claro
</text>
  </threadedComment>
  <threadedComment ref="BK37" dT="2025-07-27T20:51:06.14" personId="{4DF4A18A-6EDA-C3A5-7191-3A1E120EB142}" id="{920E66B7-EFC0-463D-9CE1-D372D1BAD343}">
    <text xml:space="preserve">MM
</text>
  </threadedComment>
  <threadedComment ref="BI38" dT="2025-07-28T14:36:38.48" personId="{4DF4A18A-6EDA-C3A5-7191-3A1E120EB142}" id="{19A757E5-81A1-48CB-907F-5B6625D3B6B7}">
    <text xml:space="preserve">Miles de millones 
</text>
  </threadedComment>
  <threadedComment ref="AB43" dT="2025-07-28T16:41:42.42" personId="{4DF4A18A-6EDA-C3A5-7191-3A1E120EB142}" id="{EC0EFDFF-E066-494C-8DD4-600C4F2ED762}">
    <text xml:space="preserve">Reporta consumo de agua por c/1000 und producidas, no permite tener el dato completo
</text>
  </threadedComment>
  <threadedComment ref="AN43" dT="2025-07-28T17:08:16.98" personId="{4DF4A18A-6EDA-C3A5-7191-3A1E120EB142}" id="{88DE66A8-EE2E-42ED-92C7-9BC7A485ED50}">
    <text xml:space="preserve">Da el dato kg/1000 unidades
</text>
  </threadedComment>
  <threadedComment ref="AN87" dT="2025-05-26T18:06:58.16" personId="{08F2251A-1DA4-D32C-0122-C11491F7D653}" id="{1C29326A-96D5-4BEB-B6D7-E6B3F58E67CD}">
    <text xml:space="preserve">TM Tonelada métrica
</text>
  </threadedComment>
</ThreadedComments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eswindows.com/wp-content/uploads/2024/08/Informe-de-sostenibilidad-2023-ESP..pdf" TargetMode="External"/><Relationship Id="rId21" Type="http://schemas.openxmlformats.org/officeDocument/2006/relationships/hyperlink" Target="https://www.refineriadecartagena.com.co/Informe%20de%20Gesti%C3%B3n%20y%20Sostenibilidad%202024.pdf" TargetMode="External"/><Relationship Id="rId42" Type="http://schemas.openxmlformats.org/officeDocument/2006/relationships/hyperlink" Target="https://www.hacebco.vtexcommercestable.com.br/api/dataentities/VS/documents/29007e92-04ec-11f0-b37f-ca12f007d6ad/videos/attachments/HacebReporte.pdf" TargetMode="External"/><Relationship Id="rId47" Type="http://schemas.openxmlformats.org/officeDocument/2006/relationships/hyperlink" Target="https://www.primax.com.co/pdf/20250507/Informe%20de%20Sostenibilidad%20Primax%202024.pdf" TargetMode="External"/><Relationship Id="rId63" Type="http://schemas.openxmlformats.org/officeDocument/2006/relationships/hyperlink" Target="https://elcondor.com/wp-content/uploads/2025/03/INFORME-DE-GESTION_2024_FINAL.pdf" TargetMode="External"/><Relationship Id="rId68" Type="http://schemas.openxmlformats.org/officeDocument/2006/relationships/hyperlink" Target="https://files.ecopetrol.com.co/web/esp/aga2025/IIG-Ecopetrol-2024.pdf" TargetMode="External"/><Relationship Id="rId16" Type="http://schemas.openxmlformats.org/officeDocument/2006/relationships/hyperlink" Target="https://cdn.sustentabilidadmercadolibre.com/REPORTE_DE_IMPACTO_2024_MELI_4889d4c708.pdf" TargetMode="External"/><Relationship Id="rId11" Type="http://schemas.openxmlformats.org/officeDocument/2006/relationships/hyperlink" Target="https://comunicacionestigo.com/informegestion/2024/" TargetMode="External"/><Relationship Id="rId32" Type="http://schemas.openxmlformats.org/officeDocument/2006/relationships/hyperlink" Target="https://www.pepsico.com/docs/default-source/sustainability-and-esg-topics/2023-esg-summary/overview-of-pepsicos-2023-esg-summary.pdf?sfvrsn=4dcba2de_10" TargetMode="External"/><Relationship Id="rId37" Type="http://schemas.openxmlformats.org/officeDocument/2006/relationships/hyperlink" Target="https://argos.co/wp-content/uploads/2025/02/Reporte-Integrado-2024.pdf" TargetMode="External"/><Relationship Id="rId53" Type="http://schemas.openxmlformats.org/officeDocument/2006/relationships/hyperlink" Target="https://www.cencosud.com/cencosud/site/docs/20250410/20250410124319/memoria_2024_cencosud.pdf" TargetMode="External"/><Relationship Id="rId58" Type="http://schemas.openxmlformats.org/officeDocument/2006/relationships/hyperlink" Target="https://uniban.com/sostenibilidad/wp-content/uploads/Reporte_Sostenibilidad_2024_Uniban.pdf" TargetMode="External"/><Relationship Id="rId74" Type="http://schemas.openxmlformats.org/officeDocument/2006/relationships/hyperlink" Target="https://www.geo-park.com/wp-content/uploads/2025/04/Reporte-SPEED-Sostenibilidad-2024.pdf" TargetMode="External"/><Relationship Id="rId79" Type="http://schemas.openxmlformats.org/officeDocument/2006/relationships/hyperlink" Target="https://issuu.com/grupobios_colombia/docs/informe_de_gesti_n_grupo_bios_2023" TargetMode="External"/><Relationship Id="rId5" Type="http://schemas.openxmlformats.org/officeDocument/2006/relationships/hyperlink" Target="https://www.telefonica.co/wp-content/uploads/sites/4/2025/05/INFORME-DE-SEGUIMIENTO-FINANCIACION-SOSTENIBLE-2024.pdf" TargetMode="External"/><Relationship Id="rId61" Type="http://schemas.openxmlformats.org/officeDocument/2006/relationships/hyperlink" Target="https://www.autopistamagdalena.com.co/wp-content/uploads/2025/07/Informe-De-Sostenibilidad-Version-Espanol-2024.pdf" TargetMode="External"/><Relationship Id="rId82" Type="http://schemas.microsoft.com/office/2017/10/relationships/threadedComment" Target="../threadedComments/threadedComment1.xml"/><Relationship Id="rId19" Type="http://schemas.openxmlformats.org/officeDocument/2006/relationships/hyperlink" Target="https://www.bancodebogota.com/s/banco-de-bogota/pdf/nuestra-organizacion/sostenibilidad/2024/bdb-informe-de-gestion-y-sostenibilidad-2024.pdf" TargetMode="External"/><Relationship Id="rId14" Type="http://schemas.openxmlformats.org/officeDocument/2006/relationships/hyperlink" Target="https://www.latamairlinesgroup.net/static-files/45a94e77-8c52-4604-9214-0888599f4478" TargetMode="External"/><Relationship Id="rId22" Type="http://schemas.openxmlformats.org/officeDocument/2006/relationships/hyperlink" Target="https://www.bavaria.co/sites/g/files/seuoyk1666/files/2024-05/Resumen%20Digital-InformedeSostenibilidad-2023-.pdf" TargetMode="External"/><Relationship Id="rId27" Type="http://schemas.openxmlformats.org/officeDocument/2006/relationships/hyperlink" Target="https://cdn-prensa.renault.com.co/wp-content/uploads/2025/04/06161743/Reporte-de-Sostenibilidad-2024.pdf" TargetMode="External"/><Relationship Id="rId30" Type="http://schemas.openxmlformats.org/officeDocument/2006/relationships/hyperlink" Target="https://colombina.com/uploads/custom-page/PDF2025/Informe%20de%20Sostenibilidad%202024.pdf" TargetMode="External"/><Relationship Id="rId35" Type="http://schemas.openxmlformats.org/officeDocument/2006/relationships/hyperlink" Target="https://chocolates.com.co/wp-content/uploads/2025/06/informe2025chocolate-1.pdf" TargetMode="External"/><Relationship Id="rId43" Type="http://schemas.openxmlformats.org/officeDocument/2006/relationships/hyperlink" Target="https://www.gm.com/content/dam/company/docs/us/en/gmcom/company/GM_2023_SR.pdf" TargetMode="External"/><Relationship Id="rId48" Type="http://schemas.openxmlformats.org/officeDocument/2006/relationships/hyperlink" Target="https://olimpica.vteximg.com.br/arquivos/Informe-de-Gestion-2022-RGB.pdf" TargetMode="External"/><Relationship Id="rId56" Type="http://schemas.openxmlformats.org/officeDocument/2006/relationships/hyperlink" Target="https://s202.q4cdn.com/888601813/files/doc_financials/2024/sr/PriceSmart-Reporte-Sostenibilidad-FY2024.pdf" TargetMode="External"/><Relationship Id="rId64" Type="http://schemas.openxmlformats.org/officeDocument/2006/relationships/hyperlink" Target="https://marval.com.co/wp-content/uploads/2025/07/INFORME-DE-SOSTENIBILIDAD-2.0-2024_compressed.pdf" TargetMode="External"/><Relationship Id="rId69" Type="http://schemas.openxmlformats.org/officeDocument/2006/relationships/hyperlink" Target="https://www.drummondltd.com/wp-content/uploads/2024/10/Informe-de-Sostenibilidad-2023-Drummond-Ltd-20241024.pdf" TargetMode="External"/><Relationship Id="rId77" Type="http://schemas.openxmlformats.org/officeDocument/2006/relationships/hyperlink" Target="https://ungc-production.s3.us-west-2.amazonaws.com/attachments/cop_2022/511328/original/INFORME%20DE%20SOSTENIBILIDAD%20A%20DIC%202021.pdf?1650922771" TargetMode="External"/><Relationship Id="rId8" Type="http://schemas.openxmlformats.org/officeDocument/2006/relationships/hyperlink" Target="https://www.ocensa.com.co/docs/informe/informe-gestion-sostenibilidad-2024-ocensa.pdf" TargetMode="External"/><Relationship Id="rId51" Type="http://schemas.openxmlformats.org/officeDocument/2006/relationships/hyperlink" Target="https://downloads.ctfassets.net/1weu96fhrx5b/513425OIyWcIm0pnw2cznm/0f345bbc15c830c0c6f1dce33a10e29e/IS_CRUZ_VERDE_2024_Final.pdf" TargetMode="External"/><Relationship Id="rId72" Type="http://schemas.openxmlformats.org/officeDocument/2006/relationships/hyperlink" Target="https://sierracolenergy.com/cms/uploads/Informe_de_Sostenibilidad_2024_Sierra_Col_Energy_46fc8bd3c8.pdf" TargetMode="External"/><Relationship Id="rId80" Type="http://schemas.openxmlformats.org/officeDocument/2006/relationships/vmlDrawing" Target="../drawings/vmlDrawing1.vml"/><Relationship Id="rId3" Type="http://schemas.openxmlformats.org/officeDocument/2006/relationships/hyperlink" Target="https://www.claro.com.co/portal/co/recursos/co/pdf/Informe_de_Sostenibilidad_Claro_2024.pdf" TargetMode="External"/><Relationship Id="rId12" Type="http://schemas.openxmlformats.org/officeDocument/2006/relationships/hyperlink" Target="https://www.tp.com/media/ym0pt3df/tp_integrated_report_2024.pdf" TargetMode="External"/><Relationship Id="rId17" Type="http://schemas.openxmlformats.org/officeDocument/2006/relationships/hyperlink" Target="https://downloads.ctfassets.net/3brzg7q3bvg1/1VmyikiU0Fx0dlGui9IMJZ/8838d29d29b5a75ce5d17b748bb0e02e/INFORME_ASG_GRUPO_VANTI_2024.pdf" TargetMode="External"/><Relationship Id="rId25" Type="http://schemas.openxmlformats.org/officeDocument/2006/relationships/hyperlink" Target="https://data.gruponutresa.com/informes/informe-de-sostenibilidad-2024-grupo-nutresa.pdf" TargetMode="External"/><Relationship Id="rId33" Type="http://schemas.openxmlformats.org/officeDocument/2006/relationships/hyperlink" Target="https://co.factory.nestle.com/sites/g/files/pydnoa531/files/2024-12/Informe%20Nestl%C3%A9%202024%20%28Versi%C3%B3n%20Final%205.0%29_1%20%281%29.pdf" TargetMode="External"/><Relationship Id="rId38" Type="http://schemas.openxmlformats.org/officeDocument/2006/relationships/hyperlink" Target="https://www.incolmotos-yamaha.com.co/distribuidor/wp-content/uploads/2025/03/Informe-de-Sostenibilidad-2024-ICOLMOTOS_com.pdf" TargetMode="External"/><Relationship Id="rId46" Type="http://schemas.openxmlformats.org/officeDocument/2006/relationships/hyperlink" Target="https://www.grupoexito.com.co/es/Informe-de-Sostenibilidad-2024.pdf" TargetMode="External"/><Relationship Id="rId59" Type="http://schemas.openxmlformats.org/officeDocument/2006/relationships/hyperlink" Target="https://group.sucafina.com/making-impact-2023/" TargetMode="External"/><Relationship Id="rId67" Type="http://schemas.openxmlformats.org/officeDocument/2006/relationships/hyperlink" Target="https://conconcreto.com/wp-content/uploads/2024/02/Informe-de-Sostenibilidad-2023-2024.pdf?_t=1711481782" TargetMode="External"/><Relationship Id="rId20" Type="http://schemas.openxmlformats.org/officeDocument/2006/relationships/hyperlink" Target="https://ir.davivienda.com/wp-content/uploads/2025/03/Davivienda-Informe-Anual-2024.pdf" TargetMode="External"/><Relationship Id="rId41" Type="http://schemas.openxmlformats.org/officeDocument/2006/relationships/hyperlink" Target="https://isyg2024.riopailacastilla.co/" TargetMode="External"/><Relationship Id="rId54" Type="http://schemas.openxmlformats.org/officeDocument/2006/relationships/hyperlink" Target="https://www.toyota.com.co/wp-content/uploads/2024/07/Informe_sostenibilidad_2023_Toyota.pdf" TargetMode="External"/><Relationship Id="rId62" Type="http://schemas.openxmlformats.org/officeDocument/2006/relationships/hyperlink" Target="https://www.constructoracapital.com/docs/informe-sostenibilidad-capital-2024.pdf" TargetMode="External"/><Relationship Id="rId70" Type="http://schemas.openxmlformats.org/officeDocument/2006/relationships/hyperlink" Target="https://www.cerrejon.com/sites/default/files/2025-06/informe-sostenibilidad-2024.pdf" TargetMode="External"/><Relationship Id="rId75" Type="http://schemas.openxmlformats.org/officeDocument/2006/relationships/hyperlink" Target="https://www.grupoprodeco.com.co/.rest/api/v1/documents/534d0fa530cd72667ab58f22742c7f77/Grupo+Prodeco_Informe+de+Gestio%CC%81n+2023.pdf" TargetMode="External"/><Relationship Id="rId1" Type="http://schemas.openxmlformats.org/officeDocument/2006/relationships/hyperlink" Target="https://www.epm.com.co/content/dam/epm/institucional/informes-de-sostenibilidad-historicos-/informe-sostenibilidad-2023.pdf" TargetMode="External"/><Relationship Id="rId6" Type="http://schemas.openxmlformats.org/officeDocument/2006/relationships/hyperlink" Target="https://www.celsia.com/wp-content/uploads/2025/05/RI-Celsia-2024-final_13052025.pdf" TargetMode="External"/><Relationship Id="rId15" Type="http://schemas.openxmlformats.org/officeDocument/2006/relationships/hyperlink" Target="https://gestion2024.promigas.com/recursos/docs/informe-integrado-gestion-2024.pdf" TargetMode="External"/><Relationship Id="rId23" Type="http://schemas.openxmlformats.org/officeDocument/2006/relationships/hyperlink" Target="https://coca-colafemsa.com/wp-content/uploads/2025/04/informe_integrado_KOF-II-2024-ESP.pdf" TargetMode="External"/><Relationship Id="rId28" Type="http://schemas.openxmlformats.org/officeDocument/2006/relationships/hyperlink" Target="https://www.colgatepalmolive.com/content/dam/cp-sites/corporate/corporate/common/pdf/sustainability/colgate-palmolive-sustainability-and-social-impact-final-report-2023.pdf" TargetMode="External"/><Relationship Id="rId36" Type="http://schemas.openxmlformats.org/officeDocument/2006/relationships/hyperlink" Target="https://www.belcorp.biz/blog/informe-de-sostenibilidad-2023/" TargetMode="External"/><Relationship Id="rId49" Type="http://schemas.openxmlformats.org/officeDocument/2006/relationships/hyperlink" Target="https://images.sodimac.com/v3/assets/blt2f8082df109cfbfb/blt9ae35c89c15d1bff/rs-sodimac-2024" TargetMode="External"/><Relationship Id="rId57" Type="http://schemas.openxmlformats.org/officeDocument/2006/relationships/hyperlink" Target="https://falabellaretail.falabella.com/wp-content/uploads/2025/05/OR_REPORTE_FALABELLA_2024_v4.pdf" TargetMode="External"/><Relationship Id="rId10" Type="http://schemas.openxmlformats.org/officeDocument/2006/relationships/hyperlink" Target="https://www.grupoenergiabogota.com/content/download/50163/file/REPORTE%20INTEGRADO%20%20SOSTENIBILIDAD%202024_vf.pdf" TargetMode="External"/><Relationship Id="rId31" Type="http://schemas.openxmlformats.org/officeDocument/2006/relationships/hyperlink" Target="https://flip.julius2grow.com/books/vsyp/" TargetMode="External"/><Relationship Id="rId44" Type="http://schemas.openxmlformats.org/officeDocument/2006/relationships/hyperlink" Target="https://www.terpel.com/var/site/storage/original/application/ff26e265b088143dfa34932054b8791a.pdf" TargetMode="External"/><Relationship Id="rId52" Type="http://schemas.openxmlformats.org/officeDocument/2006/relationships/hyperlink" Target="https://www.trafigura.com/media/2c1ovyh3/2024_trafigura_sustainability_report.pdf" TargetMode="External"/><Relationship Id="rId60" Type="http://schemas.openxmlformats.org/officeDocument/2006/relationships/hyperlink" Target="https://media1.amarilo.com.co/website/s3fs-public/informes/2025-03/Amarilo-IS-2025-VF-pagina-web_0.pdf" TargetMode="External"/><Relationship Id="rId65" Type="http://schemas.openxmlformats.org/officeDocument/2006/relationships/hyperlink" Target="https://uniondelsur.co/documents/119940655/166349944/INFORME+DE+SOSTENIBILIDAD+2024.pdf/c425a810-73a8-daa8-7ada-fb14b613cb71?version=1.0&amp;t=1744753021715null" TargetMode="External"/><Relationship Id="rId73" Type="http://schemas.openxmlformats.org/officeDocument/2006/relationships/hyperlink" Target="https://www.hocol.com.co/file-download/download/public/16074" TargetMode="External"/><Relationship Id="rId78" Type="http://schemas.openxmlformats.org/officeDocument/2006/relationships/hyperlink" Target="https://www.aliar.com.co/wp-content/uploads/2024/08/Informe-de-Sostenibilidad-Aliar-2023.pdf" TargetMode="External"/><Relationship Id="rId81" Type="http://schemas.openxmlformats.org/officeDocument/2006/relationships/comments" Target="../comments1.xml"/><Relationship Id="rId4" Type="http://schemas.openxmlformats.org/officeDocument/2006/relationships/hyperlink" Target="https://static.avianca.com/media/l0rotatv/informe-de-responsabilidad-corporativa-2024.pdf" TargetMode="External"/><Relationship Id="rId9" Type="http://schemas.openxmlformats.org/officeDocument/2006/relationships/hyperlink" Target="https://isaasprods-d87a26cb809c1f43d1f1-endpoint.azureedge.net/blobisaasprods27f2ae9b77/wp-content/uploads/2025/03/Reporte-Integrado-ISA-2024-marzo.pdf" TargetMode="External"/><Relationship Id="rId13" Type="http://schemas.openxmlformats.org/officeDocument/2006/relationships/hyperlink" Target="https://gascaribe.com/wp-content/uploads/2025/03/GC-Informe-de-Gestion-2024-FINAL-PARA-FIRMA.pdf" TargetMode="External"/><Relationship Id="rId18" Type="http://schemas.openxmlformats.org/officeDocument/2006/relationships/hyperlink" Target="https://www.grupobancolombia.com/wcm/connect/www.grupobancolombia.com15880/acd530a6-81e7-44cf-b014-9f518907e7d6/Descargar_informe_es.pdf?MOD=AJPERES&amp;CVID=prFw0b4" TargetMode="External"/><Relationship Id="rId39" Type="http://schemas.openxmlformats.org/officeDocument/2006/relationships/hyperlink" Target="https://www.smurfitkappa.com/co/-/m/files/publications---global/sr-2024-downloads/smurfit_westrock_sustainability_report_2024.pdf?rev=-1" TargetMode="External"/><Relationship Id="rId34" Type="http://schemas.openxmlformats.org/officeDocument/2006/relationships/hyperlink" Target="https://assets.www.essity.com/essity/Essity_AR24_Eng.pdf" TargetMode="External"/><Relationship Id="rId50" Type="http://schemas.openxmlformats.org/officeDocument/2006/relationships/hyperlink" Target="https://www.chevron.com/newsroom/media/publications/corporate-sustainability-highlights" TargetMode="External"/><Relationship Id="rId55" Type="http://schemas.openxmlformats.org/officeDocument/2006/relationships/hyperlink" Target="https://www.samsung.com/global/sustainability/media/pdf/Samsung_Electronics_Sustainability_Report_2025_ENG.pdf" TargetMode="External"/><Relationship Id="rId76" Type="http://schemas.openxmlformats.org/officeDocument/2006/relationships/hyperlink" Target="https://avsasa.com/wp-content/uploads/2025/05/Informe-sostenibilidad-ano-2024.pdf" TargetMode="External"/><Relationship Id="rId7" Type="http://schemas.openxmlformats.org/officeDocument/2006/relationships/hyperlink" Target="https://www.isagen.com.co/documents/20123/34941/CompletoInformeGestion2024.pdf" TargetMode="External"/><Relationship Id="rId71" Type="http://schemas.openxmlformats.org/officeDocument/2006/relationships/hyperlink" Target="https://www.fronteraenergy.ca/wp-content/uploads/frontera_mx_2024_ESPv_3_compressed.pdf" TargetMode="External"/><Relationship Id="rId2" Type="http://schemas.openxmlformats.org/officeDocument/2006/relationships/hyperlink" Target="https://www.enel.com.co/content/dam/enel-co/espa%C3%B1ol/sobre_enel/informes_sostenibiidad/2023/Informe-sostenibilidad-2023-mayo24.pdf" TargetMode="External"/><Relationship Id="rId29" Type="http://schemas.openxmlformats.org/officeDocument/2006/relationships/hyperlink" Target="https://www.esenttia.co/wp-content/uploads/2025/06/Informe-de-sostenibilidad-Esenttia-2024.pdf" TargetMode="External"/><Relationship Id="rId24" Type="http://schemas.openxmlformats.org/officeDocument/2006/relationships/hyperlink" Target="https://www.postobon.com/sites/default/files/informe_sostenibilidad_postobon_2024.pdf" TargetMode="External"/><Relationship Id="rId40" Type="http://schemas.openxmlformats.org/officeDocument/2006/relationships/hyperlink" Target="https://www.yara.com/siteassets/investors/057-reports-and-presentations/annual-reports/2024/yara-integrated-report-2024.pdf?_gl=1*492ash*_up*MQ..*_ga*MzQ1OTUwNTkzLjE3NTM3NTkzNDc.*_ga_FJB1LTWP77*czE3NTM3NTkzNDckbzEkZzAkdDE3NTM3NTkzNDckajYwJGwwJGgzNjI1Njg4MjI.*_ga_W5MJZ2GTWV*czE3NTM3NTkzNDckbzEkZzAkdDE3NTM3NTkzNDckajYwJGwwJGgw" TargetMode="External"/><Relationship Id="rId45" Type="http://schemas.openxmlformats.org/officeDocument/2006/relationships/hyperlink" Target="https://d1.com.co/wp-content/uploads/INFORME_DE_SOSTENIBILIDAD_D1_2023_2.pdf" TargetMode="External"/><Relationship Id="rId66" Type="http://schemas.openxmlformats.org/officeDocument/2006/relationships/hyperlink" Target="https://cdn.constructoracolpatria.com/docs/_Informe+de+sostenibilidad+2024+VF+(Definitivo+2.0)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103"/>
  <sheetViews>
    <sheetView topLeftCell="AD1" workbookViewId="0">
      <pane ySplit="2" topLeftCell="A3" activePane="bottomLeft" state="frozen"/>
      <selection activeCell="A22" sqref="A22"/>
      <selection pane="bottomLeft" activeCell="AD1" sqref="AD1"/>
    </sheetView>
  </sheetViews>
  <sheetFormatPr baseColWidth="10" defaultRowHeight="14.4" x14ac:dyDescent="0.3"/>
  <cols>
    <col min="1" max="1" width="17.109375" bestFit="1" customWidth="1"/>
    <col min="2" max="2" width="39.109375" bestFit="1" customWidth="1"/>
    <col min="3" max="8" width="17.109375" bestFit="1" customWidth="1"/>
    <col min="9" max="9" width="22.44140625" bestFit="1" customWidth="1"/>
    <col min="10" max="10" width="20.33203125" bestFit="1" customWidth="1"/>
    <col min="11" max="14" width="17.109375" bestFit="1" customWidth="1"/>
    <col min="15" max="15" width="17.5546875" style="1" customWidth="1"/>
    <col min="16" max="18" width="17.109375" bestFit="1" customWidth="1"/>
    <col min="19" max="19" width="15.88671875" bestFit="1" customWidth="1"/>
    <col min="20" max="20" width="34.44140625" customWidth="1"/>
    <col min="21" max="21" width="30.5546875" customWidth="1"/>
    <col min="22" max="22" width="22.88671875" customWidth="1"/>
    <col min="23" max="23" width="23.5546875" customWidth="1"/>
    <col min="24" max="26" width="15.88671875" bestFit="1" customWidth="1"/>
    <col min="27" max="27" width="18.5546875" bestFit="1" customWidth="1"/>
    <col min="28" max="28" width="17.44140625" bestFit="1" customWidth="1"/>
    <col min="29" max="30" width="17.44140625" customWidth="1"/>
    <col min="31" max="31" width="20.44140625" customWidth="1"/>
    <col min="32" max="32" width="18.44140625" bestFit="1" customWidth="1"/>
    <col min="33" max="33" width="15.88671875" bestFit="1" customWidth="1"/>
    <col min="34" max="34" width="19.6640625" bestFit="1" customWidth="1"/>
    <col min="35" max="37" width="19.6640625" customWidth="1"/>
    <col min="38" max="38" width="17.109375" bestFit="1" customWidth="1"/>
    <col min="39" max="40" width="15.88671875" bestFit="1" customWidth="1"/>
    <col min="41" max="41" width="18.109375" bestFit="1" customWidth="1"/>
    <col min="42" max="42" width="17.44140625" bestFit="1" customWidth="1"/>
    <col min="43" max="43" width="18.44140625" bestFit="1" customWidth="1"/>
    <col min="44" max="44" width="13" bestFit="1" customWidth="1"/>
    <col min="45" max="45" width="15.44140625" customWidth="1"/>
    <col min="46" max="46" width="21.33203125" bestFit="1" customWidth="1"/>
    <col min="47" max="47" width="20.109375" bestFit="1" customWidth="1"/>
    <col min="48" max="48" width="19.44140625" bestFit="1" customWidth="1"/>
    <col min="49" max="50" width="13" bestFit="1" customWidth="1"/>
    <col min="51" max="51" width="19.33203125" bestFit="1" customWidth="1"/>
    <col min="52" max="52" width="19" bestFit="1" customWidth="1"/>
    <col min="53" max="53" width="23.88671875" bestFit="1" customWidth="1"/>
    <col min="54" max="54" width="23.44140625" bestFit="1" customWidth="1"/>
    <col min="55" max="55" width="14.5546875" bestFit="1" customWidth="1"/>
    <col min="56" max="56" width="17.44140625" bestFit="1" customWidth="1"/>
    <col min="57" max="57" width="16.5546875" bestFit="1" customWidth="1"/>
    <col min="58" max="59" width="13" bestFit="1" customWidth="1"/>
    <col min="60" max="78" width="28" bestFit="1" customWidth="1"/>
    <col min="79" max="79" width="32.88671875" bestFit="1" customWidth="1"/>
  </cols>
  <sheetData>
    <row r="1" spans="1:79" ht="86.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6" t="s">
        <v>28</v>
      </c>
      <c r="AD1" s="6" t="s">
        <v>29</v>
      </c>
      <c r="AE1" s="6" t="s">
        <v>30</v>
      </c>
      <c r="AF1" s="5" t="s">
        <v>31</v>
      </c>
      <c r="AG1" s="5" t="s">
        <v>32</v>
      </c>
      <c r="AH1" s="5" t="s">
        <v>33</v>
      </c>
      <c r="AI1" s="6" t="s">
        <v>34</v>
      </c>
      <c r="AJ1" s="6" t="s">
        <v>35</v>
      </c>
      <c r="AK1" s="6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7" t="s">
        <v>59</v>
      </c>
      <c r="BI1" s="8" t="s">
        <v>60</v>
      </c>
      <c r="BJ1" s="8" t="s">
        <v>61</v>
      </c>
      <c r="BK1" s="5" t="s">
        <v>62</v>
      </c>
      <c r="BL1" s="5" t="s">
        <v>63</v>
      </c>
      <c r="BM1" s="5" t="s">
        <v>64</v>
      </c>
      <c r="BN1" s="8" t="s">
        <v>65</v>
      </c>
      <c r="BO1" s="7" t="s">
        <v>66</v>
      </c>
      <c r="BP1" s="8" t="s">
        <v>67</v>
      </c>
      <c r="BQ1" s="7" t="s">
        <v>68</v>
      </c>
      <c r="BR1" s="5" t="s">
        <v>69</v>
      </c>
      <c r="BS1" s="7" t="s">
        <v>70</v>
      </c>
      <c r="BT1" s="8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</row>
    <row r="2" spans="1:79" x14ac:dyDescent="0.3">
      <c r="A2" s="9" t="s">
        <v>79</v>
      </c>
      <c r="B2" s="9" t="s">
        <v>79</v>
      </c>
      <c r="C2" s="9" t="s">
        <v>79</v>
      </c>
      <c r="D2" s="9" t="s">
        <v>79</v>
      </c>
      <c r="E2" s="9" t="s">
        <v>79</v>
      </c>
      <c r="F2" s="9" t="s">
        <v>79</v>
      </c>
      <c r="G2" s="9" t="s">
        <v>79</v>
      </c>
      <c r="H2" s="9" t="s">
        <v>79</v>
      </c>
      <c r="I2" s="9" t="s">
        <v>79</v>
      </c>
      <c r="J2" s="9" t="s">
        <v>79</v>
      </c>
      <c r="K2" s="9" t="s">
        <v>79</v>
      </c>
      <c r="L2" s="9" t="s">
        <v>79</v>
      </c>
      <c r="M2" s="9" t="s">
        <v>79</v>
      </c>
      <c r="N2" s="9" t="s">
        <v>79</v>
      </c>
      <c r="O2" s="10" t="s">
        <v>79</v>
      </c>
      <c r="P2" s="9" t="s">
        <v>79</v>
      </c>
      <c r="Q2" s="9" t="s">
        <v>79</v>
      </c>
      <c r="R2" s="9" t="s">
        <v>79</v>
      </c>
      <c r="S2" s="11" t="s">
        <v>80</v>
      </c>
      <c r="T2" s="12" t="s">
        <v>80</v>
      </c>
      <c r="U2" s="12" t="s">
        <v>80</v>
      </c>
      <c r="V2" s="12" t="s">
        <v>80</v>
      </c>
      <c r="W2" s="12" t="s">
        <v>80</v>
      </c>
      <c r="X2" s="12" t="s">
        <v>80</v>
      </c>
      <c r="Y2" s="12" t="s">
        <v>80</v>
      </c>
      <c r="Z2" s="12" t="s">
        <v>80</v>
      </c>
      <c r="AA2" s="12" t="s">
        <v>80</v>
      </c>
      <c r="AB2" s="12" t="s">
        <v>80</v>
      </c>
      <c r="AC2" s="13" t="s">
        <v>80</v>
      </c>
      <c r="AD2" s="13" t="s">
        <v>80</v>
      </c>
      <c r="AE2" s="13" t="s">
        <v>80</v>
      </c>
      <c r="AF2" s="12" t="s">
        <v>80</v>
      </c>
      <c r="AG2" s="12" t="s">
        <v>80</v>
      </c>
      <c r="AH2" s="12" t="s">
        <v>80</v>
      </c>
      <c r="AI2" s="13" t="s">
        <v>80</v>
      </c>
      <c r="AJ2" s="13" t="s">
        <v>80</v>
      </c>
      <c r="AK2" s="13" t="s">
        <v>80</v>
      </c>
      <c r="AL2" s="12" t="s">
        <v>80</v>
      </c>
      <c r="AM2" s="12" t="s">
        <v>80</v>
      </c>
      <c r="AN2" s="12" t="s">
        <v>80</v>
      </c>
      <c r="AO2" s="12" t="s">
        <v>80</v>
      </c>
      <c r="AP2" s="12" t="s">
        <v>80</v>
      </c>
      <c r="AQ2" s="14" t="s">
        <v>80</v>
      </c>
      <c r="AR2" s="15" t="s">
        <v>81</v>
      </c>
      <c r="AS2" s="15" t="s">
        <v>81</v>
      </c>
      <c r="AT2" s="15" t="s">
        <v>81</v>
      </c>
      <c r="AU2" s="15" t="s">
        <v>81</v>
      </c>
      <c r="AV2" s="15" t="s">
        <v>81</v>
      </c>
      <c r="AW2" s="15" t="s">
        <v>81</v>
      </c>
      <c r="AX2" s="15" t="s">
        <v>81</v>
      </c>
      <c r="AY2" s="15" t="s">
        <v>81</v>
      </c>
      <c r="AZ2" s="15" t="s">
        <v>81</v>
      </c>
      <c r="BA2" s="15" t="s">
        <v>81</v>
      </c>
      <c r="BB2" s="15" t="s">
        <v>81</v>
      </c>
      <c r="BC2" s="15" t="s">
        <v>81</v>
      </c>
      <c r="BD2" s="15" t="s">
        <v>81</v>
      </c>
      <c r="BE2" s="15" t="s">
        <v>81</v>
      </c>
      <c r="BF2" s="15" t="s">
        <v>81</v>
      </c>
      <c r="BG2" s="15" t="s">
        <v>81</v>
      </c>
      <c r="BH2" s="16" t="s">
        <v>82</v>
      </c>
      <c r="BI2" s="17" t="s">
        <v>82</v>
      </c>
      <c r="BJ2" s="17" t="s">
        <v>82</v>
      </c>
      <c r="BK2" s="17" t="s">
        <v>82</v>
      </c>
      <c r="BL2" s="17" t="s">
        <v>82</v>
      </c>
      <c r="BM2" s="17" t="s">
        <v>82</v>
      </c>
      <c r="BN2" s="17" t="s">
        <v>82</v>
      </c>
      <c r="BO2" s="17" t="s">
        <v>82</v>
      </c>
      <c r="BP2" s="17" t="s">
        <v>82</v>
      </c>
      <c r="BQ2" s="17" t="s">
        <v>82</v>
      </c>
      <c r="BR2" s="17" t="s">
        <v>82</v>
      </c>
      <c r="BS2" s="17" t="s">
        <v>82</v>
      </c>
      <c r="BT2" s="17" t="s">
        <v>82</v>
      </c>
      <c r="BU2" s="17" t="s">
        <v>82</v>
      </c>
      <c r="BV2" s="17" t="s">
        <v>82</v>
      </c>
      <c r="BW2" s="17" t="s">
        <v>82</v>
      </c>
      <c r="BX2" s="17" t="s">
        <v>82</v>
      </c>
      <c r="BY2" s="17" t="s">
        <v>82</v>
      </c>
      <c r="BZ2" s="17" t="s">
        <v>82</v>
      </c>
      <c r="CA2" s="18" t="s">
        <v>82</v>
      </c>
    </row>
    <row r="3" spans="1:79" ht="153" customHeight="1" x14ac:dyDescent="0.3">
      <c r="A3" s="19">
        <v>4</v>
      </c>
      <c r="B3" s="19" t="s">
        <v>83</v>
      </c>
      <c r="C3" s="19" t="s">
        <v>84</v>
      </c>
      <c r="D3" s="19" t="s">
        <v>85</v>
      </c>
      <c r="E3" s="19" t="s">
        <v>86</v>
      </c>
      <c r="F3" s="19" t="s">
        <v>86</v>
      </c>
      <c r="G3" s="19" t="s">
        <v>87</v>
      </c>
      <c r="H3" s="19">
        <v>1955</v>
      </c>
      <c r="I3" s="19" t="s">
        <v>88</v>
      </c>
      <c r="J3" s="20">
        <v>20.574477179999999</v>
      </c>
      <c r="K3" s="20">
        <v>4.8259093279999998</v>
      </c>
      <c r="L3" s="21">
        <f t="shared" ref="L3:L19" si="0">K3/J3</f>
        <v>0.2345580539315556</v>
      </c>
      <c r="M3" s="19" t="s">
        <v>87</v>
      </c>
      <c r="N3" s="19">
        <v>2023</v>
      </c>
      <c r="O3" s="22" t="s">
        <v>89</v>
      </c>
      <c r="P3" s="23" t="s">
        <v>86</v>
      </c>
      <c r="Q3" s="23" t="s">
        <v>87</v>
      </c>
      <c r="R3" s="23" t="s">
        <v>87</v>
      </c>
      <c r="S3" s="23" t="s">
        <v>87</v>
      </c>
      <c r="T3" s="24">
        <v>254926.71</v>
      </c>
      <c r="U3" s="24">
        <v>113301.89</v>
      </c>
      <c r="V3" s="24" t="s">
        <v>90</v>
      </c>
      <c r="W3" s="24">
        <f t="shared" ref="W3:W17" si="1">SUM(T3:V3)</f>
        <v>368228.6</v>
      </c>
      <c r="X3" s="23" t="s">
        <v>87</v>
      </c>
      <c r="Y3" s="23" t="s">
        <v>86</v>
      </c>
      <c r="Z3" s="23">
        <v>2</v>
      </c>
      <c r="AA3" s="23" t="s">
        <v>87</v>
      </c>
      <c r="AB3" s="23" t="s">
        <v>91</v>
      </c>
      <c r="AC3" s="25" t="s">
        <v>92</v>
      </c>
      <c r="AD3" s="26">
        <v>850943</v>
      </c>
      <c r="AE3" s="26">
        <f t="array" ref="AE3">IFERROR(AD3* _xlfn.IFS(AC3="MJ",1, AC3="GJ",1000, AC3="TJ",1000000, AC3="kWh",3.6, AC3="MWh",3600, AC3="GWh",3600000, AC3="J",0.000001, AC3="wm",3600),"No informa")</f>
        <v>3063394800</v>
      </c>
      <c r="AF3" s="23" t="s">
        <v>87</v>
      </c>
      <c r="AG3" s="23" t="s">
        <v>87</v>
      </c>
      <c r="AH3" s="27" t="s">
        <v>93</v>
      </c>
      <c r="AI3" s="25" t="s">
        <v>94</v>
      </c>
      <c r="AJ3" s="26">
        <v>19522715000</v>
      </c>
      <c r="AK3" s="26">
        <f t="array" ref="AK3">IFERROR(AJ3* _xlfn.IFS(AI3="m³",1, AI3="L",0.001, AI3="ML",1000, AI3="Mm³",1000000),"No informa")</f>
        <v>19522715000</v>
      </c>
      <c r="AL3" s="23">
        <v>2</v>
      </c>
      <c r="AM3" s="23" t="s">
        <v>87</v>
      </c>
      <c r="AN3" s="23" t="s">
        <v>90</v>
      </c>
      <c r="AO3" s="23" t="s">
        <v>87</v>
      </c>
      <c r="AP3" s="23" t="s">
        <v>87</v>
      </c>
      <c r="AQ3" s="23" t="s">
        <v>86</v>
      </c>
      <c r="AR3" s="23">
        <v>17297</v>
      </c>
      <c r="AS3" s="23" t="s">
        <v>87</v>
      </c>
      <c r="AT3" s="23" t="s">
        <v>95</v>
      </c>
      <c r="AU3" s="28" t="s">
        <v>90</v>
      </c>
      <c r="AV3" s="23">
        <v>1</v>
      </c>
      <c r="AW3" s="29">
        <v>0.1</v>
      </c>
      <c r="AX3" s="29">
        <v>0.28999999999999998</v>
      </c>
      <c r="AY3" s="29" t="s">
        <v>87</v>
      </c>
      <c r="AZ3" s="23" t="s">
        <v>87</v>
      </c>
      <c r="BA3" s="30">
        <v>9.5999999999999992E-3</v>
      </c>
      <c r="BB3" s="30" t="s">
        <v>86</v>
      </c>
      <c r="BC3" s="23" t="s">
        <v>87</v>
      </c>
      <c r="BD3" s="23">
        <v>2</v>
      </c>
      <c r="BE3" s="23" t="s">
        <v>87</v>
      </c>
      <c r="BF3" s="23" t="s">
        <v>95</v>
      </c>
      <c r="BG3" s="23" t="s">
        <v>95</v>
      </c>
      <c r="BH3" s="23" t="s">
        <v>87</v>
      </c>
      <c r="BI3" s="31">
        <v>16285107</v>
      </c>
      <c r="BJ3" s="31">
        <v>16285107</v>
      </c>
      <c r="BK3" s="32">
        <v>2824411</v>
      </c>
      <c r="BL3" s="33">
        <v>19228939</v>
      </c>
      <c r="BM3" s="32">
        <v>2135292</v>
      </c>
      <c r="BN3" s="31" t="s">
        <v>95</v>
      </c>
      <c r="BO3" s="34" t="str">
        <f t="shared" ref="BO3:BQ66" si="2">IFERROR(BN3/$BI3,"No informa")</f>
        <v>No informa</v>
      </c>
      <c r="BP3" s="31">
        <v>2129463</v>
      </c>
      <c r="BQ3" s="34">
        <f>IFERROR(BP3/$BI3,"No informa")</f>
        <v>0.13076137602289012</v>
      </c>
      <c r="BR3" s="32">
        <v>373965</v>
      </c>
      <c r="BS3" s="34">
        <f t="shared" ref="BS3:BS9" si="3">IFERROR(BR3/$BI3,"No informa")</f>
        <v>2.2963619459178256E-2</v>
      </c>
      <c r="BT3" s="31">
        <v>16285107</v>
      </c>
      <c r="BU3" s="23" t="s">
        <v>87</v>
      </c>
      <c r="BV3" s="29">
        <v>0.95</v>
      </c>
      <c r="BW3" s="23" t="s">
        <v>86</v>
      </c>
      <c r="BX3" s="23" t="s">
        <v>87</v>
      </c>
      <c r="BY3" s="23" t="s">
        <v>87</v>
      </c>
      <c r="BZ3" s="23">
        <v>2</v>
      </c>
      <c r="CA3" s="23">
        <v>2</v>
      </c>
    </row>
    <row r="4" spans="1:79" ht="129.6" x14ac:dyDescent="0.3">
      <c r="A4" s="19">
        <v>7</v>
      </c>
      <c r="B4" s="19" t="s">
        <v>96</v>
      </c>
      <c r="C4" s="19" t="s">
        <v>84</v>
      </c>
      <c r="D4" s="19" t="s">
        <v>97</v>
      </c>
      <c r="E4" s="19" t="s">
        <v>86</v>
      </c>
      <c r="F4" s="19" t="s">
        <v>86</v>
      </c>
      <c r="G4" s="19" t="s">
        <v>87</v>
      </c>
      <c r="H4" s="19">
        <v>1997</v>
      </c>
      <c r="I4" s="19" t="s">
        <v>88</v>
      </c>
      <c r="J4" s="20">
        <v>15.780332546</v>
      </c>
      <c r="K4" s="20">
        <v>2.2519361679999998</v>
      </c>
      <c r="L4" s="21">
        <f t="shared" si="0"/>
        <v>0.14270524156798081</v>
      </c>
      <c r="M4" s="19" t="s">
        <v>87</v>
      </c>
      <c r="N4" s="19">
        <v>2023</v>
      </c>
      <c r="O4" s="22" t="s">
        <v>98</v>
      </c>
      <c r="P4" s="23" t="s">
        <v>87</v>
      </c>
      <c r="Q4" s="23" t="s">
        <v>87</v>
      </c>
      <c r="R4" s="23" t="s">
        <v>87</v>
      </c>
      <c r="S4" s="23" t="s">
        <v>87</v>
      </c>
      <c r="T4" s="24">
        <v>1049424.92</v>
      </c>
      <c r="U4" s="24">
        <v>19200.66</v>
      </c>
      <c r="V4" s="24">
        <v>707340.16</v>
      </c>
      <c r="W4" s="24">
        <f t="shared" si="1"/>
        <v>1775965.7399999998</v>
      </c>
      <c r="X4" s="23" t="s">
        <v>87</v>
      </c>
      <c r="Y4" s="23" t="s">
        <v>86</v>
      </c>
      <c r="Z4" s="23">
        <v>2</v>
      </c>
      <c r="AA4" s="23" t="s">
        <v>87</v>
      </c>
      <c r="AB4" s="32" t="s">
        <v>99</v>
      </c>
      <c r="AC4" s="25" t="s">
        <v>100</v>
      </c>
      <c r="AD4" s="26">
        <v>1151377</v>
      </c>
      <c r="AE4" s="26">
        <f t="array" ref="AE4">IFERROR(AD4*_xlfn.IFS(AC4="MJ",1,AC4="GJ",1000,AC4="TJ",1000000,AC4="kWh",3.6,AC4="MWh",3600,AC4="GWh",3600000,AC4="J",0.000001,AC4="wm",3600),"No informa")</f>
        <v>1151377000</v>
      </c>
      <c r="AF4" s="32" t="s">
        <v>87</v>
      </c>
      <c r="AG4" s="23" t="s">
        <v>87</v>
      </c>
      <c r="AH4" s="32" t="s">
        <v>101</v>
      </c>
      <c r="AI4" s="35" t="s">
        <v>94</v>
      </c>
      <c r="AJ4" s="26">
        <v>25125280889</v>
      </c>
      <c r="AK4" s="26">
        <f t="array" ref="AK4">IFERROR(AJ4*_xlfn.IFS(AI4="m³",1,AI4="L",0.001,AI4="ML",1000,AI4="Mm³",1000000),"No informa")</f>
        <v>25125280889</v>
      </c>
      <c r="AL4" s="32">
        <v>1</v>
      </c>
      <c r="AM4" s="23" t="s">
        <v>87</v>
      </c>
      <c r="AN4" s="23">
        <v>73.567999999999998</v>
      </c>
      <c r="AO4" s="23">
        <v>2</v>
      </c>
      <c r="AP4" s="23" t="s">
        <v>87</v>
      </c>
      <c r="AQ4" s="23" t="s">
        <v>87</v>
      </c>
      <c r="AR4" s="23">
        <v>2281</v>
      </c>
      <c r="AS4" s="23" t="s">
        <v>87</v>
      </c>
      <c r="AT4" s="23">
        <v>1345</v>
      </c>
      <c r="AU4" s="28">
        <f t="shared" ref="AU4:AU14" si="4">IFERROR((AT4/AR4)*100,0)</f>
        <v>58.965366067514246</v>
      </c>
      <c r="AV4" s="23">
        <v>2</v>
      </c>
      <c r="AW4" s="29">
        <v>0.28000000000000003</v>
      </c>
      <c r="AX4" s="29">
        <v>0.35099999999999998</v>
      </c>
      <c r="AY4" s="29" t="s">
        <v>86</v>
      </c>
      <c r="AZ4" s="23" t="s">
        <v>87</v>
      </c>
      <c r="BA4" s="23" t="s">
        <v>95</v>
      </c>
      <c r="BB4" s="23" t="s">
        <v>87</v>
      </c>
      <c r="BC4" s="23" t="s">
        <v>87</v>
      </c>
      <c r="BD4" s="23">
        <v>2</v>
      </c>
      <c r="BE4" s="23" t="s">
        <v>87</v>
      </c>
      <c r="BF4" s="36">
        <v>34</v>
      </c>
      <c r="BG4" s="36">
        <v>66</v>
      </c>
      <c r="BH4" s="23" t="s">
        <v>87</v>
      </c>
      <c r="BI4" s="31">
        <v>17039563</v>
      </c>
      <c r="BJ4" s="31"/>
      <c r="BK4" s="23"/>
      <c r="BL4" s="32">
        <v>8944834</v>
      </c>
      <c r="BM4" s="32">
        <v>8091643</v>
      </c>
      <c r="BN4" s="31">
        <v>558919</v>
      </c>
      <c r="BO4" s="34">
        <f t="shared" si="2"/>
        <v>3.2801252003939303E-2</v>
      </c>
      <c r="BP4" s="31">
        <v>1967461</v>
      </c>
      <c r="BQ4" s="34">
        <f t="shared" si="2"/>
        <v>0.11546428743507096</v>
      </c>
      <c r="BR4" s="32">
        <v>56951547643</v>
      </c>
      <c r="BS4" s="34">
        <f t="shared" si="3"/>
        <v>3342.3126897679244</v>
      </c>
      <c r="BT4" s="31">
        <v>1312981</v>
      </c>
      <c r="BU4" s="23" t="s">
        <v>86</v>
      </c>
      <c r="BV4" s="29">
        <v>0.85</v>
      </c>
      <c r="BW4" s="23" t="s">
        <v>87</v>
      </c>
      <c r="BX4" s="23" t="s">
        <v>87</v>
      </c>
      <c r="BY4" s="23" t="s">
        <v>87</v>
      </c>
      <c r="BZ4" s="23">
        <v>2</v>
      </c>
      <c r="CA4" s="23" t="s">
        <v>90</v>
      </c>
    </row>
    <row r="5" spans="1:79" ht="72" x14ac:dyDescent="0.3">
      <c r="A5" s="19">
        <v>8</v>
      </c>
      <c r="B5" s="19" t="s">
        <v>102</v>
      </c>
      <c r="C5" s="19" t="s">
        <v>84</v>
      </c>
      <c r="D5" s="19" t="s">
        <v>103</v>
      </c>
      <c r="E5" s="19" t="s">
        <v>86</v>
      </c>
      <c r="F5" s="19" t="s">
        <v>86</v>
      </c>
      <c r="G5" s="19" t="s">
        <v>87</v>
      </c>
      <c r="H5" s="19">
        <v>2003</v>
      </c>
      <c r="I5" s="19" t="s">
        <v>104</v>
      </c>
      <c r="J5" s="20">
        <v>15.602099798999999</v>
      </c>
      <c r="K5" s="20">
        <v>0.692603733</v>
      </c>
      <c r="L5" s="21">
        <f t="shared" si="0"/>
        <v>4.4391699958514025E-2</v>
      </c>
      <c r="M5" s="19" t="s">
        <v>87</v>
      </c>
      <c r="N5" s="19">
        <v>2024</v>
      </c>
      <c r="O5" s="22" t="s">
        <v>105</v>
      </c>
      <c r="P5" s="23" t="s">
        <v>87</v>
      </c>
      <c r="Q5" s="23" t="s">
        <v>87</v>
      </c>
      <c r="R5" s="23" t="s">
        <v>87</v>
      </c>
      <c r="S5" s="23" t="s">
        <v>87</v>
      </c>
      <c r="T5" s="24">
        <v>33094</v>
      </c>
      <c r="U5" s="24">
        <v>20902</v>
      </c>
      <c r="V5" s="24">
        <v>204552</v>
      </c>
      <c r="W5" s="24">
        <f t="shared" si="1"/>
        <v>258548</v>
      </c>
      <c r="X5" s="23" t="s">
        <v>87</v>
      </c>
      <c r="Y5" s="23" t="s">
        <v>86</v>
      </c>
      <c r="Z5" s="23">
        <v>1</v>
      </c>
      <c r="AA5" s="23" t="s">
        <v>87</v>
      </c>
      <c r="AB5" s="32" t="s">
        <v>106</v>
      </c>
      <c r="AC5" s="25" t="s">
        <v>107</v>
      </c>
      <c r="AD5" s="26">
        <v>2203265675</v>
      </c>
      <c r="AE5" s="26">
        <f t="array" ref="AE5">IFERROR(AD5*_xlfn.IFS(AC5="MJ",1,AC5="GJ",1000,AC5="TJ",1000000,AC5="kWh",3.6,AC5="MWh",3600,AC5="GWh",3600000,AC5="J",0.000001,AC5="wm",3600),"No informa")</f>
        <v>2203265675</v>
      </c>
      <c r="AF5" s="23" t="s">
        <v>87</v>
      </c>
      <c r="AG5" s="23" t="s">
        <v>87</v>
      </c>
      <c r="AH5" s="32" t="s">
        <v>108</v>
      </c>
      <c r="AI5" s="35" t="s">
        <v>109</v>
      </c>
      <c r="AJ5" s="26">
        <v>137226</v>
      </c>
      <c r="AK5" s="26">
        <f t="array" ref="AK5">IFERROR(AJ5*_xlfn.IFS(AI5="m³",1,AI5="L",0.001,AI5="ML",1000,AI5="Mm³",1000000),"No informa")</f>
        <v>137226000</v>
      </c>
      <c r="AL5" s="32">
        <v>0</v>
      </c>
      <c r="AM5" s="23" t="s">
        <v>87</v>
      </c>
      <c r="AN5" s="23">
        <v>3433</v>
      </c>
      <c r="AO5" s="23">
        <v>1</v>
      </c>
      <c r="AP5" s="23" t="s">
        <v>86</v>
      </c>
      <c r="AQ5" s="23" t="s">
        <v>86</v>
      </c>
      <c r="AR5" s="32">
        <v>8402</v>
      </c>
      <c r="AS5" s="23" t="s">
        <v>87</v>
      </c>
      <c r="AT5" s="23" t="s">
        <v>95</v>
      </c>
      <c r="AU5" s="28" t="s">
        <v>90</v>
      </c>
      <c r="AV5" s="23">
        <v>2</v>
      </c>
      <c r="AW5" s="37">
        <v>0.18179999999999999</v>
      </c>
      <c r="AX5" s="29">
        <v>0.42</v>
      </c>
      <c r="AY5" s="29" t="s">
        <v>87</v>
      </c>
      <c r="AZ5" s="23" t="s">
        <v>87</v>
      </c>
      <c r="BA5" s="23" t="s">
        <v>95</v>
      </c>
      <c r="BB5" s="23" t="s">
        <v>86</v>
      </c>
      <c r="BC5" s="23" t="s">
        <v>87</v>
      </c>
      <c r="BD5" s="23">
        <v>1</v>
      </c>
      <c r="BE5" s="23" t="s">
        <v>87</v>
      </c>
      <c r="BF5" s="23">
        <v>95.8</v>
      </c>
      <c r="BG5" s="23">
        <v>155.9</v>
      </c>
      <c r="BH5" s="23" t="s">
        <v>86</v>
      </c>
      <c r="BI5" s="31">
        <v>15602099799</v>
      </c>
      <c r="BJ5" s="31" t="s">
        <v>110</v>
      </c>
      <c r="BK5" s="32">
        <v>1109749</v>
      </c>
      <c r="BL5" s="32">
        <v>13906958299</v>
      </c>
      <c r="BM5" s="23" t="s">
        <v>95</v>
      </c>
      <c r="BN5" s="31">
        <v>806939691</v>
      </c>
      <c r="BO5" s="34">
        <f t="shared" si="2"/>
        <v>5.1719941635786741E-2</v>
      </c>
      <c r="BP5" s="31">
        <v>758814629</v>
      </c>
      <c r="BQ5" s="34">
        <f t="shared" si="2"/>
        <v>4.8635416948726057E-2</v>
      </c>
      <c r="BR5" s="23" t="s">
        <v>111</v>
      </c>
      <c r="BS5" s="34" t="str">
        <f t="shared" si="3"/>
        <v>No informa</v>
      </c>
      <c r="BT5" s="38">
        <v>127506046</v>
      </c>
      <c r="BU5" s="23" t="s">
        <v>87</v>
      </c>
      <c r="BV5" s="29">
        <v>0.92</v>
      </c>
      <c r="BW5" s="23" t="s">
        <v>86</v>
      </c>
      <c r="BX5" s="23" t="s">
        <v>87</v>
      </c>
      <c r="BY5" s="23" t="s">
        <v>87</v>
      </c>
      <c r="BZ5" s="23">
        <v>1</v>
      </c>
      <c r="CA5" s="23">
        <v>2</v>
      </c>
    </row>
    <row r="6" spans="1:79" ht="86.4" x14ac:dyDescent="0.3">
      <c r="A6" s="19">
        <v>9</v>
      </c>
      <c r="B6" s="19" t="s">
        <v>112</v>
      </c>
      <c r="C6" s="19" t="s">
        <v>84</v>
      </c>
      <c r="D6" s="19" t="s">
        <v>103</v>
      </c>
      <c r="E6" s="19" t="s">
        <v>86</v>
      </c>
      <c r="F6" s="19" t="s">
        <v>86</v>
      </c>
      <c r="G6" s="19" t="s">
        <v>87</v>
      </c>
      <c r="H6" s="19">
        <v>1919</v>
      </c>
      <c r="I6" s="19" t="s">
        <v>88</v>
      </c>
      <c r="J6" s="20">
        <v>15.106042448</v>
      </c>
      <c r="K6" s="20">
        <v>1.0980516170000001</v>
      </c>
      <c r="L6" s="21">
        <f t="shared" si="0"/>
        <v>7.2689562523067006E-2</v>
      </c>
      <c r="M6" s="19" t="s">
        <v>87</v>
      </c>
      <c r="N6" s="19">
        <v>2024</v>
      </c>
      <c r="O6" s="22" t="s">
        <v>113</v>
      </c>
      <c r="P6" s="23" t="s">
        <v>87</v>
      </c>
      <c r="Q6" s="23" t="s">
        <v>87</v>
      </c>
      <c r="R6" s="23" t="s">
        <v>87</v>
      </c>
      <c r="S6" s="23" t="s">
        <v>87</v>
      </c>
      <c r="T6" s="24">
        <v>4916309.3</v>
      </c>
      <c r="U6" s="24">
        <v>3376</v>
      </c>
      <c r="V6" s="24" t="s">
        <v>90</v>
      </c>
      <c r="W6" s="24">
        <f t="shared" si="1"/>
        <v>4919685.3</v>
      </c>
      <c r="X6" s="23" t="s">
        <v>87</v>
      </c>
      <c r="Y6" s="23" t="s">
        <v>86</v>
      </c>
      <c r="Z6" s="23">
        <v>1</v>
      </c>
      <c r="AA6" s="23" t="s">
        <v>87</v>
      </c>
      <c r="AB6" s="23" t="s">
        <v>114</v>
      </c>
      <c r="AC6" s="25" t="s">
        <v>115</v>
      </c>
      <c r="AD6" s="26">
        <v>68145</v>
      </c>
      <c r="AE6" s="26">
        <f t="array" ref="AE6">IFERROR(AD6*_xlfn.IFS(AC6="MJ",1,AC6="GJ",1000,AC6="TJ",1000000,AC6="kWh",3.6,AC6="MWh",3600,AC6="GWh",3600000,AC6="J",0.000001,AC6="wm",3600),"No informa")</f>
        <v>68145000000</v>
      </c>
      <c r="AF6" s="23" t="s">
        <v>87</v>
      </c>
      <c r="AG6" s="23" t="s">
        <v>87</v>
      </c>
      <c r="AH6" s="23" t="s">
        <v>116</v>
      </c>
      <c r="AI6" s="25" t="s">
        <v>94</v>
      </c>
      <c r="AJ6" s="26">
        <v>79103</v>
      </c>
      <c r="AK6" s="26">
        <f t="array" ref="AK6">IFERROR(AJ6*_xlfn.IFS(AI6="m³",1,AI6="L",0.001,AI6="ML",1000,AI6="Mm³",1000000),"No informa")</f>
        <v>79103</v>
      </c>
      <c r="AL6" s="23">
        <v>1</v>
      </c>
      <c r="AM6" s="23" t="s">
        <v>87</v>
      </c>
      <c r="AN6" s="23">
        <v>1650.9</v>
      </c>
      <c r="AO6" s="23">
        <v>1</v>
      </c>
      <c r="AP6" s="23" t="s">
        <v>87</v>
      </c>
      <c r="AQ6" s="23" t="s">
        <v>87</v>
      </c>
      <c r="AR6" s="23">
        <v>9631</v>
      </c>
      <c r="AS6" s="23" t="s">
        <v>87</v>
      </c>
      <c r="AT6" s="23">
        <v>90.2</v>
      </c>
      <c r="AU6" s="28">
        <f t="shared" si="4"/>
        <v>0.9365590281383035</v>
      </c>
      <c r="AV6" s="23">
        <v>1</v>
      </c>
      <c r="AW6" s="30">
        <v>8.3000000000000004E-2</v>
      </c>
      <c r="AX6" s="29">
        <v>0.4</v>
      </c>
      <c r="AY6" s="29" t="s">
        <v>86</v>
      </c>
      <c r="AZ6" s="23" t="s">
        <v>87</v>
      </c>
      <c r="BA6" s="23" t="s">
        <v>95</v>
      </c>
      <c r="BB6" s="23" t="s">
        <v>86</v>
      </c>
      <c r="BC6" s="23" t="s">
        <v>87</v>
      </c>
      <c r="BD6" s="23">
        <v>1</v>
      </c>
      <c r="BE6" s="23" t="s">
        <v>87</v>
      </c>
      <c r="BF6" s="23" t="s">
        <v>95</v>
      </c>
      <c r="BG6" s="23" t="s">
        <v>95</v>
      </c>
      <c r="BH6" s="23" t="s">
        <v>87</v>
      </c>
      <c r="BI6" s="39" t="s">
        <v>117</v>
      </c>
      <c r="BJ6" s="31" t="s">
        <v>118</v>
      </c>
      <c r="BK6" s="23" t="s">
        <v>119</v>
      </c>
      <c r="BL6" s="39" t="s">
        <v>120</v>
      </c>
      <c r="BM6" s="32" t="s">
        <v>95</v>
      </c>
      <c r="BN6" s="31" t="s">
        <v>121</v>
      </c>
      <c r="BO6" s="34" t="str">
        <f t="shared" si="2"/>
        <v>No informa</v>
      </c>
      <c r="BP6" s="40" t="s">
        <v>122</v>
      </c>
      <c r="BQ6" s="34" t="str">
        <f t="shared" si="2"/>
        <v>No informa</v>
      </c>
      <c r="BR6" s="23" t="s">
        <v>95</v>
      </c>
      <c r="BS6" s="34" t="str">
        <f t="shared" si="3"/>
        <v>No informa</v>
      </c>
      <c r="BT6" s="39" t="s">
        <v>123</v>
      </c>
      <c r="BU6" s="23" t="s">
        <v>87</v>
      </c>
      <c r="BV6" s="29">
        <v>0.22</v>
      </c>
      <c r="BW6" s="23" t="s">
        <v>86</v>
      </c>
      <c r="BX6" s="23" t="s">
        <v>86</v>
      </c>
      <c r="BY6" s="23" t="s">
        <v>86</v>
      </c>
      <c r="BZ6" s="23">
        <v>1</v>
      </c>
      <c r="CA6" s="23" t="s">
        <v>90</v>
      </c>
    </row>
    <row r="7" spans="1:79" ht="100.8" x14ac:dyDescent="0.3">
      <c r="A7" s="41">
        <v>15</v>
      </c>
      <c r="B7" s="41" t="s">
        <v>124</v>
      </c>
      <c r="C7" s="41" t="s">
        <v>84</v>
      </c>
      <c r="D7" s="41" t="s">
        <v>97</v>
      </c>
      <c r="E7" s="41" t="s">
        <v>86</v>
      </c>
      <c r="F7" s="41" t="s">
        <v>86</v>
      </c>
      <c r="G7" s="41" t="s">
        <v>86</v>
      </c>
      <c r="H7" s="41">
        <v>2012</v>
      </c>
      <c r="I7" s="41" t="s">
        <v>125</v>
      </c>
      <c r="J7" s="42">
        <v>9.9777362400000005</v>
      </c>
      <c r="K7" s="42">
        <v>5.2694835250000001</v>
      </c>
      <c r="L7" s="43">
        <f t="shared" si="0"/>
        <v>0.52812415544470237</v>
      </c>
      <c r="M7" s="41" t="s">
        <v>87</v>
      </c>
      <c r="N7" s="41">
        <v>2024</v>
      </c>
      <c r="O7" s="44" t="s">
        <v>126</v>
      </c>
      <c r="P7" s="45" t="s">
        <v>87</v>
      </c>
      <c r="Q7" s="45" t="s">
        <v>87</v>
      </c>
      <c r="R7" s="45" t="s">
        <v>87</v>
      </c>
      <c r="S7" s="45" t="s">
        <v>87</v>
      </c>
      <c r="T7" s="46">
        <v>124676.88</v>
      </c>
      <c r="U7" s="46">
        <v>86306.29</v>
      </c>
      <c r="V7" s="46" t="s">
        <v>90</v>
      </c>
      <c r="W7" s="46">
        <f t="shared" si="1"/>
        <v>210983.16999999998</v>
      </c>
      <c r="X7" s="45" t="s">
        <v>87</v>
      </c>
      <c r="Y7" s="45" t="s">
        <v>87</v>
      </c>
      <c r="Z7" s="45">
        <v>2</v>
      </c>
      <c r="AA7" s="45" t="s">
        <v>87</v>
      </c>
      <c r="AB7" s="47" t="s">
        <v>127</v>
      </c>
      <c r="AC7" s="25" t="s">
        <v>92</v>
      </c>
      <c r="AD7" s="26">
        <v>537504.18000000005</v>
      </c>
      <c r="AE7" s="26">
        <f t="array" ref="AE7">IFERROR(AD7*_xlfn.IFS(AC7="MJ",1,AC7="GJ",1000,AC7="TJ",1000000,AC7="kWh",3.6,AC7="MWh",3600,AC7="GWh",3600000,AC7="J",0.000001,AC7="wm",3600),"No informa")</f>
        <v>1935015048.0000002</v>
      </c>
      <c r="AF7" s="45" t="s">
        <v>87</v>
      </c>
      <c r="AG7" s="45" t="s">
        <v>87</v>
      </c>
      <c r="AH7" s="48" t="s">
        <v>128</v>
      </c>
      <c r="AI7" s="25" t="s">
        <v>94</v>
      </c>
      <c r="AJ7" s="26">
        <v>155997</v>
      </c>
      <c r="AK7" s="26">
        <f t="array" ref="AK7">IFERROR(AJ7*_xlfn.IFS(AI7="m³",1,AI7="L",0.001,AI7="ML",1000,AI7="Mm³",1000000),"No informa")</f>
        <v>155997</v>
      </c>
      <c r="AL7" s="48">
        <v>2</v>
      </c>
      <c r="AM7" s="45" t="s">
        <v>87</v>
      </c>
      <c r="AN7" s="48">
        <v>22770079</v>
      </c>
      <c r="AO7" s="48">
        <v>1</v>
      </c>
      <c r="AP7" s="48" t="s">
        <v>87</v>
      </c>
      <c r="AQ7" s="48" t="s">
        <v>87</v>
      </c>
      <c r="AR7" s="45">
        <v>1142</v>
      </c>
      <c r="AS7" s="45" t="s">
        <v>87</v>
      </c>
      <c r="AT7" s="45" t="s">
        <v>95</v>
      </c>
      <c r="AU7" s="28" t="s">
        <v>90</v>
      </c>
      <c r="AV7" s="45">
        <v>2</v>
      </c>
      <c r="AW7" s="49">
        <v>0.2</v>
      </c>
      <c r="AX7" s="49">
        <v>0.22</v>
      </c>
      <c r="AY7" s="49" t="s">
        <v>86</v>
      </c>
      <c r="AZ7" s="45" t="s">
        <v>87</v>
      </c>
      <c r="BA7" s="49">
        <v>1.4999999999999999E-2</v>
      </c>
      <c r="BB7" s="49" t="s">
        <v>86</v>
      </c>
      <c r="BC7" s="45" t="s">
        <v>87</v>
      </c>
      <c r="BD7" s="45">
        <v>2</v>
      </c>
      <c r="BE7" s="45" t="s">
        <v>87</v>
      </c>
      <c r="BF7" s="50">
        <v>148.66300000000001</v>
      </c>
      <c r="BG7" s="45">
        <v>95.83</v>
      </c>
      <c r="BH7" s="45" t="s">
        <v>87</v>
      </c>
      <c r="BI7" s="51">
        <v>10239787300539</v>
      </c>
      <c r="BJ7" s="51">
        <v>8203637282032</v>
      </c>
      <c r="BK7" s="45" t="s">
        <v>95</v>
      </c>
      <c r="BL7" s="48">
        <v>2741076401852</v>
      </c>
      <c r="BM7" s="48">
        <v>4865675602430</v>
      </c>
      <c r="BN7" s="51">
        <v>493248891654</v>
      </c>
      <c r="BO7" s="34">
        <f t="shared" si="2"/>
        <v>4.8169837632080159E-2</v>
      </c>
      <c r="BP7" s="51">
        <v>58443297250</v>
      </c>
      <c r="BQ7" s="34">
        <f t="shared" si="2"/>
        <v>5.7074717994311927E-3</v>
      </c>
      <c r="BR7" s="48">
        <v>45193088846</v>
      </c>
      <c r="BS7" s="34">
        <f t="shared" si="3"/>
        <v>4.4134792569003002E-3</v>
      </c>
      <c r="BT7" s="51">
        <v>2036150018507</v>
      </c>
      <c r="BU7" s="45" t="s">
        <v>87</v>
      </c>
      <c r="BV7" s="52">
        <v>0.15</v>
      </c>
      <c r="BW7" s="45" t="s">
        <v>87</v>
      </c>
      <c r="BX7" s="45" t="s">
        <v>86</v>
      </c>
      <c r="BY7" s="45" t="s">
        <v>87</v>
      </c>
      <c r="BZ7" s="45">
        <v>2</v>
      </c>
      <c r="CA7" s="45">
        <v>0</v>
      </c>
    </row>
    <row r="8" spans="1:79" ht="129.6" x14ac:dyDescent="0.3">
      <c r="A8" s="41">
        <v>18</v>
      </c>
      <c r="B8" s="41" t="s">
        <v>129</v>
      </c>
      <c r="C8" s="41" t="s">
        <v>84</v>
      </c>
      <c r="D8" s="41" t="s">
        <v>97</v>
      </c>
      <c r="E8" s="41" t="s">
        <v>86</v>
      </c>
      <c r="F8" s="41" t="s">
        <v>87</v>
      </c>
      <c r="G8" s="41" t="s">
        <v>87</v>
      </c>
      <c r="H8" s="41">
        <v>1924</v>
      </c>
      <c r="I8" s="41" t="s">
        <v>130</v>
      </c>
      <c r="J8" s="42">
        <v>6.6721791020000003</v>
      </c>
      <c r="K8" s="42">
        <v>-0.46695734100000003</v>
      </c>
      <c r="L8" s="43">
        <f t="shared" si="0"/>
        <v>-6.9985732376402862E-2</v>
      </c>
      <c r="M8" s="41" t="s">
        <v>87</v>
      </c>
      <c r="N8" s="41">
        <v>2024</v>
      </c>
      <c r="O8" s="44" t="s">
        <v>131</v>
      </c>
      <c r="P8" s="45" t="s">
        <v>87</v>
      </c>
      <c r="Q8" s="45" t="s">
        <v>87</v>
      </c>
      <c r="R8" s="45" t="s">
        <v>87</v>
      </c>
      <c r="S8" s="45" t="s">
        <v>87</v>
      </c>
      <c r="T8" s="46">
        <v>10406</v>
      </c>
      <c r="U8" s="46">
        <v>4466</v>
      </c>
      <c r="V8" s="46" t="s">
        <v>90</v>
      </c>
      <c r="W8" s="46">
        <f t="shared" si="1"/>
        <v>14872</v>
      </c>
      <c r="X8" s="45" t="s">
        <v>87</v>
      </c>
      <c r="Y8" s="45" t="s">
        <v>86</v>
      </c>
      <c r="Z8" s="45">
        <v>1</v>
      </c>
      <c r="AA8" s="45" t="s">
        <v>87</v>
      </c>
      <c r="AB8" s="45" t="s">
        <v>132</v>
      </c>
      <c r="AC8" s="25" t="s">
        <v>92</v>
      </c>
      <c r="AD8" s="26">
        <v>284394</v>
      </c>
      <c r="AE8" s="26">
        <f t="array" ref="AE8">IFERROR(AD8*_xlfn.IFS(AC8="MJ",1,AC8="GJ",1000,AC8="TJ",1000000,AC8="kWh",3.6,AC8="MWh",3600,AC8="GWh",3600000,AC8="J",0.000001,AC8="wm",3600),"No informa")</f>
        <v>1023818400</v>
      </c>
      <c r="AF8" s="45" t="s">
        <v>87</v>
      </c>
      <c r="AG8" s="45" t="s">
        <v>87</v>
      </c>
      <c r="AH8" s="45" t="s">
        <v>133</v>
      </c>
      <c r="AI8" s="25" t="s">
        <v>94</v>
      </c>
      <c r="AJ8" s="26">
        <v>163167</v>
      </c>
      <c r="AK8" s="26">
        <f t="array" ref="AK8">IFERROR(AJ8*_xlfn.IFS(AI8="m³",1,AI8="L",0.001,AI8="ML",1000,AI8="Mm³",1000000),"No informa")</f>
        <v>163167</v>
      </c>
      <c r="AL8" s="45">
        <v>1</v>
      </c>
      <c r="AM8" s="45" t="s">
        <v>87</v>
      </c>
      <c r="AN8" s="45">
        <v>11398</v>
      </c>
      <c r="AO8" s="45">
        <v>1</v>
      </c>
      <c r="AP8" s="45" t="s">
        <v>87</v>
      </c>
      <c r="AQ8" s="45" t="s">
        <v>86</v>
      </c>
      <c r="AR8" s="45">
        <v>5422</v>
      </c>
      <c r="AS8" s="45" t="s">
        <v>87</v>
      </c>
      <c r="AT8" s="45" t="s">
        <v>95</v>
      </c>
      <c r="AU8" s="28" t="s">
        <v>90</v>
      </c>
      <c r="AV8" s="45">
        <v>2</v>
      </c>
      <c r="AW8" s="52">
        <v>0.3</v>
      </c>
      <c r="AX8" s="52">
        <v>0.47599999999999998</v>
      </c>
      <c r="AY8" s="52" t="s">
        <v>86</v>
      </c>
      <c r="AZ8" s="45" t="s">
        <v>87</v>
      </c>
      <c r="BA8" s="49">
        <v>8.6999999999999994E-3</v>
      </c>
      <c r="BB8" s="49" t="s">
        <v>86</v>
      </c>
      <c r="BC8" s="45" t="s">
        <v>87</v>
      </c>
      <c r="BD8" s="45">
        <v>1</v>
      </c>
      <c r="BE8" s="45" t="s">
        <v>87</v>
      </c>
      <c r="BF8" s="45">
        <v>42.6</v>
      </c>
      <c r="BG8" s="45">
        <v>32.299999999999997</v>
      </c>
      <c r="BH8" s="45" t="s">
        <v>87</v>
      </c>
      <c r="BI8" s="51">
        <v>6772000000</v>
      </c>
      <c r="BJ8" s="51" t="s">
        <v>95</v>
      </c>
      <c r="BK8" s="45" t="s">
        <v>95</v>
      </c>
      <c r="BL8" s="45" t="s">
        <v>95</v>
      </c>
      <c r="BM8" s="45" t="s">
        <v>95</v>
      </c>
      <c r="BN8" s="51" t="s">
        <v>95</v>
      </c>
      <c r="BO8" s="34" t="str">
        <f t="shared" si="2"/>
        <v>No informa</v>
      </c>
      <c r="BP8" s="51" t="s">
        <v>95</v>
      </c>
      <c r="BQ8" s="34" t="str">
        <f t="shared" si="2"/>
        <v>No informa</v>
      </c>
      <c r="BR8" s="45" t="s">
        <v>95</v>
      </c>
      <c r="BS8" s="34" t="str">
        <f t="shared" si="3"/>
        <v>No informa</v>
      </c>
      <c r="BT8" s="51" t="s">
        <v>95</v>
      </c>
      <c r="BU8" s="45" t="s">
        <v>87</v>
      </c>
      <c r="BV8" s="52">
        <v>0.74</v>
      </c>
      <c r="BW8" s="45" t="s">
        <v>86</v>
      </c>
      <c r="BX8" s="45" t="s">
        <v>87</v>
      </c>
      <c r="BY8" s="45" t="s">
        <v>87</v>
      </c>
      <c r="BZ8" s="45">
        <v>1</v>
      </c>
      <c r="CA8" s="45">
        <v>1</v>
      </c>
    </row>
    <row r="9" spans="1:79" ht="86.4" x14ac:dyDescent="0.3">
      <c r="A9" s="41">
        <v>19</v>
      </c>
      <c r="B9" s="41" t="s">
        <v>134</v>
      </c>
      <c r="C9" s="41" t="s">
        <v>84</v>
      </c>
      <c r="D9" s="41" t="s">
        <v>103</v>
      </c>
      <c r="E9" s="41" t="s">
        <v>86</v>
      </c>
      <c r="F9" s="41" t="s">
        <v>87</v>
      </c>
      <c r="G9" s="41" t="s">
        <v>87</v>
      </c>
      <c r="H9" s="41">
        <v>2001</v>
      </c>
      <c r="I9" s="41" t="s">
        <v>125</v>
      </c>
      <c r="J9" s="42">
        <v>6.5475670460000002</v>
      </c>
      <c r="K9" s="42">
        <v>0.32553235899999999</v>
      </c>
      <c r="L9" s="43">
        <f t="shared" si="0"/>
        <v>4.9718064238665906E-2</v>
      </c>
      <c r="M9" s="41" t="s">
        <v>87</v>
      </c>
      <c r="N9" s="41">
        <v>2024</v>
      </c>
      <c r="O9" s="53" t="s">
        <v>135</v>
      </c>
      <c r="P9" s="45" t="s">
        <v>86</v>
      </c>
      <c r="Q9" s="45" t="s">
        <v>87</v>
      </c>
      <c r="R9" s="45" t="s">
        <v>87</v>
      </c>
      <c r="S9" s="45" t="s">
        <v>87</v>
      </c>
      <c r="T9" s="46">
        <v>344413.88</v>
      </c>
      <c r="U9" s="46">
        <v>108148.15</v>
      </c>
      <c r="V9" s="46">
        <v>452562.73</v>
      </c>
      <c r="W9" s="46">
        <f t="shared" si="1"/>
        <v>905124.76</v>
      </c>
      <c r="X9" s="45" t="s">
        <v>87</v>
      </c>
      <c r="Y9" s="45" t="s">
        <v>86</v>
      </c>
      <c r="Z9" s="45">
        <v>2</v>
      </c>
      <c r="AA9" s="45" t="s">
        <v>87</v>
      </c>
      <c r="AB9" s="54" t="s">
        <v>136</v>
      </c>
      <c r="AC9" s="25" t="s">
        <v>92</v>
      </c>
      <c r="AD9" s="26">
        <v>1323006.27</v>
      </c>
      <c r="AE9" s="26">
        <f t="array" ref="AE9">IFERROR(AD9*_xlfn.IFS(AC9="MJ",1,AC9="GJ",1000,AC9="TJ",1000000,AC9="kWh",3.6,AC9="MWh",3600,AC9="GWh",3600000,AC9="J",0.000001,AC9="wm",3600),"No informa")</f>
        <v>4762822572</v>
      </c>
      <c r="AF9" s="45" t="s">
        <v>87</v>
      </c>
      <c r="AG9" s="45" t="s">
        <v>87</v>
      </c>
      <c r="AH9" s="54" t="s">
        <v>137</v>
      </c>
      <c r="AI9" s="25" t="s">
        <v>138</v>
      </c>
      <c r="AJ9" s="26">
        <v>0.30812299999999998</v>
      </c>
      <c r="AK9" s="26">
        <f t="array" ref="AK9">IFERROR(AJ9*_xlfn.IFS(AI9="m³",1,AI9="L",0.001,AI9="ML",1000,AI9="Mm³",1000000),"No informa")</f>
        <v>308123</v>
      </c>
      <c r="AL9" s="45">
        <v>2</v>
      </c>
      <c r="AM9" s="45" t="s">
        <v>87</v>
      </c>
      <c r="AN9" s="47">
        <v>19539.55</v>
      </c>
      <c r="AO9" s="45">
        <v>2</v>
      </c>
      <c r="AP9" s="45" t="s">
        <v>87</v>
      </c>
      <c r="AQ9" s="45" t="s">
        <v>87</v>
      </c>
      <c r="AR9" s="45">
        <v>2370</v>
      </c>
      <c r="AS9" s="45" t="s">
        <v>87</v>
      </c>
      <c r="AT9" s="45" t="s">
        <v>95</v>
      </c>
      <c r="AU9" s="28" t="s">
        <v>90</v>
      </c>
      <c r="AV9" s="45">
        <v>2</v>
      </c>
      <c r="AW9" s="49">
        <v>0.14280000000000001</v>
      </c>
      <c r="AX9" s="45">
        <v>32.78</v>
      </c>
      <c r="AY9" s="45" t="s">
        <v>86</v>
      </c>
      <c r="AZ9" s="45" t="s">
        <v>86</v>
      </c>
      <c r="BA9" s="45" t="s">
        <v>95</v>
      </c>
      <c r="BB9" s="45" t="s">
        <v>87</v>
      </c>
      <c r="BC9" s="45" t="s">
        <v>87</v>
      </c>
      <c r="BD9" s="45">
        <v>2</v>
      </c>
      <c r="BE9" s="45" t="s">
        <v>87</v>
      </c>
      <c r="BF9" s="45">
        <v>46.05</v>
      </c>
      <c r="BG9" s="45">
        <v>42.21</v>
      </c>
      <c r="BH9" s="45" t="s">
        <v>87</v>
      </c>
      <c r="BI9" s="51">
        <v>6806668654173</v>
      </c>
      <c r="BJ9" s="51">
        <v>3653685894421</v>
      </c>
      <c r="BK9" s="45" t="s">
        <v>95</v>
      </c>
      <c r="BL9" s="45" t="s">
        <v>95</v>
      </c>
      <c r="BM9" s="45" t="s">
        <v>95</v>
      </c>
      <c r="BN9" s="51">
        <v>412632004878</v>
      </c>
      <c r="BO9" s="34">
        <f t="shared" si="2"/>
        <v>6.0621726404299928E-2</v>
      </c>
      <c r="BP9" s="51">
        <v>382653850598</v>
      </c>
      <c r="BQ9" s="34">
        <f t="shared" si="2"/>
        <v>5.621749346699937E-2</v>
      </c>
      <c r="BR9" s="45">
        <v>51337369060</v>
      </c>
      <c r="BS9" s="34">
        <f t="shared" si="3"/>
        <v>7.5422165626537925E-3</v>
      </c>
      <c r="BT9" s="51">
        <v>3152982723880</v>
      </c>
      <c r="BU9" s="45" t="s">
        <v>87</v>
      </c>
      <c r="BV9" s="49">
        <v>0.93879999999999997</v>
      </c>
      <c r="BW9" s="45" t="s">
        <v>86</v>
      </c>
      <c r="BX9" s="45" t="s">
        <v>87</v>
      </c>
      <c r="BY9" s="45" t="s">
        <v>86</v>
      </c>
      <c r="BZ9" s="45">
        <v>2</v>
      </c>
      <c r="CA9" s="45">
        <v>2</v>
      </c>
    </row>
    <row r="10" spans="1:79" ht="72" x14ac:dyDescent="0.3">
      <c r="A10" s="19">
        <v>22</v>
      </c>
      <c r="B10" s="19" t="s">
        <v>139</v>
      </c>
      <c r="C10" s="55" t="s">
        <v>84</v>
      </c>
      <c r="D10" s="55" t="s">
        <v>97</v>
      </c>
      <c r="E10" s="55" t="s">
        <v>86</v>
      </c>
      <c r="F10" s="55" t="s">
        <v>86</v>
      </c>
      <c r="G10" s="55" t="s">
        <v>86</v>
      </c>
      <c r="H10" s="55">
        <v>1995</v>
      </c>
      <c r="I10" s="55" t="s">
        <v>125</v>
      </c>
      <c r="J10" s="20">
        <v>6.1355991599999999</v>
      </c>
      <c r="K10" s="20">
        <v>0.90461559700000005</v>
      </c>
      <c r="L10" s="21">
        <f t="shared" si="0"/>
        <v>0.14743720595333024</v>
      </c>
      <c r="M10" s="19" t="s">
        <v>87</v>
      </c>
      <c r="N10" s="19">
        <v>2024</v>
      </c>
      <c r="O10" s="56" t="s">
        <v>140</v>
      </c>
      <c r="P10" s="23" t="s">
        <v>87</v>
      </c>
      <c r="Q10" s="23" t="s">
        <v>87</v>
      </c>
      <c r="R10" s="23" t="s">
        <v>86</v>
      </c>
      <c r="S10" s="23" t="s">
        <v>87</v>
      </c>
      <c r="T10" s="24">
        <v>1502</v>
      </c>
      <c r="U10" s="24">
        <v>1791</v>
      </c>
      <c r="V10" s="24">
        <v>55268</v>
      </c>
      <c r="W10" s="24">
        <f t="shared" si="1"/>
        <v>58561</v>
      </c>
      <c r="X10" s="23" t="s">
        <v>86</v>
      </c>
      <c r="Y10" s="23" t="s">
        <v>86</v>
      </c>
      <c r="Z10" s="23">
        <v>1</v>
      </c>
      <c r="AA10" s="23" t="s">
        <v>86</v>
      </c>
      <c r="AB10" s="23" t="s">
        <v>95</v>
      </c>
      <c r="AC10" s="57" t="s">
        <v>95</v>
      </c>
      <c r="AD10" s="26" t="s">
        <v>141</v>
      </c>
      <c r="AE10" s="26" t="str">
        <f t="array" ref="AE10">IFERROR(AD10*_xlfn.IFS(AC10="MJ",1,AC10="GJ",1000,AC10="TJ",1000000,AC10="kWh",3.6,AC10="MWh",3600,AC10="GWh",3600000,AC10="J",0.000001,AC10="wm",3600),"No informa")</f>
        <v>No informa</v>
      </c>
      <c r="AF10" s="23" t="s">
        <v>87</v>
      </c>
      <c r="AG10" s="23" t="s">
        <v>87</v>
      </c>
      <c r="AH10" s="58" t="s">
        <v>142</v>
      </c>
      <c r="AI10" s="25" t="s">
        <v>94</v>
      </c>
      <c r="AJ10" s="26">
        <v>58819.8</v>
      </c>
      <c r="AK10" s="26">
        <f t="array" ref="AK10">IFERROR(AJ10*_xlfn.IFS(AI10="m³",1,AI10="L",0.001,AI10="ML",1000,AI10="Mm³",1000000),"No informa")</f>
        <v>58819.8</v>
      </c>
      <c r="AL10" s="23">
        <v>2</v>
      </c>
      <c r="AM10" s="23" t="s">
        <v>87</v>
      </c>
      <c r="AN10" s="23">
        <v>532</v>
      </c>
      <c r="AO10" s="23">
        <v>0</v>
      </c>
      <c r="AP10" s="23" t="s">
        <v>87</v>
      </c>
      <c r="AQ10" s="23" t="s">
        <v>86</v>
      </c>
      <c r="AR10" s="23">
        <v>605</v>
      </c>
      <c r="AS10" s="23" t="s">
        <v>87</v>
      </c>
      <c r="AT10" s="23" t="s">
        <v>95</v>
      </c>
      <c r="AU10" s="28" t="s">
        <v>90</v>
      </c>
      <c r="AV10" s="23">
        <v>0</v>
      </c>
      <c r="AW10" s="29">
        <v>0</v>
      </c>
      <c r="AX10" s="29">
        <v>0.31</v>
      </c>
      <c r="AY10" s="23" t="s">
        <v>86</v>
      </c>
      <c r="AZ10" s="23" t="s">
        <v>86</v>
      </c>
      <c r="BA10" s="23" t="s">
        <v>95</v>
      </c>
      <c r="BB10" s="23" t="s">
        <v>87</v>
      </c>
      <c r="BC10" s="23" t="s">
        <v>86</v>
      </c>
      <c r="BD10" s="23">
        <v>0</v>
      </c>
      <c r="BE10" s="23" t="s">
        <v>87</v>
      </c>
      <c r="BF10" s="23" t="s">
        <v>95</v>
      </c>
      <c r="BG10" s="23" t="s">
        <v>95</v>
      </c>
      <c r="BH10" s="23" t="s">
        <v>86</v>
      </c>
      <c r="BI10" s="31" t="s">
        <v>95</v>
      </c>
      <c r="BJ10" s="31" t="s">
        <v>95</v>
      </c>
      <c r="BK10" s="23" t="s">
        <v>95</v>
      </c>
      <c r="BL10" s="23" t="s">
        <v>95</v>
      </c>
      <c r="BM10" s="23" t="s">
        <v>95</v>
      </c>
      <c r="BN10" s="31" t="s">
        <v>95</v>
      </c>
      <c r="BO10" s="34" t="str">
        <f t="shared" si="2"/>
        <v>No informa</v>
      </c>
      <c r="BP10" s="31" t="s">
        <v>95</v>
      </c>
      <c r="BQ10" s="34" t="str">
        <f t="shared" si="2"/>
        <v>No informa</v>
      </c>
      <c r="BR10" s="23" t="s">
        <v>95</v>
      </c>
      <c r="BS10" s="34" t="str">
        <f t="shared" ref="BS10:BS73" si="5">IFERROR(BR10/$BI10,"No informa")</f>
        <v>No informa</v>
      </c>
      <c r="BT10" s="31" t="s">
        <v>95</v>
      </c>
      <c r="BU10" s="23" t="s">
        <v>87</v>
      </c>
      <c r="BV10" s="29">
        <v>0.93</v>
      </c>
      <c r="BW10" s="23" t="s">
        <v>86</v>
      </c>
      <c r="BX10" s="23" t="s">
        <v>86</v>
      </c>
      <c r="BY10" s="23" t="s">
        <v>87</v>
      </c>
      <c r="BZ10" s="23">
        <v>1</v>
      </c>
      <c r="CA10" s="23">
        <v>1</v>
      </c>
    </row>
    <row r="11" spans="1:79" ht="72" x14ac:dyDescent="0.3">
      <c r="A11" s="19">
        <v>25</v>
      </c>
      <c r="B11" s="19" t="s">
        <v>143</v>
      </c>
      <c r="C11" s="55" t="s">
        <v>84</v>
      </c>
      <c r="D11" s="55" t="s">
        <v>97</v>
      </c>
      <c r="E11" s="55" t="s">
        <v>86</v>
      </c>
      <c r="F11" s="55" t="s">
        <v>86</v>
      </c>
      <c r="G11" s="55" t="s">
        <v>86</v>
      </c>
      <c r="H11" s="55">
        <v>1994</v>
      </c>
      <c r="I11" s="55" t="s">
        <v>125</v>
      </c>
      <c r="J11" s="20">
        <v>5.9751610780000002</v>
      </c>
      <c r="K11" s="20">
        <v>3.4935117560000002</v>
      </c>
      <c r="L11" s="21">
        <f t="shared" si="0"/>
        <v>0.5846723980149745</v>
      </c>
      <c r="M11" s="19" t="s">
        <v>87</v>
      </c>
      <c r="N11" s="19">
        <v>2024</v>
      </c>
      <c r="O11" s="56" t="s">
        <v>144</v>
      </c>
      <c r="P11" s="23" t="s">
        <v>87</v>
      </c>
      <c r="Q11" s="23" t="s">
        <v>86</v>
      </c>
      <c r="R11" s="23" t="s">
        <v>87</v>
      </c>
      <c r="S11" s="23" t="s">
        <v>87</v>
      </c>
      <c r="T11" s="24">
        <v>329176</v>
      </c>
      <c r="U11" s="24">
        <v>39951</v>
      </c>
      <c r="V11" s="24" t="s">
        <v>90</v>
      </c>
      <c r="W11" s="24">
        <f t="shared" si="1"/>
        <v>369127</v>
      </c>
      <c r="X11" s="23" t="s">
        <v>87</v>
      </c>
      <c r="Y11" s="23" t="s">
        <v>87</v>
      </c>
      <c r="Z11" s="23">
        <v>2</v>
      </c>
      <c r="AA11" s="23" t="s">
        <v>87</v>
      </c>
      <c r="AB11" s="39" t="s">
        <v>145</v>
      </c>
      <c r="AC11" s="25" t="s">
        <v>107</v>
      </c>
      <c r="AD11" s="26">
        <v>6913610943</v>
      </c>
      <c r="AE11" s="26">
        <f t="array" ref="AE11">IFERROR(AD11*_xlfn.IFS(AC11="MJ",1,AC11="GJ",1000,AC11="TJ",1000000,AC11="kWh",3.6,AC11="MWh",3600,AC11="GWh",3600000,AC11="J",0.000001,AC11="wm",3600),"No informa")</f>
        <v>6913610943</v>
      </c>
      <c r="AF11" s="23" t="s">
        <v>87</v>
      </c>
      <c r="AG11" s="23" t="s">
        <v>87</v>
      </c>
      <c r="AH11" t="s">
        <v>146</v>
      </c>
      <c r="AI11" s="35" t="s">
        <v>109</v>
      </c>
      <c r="AJ11" s="26">
        <v>29.11</v>
      </c>
      <c r="AK11" s="26">
        <f t="array" ref="AK11">IFERROR(AJ11*_xlfn.IFS(AI11="m³",1,AI11="L",0.001,AI11="ML",1000,AI11="Mm³",1000000),"No informa")</f>
        <v>29110</v>
      </c>
      <c r="AL11" s="23">
        <v>2</v>
      </c>
      <c r="AM11" s="23" t="s">
        <v>87</v>
      </c>
      <c r="AN11" s="58">
        <v>2432.61</v>
      </c>
      <c r="AO11" s="23">
        <v>1</v>
      </c>
      <c r="AP11" s="23" t="s">
        <v>87</v>
      </c>
      <c r="AQ11" s="23" t="s">
        <v>87</v>
      </c>
      <c r="AR11" s="23" t="s">
        <v>95</v>
      </c>
      <c r="AS11" s="23" t="s">
        <v>87</v>
      </c>
      <c r="AT11" s="23" t="s">
        <v>95</v>
      </c>
      <c r="AU11" s="28" t="s">
        <v>90</v>
      </c>
      <c r="AV11" s="23">
        <v>1</v>
      </c>
      <c r="AW11" s="29">
        <v>0</v>
      </c>
      <c r="AX11" s="23" t="s">
        <v>95</v>
      </c>
      <c r="AY11" s="23" t="s">
        <v>87</v>
      </c>
      <c r="AZ11" s="23" t="s">
        <v>86</v>
      </c>
      <c r="BA11" s="23" t="s">
        <v>95</v>
      </c>
      <c r="BB11" s="23" t="s">
        <v>86</v>
      </c>
      <c r="BC11" s="23" t="s">
        <v>87</v>
      </c>
      <c r="BD11" s="23">
        <v>1</v>
      </c>
      <c r="BE11" s="23" t="s">
        <v>87</v>
      </c>
      <c r="BF11" s="23" t="s">
        <v>95</v>
      </c>
      <c r="BG11" s="23" t="s">
        <v>95</v>
      </c>
      <c r="BH11" s="23" t="s">
        <v>87</v>
      </c>
      <c r="BI11" s="39" t="s">
        <v>147</v>
      </c>
      <c r="BJ11" s="39" t="s">
        <v>148</v>
      </c>
      <c r="BK11" s="23" t="s">
        <v>95</v>
      </c>
      <c r="BL11" s="39" t="s">
        <v>149</v>
      </c>
      <c r="BM11" s="23">
        <v>0</v>
      </c>
      <c r="BN11" s="40" t="s">
        <v>150</v>
      </c>
      <c r="BO11" s="34" t="str">
        <f t="shared" si="2"/>
        <v>No informa</v>
      </c>
      <c r="BP11" s="40" t="s">
        <v>151</v>
      </c>
      <c r="BQ11" s="34" t="str">
        <f t="shared" si="2"/>
        <v>No informa</v>
      </c>
      <c r="BR11" s="39" t="s">
        <v>152</v>
      </c>
      <c r="BS11" s="34" t="str">
        <f t="shared" si="5"/>
        <v>No informa</v>
      </c>
      <c r="BT11" s="39" t="s">
        <v>153</v>
      </c>
      <c r="BU11" s="23" t="s">
        <v>87</v>
      </c>
      <c r="BV11" s="29">
        <v>0.96</v>
      </c>
      <c r="BW11" s="23" t="s">
        <v>86</v>
      </c>
      <c r="BX11" s="23" t="s">
        <v>87</v>
      </c>
      <c r="BY11" s="23" t="s">
        <v>87</v>
      </c>
      <c r="BZ11" s="23">
        <v>2</v>
      </c>
      <c r="CA11" s="23">
        <v>1</v>
      </c>
    </row>
    <row r="12" spans="1:79" ht="144" x14ac:dyDescent="0.3">
      <c r="A12" s="19">
        <v>35</v>
      </c>
      <c r="B12" s="19" t="s">
        <v>154</v>
      </c>
      <c r="C12" s="55" t="s">
        <v>84</v>
      </c>
      <c r="D12" s="55" t="s">
        <v>97</v>
      </c>
      <c r="E12" s="55" t="s">
        <v>86</v>
      </c>
      <c r="F12" s="55" t="s">
        <v>87</v>
      </c>
      <c r="G12" s="55" t="s">
        <v>87</v>
      </c>
      <c r="H12" s="55">
        <v>1967</v>
      </c>
      <c r="I12" s="55" t="s">
        <v>125</v>
      </c>
      <c r="J12" s="20">
        <v>4.1309855679999998</v>
      </c>
      <c r="K12" s="20">
        <v>2.801293469</v>
      </c>
      <c r="L12" s="21">
        <f t="shared" si="0"/>
        <v>0.67811746685821395</v>
      </c>
      <c r="M12" s="19" t="s">
        <v>87</v>
      </c>
      <c r="N12" s="19">
        <v>2024</v>
      </c>
      <c r="O12" s="56" t="s">
        <v>155</v>
      </c>
      <c r="P12" s="23" t="s">
        <v>87</v>
      </c>
      <c r="Q12" s="23" t="s">
        <v>87</v>
      </c>
      <c r="R12" s="23" t="s">
        <v>87</v>
      </c>
      <c r="S12" s="23" t="s">
        <v>87</v>
      </c>
      <c r="T12" s="24">
        <v>18796</v>
      </c>
      <c r="U12" s="24">
        <v>16716</v>
      </c>
      <c r="V12" s="24">
        <v>325395</v>
      </c>
      <c r="W12" s="24">
        <f t="shared" si="1"/>
        <v>360907</v>
      </c>
      <c r="X12" s="23" t="s">
        <v>87</v>
      </c>
      <c r="Y12" s="23" t="s">
        <v>87</v>
      </c>
      <c r="Z12" s="23">
        <v>2</v>
      </c>
      <c r="AA12" s="23" t="s">
        <v>87</v>
      </c>
      <c r="AB12" s="23" t="s">
        <v>156</v>
      </c>
      <c r="AC12" s="25" t="s">
        <v>92</v>
      </c>
      <c r="AD12" s="26">
        <v>80329</v>
      </c>
      <c r="AE12" s="26">
        <f t="array" ref="AE12">IFERROR(AD12*_xlfn.IFS(AC12="MJ",1,AC12="GJ",1000,AC12="TJ",1000000,AC12="kWh",3.6,AC12="MWh",3600,AC12="GWh",3600000,AC12="J",0.000001,AC12="wm",3600),"No informa")</f>
        <v>289184400</v>
      </c>
      <c r="AF12" s="23" t="s">
        <v>87</v>
      </c>
      <c r="AG12" s="23" t="s">
        <v>87</v>
      </c>
      <c r="AH12" s="23" t="s">
        <v>157</v>
      </c>
      <c r="AI12" s="25" t="s">
        <v>138</v>
      </c>
      <c r="AJ12" s="26">
        <v>0.153</v>
      </c>
      <c r="AK12" s="26">
        <f t="array" ref="AK12">IFERROR(AJ12*_xlfn.IFS(AI12="m³",1,AI12="L",0.001,AI12="ML",1000,AI12="Mm³",1000000),"No informa")</f>
        <v>153000</v>
      </c>
      <c r="AL12" s="23">
        <v>0</v>
      </c>
      <c r="AM12" s="23" t="s">
        <v>87</v>
      </c>
      <c r="AN12" s="23">
        <v>87903</v>
      </c>
      <c r="AO12" s="23">
        <v>0</v>
      </c>
      <c r="AP12" s="23" t="s">
        <v>87</v>
      </c>
      <c r="AQ12" s="23" t="s">
        <v>87</v>
      </c>
      <c r="AR12" s="23">
        <v>5101</v>
      </c>
      <c r="AS12" s="23" t="s">
        <v>87</v>
      </c>
      <c r="AT12" s="23">
        <v>2079</v>
      </c>
      <c r="AU12" s="28">
        <f t="shared" si="4"/>
        <v>40.756714369731419</v>
      </c>
      <c r="AV12" s="23">
        <v>0</v>
      </c>
      <c r="AW12" s="29">
        <v>0.22</v>
      </c>
      <c r="AX12" s="29">
        <v>0.28000000000000003</v>
      </c>
      <c r="AY12" s="23" t="s">
        <v>86</v>
      </c>
      <c r="AZ12" s="23" t="s">
        <v>86</v>
      </c>
      <c r="BA12" s="23" t="s">
        <v>95</v>
      </c>
      <c r="BB12" s="23" t="s">
        <v>87</v>
      </c>
      <c r="BC12" s="23" t="s">
        <v>87</v>
      </c>
      <c r="BD12" s="23">
        <v>2</v>
      </c>
      <c r="BE12" s="23" t="s">
        <v>87</v>
      </c>
      <c r="BF12" s="23" t="s">
        <v>95</v>
      </c>
      <c r="BG12" s="23" t="s">
        <v>95</v>
      </c>
      <c r="BH12" s="23" t="s">
        <v>86</v>
      </c>
      <c r="BI12" s="31" t="s">
        <v>95</v>
      </c>
      <c r="BJ12" s="31" t="s">
        <v>95</v>
      </c>
      <c r="BK12" s="23" t="s">
        <v>95</v>
      </c>
      <c r="BL12" s="23" t="s">
        <v>95</v>
      </c>
      <c r="BM12" s="23" t="s">
        <v>95</v>
      </c>
      <c r="BN12" s="31" t="s">
        <v>95</v>
      </c>
      <c r="BO12" s="34" t="str">
        <f t="shared" si="2"/>
        <v>No informa</v>
      </c>
      <c r="BP12" s="31" t="s">
        <v>95</v>
      </c>
      <c r="BQ12" s="34" t="str">
        <f t="shared" si="2"/>
        <v>No informa</v>
      </c>
      <c r="BR12" s="23" t="s">
        <v>95</v>
      </c>
      <c r="BS12" s="34" t="str">
        <f t="shared" si="5"/>
        <v>No informa</v>
      </c>
      <c r="BT12" s="31" t="s">
        <v>95</v>
      </c>
      <c r="BU12" s="23" t="s">
        <v>86</v>
      </c>
      <c r="BV12" s="23" t="s">
        <v>95</v>
      </c>
      <c r="BW12" s="23" t="s">
        <v>86</v>
      </c>
      <c r="BX12" s="23" t="s">
        <v>87</v>
      </c>
      <c r="BY12" s="23" t="s">
        <v>87</v>
      </c>
      <c r="BZ12" s="23">
        <v>1</v>
      </c>
      <c r="CA12" s="23">
        <v>2</v>
      </c>
    </row>
    <row r="13" spans="1:79" ht="100.8" x14ac:dyDescent="0.3">
      <c r="A13" s="19">
        <v>38</v>
      </c>
      <c r="B13" s="19" t="s">
        <v>158</v>
      </c>
      <c r="C13" s="55" t="s">
        <v>84</v>
      </c>
      <c r="D13" s="55" t="s">
        <v>97</v>
      </c>
      <c r="E13" s="55" t="s">
        <v>86</v>
      </c>
      <c r="F13" s="55" t="s">
        <v>87</v>
      </c>
      <c r="G13" s="55" t="s">
        <v>87</v>
      </c>
      <c r="H13" s="55">
        <v>1896</v>
      </c>
      <c r="I13" s="55" t="s">
        <v>125</v>
      </c>
      <c r="J13" s="20">
        <v>3.7166394839999999</v>
      </c>
      <c r="K13" s="20">
        <v>2.462296362</v>
      </c>
      <c r="L13" s="21">
        <f t="shared" si="0"/>
        <v>0.66250610870387017</v>
      </c>
      <c r="M13" s="19" t="s">
        <v>87</v>
      </c>
      <c r="N13" s="19">
        <v>2024</v>
      </c>
      <c r="O13" s="56" t="s">
        <v>159</v>
      </c>
      <c r="P13" s="23" t="s">
        <v>87</v>
      </c>
      <c r="Q13" s="23" t="s">
        <v>87</v>
      </c>
      <c r="R13" s="23" t="s">
        <v>87</v>
      </c>
      <c r="S13" s="23" t="s">
        <v>87</v>
      </c>
      <c r="T13" s="24">
        <v>302265</v>
      </c>
      <c r="U13" s="24">
        <v>5074</v>
      </c>
      <c r="V13" s="24" t="s">
        <v>90</v>
      </c>
      <c r="W13" s="24">
        <f t="shared" si="1"/>
        <v>307339</v>
      </c>
      <c r="X13" s="23" t="s">
        <v>87</v>
      </c>
      <c r="Y13" s="23" t="s">
        <v>86</v>
      </c>
      <c r="Z13" s="23">
        <v>2</v>
      </c>
      <c r="AA13" s="23" t="s">
        <v>87</v>
      </c>
      <c r="AB13" s="39" t="s">
        <v>160</v>
      </c>
      <c r="AC13" s="25" t="s">
        <v>100</v>
      </c>
      <c r="AD13" s="26">
        <v>4552549</v>
      </c>
      <c r="AE13" s="26">
        <f t="array" ref="AE13">IFERROR(AD13*_xlfn.IFS(AC13="MJ",1,AC13="GJ",1000,AC13="TJ",1000000,AC13="kWh",3.6,AC13="MWh",3600,AC13="GWh",3600000,AC13="J",0.000001,AC13="wm",3600),"No informa")</f>
        <v>4552549000</v>
      </c>
      <c r="AF13" s="23" t="s">
        <v>87</v>
      </c>
      <c r="AG13" s="23" t="s">
        <v>87</v>
      </c>
      <c r="AH13" s="39" t="s">
        <v>161</v>
      </c>
      <c r="AI13" s="25" t="s">
        <v>94</v>
      </c>
      <c r="AJ13" s="26">
        <v>28066</v>
      </c>
      <c r="AK13" s="26">
        <f t="array" ref="AK13">IFERROR(AJ13*_xlfn.IFS(AI13="m³",1,AI13="L",0.001,AI13="ML",1000,AI13="Mm³",1000000),"No informa")</f>
        <v>28066</v>
      </c>
      <c r="AL13" s="23">
        <v>2</v>
      </c>
      <c r="AM13" s="23" t="s">
        <v>87</v>
      </c>
      <c r="AN13" s="39">
        <v>503221</v>
      </c>
      <c r="AO13" s="23">
        <v>2</v>
      </c>
      <c r="AP13" s="23" t="s">
        <v>87</v>
      </c>
      <c r="AQ13" s="23" t="s">
        <v>87</v>
      </c>
      <c r="AR13" s="23">
        <v>2743</v>
      </c>
      <c r="AS13" s="23" t="s">
        <v>87</v>
      </c>
      <c r="AT13" s="23" t="s">
        <v>95</v>
      </c>
      <c r="AU13" s="28" t="s">
        <v>90</v>
      </c>
      <c r="AV13" s="23">
        <v>1</v>
      </c>
      <c r="AW13" s="29">
        <v>0.44</v>
      </c>
      <c r="AX13" s="30">
        <v>0.29299999999999998</v>
      </c>
      <c r="AY13" s="23" t="s">
        <v>86</v>
      </c>
      <c r="AZ13" s="23" t="s">
        <v>87</v>
      </c>
      <c r="BA13" s="30">
        <v>2.2000000000000001E-3</v>
      </c>
      <c r="BB13" s="23" t="s">
        <v>87</v>
      </c>
      <c r="BC13" s="23" t="s">
        <v>87</v>
      </c>
      <c r="BD13" s="23">
        <v>2</v>
      </c>
      <c r="BE13" s="23" t="s">
        <v>87</v>
      </c>
      <c r="BF13" s="23" t="s">
        <v>95</v>
      </c>
      <c r="BG13" s="23" t="s">
        <v>95</v>
      </c>
      <c r="BH13" s="23" t="s">
        <v>86</v>
      </c>
      <c r="BI13" s="31" t="s">
        <v>95</v>
      </c>
      <c r="BJ13" s="31" t="s">
        <v>95</v>
      </c>
      <c r="BK13" s="23" t="s">
        <v>95</v>
      </c>
      <c r="BL13" s="23" t="s">
        <v>95</v>
      </c>
      <c r="BM13" s="23" t="s">
        <v>95</v>
      </c>
      <c r="BN13" s="31" t="s">
        <v>95</v>
      </c>
      <c r="BO13" s="34" t="str">
        <f t="shared" si="2"/>
        <v>No informa</v>
      </c>
      <c r="BP13" s="31" t="s">
        <v>95</v>
      </c>
      <c r="BQ13" s="34" t="str">
        <f t="shared" si="2"/>
        <v>No informa</v>
      </c>
      <c r="BR13" s="23" t="s">
        <v>95</v>
      </c>
      <c r="BS13" s="34" t="str">
        <f t="shared" si="5"/>
        <v>No informa</v>
      </c>
      <c r="BT13" s="31" t="s">
        <v>95</v>
      </c>
      <c r="BU13" s="23" t="s">
        <v>86</v>
      </c>
      <c r="BV13" s="23" t="s">
        <v>95</v>
      </c>
      <c r="BW13" s="23" t="s">
        <v>87</v>
      </c>
      <c r="BX13" s="23" t="s">
        <v>86</v>
      </c>
      <c r="BY13" s="23" t="s">
        <v>87</v>
      </c>
      <c r="BZ13" s="23">
        <v>2</v>
      </c>
      <c r="CA13" s="23">
        <v>2</v>
      </c>
    </row>
    <row r="14" spans="1:79" ht="43.2" x14ac:dyDescent="0.3">
      <c r="A14" s="19">
        <v>46</v>
      </c>
      <c r="B14" s="19" t="s">
        <v>162</v>
      </c>
      <c r="C14" s="55" t="s">
        <v>84</v>
      </c>
      <c r="D14" s="55" t="s">
        <v>97</v>
      </c>
      <c r="E14" s="55" t="s">
        <v>86</v>
      </c>
      <c r="F14" s="55" t="s">
        <v>87</v>
      </c>
      <c r="G14" s="55" t="s">
        <v>87</v>
      </c>
      <c r="H14" s="55">
        <v>1979</v>
      </c>
      <c r="I14" s="55" t="s">
        <v>163</v>
      </c>
      <c r="J14" s="20">
        <v>2.956157691</v>
      </c>
      <c r="K14" s="20">
        <v>0.36313991800000001</v>
      </c>
      <c r="L14" s="21">
        <f t="shared" si="0"/>
        <v>0.12284186297151088</v>
      </c>
      <c r="M14" s="19" t="s">
        <v>87</v>
      </c>
      <c r="N14" s="19">
        <v>2024</v>
      </c>
      <c r="O14" s="56" t="s">
        <v>164</v>
      </c>
      <c r="P14" s="23" t="s">
        <v>87</v>
      </c>
      <c r="Q14" s="23" t="s">
        <v>87</v>
      </c>
      <c r="R14" s="23" t="s">
        <v>87</v>
      </c>
      <c r="S14" s="23" t="s">
        <v>87</v>
      </c>
      <c r="T14" s="24">
        <v>2820</v>
      </c>
      <c r="U14" s="24">
        <v>23065</v>
      </c>
      <c r="V14" s="24">
        <v>37049</v>
      </c>
      <c r="W14" s="24">
        <f t="shared" si="1"/>
        <v>62934</v>
      </c>
      <c r="X14" s="23" t="s">
        <v>87</v>
      </c>
      <c r="Y14" s="23" t="s">
        <v>86</v>
      </c>
      <c r="Z14" s="23">
        <v>0</v>
      </c>
      <c r="AA14" s="23" t="s">
        <v>87</v>
      </c>
      <c r="AB14" s="23" t="s">
        <v>165</v>
      </c>
      <c r="AC14" s="25" t="s">
        <v>100</v>
      </c>
      <c r="AD14" s="26">
        <v>613856</v>
      </c>
      <c r="AE14" s="26">
        <f t="array" ref="AE14">IFERROR(AD14*_xlfn.IFS(AC14="MJ",1,AC14="GJ",1000,AC14="TJ",1000000,AC14="kWh",3.6,AC14="MWh",3600,AC14="GWh",3600000,AC14="J",0.000001,AC14="wm",3600),"No informa")</f>
        <v>613856000</v>
      </c>
      <c r="AF14" s="23" t="s">
        <v>87</v>
      </c>
      <c r="AG14" s="23" t="s">
        <v>86</v>
      </c>
      <c r="AH14" s="23" t="s">
        <v>95</v>
      </c>
      <c r="AI14" s="59" t="str">
        <f t="array" ref="AI14">IFERROR(AH14* _xlfn.IFS(AG14="MJ",1, AG14="GJ",1000, AG14="TJ",1000000, AG14="kWh",3.6, AG14="MWh",3600, AG14="GWh",3600000, AG14="J",0.000001, AG14="wm",3600),"No informa")</f>
        <v>No informa</v>
      </c>
      <c r="AJ14" s="26" t="s">
        <v>141</v>
      </c>
      <c r="AK14" s="26" t="str">
        <f t="array" ref="AK14">IFERROR(AJ14*_xlfn.IFS(AI14="m³",1,AI14="L",0.001,AI14="ML",1000,AI14="Mm³",1000000),"No informa")</f>
        <v>No informa</v>
      </c>
      <c r="AL14" s="23">
        <v>0</v>
      </c>
      <c r="AM14" s="23" t="s">
        <v>87</v>
      </c>
      <c r="AN14" s="23">
        <v>1740</v>
      </c>
      <c r="AO14" s="23">
        <v>2</v>
      </c>
      <c r="AP14" s="23" t="s">
        <v>86</v>
      </c>
      <c r="AQ14" s="23" t="s">
        <v>86</v>
      </c>
      <c r="AR14" s="23">
        <v>2647</v>
      </c>
      <c r="AS14" s="23" t="s">
        <v>87</v>
      </c>
      <c r="AT14" s="23">
        <v>93</v>
      </c>
      <c r="AU14" s="28">
        <f t="shared" si="4"/>
        <v>3.5134114091424253</v>
      </c>
      <c r="AV14" s="23">
        <v>1</v>
      </c>
      <c r="AW14" s="29">
        <v>0.28000000000000003</v>
      </c>
      <c r="AX14" s="29">
        <v>0.41</v>
      </c>
      <c r="AY14" s="23" t="s">
        <v>86</v>
      </c>
      <c r="AZ14" s="23" t="s">
        <v>86</v>
      </c>
      <c r="BA14" s="23" t="s">
        <v>95</v>
      </c>
      <c r="BB14" s="23" t="s">
        <v>86</v>
      </c>
      <c r="BC14" s="23" t="s">
        <v>87</v>
      </c>
      <c r="BD14" s="23">
        <v>1</v>
      </c>
      <c r="BE14" s="23" t="s">
        <v>87</v>
      </c>
      <c r="BF14" s="23" t="s">
        <v>95</v>
      </c>
      <c r="BG14" s="23" t="s">
        <v>95</v>
      </c>
      <c r="BH14" s="23" t="s">
        <v>86</v>
      </c>
      <c r="BI14" s="31" t="s">
        <v>95</v>
      </c>
      <c r="BJ14" s="31" t="s">
        <v>95</v>
      </c>
      <c r="BK14" s="23" t="s">
        <v>95</v>
      </c>
      <c r="BL14" s="23" t="s">
        <v>95</v>
      </c>
      <c r="BM14" s="23" t="s">
        <v>95</v>
      </c>
      <c r="BN14" s="31" t="s">
        <v>95</v>
      </c>
      <c r="BO14" s="34" t="str">
        <f t="shared" si="2"/>
        <v>No informa</v>
      </c>
      <c r="BP14" s="31" t="s">
        <v>95</v>
      </c>
      <c r="BQ14" s="34" t="str">
        <f t="shared" si="2"/>
        <v>No informa</v>
      </c>
      <c r="BR14" s="23" t="s">
        <v>95</v>
      </c>
      <c r="BS14" s="34" t="str">
        <f t="shared" si="5"/>
        <v>No informa</v>
      </c>
      <c r="BT14" s="31" t="s">
        <v>95</v>
      </c>
      <c r="BU14" s="23" t="s">
        <v>87</v>
      </c>
      <c r="BV14" s="29">
        <v>0.78</v>
      </c>
      <c r="BW14" s="23" t="s">
        <v>86</v>
      </c>
      <c r="BX14" s="23" t="s">
        <v>86</v>
      </c>
      <c r="BY14" s="23" t="s">
        <v>86</v>
      </c>
      <c r="BZ14" s="23">
        <v>1</v>
      </c>
      <c r="CA14" s="23">
        <v>1</v>
      </c>
    </row>
    <row r="15" spans="1:79" ht="57.6" x14ac:dyDescent="0.3">
      <c r="A15" s="19">
        <v>57</v>
      </c>
      <c r="B15" s="19" t="s">
        <v>166</v>
      </c>
      <c r="C15" s="55" t="s">
        <v>84</v>
      </c>
      <c r="D15" s="55" t="s">
        <v>103</v>
      </c>
      <c r="E15" s="55" t="s">
        <v>86</v>
      </c>
      <c r="F15" s="55" t="s">
        <v>87</v>
      </c>
      <c r="G15" s="55" t="s">
        <v>87</v>
      </c>
      <c r="H15" s="55">
        <v>1910</v>
      </c>
      <c r="I15" s="55" t="s">
        <v>167</v>
      </c>
      <c r="J15" s="20">
        <v>2.655177809</v>
      </c>
      <c r="K15" s="20">
        <v>0.190071244</v>
      </c>
      <c r="L15" s="21">
        <f t="shared" ref="L15:L18" si="6">K15/J15</f>
        <v>7.158512825609413E-2</v>
      </c>
      <c r="M15" s="19" t="s">
        <v>87</v>
      </c>
      <c r="N15" s="19">
        <v>2024</v>
      </c>
      <c r="O15" s="56" t="s">
        <v>168</v>
      </c>
      <c r="P15" s="23" t="s">
        <v>87</v>
      </c>
      <c r="Q15" s="23" t="s">
        <v>87</v>
      </c>
      <c r="R15" s="23" t="s">
        <v>87</v>
      </c>
      <c r="S15" s="23" t="s">
        <v>87</v>
      </c>
      <c r="T15" s="24">
        <v>1150.7</v>
      </c>
      <c r="U15" s="24">
        <v>3305.2</v>
      </c>
      <c r="V15" s="24">
        <v>946.3</v>
      </c>
      <c r="W15" s="24">
        <f t="shared" si="1"/>
        <v>5402.2</v>
      </c>
      <c r="X15" s="23" t="s">
        <v>87</v>
      </c>
      <c r="Y15" s="23" t="s">
        <v>86</v>
      </c>
      <c r="Z15" s="23">
        <v>1</v>
      </c>
      <c r="AA15" s="23" t="s">
        <v>87</v>
      </c>
      <c r="AB15" s="23" t="s">
        <v>169</v>
      </c>
      <c r="AC15" s="25" t="s">
        <v>170</v>
      </c>
      <c r="AD15" s="26">
        <v>20240694</v>
      </c>
      <c r="AE15" s="26">
        <f t="array" ref="AE15">IFERROR(AD15*_xlfn.IFS(AC15="MJ",1,AC15="GJ",1000,AC15="TJ",1000000,AC15="kWh",3.6,AC15="MWh",3600,AC15="GWh",3600000,AC15="J",0.000001,AC15="wm",3600),"No informa")</f>
        <v>72866498.400000006</v>
      </c>
      <c r="AF15" s="23" t="s">
        <v>87</v>
      </c>
      <c r="AG15" s="23" t="s">
        <v>87</v>
      </c>
      <c r="AH15" s="23" t="s">
        <v>171</v>
      </c>
      <c r="AI15" s="35" t="s">
        <v>109</v>
      </c>
      <c r="AJ15" s="26">
        <v>113.93</v>
      </c>
      <c r="AK15" s="26">
        <f t="array" ref="AK15">IFERROR(AJ15*_xlfn.IFS(AI15="m³",1,AI15="L",0.001,AI15="ML",1000,AI15="Mm³",1000000),"No informa")</f>
        <v>113930</v>
      </c>
      <c r="AL15" s="23">
        <v>0</v>
      </c>
      <c r="AM15" s="23" t="s">
        <v>87</v>
      </c>
      <c r="AN15" s="23">
        <v>261</v>
      </c>
      <c r="AO15" s="23">
        <v>1</v>
      </c>
      <c r="AP15" s="23" t="s">
        <v>86</v>
      </c>
      <c r="AQ15" s="23" t="s">
        <v>86</v>
      </c>
      <c r="AR15" s="23">
        <v>12403</v>
      </c>
      <c r="AS15" s="23" t="s">
        <v>87</v>
      </c>
      <c r="AT15" s="23" t="s">
        <v>95</v>
      </c>
      <c r="AU15" s="28" t="s">
        <v>90</v>
      </c>
      <c r="AV15" s="23">
        <v>2</v>
      </c>
      <c r="AW15" s="29">
        <v>0.23</v>
      </c>
      <c r="AX15" s="30">
        <v>0.47499999999999998</v>
      </c>
      <c r="AY15" s="23" t="s">
        <v>86</v>
      </c>
      <c r="AZ15" s="23" t="s">
        <v>87</v>
      </c>
      <c r="BA15" s="30">
        <v>6.7000000000000002E-3</v>
      </c>
      <c r="BB15" s="23" t="s">
        <v>86</v>
      </c>
      <c r="BC15" s="23" t="s">
        <v>87</v>
      </c>
      <c r="BD15" s="23">
        <v>1</v>
      </c>
      <c r="BE15" s="23" t="s">
        <v>87</v>
      </c>
      <c r="BF15" s="23" t="s">
        <v>95</v>
      </c>
      <c r="BG15" s="23" t="s">
        <v>95</v>
      </c>
      <c r="BH15" s="23" t="s">
        <v>86</v>
      </c>
      <c r="BI15" s="31" t="s">
        <v>95</v>
      </c>
      <c r="BJ15" s="31" t="s">
        <v>95</v>
      </c>
      <c r="BK15" s="23" t="s">
        <v>95</v>
      </c>
      <c r="BL15" s="23" t="s">
        <v>95</v>
      </c>
      <c r="BM15" s="23" t="s">
        <v>95</v>
      </c>
      <c r="BN15" s="31" t="s">
        <v>95</v>
      </c>
      <c r="BO15" s="34" t="str">
        <f t="shared" si="2"/>
        <v>No informa</v>
      </c>
      <c r="BP15" s="31" t="s">
        <v>95</v>
      </c>
      <c r="BQ15" s="34" t="str">
        <f t="shared" si="2"/>
        <v>No informa</v>
      </c>
      <c r="BR15" s="23" t="s">
        <v>95</v>
      </c>
      <c r="BS15" s="34" t="str">
        <f t="shared" si="5"/>
        <v>No informa</v>
      </c>
      <c r="BT15" s="31" t="s">
        <v>95</v>
      </c>
      <c r="BU15" s="23" t="s">
        <v>87</v>
      </c>
      <c r="BV15" s="29">
        <v>0.91</v>
      </c>
      <c r="BW15" s="23" t="s">
        <v>87</v>
      </c>
      <c r="BX15" s="23" t="s">
        <v>86</v>
      </c>
      <c r="BY15" s="23" t="s">
        <v>87</v>
      </c>
      <c r="BZ15" s="23">
        <v>1</v>
      </c>
      <c r="CA15" s="23">
        <v>0</v>
      </c>
    </row>
    <row r="16" spans="1:79" ht="100.8" x14ac:dyDescent="0.3">
      <c r="A16" s="19">
        <v>58</v>
      </c>
      <c r="B16" s="19" t="s">
        <v>172</v>
      </c>
      <c r="C16" s="55" t="s">
        <v>84</v>
      </c>
      <c r="D16" s="55" t="s">
        <v>103</v>
      </c>
      <c r="E16" s="55" t="s">
        <v>86</v>
      </c>
      <c r="F16" s="55" t="s">
        <v>87</v>
      </c>
      <c r="G16" s="55" t="s">
        <v>86</v>
      </c>
      <c r="H16" s="55">
        <v>1966</v>
      </c>
      <c r="I16" s="55" t="s">
        <v>125</v>
      </c>
      <c r="J16" s="20">
        <v>2.6355685659999999</v>
      </c>
      <c r="K16" s="20">
        <v>0.32040101999999998</v>
      </c>
      <c r="L16" s="21">
        <f t="shared" si="6"/>
        <v>0.12156808368915718</v>
      </c>
      <c r="M16" s="19" t="s">
        <v>87</v>
      </c>
      <c r="N16" s="19">
        <v>2024</v>
      </c>
      <c r="O16" s="56" t="s">
        <v>173</v>
      </c>
      <c r="P16" s="23" t="s">
        <v>87</v>
      </c>
      <c r="Q16" s="23" t="s">
        <v>87</v>
      </c>
      <c r="R16" s="23" t="s">
        <v>87</v>
      </c>
      <c r="S16" s="23" t="s">
        <v>87</v>
      </c>
      <c r="T16" s="24">
        <v>29192</v>
      </c>
      <c r="U16" s="24">
        <v>593</v>
      </c>
      <c r="V16" s="24">
        <v>2139749</v>
      </c>
      <c r="W16" s="24">
        <f t="shared" si="1"/>
        <v>2169534</v>
      </c>
      <c r="X16" s="23" t="s">
        <v>87</v>
      </c>
      <c r="Y16" s="23" t="s">
        <v>86</v>
      </c>
      <c r="Z16" s="23">
        <v>1</v>
      </c>
      <c r="AA16" s="23"/>
      <c r="AB16" s="23" t="s">
        <v>174</v>
      </c>
      <c r="AC16" s="25" t="s">
        <v>100</v>
      </c>
      <c r="AD16" s="26">
        <v>13393</v>
      </c>
      <c r="AE16" s="26">
        <f t="array" ref="AE16">IFERROR(AD16*_xlfn.IFS(AC16="MJ",1,AC16="GJ",1000,AC16="TJ",1000000,AC16="kWh",3.6,AC16="MWh",3600,AC16="GWh",3600000,AC16="J",0.000001,AC16="wm",3600),"No informa")</f>
        <v>13393000</v>
      </c>
      <c r="AF16" s="23" t="s">
        <v>87</v>
      </c>
      <c r="AG16" s="23" t="s">
        <v>87</v>
      </c>
      <c r="AH16" t="s">
        <v>175</v>
      </c>
      <c r="AI16" s="35" t="s">
        <v>109</v>
      </c>
      <c r="AJ16" s="26">
        <v>16.05</v>
      </c>
      <c r="AK16" s="26">
        <f t="array" ref="AK16">IFERROR(AJ16*_xlfn.IFS(AI16="m³",1,AI16="L",0.001,AI16="ML",1000,AI16="Mm³",1000000),"No informa")</f>
        <v>16050</v>
      </c>
      <c r="AL16" s="23">
        <v>0</v>
      </c>
      <c r="AM16" s="23" t="s">
        <v>87</v>
      </c>
      <c r="AN16" s="39">
        <v>7700</v>
      </c>
      <c r="AO16" s="23">
        <v>0</v>
      </c>
      <c r="AP16" s="23" t="s">
        <v>86</v>
      </c>
      <c r="AQ16" s="23" t="s">
        <v>86</v>
      </c>
      <c r="AR16" s="23">
        <v>429</v>
      </c>
      <c r="AS16" s="23" t="s">
        <v>87</v>
      </c>
      <c r="AT16" s="23" t="s">
        <v>95</v>
      </c>
      <c r="AU16" s="28" t="s">
        <v>90</v>
      </c>
      <c r="AV16" s="23">
        <v>0</v>
      </c>
      <c r="AW16" s="29">
        <v>0.33</v>
      </c>
      <c r="AX16" s="29">
        <v>0.48</v>
      </c>
      <c r="AY16" s="23" t="s">
        <v>86</v>
      </c>
      <c r="AZ16" s="23" t="s">
        <v>86</v>
      </c>
      <c r="BA16" s="23" t="s">
        <v>95</v>
      </c>
      <c r="BB16" s="23" t="s">
        <v>86</v>
      </c>
      <c r="BC16" s="23" t="s">
        <v>87</v>
      </c>
      <c r="BD16" s="23">
        <v>2</v>
      </c>
      <c r="BE16" s="23"/>
      <c r="BF16" s="23">
        <v>38</v>
      </c>
      <c r="BG16" s="23">
        <v>49.5</v>
      </c>
      <c r="BH16" s="23" t="s">
        <v>86</v>
      </c>
      <c r="BI16" s="31" t="s">
        <v>95</v>
      </c>
      <c r="BJ16" s="31" t="s">
        <v>95</v>
      </c>
      <c r="BK16" s="23" t="s">
        <v>95</v>
      </c>
      <c r="BL16" s="23" t="s">
        <v>95</v>
      </c>
      <c r="BM16" s="23" t="s">
        <v>95</v>
      </c>
      <c r="BN16" s="31" t="s">
        <v>95</v>
      </c>
      <c r="BO16" s="34" t="str">
        <f t="shared" si="2"/>
        <v>No informa</v>
      </c>
      <c r="BP16" s="31" t="s">
        <v>95</v>
      </c>
      <c r="BQ16" s="34" t="str">
        <f t="shared" si="2"/>
        <v>No informa</v>
      </c>
      <c r="BR16" s="23" t="s">
        <v>95</v>
      </c>
      <c r="BS16" s="34" t="str">
        <f t="shared" si="5"/>
        <v>No informa</v>
      </c>
      <c r="BT16" s="31" t="s">
        <v>95</v>
      </c>
      <c r="BU16" s="23" t="s">
        <v>86</v>
      </c>
      <c r="BV16" s="23" t="s">
        <v>95</v>
      </c>
      <c r="BW16" s="23" t="s">
        <v>86</v>
      </c>
      <c r="BX16" s="23" t="s">
        <v>86</v>
      </c>
      <c r="BY16" s="23" t="s">
        <v>87</v>
      </c>
      <c r="BZ16" s="23">
        <v>1</v>
      </c>
      <c r="CA16" s="23">
        <v>0</v>
      </c>
    </row>
    <row r="17" spans="1:79" ht="72" x14ac:dyDescent="0.3">
      <c r="A17" s="19">
        <v>71</v>
      </c>
      <c r="B17" s="19" t="s">
        <v>176</v>
      </c>
      <c r="C17" s="55" t="s">
        <v>84</v>
      </c>
      <c r="D17" s="55" t="s">
        <v>103</v>
      </c>
      <c r="E17" s="55" t="s">
        <v>86</v>
      </c>
      <c r="F17" s="55" t="s">
        <v>87</v>
      </c>
      <c r="G17" s="55" t="s">
        <v>87</v>
      </c>
      <c r="H17" s="55">
        <v>1929</v>
      </c>
      <c r="I17" s="55" t="s">
        <v>177</v>
      </c>
      <c r="J17" s="20">
        <v>2.3283445380000001</v>
      </c>
      <c r="K17" s="20">
        <v>-0.27029554900000002</v>
      </c>
      <c r="L17" s="21">
        <f t="shared" si="6"/>
        <v>-0.11608915458541988</v>
      </c>
      <c r="M17" s="19" t="s">
        <v>87</v>
      </c>
      <c r="N17" s="19">
        <v>2024</v>
      </c>
      <c r="O17" s="56" t="s">
        <v>178</v>
      </c>
      <c r="P17" s="23" t="s">
        <v>87</v>
      </c>
      <c r="Q17" s="23" t="s">
        <v>87</v>
      </c>
      <c r="R17" s="23" t="s">
        <v>87</v>
      </c>
      <c r="S17" s="23" t="s">
        <v>87</v>
      </c>
      <c r="T17" s="60" t="s">
        <v>95</v>
      </c>
      <c r="U17" s="60" t="s">
        <v>95</v>
      </c>
      <c r="V17" s="60" t="s">
        <v>95</v>
      </c>
      <c r="W17" s="24">
        <f t="shared" si="1"/>
        <v>0</v>
      </c>
      <c r="X17" s="23" t="s">
        <v>87</v>
      </c>
      <c r="Y17" s="23" t="s">
        <v>86</v>
      </c>
      <c r="Z17" s="23">
        <v>2</v>
      </c>
      <c r="AA17" s="23"/>
      <c r="AB17" s="39" t="s">
        <v>179</v>
      </c>
      <c r="AC17" s="25" t="s">
        <v>92</v>
      </c>
      <c r="AD17" s="26">
        <v>53562</v>
      </c>
      <c r="AE17" s="26">
        <f t="array" ref="AE17">IFERROR(AD17*_xlfn.IFS(AC17="MJ",1,AC17="GJ",1000,AC17="TJ",1000000,AC17="kWh",3.6,AC17="MWh",3600,AC17="GWh",3600000,AC17="J",0.000001,AC17="wm",3600),"No informa")</f>
        <v>192823200</v>
      </c>
      <c r="AF17" s="23" t="s">
        <v>87</v>
      </c>
      <c r="AG17" s="23" t="s">
        <v>87</v>
      </c>
      <c r="AH17" s="39" t="s">
        <v>180</v>
      </c>
      <c r="AI17" s="25" t="s">
        <v>94</v>
      </c>
      <c r="AJ17" s="26">
        <v>261600</v>
      </c>
      <c r="AK17" s="26">
        <f t="array" ref="AK17">IFERROR(AJ17*_xlfn.IFS(AI17="m³",1,AI17="L",0.001,AI17="ML",1000,AI17="Mm³",1000000),"No informa")</f>
        <v>261600</v>
      </c>
      <c r="AL17" s="23">
        <v>0</v>
      </c>
      <c r="AM17" s="23" t="s">
        <v>87</v>
      </c>
      <c r="AN17" s="39">
        <v>7867</v>
      </c>
      <c r="AO17" s="23">
        <v>2</v>
      </c>
      <c r="AP17" s="23" t="s">
        <v>87</v>
      </c>
      <c r="AQ17" s="23" t="s">
        <v>87</v>
      </c>
      <c r="AR17" s="23">
        <v>2490</v>
      </c>
      <c r="AS17" s="23" t="s">
        <v>87</v>
      </c>
      <c r="AT17" s="23" t="s">
        <v>95</v>
      </c>
      <c r="AU17" s="28" t="s">
        <v>90</v>
      </c>
      <c r="AV17" s="23">
        <v>1</v>
      </c>
      <c r="AW17" s="29">
        <v>0.11</v>
      </c>
      <c r="AX17" s="29">
        <v>0.45</v>
      </c>
      <c r="AY17" s="23" t="s">
        <v>86</v>
      </c>
      <c r="AZ17" s="23" t="s">
        <v>87</v>
      </c>
      <c r="BA17" s="30">
        <v>3.0999999999999999E-3</v>
      </c>
      <c r="BB17" s="23" t="s">
        <v>86</v>
      </c>
      <c r="BC17" s="23" t="s">
        <v>87</v>
      </c>
      <c r="BD17" s="23">
        <v>2</v>
      </c>
      <c r="BE17" s="23" t="s">
        <v>87</v>
      </c>
      <c r="BF17" s="23" t="s">
        <v>95</v>
      </c>
      <c r="BG17" s="23" t="s">
        <v>95</v>
      </c>
      <c r="BH17" s="23" t="s">
        <v>87</v>
      </c>
      <c r="BI17" s="39" t="s">
        <v>181</v>
      </c>
      <c r="BJ17" s="39" t="s">
        <v>182</v>
      </c>
      <c r="BK17" s="23" t="s">
        <v>95</v>
      </c>
      <c r="BL17" s="39" t="s">
        <v>183</v>
      </c>
      <c r="BM17" s="39" t="s">
        <v>184</v>
      </c>
      <c r="BN17" s="40" t="s">
        <v>185</v>
      </c>
      <c r="BO17" s="34" t="str">
        <f t="shared" si="2"/>
        <v>No informa</v>
      </c>
      <c r="BP17" s="40" t="s">
        <v>186</v>
      </c>
      <c r="BQ17" s="34" t="str">
        <f t="shared" si="2"/>
        <v>No informa</v>
      </c>
      <c r="BR17" s="23" t="s">
        <v>187</v>
      </c>
      <c r="BS17" s="34" t="str">
        <f t="shared" si="5"/>
        <v>No informa</v>
      </c>
      <c r="BT17" s="39">
        <v>684354</v>
      </c>
      <c r="BU17" s="23" t="s">
        <v>86</v>
      </c>
      <c r="BV17" s="23" t="s">
        <v>95</v>
      </c>
      <c r="BW17" s="23" t="s">
        <v>86</v>
      </c>
      <c r="BX17" s="23" t="s">
        <v>87</v>
      </c>
      <c r="BY17" s="23" t="s">
        <v>87</v>
      </c>
      <c r="BZ17" s="23">
        <v>2</v>
      </c>
      <c r="CA17" s="23">
        <v>1</v>
      </c>
    </row>
    <row r="18" spans="1:79" ht="72" x14ac:dyDescent="0.3">
      <c r="A18" s="19">
        <v>77</v>
      </c>
      <c r="B18" s="19" t="s">
        <v>188</v>
      </c>
      <c r="C18" s="55" t="s">
        <v>84</v>
      </c>
      <c r="D18" s="55" t="s">
        <v>103</v>
      </c>
      <c r="E18" s="55" t="s">
        <v>86</v>
      </c>
      <c r="F18" s="55" t="s">
        <v>87</v>
      </c>
      <c r="G18" s="55" t="s">
        <v>86</v>
      </c>
      <c r="H18" s="55">
        <v>1974</v>
      </c>
      <c r="I18" s="55" t="s">
        <v>125</v>
      </c>
      <c r="J18" s="20">
        <v>2.2729038500000001</v>
      </c>
      <c r="K18" s="20">
        <v>1.060452884</v>
      </c>
      <c r="L18" s="21">
        <f t="shared" si="6"/>
        <v>0.46656301981273868</v>
      </c>
      <c r="M18" s="19" t="s">
        <v>87</v>
      </c>
      <c r="N18" s="19">
        <v>2024</v>
      </c>
      <c r="O18" s="56" t="s">
        <v>189</v>
      </c>
      <c r="P18" s="23" t="s">
        <v>87</v>
      </c>
      <c r="Q18" s="23" t="s">
        <v>87</v>
      </c>
      <c r="R18" s="23" t="s">
        <v>87</v>
      </c>
      <c r="S18" s="23" t="s">
        <v>87</v>
      </c>
      <c r="T18" s="24">
        <v>176717</v>
      </c>
      <c r="U18" s="24">
        <v>18395</v>
      </c>
      <c r="V18" s="24">
        <v>3785728</v>
      </c>
      <c r="W18" s="24">
        <f t="shared" ref="W18:W81" si="7">SUM(T18:V18)</f>
        <v>3980840</v>
      </c>
      <c r="X18" s="23" t="s">
        <v>87</v>
      </c>
      <c r="Y18" s="23" t="s">
        <v>86</v>
      </c>
      <c r="Z18" s="23">
        <v>2</v>
      </c>
      <c r="AA18" s="23" t="s">
        <v>87</v>
      </c>
      <c r="AB18" s="23" t="s">
        <v>190</v>
      </c>
      <c r="AC18" s="25" t="s">
        <v>191</v>
      </c>
      <c r="AD18" s="26">
        <v>376361</v>
      </c>
      <c r="AE18" s="26">
        <f t="array" ref="AE18">IFERROR(AD18*_xlfn.IFS(AC18="MJ",1,AC18="GJ",1000,AC18="TJ",1000000,AC18="kWh",3.6,AC18="MWh",3600,AC18="GWh",3600000,AC18="J",0.000001,AC18="wm",3600),"No informa")</f>
        <v>1354899600</v>
      </c>
      <c r="AF18" s="23" t="s">
        <v>87</v>
      </c>
      <c r="AG18" s="23" t="s">
        <v>87</v>
      </c>
      <c r="AH18" s="23" t="s">
        <v>192</v>
      </c>
      <c r="AI18" s="35" t="s">
        <v>109</v>
      </c>
      <c r="AJ18" s="26">
        <v>92</v>
      </c>
      <c r="AK18" s="26">
        <f t="array" ref="AK18">IFERROR(AJ18*_xlfn.IFS(AI18="m³",1,AI18="L",0.001,AI18="ML",1000,AI18="Mm³",1000000),"No informa")</f>
        <v>92000</v>
      </c>
      <c r="AL18" s="23">
        <v>0</v>
      </c>
      <c r="AM18" s="23" t="s">
        <v>87</v>
      </c>
      <c r="AN18" s="23">
        <v>872</v>
      </c>
      <c r="AO18" s="23">
        <v>0</v>
      </c>
      <c r="AP18" s="23" t="s">
        <v>87</v>
      </c>
      <c r="AQ18" s="23" t="s">
        <v>87</v>
      </c>
      <c r="AR18" s="23">
        <v>2151</v>
      </c>
      <c r="AS18" s="23" t="s">
        <v>87</v>
      </c>
      <c r="AT18" s="23" t="s">
        <v>95</v>
      </c>
      <c r="AU18" s="28" t="s">
        <v>90</v>
      </c>
      <c r="AV18" s="23">
        <v>1</v>
      </c>
      <c r="AW18" s="29">
        <v>0.56999999999999995</v>
      </c>
      <c r="AX18" s="29">
        <v>0.37</v>
      </c>
      <c r="AY18" s="29" t="s">
        <v>86</v>
      </c>
      <c r="AZ18" s="23" t="s">
        <v>87</v>
      </c>
      <c r="BA18" s="30">
        <v>8.9999999999999998E-4</v>
      </c>
      <c r="BB18" s="30" t="s">
        <v>87</v>
      </c>
      <c r="BC18" s="23" t="s">
        <v>87</v>
      </c>
      <c r="BD18" s="23">
        <v>1</v>
      </c>
      <c r="BE18" s="23" t="s">
        <v>87</v>
      </c>
      <c r="BF18" s="23">
        <v>38.5</v>
      </c>
      <c r="BG18" s="23">
        <v>39.6</v>
      </c>
      <c r="BH18" s="23" t="s">
        <v>87</v>
      </c>
      <c r="BI18" s="31">
        <v>8151172</v>
      </c>
      <c r="BJ18" s="31">
        <v>7000120</v>
      </c>
      <c r="BK18" s="32" t="s">
        <v>95</v>
      </c>
      <c r="BL18" s="32">
        <v>4518705</v>
      </c>
      <c r="BM18" s="32">
        <v>1509447</v>
      </c>
      <c r="BN18" s="31">
        <v>439541</v>
      </c>
      <c r="BO18" s="34">
        <f t="shared" si="2"/>
        <v>5.3923656622630461E-2</v>
      </c>
      <c r="BP18" s="31">
        <v>511396</v>
      </c>
      <c r="BQ18" s="34">
        <f t="shared" si="2"/>
        <v>6.2738953367687492E-2</v>
      </c>
      <c r="BR18" s="32">
        <v>21031</v>
      </c>
      <c r="BS18" s="34">
        <f t="shared" si="5"/>
        <v>2.5801197668261695E-3</v>
      </c>
      <c r="BT18" s="31">
        <f>BI18-BJ18</f>
        <v>1151052</v>
      </c>
      <c r="BU18" s="23" t="s">
        <v>87</v>
      </c>
      <c r="BV18" s="29">
        <v>0.4</v>
      </c>
      <c r="BW18" s="23" t="s">
        <v>86</v>
      </c>
      <c r="BX18" s="23" t="s">
        <v>87</v>
      </c>
      <c r="BY18" s="23" t="s">
        <v>86</v>
      </c>
      <c r="BZ18" s="23">
        <v>2</v>
      </c>
      <c r="CA18" s="23">
        <v>2</v>
      </c>
    </row>
    <row r="19" spans="1:79" ht="72" x14ac:dyDescent="0.3">
      <c r="A19" s="19">
        <v>105</v>
      </c>
      <c r="B19" s="19" t="s">
        <v>193</v>
      </c>
      <c r="C19" s="55" t="s">
        <v>84</v>
      </c>
      <c r="D19" s="55" t="s">
        <v>103</v>
      </c>
      <c r="E19" s="55" t="s">
        <v>86</v>
      </c>
      <c r="F19" s="55" t="s">
        <v>87</v>
      </c>
      <c r="G19" s="55" t="s">
        <v>87</v>
      </c>
      <c r="H19" s="55">
        <v>2009</v>
      </c>
      <c r="I19" s="55" t="s">
        <v>194</v>
      </c>
      <c r="J19" s="20">
        <v>1.8581853669999999</v>
      </c>
      <c r="K19" s="20">
        <v>1.4984981E-2</v>
      </c>
      <c r="L19" s="21">
        <f t="shared" si="0"/>
        <v>8.0643090114270611E-3</v>
      </c>
      <c r="M19" s="19" t="s">
        <v>87</v>
      </c>
      <c r="N19" s="19">
        <v>2024</v>
      </c>
      <c r="O19" s="22" t="s">
        <v>195</v>
      </c>
      <c r="P19" s="23" t="s">
        <v>87</v>
      </c>
      <c r="Q19" s="23" t="s">
        <v>87</v>
      </c>
      <c r="R19" s="23" t="s">
        <v>87</v>
      </c>
      <c r="S19" s="23" t="s">
        <v>87</v>
      </c>
      <c r="T19" s="61">
        <v>7112</v>
      </c>
      <c r="U19" s="61">
        <v>28865.7</v>
      </c>
      <c r="V19" s="61">
        <v>2315795</v>
      </c>
      <c r="W19" s="24">
        <f t="shared" si="7"/>
        <v>2351772.7000000002</v>
      </c>
      <c r="X19" s="23" t="s">
        <v>87</v>
      </c>
      <c r="Y19" s="23" t="s">
        <v>86</v>
      </c>
      <c r="Z19" s="23">
        <v>1</v>
      </c>
      <c r="AA19" s="23" t="s">
        <v>87</v>
      </c>
      <c r="AB19" s="39" t="s">
        <v>196</v>
      </c>
      <c r="AC19" s="25" t="s">
        <v>170</v>
      </c>
      <c r="AD19" s="26">
        <v>2498710</v>
      </c>
      <c r="AE19" s="26">
        <f t="array" ref="AE19">IFERROR(AD19*_xlfn.IFS(AC19="MJ",1,AC19="GJ",1000,AC19="TJ",1000000,AC19="kWh",3.6,AC19="MWh",3600,AC19="GWh",3600000,AC19="J",0.000001,AC19="wm",3600),"No informa")</f>
        <v>8995356</v>
      </c>
      <c r="AF19" s="23" t="s">
        <v>87</v>
      </c>
      <c r="AG19" s="23" t="s">
        <v>87</v>
      </c>
      <c r="AH19" s="39" t="s">
        <v>197</v>
      </c>
      <c r="AI19" s="35" t="s">
        <v>198</v>
      </c>
      <c r="AJ19" s="26">
        <v>1026472</v>
      </c>
      <c r="AK19" s="26">
        <f t="array" ref="AK19">IFERROR(AJ19*_xlfn.IFS(AI19="m³",1,AI19="L",0.001,AI19="ML",1000,AI19="Mm³",1000000),"No informa")</f>
        <v>1026.472</v>
      </c>
      <c r="AL19" s="23">
        <v>0</v>
      </c>
      <c r="AM19" s="23" t="s">
        <v>87</v>
      </c>
      <c r="AN19" s="23" t="s">
        <v>90</v>
      </c>
      <c r="AO19" s="23">
        <v>1</v>
      </c>
      <c r="AP19" s="23" t="s">
        <v>86</v>
      </c>
      <c r="AQ19" s="23" t="s">
        <v>86</v>
      </c>
      <c r="AR19" s="23" t="s">
        <v>95</v>
      </c>
      <c r="AS19" s="23" t="s">
        <v>87</v>
      </c>
      <c r="AT19" s="23" t="s">
        <v>95</v>
      </c>
      <c r="AU19" s="28" t="s">
        <v>90</v>
      </c>
      <c r="AV19" s="23">
        <v>0</v>
      </c>
      <c r="AW19" s="23" t="s">
        <v>95</v>
      </c>
      <c r="AX19" s="23" t="s">
        <v>95</v>
      </c>
      <c r="AY19" s="23" t="s">
        <v>86</v>
      </c>
      <c r="AZ19" s="23" t="s">
        <v>86</v>
      </c>
      <c r="BA19" s="23" t="s">
        <v>95</v>
      </c>
      <c r="BB19" s="23" t="s">
        <v>86</v>
      </c>
      <c r="BC19" s="23" t="s">
        <v>87</v>
      </c>
      <c r="BD19" s="23">
        <v>1</v>
      </c>
      <c r="BE19" s="23" t="s">
        <v>87</v>
      </c>
      <c r="BF19" s="23" t="s">
        <v>95</v>
      </c>
      <c r="BG19" s="23" t="s">
        <v>95</v>
      </c>
      <c r="BH19" s="23" t="s">
        <v>86</v>
      </c>
      <c r="BI19" s="31" t="s">
        <v>95</v>
      </c>
      <c r="BJ19" s="31" t="s">
        <v>95</v>
      </c>
      <c r="BK19" s="23" t="s">
        <v>95</v>
      </c>
      <c r="BL19" s="23" t="s">
        <v>95</v>
      </c>
      <c r="BM19" s="23" t="s">
        <v>95</v>
      </c>
      <c r="BN19" s="31" t="s">
        <v>95</v>
      </c>
      <c r="BO19" s="34" t="str">
        <f t="shared" si="2"/>
        <v>No informa</v>
      </c>
      <c r="BP19" s="31" t="s">
        <v>95</v>
      </c>
      <c r="BQ19" s="34" t="str">
        <f t="shared" si="2"/>
        <v>No informa</v>
      </c>
      <c r="BR19" s="23" t="s">
        <v>95</v>
      </c>
      <c r="BS19" s="34" t="str">
        <f t="shared" si="5"/>
        <v>No informa</v>
      </c>
      <c r="BT19" s="31" t="s">
        <v>95</v>
      </c>
      <c r="BU19" s="23" t="s">
        <v>87</v>
      </c>
      <c r="BV19" s="29">
        <v>0.95</v>
      </c>
      <c r="BW19" s="23" t="s">
        <v>86</v>
      </c>
      <c r="BX19" s="23" t="s">
        <v>86</v>
      </c>
      <c r="BY19" s="23" t="s">
        <v>87</v>
      </c>
      <c r="BZ19" s="23">
        <v>2</v>
      </c>
      <c r="CA19" s="23">
        <v>1</v>
      </c>
    </row>
    <row r="20" spans="1:79" x14ac:dyDescent="0.3">
      <c r="A20" s="19">
        <v>394</v>
      </c>
      <c r="B20" s="19" t="s">
        <v>199</v>
      </c>
      <c r="C20" s="55" t="s">
        <v>84</v>
      </c>
      <c r="D20" s="55" t="s">
        <v>103</v>
      </c>
      <c r="E20" s="55" t="s">
        <v>86</v>
      </c>
      <c r="F20" s="55" t="s">
        <v>86</v>
      </c>
      <c r="G20" s="55" t="s">
        <v>87</v>
      </c>
      <c r="H20" s="55">
        <v>2015</v>
      </c>
      <c r="I20" s="55" t="s">
        <v>125</v>
      </c>
      <c r="J20" s="20">
        <v>0.70314701400000001</v>
      </c>
      <c r="K20" s="20">
        <v>9.7250348E-2</v>
      </c>
      <c r="L20" s="21">
        <f t="shared" ref="L20:L83" si="8">K20/J20</f>
        <v>0.13830727580960758</v>
      </c>
      <c r="M20" s="19" t="s">
        <v>86</v>
      </c>
      <c r="N20" s="19" t="s">
        <v>200</v>
      </c>
      <c r="O20" s="62"/>
      <c r="P20" s="23"/>
      <c r="Q20" s="23"/>
      <c r="R20" s="23"/>
      <c r="S20" s="23"/>
      <c r="T20" s="60" t="s">
        <v>95</v>
      </c>
      <c r="U20" s="60" t="s">
        <v>95</v>
      </c>
      <c r="V20" s="60" t="s">
        <v>95</v>
      </c>
      <c r="W20" s="24">
        <f t="shared" si="7"/>
        <v>0</v>
      </c>
      <c r="X20" s="23"/>
      <c r="Y20" s="23"/>
      <c r="Z20" s="23"/>
      <c r="AA20" s="23"/>
      <c r="AB20" s="23" t="s">
        <v>90</v>
      </c>
      <c r="AC20" s="25" t="s">
        <v>95</v>
      </c>
      <c r="AD20" s="26" t="s">
        <v>141</v>
      </c>
      <c r="AE20" s="26" t="str">
        <f t="array" ref="AE20">IFERROR(AD20*_xlfn.IFS(AC20="MJ",1,AC20="GJ",1000,AC20="TJ",1000000,AC20="kWh",3.6,AC20="MWh",3600,AC20="GWh",3600000,AC20="J",0.000001,AC20="wm",3600),"No informa")</f>
        <v>No informa</v>
      </c>
      <c r="AF20" s="23"/>
      <c r="AG20" s="23"/>
      <c r="AH20" s="23" t="s">
        <v>95</v>
      </c>
      <c r="AI20" s="59" t="str">
        <f t="array" ref="AI20">IFERROR(AH20* _xlfn.IFS(AG20="MJ",1, AG20="GJ",1000, AG20="TJ",1000000, AG20="kWh",3.6, AG20="MWh",3600, AG20="GWh",3600000, AG20="J",0.000001, AG20="wm",3600),"No informa")</f>
        <v>No informa</v>
      </c>
      <c r="AJ20" s="26" t="s">
        <v>141</v>
      </c>
      <c r="AK20" s="26" t="str">
        <f t="array" ref="AK20">IFERROR(AJ20*_xlfn.IFS(AI20="m³",1,AI20="L",0.001,AI20="ML",1000,AI20="Mm³",1000000),"No informa")</f>
        <v>No informa</v>
      </c>
      <c r="AL20" s="23"/>
      <c r="AM20" s="23"/>
      <c r="AN20" s="23" t="s">
        <v>90</v>
      </c>
      <c r="AO20" s="23"/>
      <c r="AP20" s="23"/>
      <c r="AQ20" s="23"/>
      <c r="AR20" s="23"/>
      <c r="AS20" s="23"/>
      <c r="AT20" s="23" t="s">
        <v>95</v>
      </c>
      <c r="AU20" s="23" t="s">
        <v>95</v>
      </c>
      <c r="AV20" s="23"/>
      <c r="AW20" s="23" t="s">
        <v>95</v>
      </c>
      <c r="AX20" s="23" t="s">
        <v>95</v>
      </c>
      <c r="AY20" s="23"/>
      <c r="AZ20" s="23"/>
      <c r="BA20" s="23"/>
      <c r="BB20" s="23"/>
      <c r="BC20" s="23"/>
      <c r="BD20" s="23"/>
      <c r="BE20" s="23"/>
      <c r="BF20" s="23" t="s">
        <v>95</v>
      </c>
      <c r="BG20" s="23" t="s">
        <v>95</v>
      </c>
      <c r="BH20" s="23"/>
      <c r="BI20" s="31"/>
      <c r="BJ20" s="31"/>
      <c r="BK20" s="23"/>
      <c r="BL20" s="23"/>
      <c r="BM20" s="23"/>
      <c r="BN20" s="31"/>
      <c r="BO20" s="34" t="str">
        <f t="shared" si="2"/>
        <v>No informa</v>
      </c>
      <c r="BP20" s="31"/>
      <c r="BQ20" s="34" t="str">
        <f t="shared" si="2"/>
        <v>No informa</v>
      </c>
      <c r="BR20" s="23"/>
      <c r="BS20" s="34" t="str">
        <f t="shared" si="5"/>
        <v>No informa</v>
      </c>
      <c r="BT20" s="31"/>
      <c r="BU20" s="23"/>
      <c r="BV20" s="23" t="s">
        <v>90</v>
      </c>
      <c r="BW20" s="23"/>
      <c r="BX20" s="23"/>
      <c r="BY20" s="23"/>
      <c r="BZ20" s="23"/>
      <c r="CA20" s="23"/>
    </row>
    <row r="21" spans="1:79" ht="115.2" x14ac:dyDescent="0.3">
      <c r="A21" s="19"/>
      <c r="B21" s="19" t="s">
        <v>201</v>
      </c>
      <c r="C21" s="55" t="s">
        <v>84</v>
      </c>
      <c r="D21" s="55" t="s">
        <v>103</v>
      </c>
      <c r="E21" s="55" t="s">
        <v>86</v>
      </c>
      <c r="F21" s="55" t="s">
        <v>86</v>
      </c>
      <c r="G21" s="55" t="s">
        <v>86</v>
      </c>
      <c r="H21" s="55">
        <v>1987</v>
      </c>
      <c r="I21" s="55" t="s">
        <v>125</v>
      </c>
      <c r="J21" s="19"/>
      <c r="K21" s="19"/>
      <c r="L21" s="21" t="e">
        <f t="shared" si="8"/>
        <v>#DIV/0!</v>
      </c>
      <c r="M21" s="19" t="s">
        <v>87</v>
      </c>
      <c r="N21" s="19">
        <v>2024</v>
      </c>
      <c r="O21" s="22" t="s">
        <v>202</v>
      </c>
      <c r="P21" s="23" t="s">
        <v>87</v>
      </c>
      <c r="Q21" s="23" t="s">
        <v>87</v>
      </c>
      <c r="R21" s="23" t="s">
        <v>87</v>
      </c>
      <c r="S21" s="23" t="s">
        <v>87</v>
      </c>
      <c r="T21" s="61">
        <v>114027</v>
      </c>
      <c r="U21" s="61">
        <v>2509.31</v>
      </c>
      <c r="V21" s="24">
        <v>9435307</v>
      </c>
      <c r="W21" s="24">
        <f t="shared" si="7"/>
        <v>9551843.3100000005</v>
      </c>
      <c r="X21" s="23" t="s">
        <v>87</v>
      </c>
      <c r="Y21" s="23" t="s">
        <v>86</v>
      </c>
      <c r="Z21" s="23">
        <v>1</v>
      </c>
      <c r="AA21" s="23"/>
      <c r="AB21" s="58" t="s">
        <v>203</v>
      </c>
      <c r="AC21" s="25" t="s">
        <v>100</v>
      </c>
      <c r="AD21" s="26">
        <v>80656.91</v>
      </c>
      <c r="AE21" s="26">
        <f t="array" ref="AE21">IFERROR(AD21*_xlfn.IFS(AC21="MJ",1,AC21="GJ",1000,AC21="TJ",1000000,AC21="kWh",3.6,AC21="MWh",3600,AC21="GWh",3600000,AC21="J",0.000001,AC21="wm",3600),"No informa")</f>
        <v>80656910</v>
      </c>
      <c r="AF21" s="23" t="s">
        <v>86</v>
      </c>
      <c r="AG21" s="23" t="s">
        <v>87</v>
      </c>
      <c r="AH21" s="23" t="s">
        <v>95</v>
      </c>
      <c r="AI21" s="59" t="str">
        <f t="array" ref="AI21">IFERROR(AH21* _xlfn.IFS(AG21="MJ",1, AG21="GJ",1000, AG21="TJ",1000000, AG21="kWh",3.6, AG21="MWh",3600, AG21="GWh",3600000, AG21="J",0.000001, AG21="wm",3600),"No informa")</f>
        <v>No informa</v>
      </c>
      <c r="AJ21" s="26" t="s">
        <v>141</v>
      </c>
      <c r="AK21" s="26" t="str">
        <f t="array" ref="AK21">IFERROR(AJ21*_xlfn.IFS(AI21="m³",1,AI21="L",0.001,AI21="ML",1000,AI21="Mm³",1000000),"No informa")</f>
        <v>No informa</v>
      </c>
      <c r="AL21" s="23">
        <v>0</v>
      </c>
      <c r="AM21" s="23" t="s">
        <v>87</v>
      </c>
      <c r="AN21" s="23">
        <v>14635</v>
      </c>
      <c r="AO21" s="23">
        <v>0</v>
      </c>
      <c r="AP21" s="23" t="s">
        <v>86</v>
      </c>
      <c r="AQ21" s="23" t="s">
        <v>86</v>
      </c>
      <c r="AR21" s="23">
        <v>876</v>
      </c>
      <c r="AS21" s="23" t="s">
        <v>87</v>
      </c>
      <c r="AT21" s="23" t="s">
        <v>95</v>
      </c>
      <c r="AU21" s="23" t="s">
        <v>95</v>
      </c>
      <c r="AV21" s="23">
        <v>1</v>
      </c>
      <c r="AW21" s="29">
        <v>0.44</v>
      </c>
      <c r="AX21" s="29">
        <v>0.42</v>
      </c>
      <c r="AY21" s="23" t="s">
        <v>86</v>
      </c>
      <c r="AZ21" s="23" t="s">
        <v>86</v>
      </c>
      <c r="BA21" s="23" t="s">
        <v>95</v>
      </c>
      <c r="BB21" s="23" t="s">
        <v>86</v>
      </c>
      <c r="BC21" s="23" t="s">
        <v>87</v>
      </c>
      <c r="BD21" s="23">
        <v>1</v>
      </c>
      <c r="BE21" s="23" t="s">
        <v>87</v>
      </c>
      <c r="BF21" s="23" t="s">
        <v>95</v>
      </c>
      <c r="BG21" s="23" t="s">
        <v>95</v>
      </c>
      <c r="BH21" s="23" t="s">
        <v>87</v>
      </c>
      <c r="BI21" s="39">
        <v>4857145000000</v>
      </c>
      <c r="BJ21" s="39">
        <v>4736173000000</v>
      </c>
      <c r="BK21" s="23"/>
      <c r="BL21" s="39">
        <v>3647318000000</v>
      </c>
      <c r="BM21" s="39">
        <v>572803000000</v>
      </c>
      <c r="BN21" s="39">
        <v>131568000000</v>
      </c>
      <c r="BO21" s="34">
        <f t="shared" si="2"/>
        <v>2.7087517461389356E-2</v>
      </c>
      <c r="BP21" s="39">
        <v>359762000000</v>
      </c>
      <c r="BQ21" s="34">
        <f t="shared" si="2"/>
        <v>7.4068614381493661E-2</v>
      </c>
      <c r="BR21" s="39">
        <v>24722000000</v>
      </c>
      <c r="BS21" s="34">
        <f t="shared" si="5"/>
        <v>5.0898212839023751E-3</v>
      </c>
      <c r="BT21" s="39">
        <v>120972000000</v>
      </c>
      <c r="BU21" s="23" t="s">
        <v>87</v>
      </c>
      <c r="BV21" s="29">
        <v>0.96</v>
      </c>
      <c r="BW21" s="23" t="s">
        <v>86</v>
      </c>
      <c r="BX21" s="23" t="s">
        <v>87</v>
      </c>
      <c r="BY21" s="23" t="s">
        <v>86</v>
      </c>
      <c r="BZ21" s="23">
        <v>2</v>
      </c>
      <c r="CA21" s="23">
        <v>0</v>
      </c>
    </row>
    <row r="22" spans="1:79" ht="144" x14ac:dyDescent="0.3">
      <c r="A22" s="19"/>
      <c r="B22" s="19" t="s">
        <v>204</v>
      </c>
      <c r="C22" s="55" t="s">
        <v>84</v>
      </c>
      <c r="D22" s="55" t="s">
        <v>103</v>
      </c>
      <c r="E22" s="55" t="s">
        <v>86</v>
      </c>
      <c r="F22" s="55" t="s">
        <v>87</v>
      </c>
      <c r="G22" s="55" t="s">
        <v>87</v>
      </c>
      <c r="H22" s="55">
        <v>1875</v>
      </c>
      <c r="I22" s="55" t="s">
        <v>125</v>
      </c>
      <c r="J22" s="19"/>
      <c r="K22" s="19"/>
      <c r="L22" s="21" t="e">
        <f t="shared" si="8"/>
        <v>#DIV/0!</v>
      </c>
      <c r="M22" s="19" t="s">
        <v>87</v>
      </c>
      <c r="N22" s="19">
        <v>2024</v>
      </c>
      <c r="O22" s="22" t="s">
        <v>205</v>
      </c>
      <c r="P22" s="23" t="s">
        <v>87</v>
      </c>
      <c r="Q22" s="23" t="s">
        <v>87</v>
      </c>
      <c r="R22" s="23" t="s">
        <v>87</v>
      </c>
      <c r="S22" s="23" t="s">
        <v>87</v>
      </c>
      <c r="T22" s="61">
        <v>671.5</v>
      </c>
      <c r="U22" s="61">
        <v>13200.82</v>
      </c>
      <c r="V22" s="61">
        <v>1545.37</v>
      </c>
      <c r="W22" s="24">
        <f t="shared" si="7"/>
        <v>15417.689999999999</v>
      </c>
      <c r="X22" s="23" t="s">
        <v>87</v>
      </c>
      <c r="Y22" s="23" t="s">
        <v>86</v>
      </c>
      <c r="Z22" s="23">
        <v>2</v>
      </c>
      <c r="AA22" s="23"/>
      <c r="AB22" s="23" t="s">
        <v>206</v>
      </c>
      <c r="AC22" s="25" t="s">
        <v>107</v>
      </c>
      <c r="AD22" s="26">
        <v>332874587</v>
      </c>
      <c r="AE22" s="26">
        <f t="array" ref="AE22">IFERROR(AD22*_xlfn.IFS(AC22="MJ",1,AC22="GJ",1000,AC22="TJ",1000000,AC22="kWh",3.6,AC22="MWh",3600,AC22="GWh",3600000,AC22="J",0.000001,AC22="wm",3600),"No informa")</f>
        <v>332874587</v>
      </c>
      <c r="AF22" s="23" t="s">
        <v>87</v>
      </c>
      <c r="AG22" s="23" t="s">
        <v>86</v>
      </c>
      <c r="AH22" s="23" t="s">
        <v>95</v>
      </c>
      <c r="AI22" s="59" t="str">
        <f t="array" ref="AI22">IFERROR(AH22* _xlfn.IFS(AG22="MJ",1, AG22="GJ",1000, AG22="TJ",1000000, AG22="kWh",3.6, AG22="MWh",3600, AG22="GWh",3600000, AG22="J",0.000001, AG22="wm",3600),"No informa")</f>
        <v>No informa</v>
      </c>
      <c r="AJ22" s="26" t="s">
        <v>141</v>
      </c>
      <c r="AK22" s="26" t="str">
        <f t="array" ref="AK22">IFERROR(AJ22*_xlfn.IFS(AI22="m³",1,AI22="L",0.001,AI22="ML",1000,AI22="Mm³",1000000),"No informa")</f>
        <v>No informa</v>
      </c>
      <c r="AL22" s="23">
        <v>0</v>
      </c>
      <c r="AM22" s="23" t="s">
        <v>87</v>
      </c>
      <c r="AN22" s="23">
        <v>1665</v>
      </c>
      <c r="AO22" s="23">
        <v>1</v>
      </c>
      <c r="AP22" s="23" t="s">
        <v>87</v>
      </c>
      <c r="AQ22" s="23" t="s">
        <v>86</v>
      </c>
      <c r="AR22" s="23">
        <v>23113</v>
      </c>
      <c r="AS22" s="23" t="s">
        <v>87</v>
      </c>
      <c r="AT22" s="23" t="s">
        <v>95</v>
      </c>
      <c r="AU22" s="23" t="s">
        <v>95</v>
      </c>
      <c r="AV22" s="23">
        <v>1</v>
      </c>
      <c r="AW22" s="29">
        <v>0.28000000000000003</v>
      </c>
      <c r="AX22" s="23" t="s">
        <v>95</v>
      </c>
      <c r="AY22" s="23" t="s">
        <v>86</v>
      </c>
      <c r="AZ22" s="23" t="s">
        <v>86</v>
      </c>
      <c r="BA22" s="23" t="s">
        <v>95</v>
      </c>
      <c r="BB22" s="23" t="s">
        <v>86</v>
      </c>
      <c r="BC22" s="23" t="s">
        <v>87</v>
      </c>
      <c r="BD22" s="23">
        <v>2</v>
      </c>
      <c r="BE22" s="23" t="s">
        <v>87</v>
      </c>
      <c r="BF22" s="23">
        <v>36</v>
      </c>
      <c r="BG22" s="23">
        <v>37</v>
      </c>
      <c r="BH22" s="23" t="s">
        <v>86</v>
      </c>
      <c r="BI22" s="31" t="s">
        <v>95</v>
      </c>
      <c r="BJ22" s="31" t="s">
        <v>95</v>
      </c>
      <c r="BK22" s="23" t="s">
        <v>95</v>
      </c>
      <c r="BL22" s="23" t="s">
        <v>95</v>
      </c>
      <c r="BM22" s="23" t="s">
        <v>95</v>
      </c>
      <c r="BN22" s="31" t="s">
        <v>95</v>
      </c>
      <c r="BO22" s="34" t="str">
        <f t="shared" si="2"/>
        <v>No informa</v>
      </c>
      <c r="BP22" s="31" t="s">
        <v>95</v>
      </c>
      <c r="BQ22" s="34" t="str">
        <f t="shared" si="2"/>
        <v>No informa</v>
      </c>
      <c r="BR22" s="23" t="s">
        <v>95</v>
      </c>
      <c r="BS22" s="34" t="str">
        <f t="shared" si="5"/>
        <v>No informa</v>
      </c>
      <c r="BT22" s="31" t="s">
        <v>95</v>
      </c>
      <c r="BU22" s="23" t="s">
        <v>86</v>
      </c>
      <c r="BV22" s="23" t="s">
        <v>95</v>
      </c>
      <c r="BW22" s="23" t="s">
        <v>87</v>
      </c>
      <c r="BX22" s="23" t="s">
        <v>87</v>
      </c>
      <c r="BY22" s="23" t="s">
        <v>86</v>
      </c>
      <c r="BZ22" s="23">
        <v>1</v>
      </c>
      <c r="CA22" s="23">
        <v>2</v>
      </c>
    </row>
    <row r="23" spans="1:79" ht="129.6" x14ac:dyDescent="0.3">
      <c r="A23" s="19"/>
      <c r="B23" s="19" t="s">
        <v>207</v>
      </c>
      <c r="C23" s="55" t="s">
        <v>84</v>
      </c>
      <c r="D23" s="55" t="s">
        <v>103</v>
      </c>
      <c r="E23" s="55" t="s">
        <v>86</v>
      </c>
      <c r="F23" s="55" t="s">
        <v>87</v>
      </c>
      <c r="G23" s="55" t="s">
        <v>86</v>
      </c>
      <c r="H23" s="55">
        <v>1870</v>
      </c>
      <c r="I23" s="55" t="s">
        <v>125</v>
      </c>
      <c r="J23" s="19"/>
      <c r="K23" s="19"/>
      <c r="L23" s="21" t="e">
        <f t="shared" si="8"/>
        <v>#DIV/0!</v>
      </c>
      <c r="M23" s="19" t="s">
        <v>87</v>
      </c>
      <c r="N23" s="19">
        <v>2024</v>
      </c>
      <c r="O23" s="22" t="s">
        <v>208</v>
      </c>
      <c r="P23" s="23" t="s">
        <v>87</v>
      </c>
      <c r="Q23" s="23" t="s">
        <v>87</v>
      </c>
      <c r="R23" s="23" t="s">
        <v>87</v>
      </c>
      <c r="S23" s="23" t="s">
        <v>87</v>
      </c>
      <c r="T23" s="61">
        <v>1391</v>
      </c>
      <c r="U23" s="61">
        <v>3564</v>
      </c>
      <c r="V23" s="61">
        <v>626</v>
      </c>
      <c r="W23" s="24">
        <f t="shared" si="7"/>
        <v>5581</v>
      </c>
      <c r="X23" s="23" t="s">
        <v>87</v>
      </c>
      <c r="Y23" s="23" t="s">
        <v>87</v>
      </c>
      <c r="Z23" s="23">
        <v>2</v>
      </c>
      <c r="AA23" s="23"/>
      <c r="AB23" t="s">
        <v>209</v>
      </c>
      <c r="AC23" s="25" t="s">
        <v>92</v>
      </c>
      <c r="AD23" s="26">
        <v>21341</v>
      </c>
      <c r="AE23" s="26">
        <f t="array" ref="AE23">IFERROR(AD23*_xlfn.IFS(AC23="MJ",1,AC23="GJ",1000,AC23="TJ",1000000,AC23="kWh",3.6,AC23="MWh",3600,AC23="GWh",3600000,AC23="J",0.000001,AC23="wm",3600),"No informa")</f>
        <v>76827600</v>
      </c>
      <c r="AF23" s="23" t="s">
        <v>87</v>
      </c>
      <c r="AG23" s="23" t="s">
        <v>87</v>
      </c>
      <c r="AH23" s="23" t="s">
        <v>210</v>
      </c>
      <c r="AI23" s="35" t="s">
        <v>109</v>
      </c>
      <c r="AJ23" s="26">
        <v>57.26</v>
      </c>
      <c r="AK23" s="26">
        <f t="array" ref="AK23">IFERROR(AJ23*_xlfn.IFS(AI23="m³",1,AI23="L",0.001,AI23="ML",1000,AI23="Mm³",1000000),"No informa")</f>
        <v>57260</v>
      </c>
      <c r="AL23" s="23">
        <v>0</v>
      </c>
      <c r="AM23" s="23" t="s">
        <v>87</v>
      </c>
      <c r="AN23" s="23">
        <v>301.5</v>
      </c>
      <c r="AO23" s="63">
        <v>1</v>
      </c>
      <c r="AP23" s="23" t="s">
        <v>87</v>
      </c>
      <c r="AQ23" s="23" t="s">
        <v>86</v>
      </c>
      <c r="AR23" s="23">
        <v>12526</v>
      </c>
      <c r="AS23" s="23" t="s">
        <v>87</v>
      </c>
      <c r="AT23" s="23">
        <v>39290</v>
      </c>
      <c r="AU23" s="28">
        <f t="shared" ref="AU23:AU52" si="9">IFERROR((AT23/AR23)*100,0)</f>
        <v>313.66757145138109</v>
      </c>
      <c r="AV23" s="23">
        <v>2</v>
      </c>
      <c r="AW23" s="29">
        <v>0.33</v>
      </c>
      <c r="AX23" s="29">
        <v>0.6</v>
      </c>
      <c r="AY23" s="23" t="s">
        <v>86</v>
      </c>
      <c r="AZ23" s="23" t="s">
        <v>87</v>
      </c>
      <c r="BA23" s="30">
        <v>1.4E-2</v>
      </c>
      <c r="BB23" s="23" t="s">
        <v>86</v>
      </c>
      <c r="BC23" s="23" t="s">
        <v>87</v>
      </c>
      <c r="BD23" s="23">
        <v>1</v>
      </c>
      <c r="BE23" s="23" t="s">
        <v>87</v>
      </c>
      <c r="BF23" s="23">
        <v>230</v>
      </c>
      <c r="BG23" s="23">
        <v>413</v>
      </c>
      <c r="BH23" s="23" t="s">
        <v>87</v>
      </c>
      <c r="BI23" s="39">
        <v>6661</v>
      </c>
      <c r="BJ23" s="39">
        <v>4128</v>
      </c>
      <c r="BK23" s="23">
        <v>1199</v>
      </c>
      <c r="BL23" s="23" t="s">
        <v>95</v>
      </c>
      <c r="BM23" s="23">
        <v>567</v>
      </c>
      <c r="BN23" s="31">
        <v>896</v>
      </c>
      <c r="BO23" s="34">
        <f t="shared" si="2"/>
        <v>0.13451433718660863</v>
      </c>
      <c r="BP23" s="31">
        <v>1184</v>
      </c>
      <c r="BQ23" s="34">
        <f t="shared" si="2"/>
        <v>0.17775108842516138</v>
      </c>
      <c r="BR23" s="23">
        <v>282</v>
      </c>
      <c r="BS23" s="34">
        <f t="shared" si="5"/>
        <v>4.2335985587749585E-2</v>
      </c>
      <c r="BT23" s="31">
        <v>2533</v>
      </c>
      <c r="BU23" s="23" t="s">
        <v>86</v>
      </c>
      <c r="BV23" s="23" t="s">
        <v>95</v>
      </c>
      <c r="BW23" s="23" t="s">
        <v>86</v>
      </c>
      <c r="BX23" s="23" t="s">
        <v>87</v>
      </c>
      <c r="BY23" s="23" t="s">
        <v>87</v>
      </c>
      <c r="BZ23" s="23">
        <v>1</v>
      </c>
      <c r="CA23" s="23">
        <v>1</v>
      </c>
    </row>
    <row r="24" spans="1:79" ht="86.4" x14ac:dyDescent="0.3">
      <c r="A24" s="19"/>
      <c r="B24" s="19" t="s">
        <v>211</v>
      </c>
      <c r="C24" s="55" t="s">
        <v>84</v>
      </c>
      <c r="D24" s="55" t="s">
        <v>103</v>
      </c>
      <c r="E24" s="55" t="s">
        <v>86</v>
      </c>
      <c r="F24" s="55" t="s">
        <v>87</v>
      </c>
      <c r="G24" s="55" t="s">
        <v>86</v>
      </c>
      <c r="H24" s="55">
        <v>1972</v>
      </c>
      <c r="I24" s="55" t="s">
        <v>125</v>
      </c>
      <c r="J24" s="19"/>
      <c r="K24" s="19"/>
      <c r="L24" s="21"/>
      <c r="M24" s="19" t="s">
        <v>87</v>
      </c>
      <c r="N24" s="19">
        <v>2024</v>
      </c>
      <c r="O24" s="22" t="s">
        <v>212</v>
      </c>
      <c r="P24" s="23" t="s">
        <v>87</v>
      </c>
      <c r="Q24" s="23" t="s">
        <v>87</v>
      </c>
      <c r="R24" s="23" t="s">
        <v>87</v>
      </c>
      <c r="S24" s="23"/>
      <c r="T24" s="61">
        <v>671</v>
      </c>
      <c r="U24" s="61">
        <v>4689</v>
      </c>
      <c r="V24" s="61">
        <v>77507</v>
      </c>
      <c r="W24" s="24">
        <f t="shared" si="7"/>
        <v>82867</v>
      </c>
      <c r="X24" s="23" t="s">
        <v>87</v>
      </c>
      <c r="Y24" s="23" t="s">
        <v>86</v>
      </c>
      <c r="Z24" s="23">
        <v>2</v>
      </c>
      <c r="AA24" s="23"/>
      <c r="AB24" s="39" t="s">
        <v>213</v>
      </c>
      <c r="AC24" s="25" t="s">
        <v>92</v>
      </c>
      <c r="AD24" s="26">
        <v>26353</v>
      </c>
      <c r="AE24" s="26">
        <f t="array" ref="AE24">IFERROR(AD24*_xlfn.IFS(AC24="MJ",1,AC24="GJ",1000,AC24="TJ",1000000,AC24="kWh",3.6,AC24="MWh",3600,AC24="GWh",3600000,AC24="J",0.000001,AC24="wm",3600),"No informa")</f>
        <v>94870800</v>
      </c>
      <c r="AF24" s="23" t="s">
        <v>87</v>
      </c>
      <c r="AG24" s="23" t="s">
        <v>87</v>
      </c>
      <c r="AH24" s="23" t="s">
        <v>214</v>
      </c>
      <c r="AI24" s="35" t="s">
        <v>109</v>
      </c>
      <c r="AJ24" s="26">
        <v>59</v>
      </c>
      <c r="AK24" s="26">
        <f t="array" ref="AK24">IFERROR(AJ24*_xlfn.IFS(AI24="m³",1,AI24="L",0.001,AI24="ML",1000,AI24="Mm³",1000000),"No informa")</f>
        <v>59000</v>
      </c>
      <c r="AL24" s="23">
        <v>0</v>
      </c>
      <c r="AM24" s="23" t="s">
        <v>87</v>
      </c>
      <c r="AN24">
        <v>771</v>
      </c>
      <c r="AO24" s="23">
        <v>2</v>
      </c>
      <c r="AP24" s="23" t="s">
        <v>87</v>
      </c>
      <c r="AQ24" s="23" t="s">
        <v>87</v>
      </c>
      <c r="AR24" s="23">
        <v>12639</v>
      </c>
      <c r="AS24" s="23" t="s">
        <v>87</v>
      </c>
      <c r="AT24" s="23" t="s">
        <v>95</v>
      </c>
      <c r="AU24" s="23" t="s">
        <v>95</v>
      </c>
      <c r="AV24" s="23">
        <v>2</v>
      </c>
      <c r="AW24" s="23" t="s">
        <v>90</v>
      </c>
      <c r="AX24" s="29">
        <v>0.61</v>
      </c>
      <c r="AY24" s="23" t="s">
        <v>87</v>
      </c>
      <c r="AZ24" s="23" t="s">
        <v>87</v>
      </c>
      <c r="BA24" s="30">
        <v>3.0000000000000001E-3</v>
      </c>
      <c r="BB24" s="23" t="s">
        <v>87</v>
      </c>
      <c r="BC24" s="23" t="s">
        <v>87</v>
      </c>
      <c r="BD24" s="23">
        <v>1</v>
      </c>
      <c r="BE24" s="23" t="s">
        <v>87</v>
      </c>
      <c r="BF24" s="23" t="s">
        <v>95</v>
      </c>
      <c r="BG24" s="23" t="s">
        <v>95</v>
      </c>
      <c r="BH24" s="23" t="s">
        <v>86</v>
      </c>
      <c r="BI24" s="31" t="s">
        <v>95</v>
      </c>
      <c r="BJ24" s="31" t="s">
        <v>95</v>
      </c>
      <c r="BK24" s="23" t="s">
        <v>95</v>
      </c>
      <c r="BL24" s="23" t="s">
        <v>95</v>
      </c>
      <c r="BM24" s="23" t="s">
        <v>95</v>
      </c>
      <c r="BN24" s="31" t="s">
        <v>95</v>
      </c>
      <c r="BO24" s="34" t="str">
        <f t="shared" si="2"/>
        <v>No informa</v>
      </c>
      <c r="BP24" s="31" t="s">
        <v>95</v>
      </c>
      <c r="BQ24" s="34" t="str">
        <f t="shared" si="2"/>
        <v>No informa</v>
      </c>
      <c r="BR24" s="23" t="s">
        <v>95</v>
      </c>
      <c r="BS24" s="34" t="str">
        <f t="shared" si="5"/>
        <v>No informa</v>
      </c>
      <c r="BT24" s="31" t="s">
        <v>95</v>
      </c>
      <c r="BU24" s="23" t="s">
        <v>87</v>
      </c>
      <c r="BV24" s="29">
        <v>0.96</v>
      </c>
      <c r="BW24" s="23" t="s">
        <v>87</v>
      </c>
      <c r="BX24" s="23" t="s">
        <v>87</v>
      </c>
      <c r="BY24" s="23" t="s">
        <v>87</v>
      </c>
      <c r="BZ24" s="23">
        <v>2</v>
      </c>
      <c r="CA24" s="23">
        <v>2</v>
      </c>
    </row>
    <row r="25" spans="1:79" ht="86.4" x14ac:dyDescent="0.3">
      <c r="A25" s="23">
        <v>2</v>
      </c>
      <c r="B25" s="19" t="s">
        <v>215</v>
      </c>
      <c r="C25" s="64" t="s">
        <v>216</v>
      </c>
      <c r="D25" s="64" t="s">
        <v>97</v>
      </c>
      <c r="E25" s="64" t="s">
        <v>86</v>
      </c>
      <c r="F25" s="64" t="s">
        <v>86</v>
      </c>
      <c r="G25" s="64" t="s">
        <v>86</v>
      </c>
      <c r="H25" s="64">
        <v>1956</v>
      </c>
      <c r="I25" s="64" t="s">
        <v>125</v>
      </c>
      <c r="J25" s="20">
        <v>25.860914507</v>
      </c>
      <c r="K25" s="20">
        <v>-0.26286256699999999</v>
      </c>
      <c r="L25" s="21">
        <f t="shared" si="8"/>
        <v>-1.0164472989880102E-2</v>
      </c>
      <c r="M25" s="64" t="s">
        <v>87</v>
      </c>
      <c r="N25" s="64">
        <v>2024</v>
      </c>
      <c r="O25" s="65" t="s">
        <v>217</v>
      </c>
      <c r="P25" s="64" t="s">
        <v>87</v>
      </c>
      <c r="Q25" s="64" t="s">
        <v>87</v>
      </c>
      <c r="R25" s="64" t="s">
        <v>87</v>
      </c>
      <c r="S25" s="23" t="s">
        <v>86</v>
      </c>
      <c r="T25" s="24" t="s">
        <v>90</v>
      </c>
      <c r="U25" s="24" t="s">
        <v>90</v>
      </c>
      <c r="V25" s="24" t="s">
        <v>90</v>
      </c>
      <c r="W25" s="24">
        <f t="shared" si="7"/>
        <v>0</v>
      </c>
      <c r="X25" s="23" t="s">
        <v>87</v>
      </c>
      <c r="Y25" s="23" t="s">
        <v>86</v>
      </c>
      <c r="Z25" s="23">
        <v>1</v>
      </c>
      <c r="AA25" s="23" t="s">
        <v>218</v>
      </c>
      <c r="AB25" s="23" t="s">
        <v>95</v>
      </c>
      <c r="AC25" s="25" t="s">
        <v>219</v>
      </c>
      <c r="AD25" s="26" t="s">
        <v>141</v>
      </c>
      <c r="AE25" s="26" t="str">
        <f t="array" ref="AE25">IFERROR(AD25*_xlfn.IFS(AC25="MJ",1,AC25="GJ",1000,AC25="TJ",1000000,AC25="kWh",3.6,AC25="MWh",3600,AC25="GWh",3600000,AC25="J",0.000001,AC25="wm",3600),"No informa")</f>
        <v>No informa</v>
      </c>
      <c r="AF25" s="23" t="s">
        <v>87</v>
      </c>
      <c r="AG25" s="23" t="s">
        <v>87</v>
      </c>
      <c r="AH25" s="23" t="s">
        <v>220</v>
      </c>
      <c r="AI25" s="25" t="s">
        <v>94</v>
      </c>
      <c r="AJ25" s="26">
        <v>8301661</v>
      </c>
      <c r="AK25" s="26">
        <f t="array" ref="AK25">IFERROR(AJ25*_xlfn.IFS(AI25="m³",1,AI25="L",0.001,AI25="ML",1000,AI25="Mm³",1000000),"No informa")</f>
        <v>8301661</v>
      </c>
      <c r="AL25" s="23">
        <v>1</v>
      </c>
      <c r="AM25" s="23" t="s">
        <v>87</v>
      </c>
      <c r="AN25" s="23">
        <v>42239.43</v>
      </c>
      <c r="AO25" s="23">
        <v>0</v>
      </c>
      <c r="AP25" s="23">
        <v>1</v>
      </c>
      <c r="AQ25" s="23" t="s">
        <v>86</v>
      </c>
      <c r="AR25" s="23">
        <v>4635</v>
      </c>
      <c r="AS25" s="23" t="s">
        <v>87</v>
      </c>
      <c r="AT25" s="23" t="s">
        <v>95</v>
      </c>
      <c r="AU25" s="23" t="s">
        <v>95</v>
      </c>
      <c r="AV25" s="23">
        <v>0</v>
      </c>
      <c r="AW25" s="29">
        <v>0.2</v>
      </c>
      <c r="AX25" s="29">
        <v>0.56000000000000005</v>
      </c>
      <c r="AY25" s="29" t="s">
        <v>86</v>
      </c>
      <c r="AZ25" s="23" t="s">
        <v>87</v>
      </c>
      <c r="BA25" s="30">
        <v>1.1999999999999999E-3</v>
      </c>
      <c r="BB25" s="30" t="s">
        <v>86</v>
      </c>
      <c r="BC25" s="23" t="s">
        <v>87</v>
      </c>
      <c r="BD25" s="23">
        <v>1</v>
      </c>
      <c r="BE25" s="23" t="s">
        <v>87</v>
      </c>
      <c r="BF25" s="23">
        <v>43</v>
      </c>
      <c r="BG25" s="23">
        <v>55</v>
      </c>
      <c r="BH25" s="23" t="s">
        <v>87</v>
      </c>
      <c r="BI25" s="23" t="s">
        <v>221</v>
      </c>
      <c r="BJ25" s="23" t="s">
        <v>95</v>
      </c>
      <c r="BK25" s="31" t="s">
        <v>95</v>
      </c>
      <c r="BL25" s="23" t="s">
        <v>222</v>
      </c>
      <c r="BM25" s="23" t="s">
        <v>223</v>
      </c>
      <c r="BN25" s="31" t="s">
        <v>224</v>
      </c>
      <c r="BO25" s="34" t="str">
        <f t="shared" si="2"/>
        <v>No informa</v>
      </c>
      <c r="BP25" s="23" t="s">
        <v>95</v>
      </c>
      <c r="BQ25" s="34" t="str">
        <f t="shared" si="2"/>
        <v>No informa</v>
      </c>
      <c r="BR25" s="23" t="s">
        <v>225</v>
      </c>
      <c r="BS25" s="34" t="str">
        <f t="shared" si="5"/>
        <v>No informa</v>
      </c>
      <c r="BT25" s="23" t="s">
        <v>95</v>
      </c>
      <c r="BU25" s="23" t="s">
        <v>87</v>
      </c>
      <c r="BV25" s="29">
        <v>0.9</v>
      </c>
      <c r="BW25" s="23" t="s">
        <v>87</v>
      </c>
      <c r="BX25" s="23" t="s">
        <v>87</v>
      </c>
      <c r="BY25" s="23" t="s">
        <v>86</v>
      </c>
      <c r="BZ25" s="23">
        <v>0</v>
      </c>
      <c r="CA25" s="23" t="s">
        <v>90</v>
      </c>
    </row>
    <row r="26" spans="1:79" ht="100.8" x14ac:dyDescent="0.3">
      <c r="A26" s="23">
        <v>11</v>
      </c>
      <c r="B26" s="19" t="s">
        <v>226</v>
      </c>
      <c r="C26" s="64" t="s">
        <v>216</v>
      </c>
      <c r="D26" s="64" t="s">
        <v>103</v>
      </c>
      <c r="E26" s="64" t="s">
        <v>86</v>
      </c>
      <c r="F26" s="64" t="s">
        <v>86</v>
      </c>
      <c r="G26" s="64" t="s">
        <v>87</v>
      </c>
      <c r="H26" s="64">
        <v>1889</v>
      </c>
      <c r="I26" s="64" t="s">
        <v>125</v>
      </c>
      <c r="J26" s="20">
        <v>8.6157743510000007</v>
      </c>
      <c r="K26" s="20">
        <v>2.3062547150000001</v>
      </c>
      <c r="L26" s="21">
        <f t="shared" si="8"/>
        <v>0.267678170416838</v>
      </c>
      <c r="M26" s="23" t="s">
        <v>87</v>
      </c>
      <c r="N26" s="23">
        <v>2023</v>
      </c>
      <c r="O26" s="22" t="s">
        <v>227</v>
      </c>
      <c r="P26" s="23" t="s">
        <v>86</v>
      </c>
      <c r="Q26" s="23" t="s">
        <v>86</v>
      </c>
      <c r="R26" s="23" t="s">
        <v>86</v>
      </c>
      <c r="S26" s="23" t="s">
        <v>87</v>
      </c>
      <c r="T26" s="24">
        <v>142933</v>
      </c>
      <c r="U26" s="24">
        <v>0</v>
      </c>
      <c r="V26" s="24">
        <v>933319</v>
      </c>
      <c r="W26" s="24">
        <f t="shared" si="7"/>
        <v>1076252</v>
      </c>
      <c r="X26" s="23" t="s">
        <v>87</v>
      </c>
      <c r="Y26" s="23" t="s">
        <v>86</v>
      </c>
      <c r="Z26" s="23">
        <v>1</v>
      </c>
      <c r="AA26" s="23" t="s">
        <v>86</v>
      </c>
      <c r="AB26" s="23" t="s">
        <v>90</v>
      </c>
      <c r="AC26" s="25" t="s">
        <v>219</v>
      </c>
      <c r="AD26" s="26" t="s">
        <v>141</v>
      </c>
      <c r="AE26" s="26" t="str">
        <f t="array" ref="AE26">IFERROR(AD26*_xlfn.IFS(AC26="MJ",1,AC26="GJ",1000,AC26="TJ",1000000,AC26="kWh",3.6,AC26="MWh",3600,AC26="GWh",3600000,AC26="J",0.000001,AC26="wm",3600),"No informa")</f>
        <v>No informa</v>
      </c>
      <c r="AF26" s="23" t="s">
        <v>87</v>
      </c>
      <c r="AG26" s="23" t="s">
        <v>86</v>
      </c>
      <c r="AH26" s="23" t="s">
        <v>95</v>
      </c>
      <c r="AI26" s="59" t="str">
        <f t="array" ref="AI26">IFERROR(AH26* _xlfn.IFS(AG26="MJ",1, AG26="GJ",1000, AG26="TJ",1000000, AG26="kWh",3.6, AG26="MWh",3600, AG26="GWh",3600000, AG26="J",0.000001, AG26="wm",3600),"No informa")</f>
        <v>No informa</v>
      </c>
      <c r="AJ26" s="26" t="s">
        <v>141</v>
      </c>
      <c r="AK26" s="26" t="str">
        <f t="array" ref="AK26">IFERROR(AJ26*_xlfn.IFS(AI26="m³",1,AI26="L",0.001,AI26="ML",1000,AI26="Mm³",1000000),"No informa")</f>
        <v>No informa</v>
      </c>
      <c r="AL26" s="23">
        <v>1</v>
      </c>
      <c r="AM26" s="23" t="s">
        <v>87</v>
      </c>
      <c r="AN26" s="23" t="s">
        <v>90</v>
      </c>
      <c r="AO26" s="23">
        <v>1</v>
      </c>
      <c r="AP26" s="23">
        <v>1</v>
      </c>
      <c r="AQ26" s="23" t="s">
        <v>86</v>
      </c>
      <c r="AR26" s="23">
        <v>4646</v>
      </c>
      <c r="AS26" s="23" t="s">
        <v>86</v>
      </c>
      <c r="AT26" s="23" t="s">
        <v>95</v>
      </c>
      <c r="AU26" s="23" t="s">
        <v>95</v>
      </c>
      <c r="AV26" s="23">
        <v>1</v>
      </c>
      <c r="AW26" s="29">
        <v>0.14000000000000001</v>
      </c>
      <c r="AX26" s="30">
        <v>0.23799999999999999</v>
      </c>
      <c r="AY26" s="30" t="s">
        <v>86</v>
      </c>
      <c r="AZ26" s="23" t="s">
        <v>86</v>
      </c>
      <c r="BA26" s="23" t="s">
        <v>95</v>
      </c>
      <c r="BB26" s="23" t="s">
        <v>86</v>
      </c>
      <c r="BC26" s="23" t="s">
        <v>87</v>
      </c>
      <c r="BD26" s="23">
        <v>1</v>
      </c>
      <c r="BE26" s="23" t="s">
        <v>86</v>
      </c>
      <c r="BF26" s="23" t="s">
        <v>95</v>
      </c>
      <c r="BG26" s="23" t="s">
        <v>95</v>
      </c>
      <c r="BH26" s="23" t="s">
        <v>86</v>
      </c>
      <c r="BI26" s="23" t="s">
        <v>95</v>
      </c>
      <c r="BJ26" s="23" t="s">
        <v>95</v>
      </c>
      <c r="BK26" s="31" t="s">
        <v>95</v>
      </c>
      <c r="BL26" s="23" t="s">
        <v>95</v>
      </c>
      <c r="BM26" s="23" t="s">
        <v>95</v>
      </c>
      <c r="BN26" s="31" t="s">
        <v>95</v>
      </c>
      <c r="BO26" s="34" t="str">
        <f t="shared" si="2"/>
        <v>No informa</v>
      </c>
      <c r="BP26" s="23" t="s">
        <v>95</v>
      </c>
      <c r="BQ26" s="34" t="str">
        <f t="shared" si="2"/>
        <v>No informa</v>
      </c>
      <c r="BR26" s="23" t="s">
        <v>95</v>
      </c>
      <c r="BS26" s="34" t="str">
        <f t="shared" si="5"/>
        <v>No informa</v>
      </c>
      <c r="BT26" s="23" t="s">
        <v>95</v>
      </c>
      <c r="BU26" s="23" t="s">
        <v>86</v>
      </c>
      <c r="BV26" s="23" t="s">
        <v>95</v>
      </c>
      <c r="BW26" s="23" t="s">
        <v>86</v>
      </c>
      <c r="BX26" s="23" t="s">
        <v>87</v>
      </c>
      <c r="BY26" s="23" t="s">
        <v>86</v>
      </c>
      <c r="BZ26" s="23">
        <v>0</v>
      </c>
      <c r="CA26" s="23" t="s">
        <v>90</v>
      </c>
    </row>
    <row r="27" spans="1:79" ht="86.4" x14ac:dyDescent="0.3">
      <c r="A27" s="19">
        <v>29</v>
      </c>
      <c r="B27" s="19" t="s">
        <v>228</v>
      </c>
      <c r="C27" s="19" t="s">
        <v>216</v>
      </c>
      <c r="D27" s="19" t="s">
        <v>97</v>
      </c>
      <c r="E27" s="19" t="s">
        <v>86</v>
      </c>
      <c r="F27" s="19" t="s">
        <v>87</v>
      </c>
      <c r="G27" s="19" t="s">
        <v>87</v>
      </c>
      <c r="H27" s="19">
        <v>1991</v>
      </c>
      <c r="I27" s="19" t="s">
        <v>229</v>
      </c>
      <c r="J27" s="20">
        <v>5.1614047279999999</v>
      </c>
      <c r="K27" s="20">
        <v>-4.5444420999999999E-2</v>
      </c>
      <c r="L27" s="21">
        <f t="shared" si="8"/>
        <v>-8.8046614041850813E-3</v>
      </c>
      <c r="M27" s="23" t="s">
        <v>87</v>
      </c>
      <c r="N27" s="23">
        <v>2024</v>
      </c>
      <c r="O27" s="56" t="s">
        <v>230</v>
      </c>
      <c r="P27" s="23" t="s">
        <v>87</v>
      </c>
      <c r="Q27" s="23" t="s">
        <v>87</v>
      </c>
      <c r="R27" s="23" t="s">
        <v>87</v>
      </c>
      <c r="S27" s="23" t="s">
        <v>87</v>
      </c>
      <c r="T27" s="24">
        <v>596520</v>
      </c>
      <c r="U27" s="24">
        <v>25930</v>
      </c>
      <c r="V27" s="24">
        <v>964490</v>
      </c>
      <c r="W27" s="24">
        <f t="shared" si="7"/>
        <v>1586940</v>
      </c>
      <c r="X27" s="23" t="s">
        <v>87</v>
      </c>
      <c r="Y27" s="23" t="s">
        <v>86</v>
      </c>
      <c r="Z27" s="23">
        <v>2</v>
      </c>
      <c r="AA27" s="23" t="s">
        <v>87</v>
      </c>
      <c r="AB27" s="23" t="s">
        <v>231</v>
      </c>
      <c r="AC27" s="25" t="s">
        <v>115</v>
      </c>
      <c r="AD27" s="26">
        <v>3922.21</v>
      </c>
      <c r="AE27" s="26">
        <f t="array" ref="AE27">IFERROR(AD27*_xlfn.IFS(AC27="MJ",1,AC27="GJ",1000,AC27="TJ",1000000,AC27="kWh",3.6,AC27="MWh",3600,AC27="GWh",3600000,AC27="J",0.000001,AC27="wm",3600),"No informa")</f>
        <v>3922210000</v>
      </c>
      <c r="AF27" s="23" t="s">
        <v>87</v>
      </c>
      <c r="AG27" s="23" t="s">
        <v>87</v>
      </c>
      <c r="AH27" s="23" t="s">
        <v>232</v>
      </c>
      <c r="AI27" s="25"/>
      <c r="AJ27" s="26">
        <v>23.97</v>
      </c>
      <c r="AK27" s="26" t="str">
        <f t="array" ref="AK27">IFERROR(AJ27*_xlfn.IFS(AI27="m³",1,AI27="L",0.001,AI27="ML",1000,AI27="Mm³",1000000),"No informa")</f>
        <v>No informa</v>
      </c>
      <c r="AL27" s="23">
        <v>2</v>
      </c>
      <c r="AM27" s="23" t="s">
        <v>87</v>
      </c>
      <c r="AN27" s="23" t="s">
        <v>90</v>
      </c>
      <c r="AO27" s="23">
        <v>2</v>
      </c>
      <c r="AP27" s="23" t="s">
        <v>87</v>
      </c>
      <c r="AQ27" s="23" t="s">
        <v>86</v>
      </c>
      <c r="AR27" s="23">
        <v>3559</v>
      </c>
      <c r="AS27" s="23" t="s">
        <v>87</v>
      </c>
      <c r="AT27" s="66" t="s">
        <v>95</v>
      </c>
      <c r="AU27" s="23" t="s">
        <v>95</v>
      </c>
      <c r="AV27" s="23">
        <v>2</v>
      </c>
      <c r="AW27" s="23" t="s">
        <v>90</v>
      </c>
      <c r="AX27" s="30">
        <v>0.16300000000000001</v>
      </c>
      <c r="AY27" s="23" t="s">
        <v>86</v>
      </c>
      <c r="AZ27" s="23" t="s">
        <v>87</v>
      </c>
      <c r="BA27" s="23" t="s">
        <v>95</v>
      </c>
      <c r="BB27" s="23" t="s">
        <v>86</v>
      </c>
      <c r="BC27" s="23" t="s">
        <v>87</v>
      </c>
      <c r="BD27" s="23">
        <v>2</v>
      </c>
      <c r="BE27" s="23" t="s">
        <v>87</v>
      </c>
      <c r="BF27" s="23" t="s">
        <v>95</v>
      </c>
      <c r="BG27" s="23" t="s">
        <v>95</v>
      </c>
      <c r="BH27" s="23" t="s">
        <v>86</v>
      </c>
      <c r="BI27" s="66" t="s">
        <v>95</v>
      </c>
      <c r="BJ27" s="23" t="s">
        <v>95</v>
      </c>
      <c r="BK27" s="31" t="s">
        <v>95</v>
      </c>
      <c r="BL27" s="23" t="s">
        <v>95</v>
      </c>
      <c r="BM27" s="23" t="s">
        <v>95</v>
      </c>
      <c r="BN27" s="31" t="s">
        <v>95</v>
      </c>
      <c r="BO27" s="34" t="str">
        <f t="shared" si="2"/>
        <v>No informa</v>
      </c>
      <c r="BP27" s="23" t="s">
        <v>95</v>
      </c>
      <c r="BQ27" s="34" t="str">
        <f t="shared" si="2"/>
        <v>No informa</v>
      </c>
      <c r="BR27" s="23" t="s">
        <v>95</v>
      </c>
      <c r="BS27" s="34" t="str">
        <f t="shared" si="5"/>
        <v>No informa</v>
      </c>
      <c r="BT27" s="23" t="s">
        <v>95</v>
      </c>
      <c r="BU27" t="s">
        <v>87</v>
      </c>
      <c r="BV27" s="67">
        <v>0.93</v>
      </c>
      <c r="BW27" s="23" t="s">
        <v>86</v>
      </c>
      <c r="BX27" s="23" t="s">
        <v>87</v>
      </c>
      <c r="BY27" s="23" t="s">
        <v>86</v>
      </c>
      <c r="BZ27" s="23">
        <v>2</v>
      </c>
      <c r="CA27" s="23">
        <v>2</v>
      </c>
    </row>
    <row r="28" spans="1:79" x14ac:dyDescent="0.3">
      <c r="A28" s="19">
        <v>40</v>
      </c>
      <c r="B28" s="19" t="s">
        <v>233</v>
      </c>
      <c r="C28" s="19" t="s">
        <v>216</v>
      </c>
      <c r="D28" s="19" t="s">
        <v>103</v>
      </c>
      <c r="E28" s="19" t="s">
        <v>87</v>
      </c>
      <c r="F28" s="19" t="s">
        <v>86</v>
      </c>
      <c r="G28" s="19" t="s">
        <v>86</v>
      </c>
      <c r="H28" s="19">
        <v>1970</v>
      </c>
      <c r="I28" s="19" t="s">
        <v>125</v>
      </c>
      <c r="J28" s="20">
        <v>3.1891452720000002</v>
      </c>
      <c r="K28" s="20">
        <v>0.126152351</v>
      </c>
      <c r="L28" s="21">
        <f t="shared" si="8"/>
        <v>3.955679037502309E-2</v>
      </c>
      <c r="M28" s="23" t="s">
        <v>86</v>
      </c>
      <c r="N28" s="23" t="s">
        <v>200</v>
      </c>
      <c r="O28" s="62"/>
      <c r="P28" s="23"/>
      <c r="Q28" s="23"/>
      <c r="R28" s="23"/>
      <c r="S28" s="23"/>
      <c r="T28" s="24" t="s">
        <v>90</v>
      </c>
      <c r="U28" s="24" t="s">
        <v>90</v>
      </c>
      <c r="V28" s="24" t="s">
        <v>90</v>
      </c>
      <c r="W28" s="24">
        <f t="shared" si="7"/>
        <v>0</v>
      </c>
      <c r="X28" s="23"/>
      <c r="Y28" s="23"/>
      <c r="Z28" s="23"/>
      <c r="AA28" s="23"/>
      <c r="AB28" s="23" t="s">
        <v>90</v>
      </c>
      <c r="AC28" s="25" t="s">
        <v>95</v>
      </c>
      <c r="AD28" s="26" t="s">
        <v>141</v>
      </c>
      <c r="AE28" s="26" t="str">
        <f t="array" ref="AE28">IFERROR(AD28*_xlfn.IFS(AC28="MJ",1,AC28="GJ",1000,AC28="TJ",1000000,AC28="kWh",3.6,AC28="MWh",3600,AC28="GWh",3600000,AC28="J",0.000001,AC28="wm",3600),"No informa")</f>
        <v>No informa</v>
      </c>
      <c r="AF28" s="23"/>
      <c r="AG28" s="23"/>
      <c r="AH28" s="23" t="s">
        <v>90</v>
      </c>
      <c r="AI28" s="59" t="str">
        <f t="array" ref="AI28">IFERROR(AH28* _xlfn.IFS(AG28="MJ",1, AG28="GJ",1000, AG28="TJ",1000000, AG28="kWh",3.6, AG28="MWh",3600, AG28="GWh",3600000, AG28="J",0.000001, AG28="wm",3600),"No informa")</f>
        <v>No informa</v>
      </c>
      <c r="AJ28" s="26" t="s">
        <v>141</v>
      </c>
      <c r="AK28" s="26" t="str">
        <f t="array" ref="AK28">IFERROR(AJ28*_xlfn.IFS(AI28="m³",1,AI28="L",0.001,AI28="ML",1000,AI28="Mm³",1000000),"No informa")</f>
        <v>No informa</v>
      </c>
      <c r="AL28" s="23"/>
      <c r="AM28" s="23"/>
      <c r="AN28" s="23" t="s">
        <v>90</v>
      </c>
      <c r="AO28" s="23"/>
      <c r="AP28" s="23"/>
      <c r="AQ28" s="23"/>
      <c r="AR28" s="23"/>
      <c r="AS28" s="23"/>
      <c r="AT28" s="23" t="s">
        <v>95</v>
      </c>
      <c r="AU28" s="23" t="s">
        <v>95</v>
      </c>
      <c r="AV28" s="23"/>
      <c r="AW28" s="23" t="s">
        <v>95</v>
      </c>
      <c r="AX28" s="23" t="s">
        <v>95</v>
      </c>
      <c r="AY28" s="23"/>
      <c r="AZ28" s="23"/>
      <c r="BA28" s="23" t="s">
        <v>95</v>
      </c>
      <c r="BB28" s="23"/>
      <c r="BC28" s="23"/>
      <c r="BD28" s="23"/>
      <c r="BE28" s="23"/>
      <c r="BF28" s="23" t="s">
        <v>95</v>
      </c>
      <c r="BG28" s="23" t="s">
        <v>95</v>
      </c>
      <c r="BH28" s="23"/>
      <c r="BI28" s="23"/>
      <c r="BJ28" s="23"/>
      <c r="BK28" s="31"/>
      <c r="BL28" s="23"/>
      <c r="BM28" s="23"/>
      <c r="BN28" s="31"/>
      <c r="BO28" s="34" t="str">
        <f t="shared" si="2"/>
        <v>No informa</v>
      </c>
      <c r="BP28" s="23"/>
      <c r="BQ28" s="34" t="str">
        <f t="shared" si="2"/>
        <v>No informa</v>
      </c>
      <c r="BR28" s="23"/>
      <c r="BS28" s="34" t="str">
        <f t="shared" si="5"/>
        <v>No informa</v>
      </c>
      <c r="BT28" s="23"/>
      <c r="BU28" s="23"/>
      <c r="BV28" s="23" t="s">
        <v>90</v>
      </c>
      <c r="BW28" s="23"/>
      <c r="BX28" s="23"/>
      <c r="BY28" s="23"/>
      <c r="BZ28" s="23"/>
      <c r="CA28" s="23"/>
    </row>
    <row r="29" spans="1:79" ht="72" x14ac:dyDescent="0.3">
      <c r="A29" s="19">
        <v>49</v>
      </c>
      <c r="B29" s="19" t="s">
        <v>234</v>
      </c>
      <c r="C29" s="19" t="s">
        <v>216</v>
      </c>
      <c r="D29" s="19" t="s">
        <v>103</v>
      </c>
      <c r="E29" s="19" t="s">
        <v>86</v>
      </c>
      <c r="F29" s="19" t="s">
        <v>86</v>
      </c>
      <c r="G29" s="19" t="s">
        <v>86</v>
      </c>
      <c r="H29" s="19">
        <v>1904</v>
      </c>
      <c r="I29" s="19" t="s">
        <v>125</v>
      </c>
      <c r="J29" s="20">
        <v>2.8467005310000002</v>
      </c>
      <c r="K29" s="20">
        <v>4.4074579000000003E-2</v>
      </c>
      <c r="L29" s="21">
        <f t="shared" si="8"/>
        <v>1.548268900084032E-2</v>
      </c>
      <c r="M29" s="23" t="s">
        <v>87</v>
      </c>
      <c r="N29" s="23">
        <v>2024</v>
      </c>
      <c r="O29" s="56" t="s">
        <v>235</v>
      </c>
      <c r="P29" s="23" t="s">
        <v>87</v>
      </c>
      <c r="Q29" s="23" t="s">
        <v>87</v>
      </c>
      <c r="R29" s="23" t="s">
        <v>87</v>
      </c>
      <c r="S29" s="23" t="s">
        <v>87</v>
      </c>
      <c r="T29" s="24">
        <v>54423.1</v>
      </c>
      <c r="U29" s="24">
        <v>0</v>
      </c>
      <c r="V29" s="24">
        <v>55075.65</v>
      </c>
      <c r="W29" s="24">
        <f t="shared" si="7"/>
        <v>109498.75</v>
      </c>
      <c r="X29" s="23" t="s">
        <v>87</v>
      </c>
      <c r="Y29" s="23" t="s">
        <v>87</v>
      </c>
      <c r="Z29" s="23">
        <v>2</v>
      </c>
      <c r="AA29" s="23" t="s">
        <v>87</v>
      </c>
      <c r="AB29" s="23" t="s">
        <v>236</v>
      </c>
      <c r="AC29" s="25" t="s">
        <v>107</v>
      </c>
      <c r="AD29" s="26">
        <v>2176000000</v>
      </c>
      <c r="AE29" s="26">
        <f t="array" ref="AE29">IFERROR(AD29*_xlfn.IFS(AC29="MJ",1,AC29="GJ",1000,AC29="TJ",1000000,AC29="kWh",3.6,AC29="MWh",3600,AC29="GWh",3600000,AC29="J",0.000001,AC29="wm",3600),"No informa")</f>
        <v>2176000000</v>
      </c>
      <c r="AF29" s="23" t="s">
        <v>87</v>
      </c>
      <c r="AG29" s="23" t="s">
        <v>87</v>
      </c>
      <c r="AH29" s="68" t="s">
        <v>237</v>
      </c>
      <c r="AI29" s="35" t="s">
        <v>109</v>
      </c>
      <c r="AJ29" s="26">
        <v>2703.16</v>
      </c>
      <c r="AK29" s="26">
        <f t="array" ref="AK29">IFERROR(AJ29*_xlfn.IFS(AI29="m³",1,AI29="L",0.001,AI29="ML",1000,AI29="Mm³",1000000),"No informa")</f>
        <v>2703160</v>
      </c>
      <c r="AL29" s="23">
        <v>2</v>
      </c>
      <c r="AM29" s="23" t="s">
        <v>87</v>
      </c>
      <c r="AN29" s="68">
        <v>30651.5</v>
      </c>
      <c r="AO29" s="23">
        <v>2</v>
      </c>
      <c r="AP29" s="23" t="s">
        <v>87</v>
      </c>
      <c r="AQ29" s="23" t="s">
        <v>86</v>
      </c>
      <c r="AR29" s="23">
        <v>11670</v>
      </c>
      <c r="AS29" s="23" t="s">
        <v>87</v>
      </c>
      <c r="AT29" s="23" t="s">
        <v>95</v>
      </c>
      <c r="AU29" s="23" t="s">
        <v>95</v>
      </c>
      <c r="AV29" s="23">
        <v>1</v>
      </c>
      <c r="AW29" s="29">
        <v>0.25</v>
      </c>
      <c r="AX29" s="29">
        <v>0.25</v>
      </c>
      <c r="AY29" s="23" t="s">
        <v>86</v>
      </c>
      <c r="AZ29" s="23" t="s">
        <v>87</v>
      </c>
      <c r="BA29" s="30">
        <v>1.8E-3</v>
      </c>
      <c r="BB29" s="23" t="s">
        <v>87</v>
      </c>
      <c r="BC29" s="23" t="s">
        <v>87</v>
      </c>
      <c r="BD29" s="23">
        <v>2</v>
      </c>
      <c r="BE29" s="23" t="s">
        <v>87</v>
      </c>
      <c r="BF29" s="23" t="s">
        <v>95</v>
      </c>
      <c r="BG29" s="23" t="s">
        <v>95</v>
      </c>
      <c r="BH29" s="23" t="s">
        <v>87</v>
      </c>
      <c r="BI29" s="32">
        <v>5364771000000</v>
      </c>
      <c r="BJ29" s="31">
        <v>182459000000</v>
      </c>
      <c r="BK29" s="31" t="s">
        <v>95</v>
      </c>
      <c r="BL29" s="23" t="s">
        <v>95</v>
      </c>
      <c r="BM29" s="23" t="s">
        <v>95</v>
      </c>
      <c r="BN29" s="31" t="s">
        <v>95</v>
      </c>
      <c r="BO29" s="34" t="str">
        <f t="shared" si="2"/>
        <v>No informa</v>
      </c>
      <c r="BP29" s="31">
        <v>647800000000</v>
      </c>
      <c r="BQ29" s="34">
        <f t="shared" si="2"/>
        <v>0.12075072729106237</v>
      </c>
      <c r="BR29" s="23">
        <v>41959000000</v>
      </c>
      <c r="BS29" s="34">
        <f t="shared" si="5"/>
        <v>7.821209889480837E-3</v>
      </c>
      <c r="BT29" s="23" t="s">
        <v>95</v>
      </c>
      <c r="BU29" s="23" t="s">
        <v>87</v>
      </c>
      <c r="BV29" s="29">
        <v>0.95</v>
      </c>
      <c r="BW29" s="66" t="s">
        <v>87</v>
      </c>
      <c r="BX29" s="23" t="s">
        <v>87</v>
      </c>
      <c r="BY29" s="23" t="s">
        <v>86</v>
      </c>
      <c r="BZ29" s="23">
        <v>2</v>
      </c>
      <c r="CA29" s="23">
        <v>2</v>
      </c>
    </row>
    <row r="30" spans="1:79" ht="72" x14ac:dyDescent="0.3">
      <c r="A30" s="41">
        <v>50</v>
      </c>
      <c r="B30" s="41" t="s">
        <v>238</v>
      </c>
      <c r="C30" s="41" t="s">
        <v>216</v>
      </c>
      <c r="D30" s="41" t="s">
        <v>103</v>
      </c>
      <c r="E30" s="41" t="s">
        <v>86</v>
      </c>
      <c r="F30" s="41" t="s">
        <v>87</v>
      </c>
      <c r="G30" s="41" t="s">
        <v>87</v>
      </c>
      <c r="H30" s="41">
        <v>1920</v>
      </c>
      <c r="I30" s="41" t="s">
        <v>125</v>
      </c>
      <c r="J30" s="42">
        <v>2.844632077</v>
      </c>
      <c r="K30" s="42">
        <v>0.17428579499999999</v>
      </c>
      <c r="L30" s="43">
        <f t="shared" si="8"/>
        <v>6.1268308267058889E-2</v>
      </c>
      <c r="M30" s="45" t="s">
        <v>87</v>
      </c>
      <c r="N30" s="45">
        <v>2024</v>
      </c>
      <c r="O30" s="53" t="s">
        <v>239</v>
      </c>
      <c r="P30" s="69" t="s">
        <v>86</v>
      </c>
      <c r="Q30" s="69" t="s">
        <v>87</v>
      </c>
      <c r="R30" s="69" t="s">
        <v>87</v>
      </c>
      <c r="S30" s="69" t="s">
        <v>87</v>
      </c>
      <c r="T30" s="70">
        <v>109100</v>
      </c>
      <c r="U30" s="70">
        <v>56848</v>
      </c>
      <c r="V30" s="70">
        <v>33355</v>
      </c>
      <c r="W30" s="69">
        <v>199303</v>
      </c>
      <c r="X30" s="69" t="s">
        <v>87</v>
      </c>
      <c r="Y30" s="69" t="s">
        <v>86</v>
      </c>
      <c r="Z30" s="69">
        <v>2</v>
      </c>
      <c r="AA30" s="69" t="s">
        <v>87</v>
      </c>
      <c r="AB30" s="71" t="s">
        <v>240</v>
      </c>
      <c r="AC30" s="71"/>
      <c r="AD30" s="71"/>
      <c r="AE30" s="26" t="str">
        <f t="array" ref="AE30">IFERROR(AD30*_xlfn.IFS(AC30="MJ",1,AC30="GJ",1000,AC30="TJ",1000000,AC30="kWh",3.6,AC30="MWh",3600,AC30="GWh",3600000,AC30="J",0.000001,AC30="wm",3600),"No informa")</f>
        <v>No informa</v>
      </c>
      <c r="AF30" s="69" t="s">
        <v>87</v>
      </c>
      <c r="AG30" s="69" t="s">
        <v>87</v>
      </c>
      <c r="AH30" s="71" t="s">
        <v>241</v>
      </c>
      <c r="AI30" s="71"/>
      <c r="AJ30" s="71"/>
      <c r="AK30" s="26" t="str">
        <f t="array" ref="AK30">IFERROR(AJ30*_xlfn.IFS(AI30="m³",1,AI30="L",0.001,AI30="ML",1000,AI30="Mm³",1000000),"No informa")</f>
        <v>No informa</v>
      </c>
      <c r="AL30" s="69">
        <v>1</v>
      </c>
      <c r="AM30" s="69" t="s">
        <v>87</v>
      </c>
      <c r="AN30" s="69">
        <v>15130</v>
      </c>
      <c r="AO30" s="69">
        <v>2</v>
      </c>
      <c r="AP30" s="69" t="s">
        <v>87</v>
      </c>
      <c r="AQ30" s="69" t="s">
        <v>87</v>
      </c>
      <c r="AR30" s="69" t="s">
        <v>95</v>
      </c>
      <c r="AS30" s="69" t="s">
        <v>87</v>
      </c>
      <c r="AT30" s="69" t="s">
        <v>95</v>
      </c>
      <c r="AU30" s="69" t="s">
        <v>95</v>
      </c>
      <c r="AV30" s="69">
        <v>2</v>
      </c>
      <c r="AW30" s="72">
        <v>0.4</v>
      </c>
      <c r="AX30" s="72">
        <v>0.36</v>
      </c>
      <c r="AY30" s="69" t="s">
        <v>86</v>
      </c>
      <c r="AZ30" s="69" t="s">
        <v>87</v>
      </c>
      <c r="BA30" s="73">
        <v>5.7000000000000002E-3</v>
      </c>
      <c r="BB30" s="69" t="s">
        <v>87</v>
      </c>
      <c r="BC30" s="69" t="s">
        <v>87</v>
      </c>
      <c r="BD30" s="69">
        <v>2</v>
      </c>
      <c r="BE30" s="69" t="s">
        <v>87</v>
      </c>
      <c r="BF30" s="69" t="s">
        <v>95</v>
      </c>
      <c r="BG30" s="69" t="s">
        <v>95</v>
      </c>
      <c r="BH30" s="69" t="s">
        <v>87</v>
      </c>
      <c r="BI30" s="70">
        <v>18653625</v>
      </c>
      <c r="BJ30" s="70">
        <v>17714032</v>
      </c>
      <c r="BK30" s="69" t="s">
        <v>95</v>
      </c>
      <c r="BL30" s="70">
        <v>13113178</v>
      </c>
      <c r="BM30" s="69" t="s">
        <v>242</v>
      </c>
      <c r="BN30" s="69">
        <v>2480373</v>
      </c>
      <c r="BO30" s="72">
        <v>0.13</v>
      </c>
      <c r="BP30" s="70">
        <v>660802</v>
      </c>
      <c r="BQ30" s="71" t="s">
        <v>95</v>
      </c>
      <c r="BR30" s="70">
        <v>189304</v>
      </c>
      <c r="BS30" s="73">
        <v>0.01</v>
      </c>
      <c r="BT30" s="70">
        <v>939593</v>
      </c>
      <c r="BU30" s="69" t="s">
        <v>87</v>
      </c>
      <c r="BV30" s="72">
        <v>0.8</v>
      </c>
      <c r="BW30" s="69" t="s">
        <v>87</v>
      </c>
      <c r="BX30" s="69" t="s">
        <v>87</v>
      </c>
      <c r="BY30" s="69" t="s">
        <v>87</v>
      </c>
      <c r="BZ30" s="69">
        <v>0</v>
      </c>
      <c r="CA30" s="69">
        <v>1</v>
      </c>
    </row>
    <row r="31" spans="1:79" ht="15" customHeight="1" x14ac:dyDescent="0.3">
      <c r="A31" s="41">
        <v>60</v>
      </c>
      <c r="B31" s="41" t="s">
        <v>243</v>
      </c>
      <c r="C31" s="41" t="s">
        <v>216</v>
      </c>
      <c r="D31" s="41" t="s">
        <v>103</v>
      </c>
      <c r="E31" s="41" t="s">
        <v>86</v>
      </c>
      <c r="F31" s="41" t="s">
        <v>86</v>
      </c>
      <c r="G31" s="41" t="s">
        <v>87</v>
      </c>
      <c r="H31" s="41">
        <v>1985</v>
      </c>
      <c r="I31" s="41" t="s">
        <v>244</v>
      </c>
      <c r="J31" s="42">
        <v>2.6249202149999999</v>
      </c>
      <c r="K31" s="42">
        <v>0.200730299</v>
      </c>
      <c r="L31" s="43">
        <f t="shared" si="8"/>
        <v>7.6471009615048435E-2</v>
      </c>
      <c r="M31" s="45" t="s">
        <v>87</v>
      </c>
      <c r="N31" s="45">
        <v>2023</v>
      </c>
      <c r="O31" s="53" t="s">
        <v>245</v>
      </c>
      <c r="P31" s="69" t="s">
        <v>87</v>
      </c>
      <c r="Q31" s="69" t="s">
        <v>87</v>
      </c>
      <c r="R31" s="69" t="s">
        <v>87</v>
      </c>
      <c r="S31" s="69" t="s">
        <v>87</v>
      </c>
      <c r="T31" s="71">
        <v>82992</v>
      </c>
      <c r="U31" s="70">
        <v>3383</v>
      </c>
      <c r="V31" s="70">
        <v>304036</v>
      </c>
      <c r="W31" s="69">
        <v>390411</v>
      </c>
      <c r="X31" s="69" t="s">
        <v>86</v>
      </c>
      <c r="Y31" s="69" t="s">
        <v>86</v>
      </c>
      <c r="Z31" s="69">
        <v>0</v>
      </c>
      <c r="AA31" s="69" t="s">
        <v>87</v>
      </c>
      <c r="AB31" s="71" t="s">
        <v>246</v>
      </c>
      <c r="AC31" s="71"/>
      <c r="AD31" s="71"/>
      <c r="AE31" s="26" t="str">
        <f t="array" ref="AE31">IFERROR(AD31*_xlfn.IFS(AC31="MJ",1,AC31="GJ",1000,AC31="TJ",1000000,AC31="kWh",3.6,AC31="MWh",3600,AC31="GWh",3600000,AC31="J",0.000001,AC31="wm",3600),"No informa")</f>
        <v>No informa</v>
      </c>
      <c r="AF31" s="69" t="s">
        <v>87</v>
      </c>
      <c r="AG31" s="69" t="s">
        <v>87</v>
      </c>
      <c r="AH31" s="71" t="s">
        <v>247</v>
      </c>
      <c r="AI31" s="71"/>
      <c r="AJ31" s="71"/>
      <c r="AK31" s="26" t="str">
        <f t="array" ref="AK31">IFERROR(AJ31*_xlfn.IFS(AI31="m³",1,AI31="L",0.001,AI31="ML",1000,AI31="Mm³",1000000),"No informa")</f>
        <v>No informa</v>
      </c>
      <c r="AL31" s="69">
        <v>1</v>
      </c>
      <c r="AM31" s="69" t="s">
        <v>87</v>
      </c>
      <c r="AN31" s="69">
        <v>15277</v>
      </c>
      <c r="AO31" s="69">
        <v>1</v>
      </c>
      <c r="AP31" s="69" t="s">
        <v>86</v>
      </c>
      <c r="AQ31" s="69" t="s">
        <v>86</v>
      </c>
      <c r="AR31" s="69">
        <v>8330</v>
      </c>
      <c r="AS31" s="69" t="s">
        <v>87</v>
      </c>
      <c r="AT31" s="69" t="s">
        <v>95</v>
      </c>
      <c r="AU31" s="69" t="s">
        <v>95</v>
      </c>
      <c r="AV31" s="69">
        <v>0</v>
      </c>
      <c r="AW31" s="72">
        <v>0.28000000000000003</v>
      </c>
      <c r="AX31" s="72">
        <v>7.0000000000000007E-2</v>
      </c>
      <c r="AY31" s="69" t="s">
        <v>86</v>
      </c>
      <c r="AZ31" s="69" t="s">
        <v>87</v>
      </c>
      <c r="BA31" s="69" t="s">
        <v>95</v>
      </c>
      <c r="BB31" s="69" t="s">
        <v>86</v>
      </c>
      <c r="BC31" s="69" t="s">
        <v>87</v>
      </c>
      <c r="BD31" s="69">
        <v>2</v>
      </c>
      <c r="BE31" s="69" t="s">
        <v>87</v>
      </c>
      <c r="BF31" s="69" t="s">
        <v>95</v>
      </c>
      <c r="BG31" s="69" t="s">
        <v>95</v>
      </c>
      <c r="BH31" s="69" t="s">
        <v>87</v>
      </c>
      <c r="BI31" s="71" t="s">
        <v>248</v>
      </c>
      <c r="BJ31" s="71" t="s">
        <v>249</v>
      </c>
      <c r="BK31" s="69"/>
      <c r="BL31" s="71" t="s">
        <v>250</v>
      </c>
      <c r="BM31" s="71" t="s">
        <v>251</v>
      </c>
      <c r="BN31" s="71" t="s">
        <v>252</v>
      </c>
      <c r="BO31" s="73">
        <v>0.14680000000000001</v>
      </c>
      <c r="BP31" s="71" t="s">
        <v>253</v>
      </c>
      <c r="BQ31" s="71" t="s">
        <v>95</v>
      </c>
      <c r="BR31" s="69" t="s">
        <v>254</v>
      </c>
      <c r="BS31" s="73">
        <v>1E-3</v>
      </c>
      <c r="BT31" s="71" t="s">
        <v>255</v>
      </c>
      <c r="BU31" s="69" t="s">
        <v>86</v>
      </c>
      <c r="BV31" s="69" t="s">
        <v>95</v>
      </c>
      <c r="BW31" s="69" t="s">
        <v>86</v>
      </c>
      <c r="BX31" s="69" t="s">
        <v>87</v>
      </c>
      <c r="BY31" s="69" t="s">
        <v>86</v>
      </c>
      <c r="BZ31" s="69">
        <v>0</v>
      </c>
      <c r="CA31" s="69">
        <v>2</v>
      </c>
    </row>
    <row r="32" spans="1:79" x14ac:dyDescent="0.3">
      <c r="A32" s="19">
        <v>61</v>
      </c>
      <c r="B32" s="19" t="s">
        <v>256</v>
      </c>
      <c r="C32" s="19" t="s">
        <v>216</v>
      </c>
      <c r="D32" s="19" t="s">
        <v>103</v>
      </c>
      <c r="E32" s="19" t="s">
        <v>87</v>
      </c>
      <c r="F32" s="19" t="s">
        <v>86</v>
      </c>
      <c r="G32" s="19" t="s">
        <v>86</v>
      </c>
      <c r="H32" s="19">
        <v>1964</v>
      </c>
      <c r="I32" s="19" t="s">
        <v>125</v>
      </c>
      <c r="J32" s="20">
        <v>2.4859553989999998</v>
      </c>
      <c r="K32" s="20">
        <v>-1.8286553000000001E-2</v>
      </c>
      <c r="L32" s="21">
        <f t="shared" si="8"/>
        <v>-7.3559457290971299E-3</v>
      </c>
      <c r="M32" s="23" t="s">
        <v>86</v>
      </c>
      <c r="N32" s="23" t="s">
        <v>200</v>
      </c>
      <c r="O32" s="62"/>
      <c r="P32" s="23"/>
      <c r="Q32" s="23"/>
      <c r="R32" s="23"/>
      <c r="S32" s="23"/>
      <c r="T32" s="24" t="s">
        <v>90</v>
      </c>
      <c r="U32" s="24" t="s">
        <v>90</v>
      </c>
      <c r="V32" s="24" t="s">
        <v>90</v>
      </c>
      <c r="W32" s="24">
        <f t="shared" si="7"/>
        <v>0</v>
      </c>
      <c r="X32" s="23"/>
      <c r="Y32" s="23"/>
      <c r="Z32" s="23"/>
      <c r="AA32" s="23"/>
      <c r="AB32" s="23" t="s">
        <v>90</v>
      </c>
      <c r="AC32" s="25" t="s">
        <v>95</v>
      </c>
      <c r="AD32" s="26" t="s">
        <v>141</v>
      </c>
      <c r="AE32" s="26" t="str">
        <f t="array" ref="AE32">IFERROR(AD32*_xlfn.IFS(AC32="MJ",1,AC32="GJ",1000,AC32="TJ",1000000,AC32="kWh",3.6,AC32="MWh",3600,AC32="GWh",3600000,AC32="J",0.000001,AC32="wm",3600),"No informa")</f>
        <v>No informa</v>
      </c>
      <c r="AF32" s="23"/>
      <c r="AG32" s="23"/>
      <c r="AH32" s="23" t="s">
        <v>90</v>
      </c>
      <c r="AI32" s="59" t="str">
        <f t="array" ref="AI32">IFERROR(AH32* _xlfn.IFS(AG32="MJ",1, AG32="GJ",1000, AG32="TJ",1000000, AG32="kWh",3.6, AG32="MWh",3600, AG32="GWh",3600000, AG32="J",0.000001, AG32="wm",3600),"No informa")</f>
        <v>No informa</v>
      </c>
      <c r="AJ32" s="26" t="s">
        <v>141</v>
      </c>
      <c r="AK32" s="26" t="str">
        <f t="array" ref="AK32">IFERROR(AJ32*_xlfn.IFS(AI32="m³",1,AI32="L",0.001,AI32="ML",1000,AI32="Mm³",1000000),"No informa")</f>
        <v>No informa</v>
      </c>
      <c r="AL32" s="23"/>
      <c r="AN32" s="23" t="s">
        <v>90</v>
      </c>
      <c r="AO32" s="23"/>
      <c r="AP32" s="23"/>
      <c r="AQ32" s="23"/>
      <c r="AR32" s="23"/>
      <c r="AS32" s="23"/>
      <c r="AT32" s="23" t="s">
        <v>95</v>
      </c>
      <c r="AU32" s="23" t="s">
        <v>95</v>
      </c>
      <c r="AV32" s="23"/>
      <c r="AW32" s="23" t="s">
        <v>95</v>
      </c>
      <c r="AX32" s="23" t="s">
        <v>95</v>
      </c>
      <c r="AY32" s="23"/>
      <c r="AZ32" s="23"/>
      <c r="BA32" s="23" t="s">
        <v>95</v>
      </c>
      <c r="BB32" s="23"/>
      <c r="BC32" s="23"/>
      <c r="BD32" s="23"/>
      <c r="BE32" s="23"/>
      <c r="BF32" s="23" t="s">
        <v>95</v>
      </c>
      <c r="BG32" s="23" t="s">
        <v>95</v>
      </c>
      <c r="BH32" s="23"/>
      <c r="BI32" s="23"/>
      <c r="BJ32" s="23"/>
      <c r="BK32" s="31"/>
      <c r="BL32" s="23"/>
      <c r="BM32" s="23"/>
      <c r="BN32" s="31"/>
      <c r="BO32" s="34" t="str">
        <f t="shared" si="2"/>
        <v>No informa</v>
      </c>
      <c r="BP32" s="23"/>
      <c r="BQ32" s="34" t="str">
        <f t="shared" si="2"/>
        <v>No informa</v>
      </c>
      <c r="BR32" s="23"/>
      <c r="BS32" s="34" t="str">
        <f t="shared" si="5"/>
        <v>No informa</v>
      </c>
      <c r="BT32" s="23"/>
      <c r="BU32" s="23"/>
      <c r="BV32" s="23" t="s">
        <v>90</v>
      </c>
      <c r="BW32" s="23"/>
      <c r="BX32" s="23"/>
      <c r="BY32" s="23"/>
      <c r="BZ32" s="23"/>
      <c r="CA32" s="23"/>
    </row>
    <row r="33" spans="1:79" ht="115.2" x14ac:dyDescent="0.3">
      <c r="A33" s="19">
        <v>64</v>
      </c>
      <c r="B33" s="19" t="s">
        <v>257</v>
      </c>
      <c r="C33" s="19" t="s">
        <v>216</v>
      </c>
      <c r="D33" s="19" t="s">
        <v>97</v>
      </c>
      <c r="E33" s="19" t="s">
        <v>86</v>
      </c>
      <c r="F33" s="19" t="s">
        <v>87</v>
      </c>
      <c r="G33" s="19" t="s">
        <v>87</v>
      </c>
      <c r="H33" s="19">
        <v>1898</v>
      </c>
      <c r="I33" s="19" t="s">
        <v>167</v>
      </c>
      <c r="J33" s="20">
        <v>2.4260392159999999</v>
      </c>
      <c r="K33" s="20">
        <v>-7.7125186999999998E-2</v>
      </c>
      <c r="L33" s="21">
        <f t="shared" si="8"/>
        <v>-3.1790577205574731E-2</v>
      </c>
      <c r="M33" s="23" t="s">
        <v>87</v>
      </c>
      <c r="N33" s="23">
        <v>2024</v>
      </c>
      <c r="O33" s="56" t="s">
        <v>258</v>
      </c>
      <c r="P33" s="23" t="s">
        <v>87</v>
      </c>
      <c r="Q33" s="23" t="s">
        <v>87</v>
      </c>
      <c r="R33" s="23" t="s">
        <v>87</v>
      </c>
      <c r="S33" s="23" t="s">
        <v>87</v>
      </c>
      <c r="T33" s="24">
        <v>2323</v>
      </c>
      <c r="U33" s="24" t="s">
        <v>90</v>
      </c>
      <c r="V33" s="24" t="s">
        <v>90</v>
      </c>
      <c r="W33" s="24">
        <f t="shared" si="7"/>
        <v>2323</v>
      </c>
      <c r="X33" s="23" t="s">
        <v>87</v>
      </c>
      <c r="Y33" s="23" t="s">
        <v>86</v>
      </c>
      <c r="Z33" s="23">
        <v>1</v>
      </c>
      <c r="AA33" s="23" t="s">
        <v>87</v>
      </c>
      <c r="AB33" s="23" t="s">
        <v>259</v>
      </c>
      <c r="AC33" s="25" t="s">
        <v>92</v>
      </c>
      <c r="AD33" s="26">
        <v>16661</v>
      </c>
      <c r="AE33" s="26">
        <f t="array" ref="AE33">IFERROR(AD33*_xlfn.IFS(AC33="MJ",1,AC33="GJ",1000,AC33="TJ",1000000,AC33="kWh",3.6,AC33="MWh",3600,AC33="GWh",3600000,AC33="J",0.000001,AC33="wm",3600),"No informa")</f>
        <v>59979600</v>
      </c>
      <c r="AF33" s="23" t="s">
        <v>87</v>
      </c>
      <c r="AG33" s="23" t="s">
        <v>87</v>
      </c>
      <c r="AH33" s="23" t="s">
        <v>260</v>
      </c>
      <c r="AI33" s="25" t="s">
        <v>94</v>
      </c>
      <c r="AJ33" s="26">
        <v>85440</v>
      </c>
      <c r="AK33" s="26">
        <f t="array" ref="AK33">IFERROR(AJ33*_xlfn.IFS(AI33="m³",1,AI33="L",0.001,AI33="ML",1000,AI33="Mm³",1000000),"No informa")</f>
        <v>85440</v>
      </c>
      <c r="AL33" s="66">
        <v>1</v>
      </c>
      <c r="AM33" s="23" t="s">
        <v>87</v>
      </c>
      <c r="AN33" s="23">
        <v>3821</v>
      </c>
      <c r="AO33" s="23">
        <v>1</v>
      </c>
      <c r="AP33" s="23" t="s">
        <v>86</v>
      </c>
      <c r="AQ33" s="23" t="s">
        <v>86</v>
      </c>
      <c r="AR33" s="23" t="s">
        <v>95</v>
      </c>
      <c r="AS33" s="23" t="s">
        <v>87</v>
      </c>
      <c r="AT33" s="23" t="s">
        <v>95</v>
      </c>
      <c r="AU33" s="23" t="s">
        <v>95</v>
      </c>
      <c r="AV33" s="23">
        <v>2</v>
      </c>
      <c r="AW33" s="23" t="s">
        <v>90</v>
      </c>
      <c r="AX33" s="23" t="s">
        <v>95</v>
      </c>
      <c r="AY33" s="23" t="s">
        <v>86</v>
      </c>
      <c r="AZ33" s="23" t="s">
        <v>87</v>
      </c>
      <c r="BA33" s="23" t="s">
        <v>95</v>
      </c>
      <c r="BB33" s="23" t="s">
        <v>86</v>
      </c>
      <c r="BC33" s="23" t="s">
        <v>87</v>
      </c>
      <c r="BD33" s="23">
        <v>2</v>
      </c>
      <c r="BE33" s="23" t="s">
        <v>87</v>
      </c>
      <c r="BF33" s="23">
        <v>25</v>
      </c>
      <c r="BG33" s="23">
        <v>18</v>
      </c>
      <c r="BH33" s="23" t="s">
        <v>90</v>
      </c>
      <c r="BI33" s="23" t="s">
        <v>95</v>
      </c>
      <c r="BJ33" s="23" t="s">
        <v>95</v>
      </c>
      <c r="BK33" s="31" t="s">
        <v>95</v>
      </c>
      <c r="BL33" s="23" t="s">
        <v>95</v>
      </c>
      <c r="BM33" s="23" t="s">
        <v>95</v>
      </c>
      <c r="BN33" s="31" t="s">
        <v>95</v>
      </c>
      <c r="BO33" s="34" t="str">
        <f t="shared" si="2"/>
        <v>No informa</v>
      </c>
      <c r="BP33" s="23" t="s">
        <v>95</v>
      </c>
      <c r="BQ33" s="34" t="str">
        <f t="shared" si="2"/>
        <v>No informa</v>
      </c>
      <c r="BR33" s="23">
        <v>1300000000</v>
      </c>
      <c r="BS33" s="34" t="str">
        <f t="shared" si="5"/>
        <v>No informa</v>
      </c>
      <c r="BT33" s="23" t="s">
        <v>95</v>
      </c>
      <c r="BU33" s="23" t="s">
        <v>87</v>
      </c>
      <c r="BV33" s="23" t="s">
        <v>90</v>
      </c>
      <c r="BW33" s="23" t="s">
        <v>86</v>
      </c>
      <c r="BX33" s="66" t="s">
        <v>86</v>
      </c>
      <c r="BY33" s="23" t="s">
        <v>86</v>
      </c>
      <c r="BZ33" s="23">
        <v>2</v>
      </c>
      <c r="CA33" s="23" t="s">
        <v>90</v>
      </c>
    </row>
    <row r="34" spans="1:79" ht="158.4" x14ac:dyDescent="0.3">
      <c r="A34" s="41">
        <v>68</v>
      </c>
      <c r="B34" s="41" t="s">
        <v>261</v>
      </c>
      <c r="C34" s="41" t="s">
        <v>216</v>
      </c>
      <c r="D34" s="41" t="s">
        <v>103</v>
      </c>
      <c r="E34" s="41" t="s">
        <v>86</v>
      </c>
      <c r="F34" s="41" t="s">
        <v>87</v>
      </c>
      <c r="G34" s="41" t="s">
        <v>87</v>
      </c>
      <c r="H34" s="41">
        <v>1806</v>
      </c>
      <c r="I34" s="41" t="s">
        <v>244</v>
      </c>
      <c r="J34" s="42">
        <v>2.382092359</v>
      </c>
      <c r="K34" s="42">
        <v>7.0729159E-2</v>
      </c>
      <c r="L34" s="43">
        <f t="shared" si="8"/>
        <v>2.9692030509552547E-2</v>
      </c>
      <c r="M34" s="45" t="s">
        <v>87</v>
      </c>
      <c r="N34" s="45">
        <v>2023</v>
      </c>
      <c r="O34" s="53" t="s">
        <v>262</v>
      </c>
      <c r="P34" s="69" t="s">
        <v>87</v>
      </c>
      <c r="Q34" s="69" t="s">
        <v>87</v>
      </c>
      <c r="R34" s="69" t="s">
        <v>87</v>
      </c>
      <c r="S34" s="69" t="s">
        <v>87</v>
      </c>
      <c r="T34" s="69" t="s">
        <v>90</v>
      </c>
      <c r="U34" s="69" t="s">
        <v>90</v>
      </c>
      <c r="V34" s="69" t="s">
        <v>90</v>
      </c>
      <c r="W34" s="69" t="s">
        <v>90</v>
      </c>
      <c r="X34" s="69" t="s">
        <v>87</v>
      </c>
      <c r="Y34" s="69" t="s">
        <v>86</v>
      </c>
      <c r="Z34" s="69">
        <v>2</v>
      </c>
      <c r="AA34" s="69" t="s">
        <v>86</v>
      </c>
      <c r="AB34" s="69" t="s">
        <v>95</v>
      </c>
      <c r="AC34" s="69"/>
      <c r="AD34" s="69"/>
      <c r="AE34" s="26" t="str">
        <f t="array" ref="AE34">IFERROR(AD34*_xlfn.IFS(AC34="MJ",1,AC34="GJ",1000,AC34="TJ",1000000,AC34="kWh",3.6,AC34="MWh",3600,AC34="GWh",3600000,AC34="J",0.000001,AC34="wm",3600),"No informa")</f>
        <v>No informa</v>
      </c>
      <c r="AF34" s="69" t="s">
        <v>87</v>
      </c>
      <c r="AG34" s="69" t="s">
        <v>87</v>
      </c>
      <c r="AH34" s="69" t="s">
        <v>95</v>
      </c>
      <c r="AI34" s="69"/>
      <c r="AJ34" s="69"/>
      <c r="AK34" s="26" t="str">
        <f t="array" ref="AK34">IFERROR(AJ34*_xlfn.IFS(AI34="m³",1,AI34="L",0.001,AI34="ML",1000,AI34="Mm³",1000000),"No informa")</f>
        <v>No informa</v>
      </c>
      <c r="AL34" s="69">
        <v>1</v>
      </c>
      <c r="AM34" s="69" t="s">
        <v>87</v>
      </c>
      <c r="AN34" s="69" t="s">
        <v>90</v>
      </c>
      <c r="AO34" s="69">
        <v>1</v>
      </c>
      <c r="AP34" s="69" t="s">
        <v>86</v>
      </c>
      <c r="AQ34" s="69" t="s">
        <v>86</v>
      </c>
      <c r="AR34" s="69" t="s">
        <v>95</v>
      </c>
      <c r="AS34" s="69" t="s">
        <v>87</v>
      </c>
      <c r="AT34" s="69" t="s">
        <v>95</v>
      </c>
      <c r="AU34" s="23" t="s">
        <v>95</v>
      </c>
      <c r="AV34" s="69">
        <v>0</v>
      </c>
      <c r="AW34" s="72">
        <v>0.4</v>
      </c>
      <c r="AX34" s="69" t="s">
        <v>95</v>
      </c>
      <c r="AY34" s="69" t="s">
        <v>86</v>
      </c>
      <c r="AZ34" s="69" t="s">
        <v>86</v>
      </c>
      <c r="BA34" s="69" t="s">
        <v>95</v>
      </c>
      <c r="BB34" s="69" t="s">
        <v>86</v>
      </c>
      <c r="BC34" s="69" t="s">
        <v>87</v>
      </c>
      <c r="BD34" s="69">
        <v>1</v>
      </c>
      <c r="BE34" s="69" t="s">
        <v>87</v>
      </c>
      <c r="BF34" s="69" t="s">
        <v>95</v>
      </c>
      <c r="BG34" s="69" t="s">
        <v>95</v>
      </c>
      <c r="BH34" s="69" t="s">
        <v>86</v>
      </c>
      <c r="BI34" s="69" t="s">
        <v>95</v>
      </c>
      <c r="BJ34" s="69" t="s">
        <v>95</v>
      </c>
      <c r="BK34" s="69" t="s">
        <v>95</v>
      </c>
      <c r="BL34" s="69" t="s">
        <v>95</v>
      </c>
      <c r="BM34" s="69" t="s">
        <v>95</v>
      </c>
      <c r="BN34" s="69" t="s">
        <v>95</v>
      </c>
      <c r="BO34" s="69" t="s">
        <v>95</v>
      </c>
      <c r="BP34" s="69" t="s">
        <v>95</v>
      </c>
      <c r="BQ34" s="69" t="s">
        <v>95</v>
      </c>
      <c r="BR34" s="69" t="s">
        <v>95</v>
      </c>
      <c r="BS34" s="69" t="s">
        <v>95</v>
      </c>
      <c r="BT34" s="69" t="s">
        <v>95</v>
      </c>
      <c r="BU34" s="69" t="s">
        <v>86</v>
      </c>
      <c r="BV34" s="69" t="s">
        <v>90</v>
      </c>
      <c r="BW34" s="69" t="s">
        <v>86</v>
      </c>
      <c r="BX34" s="69" t="s">
        <v>87</v>
      </c>
      <c r="BY34" s="69" t="s">
        <v>86</v>
      </c>
      <c r="BZ34" s="69">
        <v>1</v>
      </c>
      <c r="CA34" s="69">
        <v>0</v>
      </c>
    </row>
    <row r="35" spans="1:79" ht="86.4" x14ac:dyDescent="0.3">
      <c r="A35" s="19">
        <v>73</v>
      </c>
      <c r="B35" s="19" t="s">
        <v>263</v>
      </c>
      <c r="C35" s="19" t="s">
        <v>216</v>
      </c>
      <c r="D35" s="19" t="s">
        <v>97</v>
      </c>
      <c r="E35" s="19" t="s">
        <v>86</v>
      </c>
      <c r="F35" s="19" t="s">
        <v>86</v>
      </c>
      <c r="G35" s="19" t="s">
        <v>86</v>
      </c>
      <c r="H35" s="19">
        <v>1990</v>
      </c>
      <c r="I35" s="19" t="s">
        <v>125</v>
      </c>
      <c r="J35" s="20">
        <v>2.3114637089999999</v>
      </c>
      <c r="K35" s="20">
        <v>7.5313049000000007E-2</v>
      </c>
      <c r="L35" s="21">
        <f t="shared" si="8"/>
        <v>3.2582405990956451E-2</v>
      </c>
      <c r="M35" s="23" t="s">
        <v>87</v>
      </c>
      <c r="N35" s="23">
        <v>2024</v>
      </c>
      <c r="O35" s="56" t="s">
        <v>264</v>
      </c>
      <c r="P35" s="23" t="s">
        <v>87</v>
      </c>
      <c r="Q35" s="23" t="s">
        <v>87</v>
      </c>
      <c r="R35" s="23" t="s">
        <v>87</v>
      </c>
      <c r="S35" s="23" t="s">
        <v>87</v>
      </c>
      <c r="T35" s="24">
        <v>86688.639999999999</v>
      </c>
      <c r="U35" s="24">
        <v>12546.95</v>
      </c>
      <c r="V35" s="24">
        <v>1034.08</v>
      </c>
      <c r="W35" s="24">
        <f t="shared" si="7"/>
        <v>100269.67</v>
      </c>
      <c r="X35" s="23" t="s">
        <v>87</v>
      </c>
      <c r="Y35" s="23" t="s">
        <v>86</v>
      </c>
      <c r="Z35" s="23">
        <v>1</v>
      </c>
      <c r="AA35" s="23" t="s">
        <v>87</v>
      </c>
      <c r="AB35" s="23" t="s">
        <v>265</v>
      </c>
      <c r="AC35" s="25" t="s">
        <v>170</v>
      </c>
      <c r="AD35" s="26">
        <v>8517360.9100000001</v>
      </c>
      <c r="AE35" s="26">
        <f t="array" ref="AE35">IFERROR(AD35*_xlfn.IFS(AC35="MJ",1,AC35="GJ",1000,AC35="TJ",1000000,AC35="kWh",3.6,AC35="MWh",3600,AC35="GWh",3600000,AC35="J",0.000001,AC35="wm",3600),"No informa")</f>
        <v>30662499.276000001</v>
      </c>
      <c r="AF35" s="23" t="s">
        <v>87</v>
      </c>
      <c r="AG35" s="23" t="s">
        <v>87</v>
      </c>
      <c r="AH35" s="23" t="s">
        <v>266</v>
      </c>
      <c r="AI35" s="25" t="s">
        <v>138</v>
      </c>
      <c r="AJ35" s="26">
        <v>875.4</v>
      </c>
      <c r="AK35" s="26">
        <f t="array" ref="AK35">IFERROR(AJ35*_xlfn.IFS(AI35="m³",1,AI35="L",0.001,AI35="ML",1000,AI35="Mm³",1000000),"No informa")</f>
        <v>875400000</v>
      </c>
      <c r="AL35" s="23">
        <v>2</v>
      </c>
      <c r="AM35" s="23" t="s">
        <v>87</v>
      </c>
      <c r="AN35" s="23">
        <v>772.95</v>
      </c>
      <c r="AO35" s="23">
        <v>2</v>
      </c>
      <c r="AP35" s="23" t="s">
        <v>87</v>
      </c>
      <c r="AQ35" s="23" t="s">
        <v>86</v>
      </c>
      <c r="AR35" s="23">
        <v>444</v>
      </c>
      <c r="AS35" s="23" t="s">
        <v>87</v>
      </c>
      <c r="AT35" s="23">
        <v>0</v>
      </c>
      <c r="AU35" s="23" t="s">
        <v>95</v>
      </c>
      <c r="AV35" s="23">
        <v>2</v>
      </c>
      <c r="AW35" s="29">
        <v>0.8</v>
      </c>
      <c r="AX35" s="30">
        <v>0.30780000000000002</v>
      </c>
      <c r="AY35" s="23" t="s">
        <v>86</v>
      </c>
      <c r="AZ35" s="23" t="s">
        <v>87</v>
      </c>
      <c r="BA35" s="30">
        <v>9.7999999999999997E-3</v>
      </c>
      <c r="BB35" s="23" t="s">
        <v>86</v>
      </c>
      <c r="BC35" s="23" t="s">
        <v>87</v>
      </c>
      <c r="BD35" s="23">
        <v>2</v>
      </c>
      <c r="BE35" s="23" t="s">
        <v>87</v>
      </c>
      <c r="BF35" s="23">
        <v>53.5</v>
      </c>
      <c r="BG35" s="23">
        <v>54</v>
      </c>
      <c r="BH35" s="23" t="s">
        <v>87</v>
      </c>
      <c r="BI35" s="31">
        <v>3031983255696</v>
      </c>
      <c r="BJ35" s="23" t="s">
        <v>267</v>
      </c>
      <c r="BK35" s="31">
        <v>1281038531702</v>
      </c>
      <c r="BL35" s="23"/>
      <c r="BM35" s="23"/>
      <c r="BN35" s="31">
        <v>129893937303</v>
      </c>
      <c r="BO35" s="34">
        <f t="shared" si="2"/>
        <v>4.2841244937278686E-2</v>
      </c>
      <c r="BP35" s="23">
        <v>13595923501</v>
      </c>
      <c r="BQ35" s="34">
        <f t="shared" si="2"/>
        <v>4.4841683988386732E-3</v>
      </c>
      <c r="BR35" s="23">
        <v>18863141248</v>
      </c>
      <c r="BS35" s="34">
        <f t="shared" si="5"/>
        <v>6.2213870121356971E-3</v>
      </c>
      <c r="BT35" s="31">
        <v>-2733683470707</v>
      </c>
      <c r="BU35" s="23" t="s">
        <v>87</v>
      </c>
      <c r="BV35" s="30">
        <v>0.23369999999999999</v>
      </c>
      <c r="BW35" s="23" t="s">
        <v>87</v>
      </c>
      <c r="BX35" s="23" t="s">
        <v>87</v>
      </c>
      <c r="BY35" s="23" t="s">
        <v>86</v>
      </c>
      <c r="BZ35" s="23">
        <v>2</v>
      </c>
      <c r="CA35" s="23">
        <v>0</v>
      </c>
    </row>
    <row r="36" spans="1:79" x14ac:dyDescent="0.3">
      <c r="A36" s="19">
        <v>76</v>
      </c>
      <c r="B36" s="19" t="s">
        <v>268</v>
      </c>
      <c r="C36" s="19" t="s">
        <v>216</v>
      </c>
      <c r="D36" s="19" t="s">
        <v>103</v>
      </c>
      <c r="E36" s="19" t="s">
        <v>86</v>
      </c>
      <c r="F36" s="19" t="s">
        <v>86</v>
      </c>
      <c r="G36" s="19" t="s">
        <v>87</v>
      </c>
      <c r="H36" s="19">
        <v>1986</v>
      </c>
      <c r="I36" s="19" t="s">
        <v>125</v>
      </c>
      <c r="J36" s="20">
        <v>2.2734296359999999</v>
      </c>
      <c r="K36" s="20">
        <v>1.5725157999999999E-2</v>
      </c>
      <c r="L36" s="21">
        <f t="shared" si="8"/>
        <v>6.9169319124684795E-3</v>
      </c>
      <c r="M36" s="23"/>
      <c r="N36" s="23" t="s">
        <v>200</v>
      </c>
      <c r="O36" s="62"/>
      <c r="P36" s="23"/>
      <c r="Q36" s="23"/>
      <c r="R36" s="23"/>
      <c r="S36" s="23"/>
      <c r="T36" s="24" t="s">
        <v>90</v>
      </c>
      <c r="U36" s="24" t="s">
        <v>90</v>
      </c>
      <c r="V36" s="24" t="s">
        <v>90</v>
      </c>
      <c r="W36" s="24">
        <f t="shared" si="7"/>
        <v>0</v>
      </c>
      <c r="X36" s="23"/>
      <c r="Y36" s="23"/>
      <c r="Z36" s="23"/>
      <c r="AA36" s="23"/>
      <c r="AB36" s="23" t="s">
        <v>90</v>
      </c>
      <c r="AC36" s="25" t="s">
        <v>95</v>
      </c>
      <c r="AD36" s="26" t="s">
        <v>141</v>
      </c>
      <c r="AE36" s="26" t="str">
        <f t="array" ref="AE36">IFERROR(AD36*_xlfn.IFS(AC36="MJ",1,AC36="GJ",1000,AC36="TJ",1000000,AC36="kWh",3.6,AC36="MWh",3600,AC36="GWh",3600000,AC36="J",0.000001,AC36="wm",3600),"No informa")</f>
        <v>No informa</v>
      </c>
      <c r="AF36" s="23"/>
      <c r="AG36" s="23"/>
      <c r="AH36" s="23" t="s">
        <v>90</v>
      </c>
      <c r="AI36" s="59" t="str">
        <f t="array" ref="AI36">IFERROR(AH36* _xlfn.IFS(AG36="MJ",1, AG36="GJ",1000, AG36="TJ",1000000, AG36="kWh",3.6, AG36="MWh",3600, AG36="GWh",3600000, AG36="J",0.000001, AG36="wm",3600),"No informa")</f>
        <v>No informa</v>
      </c>
      <c r="AJ36" s="26" t="s">
        <v>141</v>
      </c>
      <c r="AK36" s="26" t="str">
        <f t="array" ref="AK36">IFERROR(AJ36*_xlfn.IFS(AI36="m³",1,AI36="L",0.001,AI36="ML",1000,AI36="Mm³",1000000),"No informa")</f>
        <v>No informa</v>
      </c>
      <c r="AL36" s="23"/>
      <c r="AM36" s="23"/>
      <c r="AN36" s="23" t="s">
        <v>90</v>
      </c>
      <c r="AO36" s="23"/>
      <c r="AP36" s="23"/>
      <c r="AQ36" s="23"/>
      <c r="AR36" s="23"/>
      <c r="AS36" s="23"/>
      <c r="AT36" s="23" t="s">
        <v>95</v>
      </c>
      <c r="AU36" s="23" t="s">
        <v>95</v>
      </c>
      <c r="AV36" s="23"/>
      <c r="AW36" s="23" t="s">
        <v>95</v>
      </c>
      <c r="AX36" s="23" t="s">
        <v>95</v>
      </c>
      <c r="AY36" s="23"/>
      <c r="AZ36" s="23"/>
      <c r="BA36" s="23" t="s">
        <v>95</v>
      </c>
      <c r="BB36" s="23"/>
      <c r="BC36" s="23"/>
      <c r="BD36" s="23"/>
      <c r="BE36" s="23"/>
      <c r="BF36" s="23" t="s">
        <v>95</v>
      </c>
      <c r="BG36" s="23" t="s">
        <v>95</v>
      </c>
      <c r="BH36" s="23"/>
      <c r="BI36" s="23"/>
      <c r="BJ36" s="23"/>
      <c r="BK36" s="31"/>
      <c r="BL36" s="23"/>
      <c r="BM36" s="23"/>
      <c r="BN36" s="31"/>
      <c r="BO36" s="34" t="str">
        <f t="shared" si="2"/>
        <v>No informa</v>
      </c>
      <c r="BP36" s="23"/>
      <c r="BQ36" s="34" t="str">
        <f t="shared" si="2"/>
        <v>No informa</v>
      </c>
      <c r="BR36" s="23"/>
      <c r="BS36" s="34" t="str">
        <f t="shared" si="5"/>
        <v>No informa</v>
      </c>
      <c r="BT36" s="23"/>
      <c r="BU36" s="23"/>
      <c r="BV36" s="23" t="s">
        <v>90</v>
      </c>
      <c r="BW36" s="23"/>
      <c r="BX36" s="23"/>
      <c r="BY36" s="23"/>
      <c r="BZ36" s="23"/>
      <c r="CA36" s="23"/>
    </row>
    <row r="37" spans="1:79" ht="86.4" x14ac:dyDescent="0.3">
      <c r="A37" s="19">
        <v>81</v>
      </c>
      <c r="B37" s="19" t="s">
        <v>269</v>
      </c>
      <c r="C37" s="19" t="s">
        <v>216</v>
      </c>
      <c r="D37" s="19" t="s">
        <v>103</v>
      </c>
      <c r="E37" s="19" t="s">
        <v>87</v>
      </c>
      <c r="F37" s="19" t="s">
        <v>87</v>
      </c>
      <c r="G37" s="19" t="s">
        <v>87</v>
      </c>
      <c r="H37" s="19">
        <v>1932</v>
      </c>
      <c r="I37" s="19" t="s">
        <v>125</v>
      </c>
      <c r="J37" s="20">
        <v>2.1928266769999998</v>
      </c>
      <c r="K37" s="20">
        <v>0.13639512400000001</v>
      </c>
      <c r="L37" s="21">
        <f t="shared" si="8"/>
        <v>6.2200594981178269E-2</v>
      </c>
      <c r="M37" s="23" t="s">
        <v>87</v>
      </c>
      <c r="N37" s="23">
        <v>2024</v>
      </c>
      <c r="O37" s="56" t="s">
        <v>270</v>
      </c>
      <c r="P37" s="23" t="s">
        <v>87</v>
      </c>
      <c r="Q37" s="23" t="s">
        <v>87</v>
      </c>
      <c r="R37" s="23" t="s">
        <v>87</v>
      </c>
      <c r="S37" s="23" t="s">
        <v>87</v>
      </c>
      <c r="T37" s="24">
        <v>39015</v>
      </c>
      <c r="U37" s="24">
        <v>2948</v>
      </c>
      <c r="V37" s="24">
        <v>9524</v>
      </c>
      <c r="W37" s="24">
        <f t="shared" si="7"/>
        <v>51487</v>
      </c>
      <c r="X37" s="23" t="s">
        <v>87</v>
      </c>
      <c r="Y37" s="23" t="s">
        <v>86</v>
      </c>
      <c r="Z37" s="23">
        <v>1</v>
      </c>
      <c r="AA37" s="23" t="s">
        <v>87</v>
      </c>
      <c r="AB37" s="32" t="s">
        <v>271</v>
      </c>
      <c r="AC37" s="25" t="s">
        <v>170</v>
      </c>
      <c r="AD37" s="26">
        <v>259656704</v>
      </c>
      <c r="AE37" s="26">
        <f t="array" ref="AE37">IFERROR(AD37*_xlfn.IFS(AC37="MJ",1,AC37="GJ",1000,AC37="TJ",1000000,AC37="kWh",3.6,AC37="MWh",3600,AC37="GWh",3600000,AC37="J",0.000001,AC37="wm",3600),"No informa")</f>
        <v>934764134.39999998</v>
      </c>
      <c r="AF37" s="23" t="s">
        <v>87</v>
      </c>
      <c r="AG37" s="23" t="s">
        <v>87</v>
      </c>
      <c r="AH37" s="23" t="s">
        <v>272</v>
      </c>
      <c r="AI37" s="35" t="s">
        <v>109</v>
      </c>
      <c r="AJ37" s="26">
        <v>723</v>
      </c>
      <c r="AK37" s="26">
        <f t="array" ref="AK37">IFERROR(AJ37*_xlfn.IFS(AI37="m³",1,AI37="L",0.001,AI37="ML",1000,AI37="Mm³",1000000),"No informa")</f>
        <v>723000</v>
      </c>
      <c r="AL37" s="23">
        <v>1</v>
      </c>
      <c r="AM37" s="23" t="s">
        <v>87</v>
      </c>
      <c r="AN37" s="23">
        <v>12787</v>
      </c>
      <c r="AO37" s="23">
        <v>1</v>
      </c>
      <c r="AP37" s="23" t="s">
        <v>87</v>
      </c>
      <c r="AQ37" s="23" t="s">
        <v>86</v>
      </c>
      <c r="AR37" s="32">
        <v>7977</v>
      </c>
      <c r="AS37" s="23" t="s">
        <v>87</v>
      </c>
      <c r="AT37" s="23" t="s">
        <v>95</v>
      </c>
      <c r="AU37" s="23" t="s">
        <v>95</v>
      </c>
      <c r="AV37" s="23">
        <v>2</v>
      </c>
      <c r="AW37" s="29">
        <v>0.11</v>
      </c>
      <c r="AX37" s="30">
        <v>0.38700000000000001</v>
      </c>
      <c r="AY37" s="23" t="s">
        <v>86</v>
      </c>
      <c r="AZ37" s="23" t="s">
        <v>87</v>
      </c>
      <c r="BA37" s="30">
        <v>6.9999999999999999E-4</v>
      </c>
      <c r="BB37" s="23" t="s">
        <v>86</v>
      </c>
      <c r="BC37" s="23" t="s">
        <v>87</v>
      </c>
      <c r="BD37" s="23">
        <v>2</v>
      </c>
      <c r="BE37" s="23" t="s">
        <v>87</v>
      </c>
      <c r="BF37" s="23">
        <v>35.9</v>
      </c>
      <c r="BG37" s="23">
        <v>33.799999999999997</v>
      </c>
      <c r="BH37" s="23" t="s">
        <v>87</v>
      </c>
      <c r="BI37" s="32">
        <v>3311418</v>
      </c>
      <c r="BJ37" s="32">
        <v>3314346</v>
      </c>
      <c r="BK37" s="31">
        <v>183153</v>
      </c>
      <c r="BL37" s="32">
        <v>2463289</v>
      </c>
      <c r="BM37" s="32">
        <v>91810</v>
      </c>
      <c r="BN37" s="31">
        <v>518317</v>
      </c>
      <c r="BO37" s="34">
        <f t="shared" si="2"/>
        <v>0.15652418389946543</v>
      </c>
      <c r="BP37" s="32">
        <v>51616</v>
      </c>
      <c r="BQ37" s="34">
        <f t="shared" si="2"/>
        <v>1.5587280131955554E-2</v>
      </c>
      <c r="BR37" s="32">
        <v>6161</v>
      </c>
      <c r="BS37" s="34">
        <f t="shared" si="5"/>
        <v>1.8605322553661302E-3</v>
      </c>
      <c r="BT37" s="23">
        <v>-2928</v>
      </c>
      <c r="BU37" s="23" t="s">
        <v>87</v>
      </c>
      <c r="BV37" s="29">
        <v>0.9</v>
      </c>
      <c r="BW37" s="23" t="s">
        <v>87</v>
      </c>
      <c r="BX37" s="23" t="s">
        <v>87</v>
      </c>
      <c r="BY37" s="23" t="s">
        <v>86</v>
      </c>
      <c r="BZ37" s="23">
        <v>1</v>
      </c>
      <c r="CA37" s="23">
        <v>2</v>
      </c>
    </row>
    <row r="38" spans="1:79" ht="43.2" x14ac:dyDescent="0.3">
      <c r="A38" s="19">
        <v>83</v>
      </c>
      <c r="B38" s="19" t="s">
        <v>273</v>
      </c>
      <c r="C38" s="19" t="s">
        <v>216</v>
      </c>
      <c r="D38" s="19" t="s">
        <v>103</v>
      </c>
      <c r="E38" s="19" t="s">
        <v>86</v>
      </c>
      <c r="F38" s="19" t="s">
        <v>86</v>
      </c>
      <c r="G38" s="19" t="s">
        <v>87</v>
      </c>
      <c r="H38" s="19">
        <v>1945</v>
      </c>
      <c r="I38" s="19" t="s">
        <v>125</v>
      </c>
      <c r="J38" s="20">
        <v>2.1764613960000001</v>
      </c>
      <c r="K38" s="20">
        <v>0.100521166</v>
      </c>
      <c r="L38" s="21">
        <f t="shared" si="8"/>
        <v>4.6185595657585461E-2</v>
      </c>
      <c r="M38" s="23" t="s">
        <v>87</v>
      </c>
      <c r="N38" s="23">
        <v>2024</v>
      </c>
      <c r="O38" s="56" t="s">
        <v>274</v>
      </c>
      <c r="P38" s="23" t="s">
        <v>86</v>
      </c>
      <c r="Q38" s="23" t="s">
        <v>86</v>
      </c>
      <c r="R38" s="23" t="s">
        <v>87</v>
      </c>
      <c r="S38" s="23" t="s">
        <v>87</v>
      </c>
      <c r="T38" s="24">
        <v>39175</v>
      </c>
      <c r="U38" s="24">
        <v>7448</v>
      </c>
      <c r="V38" s="24">
        <v>268028</v>
      </c>
      <c r="W38" s="24">
        <f t="shared" si="7"/>
        <v>314651</v>
      </c>
      <c r="X38" s="23" t="s">
        <v>87</v>
      </c>
      <c r="Y38" s="23" t="s">
        <v>87</v>
      </c>
      <c r="Z38" s="23">
        <v>1</v>
      </c>
      <c r="AA38" s="23" t="s">
        <v>87</v>
      </c>
      <c r="AB38" s="23" t="s">
        <v>275</v>
      </c>
      <c r="AC38" s="25" t="s">
        <v>170</v>
      </c>
      <c r="AD38" s="26">
        <v>53267527</v>
      </c>
      <c r="AE38" s="26">
        <f t="array" ref="AE38">IFERROR(AD38*_xlfn.IFS(AC38="MJ",1,AC38="GJ",1000,AC38="TJ",1000000,AC38="kWh",3.6,AC38="MWh",3600,AC38="GWh",3600000,AC38="J",0.000001,AC38="wm",3600),"No informa")</f>
        <v>191763097.20000002</v>
      </c>
      <c r="AF38" s="23" t="s">
        <v>87</v>
      </c>
      <c r="AG38" s="23" t="s">
        <v>87</v>
      </c>
      <c r="AH38" s="23" t="s">
        <v>276</v>
      </c>
      <c r="AI38" s="25" t="s">
        <v>94</v>
      </c>
      <c r="AJ38" s="26">
        <v>1566719</v>
      </c>
      <c r="AK38" s="26">
        <f t="array" ref="AK38">IFERROR(AJ38*_xlfn.IFS(AI38="m³",1,AI38="L",0.001,AI38="ML",1000,AI38="Mm³",1000000),"No informa")</f>
        <v>1566719</v>
      </c>
      <c r="AL38" s="23">
        <v>0</v>
      </c>
      <c r="AM38" s="23" t="s">
        <v>87</v>
      </c>
      <c r="AN38" s="23">
        <v>32109.32</v>
      </c>
      <c r="AO38" s="23">
        <v>2</v>
      </c>
      <c r="AP38" s="23" t="s">
        <v>87</v>
      </c>
      <c r="AQ38" s="23" t="s">
        <v>86</v>
      </c>
      <c r="AR38" s="23">
        <v>3673</v>
      </c>
      <c r="AS38" s="23" t="s">
        <v>87</v>
      </c>
      <c r="AT38" s="23" t="s">
        <v>95</v>
      </c>
      <c r="AU38" s="23" t="s">
        <v>95</v>
      </c>
      <c r="AV38" s="23"/>
      <c r="AW38" s="29">
        <v>0.3</v>
      </c>
      <c r="AX38" s="29">
        <v>0.27</v>
      </c>
      <c r="AY38" s="23" t="s">
        <v>86</v>
      </c>
      <c r="AZ38" s="23" t="s">
        <v>86</v>
      </c>
      <c r="BA38" s="23" t="s">
        <v>95</v>
      </c>
      <c r="BB38" s="23" t="s">
        <v>86</v>
      </c>
      <c r="BC38" s="23" t="s">
        <v>87</v>
      </c>
      <c r="BD38" s="23">
        <v>2</v>
      </c>
      <c r="BE38" s="23" t="s">
        <v>87</v>
      </c>
      <c r="BF38" s="23" t="s">
        <v>95</v>
      </c>
      <c r="BG38" s="23" t="s">
        <v>95</v>
      </c>
      <c r="BH38" s="23" t="s">
        <v>87</v>
      </c>
      <c r="BI38" s="23">
        <v>2090445559</v>
      </c>
      <c r="BJ38" s="23">
        <v>1765817849</v>
      </c>
      <c r="BK38" s="31">
        <v>332038648</v>
      </c>
      <c r="BL38" s="23">
        <v>1219179952</v>
      </c>
      <c r="BM38" s="23" t="s">
        <v>95</v>
      </c>
      <c r="BN38" s="31">
        <v>214599249</v>
      </c>
      <c r="BO38" s="34">
        <f t="shared" si="2"/>
        <v>0.10265718142052797</v>
      </c>
      <c r="BP38" s="23" t="s">
        <v>95</v>
      </c>
      <c r="BQ38" s="34" t="str">
        <f t="shared" si="2"/>
        <v>No informa</v>
      </c>
      <c r="BR38" s="23" t="s">
        <v>95</v>
      </c>
      <c r="BS38" s="34" t="str">
        <f t="shared" si="5"/>
        <v>No informa</v>
      </c>
      <c r="BT38" s="23">
        <v>117911024</v>
      </c>
      <c r="BU38" s="23" t="s">
        <v>87</v>
      </c>
      <c r="BV38" s="29">
        <v>0.91</v>
      </c>
      <c r="BW38" s="23" t="s">
        <v>86</v>
      </c>
      <c r="BX38" s="23" t="s">
        <v>87</v>
      </c>
      <c r="BY38" s="23" t="s">
        <v>86</v>
      </c>
      <c r="BZ38" s="23">
        <v>1</v>
      </c>
      <c r="CA38" s="23" t="s">
        <v>90</v>
      </c>
    </row>
    <row r="39" spans="1:79" ht="144" x14ac:dyDescent="0.3">
      <c r="A39" s="41">
        <v>87</v>
      </c>
      <c r="B39" s="41" t="s">
        <v>277</v>
      </c>
      <c r="C39" s="41" t="s">
        <v>216</v>
      </c>
      <c r="D39" s="41" t="s">
        <v>85</v>
      </c>
      <c r="E39" s="41" t="s">
        <v>86</v>
      </c>
      <c r="F39" s="41" t="s">
        <v>87</v>
      </c>
      <c r="G39" s="41" t="s">
        <v>87</v>
      </c>
      <c r="H39" s="41">
        <v>1965</v>
      </c>
      <c r="I39" s="41" t="s">
        <v>244</v>
      </c>
      <c r="J39" s="42">
        <v>2.0973851419999998</v>
      </c>
      <c r="K39" s="42">
        <v>-2.9031668E-2</v>
      </c>
      <c r="L39" s="43">
        <f t="shared" si="8"/>
        <v>-1.3841839259105423E-2</v>
      </c>
      <c r="M39" s="45" t="s">
        <v>87</v>
      </c>
      <c r="N39" s="45">
        <v>2023</v>
      </c>
      <c r="O39" s="53" t="s">
        <v>278</v>
      </c>
      <c r="P39" s="69" t="s">
        <v>87</v>
      </c>
      <c r="Q39" s="69" t="s">
        <v>86</v>
      </c>
      <c r="R39" s="69" t="s">
        <v>86</v>
      </c>
      <c r="S39" s="69" t="s">
        <v>87</v>
      </c>
      <c r="T39" s="69" t="s">
        <v>90</v>
      </c>
      <c r="U39" s="69" t="s">
        <v>90</v>
      </c>
      <c r="V39" s="69" t="s">
        <v>90</v>
      </c>
      <c r="W39" s="69"/>
      <c r="X39" s="69" t="s">
        <v>87</v>
      </c>
      <c r="Y39" s="69" t="s">
        <v>86</v>
      </c>
      <c r="Z39" s="69">
        <v>1</v>
      </c>
      <c r="AA39" s="69" t="s">
        <v>87</v>
      </c>
      <c r="AB39" s="69" t="s">
        <v>279</v>
      </c>
      <c r="AC39" s="69"/>
      <c r="AD39" s="69"/>
      <c r="AE39" s="26" t="str">
        <f t="array" ref="AE39">IFERROR(AD39*_xlfn.IFS(AC39="MJ",1,AC39="GJ",1000,AC39="TJ",1000000,AC39="kWh",3.6,AC39="MWh",3600,AC39="GWh",3600000,AC39="J",0.000001,AC39="wm",3600),"No informa")</f>
        <v>No informa</v>
      </c>
      <c r="AF39" s="69" t="s">
        <v>87</v>
      </c>
      <c r="AG39" s="69" t="s">
        <v>87</v>
      </c>
      <c r="AH39" s="69" t="s">
        <v>95</v>
      </c>
      <c r="AI39" s="69"/>
      <c r="AJ39" s="69"/>
      <c r="AK39" s="26" t="str">
        <f t="array" ref="AK39">IFERROR(AJ39*_xlfn.IFS(AI39="m³",1,AI39="L",0.001,AI39="ML",1000,AI39="Mm³",1000000),"No informa")</f>
        <v>No informa</v>
      </c>
      <c r="AL39" s="69">
        <v>1</v>
      </c>
      <c r="AM39" s="69" t="s">
        <v>87</v>
      </c>
      <c r="AN39" s="69" t="s">
        <v>90</v>
      </c>
      <c r="AO39" s="69">
        <v>1</v>
      </c>
      <c r="AP39" s="69" t="s">
        <v>87</v>
      </c>
      <c r="AQ39" s="69" t="s">
        <v>86</v>
      </c>
      <c r="AR39" s="69" t="s">
        <v>95</v>
      </c>
      <c r="AS39" s="69" t="s">
        <v>87</v>
      </c>
      <c r="AT39" s="69" t="s">
        <v>95</v>
      </c>
      <c r="AU39" s="23" t="s">
        <v>95</v>
      </c>
      <c r="AV39" s="69">
        <v>1</v>
      </c>
      <c r="AW39" s="69" t="s">
        <v>90</v>
      </c>
      <c r="AX39" s="69" t="s">
        <v>95</v>
      </c>
      <c r="AY39" s="69" t="s">
        <v>86</v>
      </c>
      <c r="AZ39" s="69" t="s">
        <v>86</v>
      </c>
      <c r="BA39" s="69" t="s">
        <v>95</v>
      </c>
      <c r="BB39" s="69" t="s">
        <v>86</v>
      </c>
      <c r="BC39" s="69" t="s">
        <v>87</v>
      </c>
      <c r="BD39" s="69">
        <v>0</v>
      </c>
      <c r="BE39" s="69" t="s">
        <v>87</v>
      </c>
      <c r="BF39" s="69" t="s">
        <v>95</v>
      </c>
      <c r="BG39" s="69" t="s">
        <v>95</v>
      </c>
      <c r="BH39" s="69" t="s">
        <v>90</v>
      </c>
      <c r="BI39" s="69" t="s">
        <v>95</v>
      </c>
      <c r="BJ39" s="69" t="s">
        <v>95</v>
      </c>
      <c r="BK39" s="69" t="s">
        <v>95</v>
      </c>
      <c r="BL39" s="69" t="s">
        <v>95</v>
      </c>
      <c r="BM39" s="69" t="s">
        <v>95</v>
      </c>
      <c r="BN39" s="69" t="s">
        <v>95</v>
      </c>
      <c r="BO39" s="69" t="s">
        <v>95</v>
      </c>
      <c r="BP39" s="69" t="s">
        <v>95</v>
      </c>
      <c r="BQ39" s="69" t="s">
        <v>95</v>
      </c>
      <c r="BR39" s="69" t="s">
        <v>95</v>
      </c>
      <c r="BS39" s="69" t="s">
        <v>95</v>
      </c>
      <c r="BT39" s="69" t="s">
        <v>95</v>
      </c>
      <c r="BU39" s="69" t="s">
        <v>86</v>
      </c>
      <c r="BV39" s="69" t="s">
        <v>90</v>
      </c>
      <c r="BW39" s="69" t="s">
        <v>86</v>
      </c>
      <c r="BX39" s="69" t="s">
        <v>87</v>
      </c>
      <c r="BY39" s="69" t="s">
        <v>86</v>
      </c>
      <c r="BZ39" s="69">
        <v>0</v>
      </c>
      <c r="CA39" s="69" t="s">
        <v>90</v>
      </c>
    </row>
    <row r="40" spans="1:79" ht="144" x14ac:dyDescent="0.3">
      <c r="A40" s="41">
        <v>90</v>
      </c>
      <c r="B40" s="41" t="s">
        <v>280</v>
      </c>
      <c r="C40" s="41" t="s">
        <v>216</v>
      </c>
      <c r="D40" s="41" t="s">
        <v>97</v>
      </c>
      <c r="E40" s="41" t="s">
        <v>86</v>
      </c>
      <c r="F40" s="41" t="s">
        <v>87</v>
      </c>
      <c r="G40" s="41" t="s">
        <v>87</v>
      </c>
      <c r="H40" s="41">
        <v>1866</v>
      </c>
      <c r="I40" s="41" t="s">
        <v>281</v>
      </c>
      <c r="J40" s="42">
        <v>2.0444698099999998</v>
      </c>
      <c r="K40" s="42">
        <v>7.2675343000000003E-2</v>
      </c>
      <c r="L40" s="43">
        <f t="shared" si="8"/>
        <v>3.5547281082130532E-2</v>
      </c>
      <c r="M40" s="45" t="s">
        <v>87</v>
      </c>
      <c r="N40" s="45">
        <v>2024</v>
      </c>
      <c r="O40" s="53" t="s">
        <v>282</v>
      </c>
      <c r="P40" s="69" t="s">
        <v>87</v>
      </c>
      <c r="Q40" s="69" t="s">
        <v>87</v>
      </c>
      <c r="R40" s="69" t="s">
        <v>87</v>
      </c>
      <c r="S40" s="69" t="s">
        <v>87</v>
      </c>
      <c r="T40" s="69" t="s">
        <v>90</v>
      </c>
      <c r="U40" s="69" t="s">
        <v>90</v>
      </c>
      <c r="V40" s="69" t="s">
        <v>90</v>
      </c>
      <c r="W40" s="70">
        <v>429000</v>
      </c>
      <c r="X40" s="69" t="s">
        <v>87</v>
      </c>
      <c r="Y40" s="69" t="s">
        <v>86</v>
      </c>
      <c r="Z40" s="69">
        <v>1</v>
      </c>
      <c r="AA40" s="69" t="s">
        <v>218</v>
      </c>
      <c r="AB40" s="69" t="s">
        <v>90</v>
      </c>
      <c r="AC40" s="69"/>
      <c r="AD40" s="69"/>
      <c r="AE40" s="26" t="str">
        <f t="array" ref="AE40">IFERROR(AD40*_xlfn.IFS(AC40="MJ",1,AC40="GJ",1000,AC40="TJ",1000000,AC40="kWh",3.6,AC40="MWh",3600,AC40="GWh",3600000,AC40="J",0.000001,AC40="wm",3600),"No informa")</f>
        <v>No informa</v>
      </c>
      <c r="AF40" s="69" t="s">
        <v>86</v>
      </c>
      <c r="AG40" s="69" t="s">
        <v>86</v>
      </c>
      <c r="AH40" s="69" t="s">
        <v>95</v>
      </c>
      <c r="AI40" s="69"/>
      <c r="AJ40" s="69"/>
      <c r="AK40" s="26" t="str">
        <f t="array" ref="AK40">IFERROR(AJ40*_xlfn.IFS(AI40="m³",1,AI40="L",0.001,AI40="ML",1000,AI40="Mm³",1000000),"No informa")</f>
        <v>No informa</v>
      </c>
      <c r="AL40" s="69">
        <v>0</v>
      </c>
      <c r="AM40" s="69" t="s">
        <v>86</v>
      </c>
      <c r="AN40" s="69" t="s">
        <v>90</v>
      </c>
      <c r="AO40" s="69">
        <v>1</v>
      </c>
      <c r="AP40" s="69" t="s">
        <v>87</v>
      </c>
      <c r="AQ40" s="69" t="s">
        <v>86</v>
      </c>
      <c r="AR40" s="69">
        <v>2604</v>
      </c>
      <c r="AS40" s="69" t="s">
        <v>87</v>
      </c>
      <c r="AT40" s="69" t="s">
        <v>95</v>
      </c>
      <c r="AU40" s="23" t="s">
        <v>95</v>
      </c>
      <c r="AV40" s="69">
        <v>1</v>
      </c>
      <c r="AW40" s="69" t="s">
        <v>90</v>
      </c>
      <c r="AX40" s="69" t="s">
        <v>95</v>
      </c>
      <c r="AY40" s="69" t="s">
        <v>86</v>
      </c>
      <c r="AZ40" s="69" t="s">
        <v>87</v>
      </c>
      <c r="BA40" s="73">
        <v>8.3999999999999995E-3</v>
      </c>
      <c r="BB40" s="69" t="s">
        <v>87</v>
      </c>
      <c r="BC40" s="69" t="s">
        <v>87</v>
      </c>
      <c r="BD40" s="69">
        <v>2</v>
      </c>
      <c r="BE40" s="69" t="s">
        <v>87</v>
      </c>
      <c r="BF40" s="69" t="s">
        <v>95</v>
      </c>
      <c r="BG40" s="69" t="s">
        <v>95</v>
      </c>
      <c r="BH40" s="69" t="s">
        <v>87</v>
      </c>
      <c r="BI40" s="70">
        <v>1998126</v>
      </c>
      <c r="BJ40" s="69" t="s">
        <v>95</v>
      </c>
      <c r="BK40" s="70">
        <v>1203877</v>
      </c>
      <c r="BL40" s="70">
        <v>1829623</v>
      </c>
      <c r="BM40" s="69"/>
      <c r="BN40" s="74">
        <v>247629</v>
      </c>
      <c r="BO40" s="69" t="s">
        <v>95</v>
      </c>
      <c r="BP40" s="70">
        <v>236831</v>
      </c>
      <c r="BQ40" s="71" t="s">
        <v>95</v>
      </c>
      <c r="BR40" s="69" t="s">
        <v>95</v>
      </c>
      <c r="BS40" s="69" t="s">
        <v>95</v>
      </c>
      <c r="BT40" s="69" t="s">
        <v>95</v>
      </c>
      <c r="BU40" s="69" t="s">
        <v>86</v>
      </c>
      <c r="BV40" s="69" t="s">
        <v>90</v>
      </c>
      <c r="BW40" s="69" t="s">
        <v>86</v>
      </c>
      <c r="BX40" s="69" t="s">
        <v>86</v>
      </c>
      <c r="BY40" s="69" t="s">
        <v>86</v>
      </c>
      <c r="BZ40" s="69">
        <v>0</v>
      </c>
      <c r="CA40" s="69" t="s">
        <v>90</v>
      </c>
    </row>
    <row r="41" spans="1:79" ht="43.2" x14ac:dyDescent="0.3">
      <c r="A41" s="41">
        <v>92</v>
      </c>
      <c r="B41" s="41" t="s">
        <v>283</v>
      </c>
      <c r="C41" s="41" t="s">
        <v>216</v>
      </c>
      <c r="D41" s="41" t="s">
        <v>103</v>
      </c>
      <c r="E41" s="41" t="s">
        <v>86</v>
      </c>
      <c r="F41" s="41" t="s">
        <v>86</v>
      </c>
      <c r="G41" s="41" t="s">
        <v>87</v>
      </c>
      <c r="H41" s="41">
        <v>1958</v>
      </c>
      <c r="I41" s="41" t="s">
        <v>125</v>
      </c>
      <c r="J41" s="42">
        <v>2.0172595470000001</v>
      </c>
      <c r="K41" s="42">
        <v>0.39791877399999998</v>
      </c>
      <c r="L41" s="43">
        <f t="shared" si="8"/>
        <v>0.19725710288087187</v>
      </c>
      <c r="M41" s="45" t="s">
        <v>87</v>
      </c>
      <c r="N41" s="45">
        <v>2024</v>
      </c>
      <c r="O41" s="53" t="s">
        <v>284</v>
      </c>
      <c r="P41" s="69" t="s">
        <v>87</v>
      </c>
      <c r="Q41" s="69" t="s">
        <v>87</v>
      </c>
      <c r="R41" s="69" t="s">
        <v>87</v>
      </c>
      <c r="S41" s="69" t="s">
        <v>87</v>
      </c>
      <c r="T41" s="69" t="s">
        <v>90</v>
      </c>
      <c r="U41" s="69" t="s">
        <v>90</v>
      </c>
      <c r="V41" s="69" t="s">
        <v>90</v>
      </c>
      <c r="W41" s="69"/>
      <c r="X41" s="69" t="s">
        <v>87</v>
      </c>
      <c r="Y41" s="69" t="s">
        <v>86</v>
      </c>
      <c r="Z41" s="69">
        <v>2</v>
      </c>
      <c r="AA41" s="69" t="s">
        <v>87</v>
      </c>
      <c r="AB41" s="69" t="s">
        <v>95</v>
      </c>
      <c r="AC41" s="69"/>
      <c r="AD41" s="69"/>
      <c r="AE41" s="26" t="str">
        <f t="array" ref="AE41">IFERROR(AD41*_xlfn.IFS(AC41="MJ",1,AC41="GJ",1000,AC41="TJ",1000000,AC41="kWh",3.6,AC41="MWh",3600,AC41="GWh",3600000,AC41="J",0.000001,AC41="wm",3600),"No informa")</f>
        <v>No informa</v>
      </c>
      <c r="AF41" s="69" t="s">
        <v>87</v>
      </c>
      <c r="AG41" s="69" t="s">
        <v>87</v>
      </c>
      <c r="AH41" s="69" t="s">
        <v>95</v>
      </c>
      <c r="AI41" s="69"/>
      <c r="AJ41" s="69"/>
      <c r="AK41" s="26" t="str">
        <f t="array" ref="AK41">IFERROR(AJ41*_xlfn.IFS(AI41="m³",1,AI41="L",0.001,AI41="ML",1000,AI41="Mm³",1000000),"No informa")</f>
        <v>No informa</v>
      </c>
      <c r="AL41" s="69">
        <v>2</v>
      </c>
      <c r="AM41" s="69" t="s">
        <v>87</v>
      </c>
      <c r="AN41" s="69" t="s">
        <v>90</v>
      </c>
      <c r="AO41" s="69">
        <v>2</v>
      </c>
      <c r="AP41" s="69" t="s">
        <v>87</v>
      </c>
      <c r="AQ41" s="69" t="s">
        <v>87</v>
      </c>
      <c r="AR41" s="69">
        <v>3561</v>
      </c>
      <c r="AS41" s="69" t="s">
        <v>87</v>
      </c>
      <c r="AT41" s="69" t="s">
        <v>95</v>
      </c>
      <c r="AU41" s="23" t="s">
        <v>95</v>
      </c>
      <c r="AV41" s="69">
        <v>2</v>
      </c>
      <c r="AW41" s="72">
        <v>0.5</v>
      </c>
      <c r="AX41" s="72">
        <v>0.32</v>
      </c>
      <c r="AY41" s="69" t="s">
        <v>86</v>
      </c>
      <c r="AZ41" s="69" t="s">
        <v>87</v>
      </c>
      <c r="BA41" s="69" t="s">
        <v>95</v>
      </c>
      <c r="BB41" s="69" t="s">
        <v>86</v>
      </c>
      <c r="BC41" s="69" t="s">
        <v>87</v>
      </c>
      <c r="BD41" s="69">
        <v>1</v>
      </c>
      <c r="BE41" s="69" t="s">
        <v>87</v>
      </c>
      <c r="BF41" s="69" t="s">
        <v>95</v>
      </c>
      <c r="BG41" s="69" t="s">
        <v>95</v>
      </c>
      <c r="BH41" s="69" t="s">
        <v>86</v>
      </c>
      <c r="BI41" s="69" t="s">
        <v>95</v>
      </c>
      <c r="BJ41" s="69" t="s">
        <v>95</v>
      </c>
      <c r="BK41" s="69" t="s">
        <v>95</v>
      </c>
      <c r="BL41" s="69" t="s">
        <v>95</v>
      </c>
      <c r="BM41" s="69" t="s">
        <v>95</v>
      </c>
      <c r="BN41" s="69" t="s">
        <v>95</v>
      </c>
      <c r="BO41" s="69" t="s">
        <v>95</v>
      </c>
      <c r="BP41" s="69" t="s">
        <v>95</v>
      </c>
      <c r="BQ41" s="69" t="s">
        <v>95</v>
      </c>
      <c r="BR41" s="69" t="s">
        <v>95</v>
      </c>
      <c r="BS41" s="69" t="s">
        <v>95</v>
      </c>
      <c r="BT41" s="69" t="s">
        <v>95</v>
      </c>
      <c r="BU41" s="69" t="s">
        <v>86</v>
      </c>
      <c r="BV41" s="69" t="s">
        <v>95</v>
      </c>
      <c r="BW41" s="69" t="s">
        <v>86</v>
      </c>
      <c r="BX41" s="69" t="s">
        <v>86</v>
      </c>
      <c r="BY41" s="69" t="s">
        <v>87</v>
      </c>
      <c r="BZ41" s="69">
        <v>2</v>
      </c>
      <c r="CA41" s="69" t="s">
        <v>90</v>
      </c>
    </row>
    <row r="42" spans="1:79" ht="72" x14ac:dyDescent="0.3">
      <c r="A42" s="19">
        <v>99</v>
      </c>
      <c r="B42" s="19" t="s">
        <v>285</v>
      </c>
      <c r="C42" s="19" t="s">
        <v>216</v>
      </c>
      <c r="D42" s="19" t="s">
        <v>103</v>
      </c>
      <c r="E42" s="19" t="s">
        <v>86</v>
      </c>
      <c r="F42" s="19" t="s">
        <v>86</v>
      </c>
      <c r="G42" s="19" t="s">
        <v>86</v>
      </c>
      <c r="H42" s="19">
        <v>1920</v>
      </c>
      <c r="I42" s="19" t="s">
        <v>125</v>
      </c>
      <c r="J42" s="20">
        <v>1.9433909700000001</v>
      </c>
      <c r="K42" s="20">
        <v>7.4221546999999999E-2</v>
      </c>
      <c r="L42" s="21">
        <f t="shared" si="8"/>
        <v>3.8191773115010409E-2</v>
      </c>
      <c r="M42" s="23" t="s">
        <v>87</v>
      </c>
      <c r="N42" s="23">
        <v>2024</v>
      </c>
      <c r="O42" s="56" t="s">
        <v>286</v>
      </c>
      <c r="P42" s="23" t="s">
        <v>87</v>
      </c>
      <c r="Q42" s="23" t="s">
        <v>86</v>
      </c>
      <c r="R42" s="23" t="s">
        <v>86</v>
      </c>
      <c r="S42" s="23" t="s">
        <v>87</v>
      </c>
      <c r="T42" s="24" t="s">
        <v>90</v>
      </c>
      <c r="U42" s="24" t="s">
        <v>90</v>
      </c>
      <c r="V42" s="24" t="s">
        <v>90</v>
      </c>
      <c r="W42" s="24">
        <f t="shared" si="7"/>
        <v>0</v>
      </c>
      <c r="X42" s="23" t="s">
        <v>87</v>
      </c>
      <c r="Y42" s="23" t="s">
        <v>86</v>
      </c>
      <c r="Z42" s="23">
        <v>1</v>
      </c>
      <c r="AA42" s="23" t="s">
        <v>87</v>
      </c>
      <c r="AB42" s="23" t="s">
        <v>90</v>
      </c>
      <c r="AC42" s="25" t="s">
        <v>95</v>
      </c>
      <c r="AD42" s="26" t="s">
        <v>141</v>
      </c>
      <c r="AE42" s="26" t="str">
        <f t="array" ref="AE42">IFERROR(AD42*_xlfn.IFS(AC42="MJ",1,AC42="GJ",1000,AC42="TJ",1000000,AC42="kWh",3.6,AC42="MWh",3600,AC42="GWh",3600000,AC42="J",0.000001,AC42="wm",3600),"No informa")</f>
        <v>No informa</v>
      </c>
      <c r="AF42" s="23" t="s">
        <v>87</v>
      </c>
      <c r="AG42" s="23" t="s">
        <v>87</v>
      </c>
      <c r="AH42" s="23" t="s">
        <v>95</v>
      </c>
      <c r="AI42" s="59" t="str">
        <f t="array" ref="AI42">IFERROR(AH42* _xlfn.IFS(AG42="MJ",1, AG42="GJ",1000, AG42="TJ",1000000, AG42="kWh",3.6, AG42="MWh",3600, AG42="GWh",3600000, AG42="J",0.000001, AG42="wm",3600),"No informa")</f>
        <v>No informa</v>
      </c>
      <c r="AJ42" s="26" t="s">
        <v>141</v>
      </c>
      <c r="AK42" s="26" t="str">
        <f t="array" ref="AK42">IFERROR(AJ42*_xlfn.IFS(AI42="m³",1,AI42="L",0.001,AI42="ML",1000,AI42="Mm³",1000000),"No informa")</f>
        <v>No informa</v>
      </c>
      <c r="AL42" s="23">
        <v>1</v>
      </c>
      <c r="AM42" s="23" t="s">
        <v>86</v>
      </c>
      <c r="AN42" s="23" t="s">
        <v>90</v>
      </c>
      <c r="AO42" s="23">
        <v>1</v>
      </c>
      <c r="AP42" s="23" t="s">
        <v>87</v>
      </c>
      <c r="AQ42" s="23" t="s">
        <v>86</v>
      </c>
      <c r="AR42" s="23">
        <v>4586</v>
      </c>
      <c r="AS42" s="23" t="s">
        <v>87</v>
      </c>
      <c r="AT42" s="23" t="s">
        <v>95</v>
      </c>
      <c r="AU42" s="23" t="s">
        <v>95</v>
      </c>
      <c r="AV42" s="23">
        <v>0</v>
      </c>
      <c r="AW42" s="23" t="s">
        <v>90</v>
      </c>
      <c r="AX42" s="30">
        <v>0.38800000000000001</v>
      </c>
      <c r="AY42" s="23"/>
      <c r="AZ42" s="23" t="s">
        <v>87</v>
      </c>
      <c r="BA42" s="30">
        <v>2.0999999999999999E-3</v>
      </c>
      <c r="BB42" s="23" t="s">
        <v>86</v>
      </c>
      <c r="BC42" s="23" t="s">
        <v>87</v>
      </c>
      <c r="BD42" s="23">
        <v>2</v>
      </c>
      <c r="BE42" s="23" t="s">
        <v>87</v>
      </c>
      <c r="BF42" s="23" t="s">
        <v>95</v>
      </c>
      <c r="BG42" s="23" t="s">
        <v>95</v>
      </c>
      <c r="BH42" s="23" t="s">
        <v>86</v>
      </c>
      <c r="BI42" s="23" t="s">
        <v>95</v>
      </c>
      <c r="BJ42" s="23" t="s">
        <v>95</v>
      </c>
      <c r="BK42" s="31" t="s">
        <v>95</v>
      </c>
      <c r="BL42" s="23" t="s">
        <v>95</v>
      </c>
      <c r="BM42" s="23" t="s">
        <v>95</v>
      </c>
      <c r="BN42" s="31" t="s">
        <v>95</v>
      </c>
      <c r="BO42" s="34" t="str">
        <f t="shared" si="2"/>
        <v>No informa</v>
      </c>
      <c r="BP42" s="23" t="s">
        <v>95</v>
      </c>
      <c r="BQ42" s="34" t="str">
        <f t="shared" si="2"/>
        <v>No informa</v>
      </c>
      <c r="BR42" s="23" t="s">
        <v>95</v>
      </c>
      <c r="BS42" s="34" t="str">
        <f t="shared" si="5"/>
        <v>No informa</v>
      </c>
      <c r="BT42" s="23" t="s">
        <v>95</v>
      </c>
      <c r="BU42" s="23" t="s">
        <v>86</v>
      </c>
      <c r="BV42" s="23" t="s">
        <v>90</v>
      </c>
      <c r="BW42" s="23" t="s">
        <v>86</v>
      </c>
      <c r="BX42" s="23" t="s">
        <v>87</v>
      </c>
      <c r="BY42" s="23" t="s">
        <v>86</v>
      </c>
      <c r="BZ42" s="23">
        <v>0</v>
      </c>
      <c r="CA42" s="23" t="s">
        <v>90</v>
      </c>
    </row>
    <row r="43" spans="1:79" ht="57.6" x14ac:dyDescent="0.3">
      <c r="A43" s="19">
        <v>102</v>
      </c>
      <c r="B43" s="19" t="s">
        <v>287</v>
      </c>
      <c r="C43" s="19" t="s">
        <v>216</v>
      </c>
      <c r="D43" s="19" t="s">
        <v>103</v>
      </c>
      <c r="E43" s="19" t="s">
        <v>86</v>
      </c>
      <c r="F43" s="19" t="s">
        <v>86</v>
      </c>
      <c r="G43" s="19" t="s">
        <v>87</v>
      </c>
      <c r="H43" s="19">
        <v>2000</v>
      </c>
      <c r="I43" s="19" t="s">
        <v>125</v>
      </c>
      <c r="J43" s="20">
        <v>1.8730507999999999</v>
      </c>
      <c r="K43" s="75">
        <v>8.4081445000000005E-2</v>
      </c>
      <c r="L43" s="21">
        <f t="shared" si="8"/>
        <v>4.4890103888266142E-2</v>
      </c>
      <c r="M43" s="23" t="s">
        <v>87</v>
      </c>
      <c r="N43" s="23">
        <v>2023</v>
      </c>
      <c r="O43" s="56" t="s">
        <v>288</v>
      </c>
      <c r="P43" s="23" t="s">
        <v>87</v>
      </c>
      <c r="Q43" s="23" t="s">
        <v>87</v>
      </c>
      <c r="R43" s="23" t="s">
        <v>87</v>
      </c>
      <c r="S43" s="23" t="s">
        <v>87</v>
      </c>
      <c r="T43" s="24">
        <v>774.6</v>
      </c>
      <c r="U43" s="24">
        <v>0</v>
      </c>
      <c r="V43" s="24" t="s">
        <v>90</v>
      </c>
      <c r="W43" s="24">
        <f t="shared" si="7"/>
        <v>774.6</v>
      </c>
      <c r="X43" s="23" t="s">
        <v>86</v>
      </c>
      <c r="Y43" s="23" t="s">
        <v>86</v>
      </c>
      <c r="Z43" s="23">
        <v>0</v>
      </c>
      <c r="AA43" s="23" t="s">
        <v>87</v>
      </c>
      <c r="AB43" s="23" t="s">
        <v>90</v>
      </c>
      <c r="AC43" s="25" t="s">
        <v>95</v>
      </c>
      <c r="AD43" s="26" t="s">
        <v>141</v>
      </c>
      <c r="AE43" s="26" t="str">
        <f t="array" ref="AE43">IFERROR(AD43*_xlfn.IFS(AC43="MJ",1,AC43="GJ",1000,AC43="TJ",1000000,AC43="kWh",3.6,AC43="MWh",3600,AC43="GWh",3600000,AC43="J",0.000001,AC43="wm",3600),"No informa")</f>
        <v>No informa</v>
      </c>
      <c r="AF43" s="23" t="s">
        <v>87</v>
      </c>
      <c r="AG43" s="23" t="s">
        <v>87</v>
      </c>
      <c r="AH43" s="23" t="s">
        <v>289</v>
      </c>
      <c r="AI43" s="35" t="s">
        <v>109</v>
      </c>
      <c r="AJ43" s="26">
        <v>93.22</v>
      </c>
      <c r="AK43" s="26">
        <f t="array" ref="AK43">IFERROR(AJ43*_xlfn.IFS(AI43="m³",1,AI43="L",0.001,AI43="ML",1000,AI43="Mm³",1000000),"No informa")</f>
        <v>93220</v>
      </c>
      <c r="AL43" s="23">
        <v>1</v>
      </c>
      <c r="AM43" s="23" t="s">
        <v>87</v>
      </c>
      <c r="AN43" s="23" t="s">
        <v>90</v>
      </c>
      <c r="AO43" s="23">
        <v>0</v>
      </c>
      <c r="AP43" s="23" t="s">
        <v>86</v>
      </c>
      <c r="AQ43" s="23" t="s">
        <v>86</v>
      </c>
      <c r="AR43" s="23">
        <v>6038</v>
      </c>
      <c r="AS43" s="23" t="s">
        <v>87</v>
      </c>
      <c r="AT43" s="23" t="s">
        <v>95</v>
      </c>
      <c r="AU43" s="23" t="s">
        <v>95</v>
      </c>
      <c r="AV43" s="23">
        <v>2</v>
      </c>
      <c r="AW43" s="23" t="s">
        <v>90</v>
      </c>
      <c r="AX43" s="29">
        <v>0.71</v>
      </c>
      <c r="AY43" s="23" t="s">
        <v>86</v>
      </c>
      <c r="AZ43" s="23" t="s">
        <v>86</v>
      </c>
      <c r="BA43" s="23" t="s">
        <v>95</v>
      </c>
      <c r="BB43" s="23" t="s">
        <v>86</v>
      </c>
      <c r="BC43" s="23" t="s">
        <v>87</v>
      </c>
      <c r="BD43" s="23">
        <v>2</v>
      </c>
      <c r="BE43" s="23" t="s">
        <v>86</v>
      </c>
      <c r="BF43" s="23" t="s">
        <v>95</v>
      </c>
      <c r="BG43" s="23" t="s">
        <v>95</v>
      </c>
      <c r="BH43" s="23" t="s">
        <v>86</v>
      </c>
      <c r="BI43" s="23" t="s">
        <v>95</v>
      </c>
      <c r="BJ43" s="23" t="s">
        <v>95</v>
      </c>
      <c r="BK43" s="31" t="s">
        <v>95</v>
      </c>
      <c r="BL43" s="23" t="s">
        <v>95</v>
      </c>
      <c r="BM43" s="23" t="s">
        <v>95</v>
      </c>
      <c r="BN43" s="31" t="s">
        <v>95</v>
      </c>
      <c r="BO43" s="34" t="str">
        <f t="shared" si="2"/>
        <v>No informa</v>
      </c>
      <c r="BP43" s="23" t="s">
        <v>95</v>
      </c>
      <c r="BQ43" s="34" t="str">
        <f t="shared" si="2"/>
        <v>No informa</v>
      </c>
      <c r="BR43" s="23" t="s">
        <v>95</v>
      </c>
      <c r="BS43" s="34" t="str">
        <f t="shared" si="5"/>
        <v>No informa</v>
      </c>
      <c r="BT43" s="23" t="s">
        <v>95</v>
      </c>
      <c r="BU43" s="23" t="s">
        <v>86</v>
      </c>
      <c r="BV43" s="23" t="s">
        <v>90</v>
      </c>
      <c r="BW43" s="23" t="s">
        <v>86</v>
      </c>
      <c r="BX43" s="23" t="s">
        <v>86</v>
      </c>
      <c r="BY43" s="23" t="s">
        <v>86</v>
      </c>
      <c r="BZ43" s="23">
        <v>1</v>
      </c>
      <c r="CA43" s="23" t="s">
        <v>90</v>
      </c>
    </row>
    <row r="44" spans="1:79" ht="57.6" x14ac:dyDescent="0.3">
      <c r="A44" s="19">
        <v>107</v>
      </c>
      <c r="B44" s="19" t="s">
        <v>290</v>
      </c>
      <c r="C44" s="19" t="s">
        <v>216</v>
      </c>
      <c r="D44" s="19" t="s">
        <v>103</v>
      </c>
      <c r="E44" s="19" t="s">
        <v>86</v>
      </c>
      <c r="F44" s="19" t="s">
        <v>87</v>
      </c>
      <c r="G44" s="19" t="s">
        <v>87</v>
      </c>
      <c r="H44" s="19">
        <v>1934</v>
      </c>
      <c r="I44" s="19" t="s">
        <v>125</v>
      </c>
      <c r="J44" s="20">
        <v>1.84479215</v>
      </c>
      <c r="K44" s="75">
        <v>0.201253086</v>
      </c>
      <c r="L44" s="21">
        <f t="shared" si="8"/>
        <v>0.10909255332640048</v>
      </c>
      <c r="M44" s="23" t="s">
        <v>87</v>
      </c>
      <c r="N44" s="23">
        <v>2024</v>
      </c>
      <c r="O44" s="56" t="s">
        <v>291</v>
      </c>
      <c r="P44" s="23" t="s">
        <v>87</v>
      </c>
      <c r="Q44" s="23" t="s">
        <v>87</v>
      </c>
      <c r="R44" s="23" t="s">
        <v>87</v>
      </c>
      <c r="S44" s="23" t="s">
        <v>87</v>
      </c>
      <c r="T44" s="24">
        <v>4617615</v>
      </c>
      <c r="U44" s="24">
        <v>72055</v>
      </c>
      <c r="V44" s="24">
        <v>3177444</v>
      </c>
      <c r="W44" s="24">
        <f t="shared" si="7"/>
        <v>7867114</v>
      </c>
      <c r="X44" s="23" t="s">
        <v>87</v>
      </c>
      <c r="Y44" s="23" t="s">
        <v>86</v>
      </c>
      <c r="Z44" s="23">
        <v>2</v>
      </c>
      <c r="AA44" s="23" t="s">
        <v>87</v>
      </c>
      <c r="AB44" s="23" t="s">
        <v>90</v>
      </c>
      <c r="AC44" s="25" t="s">
        <v>95</v>
      </c>
      <c r="AD44" s="26" t="s">
        <v>141</v>
      </c>
      <c r="AE44" s="26" t="str">
        <f t="array" ref="AE44">IFERROR(AD44*_xlfn.IFS(AC44="MJ",1,AC44="GJ",1000,AC44="TJ",1000000,AC44="kWh",3.6,AC44="MWh",3600,AC44="GWh",3600000,AC44="J",0.000001,AC44="wm",3600),"No informa")</f>
        <v>No informa</v>
      </c>
      <c r="AF44" s="23" t="s">
        <v>87</v>
      </c>
      <c r="AG44" s="23" t="s">
        <v>87</v>
      </c>
      <c r="AH44" s="23" t="s">
        <v>292</v>
      </c>
      <c r="AI44" s="25" t="s">
        <v>94</v>
      </c>
      <c r="AJ44" s="26">
        <v>35779827.93</v>
      </c>
      <c r="AK44" s="26">
        <f t="array" ref="AK44">IFERROR(AJ44*_xlfn.IFS(AI44="m³",1,AI44="L",0.001,AI44="ML",1000,AI44="Mm³",1000000),"No informa")</f>
        <v>35779827.93</v>
      </c>
      <c r="AL44" s="23">
        <v>2</v>
      </c>
      <c r="AM44" s="23" t="s">
        <v>87</v>
      </c>
      <c r="AN44" s="23">
        <v>177311.26</v>
      </c>
      <c r="AO44" s="23">
        <v>2</v>
      </c>
      <c r="AP44" s="23" t="s">
        <v>87</v>
      </c>
      <c r="AQ44" s="23" t="s">
        <v>87</v>
      </c>
      <c r="AR44" s="23">
        <v>3492</v>
      </c>
      <c r="AS44" s="23" t="s">
        <v>87</v>
      </c>
      <c r="AT44" s="23" t="s">
        <v>95</v>
      </c>
      <c r="AU44" s="23" t="s">
        <v>95</v>
      </c>
      <c r="AV44" s="23">
        <v>2</v>
      </c>
      <c r="AW44" s="30">
        <v>0.28570000000000001</v>
      </c>
      <c r="AX44" s="29">
        <v>0.17</v>
      </c>
      <c r="AY44" s="23" t="s">
        <v>86</v>
      </c>
      <c r="AZ44" s="23" t="s">
        <v>86</v>
      </c>
      <c r="BA44" s="23" t="s">
        <v>95</v>
      </c>
      <c r="BB44" s="23" t="s">
        <v>86</v>
      </c>
      <c r="BC44" s="23" t="s">
        <v>87</v>
      </c>
      <c r="BD44" s="23">
        <v>2</v>
      </c>
      <c r="BE44" s="23" t="s">
        <v>87</v>
      </c>
      <c r="BF44" s="23">
        <v>54.83</v>
      </c>
      <c r="BG44" s="23">
        <v>44.39</v>
      </c>
      <c r="BH44" s="23" t="s">
        <v>87</v>
      </c>
      <c r="BI44" s="23"/>
      <c r="BJ44" s="23"/>
      <c r="BK44" s="31"/>
      <c r="BL44" s="23"/>
      <c r="BM44" s="23"/>
      <c r="BN44" s="31"/>
      <c r="BO44" s="34" t="str">
        <f t="shared" si="2"/>
        <v>No informa</v>
      </c>
      <c r="BP44" s="23"/>
      <c r="BQ44" s="34" t="str">
        <f t="shared" si="2"/>
        <v>No informa</v>
      </c>
      <c r="BR44" s="23"/>
      <c r="BS44" s="34" t="str">
        <f t="shared" si="5"/>
        <v>No informa</v>
      </c>
      <c r="BT44" s="23"/>
      <c r="BU44" s="23" t="s">
        <v>87</v>
      </c>
      <c r="BV44" s="29">
        <v>0.87</v>
      </c>
      <c r="BW44" s="23" t="s">
        <v>87</v>
      </c>
      <c r="BX44" s="23" t="s">
        <v>87</v>
      </c>
      <c r="BY44" s="23" t="s">
        <v>86</v>
      </c>
      <c r="BZ44" s="23">
        <v>2</v>
      </c>
      <c r="CA44" s="23">
        <v>2</v>
      </c>
    </row>
    <row r="45" spans="1:79" ht="129.6" x14ac:dyDescent="0.3">
      <c r="A45" s="19">
        <v>108</v>
      </c>
      <c r="B45" s="19" t="s">
        <v>293</v>
      </c>
      <c r="C45" s="19" t="s">
        <v>216</v>
      </c>
      <c r="D45" s="19" t="s">
        <v>103</v>
      </c>
      <c r="E45" s="19" t="s">
        <v>86</v>
      </c>
      <c r="F45" s="19" t="s">
        <v>87</v>
      </c>
      <c r="G45" s="19" t="s">
        <v>87</v>
      </c>
      <c r="H45" s="19">
        <v>1955</v>
      </c>
      <c r="I45" s="19" t="s">
        <v>294</v>
      </c>
      <c r="J45" s="20">
        <v>1.8313776939999999</v>
      </c>
      <c r="K45" s="75">
        <v>0.234334178</v>
      </c>
      <c r="L45" s="21">
        <f t="shared" si="8"/>
        <v>0.12795513386874308</v>
      </c>
      <c r="M45" s="23" t="s">
        <v>87</v>
      </c>
      <c r="N45" s="23">
        <v>2024</v>
      </c>
      <c r="O45" s="22" t="s">
        <v>295</v>
      </c>
      <c r="P45" s="23" t="s">
        <v>87</v>
      </c>
      <c r="Q45" s="23" t="s">
        <v>86</v>
      </c>
      <c r="R45" s="23" t="s">
        <v>86</v>
      </c>
      <c r="S45" s="23" t="s">
        <v>87</v>
      </c>
      <c r="T45" s="24" t="s">
        <v>90</v>
      </c>
      <c r="U45" s="24" t="s">
        <v>90</v>
      </c>
      <c r="V45" s="24" t="s">
        <v>90</v>
      </c>
      <c r="W45" s="24">
        <f t="shared" si="7"/>
        <v>0</v>
      </c>
      <c r="X45" s="23" t="s">
        <v>87</v>
      </c>
      <c r="Y45" s="23" t="s">
        <v>86</v>
      </c>
      <c r="Z45" s="23">
        <v>0</v>
      </c>
      <c r="AA45" s="23" t="s">
        <v>218</v>
      </c>
      <c r="AB45" s="23" t="s">
        <v>90</v>
      </c>
      <c r="AC45" s="25" t="s">
        <v>95</v>
      </c>
      <c r="AD45" s="26" t="s">
        <v>141</v>
      </c>
      <c r="AE45" s="26" t="str">
        <f t="array" ref="AE45">IFERROR(AD45*_xlfn.IFS(AC45="MJ",1,AC45="GJ",1000,AC45="TJ",1000000,AC45="kWh",3.6,AC45="MWh",3600,AC45="GWh",3600000,AC45="J",0.000001,AC45="wm",3600),"No informa")</f>
        <v>No informa</v>
      </c>
      <c r="AF45" s="23" t="s">
        <v>87</v>
      </c>
      <c r="AG45" s="23" t="s">
        <v>86</v>
      </c>
      <c r="AH45" s="23" t="s">
        <v>95</v>
      </c>
      <c r="AI45" s="59" t="str">
        <f t="array" ref="AI45">IFERROR(AH45* _xlfn.IFS(AG45="MJ",1, AG45="GJ",1000, AG45="TJ",1000000, AG45="kWh",3.6, AG45="MWh",3600, AG45="GWh",3600000, AG45="J",0.000001, AG45="wm",3600),"No informa")</f>
        <v>No informa</v>
      </c>
      <c r="AJ45" s="26" t="s">
        <v>141</v>
      </c>
      <c r="AK45" s="26" t="str">
        <f t="array" ref="AK45">IFERROR(AJ45*_xlfn.IFS(AI45="m³",1,AI45="L",0.001,AI45="ML",1000,AI45="Mm³",1000000),"No informa")</f>
        <v>No informa</v>
      </c>
      <c r="AL45" s="23">
        <v>0</v>
      </c>
      <c r="AM45" s="23" t="s">
        <v>87</v>
      </c>
      <c r="AN45" s="23">
        <v>5.4020000000000001</v>
      </c>
      <c r="AO45" s="23">
        <v>0</v>
      </c>
      <c r="AP45" s="23" t="s">
        <v>86</v>
      </c>
      <c r="AQ45" s="23" t="s">
        <v>86</v>
      </c>
      <c r="AR45" s="23">
        <v>1473</v>
      </c>
      <c r="AS45" s="23" t="s">
        <v>87</v>
      </c>
      <c r="AT45" s="23" t="s">
        <v>95</v>
      </c>
      <c r="AU45" s="23" t="s">
        <v>95</v>
      </c>
      <c r="AV45" s="23">
        <v>0</v>
      </c>
      <c r="AW45" s="23" t="s">
        <v>90</v>
      </c>
      <c r="AX45" s="23" t="s">
        <v>95</v>
      </c>
      <c r="AY45" s="23" t="s">
        <v>86</v>
      </c>
      <c r="AZ45" s="23" t="s">
        <v>86</v>
      </c>
      <c r="BA45" s="23" t="s">
        <v>95</v>
      </c>
      <c r="BB45" s="23" t="s">
        <v>86</v>
      </c>
      <c r="BC45" s="23" t="s">
        <v>87</v>
      </c>
      <c r="BD45" s="23">
        <v>2</v>
      </c>
      <c r="BE45" s="23" t="s">
        <v>87</v>
      </c>
      <c r="BF45" s="23" t="s">
        <v>95</v>
      </c>
      <c r="BG45" s="23" t="s">
        <v>95</v>
      </c>
      <c r="BH45" s="23" t="s">
        <v>86</v>
      </c>
      <c r="BI45" s="23" t="s">
        <v>95</v>
      </c>
      <c r="BJ45" s="23" t="s">
        <v>95</v>
      </c>
      <c r="BK45" s="31" t="s">
        <v>95</v>
      </c>
      <c r="BL45" s="23" t="s">
        <v>95</v>
      </c>
      <c r="BM45" s="23" t="s">
        <v>95</v>
      </c>
      <c r="BN45" s="31" t="s">
        <v>95</v>
      </c>
      <c r="BO45" s="34" t="str">
        <f t="shared" si="2"/>
        <v>No informa</v>
      </c>
      <c r="BP45" s="23" t="s">
        <v>95</v>
      </c>
      <c r="BQ45" s="34" t="str">
        <f t="shared" si="2"/>
        <v>No informa</v>
      </c>
      <c r="BR45" s="23" t="s">
        <v>95</v>
      </c>
      <c r="BS45" s="34" t="str">
        <f t="shared" si="5"/>
        <v>No informa</v>
      </c>
      <c r="BT45" s="23" t="s">
        <v>95</v>
      </c>
      <c r="BU45" s="23" t="s">
        <v>86</v>
      </c>
      <c r="BV45" s="23" t="s">
        <v>90</v>
      </c>
      <c r="BW45" s="23" t="s">
        <v>86</v>
      </c>
      <c r="BX45" s="23" t="s">
        <v>86</v>
      </c>
      <c r="BY45" s="23" t="s">
        <v>86</v>
      </c>
      <c r="BZ45" s="23">
        <v>0</v>
      </c>
      <c r="CA45" s="23" t="s">
        <v>90</v>
      </c>
    </row>
    <row r="46" spans="1:79" ht="115.2" x14ac:dyDescent="0.3">
      <c r="A46" s="23">
        <v>111</v>
      </c>
      <c r="B46" s="19" t="s">
        <v>296</v>
      </c>
      <c r="C46" s="19" t="s">
        <v>216</v>
      </c>
      <c r="D46" s="19" t="s">
        <v>103</v>
      </c>
      <c r="E46" s="19" t="s">
        <v>86</v>
      </c>
      <c r="F46" s="19" t="s">
        <v>86</v>
      </c>
      <c r="G46" s="19" t="s">
        <v>87</v>
      </c>
      <c r="H46" s="19">
        <v>1944</v>
      </c>
      <c r="I46" s="19" t="s">
        <v>125</v>
      </c>
      <c r="J46" s="20">
        <v>1.7785578609999999</v>
      </c>
      <c r="K46" s="20">
        <v>0.125877766</v>
      </c>
      <c r="L46" s="21">
        <f t="shared" si="8"/>
        <v>7.0775187448343588E-2</v>
      </c>
      <c r="M46" s="23" t="s">
        <v>87</v>
      </c>
      <c r="N46" s="23">
        <v>2024</v>
      </c>
      <c r="O46" s="22" t="s">
        <v>297</v>
      </c>
      <c r="P46" s="23" t="s">
        <v>87</v>
      </c>
      <c r="Q46" s="23" t="s">
        <v>87</v>
      </c>
      <c r="R46" s="23" t="s">
        <v>87</v>
      </c>
      <c r="S46" s="23" t="s">
        <v>87</v>
      </c>
      <c r="T46" s="24" t="s">
        <v>90</v>
      </c>
      <c r="U46" s="24" t="s">
        <v>90</v>
      </c>
      <c r="V46" s="24" t="s">
        <v>90</v>
      </c>
      <c r="W46" s="24">
        <f t="shared" si="7"/>
        <v>0</v>
      </c>
      <c r="X46" s="23" t="s">
        <v>87</v>
      </c>
      <c r="Y46" s="23" t="s">
        <v>86</v>
      </c>
      <c r="Z46" s="23">
        <v>2</v>
      </c>
      <c r="AA46" s="23" t="s">
        <v>87</v>
      </c>
      <c r="AB46" s="23" t="s">
        <v>95</v>
      </c>
      <c r="AC46" s="25" t="s">
        <v>95</v>
      </c>
      <c r="AD46" s="26" t="s">
        <v>141</v>
      </c>
      <c r="AE46" s="26" t="str">
        <f t="array" ref="AE46">IFERROR(AD46*_xlfn.IFS(AC46="MJ",1,AC46="GJ",1000,AC46="TJ",1000000,AC46="kWh",3.6,AC46="MWh",3600,AC46="GWh",3600000,AC46="J",0.000001,AC46="wm",3600),"No informa")</f>
        <v>No informa</v>
      </c>
      <c r="AF46" s="23" t="s">
        <v>87</v>
      </c>
      <c r="AG46" s="23" t="s">
        <v>87</v>
      </c>
      <c r="AH46" s="23" t="s">
        <v>95</v>
      </c>
      <c r="AI46" s="59" t="str">
        <f t="array" ref="AI46">IFERROR(AH46* _xlfn.IFS(AG46="MJ",1, AG46="GJ",1000, AG46="TJ",1000000, AG46="kWh",3.6, AG46="MWh",3600, AG46="GWh",3600000, AG46="J",0.000001, AG46="wm",3600),"No informa")</f>
        <v>No informa</v>
      </c>
      <c r="AJ46" s="26" t="s">
        <v>141</v>
      </c>
      <c r="AK46" s="26" t="str">
        <f t="array" ref="AK46">IFERROR(AJ46*_xlfn.IFS(AI46="m³",1,AI46="L",0.001,AI46="ML",1000,AI46="Mm³",1000000),"No informa")</f>
        <v>No informa</v>
      </c>
      <c r="AL46" s="23">
        <v>2</v>
      </c>
      <c r="AM46" s="23" t="s">
        <v>87</v>
      </c>
      <c r="AN46" s="23" t="s">
        <v>90</v>
      </c>
      <c r="AO46" s="23">
        <v>2</v>
      </c>
      <c r="AP46" s="23" t="s">
        <v>87</v>
      </c>
      <c r="AQ46" s="23" t="s">
        <v>86</v>
      </c>
      <c r="AR46" s="23">
        <v>2051</v>
      </c>
      <c r="AS46" s="23" t="s">
        <v>87</v>
      </c>
      <c r="AT46" s="23" t="s">
        <v>95</v>
      </c>
      <c r="AU46" s="23" t="s">
        <v>95</v>
      </c>
      <c r="AV46" s="23">
        <v>1</v>
      </c>
      <c r="AW46" s="29">
        <v>0.43</v>
      </c>
      <c r="AX46" s="30">
        <v>0.20699999999999999</v>
      </c>
      <c r="AY46" s="23" t="s">
        <v>86</v>
      </c>
      <c r="AZ46" s="23" t="s">
        <v>86</v>
      </c>
      <c r="BA46" s="23" t="s">
        <v>95</v>
      </c>
      <c r="BB46" s="23" t="s">
        <v>87</v>
      </c>
      <c r="BC46" s="23" t="s">
        <v>87</v>
      </c>
      <c r="BD46" s="23">
        <v>2</v>
      </c>
      <c r="BE46" s="23" t="s">
        <v>87</v>
      </c>
      <c r="BF46" s="23">
        <v>22.9</v>
      </c>
      <c r="BG46" s="23">
        <v>28.7</v>
      </c>
      <c r="BH46" s="66" t="s">
        <v>86</v>
      </c>
      <c r="BI46" s="23"/>
      <c r="BJ46" s="23"/>
      <c r="BK46" s="31"/>
      <c r="BL46" s="23"/>
      <c r="BM46" s="23"/>
      <c r="BN46" s="31"/>
      <c r="BO46" s="34" t="str">
        <f t="shared" si="2"/>
        <v>No informa</v>
      </c>
      <c r="BP46" s="23"/>
      <c r="BQ46" s="34" t="str">
        <f t="shared" si="2"/>
        <v>No informa</v>
      </c>
      <c r="BR46" s="23"/>
      <c r="BS46" s="34" t="str">
        <f t="shared" si="5"/>
        <v>No informa</v>
      </c>
      <c r="BT46" s="23"/>
      <c r="BU46" s="23" t="s">
        <v>86</v>
      </c>
      <c r="BV46" s="23" t="s">
        <v>95</v>
      </c>
      <c r="BW46" s="23" t="s">
        <v>87</v>
      </c>
      <c r="BX46" s="23" t="s">
        <v>87</v>
      </c>
      <c r="BY46" s="66" t="s">
        <v>86</v>
      </c>
      <c r="BZ46" s="23">
        <v>2</v>
      </c>
      <c r="CA46" s="23">
        <v>1</v>
      </c>
    </row>
    <row r="47" spans="1:79" ht="302.39999999999998" x14ac:dyDescent="0.3">
      <c r="A47" s="41">
        <v>113</v>
      </c>
      <c r="B47" s="41" t="s">
        <v>298</v>
      </c>
      <c r="C47" s="41" t="s">
        <v>216</v>
      </c>
      <c r="D47" s="76" t="s">
        <v>103</v>
      </c>
      <c r="E47" s="76" t="s">
        <v>86</v>
      </c>
      <c r="F47" s="76" t="s">
        <v>86</v>
      </c>
      <c r="G47" s="76" t="s">
        <v>87</v>
      </c>
      <c r="H47" s="76">
        <v>1993</v>
      </c>
      <c r="I47" s="76" t="s">
        <v>299</v>
      </c>
      <c r="J47" s="42">
        <v>1.7653399919999999</v>
      </c>
      <c r="K47" s="42">
        <v>6.3048055000000006E-2</v>
      </c>
      <c r="L47" s="43">
        <f t="shared" si="8"/>
        <v>3.5714397954906815E-2</v>
      </c>
      <c r="M47" s="45" t="s">
        <v>87</v>
      </c>
      <c r="N47" s="45">
        <v>2024</v>
      </c>
      <c r="O47" s="44" t="s">
        <v>300</v>
      </c>
      <c r="P47" s="69" t="s">
        <v>87</v>
      </c>
      <c r="Q47" s="69" t="s">
        <v>87</v>
      </c>
      <c r="R47" s="69" t="s">
        <v>86</v>
      </c>
      <c r="S47" s="69" t="s">
        <v>87</v>
      </c>
      <c r="T47" s="69" t="s">
        <v>90</v>
      </c>
      <c r="U47" s="69" t="s">
        <v>90</v>
      </c>
      <c r="V47" s="69" t="s">
        <v>90</v>
      </c>
      <c r="W47" s="69" t="s">
        <v>90</v>
      </c>
      <c r="X47" s="69" t="s">
        <v>87</v>
      </c>
      <c r="Y47" s="69" t="s">
        <v>86</v>
      </c>
      <c r="Z47" s="69">
        <v>2</v>
      </c>
      <c r="AA47" s="69" t="s">
        <v>87</v>
      </c>
      <c r="AB47" s="69" t="s">
        <v>95</v>
      </c>
      <c r="AC47" s="69"/>
      <c r="AD47" s="69"/>
      <c r="AE47" s="26" t="str">
        <f t="array" ref="AE47">IFERROR(AD47*_xlfn.IFS(AC47="MJ",1,AC47="GJ",1000,AC47="TJ",1000000,AC47="kWh",3.6,AC47="MWh",3600,AC47="GWh",3600000,AC47="J",0.000001,AC47="wm",3600),"No informa")</f>
        <v>No informa</v>
      </c>
      <c r="AF47" s="69" t="s">
        <v>87</v>
      </c>
      <c r="AG47" s="69" t="s">
        <v>87</v>
      </c>
      <c r="AH47" s="69" t="s">
        <v>95</v>
      </c>
      <c r="AI47" s="69"/>
      <c r="AJ47" s="69"/>
      <c r="AK47" s="26" t="str">
        <f t="array" ref="AK47">IFERROR(AJ47*_xlfn.IFS(AI47="m³",1,AI47="L",0.001,AI47="ML",1000,AI47="Mm³",1000000),"No informa")</f>
        <v>No informa</v>
      </c>
      <c r="AL47" s="69" t="s">
        <v>87</v>
      </c>
      <c r="AM47" s="69" t="s">
        <v>90</v>
      </c>
      <c r="AN47" s="69">
        <v>1</v>
      </c>
      <c r="AO47" s="69" t="s">
        <v>87</v>
      </c>
      <c r="AP47" s="69" t="s">
        <v>87</v>
      </c>
      <c r="AQ47" s="69" t="s">
        <v>95</v>
      </c>
      <c r="AR47" s="69" t="s">
        <v>87</v>
      </c>
      <c r="AS47" s="69" t="s">
        <v>95</v>
      </c>
      <c r="AT47" s="69" t="s">
        <v>90</v>
      </c>
      <c r="AU47" s="69">
        <v>2</v>
      </c>
      <c r="AV47" s="72">
        <v>0.45</v>
      </c>
      <c r="AW47" s="69" t="s">
        <v>95</v>
      </c>
      <c r="AX47" s="69" t="s">
        <v>86</v>
      </c>
      <c r="AY47" s="69" t="s">
        <v>87</v>
      </c>
      <c r="AZ47" s="69" t="s">
        <v>95</v>
      </c>
      <c r="BA47" s="69" t="s">
        <v>86</v>
      </c>
      <c r="BB47" s="69" t="s">
        <v>87</v>
      </c>
      <c r="BC47" s="69">
        <v>1</v>
      </c>
      <c r="BD47" s="69" t="s">
        <v>87</v>
      </c>
      <c r="BE47" s="69">
        <v>11.1</v>
      </c>
      <c r="BF47" s="69">
        <v>11.4</v>
      </c>
      <c r="BG47" s="69" t="s">
        <v>90</v>
      </c>
      <c r="BH47" s="69" t="s">
        <v>95</v>
      </c>
      <c r="BI47" s="69" t="s">
        <v>95</v>
      </c>
      <c r="BJ47" s="69" t="s">
        <v>95</v>
      </c>
      <c r="BK47" s="69" t="s">
        <v>95</v>
      </c>
      <c r="BL47" s="69" t="s">
        <v>95</v>
      </c>
      <c r="BM47" s="69" t="s">
        <v>95</v>
      </c>
      <c r="BN47" s="69" t="e">
        <v>#VALUE!</v>
      </c>
      <c r="BO47" s="69" t="s">
        <v>95</v>
      </c>
      <c r="BP47" s="69"/>
      <c r="BQ47" s="69" t="s">
        <v>95</v>
      </c>
      <c r="BR47" s="69"/>
      <c r="BS47" s="69" t="s">
        <v>95</v>
      </c>
      <c r="BT47" s="69" t="s">
        <v>86</v>
      </c>
      <c r="BU47" s="69" t="s">
        <v>95</v>
      </c>
      <c r="BV47" s="69" t="s">
        <v>90</v>
      </c>
      <c r="BW47" s="69" t="s">
        <v>86</v>
      </c>
      <c r="BX47" s="69" t="s">
        <v>87</v>
      </c>
      <c r="BY47" s="69">
        <v>2</v>
      </c>
      <c r="BZ47" s="69">
        <v>0</v>
      </c>
      <c r="CA47" s="45">
        <v>0</v>
      </c>
    </row>
    <row r="48" spans="1:79" ht="28.8" x14ac:dyDescent="0.3">
      <c r="A48" s="63">
        <v>119</v>
      </c>
      <c r="B48" s="77" t="s">
        <v>301</v>
      </c>
      <c r="C48" s="78" t="s">
        <v>216</v>
      </c>
      <c r="D48" s="23" t="s">
        <v>103</v>
      </c>
      <c r="E48" s="23" t="s">
        <v>86</v>
      </c>
      <c r="F48" s="23" t="s">
        <v>87</v>
      </c>
      <c r="G48" s="23" t="s">
        <v>86</v>
      </c>
      <c r="H48" s="23">
        <v>1998</v>
      </c>
      <c r="I48" s="23" t="s">
        <v>125</v>
      </c>
      <c r="J48" s="79">
        <v>1.697301486</v>
      </c>
      <c r="K48" s="75">
        <v>7.0208352000000002E-2</v>
      </c>
      <c r="L48" s="21">
        <f t="shared" si="8"/>
        <v>4.1364691293270923E-2</v>
      </c>
      <c r="M48" t="s">
        <v>87</v>
      </c>
      <c r="N48">
        <v>2024</v>
      </c>
      <c r="O48" s="80" t="s">
        <v>302</v>
      </c>
      <c r="P48" s="63" t="s">
        <v>87</v>
      </c>
      <c r="Q48" s="63" t="s">
        <v>87</v>
      </c>
      <c r="R48" s="63" t="s">
        <v>87</v>
      </c>
      <c r="S48" s="63" t="s">
        <v>87</v>
      </c>
      <c r="T48" s="61">
        <v>151234</v>
      </c>
      <c r="U48" s="61">
        <v>1847</v>
      </c>
      <c r="V48" s="61">
        <v>99469</v>
      </c>
      <c r="W48" s="24">
        <f t="shared" si="7"/>
        <v>252550</v>
      </c>
      <c r="X48" s="63" t="s">
        <v>87</v>
      </c>
      <c r="Y48" s="63" t="s">
        <v>86</v>
      </c>
      <c r="Z48" s="63">
        <v>1</v>
      </c>
      <c r="AA48" s="63" t="s">
        <v>87</v>
      </c>
      <c r="AB48" s="63" t="s">
        <v>303</v>
      </c>
      <c r="AC48" s="25" t="s">
        <v>92</v>
      </c>
      <c r="AD48" s="26">
        <v>99757</v>
      </c>
      <c r="AE48" s="26">
        <f t="array" ref="AE48">IFERROR(AD48*_xlfn.IFS(AC48="MJ",1,AC48="GJ",1000,AC48="TJ",1000000,AC48="kWh",3.6,AC48="MWh",3600,AC48="GWh",3600000,AC48="J",0.000001,AC48="wm",3600),"No informa")</f>
        <v>359125200</v>
      </c>
      <c r="AF48" s="63" t="s">
        <v>87</v>
      </c>
      <c r="AG48" s="63" t="s">
        <v>87</v>
      </c>
      <c r="AH48" s="63" t="s">
        <v>304</v>
      </c>
      <c r="AI48" s="35" t="s">
        <v>109</v>
      </c>
      <c r="AJ48" s="26">
        <v>46982</v>
      </c>
      <c r="AK48" s="26">
        <f t="array" ref="AK48">IFERROR(AJ48*_xlfn.IFS(AI48="m³",1,AI48="L",0.001,AI48="ML",1000,AI48="Mm³",1000000),"No informa")</f>
        <v>46982000</v>
      </c>
      <c r="AL48" s="63">
        <v>1</v>
      </c>
      <c r="AM48" s="63" t="s">
        <v>87</v>
      </c>
      <c r="AN48">
        <v>1463252</v>
      </c>
      <c r="AO48" s="63">
        <v>1</v>
      </c>
      <c r="AP48" s="63" t="s">
        <v>87</v>
      </c>
      <c r="AQ48" s="63" t="s">
        <v>87</v>
      </c>
      <c r="AR48" s="63">
        <v>3817</v>
      </c>
      <c r="AS48" s="63" t="s">
        <v>87</v>
      </c>
      <c r="AT48" s="63" t="s">
        <v>95</v>
      </c>
      <c r="AU48" s="23" t="s">
        <v>95</v>
      </c>
      <c r="AV48" s="63">
        <v>1</v>
      </c>
      <c r="AW48" s="67">
        <v>0.22</v>
      </c>
      <c r="AX48" s="67">
        <v>7.0000000000000007E-2</v>
      </c>
      <c r="AY48" s="63" t="s">
        <v>86</v>
      </c>
      <c r="AZ48" s="63" t="s">
        <v>86</v>
      </c>
      <c r="BA48" s="23" t="s">
        <v>95</v>
      </c>
      <c r="BB48" s="63" t="s">
        <v>87</v>
      </c>
      <c r="BC48" s="63" t="s">
        <v>87</v>
      </c>
      <c r="BD48" s="63">
        <v>2</v>
      </c>
      <c r="BE48" s="63" t="s">
        <v>87</v>
      </c>
      <c r="BF48" s="63">
        <v>27</v>
      </c>
      <c r="BG48" s="63">
        <v>34</v>
      </c>
      <c r="BH48" s="63" t="s">
        <v>87</v>
      </c>
      <c r="BI48">
        <v>1691917000000</v>
      </c>
      <c r="BJ48" s="23" t="s">
        <v>95</v>
      </c>
      <c r="BK48" s="23" t="s">
        <v>95</v>
      </c>
      <c r="BL48" s="23" t="s">
        <v>95</v>
      </c>
      <c r="BM48" s="23" t="s">
        <v>95</v>
      </c>
      <c r="BN48" s="23" t="s">
        <v>95</v>
      </c>
      <c r="BO48" s="34" t="str">
        <f t="shared" si="2"/>
        <v>No informa</v>
      </c>
      <c r="BP48" s="23" t="s">
        <v>95</v>
      </c>
      <c r="BQ48" s="34" t="str">
        <f t="shared" si="2"/>
        <v>No informa</v>
      </c>
      <c r="BR48" s="23" t="s">
        <v>95</v>
      </c>
      <c r="BS48" s="34" t="str">
        <f t="shared" si="5"/>
        <v>No informa</v>
      </c>
      <c r="BT48" s="23" t="s">
        <v>95</v>
      </c>
      <c r="BU48" s="63" t="s">
        <v>86</v>
      </c>
      <c r="BV48" s="63" t="s">
        <v>95</v>
      </c>
      <c r="BW48" s="63" t="s">
        <v>87</v>
      </c>
      <c r="BX48" s="63" t="s">
        <v>86</v>
      </c>
    </row>
    <row r="49" spans="1:79" ht="129.6" x14ac:dyDescent="0.3">
      <c r="A49" s="23">
        <v>158</v>
      </c>
      <c r="B49" s="19" t="s">
        <v>305</v>
      </c>
      <c r="C49" s="19" t="s">
        <v>216</v>
      </c>
      <c r="D49" s="81" t="s">
        <v>103</v>
      </c>
      <c r="E49" s="81" t="s">
        <v>87</v>
      </c>
      <c r="F49" s="81" t="s">
        <v>86</v>
      </c>
      <c r="G49" s="81" t="s">
        <v>86</v>
      </c>
      <c r="H49" s="81">
        <v>1940</v>
      </c>
      <c r="I49" s="81" t="s">
        <v>125</v>
      </c>
      <c r="J49" s="20">
        <v>1.340540112</v>
      </c>
      <c r="K49" s="20">
        <v>5.266763E-2</v>
      </c>
      <c r="L49" s="21">
        <f t="shared" si="8"/>
        <v>3.9288365583796871E-2</v>
      </c>
      <c r="M49" s="23" t="s">
        <v>87</v>
      </c>
      <c r="N49" s="23">
        <v>2024</v>
      </c>
      <c r="O49" s="56" t="s">
        <v>306</v>
      </c>
      <c r="P49" s="23" t="s">
        <v>87</v>
      </c>
      <c r="Q49" s="23" t="s">
        <v>87</v>
      </c>
      <c r="R49" s="23" t="s">
        <v>87</v>
      </c>
      <c r="S49" s="23" t="s">
        <v>87</v>
      </c>
      <c r="T49" s="24">
        <v>4788</v>
      </c>
      <c r="U49" s="24">
        <v>62.77</v>
      </c>
      <c r="V49" s="24" t="s">
        <v>90</v>
      </c>
      <c r="W49" s="24">
        <f t="shared" si="7"/>
        <v>4850.7700000000004</v>
      </c>
      <c r="X49" s="23" t="s">
        <v>87</v>
      </c>
      <c r="Y49" s="23" t="s">
        <v>86</v>
      </c>
      <c r="Z49" s="23">
        <v>1</v>
      </c>
      <c r="AA49" s="23" t="s">
        <v>87</v>
      </c>
      <c r="AB49" s="32" t="s">
        <v>307</v>
      </c>
      <c r="AC49" s="25" t="s">
        <v>308</v>
      </c>
      <c r="AD49" s="26">
        <v>76961610000</v>
      </c>
      <c r="AE49" s="26">
        <f t="array" ref="AE49">IFERROR(AD49*_xlfn.IFS(AC49="MJ",1,AC49="GJ",1000,AC49="TJ",1000000,AC49="kWh",3.6,AC49="MWh",3600,AC49="GWh",3600000,AC49="J",0.000001,AC49="wm",3600),"No informa")</f>
        <v>76961.61</v>
      </c>
      <c r="AF49" s="32" t="s">
        <v>87</v>
      </c>
      <c r="AG49" s="23" t="s">
        <v>87</v>
      </c>
      <c r="AH49" s="23" t="s">
        <v>309</v>
      </c>
      <c r="AI49" s="25" t="s">
        <v>94</v>
      </c>
      <c r="AJ49" s="26">
        <v>51986</v>
      </c>
      <c r="AK49" s="26">
        <f t="array" ref="AK49">IFERROR(AJ49*_xlfn.IFS(AI49="m³",1,AI49="L",0.001,AI49="ML",1000,AI49="Mm³",1000000),"No informa")</f>
        <v>51986</v>
      </c>
      <c r="AL49" s="23">
        <v>1</v>
      </c>
      <c r="AM49" s="23" t="s">
        <v>87</v>
      </c>
      <c r="AN49" s="23">
        <v>3123</v>
      </c>
      <c r="AO49" s="23">
        <v>2</v>
      </c>
      <c r="AP49" s="23" t="s">
        <v>86</v>
      </c>
      <c r="AQ49" s="23" t="s">
        <v>86</v>
      </c>
      <c r="AR49" s="23">
        <v>3625</v>
      </c>
      <c r="AS49" s="23" t="s">
        <v>87</v>
      </c>
      <c r="AT49" s="23" t="s">
        <v>95</v>
      </c>
      <c r="AU49" s="23" t="s">
        <v>95</v>
      </c>
      <c r="AV49" s="23">
        <v>1</v>
      </c>
      <c r="AW49" s="29">
        <v>0.2</v>
      </c>
      <c r="AX49" s="29">
        <v>0.26</v>
      </c>
      <c r="AY49" s="29" t="s">
        <v>86</v>
      </c>
      <c r="AZ49" s="23" t="s">
        <v>86</v>
      </c>
      <c r="BA49" s="23" t="s">
        <v>95</v>
      </c>
      <c r="BB49" s="23" t="s">
        <v>86</v>
      </c>
      <c r="BC49" s="23" t="s">
        <v>87</v>
      </c>
      <c r="BD49" s="23">
        <v>2</v>
      </c>
      <c r="BE49" s="23" t="s">
        <v>87</v>
      </c>
      <c r="BF49" s="23">
        <v>32.6</v>
      </c>
      <c r="BG49" s="23">
        <v>30.7</v>
      </c>
      <c r="BH49" s="23" t="s">
        <v>87</v>
      </c>
      <c r="BI49" s="32">
        <v>1341309361</v>
      </c>
      <c r="BJ49" s="32">
        <v>1251224767</v>
      </c>
      <c r="BK49" s="31" t="s">
        <v>95</v>
      </c>
      <c r="BL49" s="32" t="s">
        <v>95</v>
      </c>
      <c r="BM49" s="32" t="s">
        <v>95</v>
      </c>
      <c r="BN49" s="31" t="s">
        <v>95</v>
      </c>
      <c r="BO49" s="34" t="str">
        <f t="shared" si="2"/>
        <v>No informa</v>
      </c>
      <c r="BP49" s="32" t="s">
        <v>95</v>
      </c>
      <c r="BQ49" s="34" t="str">
        <f t="shared" si="2"/>
        <v>No informa</v>
      </c>
      <c r="BR49" s="32" t="s">
        <v>95</v>
      </c>
      <c r="BS49" s="34" t="str">
        <f t="shared" si="5"/>
        <v>No informa</v>
      </c>
      <c r="BT49" s="32">
        <f>BI49-BJ49</f>
        <v>90084594</v>
      </c>
      <c r="BU49" s="23" t="s">
        <v>87</v>
      </c>
      <c r="BV49" s="29">
        <v>0.51</v>
      </c>
      <c r="BW49" s="23" t="s">
        <v>86</v>
      </c>
      <c r="BX49" s="23" t="s">
        <v>86</v>
      </c>
      <c r="BY49" s="23" t="s">
        <v>86</v>
      </c>
      <c r="BZ49" s="23">
        <v>1</v>
      </c>
      <c r="CA49" s="23">
        <v>2</v>
      </c>
    </row>
    <row r="50" spans="1:79" ht="72" x14ac:dyDescent="0.3">
      <c r="A50" s="41">
        <v>192</v>
      </c>
      <c r="B50" s="41" t="s">
        <v>310</v>
      </c>
      <c r="C50" s="41" t="s">
        <v>216</v>
      </c>
      <c r="D50" s="41" t="s">
        <v>85</v>
      </c>
      <c r="E50" s="41" t="s">
        <v>86</v>
      </c>
      <c r="F50" s="41" t="s">
        <v>87</v>
      </c>
      <c r="G50" s="41" t="s">
        <v>87</v>
      </c>
      <c r="H50" s="41">
        <v>1908</v>
      </c>
      <c r="I50" s="41" t="s">
        <v>244</v>
      </c>
      <c r="J50" s="42">
        <v>1.2123628230000001</v>
      </c>
      <c r="K50" s="42">
        <v>-0.76931824000000004</v>
      </c>
      <c r="L50" s="43">
        <f t="shared" si="8"/>
        <v>-0.63456106159401759</v>
      </c>
      <c r="M50" s="45" t="s">
        <v>87</v>
      </c>
      <c r="N50" s="45">
        <v>2023</v>
      </c>
      <c r="O50" s="44" t="s">
        <v>311</v>
      </c>
      <c r="P50" s="69" t="s">
        <v>87</v>
      </c>
      <c r="Q50" s="69" t="s">
        <v>86</v>
      </c>
      <c r="R50" s="69" t="s">
        <v>87</v>
      </c>
      <c r="S50" s="69" t="s">
        <v>87</v>
      </c>
      <c r="T50" s="69" t="s">
        <v>90</v>
      </c>
      <c r="U50" s="69" t="s">
        <v>90</v>
      </c>
      <c r="V50" s="69" t="s">
        <v>90</v>
      </c>
      <c r="W50" s="69" t="s">
        <v>90</v>
      </c>
      <c r="X50" s="69" t="s">
        <v>87</v>
      </c>
      <c r="Y50" s="69" t="s">
        <v>86</v>
      </c>
      <c r="Z50" s="69">
        <v>1</v>
      </c>
      <c r="AA50" s="69" t="s">
        <v>87</v>
      </c>
      <c r="AB50" s="69" t="s">
        <v>95</v>
      </c>
      <c r="AC50" s="82" t="s">
        <v>95</v>
      </c>
      <c r="AD50" s="83" t="s">
        <v>141</v>
      </c>
      <c r="AE50" s="26" t="str">
        <f t="array" ref="AE50">IFERROR(AD50*_xlfn.IFS(AC50="MJ",1,AC50="GJ",1000,AC50="TJ",1000000,AC50="kWh",3.6,AC50="MWh",3600,AC50="GWh",3600000,AC50="J",0.000001,AC50="wm",3600),"No informa")</f>
        <v>No informa</v>
      </c>
      <c r="AF50" s="69" t="s">
        <v>87</v>
      </c>
      <c r="AG50" s="69" t="s">
        <v>87</v>
      </c>
      <c r="AH50" s="69" t="s">
        <v>95</v>
      </c>
      <c r="AI50" s="84" t="str">
        <f t="array" ref="AI50">IFERROR(AH50* _xlfn.IFS(AG50="MJ",1, AG50="GJ",1000, AG50="TJ",1000000, AG50="kWh",3.6, AG50="MWh",3600, AG50="GWh",3600000, AG50="J",0.000001, AG50="wm",3600),"No informa")</f>
        <v>No informa</v>
      </c>
      <c r="AJ50" s="83" t="s">
        <v>141</v>
      </c>
      <c r="AK50" s="26" t="str">
        <f t="array" ref="AK50">IFERROR(AJ50*_xlfn.IFS(AI50="m³",1,AI50="L",0.001,AI50="ML",1000,AI50="Mm³",1000000),"No informa")</f>
        <v>No informa</v>
      </c>
      <c r="AL50" s="69">
        <v>1</v>
      </c>
      <c r="AM50" s="69" t="s">
        <v>87</v>
      </c>
      <c r="AN50" s="69" t="s">
        <v>90</v>
      </c>
      <c r="AO50" s="69">
        <v>2</v>
      </c>
      <c r="AP50" s="69" t="s">
        <v>87</v>
      </c>
      <c r="AQ50" s="69" t="s">
        <v>87</v>
      </c>
      <c r="AR50" s="69" t="s">
        <v>95</v>
      </c>
      <c r="AS50" s="69" t="s">
        <v>87</v>
      </c>
      <c r="AT50" s="69" t="s">
        <v>95</v>
      </c>
      <c r="AU50" s="23" t="s">
        <v>95</v>
      </c>
      <c r="AV50" s="69">
        <v>1</v>
      </c>
      <c r="AW50" s="72">
        <v>0.45</v>
      </c>
      <c r="AX50" s="69" t="s">
        <v>95</v>
      </c>
      <c r="AY50" s="69" t="s">
        <v>86</v>
      </c>
      <c r="AZ50" s="69" t="s">
        <v>86</v>
      </c>
      <c r="BA50" s="69" t="s">
        <v>95</v>
      </c>
      <c r="BB50" s="69" t="s">
        <v>86</v>
      </c>
      <c r="BC50" s="69" t="s">
        <v>87</v>
      </c>
      <c r="BD50" s="69">
        <v>0</v>
      </c>
      <c r="BE50" s="69" t="s">
        <v>87</v>
      </c>
      <c r="BF50" s="69" t="s">
        <v>95</v>
      </c>
      <c r="BG50" s="69" t="s">
        <v>95</v>
      </c>
      <c r="BH50" s="69" t="s">
        <v>86</v>
      </c>
      <c r="BI50" s="69" t="s">
        <v>95</v>
      </c>
      <c r="BJ50" s="69" t="s">
        <v>95</v>
      </c>
      <c r="BK50" s="69" t="s">
        <v>95</v>
      </c>
      <c r="BL50" s="69" t="s">
        <v>95</v>
      </c>
      <c r="BM50" s="69" t="s">
        <v>95</v>
      </c>
      <c r="BN50" s="69" t="s">
        <v>95</v>
      </c>
      <c r="BO50" s="69" t="s">
        <v>95</v>
      </c>
      <c r="BP50" s="69" t="s">
        <v>95</v>
      </c>
      <c r="BQ50" s="69" t="s">
        <v>95</v>
      </c>
      <c r="BR50" s="69" t="s">
        <v>95</v>
      </c>
      <c r="BS50" s="69" t="s">
        <v>95</v>
      </c>
      <c r="BT50" s="69" t="s">
        <v>95</v>
      </c>
      <c r="BU50" s="69" t="s">
        <v>86</v>
      </c>
      <c r="BV50" s="69" t="s">
        <v>95</v>
      </c>
      <c r="BW50" s="69" t="s">
        <v>87</v>
      </c>
      <c r="BX50" s="69" t="s">
        <v>87</v>
      </c>
      <c r="BY50" s="69" t="s">
        <v>86</v>
      </c>
      <c r="BZ50" s="69">
        <v>0</v>
      </c>
      <c r="CA50" s="69">
        <v>1</v>
      </c>
    </row>
    <row r="51" spans="1:79" ht="86.4" x14ac:dyDescent="0.3">
      <c r="A51" s="23">
        <v>3</v>
      </c>
      <c r="B51" s="23" t="s">
        <v>312</v>
      </c>
      <c r="C51" s="23" t="s">
        <v>313</v>
      </c>
      <c r="D51" s="23" t="s">
        <v>103</v>
      </c>
      <c r="E51" s="23" t="s">
        <v>86</v>
      </c>
      <c r="F51" s="23" t="s">
        <v>87</v>
      </c>
      <c r="G51" s="23" t="s">
        <v>87</v>
      </c>
      <c r="H51" s="23">
        <v>1968</v>
      </c>
      <c r="I51" s="23" t="s">
        <v>125</v>
      </c>
      <c r="J51" s="85">
        <v>24.752011681999999</v>
      </c>
      <c r="K51" s="20">
        <v>0.53075595799999997</v>
      </c>
      <c r="L51" s="21">
        <f t="shared" si="8"/>
        <v>2.1442942287635269E-2</v>
      </c>
      <c r="M51" s="23" t="s">
        <v>87</v>
      </c>
      <c r="N51" s="19">
        <v>2024</v>
      </c>
      <c r="O51" s="56" t="s">
        <v>314</v>
      </c>
      <c r="P51" s="23" t="s">
        <v>87</v>
      </c>
      <c r="Q51" s="23" t="s">
        <v>87</v>
      </c>
      <c r="R51" s="23" t="s">
        <v>87</v>
      </c>
      <c r="S51" s="23" t="s">
        <v>87</v>
      </c>
      <c r="T51" s="23">
        <v>83823.41</v>
      </c>
      <c r="U51" s="23">
        <v>18595.740000000002</v>
      </c>
      <c r="V51" s="23">
        <v>5185867.41</v>
      </c>
      <c r="W51" s="24">
        <f t="shared" si="7"/>
        <v>5288286.5600000005</v>
      </c>
      <c r="X51" s="23" t="s">
        <v>87</v>
      </c>
      <c r="Y51" s="23" t="s">
        <v>86</v>
      </c>
      <c r="Z51" s="23">
        <v>2</v>
      </c>
      <c r="AA51" s="23" t="s">
        <v>87</v>
      </c>
      <c r="AB51" s="23" t="s">
        <v>315</v>
      </c>
      <c r="AC51" s="25" t="s">
        <v>100</v>
      </c>
      <c r="AD51" s="26">
        <v>164245847</v>
      </c>
      <c r="AE51" s="26">
        <f t="array" ref="AE51">IFERROR(AD51*_xlfn.IFS(AC51="MJ",1,AC51="GJ",1000,AC51="TJ",1000000,AC51="kWh",3.6,AC51="MWh",3600,AC51="GWh",3600000,AC51="J",0.000001,AC51="wm",3600),"No informa")</f>
        <v>164245847000</v>
      </c>
      <c r="AF51" s="23" t="s">
        <v>87</v>
      </c>
      <c r="AG51" s="23" t="s">
        <v>87</v>
      </c>
      <c r="AH51" s="23" t="s">
        <v>316</v>
      </c>
      <c r="AI51" s="35" t="s">
        <v>109</v>
      </c>
      <c r="AJ51" s="26">
        <v>4492</v>
      </c>
      <c r="AK51" s="26">
        <f t="array" ref="AK51">IFERROR(AJ51*_xlfn.IFS(AI51="m³",1,AI51="L",0.001,AI51="ML",1000,AI51="Mm³",1000000),"No informa")</f>
        <v>4492000</v>
      </c>
      <c r="AL51" s="23">
        <v>1</v>
      </c>
      <c r="AM51" s="23" t="s">
        <v>87</v>
      </c>
      <c r="AN51" s="23">
        <v>11044.7</v>
      </c>
      <c r="AO51" s="23">
        <v>2</v>
      </c>
      <c r="AP51" s="23" t="s">
        <v>87</v>
      </c>
      <c r="AQ51" s="23" t="s">
        <v>87</v>
      </c>
      <c r="AR51" s="23">
        <v>1044</v>
      </c>
      <c r="AS51" s="23" t="s">
        <v>87</v>
      </c>
      <c r="AT51" s="23">
        <v>302</v>
      </c>
      <c r="AU51" s="28">
        <f t="shared" si="9"/>
        <v>28.927203065134101</v>
      </c>
      <c r="AV51" s="23">
        <v>2</v>
      </c>
      <c r="AW51" s="30">
        <v>7.0999999999999994E-2</v>
      </c>
      <c r="AX51" s="29">
        <v>0.48599999999999999</v>
      </c>
      <c r="AY51" s="29" t="s">
        <v>86</v>
      </c>
      <c r="AZ51" s="23" t="s">
        <v>87</v>
      </c>
      <c r="BA51" s="30">
        <v>1.9E-2</v>
      </c>
      <c r="BB51" s="30" t="s">
        <v>87</v>
      </c>
      <c r="BC51" s="23" t="s">
        <v>87</v>
      </c>
      <c r="BD51" s="23">
        <v>2</v>
      </c>
      <c r="BE51" s="23" t="s">
        <v>87</v>
      </c>
      <c r="BF51" s="23">
        <v>31.4</v>
      </c>
      <c r="BG51" s="23">
        <v>41.8</v>
      </c>
      <c r="BH51" s="23" t="s">
        <v>87</v>
      </c>
      <c r="BI51" s="32">
        <v>36569101</v>
      </c>
      <c r="BJ51" s="32">
        <v>36163105</v>
      </c>
      <c r="BK51" s="32">
        <v>32943217</v>
      </c>
      <c r="BL51" s="32">
        <v>1523212</v>
      </c>
      <c r="BM51" s="32">
        <v>549252</v>
      </c>
      <c r="BN51" s="32">
        <v>583321</v>
      </c>
      <c r="BO51" s="34">
        <f t="shared" si="2"/>
        <v>1.5951198800320521E-2</v>
      </c>
      <c r="BP51" s="32">
        <v>552776</v>
      </c>
      <c r="BQ51" s="34">
        <f t="shared" si="2"/>
        <v>1.5115930796329939E-2</v>
      </c>
      <c r="BR51" s="32">
        <v>11327</v>
      </c>
      <c r="BS51" s="34">
        <f t="shared" si="5"/>
        <v>3.0974236965792515E-4</v>
      </c>
      <c r="BT51" s="32">
        <f>BI51-BJ51</f>
        <v>405996</v>
      </c>
      <c r="BU51" s="23" t="s">
        <v>87</v>
      </c>
      <c r="BV51" s="29">
        <v>0.94</v>
      </c>
      <c r="BW51" s="23" t="s">
        <v>86</v>
      </c>
      <c r="BX51" s="23" t="s">
        <v>87</v>
      </c>
      <c r="BY51" s="23" t="s">
        <v>87</v>
      </c>
      <c r="BZ51" s="23">
        <v>2</v>
      </c>
      <c r="CA51" s="23">
        <v>1</v>
      </c>
    </row>
    <row r="52" spans="1:79" ht="86.4" x14ac:dyDescent="0.3">
      <c r="A52" s="23">
        <v>5</v>
      </c>
      <c r="B52" s="23" t="s">
        <v>317</v>
      </c>
      <c r="C52" s="23" t="s">
        <v>313</v>
      </c>
      <c r="D52" s="23" t="s">
        <v>103</v>
      </c>
      <c r="E52" s="23" t="s">
        <v>87</v>
      </c>
      <c r="F52" s="23" t="s">
        <v>86</v>
      </c>
      <c r="G52" s="23" t="s">
        <v>86</v>
      </c>
      <c r="H52" s="23">
        <v>2009</v>
      </c>
      <c r="I52" s="23" t="s">
        <v>125</v>
      </c>
      <c r="J52" s="85">
        <v>19.439396106</v>
      </c>
      <c r="K52" s="20">
        <v>0.37320990199999998</v>
      </c>
      <c r="L52" s="21">
        <f t="shared" si="8"/>
        <v>1.9198636622503318E-2</v>
      </c>
      <c r="M52" s="23" t="s">
        <v>87</v>
      </c>
      <c r="N52" s="19">
        <v>2023</v>
      </c>
      <c r="O52" s="22" t="s">
        <v>318</v>
      </c>
      <c r="P52" s="23" t="s">
        <v>87</v>
      </c>
      <c r="Q52" s="23" t="s">
        <v>87</v>
      </c>
      <c r="R52" s="23" t="s">
        <v>87</v>
      </c>
      <c r="S52" s="23" t="s">
        <v>87</v>
      </c>
      <c r="T52" s="23">
        <v>137942</v>
      </c>
      <c r="U52" s="23">
        <v>44060</v>
      </c>
      <c r="V52" s="23" t="s">
        <v>90</v>
      </c>
      <c r="W52" s="24">
        <f t="shared" si="7"/>
        <v>182002</v>
      </c>
      <c r="X52" s="23" t="s">
        <v>95</v>
      </c>
      <c r="Y52" s="23" t="s">
        <v>86</v>
      </c>
      <c r="Z52" s="23">
        <v>0</v>
      </c>
      <c r="AA52" s="23" t="s">
        <v>87</v>
      </c>
      <c r="AB52" t="s">
        <v>319</v>
      </c>
      <c r="AC52" s="25" t="s">
        <v>170</v>
      </c>
      <c r="AD52" s="26">
        <v>228512343</v>
      </c>
      <c r="AE52" s="26">
        <f t="array" ref="AE52">IFERROR(AD52*_xlfn.IFS(AC52="MJ",1,AC52="GJ",1000,AC52="TJ",1000000,AC52="kWh",3.6,AC52="MWh",3600,AC52="GWh",3600000,AC52="J",0.000001,AC52="wm",3600),"No informa")</f>
        <v>822644434.80000007</v>
      </c>
      <c r="AF52" s="23" t="s">
        <v>87</v>
      </c>
      <c r="AG52" s="23" t="s">
        <v>87</v>
      </c>
      <c r="AH52" s="32" t="s">
        <v>320</v>
      </c>
      <c r="AI52" s="25" t="s">
        <v>94</v>
      </c>
      <c r="AJ52" s="26">
        <v>6501695</v>
      </c>
      <c r="AK52" s="26">
        <f t="array" ref="AK52">IFERROR(AJ52*_xlfn.IFS(AI52="m³",1,AI52="L",0.001,AI52="ML",1000,AI52="Mm³",1000000),"No informa")</f>
        <v>6501695</v>
      </c>
      <c r="AL52" s="32">
        <v>0</v>
      </c>
      <c r="AM52" s="23" t="s">
        <v>87</v>
      </c>
      <c r="AN52" s="23">
        <v>35769</v>
      </c>
      <c r="AO52" s="23">
        <v>0</v>
      </c>
      <c r="AP52" s="23" t="s">
        <v>87</v>
      </c>
      <c r="AQ52" s="23" t="s">
        <v>86</v>
      </c>
      <c r="AR52" s="23">
        <v>21695</v>
      </c>
      <c r="AS52" s="23" t="s">
        <v>87</v>
      </c>
      <c r="AT52" s="23">
        <v>9417</v>
      </c>
      <c r="AU52" s="28">
        <f t="shared" si="9"/>
        <v>43.406314819082738</v>
      </c>
      <c r="AV52" s="23">
        <v>1</v>
      </c>
      <c r="AW52" s="30">
        <v>0.375</v>
      </c>
      <c r="AX52" s="30">
        <v>0.54300000000000004</v>
      </c>
      <c r="AY52" s="30" t="s">
        <v>86</v>
      </c>
      <c r="AZ52" s="23" t="s">
        <v>87</v>
      </c>
      <c r="BA52" s="30">
        <v>1.4E-2</v>
      </c>
      <c r="BB52" s="30" t="s">
        <v>86</v>
      </c>
      <c r="BC52" s="23" t="s">
        <v>87</v>
      </c>
      <c r="BD52" s="23">
        <v>1</v>
      </c>
      <c r="BE52" s="23" t="s">
        <v>87</v>
      </c>
      <c r="BF52" s="23" t="s">
        <v>95</v>
      </c>
      <c r="BG52" s="23" t="s">
        <v>95</v>
      </c>
      <c r="BH52" s="23" t="s">
        <v>87</v>
      </c>
      <c r="BI52" s="32">
        <v>17391308952220</v>
      </c>
      <c r="BJ52" s="23" t="s">
        <v>95</v>
      </c>
      <c r="BK52" s="23" t="s">
        <v>95</v>
      </c>
      <c r="BL52" s="23" t="s">
        <v>95</v>
      </c>
      <c r="BM52" s="23" t="s">
        <v>95</v>
      </c>
      <c r="BN52" s="23" t="s">
        <v>95</v>
      </c>
      <c r="BO52" s="34" t="str">
        <f t="shared" si="2"/>
        <v>No informa</v>
      </c>
      <c r="BP52" s="23" t="s">
        <v>95</v>
      </c>
      <c r="BQ52" s="34" t="str">
        <f t="shared" si="2"/>
        <v>No informa</v>
      </c>
      <c r="BR52" s="32">
        <v>489264904</v>
      </c>
      <c r="BS52" s="34">
        <f t="shared" si="5"/>
        <v>2.8132724531786629E-5</v>
      </c>
      <c r="BT52" s="23" t="s">
        <v>95</v>
      </c>
      <c r="BU52" s="23" t="s">
        <v>87</v>
      </c>
      <c r="BV52" s="29">
        <v>0.94</v>
      </c>
      <c r="BW52" s="23" t="s">
        <v>86</v>
      </c>
      <c r="BX52" s="23" t="s">
        <v>87</v>
      </c>
      <c r="BY52" s="23" t="s">
        <v>87</v>
      </c>
      <c r="BZ52" s="23">
        <v>1</v>
      </c>
      <c r="CA52" s="23">
        <v>0</v>
      </c>
    </row>
    <row r="53" spans="1:79" ht="72" x14ac:dyDescent="0.3">
      <c r="A53" s="23">
        <v>6</v>
      </c>
      <c r="B53" s="23" t="s">
        <v>321</v>
      </c>
      <c r="C53" s="23" t="s">
        <v>313</v>
      </c>
      <c r="D53" s="23" t="s">
        <v>103</v>
      </c>
      <c r="E53" s="23" t="s">
        <v>86</v>
      </c>
      <c r="F53" s="23" t="s">
        <v>86</v>
      </c>
      <c r="G53" s="23" t="s">
        <v>87</v>
      </c>
      <c r="H53" s="23">
        <v>1949</v>
      </c>
      <c r="I53" s="23" t="s">
        <v>125</v>
      </c>
      <c r="J53" s="85">
        <v>16.077688644999999</v>
      </c>
      <c r="K53" s="20">
        <v>5.4786315000000002E-2</v>
      </c>
      <c r="L53" s="21">
        <f t="shared" si="8"/>
        <v>3.4075989534128716E-3</v>
      </c>
      <c r="M53" s="23" t="s">
        <v>87</v>
      </c>
      <c r="N53" s="19">
        <v>2024</v>
      </c>
      <c r="O53" s="22" t="s">
        <v>322</v>
      </c>
      <c r="P53" s="23" t="s">
        <v>86</v>
      </c>
      <c r="Q53" s="23" t="s">
        <v>87</v>
      </c>
      <c r="R53" s="23" t="s">
        <v>87</v>
      </c>
      <c r="S53" s="23" t="s">
        <v>87</v>
      </c>
      <c r="T53" s="23">
        <v>143071.79999999999</v>
      </c>
      <c r="U53" s="23">
        <v>75077.399999999994</v>
      </c>
      <c r="V53" s="23">
        <v>195991.7</v>
      </c>
      <c r="W53" s="24">
        <f t="shared" si="7"/>
        <v>414140.9</v>
      </c>
      <c r="X53" s="23" t="s">
        <v>87</v>
      </c>
      <c r="Y53" s="23" t="s">
        <v>86</v>
      </c>
      <c r="Z53" s="23">
        <v>2</v>
      </c>
      <c r="AA53" s="23" t="s">
        <v>87</v>
      </c>
      <c r="AB53" s="23" t="s">
        <v>323</v>
      </c>
      <c r="AC53" s="25" t="s">
        <v>92</v>
      </c>
      <c r="AD53" s="26">
        <v>360902.77</v>
      </c>
      <c r="AE53" s="26">
        <f t="array" ref="AE53">IFERROR(AD53*_xlfn.IFS(AC53="MJ",1,AC53="GJ",1000,AC53="TJ",1000000,AC53="kWh",3.6,AC53="MWh",3600,AC53="GWh",3600000,AC53="J",0.000001,AC53="wm",3600),"No informa")</f>
        <v>1299249972</v>
      </c>
      <c r="AF53" s="23" t="s">
        <v>87</v>
      </c>
      <c r="AG53" s="23" t="s">
        <v>87</v>
      </c>
      <c r="AH53" s="32" t="s">
        <v>324</v>
      </c>
      <c r="AI53" s="25" t="s">
        <v>94</v>
      </c>
      <c r="AJ53" s="26">
        <v>2309000</v>
      </c>
      <c r="AK53" s="26">
        <f t="array" ref="AK53">IFERROR(AJ53*_xlfn.IFS(AI53="m³",1,AI53="L",0.001,AI53="ML",1000,AI53="Mm³",1000000),"No informa")</f>
        <v>2309000</v>
      </c>
      <c r="AL53" s="32">
        <v>0</v>
      </c>
      <c r="AM53" s="23" t="s">
        <v>87</v>
      </c>
      <c r="AN53" s="23">
        <v>52671</v>
      </c>
      <c r="AO53" s="23">
        <v>2</v>
      </c>
      <c r="AP53" s="23" t="s">
        <v>87</v>
      </c>
      <c r="AQ53" s="23" t="s">
        <v>86</v>
      </c>
      <c r="AR53" s="23">
        <v>33105</v>
      </c>
      <c r="AS53" s="23" t="s">
        <v>87</v>
      </c>
      <c r="AT53" s="23" t="s">
        <v>95</v>
      </c>
      <c r="AU53" s="23" t="s">
        <v>95</v>
      </c>
      <c r="AV53" s="23">
        <v>2</v>
      </c>
      <c r="AW53" s="29">
        <v>0</v>
      </c>
      <c r="AX53" s="29">
        <v>0.51200000000000001</v>
      </c>
      <c r="AY53" s="29" t="s">
        <v>86</v>
      </c>
      <c r="AZ53" s="23" t="s">
        <v>87</v>
      </c>
      <c r="BA53" s="29">
        <v>0.01</v>
      </c>
      <c r="BB53" s="29" t="s">
        <v>87</v>
      </c>
      <c r="BC53" s="23" t="s">
        <v>87</v>
      </c>
      <c r="BD53" s="23">
        <v>2</v>
      </c>
      <c r="BE53" s="23" t="s">
        <v>87</v>
      </c>
      <c r="BF53" s="23" t="s">
        <v>95</v>
      </c>
      <c r="BG53" s="23" t="s">
        <v>95</v>
      </c>
      <c r="BH53" s="23" t="s">
        <v>86</v>
      </c>
      <c r="BI53" s="23" t="s">
        <v>95</v>
      </c>
      <c r="BJ53" s="23" t="s">
        <v>95</v>
      </c>
      <c r="BK53" s="23" t="s">
        <v>95</v>
      </c>
      <c r="BL53" s="23" t="s">
        <v>95</v>
      </c>
      <c r="BM53" s="23" t="s">
        <v>95</v>
      </c>
      <c r="BN53" s="23" t="s">
        <v>95</v>
      </c>
      <c r="BO53" s="34" t="str">
        <f t="shared" si="2"/>
        <v>No informa</v>
      </c>
      <c r="BP53" s="23" t="s">
        <v>95</v>
      </c>
      <c r="BQ53" s="34" t="str">
        <f t="shared" si="2"/>
        <v>No informa</v>
      </c>
      <c r="BR53" s="23" t="s">
        <v>95</v>
      </c>
      <c r="BS53" s="34" t="str">
        <f t="shared" si="5"/>
        <v>No informa</v>
      </c>
      <c r="BT53" s="23" t="s">
        <v>95</v>
      </c>
      <c r="BU53" s="23" t="s">
        <v>87</v>
      </c>
      <c r="BV53" s="23" t="s">
        <v>95</v>
      </c>
      <c r="BW53" s="23" t="s">
        <v>86</v>
      </c>
      <c r="BX53" s="23" t="s">
        <v>87</v>
      </c>
      <c r="BY53" s="23" t="s">
        <v>86</v>
      </c>
      <c r="BZ53" s="23">
        <v>1</v>
      </c>
      <c r="CA53" s="23">
        <v>1</v>
      </c>
    </row>
    <row r="54" spans="1:79" x14ac:dyDescent="0.3">
      <c r="A54" s="23">
        <v>10</v>
      </c>
      <c r="B54" s="23" t="s">
        <v>325</v>
      </c>
      <c r="C54" s="23" t="s">
        <v>313</v>
      </c>
      <c r="D54" s="23" t="s">
        <v>103</v>
      </c>
      <c r="E54" s="23" t="s">
        <v>86</v>
      </c>
      <c r="F54" s="23" t="s">
        <v>86</v>
      </c>
      <c r="G54" s="23" t="s">
        <v>87</v>
      </c>
      <c r="H54" s="23">
        <v>2012</v>
      </c>
      <c r="I54" s="23" t="s">
        <v>125</v>
      </c>
      <c r="J54" s="85">
        <v>13.831182682</v>
      </c>
      <c r="K54" s="20">
        <v>-0.60129663600000005</v>
      </c>
      <c r="L54" s="21">
        <f t="shared" si="8"/>
        <v>-4.3473985545902143E-2</v>
      </c>
      <c r="M54" s="23" t="s">
        <v>86</v>
      </c>
      <c r="N54" s="19" t="s">
        <v>200</v>
      </c>
      <c r="O54" s="22"/>
      <c r="P54" s="23"/>
      <c r="Q54" s="23"/>
      <c r="R54" s="23"/>
      <c r="S54" s="23"/>
      <c r="T54" s="24" t="s">
        <v>90</v>
      </c>
      <c r="U54" s="24" t="s">
        <v>90</v>
      </c>
      <c r="V54" s="24" t="s">
        <v>90</v>
      </c>
      <c r="W54" s="24">
        <f t="shared" si="7"/>
        <v>0</v>
      </c>
      <c r="X54" s="23"/>
      <c r="Y54" s="23"/>
      <c r="Z54" s="23"/>
      <c r="AA54" s="23"/>
      <c r="AB54" s="23" t="s">
        <v>90</v>
      </c>
      <c r="AC54" s="25" t="s">
        <v>95</v>
      </c>
      <c r="AD54" s="26" t="s">
        <v>141</v>
      </c>
      <c r="AE54" s="26" t="str">
        <f t="array" ref="AE54">IFERROR(AD54*_xlfn.IFS(AC54="MJ",1,AC54="GJ",1000,AC54="TJ",1000000,AC54="kWh",3.6,AC54="MWh",3600,AC54="GWh",3600000,AC54="J",0.000001,AC54="wm",3600),"No informa")</f>
        <v>No informa</v>
      </c>
      <c r="AF54" s="23"/>
      <c r="AG54" s="23"/>
      <c r="AH54" s="23" t="s">
        <v>90</v>
      </c>
      <c r="AI54" s="59" t="str">
        <f t="array" ref="AI54">IFERROR(AH54* _xlfn.IFS(AG54="MJ",1, AG54="GJ",1000, AG54="TJ",1000000, AG54="kWh",3.6, AG54="MWh",3600, AG54="GWh",3600000, AG54="J",0.000001, AG54="wm",3600),"No informa")</f>
        <v>No informa</v>
      </c>
      <c r="AJ54" s="26" t="s">
        <v>141</v>
      </c>
      <c r="AK54" s="26" t="str">
        <f t="array" ref="AK54">IFERROR(AJ54*_xlfn.IFS(AI54="m³",1,AI54="L",0.001,AI54="ML",1000,AI54="Mm³",1000000),"No informa")</f>
        <v>No informa</v>
      </c>
      <c r="AL54" s="23"/>
      <c r="AM54" s="23"/>
      <c r="AN54" s="23" t="s">
        <v>90</v>
      </c>
      <c r="AO54" s="23"/>
      <c r="AP54" s="23"/>
      <c r="AQ54" s="23"/>
      <c r="AR54" s="23"/>
      <c r="AS54" s="23"/>
      <c r="AT54" s="23" t="s">
        <v>95</v>
      </c>
      <c r="AU54" s="23" t="s">
        <v>95</v>
      </c>
      <c r="AV54" s="23"/>
      <c r="AW54" s="23" t="s">
        <v>95</v>
      </c>
      <c r="AX54" s="23" t="s">
        <v>95</v>
      </c>
      <c r="AY54" s="29"/>
      <c r="AZ54" s="23"/>
      <c r="BA54" s="23" t="s">
        <v>95</v>
      </c>
      <c r="BB54" s="30"/>
      <c r="BC54" s="23"/>
      <c r="BD54" s="23"/>
      <c r="BE54" s="23"/>
      <c r="BF54" s="23" t="s">
        <v>95</v>
      </c>
      <c r="BG54" s="23" t="s">
        <v>95</v>
      </c>
      <c r="BH54" s="23"/>
      <c r="BI54" s="32"/>
      <c r="BJ54" s="32"/>
      <c r="BK54" s="32"/>
      <c r="BL54" s="33"/>
      <c r="BM54" s="32"/>
      <c r="BN54" s="23"/>
      <c r="BO54" s="34" t="str">
        <f t="shared" si="2"/>
        <v>No informa</v>
      </c>
      <c r="BP54" s="32"/>
      <c r="BQ54" s="34" t="str">
        <f t="shared" si="2"/>
        <v>No informa</v>
      </c>
      <c r="BR54" s="32"/>
      <c r="BS54" s="34" t="str">
        <f t="shared" si="5"/>
        <v>No informa</v>
      </c>
      <c r="BT54" s="32"/>
      <c r="BU54" s="23"/>
      <c r="BV54" s="23" t="s">
        <v>90</v>
      </c>
      <c r="BW54" s="23"/>
      <c r="BX54" s="23"/>
      <c r="BY54" s="23"/>
      <c r="BZ54" s="23"/>
      <c r="CA54" s="23"/>
    </row>
    <row r="55" spans="1:79" x14ac:dyDescent="0.3">
      <c r="A55" s="23">
        <v>12</v>
      </c>
      <c r="B55" s="23" t="s">
        <v>326</v>
      </c>
      <c r="C55" s="23" t="s">
        <v>313</v>
      </c>
      <c r="D55" s="23" t="s">
        <v>103</v>
      </c>
      <c r="E55" s="23" t="s">
        <v>87</v>
      </c>
      <c r="F55" s="23" t="s">
        <v>86</v>
      </c>
      <c r="G55" s="23" t="s">
        <v>86</v>
      </c>
      <c r="H55" s="23">
        <v>1938</v>
      </c>
      <c r="I55" s="23" t="s">
        <v>125</v>
      </c>
      <c r="J55" s="85">
        <v>11.88773162</v>
      </c>
      <c r="K55" s="20">
        <v>0.49220700000000001</v>
      </c>
      <c r="L55" s="21">
        <f t="shared" si="8"/>
        <v>4.140461912615083E-2</v>
      </c>
      <c r="M55" s="23" t="s">
        <v>86</v>
      </c>
      <c r="N55" s="19" t="s">
        <v>200</v>
      </c>
      <c r="O55" s="22"/>
      <c r="P55" s="23"/>
      <c r="Q55" s="23"/>
      <c r="R55" s="23"/>
      <c r="S55" s="23"/>
      <c r="T55" s="24" t="s">
        <v>90</v>
      </c>
      <c r="U55" s="24" t="s">
        <v>90</v>
      </c>
      <c r="V55" s="24" t="s">
        <v>90</v>
      </c>
      <c r="W55" s="24">
        <f t="shared" si="7"/>
        <v>0</v>
      </c>
      <c r="X55" s="23"/>
      <c r="Y55" s="23"/>
      <c r="Z55" s="23"/>
      <c r="AA55" s="23"/>
      <c r="AB55" s="23" t="s">
        <v>90</v>
      </c>
      <c r="AC55" s="25" t="s">
        <v>95</v>
      </c>
      <c r="AD55" s="26" t="s">
        <v>141</v>
      </c>
      <c r="AE55" s="26" t="str">
        <f t="array" ref="AE55">IFERROR(AD55*_xlfn.IFS(AC55="MJ",1,AC55="GJ",1000,AC55="TJ",1000000,AC55="kWh",3.6,AC55="MWh",3600,AC55="GWh",3600000,AC55="J",0.000001,AC55="wm",3600),"No informa")</f>
        <v>No informa</v>
      </c>
      <c r="AF55" s="23"/>
      <c r="AG55" s="23"/>
      <c r="AH55" s="23" t="s">
        <v>90</v>
      </c>
      <c r="AI55" s="59" t="str">
        <f t="array" ref="AI55">IFERROR(AH55* _xlfn.IFS(AG55="MJ",1, AG55="GJ",1000, AG55="TJ",1000000, AG55="kWh",3.6, AG55="MWh",3600, AG55="GWh",3600000, AG55="J",0.000001, AG55="wm",3600),"No informa")</f>
        <v>No informa</v>
      </c>
      <c r="AJ55" s="26" t="s">
        <v>141</v>
      </c>
      <c r="AK55" s="26" t="str">
        <f t="array" ref="AK55">IFERROR(AJ55*_xlfn.IFS(AI55="m³",1,AI55="L",0.001,AI55="ML",1000,AI55="Mm³",1000000),"No informa")</f>
        <v>No informa</v>
      </c>
      <c r="AL55" s="23"/>
      <c r="AM55" s="23"/>
      <c r="AN55" s="23" t="s">
        <v>90</v>
      </c>
      <c r="AO55" s="23"/>
      <c r="AP55" s="23"/>
      <c r="AQ55" s="23"/>
      <c r="AR55" s="23"/>
      <c r="AS55" s="23"/>
      <c r="AT55" s="23" t="s">
        <v>95</v>
      </c>
      <c r="AU55" s="23" t="s">
        <v>95</v>
      </c>
      <c r="AV55" s="23"/>
      <c r="AW55" s="23" t="s">
        <v>95</v>
      </c>
      <c r="AX55" s="23" t="s">
        <v>95</v>
      </c>
      <c r="AY55" s="29"/>
      <c r="AZ55" s="23"/>
      <c r="BA55" s="23" t="s">
        <v>95</v>
      </c>
      <c r="BB55" s="30"/>
      <c r="BC55" s="23"/>
      <c r="BD55" s="23"/>
      <c r="BE55" s="23"/>
      <c r="BF55" s="23" t="s">
        <v>95</v>
      </c>
      <c r="BG55" s="23" t="s">
        <v>95</v>
      </c>
      <c r="BH55" s="23"/>
      <c r="BI55" s="23"/>
      <c r="BJ55" s="23"/>
      <c r="BK55" s="23"/>
      <c r="BL55" s="23"/>
      <c r="BM55" s="23"/>
      <c r="BN55" s="23"/>
      <c r="BO55" s="34" t="str">
        <f t="shared" si="2"/>
        <v>No informa</v>
      </c>
      <c r="BP55" s="23"/>
      <c r="BQ55" s="34" t="str">
        <f t="shared" si="2"/>
        <v>No informa</v>
      </c>
      <c r="BR55" s="23"/>
      <c r="BS55" s="34" t="str">
        <f t="shared" si="5"/>
        <v>No informa</v>
      </c>
      <c r="BT55" s="23"/>
      <c r="BU55" s="23"/>
      <c r="BV55" s="23" t="s">
        <v>90</v>
      </c>
      <c r="BW55" s="23"/>
      <c r="BX55" s="23"/>
      <c r="BY55" s="23"/>
      <c r="BZ55" s="23"/>
      <c r="CA55" s="23"/>
    </row>
    <row r="56" spans="1:79" ht="86.4" x14ac:dyDescent="0.3">
      <c r="A56" s="23">
        <v>14</v>
      </c>
      <c r="B56" s="23" t="s">
        <v>327</v>
      </c>
      <c r="C56" s="23" t="s">
        <v>313</v>
      </c>
      <c r="D56" s="23" t="s">
        <v>103</v>
      </c>
      <c r="E56" s="23" t="s">
        <v>86</v>
      </c>
      <c r="F56" s="23" t="s">
        <v>86</v>
      </c>
      <c r="G56" s="23" t="s">
        <v>87</v>
      </c>
      <c r="H56" s="23">
        <v>2005</v>
      </c>
      <c r="I56" s="23" t="s">
        <v>328</v>
      </c>
      <c r="J56" s="85">
        <v>10.521119421</v>
      </c>
      <c r="K56" s="20">
        <v>0.15879052900000001</v>
      </c>
      <c r="L56" s="21">
        <f t="shared" si="8"/>
        <v>1.5092550768224952E-2</v>
      </c>
      <c r="M56" s="23" t="s">
        <v>87</v>
      </c>
      <c r="N56" s="19">
        <v>2024</v>
      </c>
      <c r="O56" s="22" t="s">
        <v>329</v>
      </c>
      <c r="P56" s="23" t="s">
        <v>87</v>
      </c>
      <c r="Q56" s="23" t="s">
        <v>87</v>
      </c>
      <c r="R56" s="23" t="s">
        <v>87</v>
      </c>
      <c r="S56" s="23" t="s">
        <v>87</v>
      </c>
      <c r="T56" s="23">
        <v>57.42</v>
      </c>
      <c r="U56" s="23">
        <v>860.2</v>
      </c>
      <c r="V56" s="23">
        <v>7986.04</v>
      </c>
      <c r="W56" s="24">
        <f t="shared" si="7"/>
        <v>8903.66</v>
      </c>
      <c r="X56" s="23" t="s">
        <v>87</v>
      </c>
      <c r="Y56" s="23" t="s">
        <v>87</v>
      </c>
      <c r="Z56" s="23">
        <v>1</v>
      </c>
      <c r="AA56" s="23" t="s">
        <v>87</v>
      </c>
      <c r="AB56" s="23" t="s">
        <v>330</v>
      </c>
      <c r="AC56" s="25" t="s">
        <v>308</v>
      </c>
      <c r="AD56" s="26">
        <v>17547413508717.9</v>
      </c>
      <c r="AE56" s="26">
        <f t="array" ref="AE56">IFERROR(AD56*_xlfn.IFS(AC56="MJ",1,AC56="GJ",1000,AC56="TJ",1000000,AC56="kWh",3.6,AC56="MWh",3600,AC56="GWh",3600000,AC56="J",0.000001,AC56="wm",3600),"No informa")</f>
        <v>17547413.508717898</v>
      </c>
      <c r="AF56" s="23" t="s">
        <v>87</v>
      </c>
      <c r="AG56" s="23" t="s">
        <v>87</v>
      </c>
      <c r="AH56" s="23" t="s">
        <v>95</v>
      </c>
      <c r="AI56" s="59" t="str">
        <f t="array" ref="AI56">IFERROR(AH56* _xlfn.IFS(AG56="MJ",1, AG56="GJ",1000, AG56="TJ",1000000, AG56="kWh",3.6, AG56="MWh",3600, AG56="GWh",3600000, AG56="J",0.000001, AG56="wm",3600),"No informa")</f>
        <v>No informa</v>
      </c>
      <c r="AJ56" s="26" t="s">
        <v>141</v>
      </c>
      <c r="AK56" s="26" t="str">
        <f t="array" ref="AK56">IFERROR(AJ56*_xlfn.IFS(AI56="m³",1,AI56="L",0.001,AI56="ML",1000,AI56="Mm³",1000000),"No informa")</f>
        <v>No informa</v>
      </c>
      <c r="AL56" s="23">
        <v>0</v>
      </c>
      <c r="AM56" s="23" t="s">
        <v>87</v>
      </c>
      <c r="AN56" s="23">
        <v>141.41999999999999</v>
      </c>
      <c r="AO56" s="23">
        <v>1</v>
      </c>
      <c r="AP56" s="23" t="s">
        <v>87</v>
      </c>
      <c r="AQ56" s="23" t="s">
        <v>86</v>
      </c>
      <c r="AR56" s="23">
        <v>304</v>
      </c>
      <c r="AS56" s="23" t="s">
        <v>87</v>
      </c>
      <c r="AT56" s="23" t="s">
        <v>95</v>
      </c>
      <c r="AU56" s="23" t="s">
        <v>95</v>
      </c>
      <c r="AV56" s="23">
        <v>0</v>
      </c>
      <c r="AW56" s="29">
        <v>0</v>
      </c>
      <c r="AX56" s="29">
        <v>0.34</v>
      </c>
      <c r="AY56" s="29" t="s">
        <v>86</v>
      </c>
      <c r="AZ56" s="23" t="s">
        <v>86</v>
      </c>
      <c r="BA56" s="30" t="s">
        <v>95</v>
      </c>
      <c r="BB56" s="30" t="s">
        <v>86</v>
      </c>
      <c r="BC56" s="23" t="s">
        <v>87</v>
      </c>
      <c r="BD56" s="23">
        <v>1</v>
      </c>
      <c r="BE56" s="23" t="s">
        <v>87</v>
      </c>
      <c r="BF56" s="23" t="s">
        <v>95</v>
      </c>
      <c r="BG56" s="23" t="s">
        <v>95</v>
      </c>
      <c r="BH56" s="23" t="s">
        <v>87</v>
      </c>
      <c r="BI56" s="23">
        <v>10.48</v>
      </c>
      <c r="BJ56" s="23">
        <f>SUM(BL56,BM56,BN56,BP56,BR56)</f>
        <v>859.7</v>
      </c>
      <c r="BK56" s="23" t="s">
        <v>95</v>
      </c>
      <c r="BL56" s="23">
        <v>9.89</v>
      </c>
      <c r="BM56" s="23">
        <v>197.48</v>
      </c>
      <c r="BN56" s="23">
        <v>74.16</v>
      </c>
      <c r="BO56" s="34">
        <f t="shared" si="2"/>
        <v>7.0763358778625944</v>
      </c>
      <c r="BP56" s="23">
        <v>1.0900000000000001</v>
      </c>
      <c r="BQ56" s="34">
        <f t="shared" si="2"/>
        <v>0.10400763358778627</v>
      </c>
      <c r="BR56" s="23">
        <v>577.08000000000004</v>
      </c>
      <c r="BS56" s="34">
        <f t="shared" si="5"/>
        <v>55.064885496183209</v>
      </c>
      <c r="BT56" s="23"/>
      <c r="BU56" s="23" t="s">
        <v>87</v>
      </c>
      <c r="BV56" s="29">
        <v>0.97</v>
      </c>
      <c r="BW56" s="23" t="s">
        <v>87</v>
      </c>
      <c r="BX56" s="23" t="s">
        <v>87</v>
      </c>
      <c r="BY56" s="23" t="s">
        <v>87</v>
      </c>
      <c r="BZ56" s="23">
        <v>1</v>
      </c>
      <c r="CA56" s="23">
        <v>1</v>
      </c>
    </row>
    <row r="57" spans="1:79" ht="72" x14ac:dyDescent="0.3">
      <c r="A57" s="23">
        <v>17</v>
      </c>
      <c r="B57" s="23" t="s">
        <v>331</v>
      </c>
      <c r="C57" s="23" t="s">
        <v>313</v>
      </c>
      <c r="D57" s="23" t="s">
        <v>103</v>
      </c>
      <c r="E57" s="23" t="s">
        <v>87</v>
      </c>
      <c r="F57" s="23" t="s">
        <v>86</v>
      </c>
      <c r="G57" s="23" t="s">
        <v>86</v>
      </c>
      <c r="H57" s="23">
        <v>1953</v>
      </c>
      <c r="I57" s="23" t="s">
        <v>125</v>
      </c>
      <c r="J57" s="85">
        <v>7.1291921260000004</v>
      </c>
      <c r="K57" s="20">
        <v>6.3653750999999995E-2</v>
      </c>
      <c r="L57" s="21">
        <f t="shared" si="8"/>
        <v>8.928606478124811E-3</v>
      </c>
      <c r="M57" s="23" t="s">
        <v>87</v>
      </c>
      <c r="N57" s="19">
        <v>2022</v>
      </c>
      <c r="O57" s="56" t="s">
        <v>332</v>
      </c>
      <c r="P57" s="23"/>
      <c r="Q57" s="23"/>
      <c r="R57" s="23"/>
      <c r="S57" s="23"/>
      <c r="T57" s="23" t="s">
        <v>90</v>
      </c>
      <c r="U57" s="23" t="s">
        <v>90</v>
      </c>
      <c r="V57" s="23" t="s">
        <v>90</v>
      </c>
      <c r="W57" s="24">
        <f t="shared" si="7"/>
        <v>0</v>
      </c>
      <c r="X57" s="23"/>
      <c r="Y57" s="23"/>
      <c r="Z57" s="23"/>
      <c r="AA57" s="23"/>
      <c r="AB57" s="23" t="s">
        <v>200</v>
      </c>
      <c r="AC57" s="25" t="s">
        <v>95</v>
      </c>
      <c r="AD57" s="26" t="s">
        <v>141</v>
      </c>
      <c r="AE57" s="26" t="str">
        <f t="array" ref="AE57">IFERROR(AD57*_xlfn.IFS(AC57="MJ",1,AC57="GJ",1000,AC57="TJ",1000000,AC57="kWh",3.6,AC57="MWh",3600,AC57="GWh",3600000,AC57="J",0.000001,AC57="wm",3600),"No informa")</f>
        <v>No informa</v>
      </c>
      <c r="AF57" s="23"/>
      <c r="AG57" s="23"/>
      <c r="AH57" s="23" t="s">
        <v>90</v>
      </c>
      <c r="AI57" s="59" t="str">
        <f t="array" ref="AI57">IFERROR(AH57* _xlfn.IFS(AG57="MJ",1, AG57="GJ",1000, AG57="TJ",1000000, AG57="kWh",3.6, AG57="MWh",3600, AG57="GWh",3600000, AG57="J",0.000001, AG57="wm",3600),"No informa")</f>
        <v>No informa</v>
      </c>
      <c r="AJ57" s="26" t="s">
        <v>141</v>
      </c>
      <c r="AK57" s="26" t="str">
        <f t="array" ref="AK57">IFERROR(AJ57*_xlfn.IFS(AI57="m³",1,AI57="L",0.001,AI57="ML",1000,AI57="Mm³",1000000),"No informa")</f>
        <v>No informa</v>
      </c>
      <c r="AL57" s="23"/>
      <c r="AM57" s="23"/>
      <c r="AN57" s="23" t="s">
        <v>90</v>
      </c>
      <c r="AO57" s="23"/>
      <c r="AP57" s="23"/>
      <c r="AQ57" s="23"/>
      <c r="AR57" s="23"/>
      <c r="AS57" s="23"/>
      <c r="AT57" s="23" t="s">
        <v>90</v>
      </c>
      <c r="AU57" s="23" t="s">
        <v>90</v>
      </c>
      <c r="AV57" s="23"/>
      <c r="AW57" s="23" t="s">
        <v>90</v>
      </c>
      <c r="AX57" s="23" t="s">
        <v>90</v>
      </c>
      <c r="AY57" s="23"/>
      <c r="AZ57" s="23"/>
      <c r="BA57" s="23" t="s">
        <v>90</v>
      </c>
      <c r="BB57" s="23"/>
      <c r="BC57" s="23"/>
      <c r="BD57" s="23"/>
      <c r="BE57" s="23"/>
      <c r="BF57" s="23" t="s">
        <v>90</v>
      </c>
      <c r="BG57" s="23" t="s">
        <v>90</v>
      </c>
      <c r="BH57" s="23"/>
      <c r="BI57" s="23"/>
      <c r="BJ57" s="23"/>
      <c r="BK57" s="23"/>
      <c r="BL57" s="23"/>
      <c r="BM57" s="23"/>
      <c r="BN57" s="23"/>
      <c r="BO57" s="34" t="str">
        <f t="shared" si="2"/>
        <v>No informa</v>
      </c>
      <c r="BP57" s="23"/>
      <c r="BQ57" s="34" t="str">
        <f t="shared" si="2"/>
        <v>No informa</v>
      </c>
      <c r="BR57" s="23"/>
      <c r="BS57" s="34" t="str">
        <f t="shared" si="5"/>
        <v>No informa</v>
      </c>
      <c r="BT57" s="23"/>
      <c r="BU57" s="23"/>
      <c r="BV57" s="23" t="s">
        <v>90</v>
      </c>
      <c r="BW57" s="23"/>
      <c r="BX57" s="23"/>
      <c r="BY57" s="23"/>
      <c r="BZ57" s="23"/>
      <c r="CA57" s="23"/>
    </row>
    <row r="58" spans="1:79" ht="86.4" x14ac:dyDescent="0.3">
      <c r="A58" s="19">
        <v>24</v>
      </c>
      <c r="B58" s="23" t="s">
        <v>333</v>
      </c>
      <c r="C58" s="19" t="s">
        <v>313</v>
      </c>
      <c r="D58" s="23" t="s">
        <v>103</v>
      </c>
      <c r="E58" s="19" t="s">
        <v>86</v>
      </c>
      <c r="F58" s="23" t="s">
        <v>86</v>
      </c>
      <c r="G58" s="19" t="s">
        <v>87</v>
      </c>
      <c r="H58" s="19">
        <v>1952</v>
      </c>
      <c r="I58" s="19" t="s">
        <v>177</v>
      </c>
      <c r="J58" s="85">
        <v>5.9910971069999999</v>
      </c>
      <c r="K58" s="20">
        <v>0.28287769400000001</v>
      </c>
      <c r="L58" s="21">
        <f t="shared" si="8"/>
        <v>4.7216342674446993E-2</v>
      </c>
      <c r="M58" s="23" t="s">
        <v>87</v>
      </c>
      <c r="N58" s="19">
        <v>2024</v>
      </c>
      <c r="O58" s="56" t="s">
        <v>334</v>
      </c>
      <c r="P58" s="23" t="s">
        <v>87</v>
      </c>
      <c r="Q58" s="23" t="s">
        <v>87</v>
      </c>
      <c r="R58" s="23" t="s">
        <v>87</v>
      </c>
      <c r="S58" s="23" t="s">
        <v>87</v>
      </c>
      <c r="T58">
        <v>961.48</v>
      </c>
      <c r="U58" s="58">
        <v>15687.24</v>
      </c>
      <c r="V58" s="23" t="s">
        <v>90</v>
      </c>
      <c r="W58" s="24">
        <f t="shared" si="7"/>
        <v>16648.72</v>
      </c>
      <c r="X58" s="23" t="s">
        <v>87</v>
      </c>
      <c r="Y58" s="23" t="s">
        <v>87</v>
      </c>
      <c r="Z58" s="23">
        <v>1</v>
      </c>
      <c r="AA58" s="23" t="s">
        <v>87</v>
      </c>
      <c r="AB58" t="s">
        <v>335</v>
      </c>
      <c r="AC58" s="25" t="s">
        <v>170</v>
      </c>
      <c r="AD58" s="26">
        <v>72909490</v>
      </c>
      <c r="AE58" s="26">
        <f t="array" ref="AE58">IFERROR(AD58*_xlfn.IFS(AC58="MJ",1,AC58="GJ",1000,AC58="TJ",1000000,AC58="kWh",3.6,AC58="MWh",3600,AC58="GWh",3600000,AC58="J",0.000001,AC58="wm",3600),"No informa")</f>
        <v>262474164</v>
      </c>
      <c r="AF58" s="23" t="s">
        <v>86</v>
      </c>
      <c r="AG58" s="23" t="s">
        <v>87</v>
      </c>
      <c r="AH58" t="s">
        <v>336</v>
      </c>
      <c r="AI58" s="25" t="s">
        <v>94</v>
      </c>
      <c r="AJ58" s="26">
        <v>226339</v>
      </c>
      <c r="AK58" s="26">
        <f t="array" ref="AK58">IFERROR(AJ58*_xlfn.IFS(AI58="m³",1,AI58="L",0.001,AI58="ML",1000,AI58="Mm³",1000000),"No informa")</f>
        <v>226339</v>
      </c>
      <c r="AL58" s="23">
        <v>1</v>
      </c>
      <c r="AM58" s="23" t="s">
        <v>87</v>
      </c>
      <c r="AN58">
        <v>683</v>
      </c>
      <c r="AO58" s="23">
        <v>1</v>
      </c>
      <c r="AP58" s="23" t="s">
        <v>86</v>
      </c>
      <c r="AQ58" s="23" t="s">
        <v>86</v>
      </c>
      <c r="AR58" s="23">
        <v>8264</v>
      </c>
      <c r="AS58" s="23" t="s">
        <v>87</v>
      </c>
      <c r="AT58" s="23" t="s">
        <v>95</v>
      </c>
      <c r="AU58" s="23" t="s">
        <v>90</v>
      </c>
      <c r="AV58" s="23">
        <v>2</v>
      </c>
      <c r="AW58" s="29">
        <v>0</v>
      </c>
      <c r="AX58" s="29">
        <v>0.37</v>
      </c>
      <c r="AY58" s="23" t="s">
        <v>86</v>
      </c>
      <c r="AZ58" s="23" t="s">
        <v>87</v>
      </c>
      <c r="BA58" s="30">
        <v>1.4999999999999999E-2</v>
      </c>
      <c r="BB58" s="23" t="s">
        <v>86</v>
      </c>
      <c r="BC58" s="23" t="s">
        <v>87</v>
      </c>
      <c r="BD58" s="23">
        <v>2</v>
      </c>
      <c r="BE58" s="23" t="s">
        <v>87</v>
      </c>
      <c r="BF58" s="23">
        <v>26.8</v>
      </c>
      <c r="BG58" s="23">
        <v>28.5</v>
      </c>
      <c r="BH58" s="23" t="s">
        <v>87</v>
      </c>
      <c r="BI58" s="39">
        <v>5926057156011</v>
      </c>
      <c r="BJ58" s="23" t="s">
        <v>95</v>
      </c>
      <c r="BK58" s="39">
        <v>5218068451835</v>
      </c>
      <c r="BL58" s="23" t="s">
        <v>95</v>
      </c>
      <c r="BM58" s="39">
        <v>247151357240</v>
      </c>
      <c r="BN58" s="39">
        <v>394275055617</v>
      </c>
      <c r="BO58" s="34">
        <f t="shared" si="2"/>
        <v>6.6532442269321257E-2</v>
      </c>
      <c r="BP58" s="39">
        <v>211453077011</v>
      </c>
      <c r="BQ58" s="34">
        <f t="shared" si="2"/>
        <v>3.56819165668215E-2</v>
      </c>
      <c r="BR58" s="39">
        <v>1849976773</v>
      </c>
      <c r="BS58" s="34">
        <f t="shared" si="5"/>
        <v>3.1217666726746063E-4</v>
      </c>
      <c r="BT58" s="23" t="s">
        <v>95</v>
      </c>
      <c r="BU58" s="23" t="s">
        <v>87</v>
      </c>
      <c r="BV58" s="29">
        <v>0.68</v>
      </c>
      <c r="BW58" s="23" t="s">
        <v>86</v>
      </c>
      <c r="BX58" s="23" t="s">
        <v>87</v>
      </c>
      <c r="BY58" s="23" t="s">
        <v>87</v>
      </c>
      <c r="BZ58" s="23">
        <v>2</v>
      </c>
      <c r="CA58" s="23">
        <v>1</v>
      </c>
    </row>
    <row r="59" spans="1:79" ht="86.4" x14ac:dyDescent="0.3">
      <c r="A59" s="19">
        <v>26</v>
      </c>
      <c r="B59" s="19" t="s">
        <v>337</v>
      </c>
      <c r="C59" s="19" t="s">
        <v>313</v>
      </c>
      <c r="D59" s="23" t="s">
        <v>103</v>
      </c>
      <c r="E59" s="19" t="s">
        <v>86</v>
      </c>
      <c r="F59" s="23" t="s">
        <v>86</v>
      </c>
      <c r="G59" s="19" t="s">
        <v>87</v>
      </c>
      <c r="H59" s="19">
        <v>1879</v>
      </c>
      <c r="I59" s="19" t="s">
        <v>244</v>
      </c>
      <c r="J59" s="85">
        <v>5.8689859999999996</v>
      </c>
      <c r="K59" s="20">
        <v>8.1261E-2</v>
      </c>
      <c r="L59" s="21">
        <f t="shared" si="8"/>
        <v>1.3845832993978858E-2</v>
      </c>
      <c r="M59" s="23" t="s">
        <v>87</v>
      </c>
      <c r="N59" s="19">
        <v>2024</v>
      </c>
      <c r="O59" s="56" t="s">
        <v>338</v>
      </c>
      <c r="P59" s="23" t="s">
        <v>86</v>
      </c>
      <c r="Q59" s="23" t="s">
        <v>86</v>
      </c>
      <c r="R59" s="23" t="s">
        <v>86</v>
      </c>
      <c r="S59" s="23" t="s">
        <v>87</v>
      </c>
      <c r="T59" s="23" t="s">
        <v>95</v>
      </c>
      <c r="U59" s="23" t="s">
        <v>95</v>
      </c>
      <c r="V59" s="23" t="s">
        <v>95</v>
      </c>
      <c r="W59" s="24">
        <f t="shared" si="7"/>
        <v>0</v>
      </c>
      <c r="X59" s="23" t="s">
        <v>87</v>
      </c>
      <c r="Y59" s="23" t="s">
        <v>86</v>
      </c>
      <c r="Z59" s="23">
        <v>1</v>
      </c>
      <c r="AA59" s="23" t="s">
        <v>87</v>
      </c>
      <c r="AB59" s="23" t="s">
        <v>95</v>
      </c>
      <c r="AC59" s="25" t="s">
        <v>95</v>
      </c>
      <c r="AD59" s="26" t="s">
        <v>141</v>
      </c>
      <c r="AE59" s="26" t="str">
        <f t="array" ref="AE59">IFERROR(AD59*_xlfn.IFS(AC59="MJ",1,AC59="GJ",1000,AC59="TJ",1000000,AC59="kWh",3.6,AC59="MWh",3600,AC59="GWh",3600000,AC59="J",0.000001,AC59="wm",3600),"No informa")</f>
        <v>No informa</v>
      </c>
      <c r="AF59" s="23" t="s">
        <v>86</v>
      </c>
      <c r="AG59" s="23" t="s">
        <v>87</v>
      </c>
      <c r="AH59" s="23" t="s">
        <v>95</v>
      </c>
      <c r="AI59" s="59" t="str">
        <f t="array" ref="AI59">IFERROR(AH59* _xlfn.IFS(AG59="MJ",1, AG59="GJ",1000, AG59="TJ",1000000, AG59="kWh",3.6, AG59="MWh",3600, AG59="GWh",3600000, AG59="J",0.000001, AG59="wm",3600),"No informa")</f>
        <v>No informa</v>
      </c>
      <c r="AJ59" s="26" t="s">
        <v>141</v>
      </c>
      <c r="AK59" s="26" t="str">
        <f t="array" ref="AK59">IFERROR(AJ59*_xlfn.IFS(AI59="m³",1,AI59="L",0.001,AI59="ML",1000,AI59="Mm³",1000000),"No informa")</f>
        <v>No informa</v>
      </c>
      <c r="AL59" s="23">
        <v>0</v>
      </c>
      <c r="AM59" s="23" t="s">
        <v>87</v>
      </c>
      <c r="AN59" s="23" t="s">
        <v>95</v>
      </c>
      <c r="AO59" s="23">
        <v>0</v>
      </c>
      <c r="AP59" s="23" t="s">
        <v>87</v>
      </c>
      <c r="AQ59" s="23" t="s">
        <v>86</v>
      </c>
      <c r="AR59" s="23" t="s">
        <v>95</v>
      </c>
      <c r="AS59" s="23" t="s">
        <v>87</v>
      </c>
      <c r="AT59" s="23" t="s">
        <v>95</v>
      </c>
      <c r="AU59" s="23" t="s">
        <v>90</v>
      </c>
      <c r="AV59" s="23">
        <v>0</v>
      </c>
      <c r="AW59" s="29">
        <v>0.5</v>
      </c>
      <c r="AX59" s="23" t="s">
        <v>95</v>
      </c>
      <c r="AY59" s="23" t="s">
        <v>86</v>
      </c>
      <c r="AZ59" s="23" t="s">
        <v>86</v>
      </c>
      <c r="BA59" s="23" t="s">
        <v>95</v>
      </c>
      <c r="BB59" s="23" t="s">
        <v>86</v>
      </c>
      <c r="BC59" s="23" t="s">
        <v>86</v>
      </c>
      <c r="BD59" s="23">
        <v>0</v>
      </c>
      <c r="BE59" s="23" t="s">
        <v>87</v>
      </c>
      <c r="BF59" s="23" t="s">
        <v>95</v>
      </c>
      <c r="BG59" s="23" t="s">
        <v>95</v>
      </c>
      <c r="BH59" s="23" t="s">
        <v>86</v>
      </c>
      <c r="BI59" s="23" t="s">
        <v>95</v>
      </c>
      <c r="BJ59" s="23" t="s">
        <v>95</v>
      </c>
      <c r="BK59" s="23" t="s">
        <v>95</v>
      </c>
      <c r="BL59" s="23" t="s">
        <v>95</v>
      </c>
      <c r="BM59" s="23" t="s">
        <v>95</v>
      </c>
      <c r="BN59" s="23" t="s">
        <v>95</v>
      </c>
      <c r="BO59" s="34" t="str">
        <f t="shared" si="2"/>
        <v>No informa</v>
      </c>
      <c r="BP59" s="23" t="s">
        <v>95</v>
      </c>
      <c r="BQ59" s="34" t="str">
        <f t="shared" si="2"/>
        <v>No informa</v>
      </c>
      <c r="BR59" s="23" t="s">
        <v>95</v>
      </c>
      <c r="BS59" s="34" t="str">
        <f t="shared" si="5"/>
        <v>No informa</v>
      </c>
      <c r="BT59" s="23" t="s">
        <v>95</v>
      </c>
      <c r="BU59" s="23" t="s">
        <v>86</v>
      </c>
      <c r="BV59" s="23" t="s">
        <v>95</v>
      </c>
      <c r="BW59" s="23" t="s">
        <v>86</v>
      </c>
      <c r="BX59" s="23" t="s">
        <v>86</v>
      </c>
      <c r="BY59" s="23" t="s">
        <v>86</v>
      </c>
      <c r="BZ59" s="23">
        <v>0</v>
      </c>
      <c r="CA59" s="23">
        <v>2</v>
      </c>
    </row>
    <row r="60" spans="1:79" ht="115.2" x14ac:dyDescent="0.3">
      <c r="A60" s="19">
        <v>27</v>
      </c>
      <c r="B60" s="19" t="s">
        <v>339</v>
      </c>
      <c r="C60" s="19" t="s">
        <v>313</v>
      </c>
      <c r="D60" s="23" t="s">
        <v>103</v>
      </c>
      <c r="E60" s="19" t="s">
        <v>86</v>
      </c>
      <c r="F60" s="23" t="s">
        <v>86</v>
      </c>
      <c r="G60" s="19" t="s">
        <v>87</v>
      </c>
      <c r="H60" s="19">
        <v>1984</v>
      </c>
      <c r="I60" s="19" t="s">
        <v>177</v>
      </c>
      <c r="J60" s="85">
        <v>5.5116464790000004</v>
      </c>
      <c r="K60" s="20">
        <v>5.5891234999999997E-2</v>
      </c>
      <c r="L60" s="21">
        <f t="shared" si="8"/>
        <v>1.0140569648824893E-2</v>
      </c>
      <c r="M60" s="23" t="s">
        <v>87</v>
      </c>
      <c r="N60" s="19">
        <v>2024</v>
      </c>
      <c r="O60" s="56" t="s">
        <v>340</v>
      </c>
      <c r="P60" s="23" t="s">
        <v>87</v>
      </c>
      <c r="Q60" s="23" t="s">
        <v>87</v>
      </c>
      <c r="R60" s="23" t="s">
        <v>87</v>
      </c>
      <c r="S60" s="23" t="s">
        <v>87</v>
      </c>
      <c r="T60" s="23">
        <v>899</v>
      </c>
      <c r="U60" s="23">
        <v>2325</v>
      </c>
      <c r="V60" s="23">
        <v>157227</v>
      </c>
      <c r="W60" s="24">
        <f t="shared" si="7"/>
        <v>160451</v>
      </c>
      <c r="X60" s="23" t="s">
        <v>87</v>
      </c>
      <c r="Y60" s="23" t="s">
        <v>86</v>
      </c>
      <c r="Z60" s="23">
        <v>1</v>
      </c>
      <c r="AA60" s="23" t="s">
        <v>87</v>
      </c>
      <c r="AB60" t="s">
        <v>341</v>
      </c>
      <c r="AC60" s="25" t="s">
        <v>170</v>
      </c>
      <c r="AD60" s="26">
        <v>18396091</v>
      </c>
      <c r="AE60" s="26">
        <f t="array" ref="AE60">IFERROR(AD60*_xlfn.IFS(AC60="MJ",1,AC60="GJ",1000,AC60="TJ",1000000,AC60="kWh",3.6,AC60="MWh",3600,AC60="GWh",3600000,AC60="J",0.000001,AC60="wm",3600),"No informa")</f>
        <v>66225927.600000001</v>
      </c>
      <c r="AF60" s="23" t="s">
        <v>86</v>
      </c>
      <c r="AG60" s="23" t="s">
        <v>87</v>
      </c>
      <c r="AH60" t="s">
        <v>342</v>
      </c>
      <c r="AI60" s="25" t="s">
        <v>94</v>
      </c>
      <c r="AJ60" s="26">
        <v>56315</v>
      </c>
      <c r="AK60" s="26">
        <f t="array" ref="AK60">IFERROR(AJ60*_xlfn.IFS(AI60="m³",1,AI60="L",0.001,AI60="ML",1000,AI60="Mm³",1000000),"No informa")</f>
        <v>56315</v>
      </c>
      <c r="AL60" s="23">
        <v>0</v>
      </c>
      <c r="AM60" s="23" t="s">
        <v>87</v>
      </c>
      <c r="AN60" s="58">
        <v>1547.19</v>
      </c>
      <c r="AO60" s="23">
        <v>1</v>
      </c>
      <c r="AP60" s="23" t="s">
        <v>86</v>
      </c>
      <c r="AQ60" s="23" t="s">
        <v>86</v>
      </c>
      <c r="AR60" s="23">
        <v>7736</v>
      </c>
      <c r="AS60" s="23" t="s">
        <v>87</v>
      </c>
      <c r="AT60" s="23" t="s">
        <v>95</v>
      </c>
      <c r="AU60" s="23" t="s">
        <v>90</v>
      </c>
      <c r="AV60" s="23">
        <v>1</v>
      </c>
      <c r="AW60" s="29">
        <v>0</v>
      </c>
      <c r="AX60" s="29">
        <v>0.72</v>
      </c>
      <c r="AY60" s="23" t="s">
        <v>86</v>
      </c>
      <c r="AZ60" s="23" t="s">
        <v>86</v>
      </c>
      <c r="BA60" s="23" t="s">
        <v>95</v>
      </c>
      <c r="BB60" s="23" t="s">
        <v>86</v>
      </c>
      <c r="BC60" s="23" t="s">
        <v>87</v>
      </c>
      <c r="BD60" s="23">
        <v>1</v>
      </c>
      <c r="BE60" s="23" t="s">
        <v>87</v>
      </c>
      <c r="BF60" s="23" t="s">
        <v>95</v>
      </c>
      <c r="BG60" s="23" t="s">
        <v>95</v>
      </c>
      <c r="BH60" s="23" t="s">
        <v>86</v>
      </c>
      <c r="BI60" s="23" t="s">
        <v>95</v>
      </c>
      <c r="BJ60" s="23" t="s">
        <v>95</v>
      </c>
      <c r="BK60" s="23" t="s">
        <v>95</v>
      </c>
      <c r="BL60" s="23" t="s">
        <v>95</v>
      </c>
      <c r="BM60" s="39">
        <v>524440</v>
      </c>
      <c r="BN60" s="23" t="s">
        <v>95</v>
      </c>
      <c r="BO60" s="34" t="str">
        <f t="shared" si="2"/>
        <v>No informa</v>
      </c>
      <c r="BP60">
        <v>116.60599999999999</v>
      </c>
      <c r="BQ60" s="34" t="str">
        <f t="shared" si="2"/>
        <v>No informa</v>
      </c>
      <c r="BR60">
        <v>1.7929999999999999</v>
      </c>
      <c r="BS60" s="34" t="str">
        <f t="shared" si="5"/>
        <v>No informa</v>
      </c>
      <c r="BT60">
        <v>55.890999999999998</v>
      </c>
      <c r="BU60" s="23" t="s">
        <v>86</v>
      </c>
      <c r="BV60" s="23" t="s">
        <v>95</v>
      </c>
      <c r="BW60" s="23" t="s">
        <v>86</v>
      </c>
      <c r="BX60" s="23" t="s">
        <v>87</v>
      </c>
      <c r="BY60" s="23" t="s">
        <v>86</v>
      </c>
      <c r="BZ60" s="23">
        <v>2</v>
      </c>
      <c r="CA60" s="23">
        <v>0</v>
      </c>
    </row>
    <row r="61" spans="1:79" ht="72" x14ac:dyDescent="0.3">
      <c r="A61" s="19">
        <v>30</v>
      </c>
      <c r="B61" s="19" t="s">
        <v>343</v>
      </c>
      <c r="C61" s="19" t="s">
        <v>313</v>
      </c>
      <c r="D61" s="23" t="s">
        <v>103</v>
      </c>
      <c r="E61" s="19" t="s">
        <v>86</v>
      </c>
      <c r="F61" s="23" t="s">
        <v>86</v>
      </c>
      <c r="G61" s="19" t="s">
        <v>87</v>
      </c>
      <c r="H61" s="19">
        <v>1993</v>
      </c>
      <c r="I61" s="19" t="s">
        <v>281</v>
      </c>
      <c r="J61" s="85">
        <v>4.8704234599999996</v>
      </c>
      <c r="K61" s="20">
        <v>3.909025E-3</v>
      </c>
      <c r="L61" s="21">
        <f t="shared" si="8"/>
        <v>8.0260474927985014E-4</v>
      </c>
      <c r="M61" s="23" t="s">
        <v>87</v>
      </c>
      <c r="N61" s="19">
        <v>2024</v>
      </c>
      <c r="O61" s="56" t="s">
        <v>344</v>
      </c>
      <c r="P61" s="23" t="s">
        <v>87</v>
      </c>
      <c r="Q61" s="23" t="s">
        <v>87</v>
      </c>
      <c r="R61" s="23" t="s">
        <v>87</v>
      </c>
      <c r="S61" s="23" t="s">
        <v>87</v>
      </c>
      <c r="T61" s="23" t="s">
        <v>95</v>
      </c>
      <c r="U61" s="23" t="s">
        <v>95</v>
      </c>
      <c r="V61" s="23" t="s">
        <v>95</v>
      </c>
      <c r="W61" s="24">
        <f t="shared" si="7"/>
        <v>0</v>
      </c>
      <c r="X61" s="23" t="s">
        <v>87</v>
      </c>
      <c r="Y61" s="23" t="s">
        <v>86</v>
      </c>
      <c r="Z61" s="23">
        <v>1</v>
      </c>
      <c r="AA61" s="23" t="s">
        <v>87</v>
      </c>
      <c r="AB61" s="23" t="s">
        <v>95</v>
      </c>
      <c r="AC61" s="25" t="s">
        <v>95</v>
      </c>
      <c r="AD61" s="26" t="s">
        <v>141</v>
      </c>
      <c r="AE61" s="26" t="str">
        <f t="array" ref="AE61">IFERROR(AD61*_xlfn.IFS(AC61="MJ",1,AC61="GJ",1000,AC61="TJ",1000000,AC61="kWh",3.6,AC61="MWh",3600,AC61="GWh",3600000,AC61="J",0.000001,AC61="wm",3600),"No informa")</f>
        <v>No informa</v>
      </c>
      <c r="AF61" s="23" t="s">
        <v>86</v>
      </c>
      <c r="AG61" s="23" t="s">
        <v>87</v>
      </c>
      <c r="AH61" s="23" t="s">
        <v>95</v>
      </c>
      <c r="AI61" s="59" t="str">
        <f t="array" ref="AI61">IFERROR(AH61* _xlfn.IFS(AG61="MJ",1, AG61="GJ",1000, AG61="TJ",1000000, AG61="kWh",3.6, AG61="MWh",3600, AG61="GWh",3600000, AG61="J",0.000001, AG61="wm",3600),"No informa")</f>
        <v>No informa</v>
      </c>
      <c r="AJ61" s="26" t="s">
        <v>141</v>
      </c>
      <c r="AK61" s="26" t="str">
        <f t="array" ref="AK61">IFERROR(AJ61*_xlfn.IFS(AI61="m³",1,AI61="L",0.001,AI61="ML",1000,AI61="Mm³",1000000),"No informa")</f>
        <v>No informa</v>
      </c>
      <c r="AL61" s="23">
        <v>1</v>
      </c>
      <c r="AM61" s="23" t="s">
        <v>87</v>
      </c>
      <c r="AN61" s="23" t="s">
        <v>95</v>
      </c>
      <c r="AO61" s="23">
        <v>0</v>
      </c>
      <c r="AP61" s="23" t="s">
        <v>87</v>
      </c>
      <c r="AQ61" s="23" t="s">
        <v>87</v>
      </c>
      <c r="AR61" s="23" t="s">
        <v>95</v>
      </c>
      <c r="AS61" s="23" t="s">
        <v>87</v>
      </c>
      <c r="AT61" s="23" t="s">
        <v>95</v>
      </c>
      <c r="AU61" s="23" t="s">
        <v>90</v>
      </c>
      <c r="AV61" s="23">
        <v>0</v>
      </c>
      <c r="AW61" s="23" t="s">
        <v>95</v>
      </c>
      <c r="AX61" s="23" t="s">
        <v>95</v>
      </c>
      <c r="AY61" s="23" t="s">
        <v>86</v>
      </c>
      <c r="AZ61" s="23" t="s">
        <v>86</v>
      </c>
      <c r="BA61" s="23" t="s">
        <v>95</v>
      </c>
      <c r="BB61" s="23" t="s">
        <v>86</v>
      </c>
      <c r="BC61" s="23" t="s">
        <v>87</v>
      </c>
      <c r="BD61" s="23">
        <v>0</v>
      </c>
      <c r="BE61" s="23" t="s">
        <v>87</v>
      </c>
      <c r="BF61" s="23" t="s">
        <v>95</v>
      </c>
      <c r="BG61" s="23" t="s">
        <v>95</v>
      </c>
      <c r="BH61" s="23" t="s">
        <v>86</v>
      </c>
      <c r="BI61" s="23" t="s">
        <v>95</v>
      </c>
      <c r="BJ61" s="23" t="s">
        <v>95</v>
      </c>
      <c r="BK61" s="23" t="s">
        <v>95</v>
      </c>
      <c r="BL61" s="23" t="s">
        <v>95</v>
      </c>
      <c r="BM61" s="23" t="s">
        <v>95</v>
      </c>
      <c r="BN61" s="23" t="s">
        <v>95</v>
      </c>
      <c r="BO61" s="34" t="str">
        <f t="shared" si="2"/>
        <v>No informa</v>
      </c>
      <c r="BP61" s="23" t="s">
        <v>95</v>
      </c>
      <c r="BQ61" s="34" t="str">
        <f t="shared" si="2"/>
        <v>No informa</v>
      </c>
      <c r="BR61" s="23" t="s">
        <v>95</v>
      </c>
      <c r="BS61" s="34" t="str">
        <f t="shared" si="5"/>
        <v>No informa</v>
      </c>
      <c r="BT61" s="23" t="s">
        <v>95</v>
      </c>
      <c r="BU61" s="23" t="s">
        <v>86</v>
      </c>
      <c r="BV61" s="23" t="s">
        <v>95</v>
      </c>
      <c r="BW61" s="23" t="s">
        <v>86</v>
      </c>
      <c r="BX61" s="23" t="s">
        <v>86</v>
      </c>
      <c r="BY61" s="23" t="s">
        <v>86</v>
      </c>
      <c r="BZ61" s="23">
        <v>2</v>
      </c>
      <c r="CA61" s="23" t="s">
        <v>95</v>
      </c>
    </row>
    <row r="62" spans="1:79" x14ac:dyDescent="0.3">
      <c r="A62" s="19">
        <v>31</v>
      </c>
      <c r="B62" s="19" t="s">
        <v>345</v>
      </c>
      <c r="C62" s="19" t="s">
        <v>313</v>
      </c>
      <c r="D62" s="23" t="s">
        <v>103</v>
      </c>
      <c r="E62" s="19" t="s">
        <v>86</v>
      </c>
      <c r="F62" s="23" t="s">
        <v>86</v>
      </c>
      <c r="G62" s="19" t="s">
        <v>86</v>
      </c>
      <c r="H62" s="19">
        <v>2004</v>
      </c>
      <c r="I62" s="19" t="s">
        <v>125</v>
      </c>
      <c r="J62" s="85">
        <v>4.5125503050000004</v>
      </c>
      <c r="K62" s="20">
        <v>0.104735067</v>
      </c>
      <c r="L62" s="21">
        <f t="shared" si="8"/>
        <v>2.3209728406562328E-2</v>
      </c>
      <c r="M62" s="23" t="s">
        <v>86</v>
      </c>
      <c r="N62" s="19" t="s">
        <v>200</v>
      </c>
      <c r="O62" s="62"/>
      <c r="P62" s="23"/>
      <c r="Q62" s="23"/>
      <c r="R62" s="23"/>
      <c r="S62" s="23"/>
      <c r="T62" s="24" t="s">
        <v>90</v>
      </c>
      <c r="U62" s="24" t="s">
        <v>90</v>
      </c>
      <c r="V62" s="24" t="s">
        <v>90</v>
      </c>
      <c r="W62" s="24">
        <f t="shared" si="7"/>
        <v>0</v>
      </c>
      <c r="X62" s="23"/>
      <c r="Y62" s="23"/>
      <c r="Z62" s="23"/>
      <c r="AA62" s="23"/>
      <c r="AB62" s="23" t="s">
        <v>90</v>
      </c>
      <c r="AC62" s="25" t="s">
        <v>95</v>
      </c>
      <c r="AD62" s="26" t="s">
        <v>141</v>
      </c>
      <c r="AE62" s="26" t="str">
        <f t="array" ref="AE62">IFERROR(AD62*_xlfn.IFS(AC62="MJ",1,AC62="GJ",1000,AC62="TJ",1000000,AC62="kWh",3.6,AC62="MWh",3600,AC62="GWh",3600000,AC62="J",0.000001,AC62="wm",3600),"No informa")</f>
        <v>No informa</v>
      </c>
      <c r="AF62" s="23"/>
      <c r="AG62" s="23"/>
      <c r="AH62" s="23" t="s">
        <v>90</v>
      </c>
      <c r="AI62" s="59" t="str">
        <f t="array" ref="AI62">IFERROR(AH62* _xlfn.IFS(AG62="MJ",1, AG62="GJ",1000, AG62="TJ",1000000, AG62="kWh",3.6, AG62="MWh",3600, AG62="GWh",3600000, AG62="J",0.000001, AG62="wm",3600),"No informa")</f>
        <v>No informa</v>
      </c>
      <c r="AJ62" s="26" t="s">
        <v>141</v>
      </c>
      <c r="AK62" s="26" t="str">
        <f t="array" ref="AK62">IFERROR(AJ62*_xlfn.IFS(AI62="m³",1,AI62="L",0.001,AI62="ML",1000,AI62="Mm³",1000000),"No informa")</f>
        <v>No informa</v>
      </c>
      <c r="AL62" s="23"/>
      <c r="AM62" s="23"/>
      <c r="AN62" s="23" t="s">
        <v>90</v>
      </c>
      <c r="AO62" s="23"/>
      <c r="AP62" s="23"/>
      <c r="AQ62" s="23"/>
      <c r="AR62" s="23"/>
      <c r="AS62" s="23"/>
      <c r="AT62" s="23" t="s">
        <v>95</v>
      </c>
      <c r="AU62" s="23" t="s">
        <v>90</v>
      </c>
      <c r="AV62" s="23"/>
      <c r="AW62" s="23" t="s">
        <v>95</v>
      </c>
      <c r="AX62" s="23" t="s">
        <v>95</v>
      </c>
      <c r="AY62" s="23"/>
      <c r="AZ62" s="23"/>
      <c r="BA62" s="23" t="s">
        <v>95</v>
      </c>
      <c r="BB62" s="23"/>
      <c r="BC62" s="23"/>
      <c r="BD62" s="23"/>
      <c r="BE62" s="23"/>
      <c r="BF62" s="23" t="s">
        <v>95</v>
      </c>
      <c r="BG62" s="23" t="s">
        <v>95</v>
      </c>
      <c r="BH62" s="23"/>
      <c r="BI62" s="23"/>
      <c r="BJ62" s="23"/>
      <c r="BK62" s="23"/>
      <c r="BL62" s="23"/>
      <c r="BM62" s="23"/>
      <c r="BN62" s="23"/>
      <c r="BO62" s="34" t="str">
        <f t="shared" si="2"/>
        <v>No informa</v>
      </c>
      <c r="BP62" s="23"/>
      <c r="BQ62" s="34" t="str">
        <f t="shared" si="2"/>
        <v>No informa</v>
      </c>
      <c r="BR62" s="23"/>
      <c r="BS62" s="34" t="str">
        <f t="shared" si="5"/>
        <v>No informa</v>
      </c>
      <c r="BT62" s="23"/>
      <c r="BU62" s="23"/>
      <c r="BV62" s="23" t="s">
        <v>90</v>
      </c>
      <c r="BW62" s="23"/>
      <c r="BX62" s="23"/>
      <c r="BY62" s="23"/>
      <c r="BZ62" s="23"/>
      <c r="CA62" s="23"/>
    </row>
    <row r="63" spans="1:79" ht="86.4" x14ac:dyDescent="0.3">
      <c r="A63" s="19">
        <v>33</v>
      </c>
      <c r="B63" s="19" t="s">
        <v>346</v>
      </c>
      <c r="C63" s="19" t="s">
        <v>313</v>
      </c>
      <c r="D63" s="23" t="s">
        <v>103</v>
      </c>
      <c r="E63" s="19" t="s">
        <v>87</v>
      </c>
      <c r="F63" s="19" t="s">
        <v>87</v>
      </c>
      <c r="G63" s="19" t="s">
        <v>87</v>
      </c>
      <c r="H63" s="19">
        <v>1960</v>
      </c>
      <c r="I63" s="19" t="s">
        <v>177</v>
      </c>
      <c r="J63" s="85">
        <v>4.2128666020000001</v>
      </c>
      <c r="K63" s="20">
        <v>-0.30437467600000001</v>
      </c>
      <c r="L63" s="21">
        <f t="shared" si="8"/>
        <v>-7.2248828352528979E-2</v>
      </c>
      <c r="M63" s="23" t="s">
        <v>87</v>
      </c>
      <c r="N63" s="19">
        <v>2024</v>
      </c>
      <c r="O63" s="56" t="s">
        <v>347</v>
      </c>
      <c r="P63" s="23" t="s">
        <v>87</v>
      </c>
      <c r="Q63" s="23" t="s">
        <v>87</v>
      </c>
      <c r="R63" s="23" t="s">
        <v>86</v>
      </c>
      <c r="S63" s="23" t="s">
        <v>87</v>
      </c>
      <c r="T63" s="23" t="s">
        <v>95</v>
      </c>
      <c r="U63" s="23" t="s">
        <v>95</v>
      </c>
      <c r="V63" s="23" t="s">
        <v>95</v>
      </c>
      <c r="W63" s="24">
        <f t="shared" si="7"/>
        <v>0</v>
      </c>
      <c r="X63" s="23" t="s">
        <v>86</v>
      </c>
      <c r="Y63" s="23" t="s">
        <v>86</v>
      </c>
      <c r="Z63" s="23">
        <v>0</v>
      </c>
      <c r="AA63" s="23" t="s">
        <v>87</v>
      </c>
      <c r="AB63" s="23" t="s">
        <v>95</v>
      </c>
      <c r="AC63" s="25" t="s">
        <v>95</v>
      </c>
      <c r="AD63" s="26" t="s">
        <v>141</v>
      </c>
      <c r="AE63" s="26" t="str">
        <f t="array" ref="AE63">IFERROR(AD63*_xlfn.IFS(AC63="MJ",1,AC63="GJ",1000,AC63="TJ",1000000,AC63="kWh",3.6,AC63="MWh",3600,AC63="GWh",3600000,AC63="J",0.000001,AC63="wm",3600),"No informa")</f>
        <v>No informa</v>
      </c>
      <c r="AF63" s="23" t="s">
        <v>87</v>
      </c>
      <c r="AG63" s="23" t="s">
        <v>86</v>
      </c>
      <c r="AH63" s="23" t="s">
        <v>95</v>
      </c>
      <c r="AI63" s="59" t="str">
        <f t="array" ref="AI63">IFERROR(AH63* _xlfn.IFS(AG63="MJ",1, AG63="GJ",1000, AG63="TJ",1000000, AG63="kWh",3.6, AG63="MWh",3600, AG63="GWh",3600000, AG63="J",0.000001, AG63="wm",3600),"No informa")</f>
        <v>No informa</v>
      </c>
      <c r="AJ63" s="26" t="s">
        <v>141</v>
      </c>
      <c r="AK63" s="26" t="str">
        <f t="array" ref="AK63">IFERROR(AJ63*_xlfn.IFS(AI63="m³",1,AI63="L",0.001,AI63="ML",1000,AI63="Mm³",1000000),"No informa")</f>
        <v>No informa</v>
      </c>
      <c r="AL63" s="23">
        <v>0</v>
      </c>
      <c r="AM63" s="23" t="s">
        <v>86</v>
      </c>
      <c r="AN63" s="23" t="s">
        <v>95</v>
      </c>
      <c r="AO63" s="23">
        <v>0</v>
      </c>
      <c r="AP63" s="23" t="s">
        <v>86</v>
      </c>
      <c r="AQ63" s="23" t="s">
        <v>86</v>
      </c>
      <c r="AR63" s="23">
        <v>9207</v>
      </c>
      <c r="AS63" s="23" t="s">
        <v>87</v>
      </c>
      <c r="AT63" s="23" t="s">
        <v>95</v>
      </c>
      <c r="AU63" s="23" t="s">
        <v>90</v>
      </c>
      <c r="AV63" s="23">
        <v>2</v>
      </c>
      <c r="AW63" s="29">
        <v>0.33</v>
      </c>
      <c r="AX63" s="29">
        <v>0.48</v>
      </c>
      <c r="AY63" s="23" t="s">
        <v>87</v>
      </c>
      <c r="AZ63" s="23" t="s">
        <v>87</v>
      </c>
      <c r="BA63" s="30">
        <v>8.0999999999999996E-3</v>
      </c>
      <c r="BB63" s="23"/>
      <c r="BC63" s="23" t="s">
        <v>86</v>
      </c>
      <c r="BD63" s="23">
        <v>0</v>
      </c>
      <c r="BE63" s="23" t="s">
        <v>87</v>
      </c>
      <c r="BF63" s="23">
        <v>12.3</v>
      </c>
      <c r="BG63" s="23">
        <v>12.3</v>
      </c>
      <c r="BH63" s="23" t="s">
        <v>86</v>
      </c>
      <c r="BI63" s="23" t="s">
        <v>95</v>
      </c>
      <c r="BJ63" s="23" t="s">
        <v>95</v>
      </c>
      <c r="BK63" s="23" t="s">
        <v>95</v>
      </c>
      <c r="BL63" s="23" t="s">
        <v>95</v>
      </c>
      <c r="BM63" s="23" t="s">
        <v>95</v>
      </c>
      <c r="BN63" s="23" t="s">
        <v>95</v>
      </c>
      <c r="BO63" s="34" t="str">
        <f t="shared" si="2"/>
        <v>No informa</v>
      </c>
      <c r="BP63" s="23" t="s">
        <v>95</v>
      </c>
      <c r="BQ63" s="34" t="str">
        <f t="shared" si="2"/>
        <v>No informa</v>
      </c>
      <c r="BR63" s="23" t="s">
        <v>95</v>
      </c>
      <c r="BS63" s="34" t="str">
        <f t="shared" si="5"/>
        <v>No informa</v>
      </c>
      <c r="BT63" s="23" t="s">
        <v>95</v>
      </c>
      <c r="BU63" s="23" t="s">
        <v>86</v>
      </c>
      <c r="BV63" s="23" t="s">
        <v>95</v>
      </c>
      <c r="BW63" s="23" t="s">
        <v>86</v>
      </c>
      <c r="BX63" s="23" t="s">
        <v>87</v>
      </c>
      <c r="BY63" s="23" t="s">
        <v>87</v>
      </c>
      <c r="BZ63" s="23">
        <v>2</v>
      </c>
      <c r="CA63" s="23">
        <v>1</v>
      </c>
    </row>
    <row r="64" spans="1:79" ht="86.4" x14ac:dyDescent="0.3">
      <c r="A64" s="19">
        <v>36</v>
      </c>
      <c r="B64" s="19" t="s">
        <v>348</v>
      </c>
      <c r="C64" s="19" t="s">
        <v>313</v>
      </c>
      <c r="D64" s="23" t="s">
        <v>103</v>
      </c>
      <c r="E64" s="19" t="s">
        <v>86</v>
      </c>
      <c r="F64" s="19" t="s">
        <v>87</v>
      </c>
      <c r="G64" s="19" t="s">
        <v>87</v>
      </c>
      <c r="H64" s="19">
        <v>1937</v>
      </c>
      <c r="I64" s="19" t="s">
        <v>294</v>
      </c>
      <c r="J64" s="85">
        <v>4.02823039</v>
      </c>
      <c r="K64" s="20">
        <v>0.35220854800000001</v>
      </c>
      <c r="L64" s="21">
        <f t="shared" si="8"/>
        <v>8.7435055570394021E-2</v>
      </c>
      <c r="M64" s="23" t="s">
        <v>87</v>
      </c>
      <c r="N64" s="19">
        <v>2023</v>
      </c>
      <c r="O64" s="56" t="s">
        <v>349</v>
      </c>
      <c r="P64" s="23" t="s">
        <v>87</v>
      </c>
      <c r="Q64" s="23" t="s">
        <v>87</v>
      </c>
      <c r="R64" s="23" t="s">
        <v>87</v>
      </c>
      <c r="S64" s="23" t="s">
        <v>87</v>
      </c>
      <c r="T64">
        <v>52.76</v>
      </c>
      <c r="U64">
        <v>21.97</v>
      </c>
      <c r="V64" s="58">
        <v>451266.89</v>
      </c>
      <c r="W64" s="24">
        <f t="shared" si="7"/>
        <v>451341.62</v>
      </c>
      <c r="X64" s="23" t="s">
        <v>87</v>
      </c>
      <c r="Y64" s="23" t="s">
        <v>86</v>
      </c>
      <c r="Z64" s="23">
        <v>0</v>
      </c>
      <c r="AA64" s="23" t="s">
        <v>87</v>
      </c>
      <c r="AB64" t="s">
        <v>350</v>
      </c>
      <c r="AC64" s="25" t="s">
        <v>170</v>
      </c>
      <c r="AD64" s="26">
        <v>195508.39</v>
      </c>
      <c r="AE64" s="26">
        <f t="array" ref="AE64">IFERROR(AD64*_xlfn.IFS(AC64="MJ",1,AC64="GJ",1000,AC64="TJ",1000000,AC64="kWh",3.6,AC64="MWh",3600,AC64="GWh",3600000,AC64="J",0.000001,AC64="wm",3600),"No informa")</f>
        <v>703830.20400000003</v>
      </c>
      <c r="AF64" s="23" t="s">
        <v>87</v>
      </c>
      <c r="AG64" s="23" t="s">
        <v>86</v>
      </c>
      <c r="AH64" s="23" t="s">
        <v>95</v>
      </c>
      <c r="AI64" s="59" t="str">
        <f t="array" ref="AI64">IFERROR(AH64* _xlfn.IFS(AG64="MJ",1, AG64="GJ",1000, AG64="TJ",1000000, AG64="kWh",3.6, AG64="MWh",3600, AG64="GWh",3600000, AG64="J",0.000001, AG64="wm",3600),"No informa")</f>
        <v>No informa</v>
      </c>
      <c r="AJ64" s="26" t="s">
        <v>141</v>
      </c>
      <c r="AK64" s="26" t="str">
        <f t="array" ref="AK64">IFERROR(AJ64*_xlfn.IFS(AI64="m³",1,AI64="L",0.001,AI64="ML",1000,AI64="Mm³",1000000),"No informa")</f>
        <v>No informa</v>
      </c>
      <c r="AL64" s="23">
        <v>0</v>
      </c>
      <c r="AM64" s="23" t="s">
        <v>86</v>
      </c>
      <c r="AN64" s="23" t="s">
        <v>95</v>
      </c>
      <c r="AO64" s="23">
        <v>0</v>
      </c>
      <c r="AP64" s="23" t="s">
        <v>87</v>
      </c>
      <c r="AQ64" s="23" t="s">
        <v>86</v>
      </c>
      <c r="AR64" s="23">
        <v>179</v>
      </c>
      <c r="AS64" s="23" t="s">
        <v>87</v>
      </c>
      <c r="AT64" s="23" t="s">
        <v>95</v>
      </c>
      <c r="AU64" s="23" t="s">
        <v>90</v>
      </c>
      <c r="AV64" s="23">
        <v>1</v>
      </c>
      <c r="AW64" s="29">
        <v>0.2</v>
      </c>
      <c r="AX64" s="29">
        <v>0.44</v>
      </c>
      <c r="AY64" s="23" t="s">
        <v>86</v>
      </c>
      <c r="AZ64" s="23" t="s">
        <v>86</v>
      </c>
      <c r="BA64" s="23" t="s">
        <v>95</v>
      </c>
      <c r="BB64" s="23" t="s">
        <v>86</v>
      </c>
      <c r="BC64" s="23" t="s">
        <v>87</v>
      </c>
      <c r="BD64" s="23">
        <v>1</v>
      </c>
      <c r="BE64" s="23" t="s">
        <v>87</v>
      </c>
      <c r="BF64" s="23">
        <v>187</v>
      </c>
      <c r="BG64" s="23">
        <v>196</v>
      </c>
      <c r="BH64" s="23" t="s">
        <v>86</v>
      </c>
      <c r="BI64" s="23" t="s">
        <v>95</v>
      </c>
      <c r="BJ64" s="23" t="s">
        <v>95</v>
      </c>
      <c r="BK64" s="23" t="s">
        <v>95</v>
      </c>
      <c r="BL64" s="23" t="s">
        <v>95</v>
      </c>
      <c r="BM64" s="23" t="s">
        <v>95</v>
      </c>
      <c r="BN64" s="23" t="s">
        <v>95</v>
      </c>
      <c r="BO64" s="34" t="str">
        <f t="shared" si="2"/>
        <v>No informa</v>
      </c>
      <c r="BP64" s="23" t="s">
        <v>95</v>
      </c>
      <c r="BQ64" s="34" t="str">
        <f t="shared" si="2"/>
        <v>No informa</v>
      </c>
      <c r="BR64" s="23" t="s">
        <v>95</v>
      </c>
      <c r="BS64" s="34" t="str">
        <f t="shared" si="5"/>
        <v>No informa</v>
      </c>
      <c r="BT64" s="23" t="s">
        <v>95</v>
      </c>
      <c r="BU64" s="23" t="s">
        <v>87</v>
      </c>
      <c r="BV64" s="30">
        <v>0.16800000000000001</v>
      </c>
      <c r="BW64" s="23" t="s">
        <v>86</v>
      </c>
      <c r="BX64" s="23" t="s">
        <v>86</v>
      </c>
      <c r="BY64" s="23" t="s">
        <v>86</v>
      </c>
      <c r="BZ64" s="23">
        <v>1</v>
      </c>
      <c r="CA64" s="23" t="s">
        <v>95</v>
      </c>
    </row>
    <row r="65" spans="1:79" x14ac:dyDescent="0.3">
      <c r="A65" s="19">
        <v>37</v>
      </c>
      <c r="B65" s="19" t="s">
        <v>351</v>
      </c>
      <c r="C65" s="19" t="s">
        <v>313</v>
      </c>
      <c r="D65" s="23" t="s">
        <v>103</v>
      </c>
      <c r="E65" s="19" t="s">
        <v>87</v>
      </c>
      <c r="F65" s="19" t="s">
        <v>86</v>
      </c>
      <c r="G65" s="19" t="s">
        <v>86</v>
      </c>
      <c r="H65" s="19">
        <v>1997</v>
      </c>
      <c r="I65" s="19" t="s">
        <v>125</v>
      </c>
      <c r="J65" s="85">
        <v>3.874476933</v>
      </c>
      <c r="K65" s="20">
        <v>7.6995473999999994E-2</v>
      </c>
      <c r="L65" s="21">
        <f t="shared" si="8"/>
        <v>1.9872482229590292E-2</v>
      </c>
      <c r="M65" s="23" t="s">
        <v>86</v>
      </c>
      <c r="N65" s="19" t="s">
        <v>200</v>
      </c>
      <c r="O65" s="62"/>
      <c r="P65" s="23"/>
      <c r="Q65" s="23"/>
      <c r="R65" s="23"/>
      <c r="S65" s="23"/>
      <c r="T65" s="24" t="s">
        <v>90</v>
      </c>
      <c r="U65" s="24" t="s">
        <v>90</v>
      </c>
      <c r="V65" s="24" t="s">
        <v>90</v>
      </c>
      <c r="W65" s="24">
        <f t="shared" si="7"/>
        <v>0</v>
      </c>
      <c r="X65" s="23"/>
      <c r="Y65" s="23"/>
      <c r="Z65" s="23"/>
      <c r="AA65" s="23"/>
      <c r="AB65" s="23" t="s">
        <v>90</v>
      </c>
      <c r="AC65" s="25" t="s">
        <v>95</v>
      </c>
      <c r="AD65" s="26" t="s">
        <v>141</v>
      </c>
      <c r="AE65" s="26" t="str">
        <f t="array" ref="AE65">IFERROR(AD65*_xlfn.IFS(AC65="MJ",1,AC65="GJ",1000,AC65="TJ",1000000,AC65="kWh",3.6,AC65="MWh",3600,AC65="GWh",3600000,AC65="J",0.000001,AC65="wm",3600),"No informa")</f>
        <v>No informa</v>
      </c>
      <c r="AF65" s="23"/>
      <c r="AG65" s="23"/>
      <c r="AH65" s="23" t="s">
        <v>90</v>
      </c>
      <c r="AI65" s="59" t="str">
        <f t="array" ref="AI65">IFERROR(AH65* _xlfn.IFS(AG65="MJ",1, AG65="GJ",1000, AG65="TJ",1000000, AG65="kWh",3.6, AG65="MWh",3600, AG65="GWh",3600000, AG65="J",0.000001, AG65="wm",3600),"No informa")</f>
        <v>No informa</v>
      </c>
      <c r="AJ65" s="26" t="s">
        <v>141</v>
      </c>
      <c r="AK65" s="26" t="str">
        <f t="array" ref="AK65">IFERROR(AJ65*_xlfn.IFS(AI65="m³",1,AI65="L",0.001,AI65="ML",1000,AI65="Mm³",1000000),"No informa")</f>
        <v>No informa</v>
      </c>
      <c r="AL65" s="23"/>
      <c r="AM65" s="23"/>
      <c r="AN65" s="23" t="s">
        <v>90</v>
      </c>
      <c r="AO65" s="23"/>
      <c r="AP65" s="23"/>
      <c r="AQ65" s="23"/>
      <c r="AR65" s="23"/>
      <c r="AS65" s="23"/>
      <c r="AT65" s="23" t="s">
        <v>95</v>
      </c>
      <c r="AU65" s="23" t="s">
        <v>90</v>
      </c>
      <c r="AV65" s="23"/>
      <c r="AW65" s="23" t="s">
        <v>95</v>
      </c>
      <c r="AX65" s="23" t="s">
        <v>95</v>
      </c>
      <c r="AY65" s="23"/>
      <c r="AZ65" s="23"/>
      <c r="BA65" s="23" t="s">
        <v>95</v>
      </c>
      <c r="BB65" s="23"/>
      <c r="BC65" s="23"/>
      <c r="BD65" s="23"/>
      <c r="BE65" s="23"/>
      <c r="BF65" s="23" t="s">
        <v>95</v>
      </c>
      <c r="BG65" s="23" t="s">
        <v>95</v>
      </c>
      <c r="BH65" s="23"/>
      <c r="BI65" s="23"/>
      <c r="BJ65" s="23"/>
      <c r="BK65" s="23"/>
      <c r="BL65" s="23"/>
      <c r="BM65" s="23"/>
      <c r="BN65" s="23"/>
      <c r="BO65" s="34" t="str">
        <f t="shared" si="2"/>
        <v>No informa</v>
      </c>
      <c r="BP65" s="23"/>
      <c r="BQ65" s="34" t="str">
        <f t="shared" si="2"/>
        <v>No informa</v>
      </c>
      <c r="BR65" s="23"/>
      <c r="BS65" s="34" t="str">
        <f t="shared" si="5"/>
        <v>No informa</v>
      </c>
      <c r="BT65" s="23"/>
      <c r="BU65" s="23"/>
      <c r="BV65" s="23" t="s">
        <v>90</v>
      </c>
      <c r="BW65" s="23"/>
      <c r="BX65" s="23"/>
      <c r="BY65" s="23"/>
      <c r="BZ65" s="23"/>
      <c r="CA65" s="23"/>
    </row>
    <row r="66" spans="1:79" ht="86.4" x14ac:dyDescent="0.3">
      <c r="A66" s="19">
        <v>41</v>
      </c>
      <c r="B66" s="19" t="s">
        <v>352</v>
      </c>
      <c r="C66" s="19" t="s">
        <v>313</v>
      </c>
      <c r="D66" s="23" t="s">
        <v>103</v>
      </c>
      <c r="E66" s="19" t="s">
        <v>87</v>
      </c>
      <c r="F66" s="19" t="s">
        <v>87</v>
      </c>
      <c r="G66" s="19" t="s">
        <v>87</v>
      </c>
      <c r="H66" s="19">
        <v>1969</v>
      </c>
      <c r="I66" s="19" t="s">
        <v>353</v>
      </c>
      <c r="J66" s="85">
        <v>3.188315636</v>
      </c>
      <c r="K66" s="20">
        <v>3.2119221000000003E-2</v>
      </c>
      <c r="L66" s="21">
        <f t="shared" si="8"/>
        <v>1.0074040548976565E-2</v>
      </c>
      <c r="M66" s="23" t="s">
        <v>87</v>
      </c>
      <c r="N66" s="19">
        <v>2025</v>
      </c>
      <c r="O66" s="56" t="s">
        <v>354</v>
      </c>
      <c r="P66" s="23" t="s">
        <v>87</v>
      </c>
      <c r="Q66" s="23" t="s">
        <v>87</v>
      </c>
      <c r="R66" s="23" t="s">
        <v>87</v>
      </c>
      <c r="S66" s="23" t="s">
        <v>87</v>
      </c>
      <c r="T66" s="23" t="s">
        <v>95</v>
      </c>
      <c r="U66" s="23" t="s">
        <v>95</v>
      </c>
      <c r="V66" s="23" t="s">
        <v>95</v>
      </c>
      <c r="W66" s="24">
        <f t="shared" si="7"/>
        <v>0</v>
      </c>
      <c r="X66" s="23" t="s">
        <v>87</v>
      </c>
      <c r="Y66" s="23" t="s">
        <v>86</v>
      </c>
      <c r="Z66" s="23">
        <v>2</v>
      </c>
      <c r="AA66" s="23" t="s">
        <v>87</v>
      </c>
      <c r="AB66" s="23" t="s">
        <v>95</v>
      </c>
      <c r="AC66" s="25" t="s">
        <v>95</v>
      </c>
      <c r="AD66" s="26" t="s">
        <v>141</v>
      </c>
      <c r="AE66" s="26" t="str">
        <f t="array" ref="AE66">IFERROR(AD66*_xlfn.IFS(AC66="MJ",1,AC66="GJ",1000,AC66="TJ",1000000,AC66="kWh",3.6,AC66="MWh",3600,AC66="GWh",3600000,AC66="J",0.000001,AC66="wm",3600),"No informa")</f>
        <v>No informa</v>
      </c>
      <c r="AF66" s="23" t="s">
        <v>87</v>
      </c>
      <c r="AG66" s="23" t="s">
        <v>87</v>
      </c>
      <c r="AH66" s="23" t="s">
        <v>95</v>
      </c>
      <c r="AI66" s="59" t="str">
        <f t="array" ref="AI66">IFERROR(AH66* _xlfn.IFS(AG66="MJ",1, AG66="GJ",1000, AG66="TJ",1000000, AG66="kWh",3.6, AG66="MWh",3600, AG66="GWh",3600000, AG66="J",0.000001, AG66="wm",3600),"No informa")</f>
        <v>No informa</v>
      </c>
      <c r="AJ66" s="26" t="s">
        <v>141</v>
      </c>
      <c r="AK66" s="26" t="str">
        <f t="array" ref="AK66">IFERROR(AJ66*_xlfn.IFS(AI66="m³",1,AI66="L",0.001,AI66="ML",1000,AI66="Mm³",1000000),"No informa")</f>
        <v>No informa</v>
      </c>
      <c r="AL66" s="23">
        <v>1</v>
      </c>
      <c r="AM66" s="23" t="s">
        <v>87</v>
      </c>
      <c r="AN66" s="23" t="s">
        <v>95</v>
      </c>
      <c r="AO66" s="23">
        <v>1</v>
      </c>
      <c r="AP66" s="23" t="s">
        <v>87</v>
      </c>
      <c r="AQ66" s="23" t="s">
        <v>87</v>
      </c>
      <c r="AR66" s="23" t="s">
        <v>95</v>
      </c>
      <c r="AS66" s="23" t="s">
        <v>87</v>
      </c>
      <c r="AT66" s="23" t="s">
        <v>95</v>
      </c>
      <c r="AU66" s="23" t="s">
        <v>90</v>
      </c>
      <c r="AV66" s="23">
        <v>0</v>
      </c>
      <c r="AW66" s="29">
        <v>0.33</v>
      </c>
      <c r="AX66" s="23" t="s">
        <v>95</v>
      </c>
      <c r="AY66" s="23" t="s">
        <v>86</v>
      </c>
      <c r="AZ66" s="23" t="s">
        <v>87</v>
      </c>
      <c r="BA66" s="23" t="s">
        <v>95</v>
      </c>
      <c r="BB66" s="23" t="s">
        <v>86</v>
      </c>
      <c r="BC66" s="23" t="s">
        <v>87</v>
      </c>
      <c r="BD66" s="23">
        <v>1</v>
      </c>
      <c r="BE66" s="23" t="s">
        <v>87</v>
      </c>
      <c r="BF66" s="23" t="s">
        <v>95</v>
      </c>
      <c r="BG66" s="23" t="s">
        <v>95</v>
      </c>
      <c r="BH66" s="23" t="s">
        <v>86</v>
      </c>
      <c r="BI66" s="23" t="s">
        <v>95</v>
      </c>
      <c r="BJ66" s="23" t="s">
        <v>95</v>
      </c>
      <c r="BK66" s="23" t="s">
        <v>95</v>
      </c>
      <c r="BL66" s="23" t="s">
        <v>95</v>
      </c>
      <c r="BM66" s="23" t="s">
        <v>95</v>
      </c>
      <c r="BN66" s="23" t="s">
        <v>95</v>
      </c>
      <c r="BO66" s="34" t="str">
        <f t="shared" si="2"/>
        <v>No informa</v>
      </c>
      <c r="BP66" s="23" t="s">
        <v>95</v>
      </c>
      <c r="BQ66" s="34" t="str">
        <f t="shared" si="2"/>
        <v>No informa</v>
      </c>
      <c r="BR66" s="23" t="s">
        <v>95</v>
      </c>
      <c r="BS66" s="34" t="str">
        <f t="shared" si="5"/>
        <v>No informa</v>
      </c>
      <c r="BT66" s="23" t="s">
        <v>95</v>
      </c>
      <c r="BU66" s="23" t="s">
        <v>86</v>
      </c>
      <c r="BV66" s="23" t="s">
        <v>95</v>
      </c>
      <c r="BW66" s="23" t="s">
        <v>86</v>
      </c>
      <c r="BX66" s="23" t="s">
        <v>87</v>
      </c>
      <c r="BY66" s="23" t="s">
        <v>87</v>
      </c>
      <c r="BZ66" s="23">
        <v>1</v>
      </c>
      <c r="CA66" s="23">
        <v>2</v>
      </c>
    </row>
    <row r="67" spans="1:79" x14ac:dyDescent="0.3">
      <c r="A67" s="19">
        <v>42</v>
      </c>
      <c r="B67" s="19" t="s">
        <v>355</v>
      </c>
      <c r="C67" s="19" t="s">
        <v>313</v>
      </c>
      <c r="D67" s="23" t="s">
        <v>103</v>
      </c>
      <c r="E67" s="19" t="s">
        <v>87</v>
      </c>
      <c r="F67" s="19" t="s">
        <v>86</v>
      </c>
      <c r="G67" s="19" t="s">
        <v>86</v>
      </c>
      <c r="H67" s="19">
        <v>1934</v>
      </c>
      <c r="I67" s="19" t="s">
        <v>125</v>
      </c>
      <c r="J67" s="85">
        <v>3.134365769</v>
      </c>
      <c r="K67" s="20">
        <v>0.42558648199999999</v>
      </c>
      <c r="L67" s="21">
        <f t="shared" si="8"/>
        <v>0.13578073312604505</v>
      </c>
      <c r="M67" s="23" t="s">
        <v>86</v>
      </c>
      <c r="N67" s="19" t="s">
        <v>200</v>
      </c>
      <c r="O67" s="62"/>
      <c r="P67" s="23"/>
      <c r="Q67" s="23"/>
      <c r="R67" s="23"/>
      <c r="S67" s="23"/>
      <c r="T67" s="24" t="s">
        <v>90</v>
      </c>
      <c r="U67" s="24" t="s">
        <v>90</v>
      </c>
      <c r="V67" s="24" t="s">
        <v>90</v>
      </c>
      <c r="W67" s="24">
        <f t="shared" si="7"/>
        <v>0</v>
      </c>
      <c r="X67" s="23"/>
      <c r="Y67" s="23"/>
      <c r="Z67" s="23"/>
      <c r="AA67" s="23"/>
      <c r="AB67" s="23" t="s">
        <v>90</v>
      </c>
      <c r="AC67" s="25" t="s">
        <v>95</v>
      </c>
      <c r="AD67" s="26" t="s">
        <v>141</v>
      </c>
      <c r="AE67" s="26" t="str">
        <f t="array" ref="AE67">IFERROR(AD67*_xlfn.IFS(AC67="MJ",1,AC67="GJ",1000,AC67="TJ",1000000,AC67="kWh",3.6,AC67="MWh",3600,AC67="GWh",3600000,AC67="J",0.000001,AC67="wm",3600),"No informa")</f>
        <v>No informa</v>
      </c>
      <c r="AF67" s="23"/>
      <c r="AG67" s="23"/>
      <c r="AH67" s="23" t="s">
        <v>90</v>
      </c>
      <c r="AI67" s="59" t="str">
        <f t="array" ref="AI67">IFERROR(AH67* _xlfn.IFS(AG67="MJ",1, AG67="GJ",1000, AG67="TJ",1000000, AG67="kWh",3.6, AG67="MWh",3600, AG67="GWh",3600000, AG67="J",0.000001, AG67="wm",3600),"No informa")</f>
        <v>No informa</v>
      </c>
      <c r="AJ67" s="26" t="s">
        <v>141</v>
      </c>
      <c r="AK67" s="26" t="str">
        <f t="array" ref="AK67">IFERROR(AJ67*_xlfn.IFS(AI67="m³",1,AI67="L",0.001,AI67="ML",1000,AI67="Mm³",1000000),"No informa")</f>
        <v>No informa</v>
      </c>
      <c r="AL67" s="23"/>
      <c r="AM67" s="23"/>
      <c r="AN67" s="23" t="s">
        <v>90</v>
      </c>
      <c r="AO67" s="23"/>
      <c r="AP67" s="23"/>
      <c r="AQ67" s="23"/>
      <c r="AR67" s="23"/>
      <c r="AS67" s="23"/>
      <c r="AT67" s="23" t="s">
        <v>95</v>
      </c>
      <c r="AU67" s="23" t="s">
        <v>90</v>
      </c>
      <c r="AV67" s="23"/>
      <c r="AW67" s="23" t="s">
        <v>95</v>
      </c>
      <c r="AX67" s="23" t="s">
        <v>95</v>
      </c>
      <c r="AY67" s="23"/>
      <c r="AZ67" s="23"/>
      <c r="BA67" s="23" t="s">
        <v>95</v>
      </c>
      <c r="BB67" s="23"/>
      <c r="BC67" s="23"/>
      <c r="BD67" s="23"/>
      <c r="BE67" s="23"/>
      <c r="BF67" s="23" t="s">
        <v>95</v>
      </c>
      <c r="BG67" s="23" t="s">
        <v>95</v>
      </c>
      <c r="BH67" s="23"/>
      <c r="BI67" s="23"/>
      <c r="BJ67" s="23"/>
      <c r="BK67" s="23"/>
      <c r="BL67" s="23"/>
      <c r="BM67" s="23"/>
      <c r="BN67" s="23"/>
      <c r="BO67" s="34" t="str">
        <f t="shared" ref="BO67:BQ67" si="10">IFERROR(BN67/$BI67,"No informa")</f>
        <v>No informa</v>
      </c>
      <c r="BP67" s="23"/>
      <c r="BQ67" s="34" t="str">
        <f t="shared" si="10"/>
        <v>No informa</v>
      </c>
      <c r="BR67" s="23"/>
      <c r="BS67" s="34" t="str">
        <f t="shared" si="5"/>
        <v>No informa</v>
      </c>
      <c r="BT67" s="23"/>
      <c r="BU67" s="23"/>
      <c r="BV67" s="23" t="s">
        <v>90</v>
      </c>
      <c r="BW67" s="23"/>
      <c r="BX67" s="23"/>
      <c r="BY67" s="23"/>
      <c r="BZ67" s="23"/>
      <c r="CA67" s="23"/>
    </row>
    <row r="68" spans="1:79" x14ac:dyDescent="0.3">
      <c r="A68" s="19">
        <v>45</v>
      </c>
      <c r="B68" s="19" t="s">
        <v>356</v>
      </c>
      <c r="C68" s="19" t="s">
        <v>313</v>
      </c>
      <c r="D68" s="23" t="s">
        <v>103</v>
      </c>
      <c r="E68" s="19" t="s">
        <v>87</v>
      </c>
      <c r="F68" s="19" t="s">
        <v>86</v>
      </c>
      <c r="G68" s="19" t="s">
        <v>86</v>
      </c>
      <c r="H68" s="19">
        <v>1989</v>
      </c>
      <c r="I68" s="19" t="s">
        <v>125</v>
      </c>
      <c r="J68" s="85">
        <v>3.0305383369999999</v>
      </c>
      <c r="K68" s="20">
        <v>4.4715651000000002E-2</v>
      </c>
      <c r="L68" s="21">
        <f t="shared" si="8"/>
        <v>1.4755019084914485E-2</v>
      </c>
      <c r="M68" s="23" t="s">
        <v>86</v>
      </c>
      <c r="N68" s="19" t="s">
        <v>200</v>
      </c>
      <c r="O68" s="62"/>
      <c r="P68" s="23"/>
      <c r="Q68" s="23"/>
      <c r="R68" s="23"/>
      <c r="S68" s="23"/>
      <c r="T68" s="24" t="s">
        <v>90</v>
      </c>
      <c r="U68" s="24" t="s">
        <v>90</v>
      </c>
      <c r="V68" s="24" t="s">
        <v>90</v>
      </c>
      <c r="W68" s="24">
        <f t="shared" si="7"/>
        <v>0</v>
      </c>
      <c r="X68" s="23"/>
      <c r="Y68" s="23"/>
      <c r="Z68" s="23"/>
      <c r="AA68" s="23"/>
      <c r="AB68" s="23" t="s">
        <v>90</v>
      </c>
      <c r="AC68" s="25" t="s">
        <v>95</v>
      </c>
      <c r="AD68" s="26" t="s">
        <v>141</v>
      </c>
      <c r="AE68" s="26" t="str">
        <f t="array" ref="AE68">IFERROR(AD68*_xlfn.IFS(AC68="MJ",1,AC68="GJ",1000,AC68="TJ",1000000,AC68="kWh",3.6,AC68="MWh",3600,AC68="GWh",3600000,AC68="J",0.000001,AC68="wm",3600),"No informa")</f>
        <v>No informa</v>
      </c>
      <c r="AF68" s="23"/>
      <c r="AG68" s="23"/>
      <c r="AH68" s="23" t="s">
        <v>90</v>
      </c>
      <c r="AI68" s="59" t="str">
        <f t="array" ref="AI68">IFERROR(AH68* _xlfn.IFS(AG68="MJ",1, AG68="GJ",1000, AG68="TJ",1000000, AG68="kWh",3.6, AG68="MWh",3600, AG68="GWh",3600000, AG68="J",0.000001, AG68="wm",3600),"No informa")</f>
        <v>No informa</v>
      </c>
      <c r="AJ68" s="26" t="s">
        <v>141</v>
      </c>
      <c r="AK68" s="26" t="str">
        <f t="array" ref="AK68">IFERROR(AJ68*_xlfn.IFS(AI68="m³",1,AI68="L",0.001,AI68="ML",1000,AI68="Mm³",1000000),"No informa")</f>
        <v>No informa</v>
      </c>
      <c r="AL68" s="23"/>
      <c r="AM68" s="23"/>
      <c r="AN68" s="23" t="s">
        <v>90</v>
      </c>
      <c r="AO68" s="23"/>
      <c r="AP68" s="23"/>
      <c r="AQ68" s="23"/>
      <c r="AR68" s="23"/>
      <c r="AS68" s="23"/>
      <c r="AT68" s="23" t="s">
        <v>95</v>
      </c>
      <c r="AU68" s="23" t="s">
        <v>90</v>
      </c>
      <c r="AV68" s="23"/>
      <c r="AW68" s="23" t="s">
        <v>95</v>
      </c>
      <c r="AX68" s="23" t="s">
        <v>95</v>
      </c>
      <c r="AY68" s="23"/>
      <c r="AZ68" s="23"/>
      <c r="BA68" s="23" t="s">
        <v>95</v>
      </c>
      <c r="BB68" s="23"/>
      <c r="BC68" s="23"/>
      <c r="BD68" s="23"/>
      <c r="BE68" s="23"/>
      <c r="BF68" s="23" t="s">
        <v>95</v>
      </c>
      <c r="BG68" s="23" t="s">
        <v>95</v>
      </c>
      <c r="BH68" s="23"/>
      <c r="BI68" s="23"/>
      <c r="BJ68" s="23"/>
      <c r="BK68" s="23"/>
      <c r="BL68" s="23"/>
      <c r="BM68" s="23"/>
      <c r="BN68" s="23"/>
      <c r="BO68" s="34" t="str">
        <f t="shared" ref="BO68:BQ102" si="11">IFERROR(BN68/$BI68,"No informa")</f>
        <v>No informa</v>
      </c>
      <c r="BP68" s="23"/>
      <c r="BQ68" s="34" t="str">
        <f t="shared" si="11"/>
        <v>No informa</v>
      </c>
      <c r="BR68" s="23"/>
      <c r="BS68" s="34" t="str">
        <f t="shared" si="5"/>
        <v>No informa</v>
      </c>
      <c r="BT68" s="23"/>
      <c r="BU68" s="23"/>
      <c r="BV68" s="23" t="s">
        <v>90</v>
      </c>
      <c r="BW68" s="23"/>
      <c r="BX68" s="23"/>
      <c r="BY68" s="23"/>
      <c r="BZ68" s="23"/>
      <c r="CA68" s="23"/>
    </row>
    <row r="69" spans="1:79" x14ac:dyDescent="0.3">
      <c r="A69" s="19">
        <v>48</v>
      </c>
      <c r="B69" s="19" t="s">
        <v>357</v>
      </c>
      <c r="C69" s="19" t="s">
        <v>313</v>
      </c>
      <c r="D69" s="23" t="s">
        <v>103</v>
      </c>
      <c r="E69" s="19" t="s">
        <v>86</v>
      </c>
      <c r="F69" s="19" t="s">
        <v>86</v>
      </c>
      <c r="G69" s="19" t="s">
        <v>87</v>
      </c>
      <c r="H69" s="19">
        <v>2009</v>
      </c>
      <c r="I69" s="19" t="s">
        <v>358</v>
      </c>
      <c r="J69" s="85">
        <v>2.8694480090000001</v>
      </c>
      <c r="K69" s="20">
        <v>0.17072173199999999</v>
      </c>
      <c r="L69" s="21">
        <f t="shared" si="8"/>
        <v>5.9496367058937009E-2</v>
      </c>
      <c r="M69" s="23" t="s">
        <v>86</v>
      </c>
      <c r="N69" s="19" t="s">
        <v>200</v>
      </c>
      <c r="O69" s="62"/>
      <c r="P69" s="23"/>
      <c r="Q69" s="23"/>
      <c r="R69" s="23"/>
      <c r="S69" s="23"/>
      <c r="T69" s="24" t="s">
        <v>90</v>
      </c>
      <c r="U69" s="24" t="s">
        <v>90</v>
      </c>
      <c r="V69" s="24" t="s">
        <v>90</v>
      </c>
      <c r="W69" s="24">
        <f t="shared" si="7"/>
        <v>0</v>
      </c>
      <c r="X69" s="23"/>
      <c r="Y69" s="23"/>
      <c r="Z69" s="23"/>
      <c r="AA69" s="23"/>
      <c r="AB69" s="23" t="s">
        <v>90</v>
      </c>
      <c r="AC69" s="25" t="s">
        <v>95</v>
      </c>
      <c r="AD69" s="26" t="s">
        <v>141</v>
      </c>
      <c r="AE69" s="26" t="str">
        <f t="array" ref="AE69">IFERROR(AD69*_xlfn.IFS(AC69="MJ",1,AC69="GJ",1000,AC69="TJ",1000000,AC69="kWh",3.6,AC69="MWh",3600,AC69="GWh",3600000,AC69="J",0.000001,AC69="wm",3600),"No informa")</f>
        <v>No informa</v>
      </c>
      <c r="AF69" s="23"/>
      <c r="AG69" s="23"/>
      <c r="AH69" s="23" t="s">
        <v>90</v>
      </c>
      <c r="AI69" s="59" t="str">
        <f t="array" ref="AI69">IFERROR(AH69* _xlfn.IFS(AG69="MJ",1, AG69="GJ",1000, AG69="TJ",1000000, AG69="kWh",3.6, AG69="MWh",3600, AG69="GWh",3600000, AG69="J",0.000001, AG69="wm",3600),"No informa")</f>
        <v>No informa</v>
      </c>
      <c r="AJ69" s="26" t="s">
        <v>141</v>
      </c>
      <c r="AK69" s="26" t="str">
        <f t="array" ref="AK69">IFERROR(AJ69*_xlfn.IFS(AI69="m³",1,AI69="L",0.001,AI69="ML",1000,AI69="Mm³",1000000),"No informa")</f>
        <v>No informa</v>
      </c>
      <c r="AL69" s="23"/>
      <c r="AM69" s="23"/>
      <c r="AN69" s="23" t="s">
        <v>90</v>
      </c>
      <c r="AO69" s="23"/>
      <c r="AP69" s="23"/>
      <c r="AQ69" s="23"/>
      <c r="AR69" s="23"/>
      <c r="AS69" s="23"/>
      <c r="AT69" s="23" t="s">
        <v>95</v>
      </c>
      <c r="AU69" s="23" t="s">
        <v>90</v>
      </c>
      <c r="AV69" s="23"/>
      <c r="AW69" s="23" t="s">
        <v>95</v>
      </c>
      <c r="AX69" s="23" t="s">
        <v>95</v>
      </c>
      <c r="AY69" s="23"/>
      <c r="AZ69" s="23"/>
      <c r="BA69" s="23" t="s">
        <v>95</v>
      </c>
      <c r="BB69" s="23"/>
      <c r="BC69" s="23"/>
      <c r="BD69" s="23"/>
      <c r="BE69" s="23"/>
      <c r="BF69" s="23" t="s">
        <v>95</v>
      </c>
      <c r="BG69" s="23" t="s">
        <v>95</v>
      </c>
      <c r="BH69" s="23"/>
      <c r="BI69" s="23"/>
      <c r="BJ69" s="23"/>
      <c r="BK69" s="23"/>
      <c r="BL69" s="23"/>
      <c r="BM69" s="23"/>
      <c r="BN69" s="23"/>
      <c r="BO69" s="34" t="str">
        <f t="shared" si="11"/>
        <v>No informa</v>
      </c>
      <c r="BP69" s="23"/>
      <c r="BQ69" s="34" t="str">
        <f t="shared" si="11"/>
        <v>No informa</v>
      </c>
      <c r="BR69" s="23"/>
      <c r="BS69" s="34" t="str">
        <f t="shared" si="5"/>
        <v>No informa</v>
      </c>
      <c r="BT69" s="23"/>
      <c r="BU69" s="23"/>
      <c r="BV69" s="23" t="s">
        <v>90</v>
      </c>
      <c r="BW69" s="23"/>
      <c r="BX69" s="23"/>
      <c r="BY69" s="23"/>
      <c r="BZ69" s="23"/>
      <c r="CA69" s="23"/>
    </row>
    <row r="70" spans="1:79" ht="100.8" x14ac:dyDescent="0.3">
      <c r="A70" s="19">
        <v>70</v>
      </c>
      <c r="B70" s="19" t="s">
        <v>359</v>
      </c>
      <c r="C70" s="19" t="s">
        <v>313</v>
      </c>
      <c r="D70" s="23" t="s">
        <v>103</v>
      </c>
      <c r="E70" s="19" t="s">
        <v>86</v>
      </c>
      <c r="F70" s="19" t="s">
        <v>87</v>
      </c>
      <c r="G70" s="19" t="s">
        <v>87</v>
      </c>
      <c r="H70" s="19">
        <v>1993</v>
      </c>
      <c r="I70" s="19" t="s">
        <v>244</v>
      </c>
      <c r="J70" s="85">
        <v>2.3607916150000001</v>
      </c>
      <c r="K70" s="20">
        <v>-8.9516119999999994E-3</v>
      </c>
      <c r="L70" s="21">
        <f t="shared" si="8"/>
        <v>-3.7917840537569003E-3</v>
      </c>
      <c r="M70" s="23" t="s">
        <v>87</v>
      </c>
      <c r="N70" s="19">
        <v>2024</v>
      </c>
      <c r="O70" s="56" t="s">
        <v>360</v>
      </c>
      <c r="P70" s="23" t="s">
        <v>87</v>
      </c>
      <c r="Q70" s="23" t="s">
        <v>87</v>
      </c>
      <c r="R70" s="23" t="s">
        <v>87</v>
      </c>
      <c r="S70" s="23" t="s">
        <v>87</v>
      </c>
      <c r="T70">
        <v>89.704999999999998</v>
      </c>
      <c r="U70">
        <v>69.817999999999998</v>
      </c>
      <c r="V70" s="23" t="s">
        <v>95</v>
      </c>
      <c r="W70" s="24">
        <f t="shared" si="7"/>
        <v>159.523</v>
      </c>
      <c r="X70" s="23" t="s">
        <v>86</v>
      </c>
      <c r="Y70" s="23" t="s">
        <v>86</v>
      </c>
      <c r="Z70" s="23">
        <v>0</v>
      </c>
      <c r="AA70" s="23" t="s">
        <v>87</v>
      </c>
      <c r="AB70" t="s">
        <v>361</v>
      </c>
      <c r="AC70" s="25" t="s">
        <v>92</v>
      </c>
      <c r="AD70" s="26">
        <v>187467</v>
      </c>
      <c r="AE70" s="26">
        <f t="array" ref="AE70">IFERROR(AD70*_xlfn.IFS(AC70="MJ",1,AC70="GJ",1000,AC70="TJ",1000000,AC70="kWh",3.6,AC70="MWh",3600,AC70="GWh",3600000,AC70="J",0.000001,AC70="wm",3600),"No informa")</f>
        <v>674881200</v>
      </c>
      <c r="AF70" s="23" t="s">
        <v>87</v>
      </c>
      <c r="AG70" s="23" t="s">
        <v>87</v>
      </c>
      <c r="AH70" t="s">
        <v>362</v>
      </c>
      <c r="AI70" s="35" t="s">
        <v>109</v>
      </c>
      <c r="AJ70" s="26">
        <v>5796</v>
      </c>
      <c r="AK70" s="26">
        <f t="array" ref="AK70">IFERROR(AJ70*_xlfn.IFS(AI70="m³",1,AI70="L",0.001,AI70="ML",1000,AI70="Mm³",1000000),"No informa")</f>
        <v>5796000</v>
      </c>
      <c r="AL70" s="23">
        <v>0</v>
      </c>
      <c r="AM70" s="23" t="s">
        <v>86</v>
      </c>
      <c r="AN70" s="23" t="s">
        <v>95</v>
      </c>
      <c r="AO70" s="23">
        <v>0</v>
      </c>
      <c r="AP70" s="23" t="s">
        <v>86</v>
      </c>
      <c r="AQ70" s="23" t="s">
        <v>86</v>
      </c>
      <c r="AR70" s="23" t="s">
        <v>95</v>
      </c>
      <c r="AS70" s="23" t="s">
        <v>86</v>
      </c>
      <c r="AT70" s="23" t="s">
        <v>95</v>
      </c>
      <c r="AU70" s="23" t="s">
        <v>90</v>
      </c>
      <c r="AV70" s="23">
        <v>0</v>
      </c>
      <c r="AW70" s="29">
        <v>0.27</v>
      </c>
      <c r="AX70" s="23" t="s">
        <v>95</v>
      </c>
      <c r="AY70" s="23" t="s">
        <v>86</v>
      </c>
      <c r="AZ70" s="23" t="s">
        <v>86</v>
      </c>
      <c r="BA70" s="23" t="s">
        <v>95</v>
      </c>
      <c r="BB70" s="23" t="s">
        <v>86</v>
      </c>
      <c r="BC70" s="23" t="s">
        <v>86</v>
      </c>
      <c r="BD70" s="23">
        <v>1</v>
      </c>
      <c r="BE70" s="23" t="s">
        <v>86</v>
      </c>
      <c r="BF70" s="23" t="s">
        <v>95</v>
      </c>
      <c r="BG70" s="23" t="s">
        <v>95</v>
      </c>
      <c r="BH70" s="23" t="s">
        <v>86</v>
      </c>
      <c r="BI70" s="23" t="s">
        <v>95</v>
      </c>
      <c r="BJ70" s="23" t="s">
        <v>95</v>
      </c>
      <c r="BK70" s="23" t="s">
        <v>95</v>
      </c>
      <c r="BL70" s="23" t="s">
        <v>95</v>
      </c>
      <c r="BM70" s="23" t="s">
        <v>95</v>
      </c>
      <c r="BN70" s="23" t="s">
        <v>95</v>
      </c>
      <c r="BO70" s="34" t="str">
        <f t="shared" si="11"/>
        <v>No informa</v>
      </c>
      <c r="BP70" s="23" t="s">
        <v>95</v>
      </c>
      <c r="BQ70" s="34" t="str">
        <f t="shared" si="11"/>
        <v>No informa</v>
      </c>
      <c r="BR70" s="23" t="s">
        <v>95</v>
      </c>
      <c r="BS70" s="34" t="str">
        <f t="shared" si="5"/>
        <v>No informa</v>
      </c>
      <c r="BT70" s="23" t="s">
        <v>95</v>
      </c>
      <c r="BU70" s="23" t="s">
        <v>86</v>
      </c>
      <c r="BV70" s="23" t="s">
        <v>95</v>
      </c>
      <c r="BW70" s="23" t="s">
        <v>86</v>
      </c>
      <c r="BX70" s="23" t="s">
        <v>86</v>
      </c>
      <c r="BY70" s="23" t="s">
        <v>86</v>
      </c>
      <c r="BZ70" s="23">
        <v>0</v>
      </c>
      <c r="CA70" s="23">
        <v>1</v>
      </c>
    </row>
    <row r="71" spans="1:79" ht="86.4" x14ac:dyDescent="0.3">
      <c r="A71" s="19">
        <v>74</v>
      </c>
      <c r="B71" s="19" t="s">
        <v>363</v>
      </c>
      <c r="C71" s="19" t="s">
        <v>313</v>
      </c>
      <c r="D71" s="23" t="s">
        <v>103</v>
      </c>
      <c r="E71" s="19" t="s">
        <v>87</v>
      </c>
      <c r="F71" s="19" t="s">
        <v>87</v>
      </c>
      <c r="G71" s="19" t="s">
        <v>87</v>
      </c>
      <c r="H71" s="19">
        <v>1889</v>
      </c>
      <c r="I71" s="19" t="s">
        <v>177</v>
      </c>
      <c r="J71" s="85">
        <v>2.3075606390000001</v>
      </c>
      <c r="K71" s="20">
        <v>1.3431391000000001E-2</v>
      </c>
      <c r="L71" s="21">
        <f t="shared" si="8"/>
        <v>5.8206015360968378E-3</v>
      </c>
      <c r="M71" s="23" t="s">
        <v>87</v>
      </c>
      <c r="N71" s="19">
        <v>2024</v>
      </c>
      <c r="O71" s="56" t="s">
        <v>364</v>
      </c>
      <c r="P71" s="23" t="s">
        <v>87</v>
      </c>
      <c r="Q71" s="23" t="s">
        <v>87</v>
      </c>
      <c r="R71" s="23" t="s">
        <v>87</v>
      </c>
      <c r="S71" s="23" t="s">
        <v>87</v>
      </c>
      <c r="T71">
        <v>667</v>
      </c>
      <c r="U71" s="23" t="s">
        <v>95</v>
      </c>
      <c r="V71" s="39">
        <v>444610</v>
      </c>
      <c r="W71" s="24">
        <f t="shared" si="7"/>
        <v>445277</v>
      </c>
      <c r="X71" s="23" t="s">
        <v>87</v>
      </c>
      <c r="Y71" s="23" t="s">
        <v>87</v>
      </c>
      <c r="Z71" s="23">
        <v>2</v>
      </c>
      <c r="AA71" s="23" t="s">
        <v>87</v>
      </c>
      <c r="AB71" t="s">
        <v>365</v>
      </c>
      <c r="AC71" s="25" t="s">
        <v>366</v>
      </c>
      <c r="AD71" s="26">
        <v>41.5</v>
      </c>
      <c r="AE71" s="26">
        <f t="array" ref="AE71">IFERROR(AD71*_xlfn.IFS(AC71="MJ",1,AC71="GJ",1000,AC71="TJ",1000000,AC71="kWh",3.6,AC71="MWh",3600,AC71="GWh",3600000,AC71="J",0.000001,AC71="wm",3600),"No informa")</f>
        <v>149400000</v>
      </c>
      <c r="AF71" s="23" t="s">
        <v>87</v>
      </c>
      <c r="AG71" s="23" t="s">
        <v>86</v>
      </c>
      <c r="AH71" s="23" t="s">
        <v>95</v>
      </c>
      <c r="AI71" s="59" t="str">
        <f t="array" ref="AI71">IFERROR(AH71* _xlfn.IFS(AG71="MJ",1, AG71="GJ",1000, AG71="TJ",1000000, AG71="kWh",3.6, AG71="MWh",3600, AG71="GWh",3600000, AG71="J",0.000001, AG71="wm",3600),"No informa")</f>
        <v>No informa</v>
      </c>
      <c r="AJ71" s="26" t="s">
        <v>141</v>
      </c>
      <c r="AK71" s="26" t="str">
        <f t="array" ref="AK71">IFERROR(AJ71*_xlfn.IFS(AI71="m³",1,AI71="L",0.001,AI71="ML",1000,AI71="Mm³",1000000),"No informa")</f>
        <v>No informa</v>
      </c>
      <c r="AL71" s="23">
        <v>0</v>
      </c>
      <c r="AM71" s="23" t="s">
        <v>87</v>
      </c>
      <c r="AN71" s="23">
        <v>2432</v>
      </c>
      <c r="AO71" s="23">
        <v>2</v>
      </c>
      <c r="AP71" s="23" t="s">
        <v>86</v>
      </c>
      <c r="AQ71" s="23" t="s">
        <v>86</v>
      </c>
      <c r="AR71" s="23">
        <v>3638</v>
      </c>
      <c r="AS71" s="23" t="s">
        <v>87</v>
      </c>
      <c r="AT71" s="23" t="s">
        <v>95</v>
      </c>
      <c r="AU71" s="23" t="s">
        <v>90</v>
      </c>
      <c r="AV71" s="23">
        <v>2</v>
      </c>
      <c r="AW71" s="29">
        <v>0.22</v>
      </c>
      <c r="AX71" s="29">
        <v>0.64</v>
      </c>
      <c r="AY71" s="23" t="s">
        <v>87</v>
      </c>
      <c r="AZ71" s="23" t="s">
        <v>87</v>
      </c>
      <c r="BA71" s="30">
        <v>1.43E-2</v>
      </c>
      <c r="BB71" s="23" t="s">
        <v>86</v>
      </c>
      <c r="BC71" s="23" t="s">
        <v>87</v>
      </c>
      <c r="BD71" s="23">
        <v>2</v>
      </c>
      <c r="BE71" s="23" t="s">
        <v>87</v>
      </c>
      <c r="BF71">
        <v>35.43</v>
      </c>
      <c r="BG71">
        <v>33.65</v>
      </c>
      <c r="BH71" s="23" t="s">
        <v>86</v>
      </c>
      <c r="BI71" s="23" t="s">
        <v>95</v>
      </c>
      <c r="BJ71" s="23" t="s">
        <v>95</v>
      </c>
      <c r="BK71" s="23" t="s">
        <v>95</v>
      </c>
      <c r="BL71" s="23" t="s">
        <v>95</v>
      </c>
      <c r="BM71" s="23" t="s">
        <v>95</v>
      </c>
      <c r="BN71" s="23" t="s">
        <v>95</v>
      </c>
      <c r="BO71" s="34" t="str">
        <f t="shared" si="11"/>
        <v>No informa</v>
      </c>
      <c r="BP71" s="23" t="s">
        <v>95</v>
      </c>
      <c r="BQ71" s="34" t="str">
        <f t="shared" si="11"/>
        <v>No informa</v>
      </c>
      <c r="BR71" s="23" t="s">
        <v>95</v>
      </c>
      <c r="BS71" s="34" t="str">
        <f t="shared" si="5"/>
        <v>No informa</v>
      </c>
      <c r="BT71" s="23" t="s">
        <v>95</v>
      </c>
      <c r="BU71" s="23" t="s">
        <v>87</v>
      </c>
      <c r="BV71" s="23" t="s">
        <v>95</v>
      </c>
      <c r="BW71" s="23" t="s">
        <v>86</v>
      </c>
      <c r="BX71" s="23" t="s">
        <v>86</v>
      </c>
      <c r="BY71" s="23" t="s">
        <v>87</v>
      </c>
      <c r="BZ71" s="23">
        <v>2</v>
      </c>
      <c r="CA71" s="23">
        <v>1</v>
      </c>
    </row>
    <row r="72" spans="1:79" ht="72" x14ac:dyDescent="0.3">
      <c r="A72" s="19">
        <v>89</v>
      </c>
      <c r="B72" s="19" t="s">
        <v>367</v>
      </c>
      <c r="C72" s="19" t="s">
        <v>313</v>
      </c>
      <c r="D72" s="23" t="s">
        <v>103</v>
      </c>
      <c r="E72" s="19" t="s">
        <v>86</v>
      </c>
      <c r="F72" s="19" t="s">
        <v>86</v>
      </c>
      <c r="G72" s="19" t="s">
        <v>86</v>
      </c>
      <c r="H72" s="19">
        <v>1966</v>
      </c>
      <c r="I72" s="19" t="s">
        <v>125</v>
      </c>
      <c r="J72" s="85">
        <v>2.0461661379999998</v>
      </c>
      <c r="K72" s="20">
        <v>5.0209982E-2</v>
      </c>
      <c r="L72" s="21">
        <f t="shared" si="8"/>
        <v>2.4538565597159737E-2</v>
      </c>
      <c r="M72" s="23" t="s">
        <v>87</v>
      </c>
      <c r="N72" s="19">
        <v>2024</v>
      </c>
      <c r="O72" s="56" t="s">
        <v>368</v>
      </c>
      <c r="P72" s="23" t="s">
        <v>87</v>
      </c>
      <c r="Q72" s="23" t="s">
        <v>87</v>
      </c>
      <c r="R72" s="23" t="s">
        <v>87</v>
      </c>
      <c r="S72" s="23" t="s">
        <v>87</v>
      </c>
      <c r="T72" s="58">
        <v>8791</v>
      </c>
      <c r="U72" s="58">
        <v>2409</v>
      </c>
      <c r="V72" s="58">
        <v>103830</v>
      </c>
      <c r="W72" s="24">
        <f t="shared" si="7"/>
        <v>115030</v>
      </c>
      <c r="X72" s="23" t="s">
        <v>87</v>
      </c>
      <c r="Y72" s="23" t="s">
        <v>86</v>
      </c>
      <c r="Z72" s="23"/>
      <c r="AA72" s="23" t="s">
        <v>87</v>
      </c>
      <c r="AB72" s="39" t="s">
        <v>369</v>
      </c>
      <c r="AC72" s="25" t="s">
        <v>170</v>
      </c>
      <c r="AD72" s="26">
        <v>15000594</v>
      </c>
      <c r="AE72" s="26">
        <f t="array" ref="AE72">IFERROR(AD72*_xlfn.IFS(AC72="MJ",1,AC72="GJ",1000,AC72="TJ",1000000,AC72="kWh",3.6,AC72="MWh",3600,AC72="GWh",3600000,AC72="J",0.000001,AC72="wm",3600),"No informa")</f>
        <v>54002138.399999999</v>
      </c>
      <c r="AF72" s="23" t="s">
        <v>86</v>
      </c>
      <c r="AG72" s="23" t="s">
        <v>87</v>
      </c>
      <c r="AH72" s="39" t="s">
        <v>370</v>
      </c>
      <c r="AI72" s="25" t="s">
        <v>94</v>
      </c>
      <c r="AJ72" s="26">
        <v>145790</v>
      </c>
      <c r="AK72" s="26">
        <f t="array" ref="AK72">IFERROR(AJ72*_xlfn.IFS(AI72="m³",1,AI72="L",0.001,AI72="ML",1000,AI72="Mm³",1000000),"No informa")</f>
        <v>145790</v>
      </c>
      <c r="AL72" s="23">
        <v>0</v>
      </c>
      <c r="AM72" s="23" t="s">
        <v>87</v>
      </c>
      <c r="AN72" s="58">
        <v>7369.74</v>
      </c>
      <c r="AO72" s="23">
        <v>0</v>
      </c>
      <c r="AP72" s="23" t="s">
        <v>86</v>
      </c>
      <c r="AQ72" s="23" t="s">
        <v>86</v>
      </c>
      <c r="AR72" s="23">
        <v>3829</v>
      </c>
      <c r="AS72" s="23" t="s">
        <v>87</v>
      </c>
      <c r="AT72" s="23" t="s">
        <v>95</v>
      </c>
      <c r="AU72" s="23" t="s">
        <v>90</v>
      </c>
      <c r="AV72" s="23">
        <v>0</v>
      </c>
      <c r="AW72" s="29">
        <v>0.33</v>
      </c>
      <c r="AX72" s="29">
        <v>0.12</v>
      </c>
      <c r="AY72" s="23" t="s">
        <v>86</v>
      </c>
      <c r="AZ72" s="23" t="s">
        <v>86</v>
      </c>
      <c r="BA72" s="23" t="s">
        <v>95</v>
      </c>
      <c r="BB72" s="23" t="s">
        <v>86</v>
      </c>
      <c r="BC72" s="23" t="s">
        <v>87</v>
      </c>
      <c r="BD72" s="23">
        <v>1</v>
      </c>
      <c r="BE72" s="23" t="s">
        <v>86</v>
      </c>
      <c r="BF72" s="23" t="s">
        <v>95</v>
      </c>
      <c r="BG72" s="23" t="s">
        <v>95</v>
      </c>
      <c r="BH72" s="23" t="s">
        <v>86</v>
      </c>
      <c r="BI72" s="23" t="s">
        <v>95</v>
      </c>
      <c r="BJ72" s="23" t="s">
        <v>95</v>
      </c>
      <c r="BK72" s="23" t="s">
        <v>95</v>
      </c>
      <c r="BL72" s="23" t="s">
        <v>95</v>
      </c>
      <c r="BM72" s="23" t="s">
        <v>95</v>
      </c>
      <c r="BN72" s="23" t="s">
        <v>95</v>
      </c>
      <c r="BO72" s="34" t="str">
        <f t="shared" si="11"/>
        <v>No informa</v>
      </c>
      <c r="BP72" s="23" t="s">
        <v>95</v>
      </c>
      <c r="BQ72" s="34" t="str">
        <f t="shared" si="11"/>
        <v>No informa</v>
      </c>
      <c r="BR72" s="23" t="s">
        <v>95</v>
      </c>
      <c r="BS72" s="34" t="str">
        <f t="shared" si="5"/>
        <v>No informa</v>
      </c>
      <c r="BT72" s="23" t="s">
        <v>95</v>
      </c>
      <c r="BU72" s="23" t="s">
        <v>87</v>
      </c>
      <c r="BV72" s="29">
        <v>0.94</v>
      </c>
      <c r="BW72" s="23" t="s">
        <v>86</v>
      </c>
      <c r="BX72" s="23" t="s">
        <v>86</v>
      </c>
      <c r="BY72" s="23" t="s">
        <v>87</v>
      </c>
      <c r="BZ72" s="23">
        <v>0</v>
      </c>
      <c r="CA72" s="23">
        <v>1</v>
      </c>
    </row>
    <row r="73" spans="1:79" ht="43.2" x14ac:dyDescent="0.3">
      <c r="A73" s="19">
        <v>94</v>
      </c>
      <c r="B73" s="19" t="s">
        <v>371</v>
      </c>
      <c r="C73" s="19" t="s">
        <v>313</v>
      </c>
      <c r="D73" s="23" t="s">
        <v>103</v>
      </c>
      <c r="E73" s="19" t="s">
        <v>87</v>
      </c>
      <c r="F73" s="19" t="s">
        <v>86</v>
      </c>
      <c r="G73" s="19" t="s">
        <v>87</v>
      </c>
      <c r="H73" s="19">
        <v>1977</v>
      </c>
      <c r="I73" s="19" t="s">
        <v>281</v>
      </c>
      <c r="J73" s="85">
        <v>2.002301595</v>
      </c>
      <c r="K73" s="20">
        <v>1.6545504999999999E-2</v>
      </c>
      <c r="L73" s="21">
        <f t="shared" si="8"/>
        <v>8.2632431804060963E-3</v>
      </c>
      <c r="M73" s="23" t="s">
        <v>87</v>
      </c>
      <c r="N73" s="19">
        <v>2023</v>
      </c>
      <c r="O73" s="56" t="s">
        <v>372</v>
      </c>
      <c r="P73" s="23" t="s">
        <v>87</v>
      </c>
      <c r="Q73" s="23" t="s">
        <v>87</v>
      </c>
      <c r="R73" s="23" t="s">
        <v>87</v>
      </c>
      <c r="S73" s="23" t="s">
        <v>87</v>
      </c>
      <c r="T73" s="23" t="s">
        <v>95</v>
      </c>
      <c r="U73" s="23" t="s">
        <v>95</v>
      </c>
      <c r="V73" s="23" t="s">
        <v>95</v>
      </c>
      <c r="W73" s="24">
        <f t="shared" si="7"/>
        <v>0</v>
      </c>
      <c r="X73" s="23" t="s">
        <v>87</v>
      </c>
      <c r="Y73" s="23" t="s">
        <v>86</v>
      </c>
      <c r="Z73" s="23">
        <v>1</v>
      </c>
      <c r="AA73" s="23" t="s">
        <v>87</v>
      </c>
      <c r="AB73" s="23" t="s">
        <v>95</v>
      </c>
      <c r="AC73" s="25" t="s">
        <v>95</v>
      </c>
      <c r="AD73" s="26" t="s">
        <v>141</v>
      </c>
      <c r="AE73" s="26" t="str">
        <f t="array" ref="AE73">IFERROR(AD73*_xlfn.IFS(AC73="MJ",1,AC73="GJ",1000,AC73="TJ",1000000,AC73="kWh",3.6,AC73="MWh",3600,AC73="GWh",3600000,AC73="J",0.000001,AC73="wm",3600),"No informa")</f>
        <v>No informa</v>
      </c>
      <c r="AF73" s="23" t="s">
        <v>87</v>
      </c>
      <c r="AG73" s="23" t="s">
        <v>87</v>
      </c>
      <c r="AH73" s="23" t="s">
        <v>95</v>
      </c>
      <c r="AI73" s="59" t="str">
        <f t="array" ref="AI73">IFERROR(AH73* _xlfn.IFS(AG73="MJ",1, AG73="GJ",1000, AG73="TJ",1000000, AG73="kWh",3.6, AG73="MWh",3600, AG73="GWh",3600000, AG73="J",0.000001, AG73="wm",3600),"No informa")</f>
        <v>No informa</v>
      </c>
      <c r="AJ73" s="26" t="s">
        <v>141</v>
      </c>
      <c r="AK73" s="26" t="str">
        <f t="array" ref="AK73">IFERROR(AJ73*_xlfn.IFS(AI73="m³",1,AI73="L",0.001,AI73="ML",1000,AI73="Mm³",1000000),"No informa")</f>
        <v>No informa</v>
      </c>
      <c r="AL73" s="23">
        <v>1</v>
      </c>
      <c r="AM73" s="23" t="s">
        <v>87</v>
      </c>
      <c r="AN73" s="23" t="s">
        <v>95</v>
      </c>
      <c r="AO73" s="23">
        <v>0</v>
      </c>
      <c r="AP73" s="23" t="s">
        <v>87</v>
      </c>
      <c r="AQ73" s="23" t="s">
        <v>87</v>
      </c>
      <c r="AR73" s="23" t="s">
        <v>95</v>
      </c>
      <c r="AS73" s="23" t="s">
        <v>87</v>
      </c>
      <c r="AT73" s="23" t="s">
        <v>95</v>
      </c>
      <c r="AU73" s="23" t="s">
        <v>90</v>
      </c>
      <c r="AV73" s="23">
        <v>1</v>
      </c>
      <c r="AW73" s="30">
        <v>0.125</v>
      </c>
      <c r="AX73" s="23" t="s">
        <v>95</v>
      </c>
      <c r="AY73" s="23" t="s">
        <v>86</v>
      </c>
      <c r="AZ73" s="23" t="s">
        <v>86</v>
      </c>
      <c r="BA73" s="23" t="s">
        <v>95</v>
      </c>
      <c r="BB73" s="23" t="s">
        <v>86</v>
      </c>
      <c r="BC73" s="23" t="s">
        <v>87</v>
      </c>
      <c r="BD73" s="23">
        <v>1</v>
      </c>
      <c r="BE73" s="23" t="s">
        <v>86</v>
      </c>
      <c r="BF73" s="23" t="s">
        <v>95</v>
      </c>
      <c r="BG73" s="23" t="s">
        <v>95</v>
      </c>
      <c r="BH73" s="23" t="s">
        <v>86</v>
      </c>
      <c r="BI73" s="23" t="s">
        <v>95</v>
      </c>
      <c r="BJ73" s="23" t="s">
        <v>95</v>
      </c>
      <c r="BK73" s="23" t="s">
        <v>95</v>
      </c>
      <c r="BL73" s="23" t="s">
        <v>95</v>
      </c>
      <c r="BM73" s="23" t="s">
        <v>95</v>
      </c>
      <c r="BN73" s="23" t="s">
        <v>95</v>
      </c>
      <c r="BO73" s="34" t="str">
        <f t="shared" si="11"/>
        <v>No informa</v>
      </c>
      <c r="BP73" s="23" t="s">
        <v>95</v>
      </c>
      <c r="BQ73" s="34" t="str">
        <f t="shared" si="11"/>
        <v>No informa</v>
      </c>
      <c r="BR73" s="23" t="s">
        <v>95</v>
      </c>
      <c r="BS73" s="34" t="str">
        <f t="shared" si="5"/>
        <v>No informa</v>
      </c>
      <c r="BT73" s="23" t="s">
        <v>95</v>
      </c>
      <c r="BU73" s="23" t="s">
        <v>86</v>
      </c>
      <c r="BV73" s="23" t="s">
        <v>95</v>
      </c>
      <c r="BW73" s="23" t="s">
        <v>86</v>
      </c>
      <c r="BX73" s="23" t="s">
        <v>86</v>
      </c>
      <c r="BY73" s="23" t="s">
        <v>87</v>
      </c>
      <c r="BZ73" s="23">
        <v>0</v>
      </c>
      <c r="CA73" s="23" t="s">
        <v>95</v>
      </c>
    </row>
    <row r="74" spans="1:79" x14ac:dyDescent="0.3">
      <c r="A74" s="19">
        <v>95</v>
      </c>
      <c r="B74" s="19" t="s">
        <v>373</v>
      </c>
      <c r="C74" s="19" t="s">
        <v>313</v>
      </c>
      <c r="D74" s="23" t="s">
        <v>103</v>
      </c>
      <c r="E74" s="19" t="s">
        <v>87</v>
      </c>
      <c r="F74" s="19" t="s">
        <v>86</v>
      </c>
      <c r="G74" s="19" t="s">
        <v>86</v>
      </c>
      <c r="H74" s="19">
        <v>1997</v>
      </c>
      <c r="I74" s="19" t="s">
        <v>125</v>
      </c>
      <c r="J74" s="85">
        <v>1.9766409730000001</v>
      </c>
      <c r="K74" s="20">
        <v>9.1186380000000001E-3</v>
      </c>
      <c r="L74" s="21">
        <f t="shared" si="8"/>
        <v>4.6131989190532682E-3</v>
      </c>
      <c r="M74" s="23" t="s">
        <v>86</v>
      </c>
      <c r="N74" s="19" t="s">
        <v>200</v>
      </c>
      <c r="O74" s="62"/>
      <c r="P74" s="23"/>
      <c r="Q74" s="23"/>
      <c r="R74" s="23"/>
      <c r="S74" s="23"/>
      <c r="T74" s="24" t="s">
        <v>90</v>
      </c>
      <c r="U74" s="24" t="s">
        <v>90</v>
      </c>
      <c r="V74" s="24" t="s">
        <v>90</v>
      </c>
      <c r="W74" s="24">
        <f t="shared" si="7"/>
        <v>0</v>
      </c>
      <c r="X74" s="23"/>
      <c r="Y74" s="23"/>
      <c r="Z74" s="23"/>
      <c r="AA74" s="23"/>
      <c r="AB74" s="23" t="s">
        <v>90</v>
      </c>
      <c r="AC74" s="25" t="s">
        <v>95</v>
      </c>
      <c r="AD74" s="26" t="s">
        <v>141</v>
      </c>
      <c r="AE74" s="26" t="str">
        <f t="array" ref="AE74">IFERROR(AD74*_xlfn.IFS(AC74="MJ",1,AC74="GJ",1000,AC74="TJ",1000000,AC74="kWh",3.6,AC74="MWh",3600,AC74="GWh",3600000,AC74="J",0.000001,AC74="wm",3600),"No informa")</f>
        <v>No informa</v>
      </c>
      <c r="AF74" s="23"/>
      <c r="AG74" s="23"/>
      <c r="AH74" s="23" t="s">
        <v>90</v>
      </c>
      <c r="AI74" s="59" t="str">
        <f t="array" ref="AI74">IFERROR(AH74* _xlfn.IFS(AG74="MJ",1, AG74="GJ",1000, AG74="TJ",1000000, AG74="kWh",3.6, AG74="MWh",3600, AG74="GWh",3600000, AG74="J",0.000001, AG74="wm",3600),"No informa")</f>
        <v>No informa</v>
      </c>
      <c r="AJ74" s="26" t="s">
        <v>141</v>
      </c>
      <c r="AK74" s="26" t="str">
        <f t="array" ref="AK74">IFERROR(AJ74*_xlfn.IFS(AI74="m³",1,AI74="L",0.001,AI74="ML",1000,AI74="Mm³",1000000),"No informa")</f>
        <v>No informa</v>
      </c>
      <c r="AL74" s="23"/>
      <c r="AM74" s="23"/>
      <c r="AN74" s="23" t="s">
        <v>90</v>
      </c>
      <c r="AO74" s="23"/>
      <c r="AP74" s="23"/>
      <c r="AQ74" s="23"/>
      <c r="AR74" s="23"/>
      <c r="AS74" s="23"/>
      <c r="AT74" s="23" t="s">
        <v>95</v>
      </c>
      <c r="AU74" s="23" t="s">
        <v>90</v>
      </c>
      <c r="AV74" s="23"/>
      <c r="AW74" s="23" t="s">
        <v>95</v>
      </c>
      <c r="AX74" s="23" t="s">
        <v>95</v>
      </c>
      <c r="AY74" s="23"/>
      <c r="AZ74" s="23"/>
      <c r="BA74" s="23" t="s">
        <v>95</v>
      </c>
      <c r="BB74" s="23"/>
      <c r="BC74" s="23"/>
      <c r="BD74" s="23"/>
      <c r="BE74" s="23"/>
      <c r="BF74" s="23" t="s">
        <v>95</v>
      </c>
      <c r="BG74" s="23" t="s">
        <v>95</v>
      </c>
      <c r="BH74" s="23"/>
      <c r="BI74" s="23"/>
      <c r="BJ74" s="23"/>
      <c r="BK74" s="23"/>
      <c r="BL74" s="23"/>
      <c r="BM74" s="23"/>
      <c r="BN74" s="23"/>
      <c r="BO74" s="34" t="str">
        <f t="shared" si="11"/>
        <v>No informa</v>
      </c>
      <c r="BP74" s="23"/>
      <c r="BQ74" s="34" t="str">
        <f t="shared" si="11"/>
        <v>No informa</v>
      </c>
      <c r="BR74" s="23"/>
      <c r="BS74" s="34" t="str">
        <f t="shared" ref="BS74:BS99" si="12">IFERROR(BR74/$BI74,"No informa")</f>
        <v>No informa</v>
      </c>
      <c r="BT74" s="23"/>
      <c r="BU74" s="23"/>
      <c r="BV74" s="23" t="s">
        <v>90</v>
      </c>
      <c r="BW74" s="23"/>
      <c r="BX74" s="23"/>
      <c r="BY74" s="23"/>
      <c r="BZ74" s="23"/>
      <c r="CA74" s="23"/>
    </row>
    <row r="75" spans="1:79" x14ac:dyDescent="0.3">
      <c r="A75" s="23">
        <v>100</v>
      </c>
      <c r="B75" s="86" t="s">
        <v>374</v>
      </c>
      <c r="C75" s="23" t="s">
        <v>313</v>
      </c>
      <c r="D75" s="23" t="s">
        <v>103</v>
      </c>
      <c r="E75" s="19" t="s">
        <v>86</v>
      </c>
      <c r="F75" s="23" t="s">
        <v>87</v>
      </c>
      <c r="G75" s="23" t="s">
        <v>87</v>
      </c>
      <c r="H75" s="23">
        <v>1929</v>
      </c>
      <c r="I75" s="23" t="s">
        <v>375</v>
      </c>
      <c r="J75" s="20">
        <v>1.928223518</v>
      </c>
      <c r="K75" s="20">
        <v>0.117444124</v>
      </c>
      <c r="L75" s="21">
        <f t="shared" si="8"/>
        <v>6.0907940860412221E-2</v>
      </c>
      <c r="M75" s="23" t="s">
        <v>86</v>
      </c>
      <c r="N75" s="19" t="s">
        <v>200</v>
      </c>
      <c r="O75" s="87"/>
      <c r="P75" s="88"/>
      <c r="Q75" s="23"/>
      <c r="R75" s="89"/>
      <c r="S75" s="89"/>
      <c r="T75" s="24" t="s">
        <v>90</v>
      </c>
      <c r="U75" s="24" t="s">
        <v>90</v>
      </c>
      <c r="V75" s="24" t="s">
        <v>90</v>
      </c>
      <c r="W75" s="24">
        <f t="shared" si="7"/>
        <v>0</v>
      </c>
      <c r="X75" s="23"/>
      <c r="Y75" s="23"/>
      <c r="Z75" s="23"/>
      <c r="AA75" s="89"/>
      <c r="AB75" s="23" t="s">
        <v>90</v>
      </c>
      <c r="AC75" s="25" t="s">
        <v>95</v>
      </c>
      <c r="AD75" s="26" t="s">
        <v>141</v>
      </c>
      <c r="AE75" s="26" t="str">
        <f t="array" ref="AE75">IFERROR(AD75*_xlfn.IFS(AC75="MJ",1,AC75="GJ",1000,AC75="TJ",1000000,AC75="kWh",3.6,AC75="MWh",3600,AC75="GWh",3600000,AC75="J",0.000001,AC75="wm",3600),"No informa")</f>
        <v>No informa</v>
      </c>
      <c r="AF75" s="89"/>
      <c r="AG75" s="23"/>
      <c r="AH75" s="23" t="s">
        <v>90</v>
      </c>
      <c r="AI75" s="59" t="str">
        <f t="array" ref="AI75">IFERROR(AH75* _xlfn.IFS(AG75="MJ",1, AG75="GJ",1000, AG75="TJ",1000000, AG75="kWh",3.6, AG75="MWh",3600, AG75="GWh",3600000, AG75="J",0.000001, AG75="wm",3600),"No informa")</f>
        <v>No informa</v>
      </c>
      <c r="AJ75" s="26" t="s">
        <v>141</v>
      </c>
      <c r="AK75" s="26" t="str">
        <f t="array" ref="AK75">IFERROR(AJ75*_xlfn.IFS(AI75="m³",1,AI75="L",0.001,AI75="ML",1000,AI75="Mm³",1000000),"No informa")</f>
        <v>No informa</v>
      </c>
      <c r="AL75" s="23"/>
      <c r="AM75" s="23"/>
      <c r="AN75" s="23" t="s">
        <v>90</v>
      </c>
      <c r="AO75" s="23"/>
      <c r="AP75" s="23"/>
      <c r="AQ75" s="23"/>
      <c r="AR75" s="23"/>
      <c r="AS75" s="23"/>
      <c r="AT75" s="23" t="s">
        <v>95</v>
      </c>
      <c r="AU75" s="23" t="s">
        <v>90</v>
      </c>
      <c r="AV75" s="23"/>
      <c r="AW75" s="23" t="s">
        <v>95</v>
      </c>
      <c r="AX75" s="23" t="s">
        <v>95</v>
      </c>
      <c r="AY75" s="23"/>
      <c r="AZ75" s="23"/>
      <c r="BA75" s="23" t="s">
        <v>95</v>
      </c>
      <c r="BB75" s="23"/>
      <c r="BC75" s="23"/>
      <c r="BD75" s="23"/>
      <c r="BE75" s="23"/>
      <c r="BF75" s="23" t="s">
        <v>95</v>
      </c>
      <c r="BG75" s="23" t="s">
        <v>95</v>
      </c>
      <c r="BH75" s="23"/>
      <c r="BI75" s="23"/>
      <c r="BJ75" s="23"/>
      <c r="BK75" s="23"/>
      <c r="BL75" s="23"/>
      <c r="BM75" s="23"/>
      <c r="BN75" s="23"/>
      <c r="BO75" s="34" t="str">
        <f t="shared" si="11"/>
        <v>No informa</v>
      </c>
      <c r="BP75" s="23"/>
      <c r="BQ75" s="34" t="str">
        <f t="shared" si="11"/>
        <v>No informa</v>
      </c>
      <c r="BR75" s="23"/>
      <c r="BS75" s="34" t="str">
        <f t="shared" si="12"/>
        <v>No informa</v>
      </c>
      <c r="BT75" s="23"/>
      <c r="BU75" s="23"/>
      <c r="BV75" s="23" t="s">
        <v>90</v>
      </c>
      <c r="BW75" s="23"/>
      <c r="BX75" s="23"/>
      <c r="BY75" s="23"/>
      <c r="BZ75" s="23"/>
      <c r="CA75" s="23"/>
    </row>
    <row r="76" spans="1:79" ht="100.8" x14ac:dyDescent="0.3">
      <c r="A76" s="19">
        <v>103</v>
      </c>
      <c r="B76" s="19" t="s">
        <v>376</v>
      </c>
      <c r="C76" s="19" t="s">
        <v>313</v>
      </c>
      <c r="D76" s="23" t="s">
        <v>103</v>
      </c>
      <c r="E76" s="19" t="s">
        <v>86</v>
      </c>
      <c r="F76" s="19" t="s">
        <v>87</v>
      </c>
      <c r="G76" s="19" t="s">
        <v>87</v>
      </c>
      <c r="H76" s="19">
        <v>1920</v>
      </c>
      <c r="I76" s="19" t="s">
        <v>294</v>
      </c>
      <c r="J76" s="20">
        <v>1.8691417530000001</v>
      </c>
      <c r="K76" s="75">
        <v>6.5599304999999997E-2</v>
      </c>
      <c r="L76" s="21">
        <f t="shared" si="8"/>
        <v>3.5095949729180329E-2</v>
      </c>
      <c r="M76" s="19" t="s">
        <v>87</v>
      </c>
      <c r="N76" s="19">
        <v>2024</v>
      </c>
      <c r="O76" s="90" t="s">
        <v>377</v>
      </c>
      <c r="P76" s="88" t="s">
        <v>87</v>
      </c>
      <c r="Q76" s="23" t="s">
        <v>87</v>
      </c>
      <c r="R76" s="23" t="s">
        <v>87</v>
      </c>
      <c r="S76" s="23" t="s">
        <v>87</v>
      </c>
      <c r="T76" s="23" t="s">
        <v>95</v>
      </c>
      <c r="U76" s="23" t="s">
        <v>95</v>
      </c>
      <c r="V76" s="23" t="s">
        <v>95</v>
      </c>
      <c r="W76" s="24">
        <f t="shared" si="7"/>
        <v>0</v>
      </c>
      <c r="X76" s="23" t="s">
        <v>87</v>
      </c>
      <c r="Y76" s="23" t="s">
        <v>86</v>
      </c>
      <c r="Z76" s="23">
        <v>2</v>
      </c>
      <c r="AA76" s="23" t="s">
        <v>87</v>
      </c>
      <c r="AB76" s="23" t="s">
        <v>95</v>
      </c>
      <c r="AC76" s="25" t="s">
        <v>95</v>
      </c>
      <c r="AD76" s="26" t="s">
        <v>141</v>
      </c>
      <c r="AE76" s="26" t="str">
        <f t="array" ref="AE76">IFERROR(AD76*_xlfn.IFS(AC76="MJ",1,AC76="GJ",1000,AC76="TJ",1000000,AC76="kWh",3.6,AC76="MWh",3600,AC76="GWh",3600000,AC76="J",0.000001,AC76="wm",3600),"No informa")</f>
        <v>No informa</v>
      </c>
      <c r="AF76" s="23" t="s">
        <v>87</v>
      </c>
      <c r="AG76" s="23" t="s">
        <v>86</v>
      </c>
      <c r="AH76" s="23" t="s">
        <v>95</v>
      </c>
      <c r="AI76" s="59" t="str">
        <f t="array" ref="AI76">IFERROR(AH76* _xlfn.IFS(AG76="MJ",1, AG76="GJ",1000, AG76="TJ",1000000, AG76="kWh",3.6, AG76="MWh",3600, AG76="GWh",3600000, AG76="J",0.000001, AG76="wm",3600),"No informa")</f>
        <v>No informa</v>
      </c>
      <c r="AJ76" s="26" t="s">
        <v>141</v>
      </c>
      <c r="AK76" s="26" t="str">
        <f t="array" ref="AK76">IFERROR(AJ76*_xlfn.IFS(AI76="m³",1,AI76="L",0.001,AI76="ML",1000,AI76="Mm³",1000000),"No informa")</f>
        <v>No informa</v>
      </c>
      <c r="AL76" s="23">
        <v>1</v>
      </c>
      <c r="AM76" s="23" t="s">
        <v>86</v>
      </c>
      <c r="AN76" s="23" t="s">
        <v>95</v>
      </c>
      <c r="AO76" s="23">
        <v>1</v>
      </c>
      <c r="AP76" s="23" t="s">
        <v>87</v>
      </c>
      <c r="AQ76" s="23" t="s">
        <v>87</v>
      </c>
      <c r="AR76" s="23" t="s">
        <v>95</v>
      </c>
      <c r="AS76" s="23" t="s">
        <v>86</v>
      </c>
      <c r="AT76" s="23" t="s">
        <v>95</v>
      </c>
      <c r="AU76" s="23" t="s">
        <v>90</v>
      </c>
      <c r="AV76" s="23">
        <v>0</v>
      </c>
      <c r="AW76" s="29">
        <v>0.14000000000000001</v>
      </c>
      <c r="AX76" s="23" t="s">
        <v>95</v>
      </c>
      <c r="AY76" s="23" t="s">
        <v>86</v>
      </c>
      <c r="AZ76" s="23" t="s">
        <v>87</v>
      </c>
      <c r="BA76" s="23" t="s">
        <v>95</v>
      </c>
      <c r="BB76" s="23" t="s">
        <v>86</v>
      </c>
      <c r="BC76" s="23" t="s">
        <v>86</v>
      </c>
      <c r="BD76" s="23">
        <v>0</v>
      </c>
      <c r="BE76" s="23" t="s">
        <v>86</v>
      </c>
      <c r="BF76" s="23" t="s">
        <v>95</v>
      </c>
      <c r="BG76" s="23" t="s">
        <v>95</v>
      </c>
      <c r="BH76" s="23" t="s">
        <v>86</v>
      </c>
      <c r="BI76" s="23" t="s">
        <v>95</v>
      </c>
      <c r="BJ76" s="23" t="s">
        <v>95</v>
      </c>
      <c r="BK76" s="23" t="s">
        <v>95</v>
      </c>
      <c r="BL76" s="23" t="s">
        <v>95</v>
      </c>
      <c r="BM76" s="23" t="s">
        <v>95</v>
      </c>
      <c r="BN76" s="23" t="s">
        <v>95</v>
      </c>
      <c r="BO76" s="34" t="str">
        <f t="shared" si="11"/>
        <v>No informa</v>
      </c>
      <c r="BP76" s="23" t="s">
        <v>95</v>
      </c>
      <c r="BQ76" s="34" t="str">
        <f t="shared" si="11"/>
        <v>No informa</v>
      </c>
      <c r="BR76" s="23" t="s">
        <v>95</v>
      </c>
      <c r="BS76" s="34" t="str">
        <f t="shared" si="12"/>
        <v>No informa</v>
      </c>
      <c r="BT76" s="23" t="s">
        <v>95</v>
      </c>
      <c r="BU76" s="23" t="s">
        <v>86</v>
      </c>
      <c r="BV76" s="23" t="s">
        <v>95</v>
      </c>
      <c r="BW76" s="23" t="s">
        <v>87</v>
      </c>
      <c r="BX76" s="23" t="s">
        <v>87</v>
      </c>
      <c r="BY76" s="23" t="s">
        <v>86</v>
      </c>
      <c r="BZ76" s="23">
        <v>0</v>
      </c>
      <c r="CA76" s="23">
        <v>2</v>
      </c>
    </row>
    <row r="77" spans="1:79" ht="100.8" x14ac:dyDescent="0.3">
      <c r="A77" s="19">
        <v>82</v>
      </c>
      <c r="B77" s="19" t="s">
        <v>378</v>
      </c>
      <c r="C77" s="19" t="s">
        <v>379</v>
      </c>
      <c r="D77" s="19" t="s">
        <v>103</v>
      </c>
      <c r="E77" s="19" t="s">
        <v>87</v>
      </c>
      <c r="F77" s="19" t="s">
        <v>86</v>
      </c>
      <c r="G77" s="19" t="s">
        <v>86</v>
      </c>
      <c r="H77" s="19">
        <v>1993</v>
      </c>
      <c r="I77" s="19" t="s">
        <v>125</v>
      </c>
      <c r="J77" s="20">
        <v>2.1863011939999999</v>
      </c>
      <c r="K77" s="75">
        <v>9.6922689999999999E-3</v>
      </c>
      <c r="L77" s="21">
        <f t="shared" si="8"/>
        <v>4.4331810395562546E-3</v>
      </c>
      <c r="M77" s="23" t="s">
        <v>87</v>
      </c>
      <c r="N77" s="23">
        <v>2024</v>
      </c>
      <c r="O77" s="56" t="s">
        <v>380</v>
      </c>
      <c r="P77" s="23" t="s">
        <v>87</v>
      </c>
      <c r="Q77" s="23" t="s">
        <v>87</v>
      </c>
      <c r="R77" s="23" t="s">
        <v>87</v>
      </c>
      <c r="S77" s="23" t="s">
        <v>87</v>
      </c>
      <c r="T77" s="24">
        <v>9046</v>
      </c>
      <c r="U77" s="24">
        <v>531</v>
      </c>
      <c r="V77" s="24">
        <v>0</v>
      </c>
      <c r="W77" s="24">
        <f t="shared" si="7"/>
        <v>9577</v>
      </c>
      <c r="X77" s="24" t="s">
        <v>87</v>
      </c>
      <c r="Y77" s="23" t="s">
        <v>86</v>
      </c>
      <c r="Z77" s="23">
        <v>0</v>
      </c>
      <c r="AA77" s="23" t="s">
        <v>87</v>
      </c>
      <c r="AB77" s="39" t="s">
        <v>381</v>
      </c>
      <c r="AC77" s="25" t="s">
        <v>170</v>
      </c>
      <c r="AD77" s="26">
        <v>4211930</v>
      </c>
      <c r="AE77" s="26">
        <f t="array" ref="AE77">IFERROR(AD77*_xlfn.IFS(AC77="MJ",1,AC77="GJ",1000,AC77="TJ",1000000,AC77="kWh",3.6,AC77="MWh",3600,AC77="GWh",3600000,AC77="J",0.000001,AC77="wm",3600),"No informa")</f>
        <v>15162948</v>
      </c>
      <c r="AF77" s="23" t="s">
        <v>87</v>
      </c>
      <c r="AG77" s="23" t="s">
        <v>87</v>
      </c>
      <c r="AH77" s="39" t="s">
        <v>382</v>
      </c>
      <c r="AI77" s="25" t="s">
        <v>94</v>
      </c>
      <c r="AJ77" s="26">
        <v>283322</v>
      </c>
      <c r="AK77" s="26">
        <f t="array" ref="AK77">IFERROR(AJ77*_xlfn.IFS(AI77="m³",1,AI77="L",0.001,AI77="ML",1000,AI77="Mm³",1000000),"No informa")</f>
        <v>283322</v>
      </c>
      <c r="AL77" s="23">
        <v>1</v>
      </c>
      <c r="AM77" s="23" t="s">
        <v>87</v>
      </c>
      <c r="AN77" s="23">
        <v>698800</v>
      </c>
      <c r="AO77" s="23">
        <v>2</v>
      </c>
      <c r="AP77" s="23" t="s">
        <v>87</v>
      </c>
      <c r="AQ77" s="23" t="s">
        <v>87</v>
      </c>
      <c r="AR77" s="23">
        <v>2460</v>
      </c>
      <c r="AS77" s="23" t="s">
        <v>87</v>
      </c>
      <c r="AT77" s="23" t="s">
        <v>95</v>
      </c>
      <c r="AU77" s="23" t="s">
        <v>90</v>
      </c>
      <c r="AV77" s="23">
        <v>1</v>
      </c>
      <c r="AW77" s="29">
        <v>0</v>
      </c>
      <c r="AX77" s="29">
        <v>0.38</v>
      </c>
      <c r="AY77" s="23" t="s">
        <v>86</v>
      </c>
      <c r="AZ77" s="23" t="s">
        <v>87</v>
      </c>
      <c r="BA77" s="30">
        <v>7.0999999999999994E-2</v>
      </c>
      <c r="BB77" s="23" t="s">
        <v>86</v>
      </c>
      <c r="BC77" s="23" t="s">
        <v>87</v>
      </c>
      <c r="BD77" s="23">
        <v>0</v>
      </c>
      <c r="BE77" s="23" t="s">
        <v>87</v>
      </c>
      <c r="BF77" s="23">
        <v>47</v>
      </c>
      <c r="BG77" s="23">
        <v>29</v>
      </c>
      <c r="BH77" s="23" t="s">
        <v>86</v>
      </c>
      <c r="BI77" s="23" t="s">
        <v>95</v>
      </c>
      <c r="BJ77" s="23" t="s">
        <v>95</v>
      </c>
      <c r="BK77" s="23" t="s">
        <v>95</v>
      </c>
      <c r="BL77" s="23" t="s">
        <v>95</v>
      </c>
      <c r="BM77" s="23" t="s">
        <v>95</v>
      </c>
      <c r="BN77" s="23" t="s">
        <v>95</v>
      </c>
      <c r="BO77" s="34" t="str">
        <f t="shared" si="11"/>
        <v>No informa</v>
      </c>
      <c r="BP77" s="23" t="s">
        <v>95</v>
      </c>
      <c r="BQ77" s="34" t="str">
        <f t="shared" si="11"/>
        <v>No informa</v>
      </c>
      <c r="BR77" s="23" t="s">
        <v>95</v>
      </c>
      <c r="BS77" s="34" t="str">
        <f t="shared" si="12"/>
        <v>No informa</v>
      </c>
      <c r="BT77" s="23" t="s">
        <v>95</v>
      </c>
      <c r="BU77" s="23" t="s">
        <v>87</v>
      </c>
      <c r="BV77" s="29">
        <v>0.53</v>
      </c>
      <c r="BW77" s="23" t="s">
        <v>86</v>
      </c>
      <c r="BX77" s="23" t="s">
        <v>87</v>
      </c>
      <c r="BY77" s="23" t="s">
        <v>86</v>
      </c>
      <c r="BZ77" s="23">
        <v>1</v>
      </c>
      <c r="CA77" s="23">
        <v>0</v>
      </c>
    </row>
    <row r="78" spans="1:79" ht="115.2" x14ac:dyDescent="0.3">
      <c r="A78" s="19">
        <v>164</v>
      </c>
      <c r="B78" s="19" t="s">
        <v>383</v>
      </c>
      <c r="C78" s="19" t="s">
        <v>379</v>
      </c>
      <c r="D78" s="19" t="s">
        <v>103</v>
      </c>
      <c r="E78" s="19" t="s">
        <v>86</v>
      </c>
      <c r="F78" s="19" t="s">
        <v>86</v>
      </c>
      <c r="G78" s="19" t="s">
        <v>86</v>
      </c>
      <c r="H78" s="19">
        <v>2014</v>
      </c>
      <c r="I78" s="19" t="s">
        <v>125</v>
      </c>
      <c r="J78" s="20">
        <v>1.314259836</v>
      </c>
      <c r="K78" s="75">
        <v>-0.14401620200000001</v>
      </c>
      <c r="L78" s="21">
        <f t="shared" si="8"/>
        <v>-0.10957970262434469</v>
      </c>
      <c r="M78" s="23" t="s">
        <v>87</v>
      </c>
      <c r="N78" s="23">
        <v>2024</v>
      </c>
      <c r="O78" s="56" t="s">
        <v>384</v>
      </c>
      <c r="P78" s="23" t="s">
        <v>87</v>
      </c>
      <c r="Q78" s="23" t="s">
        <v>87</v>
      </c>
      <c r="R78" s="23" t="s">
        <v>87</v>
      </c>
      <c r="S78" s="23" t="s">
        <v>87</v>
      </c>
      <c r="T78" s="61">
        <v>1783.96</v>
      </c>
      <c r="U78" s="61">
        <v>123.4</v>
      </c>
      <c r="V78" s="61">
        <v>142.88</v>
      </c>
      <c r="W78" s="24">
        <f t="shared" si="7"/>
        <v>2050.2400000000002</v>
      </c>
      <c r="X78" s="24" t="s">
        <v>87</v>
      </c>
      <c r="Y78" s="23" t="s">
        <v>86</v>
      </c>
      <c r="Z78" s="23">
        <v>1</v>
      </c>
      <c r="AA78" s="23" t="s">
        <v>87</v>
      </c>
      <c r="AB78" s="39" t="s">
        <v>385</v>
      </c>
      <c r="AC78" s="25" t="s">
        <v>170</v>
      </c>
      <c r="AD78" s="26">
        <v>671195</v>
      </c>
      <c r="AE78" s="26">
        <f t="array" ref="AE78">IFERROR(AD78*_xlfn.IFS(AC78="MJ",1,AC78="GJ",1000,AC78="TJ",1000000,AC78="kWh",3.6,AC78="MWh",3600,AC78="GWh",3600000,AC78="J",0.000001,AC78="wm",3600),"No informa")</f>
        <v>2416302</v>
      </c>
      <c r="AF78" s="23" t="s">
        <v>87</v>
      </c>
      <c r="AG78" s="23" t="s">
        <v>87</v>
      </c>
      <c r="AH78" t="s">
        <v>386</v>
      </c>
      <c r="AI78" s="35" t="s">
        <v>109</v>
      </c>
      <c r="AJ78" s="26">
        <v>134.78</v>
      </c>
      <c r="AK78" s="26">
        <f t="array" ref="AK78">IFERROR(AJ78*_xlfn.IFS(AI78="m³",1,AI78="L",0.001,AI78="ML",1000,AI78="Mm³",1000000),"No informa")</f>
        <v>134780</v>
      </c>
      <c r="AL78" s="23">
        <v>1</v>
      </c>
      <c r="AM78" s="23" t="s">
        <v>87</v>
      </c>
      <c r="AN78" s="58">
        <v>1342695.52</v>
      </c>
      <c r="AO78" s="23">
        <v>1</v>
      </c>
      <c r="AP78" s="23" t="s">
        <v>87</v>
      </c>
      <c r="AQ78" s="23" t="s">
        <v>87</v>
      </c>
      <c r="AR78" s="23">
        <v>2868</v>
      </c>
      <c r="AS78" s="23" t="s">
        <v>87</v>
      </c>
      <c r="AT78" s="23" t="s">
        <v>95</v>
      </c>
      <c r="AU78" s="23" t="s">
        <v>90</v>
      </c>
      <c r="AV78" s="23">
        <v>1</v>
      </c>
      <c r="AW78" s="29">
        <v>0.37</v>
      </c>
      <c r="AX78" s="30">
        <v>7.8E-2</v>
      </c>
      <c r="AY78" s="23" t="s">
        <v>86</v>
      </c>
      <c r="AZ78" s="23" t="s">
        <v>86</v>
      </c>
      <c r="BA78" s="23" t="s">
        <v>95</v>
      </c>
      <c r="BB78" s="23" t="s">
        <v>86</v>
      </c>
      <c r="BC78" s="23" t="s">
        <v>87</v>
      </c>
      <c r="BD78" s="23">
        <v>1</v>
      </c>
      <c r="BE78" s="23" t="s">
        <v>87</v>
      </c>
      <c r="BF78" s="23">
        <v>76</v>
      </c>
      <c r="BG78" s="23">
        <v>62</v>
      </c>
      <c r="BH78" s="39" t="s">
        <v>87</v>
      </c>
      <c r="BI78" s="39">
        <v>1350823845809</v>
      </c>
      <c r="BJ78" s="39">
        <v>1233881751164</v>
      </c>
      <c r="BK78" s="23"/>
      <c r="BL78" s="39">
        <v>888393427961</v>
      </c>
      <c r="BM78" s="39">
        <v>323018472164</v>
      </c>
      <c r="BN78" s="39">
        <v>16137084870</v>
      </c>
      <c r="BO78" s="34">
        <f t="shared" si="11"/>
        <v>1.1946106015278107E-2</v>
      </c>
      <c r="BP78" s="39">
        <v>3012659000</v>
      </c>
      <c r="BQ78" s="34">
        <f t="shared" si="11"/>
        <v>2.2302382426449816E-3</v>
      </c>
      <c r="BR78" s="39">
        <v>3320107169</v>
      </c>
      <c r="BS78" s="34">
        <f t="shared" si="12"/>
        <v>2.4578387324896596E-3</v>
      </c>
      <c r="BT78" s="39">
        <v>116942094645</v>
      </c>
      <c r="BU78" s="23" t="s">
        <v>87</v>
      </c>
      <c r="BV78" s="23" t="s">
        <v>95</v>
      </c>
      <c r="BW78" s="23" t="s">
        <v>87</v>
      </c>
      <c r="BX78" s="23" t="s">
        <v>87</v>
      </c>
      <c r="BY78" s="23" t="s">
        <v>87</v>
      </c>
      <c r="BZ78" s="23">
        <v>1</v>
      </c>
      <c r="CA78" s="23">
        <v>0</v>
      </c>
    </row>
    <row r="79" spans="1:79" ht="72" x14ac:dyDescent="0.3">
      <c r="A79" s="19">
        <v>166</v>
      </c>
      <c r="B79" s="19" t="s">
        <v>387</v>
      </c>
      <c r="C79" s="19" t="s">
        <v>379</v>
      </c>
      <c r="D79" s="19" t="s">
        <v>103</v>
      </c>
      <c r="E79" s="19" t="s">
        <v>87</v>
      </c>
      <c r="F79" s="19" t="s">
        <v>86</v>
      </c>
      <c r="G79" s="19" t="s">
        <v>86</v>
      </c>
      <c r="H79" s="19">
        <v>2008</v>
      </c>
      <c r="I79" s="19" t="s">
        <v>125</v>
      </c>
      <c r="J79" s="20">
        <v>1.3132825420000001</v>
      </c>
      <c r="K79" s="75">
        <v>0.24671284800000001</v>
      </c>
      <c r="L79" s="21">
        <f t="shared" si="8"/>
        <v>0.18785968754620055</v>
      </c>
      <c r="M79" s="23" t="s">
        <v>87</v>
      </c>
      <c r="N79" s="23">
        <v>2024</v>
      </c>
      <c r="O79" s="56" t="s">
        <v>388</v>
      </c>
      <c r="P79" s="23" t="s">
        <v>87</v>
      </c>
      <c r="Q79" s="23" t="s">
        <v>87</v>
      </c>
      <c r="R79" s="23" t="s">
        <v>87</v>
      </c>
      <c r="S79" s="23" t="s">
        <v>87</v>
      </c>
      <c r="T79" s="61">
        <v>1680</v>
      </c>
      <c r="U79" s="24">
        <v>421</v>
      </c>
      <c r="V79" s="24" t="s">
        <v>95</v>
      </c>
      <c r="W79" s="24">
        <f t="shared" si="7"/>
        <v>2101</v>
      </c>
      <c r="X79" s="24" t="s">
        <v>86</v>
      </c>
      <c r="Y79" s="23" t="s">
        <v>86</v>
      </c>
      <c r="Z79" s="23">
        <v>0</v>
      </c>
      <c r="AA79" s="23" t="s">
        <v>86</v>
      </c>
      <c r="AB79" s="23" t="s">
        <v>95</v>
      </c>
      <c r="AC79" s="25" t="s">
        <v>95</v>
      </c>
      <c r="AD79" s="26" t="s">
        <v>141</v>
      </c>
      <c r="AE79" s="26" t="str">
        <f t="array" ref="AE79">IFERROR(AD79*_xlfn.IFS(AC79="MJ",1,AC79="GJ",1000,AC79="TJ",1000000,AC79="kWh",3.6,AC79="MWh",3600,AC79="GWh",3600000,AC79="J",0.000001,AC79="wm",3600),"No informa")</f>
        <v>No informa</v>
      </c>
      <c r="AF79" s="23" t="s">
        <v>86</v>
      </c>
      <c r="AG79" s="23" t="s">
        <v>86</v>
      </c>
      <c r="AH79" s="23" t="s">
        <v>95</v>
      </c>
      <c r="AI79" s="59" t="str">
        <f t="array" ref="AI79">IFERROR(AH79* _xlfn.IFS(AG79="MJ",1, AG79="GJ",1000, AG79="TJ",1000000, AG79="kWh",3.6, AG79="MWh",3600, AG79="GWh",3600000, AG79="J",0.000001, AG79="wm",3600),"No informa")</f>
        <v>No informa</v>
      </c>
      <c r="AJ79" s="26" t="s">
        <v>141</v>
      </c>
      <c r="AK79" s="26" t="str">
        <f t="array" ref="AK79">IFERROR(AJ79*_xlfn.IFS(AI79="m³",1,AI79="L",0.001,AI79="ML",1000,AI79="Mm³",1000000),"No informa")</f>
        <v>No informa</v>
      </c>
      <c r="AL79" s="23">
        <v>0</v>
      </c>
      <c r="AM79" s="23" t="s">
        <v>87</v>
      </c>
      <c r="AN79" s="39">
        <v>1086503</v>
      </c>
      <c r="AO79" s="23">
        <v>0</v>
      </c>
      <c r="AP79" s="23" t="s">
        <v>86</v>
      </c>
      <c r="AQ79" s="23" t="s">
        <v>86</v>
      </c>
      <c r="AR79" s="23">
        <v>7648</v>
      </c>
      <c r="AS79" s="23" t="s">
        <v>86</v>
      </c>
      <c r="AT79" s="23" t="s">
        <v>95</v>
      </c>
      <c r="AU79" s="23" t="s">
        <v>90</v>
      </c>
      <c r="AV79" s="23">
        <v>0</v>
      </c>
      <c r="AW79" s="23" t="s">
        <v>95</v>
      </c>
      <c r="AX79" s="23" t="s">
        <v>95</v>
      </c>
      <c r="AY79" s="23" t="s">
        <v>86</v>
      </c>
      <c r="AZ79" s="23" t="s">
        <v>86</v>
      </c>
      <c r="BA79" s="23" t="s">
        <v>95</v>
      </c>
      <c r="BB79" s="23" t="s">
        <v>86</v>
      </c>
      <c r="BC79" s="23" t="s">
        <v>86</v>
      </c>
      <c r="BD79" s="23">
        <v>0</v>
      </c>
      <c r="BE79" s="23" t="s">
        <v>86</v>
      </c>
      <c r="BF79" s="23" t="s">
        <v>95</v>
      </c>
      <c r="BG79" s="23" t="s">
        <v>95</v>
      </c>
      <c r="BH79" s="23" t="s">
        <v>86</v>
      </c>
      <c r="BI79" s="23" t="s">
        <v>95</v>
      </c>
      <c r="BJ79" s="23" t="s">
        <v>95</v>
      </c>
      <c r="BK79" s="23" t="s">
        <v>95</v>
      </c>
      <c r="BL79" s="23" t="s">
        <v>95</v>
      </c>
      <c r="BM79" s="23" t="s">
        <v>95</v>
      </c>
      <c r="BN79" s="23" t="s">
        <v>95</v>
      </c>
      <c r="BO79" s="34" t="str">
        <f t="shared" si="11"/>
        <v>No informa</v>
      </c>
      <c r="BP79" s="23" t="s">
        <v>95</v>
      </c>
      <c r="BQ79" s="34" t="str">
        <f t="shared" si="11"/>
        <v>No informa</v>
      </c>
      <c r="BR79" s="23" t="s">
        <v>95</v>
      </c>
      <c r="BS79" s="34" t="str">
        <f t="shared" si="12"/>
        <v>No informa</v>
      </c>
      <c r="BT79" s="23" t="s">
        <v>95</v>
      </c>
      <c r="BU79" s="23" t="s">
        <v>87</v>
      </c>
      <c r="BV79" s="29">
        <v>1</v>
      </c>
      <c r="BW79" s="23" t="s">
        <v>86</v>
      </c>
      <c r="BX79" s="23" t="s">
        <v>86</v>
      </c>
      <c r="BY79" s="23" t="s">
        <v>86</v>
      </c>
      <c r="BZ79" s="23">
        <v>1</v>
      </c>
      <c r="CA79" s="23" t="s">
        <v>95</v>
      </c>
    </row>
    <row r="80" spans="1:79" ht="86.4" x14ac:dyDescent="0.3">
      <c r="A80" s="19">
        <v>197</v>
      </c>
      <c r="B80" s="19" t="s">
        <v>389</v>
      </c>
      <c r="C80" s="19" t="s">
        <v>379</v>
      </c>
      <c r="D80" s="19" t="s">
        <v>103</v>
      </c>
      <c r="E80" s="19" t="s">
        <v>86</v>
      </c>
      <c r="F80" s="19" t="s">
        <v>87</v>
      </c>
      <c r="G80" s="19" t="s">
        <v>87</v>
      </c>
      <c r="H80" s="19">
        <v>1979</v>
      </c>
      <c r="I80" s="19" t="s">
        <v>125</v>
      </c>
      <c r="J80" s="20">
        <v>1.189537155</v>
      </c>
      <c r="K80" s="75">
        <v>-0.17107884400000001</v>
      </c>
      <c r="L80" s="21">
        <f t="shared" si="8"/>
        <v>-0.14381967245066843</v>
      </c>
      <c r="M80" s="23" t="s">
        <v>87</v>
      </c>
      <c r="N80" s="23">
        <v>2024</v>
      </c>
      <c r="O80" s="56" t="s">
        <v>390</v>
      </c>
      <c r="P80" s="23" t="s">
        <v>87</v>
      </c>
      <c r="Q80" s="23" t="s">
        <v>87</v>
      </c>
      <c r="R80" s="23" t="s">
        <v>87</v>
      </c>
      <c r="S80" s="23" t="s">
        <v>86</v>
      </c>
      <c r="T80" s="24" t="s">
        <v>95</v>
      </c>
      <c r="U80" s="24" t="s">
        <v>95</v>
      </c>
      <c r="V80" s="24" t="s">
        <v>95</v>
      </c>
      <c r="W80" s="24">
        <f t="shared" si="7"/>
        <v>0</v>
      </c>
      <c r="X80" s="24" t="s">
        <v>86</v>
      </c>
      <c r="Y80" s="23" t="s">
        <v>86</v>
      </c>
      <c r="Z80" s="23">
        <v>0</v>
      </c>
      <c r="AA80" s="23" t="s">
        <v>86</v>
      </c>
      <c r="AB80" s="23" t="s">
        <v>95</v>
      </c>
      <c r="AC80" s="25" t="s">
        <v>95</v>
      </c>
      <c r="AD80" s="26" t="s">
        <v>141</v>
      </c>
      <c r="AE80" s="26" t="str">
        <f t="array" ref="AE80">IFERROR(AD80*_xlfn.IFS(AC80="MJ",1,AC80="GJ",1000,AC80="TJ",1000000,AC80="kWh",3.6,AC80="MWh",3600,AC80="GWh",3600000,AC80="J",0.000001,AC80="wm",3600),"No informa")</f>
        <v>No informa</v>
      </c>
      <c r="AF80" s="23" t="s">
        <v>86</v>
      </c>
      <c r="AG80" s="23" t="s">
        <v>86</v>
      </c>
      <c r="AH80" s="23" t="s">
        <v>95</v>
      </c>
      <c r="AI80" s="59" t="str">
        <f t="array" ref="AI80">IFERROR(AH80* _xlfn.IFS(AG80="MJ",1, AG80="GJ",1000, AG80="TJ",1000000, AG80="kWh",3.6, AG80="MWh",3600, AG80="GWh",3600000, AG80="J",0.000001, AG80="wm",3600),"No informa")</f>
        <v>No informa</v>
      </c>
      <c r="AJ80" s="26" t="s">
        <v>141</v>
      </c>
      <c r="AK80" s="26" t="str">
        <f t="array" ref="AK80">IFERROR(AJ80*_xlfn.IFS(AI80="m³",1,AI80="L",0.001,AI80="ML",1000,AI80="Mm³",1000000),"No informa")</f>
        <v>No informa</v>
      </c>
      <c r="AL80" s="23">
        <v>0</v>
      </c>
      <c r="AM80" s="23" t="s">
        <v>87</v>
      </c>
      <c r="AN80" s="23" t="s">
        <v>95</v>
      </c>
      <c r="AO80" s="23">
        <v>0</v>
      </c>
      <c r="AP80" s="23" t="s">
        <v>87</v>
      </c>
      <c r="AQ80" s="23" t="s">
        <v>86</v>
      </c>
      <c r="AR80" s="23">
        <v>4119</v>
      </c>
      <c r="AS80" s="23" t="s">
        <v>87</v>
      </c>
      <c r="AT80" s="23" t="s">
        <v>95</v>
      </c>
      <c r="AU80" s="23" t="s">
        <v>90</v>
      </c>
      <c r="AV80" s="23">
        <v>0</v>
      </c>
      <c r="AW80" s="30">
        <v>0.28570000000000001</v>
      </c>
      <c r="AX80" s="30">
        <v>9.5000000000000001E-2</v>
      </c>
      <c r="AY80" s="23" t="s">
        <v>86</v>
      </c>
      <c r="AZ80" s="23" t="s">
        <v>86</v>
      </c>
      <c r="BA80" s="23" t="s">
        <v>95</v>
      </c>
      <c r="BB80" s="23" t="s">
        <v>86</v>
      </c>
      <c r="BC80" s="23" t="s">
        <v>87</v>
      </c>
      <c r="BD80" s="23">
        <v>1</v>
      </c>
      <c r="BE80" s="23" t="s">
        <v>87</v>
      </c>
      <c r="BF80" s="23" t="s">
        <v>95</v>
      </c>
      <c r="BG80" s="23" t="s">
        <v>95</v>
      </c>
      <c r="BH80" s="23" t="s">
        <v>86</v>
      </c>
      <c r="BI80" s="23" t="s">
        <v>95</v>
      </c>
      <c r="BJ80" s="23" t="s">
        <v>95</v>
      </c>
      <c r="BK80" s="23" t="s">
        <v>95</v>
      </c>
      <c r="BL80" s="23" t="s">
        <v>95</v>
      </c>
      <c r="BM80" s="23" t="s">
        <v>95</v>
      </c>
      <c r="BN80" s="23" t="s">
        <v>95</v>
      </c>
      <c r="BO80" s="34" t="str">
        <f t="shared" si="11"/>
        <v>No informa</v>
      </c>
      <c r="BP80" s="23" t="s">
        <v>95</v>
      </c>
      <c r="BQ80" s="34" t="str">
        <f t="shared" si="11"/>
        <v>No informa</v>
      </c>
      <c r="BR80" s="23" t="s">
        <v>95</v>
      </c>
      <c r="BS80" s="34" t="str">
        <f t="shared" si="12"/>
        <v>No informa</v>
      </c>
      <c r="BT80" s="23" t="s">
        <v>95</v>
      </c>
      <c r="BU80" s="23" t="s">
        <v>87</v>
      </c>
      <c r="BV80" s="23" t="s">
        <v>95</v>
      </c>
      <c r="BW80" s="23" t="s">
        <v>86</v>
      </c>
      <c r="BX80" s="23" t="s">
        <v>86</v>
      </c>
      <c r="BY80" s="23" t="s">
        <v>86</v>
      </c>
      <c r="BZ80" s="23">
        <v>0</v>
      </c>
      <c r="CA80" s="23">
        <v>1</v>
      </c>
    </row>
    <row r="81" spans="1:79" ht="115.2" x14ac:dyDescent="0.3">
      <c r="A81" s="19">
        <v>252</v>
      </c>
      <c r="B81" s="19" t="s">
        <v>391</v>
      </c>
      <c r="C81" s="19" t="s">
        <v>379</v>
      </c>
      <c r="D81" s="19" t="s">
        <v>103</v>
      </c>
      <c r="E81" s="19" t="s">
        <v>87</v>
      </c>
      <c r="F81" s="19" t="s">
        <v>86</v>
      </c>
      <c r="G81" s="19" t="s">
        <v>86</v>
      </c>
      <c r="H81" s="19">
        <v>1976</v>
      </c>
      <c r="I81" s="19" t="s">
        <v>125</v>
      </c>
      <c r="J81" s="20">
        <v>0.98534294499999997</v>
      </c>
      <c r="K81" s="75">
        <v>0.20915653200000001</v>
      </c>
      <c r="L81" s="21">
        <f t="shared" si="8"/>
        <v>0.21226775211751275</v>
      </c>
      <c r="M81" s="23" t="s">
        <v>87</v>
      </c>
      <c r="N81" s="23">
        <v>2024</v>
      </c>
      <c r="O81" s="56" t="s">
        <v>392</v>
      </c>
      <c r="P81" s="23" t="s">
        <v>86</v>
      </c>
      <c r="Q81" s="23" t="s">
        <v>87</v>
      </c>
      <c r="R81" s="23" t="s">
        <v>87</v>
      </c>
      <c r="S81" s="23" t="s">
        <v>87</v>
      </c>
      <c r="T81" s="24" t="s">
        <v>95</v>
      </c>
      <c r="U81" s="24" t="s">
        <v>95</v>
      </c>
      <c r="V81" s="24" t="s">
        <v>95</v>
      </c>
      <c r="W81" s="24">
        <f t="shared" si="7"/>
        <v>0</v>
      </c>
      <c r="X81" s="24" t="s">
        <v>87</v>
      </c>
      <c r="Y81" s="23" t="s">
        <v>86</v>
      </c>
      <c r="Z81" s="23">
        <v>0</v>
      </c>
      <c r="AA81" s="23" t="s">
        <v>87</v>
      </c>
      <c r="AB81" s="39" t="s">
        <v>393</v>
      </c>
      <c r="AC81" s="25" t="s">
        <v>170</v>
      </c>
      <c r="AD81" s="26">
        <v>6884273</v>
      </c>
      <c r="AE81" s="26">
        <f t="array" ref="AE81">IFERROR(AD81*_xlfn.IFS(AC81="MJ",1,AC81="GJ",1000,AC81="TJ",1000000,AC81="kWh",3.6,AC81="MWh",3600,AC81="GWh",3600000,AC81="J",0.000001,AC81="wm",3600),"No informa")</f>
        <v>24783382.800000001</v>
      </c>
      <c r="AF81" s="23" t="s">
        <v>87</v>
      </c>
      <c r="AG81" s="23" t="s">
        <v>87</v>
      </c>
      <c r="AH81" s="23" t="s">
        <v>95</v>
      </c>
      <c r="AI81" s="59" t="str">
        <f t="array" ref="AI81">IFERROR(AH81* _xlfn.IFS(AG81="MJ",1, AG81="GJ",1000, AG81="TJ",1000000, AG81="kWh",3.6, AG81="MWh",3600, AG81="GWh",3600000, AG81="J",0.000001, AG81="wm",3600),"No informa")</f>
        <v>No informa</v>
      </c>
      <c r="AJ81" s="26" t="s">
        <v>141</v>
      </c>
      <c r="AK81" s="26" t="str">
        <f t="array" ref="AK81">IFERROR(AJ81*_xlfn.IFS(AI81="m³",1,AI81="L",0.001,AI81="ML",1000,AI81="Mm³",1000000),"No informa")</f>
        <v>No informa</v>
      </c>
      <c r="AL81" s="23">
        <v>0</v>
      </c>
      <c r="AM81" s="23" t="s">
        <v>87</v>
      </c>
      <c r="AN81" s="58">
        <v>737078.73</v>
      </c>
      <c r="AO81" s="23">
        <v>1</v>
      </c>
      <c r="AP81" s="23" t="s">
        <v>86</v>
      </c>
      <c r="AQ81" s="23" t="s">
        <v>86</v>
      </c>
      <c r="AR81" s="23">
        <v>2119</v>
      </c>
      <c r="AS81" s="23" t="s">
        <v>87</v>
      </c>
      <c r="AT81" s="23" t="s">
        <v>95</v>
      </c>
      <c r="AU81" s="23" t="s">
        <v>90</v>
      </c>
      <c r="AV81" s="23">
        <v>0</v>
      </c>
      <c r="AW81" s="23" t="s">
        <v>95</v>
      </c>
      <c r="AX81" s="29">
        <v>0.43</v>
      </c>
      <c r="AY81" s="23" t="s">
        <v>86</v>
      </c>
      <c r="AZ81" s="23" t="s">
        <v>86</v>
      </c>
      <c r="BA81" s="23" t="s">
        <v>95</v>
      </c>
      <c r="BB81" s="23" t="s">
        <v>86</v>
      </c>
      <c r="BC81" s="23" t="s">
        <v>87</v>
      </c>
      <c r="BD81" s="23">
        <v>0</v>
      </c>
      <c r="BE81" s="23" t="s">
        <v>86</v>
      </c>
      <c r="BF81" s="23" t="s">
        <v>95</v>
      </c>
      <c r="BG81" s="23" t="s">
        <v>95</v>
      </c>
      <c r="BH81" s="23" t="s">
        <v>87</v>
      </c>
      <c r="BI81" s="39">
        <v>2338213556480</v>
      </c>
      <c r="BJ81" s="39">
        <v>1809948073809</v>
      </c>
      <c r="BK81" s="23" t="s">
        <v>95</v>
      </c>
      <c r="BL81" s="23" t="s">
        <v>95</v>
      </c>
      <c r="BM81" s="23" t="s">
        <v>95</v>
      </c>
      <c r="BN81" s="23" t="s">
        <v>95</v>
      </c>
      <c r="BO81" s="34" t="str">
        <f t="shared" si="11"/>
        <v>No informa</v>
      </c>
      <c r="BP81" s="23" t="s">
        <v>95</v>
      </c>
      <c r="BQ81" s="34" t="str">
        <f t="shared" si="11"/>
        <v>No informa</v>
      </c>
      <c r="BR81" s="23" t="s">
        <v>95</v>
      </c>
      <c r="BS81" s="34" t="str">
        <f t="shared" si="12"/>
        <v>No informa</v>
      </c>
      <c r="BT81" s="39">
        <v>528265482671</v>
      </c>
      <c r="BU81" s="23" t="s">
        <v>87</v>
      </c>
      <c r="BV81" s="23" t="s">
        <v>95</v>
      </c>
      <c r="BW81" s="23" t="s">
        <v>86</v>
      </c>
      <c r="BX81" s="23" t="s">
        <v>87</v>
      </c>
      <c r="BY81" s="23" t="s">
        <v>86</v>
      </c>
      <c r="BZ81" s="23">
        <v>1</v>
      </c>
      <c r="CA81" s="23" t="s">
        <v>95</v>
      </c>
    </row>
    <row r="82" spans="1:79" x14ac:dyDescent="0.3">
      <c r="A82" s="19">
        <v>341</v>
      </c>
      <c r="B82" s="19" t="s">
        <v>394</v>
      </c>
      <c r="C82" s="19" t="s">
        <v>379</v>
      </c>
      <c r="D82" s="19" t="s">
        <v>103</v>
      </c>
      <c r="E82" s="19" t="s">
        <v>87</v>
      </c>
      <c r="F82" s="19" t="s">
        <v>86</v>
      </c>
      <c r="G82" s="19" t="s">
        <v>86</v>
      </c>
      <c r="H82" s="19">
        <v>1990</v>
      </c>
      <c r="I82" s="19" t="s">
        <v>125</v>
      </c>
      <c r="J82" s="20">
        <v>0.77142869199999997</v>
      </c>
      <c r="K82" s="75">
        <v>0.122313482</v>
      </c>
      <c r="L82" s="21">
        <f t="shared" si="8"/>
        <v>0.15855448892222432</v>
      </c>
      <c r="M82" s="23" t="s">
        <v>86</v>
      </c>
      <c r="N82" s="23" t="s">
        <v>200</v>
      </c>
      <c r="O82" s="62"/>
      <c r="P82" s="23"/>
      <c r="Q82" s="23"/>
      <c r="R82" s="23"/>
      <c r="S82" s="23"/>
      <c r="T82" s="24" t="s">
        <v>90</v>
      </c>
      <c r="U82" s="24" t="s">
        <v>90</v>
      </c>
      <c r="V82" s="24" t="s">
        <v>90</v>
      </c>
      <c r="W82" s="24">
        <f t="shared" ref="W82:W102" si="13">SUM(T82:V82)</f>
        <v>0</v>
      </c>
      <c r="X82" s="24"/>
      <c r="Y82" s="23"/>
      <c r="Z82" s="23"/>
      <c r="AA82" s="23"/>
      <c r="AB82" s="23" t="s">
        <v>90</v>
      </c>
      <c r="AC82" s="25" t="s">
        <v>95</v>
      </c>
      <c r="AD82" s="26" t="s">
        <v>141</v>
      </c>
      <c r="AE82" s="26" t="str">
        <f t="array" ref="AE82">IFERROR(AD82*_xlfn.IFS(AC82="MJ",1,AC82="GJ",1000,AC82="TJ",1000000,AC82="kWh",3.6,AC82="MWh",3600,AC82="GWh",3600000,AC82="J",0.000001,AC82="wm",3600),"No informa")</f>
        <v>No informa</v>
      </c>
      <c r="AF82" s="23"/>
      <c r="AG82" s="23"/>
      <c r="AH82" s="23" t="s">
        <v>90</v>
      </c>
      <c r="AI82" s="59" t="str">
        <f t="array" ref="AI82">IFERROR(AH82* _xlfn.IFS(AG82="MJ",1, AG82="GJ",1000, AG82="TJ",1000000, AG82="kWh",3.6, AG82="MWh",3600, AG82="GWh",3600000, AG82="J",0.000001, AG82="wm",3600),"No informa")</f>
        <v>No informa</v>
      </c>
      <c r="AJ82" s="26" t="s">
        <v>141</v>
      </c>
      <c r="AK82" s="26" t="str">
        <f t="array" ref="AK82">IFERROR(AJ82*_xlfn.IFS(AI82="m³",1,AI82="L",0.001,AI82="ML",1000,AI82="Mm³",1000000),"No informa")</f>
        <v>No informa</v>
      </c>
      <c r="AL82" s="23"/>
      <c r="AM82" s="23"/>
      <c r="AN82" s="23" t="s">
        <v>90</v>
      </c>
      <c r="AO82" s="23"/>
      <c r="AP82" s="23"/>
      <c r="AQ82" s="23"/>
      <c r="AR82" s="23"/>
      <c r="AS82" s="23"/>
      <c r="AT82" s="23" t="s">
        <v>95</v>
      </c>
      <c r="AU82" s="23" t="s">
        <v>90</v>
      </c>
      <c r="AV82" s="23"/>
      <c r="AW82" s="23" t="s">
        <v>95</v>
      </c>
      <c r="AX82" s="23" t="s">
        <v>95</v>
      </c>
      <c r="AY82" s="23"/>
      <c r="AZ82" s="23"/>
      <c r="BA82" s="23" t="s">
        <v>95</v>
      </c>
      <c r="BB82" s="23"/>
      <c r="BC82" s="23"/>
      <c r="BD82" s="23"/>
      <c r="BE82" s="23"/>
      <c r="BF82" s="23" t="s">
        <v>95</v>
      </c>
      <c r="BG82" s="23" t="s">
        <v>95</v>
      </c>
      <c r="BH82" s="23"/>
      <c r="BI82" s="23"/>
      <c r="BJ82" s="23"/>
      <c r="BK82" s="23"/>
      <c r="BL82" s="23"/>
      <c r="BM82" s="23"/>
      <c r="BN82" s="23"/>
      <c r="BO82" s="34" t="str">
        <f t="shared" si="11"/>
        <v>No informa</v>
      </c>
      <c r="BP82" s="23"/>
      <c r="BQ82" s="34" t="str">
        <f t="shared" si="11"/>
        <v>No informa</v>
      </c>
      <c r="BR82" s="23"/>
      <c r="BS82" s="34" t="str">
        <f t="shared" si="12"/>
        <v>No informa</v>
      </c>
      <c r="BT82" s="23"/>
      <c r="BU82" s="23"/>
      <c r="BV82" s="23" t="s">
        <v>90</v>
      </c>
      <c r="BW82" s="23"/>
      <c r="BX82" s="23"/>
      <c r="BY82" s="23"/>
      <c r="BZ82" s="23"/>
      <c r="CA82" s="23"/>
    </row>
    <row r="83" spans="1:79" ht="144" x14ac:dyDescent="0.3">
      <c r="A83" s="19">
        <v>343</v>
      </c>
      <c r="B83" s="19" t="s">
        <v>395</v>
      </c>
      <c r="C83" s="19" t="s">
        <v>379</v>
      </c>
      <c r="D83" s="19" t="s">
        <v>103</v>
      </c>
      <c r="E83" s="19" t="s">
        <v>86</v>
      </c>
      <c r="F83" s="19" t="s">
        <v>86</v>
      </c>
      <c r="G83" s="19" t="s">
        <v>86</v>
      </c>
      <c r="H83" s="19">
        <v>2015</v>
      </c>
      <c r="I83" s="19" t="s">
        <v>125</v>
      </c>
      <c r="J83" s="20">
        <v>0.76762142099999997</v>
      </c>
      <c r="K83" s="75">
        <v>8.4155135000000006E-2</v>
      </c>
      <c r="L83" s="21">
        <f t="shared" si="8"/>
        <v>0.10963104037712883</v>
      </c>
      <c r="M83" s="23" t="s">
        <v>87</v>
      </c>
      <c r="N83" s="23">
        <v>2024</v>
      </c>
      <c r="O83" s="56" t="s">
        <v>396</v>
      </c>
      <c r="P83" s="23" t="s">
        <v>87</v>
      </c>
      <c r="Q83" s="23" t="s">
        <v>87</v>
      </c>
      <c r="R83" s="23" t="s">
        <v>87</v>
      </c>
      <c r="S83" s="23" t="s">
        <v>87</v>
      </c>
      <c r="T83" s="24">
        <v>800.92</v>
      </c>
      <c r="U83" s="24" t="s">
        <v>95</v>
      </c>
      <c r="V83" s="24" t="s">
        <v>95</v>
      </c>
      <c r="W83" s="24">
        <f t="shared" si="13"/>
        <v>800.92</v>
      </c>
      <c r="X83" s="24" t="s">
        <v>86</v>
      </c>
      <c r="Y83" s="23" t="s">
        <v>86</v>
      </c>
      <c r="Z83" s="23">
        <v>0</v>
      </c>
      <c r="AA83" s="23" t="s">
        <v>87</v>
      </c>
      <c r="AB83" t="s">
        <v>397</v>
      </c>
      <c r="AC83" s="25" t="s">
        <v>170</v>
      </c>
      <c r="AD83" s="26">
        <v>1205237.42</v>
      </c>
      <c r="AE83" s="26">
        <f t="array" ref="AE83">IFERROR(AD83*_xlfn.IFS(AC83="MJ",1,AC83="GJ",1000,AC83="TJ",1000000,AC83="kWh",3.6,AC83="MWh",3600,AC83="GWh",3600000,AC83="J",0.000001,AC83="wm",3600),"No informa")</f>
        <v>4338854.7120000003</v>
      </c>
      <c r="AF83" s="23" t="s">
        <v>86</v>
      </c>
      <c r="AG83" s="23" t="s">
        <v>87</v>
      </c>
      <c r="AH83" s="23" t="s">
        <v>398</v>
      </c>
      <c r="AI83" s="25" t="s">
        <v>94</v>
      </c>
      <c r="AJ83" s="26">
        <v>12929</v>
      </c>
      <c r="AK83" s="26">
        <f t="array" ref="AK83">IFERROR(AJ83*_xlfn.IFS(AI83="m³",1,AI83="L",0.001,AI83="ML",1000,AI83="Mm³",1000000),"No informa")</f>
        <v>12929</v>
      </c>
      <c r="AL83" s="23">
        <v>0</v>
      </c>
      <c r="AM83" s="23" t="s">
        <v>87</v>
      </c>
      <c r="AN83" s="23" t="s">
        <v>95</v>
      </c>
      <c r="AO83" s="23">
        <v>0</v>
      </c>
      <c r="AP83" s="23" t="s">
        <v>87</v>
      </c>
      <c r="AQ83" s="23" t="s">
        <v>87</v>
      </c>
      <c r="AR83" s="23">
        <v>180</v>
      </c>
      <c r="AS83" s="23" t="s">
        <v>87</v>
      </c>
      <c r="AT83" s="23" t="s">
        <v>95</v>
      </c>
      <c r="AU83" s="23" t="s">
        <v>90</v>
      </c>
      <c r="AV83" s="23">
        <v>0</v>
      </c>
      <c r="AW83" s="29">
        <v>0</v>
      </c>
      <c r="AX83" s="30">
        <v>0.35</v>
      </c>
      <c r="AY83" s="23" t="s">
        <v>86</v>
      </c>
      <c r="AZ83" s="23" t="s">
        <v>86</v>
      </c>
      <c r="BA83" s="23" t="s">
        <v>95</v>
      </c>
      <c r="BB83" s="23" t="s">
        <v>86</v>
      </c>
      <c r="BC83" s="23" t="s">
        <v>87</v>
      </c>
      <c r="BD83" s="23">
        <v>0</v>
      </c>
      <c r="BE83" s="23" t="s">
        <v>86</v>
      </c>
      <c r="BF83" s="23" t="s">
        <v>95</v>
      </c>
      <c r="BG83" s="23" t="s">
        <v>95</v>
      </c>
      <c r="BH83" s="23" t="s">
        <v>86</v>
      </c>
      <c r="BI83" s="23" t="s">
        <v>95</v>
      </c>
      <c r="BJ83" s="23" t="s">
        <v>95</v>
      </c>
      <c r="BK83" s="23" t="s">
        <v>95</v>
      </c>
      <c r="BL83" s="23" t="s">
        <v>95</v>
      </c>
      <c r="BM83" s="23" t="s">
        <v>95</v>
      </c>
      <c r="BN83" s="23" t="s">
        <v>95</v>
      </c>
      <c r="BO83" s="34" t="str">
        <f t="shared" si="11"/>
        <v>No informa</v>
      </c>
      <c r="BP83" s="23" t="s">
        <v>95</v>
      </c>
      <c r="BQ83" s="34" t="str">
        <f t="shared" si="11"/>
        <v>No informa</v>
      </c>
      <c r="BR83" s="23" t="s">
        <v>95</v>
      </c>
      <c r="BS83" s="34" t="str">
        <f t="shared" si="12"/>
        <v>No informa</v>
      </c>
      <c r="BT83" s="23" t="s">
        <v>95</v>
      </c>
      <c r="BU83" s="23" t="s">
        <v>87</v>
      </c>
      <c r="BV83" s="29">
        <v>0.99</v>
      </c>
      <c r="BW83" s="23" t="s">
        <v>86</v>
      </c>
      <c r="BX83" s="23" t="s">
        <v>86</v>
      </c>
      <c r="BY83" s="23" t="s">
        <v>87</v>
      </c>
      <c r="BZ83" s="23">
        <v>0</v>
      </c>
      <c r="CA83" s="23">
        <v>0</v>
      </c>
    </row>
    <row r="84" spans="1:79" x14ac:dyDescent="0.3">
      <c r="A84" s="19">
        <v>357</v>
      </c>
      <c r="B84" s="19" t="s">
        <v>399</v>
      </c>
      <c r="C84" s="19" t="s">
        <v>379</v>
      </c>
      <c r="D84" s="19" t="s">
        <v>103</v>
      </c>
      <c r="E84" s="19" t="s">
        <v>86</v>
      </c>
      <c r="F84" s="19" t="s">
        <v>86</v>
      </c>
      <c r="G84" s="19" t="s">
        <v>87</v>
      </c>
      <c r="H84" s="19">
        <v>1989</v>
      </c>
      <c r="I84" s="19" t="s">
        <v>125</v>
      </c>
      <c r="J84" s="20">
        <v>0.75167738299999998</v>
      </c>
      <c r="K84" s="75">
        <v>2.7179789999999999E-2</v>
      </c>
      <c r="L84" s="21">
        <f t="shared" ref="L84:L101" si="14">K84/J84</f>
        <v>3.6158850345507865E-2</v>
      </c>
      <c r="M84" s="23" t="s">
        <v>86</v>
      </c>
      <c r="N84" s="23" t="s">
        <v>200</v>
      </c>
      <c r="O84" s="62"/>
      <c r="P84" s="23"/>
      <c r="Q84" s="23"/>
      <c r="R84" s="23"/>
      <c r="S84" s="23"/>
      <c r="T84" s="24" t="s">
        <v>90</v>
      </c>
      <c r="U84" s="24" t="s">
        <v>90</v>
      </c>
      <c r="V84" s="24" t="s">
        <v>90</v>
      </c>
      <c r="W84" s="24">
        <f t="shared" si="13"/>
        <v>0</v>
      </c>
      <c r="X84" s="24"/>
      <c r="Y84" s="23"/>
      <c r="Z84" s="23"/>
      <c r="AA84" s="23"/>
      <c r="AB84" s="23" t="s">
        <v>90</v>
      </c>
      <c r="AC84" s="25" t="s">
        <v>95</v>
      </c>
      <c r="AD84" s="26" t="s">
        <v>141</v>
      </c>
      <c r="AE84" s="26" t="str">
        <f t="array" ref="AE84">IFERROR(AD84*_xlfn.IFS(AC84="MJ",1,AC84="GJ",1000,AC84="TJ",1000000,AC84="kWh",3.6,AC84="MWh",3600,AC84="GWh",3600000,AC84="J",0.000001,AC84="wm",3600),"No informa")</f>
        <v>No informa</v>
      </c>
      <c r="AF84" s="23"/>
      <c r="AG84" s="23"/>
      <c r="AH84" s="23" t="s">
        <v>90</v>
      </c>
      <c r="AI84" s="59" t="str">
        <f t="array" ref="AI84">IFERROR(AH84* _xlfn.IFS(AG84="MJ",1, AG84="GJ",1000, AG84="TJ",1000000, AG84="kWh",3.6, AG84="MWh",3600, AG84="GWh",3600000, AG84="J",0.000001, AG84="wm",3600),"No informa")</f>
        <v>No informa</v>
      </c>
      <c r="AJ84" s="26" t="s">
        <v>141</v>
      </c>
      <c r="AK84" s="26" t="str">
        <f t="array" ref="AK84">IFERROR(AJ84*_xlfn.IFS(AI84="m³",1,AI84="L",0.001,AI84="ML",1000,AI84="Mm³",1000000),"No informa")</f>
        <v>No informa</v>
      </c>
      <c r="AL84" s="23"/>
      <c r="AM84" s="23"/>
      <c r="AN84" s="23" t="s">
        <v>90</v>
      </c>
      <c r="AO84" s="23"/>
      <c r="AP84" s="23"/>
      <c r="AQ84" s="23"/>
      <c r="AR84" s="23"/>
      <c r="AS84" s="23"/>
      <c r="AT84" s="23" t="s">
        <v>95</v>
      </c>
      <c r="AU84" s="23" t="s">
        <v>90</v>
      </c>
      <c r="AV84" s="23"/>
      <c r="AW84" s="23" t="s">
        <v>95</v>
      </c>
      <c r="AX84" s="23" t="s">
        <v>95</v>
      </c>
      <c r="AY84" s="23"/>
      <c r="AZ84" s="23"/>
      <c r="BA84" s="23" t="s">
        <v>95</v>
      </c>
      <c r="BB84" s="23"/>
      <c r="BC84" s="23"/>
      <c r="BD84" s="23"/>
      <c r="BE84" s="23"/>
      <c r="BF84" s="23" t="s">
        <v>95</v>
      </c>
      <c r="BG84" s="23" t="s">
        <v>95</v>
      </c>
      <c r="BH84" s="23"/>
      <c r="BI84" s="23"/>
      <c r="BJ84" s="23"/>
      <c r="BK84" s="23"/>
      <c r="BL84" s="23"/>
      <c r="BM84" s="23"/>
      <c r="BN84" s="23"/>
      <c r="BO84" s="34" t="str">
        <f t="shared" si="11"/>
        <v>No informa</v>
      </c>
      <c r="BP84" s="23"/>
      <c r="BQ84" s="34" t="str">
        <f t="shared" si="11"/>
        <v>No informa</v>
      </c>
      <c r="BR84" s="23"/>
      <c r="BS84" s="34" t="str">
        <f t="shared" si="12"/>
        <v>No informa</v>
      </c>
      <c r="BT84" s="23"/>
      <c r="BU84" s="23"/>
      <c r="BV84" s="23" t="s">
        <v>90</v>
      </c>
      <c r="BW84" s="23"/>
      <c r="BX84" s="23"/>
      <c r="BY84" s="23"/>
      <c r="BZ84" s="23"/>
      <c r="CA84" s="23"/>
    </row>
    <row r="85" spans="1:79" ht="86.4" x14ac:dyDescent="0.3">
      <c r="A85" s="19">
        <v>361</v>
      </c>
      <c r="B85" s="19" t="s">
        <v>400</v>
      </c>
      <c r="C85" s="19" t="s">
        <v>379</v>
      </c>
      <c r="D85" s="19" t="s">
        <v>103</v>
      </c>
      <c r="E85" s="19" t="s">
        <v>86</v>
      </c>
      <c r="F85" s="19" t="s">
        <v>86</v>
      </c>
      <c r="G85" s="19" t="s">
        <v>86</v>
      </c>
      <c r="H85" s="19">
        <v>1977</v>
      </c>
      <c r="I85" s="19" t="s">
        <v>125</v>
      </c>
      <c r="J85" s="20">
        <v>0.74612668500000001</v>
      </c>
      <c r="K85" s="75">
        <v>2.0776401999999999E-2</v>
      </c>
      <c r="L85" s="21">
        <f t="shared" si="14"/>
        <v>2.7845676099897163E-2</v>
      </c>
      <c r="M85" s="23" t="s">
        <v>87</v>
      </c>
      <c r="N85" s="23">
        <v>2024</v>
      </c>
      <c r="O85" s="56" t="s">
        <v>401</v>
      </c>
      <c r="P85" s="23" t="s">
        <v>87</v>
      </c>
      <c r="Q85" s="23" t="s">
        <v>87</v>
      </c>
      <c r="R85" s="23" t="s">
        <v>87</v>
      </c>
      <c r="S85" s="23" t="s">
        <v>87</v>
      </c>
      <c r="T85" s="24" t="s">
        <v>95</v>
      </c>
      <c r="U85" s="24" t="s">
        <v>95</v>
      </c>
      <c r="V85" s="24" t="s">
        <v>95</v>
      </c>
      <c r="W85" s="24">
        <f t="shared" si="13"/>
        <v>0</v>
      </c>
      <c r="X85" s="24" t="s">
        <v>86</v>
      </c>
      <c r="Y85" s="23" t="s">
        <v>86</v>
      </c>
      <c r="Z85" s="23">
        <v>0</v>
      </c>
      <c r="AA85" s="23" t="s">
        <v>86</v>
      </c>
      <c r="AB85" s="39" t="s">
        <v>95</v>
      </c>
      <c r="AC85" s="25" t="s">
        <v>95</v>
      </c>
      <c r="AD85" s="26" t="s">
        <v>141</v>
      </c>
      <c r="AE85" s="26" t="str">
        <f t="array" ref="AE85">IFERROR(AD85*_xlfn.IFS(AC85="MJ",1,AC85="GJ",1000,AC85="TJ",1000000,AC85="kWh",3.6,AC85="MWh",3600,AC85="GWh",3600000,AC85="J",0.000001,AC85="wm",3600),"No informa")</f>
        <v>No informa</v>
      </c>
      <c r="AF85" s="23" t="s">
        <v>86</v>
      </c>
      <c r="AG85" s="23" t="s">
        <v>86</v>
      </c>
      <c r="AH85" s="39" t="s">
        <v>95</v>
      </c>
      <c r="AI85" s="59" t="str">
        <f t="array" ref="AI85">IFERROR(AH85* _xlfn.IFS(AG85="MJ",1, AG85="GJ",1000, AG85="TJ",1000000, AG85="kWh",3.6, AG85="MWh",3600, AG85="GWh",3600000, AG85="J",0.000001, AG85="wm",3600),"No informa")</f>
        <v>No informa</v>
      </c>
      <c r="AJ85" s="26" t="s">
        <v>141</v>
      </c>
      <c r="AK85" s="26" t="str">
        <f t="array" ref="AK85">IFERROR(AJ85*_xlfn.IFS(AI85="m³",1,AI85="L",0.001,AI85="ML",1000,AI85="Mm³",1000000),"No informa")</f>
        <v>No informa</v>
      </c>
      <c r="AL85" s="23">
        <v>0</v>
      </c>
      <c r="AM85" s="23" t="s">
        <v>87</v>
      </c>
      <c r="AN85" s="58">
        <v>169023.3</v>
      </c>
      <c r="AO85" s="23">
        <v>0</v>
      </c>
      <c r="AP85" s="23" t="s">
        <v>86</v>
      </c>
      <c r="AQ85" s="23" t="s">
        <v>86</v>
      </c>
      <c r="AR85" s="23">
        <v>795</v>
      </c>
      <c r="AS85" s="23" t="s">
        <v>87</v>
      </c>
      <c r="AT85" s="23" t="s">
        <v>95</v>
      </c>
      <c r="AU85" s="23" t="s">
        <v>90</v>
      </c>
      <c r="AV85" s="23">
        <v>0</v>
      </c>
      <c r="AW85" s="30" t="s">
        <v>95</v>
      </c>
      <c r="AX85" s="30">
        <v>0.52500000000000002</v>
      </c>
      <c r="AY85" s="23" t="s">
        <v>86</v>
      </c>
      <c r="AZ85" s="23" t="s">
        <v>87</v>
      </c>
      <c r="BA85" s="29">
        <v>0</v>
      </c>
      <c r="BB85" s="23" t="s">
        <v>86</v>
      </c>
      <c r="BC85" s="23" t="s">
        <v>86</v>
      </c>
      <c r="BD85" s="23">
        <v>0</v>
      </c>
      <c r="BE85" s="23" t="s">
        <v>87</v>
      </c>
      <c r="BF85" s="23" t="s">
        <v>95</v>
      </c>
      <c r="BG85" s="23" t="s">
        <v>95</v>
      </c>
      <c r="BH85" s="23" t="s">
        <v>86</v>
      </c>
      <c r="BI85" s="23" t="s">
        <v>95</v>
      </c>
      <c r="BJ85" s="23" t="s">
        <v>95</v>
      </c>
      <c r="BK85" s="23" t="s">
        <v>95</v>
      </c>
      <c r="BL85" s="23" t="s">
        <v>95</v>
      </c>
      <c r="BM85" s="23" t="s">
        <v>95</v>
      </c>
      <c r="BN85" s="23" t="s">
        <v>95</v>
      </c>
      <c r="BO85" s="34" t="str">
        <f t="shared" si="11"/>
        <v>No informa</v>
      </c>
      <c r="BP85" s="23" t="s">
        <v>95</v>
      </c>
      <c r="BQ85" s="34" t="str">
        <f t="shared" si="11"/>
        <v>No informa</v>
      </c>
      <c r="BR85" s="23" t="s">
        <v>95</v>
      </c>
      <c r="BS85" s="34" t="str">
        <f t="shared" si="12"/>
        <v>No informa</v>
      </c>
      <c r="BT85" s="23" t="s">
        <v>95</v>
      </c>
      <c r="BU85" s="23" t="s">
        <v>86</v>
      </c>
      <c r="BV85" s="23" t="s">
        <v>95</v>
      </c>
      <c r="BW85" s="23" t="s">
        <v>86</v>
      </c>
      <c r="BX85" s="23" t="s">
        <v>86</v>
      </c>
      <c r="BY85" s="23" t="s">
        <v>87</v>
      </c>
      <c r="BZ85" s="23">
        <v>1</v>
      </c>
      <c r="CA85" s="23" t="s">
        <v>95</v>
      </c>
    </row>
    <row r="86" spans="1:79" ht="100.8" x14ac:dyDescent="0.3">
      <c r="A86" s="19">
        <v>547</v>
      </c>
      <c r="B86" s="19" t="s">
        <v>402</v>
      </c>
      <c r="C86" s="19" t="s">
        <v>379</v>
      </c>
      <c r="D86" s="19" t="s">
        <v>103</v>
      </c>
      <c r="E86" s="19" t="s">
        <v>86</v>
      </c>
      <c r="F86" s="19" t="s">
        <v>87</v>
      </c>
      <c r="G86" s="19" t="s">
        <v>87</v>
      </c>
      <c r="H86" s="19">
        <v>1961</v>
      </c>
      <c r="I86" s="19" t="s">
        <v>125</v>
      </c>
      <c r="J86" s="20">
        <v>0.498844856</v>
      </c>
      <c r="K86" s="75">
        <v>-0.195784282</v>
      </c>
      <c r="L86" s="21">
        <f t="shared" si="14"/>
        <v>-0.39247529496425237</v>
      </c>
      <c r="M86" s="23" t="s">
        <v>87</v>
      </c>
      <c r="N86" s="23">
        <v>2023</v>
      </c>
      <c r="O86" s="56" t="s">
        <v>403</v>
      </c>
      <c r="P86" s="23" t="s">
        <v>87</v>
      </c>
      <c r="Q86" s="23" t="s">
        <v>87</v>
      </c>
      <c r="R86" s="23" t="s">
        <v>87</v>
      </c>
      <c r="S86" s="23" t="s">
        <v>87</v>
      </c>
      <c r="T86" s="24">
        <v>3082</v>
      </c>
      <c r="U86" s="24">
        <v>178.9</v>
      </c>
      <c r="V86" s="24">
        <v>5.5</v>
      </c>
      <c r="W86" s="24">
        <f t="shared" si="13"/>
        <v>3266.4</v>
      </c>
      <c r="X86" s="24" t="s">
        <v>87</v>
      </c>
      <c r="Y86" s="23" t="s">
        <v>86</v>
      </c>
      <c r="Z86" s="23">
        <v>0</v>
      </c>
      <c r="AA86" s="23" t="s">
        <v>87</v>
      </c>
      <c r="AB86" s="23" t="s">
        <v>404</v>
      </c>
      <c r="AC86" s="25" t="s">
        <v>170</v>
      </c>
      <c r="AD86" s="26">
        <v>1033860</v>
      </c>
      <c r="AE86" s="26">
        <f t="array" ref="AE86">IFERROR(AD86*_xlfn.IFS(AC86="MJ",1,AC86="GJ",1000,AC86="TJ",1000000,AC86="kWh",3.6,AC86="MWh",3600,AC86="GWh",3600000,AC86="J",0.000001,AC86="wm",3600),"No informa")</f>
        <v>3721896</v>
      </c>
      <c r="AF86" s="23" t="s">
        <v>86</v>
      </c>
      <c r="AG86" s="23" t="s">
        <v>87</v>
      </c>
      <c r="AH86" s="39" t="s">
        <v>405</v>
      </c>
      <c r="AI86" s="25" t="s">
        <v>94</v>
      </c>
      <c r="AJ86" s="26">
        <v>3791</v>
      </c>
      <c r="AK86" s="26">
        <f t="array" ref="AK86">IFERROR(AJ86*_xlfn.IFS(AI86="m³",1,AI86="L",0.001,AI86="ML",1000,AI86="Mm³",1000000),"No informa")</f>
        <v>3791</v>
      </c>
      <c r="AL86" s="23">
        <v>0</v>
      </c>
      <c r="AM86" s="23" t="s">
        <v>87</v>
      </c>
      <c r="AN86" s="39">
        <v>430501</v>
      </c>
      <c r="AO86" s="23">
        <v>0</v>
      </c>
      <c r="AP86" s="23" t="s">
        <v>86</v>
      </c>
      <c r="AQ86" s="23" t="s">
        <v>86</v>
      </c>
      <c r="AR86" s="23">
        <v>2005</v>
      </c>
      <c r="AS86" s="23" t="s">
        <v>86</v>
      </c>
      <c r="AT86" s="23" t="s">
        <v>95</v>
      </c>
      <c r="AU86" s="23" t="s">
        <v>90</v>
      </c>
      <c r="AV86" s="23">
        <v>0</v>
      </c>
      <c r="AW86" s="29">
        <v>0.27</v>
      </c>
      <c r="AX86" s="30">
        <v>0.215</v>
      </c>
      <c r="AY86" s="23" t="s">
        <v>86</v>
      </c>
      <c r="AZ86" s="23" t="s">
        <v>86</v>
      </c>
      <c r="BA86" s="23" t="s">
        <v>95</v>
      </c>
      <c r="BB86" s="23" t="s">
        <v>86</v>
      </c>
      <c r="BC86" s="23" t="s">
        <v>86</v>
      </c>
      <c r="BD86" s="23">
        <v>0</v>
      </c>
      <c r="BE86" s="23" t="s">
        <v>87</v>
      </c>
      <c r="BF86" s="23" t="s">
        <v>95</v>
      </c>
      <c r="BG86" s="23" t="s">
        <v>95</v>
      </c>
      <c r="BH86" s="23" t="s">
        <v>86</v>
      </c>
      <c r="BI86" s="23" t="s">
        <v>95</v>
      </c>
      <c r="BJ86" s="23" t="s">
        <v>95</v>
      </c>
      <c r="BK86" s="23" t="s">
        <v>95</v>
      </c>
      <c r="BL86" s="23" t="s">
        <v>95</v>
      </c>
      <c r="BM86" s="23" t="s">
        <v>95</v>
      </c>
      <c r="BN86" s="23" t="s">
        <v>95</v>
      </c>
      <c r="BO86" s="34" t="str">
        <f t="shared" si="11"/>
        <v>No informa</v>
      </c>
      <c r="BP86" s="23" t="s">
        <v>95</v>
      </c>
      <c r="BQ86" s="34" t="str">
        <f t="shared" si="11"/>
        <v>No informa</v>
      </c>
      <c r="BR86" s="23" t="s">
        <v>95</v>
      </c>
      <c r="BS86" s="34" t="str">
        <f t="shared" si="12"/>
        <v>No informa</v>
      </c>
      <c r="BT86" s="23" t="s">
        <v>95</v>
      </c>
      <c r="BU86" s="23" t="s">
        <v>87</v>
      </c>
      <c r="BV86" s="23" t="s">
        <v>95</v>
      </c>
      <c r="BW86" s="23" t="s">
        <v>86</v>
      </c>
      <c r="BX86" s="23" t="s">
        <v>87</v>
      </c>
      <c r="BY86" s="23" t="s">
        <v>87</v>
      </c>
      <c r="BZ86" s="23">
        <v>0</v>
      </c>
      <c r="CA86" s="23" t="s">
        <v>95</v>
      </c>
    </row>
    <row r="87" spans="1:79" ht="57.6" x14ac:dyDescent="0.3">
      <c r="A87" s="19">
        <v>1</v>
      </c>
      <c r="B87" s="19" t="s">
        <v>406</v>
      </c>
      <c r="C87" s="19" t="s">
        <v>407</v>
      </c>
      <c r="D87" s="19" t="s">
        <v>97</v>
      </c>
      <c r="E87" s="19" t="s">
        <v>86</v>
      </c>
      <c r="F87" s="19" t="s">
        <v>87</v>
      </c>
      <c r="G87" s="19" t="s">
        <v>87</v>
      </c>
      <c r="H87" s="19">
        <v>1951</v>
      </c>
      <c r="I87" s="19" t="s">
        <v>125</v>
      </c>
      <c r="J87" s="20">
        <v>113.923310323</v>
      </c>
      <c r="K87" s="20">
        <v>14.934704562</v>
      </c>
      <c r="L87" s="21">
        <f t="shared" si="14"/>
        <v>0.13109436970938185</v>
      </c>
      <c r="M87" s="19" t="s">
        <v>87</v>
      </c>
      <c r="N87" s="19">
        <v>2024</v>
      </c>
      <c r="O87" s="91" t="s">
        <v>408</v>
      </c>
      <c r="P87" s="64" t="s">
        <v>87</v>
      </c>
      <c r="Q87" s="64" t="s">
        <v>87</v>
      </c>
      <c r="R87" s="64" t="s">
        <v>87</v>
      </c>
      <c r="S87" s="23" t="s">
        <v>87</v>
      </c>
      <c r="T87" s="24">
        <v>11817213</v>
      </c>
      <c r="U87" s="24">
        <v>859892</v>
      </c>
      <c r="V87" s="24">
        <v>151117258</v>
      </c>
      <c r="W87" s="24">
        <f t="shared" si="13"/>
        <v>163794363</v>
      </c>
      <c r="X87" s="24" t="s">
        <v>87</v>
      </c>
      <c r="Y87" s="23" t="s">
        <v>86</v>
      </c>
      <c r="Z87" s="23">
        <v>2</v>
      </c>
      <c r="AA87" s="23" t="s">
        <v>87</v>
      </c>
      <c r="AB87" s="23" t="s">
        <v>409</v>
      </c>
      <c r="AC87" s="25" t="s">
        <v>366</v>
      </c>
      <c r="AD87" s="26">
        <v>8212</v>
      </c>
      <c r="AE87" s="26">
        <f t="array" ref="AE87">IFERROR(AD87*_xlfn.IFS(AC87="MJ",1,AC87="GJ",1000,AC87="TJ",1000000,AC87="kWh",3.6,AC87="MWh",3600,AC87="GWh",3600000,AC87="J",0.000001,AC87="wm",3600),"No informa")</f>
        <v>29563200000</v>
      </c>
      <c r="AF87" s="23" t="s">
        <v>87</v>
      </c>
      <c r="AG87" s="23" t="s">
        <v>87</v>
      </c>
      <c r="AH87" s="23" t="s">
        <v>410</v>
      </c>
      <c r="AI87" s="59" t="s">
        <v>138</v>
      </c>
      <c r="AJ87" s="26">
        <v>16.7</v>
      </c>
      <c r="AK87" s="26">
        <f t="array" ref="AK87">IFERROR(AJ87*_xlfn.IFS(AI87="m³",1,AI87="L",0.001,AI87="ML",1000,AI87="Mm³",1000000),"No informa")</f>
        <v>16700000</v>
      </c>
      <c r="AL87" s="23">
        <v>1</v>
      </c>
      <c r="AM87" s="23" t="s">
        <v>87</v>
      </c>
      <c r="AN87" s="23">
        <v>563060</v>
      </c>
      <c r="AO87" s="23">
        <v>1</v>
      </c>
      <c r="AP87" s="23" t="s">
        <v>87</v>
      </c>
      <c r="AQ87" s="23" t="s">
        <v>87</v>
      </c>
      <c r="AR87" s="23">
        <v>9665</v>
      </c>
      <c r="AS87" s="23" t="s">
        <v>87</v>
      </c>
      <c r="AT87" s="23">
        <v>2254</v>
      </c>
      <c r="AU87" s="28">
        <f t="shared" ref="AU87:AU102" si="15">IFERROR((AT87/AR87)*100,0)</f>
        <v>23.321262286601137</v>
      </c>
      <c r="AV87" s="23">
        <v>2</v>
      </c>
      <c r="AW87" s="29">
        <v>0.42</v>
      </c>
      <c r="AX87" s="29">
        <v>0.26</v>
      </c>
      <c r="AY87" s="29" t="s">
        <v>87</v>
      </c>
      <c r="AZ87" s="23" t="s">
        <v>87</v>
      </c>
      <c r="BA87" s="30">
        <v>1.0999999999999999E-2</v>
      </c>
      <c r="BB87" s="30" t="s">
        <v>87</v>
      </c>
      <c r="BC87" s="23" t="s">
        <v>87</v>
      </c>
      <c r="BD87" s="23">
        <v>2</v>
      </c>
      <c r="BE87" s="23" t="s">
        <v>87</v>
      </c>
      <c r="BF87" s="23">
        <v>44</v>
      </c>
      <c r="BG87" s="23">
        <v>68</v>
      </c>
      <c r="BH87" s="23" t="s">
        <v>87</v>
      </c>
      <c r="BI87" s="32">
        <v>135075691</v>
      </c>
      <c r="BJ87" s="32">
        <v>160986297</v>
      </c>
      <c r="BK87" s="32" t="s">
        <v>95</v>
      </c>
      <c r="BL87" s="32">
        <v>94867431</v>
      </c>
      <c r="BM87" s="32">
        <v>23091235</v>
      </c>
      <c r="BN87" s="32">
        <v>2634560</v>
      </c>
      <c r="BO87" s="34">
        <f t="shared" si="11"/>
        <v>1.9504323690633572E-2</v>
      </c>
      <c r="BP87" s="32">
        <v>40393071</v>
      </c>
      <c r="BQ87" s="34">
        <f t="shared" si="11"/>
        <v>0.29904026920728466</v>
      </c>
      <c r="BR87" s="23">
        <v>606.23699999999997</v>
      </c>
      <c r="BS87" s="34">
        <f t="shared" si="12"/>
        <v>4.4881280673959309E-6</v>
      </c>
      <c r="BT87" s="32">
        <v>26516844</v>
      </c>
      <c r="BU87" s="23" t="s">
        <v>87</v>
      </c>
      <c r="BV87" s="29">
        <v>0.46</v>
      </c>
      <c r="BW87" s="23" t="s">
        <v>86</v>
      </c>
      <c r="BX87" s="23" t="s">
        <v>87</v>
      </c>
      <c r="BY87" s="23" t="s">
        <v>87</v>
      </c>
      <c r="BZ87" s="23">
        <v>2</v>
      </c>
      <c r="CA87" s="23">
        <v>2</v>
      </c>
    </row>
    <row r="88" spans="1:79" ht="100.8" x14ac:dyDescent="0.3">
      <c r="A88" s="19">
        <v>13</v>
      </c>
      <c r="B88" s="19" t="s">
        <v>411</v>
      </c>
      <c r="C88" s="19" t="s">
        <v>407</v>
      </c>
      <c r="D88" s="19" t="s">
        <v>103</v>
      </c>
      <c r="E88" s="19" t="s">
        <v>87</v>
      </c>
      <c r="F88" s="19" t="s">
        <v>86</v>
      </c>
      <c r="G88" s="19" t="s">
        <v>87</v>
      </c>
      <c r="H88" s="19">
        <v>1935</v>
      </c>
      <c r="I88" s="19" t="s">
        <v>244</v>
      </c>
      <c r="J88" s="20">
        <v>11.495989482000001</v>
      </c>
      <c r="K88" s="20">
        <v>0.95772225200000005</v>
      </c>
      <c r="L88" s="21">
        <f t="shared" si="14"/>
        <v>8.3309249151590339E-2</v>
      </c>
      <c r="M88" s="19" t="s">
        <v>87</v>
      </c>
      <c r="N88" s="19">
        <v>2023</v>
      </c>
      <c r="O88" s="22" t="s">
        <v>412</v>
      </c>
      <c r="P88" s="23" t="s">
        <v>87</v>
      </c>
      <c r="Q88" s="23" t="s">
        <v>87</v>
      </c>
      <c r="R88" s="23" t="s">
        <v>87</v>
      </c>
      <c r="S88" s="23" t="s">
        <v>87</v>
      </c>
      <c r="T88" s="24">
        <v>1608021</v>
      </c>
      <c r="U88" s="24">
        <v>42122</v>
      </c>
      <c r="V88" s="24" t="s">
        <v>90</v>
      </c>
      <c r="W88" s="24">
        <f t="shared" si="13"/>
        <v>1650143</v>
      </c>
      <c r="X88" s="24" t="s">
        <v>87</v>
      </c>
      <c r="Y88" s="23" t="s">
        <v>86</v>
      </c>
      <c r="Z88" s="23">
        <v>0</v>
      </c>
      <c r="AA88" s="23" t="s">
        <v>87</v>
      </c>
      <c r="AB88" s="68" t="s">
        <v>413</v>
      </c>
      <c r="AC88" s="25" t="s">
        <v>100</v>
      </c>
      <c r="AD88" s="26">
        <v>2843646.07</v>
      </c>
      <c r="AE88" s="26">
        <f t="array" ref="AE88">IFERROR(AD88*_xlfn.IFS(AC88="MJ",1,AC88="GJ",1000,AC88="TJ",1000000,AC88="kWh",3.6,AC88="MWh",3600,AC88="GWh",3600000,AC88="J",0.000001,AC88="wm",3600),"No informa")</f>
        <v>2843646070</v>
      </c>
      <c r="AF88" s="68" t="s">
        <v>86</v>
      </c>
      <c r="AG88" s="23" t="s">
        <v>87</v>
      </c>
      <c r="AH88" s="23" t="s">
        <v>95</v>
      </c>
      <c r="AI88" s="59" t="str">
        <f t="array" ref="AI88">IFERROR(AH88* _xlfn.IFS(AG88="MJ",1, AG88="GJ",1000, AG88="TJ",1000000, AG88="kWh",3.6, AG88="MWh",3600, AG88="GWh",3600000, AG88="J",0.000001, AG88="wm",3600),"No informa")</f>
        <v>No informa</v>
      </c>
      <c r="AJ88" s="26" t="s">
        <v>141</v>
      </c>
      <c r="AK88" s="26" t="str">
        <f t="array" ref="AK88">IFERROR(AJ88*_xlfn.IFS(AI88="m³",1,AI88="L",0.001,AI88="ML",1000,AI88="Mm³",1000000),"No informa")</f>
        <v>No informa</v>
      </c>
      <c r="AL88" s="23">
        <v>1</v>
      </c>
      <c r="AM88" s="23" t="s">
        <v>87</v>
      </c>
      <c r="AN88" s="23">
        <v>30581</v>
      </c>
      <c r="AO88" s="23">
        <v>1</v>
      </c>
      <c r="AP88" s="23" t="s">
        <v>87</v>
      </c>
      <c r="AQ88" s="23" t="s">
        <v>87</v>
      </c>
      <c r="AR88" s="23">
        <v>5340</v>
      </c>
      <c r="AS88" s="23" t="s">
        <v>87</v>
      </c>
      <c r="AT88" s="23" t="s">
        <v>95</v>
      </c>
      <c r="AU88" s="23" t="s">
        <v>90</v>
      </c>
      <c r="AV88" s="23">
        <v>2</v>
      </c>
      <c r="AW88" s="92">
        <v>0.16600000000000001</v>
      </c>
      <c r="AX88" s="30">
        <v>4.7699999999999999E-2</v>
      </c>
      <c r="AY88" s="30" t="s">
        <v>86</v>
      </c>
      <c r="AZ88" s="23" t="s">
        <v>86</v>
      </c>
      <c r="BA88" s="23" t="s">
        <v>95</v>
      </c>
      <c r="BB88" s="23" t="s">
        <v>87</v>
      </c>
      <c r="BC88" s="23" t="s">
        <v>87</v>
      </c>
      <c r="BD88" s="23">
        <v>2</v>
      </c>
      <c r="BE88" s="23" t="s">
        <v>87</v>
      </c>
      <c r="BF88" s="23">
        <v>68.48</v>
      </c>
      <c r="BG88" s="23">
        <v>60.88</v>
      </c>
      <c r="BH88" s="23" t="s">
        <v>87</v>
      </c>
      <c r="BI88" s="32">
        <v>16609844903743</v>
      </c>
      <c r="BJ88" s="32">
        <v>13119179797931</v>
      </c>
      <c r="BK88" s="23" t="s">
        <v>95</v>
      </c>
      <c r="BL88" s="32">
        <v>4642871464198</v>
      </c>
      <c r="BM88" s="32">
        <v>0</v>
      </c>
      <c r="BN88" s="32">
        <v>1230639110010</v>
      </c>
      <c r="BO88" s="34">
        <f t="shared" si="11"/>
        <v>7.4090945288277657E-2</v>
      </c>
      <c r="BP88" s="32">
        <v>7130080225967</v>
      </c>
      <c r="BQ88" s="34">
        <f t="shared" si="11"/>
        <v>0.42926832052238179</v>
      </c>
      <c r="BR88" s="32">
        <v>115588997756</v>
      </c>
      <c r="BS88" s="34">
        <f t="shared" si="12"/>
        <v>6.9590654473812826E-3</v>
      </c>
      <c r="BT88" s="32">
        <v>3490665105812</v>
      </c>
      <c r="BU88" s="23" t="s">
        <v>87</v>
      </c>
      <c r="BV88" s="29">
        <v>0.9</v>
      </c>
      <c r="BW88" s="23" t="s">
        <v>87</v>
      </c>
      <c r="BX88" s="23" t="s">
        <v>87</v>
      </c>
      <c r="BY88" s="23" t="s">
        <v>87</v>
      </c>
      <c r="BZ88" s="23">
        <v>2</v>
      </c>
      <c r="CA88" s="23">
        <v>0</v>
      </c>
    </row>
    <row r="89" spans="1:79" ht="86.4" x14ac:dyDescent="0.3">
      <c r="A89" s="19">
        <v>23</v>
      </c>
      <c r="B89" s="19" t="s">
        <v>414</v>
      </c>
      <c r="C89" s="19" t="s">
        <v>407</v>
      </c>
      <c r="D89" s="19" t="s">
        <v>103</v>
      </c>
      <c r="E89" s="19" t="s">
        <v>86</v>
      </c>
      <c r="F89" s="19" t="s">
        <v>86</v>
      </c>
      <c r="G89" s="19" t="s">
        <v>87</v>
      </c>
      <c r="H89" s="19">
        <v>1976</v>
      </c>
      <c r="I89" s="19" t="s">
        <v>415</v>
      </c>
      <c r="J89" s="20">
        <v>6.0471020830000004</v>
      </c>
      <c r="K89" s="20">
        <v>-0.77313499399999996</v>
      </c>
      <c r="L89" s="21">
        <f t="shared" si="14"/>
        <v>-0.12785214858096847</v>
      </c>
      <c r="M89" s="19" t="s">
        <v>87</v>
      </c>
      <c r="N89" s="19">
        <v>2024</v>
      </c>
      <c r="O89" s="56" t="s">
        <v>416</v>
      </c>
      <c r="P89" s="23" t="s">
        <v>87</v>
      </c>
      <c r="Q89" s="23" t="s">
        <v>86</v>
      </c>
      <c r="R89" s="23" t="s">
        <v>87</v>
      </c>
      <c r="S89" s="23" t="s">
        <v>86</v>
      </c>
      <c r="T89" s="24" t="s">
        <v>95</v>
      </c>
      <c r="U89" s="24" t="s">
        <v>95</v>
      </c>
      <c r="V89" s="24" t="s">
        <v>95</v>
      </c>
      <c r="W89" s="24">
        <f t="shared" si="13"/>
        <v>0</v>
      </c>
      <c r="X89" s="24" t="s">
        <v>86</v>
      </c>
      <c r="Y89" s="23" t="s">
        <v>86</v>
      </c>
      <c r="Z89" s="23">
        <v>1</v>
      </c>
      <c r="AA89" s="23" t="s">
        <v>86</v>
      </c>
      <c r="AB89" s="23" t="s">
        <v>95</v>
      </c>
      <c r="AC89" s="25" t="s">
        <v>95</v>
      </c>
      <c r="AD89" s="26" t="s">
        <v>141</v>
      </c>
      <c r="AE89" s="26" t="str">
        <f t="array" ref="AE89">IFERROR(AD89*_xlfn.IFS(AC89="MJ",1,AC89="GJ",1000,AC89="TJ",1000000,AC89="kWh",3.6,AC89="MWh",3600,AC89="GWh",3600000,AC89="J",0.000001,AC89="wm",3600),"No informa")</f>
        <v>No informa</v>
      </c>
      <c r="AF89" s="23" t="s">
        <v>87</v>
      </c>
      <c r="AG89" s="23" t="s">
        <v>87</v>
      </c>
      <c r="AH89" t="s">
        <v>417</v>
      </c>
      <c r="AI89" s="35" t="s">
        <v>109</v>
      </c>
      <c r="AJ89" s="26">
        <v>9796</v>
      </c>
      <c r="AK89" s="26">
        <f t="array" ref="AK89">IFERROR(AJ89*_xlfn.IFS(AI89="m³",1,AI89="L",0.001,AI89="ML",1000,AI89="Mm³",1000000),"No informa")</f>
        <v>9796000</v>
      </c>
      <c r="AL89" s="23">
        <v>1</v>
      </c>
      <c r="AM89" s="23" t="s">
        <v>86</v>
      </c>
      <c r="AN89" s="23" t="s">
        <v>95</v>
      </c>
      <c r="AO89" s="23">
        <v>0</v>
      </c>
      <c r="AP89" s="23" t="s">
        <v>87</v>
      </c>
      <c r="AQ89" s="23" t="s">
        <v>87</v>
      </c>
      <c r="AR89" s="23">
        <v>13778</v>
      </c>
      <c r="AS89" s="23" t="s">
        <v>87</v>
      </c>
      <c r="AT89" s="23" t="s">
        <v>95</v>
      </c>
      <c r="AU89" s="23" t="s">
        <v>90</v>
      </c>
      <c r="AV89" s="23">
        <v>1</v>
      </c>
      <c r="AW89" s="29">
        <v>0.33</v>
      </c>
      <c r="AX89" s="29">
        <v>0.13</v>
      </c>
      <c r="AY89" s="23" t="s">
        <v>86</v>
      </c>
      <c r="AZ89" s="23" t="s">
        <v>86</v>
      </c>
      <c r="BA89" s="23" t="s">
        <v>95</v>
      </c>
      <c r="BB89" s="23" t="s">
        <v>86</v>
      </c>
      <c r="BC89" s="23" t="s">
        <v>87</v>
      </c>
      <c r="BD89" s="23">
        <v>2</v>
      </c>
      <c r="BE89" s="23" t="s">
        <v>86</v>
      </c>
      <c r="BF89" s="23" t="s">
        <v>95</v>
      </c>
      <c r="BG89" s="23" t="s">
        <v>95</v>
      </c>
      <c r="BH89" s="23" t="s">
        <v>87</v>
      </c>
      <c r="BI89">
        <v>8808563663</v>
      </c>
      <c r="BJ89" t="s">
        <v>418</v>
      </c>
      <c r="BK89" s="23" t="s">
        <v>95</v>
      </c>
      <c r="BL89" t="s">
        <v>419</v>
      </c>
      <c r="BM89" s="23" t="s">
        <v>95</v>
      </c>
      <c r="BN89">
        <v>1139211572</v>
      </c>
      <c r="BO89" s="34">
        <f t="shared" si="11"/>
        <v>0.1293300037990541</v>
      </c>
      <c r="BP89" t="s">
        <v>420</v>
      </c>
      <c r="BQ89" s="34" t="str">
        <f t="shared" si="11"/>
        <v>No informa</v>
      </c>
      <c r="BR89">
        <v>85674209</v>
      </c>
      <c r="BS89" s="34">
        <f t="shared" si="12"/>
        <v>9.7262405401996356E-3</v>
      </c>
      <c r="BT89" s="23" t="s">
        <v>95</v>
      </c>
      <c r="BU89" s="23" t="s">
        <v>87</v>
      </c>
      <c r="BV89" s="29">
        <v>0.81</v>
      </c>
      <c r="BW89" s="23" t="s">
        <v>86</v>
      </c>
      <c r="BX89" s="23" t="s">
        <v>87</v>
      </c>
      <c r="BY89" s="23" t="s">
        <v>86</v>
      </c>
      <c r="BZ89" s="23">
        <v>0</v>
      </c>
      <c r="CA89" s="23">
        <v>0</v>
      </c>
    </row>
    <row r="90" spans="1:79" x14ac:dyDescent="0.3">
      <c r="A90" s="19">
        <v>28</v>
      </c>
      <c r="B90" s="19" t="s">
        <v>421</v>
      </c>
      <c r="C90" s="19" t="s">
        <v>407</v>
      </c>
      <c r="D90" s="19" t="s">
        <v>103</v>
      </c>
      <c r="E90" s="19" t="s">
        <v>86</v>
      </c>
      <c r="F90" s="19" t="s">
        <v>86</v>
      </c>
      <c r="G90" s="19" t="s">
        <v>87</v>
      </c>
      <c r="H90" s="19">
        <v>2016</v>
      </c>
      <c r="I90" s="19" t="s">
        <v>422</v>
      </c>
      <c r="J90" s="20">
        <v>5.4833186859999996</v>
      </c>
      <c r="K90" s="20">
        <v>0.69902983200000002</v>
      </c>
      <c r="L90" s="21">
        <f t="shared" si="14"/>
        <v>0.12748298467217706</v>
      </c>
      <c r="M90" s="19" t="s">
        <v>86</v>
      </c>
      <c r="N90" s="19" t="s">
        <v>200</v>
      </c>
      <c r="O90" s="62"/>
      <c r="P90" s="23"/>
      <c r="Q90" s="23"/>
      <c r="R90" s="23"/>
      <c r="S90" s="23"/>
      <c r="T90" s="24" t="s">
        <v>90</v>
      </c>
      <c r="U90" s="24" t="s">
        <v>90</v>
      </c>
      <c r="V90" s="24" t="s">
        <v>90</v>
      </c>
      <c r="W90" s="24">
        <f t="shared" si="13"/>
        <v>0</v>
      </c>
      <c r="X90" s="24"/>
      <c r="Y90" s="23"/>
      <c r="Z90" s="23"/>
      <c r="AA90" s="23"/>
      <c r="AB90" s="23" t="s">
        <v>90</v>
      </c>
      <c r="AC90" s="25" t="s">
        <v>95</v>
      </c>
      <c r="AD90" s="26" t="s">
        <v>141</v>
      </c>
      <c r="AE90" s="26" t="str">
        <f t="array" ref="AE90">IFERROR(AD90*_xlfn.IFS(AC90="MJ",1,AC90="GJ",1000,AC90="TJ",1000000,AC90="kWh",3.6,AC90="MWh",3600,AC90="GWh",3600000,AC90="J",0.000001,AC90="wm",3600),"No informa")</f>
        <v>No informa</v>
      </c>
      <c r="AF90" s="23"/>
      <c r="AG90" s="23"/>
      <c r="AH90" s="23" t="s">
        <v>90</v>
      </c>
      <c r="AI90" s="59" t="str">
        <f t="array" ref="AI90">IFERROR(AH90* _xlfn.IFS(AG90="MJ",1, AG90="GJ",1000, AG90="TJ",1000000, AG90="kWh",3.6, AG90="MWh",3600, AG90="GWh",3600000, AG90="J",0.000001, AG90="wm",3600),"No informa")</f>
        <v>No informa</v>
      </c>
      <c r="AJ90" s="26" t="s">
        <v>141</v>
      </c>
      <c r="AK90" s="26" t="str">
        <f t="array" ref="AK90">IFERROR(AJ90*_xlfn.IFS(AI90="m³",1,AI90="L",0.001,AI90="ML",1000,AI90="Mm³",1000000),"No informa")</f>
        <v>No informa</v>
      </c>
      <c r="AL90" s="23"/>
      <c r="AM90" s="23"/>
      <c r="AN90" s="23" t="s">
        <v>90</v>
      </c>
      <c r="AO90" s="23"/>
      <c r="AP90" s="23"/>
      <c r="AQ90" s="23"/>
      <c r="AR90" s="23"/>
      <c r="AS90" s="23"/>
      <c r="AT90" s="23" t="s">
        <v>95</v>
      </c>
      <c r="AU90" s="23" t="s">
        <v>95</v>
      </c>
      <c r="AV90" s="23"/>
      <c r="AW90" s="23" t="s">
        <v>95</v>
      </c>
      <c r="AX90" s="23" t="s">
        <v>95</v>
      </c>
      <c r="AY90" s="23"/>
      <c r="AZ90" s="23"/>
      <c r="BA90" s="23" t="s">
        <v>95</v>
      </c>
      <c r="BB90" s="23"/>
      <c r="BC90" s="23"/>
      <c r="BD90" s="23"/>
      <c r="BE90" s="23"/>
      <c r="BF90" s="23" t="s">
        <v>95</v>
      </c>
      <c r="BG90" s="23" t="s">
        <v>95</v>
      </c>
      <c r="BH90" s="23"/>
      <c r="BI90" s="23"/>
      <c r="BJ90" s="23"/>
      <c r="BK90" s="23"/>
      <c r="BL90" s="23"/>
      <c r="BM90" s="23"/>
      <c r="BN90" s="23"/>
      <c r="BO90" s="34" t="str">
        <f t="shared" si="11"/>
        <v>No informa</v>
      </c>
      <c r="BP90" s="23"/>
      <c r="BQ90" s="34" t="str">
        <f t="shared" si="11"/>
        <v>No informa</v>
      </c>
      <c r="BR90" s="23"/>
      <c r="BS90" s="34" t="str">
        <f t="shared" si="12"/>
        <v>No informa</v>
      </c>
      <c r="BT90" s="23"/>
      <c r="BU90" s="23"/>
      <c r="BV90" s="23" t="s">
        <v>90</v>
      </c>
      <c r="BW90" s="23"/>
      <c r="BX90" s="23"/>
      <c r="BY90" s="23"/>
      <c r="BZ90" s="23"/>
      <c r="CA90" s="23"/>
    </row>
    <row r="91" spans="1:79" ht="72" x14ac:dyDescent="0.3">
      <c r="A91" s="19">
        <v>32</v>
      </c>
      <c r="B91" s="19" t="s">
        <v>423</v>
      </c>
      <c r="C91" s="19" t="s">
        <v>407</v>
      </c>
      <c r="D91" s="19" t="s">
        <v>103</v>
      </c>
      <c r="E91" s="19" t="s">
        <v>86</v>
      </c>
      <c r="F91" s="19" t="s">
        <v>87</v>
      </c>
      <c r="G91" s="19" t="s">
        <v>87</v>
      </c>
      <c r="H91" s="19">
        <v>1985</v>
      </c>
      <c r="I91" s="19" t="s">
        <v>422</v>
      </c>
      <c r="J91" s="20">
        <v>4.2502446559999996</v>
      </c>
      <c r="K91" s="20">
        <v>-6.8917580000000004E-3</v>
      </c>
      <c r="L91" s="21">
        <f t="shared" si="14"/>
        <v>-1.6214967743729812E-3</v>
      </c>
      <c r="M91" s="19" t="s">
        <v>87</v>
      </c>
      <c r="N91" s="19">
        <v>2024</v>
      </c>
      <c r="O91" s="56" t="s">
        <v>424</v>
      </c>
      <c r="P91" s="23" t="s">
        <v>87</v>
      </c>
      <c r="Q91" s="23" t="s">
        <v>87</v>
      </c>
      <c r="R91" s="23" t="s">
        <v>87</v>
      </c>
      <c r="S91" s="23" t="s">
        <v>87</v>
      </c>
      <c r="T91" s="61">
        <v>696271</v>
      </c>
      <c r="U91" s="61">
        <v>66981</v>
      </c>
      <c r="V91" s="24">
        <v>8633088</v>
      </c>
      <c r="W91" s="24">
        <f t="shared" si="13"/>
        <v>9396340</v>
      </c>
      <c r="X91" s="24" t="s">
        <v>87</v>
      </c>
      <c r="Y91" s="23" t="s">
        <v>86</v>
      </c>
      <c r="Z91" s="23">
        <v>1</v>
      </c>
      <c r="AA91" s="23" t="s">
        <v>87</v>
      </c>
      <c r="AB91" s="39" t="s">
        <v>425</v>
      </c>
      <c r="AC91" s="25" t="s">
        <v>92</v>
      </c>
      <c r="AD91" s="26">
        <v>1120340</v>
      </c>
      <c r="AE91" s="26">
        <f t="array" ref="AE91">IFERROR(AD91*_xlfn.IFS(AC91="MJ",1,AC91="GJ",1000,AC91="TJ",1000000,AC91="kWh",3.6,AC91="MWh",3600,AC91="GWh",3600000,AC91="J",0.000001,AC91="wm",3600),"No informa")</f>
        <v>4033224000</v>
      </c>
      <c r="AF91" s="23" t="s">
        <v>86</v>
      </c>
      <c r="AG91" s="23" t="s">
        <v>87</v>
      </c>
      <c r="AH91" s="39" t="s">
        <v>426</v>
      </c>
      <c r="AI91" s="25" t="s">
        <v>94</v>
      </c>
      <c r="AJ91" s="26">
        <v>276755</v>
      </c>
      <c r="AK91" s="26">
        <f t="array" ref="AK91">IFERROR(AJ91*_xlfn.IFS(AI91="m³",1,AI91="L",0.001,AI91="ML",1000,AI91="Mm³",1000000),"No informa")</f>
        <v>276755</v>
      </c>
      <c r="AL91" s="23">
        <v>1</v>
      </c>
      <c r="AM91" s="23" t="s">
        <v>87</v>
      </c>
      <c r="AN91" s="23">
        <v>9648</v>
      </c>
      <c r="AO91" s="23">
        <v>0</v>
      </c>
      <c r="AP91" s="23" t="s">
        <v>87</v>
      </c>
      <c r="AQ91" s="23" t="s">
        <v>87</v>
      </c>
      <c r="AR91" s="23">
        <v>963</v>
      </c>
      <c r="AS91" s="23" t="s">
        <v>87</v>
      </c>
      <c r="AT91" s="23" t="s">
        <v>95</v>
      </c>
      <c r="AU91" s="23" t="s">
        <v>95</v>
      </c>
      <c r="AV91" s="23">
        <v>0</v>
      </c>
      <c r="AW91" s="29">
        <v>0.16</v>
      </c>
      <c r="AX91" s="29">
        <v>0.44</v>
      </c>
      <c r="AY91" s="23" t="s">
        <v>86</v>
      </c>
      <c r="AZ91" s="23" t="s">
        <v>86</v>
      </c>
      <c r="BA91" s="23" t="s">
        <v>95</v>
      </c>
      <c r="BB91" s="23" t="s">
        <v>86</v>
      </c>
      <c r="BC91" s="23" t="s">
        <v>87</v>
      </c>
      <c r="BD91" s="23">
        <v>1</v>
      </c>
      <c r="BE91" s="23" t="s">
        <v>87</v>
      </c>
      <c r="BF91" s="23" t="s">
        <v>95</v>
      </c>
      <c r="BG91" s="23" t="s">
        <v>95</v>
      </c>
      <c r="BH91" s="23" t="s">
        <v>86</v>
      </c>
      <c r="BI91" s="23" t="s">
        <v>95</v>
      </c>
      <c r="BJ91" s="23" t="s">
        <v>95</v>
      </c>
      <c r="BK91" s="23" t="s">
        <v>95</v>
      </c>
      <c r="BL91" s="23" t="s">
        <v>95</v>
      </c>
      <c r="BM91" s="23" t="s">
        <v>95</v>
      </c>
      <c r="BN91" s="23" t="s">
        <v>95</v>
      </c>
      <c r="BO91" s="34" t="str">
        <f t="shared" si="11"/>
        <v>No informa</v>
      </c>
      <c r="BP91" s="23" t="s">
        <v>95</v>
      </c>
      <c r="BQ91" s="34" t="str">
        <f t="shared" si="11"/>
        <v>No informa</v>
      </c>
      <c r="BR91" s="23" t="s">
        <v>95</v>
      </c>
      <c r="BS91" s="34" t="str">
        <f t="shared" si="12"/>
        <v>No informa</v>
      </c>
      <c r="BT91" s="23" t="s">
        <v>95</v>
      </c>
      <c r="BU91" s="23" t="s">
        <v>87</v>
      </c>
      <c r="BV91" s="29">
        <v>0.12</v>
      </c>
      <c r="BW91" s="23" t="s">
        <v>86</v>
      </c>
      <c r="BX91" s="23" t="s">
        <v>86</v>
      </c>
      <c r="BY91" s="23" t="s">
        <v>86</v>
      </c>
      <c r="BZ91" s="23">
        <v>2</v>
      </c>
      <c r="CA91" s="23">
        <v>2</v>
      </c>
    </row>
    <row r="92" spans="1:79" ht="86.4" x14ac:dyDescent="0.3">
      <c r="A92" s="19">
        <v>98</v>
      </c>
      <c r="B92" s="19" t="s">
        <v>427</v>
      </c>
      <c r="C92" s="19" t="s">
        <v>407</v>
      </c>
      <c r="D92" s="19" t="s">
        <v>103</v>
      </c>
      <c r="E92" s="19" t="s">
        <v>86</v>
      </c>
      <c r="F92" s="19" t="s">
        <v>86</v>
      </c>
      <c r="G92" s="19" t="s">
        <v>87</v>
      </c>
      <c r="H92" s="19">
        <v>2020</v>
      </c>
      <c r="I92" s="19" t="s">
        <v>428</v>
      </c>
      <c r="J92" s="20">
        <v>1.943851598</v>
      </c>
      <c r="K92" s="20">
        <v>0.73014199400000002</v>
      </c>
      <c r="L92" s="21">
        <f t="shared" si="14"/>
        <v>0.37561611943588302</v>
      </c>
      <c r="M92" s="19" t="s">
        <v>87</v>
      </c>
      <c r="N92" s="19">
        <v>2024</v>
      </c>
      <c r="O92" s="56" t="s">
        <v>429</v>
      </c>
      <c r="P92" s="23" t="s">
        <v>87</v>
      </c>
      <c r="Q92" s="23" t="s">
        <v>87</v>
      </c>
      <c r="R92" s="23" t="s">
        <v>87</v>
      </c>
      <c r="S92" s="23" t="s">
        <v>87</v>
      </c>
      <c r="T92" s="24">
        <v>239000</v>
      </c>
      <c r="U92" s="24">
        <v>94000</v>
      </c>
      <c r="V92" s="24">
        <v>9952400</v>
      </c>
      <c r="W92" s="24">
        <f t="shared" si="13"/>
        <v>10285400</v>
      </c>
      <c r="X92" s="24" t="s">
        <v>87</v>
      </c>
      <c r="Y92" s="23" t="s">
        <v>86</v>
      </c>
      <c r="Z92" s="23">
        <v>2</v>
      </c>
      <c r="AA92" s="23" t="s">
        <v>87</v>
      </c>
      <c r="AB92" s="23" t="s">
        <v>430</v>
      </c>
      <c r="AC92" s="25" t="s">
        <v>115</v>
      </c>
      <c r="AD92" s="26">
        <v>3840</v>
      </c>
      <c r="AE92" s="26">
        <f t="array" ref="AE92">IFERROR(AD92*_xlfn.IFS(AC92="MJ",1,AC92="GJ",1000,AC92="TJ",1000000,AC92="kWh",3.6,AC92="MWh",3600,AC92="GWh",3600000,AC92="J",0.000001,AC92="wm",3600),"No informa")</f>
        <v>3840000000</v>
      </c>
      <c r="AF92" s="23" t="s">
        <v>87</v>
      </c>
      <c r="AG92" s="23" t="s">
        <v>87</v>
      </c>
      <c r="AH92" s="39" t="s">
        <v>431</v>
      </c>
      <c r="AI92" s="35" t="s">
        <v>109</v>
      </c>
      <c r="AJ92" s="26">
        <v>128423</v>
      </c>
      <c r="AK92" s="26">
        <f t="array" ref="AK92">IFERROR(AJ92*_xlfn.IFS(AI92="m³",1,AI92="L",0.001,AI92="ML",1000,AI92="Mm³",1000000),"No informa")</f>
        <v>128423000</v>
      </c>
      <c r="AL92" s="23">
        <v>1</v>
      </c>
      <c r="AM92" s="23" t="s">
        <v>87</v>
      </c>
      <c r="AN92" s="39">
        <v>14468</v>
      </c>
      <c r="AO92" s="23">
        <v>2</v>
      </c>
      <c r="AP92" s="23" t="s">
        <v>87</v>
      </c>
      <c r="AQ92" s="23" t="s">
        <v>87</v>
      </c>
      <c r="AR92" s="23">
        <v>3492</v>
      </c>
      <c r="AS92" s="23" t="s">
        <v>87</v>
      </c>
      <c r="AT92" s="23" t="s">
        <v>95</v>
      </c>
      <c r="AU92" s="23" t="s">
        <v>95</v>
      </c>
      <c r="AV92" s="23">
        <v>1</v>
      </c>
      <c r="AW92" s="29">
        <v>0.33</v>
      </c>
      <c r="AX92" s="29">
        <v>0.39</v>
      </c>
      <c r="AY92" s="23" t="s">
        <v>86</v>
      </c>
      <c r="AZ92" s="23" t="s">
        <v>87</v>
      </c>
      <c r="BA92" s="30">
        <v>2.0000000000000001E-4</v>
      </c>
      <c r="BB92" s="23" t="s">
        <v>86</v>
      </c>
      <c r="BC92" s="23" t="s">
        <v>87</v>
      </c>
      <c r="BD92" s="23">
        <v>2</v>
      </c>
      <c r="BE92" s="23" t="s">
        <v>87</v>
      </c>
      <c r="BF92" s="23" t="s">
        <v>95</v>
      </c>
      <c r="BG92" s="23" t="s">
        <v>95</v>
      </c>
      <c r="BH92" s="23" t="s">
        <v>86</v>
      </c>
      <c r="BI92" s="23" t="s">
        <v>95</v>
      </c>
      <c r="BJ92" s="23" t="s">
        <v>95</v>
      </c>
      <c r="BK92" s="23" t="s">
        <v>95</v>
      </c>
      <c r="BL92" s="23" t="s">
        <v>95</v>
      </c>
      <c r="BM92" s="23" t="s">
        <v>95</v>
      </c>
      <c r="BN92" s="23" t="s">
        <v>95</v>
      </c>
      <c r="BO92" s="34" t="str">
        <f t="shared" si="11"/>
        <v>No informa</v>
      </c>
      <c r="BP92" s="23" t="s">
        <v>95</v>
      </c>
      <c r="BQ92" s="34" t="str">
        <f t="shared" si="11"/>
        <v>No informa</v>
      </c>
      <c r="BR92" s="23" t="s">
        <v>95</v>
      </c>
      <c r="BS92" s="34" t="str">
        <f t="shared" si="12"/>
        <v>No informa</v>
      </c>
      <c r="BT92" s="23" t="s">
        <v>95</v>
      </c>
      <c r="BU92" s="23" t="s">
        <v>87</v>
      </c>
      <c r="BV92" s="29">
        <v>0.88</v>
      </c>
      <c r="BW92" s="23" t="s">
        <v>86</v>
      </c>
      <c r="BX92" s="23" t="s">
        <v>86</v>
      </c>
      <c r="BY92" s="23" t="s">
        <v>86</v>
      </c>
      <c r="BZ92" s="23">
        <v>0</v>
      </c>
      <c r="CA92" s="23">
        <v>1</v>
      </c>
    </row>
    <row r="93" spans="1:79" ht="57.6" x14ac:dyDescent="0.3">
      <c r="A93" s="19">
        <v>56</v>
      </c>
      <c r="B93" s="19" t="s">
        <v>432</v>
      </c>
      <c r="C93" s="19" t="s">
        <v>407</v>
      </c>
      <c r="D93" s="19" t="s">
        <v>103</v>
      </c>
      <c r="E93" s="19" t="s">
        <v>86</v>
      </c>
      <c r="F93" s="19" t="s">
        <v>86</v>
      </c>
      <c r="G93" s="19" t="s">
        <v>86</v>
      </c>
      <c r="H93" s="19">
        <v>1956</v>
      </c>
      <c r="I93" s="19" t="s">
        <v>125</v>
      </c>
      <c r="J93" s="20">
        <v>2.660692144</v>
      </c>
      <c r="K93" s="20">
        <v>5.5014897E-2</v>
      </c>
      <c r="L93" s="21">
        <f t="shared" si="14"/>
        <v>2.0676911879512806E-2</v>
      </c>
      <c r="M93" s="19" t="s">
        <v>87</v>
      </c>
      <c r="N93" s="19">
        <v>2023</v>
      </c>
      <c r="O93" s="56" t="s">
        <v>433</v>
      </c>
      <c r="P93" s="23" t="s">
        <v>87</v>
      </c>
      <c r="Q93" s="23" t="s">
        <v>87</v>
      </c>
      <c r="R93" s="23" t="s">
        <v>87</v>
      </c>
      <c r="S93" s="23" t="s">
        <v>87</v>
      </c>
      <c r="T93" s="61">
        <v>295548</v>
      </c>
      <c r="U93" s="61">
        <v>26237</v>
      </c>
      <c r="V93" s="24" t="s">
        <v>95</v>
      </c>
      <c r="W93" s="24">
        <f t="shared" si="13"/>
        <v>321785</v>
      </c>
      <c r="X93" s="24" t="s">
        <v>87</v>
      </c>
      <c r="Y93" s="23" t="s">
        <v>86</v>
      </c>
      <c r="Z93" s="23">
        <v>1</v>
      </c>
      <c r="AA93" s="23" t="s">
        <v>87</v>
      </c>
      <c r="AB93" s="39" t="s">
        <v>434</v>
      </c>
      <c r="AC93" s="25" t="s">
        <v>170</v>
      </c>
      <c r="AD93" s="26">
        <v>381016080</v>
      </c>
      <c r="AE93" s="26">
        <f t="array" ref="AE93">IFERROR(AD93*_xlfn.IFS(AC93="MJ",1,AC93="GJ",1000,AC93="TJ",1000000,AC93="kWh",3.6,AC93="MWh",3600,AC93="GWh",3600000,AC93="J",0.000001,AC93="wm",3600),"No informa")</f>
        <v>1371657888</v>
      </c>
      <c r="AF93" s="23" t="s">
        <v>87</v>
      </c>
      <c r="AG93" s="23" t="s">
        <v>87</v>
      </c>
      <c r="AH93" s="58" t="s">
        <v>435</v>
      </c>
      <c r="AI93" s="35" t="s">
        <v>109</v>
      </c>
      <c r="AJ93" s="26">
        <v>22573.94</v>
      </c>
      <c r="AK93" s="26">
        <f t="array" ref="AK93">IFERROR(AJ93*_xlfn.IFS(AI93="m³",1,AI93="L",0.001,AI93="ML",1000,AI93="Mm³",1000000),"No informa")</f>
        <v>22573940</v>
      </c>
      <c r="AL93" s="23">
        <v>2</v>
      </c>
      <c r="AM93" s="23" t="s">
        <v>87</v>
      </c>
      <c r="AN93" s="58">
        <v>1078.25</v>
      </c>
      <c r="AO93" s="23">
        <v>0</v>
      </c>
      <c r="AP93" s="23" t="s">
        <v>87</v>
      </c>
      <c r="AQ93" s="23" t="s">
        <v>87</v>
      </c>
      <c r="AR93" s="23">
        <v>9297</v>
      </c>
      <c r="AS93" s="23" t="s">
        <v>87</v>
      </c>
      <c r="AT93" s="23" t="s">
        <v>95</v>
      </c>
      <c r="AU93" s="23" t="s">
        <v>95</v>
      </c>
      <c r="AV93" s="23">
        <v>1</v>
      </c>
      <c r="AW93" s="29">
        <v>0.6</v>
      </c>
      <c r="AX93" s="29">
        <v>0.17</v>
      </c>
      <c r="AY93" s="23" t="s">
        <v>86</v>
      </c>
      <c r="AZ93" s="23" t="s">
        <v>86</v>
      </c>
      <c r="BA93" s="23" t="s">
        <v>95</v>
      </c>
      <c r="BB93" s="23" t="s">
        <v>86</v>
      </c>
      <c r="BC93" s="23" t="s">
        <v>87</v>
      </c>
      <c r="BD93" s="23">
        <v>1</v>
      </c>
      <c r="BE93" s="23" t="s">
        <v>87</v>
      </c>
      <c r="BF93" s="23">
        <v>65</v>
      </c>
      <c r="BG93" s="23">
        <v>63</v>
      </c>
      <c r="BH93" s="23" t="s">
        <v>87</v>
      </c>
      <c r="BI93" t="s">
        <v>436</v>
      </c>
      <c r="BJ93" t="s">
        <v>437</v>
      </c>
      <c r="BK93" s="23" t="s">
        <v>95</v>
      </c>
      <c r="BL93" s="23" t="s">
        <v>438</v>
      </c>
      <c r="BM93" s="23" t="s">
        <v>95</v>
      </c>
      <c r="BN93" s="23" t="s">
        <v>95</v>
      </c>
      <c r="BO93" s="34" t="str">
        <f t="shared" si="11"/>
        <v>No informa</v>
      </c>
      <c r="BP93" t="s">
        <v>439</v>
      </c>
      <c r="BQ93" s="34" t="str">
        <f t="shared" si="11"/>
        <v>No informa</v>
      </c>
      <c r="BR93" s="23" t="s">
        <v>95</v>
      </c>
      <c r="BS93" s="34" t="str">
        <f t="shared" si="12"/>
        <v>No informa</v>
      </c>
      <c r="BT93" t="s">
        <v>440</v>
      </c>
      <c r="BU93" s="23" t="s">
        <v>86</v>
      </c>
      <c r="BV93" s="23" t="s">
        <v>95</v>
      </c>
      <c r="BW93" s="23" t="s">
        <v>86</v>
      </c>
      <c r="BX93" s="23" t="s">
        <v>86</v>
      </c>
      <c r="BY93" s="23" t="s">
        <v>86</v>
      </c>
      <c r="BZ93" s="23">
        <v>1</v>
      </c>
      <c r="CA93" s="23">
        <v>0</v>
      </c>
    </row>
    <row r="94" spans="1:79" ht="100.8" x14ac:dyDescent="0.3">
      <c r="A94" s="19">
        <v>66</v>
      </c>
      <c r="B94" s="19" t="s">
        <v>441</v>
      </c>
      <c r="C94" s="19" t="s">
        <v>407</v>
      </c>
      <c r="D94" s="19" t="s">
        <v>103</v>
      </c>
      <c r="E94" s="19" t="s">
        <v>86</v>
      </c>
      <c r="F94" s="19" t="s">
        <v>87</v>
      </c>
      <c r="G94" s="19" t="s">
        <v>87</v>
      </c>
      <c r="H94" s="19">
        <v>2002</v>
      </c>
      <c r="I94" s="19" t="s">
        <v>177</v>
      </c>
      <c r="J94" s="20">
        <v>2.4203671080000002</v>
      </c>
      <c r="K94" s="20">
        <v>0.36424017600000003</v>
      </c>
      <c r="L94" s="21">
        <f t="shared" si="14"/>
        <v>0.15048964051613611</v>
      </c>
      <c r="M94" s="19" t="s">
        <v>87</v>
      </c>
      <c r="N94" s="19">
        <v>2024</v>
      </c>
      <c r="O94" s="56" t="s">
        <v>442</v>
      </c>
      <c r="P94" s="23" t="s">
        <v>87</v>
      </c>
      <c r="Q94" s="23" t="s">
        <v>87</v>
      </c>
      <c r="R94" s="23" t="s">
        <v>87</v>
      </c>
      <c r="S94" s="23" t="s">
        <v>87</v>
      </c>
      <c r="T94" s="61">
        <v>182252</v>
      </c>
      <c r="U94" s="61">
        <v>17590</v>
      </c>
      <c r="V94" s="61">
        <v>4343445</v>
      </c>
      <c r="W94" s="24">
        <f t="shared" si="13"/>
        <v>4543287</v>
      </c>
      <c r="X94" s="24" t="s">
        <v>87</v>
      </c>
      <c r="Y94" s="23" t="s">
        <v>86</v>
      </c>
      <c r="Z94" s="23">
        <v>1</v>
      </c>
      <c r="AA94" s="23"/>
      <c r="AB94" s="39" t="s">
        <v>443</v>
      </c>
      <c r="AC94" s="25" t="s">
        <v>170</v>
      </c>
      <c r="AD94" s="26">
        <v>942846100</v>
      </c>
      <c r="AE94" s="26">
        <f t="array" ref="AE94">IFERROR(AD94*_xlfn.IFS(AC94="MJ",1,AC94="GJ",1000,AC94="TJ",1000000,AC94="kWh",3.6,AC94="MWh",3600,AC94="GWh",3600000,AC94="J",0.000001,AC94="wm",3600),"No informa")</f>
        <v>3394245960</v>
      </c>
      <c r="AF94" s="23" t="s">
        <v>87</v>
      </c>
      <c r="AG94" s="23"/>
      <c r="AH94" s="58" t="s">
        <v>444</v>
      </c>
      <c r="AI94" s="25" t="s">
        <v>94</v>
      </c>
      <c r="AJ94" s="26">
        <v>256989418</v>
      </c>
      <c r="AK94" s="26">
        <f t="array" ref="AK94">IFERROR(AJ94*_xlfn.IFS(AI94="m³",1,AI94="L",0.001,AI94="ML",1000,AI94="Mm³",1000000),"No informa")</f>
        <v>256989418</v>
      </c>
      <c r="AL94" s="23">
        <v>2</v>
      </c>
      <c r="AM94" s="23" t="s">
        <v>87</v>
      </c>
      <c r="AN94" s="58">
        <v>2048.73</v>
      </c>
      <c r="AO94" s="23">
        <v>2</v>
      </c>
      <c r="AP94" s="23" t="s">
        <v>87</v>
      </c>
      <c r="AQ94" s="23" t="s">
        <v>87</v>
      </c>
      <c r="AR94" s="23">
        <v>526</v>
      </c>
      <c r="AS94" s="23" t="s">
        <v>87</v>
      </c>
      <c r="AT94" s="23">
        <v>128</v>
      </c>
      <c r="AU94" s="28">
        <f t="shared" si="15"/>
        <v>24.334600760456272</v>
      </c>
      <c r="AV94" s="23">
        <v>2</v>
      </c>
      <c r="AW94" s="29">
        <v>0.22</v>
      </c>
      <c r="AX94" s="29">
        <v>0.4</v>
      </c>
      <c r="AY94" s="23" t="s">
        <v>86</v>
      </c>
      <c r="AZ94" s="23" t="s">
        <v>87</v>
      </c>
      <c r="BA94" s="30">
        <v>3.8E-3</v>
      </c>
      <c r="BB94" s="23" t="s">
        <v>86</v>
      </c>
      <c r="BC94" s="23" t="s">
        <v>87</v>
      </c>
      <c r="BD94" s="23">
        <v>2</v>
      </c>
      <c r="BE94" s="23"/>
      <c r="BF94" s="23">
        <v>54</v>
      </c>
      <c r="BG94" s="23">
        <v>43</v>
      </c>
      <c r="BH94" s="23" t="s">
        <v>87</v>
      </c>
      <c r="BI94" s="23" t="s">
        <v>445</v>
      </c>
      <c r="BJ94" s="23" t="s">
        <v>446</v>
      </c>
      <c r="BK94" s="23" t="s">
        <v>447</v>
      </c>
      <c r="BL94" s="23" t="s">
        <v>448</v>
      </c>
      <c r="BM94" s="23" t="s">
        <v>449</v>
      </c>
      <c r="BN94" s="23" t="s">
        <v>450</v>
      </c>
      <c r="BO94" s="34" t="str">
        <f t="shared" si="11"/>
        <v>No informa</v>
      </c>
      <c r="BP94" s="23" t="s">
        <v>451</v>
      </c>
      <c r="BQ94" s="34" t="str">
        <f t="shared" si="11"/>
        <v>No informa</v>
      </c>
      <c r="BR94" s="23" t="s">
        <v>452</v>
      </c>
      <c r="BS94" s="34" t="str">
        <f t="shared" si="12"/>
        <v>No informa</v>
      </c>
      <c r="BT94" s="23" t="s">
        <v>453</v>
      </c>
      <c r="BU94" s="23" t="s">
        <v>86</v>
      </c>
      <c r="BV94" s="23" t="s">
        <v>95</v>
      </c>
      <c r="BW94" s="23" t="s">
        <v>87</v>
      </c>
      <c r="BX94" s="23" t="s">
        <v>87</v>
      </c>
      <c r="BY94" s="23" t="s">
        <v>87</v>
      </c>
      <c r="BZ94" s="23">
        <v>2</v>
      </c>
      <c r="CA94" s="23">
        <v>2</v>
      </c>
    </row>
    <row r="95" spans="1:79" ht="72" x14ac:dyDescent="0.3">
      <c r="A95" s="19">
        <v>162</v>
      </c>
      <c r="B95" s="19" t="s">
        <v>454</v>
      </c>
      <c r="C95" s="19" t="s">
        <v>407</v>
      </c>
      <c r="D95" s="19" t="s">
        <v>103</v>
      </c>
      <c r="E95" s="19" t="s">
        <v>86</v>
      </c>
      <c r="F95" s="19" t="s">
        <v>87</v>
      </c>
      <c r="G95" s="19" t="s">
        <v>87</v>
      </c>
      <c r="H95" s="19">
        <v>2003</v>
      </c>
      <c r="I95" s="19" t="s">
        <v>422</v>
      </c>
      <c r="J95" s="20">
        <v>1.3219259999999999</v>
      </c>
      <c r="K95" s="75">
        <v>0.14158399999999999</v>
      </c>
      <c r="L95" s="21">
        <f t="shared" si="14"/>
        <v>0.10710433110476683</v>
      </c>
      <c r="M95" s="19" t="s">
        <v>87</v>
      </c>
      <c r="N95" s="19">
        <v>2024</v>
      </c>
      <c r="O95" s="56" t="s">
        <v>455</v>
      </c>
      <c r="P95" s="23" t="s">
        <v>87</v>
      </c>
      <c r="Q95" s="23" t="s">
        <v>86</v>
      </c>
      <c r="R95" s="23" t="s">
        <v>86</v>
      </c>
      <c r="S95" s="23" t="s">
        <v>87</v>
      </c>
      <c r="T95" s="24">
        <v>496969</v>
      </c>
      <c r="U95" s="24">
        <v>226534</v>
      </c>
      <c r="V95" s="24" t="s">
        <v>95</v>
      </c>
      <c r="W95" s="24">
        <f t="shared" si="13"/>
        <v>723503</v>
      </c>
      <c r="X95" s="24" t="s">
        <v>87</v>
      </c>
      <c r="Y95" s="23" t="s">
        <v>86</v>
      </c>
      <c r="Z95" s="23">
        <v>0</v>
      </c>
      <c r="AA95" s="23"/>
      <c r="AB95" s="39" t="s">
        <v>456</v>
      </c>
      <c r="AC95" s="25" t="s">
        <v>170</v>
      </c>
      <c r="AD95" s="26">
        <v>374837615</v>
      </c>
      <c r="AE95" s="26">
        <f t="array" ref="AE95">IFERROR(AD95*_xlfn.IFS(AC95="MJ",1,AC95="GJ",1000,AC95="TJ",1000000,AC95="kWh",3.6,AC95="MWh",3600,AC95="GWh",3600000,AC95="J",0.000001,AC95="wm",3600),"No informa")</f>
        <v>1349415414</v>
      </c>
      <c r="AF95" s="23" t="s">
        <v>87</v>
      </c>
      <c r="AG95" s="23"/>
      <c r="AH95" t="s">
        <v>457</v>
      </c>
      <c r="AI95" s="25" t="s">
        <v>94</v>
      </c>
      <c r="AJ95" s="26">
        <v>134086000</v>
      </c>
      <c r="AK95" s="26">
        <f t="array" ref="AK95">IFERROR(AJ95*_xlfn.IFS(AI95="m³",1,AI95="L",0.001,AI95="ML",1000,AI95="Mm³",1000000),"No informa")</f>
        <v>134086000</v>
      </c>
      <c r="AL95" s="23">
        <v>1</v>
      </c>
      <c r="AM95" s="23" t="s">
        <v>87</v>
      </c>
      <c r="AN95" s="23">
        <v>11505</v>
      </c>
      <c r="AO95" s="23">
        <v>0</v>
      </c>
      <c r="AP95" s="23" t="s">
        <v>87</v>
      </c>
      <c r="AQ95" s="23" t="s">
        <v>87</v>
      </c>
      <c r="AR95" s="23">
        <v>431</v>
      </c>
      <c r="AS95" s="23" t="s">
        <v>87</v>
      </c>
      <c r="AT95" s="23" t="s">
        <v>95</v>
      </c>
      <c r="AU95" s="23" t="s">
        <v>95</v>
      </c>
      <c r="AV95" s="23">
        <v>0</v>
      </c>
      <c r="AW95" s="29">
        <v>0.22</v>
      </c>
      <c r="AX95" s="29">
        <v>0.38</v>
      </c>
      <c r="AY95" s="23" t="s">
        <v>86</v>
      </c>
      <c r="AZ95" s="23" t="s">
        <v>86</v>
      </c>
      <c r="BA95" s="23" t="s">
        <v>95</v>
      </c>
      <c r="BB95" s="23" t="s">
        <v>87</v>
      </c>
      <c r="BC95" s="23" t="s">
        <v>87</v>
      </c>
      <c r="BD95" s="23">
        <v>0</v>
      </c>
      <c r="BE95" s="23" t="s">
        <v>86</v>
      </c>
      <c r="BF95" s="23" t="s">
        <v>95</v>
      </c>
      <c r="BG95" s="23" t="s">
        <v>95</v>
      </c>
      <c r="BH95" s="23" t="s">
        <v>87</v>
      </c>
      <c r="BI95" s="23" t="s">
        <v>458</v>
      </c>
      <c r="BJ95" s="23" t="s">
        <v>95</v>
      </c>
      <c r="BK95" s="23" t="s">
        <v>459</v>
      </c>
      <c r="BL95" s="23" t="s">
        <v>95</v>
      </c>
      <c r="BM95" s="23" t="s">
        <v>460</v>
      </c>
      <c r="BN95" s="23" t="s">
        <v>461</v>
      </c>
      <c r="BO95" s="34" t="str">
        <f t="shared" si="11"/>
        <v>No informa</v>
      </c>
      <c r="BP95" s="23" t="s">
        <v>462</v>
      </c>
      <c r="BQ95" s="34" t="str">
        <f t="shared" si="11"/>
        <v>No informa</v>
      </c>
      <c r="BR95" s="23" t="s">
        <v>463</v>
      </c>
      <c r="BS95" s="34" t="str">
        <f t="shared" si="12"/>
        <v>No informa</v>
      </c>
      <c r="BT95" s="23" t="s">
        <v>95</v>
      </c>
      <c r="BU95" s="23" t="s">
        <v>87</v>
      </c>
      <c r="BV95" s="23" t="s">
        <v>95</v>
      </c>
      <c r="BW95" s="23" t="s">
        <v>86</v>
      </c>
      <c r="BX95" s="23" t="s">
        <v>86</v>
      </c>
      <c r="BY95" s="23" t="s">
        <v>87</v>
      </c>
      <c r="BZ95" s="23">
        <v>0</v>
      </c>
      <c r="CA95" s="23">
        <v>2</v>
      </c>
    </row>
    <row r="96" spans="1:79" ht="115.2" x14ac:dyDescent="0.3">
      <c r="A96" s="19">
        <v>288</v>
      </c>
      <c r="B96" s="19" t="s">
        <v>464</v>
      </c>
      <c r="C96" s="19" t="s">
        <v>407</v>
      </c>
      <c r="D96" s="19" t="s">
        <v>103</v>
      </c>
      <c r="E96" s="19" t="s">
        <v>86</v>
      </c>
      <c r="F96" s="19" t="s">
        <v>86</v>
      </c>
      <c r="G96" s="19" t="s">
        <v>87</v>
      </c>
      <c r="H96" s="19">
        <v>1990</v>
      </c>
      <c r="I96" s="19" t="s">
        <v>281</v>
      </c>
      <c r="J96" s="20">
        <v>0.89502277900000005</v>
      </c>
      <c r="K96" s="20">
        <v>-0.84996807900000004</v>
      </c>
      <c r="L96" s="21">
        <f t="shared" si="14"/>
        <v>-0.94966083427469949</v>
      </c>
      <c r="M96" s="19" t="s">
        <v>87</v>
      </c>
      <c r="N96" s="19">
        <v>2023</v>
      </c>
      <c r="O96" s="56" t="s">
        <v>465</v>
      </c>
      <c r="P96" s="23" t="s">
        <v>86</v>
      </c>
      <c r="Q96" s="23" t="s">
        <v>86</v>
      </c>
      <c r="R96" s="23" t="s">
        <v>86</v>
      </c>
      <c r="S96" s="23" t="s">
        <v>86</v>
      </c>
      <c r="T96" s="24" t="s">
        <v>95</v>
      </c>
      <c r="U96" s="24" t="s">
        <v>95</v>
      </c>
      <c r="V96" s="24" t="s">
        <v>95</v>
      </c>
      <c r="W96" s="24">
        <f t="shared" si="13"/>
        <v>0</v>
      </c>
      <c r="X96" s="24" t="s">
        <v>86</v>
      </c>
      <c r="Y96" s="23" t="s">
        <v>86</v>
      </c>
      <c r="Z96" s="23">
        <v>0</v>
      </c>
      <c r="AA96" s="23" t="s">
        <v>86</v>
      </c>
      <c r="AB96" s="23" t="s">
        <v>95</v>
      </c>
      <c r="AC96" s="25" t="s">
        <v>95</v>
      </c>
      <c r="AD96" s="26" t="s">
        <v>141</v>
      </c>
      <c r="AE96" s="26" t="str">
        <f t="array" ref="AE96">IFERROR(AD96*_xlfn.IFS(AC96="MJ",1,AC96="GJ",1000,AC96="TJ",1000000,AC96="kWh",3.6,AC96="MWh",3600,AC96="GWh",3600000,AC96="J",0.000001,AC96="wm",3600),"No informa")</f>
        <v>No informa</v>
      </c>
      <c r="AF96" s="23" t="s">
        <v>86</v>
      </c>
      <c r="AG96" s="23" t="s">
        <v>86</v>
      </c>
      <c r="AH96" s="23" t="s">
        <v>95</v>
      </c>
      <c r="AI96" s="59" t="str">
        <f t="array" ref="AI96">IFERROR(AH96* _xlfn.IFS(AG96="MJ",1, AG96="GJ",1000, AG96="TJ",1000000, AG96="kWh",3.6, AG96="MWh",3600, AG96="GWh",3600000, AG96="J",0.000001, AG96="wm",3600),"No informa")</f>
        <v>No informa</v>
      </c>
      <c r="AJ96" s="26" t="s">
        <v>141</v>
      </c>
      <c r="AK96" s="26" t="str">
        <f t="array" ref="AK96">IFERROR(AJ96*_xlfn.IFS(AI96="m³",1,AI96="L",0.001,AI96="ML",1000,AI96="Mm³",1000000),"No informa")</f>
        <v>No informa</v>
      </c>
      <c r="AL96" s="23">
        <v>0</v>
      </c>
      <c r="AM96" s="23" t="s">
        <v>86</v>
      </c>
      <c r="AN96" s="23" t="s">
        <v>95</v>
      </c>
      <c r="AO96" s="23" t="s">
        <v>95</v>
      </c>
      <c r="AP96" s="23" t="s">
        <v>86</v>
      </c>
      <c r="AQ96" s="23" t="s">
        <v>86</v>
      </c>
      <c r="AR96" s="23" t="s">
        <v>95</v>
      </c>
      <c r="AS96" s="23" t="s">
        <v>86</v>
      </c>
      <c r="AT96" s="23" t="s">
        <v>95</v>
      </c>
      <c r="AU96" s="23" t="s">
        <v>95</v>
      </c>
      <c r="AV96" s="23">
        <v>0</v>
      </c>
      <c r="AW96" s="23" t="s">
        <v>95</v>
      </c>
      <c r="AX96" s="23" t="s">
        <v>95</v>
      </c>
      <c r="AY96" s="23" t="s">
        <v>86</v>
      </c>
      <c r="AZ96" s="23" t="s">
        <v>86</v>
      </c>
      <c r="BA96" s="23" t="s">
        <v>95</v>
      </c>
      <c r="BB96" s="23" t="s">
        <v>86</v>
      </c>
      <c r="BC96" s="23" t="s">
        <v>87</v>
      </c>
      <c r="BD96" s="23">
        <v>2</v>
      </c>
      <c r="BE96" s="23" t="s">
        <v>86</v>
      </c>
      <c r="BF96" s="23" t="s">
        <v>95</v>
      </c>
      <c r="BG96" s="23" t="s">
        <v>95</v>
      </c>
      <c r="BH96" s="23" t="s">
        <v>86</v>
      </c>
      <c r="BI96" s="23" t="s">
        <v>95</v>
      </c>
      <c r="BJ96" s="23" t="s">
        <v>95</v>
      </c>
      <c r="BK96" s="23" t="s">
        <v>95</v>
      </c>
      <c r="BL96" s="23" t="s">
        <v>95</v>
      </c>
      <c r="BM96" s="23" t="s">
        <v>95</v>
      </c>
      <c r="BN96" s="23" t="s">
        <v>95</v>
      </c>
      <c r="BO96" s="34" t="str">
        <f t="shared" si="11"/>
        <v>No informa</v>
      </c>
      <c r="BP96" s="23" t="s">
        <v>95</v>
      </c>
      <c r="BQ96" s="34" t="str">
        <f t="shared" si="11"/>
        <v>No informa</v>
      </c>
      <c r="BR96" s="23" t="s">
        <v>95</v>
      </c>
      <c r="BS96" s="34" t="str">
        <f t="shared" si="12"/>
        <v>No informa</v>
      </c>
      <c r="BT96" s="23" t="s">
        <v>95</v>
      </c>
      <c r="BU96" s="23" t="s">
        <v>86</v>
      </c>
      <c r="BV96" s="23" t="s">
        <v>95</v>
      </c>
      <c r="BW96" s="23" t="s">
        <v>86</v>
      </c>
      <c r="BX96" s="23" t="s">
        <v>86</v>
      </c>
      <c r="BY96" s="23" t="s">
        <v>86</v>
      </c>
      <c r="BZ96" s="23">
        <v>0</v>
      </c>
      <c r="CA96" s="23" t="s">
        <v>95</v>
      </c>
    </row>
    <row r="97" spans="1:79" ht="86.4" x14ac:dyDescent="0.3">
      <c r="A97" s="19">
        <v>65</v>
      </c>
      <c r="B97" t="s">
        <v>466</v>
      </c>
      <c r="C97" s="19" t="s">
        <v>467</v>
      </c>
      <c r="D97" s="19" t="s">
        <v>103</v>
      </c>
      <c r="E97" s="19" t="s">
        <v>87</v>
      </c>
      <c r="F97" s="19" t="s">
        <v>86</v>
      </c>
      <c r="G97" s="19" t="s">
        <v>86</v>
      </c>
      <c r="H97" s="19">
        <v>1969</v>
      </c>
      <c r="I97" s="19" t="s">
        <v>125</v>
      </c>
      <c r="J97" s="20">
        <v>2.4231643530000002</v>
      </c>
      <c r="K97" s="20">
        <v>0.21491893500000001</v>
      </c>
      <c r="L97" s="93">
        <f t="shared" si="14"/>
        <v>8.869350307746128E-2</v>
      </c>
      <c r="M97" s="19" t="s">
        <v>87</v>
      </c>
      <c r="N97" s="19">
        <v>2024</v>
      </c>
      <c r="O97" s="94" t="s">
        <v>468</v>
      </c>
      <c r="P97" s="19" t="s">
        <v>86</v>
      </c>
      <c r="Q97" s="19" t="s">
        <v>86</v>
      </c>
      <c r="R97" s="19" t="s">
        <v>86</v>
      </c>
      <c r="S97" s="23" t="s">
        <v>86</v>
      </c>
      <c r="T97" s="24" t="s">
        <v>95</v>
      </c>
      <c r="U97" s="24" t="s">
        <v>95</v>
      </c>
      <c r="V97" s="24" t="s">
        <v>95</v>
      </c>
      <c r="W97" s="24">
        <f t="shared" si="13"/>
        <v>0</v>
      </c>
      <c r="X97" s="24" t="s">
        <v>87</v>
      </c>
      <c r="Y97" s="23" t="s">
        <v>86</v>
      </c>
      <c r="Z97" s="23">
        <v>0</v>
      </c>
      <c r="AA97" s="23" t="s">
        <v>86</v>
      </c>
      <c r="AB97" s="23" t="s">
        <v>95</v>
      </c>
      <c r="AC97" s="25" t="s">
        <v>95</v>
      </c>
      <c r="AD97" s="26" t="s">
        <v>141</v>
      </c>
      <c r="AE97" s="26" t="str">
        <f t="array" ref="AE97">IFERROR(AD97*_xlfn.IFS(AC97="MJ",1,AC97="GJ",1000,AC97="TJ",1000000,AC97="kWh",3.6,AC97="MWh",3600,AC97="GWh",3600000,AC97="J",0.000001,AC97="wm",3600),"No informa")</f>
        <v>No informa</v>
      </c>
      <c r="AF97" s="23" t="s">
        <v>86</v>
      </c>
      <c r="AG97" s="23" t="s">
        <v>86</v>
      </c>
      <c r="AH97" s="23" t="s">
        <v>95</v>
      </c>
      <c r="AI97" s="59" t="str">
        <f t="array" ref="AI97">IFERROR(AH97* _xlfn.IFS(AG97="MJ",1, AG97="GJ",1000, AG97="TJ",1000000, AG97="kWh",3.6, AG97="MWh",3600, AG97="GWh",3600000, AG97="J",0.000001, AG97="wm",3600),"No informa")</f>
        <v>No informa</v>
      </c>
      <c r="AJ97" s="26" t="s">
        <v>141</v>
      </c>
      <c r="AK97" s="26" t="str">
        <f t="array" ref="AK97">IFERROR(AJ97*_xlfn.IFS(AI97="m³",1,AI97="L",0.001,AI97="ML",1000,AI97="Mm³",1000000),"No informa")</f>
        <v>No informa</v>
      </c>
      <c r="AL97" s="23">
        <v>0</v>
      </c>
      <c r="AM97" s="23" t="s">
        <v>86</v>
      </c>
      <c r="AN97" s="23" t="s">
        <v>95</v>
      </c>
      <c r="AO97" s="23" t="s">
        <v>86</v>
      </c>
      <c r="AP97" s="23" t="s">
        <v>86</v>
      </c>
      <c r="AQ97" s="23" t="s">
        <v>86</v>
      </c>
      <c r="AR97" s="23" t="s">
        <v>95</v>
      </c>
      <c r="AS97" s="23" t="s">
        <v>95</v>
      </c>
      <c r="AT97" s="23" t="s">
        <v>95</v>
      </c>
      <c r="AU97" s="23" t="s">
        <v>95</v>
      </c>
      <c r="AV97" s="23">
        <v>0</v>
      </c>
      <c r="AW97" s="23" t="s">
        <v>95</v>
      </c>
      <c r="AX97" s="23" t="s">
        <v>95</v>
      </c>
      <c r="AY97" s="23" t="s">
        <v>86</v>
      </c>
      <c r="AZ97" s="23" t="s">
        <v>95</v>
      </c>
      <c r="BA97" s="23"/>
      <c r="BB97" s="23" t="s">
        <v>86</v>
      </c>
      <c r="BC97" s="23" t="s">
        <v>87</v>
      </c>
      <c r="BD97" s="23">
        <v>0</v>
      </c>
      <c r="BE97" s="23" t="s">
        <v>86</v>
      </c>
      <c r="BF97" s="23" t="s">
        <v>95</v>
      </c>
      <c r="BG97" s="23" t="s">
        <v>95</v>
      </c>
      <c r="BH97" s="23" t="s">
        <v>95</v>
      </c>
      <c r="BI97" s="23" t="s">
        <v>95</v>
      </c>
      <c r="BJ97" s="23" t="s">
        <v>95</v>
      </c>
      <c r="BK97" s="23" t="s">
        <v>95</v>
      </c>
      <c r="BL97" s="23" t="s">
        <v>95</v>
      </c>
      <c r="BM97" s="23" t="s">
        <v>95</v>
      </c>
      <c r="BN97" s="23" t="s">
        <v>95</v>
      </c>
      <c r="BO97" s="34" t="str">
        <f t="shared" si="11"/>
        <v>No informa</v>
      </c>
      <c r="BP97" s="23" t="s">
        <v>95</v>
      </c>
      <c r="BQ97" s="34" t="str">
        <f t="shared" si="11"/>
        <v>No informa</v>
      </c>
      <c r="BR97" s="23" t="s">
        <v>95</v>
      </c>
      <c r="BS97" s="34" t="str">
        <f t="shared" si="12"/>
        <v>No informa</v>
      </c>
      <c r="BT97" s="23" t="s">
        <v>95</v>
      </c>
      <c r="BU97" s="23" t="s">
        <v>86</v>
      </c>
      <c r="BV97" s="23" t="s">
        <v>95</v>
      </c>
      <c r="BW97" s="23" t="s">
        <v>86</v>
      </c>
      <c r="BX97" s="23" t="s">
        <v>86</v>
      </c>
      <c r="BY97" s="23" t="s">
        <v>86</v>
      </c>
      <c r="BZ97" s="23">
        <v>0</v>
      </c>
      <c r="CA97" s="23" t="s">
        <v>95</v>
      </c>
    </row>
    <row r="98" spans="1:79" ht="144" x14ac:dyDescent="0.3">
      <c r="A98" s="19">
        <v>85</v>
      </c>
      <c r="B98" s="19" t="s">
        <v>469</v>
      </c>
      <c r="C98" s="19" t="s">
        <v>467</v>
      </c>
      <c r="D98" t="s">
        <v>103</v>
      </c>
      <c r="E98" s="19" t="s">
        <v>87</v>
      </c>
      <c r="F98" s="19" t="s">
        <v>86</v>
      </c>
      <c r="G98" s="19" t="s">
        <v>87</v>
      </c>
      <c r="H98" s="19">
        <v>1971</v>
      </c>
      <c r="I98" s="19" t="s">
        <v>244</v>
      </c>
      <c r="J98" s="20">
        <v>2.1567474139999998</v>
      </c>
      <c r="K98" s="20">
        <v>2.1531850000000002E-2</v>
      </c>
      <c r="L98" s="93">
        <f t="shared" si="14"/>
        <v>9.9834824700524728E-3</v>
      </c>
      <c r="M98" s="19" t="s">
        <v>87</v>
      </c>
      <c r="N98" s="19">
        <v>2021</v>
      </c>
      <c r="O98" s="94" t="s">
        <v>470</v>
      </c>
      <c r="P98" s="19"/>
      <c r="Q98" s="19"/>
      <c r="R98" s="19"/>
      <c r="S98" s="23"/>
      <c r="T98" s="23" t="s">
        <v>90</v>
      </c>
      <c r="U98" s="23" t="s">
        <v>90</v>
      </c>
      <c r="V98" s="23" t="s">
        <v>90</v>
      </c>
      <c r="W98" s="24">
        <f t="shared" si="13"/>
        <v>0</v>
      </c>
      <c r="X98" s="24"/>
      <c r="Y98" s="23"/>
      <c r="Z98" s="23"/>
      <c r="AA98" s="23"/>
      <c r="AB98" s="23" t="s">
        <v>95</v>
      </c>
      <c r="AC98" s="25" t="s">
        <v>95</v>
      </c>
      <c r="AD98" s="26" t="s">
        <v>141</v>
      </c>
      <c r="AE98" s="26" t="str">
        <f t="array" ref="AE98">IFERROR(AD98*_xlfn.IFS(AC98="MJ",1,AC98="GJ",1000,AC98="TJ",1000000,AC98="kWh",3.6,AC98="MWh",3600,AC98="GWh",3600000,AC98="J",0.000001,AC98="wm",3600),"No informa")</f>
        <v>No informa</v>
      </c>
      <c r="AF98" s="23"/>
      <c r="AG98" s="23"/>
      <c r="AH98" s="23" t="s">
        <v>95</v>
      </c>
      <c r="AI98" s="59" t="str">
        <f t="array" ref="AI98">IFERROR(AH98* _xlfn.IFS(AG98="MJ",1, AG98="GJ",1000, AG98="TJ",1000000, AG98="kWh",3.6, AG98="MWh",3600, AG98="GWh",3600000, AG98="J",0.000001, AG98="wm",3600),"No informa")</f>
        <v>No informa</v>
      </c>
      <c r="AJ98" s="26" t="s">
        <v>141</v>
      </c>
      <c r="AK98" s="26" t="str">
        <f t="array" ref="AK98">IFERROR(AJ98*_xlfn.IFS(AI98="m³",1,AI98="L",0.001,AI98="ML",1000,AI98="Mm³",1000000),"No informa")</f>
        <v>No informa</v>
      </c>
      <c r="AL98" s="23"/>
      <c r="AM98" s="23"/>
      <c r="AN98" s="23" t="s">
        <v>95</v>
      </c>
      <c r="AO98" s="23"/>
      <c r="AP98" s="23"/>
      <c r="AQ98" s="23"/>
      <c r="AR98" s="23"/>
      <c r="AS98" s="23"/>
      <c r="AT98" s="23" t="s">
        <v>95</v>
      </c>
      <c r="AU98" s="23" t="s">
        <v>95</v>
      </c>
      <c r="AV98" s="23"/>
      <c r="AW98" s="23" t="s">
        <v>95</v>
      </c>
      <c r="AX98" s="23" t="s">
        <v>95</v>
      </c>
      <c r="AY98" s="23"/>
      <c r="AZ98" s="23"/>
      <c r="BA98" s="23" t="s">
        <v>95</v>
      </c>
      <c r="BB98" s="23"/>
      <c r="BC98" s="23"/>
      <c r="BD98" s="23"/>
      <c r="BE98" s="23"/>
      <c r="BF98" s="23" t="s">
        <v>95</v>
      </c>
      <c r="BG98" s="23" t="s">
        <v>95</v>
      </c>
      <c r="BH98" s="23"/>
      <c r="BI98" s="23"/>
      <c r="BJ98" s="23"/>
      <c r="BK98" s="23"/>
      <c r="BL98" s="23"/>
      <c r="BM98" s="23"/>
      <c r="BN98" s="23"/>
      <c r="BO98" s="34" t="str">
        <f t="shared" si="11"/>
        <v>No informa</v>
      </c>
      <c r="BP98" s="23"/>
      <c r="BQ98" s="34" t="str">
        <f t="shared" si="11"/>
        <v>No informa</v>
      </c>
      <c r="BR98" s="23"/>
      <c r="BS98" s="34" t="str">
        <f t="shared" si="12"/>
        <v>No informa</v>
      </c>
      <c r="BT98" s="23"/>
      <c r="BU98" s="23"/>
      <c r="BV98" s="23" t="s">
        <v>95</v>
      </c>
      <c r="BW98" s="23"/>
      <c r="BX98" s="23"/>
      <c r="BY98" s="23"/>
      <c r="BZ98" s="23"/>
      <c r="CA98" s="23"/>
    </row>
    <row r="99" spans="1:79" x14ac:dyDescent="0.3">
      <c r="A99" s="19">
        <v>387</v>
      </c>
      <c r="B99" s="89" t="s">
        <v>471</v>
      </c>
      <c r="C99" s="19" t="s">
        <v>467</v>
      </c>
      <c r="D99" s="19" t="s">
        <v>103</v>
      </c>
      <c r="E99" s="19" t="s">
        <v>86</v>
      </c>
      <c r="F99" s="19" t="s">
        <v>86</v>
      </c>
      <c r="G99" s="19" t="s">
        <v>86</v>
      </c>
      <c r="H99" s="19">
        <v>1987</v>
      </c>
      <c r="I99" s="19" t="s">
        <v>125</v>
      </c>
      <c r="J99" s="20">
        <v>0.711210393</v>
      </c>
      <c r="K99" s="20">
        <v>1.9308293000000001E-2</v>
      </c>
      <c r="L99" s="93">
        <f t="shared" si="14"/>
        <v>2.7148496689642723E-2</v>
      </c>
      <c r="M99" s="19" t="s">
        <v>86</v>
      </c>
      <c r="N99" s="19" t="s">
        <v>200</v>
      </c>
      <c r="O99" s="90"/>
      <c r="P99" s="19"/>
      <c r="Q99" s="19"/>
      <c r="R99" s="19"/>
      <c r="S99" s="23"/>
      <c r="T99" s="24" t="s">
        <v>90</v>
      </c>
      <c r="U99" s="24" t="s">
        <v>90</v>
      </c>
      <c r="V99" s="24" t="s">
        <v>90</v>
      </c>
      <c r="W99" s="24">
        <f t="shared" si="13"/>
        <v>0</v>
      </c>
      <c r="X99" s="24"/>
      <c r="Y99" s="23"/>
      <c r="Z99" s="23"/>
      <c r="AA99" s="23"/>
      <c r="AB99" s="23" t="s">
        <v>90</v>
      </c>
      <c r="AC99" s="25" t="s">
        <v>95</v>
      </c>
      <c r="AD99" s="26" t="s">
        <v>141</v>
      </c>
      <c r="AE99" s="26" t="str">
        <f t="array" ref="AE99">IFERROR(AD99*_xlfn.IFS(AC99="MJ",1,AC99="GJ",1000,AC99="TJ",1000000,AC99="kWh",3.6,AC99="MWh",3600,AC99="GWh",3600000,AC99="J",0.000001,AC99="wm",3600),"No informa")</f>
        <v>No informa</v>
      </c>
      <c r="AF99" s="23"/>
      <c r="AG99" s="23"/>
      <c r="AH99" s="23" t="s">
        <v>90</v>
      </c>
      <c r="AI99" s="59" t="str">
        <f t="array" ref="AI99">IFERROR(AH99* _xlfn.IFS(AG99="MJ",1, AG99="GJ",1000, AG99="TJ",1000000, AG99="kWh",3.6, AG99="MWh",3600, AG99="GWh",3600000, AG99="J",0.000001, AG99="wm",3600),"No informa")</f>
        <v>No informa</v>
      </c>
      <c r="AJ99" s="26" t="s">
        <v>141</v>
      </c>
      <c r="AK99" s="26" t="str">
        <f t="array" ref="AK99">IFERROR(AJ99*_xlfn.IFS(AI99="m³",1,AI99="L",0.001,AI99="ML",1000,AI99="Mm³",1000000),"No informa")</f>
        <v>No informa</v>
      </c>
      <c r="AL99" s="23"/>
      <c r="AM99" s="23"/>
      <c r="AN99" s="23" t="s">
        <v>90</v>
      </c>
      <c r="AO99" s="23"/>
      <c r="AP99" s="23"/>
      <c r="AQ99" s="23"/>
      <c r="AR99" s="23"/>
      <c r="AS99" s="23"/>
      <c r="AT99" s="23" t="s">
        <v>95</v>
      </c>
      <c r="AU99" s="23" t="s">
        <v>95</v>
      </c>
      <c r="AV99" s="23"/>
      <c r="AW99" s="23" t="s">
        <v>95</v>
      </c>
      <c r="AX99" s="23" t="s">
        <v>95</v>
      </c>
      <c r="AY99" s="23"/>
      <c r="AZ99" s="23"/>
      <c r="BA99" s="23" t="s">
        <v>95</v>
      </c>
      <c r="BB99" s="23"/>
      <c r="BC99" s="23"/>
      <c r="BD99" s="23"/>
      <c r="BE99" s="23"/>
      <c r="BF99" s="23" t="s">
        <v>95</v>
      </c>
      <c r="BG99" s="23" t="s">
        <v>95</v>
      </c>
      <c r="BH99" s="23"/>
      <c r="BI99" s="23"/>
      <c r="BJ99" s="23"/>
      <c r="BK99" s="23"/>
      <c r="BL99" s="23"/>
      <c r="BM99" s="23"/>
      <c r="BN99" s="23"/>
      <c r="BO99" s="34" t="str">
        <f t="shared" si="11"/>
        <v>No informa</v>
      </c>
      <c r="BP99" s="23"/>
      <c r="BQ99" s="34" t="str">
        <f t="shared" si="11"/>
        <v>No informa</v>
      </c>
      <c r="BR99" s="23"/>
      <c r="BS99" s="34" t="str">
        <f t="shared" si="12"/>
        <v>No informa</v>
      </c>
      <c r="BT99" s="23"/>
      <c r="BU99" s="23"/>
      <c r="BV99" s="23" t="s">
        <v>90</v>
      </c>
      <c r="BW99" s="23"/>
      <c r="BX99" s="23"/>
      <c r="BY99" s="23"/>
      <c r="BZ99" s="23"/>
      <c r="CA99" s="23"/>
    </row>
    <row r="100" spans="1:79" ht="86.4" x14ac:dyDescent="0.3">
      <c r="A100" s="19">
        <v>254</v>
      </c>
      <c r="B100" s="19" t="s">
        <v>472</v>
      </c>
      <c r="C100" s="19" t="s">
        <v>467</v>
      </c>
      <c r="D100" s="19" t="s">
        <v>103</v>
      </c>
      <c r="E100" s="19" t="s">
        <v>86</v>
      </c>
      <c r="F100" s="19" t="s">
        <v>86</v>
      </c>
      <c r="G100" s="19" t="s">
        <v>86</v>
      </c>
      <c r="H100" s="19">
        <v>2007</v>
      </c>
      <c r="I100" s="19" t="s">
        <v>125</v>
      </c>
      <c r="J100" s="20">
        <v>0.97802211500000003</v>
      </c>
      <c r="K100" s="20">
        <v>-8.6934479999999995E-3</v>
      </c>
      <c r="L100" s="93">
        <f t="shared" si="14"/>
        <v>-8.8888051370903803E-3</v>
      </c>
      <c r="M100" s="19" t="s">
        <v>87</v>
      </c>
      <c r="N100" s="19">
        <v>2023</v>
      </c>
      <c r="O100" s="56" t="s">
        <v>473</v>
      </c>
      <c r="P100" s="19" t="s">
        <v>87</v>
      </c>
      <c r="Q100" s="19" t="s">
        <v>87</v>
      </c>
      <c r="R100" s="19" t="s">
        <v>87</v>
      </c>
      <c r="S100" s="23" t="s">
        <v>87</v>
      </c>
      <c r="T100" s="61">
        <v>95363.05</v>
      </c>
      <c r="U100" s="24" t="s">
        <v>95</v>
      </c>
      <c r="V100" s="24" t="s">
        <v>90</v>
      </c>
      <c r="W100" s="24">
        <f t="shared" si="13"/>
        <v>95363.05</v>
      </c>
      <c r="X100" s="24" t="s">
        <v>87</v>
      </c>
      <c r="Y100" s="23" t="s">
        <v>86</v>
      </c>
      <c r="Z100" s="23">
        <v>1</v>
      </c>
      <c r="AA100" s="23" t="s">
        <v>87</v>
      </c>
      <c r="AB100" s="58" t="s">
        <v>474</v>
      </c>
      <c r="AC100" s="25" t="s">
        <v>170</v>
      </c>
      <c r="AD100" s="26">
        <v>38269809.719999999</v>
      </c>
      <c r="AE100" s="26">
        <f t="array" ref="AE100">IFERROR(AD100*_xlfn.IFS(AC100="MJ",1,AC100="GJ",1000,AC100="TJ",1000000,AC100="kWh",3.6,AC100="MWh",3600,AC100="GWh",3600000,AC100="J",0.000001,AC100="wm",3600),"No informa")</f>
        <v>137771314.99200001</v>
      </c>
      <c r="AF100" s="23" t="s">
        <v>87</v>
      </c>
      <c r="AG100" s="23" t="s">
        <v>87</v>
      </c>
      <c r="AH100" s="58" t="s">
        <v>475</v>
      </c>
      <c r="AI100" s="35" t="s">
        <v>109</v>
      </c>
      <c r="AJ100" s="26">
        <v>2375.44</v>
      </c>
      <c r="AK100" s="26">
        <f t="array" ref="AK100">IFERROR(AJ100*_xlfn.IFS(AI100="m³",1,AI100="L",0.001,AI100="ML",1000,AI100="Mm³",1000000),"No informa")</f>
        <v>2375440</v>
      </c>
      <c r="AL100" s="23">
        <v>1</v>
      </c>
      <c r="AM100" s="23" t="s">
        <v>87</v>
      </c>
      <c r="AN100" s="58">
        <v>13210.02</v>
      </c>
      <c r="AO100" s="23">
        <v>1</v>
      </c>
      <c r="AP100" s="23" t="s">
        <v>87</v>
      </c>
      <c r="AQ100" s="23" t="s">
        <v>86</v>
      </c>
      <c r="AR100" s="23">
        <v>2741</v>
      </c>
      <c r="AS100" s="23" t="s">
        <v>87</v>
      </c>
      <c r="AT100" s="23" t="s">
        <v>95</v>
      </c>
      <c r="AU100" s="23" t="s">
        <v>95</v>
      </c>
      <c r="AV100" s="23">
        <v>0</v>
      </c>
      <c r="AW100" s="29">
        <v>0.16</v>
      </c>
      <c r="AX100" s="30">
        <v>0.25900000000000001</v>
      </c>
      <c r="AY100" s="23" t="s">
        <v>86</v>
      </c>
      <c r="AZ100" s="23" t="s">
        <v>95</v>
      </c>
      <c r="BA100" s="29">
        <v>0</v>
      </c>
      <c r="BB100" s="23" t="s">
        <v>86</v>
      </c>
      <c r="BC100" s="23" t="s">
        <v>87</v>
      </c>
      <c r="BD100" s="23">
        <v>1</v>
      </c>
      <c r="BE100" s="23" t="s">
        <v>87</v>
      </c>
      <c r="BF100" s="23" t="s">
        <v>95</v>
      </c>
      <c r="BG100" s="23" t="s">
        <v>95</v>
      </c>
      <c r="BH100" s="23" t="s">
        <v>95</v>
      </c>
      <c r="BI100" s="23" t="s">
        <v>95</v>
      </c>
      <c r="BJ100" s="23" t="s">
        <v>95</v>
      </c>
      <c r="BK100" s="23" t="s">
        <v>95</v>
      </c>
      <c r="BL100" s="23" t="s">
        <v>95</v>
      </c>
      <c r="BM100" s="23" t="s">
        <v>95</v>
      </c>
      <c r="BN100" s="23" t="s">
        <v>95</v>
      </c>
      <c r="BO100" s="34" t="str">
        <f t="shared" si="11"/>
        <v>No informa</v>
      </c>
      <c r="BP100" s="23" t="s">
        <v>95</v>
      </c>
      <c r="BQ100" s="34" t="str">
        <f t="shared" si="11"/>
        <v>No informa</v>
      </c>
      <c r="BR100" s="23" t="s">
        <v>95</v>
      </c>
      <c r="BS100" s="34" t="str">
        <f t="shared" ref="BS100:BS102" si="16">IFERROR(BR100/$BI100,"No informa")</f>
        <v>No informa</v>
      </c>
      <c r="BT100" s="23" t="s">
        <v>95</v>
      </c>
      <c r="BU100" s="23" t="s">
        <v>86</v>
      </c>
      <c r="BV100" s="23" t="s">
        <v>95</v>
      </c>
      <c r="BW100" s="23" t="s">
        <v>86</v>
      </c>
      <c r="BX100" s="23" t="s">
        <v>87</v>
      </c>
      <c r="BY100" s="23" t="s">
        <v>86</v>
      </c>
      <c r="BZ100" s="23">
        <v>1</v>
      </c>
      <c r="CA100" s="23">
        <v>0</v>
      </c>
    </row>
    <row r="101" spans="1:79" x14ac:dyDescent="0.3">
      <c r="A101" s="19">
        <v>289</v>
      </c>
      <c r="B101" s="19" t="s">
        <v>476</v>
      </c>
      <c r="C101" s="19" t="s">
        <v>467</v>
      </c>
      <c r="D101" s="19" t="s">
        <v>103</v>
      </c>
      <c r="E101" s="19" t="s">
        <v>87</v>
      </c>
      <c r="F101" s="19" t="s">
        <v>86</v>
      </c>
      <c r="G101" s="19" t="s">
        <v>86</v>
      </c>
      <c r="H101" s="19">
        <v>1962</v>
      </c>
      <c r="I101" s="19" t="s">
        <v>125</v>
      </c>
      <c r="J101" s="20">
        <v>0.89448844999999999</v>
      </c>
      <c r="K101" s="20">
        <v>6.2597080000000001E-3</v>
      </c>
      <c r="L101" s="93">
        <f t="shared" si="14"/>
        <v>6.9980870071603496E-3</v>
      </c>
      <c r="M101" s="19" t="s">
        <v>86</v>
      </c>
      <c r="N101" s="19" t="s">
        <v>200</v>
      </c>
      <c r="O101" s="90"/>
      <c r="P101" s="19"/>
      <c r="Q101" s="19"/>
      <c r="R101" s="19"/>
      <c r="S101" s="23"/>
      <c r="T101" s="24" t="s">
        <v>90</v>
      </c>
      <c r="U101" s="24" t="s">
        <v>90</v>
      </c>
      <c r="V101" s="24" t="s">
        <v>90</v>
      </c>
      <c r="W101" s="24">
        <f t="shared" si="13"/>
        <v>0</v>
      </c>
      <c r="X101" s="24"/>
      <c r="Y101" s="23"/>
      <c r="Z101" s="23"/>
      <c r="AA101" s="23"/>
      <c r="AB101" s="23" t="s">
        <v>90</v>
      </c>
      <c r="AC101" s="25" t="s">
        <v>95</v>
      </c>
      <c r="AD101" s="26" t="s">
        <v>141</v>
      </c>
      <c r="AE101" s="26" t="str">
        <f t="array" ref="AE101">IFERROR(AD101*_xlfn.IFS(AC101="MJ",1,AC101="GJ",1000,AC101="TJ",1000000,AC101="kWh",3.6,AC101="MWh",3600,AC101="GWh",3600000,AC101="J",0.000001,AC101="wm",3600),"No informa")</f>
        <v>No informa</v>
      </c>
      <c r="AF101" s="23"/>
      <c r="AG101" s="23"/>
      <c r="AH101" s="23" t="s">
        <v>90</v>
      </c>
      <c r="AI101" s="59" t="str">
        <f t="array" ref="AI101">IFERROR(AH101* _xlfn.IFS(AG101="MJ",1, AG101="GJ",1000, AG101="TJ",1000000, AG101="kWh",3.6, AG101="MWh",3600, AG101="GWh",3600000, AG101="J",0.000001, AG101="wm",3600),"No informa")</f>
        <v>No informa</v>
      </c>
      <c r="AJ101" s="26" t="s">
        <v>141</v>
      </c>
      <c r="AK101" s="26" t="str">
        <f t="array" ref="AK101">IFERROR(AJ101*_xlfn.IFS(AI101="m³",1,AI101="L",0.001,AI101="ML",1000,AI101="Mm³",1000000),"No informa")</f>
        <v>No informa</v>
      </c>
      <c r="AL101" s="23"/>
      <c r="AM101" s="23"/>
      <c r="AN101" s="23" t="s">
        <v>90</v>
      </c>
      <c r="AO101" s="23"/>
      <c r="AP101" s="23"/>
      <c r="AQ101" s="23"/>
      <c r="AR101" s="23"/>
      <c r="AS101" s="23"/>
      <c r="AT101" s="23" t="s">
        <v>95</v>
      </c>
      <c r="AU101" s="23" t="s">
        <v>95</v>
      </c>
      <c r="AV101" s="23"/>
      <c r="AW101" s="23" t="s">
        <v>95</v>
      </c>
      <c r="AX101" s="23" t="s">
        <v>95</v>
      </c>
      <c r="AY101" s="23"/>
      <c r="AZ101" s="23"/>
      <c r="BA101" s="23" t="s">
        <v>95</v>
      </c>
      <c r="BB101" s="23"/>
      <c r="BC101" s="23"/>
      <c r="BD101" s="23"/>
      <c r="BE101" s="23"/>
      <c r="BF101" s="23" t="s">
        <v>95</v>
      </c>
      <c r="BG101" s="23" t="s">
        <v>95</v>
      </c>
      <c r="BH101" s="23"/>
      <c r="BI101" s="23"/>
      <c r="BJ101" s="23"/>
      <c r="BK101" s="23"/>
      <c r="BL101" s="23"/>
      <c r="BM101" s="23"/>
      <c r="BN101" s="23"/>
      <c r="BO101" s="34" t="str">
        <f t="shared" si="11"/>
        <v>No informa</v>
      </c>
      <c r="BP101" s="23"/>
      <c r="BQ101" s="34" t="str">
        <f t="shared" si="11"/>
        <v>No informa</v>
      </c>
      <c r="BR101" s="23"/>
      <c r="BS101" s="34" t="str">
        <f t="shared" si="16"/>
        <v>No informa</v>
      </c>
      <c r="BT101" s="23"/>
      <c r="BU101" s="23"/>
      <c r="BV101" s="23" t="s">
        <v>90</v>
      </c>
      <c r="BW101" s="23"/>
      <c r="BX101" s="23"/>
      <c r="BY101" s="23"/>
      <c r="BZ101" s="23"/>
      <c r="CA101" s="23"/>
    </row>
    <row r="102" spans="1:79" ht="72" x14ac:dyDescent="0.3">
      <c r="A102" s="19">
        <v>614</v>
      </c>
      <c r="B102" s="19" t="s">
        <v>477</v>
      </c>
      <c r="C102" s="19" t="s">
        <v>467</v>
      </c>
      <c r="D102" s="19" t="s">
        <v>103</v>
      </c>
      <c r="E102" s="19" t="s">
        <v>86</v>
      </c>
      <c r="F102" s="19" t="s">
        <v>86</v>
      </c>
      <c r="G102" s="19" t="s">
        <v>86</v>
      </c>
      <c r="H102" s="19">
        <v>1985</v>
      </c>
      <c r="I102" s="19" t="s">
        <v>125</v>
      </c>
      <c r="J102" s="20">
        <v>0.441609957</v>
      </c>
      <c r="K102" s="20">
        <v>0.451508205</v>
      </c>
      <c r="L102" s="93">
        <f>K102/J102</f>
        <v>1.0224140054885582</v>
      </c>
      <c r="M102" s="19" t="s">
        <v>87</v>
      </c>
      <c r="N102" s="19">
        <v>2023</v>
      </c>
      <c r="O102" s="56" t="s">
        <v>478</v>
      </c>
      <c r="P102" s="19" t="s">
        <v>87</v>
      </c>
      <c r="Q102" s="19" t="s">
        <v>86</v>
      </c>
      <c r="R102" s="19" t="s">
        <v>86</v>
      </c>
      <c r="S102" s="23" t="s">
        <v>86</v>
      </c>
      <c r="T102" s="24" t="s">
        <v>95</v>
      </c>
      <c r="U102" s="24" t="s">
        <v>95</v>
      </c>
      <c r="V102" s="24" t="s">
        <v>95</v>
      </c>
      <c r="W102" s="24">
        <f t="shared" si="13"/>
        <v>0</v>
      </c>
      <c r="X102" s="24" t="s">
        <v>87</v>
      </c>
      <c r="Y102" s="23" t="s">
        <v>86</v>
      </c>
      <c r="Z102" s="23">
        <v>0</v>
      </c>
      <c r="AA102" s="23" t="s">
        <v>86</v>
      </c>
      <c r="AB102" s="23" t="s">
        <v>95</v>
      </c>
      <c r="AC102" s="25" t="s">
        <v>95</v>
      </c>
      <c r="AD102" s="26" t="s">
        <v>141</v>
      </c>
      <c r="AE102" s="26" t="str">
        <f t="array" ref="AE102">IFERROR(AD102*_xlfn.IFS(AC102="MJ",1,AC102="GJ",1000,AC102="TJ",1000000,AC102="kWh",3.6,AC102="MWh",3600,AC102="GWh",3600000,AC102="J",0.000001,AC102="wm",3600),"No informa")</f>
        <v>No informa</v>
      </c>
      <c r="AF102" s="23" t="s">
        <v>86</v>
      </c>
      <c r="AG102" s="23" t="s">
        <v>86</v>
      </c>
      <c r="AH102" s="23" t="s">
        <v>95</v>
      </c>
      <c r="AI102" s="59" t="str">
        <f t="array" ref="AI102">IFERROR(AH102* _xlfn.IFS(AG102="MJ",1, AG102="GJ",1000, AG102="TJ",1000000, AG102="kWh",3.6, AG102="MWh",3600, AG102="GWh",3600000, AG102="J",0.000001, AG102="wm",3600),"No informa")</f>
        <v>No informa</v>
      </c>
      <c r="AJ102" s="26" t="s">
        <v>141</v>
      </c>
      <c r="AK102" s="26" t="str">
        <f t="array" ref="AK102">IFERROR(AJ102*_xlfn.IFS(AI102="m³",1,AI102="L",0.001,AI102="ML",1000,AI102="Mm³",1000000),"No informa")</f>
        <v>No informa</v>
      </c>
      <c r="AL102" s="23">
        <v>0</v>
      </c>
      <c r="AM102" s="23" t="s">
        <v>86</v>
      </c>
      <c r="AN102" s="23" t="s">
        <v>95</v>
      </c>
      <c r="AO102" s="23">
        <v>0</v>
      </c>
      <c r="AP102" s="23" t="s">
        <v>86</v>
      </c>
      <c r="AQ102" s="23" t="s">
        <v>86</v>
      </c>
      <c r="AR102" s="23">
        <v>7867</v>
      </c>
      <c r="AS102" s="23" t="s">
        <v>87</v>
      </c>
      <c r="AT102" s="23">
        <v>8888</v>
      </c>
      <c r="AU102" s="28">
        <f t="shared" si="15"/>
        <v>112.97826363289691</v>
      </c>
      <c r="AV102" s="23">
        <v>0</v>
      </c>
      <c r="AW102" s="29">
        <v>0.16</v>
      </c>
      <c r="AX102" s="30">
        <v>0.217</v>
      </c>
      <c r="AY102" s="23" t="s">
        <v>86</v>
      </c>
      <c r="AZ102" s="23" t="s">
        <v>87</v>
      </c>
      <c r="BA102" s="30">
        <v>1.1999999999999999E-3</v>
      </c>
      <c r="BB102" s="23" t="s">
        <v>87</v>
      </c>
      <c r="BC102" s="23" t="s">
        <v>87</v>
      </c>
      <c r="BD102" s="23">
        <v>1</v>
      </c>
      <c r="BE102" s="23" t="s">
        <v>87</v>
      </c>
      <c r="BF102" s="23" t="s">
        <v>95</v>
      </c>
      <c r="BG102" s="23" t="s">
        <v>95</v>
      </c>
      <c r="BH102" s="23" t="s">
        <v>95</v>
      </c>
      <c r="BI102" s="23" t="s">
        <v>95</v>
      </c>
      <c r="BJ102" s="23" t="s">
        <v>95</v>
      </c>
      <c r="BK102" s="23" t="s">
        <v>95</v>
      </c>
      <c r="BL102" s="23" t="s">
        <v>95</v>
      </c>
      <c r="BM102" s="23" t="s">
        <v>95</v>
      </c>
      <c r="BN102" s="23" t="s">
        <v>95</v>
      </c>
      <c r="BO102" s="34" t="str">
        <f t="shared" si="11"/>
        <v>No informa</v>
      </c>
      <c r="BP102" s="23" t="s">
        <v>95</v>
      </c>
      <c r="BQ102" s="34" t="str">
        <f t="shared" si="11"/>
        <v>No informa</v>
      </c>
      <c r="BR102" s="23" t="s">
        <v>95</v>
      </c>
      <c r="BS102" s="34" t="str">
        <f t="shared" si="16"/>
        <v>No informa</v>
      </c>
      <c r="BT102" s="23" t="s">
        <v>95</v>
      </c>
      <c r="BU102" s="23" t="s">
        <v>86</v>
      </c>
      <c r="BV102" s="23" t="s">
        <v>95</v>
      </c>
      <c r="BW102" s="23" t="s">
        <v>86</v>
      </c>
      <c r="BX102" s="23" t="s">
        <v>87</v>
      </c>
      <c r="BY102" s="23" t="s">
        <v>86</v>
      </c>
      <c r="BZ102" s="23">
        <v>1</v>
      </c>
      <c r="CA102" s="23">
        <v>0</v>
      </c>
    </row>
    <row r="103" spans="1:79" x14ac:dyDescent="0.3">
      <c r="BT103" s="23"/>
    </row>
  </sheetData>
  <autoFilter ref="A1:CA102" xr:uid="{00000000-0009-0000-0000-000000000000}"/>
  <hyperlinks>
    <hyperlink ref="O3" r:id="rId1" xr:uid="{00000000-0004-0000-0000-000000000000}"/>
    <hyperlink ref="O4" r:id="rId2" xr:uid="{00000000-0004-0000-0000-000001000000}"/>
    <hyperlink ref="O5" r:id="rId3" xr:uid="{00000000-0004-0000-0000-000002000000}"/>
    <hyperlink ref="O6" r:id="rId4" xr:uid="{00000000-0004-0000-0000-000003000000}"/>
    <hyperlink ref="O8" r:id="rId5" xr:uid="{00000000-0004-0000-0000-000004000000}"/>
    <hyperlink ref="O9" r:id="rId6" xr:uid="{00000000-0004-0000-0000-000005000000}"/>
    <hyperlink ref="O10" r:id="rId7" xr:uid="{00000000-0004-0000-0000-000006000000}"/>
    <hyperlink ref="O11" r:id="rId8" xr:uid="{00000000-0004-0000-0000-000007000000}"/>
    <hyperlink ref="O12" r:id="rId9" xr:uid="{00000000-0004-0000-0000-000008000000}"/>
    <hyperlink ref="O13" r:id="rId10" xr:uid="{00000000-0004-0000-0000-000009000000}"/>
    <hyperlink ref="O14" r:id="rId11" xr:uid="{00000000-0004-0000-0000-00000A000000}"/>
    <hyperlink ref="O15" r:id="rId12" xr:uid="{00000000-0004-0000-0000-00000B000000}"/>
    <hyperlink ref="O16" r:id="rId13" xr:uid="{00000000-0004-0000-0000-00000C000000}"/>
    <hyperlink ref="O17" r:id="rId14" xr:uid="{00000000-0004-0000-0000-00000D000000}"/>
    <hyperlink ref="O18" r:id="rId15" xr:uid="{00000000-0004-0000-0000-00000E000000}"/>
    <hyperlink ref="O19" r:id="rId16" xr:uid="{00000000-0004-0000-0000-00000F000000}"/>
    <hyperlink ref="O21" r:id="rId17" xr:uid="{00000000-0004-0000-0000-000010000000}"/>
    <hyperlink ref="O22" r:id="rId18" xr:uid="{00000000-0004-0000-0000-000011000000}"/>
    <hyperlink ref="O23" r:id="rId19" xr:uid="{00000000-0004-0000-0000-000012000000}"/>
    <hyperlink ref="O24" r:id="rId20" xr:uid="{00000000-0004-0000-0000-000013000000}"/>
    <hyperlink ref="O25" r:id="rId21" xr:uid="{00000000-0004-0000-0000-000014000000}"/>
    <hyperlink ref="O26" r:id="rId22" xr:uid="{00000000-0004-0000-0000-000015000000}"/>
    <hyperlink ref="O27" r:id="rId23" xr:uid="{00000000-0004-0000-0000-000016000000}"/>
    <hyperlink ref="O29" r:id="rId24" xr:uid="{00000000-0004-0000-0000-000017000000}"/>
    <hyperlink ref="O30" r:id="rId25" xr:uid="{00000000-0004-0000-0000-000018000000}"/>
    <hyperlink ref="O31" r:id="rId26" xr:uid="{00000000-0004-0000-0000-000019000000}"/>
    <hyperlink ref="O33" r:id="rId27" xr:uid="{00000000-0004-0000-0000-00001A000000}"/>
    <hyperlink ref="O34" r:id="rId28" location="page=8" xr:uid="{00000000-0004-0000-0000-00001B000000}"/>
    <hyperlink ref="O35" r:id="rId29" xr:uid="{00000000-0004-0000-0000-00001C000000}"/>
    <hyperlink ref="O37" r:id="rId30" xr:uid="{00000000-0004-0000-0000-00001D000000}"/>
    <hyperlink ref="O38" r:id="rId31" xr:uid="{00000000-0004-0000-0000-00001E000000}"/>
    <hyperlink ref="O39" r:id="rId32" xr:uid="{00000000-0004-0000-0000-00001F000000}"/>
    <hyperlink ref="O40" r:id="rId33" xr:uid="{00000000-0004-0000-0000-000020000000}"/>
    <hyperlink ref="O41" r:id="rId34" xr:uid="{00000000-0004-0000-0000-000021000000}"/>
    <hyperlink ref="O42" r:id="rId35" xr:uid="{00000000-0004-0000-0000-000022000000}"/>
    <hyperlink ref="O43" r:id="rId36" xr:uid="{00000000-0004-0000-0000-000023000000}"/>
    <hyperlink ref="O44" r:id="rId37" xr:uid="{00000000-0004-0000-0000-000024000000}"/>
    <hyperlink ref="O45" r:id="rId38" xr:uid="{00000000-0004-0000-0000-000025000000}"/>
    <hyperlink ref="O46" r:id="rId39" xr:uid="{00000000-0004-0000-0000-000026000000}"/>
    <hyperlink ref="O47" r:id="rId40" xr:uid="{00000000-0004-0000-0000-000027000000}"/>
    <hyperlink ref="O48" r:id="rId41" xr:uid="{00000000-0004-0000-0000-000028000000}"/>
    <hyperlink ref="O49" r:id="rId42" xr:uid="{00000000-0004-0000-0000-000029000000}"/>
    <hyperlink ref="O50" r:id="rId43" xr:uid="{00000000-0004-0000-0000-00002A000000}"/>
    <hyperlink ref="O51" r:id="rId44" xr:uid="{00000000-0004-0000-0000-00002B000000}"/>
    <hyperlink ref="O52" r:id="rId45" xr:uid="{00000000-0004-0000-0000-00002C000000}"/>
    <hyperlink ref="O53" r:id="rId46" xr:uid="{00000000-0004-0000-0000-00002D000000}"/>
    <hyperlink ref="O56" r:id="rId47" xr:uid="{00000000-0004-0000-0000-00002E000000}"/>
    <hyperlink ref="O57" r:id="rId48" xr:uid="{00000000-0004-0000-0000-00002F000000}"/>
    <hyperlink ref="O58" r:id="rId49" xr:uid="{00000000-0004-0000-0000-000030000000}"/>
    <hyperlink ref="O59" r:id="rId50" xr:uid="{00000000-0004-0000-0000-000031000000}"/>
    <hyperlink ref="O60" r:id="rId51" xr:uid="{00000000-0004-0000-0000-000032000000}"/>
    <hyperlink ref="O61" r:id="rId52" xr:uid="{00000000-0004-0000-0000-000033000000}"/>
    <hyperlink ref="O63" r:id="rId53" xr:uid="{00000000-0004-0000-0000-000034000000}"/>
    <hyperlink ref="O64" r:id="rId54" xr:uid="{00000000-0004-0000-0000-000035000000}"/>
    <hyperlink ref="O66" r:id="rId55" xr:uid="{00000000-0004-0000-0000-000036000000}"/>
    <hyperlink ref="O70" r:id="rId56" xr:uid="{00000000-0004-0000-0000-000037000000}"/>
    <hyperlink ref="O71" r:id="rId57" xr:uid="{00000000-0004-0000-0000-000038000000}"/>
    <hyperlink ref="O72" r:id="rId58" xr:uid="{00000000-0004-0000-0000-000039000000}"/>
    <hyperlink ref="O73" r:id="rId59" xr:uid="{00000000-0004-0000-0000-00003A000000}"/>
    <hyperlink ref="O77" r:id="rId60" xr:uid="{00000000-0004-0000-0000-00003B000000}"/>
    <hyperlink ref="O78" r:id="rId61" xr:uid="{00000000-0004-0000-0000-00003C000000}"/>
    <hyperlink ref="O79" r:id="rId62" xr:uid="{00000000-0004-0000-0000-00003D000000}"/>
    <hyperlink ref="O80" r:id="rId63" xr:uid="{00000000-0004-0000-0000-00003E000000}"/>
    <hyperlink ref="O81" r:id="rId64" xr:uid="{00000000-0004-0000-0000-00003F000000}"/>
    <hyperlink ref="O83" r:id="rId65" xr:uid="{00000000-0004-0000-0000-000040000000}"/>
    <hyperlink ref="O85" r:id="rId66" xr:uid="{00000000-0004-0000-0000-000041000000}"/>
    <hyperlink ref="O86" r:id="rId67" xr:uid="{00000000-0004-0000-0000-000042000000}"/>
    <hyperlink ref="O87" r:id="rId68" xr:uid="{00000000-0004-0000-0000-000043000000}"/>
    <hyperlink ref="O88" r:id="rId69" xr:uid="{00000000-0004-0000-0000-000044000000}"/>
    <hyperlink ref="O89" r:id="rId70" xr:uid="{00000000-0004-0000-0000-000045000000}"/>
    <hyperlink ref="O91" r:id="rId71" xr:uid="{00000000-0004-0000-0000-000046000000}"/>
    <hyperlink ref="O92" r:id="rId72" xr:uid="{00000000-0004-0000-0000-000047000000}"/>
    <hyperlink ref="O93" r:id="rId73" xr:uid="{00000000-0004-0000-0000-000048000000}"/>
    <hyperlink ref="O94" r:id="rId74" xr:uid="{00000000-0004-0000-0000-000049000000}"/>
    <hyperlink ref="O96" r:id="rId75" xr:uid="{00000000-0004-0000-0000-00004A000000}"/>
    <hyperlink ref="O97" r:id="rId76" xr:uid="{00000000-0004-0000-0000-00004B000000}"/>
    <hyperlink ref="O98" r:id="rId77" xr:uid="{00000000-0004-0000-0000-00004C000000}"/>
    <hyperlink ref="O100" r:id="rId78" xr:uid="{00000000-0004-0000-0000-00004D000000}"/>
    <hyperlink ref="O102" r:id="rId79" xr:uid="{00000000-0004-0000-0000-00004E000000}"/>
  </hyperlinks>
  <pageMargins left="0.7" right="0.7" top="0.75" bottom="0.75" header="0.3" footer="0.3"/>
  <pageSetup paperSize="9" orientation="portrait"/>
  <legacyDrawing r:id="rId8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101"/>
  <sheetViews>
    <sheetView topLeftCell="BF1" workbookViewId="0">
      <selection activeCell="L11" sqref="L11"/>
    </sheetView>
  </sheetViews>
  <sheetFormatPr baseColWidth="10" defaultRowHeight="14.4" x14ac:dyDescent="0.3"/>
  <cols>
    <col min="1" max="1" width="12.88671875" customWidth="1"/>
    <col min="2" max="2" width="13.44140625" customWidth="1"/>
    <col min="3" max="3" width="36.44140625" customWidth="1"/>
    <col min="4" max="4" width="25.33203125" customWidth="1"/>
    <col min="5" max="5" width="21.44140625" customWidth="1"/>
    <col min="6" max="6" width="20.33203125" customWidth="1"/>
    <col min="7" max="7" width="16.5546875" customWidth="1"/>
    <col min="8" max="8" width="32" customWidth="1"/>
    <col min="9" max="9" width="21.44140625" customWidth="1"/>
    <col min="10" max="10" width="20.44140625" customWidth="1"/>
    <col min="11" max="11" width="24.44140625" customWidth="1"/>
    <col min="12" max="12" width="30.44140625" customWidth="1"/>
    <col min="13" max="13" width="33.44140625" customWidth="1"/>
    <col min="14" max="14" width="25" customWidth="1"/>
    <col min="15" max="15" width="27.33203125" customWidth="1"/>
    <col min="16" max="16" width="30.44140625" customWidth="1"/>
    <col min="17" max="19" width="20.33203125" customWidth="1"/>
    <col min="20" max="20" width="39.88671875" customWidth="1"/>
    <col min="21" max="21" width="23.33203125" customWidth="1"/>
    <col min="22" max="22" width="20.44140625" customWidth="1"/>
    <col min="23" max="23" width="35.44140625" customWidth="1"/>
    <col min="24" max="24" width="32.5546875" customWidth="1"/>
    <col min="25" max="25" width="42.44140625" customWidth="1"/>
    <col min="26" max="26" width="28.44140625" customWidth="1"/>
    <col min="27" max="27" width="24.5546875" customWidth="1"/>
    <col min="28" max="28" width="28.44140625" customWidth="1"/>
    <col min="29" max="29" width="34.44140625" customWidth="1"/>
    <col min="30" max="30" width="36.44140625" customWidth="1"/>
    <col min="31" max="31" width="32.33203125" customWidth="1"/>
    <col min="32" max="32" width="26.88671875" customWidth="1"/>
    <col min="33" max="33" width="35.44140625" customWidth="1"/>
    <col min="34" max="34" width="43.44140625" customWidth="1"/>
    <col min="35" max="35" width="42.33203125" customWidth="1"/>
    <col min="36" max="36" width="33.5546875" customWidth="1"/>
    <col min="37" max="37" width="49.44140625" customWidth="1"/>
    <col min="38" max="38" width="43.44140625" customWidth="1"/>
    <col min="39" max="39" width="43.88671875" customWidth="1"/>
    <col min="40" max="40" width="49.33203125" customWidth="1"/>
    <col min="41" max="41" width="34.6640625" customWidth="1"/>
    <col min="42" max="42" width="31.6640625" customWidth="1"/>
    <col min="43" max="43" width="41.88671875" customWidth="1"/>
    <col min="44" max="44" width="55.44140625" customWidth="1"/>
    <col min="45" max="45" width="45.6640625" customWidth="1"/>
    <col min="46" max="46" width="57.109375" customWidth="1"/>
    <col min="47" max="47" width="44.44140625" customWidth="1"/>
    <col min="48" max="48" width="51.6640625" customWidth="1"/>
    <col min="49" max="49" width="57.109375" customWidth="1"/>
    <col min="50" max="50" width="39" customWidth="1"/>
    <col min="51" max="51" width="36.44140625" customWidth="1"/>
    <col min="52" max="52" width="43.44140625" customWidth="1"/>
    <col min="54" max="54" width="37.6640625" customWidth="1"/>
    <col min="55" max="56" width="37.44140625" customWidth="1"/>
    <col min="57" max="57" width="57.109375" customWidth="1"/>
    <col min="58" max="58" width="32.6640625" customWidth="1"/>
  </cols>
  <sheetData>
    <row r="1" spans="1:58" ht="100.8" x14ac:dyDescent="0.3">
      <c r="A1" s="95" t="s">
        <v>1</v>
      </c>
      <c r="B1" s="95" t="s">
        <v>2</v>
      </c>
      <c r="C1" s="95" t="s">
        <v>3</v>
      </c>
      <c r="D1" s="95" t="s">
        <v>4</v>
      </c>
      <c r="E1" s="95" t="s">
        <v>5</v>
      </c>
      <c r="F1" s="95" t="s">
        <v>6</v>
      </c>
      <c r="G1" s="95" t="s">
        <v>7</v>
      </c>
      <c r="H1" s="95" t="s">
        <v>8</v>
      </c>
      <c r="I1" s="95" t="s">
        <v>9</v>
      </c>
      <c r="J1" s="95" t="s">
        <v>12</v>
      </c>
      <c r="K1" s="95" t="s">
        <v>13</v>
      </c>
      <c r="L1" s="95" t="s">
        <v>15</v>
      </c>
      <c r="M1" s="95" t="s">
        <v>16</v>
      </c>
      <c r="N1" s="95" t="s">
        <v>17</v>
      </c>
      <c r="O1" s="95" t="s">
        <v>75</v>
      </c>
      <c r="P1" s="95" t="s">
        <v>18</v>
      </c>
      <c r="Q1" s="95" t="s">
        <v>19</v>
      </c>
      <c r="R1" s="95" t="s">
        <v>20</v>
      </c>
      <c r="S1" s="95" t="s">
        <v>21</v>
      </c>
      <c r="T1" s="95" t="s">
        <v>23</v>
      </c>
      <c r="U1" s="95" t="s">
        <v>24</v>
      </c>
      <c r="V1" s="95" t="s">
        <v>25</v>
      </c>
      <c r="W1" s="95" t="s">
        <v>26</v>
      </c>
      <c r="X1" s="95" t="s">
        <v>30</v>
      </c>
      <c r="Y1" s="95" t="s">
        <v>31</v>
      </c>
      <c r="Z1" s="95" t="s">
        <v>32</v>
      </c>
      <c r="AA1" s="95" t="s">
        <v>36</v>
      </c>
      <c r="AB1" s="95" t="s">
        <v>37</v>
      </c>
      <c r="AC1" s="95" t="s">
        <v>38</v>
      </c>
      <c r="AD1" s="95" t="s">
        <v>39</v>
      </c>
      <c r="AE1" s="95" t="s">
        <v>40</v>
      </c>
      <c r="AF1" s="95" t="s">
        <v>41</v>
      </c>
      <c r="AG1" s="95" t="s">
        <v>42</v>
      </c>
      <c r="AH1" s="95" t="s">
        <v>44</v>
      </c>
      <c r="AI1" s="95" t="s">
        <v>45</v>
      </c>
      <c r="AJ1" s="95" t="s">
        <v>46</v>
      </c>
      <c r="AK1" s="95" t="s">
        <v>56</v>
      </c>
      <c r="AL1" s="95" t="s">
        <v>57</v>
      </c>
      <c r="AM1" s="95" t="s">
        <v>58</v>
      </c>
      <c r="AN1" s="95" t="s">
        <v>47</v>
      </c>
      <c r="AO1" s="95" t="s">
        <v>48</v>
      </c>
      <c r="AP1" s="95" t="s">
        <v>49</v>
      </c>
      <c r="AQ1" s="95" t="s">
        <v>50</v>
      </c>
      <c r="AR1" s="95" t="s">
        <v>51</v>
      </c>
      <c r="AS1" s="95" t="s">
        <v>52</v>
      </c>
      <c r="AT1" s="95" t="s">
        <v>53</v>
      </c>
      <c r="AU1" s="95" t="s">
        <v>54</v>
      </c>
      <c r="AV1" s="95" t="s">
        <v>55</v>
      </c>
      <c r="AW1" s="95" t="s">
        <v>59</v>
      </c>
      <c r="AX1" s="95" t="s">
        <v>66</v>
      </c>
      <c r="AY1" s="95" t="s">
        <v>68</v>
      </c>
      <c r="AZ1" s="95" t="s">
        <v>70</v>
      </c>
      <c r="BA1" s="95" t="s">
        <v>72</v>
      </c>
      <c r="BB1" s="95" t="s">
        <v>73</v>
      </c>
      <c r="BC1" s="95" t="s">
        <v>74</v>
      </c>
      <c r="BD1" s="95" t="s">
        <v>76</v>
      </c>
      <c r="BE1" s="95" t="s">
        <v>77</v>
      </c>
      <c r="BF1" s="95" t="s">
        <v>78</v>
      </c>
    </row>
    <row r="2" spans="1:58" x14ac:dyDescent="0.3">
      <c r="A2" s="96" t="str">
        <f>INDEX(Consolidado!$A$1:$CA$102,ROW(A2)+1,MATCH(DatosProcesados!A$1,Consolidado!$A$1:$CA$1,0))</f>
        <v>EPM</v>
      </c>
      <c r="B2" s="96" t="str">
        <f>INDEX(Consolidado!$A$1:$CA$102,ROW(B2)+1,MATCH(DatosProcesados!B$1,Consolidado!$A$1:$CA$1,0))</f>
        <v>Servicios</v>
      </c>
      <c r="C2" s="96" t="str">
        <f>INDEX(Consolidado!$A$1:$CA$102,ROW(C2)+1,MATCH(DatosProcesados!C$1,Consolidado!$A$1:$CA$1,0))</f>
        <v>Pública</v>
      </c>
      <c r="D2" s="96" t="str">
        <f>INDEX(Consolidado!$A$1:$CA$102,ROW(D2)+1,MATCH(DatosProcesados!D$1,Consolidado!$A$1:$CA$1,0))</f>
        <v>No</v>
      </c>
      <c r="E2" s="96" t="str">
        <f>INDEX(Consolidado!$A$1:$CA$102,ROW(E2)+1,MATCH(DatosProcesados!E$1,Consolidado!$A$1:$CA$1,0))</f>
        <v>No</v>
      </c>
      <c r="F2" s="96" t="str">
        <f>INDEX(Consolidado!$A$1:$CA$102,ROW(F2)+1,MATCH(DatosProcesados!F$1,Consolidado!$A$1:$CA$1,0))</f>
        <v>Si</v>
      </c>
      <c r="G2" s="96">
        <f>INDEX(Consolidado!$A$1:$CA$102,ROW(G2)+1,MATCH(DatosProcesados!G$1,Consolidado!$A$1:$CA$1,0))</f>
        <v>1955</v>
      </c>
      <c r="H2" s="96" t="str">
        <f>INDEX(Consolidado!$A$1:$CA$102,ROW(H2)+1,MATCH(DatosProcesados!H$1,Consolidado!$A$1:$CA$1,0))</f>
        <v xml:space="preserve">Colombia </v>
      </c>
      <c r="I2" s="96">
        <f>INDEX(Consolidado!$A$1:$CA$102,ROW(I2)+1,MATCH(DatosProcesados!I$1,Consolidado!$A$1:$CA$1,0))</f>
        <v>20.574477179999999</v>
      </c>
      <c r="J2" s="96" t="str">
        <f>INDEX(Consolidado!$A$1:$CA$102,ROW(J2)+1,MATCH(DatosProcesados!J$1,Consolidado!$A$1:$CA$1,0))</f>
        <v>Si</v>
      </c>
      <c r="K2" s="96">
        <f>INDEX(Consolidado!$A$1:$CA$102,ROW(K2)+1,MATCH(DatosProcesados!K$1,Consolidado!$A$1:$CA$1,0))</f>
        <v>2023</v>
      </c>
      <c r="L2" s="96" t="str">
        <f>INDEX(Consolidado!$A$1:$CA$102,ROW(L2)+1,MATCH(DatosProcesados!L$1,Consolidado!$A$1:$CA$1,0))</f>
        <v>No</v>
      </c>
      <c r="M2" s="96" t="str">
        <f>INDEX(Consolidado!$A$1:$CA$102,ROW(M2)+1,MATCH(DatosProcesados!M$1,Consolidado!$A$1:$CA$1,0))</f>
        <v>Si</v>
      </c>
      <c r="N2" s="96" t="str">
        <f>INDEX(Consolidado!$A$1:$CA$102,ROW(N2)+1,MATCH(DatosProcesados!N$1,Consolidado!$A$1:$CA$1,0))</f>
        <v>Si</v>
      </c>
      <c r="O2" s="96" t="str">
        <f>INDEX(Consolidado!$A$1:$CA$102,ROW(O2)+1,MATCH(DatosProcesados!O$1,Consolidado!$A$1:$CA$1,0))</f>
        <v>Si</v>
      </c>
      <c r="P2" s="96" t="str">
        <f>INDEX(Consolidado!$A$1:$CA$102,ROW(P2)+1,MATCH(DatosProcesados!P$1,Consolidado!$A$1:$CA$1,0))</f>
        <v>Si</v>
      </c>
      <c r="Q2" s="96">
        <f>INDEX(Consolidado!$A$1:$CA$102,ROW(Q2)+1,MATCH(DatosProcesados!Q$1,Consolidado!$A$1:$CA$1,0))</f>
        <v>254926.71</v>
      </c>
      <c r="R2" s="96">
        <f>INDEX(Consolidado!$A$1:$CA$102,ROW(R2)+1,MATCH(DatosProcesados!R$1,Consolidado!$A$1:$CA$1,0))</f>
        <v>113301.89</v>
      </c>
      <c r="S2" s="96" t="str">
        <f>INDEX(Consolidado!$A$1:$CA$102,ROW(S2)+1,MATCH(DatosProcesados!S$1,Consolidado!$A$1:$CA$1,0))</f>
        <v xml:space="preserve">No informa </v>
      </c>
      <c r="T2" s="96" t="str">
        <f>INDEX(Consolidado!$A$1:$CA$102,ROW(T2)+1,MATCH(DatosProcesados!T$1,Consolidado!$A$1:$CA$1,0))</f>
        <v>Si</v>
      </c>
      <c r="U2" s="96" t="str">
        <f>INDEX(Consolidado!$A$1:$CA$102,ROW(U2)+1,MATCH(DatosProcesados!U$1,Consolidado!$A$1:$CA$1,0))</f>
        <v>No</v>
      </c>
      <c r="V2" s="96">
        <f>INDEX(Consolidado!$A$1:$CA$102,ROW(V2)+1,MATCH(DatosProcesados!V$1,Consolidado!$A$1:$CA$1,0))</f>
        <v>2</v>
      </c>
      <c r="W2" s="96" t="str">
        <f>INDEX(Consolidado!$A$1:$CA$102,ROW(W2)+1,MATCH(DatosProcesados!W$1,Consolidado!$A$1:$CA$1,0))</f>
        <v>Si</v>
      </c>
      <c r="X2" s="96">
        <f>INDEX(Consolidado!$A$1:$CA$102,ROW(X2)+1,MATCH(DatosProcesados!X$1,Consolidado!$A$1:$CA$1,0))</f>
        <v>3063394800</v>
      </c>
      <c r="Y2" s="96" t="str">
        <f>INDEX(Consolidado!$A$1:$CA$102,ROW(Y2)+1,MATCH(DatosProcesados!Y$1,Consolidado!$A$1:$CA$1,0))</f>
        <v>Si</v>
      </c>
      <c r="Z2" s="96" t="str">
        <f>INDEX(Consolidado!$A$1:$CA$102,ROW(Z2)+1,MATCH(DatosProcesados!Z$1,Consolidado!$A$1:$CA$1,0))</f>
        <v>Si</v>
      </c>
      <c r="AA2" s="96">
        <f>INDEX(Consolidado!$A$1:$CA$102,ROW(AA2)+1,MATCH(DatosProcesados!AA$1,Consolidado!$A$1:$CA$1,0))</f>
        <v>19522715000</v>
      </c>
      <c r="AB2" s="96">
        <f>INDEX(Consolidado!$A$1:$CA$102,ROW(AB2)+1,MATCH(DatosProcesados!AB$1,Consolidado!$A$1:$CA$1,0))</f>
        <v>2</v>
      </c>
      <c r="AC2" s="96" t="str">
        <f>INDEX(Consolidado!$A$1:$CA$102,ROW(AC2)+1,MATCH(DatosProcesados!AC$1,Consolidado!$A$1:$CA$1,0))</f>
        <v>Si</v>
      </c>
      <c r="AD2" s="96" t="str">
        <f>INDEX(Consolidado!$A$1:$CA$102,ROW(AD2)+1,MATCH(DatosProcesados!AD$1,Consolidado!$A$1:$CA$1,0))</f>
        <v xml:space="preserve">No informa </v>
      </c>
      <c r="AE2" s="96" t="str">
        <f>INDEX(Consolidado!$A$1:$CA$102,ROW(AE2)+1,MATCH(DatosProcesados!AE$1,Consolidado!$A$1:$CA$1,0))</f>
        <v>Si</v>
      </c>
      <c r="AF2" s="96" t="str">
        <f>INDEX(Consolidado!$A$1:$CA$102,ROW(AF2)+1,MATCH(DatosProcesados!AF$1,Consolidado!$A$1:$CA$1,0))</f>
        <v>Si</v>
      </c>
      <c r="AG2" s="96" t="str">
        <f>INDEX(Consolidado!$A$1:$CA$102,ROW(AG2)+1,MATCH(DatosProcesados!AG$1,Consolidado!$A$1:$CA$1,0))</f>
        <v>No</v>
      </c>
      <c r="AH2" s="96" t="str">
        <f>INDEX(Consolidado!$A$1:$CA$102,ROW(AH2)+1,MATCH(DatosProcesados!AH$1,Consolidado!$A$1:$CA$1,0))</f>
        <v>Si</v>
      </c>
      <c r="AI2" s="96" t="str">
        <f>INDEX(Consolidado!$A$1:$CA$102,ROW(AI2)+1,MATCH(DatosProcesados!AI$1,Consolidado!$A$1:$CA$1,0))</f>
        <v>No informa</v>
      </c>
      <c r="AJ2" s="96" t="str">
        <f>INDEX(Consolidado!$A$1:$CA$102,ROW(AJ2)+1,MATCH(DatosProcesados!AJ$1,Consolidado!$A$1:$CA$1,0))</f>
        <v xml:space="preserve">No informa </v>
      </c>
      <c r="AK2" s="96" t="str">
        <f>INDEX(Consolidado!$A$1:$CA$102,ROW(AK2)+1,MATCH(DatosProcesados!AK$1,Consolidado!$A$1:$CA$1,0))</f>
        <v>Si</v>
      </c>
      <c r="AL2" s="96" t="str">
        <f>INDEX(Consolidado!$A$1:$CA$102,ROW(AL2)+1,MATCH(DatosProcesados!AL$1,Consolidado!$A$1:$CA$1,0))</f>
        <v>No informa</v>
      </c>
      <c r="AM2" s="96" t="str">
        <f>INDEX(Consolidado!$A$1:$CA$102,ROW(AM2)+1,MATCH(DatosProcesados!AM$1,Consolidado!$A$1:$CA$1,0))</f>
        <v>No informa</v>
      </c>
      <c r="AN2" s="96">
        <f>INDEX(Consolidado!$A$1:$CA$102,ROW(AN2)+1,MATCH(DatosProcesados!AN$1,Consolidado!$A$1:$CA$1,0))</f>
        <v>1</v>
      </c>
      <c r="AO2" s="96">
        <f>INDEX(Consolidado!$A$1:$CA$102,ROW(AO2)+1,MATCH(DatosProcesados!AO$1,Consolidado!$A$1:$CA$1,0))</f>
        <v>0.1</v>
      </c>
      <c r="AP2" s="96">
        <f>INDEX(Consolidado!$A$1:$CA$102,ROW(AP2)+1,MATCH(DatosProcesados!AP$1,Consolidado!$A$1:$CA$1,0))</f>
        <v>0.28999999999999998</v>
      </c>
      <c r="AQ2" s="96" t="str">
        <f>INDEX(Consolidado!$A$1:$CA$102,ROW(AQ2)+1,MATCH(DatosProcesados!AQ$1,Consolidado!$A$1:$CA$1,0))</f>
        <v>Si</v>
      </c>
      <c r="AR2" s="96" t="str">
        <f>INDEX(Consolidado!$A$1:$CA$102,ROW(AR2)+1,MATCH(DatosProcesados!AR$1,Consolidado!$A$1:$CA$1,0))</f>
        <v>Si</v>
      </c>
      <c r="AS2" s="96">
        <f>INDEX(Consolidado!$A$1:$CA$102,ROW(AS2)+1,MATCH(DatosProcesados!AS$1,Consolidado!$A$1:$CA$1,0))</f>
        <v>9.5999999999999992E-3</v>
      </c>
      <c r="AT2" s="96" t="str">
        <f>INDEX(Consolidado!$A$1:$CA$102,ROW(AT2)+1,MATCH(DatosProcesados!AT$1,Consolidado!$A$1:$CA$1,0))</f>
        <v>No</v>
      </c>
      <c r="AU2" s="96" t="str">
        <f>INDEX(Consolidado!$A$1:$CA$102,ROW(AU2)+1,MATCH(DatosProcesados!AU$1,Consolidado!$A$1:$CA$1,0))</f>
        <v>Si</v>
      </c>
      <c r="AV2" s="96">
        <f>INDEX(Consolidado!$A$1:$CA$102,ROW(AV2)+1,MATCH(DatosProcesados!AV$1,Consolidado!$A$1:$CA$1,0))</f>
        <v>2</v>
      </c>
      <c r="AW2" s="96" t="str">
        <f>INDEX(Consolidado!$A$1:$CA$102,ROW(AW2)+1,MATCH(DatosProcesados!AW$1,Consolidado!$A$1:$CA$1,0))</f>
        <v>Si</v>
      </c>
      <c r="AX2" s="96" t="str">
        <f>INDEX(Consolidado!$A$1:$CA$102,ROW(AX2)+1,MATCH(DatosProcesados!AX$1,Consolidado!$A$1:$CA$1,0))</f>
        <v>No informa</v>
      </c>
      <c r="AY2" s="96">
        <f>INDEX(Consolidado!$A$1:$CA$102,ROW(AY2)+1,MATCH(DatosProcesados!AY$1,Consolidado!$A$1:$CA$1,0))</f>
        <v>0.13076137602289012</v>
      </c>
      <c r="AZ2" s="96">
        <f>INDEX(Consolidado!$A$1:$CA$102,ROW(AZ2)+1,MATCH(DatosProcesados!AZ$1,Consolidado!$A$1:$CA$1,0))</f>
        <v>2.2963619459178256E-2</v>
      </c>
      <c r="BA2" s="96" t="str">
        <f>INDEX(Consolidado!$A$1:$CA$102,ROW(BA2)+1,MATCH(DatosProcesados!BA$1,Consolidado!$A$1:$CA$1,0))</f>
        <v>Si</v>
      </c>
      <c r="BB2" s="96">
        <f>INDEX(Consolidado!$A$1:$CA$102,ROW(BB2)+1,MATCH(DatosProcesados!BB$1,Consolidado!$A$1:$CA$1,0))</f>
        <v>0.95</v>
      </c>
      <c r="BC2" s="96" t="str">
        <f>INDEX(Consolidado!$A$1:$CA$102,ROW(BC2)+1,MATCH(DatosProcesados!BC$1,Consolidado!$A$1:$CA$1,0))</f>
        <v>No</v>
      </c>
      <c r="BD2" s="96" t="str">
        <f>INDEX(Consolidado!$A$1:$CA$102,ROW(BD2)+1,MATCH(DatosProcesados!BD$1,Consolidado!$A$1:$CA$1,0))</f>
        <v>Si</v>
      </c>
      <c r="BE2" s="96">
        <f>INDEX(Consolidado!$A$1:$CA$102,ROW(BE2)+1,MATCH(DatosProcesados!BE$1,Consolidado!$A$1:$CA$1,0))</f>
        <v>2</v>
      </c>
      <c r="BF2" s="96">
        <f>INDEX(Consolidado!$A$1:$CA$102,ROW(BF2)+1,MATCH(DatosProcesados!BF$1,Consolidado!$A$1:$CA$1,0))</f>
        <v>2</v>
      </c>
    </row>
    <row r="3" spans="1:58" x14ac:dyDescent="0.3">
      <c r="A3" s="96" t="str">
        <f>INDEX(Consolidado!$A$1:$CA$102,ROW(A3)+1,MATCH(DatosProcesados!A$1,Consolidado!$A$1:$CA$1,0))</f>
        <v>Emgesa</v>
      </c>
      <c r="B3" s="96" t="str">
        <f>INDEX(Consolidado!$A$1:$CA$102,ROW(B3)+1,MATCH(DatosProcesados!B$1,Consolidado!$A$1:$CA$1,0))</f>
        <v>Servicios</v>
      </c>
      <c r="C3" s="96" t="str">
        <f>INDEX(Consolidado!$A$1:$CA$102,ROW(C3)+1,MATCH(DatosProcesados!C$1,Consolidado!$A$1:$CA$1,0))</f>
        <v>Mixta</v>
      </c>
      <c r="D3" s="96" t="str">
        <f>INDEX(Consolidado!$A$1:$CA$102,ROW(D3)+1,MATCH(DatosProcesados!D$1,Consolidado!$A$1:$CA$1,0))</f>
        <v>No</v>
      </c>
      <c r="E3" s="96" t="str">
        <f>INDEX(Consolidado!$A$1:$CA$102,ROW(E3)+1,MATCH(DatosProcesados!E$1,Consolidado!$A$1:$CA$1,0))</f>
        <v>No</v>
      </c>
      <c r="F3" s="96" t="str">
        <f>INDEX(Consolidado!$A$1:$CA$102,ROW(F3)+1,MATCH(DatosProcesados!F$1,Consolidado!$A$1:$CA$1,0))</f>
        <v>Si</v>
      </c>
      <c r="G3" s="96">
        <f>INDEX(Consolidado!$A$1:$CA$102,ROW(G3)+1,MATCH(DatosProcesados!G$1,Consolidado!$A$1:$CA$1,0))</f>
        <v>1997</v>
      </c>
      <c r="H3" s="96" t="str">
        <f>INDEX(Consolidado!$A$1:$CA$102,ROW(H3)+1,MATCH(DatosProcesados!H$1,Consolidado!$A$1:$CA$1,0))</f>
        <v xml:space="preserve">Colombia </v>
      </c>
      <c r="I3" s="96">
        <f>INDEX(Consolidado!$A$1:$CA$102,ROW(I3)+1,MATCH(DatosProcesados!I$1,Consolidado!$A$1:$CA$1,0))</f>
        <v>15.780332546</v>
      </c>
      <c r="J3" s="96" t="str">
        <f>INDEX(Consolidado!$A$1:$CA$102,ROW(J3)+1,MATCH(DatosProcesados!J$1,Consolidado!$A$1:$CA$1,0))</f>
        <v>Si</v>
      </c>
      <c r="K3" s="96">
        <f>INDEX(Consolidado!$A$1:$CA$102,ROW(K3)+1,MATCH(DatosProcesados!K$1,Consolidado!$A$1:$CA$1,0))</f>
        <v>2023</v>
      </c>
      <c r="L3" s="96" t="str">
        <f>INDEX(Consolidado!$A$1:$CA$102,ROW(L3)+1,MATCH(DatosProcesados!L$1,Consolidado!$A$1:$CA$1,0))</f>
        <v>Si</v>
      </c>
      <c r="M3" s="96" t="str">
        <f>INDEX(Consolidado!$A$1:$CA$102,ROW(M3)+1,MATCH(DatosProcesados!M$1,Consolidado!$A$1:$CA$1,0))</f>
        <v>Si</v>
      </c>
      <c r="N3" s="96" t="str">
        <f>INDEX(Consolidado!$A$1:$CA$102,ROW(N3)+1,MATCH(DatosProcesados!N$1,Consolidado!$A$1:$CA$1,0))</f>
        <v>Si</v>
      </c>
      <c r="O3" s="96" t="str">
        <f>INDEX(Consolidado!$A$1:$CA$102,ROW(O3)+1,MATCH(DatosProcesados!O$1,Consolidado!$A$1:$CA$1,0))</f>
        <v>Si</v>
      </c>
      <c r="P3" s="96" t="str">
        <f>INDEX(Consolidado!$A$1:$CA$102,ROW(P3)+1,MATCH(DatosProcesados!P$1,Consolidado!$A$1:$CA$1,0))</f>
        <v>Si</v>
      </c>
      <c r="Q3" s="96">
        <f>INDEX(Consolidado!$A$1:$CA$102,ROW(Q3)+1,MATCH(DatosProcesados!Q$1,Consolidado!$A$1:$CA$1,0))</f>
        <v>1049424.92</v>
      </c>
      <c r="R3" s="96">
        <f>INDEX(Consolidado!$A$1:$CA$102,ROW(R3)+1,MATCH(DatosProcesados!R$1,Consolidado!$A$1:$CA$1,0))</f>
        <v>19200.66</v>
      </c>
      <c r="S3" s="96">
        <f>INDEX(Consolidado!$A$1:$CA$102,ROW(S3)+1,MATCH(DatosProcesados!S$1,Consolidado!$A$1:$CA$1,0))</f>
        <v>707340.16</v>
      </c>
      <c r="T3" s="96" t="str">
        <f>INDEX(Consolidado!$A$1:$CA$102,ROW(T3)+1,MATCH(DatosProcesados!T$1,Consolidado!$A$1:$CA$1,0))</f>
        <v>Si</v>
      </c>
      <c r="U3" s="96" t="str">
        <f>INDEX(Consolidado!$A$1:$CA$102,ROW(U3)+1,MATCH(DatosProcesados!U$1,Consolidado!$A$1:$CA$1,0))</f>
        <v>No</v>
      </c>
      <c r="V3" s="96">
        <f>INDEX(Consolidado!$A$1:$CA$102,ROW(V3)+1,MATCH(DatosProcesados!V$1,Consolidado!$A$1:$CA$1,0))</f>
        <v>2</v>
      </c>
      <c r="W3" s="96" t="str">
        <f>INDEX(Consolidado!$A$1:$CA$102,ROW(W3)+1,MATCH(DatosProcesados!W$1,Consolidado!$A$1:$CA$1,0))</f>
        <v>Si</v>
      </c>
      <c r="X3" s="96">
        <f>INDEX(Consolidado!$A$1:$CA$102,ROW(X3)+1,MATCH(DatosProcesados!X$1,Consolidado!$A$1:$CA$1,0))</f>
        <v>1151377000</v>
      </c>
      <c r="Y3" s="96" t="str">
        <f>INDEX(Consolidado!$A$1:$CA$102,ROW(Y3)+1,MATCH(DatosProcesados!Y$1,Consolidado!$A$1:$CA$1,0))</f>
        <v>Si</v>
      </c>
      <c r="Z3" s="96" t="str">
        <f>INDEX(Consolidado!$A$1:$CA$102,ROW(Z3)+1,MATCH(DatosProcesados!Z$1,Consolidado!$A$1:$CA$1,0))</f>
        <v>Si</v>
      </c>
      <c r="AA3" s="96">
        <f>INDEX(Consolidado!$A$1:$CA$102,ROW(AA3)+1,MATCH(DatosProcesados!AA$1,Consolidado!$A$1:$CA$1,0))</f>
        <v>25125280889</v>
      </c>
      <c r="AB3" s="96">
        <f>INDEX(Consolidado!$A$1:$CA$102,ROW(AB3)+1,MATCH(DatosProcesados!AB$1,Consolidado!$A$1:$CA$1,0))</f>
        <v>1</v>
      </c>
      <c r="AC3" s="96" t="str">
        <f>INDEX(Consolidado!$A$1:$CA$102,ROW(AC3)+1,MATCH(DatosProcesados!AC$1,Consolidado!$A$1:$CA$1,0))</f>
        <v>Si</v>
      </c>
      <c r="AD3" s="96">
        <f>INDEX(Consolidado!$A$1:$CA$102,ROW(AD3)+1,MATCH(DatosProcesados!AD$1,Consolidado!$A$1:$CA$1,0))</f>
        <v>73.567999999999998</v>
      </c>
      <c r="AE3" s="96">
        <f>INDEX(Consolidado!$A$1:$CA$102,ROW(AE3)+1,MATCH(DatosProcesados!AE$1,Consolidado!$A$1:$CA$1,0))</f>
        <v>2</v>
      </c>
      <c r="AF3" s="96" t="str">
        <f>INDEX(Consolidado!$A$1:$CA$102,ROW(AF3)+1,MATCH(DatosProcesados!AF$1,Consolidado!$A$1:$CA$1,0))</f>
        <v>Si</v>
      </c>
      <c r="AG3" s="96" t="str">
        <f>INDEX(Consolidado!$A$1:$CA$102,ROW(AG3)+1,MATCH(DatosProcesados!AG$1,Consolidado!$A$1:$CA$1,0))</f>
        <v>Si</v>
      </c>
      <c r="AH3" s="96" t="str">
        <f>INDEX(Consolidado!$A$1:$CA$102,ROW(AH3)+1,MATCH(DatosProcesados!AH$1,Consolidado!$A$1:$CA$1,0))</f>
        <v>Si</v>
      </c>
      <c r="AI3" s="96">
        <f>INDEX(Consolidado!$A$1:$CA$102,ROW(AI3)+1,MATCH(DatosProcesados!AI$1,Consolidado!$A$1:$CA$1,0))</f>
        <v>1345</v>
      </c>
      <c r="AJ3" s="96">
        <f>INDEX(Consolidado!$A$1:$CA$102,ROW(AJ3)+1,MATCH(DatosProcesados!AJ$1,Consolidado!$A$1:$CA$1,0))</f>
        <v>58.965366067514246</v>
      </c>
      <c r="AK3" s="96" t="str">
        <f>INDEX(Consolidado!$A$1:$CA$102,ROW(AK3)+1,MATCH(DatosProcesados!AK$1,Consolidado!$A$1:$CA$1,0))</f>
        <v>Si</v>
      </c>
      <c r="AL3" s="96">
        <f>INDEX(Consolidado!$A$1:$CA$102,ROW(AL3)+1,MATCH(DatosProcesados!AL$1,Consolidado!$A$1:$CA$1,0))</f>
        <v>34</v>
      </c>
      <c r="AM3" s="96">
        <f>INDEX(Consolidado!$A$1:$CA$102,ROW(AM3)+1,MATCH(DatosProcesados!AM$1,Consolidado!$A$1:$CA$1,0))</f>
        <v>66</v>
      </c>
      <c r="AN3" s="96">
        <f>INDEX(Consolidado!$A$1:$CA$102,ROW(AN3)+1,MATCH(DatosProcesados!AN$1,Consolidado!$A$1:$CA$1,0))</f>
        <v>2</v>
      </c>
      <c r="AO3" s="96">
        <f>INDEX(Consolidado!$A$1:$CA$102,ROW(AO3)+1,MATCH(DatosProcesados!AO$1,Consolidado!$A$1:$CA$1,0))</f>
        <v>0.28000000000000003</v>
      </c>
      <c r="AP3" s="96">
        <f>INDEX(Consolidado!$A$1:$CA$102,ROW(AP3)+1,MATCH(DatosProcesados!AP$1,Consolidado!$A$1:$CA$1,0))</f>
        <v>0.35099999999999998</v>
      </c>
      <c r="AQ3" s="96" t="str">
        <f>INDEX(Consolidado!$A$1:$CA$102,ROW(AQ3)+1,MATCH(DatosProcesados!AQ$1,Consolidado!$A$1:$CA$1,0))</f>
        <v>No</v>
      </c>
      <c r="AR3" s="96" t="str">
        <f>INDEX(Consolidado!$A$1:$CA$102,ROW(AR3)+1,MATCH(DatosProcesados!AR$1,Consolidado!$A$1:$CA$1,0))</f>
        <v>Si</v>
      </c>
      <c r="AS3" s="96" t="str">
        <f>INDEX(Consolidado!$A$1:$CA$102,ROW(AS3)+1,MATCH(DatosProcesados!AS$1,Consolidado!$A$1:$CA$1,0))</f>
        <v>No informa</v>
      </c>
      <c r="AT3" s="96" t="str">
        <f>INDEX(Consolidado!$A$1:$CA$102,ROW(AT3)+1,MATCH(DatosProcesados!AT$1,Consolidado!$A$1:$CA$1,0))</f>
        <v>Si</v>
      </c>
      <c r="AU3" s="96" t="str">
        <f>INDEX(Consolidado!$A$1:$CA$102,ROW(AU3)+1,MATCH(DatosProcesados!AU$1,Consolidado!$A$1:$CA$1,0))</f>
        <v>Si</v>
      </c>
      <c r="AV3" s="96">
        <f>INDEX(Consolidado!$A$1:$CA$102,ROW(AV3)+1,MATCH(DatosProcesados!AV$1,Consolidado!$A$1:$CA$1,0))</f>
        <v>2</v>
      </c>
      <c r="AW3" s="96" t="str">
        <f>INDEX(Consolidado!$A$1:$CA$102,ROW(AW3)+1,MATCH(DatosProcesados!AW$1,Consolidado!$A$1:$CA$1,0))</f>
        <v>Si</v>
      </c>
      <c r="AX3" s="96">
        <f>INDEX(Consolidado!$A$1:$CA$102,ROW(AX3)+1,MATCH(DatosProcesados!AX$1,Consolidado!$A$1:$CA$1,0))</f>
        <v>3.2801252003939303E-2</v>
      </c>
      <c r="AY3" s="96">
        <f>INDEX(Consolidado!$A$1:$CA$102,ROW(AY3)+1,MATCH(DatosProcesados!AY$1,Consolidado!$A$1:$CA$1,0))</f>
        <v>0.11546428743507096</v>
      </c>
      <c r="AZ3" s="96">
        <f>INDEX(Consolidado!$A$1:$CA$102,ROW(AZ3)+1,MATCH(DatosProcesados!AZ$1,Consolidado!$A$1:$CA$1,0))</f>
        <v>3342.3126897679244</v>
      </c>
      <c r="BA3" s="96" t="str">
        <f>INDEX(Consolidado!$A$1:$CA$102,ROW(BA3)+1,MATCH(DatosProcesados!BA$1,Consolidado!$A$1:$CA$1,0))</f>
        <v>No</v>
      </c>
      <c r="BB3" s="96">
        <f>INDEX(Consolidado!$A$1:$CA$102,ROW(BB3)+1,MATCH(DatosProcesados!BB$1,Consolidado!$A$1:$CA$1,0))</f>
        <v>0.85</v>
      </c>
      <c r="BC3" s="96" t="str">
        <f>INDEX(Consolidado!$A$1:$CA$102,ROW(BC3)+1,MATCH(DatosProcesados!BC$1,Consolidado!$A$1:$CA$1,0))</f>
        <v>Si</v>
      </c>
      <c r="BD3" s="96" t="str">
        <f>INDEX(Consolidado!$A$1:$CA$102,ROW(BD3)+1,MATCH(DatosProcesados!BD$1,Consolidado!$A$1:$CA$1,0))</f>
        <v>Si</v>
      </c>
      <c r="BE3" s="96">
        <f>INDEX(Consolidado!$A$1:$CA$102,ROW(BE3)+1,MATCH(DatosProcesados!BE$1,Consolidado!$A$1:$CA$1,0))</f>
        <v>2</v>
      </c>
      <c r="BF3" s="96" t="str">
        <f>INDEX(Consolidado!$A$1:$CA$102,ROW(BF3)+1,MATCH(DatosProcesados!BF$1,Consolidado!$A$1:$CA$1,0))</f>
        <v xml:space="preserve">No informa </v>
      </c>
    </row>
    <row r="4" spans="1:58" x14ac:dyDescent="0.3">
      <c r="A4" s="96" t="str">
        <f>INDEX(Consolidado!$A$1:$CA$102,ROW(A4)+1,MATCH(DatosProcesados!A$1,Consolidado!$A$1:$CA$1,0))</f>
        <v>Claro</v>
      </c>
      <c r="B4" s="96" t="str">
        <f>INDEX(Consolidado!$A$1:$CA$102,ROW(B4)+1,MATCH(DatosProcesados!B$1,Consolidado!$A$1:$CA$1,0))</f>
        <v>Servicios</v>
      </c>
      <c r="C4" s="96" t="str">
        <f>INDEX(Consolidado!$A$1:$CA$102,ROW(C4)+1,MATCH(DatosProcesados!C$1,Consolidado!$A$1:$CA$1,0))</f>
        <v>Privada</v>
      </c>
      <c r="D4" s="96" t="str">
        <f>INDEX(Consolidado!$A$1:$CA$102,ROW(D4)+1,MATCH(DatosProcesados!D$1,Consolidado!$A$1:$CA$1,0))</f>
        <v>No</v>
      </c>
      <c r="E4" s="96" t="str">
        <f>INDEX(Consolidado!$A$1:$CA$102,ROW(E4)+1,MATCH(DatosProcesados!E$1,Consolidado!$A$1:$CA$1,0))</f>
        <v>No</v>
      </c>
      <c r="F4" s="96" t="str">
        <f>INDEX(Consolidado!$A$1:$CA$102,ROW(F4)+1,MATCH(DatosProcesados!F$1,Consolidado!$A$1:$CA$1,0))</f>
        <v>Si</v>
      </c>
      <c r="G4" s="96">
        <f>INDEX(Consolidado!$A$1:$CA$102,ROW(G4)+1,MATCH(DatosProcesados!G$1,Consolidado!$A$1:$CA$1,0))</f>
        <v>2003</v>
      </c>
      <c r="H4" s="96" t="str">
        <f>INDEX(Consolidado!$A$1:$CA$102,ROW(H4)+1,MATCH(DatosProcesados!H$1,Consolidado!$A$1:$CA$1,0))</f>
        <v>Brasil</v>
      </c>
      <c r="I4" s="96">
        <f>INDEX(Consolidado!$A$1:$CA$102,ROW(I4)+1,MATCH(DatosProcesados!I$1,Consolidado!$A$1:$CA$1,0))</f>
        <v>15.602099798999999</v>
      </c>
      <c r="J4" s="96" t="str">
        <f>INDEX(Consolidado!$A$1:$CA$102,ROW(J4)+1,MATCH(DatosProcesados!J$1,Consolidado!$A$1:$CA$1,0))</f>
        <v>Si</v>
      </c>
      <c r="K4" s="96">
        <f>INDEX(Consolidado!$A$1:$CA$102,ROW(K4)+1,MATCH(DatosProcesados!K$1,Consolidado!$A$1:$CA$1,0))</f>
        <v>2024</v>
      </c>
      <c r="L4" s="96" t="str">
        <f>INDEX(Consolidado!$A$1:$CA$102,ROW(L4)+1,MATCH(DatosProcesados!L$1,Consolidado!$A$1:$CA$1,0))</f>
        <v>Si</v>
      </c>
      <c r="M4" s="96" t="str">
        <f>INDEX(Consolidado!$A$1:$CA$102,ROW(M4)+1,MATCH(DatosProcesados!M$1,Consolidado!$A$1:$CA$1,0))</f>
        <v>Si</v>
      </c>
      <c r="N4" s="96" t="str">
        <f>INDEX(Consolidado!$A$1:$CA$102,ROW(N4)+1,MATCH(DatosProcesados!N$1,Consolidado!$A$1:$CA$1,0))</f>
        <v>Si</v>
      </c>
      <c r="O4" s="96" t="str">
        <f>INDEX(Consolidado!$A$1:$CA$102,ROW(O4)+1,MATCH(DatosProcesados!O$1,Consolidado!$A$1:$CA$1,0))</f>
        <v>Si</v>
      </c>
      <c r="P4" s="96" t="str">
        <f>INDEX(Consolidado!$A$1:$CA$102,ROW(P4)+1,MATCH(DatosProcesados!P$1,Consolidado!$A$1:$CA$1,0))</f>
        <v>Si</v>
      </c>
      <c r="Q4" s="96">
        <f>INDEX(Consolidado!$A$1:$CA$102,ROW(Q4)+1,MATCH(DatosProcesados!Q$1,Consolidado!$A$1:$CA$1,0))</f>
        <v>33094</v>
      </c>
      <c r="R4" s="96">
        <f>INDEX(Consolidado!$A$1:$CA$102,ROW(R4)+1,MATCH(DatosProcesados!R$1,Consolidado!$A$1:$CA$1,0))</f>
        <v>20902</v>
      </c>
      <c r="S4" s="96">
        <f>INDEX(Consolidado!$A$1:$CA$102,ROW(S4)+1,MATCH(DatosProcesados!S$1,Consolidado!$A$1:$CA$1,0))</f>
        <v>204552</v>
      </c>
      <c r="T4" s="96" t="str">
        <f>INDEX(Consolidado!$A$1:$CA$102,ROW(T4)+1,MATCH(DatosProcesados!T$1,Consolidado!$A$1:$CA$1,0))</f>
        <v>Si</v>
      </c>
      <c r="U4" s="96" t="str">
        <f>INDEX(Consolidado!$A$1:$CA$102,ROW(U4)+1,MATCH(DatosProcesados!U$1,Consolidado!$A$1:$CA$1,0))</f>
        <v>No</v>
      </c>
      <c r="V4" s="96">
        <f>INDEX(Consolidado!$A$1:$CA$102,ROW(V4)+1,MATCH(DatosProcesados!V$1,Consolidado!$A$1:$CA$1,0))</f>
        <v>1</v>
      </c>
      <c r="W4" s="96" t="str">
        <f>INDEX(Consolidado!$A$1:$CA$102,ROW(W4)+1,MATCH(DatosProcesados!W$1,Consolidado!$A$1:$CA$1,0))</f>
        <v>Si</v>
      </c>
      <c r="X4" s="96">
        <f>INDEX(Consolidado!$A$1:$CA$102,ROW(X4)+1,MATCH(DatosProcesados!X$1,Consolidado!$A$1:$CA$1,0))</f>
        <v>2203265675</v>
      </c>
      <c r="Y4" s="96" t="str">
        <f>INDEX(Consolidado!$A$1:$CA$102,ROW(Y4)+1,MATCH(DatosProcesados!Y$1,Consolidado!$A$1:$CA$1,0))</f>
        <v>Si</v>
      </c>
      <c r="Z4" s="96" t="str">
        <f>INDEX(Consolidado!$A$1:$CA$102,ROW(Z4)+1,MATCH(DatosProcesados!Z$1,Consolidado!$A$1:$CA$1,0))</f>
        <v>Si</v>
      </c>
      <c r="AA4" s="96">
        <f>INDEX(Consolidado!$A$1:$CA$102,ROW(AA4)+1,MATCH(DatosProcesados!AA$1,Consolidado!$A$1:$CA$1,0))</f>
        <v>137226000</v>
      </c>
      <c r="AB4" s="96">
        <f>INDEX(Consolidado!$A$1:$CA$102,ROW(AB4)+1,MATCH(DatosProcesados!AB$1,Consolidado!$A$1:$CA$1,0))</f>
        <v>0</v>
      </c>
      <c r="AC4" s="96" t="str">
        <f>INDEX(Consolidado!$A$1:$CA$102,ROW(AC4)+1,MATCH(DatosProcesados!AC$1,Consolidado!$A$1:$CA$1,0))</f>
        <v>Si</v>
      </c>
      <c r="AD4" s="96">
        <f>INDEX(Consolidado!$A$1:$CA$102,ROW(AD4)+1,MATCH(DatosProcesados!AD$1,Consolidado!$A$1:$CA$1,0))</f>
        <v>3433</v>
      </c>
      <c r="AE4" s="96">
        <f>INDEX(Consolidado!$A$1:$CA$102,ROW(AE4)+1,MATCH(DatosProcesados!AE$1,Consolidado!$A$1:$CA$1,0))</f>
        <v>1</v>
      </c>
      <c r="AF4" s="96" t="str">
        <f>INDEX(Consolidado!$A$1:$CA$102,ROW(AF4)+1,MATCH(DatosProcesados!AF$1,Consolidado!$A$1:$CA$1,0))</f>
        <v>No</v>
      </c>
      <c r="AG4" s="96" t="str">
        <f>INDEX(Consolidado!$A$1:$CA$102,ROW(AG4)+1,MATCH(DatosProcesados!AG$1,Consolidado!$A$1:$CA$1,0))</f>
        <v>No</v>
      </c>
      <c r="AH4" s="96" t="str">
        <f>INDEX(Consolidado!$A$1:$CA$102,ROW(AH4)+1,MATCH(DatosProcesados!AH$1,Consolidado!$A$1:$CA$1,0))</f>
        <v>Si</v>
      </c>
      <c r="AI4" s="96" t="str">
        <f>INDEX(Consolidado!$A$1:$CA$102,ROW(AI4)+1,MATCH(DatosProcesados!AI$1,Consolidado!$A$1:$CA$1,0))</f>
        <v>No informa</v>
      </c>
      <c r="AJ4" s="96" t="str">
        <f>INDEX(Consolidado!$A$1:$CA$102,ROW(AJ4)+1,MATCH(DatosProcesados!AJ$1,Consolidado!$A$1:$CA$1,0))</f>
        <v xml:space="preserve">No informa </v>
      </c>
      <c r="AK4" s="96" t="str">
        <f>INDEX(Consolidado!$A$1:$CA$102,ROW(AK4)+1,MATCH(DatosProcesados!AK$1,Consolidado!$A$1:$CA$1,0))</f>
        <v>Si</v>
      </c>
      <c r="AL4" s="96">
        <f>INDEX(Consolidado!$A$1:$CA$102,ROW(AL4)+1,MATCH(DatosProcesados!AL$1,Consolidado!$A$1:$CA$1,0))</f>
        <v>95.8</v>
      </c>
      <c r="AM4" s="96">
        <f>INDEX(Consolidado!$A$1:$CA$102,ROW(AM4)+1,MATCH(DatosProcesados!AM$1,Consolidado!$A$1:$CA$1,0))</f>
        <v>155.9</v>
      </c>
      <c r="AN4" s="96">
        <f>INDEX(Consolidado!$A$1:$CA$102,ROW(AN4)+1,MATCH(DatosProcesados!AN$1,Consolidado!$A$1:$CA$1,0))</f>
        <v>2</v>
      </c>
      <c r="AO4" s="96">
        <f>INDEX(Consolidado!$A$1:$CA$102,ROW(AO4)+1,MATCH(DatosProcesados!AO$1,Consolidado!$A$1:$CA$1,0))</f>
        <v>0.18179999999999999</v>
      </c>
      <c r="AP4" s="96">
        <f>INDEX(Consolidado!$A$1:$CA$102,ROW(AP4)+1,MATCH(DatosProcesados!AP$1,Consolidado!$A$1:$CA$1,0))</f>
        <v>0.42</v>
      </c>
      <c r="AQ4" s="96" t="str">
        <f>INDEX(Consolidado!$A$1:$CA$102,ROW(AQ4)+1,MATCH(DatosProcesados!AQ$1,Consolidado!$A$1:$CA$1,0))</f>
        <v>Si</v>
      </c>
      <c r="AR4" s="96" t="str">
        <f>INDEX(Consolidado!$A$1:$CA$102,ROW(AR4)+1,MATCH(DatosProcesados!AR$1,Consolidado!$A$1:$CA$1,0))</f>
        <v>Si</v>
      </c>
      <c r="AS4" s="96" t="str">
        <f>INDEX(Consolidado!$A$1:$CA$102,ROW(AS4)+1,MATCH(DatosProcesados!AS$1,Consolidado!$A$1:$CA$1,0))</f>
        <v>No informa</v>
      </c>
      <c r="AT4" s="96" t="str">
        <f>INDEX(Consolidado!$A$1:$CA$102,ROW(AT4)+1,MATCH(DatosProcesados!AT$1,Consolidado!$A$1:$CA$1,0))</f>
        <v>No</v>
      </c>
      <c r="AU4" s="96" t="str">
        <f>INDEX(Consolidado!$A$1:$CA$102,ROW(AU4)+1,MATCH(DatosProcesados!AU$1,Consolidado!$A$1:$CA$1,0))</f>
        <v>Si</v>
      </c>
      <c r="AV4" s="96">
        <f>INDEX(Consolidado!$A$1:$CA$102,ROW(AV4)+1,MATCH(DatosProcesados!AV$1,Consolidado!$A$1:$CA$1,0))</f>
        <v>1</v>
      </c>
      <c r="AW4" s="96" t="str">
        <f>INDEX(Consolidado!$A$1:$CA$102,ROW(AW4)+1,MATCH(DatosProcesados!AW$1,Consolidado!$A$1:$CA$1,0))</f>
        <v>No</v>
      </c>
      <c r="AX4" s="96">
        <f>INDEX(Consolidado!$A$1:$CA$102,ROW(AX4)+1,MATCH(DatosProcesados!AX$1,Consolidado!$A$1:$CA$1,0))</f>
        <v>5.1719941635786741E-2</v>
      </c>
      <c r="AY4" s="96">
        <f>INDEX(Consolidado!$A$1:$CA$102,ROW(AY4)+1,MATCH(DatosProcesados!AY$1,Consolidado!$A$1:$CA$1,0))</f>
        <v>4.8635416948726057E-2</v>
      </c>
      <c r="AZ4" s="96" t="str">
        <f>INDEX(Consolidado!$A$1:$CA$102,ROW(AZ4)+1,MATCH(DatosProcesados!AZ$1,Consolidado!$A$1:$CA$1,0))</f>
        <v>No informa</v>
      </c>
      <c r="BA4" s="96" t="str">
        <f>INDEX(Consolidado!$A$1:$CA$102,ROW(BA4)+1,MATCH(DatosProcesados!BA$1,Consolidado!$A$1:$CA$1,0))</f>
        <v>Si</v>
      </c>
      <c r="BB4" s="96">
        <f>INDEX(Consolidado!$A$1:$CA$102,ROW(BB4)+1,MATCH(DatosProcesados!BB$1,Consolidado!$A$1:$CA$1,0))</f>
        <v>0.92</v>
      </c>
      <c r="BC4" s="96" t="str">
        <f>INDEX(Consolidado!$A$1:$CA$102,ROW(BC4)+1,MATCH(DatosProcesados!BC$1,Consolidado!$A$1:$CA$1,0))</f>
        <v>No</v>
      </c>
      <c r="BD4" s="96" t="str">
        <f>INDEX(Consolidado!$A$1:$CA$102,ROW(BD4)+1,MATCH(DatosProcesados!BD$1,Consolidado!$A$1:$CA$1,0))</f>
        <v>Si</v>
      </c>
      <c r="BE4" s="96">
        <f>INDEX(Consolidado!$A$1:$CA$102,ROW(BE4)+1,MATCH(DatosProcesados!BE$1,Consolidado!$A$1:$CA$1,0))</f>
        <v>1</v>
      </c>
      <c r="BF4" s="96">
        <f>INDEX(Consolidado!$A$1:$CA$102,ROW(BF4)+1,MATCH(DatosProcesados!BF$1,Consolidado!$A$1:$CA$1,0))</f>
        <v>2</v>
      </c>
    </row>
    <row r="5" spans="1:58" x14ac:dyDescent="0.3">
      <c r="A5" s="96" t="str">
        <f>INDEX(Consolidado!$A$1:$CA$102,ROW(A5)+1,MATCH(DatosProcesados!A$1,Consolidado!$A$1:$CA$1,0))</f>
        <v>Avianca</v>
      </c>
      <c r="B5" s="96" t="str">
        <f>INDEX(Consolidado!$A$1:$CA$102,ROW(B5)+1,MATCH(DatosProcesados!B$1,Consolidado!$A$1:$CA$1,0))</f>
        <v>Servicios</v>
      </c>
      <c r="C5" s="96" t="str">
        <f>INDEX(Consolidado!$A$1:$CA$102,ROW(C5)+1,MATCH(DatosProcesados!C$1,Consolidado!$A$1:$CA$1,0))</f>
        <v>Privada</v>
      </c>
      <c r="D5" s="96" t="str">
        <f>INDEX(Consolidado!$A$1:$CA$102,ROW(D5)+1,MATCH(DatosProcesados!D$1,Consolidado!$A$1:$CA$1,0))</f>
        <v>No</v>
      </c>
      <c r="E5" s="96" t="str">
        <f>INDEX(Consolidado!$A$1:$CA$102,ROW(E5)+1,MATCH(DatosProcesados!E$1,Consolidado!$A$1:$CA$1,0))</f>
        <v>No</v>
      </c>
      <c r="F5" s="96" t="str">
        <f>INDEX(Consolidado!$A$1:$CA$102,ROW(F5)+1,MATCH(DatosProcesados!F$1,Consolidado!$A$1:$CA$1,0))</f>
        <v>Si</v>
      </c>
      <c r="G5" s="96">
        <f>INDEX(Consolidado!$A$1:$CA$102,ROW(G5)+1,MATCH(DatosProcesados!G$1,Consolidado!$A$1:$CA$1,0))</f>
        <v>1919</v>
      </c>
      <c r="H5" s="96" t="str">
        <f>INDEX(Consolidado!$A$1:$CA$102,ROW(H5)+1,MATCH(DatosProcesados!H$1,Consolidado!$A$1:$CA$1,0))</f>
        <v xml:space="preserve">Colombia </v>
      </c>
      <c r="I5" s="96">
        <f>INDEX(Consolidado!$A$1:$CA$102,ROW(I5)+1,MATCH(DatosProcesados!I$1,Consolidado!$A$1:$CA$1,0))</f>
        <v>15.106042448</v>
      </c>
      <c r="J5" s="96" t="str">
        <f>INDEX(Consolidado!$A$1:$CA$102,ROW(J5)+1,MATCH(DatosProcesados!J$1,Consolidado!$A$1:$CA$1,0))</f>
        <v>Si</v>
      </c>
      <c r="K5" s="96">
        <f>INDEX(Consolidado!$A$1:$CA$102,ROW(K5)+1,MATCH(DatosProcesados!K$1,Consolidado!$A$1:$CA$1,0))</f>
        <v>2024</v>
      </c>
      <c r="L5" s="96" t="str">
        <f>INDEX(Consolidado!$A$1:$CA$102,ROW(L5)+1,MATCH(DatosProcesados!L$1,Consolidado!$A$1:$CA$1,0))</f>
        <v>Si</v>
      </c>
      <c r="M5" s="96" t="str">
        <f>INDEX(Consolidado!$A$1:$CA$102,ROW(M5)+1,MATCH(DatosProcesados!M$1,Consolidado!$A$1:$CA$1,0))</f>
        <v>Si</v>
      </c>
      <c r="N5" s="96" t="str">
        <f>INDEX(Consolidado!$A$1:$CA$102,ROW(N5)+1,MATCH(DatosProcesados!N$1,Consolidado!$A$1:$CA$1,0))</f>
        <v>Si</v>
      </c>
      <c r="O5" s="96" t="str">
        <f>INDEX(Consolidado!$A$1:$CA$102,ROW(O5)+1,MATCH(DatosProcesados!O$1,Consolidado!$A$1:$CA$1,0))</f>
        <v>No</v>
      </c>
      <c r="P5" s="96" t="str">
        <f>INDEX(Consolidado!$A$1:$CA$102,ROW(P5)+1,MATCH(DatosProcesados!P$1,Consolidado!$A$1:$CA$1,0))</f>
        <v>Si</v>
      </c>
      <c r="Q5" s="96">
        <f>INDEX(Consolidado!$A$1:$CA$102,ROW(Q5)+1,MATCH(DatosProcesados!Q$1,Consolidado!$A$1:$CA$1,0))</f>
        <v>4916309.3</v>
      </c>
      <c r="R5" s="96">
        <f>INDEX(Consolidado!$A$1:$CA$102,ROW(R5)+1,MATCH(DatosProcesados!R$1,Consolidado!$A$1:$CA$1,0))</f>
        <v>3376</v>
      </c>
      <c r="S5" s="96" t="str">
        <f>INDEX(Consolidado!$A$1:$CA$102,ROW(S5)+1,MATCH(DatosProcesados!S$1,Consolidado!$A$1:$CA$1,0))</f>
        <v xml:space="preserve">No informa </v>
      </c>
      <c r="T5" s="96" t="str">
        <f>INDEX(Consolidado!$A$1:$CA$102,ROW(T5)+1,MATCH(DatosProcesados!T$1,Consolidado!$A$1:$CA$1,0))</f>
        <v>Si</v>
      </c>
      <c r="U5" s="96" t="str">
        <f>INDEX(Consolidado!$A$1:$CA$102,ROW(U5)+1,MATCH(DatosProcesados!U$1,Consolidado!$A$1:$CA$1,0))</f>
        <v>No</v>
      </c>
      <c r="V5" s="96">
        <f>INDEX(Consolidado!$A$1:$CA$102,ROW(V5)+1,MATCH(DatosProcesados!V$1,Consolidado!$A$1:$CA$1,0))</f>
        <v>1</v>
      </c>
      <c r="W5" s="96" t="str">
        <f>INDEX(Consolidado!$A$1:$CA$102,ROW(W5)+1,MATCH(DatosProcesados!W$1,Consolidado!$A$1:$CA$1,0))</f>
        <v>Si</v>
      </c>
      <c r="X5" s="96">
        <f>INDEX(Consolidado!$A$1:$CA$102,ROW(X5)+1,MATCH(DatosProcesados!X$1,Consolidado!$A$1:$CA$1,0))</f>
        <v>68145000000</v>
      </c>
      <c r="Y5" s="96" t="str">
        <f>INDEX(Consolidado!$A$1:$CA$102,ROW(Y5)+1,MATCH(DatosProcesados!Y$1,Consolidado!$A$1:$CA$1,0))</f>
        <v>Si</v>
      </c>
      <c r="Z5" s="96" t="str">
        <f>INDEX(Consolidado!$A$1:$CA$102,ROW(Z5)+1,MATCH(DatosProcesados!Z$1,Consolidado!$A$1:$CA$1,0))</f>
        <v>Si</v>
      </c>
      <c r="AA5" s="96">
        <f>INDEX(Consolidado!$A$1:$CA$102,ROW(AA5)+1,MATCH(DatosProcesados!AA$1,Consolidado!$A$1:$CA$1,0))</f>
        <v>79103</v>
      </c>
      <c r="AB5" s="96">
        <f>INDEX(Consolidado!$A$1:$CA$102,ROW(AB5)+1,MATCH(DatosProcesados!AB$1,Consolidado!$A$1:$CA$1,0))</f>
        <v>1</v>
      </c>
      <c r="AC5" s="96" t="str">
        <f>INDEX(Consolidado!$A$1:$CA$102,ROW(AC5)+1,MATCH(DatosProcesados!AC$1,Consolidado!$A$1:$CA$1,0))</f>
        <v>Si</v>
      </c>
      <c r="AD5" s="96">
        <f>INDEX(Consolidado!$A$1:$CA$102,ROW(AD5)+1,MATCH(DatosProcesados!AD$1,Consolidado!$A$1:$CA$1,0))</f>
        <v>1650.9</v>
      </c>
      <c r="AE5" s="96">
        <f>INDEX(Consolidado!$A$1:$CA$102,ROW(AE5)+1,MATCH(DatosProcesados!AE$1,Consolidado!$A$1:$CA$1,0))</f>
        <v>1</v>
      </c>
      <c r="AF5" s="96" t="str">
        <f>INDEX(Consolidado!$A$1:$CA$102,ROW(AF5)+1,MATCH(DatosProcesados!AF$1,Consolidado!$A$1:$CA$1,0))</f>
        <v>Si</v>
      </c>
      <c r="AG5" s="96" t="str">
        <f>INDEX(Consolidado!$A$1:$CA$102,ROW(AG5)+1,MATCH(DatosProcesados!AG$1,Consolidado!$A$1:$CA$1,0))</f>
        <v>Si</v>
      </c>
      <c r="AH5" s="96" t="str">
        <f>INDEX(Consolidado!$A$1:$CA$102,ROW(AH5)+1,MATCH(DatosProcesados!AH$1,Consolidado!$A$1:$CA$1,0))</f>
        <v>Si</v>
      </c>
      <c r="AI5" s="96">
        <f>INDEX(Consolidado!$A$1:$CA$102,ROW(AI5)+1,MATCH(DatosProcesados!AI$1,Consolidado!$A$1:$CA$1,0))</f>
        <v>90.2</v>
      </c>
      <c r="AJ5" s="96">
        <f>INDEX(Consolidado!$A$1:$CA$102,ROW(AJ5)+1,MATCH(DatosProcesados!AJ$1,Consolidado!$A$1:$CA$1,0))</f>
        <v>0.9365590281383035</v>
      </c>
      <c r="AK5" s="96" t="str">
        <f>INDEX(Consolidado!$A$1:$CA$102,ROW(AK5)+1,MATCH(DatosProcesados!AK$1,Consolidado!$A$1:$CA$1,0))</f>
        <v>Si</v>
      </c>
      <c r="AL5" s="96" t="str">
        <f>INDEX(Consolidado!$A$1:$CA$102,ROW(AL5)+1,MATCH(DatosProcesados!AL$1,Consolidado!$A$1:$CA$1,0))</f>
        <v>No informa</v>
      </c>
      <c r="AM5" s="96" t="str">
        <f>INDEX(Consolidado!$A$1:$CA$102,ROW(AM5)+1,MATCH(DatosProcesados!AM$1,Consolidado!$A$1:$CA$1,0))</f>
        <v>No informa</v>
      </c>
      <c r="AN5" s="96">
        <f>INDEX(Consolidado!$A$1:$CA$102,ROW(AN5)+1,MATCH(DatosProcesados!AN$1,Consolidado!$A$1:$CA$1,0))</f>
        <v>1</v>
      </c>
      <c r="AO5" s="96">
        <f>INDEX(Consolidado!$A$1:$CA$102,ROW(AO5)+1,MATCH(DatosProcesados!AO$1,Consolidado!$A$1:$CA$1,0))</f>
        <v>8.3000000000000004E-2</v>
      </c>
      <c r="AP5" s="96">
        <f>INDEX(Consolidado!$A$1:$CA$102,ROW(AP5)+1,MATCH(DatosProcesados!AP$1,Consolidado!$A$1:$CA$1,0))</f>
        <v>0.4</v>
      </c>
      <c r="AQ5" s="96" t="str">
        <f>INDEX(Consolidado!$A$1:$CA$102,ROW(AQ5)+1,MATCH(DatosProcesados!AQ$1,Consolidado!$A$1:$CA$1,0))</f>
        <v>No</v>
      </c>
      <c r="AR5" s="96" t="str">
        <f>INDEX(Consolidado!$A$1:$CA$102,ROW(AR5)+1,MATCH(DatosProcesados!AR$1,Consolidado!$A$1:$CA$1,0))</f>
        <v>Si</v>
      </c>
      <c r="AS5" s="96" t="str">
        <f>INDEX(Consolidado!$A$1:$CA$102,ROW(AS5)+1,MATCH(DatosProcesados!AS$1,Consolidado!$A$1:$CA$1,0))</f>
        <v>No informa</v>
      </c>
      <c r="AT5" s="96" t="str">
        <f>INDEX(Consolidado!$A$1:$CA$102,ROW(AT5)+1,MATCH(DatosProcesados!AT$1,Consolidado!$A$1:$CA$1,0))</f>
        <v>No</v>
      </c>
      <c r="AU5" s="96" t="str">
        <f>INDEX(Consolidado!$A$1:$CA$102,ROW(AU5)+1,MATCH(DatosProcesados!AU$1,Consolidado!$A$1:$CA$1,0))</f>
        <v>Si</v>
      </c>
      <c r="AV5" s="96">
        <f>INDEX(Consolidado!$A$1:$CA$102,ROW(AV5)+1,MATCH(DatosProcesados!AV$1,Consolidado!$A$1:$CA$1,0))</f>
        <v>1</v>
      </c>
      <c r="AW5" s="96" t="str">
        <f>INDEX(Consolidado!$A$1:$CA$102,ROW(AW5)+1,MATCH(DatosProcesados!AW$1,Consolidado!$A$1:$CA$1,0))</f>
        <v>Si</v>
      </c>
      <c r="AX5" s="96" t="str">
        <f>INDEX(Consolidado!$A$1:$CA$102,ROW(AX5)+1,MATCH(DatosProcesados!AX$1,Consolidado!$A$1:$CA$1,0))</f>
        <v>No informa</v>
      </c>
      <c r="AY5" s="96" t="str">
        <f>INDEX(Consolidado!$A$1:$CA$102,ROW(AY5)+1,MATCH(DatosProcesados!AY$1,Consolidado!$A$1:$CA$1,0))</f>
        <v>No informa</v>
      </c>
      <c r="AZ5" s="96" t="str">
        <f>INDEX(Consolidado!$A$1:$CA$102,ROW(AZ5)+1,MATCH(DatosProcesados!AZ$1,Consolidado!$A$1:$CA$1,0))</f>
        <v>No informa</v>
      </c>
      <c r="BA5" s="96" t="str">
        <f>INDEX(Consolidado!$A$1:$CA$102,ROW(BA5)+1,MATCH(DatosProcesados!BA$1,Consolidado!$A$1:$CA$1,0))</f>
        <v>Si</v>
      </c>
      <c r="BB5" s="96">
        <f>INDEX(Consolidado!$A$1:$CA$102,ROW(BB5)+1,MATCH(DatosProcesados!BB$1,Consolidado!$A$1:$CA$1,0))</f>
        <v>0.22</v>
      </c>
      <c r="BC5" s="96" t="str">
        <f>INDEX(Consolidado!$A$1:$CA$102,ROW(BC5)+1,MATCH(DatosProcesados!BC$1,Consolidado!$A$1:$CA$1,0))</f>
        <v>No</v>
      </c>
      <c r="BD5" s="96" t="str">
        <f>INDEX(Consolidado!$A$1:$CA$102,ROW(BD5)+1,MATCH(DatosProcesados!BD$1,Consolidado!$A$1:$CA$1,0))</f>
        <v>No</v>
      </c>
      <c r="BE5" s="96">
        <f>INDEX(Consolidado!$A$1:$CA$102,ROW(BE5)+1,MATCH(DatosProcesados!BE$1,Consolidado!$A$1:$CA$1,0))</f>
        <v>1</v>
      </c>
      <c r="BF5" s="96" t="str">
        <f>INDEX(Consolidado!$A$1:$CA$102,ROW(BF5)+1,MATCH(DatosProcesados!BF$1,Consolidado!$A$1:$CA$1,0))</f>
        <v xml:space="preserve">No informa </v>
      </c>
    </row>
    <row r="6" spans="1:58" x14ac:dyDescent="0.3">
      <c r="A6" s="96" t="str">
        <f>INDEX(Consolidado!$A$1:$CA$102,ROW(A6)+1,MATCH(DatosProcesados!A$1,Consolidado!$A$1:$CA$1,0))</f>
        <v>Cenit</v>
      </c>
      <c r="B6" s="96" t="str">
        <f>INDEX(Consolidado!$A$1:$CA$102,ROW(B6)+1,MATCH(DatosProcesados!B$1,Consolidado!$A$1:$CA$1,0))</f>
        <v>Servicios</v>
      </c>
      <c r="C6" s="96" t="str">
        <f>INDEX(Consolidado!$A$1:$CA$102,ROW(C6)+1,MATCH(DatosProcesados!C$1,Consolidado!$A$1:$CA$1,0))</f>
        <v>Mixta</v>
      </c>
      <c r="D6" s="96" t="str">
        <f>INDEX(Consolidado!$A$1:$CA$102,ROW(D6)+1,MATCH(DatosProcesados!D$1,Consolidado!$A$1:$CA$1,0))</f>
        <v>No</v>
      </c>
      <c r="E6" s="96" t="str">
        <f>INDEX(Consolidado!$A$1:$CA$102,ROW(E6)+1,MATCH(DatosProcesados!E$1,Consolidado!$A$1:$CA$1,0))</f>
        <v>No</v>
      </c>
      <c r="F6" s="96" t="str">
        <f>INDEX(Consolidado!$A$1:$CA$102,ROW(F6)+1,MATCH(DatosProcesados!F$1,Consolidado!$A$1:$CA$1,0))</f>
        <v>No</v>
      </c>
      <c r="G6" s="96">
        <f>INDEX(Consolidado!$A$1:$CA$102,ROW(G6)+1,MATCH(DatosProcesados!G$1,Consolidado!$A$1:$CA$1,0))</f>
        <v>2012</v>
      </c>
      <c r="H6" s="96" t="str">
        <f>INDEX(Consolidado!$A$1:$CA$102,ROW(H6)+1,MATCH(DatosProcesados!H$1,Consolidado!$A$1:$CA$1,0))</f>
        <v>Colombia</v>
      </c>
      <c r="I6" s="96">
        <f>INDEX(Consolidado!$A$1:$CA$102,ROW(I6)+1,MATCH(DatosProcesados!I$1,Consolidado!$A$1:$CA$1,0))</f>
        <v>9.9777362400000005</v>
      </c>
      <c r="J6" s="96" t="str">
        <f>INDEX(Consolidado!$A$1:$CA$102,ROW(J6)+1,MATCH(DatosProcesados!J$1,Consolidado!$A$1:$CA$1,0))</f>
        <v>Si</v>
      </c>
      <c r="K6" s="96">
        <f>INDEX(Consolidado!$A$1:$CA$102,ROW(K6)+1,MATCH(DatosProcesados!K$1,Consolidado!$A$1:$CA$1,0))</f>
        <v>2024</v>
      </c>
      <c r="L6" s="96" t="str">
        <f>INDEX(Consolidado!$A$1:$CA$102,ROW(L6)+1,MATCH(DatosProcesados!L$1,Consolidado!$A$1:$CA$1,0))</f>
        <v>Si</v>
      </c>
      <c r="M6" s="96" t="str">
        <f>INDEX(Consolidado!$A$1:$CA$102,ROW(M6)+1,MATCH(DatosProcesados!M$1,Consolidado!$A$1:$CA$1,0))</f>
        <v>Si</v>
      </c>
      <c r="N6" s="96" t="str">
        <f>INDEX(Consolidado!$A$1:$CA$102,ROW(N6)+1,MATCH(DatosProcesados!N$1,Consolidado!$A$1:$CA$1,0))</f>
        <v>Si</v>
      </c>
      <c r="O6" s="96" t="str">
        <f>INDEX(Consolidado!$A$1:$CA$102,ROW(O6)+1,MATCH(DatosProcesados!O$1,Consolidado!$A$1:$CA$1,0))</f>
        <v>No</v>
      </c>
      <c r="P6" s="96" t="str">
        <f>INDEX(Consolidado!$A$1:$CA$102,ROW(P6)+1,MATCH(DatosProcesados!P$1,Consolidado!$A$1:$CA$1,0))</f>
        <v>Si</v>
      </c>
      <c r="Q6" s="96">
        <f>INDEX(Consolidado!$A$1:$CA$102,ROW(Q6)+1,MATCH(DatosProcesados!Q$1,Consolidado!$A$1:$CA$1,0))</f>
        <v>124676.88</v>
      </c>
      <c r="R6" s="96">
        <f>INDEX(Consolidado!$A$1:$CA$102,ROW(R6)+1,MATCH(DatosProcesados!R$1,Consolidado!$A$1:$CA$1,0))</f>
        <v>86306.29</v>
      </c>
      <c r="S6" s="96" t="str">
        <f>INDEX(Consolidado!$A$1:$CA$102,ROW(S6)+1,MATCH(DatosProcesados!S$1,Consolidado!$A$1:$CA$1,0))</f>
        <v xml:space="preserve">No informa </v>
      </c>
      <c r="T6" s="96" t="str">
        <f>INDEX(Consolidado!$A$1:$CA$102,ROW(T6)+1,MATCH(DatosProcesados!T$1,Consolidado!$A$1:$CA$1,0))</f>
        <v>Si</v>
      </c>
      <c r="U6" s="96" t="str">
        <f>INDEX(Consolidado!$A$1:$CA$102,ROW(U6)+1,MATCH(DatosProcesados!U$1,Consolidado!$A$1:$CA$1,0))</f>
        <v>Si</v>
      </c>
      <c r="V6" s="96">
        <f>INDEX(Consolidado!$A$1:$CA$102,ROW(V6)+1,MATCH(DatosProcesados!V$1,Consolidado!$A$1:$CA$1,0))</f>
        <v>2</v>
      </c>
      <c r="W6" s="96" t="str">
        <f>INDEX(Consolidado!$A$1:$CA$102,ROW(W6)+1,MATCH(DatosProcesados!W$1,Consolidado!$A$1:$CA$1,0))</f>
        <v>Si</v>
      </c>
      <c r="X6" s="96">
        <f>INDEX(Consolidado!$A$1:$CA$102,ROW(X6)+1,MATCH(DatosProcesados!X$1,Consolidado!$A$1:$CA$1,0))</f>
        <v>1935015048.0000002</v>
      </c>
      <c r="Y6" s="96" t="str">
        <f>INDEX(Consolidado!$A$1:$CA$102,ROW(Y6)+1,MATCH(DatosProcesados!Y$1,Consolidado!$A$1:$CA$1,0))</f>
        <v>Si</v>
      </c>
      <c r="Z6" s="96" t="str">
        <f>INDEX(Consolidado!$A$1:$CA$102,ROW(Z6)+1,MATCH(DatosProcesados!Z$1,Consolidado!$A$1:$CA$1,0))</f>
        <v>Si</v>
      </c>
      <c r="AA6" s="96">
        <f>INDEX(Consolidado!$A$1:$CA$102,ROW(AA6)+1,MATCH(DatosProcesados!AA$1,Consolidado!$A$1:$CA$1,0))</f>
        <v>155997</v>
      </c>
      <c r="AB6" s="96">
        <f>INDEX(Consolidado!$A$1:$CA$102,ROW(AB6)+1,MATCH(DatosProcesados!AB$1,Consolidado!$A$1:$CA$1,0))</f>
        <v>2</v>
      </c>
      <c r="AC6" s="96" t="str">
        <f>INDEX(Consolidado!$A$1:$CA$102,ROW(AC6)+1,MATCH(DatosProcesados!AC$1,Consolidado!$A$1:$CA$1,0))</f>
        <v>Si</v>
      </c>
      <c r="AD6" s="96">
        <f>INDEX(Consolidado!$A$1:$CA$102,ROW(AD6)+1,MATCH(DatosProcesados!AD$1,Consolidado!$A$1:$CA$1,0))</f>
        <v>22770079</v>
      </c>
      <c r="AE6" s="96">
        <f>INDEX(Consolidado!$A$1:$CA$102,ROW(AE6)+1,MATCH(DatosProcesados!AE$1,Consolidado!$A$1:$CA$1,0))</f>
        <v>1</v>
      </c>
      <c r="AF6" s="96" t="str">
        <f>INDEX(Consolidado!$A$1:$CA$102,ROW(AF6)+1,MATCH(DatosProcesados!AF$1,Consolidado!$A$1:$CA$1,0))</f>
        <v>Si</v>
      </c>
      <c r="AG6" s="96" t="str">
        <f>INDEX(Consolidado!$A$1:$CA$102,ROW(AG6)+1,MATCH(DatosProcesados!AG$1,Consolidado!$A$1:$CA$1,0))</f>
        <v>Si</v>
      </c>
      <c r="AH6" s="96" t="str">
        <f>INDEX(Consolidado!$A$1:$CA$102,ROW(AH6)+1,MATCH(DatosProcesados!AH$1,Consolidado!$A$1:$CA$1,0))</f>
        <v>Si</v>
      </c>
      <c r="AI6" s="96" t="str">
        <f>INDEX(Consolidado!$A$1:$CA$102,ROW(AI6)+1,MATCH(DatosProcesados!AI$1,Consolidado!$A$1:$CA$1,0))</f>
        <v>No informa</v>
      </c>
      <c r="AJ6" s="96" t="str">
        <f>INDEX(Consolidado!$A$1:$CA$102,ROW(AJ6)+1,MATCH(DatosProcesados!AJ$1,Consolidado!$A$1:$CA$1,0))</f>
        <v xml:space="preserve">No informa </v>
      </c>
      <c r="AK6" s="96" t="str">
        <f>INDEX(Consolidado!$A$1:$CA$102,ROW(AK6)+1,MATCH(DatosProcesados!AK$1,Consolidado!$A$1:$CA$1,0))</f>
        <v>Si</v>
      </c>
      <c r="AL6" s="96">
        <f>INDEX(Consolidado!$A$1:$CA$102,ROW(AL6)+1,MATCH(DatosProcesados!AL$1,Consolidado!$A$1:$CA$1,0))</f>
        <v>148.66300000000001</v>
      </c>
      <c r="AM6" s="96">
        <f>INDEX(Consolidado!$A$1:$CA$102,ROW(AM6)+1,MATCH(DatosProcesados!AM$1,Consolidado!$A$1:$CA$1,0))</f>
        <v>95.83</v>
      </c>
      <c r="AN6" s="96">
        <f>INDEX(Consolidado!$A$1:$CA$102,ROW(AN6)+1,MATCH(DatosProcesados!AN$1,Consolidado!$A$1:$CA$1,0))</f>
        <v>2</v>
      </c>
      <c r="AO6" s="96">
        <f>INDEX(Consolidado!$A$1:$CA$102,ROW(AO6)+1,MATCH(DatosProcesados!AO$1,Consolidado!$A$1:$CA$1,0))</f>
        <v>0.2</v>
      </c>
      <c r="AP6" s="96">
        <f>INDEX(Consolidado!$A$1:$CA$102,ROW(AP6)+1,MATCH(DatosProcesados!AP$1,Consolidado!$A$1:$CA$1,0))</f>
        <v>0.22</v>
      </c>
      <c r="AQ6" s="96" t="str">
        <f>INDEX(Consolidado!$A$1:$CA$102,ROW(AQ6)+1,MATCH(DatosProcesados!AQ$1,Consolidado!$A$1:$CA$1,0))</f>
        <v>No</v>
      </c>
      <c r="AR6" s="96" t="str">
        <f>INDEX(Consolidado!$A$1:$CA$102,ROW(AR6)+1,MATCH(DatosProcesados!AR$1,Consolidado!$A$1:$CA$1,0))</f>
        <v>Si</v>
      </c>
      <c r="AS6" s="96">
        <f>INDEX(Consolidado!$A$1:$CA$102,ROW(AS6)+1,MATCH(DatosProcesados!AS$1,Consolidado!$A$1:$CA$1,0))</f>
        <v>1.4999999999999999E-2</v>
      </c>
      <c r="AT6" s="96" t="str">
        <f>INDEX(Consolidado!$A$1:$CA$102,ROW(AT6)+1,MATCH(DatosProcesados!AT$1,Consolidado!$A$1:$CA$1,0))</f>
        <v>No</v>
      </c>
      <c r="AU6" s="96" t="str">
        <f>INDEX(Consolidado!$A$1:$CA$102,ROW(AU6)+1,MATCH(DatosProcesados!AU$1,Consolidado!$A$1:$CA$1,0))</f>
        <v>Si</v>
      </c>
      <c r="AV6" s="96">
        <f>INDEX(Consolidado!$A$1:$CA$102,ROW(AV6)+1,MATCH(DatosProcesados!AV$1,Consolidado!$A$1:$CA$1,0))</f>
        <v>2</v>
      </c>
      <c r="AW6" s="96" t="str">
        <f>INDEX(Consolidado!$A$1:$CA$102,ROW(AW6)+1,MATCH(DatosProcesados!AW$1,Consolidado!$A$1:$CA$1,0))</f>
        <v>Si</v>
      </c>
      <c r="AX6" s="96">
        <f>INDEX(Consolidado!$A$1:$CA$102,ROW(AX6)+1,MATCH(DatosProcesados!AX$1,Consolidado!$A$1:$CA$1,0))</f>
        <v>4.8169837632080159E-2</v>
      </c>
      <c r="AY6" s="96">
        <f>INDEX(Consolidado!$A$1:$CA$102,ROW(AY6)+1,MATCH(DatosProcesados!AY$1,Consolidado!$A$1:$CA$1,0))</f>
        <v>5.7074717994311927E-3</v>
      </c>
      <c r="AZ6" s="96">
        <f>INDEX(Consolidado!$A$1:$CA$102,ROW(AZ6)+1,MATCH(DatosProcesados!AZ$1,Consolidado!$A$1:$CA$1,0))</f>
        <v>4.4134792569003002E-3</v>
      </c>
      <c r="BA6" s="96" t="str">
        <f>INDEX(Consolidado!$A$1:$CA$102,ROW(BA6)+1,MATCH(DatosProcesados!BA$1,Consolidado!$A$1:$CA$1,0))</f>
        <v>Si</v>
      </c>
      <c r="BB6" s="96">
        <f>INDEX(Consolidado!$A$1:$CA$102,ROW(BB6)+1,MATCH(DatosProcesados!BB$1,Consolidado!$A$1:$CA$1,0))</f>
        <v>0.15</v>
      </c>
      <c r="BC6" s="96" t="str">
        <f>INDEX(Consolidado!$A$1:$CA$102,ROW(BC6)+1,MATCH(DatosProcesados!BC$1,Consolidado!$A$1:$CA$1,0))</f>
        <v>Si</v>
      </c>
      <c r="BD6" s="96" t="str">
        <f>INDEX(Consolidado!$A$1:$CA$102,ROW(BD6)+1,MATCH(DatosProcesados!BD$1,Consolidado!$A$1:$CA$1,0))</f>
        <v>Si</v>
      </c>
      <c r="BE6" s="96">
        <f>INDEX(Consolidado!$A$1:$CA$102,ROW(BE6)+1,MATCH(DatosProcesados!BE$1,Consolidado!$A$1:$CA$1,0))</f>
        <v>2</v>
      </c>
      <c r="BF6" s="96">
        <f>INDEX(Consolidado!$A$1:$CA$102,ROW(BF6)+1,MATCH(DatosProcesados!BF$1,Consolidado!$A$1:$CA$1,0))</f>
        <v>0</v>
      </c>
    </row>
    <row r="7" spans="1:58" x14ac:dyDescent="0.3">
      <c r="A7" s="96" t="str">
        <f>INDEX(Consolidado!$A$1:$CA$102,ROW(A7)+1,MATCH(DatosProcesados!A$1,Consolidado!$A$1:$CA$1,0))</f>
        <v>Telefónica</v>
      </c>
      <c r="B7" s="96" t="str">
        <f>INDEX(Consolidado!$A$1:$CA$102,ROW(B7)+1,MATCH(DatosProcesados!B$1,Consolidado!$A$1:$CA$1,0))</f>
        <v>Servicios</v>
      </c>
      <c r="C7" s="96" t="str">
        <f>INDEX(Consolidado!$A$1:$CA$102,ROW(C7)+1,MATCH(DatosProcesados!C$1,Consolidado!$A$1:$CA$1,0))</f>
        <v>Mixta</v>
      </c>
      <c r="D7" s="96" t="str">
        <f>INDEX(Consolidado!$A$1:$CA$102,ROW(D7)+1,MATCH(DatosProcesados!D$1,Consolidado!$A$1:$CA$1,0))</f>
        <v>No</v>
      </c>
      <c r="E7" s="96" t="str">
        <f>INDEX(Consolidado!$A$1:$CA$102,ROW(E7)+1,MATCH(DatosProcesados!E$1,Consolidado!$A$1:$CA$1,0))</f>
        <v>Si</v>
      </c>
      <c r="F7" s="96" t="str">
        <f>INDEX(Consolidado!$A$1:$CA$102,ROW(F7)+1,MATCH(DatosProcesados!F$1,Consolidado!$A$1:$CA$1,0))</f>
        <v>Si</v>
      </c>
      <c r="G7" s="96">
        <f>INDEX(Consolidado!$A$1:$CA$102,ROW(G7)+1,MATCH(DatosProcesados!G$1,Consolidado!$A$1:$CA$1,0))</f>
        <v>1924</v>
      </c>
      <c r="H7" s="96" t="str">
        <f>INDEX(Consolidado!$A$1:$CA$102,ROW(H7)+1,MATCH(DatosProcesados!H$1,Consolidado!$A$1:$CA$1,0))</f>
        <v>España</v>
      </c>
      <c r="I7" s="96">
        <f>INDEX(Consolidado!$A$1:$CA$102,ROW(I7)+1,MATCH(DatosProcesados!I$1,Consolidado!$A$1:$CA$1,0))</f>
        <v>6.6721791020000003</v>
      </c>
      <c r="J7" s="96" t="str">
        <f>INDEX(Consolidado!$A$1:$CA$102,ROW(J7)+1,MATCH(DatosProcesados!J$1,Consolidado!$A$1:$CA$1,0))</f>
        <v>Si</v>
      </c>
      <c r="K7" s="96">
        <f>INDEX(Consolidado!$A$1:$CA$102,ROW(K7)+1,MATCH(DatosProcesados!K$1,Consolidado!$A$1:$CA$1,0))</f>
        <v>2024</v>
      </c>
      <c r="L7" s="96" t="str">
        <f>INDEX(Consolidado!$A$1:$CA$102,ROW(L7)+1,MATCH(DatosProcesados!L$1,Consolidado!$A$1:$CA$1,0))</f>
        <v>Si</v>
      </c>
      <c r="M7" s="96" t="str">
        <f>INDEX(Consolidado!$A$1:$CA$102,ROW(M7)+1,MATCH(DatosProcesados!M$1,Consolidado!$A$1:$CA$1,0))</f>
        <v>Si</v>
      </c>
      <c r="N7" s="96" t="str">
        <f>INDEX(Consolidado!$A$1:$CA$102,ROW(N7)+1,MATCH(DatosProcesados!N$1,Consolidado!$A$1:$CA$1,0))</f>
        <v>Si</v>
      </c>
      <c r="O7" s="96" t="str">
        <f>INDEX(Consolidado!$A$1:$CA$102,ROW(O7)+1,MATCH(DatosProcesados!O$1,Consolidado!$A$1:$CA$1,0))</f>
        <v>Si</v>
      </c>
      <c r="P7" s="96" t="str">
        <f>INDEX(Consolidado!$A$1:$CA$102,ROW(P7)+1,MATCH(DatosProcesados!P$1,Consolidado!$A$1:$CA$1,0))</f>
        <v>Si</v>
      </c>
      <c r="Q7" s="96">
        <f>INDEX(Consolidado!$A$1:$CA$102,ROW(Q7)+1,MATCH(DatosProcesados!Q$1,Consolidado!$A$1:$CA$1,0))</f>
        <v>10406</v>
      </c>
      <c r="R7" s="96">
        <f>INDEX(Consolidado!$A$1:$CA$102,ROW(R7)+1,MATCH(DatosProcesados!R$1,Consolidado!$A$1:$CA$1,0))</f>
        <v>4466</v>
      </c>
      <c r="S7" s="96" t="str">
        <f>INDEX(Consolidado!$A$1:$CA$102,ROW(S7)+1,MATCH(DatosProcesados!S$1,Consolidado!$A$1:$CA$1,0))</f>
        <v xml:space="preserve">No informa </v>
      </c>
      <c r="T7" s="96" t="str">
        <f>INDEX(Consolidado!$A$1:$CA$102,ROW(T7)+1,MATCH(DatosProcesados!T$1,Consolidado!$A$1:$CA$1,0))</f>
        <v>Si</v>
      </c>
      <c r="U7" s="96" t="str">
        <f>INDEX(Consolidado!$A$1:$CA$102,ROW(U7)+1,MATCH(DatosProcesados!U$1,Consolidado!$A$1:$CA$1,0))</f>
        <v>No</v>
      </c>
      <c r="V7" s="96">
        <f>INDEX(Consolidado!$A$1:$CA$102,ROW(V7)+1,MATCH(DatosProcesados!V$1,Consolidado!$A$1:$CA$1,0))</f>
        <v>1</v>
      </c>
      <c r="W7" s="96" t="str">
        <f>INDEX(Consolidado!$A$1:$CA$102,ROW(W7)+1,MATCH(DatosProcesados!W$1,Consolidado!$A$1:$CA$1,0))</f>
        <v>Si</v>
      </c>
      <c r="X7" s="96">
        <f>INDEX(Consolidado!$A$1:$CA$102,ROW(X7)+1,MATCH(DatosProcesados!X$1,Consolidado!$A$1:$CA$1,0))</f>
        <v>1023818400</v>
      </c>
      <c r="Y7" s="96" t="str">
        <f>INDEX(Consolidado!$A$1:$CA$102,ROW(Y7)+1,MATCH(DatosProcesados!Y$1,Consolidado!$A$1:$CA$1,0))</f>
        <v>Si</v>
      </c>
      <c r="Z7" s="96" t="str">
        <f>INDEX(Consolidado!$A$1:$CA$102,ROW(Z7)+1,MATCH(DatosProcesados!Z$1,Consolidado!$A$1:$CA$1,0))</f>
        <v>Si</v>
      </c>
      <c r="AA7" s="96">
        <f>INDEX(Consolidado!$A$1:$CA$102,ROW(AA7)+1,MATCH(DatosProcesados!AA$1,Consolidado!$A$1:$CA$1,0))</f>
        <v>163167</v>
      </c>
      <c r="AB7" s="96">
        <f>INDEX(Consolidado!$A$1:$CA$102,ROW(AB7)+1,MATCH(DatosProcesados!AB$1,Consolidado!$A$1:$CA$1,0))</f>
        <v>1</v>
      </c>
      <c r="AC7" s="96" t="str">
        <f>INDEX(Consolidado!$A$1:$CA$102,ROW(AC7)+1,MATCH(DatosProcesados!AC$1,Consolidado!$A$1:$CA$1,0))</f>
        <v>Si</v>
      </c>
      <c r="AD7" s="96">
        <f>INDEX(Consolidado!$A$1:$CA$102,ROW(AD7)+1,MATCH(DatosProcesados!AD$1,Consolidado!$A$1:$CA$1,0))</f>
        <v>11398</v>
      </c>
      <c r="AE7" s="96">
        <f>INDEX(Consolidado!$A$1:$CA$102,ROW(AE7)+1,MATCH(DatosProcesados!AE$1,Consolidado!$A$1:$CA$1,0))</f>
        <v>1</v>
      </c>
      <c r="AF7" s="96" t="str">
        <f>INDEX(Consolidado!$A$1:$CA$102,ROW(AF7)+1,MATCH(DatosProcesados!AF$1,Consolidado!$A$1:$CA$1,0))</f>
        <v>Si</v>
      </c>
      <c r="AG7" s="96" t="str">
        <f>INDEX(Consolidado!$A$1:$CA$102,ROW(AG7)+1,MATCH(DatosProcesados!AG$1,Consolidado!$A$1:$CA$1,0))</f>
        <v>No</v>
      </c>
      <c r="AH7" s="96" t="str">
        <f>INDEX(Consolidado!$A$1:$CA$102,ROW(AH7)+1,MATCH(DatosProcesados!AH$1,Consolidado!$A$1:$CA$1,0))</f>
        <v>Si</v>
      </c>
      <c r="AI7" s="96" t="str">
        <f>INDEX(Consolidado!$A$1:$CA$102,ROW(AI7)+1,MATCH(DatosProcesados!AI$1,Consolidado!$A$1:$CA$1,0))</f>
        <v>No informa</v>
      </c>
      <c r="AJ7" s="96" t="str">
        <f>INDEX(Consolidado!$A$1:$CA$102,ROW(AJ7)+1,MATCH(DatosProcesados!AJ$1,Consolidado!$A$1:$CA$1,0))</f>
        <v xml:space="preserve">No informa </v>
      </c>
      <c r="AK7" s="96" t="str">
        <f>INDEX(Consolidado!$A$1:$CA$102,ROW(AK7)+1,MATCH(DatosProcesados!AK$1,Consolidado!$A$1:$CA$1,0))</f>
        <v>Si</v>
      </c>
      <c r="AL7" s="96">
        <f>INDEX(Consolidado!$A$1:$CA$102,ROW(AL7)+1,MATCH(DatosProcesados!AL$1,Consolidado!$A$1:$CA$1,0))</f>
        <v>42.6</v>
      </c>
      <c r="AM7" s="96">
        <f>INDEX(Consolidado!$A$1:$CA$102,ROW(AM7)+1,MATCH(DatosProcesados!AM$1,Consolidado!$A$1:$CA$1,0))</f>
        <v>32.299999999999997</v>
      </c>
      <c r="AN7" s="96">
        <f>INDEX(Consolidado!$A$1:$CA$102,ROW(AN7)+1,MATCH(DatosProcesados!AN$1,Consolidado!$A$1:$CA$1,0))</f>
        <v>2</v>
      </c>
      <c r="AO7" s="96">
        <f>INDEX(Consolidado!$A$1:$CA$102,ROW(AO7)+1,MATCH(DatosProcesados!AO$1,Consolidado!$A$1:$CA$1,0))</f>
        <v>0.3</v>
      </c>
      <c r="AP7" s="96">
        <f>INDEX(Consolidado!$A$1:$CA$102,ROW(AP7)+1,MATCH(DatosProcesados!AP$1,Consolidado!$A$1:$CA$1,0))</f>
        <v>0.47599999999999998</v>
      </c>
      <c r="AQ7" s="96" t="str">
        <f>INDEX(Consolidado!$A$1:$CA$102,ROW(AQ7)+1,MATCH(DatosProcesados!AQ$1,Consolidado!$A$1:$CA$1,0))</f>
        <v>No</v>
      </c>
      <c r="AR7" s="96" t="str">
        <f>INDEX(Consolidado!$A$1:$CA$102,ROW(AR7)+1,MATCH(DatosProcesados!AR$1,Consolidado!$A$1:$CA$1,0))</f>
        <v>Si</v>
      </c>
      <c r="AS7" s="96">
        <f>INDEX(Consolidado!$A$1:$CA$102,ROW(AS7)+1,MATCH(DatosProcesados!AS$1,Consolidado!$A$1:$CA$1,0))</f>
        <v>8.6999999999999994E-3</v>
      </c>
      <c r="AT7" s="96" t="str">
        <f>INDEX(Consolidado!$A$1:$CA$102,ROW(AT7)+1,MATCH(DatosProcesados!AT$1,Consolidado!$A$1:$CA$1,0))</f>
        <v>No</v>
      </c>
      <c r="AU7" s="96" t="str">
        <f>INDEX(Consolidado!$A$1:$CA$102,ROW(AU7)+1,MATCH(DatosProcesados!AU$1,Consolidado!$A$1:$CA$1,0))</f>
        <v>Si</v>
      </c>
      <c r="AV7" s="96">
        <f>INDEX(Consolidado!$A$1:$CA$102,ROW(AV7)+1,MATCH(DatosProcesados!AV$1,Consolidado!$A$1:$CA$1,0))</f>
        <v>1</v>
      </c>
      <c r="AW7" s="96" t="str">
        <f>INDEX(Consolidado!$A$1:$CA$102,ROW(AW7)+1,MATCH(DatosProcesados!AW$1,Consolidado!$A$1:$CA$1,0))</f>
        <v>Si</v>
      </c>
      <c r="AX7" s="96" t="str">
        <f>INDEX(Consolidado!$A$1:$CA$102,ROW(AX7)+1,MATCH(DatosProcesados!AX$1,Consolidado!$A$1:$CA$1,0))</f>
        <v>No informa</v>
      </c>
      <c r="AY7" s="96" t="str">
        <f>INDEX(Consolidado!$A$1:$CA$102,ROW(AY7)+1,MATCH(DatosProcesados!AY$1,Consolidado!$A$1:$CA$1,0))</f>
        <v>No informa</v>
      </c>
      <c r="AZ7" s="96" t="str">
        <f>INDEX(Consolidado!$A$1:$CA$102,ROW(AZ7)+1,MATCH(DatosProcesados!AZ$1,Consolidado!$A$1:$CA$1,0))</f>
        <v>No informa</v>
      </c>
      <c r="BA7" s="96" t="str">
        <f>INDEX(Consolidado!$A$1:$CA$102,ROW(BA7)+1,MATCH(DatosProcesados!BA$1,Consolidado!$A$1:$CA$1,0))</f>
        <v>Si</v>
      </c>
      <c r="BB7" s="96">
        <f>INDEX(Consolidado!$A$1:$CA$102,ROW(BB7)+1,MATCH(DatosProcesados!BB$1,Consolidado!$A$1:$CA$1,0))</f>
        <v>0.74</v>
      </c>
      <c r="BC7" s="96" t="str">
        <f>INDEX(Consolidado!$A$1:$CA$102,ROW(BC7)+1,MATCH(DatosProcesados!BC$1,Consolidado!$A$1:$CA$1,0))</f>
        <v>No</v>
      </c>
      <c r="BD7" s="96" t="str">
        <f>INDEX(Consolidado!$A$1:$CA$102,ROW(BD7)+1,MATCH(DatosProcesados!BD$1,Consolidado!$A$1:$CA$1,0))</f>
        <v>Si</v>
      </c>
      <c r="BE7" s="96">
        <f>INDEX(Consolidado!$A$1:$CA$102,ROW(BE7)+1,MATCH(DatosProcesados!BE$1,Consolidado!$A$1:$CA$1,0))</f>
        <v>1</v>
      </c>
      <c r="BF7" s="96">
        <f>INDEX(Consolidado!$A$1:$CA$102,ROW(BF7)+1,MATCH(DatosProcesados!BF$1,Consolidado!$A$1:$CA$1,0))</f>
        <v>1</v>
      </c>
    </row>
    <row r="8" spans="1:58" x14ac:dyDescent="0.3">
      <c r="A8" s="96" t="str">
        <f>INDEX(Consolidado!$A$1:$CA$102,ROW(A8)+1,MATCH(DatosProcesados!A$1,Consolidado!$A$1:$CA$1,0))</f>
        <v>Celsia</v>
      </c>
      <c r="B8" s="96" t="str">
        <f>INDEX(Consolidado!$A$1:$CA$102,ROW(B8)+1,MATCH(DatosProcesados!B$1,Consolidado!$A$1:$CA$1,0))</f>
        <v>Servicios</v>
      </c>
      <c r="C8" s="96" t="str">
        <f>INDEX(Consolidado!$A$1:$CA$102,ROW(C8)+1,MATCH(DatosProcesados!C$1,Consolidado!$A$1:$CA$1,0))</f>
        <v>Privada</v>
      </c>
      <c r="D8" s="96" t="str">
        <f>INDEX(Consolidado!$A$1:$CA$102,ROW(D8)+1,MATCH(DatosProcesados!D$1,Consolidado!$A$1:$CA$1,0))</f>
        <v>No</v>
      </c>
      <c r="E8" s="96" t="str">
        <f>INDEX(Consolidado!$A$1:$CA$102,ROW(E8)+1,MATCH(DatosProcesados!E$1,Consolidado!$A$1:$CA$1,0))</f>
        <v>Si</v>
      </c>
      <c r="F8" s="96" t="str">
        <f>INDEX(Consolidado!$A$1:$CA$102,ROW(F8)+1,MATCH(DatosProcesados!F$1,Consolidado!$A$1:$CA$1,0))</f>
        <v>Si</v>
      </c>
      <c r="G8" s="96">
        <f>INDEX(Consolidado!$A$1:$CA$102,ROW(G8)+1,MATCH(DatosProcesados!G$1,Consolidado!$A$1:$CA$1,0))</f>
        <v>2001</v>
      </c>
      <c r="H8" s="96" t="str">
        <f>INDEX(Consolidado!$A$1:$CA$102,ROW(H8)+1,MATCH(DatosProcesados!H$1,Consolidado!$A$1:$CA$1,0))</f>
        <v>Colombia</v>
      </c>
      <c r="I8" s="96">
        <f>INDEX(Consolidado!$A$1:$CA$102,ROW(I8)+1,MATCH(DatosProcesados!I$1,Consolidado!$A$1:$CA$1,0))</f>
        <v>6.5475670460000002</v>
      </c>
      <c r="J8" s="96" t="str">
        <f>INDEX(Consolidado!$A$1:$CA$102,ROW(J8)+1,MATCH(DatosProcesados!J$1,Consolidado!$A$1:$CA$1,0))</f>
        <v>Si</v>
      </c>
      <c r="K8" s="96">
        <f>INDEX(Consolidado!$A$1:$CA$102,ROW(K8)+1,MATCH(DatosProcesados!K$1,Consolidado!$A$1:$CA$1,0))</f>
        <v>2024</v>
      </c>
      <c r="L8" s="96" t="str">
        <f>INDEX(Consolidado!$A$1:$CA$102,ROW(L8)+1,MATCH(DatosProcesados!L$1,Consolidado!$A$1:$CA$1,0))</f>
        <v>No</v>
      </c>
      <c r="M8" s="96" t="str">
        <f>INDEX(Consolidado!$A$1:$CA$102,ROW(M8)+1,MATCH(DatosProcesados!M$1,Consolidado!$A$1:$CA$1,0))</f>
        <v>Si</v>
      </c>
      <c r="N8" s="96" t="str">
        <f>INDEX(Consolidado!$A$1:$CA$102,ROW(N8)+1,MATCH(DatosProcesados!N$1,Consolidado!$A$1:$CA$1,0))</f>
        <v>Si</v>
      </c>
      <c r="O8" s="96" t="str">
        <f>INDEX(Consolidado!$A$1:$CA$102,ROW(O8)+1,MATCH(DatosProcesados!O$1,Consolidado!$A$1:$CA$1,0))</f>
        <v>Si</v>
      </c>
      <c r="P8" s="96" t="str">
        <f>INDEX(Consolidado!$A$1:$CA$102,ROW(P8)+1,MATCH(DatosProcesados!P$1,Consolidado!$A$1:$CA$1,0))</f>
        <v>Si</v>
      </c>
      <c r="Q8" s="96">
        <f>INDEX(Consolidado!$A$1:$CA$102,ROW(Q8)+1,MATCH(DatosProcesados!Q$1,Consolidado!$A$1:$CA$1,0))</f>
        <v>344413.88</v>
      </c>
      <c r="R8" s="96">
        <f>INDEX(Consolidado!$A$1:$CA$102,ROW(R8)+1,MATCH(DatosProcesados!R$1,Consolidado!$A$1:$CA$1,0))</f>
        <v>108148.15</v>
      </c>
      <c r="S8" s="96">
        <f>INDEX(Consolidado!$A$1:$CA$102,ROW(S8)+1,MATCH(DatosProcesados!S$1,Consolidado!$A$1:$CA$1,0))</f>
        <v>452562.73</v>
      </c>
      <c r="T8" s="96" t="str">
        <f>INDEX(Consolidado!$A$1:$CA$102,ROW(T8)+1,MATCH(DatosProcesados!T$1,Consolidado!$A$1:$CA$1,0))</f>
        <v>Si</v>
      </c>
      <c r="U8" s="96" t="str">
        <f>INDEX(Consolidado!$A$1:$CA$102,ROW(U8)+1,MATCH(DatosProcesados!U$1,Consolidado!$A$1:$CA$1,0))</f>
        <v>No</v>
      </c>
      <c r="V8" s="96">
        <f>INDEX(Consolidado!$A$1:$CA$102,ROW(V8)+1,MATCH(DatosProcesados!V$1,Consolidado!$A$1:$CA$1,0))</f>
        <v>2</v>
      </c>
      <c r="W8" s="96" t="str">
        <f>INDEX(Consolidado!$A$1:$CA$102,ROW(W8)+1,MATCH(DatosProcesados!W$1,Consolidado!$A$1:$CA$1,0))</f>
        <v>Si</v>
      </c>
      <c r="X8" s="96">
        <f>INDEX(Consolidado!$A$1:$CA$102,ROW(X8)+1,MATCH(DatosProcesados!X$1,Consolidado!$A$1:$CA$1,0))</f>
        <v>4762822572</v>
      </c>
      <c r="Y8" s="96" t="str">
        <f>INDEX(Consolidado!$A$1:$CA$102,ROW(Y8)+1,MATCH(DatosProcesados!Y$1,Consolidado!$A$1:$CA$1,0))</f>
        <v>Si</v>
      </c>
      <c r="Z8" s="96" t="str">
        <f>INDEX(Consolidado!$A$1:$CA$102,ROW(Z8)+1,MATCH(DatosProcesados!Z$1,Consolidado!$A$1:$CA$1,0))</f>
        <v>Si</v>
      </c>
      <c r="AA8" s="96">
        <f>INDEX(Consolidado!$A$1:$CA$102,ROW(AA8)+1,MATCH(DatosProcesados!AA$1,Consolidado!$A$1:$CA$1,0))</f>
        <v>308123</v>
      </c>
      <c r="AB8" s="96">
        <f>INDEX(Consolidado!$A$1:$CA$102,ROW(AB8)+1,MATCH(DatosProcesados!AB$1,Consolidado!$A$1:$CA$1,0))</f>
        <v>2</v>
      </c>
      <c r="AC8" s="96" t="str">
        <f>INDEX(Consolidado!$A$1:$CA$102,ROW(AC8)+1,MATCH(DatosProcesados!AC$1,Consolidado!$A$1:$CA$1,0))</f>
        <v>Si</v>
      </c>
      <c r="AD8" s="96">
        <f>INDEX(Consolidado!$A$1:$CA$102,ROW(AD8)+1,MATCH(DatosProcesados!AD$1,Consolidado!$A$1:$CA$1,0))</f>
        <v>19539.55</v>
      </c>
      <c r="AE8" s="96">
        <f>INDEX(Consolidado!$A$1:$CA$102,ROW(AE8)+1,MATCH(DatosProcesados!AE$1,Consolidado!$A$1:$CA$1,0))</f>
        <v>2</v>
      </c>
      <c r="AF8" s="96" t="str">
        <f>INDEX(Consolidado!$A$1:$CA$102,ROW(AF8)+1,MATCH(DatosProcesados!AF$1,Consolidado!$A$1:$CA$1,0))</f>
        <v>Si</v>
      </c>
      <c r="AG8" s="96" t="str">
        <f>INDEX(Consolidado!$A$1:$CA$102,ROW(AG8)+1,MATCH(DatosProcesados!AG$1,Consolidado!$A$1:$CA$1,0))</f>
        <v>Si</v>
      </c>
      <c r="AH8" s="96" t="str">
        <f>INDEX(Consolidado!$A$1:$CA$102,ROW(AH8)+1,MATCH(DatosProcesados!AH$1,Consolidado!$A$1:$CA$1,0))</f>
        <v>Si</v>
      </c>
      <c r="AI8" s="96" t="str">
        <f>INDEX(Consolidado!$A$1:$CA$102,ROW(AI8)+1,MATCH(DatosProcesados!AI$1,Consolidado!$A$1:$CA$1,0))</f>
        <v>No informa</v>
      </c>
      <c r="AJ8" s="96" t="str">
        <f>INDEX(Consolidado!$A$1:$CA$102,ROW(AJ8)+1,MATCH(DatosProcesados!AJ$1,Consolidado!$A$1:$CA$1,0))</f>
        <v xml:space="preserve">No informa </v>
      </c>
      <c r="AK8" s="96" t="str">
        <f>INDEX(Consolidado!$A$1:$CA$102,ROW(AK8)+1,MATCH(DatosProcesados!AK$1,Consolidado!$A$1:$CA$1,0))</f>
        <v>Si</v>
      </c>
      <c r="AL8" s="96">
        <f>INDEX(Consolidado!$A$1:$CA$102,ROW(AL8)+1,MATCH(DatosProcesados!AL$1,Consolidado!$A$1:$CA$1,0))</f>
        <v>46.05</v>
      </c>
      <c r="AM8" s="96">
        <f>INDEX(Consolidado!$A$1:$CA$102,ROW(AM8)+1,MATCH(DatosProcesados!AM$1,Consolidado!$A$1:$CA$1,0))</f>
        <v>42.21</v>
      </c>
      <c r="AN8" s="96">
        <f>INDEX(Consolidado!$A$1:$CA$102,ROW(AN8)+1,MATCH(DatosProcesados!AN$1,Consolidado!$A$1:$CA$1,0))</f>
        <v>2</v>
      </c>
      <c r="AO8" s="96">
        <f>INDEX(Consolidado!$A$1:$CA$102,ROW(AO8)+1,MATCH(DatosProcesados!AO$1,Consolidado!$A$1:$CA$1,0))</f>
        <v>0.14280000000000001</v>
      </c>
      <c r="AP8" s="96">
        <f>INDEX(Consolidado!$A$1:$CA$102,ROW(AP8)+1,MATCH(DatosProcesados!AP$1,Consolidado!$A$1:$CA$1,0))</f>
        <v>32.78</v>
      </c>
      <c r="AQ8" s="96" t="str">
        <f>INDEX(Consolidado!$A$1:$CA$102,ROW(AQ8)+1,MATCH(DatosProcesados!AQ$1,Consolidado!$A$1:$CA$1,0))</f>
        <v>No</v>
      </c>
      <c r="AR8" s="96" t="str">
        <f>INDEX(Consolidado!$A$1:$CA$102,ROW(AR8)+1,MATCH(DatosProcesados!AR$1,Consolidado!$A$1:$CA$1,0))</f>
        <v>No</v>
      </c>
      <c r="AS8" s="96" t="str">
        <f>INDEX(Consolidado!$A$1:$CA$102,ROW(AS8)+1,MATCH(DatosProcesados!AS$1,Consolidado!$A$1:$CA$1,0))</f>
        <v>No informa</v>
      </c>
      <c r="AT8" s="96" t="str">
        <f>INDEX(Consolidado!$A$1:$CA$102,ROW(AT8)+1,MATCH(DatosProcesados!AT$1,Consolidado!$A$1:$CA$1,0))</f>
        <v>Si</v>
      </c>
      <c r="AU8" s="96" t="str">
        <f>INDEX(Consolidado!$A$1:$CA$102,ROW(AU8)+1,MATCH(DatosProcesados!AU$1,Consolidado!$A$1:$CA$1,0))</f>
        <v>Si</v>
      </c>
      <c r="AV8" s="96">
        <f>INDEX(Consolidado!$A$1:$CA$102,ROW(AV8)+1,MATCH(DatosProcesados!AV$1,Consolidado!$A$1:$CA$1,0))</f>
        <v>2</v>
      </c>
      <c r="AW8" s="96" t="str">
        <f>INDEX(Consolidado!$A$1:$CA$102,ROW(AW8)+1,MATCH(DatosProcesados!AW$1,Consolidado!$A$1:$CA$1,0))</f>
        <v>Si</v>
      </c>
      <c r="AX8" s="96">
        <f>INDEX(Consolidado!$A$1:$CA$102,ROW(AX8)+1,MATCH(DatosProcesados!AX$1,Consolidado!$A$1:$CA$1,0))</f>
        <v>6.0621726404299928E-2</v>
      </c>
      <c r="AY8" s="96">
        <f>INDEX(Consolidado!$A$1:$CA$102,ROW(AY8)+1,MATCH(DatosProcesados!AY$1,Consolidado!$A$1:$CA$1,0))</f>
        <v>5.621749346699937E-2</v>
      </c>
      <c r="AZ8" s="96">
        <f>INDEX(Consolidado!$A$1:$CA$102,ROW(AZ8)+1,MATCH(DatosProcesados!AZ$1,Consolidado!$A$1:$CA$1,0))</f>
        <v>7.5422165626537925E-3</v>
      </c>
      <c r="BA8" s="96" t="str">
        <f>INDEX(Consolidado!$A$1:$CA$102,ROW(BA8)+1,MATCH(DatosProcesados!BA$1,Consolidado!$A$1:$CA$1,0))</f>
        <v>Si</v>
      </c>
      <c r="BB8" s="96">
        <f>INDEX(Consolidado!$A$1:$CA$102,ROW(BB8)+1,MATCH(DatosProcesados!BB$1,Consolidado!$A$1:$CA$1,0))</f>
        <v>0.93879999999999997</v>
      </c>
      <c r="BC8" s="96" t="str">
        <f>INDEX(Consolidado!$A$1:$CA$102,ROW(BC8)+1,MATCH(DatosProcesados!BC$1,Consolidado!$A$1:$CA$1,0))</f>
        <v>No</v>
      </c>
      <c r="BD8" s="96" t="str">
        <f>INDEX(Consolidado!$A$1:$CA$102,ROW(BD8)+1,MATCH(DatosProcesados!BD$1,Consolidado!$A$1:$CA$1,0))</f>
        <v>No</v>
      </c>
      <c r="BE8" s="96">
        <f>INDEX(Consolidado!$A$1:$CA$102,ROW(BE8)+1,MATCH(DatosProcesados!BE$1,Consolidado!$A$1:$CA$1,0))</f>
        <v>2</v>
      </c>
      <c r="BF8" s="96">
        <f>INDEX(Consolidado!$A$1:$CA$102,ROW(BF8)+1,MATCH(DatosProcesados!BF$1,Consolidado!$A$1:$CA$1,0))</f>
        <v>2</v>
      </c>
    </row>
    <row r="9" spans="1:58" x14ac:dyDescent="0.3">
      <c r="A9" s="96" t="str">
        <f>INDEX(Consolidado!$A$1:$CA$102,ROW(A9)+1,MATCH(DatosProcesados!A$1,Consolidado!$A$1:$CA$1,0))</f>
        <v>Isagen</v>
      </c>
      <c r="B9" s="96" t="str">
        <f>INDEX(Consolidado!$A$1:$CA$102,ROW(B9)+1,MATCH(DatosProcesados!B$1,Consolidado!$A$1:$CA$1,0))</f>
        <v>Servicios</v>
      </c>
      <c r="C9" s="96" t="str">
        <f>INDEX(Consolidado!$A$1:$CA$102,ROW(C9)+1,MATCH(DatosProcesados!C$1,Consolidado!$A$1:$CA$1,0))</f>
        <v>Mixta</v>
      </c>
      <c r="D9" s="96" t="str">
        <f>INDEX(Consolidado!$A$1:$CA$102,ROW(D9)+1,MATCH(DatosProcesados!D$1,Consolidado!$A$1:$CA$1,0))</f>
        <v>No</v>
      </c>
      <c r="E9" s="96" t="str">
        <f>INDEX(Consolidado!$A$1:$CA$102,ROW(E9)+1,MATCH(DatosProcesados!E$1,Consolidado!$A$1:$CA$1,0))</f>
        <v>No</v>
      </c>
      <c r="F9" s="96" t="str">
        <f>INDEX(Consolidado!$A$1:$CA$102,ROW(F9)+1,MATCH(DatosProcesados!F$1,Consolidado!$A$1:$CA$1,0))</f>
        <v>No</v>
      </c>
      <c r="G9" s="96">
        <f>INDEX(Consolidado!$A$1:$CA$102,ROW(G9)+1,MATCH(DatosProcesados!G$1,Consolidado!$A$1:$CA$1,0))</f>
        <v>1995</v>
      </c>
      <c r="H9" s="96" t="str">
        <f>INDEX(Consolidado!$A$1:$CA$102,ROW(H9)+1,MATCH(DatosProcesados!H$1,Consolidado!$A$1:$CA$1,0))</f>
        <v>Colombia</v>
      </c>
      <c r="I9" s="96">
        <f>INDEX(Consolidado!$A$1:$CA$102,ROW(I9)+1,MATCH(DatosProcesados!I$1,Consolidado!$A$1:$CA$1,0))</f>
        <v>6.1355991599999999</v>
      </c>
      <c r="J9" s="96" t="str">
        <f>INDEX(Consolidado!$A$1:$CA$102,ROW(J9)+1,MATCH(DatosProcesados!J$1,Consolidado!$A$1:$CA$1,0))</f>
        <v>Si</v>
      </c>
      <c r="K9" s="96">
        <f>INDEX(Consolidado!$A$1:$CA$102,ROW(K9)+1,MATCH(DatosProcesados!K$1,Consolidado!$A$1:$CA$1,0))</f>
        <v>2024</v>
      </c>
      <c r="L9" s="96" t="str">
        <f>INDEX(Consolidado!$A$1:$CA$102,ROW(L9)+1,MATCH(DatosProcesados!L$1,Consolidado!$A$1:$CA$1,0))</f>
        <v>Si</v>
      </c>
      <c r="M9" s="96" t="str">
        <f>INDEX(Consolidado!$A$1:$CA$102,ROW(M9)+1,MATCH(DatosProcesados!M$1,Consolidado!$A$1:$CA$1,0))</f>
        <v>Si</v>
      </c>
      <c r="N9" s="96" t="str">
        <f>INDEX(Consolidado!$A$1:$CA$102,ROW(N9)+1,MATCH(DatosProcesados!N$1,Consolidado!$A$1:$CA$1,0))</f>
        <v>No</v>
      </c>
      <c r="O9" s="96" t="str">
        <f>INDEX(Consolidado!$A$1:$CA$102,ROW(O9)+1,MATCH(DatosProcesados!O$1,Consolidado!$A$1:$CA$1,0))</f>
        <v>No</v>
      </c>
      <c r="P9" s="96" t="str">
        <f>INDEX(Consolidado!$A$1:$CA$102,ROW(P9)+1,MATCH(DatosProcesados!P$1,Consolidado!$A$1:$CA$1,0))</f>
        <v>Si</v>
      </c>
      <c r="Q9" s="96">
        <f>INDEX(Consolidado!$A$1:$CA$102,ROW(Q9)+1,MATCH(DatosProcesados!Q$1,Consolidado!$A$1:$CA$1,0))</f>
        <v>1502</v>
      </c>
      <c r="R9" s="96">
        <f>INDEX(Consolidado!$A$1:$CA$102,ROW(R9)+1,MATCH(DatosProcesados!R$1,Consolidado!$A$1:$CA$1,0))</f>
        <v>1791</v>
      </c>
      <c r="S9" s="96">
        <f>INDEX(Consolidado!$A$1:$CA$102,ROW(S9)+1,MATCH(DatosProcesados!S$1,Consolidado!$A$1:$CA$1,0))</f>
        <v>55268</v>
      </c>
      <c r="T9" s="96" t="str">
        <f>INDEX(Consolidado!$A$1:$CA$102,ROW(T9)+1,MATCH(DatosProcesados!T$1,Consolidado!$A$1:$CA$1,0))</f>
        <v>No</v>
      </c>
      <c r="U9" s="96" t="str">
        <f>INDEX(Consolidado!$A$1:$CA$102,ROW(U9)+1,MATCH(DatosProcesados!U$1,Consolidado!$A$1:$CA$1,0))</f>
        <v>No</v>
      </c>
      <c r="V9" s="96">
        <f>INDEX(Consolidado!$A$1:$CA$102,ROW(V9)+1,MATCH(DatosProcesados!V$1,Consolidado!$A$1:$CA$1,0))</f>
        <v>1</v>
      </c>
      <c r="W9" s="96" t="str">
        <f>INDEX(Consolidado!$A$1:$CA$102,ROW(W9)+1,MATCH(DatosProcesados!W$1,Consolidado!$A$1:$CA$1,0))</f>
        <v>No</v>
      </c>
      <c r="X9" s="96" t="str">
        <f>INDEX(Consolidado!$A$1:$CA$102,ROW(X9)+1,MATCH(DatosProcesados!X$1,Consolidado!$A$1:$CA$1,0))</f>
        <v>No informa</v>
      </c>
      <c r="Y9" s="96" t="str">
        <f>INDEX(Consolidado!$A$1:$CA$102,ROW(Y9)+1,MATCH(DatosProcesados!Y$1,Consolidado!$A$1:$CA$1,0))</f>
        <v>Si</v>
      </c>
      <c r="Z9" s="96" t="str">
        <f>INDEX(Consolidado!$A$1:$CA$102,ROW(Z9)+1,MATCH(DatosProcesados!Z$1,Consolidado!$A$1:$CA$1,0))</f>
        <v>Si</v>
      </c>
      <c r="AA9" s="96">
        <f>INDEX(Consolidado!$A$1:$CA$102,ROW(AA9)+1,MATCH(DatosProcesados!AA$1,Consolidado!$A$1:$CA$1,0))</f>
        <v>58819.8</v>
      </c>
      <c r="AB9" s="96">
        <f>INDEX(Consolidado!$A$1:$CA$102,ROW(AB9)+1,MATCH(DatosProcesados!AB$1,Consolidado!$A$1:$CA$1,0))</f>
        <v>2</v>
      </c>
      <c r="AC9" s="96" t="str">
        <f>INDEX(Consolidado!$A$1:$CA$102,ROW(AC9)+1,MATCH(DatosProcesados!AC$1,Consolidado!$A$1:$CA$1,0))</f>
        <v>Si</v>
      </c>
      <c r="AD9" s="96">
        <f>INDEX(Consolidado!$A$1:$CA$102,ROW(AD9)+1,MATCH(DatosProcesados!AD$1,Consolidado!$A$1:$CA$1,0))</f>
        <v>532</v>
      </c>
      <c r="AE9" s="96">
        <f>INDEX(Consolidado!$A$1:$CA$102,ROW(AE9)+1,MATCH(DatosProcesados!AE$1,Consolidado!$A$1:$CA$1,0))</f>
        <v>0</v>
      </c>
      <c r="AF9" s="96" t="str">
        <f>INDEX(Consolidado!$A$1:$CA$102,ROW(AF9)+1,MATCH(DatosProcesados!AF$1,Consolidado!$A$1:$CA$1,0))</f>
        <v>Si</v>
      </c>
      <c r="AG9" s="96" t="str">
        <f>INDEX(Consolidado!$A$1:$CA$102,ROW(AG9)+1,MATCH(DatosProcesados!AG$1,Consolidado!$A$1:$CA$1,0))</f>
        <v>No</v>
      </c>
      <c r="AH9" s="96" t="str">
        <f>INDEX(Consolidado!$A$1:$CA$102,ROW(AH9)+1,MATCH(DatosProcesados!AH$1,Consolidado!$A$1:$CA$1,0))</f>
        <v>Si</v>
      </c>
      <c r="AI9" s="96" t="str">
        <f>INDEX(Consolidado!$A$1:$CA$102,ROW(AI9)+1,MATCH(DatosProcesados!AI$1,Consolidado!$A$1:$CA$1,0))</f>
        <v>No informa</v>
      </c>
      <c r="AJ9" s="96" t="str">
        <f>INDEX(Consolidado!$A$1:$CA$102,ROW(AJ9)+1,MATCH(DatosProcesados!AJ$1,Consolidado!$A$1:$CA$1,0))</f>
        <v xml:space="preserve">No informa </v>
      </c>
      <c r="AK9" s="96" t="str">
        <f>INDEX(Consolidado!$A$1:$CA$102,ROW(AK9)+1,MATCH(DatosProcesados!AK$1,Consolidado!$A$1:$CA$1,0))</f>
        <v>Si</v>
      </c>
      <c r="AL9" s="96" t="str">
        <f>INDEX(Consolidado!$A$1:$CA$102,ROW(AL9)+1,MATCH(DatosProcesados!AL$1,Consolidado!$A$1:$CA$1,0))</f>
        <v>No informa</v>
      </c>
      <c r="AM9" s="96" t="str">
        <f>INDEX(Consolidado!$A$1:$CA$102,ROW(AM9)+1,MATCH(DatosProcesados!AM$1,Consolidado!$A$1:$CA$1,0))</f>
        <v>No informa</v>
      </c>
      <c r="AN9" s="96">
        <f>INDEX(Consolidado!$A$1:$CA$102,ROW(AN9)+1,MATCH(DatosProcesados!AN$1,Consolidado!$A$1:$CA$1,0))</f>
        <v>0</v>
      </c>
      <c r="AO9" s="96">
        <f>INDEX(Consolidado!$A$1:$CA$102,ROW(AO9)+1,MATCH(DatosProcesados!AO$1,Consolidado!$A$1:$CA$1,0))</f>
        <v>0</v>
      </c>
      <c r="AP9" s="96">
        <f>INDEX(Consolidado!$A$1:$CA$102,ROW(AP9)+1,MATCH(DatosProcesados!AP$1,Consolidado!$A$1:$CA$1,0))</f>
        <v>0.31</v>
      </c>
      <c r="AQ9" s="96" t="str">
        <f>INDEX(Consolidado!$A$1:$CA$102,ROW(AQ9)+1,MATCH(DatosProcesados!AQ$1,Consolidado!$A$1:$CA$1,0))</f>
        <v>No</v>
      </c>
      <c r="AR9" s="96" t="str">
        <f>INDEX(Consolidado!$A$1:$CA$102,ROW(AR9)+1,MATCH(DatosProcesados!AR$1,Consolidado!$A$1:$CA$1,0))</f>
        <v>No</v>
      </c>
      <c r="AS9" s="96" t="str">
        <f>INDEX(Consolidado!$A$1:$CA$102,ROW(AS9)+1,MATCH(DatosProcesados!AS$1,Consolidado!$A$1:$CA$1,0))</f>
        <v>No informa</v>
      </c>
      <c r="AT9" s="96" t="str">
        <f>INDEX(Consolidado!$A$1:$CA$102,ROW(AT9)+1,MATCH(DatosProcesados!AT$1,Consolidado!$A$1:$CA$1,0))</f>
        <v>Si</v>
      </c>
      <c r="AU9" s="96" t="str">
        <f>INDEX(Consolidado!$A$1:$CA$102,ROW(AU9)+1,MATCH(DatosProcesados!AU$1,Consolidado!$A$1:$CA$1,0))</f>
        <v>No</v>
      </c>
      <c r="AV9" s="96">
        <f>INDEX(Consolidado!$A$1:$CA$102,ROW(AV9)+1,MATCH(DatosProcesados!AV$1,Consolidado!$A$1:$CA$1,0))</f>
        <v>0</v>
      </c>
      <c r="AW9" s="96" t="str">
        <f>INDEX(Consolidado!$A$1:$CA$102,ROW(AW9)+1,MATCH(DatosProcesados!AW$1,Consolidado!$A$1:$CA$1,0))</f>
        <v>No</v>
      </c>
      <c r="AX9" s="96" t="str">
        <f>INDEX(Consolidado!$A$1:$CA$102,ROW(AX9)+1,MATCH(DatosProcesados!AX$1,Consolidado!$A$1:$CA$1,0))</f>
        <v>No informa</v>
      </c>
      <c r="AY9" s="96" t="str">
        <f>INDEX(Consolidado!$A$1:$CA$102,ROW(AY9)+1,MATCH(DatosProcesados!AY$1,Consolidado!$A$1:$CA$1,0))</f>
        <v>No informa</v>
      </c>
      <c r="AZ9" s="96" t="str">
        <f>INDEX(Consolidado!$A$1:$CA$102,ROW(AZ9)+1,MATCH(DatosProcesados!AZ$1,Consolidado!$A$1:$CA$1,0))</f>
        <v>No informa</v>
      </c>
      <c r="BA9" s="96" t="str">
        <f>INDEX(Consolidado!$A$1:$CA$102,ROW(BA9)+1,MATCH(DatosProcesados!BA$1,Consolidado!$A$1:$CA$1,0))</f>
        <v>Si</v>
      </c>
      <c r="BB9" s="96">
        <f>INDEX(Consolidado!$A$1:$CA$102,ROW(BB9)+1,MATCH(DatosProcesados!BB$1,Consolidado!$A$1:$CA$1,0))</f>
        <v>0.93</v>
      </c>
      <c r="BC9" s="96" t="str">
        <f>INDEX(Consolidado!$A$1:$CA$102,ROW(BC9)+1,MATCH(DatosProcesados!BC$1,Consolidado!$A$1:$CA$1,0))</f>
        <v>No</v>
      </c>
      <c r="BD9" s="96" t="str">
        <f>INDEX(Consolidado!$A$1:$CA$102,ROW(BD9)+1,MATCH(DatosProcesados!BD$1,Consolidado!$A$1:$CA$1,0))</f>
        <v>Si</v>
      </c>
      <c r="BE9" s="96">
        <f>INDEX(Consolidado!$A$1:$CA$102,ROW(BE9)+1,MATCH(DatosProcesados!BE$1,Consolidado!$A$1:$CA$1,0))</f>
        <v>1</v>
      </c>
      <c r="BF9" s="96">
        <f>INDEX(Consolidado!$A$1:$CA$102,ROW(BF9)+1,MATCH(DatosProcesados!BF$1,Consolidado!$A$1:$CA$1,0))</f>
        <v>1</v>
      </c>
    </row>
    <row r="10" spans="1:58" x14ac:dyDescent="0.3">
      <c r="A10" s="96" t="str">
        <f>INDEX(Consolidado!$A$1:$CA$102,ROW(A10)+1,MATCH(DatosProcesados!A$1,Consolidado!$A$1:$CA$1,0))</f>
        <v>Oleoducto Central (Ocensa)</v>
      </c>
      <c r="B10" s="96" t="str">
        <f>INDEX(Consolidado!$A$1:$CA$102,ROW(B10)+1,MATCH(DatosProcesados!B$1,Consolidado!$A$1:$CA$1,0))</f>
        <v>Servicios</v>
      </c>
      <c r="C10" s="96" t="str">
        <f>INDEX(Consolidado!$A$1:$CA$102,ROW(C10)+1,MATCH(DatosProcesados!C$1,Consolidado!$A$1:$CA$1,0))</f>
        <v>Mixta</v>
      </c>
      <c r="D10" s="96" t="str">
        <f>INDEX(Consolidado!$A$1:$CA$102,ROW(D10)+1,MATCH(DatosProcesados!D$1,Consolidado!$A$1:$CA$1,0))</f>
        <v>No</v>
      </c>
      <c r="E10" s="96" t="str">
        <f>INDEX(Consolidado!$A$1:$CA$102,ROW(E10)+1,MATCH(DatosProcesados!E$1,Consolidado!$A$1:$CA$1,0))</f>
        <v>No</v>
      </c>
      <c r="F10" s="96" t="str">
        <f>INDEX(Consolidado!$A$1:$CA$102,ROW(F10)+1,MATCH(DatosProcesados!F$1,Consolidado!$A$1:$CA$1,0))</f>
        <v>No</v>
      </c>
      <c r="G10" s="96">
        <f>INDEX(Consolidado!$A$1:$CA$102,ROW(G10)+1,MATCH(DatosProcesados!G$1,Consolidado!$A$1:$CA$1,0))</f>
        <v>1994</v>
      </c>
      <c r="H10" s="96" t="str">
        <f>INDEX(Consolidado!$A$1:$CA$102,ROW(H10)+1,MATCH(DatosProcesados!H$1,Consolidado!$A$1:$CA$1,0))</f>
        <v>Colombia</v>
      </c>
      <c r="I10" s="96">
        <f>INDEX(Consolidado!$A$1:$CA$102,ROW(I10)+1,MATCH(DatosProcesados!I$1,Consolidado!$A$1:$CA$1,0))</f>
        <v>5.9751610780000002</v>
      </c>
      <c r="J10" s="96" t="str">
        <f>INDEX(Consolidado!$A$1:$CA$102,ROW(J10)+1,MATCH(DatosProcesados!J$1,Consolidado!$A$1:$CA$1,0))</f>
        <v>Si</v>
      </c>
      <c r="K10" s="96">
        <f>INDEX(Consolidado!$A$1:$CA$102,ROW(K10)+1,MATCH(DatosProcesados!K$1,Consolidado!$A$1:$CA$1,0))</f>
        <v>2024</v>
      </c>
      <c r="L10" s="96" t="str">
        <f>INDEX(Consolidado!$A$1:$CA$102,ROW(L10)+1,MATCH(DatosProcesados!L$1,Consolidado!$A$1:$CA$1,0))</f>
        <v>Si</v>
      </c>
      <c r="M10" s="96" t="str">
        <f>INDEX(Consolidado!$A$1:$CA$102,ROW(M10)+1,MATCH(DatosProcesados!M$1,Consolidado!$A$1:$CA$1,0))</f>
        <v>No</v>
      </c>
      <c r="N10" s="96" t="str">
        <f>INDEX(Consolidado!$A$1:$CA$102,ROW(N10)+1,MATCH(DatosProcesados!N$1,Consolidado!$A$1:$CA$1,0))</f>
        <v>Si</v>
      </c>
      <c r="O10" s="96" t="str">
        <f>INDEX(Consolidado!$A$1:$CA$102,ROW(O10)+1,MATCH(DatosProcesados!O$1,Consolidado!$A$1:$CA$1,0))</f>
        <v>Si</v>
      </c>
      <c r="P10" s="96" t="str">
        <f>INDEX(Consolidado!$A$1:$CA$102,ROW(P10)+1,MATCH(DatosProcesados!P$1,Consolidado!$A$1:$CA$1,0))</f>
        <v>Si</v>
      </c>
      <c r="Q10" s="96">
        <f>INDEX(Consolidado!$A$1:$CA$102,ROW(Q10)+1,MATCH(DatosProcesados!Q$1,Consolidado!$A$1:$CA$1,0))</f>
        <v>329176</v>
      </c>
      <c r="R10" s="96">
        <f>INDEX(Consolidado!$A$1:$CA$102,ROW(R10)+1,MATCH(DatosProcesados!R$1,Consolidado!$A$1:$CA$1,0))</f>
        <v>39951</v>
      </c>
      <c r="S10" s="96" t="str">
        <f>INDEX(Consolidado!$A$1:$CA$102,ROW(S10)+1,MATCH(DatosProcesados!S$1,Consolidado!$A$1:$CA$1,0))</f>
        <v xml:space="preserve">No informa </v>
      </c>
      <c r="T10" s="96" t="str">
        <f>INDEX(Consolidado!$A$1:$CA$102,ROW(T10)+1,MATCH(DatosProcesados!T$1,Consolidado!$A$1:$CA$1,0))</f>
        <v>Si</v>
      </c>
      <c r="U10" s="96" t="str">
        <f>INDEX(Consolidado!$A$1:$CA$102,ROW(U10)+1,MATCH(DatosProcesados!U$1,Consolidado!$A$1:$CA$1,0))</f>
        <v>Si</v>
      </c>
      <c r="V10" s="96">
        <f>INDEX(Consolidado!$A$1:$CA$102,ROW(V10)+1,MATCH(DatosProcesados!V$1,Consolidado!$A$1:$CA$1,0))</f>
        <v>2</v>
      </c>
      <c r="W10" s="96" t="str">
        <f>INDEX(Consolidado!$A$1:$CA$102,ROW(W10)+1,MATCH(DatosProcesados!W$1,Consolidado!$A$1:$CA$1,0))</f>
        <v>Si</v>
      </c>
      <c r="X10" s="96">
        <f>INDEX(Consolidado!$A$1:$CA$102,ROW(X10)+1,MATCH(DatosProcesados!X$1,Consolidado!$A$1:$CA$1,0))</f>
        <v>6913610943</v>
      </c>
      <c r="Y10" s="96" t="str">
        <f>INDEX(Consolidado!$A$1:$CA$102,ROW(Y10)+1,MATCH(DatosProcesados!Y$1,Consolidado!$A$1:$CA$1,0))</f>
        <v>Si</v>
      </c>
      <c r="Z10" s="96" t="str">
        <f>INDEX(Consolidado!$A$1:$CA$102,ROW(Z10)+1,MATCH(DatosProcesados!Z$1,Consolidado!$A$1:$CA$1,0))</f>
        <v>Si</v>
      </c>
      <c r="AA10" s="96">
        <f>INDEX(Consolidado!$A$1:$CA$102,ROW(AA10)+1,MATCH(DatosProcesados!AA$1,Consolidado!$A$1:$CA$1,0))</f>
        <v>29110</v>
      </c>
      <c r="AB10" s="96">
        <f>INDEX(Consolidado!$A$1:$CA$102,ROW(AB10)+1,MATCH(DatosProcesados!AB$1,Consolidado!$A$1:$CA$1,0))</f>
        <v>2</v>
      </c>
      <c r="AC10" s="96" t="str">
        <f>INDEX(Consolidado!$A$1:$CA$102,ROW(AC10)+1,MATCH(DatosProcesados!AC$1,Consolidado!$A$1:$CA$1,0))</f>
        <v>Si</v>
      </c>
      <c r="AD10" s="96">
        <f>INDEX(Consolidado!$A$1:$CA$102,ROW(AD10)+1,MATCH(DatosProcesados!AD$1,Consolidado!$A$1:$CA$1,0))</f>
        <v>2432.61</v>
      </c>
      <c r="AE10" s="96">
        <f>INDEX(Consolidado!$A$1:$CA$102,ROW(AE10)+1,MATCH(DatosProcesados!AE$1,Consolidado!$A$1:$CA$1,0))</f>
        <v>1</v>
      </c>
      <c r="AF10" s="96" t="str">
        <f>INDEX(Consolidado!$A$1:$CA$102,ROW(AF10)+1,MATCH(DatosProcesados!AF$1,Consolidado!$A$1:$CA$1,0))</f>
        <v>Si</v>
      </c>
      <c r="AG10" s="96" t="str">
        <f>INDEX(Consolidado!$A$1:$CA$102,ROW(AG10)+1,MATCH(DatosProcesados!AG$1,Consolidado!$A$1:$CA$1,0))</f>
        <v>Si</v>
      </c>
      <c r="AH10" s="96" t="str">
        <f>INDEX(Consolidado!$A$1:$CA$102,ROW(AH10)+1,MATCH(DatosProcesados!AH$1,Consolidado!$A$1:$CA$1,0))</f>
        <v>Si</v>
      </c>
      <c r="AI10" s="96" t="str">
        <f>INDEX(Consolidado!$A$1:$CA$102,ROW(AI10)+1,MATCH(DatosProcesados!AI$1,Consolidado!$A$1:$CA$1,0))</f>
        <v>No informa</v>
      </c>
      <c r="AJ10" s="96" t="str">
        <f>INDEX(Consolidado!$A$1:$CA$102,ROW(AJ10)+1,MATCH(DatosProcesados!AJ$1,Consolidado!$A$1:$CA$1,0))</f>
        <v xml:space="preserve">No informa </v>
      </c>
      <c r="AK10" s="96" t="str">
        <f>INDEX(Consolidado!$A$1:$CA$102,ROW(AK10)+1,MATCH(DatosProcesados!AK$1,Consolidado!$A$1:$CA$1,0))</f>
        <v>Si</v>
      </c>
      <c r="AL10" s="96" t="str">
        <f>INDEX(Consolidado!$A$1:$CA$102,ROW(AL10)+1,MATCH(DatosProcesados!AL$1,Consolidado!$A$1:$CA$1,0))</f>
        <v>No informa</v>
      </c>
      <c r="AM10" s="96" t="str">
        <f>INDEX(Consolidado!$A$1:$CA$102,ROW(AM10)+1,MATCH(DatosProcesados!AM$1,Consolidado!$A$1:$CA$1,0))</f>
        <v>No informa</v>
      </c>
      <c r="AN10" s="96">
        <f>INDEX(Consolidado!$A$1:$CA$102,ROW(AN10)+1,MATCH(DatosProcesados!AN$1,Consolidado!$A$1:$CA$1,0))</f>
        <v>1</v>
      </c>
      <c r="AO10" s="96">
        <f>INDEX(Consolidado!$A$1:$CA$102,ROW(AO10)+1,MATCH(DatosProcesados!AO$1,Consolidado!$A$1:$CA$1,0))</f>
        <v>0</v>
      </c>
      <c r="AP10" s="96" t="str">
        <f>INDEX(Consolidado!$A$1:$CA$102,ROW(AP10)+1,MATCH(DatosProcesados!AP$1,Consolidado!$A$1:$CA$1,0))</f>
        <v>No informa</v>
      </c>
      <c r="AQ10" s="96" t="str">
        <f>INDEX(Consolidado!$A$1:$CA$102,ROW(AQ10)+1,MATCH(DatosProcesados!AQ$1,Consolidado!$A$1:$CA$1,0))</f>
        <v>Si</v>
      </c>
      <c r="AR10" s="96" t="str">
        <f>INDEX(Consolidado!$A$1:$CA$102,ROW(AR10)+1,MATCH(DatosProcesados!AR$1,Consolidado!$A$1:$CA$1,0))</f>
        <v>No</v>
      </c>
      <c r="AS10" s="96" t="str">
        <f>INDEX(Consolidado!$A$1:$CA$102,ROW(AS10)+1,MATCH(DatosProcesados!AS$1,Consolidado!$A$1:$CA$1,0))</f>
        <v>No informa</v>
      </c>
      <c r="AT10" s="96" t="str">
        <f>INDEX(Consolidado!$A$1:$CA$102,ROW(AT10)+1,MATCH(DatosProcesados!AT$1,Consolidado!$A$1:$CA$1,0))</f>
        <v>No</v>
      </c>
      <c r="AU10" s="96" t="str">
        <f>INDEX(Consolidado!$A$1:$CA$102,ROW(AU10)+1,MATCH(DatosProcesados!AU$1,Consolidado!$A$1:$CA$1,0))</f>
        <v>Si</v>
      </c>
      <c r="AV10" s="96">
        <f>INDEX(Consolidado!$A$1:$CA$102,ROW(AV10)+1,MATCH(DatosProcesados!AV$1,Consolidado!$A$1:$CA$1,0))</f>
        <v>1</v>
      </c>
      <c r="AW10" s="96" t="str">
        <f>INDEX(Consolidado!$A$1:$CA$102,ROW(AW10)+1,MATCH(DatosProcesados!AW$1,Consolidado!$A$1:$CA$1,0))</f>
        <v>Si</v>
      </c>
      <c r="AX10" s="96" t="str">
        <f>INDEX(Consolidado!$A$1:$CA$102,ROW(AX10)+1,MATCH(DatosProcesados!AX$1,Consolidado!$A$1:$CA$1,0))</f>
        <v>No informa</v>
      </c>
      <c r="AY10" s="96" t="str">
        <f>INDEX(Consolidado!$A$1:$CA$102,ROW(AY10)+1,MATCH(DatosProcesados!AY$1,Consolidado!$A$1:$CA$1,0))</f>
        <v>No informa</v>
      </c>
      <c r="AZ10" s="96" t="str">
        <f>INDEX(Consolidado!$A$1:$CA$102,ROW(AZ10)+1,MATCH(DatosProcesados!AZ$1,Consolidado!$A$1:$CA$1,0))</f>
        <v>No informa</v>
      </c>
      <c r="BA10" s="96" t="str">
        <f>INDEX(Consolidado!$A$1:$CA$102,ROW(BA10)+1,MATCH(DatosProcesados!BA$1,Consolidado!$A$1:$CA$1,0))</f>
        <v>Si</v>
      </c>
      <c r="BB10" s="96">
        <f>INDEX(Consolidado!$A$1:$CA$102,ROW(BB10)+1,MATCH(DatosProcesados!BB$1,Consolidado!$A$1:$CA$1,0))</f>
        <v>0.96</v>
      </c>
      <c r="BC10" s="96" t="str">
        <f>INDEX(Consolidado!$A$1:$CA$102,ROW(BC10)+1,MATCH(DatosProcesados!BC$1,Consolidado!$A$1:$CA$1,0))</f>
        <v>No</v>
      </c>
      <c r="BD10" s="96" t="str">
        <f>INDEX(Consolidado!$A$1:$CA$102,ROW(BD10)+1,MATCH(DatosProcesados!BD$1,Consolidado!$A$1:$CA$1,0))</f>
        <v>Si</v>
      </c>
      <c r="BE10" s="96">
        <f>INDEX(Consolidado!$A$1:$CA$102,ROW(BE10)+1,MATCH(DatosProcesados!BE$1,Consolidado!$A$1:$CA$1,0))</f>
        <v>2</v>
      </c>
      <c r="BF10" s="96">
        <f>INDEX(Consolidado!$A$1:$CA$102,ROW(BF10)+1,MATCH(DatosProcesados!BF$1,Consolidado!$A$1:$CA$1,0))</f>
        <v>1</v>
      </c>
    </row>
    <row r="11" spans="1:58" x14ac:dyDescent="0.3">
      <c r="A11" s="96" t="str">
        <f>INDEX(Consolidado!$A$1:$CA$102,ROW(A11)+1,MATCH(DatosProcesados!A$1,Consolidado!$A$1:$CA$1,0))</f>
        <v>ISA</v>
      </c>
      <c r="B11" s="96" t="str">
        <f>INDEX(Consolidado!$A$1:$CA$102,ROW(B11)+1,MATCH(DatosProcesados!B$1,Consolidado!$A$1:$CA$1,0))</f>
        <v>Servicios</v>
      </c>
      <c r="C11" s="96" t="str">
        <f>INDEX(Consolidado!$A$1:$CA$102,ROW(C11)+1,MATCH(DatosProcesados!C$1,Consolidado!$A$1:$CA$1,0))</f>
        <v>Mixta</v>
      </c>
      <c r="D11" s="96" t="str">
        <f>INDEX(Consolidado!$A$1:$CA$102,ROW(D11)+1,MATCH(DatosProcesados!D$1,Consolidado!$A$1:$CA$1,0))</f>
        <v>No</v>
      </c>
      <c r="E11" s="96" t="str">
        <f>INDEX(Consolidado!$A$1:$CA$102,ROW(E11)+1,MATCH(DatosProcesados!E$1,Consolidado!$A$1:$CA$1,0))</f>
        <v>Si</v>
      </c>
      <c r="F11" s="96" t="str">
        <f>INDEX(Consolidado!$A$1:$CA$102,ROW(F11)+1,MATCH(DatosProcesados!F$1,Consolidado!$A$1:$CA$1,0))</f>
        <v>Si</v>
      </c>
      <c r="G11" s="96">
        <f>INDEX(Consolidado!$A$1:$CA$102,ROW(G11)+1,MATCH(DatosProcesados!G$1,Consolidado!$A$1:$CA$1,0))</f>
        <v>1967</v>
      </c>
      <c r="H11" s="96" t="str">
        <f>INDEX(Consolidado!$A$1:$CA$102,ROW(H11)+1,MATCH(DatosProcesados!H$1,Consolidado!$A$1:$CA$1,0))</f>
        <v>Colombia</v>
      </c>
      <c r="I11" s="96">
        <f>INDEX(Consolidado!$A$1:$CA$102,ROW(I11)+1,MATCH(DatosProcesados!I$1,Consolidado!$A$1:$CA$1,0))</f>
        <v>4.1309855679999998</v>
      </c>
      <c r="J11" s="96" t="str">
        <f>INDEX(Consolidado!$A$1:$CA$102,ROW(J11)+1,MATCH(DatosProcesados!J$1,Consolidado!$A$1:$CA$1,0))</f>
        <v>Si</v>
      </c>
      <c r="K11" s="96">
        <f>INDEX(Consolidado!$A$1:$CA$102,ROW(K11)+1,MATCH(DatosProcesados!K$1,Consolidado!$A$1:$CA$1,0))</f>
        <v>2024</v>
      </c>
      <c r="L11" s="96" t="str">
        <f>INDEX(Consolidado!$A$1:$CA$102,ROW(L11)+1,MATCH(DatosProcesados!L$1,Consolidado!$A$1:$CA$1,0))</f>
        <v>Si</v>
      </c>
      <c r="M11" s="96" t="str">
        <f>INDEX(Consolidado!$A$1:$CA$102,ROW(M11)+1,MATCH(DatosProcesados!M$1,Consolidado!$A$1:$CA$1,0))</f>
        <v>Si</v>
      </c>
      <c r="N11" s="96" t="str">
        <f>INDEX(Consolidado!$A$1:$CA$102,ROW(N11)+1,MATCH(DatosProcesados!N$1,Consolidado!$A$1:$CA$1,0))</f>
        <v>Si</v>
      </c>
      <c r="O11" s="96" t="str">
        <f>INDEX(Consolidado!$A$1:$CA$102,ROW(O11)+1,MATCH(DatosProcesados!O$1,Consolidado!$A$1:$CA$1,0))</f>
        <v>Si</v>
      </c>
      <c r="P11" s="96" t="str">
        <f>INDEX(Consolidado!$A$1:$CA$102,ROW(P11)+1,MATCH(DatosProcesados!P$1,Consolidado!$A$1:$CA$1,0))</f>
        <v>Si</v>
      </c>
      <c r="Q11" s="96">
        <f>INDEX(Consolidado!$A$1:$CA$102,ROW(Q11)+1,MATCH(DatosProcesados!Q$1,Consolidado!$A$1:$CA$1,0))</f>
        <v>18796</v>
      </c>
      <c r="R11" s="96">
        <f>INDEX(Consolidado!$A$1:$CA$102,ROW(R11)+1,MATCH(DatosProcesados!R$1,Consolidado!$A$1:$CA$1,0))</f>
        <v>16716</v>
      </c>
      <c r="S11" s="96">
        <f>INDEX(Consolidado!$A$1:$CA$102,ROW(S11)+1,MATCH(DatosProcesados!S$1,Consolidado!$A$1:$CA$1,0))</f>
        <v>325395</v>
      </c>
      <c r="T11" s="96" t="str">
        <f>INDEX(Consolidado!$A$1:$CA$102,ROW(T11)+1,MATCH(DatosProcesados!T$1,Consolidado!$A$1:$CA$1,0))</f>
        <v>Si</v>
      </c>
      <c r="U11" s="96" t="str">
        <f>INDEX(Consolidado!$A$1:$CA$102,ROW(U11)+1,MATCH(DatosProcesados!U$1,Consolidado!$A$1:$CA$1,0))</f>
        <v>Si</v>
      </c>
      <c r="V11" s="96">
        <f>INDEX(Consolidado!$A$1:$CA$102,ROW(V11)+1,MATCH(DatosProcesados!V$1,Consolidado!$A$1:$CA$1,0))</f>
        <v>2</v>
      </c>
      <c r="W11" s="96" t="str">
        <f>INDEX(Consolidado!$A$1:$CA$102,ROW(W11)+1,MATCH(DatosProcesados!W$1,Consolidado!$A$1:$CA$1,0))</f>
        <v>Si</v>
      </c>
      <c r="X11" s="96">
        <f>INDEX(Consolidado!$A$1:$CA$102,ROW(X11)+1,MATCH(DatosProcesados!X$1,Consolidado!$A$1:$CA$1,0))</f>
        <v>289184400</v>
      </c>
      <c r="Y11" s="96" t="str">
        <f>INDEX(Consolidado!$A$1:$CA$102,ROW(Y11)+1,MATCH(DatosProcesados!Y$1,Consolidado!$A$1:$CA$1,0))</f>
        <v>Si</v>
      </c>
      <c r="Z11" s="96" t="str">
        <f>INDEX(Consolidado!$A$1:$CA$102,ROW(Z11)+1,MATCH(DatosProcesados!Z$1,Consolidado!$A$1:$CA$1,0))</f>
        <v>Si</v>
      </c>
      <c r="AA11" s="96">
        <f>INDEX(Consolidado!$A$1:$CA$102,ROW(AA11)+1,MATCH(DatosProcesados!AA$1,Consolidado!$A$1:$CA$1,0))</f>
        <v>153000</v>
      </c>
      <c r="AB11" s="96">
        <f>INDEX(Consolidado!$A$1:$CA$102,ROW(AB11)+1,MATCH(DatosProcesados!AB$1,Consolidado!$A$1:$CA$1,0))</f>
        <v>0</v>
      </c>
      <c r="AC11" s="96" t="str">
        <f>INDEX(Consolidado!$A$1:$CA$102,ROW(AC11)+1,MATCH(DatosProcesados!AC$1,Consolidado!$A$1:$CA$1,0))</f>
        <v>Si</v>
      </c>
      <c r="AD11" s="96">
        <f>INDEX(Consolidado!$A$1:$CA$102,ROW(AD11)+1,MATCH(DatosProcesados!AD$1,Consolidado!$A$1:$CA$1,0))</f>
        <v>87903</v>
      </c>
      <c r="AE11" s="96">
        <f>INDEX(Consolidado!$A$1:$CA$102,ROW(AE11)+1,MATCH(DatosProcesados!AE$1,Consolidado!$A$1:$CA$1,0))</f>
        <v>0</v>
      </c>
      <c r="AF11" s="96" t="str">
        <f>INDEX(Consolidado!$A$1:$CA$102,ROW(AF11)+1,MATCH(DatosProcesados!AF$1,Consolidado!$A$1:$CA$1,0))</f>
        <v>Si</v>
      </c>
      <c r="AG11" s="96" t="str">
        <f>INDEX(Consolidado!$A$1:$CA$102,ROW(AG11)+1,MATCH(DatosProcesados!AG$1,Consolidado!$A$1:$CA$1,0))</f>
        <v>Si</v>
      </c>
      <c r="AH11" s="96" t="str">
        <f>INDEX(Consolidado!$A$1:$CA$102,ROW(AH11)+1,MATCH(DatosProcesados!AH$1,Consolidado!$A$1:$CA$1,0))</f>
        <v>Si</v>
      </c>
      <c r="AI11" s="96">
        <f>INDEX(Consolidado!$A$1:$CA$102,ROW(AI11)+1,MATCH(DatosProcesados!AI$1,Consolidado!$A$1:$CA$1,0))</f>
        <v>2079</v>
      </c>
      <c r="AJ11" s="96">
        <f>INDEX(Consolidado!$A$1:$CA$102,ROW(AJ11)+1,MATCH(DatosProcesados!AJ$1,Consolidado!$A$1:$CA$1,0))</f>
        <v>40.756714369731419</v>
      </c>
      <c r="AK11" s="96" t="str">
        <f>INDEX(Consolidado!$A$1:$CA$102,ROW(AK11)+1,MATCH(DatosProcesados!AK$1,Consolidado!$A$1:$CA$1,0))</f>
        <v>Si</v>
      </c>
      <c r="AL11" s="96" t="str">
        <f>INDEX(Consolidado!$A$1:$CA$102,ROW(AL11)+1,MATCH(DatosProcesados!AL$1,Consolidado!$A$1:$CA$1,0))</f>
        <v>No informa</v>
      </c>
      <c r="AM11" s="96" t="str">
        <f>INDEX(Consolidado!$A$1:$CA$102,ROW(AM11)+1,MATCH(DatosProcesados!AM$1,Consolidado!$A$1:$CA$1,0))</f>
        <v>No informa</v>
      </c>
      <c r="AN11" s="96">
        <f>INDEX(Consolidado!$A$1:$CA$102,ROW(AN11)+1,MATCH(DatosProcesados!AN$1,Consolidado!$A$1:$CA$1,0))</f>
        <v>0</v>
      </c>
      <c r="AO11" s="96">
        <f>INDEX(Consolidado!$A$1:$CA$102,ROW(AO11)+1,MATCH(DatosProcesados!AO$1,Consolidado!$A$1:$CA$1,0))</f>
        <v>0.22</v>
      </c>
      <c r="AP11" s="96">
        <f>INDEX(Consolidado!$A$1:$CA$102,ROW(AP11)+1,MATCH(DatosProcesados!AP$1,Consolidado!$A$1:$CA$1,0))</f>
        <v>0.28000000000000003</v>
      </c>
      <c r="AQ11" s="96" t="str">
        <f>INDEX(Consolidado!$A$1:$CA$102,ROW(AQ11)+1,MATCH(DatosProcesados!AQ$1,Consolidado!$A$1:$CA$1,0))</f>
        <v>No</v>
      </c>
      <c r="AR11" s="96" t="str">
        <f>INDEX(Consolidado!$A$1:$CA$102,ROW(AR11)+1,MATCH(DatosProcesados!AR$1,Consolidado!$A$1:$CA$1,0))</f>
        <v>No</v>
      </c>
      <c r="AS11" s="96" t="str">
        <f>INDEX(Consolidado!$A$1:$CA$102,ROW(AS11)+1,MATCH(DatosProcesados!AS$1,Consolidado!$A$1:$CA$1,0))</f>
        <v>No informa</v>
      </c>
      <c r="AT11" s="96" t="str">
        <f>INDEX(Consolidado!$A$1:$CA$102,ROW(AT11)+1,MATCH(DatosProcesados!AT$1,Consolidado!$A$1:$CA$1,0))</f>
        <v>Si</v>
      </c>
      <c r="AU11" s="96" t="str">
        <f>INDEX(Consolidado!$A$1:$CA$102,ROW(AU11)+1,MATCH(DatosProcesados!AU$1,Consolidado!$A$1:$CA$1,0))</f>
        <v>Si</v>
      </c>
      <c r="AV11" s="96">
        <f>INDEX(Consolidado!$A$1:$CA$102,ROW(AV11)+1,MATCH(DatosProcesados!AV$1,Consolidado!$A$1:$CA$1,0))</f>
        <v>2</v>
      </c>
      <c r="AW11" s="96" t="str">
        <f>INDEX(Consolidado!$A$1:$CA$102,ROW(AW11)+1,MATCH(DatosProcesados!AW$1,Consolidado!$A$1:$CA$1,0))</f>
        <v>No</v>
      </c>
      <c r="AX11" s="96" t="str">
        <f>INDEX(Consolidado!$A$1:$CA$102,ROW(AX11)+1,MATCH(DatosProcesados!AX$1,Consolidado!$A$1:$CA$1,0))</f>
        <v>No informa</v>
      </c>
      <c r="AY11" s="96" t="str">
        <f>INDEX(Consolidado!$A$1:$CA$102,ROW(AY11)+1,MATCH(DatosProcesados!AY$1,Consolidado!$A$1:$CA$1,0))</f>
        <v>No informa</v>
      </c>
      <c r="AZ11" s="96" t="str">
        <f>INDEX(Consolidado!$A$1:$CA$102,ROW(AZ11)+1,MATCH(DatosProcesados!AZ$1,Consolidado!$A$1:$CA$1,0))</f>
        <v>No informa</v>
      </c>
      <c r="BA11" s="96" t="str">
        <f>INDEX(Consolidado!$A$1:$CA$102,ROW(BA11)+1,MATCH(DatosProcesados!BA$1,Consolidado!$A$1:$CA$1,0))</f>
        <v>No</v>
      </c>
      <c r="BB11" s="96" t="str">
        <f>INDEX(Consolidado!$A$1:$CA$102,ROW(BB11)+1,MATCH(DatosProcesados!BB$1,Consolidado!$A$1:$CA$1,0))</f>
        <v>No informa</v>
      </c>
      <c r="BC11" s="96" t="str">
        <f>INDEX(Consolidado!$A$1:$CA$102,ROW(BC11)+1,MATCH(DatosProcesados!BC$1,Consolidado!$A$1:$CA$1,0))</f>
        <v>No</v>
      </c>
      <c r="BD11" s="96" t="str">
        <f>INDEX(Consolidado!$A$1:$CA$102,ROW(BD11)+1,MATCH(DatosProcesados!BD$1,Consolidado!$A$1:$CA$1,0))</f>
        <v>Si</v>
      </c>
      <c r="BE11" s="96">
        <f>INDEX(Consolidado!$A$1:$CA$102,ROW(BE11)+1,MATCH(DatosProcesados!BE$1,Consolidado!$A$1:$CA$1,0))</f>
        <v>1</v>
      </c>
      <c r="BF11" s="96">
        <f>INDEX(Consolidado!$A$1:$CA$102,ROW(BF11)+1,MATCH(DatosProcesados!BF$1,Consolidado!$A$1:$CA$1,0))</f>
        <v>2</v>
      </c>
    </row>
    <row r="12" spans="1:58" x14ac:dyDescent="0.3">
      <c r="A12" s="96" t="str">
        <f>INDEX(Consolidado!$A$1:$CA$102,ROW(A12)+1,MATCH(DatosProcesados!A$1,Consolidado!$A$1:$CA$1,0))</f>
        <v>GEB</v>
      </c>
      <c r="B12" s="96" t="str">
        <f>INDEX(Consolidado!$A$1:$CA$102,ROW(B12)+1,MATCH(DatosProcesados!B$1,Consolidado!$A$1:$CA$1,0))</f>
        <v>Servicios</v>
      </c>
      <c r="C12" s="96" t="str">
        <f>INDEX(Consolidado!$A$1:$CA$102,ROW(C12)+1,MATCH(DatosProcesados!C$1,Consolidado!$A$1:$CA$1,0))</f>
        <v>Mixta</v>
      </c>
      <c r="D12" s="96" t="str">
        <f>INDEX(Consolidado!$A$1:$CA$102,ROW(D12)+1,MATCH(DatosProcesados!D$1,Consolidado!$A$1:$CA$1,0))</f>
        <v>No</v>
      </c>
      <c r="E12" s="96" t="str">
        <f>INDEX(Consolidado!$A$1:$CA$102,ROW(E12)+1,MATCH(DatosProcesados!E$1,Consolidado!$A$1:$CA$1,0))</f>
        <v>Si</v>
      </c>
      <c r="F12" s="96" t="str">
        <f>INDEX(Consolidado!$A$1:$CA$102,ROW(F12)+1,MATCH(DatosProcesados!F$1,Consolidado!$A$1:$CA$1,0))</f>
        <v>Si</v>
      </c>
      <c r="G12" s="96">
        <f>INDEX(Consolidado!$A$1:$CA$102,ROW(G12)+1,MATCH(DatosProcesados!G$1,Consolidado!$A$1:$CA$1,0))</f>
        <v>1896</v>
      </c>
      <c r="H12" s="96" t="str">
        <f>INDEX(Consolidado!$A$1:$CA$102,ROW(H12)+1,MATCH(DatosProcesados!H$1,Consolidado!$A$1:$CA$1,0))</f>
        <v>Colombia</v>
      </c>
      <c r="I12" s="96">
        <f>INDEX(Consolidado!$A$1:$CA$102,ROW(I12)+1,MATCH(DatosProcesados!I$1,Consolidado!$A$1:$CA$1,0))</f>
        <v>3.7166394839999999</v>
      </c>
      <c r="J12" s="96" t="str">
        <f>INDEX(Consolidado!$A$1:$CA$102,ROW(J12)+1,MATCH(DatosProcesados!J$1,Consolidado!$A$1:$CA$1,0))</f>
        <v>Si</v>
      </c>
      <c r="K12" s="96">
        <f>INDEX(Consolidado!$A$1:$CA$102,ROW(K12)+1,MATCH(DatosProcesados!K$1,Consolidado!$A$1:$CA$1,0))</f>
        <v>2024</v>
      </c>
      <c r="L12" s="96" t="str">
        <f>INDEX(Consolidado!$A$1:$CA$102,ROW(L12)+1,MATCH(DatosProcesados!L$1,Consolidado!$A$1:$CA$1,0))</f>
        <v>Si</v>
      </c>
      <c r="M12" s="96" t="str">
        <f>INDEX(Consolidado!$A$1:$CA$102,ROW(M12)+1,MATCH(DatosProcesados!M$1,Consolidado!$A$1:$CA$1,0))</f>
        <v>Si</v>
      </c>
      <c r="N12" s="96" t="str">
        <f>INDEX(Consolidado!$A$1:$CA$102,ROW(N12)+1,MATCH(DatosProcesados!N$1,Consolidado!$A$1:$CA$1,0))</f>
        <v>Si</v>
      </c>
      <c r="O12" s="96" t="str">
        <f>INDEX(Consolidado!$A$1:$CA$102,ROW(O12)+1,MATCH(DatosProcesados!O$1,Consolidado!$A$1:$CA$1,0))</f>
        <v>No</v>
      </c>
      <c r="P12" s="96" t="str">
        <f>INDEX(Consolidado!$A$1:$CA$102,ROW(P12)+1,MATCH(DatosProcesados!P$1,Consolidado!$A$1:$CA$1,0))</f>
        <v>Si</v>
      </c>
      <c r="Q12" s="96">
        <f>INDEX(Consolidado!$A$1:$CA$102,ROW(Q12)+1,MATCH(DatosProcesados!Q$1,Consolidado!$A$1:$CA$1,0))</f>
        <v>302265</v>
      </c>
      <c r="R12" s="96">
        <f>INDEX(Consolidado!$A$1:$CA$102,ROW(R12)+1,MATCH(DatosProcesados!R$1,Consolidado!$A$1:$CA$1,0))</f>
        <v>5074</v>
      </c>
      <c r="S12" s="96" t="str">
        <f>INDEX(Consolidado!$A$1:$CA$102,ROW(S12)+1,MATCH(DatosProcesados!S$1,Consolidado!$A$1:$CA$1,0))</f>
        <v xml:space="preserve">No informa </v>
      </c>
      <c r="T12" s="96" t="str">
        <f>INDEX(Consolidado!$A$1:$CA$102,ROW(T12)+1,MATCH(DatosProcesados!T$1,Consolidado!$A$1:$CA$1,0))</f>
        <v>Si</v>
      </c>
      <c r="U12" s="96" t="str">
        <f>INDEX(Consolidado!$A$1:$CA$102,ROW(U12)+1,MATCH(DatosProcesados!U$1,Consolidado!$A$1:$CA$1,0))</f>
        <v>No</v>
      </c>
      <c r="V12" s="96">
        <f>INDEX(Consolidado!$A$1:$CA$102,ROW(V12)+1,MATCH(DatosProcesados!V$1,Consolidado!$A$1:$CA$1,0))</f>
        <v>2</v>
      </c>
      <c r="W12" s="96" t="str">
        <f>INDEX(Consolidado!$A$1:$CA$102,ROW(W12)+1,MATCH(DatosProcesados!W$1,Consolidado!$A$1:$CA$1,0))</f>
        <v>Si</v>
      </c>
      <c r="X12" s="96">
        <f>INDEX(Consolidado!$A$1:$CA$102,ROW(X12)+1,MATCH(DatosProcesados!X$1,Consolidado!$A$1:$CA$1,0))</f>
        <v>4552549000</v>
      </c>
      <c r="Y12" s="96" t="str">
        <f>INDEX(Consolidado!$A$1:$CA$102,ROW(Y12)+1,MATCH(DatosProcesados!Y$1,Consolidado!$A$1:$CA$1,0))</f>
        <v>Si</v>
      </c>
      <c r="Z12" s="96" t="str">
        <f>INDEX(Consolidado!$A$1:$CA$102,ROW(Z12)+1,MATCH(DatosProcesados!Z$1,Consolidado!$A$1:$CA$1,0))</f>
        <v>Si</v>
      </c>
      <c r="AA12" s="96">
        <f>INDEX(Consolidado!$A$1:$CA$102,ROW(AA12)+1,MATCH(DatosProcesados!AA$1,Consolidado!$A$1:$CA$1,0))</f>
        <v>28066</v>
      </c>
      <c r="AB12" s="96">
        <f>INDEX(Consolidado!$A$1:$CA$102,ROW(AB12)+1,MATCH(DatosProcesados!AB$1,Consolidado!$A$1:$CA$1,0))</f>
        <v>2</v>
      </c>
      <c r="AC12" s="96" t="str">
        <f>INDEX(Consolidado!$A$1:$CA$102,ROW(AC12)+1,MATCH(DatosProcesados!AC$1,Consolidado!$A$1:$CA$1,0))</f>
        <v>Si</v>
      </c>
      <c r="AD12" s="96">
        <f>INDEX(Consolidado!$A$1:$CA$102,ROW(AD12)+1,MATCH(DatosProcesados!AD$1,Consolidado!$A$1:$CA$1,0))</f>
        <v>503221</v>
      </c>
      <c r="AE12" s="96">
        <f>INDEX(Consolidado!$A$1:$CA$102,ROW(AE12)+1,MATCH(DatosProcesados!AE$1,Consolidado!$A$1:$CA$1,0))</f>
        <v>2</v>
      </c>
      <c r="AF12" s="96" t="str">
        <f>INDEX(Consolidado!$A$1:$CA$102,ROW(AF12)+1,MATCH(DatosProcesados!AF$1,Consolidado!$A$1:$CA$1,0))</f>
        <v>Si</v>
      </c>
      <c r="AG12" s="96" t="str">
        <f>INDEX(Consolidado!$A$1:$CA$102,ROW(AG12)+1,MATCH(DatosProcesados!AG$1,Consolidado!$A$1:$CA$1,0))</f>
        <v>Si</v>
      </c>
      <c r="AH12" s="96" t="str">
        <f>INDEX(Consolidado!$A$1:$CA$102,ROW(AH12)+1,MATCH(DatosProcesados!AH$1,Consolidado!$A$1:$CA$1,0))</f>
        <v>Si</v>
      </c>
      <c r="AI12" s="96" t="str">
        <f>INDEX(Consolidado!$A$1:$CA$102,ROW(AI12)+1,MATCH(DatosProcesados!AI$1,Consolidado!$A$1:$CA$1,0))</f>
        <v>No informa</v>
      </c>
      <c r="AJ12" s="96" t="str">
        <f>INDEX(Consolidado!$A$1:$CA$102,ROW(AJ12)+1,MATCH(DatosProcesados!AJ$1,Consolidado!$A$1:$CA$1,0))</f>
        <v xml:space="preserve">No informa </v>
      </c>
      <c r="AK12" s="96" t="str">
        <f>INDEX(Consolidado!$A$1:$CA$102,ROW(AK12)+1,MATCH(DatosProcesados!AK$1,Consolidado!$A$1:$CA$1,0))</f>
        <v>Si</v>
      </c>
      <c r="AL12" s="96" t="str">
        <f>INDEX(Consolidado!$A$1:$CA$102,ROW(AL12)+1,MATCH(DatosProcesados!AL$1,Consolidado!$A$1:$CA$1,0))</f>
        <v>No informa</v>
      </c>
      <c r="AM12" s="96" t="str">
        <f>INDEX(Consolidado!$A$1:$CA$102,ROW(AM12)+1,MATCH(DatosProcesados!AM$1,Consolidado!$A$1:$CA$1,0))</f>
        <v>No informa</v>
      </c>
      <c r="AN12" s="96">
        <f>INDEX(Consolidado!$A$1:$CA$102,ROW(AN12)+1,MATCH(DatosProcesados!AN$1,Consolidado!$A$1:$CA$1,0))</f>
        <v>1</v>
      </c>
      <c r="AO12" s="96">
        <f>INDEX(Consolidado!$A$1:$CA$102,ROW(AO12)+1,MATCH(DatosProcesados!AO$1,Consolidado!$A$1:$CA$1,0))</f>
        <v>0.44</v>
      </c>
      <c r="AP12" s="96">
        <f>INDEX(Consolidado!$A$1:$CA$102,ROW(AP12)+1,MATCH(DatosProcesados!AP$1,Consolidado!$A$1:$CA$1,0))</f>
        <v>0.29299999999999998</v>
      </c>
      <c r="AQ12" s="96" t="str">
        <f>INDEX(Consolidado!$A$1:$CA$102,ROW(AQ12)+1,MATCH(DatosProcesados!AQ$1,Consolidado!$A$1:$CA$1,0))</f>
        <v>No</v>
      </c>
      <c r="AR12" s="96" t="str">
        <f>INDEX(Consolidado!$A$1:$CA$102,ROW(AR12)+1,MATCH(DatosProcesados!AR$1,Consolidado!$A$1:$CA$1,0))</f>
        <v>Si</v>
      </c>
      <c r="AS12" s="96">
        <f>INDEX(Consolidado!$A$1:$CA$102,ROW(AS12)+1,MATCH(DatosProcesados!AS$1,Consolidado!$A$1:$CA$1,0))</f>
        <v>2.2000000000000001E-3</v>
      </c>
      <c r="AT12" s="96" t="str">
        <f>INDEX(Consolidado!$A$1:$CA$102,ROW(AT12)+1,MATCH(DatosProcesados!AT$1,Consolidado!$A$1:$CA$1,0))</f>
        <v>Si</v>
      </c>
      <c r="AU12" s="96" t="str">
        <f>INDEX(Consolidado!$A$1:$CA$102,ROW(AU12)+1,MATCH(DatosProcesados!AU$1,Consolidado!$A$1:$CA$1,0))</f>
        <v>Si</v>
      </c>
      <c r="AV12" s="96">
        <f>INDEX(Consolidado!$A$1:$CA$102,ROW(AV12)+1,MATCH(DatosProcesados!AV$1,Consolidado!$A$1:$CA$1,0))</f>
        <v>2</v>
      </c>
      <c r="AW12" s="96" t="str">
        <f>INDEX(Consolidado!$A$1:$CA$102,ROW(AW12)+1,MATCH(DatosProcesados!AW$1,Consolidado!$A$1:$CA$1,0))</f>
        <v>No</v>
      </c>
      <c r="AX12" s="96" t="str">
        <f>INDEX(Consolidado!$A$1:$CA$102,ROW(AX12)+1,MATCH(DatosProcesados!AX$1,Consolidado!$A$1:$CA$1,0))</f>
        <v>No informa</v>
      </c>
      <c r="AY12" s="96" t="str">
        <f>INDEX(Consolidado!$A$1:$CA$102,ROW(AY12)+1,MATCH(DatosProcesados!AY$1,Consolidado!$A$1:$CA$1,0))</f>
        <v>No informa</v>
      </c>
      <c r="AZ12" s="96" t="str">
        <f>INDEX(Consolidado!$A$1:$CA$102,ROW(AZ12)+1,MATCH(DatosProcesados!AZ$1,Consolidado!$A$1:$CA$1,0))</f>
        <v>No informa</v>
      </c>
      <c r="BA12" s="96" t="str">
        <f>INDEX(Consolidado!$A$1:$CA$102,ROW(BA12)+1,MATCH(DatosProcesados!BA$1,Consolidado!$A$1:$CA$1,0))</f>
        <v>No</v>
      </c>
      <c r="BB12" s="96" t="str">
        <f>INDEX(Consolidado!$A$1:$CA$102,ROW(BB12)+1,MATCH(DatosProcesados!BB$1,Consolidado!$A$1:$CA$1,0))</f>
        <v>No informa</v>
      </c>
      <c r="BC12" s="96" t="str">
        <f>INDEX(Consolidado!$A$1:$CA$102,ROW(BC12)+1,MATCH(DatosProcesados!BC$1,Consolidado!$A$1:$CA$1,0))</f>
        <v>Si</v>
      </c>
      <c r="BD12" s="96" t="str">
        <f>INDEX(Consolidado!$A$1:$CA$102,ROW(BD12)+1,MATCH(DatosProcesados!BD$1,Consolidado!$A$1:$CA$1,0))</f>
        <v>Si</v>
      </c>
      <c r="BE12" s="96">
        <f>INDEX(Consolidado!$A$1:$CA$102,ROW(BE12)+1,MATCH(DatosProcesados!BE$1,Consolidado!$A$1:$CA$1,0))</f>
        <v>2</v>
      </c>
      <c r="BF12" s="96">
        <f>INDEX(Consolidado!$A$1:$CA$102,ROW(BF12)+1,MATCH(DatosProcesados!BF$1,Consolidado!$A$1:$CA$1,0))</f>
        <v>2</v>
      </c>
    </row>
    <row r="13" spans="1:58" x14ac:dyDescent="0.3">
      <c r="A13" s="96" t="str">
        <f>INDEX(Consolidado!$A$1:$CA$102,ROW(A13)+1,MATCH(DatosProcesados!A$1,Consolidado!$A$1:$CA$1,0))</f>
        <v>Tigo</v>
      </c>
      <c r="B13" s="96" t="str">
        <f>INDEX(Consolidado!$A$1:$CA$102,ROW(B13)+1,MATCH(DatosProcesados!B$1,Consolidado!$A$1:$CA$1,0))</f>
        <v>Servicios</v>
      </c>
      <c r="C13" s="96" t="str">
        <f>INDEX(Consolidado!$A$1:$CA$102,ROW(C13)+1,MATCH(DatosProcesados!C$1,Consolidado!$A$1:$CA$1,0))</f>
        <v>Mixta</v>
      </c>
      <c r="D13" s="96" t="str">
        <f>INDEX(Consolidado!$A$1:$CA$102,ROW(D13)+1,MATCH(DatosProcesados!D$1,Consolidado!$A$1:$CA$1,0))</f>
        <v>No</v>
      </c>
      <c r="E13" s="96" t="str">
        <f>INDEX(Consolidado!$A$1:$CA$102,ROW(E13)+1,MATCH(DatosProcesados!E$1,Consolidado!$A$1:$CA$1,0))</f>
        <v>Si</v>
      </c>
      <c r="F13" s="96" t="str">
        <f>INDEX(Consolidado!$A$1:$CA$102,ROW(F13)+1,MATCH(DatosProcesados!F$1,Consolidado!$A$1:$CA$1,0))</f>
        <v>Si</v>
      </c>
      <c r="G13" s="96">
        <f>INDEX(Consolidado!$A$1:$CA$102,ROW(G13)+1,MATCH(DatosProcesados!G$1,Consolidado!$A$1:$CA$1,0))</f>
        <v>1979</v>
      </c>
      <c r="H13" s="96" t="str">
        <f>INDEX(Consolidado!$A$1:$CA$102,ROW(H13)+1,MATCH(DatosProcesados!H$1,Consolidado!$A$1:$CA$1,0))</f>
        <v>Suecia</v>
      </c>
      <c r="I13" s="96">
        <f>INDEX(Consolidado!$A$1:$CA$102,ROW(I13)+1,MATCH(DatosProcesados!I$1,Consolidado!$A$1:$CA$1,0))</f>
        <v>2.956157691</v>
      </c>
      <c r="J13" s="96" t="str">
        <f>INDEX(Consolidado!$A$1:$CA$102,ROW(J13)+1,MATCH(DatosProcesados!J$1,Consolidado!$A$1:$CA$1,0))</f>
        <v>Si</v>
      </c>
      <c r="K13" s="96">
        <f>INDEX(Consolidado!$A$1:$CA$102,ROW(K13)+1,MATCH(DatosProcesados!K$1,Consolidado!$A$1:$CA$1,0))</f>
        <v>2024</v>
      </c>
      <c r="L13" s="96" t="str">
        <f>INDEX(Consolidado!$A$1:$CA$102,ROW(L13)+1,MATCH(DatosProcesados!L$1,Consolidado!$A$1:$CA$1,0))</f>
        <v>Si</v>
      </c>
      <c r="M13" s="96" t="str">
        <f>INDEX(Consolidado!$A$1:$CA$102,ROW(M13)+1,MATCH(DatosProcesados!M$1,Consolidado!$A$1:$CA$1,0))</f>
        <v>Si</v>
      </c>
      <c r="N13" s="96" t="str">
        <f>INDEX(Consolidado!$A$1:$CA$102,ROW(N13)+1,MATCH(DatosProcesados!N$1,Consolidado!$A$1:$CA$1,0))</f>
        <v>Si</v>
      </c>
      <c r="O13" s="96" t="str">
        <f>INDEX(Consolidado!$A$1:$CA$102,ROW(O13)+1,MATCH(DatosProcesados!O$1,Consolidado!$A$1:$CA$1,0))</f>
        <v>No</v>
      </c>
      <c r="P13" s="96" t="str">
        <f>INDEX(Consolidado!$A$1:$CA$102,ROW(P13)+1,MATCH(DatosProcesados!P$1,Consolidado!$A$1:$CA$1,0))</f>
        <v>Si</v>
      </c>
      <c r="Q13" s="96">
        <f>INDEX(Consolidado!$A$1:$CA$102,ROW(Q13)+1,MATCH(DatosProcesados!Q$1,Consolidado!$A$1:$CA$1,0))</f>
        <v>2820</v>
      </c>
      <c r="R13" s="96">
        <f>INDEX(Consolidado!$A$1:$CA$102,ROW(R13)+1,MATCH(DatosProcesados!R$1,Consolidado!$A$1:$CA$1,0))</f>
        <v>23065</v>
      </c>
      <c r="S13" s="96">
        <f>INDEX(Consolidado!$A$1:$CA$102,ROW(S13)+1,MATCH(DatosProcesados!S$1,Consolidado!$A$1:$CA$1,0))</f>
        <v>37049</v>
      </c>
      <c r="T13" s="96" t="str">
        <f>INDEX(Consolidado!$A$1:$CA$102,ROW(T13)+1,MATCH(DatosProcesados!T$1,Consolidado!$A$1:$CA$1,0))</f>
        <v>Si</v>
      </c>
      <c r="U13" s="96" t="str">
        <f>INDEX(Consolidado!$A$1:$CA$102,ROW(U13)+1,MATCH(DatosProcesados!U$1,Consolidado!$A$1:$CA$1,0))</f>
        <v>No</v>
      </c>
      <c r="V13" s="96">
        <f>INDEX(Consolidado!$A$1:$CA$102,ROW(V13)+1,MATCH(DatosProcesados!V$1,Consolidado!$A$1:$CA$1,0))</f>
        <v>0</v>
      </c>
      <c r="W13" s="96" t="str">
        <f>INDEX(Consolidado!$A$1:$CA$102,ROW(W13)+1,MATCH(DatosProcesados!W$1,Consolidado!$A$1:$CA$1,0))</f>
        <v>Si</v>
      </c>
      <c r="X13" s="96">
        <f>INDEX(Consolidado!$A$1:$CA$102,ROW(X13)+1,MATCH(DatosProcesados!X$1,Consolidado!$A$1:$CA$1,0))</f>
        <v>613856000</v>
      </c>
      <c r="Y13" s="96" t="str">
        <f>INDEX(Consolidado!$A$1:$CA$102,ROW(Y13)+1,MATCH(DatosProcesados!Y$1,Consolidado!$A$1:$CA$1,0))</f>
        <v>Si</v>
      </c>
      <c r="Z13" s="96" t="str">
        <f>INDEX(Consolidado!$A$1:$CA$102,ROW(Z13)+1,MATCH(DatosProcesados!Z$1,Consolidado!$A$1:$CA$1,0))</f>
        <v>No</v>
      </c>
      <c r="AA13" s="96" t="str">
        <f>INDEX(Consolidado!$A$1:$CA$102,ROW(AA13)+1,MATCH(DatosProcesados!AA$1,Consolidado!$A$1:$CA$1,0))</f>
        <v>No informa</v>
      </c>
      <c r="AB13" s="96">
        <f>INDEX(Consolidado!$A$1:$CA$102,ROW(AB13)+1,MATCH(DatosProcesados!AB$1,Consolidado!$A$1:$CA$1,0))</f>
        <v>0</v>
      </c>
      <c r="AC13" s="96" t="str">
        <f>INDEX(Consolidado!$A$1:$CA$102,ROW(AC13)+1,MATCH(DatosProcesados!AC$1,Consolidado!$A$1:$CA$1,0))</f>
        <v>Si</v>
      </c>
      <c r="AD13" s="96">
        <f>INDEX(Consolidado!$A$1:$CA$102,ROW(AD13)+1,MATCH(DatosProcesados!AD$1,Consolidado!$A$1:$CA$1,0))</f>
        <v>1740</v>
      </c>
      <c r="AE13" s="96">
        <f>INDEX(Consolidado!$A$1:$CA$102,ROW(AE13)+1,MATCH(DatosProcesados!AE$1,Consolidado!$A$1:$CA$1,0))</f>
        <v>2</v>
      </c>
      <c r="AF13" s="96" t="str">
        <f>INDEX(Consolidado!$A$1:$CA$102,ROW(AF13)+1,MATCH(DatosProcesados!AF$1,Consolidado!$A$1:$CA$1,0))</f>
        <v>No</v>
      </c>
      <c r="AG13" s="96" t="str">
        <f>INDEX(Consolidado!$A$1:$CA$102,ROW(AG13)+1,MATCH(DatosProcesados!AG$1,Consolidado!$A$1:$CA$1,0))</f>
        <v>No</v>
      </c>
      <c r="AH13" s="96" t="str">
        <f>INDEX(Consolidado!$A$1:$CA$102,ROW(AH13)+1,MATCH(DatosProcesados!AH$1,Consolidado!$A$1:$CA$1,0))</f>
        <v>Si</v>
      </c>
      <c r="AI13" s="96">
        <f>INDEX(Consolidado!$A$1:$CA$102,ROW(AI13)+1,MATCH(DatosProcesados!AI$1,Consolidado!$A$1:$CA$1,0))</f>
        <v>93</v>
      </c>
      <c r="AJ13" s="96">
        <f>INDEX(Consolidado!$A$1:$CA$102,ROW(AJ13)+1,MATCH(DatosProcesados!AJ$1,Consolidado!$A$1:$CA$1,0))</f>
        <v>3.5134114091424253</v>
      </c>
      <c r="AK13" s="96" t="str">
        <f>INDEX(Consolidado!$A$1:$CA$102,ROW(AK13)+1,MATCH(DatosProcesados!AK$1,Consolidado!$A$1:$CA$1,0))</f>
        <v>Si</v>
      </c>
      <c r="AL13" s="96" t="str">
        <f>INDEX(Consolidado!$A$1:$CA$102,ROW(AL13)+1,MATCH(DatosProcesados!AL$1,Consolidado!$A$1:$CA$1,0))</f>
        <v>No informa</v>
      </c>
      <c r="AM13" s="96" t="str">
        <f>INDEX(Consolidado!$A$1:$CA$102,ROW(AM13)+1,MATCH(DatosProcesados!AM$1,Consolidado!$A$1:$CA$1,0))</f>
        <v>No informa</v>
      </c>
      <c r="AN13" s="96">
        <f>INDEX(Consolidado!$A$1:$CA$102,ROW(AN13)+1,MATCH(DatosProcesados!AN$1,Consolidado!$A$1:$CA$1,0))</f>
        <v>1</v>
      </c>
      <c r="AO13" s="96">
        <f>INDEX(Consolidado!$A$1:$CA$102,ROW(AO13)+1,MATCH(DatosProcesados!AO$1,Consolidado!$A$1:$CA$1,0))</f>
        <v>0.28000000000000003</v>
      </c>
      <c r="AP13" s="96">
        <f>INDEX(Consolidado!$A$1:$CA$102,ROW(AP13)+1,MATCH(DatosProcesados!AP$1,Consolidado!$A$1:$CA$1,0))</f>
        <v>0.41</v>
      </c>
      <c r="AQ13" s="96" t="str">
        <f>INDEX(Consolidado!$A$1:$CA$102,ROW(AQ13)+1,MATCH(DatosProcesados!AQ$1,Consolidado!$A$1:$CA$1,0))</f>
        <v>No</v>
      </c>
      <c r="AR13" s="96" t="str">
        <f>INDEX(Consolidado!$A$1:$CA$102,ROW(AR13)+1,MATCH(DatosProcesados!AR$1,Consolidado!$A$1:$CA$1,0))</f>
        <v>No</v>
      </c>
      <c r="AS13" s="96" t="str">
        <f>INDEX(Consolidado!$A$1:$CA$102,ROW(AS13)+1,MATCH(DatosProcesados!AS$1,Consolidado!$A$1:$CA$1,0))</f>
        <v>No informa</v>
      </c>
      <c r="AT13" s="96" t="str">
        <f>INDEX(Consolidado!$A$1:$CA$102,ROW(AT13)+1,MATCH(DatosProcesados!AT$1,Consolidado!$A$1:$CA$1,0))</f>
        <v>No</v>
      </c>
      <c r="AU13" s="96" t="str">
        <f>INDEX(Consolidado!$A$1:$CA$102,ROW(AU13)+1,MATCH(DatosProcesados!AU$1,Consolidado!$A$1:$CA$1,0))</f>
        <v>Si</v>
      </c>
      <c r="AV13" s="96">
        <f>INDEX(Consolidado!$A$1:$CA$102,ROW(AV13)+1,MATCH(DatosProcesados!AV$1,Consolidado!$A$1:$CA$1,0))</f>
        <v>1</v>
      </c>
      <c r="AW13" s="96" t="str">
        <f>INDEX(Consolidado!$A$1:$CA$102,ROW(AW13)+1,MATCH(DatosProcesados!AW$1,Consolidado!$A$1:$CA$1,0))</f>
        <v>No</v>
      </c>
      <c r="AX13" s="96" t="str">
        <f>INDEX(Consolidado!$A$1:$CA$102,ROW(AX13)+1,MATCH(DatosProcesados!AX$1,Consolidado!$A$1:$CA$1,0))</f>
        <v>No informa</v>
      </c>
      <c r="AY13" s="96" t="str">
        <f>INDEX(Consolidado!$A$1:$CA$102,ROW(AY13)+1,MATCH(DatosProcesados!AY$1,Consolidado!$A$1:$CA$1,0))</f>
        <v>No informa</v>
      </c>
      <c r="AZ13" s="96" t="str">
        <f>INDEX(Consolidado!$A$1:$CA$102,ROW(AZ13)+1,MATCH(DatosProcesados!AZ$1,Consolidado!$A$1:$CA$1,0))</f>
        <v>No informa</v>
      </c>
      <c r="BA13" s="96" t="str">
        <f>INDEX(Consolidado!$A$1:$CA$102,ROW(BA13)+1,MATCH(DatosProcesados!BA$1,Consolidado!$A$1:$CA$1,0))</f>
        <v>Si</v>
      </c>
      <c r="BB13" s="96">
        <f>INDEX(Consolidado!$A$1:$CA$102,ROW(BB13)+1,MATCH(DatosProcesados!BB$1,Consolidado!$A$1:$CA$1,0))</f>
        <v>0.78</v>
      </c>
      <c r="BC13" s="96" t="str">
        <f>INDEX(Consolidado!$A$1:$CA$102,ROW(BC13)+1,MATCH(DatosProcesados!BC$1,Consolidado!$A$1:$CA$1,0))</f>
        <v>No</v>
      </c>
      <c r="BD13" s="96" t="str">
        <f>INDEX(Consolidado!$A$1:$CA$102,ROW(BD13)+1,MATCH(DatosProcesados!BD$1,Consolidado!$A$1:$CA$1,0))</f>
        <v>No</v>
      </c>
      <c r="BE13" s="96">
        <f>INDEX(Consolidado!$A$1:$CA$102,ROW(BE13)+1,MATCH(DatosProcesados!BE$1,Consolidado!$A$1:$CA$1,0))</f>
        <v>1</v>
      </c>
      <c r="BF13" s="96">
        <f>INDEX(Consolidado!$A$1:$CA$102,ROW(BF13)+1,MATCH(DatosProcesados!BF$1,Consolidado!$A$1:$CA$1,0))</f>
        <v>1</v>
      </c>
    </row>
    <row r="14" spans="1:58" x14ac:dyDescent="0.3">
      <c r="A14" s="96" t="str">
        <f>INDEX(Consolidado!$A$1:$CA$102,ROW(A14)+1,MATCH(DatosProcesados!A$1,Consolidado!$A$1:$CA$1,0))</f>
        <v>Teleperformance</v>
      </c>
      <c r="B14" s="96" t="str">
        <f>INDEX(Consolidado!$A$1:$CA$102,ROW(B14)+1,MATCH(DatosProcesados!B$1,Consolidado!$A$1:$CA$1,0))</f>
        <v>Servicios</v>
      </c>
      <c r="C14" s="96" t="str">
        <f>INDEX(Consolidado!$A$1:$CA$102,ROW(C14)+1,MATCH(DatosProcesados!C$1,Consolidado!$A$1:$CA$1,0))</f>
        <v>Privada</v>
      </c>
      <c r="D14" s="96" t="str">
        <f>INDEX(Consolidado!$A$1:$CA$102,ROW(D14)+1,MATCH(DatosProcesados!D$1,Consolidado!$A$1:$CA$1,0))</f>
        <v>No</v>
      </c>
      <c r="E14" s="96" t="str">
        <f>INDEX(Consolidado!$A$1:$CA$102,ROW(E14)+1,MATCH(DatosProcesados!E$1,Consolidado!$A$1:$CA$1,0))</f>
        <v>Si</v>
      </c>
      <c r="F14" s="96" t="str">
        <f>INDEX(Consolidado!$A$1:$CA$102,ROW(F14)+1,MATCH(DatosProcesados!F$1,Consolidado!$A$1:$CA$1,0))</f>
        <v>Si</v>
      </c>
      <c r="G14" s="96">
        <f>INDEX(Consolidado!$A$1:$CA$102,ROW(G14)+1,MATCH(DatosProcesados!G$1,Consolidado!$A$1:$CA$1,0))</f>
        <v>1910</v>
      </c>
      <c r="H14" s="96" t="str">
        <f>INDEX(Consolidado!$A$1:$CA$102,ROW(H14)+1,MATCH(DatosProcesados!H$1,Consolidado!$A$1:$CA$1,0))</f>
        <v>Francia</v>
      </c>
      <c r="I14" s="96">
        <f>INDEX(Consolidado!$A$1:$CA$102,ROW(I14)+1,MATCH(DatosProcesados!I$1,Consolidado!$A$1:$CA$1,0))</f>
        <v>2.655177809</v>
      </c>
      <c r="J14" s="96" t="str">
        <f>INDEX(Consolidado!$A$1:$CA$102,ROW(J14)+1,MATCH(DatosProcesados!J$1,Consolidado!$A$1:$CA$1,0))</f>
        <v>Si</v>
      </c>
      <c r="K14" s="96">
        <f>INDEX(Consolidado!$A$1:$CA$102,ROW(K14)+1,MATCH(DatosProcesados!K$1,Consolidado!$A$1:$CA$1,0))</f>
        <v>2024</v>
      </c>
      <c r="L14" s="96" t="str">
        <f>INDEX(Consolidado!$A$1:$CA$102,ROW(L14)+1,MATCH(DatosProcesados!L$1,Consolidado!$A$1:$CA$1,0))</f>
        <v>Si</v>
      </c>
      <c r="M14" s="96" t="str">
        <f>INDEX(Consolidado!$A$1:$CA$102,ROW(M14)+1,MATCH(DatosProcesados!M$1,Consolidado!$A$1:$CA$1,0))</f>
        <v>Si</v>
      </c>
      <c r="N14" s="96" t="str">
        <f>INDEX(Consolidado!$A$1:$CA$102,ROW(N14)+1,MATCH(DatosProcesados!N$1,Consolidado!$A$1:$CA$1,0))</f>
        <v>Si</v>
      </c>
      <c r="O14" s="96" t="str">
        <f>INDEX(Consolidado!$A$1:$CA$102,ROW(O14)+1,MATCH(DatosProcesados!O$1,Consolidado!$A$1:$CA$1,0))</f>
        <v>No</v>
      </c>
      <c r="P14" s="96" t="str">
        <f>INDEX(Consolidado!$A$1:$CA$102,ROW(P14)+1,MATCH(DatosProcesados!P$1,Consolidado!$A$1:$CA$1,0))</f>
        <v>Si</v>
      </c>
      <c r="Q14" s="96">
        <f>INDEX(Consolidado!$A$1:$CA$102,ROW(Q14)+1,MATCH(DatosProcesados!Q$1,Consolidado!$A$1:$CA$1,0))</f>
        <v>1150.7</v>
      </c>
      <c r="R14" s="96">
        <f>INDEX(Consolidado!$A$1:$CA$102,ROW(R14)+1,MATCH(DatosProcesados!R$1,Consolidado!$A$1:$CA$1,0))</f>
        <v>3305.2</v>
      </c>
      <c r="S14" s="96">
        <f>INDEX(Consolidado!$A$1:$CA$102,ROW(S14)+1,MATCH(DatosProcesados!S$1,Consolidado!$A$1:$CA$1,0))</f>
        <v>946.3</v>
      </c>
      <c r="T14" s="96" t="str">
        <f>INDEX(Consolidado!$A$1:$CA$102,ROW(T14)+1,MATCH(DatosProcesados!T$1,Consolidado!$A$1:$CA$1,0))</f>
        <v>Si</v>
      </c>
      <c r="U14" s="96" t="str">
        <f>INDEX(Consolidado!$A$1:$CA$102,ROW(U14)+1,MATCH(DatosProcesados!U$1,Consolidado!$A$1:$CA$1,0))</f>
        <v>No</v>
      </c>
      <c r="V14" s="96">
        <f>INDEX(Consolidado!$A$1:$CA$102,ROW(V14)+1,MATCH(DatosProcesados!V$1,Consolidado!$A$1:$CA$1,0))</f>
        <v>1</v>
      </c>
      <c r="W14" s="96" t="str">
        <f>INDEX(Consolidado!$A$1:$CA$102,ROW(W14)+1,MATCH(DatosProcesados!W$1,Consolidado!$A$1:$CA$1,0))</f>
        <v>Si</v>
      </c>
      <c r="X14" s="96">
        <f>INDEX(Consolidado!$A$1:$CA$102,ROW(X14)+1,MATCH(DatosProcesados!X$1,Consolidado!$A$1:$CA$1,0))</f>
        <v>72866498.400000006</v>
      </c>
      <c r="Y14" s="96" t="str">
        <f>INDEX(Consolidado!$A$1:$CA$102,ROW(Y14)+1,MATCH(DatosProcesados!Y$1,Consolidado!$A$1:$CA$1,0))</f>
        <v>Si</v>
      </c>
      <c r="Z14" s="96" t="str">
        <f>INDEX(Consolidado!$A$1:$CA$102,ROW(Z14)+1,MATCH(DatosProcesados!Z$1,Consolidado!$A$1:$CA$1,0))</f>
        <v>Si</v>
      </c>
      <c r="AA14" s="96">
        <f>INDEX(Consolidado!$A$1:$CA$102,ROW(AA14)+1,MATCH(DatosProcesados!AA$1,Consolidado!$A$1:$CA$1,0))</f>
        <v>113930</v>
      </c>
      <c r="AB14" s="96">
        <f>INDEX(Consolidado!$A$1:$CA$102,ROW(AB14)+1,MATCH(DatosProcesados!AB$1,Consolidado!$A$1:$CA$1,0))</f>
        <v>0</v>
      </c>
      <c r="AC14" s="96" t="str">
        <f>INDEX(Consolidado!$A$1:$CA$102,ROW(AC14)+1,MATCH(DatosProcesados!AC$1,Consolidado!$A$1:$CA$1,0))</f>
        <v>Si</v>
      </c>
      <c r="AD14" s="96">
        <f>INDEX(Consolidado!$A$1:$CA$102,ROW(AD14)+1,MATCH(DatosProcesados!AD$1,Consolidado!$A$1:$CA$1,0))</f>
        <v>261</v>
      </c>
      <c r="AE14" s="96">
        <f>INDEX(Consolidado!$A$1:$CA$102,ROW(AE14)+1,MATCH(DatosProcesados!AE$1,Consolidado!$A$1:$CA$1,0))</f>
        <v>1</v>
      </c>
      <c r="AF14" s="96" t="str">
        <f>INDEX(Consolidado!$A$1:$CA$102,ROW(AF14)+1,MATCH(DatosProcesados!AF$1,Consolidado!$A$1:$CA$1,0))</f>
        <v>No</v>
      </c>
      <c r="AG14" s="96" t="str">
        <f>INDEX(Consolidado!$A$1:$CA$102,ROW(AG14)+1,MATCH(DatosProcesados!AG$1,Consolidado!$A$1:$CA$1,0))</f>
        <v>No</v>
      </c>
      <c r="AH14" s="96" t="str">
        <f>INDEX(Consolidado!$A$1:$CA$102,ROW(AH14)+1,MATCH(DatosProcesados!AH$1,Consolidado!$A$1:$CA$1,0))</f>
        <v>Si</v>
      </c>
      <c r="AI14" s="96" t="str">
        <f>INDEX(Consolidado!$A$1:$CA$102,ROW(AI14)+1,MATCH(DatosProcesados!AI$1,Consolidado!$A$1:$CA$1,0))</f>
        <v>No informa</v>
      </c>
      <c r="AJ14" s="96" t="str">
        <f>INDEX(Consolidado!$A$1:$CA$102,ROW(AJ14)+1,MATCH(DatosProcesados!AJ$1,Consolidado!$A$1:$CA$1,0))</f>
        <v xml:space="preserve">No informa </v>
      </c>
      <c r="AK14" s="96" t="str">
        <f>INDEX(Consolidado!$A$1:$CA$102,ROW(AK14)+1,MATCH(DatosProcesados!AK$1,Consolidado!$A$1:$CA$1,0))</f>
        <v>Si</v>
      </c>
      <c r="AL14" s="96" t="str">
        <f>INDEX(Consolidado!$A$1:$CA$102,ROW(AL14)+1,MATCH(DatosProcesados!AL$1,Consolidado!$A$1:$CA$1,0))</f>
        <v>No informa</v>
      </c>
      <c r="AM14" s="96" t="str">
        <f>INDEX(Consolidado!$A$1:$CA$102,ROW(AM14)+1,MATCH(DatosProcesados!AM$1,Consolidado!$A$1:$CA$1,0))</f>
        <v>No informa</v>
      </c>
      <c r="AN14" s="96">
        <f>INDEX(Consolidado!$A$1:$CA$102,ROW(AN14)+1,MATCH(DatosProcesados!AN$1,Consolidado!$A$1:$CA$1,0))</f>
        <v>2</v>
      </c>
      <c r="AO14" s="96">
        <f>INDEX(Consolidado!$A$1:$CA$102,ROW(AO14)+1,MATCH(DatosProcesados!AO$1,Consolidado!$A$1:$CA$1,0))</f>
        <v>0.23</v>
      </c>
      <c r="AP14" s="96">
        <f>INDEX(Consolidado!$A$1:$CA$102,ROW(AP14)+1,MATCH(DatosProcesados!AP$1,Consolidado!$A$1:$CA$1,0))</f>
        <v>0.47499999999999998</v>
      </c>
      <c r="AQ14" s="96" t="str">
        <f>INDEX(Consolidado!$A$1:$CA$102,ROW(AQ14)+1,MATCH(DatosProcesados!AQ$1,Consolidado!$A$1:$CA$1,0))</f>
        <v>No</v>
      </c>
      <c r="AR14" s="96" t="str">
        <f>INDEX(Consolidado!$A$1:$CA$102,ROW(AR14)+1,MATCH(DatosProcesados!AR$1,Consolidado!$A$1:$CA$1,0))</f>
        <v>Si</v>
      </c>
      <c r="AS14" s="96">
        <f>INDEX(Consolidado!$A$1:$CA$102,ROW(AS14)+1,MATCH(DatosProcesados!AS$1,Consolidado!$A$1:$CA$1,0))</f>
        <v>6.7000000000000002E-3</v>
      </c>
      <c r="AT14" s="96" t="str">
        <f>INDEX(Consolidado!$A$1:$CA$102,ROW(AT14)+1,MATCH(DatosProcesados!AT$1,Consolidado!$A$1:$CA$1,0))</f>
        <v>No</v>
      </c>
      <c r="AU14" s="96" t="str">
        <f>INDEX(Consolidado!$A$1:$CA$102,ROW(AU14)+1,MATCH(DatosProcesados!AU$1,Consolidado!$A$1:$CA$1,0))</f>
        <v>Si</v>
      </c>
      <c r="AV14" s="96">
        <f>INDEX(Consolidado!$A$1:$CA$102,ROW(AV14)+1,MATCH(DatosProcesados!AV$1,Consolidado!$A$1:$CA$1,0))</f>
        <v>1</v>
      </c>
      <c r="AW14" s="96" t="str">
        <f>INDEX(Consolidado!$A$1:$CA$102,ROW(AW14)+1,MATCH(DatosProcesados!AW$1,Consolidado!$A$1:$CA$1,0))</f>
        <v>No</v>
      </c>
      <c r="AX14" s="96" t="str">
        <f>INDEX(Consolidado!$A$1:$CA$102,ROW(AX14)+1,MATCH(DatosProcesados!AX$1,Consolidado!$A$1:$CA$1,0))</f>
        <v>No informa</v>
      </c>
      <c r="AY14" s="96" t="str">
        <f>INDEX(Consolidado!$A$1:$CA$102,ROW(AY14)+1,MATCH(DatosProcesados!AY$1,Consolidado!$A$1:$CA$1,0))</f>
        <v>No informa</v>
      </c>
      <c r="AZ14" s="96" t="str">
        <f>INDEX(Consolidado!$A$1:$CA$102,ROW(AZ14)+1,MATCH(DatosProcesados!AZ$1,Consolidado!$A$1:$CA$1,0))</f>
        <v>No informa</v>
      </c>
      <c r="BA14" s="96" t="str">
        <f>INDEX(Consolidado!$A$1:$CA$102,ROW(BA14)+1,MATCH(DatosProcesados!BA$1,Consolidado!$A$1:$CA$1,0))</f>
        <v>Si</v>
      </c>
      <c r="BB14" s="96">
        <f>INDEX(Consolidado!$A$1:$CA$102,ROW(BB14)+1,MATCH(DatosProcesados!BB$1,Consolidado!$A$1:$CA$1,0))</f>
        <v>0.91</v>
      </c>
      <c r="BC14" s="96" t="str">
        <f>INDEX(Consolidado!$A$1:$CA$102,ROW(BC14)+1,MATCH(DatosProcesados!BC$1,Consolidado!$A$1:$CA$1,0))</f>
        <v>Si</v>
      </c>
      <c r="BD14" s="96" t="str">
        <f>INDEX(Consolidado!$A$1:$CA$102,ROW(BD14)+1,MATCH(DatosProcesados!BD$1,Consolidado!$A$1:$CA$1,0))</f>
        <v>Si</v>
      </c>
      <c r="BE14" s="96">
        <f>INDEX(Consolidado!$A$1:$CA$102,ROW(BE14)+1,MATCH(DatosProcesados!BE$1,Consolidado!$A$1:$CA$1,0))</f>
        <v>1</v>
      </c>
      <c r="BF14" s="96">
        <f>INDEX(Consolidado!$A$1:$CA$102,ROW(BF14)+1,MATCH(DatosProcesados!BF$1,Consolidado!$A$1:$CA$1,0))</f>
        <v>0</v>
      </c>
    </row>
    <row r="15" spans="1:58" x14ac:dyDescent="0.3">
      <c r="A15" s="96" t="str">
        <f>INDEX(Consolidado!$A$1:$CA$102,ROW(A15)+1,MATCH(DatosProcesados!A$1,Consolidado!$A$1:$CA$1,0))</f>
        <v>Gases del Caribe</v>
      </c>
      <c r="B15" s="96" t="str">
        <f>INDEX(Consolidado!$A$1:$CA$102,ROW(B15)+1,MATCH(DatosProcesados!B$1,Consolidado!$A$1:$CA$1,0))</f>
        <v>Servicios</v>
      </c>
      <c r="C15" s="96" t="str">
        <f>INDEX(Consolidado!$A$1:$CA$102,ROW(C15)+1,MATCH(DatosProcesados!C$1,Consolidado!$A$1:$CA$1,0))</f>
        <v>Privada</v>
      </c>
      <c r="D15" s="96" t="str">
        <f>INDEX(Consolidado!$A$1:$CA$102,ROW(D15)+1,MATCH(DatosProcesados!D$1,Consolidado!$A$1:$CA$1,0))</f>
        <v>No</v>
      </c>
      <c r="E15" s="96" t="str">
        <f>INDEX(Consolidado!$A$1:$CA$102,ROW(E15)+1,MATCH(DatosProcesados!E$1,Consolidado!$A$1:$CA$1,0))</f>
        <v>Si</v>
      </c>
      <c r="F15" s="96" t="str">
        <f>INDEX(Consolidado!$A$1:$CA$102,ROW(F15)+1,MATCH(DatosProcesados!F$1,Consolidado!$A$1:$CA$1,0))</f>
        <v>No</v>
      </c>
      <c r="G15" s="96">
        <f>INDEX(Consolidado!$A$1:$CA$102,ROW(G15)+1,MATCH(DatosProcesados!G$1,Consolidado!$A$1:$CA$1,0))</f>
        <v>1966</v>
      </c>
      <c r="H15" s="96" t="str">
        <f>INDEX(Consolidado!$A$1:$CA$102,ROW(H15)+1,MATCH(DatosProcesados!H$1,Consolidado!$A$1:$CA$1,0))</f>
        <v>Colombia</v>
      </c>
      <c r="I15" s="96">
        <f>INDEX(Consolidado!$A$1:$CA$102,ROW(I15)+1,MATCH(DatosProcesados!I$1,Consolidado!$A$1:$CA$1,0))</f>
        <v>2.6355685659999999</v>
      </c>
      <c r="J15" s="96" t="str">
        <f>INDEX(Consolidado!$A$1:$CA$102,ROW(J15)+1,MATCH(DatosProcesados!J$1,Consolidado!$A$1:$CA$1,0))</f>
        <v>Si</v>
      </c>
      <c r="K15" s="96">
        <f>INDEX(Consolidado!$A$1:$CA$102,ROW(K15)+1,MATCH(DatosProcesados!K$1,Consolidado!$A$1:$CA$1,0))</f>
        <v>2024</v>
      </c>
      <c r="L15" s="96" t="str">
        <f>INDEX(Consolidado!$A$1:$CA$102,ROW(L15)+1,MATCH(DatosProcesados!L$1,Consolidado!$A$1:$CA$1,0))</f>
        <v>Si</v>
      </c>
      <c r="M15" s="96" t="str">
        <f>INDEX(Consolidado!$A$1:$CA$102,ROW(M15)+1,MATCH(DatosProcesados!M$1,Consolidado!$A$1:$CA$1,0))</f>
        <v>Si</v>
      </c>
      <c r="N15" s="96" t="str">
        <f>INDEX(Consolidado!$A$1:$CA$102,ROW(N15)+1,MATCH(DatosProcesados!N$1,Consolidado!$A$1:$CA$1,0))</f>
        <v>Si</v>
      </c>
      <c r="O15" s="96" t="str">
        <f>INDEX(Consolidado!$A$1:$CA$102,ROW(O15)+1,MATCH(DatosProcesados!O$1,Consolidado!$A$1:$CA$1,0))</f>
        <v>No</v>
      </c>
      <c r="P15" s="96" t="str">
        <f>INDEX(Consolidado!$A$1:$CA$102,ROW(P15)+1,MATCH(DatosProcesados!P$1,Consolidado!$A$1:$CA$1,0))</f>
        <v>Si</v>
      </c>
      <c r="Q15" s="96">
        <f>INDEX(Consolidado!$A$1:$CA$102,ROW(Q15)+1,MATCH(DatosProcesados!Q$1,Consolidado!$A$1:$CA$1,0))</f>
        <v>29192</v>
      </c>
      <c r="R15" s="96">
        <f>INDEX(Consolidado!$A$1:$CA$102,ROW(R15)+1,MATCH(DatosProcesados!R$1,Consolidado!$A$1:$CA$1,0))</f>
        <v>593</v>
      </c>
      <c r="S15" s="96">
        <f>INDEX(Consolidado!$A$1:$CA$102,ROW(S15)+1,MATCH(DatosProcesados!S$1,Consolidado!$A$1:$CA$1,0))</f>
        <v>2139749</v>
      </c>
      <c r="T15" s="96" t="str">
        <f>INDEX(Consolidado!$A$1:$CA$102,ROW(T15)+1,MATCH(DatosProcesados!T$1,Consolidado!$A$1:$CA$1,0))</f>
        <v>Si</v>
      </c>
      <c r="U15" s="96" t="str">
        <f>INDEX(Consolidado!$A$1:$CA$102,ROW(U15)+1,MATCH(DatosProcesados!U$1,Consolidado!$A$1:$CA$1,0))</f>
        <v>No</v>
      </c>
      <c r="V15" s="96">
        <f>INDEX(Consolidado!$A$1:$CA$102,ROW(V15)+1,MATCH(DatosProcesados!V$1,Consolidado!$A$1:$CA$1,0))</f>
        <v>1</v>
      </c>
      <c r="W15" s="96">
        <f>INDEX(Consolidado!$A$1:$CA$102,ROW(W15)+1,MATCH(DatosProcesados!W$1,Consolidado!$A$1:$CA$1,0))</f>
        <v>0</v>
      </c>
      <c r="X15" s="96">
        <f>INDEX(Consolidado!$A$1:$CA$102,ROW(X15)+1,MATCH(DatosProcesados!X$1,Consolidado!$A$1:$CA$1,0))</f>
        <v>13393000</v>
      </c>
      <c r="Y15" s="96" t="str">
        <f>INDEX(Consolidado!$A$1:$CA$102,ROW(Y15)+1,MATCH(DatosProcesados!Y$1,Consolidado!$A$1:$CA$1,0))</f>
        <v>Si</v>
      </c>
      <c r="Z15" s="96" t="str">
        <f>INDEX(Consolidado!$A$1:$CA$102,ROW(Z15)+1,MATCH(DatosProcesados!Z$1,Consolidado!$A$1:$CA$1,0))</f>
        <v>Si</v>
      </c>
      <c r="AA15" s="96">
        <f>INDEX(Consolidado!$A$1:$CA$102,ROW(AA15)+1,MATCH(DatosProcesados!AA$1,Consolidado!$A$1:$CA$1,0))</f>
        <v>16050</v>
      </c>
      <c r="AB15" s="96">
        <f>INDEX(Consolidado!$A$1:$CA$102,ROW(AB15)+1,MATCH(DatosProcesados!AB$1,Consolidado!$A$1:$CA$1,0))</f>
        <v>0</v>
      </c>
      <c r="AC15" s="96" t="str">
        <f>INDEX(Consolidado!$A$1:$CA$102,ROW(AC15)+1,MATCH(DatosProcesados!AC$1,Consolidado!$A$1:$CA$1,0))</f>
        <v>Si</v>
      </c>
      <c r="AD15" s="96">
        <f>INDEX(Consolidado!$A$1:$CA$102,ROW(AD15)+1,MATCH(DatosProcesados!AD$1,Consolidado!$A$1:$CA$1,0))</f>
        <v>7700</v>
      </c>
      <c r="AE15" s="96">
        <f>INDEX(Consolidado!$A$1:$CA$102,ROW(AE15)+1,MATCH(DatosProcesados!AE$1,Consolidado!$A$1:$CA$1,0))</f>
        <v>0</v>
      </c>
      <c r="AF15" s="96" t="str">
        <f>INDEX(Consolidado!$A$1:$CA$102,ROW(AF15)+1,MATCH(DatosProcesados!AF$1,Consolidado!$A$1:$CA$1,0))</f>
        <v>No</v>
      </c>
      <c r="AG15" s="96" t="str">
        <f>INDEX(Consolidado!$A$1:$CA$102,ROW(AG15)+1,MATCH(DatosProcesados!AG$1,Consolidado!$A$1:$CA$1,0))</f>
        <v>No</v>
      </c>
      <c r="AH15" s="96" t="str">
        <f>INDEX(Consolidado!$A$1:$CA$102,ROW(AH15)+1,MATCH(DatosProcesados!AH$1,Consolidado!$A$1:$CA$1,0))</f>
        <v>Si</v>
      </c>
      <c r="AI15" s="96" t="str">
        <f>INDEX(Consolidado!$A$1:$CA$102,ROW(AI15)+1,MATCH(DatosProcesados!AI$1,Consolidado!$A$1:$CA$1,0))</f>
        <v>No informa</v>
      </c>
      <c r="AJ15" s="96" t="str">
        <f>INDEX(Consolidado!$A$1:$CA$102,ROW(AJ15)+1,MATCH(DatosProcesados!AJ$1,Consolidado!$A$1:$CA$1,0))</f>
        <v xml:space="preserve">No informa </v>
      </c>
      <c r="AK15" s="96">
        <f>INDEX(Consolidado!$A$1:$CA$102,ROW(AK15)+1,MATCH(DatosProcesados!AK$1,Consolidado!$A$1:$CA$1,0))</f>
        <v>0</v>
      </c>
      <c r="AL15" s="96">
        <f>INDEX(Consolidado!$A$1:$CA$102,ROW(AL15)+1,MATCH(DatosProcesados!AL$1,Consolidado!$A$1:$CA$1,0))</f>
        <v>38</v>
      </c>
      <c r="AM15" s="96">
        <f>INDEX(Consolidado!$A$1:$CA$102,ROW(AM15)+1,MATCH(DatosProcesados!AM$1,Consolidado!$A$1:$CA$1,0))</f>
        <v>49.5</v>
      </c>
      <c r="AN15" s="96">
        <f>INDEX(Consolidado!$A$1:$CA$102,ROW(AN15)+1,MATCH(DatosProcesados!AN$1,Consolidado!$A$1:$CA$1,0))</f>
        <v>0</v>
      </c>
      <c r="AO15" s="96">
        <f>INDEX(Consolidado!$A$1:$CA$102,ROW(AO15)+1,MATCH(DatosProcesados!AO$1,Consolidado!$A$1:$CA$1,0))</f>
        <v>0.33</v>
      </c>
      <c r="AP15" s="96">
        <f>INDEX(Consolidado!$A$1:$CA$102,ROW(AP15)+1,MATCH(DatosProcesados!AP$1,Consolidado!$A$1:$CA$1,0))</f>
        <v>0.48</v>
      </c>
      <c r="AQ15" s="96" t="str">
        <f>INDEX(Consolidado!$A$1:$CA$102,ROW(AQ15)+1,MATCH(DatosProcesados!AQ$1,Consolidado!$A$1:$CA$1,0))</f>
        <v>No</v>
      </c>
      <c r="AR15" s="96" t="str">
        <f>INDEX(Consolidado!$A$1:$CA$102,ROW(AR15)+1,MATCH(DatosProcesados!AR$1,Consolidado!$A$1:$CA$1,0))</f>
        <v>No</v>
      </c>
      <c r="AS15" s="96" t="str">
        <f>INDEX(Consolidado!$A$1:$CA$102,ROW(AS15)+1,MATCH(DatosProcesados!AS$1,Consolidado!$A$1:$CA$1,0))</f>
        <v>No informa</v>
      </c>
      <c r="AT15" s="96" t="str">
        <f>INDEX(Consolidado!$A$1:$CA$102,ROW(AT15)+1,MATCH(DatosProcesados!AT$1,Consolidado!$A$1:$CA$1,0))</f>
        <v>No</v>
      </c>
      <c r="AU15" s="96" t="str">
        <f>INDEX(Consolidado!$A$1:$CA$102,ROW(AU15)+1,MATCH(DatosProcesados!AU$1,Consolidado!$A$1:$CA$1,0))</f>
        <v>Si</v>
      </c>
      <c r="AV15" s="96">
        <f>INDEX(Consolidado!$A$1:$CA$102,ROW(AV15)+1,MATCH(DatosProcesados!AV$1,Consolidado!$A$1:$CA$1,0))</f>
        <v>2</v>
      </c>
      <c r="AW15" s="96" t="str">
        <f>INDEX(Consolidado!$A$1:$CA$102,ROW(AW15)+1,MATCH(DatosProcesados!AW$1,Consolidado!$A$1:$CA$1,0))</f>
        <v>No</v>
      </c>
      <c r="AX15" s="96" t="str">
        <f>INDEX(Consolidado!$A$1:$CA$102,ROW(AX15)+1,MATCH(DatosProcesados!AX$1,Consolidado!$A$1:$CA$1,0))</f>
        <v>No informa</v>
      </c>
      <c r="AY15" s="96" t="str">
        <f>INDEX(Consolidado!$A$1:$CA$102,ROW(AY15)+1,MATCH(DatosProcesados!AY$1,Consolidado!$A$1:$CA$1,0))</f>
        <v>No informa</v>
      </c>
      <c r="AZ15" s="96" t="str">
        <f>INDEX(Consolidado!$A$1:$CA$102,ROW(AZ15)+1,MATCH(DatosProcesados!AZ$1,Consolidado!$A$1:$CA$1,0))</f>
        <v>No informa</v>
      </c>
      <c r="BA15" s="96" t="str">
        <f>INDEX(Consolidado!$A$1:$CA$102,ROW(BA15)+1,MATCH(DatosProcesados!BA$1,Consolidado!$A$1:$CA$1,0))</f>
        <v>No</v>
      </c>
      <c r="BB15" s="96" t="str">
        <f>INDEX(Consolidado!$A$1:$CA$102,ROW(BB15)+1,MATCH(DatosProcesados!BB$1,Consolidado!$A$1:$CA$1,0))</f>
        <v>No informa</v>
      </c>
      <c r="BC15" s="96" t="str">
        <f>INDEX(Consolidado!$A$1:$CA$102,ROW(BC15)+1,MATCH(DatosProcesados!BC$1,Consolidado!$A$1:$CA$1,0))</f>
        <v>No</v>
      </c>
      <c r="BD15" s="96" t="str">
        <f>INDEX(Consolidado!$A$1:$CA$102,ROW(BD15)+1,MATCH(DatosProcesados!BD$1,Consolidado!$A$1:$CA$1,0))</f>
        <v>Si</v>
      </c>
      <c r="BE15" s="96">
        <f>INDEX(Consolidado!$A$1:$CA$102,ROW(BE15)+1,MATCH(DatosProcesados!BE$1,Consolidado!$A$1:$CA$1,0))</f>
        <v>1</v>
      </c>
      <c r="BF15" s="96">
        <f>INDEX(Consolidado!$A$1:$CA$102,ROW(BF15)+1,MATCH(DatosProcesados!BF$1,Consolidado!$A$1:$CA$1,0))</f>
        <v>0</v>
      </c>
    </row>
    <row r="16" spans="1:58" x14ac:dyDescent="0.3">
      <c r="A16" s="96" t="str">
        <f>INDEX(Consolidado!$A$1:$CA$102,ROW(A16)+1,MATCH(DatosProcesados!A$1,Consolidado!$A$1:$CA$1,0))</f>
        <v>LATAM</v>
      </c>
      <c r="B16" s="96" t="str">
        <f>INDEX(Consolidado!$A$1:$CA$102,ROW(B16)+1,MATCH(DatosProcesados!B$1,Consolidado!$A$1:$CA$1,0))</f>
        <v>Servicios</v>
      </c>
      <c r="C16" s="96" t="str">
        <f>INDEX(Consolidado!$A$1:$CA$102,ROW(C16)+1,MATCH(DatosProcesados!C$1,Consolidado!$A$1:$CA$1,0))</f>
        <v>Privada</v>
      </c>
      <c r="D16" s="96" t="str">
        <f>INDEX(Consolidado!$A$1:$CA$102,ROW(D16)+1,MATCH(DatosProcesados!D$1,Consolidado!$A$1:$CA$1,0))</f>
        <v>No</v>
      </c>
      <c r="E16" s="96" t="str">
        <f>INDEX(Consolidado!$A$1:$CA$102,ROW(E16)+1,MATCH(DatosProcesados!E$1,Consolidado!$A$1:$CA$1,0))</f>
        <v>Si</v>
      </c>
      <c r="F16" s="96" t="str">
        <f>INDEX(Consolidado!$A$1:$CA$102,ROW(F16)+1,MATCH(DatosProcesados!F$1,Consolidado!$A$1:$CA$1,0))</f>
        <v>Si</v>
      </c>
      <c r="G16" s="96">
        <f>INDEX(Consolidado!$A$1:$CA$102,ROW(G16)+1,MATCH(DatosProcesados!G$1,Consolidado!$A$1:$CA$1,0))</f>
        <v>1929</v>
      </c>
      <c r="H16" s="96" t="str">
        <f>INDEX(Consolidado!$A$1:$CA$102,ROW(H16)+1,MATCH(DatosProcesados!H$1,Consolidado!$A$1:$CA$1,0))</f>
        <v>Chile</v>
      </c>
      <c r="I16" s="96">
        <f>INDEX(Consolidado!$A$1:$CA$102,ROW(I16)+1,MATCH(DatosProcesados!I$1,Consolidado!$A$1:$CA$1,0))</f>
        <v>2.3283445380000001</v>
      </c>
      <c r="J16" s="96" t="str">
        <f>INDEX(Consolidado!$A$1:$CA$102,ROW(J16)+1,MATCH(DatosProcesados!J$1,Consolidado!$A$1:$CA$1,0))</f>
        <v>Si</v>
      </c>
      <c r="K16" s="96">
        <f>INDEX(Consolidado!$A$1:$CA$102,ROW(K16)+1,MATCH(DatosProcesados!K$1,Consolidado!$A$1:$CA$1,0))</f>
        <v>2024</v>
      </c>
      <c r="L16" s="96" t="str">
        <f>INDEX(Consolidado!$A$1:$CA$102,ROW(L16)+1,MATCH(DatosProcesados!L$1,Consolidado!$A$1:$CA$1,0))</f>
        <v>Si</v>
      </c>
      <c r="M16" s="96" t="str">
        <f>INDEX(Consolidado!$A$1:$CA$102,ROW(M16)+1,MATCH(DatosProcesados!M$1,Consolidado!$A$1:$CA$1,0))</f>
        <v>Si</v>
      </c>
      <c r="N16" s="96" t="str">
        <f>INDEX(Consolidado!$A$1:$CA$102,ROW(N16)+1,MATCH(DatosProcesados!N$1,Consolidado!$A$1:$CA$1,0))</f>
        <v>Si</v>
      </c>
      <c r="O16" s="96" t="str">
        <f>INDEX(Consolidado!$A$1:$CA$102,ROW(O16)+1,MATCH(DatosProcesados!O$1,Consolidado!$A$1:$CA$1,0))</f>
        <v>Si</v>
      </c>
      <c r="P16" s="96" t="str">
        <f>INDEX(Consolidado!$A$1:$CA$102,ROW(P16)+1,MATCH(DatosProcesados!P$1,Consolidado!$A$1:$CA$1,0))</f>
        <v>Si</v>
      </c>
      <c r="Q16" s="96" t="str">
        <f>INDEX(Consolidado!$A$1:$CA$102,ROW(Q16)+1,MATCH(DatosProcesados!Q$1,Consolidado!$A$1:$CA$1,0))</f>
        <v>No informa</v>
      </c>
      <c r="R16" s="96" t="str">
        <f>INDEX(Consolidado!$A$1:$CA$102,ROW(R16)+1,MATCH(DatosProcesados!R$1,Consolidado!$A$1:$CA$1,0))</f>
        <v>No informa</v>
      </c>
      <c r="S16" s="96" t="str">
        <f>INDEX(Consolidado!$A$1:$CA$102,ROW(S16)+1,MATCH(DatosProcesados!S$1,Consolidado!$A$1:$CA$1,0))</f>
        <v>No informa</v>
      </c>
      <c r="T16" s="96" t="str">
        <f>INDEX(Consolidado!$A$1:$CA$102,ROW(T16)+1,MATCH(DatosProcesados!T$1,Consolidado!$A$1:$CA$1,0))</f>
        <v>Si</v>
      </c>
      <c r="U16" s="96" t="str">
        <f>INDEX(Consolidado!$A$1:$CA$102,ROW(U16)+1,MATCH(DatosProcesados!U$1,Consolidado!$A$1:$CA$1,0))</f>
        <v>No</v>
      </c>
      <c r="V16" s="96">
        <f>INDEX(Consolidado!$A$1:$CA$102,ROW(V16)+1,MATCH(DatosProcesados!V$1,Consolidado!$A$1:$CA$1,0))</f>
        <v>2</v>
      </c>
      <c r="W16" s="96">
        <f>INDEX(Consolidado!$A$1:$CA$102,ROW(W16)+1,MATCH(DatosProcesados!W$1,Consolidado!$A$1:$CA$1,0))</f>
        <v>0</v>
      </c>
      <c r="X16" s="96">
        <f>INDEX(Consolidado!$A$1:$CA$102,ROW(X16)+1,MATCH(DatosProcesados!X$1,Consolidado!$A$1:$CA$1,0))</f>
        <v>192823200</v>
      </c>
      <c r="Y16" s="96" t="str">
        <f>INDEX(Consolidado!$A$1:$CA$102,ROW(Y16)+1,MATCH(DatosProcesados!Y$1,Consolidado!$A$1:$CA$1,0))</f>
        <v>Si</v>
      </c>
      <c r="Z16" s="96" t="str">
        <f>INDEX(Consolidado!$A$1:$CA$102,ROW(Z16)+1,MATCH(DatosProcesados!Z$1,Consolidado!$A$1:$CA$1,0))</f>
        <v>Si</v>
      </c>
      <c r="AA16" s="96">
        <f>INDEX(Consolidado!$A$1:$CA$102,ROW(AA16)+1,MATCH(DatosProcesados!AA$1,Consolidado!$A$1:$CA$1,0))</f>
        <v>261600</v>
      </c>
      <c r="AB16" s="96">
        <f>INDEX(Consolidado!$A$1:$CA$102,ROW(AB16)+1,MATCH(DatosProcesados!AB$1,Consolidado!$A$1:$CA$1,0))</f>
        <v>0</v>
      </c>
      <c r="AC16" s="96" t="str">
        <f>INDEX(Consolidado!$A$1:$CA$102,ROW(AC16)+1,MATCH(DatosProcesados!AC$1,Consolidado!$A$1:$CA$1,0))</f>
        <v>Si</v>
      </c>
      <c r="AD16" s="96">
        <f>INDEX(Consolidado!$A$1:$CA$102,ROW(AD16)+1,MATCH(DatosProcesados!AD$1,Consolidado!$A$1:$CA$1,0))</f>
        <v>7867</v>
      </c>
      <c r="AE16" s="96">
        <f>INDEX(Consolidado!$A$1:$CA$102,ROW(AE16)+1,MATCH(DatosProcesados!AE$1,Consolidado!$A$1:$CA$1,0))</f>
        <v>2</v>
      </c>
      <c r="AF16" s="96" t="str">
        <f>INDEX(Consolidado!$A$1:$CA$102,ROW(AF16)+1,MATCH(DatosProcesados!AF$1,Consolidado!$A$1:$CA$1,0))</f>
        <v>Si</v>
      </c>
      <c r="AG16" s="96" t="str">
        <f>INDEX(Consolidado!$A$1:$CA$102,ROW(AG16)+1,MATCH(DatosProcesados!AG$1,Consolidado!$A$1:$CA$1,0))</f>
        <v>Si</v>
      </c>
      <c r="AH16" s="96" t="str">
        <f>INDEX(Consolidado!$A$1:$CA$102,ROW(AH16)+1,MATCH(DatosProcesados!AH$1,Consolidado!$A$1:$CA$1,0))</f>
        <v>Si</v>
      </c>
      <c r="AI16" s="96" t="str">
        <f>INDEX(Consolidado!$A$1:$CA$102,ROW(AI16)+1,MATCH(DatosProcesados!AI$1,Consolidado!$A$1:$CA$1,0))</f>
        <v>No informa</v>
      </c>
      <c r="AJ16" s="96" t="str">
        <f>INDEX(Consolidado!$A$1:$CA$102,ROW(AJ16)+1,MATCH(DatosProcesados!AJ$1,Consolidado!$A$1:$CA$1,0))</f>
        <v xml:space="preserve">No informa </v>
      </c>
      <c r="AK16" s="96" t="str">
        <f>INDEX(Consolidado!$A$1:$CA$102,ROW(AK16)+1,MATCH(DatosProcesados!AK$1,Consolidado!$A$1:$CA$1,0))</f>
        <v>Si</v>
      </c>
      <c r="AL16" s="96" t="str">
        <f>INDEX(Consolidado!$A$1:$CA$102,ROW(AL16)+1,MATCH(DatosProcesados!AL$1,Consolidado!$A$1:$CA$1,0))</f>
        <v>No informa</v>
      </c>
      <c r="AM16" s="96" t="str">
        <f>INDEX(Consolidado!$A$1:$CA$102,ROW(AM16)+1,MATCH(DatosProcesados!AM$1,Consolidado!$A$1:$CA$1,0))</f>
        <v>No informa</v>
      </c>
      <c r="AN16" s="96">
        <f>INDEX(Consolidado!$A$1:$CA$102,ROW(AN16)+1,MATCH(DatosProcesados!AN$1,Consolidado!$A$1:$CA$1,0))</f>
        <v>1</v>
      </c>
      <c r="AO16" s="96">
        <f>INDEX(Consolidado!$A$1:$CA$102,ROW(AO16)+1,MATCH(DatosProcesados!AO$1,Consolidado!$A$1:$CA$1,0))</f>
        <v>0.11</v>
      </c>
      <c r="AP16" s="96">
        <f>INDEX(Consolidado!$A$1:$CA$102,ROW(AP16)+1,MATCH(DatosProcesados!AP$1,Consolidado!$A$1:$CA$1,0))</f>
        <v>0.45</v>
      </c>
      <c r="AQ16" s="96" t="str">
        <f>INDEX(Consolidado!$A$1:$CA$102,ROW(AQ16)+1,MATCH(DatosProcesados!AQ$1,Consolidado!$A$1:$CA$1,0))</f>
        <v>No</v>
      </c>
      <c r="AR16" s="96" t="str">
        <f>INDEX(Consolidado!$A$1:$CA$102,ROW(AR16)+1,MATCH(DatosProcesados!AR$1,Consolidado!$A$1:$CA$1,0))</f>
        <v>Si</v>
      </c>
      <c r="AS16" s="96">
        <f>INDEX(Consolidado!$A$1:$CA$102,ROW(AS16)+1,MATCH(DatosProcesados!AS$1,Consolidado!$A$1:$CA$1,0))</f>
        <v>3.0999999999999999E-3</v>
      </c>
      <c r="AT16" s="96" t="str">
        <f>INDEX(Consolidado!$A$1:$CA$102,ROW(AT16)+1,MATCH(DatosProcesados!AT$1,Consolidado!$A$1:$CA$1,0))</f>
        <v>No</v>
      </c>
      <c r="AU16" s="96" t="str">
        <f>INDEX(Consolidado!$A$1:$CA$102,ROW(AU16)+1,MATCH(DatosProcesados!AU$1,Consolidado!$A$1:$CA$1,0))</f>
        <v>Si</v>
      </c>
      <c r="AV16" s="96">
        <f>INDEX(Consolidado!$A$1:$CA$102,ROW(AV16)+1,MATCH(DatosProcesados!AV$1,Consolidado!$A$1:$CA$1,0))</f>
        <v>2</v>
      </c>
      <c r="AW16" s="96" t="str">
        <f>INDEX(Consolidado!$A$1:$CA$102,ROW(AW16)+1,MATCH(DatosProcesados!AW$1,Consolidado!$A$1:$CA$1,0))</f>
        <v>Si</v>
      </c>
      <c r="AX16" s="96" t="str">
        <f>INDEX(Consolidado!$A$1:$CA$102,ROW(AX16)+1,MATCH(DatosProcesados!AX$1,Consolidado!$A$1:$CA$1,0))</f>
        <v>No informa</v>
      </c>
      <c r="AY16" s="96" t="str">
        <f>INDEX(Consolidado!$A$1:$CA$102,ROW(AY16)+1,MATCH(DatosProcesados!AY$1,Consolidado!$A$1:$CA$1,0))</f>
        <v>No informa</v>
      </c>
      <c r="AZ16" s="96" t="str">
        <f>INDEX(Consolidado!$A$1:$CA$102,ROW(AZ16)+1,MATCH(DatosProcesados!AZ$1,Consolidado!$A$1:$CA$1,0))</f>
        <v>No informa</v>
      </c>
      <c r="BA16" s="96" t="str">
        <f>INDEX(Consolidado!$A$1:$CA$102,ROW(BA16)+1,MATCH(DatosProcesados!BA$1,Consolidado!$A$1:$CA$1,0))</f>
        <v>No</v>
      </c>
      <c r="BB16" s="96" t="str">
        <f>INDEX(Consolidado!$A$1:$CA$102,ROW(BB16)+1,MATCH(DatosProcesados!BB$1,Consolidado!$A$1:$CA$1,0))</f>
        <v>No informa</v>
      </c>
      <c r="BC16" s="96" t="str">
        <f>INDEX(Consolidado!$A$1:$CA$102,ROW(BC16)+1,MATCH(DatosProcesados!BC$1,Consolidado!$A$1:$CA$1,0))</f>
        <v>No</v>
      </c>
      <c r="BD16" s="96" t="str">
        <f>INDEX(Consolidado!$A$1:$CA$102,ROW(BD16)+1,MATCH(DatosProcesados!BD$1,Consolidado!$A$1:$CA$1,0))</f>
        <v>Si</v>
      </c>
      <c r="BE16" s="96">
        <f>INDEX(Consolidado!$A$1:$CA$102,ROW(BE16)+1,MATCH(DatosProcesados!BE$1,Consolidado!$A$1:$CA$1,0))</f>
        <v>2</v>
      </c>
      <c r="BF16" s="96">
        <f>INDEX(Consolidado!$A$1:$CA$102,ROW(BF16)+1,MATCH(DatosProcesados!BF$1,Consolidado!$A$1:$CA$1,0))</f>
        <v>1</v>
      </c>
    </row>
    <row r="17" spans="1:58" x14ac:dyDescent="0.3">
      <c r="A17" s="96" t="str">
        <f>INDEX(Consolidado!$A$1:$CA$102,ROW(A17)+1,MATCH(DatosProcesados!A$1,Consolidado!$A$1:$CA$1,0))</f>
        <v>Promigas</v>
      </c>
      <c r="B17" s="96" t="str">
        <f>INDEX(Consolidado!$A$1:$CA$102,ROW(B17)+1,MATCH(DatosProcesados!B$1,Consolidado!$A$1:$CA$1,0))</f>
        <v>Servicios</v>
      </c>
      <c r="C17" s="96" t="str">
        <f>INDEX(Consolidado!$A$1:$CA$102,ROW(C17)+1,MATCH(DatosProcesados!C$1,Consolidado!$A$1:$CA$1,0))</f>
        <v>Privada</v>
      </c>
      <c r="D17" s="96" t="str">
        <f>INDEX(Consolidado!$A$1:$CA$102,ROW(D17)+1,MATCH(DatosProcesados!D$1,Consolidado!$A$1:$CA$1,0))</f>
        <v>No</v>
      </c>
      <c r="E17" s="96" t="str">
        <f>INDEX(Consolidado!$A$1:$CA$102,ROW(E17)+1,MATCH(DatosProcesados!E$1,Consolidado!$A$1:$CA$1,0))</f>
        <v>Si</v>
      </c>
      <c r="F17" s="96" t="str">
        <f>INDEX(Consolidado!$A$1:$CA$102,ROW(F17)+1,MATCH(DatosProcesados!F$1,Consolidado!$A$1:$CA$1,0))</f>
        <v>No</v>
      </c>
      <c r="G17" s="96">
        <f>INDEX(Consolidado!$A$1:$CA$102,ROW(G17)+1,MATCH(DatosProcesados!G$1,Consolidado!$A$1:$CA$1,0))</f>
        <v>1974</v>
      </c>
      <c r="H17" s="96" t="str">
        <f>INDEX(Consolidado!$A$1:$CA$102,ROW(H17)+1,MATCH(DatosProcesados!H$1,Consolidado!$A$1:$CA$1,0))</f>
        <v>Colombia</v>
      </c>
      <c r="I17" s="96">
        <f>INDEX(Consolidado!$A$1:$CA$102,ROW(I17)+1,MATCH(DatosProcesados!I$1,Consolidado!$A$1:$CA$1,0))</f>
        <v>2.2729038500000001</v>
      </c>
      <c r="J17" s="96" t="str">
        <f>INDEX(Consolidado!$A$1:$CA$102,ROW(J17)+1,MATCH(DatosProcesados!J$1,Consolidado!$A$1:$CA$1,0))</f>
        <v>Si</v>
      </c>
      <c r="K17" s="96">
        <f>INDEX(Consolidado!$A$1:$CA$102,ROW(K17)+1,MATCH(DatosProcesados!K$1,Consolidado!$A$1:$CA$1,0))</f>
        <v>2024</v>
      </c>
      <c r="L17" s="96" t="str">
        <f>INDEX(Consolidado!$A$1:$CA$102,ROW(L17)+1,MATCH(DatosProcesados!L$1,Consolidado!$A$1:$CA$1,0))</f>
        <v>Si</v>
      </c>
      <c r="M17" s="96" t="str">
        <f>INDEX(Consolidado!$A$1:$CA$102,ROW(M17)+1,MATCH(DatosProcesados!M$1,Consolidado!$A$1:$CA$1,0))</f>
        <v>Si</v>
      </c>
      <c r="N17" s="96" t="str">
        <f>INDEX(Consolidado!$A$1:$CA$102,ROW(N17)+1,MATCH(DatosProcesados!N$1,Consolidado!$A$1:$CA$1,0))</f>
        <v>Si</v>
      </c>
      <c r="O17" s="96" t="str">
        <f>INDEX(Consolidado!$A$1:$CA$102,ROW(O17)+1,MATCH(DatosProcesados!O$1,Consolidado!$A$1:$CA$1,0))</f>
        <v>Si</v>
      </c>
      <c r="P17" s="96" t="str">
        <f>INDEX(Consolidado!$A$1:$CA$102,ROW(P17)+1,MATCH(DatosProcesados!P$1,Consolidado!$A$1:$CA$1,0))</f>
        <v>Si</v>
      </c>
      <c r="Q17" s="96">
        <f>INDEX(Consolidado!$A$1:$CA$102,ROW(Q17)+1,MATCH(DatosProcesados!Q$1,Consolidado!$A$1:$CA$1,0))</f>
        <v>176717</v>
      </c>
      <c r="R17" s="96">
        <f>INDEX(Consolidado!$A$1:$CA$102,ROW(R17)+1,MATCH(DatosProcesados!R$1,Consolidado!$A$1:$CA$1,0))</f>
        <v>18395</v>
      </c>
      <c r="S17" s="96">
        <f>INDEX(Consolidado!$A$1:$CA$102,ROW(S17)+1,MATCH(DatosProcesados!S$1,Consolidado!$A$1:$CA$1,0))</f>
        <v>3785728</v>
      </c>
      <c r="T17" s="96" t="str">
        <f>INDEX(Consolidado!$A$1:$CA$102,ROW(T17)+1,MATCH(DatosProcesados!T$1,Consolidado!$A$1:$CA$1,0))</f>
        <v>Si</v>
      </c>
      <c r="U17" s="96" t="str">
        <f>INDEX(Consolidado!$A$1:$CA$102,ROW(U17)+1,MATCH(DatosProcesados!U$1,Consolidado!$A$1:$CA$1,0))</f>
        <v>No</v>
      </c>
      <c r="V17" s="96">
        <f>INDEX(Consolidado!$A$1:$CA$102,ROW(V17)+1,MATCH(DatosProcesados!V$1,Consolidado!$A$1:$CA$1,0))</f>
        <v>2</v>
      </c>
      <c r="W17" s="96" t="str">
        <f>INDEX(Consolidado!$A$1:$CA$102,ROW(W17)+1,MATCH(DatosProcesados!W$1,Consolidado!$A$1:$CA$1,0))</f>
        <v>Si</v>
      </c>
      <c r="X17" s="96">
        <f>INDEX(Consolidado!$A$1:$CA$102,ROW(X17)+1,MATCH(DatosProcesados!X$1,Consolidado!$A$1:$CA$1,0))</f>
        <v>1354899600</v>
      </c>
      <c r="Y17" s="96" t="str">
        <f>INDEX(Consolidado!$A$1:$CA$102,ROW(Y17)+1,MATCH(DatosProcesados!Y$1,Consolidado!$A$1:$CA$1,0))</f>
        <v>Si</v>
      </c>
      <c r="Z17" s="96" t="str">
        <f>INDEX(Consolidado!$A$1:$CA$102,ROW(Z17)+1,MATCH(DatosProcesados!Z$1,Consolidado!$A$1:$CA$1,0))</f>
        <v>Si</v>
      </c>
      <c r="AA17" s="96">
        <f>INDEX(Consolidado!$A$1:$CA$102,ROW(AA17)+1,MATCH(DatosProcesados!AA$1,Consolidado!$A$1:$CA$1,0))</f>
        <v>92000</v>
      </c>
      <c r="AB17" s="96">
        <f>INDEX(Consolidado!$A$1:$CA$102,ROW(AB17)+1,MATCH(DatosProcesados!AB$1,Consolidado!$A$1:$CA$1,0))</f>
        <v>0</v>
      </c>
      <c r="AC17" s="96" t="str">
        <f>INDEX(Consolidado!$A$1:$CA$102,ROW(AC17)+1,MATCH(DatosProcesados!AC$1,Consolidado!$A$1:$CA$1,0))</f>
        <v>Si</v>
      </c>
      <c r="AD17" s="96">
        <f>INDEX(Consolidado!$A$1:$CA$102,ROW(AD17)+1,MATCH(DatosProcesados!AD$1,Consolidado!$A$1:$CA$1,0))</f>
        <v>872</v>
      </c>
      <c r="AE17" s="96">
        <f>INDEX(Consolidado!$A$1:$CA$102,ROW(AE17)+1,MATCH(DatosProcesados!AE$1,Consolidado!$A$1:$CA$1,0))</f>
        <v>0</v>
      </c>
      <c r="AF17" s="96" t="str">
        <f>INDEX(Consolidado!$A$1:$CA$102,ROW(AF17)+1,MATCH(DatosProcesados!AF$1,Consolidado!$A$1:$CA$1,0))</f>
        <v>Si</v>
      </c>
      <c r="AG17" s="96" t="str">
        <f>INDEX(Consolidado!$A$1:$CA$102,ROW(AG17)+1,MATCH(DatosProcesados!AG$1,Consolidado!$A$1:$CA$1,0))</f>
        <v>Si</v>
      </c>
      <c r="AH17" s="96" t="str">
        <f>INDEX(Consolidado!$A$1:$CA$102,ROW(AH17)+1,MATCH(DatosProcesados!AH$1,Consolidado!$A$1:$CA$1,0))</f>
        <v>Si</v>
      </c>
      <c r="AI17" s="96" t="str">
        <f>INDEX(Consolidado!$A$1:$CA$102,ROW(AI17)+1,MATCH(DatosProcesados!AI$1,Consolidado!$A$1:$CA$1,0))</f>
        <v>No informa</v>
      </c>
      <c r="AJ17" s="96" t="str">
        <f>INDEX(Consolidado!$A$1:$CA$102,ROW(AJ17)+1,MATCH(DatosProcesados!AJ$1,Consolidado!$A$1:$CA$1,0))</f>
        <v xml:space="preserve">No informa </v>
      </c>
      <c r="AK17" s="96" t="str">
        <f>INDEX(Consolidado!$A$1:$CA$102,ROW(AK17)+1,MATCH(DatosProcesados!AK$1,Consolidado!$A$1:$CA$1,0))</f>
        <v>Si</v>
      </c>
      <c r="AL17" s="96">
        <f>INDEX(Consolidado!$A$1:$CA$102,ROW(AL17)+1,MATCH(DatosProcesados!AL$1,Consolidado!$A$1:$CA$1,0))</f>
        <v>38.5</v>
      </c>
      <c r="AM17" s="96">
        <f>INDEX(Consolidado!$A$1:$CA$102,ROW(AM17)+1,MATCH(DatosProcesados!AM$1,Consolidado!$A$1:$CA$1,0))</f>
        <v>39.6</v>
      </c>
      <c r="AN17" s="96">
        <f>INDEX(Consolidado!$A$1:$CA$102,ROW(AN17)+1,MATCH(DatosProcesados!AN$1,Consolidado!$A$1:$CA$1,0))</f>
        <v>1</v>
      </c>
      <c r="AO17" s="96">
        <f>INDEX(Consolidado!$A$1:$CA$102,ROW(AO17)+1,MATCH(DatosProcesados!AO$1,Consolidado!$A$1:$CA$1,0))</f>
        <v>0.56999999999999995</v>
      </c>
      <c r="AP17" s="96">
        <f>INDEX(Consolidado!$A$1:$CA$102,ROW(AP17)+1,MATCH(DatosProcesados!AP$1,Consolidado!$A$1:$CA$1,0))</f>
        <v>0.37</v>
      </c>
      <c r="AQ17" s="96" t="str">
        <f>INDEX(Consolidado!$A$1:$CA$102,ROW(AQ17)+1,MATCH(DatosProcesados!AQ$1,Consolidado!$A$1:$CA$1,0))</f>
        <v>No</v>
      </c>
      <c r="AR17" s="96" t="str">
        <f>INDEX(Consolidado!$A$1:$CA$102,ROW(AR17)+1,MATCH(DatosProcesados!AR$1,Consolidado!$A$1:$CA$1,0))</f>
        <v>Si</v>
      </c>
      <c r="AS17" s="96">
        <f>INDEX(Consolidado!$A$1:$CA$102,ROW(AS17)+1,MATCH(DatosProcesados!AS$1,Consolidado!$A$1:$CA$1,0))</f>
        <v>8.9999999999999998E-4</v>
      </c>
      <c r="AT17" s="96" t="str">
        <f>INDEX(Consolidado!$A$1:$CA$102,ROW(AT17)+1,MATCH(DatosProcesados!AT$1,Consolidado!$A$1:$CA$1,0))</f>
        <v>Si</v>
      </c>
      <c r="AU17" s="96" t="str">
        <f>INDEX(Consolidado!$A$1:$CA$102,ROW(AU17)+1,MATCH(DatosProcesados!AU$1,Consolidado!$A$1:$CA$1,0))</f>
        <v>Si</v>
      </c>
      <c r="AV17" s="96">
        <f>INDEX(Consolidado!$A$1:$CA$102,ROW(AV17)+1,MATCH(DatosProcesados!AV$1,Consolidado!$A$1:$CA$1,0))</f>
        <v>1</v>
      </c>
      <c r="AW17" s="96" t="str">
        <f>INDEX(Consolidado!$A$1:$CA$102,ROW(AW17)+1,MATCH(DatosProcesados!AW$1,Consolidado!$A$1:$CA$1,0))</f>
        <v>Si</v>
      </c>
      <c r="AX17" s="96">
        <f>INDEX(Consolidado!$A$1:$CA$102,ROW(AX17)+1,MATCH(DatosProcesados!AX$1,Consolidado!$A$1:$CA$1,0))</f>
        <v>5.3923656622630461E-2</v>
      </c>
      <c r="AY17" s="96">
        <f>INDEX(Consolidado!$A$1:$CA$102,ROW(AY17)+1,MATCH(DatosProcesados!AY$1,Consolidado!$A$1:$CA$1,0))</f>
        <v>6.2738953367687492E-2</v>
      </c>
      <c r="AZ17" s="96">
        <f>INDEX(Consolidado!$A$1:$CA$102,ROW(AZ17)+1,MATCH(DatosProcesados!AZ$1,Consolidado!$A$1:$CA$1,0))</f>
        <v>2.5801197668261695E-3</v>
      </c>
      <c r="BA17" s="96" t="str">
        <f>INDEX(Consolidado!$A$1:$CA$102,ROW(BA17)+1,MATCH(DatosProcesados!BA$1,Consolidado!$A$1:$CA$1,0))</f>
        <v>Si</v>
      </c>
      <c r="BB17" s="96">
        <f>INDEX(Consolidado!$A$1:$CA$102,ROW(BB17)+1,MATCH(DatosProcesados!BB$1,Consolidado!$A$1:$CA$1,0))</f>
        <v>0.4</v>
      </c>
      <c r="BC17" s="96" t="str">
        <f>INDEX(Consolidado!$A$1:$CA$102,ROW(BC17)+1,MATCH(DatosProcesados!BC$1,Consolidado!$A$1:$CA$1,0))</f>
        <v>No</v>
      </c>
      <c r="BD17" s="96" t="str">
        <f>INDEX(Consolidado!$A$1:$CA$102,ROW(BD17)+1,MATCH(DatosProcesados!BD$1,Consolidado!$A$1:$CA$1,0))</f>
        <v>No</v>
      </c>
      <c r="BE17" s="96">
        <f>INDEX(Consolidado!$A$1:$CA$102,ROW(BE17)+1,MATCH(DatosProcesados!BE$1,Consolidado!$A$1:$CA$1,0))</f>
        <v>2</v>
      </c>
      <c r="BF17" s="96">
        <f>INDEX(Consolidado!$A$1:$CA$102,ROW(BF17)+1,MATCH(DatosProcesados!BF$1,Consolidado!$A$1:$CA$1,0))</f>
        <v>2</v>
      </c>
    </row>
    <row r="18" spans="1:58" x14ac:dyDescent="0.3">
      <c r="A18" s="96" t="str">
        <f>INDEX(Consolidado!$A$1:$CA$102,ROW(A18)+1,MATCH(DatosProcesados!A$1,Consolidado!$A$1:$CA$1,0))</f>
        <v>Mercado Libre</v>
      </c>
      <c r="B18" s="96" t="str">
        <f>INDEX(Consolidado!$A$1:$CA$102,ROW(B18)+1,MATCH(DatosProcesados!B$1,Consolidado!$A$1:$CA$1,0))</f>
        <v>Servicios</v>
      </c>
      <c r="C18" s="96" t="str">
        <f>INDEX(Consolidado!$A$1:$CA$102,ROW(C18)+1,MATCH(DatosProcesados!C$1,Consolidado!$A$1:$CA$1,0))</f>
        <v>Privada</v>
      </c>
      <c r="D18" s="96" t="str">
        <f>INDEX(Consolidado!$A$1:$CA$102,ROW(D18)+1,MATCH(DatosProcesados!D$1,Consolidado!$A$1:$CA$1,0))</f>
        <v>No</v>
      </c>
      <c r="E18" s="96" t="str">
        <f>INDEX(Consolidado!$A$1:$CA$102,ROW(E18)+1,MATCH(DatosProcesados!E$1,Consolidado!$A$1:$CA$1,0))</f>
        <v>Si</v>
      </c>
      <c r="F18" s="96" t="str">
        <f>INDEX(Consolidado!$A$1:$CA$102,ROW(F18)+1,MATCH(DatosProcesados!F$1,Consolidado!$A$1:$CA$1,0))</f>
        <v>Si</v>
      </c>
      <c r="G18" s="96">
        <f>INDEX(Consolidado!$A$1:$CA$102,ROW(G18)+1,MATCH(DatosProcesados!G$1,Consolidado!$A$1:$CA$1,0))</f>
        <v>2009</v>
      </c>
      <c r="H18" s="96" t="str">
        <f>INDEX(Consolidado!$A$1:$CA$102,ROW(H18)+1,MATCH(DatosProcesados!H$1,Consolidado!$A$1:$CA$1,0))</f>
        <v>Argentina</v>
      </c>
      <c r="I18" s="96">
        <f>INDEX(Consolidado!$A$1:$CA$102,ROW(I18)+1,MATCH(DatosProcesados!I$1,Consolidado!$A$1:$CA$1,0))</f>
        <v>1.8581853669999999</v>
      </c>
      <c r="J18" s="96" t="str">
        <f>INDEX(Consolidado!$A$1:$CA$102,ROW(J18)+1,MATCH(DatosProcesados!J$1,Consolidado!$A$1:$CA$1,0))</f>
        <v>Si</v>
      </c>
      <c r="K18" s="96">
        <f>INDEX(Consolidado!$A$1:$CA$102,ROW(K18)+1,MATCH(DatosProcesados!K$1,Consolidado!$A$1:$CA$1,0))</f>
        <v>2024</v>
      </c>
      <c r="L18" s="96" t="str">
        <f>INDEX(Consolidado!$A$1:$CA$102,ROW(L18)+1,MATCH(DatosProcesados!L$1,Consolidado!$A$1:$CA$1,0))</f>
        <v>Si</v>
      </c>
      <c r="M18" s="96" t="str">
        <f>INDEX(Consolidado!$A$1:$CA$102,ROW(M18)+1,MATCH(DatosProcesados!M$1,Consolidado!$A$1:$CA$1,0))</f>
        <v>Si</v>
      </c>
      <c r="N18" s="96" t="str">
        <f>INDEX(Consolidado!$A$1:$CA$102,ROW(N18)+1,MATCH(DatosProcesados!N$1,Consolidado!$A$1:$CA$1,0))</f>
        <v>Si</v>
      </c>
      <c r="O18" s="96" t="str">
        <f>INDEX(Consolidado!$A$1:$CA$102,ROW(O18)+1,MATCH(DatosProcesados!O$1,Consolidado!$A$1:$CA$1,0))</f>
        <v>No</v>
      </c>
      <c r="P18" s="96" t="str">
        <f>INDEX(Consolidado!$A$1:$CA$102,ROW(P18)+1,MATCH(DatosProcesados!P$1,Consolidado!$A$1:$CA$1,0))</f>
        <v>Si</v>
      </c>
      <c r="Q18" s="96">
        <f>INDEX(Consolidado!$A$1:$CA$102,ROW(Q18)+1,MATCH(DatosProcesados!Q$1,Consolidado!$A$1:$CA$1,0))</f>
        <v>7112</v>
      </c>
      <c r="R18" s="96">
        <f>INDEX(Consolidado!$A$1:$CA$102,ROW(R18)+1,MATCH(DatosProcesados!R$1,Consolidado!$A$1:$CA$1,0))</f>
        <v>28865.7</v>
      </c>
      <c r="S18" s="96">
        <f>INDEX(Consolidado!$A$1:$CA$102,ROW(S18)+1,MATCH(DatosProcesados!S$1,Consolidado!$A$1:$CA$1,0))</f>
        <v>2315795</v>
      </c>
      <c r="T18" s="96" t="str">
        <f>INDEX(Consolidado!$A$1:$CA$102,ROW(T18)+1,MATCH(DatosProcesados!T$1,Consolidado!$A$1:$CA$1,0))</f>
        <v>Si</v>
      </c>
      <c r="U18" s="96" t="str">
        <f>INDEX(Consolidado!$A$1:$CA$102,ROW(U18)+1,MATCH(DatosProcesados!U$1,Consolidado!$A$1:$CA$1,0))</f>
        <v>No</v>
      </c>
      <c r="V18" s="96">
        <f>INDEX(Consolidado!$A$1:$CA$102,ROW(V18)+1,MATCH(DatosProcesados!V$1,Consolidado!$A$1:$CA$1,0))</f>
        <v>1</v>
      </c>
      <c r="W18" s="96" t="str">
        <f>INDEX(Consolidado!$A$1:$CA$102,ROW(W18)+1,MATCH(DatosProcesados!W$1,Consolidado!$A$1:$CA$1,0))</f>
        <v>Si</v>
      </c>
      <c r="X18" s="96">
        <f>INDEX(Consolidado!$A$1:$CA$102,ROW(X18)+1,MATCH(DatosProcesados!X$1,Consolidado!$A$1:$CA$1,0))</f>
        <v>8995356</v>
      </c>
      <c r="Y18" s="96" t="str">
        <f>INDEX(Consolidado!$A$1:$CA$102,ROW(Y18)+1,MATCH(DatosProcesados!Y$1,Consolidado!$A$1:$CA$1,0))</f>
        <v>Si</v>
      </c>
      <c r="Z18" s="96" t="str">
        <f>INDEX(Consolidado!$A$1:$CA$102,ROW(Z18)+1,MATCH(DatosProcesados!Z$1,Consolidado!$A$1:$CA$1,0))</f>
        <v>Si</v>
      </c>
      <c r="AA18" s="96">
        <f>INDEX(Consolidado!$A$1:$CA$102,ROW(AA18)+1,MATCH(DatosProcesados!AA$1,Consolidado!$A$1:$CA$1,0))</f>
        <v>1026.472</v>
      </c>
      <c r="AB18" s="96">
        <f>INDEX(Consolidado!$A$1:$CA$102,ROW(AB18)+1,MATCH(DatosProcesados!AB$1,Consolidado!$A$1:$CA$1,0))</f>
        <v>0</v>
      </c>
      <c r="AC18" s="96" t="str">
        <f>INDEX(Consolidado!$A$1:$CA$102,ROW(AC18)+1,MATCH(DatosProcesados!AC$1,Consolidado!$A$1:$CA$1,0))</f>
        <v>Si</v>
      </c>
      <c r="AD18" s="96" t="str">
        <f>INDEX(Consolidado!$A$1:$CA$102,ROW(AD18)+1,MATCH(DatosProcesados!AD$1,Consolidado!$A$1:$CA$1,0))</f>
        <v xml:space="preserve">No informa </v>
      </c>
      <c r="AE18" s="96">
        <f>INDEX(Consolidado!$A$1:$CA$102,ROW(AE18)+1,MATCH(DatosProcesados!AE$1,Consolidado!$A$1:$CA$1,0))</f>
        <v>1</v>
      </c>
      <c r="AF18" s="96" t="str">
        <f>INDEX(Consolidado!$A$1:$CA$102,ROW(AF18)+1,MATCH(DatosProcesados!AF$1,Consolidado!$A$1:$CA$1,0))</f>
        <v>No</v>
      </c>
      <c r="AG18" s="96" t="str">
        <f>INDEX(Consolidado!$A$1:$CA$102,ROW(AG18)+1,MATCH(DatosProcesados!AG$1,Consolidado!$A$1:$CA$1,0))</f>
        <v>No</v>
      </c>
      <c r="AH18" s="96" t="str">
        <f>INDEX(Consolidado!$A$1:$CA$102,ROW(AH18)+1,MATCH(DatosProcesados!AH$1,Consolidado!$A$1:$CA$1,0))</f>
        <v>Si</v>
      </c>
      <c r="AI18" s="96" t="str">
        <f>INDEX(Consolidado!$A$1:$CA$102,ROW(AI18)+1,MATCH(DatosProcesados!AI$1,Consolidado!$A$1:$CA$1,0))</f>
        <v>No informa</v>
      </c>
      <c r="AJ18" s="96" t="str">
        <f>INDEX(Consolidado!$A$1:$CA$102,ROW(AJ18)+1,MATCH(DatosProcesados!AJ$1,Consolidado!$A$1:$CA$1,0))</f>
        <v xml:space="preserve">No informa </v>
      </c>
      <c r="AK18" s="96" t="str">
        <f>INDEX(Consolidado!$A$1:$CA$102,ROW(AK18)+1,MATCH(DatosProcesados!AK$1,Consolidado!$A$1:$CA$1,0))</f>
        <v>Si</v>
      </c>
      <c r="AL18" s="96" t="str">
        <f>INDEX(Consolidado!$A$1:$CA$102,ROW(AL18)+1,MATCH(DatosProcesados!AL$1,Consolidado!$A$1:$CA$1,0))</f>
        <v>No informa</v>
      </c>
      <c r="AM18" s="96" t="str">
        <f>INDEX(Consolidado!$A$1:$CA$102,ROW(AM18)+1,MATCH(DatosProcesados!AM$1,Consolidado!$A$1:$CA$1,0))</f>
        <v>No informa</v>
      </c>
      <c r="AN18" s="96">
        <f>INDEX(Consolidado!$A$1:$CA$102,ROW(AN18)+1,MATCH(DatosProcesados!AN$1,Consolidado!$A$1:$CA$1,0))</f>
        <v>0</v>
      </c>
      <c r="AO18" s="96" t="str">
        <f>INDEX(Consolidado!$A$1:$CA$102,ROW(AO18)+1,MATCH(DatosProcesados!AO$1,Consolidado!$A$1:$CA$1,0))</f>
        <v>No informa</v>
      </c>
      <c r="AP18" s="96" t="str">
        <f>INDEX(Consolidado!$A$1:$CA$102,ROW(AP18)+1,MATCH(DatosProcesados!AP$1,Consolidado!$A$1:$CA$1,0))</f>
        <v>No informa</v>
      </c>
      <c r="AQ18" s="96" t="str">
        <f>INDEX(Consolidado!$A$1:$CA$102,ROW(AQ18)+1,MATCH(DatosProcesados!AQ$1,Consolidado!$A$1:$CA$1,0))</f>
        <v>No</v>
      </c>
      <c r="AR18" s="96" t="str">
        <f>INDEX(Consolidado!$A$1:$CA$102,ROW(AR18)+1,MATCH(DatosProcesados!AR$1,Consolidado!$A$1:$CA$1,0))</f>
        <v>No</v>
      </c>
      <c r="AS18" s="96" t="str">
        <f>INDEX(Consolidado!$A$1:$CA$102,ROW(AS18)+1,MATCH(DatosProcesados!AS$1,Consolidado!$A$1:$CA$1,0))</f>
        <v>No informa</v>
      </c>
      <c r="AT18" s="96" t="str">
        <f>INDEX(Consolidado!$A$1:$CA$102,ROW(AT18)+1,MATCH(DatosProcesados!AT$1,Consolidado!$A$1:$CA$1,0))</f>
        <v>No</v>
      </c>
      <c r="AU18" s="96" t="str">
        <f>INDEX(Consolidado!$A$1:$CA$102,ROW(AU18)+1,MATCH(DatosProcesados!AU$1,Consolidado!$A$1:$CA$1,0))</f>
        <v>Si</v>
      </c>
      <c r="AV18" s="96">
        <f>INDEX(Consolidado!$A$1:$CA$102,ROW(AV18)+1,MATCH(DatosProcesados!AV$1,Consolidado!$A$1:$CA$1,0))</f>
        <v>1</v>
      </c>
      <c r="AW18" s="96" t="str">
        <f>INDEX(Consolidado!$A$1:$CA$102,ROW(AW18)+1,MATCH(DatosProcesados!AW$1,Consolidado!$A$1:$CA$1,0))</f>
        <v>No</v>
      </c>
      <c r="AX18" s="96" t="str">
        <f>INDEX(Consolidado!$A$1:$CA$102,ROW(AX18)+1,MATCH(DatosProcesados!AX$1,Consolidado!$A$1:$CA$1,0))</f>
        <v>No informa</v>
      </c>
      <c r="AY18" s="96" t="str">
        <f>INDEX(Consolidado!$A$1:$CA$102,ROW(AY18)+1,MATCH(DatosProcesados!AY$1,Consolidado!$A$1:$CA$1,0))</f>
        <v>No informa</v>
      </c>
      <c r="AZ18" s="96" t="str">
        <f>INDEX(Consolidado!$A$1:$CA$102,ROW(AZ18)+1,MATCH(DatosProcesados!AZ$1,Consolidado!$A$1:$CA$1,0))</f>
        <v>No informa</v>
      </c>
      <c r="BA18" s="96" t="str">
        <f>INDEX(Consolidado!$A$1:$CA$102,ROW(BA18)+1,MATCH(DatosProcesados!BA$1,Consolidado!$A$1:$CA$1,0))</f>
        <v>Si</v>
      </c>
      <c r="BB18" s="96">
        <f>INDEX(Consolidado!$A$1:$CA$102,ROW(BB18)+1,MATCH(DatosProcesados!BB$1,Consolidado!$A$1:$CA$1,0))</f>
        <v>0.95</v>
      </c>
      <c r="BC18" s="96" t="str">
        <f>INDEX(Consolidado!$A$1:$CA$102,ROW(BC18)+1,MATCH(DatosProcesados!BC$1,Consolidado!$A$1:$CA$1,0))</f>
        <v>No</v>
      </c>
      <c r="BD18" s="96" t="str">
        <f>INDEX(Consolidado!$A$1:$CA$102,ROW(BD18)+1,MATCH(DatosProcesados!BD$1,Consolidado!$A$1:$CA$1,0))</f>
        <v>Si</v>
      </c>
      <c r="BE18" s="96">
        <f>INDEX(Consolidado!$A$1:$CA$102,ROW(BE18)+1,MATCH(DatosProcesados!BE$1,Consolidado!$A$1:$CA$1,0))</f>
        <v>2</v>
      </c>
      <c r="BF18" s="96">
        <f>INDEX(Consolidado!$A$1:$CA$102,ROW(BF18)+1,MATCH(DatosProcesados!BF$1,Consolidado!$A$1:$CA$1,0))</f>
        <v>1</v>
      </c>
    </row>
    <row r="19" spans="1:58" x14ac:dyDescent="0.3">
      <c r="A19" s="96" t="str">
        <f>INDEX(Consolidado!$A$1:$CA$102,ROW(A19)+1,MATCH(DatosProcesados!A$1,Consolidado!$A$1:$CA$1,0))</f>
        <v>Rappi</v>
      </c>
      <c r="B19" s="96" t="str">
        <f>INDEX(Consolidado!$A$1:$CA$102,ROW(B19)+1,MATCH(DatosProcesados!B$1,Consolidado!$A$1:$CA$1,0))</f>
        <v>Servicios</v>
      </c>
      <c r="C19" s="96" t="str">
        <f>INDEX(Consolidado!$A$1:$CA$102,ROW(C19)+1,MATCH(DatosProcesados!C$1,Consolidado!$A$1:$CA$1,0))</f>
        <v>Privada</v>
      </c>
      <c r="D19" s="96" t="str">
        <f>INDEX(Consolidado!$A$1:$CA$102,ROW(D19)+1,MATCH(DatosProcesados!D$1,Consolidado!$A$1:$CA$1,0))</f>
        <v>No</v>
      </c>
      <c r="E19" s="96" t="str">
        <f>INDEX(Consolidado!$A$1:$CA$102,ROW(E19)+1,MATCH(DatosProcesados!E$1,Consolidado!$A$1:$CA$1,0))</f>
        <v>No</v>
      </c>
      <c r="F19" s="96" t="str">
        <f>INDEX(Consolidado!$A$1:$CA$102,ROW(F19)+1,MATCH(DatosProcesados!F$1,Consolidado!$A$1:$CA$1,0))</f>
        <v>Si</v>
      </c>
      <c r="G19" s="96">
        <f>INDEX(Consolidado!$A$1:$CA$102,ROW(G19)+1,MATCH(DatosProcesados!G$1,Consolidado!$A$1:$CA$1,0))</f>
        <v>2015</v>
      </c>
      <c r="H19" s="96" t="str">
        <f>INDEX(Consolidado!$A$1:$CA$102,ROW(H19)+1,MATCH(DatosProcesados!H$1,Consolidado!$A$1:$CA$1,0))</f>
        <v>Colombia</v>
      </c>
      <c r="I19" s="96">
        <f>INDEX(Consolidado!$A$1:$CA$102,ROW(I19)+1,MATCH(DatosProcesados!I$1,Consolidado!$A$1:$CA$1,0))</f>
        <v>0.70314701400000001</v>
      </c>
      <c r="J19" s="96" t="str">
        <f>INDEX(Consolidado!$A$1:$CA$102,ROW(J19)+1,MATCH(DatosProcesados!J$1,Consolidado!$A$1:$CA$1,0))</f>
        <v>No</v>
      </c>
      <c r="K19" s="96" t="str">
        <f>INDEX(Consolidado!$A$1:$CA$102,ROW(K19)+1,MATCH(DatosProcesados!K$1,Consolidado!$A$1:$CA$1,0))</f>
        <v>No tiene</v>
      </c>
      <c r="L19" s="96">
        <f>INDEX(Consolidado!$A$1:$CA$102,ROW(L19)+1,MATCH(DatosProcesados!L$1,Consolidado!$A$1:$CA$1,0))</f>
        <v>0</v>
      </c>
      <c r="M19" s="96">
        <f>INDEX(Consolidado!$A$1:$CA$102,ROW(M19)+1,MATCH(DatosProcesados!M$1,Consolidado!$A$1:$CA$1,0))</f>
        <v>0</v>
      </c>
      <c r="N19" s="96">
        <f>INDEX(Consolidado!$A$1:$CA$102,ROW(N19)+1,MATCH(DatosProcesados!N$1,Consolidado!$A$1:$CA$1,0))</f>
        <v>0</v>
      </c>
      <c r="O19" s="96">
        <f>INDEX(Consolidado!$A$1:$CA$102,ROW(O19)+1,MATCH(DatosProcesados!O$1,Consolidado!$A$1:$CA$1,0))</f>
        <v>0</v>
      </c>
      <c r="P19" s="96">
        <f>INDEX(Consolidado!$A$1:$CA$102,ROW(P19)+1,MATCH(DatosProcesados!P$1,Consolidado!$A$1:$CA$1,0))</f>
        <v>0</v>
      </c>
      <c r="Q19" s="96" t="str">
        <f>INDEX(Consolidado!$A$1:$CA$102,ROW(Q19)+1,MATCH(DatosProcesados!Q$1,Consolidado!$A$1:$CA$1,0))</f>
        <v>No informa</v>
      </c>
      <c r="R19" s="96" t="str">
        <f>INDEX(Consolidado!$A$1:$CA$102,ROW(R19)+1,MATCH(DatosProcesados!R$1,Consolidado!$A$1:$CA$1,0))</f>
        <v>No informa</v>
      </c>
      <c r="S19" s="96" t="str">
        <f>INDEX(Consolidado!$A$1:$CA$102,ROW(S19)+1,MATCH(DatosProcesados!S$1,Consolidado!$A$1:$CA$1,0))</f>
        <v>No informa</v>
      </c>
      <c r="T19" s="96">
        <f>INDEX(Consolidado!$A$1:$CA$102,ROW(T19)+1,MATCH(DatosProcesados!T$1,Consolidado!$A$1:$CA$1,0))</f>
        <v>0</v>
      </c>
      <c r="U19" s="96">
        <f>INDEX(Consolidado!$A$1:$CA$102,ROW(U19)+1,MATCH(DatosProcesados!U$1,Consolidado!$A$1:$CA$1,0))</f>
        <v>0</v>
      </c>
      <c r="V19" s="96">
        <f>INDEX(Consolidado!$A$1:$CA$102,ROW(V19)+1,MATCH(DatosProcesados!V$1,Consolidado!$A$1:$CA$1,0))</f>
        <v>0</v>
      </c>
      <c r="W19" s="96">
        <f>INDEX(Consolidado!$A$1:$CA$102,ROW(W19)+1,MATCH(DatosProcesados!W$1,Consolidado!$A$1:$CA$1,0))</f>
        <v>0</v>
      </c>
      <c r="X19" s="96" t="str">
        <f>INDEX(Consolidado!$A$1:$CA$102,ROW(X19)+1,MATCH(DatosProcesados!X$1,Consolidado!$A$1:$CA$1,0))</f>
        <v>No informa</v>
      </c>
      <c r="Y19" s="96">
        <f>INDEX(Consolidado!$A$1:$CA$102,ROW(Y19)+1,MATCH(DatosProcesados!Y$1,Consolidado!$A$1:$CA$1,0))</f>
        <v>0</v>
      </c>
      <c r="Z19" s="96">
        <f>INDEX(Consolidado!$A$1:$CA$102,ROW(Z19)+1,MATCH(DatosProcesados!Z$1,Consolidado!$A$1:$CA$1,0))</f>
        <v>0</v>
      </c>
      <c r="AA19" s="96" t="str">
        <f>INDEX(Consolidado!$A$1:$CA$102,ROW(AA19)+1,MATCH(DatosProcesados!AA$1,Consolidado!$A$1:$CA$1,0))</f>
        <v>No informa</v>
      </c>
      <c r="AB19" s="96">
        <f>INDEX(Consolidado!$A$1:$CA$102,ROW(AB19)+1,MATCH(DatosProcesados!AB$1,Consolidado!$A$1:$CA$1,0))</f>
        <v>0</v>
      </c>
      <c r="AC19" s="96">
        <f>INDEX(Consolidado!$A$1:$CA$102,ROW(AC19)+1,MATCH(DatosProcesados!AC$1,Consolidado!$A$1:$CA$1,0))</f>
        <v>0</v>
      </c>
      <c r="AD19" s="96" t="str">
        <f>INDEX(Consolidado!$A$1:$CA$102,ROW(AD19)+1,MATCH(DatosProcesados!AD$1,Consolidado!$A$1:$CA$1,0))</f>
        <v xml:space="preserve">No informa </v>
      </c>
      <c r="AE19" s="96">
        <f>INDEX(Consolidado!$A$1:$CA$102,ROW(AE19)+1,MATCH(DatosProcesados!AE$1,Consolidado!$A$1:$CA$1,0))</f>
        <v>0</v>
      </c>
      <c r="AF19" s="96">
        <f>INDEX(Consolidado!$A$1:$CA$102,ROW(AF19)+1,MATCH(DatosProcesados!AF$1,Consolidado!$A$1:$CA$1,0))</f>
        <v>0</v>
      </c>
      <c r="AG19" s="96">
        <f>INDEX(Consolidado!$A$1:$CA$102,ROW(AG19)+1,MATCH(DatosProcesados!AG$1,Consolidado!$A$1:$CA$1,0))</f>
        <v>0</v>
      </c>
      <c r="AH19" s="96">
        <f>INDEX(Consolidado!$A$1:$CA$102,ROW(AH19)+1,MATCH(DatosProcesados!AH$1,Consolidado!$A$1:$CA$1,0))</f>
        <v>0</v>
      </c>
      <c r="AI19" s="96" t="str">
        <f>INDEX(Consolidado!$A$1:$CA$102,ROW(AI19)+1,MATCH(DatosProcesados!AI$1,Consolidado!$A$1:$CA$1,0))</f>
        <v>No informa</v>
      </c>
      <c r="AJ19" s="96" t="str">
        <f>INDEX(Consolidado!$A$1:$CA$102,ROW(AJ19)+1,MATCH(DatosProcesados!AJ$1,Consolidado!$A$1:$CA$1,0))</f>
        <v>No informa</v>
      </c>
      <c r="AK19" s="96">
        <f>INDEX(Consolidado!$A$1:$CA$102,ROW(AK19)+1,MATCH(DatosProcesados!AK$1,Consolidado!$A$1:$CA$1,0))</f>
        <v>0</v>
      </c>
      <c r="AL19" s="96" t="str">
        <f>INDEX(Consolidado!$A$1:$CA$102,ROW(AL19)+1,MATCH(DatosProcesados!AL$1,Consolidado!$A$1:$CA$1,0))</f>
        <v>No informa</v>
      </c>
      <c r="AM19" s="96" t="str">
        <f>INDEX(Consolidado!$A$1:$CA$102,ROW(AM19)+1,MATCH(DatosProcesados!AM$1,Consolidado!$A$1:$CA$1,0))</f>
        <v>No informa</v>
      </c>
      <c r="AN19" s="96">
        <f>INDEX(Consolidado!$A$1:$CA$102,ROW(AN19)+1,MATCH(DatosProcesados!AN$1,Consolidado!$A$1:$CA$1,0))</f>
        <v>0</v>
      </c>
      <c r="AO19" s="96" t="str">
        <f>INDEX(Consolidado!$A$1:$CA$102,ROW(AO19)+1,MATCH(DatosProcesados!AO$1,Consolidado!$A$1:$CA$1,0))</f>
        <v>No informa</v>
      </c>
      <c r="AP19" s="96" t="str">
        <f>INDEX(Consolidado!$A$1:$CA$102,ROW(AP19)+1,MATCH(DatosProcesados!AP$1,Consolidado!$A$1:$CA$1,0))</f>
        <v>No informa</v>
      </c>
      <c r="AQ19" s="96">
        <f>INDEX(Consolidado!$A$1:$CA$102,ROW(AQ19)+1,MATCH(DatosProcesados!AQ$1,Consolidado!$A$1:$CA$1,0))</f>
        <v>0</v>
      </c>
      <c r="AR19" s="96">
        <f>INDEX(Consolidado!$A$1:$CA$102,ROW(AR19)+1,MATCH(DatosProcesados!AR$1,Consolidado!$A$1:$CA$1,0))</f>
        <v>0</v>
      </c>
      <c r="AS19" s="96">
        <f>INDEX(Consolidado!$A$1:$CA$102,ROW(AS19)+1,MATCH(DatosProcesados!AS$1,Consolidado!$A$1:$CA$1,0))</f>
        <v>0</v>
      </c>
      <c r="AT19" s="96">
        <f>INDEX(Consolidado!$A$1:$CA$102,ROW(AT19)+1,MATCH(DatosProcesados!AT$1,Consolidado!$A$1:$CA$1,0))</f>
        <v>0</v>
      </c>
      <c r="AU19" s="96">
        <f>INDEX(Consolidado!$A$1:$CA$102,ROW(AU19)+1,MATCH(DatosProcesados!AU$1,Consolidado!$A$1:$CA$1,0))</f>
        <v>0</v>
      </c>
      <c r="AV19" s="96">
        <f>INDEX(Consolidado!$A$1:$CA$102,ROW(AV19)+1,MATCH(DatosProcesados!AV$1,Consolidado!$A$1:$CA$1,0))</f>
        <v>0</v>
      </c>
      <c r="AW19" s="96">
        <f>INDEX(Consolidado!$A$1:$CA$102,ROW(AW19)+1,MATCH(DatosProcesados!AW$1,Consolidado!$A$1:$CA$1,0))</f>
        <v>0</v>
      </c>
      <c r="AX19" s="96" t="str">
        <f>INDEX(Consolidado!$A$1:$CA$102,ROW(AX19)+1,MATCH(DatosProcesados!AX$1,Consolidado!$A$1:$CA$1,0))</f>
        <v>No informa</v>
      </c>
      <c r="AY19" s="96" t="str">
        <f>INDEX(Consolidado!$A$1:$CA$102,ROW(AY19)+1,MATCH(DatosProcesados!AY$1,Consolidado!$A$1:$CA$1,0))</f>
        <v>No informa</v>
      </c>
      <c r="AZ19" s="96" t="str">
        <f>INDEX(Consolidado!$A$1:$CA$102,ROW(AZ19)+1,MATCH(DatosProcesados!AZ$1,Consolidado!$A$1:$CA$1,0))</f>
        <v>No informa</v>
      </c>
      <c r="BA19" s="96">
        <f>INDEX(Consolidado!$A$1:$CA$102,ROW(BA19)+1,MATCH(DatosProcesados!BA$1,Consolidado!$A$1:$CA$1,0))</f>
        <v>0</v>
      </c>
      <c r="BB19" s="96" t="str">
        <f>INDEX(Consolidado!$A$1:$CA$102,ROW(BB19)+1,MATCH(DatosProcesados!BB$1,Consolidado!$A$1:$CA$1,0))</f>
        <v xml:space="preserve">No informa </v>
      </c>
      <c r="BC19" s="96">
        <f>INDEX(Consolidado!$A$1:$CA$102,ROW(BC19)+1,MATCH(DatosProcesados!BC$1,Consolidado!$A$1:$CA$1,0))</f>
        <v>0</v>
      </c>
      <c r="BD19" s="96">
        <f>INDEX(Consolidado!$A$1:$CA$102,ROW(BD19)+1,MATCH(DatosProcesados!BD$1,Consolidado!$A$1:$CA$1,0))</f>
        <v>0</v>
      </c>
      <c r="BE19" s="96">
        <f>INDEX(Consolidado!$A$1:$CA$102,ROW(BE19)+1,MATCH(DatosProcesados!BE$1,Consolidado!$A$1:$CA$1,0))</f>
        <v>0</v>
      </c>
      <c r="BF19" s="96">
        <f>INDEX(Consolidado!$A$1:$CA$102,ROW(BF19)+1,MATCH(DatosProcesados!BF$1,Consolidado!$A$1:$CA$1,0))</f>
        <v>0</v>
      </c>
    </row>
    <row r="20" spans="1:58" x14ac:dyDescent="0.3">
      <c r="A20" s="96" t="str">
        <f>INDEX(Consolidado!$A$1:$CA$102,ROW(A20)+1,MATCH(DatosProcesados!A$1,Consolidado!$A$1:$CA$1,0))</f>
        <v>Vanti</v>
      </c>
      <c r="B20" s="96" t="str">
        <f>INDEX(Consolidado!$A$1:$CA$102,ROW(B20)+1,MATCH(DatosProcesados!B$1,Consolidado!$A$1:$CA$1,0))</f>
        <v>Servicios</v>
      </c>
      <c r="C20" s="96" t="str">
        <f>INDEX(Consolidado!$A$1:$CA$102,ROW(C20)+1,MATCH(DatosProcesados!C$1,Consolidado!$A$1:$CA$1,0))</f>
        <v>Privada</v>
      </c>
      <c r="D20" s="96" t="str">
        <f>INDEX(Consolidado!$A$1:$CA$102,ROW(D20)+1,MATCH(DatosProcesados!D$1,Consolidado!$A$1:$CA$1,0))</f>
        <v>No</v>
      </c>
      <c r="E20" s="96" t="str">
        <f>INDEX(Consolidado!$A$1:$CA$102,ROW(E20)+1,MATCH(DatosProcesados!E$1,Consolidado!$A$1:$CA$1,0))</f>
        <v>No</v>
      </c>
      <c r="F20" s="96" t="str">
        <f>INDEX(Consolidado!$A$1:$CA$102,ROW(F20)+1,MATCH(DatosProcesados!F$1,Consolidado!$A$1:$CA$1,0))</f>
        <v>No</v>
      </c>
      <c r="G20" s="96">
        <f>INDEX(Consolidado!$A$1:$CA$102,ROW(G20)+1,MATCH(DatosProcesados!G$1,Consolidado!$A$1:$CA$1,0))</f>
        <v>1987</v>
      </c>
      <c r="H20" s="96" t="str">
        <f>INDEX(Consolidado!$A$1:$CA$102,ROW(H20)+1,MATCH(DatosProcesados!H$1,Consolidado!$A$1:$CA$1,0))</f>
        <v>Colombia</v>
      </c>
      <c r="I20" s="96">
        <f>INDEX(Consolidado!$A$1:$CA$102,ROW(I20)+1,MATCH(DatosProcesados!I$1,Consolidado!$A$1:$CA$1,0))</f>
        <v>0</v>
      </c>
      <c r="J20" s="96" t="str">
        <f>INDEX(Consolidado!$A$1:$CA$102,ROW(J20)+1,MATCH(DatosProcesados!J$1,Consolidado!$A$1:$CA$1,0))</f>
        <v>Si</v>
      </c>
      <c r="K20" s="96">
        <f>INDEX(Consolidado!$A$1:$CA$102,ROW(K20)+1,MATCH(DatosProcesados!K$1,Consolidado!$A$1:$CA$1,0))</f>
        <v>2024</v>
      </c>
      <c r="L20" s="96" t="str">
        <f>INDEX(Consolidado!$A$1:$CA$102,ROW(L20)+1,MATCH(DatosProcesados!L$1,Consolidado!$A$1:$CA$1,0))</f>
        <v>Si</v>
      </c>
      <c r="M20" s="96" t="str">
        <f>INDEX(Consolidado!$A$1:$CA$102,ROW(M20)+1,MATCH(DatosProcesados!M$1,Consolidado!$A$1:$CA$1,0))</f>
        <v>Si</v>
      </c>
      <c r="N20" s="96" t="str">
        <f>INDEX(Consolidado!$A$1:$CA$102,ROW(N20)+1,MATCH(DatosProcesados!N$1,Consolidado!$A$1:$CA$1,0))</f>
        <v>Si</v>
      </c>
      <c r="O20" s="96" t="str">
        <f>INDEX(Consolidado!$A$1:$CA$102,ROW(O20)+1,MATCH(DatosProcesados!O$1,Consolidado!$A$1:$CA$1,0))</f>
        <v>Si</v>
      </c>
      <c r="P20" s="96" t="str">
        <f>INDEX(Consolidado!$A$1:$CA$102,ROW(P20)+1,MATCH(DatosProcesados!P$1,Consolidado!$A$1:$CA$1,0))</f>
        <v>Si</v>
      </c>
      <c r="Q20" s="96">
        <f>INDEX(Consolidado!$A$1:$CA$102,ROW(Q20)+1,MATCH(DatosProcesados!Q$1,Consolidado!$A$1:$CA$1,0))</f>
        <v>114027</v>
      </c>
      <c r="R20" s="96">
        <f>INDEX(Consolidado!$A$1:$CA$102,ROW(R20)+1,MATCH(DatosProcesados!R$1,Consolidado!$A$1:$CA$1,0))</f>
        <v>2509.31</v>
      </c>
      <c r="S20" s="96">
        <f>INDEX(Consolidado!$A$1:$CA$102,ROW(S20)+1,MATCH(DatosProcesados!S$1,Consolidado!$A$1:$CA$1,0))</f>
        <v>9435307</v>
      </c>
      <c r="T20" s="96" t="str">
        <f>INDEX(Consolidado!$A$1:$CA$102,ROW(T20)+1,MATCH(DatosProcesados!T$1,Consolidado!$A$1:$CA$1,0))</f>
        <v>Si</v>
      </c>
      <c r="U20" s="96" t="str">
        <f>INDEX(Consolidado!$A$1:$CA$102,ROW(U20)+1,MATCH(DatosProcesados!U$1,Consolidado!$A$1:$CA$1,0))</f>
        <v>No</v>
      </c>
      <c r="V20" s="96">
        <f>INDEX(Consolidado!$A$1:$CA$102,ROW(V20)+1,MATCH(DatosProcesados!V$1,Consolidado!$A$1:$CA$1,0))</f>
        <v>1</v>
      </c>
      <c r="W20" s="96">
        <f>INDEX(Consolidado!$A$1:$CA$102,ROW(W20)+1,MATCH(DatosProcesados!W$1,Consolidado!$A$1:$CA$1,0))</f>
        <v>0</v>
      </c>
      <c r="X20" s="96">
        <f>INDEX(Consolidado!$A$1:$CA$102,ROW(X20)+1,MATCH(DatosProcesados!X$1,Consolidado!$A$1:$CA$1,0))</f>
        <v>80656910</v>
      </c>
      <c r="Y20" s="96" t="str">
        <f>INDEX(Consolidado!$A$1:$CA$102,ROW(Y20)+1,MATCH(DatosProcesados!Y$1,Consolidado!$A$1:$CA$1,0))</f>
        <v>No</v>
      </c>
      <c r="Z20" s="96" t="str">
        <f>INDEX(Consolidado!$A$1:$CA$102,ROW(Z20)+1,MATCH(DatosProcesados!Z$1,Consolidado!$A$1:$CA$1,0))</f>
        <v>Si</v>
      </c>
      <c r="AA20" s="96" t="str">
        <f>INDEX(Consolidado!$A$1:$CA$102,ROW(AA20)+1,MATCH(DatosProcesados!AA$1,Consolidado!$A$1:$CA$1,0))</f>
        <v>No informa</v>
      </c>
      <c r="AB20" s="96">
        <f>INDEX(Consolidado!$A$1:$CA$102,ROW(AB20)+1,MATCH(DatosProcesados!AB$1,Consolidado!$A$1:$CA$1,0))</f>
        <v>0</v>
      </c>
      <c r="AC20" s="96" t="str">
        <f>INDEX(Consolidado!$A$1:$CA$102,ROW(AC20)+1,MATCH(DatosProcesados!AC$1,Consolidado!$A$1:$CA$1,0))</f>
        <v>Si</v>
      </c>
      <c r="AD20" s="96">
        <f>INDEX(Consolidado!$A$1:$CA$102,ROW(AD20)+1,MATCH(DatosProcesados!AD$1,Consolidado!$A$1:$CA$1,0))</f>
        <v>14635</v>
      </c>
      <c r="AE20" s="96">
        <f>INDEX(Consolidado!$A$1:$CA$102,ROW(AE20)+1,MATCH(DatosProcesados!AE$1,Consolidado!$A$1:$CA$1,0))</f>
        <v>0</v>
      </c>
      <c r="AF20" s="96" t="str">
        <f>INDEX(Consolidado!$A$1:$CA$102,ROW(AF20)+1,MATCH(DatosProcesados!AF$1,Consolidado!$A$1:$CA$1,0))</f>
        <v>No</v>
      </c>
      <c r="AG20" s="96" t="str">
        <f>INDEX(Consolidado!$A$1:$CA$102,ROW(AG20)+1,MATCH(DatosProcesados!AG$1,Consolidado!$A$1:$CA$1,0))</f>
        <v>No</v>
      </c>
      <c r="AH20" s="96" t="str">
        <f>INDEX(Consolidado!$A$1:$CA$102,ROW(AH20)+1,MATCH(DatosProcesados!AH$1,Consolidado!$A$1:$CA$1,0))</f>
        <v>Si</v>
      </c>
      <c r="AI20" s="96" t="str">
        <f>INDEX(Consolidado!$A$1:$CA$102,ROW(AI20)+1,MATCH(DatosProcesados!AI$1,Consolidado!$A$1:$CA$1,0))</f>
        <v>No informa</v>
      </c>
      <c r="AJ20" s="96" t="str">
        <f>INDEX(Consolidado!$A$1:$CA$102,ROW(AJ20)+1,MATCH(DatosProcesados!AJ$1,Consolidado!$A$1:$CA$1,0))</f>
        <v>No informa</v>
      </c>
      <c r="AK20" s="96" t="str">
        <f>INDEX(Consolidado!$A$1:$CA$102,ROW(AK20)+1,MATCH(DatosProcesados!AK$1,Consolidado!$A$1:$CA$1,0))</f>
        <v>Si</v>
      </c>
      <c r="AL20" s="96" t="str">
        <f>INDEX(Consolidado!$A$1:$CA$102,ROW(AL20)+1,MATCH(DatosProcesados!AL$1,Consolidado!$A$1:$CA$1,0))</f>
        <v>No informa</v>
      </c>
      <c r="AM20" s="96" t="str">
        <f>INDEX(Consolidado!$A$1:$CA$102,ROW(AM20)+1,MATCH(DatosProcesados!AM$1,Consolidado!$A$1:$CA$1,0))</f>
        <v>No informa</v>
      </c>
      <c r="AN20" s="96">
        <f>INDEX(Consolidado!$A$1:$CA$102,ROW(AN20)+1,MATCH(DatosProcesados!AN$1,Consolidado!$A$1:$CA$1,0))</f>
        <v>1</v>
      </c>
      <c r="AO20" s="96">
        <f>INDEX(Consolidado!$A$1:$CA$102,ROW(AO20)+1,MATCH(DatosProcesados!AO$1,Consolidado!$A$1:$CA$1,0))</f>
        <v>0.44</v>
      </c>
      <c r="AP20" s="96">
        <f>INDEX(Consolidado!$A$1:$CA$102,ROW(AP20)+1,MATCH(DatosProcesados!AP$1,Consolidado!$A$1:$CA$1,0))</f>
        <v>0.42</v>
      </c>
      <c r="AQ20" s="96" t="str">
        <f>INDEX(Consolidado!$A$1:$CA$102,ROW(AQ20)+1,MATCH(DatosProcesados!AQ$1,Consolidado!$A$1:$CA$1,0))</f>
        <v>No</v>
      </c>
      <c r="AR20" s="96" t="str">
        <f>INDEX(Consolidado!$A$1:$CA$102,ROW(AR20)+1,MATCH(DatosProcesados!AR$1,Consolidado!$A$1:$CA$1,0))</f>
        <v>No</v>
      </c>
      <c r="AS20" s="96" t="str">
        <f>INDEX(Consolidado!$A$1:$CA$102,ROW(AS20)+1,MATCH(DatosProcesados!AS$1,Consolidado!$A$1:$CA$1,0))</f>
        <v>No informa</v>
      </c>
      <c r="AT20" s="96" t="str">
        <f>INDEX(Consolidado!$A$1:$CA$102,ROW(AT20)+1,MATCH(DatosProcesados!AT$1,Consolidado!$A$1:$CA$1,0))</f>
        <v>No</v>
      </c>
      <c r="AU20" s="96" t="str">
        <f>INDEX(Consolidado!$A$1:$CA$102,ROW(AU20)+1,MATCH(DatosProcesados!AU$1,Consolidado!$A$1:$CA$1,0))</f>
        <v>Si</v>
      </c>
      <c r="AV20" s="96">
        <f>INDEX(Consolidado!$A$1:$CA$102,ROW(AV20)+1,MATCH(DatosProcesados!AV$1,Consolidado!$A$1:$CA$1,0))</f>
        <v>1</v>
      </c>
      <c r="AW20" s="96" t="str">
        <f>INDEX(Consolidado!$A$1:$CA$102,ROW(AW20)+1,MATCH(DatosProcesados!AW$1,Consolidado!$A$1:$CA$1,0))</f>
        <v>Si</v>
      </c>
      <c r="AX20" s="96">
        <f>INDEX(Consolidado!$A$1:$CA$102,ROW(AX20)+1,MATCH(DatosProcesados!AX$1,Consolidado!$A$1:$CA$1,0))</f>
        <v>2.7087517461389356E-2</v>
      </c>
      <c r="AY20" s="96">
        <f>INDEX(Consolidado!$A$1:$CA$102,ROW(AY20)+1,MATCH(DatosProcesados!AY$1,Consolidado!$A$1:$CA$1,0))</f>
        <v>7.4068614381493661E-2</v>
      </c>
      <c r="AZ20" s="96">
        <f>INDEX(Consolidado!$A$1:$CA$102,ROW(AZ20)+1,MATCH(DatosProcesados!AZ$1,Consolidado!$A$1:$CA$1,0))</f>
        <v>5.0898212839023751E-3</v>
      </c>
      <c r="BA20" s="96" t="str">
        <f>INDEX(Consolidado!$A$1:$CA$102,ROW(BA20)+1,MATCH(DatosProcesados!BA$1,Consolidado!$A$1:$CA$1,0))</f>
        <v>Si</v>
      </c>
      <c r="BB20" s="96">
        <f>INDEX(Consolidado!$A$1:$CA$102,ROW(BB20)+1,MATCH(DatosProcesados!BB$1,Consolidado!$A$1:$CA$1,0))</f>
        <v>0.96</v>
      </c>
      <c r="BC20" s="96" t="str">
        <f>INDEX(Consolidado!$A$1:$CA$102,ROW(BC20)+1,MATCH(DatosProcesados!BC$1,Consolidado!$A$1:$CA$1,0))</f>
        <v>No</v>
      </c>
      <c r="BD20" s="96" t="str">
        <f>INDEX(Consolidado!$A$1:$CA$102,ROW(BD20)+1,MATCH(DatosProcesados!BD$1,Consolidado!$A$1:$CA$1,0))</f>
        <v>No</v>
      </c>
      <c r="BE20" s="96">
        <f>INDEX(Consolidado!$A$1:$CA$102,ROW(BE20)+1,MATCH(DatosProcesados!BE$1,Consolidado!$A$1:$CA$1,0))</f>
        <v>2</v>
      </c>
      <c r="BF20" s="96">
        <f>INDEX(Consolidado!$A$1:$CA$102,ROW(BF20)+1,MATCH(DatosProcesados!BF$1,Consolidado!$A$1:$CA$1,0))</f>
        <v>0</v>
      </c>
    </row>
    <row r="21" spans="1:58" x14ac:dyDescent="0.3">
      <c r="A21" s="96" t="str">
        <f>INDEX(Consolidado!$A$1:$CA$102,ROW(A21)+1,MATCH(DatosProcesados!A$1,Consolidado!$A$1:$CA$1,0))</f>
        <v>Bancolombia</v>
      </c>
      <c r="B21" s="96" t="str">
        <f>INDEX(Consolidado!$A$1:$CA$102,ROW(B21)+1,MATCH(DatosProcesados!B$1,Consolidado!$A$1:$CA$1,0))</f>
        <v>Servicios</v>
      </c>
      <c r="C21" s="96" t="str">
        <f>INDEX(Consolidado!$A$1:$CA$102,ROW(C21)+1,MATCH(DatosProcesados!C$1,Consolidado!$A$1:$CA$1,0))</f>
        <v>Privada</v>
      </c>
      <c r="D21" s="96" t="str">
        <f>INDEX(Consolidado!$A$1:$CA$102,ROW(D21)+1,MATCH(DatosProcesados!D$1,Consolidado!$A$1:$CA$1,0))</f>
        <v>No</v>
      </c>
      <c r="E21" s="96" t="str">
        <f>INDEX(Consolidado!$A$1:$CA$102,ROW(E21)+1,MATCH(DatosProcesados!E$1,Consolidado!$A$1:$CA$1,0))</f>
        <v>Si</v>
      </c>
      <c r="F21" s="96" t="str">
        <f>INDEX(Consolidado!$A$1:$CA$102,ROW(F21)+1,MATCH(DatosProcesados!F$1,Consolidado!$A$1:$CA$1,0))</f>
        <v>Si</v>
      </c>
      <c r="G21" s="96">
        <f>INDEX(Consolidado!$A$1:$CA$102,ROW(G21)+1,MATCH(DatosProcesados!G$1,Consolidado!$A$1:$CA$1,0))</f>
        <v>1875</v>
      </c>
      <c r="H21" s="96" t="str">
        <f>INDEX(Consolidado!$A$1:$CA$102,ROW(H21)+1,MATCH(DatosProcesados!H$1,Consolidado!$A$1:$CA$1,0))</f>
        <v>Colombia</v>
      </c>
      <c r="I21" s="96">
        <f>INDEX(Consolidado!$A$1:$CA$102,ROW(I21)+1,MATCH(DatosProcesados!I$1,Consolidado!$A$1:$CA$1,0))</f>
        <v>0</v>
      </c>
      <c r="J21" s="96" t="str">
        <f>INDEX(Consolidado!$A$1:$CA$102,ROW(J21)+1,MATCH(DatosProcesados!J$1,Consolidado!$A$1:$CA$1,0))</f>
        <v>Si</v>
      </c>
      <c r="K21" s="96">
        <f>INDEX(Consolidado!$A$1:$CA$102,ROW(K21)+1,MATCH(DatosProcesados!K$1,Consolidado!$A$1:$CA$1,0))</f>
        <v>2024</v>
      </c>
      <c r="L21" s="96" t="str">
        <f>INDEX(Consolidado!$A$1:$CA$102,ROW(L21)+1,MATCH(DatosProcesados!L$1,Consolidado!$A$1:$CA$1,0))</f>
        <v>Si</v>
      </c>
      <c r="M21" s="96" t="str">
        <f>INDEX(Consolidado!$A$1:$CA$102,ROW(M21)+1,MATCH(DatosProcesados!M$1,Consolidado!$A$1:$CA$1,0))</f>
        <v>Si</v>
      </c>
      <c r="N21" s="96" t="str">
        <f>INDEX(Consolidado!$A$1:$CA$102,ROW(N21)+1,MATCH(DatosProcesados!N$1,Consolidado!$A$1:$CA$1,0))</f>
        <v>Si</v>
      </c>
      <c r="O21" s="96" t="str">
        <f>INDEX(Consolidado!$A$1:$CA$102,ROW(O21)+1,MATCH(DatosProcesados!O$1,Consolidado!$A$1:$CA$1,0))</f>
        <v>Si</v>
      </c>
      <c r="P21" s="96" t="str">
        <f>INDEX(Consolidado!$A$1:$CA$102,ROW(P21)+1,MATCH(DatosProcesados!P$1,Consolidado!$A$1:$CA$1,0))</f>
        <v>Si</v>
      </c>
      <c r="Q21" s="96">
        <f>INDEX(Consolidado!$A$1:$CA$102,ROW(Q21)+1,MATCH(DatosProcesados!Q$1,Consolidado!$A$1:$CA$1,0))</f>
        <v>671.5</v>
      </c>
      <c r="R21" s="96">
        <f>INDEX(Consolidado!$A$1:$CA$102,ROW(R21)+1,MATCH(DatosProcesados!R$1,Consolidado!$A$1:$CA$1,0))</f>
        <v>13200.82</v>
      </c>
      <c r="S21" s="96">
        <f>INDEX(Consolidado!$A$1:$CA$102,ROW(S21)+1,MATCH(DatosProcesados!S$1,Consolidado!$A$1:$CA$1,0))</f>
        <v>1545.37</v>
      </c>
      <c r="T21" s="96" t="str">
        <f>INDEX(Consolidado!$A$1:$CA$102,ROW(T21)+1,MATCH(DatosProcesados!T$1,Consolidado!$A$1:$CA$1,0))</f>
        <v>Si</v>
      </c>
      <c r="U21" s="96" t="str">
        <f>INDEX(Consolidado!$A$1:$CA$102,ROW(U21)+1,MATCH(DatosProcesados!U$1,Consolidado!$A$1:$CA$1,0))</f>
        <v>No</v>
      </c>
      <c r="V21" s="96">
        <f>INDEX(Consolidado!$A$1:$CA$102,ROW(V21)+1,MATCH(DatosProcesados!V$1,Consolidado!$A$1:$CA$1,0))</f>
        <v>2</v>
      </c>
      <c r="W21" s="96">
        <f>INDEX(Consolidado!$A$1:$CA$102,ROW(W21)+1,MATCH(DatosProcesados!W$1,Consolidado!$A$1:$CA$1,0))</f>
        <v>0</v>
      </c>
      <c r="X21" s="96">
        <f>INDEX(Consolidado!$A$1:$CA$102,ROW(X21)+1,MATCH(DatosProcesados!X$1,Consolidado!$A$1:$CA$1,0))</f>
        <v>332874587</v>
      </c>
      <c r="Y21" s="96" t="str">
        <f>INDEX(Consolidado!$A$1:$CA$102,ROW(Y21)+1,MATCH(DatosProcesados!Y$1,Consolidado!$A$1:$CA$1,0))</f>
        <v>Si</v>
      </c>
      <c r="Z21" s="96" t="str">
        <f>INDEX(Consolidado!$A$1:$CA$102,ROW(Z21)+1,MATCH(DatosProcesados!Z$1,Consolidado!$A$1:$CA$1,0))</f>
        <v>No</v>
      </c>
      <c r="AA21" s="96" t="str">
        <f>INDEX(Consolidado!$A$1:$CA$102,ROW(AA21)+1,MATCH(DatosProcesados!AA$1,Consolidado!$A$1:$CA$1,0))</f>
        <v>No informa</v>
      </c>
      <c r="AB21" s="96">
        <f>INDEX(Consolidado!$A$1:$CA$102,ROW(AB21)+1,MATCH(DatosProcesados!AB$1,Consolidado!$A$1:$CA$1,0))</f>
        <v>0</v>
      </c>
      <c r="AC21" s="96" t="str">
        <f>INDEX(Consolidado!$A$1:$CA$102,ROW(AC21)+1,MATCH(DatosProcesados!AC$1,Consolidado!$A$1:$CA$1,0))</f>
        <v>Si</v>
      </c>
      <c r="AD21" s="96">
        <f>INDEX(Consolidado!$A$1:$CA$102,ROW(AD21)+1,MATCH(DatosProcesados!AD$1,Consolidado!$A$1:$CA$1,0))</f>
        <v>1665</v>
      </c>
      <c r="AE21" s="96">
        <f>INDEX(Consolidado!$A$1:$CA$102,ROW(AE21)+1,MATCH(DatosProcesados!AE$1,Consolidado!$A$1:$CA$1,0))</f>
        <v>1</v>
      </c>
      <c r="AF21" s="96" t="str">
        <f>INDEX(Consolidado!$A$1:$CA$102,ROW(AF21)+1,MATCH(DatosProcesados!AF$1,Consolidado!$A$1:$CA$1,0))</f>
        <v>Si</v>
      </c>
      <c r="AG21" s="96" t="str">
        <f>INDEX(Consolidado!$A$1:$CA$102,ROW(AG21)+1,MATCH(DatosProcesados!AG$1,Consolidado!$A$1:$CA$1,0))</f>
        <v>No</v>
      </c>
      <c r="AH21" s="96" t="str">
        <f>INDEX(Consolidado!$A$1:$CA$102,ROW(AH21)+1,MATCH(DatosProcesados!AH$1,Consolidado!$A$1:$CA$1,0))</f>
        <v>Si</v>
      </c>
      <c r="AI21" s="96" t="str">
        <f>INDEX(Consolidado!$A$1:$CA$102,ROW(AI21)+1,MATCH(DatosProcesados!AI$1,Consolidado!$A$1:$CA$1,0))</f>
        <v>No informa</v>
      </c>
      <c r="AJ21" s="96" t="str">
        <f>INDEX(Consolidado!$A$1:$CA$102,ROW(AJ21)+1,MATCH(DatosProcesados!AJ$1,Consolidado!$A$1:$CA$1,0))</f>
        <v>No informa</v>
      </c>
      <c r="AK21" s="96" t="str">
        <f>INDEX(Consolidado!$A$1:$CA$102,ROW(AK21)+1,MATCH(DatosProcesados!AK$1,Consolidado!$A$1:$CA$1,0))</f>
        <v>Si</v>
      </c>
      <c r="AL21" s="96">
        <f>INDEX(Consolidado!$A$1:$CA$102,ROW(AL21)+1,MATCH(DatosProcesados!AL$1,Consolidado!$A$1:$CA$1,0))</f>
        <v>36</v>
      </c>
      <c r="AM21" s="96">
        <f>INDEX(Consolidado!$A$1:$CA$102,ROW(AM21)+1,MATCH(DatosProcesados!AM$1,Consolidado!$A$1:$CA$1,0))</f>
        <v>37</v>
      </c>
      <c r="AN21" s="96">
        <f>INDEX(Consolidado!$A$1:$CA$102,ROW(AN21)+1,MATCH(DatosProcesados!AN$1,Consolidado!$A$1:$CA$1,0))</f>
        <v>1</v>
      </c>
      <c r="AO21" s="96">
        <f>INDEX(Consolidado!$A$1:$CA$102,ROW(AO21)+1,MATCH(DatosProcesados!AO$1,Consolidado!$A$1:$CA$1,0))</f>
        <v>0.28000000000000003</v>
      </c>
      <c r="AP21" s="96" t="str">
        <f>INDEX(Consolidado!$A$1:$CA$102,ROW(AP21)+1,MATCH(DatosProcesados!AP$1,Consolidado!$A$1:$CA$1,0))</f>
        <v>No informa</v>
      </c>
      <c r="AQ21" s="96" t="str">
        <f>INDEX(Consolidado!$A$1:$CA$102,ROW(AQ21)+1,MATCH(DatosProcesados!AQ$1,Consolidado!$A$1:$CA$1,0))</f>
        <v>No</v>
      </c>
      <c r="AR21" s="96" t="str">
        <f>INDEX(Consolidado!$A$1:$CA$102,ROW(AR21)+1,MATCH(DatosProcesados!AR$1,Consolidado!$A$1:$CA$1,0))</f>
        <v>No</v>
      </c>
      <c r="AS21" s="96" t="str">
        <f>INDEX(Consolidado!$A$1:$CA$102,ROW(AS21)+1,MATCH(DatosProcesados!AS$1,Consolidado!$A$1:$CA$1,0))</f>
        <v>No informa</v>
      </c>
      <c r="AT21" s="96" t="str">
        <f>INDEX(Consolidado!$A$1:$CA$102,ROW(AT21)+1,MATCH(DatosProcesados!AT$1,Consolidado!$A$1:$CA$1,0))</f>
        <v>No</v>
      </c>
      <c r="AU21" s="96" t="str">
        <f>INDEX(Consolidado!$A$1:$CA$102,ROW(AU21)+1,MATCH(DatosProcesados!AU$1,Consolidado!$A$1:$CA$1,0))</f>
        <v>Si</v>
      </c>
      <c r="AV21" s="96">
        <f>INDEX(Consolidado!$A$1:$CA$102,ROW(AV21)+1,MATCH(DatosProcesados!AV$1,Consolidado!$A$1:$CA$1,0))</f>
        <v>2</v>
      </c>
      <c r="AW21" s="96" t="str">
        <f>INDEX(Consolidado!$A$1:$CA$102,ROW(AW21)+1,MATCH(DatosProcesados!AW$1,Consolidado!$A$1:$CA$1,0))</f>
        <v>No</v>
      </c>
      <c r="AX21" s="96" t="str">
        <f>INDEX(Consolidado!$A$1:$CA$102,ROW(AX21)+1,MATCH(DatosProcesados!AX$1,Consolidado!$A$1:$CA$1,0))</f>
        <v>No informa</v>
      </c>
      <c r="AY21" s="96" t="str">
        <f>INDEX(Consolidado!$A$1:$CA$102,ROW(AY21)+1,MATCH(DatosProcesados!AY$1,Consolidado!$A$1:$CA$1,0))</f>
        <v>No informa</v>
      </c>
      <c r="AZ21" s="96" t="str">
        <f>INDEX(Consolidado!$A$1:$CA$102,ROW(AZ21)+1,MATCH(DatosProcesados!AZ$1,Consolidado!$A$1:$CA$1,0))</f>
        <v>No informa</v>
      </c>
      <c r="BA21" s="96" t="str">
        <f>INDEX(Consolidado!$A$1:$CA$102,ROW(BA21)+1,MATCH(DatosProcesados!BA$1,Consolidado!$A$1:$CA$1,0))</f>
        <v>No</v>
      </c>
      <c r="BB21" s="96" t="str">
        <f>INDEX(Consolidado!$A$1:$CA$102,ROW(BB21)+1,MATCH(DatosProcesados!BB$1,Consolidado!$A$1:$CA$1,0))</f>
        <v>No informa</v>
      </c>
      <c r="BC21" s="96" t="str">
        <f>INDEX(Consolidado!$A$1:$CA$102,ROW(BC21)+1,MATCH(DatosProcesados!BC$1,Consolidado!$A$1:$CA$1,0))</f>
        <v>Si</v>
      </c>
      <c r="BD21" s="96" t="str">
        <f>INDEX(Consolidado!$A$1:$CA$102,ROW(BD21)+1,MATCH(DatosProcesados!BD$1,Consolidado!$A$1:$CA$1,0))</f>
        <v>No</v>
      </c>
      <c r="BE21" s="96">
        <f>INDEX(Consolidado!$A$1:$CA$102,ROW(BE21)+1,MATCH(DatosProcesados!BE$1,Consolidado!$A$1:$CA$1,0))</f>
        <v>1</v>
      </c>
      <c r="BF21" s="96">
        <f>INDEX(Consolidado!$A$1:$CA$102,ROW(BF21)+1,MATCH(DatosProcesados!BF$1,Consolidado!$A$1:$CA$1,0))</f>
        <v>2</v>
      </c>
    </row>
    <row r="22" spans="1:58" x14ac:dyDescent="0.3">
      <c r="A22" s="96" t="str">
        <f>INDEX(Consolidado!$A$1:$CA$102,ROW(A22)+1,MATCH(DatosProcesados!A$1,Consolidado!$A$1:$CA$1,0))</f>
        <v>Banco de Bogotá</v>
      </c>
      <c r="B22" s="96" t="str">
        <f>INDEX(Consolidado!$A$1:$CA$102,ROW(B22)+1,MATCH(DatosProcesados!B$1,Consolidado!$A$1:$CA$1,0))</f>
        <v>Servicios</v>
      </c>
      <c r="C22" s="96" t="str">
        <f>INDEX(Consolidado!$A$1:$CA$102,ROW(C22)+1,MATCH(DatosProcesados!C$1,Consolidado!$A$1:$CA$1,0))</f>
        <v>Privada</v>
      </c>
      <c r="D22" s="96" t="str">
        <f>INDEX(Consolidado!$A$1:$CA$102,ROW(D22)+1,MATCH(DatosProcesados!D$1,Consolidado!$A$1:$CA$1,0))</f>
        <v>No</v>
      </c>
      <c r="E22" s="96" t="str">
        <f>INDEX(Consolidado!$A$1:$CA$102,ROW(E22)+1,MATCH(DatosProcesados!E$1,Consolidado!$A$1:$CA$1,0))</f>
        <v>Si</v>
      </c>
      <c r="F22" s="96" t="str">
        <f>INDEX(Consolidado!$A$1:$CA$102,ROW(F22)+1,MATCH(DatosProcesados!F$1,Consolidado!$A$1:$CA$1,0))</f>
        <v>No</v>
      </c>
      <c r="G22" s="96">
        <f>INDEX(Consolidado!$A$1:$CA$102,ROW(G22)+1,MATCH(DatosProcesados!G$1,Consolidado!$A$1:$CA$1,0))</f>
        <v>1870</v>
      </c>
      <c r="H22" s="96" t="str">
        <f>INDEX(Consolidado!$A$1:$CA$102,ROW(H22)+1,MATCH(DatosProcesados!H$1,Consolidado!$A$1:$CA$1,0))</f>
        <v>Colombia</v>
      </c>
      <c r="I22" s="96">
        <f>INDEX(Consolidado!$A$1:$CA$102,ROW(I22)+1,MATCH(DatosProcesados!I$1,Consolidado!$A$1:$CA$1,0))</f>
        <v>0</v>
      </c>
      <c r="J22" s="96" t="str">
        <f>INDEX(Consolidado!$A$1:$CA$102,ROW(J22)+1,MATCH(DatosProcesados!J$1,Consolidado!$A$1:$CA$1,0))</f>
        <v>Si</v>
      </c>
      <c r="K22" s="96">
        <f>INDEX(Consolidado!$A$1:$CA$102,ROW(K22)+1,MATCH(DatosProcesados!K$1,Consolidado!$A$1:$CA$1,0))</f>
        <v>2024</v>
      </c>
      <c r="L22" s="96" t="str">
        <f>INDEX(Consolidado!$A$1:$CA$102,ROW(L22)+1,MATCH(DatosProcesados!L$1,Consolidado!$A$1:$CA$1,0))</f>
        <v>Si</v>
      </c>
      <c r="M22" s="96" t="str">
        <f>INDEX(Consolidado!$A$1:$CA$102,ROW(M22)+1,MATCH(DatosProcesados!M$1,Consolidado!$A$1:$CA$1,0))</f>
        <v>Si</v>
      </c>
      <c r="N22" s="96" t="str">
        <f>INDEX(Consolidado!$A$1:$CA$102,ROW(N22)+1,MATCH(DatosProcesados!N$1,Consolidado!$A$1:$CA$1,0))</f>
        <v>Si</v>
      </c>
      <c r="O22" s="96" t="str">
        <f>INDEX(Consolidado!$A$1:$CA$102,ROW(O22)+1,MATCH(DatosProcesados!O$1,Consolidado!$A$1:$CA$1,0))</f>
        <v>Si</v>
      </c>
      <c r="P22" s="96" t="str">
        <f>INDEX(Consolidado!$A$1:$CA$102,ROW(P22)+1,MATCH(DatosProcesados!P$1,Consolidado!$A$1:$CA$1,0))</f>
        <v>Si</v>
      </c>
      <c r="Q22" s="96">
        <f>INDEX(Consolidado!$A$1:$CA$102,ROW(Q22)+1,MATCH(DatosProcesados!Q$1,Consolidado!$A$1:$CA$1,0))</f>
        <v>1391</v>
      </c>
      <c r="R22" s="96">
        <f>INDEX(Consolidado!$A$1:$CA$102,ROW(R22)+1,MATCH(DatosProcesados!R$1,Consolidado!$A$1:$CA$1,0))</f>
        <v>3564</v>
      </c>
      <c r="S22" s="96">
        <f>INDEX(Consolidado!$A$1:$CA$102,ROW(S22)+1,MATCH(DatosProcesados!S$1,Consolidado!$A$1:$CA$1,0))</f>
        <v>626</v>
      </c>
      <c r="T22" s="96" t="str">
        <f>INDEX(Consolidado!$A$1:$CA$102,ROW(T22)+1,MATCH(DatosProcesados!T$1,Consolidado!$A$1:$CA$1,0))</f>
        <v>Si</v>
      </c>
      <c r="U22" s="96" t="str">
        <f>INDEX(Consolidado!$A$1:$CA$102,ROW(U22)+1,MATCH(DatosProcesados!U$1,Consolidado!$A$1:$CA$1,0))</f>
        <v>Si</v>
      </c>
      <c r="V22" s="96">
        <f>INDEX(Consolidado!$A$1:$CA$102,ROW(V22)+1,MATCH(DatosProcesados!V$1,Consolidado!$A$1:$CA$1,0))</f>
        <v>2</v>
      </c>
      <c r="W22" s="96">
        <f>INDEX(Consolidado!$A$1:$CA$102,ROW(W22)+1,MATCH(DatosProcesados!W$1,Consolidado!$A$1:$CA$1,0))</f>
        <v>0</v>
      </c>
      <c r="X22" s="96">
        <f>INDEX(Consolidado!$A$1:$CA$102,ROW(X22)+1,MATCH(DatosProcesados!X$1,Consolidado!$A$1:$CA$1,0))</f>
        <v>76827600</v>
      </c>
      <c r="Y22" s="96" t="str">
        <f>INDEX(Consolidado!$A$1:$CA$102,ROW(Y22)+1,MATCH(DatosProcesados!Y$1,Consolidado!$A$1:$CA$1,0))</f>
        <v>Si</v>
      </c>
      <c r="Z22" s="96" t="str">
        <f>INDEX(Consolidado!$A$1:$CA$102,ROW(Z22)+1,MATCH(DatosProcesados!Z$1,Consolidado!$A$1:$CA$1,0))</f>
        <v>Si</v>
      </c>
      <c r="AA22" s="96">
        <f>INDEX(Consolidado!$A$1:$CA$102,ROW(AA22)+1,MATCH(DatosProcesados!AA$1,Consolidado!$A$1:$CA$1,0))</f>
        <v>57260</v>
      </c>
      <c r="AB22" s="96">
        <f>INDEX(Consolidado!$A$1:$CA$102,ROW(AB22)+1,MATCH(DatosProcesados!AB$1,Consolidado!$A$1:$CA$1,0))</f>
        <v>0</v>
      </c>
      <c r="AC22" s="96" t="str">
        <f>INDEX(Consolidado!$A$1:$CA$102,ROW(AC22)+1,MATCH(DatosProcesados!AC$1,Consolidado!$A$1:$CA$1,0))</f>
        <v>Si</v>
      </c>
      <c r="AD22" s="96">
        <f>INDEX(Consolidado!$A$1:$CA$102,ROW(AD22)+1,MATCH(DatosProcesados!AD$1,Consolidado!$A$1:$CA$1,0))</f>
        <v>301.5</v>
      </c>
      <c r="AE22" s="96">
        <f>INDEX(Consolidado!$A$1:$CA$102,ROW(AE22)+1,MATCH(DatosProcesados!AE$1,Consolidado!$A$1:$CA$1,0))</f>
        <v>1</v>
      </c>
      <c r="AF22" s="96" t="str">
        <f>INDEX(Consolidado!$A$1:$CA$102,ROW(AF22)+1,MATCH(DatosProcesados!AF$1,Consolidado!$A$1:$CA$1,0))</f>
        <v>Si</v>
      </c>
      <c r="AG22" s="96" t="str">
        <f>INDEX(Consolidado!$A$1:$CA$102,ROW(AG22)+1,MATCH(DatosProcesados!AG$1,Consolidado!$A$1:$CA$1,0))</f>
        <v>No</v>
      </c>
      <c r="AH22" s="96" t="str">
        <f>INDEX(Consolidado!$A$1:$CA$102,ROW(AH22)+1,MATCH(DatosProcesados!AH$1,Consolidado!$A$1:$CA$1,0))</f>
        <v>Si</v>
      </c>
      <c r="AI22" s="96">
        <f>INDEX(Consolidado!$A$1:$CA$102,ROW(AI22)+1,MATCH(DatosProcesados!AI$1,Consolidado!$A$1:$CA$1,0))</f>
        <v>39290</v>
      </c>
      <c r="AJ22" s="96">
        <f>INDEX(Consolidado!$A$1:$CA$102,ROW(AJ22)+1,MATCH(DatosProcesados!AJ$1,Consolidado!$A$1:$CA$1,0))</f>
        <v>313.66757145138109</v>
      </c>
      <c r="AK22" s="96" t="str">
        <f>INDEX(Consolidado!$A$1:$CA$102,ROW(AK22)+1,MATCH(DatosProcesados!AK$1,Consolidado!$A$1:$CA$1,0))</f>
        <v>Si</v>
      </c>
      <c r="AL22" s="96">
        <f>INDEX(Consolidado!$A$1:$CA$102,ROW(AL22)+1,MATCH(DatosProcesados!AL$1,Consolidado!$A$1:$CA$1,0))</f>
        <v>230</v>
      </c>
      <c r="AM22" s="96">
        <f>INDEX(Consolidado!$A$1:$CA$102,ROW(AM22)+1,MATCH(DatosProcesados!AM$1,Consolidado!$A$1:$CA$1,0))</f>
        <v>413</v>
      </c>
      <c r="AN22" s="96">
        <f>INDEX(Consolidado!$A$1:$CA$102,ROW(AN22)+1,MATCH(DatosProcesados!AN$1,Consolidado!$A$1:$CA$1,0))</f>
        <v>2</v>
      </c>
      <c r="AO22" s="96">
        <f>INDEX(Consolidado!$A$1:$CA$102,ROW(AO22)+1,MATCH(DatosProcesados!AO$1,Consolidado!$A$1:$CA$1,0))</f>
        <v>0.33</v>
      </c>
      <c r="AP22" s="96">
        <f>INDEX(Consolidado!$A$1:$CA$102,ROW(AP22)+1,MATCH(DatosProcesados!AP$1,Consolidado!$A$1:$CA$1,0))</f>
        <v>0.6</v>
      </c>
      <c r="AQ22" s="96" t="str">
        <f>INDEX(Consolidado!$A$1:$CA$102,ROW(AQ22)+1,MATCH(DatosProcesados!AQ$1,Consolidado!$A$1:$CA$1,0))</f>
        <v>No</v>
      </c>
      <c r="AR22" s="96" t="str">
        <f>INDEX(Consolidado!$A$1:$CA$102,ROW(AR22)+1,MATCH(DatosProcesados!AR$1,Consolidado!$A$1:$CA$1,0))</f>
        <v>Si</v>
      </c>
      <c r="AS22" s="96">
        <f>INDEX(Consolidado!$A$1:$CA$102,ROW(AS22)+1,MATCH(DatosProcesados!AS$1,Consolidado!$A$1:$CA$1,0))</f>
        <v>1.4E-2</v>
      </c>
      <c r="AT22" s="96" t="str">
        <f>INDEX(Consolidado!$A$1:$CA$102,ROW(AT22)+1,MATCH(DatosProcesados!AT$1,Consolidado!$A$1:$CA$1,0))</f>
        <v>No</v>
      </c>
      <c r="AU22" s="96" t="str">
        <f>INDEX(Consolidado!$A$1:$CA$102,ROW(AU22)+1,MATCH(DatosProcesados!AU$1,Consolidado!$A$1:$CA$1,0))</f>
        <v>Si</v>
      </c>
      <c r="AV22" s="96">
        <f>INDEX(Consolidado!$A$1:$CA$102,ROW(AV22)+1,MATCH(DatosProcesados!AV$1,Consolidado!$A$1:$CA$1,0))</f>
        <v>1</v>
      </c>
      <c r="AW22" s="96" t="str">
        <f>INDEX(Consolidado!$A$1:$CA$102,ROW(AW22)+1,MATCH(DatosProcesados!AW$1,Consolidado!$A$1:$CA$1,0))</f>
        <v>Si</v>
      </c>
      <c r="AX22" s="96">
        <f>INDEX(Consolidado!$A$1:$CA$102,ROW(AX22)+1,MATCH(DatosProcesados!AX$1,Consolidado!$A$1:$CA$1,0))</f>
        <v>0.13451433718660863</v>
      </c>
      <c r="AY22" s="96">
        <f>INDEX(Consolidado!$A$1:$CA$102,ROW(AY22)+1,MATCH(DatosProcesados!AY$1,Consolidado!$A$1:$CA$1,0))</f>
        <v>0.17775108842516138</v>
      </c>
      <c r="AZ22" s="96">
        <f>INDEX(Consolidado!$A$1:$CA$102,ROW(AZ22)+1,MATCH(DatosProcesados!AZ$1,Consolidado!$A$1:$CA$1,0))</f>
        <v>4.2335985587749585E-2</v>
      </c>
      <c r="BA22" s="96" t="str">
        <f>INDEX(Consolidado!$A$1:$CA$102,ROW(BA22)+1,MATCH(DatosProcesados!BA$1,Consolidado!$A$1:$CA$1,0))</f>
        <v>No</v>
      </c>
      <c r="BB22" s="96" t="str">
        <f>INDEX(Consolidado!$A$1:$CA$102,ROW(BB22)+1,MATCH(DatosProcesados!BB$1,Consolidado!$A$1:$CA$1,0))</f>
        <v>No informa</v>
      </c>
      <c r="BC22" s="96" t="str">
        <f>INDEX(Consolidado!$A$1:$CA$102,ROW(BC22)+1,MATCH(DatosProcesados!BC$1,Consolidado!$A$1:$CA$1,0))</f>
        <v>No</v>
      </c>
      <c r="BD22" s="96" t="str">
        <f>INDEX(Consolidado!$A$1:$CA$102,ROW(BD22)+1,MATCH(DatosProcesados!BD$1,Consolidado!$A$1:$CA$1,0))</f>
        <v>Si</v>
      </c>
      <c r="BE22" s="96">
        <f>INDEX(Consolidado!$A$1:$CA$102,ROW(BE22)+1,MATCH(DatosProcesados!BE$1,Consolidado!$A$1:$CA$1,0))</f>
        <v>1</v>
      </c>
      <c r="BF22" s="96">
        <f>INDEX(Consolidado!$A$1:$CA$102,ROW(BF22)+1,MATCH(DatosProcesados!BF$1,Consolidado!$A$1:$CA$1,0))</f>
        <v>1</v>
      </c>
    </row>
    <row r="23" spans="1:58" x14ac:dyDescent="0.3">
      <c r="A23" s="96" t="str">
        <f>INDEX(Consolidado!$A$1:$CA$102,ROW(A23)+1,MATCH(DatosProcesados!A$1,Consolidado!$A$1:$CA$1,0))</f>
        <v>Davivienda</v>
      </c>
      <c r="B23" s="96" t="str">
        <f>INDEX(Consolidado!$A$1:$CA$102,ROW(B23)+1,MATCH(DatosProcesados!B$1,Consolidado!$A$1:$CA$1,0))</f>
        <v>Servicios</v>
      </c>
      <c r="C23" s="96" t="str">
        <f>INDEX(Consolidado!$A$1:$CA$102,ROW(C23)+1,MATCH(DatosProcesados!C$1,Consolidado!$A$1:$CA$1,0))</f>
        <v>Privada</v>
      </c>
      <c r="D23" s="96" t="str">
        <f>INDEX(Consolidado!$A$1:$CA$102,ROW(D23)+1,MATCH(DatosProcesados!D$1,Consolidado!$A$1:$CA$1,0))</f>
        <v>No</v>
      </c>
      <c r="E23" s="96" t="str">
        <f>INDEX(Consolidado!$A$1:$CA$102,ROW(E23)+1,MATCH(DatosProcesados!E$1,Consolidado!$A$1:$CA$1,0))</f>
        <v>Si</v>
      </c>
      <c r="F23" s="96" t="str">
        <f>INDEX(Consolidado!$A$1:$CA$102,ROW(F23)+1,MATCH(DatosProcesados!F$1,Consolidado!$A$1:$CA$1,0))</f>
        <v>No</v>
      </c>
      <c r="G23" s="96">
        <f>INDEX(Consolidado!$A$1:$CA$102,ROW(G23)+1,MATCH(DatosProcesados!G$1,Consolidado!$A$1:$CA$1,0))</f>
        <v>1972</v>
      </c>
      <c r="H23" s="96" t="str">
        <f>INDEX(Consolidado!$A$1:$CA$102,ROW(H23)+1,MATCH(DatosProcesados!H$1,Consolidado!$A$1:$CA$1,0))</f>
        <v>Colombia</v>
      </c>
      <c r="I23" s="96">
        <f>INDEX(Consolidado!$A$1:$CA$102,ROW(I23)+1,MATCH(DatosProcesados!I$1,Consolidado!$A$1:$CA$1,0))</f>
        <v>0</v>
      </c>
      <c r="J23" s="96" t="str">
        <f>INDEX(Consolidado!$A$1:$CA$102,ROW(J23)+1,MATCH(DatosProcesados!J$1,Consolidado!$A$1:$CA$1,0))</f>
        <v>Si</v>
      </c>
      <c r="K23" s="96">
        <f>INDEX(Consolidado!$A$1:$CA$102,ROW(K23)+1,MATCH(DatosProcesados!K$1,Consolidado!$A$1:$CA$1,0))</f>
        <v>2024</v>
      </c>
      <c r="L23" s="96" t="str">
        <f>INDEX(Consolidado!$A$1:$CA$102,ROW(L23)+1,MATCH(DatosProcesados!L$1,Consolidado!$A$1:$CA$1,0))</f>
        <v>Si</v>
      </c>
      <c r="M23" s="96" t="str">
        <f>INDEX(Consolidado!$A$1:$CA$102,ROW(M23)+1,MATCH(DatosProcesados!M$1,Consolidado!$A$1:$CA$1,0))</f>
        <v>Si</v>
      </c>
      <c r="N23" s="96" t="str">
        <f>INDEX(Consolidado!$A$1:$CA$102,ROW(N23)+1,MATCH(DatosProcesados!N$1,Consolidado!$A$1:$CA$1,0))</f>
        <v>Si</v>
      </c>
      <c r="O23" s="96" t="str">
        <f>INDEX(Consolidado!$A$1:$CA$102,ROW(O23)+1,MATCH(DatosProcesados!O$1,Consolidado!$A$1:$CA$1,0))</f>
        <v>Si</v>
      </c>
      <c r="P23" s="96">
        <f>INDEX(Consolidado!$A$1:$CA$102,ROW(P23)+1,MATCH(DatosProcesados!P$1,Consolidado!$A$1:$CA$1,0))</f>
        <v>0</v>
      </c>
      <c r="Q23" s="96">
        <f>INDEX(Consolidado!$A$1:$CA$102,ROW(Q23)+1,MATCH(DatosProcesados!Q$1,Consolidado!$A$1:$CA$1,0))</f>
        <v>671</v>
      </c>
      <c r="R23" s="96">
        <f>INDEX(Consolidado!$A$1:$CA$102,ROW(R23)+1,MATCH(DatosProcesados!R$1,Consolidado!$A$1:$CA$1,0))</f>
        <v>4689</v>
      </c>
      <c r="S23" s="96">
        <f>INDEX(Consolidado!$A$1:$CA$102,ROW(S23)+1,MATCH(DatosProcesados!S$1,Consolidado!$A$1:$CA$1,0))</f>
        <v>77507</v>
      </c>
      <c r="T23" s="96" t="str">
        <f>INDEX(Consolidado!$A$1:$CA$102,ROW(T23)+1,MATCH(DatosProcesados!T$1,Consolidado!$A$1:$CA$1,0))</f>
        <v>Si</v>
      </c>
      <c r="U23" s="96" t="str">
        <f>INDEX(Consolidado!$A$1:$CA$102,ROW(U23)+1,MATCH(DatosProcesados!U$1,Consolidado!$A$1:$CA$1,0))</f>
        <v>No</v>
      </c>
      <c r="V23" s="96">
        <f>INDEX(Consolidado!$A$1:$CA$102,ROW(V23)+1,MATCH(DatosProcesados!V$1,Consolidado!$A$1:$CA$1,0))</f>
        <v>2</v>
      </c>
      <c r="W23" s="96">
        <f>INDEX(Consolidado!$A$1:$CA$102,ROW(W23)+1,MATCH(DatosProcesados!W$1,Consolidado!$A$1:$CA$1,0))</f>
        <v>0</v>
      </c>
      <c r="X23" s="96">
        <f>INDEX(Consolidado!$A$1:$CA$102,ROW(X23)+1,MATCH(DatosProcesados!X$1,Consolidado!$A$1:$CA$1,0))</f>
        <v>94870800</v>
      </c>
      <c r="Y23" s="96" t="str">
        <f>INDEX(Consolidado!$A$1:$CA$102,ROW(Y23)+1,MATCH(DatosProcesados!Y$1,Consolidado!$A$1:$CA$1,0))</f>
        <v>Si</v>
      </c>
      <c r="Z23" s="96" t="str">
        <f>INDEX(Consolidado!$A$1:$CA$102,ROW(Z23)+1,MATCH(DatosProcesados!Z$1,Consolidado!$A$1:$CA$1,0))</f>
        <v>Si</v>
      </c>
      <c r="AA23" s="96">
        <f>INDEX(Consolidado!$A$1:$CA$102,ROW(AA23)+1,MATCH(DatosProcesados!AA$1,Consolidado!$A$1:$CA$1,0))</f>
        <v>59000</v>
      </c>
      <c r="AB23" s="96">
        <f>INDEX(Consolidado!$A$1:$CA$102,ROW(AB23)+1,MATCH(DatosProcesados!AB$1,Consolidado!$A$1:$CA$1,0))</f>
        <v>0</v>
      </c>
      <c r="AC23" s="96" t="str">
        <f>INDEX(Consolidado!$A$1:$CA$102,ROW(AC23)+1,MATCH(DatosProcesados!AC$1,Consolidado!$A$1:$CA$1,0))</f>
        <v>Si</v>
      </c>
      <c r="AD23" s="96">
        <f>INDEX(Consolidado!$A$1:$CA$102,ROW(AD23)+1,MATCH(DatosProcesados!AD$1,Consolidado!$A$1:$CA$1,0))</f>
        <v>771</v>
      </c>
      <c r="AE23" s="96">
        <f>INDEX(Consolidado!$A$1:$CA$102,ROW(AE23)+1,MATCH(DatosProcesados!AE$1,Consolidado!$A$1:$CA$1,0))</f>
        <v>2</v>
      </c>
      <c r="AF23" s="96" t="str">
        <f>INDEX(Consolidado!$A$1:$CA$102,ROW(AF23)+1,MATCH(DatosProcesados!AF$1,Consolidado!$A$1:$CA$1,0))</f>
        <v>Si</v>
      </c>
      <c r="AG23" s="96" t="str">
        <f>INDEX(Consolidado!$A$1:$CA$102,ROW(AG23)+1,MATCH(DatosProcesados!AG$1,Consolidado!$A$1:$CA$1,0))</f>
        <v>Si</v>
      </c>
      <c r="AH23" s="96" t="str">
        <f>INDEX(Consolidado!$A$1:$CA$102,ROW(AH23)+1,MATCH(DatosProcesados!AH$1,Consolidado!$A$1:$CA$1,0))</f>
        <v>Si</v>
      </c>
      <c r="AI23" s="96" t="str">
        <f>INDEX(Consolidado!$A$1:$CA$102,ROW(AI23)+1,MATCH(DatosProcesados!AI$1,Consolidado!$A$1:$CA$1,0))</f>
        <v>No informa</v>
      </c>
      <c r="AJ23" s="96" t="str">
        <f>INDEX(Consolidado!$A$1:$CA$102,ROW(AJ23)+1,MATCH(DatosProcesados!AJ$1,Consolidado!$A$1:$CA$1,0))</f>
        <v>No informa</v>
      </c>
      <c r="AK23" s="96" t="str">
        <f>INDEX(Consolidado!$A$1:$CA$102,ROW(AK23)+1,MATCH(DatosProcesados!AK$1,Consolidado!$A$1:$CA$1,0))</f>
        <v>Si</v>
      </c>
      <c r="AL23" s="96" t="str">
        <f>INDEX(Consolidado!$A$1:$CA$102,ROW(AL23)+1,MATCH(DatosProcesados!AL$1,Consolidado!$A$1:$CA$1,0))</f>
        <v>No informa</v>
      </c>
      <c r="AM23" s="96" t="str">
        <f>INDEX(Consolidado!$A$1:$CA$102,ROW(AM23)+1,MATCH(DatosProcesados!AM$1,Consolidado!$A$1:$CA$1,0))</f>
        <v>No informa</v>
      </c>
      <c r="AN23" s="96">
        <f>INDEX(Consolidado!$A$1:$CA$102,ROW(AN23)+1,MATCH(DatosProcesados!AN$1,Consolidado!$A$1:$CA$1,0))</f>
        <v>2</v>
      </c>
      <c r="AO23" s="96" t="str">
        <f>INDEX(Consolidado!$A$1:$CA$102,ROW(AO23)+1,MATCH(DatosProcesados!AO$1,Consolidado!$A$1:$CA$1,0))</f>
        <v xml:space="preserve">No informa </v>
      </c>
      <c r="AP23" s="96">
        <f>INDEX(Consolidado!$A$1:$CA$102,ROW(AP23)+1,MATCH(DatosProcesados!AP$1,Consolidado!$A$1:$CA$1,0))</f>
        <v>0.61</v>
      </c>
      <c r="AQ23" s="96" t="str">
        <f>INDEX(Consolidado!$A$1:$CA$102,ROW(AQ23)+1,MATCH(DatosProcesados!AQ$1,Consolidado!$A$1:$CA$1,0))</f>
        <v>Si</v>
      </c>
      <c r="AR23" s="96" t="str">
        <f>INDEX(Consolidado!$A$1:$CA$102,ROW(AR23)+1,MATCH(DatosProcesados!AR$1,Consolidado!$A$1:$CA$1,0))</f>
        <v>Si</v>
      </c>
      <c r="AS23" s="96">
        <f>INDEX(Consolidado!$A$1:$CA$102,ROW(AS23)+1,MATCH(DatosProcesados!AS$1,Consolidado!$A$1:$CA$1,0))</f>
        <v>3.0000000000000001E-3</v>
      </c>
      <c r="AT23" s="96" t="str">
        <f>INDEX(Consolidado!$A$1:$CA$102,ROW(AT23)+1,MATCH(DatosProcesados!AT$1,Consolidado!$A$1:$CA$1,0))</f>
        <v>Si</v>
      </c>
      <c r="AU23" s="96" t="str">
        <f>INDEX(Consolidado!$A$1:$CA$102,ROW(AU23)+1,MATCH(DatosProcesados!AU$1,Consolidado!$A$1:$CA$1,0))</f>
        <v>Si</v>
      </c>
      <c r="AV23" s="96">
        <f>INDEX(Consolidado!$A$1:$CA$102,ROW(AV23)+1,MATCH(DatosProcesados!AV$1,Consolidado!$A$1:$CA$1,0))</f>
        <v>1</v>
      </c>
      <c r="AW23" s="96" t="str">
        <f>INDEX(Consolidado!$A$1:$CA$102,ROW(AW23)+1,MATCH(DatosProcesados!AW$1,Consolidado!$A$1:$CA$1,0))</f>
        <v>No</v>
      </c>
      <c r="AX23" s="96" t="str">
        <f>INDEX(Consolidado!$A$1:$CA$102,ROW(AX23)+1,MATCH(DatosProcesados!AX$1,Consolidado!$A$1:$CA$1,0))</f>
        <v>No informa</v>
      </c>
      <c r="AY23" s="96" t="str">
        <f>INDEX(Consolidado!$A$1:$CA$102,ROW(AY23)+1,MATCH(DatosProcesados!AY$1,Consolidado!$A$1:$CA$1,0))</f>
        <v>No informa</v>
      </c>
      <c r="AZ23" s="96" t="str">
        <f>INDEX(Consolidado!$A$1:$CA$102,ROW(AZ23)+1,MATCH(DatosProcesados!AZ$1,Consolidado!$A$1:$CA$1,0))</f>
        <v>No informa</v>
      </c>
      <c r="BA23" s="96" t="str">
        <f>INDEX(Consolidado!$A$1:$CA$102,ROW(BA23)+1,MATCH(DatosProcesados!BA$1,Consolidado!$A$1:$CA$1,0))</f>
        <v>Si</v>
      </c>
      <c r="BB23" s="96">
        <f>INDEX(Consolidado!$A$1:$CA$102,ROW(BB23)+1,MATCH(DatosProcesados!BB$1,Consolidado!$A$1:$CA$1,0))</f>
        <v>0.96</v>
      </c>
      <c r="BC23" s="96" t="str">
        <f>INDEX(Consolidado!$A$1:$CA$102,ROW(BC23)+1,MATCH(DatosProcesados!BC$1,Consolidado!$A$1:$CA$1,0))</f>
        <v>Si</v>
      </c>
      <c r="BD23" s="96" t="str">
        <f>INDEX(Consolidado!$A$1:$CA$102,ROW(BD23)+1,MATCH(DatosProcesados!BD$1,Consolidado!$A$1:$CA$1,0))</f>
        <v>Si</v>
      </c>
      <c r="BE23" s="96">
        <f>INDEX(Consolidado!$A$1:$CA$102,ROW(BE23)+1,MATCH(DatosProcesados!BE$1,Consolidado!$A$1:$CA$1,0))</f>
        <v>2</v>
      </c>
      <c r="BF23" s="96">
        <f>INDEX(Consolidado!$A$1:$CA$102,ROW(BF23)+1,MATCH(DatosProcesados!BF$1,Consolidado!$A$1:$CA$1,0))</f>
        <v>2</v>
      </c>
    </row>
    <row r="24" spans="1:58" x14ac:dyDescent="0.3">
      <c r="A24" s="96" t="str">
        <f>INDEX(Consolidado!$A$1:$CA$102,ROW(A24)+1,MATCH(DatosProcesados!A$1,Consolidado!$A$1:$CA$1,0))</f>
        <v>Reficar</v>
      </c>
      <c r="B24" s="96" t="str">
        <f>INDEX(Consolidado!$A$1:$CA$102,ROW(B24)+1,MATCH(DatosProcesados!B$1,Consolidado!$A$1:$CA$1,0))</f>
        <v>Manufactura</v>
      </c>
      <c r="C24" s="96" t="str">
        <f>INDEX(Consolidado!$A$1:$CA$102,ROW(C24)+1,MATCH(DatosProcesados!C$1,Consolidado!$A$1:$CA$1,0))</f>
        <v>Mixta</v>
      </c>
      <c r="D24" s="96" t="str">
        <f>INDEX(Consolidado!$A$1:$CA$102,ROW(D24)+1,MATCH(DatosProcesados!D$1,Consolidado!$A$1:$CA$1,0))</f>
        <v>No</v>
      </c>
      <c r="E24" s="96" t="str">
        <f>INDEX(Consolidado!$A$1:$CA$102,ROW(E24)+1,MATCH(DatosProcesados!E$1,Consolidado!$A$1:$CA$1,0))</f>
        <v>No</v>
      </c>
      <c r="F24" s="96" t="str">
        <f>INDEX(Consolidado!$A$1:$CA$102,ROW(F24)+1,MATCH(DatosProcesados!F$1,Consolidado!$A$1:$CA$1,0))</f>
        <v>No</v>
      </c>
      <c r="G24" s="96">
        <f>INDEX(Consolidado!$A$1:$CA$102,ROW(G24)+1,MATCH(DatosProcesados!G$1,Consolidado!$A$1:$CA$1,0))</f>
        <v>1956</v>
      </c>
      <c r="H24" s="96" t="str">
        <f>INDEX(Consolidado!$A$1:$CA$102,ROW(H24)+1,MATCH(DatosProcesados!H$1,Consolidado!$A$1:$CA$1,0))</f>
        <v>Colombia</v>
      </c>
      <c r="I24" s="96">
        <f>INDEX(Consolidado!$A$1:$CA$102,ROW(I24)+1,MATCH(DatosProcesados!I$1,Consolidado!$A$1:$CA$1,0))</f>
        <v>25.860914507</v>
      </c>
      <c r="J24" s="96" t="str">
        <f>INDEX(Consolidado!$A$1:$CA$102,ROW(J24)+1,MATCH(DatosProcesados!J$1,Consolidado!$A$1:$CA$1,0))</f>
        <v>Si</v>
      </c>
      <c r="K24" s="96">
        <f>INDEX(Consolidado!$A$1:$CA$102,ROW(K24)+1,MATCH(DatosProcesados!K$1,Consolidado!$A$1:$CA$1,0))</f>
        <v>2024</v>
      </c>
      <c r="L24" s="96" t="str">
        <f>INDEX(Consolidado!$A$1:$CA$102,ROW(L24)+1,MATCH(DatosProcesados!L$1,Consolidado!$A$1:$CA$1,0))</f>
        <v>Si</v>
      </c>
      <c r="M24" s="96" t="str">
        <f>INDEX(Consolidado!$A$1:$CA$102,ROW(M24)+1,MATCH(DatosProcesados!M$1,Consolidado!$A$1:$CA$1,0))</f>
        <v>Si</v>
      </c>
      <c r="N24" s="96" t="str">
        <f>INDEX(Consolidado!$A$1:$CA$102,ROW(N24)+1,MATCH(DatosProcesados!N$1,Consolidado!$A$1:$CA$1,0))</f>
        <v>Si</v>
      </c>
      <c r="O24" s="96" t="str">
        <f>INDEX(Consolidado!$A$1:$CA$102,ROW(O24)+1,MATCH(DatosProcesados!O$1,Consolidado!$A$1:$CA$1,0))</f>
        <v>Si</v>
      </c>
      <c r="P24" s="96" t="str">
        <f>INDEX(Consolidado!$A$1:$CA$102,ROW(P24)+1,MATCH(DatosProcesados!P$1,Consolidado!$A$1:$CA$1,0))</f>
        <v>No</v>
      </c>
      <c r="Q24" s="96" t="str">
        <f>INDEX(Consolidado!$A$1:$CA$102,ROW(Q24)+1,MATCH(DatosProcesados!Q$1,Consolidado!$A$1:$CA$1,0))</f>
        <v xml:space="preserve">No informa </v>
      </c>
      <c r="R24" s="96" t="str">
        <f>INDEX(Consolidado!$A$1:$CA$102,ROW(R24)+1,MATCH(DatosProcesados!R$1,Consolidado!$A$1:$CA$1,0))</f>
        <v xml:space="preserve">No informa </v>
      </c>
      <c r="S24" s="96" t="str">
        <f>INDEX(Consolidado!$A$1:$CA$102,ROW(S24)+1,MATCH(DatosProcesados!S$1,Consolidado!$A$1:$CA$1,0))</f>
        <v xml:space="preserve">No informa </v>
      </c>
      <c r="T24" s="96" t="str">
        <f>INDEX(Consolidado!$A$1:$CA$102,ROW(T24)+1,MATCH(DatosProcesados!T$1,Consolidado!$A$1:$CA$1,0))</f>
        <v>Si</v>
      </c>
      <c r="U24" s="96" t="str">
        <f>INDEX(Consolidado!$A$1:$CA$102,ROW(U24)+1,MATCH(DatosProcesados!U$1,Consolidado!$A$1:$CA$1,0))</f>
        <v>No</v>
      </c>
      <c r="V24" s="96">
        <f>INDEX(Consolidado!$A$1:$CA$102,ROW(V24)+1,MATCH(DatosProcesados!V$1,Consolidado!$A$1:$CA$1,0))</f>
        <v>1</v>
      </c>
      <c r="W24" s="96" t="str">
        <f>INDEX(Consolidado!$A$1:$CA$102,ROW(W24)+1,MATCH(DatosProcesados!W$1,Consolidado!$A$1:$CA$1,0))</f>
        <v xml:space="preserve">No </v>
      </c>
      <c r="X24" s="96" t="str">
        <f>INDEX(Consolidado!$A$1:$CA$102,ROW(X24)+1,MATCH(DatosProcesados!X$1,Consolidado!$A$1:$CA$1,0))</f>
        <v>No informa</v>
      </c>
      <c r="Y24" s="96" t="str">
        <f>INDEX(Consolidado!$A$1:$CA$102,ROW(Y24)+1,MATCH(DatosProcesados!Y$1,Consolidado!$A$1:$CA$1,0))</f>
        <v>Si</v>
      </c>
      <c r="Z24" s="96" t="str">
        <f>INDEX(Consolidado!$A$1:$CA$102,ROW(Z24)+1,MATCH(DatosProcesados!Z$1,Consolidado!$A$1:$CA$1,0))</f>
        <v>Si</v>
      </c>
      <c r="AA24" s="96">
        <f>INDEX(Consolidado!$A$1:$CA$102,ROW(AA24)+1,MATCH(DatosProcesados!AA$1,Consolidado!$A$1:$CA$1,0))</f>
        <v>8301661</v>
      </c>
      <c r="AB24" s="96">
        <f>INDEX(Consolidado!$A$1:$CA$102,ROW(AB24)+1,MATCH(DatosProcesados!AB$1,Consolidado!$A$1:$CA$1,0))</f>
        <v>1</v>
      </c>
      <c r="AC24" s="96" t="str">
        <f>INDEX(Consolidado!$A$1:$CA$102,ROW(AC24)+1,MATCH(DatosProcesados!AC$1,Consolidado!$A$1:$CA$1,0))</f>
        <v>Si</v>
      </c>
      <c r="AD24" s="96">
        <f>INDEX(Consolidado!$A$1:$CA$102,ROW(AD24)+1,MATCH(DatosProcesados!AD$1,Consolidado!$A$1:$CA$1,0))</f>
        <v>42239.43</v>
      </c>
      <c r="AE24" s="96">
        <f>INDEX(Consolidado!$A$1:$CA$102,ROW(AE24)+1,MATCH(DatosProcesados!AE$1,Consolidado!$A$1:$CA$1,0))</f>
        <v>0</v>
      </c>
      <c r="AF24" s="96">
        <f>INDEX(Consolidado!$A$1:$CA$102,ROW(AF24)+1,MATCH(DatosProcesados!AF$1,Consolidado!$A$1:$CA$1,0))</f>
        <v>1</v>
      </c>
      <c r="AG24" s="96" t="str">
        <f>INDEX(Consolidado!$A$1:$CA$102,ROW(AG24)+1,MATCH(DatosProcesados!AG$1,Consolidado!$A$1:$CA$1,0))</f>
        <v>No</v>
      </c>
      <c r="AH24" s="96" t="str">
        <f>INDEX(Consolidado!$A$1:$CA$102,ROW(AH24)+1,MATCH(DatosProcesados!AH$1,Consolidado!$A$1:$CA$1,0))</f>
        <v>Si</v>
      </c>
      <c r="AI24" s="96" t="str">
        <f>INDEX(Consolidado!$A$1:$CA$102,ROW(AI24)+1,MATCH(DatosProcesados!AI$1,Consolidado!$A$1:$CA$1,0))</f>
        <v>No informa</v>
      </c>
      <c r="AJ24" s="96" t="str">
        <f>INDEX(Consolidado!$A$1:$CA$102,ROW(AJ24)+1,MATCH(DatosProcesados!AJ$1,Consolidado!$A$1:$CA$1,0))</f>
        <v>No informa</v>
      </c>
      <c r="AK24" s="96" t="str">
        <f>INDEX(Consolidado!$A$1:$CA$102,ROW(AK24)+1,MATCH(DatosProcesados!AK$1,Consolidado!$A$1:$CA$1,0))</f>
        <v>Si</v>
      </c>
      <c r="AL24" s="96">
        <f>INDEX(Consolidado!$A$1:$CA$102,ROW(AL24)+1,MATCH(DatosProcesados!AL$1,Consolidado!$A$1:$CA$1,0))</f>
        <v>43</v>
      </c>
      <c r="AM24" s="96">
        <f>INDEX(Consolidado!$A$1:$CA$102,ROW(AM24)+1,MATCH(DatosProcesados!AM$1,Consolidado!$A$1:$CA$1,0))</f>
        <v>55</v>
      </c>
      <c r="AN24" s="96">
        <f>INDEX(Consolidado!$A$1:$CA$102,ROW(AN24)+1,MATCH(DatosProcesados!AN$1,Consolidado!$A$1:$CA$1,0))</f>
        <v>0</v>
      </c>
      <c r="AO24" s="96">
        <f>INDEX(Consolidado!$A$1:$CA$102,ROW(AO24)+1,MATCH(DatosProcesados!AO$1,Consolidado!$A$1:$CA$1,0))</f>
        <v>0.2</v>
      </c>
      <c r="AP24" s="96">
        <f>INDEX(Consolidado!$A$1:$CA$102,ROW(AP24)+1,MATCH(DatosProcesados!AP$1,Consolidado!$A$1:$CA$1,0))</f>
        <v>0.56000000000000005</v>
      </c>
      <c r="AQ24" s="96" t="str">
        <f>INDEX(Consolidado!$A$1:$CA$102,ROW(AQ24)+1,MATCH(DatosProcesados!AQ$1,Consolidado!$A$1:$CA$1,0))</f>
        <v>No</v>
      </c>
      <c r="AR24" s="96" t="str">
        <f>INDEX(Consolidado!$A$1:$CA$102,ROW(AR24)+1,MATCH(DatosProcesados!AR$1,Consolidado!$A$1:$CA$1,0))</f>
        <v>Si</v>
      </c>
      <c r="AS24" s="96">
        <f>INDEX(Consolidado!$A$1:$CA$102,ROW(AS24)+1,MATCH(DatosProcesados!AS$1,Consolidado!$A$1:$CA$1,0))</f>
        <v>1.1999999999999999E-3</v>
      </c>
      <c r="AT24" s="96" t="str">
        <f>INDEX(Consolidado!$A$1:$CA$102,ROW(AT24)+1,MATCH(DatosProcesados!AT$1,Consolidado!$A$1:$CA$1,0))</f>
        <v>No</v>
      </c>
      <c r="AU24" s="96" t="str">
        <f>INDEX(Consolidado!$A$1:$CA$102,ROW(AU24)+1,MATCH(DatosProcesados!AU$1,Consolidado!$A$1:$CA$1,0))</f>
        <v>Si</v>
      </c>
      <c r="AV24" s="96">
        <f>INDEX(Consolidado!$A$1:$CA$102,ROW(AV24)+1,MATCH(DatosProcesados!AV$1,Consolidado!$A$1:$CA$1,0))</f>
        <v>1</v>
      </c>
      <c r="AW24" s="96" t="str">
        <f>INDEX(Consolidado!$A$1:$CA$102,ROW(AW24)+1,MATCH(DatosProcesados!AW$1,Consolidado!$A$1:$CA$1,0))</f>
        <v>Si</v>
      </c>
      <c r="AX24" s="96" t="str">
        <f>INDEX(Consolidado!$A$1:$CA$102,ROW(AX24)+1,MATCH(DatosProcesados!AX$1,Consolidado!$A$1:$CA$1,0))</f>
        <v>No informa</v>
      </c>
      <c r="AY24" s="96" t="str">
        <f>INDEX(Consolidado!$A$1:$CA$102,ROW(AY24)+1,MATCH(DatosProcesados!AY$1,Consolidado!$A$1:$CA$1,0))</f>
        <v>No informa</v>
      </c>
      <c r="AZ24" s="96" t="str">
        <f>INDEX(Consolidado!$A$1:$CA$102,ROW(AZ24)+1,MATCH(DatosProcesados!AZ$1,Consolidado!$A$1:$CA$1,0))</f>
        <v>No informa</v>
      </c>
      <c r="BA24" s="96" t="str">
        <f>INDEX(Consolidado!$A$1:$CA$102,ROW(BA24)+1,MATCH(DatosProcesados!BA$1,Consolidado!$A$1:$CA$1,0))</f>
        <v>Si</v>
      </c>
      <c r="BB24" s="96">
        <f>INDEX(Consolidado!$A$1:$CA$102,ROW(BB24)+1,MATCH(DatosProcesados!BB$1,Consolidado!$A$1:$CA$1,0))</f>
        <v>0.9</v>
      </c>
      <c r="BC24" s="96" t="str">
        <f>INDEX(Consolidado!$A$1:$CA$102,ROW(BC24)+1,MATCH(DatosProcesados!BC$1,Consolidado!$A$1:$CA$1,0))</f>
        <v>Si</v>
      </c>
      <c r="BD24" s="96" t="str">
        <f>INDEX(Consolidado!$A$1:$CA$102,ROW(BD24)+1,MATCH(DatosProcesados!BD$1,Consolidado!$A$1:$CA$1,0))</f>
        <v>No</v>
      </c>
      <c r="BE24" s="96">
        <f>INDEX(Consolidado!$A$1:$CA$102,ROW(BE24)+1,MATCH(DatosProcesados!BE$1,Consolidado!$A$1:$CA$1,0))</f>
        <v>0</v>
      </c>
      <c r="BF24" s="96" t="str">
        <f>INDEX(Consolidado!$A$1:$CA$102,ROW(BF24)+1,MATCH(DatosProcesados!BF$1,Consolidado!$A$1:$CA$1,0))</f>
        <v xml:space="preserve">No informa </v>
      </c>
    </row>
    <row r="25" spans="1:58" x14ac:dyDescent="0.3">
      <c r="A25" s="96" t="str">
        <f>INDEX(Consolidado!$A$1:$CA$102,ROW(A25)+1,MATCH(DatosProcesados!A$1,Consolidado!$A$1:$CA$1,0))</f>
        <v>Bavaria (Kopps)</v>
      </c>
      <c r="B25" s="96" t="str">
        <f>INDEX(Consolidado!$A$1:$CA$102,ROW(B25)+1,MATCH(DatosProcesados!B$1,Consolidado!$A$1:$CA$1,0))</f>
        <v>Manufactura</v>
      </c>
      <c r="C25" s="96" t="str">
        <f>INDEX(Consolidado!$A$1:$CA$102,ROW(C25)+1,MATCH(DatosProcesados!C$1,Consolidado!$A$1:$CA$1,0))</f>
        <v>Privada</v>
      </c>
      <c r="D25" s="96" t="str">
        <f>INDEX(Consolidado!$A$1:$CA$102,ROW(D25)+1,MATCH(DatosProcesados!D$1,Consolidado!$A$1:$CA$1,0))</f>
        <v>No</v>
      </c>
      <c r="E25" s="96" t="str">
        <f>INDEX(Consolidado!$A$1:$CA$102,ROW(E25)+1,MATCH(DatosProcesados!E$1,Consolidado!$A$1:$CA$1,0))</f>
        <v>No</v>
      </c>
      <c r="F25" s="96" t="str">
        <f>INDEX(Consolidado!$A$1:$CA$102,ROW(F25)+1,MATCH(DatosProcesados!F$1,Consolidado!$A$1:$CA$1,0))</f>
        <v>Si</v>
      </c>
      <c r="G25" s="96">
        <f>INDEX(Consolidado!$A$1:$CA$102,ROW(G25)+1,MATCH(DatosProcesados!G$1,Consolidado!$A$1:$CA$1,0))</f>
        <v>1889</v>
      </c>
      <c r="H25" s="96" t="str">
        <f>INDEX(Consolidado!$A$1:$CA$102,ROW(H25)+1,MATCH(DatosProcesados!H$1,Consolidado!$A$1:$CA$1,0))</f>
        <v>Colombia</v>
      </c>
      <c r="I25" s="96">
        <f>INDEX(Consolidado!$A$1:$CA$102,ROW(I25)+1,MATCH(DatosProcesados!I$1,Consolidado!$A$1:$CA$1,0))</f>
        <v>8.6157743510000007</v>
      </c>
      <c r="J25" s="96" t="str">
        <f>INDEX(Consolidado!$A$1:$CA$102,ROW(J25)+1,MATCH(DatosProcesados!J$1,Consolidado!$A$1:$CA$1,0))</f>
        <v>Si</v>
      </c>
      <c r="K25" s="96">
        <f>INDEX(Consolidado!$A$1:$CA$102,ROW(K25)+1,MATCH(DatosProcesados!K$1,Consolidado!$A$1:$CA$1,0))</f>
        <v>2023</v>
      </c>
      <c r="L25" s="96" t="str">
        <f>INDEX(Consolidado!$A$1:$CA$102,ROW(L25)+1,MATCH(DatosProcesados!L$1,Consolidado!$A$1:$CA$1,0))</f>
        <v>No</v>
      </c>
      <c r="M25" s="96" t="str">
        <f>INDEX(Consolidado!$A$1:$CA$102,ROW(M25)+1,MATCH(DatosProcesados!M$1,Consolidado!$A$1:$CA$1,0))</f>
        <v>No</v>
      </c>
      <c r="N25" s="96" t="str">
        <f>INDEX(Consolidado!$A$1:$CA$102,ROW(N25)+1,MATCH(DatosProcesados!N$1,Consolidado!$A$1:$CA$1,0))</f>
        <v>No</v>
      </c>
      <c r="O25" s="96" t="str">
        <f>INDEX(Consolidado!$A$1:$CA$102,ROW(O25)+1,MATCH(DatosProcesados!O$1,Consolidado!$A$1:$CA$1,0))</f>
        <v>Si</v>
      </c>
      <c r="P25" s="96" t="str">
        <f>INDEX(Consolidado!$A$1:$CA$102,ROW(P25)+1,MATCH(DatosProcesados!P$1,Consolidado!$A$1:$CA$1,0))</f>
        <v>Si</v>
      </c>
      <c r="Q25" s="96">
        <f>INDEX(Consolidado!$A$1:$CA$102,ROW(Q25)+1,MATCH(DatosProcesados!Q$1,Consolidado!$A$1:$CA$1,0))</f>
        <v>142933</v>
      </c>
      <c r="R25" s="96">
        <f>INDEX(Consolidado!$A$1:$CA$102,ROW(R25)+1,MATCH(DatosProcesados!R$1,Consolidado!$A$1:$CA$1,0))</f>
        <v>0</v>
      </c>
      <c r="S25" s="96">
        <f>INDEX(Consolidado!$A$1:$CA$102,ROW(S25)+1,MATCH(DatosProcesados!S$1,Consolidado!$A$1:$CA$1,0))</f>
        <v>933319</v>
      </c>
      <c r="T25" s="96" t="str">
        <f>INDEX(Consolidado!$A$1:$CA$102,ROW(T25)+1,MATCH(DatosProcesados!T$1,Consolidado!$A$1:$CA$1,0))</f>
        <v>Si</v>
      </c>
      <c r="U25" s="96" t="str">
        <f>INDEX(Consolidado!$A$1:$CA$102,ROW(U25)+1,MATCH(DatosProcesados!U$1,Consolidado!$A$1:$CA$1,0))</f>
        <v>No</v>
      </c>
      <c r="V25" s="96">
        <f>INDEX(Consolidado!$A$1:$CA$102,ROW(V25)+1,MATCH(DatosProcesados!V$1,Consolidado!$A$1:$CA$1,0))</f>
        <v>1</v>
      </c>
      <c r="W25" s="96" t="str">
        <f>INDEX(Consolidado!$A$1:$CA$102,ROW(W25)+1,MATCH(DatosProcesados!W$1,Consolidado!$A$1:$CA$1,0))</f>
        <v>No</v>
      </c>
      <c r="X25" s="96" t="str">
        <f>INDEX(Consolidado!$A$1:$CA$102,ROW(X25)+1,MATCH(DatosProcesados!X$1,Consolidado!$A$1:$CA$1,0))</f>
        <v>No informa</v>
      </c>
      <c r="Y25" s="96" t="str">
        <f>INDEX(Consolidado!$A$1:$CA$102,ROW(Y25)+1,MATCH(DatosProcesados!Y$1,Consolidado!$A$1:$CA$1,0))</f>
        <v>Si</v>
      </c>
      <c r="Z25" s="96" t="str">
        <f>INDEX(Consolidado!$A$1:$CA$102,ROW(Z25)+1,MATCH(DatosProcesados!Z$1,Consolidado!$A$1:$CA$1,0))</f>
        <v>No</v>
      </c>
      <c r="AA25" s="96" t="str">
        <f>INDEX(Consolidado!$A$1:$CA$102,ROW(AA25)+1,MATCH(DatosProcesados!AA$1,Consolidado!$A$1:$CA$1,0))</f>
        <v>No informa</v>
      </c>
      <c r="AB25" s="96">
        <f>INDEX(Consolidado!$A$1:$CA$102,ROW(AB25)+1,MATCH(DatosProcesados!AB$1,Consolidado!$A$1:$CA$1,0))</f>
        <v>1</v>
      </c>
      <c r="AC25" s="96" t="str">
        <f>INDEX(Consolidado!$A$1:$CA$102,ROW(AC25)+1,MATCH(DatosProcesados!AC$1,Consolidado!$A$1:$CA$1,0))</f>
        <v>Si</v>
      </c>
      <c r="AD25" s="96" t="str">
        <f>INDEX(Consolidado!$A$1:$CA$102,ROW(AD25)+1,MATCH(DatosProcesados!AD$1,Consolidado!$A$1:$CA$1,0))</f>
        <v xml:space="preserve">No informa </v>
      </c>
      <c r="AE25" s="96">
        <f>INDEX(Consolidado!$A$1:$CA$102,ROW(AE25)+1,MATCH(DatosProcesados!AE$1,Consolidado!$A$1:$CA$1,0))</f>
        <v>1</v>
      </c>
      <c r="AF25" s="96">
        <f>INDEX(Consolidado!$A$1:$CA$102,ROW(AF25)+1,MATCH(DatosProcesados!AF$1,Consolidado!$A$1:$CA$1,0))</f>
        <v>1</v>
      </c>
      <c r="AG25" s="96" t="str">
        <f>INDEX(Consolidado!$A$1:$CA$102,ROW(AG25)+1,MATCH(DatosProcesados!AG$1,Consolidado!$A$1:$CA$1,0))</f>
        <v>No</v>
      </c>
      <c r="AH25" s="96" t="str">
        <f>INDEX(Consolidado!$A$1:$CA$102,ROW(AH25)+1,MATCH(DatosProcesados!AH$1,Consolidado!$A$1:$CA$1,0))</f>
        <v>No</v>
      </c>
      <c r="AI25" s="96" t="str">
        <f>INDEX(Consolidado!$A$1:$CA$102,ROW(AI25)+1,MATCH(DatosProcesados!AI$1,Consolidado!$A$1:$CA$1,0))</f>
        <v>No informa</v>
      </c>
      <c r="AJ25" s="96" t="str">
        <f>INDEX(Consolidado!$A$1:$CA$102,ROW(AJ25)+1,MATCH(DatosProcesados!AJ$1,Consolidado!$A$1:$CA$1,0))</f>
        <v>No informa</v>
      </c>
      <c r="AK25" s="96" t="str">
        <f>INDEX(Consolidado!$A$1:$CA$102,ROW(AK25)+1,MATCH(DatosProcesados!AK$1,Consolidado!$A$1:$CA$1,0))</f>
        <v>No</v>
      </c>
      <c r="AL25" s="96" t="str">
        <f>INDEX(Consolidado!$A$1:$CA$102,ROW(AL25)+1,MATCH(DatosProcesados!AL$1,Consolidado!$A$1:$CA$1,0))</f>
        <v>No informa</v>
      </c>
      <c r="AM25" s="96" t="str">
        <f>INDEX(Consolidado!$A$1:$CA$102,ROW(AM25)+1,MATCH(DatosProcesados!AM$1,Consolidado!$A$1:$CA$1,0))</f>
        <v>No informa</v>
      </c>
      <c r="AN25" s="96">
        <f>INDEX(Consolidado!$A$1:$CA$102,ROW(AN25)+1,MATCH(DatosProcesados!AN$1,Consolidado!$A$1:$CA$1,0))</f>
        <v>1</v>
      </c>
      <c r="AO25" s="96">
        <f>INDEX(Consolidado!$A$1:$CA$102,ROW(AO25)+1,MATCH(DatosProcesados!AO$1,Consolidado!$A$1:$CA$1,0))</f>
        <v>0.14000000000000001</v>
      </c>
      <c r="AP25" s="96">
        <f>INDEX(Consolidado!$A$1:$CA$102,ROW(AP25)+1,MATCH(DatosProcesados!AP$1,Consolidado!$A$1:$CA$1,0))</f>
        <v>0.23799999999999999</v>
      </c>
      <c r="AQ25" s="96" t="str">
        <f>INDEX(Consolidado!$A$1:$CA$102,ROW(AQ25)+1,MATCH(DatosProcesados!AQ$1,Consolidado!$A$1:$CA$1,0))</f>
        <v>No</v>
      </c>
      <c r="AR25" s="96" t="str">
        <f>INDEX(Consolidado!$A$1:$CA$102,ROW(AR25)+1,MATCH(DatosProcesados!AR$1,Consolidado!$A$1:$CA$1,0))</f>
        <v>No</v>
      </c>
      <c r="AS25" s="96" t="str">
        <f>INDEX(Consolidado!$A$1:$CA$102,ROW(AS25)+1,MATCH(DatosProcesados!AS$1,Consolidado!$A$1:$CA$1,0))</f>
        <v>No informa</v>
      </c>
      <c r="AT25" s="96" t="str">
        <f>INDEX(Consolidado!$A$1:$CA$102,ROW(AT25)+1,MATCH(DatosProcesados!AT$1,Consolidado!$A$1:$CA$1,0))</f>
        <v>No</v>
      </c>
      <c r="AU25" s="96" t="str">
        <f>INDEX(Consolidado!$A$1:$CA$102,ROW(AU25)+1,MATCH(DatosProcesados!AU$1,Consolidado!$A$1:$CA$1,0))</f>
        <v>Si</v>
      </c>
      <c r="AV25" s="96">
        <f>INDEX(Consolidado!$A$1:$CA$102,ROW(AV25)+1,MATCH(DatosProcesados!AV$1,Consolidado!$A$1:$CA$1,0))</f>
        <v>1</v>
      </c>
      <c r="AW25" s="96" t="str">
        <f>INDEX(Consolidado!$A$1:$CA$102,ROW(AW25)+1,MATCH(DatosProcesados!AW$1,Consolidado!$A$1:$CA$1,0))</f>
        <v>No</v>
      </c>
      <c r="AX25" s="96" t="str">
        <f>INDEX(Consolidado!$A$1:$CA$102,ROW(AX25)+1,MATCH(DatosProcesados!AX$1,Consolidado!$A$1:$CA$1,0))</f>
        <v>No informa</v>
      </c>
      <c r="AY25" s="96" t="str">
        <f>INDEX(Consolidado!$A$1:$CA$102,ROW(AY25)+1,MATCH(DatosProcesados!AY$1,Consolidado!$A$1:$CA$1,0))</f>
        <v>No informa</v>
      </c>
      <c r="AZ25" s="96" t="str">
        <f>INDEX(Consolidado!$A$1:$CA$102,ROW(AZ25)+1,MATCH(DatosProcesados!AZ$1,Consolidado!$A$1:$CA$1,0))</f>
        <v>No informa</v>
      </c>
      <c r="BA25" s="96" t="str">
        <f>INDEX(Consolidado!$A$1:$CA$102,ROW(BA25)+1,MATCH(DatosProcesados!BA$1,Consolidado!$A$1:$CA$1,0))</f>
        <v>No</v>
      </c>
      <c r="BB25" s="96" t="str">
        <f>INDEX(Consolidado!$A$1:$CA$102,ROW(BB25)+1,MATCH(DatosProcesados!BB$1,Consolidado!$A$1:$CA$1,0))</f>
        <v>No informa</v>
      </c>
      <c r="BC25" s="96" t="str">
        <f>INDEX(Consolidado!$A$1:$CA$102,ROW(BC25)+1,MATCH(DatosProcesados!BC$1,Consolidado!$A$1:$CA$1,0))</f>
        <v>No</v>
      </c>
      <c r="BD25" s="96" t="str">
        <f>INDEX(Consolidado!$A$1:$CA$102,ROW(BD25)+1,MATCH(DatosProcesados!BD$1,Consolidado!$A$1:$CA$1,0))</f>
        <v>No</v>
      </c>
      <c r="BE25" s="96">
        <f>INDEX(Consolidado!$A$1:$CA$102,ROW(BE25)+1,MATCH(DatosProcesados!BE$1,Consolidado!$A$1:$CA$1,0))</f>
        <v>0</v>
      </c>
      <c r="BF25" s="96" t="str">
        <f>INDEX(Consolidado!$A$1:$CA$102,ROW(BF25)+1,MATCH(DatosProcesados!BF$1,Consolidado!$A$1:$CA$1,0))</f>
        <v xml:space="preserve">No informa </v>
      </c>
    </row>
    <row r="26" spans="1:58" x14ac:dyDescent="0.3">
      <c r="A26" s="96" t="str">
        <f>INDEX(Consolidado!$A$1:$CA$102,ROW(A26)+1,MATCH(DatosProcesados!A$1,Consolidado!$A$1:$CA$1,0))</f>
        <v>Coca Cola- Femsa</v>
      </c>
      <c r="B26" s="96" t="str">
        <f>INDEX(Consolidado!$A$1:$CA$102,ROW(B26)+1,MATCH(DatosProcesados!B$1,Consolidado!$A$1:$CA$1,0))</f>
        <v>Manufactura</v>
      </c>
      <c r="C26" s="96" t="str">
        <f>INDEX(Consolidado!$A$1:$CA$102,ROW(C26)+1,MATCH(DatosProcesados!C$1,Consolidado!$A$1:$CA$1,0))</f>
        <v>Mixta</v>
      </c>
      <c r="D26" s="96" t="str">
        <f>INDEX(Consolidado!$A$1:$CA$102,ROW(D26)+1,MATCH(DatosProcesados!D$1,Consolidado!$A$1:$CA$1,0))</f>
        <v>No</v>
      </c>
      <c r="E26" s="96" t="str">
        <f>INDEX(Consolidado!$A$1:$CA$102,ROW(E26)+1,MATCH(DatosProcesados!E$1,Consolidado!$A$1:$CA$1,0))</f>
        <v>Si</v>
      </c>
      <c r="F26" s="96" t="str">
        <f>INDEX(Consolidado!$A$1:$CA$102,ROW(F26)+1,MATCH(DatosProcesados!F$1,Consolidado!$A$1:$CA$1,0))</f>
        <v>Si</v>
      </c>
      <c r="G26" s="96">
        <f>INDEX(Consolidado!$A$1:$CA$102,ROW(G26)+1,MATCH(DatosProcesados!G$1,Consolidado!$A$1:$CA$1,0))</f>
        <v>1991</v>
      </c>
      <c r="H26" s="96" t="str">
        <f>INDEX(Consolidado!$A$1:$CA$102,ROW(H26)+1,MATCH(DatosProcesados!H$1,Consolidado!$A$1:$CA$1,0))</f>
        <v>México</v>
      </c>
      <c r="I26" s="96">
        <f>INDEX(Consolidado!$A$1:$CA$102,ROW(I26)+1,MATCH(DatosProcesados!I$1,Consolidado!$A$1:$CA$1,0))</f>
        <v>5.1614047279999999</v>
      </c>
      <c r="J26" s="96" t="str">
        <f>INDEX(Consolidado!$A$1:$CA$102,ROW(J26)+1,MATCH(DatosProcesados!J$1,Consolidado!$A$1:$CA$1,0))</f>
        <v>Si</v>
      </c>
      <c r="K26" s="96">
        <f>INDEX(Consolidado!$A$1:$CA$102,ROW(K26)+1,MATCH(DatosProcesados!K$1,Consolidado!$A$1:$CA$1,0))</f>
        <v>2024</v>
      </c>
      <c r="L26" s="96" t="str">
        <f>INDEX(Consolidado!$A$1:$CA$102,ROW(L26)+1,MATCH(DatosProcesados!L$1,Consolidado!$A$1:$CA$1,0))</f>
        <v>Si</v>
      </c>
      <c r="M26" s="96" t="str">
        <f>INDEX(Consolidado!$A$1:$CA$102,ROW(M26)+1,MATCH(DatosProcesados!M$1,Consolidado!$A$1:$CA$1,0))</f>
        <v>Si</v>
      </c>
      <c r="N26" s="96" t="str">
        <f>INDEX(Consolidado!$A$1:$CA$102,ROW(N26)+1,MATCH(DatosProcesados!N$1,Consolidado!$A$1:$CA$1,0))</f>
        <v>Si</v>
      </c>
      <c r="O26" s="96" t="str">
        <f>INDEX(Consolidado!$A$1:$CA$102,ROW(O26)+1,MATCH(DatosProcesados!O$1,Consolidado!$A$1:$CA$1,0))</f>
        <v>Si</v>
      </c>
      <c r="P26" s="96" t="str">
        <f>INDEX(Consolidado!$A$1:$CA$102,ROW(P26)+1,MATCH(DatosProcesados!P$1,Consolidado!$A$1:$CA$1,0))</f>
        <v>Si</v>
      </c>
      <c r="Q26" s="96">
        <f>INDEX(Consolidado!$A$1:$CA$102,ROW(Q26)+1,MATCH(DatosProcesados!Q$1,Consolidado!$A$1:$CA$1,0))</f>
        <v>596520</v>
      </c>
      <c r="R26" s="96">
        <f>INDEX(Consolidado!$A$1:$CA$102,ROW(R26)+1,MATCH(DatosProcesados!R$1,Consolidado!$A$1:$CA$1,0))</f>
        <v>25930</v>
      </c>
      <c r="S26" s="96">
        <f>INDEX(Consolidado!$A$1:$CA$102,ROW(S26)+1,MATCH(DatosProcesados!S$1,Consolidado!$A$1:$CA$1,0))</f>
        <v>964490</v>
      </c>
      <c r="T26" s="96" t="str">
        <f>INDEX(Consolidado!$A$1:$CA$102,ROW(T26)+1,MATCH(DatosProcesados!T$1,Consolidado!$A$1:$CA$1,0))</f>
        <v>Si</v>
      </c>
      <c r="U26" s="96" t="str">
        <f>INDEX(Consolidado!$A$1:$CA$102,ROW(U26)+1,MATCH(DatosProcesados!U$1,Consolidado!$A$1:$CA$1,0))</f>
        <v>No</v>
      </c>
      <c r="V26" s="96">
        <f>INDEX(Consolidado!$A$1:$CA$102,ROW(V26)+1,MATCH(DatosProcesados!V$1,Consolidado!$A$1:$CA$1,0))</f>
        <v>2</v>
      </c>
      <c r="W26" s="96" t="str">
        <f>INDEX(Consolidado!$A$1:$CA$102,ROW(W26)+1,MATCH(DatosProcesados!W$1,Consolidado!$A$1:$CA$1,0))</f>
        <v>Si</v>
      </c>
      <c r="X26" s="96">
        <f>INDEX(Consolidado!$A$1:$CA$102,ROW(X26)+1,MATCH(DatosProcesados!X$1,Consolidado!$A$1:$CA$1,0))</f>
        <v>3922210000</v>
      </c>
      <c r="Y26" s="96" t="str">
        <f>INDEX(Consolidado!$A$1:$CA$102,ROW(Y26)+1,MATCH(DatosProcesados!Y$1,Consolidado!$A$1:$CA$1,0))</f>
        <v>Si</v>
      </c>
      <c r="Z26" s="96" t="str">
        <f>INDEX(Consolidado!$A$1:$CA$102,ROW(Z26)+1,MATCH(DatosProcesados!Z$1,Consolidado!$A$1:$CA$1,0))</f>
        <v>Si</v>
      </c>
      <c r="AA26" s="96" t="str">
        <f>INDEX(Consolidado!$A$1:$CA$102,ROW(AA26)+1,MATCH(DatosProcesados!AA$1,Consolidado!$A$1:$CA$1,0))</f>
        <v>No informa</v>
      </c>
      <c r="AB26" s="96">
        <f>INDEX(Consolidado!$A$1:$CA$102,ROW(AB26)+1,MATCH(DatosProcesados!AB$1,Consolidado!$A$1:$CA$1,0))</f>
        <v>2</v>
      </c>
      <c r="AC26" s="96" t="str">
        <f>INDEX(Consolidado!$A$1:$CA$102,ROW(AC26)+1,MATCH(DatosProcesados!AC$1,Consolidado!$A$1:$CA$1,0))</f>
        <v>Si</v>
      </c>
      <c r="AD26" s="96" t="str">
        <f>INDEX(Consolidado!$A$1:$CA$102,ROW(AD26)+1,MATCH(DatosProcesados!AD$1,Consolidado!$A$1:$CA$1,0))</f>
        <v xml:space="preserve">No informa </v>
      </c>
      <c r="AE26" s="96">
        <f>INDEX(Consolidado!$A$1:$CA$102,ROW(AE26)+1,MATCH(DatosProcesados!AE$1,Consolidado!$A$1:$CA$1,0))</f>
        <v>2</v>
      </c>
      <c r="AF26" s="96" t="str">
        <f>INDEX(Consolidado!$A$1:$CA$102,ROW(AF26)+1,MATCH(DatosProcesados!AF$1,Consolidado!$A$1:$CA$1,0))</f>
        <v>Si</v>
      </c>
      <c r="AG26" s="96" t="str">
        <f>INDEX(Consolidado!$A$1:$CA$102,ROW(AG26)+1,MATCH(DatosProcesados!AG$1,Consolidado!$A$1:$CA$1,0))</f>
        <v>No</v>
      </c>
      <c r="AH26" s="96" t="str">
        <f>INDEX(Consolidado!$A$1:$CA$102,ROW(AH26)+1,MATCH(DatosProcesados!AH$1,Consolidado!$A$1:$CA$1,0))</f>
        <v>Si</v>
      </c>
      <c r="AI26" s="96" t="str">
        <f>INDEX(Consolidado!$A$1:$CA$102,ROW(AI26)+1,MATCH(DatosProcesados!AI$1,Consolidado!$A$1:$CA$1,0))</f>
        <v>No informa</v>
      </c>
      <c r="AJ26" s="96" t="str">
        <f>INDEX(Consolidado!$A$1:$CA$102,ROW(AJ26)+1,MATCH(DatosProcesados!AJ$1,Consolidado!$A$1:$CA$1,0))</f>
        <v>No informa</v>
      </c>
      <c r="AK26" s="96" t="str">
        <f>INDEX(Consolidado!$A$1:$CA$102,ROW(AK26)+1,MATCH(DatosProcesados!AK$1,Consolidado!$A$1:$CA$1,0))</f>
        <v>Si</v>
      </c>
      <c r="AL26" s="96" t="str">
        <f>INDEX(Consolidado!$A$1:$CA$102,ROW(AL26)+1,MATCH(DatosProcesados!AL$1,Consolidado!$A$1:$CA$1,0))</f>
        <v>No informa</v>
      </c>
      <c r="AM26" s="96" t="str">
        <f>INDEX(Consolidado!$A$1:$CA$102,ROW(AM26)+1,MATCH(DatosProcesados!AM$1,Consolidado!$A$1:$CA$1,0))</f>
        <v>No informa</v>
      </c>
      <c r="AN26" s="96">
        <f>INDEX(Consolidado!$A$1:$CA$102,ROW(AN26)+1,MATCH(DatosProcesados!AN$1,Consolidado!$A$1:$CA$1,0))</f>
        <v>2</v>
      </c>
      <c r="AO26" s="96" t="str">
        <f>INDEX(Consolidado!$A$1:$CA$102,ROW(AO26)+1,MATCH(DatosProcesados!AO$1,Consolidado!$A$1:$CA$1,0))</f>
        <v xml:space="preserve">No informa </v>
      </c>
      <c r="AP26" s="96">
        <f>INDEX(Consolidado!$A$1:$CA$102,ROW(AP26)+1,MATCH(DatosProcesados!AP$1,Consolidado!$A$1:$CA$1,0))</f>
        <v>0.16300000000000001</v>
      </c>
      <c r="AQ26" s="96" t="str">
        <f>INDEX(Consolidado!$A$1:$CA$102,ROW(AQ26)+1,MATCH(DatosProcesados!AQ$1,Consolidado!$A$1:$CA$1,0))</f>
        <v>No</v>
      </c>
      <c r="AR26" s="96" t="str">
        <f>INDEX(Consolidado!$A$1:$CA$102,ROW(AR26)+1,MATCH(DatosProcesados!AR$1,Consolidado!$A$1:$CA$1,0))</f>
        <v>Si</v>
      </c>
      <c r="AS26" s="96" t="str">
        <f>INDEX(Consolidado!$A$1:$CA$102,ROW(AS26)+1,MATCH(DatosProcesados!AS$1,Consolidado!$A$1:$CA$1,0))</f>
        <v>No informa</v>
      </c>
      <c r="AT26" s="96" t="str">
        <f>INDEX(Consolidado!$A$1:$CA$102,ROW(AT26)+1,MATCH(DatosProcesados!AT$1,Consolidado!$A$1:$CA$1,0))</f>
        <v>No</v>
      </c>
      <c r="AU26" s="96" t="str">
        <f>INDEX(Consolidado!$A$1:$CA$102,ROW(AU26)+1,MATCH(DatosProcesados!AU$1,Consolidado!$A$1:$CA$1,0))</f>
        <v>Si</v>
      </c>
      <c r="AV26" s="96">
        <f>INDEX(Consolidado!$A$1:$CA$102,ROW(AV26)+1,MATCH(DatosProcesados!AV$1,Consolidado!$A$1:$CA$1,0))</f>
        <v>2</v>
      </c>
      <c r="AW26" s="96" t="str">
        <f>INDEX(Consolidado!$A$1:$CA$102,ROW(AW26)+1,MATCH(DatosProcesados!AW$1,Consolidado!$A$1:$CA$1,0))</f>
        <v>No</v>
      </c>
      <c r="AX26" s="96" t="str">
        <f>INDEX(Consolidado!$A$1:$CA$102,ROW(AX26)+1,MATCH(DatosProcesados!AX$1,Consolidado!$A$1:$CA$1,0))</f>
        <v>No informa</v>
      </c>
      <c r="AY26" s="96" t="str">
        <f>INDEX(Consolidado!$A$1:$CA$102,ROW(AY26)+1,MATCH(DatosProcesados!AY$1,Consolidado!$A$1:$CA$1,0))</f>
        <v>No informa</v>
      </c>
      <c r="AZ26" s="96" t="str">
        <f>INDEX(Consolidado!$A$1:$CA$102,ROW(AZ26)+1,MATCH(DatosProcesados!AZ$1,Consolidado!$A$1:$CA$1,0))</f>
        <v>No informa</v>
      </c>
      <c r="BA26" s="96" t="str">
        <f>INDEX(Consolidado!$A$1:$CA$102,ROW(BA26)+1,MATCH(DatosProcesados!BA$1,Consolidado!$A$1:$CA$1,0))</f>
        <v>Si</v>
      </c>
      <c r="BB26" s="96">
        <f>INDEX(Consolidado!$A$1:$CA$102,ROW(BB26)+1,MATCH(DatosProcesados!BB$1,Consolidado!$A$1:$CA$1,0))</f>
        <v>0.93</v>
      </c>
      <c r="BC26" s="96" t="str">
        <f>INDEX(Consolidado!$A$1:$CA$102,ROW(BC26)+1,MATCH(DatosProcesados!BC$1,Consolidado!$A$1:$CA$1,0))</f>
        <v>No</v>
      </c>
      <c r="BD26" s="96" t="str">
        <f>INDEX(Consolidado!$A$1:$CA$102,ROW(BD26)+1,MATCH(DatosProcesados!BD$1,Consolidado!$A$1:$CA$1,0))</f>
        <v>No</v>
      </c>
      <c r="BE26" s="96">
        <f>INDEX(Consolidado!$A$1:$CA$102,ROW(BE26)+1,MATCH(DatosProcesados!BE$1,Consolidado!$A$1:$CA$1,0))</f>
        <v>2</v>
      </c>
      <c r="BF26" s="96">
        <f>INDEX(Consolidado!$A$1:$CA$102,ROW(BF26)+1,MATCH(DatosProcesados!BF$1,Consolidado!$A$1:$CA$1,0))</f>
        <v>2</v>
      </c>
    </row>
    <row r="27" spans="1:58" x14ac:dyDescent="0.3">
      <c r="A27" s="96" t="str">
        <f>INDEX(Consolidado!$A$1:$CA$102,ROW(A27)+1,MATCH(DatosProcesados!A$1,Consolidado!$A$1:$CA$1,0))</f>
        <v>Italcol</v>
      </c>
      <c r="B27" s="96" t="str">
        <f>INDEX(Consolidado!$A$1:$CA$102,ROW(B27)+1,MATCH(DatosProcesados!B$1,Consolidado!$A$1:$CA$1,0))</f>
        <v>Manufactura</v>
      </c>
      <c r="C27" s="96" t="str">
        <f>INDEX(Consolidado!$A$1:$CA$102,ROW(C27)+1,MATCH(DatosProcesados!C$1,Consolidado!$A$1:$CA$1,0))</f>
        <v>Privada</v>
      </c>
      <c r="D27" s="96" t="str">
        <f>INDEX(Consolidado!$A$1:$CA$102,ROW(D27)+1,MATCH(DatosProcesados!D$1,Consolidado!$A$1:$CA$1,0))</f>
        <v>Si</v>
      </c>
      <c r="E27" s="96" t="str">
        <f>INDEX(Consolidado!$A$1:$CA$102,ROW(E27)+1,MATCH(DatosProcesados!E$1,Consolidado!$A$1:$CA$1,0))</f>
        <v>No</v>
      </c>
      <c r="F27" s="96" t="str">
        <f>INDEX(Consolidado!$A$1:$CA$102,ROW(F27)+1,MATCH(DatosProcesados!F$1,Consolidado!$A$1:$CA$1,0))</f>
        <v>No</v>
      </c>
      <c r="G27" s="96">
        <f>INDEX(Consolidado!$A$1:$CA$102,ROW(G27)+1,MATCH(DatosProcesados!G$1,Consolidado!$A$1:$CA$1,0))</f>
        <v>1970</v>
      </c>
      <c r="H27" s="96" t="str">
        <f>INDEX(Consolidado!$A$1:$CA$102,ROW(H27)+1,MATCH(DatosProcesados!H$1,Consolidado!$A$1:$CA$1,0))</f>
        <v>Colombia</v>
      </c>
      <c r="I27" s="96">
        <f>INDEX(Consolidado!$A$1:$CA$102,ROW(I27)+1,MATCH(DatosProcesados!I$1,Consolidado!$A$1:$CA$1,0))</f>
        <v>3.1891452720000002</v>
      </c>
      <c r="J27" s="96" t="str">
        <f>INDEX(Consolidado!$A$1:$CA$102,ROW(J27)+1,MATCH(DatosProcesados!J$1,Consolidado!$A$1:$CA$1,0))</f>
        <v>No</v>
      </c>
      <c r="K27" s="96" t="str">
        <f>INDEX(Consolidado!$A$1:$CA$102,ROW(K27)+1,MATCH(DatosProcesados!K$1,Consolidado!$A$1:$CA$1,0))</f>
        <v>No tiene</v>
      </c>
      <c r="L27" s="96">
        <f>INDEX(Consolidado!$A$1:$CA$102,ROW(L27)+1,MATCH(DatosProcesados!L$1,Consolidado!$A$1:$CA$1,0))</f>
        <v>0</v>
      </c>
      <c r="M27" s="96">
        <f>INDEX(Consolidado!$A$1:$CA$102,ROW(M27)+1,MATCH(DatosProcesados!M$1,Consolidado!$A$1:$CA$1,0))</f>
        <v>0</v>
      </c>
      <c r="N27" s="96">
        <f>INDEX(Consolidado!$A$1:$CA$102,ROW(N27)+1,MATCH(DatosProcesados!N$1,Consolidado!$A$1:$CA$1,0))</f>
        <v>0</v>
      </c>
      <c r="O27" s="96">
        <f>INDEX(Consolidado!$A$1:$CA$102,ROW(O27)+1,MATCH(DatosProcesados!O$1,Consolidado!$A$1:$CA$1,0))</f>
        <v>0</v>
      </c>
      <c r="P27" s="96">
        <f>INDEX(Consolidado!$A$1:$CA$102,ROW(P27)+1,MATCH(DatosProcesados!P$1,Consolidado!$A$1:$CA$1,0))</f>
        <v>0</v>
      </c>
      <c r="Q27" s="96" t="str">
        <f>INDEX(Consolidado!$A$1:$CA$102,ROW(Q27)+1,MATCH(DatosProcesados!Q$1,Consolidado!$A$1:$CA$1,0))</f>
        <v xml:space="preserve">No informa </v>
      </c>
      <c r="R27" s="96" t="str">
        <f>INDEX(Consolidado!$A$1:$CA$102,ROW(R27)+1,MATCH(DatosProcesados!R$1,Consolidado!$A$1:$CA$1,0))</f>
        <v xml:space="preserve">No informa </v>
      </c>
      <c r="S27" s="96" t="str">
        <f>INDEX(Consolidado!$A$1:$CA$102,ROW(S27)+1,MATCH(DatosProcesados!S$1,Consolidado!$A$1:$CA$1,0))</f>
        <v xml:space="preserve">No informa </v>
      </c>
      <c r="T27" s="96">
        <f>INDEX(Consolidado!$A$1:$CA$102,ROW(T27)+1,MATCH(DatosProcesados!T$1,Consolidado!$A$1:$CA$1,0))</f>
        <v>0</v>
      </c>
      <c r="U27" s="96">
        <f>INDEX(Consolidado!$A$1:$CA$102,ROW(U27)+1,MATCH(DatosProcesados!U$1,Consolidado!$A$1:$CA$1,0))</f>
        <v>0</v>
      </c>
      <c r="V27" s="96">
        <f>INDEX(Consolidado!$A$1:$CA$102,ROW(V27)+1,MATCH(DatosProcesados!V$1,Consolidado!$A$1:$CA$1,0))</f>
        <v>0</v>
      </c>
      <c r="W27" s="96">
        <f>INDEX(Consolidado!$A$1:$CA$102,ROW(W27)+1,MATCH(DatosProcesados!W$1,Consolidado!$A$1:$CA$1,0))</f>
        <v>0</v>
      </c>
      <c r="X27" s="96" t="str">
        <f>INDEX(Consolidado!$A$1:$CA$102,ROW(X27)+1,MATCH(DatosProcesados!X$1,Consolidado!$A$1:$CA$1,0))</f>
        <v>No informa</v>
      </c>
      <c r="Y27" s="96">
        <f>INDEX(Consolidado!$A$1:$CA$102,ROW(Y27)+1,MATCH(DatosProcesados!Y$1,Consolidado!$A$1:$CA$1,0))</f>
        <v>0</v>
      </c>
      <c r="Z27" s="96">
        <f>INDEX(Consolidado!$A$1:$CA$102,ROW(Z27)+1,MATCH(DatosProcesados!Z$1,Consolidado!$A$1:$CA$1,0))</f>
        <v>0</v>
      </c>
      <c r="AA27" s="96" t="str">
        <f>INDEX(Consolidado!$A$1:$CA$102,ROW(AA27)+1,MATCH(DatosProcesados!AA$1,Consolidado!$A$1:$CA$1,0))</f>
        <v>No informa</v>
      </c>
      <c r="AB27" s="96">
        <f>INDEX(Consolidado!$A$1:$CA$102,ROW(AB27)+1,MATCH(DatosProcesados!AB$1,Consolidado!$A$1:$CA$1,0))</f>
        <v>0</v>
      </c>
      <c r="AC27" s="96">
        <f>INDEX(Consolidado!$A$1:$CA$102,ROW(AC27)+1,MATCH(DatosProcesados!AC$1,Consolidado!$A$1:$CA$1,0))</f>
        <v>0</v>
      </c>
      <c r="AD27" s="96" t="str">
        <f>INDEX(Consolidado!$A$1:$CA$102,ROW(AD27)+1,MATCH(DatosProcesados!AD$1,Consolidado!$A$1:$CA$1,0))</f>
        <v xml:space="preserve">No informa </v>
      </c>
      <c r="AE27" s="96">
        <f>INDEX(Consolidado!$A$1:$CA$102,ROW(AE27)+1,MATCH(DatosProcesados!AE$1,Consolidado!$A$1:$CA$1,0))</f>
        <v>0</v>
      </c>
      <c r="AF27" s="96">
        <f>INDEX(Consolidado!$A$1:$CA$102,ROW(AF27)+1,MATCH(DatosProcesados!AF$1,Consolidado!$A$1:$CA$1,0))</f>
        <v>0</v>
      </c>
      <c r="AG27" s="96">
        <f>INDEX(Consolidado!$A$1:$CA$102,ROW(AG27)+1,MATCH(DatosProcesados!AG$1,Consolidado!$A$1:$CA$1,0))</f>
        <v>0</v>
      </c>
      <c r="AH27" s="96">
        <f>INDEX(Consolidado!$A$1:$CA$102,ROW(AH27)+1,MATCH(DatosProcesados!AH$1,Consolidado!$A$1:$CA$1,0))</f>
        <v>0</v>
      </c>
      <c r="AI27" s="96" t="str">
        <f>INDEX(Consolidado!$A$1:$CA$102,ROW(AI27)+1,MATCH(DatosProcesados!AI$1,Consolidado!$A$1:$CA$1,0))</f>
        <v>No informa</v>
      </c>
      <c r="AJ27" s="96" t="str">
        <f>INDEX(Consolidado!$A$1:$CA$102,ROW(AJ27)+1,MATCH(DatosProcesados!AJ$1,Consolidado!$A$1:$CA$1,0))</f>
        <v>No informa</v>
      </c>
      <c r="AK27" s="96">
        <f>INDEX(Consolidado!$A$1:$CA$102,ROW(AK27)+1,MATCH(DatosProcesados!AK$1,Consolidado!$A$1:$CA$1,0))</f>
        <v>0</v>
      </c>
      <c r="AL27" s="96" t="str">
        <f>INDEX(Consolidado!$A$1:$CA$102,ROW(AL27)+1,MATCH(DatosProcesados!AL$1,Consolidado!$A$1:$CA$1,0))</f>
        <v>No informa</v>
      </c>
      <c r="AM27" s="96" t="str">
        <f>INDEX(Consolidado!$A$1:$CA$102,ROW(AM27)+1,MATCH(DatosProcesados!AM$1,Consolidado!$A$1:$CA$1,0))</f>
        <v>No informa</v>
      </c>
      <c r="AN27" s="96">
        <f>INDEX(Consolidado!$A$1:$CA$102,ROW(AN27)+1,MATCH(DatosProcesados!AN$1,Consolidado!$A$1:$CA$1,0))</f>
        <v>0</v>
      </c>
      <c r="AO27" s="96" t="str">
        <f>INDEX(Consolidado!$A$1:$CA$102,ROW(AO27)+1,MATCH(DatosProcesados!AO$1,Consolidado!$A$1:$CA$1,0))</f>
        <v>No informa</v>
      </c>
      <c r="AP27" s="96" t="str">
        <f>INDEX(Consolidado!$A$1:$CA$102,ROW(AP27)+1,MATCH(DatosProcesados!AP$1,Consolidado!$A$1:$CA$1,0))</f>
        <v>No informa</v>
      </c>
      <c r="AQ27" s="96">
        <f>INDEX(Consolidado!$A$1:$CA$102,ROW(AQ27)+1,MATCH(DatosProcesados!AQ$1,Consolidado!$A$1:$CA$1,0))</f>
        <v>0</v>
      </c>
      <c r="AR27" s="96">
        <f>INDEX(Consolidado!$A$1:$CA$102,ROW(AR27)+1,MATCH(DatosProcesados!AR$1,Consolidado!$A$1:$CA$1,0))</f>
        <v>0</v>
      </c>
      <c r="AS27" s="96" t="str">
        <f>INDEX(Consolidado!$A$1:$CA$102,ROW(AS27)+1,MATCH(DatosProcesados!AS$1,Consolidado!$A$1:$CA$1,0))</f>
        <v>No informa</v>
      </c>
      <c r="AT27" s="96">
        <f>INDEX(Consolidado!$A$1:$CA$102,ROW(AT27)+1,MATCH(DatosProcesados!AT$1,Consolidado!$A$1:$CA$1,0))</f>
        <v>0</v>
      </c>
      <c r="AU27" s="96">
        <f>INDEX(Consolidado!$A$1:$CA$102,ROW(AU27)+1,MATCH(DatosProcesados!AU$1,Consolidado!$A$1:$CA$1,0))</f>
        <v>0</v>
      </c>
      <c r="AV27" s="96">
        <f>INDEX(Consolidado!$A$1:$CA$102,ROW(AV27)+1,MATCH(DatosProcesados!AV$1,Consolidado!$A$1:$CA$1,0))</f>
        <v>0</v>
      </c>
      <c r="AW27" s="96">
        <f>INDEX(Consolidado!$A$1:$CA$102,ROW(AW27)+1,MATCH(DatosProcesados!AW$1,Consolidado!$A$1:$CA$1,0))</f>
        <v>0</v>
      </c>
      <c r="AX27" s="96" t="str">
        <f>INDEX(Consolidado!$A$1:$CA$102,ROW(AX27)+1,MATCH(DatosProcesados!AX$1,Consolidado!$A$1:$CA$1,0))</f>
        <v>No informa</v>
      </c>
      <c r="AY27" s="96" t="str">
        <f>INDEX(Consolidado!$A$1:$CA$102,ROW(AY27)+1,MATCH(DatosProcesados!AY$1,Consolidado!$A$1:$CA$1,0))</f>
        <v>No informa</v>
      </c>
      <c r="AZ27" s="96" t="str">
        <f>INDEX(Consolidado!$A$1:$CA$102,ROW(AZ27)+1,MATCH(DatosProcesados!AZ$1,Consolidado!$A$1:$CA$1,0))</f>
        <v>No informa</v>
      </c>
      <c r="BA27" s="96">
        <f>INDEX(Consolidado!$A$1:$CA$102,ROW(BA27)+1,MATCH(DatosProcesados!BA$1,Consolidado!$A$1:$CA$1,0))</f>
        <v>0</v>
      </c>
      <c r="BB27" s="96" t="str">
        <f>INDEX(Consolidado!$A$1:$CA$102,ROW(BB27)+1,MATCH(DatosProcesados!BB$1,Consolidado!$A$1:$CA$1,0))</f>
        <v xml:space="preserve">No informa </v>
      </c>
      <c r="BC27" s="96">
        <f>INDEX(Consolidado!$A$1:$CA$102,ROW(BC27)+1,MATCH(DatosProcesados!BC$1,Consolidado!$A$1:$CA$1,0))</f>
        <v>0</v>
      </c>
      <c r="BD27" s="96">
        <f>INDEX(Consolidado!$A$1:$CA$102,ROW(BD27)+1,MATCH(DatosProcesados!BD$1,Consolidado!$A$1:$CA$1,0))</f>
        <v>0</v>
      </c>
      <c r="BE27" s="96">
        <f>INDEX(Consolidado!$A$1:$CA$102,ROW(BE27)+1,MATCH(DatosProcesados!BE$1,Consolidado!$A$1:$CA$1,0))</f>
        <v>0</v>
      </c>
      <c r="BF27" s="96">
        <f>INDEX(Consolidado!$A$1:$CA$102,ROW(BF27)+1,MATCH(DatosProcesados!BF$1,Consolidado!$A$1:$CA$1,0))</f>
        <v>0</v>
      </c>
    </row>
    <row r="28" spans="1:58" x14ac:dyDescent="0.3">
      <c r="A28" s="96" t="str">
        <f>INDEX(Consolidado!$A$1:$CA$102,ROW(A28)+1,MATCH(DatosProcesados!A$1,Consolidado!$A$1:$CA$1,0))</f>
        <v>Postobón</v>
      </c>
      <c r="B28" s="96" t="str">
        <f>INDEX(Consolidado!$A$1:$CA$102,ROW(B28)+1,MATCH(DatosProcesados!B$1,Consolidado!$A$1:$CA$1,0))</f>
        <v>Manufactura</v>
      </c>
      <c r="C28" s="96" t="str">
        <f>INDEX(Consolidado!$A$1:$CA$102,ROW(C28)+1,MATCH(DatosProcesados!C$1,Consolidado!$A$1:$CA$1,0))</f>
        <v>Privada</v>
      </c>
      <c r="D28" s="96" t="str">
        <f>INDEX(Consolidado!$A$1:$CA$102,ROW(D28)+1,MATCH(DatosProcesados!D$1,Consolidado!$A$1:$CA$1,0))</f>
        <v>No</v>
      </c>
      <c r="E28" s="96" t="str">
        <f>INDEX(Consolidado!$A$1:$CA$102,ROW(E28)+1,MATCH(DatosProcesados!E$1,Consolidado!$A$1:$CA$1,0))</f>
        <v>No</v>
      </c>
      <c r="F28" s="96" t="str">
        <f>INDEX(Consolidado!$A$1:$CA$102,ROW(F28)+1,MATCH(DatosProcesados!F$1,Consolidado!$A$1:$CA$1,0))</f>
        <v>No</v>
      </c>
      <c r="G28" s="96">
        <f>INDEX(Consolidado!$A$1:$CA$102,ROW(G28)+1,MATCH(DatosProcesados!G$1,Consolidado!$A$1:$CA$1,0))</f>
        <v>1904</v>
      </c>
      <c r="H28" s="96" t="str">
        <f>INDEX(Consolidado!$A$1:$CA$102,ROW(H28)+1,MATCH(DatosProcesados!H$1,Consolidado!$A$1:$CA$1,0))</f>
        <v>Colombia</v>
      </c>
      <c r="I28" s="96">
        <f>INDEX(Consolidado!$A$1:$CA$102,ROW(I28)+1,MATCH(DatosProcesados!I$1,Consolidado!$A$1:$CA$1,0))</f>
        <v>2.8467005310000002</v>
      </c>
      <c r="J28" s="96" t="str">
        <f>INDEX(Consolidado!$A$1:$CA$102,ROW(J28)+1,MATCH(DatosProcesados!J$1,Consolidado!$A$1:$CA$1,0))</f>
        <v>Si</v>
      </c>
      <c r="K28" s="96">
        <f>INDEX(Consolidado!$A$1:$CA$102,ROW(K28)+1,MATCH(DatosProcesados!K$1,Consolidado!$A$1:$CA$1,0))</f>
        <v>2024</v>
      </c>
      <c r="L28" s="96" t="str">
        <f>INDEX(Consolidado!$A$1:$CA$102,ROW(L28)+1,MATCH(DatosProcesados!L$1,Consolidado!$A$1:$CA$1,0))</f>
        <v>Si</v>
      </c>
      <c r="M28" s="96" t="str">
        <f>INDEX(Consolidado!$A$1:$CA$102,ROW(M28)+1,MATCH(DatosProcesados!M$1,Consolidado!$A$1:$CA$1,0))</f>
        <v>Si</v>
      </c>
      <c r="N28" s="96" t="str">
        <f>INDEX(Consolidado!$A$1:$CA$102,ROW(N28)+1,MATCH(DatosProcesados!N$1,Consolidado!$A$1:$CA$1,0))</f>
        <v>Si</v>
      </c>
      <c r="O28" s="96" t="str">
        <f>INDEX(Consolidado!$A$1:$CA$102,ROW(O28)+1,MATCH(DatosProcesados!O$1,Consolidado!$A$1:$CA$1,0))</f>
        <v>Si</v>
      </c>
      <c r="P28" s="96" t="str">
        <f>INDEX(Consolidado!$A$1:$CA$102,ROW(P28)+1,MATCH(DatosProcesados!P$1,Consolidado!$A$1:$CA$1,0))</f>
        <v>Si</v>
      </c>
      <c r="Q28" s="96">
        <f>INDEX(Consolidado!$A$1:$CA$102,ROW(Q28)+1,MATCH(DatosProcesados!Q$1,Consolidado!$A$1:$CA$1,0))</f>
        <v>54423.1</v>
      </c>
      <c r="R28" s="96">
        <f>INDEX(Consolidado!$A$1:$CA$102,ROW(R28)+1,MATCH(DatosProcesados!R$1,Consolidado!$A$1:$CA$1,0))</f>
        <v>0</v>
      </c>
      <c r="S28" s="96">
        <f>INDEX(Consolidado!$A$1:$CA$102,ROW(S28)+1,MATCH(DatosProcesados!S$1,Consolidado!$A$1:$CA$1,0))</f>
        <v>55075.65</v>
      </c>
      <c r="T28" s="96" t="str">
        <f>INDEX(Consolidado!$A$1:$CA$102,ROW(T28)+1,MATCH(DatosProcesados!T$1,Consolidado!$A$1:$CA$1,0))</f>
        <v>Si</v>
      </c>
      <c r="U28" s="96" t="str">
        <f>INDEX(Consolidado!$A$1:$CA$102,ROW(U28)+1,MATCH(DatosProcesados!U$1,Consolidado!$A$1:$CA$1,0))</f>
        <v>Si</v>
      </c>
      <c r="V28" s="96">
        <f>INDEX(Consolidado!$A$1:$CA$102,ROW(V28)+1,MATCH(DatosProcesados!V$1,Consolidado!$A$1:$CA$1,0))</f>
        <v>2</v>
      </c>
      <c r="W28" s="96" t="str">
        <f>INDEX(Consolidado!$A$1:$CA$102,ROW(W28)+1,MATCH(DatosProcesados!W$1,Consolidado!$A$1:$CA$1,0))</f>
        <v>Si</v>
      </c>
      <c r="X28" s="96">
        <f>INDEX(Consolidado!$A$1:$CA$102,ROW(X28)+1,MATCH(DatosProcesados!X$1,Consolidado!$A$1:$CA$1,0))</f>
        <v>2176000000</v>
      </c>
      <c r="Y28" s="96" t="str">
        <f>INDEX(Consolidado!$A$1:$CA$102,ROW(Y28)+1,MATCH(DatosProcesados!Y$1,Consolidado!$A$1:$CA$1,0))</f>
        <v>Si</v>
      </c>
      <c r="Z28" s="96" t="str">
        <f>INDEX(Consolidado!$A$1:$CA$102,ROW(Z28)+1,MATCH(DatosProcesados!Z$1,Consolidado!$A$1:$CA$1,0))</f>
        <v>Si</v>
      </c>
      <c r="AA28" s="96">
        <f>INDEX(Consolidado!$A$1:$CA$102,ROW(AA28)+1,MATCH(DatosProcesados!AA$1,Consolidado!$A$1:$CA$1,0))</f>
        <v>2703160</v>
      </c>
      <c r="AB28" s="96">
        <f>INDEX(Consolidado!$A$1:$CA$102,ROW(AB28)+1,MATCH(DatosProcesados!AB$1,Consolidado!$A$1:$CA$1,0))</f>
        <v>2</v>
      </c>
      <c r="AC28" s="96" t="str">
        <f>INDEX(Consolidado!$A$1:$CA$102,ROW(AC28)+1,MATCH(DatosProcesados!AC$1,Consolidado!$A$1:$CA$1,0))</f>
        <v>Si</v>
      </c>
      <c r="AD28" s="96">
        <f>INDEX(Consolidado!$A$1:$CA$102,ROW(AD28)+1,MATCH(DatosProcesados!AD$1,Consolidado!$A$1:$CA$1,0))</f>
        <v>30651.5</v>
      </c>
      <c r="AE28" s="96">
        <f>INDEX(Consolidado!$A$1:$CA$102,ROW(AE28)+1,MATCH(DatosProcesados!AE$1,Consolidado!$A$1:$CA$1,0))</f>
        <v>2</v>
      </c>
      <c r="AF28" s="96" t="str">
        <f>INDEX(Consolidado!$A$1:$CA$102,ROW(AF28)+1,MATCH(DatosProcesados!AF$1,Consolidado!$A$1:$CA$1,0))</f>
        <v>Si</v>
      </c>
      <c r="AG28" s="96" t="str">
        <f>INDEX(Consolidado!$A$1:$CA$102,ROW(AG28)+1,MATCH(DatosProcesados!AG$1,Consolidado!$A$1:$CA$1,0))</f>
        <v>No</v>
      </c>
      <c r="AH28" s="96" t="str">
        <f>INDEX(Consolidado!$A$1:$CA$102,ROW(AH28)+1,MATCH(DatosProcesados!AH$1,Consolidado!$A$1:$CA$1,0))</f>
        <v>Si</v>
      </c>
      <c r="AI28" s="96" t="str">
        <f>INDEX(Consolidado!$A$1:$CA$102,ROW(AI28)+1,MATCH(DatosProcesados!AI$1,Consolidado!$A$1:$CA$1,0))</f>
        <v>No informa</v>
      </c>
      <c r="AJ28" s="96" t="str">
        <f>INDEX(Consolidado!$A$1:$CA$102,ROW(AJ28)+1,MATCH(DatosProcesados!AJ$1,Consolidado!$A$1:$CA$1,0))</f>
        <v>No informa</v>
      </c>
      <c r="AK28" s="96" t="str">
        <f>INDEX(Consolidado!$A$1:$CA$102,ROW(AK28)+1,MATCH(DatosProcesados!AK$1,Consolidado!$A$1:$CA$1,0))</f>
        <v>Si</v>
      </c>
      <c r="AL28" s="96" t="str">
        <f>INDEX(Consolidado!$A$1:$CA$102,ROW(AL28)+1,MATCH(DatosProcesados!AL$1,Consolidado!$A$1:$CA$1,0))</f>
        <v>No informa</v>
      </c>
      <c r="AM28" s="96" t="str">
        <f>INDEX(Consolidado!$A$1:$CA$102,ROW(AM28)+1,MATCH(DatosProcesados!AM$1,Consolidado!$A$1:$CA$1,0))</f>
        <v>No informa</v>
      </c>
      <c r="AN28" s="96">
        <f>INDEX(Consolidado!$A$1:$CA$102,ROW(AN28)+1,MATCH(DatosProcesados!AN$1,Consolidado!$A$1:$CA$1,0))</f>
        <v>1</v>
      </c>
      <c r="AO28" s="96">
        <f>INDEX(Consolidado!$A$1:$CA$102,ROW(AO28)+1,MATCH(DatosProcesados!AO$1,Consolidado!$A$1:$CA$1,0))</f>
        <v>0.25</v>
      </c>
      <c r="AP28" s="96">
        <f>INDEX(Consolidado!$A$1:$CA$102,ROW(AP28)+1,MATCH(DatosProcesados!AP$1,Consolidado!$A$1:$CA$1,0))</f>
        <v>0.25</v>
      </c>
      <c r="AQ28" s="96" t="str">
        <f>INDEX(Consolidado!$A$1:$CA$102,ROW(AQ28)+1,MATCH(DatosProcesados!AQ$1,Consolidado!$A$1:$CA$1,0))</f>
        <v>No</v>
      </c>
      <c r="AR28" s="96" t="str">
        <f>INDEX(Consolidado!$A$1:$CA$102,ROW(AR28)+1,MATCH(DatosProcesados!AR$1,Consolidado!$A$1:$CA$1,0))</f>
        <v>Si</v>
      </c>
      <c r="AS28" s="96">
        <f>INDEX(Consolidado!$A$1:$CA$102,ROW(AS28)+1,MATCH(DatosProcesados!AS$1,Consolidado!$A$1:$CA$1,0))</f>
        <v>1.8E-3</v>
      </c>
      <c r="AT28" s="96" t="str">
        <f>INDEX(Consolidado!$A$1:$CA$102,ROW(AT28)+1,MATCH(DatosProcesados!AT$1,Consolidado!$A$1:$CA$1,0))</f>
        <v>Si</v>
      </c>
      <c r="AU28" s="96" t="str">
        <f>INDEX(Consolidado!$A$1:$CA$102,ROW(AU28)+1,MATCH(DatosProcesados!AU$1,Consolidado!$A$1:$CA$1,0))</f>
        <v>Si</v>
      </c>
      <c r="AV28" s="96">
        <f>INDEX(Consolidado!$A$1:$CA$102,ROW(AV28)+1,MATCH(DatosProcesados!AV$1,Consolidado!$A$1:$CA$1,0))</f>
        <v>2</v>
      </c>
      <c r="AW28" s="96" t="str">
        <f>INDEX(Consolidado!$A$1:$CA$102,ROW(AW28)+1,MATCH(DatosProcesados!AW$1,Consolidado!$A$1:$CA$1,0))</f>
        <v>Si</v>
      </c>
      <c r="AX28" s="96" t="str">
        <f>INDEX(Consolidado!$A$1:$CA$102,ROW(AX28)+1,MATCH(DatosProcesados!AX$1,Consolidado!$A$1:$CA$1,0))</f>
        <v>No informa</v>
      </c>
      <c r="AY28" s="96">
        <f>INDEX(Consolidado!$A$1:$CA$102,ROW(AY28)+1,MATCH(DatosProcesados!AY$1,Consolidado!$A$1:$CA$1,0))</f>
        <v>0.12075072729106237</v>
      </c>
      <c r="AZ28" s="96">
        <f>INDEX(Consolidado!$A$1:$CA$102,ROW(AZ28)+1,MATCH(DatosProcesados!AZ$1,Consolidado!$A$1:$CA$1,0))</f>
        <v>7.821209889480837E-3</v>
      </c>
      <c r="BA28" s="96" t="str">
        <f>INDEX(Consolidado!$A$1:$CA$102,ROW(BA28)+1,MATCH(DatosProcesados!BA$1,Consolidado!$A$1:$CA$1,0))</f>
        <v>Si</v>
      </c>
      <c r="BB28" s="96">
        <f>INDEX(Consolidado!$A$1:$CA$102,ROW(BB28)+1,MATCH(DatosProcesados!BB$1,Consolidado!$A$1:$CA$1,0))</f>
        <v>0.95</v>
      </c>
      <c r="BC28" s="96" t="str">
        <f>INDEX(Consolidado!$A$1:$CA$102,ROW(BC28)+1,MATCH(DatosProcesados!BC$1,Consolidado!$A$1:$CA$1,0))</f>
        <v>Si</v>
      </c>
      <c r="BD28" s="96" t="str">
        <f>INDEX(Consolidado!$A$1:$CA$102,ROW(BD28)+1,MATCH(DatosProcesados!BD$1,Consolidado!$A$1:$CA$1,0))</f>
        <v>No</v>
      </c>
      <c r="BE28" s="96">
        <f>INDEX(Consolidado!$A$1:$CA$102,ROW(BE28)+1,MATCH(DatosProcesados!BE$1,Consolidado!$A$1:$CA$1,0))</f>
        <v>2</v>
      </c>
      <c r="BF28" s="96">
        <f>INDEX(Consolidado!$A$1:$CA$102,ROW(BF28)+1,MATCH(DatosProcesados!BF$1,Consolidado!$A$1:$CA$1,0))</f>
        <v>2</v>
      </c>
    </row>
    <row r="29" spans="1:58" x14ac:dyDescent="0.3">
      <c r="A29" s="96" t="str">
        <f>INDEX(Consolidado!$A$1:$CA$102,ROW(A29)+1,MATCH(DatosProcesados!A$1,Consolidado!$A$1:$CA$1,0))</f>
        <v>Alimentos Carnicos (Grupo Nutresa)</v>
      </c>
      <c r="B29" s="96" t="str">
        <f>INDEX(Consolidado!$A$1:$CA$102,ROW(B29)+1,MATCH(DatosProcesados!B$1,Consolidado!$A$1:$CA$1,0))</f>
        <v>Manufactura</v>
      </c>
      <c r="C29" s="96" t="str">
        <f>INDEX(Consolidado!$A$1:$CA$102,ROW(C29)+1,MATCH(DatosProcesados!C$1,Consolidado!$A$1:$CA$1,0))</f>
        <v>Privada</v>
      </c>
      <c r="D29" s="96" t="str">
        <f>INDEX(Consolidado!$A$1:$CA$102,ROW(D29)+1,MATCH(DatosProcesados!D$1,Consolidado!$A$1:$CA$1,0))</f>
        <v>No</v>
      </c>
      <c r="E29" s="96" t="str">
        <f>INDEX(Consolidado!$A$1:$CA$102,ROW(E29)+1,MATCH(DatosProcesados!E$1,Consolidado!$A$1:$CA$1,0))</f>
        <v>Si</v>
      </c>
      <c r="F29" s="96" t="str">
        <f>INDEX(Consolidado!$A$1:$CA$102,ROW(F29)+1,MATCH(DatosProcesados!F$1,Consolidado!$A$1:$CA$1,0))</f>
        <v>Si</v>
      </c>
      <c r="G29" s="96">
        <f>INDEX(Consolidado!$A$1:$CA$102,ROW(G29)+1,MATCH(DatosProcesados!G$1,Consolidado!$A$1:$CA$1,0))</f>
        <v>1920</v>
      </c>
      <c r="H29" s="96" t="str">
        <f>INDEX(Consolidado!$A$1:$CA$102,ROW(H29)+1,MATCH(DatosProcesados!H$1,Consolidado!$A$1:$CA$1,0))</f>
        <v>Colombia</v>
      </c>
      <c r="I29" s="96">
        <f>INDEX(Consolidado!$A$1:$CA$102,ROW(I29)+1,MATCH(DatosProcesados!I$1,Consolidado!$A$1:$CA$1,0))</f>
        <v>2.844632077</v>
      </c>
      <c r="J29" s="96" t="str">
        <f>INDEX(Consolidado!$A$1:$CA$102,ROW(J29)+1,MATCH(DatosProcesados!J$1,Consolidado!$A$1:$CA$1,0))</f>
        <v>Si</v>
      </c>
      <c r="K29" s="96">
        <f>INDEX(Consolidado!$A$1:$CA$102,ROW(K29)+1,MATCH(DatosProcesados!K$1,Consolidado!$A$1:$CA$1,0))</f>
        <v>2024</v>
      </c>
      <c r="L29" s="96" t="str">
        <f>INDEX(Consolidado!$A$1:$CA$102,ROW(L29)+1,MATCH(DatosProcesados!L$1,Consolidado!$A$1:$CA$1,0))</f>
        <v>No</v>
      </c>
      <c r="M29" s="96" t="str">
        <f>INDEX(Consolidado!$A$1:$CA$102,ROW(M29)+1,MATCH(DatosProcesados!M$1,Consolidado!$A$1:$CA$1,0))</f>
        <v>Si</v>
      </c>
      <c r="N29" s="96" t="str">
        <f>INDEX(Consolidado!$A$1:$CA$102,ROW(N29)+1,MATCH(DatosProcesados!N$1,Consolidado!$A$1:$CA$1,0))</f>
        <v>Si</v>
      </c>
      <c r="O29" s="96" t="str">
        <f>INDEX(Consolidado!$A$1:$CA$102,ROW(O29)+1,MATCH(DatosProcesados!O$1,Consolidado!$A$1:$CA$1,0))</f>
        <v>Si</v>
      </c>
      <c r="P29" s="96" t="str">
        <f>INDEX(Consolidado!$A$1:$CA$102,ROW(P29)+1,MATCH(DatosProcesados!P$1,Consolidado!$A$1:$CA$1,0))</f>
        <v>Si</v>
      </c>
      <c r="Q29" s="96">
        <f>INDEX(Consolidado!$A$1:$CA$102,ROW(Q29)+1,MATCH(DatosProcesados!Q$1,Consolidado!$A$1:$CA$1,0))</f>
        <v>109100</v>
      </c>
      <c r="R29" s="96">
        <f>INDEX(Consolidado!$A$1:$CA$102,ROW(R29)+1,MATCH(DatosProcesados!R$1,Consolidado!$A$1:$CA$1,0))</f>
        <v>56848</v>
      </c>
      <c r="S29" s="96">
        <f>INDEX(Consolidado!$A$1:$CA$102,ROW(S29)+1,MATCH(DatosProcesados!S$1,Consolidado!$A$1:$CA$1,0))</f>
        <v>33355</v>
      </c>
      <c r="T29" s="96" t="str">
        <f>INDEX(Consolidado!$A$1:$CA$102,ROW(T29)+1,MATCH(DatosProcesados!T$1,Consolidado!$A$1:$CA$1,0))</f>
        <v>Si</v>
      </c>
      <c r="U29" s="96" t="str">
        <f>INDEX(Consolidado!$A$1:$CA$102,ROW(U29)+1,MATCH(DatosProcesados!U$1,Consolidado!$A$1:$CA$1,0))</f>
        <v>No</v>
      </c>
      <c r="V29" s="96">
        <f>INDEX(Consolidado!$A$1:$CA$102,ROW(V29)+1,MATCH(DatosProcesados!V$1,Consolidado!$A$1:$CA$1,0))</f>
        <v>2</v>
      </c>
      <c r="W29" s="96" t="str">
        <f>INDEX(Consolidado!$A$1:$CA$102,ROW(W29)+1,MATCH(DatosProcesados!W$1,Consolidado!$A$1:$CA$1,0))</f>
        <v>Si</v>
      </c>
      <c r="X29" s="96" t="str">
        <f>INDEX(Consolidado!$A$1:$CA$102,ROW(X29)+1,MATCH(DatosProcesados!X$1,Consolidado!$A$1:$CA$1,0))</f>
        <v>No informa</v>
      </c>
      <c r="Y29" s="96" t="str">
        <f>INDEX(Consolidado!$A$1:$CA$102,ROW(Y29)+1,MATCH(DatosProcesados!Y$1,Consolidado!$A$1:$CA$1,0))</f>
        <v>Si</v>
      </c>
      <c r="Z29" s="96" t="str">
        <f>INDEX(Consolidado!$A$1:$CA$102,ROW(Z29)+1,MATCH(DatosProcesados!Z$1,Consolidado!$A$1:$CA$1,0))</f>
        <v>Si</v>
      </c>
      <c r="AA29" s="96" t="str">
        <f>INDEX(Consolidado!$A$1:$CA$102,ROW(AA29)+1,MATCH(DatosProcesados!AA$1,Consolidado!$A$1:$CA$1,0))</f>
        <v>No informa</v>
      </c>
      <c r="AB29" s="96">
        <f>INDEX(Consolidado!$A$1:$CA$102,ROW(AB29)+1,MATCH(DatosProcesados!AB$1,Consolidado!$A$1:$CA$1,0))</f>
        <v>1</v>
      </c>
      <c r="AC29" s="96" t="str">
        <f>INDEX(Consolidado!$A$1:$CA$102,ROW(AC29)+1,MATCH(DatosProcesados!AC$1,Consolidado!$A$1:$CA$1,0))</f>
        <v>Si</v>
      </c>
      <c r="AD29" s="96">
        <f>INDEX(Consolidado!$A$1:$CA$102,ROW(AD29)+1,MATCH(DatosProcesados!AD$1,Consolidado!$A$1:$CA$1,0))</f>
        <v>15130</v>
      </c>
      <c r="AE29" s="96">
        <f>INDEX(Consolidado!$A$1:$CA$102,ROW(AE29)+1,MATCH(DatosProcesados!AE$1,Consolidado!$A$1:$CA$1,0))</f>
        <v>2</v>
      </c>
      <c r="AF29" s="96" t="str">
        <f>INDEX(Consolidado!$A$1:$CA$102,ROW(AF29)+1,MATCH(DatosProcesados!AF$1,Consolidado!$A$1:$CA$1,0))</f>
        <v>Si</v>
      </c>
      <c r="AG29" s="96" t="str">
        <f>INDEX(Consolidado!$A$1:$CA$102,ROW(AG29)+1,MATCH(DatosProcesados!AG$1,Consolidado!$A$1:$CA$1,0))</f>
        <v>Si</v>
      </c>
      <c r="AH29" s="96" t="str">
        <f>INDEX(Consolidado!$A$1:$CA$102,ROW(AH29)+1,MATCH(DatosProcesados!AH$1,Consolidado!$A$1:$CA$1,0))</f>
        <v>Si</v>
      </c>
      <c r="AI29" s="96" t="str">
        <f>INDEX(Consolidado!$A$1:$CA$102,ROW(AI29)+1,MATCH(DatosProcesados!AI$1,Consolidado!$A$1:$CA$1,0))</f>
        <v>No informa</v>
      </c>
      <c r="AJ29" s="96" t="str">
        <f>INDEX(Consolidado!$A$1:$CA$102,ROW(AJ29)+1,MATCH(DatosProcesados!AJ$1,Consolidado!$A$1:$CA$1,0))</f>
        <v>No informa</v>
      </c>
      <c r="AK29" s="96" t="str">
        <f>INDEX(Consolidado!$A$1:$CA$102,ROW(AK29)+1,MATCH(DatosProcesados!AK$1,Consolidado!$A$1:$CA$1,0))</f>
        <v>Si</v>
      </c>
      <c r="AL29" s="96" t="str">
        <f>INDEX(Consolidado!$A$1:$CA$102,ROW(AL29)+1,MATCH(DatosProcesados!AL$1,Consolidado!$A$1:$CA$1,0))</f>
        <v>No informa</v>
      </c>
      <c r="AM29" s="96" t="str">
        <f>INDEX(Consolidado!$A$1:$CA$102,ROW(AM29)+1,MATCH(DatosProcesados!AM$1,Consolidado!$A$1:$CA$1,0))</f>
        <v>No informa</v>
      </c>
      <c r="AN29" s="96">
        <f>INDEX(Consolidado!$A$1:$CA$102,ROW(AN29)+1,MATCH(DatosProcesados!AN$1,Consolidado!$A$1:$CA$1,0))</f>
        <v>2</v>
      </c>
      <c r="AO29" s="96">
        <f>INDEX(Consolidado!$A$1:$CA$102,ROW(AO29)+1,MATCH(DatosProcesados!AO$1,Consolidado!$A$1:$CA$1,0))</f>
        <v>0.4</v>
      </c>
      <c r="AP29" s="96">
        <f>INDEX(Consolidado!$A$1:$CA$102,ROW(AP29)+1,MATCH(DatosProcesados!AP$1,Consolidado!$A$1:$CA$1,0))</f>
        <v>0.36</v>
      </c>
      <c r="AQ29" s="96" t="str">
        <f>INDEX(Consolidado!$A$1:$CA$102,ROW(AQ29)+1,MATCH(DatosProcesados!AQ$1,Consolidado!$A$1:$CA$1,0))</f>
        <v>No</v>
      </c>
      <c r="AR29" s="96" t="str">
        <f>INDEX(Consolidado!$A$1:$CA$102,ROW(AR29)+1,MATCH(DatosProcesados!AR$1,Consolidado!$A$1:$CA$1,0))</f>
        <v>Si</v>
      </c>
      <c r="AS29" s="96">
        <f>INDEX(Consolidado!$A$1:$CA$102,ROW(AS29)+1,MATCH(DatosProcesados!AS$1,Consolidado!$A$1:$CA$1,0))</f>
        <v>5.7000000000000002E-3</v>
      </c>
      <c r="AT29" s="96" t="str">
        <f>INDEX(Consolidado!$A$1:$CA$102,ROW(AT29)+1,MATCH(DatosProcesados!AT$1,Consolidado!$A$1:$CA$1,0))</f>
        <v>Si</v>
      </c>
      <c r="AU29" s="96" t="str">
        <f>INDEX(Consolidado!$A$1:$CA$102,ROW(AU29)+1,MATCH(DatosProcesados!AU$1,Consolidado!$A$1:$CA$1,0))</f>
        <v>Si</v>
      </c>
      <c r="AV29" s="96">
        <f>INDEX(Consolidado!$A$1:$CA$102,ROW(AV29)+1,MATCH(DatosProcesados!AV$1,Consolidado!$A$1:$CA$1,0))</f>
        <v>2</v>
      </c>
      <c r="AW29" s="96" t="str">
        <f>INDEX(Consolidado!$A$1:$CA$102,ROW(AW29)+1,MATCH(DatosProcesados!AW$1,Consolidado!$A$1:$CA$1,0))</f>
        <v>Si</v>
      </c>
      <c r="AX29" s="96">
        <f>INDEX(Consolidado!$A$1:$CA$102,ROW(AX29)+1,MATCH(DatosProcesados!AX$1,Consolidado!$A$1:$CA$1,0))</f>
        <v>0.13</v>
      </c>
      <c r="AY29" s="96" t="str">
        <f>INDEX(Consolidado!$A$1:$CA$102,ROW(AY29)+1,MATCH(DatosProcesados!AY$1,Consolidado!$A$1:$CA$1,0))</f>
        <v>No informa</v>
      </c>
      <c r="AZ29" s="96">
        <f>INDEX(Consolidado!$A$1:$CA$102,ROW(AZ29)+1,MATCH(DatosProcesados!AZ$1,Consolidado!$A$1:$CA$1,0))</f>
        <v>0.01</v>
      </c>
      <c r="BA29" s="96" t="str">
        <f>INDEX(Consolidado!$A$1:$CA$102,ROW(BA29)+1,MATCH(DatosProcesados!BA$1,Consolidado!$A$1:$CA$1,0))</f>
        <v>Si</v>
      </c>
      <c r="BB29" s="96">
        <f>INDEX(Consolidado!$A$1:$CA$102,ROW(BB29)+1,MATCH(DatosProcesados!BB$1,Consolidado!$A$1:$CA$1,0))</f>
        <v>0.8</v>
      </c>
      <c r="BC29" s="96" t="str">
        <f>INDEX(Consolidado!$A$1:$CA$102,ROW(BC29)+1,MATCH(DatosProcesados!BC$1,Consolidado!$A$1:$CA$1,0))</f>
        <v>Si</v>
      </c>
      <c r="BD29" s="96" t="str">
        <f>INDEX(Consolidado!$A$1:$CA$102,ROW(BD29)+1,MATCH(DatosProcesados!BD$1,Consolidado!$A$1:$CA$1,0))</f>
        <v>Si</v>
      </c>
      <c r="BE29" s="96">
        <f>INDEX(Consolidado!$A$1:$CA$102,ROW(BE29)+1,MATCH(DatosProcesados!BE$1,Consolidado!$A$1:$CA$1,0))</f>
        <v>0</v>
      </c>
      <c r="BF29" s="96">
        <f>INDEX(Consolidado!$A$1:$CA$102,ROW(BF29)+1,MATCH(DatosProcesados!BF$1,Consolidado!$A$1:$CA$1,0))</f>
        <v>1</v>
      </c>
    </row>
    <row r="30" spans="1:58" x14ac:dyDescent="0.3">
      <c r="A30" s="96" t="str">
        <f>INDEX(Consolidado!$A$1:$CA$102,ROW(A30)+1,MATCH(DatosProcesados!A$1,Consolidado!$A$1:$CA$1,0))</f>
        <v>ES Windows</v>
      </c>
      <c r="B30" s="96" t="str">
        <f>INDEX(Consolidado!$A$1:$CA$102,ROW(B30)+1,MATCH(DatosProcesados!B$1,Consolidado!$A$1:$CA$1,0))</f>
        <v>Manufactura</v>
      </c>
      <c r="C30" s="96" t="str">
        <f>INDEX(Consolidado!$A$1:$CA$102,ROW(C30)+1,MATCH(DatosProcesados!C$1,Consolidado!$A$1:$CA$1,0))</f>
        <v>Privada</v>
      </c>
      <c r="D30" s="96" t="str">
        <f>INDEX(Consolidado!$A$1:$CA$102,ROW(D30)+1,MATCH(DatosProcesados!D$1,Consolidado!$A$1:$CA$1,0))</f>
        <v>No</v>
      </c>
      <c r="E30" s="96" t="str">
        <f>INDEX(Consolidado!$A$1:$CA$102,ROW(E30)+1,MATCH(DatosProcesados!E$1,Consolidado!$A$1:$CA$1,0))</f>
        <v>No</v>
      </c>
      <c r="F30" s="96" t="str">
        <f>INDEX(Consolidado!$A$1:$CA$102,ROW(F30)+1,MATCH(DatosProcesados!F$1,Consolidado!$A$1:$CA$1,0))</f>
        <v>Si</v>
      </c>
      <c r="G30" s="96">
        <f>INDEX(Consolidado!$A$1:$CA$102,ROW(G30)+1,MATCH(DatosProcesados!G$1,Consolidado!$A$1:$CA$1,0))</f>
        <v>1985</v>
      </c>
      <c r="H30" s="96" t="str">
        <f>INDEX(Consolidado!$A$1:$CA$102,ROW(H30)+1,MATCH(DatosProcesados!H$1,Consolidado!$A$1:$CA$1,0))</f>
        <v>Estados Unidos</v>
      </c>
      <c r="I30" s="96">
        <f>INDEX(Consolidado!$A$1:$CA$102,ROW(I30)+1,MATCH(DatosProcesados!I$1,Consolidado!$A$1:$CA$1,0))</f>
        <v>2.6249202149999999</v>
      </c>
      <c r="J30" s="96" t="str">
        <f>INDEX(Consolidado!$A$1:$CA$102,ROW(J30)+1,MATCH(DatosProcesados!J$1,Consolidado!$A$1:$CA$1,0))</f>
        <v>Si</v>
      </c>
      <c r="K30" s="96">
        <f>INDEX(Consolidado!$A$1:$CA$102,ROW(K30)+1,MATCH(DatosProcesados!K$1,Consolidado!$A$1:$CA$1,0))</f>
        <v>2023</v>
      </c>
      <c r="L30" s="96" t="str">
        <f>INDEX(Consolidado!$A$1:$CA$102,ROW(L30)+1,MATCH(DatosProcesados!L$1,Consolidado!$A$1:$CA$1,0))</f>
        <v>Si</v>
      </c>
      <c r="M30" s="96" t="str">
        <f>INDEX(Consolidado!$A$1:$CA$102,ROW(M30)+1,MATCH(DatosProcesados!M$1,Consolidado!$A$1:$CA$1,0))</f>
        <v>Si</v>
      </c>
      <c r="N30" s="96" t="str">
        <f>INDEX(Consolidado!$A$1:$CA$102,ROW(N30)+1,MATCH(DatosProcesados!N$1,Consolidado!$A$1:$CA$1,0))</f>
        <v>Si</v>
      </c>
      <c r="O30" s="96" t="str">
        <f>INDEX(Consolidado!$A$1:$CA$102,ROW(O30)+1,MATCH(DatosProcesados!O$1,Consolidado!$A$1:$CA$1,0))</f>
        <v>Si</v>
      </c>
      <c r="P30" s="96" t="str">
        <f>INDEX(Consolidado!$A$1:$CA$102,ROW(P30)+1,MATCH(DatosProcesados!P$1,Consolidado!$A$1:$CA$1,0))</f>
        <v>Si</v>
      </c>
      <c r="Q30" s="96">
        <f>INDEX(Consolidado!$A$1:$CA$102,ROW(Q30)+1,MATCH(DatosProcesados!Q$1,Consolidado!$A$1:$CA$1,0))</f>
        <v>82992</v>
      </c>
      <c r="R30" s="96">
        <f>INDEX(Consolidado!$A$1:$CA$102,ROW(R30)+1,MATCH(DatosProcesados!R$1,Consolidado!$A$1:$CA$1,0))</f>
        <v>3383</v>
      </c>
      <c r="S30" s="96">
        <f>INDEX(Consolidado!$A$1:$CA$102,ROW(S30)+1,MATCH(DatosProcesados!S$1,Consolidado!$A$1:$CA$1,0))</f>
        <v>304036</v>
      </c>
      <c r="T30" s="96" t="str">
        <f>INDEX(Consolidado!$A$1:$CA$102,ROW(T30)+1,MATCH(DatosProcesados!T$1,Consolidado!$A$1:$CA$1,0))</f>
        <v>No</v>
      </c>
      <c r="U30" s="96" t="str">
        <f>INDEX(Consolidado!$A$1:$CA$102,ROW(U30)+1,MATCH(DatosProcesados!U$1,Consolidado!$A$1:$CA$1,0))</f>
        <v>No</v>
      </c>
      <c r="V30" s="96">
        <f>INDEX(Consolidado!$A$1:$CA$102,ROW(V30)+1,MATCH(DatosProcesados!V$1,Consolidado!$A$1:$CA$1,0))</f>
        <v>0</v>
      </c>
      <c r="W30" s="96" t="str">
        <f>INDEX(Consolidado!$A$1:$CA$102,ROW(W30)+1,MATCH(DatosProcesados!W$1,Consolidado!$A$1:$CA$1,0))</f>
        <v>Si</v>
      </c>
      <c r="X30" s="96" t="str">
        <f>INDEX(Consolidado!$A$1:$CA$102,ROW(X30)+1,MATCH(DatosProcesados!X$1,Consolidado!$A$1:$CA$1,0))</f>
        <v>No informa</v>
      </c>
      <c r="Y30" s="96" t="str">
        <f>INDEX(Consolidado!$A$1:$CA$102,ROW(Y30)+1,MATCH(DatosProcesados!Y$1,Consolidado!$A$1:$CA$1,0))</f>
        <v>Si</v>
      </c>
      <c r="Z30" s="96" t="str">
        <f>INDEX(Consolidado!$A$1:$CA$102,ROW(Z30)+1,MATCH(DatosProcesados!Z$1,Consolidado!$A$1:$CA$1,0))</f>
        <v>Si</v>
      </c>
      <c r="AA30" s="96" t="str">
        <f>INDEX(Consolidado!$A$1:$CA$102,ROW(AA30)+1,MATCH(DatosProcesados!AA$1,Consolidado!$A$1:$CA$1,0))</f>
        <v>No informa</v>
      </c>
      <c r="AB30" s="96">
        <f>INDEX(Consolidado!$A$1:$CA$102,ROW(AB30)+1,MATCH(DatosProcesados!AB$1,Consolidado!$A$1:$CA$1,0))</f>
        <v>1</v>
      </c>
      <c r="AC30" s="96" t="str">
        <f>INDEX(Consolidado!$A$1:$CA$102,ROW(AC30)+1,MATCH(DatosProcesados!AC$1,Consolidado!$A$1:$CA$1,0))</f>
        <v>Si</v>
      </c>
      <c r="AD30" s="96">
        <f>INDEX(Consolidado!$A$1:$CA$102,ROW(AD30)+1,MATCH(DatosProcesados!AD$1,Consolidado!$A$1:$CA$1,0))</f>
        <v>15277</v>
      </c>
      <c r="AE30" s="96">
        <f>INDEX(Consolidado!$A$1:$CA$102,ROW(AE30)+1,MATCH(DatosProcesados!AE$1,Consolidado!$A$1:$CA$1,0))</f>
        <v>1</v>
      </c>
      <c r="AF30" s="96" t="str">
        <f>INDEX(Consolidado!$A$1:$CA$102,ROW(AF30)+1,MATCH(DatosProcesados!AF$1,Consolidado!$A$1:$CA$1,0))</f>
        <v>No</v>
      </c>
      <c r="AG30" s="96" t="str">
        <f>INDEX(Consolidado!$A$1:$CA$102,ROW(AG30)+1,MATCH(DatosProcesados!AG$1,Consolidado!$A$1:$CA$1,0))</f>
        <v>No</v>
      </c>
      <c r="AH30" s="96" t="str">
        <f>INDEX(Consolidado!$A$1:$CA$102,ROW(AH30)+1,MATCH(DatosProcesados!AH$1,Consolidado!$A$1:$CA$1,0))</f>
        <v>Si</v>
      </c>
      <c r="AI30" s="96" t="str">
        <f>INDEX(Consolidado!$A$1:$CA$102,ROW(AI30)+1,MATCH(DatosProcesados!AI$1,Consolidado!$A$1:$CA$1,0))</f>
        <v>No informa</v>
      </c>
      <c r="AJ30" s="96" t="str">
        <f>INDEX(Consolidado!$A$1:$CA$102,ROW(AJ30)+1,MATCH(DatosProcesados!AJ$1,Consolidado!$A$1:$CA$1,0))</f>
        <v>No informa</v>
      </c>
      <c r="AK30" s="96" t="str">
        <f>INDEX(Consolidado!$A$1:$CA$102,ROW(AK30)+1,MATCH(DatosProcesados!AK$1,Consolidado!$A$1:$CA$1,0))</f>
        <v>Si</v>
      </c>
      <c r="AL30" s="96" t="str">
        <f>INDEX(Consolidado!$A$1:$CA$102,ROW(AL30)+1,MATCH(DatosProcesados!AL$1,Consolidado!$A$1:$CA$1,0))</f>
        <v>No informa</v>
      </c>
      <c r="AM30" s="96" t="str">
        <f>INDEX(Consolidado!$A$1:$CA$102,ROW(AM30)+1,MATCH(DatosProcesados!AM$1,Consolidado!$A$1:$CA$1,0))</f>
        <v>No informa</v>
      </c>
      <c r="AN30" s="96">
        <f>INDEX(Consolidado!$A$1:$CA$102,ROW(AN30)+1,MATCH(DatosProcesados!AN$1,Consolidado!$A$1:$CA$1,0))</f>
        <v>0</v>
      </c>
      <c r="AO30" s="96">
        <f>INDEX(Consolidado!$A$1:$CA$102,ROW(AO30)+1,MATCH(DatosProcesados!AO$1,Consolidado!$A$1:$CA$1,0))</f>
        <v>0.28000000000000003</v>
      </c>
      <c r="AP30" s="96">
        <f>INDEX(Consolidado!$A$1:$CA$102,ROW(AP30)+1,MATCH(DatosProcesados!AP$1,Consolidado!$A$1:$CA$1,0))</f>
        <v>7.0000000000000007E-2</v>
      </c>
      <c r="AQ30" s="96" t="str">
        <f>INDEX(Consolidado!$A$1:$CA$102,ROW(AQ30)+1,MATCH(DatosProcesados!AQ$1,Consolidado!$A$1:$CA$1,0))</f>
        <v>No</v>
      </c>
      <c r="AR30" s="96" t="str">
        <f>INDEX(Consolidado!$A$1:$CA$102,ROW(AR30)+1,MATCH(DatosProcesados!AR$1,Consolidado!$A$1:$CA$1,0))</f>
        <v>Si</v>
      </c>
      <c r="AS30" s="96" t="str">
        <f>INDEX(Consolidado!$A$1:$CA$102,ROW(AS30)+1,MATCH(DatosProcesados!AS$1,Consolidado!$A$1:$CA$1,0))</f>
        <v>No informa</v>
      </c>
      <c r="AT30" s="96" t="str">
        <f>INDEX(Consolidado!$A$1:$CA$102,ROW(AT30)+1,MATCH(DatosProcesados!AT$1,Consolidado!$A$1:$CA$1,0))</f>
        <v>No</v>
      </c>
      <c r="AU30" s="96" t="str">
        <f>INDEX(Consolidado!$A$1:$CA$102,ROW(AU30)+1,MATCH(DatosProcesados!AU$1,Consolidado!$A$1:$CA$1,0))</f>
        <v>Si</v>
      </c>
      <c r="AV30" s="96">
        <f>INDEX(Consolidado!$A$1:$CA$102,ROW(AV30)+1,MATCH(DatosProcesados!AV$1,Consolidado!$A$1:$CA$1,0))</f>
        <v>2</v>
      </c>
      <c r="AW30" s="96" t="str">
        <f>INDEX(Consolidado!$A$1:$CA$102,ROW(AW30)+1,MATCH(DatosProcesados!AW$1,Consolidado!$A$1:$CA$1,0))</f>
        <v>Si</v>
      </c>
      <c r="AX30" s="96">
        <f>INDEX(Consolidado!$A$1:$CA$102,ROW(AX30)+1,MATCH(DatosProcesados!AX$1,Consolidado!$A$1:$CA$1,0))</f>
        <v>0.14680000000000001</v>
      </c>
      <c r="AY30" s="96" t="str">
        <f>INDEX(Consolidado!$A$1:$CA$102,ROW(AY30)+1,MATCH(DatosProcesados!AY$1,Consolidado!$A$1:$CA$1,0))</f>
        <v>No informa</v>
      </c>
      <c r="AZ30" s="96">
        <f>INDEX(Consolidado!$A$1:$CA$102,ROW(AZ30)+1,MATCH(DatosProcesados!AZ$1,Consolidado!$A$1:$CA$1,0))</f>
        <v>1E-3</v>
      </c>
      <c r="BA30" s="96" t="str">
        <f>INDEX(Consolidado!$A$1:$CA$102,ROW(BA30)+1,MATCH(DatosProcesados!BA$1,Consolidado!$A$1:$CA$1,0))</f>
        <v>No</v>
      </c>
      <c r="BB30" s="96" t="str">
        <f>INDEX(Consolidado!$A$1:$CA$102,ROW(BB30)+1,MATCH(DatosProcesados!BB$1,Consolidado!$A$1:$CA$1,0))</f>
        <v>No informa</v>
      </c>
      <c r="BC30" s="96" t="str">
        <f>INDEX(Consolidado!$A$1:$CA$102,ROW(BC30)+1,MATCH(DatosProcesados!BC$1,Consolidado!$A$1:$CA$1,0))</f>
        <v>No</v>
      </c>
      <c r="BD30" s="96" t="str">
        <f>INDEX(Consolidado!$A$1:$CA$102,ROW(BD30)+1,MATCH(DatosProcesados!BD$1,Consolidado!$A$1:$CA$1,0))</f>
        <v>No</v>
      </c>
      <c r="BE30" s="96">
        <f>INDEX(Consolidado!$A$1:$CA$102,ROW(BE30)+1,MATCH(DatosProcesados!BE$1,Consolidado!$A$1:$CA$1,0))</f>
        <v>0</v>
      </c>
      <c r="BF30" s="96">
        <f>INDEX(Consolidado!$A$1:$CA$102,ROW(BF30)+1,MATCH(DatosProcesados!BF$1,Consolidado!$A$1:$CA$1,0))</f>
        <v>2</v>
      </c>
    </row>
    <row r="31" spans="1:58" x14ac:dyDescent="0.3">
      <c r="A31" s="96" t="str">
        <f>INDEX(Consolidado!$A$1:$CA$102,ROW(A31)+1,MATCH(DatosProcesados!A$1,Consolidado!$A$1:$CA$1,0))</f>
        <v>Grupo Diana</v>
      </c>
      <c r="B31" s="96" t="str">
        <f>INDEX(Consolidado!$A$1:$CA$102,ROW(B31)+1,MATCH(DatosProcesados!B$1,Consolidado!$A$1:$CA$1,0))</f>
        <v>Manufactura</v>
      </c>
      <c r="C31" s="96" t="str">
        <f>INDEX(Consolidado!$A$1:$CA$102,ROW(C31)+1,MATCH(DatosProcesados!C$1,Consolidado!$A$1:$CA$1,0))</f>
        <v>Privada</v>
      </c>
      <c r="D31" s="96" t="str">
        <f>INDEX(Consolidado!$A$1:$CA$102,ROW(D31)+1,MATCH(DatosProcesados!D$1,Consolidado!$A$1:$CA$1,0))</f>
        <v>Si</v>
      </c>
      <c r="E31" s="96" t="str">
        <f>INDEX(Consolidado!$A$1:$CA$102,ROW(E31)+1,MATCH(DatosProcesados!E$1,Consolidado!$A$1:$CA$1,0))</f>
        <v>No</v>
      </c>
      <c r="F31" s="96" t="str">
        <f>INDEX(Consolidado!$A$1:$CA$102,ROW(F31)+1,MATCH(DatosProcesados!F$1,Consolidado!$A$1:$CA$1,0))</f>
        <v>No</v>
      </c>
      <c r="G31" s="96">
        <f>INDEX(Consolidado!$A$1:$CA$102,ROW(G31)+1,MATCH(DatosProcesados!G$1,Consolidado!$A$1:$CA$1,0))</f>
        <v>1964</v>
      </c>
      <c r="H31" s="96" t="str">
        <f>INDEX(Consolidado!$A$1:$CA$102,ROW(H31)+1,MATCH(DatosProcesados!H$1,Consolidado!$A$1:$CA$1,0))</f>
        <v>Colombia</v>
      </c>
      <c r="I31" s="96">
        <f>INDEX(Consolidado!$A$1:$CA$102,ROW(I31)+1,MATCH(DatosProcesados!I$1,Consolidado!$A$1:$CA$1,0))</f>
        <v>2.4859553989999998</v>
      </c>
      <c r="J31" s="96" t="str">
        <f>INDEX(Consolidado!$A$1:$CA$102,ROW(J31)+1,MATCH(DatosProcesados!J$1,Consolidado!$A$1:$CA$1,0))</f>
        <v>No</v>
      </c>
      <c r="K31" s="96" t="str">
        <f>INDEX(Consolidado!$A$1:$CA$102,ROW(K31)+1,MATCH(DatosProcesados!K$1,Consolidado!$A$1:$CA$1,0))</f>
        <v>No tiene</v>
      </c>
      <c r="L31" s="96">
        <f>INDEX(Consolidado!$A$1:$CA$102,ROW(L31)+1,MATCH(DatosProcesados!L$1,Consolidado!$A$1:$CA$1,0))</f>
        <v>0</v>
      </c>
      <c r="M31" s="96">
        <f>INDEX(Consolidado!$A$1:$CA$102,ROW(M31)+1,MATCH(DatosProcesados!M$1,Consolidado!$A$1:$CA$1,0))</f>
        <v>0</v>
      </c>
      <c r="N31" s="96">
        <f>INDEX(Consolidado!$A$1:$CA$102,ROW(N31)+1,MATCH(DatosProcesados!N$1,Consolidado!$A$1:$CA$1,0))</f>
        <v>0</v>
      </c>
      <c r="O31" s="96">
        <f>INDEX(Consolidado!$A$1:$CA$102,ROW(O31)+1,MATCH(DatosProcesados!O$1,Consolidado!$A$1:$CA$1,0))</f>
        <v>0</v>
      </c>
      <c r="P31" s="96">
        <f>INDEX(Consolidado!$A$1:$CA$102,ROW(P31)+1,MATCH(DatosProcesados!P$1,Consolidado!$A$1:$CA$1,0))</f>
        <v>0</v>
      </c>
      <c r="Q31" s="96" t="str">
        <f>INDEX(Consolidado!$A$1:$CA$102,ROW(Q31)+1,MATCH(DatosProcesados!Q$1,Consolidado!$A$1:$CA$1,0))</f>
        <v xml:space="preserve">No informa </v>
      </c>
      <c r="R31" s="96" t="str">
        <f>INDEX(Consolidado!$A$1:$CA$102,ROW(R31)+1,MATCH(DatosProcesados!R$1,Consolidado!$A$1:$CA$1,0))</f>
        <v xml:space="preserve">No informa </v>
      </c>
      <c r="S31" s="96" t="str">
        <f>INDEX(Consolidado!$A$1:$CA$102,ROW(S31)+1,MATCH(DatosProcesados!S$1,Consolidado!$A$1:$CA$1,0))</f>
        <v xml:space="preserve">No informa </v>
      </c>
      <c r="T31" s="96">
        <f>INDEX(Consolidado!$A$1:$CA$102,ROW(T31)+1,MATCH(DatosProcesados!T$1,Consolidado!$A$1:$CA$1,0))</f>
        <v>0</v>
      </c>
      <c r="U31" s="96">
        <f>INDEX(Consolidado!$A$1:$CA$102,ROW(U31)+1,MATCH(DatosProcesados!U$1,Consolidado!$A$1:$CA$1,0))</f>
        <v>0</v>
      </c>
      <c r="V31" s="96">
        <f>INDEX(Consolidado!$A$1:$CA$102,ROW(V31)+1,MATCH(DatosProcesados!V$1,Consolidado!$A$1:$CA$1,0))</f>
        <v>0</v>
      </c>
      <c r="W31" s="96">
        <f>INDEX(Consolidado!$A$1:$CA$102,ROW(W31)+1,MATCH(DatosProcesados!W$1,Consolidado!$A$1:$CA$1,0))</f>
        <v>0</v>
      </c>
      <c r="X31" s="96" t="str">
        <f>INDEX(Consolidado!$A$1:$CA$102,ROW(X31)+1,MATCH(DatosProcesados!X$1,Consolidado!$A$1:$CA$1,0))</f>
        <v>No informa</v>
      </c>
      <c r="Y31" s="96">
        <f>INDEX(Consolidado!$A$1:$CA$102,ROW(Y31)+1,MATCH(DatosProcesados!Y$1,Consolidado!$A$1:$CA$1,0))</f>
        <v>0</v>
      </c>
      <c r="Z31" s="96">
        <f>INDEX(Consolidado!$A$1:$CA$102,ROW(Z31)+1,MATCH(DatosProcesados!Z$1,Consolidado!$A$1:$CA$1,0))</f>
        <v>0</v>
      </c>
      <c r="AA31" s="96" t="str">
        <f>INDEX(Consolidado!$A$1:$CA$102,ROW(AA31)+1,MATCH(DatosProcesados!AA$1,Consolidado!$A$1:$CA$1,0))</f>
        <v>No informa</v>
      </c>
      <c r="AB31" s="96">
        <f>INDEX(Consolidado!$A$1:$CA$102,ROW(AB31)+1,MATCH(DatosProcesados!AB$1,Consolidado!$A$1:$CA$1,0))</f>
        <v>0</v>
      </c>
      <c r="AC31" s="96">
        <f>INDEX(Consolidado!$A$1:$CA$102,ROW(AC31)+1,MATCH(DatosProcesados!AC$1,Consolidado!$A$1:$CA$1,0))</f>
        <v>0</v>
      </c>
      <c r="AD31" s="96" t="str">
        <f>INDEX(Consolidado!$A$1:$CA$102,ROW(AD31)+1,MATCH(DatosProcesados!AD$1,Consolidado!$A$1:$CA$1,0))</f>
        <v xml:space="preserve">No informa </v>
      </c>
      <c r="AE31" s="96">
        <f>INDEX(Consolidado!$A$1:$CA$102,ROW(AE31)+1,MATCH(DatosProcesados!AE$1,Consolidado!$A$1:$CA$1,0))</f>
        <v>0</v>
      </c>
      <c r="AF31" s="96">
        <f>INDEX(Consolidado!$A$1:$CA$102,ROW(AF31)+1,MATCH(DatosProcesados!AF$1,Consolidado!$A$1:$CA$1,0))</f>
        <v>0</v>
      </c>
      <c r="AG31" s="96">
        <f>INDEX(Consolidado!$A$1:$CA$102,ROW(AG31)+1,MATCH(DatosProcesados!AG$1,Consolidado!$A$1:$CA$1,0))</f>
        <v>0</v>
      </c>
      <c r="AH31" s="96">
        <f>INDEX(Consolidado!$A$1:$CA$102,ROW(AH31)+1,MATCH(DatosProcesados!AH$1,Consolidado!$A$1:$CA$1,0))</f>
        <v>0</v>
      </c>
      <c r="AI31" s="96" t="str">
        <f>INDEX(Consolidado!$A$1:$CA$102,ROW(AI31)+1,MATCH(DatosProcesados!AI$1,Consolidado!$A$1:$CA$1,0))</f>
        <v>No informa</v>
      </c>
      <c r="AJ31" s="96" t="str">
        <f>INDEX(Consolidado!$A$1:$CA$102,ROW(AJ31)+1,MATCH(DatosProcesados!AJ$1,Consolidado!$A$1:$CA$1,0))</f>
        <v>No informa</v>
      </c>
      <c r="AK31" s="96">
        <f>INDEX(Consolidado!$A$1:$CA$102,ROW(AK31)+1,MATCH(DatosProcesados!AK$1,Consolidado!$A$1:$CA$1,0))</f>
        <v>0</v>
      </c>
      <c r="AL31" s="96" t="str">
        <f>INDEX(Consolidado!$A$1:$CA$102,ROW(AL31)+1,MATCH(DatosProcesados!AL$1,Consolidado!$A$1:$CA$1,0))</f>
        <v>No informa</v>
      </c>
      <c r="AM31" s="96" t="str">
        <f>INDEX(Consolidado!$A$1:$CA$102,ROW(AM31)+1,MATCH(DatosProcesados!AM$1,Consolidado!$A$1:$CA$1,0))</f>
        <v>No informa</v>
      </c>
      <c r="AN31" s="96">
        <f>INDEX(Consolidado!$A$1:$CA$102,ROW(AN31)+1,MATCH(DatosProcesados!AN$1,Consolidado!$A$1:$CA$1,0))</f>
        <v>0</v>
      </c>
      <c r="AO31" s="96" t="str">
        <f>INDEX(Consolidado!$A$1:$CA$102,ROW(AO31)+1,MATCH(DatosProcesados!AO$1,Consolidado!$A$1:$CA$1,0))</f>
        <v>No informa</v>
      </c>
      <c r="AP31" s="96" t="str">
        <f>INDEX(Consolidado!$A$1:$CA$102,ROW(AP31)+1,MATCH(DatosProcesados!AP$1,Consolidado!$A$1:$CA$1,0))</f>
        <v>No informa</v>
      </c>
      <c r="AQ31" s="96">
        <f>INDEX(Consolidado!$A$1:$CA$102,ROW(AQ31)+1,MATCH(DatosProcesados!AQ$1,Consolidado!$A$1:$CA$1,0))</f>
        <v>0</v>
      </c>
      <c r="AR31" s="96">
        <f>INDEX(Consolidado!$A$1:$CA$102,ROW(AR31)+1,MATCH(DatosProcesados!AR$1,Consolidado!$A$1:$CA$1,0))</f>
        <v>0</v>
      </c>
      <c r="AS31" s="96" t="str">
        <f>INDEX(Consolidado!$A$1:$CA$102,ROW(AS31)+1,MATCH(DatosProcesados!AS$1,Consolidado!$A$1:$CA$1,0))</f>
        <v>No informa</v>
      </c>
      <c r="AT31" s="96">
        <f>INDEX(Consolidado!$A$1:$CA$102,ROW(AT31)+1,MATCH(DatosProcesados!AT$1,Consolidado!$A$1:$CA$1,0))</f>
        <v>0</v>
      </c>
      <c r="AU31" s="96">
        <f>INDEX(Consolidado!$A$1:$CA$102,ROW(AU31)+1,MATCH(DatosProcesados!AU$1,Consolidado!$A$1:$CA$1,0))</f>
        <v>0</v>
      </c>
      <c r="AV31" s="96">
        <f>INDEX(Consolidado!$A$1:$CA$102,ROW(AV31)+1,MATCH(DatosProcesados!AV$1,Consolidado!$A$1:$CA$1,0))</f>
        <v>0</v>
      </c>
      <c r="AW31" s="96">
        <f>INDEX(Consolidado!$A$1:$CA$102,ROW(AW31)+1,MATCH(DatosProcesados!AW$1,Consolidado!$A$1:$CA$1,0))</f>
        <v>0</v>
      </c>
      <c r="AX31" s="96" t="str">
        <f>INDEX(Consolidado!$A$1:$CA$102,ROW(AX31)+1,MATCH(DatosProcesados!AX$1,Consolidado!$A$1:$CA$1,0))</f>
        <v>No informa</v>
      </c>
      <c r="AY31" s="96" t="str">
        <f>INDEX(Consolidado!$A$1:$CA$102,ROW(AY31)+1,MATCH(DatosProcesados!AY$1,Consolidado!$A$1:$CA$1,0))</f>
        <v>No informa</v>
      </c>
      <c r="AZ31" s="96" t="str">
        <f>INDEX(Consolidado!$A$1:$CA$102,ROW(AZ31)+1,MATCH(DatosProcesados!AZ$1,Consolidado!$A$1:$CA$1,0))</f>
        <v>No informa</v>
      </c>
      <c r="BA31" s="96">
        <f>INDEX(Consolidado!$A$1:$CA$102,ROW(BA31)+1,MATCH(DatosProcesados!BA$1,Consolidado!$A$1:$CA$1,0))</f>
        <v>0</v>
      </c>
      <c r="BB31" s="96" t="str">
        <f>INDEX(Consolidado!$A$1:$CA$102,ROW(BB31)+1,MATCH(DatosProcesados!BB$1,Consolidado!$A$1:$CA$1,0))</f>
        <v xml:space="preserve">No informa </v>
      </c>
      <c r="BC31" s="96">
        <f>INDEX(Consolidado!$A$1:$CA$102,ROW(BC31)+1,MATCH(DatosProcesados!BC$1,Consolidado!$A$1:$CA$1,0))</f>
        <v>0</v>
      </c>
      <c r="BD31" s="96">
        <f>INDEX(Consolidado!$A$1:$CA$102,ROW(BD31)+1,MATCH(DatosProcesados!BD$1,Consolidado!$A$1:$CA$1,0))</f>
        <v>0</v>
      </c>
      <c r="BE31" s="96">
        <f>INDEX(Consolidado!$A$1:$CA$102,ROW(BE31)+1,MATCH(DatosProcesados!BE$1,Consolidado!$A$1:$CA$1,0))</f>
        <v>0</v>
      </c>
      <c r="BF31" s="96">
        <f>INDEX(Consolidado!$A$1:$CA$102,ROW(BF31)+1,MATCH(DatosProcesados!BF$1,Consolidado!$A$1:$CA$1,0))</f>
        <v>0</v>
      </c>
    </row>
    <row r="32" spans="1:58" x14ac:dyDescent="0.3">
      <c r="A32" s="96" t="str">
        <f>INDEX(Consolidado!$A$1:$CA$102,ROW(A32)+1,MATCH(DatosProcesados!A$1,Consolidado!$A$1:$CA$1,0))</f>
        <v>Renault</v>
      </c>
      <c r="B32" s="96" t="str">
        <f>INDEX(Consolidado!$A$1:$CA$102,ROW(B32)+1,MATCH(DatosProcesados!B$1,Consolidado!$A$1:$CA$1,0))</f>
        <v>Manufactura</v>
      </c>
      <c r="C32" s="96" t="str">
        <f>INDEX(Consolidado!$A$1:$CA$102,ROW(C32)+1,MATCH(DatosProcesados!C$1,Consolidado!$A$1:$CA$1,0))</f>
        <v>Mixta</v>
      </c>
      <c r="D32" s="96" t="str">
        <f>INDEX(Consolidado!$A$1:$CA$102,ROW(D32)+1,MATCH(DatosProcesados!D$1,Consolidado!$A$1:$CA$1,0))</f>
        <v>No</v>
      </c>
      <c r="E32" s="96" t="str">
        <f>INDEX(Consolidado!$A$1:$CA$102,ROW(E32)+1,MATCH(DatosProcesados!E$1,Consolidado!$A$1:$CA$1,0))</f>
        <v>Si</v>
      </c>
      <c r="F32" s="96" t="str">
        <f>INDEX(Consolidado!$A$1:$CA$102,ROW(F32)+1,MATCH(DatosProcesados!F$1,Consolidado!$A$1:$CA$1,0))</f>
        <v>Si</v>
      </c>
      <c r="G32" s="96">
        <f>INDEX(Consolidado!$A$1:$CA$102,ROW(G32)+1,MATCH(DatosProcesados!G$1,Consolidado!$A$1:$CA$1,0))</f>
        <v>1898</v>
      </c>
      <c r="H32" s="96" t="str">
        <f>INDEX(Consolidado!$A$1:$CA$102,ROW(H32)+1,MATCH(DatosProcesados!H$1,Consolidado!$A$1:$CA$1,0))</f>
        <v>Francia</v>
      </c>
      <c r="I32" s="96">
        <f>INDEX(Consolidado!$A$1:$CA$102,ROW(I32)+1,MATCH(DatosProcesados!I$1,Consolidado!$A$1:$CA$1,0))</f>
        <v>2.4260392159999999</v>
      </c>
      <c r="J32" s="96" t="str">
        <f>INDEX(Consolidado!$A$1:$CA$102,ROW(J32)+1,MATCH(DatosProcesados!J$1,Consolidado!$A$1:$CA$1,0))</f>
        <v>Si</v>
      </c>
      <c r="K32" s="96">
        <f>INDEX(Consolidado!$A$1:$CA$102,ROW(K32)+1,MATCH(DatosProcesados!K$1,Consolidado!$A$1:$CA$1,0))</f>
        <v>2024</v>
      </c>
      <c r="L32" s="96" t="str">
        <f>INDEX(Consolidado!$A$1:$CA$102,ROW(L32)+1,MATCH(DatosProcesados!L$1,Consolidado!$A$1:$CA$1,0))</f>
        <v>Si</v>
      </c>
      <c r="M32" s="96" t="str">
        <f>INDEX(Consolidado!$A$1:$CA$102,ROW(M32)+1,MATCH(DatosProcesados!M$1,Consolidado!$A$1:$CA$1,0))</f>
        <v>Si</v>
      </c>
      <c r="N32" s="96" t="str">
        <f>INDEX(Consolidado!$A$1:$CA$102,ROW(N32)+1,MATCH(DatosProcesados!N$1,Consolidado!$A$1:$CA$1,0))</f>
        <v>Si</v>
      </c>
      <c r="O32" s="96" t="str">
        <f>INDEX(Consolidado!$A$1:$CA$102,ROW(O32)+1,MATCH(DatosProcesados!O$1,Consolidado!$A$1:$CA$1,0))</f>
        <v>No</v>
      </c>
      <c r="P32" s="96" t="str">
        <f>INDEX(Consolidado!$A$1:$CA$102,ROW(P32)+1,MATCH(DatosProcesados!P$1,Consolidado!$A$1:$CA$1,0))</f>
        <v>Si</v>
      </c>
      <c r="Q32" s="96">
        <f>INDEX(Consolidado!$A$1:$CA$102,ROW(Q32)+1,MATCH(DatosProcesados!Q$1,Consolidado!$A$1:$CA$1,0))</f>
        <v>2323</v>
      </c>
      <c r="R32" s="96" t="str">
        <f>INDEX(Consolidado!$A$1:$CA$102,ROW(R32)+1,MATCH(DatosProcesados!R$1,Consolidado!$A$1:$CA$1,0))</f>
        <v xml:space="preserve">No informa </v>
      </c>
      <c r="S32" s="96" t="str">
        <f>INDEX(Consolidado!$A$1:$CA$102,ROW(S32)+1,MATCH(DatosProcesados!S$1,Consolidado!$A$1:$CA$1,0))</f>
        <v xml:space="preserve">No informa </v>
      </c>
      <c r="T32" s="96" t="str">
        <f>INDEX(Consolidado!$A$1:$CA$102,ROW(T32)+1,MATCH(DatosProcesados!T$1,Consolidado!$A$1:$CA$1,0))</f>
        <v>Si</v>
      </c>
      <c r="U32" s="96" t="str">
        <f>INDEX(Consolidado!$A$1:$CA$102,ROW(U32)+1,MATCH(DatosProcesados!U$1,Consolidado!$A$1:$CA$1,0))</f>
        <v>No</v>
      </c>
      <c r="V32" s="96">
        <f>INDEX(Consolidado!$A$1:$CA$102,ROW(V32)+1,MATCH(DatosProcesados!V$1,Consolidado!$A$1:$CA$1,0))</f>
        <v>1</v>
      </c>
      <c r="W32" s="96" t="str">
        <f>INDEX(Consolidado!$A$1:$CA$102,ROW(W32)+1,MATCH(DatosProcesados!W$1,Consolidado!$A$1:$CA$1,0))</f>
        <v>Si</v>
      </c>
      <c r="X32" s="96">
        <f>INDEX(Consolidado!$A$1:$CA$102,ROW(X32)+1,MATCH(DatosProcesados!X$1,Consolidado!$A$1:$CA$1,0))</f>
        <v>59979600</v>
      </c>
      <c r="Y32" s="96" t="str">
        <f>INDEX(Consolidado!$A$1:$CA$102,ROW(Y32)+1,MATCH(DatosProcesados!Y$1,Consolidado!$A$1:$CA$1,0))</f>
        <v>Si</v>
      </c>
      <c r="Z32" s="96" t="str">
        <f>INDEX(Consolidado!$A$1:$CA$102,ROW(Z32)+1,MATCH(DatosProcesados!Z$1,Consolidado!$A$1:$CA$1,0))</f>
        <v>Si</v>
      </c>
      <c r="AA32" s="96">
        <f>INDEX(Consolidado!$A$1:$CA$102,ROW(AA32)+1,MATCH(DatosProcesados!AA$1,Consolidado!$A$1:$CA$1,0))</f>
        <v>85440</v>
      </c>
      <c r="AB32" s="96">
        <f>INDEX(Consolidado!$A$1:$CA$102,ROW(AB32)+1,MATCH(DatosProcesados!AB$1,Consolidado!$A$1:$CA$1,0))</f>
        <v>1</v>
      </c>
      <c r="AC32" s="96" t="str">
        <f>INDEX(Consolidado!$A$1:$CA$102,ROW(AC32)+1,MATCH(DatosProcesados!AC$1,Consolidado!$A$1:$CA$1,0))</f>
        <v>Si</v>
      </c>
      <c r="AD32" s="96">
        <f>INDEX(Consolidado!$A$1:$CA$102,ROW(AD32)+1,MATCH(DatosProcesados!AD$1,Consolidado!$A$1:$CA$1,0))</f>
        <v>3821</v>
      </c>
      <c r="AE32" s="96">
        <f>INDEX(Consolidado!$A$1:$CA$102,ROW(AE32)+1,MATCH(DatosProcesados!AE$1,Consolidado!$A$1:$CA$1,0))</f>
        <v>1</v>
      </c>
      <c r="AF32" s="96" t="str">
        <f>INDEX(Consolidado!$A$1:$CA$102,ROW(AF32)+1,MATCH(DatosProcesados!AF$1,Consolidado!$A$1:$CA$1,0))</f>
        <v>No</v>
      </c>
      <c r="AG32" s="96" t="str">
        <f>INDEX(Consolidado!$A$1:$CA$102,ROW(AG32)+1,MATCH(DatosProcesados!AG$1,Consolidado!$A$1:$CA$1,0))</f>
        <v>No</v>
      </c>
      <c r="AH32" s="96" t="str">
        <f>INDEX(Consolidado!$A$1:$CA$102,ROW(AH32)+1,MATCH(DatosProcesados!AH$1,Consolidado!$A$1:$CA$1,0))</f>
        <v>Si</v>
      </c>
      <c r="AI32" s="96" t="str">
        <f>INDEX(Consolidado!$A$1:$CA$102,ROW(AI32)+1,MATCH(DatosProcesados!AI$1,Consolidado!$A$1:$CA$1,0))</f>
        <v>No informa</v>
      </c>
      <c r="AJ32" s="96" t="str">
        <f>INDEX(Consolidado!$A$1:$CA$102,ROW(AJ32)+1,MATCH(DatosProcesados!AJ$1,Consolidado!$A$1:$CA$1,0))</f>
        <v>No informa</v>
      </c>
      <c r="AK32" s="96" t="str">
        <f>INDEX(Consolidado!$A$1:$CA$102,ROW(AK32)+1,MATCH(DatosProcesados!AK$1,Consolidado!$A$1:$CA$1,0))</f>
        <v>Si</v>
      </c>
      <c r="AL32" s="96">
        <f>INDEX(Consolidado!$A$1:$CA$102,ROW(AL32)+1,MATCH(DatosProcesados!AL$1,Consolidado!$A$1:$CA$1,0))</f>
        <v>25</v>
      </c>
      <c r="AM32" s="96">
        <f>INDEX(Consolidado!$A$1:$CA$102,ROW(AM32)+1,MATCH(DatosProcesados!AM$1,Consolidado!$A$1:$CA$1,0))</f>
        <v>18</v>
      </c>
      <c r="AN32" s="96">
        <f>INDEX(Consolidado!$A$1:$CA$102,ROW(AN32)+1,MATCH(DatosProcesados!AN$1,Consolidado!$A$1:$CA$1,0))</f>
        <v>2</v>
      </c>
      <c r="AO32" s="96" t="str">
        <f>INDEX(Consolidado!$A$1:$CA$102,ROW(AO32)+1,MATCH(DatosProcesados!AO$1,Consolidado!$A$1:$CA$1,0))</f>
        <v xml:space="preserve">No informa </v>
      </c>
      <c r="AP32" s="96" t="str">
        <f>INDEX(Consolidado!$A$1:$CA$102,ROW(AP32)+1,MATCH(DatosProcesados!AP$1,Consolidado!$A$1:$CA$1,0))</f>
        <v>No informa</v>
      </c>
      <c r="AQ32" s="96" t="str">
        <f>INDEX(Consolidado!$A$1:$CA$102,ROW(AQ32)+1,MATCH(DatosProcesados!AQ$1,Consolidado!$A$1:$CA$1,0))</f>
        <v>No</v>
      </c>
      <c r="AR32" s="96" t="str">
        <f>INDEX(Consolidado!$A$1:$CA$102,ROW(AR32)+1,MATCH(DatosProcesados!AR$1,Consolidado!$A$1:$CA$1,0))</f>
        <v>Si</v>
      </c>
      <c r="AS32" s="96" t="str">
        <f>INDEX(Consolidado!$A$1:$CA$102,ROW(AS32)+1,MATCH(DatosProcesados!AS$1,Consolidado!$A$1:$CA$1,0))</f>
        <v>No informa</v>
      </c>
      <c r="AT32" s="96" t="str">
        <f>INDEX(Consolidado!$A$1:$CA$102,ROW(AT32)+1,MATCH(DatosProcesados!AT$1,Consolidado!$A$1:$CA$1,0))</f>
        <v>No</v>
      </c>
      <c r="AU32" s="96" t="str">
        <f>INDEX(Consolidado!$A$1:$CA$102,ROW(AU32)+1,MATCH(DatosProcesados!AU$1,Consolidado!$A$1:$CA$1,0))</f>
        <v>Si</v>
      </c>
      <c r="AV32" s="96">
        <f>INDEX(Consolidado!$A$1:$CA$102,ROW(AV32)+1,MATCH(DatosProcesados!AV$1,Consolidado!$A$1:$CA$1,0))</f>
        <v>2</v>
      </c>
      <c r="AW32" s="96" t="str">
        <f>INDEX(Consolidado!$A$1:$CA$102,ROW(AW32)+1,MATCH(DatosProcesados!AW$1,Consolidado!$A$1:$CA$1,0))</f>
        <v xml:space="preserve">No informa </v>
      </c>
      <c r="AX32" s="96" t="str">
        <f>INDEX(Consolidado!$A$1:$CA$102,ROW(AX32)+1,MATCH(DatosProcesados!AX$1,Consolidado!$A$1:$CA$1,0))</f>
        <v>No informa</v>
      </c>
      <c r="AY32" s="96" t="str">
        <f>INDEX(Consolidado!$A$1:$CA$102,ROW(AY32)+1,MATCH(DatosProcesados!AY$1,Consolidado!$A$1:$CA$1,0))</f>
        <v>No informa</v>
      </c>
      <c r="AZ32" s="96" t="str">
        <f>INDEX(Consolidado!$A$1:$CA$102,ROW(AZ32)+1,MATCH(DatosProcesados!AZ$1,Consolidado!$A$1:$CA$1,0))</f>
        <v>No informa</v>
      </c>
      <c r="BA32" s="96" t="str">
        <f>INDEX(Consolidado!$A$1:$CA$102,ROW(BA32)+1,MATCH(DatosProcesados!BA$1,Consolidado!$A$1:$CA$1,0))</f>
        <v>Si</v>
      </c>
      <c r="BB32" s="96" t="str">
        <f>INDEX(Consolidado!$A$1:$CA$102,ROW(BB32)+1,MATCH(DatosProcesados!BB$1,Consolidado!$A$1:$CA$1,0))</f>
        <v xml:space="preserve">No informa </v>
      </c>
      <c r="BC32" s="96" t="str">
        <f>INDEX(Consolidado!$A$1:$CA$102,ROW(BC32)+1,MATCH(DatosProcesados!BC$1,Consolidado!$A$1:$CA$1,0))</f>
        <v>No</v>
      </c>
      <c r="BD32" s="96" t="str">
        <f>INDEX(Consolidado!$A$1:$CA$102,ROW(BD32)+1,MATCH(DatosProcesados!BD$1,Consolidado!$A$1:$CA$1,0))</f>
        <v>No</v>
      </c>
      <c r="BE32" s="96">
        <f>INDEX(Consolidado!$A$1:$CA$102,ROW(BE32)+1,MATCH(DatosProcesados!BE$1,Consolidado!$A$1:$CA$1,0))</f>
        <v>2</v>
      </c>
      <c r="BF32" s="96" t="str">
        <f>INDEX(Consolidado!$A$1:$CA$102,ROW(BF32)+1,MATCH(DatosProcesados!BF$1,Consolidado!$A$1:$CA$1,0))</f>
        <v xml:space="preserve">No informa </v>
      </c>
    </row>
    <row r="33" spans="1:58" x14ac:dyDescent="0.3">
      <c r="A33" s="96" t="str">
        <f>INDEX(Consolidado!$A$1:$CA$102,ROW(A33)+1,MATCH(DatosProcesados!A$1,Consolidado!$A$1:$CA$1,0))</f>
        <v>Colgate</v>
      </c>
      <c r="B33" s="96" t="str">
        <f>INDEX(Consolidado!$A$1:$CA$102,ROW(B33)+1,MATCH(DatosProcesados!B$1,Consolidado!$A$1:$CA$1,0))</f>
        <v>Manufactura</v>
      </c>
      <c r="C33" s="96" t="str">
        <f>INDEX(Consolidado!$A$1:$CA$102,ROW(C33)+1,MATCH(DatosProcesados!C$1,Consolidado!$A$1:$CA$1,0))</f>
        <v>Privada</v>
      </c>
      <c r="D33" s="96" t="str">
        <f>INDEX(Consolidado!$A$1:$CA$102,ROW(D33)+1,MATCH(DatosProcesados!D$1,Consolidado!$A$1:$CA$1,0))</f>
        <v>No</v>
      </c>
      <c r="E33" s="96" t="str">
        <f>INDEX(Consolidado!$A$1:$CA$102,ROW(E33)+1,MATCH(DatosProcesados!E$1,Consolidado!$A$1:$CA$1,0))</f>
        <v>Si</v>
      </c>
      <c r="F33" s="96" t="str">
        <f>INDEX(Consolidado!$A$1:$CA$102,ROW(F33)+1,MATCH(DatosProcesados!F$1,Consolidado!$A$1:$CA$1,0))</f>
        <v>Si</v>
      </c>
      <c r="G33" s="96">
        <f>INDEX(Consolidado!$A$1:$CA$102,ROW(G33)+1,MATCH(DatosProcesados!G$1,Consolidado!$A$1:$CA$1,0))</f>
        <v>1806</v>
      </c>
      <c r="H33" s="96" t="str">
        <f>INDEX(Consolidado!$A$1:$CA$102,ROW(H33)+1,MATCH(DatosProcesados!H$1,Consolidado!$A$1:$CA$1,0))</f>
        <v>Estados Unidos</v>
      </c>
      <c r="I33" s="96">
        <f>INDEX(Consolidado!$A$1:$CA$102,ROW(I33)+1,MATCH(DatosProcesados!I$1,Consolidado!$A$1:$CA$1,0))</f>
        <v>2.382092359</v>
      </c>
      <c r="J33" s="96" t="str">
        <f>INDEX(Consolidado!$A$1:$CA$102,ROW(J33)+1,MATCH(DatosProcesados!J$1,Consolidado!$A$1:$CA$1,0))</f>
        <v>Si</v>
      </c>
      <c r="K33" s="96">
        <f>INDEX(Consolidado!$A$1:$CA$102,ROW(K33)+1,MATCH(DatosProcesados!K$1,Consolidado!$A$1:$CA$1,0))</f>
        <v>2023</v>
      </c>
      <c r="L33" s="96" t="str">
        <f>INDEX(Consolidado!$A$1:$CA$102,ROW(L33)+1,MATCH(DatosProcesados!L$1,Consolidado!$A$1:$CA$1,0))</f>
        <v>Si</v>
      </c>
      <c r="M33" s="96" t="str">
        <f>INDEX(Consolidado!$A$1:$CA$102,ROW(M33)+1,MATCH(DatosProcesados!M$1,Consolidado!$A$1:$CA$1,0))</f>
        <v>Si</v>
      </c>
      <c r="N33" s="96" t="str">
        <f>INDEX(Consolidado!$A$1:$CA$102,ROW(N33)+1,MATCH(DatosProcesados!N$1,Consolidado!$A$1:$CA$1,0))</f>
        <v>Si</v>
      </c>
      <c r="O33" s="96" t="str">
        <f>INDEX(Consolidado!$A$1:$CA$102,ROW(O33)+1,MATCH(DatosProcesados!O$1,Consolidado!$A$1:$CA$1,0))</f>
        <v>Si</v>
      </c>
      <c r="P33" s="96" t="str">
        <f>INDEX(Consolidado!$A$1:$CA$102,ROW(P33)+1,MATCH(DatosProcesados!P$1,Consolidado!$A$1:$CA$1,0))</f>
        <v>Si</v>
      </c>
      <c r="Q33" s="96" t="str">
        <f>INDEX(Consolidado!$A$1:$CA$102,ROW(Q33)+1,MATCH(DatosProcesados!Q$1,Consolidado!$A$1:$CA$1,0))</f>
        <v xml:space="preserve">No informa </v>
      </c>
      <c r="R33" s="96" t="str">
        <f>INDEX(Consolidado!$A$1:$CA$102,ROW(R33)+1,MATCH(DatosProcesados!R$1,Consolidado!$A$1:$CA$1,0))</f>
        <v xml:space="preserve">No informa </v>
      </c>
      <c r="S33" s="96" t="str">
        <f>INDEX(Consolidado!$A$1:$CA$102,ROW(S33)+1,MATCH(DatosProcesados!S$1,Consolidado!$A$1:$CA$1,0))</f>
        <v xml:space="preserve">No informa </v>
      </c>
      <c r="T33" s="96" t="str">
        <f>INDEX(Consolidado!$A$1:$CA$102,ROW(T33)+1,MATCH(DatosProcesados!T$1,Consolidado!$A$1:$CA$1,0))</f>
        <v>Si</v>
      </c>
      <c r="U33" s="96" t="str">
        <f>INDEX(Consolidado!$A$1:$CA$102,ROW(U33)+1,MATCH(DatosProcesados!U$1,Consolidado!$A$1:$CA$1,0))</f>
        <v>No</v>
      </c>
      <c r="V33" s="96">
        <f>INDEX(Consolidado!$A$1:$CA$102,ROW(V33)+1,MATCH(DatosProcesados!V$1,Consolidado!$A$1:$CA$1,0))</f>
        <v>2</v>
      </c>
      <c r="W33" s="96" t="str">
        <f>INDEX(Consolidado!$A$1:$CA$102,ROW(W33)+1,MATCH(DatosProcesados!W$1,Consolidado!$A$1:$CA$1,0))</f>
        <v>No</v>
      </c>
      <c r="X33" s="96" t="str">
        <f>INDEX(Consolidado!$A$1:$CA$102,ROW(X33)+1,MATCH(DatosProcesados!X$1,Consolidado!$A$1:$CA$1,0))</f>
        <v>No informa</v>
      </c>
      <c r="Y33" s="96" t="str">
        <f>INDEX(Consolidado!$A$1:$CA$102,ROW(Y33)+1,MATCH(DatosProcesados!Y$1,Consolidado!$A$1:$CA$1,0))</f>
        <v>Si</v>
      </c>
      <c r="Z33" s="96" t="str">
        <f>INDEX(Consolidado!$A$1:$CA$102,ROW(Z33)+1,MATCH(DatosProcesados!Z$1,Consolidado!$A$1:$CA$1,0))</f>
        <v>Si</v>
      </c>
      <c r="AA33" s="96" t="str">
        <f>INDEX(Consolidado!$A$1:$CA$102,ROW(AA33)+1,MATCH(DatosProcesados!AA$1,Consolidado!$A$1:$CA$1,0))</f>
        <v>No informa</v>
      </c>
      <c r="AB33" s="96">
        <f>INDEX(Consolidado!$A$1:$CA$102,ROW(AB33)+1,MATCH(DatosProcesados!AB$1,Consolidado!$A$1:$CA$1,0))</f>
        <v>1</v>
      </c>
      <c r="AC33" s="96" t="str">
        <f>INDEX(Consolidado!$A$1:$CA$102,ROW(AC33)+1,MATCH(DatosProcesados!AC$1,Consolidado!$A$1:$CA$1,0))</f>
        <v>Si</v>
      </c>
      <c r="AD33" s="96" t="str">
        <f>INDEX(Consolidado!$A$1:$CA$102,ROW(AD33)+1,MATCH(DatosProcesados!AD$1,Consolidado!$A$1:$CA$1,0))</f>
        <v xml:space="preserve">No informa </v>
      </c>
      <c r="AE33" s="96">
        <f>INDEX(Consolidado!$A$1:$CA$102,ROW(AE33)+1,MATCH(DatosProcesados!AE$1,Consolidado!$A$1:$CA$1,0))</f>
        <v>1</v>
      </c>
      <c r="AF33" s="96" t="str">
        <f>INDEX(Consolidado!$A$1:$CA$102,ROW(AF33)+1,MATCH(DatosProcesados!AF$1,Consolidado!$A$1:$CA$1,0))</f>
        <v>No</v>
      </c>
      <c r="AG33" s="96" t="str">
        <f>INDEX(Consolidado!$A$1:$CA$102,ROW(AG33)+1,MATCH(DatosProcesados!AG$1,Consolidado!$A$1:$CA$1,0))</f>
        <v>No</v>
      </c>
      <c r="AH33" s="96" t="str">
        <f>INDEX(Consolidado!$A$1:$CA$102,ROW(AH33)+1,MATCH(DatosProcesados!AH$1,Consolidado!$A$1:$CA$1,0))</f>
        <v>Si</v>
      </c>
      <c r="AI33" s="96" t="str">
        <f>INDEX(Consolidado!$A$1:$CA$102,ROW(AI33)+1,MATCH(DatosProcesados!AI$1,Consolidado!$A$1:$CA$1,0))</f>
        <v>No informa</v>
      </c>
      <c r="AJ33" s="96" t="str">
        <f>INDEX(Consolidado!$A$1:$CA$102,ROW(AJ33)+1,MATCH(DatosProcesados!AJ$1,Consolidado!$A$1:$CA$1,0))</f>
        <v>No informa</v>
      </c>
      <c r="AK33" s="96" t="str">
        <f>INDEX(Consolidado!$A$1:$CA$102,ROW(AK33)+1,MATCH(DatosProcesados!AK$1,Consolidado!$A$1:$CA$1,0))</f>
        <v>Si</v>
      </c>
      <c r="AL33" s="96" t="str">
        <f>INDEX(Consolidado!$A$1:$CA$102,ROW(AL33)+1,MATCH(DatosProcesados!AL$1,Consolidado!$A$1:$CA$1,0))</f>
        <v>No informa</v>
      </c>
      <c r="AM33" s="96" t="str">
        <f>INDEX(Consolidado!$A$1:$CA$102,ROW(AM33)+1,MATCH(DatosProcesados!AM$1,Consolidado!$A$1:$CA$1,0))</f>
        <v>No informa</v>
      </c>
      <c r="AN33" s="96">
        <f>INDEX(Consolidado!$A$1:$CA$102,ROW(AN33)+1,MATCH(DatosProcesados!AN$1,Consolidado!$A$1:$CA$1,0))</f>
        <v>0</v>
      </c>
      <c r="AO33" s="96">
        <f>INDEX(Consolidado!$A$1:$CA$102,ROW(AO33)+1,MATCH(DatosProcesados!AO$1,Consolidado!$A$1:$CA$1,0))</f>
        <v>0.4</v>
      </c>
      <c r="AP33" s="96" t="str">
        <f>INDEX(Consolidado!$A$1:$CA$102,ROW(AP33)+1,MATCH(DatosProcesados!AP$1,Consolidado!$A$1:$CA$1,0))</f>
        <v>No informa</v>
      </c>
      <c r="AQ33" s="96" t="str">
        <f>INDEX(Consolidado!$A$1:$CA$102,ROW(AQ33)+1,MATCH(DatosProcesados!AQ$1,Consolidado!$A$1:$CA$1,0))</f>
        <v>No</v>
      </c>
      <c r="AR33" s="96" t="str">
        <f>INDEX(Consolidado!$A$1:$CA$102,ROW(AR33)+1,MATCH(DatosProcesados!AR$1,Consolidado!$A$1:$CA$1,0))</f>
        <v>No</v>
      </c>
      <c r="AS33" s="96" t="str">
        <f>INDEX(Consolidado!$A$1:$CA$102,ROW(AS33)+1,MATCH(DatosProcesados!AS$1,Consolidado!$A$1:$CA$1,0))</f>
        <v>No informa</v>
      </c>
      <c r="AT33" s="96" t="str">
        <f>INDEX(Consolidado!$A$1:$CA$102,ROW(AT33)+1,MATCH(DatosProcesados!AT$1,Consolidado!$A$1:$CA$1,0))</f>
        <v>No</v>
      </c>
      <c r="AU33" s="96" t="str">
        <f>INDEX(Consolidado!$A$1:$CA$102,ROW(AU33)+1,MATCH(DatosProcesados!AU$1,Consolidado!$A$1:$CA$1,0))</f>
        <v>Si</v>
      </c>
      <c r="AV33" s="96">
        <f>INDEX(Consolidado!$A$1:$CA$102,ROW(AV33)+1,MATCH(DatosProcesados!AV$1,Consolidado!$A$1:$CA$1,0))</f>
        <v>1</v>
      </c>
      <c r="AW33" s="96" t="str">
        <f>INDEX(Consolidado!$A$1:$CA$102,ROW(AW33)+1,MATCH(DatosProcesados!AW$1,Consolidado!$A$1:$CA$1,0))</f>
        <v>No</v>
      </c>
      <c r="AX33" s="96" t="str">
        <f>INDEX(Consolidado!$A$1:$CA$102,ROW(AX33)+1,MATCH(DatosProcesados!AX$1,Consolidado!$A$1:$CA$1,0))</f>
        <v>No informa</v>
      </c>
      <c r="AY33" s="96" t="str">
        <f>INDEX(Consolidado!$A$1:$CA$102,ROW(AY33)+1,MATCH(DatosProcesados!AY$1,Consolidado!$A$1:$CA$1,0))</f>
        <v>No informa</v>
      </c>
      <c r="AZ33" s="96" t="str">
        <f>INDEX(Consolidado!$A$1:$CA$102,ROW(AZ33)+1,MATCH(DatosProcesados!AZ$1,Consolidado!$A$1:$CA$1,0))</f>
        <v>No informa</v>
      </c>
      <c r="BA33" s="96" t="str">
        <f>INDEX(Consolidado!$A$1:$CA$102,ROW(BA33)+1,MATCH(DatosProcesados!BA$1,Consolidado!$A$1:$CA$1,0))</f>
        <v>No</v>
      </c>
      <c r="BB33" s="96" t="str">
        <f>INDEX(Consolidado!$A$1:$CA$102,ROW(BB33)+1,MATCH(DatosProcesados!BB$1,Consolidado!$A$1:$CA$1,0))</f>
        <v xml:space="preserve">No informa </v>
      </c>
      <c r="BC33" s="96" t="str">
        <f>INDEX(Consolidado!$A$1:$CA$102,ROW(BC33)+1,MATCH(DatosProcesados!BC$1,Consolidado!$A$1:$CA$1,0))</f>
        <v>No</v>
      </c>
      <c r="BD33" s="96" t="str">
        <f>INDEX(Consolidado!$A$1:$CA$102,ROW(BD33)+1,MATCH(DatosProcesados!BD$1,Consolidado!$A$1:$CA$1,0))</f>
        <v>No</v>
      </c>
      <c r="BE33" s="96">
        <f>INDEX(Consolidado!$A$1:$CA$102,ROW(BE33)+1,MATCH(DatosProcesados!BE$1,Consolidado!$A$1:$CA$1,0))</f>
        <v>1</v>
      </c>
      <c r="BF33" s="96">
        <f>INDEX(Consolidado!$A$1:$CA$102,ROW(BF33)+1,MATCH(DatosProcesados!BF$1,Consolidado!$A$1:$CA$1,0))</f>
        <v>0</v>
      </c>
    </row>
    <row r="34" spans="1:58" x14ac:dyDescent="0.3">
      <c r="A34" s="96" t="str">
        <f>INDEX(Consolidado!$A$1:$CA$102,ROW(A34)+1,MATCH(DatosProcesados!A$1,Consolidado!$A$1:$CA$1,0))</f>
        <v>Esenttia</v>
      </c>
      <c r="B34" s="96" t="str">
        <f>INDEX(Consolidado!$A$1:$CA$102,ROW(B34)+1,MATCH(DatosProcesados!B$1,Consolidado!$A$1:$CA$1,0))</f>
        <v>Manufactura</v>
      </c>
      <c r="C34" s="96" t="str">
        <f>INDEX(Consolidado!$A$1:$CA$102,ROW(C34)+1,MATCH(DatosProcesados!C$1,Consolidado!$A$1:$CA$1,0))</f>
        <v>Mixta</v>
      </c>
      <c r="D34" s="96" t="str">
        <f>INDEX(Consolidado!$A$1:$CA$102,ROW(D34)+1,MATCH(DatosProcesados!D$1,Consolidado!$A$1:$CA$1,0))</f>
        <v>No</v>
      </c>
      <c r="E34" s="96" t="str">
        <f>INDEX(Consolidado!$A$1:$CA$102,ROW(E34)+1,MATCH(DatosProcesados!E$1,Consolidado!$A$1:$CA$1,0))</f>
        <v>No</v>
      </c>
      <c r="F34" s="96" t="str">
        <f>INDEX(Consolidado!$A$1:$CA$102,ROW(F34)+1,MATCH(DatosProcesados!F$1,Consolidado!$A$1:$CA$1,0))</f>
        <v>No</v>
      </c>
      <c r="G34" s="96">
        <f>INDEX(Consolidado!$A$1:$CA$102,ROW(G34)+1,MATCH(DatosProcesados!G$1,Consolidado!$A$1:$CA$1,0))</f>
        <v>1990</v>
      </c>
      <c r="H34" s="96" t="str">
        <f>INDEX(Consolidado!$A$1:$CA$102,ROW(H34)+1,MATCH(DatosProcesados!H$1,Consolidado!$A$1:$CA$1,0))</f>
        <v>Colombia</v>
      </c>
      <c r="I34" s="96">
        <f>INDEX(Consolidado!$A$1:$CA$102,ROW(I34)+1,MATCH(DatosProcesados!I$1,Consolidado!$A$1:$CA$1,0))</f>
        <v>2.3114637089999999</v>
      </c>
      <c r="J34" s="96" t="str">
        <f>INDEX(Consolidado!$A$1:$CA$102,ROW(J34)+1,MATCH(DatosProcesados!J$1,Consolidado!$A$1:$CA$1,0))</f>
        <v>Si</v>
      </c>
      <c r="K34" s="96">
        <f>INDEX(Consolidado!$A$1:$CA$102,ROW(K34)+1,MATCH(DatosProcesados!K$1,Consolidado!$A$1:$CA$1,0))</f>
        <v>2024</v>
      </c>
      <c r="L34" s="96" t="str">
        <f>INDEX(Consolidado!$A$1:$CA$102,ROW(L34)+1,MATCH(DatosProcesados!L$1,Consolidado!$A$1:$CA$1,0))</f>
        <v>Si</v>
      </c>
      <c r="M34" s="96" t="str">
        <f>INDEX(Consolidado!$A$1:$CA$102,ROW(M34)+1,MATCH(DatosProcesados!M$1,Consolidado!$A$1:$CA$1,0))</f>
        <v>Si</v>
      </c>
      <c r="N34" s="96" t="str">
        <f>INDEX(Consolidado!$A$1:$CA$102,ROW(N34)+1,MATCH(DatosProcesados!N$1,Consolidado!$A$1:$CA$1,0))</f>
        <v>Si</v>
      </c>
      <c r="O34" s="96" t="str">
        <f>INDEX(Consolidado!$A$1:$CA$102,ROW(O34)+1,MATCH(DatosProcesados!O$1,Consolidado!$A$1:$CA$1,0))</f>
        <v>Si</v>
      </c>
      <c r="P34" s="96" t="str">
        <f>INDEX(Consolidado!$A$1:$CA$102,ROW(P34)+1,MATCH(DatosProcesados!P$1,Consolidado!$A$1:$CA$1,0))</f>
        <v>Si</v>
      </c>
      <c r="Q34" s="96">
        <f>INDEX(Consolidado!$A$1:$CA$102,ROW(Q34)+1,MATCH(DatosProcesados!Q$1,Consolidado!$A$1:$CA$1,0))</f>
        <v>86688.639999999999</v>
      </c>
      <c r="R34" s="96">
        <f>INDEX(Consolidado!$A$1:$CA$102,ROW(R34)+1,MATCH(DatosProcesados!R$1,Consolidado!$A$1:$CA$1,0))</f>
        <v>12546.95</v>
      </c>
      <c r="S34" s="96">
        <f>INDEX(Consolidado!$A$1:$CA$102,ROW(S34)+1,MATCH(DatosProcesados!S$1,Consolidado!$A$1:$CA$1,0))</f>
        <v>1034.08</v>
      </c>
      <c r="T34" s="96" t="str">
        <f>INDEX(Consolidado!$A$1:$CA$102,ROW(T34)+1,MATCH(DatosProcesados!T$1,Consolidado!$A$1:$CA$1,0))</f>
        <v>Si</v>
      </c>
      <c r="U34" s="96" t="str">
        <f>INDEX(Consolidado!$A$1:$CA$102,ROW(U34)+1,MATCH(DatosProcesados!U$1,Consolidado!$A$1:$CA$1,0))</f>
        <v>No</v>
      </c>
      <c r="V34" s="96">
        <f>INDEX(Consolidado!$A$1:$CA$102,ROW(V34)+1,MATCH(DatosProcesados!V$1,Consolidado!$A$1:$CA$1,0))</f>
        <v>1</v>
      </c>
      <c r="W34" s="96" t="str">
        <f>INDEX(Consolidado!$A$1:$CA$102,ROW(W34)+1,MATCH(DatosProcesados!W$1,Consolidado!$A$1:$CA$1,0))</f>
        <v>Si</v>
      </c>
      <c r="X34" s="96">
        <f>INDEX(Consolidado!$A$1:$CA$102,ROW(X34)+1,MATCH(DatosProcesados!X$1,Consolidado!$A$1:$CA$1,0))</f>
        <v>30662499.276000001</v>
      </c>
      <c r="Y34" s="96" t="str">
        <f>INDEX(Consolidado!$A$1:$CA$102,ROW(Y34)+1,MATCH(DatosProcesados!Y$1,Consolidado!$A$1:$CA$1,0))</f>
        <v>Si</v>
      </c>
      <c r="Z34" s="96" t="str">
        <f>INDEX(Consolidado!$A$1:$CA$102,ROW(Z34)+1,MATCH(DatosProcesados!Z$1,Consolidado!$A$1:$CA$1,0))</f>
        <v>Si</v>
      </c>
      <c r="AA34" s="96">
        <f>INDEX(Consolidado!$A$1:$CA$102,ROW(AA34)+1,MATCH(DatosProcesados!AA$1,Consolidado!$A$1:$CA$1,0))</f>
        <v>875400000</v>
      </c>
      <c r="AB34" s="96">
        <f>INDEX(Consolidado!$A$1:$CA$102,ROW(AB34)+1,MATCH(DatosProcesados!AB$1,Consolidado!$A$1:$CA$1,0))</f>
        <v>2</v>
      </c>
      <c r="AC34" s="96" t="str">
        <f>INDEX(Consolidado!$A$1:$CA$102,ROW(AC34)+1,MATCH(DatosProcesados!AC$1,Consolidado!$A$1:$CA$1,0))</f>
        <v>Si</v>
      </c>
      <c r="AD34" s="96">
        <f>INDEX(Consolidado!$A$1:$CA$102,ROW(AD34)+1,MATCH(DatosProcesados!AD$1,Consolidado!$A$1:$CA$1,0))</f>
        <v>772.95</v>
      </c>
      <c r="AE34" s="96">
        <f>INDEX(Consolidado!$A$1:$CA$102,ROW(AE34)+1,MATCH(DatosProcesados!AE$1,Consolidado!$A$1:$CA$1,0))</f>
        <v>2</v>
      </c>
      <c r="AF34" s="96" t="str">
        <f>INDEX(Consolidado!$A$1:$CA$102,ROW(AF34)+1,MATCH(DatosProcesados!AF$1,Consolidado!$A$1:$CA$1,0))</f>
        <v>Si</v>
      </c>
      <c r="AG34" s="96" t="str">
        <f>INDEX(Consolidado!$A$1:$CA$102,ROW(AG34)+1,MATCH(DatosProcesados!AG$1,Consolidado!$A$1:$CA$1,0))</f>
        <v>No</v>
      </c>
      <c r="AH34" s="96" t="str">
        <f>INDEX(Consolidado!$A$1:$CA$102,ROW(AH34)+1,MATCH(DatosProcesados!AH$1,Consolidado!$A$1:$CA$1,0))</f>
        <v>Si</v>
      </c>
      <c r="AI34" s="96">
        <f>INDEX(Consolidado!$A$1:$CA$102,ROW(AI34)+1,MATCH(DatosProcesados!AI$1,Consolidado!$A$1:$CA$1,0))</f>
        <v>0</v>
      </c>
      <c r="AJ34" s="96" t="str">
        <f>INDEX(Consolidado!$A$1:$CA$102,ROW(AJ34)+1,MATCH(DatosProcesados!AJ$1,Consolidado!$A$1:$CA$1,0))</f>
        <v>No informa</v>
      </c>
      <c r="AK34" s="96" t="str">
        <f>INDEX(Consolidado!$A$1:$CA$102,ROW(AK34)+1,MATCH(DatosProcesados!AK$1,Consolidado!$A$1:$CA$1,0))</f>
        <v>Si</v>
      </c>
      <c r="AL34" s="96">
        <f>INDEX(Consolidado!$A$1:$CA$102,ROW(AL34)+1,MATCH(DatosProcesados!AL$1,Consolidado!$A$1:$CA$1,0))</f>
        <v>53.5</v>
      </c>
      <c r="AM34" s="96">
        <f>INDEX(Consolidado!$A$1:$CA$102,ROW(AM34)+1,MATCH(DatosProcesados!AM$1,Consolidado!$A$1:$CA$1,0))</f>
        <v>54</v>
      </c>
      <c r="AN34" s="96">
        <f>INDEX(Consolidado!$A$1:$CA$102,ROW(AN34)+1,MATCH(DatosProcesados!AN$1,Consolidado!$A$1:$CA$1,0))</f>
        <v>2</v>
      </c>
      <c r="AO34" s="96">
        <f>INDEX(Consolidado!$A$1:$CA$102,ROW(AO34)+1,MATCH(DatosProcesados!AO$1,Consolidado!$A$1:$CA$1,0))</f>
        <v>0.8</v>
      </c>
      <c r="AP34" s="96">
        <f>INDEX(Consolidado!$A$1:$CA$102,ROW(AP34)+1,MATCH(DatosProcesados!AP$1,Consolidado!$A$1:$CA$1,0))</f>
        <v>0.30780000000000002</v>
      </c>
      <c r="AQ34" s="96" t="str">
        <f>INDEX(Consolidado!$A$1:$CA$102,ROW(AQ34)+1,MATCH(DatosProcesados!AQ$1,Consolidado!$A$1:$CA$1,0))</f>
        <v>No</v>
      </c>
      <c r="AR34" s="96" t="str">
        <f>INDEX(Consolidado!$A$1:$CA$102,ROW(AR34)+1,MATCH(DatosProcesados!AR$1,Consolidado!$A$1:$CA$1,0))</f>
        <v>Si</v>
      </c>
      <c r="AS34" s="96">
        <f>INDEX(Consolidado!$A$1:$CA$102,ROW(AS34)+1,MATCH(DatosProcesados!AS$1,Consolidado!$A$1:$CA$1,0))</f>
        <v>9.7999999999999997E-3</v>
      </c>
      <c r="AT34" s="96" t="str">
        <f>INDEX(Consolidado!$A$1:$CA$102,ROW(AT34)+1,MATCH(DatosProcesados!AT$1,Consolidado!$A$1:$CA$1,0))</f>
        <v>No</v>
      </c>
      <c r="AU34" s="96" t="str">
        <f>INDEX(Consolidado!$A$1:$CA$102,ROW(AU34)+1,MATCH(DatosProcesados!AU$1,Consolidado!$A$1:$CA$1,0))</f>
        <v>Si</v>
      </c>
      <c r="AV34" s="96">
        <f>INDEX(Consolidado!$A$1:$CA$102,ROW(AV34)+1,MATCH(DatosProcesados!AV$1,Consolidado!$A$1:$CA$1,0))</f>
        <v>2</v>
      </c>
      <c r="AW34" s="96" t="str">
        <f>INDEX(Consolidado!$A$1:$CA$102,ROW(AW34)+1,MATCH(DatosProcesados!AW$1,Consolidado!$A$1:$CA$1,0))</f>
        <v>Si</v>
      </c>
      <c r="AX34" s="96">
        <f>INDEX(Consolidado!$A$1:$CA$102,ROW(AX34)+1,MATCH(DatosProcesados!AX$1,Consolidado!$A$1:$CA$1,0))</f>
        <v>4.2841244937278686E-2</v>
      </c>
      <c r="AY34" s="96">
        <f>INDEX(Consolidado!$A$1:$CA$102,ROW(AY34)+1,MATCH(DatosProcesados!AY$1,Consolidado!$A$1:$CA$1,0))</f>
        <v>4.4841683988386732E-3</v>
      </c>
      <c r="AZ34" s="96">
        <f>INDEX(Consolidado!$A$1:$CA$102,ROW(AZ34)+1,MATCH(DatosProcesados!AZ$1,Consolidado!$A$1:$CA$1,0))</f>
        <v>6.2213870121356971E-3</v>
      </c>
      <c r="BA34" s="96" t="str">
        <f>INDEX(Consolidado!$A$1:$CA$102,ROW(BA34)+1,MATCH(DatosProcesados!BA$1,Consolidado!$A$1:$CA$1,0))</f>
        <v>Si</v>
      </c>
      <c r="BB34" s="96">
        <f>INDEX(Consolidado!$A$1:$CA$102,ROW(BB34)+1,MATCH(DatosProcesados!BB$1,Consolidado!$A$1:$CA$1,0))</f>
        <v>0.23369999999999999</v>
      </c>
      <c r="BC34" s="96" t="str">
        <f>INDEX(Consolidado!$A$1:$CA$102,ROW(BC34)+1,MATCH(DatosProcesados!BC$1,Consolidado!$A$1:$CA$1,0))</f>
        <v>Si</v>
      </c>
      <c r="BD34" s="96" t="str">
        <f>INDEX(Consolidado!$A$1:$CA$102,ROW(BD34)+1,MATCH(DatosProcesados!BD$1,Consolidado!$A$1:$CA$1,0))</f>
        <v>No</v>
      </c>
      <c r="BE34" s="96">
        <f>INDEX(Consolidado!$A$1:$CA$102,ROW(BE34)+1,MATCH(DatosProcesados!BE$1,Consolidado!$A$1:$CA$1,0))</f>
        <v>2</v>
      </c>
      <c r="BF34" s="96">
        <f>INDEX(Consolidado!$A$1:$CA$102,ROW(BF34)+1,MATCH(DatosProcesados!BF$1,Consolidado!$A$1:$CA$1,0))</f>
        <v>0</v>
      </c>
    </row>
    <row r="35" spans="1:58" x14ac:dyDescent="0.3">
      <c r="A35" s="96" t="str">
        <f>INDEX(Consolidado!$A$1:$CA$102,ROW(A35)+1,MATCH(DatosProcesados!A$1,Consolidado!$A$1:$CA$1,0))</f>
        <v>POLLOS EL BUCANERO S.A. (Cargill)</v>
      </c>
      <c r="B35" s="96" t="str">
        <f>INDEX(Consolidado!$A$1:$CA$102,ROW(B35)+1,MATCH(DatosProcesados!B$1,Consolidado!$A$1:$CA$1,0))</f>
        <v>Manufactura</v>
      </c>
      <c r="C35" s="96" t="str">
        <f>INDEX(Consolidado!$A$1:$CA$102,ROW(C35)+1,MATCH(DatosProcesados!C$1,Consolidado!$A$1:$CA$1,0))</f>
        <v>Privada</v>
      </c>
      <c r="D35" s="96" t="str">
        <f>INDEX(Consolidado!$A$1:$CA$102,ROW(D35)+1,MATCH(DatosProcesados!D$1,Consolidado!$A$1:$CA$1,0))</f>
        <v>No</v>
      </c>
      <c r="E35" s="96" t="str">
        <f>INDEX(Consolidado!$A$1:$CA$102,ROW(E35)+1,MATCH(DatosProcesados!E$1,Consolidado!$A$1:$CA$1,0))</f>
        <v>No</v>
      </c>
      <c r="F35" s="96" t="str">
        <f>INDEX(Consolidado!$A$1:$CA$102,ROW(F35)+1,MATCH(DatosProcesados!F$1,Consolidado!$A$1:$CA$1,0))</f>
        <v>Si</v>
      </c>
      <c r="G35" s="96">
        <f>INDEX(Consolidado!$A$1:$CA$102,ROW(G35)+1,MATCH(DatosProcesados!G$1,Consolidado!$A$1:$CA$1,0))</f>
        <v>1986</v>
      </c>
      <c r="H35" s="96" t="str">
        <f>INDEX(Consolidado!$A$1:$CA$102,ROW(H35)+1,MATCH(DatosProcesados!H$1,Consolidado!$A$1:$CA$1,0))</f>
        <v>Colombia</v>
      </c>
      <c r="I35" s="96">
        <f>INDEX(Consolidado!$A$1:$CA$102,ROW(I35)+1,MATCH(DatosProcesados!I$1,Consolidado!$A$1:$CA$1,0))</f>
        <v>2.2734296359999999</v>
      </c>
      <c r="J35" s="96">
        <f>INDEX(Consolidado!$A$1:$CA$102,ROW(J35)+1,MATCH(DatosProcesados!J$1,Consolidado!$A$1:$CA$1,0))</f>
        <v>0</v>
      </c>
      <c r="K35" s="96" t="str">
        <f>INDEX(Consolidado!$A$1:$CA$102,ROW(K35)+1,MATCH(DatosProcesados!K$1,Consolidado!$A$1:$CA$1,0))</f>
        <v>No tiene</v>
      </c>
      <c r="L35" s="96">
        <f>INDEX(Consolidado!$A$1:$CA$102,ROW(L35)+1,MATCH(DatosProcesados!L$1,Consolidado!$A$1:$CA$1,0))</f>
        <v>0</v>
      </c>
      <c r="M35" s="96">
        <f>INDEX(Consolidado!$A$1:$CA$102,ROW(M35)+1,MATCH(DatosProcesados!M$1,Consolidado!$A$1:$CA$1,0))</f>
        <v>0</v>
      </c>
      <c r="N35" s="96">
        <f>INDEX(Consolidado!$A$1:$CA$102,ROW(N35)+1,MATCH(DatosProcesados!N$1,Consolidado!$A$1:$CA$1,0))</f>
        <v>0</v>
      </c>
      <c r="O35" s="96">
        <f>INDEX(Consolidado!$A$1:$CA$102,ROW(O35)+1,MATCH(DatosProcesados!O$1,Consolidado!$A$1:$CA$1,0))</f>
        <v>0</v>
      </c>
      <c r="P35" s="96">
        <f>INDEX(Consolidado!$A$1:$CA$102,ROW(P35)+1,MATCH(DatosProcesados!P$1,Consolidado!$A$1:$CA$1,0))</f>
        <v>0</v>
      </c>
      <c r="Q35" s="96" t="str">
        <f>INDEX(Consolidado!$A$1:$CA$102,ROW(Q35)+1,MATCH(DatosProcesados!Q$1,Consolidado!$A$1:$CA$1,0))</f>
        <v xml:space="preserve">No informa </v>
      </c>
      <c r="R35" s="96" t="str">
        <f>INDEX(Consolidado!$A$1:$CA$102,ROW(R35)+1,MATCH(DatosProcesados!R$1,Consolidado!$A$1:$CA$1,0))</f>
        <v xml:space="preserve">No informa </v>
      </c>
      <c r="S35" s="96" t="str">
        <f>INDEX(Consolidado!$A$1:$CA$102,ROW(S35)+1,MATCH(DatosProcesados!S$1,Consolidado!$A$1:$CA$1,0))</f>
        <v xml:space="preserve">No informa </v>
      </c>
      <c r="T35" s="96">
        <f>INDEX(Consolidado!$A$1:$CA$102,ROW(T35)+1,MATCH(DatosProcesados!T$1,Consolidado!$A$1:$CA$1,0))</f>
        <v>0</v>
      </c>
      <c r="U35" s="96">
        <f>INDEX(Consolidado!$A$1:$CA$102,ROW(U35)+1,MATCH(DatosProcesados!U$1,Consolidado!$A$1:$CA$1,0))</f>
        <v>0</v>
      </c>
      <c r="V35" s="96">
        <f>INDEX(Consolidado!$A$1:$CA$102,ROW(V35)+1,MATCH(DatosProcesados!V$1,Consolidado!$A$1:$CA$1,0))</f>
        <v>0</v>
      </c>
      <c r="W35" s="96">
        <f>INDEX(Consolidado!$A$1:$CA$102,ROW(W35)+1,MATCH(DatosProcesados!W$1,Consolidado!$A$1:$CA$1,0))</f>
        <v>0</v>
      </c>
      <c r="X35" s="96" t="str">
        <f>INDEX(Consolidado!$A$1:$CA$102,ROW(X35)+1,MATCH(DatosProcesados!X$1,Consolidado!$A$1:$CA$1,0))</f>
        <v>No informa</v>
      </c>
      <c r="Y35" s="96">
        <f>INDEX(Consolidado!$A$1:$CA$102,ROW(Y35)+1,MATCH(DatosProcesados!Y$1,Consolidado!$A$1:$CA$1,0))</f>
        <v>0</v>
      </c>
      <c r="Z35" s="96">
        <f>INDEX(Consolidado!$A$1:$CA$102,ROW(Z35)+1,MATCH(DatosProcesados!Z$1,Consolidado!$A$1:$CA$1,0))</f>
        <v>0</v>
      </c>
      <c r="AA35" s="96" t="str">
        <f>INDEX(Consolidado!$A$1:$CA$102,ROW(AA35)+1,MATCH(DatosProcesados!AA$1,Consolidado!$A$1:$CA$1,0))</f>
        <v>No informa</v>
      </c>
      <c r="AB35" s="96">
        <f>INDEX(Consolidado!$A$1:$CA$102,ROW(AB35)+1,MATCH(DatosProcesados!AB$1,Consolidado!$A$1:$CA$1,0))</f>
        <v>0</v>
      </c>
      <c r="AC35" s="96">
        <f>INDEX(Consolidado!$A$1:$CA$102,ROW(AC35)+1,MATCH(DatosProcesados!AC$1,Consolidado!$A$1:$CA$1,0))</f>
        <v>0</v>
      </c>
      <c r="AD35" s="96" t="str">
        <f>INDEX(Consolidado!$A$1:$CA$102,ROW(AD35)+1,MATCH(DatosProcesados!AD$1,Consolidado!$A$1:$CA$1,0))</f>
        <v xml:space="preserve">No informa </v>
      </c>
      <c r="AE35" s="96">
        <f>INDEX(Consolidado!$A$1:$CA$102,ROW(AE35)+1,MATCH(DatosProcesados!AE$1,Consolidado!$A$1:$CA$1,0))</f>
        <v>0</v>
      </c>
      <c r="AF35" s="96">
        <f>INDEX(Consolidado!$A$1:$CA$102,ROW(AF35)+1,MATCH(DatosProcesados!AF$1,Consolidado!$A$1:$CA$1,0))</f>
        <v>0</v>
      </c>
      <c r="AG35" s="96">
        <f>INDEX(Consolidado!$A$1:$CA$102,ROW(AG35)+1,MATCH(DatosProcesados!AG$1,Consolidado!$A$1:$CA$1,0))</f>
        <v>0</v>
      </c>
      <c r="AH35" s="96">
        <f>INDEX(Consolidado!$A$1:$CA$102,ROW(AH35)+1,MATCH(DatosProcesados!AH$1,Consolidado!$A$1:$CA$1,0))</f>
        <v>0</v>
      </c>
      <c r="AI35" s="96" t="str">
        <f>INDEX(Consolidado!$A$1:$CA$102,ROW(AI35)+1,MATCH(DatosProcesados!AI$1,Consolidado!$A$1:$CA$1,0))</f>
        <v>No informa</v>
      </c>
      <c r="AJ35" s="96" t="str">
        <f>INDEX(Consolidado!$A$1:$CA$102,ROW(AJ35)+1,MATCH(DatosProcesados!AJ$1,Consolidado!$A$1:$CA$1,0))</f>
        <v>No informa</v>
      </c>
      <c r="AK35" s="96">
        <f>INDEX(Consolidado!$A$1:$CA$102,ROW(AK35)+1,MATCH(DatosProcesados!AK$1,Consolidado!$A$1:$CA$1,0))</f>
        <v>0</v>
      </c>
      <c r="AL35" s="96" t="str">
        <f>INDEX(Consolidado!$A$1:$CA$102,ROW(AL35)+1,MATCH(DatosProcesados!AL$1,Consolidado!$A$1:$CA$1,0))</f>
        <v>No informa</v>
      </c>
      <c r="AM35" s="96" t="str">
        <f>INDEX(Consolidado!$A$1:$CA$102,ROW(AM35)+1,MATCH(DatosProcesados!AM$1,Consolidado!$A$1:$CA$1,0))</f>
        <v>No informa</v>
      </c>
      <c r="AN35" s="96">
        <f>INDEX(Consolidado!$A$1:$CA$102,ROW(AN35)+1,MATCH(DatosProcesados!AN$1,Consolidado!$A$1:$CA$1,0))</f>
        <v>0</v>
      </c>
      <c r="AO35" s="96" t="str">
        <f>INDEX(Consolidado!$A$1:$CA$102,ROW(AO35)+1,MATCH(DatosProcesados!AO$1,Consolidado!$A$1:$CA$1,0))</f>
        <v>No informa</v>
      </c>
      <c r="AP35" s="96" t="str">
        <f>INDEX(Consolidado!$A$1:$CA$102,ROW(AP35)+1,MATCH(DatosProcesados!AP$1,Consolidado!$A$1:$CA$1,0))</f>
        <v>No informa</v>
      </c>
      <c r="AQ35" s="96">
        <f>INDEX(Consolidado!$A$1:$CA$102,ROW(AQ35)+1,MATCH(DatosProcesados!AQ$1,Consolidado!$A$1:$CA$1,0))</f>
        <v>0</v>
      </c>
      <c r="AR35" s="96">
        <f>INDEX(Consolidado!$A$1:$CA$102,ROW(AR35)+1,MATCH(DatosProcesados!AR$1,Consolidado!$A$1:$CA$1,0))</f>
        <v>0</v>
      </c>
      <c r="AS35" s="96" t="str">
        <f>INDEX(Consolidado!$A$1:$CA$102,ROW(AS35)+1,MATCH(DatosProcesados!AS$1,Consolidado!$A$1:$CA$1,0))</f>
        <v>No informa</v>
      </c>
      <c r="AT35" s="96">
        <f>INDEX(Consolidado!$A$1:$CA$102,ROW(AT35)+1,MATCH(DatosProcesados!AT$1,Consolidado!$A$1:$CA$1,0))</f>
        <v>0</v>
      </c>
      <c r="AU35" s="96">
        <f>INDEX(Consolidado!$A$1:$CA$102,ROW(AU35)+1,MATCH(DatosProcesados!AU$1,Consolidado!$A$1:$CA$1,0))</f>
        <v>0</v>
      </c>
      <c r="AV35" s="96">
        <f>INDEX(Consolidado!$A$1:$CA$102,ROW(AV35)+1,MATCH(DatosProcesados!AV$1,Consolidado!$A$1:$CA$1,0))</f>
        <v>0</v>
      </c>
      <c r="AW35" s="96">
        <f>INDEX(Consolidado!$A$1:$CA$102,ROW(AW35)+1,MATCH(DatosProcesados!AW$1,Consolidado!$A$1:$CA$1,0))</f>
        <v>0</v>
      </c>
      <c r="AX35" s="96" t="str">
        <f>INDEX(Consolidado!$A$1:$CA$102,ROW(AX35)+1,MATCH(DatosProcesados!AX$1,Consolidado!$A$1:$CA$1,0))</f>
        <v>No informa</v>
      </c>
      <c r="AY35" s="96" t="str">
        <f>INDEX(Consolidado!$A$1:$CA$102,ROW(AY35)+1,MATCH(DatosProcesados!AY$1,Consolidado!$A$1:$CA$1,0))</f>
        <v>No informa</v>
      </c>
      <c r="AZ35" s="96" t="str">
        <f>INDEX(Consolidado!$A$1:$CA$102,ROW(AZ35)+1,MATCH(DatosProcesados!AZ$1,Consolidado!$A$1:$CA$1,0))</f>
        <v>No informa</v>
      </c>
      <c r="BA35" s="96">
        <f>INDEX(Consolidado!$A$1:$CA$102,ROW(BA35)+1,MATCH(DatosProcesados!BA$1,Consolidado!$A$1:$CA$1,0))</f>
        <v>0</v>
      </c>
      <c r="BB35" s="96" t="str">
        <f>INDEX(Consolidado!$A$1:$CA$102,ROW(BB35)+1,MATCH(DatosProcesados!BB$1,Consolidado!$A$1:$CA$1,0))</f>
        <v xml:space="preserve">No informa </v>
      </c>
      <c r="BC35" s="96">
        <f>INDEX(Consolidado!$A$1:$CA$102,ROW(BC35)+1,MATCH(DatosProcesados!BC$1,Consolidado!$A$1:$CA$1,0))</f>
        <v>0</v>
      </c>
      <c r="BD35" s="96">
        <f>INDEX(Consolidado!$A$1:$CA$102,ROW(BD35)+1,MATCH(DatosProcesados!BD$1,Consolidado!$A$1:$CA$1,0))</f>
        <v>0</v>
      </c>
      <c r="BE35" s="96">
        <f>INDEX(Consolidado!$A$1:$CA$102,ROW(BE35)+1,MATCH(DatosProcesados!BE$1,Consolidado!$A$1:$CA$1,0))</f>
        <v>0</v>
      </c>
      <c r="BF35" s="96">
        <f>INDEX(Consolidado!$A$1:$CA$102,ROW(BF35)+1,MATCH(DatosProcesados!BF$1,Consolidado!$A$1:$CA$1,0))</f>
        <v>0</v>
      </c>
    </row>
    <row r="36" spans="1:58" x14ac:dyDescent="0.3">
      <c r="A36" s="96" t="str">
        <f>INDEX(Consolidado!$A$1:$CA$102,ROW(A36)+1,MATCH(DatosProcesados!A$1,Consolidado!$A$1:$CA$1,0))</f>
        <v>Colombina</v>
      </c>
      <c r="B36" s="96" t="str">
        <f>INDEX(Consolidado!$A$1:$CA$102,ROW(B36)+1,MATCH(DatosProcesados!B$1,Consolidado!$A$1:$CA$1,0))</f>
        <v>Manufactura</v>
      </c>
      <c r="C36" s="96" t="str">
        <f>INDEX(Consolidado!$A$1:$CA$102,ROW(C36)+1,MATCH(DatosProcesados!C$1,Consolidado!$A$1:$CA$1,0))</f>
        <v>Privada</v>
      </c>
      <c r="D36" s="96" t="str">
        <f>INDEX(Consolidado!$A$1:$CA$102,ROW(D36)+1,MATCH(DatosProcesados!D$1,Consolidado!$A$1:$CA$1,0))</f>
        <v>Si</v>
      </c>
      <c r="E36" s="96" t="str">
        <f>INDEX(Consolidado!$A$1:$CA$102,ROW(E36)+1,MATCH(DatosProcesados!E$1,Consolidado!$A$1:$CA$1,0))</f>
        <v>Si</v>
      </c>
      <c r="F36" s="96" t="str">
        <f>INDEX(Consolidado!$A$1:$CA$102,ROW(F36)+1,MATCH(DatosProcesados!F$1,Consolidado!$A$1:$CA$1,0))</f>
        <v>Si</v>
      </c>
      <c r="G36" s="96">
        <f>INDEX(Consolidado!$A$1:$CA$102,ROW(G36)+1,MATCH(DatosProcesados!G$1,Consolidado!$A$1:$CA$1,0))</f>
        <v>1932</v>
      </c>
      <c r="H36" s="96" t="str">
        <f>INDEX(Consolidado!$A$1:$CA$102,ROW(H36)+1,MATCH(DatosProcesados!H$1,Consolidado!$A$1:$CA$1,0))</f>
        <v>Colombia</v>
      </c>
      <c r="I36" s="96">
        <f>INDEX(Consolidado!$A$1:$CA$102,ROW(I36)+1,MATCH(DatosProcesados!I$1,Consolidado!$A$1:$CA$1,0))</f>
        <v>2.1928266769999998</v>
      </c>
      <c r="J36" s="96" t="str">
        <f>INDEX(Consolidado!$A$1:$CA$102,ROW(J36)+1,MATCH(DatosProcesados!J$1,Consolidado!$A$1:$CA$1,0))</f>
        <v>Si</v>
      </c>
      <c r="K36" s="96">
        <f>INDEX(Consolidado!$A$1:$CA$102,ROW(K36)+1,MATCH(DatosProcesados!K$1,Consolidado!$A$1:$CA$1,0))</f>
        <v>2024</v>
      </c>
      <c r="L36" s="96" t="str">
        <f>INDEX(Consolidado!$A$1:$CA$102,ROW(L36)+1,MATCH(DatosProcesados!L$1,Consolidado!$A$1:$CA$1,0))</f>
        <v>Si</v>
      </c>
      <c r="M36" s="96" t="str">
        <f>INDEX(Consolidado!$A$1:$CA$102,ROW(M36)+1,MATCH(DatosProcesados!M$1,Consolidado!$A$1:$CA$1,0))</f>
        <v>Si</v>
      </c>
      <c r="N36" s="96" t="str">
        <f>INDEX(Consolidado!$A$1:$CA$102,ROW(N36)+1,MATCH(DatosProcesados!N$1,Consolidado!$A$1:$CA$1,0))</f>
        <v>Si</v>
      </c>
      <c r="O36" s="96" t="str">
        <f>INDEX(Consolidado!$A$1:$CA$102,ROW(O36)+1,MATCH(DatosProcesados!O$1,Consolidado!$A$1:$CA$1,0))</f>
        <v>Si</v>
      </c>
      <c r="P36" s="96" t="str">
        <f>INDEX(Consolidado!$A$1:$CA$102,ROW(P36)+1,MATCH(DatosProcesados!P$1,Consolidado!$A$1:$CA$1,0))</f>
        <v>Si</v>
      </c>
      <c r="Q36" s="96">
        <f>INDEX(Consolidado!$A$1:$CA$102,ROW(Q36)+1,MATCH(DatosProcesados!Q$1,Consolidado!$A$1:$CA$1,0))</f>
        <v>39015</v>
      </c>
      <c r="R36" s="96">
        <f>INDEX(Consolidado!$A$1:$CA$102,ROW(R36)+1,MATCH(DatosProcesados!R$1,Consolidado!$A$1:$CA$1,0))</f>
        <v>2948</v>
      </c>
      <c r="S36" s="96">
        <f>INDEX(Consolidado!$A$1:$CA$102,ROW(S36)+1,MATCH(DatosProcesados!S$1,Consolidado!$A$1:$CA$1,0))</f>
        <v>9524</v>
      </c>
      <c r="T36" s="96" t="str">
        <f>INDEX(Consolidado!$A$1:$CA$102,ROW(T36)+1,MATCH(DatosProcesados!T$1,Consolidado!$A$1:$CA$1,0))</f>
        <v>Si</v>
      </c>
      <c r="U36" s="96" t="str">
        <f>INDEX(Consolidado!$A$1:$CA$102,ROW(U36)+1,MATCH(DatosProcesados!U$1,Consolidado!$A$1:$CA$1,0))</f>
        <v>No</v>
      </c>
      <c r="V36" s="96">
        <f>INDEX(Consolidado!$A$1:$CA$102,ROW(V36)+1,MATCH(DatosProcesados!V$1,Consolidado!$A$1:$CA$1,0))</f>
        <v>1</v>
      </c>
      <c r="W36" s="96" t="str">
        <f>INDEX(Consolidado!$A$1:$CA$102,ROW(W36)+1,MATCH(DatosProcesados!W$1,Consolidado!$A$1:$CA$1,0))</f>
        <v>Si</v>
      </c>
      <c r="X36" s="96">
        <f>INDEX(Consolidado!$A$1:$CA$102,ROW(X36)+1,MATCH(DatosProcesados!X$1,Consolidado!$A$1:$CA$1,0))</f>
        <v>934764134.39999998</v>
      </c>
      <c r="Y36" s="96" t="str">
        <f>INDEX(Consolidado!$A$1:$CA$102,ROW(Y36)+1,MATCH(DatosProcesados!Y$1,Consolidado!$A$1:$CA$1,0))</f>
        <v>Si</v>
      </c>
      <c r="Z36" s="96" t="str">
        <f>INDEX(Consolidado!$A$1:$CA$102,ROW(Z36)+1,MATCH(DatosProcesados!Z$1,Consolidado!$A$1:$CA$1,0))</f>
        <v>Si</v>
      </c>
      <c r="AA36" s="96">
        <f>INDEX(Consolidado!$A$1:$CA$102,ROW(AA36)+1,MATCH(DatosProcesados!AA$1,Consolidado!$A$1:$CA$1,0))</f>
        <v>723000</v>
      </c>
      <c r="AB36" s="96">
        <f>INDEX(Consolidado!$A$1:$CA$102,ROW(AB36)+1,MATCH(DatosProcesados!AB$1,Consolidado!$A$1:$CA$1,0))</f>
        <v>1</v>
      </c>
      <c r="AC36" s="96" t="str">
        <f>INDEX(Consolidado!$A$1:$CA$102,ROW(AC36)+1,MATCH(DatosProcesados!AC$1,Consolidado!$A$1:$CA$1,0))</f>
        <v>Si</v>
      </c>
      <c r="AD36" s="96">
        <f>INDEX(Consolidado!$A$1:$CA$102,ROW(AD36)+1,MATCH(DatosProcesados!AD$1,Consolidado!$A$1:$CA$1,0))</f>
        <v>12787</v>
      </c>
      <c r="AE36" s="96">
        <f>INDEX(Consolidado!$A$1:$CA$102,ROW(AE36)+1,MATCH(DatosProcesados!AE$1,Consolidado!$A$1:$CA$1,0))</f>
        <v>1</v>
      </c>
      <c r="AF36" s="96" t="str">
        <f>INDEX(Consolidado!$A$1:$CA$102,ROW(AF36)+1,MATCH(DatosProcesados!AF$1,Consolidado!$A$1:$CA$1,0))</f>
        <v>Si</v>
      </c>
      <c r="AG36" s="96" t="str">
        <f>INDEX(Consolidado!$A$1:$CA$102,ROW(AG36)+1,MATCH(DatosProcesados!AG$1,Consolidado!$A$1:$CA$1,0))</f>
        <v>No</v>
      </c>
      <c r="AH36" s="96" t="str">
        <f>INDEX(Consolidado!$A$1:$CA$102,ROW(AH36)+1,MATCH(DatosProcesados!AH$1,Consolidado!$A$1:$CA$1,0))</f>
        <v>Si</v>
      </c>
      <c r="AI36" s="96" t="str">
        <f>INDEX(Consolidado!$A$1:$CA$102,ROW(AI36)+1,MATCH(DatosProcesados!AI$1,Consolidado!$A$1:$CA$1,0))</f>
        <v>No informa</v>
      </c>
      <c r="AJ36" s="96" t="str">
        <f>INDEX(Consolidado!$A$1:$CA$102,ROW(AJ36)+1,MATCH(DatosProcesados!AJ$1,Consolidado!$A$1:$CA$1,0))</f>
        <v>No informa</v>
      </c>
      <c r="AK36" s="96" t="str">
        <f>INDEX(Consolidado!$A$1:$CA$102,ROW(AK36)+1,MATCH(DatosProcesados!AK$1,Consolidado!$A$1:$CA$1,0))</f>
        <v>Si</v>
      </c>
      <c r="AL36" s="96">
        <f>INDEX(Consolidado!$A$1:$CA$102,ROW(AL36)+1,MATCH(DatosProcesados!AL$1,Consolidado!$A$1:$CA$1,0))</f>
        <v>35.9</v>
      </c>
      <c r="AM36" s="96">
        <f>INDEX(Consolidado!$A$1:$CA$102,ROW(AM36)+1,MATCH(DatosProcesados!AM$1,Consolidado!$A$1:$CA$1,0))</f>
        <v>33.799999999999997</v>
      </c>
      <c r="AN36" s="96">
        <f>INDEX(Consolidado!$A$1:$CA$102,ROW(AN36)+1,MATCH(DatosProcesados!AN$1,Consolidado!$A$1:$CA$1,0))</f>
        <v>2</v>
      </c>
      <c r="AO36" s="96">
        <f>INDEX(Consolidado!$A$1:$CA$102,ROW(AO36)+1,MATCH(DatosProcesados!AO$1,Consolidado!$A$1:$CA$1,0))</f>
        <v>0.11</v>
      </c>
      <c r="AP36" s="96">
        <f>INDEX(Consolidado!$A$1:$CA$102,ROW(AP36)+1,MATCH(DatosProcesados!AP$1,Consolidado!$A$1:$CA$1,0))</f>
        <v>0.38700000000000001</v>
      </c>
      <c r="AQ36" s="96" t="str">
        <f>INDEX(Consolidado!$A$1:$CA$102,ROW(AQ36)+1,MATCH(DatosProcesados!AQ$1,Consolidado!$A$1:$CA$1,0))</f>
        <v>No</v>
      </c>
      <c r="AR36" s="96" t="str">
        <f>INDEX(Consolidado!$A$1:$CA$102,ROW(AR36)+1,MATCH(DatosProcesados!AR$1,Consolidado!$A$1:$CA$1,0))</f>
        <v>Si</v>
      </c>
      <c r="AS36" s="96">
        <f>INDEX(Consolidado!$A$1:$CA$102,ROW(AS36)+1,MATCH(DatosProcesados!AS$1,Consolidado!$A$1:$CA$1,0))</f>
        <v>6.9999999999999999E-4</v>
      </c>
      <c r="AT36" s="96" t="str">
        <f>INDEX(Consolidado!$A$1:$CA$102,ROW(AT36)+1,MATCH(DatosProcesados!AT$1,Consolidado!$A$1:$CA$1,0))</f>
        <v>No</v>
      </c>
      <c r="AU36" s="96" t="str">
        <f>INDEX(Consolidado!$A$1:$CA$102,ROW(AU36)+1,MATCH(DatosProcesados!AU$1,Consolidado!$A$1:$CA$1,0))</f>
        <v>Si</v>
      </c>
      <c r="AV36" s="96">
        <f>INDEX(Consolidado!$A$1:$CA$102,ROW(AV36)+1,MATCH(DatosProcesados!AV$1,Consolidado!$A$1:$CA$1,0))</f>
        <v>2</v>
      </c>
      <c r="AW36" s="96" t="str">
        <f>INDEX(Consolidado!$A$1:$CA$102,ROW(AW36)+1,MATCH(DatosProcesados!AW$1,Consolidado!$A$1:$CA$1,0))</f>
        <v>Si</v>
      </c>
      <c r="AX36" s="96">
        <f>INDEX(Consolidado!$A$1:$CA$102,ROW(AX36)+1,MATCH(DatosProcesados!AX$1,Consolidado!$A$1:$CA$1,0))</f>
        <v>0.15652418389946543</v>
      </c>
      <c r="AY36" s="96">
        <f>INDEX(Consolidado!$A$1:$CA$102,ROW(AY36)+1,MATCH(DatosProcesados!AY$1,Consolidado!$A$1:$CA$1,0))</f>
        <v>1.5587280131955554E-2</v>
      </c>
      <c r="AZ36" s="96">
        <f>INDEX(Consolidado!$A$1:$CA$102,ROW(AZ36)+1,MATCH(DatosProcesados!AZ$1,Consolidado!$A$1:$CA$1,0))</f>
        <v>1.8605322553661302E-3</v>
      </c>
      <c r="BA36" s="96" t="str">
        <f>INDEX(Consolidado!$A$1:$CA$102,ROW(BA36)+1,MATCH(DatosProcesados!BA$1,Consolidado!$A$1:$CA$1,0))</f>
        <v>Si</v>
      </c>
      <c r="BB36" s="96">
        <f>INDEX(Consolidado!$A$1:$CA$102,ROW(BB36)+1,MATCH(DatosProcesados!BB$1,Consolidado!$A$1:$CA$1,0))</f>
        <v>0.9</v>
      </c>
      <c r="BC36" s="96" t="str">
        <f>INDEX(Consolidado!$A$1:$CA$102,ROW(BC36)+1,MATCH(DatosProcesados!BC$1,Consolidado!$A$1:$CA$1,0))</f>
        <v>Si</v>
      </c>
      <c r="BD36" s="96" t="str">
        <f>INDEX(Consolidado!$A$1:$CA$102,ROW(BD36)+1,MATCH(DatosProcesados!BD$1,Consolidado!$A$1:$CA$1,0))</f>
        <v>No</v>
      </c>
      <c r="BE36" s="96">
        <f>INDEX(Consolidado!$A$1:$CA$102,ROW(BE36)+1,MATCH(DatosProcesados!BE$1,Consolidado!$A$1:$CA$1,0))</f>
        <v>1</v>
      </c>
      <c r="BF36" s="96">
        <f>INDEX(Consolidado!$A$1:$CA$102,ROW(BF36)+1,MATCH(DatosProcesados!BF$1,Consolidado!$A$1:$CA$1,0))</f>
        <v>2</v>
      </c>
    </row>
    <row r="37" spans="1:58" x14ac:dyDescent="0.3">
      <c r="A37" s="96" t="str">
        <f>INDEX(Consolidado!$A$1:$CA$102,ROW(A37)+1,MATCH(DatosProcesados!A$1,Consolidado!$A$1:$CA$1,0))</f>
        <v>Alpina</v>
      </c>
      <c r="B37" s="96" t="str">
        <f>INDEX(Consolidado!$A$1:$CA$102,ROW(B37)+1,MATCH(DatosProcesados!B$1,Consolidado!$A$1:$CA$1,0))</f>
        <v>Manufactura</v>
      </c>
      <c r="C37" s="96" t="str">
        <f>INDEX(Consolidado!$A$1:$CA$102,ROW(C37)+1,MATCH(DatosProcesados!C$1,Consolidado!$A$1:$CA$1,0))</f>
        <v>Privada</v>
      </c>
      <c r="D37" s="96" t="str">
        <f>INDEX(Consolidado!$A$1:$CA$102,ROW(D37)+1,MATCH(DatosProcesados!D$1,Consolidado!$A$1:$CA$1,0))</f>
        <v>No</v>
      </c>
      <c r="E37" s="96" t="str">
        <f>INDEX(Consolidado!$A$1:$CA$102,ROW(E37)+1,MATCH(DatosProcesados!E$1,Consolidado!$A$1:$CA$1,0))</f>
        <v>No</v>
      </c>
      <c r="F37" s="96" t="str">
        <f>INDEX(Consolidado!$A$1:$CA$102,ROW(F37)+1,MATCH(DatosProcesados!F$1,Consolidado!$A$1:$CA$1,0))</f>
        <v>Si</v>
      </c>
      <c r="G37" s="96">
        <f>INDEX(Consolidado!$A$1:$CA$102,ROW(G37)+1,MATCH(DatosProcesados!G$1,Consolidado!$A$1:$CA$1,0))</f>
        <v>1945</v>
      </c>
      <c r="H37" s="96" t="str">
        <f>INDEX(Consolidado!$A$1:$CA$102,ROW(H37)+1,MATCH(DatosProcesados!H$1,Consolidado!$A$1:$CA$1,0))</f>
        <v>Colombia</v>
      </c>
      <c r="I37" s="96">
        <f>INDEX(Consolidado!$A$1:$CA$102,ROW(I37)+1,MATCH(DatosProcesados!I$1,Consolidado!$A$1:$CA$1,0))</f>
        <v>2.1764613960000001</v>
      </c>
      <c r="J37" s="96" t="str">
        <f>INDEX(Consolidado!$A$1:$CA$102,ROW(J37)+1,MATCH(DatosProcesados!J$1,Consolidado!$A$1:$CA$1,0))</f>
        <v>Si</v>
      </c>
      <c r="K37" s="96">
        <f>INDEX(Consolidado!$A$1:$CA$102,ROW(K37)+1,MATCH(DatosProcesados!K$1,Consolidado!$A$1:$CA$1,0))</f>
        <v>2024</v>
      </c>
      <c r="L37" s="96" t="str">
        <f>INDEX(Consolidado!$A$1:$CA$102,ROW(L37)+1,MATCH(DatosProcesados!L$1,Consolidado!$A$1:$CA$1,0))</f>
        <v>No</v>
      </c>
      <c r="M37" s="96" t="str">
        <f>INDEX(Consolidado!$A$1:$CA$102,ROW(M37)+1,MATCH(DatosProcesados!M$1,Consolidado!$A$1:$CA$1,0))</f>
        <v>No</v>
      </c>
      <c r="N37" s="96" t="str">
        <f>INDEX(Consolidado!$A$1:$CA$102,ROW(N37)+1,MATCH(DatosProcesados!N$1,Consolidado!$A$1:$CA$1,0))</f>
        <v>Si</v>
      </c>
      <c r="O37" s="96" t="str">
        <f>INDEX(Consolidado!$A$1:$CA$102,ROW(O37)+1,MATCH(DatosProcesados!O$1,Consolidado!$A$1:$CA$1,0))</f>
        <v>Si</v>
      </c>
      <c r="P37" s="96" t="str">
        <f>INDEX(Consolidado!$A$1:$CA$102,ROW(P37)+1,MATCH(DatosProcesados!P$1,Consolidado!$A$1:$CA$1,0))</f>
        <v>Si</v>
      </c>
      <c r="Q37" s="96">
        <f>INDEX(Consolidado!$A$1:$CA$102,ROW(Q37)+1,MATCH(DatosProcesados!Q$1,Consolidado!$A$1:$CA$1,0))</f>
        <v>39175</v>
      </c>
      <c r="R37" s="96">
        <f>INDEX(Consolidado!$A$1:$CA$102,ROW(R37)+1,MATCH(DatosProcesados!R$1,Consolidado!$A$1:$CA$1,0))</f>
        <v>7448</v>
      </c>
      <c r="S37" s="96">
        <f>INDEX(Consolidado!$A$1:$CA$102,ROW(S37)+1,MATCH(DatosProcesados!S$1,Consolidado!$A$1:$CA$1,0))</f>
        <v>268028</v>
      </c>
      <c r="T37" s="96" t="str">
        <f>INDEX(Consolidado!$A$1:$CA$102,ROW(T37)+1,MATCH(DatosProcesados!T$1,Consolidado!$A$1:$CA$1,0))</f>
        <v>Si</v>
      </c>
      <c r="U37" s="96" t="str">
        <f>INDEX(Consolidado!$A$1:$CA$102,ROW(U37)+1,MATCH(DatosProcesados!U$1,Consolidado!$A$1:$CA$1,0))</f>
        <v>Si</v>
      </c>
      <c r="V37" s="96">
        <f>INDEX(Consolidado!$A$1:$CA$102,ROW(V37)+1,MATCH(DatosProcesados!V$1,Consolidado!$A$1:$CA$1,0))</f>
        <v>1</v>
      </c>
      <c r="W37" s="96" t="str">
        <f>INDEX(Consolidado!$A$1:$CA$102,ROW(W37)+1,MATCH(DatosProcesados!W$1,Consolidado!$A$1:$CA$1,0))</f>
        <v>Si</v>
      </c>
      <c r="X37" s="96">
        <f>INDEX(Consolidado!$A$1:$CA$102,ROW(X37)+1,MATCH(DatosProcesados!X$1,Consolidado!$A$1:$CA$1,0))</f>
        <v>191763097.20000002</v>
      </c>
      <c r="Y37" s="96" t="str">
        <f>INDEX(Consolidado!$A$1:$CA$102,ROW(Y37)+1,MATCH(DatosProcesados!Y$1,Consolidado!$A$1:$CA$1,0))</f>
        <v>Si</v>
      </c>
      <c r="Z37" s="96" t="str">
        <f>INDEX(Consolidado!$A$1:$CA$102,ROW(Z37)+1,MATCH(DatosProcesados!Z$1,Consolidado!$A$1:$CA$1,0))</f>
        <v>Si</v>
      </c>
      <c r="AA37" s="96">
        <f>INDEX(Consolidado!$A$1:$CA$102,ROW(AA37)+1,MATCH(DatosProcesados!AA$1,Consolidado!$A$1:$CA$1,0))</f>
        <v>1566719</v>
      </c>
      <c r="AB37" s="96">
        <f>INDEX(Consolidado!$A$1:$CA$102,ROW(AB37)+1,MATCH(DatosProcesados!AB$1,Consolidado!$A$1:$CA$1,0))</f>
        <v>0</v>
      </c>
      <c r="AC37" s="96" t="str">
        <f>INDEX(Consolidado!$A$1:$CA$102,ROW(AC37)+1,MATCH(DatosProcesados!AC$1,Consolidado!$A$1:$CA$1,0))</f>
        <v>Si</v>
      </c>
      <c r="AD37" s="96">
        <f>INDEX(Consolidado!$A$1:$CA$102,ROW(AD37)+1,MATCH(DatosProcesados!AD$1,Consolidado!$A$1:$CA$1,0))</f>
        <v>32109.32</v>
      </c>
      <c r="AE37" s="96">
        <f>INDEX(Consolidado!$A$1:$CA$102,ROW(AE37)+1,MATCH(DatosProcesados!AE$1,Consolidado!$A$1:$CA$1,0))</f>
        <v>2</v>
      </c>
      <c r="AF37" s="96" t="str">
        <f>INDEX(Consolidado!$A$1:$CA$102,ROW(AF37)+1,MATCH(DatosProcesados!AF$1,Consolidado!$A$1:$CA$1,0))</f>
        <v>Si</v>
      </c>
      <c r="AG37" s="96" t="str">
        <f>INDEX(Consolidado!$A$1:$CA$102,ROW(AG37)+1,MATCH(DatosProcesados!AG$1,Consolidado!$A$1:$CA$1,0))</f>
        <v>No</v>
      </c>
      <c r="AH37" s="96" t="str">
        <f>INDEX(Consolidado!$A$1:$CA$102,ROW(AH37)+1,MATCH(DatosProcesados!AH$1,Consolidado!$A$1:$CA$1,0))</f>
        <v>Si</v>
      </c>
      <c r="AI37" s="96" t="str">
        <f>INDEX(Consolidado!$A$1:$CA$102,ROW(AI37)+1,MATCH(DatosProcesados!AI$1,Consolidado!$A$1:$CA$1,0))</f>
        <v>No informa</v>
      </c>
      <c r="AJ37" s="96" t="str">
        <f>INDEX(Consolidado!$A$1:$CA$102,ROW(AJ37)+1,MATCH(DatosProcesados!AJ$1,Consolidado!$A$1:$CA$1,0))</f>
        <v>No informa</v>
      </c>
      <c r="AK37" s="96" t="str">
        <f>INDEX(Consolidado!$A$1:$CA$102,ROW(AK37)+1,MATCH(DatosProcesados!AK$1,Consolidado!$A$1:$CA$1,0))</f>
        <v>Si</v>
      </c>
      <c r="AL37" s="96" t="str">
        <f>INDEX(Consolidado!$A$1:$CA$102,ROW(AL37)+1,MATCH(DatosProcesados!AL$1,Consolidado!$A$1:$CA$1,0))</f>
        <v>No informa</v>
      </c>
      <c r="AM37" s="96" t="str">
        <f>INDEX(Consolidado!$A$1:$CA$102,ROW(AM37)+1,MATCH(DatosProcesados!AM$1,Consolidado!$A$1:$CA$1,0))</f>
        <v>No informa</v>
      </c>
      <c r="AN37" s="96">
        <f>INDEX(Consolidado!$A$1:$CA$102,ROW(AN37)+1,MATCH(DatosProcesados!AN$1,Consolidado!$A$1:$CA$1,0))</f>
        <v>0</v>
      </c>
      <c r="AO37" s="96">
        <f>INDEX(Consolidado!$A$1:$CA$102,ROW(AO37)+1,MATCH(DatosProcesados!AO$1,Consolidado!$A$1:$CA$1,0))</f>
        <v>0.3</v>
      </c>
      <c r="AP37" s="96">
        <f>INDEX(Consolidado!$A$1:$CA$102,ROW(AP37)+1,MATCH(DatosProcesados!AP$1,Consolidado!$A$1:$CA$1,0))</f>
        <v>0.27</v>
      </c>
      <c r="AQ37" s="96" t="str">
        <f>INDEX(Consolidado!$A$1:$CA$102,ROW(AQ37)+1,MATCH(DatosProcesados!AQ$1,Consolidado!$A$1:$CA$1,0))</f>
        <v>No</v>
      </c>
      <c r="AR37" s="96" t="str">
        <f>INDEX(Consolidado!$A$1:$CA$102,ROW(AR37)+1,MATCH(DatosProcesados!AR$1,Consolidado!$A$1:$CA$1,0))</f>
        <v>No</v>
      </c>
      <c r="AS37" s="96" t="str">
        <f>INDEX(Consolidado!$A$1:$CA$102,ROW(AS37)+1,MATCH(DatosProcesados!AS$1,Consolidado!$A$1:$CA$1,0))</f>
        <v>No informa</v>
      </c>
      <c r="AT37" s="96" t="str">
        <f>INDEX(Consolidado!$A$1:$CA$102,ROW(AT37)+1,MATCH(DatosProcesados!AT$1,Consolidado!$A$1:$CA$1,0))</f>
        <v>No</v>
      </c>
      <c r="AU37" s="96" t="str">
        <f>INDEX(Consolidado!$A$1:$CA$102,ROW(AU37)+1,MATCH(DatosProcesados!AU$1,Consolidado!$A$1:$CA$1,0))</f>
        <v>Si</v>
      </c>
      <c r="AV37" s="96">
        <f>INDEX(Consolidado!$A$1:$CA$102,ROW(AV37)+1,MATCH(DatosProcesados!AV$1,Consolidado!$A$1:$CA$1,0))</f>
        <v>2</v>
      </c>
      <c r="AW37" s="96" t="str">
        <f>INDEX(Consolidado!$A$1:$CA$102,ROW(AW37)+1,MATCH(DatosProcesados!AW$1,Consolidado!$A$1:$CA$1,0))</f>
        <v>Si</v>
      </c>
      <c r="AX37" s="96">
        <f>INDEX(Consolidado!$A$1:$CA$102,ROW(AX37)+1,MATCH(DatosProcesados!AX$1,Consolidado!$A$1:$CA$1,0))</f>
        <v>0.10265718142052797</v>
      </c>
      <c r="AY37" s="96" t="str">
        <f>INDEX(Consolidado!$A$1:$CA$102,ROW(AY37)+1,MATCH(DatosProcesados!AY$1,Consolidado!$A$1:$CA$1,0))</f>
        <v>No informa</v>
      </c>
      <c r="AZ37" s="96" t="str">
        <f>INDEX(Consolidado!$A$1:$CA$102,ROW(AZ37)+1,MATCH(DatosProcesados!AZ$1,Consolidado!$A$1:$CA$1,0))</f>
        <v>No informa</v>
      </c>
      <c r="BA37" s="96" t="str">
        <f>INDEX(Consolidado!$A$1:$CA$102,ROW(BA37)+1,MATCH(DatosProcesados!BA$1,Consolidado!$A$1:$CA$1,0))</f>
        <v>Si</v>
      </c>
      <c r="BB37" s="96">
        <f>INDEX(Consolidado!$A$1:$CA$102,ROW(BB37)+1,MATCH(DatosProcesados!BB$1,Consolidado!$A$1:$CA$1,0))</f>
        <v>0.91</v>
      </c>
      <c r="BC37" s="96" t="str">
        <f>INDEX(Consolidado!$A$1:$CA$102,ROW(BC37)+1,MATCH(DatosProcesados!BC$1,Consolidado!$A$1:$CA$1,0))</f>
        <v>No</v>
      </c>
      <c r="BD37" s="96" t="str">
        <f>INDEX(Consolidado!$A$1:$CA$102,ROW(BD37)+1,MATCH(DatosProcesados!BD$1,Consolidado!$A$1:$CA$1,0))</f>
        <v>No</v>
      </c>
      <c r="BE37" s="96">
        <f>INDEX(Consolidado!$A$1:$CA$102,ROW(BE37)+1,MATCH(DatosProcesados!BE$1,Consolidado!$A$1:$CA$1,0))</f>
        <v>1</v>
      </c>
      <c r="BF37" s="96" t="str">
        <f>INDEX(Consolidado!$A$1:$CA$102,ROW(BF37)+1,MATCH(DatosProcesados!BF$1,Consolidado!$A$1:$CA$1,0))</f>
        <v xml:space="preserve">No informa </v>
      </c>
    </row>
    <row r="38" spans="1:58" x14ac:dyDescent="0.3">
      <c r="A38" s="96" t="str">
        <f>INDEX(Consolidado!$A$1:$CA$102,ROW(A38)+1,MATCH(DatosProcesados!A$1,Consolidado!$A$1:$CA$1,0))</f>
        <v>Pepsico</v>
      </c>
      <c r="B38" s="96" t="str">
        <f>INDEX(Consolidado!$A$1:$CA$102,ROW(B38)+1,MATCH(DatosProcesados!B$1,Consolidado!$A$1:$CA$1,0))</f>
        <v>Manufactura</v>
      </c>
      <c r="C38" s="96" t="str">
        <f>INDEX(Consolidado!$A$1:$CA$102,ROW(C38)+1,MATCH(DatosProcesados!C$1,Consolidado!$A$1:$CA$1,0))</f>
        <v>Pública</v>
      </c>
      <c r="D38" s="96" t="str">
        <f>INDEX(Consolidado!$A$1:$CA$102,ROW(D38)+1,MATCH(DatosProcesados!D$1,Consolidado!$A$1:$CA$1,0))</f>
        <v>No</v>
      </c>
      <c r="E38" s="96" t="str">
        <f>INDEX(Consolidado!$A$1:$CA$102,ROW(E38)+1,MATCH(DatosProcesados!E$1,Consolidado!$A$1:$CA$1,0))</f>
        <v>Si</v>
      </c>
      <c r="F38" s="96" t="str">
        <f>INDEX(Consolidado!$A$1:$CA$102,ROW(F38)+1,MATCH(DatosProcesados!F$1,Consolidado!$A$1:$CA$1,0))</f>
        <v>Si</v>
      </c>
      <c r="G38" s="96">
        <f>INDEX(Consolidado!$A$1:$CA$102,ROW(G38)+1,MATCH(DatosProcesados!G$1,Consolidado!$A$1:$CA$1,0))</f>
        <v>1965</v>
      </c>
      <c r="H38" s="96" t="str">
        <f>INDEX(Consolidado!$A$1:$CA$102,ROW(H38)+1,MATCH(DatosProcesados!H$1,Consolidado!$A$1:$CA$1,0))</f>
        <v>Estados Unidos</v>
      </c>
      <c r="I38" s="96">
        <f>INDEX(Consolidado!$A$1:$CA$102,ROW(I38)+1,MATCH(DatosProcesados!I$1,Consolidado!$A$1:$CA$1,0))</f>
        <v>2.0973851419999998</v>
      </c>
      <c r="J38" s="96" t="str">
        <f>INDEX(Consolidado!$A$1:$CA$102,ROW(J38)+1,MATCH(DatosProcesados!J$1,Consolidado!$A$1:$CA$1,0))</f>
        <v>Si</v>
      </c>
      <c r="K38" s="96">
        <f>INDEX(Consolidado!$A$1:$CA$102,ROW(K38)+1,MATCH(DatosProcesados!K$1,Consolidado!$A$1:$CA$1,0))</f>
        <v>2023</v>
      </c>
      <c r="L38" s="96" t="str">
        <f>INDEX(Consolidado!$A$1:$CA$102,ROW(L38)+1,MATCH(DatosProcesados!L$1,Consolidado!$A$1:$CA$1,0))</f>
        <v>Si</v>
      </c>
      <c r="M38" s="96" t="str">
        <f>INDEX(Consolidado!$A$1:$CA$102,ROW(M38)+1,MATCH(DatosProcesados!M$1,Consolidado!$A$1:$CA$1,0))</f>
        <v>No</v>
      </c>
      <c r="N38" s="96" t="str">
        <f>INDEX(Consolidado!$A$1:$CA$102,ROW(N38)+1,MATCH(DatosProcesados!N$1,Consolidado!$A$1:$CA$1,0))</f>
        <v>No</v>
      </c>
      <c r="O38" s="96" t="str">
        <f>INDEX(Consolidado!$A$1:$CA$102,ROW(O38)+1,MATCH(DatosProcesados!O$1,Consolidado!$A$1:$CA$1,0))</f>
        <v>Si</v>
      </c>
      <c r="P38" s="96" t="str">
        <f>INDEX(Consolidado!$A$1:$CA$102,ROW(P38)+1,MATCH(DatosProcesados!P$1,Consolidado!$A$1:$CA$1,0))</f>
        <v>Si</v>
      </c>
      <c r="Q38" s="96" t="str">
        <f>INDEX(Consolidado!$A$1:$CA$102,ROW(Q38)+1,MATCH(DatosProcesados!Q$1,Consolidado!$A$1:$CA$1,0))</f>
        <v xml:space="preserve">No informa </v>
      </c>
      <c r="R38" s="96" t="str">
        <f>INDEX(Consolidado!$A$1:$CA$102,ROW(R38)+1,MATCH(DatosProcesados!R$1,Consolidado!$A$1:$CA$1,0))</f>
        <v xml:space="preserve">No informa </v>
      </c>
      <c r="S38" s="96" t="str">
        <f>INDEX(Consolidado!$A$1:$CA$102,ROW(S38)+1,MATCH(DatosProcesados!S$1,Consolidado!$A$1:$CA$1,0))</f>
        <v xml:space="preserve">No informa </v>
      </c>
      <c r="T38" s="96" t="str">
        <f>INDEX(Consolidado!$A$1:$CA$102,ROW(T38)+1,MATCH(DatosProcesados!T$1,Consolidado!$A$1:$CA$1,0))</f>
        <v>Si</v>
      </c>
      <c r="U38" s="96" t="str">
        <f>INDEX(Consolidado!$A$1:$CA$102,ROW(U38)+1,MATCH(DatosProcesados!U$1,Consolidado!$A$1:$CA$1,0))</f>
        <v>No</v>
      </c>
      <c r="V38" s="96">
        <f>INDEX(Consolidado!$A$1:$CA$102,ROW(V38)+1,MATCH(DatosProcesados!V$1,Consolidado!$A$1:$CA$1,0))</f>
        <v>1</v>
      </c>
      <c r="W38" s="96" t="str">
        <f>INDEX(Consolidado!$A$1:$CA$102,ROW(W38)+1,MATCH(DatosProcesados!W$1,Consolidado!$A$1:$CA$1,0))</f>
        <v>Si</v>
      </c>
      <c r="X38" s="96" t="str">
        <f>INDEX(Consolidado!$A$1:$CA$102,ROW(X38)+1,MATCH(DatosProcesados!X$1,Consolidado!$A$1:$CA$1,0))</f>
        <v>No informa</v>
      </c>
      <c r="Y38" s="96" t="str">
        <f>INDEX(Consolidado!$A$1:$CA$102,ROW(Y38)+1,MATCH(DatosProcesados!Y$1,Consolidado!$A$1:$CA$1,0))</f>
        <v>Si</v>
      </c>
      <c r="Z38" s="96" t="str">
        <f>INDEX(Consolidado!$A$1:$CA$102,ROW(Z38)+1,MATCH(DatosProcesados!Z$1,Consolidado!$A$1:$CA$1,0))</f>
        <v>Si</v>
      </c>
      <c r="AA38" s="96" t="str">
        <f>INDEX(Consolidado!$A$1:$CA$102,ROW(AA38)+1,MATCH(DatosProcesados!AA$1,Consolidado!$A$1:$CA$1,0))</f>
        <v>No informa</v>
      </c>
      <c r="AB38" s="96">
        <f>INDEX(Consolidado!$A$1:$CA$102,ROW(AB38)+1,MATCH(DatosProcesados!AB$1,Consolidado!$A$1:$CA$1,0))</f>
        <v>1</v>
      </c>
      <c r="AC38" s="96" t="str">
        <f>INDEX(Consolidado!$A$1:$CA$102,ROW(AC38)+1,MATCH(DatosProcesados!AC$1,Consolidado!$A$1:$CA$1,0))</f>
        <v>Si</v>
      </c>
      <c r="AD38" s="96" t="str">
        <f>INDEX(Consolidado!$A$1:$CA$102,ROW(AD38)+1,MATCH(DatosProcesados!AD$1,Consolidado!$A$1:$CA$1,0))</f>
        <v xml:space="preserve">No informa </v>
      </c>
      <c r="AE38" s="96">
        <f>INDEX(Consolidado!$A$1:$CA$102,ROW(AE38)+1,MATCH(DatosProcesados!AE$1,Consolidado!$A$1:$CA$1,0))</f>
        <v>1</v>
      </c>
      <c r="AF38" s="96" t="str">
        <f>INDEX(Consolidado!$A$1:$CA$102,ROW(AF38)+1,MATCH(DatosProcesados!AF$1,Consolidado!$A$1:$CA$1,0))</f>
        <v>Si</v>
      </c>
      <c r="AG38" s="96" t="str">
        <f>INDEX(Consolidado!$A$1:$CA$102,ROW(AG38)+1,MATCH(DatosProcesados!AG$1,Consolidado!$A$1:$CA$1,0))</f>
        <v>No</v>
      </c>
      <c r="AH38" s="96" t="str">
        <f>INDEX(Consolidado!$A$1:$CA$102,ROW(AH38)+1,MATCH(DatosProcesados!AH$1,Consolidado!$A$1:$CA$1,0))</f>
        <v>Si</v>
      </c>
      <c r="AI38" s="96" t="str">
        <f>INDEX(Consolidado!$A$1:$CA$102,ROW(AI38)+1,MATCH(DatosProcesados!AI$1,Consolidado!$A$1:$CA$1,0))</f>
        <v>No informa</v>
      </c>
      <c r="AJ38" s="96" t="str">
        <f>INDEX(Consolidado!$A$1:$CA$102,ROW(AJ38)+1,MATCH(DatosProcesados!AJ$1,Consolidado!$A$1:$CA$1,0))</f>
        <v>No informa</v>
      </c>
      <c r="AK38" s="96" t="str">
        <f>INDEX(Consolidado!$A$1:$CA$102,ROW(AK38)+1,MATCH(DatosProcesados!AK$1,Consolidado!$A$1:$CA$1,0))</f>
        <v>Si</v>
      </c>
      <c r="AL38" s="96" t="str">
        <f>INDEX(Consolidado!$A$1:$CA$102,ROW(AL38)+1,MATCH(DatosProcesados!AL$1,Consolidado!$A$1:$CA$1,0))</f>
        <v>No informa</v>
      </c>
      <c r="AM38" s="96" t="str">
        <f>INDEX(Consolidado!$A$1:$CA$102,ROW(AM38)+1,MATCH(DatosProcesados!AM$1,Consolidado!$A$1:$CA$1,0))</f>
        <v>No informa</v>
      </c>
      <c r="AN38" s="96">
        <f>INDEX(Consolidado!$A$1:$CA$102,ROW(AN38)+1,MATCH(DatosProcesados!AN$1,Consolidado!$A$1:$CA$1,0))</f>
        <v>1</v>
      </c>
      <c r="AO38" s="96" t="str">
        <f>INDEX(Consolidado!$A$1:$CA$102,ROW(AO38)+1,MATCH(DatosProcesados!AO$1,Consolidado!$A$1:$CA$1,0))</f>
        <v xml:space="preserve">No informa </v>
      </c>
      <c r="AP38" s="96" t="str">
        <f>INDEX(Consolidado!$A$1:$CA$102,ROW(AP38)+1,MATCH(DatosProcesados!AP$1,Consolidado!$A$1:$CA$1,0))</f>
        <v>No informa</v>
      </c>
      <c r="AQ38" s="96" t="str">
        <f>INDEX(Consolidado!$A$1:$CA$102,ROW(AQ38)+1,MATCH(DatosProcesados!AQ$1,Consolidado!$A$1:$CA$1,0))</f>
        <v>No</v>
      </c>
      <c r="AR38" s="96" t="str">
        <f>INDEX(Consolidado!$A$1:$CA$102,ROW(AR38)+1,MATCH(DatosProcesados!AR$1,Consolidado!$A$1:$CA$1,0))</f>
        <v>No</v>
      </c>
      <c r="AS38" s="96" t="str">
        <f>INDEX(Consolidado!$A$1:$CA$102,ROW(AS38)+1,MATCH(DatosProcesados!AS$1,Consolidado!$A$1:$CA$1,0))</f>
        <v>No informa</v>
      </c>
      <c r="AT38" s="96" t="str">
        <f>INDEX(Consolidado!$A$1:$CA$102,ROW(AT38)+1,MATCH(DatosProcesados!AT$1,Consolidado!$A$1:$CA$1,0))</f>
        <v>No</v>
      </c>
      <c r="AU38" s="96" t="str">
        <f>INDEX(Consolidado!$A$1:$CA$102,ROW(AU38)+1,MATCH(DatosProcesados!AU$1,Consolidado!$A$1:$CA$1,0))</f>
        <v>Si</v>
      </c>
      <c r="AV38" s="96">
        <f>INDEX(Consolidado!$A$1:$CA$102,ROW(AV38)+1,MATCH(DatosProcesados!AV$1,Consolidado!$A$1:$CA$1,0))</f>
        <v>0</v>
      </c>
      <c r="AW38" s="96" t="str">
        <f>INDEX(Consolidado!$A$1:$CA$102,ROW(AW38)+1,MATCH(DatosProcesados!AW$1,Consolidado!$A$1:$CA$1,0))</f>
        <v xml:space="preserve">No informa </v>
      </c>
      <c r="AX38" s="96" t="str">
        <f>INDEX(Consolidado!$A$1:$CA$102,ROW(AX38)+1,MATCH(DatosProcesados!AX$1,Consolidado!$A$1:$CA$1,0))</f>
        <v>No informa</v>
      </c>
      <c r="AY38" s="96" t="str">
        <f>INDEX(Consolidado!$A$1:$CA$102,ROW(AY38)+1,MATCH(DatosProcesados!AY$1,Consolidado!$A$1:$CA$1,0))</f>
        <v>No informa</v>
      </c>
      <c r="AZ38" s="96" t="str">
        <f>INDEX(Consolidado!$A$1:$CA$102,ROW(AZ38)+1,MATCH(DatosProcesados!AZ$1,Consolidado!$A$1:$CA$1,0))</f>
        <v>No informa</v>
      </c>
      <c r="BA38" s="96" t="str">
        <f>INDEX(Consolidado!$A$1:$CA$102,ROW(BA38)+1,MATCH(DatosProcesados!BA$1,Consolidado!$A$1:$CA$1,0))</f>
        <v>No</v>
      </c>
      <c r="BB38" s="96" t="str">
        <f>INDEX(Consolidado!$A$1:$CA$102,ROW(BB38)+1,MATCH(DatosProcesados!BB$1,Consolidado!$A$1:$CA$1,0))</f>
        <v xml:space="preserve">No informa </v>
      </c>
      <c r="BC38" s="96" t="str">
        <f>INDEX(Consolidado!$A$1:$CA$102,ROW(BC38)+1,MATCH(DatosProcesados!BC$1,Consolidado!$A$1:$CA$1,0))</f>
        <v>No</v>
      </c>
      <c r="BD38" s="96" t="str">
        <f>INDEX(Consolidado!$A$1:$CA$102,ROW(BD38)+1,MATCH(DatosProcesados!BD$1,Consolidado!$A$1:$CA$1,0))</f>
        <v>No</v>
      </c>
      <c r="BE38" s="96">
        <f>INDEX(Consolidado!$A$1:$CA$102,ROW(BE38)+1,MATCH(DatosProcesados!BE$1,Consolidado!$A$1:$CA$1,0))</f>
        <v>0</v>
      </c>
      <c r="BF38" s="96" t="str">
        <f>INDEX(Consolidado!$A$1:$CA$102,ROW(BF38)+1,MATCH(DatosProcesados!BF$1,Consolidado!$A$1:$CA$1,0))</f>
        <v xml:space="preserve">No informa </v>
      </c>
    </row>
    <row r="39" spans="1:58" x14ac:dyDescent="0.3">
      <c r="A39" s="96" t="str">
        <f>INDEX(Consolidado!$A$1:$CA$102,ROW(A39)+1,MATCH(DatosProcesados!A$1,Consolidado!$A$1:$CA$1,0))</f>
        <v>Nestle</v>
      </c>
      <c r="B39" s="96" t="str">
        <f>INDEX(Consolidado!$A$1:$CA$102,ROW(B39)+1,MATCH(DatosProcesados!B$1,Consolidado!$A$1:$CA$1,0))</f>
        <v>Manufactura</v>
      </c>
      <c r="C39" s="96" t="str">
        <f>INDEX(Consolidado!$A$1:$CA$102,ROW(C39)+1,MATCH(DatosProcesados!C$1,Consolidado!$A$1:$CA$1,0))</f>
        <v>Mixta</v>
      </c>
      <c r="D39" s="96" t="str">
        <f>INDEX(Consolidado!$A$1:$CA$102,ROW(D39)+1,MATCH(DatosProcesados!D$1,Consolidado!$A$1:$CA$1,0))</f>
        <v>No</v>
      </c>
      <c r="E39" s="96" t="str">
        <f>INDEX(Consolidado!$A$1:$CA$102,ROW(E39)+1,MATCH(DatosProcesados!E$1,Consolidado!$A$1:$CA$1,0))</f>
        <v>Si</v>
      </c>
      <c r="F39" s="96" t="str">
        <f>INDEX(Consolidado!$A$1:$CA$102,ROW(F39)+1,MATCH(DatosProcesados!F$1,Consolidado!$A$1:$CA$1,0))</f>
        <v>Si</v>
      </c>
      <c r="G39" s="96">
        <f>INDEX(Consolidado!$A$1:$CA$102,ROW(G39)+1,MATCH(DatosProcesados!G$1,Consolidado!$A$1:$CA$1,0))</f>
        <v>1866</v>
      </c>
      <c r="H39" s="96" t="str">
        <f>INDEX(Consolidado!$A$1:$CA$102,ROW(H39)+1,MATCH(DatosProcesados!H$1,Consolidado!$A$1:$CA$1,0))</f>
        <v>Suiza</v>
      </c>
      <c r="I39" s="96">
        <f>INDEX(Consolidado!$A$1:$CA$102,ROW(I39)+1,MATCH(DatosProcesados!I$1,Consolidado!$A$1:$CA$1,0))</f>
        <v>2.0444698099999998</v>
      </c>
      <c r="J39" s="96" t="str">
        <f>INDEX(Consolidado!$A$1:$CA$102,ROW(J39)+1,MATCH(DatosProcesados!J$1,Consolidado!$A$1:$CA$1,0))</f>
        <v>Si</v>
      </c>
      <c r="K39" s="96">
        <f>INDEX(Consolidado!$A$1:$CA$102,ROW(K39)+1,MATCH(DatosProcesados!K$1,Consolidado!$A$1:$CA$1,0))</f>
        <v>2024</v>
      </c>
      <c r="L39" s="96" t="str">
        <f>INDEX(Consolidado!$A$1:$CA$102,ROW(L39)+1,MATCH(DatosProcesados!L$1,Consolidado!$A$1:$CA$1,0))</f>
        <v>Si</v>
      </c>
      <c r="M39" s="96" t="str">
        <f>INDEX(Consolidado!$A$1:$CA$102,ROW(M39)+1,MATCH(DatosProcesados!M$1,Consolidado!$A$1:$CA$1,0))</f>
        <v>Si</v>
      </c>
      <c r="N39" s="96" t="str">
        <f>INDEX(Consolidado!$A$1:$CA$102,ROW(N39)+1,MATCH(DatosProcesados!N$1,Consolidado!$A$1:$CA$1,0))</f>
        <v>Si</v>
      </c>
      <c r="O39" s="96" t="str">
        <f>INDEX(Consolidado!$A$1:$CA$102,ROW(O39)+1,MATCH(DatosProcesados!O$1,Consolidado!$A$1:$CA$1,0))</f>
        <v>No</v>
      </c>
      <c r="P39" s="96" t="str">
        <f>INDEX(Consolidado!$A$1:$CA$102,ROW(P39)+1,MATCH(DatosProcesados!P$1,Consolidado!$A$1:$CA$1,0))</f>
        <v>Si</v>
      </c>
      <c r="Q39" s="96" t="str">
        <f>INDEX(Consolidado!$A$1:$CA$102,ROW(Q39)+1,MATCH(DatosProcesados!Q$1,Consolidado!$A$1:$CA$1,0))</f>
        <v xml:space="preserve">No informa </v>
      </c>
      <c r="R39" s="96" t="str">
        <f>INDEX(Consolidado!$A$1:$CA$102,ROW(R39)+1,MATCH(DatosProcesados!R$1,Consolidado!$A$1:$CA$1,0))</f>
        <v xml:space="preserve">No informa </v>
      </c>
      <c r="S39" s="96" t="str">
        <f>INDEX(Consolidado!$A$1:$CA$102,ROW(S39)+1,MATCH(DatosProcesados!S$1,Consolidado!$A$1:$CA$1,0))</f>
        <v xml:space="preserve">No informa </v>
      </c>
      <c r="T39" s="96" t="str">
        <f>INDEX(Consolidado!$A$1:$CA$102,ROW(T39)+1,MATCH(DatosProcesados!T$1,Consolidado!$A$1:$CA$1,0))</f>
        <v>Si</v>
      </c>
      <c r="U39" s="96" t="str">
        <f>INDEX(Consolidado!$A$1:$CA$102,ROW(U39)+1,MATCH(DatosProcesados!U$1,Consolidado!$A$1:$CA$1,0))</f>
        <v>No</v>
      </c>
      <c r="V39" s="96">
        <f>INDEX(Consolidado!$A$1:$CA$102,ROW(V39)+1,MATCH(DatosProcesados!V$1,Consolidado!$A$1:$CA$1,0))</f>
        <v>1</v>
      </c>
      <c r="W39" s="96" t="str">
        <f>INDEX(Consolidado!$A$1:$CA$102,ROW(W39)+1,MATCH(DatosProcesados!W$1,Consolidado!$A$1:$CA$1,0))</f>
        <v xml:space="preserve">No </v>
      </c>
      <c r="X39" s="96" t="str">
        <f>INDEX(Consolidado!$A$1:$CA$102,ROW(X39)+1,MATCH(DatosProcesados!X$1,Consolidado!$A$1:$CA$1,0))</f>
        <v>No informa</v>
      </c>
      <c r="Y39" s="96" t="str">
        <f>INDEX(Consolidado!$A$1:$CA$102,ROW(Y39)+1,MATCH(DatosProcesados!Y$1,Consolidado!$A$1:$CA$1,0))</f>
        <v>No</v>
      </c>
      <c r="Z39" s="96" t="str">
        <f>INDEX(Consolidado!$A$1:$CA$102,ROW(Z39)+1,MATCH(DatosProcesados!Z$1,Consolidado!$A$1:$CA$1,0))</f>
        <v>No</v>
      </c>
      <c r="AA39" s="96" t="str">
        <f>INDEX(Consolidado!$A$1:$CA$102,ROW(AA39)+1,MATCH(DatosProcesados!AA$1,Consolidado!$A$1:$CA$1,0))</f>
        <v>No informa</v>
      </c>
      <c r="AB39" s="96">
        <f>INDEX(Consolidado!$A$1:$CA$102,ROW(AB39)+1,MATCH(DatosProcesados!AB$1,Consolidado!$A$1:$CA$1,0))</f>
        <v>0</v>
      </c>
      <c r="AC39" s="96" t="str">
        <f>INDEX(Consolidado!$A$1:$CA$102,ROW(AC39)+1,MATCH(DatosProcesados!AC$1,Consolidado!$A$1:$CA$1,0))</f>
        <v>No</v>
      </c>
      <c r="AD39" s="96" t="str">
        <f>INDEX(Consolidado!$A$1:$CA$102,ROW(AD39)+1,MATCH(DatosProcesados!AD$1,Consolidado!$A$1:$CA$1,0))</f>
        <v xml:space="preserve">No informa </v>
      </c>
      <c r="AE39" s="96">
        <f>INDEX(Consolidado!$A$1:$CA$102,ROW(AE39)+1,MATCH(DatosProcesados!AE$1,Consolidado!$A$1:$CA$1,0))</f>
        <v>1</v>
      </c>
      <c r="AF39" s="96" t="str">
        <f>INDEX(Consolidado!$A$1:$CA$102,ROW(AF39)+1,MATCH(DatosProcesados!AF$1,Consolidado!$A$1:$CA$1,0))</f>
        <v>Si</v>
      </c>
      <c r="AG39" s="96" t="str">
        <f>INDEX(Consolidado!$A$1:$CA$102,ROW(AG39)+1,MATCH(DatosProcesados!AG$1,Consolidado!$A$1:$CA$1,0))</f>
        <v>No</v>
      </c>
      <c r="AH39" s="96" t="str">
        <f>INDEX(Consolidado!$A$1:$CA$102,ROW(AH39)+1,MATCH(DatosProcesados!AH$1,Consolidado!$A$1:$CA$1,0))</f>
        <v>Si</v>
      </c>
      <c r="AI39" s="96" t="str">
        <f>INDEX(Consolidado!$A$1:$CA$102,ROW(AI39)+1,MATCH(DatosProcesados!AI$1,Consolidado!$A$1:$CA$1,0))</f>
        <v>No informa</v>
      </c>
      <c r="AJ39" s="96" t="str">
        <f>INDEX(Consolidado!$A$1:$CA$102,ROW(AJ39)+1,MATCH(DatosProcesados!AJ$1,Consolidado!$A$1:$CA$1,0))</f>
        <v>No informa</v>
      </c>
      <c r="AK39" s="96" t="str">
        <f>INDEX(Consolidado!$A$1:$CA$102,ROW(AK39)+1,MATCH(DatosProcesados!AK$1,Consolidado!$A$1:$CA$1,0))</f>
        <v>Si</v>
      </c>
      <c r="AL39" s="96" t="str">
        <f>INDEX(Consolidado!$A$1:$CA$102,ROW(AL39)+1,MATCH(DatosProcesados!AL$1,Consolidado!$A$1:$CA$1,0))</f>
        <v>No informa</v>
      </c>
      <c r="AM39" s="96" t="str">
        <f>INDEX(Consolidado!$A$1:$CA$102,ROW(AM39)+1,MATCH(DatosProcesados!AM$1,Consolidado!$A$1:$CA$1,0))</f>
        <v>No informa</v>
      </c>
      <c r="AN39" s="96">
        <f>INDEX(Consolidado!$A$1:$CA$102,ROW(AN39)+1,MATCH(DatosProcesados!AN$1,Consolidado!$A$1:$CA$1,0))</f>
        <v>1</v>
      </c>
      <c r="AO39" s="96" t="str">
        <f>INDEX(Consolidado!$A$1:$CA$102,ROW(AO39)+1,MATCH(DatosProcesados!AO$1,Consolidado!$A$1:$CA$1,0))</f>
        <v xml:space="preserve">No informa </v>
      </c>
      <c r="AP39" s="96" t="str">
        <f>INDEX(Consolidado!$A$1:$CA$102,ROW(AP39)+1,MATCH(DatosProcesados!AP$1,Consolidado!$A$1:$CA$1,0))</f>
        <v>No informa</v>
      </c>
      <c r="AQ39" s="96" t="str">
        <f>INDEX(Consolidado!$A$1:$CA$102,ROW(AQ39)+1,MATCH(DatosProcesados!AQ$1,Consolidado!$A$1:$CA$1,0))</f>
        <v>No</v>
      </c>
      <c r="AR39" s="96" t="str">
        <f>INDEX(Consolidado!$A$1:$CA$102,ROW(AR39)+1,MATCH(DatosProcesados!AR$1,Consolidado!$A$1:$CA$1,0))</f>
        <v>Si</v>
      </c>
      <c r="AS39" s="96">
        <f>INDEX(Consolidado!$A$1:$CA$102,ROW(AS39)+1,MATCH(DatosProcesados!AS$1,Consolidado!$A$1:$CA$1,0))</f>
        <v>8.3999999999999995E-3</v>
      </c>
      <c r="AT39" s="96" t="str">
        <f>INDEX(Consolidado!$A$1:$CA$102,ROW(AT39)+1,MATCH(DatosProcesados!AT$1,Consolidado!$A$1:$CA$1,0))</f>
        <v>Si</v>
      </c>
      <c r="AU39" s="96" t="str">
        <f>INDEX(Consolidado!$A$1:$CA$102,ROW(AU39)+1,MATCH(DatosProcesados!AU$1,Consolidado!$A$1:$CA$1,0))</f>
        <v>Si</v>
      </c>
      <c r="AV39" s="96">
        <f>INDEX(Consolidado!$A$1:$CA$102,ROW(AV39)+1,MATCH(DatosProcesados!AV$1,Consolidado!$A$1:$CA$1,0))</f>
        <v>2</v>
      </c>
      <c r="AW39" s="96" t="str">
        <f>INDEX(Consolidado!$A$1:$CA$102,ROW(AW39)+1,MATCH(DatosProcesados!AW$1,Consolidado!$A$1:$CA$1,0))</f>
        <v>Si</v>
      </c>
      <c r="AX39" s="96" t="str">
        <f>INDEX(Consolidado!$A$1:$CA$102,ROW(AX39)+1,MATCH(DatosProcesados!AX$1,Consolidado!$A$1:$CA$1,0))</f>
        <v>No informa</v>
      </c>
      <c r="AY39" s="96" t="str">
        <f>INDEX(Consolidado!$A$1:$CA$102,ROW(AY39)+1,MATCH(DatosProcesados!AY$1,Consolidado!$A$1:$CA$1,0))</f>
        <v>No informa</v>
      </c>
      <c r="AZ39" s="96" t="str">
        <f>INDEX(Consolidado!$A$1:$CA$102,ROW(AZ39)+1,MATCH(DatosProcesados!AZ$1,Consolidado!$A$1:$CA$1,0))</f>
        <v>No informa</v>
      </c>
      <c r="BA39" s="96" t="str">
        <f>INDEX(Consolidado!$A$1:$CA$102,ROW(BA39)+1,MATCH(DatosProcesados!BA$1,Consolidado!$A$1:$CA$1,0))</f>
        <v>No</v>
      </c>
      <c r="BB39" s="96" t="str">
        <f>INDEX(Consolidado!$A$1:$CA$102,ROW(BB39)+1,MATCH(DatosProcesados!BB$1,Consolidado!$A$1:$CA$1,0))</f>
        <v xml:space="preserve">No informa </v>
      </c>
      <c r="BC39" s="96" t="str">
        <f>INDEX(Consolidado!$A$1:$CA$102,ROW(BC39)+1,MATCH(DatosProcesados!BC$1,Consolidado!$A$1:$CA$1,0))</f>
        <v>No</v>
      </c>
      <c r="BD39" s="96" t="str">
        <f>INDEX(Consolidado!$A$1:$CA$102,ROW(BD39)+1,MATCH(DatosProcesados!BD$1,Consolidado!$A$1:$CA$1,0))</f>
        <v>No</v>
      </c>
      <c r="BE39" s="96">
        <f>INDEX(Consolidado!$A$1:$CA$102,ROW(BE39)+1,MATCH(DatosProcesados!BE$1,Consolidado!$A$1:$CA$1,0))</f>
        <v>0</v>
      </c>
      <c r="BF39" s="96" t="str">
        <f>INDEX(Consolidado!$A$1:$CA$102,ROW(BF39)+1,MATCH(DatosProcesados!BF$1,Consolidado!$A$1:$CA$1,0))</f>
        <v xml:space="preserve">No informa </v>
      </c>
    </row>
    <row r="40" spans="1:58" x14ac:dyDescent="0.3">
      <c r="A40" s="96" t="str">
        <f>INDEX(Consolidado!$A$1:$CA$102,ROW(A40)+1,MATCH(DatosProcesados!A$1,Consolidado!$A$1:$CA$1,0))</f>
        <v>Productos Familia (Essity)</v>
      </c>
      <c r="B40" s="96" t="str">
        <f>INDEX(Consolidado!$A$1:$CA$102,ROW(B40)+1,MATCH(DatosProcesados!B$1,Consolidado!$A$1:$CA$1,0))</f>
        <v>Manufactura</v>
      </c>
      <c r="C40" s="96" t="str">
        <f>INDEX(Consolidado!$A$1:$CA$102,ROW(C40)+1,MATCH(DatosProcesados!C$1,Consolidado!$A$1:$CA$1,0))</f>
        <v>Privada</v>
      </c>
      <c r="D40" s="96" t="str">
        <f>INDEX(Consolidado!$A$1:$CA$102,ROW(D40)+1,MATCH(DatosProcesados!D$1,Consolidado!$A$1:$CA$1,0))</f>
        <v>No</v>
      </c>
      <c r="E40" s="96" t="str">
        <f>INDEX(Consolidado!$A$1:$CA$102,ROW(E40)+1,MATCH(DatosProcesados!E$1,Consolidado!$A$1:$CA$1,0))</f>
        <v>No</v>
      </c>
      <c r="F40" s="96" t="str">
        <f>INDEX(Consolidado!$A$1:$CA$102,ROW(F40)+1,MATCH(DatosProcesados!F$1,Consolidado!$A$1:$CA$1,0))</f>
        <v>Si</v>
      </c>
      <c r="G40" s="96">
        <f>INDEX(Consolidado!$A$1:$CA$102,ROW(G40)+1,MATCH(DatosProcesados!G$1,Consolidado!$A$1:$CA$1,0))</f>
        <v>1958</v>
      </c>
      <c r="H40" s="96" t="str">
        <f>INDEX(Consolidado!$A$1:$CA$102,ROW(H40)+1,MATCH(DatosProcesados!H$1,Consolidado!$A$1:$CA$1,0))</f>
        <v>Colombia</v>
      </c>
      <c r="I40" s="96">
        <f>INDEX(Consolidado!$A$1:$CA$102,ROW(I40)+1,MATCH(DatosProcesados!I$1,Consolidado!$A$1:$CA$1,0))</f>
        <v>2.0172595470000001</v>
      </c>
      <c r="J40" s="96" t="str">
        <f>INDEX(Consolidado!$A$1:$CA$102,ROW(J40)+1,MATCH(DatosProcesados!J$1,Consolidado!$A$1:$CA$1,0))</f>
        <v>Si</v>
      </c>
      <c r="K40" s="96">
        <f>INDEX(Consolidado!$A$1:$CA$102,ROW(K40)+1,MATCH(DatosProcesados!K$1,Consolidado!$A$1:$CA$1,0))</f>
        <v>2024</v>
      </c>
      <c r="L40" s="96" t="str">
        <f>INDEX(Consolidado!$A$1:$CA$102,ROW(L40)+1,MATCH(DatosProcesados!L$1,Consolidado!$A$1:$CA$1,0))</f>
        <v>Si</v>
      </c>
      <c r="M40" s="96" t="str">
        <f>INDEX(Consolidado!$A$1:$CA$102,ROW(M40)+1,MATCH(DatosProcesados!M$1,Consolidado!$A$1:$CA$1,0))</f>
        <v>Si</v>
      </c>
      <c r="N40" s="96" t="str">
        <f>INDEX(Consolidado!$A$1:$CA$102,ROW(N40)+1,MATCH(DatosProcesados!N$1,Consolidado!$A$1:$CA$1,0))</f>
        <v>Si</v>
      </c>
      <c r="O40" s="96" t="str">
        <f>INDEX(Consolidado!$A$1:$CA$102,ROW(O40)+1,MATCH(DatosProcesados!O$1,Consolidado!$A$1:$CA$1,0))</f>
        <v>No</v>
      </c>
      <c r="P40" s="96" t="str">
        <f>INDEX(Consolidado!$A$1:$CA$102,ROW(P40)+1,MATCH(DatosProcesados!P$1,Consolidado!$A$1:$CA$1,0))</f>
        <v>Si</v>
      </c>
      <c r="Q40" s="96" t="str">
        <f>INDEX(Consolidado!$A$1:$CA$102,ROW(Q40)+1,MATCH(DatosProcesados!Q$1,Consolidado!$A$1:$CA$1,0))</f>
        <v xml:space="preserve">No informa </v>
      </c>
      <c r="R40" s="96" t="str">
        <f>INDEX(Consolidado!$A$1:$CA$102,ROW(R40)+1,MATCH(DatosProcesados!R$1,Consolidado!$A$1:$CA$1,0))</f>
        <v xml:space="preserve">No informa </v>
      </c>
      <c r="S40" s="96" t="str">
        <f>INDEX(Consolidado!$A$1:$CA$102,ROW(S40)+1,MATCH(DatosProcesados!S$1,Consolidado!$A$1:$CA$1,0))</f>
        <v xml:space="preserve">No informa </v>
      </c>
      <c r="T40" s="96" t="str">
        <f>INDEX(Consolidado!$A$1:$CA$102,ROW(T40)+1,MATCH(DatosProcesados!T$1,Consolidado!$A$1:$CA$1,0))</f>
        <v>Si</v>
      </c>
      <c r="U40" s="96" t="str">
        <f>INDEX(Consolidado!$A$1:$CA$102,ROW(U40)+1,MATCH(DatosProcesados!U$1,Consolidado!$A$1:$CA$1,0))</f>
        <v>No</v>
      </c>
      <c r="V40" s="96">
        <f>INDEX(Consolidado!$A$1:$CA$102,ROW(V40)+1,MATCH(DatosProcesados!V$1,Consolidado!$A$1:$CA$1,0))</f>
        <v>2</v>
      </c>
      <c r="W40" s="96" t="str">
        <f>INDEX(Consolidado!$A$1:$CA$102,ROW(W40)+1,MATCH(DatosProcesados!W$1,Consolidado!$A$1:$CA$1,0))</f>
        <v>Si</v>
      </c>
      <c r="X40" s="96" t="str">
        <f>INDEX(Consolidado!$A$1:$CA$102,ROW(X40)+1,MATCH(DatosProcesados!X$1,Consolidado!$A$1:$CA$1,0))</f>
        <v>No informa</v>
      </c>
      <c r="Y40" s="96" t="str">
        <f>INDEX(Consolidado!$A$1:$CA$102,ROW(Y40)+1,MATCH(DatosProcesados!Y$1,Consolidado!$A$1:$CA$1,0))</f>
        <v>Si</v>
      </c>
      <c r="Z40" s="96" t="str">
        <f>INDEX(Consolidado!$A$1:$CA$102,ROW(Z40)+1,MATCH(DatosProcesados!Z$1,Consolidado!$A$1:$CA$1,0))</f>
        <v>Si</v>
      </c>
      <c r="AA40" s="96" t="str">
        <f>INDEX(Consolidado!$A$1:$CA$102,ROW(AA40)+1,MATCH(DatosProcesados!AA$1,Consolidado!$A$1:$CA$1,0))</f>
        <v>No informa</v>
      </c>
      <c r="AB40" s="96">
        <f>INDEX(Consolidado!$A$1:$CA$102,ROW(AB40)+1,MATCH(DatosProcesados!AB$1,Consolidado!$A$1:$CA$1,0))</f>
        <v>2</v>
      </c>
      <c r="AC40" s="96" t="str">
        <f>INDEX(Consolidado!$A$1:$CA$102,ROW(AC40)+1,MATCH(DatosProcesados!AC$1,Consolidado!$A$1:$CA$1,0))</f>
        <v>Si</v>
      </c>
      <c r="AD40" s="96" t="str">
        <f>INDEX(Consolidado!$A$1:$CA$102,ROW(AD40)+1,MATCH(DatosProcesados!AD$1,Consolidado!$A$1:$CA$1,0))</f>
        <v xml:space="preserve">No informa </v>
      </c>
      <c r="AE40" s="96">
        <f>INDEX(Consolidado!$A$1:$CA$102,ROW(AE40)+1,MATCH(DatosProcesados!AE$1,Consolidado!$A$1:$CA$1,0))</f>
        <v>2</v>
      </c>
      <c r="AF40" s="96" t="str">
        <f>INDEX(Consolidado!$A$1:$CA$102,ROW(AF40)+1,MATCH(DatosProcesados!AF$1,Consolidado!$A$1:$CA$1,0))</f>
        <v>Si</v>
      </c>
      <c r="AG40" s="96" t="str">
        <f>INDEX(Consolidado!$A$1:$CA$102,ROW(AG40)+1,MATCH(DatosProcesados!AG$1,Consolidado!$A$1:$CA$1,0))</f>
        <v>Si</v>
      </c>
      <c r="AH40" s="96" t="str">
        <f>INDEX(Consolidado!$A$1:$CA$102,ROW(AH40)+1,MATCH(DatosProcesados!AH$1,Consolidado!$A$1:$CA$1,0))</f>
        <v>Si</v>
      </c>
      <c r="AI40" s="96" t="str">
        <f>INDEX(Consolidado!$A$1:$CA$102,ROW(AI40)+1,MATCH(DatosProcesados!AI$1,Consolidado!$A$1:$CA$1,0))</f>
        <v>No informa</v>
      </c>
      <c r="AJ40" s="96" t="str">
        <f>INDEX(Consolidado!$A$1:$CA$102,ROW(AJ40)+1,MATCH(DatosProcesados!AJ$1,Consolidado!$A$1:$CA$1,0))</f>
        <v>No informa</v>
      </c>
      <c r="AK40" s="96" t="str">
        <f>INDEX(Consolidado!$A$1:$CA$102,ROW(AK40)+1,MATCH(DatosProcesados!AK$1,Consolidado!$A$1:$CA$1,0))</f>
        <v>Si</v>
      </c>
      <c r="AL40" s="96" t="str">
        <f>INDEX(Consolidado!$A$1:$CA$102,ROW(AL40)+1,MATCH(DatosProcesados!AL$1,Consolidado!$A$1:$CA$1,0))</f>
        <v>No informa</v>
      </c>
      <c r="AM40" s="96" t="str">
        <f>INDEX(Consolidado!$A$1:$CA$102,ROW(AM40)+1,MATCH(DatosProcesados!AM$1,Consolidado!$A$1:$CA$1,0))</f>
        <v>No informa</v>
      </c>
      <c r="AN40" s="96">
        <f>INDEX(Consolidado!$A$1:$CA$102,ROW(AN40)+1,MATCH(DatosProcesados!AN$1,Consolidado!$A$1:$CA$1,0))</f>
        <v>2</v>
      </c>
      <c r="AO40" s="96">
        <f>INDEX(Consolidado!$A$1:$CA$102,ROW(AO40)+1,MATCH(DatosProcesados!AO$1,Consolidado!$A$1:$CA$1,0))</f>
        <v>0.5</v>
      </c>
      <c r="AP40" s="96">
        <f>INDEX(Consolidado!$A$1:$CA$102,ROW(AP40)+1,MATCH(DatosProcesados!AP$1,Consolidado!$A$1:$CA$1,0))</f>
        <v>0.32</v>
      </c>
      <c r="AQ40" s="96" t="str">
        <f>INDEX(Consolidado!$A$1:$CA$102,ROW(AQ40)+1,MATCH(DatosProcesados!AQ$1,Consolidado!$A$1:$CA$1,0))</f>
        <v>No</v>
      </c>
      <c r="AR40" s="96" t="str">
        <f>INDEX(Consolidado!$A$1:$CA$102,ROW(AR40)+1,MATCH(DatosProcesados!AR$1,Consolidado!$A$1:$CA$1,0))</f>
        <v>Si</v>
      </c>
      <c r="AS40" s="96" t="str">
        <f>INDEX(Consolidado!$A$1:$CA$102,ROW(AS40)+1,MATCH(DatosProcesados!AS$1,Consolidado!$A$1:$CA$1,0))</f>
        <v>No informa</v>
      </c>
      <c r="AT40" s="96" t="str">
        <f>INDEX(Consolidado!$A$1:$CA$102,ROW(AT40)+1,MATCH(DatosProcesados!AT$1,Consolidado!$A$1:$CA$1,0))</f>
        <v>No</v>
      </c>
      <c r="AU40" s="96" t="str">
        <f>INDEX(Consolidado!$A$1:$CA$102,ROW(AU40)+1,MATCH(DatosProcesados!AU$1,Consolidado!$A$1:$CA$1,0))</f>
        <v>Si</v>
      </c>
      <c r="AV40" s="96">
        <f>INDEX(Consolidado!$A$1:$CA$102,ROW(AV40)+1,MATCH(DatosProcesados!AV$1,Consolidado!$A$1:$CA$1,0))</f>
        <v>1</v>
      </c>
      <c r="AW40" s="96" t="str">
        <f>INDEX(Consolidado!$A$1:$CA$102,ROW(AW40)+1,MATCH(DatosProcesados!AW$1,Consolidado!$A$1:$CA$1,0))</f>
        <v>No</v>
      </c>
      <c r="AX40" s="96" t="str">
        <f>INDEX(Consolidado!$A$1:$CA$102,ROW(AX40)+1,MATCH(DatosProcesados!AX$1,Consolidado!$A$1:$CA$1,0))</f>
        <v>No informa</v>
      </c>
      <c r="AY40" s="96" t="str">
        <f>INDEX(Consolidado!$A$1:$CA$102,ROW(AY40)+1,MATCH(DatosProcesados!AY$1,Consolidado!$A$1:$CA$1,0))</f>
        <v>No informa</v>
      </c>
      <c r="AZ40" s="96" t="str">
        <f>INDEX(Consolidado!$A$1:$CA$102,ROW(AZ40)+1,MATCH(DatosProcesados!AZ$1,Consolidado!$A$1:$CA$1,0))</f>
        <v>No informa</v>
      </c>
      <c r="BA40" s="96" t="str">
        <f>INDEX(Consolidado!$A$1:$CA$102,ROW(BA40)+1,MATCH(DatosProcesados!BA$1,Consolidado!$A$1:$CA$1,0))</f>
        <v>No</v>
      </c>
      <c r="BB40" s="96" t="str">
        <f>INDEX(Consolidado!$A$1:$CA$102,ROW(BB40)+1,MATCH(DatosProcesados!BB$1,Consolidado!$A$1:$CA$1,0))</f>
        <v>No informa</v>
      </c>
      <c r="BC40" s="96" t="str">
        <f>INDEX(Consolidado!$A$1:$CA$102,ROW(BC40)+1,MATCH(DatosProcesados!BC$1,Consolidado!$A$1:$CA$1,0))</f>
        <v>No</v>
      </c>
      <c r="BD40" s="96" t="str">
        <f>INDEX(Consolidado!$A$1:$CA$102,ROW(BD40)+1,MATCH(DatosProcesados!BD$1,Consolidado!$A$1:$CA$1,0))</f>
        <v>Si</v>
      </c>
      <c r="BE40" s="96">
        <f>INDEX(Consolidado!$A$1:$CA$102,ROW(BE40)+1,MATCH(DatosProcesados!BE$1,Consolidado!$A$1:$CA$1,0))</f>
        <v>2</v>
      </c>
      <c r="BF40" s="96" t="str">
        <f>INDEX(Consolidado!$A$1:$CA$102,ROW(BF40)+1,MATCH(DatosProcesados!BF$1,Consolidado!$A$1:$CA$1,0))</f>
        <v xml:space="preserve">No informa </v>
      </c>
    </row>
    <row r="41" spans="1:58" x14ac:dyDescent="0.3">
      <c r="A41" s="96" t="str">
        <f>INDEX(Consolidado!$A$1:$CA$102,ROW(A41)+1,MATCH(DatosProcesados!A$1,Consolidado!$A$1:$CA$1,0))</f>
        <v>Compañía Nacional de Chocolates</v>
      </c>
      <c r="B41" s="96" t="str">
        <f>INDEX(Consolidado!$A$1:$CA$102,ROW(B41)+1,MATCH(DatosProcesados!B$1,Consolidado!$A$1:$CA$1,0))</f>
        <v>Manufactura</v>
      </c>
      <c r="C41" s="96" t="str">
        <f>INDEX(Consolidado!$A$1:$CA$102,ROW(C41)+1,MATCH(DatosProcesados!C$1,Consolidado!$A$1:$CA$1,0))</f>
        <v>Privada</v>
      </c>
      <c r="D41" s="96" t="str">
        <f>INDEX(Consolidado!$A$1:$CA$102,ROW(D41)+1,MATCH(DatosProcesados!D$1,Consolidado!$A$1:$CA$1,0))</f>
        <v>No</v>
      </c>
      <c r="E41" s="96" t="str">
        <f>INDEX(Consolidado!$A$1:$CA$102,ROW(E41)+1,MATCH(DatosProcesados!E$1,Consolidado!$A$1:$CA$1,0))</f>
        <v>No</v>
      </c>
      <c r="F41" s="96" t="str">
        <f>INDEX(Consolidado!$A$1:$CA$102,ROW(F41)+1,MATCH(DatosProcesados!F$1,Consolidado!$A$1:$CA$1,0))</f>
        <v>No</v>
      </c>
      <c r="G41" s="96">
        <f>INDEX(Consolidado!$A$1:$CA$102,ROW(G41)+1,MATCH(DatosProcesados!G$1,Consolidado!$A$1:$CA$1,0))</f>
        <v>1920</v>
      </c>
      <c r="H41" s="96" t="str">
        <f>INDEX(Consolidado!$A$1:$CA$102,ROW(H41)+1,MATCH(DatosProcesados!H$1,Consolidado!$A$1:$CA$1,0))</f>
        <v>Colombia</v>
      </c>
      <c r="I41" s="96">
        <f>INDEX(Consolidado!$A$1:$CA$102,ROW(I41)+1,MATCH(DatosProcesados!I$1,Consolidado!$A$1:$CA$1,0))</f>
        <v>1.9433909700000001</v>
      </c>
      <c r="J41" s="96" t="str">
        <f>INDEX(Consolidado!$A$1:$CA$102,ROW(J41)+1,MATCH(DatosProcesados!J$1,Consolidado!$A$1:$CA$1,0))</f>
        <v>Si</v>
      </c>
      <c r="K41" s="96">
        <f>INDEX(Consolidado!$A$1:$CA$102,ROW(K41)+1,MATCH(DatosProcesados!K$1,Consolidado!$A$1:$CA$1,0))</f>
        <v>2024</v>
      </c>
      <c r="L41" s="96" t="str">
        <f>INDEX(Consolidado!$A$1:$CA$102,ROW(L41)+1,MATCH(DatosProcesados!L$1,Consolidado!$A$1:$CA$1,0))</f>
        <v>Si</v>
      </c>
      <c r="M41" s="96" t="str">
        <f>INDEX(Consolidado!$A$1:$CA$102,ROW(M41)+1,MATCH(DatosProcesados!M$1,Consolidado!$A$1:$CA$1,0))</f>
        <v>No</v>
      </c>
      <c r="N41" s="96" t="str">
        <f>INDEX(Consolidado!$A$1:$CA$102,ROW(N41)+1,MATCH(DatosProcesados!N$1,Consolidado!$A$1:$CA$1,0))</f>
        <v>No</v>
      </c>
      <c r="O41" s="96" t="str">
        <f>INDEX(Consolidado!$A$1:$CA$102,ROW(O41)+1,MATCH(DatosProcesados!O$1,Consolidado!$A$1:$CA$1,0))</f>
        <v>Si</v>
      </c>
      <c r="P41" s="96" t="str">
        <f>INDEX(Consolidado!$A$1:$CA$102,ROW(P41)+1,MATCH(DatosProcesados!P$1,Consolidado!$A$1:$CA$1,0))</f>
        <v>Si</v>
      </c>
      <c r="Q41" s="96" t="str">
        <f>INDEX(Consolidado!$A$1:$CA$102,ROW(Q41)+1,MATCH(DatosProcesados!Q$1,Consolidado!$A$1:$CA$1,0))</f>
        <v xml:space="preserve">No informa </v>
      </c>
      <c r="R41" s="96" t="str">
        <f>INDEX(Consolidado!$A$1:$CA$102,ROW(R41)+1,MATCH(DatosProcesados!R$1,Consolidado!$A$1:$CA$1,0))</f>
        <v xml:space="preserve">No informa </v>
      </c>
      <c r="S41" s="96" t="str">
        <f>INDEX(Consolidado!$A$1:$CA$102,ROW(S41)+1,MATCH(DatosProcesados!S$1,Consolidado!$A$1:$CA$1,0))</f>
        <v xml:space="preserve">No informa </v>
      </c>
      <c r="T41" s="96" t="str">
        <f>INDEX(Consolidado!$A$1:$CA$102,ROW(T41)+1,MATCH(DatosProcesados!T$1,Consolidado!$A$1:$CA$1,0))</f>
        <v>Si</v>
      </c>
      <c r="U41" s="96" t="str">
        <f>INDEX(Consolidado!$A$1:$CA$102,ROW(U41)+1,MATCH(DatosProcesados!U$1,Consolidado!$A$1:$CA$1,0))</f>
        <v>No</v>
      </c>
      <c r="V41" s="96">
        <f>INDEX(Consolidado!$A$1:$CA$102,ROW(V41)+1,MATCH(DatosProcesados!V$1,Consolidado!$A$1:$CA$1,0))</f>
        <v>1</v>
      </c>
      <c r="W41" s="96" t="str">
        <f>INDEX(Consolidado!$A$1:$CA$102,ROW(W41)+1,MATCH(DatosProcesados!W$1,Consolidado!$A$1:$CA$1,0))</f>
        <v>Si</v>
      </c>
      <c r="X41" s="96" t="str">
        <f>INDEX(Consolidado!$A$1:$CA$102,ROW(X41)+1,MATCH(DatosProcesados!X$1,Consolidado!$A$1:$CA$1,0))</f>
        <v>No informa</v>
      </c>
      <c r="Y41" s="96" t="str">
        <f>INDEX(Consolidado!$A$1:$CA$102,ROW(Y41)+1,MATCH(DatosProcesados!Y$1,Consolidado!$A$1:$CA$1,0))</f>
        <v>Si</v>
      </c>
      <c r="Z41" s="96" t="str">
        <f>INDEX(Consolidado!$A$1:$CA$102,ROW(Z41)+1,MATCH(DatosProcesados!Z$1,Consolidado!$A$1:$CA$1,0))</f>
        <v>Si</v>
      </c>
      <c r="AA41" s="96" t="str">
        <f>INDEX(Consolidado!$A$1:$CA$102,ROW(AA41)+1,MATCH(DatosProcesados!AA$1,Consolidado!$A$1:$CA$1,0))</f>
        <v>No informa</v>
      </c>
      <c r="AB41" s="96">
        <f>INDEX(Consolidado!$A$1:$CA$102,ROW(AB41)+1,MATCH(DatosProcesados!AB$1,Consolidado!$A$1:$CA$1,0))</f>
        <v>1</v>
      </c>
      <c r="AC41" s="96" t="str">
        <f>INDEX(Consolidado!$A$1:$CA$102,ROW(AC41)+1,MATCH(DatosProcesados!AC$1,Consolidado!$A$1:$CA$1,0))</f>
        <v>No</v>
      </c>
      <c r="AD41" s="96" t="str">
        <f>INDEX(Consolidado!$A$1:$CA$102,ROW(AD41)+1,MATCH(DatosProcesados!AD$1,Consolidado!$A$1:$CA$1,0))</f>
        <v xml:space="preserve">No informa </v>
      </c>
      <c r="AE41" s="96">
        <f>INDEX(Consolidado!$A$1:$CA$102,ROW(AE41)+1,MATCH(DatosProcesados!AE$1,Consolidado!$A$1:$CA$1,0))</f>
        <v>1</v>
      </c>
      <c r="AF41" s="96" t="str">
        <f>INDEX(Consolidado!$A$1:$CA$102,ROW(AF41)+1,MATCH(DatosProcesados!AF$1,Consolidado!$A$1:$CA$1,0))</f>
        <v>Si</v>
      </c>
      <c r="AG41" s="96" t="str">
        <f>INDEX(Consolidado!$A$1:$CA$102,ROW(AG41)+1,MATCH(DatosProcesados!AG$1,Consolidado!$A$1:$CA$1,0))</f>
        <v>No</v>
      </c>
      <c r="AH41" s="96" t="str">
        <f>INDEX(Consolidado!$A$1:$CA$102,ROW(AH41)+1,MATCH(DatosProcesados!AH$1,Consolidado!$A$1:$CA$1,0))</f>
        <v>Si</v>
      </c>
      <c r="AI41" s="96" t="str">
        <f>INDEX(Consolidado!$A$1:$CA$102,ROW(AI41)+1,MATCH(DatosProcesados!AI$1,Consolidado!$A$1:$CA$1,0))</f>
        <v>No informa</v>
      </c>
      <c r="AJ41" s="96" t="str">
        <f>INDEX(Consolidado!$A$1:$CA$102,ROW(AJ41)+1,MATCH(DatosProcesados!AJ$1,Consolidado!$A$1:$CA$1,0))</f>
        <v>No informa</v>
      </c>
      <c r="AK41" s="96" t="str">
        <f>INDEX(Consolidado!$A$1:$CA$102,ROW(AK41)+1,MATCH(DatosProcesados!AK$1,Consolidado!$A$1:$CA$1,0))</f>
        <v>Si</v>
      </c>
      <c r="AL41" s="96" t="str">
        <f>INDEX(Consolidado!$A$1:$CA$102,ROW(AL41)+1,MATCH(DatosProcesados!AL$1,Consolidado!$A$1:$CA$1,0))</f>
        <v>No informa</v>
      </c>
      <c r="AM41" s="96" t="str">
        <f>INDEX(Consolidado!$A$1:$CA$102,ROW(AM41)+1,MATCH(DatosProcesados!AM$1,Consolidado!$A$1:$CA$1,0))</f>
        <v>No informa</v>
      </c>
      <c r="AN41" s="96">
        <f>INDEX(Consolidado!$A$1:$CA$102,ROW(AN41)+1,MATCH(DatosProcesados!AN$1,Consolidado!$A$1:$CA$1,0))</f>
        <v>0</v>
      </c>
      <c r="AO41" s="96" t="str">
        <f>INDEX(Consolidado!$A$1:$CA$102,ROW(AO41)+1,MATCH(DatosProcesados!AO$1,Consolidado!$A$1:$CA$1,0))</f>
        <v xml:space="preserve">No informa </v>
      </c>
      <c r="AP41" s="96">
        <f>INDEX(Consolidado!$A$1:$CA$102,ROW(AP41)+1,MATCH(DatosProcesados!AP$1,Consolidado!$A$1:$CA$1,0))</f>
        <v>0.38800000000000001</v>
      </c>
      <c r="AQ41" s="96">
        <f>INDEX(Consolidado!$A$1:$CA$102,ROW(AQ41)+1,MATCH(DatosProcesados!AQ$1,Consolidado!$A$1:$CA$1,0))</f>
        <v>0</v>
      </c>
      <c r="AR41" s="96" t="str">
        <f>INDEX(Consolidado!$A$1:$CA$102,ROW(AR41)+1,MATCH(DatosProcesados!AR$1,Consolidado!$A$1:$CA$1,0))</f>
        <v>Si</v>
      </c>
      <c r="AS41" s="96">
        <f>INDEX(Consolidado!$A$1:$CA$102,ROW(AS41)+1,MATCH(DatosProcesados!AS$1,Consolidado!$A$1:$CA$1,0))</f>
        <v>2.0999999999999999E-3</v>
      </c>
      <c r="AT41" s="96" t="str">
        <f>INDEX(Consolidado!$A$1:$CA$102,ROW(AT41)+1,MATCH(DatosProcesados!AT$1,Consolidado!$A$1:$CA$1,0))</f>
        <v>No</v>
      </c>
      <c r="AU41" s="96" t="str">
        <f>INDEX(Consolidado!$A$1:$CA$102,ROW(AU41)+1,MATCH(DatosProcesados!AU$1,Consolidado!$A$1:$CA$1,0))</f>
        <v>Si</v>
      </c>
      <c r="AV41" s="96">
        <f>INDEX(Consolidado!$A$1:$CA$102,ROW(AV41)+1,MATCH(DatosProcesados!AV$1,Consolidado!$A$1:$CA$1,0))</f>
        <v>2</v>
      </c>
      <c r="AW41" s="96" t="str">
        <f>INDEX(Consolidado!$A$1:$CA$102,ROW(AW41)+1,MATCH(DatosProcesados!AW$1,Consolidado!$A$1:$CA$1,0))</f>
        <v>No</v>
      </c>
      <c r="AX41" s="96" t="str">
        <f>INDEX(Consolidado!$A$1:$CA$102,ROW(AX41)+1,MATCH(DatosProcesados!AX$1,Consolidado!$A$1:$CA$1,0))</f>
        <v>No informa</v>
      </c>
      <c r="AY41" s="96" t="str">
        <f>INDEX(Consolidado!$A$1:$CA$102,ROW(AY41)+1,MATCH(DatosProcesados!AY$1,Consolidado!$A$1:$CA$1,0))</f>
        <v>No informa</v>
      </c>
      <c r="AZ41" s="96" t="str">
        <f>INDEX(Consolidado!$A$1:$CA$102,ROW(AZ41)+1,MATCH(DatosProcesados!AZ$1,Consolidado!$A$1:$CA$1,0))</f>
        <v>No informa</v>
      </c>
      <c r="BA41" s="96" t="str">
        <f>INDEX(Consolidado!$A$1:$CA$102,ROW(BA41)+1,MATCH(DatosProcesados!BA$1,Consolidado!$A$1:$CA$1,0))</f>
        <v>No</v>
      </c>
      <c r="BB41" s="96" t="str">
        <f>INDEX(Consolidado!$A$1:$CA$102,ROW(BB41)+1,MATCH(DatosProcesados!BB$1,Consolidado!$A$1:$CA$1,0))</f>
        <v xml:space="preserve">No informa </v>
      </c>
      <c r="BC41" s="96" t="str">
        <f>INDEX(Consolidado!$A$1:$CA$102,ROW(BC41)+1,MATCH(DatosProcesados!BC$1,Consolidado!$A$1:$CA$1,0))</f>
        <v>No</v>
      </c>
      <c r="BD41" s="96" t="str">
        <f>INDEX(Consolidado!$A$1:$CA$102,ROW(BD41)+1,MATCH(DatosProcesados!BD$1,Consolidado!$A$1:$CA$1,0))</f>
        <v>No</v>
      </c>
      <c r="BE41" s="96">
        <f>INDEX(Consolidado!$A$1:$CA$102,ROW(BE41)+1,MATCH(DatosProcesados!BE$1,Consolidado!$A$1:$CA$1,0))</f>
        <v>0</v>
      </c>
      <c r="BF41" s="96" t="str">
        <f>INDEX(Consolidado!$A$1:$CA$102,ROW(BF41)+1,MATCH(DatosProcesados!BF$1,Consolidado!$A$1:$CA$1,0))</f>
        <v xml:space="preserve">No informa </v>
      </c>
    </row>
    <row r="42" spans="1:58" x14ac:dyDescent="0.3">
      <c r="A42" s="96" t="str">
        <f>INDEX(Consolidado!$A$1:$CA$102,ROW(A42)+1,MATCH(DatosProcesados!A$1,Consolidado!$A$1:$CA$1,0))</f>
        <v>BEL STAR S.A.</v>
      </c>
      <c r="B42" s="96" t="str">
        <f>INDEX(Consolidado!$A$1:$CA$102,ROW(B42)+1,MATCH(DatosProcesados!B$1,Consolidado!$A$1:$CA$1,0))</f>
        <v>Manufactura</v>
      </c>
      <c r="C42" s="96" t="str">
        <f>INDEX(Consolidado!$A$1:$CA$102,ROW(C42)+1,MATCH(DatosProcesados!C$1,Consolidado!$A$1:$CA$1,0))</f>
        <v>Privada</v>
      </c>
      <c r="D42" s="96" t="str">
        <f>INDEX(Consolidado!$A$1:$CA$102,ROW(D42)+1,MATCH(DatosProcesados!D$1,Consolidado!$A$1:$CA$1,0))</f>
        <v>No</v>
      </c>
      <c r="E42" s="96" t="str">
        <f>INDEX(Consolidado!$A$1:$CA$102,ROW(E42)+1,MATCH(DatosProcesados!E$1,Consolidado!$A$1:$CA$1,0))</f>
        <v>No</v>
      </c>
      <c r="F42" s="96" t="str">
        <f>INDEX(Consolidado!$A$1:$CA$102,ROW(F42)+1,MATCH(DatosProcesados!F$1,Consolidado!$A$1:$CA$1,0))</f>
        <v>Si</v>
      </c>
      <c r="G42" s="96">
        <f>INDEX(Consolidado!$A$1:$CA$102,ROW(G42)+1,MATCH(DatosProcesados!G$1,Consolidado!$A$1:$CA$1,0))</f>
        <v>2000</v>
      </c>
      <c r="H42" s="96" t="str">
        <f>INDEX(Consolidado!$A$1:$CA$102,ROW(H42)+1,MATCH(DatosProcesados!H$1,Consolidado!$A$1:$CA$1,0))</f>
        <v>Colombia</v>
      </c>
      <c r="I42" s="96">
        <f>INDEX(Consolidado!$A$1:$CA$102,ROW(I42)+1,MATCH(DatosProcesados!I$1,Consolidado!$A$1:$CA$1,0))</f>
        <v>1.8730507999999999</v>
      </c>
      <c r="J42" s="96" t="str">
        <f>INDEX(Consolidado!$A$1:$CA$102,ROW(J42)+1,MATCH(DatosProcesados!J$1,Consolidado!$A$1:$CA$1,0))</f>
        <v>Si</v>
      </c>
      <c r="K42" s="96">
        <f>INDEX(Consolidado!$A$1:$CA$102,ROW(K42)+1,MATCH(DatosProcesados!K$1,Consolidado!$A$1:$CA$1,0))</f>
        <v>2023</v>
      </c>
      <c r="L42" s="96" t="str">
        <f>INDEX(Consolidado!$A$1:$CA$102,ROW(L42)+1,MATCH(DatosProcesados!L$1,Consolidado!$A$1:$CA$1,0))</f>
        <v>Si</v>
      </c>
      <c r="M42" s="96" t="str">
        <f>INDEX(Consolidado!$A$1:$CA$102,ROW(M42)+1,MATCH(DatosProcesados!M$1,Consolidado!$A$1:$CA$1,0))</f>
        <v>Si</v>
      </c>
      <c r="N42" s="96" t="str">
        <f>INDEX(Consolidado!$A$1:$CA$102,ROW(N42)+1,MATCH(DatosProcesados!N$1,Consolidado!$A$1:$CA$1,0))</f>
        <v>Si</v>
      </c>
      <c r="O42" s="96" t="str">
        <f>INDEX(Consolidado!$A$1:$CA$102,ROW(O42)+1,MATCH(DatosProcesados!O$1,Consolidado!$A$1:$CA$1,0))</f>
        <v>No</v>
      </c>
      <c r="P42" s="96" t="str">
        <f>INDEX(Consolidado!$A$1:$CA$102,ROW(P42)+1,MATCH(DatosProcesados!P$1,Consolidado!$A$1:$CA$1,0))</f>
        <v>Si</v>
      </c>
      <c r="Q42" s="96">
        <f>INDEX(Consolidado!$A$1:$CA$102,ROW(Q42)+1,MATCH(DatosProcesados!Q$1,Consolidado!$A$1:$CA$1,0))</f>
        <v>774.6</v>
      </c>
      <c r="R42" s="96">
        <f>INDEX(Consolidado!$A$1:$CA$102,ROW(R42)+1,MATCH(DatosProcesados!R$1,Consolidado!$A$1:$CA$1,0))</f>
        <v>0</v>
      </c>
      <c r="S42" s="96" t="str">
        <f>INDEX(Consolidado!$A$1:$CA$102,ROW(S42)+1,MATCH(DatosProcesados!S$1,Consolidado!$A$1:$CA$1,0))</f>
        <v xml:space="preserve">No informa </v>
      </c>
      <c r="T42" s="96" t="str">
        <f>INDEX(Consolidado!$A$1:$CA$102,ROW(T42)+1,MATCH(DatosProcesados!T$1,Consolidado!$A$1:$CA$1,0))</f>
        <v>No</v>
      </c>
      <c r="U42" s="96" t="str">
        <f>INDEX(Consolidado!$A$1:$CA$102,ROW(U42)+1,MATCH(DatosProcesados!U$1,Consolidado!$A$1:$CA$1,0))</f>
        <v>No</v>
      </c>
      <c r="V42" s="96">
        <f>INDEX(Consolidado!$A$1:$CA$102,ROW(V42)+1,MATCH(DatosProcesados!V$1,Consolidado!$A$1:$CA$1,0))</f>
        <v>0</v>
      </c>
      <c r="W42" s="96" t="str">
        <f>INDEX(Consolidado!$A$1:$CA$102,ROW(W42)+1,MATCH(DatosProcesados!W$1,Consolidado!$A$1:$CA$1,0))</f>
        <v>Si</v>
      </c>
      <c r="X42" s="96" t="str">
        <f>INDEX(Consolidado!$A$1:$CA$102,ROW(X42)+1,MATCH(DatosProcesados!X$1,Consolidado!$A$1:$CA$1,0))</f>
        <v>No informa</v>
      </c>
      <c r="Y42" s="96" t="str">
        <f>INDEX(Consolidado!$A$1:$CA$102,ROW(Y42)+1,MATCH(DatosProcesados!Y$1,Consolidado!$A$1:$CA$1,0))</f>
        <v>Si</v>
      </c>
      <c r="Z42" s="96" t="str">
        <f>INDEX(Consolidado!$A$1:$CA$102,ROW(Z42)+1,MATCH(DatosProcesados!Z$1,Consolidado!$A$1:$CA$1,0))</f>
        <v>Si</v>
      </c>
      <c r="AA42" s="96">
        <f>INDEX(Consolidado!$A$1:$CA$102,ROW(AA42)+1,MATCH(DatosProcesados!AA$1,Consolidado!$A$1:$CA$1,0))</f>
        <v>93220</v>
      </c>
      <c r="AB42" s="96">
        <f>INDEX(Consolidado!$A$1:$CA$102,ROW(AB42)+1,MATCH(DatosProcesados!AB$1,Consolidado!$A$1:$CA$1,0))</f>
        <v>1</v>
      </c>
      <c r="AC42" s="96" t="str">
        <f>INDEX(Consolidado!$A$1:$CA$102,ROW(AC42)+1,MATCH(DatosProcesados!AC$1,Consolidado!$A$1:$CA$1,0))</f>
        <v>Si</v>
      </c>
      <c r="AD42" s="96" t="str">
        <f>INDEX(Consolidado!$A$1:$CA$102,ROW(AD42)+1,MATCH(DatosProcesados!AD$1,Consolidado!$A$1:$CA$1,0))</f>
        <v xml:space="preserve">No informa </v>
      </c>
      <c r="AE42" s="96">
        <f>INDEX(Consolidado!$A$1:$CA$102,ROW(AE42)+1,MATCH(DatosProcesados!AE$1,Consolidado!$A$1:$CA$1,0))</f>
        <v>0</v>
      </c>
      <c r="AF42" s="96" t="str">
        <f>INDEX(Consolidado!$A$1:$CA$102,ROW(AF42)+1,MATCH(DatosProcesados!AF$1,Consolidado!$A$1:$CA$1,0))</f>
        <v>No</v>
      </c>
      <c r="AG42" s="96" t="str">
        <f>INDEX(Consolidado!$A$1:$CA$102,ROW(AG42)+1,MATCH(DatosProcesados!AG$1,Consolidado!$A$1:$CA$1,0))</f>
        <v>No</v>
      </c>
      <c r="AH42" s="96" t="str">
        <f>INDEX(Consolidado!$A$1:$CA$102,ROW(AH42)+1,MATCH(DatosProcesados!AH$1,Consolidado!$A$1:$CA$1,0))</f>
        <v>Si</v>
      </c>
      <c r="AI42" s="96" t="str">
        <f>INDEX(Consolidado!$A$1:$CA$102,ROW(AI42)+1,MATCH(DatosProcesados!AI$1,Consolidado!$A$1:$CA$1,0))</f>
        <v>No informa</v>
      </c>
      <c r="AJ42" s="96" t="str">
        <f>INDEX(Consolidado!$A$1:$CA$102,ROW(AJ42)+1,MATCH(DatosProcesados!AJ$1,Consolidado!$A$1:$CA$1,0))</f>
        <v>No informa</v>
      </c>
      <c r="AK42" s="96" t="str">
        <f>INDEX(Consolidado!$A$1:$CA$102,ROW(AK42)+1,MATCH(DatosProcesados!AK$1,Consolidado!$A$1:$CA$1,0))</f>
        <v>No</v>
      </c>
      <c r="AL42" s="96" t="str">
        <f>INDEX(Consolidado!$A$1:$CA$102,ROW(AL42)+1,MATCH(DatosProcesados!AL$1,Consolidado!$A$1:$CA$1,0))</f>
        <v>No informa</v>
      </c>
      <c r="AM42" s="96" t="str">
        <f>INDEX(Consolidado!$A$1:$CA$102,ROW(AM42)+1,MATCH(DatosProcesados!AM$1,Consolidado!$A$1:$CA$1,0))</f>
        <v>No informa</v>
      </c>
      <c r="AN42" s="96">
        <f>INDEX(Consolidado!$A$1:$CA$102,ROW(AN42)+1,MATCH(DatosProcesados!AN$1,Consolidado!$A$1:$CA$1,0))</f>
        <v>2</v>
      </c>
      <c r="AO42" s="96" t="str">
        <f>INDEX(Consolidado!$A$1:$CA$102,ROW(AO42)+1,MATCH(DatosProcesados!AO$1,Consolidado!$A$1:$CA$1,0))</f>
        <v xml:space="preserve">No informa </v>
      </c>
      <c r="AP42" s="96">
        <f>INDEX(Consolidado!$A$1:$CA$102,ROW(AP42)+1,MATCH(DatosProcesados!AP$1,Consolidado!$A$1:$CA$1,0))</f>
        <v>0.71</v>
      </c>
      <c r="AQ42" s="96" t="str">
        <f>INDEX(Consolidado!$A$1:$CA$102,ROW(AQ42)+1,MATCH(DatosProcesados!AQ$1,Consolidado!$A$1:$CA$1,0))</f>
        <v>No</v>
      </c>
      <c r="AR42" s="96" t="str">
        <f>INDEX(Consolidado!$A$1:$CA$102,ROW(AR42)+1,MATCH(DatosProcesados!AR$1,Consolidado!$A$1:$CA$1,0))</f>
        <v>No</v>
      </c>
      <c r="AS42" s="96" t="str">
        <f>INDEX(Consolidado!$A$1:$CA$102,ROW(AS42)+1,MATCH(DatosProcesados!AS$1,Consolidado!$A$1:$CA$1,0))</f>
        <v>No informa</v>
      </c>
      <c r="AT42" s="96" t="str">
        <f>INDEX(Consolidado!$A$1:$CA$102,ROW(AT42)+1,MATCH(DatosProcesados!AT$1,Consolidado!$A$1:$CA$1,0))</f>
        <v>No</v>
      </c>
      <c r="AU42" s="96" t="str">
        <f>INDEX(Consolidado!$A$1:$CA$102,ROW(AU42)+1,MATCH(DatosProcesados!AU$1,Consolidado!$A$1:$CA$1,0))</f>
        <v>Si</v>
      </c>
      <c r="AV42" s="96">
        <f>INDEX(Consolidado!$A$1:$CA$102,ROW(AV42)+1,MATCH(DatosProcesados!AV$1,Consolidado!$A$1:$CA$1,0))</f>
        <v>2</v>
      </c>
      <c r="AW42" s="96" t="str">
        <f>INDEX(Consolidado!$A$1:$CA$102,ROW(AW42)+1,MATCH(DatosProcesados!AW$1,Consolidado!$A$1:$CA$1,0))</f>
        <v>No</v>
      </c>
      <c r="AX42" s="96" t="str">
        <f>INDEX(Consolidado!$A$1:$CA$102,ROW(AX42)+1,MATCH(DatosProcesados!AX$1,Consolidado!$A$1:$CA$1,0))</f>
        <v>No informa</v>
      </c>
      <c r="AY42" s="96" t="str">
        <f>INDEX(Consolidado!$A$1:$CA$102,ROW(AY42)+1,MATCH(DatosProcesados!AY$1,Consolidado!$A$1:$CA$1,0))</f>
        <v>No informa</v>
      </c>
      <c r="AZ42" s="96" t="str">
        <f>INDEX(Consolidado!$A$1:$CA$102,ROW(AZ42)+1,MATCH(DatosProcesados!AZ$1,Consolidado!$A$1:$CA$1,0))</f>
        <v>No informa</v>
      </c>
      <c r="BA42" s="96" t="str">
        <f>INDEX(Consolidado!$A$1:$CA$102,ROW(BA42)+1,MATCH(DatosProcesados!BA$1,Consolidado!$A$1:$CA$1,0))</f>
        <v>No</v>
      </c>
      <c r="BB42" s="96" t="str">
        <f>INDEX(Consolidado!$A$1:$CA$102,ROW(BB42)+1,MATCH(DatosProcesados!BB$1,Consolidado!$A$1:$CA$1,0))</f>
        <v xml:space="preserve">No informa </v>
      </c>
      <c r="BC42" s="96" t="str">
        <f>INDEX(Consolidado!$A$1:$CA$102,ROW(BC42)+1,MATCH(DatosProcesados!BC$1,Consolidado!$A$1:$CA$1,0))</f>
        <v>No</v>
      </c>
      <c r="BD42" s="96" t="str">
        <f>INDEX(Consolidado!$A$1:$CA$102,ROW(BD42)+1,MATCH(DatosProcesados!BD$1,Consolidado!$A$1:$CA$1,0))</f>
        <v>No</v>
      </c>
      <c r="BE42" s="96">
        <f>INDEX(Consolidado!$A$1:$CA$102,ROW(BE42)+1,MATCH(DatosProcesados!BE$1,Consolidado!$A$1:$CA$1,0))</f>
        <v>1</v>
      </c>
      <c r="BF42" s="96" t="str">
        <f>INDEX(Consolidado!$A$1:$CA$102,ROW(BF42)+1,MATCH(DatosProcesados!BF$1,Consolidado!$A$1:$CA$1,0))</f>
        <v xml:space="preserve">No informa </v>
      </c>
    </row>
    <row r="43" spans="1:58" x14ac:dyDescent="0.3">
      <c r="A43" s="96" t="str">
        <f>INDEX(Consolidado!$A$1:$CA$102,ROW(A43)+1,MATCH(DatosProcesados!A$1,Consolidado!$A$1:$CA$1,0))</f>
        <v>Cementos Argos</v>
      </c>
      <c r="B43" s="96" t="str">
        <f>INDEX(Consolidado!$A$1:$CA$102,ROW(B43)+1,MATCH(DatosProcesados!B$1,Consolidado!$A$1:$CA$1,0))</f>
        <v>Manufactura</v>
      </c>
      <c r="C43" s="96" t="str">
        <f>INDEX(Consolidado!$A$1:$CA$102,ROW(C43)+1,MATCH(DatosProcesados!C$1,Consolidado!$A$1:$CA$1,0))</f>
        <v>Privada</v>
      </c>
      <c r="D43" s="96" t="str">
        <f>INDEX(Consolidado!$A$1:$CA$102,ROW(D43)+1,MATCH(DatosProcesados!D$1,Consolidado!$A$1:$CA$1,0))</f>
        <v>No</v>
      </c>
      <c r="E43" s="96" t="str">
        <f>INDEX(Consolidado!$A$1:$CA$102,ROW(E43)+1,MATCH(DatosProcesados!E$1,Consolidado!$A$1:$CA$1,0))</f>
        <v>Si</v>
      </c>
      <c r="F43" s="96" t="str">
        <f>INDEX(Consolidado!$A$1:$CA$102,ROW(F43)+1,MATCH(DatosProcesados!F$1,Consolidado!$A$1:$CA$1,0))</f>
        <v>Si</v>
      </c>
      <c r="G43" s="96">
        <f>INDEX(Consolidado!$A$1:$CA$102,ROW(G43)+1,MATCH(DatosProcesados!G$1,Consolidado!$A$1:$CA$1,0))</f>
        <v>1934</v>
      </c>
      <c r="H43" s="96" t="str">
        <f>INDEX(Consolidado!$A$1:$CA$102,ROW(H43)+1,MATCH(DatosProcesados!H$1,Consolidado!$A$1:$CA$1,0))</f>
        <v>Colombia</v>
      </c>
      <c r="I43" s="96">
        <f>INDEX(Consolidado!$A$1:$CA$102,ROW(I43)+1,MATCH(DatosProcesados!I$1,Consolidado!$A$1:$CA$1,0))</f>
        <v>1.84479215</v>
      </c>
      <c r="J43" s="96" t="str">
        <f>INDEX(Consolidado!$A$1:$CA$102,ROW(J43)+1,MATCH(DatosProcesados!J$1,Consolidado!$A$1:$CA$1,0))</f>
        <v>Si</v>
      </c>
      <c r="K43" s="96">
        <f>INDEX(Consolidado!$A$1:$CA$102,ROW(K43)+1,MATCH(DatosProcesados!K$1,Consolidado!$A$1:$CA$1,0))</f>
        <v>2024</v>
      </c>
      <c r="L43" s="96" t="str">
        <f>INDEX(Consolidado!$A$1:$CA$102,ROW(L43)+1,MATCH(DatosProcesados!L$1,Consolidado!$A$1:$CA$1,0))</f>
        <v>Si</v>
      </c>
      <c r="M43" s="96" t="str">
        <f>INDEX(Consolidado!$A$1:$CA$102,ROW(M43)+1,MATCH(DatosProcesados!M$1,Consolidado!$A$1:$CA$1,0))</f>
        <v>Si</v>
      </c>
      <c r="N43" s="96" t="str">
        <f>INDEX(Consolidado!$A$1:$CA$102,ROW(N43)+1,MATCH(DatosProcesados!N$1,Consolidado!$A$1:$CA$1,0))</f>
        <v>Si</v>
      </c>
      <c r="O43" s="96" t="str">
        <f>INDEX(Consolidado!$A$1:$CA$102,ROW(O43)+1,MATCH(DatosProcesados!O$1,Consolidado!$A$1:$CA$1,0))</f>
        <v>Si</v>
      </c>
      <c r="P43" s="96" t="str">
        <f>INDEX(Consolidado!$A$1:$CA$102,ROW(P43)+1,MATCH(DatosProcesados!P$1,Consolidado!$A$1:$CA$1,0))</f>
        <v>Si</v>
      </c>
      <c r="Q43" s="96">
        <f>INDEX(Consolidado!$A$1:$CA$102,ROW(Q43)+1,MATCH(DatosProcesados!Q$1,Consolidado!$A$1:$CA$1,0))</f>
        <v>4617615</v>
      </c>
      <c r="R43" s="96">
        <f>INDEX(Consolidado!$A$1:$CA$102,ROW(R43)+1,MATCH(DatosProcesados!R$1,Consolidado!$A$1:$CA$1,0))</f>
        <v>72055</v>
      </c>
      <c r="S43" s="96">
        <f>INDEX(Consolidado!$A$1:$CA$102,ROW(S43)+1,MATCH(DatosProcesados!S$1,Consolidado!$A$1:$CA$1,0))</f>
        <v>3177444</v>
      </c>
      <c r="T43" s="96" t="str">
        <f>INDEX(Consolidado!$A$1:$CA$102,ROW(T43)+1,MATCH(DatosProcesados!T$1,Consolidado!$A$1:$CA$1,0))</f>
        <v>Si</v>
      </c>
      <c r="U43" s="96" t="str">
        <f>INDEX(Consolidado!$A$1:$CA$102,ROW(U43)+1,MATCH(DatosProcesados!U$1,Consolidado!$A$1:$CA$1,0))</f>
        <v>No</v>
      </c>
      <c r="V43" s="96">
        <f>INDEX(Consolidado!$A$1:$CA$102,ROW(V43)+1,MATCH(DatosProcesados!V$1,Consolidado!$A$1:$CA$1,0))</f>
        <v>2</v>
      </c>
      <c r="W43" s="96" t="str">
        <f>INDEX(Consolidado!$A$1:$CA$102,ROW(W43)+1,MATCH(DatosProcesados!W$1,Consolidado!$A$1:$CA$1,0))</f>
        <v>Si</v>
      </c>
      <c r="X43" s="96" t="str">
        <f>INDEX(Consolidado!$A$1:$CA$102,ROW(X43)+1,MATCH(DatosProcesados!X$1,Consolidado!$A$1:$CA$1,0))</f>
        <v>No informa</v>
      </c>
      <c r="Y43" s="96" t="str">
        <f>INDEX(Consolidado!$A$1:$CA$102,ROW(Y43)+1,MATCH(DatosProcesados!Y$1,Consolidado!$A$1:$CA$1,0))</f>
        <v>Si</v>
      </c>
      <c r="Z43" s="96" t="str">
        <f>INDEX(Consolidado!$A$1:$CA$102,ROW(Z43)+1,MATCH(DatosProcesados!Z$1,Consolidado!$A$1:$CA$1,0))</f>
        <v>Si</v>
      </c>
      <c r="AA43" s="96">
        <f>INDEX(Consolidado!$A$1:$CA$102,ROW(AA43)+1,MATCH(DatosProcesados!AA$1,Consolidado!$A$1:$CA$1,0))</f>
        <v>35779827.93</v>
      </c>
      <c r="AB43" s="96">
        <f>INDEX(Consolidado!$A$1:$CA$102,ROW(AB43)+1,MATCH(DatosProcesados!AB$1,Consolidado!$A$1:$CA$1,0))</f>
        <v>2</v>
      </c>
      <c r="AC43" s="96" t="str">
        <f>INDEX(Consolidado!$A$1:$CA$102,ROW(AC43)+1,MATCH(DatosProcesados!AC$1,Consolidado!$A$1:$CA$1,0))</f>
        <v>Si</v>
      </c>
      <c r="AD43" s="96">
        <f>INDEX(Consolidado!$A$1:$CA$102,ROW(AD43)+1,MATCH(DatosProcesados!AD$1,Consolidado!$A$1:$CA$1,0))</f>
        <v>177311.26</v>
      </c>
      <c r="AE43" s="96">
        <f>INDEX(Consolidado!$A$1:$CA$102,ROW(AE43)+1,MATCH(DatosProcesados!AE$1,Consolidado!$A$1:$CA$1,0))</f>
        <v>2</v>
      </c>
      <c r="AF43" s="96" t="str">
        <f>INDEX(Consolidado!$A$1:$CA$102,ROW(AF43)+1,MATCH(DatosProcesados!AF$1,Consolidado!$A$1:$CA$1,0))</f>
        <v>Si</v>
      </c>
      <c r="AG43" s="96" t="str">
        <f>INDEX(Consolidado!$A$1:$CA$102,ROW(AG43)+1,MATCH(DatosProcesados!AG$1,Consolidado!$A$1:$CA$1,0))</f>
        <v>Si</v>
      </c>
      <c r="AH43" s="96" t="str">
        <f>INDEX(Consolidado!$A$1:$CA$102,ROW(AH43)+1,MATCH(DatosProcesados!AH$1,Consolidado!$A$1:$CA$1,0))</f>
        <v>Si</v>
      </c>
      <c r="AI43" s="96" t="str">
        <f>INDEX(Consolidado!$A$1:$CA$102,ROW(AI43)+1,MATCH(DatosProcesados!AI$1,Consolidado!$A$1:$CA$1,0))</f>
        <v>No informa</v>
      </c>
      <c r="AJ43" s="96" t="str">
        <f>INDEX(Consolidado!$A$1:$CA$102,ROW(AJ43)+1,MATCH(DatosProcesados!AJ$1,Consolidado!$A$1:$CA$1,0))</f>
        <v>No informa</v>
      </c>
      <c r="AK43" s="96" t="str">
        <f>INDEX(Consolidado!$A$1:$CA$102,ROW(AK43)+1,MATCH(DatosProcesados!AK$1,Consolidado!$A$1:$CA$1,0))</f>
        <v>Si</v>
      </c>
      <c r="AL43" s="96">
        <f>INDEX(Consolidado!$A$1:$CA$102,ROW(AL43)+1,MATCH(DatosProcesados!AL$1,Consolidado!$A$1:$CA$1,0))</f>
        <v>54.83</v>
      </c>
      <c r="AM43" s="96">
        <f>INDEX(Consolidado!$A$1:$CA$102,ROW(AM43)+1,MATCH(DatosProcesados!AM$1,Consolidado!$A$1:$CA$1,0))</f>
        <v>44.39</v>
      </c>
      <c r="AN43" s="96">
        <f>INDEX(Consolidado!$A$1:$CA$102,ROW(AN43)+1,MATCH(DatosProcesados!AN$1,Consolidado!$A$1:$CA$1,0))</f>
        <v>2</v>
      </c>
      <c r="AO43" s="96">
        <f>INDEX(Consolidado!$A$1:$CA$102,ROW(AO43)+1,MATCH(DatosProcesados!AO$1,Consolidado!$A$1:$CA$1,0))</f>
        <v>0.28570000000000001</v>
      </c>
      <c r="AP43" s="96">
        <f>INDEX(Consolidado!$A$1:$CA$102,ROW(AP43)+1,MATCH(DatosProcesados!AP$1,Consolidado!$A$1:$CA$1,0))</f>
        <v>0.17</v>
      </c>
      <c r="AQ43" s="96" t="str">
        <f>INDEX(Consolidado!$A$1:$CA$102,ROW(AQ43)+1,MATCH(DatosProcesados!AQ$1,Consolidado!$A$1:$CA$1,0))</f>
        <v>No</v>
      </c>
      <c r="AR43" s="96" t="str">
        <f>INDEX(Consolidado!$A$1:$CA$102,ROW(AR43)+1,MATCH(DatosProcesados!AR$1,Consolidado!$A$1:$CA$1,0))</f>
        <v>No</v>
      </c>
      <c r="AS43" s="96" t="str">
        <f>INDEX(Consolidado!$A$1:$CA$102,ROW(AS43)+1,MATCH(DatosProcesados!AS$1,Consolidado!$A$1:$CA$1,0))</f>
        <v>No informa</v>
      </c>
      <c r="AT43" s="96" t="str">
        <f>INDEX(Consolidado!$A$1:$CA$102,ROW(AT43)+1,MATCH(DatosProcesados!AT$1,Consolidado!$A$1:$CA$1,0))</f>
        <v>No</v>
      </c>
      <c r="AU43" s="96" t="str">
        <f>INDEX(Consolidado!$A$1:$CA$102,ROW(AU43)+1,MATCH(DatosProcesados!AU$1,Consolidado!$A$1:$CA$1,0))</f>
        <v>Si</v>
      </c>
      <c r="AV43" s="96">
        <f>INDEX(Consolidado!$A$1:$CA$102,ROW(AV43)+1,MATCH(DatosProcesados!AV$1,Consolidado!$A$1:$CA$1,0))</f>
        <v>2</v>
      </c>
      <c r="AW43" s="96" t="str">
        <f>INDEX(Consolidado!$A$1:$CA$102,ROW(AW43)+1,MATCH(DatosProcesados!AW$1,Consolidado!$A$1:$CA$1,0))</f>
        <v>Si</v>
      </c>
      <c r="AX43" s="96" t="str">
        <f>INDEX(Consolidado!$A$1:$CA$102,ROW(AX43)+1,MATCH(DatosProcesados!AX$1,Consolidado!$A$1:$CA$1,0))</f>
        <v>No informa</v>
      </c>
      <c r="AY43" s="96" t="str">
        <f>INDEX(Consolidado!$A$1:$CA$102,ROW(AY43)+1,MATCH(DatosProcesados!AY$1,Consolidado!$A$1:$CA$1,0))</f>
        <v>No informa</v>
      </c>
      <c r="AZ43" s="96" t="str">
        <f>INDEX(Consolidado!$A$1:$CA$102,ROW(AZ43)+1,MATCH(DatosProcesados!AZ$1,Consolidado!$A$1:$CA$1,0))</f>
        <v>No informa</v>
      </c>
      <c r="BA43" s="96" t="str">
        <f>INDEX(Consolidado!$A$1:$CA$102,ROW(BA43)+1,MATCH(DatosProcesados!BA$1,Consolidado!$A$1:$CA$1,0))</f>
        <v>Si</v>
      </c>
      <c r="BB43" s="96">
        <f>INDEX(Consolidado!$A$1:$CA$102,ROW(BB43)+1,MATCH(DatosProcesados!BB$1,Consolidado!$A$1:$CA$1,0))</f>
        <v>0.87</v>
      </c>
      <c r="BC43" s="96" t="str">
        <f>INDEX(Consolidado!$A$1:$CA$102,ROW(BC43)+1,MATCH(DatosProcesados!BC$1,Consolidado!$A$1:$CA$1,0))</f>
        <v>Si</v>
      </c>
      <c r="BD43" s="96" t="str">
        <f>INDEX(Consolidado!$A$1:$CA$102,ROW(BD43)+1,MATCH(DatosProcesados!BD$1,Consolidado!$A$1:$CA$1,0))</f>
        <v>No</v>
      </c>
      <c r="BE43" s="96">
        <f>INDEX(Consolidado!$A$1:$CA$102,ROW(BE43)+1,MATCH(DatosProcesados!BE$1,Consolidado!$A$1:$CA$1,0))</f>
        <v>2</v>
      </c>
      <c r="BF43" s="96">
        <f>INDEX(Consolidado!$A$1:$CA$102,ROW(BF43)+1,MATCH(DatosProcesados!BF$1,Consolidado!$A$1:$CA$1,0))</f>
        <v>2</v>
      </c>
    </row>
    <row r="44" spans="1:58" x14ac:dyDescent="0.3">
      <c r="A44" s="96" t="str">
        <f>INDEX(Consolidado!$A$1:$CA$102,ROW(A44)+1,MATCH(DatosProcesados!A$1,Consolidado!$A$1:$CA$1,0))</f>
        <v>Yamaha</v>
      </c>
      <c r="B44" s="96" t="str">
        <f>INDEX(Consolidado!$A$1:$CA$102,ROW(B44)+1,MATCH(DatosProcesados!B$1,Consolidado!$A$1:$CA$1,0))</f>
        <v>Manufactura</v>
      </c>
      <c r="C44" s="96" t="str">
        <f>INDEX(Consolidado!$A$1:$CA$102,ROW(C44)+1,MATCH(DatosProcesados!C$1,Consolidado!$A$1:$CA$1,0))</f>
        <v>Privada</v>
      </c>
      <c r="D44" s="96" t="str">
        <f>INDEX(Consolidado!$A$1:$CA$102,ROW(D44)+1,MATCH(DatosProcesados!D$1,Consolidado!$A$1:$CA$1,0))</f>
        <v>No</v>
      </c>
      <c r="E44" s="96" t="str">
        <f>INDEX(Consolidado!$A$1:$CA$102,ROW(E44)+1,MATCH(DatosProcesados!E$1,Consolidado!$A$1:$CA$1,0))</f>
        <v>Si</v>
      </c>
      <c r="F44" s="96" t="str">
        <f>INDEX(Consolidado!$A$1:$CA$102,ROW(F44)+1,MATCH(DatosProcesados!F$1,Consolidado!$A$1:$CA$1,0))</f>
        <v>Si</v>
      </c>
      <c r="G44" s="96">
        <f>INDEX(Consolidado!$A$1:$CA$102,ROW(G44)+1,MATCH(DatosProcesados!G$1,Consolidado!$A$1:$CA$1,0))</f>
        <v>1955</v>
      </c>
      <c r="H44" s="96" t="str">
        <f>INDEX(Consolidado!$A$1:$CA$102,ROW(H44)+1,MATCH(DatosProcesados!H$1,Consolidado!$A$1:$CA$1,0))</f>
        <v>Japón</v>
      </c>
      <c r="I44" s="96">
        <f>INDEX(Consolidado!$A$1:$CA$102,ROW(I44)+1,MATCH(DatosProcesados!I$1,Consolidado!$A$1:$CA$1,0))</f>
        <v>1.8313776939999999</v>
      </c>
      <c r="J44" s="96" t="str">
        <f>INDEX(Consolidado!$A$1:$CA$102,ROW(J44)+1,MATCH(DatosProcesados!J$1,Consolidado!$A$1:$CA$1,0))</f>
        <v>Si</v>
      </c>
      <c r="K44" s="96">
        <f>INDEX(Consolidado!$A$1:$CA$102,ROW(K44)+1,MATCH(DatosProcesados!K$1,Consolidado!$A$1:$CA$1,0))</f>
        <v>2024</v>
      </c>
      <c r="L44" s="96" t="str">
        <f>INDEX(Consolidado!$A$1:$CA$102,ROW(L44)+1,MATCH(DatosProcesados!L$1,Consolidado!$A$1:$CA$1,0))</f>
        <v>Si</v>
      </c>
      <c r="M44" s="96" t="str">
        <f>INDEX(Consolidado!$A$1:$CA$102,ROW(M44)+1,MATCH(DatosProcesados!M$1,Consolidado!$A$1:$CA$1,0))</f>
        <v>No</v>
      </c>
      <c r="N44" s="96" t="str">
        <f>INDEX(Consolidado!$A$1:$CA$102,ROW(N44)+1,MATCH(DatosProcesados!N$1,Consolidado!$A$1:$CA$1,0))</f>
        <v>No</v>
      </c>
      <c r="O44" s="96" t="str">
        <f>INDEX(Consolidado!$A$1:$CA$102,ROW(O44)+1,MATCH(DatosProcesados!O$1,Consolidado!$A$1:$CA$1,0))</f>
        <v>No</v>
      </c>
      <c r="P44" s="96" t="str">
        <f>INDEX(Consolidado!$A$1:$CA$102,ROW(P44)+1,MATCH(DatosProcesados!P$1,Consolidado!$A$1:$CA$1,0))</f>
        <v>Si</v>
      </c>
      <c r="Q44" s="96" t="str">
        <f>INDEX(Consolidado!$A$1:$CA$102,ROW(Q44)+1,MATCH(DatosProcesados!Q$1,Consolidado!$A$1:$CA$1,0))</f>
        <v xml:space="preserve">No informa </v>
      </c>
      <c r="R44" s="96" t="str">
        <f>INDEX(Consolidado!$A$1:$CA$102,ROW(R44)+1,MATCH(DatosProcesados!R$1,Consolidado!$A$1:$CA$1,0))</f>
        <v xml:space="preserve">No informa </v>
      </c>
      <c r="S44" s="96" t="str">
        <f>INDEX(Consolidado!$A$1:$CA$102,ROW(S44)+1,MATCH(DatosProcesados!S$1,Consolidado!$A$1:$CA$1,0))</f>
        <v xml:space="preserve">No informa </v>
      </c>
      <c r="T44" s="96" t="str">
        <f>INDEX(Consolidado!$A$1:$CA$102,ROW(T44)+1,MATCH(DatosProcesados!T$1,Consolidado!$A$1:$CA$1,0))</f>
        <v>Si</v>
      </c>
      <c r="U44" s="96" t="str">
        <f>INDEX(Consolidado!$A$1:$CA$102,ROW(U44)+1,MATCH(DatosProcesados!U$1,Consolidado!$A$1:$CA$1,0))</f>
        <v>No</v>
      </c>
      <c r="V44" s="96">
        <f>INDEX(Consolidado!$A$1:$CA$102,ROW(V44)+1,MATCH(DatosProcesados!V$1,Consolidado!$A$1:$CA$1,0))</f>
        <v>0</v>
      </c>
      <c r="W44" s="96" t="str">
        <f>INDEX(Consolidado!$A$1:$CA$102,ROW(W44)+1,MATCH(DatosProcesados!W$1,Consolidado!$A$1:$CA$1,0))</f>
        <v xml:space="preserve">No </v>
      </c>
      <c r="X44" s="96" t="str">
        <f>INDEX(Consolidado!$A$1:$CA$102,ROW(X44)+1,MATCH(DatosProcesados!X$1,Consolidado!$A$1:$CA$1,0))</f>
        <v>No informa</v>
      </c>
      <c r="Y44" s="96" t="str">
        <f>INDEX(Consolidado!$A$1:$CA$102,ROW(Y44)+1,MATCH(DatosProcesados!Y$1,Consolidado!$A$1:$CA$1,0))</f>
        <v>Si</v>
      </c>
      <c r="Z44" s="96" t="str">
        <f>INDEX(Consolidado!$A$1:$CA$102,ROW(Z44)+1,MATCH(DatosProcesados!Z$1,Consolidado!$A$1:$CA$1,0))</f>
        <v>No</v>
      </c>
      <c r="AA44" s="96" t="str">
        <f>INDEX(Consolidado!$A$1:$CA$102,ROW(AA44)+1,MATCH(DatosProcesados!AA$1,Consolidado!$A$1:$CA$1,0))</f>
        <v>No informa</v>
      </c>
      <c r="AB44" s="96">
        <f>INDEX(Consolidado!$A$1:$CA$102,ROW(AB44)+1,MATCH(DatosProcesados!AB$1,Consolidado!$A$1:$CA$1,0))</f>
        <v>0</v>
      </c>
      <c r="AC44" s="96" t="str">
        <f>INDEX(Consolidado!$A$1:$CA$102,ROW(AC44)+1,MATCH(DatosProcesados!AC$1,Consolidado!$A$1:$CA$1,0))</f>
        <v>Si</v>
      </c>
      <c r="AD44" s="96">
        <f>INDEX(Consolidado!$A$1:$CA$102,ROW(AD44)+1,MATCH(DatosProcesados!AD$1,Consolidado!$A$1:$CA$1,0))</f>
        <v>5.4020000000000001</v>
      </c>
      <c r="AE44" s="96">
        <f>INDEX(Consolidado!$A$1:$CA$102,ROW(AE44)+1,MATCH(DatosProcesados!AE$1,Consolidado!$A$1:$CA$1,0))</f>
        <v>0</v>
      </c>
      <c r="AF44" s="96" t="str">
        <f>INDEX(Consolidado!$A$1:$CA$102,ROW(AF44)+1,MATCH(DatosProcesados!AF$1,Consolidado!$A$1:$CA$1,0))</f>
        <v>No</v>
      </c>
      <c r="AG44" s="96" t="str">
        <f>INDEX(Consolidado!$A$1:$CA$102,ROW(AG44)+1,MATCH(DatosProcesados!AG$1,Consolidado!$A$1:$CA$1,0))</f>
        <v>No</v>
      </c>
      <c r="AH44" s="96" t="str">
        <f>INDEX(Consolidado!$A$1:$CA$102,ROW(AH44)+1,MATCH(DatosProcesados!AH$1,Consolidado!$A$1:$CA$1,0))</f>
        <v>Si</v>
      </c>
      <c r="AI44" s="96" t="str">
        <f>INDEX(Consolidado!$A$1:$CA$102,ROW(AI44)+1,MATCH(DatosProcesados!AI$1,Consolidado!$A$1:$CA$1,0))</f>
        <v>No informa</v>
      </c>
      <c r="AJ44" s="96" t="str">
        <f>INDEX(Consolidado!$A$1:$CA$102,ROW(AJ44)+1,MATCH(DatosProcesados!AJ$1,Consolidado!$A$1:$CA$1,0))</f>
        <v>No informa</v>
      </c>
      <c r="AK44" s="96" t="str">
        <f>INDEX(Consolidado!$A$1:$CA$102,ROW(AK44)+1,MATCH(DatosProcesados!AK$1,Consolidado!$A$1:$CA$1,0))</f>
        <v>Si</v>
      </c>
      <c r="AL44" s="96" t="str">
        <f>INDEX(Consolidado!$A$1:$CA$102,ROW(AL44)+1,MATCH(DatosProcesados!AL$1,Consolidado!$A$1:$CA$1,0))</f>
        <v>No informa</v>
      </c>
      <c r="AM44" s="96" t="str">
        <f>INDEX(Consolidado!$A$1:$CA$102,ROW(AM44)+1,MATCH(DatosProcesados!AM$1,Consolidado!$A$1:$CA$1,0))</f>
        <v>No informa</v>
      </c>
      <c r="AN44" s="96">
        <f>INDEX(Consolidado!$A$1:$CA$102,ROW(AN44)+1,MATCH(DatosProcesados!AN$1,Consolidado!$A$1:$CA$1,0))</f>
        <v>0</v>
      </c>
      <c r="AO44" s="96" t="str">
        <f>INDEX(Consolidado!$A$1:$CA$102,ROW(AO44)+1,MATCH(DatosProcesados!AO$1,Consolidado!$A$1:$CA$1,0))</f>
        <v xml:space="preserve">No informa </v>
      </c>
      <c r="AP44" s="96" t="str">
        <f>INDEX(Consolidado!$A$1:$CA$102,ROW(AP44)+1,MATCH(DatosProcesados!AP$1,Consolidado!$A$1:$CA$1,0))</f>
        <v>No informa</v>
      </c>
      <c r="AQ44" s="96" t="str">
        <f>INDEX(Consolidado!$A$1:$CA$102,ROW(AQ44)+1,MATCH(DatosProcesados!AQ$1,Consolidado!$A$1:$CA$1,0))</f>
        <v>No</v>
      </c>
      <c r="AR44" s="96" t="str">
        <f>INDEX(Consolidado!$A$1:$CA$102,ROW(AR44)+1,MATCH(DatosProcesados!AR$1,Consolidado!$A$1:$CA$1,0))</f>
        <v>No</v>
      </c>
      <c r="AS44" s="96" t="str">
        <f>INDEX(Consolidado!$A$1:$CA$102,ROW(AS44)+1,MATCH(DatosProcesados!AS$1,Consolidado!$A$1:$CA$1,0))</f>
        <v>No informa</v>
      </c>
      <c r="AT44" s="96" t="str">
        <f>INDEX(Consolidado!$A$1:$CA$102,ROW(AT44)+1,MATCH(DatosProcesados!AT$1,Consolidado!$A$1:$CA$1,0))</f>
        <v>No</v>
      </c>
      <c r="AU44" s="96" t="str">
        <f>INDEX(Consolidado!$A$1:$CA$102,ROW(AU44)+1,MATCH(DatosProcesados!AU$1,Consolidado!$A$1:$CA$1,0))</f>
        <v>Si</v>
      </c>
      <c r="AV44" s="96">
        <f>INDEX(Consolidado!$A$1:$CA$102,ROW(AV44)+1,MATCH(DatosProcesados!AV$1,Consolidado!$A$1:$CA$1,0))</f>
        <v>2</v>
      </c>
      <c r="AW44" s="96" t="str">
        <f>INDEX(Consolidado!$A$1:$CA$102,ROW(AW44)+1,MATCH(DatosProcesados!AW$1,Consolidado!$A$1:$CA$1,0))</f>
        <v>No</v>
      </c>
      <c r="AX44" s="96" t="str">
        <f>INDEX(Consolidado!$A$1:$CA$102,ROW(AX44)+1,MATCH(DatosProcesados!AX$1,Consolidado!$A$1:$CA$1,0))</f>
        <v>No informa</v>
      </c>
      <c r="AY44" s="96" t="str">
        <f>INDEX(Consolidado!$A$1:$CA$102,ROW(AY44)+1,MATCH(DatosProcesados!AY$1,Consolidado!$A$1:$CA$1,0))</f>
        <v>No informa</v>
      </c>
      <c r="AZ44" s="96" t="str">
        <f>INDEX(Consolidado!$A$1:$CA$102,ROW(AZ44)+1,MATCH(DatosProcesados!AZ$1,Consolidado!$A$1:$CA$1,0))</f>
        <v>No informa</v>
      </c>
      <c r="BA44" s="96" t="str">
        <f>INDEX(Consolidado!$A$1:$CA$102,ROW(BA44)+1,MATCH(DatosProcesados!BA$1,Consolidado!$A$1:$CA$1,0))</f>
        <v>No</v>
      </c>
      <c r="BB44" s="96" t="str">
        <f>INDEX(Consolidado!$A$1:$CA$102,ROW(BB44)+1,MATCH(DatosProcesados!BB$1,Consolidado!$A$1:$CA$1,0))</f>
        <v xml:space="preserve">No informa </v>
      </c>
      <c r="BC44" s="96" t="str">
        <f>INDEX(Consolidado!$A$1:$CA$102,ROW(BC44)+1,MATCH(DatosProcesados!BC$1,Consolidado!$A$1:$CA$1,0))</f>
        <v>No</v>
      </c>
      <c r="BD44" s="96" t="str">
        <f>INDEX(Consolidado!$A$1:$CA$102,ROW(BD44)+1,MATCH(DatosProcesados!BD$1,Consolidado!$A$1:$CA$1,0))</f>
        <v>No</v>
      </c>
      <c r="BE44" s="96">
        <f>INDEX(Consolidado!$A$1:$CA$102,ROW(BE44)+1,MATCH(DatosProcesados!BE$1,Consolidado!$A$1:$CA$1,0))</f>
        <v>0</v>
      </c>
      <c r="BF44" s="96" t="str">
        <f>INDEX(Consolidado!$A$1:$CA$102,ROW(BF44)+1,MATCH(DatosProcesados!BF$1,Consolidado!$A$1:$CA$1,0))</f>
        <v xml:space="preserve">No informa </v>
      </c>
    </row>
    <row r="45" spans="1:58" x14ac:dyDescent="0.3">
      <c r="A45" s="96" t="str">
        <f>INDEX(Consolidado!$A$1:$CA$102,ROW(A45)+1,MATCH(DatosProcesados!A$1,Consolidado!$A$1:$CA$1,0))</f>
        <v>CARTON DE COLOMBIA S.A. (Smurfit Kappa)</v>
      </c>
      <c r="B45" s="96" t="str">
        <f>INDEX(Consolidado!$A$1:$CA$102,ROW(B45)+1,MATCH(DatosProcesados!B$1,Consolidado!$A$1:$CA$1,0))</f>
        <v>Manufactura</v>
      </c>
      <c r="C45" s="96" t="str">
        <f>INDEX(Consolidado!$A$1:$CA$102,ROW(C45)+1,MATCH(DatosProcesados!C$1,Consolidado!$A$1:$CA$1,0))</f>
        <v>Privada</v>
      </c>
      <c r="D45" s="96" t="str">
        <f>INDEX(Consolidado!$A$1:$CA$102,ROW(D45)+1,MATCH(DatosProcesados!D$1,Consolidado!$A$1:$CA$1,0))</f>
        <v>No</v>
      </c>
      <c r="E45" s="96" t="str">
        <f>INDEX(Consolidado!$A$1:$CA$102,ROW(E45)+1,MATCH(DatosProcesados!E$1,Consolidado!$A$1:$CA$1,0))</f>
        <v>No</v>
      </c>
      <c r="F45" s="96" t="str">
        <f>INDEX(Consolidado!$A$1:$CA$102,ROW(F45)+1,MATCH(DatosProcesados!F$1,Consolidado!$A$1:$CA$1,0))</f>
        <v>Si</v>
      </c>
      <c r="G45" s="96">
        <f>INDEX(Consolidado!$A$1:$CA$102,ROW(G45)+1,MATCH(DatosProcesados!G$1,Consolidado!$A$1:$CA$1,0))</f>
        <v>1944</v>
      </c>
      <c r="H45" s="96" t="str">
        <f>INDEX(Consolidado!$A$1:$CA$102,ROW(H45)+1,MATCH(DatosProcesados!H$1,Consolidado!$A$1:$CA$1,0))</f>
        <v>Colombia</v>
      </c>
      <c r="I45" s="96">
        <f>INDEX(Consolidado!$A$1:$CA$102,ROW(I45)+1,MATCH(DatosProcesados!I$1,Consolidado!$A$1:$CA$1,0))</f>
        <v>1.7785578609999999</v>
      </c>
      <c r="J45" s="96" t="str">
        <f>INDEX(Consolidado!$A$1:$CA$102,ROW(J45)+1,MATCH(DatosProcesados!J$1,Consolidado!$A$1:$CA$1,0))</f>
        <v>Si</v>
      </c>
      <c r="K45" s="96">
        <f>INDEX(Consolidado!$A$1:$CA$102,ROW(K45)+1,MATCH(DatosProcesados!K$1,Consolidado!$A$1:$CA$1,0))</f>
        <v>2024</v>
      </c>
      <c r="L45" s="96" t="str">
        <f>INDEX(Consolidado!$A$1:$CA$102,ROW(L45)+1,MATCH(DatosProcesados!L$1,Consolidado!$A$1:$CA$1,0))</f>
        <v>Si</v>
      </c>
      <c r="M45" s="96" t="str">
        <f>INDEX(Consolidado!$A$1:$CA$102,ROW(M45)+1,MATCH(DatosProcesados!M$1,Consolidado!$A$1:$CA$1,0))</f>
        <v>Si</v>
      </c>
      <c r="N45" s="96" t="str">
        <f>INDEX(Consolidado!$A$1:$CA$102,ROW(N45)+1,MATCH(DatosProcesados!N$1,Consolidado!$A$1:$CA$1,0))</f>
        <v>Si</v>
      </c>
      <c r="O45" s="96" t="str">
        <f>INDEX(Consolidado!$A$1:$CA$102,ROW(O45)+1,MATCH(DatosProcesados!O$1,Consolidado!$A$1:$CA$1,0))</f>
        <v>Si</v>
      </c>
      <c r="P45" s="96" t="str">
        <f>INDEX(Consolidado!$A$1:$CA$102,ROW(P45)+1,MATCH(DatosProcesados!P$1,Consolidado!$A$1:$CA$1,0))</f>
        <v>Si</v>
      </c>
      <c r="Q45" s="96" t="str">
        <f>INDEX(Consolidado!$A$1:$CA$102,ROW(Q45)+1,MATCH(DatosProcesados!Q$1,Consolidado!$A$1:$CA$1,0))</f>
        <v xml:space="preserve">No informa </v>
      </c>
      <c r="R45" s="96" t="str">
        <f>INDEX(Consolidado!$A$1:$CA$102,ROW(R45)+1,MATCH(DatosProcesados!R$1,Consolidado!$A$1:$CA$1,0))</f>
        <v xml:space="preserve">No informa </v>
      </c>
      <c r="S45" s="96" t="str">
        <f>INDEX(Consolidado!$A$1:$CA$102,ROW(S45)+1,MATCH(DatosProcesados!S$1,Consolidado!$A$1:$CA$1,0))</f>
        <v xml:space="preserve">No informa </v>
      </c>
      <c r="T45" s="96" t="str">
        <f>INDEX(Consolidado!$A$1:$CA$102,ROW(T45)+1,MATCH(DatosProcesados!T$1,Consolidado!$A$1:$CA$1,0))</f>
        <v>Si</v>
      </c>
      <c r="U45" s="96" t="str">
        <f>INDEX(Consolidado!$A$1:$CA$102,ROW(U45)+1,MATCH(DatosProcesados!U$1,Consolidado!$A$1:$CA$1,0))</f>
        <v>No</v>
      </c>
      <c r="V45" s="96">
        <f>INDEX(Consolidado!$A$1:$CA$102,ROW(V45)+1,MATCH(DatosProcesados!V$1,Consolidado!$A$1:$CA$1,0))</f>
        <v>2</v>
      </c>
      <c r="W45" s="96" t="str">
        <f>INDEX(Consolidado!$A$1:$CA$102,ROW(W45)+1,MATCH(DatosProcesados!W$1,Consolidado!$A$1:$CA$1,0))</f>
        <v>Si</v>
      </c>
      <c r="X45" s="96" t="str">
        <f>INDEX(Consolidado!$A$1:$CA$102,ROW(X45)+1,MATCH(DatosProcesados!X$1,Consolidado!$A$1:$CA$1,0))</f>
        <v>No informa</v>
      </c>
      <c r="Y45" s="96" t="str">
        <f>INDEX(Consolidado!$A$1:$CA$102,ROW(Y45)+1,MATCH(DatosProcesados!Y$1,Consolidado!$A$1:$CA$1,0))</f>
        <v>Si</v>
      </c>
      <c r="Z45" s="96" t="str">
        <f>INDEX(Consolidado!$A$1:$CA$102,ROW(Z45)+1,MATCH(DatosProcesados!Z$1,Consolidado!$A$1:$CA$1,0))</f>
        <v>Si</v>
      </c>
      <c r="AA45" s="96" t="str">
        <f>INDEX(Consolidado!$A$1:$CA$102,ROW(AA45)+1,MATCH(DatosProcesados!AA$1,Consolidado!$A$1:$CA$1,0))</f>
        <v>No informa</v>
      </c>
      <c r="AB45" s="96">
        <f>INDEX(Consolidado!$A$1:$CA$102,ROW(AB45)+1,MATCH(DatosProcesados!AB$1,Consolidado!$A$1:$CA$1,0))</f>
        <v>2</v>
      </c>
      <c r="AC45" s="96" t="str">
        <f>INDEX(Consolidado!$A$1:$CA$102,ROW(AC45)+1,MATCH(DatosProcesados!AC$1,Consolidado!$A$1:$CA$1,0))</f>
        <v>Si</v>
      </c>
      <c r="AD45" s="96" t="str">
        <f>INDEX(Consolidado!$A$1:$CA$102,ROW(AD45)+1,MATCH(DatosProcesados!AD$1,Consolidado!$A$1:$CA$1,0))</f>
        <v xml:space="preserve">No informa </v>
      </c>
      <c r="AE45" s="96">
        <f>INDEX(Consolidado!$A$1:$CA$102,ROW(AE45)+1,MATCH(DatosProcesados!AE$1,Consolidado!$A$1:$CA$1,0))</f>
        <v>2</v>
      </c>
      <c r="AF45" s="96" t="str">
        <f>INDEX(Consolidado!$A$1:$CA$102,ROW(AF45)+1,MATCH(DatosProcesados!AF$1,Consolidado!$A$1:$CA$1,0))</f>
        <v>Si</v>
      </c>
      <c r="AG45" s="96" t="str">
        <f>INDEX(Consolidado!$A$1:$CA$102,ROW(AG45)+1,MATCH(DatosProcesados!AG$1,Consolidado!$A$1:$CA$1,0))</f>
        <v>No</v>
      </c>
      <c r="AH45" s="96" t="str">
        <f>INDEX(Consolidado!$A$1:$CA$102,ROW(AH45)+1,MATCH(DatosProcesados!AH$1,Consolidado!$A$1:$CA$1,0))</f>
        <v>Si</v>
      </c>
      <c r="AI45" s="96" t="str">
        <f>INDEX(Consolidado!$A$1:$CA$102,ROW(AI45)+1,MATCH(DatosProcesados!AI$1,Consolidado!$A$1:$CA$1,0))</f>
        <v>No informa</v>
      </c>
      <c r="AJ45" s="96" t="str">
        <f>INDEX(Consolidado!$A$1:$CA$102,ROW(AJ45)+1,MATCH(DatosProcesados!AJ$1,Consolidado!$A$1:$CA$1,0))</f>
        <v>No informa</v>
      </c>
      <c r="AK45" s="96" t="str">
        <f>INDEX(Consolidado!$A$1:$CA$102,ROW(AK45)+1,MATCH(DatosProcesados!AK$1,Consolidado!$A$1:$CA$1,0))</f>
        <v>Si</v>
      </c>
      <c r="AL45" s="96">
        <f>INDEX(Consolidado!$A$1:$CA$102,ROW(AL45)+1,MATCH(DatosProcesados!AL$1,Consolidado!$A$1:$CA$1,0))</f>
        <v>22.9</v>
      </c>
      <c r="AM45" s="96">
        <f>INDEX(Consolidado!$A$1:$CA$102,ROW(AM45)+1,MATCH(DatosProcesados!AM$1,Consolidado!$A$1:$CA$1,0))</f>
        <v>28.7</v>
      </c>
      <c r="AN45" s="96">
        <f>INDEX(Consolidado!$A$1:$CA$102,ROW(AN45)+1,MATCH(DatosProcesados!AN$1,Consolidado!$A$1:$CA$1,0))</f>
        <v>1</v>
      </c>
      <c r="AO45" s="96">
        <f>INDEX(Consolidado!$A$1:$CA$102,ROW(AO45)+1,MATCH(DatosProcesados!AO$1,Consolidado!$A$1:$CA$1,0))</f>
        <v>0.43</v>
      </c>
      <c r="AP45" s="96">
        <f>INDEX(Consolidado!$A$1:$CA$102,ROW(AP45)+1,MATCH(DatosProcesados!AP$1,Consolidado!$A$1:$CA$1,0))</f>
        <v>0.20699999999999999</v>
      </c>
      <c r="AQ45" s="96" t="str">
        <f>INDEX(Consolidado!$A$1:$CA$102,ROW(AQ45)+1,MATCH(DatosProcesados!AQ$1,Consolidado!$A$1:$CA$1,0))</f>
        <v>No</v>
      </c>
      <c r="AR45" s="96" t="str">
        <f>INDEX(Consolidado!$A$1:$CA$102,ROW(AR45)+1,MATCH(DatosProcesados!AR$1,Consolidado!$A$1:$CA$1,0))</f>
        <v>No</v>
      </c>
      <c r="AS45" s="96" t="str">
        <f>INDEX(Consolidado!$A$1:$CA$102,ROW(AS45)+1,MATCH(DatosProcesados!AS$1,Consolidado!$A$1:$CA$1,0))</f>
        <v>No informa</v>
      </c>
      <c r="AT45" s="96" t="str">
        <f>INDEX(Consolidado!$A$1:$CA$102,ROW(AT45)+1,MATCH(DatosProcesados!AT$1,Consolidado!$A$1:$CA$1,0))</f>
        <v>Si</v>
      </c>
      <c r="AU45" s="96" t="str">
        <f>INDEX(Consolidado!$A$1:$CA$102,ROW(AU45)+1,MATCH(DatosProcesados!AU$1,Consolidado!$A$1:$CA$1,0))</f>
        <v>Si</v>
      </c>
      <c r="AV45" s="96">
        <f>INDEX(Consolidado!$A$1:$CA$102,ROW(AV45)+1,MATCH(DatosProcesados!AV$1,Consolidado!$A$1:$CA$1,0))</f>
        <v>2</v>
      </c>
      <c r="AW45" s="96" t="str">
        <f>INDEX(Consolidado!$A$1:$CA$102,ROW(AW45)+1,MATCH(DatosProcesados!AW$1,Consolidado!$A$1:$CA$1,0))</f>
        <v>No</v>
      </c>
      <c r="AX45" s="96" t="str">
        <f>INDEX(Consolidado!$A$1:$CA$102,ROW(AX45)+1,MATCH(DatosProcesados!AX$1,Consolidado!$A$1:$CA$1,0))</f>
        <v>No informa</v>
      </c>
      <c r="AY45" s="96" t="str">
        <f>INDEX(Consolidado!$A$1:$CA$102,ROW(AY45)+1,MATCH(DatosProcesados!AY$1,Consolidado!$A$1:$CA$1,0))</f>
        <v>No informa</v>
      </c>
      <c r="AZ45" s="96" t="str">
        <f>INDEX(Consolidado!$A$1:$CA$102,ROW(AZ45)+1,MATCH(DatosProcesados!AZ$1,Consolidado!$A$1:$CA$1,0))</f>
        <v>No informa</v>
      </c>
      <c r="BA45" s="96" t="str">
        <f>INDEX(Consolidado!$A$1:$CA$102,ROW(BA45)+1,MATCH(DatosProcesados!BA$1,Consolidado!$A$1:$CA$1,0))</f>
        <v>No</v>
      </c>
      <c r="BB45" s="96" t="str">
        <f>INDEX(Consolidado!$A$1:$CA$102,ROW(BB45)+1,MATCH(DatosProcesados!BB$1,Consolidado!$A$1:$CA$1,0))</f>
        <v>No informa</v>
      </c>
      <c r="BC45" s="96" t="str">
        <f>INDEX(Consolidado!$A$1:$CA$102,ROW(BC45)+1,MATCH(DatosProcesados!BC$1,Consolidado!$A$1:$CA$1,0))</f>
        <v>Si</v>
      </c>
      <c r="BD45" s="96" t="str">
        <f>INDEX(Consolidado!$A$1:$CA$102,ROW(BD45)+1,MATCH(DatosProcesados!BD$1,Consolidado!$A$1:$CA$1,0))</f>
        <v>No</v>
      </c>
      <c r="BE45" s="96">
        <f>INDEX(Consolidado!$A$1:$CA$102,ROW(BE45)+1,MATCH(DatosProcesados!BE$1,Consolidado!$A$1:$CA$1,0))</f>
        <v>2</v>
      </c>
      <c r="BF45" s="96">
        <f>INDEX(Consolidado!$A$1:$CA$102,ROW(BF45)+1,MATCH(DatosProcesados!BF$1,Consolidado!$A$1:$CA$1,0))</f>
        <v>1</v>
      </c>
    </row>
    <row r="46" spans="1:58" x14ac:dyDescent="0.3">
      <c r="A46" s="96" t="str">
        <f>INDEX(Consolidado!$A$1:$CA$102,ROW(A46)+1,MATCH(DatosProcesados!A$1,Consolidado!$A$1:$CA$1,0))</f>
        <v>YARA COLOMBIA S.A.</v>
      </c>
      <c r="B46" s="96" t="str">
        <f>INDEX(Consolidado!$A$1:$CA$102,ROW(B46)+1,MATCH(DatosProcesados!B$1,Consolidado!$A$1:$CA$1,0))</f>
        <v>Manufactura</v>
      </c>
      <c r="C46" s="96" t="str">
        <f>INDEX(Consolidado!$A$1:$CA$102,ROW(C46)+1,MATCH(DatosProcesados!C$1,Consolidado!$A$1:$CA$1,0))</f>
        <v>Privada</v>
      </c>
      <c r="D46" s="96" t="str">
        <f>INDEX(Consolidado!$A$1:$CA$102,ROW(D46)+1,MATCH(DatosProcesados!D$1,Consolidado!$A$1:$CA$1,0))</f>
        <v>No</v>
      </c>
      <c r="E46" s="96" t="str">
        <f>INDEX(Consolidado!$A$1:$CA$102,ROW(E46)+1,MATCH(DatosProcesados!E$1,Consolidado!$A$1:$CA$1,0))</f>
        <v>No</v>
      </c>
      <c r="F46" s="96" t="str">
        <f>INDEX(Consolidado!$A$1:$CA$102,ROW(F46)+1,MATCH(DatosProcesados!F$1,Consolidado!$A$1:$CA$1,0))</f>
        <v>Si</v>
      </c>
      <c r="G46" s="96">
        <f>INDEX(Consolidado!$A$1:$CA$102,ROW(G46)+1,MATCH(DatosProcesados!G$1,Consolidado!$A$1:$CA$1,0))</f>
        <v>1993</v>
      </c>
      <c r="H46" s="96" t="str">
        <f>INDEX(Consolidado!$A$1:$CA$102,ROW(H46)+1,MATCH(DatosProcesados!H$1,Consolidado!$A$1:$CA$1,0))</f>
        <v>Noruega</v>
      </c>
      <c r="I46" s="96">
        <f>INDEX(Consolidado!$A$1:$CA$102,ROW(I46)+1,MATCH(DatosProcesados!I$1,Consolidado!$A$1:$CA$1,0))</f>
        <v>1.7653399919999999</v>
      </c>
      <c r="J46" s="96" t="str">
        <f>INDEX(Consolidado!$A$1:$CA$102,ROW(J46)+1,MATCH(DatosProcesados!J$1,Consolidado!$A$1:$CA$1,0))</f>
        <v>Si</v>
      </c>
      <c r="K46" s="96">
        <f>INDEX(Consolidado!$A$1:$CA$102,ROW(K46)+1,MATCH(DatosProcesados!K$1,Consolidado!$A$1:$CA$1,0))</f>
        <v>2024</v>
      </c>
      <c r="L46" s="96" t="str">
        <f>INDEX(Consolidado!$A$1:$CA$102,ROW(L46)+1,MATCH(DatosProcesados!L$1,Consolidado!$A$1:$CA$1,0))</f>
        <v>Si</v>
      </c>
      <c r="M46" s="96" t="str">
        <f>INDEX(Consolidado!$A$1:$CA$102,ROW(M46)+1,MATCH(DatosProcesados!M$1,Consolidado!$A$1:$CA$1,0))</f>
        <v>Si</v>
      </c>
      <c r="N46" s="96" t="str">
        <f>INDEX(Consolidado!$A$1:$CA$102,ROW(N46)+1,MATCH(DatosProcesados!N$1,Consolidado!$A$1:$CA$1,0))</f>
        <v>No</v>
      </c>
      <c r="O46" s="96" t="str">
        <f>INDEX(Consolidado!$A$1:$CA$102,ROW(O46)+1,MATCH(DatosProcesados!O$1,Consolidado!$A$1:$CA$1,0))</f>
        <v>Si</v>
      </c>
      <c r="P46" s="96" t="str">
        <f>INDEX(Consolidado!$A$1:$CA$102,ROW(P46)+1,MATCH(DatosProcesados!P$1,Consolidado!$A$1:$CA$1,0))</f>
        <v>Si</v>
      </c>
      <c r="Q46" s="96" t="str">
        <f>INDEX(Consolidado!$A$1:$CA$102,ROW(Q46)+1,MATCH(DatosProcesados!Q$1,Consolidado!$A$1:$CA$1,0))</f>
        <v xml:space="preserve">No informa </v>
      </c>
      <c r="R46" s="96" t="str">
        <f>INDEX(Consolidado!$A$1:$CA$102,ROW(R46)+1,MATCH(DatosProcesados!R$1,Consolidado!$A$1:$CA$1,0))</f>
        <v xml:space="preserve">No informa </v>
      </c>
      <c r="S46" s="96" t="str">
        <f>INDEX(Consolidado!$A$1:$CA$102,ROW(S46)+1,MATCH(DatosProcesados!S$1,Consolidado!$A$1:$CA$1,0))</f>
        <v xml:space="preserve">No informa </v>
      </c>
      <c r="T46" s="96" t="str">
        <f>INDEX(Consolidado!$A$1:$CA$102,ROW(T46)+1,MATCH(DatosProcesados!T$1,Consolidado!$A$1:$CA$1,0))</f>
        <v>Si</v>
      </c>
      <c r="U46" s="96" t="str">
        <f>INDEX(Consolidado!$A$1:$CA$102,ROW(U46)+1,MATCH(DatosProcesados!U$1,Consolidado!$A$1:$CA$1,0))</f>
        <v>No</v>
      </c>
      <c r="V46" s="96">
        <f>INDEX(Consolidado!$A$1:$CA$102,ROW(V46)+1,MATCH(DatosProcesados!V$1,Consolidado!$A$1:$CA$1,0))</f>
        <v>2</v>
      </c>
      <c r="W46" s="96" t="str">
        <f>INDEX(Consolidado!$A$1:$CA$102,ROW(W46)+1,MATCH(DatosProcesados!W$1,Consolidado!$A$1:$CA$1,0))</f>
        <v>Si</v>
      </c>
      <c r="X46" s="96" t="str">
        <f>INDEX(Consolidado!$A$1:$CA$102,ROW(X46)+1,MATCH(DatosProcesados!X$1,Consolidado!$A$1:$CA$1,0))</f>
        <v>No informa</v>
      </c>
      <c r="Y46" s="96" t="str">
        <f>INDEX(Consolidado!$A$1:$CA$102,ROW(Y46)+1,MATCH(DatosProcesados!Y$1,Consolidado!$A$1:$CA$1,0))</f>
        <v>Si</v>
      </c>
      <c r="Z46" s="96" t="str">
        <f>INDEX(Consolidado!$A$1:$CA$102,ROW(Z46)+1,MATCH(DatosProcesados!Z$1,Consolidado!$A$1:$CA$1,0))</f>
        <v>Si</v>
      </c>
      <c r="AA46" s="96" t="str">
        <f>INDEX(Consolidado!$A$1:$CA$102,ROW(AA46)+1,MATCH(DatosProcesados!AA$1,Consolidado!$A$1:$CA$1,0))</f>
        <v>No informa</v>
      </c>
      <c r="AB46" s="96" t="str">
        <f>INDEX(Consolidado!$A$1:$CA$102,ROW(AB46)+1,MATCH(DatosProcesados!AB$1,Consolidado!$A$1:$CA$1,0))</f>
        <v>Si</v>
      </c>
      <c r="AC46" s="96" t="str">
        <f>INDEX(Consolidado!$A$1:$CA$102,ROW(AC46)+1,MATCH(DatosProcesados!AC$1,Consolidado!$A$1:$CA$1,0))</f>
        <v xml:space="preserve">No informa </v>
      </c>
      <c r="AD46" s="96">
        <f>INDEX(Consolidado!$A$1:$CA$102,ROW(AD46)+1,MATCH(DatosProcesados!AD$1,Consolidado!$A$1:$CA$1,0))</f>
        <v>1</v>
      </c>
      <c r="AE46" s="96" t="str">
        <f>INDEX(Consolidado!$A$1:$CA$102,ROW(AE46)+1,MATCH(DatosProcesados!AE$1,Consolidado!$A$1:$CA$1,0))</f>
        <v>Si</v>
      </c>
      <c r="AF46" s="96" t="str">
        <f>INDEX(Consolidado!$A$1:$CA$102,ROW(AF46)+1,MATCH(DatosProcesados!AF$1,Consolidado!$A$1:$CA$1,0))</f>
        <v>Si</v>
      </c>
      <c r="AG46" s="96" t="str">
        <f>INDEX(Consolidado!$A$1:$CA$102,ROW(AG46)+1,MATCH(DatosProcesados!AG$1,Consolidado!$A$1:$CA$1,0))</f>
        <v>No informa</v>
      </c>
      <c r="AH46" s="96" t="str">
        <f>INDEX(Consolidado!$A$1:$CA$102,ROW(AH46)+1,MATCH(DatosProcesados!AH$1,Consolidado!$A$1:$CA$1,0))</f>
        <v>No informa</v>
      </c>
      <c r="AI46" s="96" t="str">
        <f>INDEX(Consolidado!$A$1:$CA$102,ROW(AI46)+1,MATCH(DatosProcesados!AI$1,Consolidado!$A$1:$CA$1,0))</f>
        <v xml:space="preserve">No informa </v>
      </c>
      <c r="AJ46" s="96">
        <f>INDEX(Consolidado!$A$1:$CA$102,ROW(AJ46)+1,MATCH(DatosProcesados!AJ$1,Consolidado!$A$1:$CA$1,0))</f>
        <v>2</v>
      </c>
      <c r="AK46" s="96">
        <f>INDEX(Consolidado!$A$1:$CA$102,ROW(AK46)+1,MATCH(DatosProcesados!AK$1,Consolidado!$A$1:$CA$1,0))</f>
        <v>11.1</v>
      </c>
      <c r="AL46" s="96">
        <f>INDEX(Consolidado!$A$1:$CA$102,ROW(AL46)+1,MATCH(DatosProcesados!AL$1,Consolidado!$A$1:$CA$1,0))</f>
        <v>11.4</v>
      </c>
      <c r="AM46" s="96" t="str">
        <f>INDEX(Consolidado!$A$1:$CA$102,ROW(AM46)+1,MATCH(DatosProcesados!AM$1,Consolidado!$A$1:$CA$1,0))</f>
        <v xml:space="preserve">No informa </v>
      </c>
      <c r="AN46" s="96">
        <f>INDEX(Consolidado!$A$1:$CA$102,ROW(AN46)+1,MATCH(DatosProcesados!AN$1,Consolidado!$A$1:$CA$1,0))</f>
        <v>0.45</v>
      </c>
      <c r="AO46" s="96" t="str">
        <f>INDEX(Consolidado!$A$1:$CA$102,ROW(AO46)+1,MATCH(DatosProcesados!AO$1,Consolidado!$A$1:$CA$1,0))</f>
        <v>No informa</v>
      </c>
      <c r="AP46" s="96" t="str">
        <f>INDEX(Consolidado!$A$1:$CA$102,ROW(AP46)+1,MATCH(DatosProcesados!AP$1,Consolidado!$A$1:$CA$1,0))</f>
        <v>No</v>
      </c>
      <c r="AQ46" s="96" t="str">
        <f>INDEX(Consolidado!$A$1:$CA$102,ROW(AQ46)+1,MATCH(DatosProcesados!AQ$1,Consolidado!$A$1:$CA$1,0))</f>
        <v>Si</v>
      </c>
      <c r="AR46" s="96" t="str">
        <f>INDEX(Consolidado!$A$1:$CA$102,ROW(AR46)+1,MATCH(DatosProcesados!AR$1,Consolidado!$A$1:$CA$1,0))</f>
        <v>No informa</v>
      </c>
      <c r="AS46" s="96" t="str">
        <f>INDEX(Consolidado!$A$1:$CA$102,ROW(AS46)+1,MATCH(DatosProcesados!AS$1,Consolidado!$A$1:$CA$1,0))</f>
        <v>No</v>
      </c>
      <c r="AT46" s="96" t="str">
        <f>INDEX(Consolidado!$A$1:$CA$102,ROW(AT46)+1,MATCH(DatosProcesados!AT$1,Consolidado!$A$1:$CA$1,0))</f>
        <v>Si</v>
      </c>
      <c r="AU46" s="96">
        <f>INDEX(Consolidado!$A$1:$CA$102,ROW(AU46)+1,MATCH(DatosProcesados!AU$1,Consolidado!$A$1:$CA$1,0))</f>
        <v>1</v>
      </c>
      <c r="AV46" s="96" t="str">
        <f>INDEX(Consolidado!$A$1:$CA$102,ROW(AV46)+1,MATCH(DatosProcesados!AV$1,Consolidado!$A$1:$CA$1,0))</f>
        <v>Si</v>
      </c>
      <c r="AW46" s="96" t="str">
        <f>INDEX(Consolidado!$A$1:$CA$102,ROW(AW46)+1,MATCH(DatosProcesados!AW$1,Consolidado!$A$1:$CA$1,0))</f>
        <v>No informa</v>
      </c>
      <c r="AX46" s="96" t="str">
        <f>INDEX(Consolidado!$A$1:$CA$102,ROW(AX46)+1,MATCH(DatosProcesados!AX$1,Consolidado!$A$1:$CA$1,0))</f>
        <v>No informa</v>
      </c>
      <c r="AY46" s="96" t="str">
        <f>INDEX(Consolidado!$A$1:$CA$102,ROW(AY46)+1,MATCH(DatosProcesados!AY$1,Consolidado!$A$1:$CA$1,0))</f>
        <v>No informa</v>
      </c>
      <c r="AZ46" s="96" t="str">
        <f>INDEX(Consolidado!$A$1:$CA$102,ROW(AZ46)+1,MATCH(DatosProcesados!AZ$1,Consolidado!$A$1:$CA$1,0))</f>
        <v>No informa</v>
      </c>
      <c r="BA46" s="96" t="str">
        <f>INDEX(Consolidado!$A$1:$CA$102,ROW(BA46)+1,MATCH(DatosProcesados!BA$1,Consolidado!$A$1:$CA$1,0))</f>
        <v>No informa</v>
      </c>
      <c r="BB46" s="96" t="str">
        <f>INDEX(Consolidado!$A$1:$CA$102,ROW(BB46)+1,MATCH(DatosProcesados!BB$1,Consolidado!$A$1:$CA$1,0))</f>
        <v xml:space="preserve">No informa </v>
      </c>
      <c r="BC46" s="96" t="str">
        <f>INDEX(Consolidado!$A$1:$CA$102,ROW(BC46)+1,MATCH(DatosProcesados!BC$1,Consolidado!$A$1:$CA$1,0))</f>
        <v>No</v>
      </c>
      <c r="BD46" s="96">
        <f>INDEX(Consolidado!$A$1:$CA$102,ROW(BD46)+1,MATCH(DatosProcesados!BD$1,Consolidado!$A$1:$CA$1,0))</f>
        <v>2</v>
      </c>
      <c r="BE46" s="96">
        <f>INDEX(Consolidado!$A$1:$CA$102,ROW(BE46)+1,MATCH(DatosProcesados!BE$1,Consolidado!$A$1:$CA$1,0))</f>
        <v>0</v>
      </c>
      <c r="BF46" s="96">
        <f>INDEX(Consolidado!$A$1:$CA$102,ROW(BF46)+1,MATCH(DatosProcesados!BF$1,Consolidado!$A$1:$CA$1,0))</f>
        <v>0</v>
      </c>
    </row>
    <row r="47" spans="1:58" x14ac:dyDescent="0.3">
      <c r="A47" s="96" t="str">
        <f>INDEX(Consolidado!$A$1:$CA$102,ROW(A47)+1,MATCH(DatosProcesados!A$1,Consolidado!$A$1:$CA$1,0))</f>
        <v>Riopaila Castilla</v>
      </c>
      <c r="B47" s="96" t="str">
        <f>INDEX(Consolidado!$A$1:$CA$102,ROW(B47)+1,MATCH(DatosProcesados!B$1,Consolidado!$A$1:$CA$1,0))</f>
        <v>Manufactura</v>
      </c>
      <c r="C47" s="96" t="str">
        <f>INDEX(Consolidado!$A$1:$CA$102,ROW(C47)+1,MATCH(DatosProcesados!C$1,Consolidado!$A$1:$CA$1,0))</f>
        <v>Privada</v>
      </c>
      <c r="D47" s="96" t="str">
        <f>INDEX(Consolidado!$A$1:$CA$102,ROW(D47)+1,MATCH(DatosProcesados!D$1,Consolidado!$A$1:$CA$1,0))</f>
        <v>No</v>
      </c>
      <c r="E47" s="96" t="str">
        <f>INDEX(Consolidado!$A$1:$CA$102,ROW(E47)+1,MATCH(DatosProcesados!E$1,Consolidado!$A$1:$CA$1,0))</f>
        <v>Si</v>
      </c>
      <c r="F47" s="96" t="str">
        <f>INDEX(Consolidado!$A$1:$CA$102,ROW(F47)+1,MATCH(DatosProcesados!F$1,Consolidado!$A$1:$CA$1,0))</f>
        <v>No</v>
      </c>
      <c r="G47" s="96">
        <f>INDEX(Consolidado!$A$1:$CA$102,ROW(G47)+1,MATCH(DatosProcesados!G$1,Consolidado!$A$1:$CA$1,0))</f>
        <v>1998</v>
      </c>
      <c r="H47" s="96" t="str">
        <f>INDEX(Consolidado!$A$1:$CA$102,ROW(H47)+1,MATCH(DatosProcesados!H$1,Consolidado!$A$1:$CA$1,0))</f>
        <v>Colombia</v>
      </c>
      <c r="I47" s="96">
        <f>INDEX(Consolidado!$A$1:$CA$102,ROW(I47)+1,MATCH(DatosProcesados!I$1,Consolidado!$A$1:$CA$1,0))</f>
        <v>1.697301486</v>
      </c>
      <c r="J47" s="96" t="str">
        <f>INDEX(Consolidado!$A$1:$CA$102,ROW(J47)+1,MATCH(DatosProcesados!J$1,Consolidado!$A$1:$CA$1,0))</f>
        <v>Si</v>
      </c>
      <c r="K47" s="96">
        <f>INDEX(Consolidado!$A$1:$CA$102,ROW(K47)+1,MATCH(DatosProcesados!K$1,Consolidado!$A$1:$CA$1,0))</f>
        <v>2024</v>
      </c>
      <c r="L47" s="96" t="str">
        <f>INDEX(Consolidado!$A$1:$CA$102,ROW(L47)+1,MATCH(DatosProcesados!L$1,Consolidado!$A$1:$CA$1,0))</f>
        <v>Si</v>
      </c>
      <c r="M47" s="96" t="str">
        <f>INDEX(Consolidado!$A$1:$CA$102,ROW(M47)+1,MATCH(DatosProcesados!M$1,Consolidado!$A$1:$CA$1,0))</f>
        <v>Si</v>
      </c>
      <c r="N47" s="96" t="str">
        <f>INDEX(Consolidado!$A$1:$CA$102,ROW(N47)+1,MATCH(DatosProcesados!N$1,Consolidado!$A$1:$CA$1,0))</f>
        <v>Si</v>
      </c>
      <c r="O47" s="96" t="str">
        <f>INDEX(Consolidado!$A$1:$CA$102,ROW(O47)+1,MATCH(DatosProcesados!O$1,Consolidado!$A$1:$CA$1,0))</f>
        <v>No</v>
      </c>
      <c r="P47" s="96" t="str">
        <f>INDEX(Consolidado!$A$1:$CA$102,ROW(P47)+1,MATCH(DatosProcesados!P$1,Consolidado!$A$1:$CA$1,0))</f>
        <v>Si</v>
      </c>
      <c r="Q47" s="96">
        <f>INDEX(Consolidado!$A$1:$CA$102,ROW(Q47)+1,MATCH(DatosProcesados!Q$1,Consolidado!$A$1:$CA$1,0))</f>
        <v>151234</v>
      </c>
      <c r="R47" s="96">
        <f>INDEX(Consolidado!$A$1:$CA$102,ROW(R47)+1,MATCH(DatosProcesados!R$1,Consolidado!$A$1:$CA$1,0))</f>
        <v>1847</v>
      </c>
      <c r="S47" s="96">
        <f>INDEX(Consolidado!$A$1:$CA$102,ROW(S47)+1,MATCH(DatosProcesados!S$1,Consolidado!$A$1:$CA$1,0))</f>
        <v>99469</v>
      </c>
      <c r="T47" s="96" t="str">
        <f>INDEX(Consolidado!$A$1:$CA$102,ROW(T47)+1,MATCH(DatosProcesados!T$1,Consolidado!$A$1:$CA$1,0))</f>
        <v>Si</v>
      </c>
      <c r="U47" s="96" t="str">
        <f>INDEX(Consolidado!$A$1:$CA$102,ROW(U47)+1,MATCH(DatosProcesados!U$1,Consolidado!$A$1:$CA$1,0))</f>
        <v>No</v>
      </c>
      <c r="V47" s="96">
        <f>INDEX(Consolidado!$A$1:$CA$102,ROW(V47)+1,MATCH(DatosProcesados!V$1,Consolidado!$A$1:$CA$1,0))</f>
        <v>1</v>
      </c>
      <c r="W47" s="96" t="str">
        <f>INDEX(Consolidado!$A$1:$CA$102,ROW(W47)+1,MATCH(DatosProcesados!W$1,Consolidado!$A$1:$CA$1,0))</f>
        <v>Si</v>
      </c>
      <c r="X47" s="96">
        <f>INDEX(Consolidado!$A$1:$CA$102,ROW(X47)+1,MATCH(DatosProcesados!X$1,Consolidado!$A$1:$CA$1,0))</f>
        <v>359125200</v>
      </c>
      <c r="Y47" s="96" t="str">
        <f>INDEX(Consolidado!$A$1:$CA$102,ROW(Y47)+1,MATCH(DatosProcesados!Y$1,Consolidado!$A$1:$CA$1,0))</f>
        <v>Si</v>
      </c>
      <c r="Z47" s="96" t="str">
        <f>INDEX(Consolidado!$A$1:$CA$102,ROW(Z47)+1,MATCH(DatosProcesados!Z$1,Consolidado!$A$1:$CA$1,0))</f>
        <v>Si</v>
      </c>
      <c r="AA47" s="96">
        <f>INDEX(Consolidado!$A$1:$CA$102,ROW(AA47)+1,MATCH(DatosProcesados!AA$1,Consolidado!$A$1:$CA$1,0))</f>
        <v>46982000</v>
      </c>
      <c r="AB47" s="96">
        <f>INDEX(Consolidado!$A$1:$CA$102,ROW(AB47)+1,MATCH(DatosProcesados!AB$1,Consolidado!$A$1:$CA$1,0))</f>
        <v>1</v>
      </c>
      <c r="AC47" s="96" t="str">
        <f>INDEX(Consolidado!$A$1:$CA$102,ROW(AC47)+1,MATCH(DatosProcesados!AC$1,Consolidado!$A$1:$CA$1,0))</f>
        <v>Si</v>
      </c>
      <c r="AD47" s="96">
        <f>INDEX(Consolidado!$A$1:$CA$102,ROW(AD47)+1,MATCH(DatosProcesados!AD$1,Consolidado!$A$1:$CA$1,0))</f>
        <v>1463252</v>
      </c>
      <c r="AE47" s="96">
        <f>INDEX(Consolidado!$A$1:$CA$102,ROW(AE47)+1,MATCH(DatosProcesados!AE$1,Consolidado!$A$1:$CA$1,0))</f>
        <v>1</v>
      </c>
      <c r="AF47" s="96" t="str">
        <f>INDEX(Consolidado!$A$1:$CA$102,ROW(AF47)+1,MATCH(DatosProcesados!AF$1,Consolidado!$A$1:$CA$1,0))</f>
        <v>Si</v>
      </c>
      <c r="AG47" s="96" t="str">
        <f>INDEX(Consolidado!$A$1:$CA$102,ROW(AG47)+1,MATCH(DatosProcesados!AG$1,Consolidado!$A$1:$CA$1,0))</f>
        <v>Si</v>
      </c>
      <c r="AH47" s="96" t="str">
        <f>INDEX(Consolidado!$A$1:$CA$102,ROW(AH47)+1,MATCH(DatosProcesados!AH$1,Consolidado!$A$1:$CA$1,0))</f>
        <v>Si</v>
      </c>
      <c r="AI47" s="96" t="str">
        <f>INDEX(Consolidado!$A$1:$CA$102,ROW(AI47)+1,MATCH(DatosProcesados!AI$1,Consolidado!$A$1:$CA$1,0))</f>
        <v>No informa</v>
      </c>
      <c r="AJ47" s="96" t="str">
        <f>INDEX(Consolidado!$A$1:$CA$102,ROW(AJ47)+1,MATCH(DatosProcesados!AJ$1,Consolidado!$A$1:$CA$1,0))</f>
        <v>No informa</v>
      </c>
      <c r="AK47" s="96" t="str">
        <f>INDEX(Consolidado!$A$1:$CA$102,ROW(AK47)+1,MATCH(DatosProcesados!AK$1,Consolidado!$A$1:$CA$1,0))</f>
        <v>Si</v>
      </c>
      <c r="AL47" s="96">
        <f>INDEX(Consolidado!$A$1:$CA$102,ROW(AL47)+1,MATCH(DatosProcesados!AL$1,Consolidado!$A$1:$CA$1,0))</f>
        <v>27</v>
      </c>
      <c r="AM47" s="96">
        <f>INDEX(Consolidado!$A$1:$CA$102,ROW(AM47)+1,MATCH(DatosProcesados!AM$1,Consolidado!$A$1:$CA$1,0))</f>
        <v>34</v>
      </c>
      <c r="AN47" s="96">
        <f>INDEX(Consolidado!$A$1:$CA$102,ROW(AN47)+1,MATCH(DatosProcesados!AN$1,Consolidado!$A$1:$CA$1,0))</f>
        <v>1</v>
      </c>
      <c r="AO47" s="96">
        <f>INDEX(Consolidado!$A$1:$CA$102,ROW(AO47)+1,MATCH(DatosProcesados!AO$1,Consolidado!$A$1:$CA$1,0))</f>
        <v>0.22</v>
      </c>
      <c r="AP47" s="96">
        <f>INDEX(Consolidado!$A$1:$CA$102,ROW(AP47)+1,MATCH(DatosProcesados!AP$1,Consolidado!$A$1:$CA$1,0))</f>
        <v>7.0000000000000007E-2</v>
      </c>
      <c r="AQ47" s="96" t="str">
        <f>INDEX(Consolidado!$A$1:$CA$102,ROW(AQ47)+1,MATCH(DatosProcesados!AQ$1,Consolidado!$A$1:$CA$1,0))</f>
        <v>No</v>
      </c>
      <c r="AR47" s="96" t="str">
        <f>INDEX(Consolidado!$A$1:$CA$102,ROW(AR47)+1,MATCH(DatosProcesados!AR$1,Consolidado!$A$1:$CA$1,0))</f>
        <v>No</v>
      </c>
      <c r="AS47" s="96" t="str">
        <f>INDEX(Consolidado!$A$1:$CA$102,ROW(AS47)+1,MATCH(DatosProcesados!AS$1,Consolidado!$A$1:$CA$1,0))</f>
        <v>No informa</v>
      </c>
      <c r="AT47" s="96" t="str">
        <f>INDEX(Consolidado!$A$1:$CA$102,ROW(AT47)+1,MATCH(DatosProcesados!AT$1,Consolidado!$A$1:$CA$1,0))</f>
        <v>Si</v>
      </c>
      <c r="AU47" s="96" t="str">
        <f>INDEX(Consolidado!$A$1:$CA$102,ROW(AU47)+1,MATCH(DatosProcesados!AU$1,Consolidado!$A$1:$CA$1,0))</f>
        <v>Si</v>
      </c>
      <c r="AV47" s="96">
        <f>INDEX(Consolidado!$A$1:$CA$102,ROW(AV47)+1,MATCH(DatosProcesados!AV$1,Consolidado!$A$1:$CA$1,0))</f>
        <v>2</v>
      </c>
      <c r="AW47" s="96" t="str">
        <f>INDEX(Consolidado!$A$1:$CA$102,ROW(AW47)+1,MATCH(DatosProcesados!AW$1,Consolidado!$A$1:$CA$1,0))</f>
        <v>Si</v>
      </c>
      <c r="AX47" s="96" t="str">
        <f>INDEX(Consolidado!$A$1:$CA$102,ROW(AX47)+1,MATCH(DatosProcesados!AX$1,Consolidado!$A$1:$CA$1,0))</f>
        <v>No informa</v>
      </c>
      <c r="AY47" s="96" t="str">
        <f>INDEX(Consolidado!$A$1:$CA$102,ROW(AY47)+1,MATCH(DatosProcesados!AY$1,Consolidado!$A$1:$CA$1,0))</f>
        <v>No informa</v>
      </c>
      <c r="AZ47" s="96" t="str">
        <f>INDEX(Consolidado!$A$1:$CA$102,ROW(AZ47)+1,MATCH(DatosProcesados!AZ$1,Consolidado!$A$1:$CA$1,0))</f>
        <v>No informa</v>
      </c>
      <c r="BA47" s="96" t="str">
        <f>INDEX(Consolidado!$A$1:$CA$102,ROW(BA47)+1,MATCH(DatosProcesados!BA$1,Consolidado!$A$1:$CA$1,0))</f>
        <v>No</v>
      </c>
      <c r="BB47" s="96" t="str">
        <f>INDEX(Consolidado!$A$1:$CA$102,ROW(BB47)+1,MATCH(DatosProcesados!BB$1,Consolidado!$A$1:$CA$1,0))</f>
        <v>No informa</v>
      </c>
      <c r="BC47" s="96" t="str">
        <f>INDEX(Consolidado!$A$1:$CA$102,ROW(BC47)+1,MATCH(DatosProcesados!BC$1,Consolidado!$A$1:$CA$1,0))</f>
        <v>Si</v>
      </c>
      <c r="BD47" s="96">
        <f>INDEX(Consolidado!$A$1:$CA$102,ROW(BD47)+1,MATCH(DatosProcesados!BD$1,Consolidado!$A$1:$CA$1,0))</f>
        <v>0</v>
      </c>
      <c r="BE47" s="96">
        <f>INDEX(Consolidado!$A$1:$CA$102,ROW(BE47)+1,MATCH(DatosProcesados!BE$1,Consolidado!$A$1:$CA$1,0))</f>
        <v>0</v>
      </c>
      <c r="BF47" s="96">
        <f>INDEX(Consolidado!$A$1:$CA$102,ROW(BF47)+1,MATCH(DatosProcesados!BF$1,Consolidado!$A$1:$CA$1,0))</f>
        <v>0</v>
      </c>
    </row>
    <row r="48" spans="1:58" x14ac:dyDescent="0.3">
      <c r="A48" s="96" t="str">
        <f>INDEX(Consolidado!$A$1:$CA$102,ROW(A48)+1,MATCH(DatosProcesados!A$1,Consolidado!$A$1:$CA$1,0))</f>
        <v>Haceb</v>
      </c>
      <c r="B48" s="96" t="str">
        <f>INDEX(Consolidado!$A$1:$CA$102,ROW(B48)+1,MATCH(DatosProcesados!B$1,Consolidado!$A$1:$CA$1,0))</f>
        <v>Manufactura</v>
      </c>
      <c r="C48" s="96" t="str">
        <f>INDEX(Consolidado!$A$1:$CA$102,ROW(C48)+1,MATCH(DatosProcesados!C$1,Consolidado!$A$1:$CA$1,0))</f>
        <v>Privada</v>
      </c>
      <c r="D48" s="96" t="str">
        <f>INDEX(Consolidado!$A$1:$CA$102,ROW(D48)+1,MATCH(DatosProcesados!D$1,Consolidado!$A$1:$CA$1,0))</f>
        <v>Si</v>
      </c>
      <c r="E48" s="96" t="str">
        <f>INDEX(Consolidado!$A$1:$CA$102,ROW(E48)+1,MATCH(DatosProcesados!E$1,Consolidado!$A$1:$CA$1,0))</f>
        <v>No</v>
      </c>
      <c r="F48" s="96" t="str">
        <f>INDEX(Consolidado!$A$1:$CA$102,ROW(F48)+1,MATCH(DatosProcesados!F$1,Consolidado!$A$1:$CA$1,0))</f>
        <v>No</v>
      </c>
      <c r="G48" s="96">
        <f>INDEX(Consolidado!$A$1:$CA$102,ROW(G48)+1,MATCH(DatosProcesados!G$1,Consolidado!$A$1:$CA$1,0))</f>
        <v>1940</v>
      </c>
      <c r="H48" s="96" t="str">
        <f>INDEX(Consolidado!$A$1:$CA$102,ROW(H48)+1,MATCH(DatosProcesados!H$1,Consolidado!$A$1:$CA$1,0))</f>
        <v>Colombia</v>
      </c>
      <c r="I48" s="96">
        <f>INDEX(Consolidado!$A$1:$CA$102,ROW(I48)+1,MATCH(DatosProcesados!I$1,Consolidado!$A$1:$CA$1,0))</f>
        <v>1.340540112</v>
      </c>
      <c r="J48" s="96" t="str">
        <f>INDEX(Consolidado!$A$1:$CA$102,ROW(J48)+1,MATCH(DatosProcesados!J$1,Consolidado!$A$1:$CA$1,0))</f>
        <v>Si</v>
      </c>
      <c r="K48" s="96">
        <f>INDEX(Consolidado!$A$1:$CA$102,ROW(K48)+1,MATCH(DatosProcesados!K$1,Consolidado!$A$1:$CA$1,0))</f>
        <v>2024</v>
      </c>
      <c r="L48" s="96" t="str">
        <f>INDEX(Consolidado!$A$1:$CA$102,ROW(L48)+1,MATCH(DatosProcesados!L$1,Consolidado!$A$1:$CA$1,0))</f>
        <v>Si</v>
      </c>
      <c r="M48" s="96" t="str">
        <f>INDEX(Consolidado!$A$1:$CA$102,ROW(M48)+1,MATCH(DatosProcesados!M$1,Consolidado!$A$1:$CA$1,0))</f>
        <v>Si</v>
      </c>
      <c r="N48" s="96" t="str">
        <f>INDEX(Consolidado!$A$1:$CA$102,ROW(N48)+1,MATCH(DatosProcesados!N$1,Consolidado!$A$1:$CA$1,0))</f>
        <v>Si</v>
      </c>
      <c r="O48" s="96" t="str">
        <f>INDEX(Consolidado!$A$1:$CA$102,ROW(O48)+1,MATCH(DatosProcesados!O$1,Consolidado!$A$1:$CA$1,0))</f>
        <v>No</v>
      </c>
      <c r="P48" s="96" t="str">
        <f>INDEX(Consolidado!$A$1:$CA$102,ROW(P48)+1,MATCH(DatosProcesados!P$1,Consolidado!$A$1:$CA$1,0))</f>
        <v>Si</v>
      </c>
      <c r="Q48" s="96">
        <f>INDEX(Consolidado!$A$1:$CA$102,ROW(Q48)+1,MATCH(DatosProcesados!Q$1,Consolidado!$A$1:$CA$1,0))</f>
        <v>4788</v>
      </c>
      <c r="R48" s="96">
        <f>INDEX(Consolidado!$A$1:$CA$102,ROW(R48)+1,MATCH(DatosProcesados!R$1,Consolidado!$A$1:$CA$1,0))</f>
        <v>62.77</v>
      </c>
      <c r="S48" s="96" t="str">
        <f>INDEX(Consolidado!$A$1:$CA$102,ROW(S48)+1,MATCH(DatosProcesados!S$1,Consolidado!$A$1:$CA$1,0))</f>
        <v xml:space="preserve">No informa </v>
      </c>
      <c r="T48" s="96" t="str">
        <f>INDEX(Consolidado!$A$1:$CA$102,ROW(T48)+1,MATCH(DatosProcesados!T$1,Consolidado!$A$1:$CA$1,0))</f>
        <v>Si</v>
      </c>
      <c r="U48" s="96" t="str">
        <f>INDEX(Consolidado!$A$1:$CA$102,ROW(U48)+1,MATCH(DatosProcesados!U$1,Consolidado!$A$1:$CA$1,0))</f>
        <v>No</v>
      </c>
      <c r="V48" s="96">
        <f>INDEX(Consolidado!$A$1:$CA$102,ROW(V48)+1,MATCH(DatosProcesados!V$1,Consolidado!$A$1:$CA$1,0))</f>
        <v>1</v>
      </c>
      <c r="W48" s="96" t="str">
        <f>INDEX(Consolidado!$A$1:$CA$102,ROW(W48)+1,MATCH(DatosProcesados!W$1,Consolidado!$A$1:$CA$1,0))</f>
        <v>Si</v>
      </c>
      <c r="X48" s="96">
        <f>INDEX(Consolidado!$A$1:$CA$102,ROW(X48)+1,MATCH(DatosProcesados!X$1,Consolidado!$A$1:$CA$1,0))</f>
        <v>76961.61</v>
      </c>
      <c r="Y48" s="96" t="str">
        <f>INDEX(Consolidado!$A$1:$CA$102,ROW(Y48)+1,MATCH(DatosProcesados!Y$1,Consolidado!$A$1:$CA$1,0))</f>
        <v>Si</v>
      </c>
      <c r="Z48" s="96" t="str">
        <f>INDEX(Consolidado!$A$1:$CA$102,ROW(Z48)+1,MATCH(DatosProcesados!Z$1,Consolidado!$A$1:$CA$1,0))</f>
        <v>Si</v>
      </c>
      <c r="AA48" s="96">
        <f>INDEX(Consolidado!$A$1:$CA$102,ROW(AA48)+1,MATCH(DatosProcesados!AA$1,Consolidado!$A$1:$CA$1,0))</f>
        <v>51986</v>
      </c>
      <c r="AB48" s="96">
        <f>INDEX(Consolidado!$A$1:$CA$102,ROW(AB48)+1,MATCH(DatosProcesados!AB$1,Consolidado!$A$1:$CA$1,0))</f>
        <v>1</v>
      </c>
      <c r="AC48" s="96" t="str">
        <f>INDEX(Consolidado!$A$1:$CA$102,ROW(AC48)+1,MATCH(DatosProcesados!AC$1,Consolidado!$A$1:$CA$1,0))</f>
        <v>Si</v>
      </c>
      <c r="AD48" s="96">
        <f>INDEX(Consolidado!$A$1:$CA$102,ROW(AD48)+1,MATCH(DatosProcesados!AD$1,Consolidado!$A$1:$CA$1,0))</f>
        <v>3123</v>
      </c>
      <c r="AE48" s="96">
        <f>INDEX(Consolidado!$A$1:$CA$102,ROW(AE48)+1,MATCH(DatosProcesados!AE$1,Consolidado!$A$1:$CA$1,0))</f>
        <v>2</v>
      </c>
      <c r="AF48" s="96" t="str">
        <f>INDEX(Consolidado!$A$1:$CA$102,ROW(AF48)+1,MATCH(DatosProcesados!AF$1,Consolidado!$A$1:$CA$1,0))</f>
        <v>No</v>
      </c>
      <c r="AG48" s="96" t="str">
        <f>INDEX(Consolidado!$A$1:$CA$102,ROW(AG48)+1,MATCH(DatosProcesados!AG$1,Consolidado!$A$1:$CA$1,0))</f>
        <v>No</v>
      </c>
      <c r="AH48" s="96" t="str">
        <f>INDEX(Consolidado!$A$1:$CA$102,ROW(AH48)+1,MATCH(DatosProcesados!AH$1,Consolidado!$A$1:$CA$1,0))</f>
        <v>Si</v>
      </c>
      <c r="AI48" s="96" t="str">
        <f>INDEX(Consolidado!$A$1:$CA$102,ROW(AI48)+1,MATCH(DatosProcesados!AI$1,Consolidado!$A$1:$CA$1,0))</f>
        <v>No informa</v>
      </c>
      <c r="AJ48" s="96" t="str">
        <f>INDEX(Consolidado!$A$1:$CA$102,ROW(AJ48)+1,MATCH(DatosProcesados!AJ$1,Consolidado!$A$1:$CA$1,0))</f>
        <v>No informa</v>
      </c>
      <c r="AK48" s="96" t="str">
        <f>INDEX(Consolidado!$A$1:$CA$102,ROW(AK48)+1,MATCH(DatosProcesados!AK$1,Consolidado!$A$1:$CA$1,0))</f>
        <v>Si</v>
      </c>
      <c r="AL48" s="96">
        <f>INDEX(Consolidado!$A$1:$CA$102,ROW(AL48)+1,MATCH(DatosProcesados!AL$1,Consolidado!$A$1:$CA$1,0))</f>
        <v>32.6</v>
      </c>
      <c r="AM48" s="96">
        <f>INDEX(Consolidado!$A$1:$CA$102,ROW(AM48)+1,MATCH(DatosProcesados!AM$1,Consolidado!$A$1:$CA$1,0))</f>
        <v>30.7</v>
      </c>
      <c r="AN48" s="96">
        <f>INDEX(Consolidado!$A$1:$CA$102,ROW(AN48)+1,MATCH(DatosProcesados!AN$1,Consolidado!$A$1:$CA$1,0))</f>
        <v>1</v>
      </c>
      <c r="AO48" s="96">
        <f>INDEX(Consolidado!$A$1:$CA$102,ROW(AO48)+1,MATCH(DatosProcesados!AO$1,Consolidado!$A$1:$CA$1,0))</f>
        <v>0.2</v>
      </c>
      <c r="AP48" s="96">
        <f>INDEX(Consolidado!$A$1:$CA$102,ROW(AP48)+1,MATCH(DatosProcesados!AP$1,Consolidado!$A$1:$CA$1,0))</f>
        <v>0.26</v>
      </c>
      <c r="AQ48" s="96" t="str">
        <f>INDEX(Consolidado!$A$1:$CA$102,ROW(AQ48)+1,MATCH(DatosProcesados!AQ$1,Consolidado!$A$1:$CA$1,0))</f>
        <v>No</v>
      </c>
      <c r="AR48" s="96" t="str">
        <f>INDEX(Consolidado!$A$1:$CA$102,ROW(AR48)+1,MATCH(DatosProcesados!AR$1,Consolidado!$A$1:$CA$1,0))</f>
        <v>No</v>
      </c>
      <c r="AS48" s="96" t="str">
        <f>INDEX(Consolidado!$A$1:$CA$102,ROW(AS48)+1,MATCH(DatosProcesados!AS$1,Consolidado!$A$1:$CA$1,0))</f>
        <v>No informa</v>
      </c>
      <c r="AT48" s="96" t="str">
        <f>INDEX(Consolidado!$A$1:$CA$102,ROW(AT48)+1,MATCH(DatosProcesados!AT$1,Consolidado!$A$1:$CA$1,0))</f>
        <v>No</v>
      </c>
      <c r="AU48" s="96" t="str">
        <f>INDEX(Consolidado!$A$1:$CA$102,ROW(AU48)+1,MATCH(DatosProcesados!AU$1,Consolidado!$A$1:$CA$1,0))</f>
        <v>Si</v>
      </c>
      <c r="AV48" s="96">
        <f>INDEX(Consolidado!$A$1:$CA$102,ROW(AV48)+1,MATCH(DatosProcesados!AV$1,Consolidado!$A$1:$CA$1,0))</f>
        <v>2</v>
      </c>
      <c r="AW48" s="96" t="str">
        <f>INDEX(Consolidado!$A$1:$CA$102,ROW(AW48)+1,MATCH(DatosProcesados!AW$1,Consolidado!$A$1:$CA$1,0))</f>
        <v>Si</v>
      </c>
      <c r="AX48" s="96" t="str">
        <f>INDEX(Consolidado!$A$1:$CA$102,ROW(AX48)+1,MATCH(DatosProcesados!AX$1,Consolidado!$A$1:$CA$1,0))</f>
        <v>No informa</v>
      </c>
      <c r="AY48" s="96" t="str">
        <f>INDEX(Consolidado!$A$1:$CA$102,ROW(AY48)+1,MATCH(DatosProcesados!AY$1,Consolidado!$A$1:$CA$1,0))</f>
        <v>No informa</v>
      </c>
      <c r="AZ48" s="96" t="str">
        <f>INDEX(Consolidado!$A$1:$CA$102,ROW(AZ48)+1,MATCH(DatosProcesados!AZ$1,Consolidado!$A$1:$CA$1,0))</f>
        <v>No informa</v>
      </c>
      <c r="BA48" s="96" t="str">
        <f>INDEX(Consolidado!$A$1:$CA$102,ROW(BA48)+1,MATCH(DatosProcesados!BA$1,Consolidado!$A$1:$CA$1,0))</f>
        <v>Si</v>
      </c>
      <c r="BB48" s="96">
        <f>INDEX(Consolidado!$A$1:$CA$102,ROW(BB48)+1,MATCH(DatosProcesados!BB$1,Consolidado!$A$1:$CA$1,0))</f>
        <v>0.51</v>
      </c>
      <c r="BC48" s="96" t="str">
        <f>INDEX(Consolidado!$A$1:$CA$102,ROW(BC48)+1,MATCH(DatosProcesados!BC$1,Consolidado!$A$1:$CA$1,0))</f>
        <v>No</v>
      </c>
      <c r="BD48" s="96" t="str">
        <f>INDEX(Consolidado!$A$1:$CA$102,ROW(BD48)+1,MATCH(DatosProcesados!BD$1,Consolidado!$A$1:$CA$1,0))</f>
        <v>No</v>
      </c>
      <c r="BE48" s="96">
        <f>INDEX(Consolidado!$A$1:$CA$102,ROW(BE48)+1,MATCH(DatosProcesados!BE$1,Consolidado!$A$1:$CA$1,0))</f>
        <v>1</v>
      </c>
      <c r="BF48" s="96">
        <f>INDEX(Consolidado!$A$1:$CA$102,ROW(BF48)+1,MATCH(DatosProcesados!BF$1,Consolidado!$A$1:$CA$1,0))</f>
        <v>2</v>
      </c>
    </row>
    <row r="49" spans="1:58" x14ac:dyDescent="0.3">
      <c r="A49" s="96" t="str">
        <f>INDEX(Consolidado!$A$1:$CA$102,ROW(A49)+1,MATCH(DatosProcesados!A$1,Consolidado!$A$1:$CA$1,0))</f>
        <v>General Motors</v>
      </c>
      <c r="B49" s="96" t="str">
        <f>INDEX(Consolidado!$A$1:$CA$102,ROW(B49)+1,MATCH(DatosProcesados!B$1,Consolidado!$A$1:$CA$1,0))</f>
        <v>Manufactura</v>
      </c>
      <c r="C49" s="96" t="str">
        <f>INDEX(Consolidado!$A$1:$CA$102,ROW(C49)+1,MATCH(DatosProcesados!C$1,Consolidado!$A$1:$CA$1,0))</f>
        <v>Pública</v>
      </c>
      <c r="D49" s="96" t="str">
        <f>INDEX(Consolidado!$A$1:$CA$102,ROW(D49)+1,MATCH(DatosProcesados!D$1,Consolidado!$A$1:$CA$1,0))</f>
        <v>No</v>
      </c>
      <c r="E49" s="96" t="str">
        <f>INDEX(Consolidado!$A$1:$CA$102,ROW(E49)+1,MATCH(DatosProcesados!E$1,Consolidado!$A$1:$CA$1,0))</f>
        <v>Si</v>
      </c>
      <c r="F49" s="96" t="str">
        <f>INDEX(Consolidado!$A$1:$CA$102,ROW(F49)+1,MATCH(DatosProcesados!F$1,Consolidado!$A$1:$CA$1,0))</f>
        <v>Si</v>
      </c>
      <c r="G49" s="96">
        <f>INDEX(Consolidado!$A$1:$CA$102,ROW(G49)+1,MATCH(DatosProcesados!G$1,Consolidado!$A$1:$CA$1,0))</f>
        <v>1908</v>
      </c>
      <c r="H49" s="96" t="str">
        <f>INDEX(Consolidado!$A$1:$CA$102,ROW(H49)+1,MATCH(DatosProcesados!H$1,Consolidado!$A$1:$CA$1,0))</f>
        <v>Estados Unidos</v>
      </c>
      <c r="I49" s="96">
        <f>INDEX(Consolidado!$A$1:$CA$102,ROW(I49)+1,MATCH(DatosProcesados!I$1,Consolidado!$A$1:$CA$1,0))</f>
        <v>1.2123628230000001</v>
      </c>
      <c r="J49" s="96" t="str">
        <f>INDEX(Consolidado!$A$1:$CA$102,ROW(J49)+1,MATCH(DatosProcesados!J$1,Consolidado!$A$1:$CA$1,0))</f>
        <v>Si</v>
      </c>
      <c r="K49" s="96">
        <f>INDEX(Consolidado!$A$1:$CA$102,ROW(K49)+1,MATCH(DatosProcesados!K$1,Consolidado!$A$1:$CA$1,0))</f>
        <v>2023</v>
      </c>
      <c r="L49" s="96" t="str">
        <f>INDEX(Consolidado!$A$1:$CA$102,ROW(L49)+1,MATCH(DatosProcesados!L$1,Consolidado!$A$1:$CA$1,0))</f>
        <v>Si</v>
      </c>
      <c r="M49" s="96" t="str">
        <f>INDEX(Consolidado!$A$1:$CA$102,ROW(M49)+1,MATCH(DatosProcesados!M$1,Consolidado!$A$1:$CA$1,0))</f>
        <v>No</v>
      </c>
      <c r="N49" s="96" t="str">
        <f>INDEX(Consolidado!$A$1:$CA$102,ROW(N49)+1,MATCH(DatosProcesados!N$1,Consolidado!$A$1:$CA$1,0))</f>
        <v>Si</v>
      </c>
      <c r="O49" s="96" t="str">
        <f>INDEX(Consolidado!$A$1:$CA$102,ROW(O49)+1,MATCH(DatosProcesados!O$1,Consolidado!$A$1:$CA$1,0))</f>
        <v>Si</v>
      </c>
      <c r="P49" s="96" t="str">
        <f>INDEX(Consolidado!$A$1:$CA$102,ROW(P49)+1,MATCH(DatosProcesados!P$1,Consolidado!$A$1:$CA$1,0))</f>
        <v>Si</v>
      </c>
      <c r="Q49" s="96" t="str">
        <f>INDEX(Consolidado!$A$1:$CA$102,ROW(Q49)+1,MATCH(DatosProcesados!Q$1,Consolidado!$A$1:$CA$1,0))</f>
        <v xml:space="preserve">No informa </v>
      </c>
      <c r="R49" s="96" t="str">
        <f>INDEX(Consolidado!$A$1:$CA$102,ROW(R49)+1,MATCH(DatosProcesados!R$1,Consolidado!$A$1:$CA$1,0))</f>
        <v xml:space="preserve">No informa </v>
      </c>
      <c r="S49" s="96" t="str">
        <f>INDEX(Consolidado!$A$1:$CA$102,ROW(S49)+1,MATCH(DatosProcesados!S$1,Consolidado!$A$1:$CA$1,0))</f>
        <v xml:space="preserve">No informa </v>
      </c>
      <c r="T49" s="96" t="str">
        <f>INDEX(Consolidado!$A$1:$CA$102,ROW(T49)+1,MATCH(DatosProcesados!T$1,Consolidado!$A$1:$CA$1,0))</f>
        <v>Si</v>
      </c>
      <c r="U49" s="96" t="str">
        <f>INDEX(Consolidado!$A$1:$CA$102,ROW(U49)+1,MATCH(DatosProcesados!U$1,Consolidado!$A$1:$CA$1,0))</f>
        <v>No</v>
      </c>
      <c r="V49" s="96">
        <f>INDEX(Consolidado!$A$1:$CA$102,ROW(V49)+1,MATCH(DatosProcesados!V$1,Consolidado!$A$1:$CA$1,0))</f>
        <v>1</v>
      </c>
      <c r="W49" s="96" t="str">
        <f>INDEX(Consolidado!$A$1:$CA$102,ROW(W49)+1,MATCH(DatosProcesados!W$1,Consolidado!$A$1:$CA$1,0))</f>
        <v>Si</v>
      </c>
      <c r="X49" s="96" t="str">
        <f>INDEX(Consolidado!$A$1:$CA$102,ROW(X49)+1,MATCH(DatosProcesados!X$1,Consolidado!$A$1:$CA$1,0))</f>
        <v>No informa</v>
      </c>
      <c r="Y49" s="96" t="str">
        <f>INDEX(Consolidado!$A$1:$CA$102,ROW(Y49)+1,MATCH(DatosProcesados!Y$1,Consolidado!$A$1:$CA$1,0))</f>
        <v>Si</v>
      </c>
      <c r="Z49" s="96" t="str">
        <f>INDEX(Consolidado!$A$1:$CA$102,ROW(Z49)+1,MATCH(DatosProcesados!Z$1,Consolidado!$A$1:$CA$1,0))</f>
        <v>Si</v>
      </c>
      <c r="AA49" s="96" t="str">
        <f>INDEX(Consolidado!$A$1:$CA$102,ROW(AA49)+1,MATCH(DatosProcesados!AA$1,Consolidado!$A$1:$CA$1,0))</f>
        <v>No informa</v>
      </c>
      <c r="AB49" s="96">
        <f>INDEX(Consolidado!$A$1:$CA$102,ROW(AB49)+1,MATCH(DatosProcesados!AB$1,Consolidado!$A$1:$CA$1,0))</f>
        <v>1</v>
      </c>
      <c r="AC49" s="96" t="str">
        <f>INDEX(Consolidado!$A$1:$CA$102,ROW(AC49)+1,MATCH(DatosProcesados!AC$1,Consolidado!$A$1:$CA$1,0))</f>
        <v>Si</v>
      </c>
      <c r="AD49" s="96" t="str">
        <f>INDEX(Consolidado!$A$1:$CA$102,ROW(AD49)+1,MATCH(DatosProcesados!AD$1,Consolidado!$A$1:$CA$1,0))</f>
        <v xml:space="preserve">No informa </v>
      </c>
      <c r="AE49" s="96">
        <f>INDEX(Consolidado!$A$1:$CA$102,ROW(AE49)+1,MATCH(DatosProcesados!AE$1,Consolidado!$A$1:$CA$1,0))</f>
        <v>2</v>
      </c>
      <c r="AF49" s="96" t="str">
        <f>INDEX(Consolidado!$A$1:$CA$102,ROW(AF49)+1,MATCH(DatosProcesados!AF$1,Consolidado!$A$1:$CA$1,0))</f>
        <v>Si</v>
      </c>
      <c r="AG49" s="96" t="str">
        <f>INDEX(Consolidado!$A$1:$CA$102,ROW(AG49)+1,MATCH(DatosProcesados!AG$1,Consolidado!$A$1:$CA$1,0))</f>
        <v>Si</v>
      </c>
      <c r="AH49" s="96" t="str">
        <f>INDEX(Consolidado!$A$1:$CA$102,ROW(AH49)+1,MATCH(DatosProcesados!AH$1,Consolidado!$A$1:$CA$1,0))</f>
        <v>Si</v>
      </c>
      <c r="AI49" s="96" t="str">
        <f>INDEX(Consolidado!$A$1:$CA$102,ROW(AI49)+1,MATCH(DatosProcesados!AI$1,Consolidado!$A$1:$CA$1,0))</f>
        <v>No informa</v>
      </c>
      <c r="AJ49" s="96" t="str">
        <f>INDEX(Consolidado!$A$1:$CA$102,ROW(AJ49)+1,MATCH(DatosProcesados!AJ$1,Consolidado!$A$1:$CA$1,0))</f>
        <v>No informa</v>
      </c>
      <c r="AK49" s="96" t="str">
        <f>INDEX(Consolidado!$A$1:$CA$102,ROW(AK49)+1,MATCH(DatosProcesados!AK$1,Consolidado!$A$1:$CA$1,0))</f>
        <v>Si</v>
      </c>
      <c r="AL49" s="96" t="str">
        <f>INDEX(Consolidado!$A$1:$CA$102,ROW(AL49)+1,MATCH(DatosProcesados!AL$1,Consolidado!$A$1:$CA$1,0))</f>
        <v>No informa</v>
      </c>
      <c r="AM49" s="96" t="str">
        <f>INDEX(Consolidado!$A$1:$CA$102,ROW(AM49)+1,MATCH(DatosProcesados!AM$1,Consolidado!$A$1:$CA$1,0))</f>
        <v>No informa</v>
      </c>
      <c r="AN49" s="96">
        <f>INDEX(Consolidado!$A$1:$CA$102,ROW(AN49)+1,MATCH(DatosProcesados!AN$1,Consolidado!$A$1:$CA$1,0))</f>
        <v>1</v>
      </c>
      <c r="AO49" s="96">
        <f>INDEX(Consolidado!$A$1:$CA$102,ROW(AO49)+1,MATCH(DatosProcesados!AO$1,Consolidado!$A$1:$CA$1,0))</f>
        <v>0.45</v>
      </c>
      <c r="AP49" s="96" t="str">
        <f>INDEX(Consolidado!$A$1:$CA$102,ROW(AP49)+1,MATCH(DatosProcesados!AP$1,Consolidado!$A$1:$CA$1,0))</f>
        <v>No informa</v>
      </c>
      <c r="AQ49" s="96" t="str">
        <f>INDEX(Consolidado!$A$1:$CA$102,ROW(AQ49)+1,MATCH(DatosProcesados!AQ$1,Consolidado!$A$1:$CA$1,0))</f>
        <v>No</v>
      </c>
      <c r="AR49" s="96" t="str">
        <f>INDEX(Consolidado!$A$1:$CA$102,ROW(AR49)+1,MATCH(DatosProcesados!AR$1,Consolidado!$A$1:$CA$1,0))</f>
        <v>No</v>
      </c>
      <c r="AS49" s="96" t="str">
        <f>INDEX(Consolidado!$A$1:$CA$102,ROW(AS49)+1,MATCH(DatosProcesados!AS$1,Consolidado!$A$1:$CA$1,0))</f>
        <v>No informa</v>
      </c>
      <c r="AT49" s="96" t="str">
        <f>INDEX(Consolidado!$A$1:$CA$102,ROW(AT49)+1,MATCH(DatosProcesados!AT$1,Consolidado!$A$1:$CA$1,0))</f>
        <v>No</v>
      </c>
      <c r="AU49" s="96" t="str">
        <f>INDEX(Consolidado!$A$1:$CA$102,ROW(AU49)+1,MATCH(DatosProcesados!AU$1,Consolidado!$A$1:$CA$1,0))</f>
        <v>Si</v>
      </c>
      <c r="AV49" s="96">
        <f>INDEX(Consolidado!$A$1:$CA$102,ROW(AV49)+1,MATCH(DatosProcesados!AV$1,Consolidado!$A$1:$CA$1,0))</f>
        <v>0</v>
      </c>
      <c r="AW49" s="96" t="str">
        <f>INDEX(Consolidado!$A$1:$CA$102,ROW(AW49)+1,MATCH(DatosProcesados!AW$1,Consolidado!$A$1:$CA$1,0))</f>
        <v>No</v>
      </c>
      <c r="AX49" s="96" t="str">
        <f>INDEX(Consolidado!$A$1:$CA$102,ROW(AX49)+1,MATCH(DatosProcesados!AX$1,Consolidado!$A$1:$CA$1,0))</f>
        <v>No informa</v>
      </c>
      <c r="AY49" s="96" t="str">
        <f>INDEX(Consolidado!$A$1:$CA$102,ROW(AY49)+1,MATCH(DatosProcesados!AY$1,Consolidado!$A$1:$CA$1,0))</f>
        <v>No informa</v>
      </c>
      <c r="AZ49" s="96" t="str">
        <f>INDEX(Consolidado!$A$1:$CA$102,ROW(AZ49)+1,MATCH(DatosProcesados!AZ$1,Consolidado!$A$1:$CA$1,0))</f>
        <v>No informa</v>
      </c>
      <c r="BA49" s="96" t="str">
        <f>INDEX(Consolidado!$A$1:$CA$102,ROW(BA49)+1,MATCH(DatosProcesados!BA$1,Consolidado!$A$1:$CA$1,0))</f>
        <v>No</v>
      </c>
      <c r="BB49" s="96" t="str">
        <f>INDEX(Consolidado!$A$1:$CA$102,ROW(BB49)+1,MATCH(DatosProcesados!BB$1,Consolidado!$A$1:$CA$1,0))</f>
        <v>No informa</v>
      </c>
      <c r="BC49" s="96" t="str">
        <f>INDEX(Consolidado!$A$1:$CA$102,ROW(BC49)+1,MATCH(DatosProcesados!BC$1,Consolidado!$A$1:$CA$1,0))</f>
        <v>Si</v>
      </c>
      <c r="BD49" s="96" t="str">
        <f>INDEX(Consolidado!$A$1:$CA$102,ROW(BD49)+1,MATCH(DatosProcesados!BD$1,Consolidado!$A$1:$CA$1,0))</f>
        <v>No</v>
      </c>
      <c r="BE49" s="96">
        <f>INDEX(Consolidado!$A$1:$CA$102,ROW(BE49)+1,MATCH(DatosProcesados!BE$1,Consolidado!$A$1:$CA$1,0))</f>
        <v>0</v>
      </c>
      <c r="BF49" s="96">
        <f>INDEX(Consolidado!$A$1:$CA$102,ROW(BF49)+1,MATCH(DatosProcesados!BF$1,Consolidado!$A$1:$CA$1,0))</f>
        <v>1</v>
      </c>
    </row>
    <row r="50" spans="1:58" x14ac:dyDescent="0.3">
      <c r="A50" s="96" t="str">
        <f>INDEX(Consolidado!$A$1:$CA$102,ROW(A50)+1,MATCH(DatosProcesados!A$1,Consolidado!$A$1:$CA$1,0))</f>
        <v>Terpel</v>
      </c>
      <c r="B50" s="96" t="str">
        <f>INDEX(Consolidado!$A$1:$CA$102,ROW(B50)+1,MATCH(DatosProcesados!B$1,Consolidado!$A$1:$CA$1,0))</f>
        <v>Comercio</v>
      </c>
      <c r="C50" s="96" t="str">
        <f>INDEX(Consolidado!$A$1:$CA$102,ROW(C50)+1,MATCH(DatosProcesados!C$1,Consolidado!$A$1:$CA$1,0))</f>
        <v>Privada</v>
      </c>
      <c r="D50" s="96" t="str">
        <f>INDEX(Consolidado!$A$1:$CA$102,ROW(D50)+1,MATCH(DatosProcesados!D$1,Consolidado!$A$1:$CA$1,0))</f>
        <v>No</v>
      </c>
      <c r="E50" s="96" t="str">
        <f>INDEX(Consolidado!$A$1:$CA$102,ROW(E50)+1,MATCH(DatosProcesados!E$1,Consolidado!$A$1:$CA$1,0))</f>
        <v>Si</v>
      </c>
      <c r="F50" s="96" t="str">
        <f>INDEX(Consolidado!$A$1:$CA$102,ROW(F50)+1,MATCH(DatosProcesados!F$1,Consolidado!$A$1:$CA$1,0))</f>
        <v>Si</v>
      </c>
      <c r="G50" s="96">
        <f>INDEX(Consolidado!$A$1:$CA$102,ROW(G50)+1,MATCH(DatosProcesados!G$1,Consolidado!$A$1:$CA$1,0))</f>
        <v>1968</v>
      </c>
      <c r="H50" s="96" t="str">
        <f>INDEX(Consolidado!$A$1:$CA$102,ROW(H50)+1,MATCH(DatosProcesados!H$1,Consolidado!$A$1:$CA$1,0))</f>
        <v>Colombia</v>
      </c>
      <c r="I50" s="96">
        <f>INDEX(Consolidado!$A$1:$CA$102,ROW(I50)+1,MATCH(DatosProcesados!I$1,Consolidado!$A$1:$CA$1,0))</f>
        <v>24.752011681999999</v>
      </c>
      <c r="J50" s="96" t="str">
        <f>INDEX(Consolidado!$A$1:$CA$102,ROW(J50)+1,MATCH(DatosProcesados!J$1,Consolidado!$A$1:$CA$1,0))</f>
        <v>Si</v>
      </c>
      <c r="K50" s="96">
        <f>INDEX(Consolidado!$A$1:$CA$102,ROW(K50)+1,MATCH(DatosProcesados!K$1,Consolidado!$A$1:$CA$1,0))</f>
        <v>2024</v>
      </c>
      <c r="L50" s="96" t="str">
        <f>INDEX(Consolidado!$A$1:$CA$102,ROW(L50)+1,MATCH(DatosProcesados!L$1,Consolidado!$A$1:$CA$1,0))</f>
        <v>Si</v>
      </c>
      <c r="M50" s="96" t="str">
        <f>INDEX(Consolidado!$A$1:$CA$102,ROW(M50)+1,MATCH(DatosProcesados!M$1,Consolidado!$A$1:$CA$1,0))</f>
        <v>Si</v>
      </c>
      <c r="N50" s="96" t="str">
        <f>INDEX(Consolidado!$A$1:$CA$102,ROW(N50)+1,MATCH(DatosProcesados!N$1,Consolidado!$A$1:$CA$1,0))</f>
        <v>Si</v>
      </c>
      <c r="O50" s="96" t="str">
        <f>INDEX(Consolidado!$A$1:$CA$102,ROW(O50)+1,MATCH(DatosProcesados!O$1,Consolidado!$A$1:$CA$1,0))</f>
        <v>Si</v>
      </c>
      <c r="P50" s="96" t="str">
        <f>INDEX(Consolidado!$A$1:$CA$102,ROW(P50)+1,MATCH(DatosProcesados!P$1,Consolidado!$A$1:$CA$1,0))</f>
        <v>Si</v>
      </c>
      <c r="Q50" s="96">
        <f>INDEX(Consolidado!$A$1:$CA$102,ROW(Q50)+1,MATCH(DatosProcesados!Q$1,Consolidado!$A$1:$CA$1,0))</f>
        <v>83823.41</v>
      </c>
      <c r="R50" s="96">
        <f>INDEX(Consolidado!$A$1:$CA$102,ROW(R50)+1,MATCH(DatosProcesados!R$1,Consolidado!$A$1:$CA$1,0))</f>
        <v>18595.740000000002</v>
      </c>
      <c r="S50" s="96">
        <f>INDEX(Consolidado!$A$1:$CA$102,ROW(S50)+1,MATCH(DatosProcesados!S$1,Consolidado!$A$1:$CA$1,0))</f>
        <v>5185867.41</v>
      </c>
      <c r="T50" s="96" t="str">
        <f>INDEX(Consolidado!$A$1:$CA$102,ROW(T50)+1,MATCH(DatosProcesados!T$1,Consolidado!$A$1:$CA$1,0))</f>
        <v>Si</v>
      </c>
      <c r="U50" s="96" t="str">
        <f>INDEX(Consolidado!$A$1:$CA$102,ROW(U50)+1,MATCH(DatosProcesados!U$1,Consolidado!$A$1:$CA$1,0))</f>
        <v>No</v>
      </c>
      <c r="V50" s="96">
        <f>INDEX(Consolidado!$A$1:$CA$102,ROW(V50)+1,MATCH(DatosProcesados!V$1,Consolidado!$A$1:$CA$1,0))</f>
        <v>2</v>
      </c>
      <c r="W50" s="96" t="str">
        <f>INDEX(Consolidado!$A$1:$CA$102,ROW(W50)+1,MATCH(DatosProcesados!W$1,Consolidado!$A$1:$CA$1,0))</f>
        <v>Si</v>
      </c>
      <c r="X50" s="96">
        <f>INDEX(Consolidado!$A$1:$CA$102,ROW(X50)+1,MATCH(DatosProcesados!X$1,Consolidado!$A$1:$CA$1,0))</f>
        <v>164245847000</v>
      </c>
      <c r="Y50" s="96" t="str">
        <f>INDEX(Consolidado!$A$1:$CA$102,ROW(Y50)+1,MATCH(DatosProcesados!Y$1,Consolidado!$A$1:$CA$1,0))</f>
        <v>Si</v>
      </c>
      <c r="Z50" s="96" t="str">
        <f>INDEX(Consolidado!$A$1:$CA$102,ROW(Z50)+1,MATCH(DatosProcesados!Z$1,Consolidado!$A$1:$CA$1,0))</f>
        <v>Si</v>
      </c>
      <c r="AA50" s="96">
        <f>INDEX(Consolidado!$A$1:$CA$102,ROW(AA50)+1,MATCH(DatosProcesados!AA$1,Consolidado!$A$1:$CA$1,0))</f>
        <v>4492000</v>
      </c>
      <c r="AB50" s="96">
        <f>INDEX(Consolidado!$A$1:$CA$102,ROW(AB50)+1,MATCH(DatosProcesados!AB$1,Consolidado!$A$1:$CA$1,0))</f>
        <v>1</v>
      </c>
      <c r="AC50" s="96" t="str">
        <f>INDEX(Consolidado!$A$1:$CA$102,ROW(AC50)+1,MATCH(DatosProcesados!AC$1,Consolidado!$A$1:$CA$1,0))</f>
        <v>Si</v>
      </c>
      <c r="AD50" s="96">
        <f>INDEX(Consolidado!$A$1:$CA$102,ROW(AD50)+1,MATCH(DatosProcesados!AD$1,Consolidado!$A$1:$CA$1,0))</f>
        <v>11044.7</v>
      </c>
      <c r="AE50" s="96">
        <f>INDEX(Consolidado!$A$1:$CA$102,ROW(AE50)+1,MATCH(DatosProcesados!AE$1,Consolidado!$A$1:$CA$1,0))</f>
        <v>2</v>
      </c>
      <c r="AF50" s="96" t="str">
        <f>INDEX(Consolidado!$A$1:$CA$102,ROW(AF50)+1,MATCH(DatosProcesados!AF$1,Consolidado!$A$1:$CA$1,0))</f>
        <v>Si</v>
      </c>
      <c r="AG50" s="96" t="str">
        <f>INDEX(Consolidado!$A$1:$CA$102,ROW(AG50)+1,MATCH(DatosProcesados!AG$1,Consolidado!$A$1:$CA$1,0))</f>
        <v>Si</v>
      </c>
      <c r="AH50" s="96" t="str">
        <f>INDEX(Consolidado!$A$1:$CA$102,ROW(AH50)+1,MATCH(DatosProcesados!AH$1,Consolidado!$A$1:$CA$1,0))</f>
        <v>Si</v>
      </c>
      <c r="AI50" s="96">
        <f>INDEX(Consolidado!$A$1:$CA$102,ROW(AI50)+1,MATCH(DatosProcesados!AI$1,Consolidado!$A$1:$CA$1,0))</f>
        <v>302</v>
      </c>
      <c r="AJ50" s="96">
        <f>INDEX(Consolidado!$A$1:$CA$102,ROW(AJ50)+1,MATCH(DatosProcesados!AJ$1,Consolidado!$A$1:$CA$1,0))</f>
        <v>28.927203065134101</v>
      </c>
      <c r="AK50" s="96" t="str">
        <f>INDEX(Consolidado!$A$1:$CA$102,ROW(AK50)+1,MATCH(DatosProcesados!AK$1,Consolidado!$A$1:$CA$1,0))</f>
        <v>Si</v>
      </c>
      <c r="AL50" s="96">
        <f>INDEX(Consolidado!$A$1:$CA$102,ROW(AL50)+1,MATCH(DatosProcesados!AL$1,Consolidado!$A$1:$CA$1,0))</f>
        <v>31.4</v>
      </c>
      <c r="AM50" s="96">
        <f>INDEX(Consolidado!$A$1:$CA$102,ROW(AM50)+1,MATCH(DatosProcesados!AM$1,Consolidado!$A$1:$CA$1,0))</f>
        <v>41.8</v>
      </c>
      <c r="AN50" s="96">
        <f>INDEX(Consolidado!$A$1:$CA$102,ROW(AN50)+1,MATCH(DatosProcesados!AN$1,Consolidado!$A$1:$CA$1,0))</f>
        <v>2</v>
      </c>
      <c r="AO50" s="96">
        <f>INDEX(Consolidado!$A$1:$CA$102,ROW(AO50)+1,MATCH(DatosProcesados!AO$1,Consolidado!$A$1:$CA$1,0))</f>
        <v>7.0999999999999994E-2</v>
      </c>
      <c r="AP50" s="96">
        <f>INDEX(Consolidado!$A$1:$CA$102,ROW(AP50)+1,MATCH(DatosProcesados!AP$1,Consolidado!$A$1:$CA$1,0))</f>
        <v>0.48599999999999999</v>
      </c>
      <c r="AQ50" s="96" t="str">
        <f>INDEX(Consolidado!$A$1:$CA$102,ROW(AQ50)+1,MATCH(DatosProcesados!AQ$1,Consolidado!$A$1:$CA$1,0))</f>
        <v>No</v>
      </c>
      <c r="AR50" s="96" t="str">
        <f>INDEX(Consolidado!$A$1:$CA$102,ROW(AR50)+1,MATCH(DatosProcesados!AR$1,Consolidado!$A$1:$CA$1,0))</f>
        <v>Si</v>
      </c>
      <c r="AS50" s="96">
        <f>INDEX(Consolidado!$A$1:$CA$102,ROW(AS50)+1,MATCH(DatosProcesados!AS$1,Consolidado!$A$1:$CA$1,0))</f>
        <v>1.9E-2</v>
      </c>
      <c r="AT50" s="96" t="str">
        <f>INDEX(Consolidado!$A$1:$CA$102,ROW(AT50)+1,MATCH(DatosProcesados!AT$1,Consolidado!$A$1:$CA$1,0))</f>
        <v>Si</v>
      </c>
      <c r="AU50" s="96" t="str">
        <f>INDEX(Consolidado!$A$1:$CA$102,ROW(AU50)+1,MATCH(DatosProcesados!AU$1,Consolidado!$A$1:$CA$1,0))</f>
        <v>Si</v>
      </c>
      <c r="AV50" s="96">
        <f>INDEX(Consolidado!$A$1:$CA$102,ROW(AV50)+1,MATCH(DatosProcesados!AV$1,Consolidado!$A$1:$CA$1,0))</f>
        <v>2</v>
      </c>
      <c r="AW50" s="96" t="str">
        <f>INDEX(Consolidado!$A$1:$CA$102,ROW(AW50)+1,MATCH(DatosProcesados!AW$1,Consolidado!$A$1:$CA$1,0))</f>
        <v>Si</v>
      </c>
      <c r="AX50" s="96">
        <f>INDEX(Consolidado!$A$1:$CA$102,ROW(AX50)+1,MATCH(DatosProcesados!AX$1,Consolidado!$A$1:$CA$1,0))</f>
        <v>1.5951198800320521E-2</v>
      </c>
      <c r="AY50" s="96">
        <f>INDEX(Consolidado!$A$1:$CA$102,ROW(AY50)+1,MATCH(DatosProcesados!AY$1,Consolidado!$A$1:$CA$1,0))</f>
        <v>1.5115930796329939E-2</v>
      </c>
      <c r="AZ50" s="96">
        <f>INDEX(Consolidado!$A$1:$CA$102,ROW(AZ50)+1,MATCH(DatosProcesados!AZ$1,Consolidado!$A$1:$CA$1,0))</f>
        <v>3.0974236965792515E-4</v>
      </c>
      <c r="BA50" s="96" t="str">
        <f>INDEX(Consolidado!$A$1:$CA$102,ROW(BA50)+1,MATCH(DatosProcesados!BA$1,Consolidado!$A$1:$CA$1,0))</f>
        <v>Si</v>
      </c>
      <c r="BB50" s="96">
        <f>INDEX(Consolidado!$A$1:$CA$102,ROW(BB50)+1,MATCH(DatosProcesados!BB$1,Consolidado!$A$1:$CA$1,0))</f>
        <v>0.94</v>
      </c>
      <c r="BC50" s="96" t="str">
        <f>INDEX(Consolidado!$A$1:$CA$102,ROW(BC50)+1,MATCH(DatosProcesados!BC$1,Consolidado!$A$1:$CA$1,0))</f>
        <v>No</v>
      </c>
      <c r="BD50" s="96" t="str">
        <f>INDEX(Consolidado!$A$1:$CA$102,ROW(BD50)+1,MATCH(DatosProcesados!BD$1,Consolidado!$A$1:$CA$1,0))</f>
        <v>Si</v>
      </c>
      <c r="BE50" s="96">
        <f>INDEX(Consolidado!$A$1:$CA$102,ROW(BE50)+1,MATCH(DatosProcesados!BE$1,Consolidado!$A$1:$CA$1,0))</f>
        <v>2</v>
      </c>
      <c r="BF50" s="96">
        <f>INDEX(Consolidado!$A$1:$CA$102,ROW(BF50)+1,MATCH(DatosProcesados!BF$1,Consolidado!$A$1:$CA$1,0))</f>
        <v>1</v>
      </c>
    </row>
    <row r="51" spans="1:58" x14ac:dyDescent="0.3">
      <c r="A51" s="96" t="str">
        <f>INDEX(Consolidado!$A$1:$CA$102,ROW(A51)+1,MATCH(DatosProcesados!A$1,Consolidado!$A$1:$CA$1,0))</f>
        <v>D1</v>
      </c>
      <c r="B51" s="96" t="str">
        <f>INDEX(Consolidado!$A$1:$CA$102,ROW(B51)+1,MATCH(DatosProcesados!B$1,Consolidado!$A$1:$CA$1,0))</f>
        <v>Comercio</v>
      </c>
      <c r="C51" s="96" t="str">
        <f>INDEX(Consolidado!$A$1:$CA$102,ROW(C51)+1,MATCH(DatosProcesados!C$1,Consolidado!$A$1:$CA$1,0))</f>
        <v>Privada</v>
      </c>
      <c r="D51" s="96" t="str">
        <f>INDEX(Consolidado!$A$1:$CA$102,ROW(D51)+1,MATCH(DatosProcesados!D$1,Consolidado!$A$1:$CA$1,0))</f>
        <v>Si</v>
      </c>
      <c r="E51" s="96" t="str">
        <f>INDEX(Consolidado!$A$1:$CA$102,ROW(E51)+1,MATCH(DatosProcesados!E$1,Consolidado!$A$1:$CA$1,0))</f>
        <v>No</v>
      </c>
      <c r="F51" s="96" t="str">
        <f>INDEX(Consolidado!$A$1:$CA$102,ROW(F51)+1,MATCH(DatosProcesados!F$1,Consolidado!$A$1:$CA$1,0))</f>
        <v>No</v>
      </c>
      <c r="G51" s="96">
        <f>INDEX(Consolidado!$A$1:$CA$102,ROW(G51)+1,MATCH(DatosProcesados!G$1,Consolidado!$A$1:$CA$1,0))</f>
        <v>2009</v>
      </c>
      <c r="H51" s="96" t="str">
        <f>INDEX(Consolidado!$A$1:$CA$102,ROW(H51)+1,MATCH(DatosProcesados!H$1,Consolidado!$A$1:$CA$1,0))</f>
        <v>Colombia</v>
      </c>
      <c r="I51" s="96">
        <f>INDEX(Consolidado!$A$1:$CA$102,ROW(I51)+1,MATCH(DatosProcesados!I$1,Consolidado!$A$1:$CA$1,0))</f>
        <v>19.439396106</v>
      </c>
      <c r="J51" s="96" t="str">
        <f>INDEX(Consolidado!$A$1:$CA$102,ROW(J51)+1,MATCH(DatosProcesados!J$1,Consolidado!$A$1:$CA$1,0))</f>
        <v>Si</v>
      </c>
      <c r="K51" s="96">
        <f>INDEX(Consolidado!$A$1:$CA$102,ROW(K51)+1,MATCH(DatosProcesados!K$1,Consolidado!$A$1:$CA$1,0))</f>
        <v>2023</v>
      </c>
      <c r="L51" s="96" t="str">
        <f>INDEX(Consolidado!$A$1:$CA$102,ROW(L51)+1,MATCH(DatosProcesados!L$1,Consolidado!$A$1:$CA$1,0))</f>
        <v>Si</v>
      </c>
      <c r="M51" s="96" t="str">
        <f>INDEX(Consolidado!$A$1:$CA$102,ROW(M51)+1,MATCH(DatosProcesados!M$1,Consolidado!$A$1:$CA$1,0))</f>
        <v>Si</v>
      </c>
      <c r="N51" s="96" t="str">
        <f>INDEX(Consolidado!$A$1:$CA$102,ROW(N51)+1,MATCH(DatosProcesados!N$1,Consolidado!$A$1:$CA$1,0))</f>
        <v>Si</v>
      </c>
      <c r="O51" s="96" t="str">
        <f>INDEX(Consolidado!$A$1:$CA$102,ROW(O51)+1,MATCH(DatosProcesados!O$1,Consolidado!$A$1:$CA$1,0))</f>
        <v>Si</v>
      </c>
      <c r="P51" s="96" t="str">
        <f>INDEX(Consolidado!$A$1:$CA$102,ROW(P51)+1,MATCH(DatosProcesados!P$1,Consolidado!$A$1:$CA$1,0))</f>
        <v>Si</v>
      </c>
      <c r="Q51" s="96">
        <f>INDEX(Consolidado!$A$1:$CA$102,ROW(Q51)+1,MATCH(DatosProcesados!Q$1,Consolidado!$A$1:$CA$1,0))</f>
        <v>137942</v>
      </c>
      <c r="R51" s="96">
        <f>INDEX(Consolidado!$A$1:$CA$102,ROW(R51)+1,MATCH(DatosProcesados!R$1,Consolidado!$A$1:$CA$1,0))</f>
        <v>44060</v>
      </c>
      <c r="S51" s="96" t="str">
        <f>INDEX(Consolidado!$A$1:$CA$102,ROW(S51)+1,MATCH(DatosProcesados!S$1,Consolidado!$A$1:$CA$1,0))</f>
        <v xml:space="preserve">No informa </v>
      </c>
      <c r="T51" s="96" t="str">
        <f>INDEX(Consolidado!$A$1:$CA$102,ROW(T51)+1,MATCH(DatosProcesados!T$1,Consolidado!$A$1:$CA$1,0))</f>
        <v>No informa</v>
      </c>
      <c r="U51" s="96" t="str">
        <f>INDEX(Consolidado!$A$1:$CA$102,ROW(U51)+1,MATCH(DatosProcesados!U$1,Consolidado!$A$1:$CA$1,0))</f>
        <v>No</v>
      </c>
      <c r="V51" s="96">
        <f>INDEX(Consolidado!$A$1:$CA$102,ROW(V51)+1,MATCH(DatosProcesados!V$1,Consolidado!$A$1:$CA$1,0))</f>
        <v>0</v>
      </c>
      <c r="W51" s="96" t="str">
        <f>INDEX(Consolidado!$A$1:$CA$102,ROW(W51)+1,MATCH(DatosProcesados!W$1,Consolidado!$A$1:$CA$1,0))</f>
        <v>Si</v>
      </c>
      <c r="X51" s="96">
        <f>INDEX(Consolidado!$A$1:$CA$102,ROW(X51)+1,MATCH(DatosProcesados!X$1,Consolidado!$A$1:$CA$1,0))</f>
        <v>822644434.80000007</v>
      </c>
      <c r="Y51" s="96" t="str">
        <f>INDEX(Consolidado!$A$1:$CA$102,ROW(Y51)+1,MATCH(DatosProcesados!Y$1,Consolidado!$A$1:$CA$1,0))</f>
        <v>Si</v>
      </c>
      <c r="Z51" s="96" t="str">
        <f>INDEX(Consolidado!$A$1:$CA$102,ROW(Z51)+1,MATCH(DatosProcesados!Z$1,Consolidado!$A$1:$CA$1,0))</f>
        <v>Si</v>
      </c>
      <c r="AA51" s="96">
        <f>INDEX(Consolidado!$A$1:$CA$102,ROW(AA51)+1,MATCH(DatosProcesados!AA$1,Consolidado!$A$1:$CA$1,0))</f>
        <v>6501695</v>
      </c>
      <c r="AB51" s="96">
        <f>INDEX(Consolidado!$A$1:$CA$102,ROW(AB51)+1,MATCH(DatosProcesados!AB$1,Consolidado!$A$1:$CA$1,0))</f>
        <v>0</v>
      </c>
      <c r="AC51" s="96" t="str">
        <f>INDEX(Consolidado!$A$1:$CA$102,ROW(AC51)+1,MATCH(DatosProcesados!AC$1,Consolidado!$A$1:$CA$1,0))</f>
        <v>Si</v>
      </c>
      <c r="AD51" s="96">
        <f>INDEX(Consolidado!$A$1:$CA$102,ROW(AD51)+1,MATCH(DatosProcesados!AD$1,Consolidado!$A$1:$CA$1,0))</f>
        <v>35769</v>
      </c>
      <c r="AE51" s="96">
        <f>INDEX(Consolidado!$A$1:$CA$102,ROW(AE51)+1,MATCH(DatosProcesados!AE$1,Consolidado!$A$1:$CA$1,0))</f>
        <v>0</v>
      </c>
      <c r="AF51" s="96" t="str">
        <f>INDEX(Consolidado!$A$1:$CA$102,ROW(AF51)+1,MATCH(DatosProcesados!AF$1,Consolidado!$A$1:$CA$1,0))</f>
        <v>Si</v>
      </c>
      <c r="AG51" s="96" t="str">
        <f>INDEX(Consolidado!$A$1:$CA$102,ROW(AG51)+1,MATCH(DatosProcesados!AG$1,Consolidado!$A$1:$CA$1,0))</f>
        <v>No</v>
      </c>
      <c r="AH51" s="96" t="str">
        <f>INDEX(Consolidado!$A$1:$CA$102,ROW(AH51)+1,MATCH(DatosProcesados!AH$1,Consolidado!$A$1:$CA$1,0))</f>
        <v>Si</v>
      </c>
      <c r="AI51" s="96">
        <f>INDEX(Consolidado!$A$1:$CA$102,ROW(AI51)+1,MATCH(DatosProcesados!AI$1,Consolidado!$A$1:$CA$1,0))</f>
        <v>9417</v>
      </c>
      <c r="AJ51" s="96">
        <f>INDEX(Consolidado!$A$1:$CA$102,ROW(AJ51)+1,MATCH(DatosProcesados!AJ$1,Consolidado!$A$1:$CA$1,0))</f>
        <v>43.406314819082738</v>
      </c>
      <c r="AK51" s="96" t="str">
        <f>INDEX(Consolidado!$A$1:$CA$102,ROW(AK51)+1,MATCH(DatosProcesados!AK$1,Consolidado!$A$1:$CA$1,0))</f>
        <v>Si</v>
      </c>
      <c r="AL51" s="96" t="str">
        <f>INDEX(Consolidado!$A$1:$CA$102,ROW(AL51)+1,MATCH(DatosProcesados!AL$1,Consolidado!$A$1:$CA$1,0))</f>
        <v>No informa</v>
      </c>
      <c r="AM51" s="96" t="str">
        <f>INDEX(Consolidado!$A$1:$CA$102,ROW(AM51)+1,MATCH(DatosProcesados!AM$1,Consolidado!$A$1:$CA$1,0))</f>
        <v>No informa</v>
      </c>
      <c r="AN51" s="96">
        <f>INDEX(Consolidado!$A$1:$CA$102,ROW(AN51)+1,MATCH(DatosProcesados!AN$1,Consolidado!$A$1:$CA$1,0))</f>
        <v>1</v>
      </c>
      <c r="AO51" s="96">
        <f>INDEX(Consolidado!$A$1:$CA$102,ROW(AO51)+1,MATCH(DatosProcesados!AO$1,Consolidado!$A$1:$CA$1,0))</f>
        <v>0.375</v>
      </c>
      <c r="AP51" s="96">
        <f>INDEX(Consolidado!$A$1:$CA$102,ROW(AP51)+1,MATCH(DatosProcesados!AP$1,Consolidado!$A$1:$CA$1,0))</f>
        <v>0.54300000000000004</v>
      </c>
      <c r="AQ51" s="96" t="str">
        <f>INDEX(Consolidado!$A$1:$CA$102,ROW(AQ51)+1,MATCH(DatosProcesados!AQ$1,Consolidado!$A$1:$CA$1,0))</f>
        <v>No</v>
      </c>
      <c r="AR51" s="96" t="str">
        <f>INDEX(Consolidado!$A$1:$CA$102,ROW(AR51)+1,MATCH(DatosProcesados!AR$1,Consolidado!$A$1:$CA$1,0))</f>
        <v>Si</v>
      </c>
      <c r="AS51" s="96">
        <f>INDEX(Consolidado!$A$1:$CA$102,ROW(AS51)+1,MATCH(DatosProcesados!AS$1,Consolidado!$A$1:$CA$1,0))</f>
        <v>1.4E-2</v>
      </c>
      <c r="AT51" s="96" t="str">
        <f>INDEX(Consolidado!$A$1:$CA$102,ROW(AT51)+1,MATCH(DatosProcesados!AT$1,Consolidado!$A$1:$CA$1,0))</f>
        <v>No</v>
      </c>
      <c r="AU51" s="96" t="str">
        <f>INDEX(Consolidado!$A$1:$CA$102,ROW(AU51)+1,MATCH(DatosProcesados!AU$1,Consolidado!$A$1:$CA$1,0))</f>
        <v>Si</v>
      </c>
      <c r="AV51" s="96">
        <f>INDEX(Consolidado!$A$1:$CA$102,ROW(AV51)+1,MATCH(DatosProcesados!AV$1,Consolidado!$A$1:$CA$1,0))</f>
        <v>1</v>
      </c>
      <c r="AW51" s="96" t="str">
        <f>INDEX(Consolidado!$A$1:$CA$102,ROW(AW51)+1,MATCH(DatosProcesados!AW$1,Consolidado!$A$1:$CA$1,0))</f>
        <v>Si</v>
      </c>
      <c r="AX51" s="96" t="str">
        <f>INDEX(Consolidado!$A$1:$CA$102,ROW(AX51)+1,MATCH(DatosProcesados!AX$1,Consolidado!$A$1:$CA$1,0))</f>
        <v>No informa</v>
      </c>
      <c r="AY51" s="96" t="str">
        <f>INDEX(Consolidado!$A$1:$CA$102,ROW(AY51)+1,MATCH(DatosProcesados!AY$1,Consolidado!$A$1:$CA$1,0))</f>
        <v>No informa</v>
      </c>
      <c r="AZ51" s="96">
        <f>INDEX(Consolidado!$A$1:$CA$102,ROW(AZ51)+1,MATCH(DatosProcesados!AZ$1,Consolidado!$A$1:$CA$1,0))</f>
        <v>2.8132724531786629E-5</v>
      </c>
      <c r="BA51" s="96" t="str">
        <f>INDEX(Consolidado!$A$1:$CA$102,ROW(BA51)+1,MATCH(DatosProcesados!BA$1,Consolidado!$A$1:$CA$1,0))</f>
        <v>Si</v>
      </c>
      <c r="BB51" s="96">
        <f>INDEX(Consolidado!$A$1:$CA$102,ROW(BB51)+1,MATCH(DatosProcesados!BB$1,Consolidado!$A$1:$CA$1,0))</f>
        <v>0.94</v>
      </c>
      <c r="BC51" s="96" t="str">
        <f>INDEX(Consolidado!$A$1:$CA$102,ROW(BC51)+1,MATCH(DatosProcesados!BC$1,Consolidado!$A$1:$CA$1,0))</f>
        <v>No</v>
      </c>
      <c r="BD51" s="96" t="str">
        <f>INDEX(Consolidado!$A$1:$CA$102,ROW(BD51)+1,MATCH(DatosProcesados!BD$1,Consolidado!$A$1:$CA$1,0))</f>
        <v>Si</v>
      </c>
      <c r="BE51" s="96">
        <f>INDEX(Consolidado!$A$1:$CA$102,ROW(BE51)+1,MATCH(DatosProcesados!BE$1,Consolidado!$A$1:$CA$1,0))</f>
        <v>1</v>
      </c>
      <c r="BF51" s="96">
        <f>INDEX(Consolidado!$A$1:$CA$102,ROW(BF51)+1,MATCH(DatosProcesados!BF$1,Consolidado!$A$1:$CA$1,0))</f>
        <v>0</v>
      </c>
    </row>
    <row r="52" spans="1:58" x14ac:dyDescent="0.3">
      <c r="A52" s="96" t="str">
        <f>INDEX(Consolidado!$A$1:$CA$102,ROW(A52)+1,MATCH(DatosProcesados!A$1,Consolidado!$A$1:$CA$1,0))</f>
        <v>Éxito</v>
      </c>
      <c r="B52" s="96" t="str">
        <f>INDEX(Consolidado!$A$1:$CA$102,ROW(B52)+1,MATCH(DatosProcesados!B$1,Consolidado!$A$1:$CA$1,0))</f>
        <v>Comercio</v>
      </c>
      <c r="C52" s="96" t="str">
        <f>INDEX(Consolidado!$A$1:$CA$102,ROW(C52)+1,MATCH(DatosProcesados!C$1,Consolidado!$A$1:$CA$1,0))</f>
        <v>Privada</v>
      </c>
      <c r="D52" s="96" t="str">
        <f>INDEX(Consolidado!$A$1:$CA$102,ROW(D52)+1,MATCH(DatosProcesados!D$1,Consolidado!$A$1:$CA$1,0))</f>
        <v>No</v>
      </c>
      <c r="E52" s="96" t="str">
        <f>INDEX(Consolidado!$A$1:$CA$102,ROW(E52)+1,MATCH(DatosProcesados!E$1,Consolidado!$A$1:$CA$1,0))</f>
        <v>No</v>
      </c>
      <c r="F52" s="96" t="str">
        <f>INDEX(Consolidado!$A$1:$CA$102,ROW(F52)+1,MATCH(DatosProcesados!F$1,Consolidado!$A$1:$CA$1,0))</f>
        <v>Si</v>
      </c>
      <c r="G52" s="96">
        <f>INDEX(Consolidado!$A$1:$CA$102,ROW(G52)+1,MATCH(DatosProcesados!G$1,Consolidado!$A$1:$CA$1,0))</f>
        <v>1949</v>
      </c>
      <c r="H52" s="96" t="str">
        <f>INDEX(Consolidado!$A$1:$CA$102,ROW(H52)+1,MATCH(DatosProcesados!H$1,Consolidado!$A$1:$CA$1,0))</f>
        <v>Colombia</v>
      </c>
      <c r="I52" s="96">
        <f>INDEX(Consolidado!$A$1:$CA$102,ROW(I52)+1,MATCH(DatosProcesados!I$1,Consolidado!$A$1:$CA$1,0))</f>
        <v>16.077688644999999</v>
      </c>
      <c r="J52" s="96" t="str">
        <f>INDEX(Consolidado!$A$1:$CA$102,ROW(J52)+1,MATCH(DatosProcesados!J$1,Consolidado!$A$1:$CA$1,0))</f>
        <v>Si</v>
      </c>
      <c r="K52" s="96">
        <f>INDEX(Consolidado!$A$1:$CA$102,ROW(K52)+1,MATCH(DatosProcesados!K$1,Consolidado!$A$1:$CA$1,0))</f>
        <v>2024</v>
      </c>
      <c r="L52" s="96" t="str">
        <f>INDEX(Consolidado!$A$1:$CA$102,ROW(L52)+1,MATCH(DatosProcesados!L$1,Consolidado!$A$1:$CA$1,0))</f>
        <v>No</v>
      </c>
      <c r="M52" s="96" t="str">
        <f>INDEX(Consolidado!$A$1:$CA$102,ROW(M52)+1,MATCH(DatosProcesados!M$1,Consolidado!$A$1:$CA$1,0))</f>
        <v>Si</v>
      </c>
      <c r="N52" s="96" t="str">
        <f>INDEX(Consolidado!$A$1:$CA$102,ROW(N52)+1,MATCH(DatosProcesados!N$1,Consolidado!$A$1:$CA$1,0))</f>
        <v>Si</v>
      </c>
      <c r="O52" s="96" t="str">
        <f>INDEX(Consolidado!$A$1:$CA$102,ROW(O52)+1,MATCH(DatosProcesados!O$1,Consolidado!$A$1:$CA$1,0))</f>
        <v>Si</v>
      </c>
      <c r="P52" s="96" t="str">
        <f>INDEX(Consolidado!$A$1:$CA$102,ROW(P52)+1,MATCH(DatosProcesados!P$1,Consolidado!$A$1:$CA$1,0))</f>
        <v>Si</v>
      </c>
      <c r="Q52" s="96">
        <f>INDEX(Consolidado!$A$1:$CA$102,ROW(Q52)+1,MATCH(DatosProcesados!Q$1,Consolidado!$A$1:$CA$1,0))</f>
        <v>143071.79999999999</v>
      </c>
      <c r="R52" s="96">
        <f>INDEX(Consolidado!$A$1:$CA$102,ROW(R52)+1,MATCH(DatosProcesados!R$1,Consolidado!$A$1:$CA$1,0))</f>
        <v>75077.399999999994</v>
      </c>
      <c r="S52" s="96">
        <f>INDEX(Consolidado!$A$1:$CA$102,ROW(S52)+1,MATCH(DatosProcesados!S$1,Consolidado!$A$1:$CA$1,0))</f>
        <v>195991.7</v>
      </c>
      <c r="T52" s="96" t="str">
        <f>INDEX(Consolidado!$A$1:$CA$102,ROW(T52)+1,MATCH(DatosProcesados!T$1,Consolidado!$A$1:$CA$1,0))</f>
        <v>Si</v>
      </c>
      <c r="U52" s="96" t="str">
        <f>INDEX(Consolidado!$A$1:$CA$102,ROW(U52)+1,MATCH(DatosProcesados!U$1,Consolidado!$A$1:$CA$1,0))</f>
        <v>No</v>
      </c>
      <c r="V52" s="96">
        <f>INDEX(Consolidado!$A$1:$CA$102,ROW(V52)+1,MATCH(DatosProcesados!V$1,Consolidado!$A$1:$CA$1,0))</f>
        <v>2</v>
      </c>
      <c r="W52" s="96" t="str">
        <f>INDEX(Consolidado!$A$1:$CA$102,ROW(W52)+1,MATCH(DatosProcesados!W$1,Consolidado!$A$1:$CA$1,0))</f>
        <v>Si</v>
      </c>
      <c r="X52" s="96">
        <f>INDEX(Consolidado!$A$1:$CA$102,ROW(X52)+1,MATCH(DatosProcesados!X$1,Consolidado!$A$1:$CA$1,0))</f>
        <v>1299249972</v>
      </c>
      <c r="Y52" s="96" t="str">
        <f>INDEX(Consolidado!$A$1:$CA$102,ROW(Y52)+1,MATCH(DatosProcesados!Y$1,Consolidado!$A$1:$CA$1,0))</f>
        <v>Si</v>
      </c>
      <c r="Z52" s="96" t="str">
        <f>INDEX(Consolidado!$A$1:$CA$102,ROW(Z52)+1,MATCH(DatosProcesados!Z$1,Consolidado!$A$1:$CA$1,0))</f>
        <v>Si</v>
      </c>
      <c r="AA52" s="96">
        <f>INDEX(Consolidado!$A$1:$CA$102,ROW(AA52)+1,MATCH(DatosProcesados!AA$1,Consolidado!$A$1:$CA$1,0))</f>
        <v>2309000</v>
      </c>
      <c r="AB52" s="96">
        <f>INDEX(Consolidado!$A$1:$CA$102,ROW(AB52)+1,MATCH(DatosProcesados!AB$1,Consolidado!$A$1:$CA$1,0))</f>
        <v>0</v>
      </c>
      <c r="AC52" s="96" t="str">
        <f>INDEX(Consolidado!$A$1:$CA$102,ROW(AC52)+1,MATCH(DatosProcesados!AC$1,Consolidado!$A$1:$CA$1,0))</f>
        <v>Si</v>
      </c>
      <c r="AD52" s="96">
        <f>INDEX(Consolidado!$A$1:$CA$102,ROW(AD52)+1,MATCH(DatosProcesados!AD$1,Consolidado!$A$1:$CA$1,0))</f>
        <v>52671</v>
      </c>
      <c r="AE52" s="96">
        <f>INDEX(Consolidado!$A$1:$CA$102,ROW(AE52)+1,MATCH(DatosProcesados!AE$1,Consolidado!$A$1:$CA$1,0))</f>
        <v>2</v>
      </c>
      <c r="AF52" s="96" t="str">
        <f>INDEX(Consolidado!$A$1:$CA$102,ROW(AF52)+1,MATCH(DatosProcesados!AF$1,Consolidado!$A$1:$CA$1,0))</f>
        <v>Si</v>
      </c>
      <c r="AG52" s="96" t="str">
        <f>INDEX(Consolidado!$A$1:$CA$102,ROW(AG52)+1,MATCH(DatosProcesados!AG$1,Consolidado!$A$1:$CA$1,0))</f>
        <v>No</v>
      </c>
      <c r="AH52" s="96" t="str">
        <f>INDEX(Consolidado!$A$1:$CA$102,ROW(AH52)+1,MATCH(DatosProcesados!AH$1,Consolidado!$A$1:$CA$1,0))</f>
        <v>Si</v>
      </c>
      <c r="AI52" s="96" t="str">
        <f>INDEX(Consolidado!$A$1:$CA$102,ROW(AI52)+1,MATCH(DatosProcesados!AI$1,Consolidado!$A$1:$CA$1,0))</f>
        <v>No informa</v>
      </c>
      <c r="AJ52" s="96" t="str">
        <f>INDEX(Consolidado!$A$1:$CA$102,ROW(AJ52)+1,MATCH(DatosProcesados!AJ$1,Consolidado!$A$1:$CA$1,0))</f>
        <v>No informa</v>
      </c>
      <c r="AK52" s="96" t="str">
        <f>INDEX(Consolidado!$A$1:$CA$102,ROW(AK52)+1,MATCH(DatosProcesados!AK$1,Consolidado!$A$1:$CA$1,0))</f>
        <v>Si</v>
      </c>
      <c r="AL52" s="96" t="str">
        <f>INDEX(Consolidado!$A$1:$CA$102,ROW(AL52)+1,MATCH(DatosProcesados!AL$1,Consolidado!$A$1:$CA$1,0))</f>
        <v>No informa</v>
      </c>
      <c r="AM52" s="96" t="str">
        <f>INDEX(Consolidado!$A$1:$CA$102,ROW(AM52)+1,MATCH(DatosProcesados!AM$1,Consolidado!$A$1:$CA$1,0))</f>
        <v>No informa</v>
      </c>
      <c r="AN52" s="96">
        <f>INDEX(Consolidado!$A$1:$CA$102,ROW(AN52)+1,MATCH(DatosProcesados!AN$1,Consolidado!$A$1:$CA$1,0))</f>
        <v>2</v>
      </c>
      <c r="AO52" s="96">
        <f>INDEX(Consolidado!$A$1:$CA$102,ROW(AO52)+1,MATCH(DatosProcesados!AO$1,Consolidado!$A$1:$CA$1,0))</f>
        <v>0</v>
      </c>
      <c r="AP52" s="96">
        <f>INDEX(Consolidado!$A$1:$CA$102,ROW(AP52)+1,MATCH(DatosProcesados!AP$1,Consolidado!$A$1:$CA$1,0))</f>
        <v>0.51200000000000001</v>
      </c>
      <c r="AQ52" s="96" t="str">
        <f>INDEX(Consolidado!$A$1:$CA$102,ROW(AQ52)+1,MATCH(DatosProcesados!AQ$1,Consolidado!$A$1:$CA$1,0))</f>
        <v>No</v>
      </c>
      <c r="AR52" s="96" t="str">
        <f>INDEX(Consolidado!$A$1:$CA$102,ROW(AR52)+1,MATCH(DatosProcesados!AR$1,Consolidado!$A$1:$CA$1,0))</f>
        <v>Si</v>
      </c>
      <c r="AS52" s="96">
        <f>INDEX(Consolidado!$A$1:$CA$102,ROW(AS52)+1,MATCH(DatosProcesados!AS$1,Consolidado!$A$1:$CA$1,0))</f>
        <v>0.01</v>
      </c>
      <c r="AT52" s="96" t="str">
        <f>INDEX(Consolidado!$A$1:$CA$102,ROW(AT52)+1,MATCH(DatosProcesados!AT$1,Consolidado!$A$1:$CA$1,0))</f>
        <v>Si</v>
      </c>
      <c r="AU52" s="96" t="str">
        <f>INDEX(Consolidado!$A$1:$CA$102,ROW(AU52)+1,MATCH(DatosProcesados!AU$1,Consolidado!$A$1:$CA$1,0))</f>
        <v>Si</v>
      </c>
      <c r="AV52" s="96">
        <f>INDEX(Consolidado!$A$1:$CA$102,ROW(AV52)+1,MATCH(DatosProcesados!AV$1,Consolidado!$A$1:$CA$1,0))</f>
        <v>2</v>
      </c>
      <c r="AW52" s="96" t="str">
        <f>INDEX(Consolidado!$A$1:$CA$102,ROW(AW52)+1,MATCH(DatosProcesados!AW$1,Consolidado!$A$1:$CA$1,0))</f>
        <v>No</v>
      </c>
      <c r="AX52" s="96" t="str">
        <f>INDEX(Consolidado!$A$1:$CA$102,ROW(AX52)+1,MATCH(DatosProcesados!AX$1,Consolidado!$A$1:$CA$1,0))</f>
        <v>No informa</v>
      </c>
      <c r="AY52" s="96" t="str">
        <f>INDEX(Consolidado!$A$1:$CA$102,ROW(AY52)+1,MATCH(DatosProcesados!AY$1,Consolidado!$A$1:$CA$1,0))</f>
        <v>No informa</v>
      </c>
      <c r="AZ52" s="96" t="str">
        <f>INDEX(Consolidado!$A$1:$CA$102,ROW(AZ52)+1,MATCH(DatosProcesados!AZ$1,Consolidado!$A$1:$CA$1,0))</f>
        <v>No informa</v>
      </c>
      <c r="BA52" s="96" t="str">
        <f>INDEX(Consolidado!$A$1:$CA$102,ROW(BA52)+1,MATCH(DatosProcesados!BA$1,Consolidado!$A$1:$CA$1,0))</f>
        <v>Si</v>
      </c>
      <c r="BB52" s="96" t="str">
        <f>INDEX(Consolidado!$A$1:$CA$102,ROW(BB52)+1,MATCH(DatosProcesados!BB$1,Consolidado!$A$1:$CA$1,0))</f>
        <v>No informa</v>
      </c>
      <c r="BC52" s="96" t="str">
        <f>INDEX(Consolidado!$A$1:$CA$102,ROW(BC52)+1,MATCH(DatosProcesados!BC$1,Consolidado!$A$1:$CA$1,0))</f>
        <v>No</v>
      </c>
      <c r="BD52" s="96" t="str">
        <f>INDEX(Consolidado!$A$1:$CA$102,ROW(BD52)+1,MATCH(DatosProcesados!BD$1,Consolidado!$A$1:$CA$1,0))</f>
        <v>No</v>
      </c>
      <c r="BE52" s="96">
        <f>INDEX(Consolidado!$A$1:$CA$102,ROW(BE52)+1,MATCH(DatosProcesados!BE$1,Consolidado!$A$1:$CA$1,0))</f>
        <v>1</v>
      </c>
      <c r="BF52" s="96">
        <f>INDEX(Consolidado!$A$1:$CA$102,ROW(BF52)+1,MATCH(DatosProcesados!BF$1,Consolidado!$A$1:$CA$1,0))</f>
        <v>1</v>
      </c>
    </row>
    <row r="53" spans="1:58" x14ac:dyDescent="0.3">
      <c r="A53" s="96" t="str">
        <f>INDEX(Consolidado!$A$1:$CA$102,ROW(A53)+1,MATCH(DatosProcesados!A$1,Consolidado!$A$1:$CA$1,0))</f>
        <v>ARA</v>
      </c>
      <c r="B53" s="96" t="str">
        <f>INDEX(Consolidado!$A$1:$CA$102,ROW(B53)+1,MATCH(DatosProcesados!B$1,Consolidado!$A$1:$CA$1,0))</f>
        <v>Comercio</v>
      </c>
      <c r="C53" s="96" t="str">
        <f>INDEX(Consolidado!$A$1:$CA$102,ROW(C53)+1,MATCH(DatosProcesados!C$1,Consolidado!$A$1:$CA$1,0))</f>
        <v>Privada</v>
      </c>
      <c r="D53" s="96" t="str">
        <f>INDEX(Consolidado!$A$1:$CA$102,ROW(D53)+1,MATCH(DatosProcesados!D$1,Consolidado!$A$1:$CA$1,0))</f>
        <v>No</v>
      </c>
      <c r="E53" s="96" t="str">
        <f>INDEX(Consolidado!$A$1:$CA$102,ROW(E53)+1,MATCH(DatosProcesados!E$1,Consolidado!$A$1:$CA$1,0))</f>
        <v>No</v>
      </c>
      <c r="F53" s="96" t="str">
        <f>INDEX(Consolidado!$A$1:$CA$102,ROW(F53)+1,MATCH(DatosProcesados!F$1,Consolidado!$A$1:$CA$1,0))</f>
        <v>Si</v>
      </c>
      <c r="G53" s="96">
        <f>INDEX(Consolidado!$A$1:$CA$102,ROW(G53)+1,MATCH(DatosProcesados!G$1,Consolidado!$A$1:$CA$1,0))</f>
        <v>2012</v>
      </c>
      <c r="H53" s="96" t="str">
        <f>INDEX(Consolidado!$A$1:$CA$102,ROW(H53)+1,MATCH(DatosProcesados!H$1,Consolidado!$A$1:$CA$1,0))</f>
        <v>Colombia</v>
      </c>
      <c r="I53" s="96">
        <f>INDEX(Consolidado!$A$1:$CA$102,ROW(I53)+1,MATCH(DatosProcesados!I$1,Consolidado!$A$1:$CA$1,0))</f>
        <v>13.831182682</v>
      </c>
      <c r="J53" s="96" t="str">
        <f>INDEX(Consolidado!$A$1:$CA$102,ROW(J53)+1,MATCH(DatosProcesados!J$1,Consolidado!$A$1:$CA$1,0))</f>
        <v>No</v>
      </c>
      <c r="K53" s="96" t="str">
        <f>INDEX(Consolidado!$A$1:$CA$102,ROW(K53)+1,MATCH(DatosProcesados!K$1,Consolidado!$A$1:$CA$1,0))</f>
        <v>No tiene</v>
      </c>
      <c r="L53" s="96">
        <f>INDEX(Consolidado!$A$1:$CA$102,ROW(L53)+1,MATCH(DatosProcesados!L$1,Consolidado!$A$1:$CA$1,0))</f>
        <v>0</v>
      </c>
      <c r="M53" s="96">
        <f>INDEX(Consolidado!$A$1:$CA$102,ROW(M53)+1,MATCH(DatosProcesados!M$1,Consolidado!$A$1:$CA$1,0))</f>
        <v>0</v>
      </c>
      <c r="N53" s="96">
        <f>INDEX(Consolidado!$A$1:$CA$102,ROW(N53)+1,MATCH(DatosProcesados!N$1,Consolidado!$A$1:$CA$1,0))</f>
        <v>0</v>
      </c>
      <c r="O53" s="96">
        <f>INDEX(Consolidado!$A$1:$CA$102,ROW(O53)+1,MATCH(DatosProcesados!O$1,Consolidado!$A$1:$CA$1,0))</f>
        <v>0</v>
      </c>
      <c r="P53" s="96">
        <f>INDEX(Consolidado!$A$1:$CA$102,ROW(P53)+1,MATCH(DatosProcesados!P$1,Consolidado!$A$1:$CA$1,0))</f>
        <v>0</v>
      </c>
      <c r="Q53" s="96" t="str">
        <f>INDEX(Consolidado!$A$1:$CA$102,ROW(Q53)+1,MATCH(DatosProcesados!Q$1,Consolidado!$A$1:$CA$1,0))</f>
        <v xml:space="preserve">No informa </v>
      </c>
      <c r="R53" s="96" t="str">
        <f>INDEX(Consolidado!$A$1:$CA$102,ROW(R53)+1,MATCH(DatosProcesados!R$1,Consolidado!$A$1:$CA$1,0))</f>
        <v xml:space="preserve">No informa </v>
      </c>
      <c r="S53" s="96" t="str">
        <f>INDEX(Consolidado!$A$1:$CA$102,ROW(S53)+1,MATCH(DatosProcesados!S$1,Consolidado!$A$1:$CA$1,0))</f>
        <v xml:space="preserve">No informa </v>
      </c>
      <c r="T53" s="96">
        <f>INDEX(Consolidado!$A$1:$CA$102,ROW(T53)+1,MATCH(DatosProcesados!T$1,Consolidado!$A$1:$CA$1,0))</f>
        <v>0</v>
      </c>
      <c r="U53" s="96">
        <f>INDEX(Consolidado!$A$1:$CA$102,ROW(U53)+1,MATCH(DatosProcesados!U$1,Consolidado!$A$1:$CA$1,0))</f>
        <v>0</v>
      </c>
      <c r="V53" s="96">
        <f>INDEX(Consolidado!$A$1:$CA$102,ROW(V53)+1,MATCH(DatosProcesados!V$1,Consolidado!$A$1:$CA$1,0))</f>
        <v>0</v>
      </c>
      <c r="W53" s="96">
        <f>INDEX(Consolidado!$A$1:$CA$102,ROW(W53)+1,MATCH(DatosProcesados!W$1,Consolidado!$A$1:$CA$1,0))</f>
        <v>0</v>
      </c>
      <c r="X53" s="96" t="str">
        <f>INDEX(Consolidado!$A$1:$CA$102,ROW(X53)+1,MATCH(DatosProcesados!X$1,Consolidado!$A$1:$CA$1,0))</f>
        <v>No informa</v>
      </c>
      <c r="Y53" s="96">
        <f>INDEX(Consolidado!$A$1:$CA$102,ROW(Y53)+1,MATCH(DatosProcesados!Y$1,Consolidado!$A$1:$CA$1,0))</f>
        <v>0</v>
      </c>
      <c r="Z53" s="96">
        <f>INDEX(Consolidado!$A$1:$CA$102,ROW(Z53)+1,MATCH(DatosProcesados!Z$1,Consolidado!$A$1:$CA$1,0))</f>
        <v>0</v>
      </c>
      <c r="AA53" s="96" t="str">
        <f>INDEX(Consolidado!$A$1:$CA$102,ROW(AA53)+1,MATCH(DatosProcesados!AA$1,Consolidado!$A$1:$CA$1,0))</f>
        <v>No informa</v>
      </c>
      <c r="AB53" s="96">
        <f>INDEX(Consolidado!$A$1:$CA$102,ROW(AB53)+1,MATCH(DatosProcesados!AB$1,Consolidado!$A$1:$CA$1,0))</f>
        <v>0</v>
      </c>
      <c r="AC53" s="96">
        <f>INDEX(Consolidado!$A$1:$CA$102,ROW(AC53)+1,MATCH(DatosProcesados!AC$1,Consolidado!$A$1:$CA$1,0))</f>
        <v>0</v>
      </c>
      <c r="AD53" s="96" t="str">
        <f>INDEX(Consolidado!$A$1:$CA$102,ROW(AD53)+1,MATCH(DatosProcesados!AD$1,Consolidado!$A$1:$CA$1,0))</f>
        <v xml:space="preserve">No informa </v>
      </c>
      <c r="AE53" s="96">
        <f>INDEX(Consolidado!$A$1:$CA$102,ROW(AE53)+1,MATCH(DatosProcesados!AE$1,Consolidado!$A$1:$CA$1,0))</f>
        <v>0</v>
      </c>
      <c r="AF53" s="96">
        <f>INDEX(Consolidado!$A$1:$CA$102,ROW(AF53)+1,MATCH(DatosProcesados!AF$1,Consolidado!$A$1:$CA$1,0))</f>
        <v>0</v>
      </c>
      <c r="AG53" s="96">
        <f>INDEX(Consolidado!$A$1:$CA$102,ROW(AG53)+1,MATCH(DatosProcesados!AG$1,Consolidado!$A$1:$CA$1,0))</f>
        <v>0</v>
      </c>
      <c r="AH53" s="96">
        <f>INDEX(Consolidado!$A$1:$CA$102,ROW(AH53)+1,MATCH(DatosProcesados!AH$1,Consolidado!$A$1:$CA$1,0))</f>
        <v>0</v>
      </c>
      <c r="AI53" s="96" t="str">
        <f>INDEX(Consolidado!$A$1:$CA$102,ROW(AI53)+1,MATCH(DatosProcesados!AI$1,Consolidado!$A$1:$CA$1,0))</f>
        <v>No informa</v>
      </c>
      <c r="AJ53" s="96" t="str">
        <f>INDEX(Consolidado!$A$1:$CA$102,ROW(AJ53)+1,MATCH(DatosProcesados!AJ$1,Consolidado!$A$1:$CA$1,0))</f>
        <v>No informa</v>
      </c>
      <c r="AK53" s="96">
        <f>INDEX(Consolidado!$A$1:$CA$102,ROW(AK53)+1,MATCH(DatosProcesados!AK$1,Consolidado!$A$1:$CA$1,0))</f>
        <v>0</v>
      </c>
      <c r="AL53" s="96" t="str">
        <f>INDEX(Consolidado!$A$1:$CA$102,ROW(AL53)+1,MATCH(DatosProcesados!AL$1,Consolidado!$A$1:$CA$1,0))</f>
        <v>No informa</v>
      </c>
      <c r="AM53" s="96" t="str">
        <f>INDEX(Consolidado!$A$1:$CA$102,ROW(AM53)+1,MATCH(DatosProcesados!AM$1,Consolidado!$A$1:$CA$1,0))</f>
        <v>No informa</v>
      </c>
      <c r="AN53" s="96">
        <f>INDEX(Consolidado!$A$1:$CA$102,ROW(AN53)+1,MATCH(DatosProcesados!AN$1,Consolidado!$A$1:$CA$1,0))</f>
        <v>0</v>
      </c>
      <c r="AO53" s="96" t="str">
        <f>INDEX(Consolidado!$A$1:$CA$102,ROW(AO53)+1,MATCH(DatosProcesados!AO$1,Consolidado!$A$1:$CA$1,0))</f>
        <v>No informa</v>
      </c>
      <c r="AP53" s="96" t="str">
        <f>INDEX(Consolidado!$A$1:$CA$102,ROW(AP53)+1,MATCH(DatosProcesados!AP$1,Consolidado!$A$1:$CA$1,0))</f>
        <v>No informa</v>
      </c>
      <c r="AQ53" s="96">
        <f>INDEX(Consolidado!$A$1:$CA$102,ROW(AQ53)+1,MATCH(DatosProcesados!AQ$1,Consolidado!$A$1:$CA$1,0))</f>
        <v>0</v>
      </c>
      <c r="AR53" s="96">
        <f>INDEX(Consolidado!$A$1:$CA$102,ROW(AR53)+1,MATCH(DatosProcesados!AR$1,Consolidado!$A$1:$CA$1,0))</f>
        <v>0</v>
      </c>
      <c r="AS53" s="96" t="str">
        <f>INDEX(Consolidado!$A$1:$CA$102,ROW(AS53)+1,MATCH(DatosProcesados!AS$1,Consolidado!$A$1:$CA$1,0))</f>
        <v>No informa</v>
      </c>
      <c r="AT53" s="96">
        <f>INDEX(Consolidado!$A$1:$CA$102,ROW(AT53)+1,MATCH(DatosProcesados!AT$1,Consolidado!$A$1:$CA$1,0))</f>
        <v>0</v>
      </c>
      <c r="AU53" s="96">
        <f>INDEX(Consolidado!$A$1:$CA$102,ROW(AU53)+1,MATCH(DatosProcesados!AU$1,Consolidado!$A$1:$CA$1,0))</f>
        <v>0</v>
      </c>
      <c r="AV53" s="96">
        <f>INDEX(Consolidado!$A$1:$CA$102,ROW(AV53)+1,MATCH(DatosProcesados!AV$1,Consolidado!$A$1:$CA$1,0))</f>
        <v>0</v>
      </c>
      <c r="AW53" s="96">
        <f>INDEX(Consolidado!$A$1:$CA$102,ROW(AW53)+1,MATCH(DatosProcesados!AW$1,Consolidado!$A$1:$CA$1,0))</f>
        <v>0</v>
      </c>
      <c r="AX53" s="96" t="str">
        <f>INDEX(Consolidado!$A$1:$CA$102,ROW(AX53)+1,MATCH(DatosProcesados!AX$1,Consolidado!$A$1:$CA$1,0))</f>
        <v>No informa</v>
      </c>
      <c r="AY53" s="96" t="str">
        <f>INDEX(Consolidado!$A$1:$CA$102,ROW(AY53)+1,MATCH(DatosProcesados!AY$1,Consolidado!$A$1:$CA$1,0))</f>
        <v>No informa</v>
      </c>
      <c r="AZ53" s="96" t="str">
        <f>INDEX(Consolidado!$A$1:$CA$102,ROW(AZ53)+1,MATCH(DatosProcesados!AZ$1,Consolidado!$A$1:$CA$1,0))</f>
        <v>No informa</v>
      </c>
      <c r="BA53" s="96">
        <f>INDEX(Consolidado!$A$1:$CA$102,ROW(BA53)+1,MATCH(DatosProcesados!BA$1,Consolidado!$A$1:$CA$1,0))</f>
        <v>0</v>
      </c>
      <c r="BB53" s="96" t="str">
        <f>INDEX(Consolidado!$A$1:$CA$102,ROW(BB53)+1,MATCH(DatosProcesados!BB$1,Consolidado!$A$1:$CA$1,0))</f>
        <v xml:space="preserve">No informa </v>
      </c>
      <c r="BC53" s="96">
        <f>INDEX(Consolidado!$A$1:$CA$102,ROW(BC53)+1,MATCH(DatosProcesados!BC$1,Consolidado!$A$1:$CA$1,0))</f>
        <v>0</v>
      </c>
      <c r="BD53" s="96">
        <f>INDEX(Consolidado!$A$1:$CA$102,ROW(BD53)+1,MATCH(DatosProcesados!BD$1,Consolidado!$A$1:$CA$1,0))</f>
        <v>0</v>
      </c>
      <c r="BE53" s="96">
        <f>INDEX(Consolidado!$A$1:$CA$102,ROW(BE53)+1,MATCH(DatosProcesados!BE$1,Consolidado!$A$1:$CA$1,0))</f>
        <v>0</v>
      </c>
      <c r="BF53" s="96">
        <f>INDEX(Consolidado!$A$1:$CA$102,ROW(BF53)+1,MATCH(DatosProcesados!BF$1,Consolidado!$A$1:$CA$1,0))</f>
        <v>0</v>
      </c>
    </row>
    <row r="54" spans="1:58" x14ac:dyDescent="0.3">
      <c r="A54" s="96" t="str">
        <f>INDEX(Consolidado!$A$1:$CA$102,ROW(A54)+1,MATCH(DatosProcesados!A$1,Consolidado!$A$1:$CA$1,0))</f>
        <v>Corbeta</v>
      </c>
      <c r="B54" s="96" t="str">
        <f>INDEX(Consolidado!$A$1:$CA$102,ROW(B54)+1,MATCH(DatosProcesados!B$1,Consolidado!$A$1:$CA$1,0))</f>
        <v>Comercio</v>
      </c>
      <c r="C54" s="96" t="str">
        <f>INDEX(Consolidado!$A$1:$CA$102,ROW(C54)+1,MATCH(DatosProcesados!C$1,Consolidado!$A$1:$CA$1,0))</f>
        <v>Privada</v>
      </c>
      <c r="D54" s="96" t="str">
        <f>INDEX(Consolidado!$A$1:$CA$102,ROW(D54)+1,MATCH(DatosProcesados!D$1,Consolidado!$A$1:$CA$1,0))</f>
        <v>Si</v>
      </c>
      <c r="E54" s="96" t="str">
        <f>INDEX(Consolidado!$A$1:$CA$102,ROW(E54)+1,MATCH(DatosProcesados!E$1,Consolidado!$A$1:$CA$1,0))</f>
        <v>No</v>
      </c>
      <c r="F54" s="96" t="str">
        <f>INDEX(Consolidado!$A$1:$CA$102,ROW(F54)+1,MATCH(DatosProcesados!F$1,Consolidado!$A$1:$CA$1,0))</f>
        <v>No</v>
      </c>
      <c r="G54" s="96">
        <f>INDEX(Consolidado!$A$1:$CA$102,ROW(G54)+1,MATCH(DatosProcesados!G$1,Consolidado!$A$1:$CA$1,0))</f>
        <v>1938</v>
      </c>
      <c r="H54" s="96" t="str">
        <f>INDEX(Consolidado!$A$1:$CA$102,ROW(H54)+1,MATCH(DatosProcesados!H$1,Consolidado!$A$1:$CA$1,0))</f>
        <v>Colombia</v>
      </c>
      <c r="I54" s="96">
        <f>INDEX(Consolidado!$A$1:$CA$102,ROW(I54)+1,MATCH(DatosProcesados!I$1,Consolidado!$A$1:$CA$1,0))</f>
        <v>11.88773162</v>
      </c>
      <c r="J54" s="96" t="str">
        <f>INDEX(Consolidado!$A$1:$CA$102,ROW(J54)+1,MATCH(DatosProcesados!J$1,Consolidado!$A$1:$CA$1,0))</f>
        <v>No</v>
      </c>
      <c r="K54" s="96" t="str">
        <f>INDEX(Consolidado!$A$1:$CA$102,ROW(K54)+1,MATCH(DatosProcesados!K$1,Consolidado!$A$1:$CA$1,0))</f>
        <v>No tiene</v>
      </c>
      <c r="L54" s="96">
        <f>INDEX(Consolidado!$A$1:$CA$102,ROW(L54)+1,MATCH(DatosProcesados!L$1,Consolidado!$A$1:$CA$1,0))</f>
        <v>0</v>
      </c>
      <c r="M54" s="96">
        <f>INDEX(Consolidado!$A$1:$CA$102,ROW(M54)+1,MATCH(DatosProcesados!M$1,Consolidado!$A$1:$CA$1,0))</f>
        <v>0</v>
      </c>
      <c r="N54" s="96">
        <f>INDEX(Consolidado!$A$1:$CA$102,ROW(N54)+1,MATCH(DatosProcesados!N$1,Consolidado!$A$1:$CA$1,0))</f>
        <v>0</v>
      </c>
      <c r="O54" s="96">
        <f>INDEX(Consolidado!$A$1:$CA$102,ROW(O54)+1,MATCH(DatosProcesados!O$1,Consolidado!$A$1:$CA$1,0))</f>
        <v>0</v>
      </c>
      <c r="P54" s="96">
        <f>INDEX(Consolidado!$A$1:$CA$102,ROW(P54)+1,MATCH(DatosProcesados!P$1,Consolidado!$A$1:$CA$1,0))</f>
        <v>0</v>
      </c>
      <c r="Q54" s="96" t="str">
        <f>INDEX(Consolidado!$A$1:$CA$102,ROW(Q54)+1,MATCH(DatosProcesados!Q$1,Consolidado!$A$1:$CA$1,0))</f>
        <v xml:space="preserve">No informa </v>
      </c>
      <c r="R54" s="96" t="str">
        <f>INDEX(Consolidado!$A$1:$CA$102,ROW(R54)+1,MATCH(DatosProcesados!R$1,Consolidado!$A$1:$CA$1,0))</f>
        <v xml:space="preserve">No informa </v>
      </c>
      <c r="S54" s="96" t="str">
        <f>INDEX(Consolidado!$A$1:$CA$102,ROW(S54)+1,MATCH(DatosProcesados!S$1,Consolidado!$A$1:$CA$1,0))</f>
        <v xml:space="preserve">No informa </v>
      </c>
      <c r="T54" s="96">
        <f>INDEX(Consolidado!$A$1:$CA$102,ROW(T54)+1,MATCH(DatosProcesados!T$1,Consolidado!$A$1:$CA$1,0))</f>
        <v>0</v>
      </c>
      <c r="U54" s="96">
        <f>INDEX(Consolidado!$A$1:$CA$102,ROW(U54)+1,MATCH(DatosProcesados!U$1,Consolidado!$A$1:$CA$1,0))</f>
        <v>0</v>
      </c>
      <c r="V54" s="96">
        <f>INDEX(Consolidado!$A$1:$CA$102,ROW(V54)+1,MATCH(DatosProcesados!V$1,Consolidado!$A$1:$CA$1,0))</f>
        <v>0</v>
      </c>
      <c r="W54" s="96">
        <f>INDEX(Consolidado!$A$1:$CA$102,ROW(W54)+1,MATCH(DatosProcesados!W$1,Consolidado!$A$1:$CA$1,0))</f>
        <v>0</v>
      </c>
      <c r="X54" s="96" t="str">
        <f>INDEX(Consolidado!$A$1:$CA$102,ROW(X54)+1,MATCH(DatosProcesados!X$1,Consolidado!$A$1:$CA$1,0))</f>
        <v>No informa</v>
      </c>
      <c r="Y54" s="96">
        <f>INDEX(Consolidado!$A$1:$CA$102,ROW(Y54)+1,MATCH(DatosProcesados!Y$1,Consolidado!$A$1:$CA$1,0))</f>
        <v>0</v>
      </c>
      <c r="Z54" s="96">
        <f>INDEX(Consolidado!$A$1:$CA$102,ROW(Z54)+1,MATCH(DatosProcesados!Z$1,Consolidado!$A$1:$CA$1,0))</f>
        <v>0</v>
      </c>
      <c r="AA54" s="96" t="str">
        <f>INDEX(Consolidado!$A$1:$CA$102,ROW(AA54)+1,MATCH(DatosProcesados!AA$1,Consolidado!$A$1:$CA$1,0))</f>
        <v>No informa</v>
      </c>
      <c r="AB54" s="96">
        <f>INDEX(Consolidado!$A$1:$CA$102,ROW(AB54)+1,MATCH(DatosProcesados!AB$1,Consolidado!$A$1:$CA$1,0))</f>
        <v>0</v>
      </c>
      <c r="AC54" s="96">
        <f>INDEX(Consolidado!$A$1:$CA$102,ROW(AC54)+1,MATCH(DatosProcesados!AC$1,Consolidado!$A$1:$CA$1,0))</f>
        <v>0</v>
      </c>
      <c r="AD54" s="96" t="str">
        <f>INDEX(Consolidado!$A$1:$CA$102,ROW(AD54)+1,MATCH(DatosProcesados!AD$1,Consolidado!$A$1:$CA$1,0))</f>
        <v xml:space="preserve">No informa </v>
      </c>
      <c r="AE54" s="96">
        <f>INDEX(Consolidado!$A$1:$CA$102,ROW(AE54)+1,MATCH(DatosProcesados!AE$1,Consolidado!$A$1:$CA$1,0))</f>
        <v>0</v>
      </c>
      <c r="AF54" s="96">
        <f>INDEX(Consolidado!$A$1:$CA$102,ROW(AF54)+1,MATCH(DatosProcesados!AF$1,Consolidado!$A$1:$CA$1,0))</f>
        <v>0</v>
      </c>
      <c r="AG54" s="96">
        <f>INDEX(Consolidado!$A$1:$CA$102,ROW(AG54)+1,MATCH(DatosProcesados!AG$1,Consolidado!$A$1:$CA$1,0))</f>
        <v>0</v>
      </c>
      <c r="AH54" s="96">
        <f>INDEX(Consolidado!$A$1:$CA$102,ROW(AH54)+1,MATCH(DatosProcesados!AH$1,Consolidado!$A$1:$CA$1,0))</f>
        <v>0</v>
      </c>
      <c r="AI54" s="96" t="str">
        <f>INDEX(Consolidado!$A$1:$CA$102,ROW(AI54)+1,MATCH(DatosProcesados!AI$1,Consolidado!$A$1:$CA$1,0))</f>
        <v>No informa</v>
      </c>
      <c r="AJ54" s="96" t="str">
        <f>INDEX(Consolidado!$A$1:$CA$102,ROW(AJ54)+1,MATCH(DatosProcesados!AJ$1,Consolidado!$A$1:$CA$1,0))</f>
        <v>No informa</v>
      </c>
      <c r="AK54" s="96">
        <f>INDEX(Consolidado!$A$1:$CA$102,ROW(AK54)+1,MATCH(DatosProcesados!AK$1,Consolidado!$A$1:$CA$1,0))</f>
        <v>0</v>
      </c>
      <c r="AL54" s="96" t="str">
        <f>INDEX(Consolidado!$A$1:$CA$102,ROW(AL54)+1,MATCH(DatosProcesados!AL$1,Consolidado!$A$1:$CA$1,0))</f>
        <v>No informa</v>
      </c>
      <c r="AM54" s="96" t="str">
        <f>INDEX(Consolidado!$A$1:$CA$102,ROW(AM54)+1,MATCH(DatosProcesados!AM$1,Consolidado!$A$1:$CA$1,0))</f>
        <v>No informa</v>
      </c>
      <c r="AN54" s="96">
        <f>INDEX(Consolidado!$A$1:$CA$102,ROW(AN54)+1,MATCH(DatosProcesados!AN$1,Consolidado!$A$1:$CA$1,0))</f>
        <v>0</v>
      </c>
      <c r="AO54" s="96" t="str">
        <f>INDEX(Consolidado!$A$1:$CA$102,ROW(AO54)+1,MATCH(DatosProcesados!AO$1,Consolidado!$A$1:$CA$1,0))</f>
        <v>No informa</v>
      </c>
      <c r="AP54" s="96" t="str">
        <f>INDEX(Consolidado!$A$1:$CA$102,ROW(AP54)+1,MATCH(DatosProcesados!AP$1,Consolidado!$A$1:$CA$1,0))</f>
        <v>No informa</v>
      </c>
      <c r="AQ54" s="96">
        <f>INDEX(Consolidado!$A$1:$CA$102,ROW(AQ54)+1,MATCH(DatosProcesados!AQ$1,Consolidado!$A$1:$CA$1,0))</f>
        <v>0</v>
      </c>
      <c r="AR54" s="96">
        <f>INDEX(Consolidado!$A$1:$CA$102,ROW(AR54)+1,MATCH(DatosProcesados!AR$1,Consolidado!$A$1:$CA$1,0))</f>
        <v>0</v>
      </c>
      <c r="AS54" s="96" t="str">
        <f>INDEX(Consolidado!$A$1:$CA$102,ROW(AS54)+1,MATCH(DatosProcesados!AS$1,Consolidado!$A$1:$CA$1,0))</f>
        <v>No informa</v>
      </c>
      <c r="AT54" s="96">
        <f>INDEX(Consolidado!$A$1:$CA$102,ROW(AT54)+1,MATCH(DatosProcesados!AT$1,Consolidado!$A$1:$CA$1,0))</f>
        <v>0</v>
      </c>
      <c r="AU54" s="96">
        <f>INDEX(Consolidado!$A$1:$CA$102,ROW(AU54)+1,MATCH(DatosProcesados!AU$1,Consolidado!$A$1:$CA$1,0))</f>
        <v>0</v>
      </c>
      <c r="AV54" s="96">
        <f>INDEX(Consolidado!$A$1:$CA$102,ROW(AV54)+1,MATCH(DatosProcesados!AV$1,Consolidado!$A$1:$CA$1,0))</f>
        <v>0</v>
      </c>
      <c r="AW54" s="96">
        <f>INDEX(Consolidado!$A$1:$CA$102,ROW(AW54)+1,MATCH(DatosProcesados!AW$1,Consolidado!$A$1:$CA$1,0))</f>
        <v>0</v>
      </c>
      <c r="AX54" s="96" t="str">
        <f>INDEX(Consolidado!$A$1:$CA$102,ROW(AX54)+1,MATCH(DatosProcesados!AX$1,Consolidado!$A$1:$CA$1,0))</f>
        <v>No informa</v>
      </c>
      <c r="AY54" s="96" t="str">
        <f>INDEX(Consolidado!$A$1:$CA$102,ROW(AY54)+1,MATCH(DatosProcesados!AY$1,Consolidado!$A$1:$CA$1,0))</f>
        <v>No informa</v>
      </c>
      <c r="AZ54" s="96" t="str">
        <f>INDEX(Consolidado!$A$1:$CA$102,ROW(AZ54)+1,MATCH(DatosProcesados!AZ$1,Consolidado!$A$1:$CA$1,0))</f>
        <v>No informa</v>
      </c>
      <c r="BA54" s="96">
        <f>INDEX(Consolidado!$A$1:$CA$102,ROW(BA54)+1,MATCH(DatosProcesados!BA$1,Consolidado!$A$1:$CA$1,0))</f>
        <v>0</v>
      </c>
      <c r="BB54" s="96" t="str">
        <f>INDEX(Consolidado!$A$1:$CA$102,ROW(BB54)+1,MATCH(DatosProcesados!BB$1,Consolidado!$A$1:$CA$1,0))</f>
        <v xml:space="preserve">No informa </v>
      </c>
      <c r="BC54" s="96">
        <f>INDEX(Consolidado!$A$1:$CA$102,ROW(BC54)+1,MATCH(DatosProcesados!BC$1,Consolidado!$A$1:$CA$1,0))</f>
        <v>0</v>
      </c>
      <c r="BD54" s="96">
        <f>INDEX(Consolidado!$A$1:$CA$102,ROW(BD54)+1,MATCH(DatosProcesados!BD$1,Consolidado!$A$1:$CA$1,0))</f>
        <v>0</v>
      </c>
      <c r="BE54" s="96">
        <f>INDEX(Consolidado!$A$1:$CA$102,ROW(BE54)+1,MATCH(DatosProcesados!BE$1,Consolidado!$A$1:$CA$1,0))</f>
        <v>0</v>
      </c>
      <c r="BF54" s="96">
        <f>INDEX(Consolidado!$A$1:$CA$102,ROW(BF54)+1,MATCH(DatosProcesados!BF$1,Consolidado!$A$1:$CA$1,0))</f>
        <v>0</v>
      </c>
    </row>
    <row r="55" spans="1:58" x14ac:dyDescent="0.3">
      <c r="A55" s="96" t="str">
        <f>INDEX(Consolidado!$A$1:$CA$102,ROW(A55)+1,MATCH(DatosProcesados!A$1,Consolidado!$A$1:$CA$1,0))</f>
        <v>Primax</v>
      </c>
      <c r="B55" s="96" t="str">
        <f>INDEX(Consolidado!$A$1:$CA$102,ROW(B55)+1,MATCH(DatosProcesados!B$1,Consolidado!$A$1:$CA$1,0))</f>
        <v>Comercio</v>
      </c>
      <c r="C55" s="96" t="str">
        <f>INDEX(Consolidado!$A$1:$CA$102,ROW(C55)+1,MATCH(DatosProcesados!C$1,Consolidado!$A$1:$CA$1,0))</f>
        <v>Privada</v>
      </c>
      <c r="D55" s="96" t="str">
        <f>INDEX(Consolidado!$A$1:$CA$102,ROW(D55)+1,MATCH(DatosProcesados!D$1,Consolidado!$A$1:$CA$1,0))</f>
        <v>No</v>
      </c>
      <c r="E55" s="96" t="str">
        <f>INDEX(Consolidado!$A$1:$CA$102,ROW(E55)+1,MATCH(DatosProcesados!E$1,Consolidado!$A$1:$CA$1,0))</f>
        <v>No</v>
      </c>
      <c r="F55" s="96" t="str">
        <f>INDEX(Consolidado!$A$1:$CA$102,ROW(F55)+1,MATCH(DatosProcesados!F$1,Consolidado!$A$1:$CA$1,0))</f>
        <v>Si</v>
      </c>
      <c r="G55" s="96">
        <f>INDEX(Consolidado!$A$1:$CA$102,ROW(G55)+1,MATCH(DatosProcesados!G$1,Consolidado!$A$1:$CA$1,0))</f>
        <v>2005</v>
      </c>
      <c r="H55" s="96" t="str">
        <f>INDEX(Consolidado!$A$1:$CA$102,ROW(H55)+1,MATCH(DatosProcesados!H$1,Consolidado!$A$1:$CA$1,0))</f>
        <v>Perú</v>
      </c>
      <c r="I55" s="96">
        <f>INDEX(Consolidado!$A$1:$CA$102,ROW(I55)+1,MATCH(DatosProcesados!I$1,Consolidado!$A$1:$CA$1,0))</f>
        <v>10.521119421</v>
      </c>
      <c r="J55" s="96" t="str">
        <f>INDEX(Consolidado!$A$1:$CA$102,ROW(J55)+1,MATCH(DatosProcesados!J$1,Consolidado!$A$1:$CA$1,0))</f>
        <v>Si</v>
      </c>
      <c r="K55" s="96">
        <f>INDEX(Consolidado!$A$1:$CA$102,ROW(K55)+1,MATCH(DatosProcesados!K$1,Consolidado!$A$1:$CA$1,0))</f>
        <v>2024</v>
      </c>
      <c r="L55" s="96" t="str">
        <f>INDEX(Consolidado!$A$1:$CA$102,ROW(L55)+1,MATCH(DatosProcesados!L$1,Consolidado!$A$1:$CA$1,0))</f>
        <v>Si</v>
      </c>
      <c r="M55" s="96" t="str">
        <f>INDEX(Consolidado!$A$1:$CA$102,ROW(M55)+1,MATCH(DatosProcesados!M$1,Consolidado!$A$1:$CA$1,0))</f>
        <v>Si</v>
      </c>
      <c r="N55" s="96" t="str">
        <f>INDEX(Consolidado!$A$1:$CA$102,ROW(N55)+1,MATCH(DatosProcesados!N$1,Consolidado!$A$1:$CA$1,0))</f>
        <v>Si</v>
      </c>
      <c r="O55" s="96" t="str">
        <f>INDEX(Consolidado!$A$1:$CA$102,ROW(O55)+1,MATCH(DatosProcesados!O$1,Consolidado!$A$1:$CA$1,0))</f>
        <v>Si</v>
      </c>
      <c r="P55" s="96" t="str">
        <f>INDEX(Consolidado!$A$1:$CA$102,ROW(P55)+1,MATCH(DatosProcesados!P$1,Consolidado!$A$1:$CA$1,0))</f>
        <v>Si</v>
      </c>
      <c r="Q55" s="96">
        <f>INDEX(Consolidado!$A$1:$CA$102,ROW(Q55)+1,MATCH(DatosProcesados!Q$1,Consolidado!$A$1:$CA$1,0))</f>
        <v>57.42</v>
      </c>
      <c r="R55" s="96">
        <f>INDEX(Consolidado!$A$1:$CA$102,ROW(R55)+1,MATCH(DatosProcesados!R$1,Consolidado!$A$1:$CA$1,0))</f>
        <v>860.2</v>
      </c>
      <c r="S55" s="96">
        <f>INDEX(Consolidado!$A$1:$CA$102,ROW(S55)+1,MATCH(DatosProcesados!S$1,Consolidado!$A$1:$CA$1,0))</f>
        <v>7986.04</v>
      </c>
      <c r="T55" s="96" t="str">
        <f>INDEX(Consolidado!$A$1:$CA$102,ROW(T55)+1,MATCH(DatosProcesados!T$1,Consolidado!$A$1:$CA$1,0))</f>
        <v>Si</v>
      </c>
      <c r="U55" s="96" t="str">
        <f>INDEX(Consolidado!$A$1:$CA$102,ROW(U55)+1,MATCH(DatosProcesados!U$1,Consolidado!$A$1:$CA$1,0))</f>
        <v>Si</v>
      </c>
      <c r="V55" s="96">
        <f>INDEX(Consolidado!$A$1:$CA$102,ROW(V55)+1,MATCH(DatosProcesados!V$1,Consolidado!$A$1:$CA$1,0))</f>
        <v>1</v>
      </c>
      <c r="W55" s="96" t="str">
        <f>INDEX(Consolidado!$A$1:$CA$102,ROW(W55)+1,MATCH(DatosProcesados!W$1,Consolidado!$A$1:$CA$1,0))</f>
        <v>Si</v>
      </c>
      <c r="X55" s="96">
        <f>INDEX(Consolidado!$A$1:$CA$102,ROW(X55)+1,MATCH(DatosProcesados!X$1,Consolidado!$A$1:$CA$1,0))</f>
        <v>17547413.508717898</v>
      </c>
      <c r="Y55" s="96" t="str">
        <f>INDEX(Consolidado!$A$1:$CA$102,ROW(Y55)+1,MATCH(DatosProcesados!Y$1,Consolidado!$A$1:$CA$1,0))</f>
        <v>Si</v>
      </c>
      <c r="Z55" s="96" t="str">
        <f>INDEX(Consolidado!$A$1:$CA$102,ROW(Z55)+1,MATCH(DatosProcesados!Z$1,Consolidado!$A$1:$CA$1,0))</f>
        <v>Si</v>
      </c>
      <c r="AA55" s="96" t="str">
        <f>INDEX(Consolidado!$A$1:$CA$102,ROW(AA55)+1,MATCH(DatosProcesados!AA$1,Consolidado!$A$1:$CA$1,0))</f>
        <v>No informa</v>
      </c>
      <c r="AB55" s="96">
        <f>INDEX(Consolidado!$A$1:$CA$102,ROW(AB55)+1,MATCH(DatosProcesados!AB$1,Consolidado!$A$1:$CA$1,0))</f>
        <v>0</v>
      </c>
      <c r="AC55" s="96" t="str">
        <f>INDEX(Consolidado!$A$1:$CA$102,ROW(AC55)+1,MATCH(DatosProcesados!AC$1,Consolidado!$A$1:$CA$1,0))</f>
        <v>Si</v>
      </c>
      <c r="AD55" s="96">
        <f>INDEX(Consolidado!$A$1:$CA$102,ROW(AD55)+1,MATCH(DatosProcesados!AD$1,Consolidado!$A$1:$CA$1,0))</f>
        <v>141.41999999999999</v>
      </c>
      <c r="AE55" s="96">
        <f>INDEX(Consolidado!$A$1:$CA$102,ROW(AE55)+1,MATCH(DatosProcesados!AE$1,Consolidado!$A$1:$CA$1,0))</f>
        <v>1</v>
      </c>
      <c r="AF55" s="96" t="str">
        <f>INDEX(Consolidado!$A$1:$CA$102,ROW(AF55)+1,MATCH(DatosProcesados!AF$1,Consolidado!$A$1:$CA$1,0))</f>
        <v>Si</v>
      </c>
      <c r="AG55" s="96" t="str">
        <f>INDEX(Consolidado!$A$1:$CA$102,ROW(AG55)+1,MATCH(DatosProcesados!AG$1,Consolidado!$A$1:$CA$1,0))</f>
        <v>No</v>
      </c>
      <c r="AH55" s="96" t="str">
        <f>INDEX(Consolidado!$A$1:$CA$102,ROW(AH55)+1,MATCH(DatosProcesados!AH$1,Consolidado!$A$1:$CA$1,0))</f>
        <v>Si</v>
      </c>
      <c r="AI55" s="96" t="str">
        <f>INDEX(Consolidado!$A$1:$CA$102,ROW(AI55)+1,MATCH(DatosProcesados!AI$1,Consolidado!$A$1:$CA$1,0))</f>
        <v>No informa</v>
      </c>
      <c r="AJ55" s="96" t="str">
        <f>INDEX(Consolidado!$A$1:$CA$102,ROW(AJ55)+1,MATCH(DatosProcesados!AJ$1,Consolidado!$A$1:$CA$1,0))</f>
        <v>No informa</v>
      </c>
      <c r="AK55" s="96" t="str">
        <f>INDEX(Consolidado!$A$1:$CA$102,ROW(AK55)+1,MATCH(DatosProcesados!AK$1,Consolidado!$A$1:$CA$1,0))</f>
        <v>Si</v>
      </c>
      <c r="AL55" s="96" t="str">
        <f>INDEX(Consolidado!$A$1:$CA$102,ROW(AL55)+1,MATCH(DatosProcesados!AL$1,Consolidado!$A$1:$CA$1,0))</f>
        <v>No informa</v>
      </c>
      <c r="AM55" s="96" t="str">
        <f>INDEX(Consolidado!$A$1:$CA$102,ROW(AM55)+1,MATCH(DatosProcesados!AM$1,Consolidado!$A$1:$CA$1,0))</f>
        <v>No informa</v>
      </c>
      <c r="AN55" s="96">
        <f>INDEX(Consolidado!$A$1:$CA$102,ROW(AN55)+1,MATCH(DatosProcesados!AN$1,Consolidado!$A$1:$CA$1,0))</f>
        <v>0</v>
      </c>
      <c r="AO55" s="96">
        <f>INDEX(Consolidado!$A$1:$CA$102,ROW(AO55)+1,MATCH(DatosProcesados!AO$1,Consolidado!$A$1:$CA$1,0))</f>
        <v>0</v>
      </c>
      <c r="AP55" s="96">
        <f>INDEX(Consolidado!$A$1:$CA$102,ROW(AP55)+1,MATCH(DatosProcesados!AP$1,Consolidado!$A$1:$CA$1,0))</f>
        <v>0.34</v>
      </c>
      <c r="AQ55" s="96" t="str">
        <f>INDEX(Consolidado!$A$1:$CA$102,ROW(AQ55)+1,MATCH(DatosProcesados!AQ$1,Consolidado!$A$1:$CA$1,0))</f>
        <v>No</v>
      </c>
      <c r="AR55" s="96" t="str">
        <f>INDEX(Consolidado!$A$1:$CA$102,ROW(AR55)+1,MATCH(DatosProcesados!AR$1,Consolidado!$A$1:$CA$1,0))</f>
        <v>No</v>
      </c>
      <c r="AS55" s="96" t="str">
        <f>INDEX(Consolidado!$A$1:$CA$102,ROW(AS55)+1,MATCH(DatosProcesados!AS$1,Consolidado!$A$1:$CA$1,0))</f>
        <v>No informa</v>
      </c>
      <c r="AT55" s="96" t="str">
        <f>INDEX(Consolidado!$A$1:$CA$102,ROW(AT55)+1,MATCH(DatosProcesados!AT$1,Consolidado!$A$1:$CA$1,0))</f>
        <v>No</v>
      </c>
      <c r="AU55" s="96" t="str">
        <f>INDEX(Consolidado!$A$1:$CA$102,ROW(AU55)+1,MATCH(DatosProcesados!AU$1,Consolidado!$A$1:$CA$1,0))</f>
        <v>Si</v>
      </c>
      <c r="AV55" s="96">
        <f>INDEX(Consolidado!$A$1:$CA$102,ROW(AV55)+1,MATCH(DatosProcesados!AV$1,Consolidado!$A$1:$CA$1,0))</f>
        <v>1</v>
      </c>
      <c r="AW55" s="96" t="str">
        <f>INDEX(Consolidado!$A$1:$CA$102,ROW(AW55)+1,MATCH(DatosProcesados!AW$1,Consolidado!$A$1:$CA$1,0))</f>
        <v>Si</v>
      </c>
      <c r="AX55" s="96">
        <f>INDEX(Consolidado!$A$1:$CA$102,ROW(AX55)+1,MATCH(DatosProcesados!AX$1,Consolidado!$A$1:$CA$1,0))</f>
        <v>7.0763358778625944</v>
      </c>
      <c r="AY55" s="96">
        <f>INDEX(Consolidado!$A$1:$CA$102,ROW(AY55)+1,MATCH(DatosProcesados!AY$1,Consolidado!$A$1:$CA$1,0))</f>
        <v>0.10400763358778627</v>
      </c>
      <c r="AZ55" s="96">
        <f>INDEX(Consolidado!$A$1:$CA$102,ROW(AZ55)+1,MATCH(DatosProcesados!AZ$1,Consolidado!$A$1:$CA$1,0))</f>
        <v>55.064885496183209</v>
      </c>
      <c r="BA55" s="96" t="str">
        <f>INDEX(Consolidado!$A$1:$CA$102,ROW(BA55)+1,MATCH(DatosProcesados!BA$1,Consolidado!$A$1:$CA$1,0))</f>
        <v>Si</v>
      </c>
      <c r="BB55" s="96">
        <f>INDEX(Consolidado!$A$1:$CA$102,ROW(BB55)+1,MATCH(DatosProcesados!BB$1,Consolidado!$A$1:$CA$1,0))</f>
        <v>0.97</v>
      </c>
      <c r="BC55" s="96" t="str">
        <f>INDEX(Consolidado!$A$1:$CA$102,ROW(BC55)+1,MATCH(DatosProcesados!BC$1,Consolidado!$A$1:$CA$1,0))</f>
        <v>Si</v>
      </c>
      <c r="BD55" s="96" t="str">
        <f>INDEX(Consolidado!$A$1:$CA$102,ROW(BD55)+1,MATCH(DatosProcesados!BD$1,Consolidado!$A$1:$CA$1,0))</f>
        <v>Si</v>
      </c>
      <c r="BE55" s="96">
        <f>INDEX(Consolidado!$A$1:$CA$102,ROW(BE55)+1,MATCH(DatosProcesados!BE$1,Consolidado!$A$1:$CA$1,0))</f>
        <v>1</v>
      </c>
      <c r="BF55" s="96">
        <f>INDEX(Consolidado!$A$1:$CA$102,ROW(BF55)+1,MATCH(DatosProcesados!BF$1,Consolidado!$A$1:$CA$1,0))</f>
        <v>1</v>
      </c>
    </row>
    <row r="56" spans="1:58" x14ac:dyDescent="0.3">
      <c r="A56" s="96" t="str">
        <f>INDEX(Consolidado!$A$1:$CA$102,ROW(A56)+1,MATCH(DatosProcesados!A$1,Consolidado!$A$1:$CA$1,0))</f>
        <v>Olímpica</v>
      </c>
      <c r="B56" s="96" t="str">
        <f>INDEX(Consolidado!$A$1:$CA$102,ROW(B56)+1,MATCH(DatosProcesados!B$1,Consolidado!$A$1:$CA$1,0))</f>
        <v>Comercio</v>
      </c>
      <c r="C56" s="96" t="str">
        <f>INDEX(Consolidado!$A$1:$CA$102,ROW(C56)+1,MATCH(DatosProcesados!C$1,Consolidado!$A$1:$CA$1,0))</f>
        <v>Privada</v>
      </c>
      <c r="D56" s="96" t="str">
        <f>INDEX(Consolidado!$A$1:$CA$102,ROW(D56)+1,MATCH(DatosProcesados!D$1,Consolidado!$A$1:$CA$1,0))</f>
        <v>Si</v>
      </c>
      <c r="E56" s="96" t="str">
        <f>INDEX(Consolidado!$A$1:$CA$102,ROW(E56)+1,MATCH(DatosProcesados!E$1,Consolidado!$A$1:$CA$1,0))</f>
        <v>No</v>
      </c>
      <c r="F56" s="96" t="str">
        <f>INDEX(Consolidado!$A$1:$CA$102,ROW(F56)+1,MATCH(DatosProcesados!F$1,Consolidado!$A$1:$CA$1,0))</f>
        <v>No</v>
      </c>
      <c r="G56" s="96">
        <f>INDEX(Consolidado!$A$1:$CA$102,ROW(G56)+1,MATCH(DatosProcesados!G$1,Consolidado!$A$1:$CA$1,0))</f>
        <v>1953</v>
      </c>
      <c r="H56" s="96" t="str">
        <f>INDEX(Consolidado!$A$1:$CA$102,ROW(H56)+1,MATCH(DatosProcesados!H$1,Consolidado!$A$1:$CA$1,0))</f>
        <v>Colombia</v>
      </c>
      <c r="I56" s="96">
        <f>INDEX(Consolidado!$A$1:$CA$102,ROW(I56)+1,MATCH(DatosProcesados!I$1,Consolidado!$A$1:$CA$1,0))</f>
        <v>7.1291921260000004</v>
      </c>
      <c r="J56" s="96" t="str">
        <f>INDEX(Consolidado!$A$1:$CA$102,ROW(J56)+1,MATCH(DatosProcesados!J$1,Consolidado!$A$1:$CA$1,0))</f>
        <v>Si</v>
      </c>
      <c r="K56" s="96">
        <f>INDEX(Consolidado!$A$1:$CA$102,ROW(K56)+1,MATCH(DatosProcesados!K$1,Consolidado!$A$1:$CA$1,0))</f>
        <v>2022</v>
      </c>
      <c r="L56" s="96">
        <f>INDEX(Consolidado!$A$1:$CA$102,ROW(L56)+1,MATCH(DatosProcesados!L$1,Consolidado!$A$1:$CA$1,0))</f>
        <v>0</v>
      </c>
      <c r="M56" s="96">
        <f>INDEX(Consolidado!$A$1:$CA$102,ROW(M56)+1,MATCH(DatosProcesados!M$1,Consolidado!$A$1:$CA$1,0))</f>
        <v>0</v>
      </c>
      <c r="N56" s="96">
        <f>INDEX(Consolidado!$A$1:$CA$102,ROW(N56)+1,MATCH(DatosProcesados!N$1,Consolidado!$A$1:$CA$1,0))</f>
        <v>0</v>
      </c>
      <c r="O56" s="96">
        <f>INDEX(Consolidado!$A$1:$CA$102,ROW(O56)+1,MATCH(DatosProcesados!O$1,Consolidado!$A$1:$CA$1,0))</f>
        <v>0</v>
      </c>
      <c r="P56" s="96">
        <f>INDEX(Consolidado!$A$1:$CA$102,ROW(P56)+1,MATCH(DatosProcesados!P$1,Consolidado!$A$1:$CA$1,0))</f>
        <v>0</v>
      </c>
      <c r="Q56" s="96" t="str">
        <f>INDEX(Consolidado!$A$1:$CA$102,ROW(Q56)+1,MATCH(DatosProcesados!Q$1,Consolidado!$A$1:$CA$1,0))</f>
        <v xml:space="preserve">No informa </v>
      </c>
      <c r="R56" s="96" t="str">
        <f>INDEX(Consolidado!$A$1:$CA$102,ROW(R56)+1,MATCH(DatosProcesados!R$1,Consolidado!$A$1:$CA$1,0))</f>
        <v xml:space="preserve">No informa </v>
      </c>
      <c r="S56" s="96" t="str">
        <f>INDEX(Consolidado!$A$1:$CA$102,ROW(S56)+1,MATCH(DatosProcesados!S$1,Consolidado!$A$1:$CA$1,0))</f>
        <v xml:space="preserve">No informa </v>
      </c>
      <c r="T56" s="96">
        <f>INDEX(Consolidado!$A$1:$CA$102,ROW(T56)+1,MATCH(DatosProcesados!T$1,Consolidado!$A$1:$CA$1,0))</f>
        <v>0</v>
      </c>
      <c r="U56" s="96">
        <f>INDEX(Consolidado!$A$1:$CA$102,ROW(U56)+1,MATCH(DatosProcesados!U$1,Consolidado!$A$1:$CA$1,0))</f>
        <v>0</v>
      </c>
      <c r="V56" s="96">
        <f>INDEX(Consolidado!$A$1:$CA$102,ROW(V56)+1,MATCH(DatosProcesados!V$1,Consolidado!$A$1:$CA$1,0))</f>
        <v>0</v>
      </c>
      <c r="W56" s="96">
        <f>INDEX(Consolidado!$A$1:$CA$102,ROW(W56)+1,MATCH(DatosProcesados!W$1,Consolidado!$A$1:$CA$1,0))</f>
        <v>0</v>
      </c>
      <c r="X56" s="96" t="str">
        <f>INDEX(Consolidado!$A$1:$CA$102,ROW(X56)+1,MATCH(DatosProcesados!X$1,Consolidado!$A$1:$CA$1,0))</f>
        <v>No informa</v>
      </c>
      <c r="Y56" s="96">
        <f>INDEX(Consolidado!$A$1:$CA$102,ROW(Y56)+1,MATCH(DatosProcesados!Y$1,Consolidado!$A$1:$CA$1,0))</f>
        <v>0</v>
      </c>
      <c r="Z56" s="96">
        <f>INDEX(Consolidado!$A$1:$CA$102,ROW(Z56)+1,MATCH(DatosProcesados!Z$1,Consolidado!$A$1:$CA$1,0))</f>
        <v>0</v>
      </c>
      <c r="AA56" s="96" t="str">
        <f>INDEX(Consolidado!$A$1:$CA$102,ROW(AA56)+1,MATCH(DatosProcesados!AA$1,Consolidado!$A$1:$CA$1,0))</f>
        <v>No informa</v>
      </c>
      <c r="AB56" s="96">
        <f>INDEX(Consolidado!$A$1:$CA$102,ROW(AB56)+1,MATCH(DatosProcesados!AB$1,Consolidado!$A$1:$CA$1,0))</f>
        <v>0</v>
      </c>
      <c r="AC56" s="96">
        <f>INDEX(Consolidado!$A$1:$CA$102,ROW(AC56)+1,MATCH(DatosProcesados!AC$1,Consolidado!$A$1:$CA$1,0))</f>
        <v>0</v>
      </c>
      <c r="AD56" s="96" t="str">
        <f>INDEX(Consolidado!$A$1:$CA$102,ROW(AD56)+1,MATCH(DatosProcesados!AD$1,Consolidado!$A$1:$CA$1,0))</f>
        <v xml:space="preserve">No informa </v>
      </c>
      <c r="AE56" s="96">
        <f>INDEX(Consolidado!$A$1:$CA$102,ROW(AE56)+1,MATCH(DatosProcesados!AE$1,Consolidado!$A$1:$CA$1,0))</f>
        <v>0</v>
      </c>
      <c r="AF56" s="96">
        <f>INDEX(Consolidado!$A$1:$CA$102,ROW(AF56)+1,MATCH(DatosProcesados!AF$1,Consolidado!$A$1:$CA$1,0))</f>
        <v>0</v>
      </c>
      <c r="AG56" s="96">
        <f>INDEX(Consolidado!$A$1:$CA$102,ROW(AG56)+1,MATCH(DatosProcesados!AG$1,Consolidado!$A$1:$CA$1,0))</f>
        <v>0</v>
      </c>
      <c r="AH56" s="96">
        <f>INDEX(Consolidado!$A$1:$CA$102,ROW(AH56)+1,MATCH(DatosProcesados!AH$1,Consolidado!$A$1:$CA$1,0))</f>
        <v>0</v>
      </c>
      <c r="AI56" s="96" t="str">
        <f>INDEX(Consolidado!$A$1:$CA$102,ROW(AI56)+1,MATCH(DatosProcesados!AI$1,Consolidado!$A$1:$CA$1,0))</f>
        <v xml:space="preserve">No informa </v>
      </c>
      <c r="AJ56" s="96" t="str">
        <f>INDEX(Consolidado!$A$1:$CA$102,ROW(AJ56)+1,MATCH(DatosProcesados!AJ$1,Consolidado!$A$1:$CA$1,0))</f>
        <v xml:space="preserve">No informa </v>
      </c>
      <c r="AK56" s="96">
        <f>INDEX(Consolidado!$A$1:$CA$102,ROW(AK56)+1,MATCH(DatosProcesados!AK$1,Consolidado!$A$1:$CA$1,0))</f>
        <v>0</v>
      </c>
      <c r="AL56" s="96" t="str">
        <f>INDEX(Consolidado!$A$1:$CA$102,ROW(AL56)+1,MATCH(DatosProcesados!AL$1,Consolidado!$A$1:$CA$1,0))</f>
        <v xml:space="preserve">No informa </v>
      </c>
      <c r="AM56" s="96" t="str">
        <f>INDEX(Consolidado!$A$1:$CA$102,ROW(AM56)+1,MATCH(DatosProcesados!AM$1,Consolidado!$A$1:$CA$1,0))</f>
        <v xml:space="preserve">No informa </v>
      </c>
      <c r="AN56" s="96">
        <f>INDEX(Consolidado!$A$1:$CA$102,ROW(AN56)+1,MATCH(DatosProcesados!AN$1,Consolidado!$A$1:$CA$1,0))</f>
        <v>0</v>
      </c>
      <c r="AO56" s="96" t="str">
        <f>INDEX(Consolidado!$A$1:$CA$102,ROW(AO56)+1,MATCH(DatosProcesados!AO$1,Consolidado!$A$1:$CA$1,0))</f>
        <v xml:space="preserve">No informa </v>
      </c>
      <c r="AP56" s="96" t="str">
        <f>INDEX(Consolidado!$A$1:$CA$102,ROW(AP56)+1,MATCH(DatosProcesados!AP$1,Consolidado!$A$1:$CA$1,0))</f>
        <v xml:space="preserve">No informa </v>
      </c>
      <c r="AQ56" s="96">
        <f>INDEX(Consolidado!$A$1:$CA$102,ROW(AQ56)+1,MATCH(DatosProcesados!AQ$1,Consolidado!$A$1:$CA$1,0))</f>
        <v>0</v>
      </c>
      <c r="AR56" s="96">
        <f>INDEX(Consolidado!$A$1:$CA$102,ROW(AR56)+1,MATCH(DatosProcesados!AR$1,Consolidado!$A$1:$CA$1,0))</f>
        <v>0</v>
      </c>
      <c r="AS56" s="96" t="str">
        <f>INDEX(Consolidado!$A$1:$CA$102,ROW(AS56)+1,MATCH(DatosProcesados!AS$1,Consolidado!$A$1:$CA$1,0))</f>
        <v xml:space="preserve">No informa </v>
      </c>
      <c r="AT56" s="96">
        <f>INDEX(Consolidado!$A$1:$CA$102,ROW(AT56)+1,MATCH(DatosProcesados!AT$1,Consolidado!$A$1:$CA$1,0))</f>
        <v>0</v>
      </c>
      <c r="AU56" s="96">
        <f>INDEX(Consolidado!$A$1:$CA$102,ROW(AU56)+1,MATCH(DatosProcesados!AU$1,Consolidado!$A$1:$CA$1,0))</f>
        <v>0</v>
      </c>
      <c r="AV56" s="96">
        <f>INDEX(Consolidado!$A$1:$CA$102,ROW(AV56)+1,MATCH(DatosProcesados!AV$1,Consolidado!$A$1:$CA$1,0))</f>
        <v>0</v>
      </c>
      <c r="AW56" s="96">
        <f>INDEX(Consolidado!$A$1:$CA$102,ROW(AW56)+1,MATCH(DatosProcesados!AW$1,Consolidado!$A$1:$CA$1,0))</f>
        <v>0</v>
      </c>
      <c r="AX56" s="96" t="str">
        <f>INDEX(Consolidado!$A$1:$CA$102,ROW(AX56)+1,MATCH(DatosProcesados!AX$1,Consolidado!$A$1:$CA$1,0))</f>
        <v>No informa</v>
      </c>
      <c r="AY56" s="96" t="str">
        <f>INDEX(Consolidado!$A$1:$CA$102,ROW(AY56)+1,MATCH(DatosProcesados!AY$1,Consolidado!$A$1:$CA$1,0))</f>
        <v>No informa</v>
      </c>
      <c r="AZ56" s="96" t="str">
        <f>INDEX(Consolidado!$A$1:$CA$102,ROW(AZ56)+1,MATCH(DatosProcesados!AZ$1,Consolidado!$A$1:$CA$1,0))</f>
        <v>No informa</v>
      </c>
      <c r="BA56" s="96">
        <f>INDEX(Consolidado!$A$1:$CA$102,ROW(BA56)+1,MATCH(DatosProcesados!BA$1,Consolidado!$A$1:$CA$1,0))</f>
        <v>0</v>
      </c>
      <c r="BB56" s="96" t="str">
        <f>INDEX(Consolidado!$A$1:$CA$102,ROW(BB56)+1,MATCH(DatosProcesados!BB$1,Consolidado!$A$1:$CA$1,0))</f>
        <v xml:space="preserve">No informa </v>
      </c>
      <c r="BC56" s="96">
        <f>INDEX(Consolidado!$A$1:$CA$102,ROW(BC56)+1,MATCH(DatosProcesados!BC$1,Consolidado!$A$1:$CA$1,0))</f>
        <v>0</v>
      </c>
      <c r="BD56" s="96">
        <f>INDEX(Consolidado!$A$1:$CA$102,ROW(BD56)+1,MATCH(DatosProcesados!BD$1,Consolidado!$A$1:$CA$1,0))</f>
        <v>0</v>
      </c>
      <c r="BE56" s="96">
        <f>INDEX(Consolidado!$A$1:$CA$102,ROW(BE56)+1,MATCH(DatosProcesados!BE$1,Consolidado!$A$1:$CA$1,0))</f>
        <v>0</v>
      </c>
      <c r="BF56" s="96">
        <f>INDEX(Consolidado!$A$1:$CA$102,ROW(BF56)+1,MATCH(DatosProcesados!BF$1,Consolidado!$A$1:$CA$1,0))</f>
        <v>0</v>
      </c>
    </row>
    <row r="57" spans="1:58" x14ac:dyDescent="0.3">
      <c r="A57" s="96" t="str">
        <f>INDEX(Consolidado!$A$1:$CA$102,ROW(A57)+1,MATCH(DatosProcesados!A$1,Consolidado!$A$1:$CA$1,0))</f>
        <v>Sodimac (Homecenter)</v>
      </c>
      <c r="B57" s="96" t="str">
        <f>INDEX(Consolidado!$A$1:$CA$102,ROW(B57)+1,MATCH(DatosProcesados!B$1,Consolidado!$A$1:$CA$1,0))</f>
        <v>Comercio</v>
      </c>
      <c r="C57" s="96" t="str">
        <f>INDEX(Consolidado!$A$1:$CA$102,ROW(C57)+1,MATCH(DatosProcesados!C$1,Consolidado!$A$1:$CA$1,0))</f>
        <v>Privada</v>
      </c>
      <c r="D57" s="96" t="str">
        <f>INDEX(Consolidado!$A$1:$CA$102,ROW(D57)+1,MATCH(DatosProcesados!D$1,Consolidado!$A$1:$CA$1,0))</f>
        <v>No</v>
      </c>
      <c r="E57" s="96" t="str">
        <f>INDEX(Consolidado!$A$1:$CA$102,ROW(E57)+1,MATCH(DatosProcesados!E$1,Consolidado!$A$1:$CA$1,0))</f>
        <v>No</v>
      </c>
      <c r="F57" s="96" t="str">
        <f>INDEX(Consolidado!$A$1:$CA$102,ROW(F57)+1,MATCH(DatosProcesados!F$1,Consolidado!$A$1:$CA$1,0))</f>
        <v>Si</v>
      </c>
      <c r="G57" s="96">
        <f>INDEX(Consolidado!$A$1:$CA$102,ROW(G57)+1,MATCH(DatosProcesados!G$1,Consolidado!$A$1:$CA$1,0))</f>
        <v>1952</v>
      </c>
      <c r="H57" s="96" t="str">
        <f>INDEX(Consolidado!$A$1:$CA$102,ROW(H57)+1,MATCH(DatosProcesados!H$1,Consolidado!$A$1:$CA$1,0))</f>
        <v>Chile</v>
      </c>
      <c r="I57" s="96">
        <f>INDEX(Consolidado!$A$1:$CA$102,ROW(I57)+1,MATCH(DatosProcesados!I$1,Consolidado!$A$1:$CA$1,0))</f>
        <v>5.9910971069999999</v>
      </c>
      <c r="J57" s="96" t="str">
        <f>INDEX(Consolidado!$A$1:$CA$102,ROW(J57)+1,MATCH(DatosProcesados!J$1,Consolidado!$A$1:$CA$1,0))</f>
        <v>Si</v>
      </c>
      <c r="K57" s="96">
        <f>INDEX(Consolidado!$A$1:$CA$102,ROW(K57)+1,MATCH(DatosProcesados!K$1,Consolidado!$A$1:$CA$1,0))</f>
        <v>2024</v>
      </c>
      <c r="L57" s="96" t="str">
        <f>INDEX(Consolidado!$A$1:$CA$102,ROW(L57)+1,MATCH(DatosProcesados!L$1,Consolidado!$A$1:$CA$1,0))</f>
        <v>Si</v>
      </c>
      <c r="M57" s="96" t="str">
        <f>INDEX(Consolidado!$A$1:$CA$102,ROW(M57)+1,MATCH(DatosProcesados!M$1,Consolidado!$A$1:$CA$1,0))</f>
        <v>Si</v>
      </c>
      <c r="N57" s="96" t="str">
        <f>INDEX(Consolidado!$A$1:$CA$102,ROW(N57)+1,MATCH(DatosProcesados!N$1,Consolidado!$A$1:$CA$1,0))</f>
        <v>Si</v>
      </c>
      <c r="O57" s="96" t="str">
        <f>INDEX(Consolidado!$A$1:$CA$102,ROW(O57)+1,MATCH(DatosProcesados!O$1,Consolidado!$A$1:$CA$1,0))</f>
        <v>Si</v>
      </c>
      <c r="P57" s="96" t="str">
        <f>INDEX(Consolidado!$A$1:$CA$102,ROW(P57)+1,MATCH(DatosProcesados!P$1,Consolidado!$A$1:$CA$1,0))</f>
        <v>Si</v>
      </c>
      <c r="Q57" s="96">
        <f>INDEX(Consolidado!$A$1:$CA$102,ROW(Q57)+1,MATCH(DatosProcesados!Q$1,Consolidado!$A$1:$CA$1,0))</f>
        <v>961.48</v>
      </c>
      <c r="R57" s="96">
        <f>INDEX(Consolidado!$A$1:$CA$102,ROW(R57)+1,MATCH(DatosProcesados!R$1,Consolidado!$A$1:$CA$1,0))</f>
        <v>15687.24</v>
      </c>
      <c r="S57" s="96" t="str">
        <f>INDEX(Consolidado!$A$1:$CA$102,ROW(S57)+1,MATCH(DatosProcesados!S$1,Consolidado!$A$1:$CA$1,0))</f>
        <v xml:space="preserve">No informa </v>
      </c>
      <c r="T57" s="96" t="str">
        <f>INDEX(Consolidado!$A$1:$CA$102,ROW(T57)+1,MATCH(DatosProcesados!T$1,Consolidado!$A$1:$CA$1,0))</f>
        <v>Si</v>
      </c>
      <c r="U57" s="96" t="str">
        <f>INDEX(Consolidado!$A$1:$CA$102,ROW(U57)+1,MATCH(DatosProcesados!U$1,Consolidado!$A$1:$CA$1,0))</f>
        <v>Si</v>
      </c>
      <c r="V57" s="96">
        <f>INDEX(Consolidado!$A$1:$CA$102,ROW(V57)+1,MATCH(DatosProcesados!V$1,Consolidado!$A$1:$CA$1,0))</f>
        <v>1</v>
      </c>
      <c r="W57" s="96" t="str">
        <f>INDEX(Consolidado!$A$1:$CA$102,ROW(W57)+1,MATCH(DatosProcesados!W$1,Consolidado!$A$1:$CA$1,0))</f>
        <v>Si</v>
      </c>
      <c r="X57" s="96">
        <f>INDEX(Consolidado!$A$1:$CA$102,ROW(X57)+1,MATCH(DatosProcesados!X$1,Consolidado!$A$1:$CA$1,0))</f>
        <v>262474164</v>
      </c>
      <c r="Y57" s="96" t="str">
        <f>INDEX(Consolidado!$A$1:$CA$102,ROW(Y57)+1,MATCH(DatosProcesados!Y$1,Consolidado!$A$1:$CA$1,0))</f>
        <v>No</v>
      </c>
      <c r="Z57" s="96" t="str">
        <f>INDEX(Consolidado!$A$1:$CA$102,ROW(Z57)+1,MATCH(DatosProcesados!Z$1,Consolidado!$A$1:$CA$1,0))</f>
        <v>Si</v>
      </c>
      <c r="AA57" s="96">
        <f>INDEX(Consolidado!$A$1:$CA$102,ROW(AA57)+1,MATCH(DatosProcesados!AA$1,Consolidado!$A$1:$CA$1,0))</f>
        <v>226339</v>
      </c>
      <c r="AB57" s="96">
        <f>INDEX(Consolidado!$A$1:$CA$102,ROW(AB57)+1,MATCH(DatosProcesados!AB$1,Consolidado!$A$1:$CA$1,0))</f>
        <v>1</v>
      </c>
      <c r="AC57" s="96" t="str">
        <f>INDEX(Consolidado!$A$1:$CA$102,ROW(AC57)+1,MATCH(DatosProcesados!AC$1,Consolidado!$A$1:$CA$1,0))</f>
        <v>Si</v>
      </c>
      <c r="AD57" s="96">
        <f>INDEX(Consolidado!$A$1:$CA$102,ROW(AD57)+1,MATCH(DatosProcesados!AD$1,Consolidado!$A$1:$CA$1,0))</f>
        <v>683</v>
      </c>
      <c r="AE57" s="96">
        <f>INDEX(Consolidado!$A$1:$CA$102,ROW(AE57)+1,MATCH(DatosProcesados!AE$1,Consolidado!$A$1:$CA$1,0))</f>
        <v>1</v>
      </c>
      <c r="AF57" s="96" t="str">
        <f>INDEX(Consolidado!$A$1:$CA$102,ROW(AF57)+1,MATCH(DatosProcesados!AF$1,Consolidado!$A$1:$CA$1,0))</f>
        <v>No</v>
      </c>
      <c r="AG57" s="96" t="str">
        <f>INDEX(Consolidado!$A$1:$CA$102,ROW(AG57)+1,MATCH(DatosProcesados!AG$1,Consolidado!$A$1:$CA$1,0))</f>
        <v>No</v>
      </c>
      <c r="AH57" s="96" t="str">
        <f>INDEX(Consolidado!$A$1:$CA$102,ROW(AH57)+1,MATCH(DatosProcesados!AH$1,Consolidado!$A$1:$CA$1,0))</f>
        <v>Si</v>
      </c>
      <c r="AI57" s="96" t="str">
        <f>INDEX(Consolidado!$A$1:$CA$102,ROW(AI57)+1,MATCH(DatosProcesados!AI$1,Consolidado!$A$1:$CA$1,0))</f>
        <v>No informa</v>
      </c>
      <c r="AJ57" s="96" t="str">
        <f>INDEX(Consolidado!$A$1:$CA$102,ROW(AJ57)+1,MATCH(DatosProcesados!AJ$1,Consolidado!$A$1:$CA$1,0))</f>
        <v xml:space="preserve">No informa </v>
      </c>
      <c r="AK57" s="96" t="str">
        <f>INDEX(Consolidado!$A$1:$CA$102,ROW(AK57)+1,MATCH(DatosProcesados!AK$1,Consolidado!$A$1:$CA$1,0))</f>
        <v>Si</v>
      </c>
      <c r="AL57" s="96">
        <f>INDEX(Consolidado!$A$1:$CA$102,ROW(AL57)+1,MATCH(DatosProcesados!AL$1,Consolidado!$A$1:$CA$1,0))</f>
        <v>26.8</v>
      </c>
      <c r="AM57" s="96">
        <f>INDEX(Consolidado!$A$1:$CA$102,ROW(AM57)+1,MATCH(DatosProcesados!AM$1,Consolidado!$A$1:$CA$1,0))</f>
        <v>28.5</v>
      </c>
      <c r="AN57" s="96">
        <f>INDEX(Consolidado!$A$1:$CA$102,ROW(AN57)+1,MATCH(DatosProcesados!AN$1,Consolidado!$A$1:$CA$1,0))</f>
        <v>2</v>
      </c>
      <c r="AO57" s="96">
        <f>INDEX(Consolidado!$A$1:$CA$102,ROW(AO57)+1,MATCH(DatosProcesados!AO$1,Consolidado!$A$1:$CA$1,0))</f>
        <v>0</v>
      </c>
      <c r="AP57" s="96">
        <f>INDEX(Consolidado!$A$1:$CA$102,ROW(AP57)+1,MATCH(DatosProcesados!AP$1,Consolidado!$A$1:$CA$1,0))</f>
        <v>0.37</v>
      </c>
      <c r="AQ57" s="96" t="str">
        <f>INDEX(Consolidado!$A$1:$CA$102,ROW(AQ57)+1,MATCH(DatosProcesados!AQ$1,Consolidado!$A$1:$CA$1,0))</f>
        <v>No</v>
      </c>
      <c r="AR57" s="96" t="str">
        <f>INDEX(Consolidado!$A$1:$CA$102,ROW(AR57)+1,MATCH(DatosProcesados!AR$1,Consolidado!$A$1:$CA$1,0))</f>
        <v>Si</v>
      </c>
      <c r="AS57" s="96">
        <f>INDEX(Consolidado!$A$1:$CA$102,ROW(AS57)+1,MATCH(DatosProcesados!AS$1,Consolidado!$A$1:$CA$1,0))</f>
        <v>1.4999999999999999E-2</v>
      </c>
      <c r="AT57" s="96" t="str">
        <f>INDEX(Consolidado!$A$1:$CA$102,ROW(AT57)+1,MATCH(DatosProcesados!AT$1,Consolidado!$A$1:$CA$1,0))</f>
        <v>No</v>
      </c>
      <c r="AU57" s="96" t="str">
        <f>INDEX(Consolidado!$A$1:$CA$102,ROW(AU57)+1,MATCH(DatosProcesados!AU$1,Consolidado!$A$1:$CA$1,0))</f>
        <v>Si</v>
      </c>
      <c r="AV57" s="96">
        <f>INDEX(Consolidado!$A$1:$CA$102,ROW(AV57)+1,MATCH(DatosProcesados!AV$1,Consolidado!$A$1:$CA$1,0))</f>
        <v>2</v>
      </c>
      <c r="AW57" s="96" t="str">
        <f>INDEX(Consolidado!$A$1:$CA$102,ROW(AW57)+1,MATCH(DatosProcesados!AW$1,Consolidado!$A$1:$CA$1,0))</f>
        <v>Si</v>
      </c>
      <c r="AX57" s="96">
        <f>INDEX(Consolidado!$A$1:$CA$102,ROW(AX57)+1,MATCH(DatosProcesados!AX$1,Consolidado!$A$1:$CA$1,0))</f>
        <v>6.6532442269321257E-2</v>
      </c>
      <c r="AY57" s="96">
        <f>INDEX(Consolidado!$A$1:$CA$102,ROW(AY57)+1,MATCH(DatosProcesados!AY$1,Consolidado!$A$1:$CA$1,0))</f>
        <v>3.56819165668215E-2</v>
      </c>
      <c r="AZ57" s="96">
        <f>INDEX(Consolidado!$A$1:$CA$102,ROW(AZ57)+1,MATCH(DatosProcesados!AZ$1,Consolidado!$A$1:$CA$1,0))</f>
        <v>3.1217666726746063E-4</v>
      </c>
      <c r="BA57" s="96" t="str">
        <f>INDEX(Consolidado!$A$1:$CA$102,ROW(BA57)+1,MATCH(DatosProcesados!BA$1,Consolidado!$A$1:$CA$1,0))</f>
        <v>Si</v>
      </c>
      <c r="BB57" s="96">
        <f>INDEX(Consolidado!$A$1:$CA$102,ROW(BB57)+1,MATCH(DatosProcesados!BB$1,Consolidado!$A$1:$CA$1,0))</f>
        <v>0.68</v>
      </c>
      <c r="BC57" s="96" t="str">
        <f>INDEX(Consolidado!$A$1:$CA$102,ROW(BC57)+1,MATCH(DatosProcesados!BC$1,Consolidado!$A$1:$CA$1,0))</f>
        <v>No</v>
      </c>
      <c r="BD57" s="96" t="str">
        <f>INDEX(Consolidado!$A$1:$CA$102,ROW(BD57)+1,MATCH(DatosProcesados!BD$1,Consolidado!$A$1:$CA$1,0))</f>
        <v>Si</v>
      </c>
      <c r="BE57" s="96">
        <f>INDEX(Consolidado!$A$1:$CA$102,ROW(BE57)+1,MATCH(DatosProcesados!BE$1,Consolidado!$A$1:$CA$1,0))</f>
        <v>2</v>
      </c>
      <c r="BF57" s="96">
        <f>INDEX(Consolidado!$A$1:$CA$102,ROW(BF57)+1,MATCH(DatosProcesados!BF$1,Consolidado!$A$1:$CA$1,0))</f>
        <v>1</v>
      </c>
    </row>
    <row r="58" spans="1:58" x14ac:dyDescent="0.3">
      <c r="A58" s="96" t="str">
        <f>INDEX(Consolidado!$A$1:$CA$102,ROW(A58)+1,MATCH(DatosProcesados!A$1,Consolidado!$A$1:$CA$1,0))</f>
        <v>Chevron</v>
      </c>
      <c r="B58" s="96" t="str">
        <f>INDEX(Consolidado!$A$1:$CA$102,ROW(B58)+1,MATCH(DatosProcesados!B$1,Consolidado!$A$1:$CA$1,0))</f>
        <v>Comercio</v>
      </c>
      <c r="C58" s="96" t="str">
        <f>INDEX(Consolidado!$A$1:$CA$102,ROW(C58)+1,MATCH(DatosProcesados!C$1,Consolidado!$A$1:$CA$1,0))</f>
        <v>Privada</v>
      </c>
      <c r="D58" s="96" t="str">
        <f>INDEX(Consolidado!$A$1:$CA$102,ROW(D58)+1,MATCH(DatosProcesados!D$1,Consolidado!$A$1:$CA$1,0))</f>
        <v>No</v>
      </c>
      <c r="E58" s="96" t="str">
        <f>INDEX(Consolidado!$A$1:$CA$102,ROW(E58)+1,MATCH(DatosProcesados!E$1,Consolidado!$A$1:$CA$1,0))</f>
        <v>No</v>
      </c>
      <c r="F58" s="96" t="str">
        <f>INDEX(Consolidado!$A$1:$CA$102,ROW(F58)+1,MATCH(DatosProcesados!F$1,Consolidado!$A$1:$CA$1,0))</f>
        <v>Si</v>
      </c>
      <c r="G58" s="96">
        <f>INDEX(Consolidado!$A$1:$CA$102,ROW(G58)+1,MATCH(DatosProcesados!G$1,Consolidado!$A$1:$CA$1,0))</f>
        <v>1879</v>
      </c>
      <c r="H58" s="96" t="str">
        <f>INDEX(Consolidado!$A$1:$CA$102,ROW(H58)+1,MATCH(DatosProcesados!H$1,Consolidado!$A$1:$CA$1,0))</f>
        <v>Estados Unidos</v>
      </c>
      <c r="I58" s="96">
        <f>INDEX(Consolidado!$A$1:$CA$102,ROW(I58)+1,MATCH(DatosProcesados!I$1,Consolidado!$A$1:$CA$1,0))</f>
        <v>5.8689859999999996</v>
      </c>
      <c r="J58" s="96" t="str">
        <f>INDEX(Consolidado!$A$1:$CA$102,ROW(J58)+1,MATCH(DatosProcesados!J$1,Consolidado!$A$1:$CA$1,0))</f>
        <v>Si</v>
      </c>
      <c r="K58" s="96">
        <f>INDEX(Consolidado!$A$1:$CA$102,ROW(K58)+1,MATCH(DatosProcesados!K$1,Consolidado!$A$1:$CA$1,0))</f>
        <v>2024</v>
      </c>
      <c r="L58" s="96" t="str">
        <f>INDEX(Consolidado!$A$1:$CA$102,ROW(L58)+1,MATCH(DatosProcesados!L$1,Consolidado!$A$1:$CA$1,0))</f>
        <v>No</v>
      </c>
      <c r="M58" s="96" t="str">
        <f>INDEX(Consolidado!$A$1:$CA$102,ROW(M58)+1,MATCH(DatosProcesados!M$1,Consolidado!$A$1:$CA$1,0))</f>
        <v>No</v>
      </c>
      <c r="N58" s="96" t="str">
        <f>INDEX(Consolidado!$A$1:$CA$102,ROW(N58)+1,MATCH(DatosProcesados!N$1,Consolidado!$A$1:$CA$1,0))</f>
        <v>No</v>
      </c>
      <c r="O58" s="96" t="str">
        <f>INDEX(Consolidado!$A$1:$CA$102,ROW(O58)+1,MATCH(DatosProcesados!O$1,Consolidado!$A$1:$CA$1,0))</f>
        <v>No</v>
      </c>
      <c r="P58" s="96" t="str">
        <f>INDEX(Consolidado!$A$1:$CA$102,ROW(P58)+1,MATCH(DatosProcesados!P$1,Consolidado!$A$1:$CA$1,0))</f>
        <v>Si</v>
      </c>
      <c r="Q58" s="96" t="str">
        <f>INDEX(Consolidado!$A$1:$CA$102,ROW(Q58)+1,MATCH(DatosProcesados!Q$1,Consolidado!$A$1:$CA$1,0))</f>
        <v>No informa</v>
      </c>
      <c r="R58" s="96" t="str">
        <f>INDEX(Consolidado!$A$1:$CA$102,ROW(R58)+1,MATCH(DatosProcesados!R$1,Consolidado!$A$1:$CA$1,0))</f>
        <v>No informa</v>
      </c>
      <c r="S58" s="96" t="str">
        <f>INDEX(Consolidado!$A$1:$CA$102,ROW(S58)+1,MATCH(DatosProcesados!S$1,Consolidado!$A$1:$CA$1,0))</f>
        <v>No informa</v>
      </c>
      <c r="T58" s="96" t="str">
        <f>INDEX(Consolidado!$A$1:$CA$102,ROW(T58)+1,MATCH(DatosProcesados!T$1,Consolidado!$A$1:$CA$1,0))</f>
        <v>Si</v>
      </c>
      <c r="U58" s="96" t="str">
        <f>INDEX(Consolidado!$A$1:$CA$102,ROW(U58)+1,MATCH(DatosProcesados!U$1,Consolidado!$A$1:$CA$1,0))</f>
        <v>No</v>
      </c>
      <c r="V58" s="96">
        <f>INDEX(Consolidado!$A$1:$CA$102,ROW(V58)+1,MATCH(DatosProcesados!V$1,Consolidado!$A$1:$CA$1,0))</f>
        <v>1</v>
      </c>
      <c r="W58" s="96" t="str">
        <f>INDEX(Consolidado!$A$1:$CA$102,ROW(W58)+1,MATCH(DatosProcesados!W$1,Consolidado!$A$1:$CA$1,0))</f>
        <v>Si</v>
      </c>
      <c r="X58" s="96" t="str">
        <f>INDEX(Consolidado!$A$1:$CA$102,ROW(X58)+1,MATCH(DatosProcesados!X$1,Consolidado!$A$1:$CA$1,0))</f>
        <v>No informa</v>
      </c>
      <c r="Y58" s="96" t="str">
        <f>INDEX(Consolidado!$A$1:$CA$102,ROW(Y58)+1,MATCH(DatosProcesados!Y$1,Consolidado!$A$1:$CA$1,0))</f>
        <v>No</v>
      </c>
      <c r="Z58" s="96" t="str">
        <f>INDEX(Consolidado!$A$1:$CA$102,ROW(Z58)+1,MATCH(DatosProcesados!Z$1,Consolidado!$A$1:$CA$1,0))</f>
        <v>Si</v>
      </c>
      <c r="AA58" s="96" t="str">
        <f>INDEX(Consolidado!$A$1:$CA$102,ROW(AA58)+1,MATCH(DatosProcesados!AA$1,Consolidado!$A$1:$CA$1,0))</f>
        <v>No informa</v>
      </c>
      <c r="AB58" s="96">
        <f>INDEX(Consolidado!$A$1:$CA$102,ROW(AB58)+1,MATCH(DatosProcesados!AB$1,Consolidado!$A$1:$CA$1,0))</f>
        <v>0</v>
      </c>
      <c r="AC58" s="96" t="str">
        <f>INDEX(Consolidado!$A$1:$CA$102,ROW(AC58)+1,MATCH(DatosProcesados!AC$1,Consolidado!$A$1:$CA$1,0))</f>
        <v>Si</v>
      </c>
      <c r="AD58" s="96" t="str">
        <f>INDEX(Consolidado!$A$1:$CA$102,ROW(AD58)+1,MATCH(DatosProcesados!AD$1,Consolidado!$A$1:$CA$1,0))</f>
        <v>No informa</v>
      </c>
      <c r="AE58" s="96">
        <f>INDEX(Consolidado!$A$1:$CA$102,ROW(AE58)+1,MATCH(DatosProcesados!AE$1,Consolidado!$A$1:$CA$1,0))</f>
        <v>0</v>
      </c>
      <c r="AF58" s="96" t="str">
        <f>INDEX(Consolidado!$A$1:$CA$102,ROW(AF58)+1,MATCH(DatosProcesados!AF$1,Consolidado!$A$1:$CA$1,0))</f>
        <v>Si</v>
      </c>
      <c r="AG58" s="96" t="str">
        <f>INDEX(Consolidado!$A$1:$CA$102,ROW(AG58)+1,MATCH(DatosProcesados!AG$1,Consolidado!$A$1:$CA$1,0))</f>
        <v>No</v>
      </c>
      <c r="AH58" s="96" t="str">
        <f>INDEX(Consolidado!$A$1:$CA$102,ROW(AH58)+1,MATCH(DatosProcesados!AH$1,Consolidado!$A$1:$CA$1,0))</f>
        <v>Si</v>
      </c>
      <c r="AI58" s="96" t="str">
        <f>INDEX(Consolidado!$A$1:$CA$102,ROW(AI58)+1,MATCH(DatosProcesados!AI$1,Consolidado!$A$1:$CA$1,0))</f>
        <v>No informa</v>
      </c>
      <c r="AJ58" s="96" t="str">
        <f>INDEX(Consolidado!$A$1:$CA$102,ROW(AJ58)+1,MATCH(DatosProcesados!AJ$1,Consolidado!$A$1:$CA$1,0))</f>
        <v xml:space="preserve">No informa </v>
      </c>
      <c r="AK58" s="96" t="str">
        <f>INDEX(Consolidado!$A$1:$CA$102,ROW(AK58)+1,MATCH(DatosProcesados!AK$1,Consolidado!$A$1:$CA$1,0))</f>
        <v>Si</v>
      </c>
      <c r="AL58" s="96" t="str">
        <f>INDEX(Consolidado!$A$1:$CA$102,ROW(AL58)+1,MATCH(DatosProcesados!AL$1,Consolidado!$A$1:$CA$1,0))</f>
        <v>No informa</v>
      </c>
      <c r="AM58" s="96" t="str">
        <f>INDEX(Consolidado!$A$1:$CA$102,ROW(AM58)+1,MATCH(DatosProcesados!AM$1,Consolidado!$A$1:$CA$1,0))</f>
        <v>No informa</v>
      </c>
      <c r="AN58" s="96">
        <f>INDEX(Consolidado!$A$1:$CA$102,ROW(AN58)+1,MATCH(DatosProcesados!AN$1,Consolidado!$A$1:$CA$1,0))</f>
        <v>0</v>
      </c>
      <c r="AO58" s="96">
        <f>INDEX(Consolidado!$A$1:$CA$102,ROW(AO58)+1,MATCH(DatosProcesados!AO$1,Consolidado!$A$1:$CA$1,0))</f>
        <v>0.5</v>
      </c>
      <c r="AP58" s="96" t="str">
        <f>INDEX(Consolidado!$A$1:$CA$102,ROW(AP58)+1,MATCH(DatosProcesados!AP$1,Consolidado!$A$1:$CA$1,0))</f>
        <v>No informa</v>
      </c>
      <c r="AQ58" s="96" t="str">
        <f>INDEX(Consolidado!$A$1:$CA$102,ROW(AQ58)+1,MATCH(DatosProcesados!AQ$1,Consolidado!$A$1:$CA$1,0))</f>
        <v>No</v>
      </c>
      <c r="AR58" s="96" t="str">
        <f>INDEX(Consolidado!$A$1:$CA$102,ROW(AR58)+1,MATCH(DatosProcesados!AR$1,Consolidado!$A$1:$CA$1,0))</f>
        <v>No</v>
      </c>
      <c r="AS58" s="96" t="str">
        <f>INDEX(Consolidado!$A$1:$CA$102,ROW(AS58)+1,MATCH(DatosProcesados!AS$1,Consolidado!$A$1:$CA$1,0))</f>
        <v>No informa</v>
      </c>
      <c r="AT58" s="96" t="str">
        <f>INDEX(Consolidado!$A$1:$CA$102,ROW(AT58)+1,MATCH(DatosProcesados!AT$1,Consolidado!$A$1:$CA$1,0))</f>
        <v>No</v>
      </c>
      <c r="AU58" s="96" t="str">
        <f>INDEX(Consolidado!$A$1:$CA$102,ROW(AU58)+1,MATCH(DatosProcesados!AU$1,Consolidado!$A$1:$CA$1,0))</f>
        <v>No</v>
      </c>
      <c r="AV58" s="96">
        <f>INDEX(Consolidado!$A$1:$CA$102,ROW(AV58)+1,MATCH(DatosProcesados!AV$1,Consolidado!$A$1:$CA$1,0))</f>
        <v>0</v>
      </c>
      <c r="AW58" s="96" t="str">
        <f>INDEX(Consolidado!$A$1:$CA$102,ROW(AW58)+1,MATCH(DatosProcesados!AW$1,Consolidado!$A$1:$CA$1,0))</f>
        <v>No</v>
      </c>
      <c r="AX58" s="96" t="str">
        <f>INDEX(Consolidado!$A$1:$CA$102,ROW(AX58)+1,MATCH(DatosProcesados!AX$1,Consolidado!$A$1:$CA$1,0))</f>
        <v>No informa</v>
      </c>
      <c r="AY58" s="96" t="str">
        <f>INDEX(Consolidado!$A$1:$CA$102,ROW(AY58)+1,MATCH(DatosProcesados!AY$1,Consolidado!$A$1:$CA$1,0))</f>
        <v>No informa</v>
      </c>
      <c r="AZ58" s="96" t="str">
        <f>INDEX(Consolidado!$A$1:$CA$102,ROW(AZ58)+1,MATCH(DatosProcesados!AZ$1,Consolidado!$A$1:$CA$1,0))</f>
        <v>No informa</v>
      </c>
      <c r="BA58" s="96" t="str">
        <f>INDEX(Consolidado!$A$1:$CA$102,ROW(BA58)+1,MATCH(DatosProcesados!BA$1,Consolidado!$A$1:$CA$1,0))</f>
        <v>No</v>
      </c>
      <c r="BB58" s="96" t="str">
        <f>INDEX(Consolidado!$A$1:$CA$102,ROW(BB58)+1,MATCH(DatosProcesados!BB$1,Consolidado!$A$1:$CA$1,0))</f>
        <v>No informa</v>
      </c>
      <c r="BC58" s="96" t="str">
        <f>INDEX(Consolidado!$A$1:$CA$102,ROW(BC58)+1,MATCH(DatosProcesados!BC$1,Consolidado!$A$1:$CA$1,0))</f>
        <v>No</v>
      </c>
      <c r="BD58" s="96" t="str">
        <f>INDEX(Consolidado!$A$1:$CA$102,ROW(BD58)+1,MATCH(DatosProcesados!BD$1,Consolidado!$A$1:$CA$1,0))</f>
        <v>No</v>
      </c>
      <c r="BE58" s="96">
        <f>INDEX(Consolidado!$A$1:$CA$102,ROW(BE58)+1,MATCH(DatosProcesados!BE$1,Consolidado!$A$1:$CA$1,0))</f>
        <v>0</v>
      </c>
      <c r="BF58" s="96">
        <f>INDEX(Consolidado!$A$1:$CA$102,ROW(BF58)+1,MATCH(DatosProcesados!BF$1,Consolidado!$A$1:$CA$1,0))</f>
        <v>2</v>
      </c>
    </row>
    <row r="59" spans="1:58" x14ac:dyDescent="0.3">
      <c r="A59" s="96" t="str">
        <f>INDEX(Consolidado!$A$1:$CA$102,ROW(A59)+1,MATCH(DatosProcesados!A$1,Consolidado!$A$1:$CA$1,0))</f>
        <v>Cruz Verde</v>
      </c>
      <c r="B59" s="96" t="str">
        <f>INDEX(Consolidado!$A$1:$CA$102,ROW(B59)+1,MATCH(DatosProcesados!B$1,Consolidado!$A$1:$CA$1,0))</f>
        <v>Comercio</v>
      </c>
      <c r="C59" s="96" t="str">
        <f>INDEX(Consolidado!$A$1:$CA$102,ROW(C59)+1,MATCH(DatosProcesados!C$1,Consolidado!$A$1:$CA$1,0))</f>
        <v>Privada</v>
      </c>
      <c r="D59" s="96" t="str">
        <f>INDEX(Consolidado!$A$1:$CA$102,ROW(D59)+1,MATCH(DatosProcesados!D$1,Consolidado!$A$1:$CA$1,0))</f>
        <v>No</v>
      </c>
      <c r="E59" s="96" t="str">
        <f>INDEX(Consolidado!$A$1:$CA$102,ROW(E59)+1,MATCH(DatosProcesados!E$1,Consolidado!$A$1:$CA$1,0))</f>
        <v>No</v>
      </c>
      <c r="F59" s="96" t="str">
        <f>INDEX(Consolidado!$A$1:$CA$102,ROW(F59)+1,MATCH(DatosProcesados!F$1,Consolidado!$A$1:$CA$1,0))</f>
        <v>Si</v>
      </c>
      <c r="G59" s="96">
        <f>INDEX(Consolidado!$A$1:$CA$102,ROW(G59)+1,MATCH(DatosProcesados!G$1,Consolidado!$A$1:$CA$1,0))</f>
        <v>1984</v>
      </c>
      <c r="H59" s="96" t="str">
        <f>INDEX(Consolidado!$A$1:$CA$102,ROW(H59)+1,MATCH(DatosProcesados!H$1,Consolidado!$A$1:$CA$1,0))</f>
        <v>Chile</v>
      </c>
      <c r="I59" s="96">
        <f>INDEX(Consolidado!$A$1:$CA$102,ROW(I59)+1,MATCH(DatosProcesados!I$1,Consolidado!$A$1:$CA$1,0))</f>
        <v>5.5116464790000004</v>
      </c>
      <c r="J59" s="96" t="str">
        <f>INDEX(Consolidado!$A$1:$CA$102,ROW(J59)+1,MATCH(DatosProcesados!J$1,Consolidado!$A$1:$CA$1,0))</f>
        <v>Si</v>
      </c>
      <c r="K59" s="96">
        <f>INDEX(Consolidado!$A$1:$CA$102,ROW(K59)+1,MATCH(DatosProcesados!K$1,Consolidado!$A$1:$CA$1,0))</f>
        <v>2024</v>
      </c>
      <c r="L59" s="96" t="str">
        <f>INDEX(Consolidado!$A$1:$CA$102,ROW(L59)+1,MATCH(DatosProcesados!L$1,Consolidado!$A$1:$CA$1,0))</f>
        <v>Si</v>
      </c>
      <c r="M59" s="96" t="str">
        <f>INDEX(Consolidado!$A$1:$CA$102,ROW(M59)+1,MATCH(DatosProcesados!M$1,Consolidado!$A$1:$CA$1,0))</f>
        <v>Si</v>
      </c>
      <c r="N59" s="96" t="str">
        <f>INDEX(Consolidado!$A$1:$CA$102,ROW(N59)+1,MATCH(DatosProcesados!N$1,Consolidado!$A$1:$CA$1,0))</f>
        <v>Si</v>
      </c>
      <c r="O59" s="96" t="str">
        <f>INDEX(Consolidado!$A$1:$CA$102,ROW(O59)+1,MATCH(DatosProcesados!O$1,Consolidado!$A$1:$CA$1,0))</f>
        <v>Si</v>
      </c>
      <c r="P59" s="96" t="str">
        <f>INDEX(Consolidado!$A$1:$CA$102,ROW(P59)+1,MATCH(DatosProcesados!P$1,Consolidado!$A$1:$CA$1,0))</f>
        <v>Si</v>
      </c>
      <c r="Q59" s="96">
        <f>INDEX(Consolidado!$A$1:$CA$102,ROW(Q59)+1,MATCH(DatosProcesados!Q$1,Consolidado!$A$1:$CA$1,0))</f>
        <v>899</v>
      </c>
      <c r="R59" s="96">
        <f>INDEX(Consolidado!$A$1:$CA$102,ROW(R59)+1,MATCH(DatosProcesados!R$1,Consolidado!$A$1:$CA$1,0))</f>
        <v>2325</v>
      </c>
      <c r="S59" s="96">
        <f>INDEX(Consolidado!$A$1:$CA$102,ROW(S59)+1,MATCH(DatosProcesados!S$1,Consolidado!$A$1:$CA$1,0))</f>
        <v>157227</v>
      </c>
      <c r="T59" s="96" t="str">
        <f>INDEX(Consolidado!$A$1:$CA$102,ROW(T59)+1,MATCH(DatosProcesados!T$1,Consolidado!$A$1:$CA$1,0))</f>
        <v>Si</v>
      </c>
      <c r="U59" s="96" t="str">
        <f>INDEX(Consolidado!$A$1:$CA$102,ROW(U59)+1,MATCH(DatosProcesados!U$1,Consolidado!$A$1:$CA$1,0))</f>
        <v>No</v>
      </c>
      <c r="V59" s="96">
        <f>INDEX(Consolidado!$A$1:$CA$102,ROW(V59)+1,MATCH(DatosProcesados!V$1,Consolidado!$A$1:$CA$1,0))</f>
        <v>1</v>
      </c>
      <c r="W59" s="96" t="str">
        <f>INDEX(Consolidado!$A$1:$CA$102,ROW(W59)+1,MATCH(DatosProcesados!W$1,Consolidado!$A$1:$CA$1,0))</f>
        <v>Si</v>
      </c>
      <c r="X59" s="96">
        <f>INDEX(Consolidado!$A$1:$CA$102,ROW(X59)+1,MATCH(DatosProcesados!X$1,Consolidado!$A$1:$CA$1,0))</f>
        <v>66225927.600000001</v>
      </c>
      <c r="Y59" s="96" t="str">
        <f>INDEX(Consolidado!$A$1:$CA$102,ROW(Y59)+1,MATCH(DatosProcesados!Y$1,Consolidado!$A$1:$CA$1,0))</f>
        <v>No</v>
      </c>
      <c r="Z59" s="96" t="str">
        <f>INDEX(Consolidado!$A$1:$CA$102,ROW(Z59)+1,MATCH(DatosProcesados!Z$1,Consolidado!$A$1:$CA$1,0))</f>
        <v>Si</v>
      </c>
      <c r="AA59" s="96">
        <f>INDEX(Consolidado!$A$1:$CA$102,ROW(AA59)+1,MATCH(DatosProcesados!AA$1,Consolidado!$A$1:$CA$1,0))</f>
        <v>56315</v>
      </c>
      <c r="AB59" s="96">
        <f>INDEX(Consolidado!$A$1:$CA$102,ROW(AB59)+1,MATCH(DatosProcesados!AB$1,Consolidado!$A$1:$CA$1,0))</f>
        <v>0</v>
      </c>
      <c r="AC59" s="96" t="str">
        <f>INDEX(Consolidado!$A$1:$CA$102,ROW(AC59)+1,MATCH(DatosProcesados!AC$1,Consolidado!$A$1:$CA$1,0))</f>
        <v>Si</v>
      </c>
      <c r="AD59" s="96">
        <f>INDEX(Consolidado!$A$1:$CA$102,ROW(AD59)+1,MATCH(DatosProcesados!AD$1,Consolidado!$A$1:$CA$1,0))</f>
        <v>1547.19</v>
      </c>
      <c r="AE59" s="96">
        <f>INDEX(Consolidado!$A$1:$CA$102,ROW(AE59)+1,MATCH(DatosProcesados!AE$1,Consolidado!$A$1:$CA$1,0))</f>
        <v>1</v>
      </c>
      <c r="AF59" s="96" t="str">
        <f>INDEX(Consolidado!$A$1:$CA$102,ROW(AF59)+1,MATCH(DatosProcesados!AF$1,Consolidado!$A$1:$CA$1,0))</f>
        <v>No</v>
      </c>
      <c r="AG59" s="96" t="str">
        <f>INDEX(Consolidado!$A$1:$CA$102,ROW(AG59)+1,MATCH(DatosProcesados!AG$1,Consolidado!$A$1:$CA$1,0))</f>
        <v>No</v>
      </c>
      <c r="AH59" s="96" t="str">
        <f>INDEX(Consolidado!$A$1:$CA$102,ROW(AH59)+1,MATCH(DatosProcesados!AH$1,Consolidado!$A$1:$CA$1,0))</f>
        <v>Si</v>
      </c>
      <c r="AI59" s="96" t="str">
        <f>INDEX(Consolidado!$A$1:$CA$102,ROW(AI59)+1,MATCH(DatosProcesados!AI$1,Consolidado!$A$1:$CA$1,0))</f>
        <v>No informa</v>
      </c>
      <c r="AJ59" s="96" t="str">
        <f>INDEX(Consolidado!$A$1:$CA$102,ROW(AJ59)+1,MATCH(DatosProcesados!AJ$1,Consolidado!$A$1:$CA$1,0))</f>
        <v xml:space="preserve">No informa </v>
      </c>
      <c r="AK59" s="96" t="str">
        <f>INDEX(Consolidado!$A$1:$CA$102,ROW(AK59)+1,MATCH(DatosProcesados!AK$1,Consolidado!$A$1:$CA$1,0))</f>
        <v>Si</v>
      </c>
      <c r="AL59" s="96" t="str">
        <f>INDEX(Consolidado!$A$1:$CA$102,ROW(AL59)+1,MATCH(DatosProcesados!AL$1,Consolidado!$A$1:$CA$1,0))</f>
        <v>No informa</v>
      </c>
      <c r="AM59" s="96" t="str">
        <f>INDEX(Consolidado!$A$1:$CA$102,ROW(AM59)+1,MATCH(DatosProcesados!AM$1,Consolidado!$A$1:$CA$1,0))</f>
        <v>No informa</v>
      </c>
      <c r="AN59" s="96">
        <f>INDEX(Consolidado!$A$1:$CA$102,ROW(AN59)+1,MATCH(DatosProcesados!AN$1,Consolidado!$A$1:$CA$1,0))</f>
        <v>1</v>
      </c>
      <c r="AO59" s="96">
        <f>INDEX(Consolidado!$A$1:$CA$102,ROW(AO59)+1,MATCH(DatosProcesados!AO$1,Consolidado!$A$1:$CA$1,0))</f>
        <v>0</v>
      </c>
      <c r="AP59" s="96">
        <f>INDEX(Consolidado!$A$1:$CA$102,ROW(AP59)+1,MATCH(DatosProcesados!AP$1,Consolidado!$A$1:$CA$1,0))</f>
        <v>0.72</v>
      </c>
      <c r="AQ59" s="96" t="str">
        <f>INDEX(Consolidado!$A$1:$CA$102,ROW(AQ59)+1,MATCH(DatosProcesados!AQ$1,Consolidado!$A$1:$CA$1,0))</f>
        <v>No</v>
      </c>
      <c r="AR59" s="96" t="str">
        <f>INDEX(Consolidado!$A$1:$CA$102,ROW(AR59)+1,MATCH(DatosProcesados!AR$1,Consolidado!$A$1:$CA$1,0))</f>
        <v>No</v>
      </c>
      <c r="AS59" s="96" t="str">
        <f>INDEX(Consolidado!$A$1:$CA$102,ROW(AS59)+1,MATCH(DatosProcesados!AS$1,Consolidado!$A$1:$CA$1,0))</f>
        <v>No informa</v>
      </c>
      <c r="AT59" s="96" t="str">
        <f>INDEX(Consolidado!$A$1:$CA$102,ROW(AT59)+1,MATCH(DatosProcesados!AT$1,Consolidado!$A$1:$CA$1,0))</f>
        <v>No</v>
      </c>
      <c r="AU59" s="96" t="str">
        <f>INDEX(Consolidado!$A$1:$CA$102,ROW(AU59)+1,MATCH(DatosProcesados!AU$1,Consolidado!$A$1:$CA$1,0))</f>
        <v>Si</v>
      </c>
      <c r="AV59" s="96">
        <f>INDEX(Consolidado!$A$1:$CA$102,ROW(AV59)+1,MATCH(DatosProcesados!AV$1,Consolidado!$A$1:$CA$1,0))</f>
        <v>1</v>
      </c>
      <c r="AW59" s="96" t="str">
        <f>INDEX(Consolidado!$A$1:$CA$102,ROW(AW59)+1,MATCH(DatosProcesados!AW$1,Consolidado!$A$1:$CA$1,0))</f>
        <v>No</v>
      </c>
      <c r="AX59" s="96" t="str">
        <f>INDEX(Consolidado!$A$1:$CA$102,ROW(AX59)+1,MATCH(DatosProcesados!AX$1,Consolidado!$A$1:$CA$1,0))</f>
        <v>No informa</v>
      </c>
      <c r="AY59" s="96" t="str">
        <f>INDEX(Consolidado!$A$1:$CA$102,ROW(AY59)+1,MATCH(DatosProcesados!AY$1,Consolidado!$A$1:$CA$1,0))</f>
        <v>No informa</v>
      </c>
      <c r="AZ59" s="96" t="str">
        <f>INDEX(Consolidado!$A$1:$CA$102,ROW(AZ59)+1,MATCH(DatosProcesados!AZ$1,Consolidado!$A$1:$CA$1,0))</f>
        <v>No informa</v>
      </c>
      <c r="BA59" s="96" t="str">
        <f>INDEX(Consolidado!$A$1:$CA$102,ROW(BA59)+1,MATCH(DatosProcesados!BA$1,Consolidado!$A$1:$CA$1,0))</f>
        <v>No</v>
      </c>
      <c r="BB59" s="96" t="str">
        <f>INDEX(Consolidado!$A$1:$CA$102,ROW(BB59)+1,MATCH(DatosProcesados!BB$1,Consolidado!$A$1:$CA$1,0))</f>
        <v>No informa</v>
      </c>
      <c r="BC59" s="96" t="str">
        <f>INDEX(Consolidado!$A$1:$CA$102,ROW(BC59)+1,MATCH(DatosProcesados!BC$1,Consolidado!$A$1:$CA$1,0))</f>
        <v>No</v>
      </c>
      <c r="BD59" s="96" t="str">
        <f>INDEX(Consolidado!$A$1:$CA$102,ROW(BD59)+1,MATCH(DatosProcesados!BD$1,Consolidado!$A$1:$CA$1,0))</f>
        <v>No</v>
      </c>
      <c r="BE59" s="96">
        <f>INDEX(Consolidado!$A$1:$CA$102,ROW(BE59)+1,MATCH(DatosProcesados!BE$1,Consolidado!$A$1:$CA$1,0))</f>
        <v>2</v>
      </c>
      <c r="BF59" s="96">
        <f>INDEX(Consolidado!$A$1:$CA$102,ROW(BF59)+1,MATCH(DatosProcesados!BF$1,Consolidado!$A$1:$CA$1,0))</f>
        <v>0</v>
      </c>
    </row>
    <row r="60" spans="1:58" x14ac:dyDescent="0.3">
      <c r="A60" s="96" t="str">
        <f>INDEX(Consolidado!$A$1:$CA$102,ROW(A60)+1,MATCH(DatosProcesados!A$1,Consolidado!$A$1:$CA$1,0))</f>
        <v>Trafigura (Petroleum)</v>
      </c>
      <c r="B60" s="96" t="str">
        <f>INDEX(Consolidado!$A$1:$CA$102,ROW(B60)+1,MATCH(DatosProcesados!B$1,Consolidado!$A$1:$CA$1,0))</f>
        <v>Comercio</v>
      </c>
      <c r="C60" s="96" t="str">
        <f>INDEX(Consolidado!$A$1:$CA$102,ROW(C60)+1,MATCH(DatosProcesados!C$1,Consolidado!$A$1:$CA$1,0))</f>
        <v>Privada</v>
      </c>
      <c r="D60" s="96" t="str">
        <f>INDEX(Consolidado!$A$1:$CA$102,ROW(D60)+1,MATCH(DatosProcesados!D$1,Consolidado!$A$1:$CA$1,0))</f>
        <v>No</v>
      </c>
      <c r="E60" s="96" t="str">
        <f>INDEX(Consolidado!$A$1:$CA$102,ROW(E60)+1,MATCH(DatosProcesados!E$1,Consolidado!$A$1:$CA$1,0))</f>
        <v>No</v>
      </c>
      <c r="F60" s="96" t="str">
        <f>INDEX(Consolidado!$A$1:$CA$102,ROW(F60)+1,MATCH(DatosProcesados!F$1,Consolidado!$A$1:$CA$1,0))</f>
        <v>Si</v>
      </c>
      <c r="G60" s="96">
        <f>INDEX(Consolidado!$A$1:$CA$102,ROW(G60)+1,MATCH(DatosProcesados!G$1,Consolidado!$A$1:$CA$1,0))</f>
        <v>1993</v>
      </c>
      <c r="H60" s="96" t="str">
        <f>INDEX(Consolidado!$A$1:$CA$102,ROW(H60)+1,MATCH(DatosProcesados!H$1,Consolidado!$A$1:$CA$1,0))</f>
        <v>Suiza</v>
      </c>
      <c r="I60" s="96">
        <f>INDEX(Consolidado!$A$1:$CA$102,ROW(I60)+1,MATCH(DatosProcesados!I$1,Consolidado!$A$1:$CA$1,0))</f>
        <v>4.8704234599999996</v>
      </c>
      <c r="J60" s="96" t="str">
        <f>INDEX(Consolidado!$A$1:$CA$102,ROW(J60)+1,MATCH(DatosProcesados!J$1,Consolidado!$A$1:$CA$1,0))</f>
        <v>Si</v>
      </c>
      <c r="K60" s="96">
        <f>INDEX(Consolidado!$A$1:$CA$102,ROW(K60)+1,MATCH(DatosProcesados!K$1,Consolidado!$A$1:$CA$1,0))</f>
        <v>2024</v>
      </c>
      <c r="L60" s="96" t="str">
        <f>INDEX(Consolidado!$A$1:$CA$102,ROW(L60)+1,MATCH(DatosProcesados!L$1,Consolidado!$A$1:$CA$1,0))</f>
        <v>Si</v>
      </c>
      <c r="M60" s="96" t="str">
        <f>INDEX(Consolidado!$A$1:$CA$102,ROW(M60)+1,MATCH(DatosProcesados!M$1,Consolidado!$A$1:$CA$1,0))</f>
        <v>Si</v>
      </c>
      <c r="N60" s="96" t="str">
        <f>INDEX(Consolidado!$A$1:$CA$102,ROW(N60)+1,MATCH(DatosProcesados!N$1,Consolidado!$A$1:$CA$1,0))</f>
        <v>Si</v>
      </c>
      <c r="O60" s="96" t="str">
        <f>INDEX(Consolidado!$A$1:$CA$102,ROW(O60)+1,MATCH(DatosProcesados!O$1,Consolidado!$A$1:$CA$1,0))</f>
        <v>No</v>
      </c>
      <c r="P60" s="96" t="str">
        <f>INDEX(Consolidado!$A$1:$CA$102,ROW(P60)+1,MATCH(DatosProcesados!P$1,Consolidado!$A$1:$CA$1,0))</f>
        <v>Si</v>
      </c>
      <c r="Q60" s="96" t="str">
        <f>INDEX(Consolidado!$A$1:$CA$102,ROW(Q60)+1,MATCH(DatosProcesados!Q$1,Consolidado!$A$1:$CA$1,0))</f>
        <v>No informa</v>
      </c>
      <c r="R60" s="96" t="str">
        <f>INDEX(Consolidado!$A$1:$CA$102,ROW(R60)+1,MATCH(DatosProcesados!R$1,Consolidado!$A$1:$CA$1,0))</f>
        <v>No informa</v>
      </c>
      <c r="S60" s="96" t="str">
        <f>INDEX(Consolidado!$A$1:$CA$102,ROW(S60)+1,MATCH(DatosProcesados!S$1,Consolidado!$A$1:$CA$1,0))</f>
        <v>No informa</v>
      </c>
      <c r="T60" s="96" t="str">
        <f>INDEX(Consolidado!$A$1:$CA$102,ROW(T60)+1,MATCH(DatosProcesados!T$1,Consolidado!$A$1:$CA$1,0))</f>
        <v>Si</v>
      </c>
      <c r="U60" s="96" t="str">
        <f>INDEX(Consolidado!$A$1:$CA$102,ROW(U60)+1,MATCH(DatosProcesados!U$1,Consolidado!$A$1:$CA$1,0))</f>
        <v>No</v>
      </c>
      <c r="V60" s="96">
        <f>INDEX(Consolidado!$A$1:$CA$102,ROW(V60)+1,MATCH(DatosProcesados!V$1,Consolidado!$A$1:$CA$1,0))</f>
        <v>1</v>
      </c>
      <c r="W60" s="96" t="str">
        <f>INDEX(Consolidado!$A$1:$CA$102,ROW(W60)+1,MATCH(DatosProcesados!W$1,Consolidado!$A$1:$CA$1,0))</f>
        <v>Si</v>
      </c>
      <c r="X60" s="96" t="str">
        <f>INDEX(Consolidado!$A$1:$CA$102,ROW(X60)+1,MATCH(DatosProcesados!X$1,Consolidado!$A$1:$CA$1,0))</f>
        <v>No informa</v>
      </c>
      <c r="Y60" s="96" t="str">
        <f>INDEX(Consolidado!$A$1:$CA$102,ROW(Y60)+1,MATCH(DatosProcesados!Y$1,Consolidado!$A$1:$CA$1,0))</f>
        <v>No</v>
      </c>
      <c r="Z60" s="96" t="str">
        <f>INDEX(Consolidado!$A$1:$CA$102,ROW(Z60)+1,MATCH(DatosProcesados!Z$1,Consolidado!$A$1:$CA$1,0))</f>
        <v>Si</v>
      </c>
      <c r="AA60" s="96" t="str">
        <f>INDEX(Consolidado!$A$1:$CA$102,ROW(AA60)+1,MATCH(DatosProcesados!AA$1,Consolidado!$A$1:$CA$1,0))</f>
        <v>No informa</v>
      </c>
      <c r="AB60" s="96">
        <f>INDEX(Consolidado!$A$1:$CA$102,ROW(AB60)+1,MATCH(DatosProcesados!AB$1,Consolidado!$A$1:$CA$1,0))</f>
        <v>1</v>
      </c>
      <c r="AC60" s="96" t="str">
        <f>INDEX(Consolidado!$A$1:$CA$102,ROW(AC60)+1,MATCH(DatosProcesados!AC$1,Consolidado!$A$1:$CA$1,0))</f>
        <v>Si</v>
      </c>
      <c r="AD60" s="96" t="str">
        <f>INDEX(Consolidado!$A$1:$CA$102,ROW(AD60)+1,MATCH(DatosProcesados!AD$1,Consolidado!$A$1:$CA$1,0))</f>
        <v>No informa</v>
      </c>
      <c r="AE60" s="96">
        <f>INDEX(Consolidado!$A$1:$CA$102,ROW(AE60)+1,MATCH(DatosProcesados!AE$1,Consolidado!$A$1:$CA$1,0))</f>
        <v>0</v>
      </c>
      <c r="AF60" s="96" t="str">
        <f>INDEX(Consolidado!$A$1:$CA$102,ROW(AF60)+1,MATCH(DatosProcesados!AF$1,Consolidado!$A$1:$CA$1,0))</f>
        <v>Si</v>
      </c>
      <c r="AG60" s="96" t="str">
        <f>INDEX(Consolidado!$A$1:$CA$102,ROW(AG60)+1,MATCH(DatosProcesados!AG$1,Consolidado!$A$1:$CA$1,0))</f>
        <v>Si</v>
      </c>
      <c r="AH60" s="96" t="str">
        <f>INDEX(Consolidado!$A$1:$CA$102,ROW(AH60)+1,MATCH(DatosProcesados!AH$1,Consolidado!$A$1:$CA$1,0))</f>
        <v>Si</v>
      </c>
      <c r="AI60" s="96" t="str">
        <f>INDEX(Consolidado!$A$1:$CA$102,ROW(AI60)+1,MATCH(DatosProcesados!AI$1,Consolidado!$A$1:$CA$1,0))</f>
        <v>No informa</v>
      </c>
      <c r="AJ60" s="96" t="str">
        <f>INDEX(Consolidado!$A$1:$CA$102,ROW(AJ60)+1,MATCH(DatosProcesados!AJ$1,Consolidado!$A$1:$CA$1,0))</f>
        <v xml:space="preserve">No informa </v>
      </c>
      <c r="AK60" s="96" t="str">
        <f>INDEX(Consolidado!$A$1:$CA$102,ROW(AK60)+1,MATCH(DatosProcesados!AK$1,Consolidado!$A$1:$CA$1,0))</f>
        <v>Si</v>
      </c>
      <c r="AL60" s="96" t="str">
        <f>INDEX(Consolidado!$A$1:$CA$102,ROW(AL60)+1,MATCH(DatosProcesados!AL$1,Consolidado!$A$1:$CA$1,0))</f>
        <v>No informa</v>
      </c>
      <c r="AM60" s="96" t="str">
        <f>INDEX(Consolidado!$A$1:$CA$102,ROW(AM60)+1,MATCH(DatosProcesados!AM$1,Consolidado!$A$1:$CA$1,0))</f>
        <v>No informa</v>
      </c>
      <c r="AN60" s="96">
        <f>INDEX(Consolidado!$A$1:$CA$102,ROW(AN60)+1,MATCH(DatosProcesados!AN$1,Consolidado!$A$1:$CA$1,0))</f>
        <v>0</v>
      </c>
      <c r="AO60" s="96" t="str">
        <f>INDEX(Consolidado!$A$1:$CA$102,ROW(AO60)+1,MATCH(DatosProcesados!AO$1,Consolidado!$A$1:$CA$1,0))</f>
        <v>No informa</v>
      </c>
      <c r="AP60" s="96" t="str">
        <f>INDEX(Consolidado!$A$1:$CA$102,ROW(AP60)+1,MATCH(DatosProcesados!AP$1,Consolidado!$A$1:$CA$1,0))</f>
        <v>No informa</v>
      </c>
      <c r="AQ60" s="96" t="str">
        <f>INDEX(Consolidado!$A$1:$CA$102,ROW(AQ60)+1,MATCH(DatosProcesados!AQ$1,Consolidado!$A$1:$CA$1,0))</f>
        <v>No</v>
      </c>
      <c r="AR60" s="96" t="str">
        <f>INDEX(Consolidado!$A$1:$CA$102,ROW(AR60)+1,MATCH(DatosProcesados!AR$1,Consolidado!$A$1:$CA$1,0))</f>
        <v>No</v>
      </c>
      <c r="AS60" s="96" t="str">
        <f>INDEX(Consolidado!$A$1:$CA$102,ROW(AS60)+1,MATCH(DatosProcesados!AS$1,Consolidado!$A$1:$CA$1,0))</f>
        <v>No informa</v>
      </c>
      <c r="AT60" s="96" t="str">
        <f>INDEX(Consolidado!$A$1:$CA$102,ROW(AT60)+1,MATCH(DatosProcesados!AT$1,Consolidado!$A$1:$CA$1,0))</f>
        <v>No</v>
      </c>
      <c r="AU60" s="96" t="str">
        <f>INDEX(Consolidado!$A$1:$CA$102,ROW(AU60)+1,MATCH(DatosProcesados!AU$1,Consolidado!$A$1:$CA$1,0))</f>
        <v>Si</v>
      </c>
      <c r="AV60" s="96">
        <f>INDEX(Consolidado!$A$1:$CA$102,ROW(AV60)+1,MATCH(DatosProcesados!AV$1,Consolidado!$A$1:$CA$1,0))</f>
        <v>0</v>
      </c>
      <c r="AW60" s="96" t="str">
        <f>INDEX(Consolidado!$A$1:$CA$102,ROW(AW60)+1,MATCH(DatosProcesados!AW$1,Consolidado!$A$1:$CA$1,0))</f>
        <v>No</v>
      </c>
      <c r="AX60" s="96" t="str">
        <f>INDEX(Consolidado!$A$1:$CA$102,ROW(AX60)+1,MATCH(DatosProcesados!AX$1,Consolidado!$A$1:$CA$1,0))</f>
        <v>No informa</v>
      </c>
      <c r="AY60" s="96" t="str">
        <f>INDEX(Consolidado!$A$1:$CA$102,ROW(AY60)+1,MATCH(DatosProcesados!AY$1,Consolidado!$A$1:$CA$1,0))</f>
        <v>No informa</v>
      </c>
      <c r="AZ60" s="96" t="str">
        <f>INDEX(Consolidado!$A$1:$CA$102,ROW(AZ60)+1,MATCH(DatosProcesados!AZ$1,Consolidado!$A$1:$CA$1,0))</f>
        <v>No informa</v>
      </c>
      <c r="BA60" s="96" t="str">
        <f>INDEX(Consolidado!$A$1:$CA$102,ROW(BA60)+1,MATCH(DatosProcesados!BA$1,Consolidado!$A$1:$CA$1,0))</f>
        <v>No</v>
      </c>
      <c r="BB60" s="96" t="str">
        <f>INDEX(Consolidado!$A$1:$CA$102,ROW(BB60)+1,MATCH(DatosProcesados!BB$1,Consolidado!$A$1:$CA$1,0))</f>
        <v>No informa</v>
      </c>
      <c r="BC60" s="96" t="str">
        <f>INDEX(Consolidado!$A$1:$CA$102,ROW(BC60)+1,MATCH(DatosProcesados!BC$1,Consolidado!$A$1:$CA$1,0))</f>
        <v>No</v>
      </c>
      <c r="BD60" s="96" t="str">
        <f>INDEX(Consolidado!$A$1:$CA$102,ROW(BD60)+1,MATCH(DatosProcesados!BD$1,Consolidado!$A$1:$CA$1,0))</f>
        <v>No</v>
      </c>
      <c r="BE60" s="96">
        <f>INDEX(Consolidado!$A$1:$CA$102,ROW(BE60)+1,MATCH(DatosProcesados!BE$1,Consolidado!$A$1:$CA$1,0))</f>
        <v>2</v>
      </c>
      <c r="BF60" s="96" t="str">
        <f>INDEX(Consolidado!$A$1:$CA$102,ROW(BF60)+1,MATCH(DatosProcesados!BF$1,Consolidado!$A$1:$CA$1,0))</f>
        <v>No informa</v>
      </c>
    </row>
    <row r="61" spans="1:58" x14ac:dyDescent="0.3">
      <c r="A61" s="96" t="str">
        <f>INDEX(Consolidado!$A$1:$CA$102,ROW(A61)+1,MATCH(DatosProcesados!A$1,Consolidado!$A$1:$CA$1,0))</f>
        <v>Biomax</v>
      </c>
      <c r="B61" s="96" t="str">
        <f>INDEX(Consolidado!$A$1:$CA$102,ROW(B61)+1,MATCH(DatosProcesados!B$1,Consolidado!$A$1:$CA$1,0))</f>
        <v>Comercio</v>
      </c>
      <c r="C61" s="96" t="str">
        <f>INDEX(Consolidado!$A$1:$CA$102,ROW(C61)+1,MATCH(DatosProcesados!C$1,Consolidado!$A$1:$CA$1,0))</f>
        <v>Privada</v>
      </c>
      <c r="D61" s="96" t="str">
        <f>INDEX(Consolidado!$A$1:$CA$102,ROW(D61)+1,MATCH(DatosProcesados!D$1,Consolidado!$A$1:$CA$1,0))</f>
        <v>No</v>
      </c>
      <c r="E61" s="96" t="str">
        <f>INDEX(Consolidado!$A$1:$CA$102,ROW(E61)+1,MATCH(DatosProcesados!E$1,Consolidado!$A$1:$CA$1,0))</f>
        <v>No</v>
      </c>
      <c r="F61" s="96" t="str">
        <f>INDEX(Consolidado!$A$1:$CA$102,ROW(F61)+1,MATCH(DatosProcesados!F$1,Consolidado!$A$1:$CA$1,0))</f>
        <v>No</v>
      </c>
      <c r="G61" s="96">
        <f>INDEX(Consolidado!$A$1:$CA$102,ROW(G61)+1,MATCH(DatosProcesados!G$1,Consolidado!$A$1:$CA$1,0))</f>
        <v>2004</v>
      </c>
      <c r="H61" s="96" t="str">
        <f>INDEX(Consolidado!$A$1:$CA$102,ROW(H61)+1,MATCH(DatosProcesados!H$1,Consolidado!$A$1:$CA$1,0))</f>
        <v>Colombia</v>
      </c>
      <c r="I61" s="96">
        <f>INDEX(Consolidado!$A$1:$CA$102,ROW(I61)+1,MATCH(DatosProcesados!I$1,Consolidado!$A$1:$CA$1,0))</f>
        <v>4.5125503050000004</v>
      </c>
      <c r="J61" s="96" t="str">
        <f>INDEX(Consolidado!$A$1:$CA$102,ROW(J61)+1,MATCH(DatosProcesados!J$1,Consolidado!$A$1:$CA$1,0))</f>
        <v>No</v>
      </c>
      <c r="K61" s="96" t="str">
        <f>INDEX(Consolidado!$A$1:$CA$102,ROW(K61)+1,MATCH(DatosProcesados!K$1,Consolidado!$A$1:$CA$1,0))</f>
        <v>No tiene</v>
      </c>
      <c r="L61" s="96">
        <f>INDEX(Consolidado!$A$1:$CA$102,ROW(L61)+1,MATCH(DatosProcesados!L$1,Consolidado!$A$1:$CA$1,0))</f>
        <v>0</v>
      </c>
      <c r="M61" s="96">
        <f>INDEX(Consolidado!$A$1:$CA$102,ROW(M61)+1,MATCH(DatosProcesados!M$1,Consolidado!$A$1:$CA$1,0))</f>
        <v>0</v>
      </c>
      <c r="N61" s="96">
        <f>INDEX(Consolidado!$A$1:$CA$102,ROW(N61)+1,MATCH(DatosProcesados!N$1,Consolidado!$A$1:$CA$1,0))</f>
        <v>0</v>
      </c>
      <c r="O61" s="96">
        <f>INDEX(Consolidado!$A$1:$CA$102,ROW(O61)+1,MATCH(DatosProcesados!O$1,Consolidado!$A$1:$CA$1,0))</f>
        <v>0</v>
      </c>
      <c r="P61" s="96">
        <f>INDEX(Consolidado!$A$1:$CA$102,ROW(P61)+1,MATCH(DatosProcesados!P$1,Consolidado!$A$1:$CA$1,0))</f>
        <v>0</v>
      </c>
      <c r="Q61" s="96" t="str">
        <f>INDEX(Consolidado!$A$1:$CA$102,ROW(Q61)+1,MATCH(DatosProcesados!Q$1,Consolidado!$A$1:$CA$1,0))</f>
        <v xml:space="preserve">No informa </v>
      </c>
      <c r="R61" s="96" t="str">
        <f>INDEX(Consolidado!$A$1:$CA$102,ROW(R61)+1,MATCH(DatosProcesados!R$1,Consolidado!$A$1:$CA$1,0))</f>
        <v xml:space="preserve">No informa </v>
      </c>
      <c r="S61" s="96" t="str">
        <f>INDEX(Consolidado!$A$1:$CA$102,ROW(S61)+1,MATCH(DatosProcesados!S$1,Consolidado!$A$1:$CA$1,0))</f>
        <v xml:space="preserve">No informa </v>
      </c>
      <c r="T61" s="96">
        <f>INDEX(Consolidado!$A$1:$CA$102,ROW(T61)+1,MATCH(DatosProcesados!T$1,Consolidado!$A$1:$CA$1,0))</f>
        <v>0</v>
      </c>
      <c r="U61" s="96">
        <f>INDEX(Consolidado!$A$1:$CA$102,ROW(U61)+1,MATCH(DatosProcesados!U$1,Consolidado!$A$1:$CA$1,0))</f>
        <v>0</v>
      </c>
      <c r="V61" s="96">
        <f>INDEX(Consolidado!$A$1:$CA$102,ROW(V61)+1,MATCH(DatosProcesados!V$1,Consolidado!$A$1:$CA$1,0))</f>
        <v>0</v>
      </c>
      <c r="W61" s="96">
        <f>INDEX(Consolidado!$A$1:$CA$102,ROW(W61)+1,MATCH(DatosProcesados!W$1,Consolidado!$A$1:$CA$1,0))</f>
        <v>0</v>
      </c>
      <c r="X61" s="96" t="str">
        <f>INDEX(Consolidado!$A$1:$CA$102,ROW(X61)+1,MATCH(DatosProcesados!X$1,Consolidado!$A$1:$CA$1,0))</f>
        <v>No informa</v>
      </c>
      <c r="Y61" s="96">
        <f>INDEX(Consolidado!$A$1:$CA$102,ROW(Y61)+1,MATCH(DatosProcesados!Y$1,Consolidado!$A$1:$CA$1,0))</f>
        <v>0</v>
      </c>
      <c r="Z61" s="96">
        <f>INDEX(Consolidado!$A$1:$CA$102,ROW(Z61)+1,MATCH(DatosProcesados!Z$1,Consolidado!$A$1:$CA$1,0))</f>
        <v>0</v>
      </c>
      <c r="AA61" s="96" t="str">
        <f>INDEX(Consolidado!$A$1:$CA$102,ROW(AA61)+1,MATCH(DatosProcesados!AA$1,Consolidado!$A$1:$CA$1,0))</f>
        <v>No informa</v>
      </c>
      <c r="AB61" s="96">
        <f>INDEX(Consolidado!$A$1:$CA$102,ROW(AB61)+1,MATCH(DatosProcesados!AB$1,Consolidado!$A$1:$CA$1,0))</f>
        <v>0</v>
      </c>
      <c r="AC61" s="96">
        <f>INDEX(Consolidado!$A$1:$CA$102,ROW(AC61)+1,MATCH(DatosProcesados!AC$1,Consolidado!$A$1:$CA$1,0))</f>
        <v>0</v>
      </c>
      <c r="AD61" s="96" t="str">
        <f>INDEX(Consolidado!$A$1:$CA$102,ROW(AD61)+1,MATCH(DatosProcesados!AD$1,Consolidado!$A$1:$CA$1,0))</f>
        <v xml:space="preserve">No informa </v>
      </c>
      <c r="AE61" s="96">
        <f>INDEX(Consolidado!$A$1:$CA$102,ROW(AE61)+1,MATCH(DatosProcesados!AE$1,Consolidado!$A$1:$CA$1,0))</f>
        <v>0</v>
      </c>
      <c r="AF61" s="96">
        <f>INDEX(Consolidado!$A$1:$CA$102,ROW(AF61)+1,MATCH(DatosProcesados!AF$1,Consolidado!$A$1:$CA$1,0))</f>
        <v>0</v>
      </c>
      <c r="AG61" s="96">
        <f>INDEX(Consolidado!$A$1:$CA$102,ROW(AG61)+1,MATCH(DatosProcesados!AG$1,Consolidado!$A$1:$CA$1,0))</f>
        <v>0</v>
      </c>
      <c r="AH61" s="96">
        <f>INDEX(Consolidado!$A$1:$CA$102,ROW(AH61)+1,MATCH(DatosProcesados!AH$1,Consolidado!$A$1:$CA$1,0))</f>
        <v>0</v>
      </c>
      <c r="AI61" s="96" t="str">
        <f>INDEX(Consolidado!$A$1:$CA$102,ROW(AI61)+1,MATCH(DatosProcesados!AI$1,Consolidado!$A$1:$CA$1,0))</f>
        <v>No informa</v>
      </c>
      <c r="AJ61" s="96" t="str">
        <f>INDEX(Consolidado!$A$1:$CA$102,ROW(AJ61)+1,MATCH(DatosProcesados!AJ$1,Consolidado!$A$1:$CA$1,0))</f>
        <v xml:space="preserve">No informa </v>
      </c>
      <c r="AK61" s="96">
        <f>INDEX(Consolidado!$A$1:$CA$102,ROW(AK61)+1,MATCH(DatosProcesados!AK$1,Consolidado!$A$1:$CA$1,0))</f>
        <v>0</v>
      </c>
      <c r="AL61" s="96" t="str">
        <f>INDEX(Consolidado!$A$1:$CA$102,ROW(AL61)+1,MATCH(DatosProcesados!AL$1,Consolidado!$A$1:$CA$1,0))</f>
        <v>No informa</v>
      </c>
      <c r="AM61" s="96" t="str">
        <f>INDEX(Consolidado!$A$1:$CA$102,ROW(AM61)+1,MATCH(DatosProcesados!AM$1,Consolidado!$A$1:$CA$1,0))</f>
        <v>No informa</v>
      </c>
      <c r="AN61" s="96">
        <f>INDEX(Consolidado!$A$1:$CA$102,ROW(AN61)+1,MATCH(DatosProcesados!AN$1,Consolidado!$A$1:$CA$1,0))</f>
        <v>0</v>
      </c>
      <c r="AO61" s="96" t="str">
        <f>INDEX(Consolidado!$A$1:$CA$102,ROW(AO61)+1,MATCH(DatosProcesados!AO$1,Consolidado!$A$1:$CA$1,0))</f>
        <v>No informa</v>
      </c>
      <c r="AP61" s="96" t="str">
        <f>INDEX(Consolidado!$A$1:$CA$102,ROW(AP61)+1,MATCH(DatosProcesados!AP$1,Consolidado!$A$1:$CA$1,0))</f>
        <v>No informa</v>
      </c>
      <c r="AQ61" s="96">
        <f>INDEX(Consolidado!$A$1:$CA$102,ROW(AQ61)+1,MATCH(DatosProcesados!AQ$1,Consolidado!$A$1:$CA$1,0))</f>
        <v>0</v>
      </c>
      <c r="AR61" s="96">
        <f>INDEX(Consolidado!$A$1:$CA$102,ROW(AR61)+1,MATCH(DatosProcesados!AR$1,Consolidado!$A$1:$CA$1,0))</f>
        <v>0</v>
      </c>
      <c r="AS61" s="96" t="str">
        <f>INDEX(Consolidado!$A$1:$CA$102,ROW(AS61)+1,MATCH(DatosProcesados!AS$1,Consolidado!$A$1:$CA$1,0))</f>
        <v>No informa</v>
      </c>
      <c r="AT61" s="96">
        <f>INDEX(Consolidado!$A$1:$CA$102,ROW(AT61)+1,MATCH(DatosProcesados!AT$1,Consolidado!$A$1:$CA$1,0))</f>
        <v>0</v>
      </c>
      <c r="AU61" s="96">
        <f>INDEX(Consolidado!$A$1:$CA$102,ROW(AU61)+1,MATCH(DatosProcesados!AU$1,Consolidado!$A$1:$CA$1,0))</f>
        <v>0</v>
      </c>
      <c r="AV61" s="96">
        <f>INDEX(Consolidado!$A$1:$CA$102,ROW(AV61)+1,MATCH(DatosProcesados!AV$1,Consolidado!$A$1:$CA$1,0))</f>
        <v>0</v>
      </c>
      <c r="AW61" s="96">
        <f>INDEX(Consolidado!$A$1:$CA$102,ROW(AW61)+1,MATCH(DatosProcesados!AW$1,Consolidado!$A$1:$CA$1,0))</f>
        <v>0</v>
      </c>
      <c r="AX61" s="96" t="str">
        <f>INDEX(Consolidado!$A$1:$CA$102,ROW(AX61)+1,MATCH(DatosProcesados!AX$1,Consolidado!$A$1:$CA$1,0))</f>
        <v>No informa</v>
      </c>
      <c r="AY61" s="96" t="str">
        <f>INDEX(Consolidado!$A$1:$CA$102,ROW(AY61)+1,MATCH(DatosProcesados!AY$1,Consolidado!$A$1:$CA$1,0))</f>
        <v>No informa</v>
      </c>
      <c r="AZ61" s="96" t="str">
        <f>INDEX(Consolidado!$A$1:$CA$102,ROW(AZ61)+1,MATCH(DatosProcesados!AZ$1,Consolidado!$A$1:$CA$1,0))</f>
        <v>No informa</v>
      </c>
      <c r="BA61" s="96">
        <f>INDEX(Consolidado!$A$1:$CA$102,ROW(BA61)+1,MATCH(DatosProcesados!BA$1,Consolidado!$A$1:$CA$1,0))</f>
        <v>0</v>
      </c>
      <c r="BB61" s="96" t="str">
        <f>INDEX(Consolidado!$A$1:$CA$102,ROW(BB61)+1,MATCH(DatosProcesados!BB$1,Consolidado!$A$1:$CA$1,0))</f>
        <v xml:space="preserve">No informa </v>
      </c>
      <c r="BC61" s="96">
        <f>INDEX(Consolidado!$A$1:$CA$102,ROW(BC61)+1,MATCH(DatosProcesados!BC$1,Consolidado!$A$1:$CA$1,0))</f>
        <v>0</v>
      </c>
      <c r="BD61" s="96">
        <f>INDEX(Consolidado!$A$1:$CA$102,ROW(BD61)+1,MATCH(DatosProcesados!BD$1,Consolidado!$A$1:$CA$1,0))</f>
        <v>0</v>
      </c>
      <c r="BE61" s="96">
        <f>INDEX(Consolidado!$A$1:$CA$102,ROW(BE61)+1,MATCH(DatosProcesados!BE$1,Consolidado!$A$1:$CA$1,0))</f>
        <v>0</v>
      </c>
      <c r="BF61" s="96">
        <f>INDEX(Consolidado!$A$1:$CA$102,ROW(BF61)+1,MATCH(DatosProcesados!BF$1,Consolidado!$A$1:$CA$1,0))</f>
        <v>0</v>
      </c>
    </row>
    <row r="62" spans="1:58" x14ac:dyDescent="0.3">
      <c r="A62" s="96" t="str">
        <f>INDEX(Consolidado!$A$1:$CA$102,ROW(A62)+1,MATCH(DatosProcesados!A$1,Consolidado!$A$1:$CA$1,0))</f>
        <v>Cencosud</v>
      </c>
      <c r="B62" s="96" t="str">
        <f>INDEX(Consolidado!$A$1:$CA$102,ROW(B62)+1,MATCH(DatosProcesados!B$1,Consolidado!$A$1:$CA$1,0))</f>
        <v>Comercio</v>
      </c>
      <c r="C62" s="96" t="str">
        <f>INDEX(Consolidado!$A$1:$CA$102,ROW(C62)+1,MATCH(DatosProcesados!C$1,Consolidado!$A$1:$CA$1,0))</f>
        <v>Privada</v>
      </c>
      <c r="D62" s="96" t="str">
        <f>INDEX(Consolidado!$A$1:$CA$102,ROW(D62)+1,MATCH(DatosProcesados!D$1,Consolidado!$A$1:$CA$1,0))</f>
        <v>Si</v>
      </c>
      <c r="E62" s="96" t="str">
        <f>INDEX(Consolidado!$A$1:$CA$102,ROW(E62)+1,MATCH(DatosProcesados!E$1,Consolidado!$A$1:$CA$1,0))</f>
        <v>Si</v>
      </c>
      <c r="F62" s="96" t="str">
        <f>INDEX(Consolidado!$A$1:$CA$102,ROW(F62)+1,MATCH(DatosProcesados!F$1,Consolidado!$A$1:$CA$1,0))</f>
        <v>Si</v>
      </c>
      <c r="G62" s="96">
        <f>INDEX(Consolidado!$A$1:$CA$102,ROW(G62)+1,MATCH(DatosProcesados!G$1,Consolidado!$A$1:$CA$1,0))</f>
        <v>1960</v>
      </c>
      <c r="H62" s="96" t="str">
        <f>INDEX(Consolidado!$A$1:$CA$102,ROW(H62)+1,MATCH(DatosProcesados!H$1,Consolidado!$A$1:$CA$1,0))</f>
        <v>Chile</v>
      </c>
      <c r="I62" s="96">
        <f>INDEX(Consolidado!$A$1:$CA$102,ROW(I62)+1,MATCH(DatosProcesados!I$1,Consolidado!$A$1:$CA$1,0))</f>
        <v>4.2128666020000001</v>
      </c>
      <c r="J62" s="96" t="str">
        <f>INDEX(Consolidado!$A$1:$CA$102,ROW(J62)+1,MATCH(DatosProcesados!J$1,Consolidado!$A$1:$CA$1,0))</f>
        <v>Si</v>
      </c>
      <c r="K62" s="96">
        <f>INDEX(Consolidado!$A$1:$CA$102,ROW(K62)+1,MATCH(DatosProcesados!K$1,Consolidado!$A$1:$CA$1,0))</f>
        <v>2024</v>
      </c>
      <c r="L62" s="96" t="str">
        <f>INDEX(Consolidado!$A$1:$CA$102,ROW(L62)+1,MATCH(DatosProcesados!L$1,Consolidado!$A$1:$CA$1,0))</f>
        <v>Si</v>
      </c>
      <c r="M62" s="96" t="str">
        <f>INDEX(Consolidado!$A$1:$CA$102,ROW(M62)+1,MATCH(DatosProcesados!M$1,Consolidado!$A$1:$CA$1,0))</f>
        <v>Si</v>
      </c>
      <c r="N62" s="96" t="str">
        <f>INDEX(Consolidado!$A$1:$CA$102,ROW(N62)+1,MATCH(DatosProcesados!N$1,Consolidado!$A$1:$CA$1,0))</f>
        <v>No</v>
      </c>
      <c r="O62" s="96" t="str">
        <f>INDEX(Consolidado!$A$1:$CA$102,ROW(O62)+1,MATCH(DatosProcesados!O$1,Consolidado!$A$1:$CA$1,0))</f>
        <v>Si</v>
      </c>
      <c r="P62" s="96" t="str">
        <f>INDEX(Consolidado!$A$1:$CA$102,ROW(P62)+1,MATCH(DatosProcesados!P$1,Consolidado!$A$1:$CA$1,0))</f>
        <v>Si</v>
      </c>
      <c r="Q62" s="96" t="str">
        <f>INDEX(Consolidado!$A$1:$CA$102,ROW(Q62)+1,MATCH(DatosProcesados!Q$1,Consolidado!$A$1:$CA$1,0))</f>
        <v>No informa</v>
      </c>
      <c r="R62" s="96" t="str">
        <f>INDEX(Consolidado!$A$1:$CA$102,ROW(R62)+1,MATCH(DatosProcesados!R$1,Consolidado!$A$1:$CA$1,0))</f>
        <v>No informa</v>
      </c>
      <c r="S62" s="96" t="str">
        <f>INDEX(Consolidado!$A$1:$CA$102,ROW(S62)+1,MATCH(DatosProcesados!S$1,Consolidado!$A$1:$CA$1,0))</f>
        <v>No informa</v>
      </c>
      <c r="T62" s="96" t="str">
        <f>INDEX(Consolidado!$A$1:$CA$102,ROW(T62)+1,MATCH(DatosProcesados!T$1,Consolidado!$A$1:$CA$1,0))</f>
        <v>No</v>
      </c>
      <c r="U62" s="96" t="str">
        <f>INDEX(Consolidado!$A$1:$CA$102,ROW(U62)+1,MATCH(DatosProcesados!U$1,Consolidado!$A$1:$CA$1,0))</f>
        <v>No</v>
      </c>
      <c r="V62" s="96">
        <f>INDEX(Consolidado!$A$1:$CA$102,ROW(V62)+1,MATCH(DatosProcesados!V$1,Consolidado!$A$1:$CA$1,0))</f>
        <v>0</v>
      </c>
      <c r="W62" s="96" t="str">
        <f>INDEX(Consolidado!$A$1:$CA$102,ROW(W62)+1,MATCH(DatosProcesados!W$1,Consolidado!$A$1:$CA$1,0))</f>
        <v>Si</v>
      </c>
      <c r="X62" s="96" t="str">
        <f>INDEX(Consolidado!$A$1:$CA$102,ROW(X62)+1,MATCH(DatosProcesados!X$1,Consolidado!$A$1:$CA$1,0))</f>
        <v>No informa</v>
      </c>
      <c r="Y62" s="96" t="str">
        <f>INDEX(Consolidado!$A$1:$CA$102,ROW(Y62)+1,MATCH(DatosProcesados!Y$1,Consolidado!$A$1:$CA$1,0))</f>
        <v>Si</v>
      </c>
      <c r="Z62" s="96" t="str">
        <f>INDEX(Consolidado!$A$1:$CA$102,ROW(Z62)+1,MATCH(DatosProcesados!Z$1,Consolidado!$A$1:$CA$1,0))</f>
        <v>No</v>
      </c>
      <c r="AA62" s="96" t="str">
        <f>INDEX(Consolidado!$A$1:$CA$102,ROW(AA62)+1,MATCH(DatosProcesados!AA$1,Consolidado!$A$1:$CA$1,0))</f>
        <v>No informa</v>
      </c>
      <c r="AB62" s="96">
        <f>INDEX(Consolidado!$A$1:$CA$102,ROW(AB62)+1,MATCH(DatosProcesados!AB$1,Consolidado!$A$1:$CA$1,0))</f>
        <v>0</v>
      </c>
      <c r="AC62" s="96" t="str">
        <f>INDEX(Consolidado!$A$1:$CA$102,ROW(AC62)+1,MATCH(DatosProcesados!AC$1,Consolidado!$A$1:$CA$1,0))</f>
        <v>No</v>
      </c>
      <c r="AD62" s="96" t="str">
        <f>INDEX(Consolidado!$A$1:$CA$102,ROW(AD62)+1,MATCH(DatosProcesados!AD$1,Consolidado!$A$1:$CA$1,0))</f>
        <v>No informa</v>
      </c>
      <c r="AE62" s="96">
        <f>INDEX(Consolidado!$A$1:$CA$102,ROW(AE62)+1,MATCH(DatosProcesados!AE$1,Consolidado!$A$1:$CA$1,0))</f>
        <v>0</v>
      </c>
      <c r="AF62" s="96" t="str">
        <f>INDEX(Consolidado!$A$1:$CA$102,ROW(AF62)+1,MATCH(DatosProcesados!AF$1,Consolidado!$A$1:$CA$1,0))</f>
        <v>No</v>
      </c>
      <c r="AG62" s="96" t="str">
        <f>INDEX(Consolidado!$A$1:$CA$102,ROW(AG62)+1,MATCH(DatosProcesados!AG$1,Consolidado!$A$1:$CA$1,0))</f>
        <v>No</v>
      </c>
      <c r="AH62" s="96" t="str">
        <f>INDEX(Consolidado!$A$1:$CA$102,ROW(AH62)+1,MATCH(DatosProcesados!AH$1,Consolidado!$A$1:$CA$1,0))</f>
        <v>Si</v>
      </c>
      <c r="AI62" s="96" t="str">
        <f>INDEX(Consolidado!$A$1:$CA$102,ROW(AI62)+1,MATCH(DatosProcesados!AI$1,Consolidado!$A$1:$CA$1,0))</f>
        <v>No informa</v>
      </c>
      <c r="AJ62" s="96" t="str">
        <f>INDEX(Consolidado!$A$1:$CA$102,ROW(AJ62)+1,MATCH(DatosProcesados!AJ$1,Consolidado!$A$1:$CA$1,0))</f>
        <v xml:space="preserve">No informa </v>
      </c>
      <c r="AK62" s="96" t="str">
        <f>INDEX(Consolidado!$A$1:$CA$102,ROW(AK62)+1,MATCH(DatosProcesados!AK$1,Consolidado!$A$1:$CA$1,0))</f>
        <v>Si</v>
      </c>
      <c r="AL62" s="96">
        <f>INDEX(Consolidado!$A$1:$CA$102,ROW(AL62)+1,MATCH(DatosProcesados!AL$1,Consolidado!$A$1:$CA$1,0))</f>
        <v>12.3</v>
      </c>
      <c r="AM62" s="96">
        <f>INDEX(Consolidado!$A$1:$CA$102,ROW(AM62)+1,MATCH(DatosProcesados!AM$1,Consolidado!$A$1:$CA$1,0))</f>
        <v>12.3</v>
      </c>
      <c r="AN62" s="96">
        <f>INDEX(Consolidado!$A$1:$CA$102,ROW(AN62)+1,MATCH(DatosProcesados!AN$1,Consolidado!$A$1:$CA$1,0))</f>
        <v>2</v>
      </c>
      <c r="AO62" s="96">
        <f>INDEX(Consolidado!$A$1:$CA$102,ROW(AO62)+1,MATCH(DatosProcesados!AO$1,Consolidado!$A$1:$CA$1,0))</f>
        <v>0.33</v>
      </c>
      <c r="AP62" s="96">
        <f>INDEX(Consolidado!$A$1:$CA$102,ROW(AP62)+1,MATCH(DatosProcesados!AP$1,Consolidado!$A$1:$CA$1,0))</f>
        <v>0.48</v>
      </c>
      <c r="AQ62" s="96" t="str">
        <f>INDEX(Consolidado!$A$1:$CA$102,ROW(AQ62)+1,MATCH(DatosProcesados!AQ$1,Consolidado!$A$1:$CA$1,0))</f>
        <v>Si</v>
      </c>
      <c r="AR62" s="96" t="str">
        <f>INDEX(Consolidado!$A$1:$CA$102,ROW(AR62)+1,MATCH(DatosProcesados!AR$1,Consolidado!$A$1:$CA$1,0))</f>
        <v>Si</v>
      </c>
      <c r="AS62" s="96">
        <f>INDEX(Consolidado!$A$1:$CA$102,ROW(AS62)+1,MATCH(DatosProcesados!AS$1,Consolidado!$A$1:$CA$1,0))</f>
        <v>8.0999999999999996E-3</v>
      </c>
      <c r="AT62" s="96">
        <f>INDEX(Consolidado!$A$1:$CA$102,ROW(AT62)+1,MATCH(DatosProcesados!AT$1,Consolidado!$A$1:$CA$1,0))</f>
        <v>0</v>
      </c>
      <c r="AU62" s="96" t="str">
        <f>INDEX(Consolidado!$A$1:$CA$102,ROW(AU62)+1,MATCH(DatosProcesados!AU$1,Consolidado!$A$1:$CA$1,0))</f>
        <v>No</v>
      </c>
      <c r="AV62" s="96">
        <f>INDEX(Consolidado!$A$1:$CA$102,ROW(AV62)+1,MATCH(DatosProcesados!AV$1,Consolidado!$A$1:$CA$1,0))</f>
        <v>0</v>
      </c>
      <c r="AW62" s="96" t="str">
        <f>INDEX(Consolidado!$A$1:$CA$102,ROW(AW62)+1,MATCH(DatosProcesados!AW$1,Consolidado!$A$1:$CA$1,0))</f>
        <v>No</v>
      </c>
      <c r="AX62" s="96" t="str">
        <f>INDEX(Consolidado!$A$1:$CA$102,ROW(AX62)+1,MATCH(DatosProcesados!AX$1,Consolidado!$A$1:$CA$1,0))</f>
        <v>No informa</v>
      </c>
      <c r="AY62" s="96" t="str">
        <f>INDEX(Consolidado!$A$1:$CA$102,ROW(AY62)+1,MATCH(DatosProcesados!AY$1,Consolidado!$A$1:$CA$1,0))</f>
        <v>No informa</v>
      </c>
      <c r="AZ62" s="96" t="str">
        <f>INDEX(Consolidado!$A$1:$CA$102,ROW(AZ62)+1,MATCH(DatosProcesados!AZ$1,Consolidado!$A$1:$CA$1,0))</f>
        <v>No informa</v>
      </c>
      <c r="BA62" s="96" t="str">
        <f>INDEX(Consolidado!$A$1:$CA$102,ROW(BA62)+1,MATCH(DatosProcesados!BA$1,Consolidado!$A$1:$CA$1,0))</f>
        <v>No</v>
      </c>
      <c r="BB62" s="96" t="str">
        <f>INDEX(Consolidado!$A$1:$CA$102,ROW(BB62)+1,MATCH(DatosProcesados!BB$1,Consolidado!$A$1:$CA$1,0))</f>
        <v>No informa</v>
      </c>
      <c r="BC62" s="96" t="str">
        <f>INDEX(Consolidado!$A$1:$CA$102,ROW(BC62)+1,MATCH(DatosProcesados!BC$1,Consolidado!$A$1:$CA$1,0))</f>
        <v>No</v>
      </c>
      <c r="BD62" s="96" t="str">
        <f>INDEX(Consolidado!$A$1:$CA$102,ROW(BD62)+1,MATCH(DatosProcesados!BD$1,Consolidado!$A$1:$CA$1,0))</f>
        <v>Si</v>
      </c>
      <c r="BE62" s="96">
        <f>INDEX(Consolidado!$A$1:$CA$102,ROW(BE62)+1,MATCH(DatosProcesados!BE$1,Consolidado!$A$1:$CA$1,0))</f>
        <v>2</v>
      </c>
      <c r="BF62" s="96">
        <f>INDEX(Consolidado!$A$1:$CA$102,ROW(BF62)+1,MATCH(DatosProcesados!BF$1,Consolidado!$A$1:$CA$1,0))</f>
        <v>1</v>
      </c>
    </row>
    <row r="63" spans="1:58" x14ac:dyDescent="0.3">
      <c r="A63" s="96" t="str">
        <f>INDEX(Consolidado!$A$1:$CA$102,ROW(A63)+1,MATCH(DatosProcesados!A$1,Consolidado!$A$1:$CA$1,0))</f>
        <v>Toyota</v>
      </c>
      <c r="B63" s="96" t="str">
        <f>INDEX(Consolidado!$A$1:$CA$102,ROW(B63)+1,MATCH(DatosProcesados!B$1,Consolidado!$A$1:$CA$1,0))</f>
        <v>Comercio</v>
      </c>
      <c r="C63" s="96" t="str">
        <f>INDEX(Consolidado!$A$1:$CA$102,ROW(C63)+1,MATCH(DatosProcesados!C$1,Consolidado!$A$1:$CA$1,0))</f>
        <v>Privada</v>
      </c>
      <c r="D63" s="96" t="str">
        <f>INDEX(Consolidado!$A$1:$CA$102,ROW(D63)+1,MATCH(DatosProcesados!D$1,Consolidado!$A$1:$CA$1,0))</f>
        <v>No</v>
      </c>
      <c r="E63" s="96" t="str">
        <f>INDEX(Consolidado!$A$1:$CA$102,ROW(E63)+1,MATCH(DatosProcesados!E$1,Consolidado!$A$1:$CA$1,0))</f>
        <v>Si</v>
      </c>
      <c r="F63" s="96" t="str">
        <f>INDEX(Consolidado!$A$1:$CA$102,ROW(F63)+1,MATCH(DatosProcesados!F$1,Consolidado!$A$1:$CA$1,0))</f>
        <v>Si</v>
      </c>
      <c r="G63" s="96">
        <f>INDEX(Consolidado!$A$1:$CA$102,ROW(G63)+1,MATCH(DatosProcesados!G$1,Consolidado!$A$1:$CA$1,0))</f>
        <v>1937</v>
      </c>
      <c r="H63" s="96" t="str">
        <f>INDEX(Consolidado!$A$1:$CA$102,ROW(H63)+1,MATCH(DatosProcesados!H$1,Consolidado!$A$1:$CA$1,0))</f>
        <v>Japón</v>
      </c>
      <c r="I63" s="96">
        <f>INDEX(Consolidado!$A$1:$CA$102,ROW(I63)+1,MATCH(DatosProcesados!I$1,Consolidado!$A$1:$CA$1,0))</f>
        <v>4.02823039</v>
      </c>
      <c r="J63" s="96" t="str">
        <f>INDEX(Consolidado!$A$1:$CA$102,ROW(J63)+1,MATCH(DatosProcesados!J$1,Consolidado!$A$1:$CA$1,0))</f>
        <v>Si</v>
      </c>
      <c r="K63" s="96">
        <f>INDEX(Consolidado!$A$1:$CA$102,ROW(K63)+1,MATCH(DatosProcesados!K$1,Consolidado!$A$1:$CA$1,0))</f>
        <v>2023</v>
      </c>
      <c r="L63" s="96" t="str">
        <f>INDEX(Consolidado!$A$1:$CA$102,ROW(L63)+1,MATCH(DatosProcesados!L$1,Consolidado!$A$1:$CA$1,0))</f>
        <v>Si</v>
      </c>
      <c r="M63" s="96" t="str">
        <f>INDEX(Consolidado!$A$1:$CA$102,ROW(M63)+1,MATCH(DatosProcesados!M$1,Consolidado!$A$1:$CA$1,0))</f>
        <v>Si</v>
      </c>
      <c r="N63" s="96" t="str">
        <f>INDEX(Consolidado!$A$1:$CA$102,ROW(N63)+1,MATCH(DatosProcesados!N$1,Consolidado!$A$1:$CA$1,0))</f>
        <v>Si</v>
      </c>
      <c r="O63" s="96" t="str">
        <f>INDEX(Consolidado!$A$1:$CA$102,ROW(O63)+1,MATCH(DatosProcesados!O$1,Consolidado!$A$1:$CA$1,0))</f>
        <v>No</v>
      </c>
      <c r="P63" s="96" t="str">
        <f>INDEX(Consolidado!$A$1:$CA$102,ROW(P63)+1,MATCH(DatosProcesados!P$1,Consolidado!$A$1:$CA$1,0))</f>
        <v>Si</v>
      </c>
      <c r="Q63" s="96">
        <f>INDEX(Consolidado!$A$1:$CA$102,ROW(Q63)+1,MATCH(DatosProcesados!Q$1,Consolidado!$A$1:$CA$1,0))</f>
        <v>52.76</v>
      </c>
      <c r="R63" s="96">
        <f>INDEX(Consolidado!$A$1:$CA$102,ROW(R63)+1,MATCH(DatosProcesados!R$1,Consolidado!$A$1:$CA$1,0))</f>
        <v>21.97</v>
      </c>
      <c r="S63" s="96">
        <f>INDEX(Consolidado!$A$1:$CA$102,ROW(S63)+1,MATCH(DatosProcesados!S$1,Consolidado!$A$1:$CA$1,0))</f>
        <v>451266.89</v>
      </c>
      <c r="T63" s="96" t="str">
        <f>INDEX(Consolidado!$A$1:$CA$102,ROW(T63)+1,MATCH(DatosProcesados!T$1,Consolidado!$A$1:$CA$1,0))</f>
        <v>Si</v>
      </c>
      <c r="U63" s="96" t="str">
        <f>INDEX(Consolidado!$A$1:$CA$102,ROW(U63)+1,MATCH(DatosProcesados!U$1,Consolidado!$A$1:$CA$1,0))</f>
        <v>No</v>
      </c>
      <c r="V63" s="96">
        <f>INDEX(Consolidado!$A$1:$CA$102,ROW(V63)+1,MATCH(DatosProcesados!V$1,Consolidado!$A$1:$CA$1,0))</f>
        <v>0</v>
      </c>
      <c r="W63" s="96" t="str">
        <f>INDEX(Consolidado!$A$1:$CA$102,ROW(W63)+1,MATCH(DatosProcesados!W$1,Consolidado!$A$1:$CA$1,0))</f>
        <v>Si</v>
      </c>
      <c r="X63" s="96">
        <f>INDEX(Consolidado!$A$1:$CA$102,ROW(X63)+1,MATCH(DatosProcesados!X$1,Consolidado!$A$1:$CA$1,0))</f>
        <v>703830.20400000003</v>
      </c>
      <c r="Y63" s="96" t="str">
        <f>INDEX(Consolidado!$A$1:$CA$102,ROW(Y63)+1,MATCH(DatosProcesados!Y$1,Consolidado!$A$1:$CA$1,0))</f>
        <v>Si</v>
      </c>
      <c r="Z63" s="96" t="str">
        <f>INDEX(Consolidado!$A$1:$CA$102,ROW(Z63)+1,MATCH(DatosProcesados!Z$1,Consolidado!$A$1:$CA$1,0))</f>
        <v>No</v>
      </c>
      <c r="AA63" s="96" t="str">
        <f>INDEX(Consolidado!$A$1:$CA$102,ROW(AA63)+1,MATCH(DatosProcesados!AA$1,Consolidado!$A$1:$CA$1,0))</f>
        <v>No informa</v>
      </c>
      <c r="AB63" s="96">
        <f>INDEX(Consolidado!$A$1:$CA$102,ROW(AB63)+1,MATCH(DatosProcesados!AB$1,Consolidado!$A$1:$CA$1,0))</f>
        <v>0</v>
      </c>
      <c r="AC63" s="96" t="str">
        <f>INDEX(Consolidado!$A$1:$CA$102,ROW(AC63)+1,MATCH(DatosProcesados!AC$1,Consolidado!$A$1:$CA$1,0))</f>
        <v>No</v>
      </c>
      <c r="AD63" s="96" t="str">
        <f>INDEX(Consolidado!$A$1:$CA$102,ROW(AD63)+1,MATCH(DatosProcesados!AD$1,Consolidado!$A$1:$CA$1,0))</f>
        <v>No informa</v>
      </c>
      <c r="AE63" s="96">
        <f>INDEX(Consolidado!$A$1:$CA$102,ROW(AE63)+1,MATCH(DatosProcesados!AE$1,Consolidado!$A$1:$CA$1,0))</f>
        <v>0</v>
      </c>
      <c r="AF63" s="96" t="str">
        <f>INDEX(Consolidado!$A$1:$CA$102,ROW(AF63)+1,MATCH(DatosProcesados!AF$1,Consolidado!$A$1:$CA$1,0))</f>
        <v>Si</v>
      </c>
      <c r="AG63" s="96" t="str">
        <f>INDEX(Consolidado!$A$1:$CA$102,ROW(AG63)+1,MATCH(DatosProcesados!AG$1,Consolidado!$A$1:$CA$1,0))</f>
        <v>No</v>
      </c>
      <c r="AH63" s="96" t="str">
        <f>INDEX(Consolidado!$A$1:$CA$102,ROW(AH63)+1,MATCH(DatosProcesados!AH$1,Consolidado!$A$1:$CA$1,0))</f>
        <v>Si</v>
      </c>
      <c r="AI63" s="96" t="str">
        <f>INDEX(Consolidado!$A$1:$CA$102,ROW(AI63)+1,MATCH(DatosProcesados!AI$1,Consolidado!$A$1:$CA$1,0))</f>
        <v>No informa</v>
      </c>
      <c r="AJ63" s="96" t="str">
        <f>INDEX(Consolidado!$A$1:$CA$102,ROW(AJ63)+1,MATCH(DatosProcesados!AJ$1,Consolidado!$A$1:$CA$1,0))</f>
        <v xml:space="preserve">No informa </v>
      </c>
      <c r="AK63" s="96" t="str">
        <f>INDEX(Consolidado!$A$1:$CA$102,ROW(AK63)+1,MATCH(DatosProcesados!AK$1,Consolidado!$A$1:$CA$1,0))</f>
        <v>Si</v>
      </c>
      <c r="AL63" s="96">
        <f>INDEX(Consolidado!$A$1:$CA$102,ROW(AL63)+1,MATCH(DatosProcesados!AL$1,Consolidado!$A$1:$CA$1,0))</f>
        <v>187</v>
      </c>
      <c r="AM63" s="96">
        <f>INDEX(Consolidado!$A$1:$CA$102,ROW(AM63)+1,MATCH(DatosProcesados!AM$1,Consolidado!$A$1:$CA$1,0))</f>
        <v>196</v>
      </c>
      <c r="AN63" s="96">
        <f>INDEX(Consolidado!$A$1:$CA$102,ROW(AN63)+1,MATCH(DatosProcesados!AN$1,Consolidado!$A$1:$CA$1,0))</f>
        <v>1</v>
      </c>
      <c r="AO63" s="96">
        <f>INDEX(Consolidado!$A$1:$CA$102,ROW(AO63)+1,MATCH(DatosProcesados!AO$1,Consolidado!$A$1:$CA$1,0))</f>
        <v>0.2</v>
      </c>
      <c r="AP63" s="96">
        <f>INDEX(Consolidado!$A$1:$CA$102,ROW(AP63)+1,MATCH(DatosProcesados!AP$1,Consolidado!$A$1:$CA$1,0))</f>
        <v>0.44</v>
      </c>
      <c r="AQ63" s="96" t="str">
        <f>INDEX(Consolidado!$A$1:$CA$102,ROW(AQ63)+1,MATCH(DatosProcesados!AQ$1,Consolidado!$A$1:$CA$1,0))</f>
        <v>No</v>
      </c>
      <c r="AR63" s="96" t="str">
        <f>INDEX(Consolidado!$A$1:$CA$102,ROW(AR63)+1,MATCH(DatosProcesados!AR$1,Consolidado!$A$1:$CA$1,0))</f>
        <v>No</v>
      </c>
      <c r="AS63" s="96" t="str">
        <f>INDEX(Consolidado!$A$1:$CA$102,ROW(AS63)+1,MATCH(DatosProcesados!AS$1,Consolidado!$A$1:$CA$1,0))</f>
        <v>No informa</v>
      </c>
      <c r="AT63" s="96" t="str">
        <f>INDEX(Consolidado!$A$1:$CA$102,ROW(AT63)+1,MATCH(DatosProcesados!AT$1,Consolidado!$A$1:$CA$1,0))</f>
        <v>No</v>
      </c>
      <c r="AU63" s="96" t="str">
        <f>INDEX(Consolidado!$A$1:$CA$102,ROW(AU63)+1,MATCH(DatosProcesados!AU$1,Consolidado!$A$1:$CA$1,0))</f>
        <v>Si</v>
      </c>
      <c r="AV63" s="96">
        <f>INDEX(Consolidado!$A$1:$CA$102,ROW(AV63)+1,MATCH(DatosProcesados!AV$1,Consolidado!$A$1:$CA$1,0))</f>
        <v>1</v>
      </c>
      <c r="AW63" s="96" t="str">
        <f>INDEX(Consolidado!$A$1:$CA$102,ROW(AW63)+1,MATCH(DatosProcesados!AW$1,Consolidado!$A$1:$CA$1,0))</f>
        <v>No</v>
      </c>
      <c r="AX63" s="96" t="str">
        <f>INDEX(Consolidado!$A$1:$CA$102,ROW(AX63)+1,MATCH(DatosProcesados!AX$1,Consolidado!$A$1:$CA$1,0))</f>
        <v>No informa</v>
      </c>
      <c r="AY63" s="96" t="str">
        <f>INDEX(Consolidado!$A$1:$CA$102,ROW(AY63)+1,MATCH(DatosProcesados!AY$1,Consolidado!$A$1:$CA$1,0))</f>
        <v>No informa</v>
      </c>
      <c r="AZ63" s="96" t="str">
        <f>INDEX(Consolidado!$A$1:$CA$102,ROW(AZ63)+1,MATCH(DatosProcesados!AZ$1,Consolidado!$A$1:$CA$1,0))</f>
        <v>No informa</v>
      </c>
      <c r="BA63" s="96" t="str">
        <f>INDEX(Consolidado!$A$1:$CA$102,ROW(BA63)+1,MATCH(DatosProcesados!BA$1,Consolidado!$A$1:$CA$1,0))</f>
        <v>Si</v>
      </c>
      <c r="BB63" s="96">
        <f>INDEX(Consolidado!$A$1:$CA$102,ROW(BB63)+1,MATCH(DatosProcesados!BB$1,Consolidado!$A$1:$CA$1,0))</f>
        <v>0.16800000000000001</v>
      </c>
      <c r="BC63" s="96" t="str">
        <f>INDEX(Consolidado!$A$1:$CA$102,ROW(BC63)+1,MATCH(DatosProcesados!BC$1,Consolidado!$A$1:$CA$1,0))</f>
        <v>No</v>
      </c>
      <c r="BD63" s="96" t="str">
        <f>INDEX(Consolidado!$A$1:$CA$102,ROW(BD63)+1,MATCH(DatosProcesados!BD$1,Consolidado!$A$1:$CA$1,0))</f>
        <v>No</v>
      </c>
      <c r="BE63" s="96">
        <f>INDEX(Consolidado!$A$1:$CA$102,ROW(BE63)+1,MATCH(DatosProcesados!BE$1,Consolidado!$A$1:$CA$1,0))</f>
        <v>1</v>
      </c>
      <c r="BF63" s="96" t="str">
        <f>INDEX(Consolidado!$A$1:$CA$102,ROW(BF63)+1,MATCH(DatosProcesados!BF$1,Consolidado!$A$1:$CA$1,0))</f>
        <v>No informa</v>
      </c>
    </row>
    <row r="64" spans="1:58" x14ac:dyDescent="0.3">
      <c r="A64" s="96" t="str">
        <f>INDEX(Consolidado!$A$1:$CA$102,ROW(A64)+1,MATCH(DatosProcesados!A$1,Consolidado!$A$1:$CA$1,0))</f>
        <v>Distracom</v>
      </c>
      <c r="B64" s="96" t="str">
        <f>INDEX(Consolidado!$A$1:$CA$102,ROW(B64)+1,MATCH(DatosProcesados!B$1,Consolidado!$A$1:$CA$1,0))</f>
        <v>Comercio</v>
      </c>
      <c r="C64" s="96" t="str">
        <f>INDEX(Consolidado!$A$1:$CA$102,ROW(C64)+1,MATCH(DatosProcesados!C$1,Consolidado!$A$1:$CA$1,0))</f>
        <v>Privada</v>
      </c>
      <c r="D64" s="96" t="str">
        <f>INDEX(Consolidado!$A$1:$CA$102,ROW(D64)+1,MATCH(DatosProcesados!D$1,Consolidado!$A$1:$CA$1,0))</f>
        <v>Si</v>
      </c>
      <c r="E64" s="96" t="str">
        <f>INDEX(Consolidado!$A$1:$CA$102,ROW(E64)+1,MATCH(DatosProcesados!E$1,Consolidado!$A$1:$CA$1,0))</f>
        <v>No</v>
      </c>
      <c r="F64" s="96" t="str">
        <f>INDEX(Consolidado!$A$1:$CA$102,ROW(F64)+1,MATCH(DatosProcesados!F$1,Consolidado!$A$1:$CA$1,0))</f>
        <v>No</v>
      </c>
      <c r="G64" s="96">
        <f>INDEX(Consolidado!$A$1:$CA$102,ROW(G64)+1,MATCH(DatosProcesados!G$1,Consolidado!$A$1:$CA$1,0))</f>
        <v>1997</v>
      </c>
      <c r="H64" s="96" t="str">
        <f>INDEX(Consolidado!$A$1:$CA$102,ROW(H64)+1,MATCH(DatosProcesados!H$1,Consolidado!$A$1:$CA$1,0))</f>
        <v>Colombia</v>
      </c>
      <c r="I64" s="96">
        <f>INDEX(Consolidado!$A$1:$CA$102,ROW(I64)+1,MATCH(DatosProcesados!I$1,Consolidado!$A$1:$CA$1,0))</f>
        <v>3.874476933</v>
      </c>
      <c r="J64" s="96" t="str">
        <f>INDEX(Consolidado!$A$1:$CA$102,ROW(J64)+1,MATCH(DatosProcesados!J$1,Consolidado!$A$1:$CA$1,0))</f>
        <v>No</v>
      </c>
      <c r="K64" s="96" t="str">
        <f>INDEX(Consolidado!$A$1:$CA$102,ROW(K64)+1,MATCH(DatosProcesados!K$1,Consolidado!$A$1:$CA$1,0))</f>
        <v>No tiene</v>
      </c>
      <c r="L64" s="96">
        <f>INDEX(Consolidado!$A$1:$CA$102,ROW(L64)+1,MATCH(DatosProcesados!L$1,Consolidado!$A$1:$CA$1,0))</f>
        <v>0</v>
      </c>
      <c r="M64" s="96">
        <f>INDEX(Consolidado!$A$1:$CA$102,ROW(M64)+1,MATCH(DatosProcesados!M$1,Consolidado!$A$1:$CA$1,0))</f>
        <v>0</v>
      </c>
      <c r="N64" s="96">
        <f>INDEX(Consolidado!$A$1:$CA$102,ROW(N64)+1,MATCH(DatosProcesados!N$1,Consolidado!$A$1:$CA$1,0))</f>
        <v>0</v>
      </c>
      <c r="O64" s="96">
        <f>INDEX(Consolidado!$A$1:$CA$102,ROW(O64)+1,MATCH(DatosProcesados!O$1,Consolidado!$A$1:$CA$1,0))</f>
        <v>0</v>
      </c>
      <c r="P64" s="96">
        <f>INDEX(Consolidado!$A$1:$CA$102,ROW(P64)+1,MATCH(DatosProcesados!P$1,Consolidado!$A$1:$CA$1,0))</f>
        <v>0</v>
      </c>
      <c r="Q64" s="96" t="str">
        <f>INDEX(Consolidado!$A$1:$CA$102,ROW(Q64)+1,MATCH(DatosProcesados!Q$1,Consolidado!$A$1:$CA$1,0))</f>
        <v xml:space="preserve">No informa </v>
      </c>
      <c r="R64" s="96" t="str">
        <f>INDEX(Consolidado!$A$1:$CA$102,ROW(R64)+1,MATCH(DatosProcesados!R$1,Consolidado!$A$1:$CA$1,0))</f>
        <v xml:space="preserve">No informa </v>
      </c>
      <c r="S64" s="96" t="str">
        <f>INDEX(Consolidado!$A$1:$CA$102,ROW(S64)+1,MATCH(DatosProcesados!S$1,Consolidado!$A$1:$CA$1,0))</f>
        <v xml:space="preserve">No informa </v>
      </c>
      <c r="T64" s="96">
        <f>INDEX(Consolidado!$A$1:$CA$102,ROW(T64)+1,MATCH(DatosProcesados!T$1,Consolidado!$A$1:$CA$1,0))</f>
        <v>0</v>
      </c>
      <c r="U64" s="96">
        <f>INDEX(Consolidado!$A$1:$CA$102,ROW(U64)+1,MATCH(DatosProcesados!U$1,Consolidado!$A$1:$CA$1,0))</f>
        <v>0</v>
      </c>
      <c r="V64" s="96">
        <f>INDEX(Consolidado!$A$1:$CA$102,ROW(V64)+1,MATCH(DatosProcesados!V$1,Consolidado!$A$1:$CA$1,0))</f>
        <v>0</v>
      </c>
      <c r="W64" s="96">
        <f>INDEX(Consolidado!$A$1:$CA$102,ROW(W64)+1,MATCH(DatosProcesados!W$1,Consolidado!$A$1:$CA$1,0))</f>
        <v>0</v>
      </c>
      <c r="X64" s="96" t="str">
        <f>INDEX(Consolidado!$A$1:$CA$102,ROW(X64)+1,MATCH(DatosProcesados!X$1,Consolidado!$A$1:$CA$1,0))</f>
        <v>No informa</v>
      </c>
      <c r="Y64" s="96">
        <f>INDEX(Consolidado!$A$1:$CA$102,ROW(Y64)+1,MATCH(DatosProcesados!Y$1,Consolidado!$A$1:$CA$1,0))</f>
        <v>0</v>
      </c>
      <c r="Z64" s="96">
        <f>INDEX(Consolidado!$A$1:$CA$102,ROW(Z64)+1,MATCH(DatosProcesados!Z$1,Consolidado!$A$1:$CA$1,0))</f>
        <v>0</v>
      </c>
      <c r="AA64" s="96" t="str">
        <f>INDEX(Consolidado!$A$1:$CA$102,ROW(AA64)+1,MATCH(DatosProcesados!AA$1,Consolidado!$A$1:$CA$1,0))</f>
        <v>No informa</v>
      </c>
      <c r="AB64" s="96">
        <f>INDEX(Consolidado!$A$1:$CA$102,ROW(AB64)+1,MATCH(DatosProcesados!AB$1,Consolidado!$A$1:$CA$1,0))</f>
        <v>0</v>
      </c>
      <c r="AC64" s="96">
        <f>INDEX(Consolidado!$A$1:$CA$102,ROW(AC64)+1,MATCH(DatosProcesados!AC$1,Consolidado!$A$1:$CA$1,0))</f>
        <v>0</v>
      </c>
      <c r="AD64" s="96" t="str">
        <f>INDEX(Consolidado!$A$1:$CA$102,ROW(AD64)+1,MATCH(DatosProcesados!AD$1,Consolidado!$A$1:$CA$1,0))</f>
        <v xml:space="preserve">No informa </v>
      </c>
      <c r="AE64" s="96">
        <f>INDEX(Consolidado!$A$1:$CA$102,ROW(AE64)+1,MATCH(DatosProcesados!AE$1,Consolidado!$A$1:$CA$1,0))</f>
        <v>0</v>
      </c>
      <c r="AF64" s="96">
        <f>INDEX(Consolidado!$A$1:$CA$102,ROW(AF64)+1,MATCH(DatosProcesados!AF$1,Consolidado!$A$1:$CA$1,0))</f>
        <v>0</v>
      </c>
      <c r="AG64" s="96">
        <f>INDEX(Consolidado!$A$1:$CA$102,ROW(AG64)+1,MATCH(DatosProcesados!AG$1,Consolidado!$A$1:$CA$1,0))</f>
        <v>0</v>
      </c>
      <c r="AH64" s="96">
        <f>INDEX(Consolidado!$A$1:$CA$102,ROW(AH64)+1,MATCH(DatosProcesados!AH$1,Consolidado!$A$1:$CA$1,0))</f>
        <v>0</v>
      </c>
      <c r="AI64" s="96" t="str">
        <f>INDEX(Consolidado!$A$1:$CA$102,ROW(AI64)+1,MATCH(DatosProcesados!AI$1,Consolidado!$A$1:$CA$1,0))</f>
        <v>No informa</v>
      </c>
      <c r="AJ64" s="96" t="str">
        <f>INDEX(Consolidado!$A$1:$CA$102,ROW(AJ64)+1,MATCH(DatosProcesados!AJ$1,Consolidado!$A$1:$CA$1,0))</f>
        <v xml:space="preserve">No informa </v>
      </c>
      <c r="AK64" s="96">
        <f>INDEX(Consolidado!$A$1:$CA$102,ROW(AK64)+1,MATCH(DatosProcesados!AK$1,Consolidado!$A$1:$CA$1,0))</f>
        <v>0</v>
      </c>
      <c r="AL64" s="96" t="str">
        <f>INDEX(Consolidado!$A$1:$CA$102,ROW(AL64)+1,MATCH(DatosProcesados!AL$1,Consolidado!$A$1:$CA$1,0))</f>
        <v>No informa</v>
      </c>
      <c r="AM64" s="96" t="str">
        <f>INDEX(Consolidado!$A$1:$CA$102,ROW(AM64)+1,MATCH(DatosProcesados!AM$1,Consolidado!$A$1:$CA$1,0))</f>
        <v>No informa</v>
      </c>
      <c r="AN64" s="96">
        <f>INDEX(Consolidado!$A$1:$CA$102,ROW(AN64)+1,MATCH(DatosProcesados!AN$1,Consolidado!$A$1:$CA$1,0))</f>
        <v>0</v>
      </c>
      <c r="AO64" s="96" t="str">
        <f>INDEX(Consolidado!$A$1:$CA$102,ROW(AO64)+1,MATCH(DatosProcesados!AO$1,Consolidado!$A$1:$CA$1,0))</f>
        <v>No informa</v>
      </c>
      <c r="AP64" s="96" t="str">
        <f>INDEX(Consolidado!$A$1:$CA$102,ROW(AP64)+1,MATCH(DatosProcesados!AP$1,Consolidado!$A$1:$CA$1,0))</f>
        <v>No informa</v>
      </c>
      <c r="AQ64" s="96">
        <f>INDEX(Consolidado!$A$1:$CA$102,ROW(AQ64)+1,MATCH(DatosProcesados!AQ$1,Consolidado!$A$1:$CA$1,0))</f>
        <v>0</v>
      </c>
      <c r="AR64" s="96">
        <f>INDEX(Consolidado!$A$1:$CA$102,ROW(AR64)+1,MATCH(DatosProcesados!AR$1,Consolidado!$A$1:$CA$1,0))</f>
        <v>0</v>
      </c>
      <c r="AS64" s="96" t="str">
        <f>INDEX(Consolidado!$A$1:$CA$102,ROW(AS64)+1,MATCH(DatosProcesados!AS$1,Consolidado!$A$1:$CA$1,0))</f>
        <v>No informa</v>
      </c>
      <c r="AT64" s="96">
        <f>INDEX(Consolidado!$A$1:$CA$102,ROW(AT64)+1,MATCH(DatosProcesados!AT$1,Consolidado!$A$1:$CA$1,0))</f>
        <v>0</v>
      </c>
      <c r="AU64" s="96">
        <f>INDEX(Consolidado!$A$1:$CA$102,ROW(AU64)+1,MATCH(DatosProcesados!AU$1,Consolidado!$A$1:$CA$1,0))</f>
        <v>0</v>
      </c>
      <c r="AV64" s="96">
        <f>INDEX(Consolidado!$A$1:$CA$102,ROW(AV64)+1,MATCH(DatosProcesados!AV$1,Consolidado!$A$1:$CA$1,0))</f>
        <v>0</v>
      </c>
      <c r="AW64" s="96">
        <f>INDEX(Consolidado!$A$1:$CA$102,ROW(AW64)+1,MATCH(DatosProcesados!AW$1,Consolidado!$A$1:$CA$1,0))</f>
        <v>0</v>
      </c>
      <c r="AX64" s="96" t="str">
        <f>INDEX(Consolidado!$A$1:$CA$102,ROW(AX64)+1,MATCH(DatosProcesados!AX$1,Consolidado!$A$1:$CA$1,0))</f>
        <v>No informa</v>
      </c>
      <c r="AY64" s="96" t="str">
        <f>INDEX(Consolidado!$A$1:$CA$102,ROW(AY64)+1,MATCH(DatosProcesados!AY$1,Consolidado!$A$1:$CA$1,0))</f>
        <v>No informa</v>
      </c>
      <c r="AZ64" s="96" t="str">
        <f>INDEX(Consolidado!$A$1:$CA$102,ROW(AZ64)+1,MATCH(DatosProcesados!AZ$1,Consolidado!$A$1:$CA$1,0))</f>
        <v>No informa</v>
      </c>
      <c r="BA64" s="96">
        <f>INDEX(Consolidado!$A$1:$CA$102,ROW(BA64)+1,MATCH(DatosProcesados!BA$1,Consolidado!$A$1:$CA$1,0))</f>
        <v>0</v>
      </c>
      <c r="BB64" s="96" t="str">
        <f>INDEX(Consolidado!$A$1:$CA$102,ROW(BB64)+1,MATCH(DatosProcesados!BB$1,Consolidado!$A$1:$CA$1,0))</f>
        <v xml:space="preserve">No informa </v>
      </c>
      <c r="BC64" s="96">
        <f>INDEX(Consolidado!$A$1:$CA$102,ROW(BC64)+1,MATCH(DatosProcesados!BC$1,Consolidado!$A$1:$CA$1,0))</f>
        <v>0</v>
      </c>
      <c r="BD64" s="96">
        <f>INDEX(Consolidado!$A$1:$CA$102,ROW(BD64)+1,MATCH(DatosProcesados!BD$1,Consolidado!$A$1:$CA$1,0))</f>
        <v>0</v>
      </c>
      <c r="BE64" s="96">
        <f>INDEX(Consolidado!$A$1:$CA$102,ROW(BE64)+1,MATCH(DatosProcesados!BE$1,Consolidado!$A$1:$CA$1,0))</f>
        <v>0</v>
      </c>
      <c r="BF64" s="96">
        <f>INDEX(Consolidado!$A$1:$CA$102,ROW(BF64)+1,MATCH(DatosProcesados!BF$1,Consolidado!$A$1:$CA$1,0))</f>
        <v>0</v>
      </c>
    </row>
    <row r="65" spans="1:58" x14ac:dyDescent="0.3">
      <c r="A65" s="96" t="str">
        <f>INDEX(Consolidado!$A$1:$CA$102,ROW(A65)+1,MATCH(DatosProcesados!A$1,Consolidado!$A$1:$CA$1,0))</f>
        <v>Samsung</v>
      </c>
      <c r="B65" s="96" t="str">
        <f>INDEX(Consolidado!$A$1:$CA$102,ROW(B65)+1,MATCH(DatosProcesados!B$1,Consolidado!$A$1:$CA$1,0))</f>
        <v>Comercio</v>
      </c>
      <c r="C65" s="96" t="str">
        <f>INDEX(Consolidado!$A$1:$CA$102,ROW(C65)+1,MATCH(DatosProcesados!C$1,Consolidado!$A$1:$CA$1,0))</f>
        <v>Privada</v>
      </c>
      <c r="D65" s="96" t="str">
        <f>INDEX(Consolidado!$A$1:$CA$102,ROW(D65)+1,MATCH(DatosProcesados!D$1,Consolidado!$A$1:$CA$1,0))</f>
        <v>Si</v>
      </c>
      <c r="E65" s="96" t="str">
        <f>INDEX(Consolidado!$A$1:$CA$102,ROW(E65)+1,MATCH(DatosProcesados!E$1,Consolidado!$A$1:$CA$1,0))</f>
        <v>Si</v>
      </c>
      <c r="F65" s="96" t="str">
        <f>INDEX(Consolidado!$A$1:$CA$102,ROW(F65)+1,MATCH(DatosProcesados!F$1,Consolidado!$A$1:$CA$1,0))</f>
        <v>Si</v>
      </c>
      <c r="G65" s="96">
        <f>INDEX(Consolidado!$A$1:$CA$102,ROW(G65)+1,MATCH(DatosProcesados!G$1,Consolidado!$A$1:$CA$1,0))</f>
        <v>1969</v>
      </c>
      <c r="H65" s="96" t="str">
        <f>INDEX(Consolidado!$A$1:$CA$102,ROW(H65)+1,MATCH(DatosProcesados!H$1,Consolidado!$A$1:$CA$1,0))</f>
        <v>Corea del Sur</v>
      </c>
      <c r="I65" s="96">
        <f>INDEX(Consolidado!$A$1:$CA$102,ROW(I65)+1,MATCH(DatosProcesados!I$1,Consolidado!$A$1:$CA$1,0))</f>
        <v>3.188315636</v>
      </c>
      <c r="J65" s="96" t="str">
        <f>INDEX(Consolidado!$A$1:$CA$102,ROW(J65)+1,MATCH(DatosProcesados!J$1,Consolidado!$A$1:$CA$1,0))</f>
        <v>Si</v>
      </c>
      <c r="K65" s="96">
        <f>INDEX(Consolidado!$A$1:$CA$102,ROW(K65)+1,MATCH(DatosProcesados!K$1,Consolidado!$A$1:$CA$1,0))</f>
        <v>2025</v>
      </c>
      <c r="L65" s="96" t="str">
        <f>INDEX(Consolidado!$A$1:$CA$102,ROW(L65)+1,MATCH(DatosProcesados!L$1,Consolidado!$A$1:$CA$1,0))</f>
        <v>Si</v>
      </c>
      <c r="M65" s="96" t="str">
        <f>INDEX(Consolidado!$A$1:$CA$102,ROW(M65)+1,MATCH(DatosProcesados!M$1,Consolidado!$A$1:$CA$1,0))</f>
        <v>Si</v>
      </c>
      <c r="N65" s="96" t="str">
        <f>INDEX(Consolidado!$A$1:$CA$102,ROW(N65)+1,MATCH(DatosProcesados!N$1,Consolidado!$A$1:$CA$1,0))</f>
        <v>Si</v>
      </c>
      <c r="O65" s="96" t="str">
        <f>INDEX(Consolidado!$A$1:$CA$102,ROW(O65)+1,MATCH(DatosProcesados!O$1,Consolidado!$A$1:$CA$1,0))</f>
        <v>Si</v>
      </c>
      <c r="P65" s="96" t="str">
        <f>INDEX(Consolidado!$A$1:$CA$102,ROW(P65)+1,MATCH(DatosProcesados!P$1,Consolidado!$A$1:$CA$1,0))</f>
        <v>Si</v>
      </c>
      <c r="Q65" s="96" t="str">
        <f>INDEX(Consolidado!$A$1:$CA$102,ROW(Q65)+1,MATCH(DatosProcesados!Q$1,Consolidado!$A$1:$CA$1,0))</f>
        <v>No informa</v>
      </c>
      <c r="R65" s="96" t="str">
        <f>INDEX(Consolidado!$A$1:$CA$102,ROW(R65)+1,MATCH(DatosProcesados!R$1,Consolidado!$A$1:$CA$1,0))</f>
        <v>No informa</v>
      </c>
      <c r="S65" s="96" t="str">
        <f>INDEX(Consolidado!$A$1:$CA$102,ROW(S65)+1,MATCH(DatosProcesados!S$1,Consolidado!$A$1:$CA$1,0))</f>
        <v>No informa</v>
      </c>
      <c r="T65" s="96" t="str">
        <f>INDEX(Consolidado!$A$1:$CA$102,ROW(T65)+1,MATCH(DatosProcesados!T$1,Consolidado!$A$1:$CA$1,0))</f>
        <v>Si</v>
      </c>
      <c r="U65" s="96" t="str">
        <f>INDEX(Consolidado!$A$1:$CA$102,ROW(U65)+1,MATCH(DatosProcesados!U$1,Consolidado!$A$1:$CA$1,0))</f>
        <v>No</v>
      </c>
      <c r="V65" s="96">
        <f>INDEX(Consolidado!$A$1:$CA$102,ROW(V65)+1,MATCH(DatosProcesados!V$1,Consolidado!$A$1:$CA$1,0))</f>
        <v>2</v>
      </c>
      <c r="W65" s="96" t="str">
        <f>INDEX(Consolidado!$A$1:$CA$102,ROW(W65)+1,MATCH(DatosProcesados!W$1,Consolidado!$A$1:$CA$1,0))</f>
        <v>Si</v>
      </c>
      <c r="X65" s="96" t="str">
        <f>INDEX(Consolidado!$A$1:$CA$102,ROW(X65)+1,MATCH(DatosProcesados!X$1,Consolidado!$A$1:$CA$1,0))</f>
        <v>No informa</v>
      </c>
      <c r="Y65" s="96" t="str">
        <f>INDEX(Consolidado!$A$1:$CA$102,ROW(Y65)+1,MATCH(DatosProcesados!Y$1,Consolidado!$A$1:$CA$1,0))</f>
        <v>Si</v>
      </c>
      <c r="Z65" s="96" t="str">
        <f>INDEX(Consolidado!$A$1:$CA$102,ROW(Z65)+1,MATCH(DatosProcesados!Z$1,Consolidado!$A$1:$CA$1,0))</f>
        <v>Si</v>
      </c>
      <c r="AA65" s="96" t="str">
        <f>INDEX(Consolidado!$A$1:$CA$102,ROW(AA65)+1,MATCH(DatosProcesados!AA$1,Consolidado!$A$1:$CA$1,0))</f>
        <v>No informa</v>
      </c>
      <c r="AB65" s="96">
        <f>INDEX(Consolidado!$A$1:$CA$102,ROW(AB65)+1,MATCH(DatosProcesados!AB$1,Consolidado!$A$1:$CA$1,0))</f>
        <v>1</v>
      </c>
      <c r="AC65" s="96" t="str">
        <f>INDEX(Consolidado!$A$1:$CA$102,ROW(AC65)+1,MATCH(DatosProcesados!AC$1,Consolidado!$A$1:$CA$1,0))</f>
        <v>Si</v>
      </c>
      <c r="AD65" s="96" t="str">
        <f>INDEX(Consolidado!$A$1:$CA$102,ROW(AD65)+1,MATCH(DatosProcesados!AD$1,Consolidado!$A$1:$CA$1,0))</f>
        <v>No informa</v>
      </c>
      <c r="AE65" s="96">
        <f>INDEX(Consolidado!$A$1:$CA$102,ROW(AE65)+1,MATCH(DatosProcesados!AE$1,Consolidado!$A$1:$CA$1,0))</f>
        <v>1</v>
      </c>
      <c r="AF65" s="96" t="str">
        <f>INDEX(Consolidado!$A$1:$CA$102,ROW(AF65)+1,MATCH(DatosProcesados!AF$1,Consolidado!$A$1:$CA$1,0))</f>
        <v>Si</v>
      </c>
      <c r="AG65" s="96" t="str">
        <f>INDEX(Consolidado!$A$1:$CA$102,ROW(AG65)+1,MATCH(DatosProcesados!AG$1,Consolidado!$A$1:$CA$1,0))</f>
        <v>Si</v>
      </c>
      <c r="AH65" s="96" t="str">
        <f>INDEX(Consolidado!$A$1:$CA$102,ROW(AH65)+1,MATCH(DatosProcesados!AH$1,Consolidado!$A$1:$CA$1,0))</f>
        <v>Si</v>
      </c>
      <c r="AI65" s="96" t="str">
        <f>INDEX(Consolidado!$A$1:$CA$102,ROW(AI65)+1,MATCH(DatosProcesados!AI$1,Consolidado!$A$1:$CA$1,0))</f>
        <v>No informa</v>
      </c>
      <c r="AJ65" s="96" t="str">
        <f>INDEX(Consolidado!$A$1:$CA$102,ROW(AJ65)+1,MATCH(DatosProcesados!AJ$1,Consolidado!$A$1:$CA$1,0))</f>
        <v xml:space="preserve">No informa </v>
      </c>
      <c r="AK65" s="96" t="str">
        <f>INDEX(Consolidado!$A$1:$CA$102,ROW(AK65)+1,MATCH(DatosProcesados!AK$1,Consolidado!$A$1:$CA$1,0))</f>
        <v>Si</v>
      </c>
      <c r="AL65" s="96" t="str">
        <f>INDEX(Consolidado!$A$1:$CA$102,ROW(AL65)+1,MATCH(DatosProcesados!AL$1,Consolidado!$A$1:$CA$1,0))</f>
        <v>No informa</v>
      </c>
      <c r="AM65" s="96" t="str">
        <f>INDEX(Consolidado!$A$1:$CA$102,ROW(AM65)+1,MATCH(DatosProcesados!AM$1,Consolidado!$A$1:$CA$1,0))</f>
        <v>No informa</v>
      </c>
      <c r="AN65" s="96">
        <f>INDEX(Consolidado!$A$1:$CA$102,ROW(AN65)+1,MATCH(DatosProcesados!AN$1,Consolidado!$A$1:$CA$1,0))</f>
        <v>0</v>
      </c>
      <c r="AO65" s="96">
        <f>INDEX(Consolidado!$A$1:$CA$102,ROW(AO65)+1,MATCH(DatosProcesados!AO$1,Consolidado!$A$1:$CA$1,0))</f>
        <v>0.33</v>
      </c>
      <c r="AP65" s="96" t="str">
        <f>INDEX(Consolidado!$A$1:$CA$102,ROW(AP65)+1,MATCH(DatosProcesados!AP$1,Consolidado!$A$1:$CA$1,0))</f>
        <v>No informa</v>
      </c>
      <c r="AQ65" s="96" t="str">
        <f>INDEX(Consolidado!$A$1:$CA$102,ROW(AQ65)+1,MATCH(DatosProcesados!AQ$1,Consolidado!$A$1:$CA$1,0))</f>
        <v>No</v>
      </c>
      <c r="AR65" s="96" t="str">
        <f>INDEX(Consolidado!$A$1:$CA$102,ROW(AR65)+1,MATCH(DatosProcesados!AR$1,Consolidado!$A$1:$CA$1,0))</f>
        <v>Si</v>
      </c>
      <c r="AS65" s="96" t="str">
        <f>INDEX(Consolidado!$A$1:$CA$102,ROW(AS65)+1,MATCH(DatosProcesados!AS$1,Consolidado!$A$1:$CA$1,0))</f>
        <v>No informa</v>
      </c>
      <c r="AT65" s="96" t="str">
        <f>INDEX(Consolidado!$A$1:$CA$102,ROW(AT65)+1,MATCH(DatosProcesados!AT$1,Consolidado!$A$1:$CA$1,0))</f>
        <v>No</v>
      </c>
      <c r="AU65" s="96" t="str">
        <f>INDEX(Consolidado!$A$1:$CA$102,ROW(AU65)+1,MATCH(DatosProcesados!AU$1,Consolidado!$A$1:$CA$1,0))</f>
        <v>Si</v>
      </c>
      <c r="AV65" s="96">
        <f>INDEX(Consolidado!$A$1:$CA$102,ROW(AV65)+1,MATCH(DatosProcesados!AV$1,Consolidado!$A$1:$CA$1,0))</f>
        <v>1</v>
      </c>
      <c r="AW65" s="96" t="str">
        <f>INDEX(Consolidado!$A$1:$CA$102,ROW(AW65)+1,MATCH(DatosProcesados!AW$1,Consolidado!$A$1:$CA$1,0))</f>
        <v>No</v>
      </c>
      <c r="AX65" s="96" t="str">
        <f>INDEX(Consolidado!$A$1:$CA$102,ROW(AX65)+1,MATCH(DatosProcesados!AX$1,Consolidado!$A$1:$CA$1,0))</f>
        <v>No informa</v>
      </c>
      <c r="AY65" s="96" t="str">
        <f>INDEX(Consolidado!$A$1:$CA$102,ROW(AY65)+1,MATCH(DatosProcesados!AY$1,Consolidado!$A$1:$CA$1,0))</f>
        <v>No informa</v>
      </c>
      <c r="AZ65" s="96" t="str">
        <f>INDEX(Consolidado!$A$1:$CA$102,ROW(AZ65)+1,MATCH(DatosProcesados!AZ$1,Consolidado!$A$1:$CA$1,0))</f>
        <v>No informa</v>
      </c>
      <c r="BA65" s="96" t="str">
        <f>INDEX(Consolidado!$A$1:$CA$102,ROW(BA65)+1,MATCH(DatosProcesados!BA$1,Consolidado!$A$1:$CA$1,0))</f>
        <v>No</v>
      </c>
      <c r="BB65" s="96" t="str">
        <f>INDEX(Consolidado!$A$1:$CA$102,ROW(BB65)+1,MATCH(DatosProcesados!BB$1,Consolidado!$A$1:$CA$1,0))</f>
        <v>No informa</v>
      </c>
      <c r="BC65" s="96" t="str">
        <f>INDEX(Consolidado!$A$1:$CA$102,ROW(BC65)+1,MATCH(DatosProcesados!BC$1,Consolidado!$A$1:$CA$1,0))</f>
        <v>No</v>
      </c>
      <c r="BD65" s="96" t="str">
        <f>INDEX(Consolidado!$A$1:$CA$102,ROW(BD65)+1,MATCH(DatosProcesados!BD$1,Consolidado!$A$1:$CA$1,0))</f>
        <v>Si</v>
      </c>
      <c r="BE65" s="96">
        <f>INDEX(Consolidado!$A$1:$CA$102,ROW(BE65)+1,MATCH(DatosProcesados!BE$1,Consolidado!$A$1:$CA$1,0))</f>
        <v>1</v>
      </c>
      <c r="BF65" s="96">
        <f>INDEX(Consolidado!$A$1:$CA$102,ROW(BF65)+1,MATCH(DatosProcesados!BF$1,Consolidado!$A$1:$CA$1,0))</f>
        <v>2</v>
      </c>
    </row>
    <row r="66" spans="1:58" x14ac:dyDescent="0.3">
      <c r="A66" s="96" t="str">
        <f>INDEX(Consolidado!$A$1:$CA$102,ROW(A66)+1,MATCH(DatosProcesados!A$1,Consolidado!$A$1:$CA$1,0))</f>
        <v>Tecnoquimicas</v>
      </c>
      <c r="B66" s="96" t="str">
        <f>INDEX(Consolidado!$A$1:$CA$102,ROW(B66)+1,MATCH(DatosProcesados!B$1,Consolidado!$A$1:$CA$1,0))</f>
        <v>Comercio</v>
      </c>
      <c r="C66" s="96" t="str">
        <f>INDEX(Consolidado!$A$1:$CA$102,ROW(C66)+1,MATCH(DatosProcesados!C$1,Consolidado!$A$1:$CA$1,0))</f>
        <v>Privada</v>
      </c>
      <c r="D66" s="96" t="str">
        <f>INDEX(Consolidado!$A$1:$CA$102,ROW(D66)+1,MATCH(DatosProcesados!D$1,Consolidado!$A$1:$CA$1,0))</f>
        <v>Si</v>
      </c>
      <c r="E66" s="96" t="str">
        <f>INDEX(Consolidado!$A$1:$CA$102,ROW(E66)+1,MATCH(DatosProcesados!E$1,Consolidado!$A$1:$CA$1,0))</f>
        <v>No</v>
      </c>
      <c r="F66" s="96" t="str">
        <f>INDEX(Consolidado!$A$1:$CA$102,ROW(F66)+1,MATCH(DatosProcesados!F$1,Consolidado!$A$1:$CA$1,0))</f>
        <v>No</v>
      </c>
      <c r="G66" s="96">
        <f>INDEX(Consolidado!$A$1:$CA$102,ROW(G66)+1,MATCH(DatosProcesados!G$1,Consolidado!$A$1:$CA$1,0))</f>
        <v>1934</v>
      </c>
      <c r="H66" s="96" t="str">
        <f>INDEX(Consolidado!$A$1:$CA$102,ROW(H66)+1,MATCH(DatosProcesados!H$1,Consolidado!$A$1:$CA$1,0))</f>
        <v>Colombia</v>
      </c>
      <c r="I66" s="96">
        <f>INDEX(Consolidado!$A$1:$CA$102,ROW(I66)+1,MATCH(DatosProcesados!I$1,Consolidado!$A$1:$CA$1,0))</f>
        <v>3.134365769</v>
      </c>
      <c r="J66" s="96" t="str">
        <f>INDEX(Consolidado!$A$1:$CA$102,ROW(J66)+1,MATCH(DatosProcesados!J$1,Consolidado!$A$1:$CA$1,0))</f>
        <v>No</v>
      </c>
      <c r="K66" s="96" t="str">
        <f>INDEX(Consolidado!$A$1:$CA$102,ROW(K66)+1,MATCH(DatosProcesados!K$1,Consolidado!$A$1:$CA$1,0))</f>
        <v>No tiene</v>
      </c>
      <c r="L66" s="96">
        <f>INDEX(Consolidado!$A$1:$CA$102,ROW(L66)+1,MATCH(DatosProcesados!L$1,Consolidado!$A$1:$CA$1,0))</f>
        <v>0</v>
      </c>
      <c r="M66" s="96">
        <f>INDEX(Consolidado!$A$1:$CA$102,ROW(M66)+1,MATCH(DatosProcesados!M$1,Consolidado!$A$1:$CA$1,0))</f>
        <v>0</v>
      </c>
      <c r="N66" s="96">
        <f>INDEX(Consolidado!$A$1:$CA$102,ROW(N66)+1,MATCH(DatosProcesados!N$1,Consolidado!$A$1:$CA$1,0))</f>
        <v>0</v>
      </c>
      <c r="O66" s="96">
        <f>INDEX(Consolidado!$A$1:$CA$102,ROW(O66)+1,MATCH(DatosProcesados!O$1,Consolidado!$A$1:$CA$1,0))</f>
        <v>0</v>
      </c>
      <c r="P66" s="96">
        <f>INDEX(Consolidado!$A$1:$CA$102,ROW(P66)+1,MATCH(DatosProcesados!P$1,Consolidado!$A$1:$CA$1,0))</f>
        <v>0</v>
      </c>
      <c r="Q66" s="96" t="str">
        <f>INDEX(Consolidado!$A$1:$CA$102,ROW(Q66)+1,MATCH(DatosProcesados!Q$1,Consolidado!$A$1:$CA$1,0))</f>
        <v xml:space="preserve">No informa </v>
      </c>
      <c r="R66" s="96" t="str">
        <f>INDEX(Consolidado!$A$1:$CA$102,ROW(R66)+1,MATCH(DatosProcesados!R$1,Consolidado!$A$1:$CA$1,0))</f>
        <v xml:space="preserve">No informa </v>
      </c>
      <c r="S66" s="96" t="str">
        <f>INDEX(Consolidado!$A$1:$CA$102,ROW(S66)+1,MATCH(DatosProcesados!S$1,Consolidado!$A$1:$CA$1,0))</f>
        <v xml:space="preserve">No informa </v>
      </c>
      <c r="T66" s="96">
        <f>INDEX(Consolidado!$A$1:$CA$102,ROW(T66)+1,MATCH(DatosProcesados!T$1,Consolidado!$A$1:$CA$1,0))</f>
        <v>0</v>
      </c>
      <c r="U66" s="96">
        <f>INDEX(Consolidado!$A$1:$CA$102,ROW(U66)+1,MATCH(DatosProcesados!U$1,Consolidado!$A$1:$CA$1,0))</f>
        <v>0</v>
      </c>
      <c r="V66" s="96">
        <f>INDEX(Consolidado!$A$1:$CA$102,ROW(V66)+1,MATCH(DatosProcesados!V$1,Consolidado!$A$1:$CA$1,0))</f>
        <v>0</v>
      </c>
      <c r="W66" s="96">
        <f>INDEX(Consolidado!$A$1:$CA$102,ROW(W66)+1,MATCH(DatosProcesados!W$1,Consolidado!$A$1:$CA$1,0))</f>
        <v>0</v>
      </c>
      <c r="X66" s="96" t="str">
        <f>INDEX(Consolidado!$A$1:$CA$102,ROW(X66)+1,MATCH(DatosProcesados!X$1,Consolidado!$A$1:$CA$1,0))</f>
        <v>No informa</v>
      </c>
      <c r="Y66" s="96">
        <f>INDEX(Consolidado!$A$1:$CA$102,ROW(Y66)+1,MATCH(DatosProcesados!Y$1,Consolidado!$A$1:$CA$1,0))</f>
        <v>0</v>
      </c>
      <c r="Z66" s="96">
        <f>INDEX(Consolidado!$A$1:$CA$102,ROW(Z66)+1,MATCH(DatosProcesados!Z$1,Consolidado!$A$1:$CA$1,0))</f>
        <v>0</v>
      </c>
      <c r="AA66" s="96" t="str">
        <f>INDEX(Consolidado!$A$1:$CA$102,ROW(AA66)+1,MATCH(DatosProcesados!AA$1,Consolidado!$A$1:$CA$1,0))</f>
        <v>No informa</v>
      </c>
      <c r="AB66" s="96">
        <f>INDEX(Consolidado!$A$1:$CA$102,ROW(AB66)+1,MATCH(DatosProcesados!AB$1,Consolidado!$A$1:$CA$1,0))</f>
        <v>0</v>
      </c>
      <c r="AC66" s="96">
        <f>INDEX(Consolidado!$A$1:$CA$102,ROW(AC66)+1,MATCH(DatosProcesados!AC$1,Consolidado!$A$1:$CA$1,0))</f>
        <v>0</v>
      </c>
      <c r="AD66" s="96" t="str">
        <f>INDEX(Consolidado!$A$1:$CA$102,ROW(AD66)+1,MATCH(DatosProcesados!AD$1,Consolidado!$A$1:$CA$1,0))</f>
        <v xml:space="preserve">No informa </v>
      </c>
      <c r="AE66" s="96">
        <f>INDEX(Consolidado!$A$1:$CA$102,ROW(AE66)+1,MATCH(DatosProcesados!AE$1,Consolidado!$A$1:$CA$1,0))</f>
        <v>0</v>
      </c>
      <c r="AF66" s="96">
        <f>INDEX(Consolidado!$A$1:$CA$102,ROW(AF66)+1,MATCH(DatosProcesados!AF$1,Consolidado!$A$1:$CA$1,0))</f>
        <v>0</v>
      </c>
      <c r="AG66" s="96">
        <f>INDEX(Consolidado!$A$1:$CA$102,ROW(AG66)+1,MATCH(DatosProcesados!AG$1,Consolidado!$A$1:$CA$1,0))</f>
        <v>0</v>
      </c>
      <c r="AH66" s="96">
        <f>INDEX(Consolidado!$A$1:$CA$102,ROW(AH66)+1,MATCH(DatosProcesados!AH$1,Consolidado!$A$1:$CA$1,0))</f>
        <v>0</v>
      </c>
      <c r="AI66" s="96" t="str">
        <f>INDEX(Consolidado!$A$1:$CA$102,ROW(AI66)+1,MATCH(DatosProcesados!AI$1,Consolidado!$A$1:$CA$1,0))</f>
        <v>No informa</v>
      </c>
      <c r="AJ66" s="96" t="str">
        <f>INDEX(Consolidado!$A$1:$CA$102,ROW(AJ66)+1,MATCH(DatosProcesados!AJ$1,Consolidado!$A$1:$CA$1,0))</f>
        <v xml:space="preserve">No informa </v>
      </c>
      <c r="AK66" s="96">
        <f>INDEX(Consolidado!$A$1:$CA$102,ROW(AK66)+1,MATCH(DatosProcesados!AK$1,Consolidado!$A$1:$CA$1,0))</f>
        <v>0</v>
      </c>
      <c r="AL66" s="96" t="str">
        <f>INDEX(Consolidado!$A$1:$CA$102,ROW(AL66)+1,MATCH(DatosProcesados!AL$1,Consolidado!$A$1:$CA$1,0))</f>
        <v>No informa</v>
      </c>
      <c r="AM66" s="96" t="str">
        <f>INDEX(Consolidado!$A$1:$CA$102,ROW(AM66)+1,MATCH(DatosProcesados!AM$1,Consolidado!$A$1:$CA$1,0))</f>
        <v>No informa</v>
      </c>
      <c r="AN66" s="96">
        <f>INDEX(Consolidado!$A$1:$CA$102,ROW(AN66)+1,MATCH(DatosProcesados!AN$1,Consolidado!$A$1:$CA$1,0))</f>
        <v>0</v>
      </c>
      <c r="AO66" s="96" t="str">
        <f>INDEX(Consolidado!$A$1:$CA$102,ROW(AO66)+1,MATCH(DatosProcesados!AO$1,Consolidado!$A$1:$CA$1,0))</f>
        <v>No informa</v>
      </c>
      <c r="AP66" s="96" t="str">
        <f>INDEX(Consolidado!$A$1:$CA$102,ROW(AP66)+1,MATCH(DatosProcesados!AP$1,Consolidado!$A$1:$CA$1,0))</f>
        <v>No informa</v>
      </c>
      <c r="AQ66" s="96">
        <f>INDEX(Consolidado!$A$1:$CA$102,ROW(AQ66)+1,MATCH(DatosProcesados!AQ$1,Consolidado!$A$1:$CA$1,0))</f>
        <v>0</v>
      </c>
      <c r="AR66" s="96">
        <f>INDEX(Consolidado!$A$1:$CA$102,ROW(AR66)+1,MATCH(DatosProcesados!AR$1,Consolidado!$A$1:$CA$1,0))</f>
        <v>0</v>
      </c>
      <c r="AS66" s="96" t="str">
        <f>INDEX(Consolidado!$A$1:$CA$102,ROW(AS66)+1,MATCH(DatosProcesados!AS$1,Consolidado!$A$1:$CA$1,0))</f>
        <v>No informa</v>
      </c>
      <c r="AT66" s="96">
        <f>INDEX(Consolidado!$A$1:$CA$102,ROW(AT66)+1,MATCH(DatosProcesados!AT$1,Consolidado!$A$1:$CA$1,0))</f>
        <v>0</v>
      </c>
      <c r="AU66" s="96">
        <f>INDEX(Consolidado!$A$1:$CA$102,ROW(AU66)+1,MATCH(DatosProcesados!AU$1,Consolidado!$A$1:$CA$1,0))</f>
        <v>0</v>
      </c>
      <c r="AV66" s="96">
        <f>INDEX(Consolidado!$A$1:$CA$102,ROW(AV66)+1,MATCH(DatosProcesados!AV$1,Consolidado!$A$1:$CA$1,0))</f>
        <v>0</v>
      </c>
      <c r="AW66" s="96">
        <f>INDEX(Consolidado!$A$1:$CA$102,ROW(AW66)+1,MATCH(DatosProcesados!AW$1,Consolidado!$A$1:$CA$1,0))</f>
        <v>0</v>
      </c>
      <c r="AX66" s="96" t="str">
        <f>INDEX(Consolidado!$A$1:$CA$102,ROW(AX66)+1,MATCH(DatosProcesados!AX$1,Consolidado!$A$1:$CA$1,0))</f>
        <v>No informa</v>
      </c>
      <c r="AY66" s="96" t="str">
        <f>INDEX(Consolidado!$A$1:$CA$102,ROW(AY66)+1,MATCH(DatosProcesados!AY$1,Consolidado!$A$1:$CA$1,0))</f>
        <v>No informa</v>
      </c>
      <c r="AZ66" s="96" t="str">
        <f>INDEX(Consolidado!$A$1:$CA$102,ROW(AZ66)+1,MATCH(DatosProcesados!AZ$1,Consolidado!$A$1:$CA$1,0))</f>
        <v>No informa</v>
      </c>
      <c r="BA66" s="96">
        <f>INDEX(Consolidado!$A$1:$CA$102,ROW(BA66)+1,MATCH(DatosProcesados!BA$1,Consolidado!$A$1:$CA$1,0))</f>
        <v>0</v>
      </c>
      <c r="BB66" s="96" t="str">
        <f>INDEX(Consolidado!$A$1:$CA$102,ROW(BB66)+1,MATCH(DatosProcesados!BB$1,Consolidado!$A$1:$CA$1,0))</f>
        <v xml:space="preserve">No informa </v>
      </c>
      <c r="BC66" s="96">
        <f>INDEX(Consolidado!$A$1:$CA$102,ROW(BC66)+1,MATCH(DatosProcesados!BC$1,Consolidado!$A$1:$CA$1,0))</f>
        <v>0</v>
      </c>
      <c r="BD66" s="96">
        <f>INDEX(Consolidado!$A$1:$CA$102,ROW(BD66)+1,MATCH(DatosProcesados!BD$1,Consolidado!$A$1:$CA$1,0))</f>
        <v>0</v>
      </c>
      <c r="BE66" s="96">
        <f>INDEX(Consolidado!$A$1:$CA$102,ROW(BE66)+1,MATCH(DatosProcesados!BE$1,Consolidado!$A$1:$CA$1,0))</f>
        <v>0</v>
      </c>
      <c r="BF66" s="96">
        <f>INDEX(Consolidado!$A$1:$CA$102,ROW(BF66)+1,MATCH(DatosProcesados!BF$1,Consolidado!$A$1:$CA$1,0))</f>
        <v>0</v>
      </c>
    </row>
    <row r="67" spans="1:58" x14ac:dyDescent="0.3">
      <c r="A67" s="96" t="str">
        <f>INDEX(Consolidado!$A$1:$CA$102,ROW(A67)+1,MATCH(DatosProcesados!A$1,Consolidado!$A$1:$CA$1,0))</f>
        <v>Petromil</v>
      </c>
      <c r="B67" s="96" t="str">
        <f>INDEX(Consolidado!$A$1:$CA$102,ROW(B67)+1,MATCH(DatosProcesados!B$1,Consolidado!$A$1:$CA$1,0))</f>
        <v>Comercio</v>
      </c>
      <c r="C67" s="96" t="str">
        <f>INDEX(Consolidado!$A$1:$CA$102,ROW(C67)+1,MATCH(DatosProcesados!C$1,Consolidado!$A$1:$CA$1,0))</f>
        <v>Privada</v>
      </c>
      <c r="D67" s="96" t="str">
        <f>INDEX(Consolidado!$A$1:$CA$102,ROW(D67)+1,MATCH(DatosProcesados!D$1,Consolidado!$A$1:$CA$1,0))</f>
        <v>Si</v>
      </c>
      <c r="E67" s="96" t="str">
        <f>INDEX(Consolidado!$A$1:$CA$102,ROW(E67)+1,MATCH(DatosProcesados!E$1,Consolidado!$A$1:$CA$1,0))</f>
        <v>No</v>
      </c>
      <c r="F67" s="96" t="str">
        <f>INDEX(Consolidado!$A$1:$CA$102,ROW(F67)+1,MATCH(DatosProcesados!F$1,Consolidado!$A$1:$CA$1,0))</f>
        <v>No</v>
      </c>
      <c r="G67" s="96">
        <f>INDEX(Consolidado!$A$1:$CA$102,ROW(G67)+1,MATCH(DatosProcesados!G$1,Consolidado!$A$1:$CA$1,0))</f>
        <v>1989</v>
      </c>
      <c r="H67" s="96" t="str">
        <f>INDEX(Consolidado!$A$1:$CA$102,ROW(H67)+1,MATCH(DatosProcesados!H$1,Consolidado!$A$1:$CA$1,0))</f>
        <v>Colombia</v>
      </c>
      <c r="I67" s="96">
        <f>INDEX(Consolidado!$A$1:$CA$102,ROW(I67)+1,MATCH(DatosProcesados!I$1,Consolidado!$A$1:$CA$1,0))</f>
        <v>3.0305383369999999</v>
      </c>
      <c r="J67" s="96" t="str">
        <f>INDEX(Consolidado!$A$1:$CA$102,ROW(J67)+1,MATCH(DatosProcesados!J$1,Consolidado!$A$1:$CA$1,0))</f>
        <v>No</v>
      </c>
      <c r="K67" s="96" t="str">
        <f>INDEX(Consolidado!$A$1:$CA$102,ROW(K67)+1,MATCH(DatosProcesados!K$1,Consolidado!$A$1:$CA$1,0))</f>
        <v>No tiene</v>
      </c>
      <c r="L67" s="96">
        <f>INDEX(Consolidado!$A$1:$CA$102,ROW(L67)+1,MATCH(DatosProcesados!L$1,Consolidado!$A$1:$CA$1,0))</f>
        <v>0</v>
      </c>
      <c r="M67" s="96">
        <f>INDEX(Consolidado!$A$1:$CA$102,ROW(M67)+1,MATCH(DatosProcesados!M$1,Consolidado!$A$1:$CA$1,0))</f>
        <v>0</v>
      </c>
      <c r="N67" s="96">
        <f>INDEX(Consolidado!$A$1:$CA$102,ROW(N67)+1,MATCH(DatosProcesados!N$1,Consolidado!$A$1:$CA$1,0))</f>
        <v>0</v>
      </c>
      <c r="O67" s="96">
        <f>INDEX(Consolidado!$A$1:$CA$102,ROW(O67)+1,MATCH(DatosProcesados!O$1,Consolidado!$A$1:$CA$1,0))</f>
        <v>0</v>
      </c>
      <c r="P67" s="96">
        <f>INDEX(Consolidado!$A$1:$CA$102,ROW(P67)+1,MATCH(DatosProcesados!P$1,Consolidado!$A$1:$CA$1,0))</f>
        <v>0</v>
      </c>
      <c r="Q67" s="96" t="str">
        <f>INDEX(Consolidado!$A$1:$CA$102,ROW(Q67)+1,MATCH(DatosProcesados!Q$1,Consolidado!$A$1:$CA$1,0))</f>
        <v xml:space="preserve">No informa </v>
      </c>
      <c r="R67" s="96" t="str">
        <f>INDEX(Consolidado!$A$1:$CA$102,ROW(R67)+1,MATCH(DatosProcesados!R$1,Consolidado!$A$1:$CA$1,0))</f>
        <v xml:space="preserve">No informa </v>
      </c>
      <c r="S67" s="96" t="str">
        <f>INDEX(Consolidado!$A$1:$CA$102,ROW(S67)+1,MATCH(DatosProcesados!S$1,Consolidado!$A$1:$CA$1,0))</f>
        <v xml:space="preserve">No informa </v>
      </c>
      <c r="T67" s="96">
        <f>INDEX(Consolidado!$A$1:$CA$102,ROW(T67)+1,MATCH(DatosProcesados!T$1,Consolidado!$A$1:$CA$1,0))</f>
        <v>0</v>
      </c>
      <c r="U67" s="96">
        <f>INDEX(Consolidado!$A$1:$CA$102,ROW(U67)+1,MATCH(DatosProcesados!U$1,Consolidado!$A$1:$CA$1,0))</f>
        <v>0</v>
      </c>
      <c r="V67" s="96">
        <f>INDEX(Consolidado!$A$1:$CA$102,ROW(V67)+1,MATCH(DatosProcesados!V$1,Consolidado!$A$1:$CA$1,0))</f>
        <v>0</v>
      </c>
      <c r="W67" s="96">
        <f>INDEX(Consolidado!$A$1:$CA$102,ROW(W67)+1,MATCH(DatosProcesados!W$1,Consolidado!$A$1:$CA$1,0))</f>
        <v>0</v>
      </c>
      <c r="X67" s="96" t="str">
        <f>INDEX(Consolidado!$A$1:$CA$102,ROW(X67)+1,MATCH(DatosProcesados!X$1,Consolidado!$A$1:$CA$1,0))</f>
        <v>No informa</v>
      </c>
      <c r="Y67" s="96">
        <f>INDEX(Consolidado!$A$1:$CA$102,ROW(Y67)+1,MATCH(DatosProcesados!Y$1,Consolidado!$A$1:$CA$1,0))</f>
        <v>0</v>
      </c>
      <c r="Z67" s="96">
        <f>INDEX(Consolidado!$A$1:$CA$102,ROW(Z67)+1,MATCH(DatosProcesados!Z$1,Consolidado!$A$1:$CA$1,0))</f>
        <v>0</v>
      </c>
      <c r="AA67" s="96" t="str">
        <f>INDEX(Consolidado!$A$1:$CA$102,ROW(AA67)+1,MATCH(DatosProcesados!AA$1,Consolidado!$A$1:$CA$1,0))</f>
        <v>No informa</v>
      </c>
      <c r="AB67" s="96">
        <f>INDEX(Consolidado!$A$1:$CA$102,ROW(AB67)+1,MATCH(DatosProcesados!AB$1,Consolidado!$A$1:$CA$1,0))</f>
        <v>0</v>
      </c>
      <c r="AC67" s="96">
        <f>INDEX(Consolidado!$A$1:$CA$102,ROW(AC67)+1,MATCH(DatosProcesados!AC$1,Consolidado!$A$1:$CA$1,0))</f>
        <v>0</v>
      </c>
      <c r="AD67" s="96" t="str">
        <f>INDEX(Consolidado!$A$1:$CA$102,ROW(AD67)+1,MATCH(DatosProcesados!AD$1,Consolidado!$A$1:$CA$1,0))</f>
        <v xml:space="preserve">No informa </v>
      </c>
      <c r="AE67" s="96">
        <f>INDEX(Consolidado!$A$1:$CA$102,ROW(AE67)+1,MATCH(DatosProcesados!AE$1,Consolidado!$A$1:$CA$1,0))</f>
        <v>0</v>
      </c>
      <c r="AF67" s="96">
        <f>INDEX(Consolidado!$A$1:$CA$102,ROW(AF67)+1,MATCH(DatosProcesados!AF$1,Consolidado!$A$1:$CA$1,0))</f>
        <v>0</v>
      </c>
      <c r="AG67" s="96">
        <f>INDEX(Consolidado!$A$1:$CA$102,ROW(AG67)+1,MATCH(DatosProcesados!AG$1,Consolidado!$A$1:$CA$1,0))</f>
        <v>0</v>
      </c>
      <c r="AH67" s="96">
        <f>INDEX(Consolidado!$A$1:$CA$102,ROW(AH67)+1,MATCH(DatosProcesados!AH$1,Consolidado!$A$1:$CA$1,0))</f>
        <v>0</v>
      </c>
      <c r="AI67" s="96" t="str">
        <f>INDEX(Consolidado!$A$1:$CA$102,ROW(AI67)+1,MATCH(DatosProcesados!AI$1,Consolidado!$A$1:$CA$1,0))</f>
        <v>No informa</v>
      </c>
      <c r="AJ67" s="96" t="str">
        <f>INDEX(Consolidado!$A$1:$CA$102,ROW(AJ67)+1,MATCH(DatosProcesados!AJ$1,Consolidado!$A$1:$CA$1,0))</f>
        <v xml:space="preserve">No informa </v>
      </c>
      <c r="AK67" s="96">
        <f>INDEX(Consolidado!$A$1:$CA$102,ROW(AK67)+1,MATCH(DatosProcesados!AK$1,Consolidado!$A$1:$CA$1,0))</f>
        <v>0</v>
      </c>
      <c r="AL67" s="96" t="str">
        <f>INDEX(Consolidado!$A$1:$CA$102,ROW(AL67)+1,MATCH(DatosProcesados!AL$1,Consolidado!$A$1:$CA$1,0))</f>
        <v>No informa</v>
      </c>
      <c r="AM67" s="96" t="str">
        <f>INDEX(Consolidado!$A$1:$CA$102,ROW(AM67)+1,MATCH(DatosProcesados!AM$1,Consolidado!$A$1:$CA$1,0))</f>
        <v>No informa</v>
      </c>
      <c r="AN67" s="96">
        <f>INDEX(Consolidado!$A$1:$CA$102,ROW(AN67)+1,MATCH(DatosProcesados!AN$1,Consolidado!$A$1:$CA$1,0))</f>
        <v>0</v>
      </c>
      <c r="AO67" s="96" t="str">
        <f>INDEX(Consolidado!$A$1:$CA$102,ROW(AO67)+1,MATCH(DatosProcesados!AO$1,Consolidado!$A$1:$CA$1,0))</f>
        <v>No informa</v>
      </c>
      <c r="AP67" s="96" t="str">
        <f>INDEX(Consolidado!$A$1:$CA$102,ROW(AP67)+1,MATCH(DatosProcesados!AP$1,Consolidado!$A$1:$CA$1,0))</f>
        <v>No informa</v>
      </c>
      <c r="AQ67" s="96">
        <f>INDEX(Consolidado!$A$1:$CA$102,ROW(AQ67)+1,MATCH(DatosProcesados!AQ$1,Consolidado!$A$1:$CA$1,0))</f>
        <v>0</v>
      </c>
      <c r="AR67" s="96">
        <f>INDEX(Consolidado!$A$1:$CA$102,ROW(AR67)+1,MATCH(DatosProcesados!AR$1,Consolidado!$A$1:$CA$1,0))</f>
        <v>0</v>
      </c>
      <c r="AS67" s="96" t="str">
        <f>INDEX(Consolidado!$A$1:$CA$102,ROW(AS67)+1,MATCH(DatosProcesados!AS$1,Consolidado!$A$1:$CA$1,0))</f>
        <v>No informa</v>
      </c>
      <c r="AT67" s="96">
        <f>INDEX(Consolidado!$A$1:$CA$102,ROW(AT67)+1,MATCH(DatosProcesados!AT$1,Consolidado!$A$1:$CA$1,0))</f>
        <v>0</v>
      </c>
      <c r="AU67" s="96">
        <f>INDEX(Consolidado!$A$1:$CA$102,ROW(AU67)+1,MATCH(DatosProcesados!AU$1,Consolidado!$A$1:$CA$1,0))</f>
        <v>0</v>
      </c>
      <c r="AV67" s="96">
        <f>INDEX(Consolidado!$A$1:$CA$102,ROW(AV67)+1,MATCH(DatosProcesados!AV$1,Consolidado!$A$1:$CA$1,0))</f>
        <v>0</v>
      </c>
      <c r="AW67" s="96">
        <f>INDEX(Consolidado!$A$1:$CA$102,ROW(AW67)+1,MATCH(DatosProcesados!AW$1,Consolidado!$A$1:$CA$1,0))</f>
        <v>0</v>
      </c>
      <c r="AX67" s="96" t="str">
        <f>INDEX(Consolidado!$A$1:$CA$102,ROW(AX67)+1,MATCH(DatosProcesados!AX$1,Consolidado!$A$1:$CA$1,0))</f>
        <v>No informa</v>
      </c>
      <c r="AY67" s="96" t="str">
        <f>INDEX(Consolidado!$A$1:$CA$102,ROW(AY67)+1,MATCH(DatosProcesados!AY$1,Consolidado!$A$1:$CA$1,0))</f>
        <v>No informa</v>
      </c>
      <c r="AZ67" s="96" t="str">
        <f>INDEX(Consolidado!$A$1:$CA$102,ROW(AZ67)+1,MATCH(DatosProcesados!AZ$1,Consolidado!$A$1:$CA$1,0))</f>
        <v>No informa</v>
      </c>
      <c r="BA67" s="96">
        <f>INDEX(Consolidado!$A$1:$CA$102,ROW(BA67)+1,MATCH(DatosProcesados!BA$1,Consolidado!$A$1:$CA$1,0))</f>
        <v>0</v>
      </c>
      <c r="BB67" s="96" t="str">
        <f>INDEX(Consolidado!$A$1:$CA$102,ROW(BB67)+1,MATCH(DatosProcesados!BB$1,Consolidado!$A$1:$CA$1,0))</f>
        <v xml:space="preserve">No informa </v>
      </c>
      <c r="BC67" s="96">
        <f>INDEX(Consolidado!$A$1:$CA$102,ROW(BC67)+1,MATCH(DatosProcesados!BC$1,Consolidado!$A$1:$CA$1,0))</f>
        <v>0</v>
      </c>
      <c r="BD67" s="96">
        <f>INDEX(Consolidado!$A$1:$CA$102,ROW(BD67)+1,MATCH(DatosProcesados!BD$1,Consolidado!$A$1:$CA$1,0))</f>
        <v>0</v>
      </c>
      <c r="BE67" s="96">
        <f>INDEX(Consolidado!$A$1:$CA$102,ROW(BE67)+1,MATCH(DatosProcesados!BE$1,Consolidado!$A$1:$CA$1,0))</f>
        <v>0</v>
      </c>
      <c r="BF67" s="96">
        <f>INDEX(Consolidado!$A$1:$CA$102,ROW(BF67)+1,MATCH(DatosProcesados!BF$1,Consolidado!$A$1:$CA$1,0))</f>
        <v>0</v>
      </c>
    </row>
    <row r="68" spans="1:58" x14ac:dyDescent="0.3">
      <c r="A68" s="96" t="str">
        <f>INDEX(Consolidado!$A$1:$CA$102,ROW(A68)+1,MATCH(DatosProcesados!A$1,Consolidado!$A$1:$CA$1,0))</f>
        <v>Suramerica Comercial (Dollar City)</v>
      </c>
      <c r="B68" s="96" t="str">
        <f>INDEX(Consolidado!$A$1:$CA$102,ROW(B68)+1,MATCH(DatosProcesados!B$1,Consolidado!$A$1:$CA$1,0))</f>
        <v>Comercio</v>
      </c>
      <c r="C68" s="96" t="str">
        <f>INDEX(Consolidado!$A$1:$CA$102,ROW(C68)+1,MATCH(DatosProcesados!C$1,Consolidado!$A$1:$CA$1,0))</f>
        <v>Privada</v>
      </c>
      <c r="D68" s="96" t="str">
        <f>INDEX(Consolidado!$A$1:$CA$102,ROW(D68)+1,MATCH(DatosProcesados!D$1,Consolidado!$A$1:$CA$1,0))</f>
        <v>No</v>
      </c>
      <c r="E68" s="96" t="str">
        <f>INDEX(Consolidado!$A$1:$CA$102,ROW(E68)+1,MATCH(DatosProcesados!E$1,Consolidado!$A$1:$CA$1,0))</f>
        <v>No</v>
      </c>
      <c r="F68" s="96" t="str">
        <f>INDEX(Consolidado!$A$1:$CA$102,ROW(F68)+1,MATCH(DatosProcesados!F$1,Consolidado!$A$1:$CA$1,0))</f>
        <v>Si</v>
      </c>
      <c r="G68" s="96">
        <f>INDEX(Consolidado!$A$1:$CA$102,ROW(G68)+1,MATCH(DatosProcesados!G$1,Consolidado!$A$1:$CA$1,0))</f>
        <v>2009</v>
      </c>
      <c r="H68" s="96" t="str">
        <f>INDEX(Consolidado!$A$1:$CA$102,ROW(H68)+1,MATCH(DatosProcesados!H$1,Consolidado!$A$1:$CA$1,0))</f>
        <v>El Salvador</v>
      </c>
      <c r="I68" s="96">
        <f>INDEX(Consolidado!$A$1:$CA$102,ROW(I68)+1,MATCH(DatosProcesados!I$1,Consolidado!$A$1:$CA$1,0))</f>
        <v>2.8694480090000001</v>
      </c>
      <c r="J68" s="96" t="str">
        <f>INDEX(Consolidado!$A$1:$CA$102,ROW(J68)+1,MATCH(DatosProcesados!J$1,Consolidado!$A$1:$CA$1,0))</f>
        <v>No</v>
      </c>
      <c r="K68" s="96" t="str">
        <f>INDEX(Consolidado!$A$1:$CA$102,ROW(K68)+1,MATCH(DatosProcesados!K$1,Consolidado!$A$1:$CA$1,0))</f>
        <v>No tiene</v>
      </c>
      <c r="L68" s="96">
        <f>INDEX(Consolidado!$A$1:$CA$102,ROW(L68)+1,MATCH(DatosProcesados!L$1,Consolidado!$A$1:$CA$1,0))</f>
        <v>0</v>
      </c>
      <c r="M68" s="96">
        <f>INDEX(Consolidado!$A$1:$CA$102,ROW(M68)+1,MATCH(DatosProcesados!M$1,Consolidado!$A$1:$CA$1,0))</f>
        <v>0</v>
      </c>
      <c r="N68" s="96">
        <f>INDEX(Consolidado!$A$1:$CA$102,ROW(N68)+1,MATCH(DatosProcesados!N$1,Consolidado!$A$1:$CA$1,0))</f>
        <v>0</v>
      </c>
      <c r="O68" s="96">
        <f>INDEX(Consolidado!$A$1:$CA$102,ROW(O68)+1,MATCH(DatosProcesados!O$1,Consolidado!$A$1:$CA$1,0))</f>
        <v>0</v>
      </c>
      <c r="P68" s="96">
        <f>INDEX(Consolidado!$A$1:$CA$102,ROW(P68)+1,MATCH(DatosProcesados!P$1,Consolidado!$A$1:$CA$1,0))</f>
        <v>0</v>
      </c>
      <c r="Q68" s="96" t="str">
        <f>INDEX(Consolidado!$A$1:$CA$102,ROW(Q68)+1,MATCH(DatosProcesados!Q$1,Consolidado!$A$1:$CA$1,0))</f>
        <v xml:space="preserve">No informa </v>
      </c>
      <c r="R68" s="96" t="str">
        <f>INDEX(Consolidado!$A$1:$CA$102,ROW(R68)+1,MATCH(DatosProcesados!R$1,Consolidado!$A$1:$CA$1,0))</f>
        <v xml:space="preserve">No informa </v>
      </c>
      <c r="S68" s="96" t="str">
        <f>INDEX(Consolidado!$A$1:$CA$102,ROW(S68)+1,MATCH(DatosProcesados!S$1,Consolidado!$A$1:$CA$1,0))</f>
        <v xml:space="preserve">No informa </v>
      </c>
      <c r="T68" s="96">
        <f>INDEX(Consolidado!$A$1:$CA$102,ROW(T68)+1,MATCH(DatosProcesados!T$1,Consolidado!$A$1:$CA$1,0))</f>
        <v>0</v>
      </c>
      <c r="U68" s="96">
        <f>INDEX(Consolidado!$A$1:$CA$102,ROW(U68)+1,MATCH(DatosProcesados!U$1,Consolidado!$A$1:$CA$1,0))</f>
        <v>0</v>
      </c>
      <c r="V68" s="96">
        <f>INDEX(Consolidado!$A$1:$CA$102,ROW(V68)+1,MATCH(DatosProcesados!V$1,Consolidado!$A$1:$CA$1,0))</f>
        <v>0</v>
      </c>
      <c r="W68" s="96">
        <f>INDEX(Consolidado!$A$1:$CA$102,ROW(W68)+1,MATCH(DatosProcesados!W$1,Consolidado!$A$1:$CA$1,0))</f>
        <v>0</v>
      </c>
      <c r="X68" s="96" t="str">
        <f>INDEX(Consolidado!$A$1:$CA$102,ROW(X68)+1,MATCH(DatosProcesados!X$1,Consolidado!$A$1:$CA$1,0))</f>
        <v>No informa</v>
      </c>
      <c r="Y68" s="96">
        <f>INDEX(Consolidado!$A$1:$CA$102,ROW(Y68)+1,MATCH(DatosProcesados!Y$1,Consolidado!$A$1:$CA$1,0))</f>
        <v>0</v>
      </c>
      <c r="Z68" s="96">
        <f>INDEX(Consolidado!$A$1:$CA$102,ROW(Z68)+1,MATCH(DatosProcesados!Z$1,Consolidado!$A$1:$CA$1,0))</f>
        <v>0</v>
      </c>
      <c r="AA68" s="96" t="str">
        <f>INDEX(Consolidado!$A$1:$CA$102,ROW(AA68)+1,MATCH(DatosProcesados!AA$1,Consolidado!$A$1:$CA$1,0))</f>
        <v>No informa</v>
      </c>
      <c r="AB68" s="96">
        <f>INDEX(Consolidado!$A$1:$CA$102,ROW(AB68)+1,MATCH(DatosProcesados!AB$1,Consolidado!$A$1:$CA$1,0))</f>
        <v>0</v>
      </c>
      <c r="AC68" s="96">
        <f>INDEX(Consolidado!$A$1:$CA$102,ROW(AC68)+1,MATCH(DatosProcesados!AC$1,Consolidado!$A$1:$CA$1,0))</f>
        <v>0</v>
      </c>
      <c r="AD68" s="96" t="str">
        <f>INDEX(Consolidado!$A$1:$CA$102,ROW(AD68)+1,MATCH(DatosProcesados!AD$1,Consolidado!$A$1:$CA$1,0))</f>
        <v xml:space="preserve">No informa </v>
      </c>
      <c r="AE68" s="96">
        <f>INDEX(Consolidado!$A$1:$CA$102,ROW(AE68)+1,MATCH(DatosProcesados!AE$1,Consolidado!$A$1:$CA$1,0))</f>
        <v>0</v>
      </c>
      <c r="AF68" s="96">
        <f>INDEX(Consolidado!$A$1:$CA$102,ROW(AF68)+1,MATCH(DatosProcesados!AF$1,Consolidado!$A$1:$CA$1,0))</f>
        <v>0</v>
      </c>
      <c r="AG68" s="96">
        <f>INDEX(Consolidado!$A$1:$CA$102,ROW(AG68)+1,MATCH(DatosProcesados!AG$1,Consolidado!$A$1:$CA$1,0))</f>
        <v>0</v>
      </c>
      <c r="AH68" s="96">
        <f>INDEX(Consolidado!$A$1:$CA$102,ROW(AH68)+1,MATCH(DatosProcesados!AH$1,Consolidado!$A$1:$CA$1,0))</f>
        <v>0</v>
      </c>
      <c r="AI68" s="96" t="str">
        <f>INDEX(Consolidado!$A$1:$CA$102,ROW(AI68)+1,MATCH(DatosProcesados!AI$1,Consolidado!$A$1:$CA$1,0))</f>
        <v>No informa</v>
      </c>
      <c r="AJ68" s="96" t="str">
        <f>INDEX(Consolidado!$A$1:$CA$102,ROW(AJ68)+1,MATCH(DatosProcesados!AJ$1,Consolidado!$A$1:$CA$1,0))</f>
        <v xml:space="preserve">No informa </v>
      </c>
      <c r="AK68" s="96">
        <f>INDEX(Consolidado!$A$1:$CA$102,ROW(AK68)+1,MATCH(DatosProcesados!AK$1,Consolidado!$A$1:$CA$1,0))</f>
        <v>0</v>
      </c>
      <c r="AL68" s="96" t="str">
        <f>INDEX(Consolidado!$A$1:$CA$102,ROW(AL68)+1,MATCH(DatosProcesados!AL$1,Consolidado!$A$1:$CA$1,0))</f>
        <v>No informa</v>
      </c>
      <c r="AM68" s="96" t="str">
        <f>INDEX(Consolidado!$A$1:$CA$102,ROW(AM68)+1,MATCH(DatosProcesados!AM$1,Consolidado!$A$1:$CA$1,0))</f>
        <v>No informa</v>
      </c>
      <c r="AN68" s="96">
        <f>INDEX(Consolidado!$A$1:$CA$102,ROW(AN68)+1,MATCH(DatosProcesados!AN$1,Consolidado!$A$1:$CA$1,0))</f>
        <v>0</v>
      </c>
      <c r="AO68" s="96" t="str">
        <f>INDEX(Consolidado!$A$1:$CA$102,ROW(AO68)+1,MATCH(DatosProcesados!AO$1,Consolidado!$A$1:$CA$1,0))</f>
        <v>No informa</v>
      </c>
      <c r="AP68" s="96" t="str">
        <f>INDEX(Consolidado!$A$1:$CA$102,ROW(AP68)+1,MATCH(DatosProcesados!AP$1,Consolidado!$A$1:$CA$1,0))</f>
        <v>No informa</v>
      </c>
      <c r="AQ68" s="96">
        <f>INDEX(Consolidado!$A$1:$CA$102,ROW(AQ68)+1,MATCH(DatosProcesados!AQ$1,Consolidado!$A$1:$CA$1,0))</f>
        <v>0</v>
      </c>
      <c r="AR68" s="96">
        <f>INDEX(Consolidado!$A$1:$CA$102,ROW(AR68)+1,MATCH(DatosProcesados!AR$1,Consolidado!$A$1:$CA$1,0))</f>
        <v>0</v>
      </c>
      <c r="AS68" s="96" t="str">
        <f>INDEX(Consolidado!$A$1:$CA$102,ROW(AS68)+1,MATCH(DatosProcesados!AS$1,Consolidado!$A$1:$CA$1,0))</f>
        <v>No informa</v>
      </c>
      <c r="AT68" s="96">
        <f>INDEX(Consolidado!$A$1:$CA$102,ROW(AT68)+1,MATCH(DatosProcesados!AT$1,Consolidado!$A$1:$CA$1,0))</f>
        <v>0</v>
      </c>
      <c r="AU68" s="96">
        <f>INDEX(Consolidado!$A$1:$CA$102,ROW(AU68)+1,MATCH(DatosProcesados!AU$1,Consolidado!$A$1:$CA$1,0))</f>
        <v>0</v>
      </c>
      <c r="AV68" s="96">
        <f>INDEX(Consolidado!$A$1:$CA$102,ROW(AV68)+1,MATCH(DatosProcesados!AV$1,Consolidado!$A$1:$CA$1,0))</f>
        <v>0</v>
      </c>
      <c r="AW68" s="96">
        <f>INDEX(Consolidado!$A$1:$CA$102,ROW(AW68)+1,MATCH(DatosProcesados!AW$1,Consolidado!$A$1:$CA$1,0))</f>
        <v>0</v>
      </c>
      <c r="AX68" s="96" t="str">
        <f>INDEX(Consolidado!$A$1:$CA$102,ROW(AX68)+1,MATCH(DatosProcesados!AX$1,Consolidado!$A$1:$CA$1,0))</f>
        <v>No informa</v>
      </c>
      <c r="AY68" s="96" t="str">
        <f>INDEX(Consolidado!$A$1:$CA$102,ROW(AY68)+1,MATCH(DatosProcesados!AY$1,Consolidado!$A$1:$CA$1,0))</f>
        <v>No informa</v>
      </c>
      <c r="AZ68" s="96" t="str">
        <f>INDEX(Consolidado!$A$1:$CA$102,ROW(AZ68)+1,MATCH(DatosProcesados!AZ$1,Consolidado!$A$1:$CA$1,0))</f>
        <v>No informa</v>
      </c>
      <c r="BA68" s="96">
        <f>INDEX(Consolidado!$A$1:$CA$102,ROW(BA68)+1,MATCH(DatosProcesados!BA$1,Consolidado!$A$1:$CA$1,0))</f>
        <v>0</v>
      </c>
      <c r="BB68" s="96" t="str">
        <f>INDEX(Consolidado!$A$1:$CA$102,ROW(BB68)+1,MATCH(DatosProcesados!BB$1,Consolidado!$A$1:$CA$1,0))</f>
        <v xml:space="preserve">No informa </v>
      </c>
      <c r="BC68" s="96">
        <f>INDEX(Consolidado!$A$1:$CA$102,ROW(BC68)+1,MATCH(DatosProcesados!BC$1,Consolidado!$A$1:$CA$1,0))</f>
        <v>0</v>
      </c>
      <c r="BD68" s="96">
        <f>INDEX(Consolidado!$A$1:$CA$102,ROW(BD68)+1,MATCH(DatosProcesados!BD$1,Consolidado!$A$1:$CA$1,0))</f>
        <v>0</v>
      </c>
      <c r="BE68" s="96">
        <f>INDEX(Consolidado!$A$1:$CA$102,ROW(BE68)+1,MATCH(DatosProcesados!BE$1,Consolidado!$A$1:$CA$1,0))</f>
        <v>0</v>
      </c>
      <c r="BF68" s="96">
        <f>INDEX(Consolidado!$A$1:$CA$102,ROW(BF68)+1,MATCH(DatosProcesados!BF$1,Consolidado!$A$1:$CA$1,0))</f>
        <v>0</v>
      </c>
    </row>
    <row r="69" spans="1:58" x14ac:dyDescent="0.3">
      <c r="A69" s="96" t="str">
        <f>INDEX(Consolidado!$A$1:$CA$102,ROW(A69)+1,MATCH(DatosProcesados!A$1,Consolidado!$A$1:$CA$1,0))</f>
        <v>Pricesmart</v>
      </c>
      <c r="B69" s="96" t="str">
        <f>INDEX(Consolidado!$A$1:$CA$102,ROW(B69)+1,MATCH(DatosProcesados!B$1,Consolidado!$A$1:$CA$1,0))</f>
        <v>Comercio</v>
      </c>
      <c r="C69" s="96" t="str">
        <f>INDEX(Consolidado!$A$1:$CA$102,ROW(C69)+1,MATCH(DatosProcesados!C$1,Consolidado!$A$1:$CA$1,0))</f>
        <v>Privada</v>
      </c>
      <c r="D69" s="96" t="str">
        <f>INDEX(Consolidado!$A$1:$CA$102,ROW(D69)+1,MATCH(DatosProcesados!D$1,Consolidado!$A$1:$CA$1,0))</f>
        <v>No</v>
      </c>
      <c r="E69" s="96" t="str">
        <f>INDEX(Consolidado!$A$1:$CA$102,ROW(E69)+1,MATCH(DatosProcesados!E$1,Consolidado!$A$1:$CA$1,0))</f>
        <v>Si</v>
      </c>
      <c r="F69" s="96" t="str">
        <f>INDEX(Consolidado!$A$1:$CA$102,ROW(F69)+1,MATCH(DatosProcesados!F$1,Consolidado!$A$1:$CA$1,0))</f>
        <v>Si</v>
      </c>
      <c r="G69" s="96">
        <f>INDEX(Consolidado!$A$1:$CA$102,ROW(G69)+1,MATCH(DatosProcesados!G$1,Consolidado!$A$1:$CA$1,0))</f>
        <v>1993</v>
      </c>
      <c r="H69" s="96" t="str">
        <f>INDEX(Consolidado!$A$1:$CA$102,ROW(H69)+1,MATCH(DatosProcesados!H$1,Consolidado!$A$1:$CA$1,0))</f>
        <v>Estados Unidos</v>
      </c>
      <c r="I69" s="96">
        <f>INDEX(Consolidado!$A$1:$CA$102,ROW(I69)+1,MATCH(DatosProcesados!I$1,Consolidado!$A$1:$CA$1,0))</f>
        <v>2.3607916150000001</v>
      </c>
      <c r="J69" s="96" t="str">
        <f>INDEX(Consolidado!$A$1:$CA$102,ROW(J69)+1,MATCH(DatosProcesados!J$1,Consolidado!$A$1:$CA$1,0))</f>
        <v>Si</v>
      </c>
      <c r="K69" s="96">
        <f>INDEX(Consolidado!$A$1:$CA$102,ROW(K69)+1,MATCH(DatosProcesados!K$1,Consolidado!$A$1:$CA$1,0))</f>
        <v>2024</v>
      </c>
      <c r="L69" s="96" t="str">
        <f>INDEX(Consolidado!$A$1:$CA$102,ROW(L69)+1,MATCH(DatosProcesados!L$1,Consolidado!$A$1:$CA$1,0))</f>
        <v>Si</v>
      </c>
      <c r="M69" s="96" t="str">
        <f>INDEX(Consolidado!$A$1:$CA$102,ROW(M69)+1,MATCH(DatosProcesados!M$1,Consolidado!$A$1:$CA$1,0))</f>
        <v>Si</v>
      </c>
      <c r="N69" s="96" t="str">
        <f>INDEX(Consolidado!$A$1:$CA$102,ROW(N69)+1,MATCH(DatosProcesados!N$1,Consolidado!$A$1:$CA$1,0))</f>
        <v>Si</v>
      </c>
      <c r="O69" s="96" t="str">
        <f>INDEX(Consolidado!$A$1:$CA$102,ROW(O69)+1,MATCH(DatosProcesados!O$1,Consolidado!$A$1:$CA$1,0))</f>
        <v>No</v>
      </c>
      <c r="P69" s="96" t="str">
        <f>INDEX(Consolidado!$A$1:$CA$102,ROW(P69)+1,MATCH(DatosProcesados!P$1,Consolidado!$A$1:$CA$1,0))</f>
        <v>Si</v>
      </c>
      <c r="Q69" s="96">
        <f>INDEX(Consolidado!$A$1:$CA$102,ROW(Q69)+1,MATCH(DatosProcesados!Q$1,Consolidado!$A$1:$CA$1,0))</f>
        <v>89.704999999999998</v>
      </c>
      <c r="R69" s="96">
        <f>INDEX(Consolidado!$A$1:$CA$102,ROW(R69)+1,MATCH(DatosProcesados!R$1,Consolidado!$A$1:$CA$1,0))</f>
        <v>69.817999999999998</v>
      </c>
      <c r="S69" s="96" t="str">
        <f>INDEX(Consolidado!$A$1:$CA$102,ROW(S69)+1,MATCH(DatosProcesados!S$1,Consolidado!$A$1:$CA$1,0))</f>
        <v>No informa</v>
      </c>
      <c r="T69" s="96" t="str">
        <f>INDEX(Consolidado!$A$1:$CA$102,ROW(T69)+1,MATCH(DatosProcesados!T$1,Consolidado!$A$1:$CA$1,0))</f>
        <v>No</v>
      </c>
      <c r="U69" s="96" t="str">
        <f>INDEX(Consolidado!$A$1:$CA$102,ROW(U69)+1,MATCH(DatosProcesados!U$1,Consolidado!$A$1:$CA$1,0))</f>
        <v>No</v>
      </c>
      <c r="V69" s="96">
        <f>INDEX(Consolidado!$A$1:$CA$102,ROW(V69)+1,MATCH(DatosProcesados!V$1,Consolidado!$A$1:$CA$1,0))</f>
        <v>0</v>
      </c>
      <c r="W69" s="96" t="str">
        <f>INDEX(Consolidado!$A$1:$CA$102,ROW(W69)+1,MATCH(DatosProcesados!W$1,Consolidado!$A$1:$CA$1,0))</f>
        <v>Si</v>
      </c>
      <c r="X69" s="96">
        <f>INDEX(Consolidado!$A$1:$CA$102,ROW(X69)+1,MATCH(DatosProcesados!X$1,Consolidado!$A$1:$CA$1,0))</f>
        <v>674881200</v>
      </c>
      <c r="Y69" s="96" t="str">
        <f>INDEX(Consolidado!$A$1:$CA$102,ROW(Y69)+1,MATCH(DatosProcesados!Y$1,Consolidado!$A$1:$CA$1,0))</f>
        <v>Si</v>
      </c>
      <c r="Z69" s="96" t="str">
        <f>INDEX(Consolidado!$A$1:$CA$102,ROW(Z69)+1,MATCH(DatosProcesados!Z$1,Consolidado!$A$1:$CA$1,0))</f>
        <v>Si</v>
      </c>
      <c r="AA69" s="96">
        <f>INDEX(Consolidado!$A$1:$CA$102,ROW(AA69)+1,MATCH(DatosProcesados!AA$1,Consolidado!$A$1:$CA$1,0))</f>
        <v>5796000</v>
      </c>
      <c r="AB69" s="96">
        <f>INDEX(Consolidado!$A$1:$CA$102,ROW(AB69)+1,MATCH(DatosProcesados!AB$1,Consolidado!$A$1:$CA$1,0))</f>
        <v>0</v>
      </c>
      <c r="AC69" s="96" t="str">
        <f>INDEX(Consolidado!$A$1:$CA$102,ROW(AC69)+1,MATCH(DatosProcesados!AC$1,Consolidado!$A$1:$CA$1,0))</f>
        <v>No</v>
      </c>
      <c r="AD69" s="96" t="str">
        <f>INDEX(Consolidado!$A$1:$CA$102,ROW(AD69)+1,MATCH(DatosProcesados!AD$1,Consolidado!$A$1:$CA$1,0))</f>
        <v>No informa</v>
      </c>
      <c r="AE69" s="96">
        <f>INDEX(Consolidado!$A$1:$CA$102,ROW(AE69)+1,MATCH(DatosProcesados!AE$1,Consolidado!$A$1:$CA$1,0))</f>
        <v>0</v>
      </c>
      <c r="AF69" s="96" t="str">
        <f>INDEX(Consolidado!$A$1:$CA$102,ROW(AF69)+1,MATCH(DatosProcesados!AF$1,Consolidado!$A$1:$CA$1,0))</f>
        <v>No</v>
      </c>
      <c r="AG69" s="96" t="str">
        <f>INDEX(Consolidado!$A$1:$CA$102,ROW(AG69)+1,MATCH(DatosProcesados!AG$1,Consolidado!$A$1:$CA$1,0))</f>
        <v>No</v>
      </c>
      <c r="AH69" s="96" t="str">
        <f>INDEX(Consolidado!$A$1:$CA$102,ROW(AH69)+1,MATCH(DatosProcesados!AH$1,Consolidado!$A$1:$CA$1,0))</f>
        <v>No</v>
      </c>
      <c r="AI69" s="96" t="str">
        <f>INDEX(Consolidado!$A$1:$CA$102,ROW(AI69)+1,MATCH(DatosProcesados!AI$1,Consolidado!$A$1:$CA$1,0))</f>
        <v>No informa</v>
      </c>
      <c r="AJ69" s="96" t="str">
        <f>INDEX(Consolidado!$A$1:$CA$102,ROW(AJ69)+1,MATCH(DatosProcesados!AJ$1,Consolidado!$A$1:$CA$1,0))</f>
        <v xml:space="preserve">No informa </v>
      </c>
      <c r="AK69" s="96" t="str">
        <f>INDEX(Consolidado!$A$1:$CA$102,ROW(AK69)+1,MATCH(DatosProcesados!AK$1,Consolidado!$A$1:$CA$1,0))</f>
        <v>No</v>
      </c>
      <c r="AL69" s="96" t="str">
        <f>INDEX(Consolidado!$A$1:$CA$102,ROW(AL69)+1,MATCH(DatosProcesados!AL$1,Consolidado!$A$1:$CA$1,0))</f>
        <v>No informa</v>
      </c>
      <c r="AM69" s="96" t="str">
        <f>INDEX(Consolidado!$A$1:$CA$102,ROW(AM69)+1,MATCH(DatosProcesados!AM$1,Consolidado!$A$1:$CA$1,0))</f>
        <v>No informa</v>
      </c>
      <c r="AN69" s="96">
        <f>INDEX(Consolidado!$A$1:$CA$102,ROW(AN69)+1,MATCH(DatosProcesados!AN$1,Consolidado!$A$1:$CA$1,0))</f>
        <v>0</v>
      </c>
      <c r="AO69" s="96">
        <f>INDEX(Consolidado!$A$1:$CA$102,ROW(AO69)+1,MATCH(DatosProcesados!AO$1,Consolidado!$A$1:$CA$1,0))</f>
        <v>0.27</v>
      </c>
      <c r="AP69" s="96" t="str">
        <f>INDEX(Consolidado!$A$1:$CA$102,ROW(AP69)+1,MATCH(DatosProcesados!AP$1,Consolidado!$A$1:$CA$1,0))</f>
        <v>No informa</v>
      </c>
      <c r="AQ69" s="96" t="str">
        <f>INDEX(Consolidado!$A$1:$CA$102,ROW(AQ69)+1,MATCH(DatosProcesados!AQ$1,Consolidado!$A$1:$CA$1,0))</f>
        <v>No</v>
      </c>
      <c r="AR69" s="96" t="str">
        <f>INDEX(Consolidado!$A$1:$CA$102,ROW(AR69)+1,MATCH(DatosProcesados!AR$1,Consolidado!$A$1:$CA$1,0))</f>
        <v>No</v>
      </c>
      <c r="AS69" s="96" t="str">
        <f>INDEX(Consolidado!$A$1:$CA$102,ROW(AS69)+1,MATCH(DatosProcesados!AS$1,Consolidado!$A$1:$CA$1,0))</f>
        <v>No informa</v>
      </c>
      <c r="AT69" s="96" t="str">
        <f>INDEX(Consolidado!$A$1:$CA$102,ROW(AT69)+1,MATCH(DatosProcesados!AT$1,Consolidado!$A$1:$CA$1,0))</f>
        <v>No</v>
      </c>
      <c r="AU69" s="96" t="str">
        <f>INDEX(Consolidado!$A$1:$CA$102,ROW(AU69)+1,MATCH(DatosProcesados!AU$1,Consolidado!$A$1:$CA$1,0))</f>
        <v>No</v>
      </c>
      <c r="AV69" s="96">
        <f>INDEX(Consolidado!$A$1:$CA$102,ROW(AV69)+1,MATCH(DatosProcesados!AV$1,Consolidado!$A$1:$CA$1,0))</f>
        <v>1</v>
      </c>
      <c r="AW69" s="96" t="str">
        <f>INDEX(Consolidado!$A$1:$CA$102,ROW(AW69)+1,MATCH(DatosProcesados!AW$1,Consolidado!$A$1:$CA$1,0))</f>
        <v>No</v>
      </c>
      <c r="AX69" s="96" t="str">
        <f>INDEX(Consolidado!$A$1:$CA$102,ROW(AX69)+1,MATCH(DatosProcesados!AX$1,Consolidado!$A$1:$CA$1,0))</f>
        <v>No informa</v>
      </c>
      <c r="AY69" s="96" t="str">
        <f>INDEX(Consolidado!$A$1:$CA$102,ROW(AY69)+1,MATCH(DatosProcesados!AY$1,Consolidado!$A$1:$CA$1,0))</f>
        <v>No informa</v>
      </c>
      <c r="AZ69" s="96" t="str">
        <f>INDEX(Consolidado!$A$1:$CA$102,ROW(AZ69)+1,MATCH(DatosProcesados!AZ$1,Consolidado!$A$1:$CA$1,0))</f>
        <v>No informa</v>
      </c>
      <c r="BA69" s="96" t="str">
        <f>INDEX(Consolidado!$A$1:$CA$102,ROW(BA69)+1,MATCH(DatosProcesados!BA$1,Consolidado!$A$1:$CA$1,0))</f>
        <v>No</v>
      </c>
      <c r="BB69" s="96" t="str">
        <f>INDEX(Consolidado!$A$1:$CA$102,ROW(BB69)+1,MATCH(DatosProcesados!BB$1,Consolidado!$A$1:$CA$1,0))</f>
        <v>No informa</v>
      </c>
      <c r="BC69" s="96" t="str">
        <f>INDEX(Consolidado!$A$1:$CA$102,ROW(BC69)+1,MATCH(DatosProcesados!BC$1,Consolidado!$A$1:$CA$1,0))</f>
        <v>No</v>
      </c>
      <c r="BD69" s="96" t="str">
        <f>INDEX(Consolidado!$A$1:$CA$102,ROW(BD69)+1,MATCH(DatosProcesados!BD$1,Consolidado!$A$1:$CA$1,0))</f>
        <v>No</v>
      </c>
      <c r="BE69" s="96">
        <f>INDEX(Consolidado!$A$1:$CA$102,ROW(BE69)+1,MATCH(DatosProcesados!BE$1,Consolidado!$A$1:$CA$1,0))</f>
        <v>0</v>
      </c>
      <c r="BF69" s="96">
        <f>INDEX(Consolidado!$A$1:$CA$102,ROW(BF69)+1,MATCH(DatosProcesados!BF$1,Consolidado!$A$1:$CA$1,0))</f>
        <v>1</v>
      </c>
    </row>
    <row r="70" spans="1:58" x14ac:dyDescent="0.3">
      <c r="A70" s="96" t="str">
        <f>INDEX(Consolidado!$A$1:$CA$102,ROW(A70)+1,MATCH(DatosProcesados!A$1,Consolidado!$A$1:$CA$1,0))</f>
        <v>Falabella</v>
      </c>
      <c r="B70" s="96" t="str">
        <f>INDEX(Consolidado!$A$1:$CA$102,ROW(B70)+1,MATCH(DatosProcesados!B$1,Consolidado!$A$1:$CA$1,0))</f>
        <v>Comercio</v>
      </c>
      <c r="C70" s="96" t="str">
        <f>INDEX(Consolidado!$A$1:$CA$102,ROW(C70)+1,MATCH(DatosProcesados!C$1,Consolidado!$A$1:$CA$1,0))</f>
        <v>Privada</v>
      </c>
      <c r="D70" s="96" t="str">
        <f>INDEX(Consolidado!$A$1:$CA$102,ROW(D70)+1,MATCH(DatosProcesados!D$1,Consolidado!$A$1:$CA$1,0))</f>
        <v>Si</v>
      </c>
      <c r="E70" s="96" t="str">
        <f>INDEX(Consolidado!$A$1:$CA$102,ROW(E70)+1,MATCH(DatosProcesados!E$1,Consolidado!$A$1:$CA$1,0))</f>
        <v>Si</v>
      </c>
      <c r="F70" s="96" t="str">
        <f>INDEX(Consolidado!$A$1:$CA$102,ROW(F70)+1,MATCH(DatosProcesados!F$1,Consolidado!$A$1:$CA$1,0))</f>
        <v>Si</v>
      </c>
      <c r="G70" s="96">
        <f>INDEX(Consolidado!$A$1:$CA$102,ROW(G70)+1,MATCH(DatosProcesados!G$1,Consolidado!$A$1:$CA$1,0))</f>
        <v>1889</v>
      </c>
      <c r="H70" s="96" t="str">
        <f>INDEX(Consolidado!$A$1:$CA$102,ROW(H70)+1,MATCH(DatosProcesados!H$1,Consolidado!$A$1:$CA$1,0))</f>
        <v>Chile</v>
      </c>
      <c r="I70" s="96">
        <f>INDEX(Consolidado!$A$1:$CA$102,ROW(I70)+1,MATCH(DatosProcesados!I$1,Consolidado!$A$1:$CA$1,0))</f>
        <v>2.3075606390000001</v>
      </c>
      <c r="J70" s="96" t="str">
        <f>INDEX(Consolidado!$A$1:$CA$102,ROW(J70)+1,MATCH(DatosProcesados!J$1,Consolidado!$A$1:$CA$1,0))</f>
        <v>Si</v>
      </c>
      <c r="K70" s="96">
        <f>INDEX(Consolidado!$A$1:$CA$102,ROW(K70)+1,MATCH(DatosProcesados!K$1,Consolidado!$A$1:$CA$1,0))</f>
        <v>2024</v>
      </c>
      <c r="L70" s="96" t="str">
        <f>INDEX(Consolidado!$A$1:$CA$102,ROW(L70)+1,MATCH(DatosProcesados!L$1,Consolidado!$A$1:$CA$1,0))</f>
        <v>Si</v>
      </c>
      <c r="M70" s="96" t="str">
        <f>INDEX(Consolidado!$A$1:$CA$102,ROW(M70)+1,MATCH(DatosProcesados!M$1,Consolidado!$A$1:$CA$1,0))</f>
        <v>Si</v>
      </c>
      <c r="N70" s="96" t="str">
        <f>INDEX(Consolidado!$A$1:$CA$102,ROW(N70)+1,MATCH(DatosProcesados!N$1,Consolidado!$A$1:$CA$1,0))</f>
        <v>Si</v>
      </c>
      <c r="O70" s="96" t="str">
        <f>INDEX(Consolidado!$A$1:$CA$102,ROW(O70)+1,MATCH(DatosProcesados!O$1,Consolidado!$A$1:$CA$1,0))</f>
        <v>No</v>
      </c>
      <c r="P70" s="96" t="str">
        <f>INDEX(Consolidado!$A$1:$CA$102,ROW(P70)+1,MATCH(DatosProcesados!P$1,Consolidado!$A$1:$CA$1,0))</f>
        <v>Si</v>
      </c>
      <c r="Q70" s="96">
        <f>INDEX(Consolidado!$A$1:$CA$102,ROW(Q70)+1,MATCH(DatosProcesados!Q$1,Consolidado!$A$1:$CA$1,0))</f>
        <v>667</v>
      </c>
      <c r="R70" s="96" t="str">
        <f>INDEX(Consolidado!$A$1:$CA$102,ROW(R70)+1,MATCH(DatosProcesados!R$1,Consolidado!$A$1:$CA$1,0))</f>
        <v>No informa</v>
      </c>
      <c r="S70" s="96">
        <f>INDEX(Consolidado!$A$1:$CA$102,ROW(S70)+1,MATCH(DatosProcesados!S$1,Consolidado!$A$1:$CA$1,0))</f>
        <v>444610</v>
      </c>
      <c r="T70" s="96" t="str">
        <f>INDEX(Consolidado!$A$1:$CA$102,ROW(T70)+1,MATCH(DatosProcesados!T$1,Consolidado!$A$1:$CA$1,0))</f>
        <v>Si</v>
      </c>
      <c r="U70" s="96" t="str">
        <f>INDEX(Consolidado!$A$1:$CA$102,ROW(U70)+1,MATCH(DatosProcesados!U$1,Consolidado!$A$1:$CA$1,0))</f>
        <v>Si</v>
      </c>
      <c r="V70" s="96">
        <f>INDEX(Consolidado!$A$1:$CA$102,ROW(V70)+1,MATCH(DatosProcesados!V$1,Consolidado!$A$1:$CA$1,0))</f>
        <v>2</v>
      </c>
      <c r="W70" s="96" t="str">
        <f>INDEX(Consolidado!$A$1:$CA$102,ROW(W70)+1,MATCH(DatosProcesados!W$1,Consolidado!$A$1:$CA$1,0))</f>
        <v>Si</v>
      </c>
      <c r="X70" s="96">
        <f>INDEX(Consolidado!$A$1:$CA$102,ROW(X70)+1,MATCH(DatosProcesados!X$1,Consolidado!$A$1:$CA$1,0))</f>
        <v>149400000</v>
      </c>
      <c r="Y70" s="96" t="str">
        <f>INDEX(Consolidado!$A$1:$CA$102,ROW(Y70)+1,MATCH(DatosProcesados!Y$1,Consolidado!$A$1:$CA$1,0))</f>
        <v>Si</v>
      </c>
      <c r="Z70" s="96" t="str">
        <f>INDEX(Consolidado!$A$1:$CA$102,ROW(Z70)+1,MATCH(DatosProcesados!Z$1,Consolidado!$A$1:$CA$1,0))</f>
        <v>No</v>
      </c>
      <c r="AA70" s="96" t="str">
        <f>INDEX(Consolidado!$A$1:$CA$102,ROW(AA70)+1,MATCH(DatosProcesados!AA$1,Consolidado!$A$1:$CA$1,0))</f>
        <v>No informa</v>
      </c>
      <c r="AB70" s="96">
        <f>INDEX(Consolidado!$A$1:$CA$102,ROW(AB70)+1,MATCH(DatosProcesados!AB$1,Consolidado!$A$1:$CA$1,0))</f>
        <v>0</v>
      </c>
      <c r="AC70" s="96" t="str">
        <f>INDEX(Consolidado!$A$1:$CA$102,ROW(AC70)+1,MATCH(DatosProcesados!AC$1,Consolidado!$A$1:$CA$1,0))</f>
        <v>Si</v>
      </c>
      <c r="AD70" s="96">
        <f>INDEX(Consolidado!$A$1:$CA$102,ROW(AD70)+1,MATCH(DatosProcesados!AD$1,Consolidado!$A$1:$CA$1,0))</f>
        <v>2432</v>
      </c>
      <c r="AE70" s="96">
        <f>INDEX(Consolidado!$A$1:$CA$102,ROW(AE70)+1,MATCH(DatosProcesados!AE$1,Consolidado!$A$1:$CA$1,0))</f>
        <v>2</v>
      </c>
      <c r="AF70" s="96" t="str">
        <f>INDEX(Consolidado!$A$1:$CA$102,ROW(AF70)+1,MATCH(DatosProcesados!AF$1,Consolidado!$A$1:$CA$1,0))</f>
        <v>No</v>
      </c>
      <c r="AG70" s="96" t="str">
        <f>INDEX(Consolidado!$A$1:$CA$102,ROW(AG70)+1,MATCH(DatosProcesados!AG$1,Consolidado!$A$1:$CA$1,0))</f>
        <v>No</v>
      </c>
      <c r="AH70" s="96" t="str">
        <f>INDEX(Consolidado!$A$1:$CA$102,ROW(AH70)+1,MATCH(DatosProcesados!AH$1,Consolidado!$A$1:$CA$1,0))</f>
        <v>Si</v>
      </c>
      <c r="AI70" s="96" t="str">
        <f>INDEX(Consolidado!$A$1:$CA$102,ROW(AI70)+1,MATCH(DatosProcesados!AI$1,Consolidado!$A$1:$CA$1,0))</f>
        <v>No informa</v>
      </c>
      <c r="AJ70" s="96" t="str">
        <f>INDEX(Consolidado!$A$1:$CA$102,ROW(AJ70)+1,MATCH(DatosProcesados!AJ$1,Consolidado!$A$1:$CA$1,0))</f>
        <v xml:space="preserve">No informa </v>
      </c>
      <c r="AK70" s="96" t="str">
        <f>INDEX(Consolidado!$A$1:$CA$102,ROW(AK70)+1,MATCH(DatosProcesados!AK$1,Consolidado!$A$1:$CA$1,0))</f>
        <v>Si</v>
      </c>
      <c r="AL70" s="96">
        <f>INDEX(Consolidado!$A$1:$CA$102,ROW(AL70)+1,MATCH(DatosProcesados!AL$1,Consolidado!$A$1:$CA$1,0))</f>
        <v>35.43</v>
      </c>
      <c r="AM70" s="96">
        <f>INDEX(Consolidado!$A$1:$CA$102,ROW(AM70)+1,MATCH(DatosProcesados!AM$1,Consolidado!$A$1:$CA$1,0))</f>
        <v>33.65</v>
      </c>
      <c r="AN70" s="96">
        <f>INDEX(Consolidado!$A$1:$CA$102,ROW(AN70)+1,MATCH(DatosProcesados!AN$1,Consolidado!$A$1:$CA$1,0))</f>
        <v>2</v>
      </c>
      <c r="AO70" s="96">
        <f>INDEX(Consolidado!$A$1:$CA$102,ROW(AO70)+1,MATCH(DatosProcesados!AO$1,Consolidado!$A$1:$CA$1,0))</f>
        <v>0.22</v>
      </c>
      <c r="AP70" s="96">
        <f>INDEX(Consolidado!$A$1:$CA$102,ROW(AP70)+1,MATCH(DatosProcesados!AP$1,Consolidado!$A$1:$CA$1,0))</f>
        <v>0.64</v>
      </c>
      <c r="AQ70" s="96" t="str">
        <f>INDEX(Consolidado!$A$1:$CA$102,ROW(AQ70)+1,MATCH(DatosProcesados!AQ$1,Consolidado!$A$1:$CA$1,0))</f>
        <v>Si</v>
      </c>
      <c r="AR70" s="96" t="str">
        <f>INDEX(Consolidado!$A$1:$CA$102,ROW(AR70)+1,MATCH(DatosProcesados!AR$1,Consolidado!$A$1:$CA$1,0))</f>
        <v>Si</v>
      </c>
      <c r="AS70" s="96">
        <f>INDEX(Consolidado!$A$1:$CA$102,ROW(AS70)+1,MATCH(DatosProcesados!AS$1,Consolidado!$A$1:$CA$1,0))</f>
        <v>1.43E-2</v>
      </c>
      <c r="AT70" s="96" t="str">
        <f>INDEX(Consolidado!$A$1:$CA$102,ROW(AT70)+1,MATCH(DatosProcesados!AT$1,Consolidado!$A$1:$CA$1,0))</f>
        <v>No</v>
      </c>
      <c r="AU70" s="96" t="str">
        <f>INDEX(Consolidado!$A$1:$CA$102,ROW(AU70)+1,MATCH(DatosProcesados!AU$1,Consolidado!$A$1:$CA$1,0))</f>
        <v>Si</v>
      </c>
      <c r="AV70" s="96">
        <f>INDEX(Consolidado!$A$1:$CA$102,ROW(AV70)+1,MATCH(DatosProcesados!AV$1,Consolidado!$A$1:$CA$1,0))</f>
        <v>2</v>
      </c>
      <c r="AW70" s="96" t="str">
        <f>INDEX(Consolidado!$A$1:$CA$102,ROW(AW70)+1,MATCH(DatosProcesados!AW$1,Consolidado!$A$1:$CA$1,0))</f>
        <v>No</v>
      </c>
      <c r="AX70" s="96" t="str">
        <f>INDEX(Consolidado!$A$1:$CA$102,ROW(AX70)+1,MATCH(DatosProcesados!AX$1,Consolidado!$A$1:$CA$1,0))</f>
        <v>No informa</v>
      </c>
      <c r="AY70" s="96" t="str">
        <f>INDEX(Consolidado!$A$1:$CA$102,ROW(AY70)+1,MATCH(DatosProcesados!AY$1,Consolidado!$A$1:$CA$1,0))</f>
        <v>No informa</v>
      </c>
      <c r="AZ70" s="96" t="str">
        <f>INDEX(Consolidado!$A$1:$CA$102,ROW(AZ70)+1,MATCH(DatosProcesados!AZ$1,Consolidado!$A$1:$CA$1,0))</f>
        <v>No informa</v>
      </c>
      <c r="BA70" s="96" t="str">
        <f>INDEX(Consolidado!$A$1:$CA$102,ROW(BA70)+1,MATCH(DatosProcesados!BA$1,Consolidado!$A$1:$CA$1,0))</f>
        <v>Si</v>
      </c>
      <c r="BB70" s="96" t="str">
        <f>INDEX(Consolidado!$A$1:$CA$102,ROW(BB70)+1,MATCH(DatosProcesados!BB$1,Consolidado!$A$1:$CA$1,0))</f>
        <v>No informa</v>
      </c>
      <c r="BC70" s="96" t="str">
        <f>INDEX(Consolidado!$A$1:$CA$102,ROW(BC70)+1,MATCH(DatosProcesados!BC$1,Consolidado!$A$1:$CA$1,0))</f>
        <v>No</v>
      </c>
      <c r="BD70" s="96" t="str">
        <f>INDEX(Consolidado!$A$1:$CA$102,ROW(BD70)+1,MATCH(DatosProcesados!BD$1,Consolidado!$A$1:$CA$1,0))</f>
        <v>Si</v>
      </c>
      <c r="BE70" s="96">
        <f>INDEX(Consolidado!$A$1:$CA$102,ROW(BE70)+1,MATCH(DatosProcesados!BE$1,Consolidado!$A$1:$CA$1,0))</f>
        <v>2</v>
      </c>
      <c r="BF70" s="96">
        <f>INDEX(Consolidado!$A$1:$CA$102,ROW(BF70)+1,MATCH(DatosProcesados!BF$1,Consolidado!$A$1:$CA$1,0))</f>
        <v>1</v>
      </c>
    </row>
    <row r="71" spans="1:58" x14ac:dyDescent="0.3">
      <c r="A71" s="96" t="str">
        <f>INDEX(Consolidado!$A$1:$CA$102,ROW(A71)+1,MATCH(DatosProcesados!A$1,Consolidado!$A$1:$CA$1,0))</f>
        <v>Uniban</v>
      </c>
      <c r="B71" s="96" t="str">
        <f>INDEX(Consolidado!$A$1:$CA$102,ROW(B71)+1,MATCH(DatosProcesados!B$1,Consolidado!$A$1:$CA$1,0))</f>
        <v>Comercio</v>
      </c>
      <c r="C71" s="96" t="str">
        <f>INDEX(Consolidado!$A$1:$CA$102,ROW(C71)+1,MATCH(DatosProcesados!C$1,Consolidado!$A$1:$CA$1,0))</f>
        <v>Privada</v>
      </c>
      <c r="D71" s="96" t="str">
        <f>INDEX(Consolidado!$A$1:$CA$102,ROW(D71)+1,MATCH(DatosProcesados!D$1,Consolidado!$A$1:$CA$1,0))</f>
        <v>No</v>
      </c>
      <c r="E71" s="96" t="str">
        <f>INDEX(Consolidado!$A$1:$CA$102,ROW(E71)+1,MATCH(DatosProcesados!E$1,Consolidado!$A$1:$CA$1,0))</f>
        <v>No</v>
      </c>
      <c r="F71" s="96" t="str">
        <f>INDEX(Consolidado!$A$1:$CA$102,ROW(F71)+1,MATCH(DatosProcesados!F$1,Consolidado!$A$1:$CA$1,0))</f>
        <v>No</v>
      </c>
      <c r="G71" s="96">
        <f>INDEX(Consolidado!$A$1:$CA$102,ROW(G71)+1,MATCH(DatosProcesados!G$1,Consolidado!$A$1:$CA$1,0))</f>
        <v>1966</v>
      </c>
      <c r="H71" s="96" t="str">
        <f>INDEX(Consolidado!$A$1:$CA$102,ROW(H71)+1,MATCH(DatosProcesados!H$1,Consolidado!$A$1:$CA$1,0))</f>
        <v>Colombia</v>
      </c>
      <c r="I71" s="96">
        <f>INDEX(Consolidado!$A$1:$CA$102,ROW(I71)+1,MATCH(DatosProcesados!I$1,Consolidado!$A$1:$CA$1,0))</f>
        <v>2.0461661379999998</v>
      </c>
      <c r="J71" s="96" t="str">
        <f>INDEX(Consolidado!$A$1:$CA$102,ROW(J71)+1,MATCH(DatosProcesados!J$1,Consolidado!$A$1:$CA$1,0))</f>
        <v>Si</v>
      </c>
      <c r="K71" s="96">
        <f>INDEX(Consolidado!$A$1:$CA$102,ROW(K71)+1,MATCH(DatosProcesados!K$1,Consolidado!$A$1:$CA$1,0))</f>
        <v>2024</v>
      </c>
      <c r="L71" s="96" t="str">
        <f>INDEX(Consolidado!$A$1:$CA$102,ROW(L71)+1,MATCH(DatosProcesados!L$1,Consolidado!$A$1:$CA$1,0))</f>
        <v>Si</v>
      </c>
      <c r="M71" s="96" t="str">
        <f>INDEX(Consolidado!$A$1:$CA$102,ROW(M71)+1,MATCH(DatosProcesados!M$1,Consolidado!$A$1:$CA$1,0))</f>
        <v>Si</v>
      </c>
      <c r="N71" s="96" t="str">
        <f>INDEX(Consolidado!$A$1:$CA$102,ROW(N71)+1,MATCH(DatosProcesados!N$1,Consolidado!$A$1:$CA$1,0))</f>
        <v>Si</v>
      </c>
      <c r="O71" s="96" t="str">
        <f>INDEX(Consolidado!$A$1:$CA$102,ROW(O71)+1,MATCH(DatosProcesados!O$1,Consolidado!$A$1:$CA$1,0))</f>
        <v>No</v>
      </c>
      <c r="P71" s="96" t="str">
        <f>INDEX(Consolidado!$A$1:$CA$102,ROW(P71)+1,MATCH(DatosProcesados!P$1,Consolidado!$A$1:$CA$1,0))</f>
        <v>Si</v>
      </c>
      <c r="Q71" s="96">
        <f>INDEX(Consolidado!$A$1:$CA$102,ROW(Q71)+1,MATCH(DatosProcesados!Q$1,Consolidado!$A$1:$CA$1,0))</f>
        <v>8791</v>
      </c>
      <c r="R71" s="96">
        <f>INDEX(Consolidado!$A$1:$CA$102,ROW(R71)+1,MATCH(DatosProcesados!R$1,Consolidado!$A$1:$CA$1,0))</f>
        <v>2409</v>
      </c>
      <c r="S71" s="96">
        <f>INDEX(Consolidado!$A$1:$CA$102,ROW(S71)+1,MATCH(DatosProcesados!S$1,Consolidado!$A$1:$CA$1,0))</f>
        <v>103830</v>
      </c>
      <c r="T71" s="96" t="str">
        <f>INDEX(Consolidado!$A$1:$CA$102,ROW(T71)+1,MATCH(DatosProcesados!T$1,Consolidado!$A$1:$CA$1,0))</f>
        <v>Si</v>
      </c>
      <c r="U71" s="96" t="str">
        <f>INDEX(Consolidado!$A$1:$CA$102,ROW(U71)+1,MATCH(DatosProcesados!U$1,Consolidado!$A$1:$CA$1,0))</f>
        <v>No</v>
      </c>
      <c r="V71" s="96">
        <f>INDEX(Consolidado!$A$1:$CA$102,ROW(V71)+1,MATCH(DatosProcesados!V$1,Consolidado!$A$1:$CA$1,0))</f>
        <v>0</v>
      </c>
      <c r="W71" s="96" t="str">
        <f>INDEX(Consolidado!$A$1:$CA$102,ROW(W71)+1,MATCH(DatosProcesados!W$1,Consolidado!$A$1:$CA$1,0))</f>
        <v>Si</v>
      </c>
      <c r="X71" s="96">
        <f>INDEX(Consolidado!$A$1:$CA$102,ROW(X71)+1,MATCH(DatosProcesados!X$1,Consolidado!$A$1:$CA$1,0))</f>
        <v>54002138.399999999</v>
      </c>
      <c r="Y71" s="96" t="str">
        <f>INDEX(Consolidado!$A$1:$CA$102,ROW(Y71)+1,MATCH(DatosProcesados!Y$1,Consolidado!$A$1:$CA$1,0))</f>
        <v>No</v>
      </c>
      <c r="Z71" s="96" t="str">
        <f>INDEX(Consolidado!$A$1:$CA$102,ROW(Z71)+1,MATCH(DatosProcesados!Z$1,Consolidado!$A$1:$CA$1,0))</f>
        <v>Si</v>
      </c>
      <c r="AA71" s="96">
        <f>INDEX(Consolidado!$A$1:$CA$102,ROW(AA71)+1,MATCH(DatosProcesados!AA$1,Consolidado!$A$1:$CA$1,0))</f>
        <v>145790</v>
      </c>
      <c r="AB71" s="96">
        <f>INDEX(Consolidado!$A$1:$CA$102,ROW(AB71)+1,MATCH(DatosProcesados!AB$1,Consolidado!$A$1:$CA$1,0))</f>
        <v>0</v>
      </c>
      <c r="AC71" s="96" t="str">
        <f>INDEX(Consolidado!$A$1:$CA$102,ROW(AC71)+1,MATCH(DatosProcesados!AC$1,Consolidado!$A$1:$CA$1,0))</f>
        <v>Si</v>
      </c>
      <c r="AD71" s="96">
        <f>INDEX(Consolidado!$A$1:$CA$102,ROW(AD71)+1,MATCH(DatosProcesados!AD$1,Consolidado!$A$1:$CA$1,0))</f>
        <v>7369.74</v>
      </c>
      <c r="AE71" s="96">
        <f>INDEX(Consolidado!$A$1:$CA$102,ROW(AE71)+1,MATCH(DatosProcesados!AE$1,Consolidado!$A$1:$CA$1,0))</f>
        <v>0</v>
      </c>
      <c r="AF71" s="96" t="str">
        <f>INDEX(Consolidado!$A$1:$CA$102,ROW(AF71)+1,MATCH(DatosProcesados!AF$1,Consolidado!$A$1:$CA$1,0))</f>
        <v>No</v>
      </c>
      <c r="AG71" s="96" t="str">
        <f>INDEX(Consolidado!$A$1:$CA$102,ROW(AG71)+1,MATCH(DatosProcesados!AG$1,Consolidado!$A$1:$CA$1,0))</f>
        <v>No</v>
      </c>
      <c r="AH71" s="96" t="str">
        <f>INDEX(Consolidado!$A$1:$CA$102,ROW(AH71)+1,MATCH(DatosProcesados!AH$1,Consolidado!$A$1:$CA$1,0))</f>
        <v>Si</v>
      </c>
      <c r="AI71" s="96" t="str">
        <f>INDEX(Consolidado!$A$1:$CA$102,ROW(AI71)+1,MATCH(DatosProcesados!AI$1,Consolidado!$A$1:$CA$1,0))</f>
        <v>No informa</v>
      </c>
      <c r="AJ71" s="96" t="str">
        <f>INDEX(Consolidado!$A$1:$CA$102,ROW(AJ71)+1,MATCH(DatosProcesados!AJ$1,Consolidado!$A$1:$CA$1,0))</f>
        <v xml:space="preserve">No informa </v>
      </c>
      <c r="AK71" s="96" t="str">
        <f>INDEX(Consolidado!$A$1:$CA$102,ROW(AK71)+1,MATCH(DatosProcesados!AK$1,Consolidado!$A$1:$CA$1,0))</f>
        <v>No</v>
      </c>
      <c r="AL71" s="96" t="str">
        <f>INDEX(Consolidado!$A$1:$CA$102,ROW(AL71)+1,MATCH(DatosProcesados!AL$1,Consolidado!$A$1:$CA$1,0))</f>
        <v>No informa</v>
      </c>
      <c r="AM71" s="96" t="str">
        <f>INDEX(Consolidado!$A$1:$CA$102,ROW(AM71)+1,MATCH(DatosProcesados!AM$1,Consolidado!$A$1:$CA$1,0))</f>
        <v>No informa</v>
      </c>
      <c r="AN71" s="96">
        <f>INDEX(Consolidado!$A$1:$CA$102,ROW(AN71)+1,MATCH(DatosProcesados!AN$1,Consolidado!$A$1:$CA$1,0))</f>
        <v>0</v>
      </c>
      <c r="AO71" s="96">
        <f>INDEX(Consolidado!$A$1:$CA$102,ROW(AO71)+1,MATCH(DatosProcesados!AO$1,Consolidado!$A$1:$CA$1,0))</f>
        <v>0.33</v>
      </c>
      <c r="AP71" s="96">
        <f>INDEX(Consolidado!$A$1:$CA$102,ROW(AP71)+1,MATCH(DatosProcesados!AP$1,Consolidado!$A$1:$CA$1,0))</f>
        <v>0.12</v>
      </c>
      <c r="AQ71" s="96" t="str">
        <f>INDEX(Consolidado!$A$1:$CA$102,ROW(AQ71)+1,MATCH(DatosProcesados!AQ$1,Consolidado!$A$1:$CA$1,0))</f>
        <v>No</v>
      </c>
      <c r="AR71" s="96" t="str">
        <f>INDEX(Consolidado!$A$1:$CA$102,ROW(AR71)+1,MATCH(DatosProcesados!AR$1,Consolidado!$A$1:$CA$1,0))</f>
        <v>No</v>
      </c>
      <c r="AS71" s="96" t="str">
        <f>INDEX(Consolidado!$A$1:$CA$102,ROW(AS71)+1,MATCH(DatosProcesados!AS$1,Consolidado!$A$1:$CA$1,0))</f>
        <v>No informa</v>
      </c>
      <c r="AT71" s="96" t="str">
        <f>INDEX(Consolidado!$A$1:$CA$102,ROW(AT71)+1,MATCH(DatosProcesados!AT$1,Consolidado!$A$1:$CA$1,0))</f>
        <v>No</v>
      </c>
      <c r="AU71" s="96" t="str">
        <f>INDEX(Consolidado!$A$1:$CA$102,ROW(AU71)+1,MATCH(DatosProcesados!AU$1,Consolidado!$A$1:$CA$1,0))</f>
        <v>Si</v>
      </c>
      <c r="AV71" s="96">
        <f>INDEX(Consolidado!$A$1:$CA$102,ROW(AV71)+1,MATCH(DatosProcesados!AV$1,Consolidado!$A$1:$CA$1,0))</f>
        <v>1</v>
      </c>
      <c r="AW71" s="96" t="str">
        <f>INDEX(Consolidado!$A$1:$CA$102,ROW(AW71)+1,MATCH(DatosProcesados!AW$1,Consolidado!$A$1:$CA$1,0))</f>
        <v>No</v>
      </c>
      <c r="AX71" s="96" t="str">
        <f>INDEX(Consolidado!$A$1:$CA$102,ROW(AX71)+1,MATCH(DatosProcesados!AX$1,Consolidado!$A$1:$CA$1,0))</f>
        <v>No informa</v>
      </c>
      <c r="AY71" s="96" t="str">
        <f>INDEX(Consolidado!$A$1:$CA$102,ROW(AY71)+1,MATCH(DatosProcesados!AY$1,Consolidado!$A$1:$CA$1,0))</f>
        <v>No informa</v>
      </c>
      <c r="AZ71" s="96" t="str">
        <f>INDEX(Consolidado!$A$1:$CA$102,ROW(AZ71)+1,MATCH(DatosProcesados!AZ$1,Consolidado!$A$1:$CA$1,0))</f>
        <v>No informa</v>
      </c>
      <c r="BA71" s="96" t="str">
        <f>INDEX(Consolidado!$A$1:$CA$102,ROW(BA71)+1,MATCH(DatosProcesados!BA$1,Consolidado!$A$1:$CA$1,0))</f>
        <v>Si</v>
      </c>
      <c r="BB71" s="96">
        <f>INDEX(Consolidado!$A$1:$CA$102,ROW(BB71)+1,MATCH(DatosProcesados!BB$1,Consolidado!$A$1:$CA$1,0))</f>
        <v>0.94</v>
      </c>
      <c r="BC71" s="96" t="str">
        <f>INDEX(Consolidado!$A$1:$CA$102,ROW(BC71)+1,MATCH(DatosProcesados!BC$1,Consolidado!$A$1:$CA$1,0))</f>
        <v>No</v>
      </c>
      <c r="BD71" s="96" t="str">
        <f>INDEX(Consolidado!$A$1:$CA$102,ROW(BD71)+1,MATCH(DatosProcesados!BD$1,Consolidado!$A$1:$CA$1,0))</f>
        <v>Si</v>
      </c>
      <c r="BE71" s="96">
        <f>INDEX(Consolidado!$A$1:$CA$102,ROW(BE71)+1,MATCH(DatosProcesados!BE$1,Consolidado!$A$1:$CA$1,0))</f>
        <v>0</v>
      </c>
      <c r="BF71" s="96">
        <f>INDEX(Consolidado!$A$1:$CA$102,ROW(BF71)+1,MATCH(DatosProcesados!BF$1,Consolidado!$A$1:$CA$1,0))</f>
        <v>1</v>
      </c>
    </row>
    <row r="72" spans="1:58" x14ac:dyDescent="0.3">
      <c r="A72" s="96" t="str">
        <f>INDEX(Consolidado!$A$1:$CA$102,ROW(A72)+1,MATCH(DatosProcesados!A$1,Consolidado!$A$1:$CA$1,0))</f>
        <v>Sucafina</v>
      </c>
      <c r="B72" s="96" t="str">
        <f>INDEX(Consolidado!$A$1:$CA$102,ROW(B72)+1,MATCH(DatosProcesados!B$1,Consolidado!$A$1:$CA$1,0))</f>
        <v>Comercio</v>
      </c>
      <c r="C72" s="96" t="str">
        <f>INDEX(Consolidado!$A$1:$CA$102,ROW(C72)+1,MATCH(DatosProcesados!C$1,Consolidado!$A$1:$CA$1,0))</f>
        <v>Privada</v>
      </c>
      <c r="D72" s="96" t="str">
        <f>INDEX(Consolidado!$A$1:$CA$102,ROW(D72)+1,MATCH(DatosProcesados!D$1,Consolidado!$A$1:$CA$1,0))</f>
        <v>Si</v>
      </c>
      <c r="E72" s="96" t="str">
        <f>INDEX(Consolidado!$A$1:$CA$102,ROW(E72)+1,MATCH(DatosProcesados!E$1,Consolidado!$A$1:$CA$1,0))</f>
        <v>No</v>
      </c>
      <c r="F72" s="96" t="str">
        <f>INDEX(Consolidado!$A$1:$CA$102,ROW(F72)+1,MATCH(DatosProcesados!F$1,Consolidado!$A$1:$CA$1,0))</f>
        <v>Si</v>
      </c>
      <c r="G72" s="96">
        <f>INDEX(Consolidado!$A$1:$CA$102,ROW(G72)+1,MATCH(DatosProcesados!G$1,Consolidado!$A$1:$CA$1,0))</f>
        <v>1977</v>
      </c>
      <c r="H72" s="96" t="str">
        <f>INDEX(Consolidado!$A$1:$CA$102,ROW(H72)+1,MATCH(DatosProcesados!H$1,Consolidado!$A$1:$CA$1,0))</f>
        <v>Suiza</v>
      </c>
      <c r="I72" s="96">
        <f>INDEX(Consolidado!$A$1:$CA$102,ROW(I72)+1,MATCH(DatosProcesados!I$1,Consolidado!$A$1:$CA$1,0))</f>
        <v>2.002301595</v>
      </c>
      <c r="J72" s="96" t="str">
        <f>INDEX(Consolidado!$A$1:$CA$102,ROW(J72)+1,MATCH(DatosProcesados!J$1,Consolidado!$A$1:$CA$1,0))</f>
        <v>Si</v>
      </c>
      <c r="K72" s="96">
        <f>INDEX(Consolidado!$A$1:$CA$102,ROW(K72)+1,MATCH(DatosProcesados!K$1,Consolidado!$A$1:$CA$1,0))</f>
        <v>2023</v>
      </c>
      <c r="L72" s="96" t="str">
        <f>INDEX(Consolidado!$A$1:$CA$102,ROW(L72)+1,MATCH(DatosProcesados!L$1,Consolidado!$A$1:$CA$1,0))</f>
        <v>Si</v>
      </c>
      <c r="M72" s="96" t="str">
        <f>INDEX(Consolidado!$A$1:$CA$102,ROW(M72)+1,MATCH(DatosProcesados!M$1,Consolidado!$A$1:$CA$1,0))</f>
        <v>Si</v>
      </c>
      <c r="N72" s="96" t="str">
        <f>INDEX(Consolidado!$A$1:$CA$102,ROW(N72)+1,MATCH(DatosProcesados!N$1,Consolidado!$A$1:$CA$1,0))</f>
        <v>Si</v>
      </c>
      <c r="O72" s="96" t="str">
        <f>INDEX(Consolidado!$A$1:$CA$102,ROW(O72)+1,MATCH(DatosProcesados!O$1,Consolidado!$A$1:$CA$1,0))</f>
        <v>No</v>
      </c>
      <c r="P72" s="96" t="str">
        <f>INDEX(Consolidado!$A$1:$CA$102,ROW(P72)+1,MATCH(DatosProcesados!P$1,Consolidado!$A$1:$CA$1,0))</f>
        <v>Si</v>
      </c>
      <c r="Q72" s="96" t="str">
        <f>INDEX(Consolidado!$A$1:$CA$102,ROW(Q72)+1,MATCH(DatosProcesados!Q$1,Consolidado!$A$1:$CA$1,0))</f>
        <v>No informa</v>
      </c>
      <c r="R72" s="96" t="str">
        <f>INDEX(Consolidado!$A$1:$CA$102,ROW(R72)+1,MATCH(DatosProcesados!R$1,Consolidado!$A$1:$CA$1,0))</f>
        <v>No informa</v>
      </c>
      <c r="S72" s="96" t="str">
        <f>INDEX(Consolidado!$A$1:$CA$102,ROW(S72)+1,MATCH(DatosProcesados!S$1,Consolidado!$A$1:$CA$1,0))</f>
        <v>No informa</v>
      </c>
      <c r="T72" s="96" t="str">
        <f>INDEX(Consolidado!$A$1:$CA$102,ROW(T72)+1,MATCH(DatosProcesados!T$1,Consolidado!$A$1:$CA$1,0))</f>
        <v>Si</v>
      </c>
      <c r="U72" s="96" t="str">
        <f>INDEX(Consolidado!$A$1:$CA$102,ROW(U72)+1,MATCH(DatosProcesados!U$1,Consolidado!$A$1:$CA$1,0))</f>
        <v>No</v>
      </c>
      <c r="V72" s="96">
        <f>INDEX(Consolidado!$A$1:$CA$102,ROW(V72)+1,MATCH(DatosProcesados!V$1,Consolidado!$A$1:$CA$1,0))</f>
        <v>1</v>
      </c>
      <c r="W72" s="96" t="str">
        <f>INDEX(Consolidado!$A$1:$CA$102,ROW(W72)+1,MATCH(DatosProcesados!W$1,Consolidado!$A$1:$CA$1,0))</f>
        <v>Si</v>
      </c>
      <c r="X72" s="96" t="str">
        <f>INDEX(Consolidado!$A$1:$CA$102,ROW(X72)+1,MATCH(DatosProcesados!X$1,Consolidado!$A$1:$CA$1,0))</f>
        <v>No informa</v>
      </c>
      <c r="Y72" s="96" t="str">
        <f>INDEX(Consolidado!$A$1:$CA$102,ROW(Y72)+1,MATCH(DatosProcesados!Y$1,Consolidado!$A$1:$CA$1,0))</f>
        <v>Si</v>
      </c>
      <c r="Z72" s="96" t="str">
        <f>INDEX(Consolidado!$A$1:$CA$102,ROW(Z72)+1,MATCH(DatosProcesados!Z$1,Consolidado!$A$1:$CA$1,0))</f>
        <v>Si</v>
      </c>
      <c r="AA72" s="96" t="str">
        <f>INDEX(Consolidado!$A$1:$CA$102,ROW(AA72)+1,MATCH(DatosProcesados!AA$1,Consolidado!$A$1:$CA$1,0))</f>
        <v>No informa</v>
      </c>
      <c r="AB72" s="96">
        <f>INDEX(Consolidado!$A$1:$CA$102,ROW(AB72)+1,MATCH(DatosProcesados!AB$1,Consolidado!$A$1:$CA$1,0))</f>
        <v>1</v>
      </c>
      <c r="AC72" s="96" t="str">
        <f>INDEX(Consolidado!$A$1:$CA$102,ROW(AC72)+1,MATCH(DatosProcesados!AC$1,Consolidado!$A$1:$CA$1,0))</f>
        <v>Si</v>
      </c>
      <c r="AD72" s="96" t="str">
        <f>INDEX(Consolidado!$A$1:$CA$102,ROW(AD72)+1,MATCH(DatosProcesados!AD$1,Consolidado!$A$1:$CA$1,0))</f>
        <v>No informa</v>
      </c>
      <c r="AE72" s="96">
        <f>INDEX(Consolidado!$A$1:$CA$102,ROW(AE72)+1,MATCH(DatosProcesados!AE$1,Consolidado!$A$1:$CA$1,0))</f>
        <v>0</v>
      </c>
      <c r="AF72" s="96" t="str">
        <f>INDEX(Consolidado!$A$1:$CA$102,ROW(AF72)+1,MATCH(DatosProcesados!AF$1,Consolidado!$A$1:$CA$1,0))</f>
        <v>Si</v>
      </c>
      <c r="AG72" s="96" t="str">
        <f>INDEX(Consolidado!$A$1:$CA$102,ROW(AG72)+1,MATCH(DatosProcesados!AG$1,Consolidado!$A$1:$CA$1,0))</f>
        <v>Si</v>
      </c>
      <c r="AH72" s="96" t="str">
        <f>INDEX(Consolidado!$A$1:$CA$102,ROW(AH72)+1,MATCH(DatosProcesados!AH$1,Consolidado!$A$1:$CA$1,0))</f>
        <v>Si</v>
      </c>
      <c r="AI72" s="96" t="str">
        <f>INDEX(Consolidado!$A$1:$CA$102,ROW(AI72)+1,MATCH(DatosProcesados!AI$1,Consolidado!$A$1:$CA$1,0))</f>
        <v>No informa</v>
      </c>
      <c r="AJ72" s="96" t="str">
        <f>INDEX(Consolidado!$A$1:$CA$102,ROW(AJ72)+1,MATCH(DatosProcesados!AJ$1,Consolidado!$A$1:$CA$1,0))</f>
        <v xml:space="preserve">No informa </v>
      </c>
      <c r="AK72" s="96" t="str">
        <f>INDEX(Consolidado!$A$1:$CA$102,ROW(AK72)+1,MATCH(DatosProcesados!AK$1,Consolidado!$A$1:$CA$1,0))</f>
        <v>No</v>
      </c>
      <c r="AL72" s="96" t="str">
        <f>INDEX(Consolidado!$A$1:$CA$102,ROW(AL72)+1,MATCH(DatosProcesados!AL$1,Consolidado!$A$1:$CA$1,0))</f>
        <v>No informa</v>
      </c>
      <c r="AM72" s="96" t="str">
        <f>INDEX(Consolidado!$A$1:$CA$102,ROW(AM72)+1,MATCH(DatosProcesados!AM$1,Consolidado!$A$1:$CA$1,0))</f>
        <v>No informa</v>
      </c>
      <c r="AN72" s="96">
        <f>INDEX(Consolidado!$A$1:$CA$102,ROW(AN72)+1,MATCH(DatosProcesados!AN$1,Consolidado!$A$1:$CA$1,0))</f>
        <v>1</v>
      </c>
      <c r="AO72" s="96">
        <f>INDEX(Consolidado!$A$1:$CA$102,ROW(AO72)+1,MATCH(DatosProcesados!AO$1,Consolidado!$A$1:$CA$1,0))</f>
        <v>0.125</v>
      </c>
      <c r="AP72" s="96" t="str">
        <f>INDEX(Consolidado!$A$1:$CA$102,ROW(AP72)+1,MATCH(DatosProcesados!AP$1,Consolidado!$A$1:$CA$1,0))</f>
        <v>No informa</v>
      </c>
      <c r="AQ72" s="96" t="str">
        <f>INDEX(Consolidado!$A$1:$CA$102,ROW(AQ72)+1,MATCH(DatosProcesados!AQ$1,Consolidado!$A$1:$CA$1,0))</f>
        <v>No</v>
      </c>
      <c r="AR72" s="96" t="str">
        <f>INDEX(Consolidado!$A$1:$CA$102,ROW(AR72)+1,MATCH(DatosProcesados!AR$1,Consolidado!$A$1:$CA$1,0))</f>
        <v>No</v>
      </c>
      <c r="AS72" s="96" t="str">
        <f>INDEX(Consolidado!$A$1:$CA$102,ROW(AS72)+1,MATCH(DatosProcesados!AS$1,Consolidado!$A$1:$CA$1,0))</f>
        <v>No informa</v>
      </c>
      <c r="AT72" s="96" t="str">
        <f>INDEX(Consolidado!$A$1:$CA$102,ROW(AT72)+1,MATCH(DatosProcesados!AT$1,Consolidado!$A$1:$CA$1,0))</f>
        <v>No</v>
      </c>
      <c r="AU72" s="96" t="str">
        <f>INDEX(Consolidado!$A$1:$CA$102,ROW(AU72)+1,MATCH(DatosProcesados!AU$1,Consolidado!$A$1:$CA$1,0))</f>
        <v>Si</v>
      </c>
      <c r="AV72" s="96">
        <f>INDEX(Consolidado!$A$1:$CA$102,ROW(AV72)+1,MATCH(DatosProcesados!AV$1,Consolidado!$A$1:$CA$1,0))</f>
        <v>1</v>
      </c>
      <c r="AW72" s="96" t="str">
        <f>INDEX(Consolidado!$A$1:$CA$102,ROW(AW72)+1,MATCH(DatosProcesados!AW$1,Consolidado!$A$1:$CA$1,0))</f>
        <v>No</v>
      </c>
      <c r="AX72" s="96" t="str">
        <f>INDEX(Consolidado!$A$1:$CA$102,ROW(AX72)+1,MATCH(DatosProcesados!AX$1,Consolidado!$A$1:$CA$1,0))</f>
        <v>No informa</v>
      </c>
      <c r="AY72" s="96" t="str">
        <f>INDEX(Consolidado!$A$1:$CA$102,ROW(AY72)+1,MATCH(DatosProcesados!AY$1,Consolidado!$A$1:$CA$1,0))</f>
        <v>No informa</v>
      </c>
      <c r="AZ72" s="96" t="str">
        <f>INDEX(Consolidado!$A$1:$CA$102,ROW(AZ72)+1,MATCH(DatosProcesados!AZ$1,Consolidado!$A$1:$CA$1,0))</f>
        <v>No informa</v>
      </c>
      <c r="BA72" s="96" t="str">
        <f>INDEX(Consolidado!$A$1:$CA$102,ROW(BA72)+1,MATCH(DatosProcesados!BA$1,Consolidado!$A$1:$CA$1,0))</f>
        <v>No</v>
      </c>
      <c r="BB72" s="96" t="str">
        <f>INDEX(Consolidado!$A$1:$CA$102,ROW(BB72)+1,MATCH(DatosProcesados!BB$1,Consolidado!$A$1:$CA$1,0))</f>
        <v>No informa</v>
      </c>
      <c r="BC72" s="96" t="str">
        <f>INDEX(Consolidado!$A$1:$CA$102,ROW(BC72)+1,MATCH(DatosProcesados!BC$1,Consolidado!$A$1:$CA$1,0))</f>
        <v>No</v>
      </c>
      <c r="BD72" s="96" t="str">
        <f>INDEX(Consolidado!$A$1:$CA$102,ROW(BD72)+1,MATCH(DatosProcesados!BD$1,Consolidado!$A$1:$CA$1,0))</f>
        <v>Si</v>
      </c>
      <c r="BE72" s="96">
        <f>INDEX(Consolidado!$A$1:$CA$102,ROW(BE72)+1,MATCH(DatosProcesados!BE$1,Consolidado!$A$1:$CA$1,0))</f>
        <v>0</v>
      </c>
      <c r="BF72" s="96" t="str">
        <f>INDEX(Consolidado!$A$1:$CA$102,ROW(BF72)+1,MATCH(DatosProcesados!BF$1,Consolidado!$A$1:$CA$1,0))</f>
        <v>No informa</v>
      </c>
    </row>
    <row r="73" spans="1:58" x14ac:dyDescent="0.3">
      <c r="A73" s="96" t="str">
        <f>INDEX(Consolidado!$A$1:$CA$102,ROW(A73)+1,MATCH(DatosProcesados!A$1,Consolidado!$A$1:$CA$1,0))</f>
        <v>CI Eslop</v>
      </c>
      <c r="B73" s="96" t="str">
        <f>INDEX(Consolidado!$A$1:$CA$102,ROW(B73)+1,MATCH(DatosProcesados!B$1,Consolidado!$A$1:$CA$1,0))</f>
        <v>Comercio</v>
      </c>
      <c r="C73" s="96" t="str">
        <f>INDEX(Consolidado!$A$1:$CA$102,ROW(C73)+1,MATCH(DatosProcesados!C$1,Consolidado!$A$1:$CA$1,0))</f>
        <v>Privada</v>
      </c>
      <c r="D73" s="96" t="str">
        <f>INDEX(Consolidado!$A$1:$CA$102,ROW(D73)+1,MATCH(DatosProcesados!D$1,Consolidado!$A$1:$CA$1,0))</f>
        <v>Si</v>
      </c>
      <c r="E73" s="96" t="str">
        <f>INDEX(Consolidado!$A$1:$CA$102,ROW(E73)+1,MATCH(DatosProcesados!E$1,Consolidado!$A$1:$CA$1,0))</f>
        <v>No</v>
      </c>
      <c r="F73" s="96" t="str">
        <f>INDEX(Consolidado!$A$1:$CA$102,ROW(F73)+1,MATCH(DatosProcesados!F$1,Consolidado!$A$1:$CA$1,0))</f>
        <v>No</v>
      </c>
      <c r="G73" s="96">
        <f>INDEX(Consolidado!$A$1:$CA$102,ROW(G73)+1,MATCH(DatosProcesados!G$1,Consolidado!$A$1:$CA$1,0))</f>
        <v>1997</v>
      </c>
      <c r="H73" s="96" t="str">
        <f>INDEX(Consolidado!$A$1:$CA$102,ROW(H73)+1,MATCH(DatosProcesados!H$1,Consolidado!$A$1:$CA$1,0))</f>
        <v>Colombia</v>
      </c>
      <c r="I73" s="96">
        <f>INDEX(Consolidado!$A$1:$CA$102,ROW(I73)+1,MATCH(DatosProcesados!I$1,Consolidado!$A$1:$CA$1,0))</f>
        <v>1.9766409730000001</v>
      </c>
      <c r="J73" s="96" t="str">
        <f>INDEX(Consolidado!$A$1:$CA$102,ROW(J73)+1,MATCH(DatosProcesados!J$1,Consolidado!$A$1:$CA$1,0))</f>
        <v>No</v>
      </c>
      <c r="K73" s="96" t="str">
        <f>INDEX(Consolidado!$A$1:$CA$102,ROW(K73)+1,MATCH(DatosProcesados!K$1,Consolidado!$A$1:$CA$1,0))</f>
        <v>No tiene</v>
      </c>
      <c r="L73" s="96">
        <f>INDEX(Consolidado!$A$1:$CA$102,ROW(L73)+1,MATCH(DatosProcesados!L$1,Consolidado!$A$1:$CA$1,0))</f>
        <v>0</v>
      </c>
      <c r="M73" s="96">
        <f>INDEX(Consolidado!$A$1:$CA$102,ROW(M73)+1,MATCH(DatosProcesados!M$1,Consolidado!$A$1:$CA$1,0))</f>
        <v>0</v>
      </c>
      <c r="N73" s="96">
        <f>INDEX(Consolidado!$A$1:$CA$102,ROW(N73)+1,MATCH(DatosProcesados!N$1,Consolidado!$A$1:$CA$1,0))</f>
        <v>0</v>
      </c>
      <c r="O73" s="96">
        <f>INDEX(Consolidado!$A$1:$CA$102,ROW(O73)+1,MATCH(DatosProcesados!O$1,Consolidado!$A$1:$CA$1,0))</f>
        <v>0</v>
      </c>
      <c r="P73" s="96">
        <f>INDEX(Consolidado!$A$1:$CA$102,ROW(P73)+1,MATCH(DatosProcesados!P$1,Consolidado!$A$1:$CA$1,0))</f>
        <v>0</v>
      </c>
      <c r="Q73" s="96" t="str">
        <f>INDEX(Consolidado!$A$1:$CA$102,ROW(Q73)+1,MATCH(DatosProcesados!Q$1,Consolidado!$A$1:$CA$1,0))</f>
        <v xml:space="preserve">No informa </v>
      </c>
      <c r="R73" s="96" t="str">
        <f>INDEX(Consolidado!$A$1:$CA$102,ROW(R73)+1,MATCH(DatosProcesados!R$1,Consolidado!$A$1:$CA$1,0))</f>
        <v xml:space="preserve">No informa </v>
      </c>
      <c r="S73" s="96" t="str">
        <f>INDEX(Consolidado!$A$1:$CA$102,ROW(S73)+1,MATCH(DatosProcesados!S$1,Consolidado!$A$1:$CA$1,0))</f>
        <v xml:space="preserve">No informa </v>
      </c>
      <c r="T73" s="96">
        <f>INDEX(Consolidado!$A$1:$CA$102,ROW(T73)+1,MATCH(DatosProcesados!T$1,Consolidado!$A$1:$CA$1,0))</f>
        <v>0</v>
      </c>
      <c r="U73" s="96">
        <f>INDEX(Consolidado!$A$1:$CA$102,ROW(U73)+1,MATCH(DatosProcesados!U$1,Consolidado!$A$1:$CA$1,0))</f>
        <v>0</v>
      </c>
      <c r="V73" s="96">
        <f>INDEX(Consolidado!$A$1:$CA$102,ROW(V73)+1,MATCH(DatosProcesados!V$1,Consolidado!$A$1:$CA$1,0))</f>
        <v>0</v>
      </c>
      <c r="W73" s="96">
        <f>INDEX(Consolidado!$A$1:$CA$102,ROW(W73)+1,MATCH(DatosProcesados!W$1,Consolidado!$A$1:$CA$1,0))</f>
        <v>0</v>
      </c>
      <c r="X73" s="96" t="str">
        <f>INDEX(Consolidado!$A$1:$CA$102,ROW(X73)+1,MATCH(DatosProcesados!X$1,Consolidado!$A$1:$CA$1,0))</f>
        <v>No informa</v>
      </c>
      <c r="Y73" s="96">
        <f>INDEX(Consolidado!$A$1:$CA$102,ROW(Y73)+1,MATCH(DatosProcesados!Y$1,Consolidado!$A$1:$CA$1,0))</f>
        <v>0</v>
      </c>
      <c r="Z73" s="96">
        <f>INDEX(Consolidado!$A$1:$CA$102,ROW(Z73)+1,MATCH(DatosProcesados!Z$1,Consolidado!$A$1:$CA$1,0))</f>
        <v>0</v>
      </c>
      <c r="AA73" s="96" t="str">
        <f>INDEX(Consolidado!$A$1:$CA$102,ROW(AA73)+1,MATCH(DatosProcesados!AA$1,Consolidado!$A$1:$CA$1,0))</f>
        <v>No informa</v>
      </c>
      <c r="AB73" s="96">
        <f>INDEX(Consolidado!$A$1:$CA$102,ROW(AB73)+1,MATCH(DatosProcesados!AB$1,Consolidado!$A$1:$CA$1,0))</f>
        <v>0</v>
      </c>
      <c r="AC73" s="96">
        <f>INDEX(Consolidado!$A$1:$CA$102,ROW(AC73)+1,MATCH(DatosProcesados!AC$1,Consolidado!$A$1:$CA$1,0))</f>
        <v>0</v>
      </c>
      <c r="AD73" s="96" t="str">
        <f>INDEX(Consolidado!$A$1:$CA$102,ROW(AD73)+1,MATCH(DatosProcesados!AD$1,Consolidado!$A$1:$CA$1,0))</f>
        <v xml:space="preserve">No informa </v>
      </c>
      <c r="AE73" s="96">
        <f>INDEX(Consolidado!$A$1:$CA$102,ROW(AE73)+1,MATCH(DatosProcesados!AE$1,Consolidado!$A$1:$CA$1,0))</f>
        <v>0</v>
      </c>
      <c r="AF73" s="96">
        <f>INDEX(Consolidado!$A$1:$CA$102,ROW(AF73)+1,MATCH(DatosProcesados!AF$1,Consolidado!$A$1:$CA$1,0))</f>
        <v>0</v>
      </c>
      <c r="AG73" s="96">
        <f>INDEX(Consolidado!$A$1:$CA$102,ROW(AG73)+1,MATCH(DatosProcesados!AG$1,Consolidado!$A$1:$CA$1,0))</f>
        <v>0</v>
      </c>
      <c r="AH73" s="96">
        <f>INDEX(Consolidado!$A$1:$CA$102,ROW(AH73)+1,MATCH(DatosProcesados!AH$1,Consolidado!$A$1:$CA$1,0))</f>
        <v>0</v>
      </c>
      <c r="AI73" s="96" t="str">
        <f>INDEX(Consolidado!$A$1:$CA$102,ROW(AI73)+1,MATCH(DatosProcesados!AI$1,Consolidado!$A$1:$CA$1,0))</f>
        <v>No informa</v>
      </c>
      <c r="AJ73" s="96" t="str">
        <f>INDEX(Consolidado!$A$1:$CA$102,ROW(AJ73)+1,MATCH(DatosProcesados!AJ$1,Consolidado!$A$1:$CA$1,0))</f>
        <v xml:space="preserve">No informa </v>
      </c>
      <c r="AK73" s="96">
        <f>INDEX(Consolidado!$A$1:$CA$102,ROW(AK73)+1,MATCH(DatosProcesados!AK$1,Consolidado!$A$1:$CA$1,0))</f>
        <v>0</v>
      </c>
      <c r="AL73" s="96" t="str">
        <f>INDEX(Consolidado!$A$1:$CA$102,ROW(AL73)+1,MATCH(DatosProcesados!AL$1,Consolidado!$A$1:$CA$1,0))</f>
        <v>No informa</v>
      </c>
      <c r="AM73" s="96" t="str">
        <f>INDEX(Consolidado!$A$1:$CA$102,ROW(AM73)+1,MATCH(DatosProcesados!AM$1,Consolidado!$A$1:$CA$1,0))</f>
        <v>No informa</v>
      </c>
      <c r="AN73" s="96">
        <f>INDEX(Consolidado!$A$1:$CA$102,ROW(AN73)+1,MATCH(DatosProcesados!AN$1,Consolidado!$A$1:$CA$1,0))</f>
        <v>0</v>
      </c>
      <c r="AO73" s="96" t="str">
        <f>INDEX(Consolidado!$A$1:$CA$102,ROW(AO73)+1,MATCH(DatosProcesados!AO$1,Consolidado!$A$1:$CA$1,0))</f>
        <v>No informa</v>
      </c>
      <c r="AP73" s="96" t="str">
        <f>INDEX(Consolidado!$A$1:$CA$102,ROW(AP73)+1,MATCH(DatosProcesados!AP$1,Consolidado!$A$1:$CA$1,0))</f>
        <v>No informa</v>
      </c>
      <c r="AQ73" s="96">
        <f>INDEX(Consolidado!$A$1:$CA$102,ROW(AQ73)+1,MATCH(DatosProcesados!AQ$1,Consolidado!$A$1:$CA$1,0))</f>
        <v>0</v>
      </c>
      <c r="AR73" s="96">
        <f>INDEX(Consolidado!$A$1:$CA$102,ROW(AR73)+1,MATCH(DatosProcesados!AR$1,Consolidado!$A$1:$CA$1,0))</f>
        <v>0</v>
      </c>
      <c r="AS73" s="96" t="str">
        <f>INDEX(Consolidado!$A$1:$CA$102,ROW(AS73)+1,MATCH(DatosProcesados!AS$1,Consolidado!$A$1:$CA$1,0))</f>
        <v>No informa</v>
      </c>
      <c r="AT73" s="96">
        <f>INDEX(Consolidado!$A$1:$CA$102,ROW(AT73)+1,MATCH(DatosProcesados!AT$1,Consolidado!$A$1:$CA$1,0))</f>
        <v>0</v>
      </c>
      <c r="AU73" s="96">
        <f>INDEX(Consolidado!$A$1:$CA$102,ROW(AU73)+1,MATCH(DatosProcesados!AU$1,Consolidado!$A$1:$CA$1,0))</f>
        <v>0</v>
      </c>
      <c r="AV73" s="96">
        <f>INDEX(Consolidado!$A$1:$CA$102,ROW(AV73)+1,MATCH(DatosProcesados!AV$1,Consolidado!$A$1:$CA$1,0))</f>
        <v>0</v>
      </c>
      <c r="AW73" s="96">
        <f>INDEX(Consolidado!$A$1:$CA$102,ROW(AW73)+1,MATCH(DatosProcesados!AW$1,Consolidado!$A$1:$CA$1,0))</f>
        <v>0</v>
      </c>
      <c r="AX73" s="96" t="str">
        <f>INDEX(Consolidado!$A$1:$CA$102,ROW(AX73)+1,MATCH(DatosProcesados!AX$1,Consolidado!$A$1:$CA$1,0))</f>
        <v>No informa</v>
      </c>
      <c r="AY73" s="96" t="str">
        <f>INDEX(Consolidado!$A$1:$CA$102,ROW(AY73)+1,MATCH(DatosProcesados!AY$1,Consolidado!$A$1:$CA$1,0))</f>
        <v>No informa</v>
      </c>
      <c r="AZ73" s="96" t="str">
        <f>INDEX(Consolidado!$A$1:$CA$102,ROW(AZ73)+1,MATCH(DatosProcesados!AZ$1,Consolidado!$A$1:$CA$1,0))</f>
        <v>No informa</v>
      </c>
      <c r="BA73" s="96">
        <f>INDEX(Consolidado!$A$1:$CA$102,ROW(BA73)+1,MATCH(DatosProcesados!BA$1,Consolidado!$A$1:$CA$1,0))</f>
        <v>0</v>
      </c>
      <c r="BB73" s="96" t="str">
        <f>INDEX(Consolidado!$A$1:$CA$102,ROW(BB73)+1,MATCH(DatosProcesados!BB$1,Consolidado!$A$1:$CA$1,0))</f>
        <v xml:space="preserve">No informa </v>
      </c>
      <c r="BC73" s="96">
        <f>INDEX(Consolidado!$A$1:$CA$102,ROW(BC73)+1,MATCH(DatosProcesados!BC$1,Consolidado!$A$1:$CA$1,0))</f>
        <v>0</v>
      </c>
      <c r="BD73" s="96">
        <f>INDEX(Consolidado!$A$1:$CA$102,ROW(BD73)+1,MATCH(DatosProcesados!BD$1,Consolidado!$A$1:$CA$1,0))</f>
        <v>0</v>
      </c>
      <c r="BE73" s="96">
        <f>INDEX(Consolidado!$A$1:$CA$102,ROW(BE73)+1,MATCH(DatosProcesados!BE$1,Consolidado!$A$1:$CA$1,0))</f>
        <v>0</v>
      </c>
      <c r="BF73" s="96">
        <f>INDEX(Consolidado!$A$1:$CA$102,ROW(BF73)+1,MATCH(DatosProcesados!BF$1,Consolidado!$A$1:$CA$1,0))</f>
        <v>0</v>
      </c>
    </row>
    <row r="74" spans="1:58" x14ac:dyDescent="0.3">
      <c r="A74" s="96" t="str">
        <f>INDEX(Consolidado!$A$1:$CA$102,ROW(A74)+1,MATCH(DatosProcesados!A$1,Consolidado!$A$1:$CA$1,0))</f>
        <v>Unilever</v>
      </c>
      <c r="B74" s="96" t="str">
        <f>INDEX(Consolidado!$A$1:$CA$102,ROW(B74)+1,MATCH(DatosProcesados!B$1,Consolidado!$A$1:$CA$1,0))</f>
        <v>Comercio</v>
      </c>
      <c r="C74" s="96" t="str">
        <f>INDEX(Consolidado!$A$1:$CA$102,ROW(C74)+1,MATCH(DatosProcesados!C$1,Consolidado!$A$1:$CA$1,0))</f>
        <v>Privada</v>
      </c>
      <c r="D74" s="96" t="str">
        <f>INDEX(Consolidado!$A$1:$CA$102,ROW(D74)+1,MATCH(DatosProcesados!D$1,Consolidado!$A$1:$CA$1,0))</f>
        <v>No</v>
      </c>
      <c r="E74" s="96" t="str">
        <f>INDEX(Consolidado!$A$1:$CA$102,ROW(E74)+1,MATCH(DatosProcesados!E$1,Consolidado!$A$1:$CA$1,0))</f>
        <v>Si</v>
      </c>
      <c r="F74" s="96" t="str">
        <f>INDEX(Consolidado!$A$1:$CA$102,ROW(F74)+1,MATCH(DatosProcesados!F$1,Consolidado!$A$1:$CA$1,0))</f>
        <v>Si</v>
      </c>
      <c r="G74" s="96">
        <f>INDEX(Consolidado!$A$1:$CA$102,ROW(G74)+1,MATCH(DatosProcesados!G$1,Consolidado!$A$1:$CA$1,0))</f>
        <v>1929</v>
      </c>
      <c r="H74" s="96" t="str">
        <f>INDEX(Consolidado!$A$1:$CA$102,ROW(H74)+1,MATCH(DatosProcesados!H$1,Consolidado!$A$1:$CA$1,0))</f>
        <v>Reino Unido y Países Bajos</v>
      </c>
      <c r="I74" s="96">
        <f>INDEX(Consolidado!$A$1:$CA$102,ROW(I74)+1,MATCH(DatosProcesados!I$1,Consolidado!$A$1:$CA$1,0))</f>
        <v>1.928223518</v>
      </c>
      <c r="J74" s="96" t="str">
        <f>INDEX(Consolidado!$A$1:$CA$102,ROW(J74)+1,MATCH(DatosProcesados!J$1,Consolidado!$A$1:$CA$1,0))</f>
        <v>No</v>
      </c>
      <c r="K74" s="96" t="str">
        <f>INDEX(Consolidado!$A$1:$CA$102,ROW(K74)+1,MATCH(DatosProcesados!K$1,Consolidado!$A$1:$CA$1,0))</f>
        <v>No tiene</v>
      </c>
      <c r="L74" s="96">
        <f>INDEX(Consolidado!$A$1:$CA$102,ROW(L74)+1,MATCH(DatosProcesados!L$1,Consolidado!$A$1:$CA$1,0))</f>
        <v>0</v>
      </c>
      <c r="M74" s="96">
        <f>INDEX(Consolidado!$A$1:$CA$102,ROW(M74)+1,MATCH(DatosProcesados!M$1,Consolidado!$A$1:$CA$1,0))</f>
        <v>0</v>
      </c>
      <c r="N74" s="96">
        <f>INDEX(Consolidado!$A$1:$CA$102,ROW(N74)+1,MATCH(DatosProcesados!N$1,Consolidado!$A$1:$CA$1,0))</f>
        <v>0</v>
      </c>
      <c r="O74" s="96">
        <f>INDEX(Consolidado!$A$1:$CA$102,ROW(O74)+1,MATCH(DatosProcesados!O$1,Consolidado!$A$1:$CA$1,0))</f>
        <v>0</v>
      </c>
      <c r="P74" s="96">
        <f>INDEX(Consolidado!$A$1:$CA$102,ROW(P74)+1,MATCH(DatosProcesados!P$1,Consolidado!$A$1:$CA$1,0))</f>
        <v>0</v>
      </c>
      <c r="Q74" s="96" t="str">
        <f>INDEX(Consolidado!$A$1:$CA$102,ROW(Q74)+1,MATCH(DatosProcesados!Q$1,Consolidado!$A$1:$CA$1,0))</f>
        <v xml:space="preserve">No informa </v>
      </c>
      <c r="R74" s="96" t="str">
        <f>INDEX(Consolidado!$A$1:$CA$102,ROW(R74)+1,MATCH(DatosProcesados!R$1,Consolidado!$A$1:$CA$1,0))</f>
        <v xml:space="preserve">No informa </v>
      </c>
      <c r="S74" s="96" t="str">
        <f>INDEX(Consolidado!$A$1:$CA$102,ROW(S74)+1,MATCH(DatosProcesados!S$1,Consolidado!$A$1:$CA$1,0))</f>
        <v xml:space="preserve">No informa </v>
      </c>
      <c r="T74" s="96">
        <f>INDEX(Consolidado!$A$1:$CA$102,ROW(T74)+1,MATCH(DatosProcesados!T$1,Consolidado!$A$1:$CA$1,0))</f>
        <v>0</v>
      </c>
      <c r="U74" s="96">
        <f>INDEX(Consolidado!$A$1:$CA$102,ROW(U74)+1,MATCH(DatosProcesados!U$1,Consolidado!$A$1:$CA$1,0))</f>
        <v>0</v>
      </c>
      <c r="V74" s="96">
        <f>INDEX(Consolidado!$A$1:$CA$102,ROW(V74)+1,MATCH(DatosProcesados!V$1,Consolidado!$A$1:$CA$1,0))</f>
        <v>0</v>
      </c>
      <c r="W74" s="96">
        <f>INDEX(Consolidado!$A$1:$CA$102,ROW(W74)+1,MATCH(DatosProcesados!W$1,Consolidado!$A$1:$CA$1,0))</f>
        <v>0</v>
      </c>
      <c r="X74" s="96" t="str">
        <f>INDEX(Consolidado!$A$1:$CA$102,ROW(X74)+1,MATCH(DatosProcesados!X$1,Consolidado!$A$1:$CA$1,0))</f>
        <v>No informa</v>
      </c>
      <c r="Y74" s="96">
        <f>INDEX(Consolidado!$A$1:$CA$102,ROW(Y74)+1,MATCH(DatosProcesados!Y$1,Consolidado!$A$1:$CA$1,0))</f>
        <v>0</v>
      </c>
      <c r="Z74" s="96">
        <f>INDEX(Consolidado!$A$1:$CA$102,ROW(Z74)+1,MATCH(DatosProcesados!Z$1,Consolidado!$A$1:$CA$1,0))</f>
        <v>0</v>
      </c>
      <c r="AA74" s="96" t="str">
        <f>INDEX(Consolidado!$A$1:$CA$102,ROW(AA74)+1,MATCH(DatosProcesados!AA$1,Consolidado!$A$1:$CA$1,0))</f>
        <v>No informa</v>
      </c>
      <c r="AB74" s="96">
        <f>INDEX(Consolidado!$A$1:$CA$102,ROW(AB74)+1,MATCH(DatosProcesados!AB$1,Consolidado!$A$1:$CA$1,0))</f>
        <v>0</v>
      </c>
      <c r="AC74" s="96">
        <f>INDEX(Consolidado!$A$1:$CA$102,ROW(AC74)+1,MATCH(DatosProcesados!AC$1,Consolidado!$A$1:$CA$1,0))</f>
        <v>0</v>
      </c>
      <c r="AD74" s="96" t="str">
        <f>INDEX(Consolidado!$A$1:$CA$102,ROW(AD74)+1,MATCH(DatosProcesados!AD$1,Consolidado!$A$1:$CA$1,0))</f>
        <v xml:space="preserve">No informa </v>
      </c>
      <c r="AE74" s="96">
        <f>INDEX(Consolidado!$A$1:$CA$102,ROW(AE74)+1,MATCH(DatosProcesados!AE$1,Consolidado!$A$1:$CA$1,0))</f>
        <v>0</v>
      </c>
      <c r="AF74" s="96">
        <f>INDEX(Consolidado!$A$1:$CA$102,ROW(AF74)+1,MATCH(DatosProcesados!AF$1,Consolidado!$A$1:$CA$1,0))</f>
        <v>0</v>
      </c>
      <c r="AG74" s="96">
        <f>INDEX(Consolidado!$A$1:$CA$102,ROW(AG74)+1,MATCH(DatosProcesados!AG$1,Consolidado!$A$1:$CA$1,0))</f>
        <v>0</v>
      </c>
      <c r="AH74" s="96">
        <f>INDEX(Consolidado!$A$1:$CA$102,ROW(AH74)+1,MATCH(DatosProcesados!AH$1,Consolidado!$A$1:$CA$1,0))</f>
        <v>0</v>
      </c>
      <c r="AI74" s="96" t="str">
        <f>INDEX(Consolidado!$A$1:$CA$102,ROW(AI74)+1,MATCH(DatosProcesados!AI$1,Consolidado!$A$1:$CA$1,0))</f>
        <v>No informa</v>
      </c>
      <c r="AJ74" s="96" t="str">
        <f>INDEX(Consolidado!$A$1:$CA$102,ROW(AJ74)+1,MATCH(DatosProcesados!AJ$1,Consolidado!$A$1:$CA$1,0))</f>
        <v xml:space="preserve">No informa </v>
      </c>
      <c r="AK74" s="96">
        <f>INDEX(Consolidado!$A$1:$CA$102,ROW(AK74)+1,MATCH(DatosProcesados!AK$1,Consolidado!$A$1:$CA$1,0))</f>
        <v>0</v>
      </c>
      <c r="AL74" s="96" t="str">
        <f>INDEX(Consolidado!$A$1:$CA$102,ROW(AL74)+1,MATCH(DatosProcesados!AL$1,Consolidado!$A$1:$CA$1,0))</f>
        <v>No informa</v>
      </c>
      <c r="AM74" s="96" t="str">
        <f>INDEX(Consolidado!$A$1:$CA$102,ROW(AM74)+1,MATCH(DatosProcesados!AM$1,Consolidado!$A$1:$CA$1,0))</f>
        <v>No informa</v>
      </c>
      <c r="AN74" s="96">
        <f>INDEX(Consolidado!$A$1:$CA$102,ROW(AN74)+1,MATCH(DatosProcesados!AN$1,Consolidado!$A$1:$CA$1,0))</f>
        <v>0</v>
      </c>
      <c r="AO74" s="96" t="str">
        <f>INDEX(Consolidado!$A$1:$CA$102,ROW(AO74)+1,MATCH(DatosProcesados!AO$1,Consolidado!$A$1:$CA$1,0))</f>
        <v>No informa</v>
      </c>
      <c r="AP74" s="96" t="str">
        <f>INDEX(Consolidado!$A$1:$CA$102,ROW(AP74)+1,MATCH(DatosProcesados!AP$1,Consolidado!$A$1:$CA$1,0))</f>
        <v>No informa</v>
      </c>
      <c r="AQ74" s="96">
        <f>INDEX(Consolidado!$A$1:$CA$102,ROW(AQ74)+1,MATCH(DatosProcesados!AQ$1,Consolidado!$A$1:$CA$1,0))</f>
        <v>0</v>
      </c>
      <c r="AR74" s="96">
        <f>INDEX(Consolidado!$A$1:$CA$102,ROW(AR74)+1,MATCH(DatosProcesados!AR$1,Consolidado!$A$1:$CA$1,0))</f>
        <v>0</v>
      </c>
      <c r="AS74" s="96" t="str">
        <f>INDEX(Consolidado!$A$1:$CA$102,ROW(AS74)+1,MATCH(DatosProcesados!AS$1,Consolidado!$A$1:$CA$1,0))</f>
        <v>No informa</v>
      </c>
      <c r="AT74" s="96">
        <f>INDEX(Consolidado!$A$1:$CA$102,ROW(AT74)+1,MATCH(DatosProcesados!AT$1,Consolidado!$A$1:$CA$1,0))</f>
        <v>0</v>
      </c>
      <c r="AU74" s="96">
        <f>INDEX(Consolidado!$A$1:$CA$102,ROW(AU74)+1,MATCH(DatosProcesados!AU$1,Consolidado!$A$1:$CA$1,0))</f>
        <v>0</v>
      </c>
      <c r="AV74" s="96">
        <f>INDEX(Consolidado!$A$1:$CA$102,ROW(AV74)+1,MATCH(DatosProcesados!AV$1,Consolidado!$A$1:$CA$1,0))</f>
        <v>0</v>
      </c>
      <c r="AW74" s="96">
        <f>INDEX(Consolidado!$A$1:$CA$102,ROW(AW74)+1,MATCH(DatosProcesados!AW$1,Consolidado!$A$1:$CA$1,0))</f>
        <v>0</v>
      </c>
      <c r="AX74" s="96" t="str">
        <f>INDEX(Consolidado!$A$1:$CA$102,ROW(AX74)+1,MATCH(DatosProcesados!AX$1,Consolidado!$A$1:$CA$1,0))</f>
        <v>No informa</v>
      </c>
      <c r="AY74" s="96" t="str">
        <f>INDEX(Consolidado!$A$1:$CA$102,ROW(AY74)+1,MATCH(DatosProcesados!AY$1,Consolidado!$A$1:$CA$1,0))</f>
        <v>No informa</v>
      </c>
      <c r="AZ74" s="96" t="str">
        <f>INDEX(Consolidado!$A$1:$CA$102,ROW(AZ74)+1,MATCH(DatosProcesados!AZ$1,Consolidado!$A$1:$CA$1,0))</f>
        <v>No informa</v>
      </c>
      <c r="BA74" s="96">
        <f>INDEX(Consolidado!$A$1:$CA$102,ROW(BA74)+1,MATCH(DatosProcesados!BA$1,Consolidado!$A$1:$CA$1,0))</f>
        <v>0</v>
      </c>
      <c r="BB74" s="96" t="str">
        <f>INDEX(Consolidado!$A$1:$CA$102,ROW(BB74)+1,MATCH(DatosProcesados!BB$1,Consolidado!$A$1:$CA$1,0))</f>
        <v xml:space="preserve">No informa </v>
      </c>
      <c r="BC74" s="96">
        <f>INDEX(Consolidado!$A$1:$CA$102,ROW(BC74)+1,MATCH(DatosProcesados!BC$1,Consolidado!$A$1:$CA$1,0))</f>
        <v>0</v>
      </c>
      <c r="BD74" s="96">
        <f>INDEX(Consolidado!$A$1:$CA$102,ROW(BD74)+1,MATCH(DatosProcesados!BD$1,Consolidado!$A$1:$CA$1,0))</f>
        <v>0</v>
      </c>
      <c r="BE74" s="96">
        <f>INDEX(Consolidado!$A$1:$CA$102,ROW(BE74)+1,MATCH(DatosProcesados!BE$1,Consolidado!$A$1:$CA$1,0))</f>
        <v>0</v>
      </c>
      <c r="BF74" s="96">
        <f>INDEX(Consolidado!$A$1:$CA$102,ROW(BF74)+1,MATCH(DatosProcesados!BF$1,Consolidado!$A$1:$CA$1,0))</f>
        <v>0</v>
      </c>
    </row>
    <row r="75" spans="1:58" x14ac:dyDescent="0.3">
      <c r="A75" s="96" t="str">
        <f>INDEX(Consolidado!$A$1:$CA$102,ROW(A75)+1,MATCH(DatosProcesados!A$1,Consolidado!$A$1:$CA$1,0))</f>
        <v>Mazda</v>
      </c>
      <c r="B75" s="96" t="str">
        <f>INDEX(Consolidado!$A$1:$CA$102,ROW(B75)+1,MATCH(DatosProcesados!B$1,Consolidado!$A$1:$CA$1,0))</f>
        <v>Comercio</v>
      </c>
      <c r="C75" s="96" t="str">
        <f>INDEX(Consolidado!$A$1:$CA$102,ROW(C75)+1,MATCH(DatosProcesados!C$1,Consolidado!$A$1:$CA$1,0))</f>
        <v>Privada</v>
      </c>
      <c r="D75" s="96" t="str">
        <f>INDEX(Consolidado!$A$1:$CA$102,ROW(D75)+1,MATCH(DatosProcesados!D$1,Consolidado!$A$1:$CA$1,0))</f>
        <v>No</v>
      </c>
      <c r="E75" s="96" t="str">
        <f>INDEX(Consolidado!$A$1:$CA$102,ROW(E75)+1,MATCH(DatosProcesados!E$1,Consolidado!$A$1:$CA$1,0))</f>
        <v>Si</v>
      </c>
      <c r="F75" s="96" t="str">
        <f>INDEX(Consolidado!$A$1:$CA$102,ROW(F75)+1,MATCH(DatosProcesados!F$1,Consolidado!$A$1:$CA$1,0))</f>
        <v>Si</v>
      </c>
      <c r="G75" s="96">
        <f>INDEX(Consolidado!$A$1:$CA$102,ROW(G75)+1,MATCH(DatosProcesados!G$1,Consolidado!$A$1:$CA$1,0))</f>
        <v>1920</v>
      </c>
      <c r="H75" s="96" t="str">
        <f>INDEX(Consolidado!$A$1:$CA$102,ROW(H75)+1,MATCH(DatosProcesados!H$1,Consolidado!$A$1:$CA$1,0))</f>
        <v>Japón</v>
      </c>
      <c r="I75" s="96">
        <f>INDEX(Consolidado!$A$1:$CA$102,ROW(I75)+1,MATCH(DatosProcesados!I$1,Consolidado!$A$1:$CA$1,0))</f>
        <v>1.8691417530000001</v>
      </c>
      <c r="J75" s="96" t="str">
        <f>INDEX(Consolidado!$A$1:$CA$102,ROW(J75)+1,MATCH(DatosProcesados!J$1,Consolidado!$A$1:$CA$1,0))</f>
        <v>Si</v>
      </c>
      <c r="K75" s="96">
        <f>INDEX(Consolidado!$A$1:$CA$102,ROW(K75)+1,MATCH(DatosProcesados!K$1,Consolidado!$A$1:$CA$1,0))</f>
        <v>2024</v>
      </c>
      <c r="L75" s="96" t="str">
        <f>INDEX(Consolidado!$A$1:$CA$102,ROW(L75)+1,MATCH(DatosProcesados!L$1,Consolidado!$A$1:$CA$1,0))</f>
        <v>Si</v>
      </c>
      <c r="M75" s="96" t="str">
        <f>INDEX(Consolidado!$A$1:$CA$102,ROW(M75)+1,MATCH(DatosProcesados!M$1,Consolidado!$A$1:$CA$1,0))</f>
        <v>Si</v>
      </c>
      <c r="N75" s="96" t="str">
        <f>INDEX(Consolidado!$A$1:$CA$102,ROW(N75)+1,MATCH(DatosProcesados!N$1,Consolidado!$A$1:$CA$1,0))</f>
        <v>Si</v>
      </c>
      <c r="O75" s="96" t="str">
        <f>INDEX(Consolidado!$A$1:$CA$102,ROW(O75)+1,MATCH(DatosProcesados!O$1,Consolidado!$A$1:$CA$1,0))</f>
        <v>Si</v>
      </c>
      <c r="P75" s="96" t="str">
        <f>INDEX(Consolidado!$A$1:$CA$102,ROW(P75)+1,MATCH(DatosProcesados!P$1,Consolidado!$A$1:$CA$1,0))</f>
        <v>Si</v>
      </c>
      <c r="Q75" s="96" t="str">
        <f>INDEX(Consolidado!$A$1:$CA$102,ROW(Q75)+1,MATCH(DatosProcesados!Q$1,Consolidado!$A$1:$CA$1,0))</f>
        <v>No informa</v>
      </c>
      <c r="R75" s="96" t="str">
        <f>INDEX(Consolidado!$A$1:$CA$102,ROW(R75)+1,MATCH(DatosProcesados!R$1,Consolidado!$A$1:$CA$1,0))</f>
        <v>No informa</v>
      </c>
      <c r="S75" s="96" t="str">
        <f>INDEX(Consolidado!$A$1:$CA$102,ROW(S75)+1,MATCH(DatosProcesados!S$1,Consolidado!$A$1:$CA$1,0))</f>
        <v>No informa</v>
      </c>
      <c r="T75" s="96" t="str">
        <f>INDEX(Consolidado!$A$1:$CA$102,ROW(T75)+1,MATCH(DatosProcesados!T$1,Consolidado!$A$1:$CA$1,0))</f>
        <v>Si</v>
      </c>
      <c r="U75" s="96" t="str">
        <f>INDEX(Consolidado!$A$1:$CA$102,ROW(U75)+1,MATCH(DatosProcesados!U$1,Consolidado!$A$1:$CA$1,0))</f>
        <v>No</v>
      </c>
      <c r="V75" s="96">
        <f>INDEX(Consolidado!$A$1:$CA$102,ROW(V75)+1,MATCH(DatosProcesados!V$1,Consolidado!$A$1:$CA$1,0))</f>
        <v>2</v>
      </c>
      <c r="W75" s="96" t="str">
        <f>INDEX(Consolidado!$A$1:$CA$102,ROW(W75)+1,MATCH(DatosProcesados!W$1,Consolidado!$A$1:$CA$1,0))</f>
        <v>Si</v>
      </c>
      <c r="X75" s="96" t="str">
        <f>INDEX(Consolidado!$A$1:$CA$102,ROW(X75)+1,MATCH(DatosProcesados!X$1,Consolidado!$A$1:$CA$1,0))</f>
        <v>No informa</v>
      </c>
      <c r="Y75" s="96" t="str">
        <f>INDEX(Consolidado!$A$1:$CA$102,ROW(Y75)+1,MATCH(DatosProcesados!Y$1,Consolidado!$A$1:$CA$1,0))</f>
        <v>Si</v>
      </c>
      <c r="Z75" s="96" t="str">
        <f>INDEX(Consolidado!$A$1:$CA$102,ROW(Z75)+1,MATCH(DatosProcesados!Z$1,Consolidado!$A$1:$CA$1,0))</f>
        <v>No</v>
      </c>
      <c r="AA75" s="96" t="str">
        <f>INDEX(Consolidado!$A$1:$CA$102,ROW(AA75)+1,MATCH(DatosProcesados!AA$1,Consolidado!$A$1:$CA$1,0))</f>
        <v>No informa</v>
      </c>
      <c r="AB75" s="96">
        <f>INDEX(Consolidado!$A$1:$CA$102,ROW(AB75)+1,MATCH(DatosProcesados!AB$1,Consolidado!$A$1:$CA$1,0))</f>
        <v>1</v>
      </c>
      <c r="AC75" s="96" t="str">
        <f>INDEX(Consolidado!$A$1:$CA$102,ROW(AC75)+1,MATCH(DatosProcesados!AC$1,Consolidado!$A$1:$CA$1,0))</f>
        <v>No</v>
      </c>
      <c r="AD75" s="96" t="str">
        <f>INDEX(Consolidado!$A$1:$CA$102,ROW(AD75)+1,MATCH(DatosProcesados!AD$1,Consolidado!$A$1:$CA$1,0))</f>
        <v>No informa</v>
      </c>
      <c r="AE75" s="96">
        <f>INDEX(Consolidado!$A$1:$CA$102,ROW(AE75)+1,MATCH(DatosProcesados!AE$1,Consolidado!$A$1:$CA$1,0))</f>
        <v>1</v>
      </c>
      <c r="AF75" s="96" t="str">
        <f>INDEX(Consolidado!$A$1:$CA$102,ROW(AF75)+1,MATCH(DatosProcesados!AF$1,Consolidado!$A$1:$CA$1,0))</f>
        <v>Si</v>
      </c>
      <c r="AG75" s="96" t="str">
        <f>INDEX(Consolidado!$A$1:$CA$102,ROW(AG75)+1,MATCH(DatosProcesados!AG$1,Consolidado!$A$1:$CA$1,0))</f>
        <v>Si</v>
      </c>
      <c r="AH75" s="96" t="str">
        <f>INDEX(Consolidado!$A$1:$CA$102,ROW(AH75)+1,MATCH(DatosProcesados!AH$1,Consolidado!$A$1:$CA$1,0))</f>
        <v>No</v>
      </c>
      <c r="AI75" s="96" t="str">
        <f>INDEX(Consolidado!$A$1:$CA$102,ROW(AI75)+1,MATCH(DatosProcesados!AI$1,Consolidado!$A$1:$CA$1,0))</f>
        <v>No informa</v>
      </c>
      <c r="AJ75" s="96" t="str">
        <f>INDEX(Consolidado!$A$1:$CA$102,ROW(AJ75)+1,MATCH(DatosProcesados!AJ$1,Consolidado!$A$1:$CA$1,0))</f>
        <v xml:space="preserve">No informa </v>
      </c>
      <c r="AK75" s="96" t="str">
        <f>INDEX(Consolidado!$A$1:$CA$102,ROW(AK75)+1,MATCH(DatosProcesados!AK$1,Consolidado!$A$1:$CA$1,0))</f>
        <v>No</v>
      </c>
      <c r="AL75" s="96" t="str">
        <f>INDEX(Consolidado!$A$1:$CA$102,ROW(AL75)+1,MATCH(DatosProcesados!AL$1,Consolidado!$A$1:$CA$1,0))</f>
        <v>No informa</v>
      </c>
      <c r="AM75" s="96" t="str">
        <f>INDEX(Consolidado!$A$1:$CA$102,ROW(AM75)+1,MATCH(DatosProcesados!AM$1,Consolidado!$A$1:$CA$1,0))</f>
        <v>No informa</v>
      </c>
      <c r="AN75" s="96">
        <f>INDEX(Consolidado!$A$1:$CA$102,ROW(AN75)+1,MATCH(DatosProcesados!AN$1,Consolidado!$A$1:$CA$1,0))</f>
        <v>0</v>
      </c>
      <c r="AO75" s="96">
        <f>INDEX(Consolidado!$A$1:$CA$102,ROW(AO75)+1,MATCH(DatosProcesados!AO$1,Consolidado!$A$1:$CA$1,0))</f>
        <v>0.14000000000000001</v>
      </c>
      <c r="AP75" s="96" t="str">
        <f>INDEX(Consolidado!$A$1:$CA$102,ROW(AP75)+1,MATCH(DatosProcesados!AP$1,Consolidado!$A$1:$CA$1,0))</f>
        <v>No informa</v>
      </c>
      <c r="AQ75" s="96" t="str">
        <f>INDEX(Consolidado!$A$1:$CA$102,ROW(AQ75)+1,MATCH(DatosProcesados!AQ$1,Consolidado!$A$1:$CA$1,0))</f>
        <v>No</v>
      </c>
      <c r="AR75" s="96" t="str">
        <f>INDEX(Consolidado!$A$1:$CA$102,ROW(AR75)+1,MATCH(DatosProcesados!AR$1,Consolidado!$A$1:$CA$1,0))</f>
        <v>Si</v>
      </c>
      <c r="AS75" s="96" t="str">
        <f>INDEX(Consolidado!$A$1:$CA$102,ROW(AS75)+1,MATCH(DatosProcesados!AS$1,Consolidado!$A$1:$CA$1,0))</f>
        <v>No informa</v>
      </c>
      <c r="AT75" s="96" t="str">
        <f>INDEX(Consolidado!$A$1:$CA$102,ROW(AT75)+1,MATCH(DatosProcesados!AT$1,Consolidado!$A$1:$CA$1,0))</f>
        <v>No</v>
      </c>
      <c r="AU75" s="96" t="str">
        <f>INDEX(Consolidado!$A$1:$CA$102,ROW(AU75)+1,MATCH(DatosProcesados!AU$1,Consolidado!$A$1:$CA$1,0))</f>
        <v>No</v>
      </c>
      <c r="AV75" s="96">
        <f>INDEX(Consolidado!$A$1:$CA$102,ROW(AV75)+1,MATCH(DatosProcesados!AV$1,Consolidado!$A$1:$CA$1,0))</f>
        <v>0</v>
      </c>
      <c r="AW75" s="96" t="str">
        <f>INDEX(Consolidado!$A$1:$CA$102,ROW(AW75)+1,MATCH(DatosProcesados!AW$1,Consolidado!$A$1:$CA$1,0))</f>
        <v>No</v>
      </c>
      <c r="AX75" s="96" t="str">
        <f>INDEX(Consolidado!$A$1:$CA$102,ROW(AX75)+1,MATCH(DatosProcesados!AX$1,Consolidado!$A$1:$CA$1,0))</f>
        <v>No informa</v>
      </c>
      <c r="AY75" s="96" t="str">
        <f>INDEX(Consolidado!$A$1:$CA$102,ROW(AY75)+1,MATCH(DatosProcesados!AY$1,Consolidado!$A$1:$CA$1,0))</f>
        <v>No informa</v>
      </c>
      <c r="AZ75" s="96" t="str">
        <f>INDEX(Consolidado!$A$1:$CA$102,ROW(AZ75)+1,MATCH(DatosProcesados!AZ$1,Consolidado!$A$1:$CA$1,0))</f>
        <v>No informa</v>
      </c>
      <c r="BA75" s="96" t="str">
        <f>INDEX(Consolidado!$A$1:$CA$102,ROW(BA75)+1,MATCH(DatosProcesados!BA$1,Consolidado!$A$1:$CA$1,0))</f>
        <v>No</v>
      </c>
      <c r="BB75" s="96" t="str">
        <f>INDEX(Consolidado!$A$1:$CA$102,ROW(BB75)+1,MATCH(DatosProcesados!BB$1,Consolidado!$A$1:$CA$1,0))</f>
        <v>No informa</v>
      </c>
      <c r="BC75" s="96" t="str">
        <f>INDEX(Consolidado!$A$1:$CA$102,ROW(BC75)+1,MATCH(DatosProcesados!BC$1,Consolidado!$A$1:$CA$1,0))</f>
        <v>Si</v>
      </c>
      <c r="BD75" s="96" t="str">
        <f>INDEX(Consolidado!$A$1:$CA$102,ROW(BD75)+1,MATCH(DatosProcesados!BD$1,Consolidado!$A$1:$CA$1,0))</f>
        <v>No</v>
      </c>
      <c r="BE75" s="96">
        <f>INDEX(Consolidado!$A$1:$CA$102,ROW(BE75)+1,MATCH(DatosProcesados!BE$1,Consolidado!$A$1:$CA$1,0))</f>
        <v>0</v>
      </c>
      <c r="BF75" s="96">
        <f>INDEX(Consolidado!$A$1:$CA$102,ROW(BF75)+1,MATCH(DatosProcesados!BF$1,Consolidado!$A$1:$CA$1,0))</f>
        <v>2</v>
      </c>
    </row>
    <row r="76" spans="1:58" x14ac:dyDescent="0.3">
      <c r="A76" s="96" t="str">
        <f>INDEX(Consolidado!$A$1:$CA$102,ROW(A76)+1,MATCH(DatosProcesados!A$1,Consolidado!$A$1:$CA$1,0))</f>
        <v>Amarilo</v>
      </c>
      <c r="B76" s="96" t="str">
        <f>INDEX(Consolidado!$A$1:$CA$102,ROW(B76)+1,MATCH(DatosProcesados!B$1,Consolidado!$A$1:$CA$1,0))</f>
        <v>Construcción</v>
      </c>
      <c r="C76" s="96" t="str">
        <f>INDEX(Consolidado!$A$1:$CA$102,ROW(C76)+1,MATCH(DatosProcesados!C$1,Consolidado!$A$1:$CA$1,0))</f>
        <v>Privada</v>
      </c>
      <c r="D76" s="96" t="str">
        <f>INDEX(Consolidado!$A$1:$CA$102,ROW(D76)+1,MATCH(DatosProcesados!D$1,Consolidado!$A$1:$CA$1,0))</f>
        <v>Si</v>
      </c>
      <c r="E76" s="96" t="str">
        <f>INDEX(Consolidado!$A$1:$CA$102,ROW(E76)+1,MATCH(DatosProcesados!E$1,Consolidado!$A$1:$CA$1,0))</f>
        <v>No</v>
      </c>
      <c r="F76" s="96" t="str">
        <f>INDEX(Consolidado!$A$1:$CA$102,ROW(F76)+1,MATCH(DatosProcesados!F$1,Consolidado!$A$1:$CA$1,0))</f>
        <v>No</v>
      </c>
      <c r="G76" s="96">
        <f>INDEX(Consolidado!$A$1:$CA$102,ROW(G76)+1,MATCH(DatosProcesados!G$1,Consolidado!$A$1:$CA$1,0))</f>
        <v>1993</v>
      </c>
      <c r="H76" s="96" t="str">
        <f>INDEX(Consolidado!$A$1:$CA$102,ROW(H76)+1,MATCH(DatosProcesados!H$1,Consolidado!$A$1:$CA$1,0))</f>
        <v>Colombia</v>
      </c>
      <c r="I76" s="96">
        <f>INDEX(Consolidado!$A$1:$CA$102,ROW(I76)+1,MATCH(DatosProcesados!I$1,Consolidado!$A$1:$CA$1,0))</f>
        <v>2.1863011939999999</v>
      </c>
      <c r="J76" s="96" t="str">
        <f>INDEX(Consolidado!$A$1:$CA$102,ROW(J76)+1,MATCH(DatosProcesados!J$1,Consolidado!$A$1:$CA$1,0))</f>
        <v>Si</v>
      </c>
      <c r="K76" s="96">
        <f>INDEX(Consolidado!$A$1:$CA$102,ROW(K76)+1,MATCH(DatosProcesados!K$1,Consolidado!$A$1:$CA$1,0))</f>
        <v>2024</v>
      </c>
      <c r="L76" s="96" t="str">
        <f>INDEX(Consolidado!$A$1:$CA$102,ROW(L76)+1,MATCH(DatosProcesados!L$1,Consolidado!$A$1:$CA$1,0))</f>
        <v>Si</v>
      </c>
      <c r="M76" s="96" t="str">
        <f>INDEX(Consolidado!$A$1:$CA$102,ROW(M76)+1,MATCH(DatosProcesados!M$1,Consolidado!$A$1:$CA$1,0))</f>
        <v>Si</v>
      </c>
      <c r="N76" s="96" t="str">
        <f>INDEX(Consolidado!$A$1:$CA$102,ROW(N76)+1,MATCH(DatosProcesados!N$1,Consolidado!$A$1:$CA$1,0))</f>
        <v>Si</v>
      </c>
      <c r="O76" s="96" t="str">
        <f>INDEX(Consolidado!$A$1:$CA$102,ROW(O76)+1,MATCH(DatosProcesados!O$1,Consolidado!$A$1:$CA$1,0))</f>
        <v>Si</v>
      </c>
      <c r="P76" s="96" t="str">
        <f>INDEX(Consolidado!$A$1:$CA$102,ROW(P76)+1,MATCH(DatosProcesados!P$1,Consolidado!$A$1:$CA$1,0))</f>
        <v>Si</v>
      </c>
      <c r="Q76" s="96">
        <f>INDEX(Consolidado!$A$1:$CA$102,ROW(Q76)+1,MATCH(DatosProcesados!Q$1,Consolidado!$A$1:$CA$1,0))</f>
        <v>9046</v>
      </c>
      <c r="R76" s="96">
        <f>INDEX(Consolidado!$A$1:$CA$102,ROW(R76)+1,MATCH(DatosProcesados!R$1,Consolidado!$A$1:$CA$1,0))</f>
        <v>531</v>
      </c>
      <c r="S76" s="96">
        <f>INDEX(Consolidado!$A$1:$CA$102,ROW(S76)+1,MATCH(DatosProcesados!S$1,Consolidado!$A$1:$CA$1,0))</f>
        <v>0</v>
      </c>
      <c r="T76" s="96" t="str">
        <f>INDEX(Consolidado!$A$1:$CA$102,ROW(T76)+1,MATCH(DatosProcesados!T$1,Consolidado!$A$1:$CA$1,0))</f>
        <v>Si</v>
      </c>
      <c r="U76" s="96" t="str">
        <f>INDEX(Consolidado!$A$1:$CA$102,ROW(U76)+1,MATCH(DatosProcesados!U$1,Consolidado!$A$1:$CA$1,0))</f>
        <v>No</v>
      </c>
      <c r="V76" s="96">
        <f>INDEX(Consolidado!$A$1:$CA$102,ROW(V76)+1,MATCH(DatosProcesados!V$1,Consolidado!$A$1:$CA$1,0))</f>
        <v>0</v>
      </c>
      <c r="W76" s="96" t="str">
        <f>INDEX(Consolidado!$A$1:$CA$102,ROW(W76)+1,MATCH(DatosProcesados!W$1,Consolidado!$A$1:$CA$1,0))</f>
        <v>Si</v>
      </c>
      <c r="X76" s="96">
        <f>INDEX(Consolidado!$A$1:$CA$102,ROW(X76)+1,MATCH(DatosProcesados!X$1,Consolidado!$A$1:$CA$1,0))</f>
        <v>15162948</v>
      </c>
      <c r="Y76" s="96" t="str">
        <f>INDEX(Consolidado!$A$1:$CA$102,ROW(Y76)+1,MATCH(DatosProcesados!Y$1,Consolidado!$A$1:$CA$1,0))</f>
        <v>Si</v>
      </c>
      <c r="Z76" s="96" t="str">
        <f>INDEX(Consolidado!$A$1:$CA$102,ROW(Z76)+1,MATCH(DatosProcesados!Z$1,Consolidado!$A$1:$CA$1,0))</f>
        <v>Si</v>
      </c>
      <c r="AA76" s="96">
        <f>INDEX(Consolidado!$A$1:$CA$102,ROW(AA76)+1,MATCH(DatosProcesados!AA$1,Consolidado!$A$1:$CA$1,0))</f>
        <v>283322</v>
      </c>
      <c r="AB76" s="96">
        <f>INDEX(Consolidado!$A$1:$CA$102,ROW(AB76)+1,MATCH(DatosProcesados!AB$1,Consolidado!$A$1:$CA$1,0))</f>
        <v>1</v>
      </c>
      <c r="AC76" s="96" t="str">
        <f>INDEX(Consolidado!$A$1:$CA$102,ROW(AC76)+1,MATCH(DatosProcesados!AC$1,Consolidado!$A$1:$CA$1,0))</f>
        <v>Si</v>
      </c>
      <c r="AD76" s="96">
        <f>INDEX(Consolidado!$A$1:$CA$102,ROW(AD76)+1,MATCH(DatosProcesados!AD$1,Consolidado!$A$1:$CA$1,0))</f>
        <v>698800</v>
      </c>
      <c r="AE76" s="96">
        <f>INDEX(Consolidado!$A$1:$CA$102,ROW(AE76)+1,MATCH(DatosProcesados!AE$1,Consolidado!$A$1:$CA$1,0))</f>
        <v>2</v>
      </c>
      <c r="AF76" s="96" t="str">
        <f>INDEX(Consolidado!$A$1:$CA$102,ROW(AF76)+1,MATCH(DatosProcesados!AF$1,Consolidado!$A$1:$CA$1,0))</f>
        <v>Si</v>
      </c>
      <c r="AG76" s="96" t="str">
        <f>INDEX(Consolidado!$A$1:$CA$102,ROW(AG76)+1,MATCH(DatosProcesados!AG$1,Consolidado!$A$1:$CA$1,0))</f>
        <v>Si</v>
      </c>
      <c r="AH76" s="96" t="str">
        <f>INDEX(Consolidado!$A$1:$CA$102,ROW(AH76)+1,MATCH(DatosProcesados!AH$1,Consolidado!$A$1:$CA$1,0))</f>
        <v>Si</v>
      </c>
      <c r="AI76" s="96" t="str">
        <f>INDEX(Consolidado!$A$1:$CA$102,ROW(AI76)+1,MATCH(DatosProcesados!AI$1,Consolidado!$A$1:$CA$1,0))</f>
        <v>No informa</v>
      </c>
      <c r="AJ76" s="96" t="str">
        <f>INDEX(Consolidado!$A$1:$CA$102,ROW(AJ76)+1,MATCH(DatosProcesados!AJ$1,Consolidado!$A$1:$CA$1,0))</f>
        <v xml:space="preserve">No informa </v>
      </c>
      <c r="AK76" s="96" t="str">
        <f>INDEX(Consolidado!$A$1:$CA$102,ROW(AK76)+1,MATCH(DatosProcesados!AK$1,Consolidado!$A$1:$CA$1,0))</f>
        <v>Si</v>
      </c>
      <c r="AL76" s="96">
        <f>INDEX(Consolidado!$A$1:$CA$102,ROW(AL76)+1,MATCH(DatosProcesados!AL$1,Consolidado!$A$1:$CA$1,0))</f>
        <v>47</v>
      </c>
      <c r="AM76" s="96">
        <f>INDEX(Consolidado!$A$1:$CA$102,ROW(AM76)+1,MATCH(DatosProcesados!AM$1,Consolidado!$A$1:$CA$1,0))</f>
        <v>29</v>
      </c>
      <c r="AN76" s="96">
        <f>INDEX(Consolidado!$A$1:$CA$102,ROW(AN76)+1,MATCH(DatosProcesados!AN$1,Consolidado!$A$1:$CA$1,0))</f>
        <v>1</v>
      </c>
      <c r="AO76" s="96">
        <f>INDEX(Consolidado!$A$1:$CA$102,ROW(AO76)+1,MATCH(DatosProcesados!AO$1,Consolidado!$A$1:$CA$1,0))</f>
        <v>0</v>
      </c>
      <c r="AP76" s="96">
        <f>INDEX(Consolidado!$A$1:$CA$102,ROW(AP76)+1,MATCH(DatosProcesados!AP$1,Consolidado!$A$1:$CA$1,0))</f>
        <v>0.38</v>
      </c>
      <c r="AQ76" s="96" t="str">
        <f>INDEX(Consolidado!$A$1:$CA$102,ROW(AQ76)+1,MATCH(DatosProcesados!AQ$1,Consolidado!$A$1:$CA$1,0))</f>
        <v>No</v>
      </c>
      <c r="AR76" s="96" t="str">
        <f>INDEX(Consolidado!$A$1:$CA$102,ROW(AR76)+1,MATCH(DatosProcesados!AR$1,Consolidado!$A$1:$CA$1,0))</f>
        <v>Si</v>
      </c>
      <c r="AS76" s="96">
        <f>INDEX(Consolidado!$A$1:$CA$102,ROW(AS76)+1,MATCH(DatosProcesados!AS$1,Consolidado!$A$1:$CA$1,0))</f>
        <v>7.0999999999999994E-2</v>
      </c>
      <c r="AT76" s="96" t="str">
        <f>INDEX(Consolidado!$A$1:$CA$102,ROW(AT76)+1,MATCH(DatosProcesados!AT$1,Consolidado!$A$1:$CA$1,0))</f>
        <v>No</v>
      </c>
      <c r="AU76" s="96" t="str">
        <f>INDEX(Consolidado!$A$1:$CA$102,ROW(AU76)+1,MATCH(DatosProcesados!AU$1,Consolidado!$A$1:$CA$1,0))</f>
        <v>Si</v>
      </c>
      <c r="AV76" s="96">
        <f>INDEX(Consolidado!$A$1:$CA$102,ROW(AV76)+1,MATCH(DatosProcesados!AV$1,Consolidado!$A$1:$CA$1,0))</f>
        <v>0</v>
      </c>
      <c r="AW76" s="96" t="str">
        <f>INDEX(Consolidado!$A$1:$CA$102,ROW(AW76)+1,MATCH(DatosProcesados!AW$1,Consolidado!$A$1:$CA$1,0))</f>
        <v>No</v>
      </c>
      <c r="AX76" s="96" t="str">
        <f>INDEX(Consolidado!$A$1:$CA$102,ROW(AX76)+1,MATCH(DatosProcesados!AX$1,Consolidado!$A$1:$CA$1,0))</f>
        <v>No informa</v>
      </c>
      <c r="AY76" s="96" t="str">
        <f>INDEX(Consolidado!$A$1:$CA$102,ROW(AY76)+1,MATCH(DatosProcesados!AY$1,Consolidado!$A$1:$CA$1,0))</f>
        <v>No informa</v>
      </c>
      <c r="AZ76" s="96" t="str">
        <f>INDEX(Consolidado!$A$1:$CA$102,ROW(AZ76)+1,MATCH(DatosProcesados!AZ$1,Consolidado!$A$1:$CA$1,0))</f>
        <v>No informa</v>
      </c>
      <c r="BA76" s="96" t="str">
        <f>INDEX(Consolidado!$A$1:$CA$102,ROW(BA76)+1,MATCH(DatosProcesados!BA$1,Consolidado!$A$1:$CA$1,0))</f>
        <v>Si</v>
      </c>
      <c r="BB76" s="96">
        <f>INDEX(Consolidado!$A$1:$CA$102,ROW(BB76)+1,MATCH(DatosProcesados!BB$1,Consolidado!$A$1:$CA$1,0))</f>
        <v>0.53</v>
      </c>
      <c r="BC76" s="96" t="str">
        <f>INDEX(Consolidado!$A$1:$CA$102,ROW(BC76)+1,MATCH(DatosProcesados!BC$1,Consolidado!$A$1:$CA$1,0))</f>
        <v>No</v>
      </c>
      <c r="BD76" s="96" t="str">
        <f>INDEX(Consolidado!$A$1:$CA$102,ROW(BD76)+1,MATCH(DatosProcesados!BD$1,Consolidado!$A$1:$CA$1,0))</f>
        <v>No</v>
      </c>
      <c r="BE76" s="96">
        <f>INDEX(Consolidado!$A$1:$CA$102,ROW(BE76)+1,MATCH(DatosProcesados!BE$1,Consolidado!$A$1:$CA$1,0))</f>
        <v>1</v>
      </c>
      <c r="BF76" s="96">
        <f>INDEX(Consolidado!$A$1:$CA$102,ROW(BF76)+1,MATCH(DatosProcesados!BF$1,Consolidado!$A$1:$CA$1,0))</f>
        <v>0</v>
      </c>
    </row>
    <row r="77" spans="1:58" x14ac:dyDescent="0.3">
      <c r="A77" s="96" t="str">
        <f>INDEX(Consolidado!$A$1:$CA$102,ROW(A77)+1,MATCH(DatosProcesados!A$1,Consolidado!$A$1:$CA$1,0))</f>
        <v>AUTOPISTA RIO MAGDALENA SAS</v>
      </c>
      <c r="B77" s="96" t="str">
        <f>INDEX(Consolidado!$A$1:$CA$102,ROW(B77)+1,MATCH(DatosProcesados!B$1,Consolidado!$A$1:$CA$1,0))</f>
        <v>Construcción</v>
      </c>
      <c r="C77" s="96" t="str">
        <f>INDEX(Consolidado!$A$1:$CA$102,ROW(C77)+1,MATCH(DatosProcesados!C$1,Consolidado!$A$1:$CA$1,0))</f>
        <v>Privada</v>
      </c>
      <c r="D77" s="96" t="str">
        <f>INDEX(Consolidado!$A$1:$CA$102,ROW(D77)+1,MATCH(DatosProcesados!D$1,Consolidado!$A$1:$CA$1,0))</f>
        <v>No</v>
      </c>
      <c r="E77" s="96" t="str">
        <f>INDEX(Consolidado!$A$1:$CA$102,ROW(E77)+1,MATCH(DatosProcesados!E$1,Consolidado!$A$1:$CA$1,0))</f>
        <v>No</v>
      </c>
      <c r="F77" s="96" t="str">
        <f>INDEX(Consolidado!$A$1:$CA$102,ROW(F77)+1,MATCH(DatosProcesados!F$1,Consolidado!$A$1:$CA$1,0))</f>
        <v>No</v>
      </c>
      <c r="G77" s="96">
        <f>INDEX(Consolidado!$A$1:$CA$102,ROW(G77)+1,MATCH(DatosProcesados!G$1,Consolidado!$A$1:$CA$1,0))</f>
        <v>2014</v>
      </c>
      <c r="H77" s="96" t="str">
        <f>INDEX(Consolidado!$A$1:$CA$102,ROW(H77)+1,MATCH(DatosProcesados!H$1,Consolidado!$A$1:$CA$1,0))</f>
        <v>Colombia</v>
      </c>
      <c r="I77" s="96">
        <f>INDEX(Consolidado!$A$1:$CA$102,ROW(I77)+1,MATCH(DatosProcesados!I$1,Consolidado!$A$1:$CA$1,0))</f>
        <v>1.314259836</v>
      </c>
      <c r="J77" s="96" t="str">
        <f>INDEX(Consolidado!$A$1:$CA$102,ROW(J77)+1,MATCH(DatosProcesados!J$1,Consolidado!$A$1:$CA$1,0))</f>
        <v>Si</v>
      </c>
      <c r="K77" s="96">
        <f>INDEX(Consolidado!$A$1:$CA$102,ROW(K77)+1,MATCH(DatosProcesados!K$1,Consolidado!$A$1:$CA$1,0))</f>
        <v>2024</v>
      </c>
      <c r="L77" s="96" t="str">
        <f>INDEX(Consolidado!$A$1:$CA$102,ROW(L77)+1,MATCH(DatosProcesados!L$1,Consolidado!$A$1:$CA$1,0))</f>
        <v>Si</v>
      </c>
      <c r="M77" s="96" t="str">
        <f>INDEX(Consolidado!$A$1:$CA$102,ROW(M77)+1,MATCH(DatosProcesados!M$1,Consolidado!$A$1:$CA$1,0))</f>
        <v>Si</v>
      </c>
      <c r="N77" s="96" t="str">
        <f>INDEX(Consolidado!$A$1:$CA$102,ROW(N77)+1,MATCH(DatosProcesados!N$1,Consolidado!$A$1:$CA$1,0))</f>
        <v>Si</v>
      </c>
      <c r="O77" s="96" t="str">
        <f>INDEX(Consolidado!$A$1:$CA$102,ROW(O77)+1,MATCH(DatosProcesados!O$1,Consolidado!$A$1:$CA$1,0))</f>
        <v>Si</v>
      </c>
      <c r="P77" s="96" t="str">
        <f>INDEX(Consolidado!$A$1:$CA$102,ROW(P77)+1,MATCH(DatosProcesados!P$1,Consolidado!$A$1:$CA$1,0))</f>
        <v>Si</v>
      </c>
      <c r="Q77" s="96">
        <f>INDEX(Consolidado!$A$1:$CA$102,ROW(Q77)+1,MATCH(DatosProcesados!Q$1,Consolidado!$A$1:$CA$1,0))</f>
        <v>1783.96</v>
      </c>
      <c r="R77" s="96">
        <f>INDEX(Consolidado!$A$1:$CA$102,ROW(R77)+1,MATCH(DatosProcesados!R$1,Consolidado!$A$1:$CA$1,0))</f>
        <v>123.4</v>
      </c>
      <c r="S77" s="96">
        <f>INDEX(Consolidado!$A$1:$CA$102,ROW(S77)+1,MATCH(DatosProcesados!S$1,Consolidado!$A$1:$CA$1,0))</f>
        <v>142.88</v>
      </c>
      <c r="T77" s="96" t="str">
        <f>INDEX(Consolidado!$A$1:$CA$102,ROW(T77)+1,MATCH(DatosProcesados!T$1,Consolidado!$A$1:$CA$1,0))</f>
        <v>Si</v>
      </c>
      <c r="U77" s="96" t="str">
        <f>INDEX(Consolidado!$A$1:$CA$102,ROW(U77)+1,MATCH(DatosProcesados!U$1,Consolidado!$A$1:$CA$1,0))</f>
        <v>No</v>
      </c>
      <c r="V77" s="96">
        <f>INDEX(Consolidado!$A$1:$CA$102,ROW(V77)+1,MATCH(DatosProcesados!V$1,Consolidado!$A$1:$CA$1,0))</f>
        <v>1</v>
      </c>
      <c r="W77" s="96" t="str">
        <f>INDEX(Consolidado!$A$1:$CA$102,ROW(W77)+1,MATCH(DatosProcesados!W$1,Consolidado!$A$1:$CA$1,0))</f>
        <v>Si</v>
      </c>
      <c r="X77" s="96">
        <f>INDEX(Consolidado!$A$1:$CA$102,ROW(X77)+1,MATCH(DatosProcesados!X$1,Consolidado!$A$1:$CA$1,0))</f>
        <v>2416302</v>
      </c>
      <c r="Y77" s="96" t="str">
        <f>INDEX(Consolidado!$A$1:$CA$102,ROW(Y77)+1,MATCH(DatosProcesados!Y$1,Consolidado!$A$1:$CA$1,0))</f>
        <v>Si</v>
      </c>
      <c r="Z77" s="96" t="str">
        <f>INDEX(Consolidado!$A$1:$CA$102,ROW(Z77)+1,MATCH(DatosProcesados!Z$1,Consolidado!$A$1:$CA$1,0))</f>
        <v>Si</v>
      </c>
      <c r="AA77" s="96">
        <f>INDEX(Consolidado!$A$1:$CA$102,ROW(AA77)+1,MATCH(DatosProcesados!AA$1,Consolidado!$A$1:$CA$1,0))</f>
        <v>134780</v>
      </c>
      <c r="AB77" s="96">
        <f>INDEX(Consolidado!$A$1:$CA$102,ROW(AB77)+1,MATCH(DatosProcesados!AB$1,Consolidado!$A$1:$CA$1,0))</f>
        <v>1</v>
      </c>
      <c r="AC77" s="96" t="str">
        <f>INDEX(Consolidado!$A$1:$CA$102,ROW(AC77)+1,MATCH(DatosProcesados!AC$1,Consolidado!$A$1:$CA$1,0))</f>
        <v>Si</v>
      </c>
      <c r="AD77" s="96">
        <f>INDEX(Consolidado!$A$1:$CA$102,ROW(AD77)+1,MATCH(DatosProcesados!AD$1,Consolidado!$A$1:$CA$1,0))</f>
        <v>1342695.52</v>
      </c>
      <c r="AE77" s="96">
        <f>INDEX(Consolidado!$A$1:$CA$102,ROW(AE77)+1,MATCH(DatosProcesados!AE$1,Consolidado!$A$1:$CA$1,0))</f>
        <v>1</v>
      </c>
      <c r="AF77" s="96" t="str">
        <f>INDEX(Consolidado!$A$1:$CA$102,ROW(AF77)+1,MATCH(DatosProcesados!AF$1,Consolidado!$A$1:$CA$1,0))</f>
        <v>Si</v>
      </c>
      <c r="AG77" s="96" t="str">
        <f>INDEX(Consolidado!$A$1:$CA$102,ROW(AG77)+1,MATCH(DatosProcesados!AG$1,Consolidado!$A$1:$CA$1,0))</f>
        <v>Si</v>
      </c>
      <c r="AH77" s="96" t="str">
        <f>INDEX(Consolidado!$A$1:$CA$102,ROW(AH77)+1,MATCH(DatosProcesados!AH$1,Consolidado!$A$1:$CA$1,0))</f>
        <v>Si</v>
      </c>
      <c r="AI77" s="96" t="str">
        <f>INDEX(Consolidado!$A$1:$CA$102,ROW(AI77)+1,MATCH(DatosProcesados!AI$1,Consolidado!$A$1:$CA$1,0))</f>
        <v>No informa</v>
      </c>
      <c r="AJ77" s="96" t="str">
        <f>INDEX(Consolidado!$A$1:$CA$102,ROW(AJ77)+1,MATCH(DatosProcesados!AJ$1,Consolidado!$A$1:$CA$1,0))</f>
        <v xml:space="preserve">No informa </v>
      </c>
      <c r="AK77" s="96" t="str">
        <f>INDEX(Consolidado!$A$1:$CA$102,ROW(AK77)+1,MATCH(DatosProcesados!AK$1,Consolidado!$A$1:$CA$1,0))</f>
        <v>Si</v>
      </c>
      <c r="AL77" s="96">
        <f>INDEX(Consolidado!$A$1:$CA$102,ROW(AL77)+1,MATCH(DatosProcesados!AL$1,Consolidado!$A$1:$CA$1,0))</f>
        <v>76</v>
      </c>
      <c r="AM77" s="96">
        <f>INDEX(Consolidado!$A$1:$CA$102,ROW(AM77)+1,MATCH(DatosProcesados!AM$1,Consolidado!$A$1:$CA$1,0))</f>
        <v>62</v>
      </c>
      <c r="AN77" s="96">
        <f>INDEX(Consolidado!$A$1:$CA$102,ROW(AN77)+1,MATCH(DatosProcesados!AN$1,Consolidado!$A$1:$CA$1,0))</f>
        <v>1</v>
      </c>
      <c r="AO77" s="96">
        <f>INDEX(Consolidado!$A$1:$CA$102,ROW(AO77)+1,MATCH(DatosProcesados!AO$1,Consolidado!$A$1:$CA$1,0))</f>
        <v>0.37</v>
      </c>
      <c r="AP77" s="96">
        <f>INDEX(Consolidado!$A$1:$CA$102,ROW(AP77)+1,MATCH(DatosProcesados!AP$1,Consolidado!$A$1:$CA$1,0))</f>
        <v>7.8E-2</v>
      </c>
      <c r="AQ77" s="96" t="str">
        <f>INDEX(Consolidado!$A$1:$CA$102,ROW(AQ77)+1,MATCH(DatosProcesados!AQ$1,Consolidado!$A$1:$CA$1,0))</f>
        <v>No</v>
      </c>
      <c r="AR77" s="96" t="str">
        <f>INDEX(Consolidado!$A$1:$CA$102,ROW(AR77)+1,MATCH(DatosProcesados!AR$1,Consolidado!$A$1:$CA$1,0))</f>
        <v>No</v>
      </c>
      <c r="AS77" s="96" t="str">
        <f>INDEX(Consolidado!$A$1:$CA$102,ROW(AS77)+1,MATCH(DatosProcesados!AS$1,Consolidado!$A$1:$CA$1,0))</f>
        <v>No informa</v>
      </c>
      <c r="AT77" s="96" t="str">
        <f>INDEX(Consolidado!$A$1:$CA$102,ROW(AT77)+1,MATCH(DatosProcesados!AT$1,Consolidado!$A$1:$CA$1,0))</f>
        <v>No</v>
      </c>
      <c r="AU77" s="96" t="str">
        <f>INDEX(Consolidado!$A$1:$CA$102,ROW(AU77)+1,MATCH(DatosProcesados!AU$1,Consolidado!$A$1:$CA$1,0))</f>
        <v>Si</v>
      </c>
      <c r="AV77" s="96">
        <f>INDEX(Consolidado!$A$1:$CA$102,ROW(AV77)+1,MATCH(DatosProcesados!AV$1,Consolidado!$A$1:$CA$1,0))</f>
        <v>1</v>
      </c>
      <c r="AW77" s="96" t="str">
        <f>INDEX(Consolidado!$A$1:$CA$102,ROW(AW77)+1,MATCH(DatosProcesados!AW$1,Consolidado!$A$1:$CA$1,0))</f>
        <v>Si</v>
      </c>
      <c r="AX77" s="96">
        <f>INDEX(Consolidado!$A$1:$CA$102,ROW(AX77)+1,MATCH(DatosProcesados!AX$1,Consolidado!$A$1:$CA$1,0))</f>
        <v>1.1946106015278107E-2</v>
      </c>
      <c r="AY77" s="96">
        <f>INDEX(Consolidado!$A$1:$CA$102,ROW(AY77)+1,MATCH(DatosProcesados!AY$1,Consolidado!$A$1:$CA$1,0))</f>
        <v>2.2302382426449816E-3</v>
      </c>
      <c r="AZ77" s="96">
        <f>INDEX(Consolidado!$A$1:$CA$102,ROW(AZ77)+1,MATCH(DatosProcesados!AZ$1,Consolidado!$A$1:$CA$1,0))</f>
        <v>2.4578387324896596E-3</v>
      </c>
      <c r="BA77" s="96" t="str">
        <f>INDEX(Consolidado!$A$1:$CA$102,ROW(BA77)+1,MATCH(DatosProcesados!BA$1,Consolidado!$A$1:$CA$1,0))</f>
        <v>Si</v>
      </c>
      <c r="BB77" s="96" t="str">
        <f>INDEX(Consolidado!$A$1:$CA$102,ROW(BB77)+1,MATCH(DatosProcesados!BB$1,Consolidado!$A$1:$CA$1,0))</f>
        <v>No informa</v>
      </c>
      <c r="BC77" s="96" t="str">
        <f>INDEX(Consolidado!$A$1:$CA$102,ROW(BC77)+1,MATCH(DatosProcesados!BC$1,Consolidado!$A$1:$CA$1,0))</f>
        <v>Si</v>
      </c>
      <c r="BD77" s="96" t="str">
        <f>INDEX(Consolidado!$A$1:$CA$102,ROW(BD77)+1,MATCH(DatosProcesados!BD$1,Consolidado!$A$1:$CA$1,0))</f>
        <v>Si</v>
      </c>
      <c r="BE77" s="96">
        <f>INDEX(Consolidado!$A$1:$CA$102,ROW(BE77)+1,MATCH(DatosProcesados!BE$1,Consolidado!$A$1:$CA$1,0))</f>
        <v>1</v>
      </c>
      <c r="BF77" s="96">
        <f>INDEX(Consolidado!$A$1:$CA$102,ROW(BF77)+1,MATCH(DatosProcesados!BF$1,Consolidado!$A$1:$CA$1,0))</f>
        <v>0</v>
      </c>
    </row>
    <row r="78" spans="1:58" x14ac:dyDescent="0.3">
      <c r="A78" s="96" t="str">
        <f>INDEX(Consolidado!$A$1:$CA$102,ROW(A78)+1,MATCH(DatosProcesados!A$1,Consolidado!$A$1:$CA$1,0))</f>
        <v>CONSTRUCTORA CAPITAL BOGOTA SAS</v>
      </c>
      <c r="B78" s="96" t="str">
        <f>INDEX(Consolidado!$A$1:$CA$102,ROW(B78)+1,MATCH(DatosProcesados!B$1,Consolidado!$A$1:$CA$1,0))</f>
        <v>Construcción</v>
      </c>
      <c r="C78" s="96" t="str">
        <f>INDEX(Consolidado!$A$1:$CA$102,ROW(C78)+1,MATCH(DatosProcesados!C$1,Consolidado!$A$1:$CA$1,0))</f>
        <v>Privada</v>
      </c>
      <c r="D78" s="96" t="str">
        <f>INDEX(Consolidado!$A$1:$CA$102,ROW(D78)+1,MATCH(DatosProcesados!D$1,Consolidado!$A$1:$CA$1,0))</f>
        <v>Si</v>
      </c>
      <c r="E78" s="96" t="str">
        <f>INDEX(Consolidado!$A$1:$CA$102,ROW(E78)+1,MATCH(DatosProcesados!E$1,Consolidado!$A$1:$CA$1,0))</f>
        <v>No</v>
      </c>
      <c r="F78" s="96" t="str">
        <f>INDEX(Consolidado!$A$1:$CA$102,ROW(F78)+1,MATCH(DatosProcesados!F$1,Consolidado!$A$1:$CA$1,0))</f>
        <v>No</v>
      </c>
      <c r="G78" s="96">
        <f>INDEX(Consolidado!$A$1:$CA$102,ROW(G78)+1,MATCH(DatosProcesados!G$1,Consolidado!$A$1:$CA$1,0))</f>
        <v>2008</v>
      </c>
      <c r="H78" s="96" t="str">
        <f>INDEX(Consolidado!$A$1:$CA$102,ROW(H78)+1,MATCH(DatosProcesados!H$1,Consolidado!$A$1:$CA$1,0))</f>
        <v>Colombia</v>
      </c>
      <c r="I78" s="96">
        <f>INDEX(Consolidado!$A$1:$CA$102,ROW(I78)+1,MATCH(DatosProcesados!I$1,Consolidado!$A$1:$CA$1,0))</f>
        <v>1.3132825420000001</v>
      </c>
      <c r="J78" s="96" t="str">
        <f>INDEX(Consolidado!$A$1:$CA$102,ROW(J78)+1,MATCH(DatosProcesados!J$1,Consolidado!$A$1:$CA$1,0))</f>
        <v>Si</v>
      </c>
      <c r="K78" s="96">
        <f>INDEX(Consolidado!$A$1:$CA$102,ROW(K78)+1,MATCH(DatosProcesados!K$1,Consolidado!$A$1:$CA$1,0))</f>
        <v>2024</v>
      </c>
      <c r="L78" s="96" t="str">
        <f>INDEX(Consolidado!$A$1:$CA$102,ROW(L78)+1,MATCH(DatosProcesados!L$1,Consolidado!$A$1:$CA$1,0))</f>
        <v>Si</v>
      </c>
      <c r="M78" s="96" t="str">
        <f>INDEX(Consolidado!$A$1:$CA$102,ROW(M78)+1,MATCH(DatosProcesados!M$1,Consolidado!$A$1:$CA$1,0))</f>
        <v>Si</v>
      </c>
      <c r="N78" s="96" t="str">
        <f>INDEX(Consolidado!$A$1:$CA$102,ROW(N78)+1,MATCH(DatosProcesados!N$1,Consolidado!$A$1:$CA$1,0))</f>
        <v>Si</v>
      </c>
      <c r="O78" s="96" t="str">
        <f>INDEX(Consolidado!$A$1:$CA$102,ROW(O78)+1,MATCH(DatosProcesados!O$1,Consolidado!$A$1:$CA$1,0))</f>
        <v>No</v>
      </c>
      <c r="P78" s="96" t="str">
        <f>INDEX(Consolidado!$A$1:$CA$102,ROW(P78)+1,MATCH(DatosProcesados!P$1,Consolidado!$A$1:$CA$1,0))</f>
        <v>Si</v>
      </c>
      <c r="Q78" s="96">
        <f>INDEX(Consolidado!$A$1:$CA$102,ROW(Q78)+1,MATCH(DatosProcesados!Q$1,Consolidado!$A$1:$CA$1,0))</f>
        <v>1680</v>
      </c>
      <c r="R78" s="96">
        <f>INDEX(Consolidado!$A$1:$CA$102,ROW(R78)+1,MATCH(DatosProcesados!R$1,Consolidado!$A$1:$CA$1,0))</f>
        <v>421</v>
      </c>
      <c r="S78" s="96" t="str">
        <f>INDEX(Consolidado!$A$1:$CA$102,ROW(S78)+1,MATCH(DatosProcesados!S$1,Consolidado!$A$1:$CA$1,0))</f>
        <v>No informa</v>
      </c>
      <c r="T78" s="96" t="str">
        <f>INDEX(Consolidado!$A$1:$CA$102,ROW(T78)+1,MATCH(DatosProcesados!T$1,Consolidado!$A$1:$CA$1,0))</f>
        <v>No</v>
      </c>
      <c r="U78" s="96" t="str">
        <f>INDEX(Consolidado!$A$1:$CA$102,ROW(U78)+1,MATCH(DatosProcesados!U$1,Consolidado!$A$1:$CA$1,0))</f>
        <v>No</v>
      </c>
      <c r="V78" s="96">
        <f>INDEX(Consolidado!$A$1:$CA$102,ROW(V78)+1,MATCH(DatosProcesados!V$1,Consolidado!$A$1:$CA$1,0))</f>
        <v>0</v>
      </c>
      <c r="W78" s="96" t="str">
        <f>INDEX(Consolidado!$A$1:$CA$102,ROW(W78)+1,MATCH(DatosProcesados!W$1,Consolidado!$A$1:$CA$1,0))</f>
        <v>No</v>
      </c>
      <c r="X78" s="96" t="str">
        <f>INDEX(Consolidado!$A$1:$CA$102,ROW(X78)+1,MATCH(DatosProcesados!X$1,Consolidado!$A$1:$CA$1,0))</f>
        <v>No informa</v>
      </c>
      <c r="Y78" s="96" t="str">
        <f>INDEX(Consolidado!$A$1:$CA$102,ROW(Y78)+1,MATCH(DatosProcesados!Y$1,Consolidado!$A$1:$CA$1,0))</f>
        <v>No</v>
      </c>
      <c r="Z78" s="96" t="str">
        <f>INDEX(Consolidado!$A$1:$CA$102,ROW(Z78)+1,MATCH(DatosProcesados!Z$1,Consolidado!$A$1:$CA$1,0))</f>
        <v>No</v>
      </c>
      <c r="AA78" s="96" t="str">
        <f>INDEX(Consolidado!$A$1:$CA$102,ROW(AA78)+1,MATCH(DatosProcesados!AA$1,Consolidado!$A$1:$CA$1,0))</f>
        <v>No informa</v>
      </c>
      <c r="AB78" s="96">
        <f>INDEX(Consolidado!$A$1:$CA$102,ROW(AB78)+1,MATCH(DatosProcesados!AB$1,Consolidado!$A$1:$CA$1,0))</f>
        <v>0</v>
      </c>
      <c r="AC78" s="96" t="str">
        <f>INDEX(Consolidado!$A$1:$CA$102,ROW(AC78)+1,MATCH(DatosProcesados!AC$1,Consolidado!$A$1:$CA$1,0))</f>
        <v>Si</v>
      </c>
      <c r="AD78" s="96">
        <f>INDEX(Consolidado!$A$1:$CA$102,ROW(AD78)+1,MATCH(DatosProcesados!AD$1,Consolidado!$A$1:$CA$1,0))</f>
        <v>1086503</v>
      </c>
      <c r="AE78" s="96">
        <f>INDEX(Consolidado!$A$1:$CA$102,ROW(AE78)+1,MATCH(DatosProcesados!AE$1,Consolidado!$A$1:$CA$1,0))</f>
        <v>0</v>
      </c>
      <c r="AF78" s="96" t="str">
        <f>INDEX(Consolidado!$A$1:$CA$102,ROW(AF78)+1,MATCH(DatosProcesados!AF$1,Consolidado!$A$1:$CA$1,0))</f>
        <v>No</v>
      </c>
      <c r="AG78" s="96" t="str">
        <f>INDEX(Consolidado!$A$1:$CA$102,ROW(AG78)+1,MATCH(DatosProcesados!AG$1,Consolidado!$A$1:$CA$1,0))</f>
        <v>No</v>
      </c>
      <c r="AH78" s="96" t="str">
        <f>INDEX(Consolidado!$A$1:$CA$102,ROW(AH78)+1,MATCH(DatosProcesados!AH$1,Consolidado!$A$1:$CA$1,0))</f>
        <v>No</v>
      </c>
      <c r="AI78" s="96" t="str">
        <f>INDEX(Consolidado!$A$1:$CA$102,ROW(AI78)+1,MATCH(DatosProcesados!AI$1,Consolidado!$A$1:$CA$1,0))</f>
        <v>No informa</v>
      </c>
      <c r="AJ78" s="96" t="str">
        <f>INDEX(Consolidado!$A$1:$CA$102,ROW(AJ78)+1,MATCH(DatosProcesados!AJ$1,Consolidado!$A$1:$CA$1,0))</f>
        <v xml:space="preserve">No informa </v>
      </c>
      <c r="AK78" s="96" t="str">
        <f>INDEX(Consolidado!$A$1:$CA$102,ROW(AK78)+1,MATCH(DatosProcesados!AK$1,Consolidado!$A$1:$CA$1,0))</f>
        <v>No</v>
      </c>
      <c r="AL78" s="96" t="str">
        <f>INDEX(Consolidado!$A$1:$CA$102,ROW(AL78)+1,MATCH(DatosProcesados!AL$1,Consolidado!$A$1:$CA$1,0))</f>
        <v>No informa</v>
      </c>
      <c r="AM78" s="96" t="str">
        <f>INDEX(Consolidado!$A$1:$CA$102,ROW(AM78)+1,MATCH(DatosProcesados!AM$1,Consolidado!$A$1:$CA$1,0))</f>
        <v>No informa</v>
      </c>
      <c r="AN78" s="96">
        <f>INDEX(Consolidado!$A$1:$CA$102,ROW(AN78)+1,MATCH(DatosProcesados!AN$1,Consolidado!$A$1:$CA$1,0))</f>
        <v>0</v>
      </c>
      <c r="AO78" s="96" t="str">
        <f>INDEX(Consolidado!$A$1:$CA$102,ROW(AO78)+1,MATCH(DatosProcesados!AO$1,Consolidado!$A$1:$CA$1,0))</f>
        <v>No informa</v>
      </c>
      <c r="AP78" s="96" t="str">
        <f>INDEX(Consolidado!$A$1:$CA$102,ROW(AP78)+1,MATCH(DatosProcesados!AP$1,Consolidado!$A$1:$CA$1,0))</f>
        <v>No informa</v>
      </c>
      <c r="AQ78" s="96" t="str">
        <f>INDEX(Consolidado!$A$1:$CA$102,ROW(AQ78)+1,MATCH(DatosProcesados!AQ$1,Consolidado!$A$1:$CA$1,0))</f>
        <v>No</v>
      </c>
      <c r="AR78" s="96" t="str">
        <f>INDEX(Consolidado!$A$1:$CA$102,ROW(AR78)+1,MATCH(DatosProcesados!AR$1,Consolidado!$A$1:$CA$1,0))</f>
        <v>No</v>
      </c>
      <c r="AS78" s="96" t="str">
        <f>INDEX(Consolidado!$A$1:$CA$102,ROW(AS78)+1,MATCH(DatosProcesados!AS$1,Consolidado!$A$1:$CA$1,0))</f>
        <v>No informa</v>
      </c>
      <c r="AT78" s="96" t="str">
        <f>INDEX(Consolidado!$A$1:$CA$102,ROW(AT78)+1,MATCH(DatosProcesados!AT$1,Consolidado!$A$1:$CA$1,0))</f>
        <v>No</v>
      </c>
      <c r="AU78" s="96" t="str">
        <f>INDEX(Consolidado!$A$1:$CA$102,ROW(AU78)+1,MATCH(DatosProcesados!AU$1,Consolidado!$A$1:$CA$1,0))</f>
        <v>No</v>
      </c>
      <c r="AV78" s="96">
        <f>INDEX(Consolidado!$A$1:$CA$102,ROW(AV78)+1,MATCH(DatosProcesados!AV$1,Consolidado!$A$1:$CA$1,0))</f>
        <v>0</v>
      </c>
      <c r="AW78" s="96" t="str">
        <f>INDEX(Consolidado!$A$1:$CA$102,ROW(AW78)+1,MATCH(DatosProcesados!AW$1,Consolidado!$A$1:$CA$1,0))</f>
        <v>No</v>
      </c>
      <c r="AX78" s="96" t="str">
        <f>INDEX(Consolidado!$A$1:$CA$102,ROW(AX78)+1,MATCH(DatosProcesados!AX$1,Consolidado!$A$1:$CA$1,0))</f>
        <v>No informa</v>
      </c>
      <c r="AY78" s="96" t="str">
        <f>INDEX(Consolidado!$A$1:$CA$102,ROW(AY78)+1,MATCH(DatosProcesados!AY$1,Consolidado!$A$1:$CA$1,0))</f>
        <v>No informa</v>
      </c>
      <c r="AZ78" s="96" t="str">
        <f>INDEX(Consolidado!$A$1:$CA$102,ROW(AZ78)+1,MATCH(DatosProcesados!AZ$1,Consolidado!$A$1:$CA$1,0))</f>
        <v>No informa</v>
      </c>
      <c r="BA78" s="96" t="str">
        <f>INDEX(Consolidado!$A$1:$CA$102,ROW(BA78)+1,MATCH(DatosProcesados!BA$1,Consolidado!$A$1:$CA$1,0))</f>
        <v>Si</v>
      </c>
      <c r="BB78" s="96">
        <f>INDEX(Consolidado!$A$1:$CA$102,ROW(BB78)+1,MATCH(DatosProcesados!BB$1,Consolidado!$A$1:$CA$1,0))</f>
        <v>1</v>
      </c>
      <c r="BC78" s="96" t="str">
        <f>INDEX(Consolidado!$A$1:$CA$102,ROW(BC78)+1,MATCH(DatosProcesados!BC$1,Consolidado!$A$1:$CA$1,0))</f>
        <v>No</v>
      </c>
      <c r="BD78" s="96" t="str">
        <f>INDEX(Consolidado!$A$1:$CA$102,ROW(BD78)+1,MATCH(DatosProcesados!BD$1,Consolidado!$A$1:$CA$1,0))</f>
        <v>No</v>
      </c>
      <c r="BE78" s="96">
        <f>INDEX(Consolidado!$A$1:$CA$102,ROW(BE78)+1,MATCH(DatosProcesados!BE$1,Consolidado!$A$1:$CA$1,0))</f>
        <v>1</v>
      </c>
      <c r="BF78" s="96" t="str">
        <f>INDEX(Consolidado!$A$1:$CA$102,ROW(BF78)+1,MATCH(DatosProcesados!BF$1,Consolidado!$A$1:$CA$1,0))</f>
        <v>No informa</v>
      </c>
    </row>
    <row r="79" spans="1:58" x14ac:dyDescent="0.3">
      <c r="A79" s="96" t="str">
        <f>INDEX(Consolidado!$A$1:$CA$102,ROW(A79)+1,MATCH(DatosProcesados!A$1,Consolidado!$A$1:$CA$1,0))</f>
        <v>CONSTRUCCIONES EL CONDOR S.A</v>
      </c>
      <c r="B79" s="96" t="str">
        <f>INDEX(Consolidado!$A$1:$CA$102,ROW(B79)+1,MATCH(DatosProcesados!B$1,Consolidado!$A$1:$CA$1,0))</f>
        <v>Construcción</v>
      </c>
      <c r="C79" s="96" t="str">
        <f>INDEX(Consolidado!$A$1:$CA$102,ROW(C79)+1,MATCH(DatosProcesados!C$1,Consolidado!$A$1:$CA$1,0))</f>
        <v>Privada</v>
      </c>
      <c r="D79" s="96" t="str">
        <f>INDEX(Consolidado!$A$1:$CA$102,ROW(D79)+1,MATCH(DatosProcesados!D$1,Consolidado!$A$1:$CA$1,0))</f>
        <v>No</v>
      </c>
      <c r="E79" s="96" t="str">
        <f>INDEX(Consolidado!$A$1:$CA$102,ROW(E79)+1,MATCH(DatosProcesados!E$1,Consolidado!$A$1:$CA$1,0))</f>
        <v>Si</v>
      </c>
      <c r="F79" s="96" t="str">
        <f>INDEX(Consolidado!$A$1:$CA$102,ROW(F79)+1,MATCH(DatosProcesados!F$1,Consolidado!$A$1:$CA$1,0))</f>
        <v>Si</v>
      </c>
      <c r="G79" s="96">
        <f>INDEX(Consolidado!$A$1:$CA$102,ROW(G79)+1,MATCH(DatosProcesados!G$1,Consolidado!$A$1:$CA$1,0))</f>
        <v>1979</v>
      </c>
      <c r="H79" s="96" t="str">
        <f>INDEX(Consolidado!$A$1:$CA$102,ROW(H79)+1,MATCH(DatosProcesados!H$1,Consolidado!$A$1:$CA$1,0))</f>
        <v>Colombia</v>
      </c>
      <c r="I79" s="96">
        <f>INDEX(Consolidado!$A$1:$CA$102,ROW(I79)+1,MATCH(DatosProcesados!I$1,Consolidado!$A$1:$CA$1,0))</f>
        <v>1.189537155</v>
      </c>
      <c r="J79" s="96" t="str">
        <f>INDEX(Consolidado!$A$1:$CA$102,ROW(J79)+1,MATCH(DatosProcesados!J$1,Consolidado!$A$1:$CA$1,0))</f>
        <v>Si</v>
      </c>
      <c r="K79" s="96">
        <f>INDEX(Consolidado!$A$1:$CA$102,ROW(K79)+1,MATCH(DatosProcesados!K$1,Consolidado!$A$1:$CA$1,0))</f>
        <v>2024</v>
      </c>
      <c r="L79" s="96" t="str">
        <f>INDEX(Consolidado!$A$1:$CA$102,ROW(L79)+1,MATCH(DatosProcesados!L$1,Consolidado!$A$1:$CA$1,0))</f>
        <v>Si</v>
      </c>
      <c r="M79" s="96" t="str">
        <f>INDEX(Consolidado!$A$1:$CA$102,ROW(M79)+1,MATCH(DatosProcesados!M$1,Consolidado!$A$1:$CA$1,0))</f>
        <v>Si</v>
      </c>
      <c r="N79" s="96" t="str">
        <f>INDEX(Consolidado!$A$1:$CA$102,ROW(N79)+1,MATCH(DatosProcesados!N$1,Consolidado!$A$1:$CA$1,0))</f>
        <v>Si</v>
      </c>
      <c r="O79" s="96" t="str">
        <f>INDEX(Consolidado!$A$1:$CA$102,ROW(O79)+1,MATCH(DatosProcesados!O$1,Consolidado!$A$1:$CA$1,0))</f>
        <v>No</v>
      </c>
      <c r="P79" s="96" t="str">
        <f>INDEX(Consolidado!$A$1:$CA$102,ROW(P79)+1,MATCH(DatosProcesados!P$1,Consolidado!$A$1:$CA$1,0))</f>
        <v>No</v>
      </c>
      <c r="Q79" s="96" t="str">
        <f>INDEX(Consolidado!$A$1:$CA$102,ROW(Q79)+1,MATCH(DatosProcesados!Q$1,Consolidado!$A$1:$CA$1,0))</f>
        <v>No informa</v>
      </c>
      <c r="R79" s="96" t="str">
        <f>INDEX(Consolidado!$A$1:$CA$102,ROW(R79)+1,MATCH(DatosProcesados!R$1,Consolidado!$A$1:$CA$1,0))</f>
        <v>No informa</v>
      </c>
      <c r="S79" s="96" t="str">
        <f>INDEX(Consolidado!$A$1:$CA$102,ROW(S79)+1,MATCH(DatosProcesados!S$1,Consolidado!$A$1:$CA$1,0))</f>
        <v>No informa</v>
      </c>
      <c r="T79" s="96" t="str">
        <f>INDEX(Consolidado!$A$1:$CA$102,ROW(T79)+1,MATCH(DatosProcesados!T$1,Consolidado!$A$1:$CA$1,0))</f>
        <v>No</v>
      </c>
      <c r="U79" s="96" t="str">
        <f>INDEX(Consolidado!$A$1:$CA$102,ROW(U79)+1,MATCH(DatosProcesados!U$1,Consolidado!$A$1:$CA$1,0))</f>
        <v>No</v>
      </c>
      <c r="V79" s="96">
        <f>INDEX(Consolidado!$A$1:$CA$102,ROW(V79)+1,MATCH(DatosProcesados!V$1,Consolidado!$A$1:$CA$1,0))</f>
        <v>0</v>
      </c>
      <c r="W79" s="96" t="str">
        <f>INDEX(Consolidado!$A$1:$CA$102,ROW(W79)+1,MATCH(DatosProcesados!W$1,Consolidado!$A$1:$CA$1,0))</f>
        <v>No</v>
      </c>
      <c r="X79" s="96" t="str">
        <f>INDEX(Consolidado!$A$1:$CA$102,ROW(X79)+1,MATCH(DatosProcesados!X$1,Consolidado!$A$1:$CA$1,0))</f>
        <v>No informa</v>
      </c>
      <c r="Y79" s="96" t="str">
        <f>INDEX(Consolidado!$A$1:$CA$102,ROW(Y79)+1,MATCH(DatosProcesados!Y$1,Consolidado!$A$1:$CA$1,0))</f>
        <v>No</v>
      </c>
      <c r="Z79" s="96" t="str">
        <f>INDEX(Consolidado!$A$1:$CA$102,ROW(Z79)+1,MATCH(DatosProcesados!Z$1,Consolidado!$A$1:$CA$1,0))</f>
        <v>No</v>
      </c>
      <c r="AA79" s="96" t="str">
        <f>INDEX(Consolidado!$A$1:$CA$102,ROW(AA79)+1,MATCH(DatosProcesados!AA$1,Consolidado!$A$1:$CA$1,0))</f>
        <v>No informa</v>
      </c>
      <c r="AB79" s="96">
        <f>INDEX(Consolidado!$A$1:$CA$102,ROW(AB79)+1,MATCH(DatosProcesados!AB$1,Consolidado!$A$1:$CA$1,0))</f>
        <v>0</v>
      </c>
      <c r="AC79" s="96" t="str">
        <f>INDEX(Consolidado!$A$1:$CA$102,ROW(AC79)+1,MATCH(DatosProcesados!AC$1,Consolidado!$A$1:$CA$1,0))</f>
        <v>Si</v>
      </c>
      <c r="AD79" s="96" t="str">
        <f>INDEX(Consolidado!$A$1:$CA$102,ROW(AD79)+1,MATCH(DatosProcesados!AD$1,Consolidado!$A$1:$CA$1,0))</f>
        <v>No informa</v>
      </c>
      <c r="AE79" s="96">
        <f>INDEX(Consolidado!$A$1:$CA$102,ROW(AE79)+1,MATCH(DatosProcesados!AE$1,Consolidado!$A$1:$CA$1,0))</f>
        <v>0</v>
      </c>
      <c r="AF79" s="96" t="str">
        <f>INDEX(Consolidado!$A$1:$CA$102,ROW(AF79)+1,MATCH(DatosProcesados!AF$1,Consolidado!$A$1:$CA$1,0))</f>
        <v>Si</v>
      </c>
      <c r="AG79" s="96" t="str">
        <f>INDEX(Consolidado!$A$1:$CA$102,ROW(AG79)+1,MATCH(DatosProcesados!AG$1,Consolidado!$A$1:$CA$1,0))</f>
        <v>No</v>
      </c>
      <c r="AH79" s="96" t="str">
        <f>INDEX(Consolidado!$A$1:$CA$102,ROW(AH79)+1,MATCH(DatosProcesados!AH$1,Consolidado!$A$1:$CA$1,0))</f>
        <v>Si</v>
      </c>
      <c r="AI79" s="96" t="str">
        <f>INDEX(Consolidado!$A$1:$CA$102,ROW(AI79)+1,MATCH(DatosProcesados!AI$1,Consolidado!$A$1:$CA$1,0))</f>
        <v>No informa</v>
      </c>
      <c r="AJ79" s="96" t="str">
        <f>INDEX(Consolidado!$A$1:$CA$102,ROW(AJ79)+1,MATCH(DatosProcesados!AJ$1,Consolidado!$A$1:$CA$1,0))</f>
        <v xml:space="preserve">No informa </v>
      </c>
      <c r="AK79" s="96" t="str">
        <f>INDEX(Consolidado!$A$1:$CA$102,ROW(AK79)+1,MATCH(DatosProcesados!AK$1,Consolidado!$A$1:$CA$1,0))</f>
        <v>Si</v>
      </c>
      <c r="AL79" s="96" t="str">
        <f>INDEX(Consolidado!$A$1:$CA$102,ROW(AL79)+1,MATCH(DatosProcesados!AL$1,Consolidado!$A$1:$CA$1,0))</f>
        <v>No informa</v>
      </c>
      <c r="AM79" s="96" t="str">
        <f>INDEX(Consolidado!$A$1:$CA$102,ROW(AM79)+1,MATCH(DatosProcesados!AM$1,Consolidado!$A$1:$CA$1,0))</f>
        <v>No informa</v>
      </c>
      <c r="AN79" s="96">
        <f>INDEX(Consolidado!$A$1:$CA$102,ROW(AN79)+1,MATCH(DatosProcesados!AN$1,Consolidado!$A$1:$CA$1,0))</f>
        <v>0</v>
      </c>
      <c r="AO79" s="96">
        <f>INDEX(Consolidado!$A$1:$CA$102,ROW(AO79)+1,MATCH(DatosProcesados!AO$1,Consolidado!$A$1:$CA$1,0))</f>
        <v>0.28570000000000001</v>
      </c>
      <c r="AP79" s="96">
        <f>INDEX(Consolidado!$A$1:$CA$102,ROW(AP79)+1,MATCH(DatosProcesados!AP$1,Consolidado!$A$1:$CA$1,0))</f>
        <v>9.5000000000000001E-2</v>
      </c>
      <c r="AQ79" s="96" t="str">
        <f>INDEX(Consolidado!$A$1:$CA$102,ROW(AQ79)+1,MATCH(DatosProcesados!AQ$1,Consolidado!$A$1:$CA$1,0))</f>
        <v>No</v>
      </c>
      <c r="AR79" s="96" t="str">
        <f>INDEX(Consolidado!$A$1:$CA$102,ROW(AR79)+1,MATCH(DatosProcesados!AR$1,Consolidado!$A$1:$CA$1,0))</f>
        <v>No</v>
      </c>
      <c r="AS79" s="96" t="str">
        <f>INDEX(Consolidado!$A$1:$CA$102,ROW(AS79)+1,MATCH(DatosProcesados!AS$1,Consolidado!$A$1:$CA$1,0))</f>
        <v>No informa</v>
      </c>
      <c r="AT79" s="96" t="str">
        <f>INDEX(Consolidado!$A$1:$CA$102,ROW(AT79)+1,MATCH(DatosProcesados!AT$1,Consolidado!$A$1:$CA$1,0))</f>
        <v>No</v>
      </c>
      <c r="AU79" s="96" t="str">
        <f>INDEX(Consolidado!$A$1:$CA$102,ROW(AU79)+1,MATCH(DatosProcesados!AU$1,Consolidado!$A$1:$CA$1,0))</f>
        <v>Si</v>
      </c>
      <c r="AV79" s="96">
        <f>INDEX(Consolidado!$A$1:$CA$102,ROW(AV79)+1,MATCH(DatosProcesados!AV$1,Consolidado!$A$1:$CA$1,0))</f>
        <v>1</v>
      </c>
      <c r="AW79" s="96" t="str">
        <f>INDEX(Consolidado!$A$1:$CA$102,ROW(AW79)+1,MATCH(DatosProcesados!AW$1,Consolidado!$A$1:$CA$1,0))</f>
        <v>No</v>
      </c>
      <c r="AX79" s="96" t="str">
        <f>INDEX(Consolidado!$A$1:$CA$102,ROW(AX79)+1,MATCH(DatosProcesados!AX$1,Consolidado!$A$1:$CA$1,0))</f>
        <v>No informa</v>
      </c>
      <c r="AY79" s="96" t="str">
        <f>INDEX(Consolidado!$A$1:$CA$102,ROW(AY79)+1,MATCH(DatosProcesados!AY$1,Consolidado!$A$1:$CA$1,0))</f>
        <v>No informa</v>
      </c>
      <c r="AZ79" s="96" t="str">
        <f>INDEX(Consolidado!$A$1:$CA$102,ROW(AZ79)+1,MATCH(DatosProcesados!AZ$1,Consolidado!$A$1:$CA$1,0))</f>
        <v>No informa</v>
      </c>
      <c r="BA79" s="96" t="str">
        <f>INDEX(Consolidado!$A$1:$CA$102,ROW(BA79)+1,MATCH(DatosProcesados!BA$1,Consolidado!$A$1:$CA$1,0))</f>
        <v>Si</v>
      </c>
      <c r="BB79" s="96" t="str">
        <f>INDEX(Consolidado!$A$1:$CA$102,ROW(BB79)+1,MATCH(DatosProcesados!BB$1,Consolidado!$A$1:$CA$1,0))</f>
        <v>No informa</v>
      </c>
      <c r="BC79" s="96" t="str">
        <f>INDEX(Consolidado!$A$1:$CA$102,ROW(BC79)+1,MATCH(DatosProcesados!BC$1,Consolidado!$A$1:$CA$1,0))</f>
        <v>No</v>
      </c>
      <c r="BD79" s="96" t="str">
        <f>INDEX(Consolidado!$A$1:$CA$102,ROW(BD79)+1,MATCH(DatosProcesados!BD$1,Consolidado!$A$1:$CA$1,0))</f>
        <v>No</v>
      </c>
      <c r="BE79" s="96">
        <f>INDEX(Consolidado!$A$1:$CA$102,ROW(BE79)+1,MATCH(DatosProcesados!BE$1,Consolidado!$A$1:$CA$1,0))</f>
        <v>0</v>
      </c>
      <c r="BF79" s="96">
        <f>INDEX(Consolidado!$A$1:$CA$102,ROW(BF79)+1,MATCH(DatosProcesados!BF$1,Consolidado!$A$1:$CA$1,0))</f>
        <v>1</v>
      </c>
    </row>
    <row r="80" spans="1:58" x14ac:dyDescent="0.3">
      <c r="A80" s="96" t="str">
        <f>INDEX(Consolidado!$A$1:$CA$102,ROW(A80)+1,MATCH(DatosProcesados!A$1,Consolidado!$A$1:$CA$1,0))</f>
        <v>MARVAL S.A.S.</v>
      </c>
      <c r="B80" s="96" t="str">
        <f>INDEX(Consolidado!$A$1:$CA$102,ROW(B80)+1,MATCH(DatosProcesados!B$1,Consolidado!$A$1:$CA$1,0))</f>
        <v>Construcción</v>
      </c>
      <c r="C80" s="96" t="str">
        <f>INDEX(Consolidado!$A$1:$CA$102,ROW(C80)+1,MATCH(DatosProcesados!C$1,Consolidado!$A$1:$CA$1,0))</f>
        <v>Privada</v>
      </c>
      <c r="D80" s="96" t="str">
        <f>INDEX(Consolidado!$A$1:$CA$102,ROW(D80)+1,MATCH(DatosProcesados!D$1,Consolidado!$A$1:$CA$1,0))</f>
        <v>Si</v>
      </c>
      <c r="E80" s="96" t="str">
        <f>INDEX(Consolidado!$A$1:$CA$102,ROW(E80)+1,MATCH(DatosProcesados!E$1,Consolidado!$A$1:$CA$1,0))</f>
        <v>No</v>
      </c>
      <c r="F80" s="96" t="str">
        <f>INDEX(Consolidado!$A$1:$CA$102,ROW(F80)+1,MATCH(DatosProcesados!F$1,Consolidado!$A$1:$CA$1,0))</f>
        <v>No</v>
      </c>
      <c r="G80" s="96">
        <f>INDEX(Consolidado!$A$1:$CA$102,ROW(G80)+1,MATCH(DatosProcesados!G$1,Consolidado!$A$1:$CA$1,0))</f>
        <v>1976</v>
      </c>
      <c r="H80" s="96" t="str">
        <f>INDEX(Consolidado!$A$1:$CA$102,ROW(H80)+1,MATCH(DatosProcesados!H$1,Consolidado!$A$1:$CA$1,0))</f>
        <v>Colombia</v>
      </c>
      <c r="I80" s="96">
        <f>INDEX(Consolidado!$A$1:$CA$102,ROW(I80)+1,MATCH(DatosProcesados!I$1,Consolidado!$A$1:$CA$1,0))</f>
        <v>0.98534294499999997</v>
      </c>
      <c r="J80" s="96" t="str">
        <f>INDEX(Consolidado!$A$1:$CA$102,ROW(J80)+1,MATCH(DatosProcesados!J$1,Consolidado!$A$1:$CA$1,0))</f>
        <v>Si</v>
      </c>
      <c r="K80" s="96">
        <f>INDEX(Consolidado!$A$1:$CA$102,ROW(K80)+1,MATCH(DatosProcesados!K$1,Consolidado!$A$1:$CA$1,0))</f>
        <v>2024</v>
      </c>
      <c r="L80" s="96" t="str">
        <f>INDEX(Consolidado!$A$1:$CA$102,ROW(L80)+1,MATCH(DatosProcesados!L$1,Consolidado!$A$1:$CA$1,0))</f>
        <v>No</v>
      </c>
      <c r="M80" s="96" t="str">
        <f>INDEX(Consolidado!$A$1:$CA$102,ROW(M80)+1,MATCH(DatosProcesados!M$1,Consolidado!$A$1:$CA$1,0))</f>
        <v>Si</v>
      </c>
      <c r="N80" s="96" t="str">
        <f>INDEX(Consolidado!$A$1:$CA$102,ROW(N80)+1,MATCH(DatosProcesados!N$1,Consolidado!$A$1:$CA$1,0))</f>
        <v>Si</v>
      </c>
      <c r="O80" s="96" t="str">
        <f>INDEX(Consolidado!$A$1:$CA$102,ROW(O80)+1,MATCH(DatosProcesados!O$1,Consolidado!$A$1:$CA$1,0))</f>
        <v>Si</v>
      </c>
      <c r="P80" s="96" t="str">
        <f>INDEX(Consolidado!$A$1:$CA$102,ROW(P80)+1,MATCH(DatosProcesados!P$1,Consolidado!$A$1:$CA$1,0))</f>
        <v>Si</v>
      </c>
      <c r="Q80" s="96" t="str">
        <f>INDEX(Consolidado!$A$1:$CA$102,ROW(Q80)+1,MATCH(DatosProcesados!Q$1,Consolidado!$A$1:$CA$1,0))</f>
        <v>No informa</v>
      </c>
      <c r="R80" s="96" t="str">
        <f>INDEX(Consolidado!$A$1:$CA$102,ROW(R80)+1,MATCH(DatosProcesados!R$1,Consolidado!$A$1:$CA$1,0))</f>
        <v>No informa</v>
      </c>
      <c r="S80" s="96" t="str">
        <f>INDEX(Consolidado!$A$1:$CA$102,ROW(S80)+1,MATCH(DatosProcesados!S$1,Consolidado!$A$1:$CA$1,0))</f>
        <v>No informa</v>
      </c>
      <c r="T80" s="96" t="str">
        <f>INDEX(Consolidado!$A$1:$CA$102,ROW(T80)+1,MATCH(DatosProcesados!T$1,Consolidado!$A$1:$CA$1,0))</f>
        <v>Si</v>
      </c>
      <c r="U80" s="96" t="str">
        <f>INDEX(Consolidado!$A$1:$CA$102,ROW(U80)+1,MATCH(DatosProcesados!U$1,Consolidado!$A$1:$CA$1,0))</f>
        <v>No</v>
      </c>
      <c r="V80" s="96">
        <f>INDEX(Consolidado!$A$1:$CA$102,ROW(V80)+1,MATCH(DatosProcesados!V$1,Consolidado!$A$1:$CA$1,0))</f>
        <v>0</v>
      </c>
      <c r="W80" s="96" t="str">
        <f>INDEX(Consolidado!$A$1:$CA$102,ROW(W80)+1,MATCH(DatosProcesados!W$1,Consolidado!$A$1:$CA$1,0))</f>
        <v>Si</v>
      </c>
      <c r="X80" s="96">
        <f>INDEX(Consolidado!$A$1:$CA$102,ROW(X80)+1,MATCH(DatosProcesados!X$1,Consolidado!$A$1:$CA$1,0))</f>
        <v>24783382.800000001</v>
      </c>
      <c r="Y80" s="96" t="str">
        <f>INDEX(Consolidado!$A$1:$CA$102,ROW(Y80)+1,MATCH(DatosProcesados!Y$1,Consolidado!$A$1:$CA$1,0))</f>
        <v>Si</v>
      </c>
      <c r="Z80" s="96" t="str">
        <f>INDEX(Consolidado!$A$1:$CA$102,ROW(Z80)+1,MATCH(DatosProcesados!Z$1,Consolidado!$A$1:$CA$1,0))</f>
        <v>Si</v>
      </c>
      <c r="AA80" s="96" t="str">
        <f>INDEX(Consolidado!$A$1:$CA$102,ROW(AA80)+1,MATCH(DatosProcesados!AA$1,Consolidado!$A$1:$CA$1,0))</f>
        <v>No informa</v>
      </c>
      <c r="AB80" s="96">
        <f>INDEX(Consolidado!$A$1:$CA$102,ROW(AB80)+1,MATCH(DatosProcesados!AB$1,Consolidado!$A$1:$CA$1,0))</f>
        <v>0</v>
      </c>
      <c r="AC80" s="96" t="str">
        <f>INDEX(Consolidado!$A$1:$CA$102,ROW(AC80)+1,MATCH(DatosProcesados!AC$1,Consolidado!$A$1:$CA$1,0))</f>
        <v>Si</v>
      </c>
      <c r="AD80" s="96">
        <f>INDEX(Consolidado!$A$1:$CA$102,ROW(AD80)+1,MATCH(DatosProcesados!AD$1,Consolidado!$A$1:$CA$1,0))</f>
        <v>737078.73</v>
      </c>
      <c r="AE80" s="96">
        <f>INDEX(Consolidado!$A$1:$CA$102,ROW(AE80)+1,MATCH(DatosProcesados!AE$1,Consolidado!$A$1:$CA$1,0))</f>
        <v>1</v>
      </c>
      <c r="AF80" s="96" t="str">
        <f>INDEX(Consolidado!$A$1:$CA$102,ROW(AF80)+1,MATCH(DatosProcesados!AF$1,Consolidado!$A$1:$CA$1,0))</f>
        <v>No</v>
      </c>
      <c r="AG80" s="96" t="str">
        <f>INDEX(Consolidado!$A$1:$CA$102,ROW(AG80)+1,MATCH(DatosProcesados!AG$1,Consolidado!$A$1:$CA$1,0))</f>
        <v>No</v>
      </c>
      <c r="AH80" s="96" t="str">
        <f>INDEX(Consolidado!$A$1:$CA$102,ROW(AH80)+1,MATCH(DatosProcesados!AH$1,Consolidado!$A$1:$CA$1,0))</f>
        <v>Si</v>
      </c>
      <c r="AI80" s="96" t="str">
        <f>INDEX(Consolidado!$A$1:$CA$102,ROW(AI80)+1,MATCH(DatosProcesados!AI$1,Consolidado!$A$1:$CA$1,0))</f>
        <v>No informa</v>
      </c>
      <c r="AJ80" s="96" t="str">
        <f>INDEX(Consolidado!$A$1:$CA$102,ROW(AJ80)+1,MATCH(DatosProcesados!AJ$1,Consolidado!$A$1:$CA$1,0))</f>
        <v xml:space="preserve">No informa </v>
      </c>
      <c r="AK80" s="96" t="str">
        <f>INDEX(Consolidado!$A$1:$CA$102,ROW(AK80)+1,MATCH(DatosProcesados!AK$1,Consolidado!$A$1:$CA$1,0))</f>
        <v>No</v>
      </c>
      <c r="AL80" s="96" t="str">
        <f>INDEX(Consolidado!$A$1:$CA$102,ROW(AL80)+1,MATCH(DatosProcesados!AL$1,Consolidado!$A$1:$CA$1,0))</f>
        <v>No informa</v>
      </c>
      <c r="AM80" s="96" t="str">
        <f>INDEX(Consolidado!$A$1:$CA$102,ROW(AM80)+1,MATCH(DatosProcesados!AM$1,Consolidado!$A$1:$CA$1,0))</f>
        <v>No informa</v>
      </c>
      <c r="AN80" s="96">
        <f>INDEX(Consolidado!$A$1:$CA$102,ROW(AN80)+1,MATCH(DatosProcesados!AN$1,Consolidado!$A$1:$CA$1,0))</f>
        <v>0</v>
      </c>
      <c r="AO80" s="96" t="str">
        <f>INDEX(Consolidado!$A$1:$CA$102,ROW(AO80)+1,MATCH(DatosProcesados!AO$1,Consolidado!$A$1:$CA$1,0))</f>
        <v>No informa</v>
      </c>
      <c r="AP80" s="96">
        <f>INDEX(Consolidado!$A$1:$CA$102,ROW(AP80)+1,MATCH(DatosProcesados!AP$1,Consolidado!$A$1:$CA$1,0))</f>
        <v>0.43</v>
      </c>
      <c r="AQ80" s="96" t="str">
        <f>INDEX(Consolidado!$A$1:$CA$102,ROW(AQ80)+1,MATCH(DatosProcesados!AQ$1,Consolidado!$A$1:$CA$1,0))</f>
        <v>No</v>
      </c>
      <c r="AR80" s="96" t="str">
        <f>INDEX(Consolidado!$A$1:$CA$102,ROW(AR80)+1,MATCH(DatosProcesados!AR$1,Consolidado!$A$1:$CA$1,0))</f>
        <v>No</v>
      </c>
      <c r="AS80" s="96" t="str">
        <f>INDEX(Consolidado!$A$1:$CA$102,ROW(AS80)+1,MATCH(DatosProcesados!AS$1,Consolidado!$A$1:$CA$1,0))</f>
        <v>No informa</v>
      </c>
      <c r="AT80" s="96" t="str">
        <f>INDEX(Consolidado!$A$1:$CA$102,ROW(AT80)+1,MATCH(DatosProcesados!AT$1,Consolidado!$A$1:$CA$1,0))</f>
        <v>No</v>
      </c>
      <c r="AU80" s="96" t="str">
        <f>INDEX(Consolidado!$A$1:$CA$102,ROW(AU80)+1,MATCH(DatosProcesados!AU$1,Consolidado!$A$1:$CA$1,0))</f>
        <v>Si</v>
      </c>
      <c r="AV80" s="96">
        <f>INDEX(Consolidado!$A$1:$CA$102,ROW(AV80)+1,MATCH(DatosProcesados!AV$1,Consolidado!$A$1:$CA$1,0))</f>
        <v>0</v>
      </c>
      <c r="AW80" s="96" t="str">
        <f>INDEX(Consolidado!$A$1:$CA$102,ROW(AW80)+1,MATCH(DatosProcesados!AW$1,Consolidado!$A$1:$CA$1,0))</f>
        <v>Si</v>
      </c>
      <c r="AX80" s="96" t="str">
        <f>INDEX(Consolidado!$A$1:$CA$102,ROW(AX80)+1,MATCH(DatosProcesados!AX$1,Consolidado!$A$1:$CA$1,0))</f>
        <v>No informa</v>
      </c>
      <c r="AY80" s="96" t="str">
        <f>INDEX(Consolidado!$A$1:$CA$102,ROW(AY80)+1,MATCH(DatosProcesados!AY$1,Consolidado!$A$1:$CA$1,0))</f>
        <v>No informa</v>
      </c>
      <c r="AZ80" s="96" t="str">
        <f>INDEX(Consolidado!$A$1:$CA$102,ROW(AZ80)+1,MATCH(DatosProcesados!AZ$1,Consolidado!$A$1:$CA$1,0))</f>
        <v>No informa</v>
      </c>
      <c r="BA80" s="96" t="str">
        <f>INDEX(Consolidado!$A$1:$CA$102,ROW(BA80)+1,MATCH(DatosProcesados!BA$1,Consolidado!$A$1:$CA$1,0))</f>
        <v>Si</v>
      </c>
      <c r="BB80" s="96" t="str">
        <f>INDEX(Consolidado!$A$1:$CA$102,ROW(BB80)+1,MATCH(DatosProcesados!BB$1,Consolidado!$A$1:$CA$1,0))</f>
        <v>No informa</v>
      </c>
      <c r="BC80" s="96" t="str">
        <f>INDEX(Consolidado!$A$1:$CA$102,ROW(BC80)+1,MATCH(DatosProcesados!BC$1,Consolidado!$A$1:$CA$1,0))</f>
        <v>No</v>
      </c>
      <c r="BD80" s="96" t="str">
        <f>INDEX(Consolidado!$A$1:$CA$102,ROW(BD80)+1,MATCH(DatosProcesados!BD$1,Consolidado!$A$1:$CA$1,0))</f>
        <v>No</v>
      </c>
      <c r="BE80" s="96">
        <f>INDEX(Consolidado!$A$1:$CA$102,ROW(BE80)+1,MATCH(DatosProcesados!BE$1,Consolidado!$A$1:$CA$1,0))</f>
        <v>1</v>
      </c>
      <c r="BF80" s="96" t="str">
        <f>INDEX(Consolidado!$A$1:$CA$102,ROW(BF80)+1,MATCH(DatosProcesados!BF$1,Consolidado!$A$1:$CA$1,0))</f>
        <v>No informa</v>
      </c>
    </row>
    <row r="81" spans="1:58" x14ac:dyDescent="0.3">
      <c r="A81" s="96" t="str">
        <f>INDEX(Consolidado!$A$1:$CA$102,ROW(A81)+1,MATCH(DatosProcesados!A$1,Consolidado!$A$1:$CA$1,0))</f>
        <v>ARQUITECTURA Y CONCRETO</v>
      </c>
      <c r="B81" s="96" t="str">
        <f>INDEX(Consolidado!$A$1:$CA$102,ROW(B81)+1,MATCH(DatosProcesados!B$1,Consolidado!$A$1:$CA$1,0))</f>
        <v>Construcción</v>
      </c>
      <c r="C81" s="96" t="str">
        <f>INDEX(Consolidado!$A$1:$CA$102,ROW(C81)+1,MATCH(DatosProcesados!C$1,Consolidado!$A$1:$CA$1,0))</f>
        <v>Privada</v>
      </c>
      <c r="D81" s="96" t="str">
        <f>INDEX(Consolidado!$A$1:$CA$102,ROW(D81)+1,MATCH(DatosProcesados!D$1,Consolidado!$A$1:$CA$1,0))</f>
        <v>Si</v>
      </c>
      <c r="E81" s="96" t="str">
        <f>INDEX(Consolidado!$A$1:$CA$102,ROW(E81)+1,MATCH(DatosProcesados!E$1,Consolidado!$A$1:$CA$1,0))</f>
        <v>No</v>
      </c>
      <c r="F81" s="96" t="str">
        <f>INDEX(Consolidado!$A$1:$CA$102,ROW(F81)+1,MATCH(DatosProcesados!F$1,Consolidado!$A$1:$CA$1,0))</f>
        <v>No</v>
      </c>
      <c r="G81" s="96">
        <f>INDEX(Consolidado!$A$1:$CA$102,ROW(G81)+1,MATCH(DatosProcesados!G$1,Consolidado!$A$1:$CA$1,0))</f>
        <v>1990</v>
      </c>
      <c r="H81" s="96" t="str">
        <f>INDEX(Consolidado!$A$1:$CA$102,ROW(H81)+1,MATCH(DatosProcesados!H$1,Consolidado!$A$1:$CA$1,0))</f>
        <v>Colombia</v>
      </c>
      <c r="I81" s="96">
        <f>INDEX(Consolidado!$A$1:$CA$102,ROW(I81)+1,MATCH(DatosProcesados!I$1,Consolidado!$A$1:$CA$1,0))</f>
        <v>0.77142869199999997</v>
      </c>
      <c r="J81" s="96" t="str">
        <f>INDEX(Consolidado!$A$1:$CA$102,ROW(J81)+1,MATCH(DatosProcesados!J$1,Consolidado!$A$1:$CA$1,0))</f>
        <v>No</v>
      </c>
      <c r="K81" s="96" t="str">
        <f>INDEX(Consolidado!$A$1:$CA$102,ROW(K81)+1,MATCH(DatosProcesados!K$1,Consolidado!$A$1:$CA$1,0))</f>
        <v>No tiene</v>
      </c>
      <c r="L81" s="96">
        <f>INDEX(Consolidado!$A$1:$CA$102,ROW(L81)+1,MATCH(DatosProcesados!L$1,Consolidado!$A$1:$CA$1,0))</f>
        <v>0</v>
      </c>
      <c r="M81" s="96">
        <f>INDEX(Consolidado!$A$1:$CA$102,ROW(M81)+1,MATCH(DatosProcesados!M$1,Consolidado!$A$1:$CA$1,0))</f>
        <v>0</v>
      </c>
      <c r="N81" s="96">
        <f>INDEX(Consolidado!$A$1:$CA$102,ROW(N81)+1,MATCH(DatosProcesados!N$1,Consolidado!$A$1:$CA$1,0))</f>
        <v>0</v>
      </c>
      <c r="O81" s="96">
        <f>INDEX(Consolidado!$A$1:$CA$102,ROW(O81)+1,MATCH(DatosProcesados!O$1,Consolidado!$A$1:$CA$1,0))</f>
        <v>0</v>
      </c>
      <c r="P81" s="96">
        <f>INDEX(Consolidado!$A$1:$CA$102,ROW(P81)+1,MATCH(DatosProcesados!P$1,Consolidado!$A$1:$CA$1,0))</f>
        <v>0</v>
      </c>
      <c r="Q81" s="96" t="str">
        <f>INDEX(Consolidado!$A$1:$CA$102,ROW(Q81)+1,MATCH(DatosProcesados!Q$1,Consolidado!$A$1:$CA$1,0))</f>
        <v xml:space="preserve">No informa </v>
      </c>
      <c r="R81" s="96" t="str">
        <f>INDEX(Consolidado!$A$1:$CA$102,ROW(R81)+1,MATCH(DatosProcesados!R$1,Consolidado!$A$1:$CA$1,0))</f>
        <v xml:space="preserve">No informa </v>
      </c>
      <c r="S81" s="96" t="str">
        <f>INDEX(Consolidado!$A$1:$CA$102,ROW(S81)+1,MATCH(DatosProcesados!S$1,Consolidado!$A$1:$CA$1,0))</f>
        <v xml:space="preserve">No informa </v>
      </c>
      <c r="T81" s="96">
        <f>INDEX(Consolidado!$A$1:$CA$102,ROW(T81)+1,MATCH(DatosProcesados!T$1,Consolidado!$A$1:$CA$1,0))</f>
        <v>0</v>
      </c>
      <c r="U81" s="96">
        <f>INDEX(Consolidado!$A$1:$CA$102,ROW(U81)+1,MATCH(DatosProcesados!U$1,Consolidado!$A$1:$CA$1,0))</f>
        <v>0</v>
      </c>
      <c r="V81" s="96">
        <f>INDEX(Consolidado!$A$1:$CA$102,ROW(V81)+1,MATCH(DatosProcesados!V$1,Consolidado!$A$1:$CA$1,0))</f>
        <v>0</v>
      </c>
      <c r="W81" s="96">
        <f>INDEX(Consolidado!$A$1:$CA$102,ROW(W81)+1,MATCH(DatosProcesados!W$1,Consolidado!$A$1:$CA$1,0))</f>
        <v>0</v>
      </c>
      <c r="X81" s="96" t="str">
        <f>INDEX(Consolidado!$A$1:$CA$102,ROW(X81)+1,MATCH(DatosProcesados!X$1,Consolidado!$A$1:$CA$1,0))</f>
        <v>No informa</v>
      </c>
      <c r="Y81" s="96">
        <f>INDEX(Consolidado!$A$1:$CA$102,ROW(Y81)+1,MATCH(DatosProcesados!Y$1,Consolidado!$A$1:$CA$1,0))</f>
        <v>0</v>
      </c>
      <c r="Z81" s="96">
        <f>INDEX(Consolidado!$A$1:$CA$102,ROW(Z81)+1,MATCH(DatosProcesados!Z$1,Consolidado!$A$1:$CA$1,0))</f>
        <v>0</v>
      </c>
      <c r="AA81" s="96" t="str">
        <f>INDEX(Consolidado!$A$1:$CA$102,ROW(AA81)+1,MATCH(DatosProcesados!AA$1,Consolidado!$A$1:$CA$1,0))</f>
        <v>No informa</v>
      </c>
      <c r="AB81" s="96">
        <f>INDEX(Consolidado!$A$1:$CA$102,ROW(AB81)+1,MATCH(DatosProcesados!AB$1,Consolidado!$A$1:$CA$1,0))</f>
        <v>0</v>
      </c>
      <c r="AC81" s="96">
        <f>INDEX(Consolidado!$A$1:$CA$102,ROW(AC81)+1,MATCH(DatosProcesados!AC$1,Consolidado!$A$1:$CA$1,0))</f>
        <v>0</v>
      </c>
      <c r="AD81" s="96" t="str">
        <f>INDEX(Consolidado!$A$1:$CA$102,ROW(AD81)+1,MATCH(DatosProcesados!AD$1,Consolidado!$A$1:$CA$1,0))</f>
        <v xml:space="preserve">No informa </v>
      </c>
      <c r="AE81" s="96">
        <f>INDEX(Consolidado!$A$1:$CA$102,ROW(AE81)+1,MATCH(DatosProcesados!AE$1,Consolidado!$A$1:$CA$1,0))</f>
        <v>0</v>
      </c>
      <c r="AF81" s="96">
        <f>INDEX(Consolidado!$A$1:$CA$102,ROW(AF81)+1,MATCH(DatosProcesados!AF$1,Consolidado!$A$1:$CA$1,0))</f>
        <v>0</v>
      </c>
      <c r="AG81" s="96">
        <f>INDEX(Consolidado!$A$1:$CA$102,ROW(AG81)+1,MATCH(DatosProcesados!AG$1,Consolidado!$A$1:$CA$1,0))</f>
        <v>0</v>
      </c>
      <c r="AH81" s="96">
        <f>INDEX(Consolidado!$A$1:$CA$102,ROW(AH81)+1,MATCH(DatosProcesados!AH$1,Consolidado!$A$1:$CA$1,0))</f>
        <v>0</v>
      </c>
      <c r="AI81" s="96" t="str">
        <f>INDEX(Consolidado!$A$1:$CA$102,ROW(AI81)+1,MATCH(DatosProcesados!AI$1,Consolidado!$A$1:$CA$1,0))</f>
        <v>No informa</v>
      </c>
      <c r="AJ81" s="96" t="str">
        <f>INDEX(Consolidado!$A$1:$CA$102,ROW(AJ81)+1,MATCH(DatosProcesados!AJ$1,Consolidado!$A$1:$CA$1,0))</f>
        <v xml:space="preserve">No informa </v>
      </c>
      <c r="AK81" s="96">
        <f>INDEX(Consolidado!$A$1:$CA$102,ROW(AK81)+1,MATCH(DatosProcesados!AK$1,Consolidado!$A$1:$CA$1,0))</f>
        <v>0</v>
      </c>
      <c r="AL81" s="96" t="str">
        <f>INDEX(Consolidado!$A$1:$CA$102,ROW(AL81)+1,MATCH(DatosProcesados!AL$1,Consolidado!$A$1:$CA$1,0))</f>
        <v>No informa</v>
      </c>
      <c r="AM81" s="96" t="str">
        <f>INDEX(Consolidado!$A$1:$CA$102,ROW(AM81)+1,MATCH(DatosProcesados!AM$1,Consolidado!$A$1:$CA$1,0))</f>
        <v>No informa</v>
      </c>
      <c r="AN81" s="96">
        <f>INDEX(Consolidado!$A$1:$CA$102,ROW(AN81)+1,MATCH(DatosProcesados!AN$1,Consolidado!$A$1:$CA$1,0))</f>
        <v>0</v>
      </c>
      <c r="AO81" s="96" t="str">
        <f>INDEX(Consolidado!$A$1:$CA$102,ROW(AO81)+1,MATCH(DatosProcesados!AO$1,Consolidado!$A$1:$CA$1,0))</f>
        <v>No informa</v>
      </c>
      <c r="AP81" s="96" t="str">
        <f>INDEX(Consolidado!$A$1:$CA$102,ROW(AP81)+1,MATCH(DatosProcesados!AP$1,Consolidado!$A$1:$CA$1,0))</f>
        <v>No informa</v>
      </c>
      <c r="AQ81" s="96">
        <f>INDEX(Consolidado!$A$1:$CA$102,ROW(AQ81)+1,MATCH(DatosProcesados!AQ$1,Consolidado!$A$1:$CA$1,0))</f>
        <v>0</v>
      </c>
      <c r="AR81" s="96">
        <f>INDEX(Consolidado!$A$1:$CA$102,ROW(AR81)+1,MATCH(DatosProcesados!AR$1,Consolidado!$A$1:$CA$1,0))</f>
        <v>0</v>
      </c>
      <c r="AS81" s="96" t="str">
        <f>INDEX(Consolidado!$A$1:$CA$102,ROW(AS81)+1,MATCH(DatosProcesados!AS$1,Consolidado!$A$1:$CA$1,0))</f>
        <v>No informa</v>
      </c>
      <c r="AT81" s="96">
        <f>INDEX(Consolidado!$A$1:$CA$102,ROW(AT81)+1,MATCH(DatosProcesados!AT$1,Consolidado!$A$1:$CA$1,0))</f>
        <v>0</v>
      </c>
      <c r="AU81" s="96">
        <f>INDEX(Consolidado!$A$1:$CA$102,ROW(AU81)+1,MATCH(DatosProcesados!AU$1,Consolidado!$A$1:$CA$1,0))</f>
        <v>0</v>
      </c>
      <c r="AV81" s="96">
        <f>INDEX(Consolidado!$A$1:$CA$102,ROW(AV81)+1,MATCH(DatosProcesados!AV$1,Consolidado!$A$1:$CA$1,0))</f>
        <v>0</v>
      </c>
      <c r="AW81" s="96">
        <f>INDEX(Consolidado!$A$1:$CA$102,ROW(AW81)+1,MATCH(DatosProcesados!AW$1,Consolidado!$A$1:$CA$1,0))</f>
        <v>0</v>
      </c>
      <c r="AX81" s="96" t="str">
        <f>INDEX(Consolidado!$A$1:$CA$102,ROW(AX81)+1,MATCH(DatosProcesados!AX$1,Consolidado!$A$1:$CA$1,0))</f>
        <v>No informa</v>
      </c>
      <c r="AY81" s="96" t="str">
        <f>INDEX(Consolidado!$A$1:$CA$102,ROW(AY81)+1,MATCH(DatosProcesados!AY$1,Consolidado!$A$1:$CA$1,0))</f>
        <v>No informa</v>
      </c>
      <c r="AZ81" s="96" t="str">
        <f>INDEX(Consolidado!$A$1:$CA$102,ROW(AZ81)+1,MATCH(DatosProcesados!AZ$1,Consolidado!$A$1:$CA$1,0))</f>
        <v>No informa</v>
      </c>
      <c r="BA81" s="96">
        <f>INDEX(Consolidado!$A$1:$CA$102,ROW(BA81)+1,MATCH(DatosProcesados!BA$1,Consolidado!$A$1:$CA$1,0))</f>
        <v>0</v>
      </c>
      <c r="BB81" s="96" t="str">
        <f>INDEX(Consolidado!$A$1:$CA$102,ROW(BB81)+1,MATCH(DatosProcesados!BB$1,Consolidado!$A$1:$CA$1,0))</f>
        <v xml:space="preserve">No informa </v>
      </c>
      <c r="BC81" s="96">
        <f>INDEX(Consolidado!$A$1:$CA$102,ROW(BC81)+1,MATCH(DatosProcesados!BC$1,Consolidado!$A$1:$CA$1,0))</f>
        <v>0</v>
      </c>
      <c r="BD81" s="96">
        <f>INDEX(Consolidado!$A$1:$CA$102,ROW(BD81)+1,MATCH(DatosProcesados!BD$1,Consolidado!$A$1:$CA$1,0))</f>
        <v>0</v>
      </c>
      <c r="BE81" s="96">
        <f>INDEX(Consolidado!$A$1:$CA$102,ROW(BE81)+1,MATCH(DatosProcesados!BE$1,Consolidado!$A$1:$CA$1,0))</f>
        <v>0</v>
      </c>
      <c r="BF81" s="96">
        <f>INDEX(Consolidado!$A$1:$CA$102,ROW(BF81)+1,MATCH(DatosProcesados!BF$1,Consolidado!$A$1:$CA$1,0))</f>
        <v>0</v>
      </c>
    </row>
    <row r="82" spans="1:58" x14ac:dyDescent="0.3">
      <c r="A82" s="96" t="str">
        <f>INDEX(Consolidado!$A$1:$CA$102,ROW(A82)+1,MATCH(DatosProcesados!A$1,Consolidado!$A$1:$CA$1,0))</f>
        <v>CONCESIONARIA VIAL UNIÓN DEL SUR SAS</v>
      </c>
      <c r="B82" s="96" t="str">
        <f>INDEX(Consolidado!$A$1:$CA$102,ROW(B82)+1,MATCH(DatosProcesados!B$1,Consolidado!$A$1:$CA$1,0))</f>
        <v>Construcción</v>
      </c>
      <c r="C82" s="96" t="str">
        <f>INDEX(Consolidado!$A$1:$CA$102,ROW(C82)+1,MATCH(DatosProcesados!C$1,Consolidado!$A$1:$CA$1,0))</f>
        <v>Privada</v>
      </c>
      <c r="D82" s="96" t="str">
        <f>INDEX(Consolidado!$A$1:$CA$102,ROW(D82)+1,MATCH(DatosProcesados!D$1,Consolidado!$A$1:$CA$1,0))</f>
        <v>No</v>
      </c>
      <c r="E82" s="96" t="str">
        <f>INDEX(Consolidado!$A$1:$CA$102,ROW(E82)+1,MATCH(DatosProcesados!E$1,Consolidado!$A$1:$CA$1,0))</f>
        <v>No</v>
      </c>
      <c r="F82" s="96" t="str">
        <f>INDEX(Consolidado!$A$1:$CA$102,ROW(F82)+1,MATCH(DatosProcesados!F$1,Consolidado!$A$1:$CA$1,0))</f>
        <v>No</v>
      </c>
      <c r="G82" s="96">
        <f>INDEX(Consolidado!$A$1:$CA$102,ROW(G82)+1,MATCH(DatosProcesados!G$1,Consolidado!$A$1:$CA$1,0))</f>
        <v>2015</v>
      </c>
      <c r="H82" s="96" t="str">
        <f>INDEX(Consolidado!$A$1:$CA$102,ROW(H82)+1,MATCH(DatosProcesados!H$1,Consolidado!$A$1:$CA$1,0))</f>
        <v>Colombia</v>
      </c>
      <c r="I82" s="96">
        <f>INDEX(Consolidado!$A$1:$CA$102,ROW(I82)+1,MATCH(DatosProcesados!I$1,Consolidado!$A$1:$CA$1,0))</f>
        <v>0.76762142099999997</v>
      </c>
      <c r="J82" s="96" t="str">
        <f>INDEX(Consolidado!$A$1:$CA$102,ROW(J82)+1,MATCH(DatosProcesados!J$1,Consolidado!$A$1:$CA$1,0))</f>
        <v>Si</v>
      </c>
      <c r="K82" s="96">
        <f>INDEX(Consolidado!$A$1:$CA$102,ROW(K82)+1,MATCH(DatosProcesados!K$1,Consolidado!$A$1:$CA$1,0))</f>
        <v>2024</v>
      </c>
      <c r="L82" s="96" t="str">
        <f>INDEX(Consolidado!$A$1:$CA$102,ROW(L82)+1,MATCH(DatosProcesados!L$1,Consolidado!$A$1:$CA$1,0))</f>
        <v>Si</v>
      </c>
      <c r="M82" s="96" t="str">
        <f>INDEX(Consolidado!$A$1:$CA$102,ROW(M82)+1,MATCH(DatosProcesados!M$1,Consolidado!$A$1:$CA$1,0))</f>
        <v>Si</v>
      </c>
      <c r="N82" s="96" t="str">
        <f>INDEX(Consolidado!$A$1:$CA$102,ROW(N82)+1,MATCH(DatosProcesados!N$1,Consolidado!$A$1:$CA$1,0))</f>
        <v>Si</v>
      </c>
      <c r="O82" s="96" t="str">
        <f>INDEX(Consolidado!$A$1:$CA$102,ROW(O82)+1,MATCH(DatosProcesados!O$1,Consolidado!$A$1:$CA$1,0))</f>
        <v>No</v>
      </c>
      <c r="P82" s="96" t="str">
        <f>INDEX(Consolidado!$A$1:$CA$102,ROW(P82)+1,MATCH(DatosProcesados!P$1,Consolidado!$A$1:$CA$1,0))</f>
        <v>Si</v>
      </c>
      <c r="Q82" s="96">
        <f>INDEX(Consolidado!$A$1:$CA$102,ROW(Q82)+1,MATCH(DatosProcesados!Q$1,Consolidado!$A$1:$CA$1,0))</f>
        <v>800.92</v>
      </c>
      <c r="R82" s="96" t="str">
        <f>INDEX(Consolidado!$A$1:$CA$102,ROW(R82)+1,MATCH(DatosProcesados!R$1,Consolidado!$A$1:$CA$1,0))</f>
        <v>No informa</v>
      </c>
      <c r="S82" s="96" t="str">
        <f>INDEX(Consolidado!$A$1:$CA$102,ROW(S82)+1,MATCH(DatosProcesados!S$1,Consolidado!$A$1:$CA$1,0))</f>
        <v>No informa</v>
      </c>
      <c r="T82" s="96" t="str">
        <f>INDEX(Consolidado!$A$1:$CA$102,ROW(T82)+1,MATCH(DatosProcesados!T$1,Consolidado!$A$1:$CA$1,0))</f>
        <v>No</v>
      </c>
      <c r="U82" s="96" t="str">
        <f>INDEX(Consolidado!$A$1:$CA$102,ROW(U82)+1,MATCH(DatosProcesados!U$1,Consolidado!$A$1:$CA$1,0))</f>
        <v>No</v>
      </c>
      <c r="V82" s="96">
        <f>INDEX(Consolidado!$A$1:$CA$102,ROW(V82)+1,MATCH(DatosProcesados!V$1,Consolidado!$A$1:$CA$1,0))</f>
        <v>0</v>
      </c>
      <c r="W82" s="96" t="str">
        <f>INDEX(Consolidado!$A$1:$CA$102,ROW(W82)+1,MATCH(DatosProcesados!W$1,Consolidado!$A$1:$CA$1,0))</f>
        <v>Si</v>
      </c>
      <c r="X82" s="96">
        <f>INDEX(Consolidado!$A$1:$CA$102,ROW(X82)+1,MATCH(DatosProcesados!X$1,Consolidado!$A$1:$CA$1,0))</f>
        <v>4338854.7120000003</v>
      </c>
      <c r="Y82" s="96" t="str">
        <f>INDEX(Consolidado!$A$1:$CA$102,ROW(Y82)+1,MATCH(DatosProcesados!Y$1,Consolidado!$A$1:$CA$1,0))</f>
        <v>No</v>
      </c>
      <c r="Z82" s="96" t="str">
        <f>INDEX(Consolidado!$A$1:$CA$102,ROW(Z82)+1,MATCH(DatosProcesados!Z$1,Consolidado!$A$1:$CA$1,0))</f>
        <v>Si</v>
      </c>
      <c r="AA82" s="96">
        <f>INDEX(Consolidado!$A$1:$CA$102,ROW(AA82)+1,MATCH(DatosProcesados!AA$1,Consolidado!$A$1:$CA$1,0))</f>
        <v>12929</v>
      </c>
      <c r="AB82" s="96">
        <f>INDEX(Consolidado!$A$1:$CA$102,ROW(AB82)+1,MATCH(DatosProcesados!AB$1,Consolidado!$A$1:$CA$1,0))</f>
        <v>0</v>
      </c>
      <c r="AC82" s="96" t="str">
        <f>INDEX(Consolidado!$A$1:$CA$102,ROW(AC82)+1,MATCH(DatosProcesados!AC$1,Consolidado!$A$1:$CA$1,0))</f>
        <v>Si</v>
      </c>
      <c r="AD82" s="96" t="str">
        <f>INDEX(Consolidado!$A$1:$CA$102,ROW(AD82)+1,MATCH(DatosProcesados!AD$1,Consolidado!$A$1:$CA$1,0))</f>
        <v>No informa</v>
      </c>
      <c r="AE82" s="96">
        <f>INDEX(Consolidado!$A$1:$CA$102,ROW(AE82)+1,MATCH(DatosProcesados!AE$1,Consolidado!$A$1:$CA$1,0))</f>
        <v>0</v>
      </c>
      <c r="AF82" s="96" t="str">
        <f>INDEX(Consolidado!$A$1:$CA$102,ROW(AF82)+1,MATCH(DatosProcesados!AF$1,Consolidado!$A$1:$CA$1,0))</f>
        <v>Si</v>
      </c>
      <c r="AG82" s="96" t="str">
        <f>INDEX(Consolidado!$A$1:$CA$102,ROW(AG82)+1,MATCH(DatosProcesados!AG$1,Consolidado!$A$1:$CA$1,0))</f>
        <v>Si</v>
      </c>
      <c r="AH82" s="96" t="str">
        <f>INDEX(Consolidado!$A$1:$CA$102,ROW(AH82)+1,MATCH(DatosProcesados!AH$1,Consolidado!$A$1:$CA$1,0))</f>
        <v>Si</v>
      </c>
      <c r="AI82" s="96" t="str">
        <f>INDEX(Consolidado!$A$1:$CA$102,ROW(AI82)+1,MATCH(DatosProcesados!AI$1,Consolidado!$A$1:$CA$1,0))</f>
        <v>No informa</v>
      </c>
      <c r="AJ82" s="96" t="str">
        <f>INDEX(Consolidado!$A$1:$CA$102,ROW(AJ82)+1,MATCH(DatosProcesados!AJ$1,Consolidado!$A$1:$CA$1,0))</f>
        <v xml:space="preserve">No informa </v>
      </c>
      <c r="AK82" s="96" t="str">
        <f>INDEX(Consolidado!$A$1:$CA$102,ROW(AK82)+1,MATCH(DatosProcesados!AK$1,Consolidado!$A$1:$CA$1,0))</f>
        <v>No</v>
      </c>
      <c r="AL82" s="96" t="str">
        <f>INDEX(Consolidado!$A$1:$CA$102,ROW(AL82)+1,MATCH(DatosProcesados!AL$1,Consolidado!$A$1:$CA$1,0))</f>
        <v>No informa</v>
      </c>
      <c r="AM82" s="96" t="str">
        <f>INDEX(Consolidado!$A$1:$CA$102,ROW(AM82)+1,MATCH(DatosProcesados!AM$1,Consolidado!$A$1:$CA$1,0))</f>
        <v>No informa</v>
      </c>
      <c r="AN82" s="96">
        <f>INDEX(Consolidado!$A$1:$CA$102,ROW(AN82)+1,MATCH(DatosProcesados!AN$1,Consolidado!$A$1:$CA$1,0))</f>
        <v>0</v>
      </c>
      <c r="AO82" s="96">
        <f>INDEX(Consolidado!$A$1:$CA$102,ROW(AO82)+1,MATCH(DatosProcesados!AO$1,Consolidado!$A$1:$CA$1,0))</f>
        <v>0</v>
      </c>
      <c r="AP82" s="96">
        <f>INDEX(Consolidado!$A$1:$CA$102,ROW(AP82)+1,MATCH(DatosProcesados!AP$1,Consolidado!$A$1:$CA$1,0))</f>
        <v>0.35</v>
      </c>
      <c r="AQ82" s="96" t="str">
        <f>INDEX(Consolidado!$A$1:$CA$102,ROW(AQ82)+1,MATCH(DatosProcesados!AQ$1,Consolidado!$A$1:$CA$1,0))</f>
        <v>No</v>
      </c>
      <c r="AR82" s="96" t="str">
        <f>INDEX(Consolidado!$A$1:$CA$102,ROW(AR82)+1,MATCH(DatosProcesados!AR$1,Consolidado!$A$1:$CA$1,0))</f>
        <v>No</v>
      </c>
      <c r="AS82" s="96" t="str">
        <f>INDEX(Consolidado!$A$1:$CA$102,ROW(AS82)+1,MATCH(DatosProcesados!AS$1,Consolidado!$A$1:$CA$1,0))</f>
        <v>No informa</v>
      </c>
      <c r="AT82" s="96" t="str">
        <f>INDEX(Consolidado!$A$1:$CA$102,ROW(AT82)+1,MATCH(DatosProcesados!AT$1,Consolidado!$A$1:$CA$1,0))</f>
        <v>No</v>
      </c>
      <c r="AU82" s="96" t="str">
        <f>INDEX(Consolidado!$A$1:$CA$102,ROW(AU82)+1,MATCH(DatosProcesados!AU$1,Consolidado!$A$1:$CA$1,0))</f>
        <v>Si</v>
      </c>
      <c r="AV82" s="96">
        <f>INDEX(Consolidado!$A$1:$CA$102,ROW(AV82)+1,MATCH(DatosProcesados!AV$1,Consolidado!$A$1:$CA$1,0))</f>
        <v>0</v>
      </c>
      <c r="AW82" s="96" t="str">
        <f>INDEX(Consolidado!$A$1:$CA$102,ROW(AW82)+1,MATCH(DatosProcesados!AW$1,Consolidado!$A$1:$CA$1,0))</f>
        <v>No</v>
      </c>
      <c r="AX82" s="96" t="str">
        <f>INDEX(Consolidado!$A$1:$CA$102,ROW(AX82)+1,MATCH(DatosProcesados!AX$1,Consolidado!$A$1:$CA$1,0))</f>
        <v>No informa</v>
      </c>
      <c r="AY82" s="96" t="str">
        <f>INDEX(Consolidado!$A$1:$CA$102,ROW(AY82)+1,MATCH(DatosProcesados!AY$1,Consolidado!$A$1:$CA$1,0))</f>
        <v>No informa</v>
      </c>
      <c r="AZ82" s="96" t="str">
        <f>INDEX(Consolidado!$A$1:$CA$102,ROW(AZ82)+1,MATCH(DatosProcesados!AZ$1,Consolidado!$A$1:$CA$1,0))</f>
        <v>No informa</v>
      </c>
      <c r="BA82" s="96" t="str">
        <f>INDEX(Consolidado!$A$1:$CA$102,ROW(BA82)+1,MATCH(DatosProcesados!BA$1,Consolidado!$A$1:$CA$1,0))</f>
        <v>Si</v>
      </c>
      <c r="BB82" s="96">
        <f>INDEX(Consolidado!$A$1:$CA$102,ROW(BB82)+1,MATCH(DatosProcesados!BB$1,Consolidado!$A$1:$CA$1,0))</f>
        <v>0.99</v>
      </c>
      <c r="BC82" s="96" t="str">
        <f>INDEX(Consolidado!$A$1:$CA$102,ROW(BC82)+1,MATCH(DatosProcesados!BC$1,Consolidado!$A$1:$CA$1,0))</f>
        <v>No</v>
      </c>
      <c r="BD82" s="96" t="str">
        <f>INDEX(Consolidado!$A$1:$CA$102,ROW(BD82)+1,MATCH(DatosProcesados!BD$1,Consolidado!$A$1:$CA$1,0))</f>
        <v>Si</v>
      </c>
      <c r="BE82" s="96">
        <f>INDEX(Consolidado!$A$1:$CA$102,ROW(BE82)+1,MATCH(DatosProcesados!BE$1,Consolidado!$A$1:$CA$1,0))</f>
        <v>0</v>
      </c>
      <c r="BF82" s="96">
        <f>INDEX(Consolidado!$A$1:$CA$102,ROW(BF82)+1,MATCH(DatosProcesados!BF$1,Consolidado!$A$1:$CA$1,0))</f>
        <v>0</v>
      </c>
    </row>
    <row r="83" spans="1:58" x14ac:dyDescent="0.3">
      <c r="A83" s="96" t="str">
        <f>INDEX(Consolidado!$A$1:$CA$102,ROW(A83)+1,MATCH(DatosProcesados!A$1,Consolidado!$A$1:$CA$1,0))</f>
        <v>ISMOCOL SA</v>
      </c>
      <c r="B83" s="96" t="str">
        <f>INDEX(Consolidado!$A$1:$CA$102,ROW(B83)+1,MATCH(DatosProcesados!B$1,Consolidado!$A$1:$CA$1,0))</f>
        <v>Construcción</v>
      </c>
      <c r="C83" s="96" t="str">
        <f>INDEX(Consolidado!$A$1:$CA$102,ROW(C83)+1,MATCH(DatosProcesados!C$1,Consolidado!$A$1:$CA$1,0))</f>
        <v>Privada</v>
      </c>
      <c r="D83" s="96" t="str">
        <f>INDEX(Consolidado!$A$1:$CA$102,ROW(D83)+1,MATCH(DatosProcesados!D$1,Consolidado!$A$1:$CA$1,0))</f>
        <v>No</v>
      </c>
      <c r="E83" s="96" t="str">
        <f>INDEX(Consolidado!$A$1:$CA$102,ROW(E83)+1,MATCH(DatosProcesados!E$1,Consolidado!$A$1:$CA$1,0))</f>
        <v>No</v>
      </c>
      <c r="F83" s="96" t="str">
        <f>INDEX(Consolidado!$A$1:$CA$102,ROW(F83)+1,MATCH(DatosProcesados!F$1,Consolidado!$A$1:$CA$1,0))</f>
        <v>Si</v>
      </c>
      <c r="G83" s="96">
        <f>INDEX(Consolidado!$A$1:$CA$102,ROW(G83)+1,MATCH(DatosProcesados!G$1,Consolidado!$A$1:$CA$1,0))</f>
        <v>1989</v>
      </c>
      <c r="H83" s="96" t="str">
        <f>INDEX(Consolidado!$A$1:$CA$102,ROW(H83)+1,MATCH(DatosProcesados!H$1,Consolidado!$A$1:$CA$1,0))</f>
        <v>Colombia</v>
      </c>
      <c r="I83" s="96">
        <f>INDEX(Consolidado!$A$1:$CA$102,ROW(I83)+1,MATCH(DatosProcesados!I$1,Consolidado!$A$1:$CA$1,0))</f>
        <v>0.75167738299999998</v>
      </c>
      <c r="J83" s="96" t="str">
        <f>INDEX(Consolidado!$A$1:$CA$102,ROW(J83)+1,MATCH(DatosProcesados!J$1,Consolidado!$A$1:$CA$1,0))</f>
        <v>No</v>
      </c>
      <c r="K83" s="96" t="str">
        <f>INDEX(Consolidado!$A$1:$CA$102,ROW(K83)+1,MATCH(DatosProcesados!K$1,Consolidado!$A$1:$CA$1,0))</f>
        <v>No tiene</v>
      </c>
      <c r="L83" s="96">
        <f>INDEX(Consolidado!$A$1:$CA$102,ROW(L83)+1,MATCH(DatosProcesados!L$1,Consolidado!$A$1:$CA$1,0))</f>
        <v>0</v>
      </c>
      <c r="M83" s="96">
        <f>INDEX(Consolidado!$A$1:$CA$102,ROW(M83)+1,MATCH(DatosProcesados!M$1,Consolidado!$A$1:$CA$1,0))</f>
        <v>0</v>
      </c>
      <c r="N83" s="96">
        <f>INDEX(Consolidado!$A$1:$CA$102,ROW(N83)+1,MATCH(DatosProcesados!N$1,Consolidado!$A$1:$CA$1,0))</f>
        <v>0</v>
      </c>
      <c r="O83" s="96">
        <f>INDEX(Consolidado!$A$1:$CA$102,ROW(O83)+1,MATCH(DatosProcesados!O$1,Consolidado!$A$1:$CA$1,0))</f>
        <v>0</v>
      </c>
      <c r="P83" s="96">
        <f>INDEX(Consolidado!$A$1:$CA$102,ROW(P83)+1,MATCH(DatosProcesados!P$1,Consolidado!$A$1:$CA$1,0))</f>
        <v>0</v>
      </c>
      <c r="Q83" s="96" t="str">
        <f>INDEX(Consolidado!$A$1:$CA$102,ROW(Q83)+1,MATCH(DatosProcesados!Q$1,Consolidado!$A$1:$CA$1,0))</f>
        <v xml:space="preserve">No informa </v>
      </c>
      <c r="R83" s="96" t="str">
        <f>INDEX(Consolidado!$A$1:$CA$102,ROW(R83)+1,MATCH(DatosProcesados!R$1,Consolidado!$A$1:$CA$1,0))</f>
        <v xml:space="preserve">No informa </v>
      </c>
      <c r="S83" s="96" t="str">
        <f>INDEX(Consolidado!$A$1:$CA$102,ROW(S83)+1,MATCH(DatosProcesados!S$1,Consolidado!$A$1:$CA$1,0))</f>
        <v xml:space="preserve">No informa </v>
      </c>
      <c r="T83" s="96">
        <f>INDEX(Consolidado!$A$1:$CA$102,ROW(T83)+1,MATCH(DatosProcesados!T$1,Consolidado!$A$1:$CA$1,0))</f>
        <v>0</v>
      </c>
      <c r="U83" s="96">
        <f>INDEX(Consolidado!$A$1:$CA$102,ROW(U83)+1,MATCH(DatosProcesados!U$1,Consolidado!$A$1:$CA$1,0))</f>
        <v>0</v>
      </c>
      <c r="V83" s="96">
        <f>INDEX(Consolidado!$A$1:$CA$102,ROW(V83)+1,MATCH(DatosProcesados!V$1,Consolidado!$A$1:$CA$1,0))</f>
        <v>0</v>
      </c>
      <c r="W83" s="96">
        <f>INDEX(Consolidado!$A$1:$CA$102,ROW(W83)+1,MATCH(DatosProcesados!W$1,Consolidado!$A$1:$CA$1,0))</f>
        <v>0</v>
      </c>
      <c r="X83" s="96" t="str">
        <f>INDEX(Consolidado!$A$1:$CA$102,ROW(X83)+1,MATCH(DatosProcesados!X$1,Consolidado!$A$1:$CA$1,0))</f>
        <v>No informa</v>
      </c>
      <c r="Y83" s="96">
        <f>INDEX(Consolidado!$A$1:$CA$102,ROW(Y83)+1,MATCH(DatosProcesados!Y$1,Consolidado!$A$1:$CA$1,0))</f>
        <v>0</v>
      </c>
      <c r="Z83" s="96">
        <f>INDEX(Consolidado!$A$1:$CA$102,ROW(Z83)+1,MATCH(DatosProcesados!Z$1,Consolidado!$A$1:$CA$1,0))</f>
        <v>0</v>
      </c>
      <c r="AA83" s="96" t="str">
        <f>INDEX(Consolidado!$A$1:$CA$102,ROW(AA83)+1,MATCH(DatosProcesados!AA$1,Consolidado!$A$1:$CA$1,0))</f>
        <v>No informa</v>
      </c>
      <c r="AB83" s="96">
        <f>INDEX(Consolidado!$A$1:$CA$102,ROW(AB83)+1,MATCH(DatosProcesados!AB$1,Consolidado!$A$1:$CA$1,0))</f>
        <v>0</v>
      </c>
      <c r="AC83" s="96">
        <f>INDEX(Consolidado!$A$1:$CA$102,ROW(AC83)+1,MATCH(DatosProcesados!AC$1,Consolidado!$A$1:$CA$1,0))</f>
        <v>0</v>
      </c>
      <c r="AD83" s="96" t="str">
        <f>INDEX(Consolidado!$A$1:$CA$102,ROW(AD83)+1,MATCH(DatosProcesados!AD$1,Consolidado!$A$1:$CA$1,0))</f>
        <v xml:space="preserve">No informa </v>
      </c>
      <c r="AE83" s="96">
        <f>INDEX(Consolidado!$A$1:$CA$102,ROW(AE83)+1,MATCH(DatosProcesados!AE$1,Consolidado!$A$1:$CA$1,0))</f>
        <v>0</v>
      </c>
      <c r="AF83" s="96">
        <f>INDEX(Consolidado!$A$1:$CA$102,ROW(AF83)+1,MATCH(DatosProcesados!AF$1,Consolidado!$A$1:$CA$1,0))</f>
        <v>0</v>
      </c>
      <c r="AG83" s="96">
        <f>INDEX(Consolidado!$A$1:$CA$102,ROW(AG83)+1,MATCH(DatosProcesados!AG$1,Consolidado!$A$1:$CA$1,0))</f>
        <v>0</v>
      </c>
      <c r="AH83" s="96">
        <f>INDEX(Consolidado!$A$1:$CA$102,ROW(AH83)+1,MATCH(DatosProcesados!AH$1,Consolidado!$A$1:$CA$1,0))</f>
        <v>0</v>
      </c>
      <c r="AI83" s="96" t="str">
        <f>INDEX(Consolidado!$A$1:$CA$102,ROW(AI83)+1,MATCH(DatosProcesados!AI$1,Consolidado!$A$1:$CA$1,0))</f>
        <v>No informa</v>
      </c>
      <c r="AJ83" s="96" t="str">
        <f>INDEX(Consolidado!$A$1:$CA$102,ROW(AJ83)+1,MATCH(DatosProcesados!AJ$1,Consolidado!$A$1:$CA$1,0))</f>
        <v xml:space="preserve">No informa </v>
      </c>
      <c r="AK83" s="96">
        <f>INDEX(Consolidado!$A$1:$CA$102,ROW(AK83)+1,MATCH(DatosProcesados!AK$1,Consolidado!$A$1:$CA$1,0))</f>
        <v>0</v>
      </c>
      <c r="AL83" s="96" t="str">
        <f>INDEX(Consolidado!$A$1:$CA$102,ROW(AL83)+1,MATCH(DatosProcesados!AL$1,Consolidado!$A$1:$CA$1,0))</f>
        <v>No informa</v>
      </c>
      <c r="AM83" s="96" t="str">
        <f>INDEX(Consolidado!$A$1:$CA$102,ROW(AM83)+1,MATCH(DatosProcesados!AM$1,Consolidado!$A$1:$CA$1,0))</f>
        <v>No informa</v>
      </c>
      <c r="AN83" s="96">
        <f>INDEX(Consolidado!$A$1:$CA$102,ROW(AN83)+1,MATCH(DatosProcesados!AN$1,Consolidado!$A$1:$CA$1,0))</f>
        <v>0</v>
      </c>
      <c r="AO83" s="96" t="str">
        <f>INDEX(Consolidado!$A$1:$CA$102,ROW(AO83)+1,MATCH(DatosProcesados!AO$1,Consolidado!$A$1:$CA$1,0))</f>
        <v>No informa</v>
      </c>
      <c r="AP83" s="96" t="str">
        <f>INDEX(Consolidado!$A$1:$CA$102,ROW(AP83)+1,MATCH(DatosProcesados!AP$1,Consolidado!$A$1:$CA$1,0))</f>
        <v>No informa</v>
      </c>
      <c r="AQ83" s="96">
        <f>INDEX(Consolidado!$A$1:$CA$102,ROW(AQ83)+1,MATCH(DatosProcesados!AQ$1,Consolidado!$A$1:$CA$1,0))</f>
        <v>0</v>
      </c>
      <c r="AR83" s="96">
        <f>INDEX(Consolidado!$A$1:$CA$102,ROW(AR83)+1,MATCH(DatosProcesados!AR$1,Consolidado!$A$1:$CA$1,0))</f>
        <v>0</v>
      </c>
      <c r="AS83" s="96" t="str">
        <f>INDEX(Consolidado!$A$1:$CA$102,ROW(AS83)+1,MATCH(DatosProcesados!AS$1,Consolidado!$A$1:$CA$1,0))</f>
        <v>No informa</v>
      </c>
      <c r="AT83" s="96">
        <f>INDEX(Consolidado!$A$1:$CA$102,ROW(AT83)+1,MATCH(DatosProcesados!AT$1,Consolidado!$A$1:$CA$1,0))</f>
        <v>0</v>
      </c>
      <c r="AU83" s="96">
        <f>INDEX(Consolidado!$A$1:$CA$102,ROW(AU83)+1,MATCH(DatosProcesados!AU$1,Consolidado!$A$1:$CA$1,0))</f>
        <v>0</v>
      </c>
      <c r="AV83" s="96">
        <f>INDEX(Consolidado!$A$1:$CA$102,ROW(AV83)+1,MATCH(DatosProcesados!AV$1,Consolidado!$A$1:$CA$1,0))</f>
        <v>0</v>
      </c>
      <c r="AW83" s="96">
        <f>INDEX(Consolidado!$A$1:$CA$102,ROW(AW83)+1,MATCH(DatosProcesados!AW$1,Consolidado!$A$1:$CA$1,0))</f>
        <v>0</v>
      </c>
      <c r="AX83" s="96" t="str">
        <f>INDEX(Consolidado!$A$1:$CA$102,ROW(AX83)+1,MATCH(DatosProcesados!AX$1,Consolidado!$A$1:$CA$1,0))</f>
        <v>No informa</v>
      </c>
      <c r="AY83" s="96" t="str">
        <f>INDEX(Consolidado!$A$1:$CA$102,ROW(AY83)+1,MATCH(DatosProcesados!AY$1,Consolidado!$A$1:$CA$1,0))</f>
        <v>No informa</v>
      </c>
      <c r="AZ83" s="96" t="str">
        <f>INDEX(Consolidado!$A$1:$CA$102,ROW(AZ83)+1,MATCH(DatosProcesados!AZ$1,Consolidado!$A$1:$CA$1,0))</f>
        <v>No informa</v>
      </c>
      <c r="BA83" s="96">
        <f>INDEX(Consolidado!$A$1:$CA$102,ROW(BA83)+1,MATCH(DatosProcesados!BA$1,Consolidado!$A$1:$CA$1,0))</f>
        <v>0</v>
      </c>
      <c r="BB83" s="96" t="str">
        <f>INDEX(Consolidado!$A$1:$CA$102,ROW(BB83)+1,MATCH(DatosProcesados!BB$1,Consolidado!$A$1:$CA$1,0))</f>
        <v xml:space="preserve">No informa </v>
      </c>
      <c r="BC83" s="96">
        <f>INDEX(Consolidado!$A$1:$CA$102,ROW(BC83)+1,MATCH(DatosProcesados!BC$1,Consolidado!$A$1:$CA$1,0))</f>
        <v>0</v>
      </c>
      <c r="BD83" s="96">
        <f>INDEX(Consolidado!$A$1:$CA$102,ROW(BD83)+1,MATCH(DatosProcesados!BD$1,Consolidado!$A$1:$CA$1,0))</f>
        <v>0</v>
      </c>
      <c r="BE83" s="96">
        <f>INDEX(Consolidado!$A$1:$CA$102,ROW(BE83)+1,MATCH(DatosProcesados!BE$1,Consolidado!$A$1:$CA$1,0))</f>
        <v>0</v>
      </c>
      <c r="BF83" s="96">
        <f>INDEX(Consolidado!$A$1:$CA$102,ROW(BF83)+1,MATCH(DatosProcesados!BF$1,Consolidado!$A$1:$CA$1,0))</f>
        <v>0</v>
      </c>
    </row>
    <row r="84" spans="1:58" x14ac:dyDescent="0.3">
      <c r="A84" s="96" t="str">
        <f>INDEX(Consolidado!$A$1:$CA$102,ROW(A84)+1,MATCH(DatosProcesados!A$1,Consolidado!$A$1:$CA$1,0))</f>
        <v>CONSTRUCTORA COLPATRIA  SAS</v>
      </c>
      <c r="B84" s="96" t="str">
        <f>INDEX(Consolidado!$A$1:$CA$102,ROW(B84)+1,MATCH(DatosProcesados!B$1,Consolidado!$A$1:$CA$1,0))</f>
        <v>Construcción</v>
      </c>
      <c r="C84" s="96" t="str">
        <f>INDEX(Consolidado!$A$1:$CA$102,ROW(C84)+1,MATCH(DatosProcesados!C$1,Consolidado!$A$1:$CA$1,0))</f>
        <v>Privada</v>
      </c>
      <c r="D84" s="96" t="str">
        <f>INDEX(Consolidado!$A$1:$CA$102,ROW(D84)+1,MATCH(DatosProcesados!D$1,Consolidado!$A$1:$CA$1,0))</f>
        <v>No</v>
      </c>
      <c r="E84" s="96" t="str">
        <f>INDEX(Consolidado!$A$1:$CA$102,ROW(E84)+1,MATCH(DatosProcesados!E$1,Consolidado!$A$1:$CA$1,0))</f>
        <v>No</v>
      </c>
      <c r="F84" s="96" t="str">
        <f>INDEX(Consolidado!$A$1:$CA$102,ROW(F84)+1,MATCH(DatosProcesados!F$1,Consolidado!$A$1:$CA$1,0))</f>
        <v>No</v>
      </c>
      <c r="G84" s="96">
        <f>INDEX(Consolidado!$A$1:$CA$102,ROW(G84)+1,MATCH(DatosProcesados!G$1,Consolidado!$A$1:$CA$1,0))</f>
        <v>1977</v>
      </c>
      <c r="H84" s="96" t="str">
        <f>INDEX(Consolidado!$A$1:$CA$102,ROW(H84)+1,MATCH(DatosProcesados!H$1,Consolidado!$A$1:$CA$1,0))</f>
        <v>Colombia</v>
      </c>
      <c r="I84" s="96">
        <f>INDEX(Consolidado!$A$1:$CA$102,ROW(I84)+1,MATCH(DatosProcesados!I$1,Consolidado!$A$1:$CA$1,0))</f>
        <v>0.74612668500000001</v>
      </c>
      <c r="J84" s="96" t="str">
        <f>INDEX(Consolidado!$A$1:$CA$102,ROW(J84)+1,MATCH(DatosProcesados!J$1,Consolidado!$A$1:$CA$1,0))</f>
        <v>Si</v>
      </c>
      <c r="K84" s="96">
        <f>INDEX(Consolidado!$A$1:$CA$102,ROW(K84)+1,MATCH(DatosProcesados!K$1,Consolidado!$A$1:$CA$1,0))</f>
        <v>2024</v>
      </c>
      <c r="L84" s="96" t="str">
        <f>INDEX(Consolidado!$A$1:$CA$102,ROW(L84)+1,MATCH(DatosProcesados!L$1,Consolidado!$A$1:$CA$1,0))</f>
        <v>Si</v>
      </c>
      <c r="M84" s="96" t="str">
        <f>INDEX(Consolidado!$A$1:$CA$102,ROW(M84)+1,MATCH(DatosProcesados!M$1,Consolidado!$A$1:$CA$1,0))</f>
        <v>Si</v>
      </c>
      <c r="N84" s="96" t="str">
        <f>INDEX(Consolidado!$A$1:$CA$102,ROW(N84)+1,MATCH(DatosProcesados!N$1,Consolidado!$A$1:$CA$1,0))</f>
        <v>Si</v>
      </c>
      <c r="O84" s="96" t="str">
        <f>INDEX(Consolidado!$A$1:$CA$102,ROW(O84)+1,MATCH(DatosProcesados!O$1,Consolidado!$A$1:$CA$1,0))</f>
        <v>No</v>
      </c>
      <c r="P84" s="96" t="str">
        <f>INDEX(Consolidado!$A$1:$CA$102,ROW(P84)+1,MATCH(DatosProcesados!P$1,Consolidado!$A$1:$CA$1,0))</f>
        <v>Si</v>
      </c>
      <c r="Q84" s="96" t="str">
        <f>INDEX(Consolidado!$A$1:$CA$102,ROW(Q84)+1,MATCH(DatosProcesados!Q$1,Consolidado!$A$1:$CA$1,0))</f>
        <v>No informa</v>
      </c>
      <c r="R84" s="96" t="str">
        <f>INDEX(Consolidado!$A$1:$CA$102,ROW(R84)+1,MATCH(DatosProcesados!R$1,Consolidado!$A$1:$CA$1,0))</f>
        <v>No informa</v>
      </c>
      <c r="S84" s="96" t="str">
        <f>INDEX(Consolidado!$A$1:$CA$102,ROW(S84)+1,MATCH(DatosProcesados!S$1,Consolidado!$A$1:$CA$1,0))</f>
        <v>No informa</v>
      </c>
      <c r="T84" s="96" t="str">
        <f>INDEX(Consolidado!$A$1:$CA$102,ROW(T84)+1,MATCH(DatosProcesados!T$1,Consolidado!$A$1:$CA$1,0))</f>
        <v>No</v>
      </c>
      <c r="U84" s="96" t="str">
        <f>INDEX(Consolidado!$A$1:$CA$102,ROW(U84)+1,MATCH(DatosProcesados!U$1,Consolidado!$A$1:$CA$1,0))</f>
        <v>No</v>
      </c>
      <c r="V84" s="96">
        <f>INDEX(Consolidado!$A$1:$CA$102,ROW(V84)+1,MATCH(DatosProcesados!V$1,Consolidado!$A$1:$CA$1,0))</f>
        <v>0</v>
      </c>
      <c r="W84" s="96" t="str">
        <f>INDEX(Consolidado!$A$1:$CA$102,ROW(W84)+1,MATCH(DatosProcesados!W$1,Consolidado!$A$1:$CA$1,0))</f>
        <v>No</v>
      </c>
      <c r="X84" s="96" t="str">
        <f>INDEX(Consolidado!$A$1:$CA$102,ROW(X84)+1,MATCH(DatosProcesados!X$1,Consolidado!$A$1:$CA$1,0))</f>
        <v>No informa</v>
      </c>
      <c r="Y84" s="96" t="str">
        <f>INDEX(Consolidado!$A$1:$CA$102,ROW(Y84)+1,MATCH(DatosProcesados!Y$1,Consolidado!$A$1:$CA$1,0))</f>
        <v>No</v>
      </c>
      <c r="Z84" s="96" t="str">
        <f>INDEX(Consolidado!$A$1:$CA$102,ROW(Z84)+1,MATCH(DatosProcesados!Z$1,Consolidado!$A$1:$CA$1,0))</f>
        <v>No</v>
      </c>
      <c r="AA84" s="96" t="str">
        <f>INDEX(Consolidado!$A$1:$CA$102,ROW(AA84)+1,MATCH(DatosProcesados!AA$1,Consolidado!$A$1:$CA$1,0))</f>
        <v>No informa</v>
      </c>
      <c r="AB84" s="96">
        <f>INDEX(Consolidado!$A$1:$CA$102,ROW(AB84)+1,MATCH(DatosProcesados!AB$1,Consolidado!$A$1:$CA$1,0))</f>
        <v>0</v>
      </c>
      <c r="AC84" s="96" t="str">
        <f>INDEX(Consolidado!$A$1:$CA$102,ROW(AC84)+1,MATCH(DatosProcesados!AC$1,Consolidado!$A$1:$CA$1,0))</f>
        <v>Si</v>
      </c>
      <c r="AD84" s="96">
        <f>INDEX(Consolidado!$A$1:$CA$102,ROW(AD84)+1,MATCH(DatosProcesados!AD$1,Consolidado!$A$1:$CA$1,0))</f>
        <v>169023.3</v>
      </c>
      <c r="AE84" s="96">
        <f>INDEX(Consolidado!$A$1:$CA$102,ROW(AE84)+1,MATCH(DatosProcesados!AE$1,Consolidado!$A$1:$CA$1,0))</f>
        <v>0</v>
      </c>
      <c r="AF84" s="96" t="str">
        <f>INDEX(Consolidado!$A$1:$CA$102,ROW(AF84)+1,MATCH(DatosProcesados!AF$1,Consolidado!$A$1:$CA$1,0))</f>
        <v>No</v>
      </c>
      <c r="AG84" s="96" t="str">
        <f>INDEX(Consolidado!$A$1:$CA$102,ROW(AG84)+1,MATCH(DatosProcesados!AG$1,Consolidado!$A$1:$CA$1,0))</f>
        <v>No</v>
      </c>
      <c r="AH84" s="96" t="str">
        <f>INDEX(Consolidado!$A$1:$CA$102,ROW(AH84)+1,MATCH(DatosProcesados!AH$1,Consolidado!$A$1:$CA$1,0))</f>
        <v>Si</v>
      </c>
      <c r="AI84" s="96" t="str">
        <f>INDEX(Consolidado!$A$1:$CA$102,ROW(AI84)+1,MATCH(DatosProcesados!AI$1,Consolidado!$A$1:$CA$1,0))</f>
        <v>No informa</v>
      </c>
      <c r="AJ84" s="96" t="str">
        <f>INDEX(Consolidado!$A$1:$CA$102,ROW(AJ84)+1,MATCH(DatosProcesados!AJ$1,Consolidado!$A$1:$CA$1,0))</f>
        <v xml:space="preserve">No informa </v>
      </c>
      <c r="AK84" s="96" t="str">
        <f>INDEX(Consolidado!$A$1:$CA$102,ROW(AK84)+1,MATCH(DatosProcesados!AK$1,Consolidado!$A$1:$CA$1,0))</f>
        <v>Si</v>
      </c>
      <c r="AL84" s="96" t="str">
        <f>INDEX(Consolidado!$A$1:$CA$102,ROW(AL84)+1,MATCH(DatosProcesados!AL$1,Consolidado!$A$1:$CA$1,0))</f>
        <v>No informa</v>
      </c>
      <c r="AM84" s="96" t="str">
        <f>INDEX(Consolidado!$A$1:$CA$102,ROW(AM84)+1,MATCH(DatosProcesados!AM$1,Consolidado!$A$1:$CA$1,0))</f>
        <v>No informa</v>
      </c>
      <c r="AN84" s="96">
        <f>INDEX(Consolidado!$A$1:$CA$102,ROW(AN84)+1,MATCH(DatosProcesados!AN$1,Consolidado!$A$1:$CA$1,0))</f>
        <v>0</v>
      </c>
      <c r="AO84" s="96" t="str">
        <f>INDEX(Consolidado!$A$1:$CA$102,ROW(AO84)+1,MATCH(DatosProcesados!AO$1,Consolidado!$A$1:$CA$1,0))</f>
        <v>No informa</v>
      </c>
      <c r="AP84" s="96">
        <f>INDEX(Consolidado!$A$1:$CA$102,ROW(AP84)+1,MATCH(DatosProcesados!AP$1,Consolidado!$A$1:$CA$1,0))</f>
        <v>0.52500000000000002</v>
      </c>
      <c r="AQ84" s="96" t="str">
        <f>INDEX(Consolidado!$A$1:$CA$102,ROW(AQ84)+1,MATCH(DatosProcesados!AQ$1,Consolidado!$A$1:$CA$1,0))</f>
        <v>No</v>
      </c>
      <c r="AR84" s="96" t="str">
        <f>INDEX(Consolidado!$A$1:$CA$102,ROW(AR84)+1,MATCH(DatosProcesados!AR$1,Consolidado!$A$1:$CA$1,0))</f>
        <v>Si</v>
      </c>
      <c r="AS84" s="96">
        <f>INDEX(Consolidado!$A$1:$CA$102,ROW(AS84)+1,MATCH(DatosProcesados!AS$1,Consolidado!$A$1:$CA$1,0))</f>
        <v>0</v>
      </c>
      <c r="AT84" s="96" t="str">
        <f>INDEX(Consolidado!$A$1:$CA$102,ROW(AT84)+1,MATCH(DatosProcesados!AT$1,Consolidado!$A$1:$CA$1,0))</f>
        <v>No</v>
      </c>
      <c r="AU84" s="96" t="str">
        <f>INDEX(Consolidado!$A$1:$CA$102,ROW(AU84)+1,MATCH(DatosProcesados!AU$1,Consolidado!$A$1:$CA$1,0))</f>
        <v>No</v>
      </c>
      <c r="AV84" s="96">
        <f>INDEX(Consolidado!$A$1:$CA$102,ROW(AV84)+1,MATCH(DatosProcesados!AV$1,Consolidado!$A$1:$CA$1,0))</f>
        <v>0</v>
      </c>
      <c r="AW84" s="96" t="str">
        <f>INDEX(Consolidado!$A$1:$CA$102,ROW(AW84)+1,MATCH(DatosProcesados!AW$1,Consolidado!$A$1:$CA$1,0))</f>
        <v>No</v>
      </c>
      <c r="AX84" s="96" t="str">
        <f>INDEX(Consolidado!$A$1:$CA$102,ROW(AX84)+1,MATCH(DatosProcesados!AX$1,Consolidado!$A$1:$CA$1,0))</f>
        <v>No informa</v>
      </c>
      <c r="AY84" s="96" t="str">
        <f>INDEX(Consolidado!$A$1:$CA$102,ROW(AY84)+1,MATCH(DatosProcesados!AY$1,Consolidado!$A$1:$CA$1,0))</f>
        <v>No informa</v>
      </c>
      <c r="AZ84" s="96" t="str">
        <f>INDEX(Consolidado!$A$1:$CA$102,ROW(AZ84)+1,MATCH(DatosProcesados!AZ$1,Consolidado!$A$1:$CA$1,0))</f>
        <v>No informa</v>
      </c>
      <c r="BA84" s="96" t="str">
        <f>INDEX(Consolidado!$A$1:$CA$102,ROW(BA84)+1,MATCH(DatosProcesados!BA$1,Consolidado!$A$1:$CA$1,0))</f>
        <v>No</v>
      </c>
      <c r="BB84" s="96" t="str">
        <f>INDEX(Consolidado!$A$1:$CA$102,ROW(BB84)+1,MATCH(DatosProcesados!BB$1,Consolidado!$A$1:$CA$1,0))</f>
        <v>No informa</v>
      </c>
      <c r="BC84" s="96" t="str">
        <f>INDEX(Consolidado!$A$1:$CA$102,ROW(BC84)+1,MATCH(DatosProcesados!BC$1,Consolidado!$A$1:$CA$1,0))</f>
        <v>No</v>
      </c>
      <c r="BD84" s="96" t="str">
        <f>INDEX(Consolidado!$A$1:$CA$102,ROW(BD84)+1,MATCH(DatosProcesados!BD$1,Consolidado!$A$1:$CA$1,0))</f>
        <v>Si</v>
      </c>
      <c r="BE84" s="96">
        <f>INDEX(Consolidado!$A$1:$CA$102,ROW(BE84)+1,MATCH(DatosProcesados!BE$1,Consolidado!$A$1:$CA$1,0))</f>
        <v>1</v>
      </c>
      <c r="BF84" s="96" t="str">
        <f>INDEX(Consolidado!$A$1:$CA$102,ROW(BF84)+1,MATCH(DatosProcesados!BF$1,Consolidado!$A$1:$CA$1,0))</f>
        <v>No informa</v>
      </c>
    </row>
    <row r="85" spans="1:58" x14ac:dyDescent="0.3">
      <c r="A85" s="96" t="str">
        <f>INDEX(Consolidado!$A$1:$CA$102,ROW(A85)+1,MATCH(DatosProcesados!A$1,Consolidado!$A$1:$CA$1,0))</f>
        <v>Conconcreto</v>
      </c>
      <c r="B85" s="96" t="str">
        <f>INDEX(Consolidado!$A$1:$CA$102,ROW(B85)+1,MATCH(DatosProcesados!B$1,Consolidado!$A$1:$CA$1,0))</f>
        <v>Construcción</v>
      </c>
      <c r="C85" s="96" t="str">
        <f>INDEX(Consolidado!$A$1:$CA$102,ROW(C85)+1,MATCH(DatosProcesados!C$1,Consolidado!$A$1:$CA$1,0))</f>
        <v>Privada</v>
      </c>
      <c r="D85" s="96" t="str">
        <f>INDEX(Consolidado!$A$1:$CA$102,ROW(D85)+1,MATCH(DatosProcesados!D$1,Consolidado!$A$1:$CA$1,0))</f>
        <v>No</v>
      </c>
      <c r="E85" s="96" t="str">
        <f>INDEX(Consolidado!$A$1:$CA$102,ROW(E85)+1,MATCH(DatosProcesados!E$1,Consolidado!$A$1:$CA$1,0))</f>
        <v>Si</v>
      </c>
      <c r="F85" s="96" t="str">
        <f>INDEX(Consolidado!$A$1:$CA$102,ROW(F85)+1,MATCH(DatosProcesados!F$1,Consolidado!$A$1:$CA$1,0))</f>
        <v>Si</v>
      </c>
      <c r="G85" s="96">
        <f>INDEX(Consolidado!$A$1:$CA$102,ROW(G85)+1,MATCH(DatosProcesados!G$1,Consolidado!$A$1:$CA$1,0))</f>
        <v>1961</v>
      </c>
      <c r="H85" s="96" t="str">
        <f>INDEX(Consolidado!$A$1:$CA$102,ROW(H85)+1,MATCH(DatosProcesados!H$1,Consolidado!$A$1:$CA$1,0))</f>
        <v>Colombia</v>
      </c>
      <c r="I85" s="96">
        <f>INDEX(Consolidado!$A$1:$CA$102,ROW(I85)+1,MATCH(DatosProcesados!I$1,Consolidado!$A$1:$CA$1,0))</f>
        <v>0.498844856</v>
      </c>
      <c r="J85" s="96" t="str">
        <f>INDEX(Consolidado!$A$1:$CA$102,ROW(J85)+1,MATCH(DatosProcesados!J$1,Consolidado!$A$1:$CA$1,0))</f>
        <v>Si</v>
      </c>
      <c r="K85" s="96">
        <f>INDEX(Consolidado!$A$1:$CA$102,ROW(K85)+1,MATCH(DatosProcesados!K$1,Consolidado!$A$1:$CA$1,0))</f>
        <v>2023</v>
      </c>
      <c r="L85" s="96" t="str">
        <f>INDEX(Consolidado!$A$1:$CA$102,ROW(L85)+1,MATCH(DatosProcesados!L$1,Consolidado!$A$1:$CA$1,0))</f>
        <v>Si</v>
      </c>
      <c r="M85" s="96" t="str">
        <f>INDEX(Consolidado!$A$1:$CA$102,ROW(M85)+1,MATCH(DatosProcesados!M$1,Consolidado!$A$1:$CA$1,0))</f>
        <v>Si</v>
      </c>
      <c r="N85" s="96" t="str">
        <f>INDEX(Consolidado!$A$1:$CA$102,ROW(N85)+1,MATCH(DatosProcesados!N$1,Consolidado!$A$1:$CA$1,0))</f>
        <v>Si</v>
      </c>
      <c r="O85" s="96" t="str">
        <f>INDEX(Consolidado!$A$1:$CA$102,ROW(O85)+1,MATCH(DatosProcesados!O$1,Consolidado!$A$1:$CA$1,0))</f>
        <v>Si</v>
      </c>
      <c r="P85" s="96" t="str">
        <f>INDEX(Consolidado!$A$1:$CA$102,ROW(P85)+1,MATCH(DatosProcesados!P$1,Consolidado!$A$1:$CA$1,0))</f>
        <v>Si</v>
      </c>
      <c r="Q85" s="96">
        <f>INDEX(Consolidado!$A$1:$CA$102,ROW(Q85)+1,MATCH(DatosProcesados!Q$1,Consolidado!$A$1:$CA$1,0))</f>
        <v>3082</v>
      </c>
      <c r="R85" s="96">
        <f>INDEX(Consolidado!$A$1:$CA$102,ROW(R85)+1,MATCH(DatosProcesados!R$1,Consolidado!$A$1:$CA$1,0))</f>
        <v>178.9</v>
      </c>
      <c r="S85" s="96">
        <f>INDEX(Consolidado!$A$1:$CA$102,ROW(S85)+1,MATCH(DatosProcesados!S$1,Consolidado!$A$1:$CA$1,0))</f>
        <v>5.5</v>
      </c>
      <c r="T85" s="96" t="str">
        <f>INDEX(Consolidado!$A$1:$CA$102,ROW(T85)+1,MATCH(DatosProcesados!T$1,Consolidado!$A$1:$CA$1,0))</f>
        <v>Si</v>
      </c>
      <c r="U85" s="96" t="str">
        <f>INDEX(Consolidado!$A$1:$CA$102,ROW(U85)+1,MATCH(DatosProcesados!U$1,Consolidado!$A$1:$CA$1,0))</f>
        <v>No</v>
      </c>
      <c r="V85" s="96">
        <f>INDEX(Consolidado!$A$1:$CA$102,ROW(V85)+1,MATCH(DatosProcesados!V$1,Consolidado!$A$1:$CA$1,0))</f>
        <v>0</v>
      </c>
      <c r="W85" s="96" t="str">
        <f>INDEX(Consolidado!$A$1:$CA$102,ROW(W85)+1,MATCH(DatosProcesados!W$1,Consolidado!$A$1:$CA$1,0))</f>
        <v>Si</v>
      </c>
      <c r="X85" s="96">
        <f>INDEX(Consolidado!$A$1:$CA$102,ROW(X85)+1,MATCH(DatosProcesados!X$1,Consolidado!$A$1:$CA$1,0))</f>
        <v>3721896</v>
      </c>
      <c r="Y85" s="96" t="str">
        <f>INDEX(Consolidado!$A$1:$CA$102,ROW(Y85)+1,MATCH(DatosProcesados!Y$1,Consolidado!$A$1:$CA$1,0))</f>
        <v>No</v>
      </c>
      <c r="Z85" s="96" t="str">
        <f>INDEX(Consolidado!$A$1:$CA$102,ROW(Z85)+1,MATCH(DatosProcesados!Z$1,Consolidado!$A$1:$CA$1,0))</f>
        <v>Si</v>
      </c>
      <c r="AA85" s="96">
        <f>INDEX(Consolidado!$A$1:$CA$102,ROW(AA85)+1,MATCH(DatosProcesados!AA$1,Consolidado!$A$1:$CA$1,0))</f>
        <v>3791</v>
      </c>
      <c r="AB85" s="96">
        <f>INDEX(Consolidado!$A$1:$CA$102,ROW(AB85)+1,MATCH(DatosProcesados!AB$1,Consolidado!$A$1:$CA$1,0))</f>
        <v>0</v>
      </c>
      <c r="AC85" s="96" t="str">
        <f>INDEX(Consolidado!$A$1:$CA$102,ROW(AC85)+1,MATCH(DatosProcesados!AC$1,Consolidado!$A$1:$CA$1,0))</f>
        <v>Si</v>
      </c>
      <c r="AD85" s="96">
        <f>INDEX(Consolidado!$A$1:$CA$102,ROW(AD85)+1,MATCH(DatosProcesados!AD$1,Consolidado!$A$1:$CA$1,0))</f>
        <v>430501</v>
      </c>
      <c r="AE85" s="96">
        <f>INDEX(Consolidado!$A$1:$CA$102,ROW(AE85)+1,MATCH(DatosProcesados!AE$1,Consolidado!$A$1:$CA$1,0))</f>
        <v>0</v>
      </c>
      <c r="AF85" s="96" t="str">
        <f>INDEX(Consolidado!$A$1:$CA$102,ROW(AF85)+1,MATCH(DatosProcesados!AF$1,Consolidado!$A$1:$CA$1,0))</f>
        <v>No</v>
      </c>
      <c r="AG85" s="96" t="str">
        <f>INDEX(Consolidado!$A$1:$CA$102,ROW(AG85)+1,MATCH(DatosProcesados!AG$1,Consolidado!$A$1:$CA$1,0))</f>
        <v>No</v>
      </c>
      <c r="AH85" s="96" t="str">
        <f>INDEX(Consolidado!$A$1:$CA$102,ROW(AH85)+1,MATCH(DatosProcesados!AH$1,Consolidado!$A$1:$CA$1,0))</f>
        <v>No</v>
      </c>
      <c r="AI85" s="96" t="str">
        <f>INDEX(Consolidado!$A$1:$CA$102,ROW(AI85)+1,MATCH(DatosProcesados!AI$1,Consolidado!$A$1:$CA$1,0))</f>
        <v>No informa</v>
      </c>
      <c r="AJ85" s="96" t="str">
        <f>INDEX(Consolidado!$A$1:$CA$102,ROW(AJ85)+1,MATCH(DatosProcesados!AJ$1,Consolidado!$A$1:$CA$1,0))</f>
        <v xml:space="preserve">No informa </v>
      </c>
      <c r="AK85" s="96" t="str">
        <f>INDEX(Consolidado!$A$1:$CA$102,ROW(AK85)+1,MATCH(DatosProcesados!AK$1,Consolidado!$A$1:$CA$1,0))</f>
        <v>Si</v>
      </c>
      <c r="AL85" s="96" t="str">
        <f>INDEX(Consolidado!$A$1:$CA$102,ROW(AL85)+1,MATCH(DatosProcesados!AL$1,Consolidado!$A$1:$CA$1,0))</f>
        <v>No informa</v>
      </c>
      <c r="AM85" s="96" t="str">
        <f>INDEX(Consolidado!$A$1:$CA$102,ROW(AM85)+1,MATCH(DatosProcesados!AM$1,Consolidado!$A$1:$CA$1,0))</f>
        <v>No informa</v>
      </c>
      <c r="AN85" s="96">
        <f>INDEX(Consolidado!$A$1:$CA$102,ROW(AN85)+1,MATCH(DatosProcesados!AN$1,Consolidado!$A$1:$CA$1,0))</f>
        <v>0</v>
      </c>
      <c r="AO85" s="96">
        <f>INDEX(Consolidado!$A$1:$CA$102,ROW(AO85)+1,MATCH(DatosProcesados!AO$1,Consolidado!$A$1:$CA$1,0))</f>
        <v>0.27</v>
      </c>
      <c r="AP85" s="96">
        <f>INDEX(Consolidado!$A$1:$CA$102,ROW(AP85)+1,MATCH(DatosProcesados!AP$1,Consolidado!$A$1:$CA$1,0))</f>
        <v>0.215</v>
      </c>
      <c r="AQ85" s="96" t="str">
        <f>INDEX(Consolidado!$A$1:$CA$102,ROW(AQ85)+1,MATCH(DatosProcesados!AQ$1,Consolidado!$A$1:$CA$1,0))</f>
        <v>No</v>
      </c>
      <c r="AR85" s="96" t="str">
        <f>INDEX(Consolidado!$A$1:$CA$102,ROW(AR85)+1,MATCH(DatosProcesados!AR$1,Consolidado!$A$1:$CA$1,0))</f>
        <v>No</v>
      </c>
      <c r="AS85" s="96" t="str">
        <f>INDEX(Consolidado!$A$1:$CA$102,ROW(AS85)+1,MATCH(DatosProcesados!AS$1,Consolidado!$A$1:$CA$1,0))</f>
        <v>No informa</v>
      </c>
      <c r="AT85" s="96" t="str">
        <f>INDEX(Consolidado!$A$1:$CA$102,ROW(AT85)+1,MATCH(DatosProcesados!AT$1,Consolidado!$A$1:$CA$1,0))</f>
        <v>No</v>
      </c>
      <c r="AU85" s="96" t="str">
        <f>INDEX(Consolidado!$A$1:$CA$102,ROW(AU85)+1,MATCH(DatosProcesados!AU$1,Consolidado!$A$1:$CA$1,0))</f>
        <v>No</v>
      </c>
      <c r="AV85" s="96">
        <f>INDEX(Consolidado!$A$1:$CA$102,ROW(AV85)+1,MATCH(DatosProcesados!AV$1,Consolidado!$A$1:$CA$1,0))</f>
        <v>0</v>
      </c>
      <c r="AW85" s="96" t="str">
        <f>INDEX(Consolidado!$A$1:$CA$102,ROW(AW85)+1,MATCH(DatosProcesados!AW$1,Consolidado!$A$1:$CA$1,0))</f>
        <v>No</v>
      </c>
      <c r="AX85" s="96" t="str">
        <f>INDEX(Consolidado!$A$1:$CA$102,ROW(AX85)+1,MATCH(DatosProcesados!AX$1,Consolidado!$A$1:$CA$1,0))</f>
        <v>No informa</v>
      </c>
      <c r="AY85" s="96" t="str">
        <f>INDEX(Consolidado!$A$1:$CA$102,ROW(AY85)+1,MATCH(DatosProcesados!AY$1,Consolidado!$A$1:$CA$1,0))</f>
        <v>No informa</v>
      </c>
      <c r="AZ85" s="96" t="str">
        <f>INDEX(Consolidado!$A$1:$CA$102,ROW(AZ85)+1,MATCH(DatosProcesados!AZ$1,Consolidado!$A$1:$CA$1,0))</f>
        <v>No informa</v>
      </c>
      <c r="BA85" s="96" t="str">
        <f>INDEX(Consolidado!$A$1:$CA$102,ROW(BA85)+1,MATCH(DatosProcesados!BA$1,Consolidado!$A$1:$CA$1,0))</f>
        <v>Si</v>
      </c>
      <c r="BB85" s="96" t="str">
        <f>INDEX(Consolidado!$A$1:$CA$102,ROW(BB85)+1,MATCH(DatosProcesados!BB$1,Consolidado!$A$1:$CA$1,0))</f>
        <v>No informa</v>
      </c>
      <c r="BC85" s="96" t="str">
        <f>INDEX(Consolidado!$A$1:$CA$102,ROW(BC85)+1,MATCH(DatosProcesados!BC$1,Consolidado!$A$1:$CA$1,0))</f>
        <v>No</v>
      </c>
      <c r="BD85" s="96" t="str">
        <f>INDEX(Consolidado!$A$1:$CA$102,ROW(BD85)+1,MATCH(DatosProcesados!BD$1,Consolidado!$A$1:$CA$1,0))</f>
        <v>Si</v>
      </c>
      <c r="BE85" s="96">
        <f>INDEX(Consolidado!$A$1:$CA$102,ROW(BE85)+1,MATCH(DatosProcesados!BE$1,Consolidado!$A$1:$CA$1,0))</f>
        <v>0</v>
      </c>
      <c r="BF85" s="96" t="str">
        <f>INDEX(Consolidado!$A$1:$CA$102,ROW(BF85)+1,MATCH(DatosProcesados!BF$1,Consolidado!$A$1:$CA$1,0))</f>
        <v>No informa</v>
      </c>
    </row>
    <row r="86" spans="1:58" x14ac:dyDescent="0.3">
      <c r="A86" s="96" t="str">
        <f>INDEX(Consolidado!$A$1:$CA$102,ROW(A86)+1,MATCH(DatosProcesados!A$1,Consolidado!$A$1:$CA$1,0))</f>
        <v>Ecopetrol</v>
      </c>
      <c r="B86" s="96" t="str">
        <f>INDEX(Consolidado!$A$1:$CA$102,ROW(B86)+1,MATCH(DatosProcesados!B$1,Consolidado!$A$1:$CA$1,0))</f>
        <v>Minero</v>
      </c>
      <c r="C86" s="96" t="str">
        <f>INDEX(Consolidado!$A$1:$CA$102,ROW(C86)+1,MATCH(DatosProcesados!C$1,Consolidado!$A$1:$CA$1,0))</f>
        <v>Mixta</v>
      </c>
      <c r="D86" s="96" t="str">
        <f>INDEX(Consolidado!$A$1:$CA$102,ROW(D86)+1,MATCH(DatosProcesados!D$1,Consolidado!$A$1:$CA$1,0))</f>
        <v>No</v>
      </c>
      <c r="E86" s="96" t="str">
        <f>INDEX(Consolidado!$A$1:$CA$102,ROW(E86)+1,MATCH(DatosProcesados!E$1,Consolidado!$A$1:$CA$1,0))</f>
        <v>Si</v>
      </c>
      <c r="F86" s="96" t="str">
        <f>INDEX(Consolidado!$A$1:$CA$102,ROW(F86)+1,MATCH(DatosProcesados!F$1,Consolidado!$A$1:$CA$1,0))</f>
        <v>Si</v>
      </c>
      <c r="G86" s="96">
        <f>INDEX(Consolidado!$A$1:$CA$102,ROW(G86)+1,MATCH(DatosProcesados!G$1,Consolidado!$A$1:$CA$1,0))</f>
        <v>1951</v>
      </c>
      <c r="H86" s="96" t="str">
        <f>INDEX(Consolidado!$A$1:$CA$102,ROW(H86)+1,MATCH(DatosProcesados!H$1,Consolidado!$A$1:$CA$1,0))</f>
        <v>Colombia</v>
      </c>
      <c r="I86" s="96">
        <f>INDEX(Consolidado!$A$1:$CA$102,ROW(I86)+1,MATCH(DatosProcesados!I$1,Consolidado!$A$1:$CA$1,0))</f>
        <v>113.923310323</v>
      </c>
      <c r="J86" s="96" t="str">
        <f>INDEX(Consolidado!$A$1:$CA$102,ROW(J86)+1,MATCH(DatosProcesados!J$1,Consolidado!$A$1:$CA$1,0))</f>
        <v>Si</v>
      </c>
      <c r="K86" s="96">
        <f>INDEX(Consolidado!$A$1:$CA$102,ROW(K86)+1,MATCH(DatosProcesados!K$1,Consolidado!$A$1:$CA$1,0))</f>
        <v>2024</v>
      </c>
      <c r="L86" s="96" t="str">
        <f>INDEX(Consolidado!$A$1:$CA$102,ROW(L86)+1,MATCH(DatosProcesados!L$1,Consolidado!$A$1:$CA$1,0))</f>
        <v>Si</v>
      </c>
      <c r="M86" s="96" t="str">
        <f>INDEX(Consolidado!$A$1:$CA$102,ROW(M86)+1,MATCH(DatosProcesados!M$1,Consolidado!$A$1:$CA$1,0))</f>
        <v>Si</v>
      </c>
      <c r="N86" s="96" t="str">
        <f>INDEX(Consolidado!$A$1:$CA$102,ROW(N86)+1,MATCH(DatosProcesados!N$1,Consolidado!$A$1:$CA$1,0))</f>
        <v>Si</v>
      </c>
      <c r="O86" s="96" t="str">
        <f>INDEX(Consolidado!$A$1:$CA$102,ROW(O86)+1,MATCH(DatosProcesados!O$1,Consolidado!$A$1:$CA$1,0))</f>
        <v>Si</v>
      </c>
      <c r="P86" s="96" t="str">
        <f>INDEX(Consolidado!$A$1:$CA$102,ROW(P86)+1,MATCH(DatosProcesados!P$1,Consolidado!$A$1:$CA$1,0))</f>
        <v>Si</v>
      </c>
      <c r="Q86" s="96">
        <f>INDEX(Consolidado!$A$1:$CA$102,ROW(Q86)+1,MATCH(DatosProcesados!Q$1,Consolidado!$A$1:$CA$1,0))</f>
        <v>11817213</v>
      </c>
      <c r="R86" s="96">
        <f>INDEX(Consolidado!$A$1:$CA$102,ROW(R86)+1,MATCH(DatosProcesados!R$1,Consolidado!$A$1:$CA$1,0))</f>
        <v>859892</v>
      </c>
      <c r="S86" s="96">
        <f>INDEX(Consolidado!$A$1:$CA$102,ROW(S86)+1,MATCH(DatosProcesados!S$1,Consolidado!$A$1:$CA$1,0))</f>
        <v>151117258</v>
      </c>
      <c r="T86" s="96" t="str">
        <f>INDEX(Consolidado!$A$1:$CA$102,ROW(T86)+1,MATCH(DatosProcesados!T$1,Consolidado!$A$1:$CA$1,0))</f>
        <v>Si</v>
      </c>
      <c r="U86" s="96" t="str">
        <f>INDEX(Consolidado!$A$1:$CA$102,ROW(U86)+1,MATCH(DatosProcesados!U$1,Consolidado!$A$1:$CA$1,0))</f>
        <v>No</v>
      </c>
      <c r="V86" s="96">
        <f>INDEX(Consolidado!$A$1:$CA$102,ROW(V86)+1,MATCH(DatosProcesados!V$1,Consolidado!$A$1:$CA$1,0))</f>
        <v>2</v>
      </c>
      <c r="W86" s="96" t="str">
        <f>INDEX(Consolidado!$A$1:$CA$102,ROW(W86)+1,MATCH(DatosProcesados!W$1,Consolidado!$A$1:$CA$1,0))</f>
        <v>Si</v>
      </c>
      <c r="X86" s="96">
        <f>INDEX(Consolidado!$A$1:$CA$102,ROW(X86)+1,MATCH(DatosProcesados!X$1,Consolidado!$A$1:$CA$1,0))</f>
        <v>29563200000</v>
      </c>
      <c r="Y86" s="96" t="str">
        <f>INDEX(Consolidado!$A$1:$CA$102,ROW(Y86)+1,MATCH(DatosProcesados!Y$1,Consolidado!$A$1:$CA$1,0))</f>
        <v>Si</v>
      </c>
      <c r="Z86" s="96" t="str">
        <f>INDEX(Consolidado!$A$1:$CA$102,ROW(Z86)+1,MATCH(DatosProcesados!Z$1,Consolidado!$A$1:$CA$1,0))</f>
        <v>Si</v>
      </c>
      <c r="AA86" s="96">
        <f>INDEX(Consolidado!$A$1:$CA$102,ROW(AA86)+1,MATCH(DatosProcesados!AA$1,Consolidado!$A$1:$CA$1,0))</f>
        <v>16700000</v>
      </c>
      <c r="AB86" s="96">
        <f>INDEX(Consolidado!$A$1:$CA$102,ROW(AB86)+1,MATCH(DatosProcesados!AB$1,Consolidado!$A$1:$CA$1,0))</f>
        <v>1</v>
      </c>
      <c r="AC86" s="96" t="str">
        <f>INDEX(Consolidado!$A$1:$CA$102,ROW(AC86)+1,MATCH(DatosProcesados!AC$1,Consolidado!$A$1:$CA$1,0))</f>
        <v>Si</v>
      </c>
      <c r="AD86" s="96">
        <f>INDEX(Consolidado!$A$1:$CA$102,ROW(AD86)+1,MATCH(DatosProcesados!AD$1,Consolidado!$A$1:$CA$1,0))</f>
        <v>563060</v>
      </c>
      <c r="AE86" s="96">
        <f>INDEX(Consolidado!$A$1:$CA$102,ROW(AE86)+1,MATCH(DatosProcesados!AE$1,Consolidado!$A$1:$CA$1,0))</f>
        <v>1</v>
      </c>
      <c r="AF86" s="96" t="str">
        <f>INDEX(Consolidado!$A$1:$CA$102,ROW(AF86)+1,MATCH(DatosProcesados!AF$1,Consolidado!$A$1:$CA$1,0))</f>
        <v>Si</v>
      </c>
      <c r="AG86" s="96" t="str">
        <f>INDEX(Consolidado!$A$1:$CA$102,ROW(AG86)+1,MATCH(DatosProcesados!AG$1,Consolidado!$A$1:$CA$1,0))</f>
        <v>Si</v>
      </c>
      <c r="AH86" s="96" t="str">
        <f>INDEX(Consolidado!$A$1:$CA$102,ROW(AH86)+1,MATCH(DatosProcesados!AH$1,Consolidado!$A$1:$CA$1,0))</f>
        <v>Si</v>
      </c>
      <c r="AI86" s="96">
        <f>INDEX(Consolidado!$A$1:$CA$102,ROW(AI86)+1,MATCH(DatosProcesados!AI$1,Consolidado!$A$1:$CA$1,0))</f>
        <v>2254</v>
      </c>
      <c r="AJ86" s="96">
        <f>INDEX(Consolidado!$A$1:$CA$102,ROW(AJ86)+1,MATCH(DatosProcesados!AJ$1,Consolidado!$A$1:$CA$1,0))</f>
        <v>23.321262286601137</v>
      </c>
      <c r="AK86" s="96" t="str">
        <f>INDEX(Consolidado!$A$1:$CA$102,ROW(AK86)+1,MATCH(DatosProcesados!AK$1,Consolidado!$A$1:$CA$1,0))</f>
        <v>Si</v>
      </c>
      <c r="AL86" s="96">
        <f>INDEX(Consolidado!$A$1:$CA$102,ROW(AL86)+1,MATCH(DatosProcesados!AL$1,Consolidado!$A$1:$CA$1,0))</f>
        <v>44</v>
      </c>
      <c r="AM86" s="96">
        <f>INDEX(Consolidado!$A$1:$CA$102,ROW(AM86)+1,MATCH(DatosProcesados!AM$1,Consolidado!$A$1:$CA$1,0))</f>
        <v>68</v>
      </c>
      <c r="AN86" s="96">
        <f>INDEX(Consolidado!$A$1:$CA$102,ROW(AN86)+1,MATCH(DatosProcesados!AN$1,Consolidado!$A$1:$CA$1,0))</f>
        <v>2</v>
      </c>
      <c r="AO86" s="96">
        <f>INDEX(Consolidado!$A$1:$CA$102,ROW(AO86)+1,MATCH(DatosProcesados!AO$1,Consolidado!$A$1:$CA$1,0))</f>
        <v>0.42</v>
      </c>
      <c r="AP86" s="96">
        <f>INDEX(Consolidado!$A$1:$CA$102,ROW(AP86)+1,MATCH(DatosProcesados!AP$1,Consolidado!$A$1:$CA$1,0))</f>
        <v>0.26</v>
      </c>
      <c r="AQ86" s="96" t="str">
        <f>INDEX(Consolidado!$A$1:$CA$102,ROW(AQ86)+1,MATCH(DatosProcesados!AQ$1,Consolidado!$A$1:$CA$1,0))</f>
        <v>Si</v>
      </c>
      <c r="AR86" s="96" t="str">
        <f>INDEX(Consolidado!$A$1:$CA$102,ROW(AR86)+1,MATCH(DatosProcesados!AR$1,Consolidado!$A$1:$CA$1,0))</f>
        <v>Si</v>
      </c>
      <c r="AS86" s="96">
        <f>INDEX(Consolidado!$A$1:$CA$102,ROW(AS86)+1,MATCH(DatosProcesados!AS$1,Consolidado!$A$1:$CA$1,0))</f>
        <v>1.0999999999999999E-2</v>
      </c>
      <c r="AT86" s="96" t="str">
        <f>INDEX(Consolidado!$A$1:$CA$102,ROW(AT86)+1,MATCH(DatosProcesados!AT$1,Consolidado!$A$1:$CA$1,0))</f>
        <v>Si</v>
      </c>
      <c r="AU86" s="96" t="str">
        <f>INDEX(Consolidado!$A$1:$CA$102,ROW(AU86)+1,MATCH(DatosProcesados!AU$1,Consolidado!$A$1:$CA$1,0))</f>
        <v>Si</v>
      </c>
      <c r="AV86" s="96">
        <f>INDEX(Consolidado!$A$1:$CA$102,ROW(AV86)+1,MATCH(DatosProcesados!AV$1,Consolidado!$A$1:$CA$1,0))</f>
        <v>2</v>
      </c>
      <c r="AW86" s="96" t="str">
        <f>INDEX(Consolidado!$A$1:$CA$102,ROW(AW86)+1,MATCH(DatosProcesados!AW$1,Consolidado!$A$1:$CA$1,0))</f>
        <v>Si</v>
      </c>
      <c r="AX86" s="96">
        <f>INDEX(Consolidado!$A$1:$CA$102,ROW(AX86)+1,MATCH(DatosProcesados!AX$1,Consolidado!$A$1:$CA$1,0))</f>
        <v>1.9504323690633572E-2</v>
      </c>
      <c r="AY86" s="96">
        <f>INDEX(Consolidado!$A$1:$CA$102,ROW(AY86)+1,MATCH(DatosProcesados!AY$1,Consolidado!$A$1:$CA$1,0))</f>
        <v>0.29904026920728466</v>
      </c>
      <c r="AZ86" s="96">
        <f>INDEX(Consolidado!$A$1:$CA$102,ROW(AZ86)+1,MATCH(DatosProcesados!AZ$1,Consolidado!$A$1:$CA$1,0))</f>
        <v>4.4881280673959309E-6</v>
      </c>
      <c r="BA86" s="96" t="str">
        <f>INDEX(Consolidado!$A$1:$CA$102,ROW(BA86)+1,MATCH(DatosProcesados!BA$1,Consolidado!$A$1:$CA$1,0))</f>
        <v>Si</v>
      </c>
      <c r="BB86" s="96">
        <f>INDEX(Consolidado!$A$1:$CA$102,ROW(BB86)+1,MATCH(DatosProcesados!BB$1,Consolidado!$A$1:$CA$1,0))</f>
        <v>0.46</v>
      </c>
      <c r="BC86" s="96" t="str">
        <f>INDEX(Consolidado!$A$1:$CA$102,ROW(BC86)+1,MATCH(DatosProcesados!BC$1,Consolidado!$A$1:$CA$1,0))</f>
        <v>No</v>
      </c>
      <c r="BD86" s="96" t="str">
        <f>INDEX(Consolidado!$A$1:$CA$102,ROW(BD86)+1,MATCH(DatosProcesados!BD$1,Consolidado!$A$1:$CA$1,0))</f>
        <v>Si</v>
      </c>
      <c r="BE86" s="96">
        <f>INDEX(Consolidado!$A$1:$CA$102,ROW(BE86)+1,MATCH(DatosProcesados!BE$1,Consolidado!$A$1:$CA$1,0))</f>
        <v>2</v>
      </c>
      <c r="BF86" s="96">
        <f>INDEX(Consolidado!$A$1:$CA$102,ROW(BF86)+1,MATCH(DatosProcesados!BF$1,Consolidado!$A$1:$CA$1,0))</f>
        <v>2</v>
      </c>
    </row>
    <row r="87" spans="1:58" x14ac:dyDescent="0.3">
      <c r="A87" s="96" t="str">
        <f>INDEX(Consolidado!$A$1:$CA$102,ROW(A87)+1,MATCH(DatosProcesados!A$1,Consolidado!$A$1:$CA$1,0))</f>
        <v>Drummond</v>
      </c>
      <c r="B87" s="96" t="str">
        <f>INDEX(Consolidado!$A$1:$CA$102,ROW(B87)+1,MATCH(DatosProcesados!B$1,Consolidado!$A$1:$CA$1,0))</f>
        <v>Minero</v>
      </c>
      <c r="C87" s="96" t="str">
        <f>INDEX(Consolidado!$A$1:$CA$102,ROW(C87)+1,MATCH(DatosProcesados!C$1,Consolidado!$A$1:$CA$1,0))</f>
        <v>Privada</v>
      </c>
      <c r="D87" s="96" t="str">
        <f>INDEX(Consolidado!$A$1:$CA$102,ROW(D87)+1,MATCH(DatosProcesados!D$1,Consolidado!$A$1:$CA$1,0))</f>
        <v>Si</v>
      </c>
      <c r="E87" s="96" t="str">
        <f>INDEX(Consolidado!$A$1:$CA$102,ROW(E87)+1,MATCH(DatosProcesados!E$1,Consolidado!$A$1:$CA$1,0))</f>
        <v>No</v>
      </c>
      <c r="F87" s="96" t="str">
        <f>INDEX(Consolidado!$A$1:$CA$102,ROW(F87)+1,MATCH(DatosProcesados!F$1,Consolidado!$A$1:$CA$1,0))</f>
        <v>Si</v>
      </c>
      <c r="G87" s="96">
        <f>INDEX(Consolidado!$A$1:$CA$102,ROW(G87)+1,MATCH(DatosProcesados!G$1,Consolidado!$A$1:$CA$1,0))</f>
        <v>1935</v>
      </c>
      <c r="H87" s="96" t="str">
        <f>INDEX(Consolidado!$A$1:$CA$102,ROW(H87)+1,MATCH(DatosProcesados!H$1,Consolidado!$A$1:$CA$1,0))</f>
        <v>Estados Unidos</v>
      </c>
      <c r="I87" s="96">
        <f>INDEX(Consolidado!$A$1:$CA$102,ROW(I87)+1,MATCH(DatosProcesados!I$1,Consolidado!$A$1:$CA$1,0))</f>
        <v>11.495989482000001</v>
      </c>
      <c r="J87" s="96" t="str">
        <f>INDEX(Consolidado!$A$1:$CA$102,ROW(J87)+1,MATCH(DatosProcesados!J$1,Consolidado!$A$1:$CA$1,0))</f>
        <v>Si</v>
      </c>
      <c r="K87" s="96">
        <f>INDEX(Consolidado!$A$1:$CA$102,ROW(K87)+1,MATCH(DatosProcesados!K$1,Consolidado!$A$1:$CA$1,0))</f>
        <v>2023</v>
      </c>
      <c r="L87" s="96" t="str">
        <f>INDEX(Consolidado!$A$1:$CA$102,ROW(L87)+1,MATCH(DatosProcesados!L$1,Consolidado!$A$1:$CA$1,0))</f>
        <v>Si</v>
      </c>
      <c r="M87" s="96" t="str">
        <f>INDEX(Consolidado!$A$1:$CA$102,ROW(M87)+1,MATCH(DatosProcesados!M$1,Consolidado!$A$1:$CA$1,0))</f>
        <v>Si</v>
      </c>
      <c r="N87" s="96" t="str">
        <f>INDEX(Consolidado!$A$1:$CA$102,ROW(N87)+1,MATCH(DatosProcesados!N$1,Consolidado!$A$1:$CA$1,0))</f>
        <v>Si</v>
      </c>
      <c r="O87" s="96" t="str">
        <f>INDEX(Consolidado!$A$1:$CA$102,ROW(O87)+1,MATCH(DatosProcesados!O$1,Consolidado!$A$1:$CA$1,0))</f>
        <v>Si</v>
      </c>
      <c r="P87" s="96" t="str">
        <f>INDEX(Consolidado!$A$1:$CA$102,ROW(P87)+1,MATCH(DatosProcesados!P$1,Consolidado!$A$1:$CA$1,0))</f>
        <v>Si</v>
      </c>
      <c r="Q87" s="96">
        <f>INDEX(Consolidado!$A$1:$CA$102,ROW(Q87)+1,MATCH(DatosProcesados!Q$1,Consolidado!$A$1:$CA$1,0))</f>
        <v>1608021</v>
      </c>
      <c r="R87" s="96">
        <f>INDEX(Consolidado!$A$1:$CA$102,ROW(R87)+1,MATCH(DatosProcesados!R$1,Consolidado!$A$1:$CA$1,0))</f>
        <v>42122</v>
      </c>
      <c r="S87" s="96" t="str">
        <f>INDEX(Consolidado!$A$1:$CA$102,ROW(S87)+1,MATCH(DatosProcesados!S$1,Consolidado!$A$1:$CA$1,0))</f>
        <v xml:space="preserve">No informa </v>
      </c>
      <c r="T87" s="96" t="str">
        <f>INDEX(Consolidado!$A$1:$CA$102,ROW(T87)+1,MATCH(DatosProcesados!T$1,Consolidado!$A$1:$CA$1,0))</f>
        <v>Si</v>
      </c>
      <c r="U87" s="96" t="str">
        <f>INDEX(Consolidado!$A$1:$CA$102,ROW(U87)+1,MATCH(DatosProcesados!U$1,Consolidado!$A$1:$CA$1,0))</f>
        <v>No</v>
      </c>
      <c r="V87" s="96">
        <f>INDEX(Consolidado!$A$1:$CA$102,ROW(V87)+1,MATCH(DatosProcesados!V$1,Consolidado!$A$1:$CA$1,0))</f>
        <v>0</v>
      </c>
      <c r="W87" s="96" t="str">
        <f>INDEX(Consolidado!$A$1:$CA$102,ROW(W87)+1,MATCH(DatosProcesados!W$1,Consolidado!$A$1:$CA$1,0))</f>
        <v>Si</v>
      </c>
      <c r="X87" s="96">
        <f>INDEX(Consolidado!$A$1:$CA$102,ROW(X87)+1,MATCH(DatosProcesados!X$1,Consolidado!$A$1:$CA$1,0))</f>
        <v>2843646070</v>
      </c>
      <c r="Y87" s="96" t="str">
        <f>INDEX(Consolidado!$A$1:$CA$102,ROW(Y87)+1,MATCH(DatosProcesados!Y$1,Consolidado!$A$1:$CA$1,0))</f>
        <v>No</v>
      </c>
      <c r="Z87" s="96" t="str">
        <f>INDEX(Consolidado!$A$1:$CA$102,ROW(Z87)+1,MATCH(DatosProcesados!Z$1,Consolidado!$A$1:$CA$1,0))</f>
        <v>Si</v>
      </c>
      <c r="AA87" s="96" t="str">
        <f>INDEX(Consolidado!$A$1:$CA$102,ROW(AA87)+1,MATCH(DatosProcesados!AA$1,Consolidado!$A$1:$CA$1,0))</f>
        <v>No informa</v>
      </c>
      <c r="AB87" s="96">
        <f>INDEX(Consolidado!$A$1:$CA$102,ROW(AB87)+1,MATCH(DatosProcesados!AB$1,Consolidado!$A$1:$CA$1,0))</f>
        <v>1</v>
      </c>
      <c r="AC87" s="96" t="str">
        <f>INDEX(Consolidado!$A$1:$CA$102,ROW(AC87)+1,MATCH(DatosProcesados!AC$1,Consolidado!$A$1:$CA$1,0))</f>
        <v>Si</v>
      </c>
      <c r="AD87" s="96">
        <f>INDEX(Consolidado!$A$1:$CA$102,ROW(AD87)+1,MATCH(DatosProcesados!AD$1,Consolidado!$A$1:$CA$1,0))</f>
        <v>30581</v>
      </c>
      <c r="AE87" s="96">
        <f>INDEX(Consolidado!$A$1:$CA$102,ROW(AE87)+1,MATCH(DatosProcesados!AE$1,Consolidado!$A$1:$CA$1,0))</f>
        <v>1</v>
      </c>
      <c r="AF87" s="96" t="str">
        <f>INDEX(Consolidado!$A$1:$CA$102,ROW(AF87)+1,MATCH(DatosProcesados!AF$1,Consolidado!$A$1:$CA$1,0))</f>
        <v>Si</v>
      </c>
      <c r="AG87" s="96" t="str">
        <f>INDEX(Consolidado!$A$1:$CA$102,ROW(AG87)+1,MATCH(DatosProcesados!AG$1,Consolidado!$A$1:$CA$1,0))</f>
        <v>Si</v>
      </c>
      <c r="AH87" s="96" t="str">
        <f>INDEX(Consolidado!$A$1:$CA$102,ROW(AH87)+1,MATCH(DatosProcesados!AH$1,Consolidado!$A$1:$CA$1,0))</f>
        <v>Si</v>
      </c>
      <c r="AI87" s="96" t="str">
        <f>INDEX(Consolidado!$A$1:$CA$102,ROW(AI87)+1,MATCH(DatosProcesados!AI$1,Consolidado!$A$1:$CA$1,0))</f>
        <v>No informa</v>
      </c>
      <c r="AJ87" s="96" t="str">
        <f>INDEX(Consolidado!$A$1:$CA$102,ROW(AJ87)+1,MATCH(DatosProcesados!AJ$1,Consolidado!$A$1:$CA$1,0))</f>
        <v xml:space="preserve">No informa </v>
      </c>
      <c r="AK87" s="96" t="str">
        <f>INDEX(Consolidado!$A$1:$CA$102,ROW(AK87)+1,MATCH(DatosProcesados!AK$1,Consolidado!$A$1:$CA$1,0))</f>
        <v>Si</v>
      </c>
      <c r="AL87" s="96">
        <f>INDEX(Consolidado!$A$1:$CA$102,ROW(AL87)+1,MATCH(DatosProcesados!AL$1,Consolidado!$A$1:$CA$1,0))</f>
        <v>68.48</v>
      </c>
      <c r="AM87" s="96">
        <f>INDEX(Consolidado!$A$1:$CA$102,ROW(AM87)+1,MATCH(DatosProcesados!AM$1,Consolidado!$A$1:$CA$1,0))</f>
        <v>60.88</v>
      </c>
      <c r="AN87" s="96">
        <f>INDEX(Consolidado!$A$1:$CA$102,ROW(AN87)+1,MATCH(DatosProcesados!AN$1,Consolidado!$A$1:$CA$1,0))</f>
        <v>2</v>
      </c>
      <c r="AO87" s="96">
        <f>INDEX(Consolidado!$A$1:$CA$102,ROW(AO87)+1,MATCH(DatosProcesados!AO$1,Consolidado!$A$1:$CA$1,0))</f>
        <v>0.16600000000000001</v>
      </c>
      <c r="AP87" s="96">
        <f>INDEX(Consolidado!$A$1:$CA$102,ROW(AP87)+1,MATCH(DatosProcesados!AP$1,Consolidado!$A$1:$CA$1,0))</f>
        <v>4.7699999999999999E-2</v>
      </c>
      <c r="AQ87" s="96" t="str">
        <f>INDEX(Consolidado!$A$1:$CA$102,ROW(AQ87)+1,MATCH(DatosProcesados!AQ$1,Consolidado!$A$1:$CA$1,0))</f>
        <v>No</v>
      </c>
      <c r="AR87" s="96" t="str">
        <f>INDEX(Consolidado!$A$1:$CA$102,ROW(AR87)+1,MATCH(DatosProcesados!AR$1,Consolidado!$A$1:$CA$1,0))</f>
        <v>No</v>
      </c>
      <c r="AS87" s="96" t="str">
        <f>INDEX(Consolidado!$A$1:$CA$102,ROW(AS87)+1,MATCH(DatosProcesados!AS$1,Consolidado!$A$1:$CA$1,0))</f>
        <v>No informa</v>
      </c>
      <c r="AT87" s="96" t="str">
        <f>INDEX(Consolidado!$A$1:$CA$102,ROW(AT87)+1,MATCH(DatosProcesados!AT$1,Consolidado!$A$1:$CA$1,0))</f>
        <v>Si</v>
      </c>
      <c r="AU87" s="96" t="str">
        <f>INDEX(Consolidado!$A$1:$CA$102,ROW(AU87)+1,MATCH(DatosProcesados!AU$1,Consolidado!$A$1:$CA$1,0))</f>
        <v>Si</v>
      </c>
      <c r="AV87" s="96">
        <f>INDEX(Consolidado!$A$1:$CA$102,ROW(AV87)+1,MATCH(DatosProcesados!AV$1,Consolidado!$A$1:$CA$1,0))</f>
        <v>2</v>
      </c>
      <c r="AW87" s="96" t="str">
        <f>INDEX(Consolidado!$A$1:$CA$102,ROW(AW87)+1,MATCH(DatosProcesados!AW$1,Consolidado!$A$1:$CA$1,0))</f>
        <v>Si</v>
      </c>
      <c r="AX87" s="96">
        <f>INDEX(Consolidado!$A$1:$CA$102,ROW(AX87)+1,MATCH(DatosProcesados!AX$1,Consolidado!$A$1:$CA$1,0))</f>
        <v>7.4090945288277657E-2</v>
      </c>
      <c r="AY87" s="96">
        <f>INDEX(Consolidado!$A$1:$CA$102,ROW(AY87)+1,MATCH(DatosProcesados!AY$1,Consolidado!$A$1:$CA$1,0))</f>
        <v>0.42926832052238179</v>
      </c>
      <c r="AZ87" s="96">
        <f>INDEX(Consolidado!$A$1:$CA$102,ROW(AZ87)+1,MATCH(DatosProcesados!AZ$1,Consolidado!$A$1:$CA$1,0))</f>
        <v>6.9590654473812826E-3</v>
      </c>
      <c r="BA87" s="96" t="str">
        <f>INDEX(Consolidado!$A$1:$CA$102,ROW(BA87)+1,MATCH(DatosProcesados!BA$1,Consolidado!$A$1:$CA$1,0))</f>
        <v>Si</v>
      </c>
      <c r="BB87" s="96">
        <f>INDEX(Consolidado!$A$1:$CA$102,ROW(BB87)+1,MATCH(DatosProcesados!BB$1,Consolidado!$A$1:$CA$1,0))</f>
        <v>0.9</v>
      </c>
      <c r="BC87" s="96" t="str">
        <f>INDEX(Consolidado!$A$1:$CA$102,ROW(BC87)+1,MATCH(DatosProcesados!BC$1,Consolidado!$A$1:$CA$1,0))</f>
        <v>Si</v>
      </c>
      <c r="BD87" s="96" t="str">
        <f>INDEX(Consolidado!$A$1:$CA$102,ROW(BD87)+1,MATCH(DatosProcesados!BD$1,Consolidado!$A$1:$CA$1,0))</f>
        <v>Si</v>
      </c>
      <c r="BE87" s="96">
        <f>INDEX(Consolidado!$A$1:$CA$102,ROW(BE87)+1,MATCH(DatosProcesados!BE$1,Consolidado!$A$1:$CA$1,0))</f>
        <v>2</v>
      </c>
      <c r="BF87" s="96">
        <f>INDEX(Consolidado!$A$1:$CA$102,ROW(BF87)+1,MATCH(DatosProcesados!BF$1,Consolidado!$A$1:$CA$1,0))</f>
        <v>0</v>
      </c>
    </row>
    <row r="88" spans="1:58" x14ac:dyDescent="0.3">
      <c r="A88" s="96" t="str">
        <f>INDEX(Consolidado!$A$1:$CA$102,ROW(A88)+1,MATCH(DatosProcesados!A$1,Consolidado!$A$1:$CA$1,0))</f>
        <v>Cerrejón</v>
      </c>
      <c r="B88" s="96" t="str">
        <f>INDEX(Consolidado!$A$1:$CA$102,ROW(B88)+1,MATCH(DatosProcesados!B$1,Consolidado!$A$1:$CA$1,0))</f>
        <v>Minero</v>
      </c>
      <c r="C88" s="96" t="str">
        <f>INDEX(Consolidado!$A$1:$CA$102,ROW(C88)+1,MATCH(DatosProcesados!C$1,Consolidado!$A$1:$CA$1,0))</f>
        <v>Privada</v>
      </c>
      <c r="D88" s="96" t="str">
        <f>INDEX(Consolidado!$A$1:$CA$102,ROW(D88)+1,MATCH(DatosProcesados!D$1,Consolidado!$A$1:$CA$1,0))</f>
        <v>No</v>
      </c>
      <c r="E88" s="96" t="str">
        <f>INDEX(Consolidado!$A$1:$CA$102,ROW(E88)+1,MATCH(DatosProcesados!E$1,Consolidado!$A$1:$CA$1,0))</f>
        <v>No</v>
      </c>
      <c r="F88" s="96" t="str">
        <f>INDEX(Consolidado!$A$1:$CA$102,ROW(F88)+1,MATCH(DatosProcesados!F$1,Consolidado!$A$1:$CA$1,0))</f>
        <v>Si</v>
      </c>
      <c r="G88" s="96">
        <f>INDEX(Consolidado!$A$1:$CA$102,ROW(G88)+1,MATCH(DatosProcesados!G$1,Consolidado!$A$1:$CA$1,0))</f>
        <v>1976</v>
      </c>
      <c r="H88" s="96" t="str">
        <f>INDEX(Consolidado!$A$1:$CA$102,ROW(H88)+1,MATCH(DatosProcesados!H$1,Consolidado!$A$1:$CA$1,0))</f>
        <v>Reino Unido / Suiza</v>
      </c>
      <c r="I88" s="96">
        <f>INDEX(Consolidado!$A$1:$CA$102,ROW(I88)+1,MATCH(DatosProcesados!I$1,Consolidado!$A$1:$CA$1,0))</f>
        <v>6.0471020830000004</v>
      </c>
      <c r="J88" s="96" t="str">
        <f>INDEX(Consolidado!$A$1:$CA$102,ROW(J88)+1,MATCH(DatosProcesados!J$1,Consolidado!$A$1:$CA$1,0))</f>
        <v>Si</v>
      </c>
      <c r="K88" s="96">
        <f>INDEX(Consolidado!$A$1:$CA$102,ROW(K88)+1,MATCH(DatosProcesados!K$1,Consolidado!$A$1:$CA$1,0))</f>
        <v>2024</v>
      </c>
      <c r="L88" s="96" t="str">
        <f>INDEX(Consolidado!$A$1:$CA$102,ROW(L88)+1,MATCH(DatosProcesados!L$1,Consolidado!$A$1:$CA$1,0))</f>
        <v>Si</v>
      </c>
      <c r="M88" s="96" t="str">
        <f>INDEX(Consolidado!$A$1:$CA$102,ROW(M88)+1,MATCH(DatosProcesados!M$1,Consolidado!$A$1:$CA$1,0))</f>
        <v>No</v>
      </c>
      <c r="N88" s="96" t="str">
        <f>INDEX(Consolidado!$A$1:$CA$102,ROW(N88)+1,MATCH(DatosProcesados!N$1,Consolidado!$A$1:$CA$1,0))</f>
        <v>Si</v>
      </c>
      <c r="O88" s="96" t="str">
        <f>INDEX(Consolidado!$A$1:$CA$102,ROW(O88)+1,MATCH(DatosProcesados!O$1,Consolidado!$A$1:$CA$1,0))</f>
        <v>Si</v>
      </c>
      <c r="P88" s="96" t="str">
        <f>INDEX(Consolidado!$A$1:$CA$102,ROW(P88)+1,MATCH(DatosProcesados!P$1,Consolidado!$A$1:$CA$1,0))</f>
        <v>No</v>
      </c>
      <c r="Q88" s="96" t="str">
        <f>INDEX(Consolidado!$A$1:$CA$102,ROW(Q88)+1,MATCH(DatosProcesados!Q$1,Consolidado!$A$1:$CA$1,0))</f>
        <v>No informa</v>
      </c>
      <c r="R88" s="96" t="str">
        <f>INDEX(Consolidado!$A$1:$CA$102,ROW(R88)+1,MATCH(DatosProcesados!R$1,Consolidado!$A$1:$CA$1,0))</f>
        <v>No informa</v>
      </c>
      <c r="S88" s="96" t="str">
        <f>INDEX(Consolidado!$A$1:$CA$102,ROW(S88)+1,MATCH(DatosProcesados!S$1,Consolidado!$A$1:$CA$1,0))</f>
        <v>No informa</v>
      </c>
      <c r="T88" s="96" t="str">
        <f>INDEX(Consolidado!$A$1:$CA$102,ROW(T88)+1,MATCH(DatosProcesados!T$1,Consolidado!$A$1:$CA$1,0))</f>
        <v>No</v>
      </c>
      <c r="U88" s="96" t="str">
        <f>INDEX(Consolidado!$A$1:$CA$102,ROW(U88)+1,MATCH(DatosProcesados!U$1,Consolidado!$A$1:$CA$1,0))</f>
        <v>No</v>
      </c>
      <c r="V88" s="96">
        <f>INDEX(Consolidado!$A$1:$CA$102,ROW(V88)+1,MATCH(DatosProcesados!V$1,Consolidado!$A$1:$CA$1,0))</f>
        <v>1</v>
      </c>
      <c r="W88" s="96" t="str">
        <f>INDEX(Consolidado!$A$1:$CA$102,ROW(W88)+1,MATCH(DatosProcesados!W$1,Consolidado!$A$1:$CA$1,0))</f>
        <v>No</v>
      </c>
      <c r="X88" s="96" t="str">
        <f>INDEX(Consolidado!$A$1:$CA$102,ROW(X88)+1,MATCH(DatosProcesados!X$1,Consolidado!$A$1:$CA$1,0))</f>
        <v>No informa</v>
      </c>
      <c r="Y88" s="96" t="str">
        <f>INDEX(Consolidado!$A$1:$CA$102,ROW(Y88)+1,MATCH(DatosProcesados!Y$1,Consolidado!$A$1:$CA$1,0))</f>
        <v>Si</v>
      </c>
      <c r="Z88" s="96" t="str">
        <f>INDEX(Consolidado!$A$1:$CA$102,ROW(Z88)+1,MATCH(DatosProcesados!Z$1,Consolidado!$A$1:$CA$1,0))</f>
        <v>Si</v>
      </c>
      <c r="AA88" s="96">
        <f>INDEX(Consolidado!$A$1:$CA$102,ROW(AA88)+1,MATCH(DatosProcesados!AA$1,Consolidado!$A$1:$CA$1,0))</f>
        <v>9796000</v>
      </c>
      <c r="AB88" s="96">
        <f>INDEX(Consolidado!$A$1:$CA$102,ROW(AB88)+1,MATCH(DatosProcesados!AB$1,Consolidado!$A$1:$CA$1,0))</f>
        <v>1</v>
      </c>
      <c r="AC88" s="96" t="str">
        <f>INDEX(Consolidado!$A$1:$CA$102,ROW(AC88)+1,MATCH(DatosProcesados!AC$1,Consolidado!$A$1:$CA$1,0))</f>
        <v>No</v>
      </c>
      <c r="AD88" s="96" t="str">
        <f>INDEX(Consolidado!$A$1:$CA$102,ROW(AD88)+1,MATCH(DatosProcesados!AD$1,Consolidado!$A$1:$CA$1,0))</f>
        <v>No informa</v>
      </c>
      <c r="AE88" s="96">
        <f>INDEX(Consolidado!$A$1:$CA$102,ROW(AE88)+1,MATCH(DatosProcesados!AE$1,Consolidado!$A$1:$CA$1,0))</f>
        <v>0</v>
      </c>
      <c r="AF88" s="96" t="str">
        <f>INDEX(Consolidado!$A$1:$CA$102,ROW(AF88)+1,MATCH(DatosProcesados!AF$1,Consolidado!$A$1:$CA$1,0))</f>
        <v>Si</v>
      </c>
      <c r="AG88" s="96" t="str">
        <f>INDEX(Consolidado!$A$1:$CA$102,ROW(AG88)+1,MATCH(DatosProcesados!AG$1,Consolidado!$A$1:$CA$1,0))</f>
        <v>Si</v>
      </c>
      <c r="AH88" s="96" t="str">
        <f>INDEX(Consolidado!$A$1:$CA$102,ROW(AH88)+1,MATCH(DatosProcesados!AH$1,Consolidado!$A$1:$CA$1,0))</f>
        <v>Si</v>
      </c>
      <c r="AI88" s="96" t="str">
        <f>INDEX(Consolidado!$A$1:$CA$102,ROW(AI88)+1,MATCH(DatosProcesados!AI$1,Consolidado!$A$1:$CA$1,0))</f>
        <v>No informa</v>
      </c>
      <c r="AJ88" s="96" t="str">
        <f>INDEX(Consolidado!$A$1:$CA$102,ROW(AJ88)+1,MATCH(DatosProcesados!AJ$1,Consolidado!$A$1:$CA$1,0))</f>
        <v xml:space="preserve">No informa </v>
      </c>
      <c r="AK88" s="96" t="str">
        <f>INDEX(Consolidado!$A$1:$CA$102,ROW(AK88)+1,MATCH(DatosProcesados!AK$1,Consolidado!$A$1:$CA$1,0))</f>
        <v>No</v>
      </c>
      <c r="AL88" s="96" t="str">
        <f>INDEX(Consolidado!$A$1:$CA$102,ROW(AL88)+1,MATCH(DatosProcesados!AL$1,Consolidado!$A$1:$CA$1,0))</f>
        <v>No informa</v>
      </c>
      <c r="AM88" s="96" t="str">
        <f>INDEX(Consolidado!$A$1:$CA$102,ROW(AM88)+1,MATCH(DatosProcesados!AM$1,Consolidado!$A$1:$CA$1,0))</f>
        <v>No informa</v>
      </c>
      <c r="AN88" s="96">
        <f>INDEX(Consolidado!$A$1:$CA$102,ROW(AN88)+1,MATCH(DatosProcesados!AN$1,Consolidado!$A$1:$CA$1,0))</f>
        <v>1</v>
      </c>
      <c r="AO88" s="96">
        <f>INDEX(Consolidado!$A$1:$CA$102,ROW(AO88)+1,MATCH(DatosProcesados!AO$1,Consolidado!$A$1:$CA$1,0))</f>
        <v>0.33</v>
      </c>
      <c r="AP88" s="96">
        <f>INDEX(Consolidado!$A$1:$CA$102,ROW(AP88)+1,MATCH(DatosProcesados!AP$1,Consolidado!$A$1:$CA$1,0))</f>
        <v>0.13</v>
      </c>
      <c r="AQ88" s="96" t="str">
        <f>INDEX(Consolidado!$A$1:$CA$102,ROW(AQ88)+1,MATCH(DatosProcesados!AQ$1,Consolidado!$A$1:$CA$1,0))</f>
        <v>No</v>
      </c>
      <c r="AR88" s="96" t="str">
        <f>INDEX(Consolidado!$A$1:$CA$102,ROW(AR88)+1,MATCH(DatosProcesados!AR$1,Consolidado!$A$1:$CA$1,0))</f>
        <v>No</v>
      </c>
      <c r="AS88" s="96" t="str">
        <f>INDEX(Consolidado!$A$1:$CA$102,ROW(AS88)+1,MATCH(DatosProcesados!AS$1,Consolidado!$A$1:$CA$1,0))</f>
        <v>No informa</v>
      </c>
      <c r="AT88" s="96" t="str">
        <f>INDEX(Consolidado!$A$1:$CA$102,ROW(AT88)+1,MATCH(DatosProcesados!AT$1,Consolidado!$A$1:$CA$1,0))</f>
        <v>No</v>
      </c>
      <c r="AU88" s="96" t="str">
        <f>INDEX(Consolidado!$A$1:$CA$102,ROW(AU88)+1,MATCH(DatosProcesados!AU$1,Consolidado!$A$1:$CA$1,0))</f>
        <v>Si</v>
      </c>
      <c r="AV88" s="96">
        <f>INDEX(Consolidado!$A$1:$CA$102,ROW(AV88)+1,MATCH(DatosProcesados!AV$1,Consolidado!$A$1:$CA$1,0))</f>
        <v>2</v>
      </c>
      <c r="AW88" s="96" t="str">
        <f>INDEX(Consolidado!$A$1:$CA$102,ROW(AW88)+1,MATCH(DatosProcesados!AW$1,Consolidado!$A$1:$CA$1,0))</f>
        <v>Si</v>
      </c>
      <c r="AX88" s="96">
        <f>INDEX(Consolidado!$A$1:$CA$102,ROW(AX88)+1,MATCH(DatosProcesados!AX$1,Consolidado!$A$1:$CA$1,0))</f>
        <v>0.1293300037990541</v>
      </c>
      <c r="AY88" s="96" t="str">
        <f>INDEX(Consolidado!$A$1:$CA$102,ROW(AY88)+1,MATCH(DatosProcesados!AY$1,Consolidado!$A$1:$CA$1,0))</f>
        <v>No informa</v>
      </c>
      <c r="AZ88" s="96">
        <f>INDEX(Consolidado!$A$1:$CA$102,ROW(AZ88)+1,MATCH(DatosProcesados!AZ$1,Consolidado!$A$1:$CA$1,0))</f>
        <v>9.7262405401996356E-3</v>
      </c>
      <c r="BA88" s="96" t="str">
        <f>INDEX(Consolidado!$A$1:$CA$102,ROW(BA88)+1,MATCH(DatosProcesados!BA$1,Consolidado!$A$1:$CA$1,0))</f>
        <v>Si</v>
      </c>
      <c r="BB88" s="96">
        <f>INDEX(Consolidado!$A$1:$CA$102,ROW(BB88)+1,MATCH(DatosProcesados!BB$1,Consolidado!$A$1:$CA$1,0))</f>
        <v>0.81</v>
      </c>
      <c r="BC88" s="96" t="str">
        <f>INDEX(Consolidado!$A$1:$CA$102,ROW(BC88)+1,MATCH(DatosProcesados!BC$1,Consolidado!$A$1:$CA$1,0))</f>
        <v>No</v>
      </c>
      <c r="BD88" s="96" t="str">
        <f>INDEX(Consolidado!$A$1:$CA$102,ROW(BD88)+1,MATCH(DatosProcesados!BD$1,Consolidado!$A$1:$CA$1,0))</f>
        <v>No</v>
      </c>
      <c r="BE88" s="96">
        <f>INDEX(Consolidado!$A$1:$CA$102,ROW(BE88)+1,MATCH(DatosProcesados!BE$1,Consolidado!$A$1:$CA$1,0))</f>
        <v>0</v>
      </c>
      <c r="BF88" s="96">
        <f>INDEX(Consolidado!$A$1:$CA$102,ROW(BF88)+1,MATCH(DatosProcesados!BF$1,Consolidado!$A$1:$CA$1,0))</f>
        <v>0</v>
      </c>
    </row>
    <row r="89" spans="1:58" x14ac:dyDescent="0.3">
      <c r="A89" s="96" t="str">
        <f>INDEX(Consolidado!$A$1:$CA$102,ROW(A89)+1,MATCH(DatosProcesados!A$1,Consolidado!$A$1:$CA$1,0))</f>
        <v>Verano energy</v>
      </c>
      <c r="B89" s="96" t="str">
        <f>INDEX(Consolidado!$A$1:$CA$102,ROW(B89)+1,MATCH(DatosProcesados!B$1,Consolidado!$A$1:$CA$1,0))</f>
        <v>Minero</v>
      </c>
      <c r="C89" s="96" t="str">
        <f>INDEX(Consolidado!$A$1:$CA$102,ROW(C89)+1,MATCH(DatosProcesados!C$1,Consolidado!$A$1:$CA$1,0))</f>
        <v>Privada</v>
      </c>
      <c r="D89" s="96" t="str">
        <f>INDEX(Consolidado!$A$1:$CA$102,ROW(D89)+1,MATCH(DatosProcesados!D$1,Consolidado!$A$1:$CA$1,0))</f>
        <v>No</v>
      </c>
      <c r="E89" s="96" t="str">
        <f>INDEX(Consolidado!$A$1:$CA$102,ROW(E89)+1,MATCH(DatosProcesados!E$1,Consolidado!$A$1:$CA$1,0))</f>
        <v>No</v>
      </c>
      <c r="F89" s="96" t="str">
        <f>INDEX(Consolidado!$A$1:$CA$102,ROW(F89)+1,MATCH(DatosProcesados!F$1,Consolidado!$A$1:$CA$1,0))</f>
        <v>Si</v>
      </c>
      <c r="G89" s="96">
        <f>INDEX(Consolidado!$A$1:$CA$102,ROW(G89)+1,MATCH(DatosProcesados!G$1,Consolidado!$A$1:$CA$1,0))</f>
        <v>2016</v>
      </c>
      <c r="H89" s="96" t="str">
        <f>INDEX(Consolidado!$A$1:$CA$102,ROW(H89)+1,MATCH(DatosProcesados!H$1,Consolidado!$A$1:$CA$1,0))</f>
        <v>Canadá</v>
      </c>
      <c r="I89" s="96">
        <f>INDEX(Consolidado!$A$1:$CA$102,ROW(I89)+1,MATCH(DatosProcesados!I$1,Consolidado!$A$1:$CA$1,0))</f>
        <v>5.4833186859999996</v>
      </c>
      <c r="J89" s="96" t="str">
        <f>INDEX(Consolidado!$A$1:$CA$102,ROW(J89)+1,MATCH(DatosProcesados!J$1,Consolidado!$A$1:$CA$1,0))</f>
        <v>No</v>
      </c>
      <c r="K89" s="96" t="str">
        <f>INDEX(Consolidado!$A$1:$CA$102,ROW(K89)+1,MATCH(DatosProcesados!K$1,Consolidado!$A$1:$CA$1,0))</f>
        <v>No tiene</v>
      </c>
      <c r="L89" s="96">
        <f>INDEX(Consolidado!$A$1:$CA$102,ROW(L89)+1,MATCH(DatosProcesados!L$1,Consolidado!$A$1:$CA$1,0))</f>
        <v>0</v>
      </c>
      <c r="M89" s="96">
        <f>INDEX(Consolidado!$A$1:$CA$102,ROW(M89)+1,MATCH(DatosProcesados!M$1,Consolidado!$A$1:$CA$1,0))</f>
        <v>0</v>
      </c>
      <c r="N89" s="96">
        <f>INDEX(Consolidado!$A$1:$CA$102,ROW(N89)+1,MATCH(DatosProcesados!N$1,Consolidado!$A$1:$CA$1,0))</f>
        <v>0</v>
      </c>
      <c r="O89" s="96">
        <f>INDEX(Consolidado!$A$1:$CA$102,ROW(O89)+1,MATCH(DatosProcesados!O$1,Consolidado!$A$1:$CA$1,0))</f>
        <v>0</v>
      </c>
      <c r="P89" s="96">
        <f>INDEX(Consolidado!$A$1:$CA$102,ROW(P89)+1,MATCH(DatosProcesados!P$1,Consolidado!$A$1:$CA$1,0))</f>
        <v>0</v>
      </c>
      <c r="Q89" s="96" t="str">
        <f>INDEX(Consolidado!$A$1:$CA$102,ROW(Q89)+1,MATCH(DatosProcesados!Q$1,Consolidado!$A$1:$CA$1,0))</f>
        <v xml:space="preserve">No informa </v>
      </c>
      <c r="R89" s="96" t="str">
        <f>INDEX(Consolidado!$A$1:$CA$102,ROW(R89)+1,MATCH(DatosProcesados!R$1,Consolidado!$A$1:$CA$1,0))</f>
        <v xml:space="preserve">No informa </v>
      </c>
      <c r="S89" s="96" t="str">
        <f>INDEX(Consolidado!$A$1:$CA$102,ROW(S89)+1,MATCH(DatosProcesados!S$1,Consolidado!$A$1:$CA$1,0))</f>
        <v xml:space="preserve">No informa </v>
      </c>
      <c r="T89" s="96">
        <f>INDEX(Consolidado!$A$1:$CA$102,ROW(T89)+1,MATCH(DatosProcesados!T$1,Consolidado!$A$1:$CA$1,0))</f>
        <v>0</v>
      </c>
      <c r="U89" s="96">
        <f>INDEX(Consolidado!$A$1:$CA$102,ROW(U89)+1,MATCH(DatosProcesados!U$1,Consolidado!$A$1:$CA$1,0))</f>
        <v>0</v>
      </c>
      <c r="V89" s="96">
        <f>INDEX(Consolidado!$A$1:$CA$102,ROW(V89)+1,MATCH(DatosProcesados!V$1,Consolidado!$A$1:$CA$1,0))</f>
        <v>0</v>
      </c>
      <c r="W89" s="96">
        <f>INDEX(Consolidado!$A$1:$CA$102,ROW(W89)+1,MATCH(DatosProcesados!W$1,Consolidado!$A$1:$CA$1,0))</f>
        <v>0</v>
      </c>
      <c r="X89" s="96" t="str">
        <f>INDEX(Consolidado!$A$1:$CA$102,ROW(X89)+1,MATCH(DatosProcesados!X$1,Consolidado!$A$1:$CA$1,0))</f>
        <v>No informa</v>
      </c>
      <c r="Y89" s="96">
        <f>INDEX(Consolidado!$A$1:$CA$102,ROW(Y89)+1,MATCH(DatosProcesados!Y$1,Consolidado!$A$1:$CA$1,0))</f>
        <v>0</v>
      </c>
      <c r="Z89" s="96">
        <f>INDEX(Consolidado!$A$1:$CA$102,ROW(Z89)+1,MATCH(DatosProcesados!Z$1,Consolidado!$A$1:$CA$1,0))</f>
        <v>0</v>
      </c>
      <c r="AA89" s="96" t="str">
        <f>INDEX(Consolidado!$A$1:$CA$102,ROW(AA89)+1,MATCH(DatosProcesados!AA$1,Consolidado!$A$1:$CA$1,0))</f>
        <v>No informa</v>
      </c>
      <c r="AB89" s="96">
        <f>INDEX(Consolidado!$A$1:$CA$102,ROW(AB89)+1,MATCH(DatosProcesados!AB$1,Consolidado!$A$1:$CA$1,0))</f>
        <v>0</v>
      </c>
      <c r="AC89" s="96">
        <f>INDEX(Consolidado!$A$1:$CA$102,ROW(AC89)+1,MATCH(DatosProcesados!AC$1,Consolidado!$A$1:$CA$1,0))</f>
        <v>0</v>
      </c>
      <c r="AD89" s="96" t="str">
        <f>INDEX(Consolidado!$A$1:$CA$102,ROW(AD89)+1,MATCH(DatosProcesados!AD$1,Consolidado!$A$1:$CA$1,0))</f>
        <v xml:space="preserve">No informa </v>
      </c>
      <c r="AE89" s="96">
        <f>INDEX(Consolidado!$A$1:$CA$102,ROW(AE89)+1,MATCH(DatosProcesados!AE$1,Consolidado!$A$1:$CA$1,0))</f>
        <v>0</v>
      </c>
      <c r="AF89" s="96">
        <f>INDEX(Consolidado!$A$1:$CA$102,ROW(AF89)+1,MATCH(DatosProcesados!AF$1,Consolidado!$A$1:$CA$1,0))</f>
        <v>0</v>
      </c>
      <c r="AG89" s="96">
        <f>INDEX(Consolidado!$A$1:$CA$102,ROW(AG89)+1,MATCH(DatosProcesados!AG$1,Consolidado!$A$1:$CA$1,0))</f>
        <v>0</v>
      </c>
      <c r="AH89" s="96">
        <f>INDEX(Consolidado!$A$1:$CA$102,ROW(AH89)+1,MATCH(DatosProcesados!AH$1,Consolidado!$A$1:$CA$1,0))</f>
        <v>0</v>
      </c>
      <c r="AI89" s="96" t="str">
        <f>INDEX(Consolidado!$A$1:$CA$102,ROW(AI89)+1,MATCH(DatosProcesados!AI$1,Consolidado!$A$1:$CA$1,0))</f>
        <v>No informa</v>
      </c>
      <c r="AJ89" s="96" t="str">
        <f>INDEX(Consolidado!$A$1:$CA$102,ROW(AJ89)+1,MATCH(DatosProcesados!AJ$1,Consolidado!$A$1:$CA$1,0))</f>
        <v>No informa</v>
      </c>
      <c r="AK89" s="96">
        <f>INDEX(Consolidado!$A$1:$CA$102,ROW(AK89)+1,MATCH(DatosProcesados!AK$1,Consolidado!$A$1:$CA$1,0))</f>
        <v>0</v>
      </c>
      <c r="AL89" s="96" t="str">
        <f>INDEX(Consolidado!$A$1:$CA$102,ROW(AL89)+1,MATCH(DatosProcesados!AL$1,Consolidado!$A$1:$CA$1,0))</f>
        <v>No informa</v>
      </c>
      <c r="AM89" s="96" t="str">
        <f>INDEX(Consolidado!$A$1:$CA$102,ROW(AM89)+1,MATCH(DatosProcesados!AM$1,Consolidado!$A$1:$CA$1,0))</f>
        <v>No informa</v>
      </c>
      <c r="AN89" s="96">
        <f>INDEX(Consolidado!$A$1:$CA$102,ROW(AN89)+1,MATCH(DatosProcesados!AN$1,Consolidado!$A$1:$CA$1,0))</f>
        <v>0</v>
      </c>
      <c r="AO89" s="96" t="str">
        <f>INDEX(Consolidado!$A$1:$CA$102,ROW(AO89)+1,MATCH(DatosProcesados!AO$1,Consolidado!$A$1:$CA$1,0))</f>
        <v>No informa</v>
      </c>
      <c r="AP89" s="96" t="str">
        <f>INDEX(Consolidado!$A$1:$CA$102,ROW(AP89)+1,MATCH(DatosProcesados!AP$1,Consolidado!$A$1:$CA$1,0))</f>
        <v>No informa</v>
      </c>
      <c r="AQ89" s="96">
        <f>INDEX(Consolidado!$A$1:$CA$102,ROW(AQ89)+1,MATCH(DatosProcesados!AQ$1,Consolidado!$A$1:$CA$1,0))</f>
        <v>0</v>
      </c>
      <c r="AR89" s="96">
        <f>INDEX(Consolidado!$A$1:$CA$102,ROW(AR89)+1,MATCH(DatosProcesados!AR$1,Consolidado!$A$1:$CA$1,0))</f>
        <v>0</v>
      </c>
      <c r="AS89" s="96" t="str">
        <f>INDEX(Consolidado!$A$1:$CA$102,ROW(AS89)+1,MATCH(DatosProcesados!AS$1,Consolidado!$A$1:$CA$1,0))</f>
        <v>No informa</v>
      </c>
      <c r="AT89" s="96">
        <f>INDEX(Consolidado!$A$1:$CA$102,ROW(AT89)+1,MATCH(DatosProcesados!AT$1,Consolidado!$A$1:$CA$1,0))</f>
        <v>0</v>
      </c>
      <c r="AU89" s="96">
        <f>INDEX(Consolidado!$A$1:$CA$102,ROW(AU89)+1,MATCH(DatosProcesados!AU$1,Consolidado!$A$1:$CA$1,0))</f>
        <v>0</v>
      </c>
      <c r="AV89" s="96">
        <f>INDEX(Consolidado!$A$1:$CA$102,ROW(AV89)+1,MATCH(DatosProcesados!AV$1,Consolidado!$A$1:$CA$1,0))</f>
        <v>0</v>
      </c>
      <c r="AW89" s="96">
        <f>INDEX(Consolidado!$A$1:$CA$102,ROW(AW89)+1,MATCH(DatosProcesados!AW$1,Consolidado!$A$1:$CA$1,0))</f>
        <v>0</v>
      </c>
      <c r="AX89" s="96" t="str">
        <f>INDEX(Consolidado!$A$1:$CA$102,ROW(AX89)+1,MATCH(DatosProcesados!AX$1,Consolidado!$A$1:$CA$1,0))</f>
        <v>No informa</v>
      </c>
      <c r="AY89" s="96" t="str">
        <f>INDEX(Consolidado!$A$1:$CA$102,ROW(AY89)+1,MATCH(DatosProcesados!AY$1,Consolidado!$A$1:$CA$1,0))</f>
        <v>No informa</v>
      </c>
      <c r="AZ89" s="96" t="str">
        <f>INDEX(Consolidado!$A$1:$CA$102,ROW(AZ89)+1,MATCH(DatosProcesados!AZ$1,Consolidado!$A$1:$CA$1,0))</f>
        <v>No informa</v>
      </c>
      <c r="BA89" s="96">
        <f>INDEX(Consolidado!$A$1:$CA$102,ROW(BA89)+1,MATCH(DatosProcesados!BA$1,Consolidado!$A$1:$CA$1,0))</f>
        <v>0</v>
      </c>
      <c r="BB89" s="96" t="str">
        <f>INDEX(Consolidado!$A$1:$CA$102,ROW(BB89)+1,MATCH(DatosProcesados!BB$1,Consolidado!$A$1:$CA$1,0))</f>
        <v xml:space="preserve">No informa </v>
      </c>
      <c r="BC89" s="96">
        <f>INDEX(Consolidado!$A$1:$CA$102,ROW(BC89)+1,MATCH(DatosProcesados!BC$1,Consolidado!$A$1:$CA$1,0))</f>
        <v>0</v>
      </c>
      <c r="BD89" s="96">
        <f>INDEX(Consolidado!$A$1:$CA$102,ROW(BD89)+1,MATCH(DatosProcesados!BD$1,Consolidado!$A$1:$CA$1,0))</f>
        <v>0</v>
      </c>
      <c r="BE89" s="96">
        <f>INDEX(Consolidado!$A$1:$CA$102,ROW(BE89)+1,MATCH(DatosProcesados!BE$1,Consolidado!$A$1:$CA$1,0))</f>
        <v>0</v>
      </c>
      <c r="BF89" s="96">
        <f>INDEX(Consolidado!$A$1:$CA$102,ROW(BF89)+1,MATCH(DatosProcesados!BF$1,Consolidado!$A$1:$CA$1,0))</f>
        <v>0</v>
      </c>
    </row>
    <row r="90" spans="1:58" x14ac:dyDescent="0.3">
      <c r="A90" s="96" t="str">
        <f>INDEX(Consolidado!$A$1:$CA$102,ROW(A90)+1,MATCH(DatosProcesados!A$1,Consolidado!$A$1:$CA$1,0))</f>
        <v>Frontera Energy</v>
      </c>
      <c r="B90" s="96" t="str">
        <f>INDEX(Consolidado!$A$1:$CA$102,ROW(B90)+1,MATCH(DatosProcesados!B$1,Consolidado!$A$1:$CA$1,0))</f>
        <v>Minero</v>
      </c>
      <c r="C90" s="96" t="str">
        <f>INDEX(Consolidado!$A$1:$CA$102,ROW(C90)+1,MATCH(DatosProcesados!C$1,Consolidado!$A$1:$CA$1,0))</f>
        <v>Privada</v>
      </c>
      <c r="D90" s="96" t="str">
        <f>INDEX(Consolidado!$A$1:$CA$102,ROW(D90)+1,MATCH(DatosProcesados!D$1,Consolidado!$A$1:$CA$1,0))</f>
        <v>No</v>
      </c>
      <c r="E90" s="96" t="str">
        <f>INDEX(Consolidado!$A$1:$CA$102,ROW(E90)+1,MATCH(DatosProcesados!E$1,Consolidado!$A$1:$CA$1,0))</f>
        <v>Si</v>
      </c>
      <c r="F90" s="96" t="str">
        <f>INDEX(Consolidado!$A$1:$CA$102,ROW(F90)+1,MATCH(DatosProcesados!F$1,Consolidado!$A$1:$CA$1,0))</f>
        <v>Si</v>
      </c>
      <c r="G90" s="96">
        <f>INDEX(Consolidado!$A$1:$CA$102,ROW(G90)+1,MATCH(DatosProcesados!G$1,Consolidado!$A$1:$CA$1,0))</f>
        <v>1985</v>
      </c>
      <c r="H90" s="96" t="str">
        <f>INDEX(Consolidado!$A$1:$CA$102,ROW(H90)+1,MATCH(DatosProcesados!H$1,Consolidado!$A$1:$CA$1,0))</f>
        <v>Canadá</v>
      </c>
      <c r="I90" s="96">
        <f>INDEX(Consolidado!$A$1:$CA$102,ROW(I90)+1,MATCH(DatosProcesados!I$1,Consolidado!$A$1:$CA$1,0))</f>
        <v>4.2502446559999996</v>
      </c>
      <c r="J90" s="96" t="str">
        <f>INDEX(Consolidado!$A$1:$CA$102,ROW(J90)+1,MATCH(DatosProcesados!J$1,Consolidado!$A$1:$CA$1,0))</f>
        <v>Si</v>
      </c>
      <c r="K90" s="96">
        <f>INDEX(Consolidado!$A$1:$CA$102,ROW(K90)+1,MATCH(DatosProcesados!K$1,Consolidado!$A$1:$CA$1,0))</f>
        <v>2024</v>
      </c>
      <c r="L90" s="96" t="str">
        <f>INDEX(Consolidado!$A$1:$CA$102,ROW(L90)+1,MATCH(DatosProcesados!L$1,Consolidado!$A$1:$CA$1,0))</f>
        <v>Si</v>
      </c>
      <c r="M90" s="96" t="str">
        <f>INDEX(Consolidado!$A$1:$CA$102,ROW(M90)+1,MATCH(DatosProcesados!M$1,Consolidado!$A$1:$CA$1,0))</f>
        <v>Si</v>
      </c>
      <c r="N90" s="96" t="str">
        <f>INDEX(Consolidado!$A$1:$CA$102,ROW(N90)+1,MATCH(DatosProcesados!N$1,Consolidado!$A$1:$CA$1,0))</f>
        <v>Si</v>
      </c>
      <c r="O90" s="96" t="str">
        <f>INDEX(Consolidado!$A$1:$CA$102,ROW(O90)+1,MATCH(DatosProcesados!O$1,Consolidado!$A$1:$CA$1,0))</f>
        <v>No</v>
      </c>
      <c r="P90" s="96" t="str">
        <f>INDEX(Consolidado!$A$1:$CA$102,ROW(P90)+1,MATCH(DatosProcesados!P$1,Consolidado!$A$1:$CA$1,0))</f>
        <v>Si</v>
      </c>
      <c r="Q90" s="96">
        <f>INDEX(Consolidado!$A$1:$CA$102,ROW(Q90)+1,MATCH(DatosProcesados!Q$1,Consolidado!$A$1:$CA$1,0))</f>
        <v>696271</v>
      </c>
      <c r="R90" s="96">
        <f>INDEX(Consolidado!$A$1:$CA$102,ROW(R90)+1,MATCH(DatosProcesados!R$1,Consolidado!$A$1:$CA$1,0))</f>
        <v>66981</v>
      </c>
      <c r="S90" s="96">
        <f>INDEX(Consolidado!$A$1:$CA$102,ROW(S90)+1,MATCH(DatosProcesados!S$1,Consolidado!$A$1:$CA$1,0))</f>
        <v>8633088</v>
      </c>
      <c r="T90" s="96" t="str">
        <f>INDEX(Consolidado!$A$1:$CA$102,ROW(T90)+1,MATCH(DatosProcesados!T$1,Consolidado!$A$1:$CA$1,0))</f>
        <v>Si</v>
      </c>
      <c r="U90" s="96" t="str">
        <f>INDEX(Consolidado!$A$1:$CA$102,ROW(U90)+1,MATCH(DatosProcesados!U$1,Consolidado!$A$1:$CA$1,0))</f>
        <v>No</v>
      </c>
      <c r="V90" s="96">
        <f>INDEX(Consolidado!$A$1:$CA$102,ROW(V90)+1,MATCH(DatosProcesados!V$1,Consolidado!$A$1:$CA$1,0))</f>
        <v>1</v>
      </c>
      <c r="W90" s="96" t="str">
        <f>INDEX(Consolidado!$A$1:$CA$102,ROW(W90)+1,MATCH(DatosProcesados!W$1,Consolidado!$A$1:$CA$1,0))</f>
        <v>Si</v>
      </c>
      <c r="X90" s="96">
        <f>INDEX(Consolidado!$A$1:$CA$102,ROW(X90)+1,MATCH(DatosProcesados!X$1,Consolidado!$A$1:$CA$1,0))</f>
        <v>4033224000</v>
      </c>
      <c r="Y90" s="96" t="str">
        <f>INDEX(Consolidado!$A$1:$CA$102,ROW(Y90)+1,MATCH(DatosProcesados!Y$1,Consolidado!$A$1:$CA$1,0))</f>
        <v>No</v>
      </c>
      <c r="Z90" s="96" t="str">
        <f>INDEX(Consolidado!$A$1:$CA$102,ROW(Z90)+1,MATCH(DatosProcesados!Z$1,Consolidado!$A$1:$CA$1,0))</f>
        <v>Si</v>
      </c>
      <c r="AA90" s="96">
        <f>INDEX(Consolidado!$A$1:$CA$102,ROW(AA90)+1,MATCH(DatosProcesados!AA$1,Consolidado!$A$1:$CA$1,0))</f>
        <v>276755</v>
      </c>
      <c r="AB90" s="96">
        <f>INDEX(Consolidado!$A$1:$CA$102,ROW(AB90)+1,MATCH(DatosProcesados!AB$1,Consolidado!$A$1:$CA$1,0))</f>
        <v>1</v>
      </c>
      <c r="AC90" s="96" t="str">
        <f>INDEX(Consolidado!$A$1:$CA$102,ROW(AC90)+1,MATCH(DatosProcesados!AC$1,Consolidado!$A$1:$CA$1,0))</f>
        <v>Si</v>
      </c>
      <c r="AD90" s="96">
        <f>INDEX(Consolidado!$A$1:$CA$102,ROW(AD90)+1,MATCH(DatosProcesados!AD$1,Consolidado!$A$1:$CA$1,0))</f>
        <v>9648</v>
      </c>
      <c r="AE90" s="96">
        <f>INDEX(Consolidado!$A$1:$CA$102,ROW(AE90)+1,MATCH(DatosProcesados!AE$1,Consolidado!$A$1:$CA$1,0))</f>
        <v>0</v>
      </c>
      <c r="AF90" s="96" t="str">
        <f>INDEX(Consolidado!$A$1:$CA$102,ROW(AF90)+1,MATCH(DatosProcesados!AF$1,Consolidado!$A$1:$CA$1,0))</f>
        <v>Si</v>
      </c>
      <c r="AG90" s="96" t="str">
        <f>INDEX(Consolidado!$A$1:$CA$102,ROW(AG90)+1,MATCH(DatosProcesados!AG$1,Consolidado!$A$1:$CA$1,0))</f>
        <v>Si</v>
      </c>
      <c r="AH90" s="96" t="str">
        <f>INDEX(Consolidado!$A$1:$CA$102,ROW(AH90)+1,MATCH(DatosProcesados!AH$1,Consolidado!$A$1:$CA$1,0))</f>
        <v>Si</v>
      </c>
      <c r="AI90" s="96" t="str">
        <f>INDEX(Consolidado!$A$1:$CA$102,ROW(AI90)+1,MATCH(DatosProcesados!AI$1,Consolidado!$A$1:$CA$1,0))</f>
        <v>No informa</v>
      </c>
      <c r="AJ90" s="96" t="str">
        <f>INDEX(Consolidado!$A$1:$CA$102,ROW(AJ90)+1,MATCH(DatosProcesados!AJ$1,Consolidado!$A$1:$CA$1,0))</f>
        <v>No informa</v>
      </c>
      <c r="AK90" s="96" t="str">
        <f>INDEX(Consolidado!$A$1:$CA$102,ROW(AK90)+1,MATCH(DatosProcesados!AK$1,Consolidado!$A$1:$CA$1,0))</f>
        <v>Si</v>
      </c>
      <c r="AL90" s="96" t="str">
        <f>INDEX(Consolidado!$A$1:$CA$102,ROW(AL90)+1,MATCH(DatosProcesados!AL$1,Consolidado!$A$1:$CA$1,0))</f>
        <v>No informa</v>
      </c>
      <c r="AM90" s="96" t="str">
        <f>INDEX(Consolidado!$A$1:$CA$102,ROW(AM90)+1,MATCH(DatosProcesados!AM$1,Consolidado!$A$1:$CA$1,0))</f>
        <v>No informa</v>
      </c>
      <c r="AN90" s="96">
        <f>INDEX(Consolidado!$A$1:$CA$102,ROW(AN90)+1,MATCH(DatosProcesados!AN$1,Consolidado!$A$1:$CA$1,0))</f>
        <v>0</v>
      </c>
      <c r="AO90" s="96">
        <f>INDEX(Consolidado!$A$1:$CA$102,ROW(AO90)+1,MATCH(DatosProcesados!AO$1,Consolidado!$A$1:$CA$1,0))</f>
        <v>0.16</v>
      </c>
      <c r="AP90" s="96">
        <f>INDEX(Consolidado!$A$1:$CA$102,ROW(AP90)+1,MATCH(DatosProcesados!AP$1,Consolidado!$A$1:$CA$1,0))</f>
        <v>0.44</v>
      </c>
      <c r="AQ90" s="96" t="str">
        <f>INDEX(Consolidado!$A$1:$CA$102,ROW(AQ90)+1,MATCH(DatosProcesados!AQ$1,Consolidado!$A$1:$CA$1,0))</f>
        <v>No</v>
      </c>
      <c r="AR90" s="96" t="str">
        <f>INDEX(Consolidado!$A$1:$CA$102,ROW(AR90)+1,MATCH(DatosProcesados!AR$1,Consolidado!$A$1:$CA$1,0))</f>
        <v>No</v>
      </c>
      <c r="AS90" s="96" t="str">
        <f>INDEX(Consolidado!$A$1:$CA$102,ROW(AS90)+1,MATCH(DatosProcesados!AS$1,Consolidado!$A$1:$CA$1,0))</f>
        <v>No informa</v>
      </c>
      <c r="AT90" s="96" t="str">
        <f>INDEX(Consolidado!$A$1:$CA$102,ROW(AT90)+1,MATCH(DatosProcesados!AT$1,Consolidado!$A$1:$CA$1,0))</f>
        <v>No</v>
      </c>
      <c r="AU90" s="96" t="str">
        <f>INDEX(Consolidado!$A$1:$CA$102,ROW(AU90)+1,MATCH(DatosProcesados!AU$1,Consolidado!$A$1:$CA$1,0))</f>
        <v>Si</v>
      </c>
      <c r="AV90" s="96">
        <f>INDEX(Consolidado!$A$1:$CA$102,ROW(AV90)+1,MATCH(DatosProcesados!AV$1,Consolidado!$A$1:$CA$1,0))</f>
        <v>1</v>
      </c>
      <c r="AW90" s="96" t="str">
        <f>INDEX(Consolidado!$A$1:$CA$102,ROW(AW90)+1,MATCH(DatosProcesados!AW$1,Consolidado!$A$1:$CA$1,0))</f>
        <v>No</v>
      </c>
      <c r="AX90" s="96" t="str">
        <f>INDEX(Consolidado!$A$1:$CA$102,ROW(AX90)+1,MATCH(DatosProcesados!AX$1,Consolidado!$A$1:$CA$1,0))</f>
        <v>No informa</v>
      </c>
      <c r="AY90" s="96" t="str">
        <f>INDEX(Consolidado!$A$1:$CA$102,ROW(AY90)+1,MATCH(DatosProcesados!AY$1,Consolidado!$A$1:$CA$1,0))</f>
        <v>No informa</v>
      </c>
      <c r="AZ90" s="96" t="str">
        <f>INDEX(Consolidado!$A$1:$CA$102,ROW(AZ90)+1,MATCH(DatosProcesados!AZ$1,Consolidado!$A$1:$CA$1,0))</f>
        <v>No informa</v>
      </c>
      <c r="BA90" s="96" t="str">
        <f>INDEX(Consolidado!$A$1:$CA$102,ROW(BA90)+1,MATCH(DatosProcesados!BA$1,Consolidado!$A$1:$CA$1,0))</f>
        <v>Si</v>
      </c>
      <c r="BB90" s="96">
        <f>INDEX(Consolidado!$A$1:$CA$102,ROW(BB90)+1,MATCH(DatosProcesados!BB$1,Consolidado!$A$1:$CA$1,0))</f>
        <v>0.12</v>
      </c>
      <c r="BC90" s="96" t="str">
        <f>INDEX(Consolidado!$A$1:$CA$102,ROW(BC90)+1,MATCH(DatosProcesados!BC$1,Consolidado!$A$1:$CA$1,0))</f>
        <v>No</v>
      </c>
      <c r="BD90" s="96" t="str">
        <f>INDEX(Consolidado!$A$1:$CA$102,ROW(BD90)+1,MATCH(DatosProcesados!BD$1,Consolidado!$A$1:$CA$1,0))</f>
        <v>No</v>
      </c>
      <c r="BE90" s="96">
        <f>INDEX(Consolidado!$A$1:$CA$102,ROW(BE90)+1,MATCH(DatosProcesados!BE$1,Consolidado!$A$1:$CA$1,0))</f>
        <v>2</v>
      </c>
      <c r="BF90" s="96">
        <f>INDEX(Consolidado!$A$1:$CA$102,ROW(BF90)+1,MATCH(DatosProcesados!BF$1,Consolidado!$A$1:$CA$1,0))</f>
        <v>2</v>
      </c>
    </row>
    <row r="91" spans="1:58" x14ac:dyDescent="0.3">
      <c r="A91" s="96" t="str">
        <f>INDEX(Consolidado!$A$1:$CA$102,ROW(A91)+1,MATCH(DatosProcesados!A$1,Consolidado!$A$1:$CA$1,0))</f>
        <v>SierraCol Energy</v>
      </c>
      <c r="B91" s="96" t="str">
        <f>INDEX(Consolidado!$A$1:$CA$102,ROW(B91)+1,MATCH(DatosProcesados!B$1,Consolidado!$A$1:$CA$1,0))</f>
        <v>Minero</v>
      </c>
      <c r="C91" s="96" t="str">
        <f>INDEX(Consolidado!$A$1:$CA$102,ROW(C91)+1,MATCH(DatosProcesados!C$1,Consolidado!$A$1:$CA$1,0))</f>
        <v>Privada</v>
      </c>
      <c r="D91" s="96" t="str">
        <f>INDEX(Consolidado!$A$1:$CA$102,ROW(D91)+1,MATCH(DatosProcesados!D$1,Consolidado!$A$1:$CA$1,0))</f>
        <v>No</v>
      </c>
      <c r="E91" s="96" t="str">
        <f>INDEX(Consolidado!$A$1:$CA$102,ROW(E91)+1,MATCH(DatosProcesados!E$1,Consolidado!$A$1:$CA$1,0))</f>
        <v>No</v>
      </c>
      <c r="F91" s="96" t="str">
        <f>INDEX(Consolidado!$A$1:$CA$102,ROW(F91)+1,MATCH(DatosProcesados!F$1,Consolidado!$A$1:$CA$1,0))</f>
        <v>Si</v>
      </c>
      <c r="G91" s="96">
        <f>INDEX(Consolidado!$A$1:$CA$102,ROW(G91)+1,MATCH(DatosProcesados!G$1,Consolidado!$A$1:$CA$1,0))</f>
        <v>2020</v>
      </c>
      <c r="H91" s="96" t="str">
        <f>INDEX(Consolidado!$A$1:$CA$102,ROW(H91)+1,MATCH(DatosProcesados!H$1,Consolidado!$A$1:$CA$1,0))</f>
        <v>Islas Caimán / EE.UU</v>
      </c>
      <c r="I91" s="96">
        <f>INDEX(Consolidado!$A$1:$CA$102,ROW(I91)+1,MATCH(DatosProcesados!I$1,Consolidado!$A$1:$CA$1,0))</f>
        <v>1.943851598</v>
      </c>
      <c r="J91" s="96" t="str">
        <f>INDEX(Consolidado!$A$1:$CA$102,ROW(J91)+1,MATCH(DatosProcesados!J$1,Consolidado!$A$1:$CA$1,0))</f>
        <v>Si</v>
      </c>
      <c r="K91" s="96">
        <f>INDEX(Consolidado!$A$1:$CA$102,ROW(K91)+1,MATCH(DatosProcesados!K$1,Consolidado!$A$1:$CA$1,0))</f>
        <v>2024</v>
      </c>
      <c r="L91" s="96" t="str">
        <f>INDEX(Consolidado!$A$1:$CA$102,ROW(L91)+1,MATCH(DatosProcesados!L$1,Consolidado!$A$1:$CA$1,0))</f>
        <v>Si</v>
      </c>
      <c r="M91" s="96" t="str">
        <f>INDEX(Consolidado!$A$1:$CA$102,ROW(M91)+1,MATCH(DatosProcesados!M$1,Consolidado!$A$1:$CA$1,0))</f>
        <v>Si</v>
      </c>
      <c r="N91" s="96" t="str">
        <f>INDEX(Consolidado!$A$1:$CA$102,ROW(N91)+1,MATCH(DatosProcesados!N$1,Consolidado!$A$1:$CA$1,0))</f>
        <v>Si</v>
      </c>
      <c r="O91" s="96" t="str">
        <f>INDEX(Consolidado!$A$1:$CA$102,ROW(O91)+1,MATCH(DatosProcesados!O$1,Consolidado!$A$1:$CA$1,0))</f>
        <v>No</v>
      </c>
      <c r="P91" s="96" t="str">
        <f>INDEX(Consolidado!$A$1:$CA$102,ROW(P91)+1,MATCH(DatosProcesados!P$1,Consolidado!$A$1:$CA$1,0))</f>
        <v>Si</v>
      </c>
      <c r="Q91" s="96">
        <f>INDEX(Consolidado!$A$1:$CA$102,ROW(Q91)+1,MATCH(DatosProcesados!Q$1,Consolidado!$A$1:$CA$1,0))</f>
        <v>239000</v>
      </c>
      <c r="R91" s="96">
        <f>INDEX(Consolidado!$A$1:$CA$102,ROW(R91)+1,MATCH(DatosProcesados!R$1,Consolidado!$A$1:$CA$1,0))</f>
        <v>94000</v>
      </c>
      <c r="S91" s="96">
        <f>INDEX(Consolidado!$A$1:$CA$102,ROW(S91)+1,MATCH(DatosProcesados!S$1,Consolidado!$A$1:$CA$1,0))</f>
        <v>9952400</v>
      </c>
      <c r="T91" s="96" t="str">
        <f>INDEX(Consolidado!$A$1:$CA$102,ROW(T91)+1,MATCH(DatosProcesados!T$1,Consolidado!$A$1:$CA$1,0))</f>
        <v>Si</v>
      </c>
      <c r="U91" s="96" t="str">
        <f>INDEX(Consolidado!$A$1:$CA$102,ROW(U91)+1,MATCH(DatosProcesados!U$1,Consolidado!$A$1:$CA$1,0))</f>
        <v>No</v>
      </c>
      <c r="V91" s="96">
        <f>INDEX(Consolidado!$A$1:$CA$102,ROW(V91)+1,MATCH(DatosProcesados!V$1,Consolidado!$A$1:$CA$1,0))</f>
        <v>2</v>
      </c>
      <c r="W91" s="96" t="str">
        <f>INDEX(Consolidado!$A$1:$CA$102,ROW(W91)+1,MATCH(DatosProcesados!W$1,Consolidado!$A$1:$CA$1,0))</f>
        <v>Si</v>
      </c>
      <c r="X91" s="96">
        <f>INDEX(Consolidado!$A$1:$CA$102,ROW(X91)+1,MATCH(DatosProcesados!X$1,Consolidado!$A$1:$CA$1,0))</f>
        <v>3840000000</v>
      </c>
      <c r="Y91" s="96" t="str">
        <f>INDEX(Consolidado!$A$1:$CA$102,ROW(Y91)+1,MATCH(DatosProcesados!Y$1,Consolidado!$A$1:$CA$1,0))</f>
        <v>Si</v>
      </c>
      <c r="Z91" s="96" t="str">
        <f>INDEX(Consolidado!$A$1:$CA$102,ROW(Z91)+1,MATCH(DatosProcesados!Z$1,Consolidado!$A$1:$CA$1,0))</f>
        <v>Si</v>
      </c>
      <c r="AA91" s="96">
        <f>INDEX(Consolidado!$A$1:$CA$102,ROW(AA91)+1,MATCH(DatosProcesados!AA$1,Consolidado!$A$1:$CA$1,0))</f>
        <v>128423000</v>
      </c>
      <c r="AB91" s="96">
        <f>INDEX(Consolidado!$A$1:$CA$102,ROW(AB91)+1,MATCH(DatosProcesados!AB$1,Consolidado!$A$1:$CA$1,0))</f>
        <v>1</v>
      </c>
      <c r="AC91" s="96" t="str">
        <f>INDEX(Consolidado!$A$1:$CA$102,ROW(AC91)+1,MATCH(DatosProcesados!AC$1,Consolidado!$A$1:$CA$1,0))</f>
        <v>Si</v>
      </c>
      <c r="AD91" s="96">
        <f>INDEX(Consolidado!$A$1:$CA$102,ROW(AD91)+1,MATCH(DatosProcesados!AD$1,Consolidado!$A$1:$CA$1,0))</f>
        <v>14468</v>
      </c>
      <c r="AE91" s="96">
        <f>INDEX(Consolidado!$A$1:$CA$102,ROW(AE91)+1,MATCH(DatosProcesados!AE$1,Consolidado!$A$1:$CA$1,0))</f>
        <v>2</v>
      </c>
      <c r="AF91" s="96" t="str">
        <f>INDEX(Consolidado!$A$1:$CA$102,ROW(AF91)+1,MATCH(DatosProcesados!AF$1,Consolidado!$A$1:$CA$1,0))</f>
        <v>Si</v>
      </c>
      <c r="AG91" s="96" t="str">
        <f>INDEX(Consolidado!$A$1:$CA$102,ROW(AG91)+1,MATCH(DatosProcesados!AG$1,Consolidado!$A$1:$CA$1,0))</f>
        <v>Si</v>
      </c>
      <c r="AH91" s="96" t="str">
        <f>INDEX(Consolidado!$A$1:$CA$102,ROW(AH91)+1,MATCH(DatosProcesados!AH$1,Consolidado!$A$1:$CA$1,0))</f>
        <v>Si</v>
      </c>
      <c r="AI91" s="96" t="str">
        <f>INDEX(Consolidado!$A$1:$CA$102,ROW(AI91)+1,MATCH(DatosProcesados!AI$1,Consolidado!$A$1:$CA$1,0))</f>
        <v>No informa</v>
      </c>
      <c r="AJ91" s="96" t="str">
        <f>INDEX(Consolidado!$A$1:$CA$102,ROW(AJ91)+1,MATCH(DatosProcesados!AJ$1,Consolidado!$A$1:$CA$1,0))</f>
        <v>No informa</v>
      </c>
      <c r="AK91" s="96" t="str">
        <f>INDEX(Consolidado!$A$1:$CA$102,ROW(AK91)+1,MATCH(DatosProcesados!AK$1,Consolidado!$A$1:$CA$1,0))</f>
        <v>Si</v>
      </c>
      <c r="AL91" s="96" t="str">
        <f>INDEX(Consolidado!$A$1:$CA$102,ROW(AL91)+1,MATCH(DatosProcesados!AL$1,Consolidado!$A$1:$CA$1,0))</f>
        <v>No informa</v>
      </c>
      <c r="AM91" s="96" t="str">
        <f>INDEX(Consolidado!$A$1:$CA$102,ROW(AM91)+1,MATCH(DatosProcesados!AM$1,Consolidado!$A$1:$CA$1,0))</f>
        <v>No informa</v>
      </c>
      <c r="AN91" s="96">
        <f>INDEX(Consolidado!$A$1:$CA$102,ROW(AN91)+1,MATCH(DatosProcesados!AN$1,Consolidado!$A$1:$CA$1,0))</f>
        <v>1</v>
      </c>
      <c r="AO91" s="96">
        <f>INDEX(Consolidado!$A$1:$CA$102,ROW(AO91)+1,MATCH(DatosProcesados!AO$1,Consolidado!$A$1:$CA$1,0))</f>
        <v>0.33</v>
      </c>
      <c r="AP91" s="96">
        <f>INDEX(Consolidado!$A$1:$CA$102,ROW(AP91)+1,MATCH(DatosProcesados!AP$1,Consolidado!$A$1:$CA$1,0))</f>
        <v>0.39</v>
      </c>
      <c r="AQ91" s="96" t="str">
        <f>INDEX(Consolidado!$A$1:$CA$102,ROW(AQ91)+1,MATCH(DatosProcesados!AQ$1,Consolidado!$A$1:$CA$1,0))</f>
        <v>No</v>
      </c>
      <c r="AR91" s="96" t="str">
        <f>INDEX(Consolidado!$A$1:$CA$102,ROW(AR91)+1,MATCH(DatosProcesados!AR$1,Consolidado!$A$1:$CA$1,0))</f>
        <v>Si</v>
      </c>
      <c r="AS91" s="96">
        <f>INDEX(Consolidado!$A$1:$CA$102,ROW(AS91)+1,MATCH(DatosProcesados!AS$1,Consolidado!$A$1:$CA$1,0))</f>
        <v>2.0000000000000001E-4</v>
      </c>
      <c r="AT91" s="96" t="str">
        <f>INDEX(Consolidado!$A$1:$CA$102,ROW(AT91)+1,MATCH(DatosProcesados!AT$1,Consolidado!$A$1:$CA$1,0))</f>
        <v>No</v>
      </c>
      <c r="AU91" s="96" t="str">
        <f>INDEX(Consolidado!$A$1:$CA$102,ROW(AU91)+1,MATCH(DatosProcesados!AU$1,Consolidado!$A$1:$CA$1,0))</f>
        <v>Si</v>
      </c>
      <c r="AV91" s="96">
        <f>INDEX(Consolidado!$A$1:$CA$102,ROW(AV91)+1,MATCH(DatosProcesados!AV$1,Consolidado!$A$1:$CA$1,0))</f>
        <v>2</v>
      </c>
      <c r="AW91" s="96" t="str">
        <f>INDEX(Consolidado!$A$1:$CA$102,ROW(AW91)+1,MATCH(DatosProcesados!AW$1,Consolidado!$A$1:$CA$1,0))</f>
        <v>No</v>
      </c>
      <c r="AX91" s="96" t="str">
        <f>INDEX(Consolidado!$A$1:$CA$102,ROW(AX91)+1,MATCH(DatosProcesados!AX$1,Consolidado!$A$1:$CA$1,0))</f>
        <v>No informa</v>
      </c>
      <c r="AY91" s="96" t="str">
        <f>INDEX(Consolidado!$A$1:$CA$102,ROW(AY91)+1,MATCH(DatosProcesados!AY$1,Consolidado!$A$1:$CA$1,0))</f>
        <v>No informa</v>
      </c>
      <c r="AZ91" s="96" t="str">
        <f>INDEX(Consolidado!$A$1:$CA$102,ROW(AZ91)+1,MATCH(DatosProcesados!AZ$1,Consolidado!$A$1:$CA$1,0))</f>
        <v>No informa</v>
      </c>
      <c r="BA91" s="96" t="str">
        <f>INDEX(Consolidado!$A$1:$CA$102,ROW(BA91)+1,MATCH(DatosProcesados!BA$1,Consolidado!$A$1:$CA$1,0))</f>
        <v>Si</v>
      </c>
      <c r="BB91" s="96">
        <f>INDEX(Consolidado!$A$1:$CA$102,ROW(BB91)+1,MATCH(DatosProcesados!BB$1,Consolidado!$A$1:$CA$1,0))</f>
        <v>0.88</v>
      </c>
      <c r="BC91" s="96" t="str">
        <f>INDEX(Consolidado!$A$1:$CA$102,ROW(BC91)+1,MATCH(DatosProcesados!BC$1,Consolidado!$A$1:$CA$1,0))</f>
        <v>No</v>
      </c>
      <c r="BD91" s="96" t="str">
        <f>INDEX(Consolidado!$A$1:$CA$102,ROW(BD91)+1,MATCH(DatosProcesados!BD$1,Consolidado!$A$1:$CA$1,0))</f>
        <v>No</v>
      </c>
      <c r="BE91" s="96">
        <f>INDEX(Consolidado!$A$1:$CA$102,ROW(BE91)+1,MATCH(DatosProcesados!BE$1,Consolidado!$A$1:$CA$1,0))</f>
        <v>0</v>
      </c>
      <c r="BF91" s="96">
        <f>INDEX(Consolidado!$A$1:$CA$102,ROW(BF91)+1,MATCH(DatosProcesados!BF$1,Consolidado!$A$1:$CA$1,0))</f>
        <v>1</v>
      </c>
    </row>
    <row r="92" spans="1:58" x14ac:dyDescent="0.3">
      <c r="A92" s="96" t="str">
        <f>INDEX(Consolidado!$A$1:$CA$102,ROW(A92)+1,MATCH(DatosProcesados!A$1,Consolidado!$A$1:$CA$1,0))</f>
        <v>Hocol</v>
      </c>
      <c r="B92" s="96" t="str">
        <f>INDEX(Consolidado!$A$1:$CA$102,ROW(B92)+1,MATCH(DatosProcesados!B$1,Consolidado!$A$1:$CA$1,0))</f>
        <v>Minero</v>
      </c>
      <c r="C92" s="96" t="str">
        <f>INDEX(Consolidado!$A$1:$CA$102,ROW(C92)+1,MATCH(DatosProcesados!C$1,Consolidado!$A$1:$CA$1,0))</f>
        <v>Privada</v>
      </c>
      <c r="D92" s="96" t="str">
        <f>INDEX(Consolidado!$A$1:$CA$102,ROW(D92)+1,MATCH(DatosProcesados!D$1,Consolidado!$A$1:$CA$1,0))</f>
        <v>No</v>
      </c>
      <c r="E92" s="96" t="str">
        <f>INDEX(Consolidado!$A$1:$CA$102,ROW(E92)+1,MATCH(DatosProcesados!E$1,Consolidado!$A$1:$CA$1,0))</f>
        <v>No</v>
      </c>
      <c r="F92" s="96" t="str">
        <f>INDEX(Consolidado!$A$1:$CA$102,ROW(F92)+1,MATCH(DatosProcesados!F$1,Consolidado!$A$1:$CA$1,0))</f>
        <v>No</v>
      </c>
      <c r="G92" s="96">
        <f>INDEX(Consolidado!$A$1:$CA$102,ROW(G92)+1,MATCH(DatosProcesados!G$1,Consolidado!$A$1:$CA$1,0))</f>
        <v>1956</v>
      </c>
      <c r="H92" s="96" t="str">
        <f>INDEX(Consolidado!$A$1:$CA$102,ROW(H92)+1,MATCH(DatosProcesados!H$1,Consolidado!$A$1:$CA$1,0))</f>
        <v>Colombia</v>
      </c>
      <c r="I92" s="96">
        <f>INDEX(Consolidado!$A$1:$CA$102,ROW(I92)+1,MATCH(DatosProcesados!I$1,Consolidado!$A$1:$CA$1,0))</f>
        <v>2.660692144</v>
      </c>
      <c r="J92" s="96" t="str">
        <f>INDEX(Consolidado!$A$1:$CA$102,ROW(J92)+1,MATCH(DatosProcesados!J$1,Consolidado!$A$1:$CA$1,0))</f>
        <v>Si</v>
      </c>
      <c r="K92" s="96">
        <f>INDEX(Consolidado!$A$1:$CA$102,ROW(K92)+1,MATCH(DatosProcesados!K$1,Consolidado!$A$1:$CA$1,0))</f>
        <v>2023</v>
      </c>
      <c r="L92" s="96" t="str">
        <f>INDEX(Consolidado!$A$1:$CA$102,ROW(L92)+1,MATCH(DatosProcesados!L$1,Consolidado!$A$1:$CA$1,0))</f>
        <v>Si</v>
      </c>
      <c r="M92" s="96" t="str">
        <f>INDEX(Consolidado!$A$1:$CA$102,ROW(M92)+1,MATCH(DatosProcesados!M$1,Consolidado!$A$1:$CA$1,0))</f>
        <v>Si</v>
      </c>
      <c r="N92" s="96" t="str">
        <f>INDEX(Consolidado!$A$1:$CA$102,ROW(N92)+1,MATCH(DatosProcesados!N$1,Consolidado!$A$1:$CA$1,0))</f>
        <v>Si</v>
      </c>
      <c r="O92" s="96" t="str">
        <f>INDEX(Consolidado!$A$1:$CA$102,ROW(O92)+1,MATCH(DatosProcesados!O$1,Consolidado!$A$1:$CA$1,0))</f>
        <v>No</v>
      </c>
      <c r="P92" s="96" t="str">
        <f>INDEX(Consolidado!$A$1:$CA$102,ROW(P92)+1,MATCH(DatosProcesados!P$1,Consolidado!$A$1:$CA$1,0))</f>
        <v>Si</v>
      </c>
      <c r="Q92" s="96">
        <f>INDEX(Consolidado!$A$1:$CA$102,ROW(Q92)+1,MATCH(DatosProcesados!Q$1,Consolidado!$A$1:$CA$1,0))</f>
        <v>295548</v>
      </c>
      <c r="R92" s="96">
        <f>INDEX(Consolidado!$A$1:$CA$102,ROW(R92)+1,MATCH(DatosProcesados!R$1,Consolidado!$A$1:$CA$1,0))</f>
        <v>26237</v>
      </c>
      <c r="S92" s="96" t="str">
        <f>INDEX(Consolidado!$A$1:$CA$102,ROW(S92)+1,MATCH(DatosProcesados!S$1,Consolidado!$A$1:$CA$1,0))</f>
        <v>No informa</v>
      </c>
      <c r="T92" s="96" t="str">
        <f>INDEX(Consolidado!$A$1:$CA$102,ROW(T92)+1,MATCH(DatosProcesados!T$1,Consolidado!$A$1:$CA$1,0))</f>
        <v>Si</v>
      </c>
      <c r="U92" s="96" t="str">
        <f>INDEX(Consolidado!$A$1:$CA$102,ROW(U92)+1,MATCH(DatosProcesados!U$1,Consolidado!$A$1:$CA$1,0))</f>
        <v>No</v>
      </c>
      <c r="V92" s="96">
        <f>INDEX(Consolidado!$A$1:$CA$102,ROW(V92)+1,MATCH(DatosProcesados!V$1,Consolidado!$A$1:$CA$1,0))</f>
        <v>1</v>
      </c>
      <c r="W92" s="96" t="str">
        <f>INDEX(Consolidado!$A$1:$CA$102,ROW(W92)+1,MATCH(DatosProcesados!W$1,Consolidado!$A$1:$CA$1,0))</f>
        <v>Si</v>
      </c>
      <c r="X92" s="96">
        <f>INDEX(Consolidado!$A$1:$CA$102,ROW(X92)+1,MATCH(DatosProcesados!X$1,Consolidado!$A$1:$CA$1,0))</f>
        <v>1371657888</v>
      </c>
      <c r="Y92" s="96" t="str">
        <f>INDEX(Consolidado!$A$1:$CA$102,ROW(Y92)+1,MATCH(DatosProcesados!Y$1,Consolidado!$A$1:$CA$1,0))</f>
        <v>Si</v>
      </c>
      <c r="Z92" s="96" t="str">
        <f>INDEX(Consolidado!$A$1:$CA$102,ROW(Z92)+1,MATCH(DatosProcesados!Z$1,Consolidado!$A$1:$CA$1,0))</f>
        <v>Si</v>
      </c>
      <c r="AA92" s="96">
        <f>INDEX(Consolidado!$A$1:$CA$102,ROW(AA92)+1,MATCH(DatosProcesados!AA$1,Consolidado!$A$1:$CA$1,0))</f>
        <v>22573940</v>
      </c>
      <c r="AB92" s="96">
        <f>INDEX(Consolidado!$A$1:$CA$102,ROW(AB92)+1,MATCH(DatosProcesados!AB$1,Consolidado!$A$1:$CA$1,0))</f>
        <v>2</v>
      </c>
      <c r="AC92" s="96" t="str">
        <f>INDEX(Consolidado!$A$1:$CA$102,ROW(AC92)+1,MATCH(DatosProcesados!AC$1,Consolidado!$A$1:$CA$1,0))</f>
        <v>Si</v>
      </c>
      <c r="AD92" s="96">
        <f>INDEX(Consolidado!$A$1:$CA$102,ROW(AD92)+1,MATCH(DatosProcesados!AD$1,Consolidado!$A$1:$CA$1,0))</f>
        <v>1078.25</v>
      </c>
      <c r="AE92" s="96">
        <f>INDEX(Consolidado!$A$1:$CA$102,ROW(AE92)+1,MATCH(DatosProcesados!AE$1,Consolidado!$A$1:$CA$1,0))</f>
        <v>0</v>
      </c>
      <c r="AF92" s="96" t="str">
        <f>INDEX(Consolidado!$A$1:$CA$102,ROW(AF92)+1,MATCH(DatosProcesados!AF$1,Consolidado!$A$1:$CA$1,0))</f>
        <v>Si</v>
      </c>
      <c r="AG92" s="96" t="str">
        <f>INDEX(Consolidado!$A$1:$CA$102,ROW(AG92)+1,MATCH(DatosProcesados!AG$1,Consolidado!$A$1:$CA$1,0))</f>
        <v>Si</v>
      </c>
      <c r="AH92" s="96" t="str">
        <f>INDEX(Consolidado!$A$1:$CA$102,ROW(AH92)+1,MATCH(DatosProcesados!AH$1,Consolidado!$A$1:$CA$1,0))</f>
        <v>Si</v>
      </c>
      <c r="AI92" s="96" t="str">
        <f>INDEX(Consolidado!$A$1:$CA$102,ROW(AI92)+1,MATCH(DatosProcesados!AI$1,Consolidado!$A$1:$CA$1,0))</f>
        <v>No informa</v>
      </c>
      <c r="AJ92" s="96" t="str">
        <f>INDEX(Consolidado!$A$1:$CA$102,ROW(AJ92)+1,MATCH(DatosProcesados!AJ$1,Consolidado!$A$1:$CA$1,0))</f>
        <v>No informa</v>
      </c>
      <c r="AK92" s="96" t="str">
        <f>INDEX(Consolidado!$A$1:$CA$102,ROW(AK92)+1,MATCH(DatosProcesados!AK$1,Consolidado!$A$1:$CA$1,0))</f>
        <v>Si</v>
      </c>
      <c r="AL92" s="96">
        <f>INDEX(Consolidado!$A$1:$CA$102,ROW(AL92)+1,MATCH(DatosProcesados!AL$1,Consolidado!$A$1:$CA$1,0))</f>
        <v>65</v>
      </c>
      <c r="AM92" s="96">
        <f>INDEX(Consolidado!$A$1:$CA$102,ROW(AM92)+1,MATCH(DatosProcesados!AM$1,Consolidado!$A$1:$CA$1,0))</f>
        <v>63</v>
      </c>
      <c r="AN92" s="96">
        <f>INDEX(Consolidado!$A$1:$CA$102,ROW(AN92)+1,MATCH(DatosProcesados!AN$1,Consolidado!$A$1:$CA$1,0))</f>
        <v>1</v>
      </c>
      <c r="AO92" s="96">
        <f>INDEX(Consolidado!$A$1:$CA$102,ROW(AO92)+1,MATCH(DatosProcesados!AO$1,Consolidado!$A$1:$CA$1,0))</f>
        <v>0.6</v>
      </c>
      <c r="AP92" s="96">
        <f>INDEX(Consolidado!$A$1:$CA$102,ROW(AP92)+1,MATCH(DatosProcesados!AP$1,Consolidado!$A$1:$CA$1,0))</f>
        <v>0.17</v>
      </c>
      <c r="AQ92" s="96" t="str">
        <f>INDEX(Consolidado!$A$1:$CA$102,ROW(AQ92)+1,MATCH(DatosProcesados!AQ$1,Consolidado!$A$1:$CA$1,0))</f>
        <v>No</v>
      </c>
      <c r="AR92" s="96" t="str">
        <f>INDEX(Consolidado!$A$1:$CA$102,ROW(AR92)+1,MATCH(DatosProcesados!AR$1,Consolidado!$A$1:$CA$1,0))</f>
        <v>No</v>
      </c>
      <c r="AS92" s="96" t="str">
        <f>INDEX(Consolidado!$A$1:$CA$102,ROW(AS92)+1,MATCH(DatosProcesados!AS$1,Consolidado!$A$1:$CA$1,0))</f>
        <v>No informa</v>
      </c>
      <c r="AT92" s="96" t="str">
        <f>INDEX(Consolidado!$A$1:$CA$102,ROW(AT92)+1,MATCH(DatosProcesados!AT$1,Consolidado!$A$1:$CA$1,0))</f>
        <v>No</v>
      </c>
      <c r="AU92" s="96" t="str">
        <f>INDEX(Consolidado!$A$1:$CA$102,ROW(AU92)+1,MATCH(DatosProcesados!AU$1,Consolidado!$A$1:$CA$1,0))</f>
        <v>Si</v>
      </c>
      <c r="AV92" s="96">
        <f>INDEX(Consolidado!$A$1:$CA$102,ROW(AV92)+1,MATCH(DatosProcesados!AV$1,Consolidado!$A$1:$CA$1,0))</f>
        <v>1</v>
      </c>
      <c r="AW92" s="96" t="str">
        <f>INDEX(Consolidado!$A$1:$CA$102,ROW(AW92)+1,MATCH(DatosProcesados!AW$1,Consolidado!$A$1:$CA$1,0))</f>
        <v>Si</v>
      </c>
      <c r="AX92" s="96" t="str">
        <f>INDEX(Consolidado!$A$1:$CA$102,ROW(AX92)+1,MATCH(DatosProcesados!AX$1,Consolidado!$A$1:$CA$1,0))</f>
        <v>No informa</v>
      </c>
      <c r="AY92" s="96" t="str">
        <f>INDEX(Consolidado!$A$1:$CA$102,ROW(AY92)+1,MATCH(DatosProcesados!AY$1,Consolidado!$A$1:$CA$1,0))</f>
        <v>No informa</v>
      </c>
      <c r="AZ92" s="96" t="str">
        <f>INDEX(Consolidado!$A$1:$CA$102,ROW(AZ92)+1,MATCH(DatosProcesados!AZ$1,Consolidado!$A$1:$CA$1,0))</f>
        <v>No informa</v>
      </c>
      <c r="BA92" s="96" t="str">
        <f>INDEX(Consolidado!$A$1:$CA$102,ROW(BA92)+1,MATCH(DatosProcesados!BA$1,Consolidado!$A$1:$CA$1,0))</f>
        <v>No</v>
      </c>
      <c r="BB92" s="96" t="str">
        <f>INDEX(Consolidado!$A$1:$CA$102,ROW(BB92)+1,MATCH(DatosProcesados!BB$1,Consolidado!$A$1:$CA$1,0))</f>
        <v>No informa</v>
      </c>
      <c r="BC92" s="96" t="str">
        <f>INDEX(Consolidado!$A$1:$CA$102,ROW(BC92)+1,MATCH(DatosProcesados!BC$1,Consolidado!$A$1:$CA$1,0))</f>
        <v>No</v>
      </c>
      <c r="BD92" s="96" t="str">
        <f>INDEX(Consolidado!$A$1:$CA$102,ROW(BD92)+1,MATCH(DatosProcesados!BD$1,Consolidado!$A$1:$CA$1,0))</f>
        <v>No</v>
      </c>
      <c r="BE92" s="96">
        <f>INDEX(Consolidado!$A$1:$CA$102,ROW(BE92)+1,MATCH(DatosProcesados!BE$1,Consolidado!$A$1:$CA$1,0))</f>
        <v>1</v>
      </c>
      <c r="BF92" s="96">
        <f>INDEX(Consolidado!$A$1:$CA$102,ROW(BF92)+1,MATCH(DatosProcesados!BF$1,Consolidado!$A$1:$CA$1,0))</f>
        <v>0</v>
      </c>
    </row>
    <row r="93" spans="1:58" x14ac:dyDescent="0.3">
      <c r="A93" s="96" t="str">
        <f>INDEX(Consolidado!$A$1:$CA$102,ROW(A93)+1,MATCH(DatosProcesados!A$1,Consolidado!$A$1:$CA$1,0))</f>
        <v>Geopark</v>
      </c>
      <c r="B93" s="96" t="str">
        <f>INDEX(Consolidado!$A$1:$CA$102,ROW(B93)+1,MATCH(DatosProcesados!B$1,Consolidado!$A$1:$CA$1,0))</f>
        <v>Minero</v>
      </c>
      <c r="C93" s="96" t="str">
        <f>INDEX(Consolidado!$A$1:$CA$102,ROW(C93)+1,MATCH(DatosProcesados!C$1,Consolidado!$A$1:$CA$1,0))</f>
        <v>Privada</v>
      </c>
      <c r="D93" s="96" t="str">
        <f>INDEX(Consolidado!$A$1:$CA$102,ROW(D93)+1,MATCH(DatosProcesados!D$1,Consolidado!$A$1:$CA$1,0))</f>
        <v>No</v>
      </c>
      <c r="E93" s="96" t="str">
        <f>INDEX(Consolidado!$A$1:$CA$102,ROW(E93)+1,MATCH(DatosProcesados!E$1,Consolidado!$A$1:$CA$1,0))</f>
        <v>Si</v>
      </c>
      <c r="F93" s="96" t="str">
        <f>INDEX(Consolidado!$A$1:$CA$102,ROW(F93)+1,MATCH(DatosProcesados!F$1,Consolidado!$A$1:$CA$1,0))</f>
        <v>Si</v>
      </c>
      <c r="G93" s="96">
        <f>INDEX(Consolidado!$A$1:$CA$102,ROW(G93)+1,MATCH(DatosProcesados!G$1,Consolidado!$A$1:$CA$1,0))</f>
        <v>2002</v>
      </c>
      <c r="H93" s="96" t="str">
        <f>INDEX(Consolidado!$A$1:$CA$102,ROW(H93)+1,MATCH(DatosProcesados!H$1,Consolidado!$A$1:$CA$1,0))</f>
        <v>Chile</v>
      </c>
      <c r="I93" s="96">
        <f>INDEX(Consolidado!$A$1:$CA$102,ROW(I93)+1,MATCH(DatosProcesados!I$1,Consolidado!$A$1:$CA$1,0))</f>
        <v>2.4203671080000002</v>
      </c>
      <c r="J93" s="96" t="str">
        <f>INDEX(Consolidado!$A$1:$CA$102,ROW(J93)+1,MATCH(DatosProcesados!J$1,Consolidado!$A$1:$CA$1,0))</f>
        <v>Si</v>
      </c>
      <c r="K93" s="96">
        <f>INDEX(Consolidado!$A$1:$CA$102,ROW(K93)+1,MATCH(DatosProcesados!K$1,Consolidado!$A$1:$CA$1,0))</f>
        <v>2024</v>
      </c>
      <c r="L93" s="96" t="str">
        <f>INDEX(Consolidado!$A$1:$CA$102,ROW(L93)+1,MATCH(DatosProcesados!L$1,Consolidado!$A$1:$CA$1,0))</f>
        <v>Si</v>
      </c>
      <c r="M93" s="96" t="str">
        <f>INDEX(Consolidado!$A$1:$CA$102,ROW(M93)+1,MATCH(DatosProcesados!M$1,Consolidado!$A$1:$CA$1,0))</f>
        <v>Si</v>
      </c>
      <c r="N93" s="96" t="str">
        <f>INDEX(Consolidado!$A$1:$CA$102,ROW(N93)+1,MATCH(DatosProcesados!N$1,Consolidado!$A$1:$CA$1,0))</f>
        <v>Si</v>
      </c>
      <c r="O93" s="96" t="str">
        <f>INDEX(Consolidado!$A$1:$CA$102,ROW(O93)+1,MATCH(DatosProcesados!O$1,Consolidado!$A$1:$CA$1,0))</f>
        <v>Si</v>
      </c>
      <c r="P93" s="96" t="str">
        <f>INDEX(Consolidado!$A$1:$CA$102,ROW(P93)+1,MATCH(DatosProcesados!P$1,Consolidado!$A$1:$CA$1,0))</f>
        <v>Si</v>
      </c>
      <c r="Q93" s="96">
        <f>INDEX(Consolidado!$A$1:$CA$102,ROW(Q93)+1,MATCH(DatosProcesados!Q$1,Consolidado!$A$1:$CA$1,0))</f>
        <v>182252</v>
      </c>
      <c r="R93" s="96">
        <f>INDEX(Consolidado!$A$1:$CA$102,ROW(R93)+1,MATCH(DatosProcesados!R$1,Consolidado!$A$1:$CA$1,0))</f>
        <v>17590</v>
      </c>
      <c r="S93" s="96">
        <f>INDEX(Consolidado!$A$1:$CA$102,ROW(S93)+1,MATCH(DatosProcesados!S$1,Consolidado!$A$1:$CA$1,0))</f>
        <v>4343445</v>
      </c>
      <c r="T93" s="96" t="str">
        <f>INDEX(Consolidado!$A$1:$CA$102,ROW(T93)+1,MATCH(DatosProcesados!T$1,Consolidado!$A$1:$CA$1,0))</f>
        <v>Si</v>
      </c>
      <c r="U93" s="96" t="str">
        <f>INDEX(Consolidado!$A$1:$CA$102,ROW(U93)+1,MATCH(DatosProcesados!U$1,Consolidado!$A$1:$CA$1,0))</f>
        <v>No</v>
      </c>
      <c r="V93" s="96">
        <f>INDEX(Consolidado!$A$1:$CA$102,ROW(V93)+1,MATCH(DatosProcesados!V$1,Consolidado!$A$1:$CA$1,0))</f>
        <v>1</v>
      </c>
      <c r="W93" s="96">
        <f>INDEX(Consolidado!$A$1:$CA$102,ROW(W93)+1,MATCH(DatosProcesados!W$1,Consolidado!$A$1:$CA$1,0))</f>
        <v>0</v>
      </c>
      <c r="X93" s="96">
        <f>INDEX(Consolidado!$A$1:$CA$102,ROW(X93)+1,MATCH(DatosProcesados!X$1,Consolidado!$A$1:$CA$1,0))</f>
        <v>3394245960</v>
      </c>
      <c r="Y93" s="96" t="str">
        <f>INDEX(Consolidado!$A$1:$CA$102,ROW(Y93)+1,MATCH(DatosProcesados!Y$1,Consolidado!$A$1:$CA$1,0))</f>
        <v>Si</v>
      </c>
      <c r="Z93" s="96">
        <f>INDEX(Consolidado!$A$1:$CA$102,ROW(Z93)+1,MATCH(DatosProcesados!Z$1,Consolidado!$A$1:$CA$1,0))</f>
        <v>0</v>
      </c>
      <c r="AA93" s="96">
        <f>INDEX(Consolidado!$A$1:$CA$102,ROW(AA93)+1,MATCH(DatosProcesados!AA$1,Consolidado!$A$1:$CA$1,0))</f>
        <v>256989418</v>
      </c>
      <c r="AB93" s="96">
        <f>INDEX(Consolidado!$A$1:$CA$102,ROW(AB93)+1,MATCH(DatosProcesados!AB$1,Consolidado!$A$1:$CA$1,0))</f>
        <v>2</v>
      </c>
      <c r="AC93" s="96" t="str">
        <f>INDEX(Consolidado!$A$1:$CA$102,ROW(AC93)+1,MATCH(DatosProcesados!AC$1,Consolidado!$A$1:$CA$1,0))</f>
        <v>Si</v>
      </c>
      <c r="AD93" s="96">
        <f>INDEX(Consolidado!$A$1:$CA$102,ROW(AD93)+1,MATCH(DatosProcesados!AD$1,Consolidado!$A$1:$CA$1,0))</f>
        <v>2048.73</v>
      </c>
      <c r="AE93" s="96">
        <f>INDEX(Consolidado!$A$1:$CA$102,ROW(AE93)+1,MATCH(DatosProcesados!AE$1,Consolidado!$A$1:$CA$1,0))</f>
        <v>2</v>
      </c>
      <c r="AF93" s="96" t="str">
        <f>INDEX(Consolidado!$A$1:$CA$102,ROW(AF93)+1,MATCH(DatosProcesados!AF$1,Consolidado!$A$1:$CA$1,0))</f>
        <v>Si</v>
      </c>
      <c r="AG93" s="96" t="str">
        <f>INDEX(Consolidado!$A$1:$CA$102,ROW(AG93)+1,MATCH(DatosProcesados!AG$1,Consolidado!$A$1:$CA$1,0))</f>
        <v>Si</v>
      </c>
      <c r="AH93" s="96" t="str">
        <f>INDEX(Consolidado!$A$1:$CA$102,ROW(AH93)+1,MATCH(DatosProcesados!AH$1,Consolidado!$A$1:$CA$1,0))</f>
        <v>Si</v>
      </c>
      <c r="AI93" s="96">
        <f>INDEX(Consolidado!$A$1:$CA$102,ROW(AI93)+1,MATCH(DatosProcesados!AI$1,Consolidado!$A$1:$CA$1,0))</f>
        <v>128</v>
      </c>
      <c r="AJ93" s="96">
        <f>INDEX(Consolidado!$A$1:$CA$102,ROW(AJ93)+1,MATCH(DatosProcesados!AJ$1,Consolidado!$A$1:$CA$1,0))</f>
        <v>24.334600760456272</v>
      </c>
      <c r="AK93" s="96">
        <f>INDEX(Consolidado!$A$1:$CA$102,ROW(AK93)+1,MATCH(DatosProcesados!AK$1,Consolidado!$A$1:$CA$1,0))</f>
        <v>0</v>
      </c>
      <c r="AL93" s="96">
        <f>INDEX(Consolidado!$A$1:$CA$102,ROW(AL93)+1,MATCH(DatosProcesados!AL$1,Consolidado!$A$1:$CA$1,0))</f>
        <v>54</v>
      </c>
      <c r="AM93" s="96">
        <f>INDEX(Consolidado!$A$1:$CA$102,ROW(AM93)+1,MATCH(DatosProcesados!AM$1,Consolidado!$A$1:$CA$1,0))</f>
        <v>43</v>
      </c>
      <c r="AN93" s="96">
        <f>INDEX(Consolidado!$A$1:$CA$102,ROW(AN93)+1,MATCH(DatosProcesados!AN$1,Consolidado!$A$1:$CA$1,0))</f>
        <v>2</v>
      </c>
      <c r="AO93" s="96">
        <f>INDEX(Consolidado!$A$1:$CA$102,ROW(AO93)+1,MATCH(DatosProcesados!AO$1,Consolidado!$A$1:$CA$1,0))</f>
        <v>0.22</v>
      </c>
      <c r="AP93" s="96">
        <f>INDEX(Consolidado!$A$1:$CA$102,ROW(AP93)+1,MATCH(DatosProcesados!AP$1,Consolidado!$A$1:$CA$1,0))</f>
        <v>0.4</v>
      </c>
      <c r="AQ93" s="96" t="str">
        <f>INDEX(Consolidado!$A$1:$CA$102,ROW(AQ93)+1,MATCH(DatosProcesados!AQ$1,Consolidado!$A$1:$CA$1,0))</f>
        <v>No</v>
      </c>
      <c r="AR93" s="96" t="str">
        <f>INDEX(Consolidado!$A$1:$CA$102,ROW(AR93)+1,MATCH(DatosProcesados!AR$1,Consolidado!$A$1:$CA$1,0))</f>
        <v>Si</v>
      </c>
      <c r="AS93" s="96">
        <f>INDEX(Consolidado!$A$1:$CA$102,ROW(AS93)+1,MATCH(DatosProcesados!AS$1,Consolidado!$A$1:$CA$1,0))</f>
        <v>3.8E-3</v>
      </c>
      <c r="AT93" s="96" t="str">
        <f>INDEX(Consolidado!$A$1:$CA$102,ROW(AT93)+1,MATCH(DatosProcesados!AT$1,Consolidado!$A$1:$CA$1,0))</f>
        <v>No</v>
      </c>
      <c r="AU93" s="96" t="str">
        <f>INDEX(Consolidado!$A$1:$CA$102,ROW(AU93)+1,MATCH(DatosProcesados!AU$1,Consolidado!$A$1:$CA$1,0))</f>
        <v>Si</v>
      </c>
      <c r="AV93" s="96">
        <f>INDEX(Consolidado!$A$1:$CA$102,ROW(AV93)+1,MATCH(DatosProcesados!AV$1,Consolidado!$A$1:$CA$1,0))</f>
        <v>2</v>
      </c>
      <c r="AW93" s="96" t="str">
        <f>INDEX(Consolidado!$A$1:$CA$102,ROW(AW93)+1,MATCH(DatosProcesados!AW$1,Consolidado!$A$1:$CA$1,0))</f>
        <v>Si</v>
      </c>
      <c r="AX93" s="96" t="str">
        <f>INDEX(Consolidado!$A$1:$CA$102,ROW(AX93)+1,MATCH(DatosProcesados!AX$1,Consolidado!$A$1:$CA$1,0))</f>
        <v>No informa</v>
      </c>
      <c r="AY93" s="96" t="str">
        <f>INDEX(Consolidado!$A$1:$CA$102,ROW(AY93)+1,MATCH(DatosProcesados!AY$1,Consolidado!$A$1:$CA$1,0))</f>
        <v>No informa</v>
      </c>
      <c r="AZ93" s="96" t="str">
        <f>INDEX(Consolidado!$A$1:$CA$102,ROW(AZ93)+1,MATCH(DatosProcesados!AZ$1,Consolidado!$A$1:$CA$1,0))</f>
        <v>No informa</v>
      </c>
      <c r="BA93" s="96" t="str">
        <f>INDEX(Consolidado!$A$1:$CA$102,ROW(BA93)+1,MATCH(DatosProcesados!BA$1,Consolidado!$A$1:$CA$1,0))</f>
        <v>No</v>
      </c>
      <c r="BB93" s="96" t="str">
        <f>INDEX(Consolidado!$A$1:$CA$102,ROW(BB93)+1,MATCH(DatosProcesados!BB$1,Consolidado!$A$1:$CA$1,0))</f>
        <v>No informa</v>
      </c>
      <c r="BC93" s="96" t="str">
        <f>INDEX(Consolidado!$A$1:$CA$102,ROW(BC93)+1,MATCH(DatosProcesados!BC$1,Consolidado!$A$1:$CA$1,0))</f>
        <v>Si</v>
      </c>
      <c r="BD93" s="96" t="str">
        <f>INDEX(Consolidado!$A$1:$CA$102,ROW(BD93)+1,MATCH(DatosProcesados!BD$1,Consolidado!$A$1:$CA$1,0))</f>
        <v>Si</v>
      </c>
      <c r="BE93" s="96">
        <f>INDEX(Consolidado!$A$1:$CA$102,ROW(BE93)+1,MATCH(DatosProcesados!BE$1,Consolidado!$A$1:$CA$1,0))</f>
        <v>2</v>
      </c>
      <c r="BF93" s="96">
        <f>INDEX(Consolidado!$A$1:$CA$102,ROW(BF93)+1,MATCH(DatosProcesados!BF$1,Consolidado!$A$1:$CA$1,0))</f>
        <v>2</v>
      </c>
    </row>
    <row r="94" spans="1:58" x14ac:dyDescent="0.3">
      <c r="A94" s="96" t="str">
        <f>INDEX(Consolidado!$A$1:$CA$102,ROW(A94)+1,MATCH(DatosProcesados!A$1,Consolidado!$A$1:$CA$1,0))</f>
        <v>Gran Tierra Energy</v>
      </c>
      <c r="B94" s="96" t="str">
        <f>INDEX(Consolidado!$A$1:$CA$102,ROW(B94)+1,MATCH(DatosProcesados!B$1,Consolidado!$A$1:$CA$1,0))</f>
        <v>Minero</v>
      </c>
      <c r="C94" s="96" t="str">
        <f>INDEX(Consolidado!$A$1:$CA$102,ROW(C94)+1,MATCH(DatosProcesados!C$1,Consolidado!$A$1:$CA$1,0))</f>
        <v>Privada</v>
      </c>
      <c r="D94" s="96" t="str">
        <f>INDEX(Consolidado!$A$1:$CA$102,ROW(D94)+1,MATCH(DatosProcesados!D$1,Consolidado!$A$1:$CA$1,0))</f>
        <v>No</v>
      </c>
      <c r="E94" s="96" t="str">
        <f>INDEX(Consolidado!$A$1:$CA$102,ROW(E94)+1,MATCH(DatosProcesados!E$1,Consolidado!$A$1:$CA$1,0))</f>
        <v>Si</v>
      </c>
      <c r="F94" s="96" t="str">
        <f>INDEX(Consolidado!$A$1:$CA$102,ROW(F94)+1,MATCH(DatosProcesados!F$1,Consolidado!$A$1:$CA$1,0))</f>
        <v>Si</v>
      </c>
      <c r="G94" s="96">
        <f>INDEX(Consolidado!$A$1:$CA$102,ROW(G94)+1,MATCH(DatosProcesados!G$1,Consolidado!$A$1:$CA$1,0))</f>
        <v>2003</v>
      </c>
      <c r="H94" s="96" t="str">
        <f>INDEX(Consolidado!$A$1:$CA$102,ROW(H94)+1,MATCH(DatosProcesados!H$1,Consolidado!$A$1:$CA$1,0))</f>
        <v>Canadá</v>
      </c>
      <c r="I94" s="96">
        <f>INDEX(Consolidado!$A$1:$CA$102,ROW(I94)+1,MATCH(DatosProcesados!I$1,Consolidado!$A$1:$CA$1,0))</f>
        <v>1.3219259999999999</v>
      </c>
      <c r="J94" s="96" t="str">
        <f>INDEX(Consolidado!$A$1:$CA$102,ROW(J94)+1,MATCH(DatosProcesados!J$1,Consolidado!$A$1:$CA$1,0))</f>
        <v>Si</v>
      </c>
      <c r="K94" s="96">
        <f>INDEX(Consolidado!$A$1:$CA$102,ROW(K94)+1,MATCH(DatosProcesados!K$1,Consolidado!$A$1:$CA$1,0))</f>
        <v>2024</v>
      </c>
      <c r="L94" s="96" t="str">
        <f>INDEX(Consolidado!$A$1:$CA$102,ROW(L94)+1,MATCH(DatosProcesados!L$1,Consolidado!$A$1:$CA$1,0))</f>
        <v>Si</v>
      </c>
      <c r="M94" s="96" t="str">
        <f>INDEX(Consolidado!$A$1:$CA$102,ROW(M94)+1,MATCH(DatosProcesados!M$1,Consolidado!$A$1:$CA$1,0))</f>
        <v>No</v>
      </c>
      <c r="N94" s="96" t="str">
        <f>INDEX(Consolidado!$A$1:$CA$102,ROW(N94)+1,MATCH(DatosProcesados!N$1,Consolidado!$A$1:$CA$1,0))</f>
        <v>No</v>
      </c>
      <c r="O94" s="96" t="str">
        <f>INDEX(Consolidado!$A$1:$CA$102,ROW(O94)+1,MATCH(DatosProcesados!O$1,Consolidado!$A$1:$CA$1,0))</f>
        <v>No</v>
      </c>
      <c r="P94" s="96" t="str">
        <f>INDEX(Consolidado!$A$1:$CA$102,ROW(P94)+1,MATCH(DatosProcesados!P$1,Consolidado!$A$1:$CA$1,0))</f>
        <v>Si</v>
      </c>
      <c r="Q94" s="96">
        <f>INDEX(Consolidado!$A$1:$CA$102,ROW(Q94)+1,MATCH(DatosProcesados!Q$1,Consolidado!$A$1:$CA$1,0))</f>
        <v>496969</v>
      </c>
      <c r="R94" s="96">
        <f>INDEX(Consolidado!$A$1:$CA$102,ROW(R94)+1,MATCH(DatosProcesados!R$1,Consolidado!$A$1:$CA$1,0))</f>
        <v>226534</v>
      </c>
      <c r="S94" s="96" t="str">
        <f>INDEX(Consolidado!$A$1:$CA$102,ROW(S94)+1,MATCH(DatosProcesados!S$1,Consolidado!$A$1:$CA$1,0))</f>
        <v>No informa</v>
      </c>
      <c r="T94" s="96" t="str">
        <f>INDEX(Consolidado!$A$1:$CA$102,ROW(T94)+1,MATCH(DatosProcesados!T$1,Consolidado!$A$1:$CA$1,0))</f>
        <v>Si</v>
      </c>
      <c r="U94" s="96" t="str">
        <f>INDEX(Consolidado!$A$1:$CA$102,ROW(U94)+1,MATCH(DatosProcesados!U$1,Consolidado!$A$1:$CA$1,0))</f>
        <v>No</v>
      </c>
      <c r="V94" s="96">
        <f>INDEX(Consolidado!$A$1:$CA$102,ROW(V94)+1,MATCH(DatosProcesados!V$1,Consolidado!$A$1:$CA$1,0))</f>
        <v>0</v>
      </c>
      <c r="W94" s="96">
        <f>INDEX(Consolidado!$A$1:$CA$102,ROW(W94)+1,MATCH(DatosProcesados!W$1,Consolidado!$A$1:$CA$1,0))</f>
        <v>0</v>
      </c>
      <c r="X94" s="96">
        <f>INDEX(Consolidado!$A$1:$CA$102,ROW(X94)+1,MATCH(DatosProcesados!X$1,Consolidado!$A$1:$CA$1,0))</f>
        <v>1349415414</v>
      </c>
      <c r="Y94" s="96" t="str">
        <f>INDEX(Consolidado!$A$1:$CA$102,ROW(Y94)+1,MATCH(DatosProcesados!Y$1,Consolidado!$A$1:$CA$1,0))</f>
        <v>Si</v>
      </c>
      <c r="Z94" s="96">
        <f>INDEX(Consolidado!$A$1:$CA$102,ROW(Z94)+1,MATCH(DatosProcesados!Z$1,Consolidado!$A$1:$CA$1,0))</f>
        <v>0</v>
      </c>
      <c r="AA94" s="96">
        <f>INDEX(Consolidado!$A$1:$CA$102,ROW(AA94)+1,MATCH(DatosProcesados!AA$1,Consolidado!$A$1:$CA$1,0))</f>
        <v>134086000</v>
      </c>
      <c r="AB94" s="96">
        <f>INDEX(Consolidado!$A$1:$CA$102,ROW(AB94)+1,MATCH(DatosProcesados!AB$1,Consolidado!$A$1:$CA$1,0))</f>
        <v>1</v>
      </c>
      <c r="AC94" s="96" t="str">
        <f>INDEX(Consolidado!$A$1:$CA$102,ROW(AC94)+1,MATCH(DatosProcesados!AC$1,Consolidado!$A$1:$CA$1,0))</f>
        <v>Si</v>
      </c>
      <c r="AD94" s="96">
        <f>INDEX(Consolidado!$A$1:$CA$102,ROW(AD94)+1,MATCH(DatosProcesados!AD$1,Consolidado!$A$1:$CA$1,0))</f>
        <v>11505</v>
      </c>
      <c r="AE94" s="96">
        <f>INDEX(Consolidado!$A$1:$CA$102,ROW(AE94)+1,MATCH(DatosProcesados!AE$1,Consolidado!$A$1:$CA$1,0))</f>
        <v>0</v>
      </c>
      <c r="AF94" s="96" t="str">
        <f>INDEX(Consolidado!$A$1:$CA$102,ROW(AF94)+1,MATCH(DatosProcesados!AF$1,Consolidado!$A$1:$CA$1,0))</f>
        <v>Si</v>
      </c>
      <c r="AG94" s="96" t="str">
        <f>INDEX(Consolidado!$A$1:$CA$102,ROW(AG94)+1,MATCH(DatosProcesados!AG$1,Consolidado!$A$1:$CA$1,0))</f>
        <v>Si</v>
      </c>
      <c r="AH94" s="96" t="str">
        <f>INDEX(Consolidado!$A$1:$CA$102,ROW(AH94)+1,MATCH(DatosProcesados!AH$1,Consolidado!$A$1:$CA$1,0))</f>
        <v>Si</v>
      </c>
      <c r="AI94" s="96" t="str">
        <f>INDEX(Consolidado!$A$1:$CA$102,ROW(AI94)+1,MATCH(DatosProcesados!AI$1,Consolidado!$A$1:$CA$1,0))</f>
        <v>No informa</v>
      </c>
      <c r="AJ94" s="96" t="str">
        <f>INDEX(Consolidado!$A$1:$CA$102,ROW(AJ94)+1,MATCH(DatosProcesados!AJ$1,Consolidado!$A$1:$CA$1,0))</f>
        <v>No informa</v>
      </c>
      <c r="AK94" s="96" t="str">
        <f>INDEX(Consolidado!$A$1:$CA$102,ROW(AK94)+1,MATCH(DatosProcesados!AK$1,Consolidado!$A$1:$CA$1,0))</f>
        <v>No</v>
      </c>
      <c r="AL94" s="96" t="str">
        <f>INDEX(Consolidado!$A$1:$CA$102,ROW(AL94)+1,MATCH(DatosProcesados!AL$1,Consolidado!$A$1:$CA$1,0))</f>
        <v>No informa</v>
      </c>
      <c r="AM94" s="96" t="str">
        <f>INDEX(Consolidado!$A$1:$CA$102,ROW(AM94)+1,MATCH(DatosProcesados!AM$1,Consolidado!$A$1:$CA$1,0))</f>
        <v>No informa</v>
      </c>
      <c r="AN94" s="96">
        <f>INDEX(Consolidado!$A$1:$CA$102,ROW(AN94)+1,MATCH(DatosProcesados!AN$1,Consolidado!$A$1:$CA$1,0))</f>
        <v>0</v>
      </c>
      <c r="AO94" s="96">
        <f>INDEX(Consolidado!$A$1:$CA$102,ROW(AO94)+1,MATCH(DatosProcesados!AO$1,Consolidado!$A$1:$CA$1,0))</f>
        <v>0.22</v>
      </c>
      <c r="AP94" s="96">
        <f>INDEX(Consolidado!$A$1:$CA$102,ROW(AP94)+1,MATCH(DatosProcesados!AP$1,Consolidado!$A$1:$CA$1,0))</f>
        <v>0.38</v>
      </c>
      <c r="AQ94" s="96" t="str">
        <f>INDEX(Consolidado!$A$1:$CA$102,ROW(AQ94)+1,MATCH(DatosProcesados!AQ$1,Consolidado!$A$1:$CA$1,0))</f>
        <v>No</v>
      </c>
      <c r="AR94" s="96" t="str">
        <f>INDEX(Consolidado!$A$1:$CA$102,ROW(AR94)+1,MATCH(DatosProcesados!AR$1,Consolidado!$A$1:$CA$1,0))</f>
        <v>No</v>
      </c>
      <c r="AS94" s="96" t="str">
        <f>INDEX(Consolidado!$A$1:$CA$102,ROW(AS94)+1,MATCH(DatosProcesados!AS$1,Consolidado!$A$1:$CA$1,0))</f>
        <v>No informa</v>
      </c>
      <c r="AT94" s="96" t="str">
        <f>INDEX(Consolidado!$A$1:$CA$102,ROW(AT94)+1,MATCH(DatosProcesados!AT$1,Consolidado!$A$1:$CA$1,0))</f>
        <v>Si</v>
      </c>
      <c r="AU94" s="96" t="str">
        <f>INDEX(Consolidado!$A$1:$CA$102,ROW(AU94)+1,MATCH(DatosProcesados!AU$1,Consolidado!$A$1:$CA$1,0))</f>
        <v>Si</v>
      </c>
      <c r="AV94" s="96">
        <f>INDEX(Consolidado!$A$1:$CA$102,ROW(AV94)+1,MATCH(DatosProcesados!AV$1,Consolidado!$A$1:$CA$1,0))</f>
        <v>0</v>
      </c>
      <c r="AW94" s="96" t="str">
        <f>INDEX(Consolidado!$A$1:$CA$102,ROW(AW94)+1,MATCH(DatosProcesados!AW$1,Consolidado!$A$1:$CA$1,0))</f>
        <v>Si</v>
      </c>
      <c r="AX94" s="96" t="str">
        <f>INDEX(Consolidado!$A$1:$CA$102,ROW(AX94)+1,MATCH(DatosProcesados!AX$1,Consolidado!$A$1:$CA$1,0))</f>
        <v>No informa</v>
      </c>
      <c r="AY94" s="96" t="str">
        <f>INDEX(Consolidado!$A$1:$CA$102,ROW(AY94)+1,MATCH(DatosProcesados!AY$1,Consolidado!$A$1:$CA$1,0))</f>
        <v>No informa</v>
      </c>
      <c r="AZ94" s="96" t="str">
        <f>INDEX(Consolidado!$A$1:$CA$102,ROW(AZ94)+1,MATCH(DatosProcesados!AZ$1,Consolidado!$A$1:$CA$1,0))</f>
        <v>No informa</v>
      </c>
      <c r="BA94" s="96" t="str">
        <f>INDEX(Consolidado!$A$1:$CA$102,ROW(BA94)+1,MATCH(DatosProcesados!BA$1,Consolidado!$A$1:$CA$1,0))</f>
        <v>Si</v>
      </c>
      <c r="BB94" s="96" t="str">
        <f>INDEX(Consolidado!$A$1:$CA$102,ROW(BB94)+1,MATCH(DatosProcesados!BB$1,Consolidado!$A$1:$CA$1,0))</f>
        <v>No informa</v>
      </c>
      <c r="BC94" s="96" t="str">
        <f>INDEX(Consolidado!$A$1:$CA$102,ROW(BC94)+1,MATCH(DatosProcesados!BC$1,Consolidado!$A$1:$CA$1,0))</f>
        <v>No</v>
      </c>
      <c r="BD94" s="96" t="str">
        <f>INDEX(Consolidado!$A$1:$CA$102,ROW(BD94)+1,MATCH(DatosProcesados!BD$1,Consolidado!$A$1:$CA$1,0))</f>
        <v>Si</v>
      </c>
      <c r="BE94" s="96">
        <f>INDEX(Consolidado!$A$1:$CA$102,ROW(BE94)+1,MATCH(DatosProcesados!BE$1,Consolidado!$A$1:$CA$1,0))</f>
        <v>0</v>
      </c>
      <c r="BF94" s="96">
        <f>INDEX(Consolidado!$A$1:$CA$102,ROW(BF94)+1,MATCH(DatosProcesados!BF$1,Consolidado!$A$1:$CA$1,0))</f>
        <v>2</v>
      </c>
    </row>
    <row r="95" spans="1:58" x14ac:dyDescent="0.3">
      <c r="A95" s="96" t="str">
        <f>INDEX(Consolidado!$A$1:$CA$102,ROW(A95)+1,MATCH(DatosProcesados!A$1,Consolidado!$A$1:$CA$1,0))</f>
        <v>C.I Prodeco</v>
      </c>
      <c r="B95" s="96" t="str">
        <f>INDEX(Consolidado!$A$1:$CA$102,ROW(B95)+1,MATCH(DatosProcesados!B$1,Consolidado!$A$1:$CA$1,0))</f>
        <v>Minero</v>
      </c>
      <c r="C95" s="96" t="str">
        <f>INDEX(Consolidado!$A$1:$CA$102,ROW(C95)+1,MATCH(DatosProcesados!C$1,Consolidado!$A$1:$CA$1,0))</f>
        <v>Privada</v>
      </c>
      <c r="D95" s="96" t="str">
        <f>INDEX(Consolidado!$A$1:$CA$102,ROW(D95)+1,MATCH(DatosProcesados!D$1,Consolidado!$A$1:$CA$1,0))</f>
        <v>No</v>
      </c>
      <c r="E95" s="96" t="str">
        <f>INDEX(Consolidado!$A$1:$CA$102,ROW(E95)+1,MATCH(DatosProcesados!E$1,Consolidado!$A$1:$CA$1,0))</f>
        <v>No</v>
      </c>
      <c r="F95" s="96" t="str">
        <f>INDEX(Consolidado!$A$1:$CA$102,ROW(F95)+1,MATCH(DatosProcesados!F$1,Consolidado!$A$1:$CA$1,0))</f>
        <v>Si</v>
      </c>
      <c r="G95" s="96">
        <f>INDEX(Consolidado!$A$1:$CA$102,ROW(G95)+1,MATCH(DatosProcesados!G$1,Consolidado!$A$1:$CA$1,0))</f>
        <v>1990</v>
      </c>
      <c r="H95" s="96" t="str">
        <f>INDEX(Consolidado!$A$1:$CA$102,ROW(H95)+1,MATCH(DatosProcesados!H$1,Consolidado!$A$1:$CA$1,0))</f>
        <v>Suiza</v>
      </c>
      <c r="I95" s="96">
        <f>INDEX(Consolidado!$A$1:$CA$102,ROW(I95)+1,MATCH(DatosProcesados!I$1,Consolidado!$A$1:$CA$1,0))</f>
        <v>0.89502277900000005</v>
      </c>
      <c r="J95" s="96" t="str">
        <f>INDEX(Consolidado!$A$1:$CA$102,ROW(J95)+1,MATCH(DatosProcesados!J$1,Consolidado!$A$1:$CA$1,0))</f>
        <v>Si</v>
      </c>
      <c r="K95" s="96">
        <f>INDEX(Consolidado!$A$1:$CA$102,ROW(K95)+1,MATCH(DatosProcesados!K$1,Consolidado!$A$1:$CA$1,0))</f>
        <v>2023</v>
      </c>
      <c r="L95" s="96" t="str">
        <f>INDEX(Consolidado!$A$1:$CA$102,ROW(L95)+1,MATCH(DatosProcesados!L$1,Consolidado!$A$1:$CA$1,0))</f>
        <v>No</v>
      </c>
      <c r="M95" s="96" t="str">
        <f>INDEX(Consolidado!$A$1:$CA$102,ROW(M95)+1,MATCH(DatosProcesados!M$1,Consolidado!$A$1:$CA$1,0))</f>
        <v>No</v>
      </c>
      <c r="N95" s="96" t="str">
        <f>INDEX(Consolidado!$A$1:$CA$102,ROW(N95)+1,MATCH(DatosProcesados!N$1,Consolidado!$A$1:$CA$1,0))</f>
        <v>No</v>
      </c>
      <c r="O95" s="96" t="str">
        <f>INDEX(Consolidado!$A$1:$CA$102,ROW(O95)+1,MATCH(DatosProcesados!O$1,Consolidado!$A$1:$CA$1,0))</f>
        <v>No</v>
      </c>
      <c r="P95" s="96" t="str">
        <f>INDEX(Consolidado!$A$1:$CA$102,ROW(P95)+1,MATCH(DatosProcesados!P$1,Consolidado!$A$1:$CA$1,0))</f>
        <v>No</v>
      </c>
      <c r="Q95" s="96" t="str">
        <f>INDEX(Consolidado!$A$1:$CA$102,ROW(Q95)+1,MATCH(DatosProcesados!Q$1,Consolidado!$A$1:$CA$1,0))</f>
        <v>No informa</v>
      </c>
      <c r="R95" s="96" t="str">
        <f>INDEX(Consolidado!$A$1:$CA$102,ROW(R95)+1,MATCH(DatosProcesados!R$1,Consolidado!$A$1:$CA$1,0))</f>
        <v>No informa</v>
      </c>
      <c r="S95" s="96" t="str">
        <f>INDEX(Consolidado!$A$1:$CA$102,ROW(S95)+1,MATCH(DatosProcesados!S$1,Consolidado!$A$1:$CA$1,0))</f>
        <v>No informa</v>
      </c>
      <c r="T95" s="96" t="str">
        <f>INDEX(Consolidado!$A$1:$CA$102,ROW(T95)+1,MATCH(DatosProcesados!T$1,Consolidado!$A$1:$CA$1,0))</f>
        <v>No</v>
      </c>
      <c r="U95" s="96" t="str">
        <f>INDEX(Consolidado!$A$1:$CA$102,ROW(U95)+1,MATCH(DatosProcesados!U$1,Consolidado!$A$1:$CA$1,0))</f>
        <v>No</v>
      </c>
      <c r="V95" s="96">
        <f>INDEX(Consolidado!$A$1:$CA$102,ROW(V95)+1,MATCH(DatosProcesados!V$1,Consolidado!$A$1:$CA$1,0))</f>
        <v>0</v>
      </c>
      <c r="W95" s="96" t="str">
        <f>INDEX(Consolidado!$A$1:$CA$102,ROW(W95)+1,MATCH(DatosProcesados!W$1,Consolidado!$A$1:$CA$1,0))</f>
        <v>No</v>
      </c>
      <c r="X95" s="96" t="str">
        <f>INDEX(Consolidado!$A$1:$CA$102,ROW(X95)+1,MATCH(DatosProcesados!X$1,Consolidado!$A$1:$CA$1,0))</f>
        <v>No informa</v>
      </c>
      <c r="Y95" s="96" t="str">
        <f>INDEX(Consolidado!$A$1:$CA$102,ROW(Y95)+1,MATCH(DatosProcesados!Y$1,Consolidado!$A$1:$CA$1,0))</f>
        <v>No</v>
      </c>
      <c r="Z95" s="96" t="str">
        <f>INDEX(Consolidado!$A$1:$CA$102,ROW(Z95)+1,MATCH(DatosProcesados!Z$1,Consolidado!$A$1:$CA$1,0))</f>
        <v>No</v>
      </c>
      <c r="AA95" s="96" t="str">
        <f>INDEX(Consolidado!$A$1:$CA$102,ROW(AA95)+1,MATCH(DatosProcesados!AA$1,Consolidado!$A$1:$CA$1,0))</f>
        <v>No informa</v>
      </c>
      <c r="AB95" s="96">
        <f>INDEX(Consolidado!$A$1:$CA$102,ROW(AB95)+1,MATCH(DatosProcesados!AB$1,Consolidado!$A$1:$CA$1,0))</f>
        <v>0</v>
      </c>
      <c r="AC95" s="96" t="str">
        <f>INDEX(Consolidado!$A$1:$CA$102,ROW(AC95)+1,MATCH(DatosProcesados!AC$1,Consolidado!$A$1:$CA$1,0))</f>
        <v>No</v>
      </c>
      <c r="AD95" s="96" t="str">
        <f>INDEX(Consolidado!$A$1:$CA$102,ROW(AD95)+1,MATCH(DatosProcesados!AD$1,Consolidado!$A$1:$CA$1,0))</f>
        <v>No informa</v>
      </c>
      <c r="AE95" s="96" t="str">
        <f>INDEX(Consolidado!$A$1:$CA$102,ROW(AE95)+1,MATCH(DatosProcesados!AE$1,Consolidado!$A$1:$CA$1,0))</f>
        <v>No informa</v>
      </c>
      <c r="AF95" s="96" t="str">
        <f>INDEX(Consolidado!$A$1:$CA$102,ROW(AF95)+1,MATCH(DatosProcesados!AF$1,Consolidado!$A$1:$CA$1,0))</f>
        <v>No</v>
      </c>
      <c r="AG95" s="96" t="str">
        <f>INDEX(Consolidado!$A$1:$CA$102,ROW(AG95)+1,MATCH(DatosProcesados!AG$1,Consolidado!$A$1:$CA$1,0))</f>
        <v>No</v>
      </c>
      <c r="AH95" s="96" t="str">
        <f>INDEX(Consolidado!$A$1:$CA$102,ROW(AH95)+1,MATCH(DatosProcesados!AH$1,Consolidado!$A$1:$CA$1,0))</f>
        <v>No</v>
      </c>
      <c r="AI95" s="96" t="str">
        <f>INDEX(Consolidado!$A$1:$CA$102,ROW(AI95)+1,MATCH(DatosProcesados!AI$1,Consolidado!$A$1:$CA$1,0))</f>
        <v>No informa</v>
      </c>
      <c r="AJ95" s="96" t="str">
        <f>INDEX(Consolidado!$A$1:$CA$102,ROW(AJ95)+1,MATCH(DatosProcesados!AJ$1,Consolidado!$A$1:$CA$1,0))</f>
        <v>No informa</v>
      </c>
      <c r="AK95" s="96" t="str">
        <f>INDEX(Consolidado!$A$1:$CA$102,ROW(AK95)+1,MATCH(DatosProcesados!AK$1,Consolidado!$A$1:$CA$1,0))</f>
        <v>No</v>
      </c>
      <c r="AL95" s="96" t="str">
        <f>INDEX(Consolidado!$A$1:$CA$102,ROW(AL95)+1,MATCH(DatosProcesados!AL$1,Consolidado!$A$1:$CA$1,0))</f>
        <v>No informa</v>
      </c>
      <c r="AM95" s="96" t="str">
        <f>INDEX(Consolidado!$A$1:$CA$102,ROW(AM95)+1,MATCH(DatosProcesados!AM$1,Consolidado!$A$1:$CA$1,0))</f>
        <v>No informa</v>
      </c>
      <c r="AN95" s="96">
        <f>INDEX(Consolidado!$A$1:$CA$102,ROW(AN95)+1,MATCH(DatosProcesados!AN$1,Consolidado!$A$1:$CA$1,0))</f>
        <v>0</v>
      </c>
      <c r="AO95" s="96" t="str">
        <f>INDEX(Consolidado!$A$1:$CA$102,ROW(AO95)+1,MATCH(DatosProcesados!AO$1,Consolidado!$A$1:$CA$1,0))</f>
        <v>No informa</v>
      </c>
      <c r="AP95" s="96" t="str">
        <f>INDEX(Consolidado!$A$1:$CA$102,ROW(AP95)+1,MATCH(DatosProcesados!AP$1,Consolidado!$A$1:$CA$1,0))</f>
        <v>No informa</v>
      </c>
      <c r="AQ95" s="96" t="str">
        <f>INDEX(Consolidado!$A$1:$CA$102,ROW(AQ95)+1,MATCH(DatosProcesados!AQ$1,Consolidado!$A$1:$CA$1,0))</f>
        <v>No</v>
      </c>
      <c r="AR95" s="96" t="str">
        <f>INDEX(Consolidado!$A$1:$CA$102,ROW(AR95)+1,MATCH(DatosProcesados!AR$1,Consolidado!$A$1:$CA$1,0))</f>
        <v>No</v>
      </c>
      <c r="AS95" s="96" t="str">
        <f>INDEX(Consolidado!$A$1:$CA$102,ROW(AS95)+1,MATCH(DatosProcesados!AS$1,Consolidado!$A$1:$CA$1,0))</f>
        <v>No informa</v>
      </c>
      <c r="AT95" s="96" t="str">
        <f>INDEX(Consolidado!$A$1:$CA$102,ROW(AT95)+1,MATCH(DatosProcesados!AT$1,Consolidado!$A$1:$CA$1,0))</f>
        <v>No</v>
      </c>
      <c r="AU95" s="96" t="str">
        <f>INDEX(Consolidado!$A$1:$CA$102,ROW(AU95)+1,MATCH(DatosProcesados!AU$1,Consolidado!$A$1:$CA$1,0))</f>
        <v>Si</v>
      </c>
      <c r="AV95" s="96">
        <f>INDEX(Consolidado!$A$1:$CA$102,ROW(AV95)+1,MATCH(DatosProcesados!AV$1,Consolidado!$A$1:$CA$1,0))</f>
        <v>2</v>
      </c>
      <c r="AW95" s="96" t="str">
        <f>INDEX(Consolidado!$A$1:$CA$102,ROW(AW95)+1,MATCH(DatosProcesados!AW$1,Consolidado!$A$1:$CA$1,0))</f>
        <v>No</v>
      </c>
      <c r="AX95" s="96" t="str">
        <f>INDEX(Consolidado!$A$1:$CA$102,ROW(AX95)+1,MATCH(DatosProcesados!AX$1,Consolidado!$A$1:$CA$1,0))</f>
        <v>No informa</v>
      </c>
      <c r="AY95" s="96" t="str">
        <f>INDEX(Consolidado!$A$1:$CA$102,ROW(AY95)+1,MATCH(DatosProcesados!AY$1,Consolidado!$A$1:$CA$1,0))</f>
        <v>No informa</v>
      </c>
      <c r="AZ95" s="96" t="str">
        <f>INDEX(Consolidado!$A$1:$CA$102,ROW(AZ95)+1,MATCH(DatosProcesados!AZ$1,Consolidado!$A$1:$CA$1,0))</f>
        <v>No informa</v>
      </c>
      <c r="BA95" s="96" t="str">
        <f>INDEX(Consolidado!$A$1:$CA$102,ROW(BA95)+1,MATCH(DatosProcesados!BA$1,Consolidado!$A$1:$CA$1,0))</f>
        <v>No</v>
      </c>
      <c r="BB95" s="96" t="str">
        <f>INDEX(Consolidado!$A$1:$CA$102,ROW(BB95)+1,MATCH(DatosProcesados!BB$1,Consolidado!$A$1:$CA$1,0))</f>
        <v>No informa</v>
      </c>
      <c r="BC95" s="96" t="str">
        <f>INDEX(Consolidado!$A$1:$CA$102,ROW(BC95)+1,MATCH(DatosProcesados!BC$1,Consolidado!$A$1:$CA$1,0))</f>
        <v>No</v>
      </c>
      <c r="BD95" s="96" t="str">
        <f>INDEX(Consolidado!$A$1:$CA$102,ROW(BD95)+1,MATCH(DatosProcesados!BD$1,Consolidado!$A$1:$CA$1,0))</f>
        <v>No</v>
      </c>
      <c r="BE95" s="96">
        <f>INDEX(Consolidado!$A$1:$CA$102,ROW(BE95)+1,MATCH(DatosProcesados!BE$1,Consolidado!$A$1:$CA$1,0))</f>
        <v>0</v>
      </c>
      <c r="BF95" s="96" t="str">
        <f>INDEX(Consolidado!$A$1:$CA$102,ROW(BF95)+1,MATCH(DatosProcesados!BF$1,Consolidado!$A$1:$CA$1,0))</f>
        <v>No informa</v>
      </c>
    </row>
    <row r="96" spans="1:58" x14ac:dyDescent="0.3">
      <c r="A96" s="96" t="str">
        <f>INDEX(Consolidado!$A$1:$CA$102,ROW(A96)+1,MATCH(DatosProcesados!A$1,Consolidado!$A$1:$CA$1,0))</f>
        <v>AVSA</v>
      </c>
      <c r="B96" s="96" t="str">
        <f>INDEX(Consolidado!$A$1:$CA$102,ROW(B96)+1,MATCH(DatosProcesados!B$1,Consolidado!$A$1:$CA$1,0))</f>
        <v>Agropecuario</v>
      </c>
      <c r="C96" s="96" t="str">
        <f>INDEX(Consolidado!$A$1:$CA$102,ROW(C96)+1,MATCH(DatosProcesados!C$1,Consolidado!$A$1:$CA$1,0))</f>
        <v>Privada</v>
      </c>
      <c r="D96" s="96" t="str">
        <f>INDEX(Consolidado!$A$1:$CA$102,ROW(D96)+1,MATCH(DatosProcesados!D$1,Consolidado!$A$1:$CA$1,0))</f>
        <v>Si</v>
      </c>
      <c r="E96" s="96" t="str">
        <f>INDEX(Consolidado!$A$1:$CA$102,ROW(E96)+1,MATCH(DatosProcesados!E$1,Consolidado!$A$1:$CA$1,0))</f>
        <v>No</v>
      </c>
      <c r="F96" s="96" t="str">
        <f>INDEX(Consolidado!$A$1:$CA$102,ROW(F96)+1,MATCH(DatosProcesados!F$1,Consolidado!$A$1:$CA$1,0))</f>
        <v>No</v>
      </c>
      <c r="G96" s="96">
        <f>INDEX(Consolidado!$A$1:$CA$102,ROW(G96)+1,MATCH(DatosProcesados!G$1,Consolidado!$A$1:$CA$1,0))</f>
        <v>1969</v>
      </c>
      <c r="H96" s="96" t="str">
        <f>INDEX(Consolidado!$A$1:$CA$102,ROW(H96)+1,MATCH(DatosProcesados!H$1,Consolidado!$A$1:$CA$1,0))</f>
        <v>Colombia</v>
      </c>
      <c r="I96" s="96">
        <f>INDEX(Consolidado!$A$1:$CA$102,ROW(I96)+1,MATCH(DatosProcesados!I$1,Consolidado!$A$1:$CA$1,0))</f>
        <v>2.4231643530000002</v>
      </c>
      <c r="J96" s="96" t="str">
        <f>INDEX(Consolidado!$A$1:$CA$102,ROW(J96)+1,MATCH(DatosProcesados!J$1,Consolidado!$A$1:$CA$1,0))</f>
        <v>Si</v>
      </c>
      <c r="K96" s="96">
        <f>INDEX(Consolidado!$A$1:$CA$102,ROW(K96)+1,MATCH(DatosProcesados!K$1,Consolidado!$A$1:$CA$1,0))</f>
        <v>2024</v>
      </c>
      <c r="L96" s="96" t="str">
        <f>INDEX(Consolidado!$A$1:$CA$102,ROW(L96)+1,MATCH(DatosProcesados!L$1,Consolidado!$A$1:$CA$1,0))</f>
        <v>No</v>
      </c>
      <c r="M96" s="96" t="str">
        <f>INDEX(Consolidado!$A$1:$CA$102,ROW(M96)+1,MATCH(DatosProcesados!M$1,Consolidado!$A$1:$CA$1,0))</f>
        <v>No</v>
      </c>
      <c r="N96" s="96" t="str">
        <f>INDEX(Consolidado!$A$1:$CA$102,ROW(N96)+1,MATCH(DatosProcesados!N$1,Consolidado!$A$1:$CA$1,0))</f>
        <v>No</v>
      </c>
      <c r="O96" s="96" t="str">
        <f>INDEX(Consolidado!$A$1:$CA$102,ROW(O96)+1,MATCH(DatosProcesados!O$1,Consolidado!$A$1:$CA$1,0))</f>
        <v>No</v>
      </c>
      <c r="P96" s="96" t="str">
        <f>INDEX(Consolidado!$A$1:$CA$102,ROW(P96)+1,MATCH(DatosProcesados!P$1,Consolidado!$A$1:$CA$1,0))</f>
        <v>No</v>
      </c>
      <c r="Q96" s="96" t="str">
        <f>INDEX(Consolidado!$A$1:$CA$102,ROW(Q96)+1,MATCH(DatosProcesados!Q$1,Consolidado!$A$1:$CA$1,0))</f>
        <v>No informa</v>
      </c>
      <c r="R96" s="96" t="str">
        <f>INDEX(Consolidado!$A$1:$CA$102,ROW(R96)+1,MATCH(DatosProcesados!R$1,Consolidado!$A$1:$CA$1,0))</f>
        <v>No informa</v>
      </c>
      <c r="S96" s="96" t="str">
        <f>INDEX(Consolidado!$A$1:$CA$102,ROW(S96)+1,MATCH(DatosProcesados!S$1,Consolidado!$A$1:$CA$1,0))</f>
        <v>No informa</v>
      </c>
      <c r="T96" s="96" t="str">
        <f>INDEX(Consolidado!$A$1:$CA$102,ROW(T96)+1,MATCH(DatosProcesados!T$1,Consolidado!$A$1:$CA$1,0))</f>
        <v>Si</v>
      </c>
      <c r="U96" s="96" t="str">
        <f>INDEX(Consolidado!$A$1:$CA$102,ROW(U96)+1,MATCH(DatosProcesados!U$1,Consolidado!$A$1:$CA$1,0))</f>
        <v>No</v>
      </c>
      <c r="V96" s="96">
        <f>INDEX(Consolidado!$A$1:$CA$102,ROW(V96)+1,MATCH(DatosProcesados!V$1,Consolidado!$A$1:$CA$1,0))</f>
        <v>0</v>
      </c>
      <c r="W96" s="96" t="str">
        <f>INDEX(Consolidado!$A$1:$CA$102,ROW(W96)+1,MATCH(DatosProcesados!W$1,Consolidado!$A$1:$CA$1,0))</f>
        <v>No</v>
      </c>
      <c r="X96" s="96" t="str">
        <f>INDEX(Consolidado!$A$1:$CA$102,ROW(X96)+1,MATCH(DatosProcesados!X$1,Consolidado!$A$1:$CA$1,0))</f>
        <v>No informa</v>
      </c>
      <c r="Y96" s="96" t="str">
        <f>INDEX(Consolidado!$A$1:$CA$102,ROW(Y96)+1,MATCH(DatosProcesados!Y$1,Consolidado!$A$1:$CA$1,0))</f>
        <v>No</v>
      </c>
      <c r="Z96" s="96" t="str">
        <f>INDEX(Consolidado!$A$1:$CA$102,ROW(Z96)+1,MATCH(DatosProcesados!Z$1,Consolidado!$A$1:$CA$1,0))</f>
        <v>No</v>
      </c>
      <c r="AA96" s="96" t="str">
        <f>INDEX(Consolidado!$A$1:$CA$102,ROW(AA96)+1,MATCH(DatosProcesados!AA$1,Consolidado!$A$1:$CA$1,0))</f>
        <v>No informa</v>
      </c>
      <c r="AB96" s="96">
        <f>INDEX(Consolidado!$A$1:$CA$102,ROW(AB96)+1,MATCH(DatosProcesados!AB$1,Consolidado!$A$1:$CA$1,0))</f>
        <v>0</v>
      </c>
      <c r="AC96" s="96" t="str">
        <f>INDEX(Consolidado!$A$1:$CA$102,ROW(AC96)+1,MATCH(DatosProcesados!AC$1,Consolidado!$A$1:$CA$1,0))</f>
        <v>No</v>
      </c>
      <c r="AD96" s="96" t="str">
        <f>INDEX(Consolidado!$A$1:$CA$102,ROW(AD96)+1,MATCH(DatosProcesados!AD$1,Consolidado!$A$1:$CA$1,0))</f>
        <v>No informa</v>
      </c>
      <c r="AE96" s="96" t="str">
        <f>INDEX(Consolidado!$A$1:$CA$102,ROW(AE96)+1,MATCH(DatosProcesados!AE$1,Consolidado!$A$1:$CA$1,0))</f>
        <v>No</v>
      </c>
      <c r="AF96" s="96" t="str">
        <f>INDEX(Consolidado!$A$1:$CA$102,ROW(AF96)+1,MATCH(DatosProcesados!AF$1,Consolidado!$A$1:$CA$1,0))</f>
        <v>No</v>
      </c>
      <c r="AG96" s="96" t="str">
        <f>INDEX(Consolidado!$A$1:$CA$102,ROW(AG96)+1,MATCH(DatosProcesados!AG$1,Consolidado!$A$1:$CA$1,0))</f>
        <v>No</v>
      </c>
      <c r="AH96" s="96" t="str">
        <f>INDEX(Consolidado!$A$1:$CA$102,ROW(AH96)+1,MATCH(DatosProcesados!AH$1,Consolidado!$A$1:$CA$1,0))</f>
        <v>No informa</v>
      </c>
      <c r="AI96" s="96" t="str">
        <f>INDEX(Consolidado!$A$1:$CA$102,ROW(AI96)+1,MATCH(DatosProcesados!AI$1,Consolidado!$A$1:$CA$1,0))</f>
        <v>No informa</v>
      </c>
      <c r="AJ96" s="96" t="str">
        <f>INDEX(Consolidado!$A$1:$CA$102,ROW(AJ96)+1,MATCH(DatosProcesados!AJ$1,Consolidado!$A$1:$CA$1,0))</f>
        <v>No informa</v>
      </c>
      <c r="AK96" s="96" t="str">
        <f>INDEX(Consolidado!$A$1:$CA$102,ROW(AK96)+1,MATCH(DatosProcesados!AK$1,Consolidado!$A$1:$CA$1,0))</f>
        <v>No</v>
      </c>
      <c r="AL96" s="96" t="str">
        <f>INDEX(Consolidado!$A$1:$CA$102,ROW(AL96)+1,MATCH(DatosProcesados!AL$1,Consolidado!$A$1:$CA$1,0))</f>
        <v>No informa</v>
      </c>
      <c r="AM96" s="96" t="str">
        <f>INDEX(Consolidado!$A$1:$CA$102,ROW(AM96)+1,MATCH(DatosProcesados!AM$1,Consolidado!$A$1:$CA$1,0))</f>
        <v>No informa</v>
      </c>
      <c r="AN96" s="96">
        <f>INDEX(Consolidado!$A$1:$CA$102,ROW(AN96)+1,MATCH(DatosProcesados!AN$1,Consolidado!$A$1:$CA$1,0))</f>
        <v>0</v>
      </c>
      <c r="AO96" s="96" t="str">
        <f>INDEX(Consolidado!$A$1:$CA$102,ROW(AO96)+1,MATCH(DatosProcesados!AO$1,Consolidado!$A$1:$CA$1,0))</f>
        <v>No informa</v>
      </c>
      <c r="AP96" s="96" t="str">
        <f>INDEX(Consolidado!$A$1:$CA$102,ROW(AP96)+1,MATCH(DatosProcesados!AP$1,Consolidado!$A$1:$CA$1,0))</f>
        <v>No informa</v>
      </c>
      <c r="AQ96" s="96" t="str">
        <f>INDEX(Consolidado!$A$1:$CA$102,ROW(AQ96)+1,MATCH(DatosProcesados!AQ$1,Consolidado!$A$1:$CA$1,0))</f>
        <v>No</v>
      </c>
      <c r="AR96" s="96" t="str">
        <f>INDEX(Consolidado!$A$1:$CA$102,ROW(AR96)+1,MATCH(DatosProcesados!AR$1,Consolidado!$A$1:$CA$1,0))</f>
        <v>No informa</v>
      </c>
      <c r="AS96" s="96">
        <f>INDEX(Consolidado!$A$1:$CA$102,ROW(AS96)+1,MATCH(DatosProcesados!AS$1,Consolidado!$A$1:$CA$1,0))</f>
        <v>0</v>
      </c>
      <c r="AT96" s="96" t="str">
        <f>INDEX(Consolidado!$A$1:$CA$102,ROW(AT96)+1,MATCH(DatosProcesados!AT$1,Consolidado!$A$1:$CA$1,0))</f>
        <v>No</v>
      </c>
      <c r="AU96" s="96" t="str">
        <f>INDEX(Consolidado!$A$1:$CA$102,ROW(AU96)+1,MATCH(DatosProcesados!AU$1,Consolidado!$A$1:$CA$1,0))</f>
        <v>Si</v>
      </c>
      <c r="AV96" s="96">
        <f>INDEX(Consolidado!$A$1:$CA$102,ROW(AV96)+1,MATCH(DatosProcesados!AV$1,Consolidado!$A$1:$CA$1,0))</f>
        <v>0</v>
      </c>
      <c r="AW96" s="96" t="str">
        <f>INDEX(Consolidado!$A$1:$CA$102,ROW(AW96)+1,MATCH(DatosProcesados!AW$1,Consolidado!$A$1:$CA$1,0))</f>
        <v>No informa</v>
      </c>
      <c r="AX96" s="96" t="str">
        <f>INDEX(Consolidado!$A$1:$CA$102,ROW(AX96)+1,MATCH(DatosProcesados!AX$1,Consolidado!$A$1:$CA$1,0))</f>
        <v>No informa</v>
      </c>
      <c r="AY96" s="96" t="str">
        <f>INDEX(Consolidado!$A$1:$CA$102,ROW(AY96)+1,MATCH(DatosProcesados!AY$1,Consolidado!$A$1:$CA$1,0))</f>
        <v>No informa</v>
      </c>
      <c r="AZ96" s="96" t="str">
        <f>INDEX(Consolidado!$A$1:$CA$102,ROW(AZ96)+1,MATCH(DatosProcesados!AZ$1,Consolidado!$A$1:$CA$1,0))</f>
        <v>No informa</v>
      </c>
      <c r="BA96" s="96" t="str">
        <f>INDEX(Consolidado!$A$1:$CA$102,ROW(BA96)+1,MATCH(DatosProcesados!BA$1,Consolidado!$A$1:$CA$1,0))</f>
        <v>No</v>
      </c>
      <c r="BB96" s="96" t="str">
        <f>INDEX(Consolidado!$A$1:$CA$102,ROW(BB96)+1,MATCH(DatosProcesados!BB$1,Consolidado!$A$1:$CA$1,0))</f>
        <v>No informa</v>
      </c>
      <c r="BC96" s="96" t="str">
        <f>INDEX(Consolidado!$A$1:$CA$102,ROW(BC96)+1,MATCH(DatosProcesados!BC$1,Consolidado!$A$1:$CA$1,0))</f>
        <v>No</v>
      </c>
      <c r="BD96" s="96" t="str">
        <f>INDEX(Consolidado!$A$1:$CA$102,ROW(BD96)+1,MATCH(DatosProcesados!BD$1,Consolidado!$A$1:$CA$1,0))</f>
        <v>No</v>
      </c>
      <c r="BE96" s="96">
        <f>INDEX(Consolidado!$A$1:$CA$102,ROW(BE96)+1,MATCH(DatosProcesados!BE$1,Consolidado!$A$1:$CA$1,0))</f>
        <v>0</v>
      </c>
      <c r="BF96" s="96" t="str">
        <f>INDEX(Consolidado!$A$1:$CA$102,ROW(BF96)+1,MATCH(DatosProcesados!BF$1,Consolidado!$A$1:$CA$1,0))</f>
        <v>No informa</v>
      </c>
    </row>
    <row r="97" spans="1:58" x14ac:dyDescent="0.3">
      <c r="A97" s="96" t="str">
        <f>INDEX(Consolidado!$A$1:$CA$102,ROW(A97)+1,MATCH(DatosProcesados!A$1,Consolidado!$A$1:$CA$1,0))</f>
        <v>Sunshine Bouquet</v>
      </c>
      <c r="B97" s="96" t="str">
        <f>INDEX(Consolidado!$A$1:$CA$102,ROW(B97)+1,MATCH(DatosProcesados!B$1,Consolidado!$A$1:$CA$1,0))</f>
        <v>Agropecuario</v>
      </c>
      <c r="C97" s="96" t="str">
        <f>INDEX(Consolidado!$A$1:$CA$102,ROW(C97)+1,MATCH(DatosProcesados!C$1,Consolidado!$A$1:$CA$1,0))</f>
        <v>Privada</v>
      </c>
      <c r="D97" s="96" t="str">
        <f>INDEX(Consolidado!$A$1:$CA$102,ROW(D97)+1,MATCH(DatosProcesados!D$1,Consolidado!$A$1:$CA$1,0))</f>
        <v>Si</v>
      </c>
      <c r="E97" s="96" t="str">
        <f>INDEX(Consolidado!$A$1:$CA$102,ROW(E97)+1,MATCH(DatosProcesados!E$1,Consolidado!$A$1:$CA$1,0))</f>
        <v>No</v>
      </c>
      <c r="F97" s="96" t="str">
        <f>INDEX(Consolidado!$A$1:$CA$102,ROW(F97)+1,MATCH(DatosProcesados!F$1,Consolidado!$A$1:$CA$1,0))</f>
        <v>Si</v>
      </c>
      <c r="G97" s="96">
        <f>INDEX(Consolidado!$A$1:$CA$102,ROW(G97)+1,MATCH(DatosProcesados!G$1,Consolidado!$A$1:$CA$1,0))</f>
        <v>1971</v>
      </c>
      <c r="H97" s="96" t="str">
        <f>INDEX(Consolidado!$A$1:$CA$102,ROW(H97)+1,MATCH(DatosProcesados!H$1,Consolidado!$A$1:$CA$1,0))</f>
        <v>Estados Unidos</v>
      </c>
      <c r="I97" s="96">
        <f>INDEX(Consolidado!$A$1:$CA$102,ROW(I97)+1,MATCH(DatosProcesados!I$1,Consolidado!$A$1:$CA$1,0))</f>
        <v>2.1567474139999998</v>
      </c>
      <c r="J97" s="96" t="str">
        <f>INDEX(Consolidado!$A$1:$CA$102,ROW(J97)+1,MATCH(DatosProcesados!J$1,Consolidado!$A$1:$CA$1,0))</f>
        <v>Si</v>
      </c>
      <c r="K97" s="96">
        <f>INDEX(Consolidado!$A$1:$CA$102,ROW(K97)+1,MATCH(DatosProcesados!K$1,Consolidado!$A$1:$CA$1,0))</f>
        <v>2021</v>
      </c>
      <c r="L97" s="96">
        <f>INDEX(Consolidado!$A$1:$CA$102,ROW(L97)+1,MATCH(DatosProcesados!L$1,Consolidado!$A$1:$CA$1,0))</f>
        <v>0</v>
      </c>
      <c r="M97" s="96">
        <f>INDEX(Consolidado!$A$1:$CA$102,ROW(M97)+1,MATCH(DatosProcesados!M$1,Consolidado!$A$1:$CA$1,0))</f>
        <v>0</v>
      </c>
      <c r="N97" s="96">
        <f>INDEX(Consolidado!$A$1:$CA$102,ROW(N97)+1,MATCH(DatosProcesados!N$1,Consolidado!$A$1:$CA$1,0))</f>
        <v>0</v>
      </c>
      <c r="O97" s="96">
        <f>INDEX(Consolidado!$A$1:$CA$102,ROW(O97)+1,MATCH(DatosProcesados!O$1,Consolidado!$A$1:$CA$1,0))</f>
        <v>0</v>
      </c>
      <c r="P97" s="96">
        <f>INDEX(Consolidado!$A$1:$CA$102,ROW(P97)+1,MATCH(DatosProcesados!P$1,Consolidado!$A$1:$CA$1,0))</f>
        <v>0</v>
      </c>
      <c r="Q97" s="96" t="str">
        <f>INDEX(Consolidado!$A$1:$CA$102,ROW(Q97)+1,MATCH(DatosProcesados!Q$1,Consolidado!$A$1:$CA$1,0))</f>
        <v xml:space="preserve">No informa </v>
      </c>
      <c r="R97" s="96" t="str">
        <f>INDEX(Consolidado!$A$1:$CA$102,ROW(R97)+1,MATCH(DatosProcesados!R$1,Consolidado!$A$1:$CA$1,0))</f>
        <v xml:space="preserve">No informa </v>
      </c>
      <c r="S97" s="96" t="str">
        <f>INDEX(Consolidado!$A$1:$CA$102,ROW(S97)+1,MATCH(DatosProcesados!S$1,Consolidado!$A$1:$CA$1,0))</f>
        <v xml:space="preserve">No informa </v>
      </c>
      <c r="T97" s="96">
        <f>INDEX(Consolidado!$A$1:$CA$102,ROW(T97)+1,MATCH(DatosProcesados!T$1,Consolidado!$A$1:$CA$1,0))</f>
        <v>0</v>
      </c>
      <c r="U97" s="96">
        <f>INDEX(Consolidado!$A$1:$CA$102,ROW(U97)+1,MATCH(DatosProcesados!U$1,Consolidado!$A$1:$CA$1,0))</f>
        <v>0</v>
      </c>
      <c r="V97" s="96">
        <f>INDEX(Consolidado!$A$1:$CA$102,ROW(V97)+1,MATCH(DatosProcesados!V$1,Consolidado!$A$1:$CA$1,0))</f>
        <v>0</v>
      </c>
      <c r="W97" s="96">
        <f>INDEX(Consolidado!$A$1:$CA$102,ROW(W97)+1,MATCH(DatosProcesados!W$1,Consolidado!$A$1:$CA$1,0))</f>
        <v>0</v>
      </c>
      <c r="X97" s="96" t="str">
        <f>INDEX(Consolidado!$A$1:$CA$102,ROW(X97)+1,MATCH(DatosProcesados!X$1,Consolidado!$A$1:$CA$1,0))</f>
        <v>No informa</v>
      </c>
      <c r="Y97" s="96">
        <f>INDEX(Consolidado!$A$1:$CA$102,ROW(Y97)+1,MATCH(DatosProcesados!Y$1,Consolidado!$A$1:$CA$1,0))</f>
        <v>0</v>
      </c>
      <c r="Z97" s="96">
        <f>INDEX(Consolidado!$A$1:$CA$102,ROW(Z97)+1,MATCH(DatosProcesados!Z$1,Consolidado!$A$1:$CA$1,0))</f>
        <v>0</v>
      </c>
      <c r="AA97" s="96" t="str">
        <f>INDEX(Consolidado!$A$1:$CA$102,ROW(AA97)+1,MATCH(DatosProcesados!AA$1,Consolidado!$A$1:$CA$1,0))</f>
        <v>No informa</v>
      </c>
      <c r="AB97" s="96">
        <f>INDEX(Consolidado!$A$1:$CA$102,ROW(AB97)+1,MATCH(DatosProcesados!AB$1,Consolidado!$A$1:$CA$1,0))</f>
        <v>0</v>
      </c>
      <c r="AC97" s="96">
        <f>INDEX(Consolidado!$A$1:$CA$102,ROW(AC97)+1,MATCH(DatosProcesados!AC$1,Consolidado!$A$1:$CA$1,0))</f>
        <v>0</v>
      </c>
      <c r="AD97" s="96" t="str">
        <f>INDEX(Consolidado!$A$1:$CA$102,ROW(AD97)+1,MATCH(DatosProcesados!AD$1,Consolidado!$A$1:$CA$1,0))</f>
        <v>No informa</v>
      </c>
      <c r="AE97" s="96">
        <f>INDEX(Consolidado!$A$1:$CA$102,ROW(AE97)+1,MATCH(DatosProcesados!AE$1,Consolidado!$A$1:$CA$1,0))</f>
        <v>0</v>
      </c>
      <c r="AF97" s="96">
        <f>INDEX(Consolidado!$A$1:$CA$102,ROW(AF97)+1,MATCH(DatosProcesados!AF$1,Consolidado!$A$1:$CA$1,0))</f>
        <v>0</v>
      </c>
      <c r="AG97" s="96">
        <f>INDEX(Consolidado!$A$1:$CA$102,ROW(AG97)+1,MATCH(DatosProcesados!AG$1,Consolidado!$A$1:$CA$1,0))</f>
        <v>0</v>
      </c>
      <c r="AH97" s="96">
        <f>INDEX(Consolidado!$A$1:$CA$102,ROW(AH97)+1,MATCH(DatosProcesados!AH$1,Consolidado!$A$1:$CA$1,0))</f>
        <v>0</v>
      </c>
      <c r="AI97" s="96" t="str">
        <f>INDEX(Consolidado!$A$1:$CA$102,ROW(AI97)+1,MATCH(DatosProcesados!AI$1,Consolidado!$A$1:$CA$1,0))</f>
        <v>No informa</v>
      </c>
      <c r="AJ97" s="96" t="str">
        <f>INDEX(Consolidado!$A$1:$CA$102,ROW(AJ97)+1,MATCH(DatosProcesados!AJ$1,Consolidado!$A$1:$CA$1,0))</f>
        <v>No informa</v>
      </c>
      <c r="AK97" s="96">
        <f>INDEX(Consolidado!$A$1:$CA$102,ROW(AK97)+1,MATCH(DatosProcesados!AK$1,Consolidado!$A$1:$CA$1,0))</f>
        <v>0</v>
      </c>
      <c r="AL97" s="96" t="str">
        <f>INDEX(Consolidado!$A$1:$CA$102,ROW(AL97)+1,MATCH(DatosProcesados!AL$1,Consolidado!$A$1:$CA$1,0))</f>
        <v>No informa</v>
      </c>
      <c r="AM97" s="96" t="str">
        <f>INDEX(Consolidado!$A$1:$CA$102,ROW(AM97)+1,MATCH(DatosProcesados!AM$1,Consolidado!$A$1:$CA$1,0))</f>
        <v>No informa</v>
      </c>
      <c r="AN97" s="96">
        <f>INDEX(Consolidado!$A$1:$CA$102,ROW(AN97)+1,MATCH(DatosProcesados!AN$1,Consolidado!$A$1:$CA$1,0))</f>
        <v>0</v>
      </c>
      <c r="AO97" s="96" t="str">
        <f>INDEX(Consolidado!$A$1:$CA$102,ROW(AO97)+1,MATCH(DatosProcesados!AO$1,Consolidado!$A$1:$CA$1,0))</f>
        <v>No informa</v>
      </c>
      <c r="AP97" s="96" t="str">
        <f>INDEX(Consolidado!$A$1:$CA$102,ROW(AP97)+1,MATCH(DatosProcesados!AP$1,Consolidado!$A$1:$CA$1,0))</f>
        <v>No informa</v>
      </c>
      <c r="AQ97" s="96">
        <f>INDEX(Consolidado!$A$1:$CA$102,ROW(AQ97)+1,MATCH(DatosProcesados!AQ$1,Consolidado!$A$1:$CA$1,0))</f>
        <v>0</v>
      </c>
      <c r="AR97" s="96">
        <f>INDEX(Consolidado!$A$1:$CA$102,ROW(AR97)+1,MATCH(DatosProcesados!AR$1,Consolidado!$A$1:$CA$1,0))</f>
        <v>0</v>
      </c>
      <c r="AS97" s="96" t="str">
        <f>INDEX(Consolidado!$A$1:$CA$102,ROW(AS97)+1,MATCH(DatosProcesados!AS$1,Consolidado!$A$1:$CA$1,0))</f>
        <v>No informa</v>
      </c>
      <c r="AT97" s="96">
        <f>INDEX(Consolidado!$A$1:$CA$102,ROW(AT97)+1,MATCH(DatosProcesados!AT$1,Consolidado!$A$1:$CA$1,0))</f>
        <v>0</v>
      </c>
      <c r="AU97" s="96">
        <f>INDEX(Consolidado!$A$1:$CA$102,ROW(AU97)+1,MATCH(DatosProcesados!AU$1,Consolidado!$A$1:$CA$1,0))</f>
        <v>0</v>
      </c>
      <c r="AV97" s="96">
        <f>INDEX(Consolidado!$A$1:$CA$102,ROW(AV97)+1,MATCH(DatosProcesados!AV$1,Consolidado!$A$1:$CA$1,0))</f>
        <v>0</v>
      </c>
      <c r="AW97" s="96">
        <f>INDEX(Consolidado!$A$1:$CA$102,ROW(AW97)+1,MATCH(DatosProcesados!AW$1,Consolidado!$A$1:$CA$1,0))</f>
        <v>0</v>
      </c>
      <c r="AX97" s="96" t="str">
        <f>INDEX(Consolidado!$A$1:$CA$102,ROW(AX97)+1,MATCH(DatosProcesados!AX$1,Consolidado!$A$1:$CA$1,0))</f>
        <v>No informa</v>
      </c>
      <c r="AY97" s="96" t="str">
        <f>INDEX(Consolidado!$A$1:$CA$102,ROW(AY97)+1,MATCH(DatosProcesados!AY$1,Consolidado!$A$1:$CA$1,0))</f>
        <v>No informa</v>
      </c>
      <c r="AZ97" s="96" t="str">
        <f>INDEX(Consolidado!$A$1:$CA$102,ROW(AZ97)+1,MATCH(DatosProcesados!AZ$1,Consolidado!$A$1:$CA$1,0))</f>
        <v>No informa</v>
      </c>
      <c r="BA97" s="96">
        <f>INDEX(Consolidado!$A$1:$CA$102,ROW(BA97)+1,MATCH(DatosProcesados!BA$1,Consolidado!$A$1:$CA$1,0))</f>
        <v>0</v>
      </c>
      <c r="BB97" s="96" t="str">
        <f>INDEX(Consolidado!$A$1:$CA$102,ROW(BB97)+1,MATCH(DatosProcesados!BB$1,Consolidado!$A$1:$CA$1,0))</f>
        <v>No informa</v>
      </c>
      <c r="BC97" s="96">
        <f>INDEX(Consolidado!$A$1:$CA$102,ROW(BC97)+1,MATCH(DatosProcesados!BC$1,Consolidado!$A$1:$CA$1,0))</f>
        <v>0</v>
      </c>
      <c r="BD97" s="96">
        <f>INDEX(Consolidado!$A$1:$CA$102,ROW(BD97)+1,MATCH(DatosProcesados!BD$1,Consolidado!$A$1:$CA$1,0))</f>
        <v>0</v>
      </c>
      <c r="BE97" s="96">
        <f>INDEX(Consolidado!$A$1:$CA$102,ROW(BE97)+1,MATCH(DatosProcesados!BE$1,Consolidado!$A$1:$CA$1,0))</f>
        <v>0</v>
      </c>
      <c r="BF97" s="96">
        <f>INDEX(Consolidado!$A$1:$CA$102,ROW(BF97)+1,MATCH(DatosProcesados!BF$1,Consolidado!$A$1:$CA$1,0))</f>
        <v>0</v>
      </c>
    </row>
    <row r="98" spans="1:58" x14ac:dyDescent="0.3">
      <c r="A98" s="96" t="str">
        <f>INDEX(Consolidado!$A$1:$CA$102,ROW(A98)+1,MATCH(DatosProcesados!A$1,Consolidado!$A$1:$CA$1,0))</f>
        <v>AVICOLA EL MADROÑO SA</v>
      </c>
      <c r="B98" s="96" t="str">
        <f>INDEX(Consolidado!$A$1:$CA$102,ROW(B98)+1,MATCH(DatosProcesados!B$1,Consolidado!$A$1:$CA$1,0))</f>
        <v>Agropecuario</v>
      </c>
      <c r="C98" s="96" t="str">
        <f>INDEX(Consolidado!$A$1:$CA$102,ROW(C98)+1,MATCH(DatosProcesados!C$1,Consolidado!$A$1:$CA$1,0))</f>
        <v>Privada</v>
      </c>
      <c r="D98" s="96" t="str">
        <f>INDEX(Consolidado!$A$1:$CA$102,ROW(D98)+1,MATCH(DatosProcesados!D$1,Consolidado!$A$1:$CA$1,0))</f>
        <v>No</v>
      </c>
      <c r="E98" s="96" t="str">
        <f>INDEX(Consolidado!$A$1:$CA$102,ROW(E98)+1,MATCH(DatosProcesados!E$1,Consolidado!$A$1:$CA$1,0))</f>
        <v>No</v>
      </c>
      <c r="F98" s="96" t="str">
        <f>INDEX(Consolidado!$A$1:$CA$102,ROW(F98)+1,MATCH(DatosProcesados!F$1,Consolidado!$A$1:$CA$1,0))</f>
        <v>No</v>
      </c>
      <c r="G98" s="96">
        <f>INDEX(Consolidado!$A$1:$CA$102,ROW(G98)+1,MATCH(DatosProcesados!G$1,Consolidado!$A$1:$CA$1,0))</f>
        <v>1987</v>
      </c>
      <c r="H98" s="96" t="str">
        <f>INDEX(Consolidado!$A$1:$CA$102,ROW(H98)+1,MATCH(DatosProcesados!H$1,Consolidado!$A$1:$CA$1,0))</f>
        <v>Colombia</v>
      </c>
      <c r="I98" s="96">
        <f>INDEX(Consolidado!$A$1:$CA$102,ROW(I98)+1,MATCH(DatosProcesados!I$1,Consolidado!$A$1:$CA$1,0))</f>
        <v>0.711210393</v>
      </c>
      <c r="J98" s="96" t="str">
        <f>INDEX(Consolidado!$A$1:$CA$102,ROW(J98)+1,MATCH(DatosProcesados!J$1,Consolidado!$A$1:$CA$1,0))</f>
        <v>No</v>
      </c>
      <c r="K98" s="96" t="str">
        <f>INDEX(Consolidado!$A$1:$CA$102,ROW(K98)+1,MATCH(DatosProcesados!K$1,Consolidado!$A$1:$CA$1,0))</f>
        <v>No tiene</v>
      </c>
      <c r="L98" s="96">
        <f>INDEX(Consolidado!$A$1:$CA$102,ROW(L98)+1,MATCH(DatosProcesados!L$1,Consolidado!$A$1:$CA$1,0))</f>
        <v>0</v>
      </c>
      <c r="M98" s="96">
        <f>INDEX(Consolidado!$A$1:$CA$102,ROW(M98)+1,MATCH(DatosProcesados!M$1,Consolidado!$A$1:$CA$1,0))</f>
        <v>0</v>
      </c>
      <c r="N98" s="96">
        <f>INDEX(Consolidado!$A$1:$CA$102,ROW(N98)+1,MATCH(DatosProcesados!N$1,Consolidado!$A$1:$CA$1,0))</f>
        <v>0</v>
      </c>
      <c r="O98" s="96">
        <f>INDEX(Consolidado!$A$1:$CA$102,ROW(O98)+1,MATCH(DatosProcesados!O$1,Consolidado!$A$1:$CA$1,0))</f>
        <v>0</v>
      </c>
      <c r="P98" s="96">
        <f>INDEX(Consolidado!$A$1:$CA$102,ROW(P98)+1,MATCH(DatosProcesados!P$1,Consolidado!$A$1:$CA$1,0))</f>
        <v>0</v>
      </c>
      <c r="Q98" s="96" t="str">
        <f>INDEX(Consolidado!$A$1:$CA$102,ROW(Q98)+1,MATCH(DatosProcesados!Q$1,Consolidado!$A$1:$CA$1,0))</f>
        <v xml:space="preserve">No informa </v>
      </c>
      <c r="R98" s="96" t="str">
        <f>INDEX(Consolidado!$A$1:$CA$102,ROW(R98)+1,MATCH(DatosProcesados!R$1,Consolidado!$A$1:$CA$1,0))</f>
        <v xml:space="preserve">No informa </v>
      </c>
      <c r="S98" s="96" t="str">
        <f>INDEX(Consolidado!$A$1:$CA$102,ROW(S98)+1,MATCH(DatosProcesados!S$1,Consolidado!$A$1:$CA$1,0))</f>
        <v xml:space="preserve">No informa </v>
      </c>
      <c r="T98" s="96">
        <f>INDEX(Consolidado!$A$1:$CA$102,ROW(T98)+1,MATCH(DatosProcesados!T$1,Consolidado!$A$1:$CA$1,0))</f>
        <v>0</v>
      </c>
      <c r="U98" s="96">
        <f>INDEX(Consolidado!$A$1:$CA$102,ROW(U98)+1,MATCH(DatosProcesados!U$1,Consolidado!$A$1:$CA$1,0))</f>
        <v>0</v>
      </c>
      <c r="V98" s="96">
        <f>INDEX(Consolidado!$A$1:$CA$102,ROW(V98)+1,MATCH(DatosProcesados!V$1,Consolidado!$A$1:$CA$1,0))</f>
        <v>0</v>
      </c>
      <c r="W98" s="96">
        <f>INDEX(Consolidado!$A$1:$CA$102,ROW(W98)+1,MATCH(DatosProcesados!W$1,Consolidado!$A$1:$CA$1,0))</f>
        <v>0</v>
      </c>
      <c r="X98" s="96" t="str">
        <f>INDEX(Consolidado!$A$1:$CA$102,ROW(X98)+1,MATCH(DatosProcesados!X$1,Consolidado!$A$1:$CA$1,0))</f>
        <v>No informa</v>
      </c>
      <c r="Y98" s="96">
        <f>INDEX(Consolidado!$A$1:$CA$102,ROW(Y98)+1,MATCH(DatosProcesados!Y$1,Consolidado!$A$1:$CA$1,0))</f>
        <v>0</v>
      </c>
      <c r="Z98" s="96">
        <f>INDEX(Consolidado!$A$1:$CA$102,ROW(Z98)+1,MATCH(DatosProcesados!Z$1,Consolidado!$A$1:$CA$1,0))</f>
        <v>0</v>
      </c>
      <c r="AA98" s="96" t="str">
        <f>INDEX(Consolidado!$A$1:$CA$102,ROW(AA98)+1,MATCH(DatosProcesados!AA$1,Consolidado!$A$1:$CA$1,0))</f>
        <v>No informa</v>
      </c>
      <c r="AB98" s="96">
        <f>INDEX(Consolidado!$A$1:$CA$102,ROW(AB98)+1,MATCH(DatosProcesados!AB$1,Consolidado!$A$1:$CA$1,0))</f>
        <v>0</v>
      </c>
      <c r="AC98" s="96">
        <f>INDEX(Consolidado!$A$1:$CA$102,ROW(AC98)+1,MATCH(DatosProcesados!AC$1,Consolidado!$A$1:$CA$1,0))</f>
        <v>0</v>
      </c>
      <c r="AD98" s="96" t="str">
        <f>INDEX(Consolidado!$A$1:$CA$102,ROW(AD98)+1,MATCH(DatosProcesados!AD$1,Consolidado!$A$1:$CA$1,0))</f>
        <v xml:space="preserve">No informa </v>
      </c>
      <c r="AE98" s="96">
        <f>INDEX(Consolidado!$A$1:$CA$102,ROW(AE98)+1,MATCH(DatosProcesados!AE$1,Consolidado!$A$1:$CA$1,0))</f>
        <v>0</v>
      </c>
      <c r="AF98" s="96">
        <f>INDEX(Consolidado!$A$1:$CA$102,ROW(AF98)+1,MATCH(DatosProcesados!AF$1,Consolidado!$A$1:$CA$1,0))</f>
        <v>0</v>
      </c>
      <c r="AG98" s="96">
        <f>INDEX(Consolidado!$A$1:$CA$102,ROW(AG98)+1,MATCH(DatosProcesados!AG$1,Consolidado!$A$1:$CA$1,0))</f>
        <v>0</v>
      </c>
      <c r="AH98" s="96">
        <f>INDEX(Consolidado!$A$1:$CA$102,ROW(AH98)+1,MATCH(DatosProcesados!AH$1,Consolidado!$A$1:$CA$1,0))</f>
        <v>0</v>
      </c>
      <c r="AI98" s="96" t="str">
        <f>INDEX(Consolidado!$A$1:$CA$102,ROW(AI98)+1,MATCH(DatosProcesados!AI$1,Consolidado!$A$1:$CA$1,0))</f>
        <v>No informa</v>
      </c>
      <c r="AJ98" s="96" t="str">
        <f>INDEX(Consolidado!$A$1:$CA$102,ROW(AJ98)+1,MATCH(DatosProcesados!AJ$1,Consolidado!$A$1:$CA$1,0))</f>
        <v>No informa</v>
      </c>
      <c r="AK98" s="96">
        <f>INDEX(Consolidado!$A$1:$CA$102,ROW(AK98)+1,MATCH(DatosProcesados!AK$1,Consolidado!$A$1:$CA$1,0))</f>
        <v>0</v>
      </c>
      <c r="AL98" s="96" t="str">
        <f>INDEX(Consolidado!$A$1:$CA$102,ROW(AL98)+1,MATCH(DatosProcesados!AL$1,Consolidado!$A$1:$CA$1,0))</f>
        <v>No informa</v>
      </c>
      <c r="AM98" s="96" t="str">
        <f>INDEX(Consolidado!$A$1:$CA$102,ROW(AM98)+1,MATCH(DatosProcesados!AM$1,Consolidado!$A$1:$CA$1,0))</f>
        <v>No informa</v>
      </c>
      <c r="AN98" s="96">
        <f>INDEX(Consolidado!$A$1:$CA$102,ROW(AN98)+1,MATCH(DatosProcesados!AN$1,Consolidado!$A$1:$CA$1,0))</f>
        <v>0</v>
      </c>
      <c r="AO98" s="96" t="str">
        <f>INDEX(Consolidado!$A$1:$CA$102,ROW(AO98)+1,MATCH(DatosProcesados!AO$1,Consolidado!$A$1:$CA$1,0))</f>
        <v>No informa</v>
      </c>
      <c r="AP98" s="96" t="str">
        <f>INDEX(Consolidado!$A$1:$CA$102,ROW(AP98)+1,MATCH(DatosProcesados!AP$1,Consolidado!$A$1:$CA$1,0))</f>
        <v>No informa</v>
      </c>
      <c r="AQ98" s="96">
        <f>INDEX(Consolidado!$A$1:$CA$102,ROW(AQ98)+1,MATCH(DatosProcesados!AQ$1,Consolidado!$A$1:$CA$1,0))</f>
        <v>0</v>
      </c>
      <c r="AR98" s="96">
        <f>INDEX(Consolidado!$A$1:$CA$102,ROW(AR98)+1,MATCH(DatosProcesados!AR$1,Consolidado!$A$1:$CA$1,0))</f>
        <v>0</v>
      </c>
      <c r="AS98" s="96" t="str">
        <f>INDEX(Consolidado!$A$1:$CA$102,ROW(AS98)+1,MATCH(DatosProcesados!AS$1,Consolidado!$A$1:$CA$1,0))</f>
        <v>No informa</v>
      </c>
      <c r="AT98" s="96">
        <f>INDEX(Consolidado!$A$1:$CA$102,ROW(AT98)+1,MATCH(DatosProcesados!AT$1,Consolidado!$A$1:$CA$1,0))</f>
        <v>0</v>
      </c>
      <c r="AU98" s="96">
        <f>INDEX(Consolidado!$A$1:$CA$102,ROW(AU98)+1,MATCH(DatosProcesados!AU$1,Consolidado!$A$1:$CA$1,0))</f>
        <v>0</v>
      </c>
      <c r="AV98" s="96">
        <f>INDEX(Consolidado!$A$1:$CA$102,ROW(AV98)+1,MATCH(DatosProcesados!AV$1,Consolidado!$A$1:$CA$1,0))</f>
        <v>0</v>
      </c>
      <c r="AW98" s="96">
        <f>INDEX(Consolidado!$A$1:$CA$102,ROW(AW98)+1,MATCH(DatosProcesados!AW$1,Consolidado!$A$1:$CA$1,0))</f>
        <v>0</v>
      </c>
      <c r="AX98" s="96" t="str">
        <f>INDEX(Consolidado!$A$1:$CA$102,ROW(AX98)+1,MATCH(DatosProcesados!AX$1,Consolidado!$A$1:$CA$1,0))</f>
        <v>No informa</v>
      </c>
      <c r="AY98" s="96" t="str">
        <f>INDEX(Consolidado!$A$1:$CA$102,ROW(AY98)+1,MATCH(DatosProcesados!AY$1,Consolidado!$A$1:$CA$1,0))</f>
        <v>No informa</v>
      </c>
      <c r="AZ98" s="96" t="str">
        <f>INDEX(Consolidado!$A$1:$CA$102,ROW(AZ98)+1,MATCH(DatosProcesados!AZ$1,Consolidado!$A$1:$CA$1,0))</f>
        <v>No informa</v>
      </c>
      <c r="BA98" s="96">
        <f>INDEX(Consolidado!$A$1:$CA$102,ROW(BA98)+1,MATCH(DatosProcesados!BA$1,Consolidado!$A$1:$CA$1,0))</f>
        <v>0</v>
      </c>
      <c r="BB98" s="96" t="str">
        <f>INDEX(Consolidado!$A$1:$CA$102,ROW(BB98)+1,MATCH(DatosProcesados!BB$1,Consolidado!$A$1:$CA$1,0))</f>
        <v xml:space="preserve">No informa </v>
      </c>
      <c r="BC98" s="96">
        <f>INDEX(Consolidado!$A$1:$CA$102,ROW(BC98)+1,MATCH(DatosProcesados!BC$1,Consolidado!$A$1:$CA$1,0))</f>
        <v>0</v>
      </c>
      <c r="BD98" s="96">
        <f>INDEX(Consolidado!$A$1:$CA$102,ROW(BD98)+1,MATCH(DatosProcesados!BD$1,Consolidado!$A$1:$CA$1,0))</f>
        <v>0</v>
      </c>
      <c r="BE98" s="96">
        <f>INDEX(Consolidado!$A$1:$CA$102,ROW(BE98)+1,MATCH(DatosProcesados!BE$1,Consolidado!$A$1:$CA$1,0))</f>
        <v>0</v>
      </c>
      <c r="BF98" s="96">
        <f>INDEX(Consolidado!$A$1:$CA$102,ROW(BF98)+1,MATCH(DatosProcesados!BF$1,Consolidado!$A$1:$CA$1,0))</f>
        <v>0</v>
      </c>
    </row>
    <row r="99" spans="1:58" x14ac:dyDescent="0.3">
      <c r="A99" s="96" t="str">
        <f>INDEX(Consolidado!$A$1:$CA$102,ROW(A99)+1,MATCH(DatosProcesados!A$1,Consolidado!$A$1:$CA$1,0))</f>
        <v>Aliar</v>
      </c>
      <c r="B99" s="96" t="str">
        <f>INDEX(Consolidado!$A$1:$CA$102,ROW(B99)+1,MATCH(DatosProcesados!B$1,Consolidado!$A$1:$CA$1,0))</f>
        <v>Agropecuario</v>
      </c>
      <c r="C99" s="96" t="str">
        <f>INDEX(Consolidado!$A$1:$CA$102,ROW(C99)+1,MATCH(DatosProcesados!C$1,Consolidado!$A$1:$CA$1,0))</f>
        <v>Privada</v>
      </c>
      <c r="D99" s="96" t="str">
        <f>INDEX(Consolidado!$A$1:$CA$102,ROW(D99)+1,MATCH(DatosProcesados!D$1,Consolidado!$A$1:$CA$1,0))</f>
        <v>No</v>
      </c>
      <c r="E99" s="96" t="str">
        <f>INDEX(Consolidado!$A$1:$CA$102,ROW(E99)+1,MATCH(DatosProcesados!E$1,Consolidado!$A$1:$CA$1,0))</f>
        <v>No</v>
      </c>
      <c r="F99" s="96" t="str">
        <f>INDEX(Consolidado!$A$1:$CA$102,ROW(F99)+1,MATCH(DatosProcesados!F$1,Consolidado!$A$1:$CA$1,0))</f>
        <v>No</v>
      </c>
      <c r="G99" s="96">
        <f>INDEX(Consolidado!$A$1:$CA$102,ROW(G99)+1,MATCH(DatosProcesados!G$1,Consolidado!$A$1:$CA$1,0))</f>
        <v>2007</v>
      </c>
      <c r="H99" s="96" t="str">
        <f>INDEX(Consolidado!$A$1:$CA$102,ROW(H99)+1,MATCH(DatosProcesados!H$1,Consolidado!$A$1:$CA$1,0))</f>
        <v>Colombia</v>
      </c>
      <c r="I99" s="96">
        <f>INDEX(Consolidado!$A$1:$CA$102,ROW(I99)+1,MATCH(DatosProcesados!I$1,Consolidado!$A$1:$CA$1,0))</f>
        <v>0.97802211500000003</v>
      </c>
      <c r="J99" s="96" t="str">
        <f>INDEX(Consolidado!$A$1:$CA$102,ROW(J99)+1,MATCH(DatosProcesados!J$1,Consolidado!$A$1:$CA$1,0))</f>
        <v>Si</v>
      </c>
      <c r="K99" s="96">
        <f>INDEX(Consolidado!$A$1:$CA$102,ROW(K99)+1,MATCH(DatosProcesados!K$1,Consolidado!$A$1:$CA$1,0))</f>
        <v>2023</v>
      </c>
      <c r="L99" s="96" t="str">
        <f>INDEX(Consolidado!$A$1:$CA$102,ROW(L99)+1,MATCH(DatosProcesados!L$1,Consolidado!$A$1:$CA$1,0))</f>
        <v>Si</v>
      </c>
      <c r="M99" s="96" t="str">
        <f>INDEX(Consolidado!$A$1:$CA$102,ROW(M99)+1,MATCH(DatosProcesados!M$1,Consolidado!$A$1:$CA$1,0))</f>
        <v>Si</v>
      </c>
      <c r="N99" s="96" t="str">
        <f>INDEX(Consolidado!$A$1:$CA$102,ROW(N99)+1,MATCH(DatosProcesados!N$1,Consolidado!$A$1:$CA$1,0))</f>
        <v>Si</v>
      </c>
      <c r="O99" s="96" t="str">
        <f>INDEX(Consolidado!$A$1:$CA$102,ROW(O99)+1,MATCH(DatosProcesados!O$1,Consolidado!$A$1:$CA$1,0))</f>
        <v>Si</v>
      </c>
      <c r="P99" s="96" t="str">
        <f>INDEX(Consolidado!$A$1:$CA$102,ROW(P99)+1,MATCH(DatosProcesados!P$1,Consolidado!$A$1:$CA$1,0))</f>
        <v>Si</v>
      </c>
      <c r="Q99" s="96">
        <f>INDEX(Consolidado!$A$1:$CA$102,ROW(Q99)+1,MATCH(DatosProcesados!Q$1,Consolidado!$A$1:$CA$1,0))</f>
        <v>95363.05</v>
      </c>
      <c r="R99" s="96" t="str">
        <f>INDEX(Consolidado!$A$1:$CA$102,ROW(R99)+1,MATCH(DatosProcesados!R$1,Consolidado!$A$1:$CA$1,0))</f>
        <v>No informa</v>
      </c>
      <c r="S99" s="96" t="str">
        <f>INDEX(Consolidado!$A$1:$CA$102,ROW(S99)+1,MATCH(DatosProcesados!S$1,Consolidado!$A$1:$CA$1,0))</f>
        <v xml:space="preserve">No informa </v>
      </c>
      <c r="T99" s="96" t="str">
        <f>INDEX(Consolidado!$A$1:$CA$102,ROW(T99)+1,MATCH(DatosProcesados!T$1,Consolidado!$A$1:$CA$1,0))</f>
        <v>Si</v>
      </c>
      <c r="U99" s="96" t="str">
        <f>INDEX(Consolidado!$A$1:$CA$102,ROW(U99)+1,MATCH(DatosProcesados!U$1,Consolidado!$A$1:$CA$1,0))</f>
        <v>No</v>
      </c>
      <c r="V99" s="96">
        <f>INDEX(Consolidado!$A$1:$CA$102,ROW(V99)+1,MATCH(DatosProcesados!V$1,Consolidado!$A$1:$CA$1,0))</f>
        <v>1</v>
      </c>
      <c r="W99" s="96" t="str">
        <f>INDEX(Consolidado!$A$1:$CA$102,ROW(W99)+1,MATCH(DatosProcesados!W$1,Consolidado!$A$1:$CA$1,0))</f>
        <v>Si</v>
      </c>
      <c r="X99" s="96">
        <f>INDEX(Consolidado!$A$1:$CA$102,ROW(X99)+1,MATCH(DatosProcesados!X$1,Consolidado!$A$1:$CA$1,0))</f>
        <v>137771314.99200001</v>
      </c>
      <c r="Y99" s="96" t="str">
        <f>INDEX(Consolidado!$A$1:$CA$102,ROW(Y99)+1,MATCH(DatosProcesados!Y$1,Consolidado!$A$1:$CA$1,0))</f>
        <v>Si</v>
      </c>
      <c r="Z99" s="96" t="str">
        <f>INDEX(Consolidado!$A$1:$CA$102,ROW(Z99)+1,MATCH(DatosProcesados!Z$1,Consolidado!$A$1:$CA$1,0))</f>
        <v>Si</v>
      </c>
      <c r="AA99" s="96">
        <f>INDEX(Consolidado!$A$1:$CA$102,ROW(AA99)+1,MATCH(DatosProcesados!AA$1,Consolidado!$A$1:$CA$1,0))</f>
        <v>2375440</v>
      </c>
      <c r="AB99" s="96">
        <f>INDEX(Consolidado!$A$1:$CA$102,ROW(AB99)+1,MATCH(DatosProcesados!AB$1,Consolidado!$A$1:$CA$1,0))</f>
        <v>1</v>
      </c>
      <c r="AC99" s="96" t="str">
        <f>INDEX(Consolidado!$A$1:$CA$102,ROW(AC99)+1,MATCH(DatosProcesados!AC$1,Consolidado!$A$1:$CA$1,0))</f>
        <v>Si</v>
      </c>
      <c r="AD99" s="96">
        <f>INDEX(Consolidado!$A$1:$CA$102,ROW(AD99)+1,MATCH(DatosProcesados!AD$1,Consolidado!$A$1:$CA$1,0))</f>
        <v>13210.02</v>
      </c>
      <c r="AE99" s="96">
        <f>INDEX(Consolidado!$A$1:$CA$102,ROW(AE99)+1,MATCH(DatosProcesados!AE$1,Consolidado!$A$1:$CA$1,0))</f>
        <v>1</v>
      </c>
      <c r="AF99" s="96" t="str">
        <f>INDEX(Consolidado!$A$1:$CA$102,ROW(AF99)+1,MATCH(DatosProcesados!AF$1,Consolidado!$A$1:$CA$1,0))</f>
        <v>Si</v>
      </c>
      <c r="AG99" s="96" t="str">
        <f>INDEX(Consolidado!$A$1:$CA$102,ROW(AG99)+1,MATCH(DatosProcesados!AG$1,Consolidado!$A$1:$CA$1,0))</f>
        <v>No</v>
      </c>
      <c r="AH99" s="96" t="str">
        <f>INDEX(Consolidado!$A$1:$CA$102,ROW(AH99)+1,MATCH(DatosProcesados!AH$1,Consolidado!$A$1:$CA$1,0))</f>
        <v>Si</v>
      </c>
      <c r="AI99" s="96" t="str">
        <f>INDEX(Consolidado!$A$1:$CA$102,ROW(AI99)+1,MATCH(DatosProcesados!AI$1,Consolidado!$A$1:$CA$1,0))</f>
        <v>No informa</v>
      </c>
      <c r="AJ99" s="96" t="str">
        <f>INDEX(Consolidado!$A$1:$CA$102,ROW(AJ99)+1,MATCH(DatosProcesados!AJ$1,Consolidado!$A$1:$CA$1,0))</f>
        <v>No informa</v>
      </c>
      <c r="AK99" s="96" t="str">
        <f>INDEX(Consolidado!$A$1:$CA$102,ROW(AK99)+1,MATCH(DatosProcesados!AK$1,Consolidado!$A$1:$CA$1,0))</f>
        <v>Si</v>
      </c>
      <c r="AL99" s="96" t="str">
        <f>INDEX(Consolidado!$A$1:$CA$102,ROW(AL99)+1,MATCH(DatosProcesados!AL$1,Consolidado!$A$1:$CA$1,0))</f>
        <v>No informa</v>
      </c>
      <c r="AM99" s="96" t="str">
        <f>INDEX(Consolidado!$A$1:$CA$102,ROW(AM99)+1,MATCH(DatosProcesados!AM$1,Consolidado!$A$1:$CA$1,0))</f>
        <v>No informa</v>
      </c>
      <c r="AN99" s="96">
        <f>INDEX(Consolidado!$A$1:$CA$102,ROW(AN99)+1,MATCH(DatosProcesados!AN$1,Consolidado!$A$1:$CA$1,0))</f>
        <v>0</v>
      </c>
      <c r="AO99" s="96">
        <f>INDEX(Consolidado!$A$1:$CA$102,ROW(AO99)+1,MATCH(DatosProcesados!AO$1,Consolidado!$A$1:$CA$1,0))</f>
        <v>0.16</v>
      </c>
      <c r="AP99" s="96">
        <f>INDEX(Consolidado!$A$1:$CA$102,ROW(AP99)+1,MATCH(DatosProcesados!AP$1,Consolidado!$A$1:$CA$1,0))</f>
        <v>0.25900000000000001</v>
      </c>
      <c r="AQ99" s="96" t="str">
        <f>INDEX(Consolidado!$A$1:$CA$102,ROW(AQ99)+1,MATCH(DatosProcesados!AQ$1,Consolidado!$A$1:$CA$1,0))</f>
        <v>No</v>
      </c>
      <c r="AR99" s="96" t="str">
        <f>INDEX(Consolidado!$A$1:$CA$102,ROW(AR99)+1,MATCH(DatosProcesados!AR$1,Consolidado!$A$1:$CA$1,0))</f>
        <v>No informa</v>
      </c>
      <c r="AS99" s="96">
        <f>INDEX(Consolidado!$A$1:$CA$102,ROW(AS99)+1,MATCH(DatosProcesados!AS$1,Consolidado!$A$1:$CA$1,0))</f>
        <v>0</v>
      </c>
      <c r="AT99" s="96" t="str">
        <f>INDEX(Consolidado!$A$1:$CA$102,ROW(AT99)+1,MATCH(DatosProcesados!AT$1,Consolidado!$A$1:$CA$1,0))</f>
        <v>No</v>
      </c>
      <c r="AU99" s="96" t="str">
        <f>INDEX(Consolidado!$A$1:$CA$102,ROW(AU99)+1,MATCH(DatosProcesados!AU$1,Consolidado!$A$1:$CA$1,0))</f>
        <v>Si</v>
      </c>
      <c r="AV99" s="96">
        <f>INDEX(Consolidado!$A$1:$CA$102,ROW(AV99)+1,MATCH(DatosProcesados!AV$1,Consolidado!$A$1:$CA$1,0))</f>
        <v>1</v>
      </c>
      <c r="AW99" s="96" t="str">
        <f>INDEX(Consolidado!$A$1:$CA$102,ROW(AW99)+1,MATCH(DatosProcesados!AW$1,Consolidado!$A$1:$CA$1,0))</f>
        <v>No informa</v>
      </c>
      <c r="AX99" s="96" t="str">
        <f>INDEX(Consolidado!$A$1:$CA$102,ROW(AX99)+1,MATCH(DatosProcesados!AX$1,Consolidado!$A$1:$CA$1,0))</f>
        <v>No informa</v>
      </c>
      <c r="AY99" s="96" t="str">
        <f>INDEX(Consolidado!$A$1:$CA$102,ROW(AY99)+1,MATCH(DatosProcesados!AY$1,Consolidado!$A$1:$CA$1,0))</f>
        <v>No informa</v>
      </c>
      <c r="AZ99" s="96" t="str">
        <f>INDEX(Consolidado!$A$1:$CA$102,ROW(AZ99)+1,MATCH(DatosProcesados!AZ$1,Consolidado!$A$1:$CA$1,0))</f>
        <v>No informa</v>
      </c>
      <c r="BA99" s="96" t="str">
        <f>INDEX(Consolidado!$A$1:$CA$102,ROW(BA99)+1,MATCH(DatosProcesados!BA$1,Consolidado!$A$1:$CA$1,0))</f>
        <v>No</v>
      </c>
      <c r="BB99" s="96" t="str">
        <f>INDEX(Consolidado!$A$1:$CA$102,ROW(BB99)+1,MATCH(DatosProcesados!BB$1,Consolidado!$A$1:$CA$1,0))</f>
        <v>No informa</v>
      </c>
      <c r="BC99" s="96" t="str">
        <f>INDEX(Consolidado!$A$1:$CA$102,ROW(BC99)+1,MATCH(DatosProcesados!BC$1,Consolidado!$A$1:$CA$1,0))</f>
        <v>No</v>
      </c>
      <c r="BD99" s="96" t="str">
        <f>INDEX(Consolidado!$A$1:$CA$102,ROW(BD99)+1,MATCH(DatosProcesados!BD$1,Consolidado!$A$1:$CA$1,0))</f>
        <v>No</v>
      </c>
      <c r="BE99" s="96">
        <f>INDEX(Consolidado!$A$1:$CA$102,ROW(BE99)+1,MATCH(DatosProcesados!BE$1,Consolidado!$A$1:$CA$1,0))</f>
        <v>1</v>
      </c>
      <c r="BF99" s="96">
        <f>INDEX(Consolidado!$A$1:$CA$102,ROW(BF99)+1,MATCH(DatosProcesados!BF$1,Consolidado!$A$1:$CA$1,0))</f>
        <v>0</v>
      </c>
    </row>
    <row r="100" spans="1:58" x14ac:dyDescent="0.3">
      <c r="A100" s="96" t="str">
        <f>INDEX(Consolidado!$A$1:$CA$102,ROW(A100)+1,MATCH(DatosProcesados!A$1,Consolidado!$A$1:$CA$1,0))</f>
        <v>INCUBADORA SANTANDER S.A. (Huevos Kikes)</v>
      </c>
      <c r="B100" s="96" t="str">
        <f>INDEX(Consolidado!$A$1:$CA$102,ROW(B100)+1,MATCH(DatosProcesados!B$1,Consolidado!$A$1:$CA$1,0))</f>
        <v>Agropecuario</v>
      </c>
      <c r="C100" s="96" t="str">
        <f>INDEX(Consolidado!$A$1:$CA$102,ROW(C100)+1,MATCH(DatosProcesados!C$1,Consolidado!$A$1:$CA$1,0))</f>
        <v>Privada</v>
      </c>
      <c r="D100" s="96" t="str">
        <f>INDEX(Consolidado!$A$1:$CA$102,ROW(D100)+1,MATCH(DatosProcesados!D$1,Consolidado!$A$1:$CA$1,0))</f>
        <v>Si</v>
      </c>
      <c r="E100" s="96" t="str">
        <f>INDEX(Consolidado!$A$1:$CA$102,ROW(E100)+1,MATCH(DatosProcesados!E$1,Consolidado!$A$1:$CA$1,0))</f>
        <v>No</v>
      </c>
      <c r="F100" s="96" t="str">
        <f>INDEX(Consolidado!$A$1:$CA$102,ROW(F100)+1,MATCH(DatosProcesados!F$1,Consolidado!$A$1:$CA$1,0))</f>
        <v>No</v>
      </c>
      <c r="G100" s="96">
        <f>INDEX(Consolidado!$A$1:$CA$102,ROW(G100)+1,MATCH(DatosProcesados!G$1,Consolidado!$A$1:$CA$1,0))</f>
        <v>1962</v>
      </c>
      <c r="H100" s="96" t="str">
        <f>INDEX(Consolidado!$A$1:$CA$102,ROW(H100)+1,MATCH(DatosProcesados!H$1,Consolidado!$A$1:$CA$1,0))</f>
        <v>Colombia</v>
      </c>
      <c r="I100" s="96">
        <f>INDEX(Consolidado!$A$1:$CA$102,ROW(I100)+1,MATCH(DatosProcesados!I$1,Consolidado!$A$1:$CA$1,0))</f>
        <v>0.89448844999999999</v>
      </c>
      <c r="J100" s="96" t="str">
        <f>INDEX(Consolidado!$A$1:$CA$102,ROW(J100)+1,MATCH(DatosProcesados!J$1,Consolidado!$A$1:$CA$1,0))</f>
        <v>No</v>
      </c>
      <c r="K100" s="96" t="str">
        <f>INDEX(Consolidado!$A$1:$CA$102,ROW(K100)+1,MATCH(DatosProcesados!K$1,Consolidado!$A$1:$CA$1,0))</f>
        <v>No tiene</v>
      </c>
      <c r="L100" s="96">
        <f>INDEX(Consolidado!$A$1:$CA$102,ROW(L100)+1,MATCH(DatosProcesados!L$1,Consolidado!$A$1:$CA$1,0))</f>
        <v>0</v>
      </c>
      <c r="M100" s="96">
        <f>INDEX(Consolidado!$A$1:$CA$102,ROW(M100)+1,MATCH(DatosProcesados!M$1,Consolidado!$A$1:$CA$1,0))</f>
        <v>0</v>
      </c>
      <c r="N100" s="96">
        <f>INDEX(Consolidado!$A$1:$CA$102,ROW(N100)+1,MATCH(DatosProcesados!N$1,Consolidado!$A$1:$CA$1,0))</f>
        <v>0</v>
      </c>
      <c r="O100" s="96">
        <f>INDEX(Consolidado!$A$1:$CA$102,ROW(O100)+1,MATCH(DatosProcesados!O$1,Consolidado!$A$1:$CA$1,0))</f>
        <v>0</v>
      </c>
      <c r="P100" s="96">
        <f>INDEX(Consolidado!$A$1:$CA$102,ROW(P100)+1,MATCH(DatosProcesados!P$1,Consolidado!$A$1:$CA$1,0))</f>
        <v>0</v>
      </c>
      <c r="Q100" s="96" t="str">
        <f>INDEX(Consolidado!$A$1:$CA$102,ROW(Q100)+1,MATCH(DatosProcesados!Q$1,Consolidado!$A$1:$CA$1,0))</f>
        <v xml:space="preserve">No informa </v>
      </c>
      <c r="R100" s="96" t="str">
        <f>INDEX(Consolidado!$A$1:$CA$102,ROW(R100)+1,MATCH(DatosProcesados!R$1,Consolidado!$A$1:$CA$1,0))</f>
        <v xml:space="preserve">No informa </v>
      </c>
      <c r="S100" s="96" t="str">
        <f>INDEX(Consolidado!$A$1:$CA$102,ROW(S100)+1,MATCH(DatosProcesados!S$1,Consolidado!$A$1:$CA$1,0))</f>
        <v xml:space="preserve">No informa </v>
      </c>
      <c r="T100" s="96">
        <f>INDEX(Consolidado!$A$1:$CA$102,ROW(T100)+1,MATCH(DatosProcesados!T$1,Consolidado!$A$1:$CA$1,0))</f>
        <v>0</v>
      </c>
      <c r="U100" s="96">
        <f>INDEX(Consolidado!$A$1:$CA$102,ROW(U100)+1,MATCH(DatosProcesados!U$1,Consolidado!$A$1:$CA$1,0))</f>
        <v>0</v>
      </c>
      <c r="V100" s="96">
        <f>INDEX(Consolidado!$A$1:$CA$102,ROW(V100)+1,MATCH(DatosProcesados!V$1,Consolidado!$A$1:$CA$1,0))</f>
        <v>0</v>
      </c>
      <c r="W100" s="96">
        <f>INDEX(Consolidado!$A$1:$CA$102,ROW(W100)+1,MATCH(DatosProcesados!W$1,Consolidado!$A$1:$CA$1,0))</f>
        <v>0</v>
      </c>
      <c r="X100" s="96" t="str">
        <f>INDEX(Consolidado!$A$1:$CA$102,ROW(X100)+1,MATCH(DatosProcesados!X$1,Consolidado!$A$1:$CA$1,0))</f>
        <v>No informa</v>
      </c>
      <c r="Y100" s="96">
        <f>INDEX(Consolidado!$A$1:$CA$102,ROW(Y100)+1,MATCH(DatosProcesados!Y$1,Consolidado!$A$1:$CA$1,0))</f>
        <v>0</v>
      </c>
      <c r="Z100" s="96">
        <f>INDEX(Consolidado!$A$1:$CA$102,ROW(Z100)+1,MATCH(DatosProcesados!Z$1,Consolidado!$A$1:$CA$1,0))</f>
        <v>0</v>
      </c>
      <c r="AA100" s="96" t="str">
        <f>INDEX(Consolidado!$A$1:$CA$102,ROW(AA100)+1,MATCH(DatosProcesados!AA$1,Consolidado!$A$1:$CA$1,0))</f>
        <v>No informa</v>
      </c>
      <c r="AB100" s="96">
        <f>INDEX(Consolidado!$A$1:$CA$102,ROW(AB100)+1,MATCH(DatosProcesados!AB$1,Consolidado!$A$1:$CA$1,0))</f>
        <v>0</v>
      </c>
      <c r="AC100" s="96">
        <f>INDEX(Consolidado!$A$1:$CA$102,ROW(AC100)+1,MATCH(DatosProcesados!AC$1,Consolidado!$A$1:$CA$1,0))</f>
        <v>0</v>
      </c>
      <c r="AD100" s="96" t="str">
        <f>INDEX(Consolidado!$A$1:$CA$102,ROW(AD100)+1,MATCH(DatosProcesados!AD$1,Consolidado!$A$1:$CA$1,0))</f>
        <v xml:space="preserve">No informa </v>
      </c>
      <c r="AE100" s="96">
        <f>INDEX(Consolidado!$A$1:$CA$102,ROW(AE100)+1,MATCH(DatosProcesados!AE$1,Consolidado!$A$1:$CA$1,0))</f>
        <v>0</v>
      </c>
      <c r="AF100" s="96">
        <f>INDEX(Consolidado!$A$1:$CA$102,ROW(AF100)+1,MATCH(DatosProcesados!AF$1,Consolidado!$A$1:$CA$1,0))</f>
        <v>0</v>
      </c>
      <c r="AG100" s="96">
        <f>INDEX(Consolidado!$A$1:$CA$102,ROW(AG100)+1,MATCH(DatosProcesados!AG$1,Consolidado!$A$1:$CA$1,0))</f>
        <v>0</v>
      </c>
      <c r="AH100" s="96">
        <f>INDEX(Consolidado!$A$1:$CA$102,ROW(AH100)+1,MATCH(DatosProcesados!AH$1,Consolidado!$A$1:$CA$1,0))</f>
        <v>0</v>
      </c>
      <c r="AI100" s="96" t="str">
        <f>INDEX(Consolidado!$A$1:$CA$102,ROW(AI100)+1,MATCH(DatosProcesados!AI$1,Consolidado!$A$1:$CA$1,0))</f>
        <v>No informa</v>
      </c>
      <c r="AJ100" s="96" t="str">
        <f>INDEX(Consolidado!$A$1:$CA$102,ROW(AJ100)+1,MATCH(DatosProcesados!AJ$1,Consolidado!$A$1:$CA$1,0))</f>
        <v>No informa</v>
      </c>
      <c r="AK100" s="96">
        <f>INDEX(Consolidado!$A$1:$CA$102,ROW(AK100)+1,MATCH(DatosProcesados!AK$1,Consolidado!$A$1:$CA$1,0))</f>
        <v>0</v>
      </c>
      <c r="AL100" s="96" t="str">
        <f>INDEX(Consolidado!$A$1:$CA$102,ROW(AL100)+1,MATCH(DatosProcesados!AL$1,Consolidado!$A$1:$CA$1,0))</f>
        <v>No informa</v>
      </c>
      <c r="AM100" s="96" t="str">
        <f>INDEX(Consolidado!$A$1:$CA$102,ROW(AM100)+1,MATCH(DatosProcesados!AM$1,Consolidado!$A$1:$CA$1,0))</f>
        <v>No informa</v>
      </c>
      <c r="AN100" s="96">
        <f>INDEX(Consolidado!$A$1:$CA$102,ROW(AN100)+1,MATCH(DatosProcesados!AN$1,Consolidado!$A$1:$CA$1,0))</f>
        <v>0</v>
      </c>
      <c r="AO100" s="96" t="str">
        <f>INDEX(Consolidado!$A$1:$CA$102,ROW(AO100)+1,MATCH(DatosProcesados!AO$1,Consolidado!$A$1:$CA$1,0))</f>
        <v>No informa</v>
      </c>
      <c r="AP100" s="96" t="str">
        <f>INDEX(Consolidado!$A$1:$CA$102,ROW(AP100)+1,MATCH(DatosProcesados!AP$1,Consolidado!$A$1:$CA$1,0))</f>
        <v>No informa</v>
      </c>
      <c r="AQ100" s="96">
        <f>INDEX(Consolidado!$A$1:$CA$102,ROW(AQ100)+1,MATCH(DatosProcesados!AQ$1,Consolidado!$A$1:$CA$1,0))</f>
        <v>0</v>
      </c>
      <c r="AR100" s="96">
        <f>INDEX(Consolidado!$A$1:$CA$102,ROW(AR100)+1,MATCH(DatosProcesados!AR$1,Consolidado!$A$1:$CA$1,0))</f>
        <v>0</v>
      </c>
      <c r="AS100" s="96" t="str">
        <f>INDEX(Consolidado!$A$1:$CA$102,ROW(AS100)+1,MATCH(DatosProcesados!AS$1,Consolidado!$A$1:$CA$1,0))</f>
        <v>No informa</v>
      </c>
      <c r="AT100" s="96">
        <f>INDEX(Consolidado!$A$1:$CA$102,ROW(AT100)+1,MATCH(DatosProcesados!AT$1,Consolidado!$A$1:$CA$1,0))</f>
        <v>0</v>
      </c>
      <c r="AU100" s="96">
        <f>INDEX(Consolidado!$A$1:$CA$102,ROW(AU100)+1,MATCH(DatosProcesados!AU$1,Consolidado!$A$1:$CA$1,0))</f>
        <v>0</v>
      </c>
      <c r="AV100" s="96">
        <f>INDEX(Consolidado!$A$1:$CA$102,ROW(AV100)+1,MATCH(DatosProcesados!AV$1,Consolidado!$A$1:$CA$1,0))</f>
        <v>0</v>
      </c>
      <c r="AW100" s="96">
        <f>INDEX(Consolidado!$A$1:$CA$102,ROW(AW100)+1,MATCH(DatosProcesados!AW$1,Consolidado!$A$1:$CA$1,0))</f>
        <v>0</v>
      </c>
      <c r="AX100" s="96" t="str">
        <f>INDEX(Consolidado!$A$1:$CA$102,ROW(AX100)+1,MATCH(DatosProcesados!AX$1,Consolidado!$A$1:$CA$1,0))</f>
        <v>No informa</v>
      </c>
      <c r="AY100" s="96" t="str">
        <f>INDEX(Consolidado!$A$1:$CA$102,ROW(AY100)+1,MATCH(DatosProcesados!AY$1,Consolidado!$A$1:$CA$1,0))</f>
        <v>No informa</v>
      </c>
      <c r="AZ100" s="96" t="str">
        <f>INDEX(Consolidado!$A$1:$CA$102,ROW(AZ100)+1,MATCH(DatosProcesados!AZ$1,Consolidado!$A$1:$CA$1,0))</f>
        <v>No informa</v>
      </c>
      <c r="BA100" s="96">
        <f>INDEX(Consolidado!$A$1:$CA$102,ROW(BA100)+1,MATCH(DatosProcesados!BA$1,Consolidado!$A$1:$CA$1,0))</f>
        <v>0</v>
      </c>
      <c r="BB100" s="96" t="str">
        <f>INDEX(Consolidado!$A$1:$CA$102,ROW(BB100)+1,MATCH(DatosProcesados!BB$1,Consolidado!$A$1:$CA$1,0))</f>
        <v xml:space="preserve">No informa </v>
      </c>
      <c r="BC100" s="96">
        <f>INDEX(Consolidado!$A$1:$CA$102,ROW(BC100)+1,MATCH(DatosProcesados!BC$1,Consolidado!$A$1:$CA$1,0))</f>
        <v>0</v>
      </c>
      <c r="BD100" s="96">
        <f>INDEX(Consolidado!$A$1:$CA$102,ROW(BD100)+1,MATCH(DatosProcesados!BD$1,Consolidado!$A$1:$CA$1,0))</f>
        <v>0</v>
      </c>
      <c r="BE100" s="96">
        <f>INDEX(Consolidado!$A$1:$CA$102,ROW(BE100)+1,MATCH(DatosProcesados!BE$1,Consolidado!$A$1:$CA$1,0))</f>
        <v>0</v>
      </c>
      <c r="BF100" s="96">
        <f>INDEX(Consolidado!$A$1:$CA$102,ROW(BF100)+1,MATCH(DatosProcesados!BF$1,Consolidado!$A$1:$CA$1,0))</f>
        <v>0</v>
      </c>
    </row>
    <row r="101" spans="1:58" x14ac:dyDescent="0.3">
      <c r="A101" s="96" t="str">
        <f>INDEX(Consolidado!$A$1:$CA$102,ROW(A101)+1,MATCH(DatosProcesados!A$1,Consolidado!$A$1:$CA$1,0))</f>
        <v>Grupo Bios</v>
      </c>
      <c r="B101" s="96" t="str">
        <f>INDEX(Consolidado!$A$1:$CA$102,ROW(B101)+1,MATCH(DatosProcesados!B$1,Consolidado!$A$1:$CA$1,0))</f>
        <v>Agropecuario</v>
      </c>
      <c r="C101" s="96" t="str">
        <f>INDEX(Consolidado!$A$1:$CA$102,ROW(C101)+1,MATCH(DatosProcesados!C$1,Consolidado!$A$1:$CA$1,0))</f>
        <v>Privada</v>
      </c>
      <c r="D101" s="96" t="str">
        <f>INDEX(Consolidado!$A$1:$CA$102,ROW(D101)+1,MATCH(DatosProcesados!D$1,Consolidado!$A$1:$CA$1,0))</f>
        <v>No</v>
      </c>
      <c r="E101" s="96" t="str">
        <f>INDEX(Consolidado!$A$1:$CA$102,ROW(E101)+1,MATCH(DatosProcesados!E$1,Consolidado!$A$1:$CA$1,0))</f>
        <v>No</v>
      </c>
      <c r="F101" s="96" t="str">
        <f>INDEX(Consolidado!$A$1:$CA$102,ROW(F101)+1,MATCH(DatosProcesados!F$1,Consolidado!$A$1:$CA$1,0))</f>
        <v>No</v>
      </c>
      <c r="G101" s="96">
        <f>INDEX(Consolidado!$A$1:$CA$102,ROW(G101)+1,MATCH(DatosProcesados!G$1,Consolidado!$A$1:$CA$1,0))</f>
        <v>1985</v>
      </c>
      <c r="H101" s="96" t="str">
        <f>INDEX(Consolidado!$A$1:$CA$102,ROW(H101)+1,MATCH(DatosProcesados!H$1,Consolidado!$A$1:$CA$1,0))</f>
        <v>Colombia</v>
      </c>
      <c r="I101" s="96">
        <f>INDEX(Consolidado!$A$1:$CA$102,ROW(I101)+1,MATCH(DatosProcesados!I$1,Consolidado!$A$1:$CA$1,0))</f>
        <v>0.441609957</v>
      </c>
      <c r="J101" s="96" t="str">
        <f>INDEX(Consolidado!$A$1:$CA$102,ROW(J101)+1,MATCH(DatosProcesados!J$1,Consolidado!$A$1:$CA$1,0))</f>
        <v>Si</v>
      </c>
      <c r="K101" s="96">
        <f>INDEX(Consolidado!$A$1:$CA$102,ROW(K101)+1,MATCH(DatosProcesados!K$1,Consolidado!$A$1:$CA$1,0))</f>
        <v>2023</v>
      </c>
      <c r="L101" s="96" t="str">
        <f>INDEX(Consolidado!$A$1:$CA$102,ROW(L101)+1,MATCH(DatosProcesados!L$1,Consolidado!$A$1:$CA$1,0))</f>
        <v>Si</v>
      </c>
      <c r="M101" s="96" t="str">
        <f>INDEX(Consolidado!$A$1:$CA$102,ROW(M101)+1,MATCH(DatosProcesados!M$1,Consolidado!$A$1:$CA$1,0))</f>
        <v>No</v>
      </c>
      <c r="N101" s="96" t="str">
        <f>INDEX(Consolidado!$A$1:$CA$102,ROW(N101)+1,MATCH(DatosProcesados!N$1,Consolidado!$A$1:$CA$1,0))</f>
        <v>No</v>
      </c>
      <c r="O101" s="96" t="str">
        <f>INDEX(Consolidado!$A$1:$CA$102,ROW(O101)+1,MATCH(DatosProcesados!O$1,Consolidado!$A$1:$CA$1,0))</f>
        <v>Si</v>
      </c>
      <c r="P101" s="96" t="str">
        <f>INDEX(Consolidado!$A$1:$CA$102,ROW(P101)+1,MATCH(DatosProcesados!P$1,Consolidado!$A$1:$CA$1,0))</f>
        <v>No</v>
      </c>
      <c r="Q101" s="96" t="str">
        <f>INDEX(Consolidado!$A$1:$CA$102,ROW(Q101)+1,MATCH(DatosProcesados!Q$1,Consolidado!$A$1:$CA$1,0))</f>
        <v>No informa</v>
      </c>
      <c r="R101" s="96" t="str">
        <f>INDEX(Consolidado!$A$1:$CA$102,ROW(R101)+1,MATCH(DatosProcesados!R$1,Consolidado!$A$1:$CA$1,0))</f>
        <v>No informa</v>
      </c>
      <c r="S101" s="96" t="str">
        <f>INDEX(Consolidado!$A$1:$CA$102,ROW(S101)+1,MATCH(DatosProcesados!S$1,Consolidado!$A$1:$CA$1,0))</f>
        <v>No informa</v>
      </c>
      <c r="T101" s="96" t="str">
        <f>INDEX(Consolidado!$A$1:$CA$102,ROW(T101)+1,MATCH(DatosProcesados!T$1,Consolidado!$A$1:$CA$1,0))</f>
        <v>Si</v>
      </c>
      <c r="U101" s="96" t="str">
        <f>INDEX(Consolidado!$A$1:$CA$102,ROW(U101)+1,MATCH(DatosProcesados!U$1,Consolidado!$A$1:$CA$1,0))</f>
        <v>No</v>
      </c>
      <c r="V101" s="96">
        <f>INDEX(Consolidado!$A$1:$CA$102,ROW(V101)+1,MATCH(DatosProcesados!V$1,Consolidado!$A$1:$CA$1,0))</f>
        <v>0</v>
      </c>
      <c r="W101" s="96" t="str">
        <f>INDEX(Consolidado!$A$1:$CA$102,ROW(W101)+1,MATCH(DatosProcesados!W$1,Consolidado!$A$1:$CA$1,0))</f>
        <v>No</v>
      </c>
      <c r="X101" s="96" t="str">
        <f>INDEX(Consolidado!$A$1:$CA$102,ROW(X101)+1,MATCH(DatosProcesados!X$1,Consolidado!$A$1:$CA$1,0))</f>
        <v>No informa</v>
      </c>
      <c r="Y101" s="96" t="str">
        <f>INDEX(Consolidado!$A$1:$CA$102,ROW(Y101)+1,MATCH(DatosProcesados!Y$1,Consolidado!$A$1:$CA$1,0))</f>
        <v>No</v>
      </c>
      <c r="Z101" s="96" t="str">
        <f>INDEX(Consolidado!$A$1:$CA$102,ROW(Z101)+1,MATCH(DatosProcesados!Z$1,Consolidado!$A$1:$CA$1,0))</f>
        <v>No</v>
      </c>
      <c r="AA101" s="96" t="str">
        <f>INDEX(Consolidado!$A$1:$CA$102,ROW(AA101)+1,MATCH(DatosProcesados!AA$1,Consolidado!$A$1:$CA$1,0))</f>
        <v>No informa</v>
      </c>
      <c r="AB101" s="96">
        <f>INDEX(Consolidado!$A$1:$CA$102,ROW(AB101)+1,MATCH(DatosProcesados!AB$1,Consolidado!$A$1:$CA$1,0))</f>
        <v>0</v>
      </c>
      <c r="AC101" s="96" t="str">
        <f>INDEX(Consolidado!$A$1:$CA$102,ROW(AC101)+1,MATCH(DatosProcesados!AC$1,Consolidado!$A$1:$CA$1,0))</f>
        <v>No</v>
      </c>
      <c r="AD101" s="96" t="str">
        <f>INDEX(Consolidado!$A$1:$CA$102,ROW(AD101)+1,MATCH(DatosProcesados!AD$1,Consolidado!$A$1:$CA$1,0))</f>
        <v>No informa</v>
      </c>
      <c r="AE101" s="96">
        <f>INDEX(Consolidado!$A$1:$CA$102,ROW(AE101)+1,MATCH(DatosProcesados!AE$1,Consolidado!$A$1:$CA$1,0))</f>
        <v>0</v>
      </c>
      <c r="AF101" s="96" t="str">
        <f>INDEX(Consolidado!$A$1:$CA$102,ROW(AF101)+1,MATCH(DatosProcesados!AF$1,Consolidado!$A$1:$CA$1,0))</f>
        <v>No</v>
      </c>
      <c r="AG101" s="96" t="str">
        <f>INDEX(Consolidado!$A$1:$CA$102,ROW(AG101)+1,MATCH(DatosProcesados!AG$1,Consolidado!$A$1:$CA$1,0))</f>
        <v>No</v>
      </c>
      <c r="AH101" s="96" t="str">
        <f>INDEX(Consolidado!$A$1:$CA$102,ROW(AH101)+1,MATCH(DatosProcesados!AH$1,Consolidado!$A$1:$CA$1,0))</f>
        <v>Si</v>
      </c>
      <c r="AI101" s="96">
        <f>INDEX(Consolidado!$A$1:$CA$102,ROW(AI101)+1,MATCH(DatosProcesados!AI$1,Consolidado!$A$1:$CA$1,0))</f>
        <v>8888</v>
      </c>
      <c r="AJ101" s="96">
        <f>INDEX(Consolidado!$A$1:$CA$102,ROW(AJ101)+1,MATCH(DatosProcesados!AJ$1,Consolidado!$A$1:$CA$1,0))</f>
        <v>112.97826363289691</v>
      </c>
      <c r="AK101" s="96" t="str">
        <f>INDEX(Consolidado!$A$1:$CA$102,ROW(AK101)+1,MATCH(DatosProcesados!AK$1,Consolidado!$A$1:$CA$1,0))</f>
        <v>Si</v>
      </c>
      <c r="AL101" s="96" t="str">
        <f>INDEX(Consolidado!$A$1:$CA$102,ROW(AL101)+1,MATCH(DatosProcesados!AL$1,Consolidado!$A$1:$CA$1,0))</f>
        <v>No informa</v>
      </c>
      <c r="AM101" s="96" t="str">
        <f>INDEX(Consolidado!$A$1:$CA$102,ROW(AM101)+1,MATCH(DatosProcesados!AM$1,Consolidado!$A$1:$CA$1,0))</f>
        <v>No informa</v>
      </c>
      <c r="AN101" s="96">
        <f>INDEX(Consolidado!$A$1:$CA$102,ROW(AN101)+1,MATCH(DatosProcesados!AN$1,Consolidado!$A$1:$CA$1,0))</f>
        <v>0</v>
      </c>
      <c r="AO101" s="96">
        <f>INDEX(Consolidado!$A$1:$CA$102,ROW(AO101)+1,MATCH(DatosProcesados!AO$1,Consolidado!$A$1:$CA$1,0))</f>
        <v>0.16</v>
      </c>
      <c r="AP101" s="96">
        <f>INDEX(Consolidado!$A$1:$CA$102,ROW(AP101)+1,MATCH(DatosProcesados!AP$1,Consolidado!$A$1:$CA$1,0))</f>
        <v>0.217</v>
      </c>
      <c r="AQ101" s="96" t="str">
        <f>INDEX(Consolidado!$A$1:$CA$102,ROW(AQ101)+1,MATCH(DatosProcesados!AQ$1,Consolidado!$A$1:$CA$1,0))</f>
        <v>No</v>
      </c>
      <c r="AR101" s="96" t="str">
        <f>INDEX(Consolidado!$A$1:$CA$102,ROW(AR101)+1,MATCH(DatosProcesados!AR$1,Consolidado!$A$1:$CA$1,0))</f>
        <v>Si</v>
      </c>
      <c r="AS101" s="96">
        <f>INDEX(Consolidado!$A$1:$CA$102,ROW(AS101)+1,MATCH(DatosProcesados!AS$1,Consolidado!$A$1:$CA$1,0))</f>
        <v>1.1999999999999999E-3</v>
      </c>
      <c r="AT101" s="96" t="str">
        <f>INDEX(Consolidado!$A$1:$CA$102,ROW(AT101)+1,MATCH(DatosProcesados!AT$1,Consolidado!$A$1:$CA$1,0))</f>
        <v>Si</v>
      </c>
      <c r="AU101" s="96" t="str">
        <f>INDEX(Consolidado!$A$1:$CA$102,ROW(AU101)+1,MATCH(DatosProcesados!AU$1,Consolidado!$A$1:$CA$1,0))</f>
        <v>Si</v>
      </c>
      <c r="AV101" s="96">
        <f>INDEX(Consolidado!$A$1:$CA$102,ROW(AV101)+1,MATCH(DatosProcesados!AV$1,Consolidado!$A$1:$CA$1,0))</f>
        <v>1</v>
      </c>
      <c r="AW101" s="96" t="str">
        <f>INDEX(Consolidado!$A$1:$CA$102,ROW(AW101)+1,MATCH(DatosProcesados!AW$1,Consolidado!$A$1:$CA$1,0))</f>
        <v>No informa</v>
      </c>
      <c r="AX101" s="96" t="str">
        <f>INDEX(Consolidado!$A$1:$CA$102,ROW(AX101)+1,MATCH(DatosProcesados!AX$1,Consolidado!$A$1:$CA$1,0))</f>
        <v>No informa</v>
      </c>
      <c r="AY101" s="96" t="str">
        <f>INDEX(Consolidado!$A$1:$CA$102,ROW(AY101)+1,MATCH(DatosProcesados!AY$1,Consolidado!$A$1:$CA$1,0))</f>
        <v>No informa</v>
      </c>
      <c r="AZ101" s="96" t="str">
        <f>INDEX(Consolidado!$A$1:$CA$102,ROW(AZ101)+1,MATCH(DatosProcesados!AZ$1,Consolidado!$A$1:$CA$1,0))</f>
        <v>No informa</v>
      </c>
      <c r="BA101" s="96" t="str">
        <f>INDEX(Consolidado!$A$1:$CA$102,ROW(BA101)+1,MATCH(DatosProcesados!BA$1,Consolidado!$A$1:$CA$1,0))</f>
        <v>No</v>
      </c>
      <c r="BB101" s="96" t="str">
        <f>INDEX(Consolidado!$A$1:$CA$102,ROW(BB101)+1,MATCH(DatosProcesados!BB$1,Consolidado!$A$1:$CA$1,0))</f>
        <v>No informa</v>
      </c>
      <c r="BC101" s="96" t="str">
        <f>INDEX(Consolidado!$A$1:$CA$102,ROW(BC101)+1,MATCH(DatosProcesados!BC$1,Consolidado!$A$1:$CA$1,0))</f>
        <v>No</v>
      </c>
      <c r="BD101" s="96" t="str">
        <f>INDEX(Consolidado!$A$1:$CA$102,ROW(BD101)+1,MATCH(DatosProcesados!BD$1,Consolidado!$A$1:$CA$1,0))</f>
        <v>No</v>
      </c>
      <c r="BE101" s="96">
        <f>INDEX(Consolidado!$A$1:$CA$102,ROW(BE101)+1,MATCH(DatosProcesados!BE$1,Consolidado!$A$1:$CA$1,0))</f>
        <v>1</v>
      </c>
      <c r="BF101" s="96">
        <f>INDEX(Consolidado!$A$1:$CA$102,ROW(BF101)+1,MATCH(DatosProcesados!BF$1,Consolidado!$A$1:$CA$1,0))</f>
        <v>0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88"/>
  <sheetViews>
    <sheetView tabSelected="1" topLeftCell="A29" workbookViewId="0">
      <selection activeCell="B45" sqref="B40:B45"/>
    </sheetView>
  </sheetViews>
  <sheetFormatPr baseColWidth="10" defaultColWidth="11.44140625" defaultRowHeight="14.4" x14ac:dyDescent="0.3"/>
  <cols>
    <col min="1" max="1" width="77.88671875" style="98" customWidth="1"/>
    <col min="2" max="2" width="37.5546875" style="98" bestFit="1" customWidth="1"/>
    <col min="3" max="3" width="27.109375" style="98" customWidth="1"/>
    <col min="4" max="4" width="14.5546875" style="97" customWidth="1"/>
    <col min="5" max="5" width="11.44140625" style="97"/>
    <col min="6" max="6" width="13.44140625" style="97" bestFit="1" customWidth="1"/>
    <col min="7" max="7" width="37.5546875" style="97" bestFit="1" customWidth="1"/>
    <col min="8" max="8" width="13.5546875" style="97" bestFit="1" customWidth="1"/>
    <col min="9" max="16384" width="11.44140625" style="97"/>
  </cols>
  <sheetData>
    <row r="1" spans="1:13" x14ac:dyDescent="0.3">
      <c r="A1" s="99" t="s">
        <v>479</v>
      </c>
      <c r="B1" s="99" t="s">
        <v>480</v>
      </c>
      <c r="C1" s="99" t="s">
        <v>481</v>
      </c>
      <c r="F1" s="100" t="s">
        <v>482</v>
      </c>
      <c r="G1" s="99" t="s">
        <v>479</v>
      </c>
      <c r="H1" s="100" t="s">
        <v>483</v>
      </c>
    </row>
    <row r="2" spans="1:13" ht="72" x14ac:dyDescent="0.3">
      <c r="A2" s="101" t="s">
        <v>484</v>
      </c>
      <c r="B2" s="101" t="s">
        <v>485</v>
      </c>
      <c r="C2" s="102" t="s">
        <v>486</v>
      </c>
      <c r="F2" s="103" t="s">
        <v>84</v>
      </c>
      <c r="G2" s="103" t="s">
        <v>487</v>
      </c>
      <c r="H2" s="104">
        <v>0.11764705882352941</v>
      </c>
      <c r="I2" s="105"/>
      <c r="J2" s="105"/>
      <c r="K2" s="105"/>
      <c r="L2" s="105"/>
      <c r="M2" s="105"/>
    </row>
    <row r="3" spans="1:13" ht="86.4" x14ac:dyDescent="0.3">
      <c r="A3" s="98" t="s">
        <v>488</v>
      </c>
      <c r="B3" s="98" t="s">
        <v>487</v>
      </c>
      <c r="C3" s="106" t="s">
        <v>489</v>
      </c>
      <c r="F3" s="97" t="s">
        <v>84</v>
      </c>
      <c r="G3" s="97" t="s">
        <v>490</v>
      </c>
      <c r="H3" s="105">
        <v>5.8823529411764705E-2</v>
      </c>
      <c r="I3" s="105"/>
      <c r="J3" s="105"/>
      <c r="K3" s="105"/>
      <c r="L3" s="105"/>
      <c r="M3" s="105"/>
    </row>
    <row r="4" spans="1:13" ht="72" x14ac:dyDescent="0.3">
      <c r="A4" s="107" t="s">
        <v>491</v>
      </c>
      <c r="B4" s="107" t="s">
        <v>490</v>
      </c>
      <c r="C4" s="108" t="s">
        <v>492</v>
      </c>
      <c r="F4" s="109" t="s">
        <v>84</v>
      </c>
      <c r="G4" s="109" t="s">
        <v>493</v>
      </c>
      <c r="H4" s="110">
        <v>0.11764705882352941</v>
      </c>
      <c r="I4" s="105"/>
      <c r="J4" s="105"/>
      <c r="K4" s="105"/>
      <c r="L4" s="105"/>
      <c r="M4" s="105"/>
    </row>
    <row r="5" spans="1:13" ht="86.4" x14ac:dyDescent="0.3">
      <c r="A5" s="98" t="s">
        <v>494</v>
      </c>
      <c r="B5" s="98" t="s">
        <v>493</v>
      </c>
      <c r="C5" s="106" t="s">
        <v>495</v>
      </c>
      <c r="F5" s="97" t="s">
        <v>84</v>
      </c>
      <c r="G5" s="97" t="s">
        <v>496</v>
      </c>
      <c r="H5" s="105">
        <v>0.29411764705882354</v>
      </c>
      <c r="I5" s="105"/>
      <c r="J5" s="105"/>
      <c r="K5" s="105"/>
      <c r="L5" s="105"/>
      <c r="M5" s="105"/>
    </row>
    <row r="6" spans="1:13" ht="86.4" x14ac:dyDescent="0.3">
      <c r="A6" s="107" t="s">
        <v>497</v>
      </c>
      <c r="B6" s="107" t="s">
        <v>496</v>
      </c>
      <c r="C6" s="108" t="s">
        <v>498</v>
      </c>
      <c r="F6" s="109" t="s">
        <v>84</v>
      </c>
      <c r="G6" s="109" t="s">
        <v>499</v>
      </c>
      <c r="H6" s="110">
        <v>0.11764705882352941</v>
      </c>
      <c r="I6" s="105"/>
      <c r="J6" s="105"/>
      <c r="K6" s="105"/>
      <c r="L6" s="105"/>
      <c r="M6" s="105"/>
    </row>
    <row r="7" spans="1:13" ht="57.6" x14ac:dyDescent="0.3">
      <c r="A7" s="111" t="s">
        <v>500</v>
      </c>
      <c r="B7" s="111" t="s">
        <v>499</v>
      </c>
      <c r="C7" s="112" t="s">
        <v>501</v>
      </c>
      <c r="F7" s="97" t="s">
        <v>84</v>
      </c>
      <c r="G7" s="97" t="s">
        <v>485</v>
      </c>
      <c r="H7" s="105">
        <v>0.29411764705882354</v>
      </c>
      <c r="I7" s="105"/>
      <c r="J7" s="105"/>
      <c r="K7" s="105"/>
      <c r="L7" s="105"/>
      <c r="M7" s="105"/>
    </row>
    <row r="8" spans="1:13" x14ac:dyDescent="0.3">
      <c r="F8" s="109" t="s">
        <v>216</v>
      </c>
      <c r="G8" s="109" t="s">
        <v>487</v>
      </c>
      <c r="H8" s="110">
        <v>0.21052631578947367</v>
      </c>
    </row>
    <row r="9" spans="1:13" x14ac:dyDescent="0.3">
      <c r="A9" s="99" t="s">
        <v>502</v>
      </c>
      <c r="B9" s="99" t="s">
        <v>503</v>
      </c>
      <c r="C9" s="99" t="s">
        <v>479</v>
      </c>
      <c r="D9" s="99" t="s">
        <v>504</v>
      </c>
      <c r="F9" s="97" t="s">
        <v>216</v>
      </c>
      <c r="G9" s="97" t="s">
        <v>490</v>
      </c>
      <c r="H9" s="105">
        <v>0.15789473684210525</v>
      </c>
    </row>
    <row r="10" spans="1:13" x14ac:dyDescent="0.3">
      <c r="A10" s="101" t="s">
        <v>0</v>
      </c>
      <c r="B10" s="101" t="s">
        <v>79</v>
      </c>
      <c r="C10" s="101" t="s">
        <v>86</v>
      </c>
      <c r="D10" s="101"/>
      <c r="F10" s="109" t="s">
        <v>216</v>
      </c>
      <c r="G10" s="109" t="s">
        <v>493</v>
      </c>
      <c r="H10" s="110">
        <v>0.21052631578947367</v>
      </c>
    </row>
    <row r="11" spans="1:13" x14ac:dyDescent="0.3">
      <c r="A11" s="98" t="s">
        <v>1</v>
      </c>
      <c r="B11" s="98" t="s">
        <v>79</v>
      </c>
      <c r="C11" s="98" t="s">
        <v>86</v>
      </c>
      <c r="D11" s="98"/>
      <c r="F11" s="97" t="s">
        <v>216</v>
      </c>
      <c r="G11" s="97" t="s">
        <v>496</v>
      </c>
      <c r="H11" s="105">
        <v>0.15789473684210525</v>
      </c>
    </row>
    <row r="12" spans="1:13" x14ac:dyDescent="0.3">
      <c r="A12" s="107" t="s">
        <v>2</v>
      </c>
      <c r="B12" s="107" t="s">
        <v>79</v>
      </c>
      <c r="C12" s="107" t="s">
        <v>86</v>
      </c>
      <c r="D12" s="107"/>
      <c r="F12" s="109" t="s">
        <v>216</v>
      </c>
      <c r="G12" s="109" t="s">
        <v>499</v>
      </c>
      <c r="H12" s="110">
        <v>0.10526315789473684</v>
      </c>
    </row>
    <row r="13" spans="1:13" x14ac:dyDescent="0.3">
      <c r="A13" s="98" t="s">
        <v>3</v>
      </c>
      <c r="B13" s="98" t="s">
        <v>79</v>
      </c>
      <c r="C13" s="98" t="s">
        <v>86</v>
      </c>
      <c r="D13" s="98"/>
      <c r="F13" s="97" t="s">
        <v>216</v>
      </c>
      <c r="G13" s="97" t="s">
        <v>485</v>
      </c>
      <c r="H13" s="105">
        <v>0.15789473684210525</v>
      </c>
    </row>
    <row r="14" spans="1:13" x14ac:dyDescent="0.3">
      <c r="A14" s="107" t="s">
        <v>4</v>
      </c>
      <c r="B14" s="107" t="s">
        <v>79</v>
      </c>
      <c r="C14" s="107" t="s">
        <v>86</v>
      </c>
      <c r="D14" s="107"/>
      <c r="F14" s="109" t="s">
        <v>313</v>
      </c>
      <c r="G14" s="109" t="s">
        <v>487</v>
      </c>
      <c r="H14" s="110">
        <v>0.17647058823529413</v>
      </c>
    </row>
    <row r="15" spans="1:13" x14ac:dyDescent="0.3">
      <c r="A15" s="98" t="s">
        <v>5</v>
      </c>
      <c r="B15" s="98" t="s">
        <v>79</v>
      </c>
      <c r="C15" s="98" t="s">
        <v>86</v>
      </c>
      <c r="D15" s="98"/>
      <c r="F15" s="97" t="s">
        <v>313</v>
      </c>
      <c r="G15" s="97" t="s">
        <v>490</v>
      </c>
      <c r="H15" s="105">
        <v>5.8823529411764705E-2</v>
      </c>
    </row>
    <row r="16" spans="1:13" x14ac:dyDescent="0.3">
      <c r="A16" s="107" t="s">
        <v>6</v>
      </c>
      <c r="B16" s="107" t="s">
        <v>79</v>
      </c>
      <c r="C16" s="107" t="s">
        <v>86</v>
      </c>
      <c r="D16" s="107"/>
      <c r="F16" s="109" t="s">
        <v>313</v>
      </c>
      <c r="G16" s="109" t="s">
        <v>493</v>
      </c>
      <c r="H16" s="110">
        <v>0.17647058823529413</v>
      </c>
    </row>
    <row r="17" spans="1:8" x14ac:dyDescent="0.3">
      <c r="A17" s="98" t="s">
        <v>7</v>
      </c>
      <c r="B17" s="98" t="s">
        <v>79</v>
      </c>
      <c r="C17" s="98" t="s">
        <v>86</v>
      </c>
      <c r="D17" s="98"/>
      <c r="F17" s="97" t="s">
        <v>313</v>
      </c>
      <c r="G17" s="97" t="s">
        <v>496</v>
      </c>
      <c r="H17" s="105">
        <v>0.23529411764705882</v>
      </c>
    </row>
    <row r="18" spans="1:8" x14ac:dyDescent="0.3">
      <c r="A18" s="107" t="s">
        <v>8</v>
      </c>
      <c r="B18" s="107" t="s">
        <v>79</v>
      </c>
      <c r="C18" s="107" t="s">
        <v>86</v>
      </c>
      <c r="D18" s="107"/>
      <c r="F18" s="109" t="s">
        <v>313</v>
      </c>
      <c r="G18" s="109" t="s">
        <v>499</v>
      </c>
      <c r="H18" s="110">
        <v>0.11764705882352941</v>
      </c>
    </row>
    <row r="19" spans="1:8" x14ac:dyDescent="0.3">
      <c r="A19" s="98" t="s">
        <v>9</v>
      </c>
      <c r="B19" s="98" t="s">
        <v>79</v>
      </c>
      <c r="C19" s="98" t="s">
        <v>86</v>
      </c>
      <c r="D19" s="98"/>
      <c r="F19" s="97" t="s">
        <v>313</v>
      </c>
      <c r="G19" s="97" t="s">
        <v>485</v>
      </c>
      <c r="H19" s="105">
        <v>0.23529411764705882</v>
      </c>
    </row>
    <row r="20" spans="1:8" x14ac:dyDescent="0.3">
      <c r="A20" s="107" t="s">
        <v>10</v>
      </c>
      <c r="B20" s="107" t="s">
        <v>79</v>
      </c>
      <c r="C20" s="107" t="s">
        <v>86</v>
      </c>
      <c r="D20" s="107"/>
      <c r="F20" s="109" t="s">
        <v>379</v>
      </c>
      <c r="G20" s="109" t="s">
        <v>487</v>
      </c>
      <c r="H20" s="110">
        <v>0.14285714285714285</v>
      </c>
    </row>
    <row r="21" spans="1:8" x14ac:dyDescent="0.3">
      <c r="A21" s="98" t="s">
        <v>11</v>
      </c>
      <c r="B21" s="98" t="s">
        <v>79</v>
      </c>
      <c r="C21" s="98" t="s">
        <v>86</v>
      </c>
      <c r="D21" s="98"/>
      <c r="F21" s="97" t="s">
        <v>379</v>
      </c>
      <c r="G21" s="97" t="s">
        <v>490</v>
      </c>
      <c r="H21" s="105">
        <v>0.14285714285714285</v>
      </c>
    </row>
    <row r="22" spans="1:8" x14ac:dyDescent="0.3">
      <c r="A22" s="107" t="s">
        <v>14</v>
      </c>
      <c r="B22" s="107" t="s">
        <v>79</v>
      </c>
      <c r="C22" s="107" t="s">
        <v>86</v>
      </c>
      <c r="D22" s="107"/>
      <c r="F22" s="109" t="s">
        <v>379</v>
      </c>
      <c r="G22" s="109" t="s">
        <v>493</v>
      </c>
      <c r="H22" s="110">
        <v>0.23809523809523808</v>
      </c>
    </row>
    <row r="23" spans="1:8" x14ac:dyDescent="0.3">
      <c r="A23" s="98" t="s">
        <v>27</v>
      </c>
      <c r="B23" s="98" t="s">
        <v>80</v>
      </c>
      <c r="C23" s="98" t="s">
        <v>86</v>
      </c>
      <c r="D23" s="98"/>
      <c r="F23" s="97" t="s">
        <v>379</v>
      </c>
      <c r="G23" s="97" t="s">
        <v>496</v>
      </c>
      <c r="H23" s="105">
        <v>0.14285714285714285</v>
      </c>
    </row>
    <row r="24" spans="1:8" x14ac:dyDescent="0.3">
      <c r="A24" s="107" t="s">
        <v>28</v>
      </c>
      <c r="B24" s="107" t="s">
        <v>80</v>
      </c>
      <c r="C24" s="107" t="s">
        <v>86</v>
      </c>
      <c r="D24" s="107"/>
      <c r="F24" s="109" t="s">
        <v>379</v>
      </c>
      <c r="G24" s="109" t="s">
        <v>499</v>
      </c>
      <c r="H24" s="110">
        <v>0.14285714285714285</v>
      </c>
    </row>
    <row r="25" spans="1:8" x14ac:dyDescent="0.3">
      <c r="A25" s="98" t="s">
        <v>29</v>
      </c>
      <c r="B25" s="98" t="s">
        <v>80</v>
      </c>
      <c r="C25" s="98" t="s">
        <v>86</v>
      </c>
      <c r="D25" s="98"/>
      <c r="F25" s="97" t="s">
        <v>379</v>
      </c>
      <c r="G25" s="97" t="s">
        <v>485</v>
      </c>
      <c r="H25" s="105">
        <v>0.19047619047619047</v>
      </c>
    </row>
    <row r="26" spans="1:8" x14ac:dyDescent="0.3">
      <c r="A26" s="107" t="s">
        <v>33</v>
      </c>
      <c r="B26" s="107" t="s">
        <v>80</v>
      </c>
      <c r="C26" s="107" t="s">
        <v>86</v>
      </c>
      <c r="D26" s="107"/>
      <c r="F26" s="109" t="s">
        <v>407</v>
      </c>
      <c r="G26" s="109" t="s">
        <v>487</v>
      </c>
      <c r="H26" s="110">
        <v>0.19230769230769232</v>
      </c>
    </row>
    <row r="27" spans="1:8" x14ac:dyDescent="0.3">
      <c r="A27" s="98" t="s">
        <v>34</v>
      </c>
      <c r="B27" s="98" t="s">
        <v>80</v>
      </c>
      <c r="C27" s="98" t="s">
        <v>86</v>
      </c>
      <c r="D27" s="98"/>
      <c r="F27" s="97" t="s">
        <v>407</v>
      </c>
      <c r="G27" s="97" t="s">
        <v>490</v>
      </c>
      <c r="H27" s="105">
        <v>0.19230769230769232</v>
      </c>
    </row>
    <row r="28" spans="1:8" x14ac:dyDescent="0.3">
      <c r="A28" s="107" t="s">
        <v>35</v>
      </c>
      <c r="B28" s="107" t="s">
        <v>80</v>
      </c>
      <c r="C28" s="107" t="s">
        <v>86</v>
      </c>
      <c r="D28" s="107"/>
      <c r="F28" s="109" t="s">
        <v>407</v>
      </c>
      <c r="G28" s="109" t="s">
        <v>493</v>
      </c>
      <c r="H28" s="110">
        <v>0.19230769230769232</v>
      </c>
    </row>
    <row r="29" spans="1:8" x14ac:dyDescent="0.3">
      <c r="A29" s="98" t="s">
        <v>43</v>
      </c>
      <c r="B29" s="98" t="s">
        <v>81</v>
      </c>
      <c r="C29" s="98" t="s">
        <v>86</v>
      </c>
      <c r="D29" s="98"/>
      <c r="F29" s="97" t="s">
        <v>407</v>
      </c>
      <c r="G29" s="97" t="s">
        <v>496</v>
      </c>
      <c r="H29" s="105">
        <v>0.11538461538461539</v>
      </c>
    </row>
    <row r="30" spans="1:8" x14ac:dyDescent="0.3">
      <c r="A30" s="107" t="s">
        <v>60</v>
      </c>
      <c r="B30" s="107" t="s">
        <v>82</v>
      </c>
      <c r="C30" s="107" t="s">
        <v>86</v>
      </c>
      <c r="D30" s="107"/>
      <c r="F30" s="109" t="s">
        <v>407</v>
      </c>
      <c r="G30" s="109" t="s">
        <v>499</v>
      </c>
      <c r="H30" s="110">
        <v>0.15384615384615385</v>
      </c>
    </row>
    <row r="31" spans="1:8" x14ac:dyDescent="0.3">
      <c r="A31" s="98" t="s">
        <v>61</v>
      </c>
      <c r="B31" s="98" t="s">
        <v>82</v>
      </c>
      <c r="C31" s="98" t="s">
        <v>86</v>
      </c>
      <c r="D31" s="98"/>
      <c r="F31" s="97" t="s">
        <v>407</v>
      </c>
      <c r="G31" s="97" t="s">
        <v>485</v>
      </c>
      <c r="H31" s="105">
        <v>0.15384615384615385</v>
      </c>
    </row>
    <row r="32" spans="1:8" x14ac:dyDescent="0.3">
      <c r="A32" s="107" t="s">
        <v>62</v>
      </c>
      <c r="B32" s="107" t="s">
        <v>82</v>
      </c>
      <c r="C32" s="107" t="s">
        <v>86</v>
      </c>
      <c r="D32" s="107"/>
      <c r="F32" s="109" t="s">
        <v>467</v>
      </c>
      <c r="G32" s="109" t="s">
        <v>487</v>
      </c>
      <c r="H32" s="110">
        <v>0.19047619047619047</v>
      </c>
    </row>
    <row r="33" spans="1:8" x14ac:dyDescent="0.3">
      <c r="A33" s="98" t="s">
        <v>63</v>
      </c>
      <c r="B33" s="98" t="s">
        <v>82</v>
      </c>
      <c r="C33" s="98" t="s">
        <v>86</v>
      </c>
      <c r="D33" s="98"/>
      <c r="F33" s="97" t="s">
        <v>467</v>
      </c>
      <c r="G33" s="97" t="s">
        <v>490</v>
      </c>
      <c r="H33" s="105">
        <v>0.23809523809523808</v>
      </c>
    </row>
    <row r="34" spans="1:8" x14ac:dyDescent="0.3">
      <c r="A34" s="107" t="s">
        <v>64</v>
      </c>
      <c r="B34" s="107" t="s">
        <v>82</v>
      </c>
      <c r="C34" s="107" t="s">
        <v>86</v>
      </c>
      <c r="D34" s="107"/>
      <c r="F34" s="109" t="s">
        <v>467</v>
      </c>
      <c r="G34" s="109" t="s">
        <v>493</v>
      </c>
      <c r="H34" s="110">
        <v>0.14285714285714285</v>
      </c>
    </row>
    <row r="35" spans="1:8" x14ac:dyDescent="0.3">
      <c r="A35" s="98" t="s">
        <v>65</v>
      </c>
      <c r="B35" s="98" t="s">
        <v>82</v>
      </c>
      <c r="C35" s="98" t="s">
        <v>86</v>
      </c>
      <c r="D35" s="98"/>
      <c r="F35" s="97" t="s">
        <v>467</v>
      </c>
      <c r="G35" s="97" t="s">
        <v>496</v>
      </c>
      <c r="H35" s="105">
        <v>0.14285714285714285</v>
      </c>
    </row>
    <row r="36" spans="1:8" x14ac:dyDescent="0.3">
      <c r="A36" s="107" t="s">
        <v>67</v>
      </c>
      <c r="B36" s="107" t="s">
        <v>82</v>
      </c>
      <c r="C36" s="107" t="s">
        <v>86</v>
      </c>
      <c r="D36" s="107"/>
      <c r="F36" s="109" t="s">
        <v>467</v>
      </c>
      <c r="G36" s="109" t="s">
        <v>499</v>
      </c>
      <c r="H36" s="110">
        <v>0.14285714285714285</v>
      </c>
    </row>
    <row r="37" spans="1:8" x14ac:dyDescent="0.3">
      <c r="A37" s="98" t="s">
        <v>69</v>
      </c>
      <c r="B37" s="98" t="s">
        <v>82</v>
      </c>
      <c r="C37" s="98" t="s">
        <v>86</v>
      </c>
      <c r="D37" s="98"/>
      <c r="F37" s="113" t="s">
        <v>467</v>
      </c>
      <c r="G37" s="113" t="s">
        <v>485</v>
      </c>
      <c r="H37" s="114">
        <v>0.14285714285714285</v>
      </c>
    </row>
    <row r="38" spans="1:8" x14ac:dyDescent="0.3">
      <c r="A38" s="107" t="s">
        <v>71</v>
      </c>
      <c r="B38" s="107" t="s">
        <v>82</v>
      </c>
      <c r="C38" s="107" t="s">
        <v>86</v>
      </c>
      <c r="D38" s="107"/>
    </row>
    <row r="39" spans="1:8" x14ac:dyDescent="0.3">
      <c r="A39" s="129" t="s">
        <v>22</v>
      </c>
      <c r="B39" s="129" t="s">
        <v>80</v>
      </c>
      <c r="C39" s="129" t="s">
        <v>86</v>
      </c>
      <c r="D39" s="129"/>
    </row>
    <row r="40" spans="1:8" x14ac:dyDescent="0.3">
      <c r="A40" s="128" t="s">
        <v>12</v>
      </c>
      <c r="B40" s="128" t="s">
        <v>79</v>
      </c>
      <c r="C40" s="128" t="s">
        <v>484</v>
      </c>
      <c r="D40" s="128" t="s">
        <v>505</v>
      </c>
    </row>
    <row r="41" spans="1:8" x14ac:dyDescent="0.3">
      <c r="A41" s="98" t="s">
        <v>13</v>
      </c>
      <c r="B41" s="98" t="s">
        <v>79</v>
      </c>
      <c r="C41" s="98" t="s">
        <v>484</v>
      </c>
      <c r="D41" s="98" t="s">
        <v>505</v>
      </c>
    </row>
    <row r="42" spans="1:8" x14ac:dyDescent="0.3">
      <c r="A42" s="107" t="s">
        <v>15</v>
      </c>
      <c r="B42" s="107" t="s">
        <v>79</v>
      </c>
      <c r="C42" s="107" t="s">
        <v>484</v>
      </c>
      <c r="D42" s="107" t="s">
        <v>505</v>
      </c>
    </row>
    <row r="43" spans="1:8" x14ac:dyDescent="0.3">
      <c r="A43" s="98" t="s">
        <v>16</v>
      </c>
      <c r="B43" s="98" t="s">
        <v>79</v>
      </c>
      <c r="C43" s="98" t="s">
        <v>484</v>
      </c>
      <c r="D43" s="98" t="s">
        <v>505</v>
      </c>
    </row>
    <row r="44" spans="1:8" x14ac:dyDescent="0.3">
      <c r="A44" s="107" t="s">
        <v>17</v>
      </c>
      <c r="B44" s="107" t="s">
        <v>79</v>
      </c>
      <c r="C44" s="107" t="s">
        <v>484</v>
      </c>
      <c r="D44" s="107" t="s">
        <v>505</v>
      </c>
    </row>
    <row r="45" spans="1:8" x14ac:dyDescent="0.3">
      <c r="A45" s="98" t="s">
        <v>75</v>
      </c>
      <c r="B45" s="98" t="s">
        <v>82</v>
      </c>
      <c r="C45" s="98" t="s">
        <v>484</v>
      </c>
      <c r="D45" s="98" t="s">
        <v>505</v>
      </c>
    </row>
    <row r="46" spans="1:8" x14ac:dyDescent="0.3">
      <c r="A46" s="107" t="s">
        <v>18</v>
      </c>
      <c r="B46" s="107" t="s">
        <v>80</v>
      </c>
      <c r="C46" s="107" t="s">
        <v>488</v>
      </c>
      <c r="D46" s="107" t="s">
        <v>505</v>
      </c>
    </row>
    <row r="47" spans="1:8" x14ac:dyDescent="0.3">
      <c r="A47" s="107" t="s">
        <v>23</v>
      </c>
      <c r="B47" s="107" t="s">
        <v>80</v>
      </c>
      <c r="C47" s="107" t="s">
        <v>488</v>
      </c>
      <c r="D47" s="107" t="s">
        <v>505</v>
      </c>
    </row>
    <row r="48" spans="1:8" x14ac:dyDescent="0.3">
      <c r="A48" s="98" t="s">
        <v>24</v>
      </c>
      <c r="B48" s="98" t="s">
        <v>80</v>
      </c>
      <c r="C48" s="98" t="s">
        <v>488</v>
      </c>
      <c r="D48" s="98" t="s">
        <v>505</v>
      </c>
    </row>
    <row r="49" spans="1:4" x14ac:dyDescent="0.3">
      <c r="A49" s="98" t="s">
        <v>26</v>
      </c>
      <c r="B49" s="98" t="s">
        <v>80</v>
      </c>
      <c r="C49" s="98" t="s">
        <v>488</v>
      </c>
      <c r="D49" s="98" t="s">
        <v>505</v>
      </c>
    </row>
    <row r="50" spans="1:4" x14ac:dyDescent="0.3">
      <c r="A50" s="98" t="s">
        <v>31</v>
      </c>
      <c r="B50" s="98" t="s">
        <v>80</v>
      </c>
      <c r="C50" s="98" t="s">
        <v>488</v>
      </c>
      <c r="D50" s="98" t="s">
        <v>505</v>
      </c>
    </row>
    <row r="51" spans="1:4" x14ac:dyDescent="0.3">
      <c r="A51" s="98" t="s">
        <v>19</v>
      </c>
      <c r="B51" s="98" t="s">
        <v>80</v>
      </c>
      <c r="C51" s="98" t="s">
        <v>488</v>
      </c>
      <c r="D51" s="98" t="s">
        <v>506</v>
      </c>
    </row>
    <row r="52" spans="1:4" x14ac:dyDescent="0.3">
      <c r="A52" s="107" t="s">
        <v>20</v>
      </c>
      <c r="B52" s="107" t="s">
        <v>80</v>
      </c>
      <c r="C52" s="107" t="s">
        <v>488</v>
      </c>
      <c r="D52" s="107" t="s">
        <v>506</v>
      </c>
    </row>
    <row r="53" spans="1:4" x14ac:dyDescent="0.3">
      <c r="A53" s="98" t="s">
        <v>21</v>
      </c>
      <c r="B53" s="98" t="s">
        <v>80</v>
      </c>
      <c r="C53" s="98" t="s">
        <v>488</v>
      </c>
      <c r="D53" s="98" t="s">
        <v>506</v>
      </c>
    </row>
    <row r="54" spans="1:4" x14ac:dyDescent="0.3">
      <c r="A54" s="107" t="s">
        <v>30</v>
      </c>
      <c r="B54" s="107" t="s">
        <v>80</v>
      </c>
      <c r="C54" s="107" t="s">
        <v>488</v>
      </c>
      <c r="D54" s="107" t="s">
        <v>506</v>
      </c>
    </row>
    <row r="55" spans="1:4" x14ac:dyDescent="0.3">
      <c r="A55" s="107" t="s">
        <v>25</v>
      </c>
      <c r="B55" s="107" t="s">
        <v>80</v>
      </c>
      <c r="C55" s="107" t="s">
        <v>488</v>
      </c>
      <c r="D55" s="107" t="s">
        <v>508</v>
      </c>
    </row>
    <row r="56" spans="1:4" x14ac:dyDescent="0.3">
      <c r="A56" s="107" t="s">
        <v>32</v>
      </c>
      <c r="B56" s="107" t="s">
        <v>80</v>
      </c>
      <c r="C56" s="107" t="s">
        <v>491</v>
      </c>
      <c r="D56" s="107" t="s">
        <v>505</v>
      </c>
    </row>
    <row r="57" spans="1:4" x14ac:dyDescent="0.3">
      <c r="A57" s="98" t="s">
        <v>38</v>
      </c>
      <c r="B57" s="98" t="s">
        <v>80</v>
      </c>
      <c r="C57" s="98" t="s">
        <v>491</v>
      </c>
      <c r="D57" s="98" t="s">
        <v>505</v>
      </c>
    </row>
    <row r="58" spans="1:4" x14ac:dyDescent="0.3">
      <c r="A58" s="107" t="s">
        <v>41</v>
      </c>
      <c r="B58" s="107" t="s">
        <v>80</v>
      </c>
      <c r="C58" s="107" t="s">
        <v>491</v>
      </c>
      <c r="D58" s="107" t="s">
        <v>505</v>
      </c>
    </row>
    <row r="59" spans="1:4" x14ac:dyDescent="0.3">
      <c r="A59" s="98" t="s">
        <v>42</v>
      </c>
      <c r="B59" s="98" t="s">
        <v>80</v>
      </c>
      <c r="C59" s="98" t="s">
        <v>491</v>
      </c>
      <c r="D59" s="98" t="s">
        <v>505</v>
      </c>
    </row>
    <row r="60" spans="1:4" x14ac:dyDescent="0.3">
      <c r="A60" s="98" t="s">
        <v>36</v>
      </c>
      <c r="B60" s="98" t="s">
        <v>80</v>
      </c>
      <c r="C60" s="98" t="s">
        <v>491</v>
      </c>
      <c r="D60" s="98" t="s">
        <v>506</v>
      </c>
    </row>
    <row r="61" spans="1:4" x14ac:dyDescent="0.3">
      <c r="A61" s="107" t="s">
        <v>39</v>
      </c>
      <c r="B61" s="107" t="s">
        <v>80</v>
      </c>
      <c r="C61" s="107" t="s">
        <v>491</v>
      </c>
      <c r="D61" s="107" t="s">
        <v>506</v>
      </c>
    </row>
    <row r="62" spans="1:4" x14ac:dyDescent="0.3">
      <c r="A62" s="107" t="s">
        <v>37</v>
      </c>
      <c r="B62" s="107" t="s">
        <v>80</v>
      </c>
      <c r="C62" s="107" t="s">
        <v>491</v>
      </c>
      <c r="D62" s="107" t="s">
        <v>508</v>
      </c>
    </row>
    <row r="63" spans="1:4" x14ac:dyDescent="0.3">
      <c r="A63" s="98" t="s">
        <v>40</v>
      </c>
      <c r="B63" s="98" t="s">
        <v>80</v>
      </c>
      <c r="C63" s="98" t="s">
        <v>491</v>
      </c>
      <c r="D63" s="98" t="s">
        <v>508</v>
      </c>
    </row>
    <row r="64" spans="1:4" x14ac:dyDescent="0.3">
      <c r="A64" s="107" t="s">
        <v>44</v>
      </c>
      <c r="B64" s="107" t="s">
        <v>81</v>
      </c>
      <c r="C64" s="107" t="s">
        <v>494</v>
      </c>
      <c r="D64" s="107" t="s">
        <v>505</v>
      </c>
    </row>
    <row r="65" spans="1:4" x14ac:dyDescent="0.3">
      <c r="A65" s="98" t="s">
        <v>56</v>
      </c>
      <c r="B65" s="98" t="s">
        <v>81</v>
      </c>
      <c r="C65" s="98" t="s">
        <v>494</v>
      </c>
      <c r="D65" s="98" t="s">
        <v>505</v>
      </c>
    </row>
    <row r="66" spans="1:4" x14ac:dyDescent="0.3">
      <c r="A66" s="98" t="s">
        <v>45</v>
      </c>
      <c r="B66" s="98" t="s">
        <v>81</v>
      </c>
      <c r="C66" s="98" t="s">
        <v>494</v>
      </c>
      <c r="D66" s="98" t="s">
        <v>506</v>
      </c>
    </row>
    <row r="67" spans="1:4" x14ac:dyDescent="0.3">
      <c r="A67" s="107" t="s">
        <v>46</v>
      </c>
      <c r="B67" s="107" t="s">
        <v>81</v>
      </c>
      <c r="C67" s="107" t="s">
        <v>494</v>
      </c>
      <c r="D67" s="107" t="s">
        <v>506</v>
      </c>
    </row>
    <row r="68" spans="1:4" x14ac:dyDescent="0.3">
      <c r="A68" s="107" t="s">
        <v>57</v>
      </c>
      <c r="B68" s="107" t="s">
        <v>81</v>
      </c>
      <c r="C68" s="107" t="s">
        <v>494</v>
      </c>
      <c r="D68" s="107" t="s">
        <v>507</v>
      </c>
    </row>
    <row r="69" spans="1:4" x14ac:dyDescent="0.3">
      <c r="A69" s="98" t="s">
        <v>58</v>
      </c>
      <c r="B69" s="98" t="s">
        <v>81</v>
      </c>
      <c r="C69" s="98" t="s">
        <v>494</v>
      </c>
      <c r="D69" s="98" t="s">
        <v>507</v>
      </c>
    </row>
    <row r="70" spans="1:4" x14ac:dyDescent="0.3">
      <c r="A70" s="98" t="s">
        <v>50</v>
      </c>
      <c r="B70" s="98" t="s">
        <v>81</v>
      </c>
      <c r="C70" s="98" t="s">
        <v>497</v>
      </c>
      <c r="D70" s="98" t="s">
        <v>505</v>
      </c>
    </row>
    <row r="71" spans="1:4" x14ac:dyDescent="0.3">
      <c r="A71" s="107" t="s">
        <v>51</v>
      </c>
      <c r="B71" s="107" t="s">
        <v>81</v>
      </c>
      <c r="C71" s="107" t="s">
        <v>497</v>
      </c>
      <c r="D71" s="107" t="s">
        <v>505</v>
      </c>
    </row>
    <row r="72" spans="1:4" x14ac:dyDescent="0.3">
      <c r="A72" s="98" t="s">
        <v>48</v>
      </c>
      <c r="B72" s="98" t="s">
        <v>81</v>
      </c>
      <c r="C72" s="98" t="s">
        <v>497</v>
      </c>
      <c r="D72" s="98" t="s">
        <v>507</v>
      </c>
    </row>
    <row r="73" spans="1:4" x14ac:dyDescent="0.3">
      <c r="A73" s="107" t="s">
        <v>49</v>
      </c>
      <c r="B73" s="107" t="s">
        <v>81</v>
      </c>
      <c r="C73" s="107" t="s">
        <v>497</v>
      </c>
      <c r="D73" s="107" t="s">
        <v>507</v>
      </c>
    </row>
    <row r="74" spans="1:4" x14ac:dyDescent="0.3">
      <c r="A74" s="98" t="s">
        <v>52</v>
      </c>
      <c r="B74" s="98" t="s">
        <v>81</v>
      </c>
      <c r="C74" s="98" t="s">
        <v>497</v>
      </c>
      <c r="D74" s="98" t="s">
        <v>507</v>
      </c>
    </row>
    <row r="75" spans="1:4" x14ac:dyDescent="0.3">
      <c r="A75" s="107" t="s">
        <v>47</v>
      </c>
      <c r="B75" s="107" t="s">
        <v>81</v>
      </c>
      <c r="C75" s="107" t="s">
        <v>497</v>
      </c>
      <c r="D75" s="107" t="s">
        <v>508</v>
      </c>
    </row>
    <row r="76" spans="1:4" ht="28.8" x14ac:dyDescent="0.3">
      <c r="A76" s="107" t="s">
        <v>53</v>
      </c>
      <c r="B76" s="107" t="s">
        <v>81</v>
      </c>
      <c r="C76" s="107" t="s">
        <v>500</v>
      </c>
      <c r="D76" s="107" t="s">
        <v>505</v>
      </c>
    </row>
    <row r="77" spans="1:4" x14ac:dyDescent="0.3">
      <c r="A77" s="98" t="s">
        <v>54</v>
      </c>
      <c r="B77" s="98" t="s">
        <v>81</v>
      </c>
      <c r="C77" s="98" t="s">
        <v>500</v>
      </c>
      <c r="D77" s="98" t="s">
        <v>505</v>
      </c>
    </row>
    <row r="78" spans="1:4" x14ac:dyDescent="0.3">
      <c r="A78" s="107" t="s">
        <v>55</v>
      </c>
      <c r="B78" s="107" t="s">
        <v>81</v>
      </c>
      <c r="C78" s="107" t="s">
        <v>500</v>
      </c>
      <c r="D78" s="107" t="s">
        <v>505</v>
      </c>
    </row>
    <row r="79" spans="1:4" x14ac:dyDescent="0.3">
      <c r="A79" s="98" t="s">
        <v>59</v>
      </c>
      <c r="B79" s="98" t="s">
        <v>82</v>
      </c>
      <c r="C79" s="98" t="s">
        <v>500</v>
      </c>
      <c r="D79" s="98" t="s">
        <v>505</v>
      </c>
    </row>
    <row r="80" spans="1:4" ht="28.8" x14ac:dyDescent="0.3">
      <c r="A80" s="98" t="s">
        <v>72</v>
      </c>
      <c r="B80" s="98" t="s">
        <v>82</v>
      </c>
      <c r="C80" s="98" t="s">
        <v>500</v>
      </c>
      <c r="D80" s="98" t="s">
        <v>505</v>
      </c>
    </row>
    <row r="81" spans="1:4" x14ac:dyDescent="0.3">
      <c r="A81" s="98" t="s">
        <v>74</v>
      </c>
      <c r="B81" s="98" t="s">
        <v>82</v>
      </c>
      <c r="C81" s="98" t="s">
        <v>500</v>
      </c>
      <c r="D81" s="98" t="s">
        <v>505</v>
      </c>
    </row>
    <row r="82" spans="1:4" x14ac:dyDescent="0.3">
      <c r="A82" s="107" t="s">
        <v>76</v>
      </c>
      <c r="B82" s="107" t="s">
        <v>82</v>
      </c>
      <c r="C82" s="107" t="s">
        <v>500</v>
      </c>
      <c r="D82" s="107" t="s">
        <v>505</v>
      </c>
    </row>
    <row r="83" spans="1:4" x14ac:dyDescent="0.3">
      <c r="A83" s="107" t="s">
        <v>66</v>
      </c>
      <c r="B83" s="107" t="s">
        <v>82</v>
      </c>
      <c r="C83" s="107" t="s">
        <v>500</v>
      </c>
      <c r="D83" s="107" t="s">
        <v>507</v>
      </c>
    </row>
    <row r="84" spans="1:4" x14ac:dyDescent="0.3">
      <c r="A84" s="98" t="s">
        <v>68</v>
      </c>
      <c r="B84" s="98" t="s">
        <v>82</v>
      </c>
      <c r="C84" s="98" t="s">
        <v>500</v>
      </c>
      <c r="D84" s="98" t="s">
        <v>507</v>
      </c>
    </row>
    <row r="85" spans="1:4" x14ac:dyDescent="0.3">
      <c r="A85" s="107" t="s">
        <v>70</v>
      </c>
      <c r="B85" s="107" t="s">
        <v>82</v>
      </c>
      <c r="C85" s="107" t="s">
        <v>500</v>
      </c>
      <c r="D85" s="107" t="s">
        <v>507</v>
      </c>
    </row>
    <row r="86" spans="1:4" x14ac:dyDescent="0.3">
      <c r="A86" s="107" t="s">
        <v>73</v>
      </c>
      <c r="B86" s="107" t="s">
        <v>82</v>
      </c>
      <c r="C86" s="107" t="s">
        <v>500</v>
      </c>
      <c r="D86" s="107" t="s">
        <v>507</v>
      </c>
    </row>
    <row r="87" spans="1:4" x14ac:dyDescent="0.3">
      <c r="A87" s="98" t="s">
        <v>77</v>
      </c>
      <c r="B87" s="98" t="s">
        <v>82</v>
      </c>
      <c r="C87" s="98" t="s">
        <v>500</v>
      </c>
      <c r="D87" s="98" t="s">
        <v>508</v>
      </c>
    </row>
    <row r="88" spans="1:4" x14ac:dyDescent="0.3">
      <c r="A88" s="130" t="s">
        <v>78</v>
      </c>
      <c r="B88" s="130" t="s">
        <v>82</v>
      </c>
      <c r="C88" s="130" t="s">
        <v>500</v>
      </c>
      <c r="D88" s="130" t="s">
        <v>508</v>
      </c>
    </row>
  </sheetData>
  <autoFilter ref="A9:D88" xr:uid="{00000000-0009-0000-0000-000002000000}">
    <sortState xmlns:xlrd2="http://schemas.microsoft.com/office/spreadsheetml/2017/richdata2" ref="A10:D88">
      <sortCondition ref="C9:C88"/>
    </sortState>
  </autoFilter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4901"/>
  <sheetViews>
    <sheetView topLeftCell="P1" zoomScale="87" workbookViewId="0">
      <selection activeCell="H4893" sqref="H4893"/>
    </sheetView>
  </sheetViews>
  <sheetFormatPr baseColWidth="10" defaultRowHeight="14.4" x14ac:dyDescent="0.3"/>
  <cols>
    <col min="1" max="1" width="21.33203125" customWidth="1"/>
    <col min="2" max="2" width="18.44140625" customWidth="1"/>
    <col min="3" max="3" width="38.44140625" customWidth="1"/>
    <col min="4" max="4" width="26.109375" customWidth="1"/>
    <col min="5" max="5" width="22.33203125" customWidth="1"/>
    <col min="6" max="6" width="21" customWidth="1"/>
    <col min="7" max="7" width="18.44140625" customWidth="1"/>
    <col min="8" max="8" width="33.5546875" customWidth="1"/>
    <col min="9" max="9" width="21.88671875" customWidth="1"/>
    <col min="10" max="16" width="18.44140625" customWidth="1"/>
    <col min="17" max="17" width="37.5546875" bestFit="1" customWidth="1"/>
    <col min="18" max="18" width="23.44140625" customWidth="1"/>
    <col min="19" max="19" width="19.44140625" customWidth="1"/>
    <col min="20" max="20" width="20.88671875" customWidth="1"/>
    <col min="30" max="30" width="15.33203125" bestFit="1" customWidth="1"/>
    <col min="31" max="31" width="42.21875" bestFit="1" customWidth="1"/>
    <col min="32" max="32" width="18.6640625" bestFit="1" customWidth="1"/>
    <col min="33" max="33" width="16.6640625" bestFit="1" customWidth="1"/>
  </cols>
  <sheetData>
    <row r="1" spans="1:33" ht="47.25" customHeight="1" x14ac:dyDescent="0.3">
      <c r="A1" s="115" t="s">
        <v>1</v>
      </c>
      <c r="B1" s="115" t="s">
        <v>482</v>
      </c>
      <c r="C1" s="115" t="s">
        <v>3</v>
      </c>
      <c r="D1" s="115" t="s">
        <v>4</v>
      </c>
      <c r="E1" s="115" t="s">
        <v>5</v>
      </c>
      <c r="F1" s="115" t="s">
        <v>6</v>
      </c>
      <c r="G1" s="115" t="s">
        <v>7</v>
      </c>
      <c r="H1" s="115" t="s">
        <v>8</v>
      </c>
      <c r="I1" s="115" t="s">
        <v>9</v>
      </c>
      <c r="J1" s="115" t="s">
        <v>502</v>
      </c>
      <c r="K1" s="115" t="s">
        <v>509</v>
      </c>
      <c r="L1" s="115" t="s">
        <v>503</v>
      </c>
      <c r="M1" s="115" t="s">
        <v>479</v>
      </c>
      <c r="N1" s="115" t="s">
        <v>504</v>
      </c>
      <c r="O1" s="115" t="s">
        <v>510</v>
      </c>
      <c r="P1" s="115" t="s">
        <v>511</v>
      </c>
      <c r="Q1" s="115" t="s">
        <v>512</v>
      </c>
      <c r="R1" s="116" t="s">
        <v>513</v>
      </c>
      <c r="S1" s="115" t="s">
        <v>514</v>
      </c>
      <c r="T1" s="115" t="s">
        <v>515</v>
      </c>
      <c r="AD1" s="127" t="s">
        <v>504</v>
      </c>
      <c r="AE1" s="117" t="s">
        <v>506</v>
      </c>
    </row>
    <row r="2" spans="1:33" x14ac:dyDescent="0.3">
      <c r="A2" s="115" t="s">
        <v>472</v>
      </c>
      <c r="B2" s="115" t="s">
        <v>467</v>
      </c>
      <c r="C2" s="115" t="s">
        <v>103</v>
      </c>
      <c r="D2" s="115" t="s">
        <v>86</v>
      </c>
      <c r="E2" s="115" t="s">
        <v>86</v>
      </c>
      <c r="F2" s="115" t="s">
        <v>86</v>
      </c>
      <c r="G2" s="115">
        <v>2007</v>
      </c>
      <c r="H2" s="115" t="s">
        <v>125</v>
      </c>
      <c r="I2" s="115">
        <v>0.97802211500000003</v>
      </c>
      <c r="J2" s="115" t="s">
        <v>73</v>
      </c>
      <c r="K2" s="115" t="str">
        <f>INDEX(DatosProcesados!$A$1:$BF$101,MATCH(DataBase!A2,DatosProcesados!$A$1:$A$101,0),MATCH(DataBase!J2,DatosProcesados!$A$1:$BF$1,0))</f>
        <v>No informa</v>
      </c>
      <c r="L2" s="115" t="str">
        <f>INDEX(Modelo!$A$9:$D$89,MATCH(DataBase!$J2,Modelo!$A$9:$A$89,0),MATCH(DataBase!L$1,Modelo!$A$9:$D$9,0))</f>
        <v>Impacto económico y gobernanza</v>
      </c>
      <c r="M2" s="115" t="str">
        <f>INDEX(Modelo!$A$9:$D$89,MATCH(DataBase!$J2,Modelo!$A$9:$A$89,0),MATCH(DataBase!M$1,Modelo!$A$9:$D$9,0))</f>
        <v>Pilar 6</v>
      </c>
      <c r="N2" s="115" t="str">
        <f>INDEX(Modelo!$A$9:$D$89,MATCH(DataBase!$J2,Modelo!$A$9:$A$89,0),MATCH(DataBase!N$1,Modelo!$A$9:$D$9,0))</f>
        <v>positivo</v>
      </c>
      <c r="O2" s="115">
        <f t="array" ref="O2">IF(N2="negativo",INDEX($AD$3:$AG$51,MATCH(1,($B2=$AD$3:$AD$51)*($J2=$AE$3:$AE$51),0),3),IF(N2="positivo",INDEX($AD$55:$AG$109,MATCH(1,($B2=$AD$55:$AD$109)*($J2=$AE$55:$AE$109),0),3)))</f>
        <v>0</v>
      </c>
      <c r="P2" s="115">
        <f t="array" ref="P2">IF(N2="negativo",INDEX($AD$3:$AG$51,MATCH(1,($B2=$AD$3:$AD$51)*($J2=$AE$3:$AE$51),0),4),IF(N2="positivo",INDEX($AD$55:$AG$109,MATCH(1,($B2=$AD$55:$AD$109)*($J2=$AE$55:$AE$109),0),4)))</f>
        <v>0</v>
      </c>
      <c r="Q2" s="115" t="str">
        <f>VLOOKUP(M2,Modelo!$A$2:$C$7,2,0)</f>
        <v>Impacto Económico, Social y Comunitario</v>
      </c>
      <c r="R2" s="118">
        <f t="array" ref="R2">INDEX(Modelo!$F$1:$H$37,MATCH(1,(DataBase!Q2=Modelo!$G$1:$G$37)*(DataBase!B2=Modelo!$F$1:$F$37),0),3)</f>
        <v>0.14285714285714285</v>
      </c>
      <c r="S2" s="115">
        <f t="shared" ref="S2" si="0">IFERROR(IF(N2="boolean",IF(K2="Si",100,0),IF(N2="scale",IF(K2=2,100,IF(K2=1,50,0)),IF(N2="positivo",100*((K2-P2)/(O2-P2)),100*(1-((K2-P2)/(O2-P2)))))),0)</f>
        <v>0</v>
      </c>
      <c r="T2" s="115">
        <f t="shared" ref="T2" si="1">S2*R2</f>
        <v>0</v>
      </c>
    </row>
    <row r="3" spans="1:33" x14ac:dyDescent="0.3">
      <c r="A3" s="115" t="s">
        <v>238</v>
      </c>
      <c r="B3" s="115" t="s">
        <v>216</v>
      </c>
      <c r="C3" s="115" t="s">
        <v>103</v>
      </c>
      <c r="D3" s="115" t="s">
        <v>86</v>
      </c>
      <c r="E3" s="115" t="s">
        <v>87</v>
      </c>
      <c r="F3" s="115" t="s">
        <v>87</v>
      </c>
      <c r="G3" s="115">
        <v>1920</v>
      </c>
      <c r="H3" s="115" t="s">
        <v>125</v>
      </c>
      <c r="I3" s="115">
        <v>2.844632077</v>
      </c>
      <c r="J3" s="115" t="s">
        <v>73</v>
      </c>
      <c r="K3" s="115">
        <f>INDEX(DatosProcesados!$A$1:$BF$101,MATCH(DataBase!A3,DatosProcesados!$A$1:$A$101,0),MATCH(DataBase!J3,DatosProcesados!$A$1:$BF$1,0))</f>
        <v>0.8</v>
      </c>
      <c r="L3" s="115" t="str">
        <f>INDEX(Modelo!$A$9:$D$89,MATCH(DataBase!$J3,Modelo!$A$9:$A$89,0),MATCH(DataBase!L$1,Modelo!$A$9:$D$9,0))</f>
        <v>Impacto económico y gobernanza</v>
      </c>
      <c r="M3" s="115" t="str">
        <f>INDEX(Modelo!$A$9:$D$89,MATCH(DataBase!$J3,Modelo!$A$9:$A$89,0),MATCH(DataBase!M$1,Modelo!$A$9:$D$9,0))</f>
        <v>Pilar 6</v>
      </c>
      <c r="N3" s="115" t="str">
        <f>INDEX(Modelo!$A$9:$D$89,MATCH(DataBase!$J3,Modelo!$A$9:$A$89,0),MATCH(DataBase!N$1,Modelo!$A$9:$D$9,0))</f>
        <v>positivo</v>
      </c>
      <c r="O3" s="115">
        <f t="array" ref="O3">IF(N3="negativo",INDEX($AD$3:$AG$51,MATCH(1,($B3=$AD$3:$AD$51)*($J3=$AE$3:$AE$51),0),3),IF(N3="positivo",INDEX($AD$55:$AG$109,MATCH(1,($B3=$AD$55:$AD$109)*($J3=$AE$55:$AE$109),0),3)))</f>
        <v>0.95</v>
      </c>
      <c r="P3" s="115">
        <f t="array" ref="P3">IF(N3="negativo",INDEX($AD$3:$AG$51,MATCH(1,($B3=$AD$3:$AD$51)*($J3=$AE$3:$AE$51),0),4),IF(N3="positivo",INDEX($AD$55:$AG$109,MATCH(1,($B3=$AD$55:$AD$109)*($J3=$AE$55:$AE$109),0),4)))</f>
        <v>0.23369999999999999</v>
      </c>
      <c r="Q3" s="115" t="str">
        <f>VLOOKUP(M3,Modelo!$A$2:$C$7,2,0)</f>
        <v>Impacto Económico, Social y Comunitario</v>
      </c>
      <c r="R3" s="118">
        <f t="array" ref="R3">INDEX(Modelo!$F$1:$H$37,MATCH(1,(DataBase!Q3=Modelo!$G$1:$G$37)*(DataBase!B3=Modelo!$F$1:$F$37),0),3)</f>
        <v>0.10526315789473684</v>
      </c>
      <c r="S3" s="115">
        <f t="shared" ref="S3:S66" si="2">IFERROR(IF(N3="boolean",IF(K3="Si",100,0),IF(N3="scale",IF(K3=2,100,IF(K3=1,50,0)),IF(N3="positivo",100*((K3-P3)/(O3-P3)),100*(1-((K3-P3)/(O3-P3)))))),0)</f>
        <v>79.059053469216821</v>
      </c>
      <c r="T3" s="115">
        <f t="shared" ref="T3:T66" si="3">S3*R3</f>
        <v>8.3220056283386121</v>
      </c>
      <c r="AD3" s="127" t="s">
        <v>482</v>
      </c>
      <c r="AE3" s="127" t="s">
        <v>502</v>
      </c>
      <c r="AF3" s="117" t="s">
        <v>516</v>
      </c>
      <c r="AG3" s="117" t="s">
        <v>517</v>
      </c>
    </row>
    <row r="4" spans="1:33" x14ac:dyDescent="0.3">
      <c r="A4" s="115" t="s">
        <v>273</v>
      </c>
      <c r="B4" s="115" t="s">
        <v>216</v>
      </c>
      <c r="C4" s="115" t="s">
        <v>103</v>
      </c>
      <c r="D4" s="115" t="s">
        <v>86</v>
      </c>
      <c r="E4" s="115" t="s">
        <v>86</v>
      </c>
      <c r="F4" s="115" t="s">
        <v>87</v>
      </c>
      <c r="G4" s="115">
        <v>1945</v>
      </c>
      <c r="H4" s="115" t="s">
        <v>125</v>
      </c>
      <c r="I4" s="115">
        <v>2.1764613960000001</v>
      </c>
      <c r="J4" s="115" t="s">
        <v>73</v>
      </c>
      <c r="K4" s="115">
        <f>INDEX(DatosProcesados!$A$1:$BF$101,MATCH(DataBase!A4,DatosProcesados!$A$1:$A$101,0),MATCH(DataBase!J4,DatosProcesados!$A$1:$BF$1,0))</f>
        <v>0.91</v>
      </c>
      <c r="L4" s="115" t="str">
        <f>INDEX(Modelo!$A$9:$D$89,MATCH(DataBase!$J4,Modelo!$A$9:$A$89,0),MATCH(DataBase!L$1,Modelo!$A$9:$D$9,0))</f>
        <v>Impacto económico y gobernanza</v>
      </c>
      <c r="M4" s="115" t="str">
        <f>INDEX(Modelo!$A$9:$D$89,MATCH(DataBase!$J4,Modelo!$A$9:$A$89,0),MATCH(DataBase!M$1,Modelo!$A$9:$D$9,0))</f>
        <v>Pilar 6</v>
      </c>
      <c r="N4" s="115" t="str">
        <f>INDEX(Modelo!$A$9:$D$89,MATCH(DataBase!$J4,Modelo!$A$9:$A$89,0),MATCH(DataBase!N$1,Modelo!$A$9:$D$9,0))</f>
        <v>positivo</v>
      </c>
      <c r="O4" s="115">
        <f t="array" ref="O4">IF(N4="negativo",INDEX($AD$3:$AG$51,MATCH(1,($B4=$AD$3:$AD$51)*($J4=$AE$3:$AE$51),0),3),IF(N4="positivo",INDEX($AD$55:$AG$109,MATCH(1,($B4=$AD$55:$AD$109)*($J4=$AE$55:$AE$109),0),3)))</f>
        <v>0.95</v>
      </c>
      <c r="P4" s="115">
        <f t="array" ref="P4">IF(N4="negativo",INDEX($AD$3:$AG$51,MATCH(1,($B4=$AD$3:$AD$51)*($J4=$AE$3:$AE$51),0),4),IF(N4="positivo",INDEX($AD$55:$AG$109,MATCH(1,($B4=$AD$55:$AD$109)*($J4=$AE$55:$AE$109),0),4)))</f>
        <v>0.23369999999999999</v>
      </c>
      <c r="Q4" s="115" t="str">
        <f>VLOOKUP(M4,Modelo!$A$2:$C$7,2,0)</f>
        <v>Impacto Económico, Social y Comunitario</v>
      </c>
      <c r="R4" s="118">
        <f t="array" ref="R4">INDEX(Modelo!$F$1:$H$37,MATCH(1,(DataBase!Q4=Modelo!$G$1:$G$37)*(DataBase!B4=Modelo!$F$1:$F$37),0),3)</f>
        <v>0.10526315789473684</v>
      </c>
      <c r="S4" s="115">
        <f t="shared" si="2"/>
        <v>94.41574759179116</v>
      </c>
      <c r="T4" s="115">
        <f t="shared" si="3"/>
        <v>9.9384997465043323</v>
      </c>
      <c r="AD4" s="117" t="s">
        <v>467</v>
      </c>
      <c r="AE4" s="117" t="s">
        <v>19</v>
      </c>
      <c r="AF4" s="119">
        <v>95363.05</v>
      </c>
      <c r="AG4" s="119">
        <v>95363.05</v>
      </c>
    </row>
    <row r="5" spans="1:33" x14ac:dyDescent="0.3">
      <c r="A5" s="115" t="s">
        <v>378</v>
      </c>
      <c r="B5" s="115" t="s">
        <v>379</v>
      </c>
      <c r="C5" s="115" t="s">
        <v>103</v>
      </c>
      <c r="D5" s="115" t="s">
        <v>87</v>
      </c>
      <c r="E5" s="115" t="s">
        <v>86</v>
      </c>
      <c r="F5" s="115" t="s">
        <v>86</v>
      </c>
      <c r="G5" s="115">
        <v>1993</v>
      </c>
      <c r="H5" s="115" t="s">
        <v>125</v>
      </c>
      <c r="I5" s="115">
        <v>2.1863011939999999</v>
      </c>
      <c r="J5" s="115" t="s">
        <v>73</v>
      </c>
      <c r="K5" s="115">
        <f>INDEX(DatosProcesados!$A$1:$BF$101,MATCH(DataBase!A5,DatosProcesados!$A$1:$A$101,0),MATCH(DataBase!J5,DatosProcesados!$A$1:$BF$1,0))</f>
        <v>0.53</v>
      </c>
      <c r="L5" s="115" t="str">
        <f>INDEX(Modelo!$A$9:$D$89,MATCH(DataBase!$J5,Modelo!$A$9:$A$89,0),MATCH(DataBase!L$1,Modelo!$A$9:$D$9,0))</f>
        <v>Impacto económico y gobernanza</v>
      </c>
      <c r="M5" s="115" t="str">
        <f>INDEX(Modelo!$A$9:$D$89,MATCH(DataBase!$J5,Modelo!$A$9:$A$89,0),MATCH(DataBase!M$1,Modelo!$A$9:$D$9,0))</f>
        <v>Pilar 6</v>
      </c>
      <c r="N5" s="115" t="str">
        <f>INDEX(Modelo!$A$9:$D$89,MATCH(DataBase!$J5,Modelo!$A$9:$A$89,0),MATCH(DataBase!N$1,Modelo!$A$9:$D$9,0))</f>
        <v>positivo</v>
      </c>
      <c r="O5" s="115">
        <f t="array" ref="O5">IF(N5="negativo",INDEX($AD$3:$AG$51,MATCH(1,($B5=$AD$3:$AD$51)*($J5=$AE$3:$AE$51),0),3),IF(N5="positivo",INDEX($AD$55:$AG$109,MATCH(1,($B5=$AD$55:$AD$109)*($J5=$AE$55:$AE$109),0),3)))</f>
        <v>1</v>
      </c>
      <c r="P5" s="115">
        <f t="array" ref="P5">IF(N5="negativo",INDEX($AD$3:$AG$51,MATCH(1,($B5=$AD$3:$AD$51)*($J5=$AE$3:$AE$51),0),4),IF(N5="positivo",INDEX($AD$55:$AG$109,MATCH(1,($B5=$AD$55:$AD$109)*($J5=$AE$55:$AE$109),0),4)))</f>
        <v>0.53</v>
      </c>
      <c r="Q5" s="115" t="str">
        <f>VLOOKUP(M5,Modelo!$A$2:$C$7,2,0)</f>
        <v>Impacto Económico, Social y Comunitario</v>
      </c>
      <c r="R5" s="118">
        <f t="array" ref="R5">INDEX(Modelo!$F$1:$H$37,MATCH(1,(DataBase!Q5=Modelo!$G$1:$G$37)*(DataBase!B5=Modelo!$F$1:$F$37),0),3)</f>
        <v>0.14285714285714285</v>
      </c>
      <c r="S5" s="115">
        <f t="shared" si="2"/>
        <v>0</v>
      </c>
      <c r="T5" s="115">
        <f t="shared" si="3"/>
        <v>0</v>
      </c>
      <c r="AD5" s="117" t="s">
        <v>467</v>
      </c>
      <c r="AE5" s="117" t="s">
        <v>20</v>
      </c>
      <c r="AF5" s="119">
        <v>0</v>
      </c>
      <c r="AG5" s="119">
        <v>0</v>
      </c>
    </row>
    <row r="6" spans="1:33" x14ac:dyDescent="0.3">
      <c r="A6" s="115" t="s">
        <v>325</v>
      </c>
      <c r="B6" s="115" t="s">
        <v>313</v>
      </c>
      <c r="C6" s="115" t="s">
        <v>103</v>
      </c>
      <c r="D6" s="115" t="s">
        <v>86</v>
      </c>
      <c r="E6" s="115" t="s">
        <v>86</v>
      </c>
      <c r="F6" s="115" t="s">
        <v>87</v>
      </c>
      <c r="G6" s="115">
        <v>2012</v>
      </c>
      <c r="H6" s="115" t="s">
        <v>125</v>
      </c>
      <c r="I6" s="115">
        <v>13.831182682</v>
      </c>
      <c r="J6" s="115" t="s">
        <v>73</v>
      </c>
      <c r="K6" s="115" t="str">
        <f>INDEX(DatosProcesados!$A$1:$BF$101,MATCH(DataBase!A6,DatosProcesados!$A$1:$A$101,0),MATCH(DataBase!J6,DatosProcesados!$A$1:$BF$1,0))</f>
        <v xml:space="preserve">No informa </v>
      </c>
      <c r="L6" s="115" t="str">
        <f>INDEX(Modelo!$A$9:$D$89,MATCH(DataBase!$J6,Modelo!$A$9:$A$89,0),MATCH(DataBase!L$1,Modelo!$A$9:$D$9,0))</f>
        <v>Impacto económico y gobernanza</v>
      </c>
      <c r="M6" s="115" t="str">
        <f>INDEX(Modelo!$A$9:$D$89,MATCH(DataBase!$J6,Modelo!$A$9:$A$89,0),MATCH(DataBase!M$1,Modelo!$A$9:$D$9,0))</f>
        <v>Pilar 6</v>
      </c>
      <c r="N6" s="115" t="str">
        <f>INDEX(Modelo!$A$9:$D$89,MATCH(DataBase!$J6,Modelo!$A$9:$A$89,0),MATCH(DataBase!N$1,Modelo!$A$9:$D$9,0))</f>
        <v>positivo</v>
      </c>
      <c r="O6" s="115">
        <f t="array" ref="O6">IF(N6="negativo",INDEX($AD$3:$AG$51,MATCH(1,($B6=$AD$3:$AD$51)*($J6=$AE$3:$AE$51),0),3),IF(N6="positivo",INDEX($AD$55:$AG$109,MATCH(1,($B6=$AD$55:$AD$109)*($J6=$AE$55:$AE$109),0),3)))</f>
        <v>0.97</v>
      </c>
      <c r="P6" s="115">
        <f t="array" ref="P6">IF(N6="negativo",INDEX($AD$3:$AG$51,MATCH(1,($B6=$AD$3:$AD$51)*($J6=$AE$3:$AE$51),0),4),IF(N6="positivo",INDEX($AD$55:$AG$109,MATCH(1,($B6=$AD$55:$AD$109)*($J6=$AE$55:$AE$109),0),4)))</f>
        <v>0.16800000000000001</v>
      </c>
      <c r="Q6" s="115" t="str">
        <f>VLOOKUP(M6,Modelo!$A$2:$C$7,2,0)</f>
        <v>Impacto Económico, Social y Comunitario</v>
      </c>
      <c r="R6" s="118">
        <f t="array" ref="R6">INDEX(Modelo!$F$1:$H$37,MATCH(1,(DataBase!Q6=Modelo!$G$1:$G$37)*(DataBase!B6=Modelo!$F$1:$F$37),0),3)</f>
        <v>0.11764705882352941</v>
      </c>
      <c r="S6" s="115">
        <f t="shared" si="2"/>
        <v>0</v>
      </c>
      <c r="T6" s="115">
        <f t="shared" si="3"/>
        <v>0</v>
      </c>
      <c r="AD6" s="117" t="s">
        <v>467</v>
      </c>
      <c r="AE6" s="117" t="s">
        <v>21</v>
      </c>
      <c r="AF6" s="119">
        <v>0</v>
      </c>
      <c r="AG6" s="119">
        <v>0</v>
      </c>
    </row>
    <row r="7" spans="1:33" x14ac:dyDescent="0.3">
      <c r="A7" s="115" t="s">
        <v>394</v>
      </c>
      <c r="B7" s="115" t="s">
        <v>379</v>
      </c>
      <c r="C7" s="115" t="s">
        <v>103</v>
      </c>
      <c r="D7" s="115" t="s">
        <v>87</v>
      </c>
      <c r="E7" s="115" t="s">
        <v>86</v>
      </c>
      <c r="F7" s="115" t="s">
        <v>86</v>
      </c>
      <c r="G7" s="115">
        <v>1990</v>
      </c>
      <c r="H7" s="115" t="s">
        <v>125</v>
      </c>
      <c r="I7" s="115">
        <v>0.77142869199999997</v>
      </c>
      <c r="J7" s="115" t="s">
        <v>73</v>
      </c>
      <c r="K7" s="115" t="str">
        <f>INDEX(DatosProcesados!$A$1:$BF$101,MATCH(DataBase!A7,DatosProcesados!$A$1:$A$101,0),MATCH(DataBase!J7,DatosProcesados!$A$1:$BF$1,0))</f>
        <v xml:space="preserve">No informa </v>
      </c>
      <c r="L7" s="115" t="str">
        <f>INDEX(Modelo!$A$9:$D$89,MATCH(DataBase!$J7,Modelo!$A$9:$A$89,0),MATCH(DataBase!L$1,Modelo!$A$9:$D$9,0))</f>
        <v>Impacto económico y gobernanza</v>
      </c>
      <c r="M7" s="115" t="str">
        <f>INDEX(Modelo!$A$9:$D$89,MATCH(DataBase!$J7,Modelo!$A$9:$A$89,0),MATCH(DataBase!M$1,Modelo!$A$9:$D$9,0))</f>
        <v>Pilar 6</v>
      </c>
      <c r="N7" s="115" t="str">
        <f>INDEX(Modelo!$A$9:$D$89,MATCH(DataBase!$J7,Modelo!$A$9:$A$89,0),MATCH(DataBase!N$1,Modelo!$A$9:$D$9,0))</f>
        <v>positivo</v>
      </c>
      <c r="O7" s="115">
        <f t="array" ref="O7">IF(N7="negativo",INDEX($AD$3:$AG$51,MATCH(1,($B7=$AD$3:$AD$51)*($J7=$AE$3:$AE$51),0),3),IF(N7="positivo",INDEX($AD$55:$AG$109,MATCH(1,($B7=$AD$55:$AD$109)*($J7=$AE$55:$AE$109),0),3)))</f>
        <v>1</v>
      </c>
      <c r="P7" s="115">
        <f t="array" ref="P7">IF(N7="negativo",INDEX($AD$3:$AG$51,MATCH(1,($B7=$AD$3:$AD$51)*($J7=$AE$3:$AE$51),0),4),IF(N7="positivo",INDEX($AD$55:$AG$109,MATCH(1,($B7=$AD$55:$AD$109)*($J7=$AE$55:$AE$109),0),4)))</f>
        <v>0.53</v>
      </c>
      <c r="Q7" s="115" t="str">
        <f>VLOOKUP(M7,Modelo!$A$2:$C$7,2,0)</f>
        <v>Impacto Económico, Social y Comunitario</v>
      </c>
      <c r="R7" s="118">
        <f t="array" ref="R7">INDEX(Modelo!$F$1:$H$37,MATCH(1,(DataBase!Q7=Modelo!$G$1:$G$37)*(DataBase!B7=Modelo!$F$1:$F$37),0),3)</f>
        <v>0.14285714285714285</v>
      </c>
      <c r="S7" s="115">
        <f t="shared" si="2"/>
        <v>0</v>
      </c>
      <c r="T7" s="115">
        <f t="shared" si="3"/>
        <v>0</v>
      </c>
      <c r="AD7" s="117" t="s">
        <v>467</v>
      </c>
      <c r="AE7" s="117" t="s">
        <v>36</v>
      </c>
      <c r="AF7" s="119">
        <v>2375440</v>
      </c>
      <c r="AG7" s="119">
        <v>2375440</v>
      </c>
    </row>
    <row r="8" spans="1:33" x14ac:dyDescent="0.3">
      <c r="A8" s="115" t="s">
        <v>383</v>
      </c>
      <c r="B8" s="115" t="s">
        <v>379</v>
      </c>
      <c r="C8" s="115" t="s">
        <v>103</v>
      </c>
      <c r="D8" s="115" t="s">
        <v>86</v>
      </c>
      <c r="E8" s="115" t="s">
        <v>86</v>
      </c>
      <c r="F8" s="115" t="s">
        <v>86</v>
      </c>
      <c r="G8" s="115">
        <v>2014</v>
      </c>
      <c r="H8" s="115" t="s">
        <v>125</v>
      </c>
      <c r="I8" s="115">
        <v>1.314259836</v>
      </c>
      <c r="J8" s="115" t="s">
        <v>73</v>
      </c>
      <c r="K8" s="115" t="str">
        <f>INDEX(DatosProcesados!$A$1:$BF$101,MATCH(DataBase!A8,DatosProcesados!$A$1:$A$101,0),MATCH(DataBase!J8,DatosProcesados!$A$1:$BF$1,0))</f>
        <v>No informa</v>
      </c>
      <c r="L8" s="115" t="str">
        <f>INDEX(Modelo!$A$9:$D$89,MATCH(DataBase!$J8,Modelo!$A$9:$A$89,0),MATCH(DataBase!L$1,Modelo!$A$9:$D$9,0))</f>
        <v>Impacto económico y gobernanza</v>
      </c>
      <c r="M8" s="115" t="str">
        <f>INDEX(Modelo!$A$9:$D$89,MATCH(DataBase!$J8,Modelo!$A$9:$A$89,0),MATCH(DataBase!M$1,Modelo!$A$9:$D$9,0))</f>
        <v>Pilar 6</v>
      </c>
      <c r="N8" s="115" t="str">
        <f>INDEX(Modelo!$A$9:$D$89,MATCH(DataBase!$J8,Modelo!$A$9:$A$89,0),MATCH(DataBase!N$1,Modelo!$A$9:$D$9,0))</f>
        <v>positivo</v>
      </c>
      <c r="O8" s="115">
        <f t="array" ref="O8">IF(N8="negativo",INDEX($AD$3:$AG$51,MATCH(1,($B8=$AD$3:$AD$51)*($J8=$AE$3:$AE$51),0),3),IF(N8="positivo",INDEX($AD$55:$AG$109,MATCH(1,($B8=$AD$55:$AD$109)*($J8=$AE$55:$AE$109),0),3)))</f>
        <v>1</v>
      </c>
      <c r="P8" s="115">
        <f t="array" ref="P8">IF(N8="negativo",INDEX($AD$3:$AG$51,MATCH(1,($B8=$AD$3:$AD$51)*($J8=$AE$3:$AE$51),0),4),IF(N8="positivo",INDEX($AD$55:$AG$109,MATCH(1,($B8=$AD$55:$AD$109)*($J8=$AE$55:$AE$109),0),4)))</f>
        <v>0.53</v>
      </c>
      <c r="Q8" s="115" t="str">
        <f>VLOOKUP(M8,Modelo!$A$2:$C$7,2,0)</f>
        <v>Impacto Económico, Social y Comunitario</v>
      </c>
      <c r="R8" s="118">
        <f t="array" ref="R8">INDEX(Modelo!$F$1:$H$37,MATCH(1,(DataBase!Q8=Modelo!$G$1:$G$37)*(DataBase!B8=Modelo!$F$1:$F$37),0),3)</f>
        <v>0.14285714285714285</v>
      </c>
      <c r="S8" s="115">
        <f t="shared" si="2"/>
        <v>0</v>
      </c>
      <c r="T8" s="115">
        <f t="shared" si="3"/>
        <v>0</v>
      </c>
      <c r="AD8" s="117" t="s">
        <v>467</v>
      </c>
      <c r="AE8" s="117" t="s">
        <v>30</v>
      </c>
      <c r="AF8" s="119">
        <v>137771314.99200001</v>
      </c>
      <c r="AG8" s="119">
        <v>137771314.99200001</v>
      </c>
    </row>
    <row r="9" spans="1:33" x14ac:dyDescent="0.3">
      <c r="A9" s="115" t="s">
        <v>112</v>
      </c>
      <c r="B9" s="115" t="s">
        <v>84</v>
      </c>
      <c r="C9" s="115" t="s">
        <v>103</v>
      </c>
      <c r="D9" s="115" t="s">
        <v>86</v>
      </c>
      <c r="E9" s="115" t="s">
        <v>86</v>
      </c>
      <c r="F9" s="115" t="s">
        <v>87</v>
      </c>
      <c r="G9" s="115">
        <v>1919</v>
      </c>
      <c r="H9" s="115" t="s">
        <v>125</v>
      </c>
      <c r="I9" s="115">
        <v>15.106042448</v>
      </c>
      <c r="J9" s="115" t="s">
        <v>73</v>
      </c>
      <c r="K9" s="115">
        <f>INDEX(DatosProcesados!$A$1:$BF$101,MATCH(DataBase!A9,DatosProcesados!$A$1:$A$101,0),MATCH(DataBase!J9,DatosProcesados!$A$1:$BF$1,0))</f>
        <v>0.22</v>
      </c>
      <c r="L9" s="115" t="str">
        <f>INDEX(Modelo!$A$9:$D$89,MATCH(DataBase!$J9,Modelo!$A$9:$A$89,0),MATCH(DataBase!L$1,Modelo!$A$9:$D$9,0))</f>
        <v>Impacto económico y gobernanza</v>
      </c>
      <c r="M9" s="115" t="str">
        <f>INDEX(Modelo!$A$9:$D$89,MATCH(DataBase!$J9,Modelo!$A$9:$A$89,0),MATCH(DataBase!M$1,Modelo!$A$9:$D$9,0))</f>
        <v>Pilar 6</v>
      </c>
      <c r="N9" s="115" t="str">
        <f>INDEX(Modelo!$A$9:$D$89,MATCH(DataBase!$J9,Modelo!$A$9:$A$89,0),MATCH(DataBase!N$1,Modelo!$A$9:$D$9,0))</f>
        <v>positivo</v>
      </c>
      <c r="O9" s="115">
        <f t="array" ref="O9">IF(N9="negativo",INDEX($AD$3:$AG$51,MATCH(1,($B9=$AD$3:$AD$51)*($J9=$AE$3:$AE$51),0),3),IF(N9="positivo",INDEX($AD$55:$AG$109,MATCH(1,($B9=$AD$55:$AD$109)*($J9=$AE$55:$AE$109),0),3)))</f>
        <v>0.96</v>
      </c>
      <c r="P9" s="115">
        <f t="array" ref="P9">IF(N9="negativo",INDEX($AD$3:$AG$51,MATCH(1,($B9=$AD$3:$AD$51)*($J9=$AE$3:$AE$51),0),4),IF(N9="positivo",INDEX($AD$55:$AG$109,MATCH(1,($B9=$AD$55:$AD$109)*($J9=$AE$55:$AE$109),0),4)))</f>
        <v>0.15</v>
      </c>
      <c r="Q9" s="115" t="str">
        <f>VLOOKUP(M9,Modelo!$A$2:$C$7,2,0)</f>
        <v>Impacto Económico, Social y Comunitario</v>
      </c>
      <c r="R9" s="118">
        <f t="array" ref="R9">INDEX(Modelo!$F$1:$H$37,MATCH(1,(DataBase!Q9=Modelo!$G$1:$G$37)*(DataBase!B9=Modelo!$F$1:$F$37),0),3)</f>
        <v>0.11764705882352941</v>
      </c>
      <c r="S9" s="115">
        <f t="shared" si="2"/>
        <v>8.6419753086419764</v>
      </c>
      <c r="T9" s="115">
        <f t="shared" si="3"/>
        <v>1.0167029774872913</v>
      </c>
      <c r="AD9" s="117" t="s">
        <v>467</v>
      </c>
      <c r="AE9" s="117" t="s">
        <v>46</v>
      </c>
      <c r="AF9" s="119">
        <v>112.97826363289691</v>
      </c>
      <c r="AG9" s="119">
        <v>112.97826363289691</v>
      </c>
    </row>
    <row r="10" spans="1:33" x14ac:dyDescent="0.3">
      <c r="A10" s="115" t="s">
        <v>471</v>
      </c>
      <c r="B10" s="115" t="s">
        <v>467</v>
      </c>
      <c r="C10" s="115" t="s">
        <v>103</v>
      </c>
      <c r="D10" s="115" t="s">
        <v>86</v>
      </c>
      <c r="E10" s="115" t="s">
        <v>86</v>
      </c>
      <c r="F10" s="115" t="s">
        <v>86</v>
      </c>
      <c r="G10" s="115">
        <v>1987</v>
      </c>
      <c r="H10" s="115" t="s">
        <v>125</v>
      </c>
      <c r="I10" s="115">
        <v>0.711210393</v>
      </c>
      <c r="J10" s="115" t="s">
        <v>73</v>
      </c>
      <c r="K10" s="115" t="str">
        <f>INDEX(DatosProcesados!$A$1:$BF$101,MATCH(DataBase!A10,DatosProcesados!$A$1:$A$101,0),MATCH(DataBase!J10,DatosProcesados!$A$1:$BF$1,0))</f>
        <v xml:space="preserve">No informa </v>
      </c>
      <c r="L10" s="115" t="str">
        <f>INDEX(Modelo!$A$9:$D$89,MATCH(DataBase!$J10,Modelo!$A$9:$A$89,0),MATCH(DataBase!L$1,Modelo!$A$9:$D$9,0))</f>
        <v>Impacto económico y gobernanza</v>
      </c>
      <c r="M10" s="115" t="str">
        <f>INDEX(Modelo!$A$9:$D$89,MATCH(DataBase!$J10,Modelo!$A$9:$A$89,0),MATCH(DataBase!M$1,Modelo!$A$9:$D$9,0))</f>
        <v>Pilar 6</v>
      </c>
      <c r="N10" s="115" t="str">
        <f>INDEX(Modelo!$A$9:$D$89,MATCH(DataBase!$J10,Modelo!$A$9:$A$89,0),MATCH(DataBase!N$1,Modelo!$A$9:$D$9,0))</f>
        <v>positivo</v>
      </c>
      <c r="O10" s="115">
        <f t="array" ref="O10">IF(N10="negativo",INDEX($AD$3:$AG$51,MATCH(1,($B10=$AD$3:$AD$51)*($J10=$AE$3:$AE$51),0),3),IF(N10="positivo",INDEX($AD$55:$AG$109,MATCH(1,($B10=$AD$55:$AD$109)*($J10=$AE$55:$AE$109),0),3)))</f>
        <v>0</v>
      </c>
      <c r="P10" s="115">
        <f t="array" ref="P10">IF(N10="negativo",INDEX($AD$3:$AG$51,MATCH(1,($B10=$AD$3:$AD$51)*($J10=$AE$3:$AE$51),0),4),IF(N10="positivo",INDEX($AD$55:$AG$109,MATCH(1,($B10=$AD$55:$AD$109)*($J10=$AE$55:$AE$109),0),4)))</f>
        <v>0</v>
      </c>
      <c r="Q10" s="115" t="str">
        <f>VLOOKUP(M10,Modelo!$A$2:$C$7,2,0)</f>
        <v>Impacto Económico, Social y Comunitario</v>
      </c>
      <c r="R10" s="118">
        <f t="array" ref="R10">INDEX(Modelo!$F$1:$H$37,MATCH(1,(DataBase!Q10=Modelo!$G$1:$G$37)*(DataBase!B10=Modelo!$F$1:$F$37),0),3)</f>
        <v>0.14285714285714285</v>
      </c>
      <c r="S10" s="115">
        <f t="shared" si="2"/>
        <v>0</v>
      </c>
      <c r="T10" s="115">
        <f t="shared" si="3"/>
        <v>0</v>
      </c>
      <c r="AD10" s="117" t="s">
        <v>467</v>
      </c>
      <c r="AE10" s="117" t="s">
        <v>45</v>
      </c>
      <c r="AF10" s="119">
        <v>8888</v>
      </c>
      <c r="AG10" s="119">
        <v>8888</v>
      </c>
    </row>
    <row r="11" spans="1:33" x14ac:dyDescent="0.3">
      <c r="A11" s="115" t="s">
        <v>466</v>
      </c>
      <c r="B11" s="115" t="s">
        <v>467</v>
      </c>
      <c r="C11" s="115" t="s">
        <v>103</v>
      </c>
      <c r="D11" s="115" t="s">
        <v>87</v>
      </c>
      <c r="E11" s="115" t="s">
        <v>86</v>
      </c>
      <c r="F11" s="115" t="s">
        <v>86</v>
      </c>
      <c r="G11" s="115">
        <v>1969</v>
      </c>
      <c r="H11" s="115" t="s">
        <v>125</v>
      </c>
      <c r="I11" s="115">
        <v>2.4231643530000002</v>
      </c>
      <c r="J11" s="115" t="s">
        <v>73</v>
      </c>
      <c r="K11" s="115" t="str">
        <f>INDEX(DatosProcesados!$A$1:$BF$101,MATCH(DataBase!A11,DatosProcesados!$A$1:$A$101,0),MATCH(DataBase!J11,DatosProcesados!$A$1:$BF$1,0))</f>
        <v>No informa</v>
      </c>
      <c r="L11" s="115" t="str">
        <f>INDEX(Modelo!$A$9:$D$89,MATCH(DataBase!$J11,Modelo!$A$9:$A$89,0),MATCH(DataBase!L$1,Modelo!$A$9:$D$9,0))</f>
        <v>Impacto económico y gobernanza</v>
      </c>
      <c r="M11" s="115" t="str">
        <f>INDEX(Modelo!$A$9:$D$89,MATCH(DataBase!$J11,Modelo!$A$9:$A$89,0),MATCH(DataBase!M$1,Modelo!$A$9:$D$9,0))</f>
        <v>Pilar 6</v>
      </c>
      <c r="N11" s="115" t="str">
        <f>INDEX(Modelo!$A$9:$D$89,MATCH(DataBase!$J11,Modelo!$A$9:$A$89,0),MATCH(DataBase!N$1,Modelo!$A$9:$D$9,0))</f>
        <v>positivo</v>
      </c>
      <c r="O11" s="115">
        <f t="array" ref="O11">IF(N11="negativo",INDEX($AD$3:$AG$51,MATCH(1,($B11=$AD$3:$AD$51)*($J11=$AE$3:$AE$51),0),3),IF(N11="positivo",INDEX($AD$55:$AG$109,MATCH(1,($B11=$AD$55:$AD$109)*($J11=$AE$55:$AE$109),0),3)))</f>
        <v>0</v>
      </c>
      <c r="P11" s="115">
        <f t="array" ref="P11">IF(N11="negativo",INDEX($AD$3:$AG$51,MATCH(1,($B11=$AD$3:$AD$51)*($J11=$AE$3:$AE$51),0),4),IF(N11="positivo",INDEX($AD$55:$AG$109,MATCH(1,($B11=$AD$55:$AD$109)*($J11=$AE$55:$AE$109),0),4)))</f>
        <v>0</v>
      </c>
      <c r="Q11" s="115" t="str">
        <f>VLOOKUP(M11,Modelo!$A$2:$C$7,2,0)</f>
        <v>Impacto Económico, Social y Comunitario</v>
      </c>
      <c r="R11" s="118">
        <f t="array" ref="R11">INDEX(Modelo!$F$1:$H$37,MATCH(1,(DataBase!Q11=Modelo!$G$1:$G$37)*(DataBase!B11=Modelo!$F$1:$F$37),0),3)</f>
        <v>0.14285714285714285</v>
      </c>
      <c r="S11" s="115">
        <f t="shared" si="2"/>
        <v>0</v>
      </c>
      <c r="T11" s="115">
        <f t="shared" si="3"/>
        <v>0</v>
      </c>
      <c r="AD11" s="117" t="s">
        <v>467</v>
      </c>
      <c r="AE11" s="117" t="s">
        <v>39</v>
      </c>
      <c r="AF11" s="119">
        <v>13210.02</v>
      </c>
      <c r="AG11" s="119">
        <v>13210.02</v>
      </c>
    </row>
    <row r="12" spans="1:33" x14ac:dyDescent="0.3">
      <c r="A12" s="115" t="s">
        <v>207</v>
      </c>
      <c r="B12" s="115" t="s">
        <v>84</v>
      </c>
      <c r="C12" s="115" t="s">
        <v>103</v>
      </c>
      <c r="D12" s="115" t="s">
        <v>86</v>
      </c>
      <c r="E12" s="115" t="s">
        <v>87</v>
      </c>
      <c r="F12" s="115" t="s">
        <v>86</v>
      </c>
      <c r="G12" s="115">
        <v>1870</v>
      </c>
      <c r="H12" s="115" t="s">
        <v>125</v>
      </c>
      <c r="I12" s="115">
        <v>0</v>
      </c>
      <c r="J12" s="115" t="s">
        <v>73</v>
      </c>
      <c r="K12" s="115" t="str">
        <f>INDEX(DatosProcesados!$A$1:$BF$101,MATCH(DataBase!A12,DatosProcesados!$A$1:$A$101,0),MATCH(DataBase!J12,DatosProcesados!$A$1:$BF$1,0))</f>
        <v>No informa</v>
      </c>
      <c r="L12" s="115" t="str">
        <f>INDEX(Modelo!$A$9:$D$89,MATCH(DataBase!$J12,Modelo!$A$9:$A$89,0),MATCH(DataBase!L$1,Modelo!$A$9:$D$9,0))</f>
        <v>Impacto económico y gobernanza</v>
      </c>
      <c r="M12" s="115" t="str">
        <f>INDEX(Modelo!$A$9:$D$89,MATCH(DataBase!$J12,Modelo!$A$9:$A$89,0),MATCH(DataBase!M$1,Modelo!$A$9:$D$9,0))</f>
        <v>Pilar 6</v>
      </c>
      <c r="N12" s="115" t="str">
        <f>INDEX(Modelo!$A$9:$D$89,MATCH(DataBase!$J12,Modelo!$A$9:$A$89,0),MATCH(DataBase!N$1,Modelo!$A$9:$D$9,0))</f>
        <v>positivo</v>
      </c>
      <c r="O12" s="115">
        <f t="array" ref="O12">IF(N12="negativo",INDEX($AD$3:$AG$51,MATCH(1,($B12=$AD$3:$AD$51)*($J12=$AE$3:$AE$51),0),3),IF(N12="positivo",INDEX($AD$55:$AG$109,MATCH(1,($B12=$AD$55:$AD$109)*($J12=$AE$55:$AE$109),0),3)))</f>
        <v>0.96</v>
      </c>
      <c r="P12" s="115">
        <f t="array" ref="P12">IF(N12="negativo",INDEX($AD$3:$AG$51,MATCH(1,($B12=$AD$3:$AD$51)*($J12=$AE$3:$AE$51),0),4),IF(N12="positivo",INDEX($AD$55:$AG$109,MATCH(1,($B12=$AD$55:$AD$109)*($J12=$AE$55:$AE$109),0),4)))</f>
        <v>0.15</v>
      </c>
      <c r="Q12" s="115" t="str">
        <f>VLOOKUP(M12,Modelo!$A$2:$C$7,2,0)</f>
        <v>Impacto Económico, Social y Comunitario</v>
      </c>
      <c r="R12" s="118">
        <f t="array" ref="R12">INDEX(Modelo!$F$1:$H$37,MATCH(1,(DataBase!Q12=Modelo!$G$1:$G$37)*(DataBase!B12=Modelo!$F$1:$F$37),0),3)</f>
        <v>0.11764705882352941</v>
      </c>
      <c r="S12" s="115">
        <f t="shared" si="2"/>
        <v>0</v>
      </c>
      <c r="T12" s="115">
        <f t="shared" si="3"/>
        <v>0</v>
      </c>
      <c r="AD12" s="117" t="s">
        <v>313</v>
      </c>
      <c r="AE12" s="117" t="s">
        <v>19</v>
      </c>
      <c r="AF12" s="119">
        <v>143071.79999999999</v>
      </c>
      <c r="AG12" s="119">
        <v>52.76</v>
      </c>
    </row>
    <row r="13" spans="1:33" x14ac:dyDescent="0.3">
      <c r="A13" s="115" t="s">
        <v>204</v>
      </c>
      <c r="B13" s="115" t="s">
        <v>84</v>
      </c>
      <c r="C13" s="115" t="s">
        <v>103</v>
      </c>
      <c r="D13" s="115" t="s">
        <v>86</v>
      </c>
      <c r="E13" s="115" t="s">
        <v>87</v>
      </c>
      <c r="F13" s="115" t="s">
        <v>87</v>
      </c>
      <c r="G13" s="115">
        <v>1875</v>
      </c>
      <c r="H13" s="115" t="s">
        <v>125</v>
      </c>
      <c r="I13" s="115">
        <v>0</v>
      </c>
      <c r="J13" s="115" t="s">
        <v>73</v>
      </c>
      <c r="K13" s="115" t="str">
        <f>INDEX(DatosProcesados!$A$1:$BF$101,MATCH(DataBase!A13,DatosProcesados!$A$1:$A$101,0),MATCH(DataBase!J13,DatosProcesados!$A$1:$BF$1,0))</f>
        <v>No informa</v>
      </c>
      <c r="L13" s="115" t="str">
        <f>INDEX(Modelo!$A$9:$D$89,MATCH(DataBase!$J13,Modelo!$A$9:$A$89,0),MATCH(DataBase!L$1,Modelo!$A$9:$D$9,0))</f>
        <v>Impacto económico y gobernanza</v>
      </c>
      <c r="M13" s="115" t="str">
        <f>INDEX(Modelo!$A$9:$D$89,MATCH(DataBase!$J13,Modelo!$A$9:$A$89,0),MATCH(DataBase!M$1,Modelo!$A$9:$D$9,0))</f>
        <v>Pilar 6</v>
      </c>
      <c r="N13" s="115" t="str">
        <f>INDEX(Modelo!$A$9:$D$89,MATCH(DataBase!$J13,Modelo!$A$9:$A$89,0),MATCH(DataBase!N$1,Modelo!$A$9:$D$9,0))</f>
        <v>positivo</v>
      </c>
      <c r="O13" s="115">
        <f t="array" ref="O13">IF(N13="negativo",INDEX($AD$3:$AG$51,MATCH(1,($B13=$AD$3:$AD$51)*($J13=$AE$3:$AE$51),0),3),IF(N13="positivo",INDEX($AD$55:$AG$109,MATCH(1,($B13=$AD$55:$AD$109)*($J13=$AE$55:$AE$109),0),3)))</f>
        <v>0.96</v>
      </c>
      <c r="P13" s="115">
        <f t="array" ref="P13">IF(N13="negativo",INDEX($AD$3:$AG$51,MATCH(1,($B13=$AD$3:$AD$51)*($J13=$AE$3:$AE$51),0),4),IF(N13="positivo",INDEX($AD$55:$AG$109,MATCH(1,($B13=$AD$55:$AD$109)*($J13=$AE$55:$AE$109),0),4)))</f>
        <v>0.15</v>
      </c>
      <c r="Q13" s="115" t="str">
        <f>VLOOKUP(M13,Modelo!$A$2:$C$7,2,0)</f>
        <v>Impacto Económico, Social y Comunitario</v>
      </c>
      <c r="R13" s="118">
        <f t="array" ref="R13">INDEX(Modelo!$F$1:$H$37,MATCH(1,(DataBase!Q13=Modelo!$G$1:$G$37)*(DataBase!B13=Modelo!$F$1:$F$37),0),3)</f>
        <v>0.11764705882352941</v>
      </c>
      <c r="S13" s="115">
        <f t="shared" si="2"/>
        <v>0</v>
      </c>
      <c r="T13" s="115">
        <f t="shared" si="3"/>
        <v>0</v>
      </c>
      <c r="AD13" s="117" t="s">
        <v>313</v>
      </c>
      <c r="AE13" s="117" t="s">
        <v>20</v>
      </c>
      <c r="AF13" s="119">
        <v>75077.399999999994</v>
      </c>
      <c r="AG13" s="119">
        <v>21.97</v>
      </c>
    </row>
    <row r="14" spans="1:33" x14ac:dyDescent="0.3">
      <c r="A14" s="115" t="s">
        <v>226</v>
      </c>
      <c r="B14" s="115" t="s">
        <v>216</v>
      </c>
      <c r="C14" s="115" t="s">
        <v>103</v>
      </c>
      <c r="D14" s="115" t="s">
        <v>86</v>
      </c>
      <c r="E14" s="115" t="s">
        <v>86</v>
      </c>
      <c r="F14" s="115" t="s">
        <v>87</v>
      </c>
      <c r="G14" s="115">
        <v>1889</v>
      </c>
      <c r="H14" s="115" t="s">
        <v>125</v>
      </c>
      <c r="I14" s="115">
        <v>8.6157743510000007</v>
      </c>
      <c r="J14" s="115" t="s">
        <v>73</v>
      </c>
      <c r="K14" s="115" t="str">
        <f>INDEX(DatosProcesados!$A$1:$BF$101,MATCH(DataBase!A14,DatosProcesados!$A$1:$A$101,0),MATCH(DataBase!J14,DatosProcesados!$A$1:$BF$1,0))</f>
        <v>No informa</v>
      </c>
      <c r="L14" s="115" t="str">
        <f>INDEX(Modelo!$A$9:$D$89,MATCH(DataBase!$J14,Modelo!$A$9:$A$89,0),MATCH(DataBase!L$1,Modelo!$A$9:$D$9,0))</f>
        <v>Impacto económico y gobernanza</v>
      </c>
      <c r="M14" s="115" t="str">
        <f>INDEX(Modelo!$A$9:$D$89,MATCH(DataBase!$J14,Modelo!$A$9:$A$89,0),MATCH(DataBase!M$1,Modelo!$A$9:$D$9,0))</f>
        <v>Pilar 6</v>
      </c>
      <c r="N14" s="115" t="str">
        <f>INDEX(Modelo!$A$9:$D$89,MATCH(DataBase!$J14,Modelo!$A$9:$A$89,0),MATCH(DataBase!N$1,Modelo!$A$9:$D$9,0))</f>
        <v>positivo</v>
      </c>
      <c r="O14" s="115">
        <f t="array" ref="O14">IF(N14="negativo",INDEX($AD$3:$AG$51,MATCH(1,($B14=$AD$3:$AD$51)*($J14=$AE$3:$AE$51),0),3),IF(N14="positivo",INDEX($AD$55:$AG$109,MATCH(1,($B14=$AD$55:$AD$109)*($J14=$AE$55:$AE$109),0),3)))</f>
        <v>0.95</v>
      </c>
      <c r="P14" s="115">
        <f t="array" ref="P14">IF(N14="negativo",INDEX($AD$3:$AG$51,MATCH(1,($B14=$AD$3:$AD$51)*($J14=$AE$3:$AE$51),0),4),IF(N14="positivo",INDEX($AD$55:$AG$109,MATCH(1,($B14=$AD$55:$AD$109)*($J14=$AE$55:$AE$109),0),4)))</f>
        <v>0.23369999999999999</v>
      </c>
      <c r="Q14" s="115" t="str">
        <f>VLOOKUP(M14,Modelo!$A$2:$C$7,2,0)</f>
        <v>Impacto Económico, Social y Comunitario</v>
      </c>
      <c r="R14" s="118">
        <f t="array" ref="R14">INDEX(Modelo!$F$1:$H$37,MATCH(1,(DataBase!Q14=Modelo!$G$1:$G$37)*(DataBase!B14=Modelo!$F$1:$F$37),0),3)</f>
        <v>0.10526315789473684</v>
      </c>
      <c r="S14" s="115">
        <f t="shared" si="2"/>
        <v>0</v>
      </c>
      <c r="T14" s="115">
        <f t="shared" si="3"/>
        <v>0</v>
      </c>
      <c r="AD14" s="117" t="s">
        <v>313</v>
      </c>
      <c r="AE14" s="117" t="s">
        <v>21</v>
      </c>
      <c r="AF14" s="119">
        <v>5185867.41</v>
      </c>
      <c r="AG14" s="119">
        <v>7986.04</v>
      </c>
    </row>
    <row r="15" spans="1:33" x14ac:dyDescent="0.3">
      <c r="A15" s="115" t="s">
        <v>287</v>
      </c>
      <c r="B15" s="115" t="s">
        <v>216</v>
      </c>
      <c r="C15" s="115" t="s">
        <v>103</v>
      </c>
      <c r="D15" s="115" t="s">
        <v>86</v>
      </c>
      <c r="E15" s="115" t="s">
        <v>86</v>
      </c>
      <c r="F15" s="115" t="s">
        <v>87</v>
      </c>
      <c r="G15" s="115">
        <v>2000</v>
      </c>
      <c r="H15" s="115" t="s">
        <v>125</v>
      </c>
      <c r="I15" s="115">
        <v>1.8730507999999999</v>
      </c>
      <c r="J15" s="115" t="s">
        <v>73</v>
      </c>
      <c r="K15" s="115" t="str">
        <f>INDEX(DatosProcesados!$A$1:$BF$101,MATCH(DataBase!A15,DatosProcesados!$A$1:$A$101,0),MATCH(DataBase!J15,DatosProcesados!$A$1:$BF$1,0))</f>
        <v xml:space="preserve">No informa </v>
      </c>
      <c r="L15" s="115" t="str">
        <f>INDEX(Modelo!$A$9:$D$89,MATCH(DataBase!$J15,Modelo!$A$9:$A$89,0),MATCH(DataBase!L$1,Modelo!$A$9:$D$9,0))</f>
        <v>Impacto económico y gobernanza</v>
      </c>
      <c r="M15" s="115" t="str">
        <f>INDEX(Modelo!$A$9:$D$89,MATCH(DataBase!$J15,Modelo!$A$9:$A$89,0),MATCH(DataBase!M$1,Modelo!$A$9:$D$9,0))</f>
        <v>Pilar 6</v>
      </c>
      <c r="N15" s="115" t="str">
        <f>INDEX(Modelo!$A$9:$D$89,MATCH(DataBase!$J15,Modelo!$A$9:$A$89,0),MATCH(DataBase!N$1,Modelo!$A$9:$D$9,0))</f>
        <v>positivo</v>
      </c>
      <c r="O15" s="115">
        <f t="array" ref="O15">IF(N15="negativo",INDEX($AD$3:$AG$51,MATCH(1,($B15=$AD$3:$AD$51)*($J15=$AE$3:$AE$51),0),3),IF(N15="positivo",INDEX($AD$55:$AG$109,MATCH(1,($B15=$AD$55:$AD$109)*($J15=$AE$55:$AE$109),0),3)))</f>
        <v>0.95</v>
      </c>
      <c r="P15" s="115">
        <f t="array" ref="P15">IF(N15="negativo",INDEX($AD$3:$AG$51,MATCH(1,($B15=$AD$3:$AD$51)*($J15=$AE$3:$AE$51),0),4),IF(N15="positivo",INDEX($AD$55:$AG$109,MATCH(1,($B15=$AD$55:$AD$109)*($J15=$AE$55:$AE$109),0),4)))</f>
        <v>0.23369999999999999</v>
      </c>
      <c r="Q15" s="115" t="str">
        <f>VLOOKUP(M15,Modelo!$A$2:$C$7,2,0)</f>
        <v>Impacto Económico, Social y Comunitario</v>
      </c>
      <c r="R15" s="118">
        <f t="array" ref="R15">INDEX(Modelo!$F$1:$H$37,MATCH(1,(DataBase!Q15=Modelo!$G$1:$G$37)*(DataBase!B15=Modelo!$F$1:$F$37),0),3)</f>
        <v>0.10526315789473684</v>
      </c>
      <c r="S15" s="115">
        <f t="shared" si="2"/>
        <v>0</v>
      </c>
      <c r="T15" s="115">
        <f t="shared" si="3"/>
        <v>0</v>
      </c>
      <c r="AD15" s="117" t="s">
        <v>313</v>
      </c>
      <c r="AE15" s="117" t="s">
        <v>36</v>
      </c>
      <c r="AF15" s="119">
        <v>6501695</v>
      </c>
      <c r="AG15" s="119">
        <v>56315</v>
      </c>
    </row>
    <row r="16" spans="1:33" x14ac:dyDescent="0.3">
      <c r="A16" s="115" t="s">
        <v>345</v>
      </c>
      <c r="B16" s="115" t="s">
        <v>313</v>
      </c>
      <c r="C16" s="115" t="s">
        <v>103</v>
      </c>
      <c r="D16" s="115" t="s">
        <v>86</v>
      </c>
      <c r="E16" s="115" t="s">
        <v>86</v>
      </c>
      <c r="F16" s="115" t="s">
        <v>86</v>
      </c>
      <c r="G16" s="115">
        <v>2004</v>
      </c>
      <c r="H16" s="115" t="s">
        <v>125</v>
      </c>
      <c r="I16" s="115">
        <v>4.5125503050000004</v>
      </c>
      <c r="J16" s="115" t="s">
        <v>73</v>
      </c>
      <c r="K16" s="115" t="str">
        <f>INDEX(DatosProcesados!$A$1:$BF$101,MATCH(DataBase!A16,DatosProcesados!$A$1:$A$101,0),MATCH(DataBase!J16,DatosProcesados!$A$1:$BF$1,0))</f>
        <v xml:space="preserve">No informa </v>
      </c>
      <c r="L16" s="115" t="str">
        <f>INDEX(Modelo!$A$9:$D$89,MATCH(DataBase!$J16,Modelo!$A$9:$A$89,0),MATCH(DataBase!L$1,Modelo!$A$9:$D$9,0))</f>
        <v>Impacto económico y gobernanza</v>
      </c>
      <c r="M16" s="115" t="str">
        <f>INDEX(Modelo!$A$9:$D$89,MATCH(DataBase!$J16,Modelo!$A$9:$A$89,0),MATCH(DataBase!M$1,Modelo!$A$9:$D$9,0))</f>
        <v>Pilar 6</v>
      </c>
      <c r="N16" s="115" t="str">
        <f>INDEX(Modelo!$A$9:$D$89,MATCH(DataBase!$J16,Modelo!$A$9:$A$89,0),MATCH(DataBase!N$1,Modelo!$A$9:$D$9,0))</f>
        <v>positivo</v>
      </c>
      <c r="O16" s="115">
        <f t="array" ref="O16">IF(N16="negativo",INDEX($AD$3:$AG$51,MATCH(1,($B16=$AD$3:$AD$51)*($J16=$AE$3:$AE$51),0),3),IF(N16="positivo",INDEX($AD$55:$AG$109,MATCH(1,($B16=$AD$55:$AD$109)*($J16=$AE$55:$AE$109),0),3)))</f>
        <v>0.97</v>
      </c>
      <c r="P16" s="115">
        <f t="array" ref="P16">IF(N16="negativo",INDEX($AD$3:$AG$51,MATCH(1,($B16=$AD$3:$AD$51)*($J16=$AE$3:$AE$51),0),4),IF(N16="positivo",INDEX($AD$55:$AG$109,MATCH(1,($B16=$AD$55:$AD$109)*($J16=$AE$55:$AE$109),0),4)))</f>
        <v>0.16800000000000001</v>
      </c>
      <c r="Q16" s="115" t="str">
        <f>VLOOKUP(M16,Modelo!$A$2:$C$7,2,0)</f>
        <v>Impacto Económico, Social y Comunitario</v>
      </c>
      <c r="R16" s="118">
        <f t="array" ref="R16">INDEX(Modelo!$F$1:$H$37,MATCH(1,(DataBase!Q16=Modelo!$G$1:$G$37)*(DataBase!B16=Modelo!$F$1:$F$37),0),3)</f>
        <v>0.11764705882352941</v>
      </c>
      <c r="S16" s="115">
        <f t="shared" si="2"/>
        <v>0</v>
      </c>
      <c r="T16" s="115">
        <f t="shared" si="3"/>
        <v>0</v>
      </c>
      <c r="AD16" s="117" t="s">
        <v>313</v>
      </c>
      <c r="AE16" s="117" t="s">
        <v>30</v>
      </c>
      <c r="AF16" s="119">
        <v>164245847000</v>
      </c>
      <c r="AG16" s="119">
        <v>703830.20400000003</v>
      </c>
    </row>
    <row r="17" spans="1:33" x14ac:dyDescent="0.3">
      <c r="A17" s="115" t="s">
        <v>464</v>
      </c>
      <c r="B17" s="115" t="s">
        <v>407</v>
      </c>
      <c r="C17" s="115" t="s">
        <v>103</v>
      </c>
      <c r="D17" s="115" t="s">
        <v>86</v>
      </c>
      <c r="E17" s="115" t="s">
        <v>86</v>
      </c>
      <c r="F17" s="115" t="s">
        <v>87</v>
      </c>
      <c r="G17" s="115">
        <v>1990</v>
      </c>
      <c r="H17" s="115" t="s">
        <v>281</v>
      </c>
      <c r="I17" s="115">
        <v>0.89502277900000005</v>
      </c>
      <c r="J17" s="115" t="s">
        <v>73</v>
      </c>
      <c r="K17" s="115" t="str">
        <f>INDEX(DatosProcesados!$A$1:$BF$101,MATCH(DataBase!A17,DatosProcesados!$A$1:$A$101,0),MATCH(DataBase!J17,DatosProcesados!$A$1:$BF$1,0))</f>
        <v>No informa</v>
      </c>
      <c r="L17" s="115" t="str">
        <f>INDEX(Modelo!$A$9:$D$89,MATCH(DataBase!$J17,Modelo!$A$9:$A$89,0),MATCH(DataBase!L$1,Modelo!$A$9:$D$9,0))</f>
        <v>Impacto económico y gobernanza</v>
      </c>
      <c r="M17" s="115" t="str">
        <f>INDEX(Modelo!$A$9:$D$89,MATCH(DataBase!$J17,Modelo!$A$9:$A$89,0),MATCH(DataBase!M$1,Modelo!$A$9:$D$9,0))</f>
        <v>Pilar 6</v>
      </c>
      <c r="N17" s="115" t="str">
        <f>INDEX(Modelo!$A$9:$D$89,MATCH(DataBase!$J17,Modelo!$A$9:$A$89,0),MATCH(DataBase!N$1,Modelo!$A$9:$D$9,0))</f>
        <v>positivo</v>
      </c>
      <c r="O17" s="115">
        <f t="array" ref="O17">IF(N17="negativo",INDEX($AD$3:$AG$51,MATCH(1,($B17=$AD$3:$AD$51)*($J17=$AE$3:$AE$51),0),3),IF(N17="positivo",INDEX($AD$55:$AG$109,MATCH(1,($B17=$AD$55:$AD$109)*($J17=$AE$55:$AE$109),0),3)))</f>
        <v>0.9</v>
      </c>
      <c r="P17" s="115">
        <f t="array" ref="P17">IF(N17="negativo",INDEX($AD$3:$AG$51,MATCH(1,($B17=$AD$3:$AD$51)*($J17=$AE$3:$AE$51),0),4),IF(N17="positivo",INDEX($AD$55:$AG$109,MATCH(1,($B17=$AD$55:$AD$109)*($J17=$AE$55:$AE$109),0),4)))</f>
        <v>0.12</v>
      </c>
      <c r="Q17" s="115" t="str">
        <f>VLOOKUP(M17,Modelo!$A$2:$C$7,2,0)</f>
        <v>Impacto Económico, Social y Comunitario</v>
      </c>
      <c r="R17" s="118">
        <f t="array" ref="R17">INDEX(Modelo!$F$1:$H$37,MATCH(1,(DataBase!Q17=Modelo!$G$1:$G$37)*(DataBase!B17=Modelo!$F$1:$F$37),0),3)</f>
        <v>0.15384615384615385</v>
      </c>
      <c r="S17" s="115">
        <f t="shared" si="2"/>
        <v>0</v>
      </c>
      <c r="T17" s="115">
        <f t="shared" si="3"/>
        <v>0</v>
      </c>
      <c r="AD17" s="117" t="s">
        <v>313</v>
      </c>
      <c r="AE17" s="117" t="s">
        <v>46</v>
      </c>
      <c r="AF17" s="119">
        <v>43.406314819082738</v>
      </c>
      <c r="AG17" s="119">
        <v>28.927203065134101</v>
      </c>
    </row>
    <row r="18" spans="1:33" x14ac:dyDescent="0.3">
      <c r="A18" s="115" t="s">
        <v>296</v>
      </c>
      <c r="B18" s="115" t="s">
        <v>216</v>
      </c>
      <c r="C18" s="115" t="s">
        <v>103</v>
      </c>
      <c r="D18" s="115" t="s">
        <v>86</v>
      </c>
      <c r="E18" s="115" t="s">
        <v>86</v>
      </c>
      <c r="F18" s="115" t="s">
        <v>87</v>
      </c>
      <c r="G18" s="115">
        <v>1944</v>
      </c>
      <c r="H18" s="115" t="s">
        <v>125</v>
      </c>
      <c r="I18" s="115">
        <v>1.7785578609999999</v>
      </c>
      <c r="J18" s="115" t="s">
        <v>73</v>
      </c>
      <c r="K18" s="115" t="str">
        <f>INDEX(DatosProcesados!$A$1:$BF$101,MATCH(DataBase!A18,DatosProcesados!$A$1:$A$101,0),MATCH(DataBase!J18,DatosProcesados!$A$1:$BF$1,0))</f>
        <v>No informa</v>
      </c>
      <c r="L18" s="115" t="str">
        <f>INDEX(Modelo!$A$9:$D$89,MATCH(DataBase!$J18,Modelo!$A$9:$A$89,0),MATCH(DataBase!L$1,Modelo!$A$9:$D$9,0))</f>
        <v>Impacto económico y gobernanza</v>
      </c>
      <c r="M18" s="115" t="str">
        <f>INDEX(Modelo!$A$9:$D$89,MATCH(DataBase!$J18,Modelo!$A$9:$A$89,0),MATCH(DataBase!M$1,Modelo!$A$9:$D$9,0))</f>
        <v>Pilar 6</v>
      </c>
      <c r="N18" s="115" t="str">
        <f>INDEX(Modelo!$A$9:$D$89,MATCH(DataBase!$J18,Modelo!$A$9:$A$89,0),MATCH(DataBase!N$1,Modelo!$A$9:$D$9,0))</f>
        <v>positivo</v>
      </c>
      <c r="O18" s="115">
        <f t="array" ref="O18">IF(N18="negativo",INDEX($AD$3:$AG$51,MATCH(1,($B18=$AD$3:$AD$51)*($J18=$AE$3:$AE$51),0),3),IF(N18="positivo",INDEX($AD$55:$AG$109,MATCH(1,($B18=$AD$55:$AD$109)*($J18=$AE$55:$AE$109),0),3)))</f>
        <v>0.95</v>
      </c>
      <c r="P18" s="115">
        <f t="array" ref="P18">IF(N18="negativo",INDEX($AD$3:$AG$51,MATCH(1,($B18=$AD$3:$AD$51)*($J18=$AE$3:$AE$51),0),4),IF(N18="positivo",INDEX($AD$55:$AG$109,MATCH(1,($B18=$AD$55:$AD$109)*($J18=$AE$55:$AE$109),0),4)))</f>
        <v>0.23369999999999999</v>
      </c>
      <c r="Q18" s="115" t="str">
        <f>VLOOKUP(M18,Modelo!$A$2:$C$7,2,0)</f>
        <v>Impacto Económico, Social y Comunitario</v>
      </c>
      <c r="R18" s="118">
        <f t="array" ref="R18">INDEX(Modelo!$F$1:$H$37,MATCH(1,(DataBase!Q18=Modelo!$G$1:$G$37)*(DataBase!B18=Modelo!$F$1:$F$37),0),3)</f>
        <v>0.10526315789473684</v>
      </c>
      <c r="S18" s="115">
        <f t="shared" si="2"/>
        <v>0</v>
      </c>
      <c r="T18" s="115">
        <f t="shared" si="3"/>
        <v>0</v>
      </c>
      <c r="AD18" s="117" t="s">
        <v>313</v>
      </c>
      <c r="AE18" s="117" t="s">
        <v>45</v>
      </c>
      <c r="AF18" s="119">
        <v>9417</v>
      </c>
      <c r="AG18" s="119">
        <v>302</v>
      </c>
    </row>
    <row r="19" spans="1:33" x14ac:dyDescent="0.3">
      <c r="A19" s="115" t="s">
        <v>134</v>
      </c>
      <c r="B19" s="115" t="s">
        <v>84</v>
      </c>
      <c r="C19" s="115" t="s">
        <v>103</v>
      </c>
      <c r="D19" s="115" t="s">
        <v>86</v>
      </c>
      <c r="E19" s="115" t="s">
        <v>87</v>
      </c>
      <c r="F19" s="115" t="s">
        <v>87</v>
      </c>
      <c r="G19" s="115">
        <v>2001</v>
      </c>
      <c r="H19" s="115" t="s">
        <v>125</v>
      </c>
      <c r="I19" s="115">
        <v>6.5475670460000002</v>
      </c>
      <c r="J19" s="115" t="s">
        <v>73</v>
      </c>
      <c r="K19" s="115">
        <f>INDEX(DatosProcesados!$A$1:$BF$101,MATCH(DataBase!A19,DatosProcesados!$A$1:$A$101,0),MATCH(DataBase!J19,DatosProcesados!$A$1:$BF$1,0))</f>
        <v>0.93879999999999997</v>
      </c>
      <c r="L19" s="115" t="str">
        <f>INDEX(Modelo!$A$9:$D$89,MATCH(DataBase!$J19,Modelo!$A$9:$A$89,0),MATCH(DataBase!L$1,Modelo!$A$9:$D$9,0))</f>
        <v>Impacto económico y gobernanza</v>
      </c>
      <c r="M19" s="115" t="str">
        <f>INDEX(Modelo!$A$9:$D$89,MATCH(DataBase!$J19,Modelo!$A$9:$A$89,0),MATCH(DataBase!M$1,Modelo!$A$9:$D$9,0))</f>
        <v>Pilar 6</v>
      </c>
      <c r="N19" s="115" t="str">
        <f>INDEX(Modelo!$A$9:$D$89,MATCH(DataBase!$J19,Modelo!$A$9:$A$89,0),MATCH(DataBase!N$1,Modelo!$A$9:$D$9,0))</f>
        <v>positivo</v>
      </c>
      <c r="O19" s="115">
        <f t="array" ref="O19">IF(N19="negativo",INDEX($AD$3:$AG$51,MATCH(1,($B19=$AD$3:$AD$51)*($J19=$AE$3:$AE$51),0),3),IF(N19="positivo",INDEX($AD$55:$AG$109,MATCH(1,($B19=$AD$55:$AD$109)*($J19=$AE$55:$AE$109),0),3)))</f>
        <v>0.96</v>
      </c>
      <c r="P19" s="115">
        <f t="array" ref="P19">IF(N19="negativo",INDEX($AD$3:$AG$51,MATCH(1,($B19=$AD$3:$AD$51)*($J19=$AE$3:$AE$51),0),4),IF(N19="positivo",INDEX($AD$55:$AG$109,MATCH(1,($B19=$AD$55:$AD$109)*($J19=$AE$55:$AE$109),0),4)))</f>
        <v>0.15</v>
      </c>
      <c r="Q19" s="115" t="str">
        <f>VLOOKUP(M19,Modelo!$A$2:$C$7,2,0)</f>
        <v>Impacto Económico, Social y Comunitario</v>
      </c>
      <c r="R19" s="118">
        <f t="array" ref="R19">INDEX(Modelo!$F$1:$H$37,MATCH(1,(DataBase!Q19=Modelo!$G$1:$G$37)*(DataBase!B19=Modelo!$F$1:$F$37),0),3)</f>
        <v>0.11764705882352941</v>
      </c>
      <c r="S19" s="115">
        <f t="shared" si="2"/>
        <v>97.382716049382708</v>
      </c>
      <c r="T19" s="115">
        <f t="shared" si="3"/>
        <v>11.456790123456789</v>
      </c>
      <c r="AD19" s="117" t="s">
        <v>313</v>
      </c>
      <c r="AE19" s="117" t="s">
        <v>39</v>
      </c>
      <c r="AF19" s="119">
        <v>52671</v>
      </c>
      <c r="AG19" s="119">
        <v>141.41999999999999</v>
      </c>
    </row>
    <row r="20" spans="1:33" x14ac:dyDescent="0.3">
      <c r="A20" s="115" t="s">
        <v>290</v>
      </c>
      <c r="B20" s="115" t="s">
        <v>216</v>
      </c>
      <c r="C20" s="115" t="s">
        <v>103</v>
      </c>
      <c r="D20" s="115" t="s">
        <v>86</v>
      </c>
      <c r="E20" s="115" t="s">
        <v>87</v>
      </c>
      <c r="F20" s="115" t="s">
        <v>87</v>
      </c>
      <c r="G20" s="115">
        <v>1934</v>
      </c>
      <c r="H20" s="115" t="s">
        <v>125</v>
      </c>
      <c r="I20" s="115">
        <v>1.84479215</v>
      </c>
      <c r="J20" s="115" t="s">
        <v>73</v>
      </c>
      <c r="K20" s="115">
        <f>INDEX(DatosProcesados!$A$1:$BF$101,MATCH(DataBase!A20,DatosProcesados!$A$1:$A$101,0),MATCH(DataBase!J20,DatosProcesados!$A$1:$BF$1,0))</f>
        <v>0.87</v>
      </c>
      <c r="L20" s="115" t="str">
        <f>INDEX(Modelo!$A$9:$D$89,MATCH(DataBase!$J20,Modelo!$A$9:$A$89,0),MATCH(DataBase!L$1,Modelo!$A$9:$D$9,0))</f>
        <v>Impacto económico y gobernanza</v>
      </c>
      <c r="M20" s="115" t="str">
        <f>INDEX(Modelo!$A$9:$D$89,MATCH(DataBase!$J20,Modelo!$A$9:$A$89,0),MATCH(DataBase!M$1,Modelo!$A$9:$D$9,0))</f>
        <v>Pilar 6</v>
      </c>
      <c r="N20" s="115" t="str">
        <f>INDEX(Modelo!$A$9:$D$89,MATCH(DataBase!$J20,Modelo!$A$9:$A$89,0),MATCH(DataBase!N$1,Modelo!$A$9:$D$9,0))</f>
        <v>positivo</v>
      </c>
      <c r="O20" s="115">
        <f t="array" ref="O20">IF(N20="negativo",INDEX($AD$3:$AG$51,MATCH(1,($B20=$AD$3:$AD$51)*($J20=$AE$3:$AE$51),0),3),IF(N20="positivo",INDEX($AD$55:$AG$109,MATCH(1,($B20=$AD$55:$AD$109)*($J20=$AE$55:$AE$109),0),3)))</f>
        <v>0.95</v>
      </c>
      <c r="P20" s="115">
        <f t="array" ref="P20">IF(N20="negativo",INDEX($AD$3:$AG$51,MATCH(1,($B20=$AD$3:$AD$51)*($J20=$AE$3:$AE$51),0),4),IF(N20="positivo",INDEX($AD$55:$AG$109,MATCH(1,($B20=$AD$55:$AD$109)*($J20=$AE$55:$AE$109),0),4)))</f>
        <v>0.23369999999999999</v>
      </c>
      <c r="Q20" s="115" t="str">
        <f>VLOOKUP(M20,Modelo!$A$2:$C$7,2,0)</f>
        <v>Impacto Económico, Social y Comunitario</v>
      </c>
      <c r="R20" s="118">
        <f t="array" ref="R20">INDEX(Modelo!$F$1:$H$37,MATCH(1,(DataBase!Q20=Modelo!$G$1:$G$37)*(DataBase!B20=Modelo!$F$1:$F$37),0),3)</f>
        <v>0.10526315789473684</v>
      </c>
      <c r="S20" s="115">
        <f t="shared" si="2"/>
        <v>88.831495183582305</v>
      </c>
      <c r="T20" s="115">
        <f t="shared" si="3"/>
        <v>9.3506837035349797</v>
      </c>
      <c r="AD20" s="117" t="s">
        <v>379</v>
      </c>
      <c r="AE20" s="117" t="s">
        <v>19</v>
      </c>
      <c r="AF20" s="119">
        <v>9046</v>
      </c>
      <c r="AG20" s="119">
        <v>800.92</v>
      </c>
    </row>
    <row r="21" spans="1:33" x14ac:dyDescent="0.3">
      <c r="A21" s="115" t="s">
        <v>346</v>
      </c>
      <c r="B21" s="115" t="s">
        <v>313</v>
      </c>
      <c r="C21" s="115" t="s">
        <v>103</v>
      </c>
      <c r="D21" s="115" t="s">
        <v>87</v>
      </c>
      <c r="E21" s="115" t="s">
        <v>87</v>
      </c>
      <c r="F21" s="115" t="s">
        <v>87</v>
      </c>
      <c r="G21" s="115">
        <v>1960</v>
      </c>
      <c r="H21" s="115" t="s">
        <v>177</v>
      </c>
      <c r="I21" s="115">
        <v>4.2128666020000001</v>
      </c>
      <c r="J21" s="115" t="s">
        <v>73</v>
      </c>
      <c r="K21" s="115" t="str">
        <f>INDEX(DatosProcesados!$A$1:$BF$101,MATCH(DataBase!A21,DatosProcesados!$A$1:$A$101,0),MATCH(DataBase!J21,DatosProcesados!$A$1:$BF$1,0))</f>
        <v>No informa</v>
      </c>
      <c r="L21" s="115" t="str">
        <f>INDEX(Modelo!$A$9:$D$89,MATCH(DataBase!$J21,Modelo!$A$9:$A$89,0),MATCH(DataBase!L$1,Modelo!$A$9:$D$9,0))</f>
        <v>Impacto económico y gobernanza</v>
      </c>
      <c r="M21" s="115" t="str">
        <f>INDEX(Modelo!$A$9:$D$89,MATCH(DataBase!$J21,Modelo!$A$9:$A$89,0),MATCH(DataBase!M$1,Modelo!$A$9:$D$9,0))</f>
        <v>Pilar 6</v>
      </c>
      <c r="N21" s="115" t="str">
        <f>INDEX(Modelo!$A$9:$D$89,MATCH(DataBase!$J21,Modelo!$A$9:$A$89,0),MATCH(DataBase!N$1,Modelo!$A$9:$D$9,0))</f>
        <v>positivo</v>
      </c>
      <c r="O21" s="115">
        <f t="array" ref="O21">IF(N21="negativo",INDEX($AD$3:$AG$51,MATCH(1,($B21=$AD$3:$AD$51)*($J21=$AE$3:$AE$51),0),3),IF(N21="positivo",INDEX($AD$55:$AG$109,MATCH(1,($B21=$AD$55:$AD$109)*($J21=$AE$55:$AE$109),0),3)))</f>
        <v>0.97</v>
      </c>
      <c r="P21" s="115">
        <f t="array" ref="P21">IF(N21="negativo",INDEX($AD$3:$AG$51,MATCH(1,($B21=$AD$3:$AD$51)*($J21=$AE$3:$AE$51),0),4),IF(N21="positivo",INDEX($AD$55:$AG$109,MATCH(1,($B21=$AD$55:$AD$109)*($J21=$AE$55:$AE$109),0),4)))</f>
        <v>0.16800000000000001</v>
      </c>
      <c r="Q21" s="115" t="str">
        <f>VLOOKUP(M21,Modelo!$A$2:$C$7,2,0)</f>
        <v>Impacto Económico, Social y Comunitario</v>
      </c>
      <c r="R21" s="118">
        <f t="array" ref="R21">INDEX(Modelo!$F$1:$H$37,MATCH(1,(DataBase!Q21=Modelo!$G$1:$G$37)*(DataBase!B21=Modelo!$F$1:$F$37),0),3)</f>
        <v>0.11764705882352941</v>
      </c>
      <c r="S21" s="115">
        <f t="shared" si="2"/>
        <v>0</v>
      </c>
      <c r="T21" s="115">
        <f t="shared" si="3"/>
        <v>0</v>
      </c>
      <c r="AD21" s="117" t="s">
        <v>379</v>
      </c>
      <c r="AE21" s="117" t="s">
        <v>20</v>
      </c>
      <c r="AF21" s="119">
        <v>531</v>
      </c>
      <c r="AG21" s="119">
        <v>123.4</v>
      </c>
    </row>
    <row r="22" spans="1:33" x14ac:dyDescent="0.3">
      <c r="A22" s="115" t="s">
        <v>124</v>
      </c>
      <c r="B22" s="115" t="s">
        <v>84</v>
      </c>
      <c r="C22" s="115" t="s">
        <v>97</v>
      </c>
      <c r="D22" s="115" t="s">
        <v>86</v>
      </c>
      <c r="E22" s="115" t="s">
        <v>86</v>
      </c>
      <c r="F22" s="115" t="s">
        <v>86</v>
      </c>
      <c r="G22" s="115">
        <v>2012</v>
      </c>
      <c r="H22" s="115" t="s">
        <v>125</v>
      </c>
      <c r="I22" s="115">
        <v>9.9777362400000005</v>
      </c>
      <c r="J22" s="115" t="s">
        <v>73</v>
      </c>
      <c r="K22" s="115">
        <f>INDEX(DatosProcesados!$A$1:$BF$101,MATCH(DataBase!A22,DatosProcesados!$A$1:$A$101,0),MATCH(DataBase!J22,DatosProcesados!$A$1:$BF$1,0))</f>
        <v>0.15</v>
      </c>
      <c r="L22" s="115" t="str">
        <f>INDEX(Modelo!$A$9:$D$89,MATCH(DataBase!$J22,Modelo!$A$9:$A$89,0),MATCH(DataBase!L$1,Modelo!$A$9:$D$9,0))</f>
        <v>Impacto económico y gobernanza</v>
      </c>
      <c r="M22" s="115" t="str">
        <f>INDEX(Modelo!$A$9:$D$89,MATCH(DataBase!$J22,Modelo!$A$9:$A$89,0),MATCH(DataBase!M$1,Modelo!$A$9:$D$9,0))</f>
        <v>Pilar 6</v>
      </c>
      <c r="N22" s="115" t="str">
        <f>INDEX(Modelo!$A$9:$D$89,MATCH(DataBase!$J22,Modelo!$A$9:$A$89,0),MATCH(DataBase!N$1,Modelo!$A$9:$D$9,0))</f>
        <v>positivo</v>
      </c>
      <c r="O22" s="115">
        <f t="array" ref="O22">IF(N22="negativo",INDEX($AD$3:$AG$51,MATCH(1,($B22=$AD$3:$AD$51)*($J22=$AE$3:$AE$51),0),3),IF(N22="positivo",INDEX($AD$55:$AG$109,MATCH(1,($B22=$AD$55:$AD$109)*($J22=$AE$55:$AE$109),0),3)))</f>
        <v>0.96</v>
      </c>
      <c r="P22" s="115">
        <f t="array" ref="P22">IF(N22="negativo",INDEX($AD$3:$AG$51,MATCH(1,($B22=$AD$3:$AD$51)*($J22=$AE$3:$AE$51),0),4),IF(N22="positivo",INDEX($AD$55:$AG$109,MATCH(1,($B22=$AD$55:$AD$109)*($J22=$AE$55:$AE$109),0),4)))</f>
        <v>0.15</v>
      </c>
      <c r="Q22" s="115" t="str">
        <f>VLOOKUP(M22,Modelo!$A$2:$C$7,2,0)</f>
        <v>Impacto Económico, Social y Comunitario</v>
      </c>
      <c r="R22" s="118">
        <f t="array" ref="R22">INDEX(Modelo!$F$1:$H$37,MATCH(1,(DataBase!Q22=Modelo!$G$1:$G$37)*(DataBase!B22=Modelo!$F$1:$F$37),0),3)</f>
        <v>0.11764705882352941</v>
      </c>
      <c r="S22" s="115">
        <f t="shared" si="2"/>
        <v>0</v>
      </c>
      <c r="T22" s="115">
        <f t="shared" si="3"/>
        <v>0</v>
      </c>
      <c r="AD22" s="117" t="s">
        <v>379</v>
      </c>
      <c r="AE22" s="117" t="s">
        <v>21</v>
      </c>
      <c r="AF22" s="119">
        <v>142.88</v>
      </c>
      <c r="AG22" s="119">
        <v>0</v>
      </c>
    </row>
    <row r="23" spans="1:33" x14ac:dyDescent="0.3">
      <c r="A23" s="115" t="s">
        <v>414</v>
      </c>
      <c r="B23" s="115" t="s">
        <v>407</v>
      </c>
      <c r="C23" s="115" t="s">
        <v>103</v>
      </c>
      <c r="D23" s="115" t="s">
        <v>86</v>
      </c>
      <c r="E23" s="115" t="s">
        <v>86</v>
      </c>
      <c r="F23" s="115" t="s">
        <v>87</v>
      </c>
      <c r="G23" s="115">
        <v>1976</v>
      </c>
      <c r="H23" s="115" t="s">
        <v>415</v>
      </c>
      <c r="I23" s="115">
        <v>6.0471020830000004</v>
      </c>
      <c r="J23" s="115" t="s">
        <v>73</v>
      </c>
      <c r="K23" s="115">
        <f>INDEX(DatosProcesados!$A$1:$BF$101,MATCH(DataBase!A23,DatosProcesados!$A$1:$A$101,0),MATCH(DataBase!J23,DatosProcesados!$A$1:$BF$1,0))</f>
        <v>0.81</v>
      </c>
      <c r="L23" s="115" t="str">
        <f>INDEX(Modelo!$A$9:$D$89,MATCH(DataBase!$J23,Modelo!$A$9:$A$89,0),MATCH(DataBase!L$1,Modelo!$A$9:$D$9,0))</f>
        <v>Impacto económico y gobernanza</v>
      </c>
      <c r="M23" s="115" t="str">
        <f>INDEX(Modelo!$A$9:$D$89,MATCH(DataBase!$J23,Modelo!$A$9:$A$89,0),MATCH(DataBase!M$1,Modelo!$A$9:$D$9,0))</f>
        <v>Pilar 6</v>
      </c>
      <c r="N23" s="115" t="str">
        <f>INDEX(Modelo!$A$9:$D$89,MATCH(DataBase!$J23,Modelo!$A$9:$A$89,0),MATCH(DataBase!N$1,Modelo!$A$9:$D$9,0))</f>
        <v>positivo</v>
      </c>
      <c r="O23" s="115">
        <f t="array" ref="O23">IF(N23="negativo",INDEX($AD$3:$AG$51,MATCH(1,($B23=$AD$3:$AD$51)*($J23=$AE$3:$AE$51),0),3),IF(N23="positivo",INDEX($AD$55:$AG$109,MATCH(1,($B23=$AD$55:$AD$109)*($J23=$AE$55:$AE$109),0),3)))</f>
        <v>0.9</v>
      </c>
      <c r="P23" s="115">
        <f t="array" ref="P23">IF(N23="negativo",INDEX($AD$3:$AG$51,MATCH(1,($B23=$AD$3:$AD$51)*($J23=$AE$3:$AE$51),0),4),IF(N23="positivo",INDEX($AD$55:$AG$109,MATCH(1,($B23=$AD$55:$AD$109)*($J23=$AE$55:$AE$109),0),4)))</f>
        <v>0.12</v>
      </c>
      <c r="Q23" s="115" t="str">
        <f>VLOOKUP(M23,Modelo!$A$2:$C$7,2,0)</f>
        <v>Impacto Económico, Social y Comunitario</v>
      </c>
      <c r="R23" s="118">
        <f t="array" ref="R23">INDEX(Modelo!$F$1:$H$37,MATCH(1,(DataBase!Q23=Modelo!$G$1:$G$37)*(DataBase!B23=Modelo!$F$1:$F$37),0),3)</f>
        <v>0.15384615384615385</v>
      </c>
      <c r="S23" s="115">
        <f t="shared" si="2"/>
        <v>88.461538461538467</v>
      </c>
      <c r="T23" s="115">
        <f t="shared" si="3"/>
        <v>13.609467455621303</v>
      </c>
      <c r="AD23" s="117" t="s">
        <v>379</v>
      </c>
      <c r="AE23" s="117" t="s">
        <v>36</v>
      </c>
      <c r="AF23" s="119">
        <v>283322</v>
      </c>
      <c r="AG23" s="119">
        <v>3791</v>
      </c>
    </row>
    <row r="24" spans="1:33" x14ac:dyDescent="0.3">
      <c r="A24" s="115" t="s">
        <v>337</v>
      </c>
      <c r="B24" s="115" t="s">
        <v>313</v>
      </c>
      <c r="C24" s="115" t="s">
        <v>103</v>
      </c>
      <c r="D24" s="115" t="s">
        <v>86</v>
      </c>
      <c r="E24" s="115" t="s">
        <v>86</v>
      </c>
      <c r="F24" s="115" t="s">
        <v>87</v>
      </c>
      <c r="G24" s="115">
        <v>1879</v>
      </c>
      <c r="H24" s="115" t="s">
        <v>244</v>
      </c>
      <c r="I24" s="115">
        <v>5.8689859999999996</v>
      </c>
      <c r="J24" s="115" t="s">
        <v>73</v>
      </c>
      <c r="K24" s="115" t="str">
        <f>INDEX(DatosProcesados!$A$1:$BF$101,MATCH(DataBase!A24,DatosProcesados!$A$1:$A$101,0),MATCH(DataBase!J24,DatosProcesados!$A$1:$BF$1,0))</f>
        <v>No informa</v>
      </c>
      <c r="L24" s="115" t="str">
        <f>INDEX(Modelo!$A$9:$D$89,MATCH(DataBase!$J24,Modelo!$A$9:$A$89,0),MATCH(DataBase!L$1,Modelo!$A$9:$D$9,0))</f>
        <v>Impacto económico y gobernanza</v>
      </c>
      <c r="M24" s="115" t="str">
        <f>INDEX(Modelo!$A$9:$D$89,MATCH(DataBase!$J24,Modelo!$A$9:$A$89,0),MATCH(DataBase!M$1,Modelo!$A$9:$D$9,0))</f>
        <v>Pilar 6</v>
      </c>
      <c r="N24" s="115" t="str">
        <f>INDEX(Modelo!$A$9:$D$89,MATCH(DataBase!$J24,Modelo!$A$9:$A$89,0),MATCH(DataBase!N$1,Modelo!$A$9:$D$9,0))</f>
        <v>positivo</v>
      </c>
      <c r="O24" s="115">
        <f t="array" ref="O24">IF(N24="negativo",INDEX($AD$3:$AG$51,MATCH(1,($B24=$AD$3:$AD$51)*($J24=$AE$3:$AE$51),0),3),IF(N24="positivo",INDEX($AD$55:$AG$109,MATCH(1,($B24=$AD$55:$AD$109)*($J24=$AE$55:$AE$109),0),3)))</f>
        <v>0.97</v>
      </c>
      <c r="P24" s="115">
        <f t="array" ref="P24">IF(N24="negativo",INDEX($AD$3:$AG$51,MATCH(1,($B24=$AD$3:$AD$51)*($J24=$AE$3:$AE$51),0),4),IF(N24="positivo",INDEX($AD$55:$AG$109,MATCH(1,($B24=$AD$55:$AD$109)*($J24=$AE$55:$AE$109),0),4)))</f>
        <v>0.16800000000000001</v>
      </c>
      <c r="Q24" s="115" t="str">
        <f>VLOOKUP(M24,Modelo!$A$2:$C$7,2,0)</f>
        <v>Impacto Económico, Social y Comunitario</v>
      </c>
      <c r="R24" s="118">
        <f t="array" ref="R24">INDEX(Modelo!$F$1:$H$37,MATCH(1,(DataBase!Q24=Modelo!$G$1:$G$37)*(DataBase!B24=Modelo!$F$1:$F$37),0),3)</f>
        <v>0.11764705882352941</v>
      </c>
      <c r="S24" s="115">
        <f t="shared" si="2"/>
        <v>0</v>
      </c>
      <c r="T24" s="115">
        <f t="shared" si="3"/>
        <v>0</v>
      </c>
      <c r="AD24" s="117" t="s">
        <v>379</v>
      </c>
      <c r="AE24" s="117" t="s">
        <v>30</v>
      </c>
      <c r="AF24" s="119">
        <v>24783382.800000001</v>
      </c>
      <c r="AG24" s="119">
        <v>2416302</v>
      </c>
    </row>
    <row r="25" spans="1:33" x14ac:dyDescent="0.3">
      <c r="A25" s="115" t="s">
        <v>373</v>
      </c>
      <c r="B25" s="115" t="s">
        <v>313</v>
      </c>
      <c r="C25" s="115" t="s">
        <v>103</v>
      </c>
      <c r="D25" s="115" t="s">
        <v>87</v>
      </c>
      <c r="E25" s="115" t="s">
        <v>86</v>
      </c>
      <c r="F25" s="115" t="s">
        <v>86</v>
      </c>
      <c r="G25" s="115">
        <v>1997</v>
      </c>
      <c r="H25" s="115" t="s">
        <v>125</v>
      </c>
      <c r="I25" s="115">
        <v>1.9766409730000001</v>
      </c>
      <c r="J25" s="115" t="s">
        <v>73</v>
      </c>
      <c r="K25" s="115" t="str">
        <f>INDEX(DatosProcesados!$A$1:$BF$101,MATCH(DataBase!A25,DatosProcesados!$A$1:$A$101,0),MATCH(DataBase!J25,DatosProcesados!$A$1:$BF$1,0))</f>
        <v xml:space="preserve">No informa </v>
      </c>
      <c r="L25" s="115" t="str">
        <f>INDEX(Modelo!$A$9:$D$89,MATCH(DataBase!$J25,Modelo!$A$9:$A$89,0),MATCH(DataBase!L$1,Modelo!$A$9:$D$9,0))</f>
        <v>Impacto económico y gobernanza</v>
      </c>
      <c r="M25" s="115" t="str">
        <f>INDEX(Modelo!$A$9:$D$89,MATCH(DataBase!$J25,Modelo!$A$9:$A$89,0),MATCH(DataBase!M$1,Modelo!$A$9:$D$9,0))</f>
        <v>Pilar 6</v>
      </c>
      <c r="N25" s="115" t="str">
        <f>INDEX(Modelo!$A$9:$D$89,MATCH(DataBase!$J25,Modelo!$A$9:$A$89,0),MATCH(DataBase!N$1,Modelo!$A$9:$D$9,0))</f>
        <v>positivo</v>
      </c>
      <c r="O25" s="115">
        <f t="array" ref="O25">IF(N25="negativo",INDEX($AD$3:$AG$51,MATCH(1,($B25=$AD$3:$AD$51)*($J25=$AE$3:$AE$51),0),3),IF(N25="positivo",INDEX($AD$55:$AG$109,MATCH(1,($B25=$AD$55:$AD$109)*($J25=$AE$55:$AE$109),0),3)))</f>
        <v>0.97</v>
      </c>
      <c r="P25" s="115">
        <f t="array" ref="P25">IF(N25="negativo",INDEX($AD$3:$AG$51,MATCH(1,($B25=$AD$3:$AD$51)*($J25=$AE$3:$AE$51),0),4),IF(N25="positivo",INDEX($AD$55:$AG$109,MATCH(1,($B25=$AD$55:$AD$109)*($J25=$AE$55:$AE$109),0),4)))</f>
        <v>0.16800000000000001</v>
      </c>
      <c r="Q25" s="115" t="str">
        <f>VLOOKUP(M25,Modelo!$A$2:$C$7,2,0)</f>
        <v>Impacto Económico, Social y Comunitario</v>
      </c>
      <c r="R25" s="118">
        <f t="array" ref="R25">INDEX(Modelo!$F$1:$H$37,MATCH(1,(DataBase!Q25=Modelo!$G$1:$G$37)*(DataBase!B25=Modelo!$F$1:$F$37),0),3)</f>
        <v>0.11764705882352941</v>
      </c>
      <c r="S25" s="115">
        <f t="shared" si="2"/>
        <v>0</v>
      </c>
      <c r="T25" s="115">
        <f t="shared" si="3"/>
        <v>0</v>
      </c>
      <c r="AD25" s="117" t="s">
        <v>379</v>
      </c>
      <c r="AE25" s="117" t="s">
        <v>46</v>
      </c>
      <c r="AF25" s="119">
        <v>0</v>
      </c>
      <c r="AG25" s="119">
        <v>0</v>
      </c>
    </row>
    <row r="26" spans="1:33" x14ac:dyDescent="0.3">
      <c r="A26" s="115" t="s">
        <v>102</v>
      </c>
      <c r="B26" s="115" t="s">
        <v>84</v>
      </c>
      <c r="C26" s="115" t="s">
        <v>103</v>
      </c>
      <c r="D26" s="115" t="s">
        <v>86</v>
      </c>
      <c r="E26" s="115" t="s">
        <v>86</v>
      </c>
      <c r="F26" s="115" t="s">
        <v>87</v>
      </c>
      <c r="G26" s="115">
        <v>2003</v>
      </c>
      <c r="H26" s="115" t="s">
        <v>104</v>
      </c>
      <c r="I26" s="115">
        <v>15.602099798999999</v>
      </c>
      <c r="J26" s="115" t="s">
        <v>73</v>
      </c>
      <c r="K26" s="115">
        <f>INDEX(DatosProcesados!$A$1:$BF$101,MATCH(DataBase!A26,DatosProcesados!$A$1:$A$101,0),MATCH(DataBase!J26,DatosProcesados!$A$1:$BF$1,0))</f>
        <v>0.92</v>
      </c>
      <c r="L26" s="115" t="str">
        <f>INDEX(Modelo!$A$9:$D$89,MATCH(DataBase!$J26,Modelo!$A$9:$A$89,0),MATCH(DataBase!L$1,Modelo!$A$9:$D$9,0))</f>
        <v>Impacto económico y gobernanza</v>
      </c>
      <c r="M26" s="115" t="str">
        <f>INDEX(Modelo!$A$9:$D$89,MATCH(DataBase!$J26,Modelo!$A$9:$A$89,0),MATCH(DataBase!M$1,Modelo!$A$9:$D$9,0))</f>
        <v>Pilar 6</v>
      </c>
      <c r="N26" s="115" t="str">
        <f>INDEX(Modelo!$A$9:$D$89,MATCH(DataBase!$J26,Modelo!$A$9:$A$89,0),MATCH(DataBase!N$1,Modelo!$A$9:$D$9,0))</f>
        <v>positivo</v>
      </c>
      <c r="O26" s="115">
        <f t="array" ref="O26">IF(N26="negativo",INDEX($AD$3:$AG$51,MATCH(1,($B26=$AD$3:$AD$51)*($J26=$AE$3:$AE$51),0),3),IF(N26="positivo",INDEX($AD$55:$AG$109,MATCH(1,($B26=$AD$55:$AD$109)*($J26=$AE$55:$AE$109),0),3)))</f>
        <v>0.96</v>
      </c>
      <c r="P26" s="115">
        <f t="array" ref="P26">IF(N26="negativo",INDEX($AD$3:$AG$51,MATCH(1,($B26=$AD$3:$AD$51)*($J26=$AE$3:$AE$51),0),4),IF(N26="positivo",INDEX($AD$55:$AG$109,MATCH(1,($B26=$AD$55:$AD$109)*($J26=$AE$55:$AE$109),0),4)))</f>
        <v>0.15</v>
      </c>
      <c r="Q26" s="115" t="str">
        <f>VLOOKUP(M26,Modelo!$A$2:$C$7,2,0)</f>
        <v>Impacto Económico, Social y Comunitario</v>
      </c>
      <c r="R26" s="118">
        <f t="array" ref="R26">INDEX(Modelo!$F$1:$H$37,MATCH(1,(DataBase!Q26=Modelo!$G$1:$G$37)*(DataBase!B26=Modelo!$F$1:$F$37),0),3)</f>
        <v>0.11764705882352941</v>
      </c>
      <c r="S26" s="115">
        <f t="shared" si="2"/>
        <v>95.061728395061735</v>
      </c>
      <c r="T26" s="115">
        <f t="shared" si="3"/>
        <v>11.183732752360203</v>
      </c>
      <c r="AD26" s="117" t="s">
        <v>379</v>
      </c>
      <c r="AE26" s="117" t="s">
        <v>45</v>
      </c>
      <c r="AF26" s="119">
        <v>0</v>
      </c>
      <c r="AG26" s="119">
        <v>0</v>
      </c>
    </row>
    <row r="27" spans="1:33" x14ac:dyDescent="0.3">
      <c r="A27" s="115" t="s">
        <v>228</v>
      </c>
      <c r="B27" s="115" t="s">
        <v>216</v>
      </c>
      <c r="C27" s="115" t="s">
        <v>97</v>
      </c>
      <c r="D27" s="115" t="s">
        <v>86</v>
      </c>
      <c r="E27" s="115" t="s">
        <v>87</v>
      </c>
      <c r="F27" s="115" t="s">
        <v>87</v>
      </c>
      <c r="G27" s="115">
        <v>1991</v>
      </c>
      <c r="H27" s="115" t="s">
        <v>229</v>
      </c>
      <c r="I27" s="115">
        <v>5.1614047279999999</v>
      </c>
      <c r="J27" s="115" t="s">
        <v>73</v>
      </c>
      <c r="K27" s="115">
        <f>INDEX(DatosProcesados!$A$1:$BF$101,MATCH(DataBase!A27,DatosProcesados!$A$1:$A$101,0),MATCH(DataBase!J27,DatosProcesados!$A$1:$BF$1,0))</f>
        <v>0.93</v>
      </c>
      <c r="L27" s="115" t="str">
        <f>INDEX(Modelo!$A$9:$D$89,MATCH(DataBase!$J27,Modelo!$A$9:$A$89,0),MATCH(DataBase!L$1,Modelo!$A$9:$D$9,0))</f>
        <v>Impacto económico y gobernanza</v>
      </c>
      <c r="M27" s="115" t="str">
        <f>INDEX(Modelo!$A$9:$D$89,MATCH(DataBase!$J27,Modelo!$A$9:$A$89,0),MATCH(DataBase!M$1,Modelo!$A$9:$D$9,0))</f>
        <v>Pilar 6</v>
      </c>
      <c r="N27" s="115" t="str">
        <f>INDEX(Modelo!$A$9:$D$89,MATCH(DataBase!$J27,Modelo!$A$9:$A$89,0),MATCH(DataBase!N$1,Modelo!$A$9:$D$9,0))</f>
        <v>positivo</v>
      </c>
      <c r="O27" s="115">
        <f t="array" ref="O27">IF(N27="negativo",INDEX($AD$3:$AG$51,MATCH(1,($B27=$AD$3:$AD$51)*($J27=$AE$3:$AE$51),0),3),IF(N27="positivo",INDEX($AD$55:$AG$109,MATCH(1,($B27=$AD$55:$AD$109)*($J27=$AE$55:$AE$109),0),3)))</f>
        <v>0.95</v>
      </c>
      <c r="P27" s="115">
        <f t="array" ref="P27">IF(N27="negativo",INDEX($AD$3:$AG$51,MATCH(1,($B27=$AD$3:$AD$51)*($J27=$AE$3:$AE$51),0),4),IF(N27="positivo",INDEX($AD$55:$AG$109,MATCH(1,($B27=$AD$55:$AD$109)*($J27=$AE$55:$AE$109),0),4)))</f>
        <v>0.23369999999999999</v>
      </c>
      <c r="Q27" s="115" t="str">
        <f>VLOOKUP(M27,Modelo!$A$2:$C$7,2,0)</f>
        <v>Impacto Económico, Social y Comunitario</v>
      </c>
      <c r="R27" s="118">
        <f t="array" ref="R27">INDEX(Modelo!$F$1:$H$37,MATCH(1,(DataBase!Q27=Modelo!$G$1:$G$37)*(DataBase!B27=Modelo!$F$1:$F$37),0),3)</f>
        <v>0.10526315789473684</v>
      </c>
      <c r="S27" s="115">
        <f t="shared" si="2"/>
        <v>97.20787379589558</v>
      </c>
      <c r="T27" s="115">
        <f t="shared" si="3"/>
        <v>10.232407767989008</v>
      </c>
      <c r="AD27" s="117" t="s">
        <v>379</v>
      </c>
      <c r="AE27" s="117" t="s">
        <v>39</v>
      </c>
      <c r="AF27" s="119">
        <v>1342695.52</v>
      </c>
      <c r="AG27" s="119">
        <v>169023.3</v>
      </c>
    </row>
    <row r="28" spans="1:33" x14ac:dyDescent="0.3">
      <c r="A28" s="115" t="s">
        <v>261</v>
      </c>
      <c r="B28" s="115" t="s">
        <v>216</v>
      </c>
      <c r="C28" s="115" t="s">
        <v>103</v>
      </c>
      <c r="D28" s="115" t="s">
        <v>86</v>
      </c>
      <c r="E28" s="115" t="s">
        <v>87</v>
      </c>
      <c r="F28" s="115" t="s">
        <v>87</v>
      </c>
      <c r="G28" s="115">
        <v>1806</v>
      </c>
      <c r="H28" s="115" t="s">
        <v>244</v>
      </c>
      <c r="I28" s="115">
        <v>2.382092359</v>
      </c>
      <c r="J28" s="115" t="s">
        <v>73</v>
      </c>
      <c r="K28" s="115" t="str">
        <f>INDEX(DatosProcesados!$A$1:$BF$101,MATCH(DataBase!A28,DatosProcesados!$A$1:$A$101,0),MATCH(DataBase!J28,DatosProcesados!$A$1:$BF$1,0))</f>
        <v xml:space="preserve">No informa </v>
      </c>
      <c r="L28" s="115" t="str">
        <f>INDEX(Modelo!$A$9:$D$89,MATCH(DataBase!$J28,Modelo!$A$9:$A$89,0),MATCH(DataBase!L$1,Modelo!$A$9:$D$9,0))</f>
        <v>Impacto económico y gobernanza</v>
      </c>
      <c r="M28" s="115" t="str">
        <f>INDEX(Modelo!$A$9:$D$89,MATCH(DataBase!$J28,Modelo!$A$9:$A$89,0),MATCH(DataBase!M$1,Modelo!$A$9:$D$9,0))</f>
        <v>Pilar 6</v>
      </c>
      <c r="N28" s="115" t="str">
        <f>INDEX(Modelo!$A$9:$D$89,MATCH(DataBase!$J28,Modelo!$A$9:$A$89,0),MATCH(DataBase!N$1,Modelo!$A$9:$D$9,0))</f>
        <v>positivo</v>
      </c>
      <c r="O28" s="115">
        <f t="array" ref="O28">IF(N28="negativo",INDEX($AD$3:$AG$51,MATCH(1,($B28=$AD$3:$AD$51)*($J28=$AE$3:$AE$51),0),3),IF(N28="positivo",INDEX($AD$55:$AG$109,MATCH(1,($B28=$AD$55:$AD$109)*($J28=$AE$55:$AE$109),0),3)))</f>
        <v>0.95</v>
      </c>
      <c r="P28" s="115">
        <f t="array" ref="P28">IF(N28="negativo",INDEX($AD$3:$AG$51,MATCH(1,($B28=$AD$3:$AD$51)*($J28=$AE$3:$AE$51),0),4),IF(N28="positivo",INDEX($AD$55:$AG$109,MATCH(1,($B28=$AD$55:$AD$109)*($J28=$AE$55:$AE$109),0),4)))</f>
        <v>0.23369999999999999</v>
      </c>
      <c r="Q28" s="115" t="str">
        <f>VLOOKUP(M28,Modelo!$A$2:$C$7,2,0)</f>
        <v>Impacto Económico, Social y Comunitario</v>
      </c>
      <c r="R28" s="118">
        <f t="array" ref="R28">INDEX(Modelo!$F$1:$H$37,MATCH(1,(DataBase!Q28=Modelo!$G$1:$G$37)*(DataBase!B28=Modelo!$F$1:$F$37),0),3)</f>
        <v>0.10526315789473684</v>
      </c>
      <c r="S28" s="115">
        <f t="shared" si="2"/>
        <v>0</v>
      </c>
      <c r="T28" s="115">
        <f t="shared" si="3"/>
        <v>0</v>
      </c>
      <c r="AD28" s="117" t="s">
        <v>216</v>
      </c>
      <c r="AE28" s="117" t="s">
        <v>19</v>
      </c>
      <c r="AF28" s="119">
        <v>4617615</v>
      </c>
      <c r="AG28" s="119">
        <v>774.6</v>
      </c>
    </row>
    <row r="29" spans="1:33" x14ac:dyDescent="0.3">
      <c r="A29" s="115" t="s">
        <v>269</v>
      </c>
      <c r="B29" s="115" t="s">
        <v>216</v>
      </c>
      <c r="C29" s="115" t="s">
        <v>103</v>
      </c>
      <c r="D29" s="115" t="s">
        <v>87</v>
      </c>
      <c r="E29" s="115" t="s">
        <v>87</v>
      </c>
      <c r="F29" s="115" t="s">
        <v>87</v>
      </c>
      <c r="G29" s="115">
        <v>1932</v>
      </c>
      <c r="H29" s="115" t="s">
        <v>125</v>
      </c>
      <c r="I29" s="115">
        <v>2.1928266769999998</v>
      </c>
      <c r="J29" s="115" t="s">
        <v>73</v>
      </c>
      <c r="K29" s="115">
        <f>INDEX(DatosProcesados!$A$1:$BF$101,MATCH(DataBase!A29,DatosProcesados!$A$1:$A$101,0),MATCH(DataBase!J29,DatosProcesados!$A$1:$BF$1,0))</f>
        <v>0.9</v>
      </c>
      <c r="L29" s="115" t="str">
        <f>INDEX(Modelo!$A$9:$D$89,MATCH(DataBase!$J29,Modelo!$A$9:$A$89,0),MATCH(DataBase!L$1,Modelo!$A$9:$D$9,0))</f>
        <v>Impacto económico y gobernanza</v>
      </c>
      <c r="M29" s="115" t="str">
        <f>INDEX(Modelo!$A$9:$D$89,MATCH(DataBase!$J29,Modelo!$A$9:$A$89,0),MATCH(DataBase!M$1,Modelo!$A$9:$D$9,0))</f>
        <v>Pilar 6</v>
      </c>
      <c r="N29" s="115" t="str">
        <f>INDEX(Modelo!$A$9:$D$89,MATCH(DataBase!$J29,Modelo!$A$9:$A$89,0),MATCH(DataBase!N$1,Modelo!$A$9:$D$9,0))</f>
        <v>positivo</v>
      </c>
      <c r="O29" s="115">
        <f t="array" ref="O29">IF(N29="negativo",INDEX($AD$3:$AG$51,MATCH(1,($B29=$AD$3:$AD$51)*($J29=$AE$3:$AE$51),0),3),IF(N29="positivo",INDEX($AD$55:$AG$109,MATCH(1,($B29=$AD$55:$AD$109)*($J29=$AE$55:$AE$109),0),3)))</f>
        <v>0.95</v>
      </c>
      <c r="P29" s="115">
        <f t="array" ref="P29">IF(N29="negativo",INDEX($AD$3:$AG$51,MATCH(1,($B29=$AD$3:$AD$51)*($J29=$AE$3:$AE$51),0),4),IF(N29="positivo",INDEX($AD$55:$AG$109,MATCH(1,($B29=$AD$55:$AD$109)*($J29=$AE$55:$AE$109),0),4)))</f>
        <v>0.23369999999999999</v>
      </c>
      <c r="Q29" s="115" t="str">
        <f>VLOOKUP(M29,Modelo!$A$2:$C$7,2,0)</f>
        <v>Impacto Económico, Social y Comunitario</v>
      </c>
      <c r="R29" s="118">
        <f t="array" ref="R29">INDEX(Modelo!$F$1:$H$37,MATCH(1,(DataBase!Q29=Modelo!$G$1:$G$37)*(DataBase!B29=Modelo!$F$1:$F$37),0),3)</f>
        <v>0.10526315789473684</v>
      </c>
      <c r="S29" s="115">
        <f t="shared" si="2"/>
        <v>93.019684489738935</v>
      </c>
      <c r="T29" s="115">
        <f t="shared" si="3"/>
        <v>9.7915457357619928</v>
      </c>
      <c r="AD29" s="117" t="s">
        <v>216</v>
      </c>
      <c r="AE29" s="117" t="s">
        <v>20</v>
      </c>
      <c r="AF29" s="119">
        <v>72055</v>
      </c>
      <c r="AG29" s="119">
        <v>0</v>
      </c>
    </row>
    <row r="30" spans="1:33" x14ac:dyDescent="0.3">
      <c r="A30" s="115" t="s">
        <v>285</v>
      </c>
      <c r="B30" s="115" t="s">
        <v>216</v>
      </c>
      <c r="C30" s="115" t="s">
        <v>103</v>
      </c>
      <c r="D30" s="115" t="s">
        <v>86</v>
      </c>
      <c r="E30" s="115" t="s">
        <v>86</v>
      </c>
      <c r="F30" s="115" t="s">
        <v>86</v>
      </c>
      <c r="G30" s="115">
        <v>1920</v>
      </c>
      <c r="H30" s="115" t="s">
        <v>125</v>
      </c>
      <c r="I30" s="115">
        <v>1.9433909700000001</v>
      </c>
      <c r="J30" s="115" t="s">
        <v>73</v>
      </c>
      <c r="K30" s="115" t="str">
        <f>INDEX(DatosProcesados!$A$1:$BF$101,MATCH(DataBase!A30,DatosProcesados!$A$1:$A$101,0),MATCH(DataBase!J30,DatosProcesados!$A$1:$BF$1,0))</f>
        <v xml:space="preserve">No informa </v>
      </c>
      <c r="L30" s="115" t="str">
        <f>INDEX(Modelo!$A$9:$D$89,MATCH(DataBase!$J30,Modelo!$A$9:$A$89,0),MATCH(DataBase!L$1,Modelo!$A$9:$D$9,0))</f>
        <v>Impacto económico y gobernanza</v>
      </c>
      <c r="M30" s="115" t="str">
        <f>INDEX(Modelo!$A$9:$D$89,MATCH(DataBase!$J30,Modelo!$A$9:$A$89,0),MATCH(DataBase!M$1,Modelo!$A$9:$D$9,0))</f>
        <v>Pilar 6</v>
      </c>
      <c r="N30" s="115" t="str">
        <f>INDEX(Modelo!$A$9:$D$89,MATCH(DataBase!$J30,Modelo!$A$9:$A$89,0),MATCH(DataBase!N$1,Modelo!$A$9:$D$9,0))</f>
        <v>positivo</v>
      </c>
      <c r="O30" s="115">
        <f t="array" ref="O30">IF(N30="negativo",INDEX($AD$3:$AG$51,MATCH(1,($B30=$AD$3:$AD$51)*($J30=$AE$3:$AE$51),0),3),IF(N30="positivo",INDEX($AD$55:$AG$109,MATCH(1,($B30=$AD$55:$AD$109)*($J30=$AE$55:$AE$109),0),3)))</f>
        <v>0.95</v>
      </c>
      <c r="P30" s="115">
        <f t="array" ref="P30">IF(N30="negativo",INDEX($AD$3:$AG$51,MATCH(1,($B30=$AD$3:$AD$51)*($J30=$AE$3:$AE$51),0),4),IF(N30="positivo",INDEX($AD$55:$AG$109,MATCH(1,($B30=$AD$55:$AD$109)*($J30=$AE$55:$AE$109),0),4)))</f>
        <v>0.23369999999999999</v>
      </c>
      <c r="Q30" s="115" t="str">
        <f>VLOOKUP(M30,Modelo!$A$2:$C$7,2,0)</f>
        <v>Impacto Económico, Social y Comunitario</v>
      </c>
      <c r="R30" s="118">
        <f t="array" ref="R30">INDEX(Modelo!$F$1:$H$37,MATCH(1,(DataBase!Q30=Modelo!$G$1:$G$37)*(DataBase!B30=Modelo!$F$1:$F$37),0),3)</f>
        <v>0.10526315789473684</v>
      </c>
      <c r="S30" s="115">
        <f t="shared" si="2"/>
        <v>0</v>
      </c>
      <c r="T30" s="115">
        <f t="shared" si="3"/>
        <v>0</v>
      </c>
      <c r="AD30" s="117" t="s">
        <v>216</v>
      </c>
      <c r="AE30" s="117" t="s">
        <v>21</v>
      </c>
      <c r="AF30" s="119">
        <v>3177444</v>
      </c>
      <c r="AG30" s="119">
        <v>1034.08</v>
      </c>
    </row>
    <row r="31" spans="1:33" x14ac:dyDescent="0.3">
      <c r="A31" s="115" t="s">
        <v>395</v>
      </c>
      <c r="B31" s="115" t="s">
        <v>379</v>
      </c>
      <c r="C31" s="115" t="s">
        <v>103</v>
      </c>
      <c r="D31" s="115" t="s">
        <v>86</v>
      </c>
      <c r="E31" s="115" t="s">
        <v>86</v>
      </c>
      <c r="F31" s="115" t="s">
        <v>86</v>
      </c>
      <c r="G31" s="115">
        <v>2015</v>
      </c>
      <c r="H31" s="115" t="s">
        <v>125</v>
      </c>
      <c r="I31" s="115">
        <v>0.76762142099999997</v>
      </c>
      <c r="J31" s="115" t="s">
        <v>73</v>
      </c>
      <c r="K31" s="115">
        <f>INDEX(DatosProcesados!$A$1:$BF$101,MATCH(DataBase!A31,DatosProcesados!$A$1:$A$101,0),MATCH(DataBase!J31,DatosProcesados!$A$1:$BF$1,0))</f>
        <v>0.99</v>
      </c>
      <c r="L31" s="115" t="str">
        <f>INDEX(Modelo!$A$9:$D$89,MATCH(DataBase!$J31,Modelo!$A$9:$A$89,0),MATCH(DataBase!L$1,Modelo!$A$9:$D$9,0))</f>
        <v>Impacto económico y gobernanza</v>
      </c>
      <c r="M31" s="115" t="str">
        <f>INDEX(Modelo!$A$9:$D$89,MATCH(DataBase!$J31,Modelo!$A$9:$A$89,0),MATCH(DataBase!M$1,Modelo!$A$9:$D$9,0))</f>
        <v>Pilar 6</v>
      </c>
      <c r="N31" s="115" t="str">
        <f>INDEX(Modelo!$A$9:$D$89,MATCH(DataBase!$J31,Modelo!$A$9:$A$89,0),MATCH(DataBase!N$1,Modelo!$A$9:$D$9,0))</f>
        <v>positivo</v>
      </c>
      <c r="O31" s="115">
        <f t="array" ref="O31">IF(N31="negativo",INDEX($AD$3:$AG$51,MATCH(1,($B31=$AD$3:$AD$51)*($J31=$AE$3:$AE$51),0),3),IF(N31="positivo",INDEX($AD$55:$AG$109,MATCH(1,($B31=$AD$55:$AD$109)*($J31=$AE$55:$AE$109),0),3)))</f>
        <v>1</v>
      </c>
      <c r="P31" s="115">
        <f t="array" ref="P31">IF(N31="negativo",INDEX($AD$3:$AG$51,MATCH(1,($B31=$AD$3:$AD$51)*($J31=$AE$3:$AE$51),0),4),IF(N31="positivo",INDEX($AD$55:$AG$109,MATCH(1,($B31=$AD$55:$AD$109)*($J31=$AE$55:$AE$109),0),4)))</f>
        <v>0.53</v>
      </c>
      <c r="Q31" s="115" t="str">
        <f>VLOOKUP(M31,Modelo!$A$2:$C$7,2,0)</f>
        <v>Impacto Económico, Social y Comunitario</v>
      </c>
      <c r="R31" s="118">
        <f t="array" ref="R31">INDEX(Modelo!$F$1:$H$37,MATCH(1,(DataBase!Q31=Modelo!$G$1:$G$37)*(DataBase!B31=Modelo!$F$1:$F$37),0),3)</f>
        <v>0.14285714285714285</v>
      </c>
      <c r="S31" s="115">
        <f t="shared" si="2"/>
        <v>97.872340425531917</v>
      </c>
      <c r="T31" s="115">
        <f t="shared" si="3"/>
        <v>13.98176291793313</v>
      </c>
      <c r="AD31" s="117" t="s">
        <v>216</v>
      </c>
      <c r="AE31" s="117" t="s">
        <v>36</v>
      </c>
      <c r="AF31" s="119">
        <v>875400000</v>
      </c>
      <c r="AG31" s="119">
        <v>51986</v>
      </c>
    </row>
    <row r="32" spans="1:33" x14ac:dyDescent="0.3">
      <c r="A32" s="115" t="s">
        <v>402</v>
      </c>
      <c r="B32" s="115" t="s">
        <v>379</v>
      </c>
      <c r="C32" s="115" t="s">
        <v>103</v>
      </c>
      <c r="D32" s="115" t="s">
        <v>86</v>
      </c>
      <c r="E32" s="115" t="s">
        <v>87</v>
      </c>
      <c r="F32" s="115" t="s">
        <v>87</v>
      </c>
      <c r="G32" s="115">
        <v>1961</v>
      </c>
      <c r="H32" s="115" t="s">
        <v>125</v>
      </c>
      <c r="I32" s="115">
        <v>0.498844856</v>
      </c>
      <c r="J32" s="115" t="s">
        <v>73</v>
      </c>
      <c r="K32" s="115" t="str">
        <f>INDEX(DatosProcesados!$A$1:$BF$101,MATCH(DataBase!A32,DatosProcesados!$A$1:$A$101,0),MATCH(DataBase!J32,DatosProcesados!$A$1:$BF$1,0))</f>
        <v>No informa</v>
      </c>
      <c r="L32" s="115" t="str">
        <f>INDEX(Modelo!$A$9:$D$89,MATCH(DataBase!$J32,Modelo!$A$9:$A$89,0),MATCH(DataBase!L$1,Modelo!$A$9:$D$9,0))</f>
        <v>Impacto económico y gobernanza</v>
      </c>
      <c r="M32" s="115" t="str">
        <f>INDEX(Modelo!$A$9:$D$89,MATCH(DataBase!$J32,Modelo!$A$9:$A$89,0),MATCH(DataBase!M$1,Modelo!$A$9:$D$9,0))</f>
        <v>Pilar 6</v>
      </c>
      <c r="N32" s="115" t="str">
        <f>INDEX(Modelo!$A$9:$D$89,MATCH(DataBase!$J32,Modelo!$A$9:$A$89,0),MATCH(DataBase!N$1,Modelo!$A$9:$D$9,0))</f>
        <v>positivo</v>
      </c>
      <c r="O32" s="115">
        <f t="array" ref="O32">IF(N32="negativo",INDEX($AD$3:$AG$51,MATCH(1,($B32=$AD$3:$AD$51)*($J32=$AE$3:$AE$51),0),3),IF(N32="positivo",INDEX($AD$55:$AG$109,MATCH(1,($B32=$AD$55:$AD$109)*($J32=$AE$55:$AE$109),0),3)))</f>
        <v>1</v>
      </c>
      <c r="P32" s="115">
        <f t="array" ref="P32">IF(N32="negativo",INDEX($AD$3:$AG$51,MATCH(1,($B32=$AD$3:$AD$51)*($J32=$AE$3:$AE$51),0),4),IF(N32="positivo",INDEX($AD$55:$AG$109,MATCH(1,($B32=$AD$55:$AD$109)*($J32=$AE$55:$AE$109),0),4)))</f>
        <v>0.53</v>
      </c>
      <c r="Q32" s="115" t="str">
        <f>VLOOKUP(M32,Modelo!$A$2:$C$7,2,0)</f>
        <v>Impacto Económico, Social y Comunitario</v>
      </c>
      <c r="R32" s="118">
        <f t="array" ref="R32">INDEX(Modelo!$F$1:$H$37,MATCH(1,(DataBase!Q32=Modelo!$G$1:$G$37)*(DataBase!B32=Modelo!$F$1:$F$37),0),3)</f>
        <v>0.14285714285714285</v>
      </c>
      <c r="S32" s="115">
        <f t="shared" si="2"/>
        <v>0</v>
      </c>
      <c r="T32" s="115">
        <f t="shared" si="3"/>
        <v>0</v>
      </c>
      <c r="AD32" s="117" t="s">
        <v>216</v>
      </c>
      <c r="AE32" s="117" t="s">
        <v>30</v>
      </c>
      <c r="AF32" s="119">
        <v>3922210000</v>
      </c>
      <c r="AG32" s="119">
        <v>76961.61</v>
      </c>
    </row>
    <row r="33" spans="1:33" x14ac:dyDescent="0.3">
      <c r="A33" s="115" t="s">
        <v>389</v>
      </c>
      <c r="B33" s="115" t="s">
        <v>379</v>
      </c>
      <c r="C33" s="115" t="s">
        <v>103</v>
      </c>
      <c r="D33" s="115" t="s">
        <v>86</v>
      </c>
      <c r="E33" s="115" t="s">
        <v>87</v>
      </c>
      <c r="F33" s="115" t="s">
        <v>87</v>
      </c>
      <c r="G33" s="115">
        <v>1979</v>
      </c>
      <c r="H33" s="115" t="s">
        <v>125</v>
      </c>
      <c r="I33" s="115">
        <v>1.189537155</v>
      </c>
      <c r="J33" s="115" t="s">
        <v>73</v>
      </c>
      <c r="K33" s="115" t="str">
        <f>INDEX(DatosProcesados!$A$1:$BF$101,MATCH(DataBase!A33,DatosProcesados!$A$1:$A$101,0),MATCH(DataBase!J33,DatosProcesados!$A$1:$BF$1,0))</f>
        <v>No informa</v>
      </c>
      <c r="L33" s="115" t="str">
        <f>INDEX(Modelo!$A$9:$D$89,MATCH(DataBase!$J33,Modelo!$A$9:$A$89,0),MATCH(DataBase!L$1,Modelo!$A$9:$D$9,0))</f>
        <v>Impacto económico y gobernanza</v>
      </c>
      <c r="M33" s="115" t="str">
        <f>INDEX(Modelo!$A$9:$D$89,MATCH(DataBase!$J33,Modelo!$A$9:$A$89,0),MATCH(DataBase!M$1,Modelo!$A$9:$D$9,0))</f>
        <v>Pilar 6</v>
      </c>
      <c r="N33" s="115" t="str">
        <f>INDEX(Modelo!$A$9:$D$89,MATCH(DataBase!$J33,Modelo!$A$9:$A$89,0),MATCH(DataBase!N$1,Modelo!$A$9:$D$9,0))</f>
        <v>positivo</v>
      </c>
      <c r="O33" s="115">
        <f t="array" ref="O33">IF(N33="negativo",INDEX($AD$3:$AG$51,MATCH(1,($B33=$AD$3:$AD$51)*($J33=$AE$3:$AE$51),0),3),IF(N33="positivo",INDEX($AD$55:$AG$109,MATCH(1,($B33=$AD$55:$AD$109)*($J33=$AE$55:$AE$109),0),3)))</f>
        <v>1</v>
      </c>
      <c r="P33" s="115">
        <f t="array" ref="P33">IF(N33="negativo",INDEX($AD$3:$AG$51,MATCH(1,($B33=$AD$3:$AD$51)*($J33=$AE$3:$AE$51),0),4),IF(N33="positivo",INDEX($AD$55:$AG$109,MATCH(1,($B33=$AD$55:$AD$109)*($J33=$AE$55:$AE$109),0),4)))</f>
        <v>0.53</v>
      </c>
      <c r="Q33" s="115" t="str">
        <f>VLOOKUP(M33,Modelo!$A$2:$C$7,2,0)</f>
        <v>Impacto Económico, Social y Comunitario</v>
      </c>
      <c r="R33" s="118">
        <f t="array" ref="R33">INDEX(Modelo!$F$1:$H$37,MATCH(1,(DataBase!Q33=Modelo!$G$1:$G$37)*(DataBase!B33=Modelo!$F$1:$F$37),0),3)</f>
        <v>0.14285714285714285</v>
      </c>
      <c r="S33" s="115">
        <f t="shared" si="2"/>
        <v>0</v>
      </c>
      <c r="T33" s="115">
        <f t="shared" si="3"/>
        <v>0</v>
      </c>
      <c r="AD33" s="117" t="s">
        <v>216</v>
      </c>
      <c r="AE33" s="117" t="s">
        <v>46</v>
      </c>
      <c r="AF33" s="119">
        <v>2</v>
      </c>
      <c r="AG33" s="119">
        <v>2</v>
      </c>
    </row>
    <row r="34" spans="1:33" x14ac:dyDescent="0.3">
      <c r="A34" s="115" t="s">
        <v>387</v>
      </c>
      <c r="B34" s="115" t="s">
        <v>379</v>
      </c>
      <c r="C34" s="115" t="s">
        <v>103</v>
      </c>
      <c r="D34" s="115" t="s">
        <v>87</v>
      </c>
      <c r="E34" s="115" t="s">
        <v>86</v>
      </c>
      <c r="F34" s="115" t="s">
        <v>86</v>
      </c>
      <c r="G34" s="115">
        <v>2008</v>
      </c>
      <c r="H34" s="115" t="s">
        <v>125</v>
      </c>
      <c r="I34" s="115">
        <v>1.3132825420000001</v>
      </c>
      <c r="J34" s="115" t="s">
        <v>73</v>
      </c>
      <c r="K34" s="115">
        <f>INDEX(DatosProcesados!$A$1:$BF$101,MATCH(DataBase!A34,DatosProcesados!$A$1:$A$101,0),MATCH(DataBase!J34,DatosProcesados!$A$1:$BF$1,0))</f>
        <v>1</v>
      </c>
      <c r="L34" s="115" t="str">
        <f>INDEX(Modelo!$A$9:$D$89,MATCH(DataBase!$J34,Modelo!$A$9:$A$89,0),MATCH(DataBase!L$1,Modelo!$A$9:$D$9,0))</f>
        <v>Impacto económico y gobernanza</v>
      </c>
      <c r="M34" s="115" t="str">
        <f>INDEX(Modelo!$A$9:$D$89,MATCH(DataBase!$J34,Modelo!$A$9:$A$89,0),MATCH(DataBase!M$1,Modelo!$A$9:$D$9,0))</f>
        <v>Pilar 6</v>
      </c>
      <c r="N34" s="115" t="str">
        <f>INDEX(Modelo!$A$9:$D$89,MATCH(DataBase!$J34,Modelo!$A$9:$A$89,0),MATCH(DataBase!N$1,Modelo!$A$9:$D$9,0))</f>
        <v>positivo</v>
      </c>
      <c r="O34" s="115">
        <f t="array" ref="O34">IF(N34="negativo",INDEX($AD$3:$AG$51,MATCH(1,($B34=$AD$3:$AD$51)*($J34=$AE$3:$AE$51),0),3),IF(N34="positivo",INDEX($AD$55:$AG$109,MATCH(1,($B34=$AD$55:$AD$109)*($J34=$AE$55:$AE$109),0),3)))</f>
        <v>1</v>
      </c>
      <c r="P34" s="115">
        <f t="array" ref="P34">IF(N34="negativo",INDEX($AD$3:$AG$51,MATCH(1,($B34=$AD$3:$AD$51)*($J34=$AE$3:$AE$51),0),4),IF(N34="positivo",INDEX($AD$55:$AG$109,MATCH(1,($B34=$AD$55:$AD$109)*($J34=$AE$55:$AE$109),0),4)))</f>
        <v>0.53</v>
      </c>
      <c r="Q34" s="115" t="str">
        <f>VLOOKUP(M34,Modelo!$A$2:$C$7,2,0)</f>
        <v>Impacto Económico, Social y Comunitario</v>
      </c>
      <c r="R34" s="118">
        <f t="array" ref="R34">INDEX(Modelo!$F$1:$H$37,MATCH(1,(DataBase!Q34=Modelo!$G$1:$G$37)*(DataBase!B34=Modelo!$F$1:$F$37),0),3)</f>
        <v>0.14285714285714285</v>
      </c>
      <c r="S34" s="115">
        <f t="shared" si="2"/>
        <v>100</v>
      </c>
      <c r="T34" s="115">
        <f t="shared" si="3"/>
        <v>14.285714285714285</v>
      </c>
      <c r="AD34" s="117" t="s">
        <v>216</v>
      </c>
      <c r="AE34" s="117" t="s">
        <v>45</v>
      </c>
      <c r="AF34" s="119">
        <v>0</v>
      </c>
      <c r="AG34" s="119">
        <v>0</v>
      </c>
    </row>
    <row r="35" spans="1:33" x14ac:dyDescent="0.3">
      <c r="A35" s="115" t="s">
        <v>400</v>
      </c>
      <c r="B35" s="115" t="s">
        <v>379</v>
      </c>
      <c r="C35" s="115" t="s">
        <v>103</v>
      </c>
      <c r="D35" s="115" t="s">
        <v>86</v>
      </c>
      <c r="E35" s="115" t="s">
        <v>86</v>
      </c>
      <c r="F35" s="115" t="s">
        <v>86</v>
      </c>
      <c r="G35" s="115">
        <v>1977</v>
      </c>
      <c r="H35" s="115" t="s">
        <v>125</v>
      </c>
      <c r="I35" s="115">
        <v>0.74612668500000001</v>
      </c>
      <c r="J35" s="115" t="s">
        <v>73</v>
      </c>
      <c r="K35" s="115" t="str">
        <f>INDEX(DatosProcesados!$A$1:$BF$101,MATCH(DataBase!A35,DatosProcesados!$A$1:$A$101,0),MATCH(DataBase!J35,DatosProcesados!$A$1:$BF$1,0))</f>
        <v>No informa</v>
      </c>
      <c r="L35" s="115" t="str">
        <f>INDEX(Modelo!$A$9:$D$89,MATCH(DataBase!$J35,Modelo!$A$9:$A$89,0),MATCH(DataBase!L$1,Modelo!$A$9:$D$9,0))</f>
        <v>Impacto económico y gobernanza</v>
      </c>
      <c r="M35" s="115" t="str">
        <f>INDEX(Modelo!$A$9:$D$89,MATCH(DataBase!$J35,Modelo!$A$9:$A$89,0),MATCH(DataBase!M$1,Modelo!$A$9:$D$9,0))</f>
        <v>Pilar 6</v>
      </c>
      <c r="N35" s="115" t="str">
        <f>INDEX(Modelo!$A$9:$D$89,MATCH(DataBase!$J35,Modelo!$A$9:$A$89,0),MATCH(DataBase!N$1,Modelo!$A$9:$D$9,0))</f>
        <v>positivo</v>
      </c>
      <c r="O35" s="115">
        <f t="array" ref="O35">IF(N35="negativo",INDEX($AD$3:$AG$51,MATCH(1,($B35=$AD$3:$AD$51)*($J35=$AE$3:$AE$51),0),3),IF(N35="positivo",INDEX($AD$55:$AG$109,MATCH(1,($B35=$AD$55:$AD$109)*($J35=$AE$55:$AE$109),0),3)))</f>
        <v>1</v>
      </c>
      <c r="P35" s="115">
        <f t="array" ref="P35">IF(N35="negativo",INDEX($AD$3:$AG$51,MATCH(1,($B35=$AD$3:$AD$51)*($J35=$AE$3:$AE$51),0),4),IF(N35="positivo",INDEX($AD$55:$AG$109,MATCH(1,($B35=$AD$55:$AD$109)*($J35=$AE$55:$AE$109),0),4)))</f>
        <v>0.53</v>
      </c>
      <c r="Q35" s="115" t="str">
        <f>VLOOKUP(M35,Modelo!$A$2:$C$7,2,0)</f>
        <v>Impacto Económico, Social y Comunitario</v>
      </c>
      <c r="R35" s="118">
        <f t="array" ref="R35">INDEX(Modelo!$F$1:$H$37,MATCH(1,(DataBase!Q35=Modelo!$G$1:$G$37)*(DataBase!B35=Modelo!$F$1:$F$37),0),3)</f>
        <v>0.14285714285714285</v>
      </c>
      <c r="S35" s="115">
        <f t="shared" si="2"/>
        <v>0</v>
      </c>
      <c r="T35" s="115">
        <f t="shared" si="3"/>
        <v>0</v>
      </c>
      <c r="AD35" s="117" t="s">
        <v>216</v>
      </c>
      <c r="AE35" s="117" t="s">
        <v>39</v>
      </c>
      <c r="AF35" s="119">
        <v>1463252</v>
      </c>
      <c r="AG35" s="119">
        <v>1</v>
      </c>
    </row>
    <row r="36" spans="1:33" x14ac:dyDescent="0.3">
      <c r="A36" s="115" t="s">
        <v>326</v>
      </c>
      <c r="B36" s="115" t="s">
        <v>313</v>
      </c>
      <c r="C36" s="115" t="s">
        <v>103</v>
      </c>
      <c r="D36" s="115" t="s">
        <v>87</v>
      </c>
      <c r="E36" s="115" t="s">
        <v>86</v>
      </c>
      <c r="F36" s="115" t="s">
        <v>86</v>
      </c>
      <c r="G36" s="115">
        <v>1938</v>
      </c>
      <c r="H36" s="115" t="s">
        <v>125</v>
      </c>
      <c r="I36" s="115">
        <v>11.88773162</v>
      </c>
      <c r="J36" s="115" t="s">
        <v>73</v>
      </c>
      <c r="K36" s="115" t="str">
        <f>INDEX(DatosProcesados!$A$1:$BF$101,MATCH(DataBase!A36,DatosProcesados!$A$1:$A$101,0),MATCH(DataBase!J36,DatosProcesados!$A$1:$BF$1,0))</f>
        <v xml:space="preserve">No informa </v>
      </c>
      <c r="L36" s="115" t="str">
        <f>INDEX(Modelo!$A$9:$D$89,MATCH(DataBase!$J36,Modelo!$A$9:$A$89,0),MATCH(DataBase!L$1,Modelo!$A$9:$D$9,0))</f>
        <v>Impacto económico y gobernanza</v>
      </c>
      <c r="M36" s="115" t="str">
        <f>INDEX(Modelo!$A$9:$D$89,MATCH(DataBase!$J36,Modelo!$A$9:$A$89,0),MATCH(DataBase!M$1,Modelo!$A$9:$D$9,0))</f>
        <v>Pilar 6</v>
      </c>
      <c r="N36" s="115" t="str">
        <f>INDEX(Modelo!$A$9:$D$89,MATCH(DataBase!$J36,Modelo!$A$9:$A$89,0),MATCH(DataBase!N$1,Modelo!$A$9:$D$9,0))</f>
        <v>positivo</v>
      </c>
      <c r="O36" s="115">
        <f t="array" ref="O36">IF(N36="negativo",INDEX($AD$3:$AG$51,MATCH(1,($B36=$AD$3:$AD$51)*($J36=$AE$3:$AE$51),0),3),IF(N36="positivo",INDEX($AD$55:$AG$109,MATCH(1,($B36=$AD$55:$AD$109)*($J36=$AE$55:$AE$109),0),3)))</f>
        <v>0.97</v>
      </c>
      <c r="P36" s="115">
        <f t="array" ref="P36">IF(N36="negativo",INDEX($AD$3:$AG$51,MATCH(1,($B36=$AD$3:$AD$51)*($J36=$AE$3:$AE$51),0),4),IF(N36="positivo",INDEX($AD$55:$AG$109,MATCH(1,($B36=$AD$55:$AD$109)*($J36=$AE$55:$AE$109),0),4)))</f>
        <v>0.16800000000000001</v>
      </c>
      <c r="Q36" s="115" t="str">
        <f>VLOOKUP(M36,Modelo!$A$2:$C$7,2,0)</f>
        <v>Impacto Económico, Social y Comunitario</v>
      </c>
      <c r="R36" s="118">
        <f t="array" ref="R36">INDEX(Modelo!$F$1:$H$37,MATCH(1,(DataBase!Q36=Modelo!$G$1:$G$37)*(DataBase!B36=Modelo!$F$1:$F$37),0),3)</f>
        <v>0.11764705882352941</v>
      </c>
      <c r="S36" s="115">
        <f t="shared" si="2"/>
        <v>0</v>
      </c>
      <c r="T36" s="115">
        <f t="shared" si="3"/>
        <v>0</v>
      </c>
      <c r="AD36" s="117" t="s">
        <v>407</v>
      </c>
      <c r="AE36" s="117" t="s">
        <v>19</v>
      </c>
      <c r="AF36" s="119">
        <v>11817213</v>
      </c>
      <c r="AG36" s="119">
        <v>182252</v>
      </c>
    </row>
    <row r="37" spans="1:33" x14ac:dyDescent="0.3">
      <c r="A37" s="115" t="s">
        <v>339</v>
      </c>
      <c r="B37" s="115" t="s">
        <v>313</v>
      </c>
      <c r="C37" s="115" t="s">
        <v>103</v>
      </c>
      <c r="D37" s="115" t="s">
        <v>86</v>
      </c>
      <c r="E37" s="115" t="s">
        <v>86</v>
      </c>
      <c r="F37" s="115" t="s">
        <v>87</v>
      </c>
      <c r="G37" s="115">
        <v>1984</v>
      </c>
      <c r="H37" s="115" t="s">
        <v>177</v>
      </c>
      <c r="I37" s="115">
        <v>5.5116464790000004</v>
      </c>
      <c r="J37" s="115" t="s">
        <v>73</v>
      </c>
      <c r="K37" s="115" t="str">
        <f>INDEX(DatosProcesados!$A$1:$BF$101,MATCH(DataBase!A37,DatosProcesados!$A$1:$A$101,0),MATCH(DataBase!J37,DatosProcesados!$A$1:$BF$1,0))</f>
        <v>No informa</v>
      </c>
      <c r="L37" s="115" t="str">
        <f>INDEX(Modelo!$A$9:$D$89,MATCH(DataBase!$J37,Modelo!$A$9:$A$89,0),MATCH(DataBase!L$1,Modelo!$A$9:$D$9,0))</f>
        <v>Impacto económico y gobernanza</v>
      </c>
      <c r="M37" s="115" t="str">
        <f>INDEX(Modelo!$A$9:$D$89,MATCH(DataBase!$J37,Modelo!$A$9:$A$89,0),MATCH(DataBase!M$1,Modelo!$A$9:$D$9,0))</f>
        <v>Pilar 6</v>
      </c>
      <c r="N37" s="115" t="str">
        <f>INDEX(Modelo!$A$9:$D$89,MATCH(DataBase!$J37,Modelo!$A$9:$A$89,0),MATCH(DataBase!N$1,Modelo!$A$9:$D$9,0))</f>
        <v>positivo</v>
      </c>
      <c r="O37" s="115">
        <f t="array" ref="O37">IF(N37="negativo",INDEX($AD$3:$AG$51,MATCH(1,($B37=$AD$3:$AD$51)*($J37=$AE$3:$AE$51),0),3),IF(N37="positivo",INDEX($AD$55:$AG$109,MATCH(1,($B37=$AD$55:$AD$109)*($J37=$AE$55:$AE$109),0),3)))</f>
        <v>0.97</v>
      </c>
      <c r="P37" s="115">
        <f t="array" ref="P37">IF(N37="negativo",INDEX($AD$3:$AG$51,MATCH(1,($B37=$AD$3:$AD$51)*($J37=$AE$3:$AE$51),0),4),IF(N37="positivo",INDEX($AD$55:$AG$109,MATCH(1,($B37=$AD$55:$AD$109)*($J37=$AE$55:$AE$109),0),4)))</f>
        <v>0.16800000000000001</v>
      </c>
      <c r="Q37" s="115" t="str">
        <f>VLOOKUP(M37,Modelo!$A$2:$C$7,2,0)</f>
        <v>Impacto Económico, Social y Comunitario</v>
      </c>
      <c r="R37" s="118">
        <f t="array" ref="R37">INDEX(Modelo!$F$1:$H$37,MATCH(1,(DataBase!Q37=Modelo!$G$1:$G$37)*(DataBase!B37=Modelo!$F$1:$F$37),0),3)</f>
        <v>0.11764705882352941</v>
      </c>
      <c r="S37" s="115">
        <f t="shared" si="2"/>
        <v>0</v>
      </c>
      <c r="T37" s="115">
        <f t="shared" si="3"/>
        <v>0</v>
      </c>
      <c r="AD37" s="117" t="s">
        <v>407</v>
      </c>
      <c r="AE37" s="117" t="s">
        <v>20</v>
      </c>
      <c r="AF37" s="119">
        <v>859892</v>
      </c>
      <c r="AG37" s="119">
        <v>17590</v>
      </c>
    </row>
    <row r="38" spans="1:33" x14ac:dyDescent="0.3">
      <c r="A38" s="115" t="s">
        <v>317</v>
      </c>
      <c r="B38" s="115" t="s">
        <v>313</v>
      </c>
      <c r="C38" s="115" t="s">
        <v>103</v>
      </c>
      <c r="D38" s="115" t="s">
        <v>87</v>
      </c>
      <c r="E38" s="115" t="s">
        <v>86</v>
      </c>
      <c r="F38" s="115" t="s">
        <v>86</v>
      </c>
      <c r="G38" s="115">
        <v>2009</v>
      </c>
      <c r="H38" s="115" t="s">
        <v>125</v>
      </c>
      <c r="I38" s="115">
        <v>19.439396106</v>
      </c>
      <c r="J38" s="115" t="s">
        <v>73</v>
      </c>
      <c r="K38" s="115">
        <f>INDEX(DatosProcesados!$A$1:$BF$101,MATCH(DataBase!A38,DatosProcesados!$A$1:$A$101,0),MATCH(DataBase!J38,DatosProcesados!$A$1:$BF$1,0))</f>
        <v>0.94</v>
      </c>
      <c r="L38" s="115" t="str">
        <f>INDEX(Modelo!$A$9:$D$89,MATCH(DataBase!$J38,Modelo!$A$9:$A$89,0),MATCH(DataBase!L$1,Modelo!$A$9:$D$9,0))</f>
        <v>Impacto económico y gobernanza</v>
      </c>
      <c r="M38" s="115" t="str">
        <f>INDEX(Modelo!$A$9:$D$89,MATCH(DataBase!$J38,Modelo!$A$9:$A$89,0),MATCH(DataBase!M$1,Modelo!$A$9:$D$9,0))</f>
        <v>Pilar 6</v>
      </c>
      <c r="N38" s="115" t="str">
        <f>INDEX(Modelo!$A$9:$D$89,MATCH(DataBase!$J38,Modelo!$A$9:$A$89,0),MATCH(DataBase!N$1,Modelo!$A$9:$D$9,0))</f>
        <v>positivo</v>
      </c>
      <c r="O38" s="115">
        <f t="array" ref="O38">IF(N38="negativo",INDEX($AD$3:$AG$51,MATCH(1,($B38=$AD$3:$AD$51)*($J38=$AE$3:$AE$51),0),3),IF(N38="positivo",INDEX($AD$55:$AG$109,MATCH(1,($B38=$AD$55:$AD$109)*($J38=$AE$55:$AE$109),0),3)))</f>
        <v>0.97</v>
      </c>
      <c r="P38" s="115">
        <f t="array" ref="P38">IF(N38="negativo",INDEX($AD$3:$AG$51,MATCH(1,($B38=$AD$3:$AD$51)*($J38=$AE$3:$AE$51),0),4),IF(N38="positivo",INDEX($AD$55:$AG$109,MATCH(1,($B38=$AD$55:$AD$109)*($J38=$AE$55:$AE$109),0),4)))</f>
        <v>0.16800000000000001</v>
      </c>
      <c r="Q38" s="115" t="str">
        <f>VLOOKUP(M38,Modelo!$A$2:$C$7,2,0)</f>
        <v>Impacto Económico, Social y Comunitario</v>
      </c>
      <c r="R38" s="118">
        <f t="array" ref="R38">INDEX(Modelo!$F$1:$H$37,MATCH(1,(DataBase!Q38=Modelo!$G$1:$G$37)*(DataBase!B38=Modelo!$F$1:$F$37),0),3)</f>
        <v>0.11764705882352941</v>
      </c>
      <c r="S38" s="115">
        <f t="shared" si="2"/>
        <v>96.259351620947626</v>
      </c>
      <c r="T38" s="115">
        <f t="shared" si="3"/>
        <v>11.324629602464427</v>
      </c>
      <c r="AD38" s="117" t="s">
        <v>407</v>
      </c>
      <c r="AE38" s="117" t="s">
        <v>21</v>
      </c>
      <c r="AF38" s="119">
        <v>151117258</v>
      </c>
      <c r="AG38" s="119">
        <v>4343445</v>
      </c>
    </row>
    <row r="39" spans="1:33" x14ac:dyDescent="0.3">
      <c r="A39" s="115" t="s">
        <v>211</v>
      </c>
      <c r="B39" s="115" t="s">
        <v>84</v>
      </c>
      <c r="C39" s="115" t="s">
        <v>103</v>
      </c>
      <c r="D39" s="115" t="s">
        <v>86</v>
      </c>
      <c r="E39" s="115" t="s">
        <v>87</v>
      </c>
      <c r="F39" s="115" t="s">
        <v>86</v>
      </c>
      <c r="G39" s="115">
        <v>1972</v>
      </c>
      <c r="H39" s="115" t="s">
        <v>125</v>
      </c>
      <c r="I39" s="115">
        <v>0</v>
      </c>
      <c r="J39" s="115" t="s">
        <v>73</v>
      </c>
      <c r="K39" s="115">
        <f>INDEX(DatosProcesados!$A$1:$BF$101,MATCH(DataBase!A39,DatosProcesados!$A$1:$A$101,0),MATCH(DataBase!J39,DatosProcesados!$A$1:$BF$1,0))</f>
        <v>0.96</v>
      </c>
      <c r="L39" s="115" t="str">
        <f>INDEX(Modelo!$A$9:$D$89,MATCH(DataBase!$J39,Modelo!$A$9:$A$89,0),MATCH(DataBase!L$1,Modelo!$A$9:$D$9,0))</f>
        <v>Impacto económico y gobernanza</v>
      </c>
      <c r="M39" s="115" t="str">
        <f>INDEX(Modelo!$A$9:$D$89,MATCH(DataBase!$J39,Modelo!$A$9:$A$89,0),MATCH(DataBase!M$1,Modelo!$A$9:$D$9,0))</f>
        <v>Pilar 6</v>
      </c>
      <c r="N39" s="115" t="str">
        <f>INDEX(Modelo!$A$9:$D$89,MATCH(DataBase!$J39,Modelo!$A$9:$A$89,0),MATCH(DataBase!N$1,Modelo!$A$9:$D$9,0))</f>
        <v>positivo</v>
      </c>
      <c r="O39" s="115">
        <f t="array" ref="O39">IF(N39="negativo",INDEX($AD$3:$AG$51,MATCH(1,($B39=$AD$3:$AD$51)*($J39=$AE$3:$AE$51),0),3),IF(N39="positivo",INDEX($AD$55:$AG$109,MATCH(1,($B39=$AD$55:$AD$109)*($J39=$AE$55:$AE$109),0),3)))</f>
        <v>0.96</v>
      </c>
      <c r="P39" s="115">
        <f t="array" ref="P39">IF(N39="negativo",INDEX($AD$3:$AG$51,MATCH(1,($B39=$AD$3:$AD$51)*($J39=$AE$3:$AE$51),0),4),IF(N39="positivo",INDEX($AD$55:$AG$109,MATCH(1,($B39=$AD$55:$AD$109)*($J39=$AE$55:$AE$109),0),4)))</f>
        <v>0.15</v>
      </c>
      <c r="Q39" s="115" t="str">
        <f>VLOOKUP(M39,Modelo!$A$2:$C$7,2,0)</f>
        <v>Impacto Económico, Social y Comunitario</v>
      </c>
      <c r="R39" s="118">
        <f t="array" ref="R39">INDEX(Modelo!$F$1:$H$37,MATCH(1,(DataBase!Q39=Modelo!$G$1:$G$37)*(DataBase!B39=Modelo!$F$1:$F$37),0),3)</f>
        <v>0.11764705882352941</v>
      </c>
      <c r="S39" s="115">
        <f t="shared" si="2"/>
        <v>100</v>
      </c>
      <c r="T39" s="115">
        <f t="shared" si="3"/>
        <v>11.76470588235294</v>
      </c>
      <c r="AD39" s="117" t="s">
        <v>407</v>
      </c>
      <c r="AE39" s="117" t="s">
        <v>36</v>
      </c>
      <c r="AF39" s="119">
        <v>256989418</v>
      </c>
      <c r="AG39" s="119">
        <v>276755</v>
      </c>
    </row>
    <row r="40" spans="1:33" x14ac:dyDescent="0.3">
      <c r="A40" s="115" t="s">
        <v>351</v>
      </c>
      <c r="B40" s="115" t="s">
        <v>313</v>
      </c>
      <c r="C40" s="115" t="s">
        <v>103</v>
      </c>
      <c r="D40" s="115" t="s">
        <v>87</v>
      </c>
      <c r="E40" s="115" t="s">
        <v>86</v>
      </c>
      <c r="F40" s="115" t="s">
        <v>86</v>
      </c>
      <c r="G40" s="115">
        <v>1997</v>
      </c>
      <c r="H40" s="115" t="s">
        <v>125</v>
      </c>
      <c r="I40" s="115">
        <v>3.874476933</v>
      </c>
      <c r="J40" s="115" t="s">
        <v>73</v>
      </c>
      <c r="K40" s="115" t="str">
        <f>INDEX(DatosProcesados!$A$1:$BF$101,MATCH(DataBase!A40,DatosProcesados!$A$1:$A$101,0),MATCH(DataBase!J40,DatosProcesados!$A$1:$BF$1,0))</f>
        <v xml:space="preserve">No informa </v>
      </c>
      <c r="L40" s="115" t="str">
        <f>INDEX(Modelo!$A$9:$D$89,MATCH(DataBase!$J40,Modelo!$A$9:$A$89,0),MATCH(DataBase!L$1,Modelo!$A$9:$D$9,0))</f>
        <v>Impacto económico y gobernanza</v>
      </c>
      <c r="M40" s="115" t="str">
        <f>INDEX(Modelo!$A$9:$D$89,MATCH(DataBase!$J40,Modelo!$A$9:$A$89,0),MATCH(DataBase!M$1,Modelo!$A$9:$D$9,0))</f>
        <v>Pilar 6</v>
      </c>
      <c r="N40" s="115" t="str">
        <f>INDEX(Modelo!$A$9:$D$89,MATCH(DataBase!$J40,Modelo!$A$9:$A$89,0),MATCH(DataBase!N$1,Modelo!$A$9:$D$9,0))</f>
        <v>positivo</v>
      </c>
      <c r="O40" s="115">
        <f t="array" ref="O40">IF(N40="negativo",INDEX($AD$3:$AG$51,MATCH(1,($B40=$AD$3:$AD$51)*($J40=$AE$3:$AE$51),0),3),IF(N40="positivo",INDEX($AD$55:$AG$109,MATCH(1,($B40=$AD$55:$AD$109)*($J40=$AE$55:$AE$109),0),3)))</f>
        <v>0.97</v>
      </c>
      <c r="P40" s="115">
        <f t="array" ref="P40">IF(N40="negativo",INDEX($AD$3:$AG$51,MATCH(1,($B40=$AD$3:$AD$51)*($J40=$AE$3:$AE$51),0),4),IF(N40="positivo",INDEX($AD$55:$AG$109,MATCH(1,($B40=$AD$55:$AD$109)*($J40=$AE$55:$AE$109),0),4)))</f>
        <v>0.16800000000000001</v>
      </c>
      <c r="Q40" s="115" t="str">
        <f>VLOOKUP(M40,Modelo!$A$2:$C$7,2,0)</f>
        <v>Impacto Económico, Social y Comunitario</v>
      </c>
      <c r="R40" s="118">
        <f t="array" ref="R40">INDEX(Modelo!$F$1:$H$37,MATCH(1,(DataBase!Q40=Modelo!$G$1:$G$37)*(DataBase!B40=Modelo!$F$1:$F$37),0),3)</f>
        <v>0.11764705882352941</v>
      </c>
      <c r="S40" s="115">
        <f t="shared" si="2"/>
        <v>0</v>
      </c>
      <c r="T40" s="115">
        <f t="shared" si="3"/>
        <v>0</v>
      </c>
      <c r="AD40" s="117" t="s">
        <v>407</v>
      </c>
      <c r="AE40" s="117" t="s">
        <v>30</v>
      </c>
      <c r="AF40" s="119">
        <v>29563200000</v>
      </c>
      <c r="AG40" s="119">
        <v>1349415414</v>
      </c>
    </row>
    <row r="41" spans="1:33" x14ac:dyDescent="0.3">
      <c r="A41" s="115" t="s">
        <v>411</v>
      </c>
      <c r="B41" s="115" t="s">
        <v>407</v>
      </c>
      <c r="C41" s="115" t="s">
        <v>103</v>
      </c>
      <c r="D41" s="115" t="s">
        <v>87</v>
      </c>
      <c r="E41" s="115" t="s">
        <v>86</v>
      </c>
      <c r="F41" s="115" t="s">
        <v>87</v>
      </c>
      <c r="G41" s="115">
        <v>1935</v>
      </c>
      <c r="H41" s="115" t="s">
        <v>244</v>
      </c>
      <c r="I41" s="115">
        <v>11.495989482000001</v>
      </c>
      <c r="J41" s="115" t="s">
        <v>73</v>
      </c>
      <c r="K41" s="115">
        <f>INDEX(DatosProcesados!$A$1:$BF$101,MATCH(DataBase!A41,DatosProcesados!$A$1:$A$101,0),MATCH(DataBase!J41,DatosProcesados!$A$1:$BF$1,0))</f>
        <v>0.9</v>
      </c>
      <c r="L41" s="115" t="str">
        <f>INDEX(Modelo!$A$9:$D$89,MATCH(DataBase!$J41,Modelo!$A$9:$A$89,0),MATCH(DataBase!L$1,Modelo!$A$9:$D$9,0))</f>
        <v>Impacto económico y gobernanza</v>
      </c>
      <c r="M41" s="115" t="str">
        <f>INDEX(Modelo!$A$9:$D$89,MATCH(DataBase!$J41,Modelo!$A$9:$A$89,0),MATCH(DataBase!M$1,Modelo!$A$9:$D$9,0))</f>
        <v>Pilar 6</v>
      </c>
      <c r="N41" s="115" t="str">
        <f>INDEX(Modelo!$A$9:$D$89,MATCH(DataBase!$J41,Modelo!$A$9:$A$89,0),MATCH(DataBase!N$1,Modelo!$A$9:$D$9,0))</f>
        <v>positivo</v>
      </c>
      <c r="O41" s="115">
        <f t="array" ref="O41">IF(N41="negativo",INDEX($AD$3:$AG$51,MATCH(1,($B41=$AD$3:$AD$51)*($J41=$AE$3:$AE$51),0),3),IF(N41="positivo",INDEX($AD$55:$AG$109,MATCH(1,($B41=$AD$55:$AD$109)*($J41=$AE$55:$AE$109),0),3)))</f>
        <v>0.9</v>
      </c>
      <c r="P41" s="115">
        <f t="array" ref="P41">IF(N41="negativo",INDEX($AD$3:$AG$51,MATCH(1,($B41=$AD$3:$AD$51)*($J41=$AE$3:$AE$51),0),4),IF(N41="positivo",INDEX($AD$55:$AG$109,MATCH(1,($B41=$AD$55:$AD$109)*($J41=$AE$55:$AE$109),0),4)))</f>
        <v>0.12</v>
      </c>
      <c r="Q41" s="115" t="str">
        <f>VLOOKUP(M41,Modelo!$A$2:$C$7,2,0)</f>
        <v>Impacto Económico, Social y Comunitario</v>
      </c>
      <c r="R41" s="118">
        <f t="array" ref="R41">INDEX(Modelo!$F$1:$H$37,MATCH(1,(DataBase!Q41=Modelo!$G$1:$G$37)*(DataBase!B41=Modelo!$F$1:$F$37),0),3)</f>
        <v>0.15384615384615385</v>
      </c>
      <c r="S41" s="115">
        <f t="shared" si="2"/>
        <v>100</v>
      </c>
      <c r="T41" s="115">
        <f t="shared" si="3"/>
        <v>15.384615384615385</v>
      </c>
      <c r="AD41" s="117" t="s">
        <v>407</v>
      </c>
      <c r="AE41" s="117" t="s">
        <v>46</v>
      </c>
      <c r="AF41" s="119">
        <v>24.334600760456272</v>
      </c>
      <c r="AG41" s="119">
        <v>23.321262286601137</v>
      </c>
    </row>
    <row r="42" spans="1:33" x14ac:dyDescent="0.3">
      <c r="A42" s="115" t="s">
        <v>406</v>
      </c>
      <c r="B42" s="115" t="s">
        <v>407</v>
      </c>
      <c r="C42" s="115" t="s">
        <v>97</v>
      </c>
      <c r="D42" s="115" t="s">
        <v>86</v>
      </c>
      <c r="E42" s="115" t="s">
        <v>87</v>
      </c>
      <c r="F42" s="115" t="s">
        <v>87</v>
      </c>
      <c r="G42" s="115">
        <v>1951</v>
      </c>
      <c r="H42" s="115" t="s">
        <v>125</v>
      </c>
      <c r="I42" s="115">
        <v>113.923310323</v>
      </c>
      <c r="J42" s="115" t="s">
        <v>73</v>
      </c>
      <c r="K42" s="115">
        <f>INDEX(DatosProcesados!$A$1:$BF$101,MATCH(DataBase!A42,DatosProcesados!$A$1:$A$101,0),MATCH(DataBase!J42,DatosProcesados!$A$1:$BF$1,0))</f>
        <v>0.46</v>
      </c>
      <c r="L42" s="115" t="str">
        <f>INDEX(Modelo!$A$9:$D$89,MATCH(DataBase!$J42,Modelo!$A$9:$A$89,0),MATCH(DataBase!L$1,Modelo!$A$9:$D$9,0))</f>
        <v>Impacto económico y gobernanza</v>
      </c>
      <c r="M42" s="115" t="str">
        <f>INDEX(Modelo!$A$9:$D$89,MATCH(DataBase!$J42,Modelo!$A$9:$A$89,0),MATCH(DataBase!M$1,Modelo!$A$9:$D$9,0))</f>
        <v>Pilar 6</v>
      </c>
      <c r="N42" s="115" t="str">
        <f>INDEX(Modelo!$A$9:$D$89,MATCH(DataBase!$J42,Modelo!$A$9:$A$89,0),MATCH(DataBase!N$1,Modelo!$A$9:$D$9,0))</f>
        <v>positivo</v>
      </c>
      <c r="O42" s="115">
        <f t="array" ref="O42">IF(N42="negativo",INDEX($AD$3:$AG$51,MATCH(1,($B42=$AD$3:$AD$51)*($J42=$AE$3:$AE$51),0),3),IF(N42="positivo",INDEX($AD$55:$AG$109,MATCH(1,($B42=$AD$55:$AD$109)*($J42=$AE$55:$AE$109),0),3)))</f>
        <v>0.9</v>
      </c>
      <c r="P42" s="115">
        <f t="array" ref="P42">IF(N42="negativo",INDEX($AD$3:$AG$51,MATCH(1,($B42=$AD$3:$AD$51)*($J42=$AE$3:$AE$51),0),4),IF(N42="positivo",INDEX($AD$55:$AG$109,MATCH(1,($B42=$AD$55:$AD$109)*($J42=$AE$55:$AE$109),0),4)))</f>
        <v>0.12</v>
      </c>
      <c r="Q42" s="115" t="str">
        <f>VLOOKUP(M42,Modelo!$A$2:$C$7,2,0)</f>
        <v>Impacto Económico, Social y Comunitario</v>
      </c>
      <c r="R42" s="118">
        <f t="array" ref="R42">INDEX(Modelo!$F$1:$H$37,MATCH(1,(DataBase!Q42=Modelo!$G$1:$G$37)*(DataBase!B42=Modelo!$F$1:$F$37),0),3)</f>
        <v>0.15384615384615385</v>
      </c>
      <c r="S42" s="115">
        <f t="shared" si="2"/>
        <v>43.589743589743591</v>
      </c>
      <c r="T42" s="115">
        <f t="shared" si="3"/>
        <v>6.7061143984220912</v>
      </c>
      <c r="AD42" s="117" t="s">
        <v>407</v>
      </c>
      <c r="AE42" s="117" t="s">
        <v>45</v>
      </c>
      <c r="AF42" s="119">
        <v>2254</v>
      </c>
      <c r="AG42" s="119">
        <v>128</v>
      </c>
    </row>
    <row r="43" spans="1:33" x14ac:dyDescent="0.3">
      <c r="A43" s="115" t="s">
        <v>96</v>
      </c>
      <c r="B43" s="115" t="s">
        <v>84</v>
      </c>
      <c r="C43" s="115" t="s">
        <v>97</v>
      </c>
      <c r="D43" s="115" t="s">
        <v>86</v>
      </c>
      <c r="E43" s="115" t="s">
        <v>86</v>
      </c>
      <c r="F43" s="115" t="s">
        <v>87</v>
      </c>
      <c r="G43" s="115">
        <v>1997</v>
      </c>
      <c r="H43" s="115" t="s">
        <v>125</v>
      </c>
      <c r="I43" s="115">
        <v>15.780332546</v>
      </c>
      <c r="J43" s="115" t="s">
        <v>73</v>
      </c>
      <c r="K43" s="115">
        <f>INDEX(DatosProcesados!$A$1:$BF$101,MATCH(DataBase!A43,DatosProcesados!$A$1:$A$101,0),MATCH(DataBase!J43,DatosProcesados!$A$1:$BF$1,0))</f>
        <v>0.85</v>
      </c>
      <c r="L43" s="115" t="str">
        <f>INDEX(Modelo!$A$9:$D$89,MATCH(DataBase!$J43,Modelo!$A$9:$A$89,0),MATCH(DataBase!L$1,Modelo!$A$9:$D$9,0))</f>
        <v>Impacto económico y gobernanza</v>
      </c>
      <c r="M43" s="115" t="str">
        <f>INDEX(Modelo!$A$9:$D$89,MATCH(DataBase!$J43,Modelo!$A$9:$A$89,0),MATCH(DataBase!M$1,Modelo!$A$9:$D$9,0))</f>
        <v>Pilar 6</v>
      </c>
      <c r="N43" s="115" t="str">
        <f>INDEX(Modelo!$A$9:$D$89,MATCH(DataBase!$J43,Modelo!$A$9:$A$89,0),MATCH(DataBase!N$1,Modelo!$A$9:$D$9,0))</f>
        <v>positivo</v>
      </c>
      <c r="O43" s="115">
        <f t="array" ref="O43">IF(N43="negativo",INDEX($AD$3:$AG$51,MATCH(1,($B43=$AD$3:$AD$51)*($J43=$AE$3:$AE$51),0),3),IF(N43="positivo",INDEX($AD$55:$AG$109,MATCH(1,($B43=$AD$55:$AD$109)*($J43=$AE$55:$AE$109),0),3)))</f>
        <v>0.96</v>
      </c>
      <c r="P43" s="115">
        <f t="array" ref="P43">IF(N43="negativo",INDEX($AD$3:$AG$51,MATCH(1,($B43=$AD$3:$AD$51)*($J43=$AE$3:$AE$51),0),4),IF(N43="positivo",INDEX($AD$55:$AG$109,MATCH(1,($B43=$AD$55:$AD$109)*($J43=$AE$55:$AE$109),0),4)))</f>
        <v>0.15</v>
      </c>
      <c r="Q43" s="115" t="str">
        <f>VLOOKUP(M43,Modelo!$A$2:$C$7,2,0)</f>
        <v>Impacto Económico, Social y Comunitario</v>
      </c>
      <c r="R43" s="118">
        <f t="array" ref="R43">INDEX(Modelo!$F$1:$H$37,MATCH(1,(DataBase!Q43=Modelo!$G$1:$G$37)*(DataBase!B43=Modelo!$F$1:$F$37),0),3)</f>
        <v>0.11764705882352941</v>
      </c>
      <c r="S43" s="115">
        <f t="shared" si="2"/>
        <v>86.419753086419746</v>
      </c>
      <c r="T43" s="115">
        <f t="shared" si="3"/>
        <v>10.167029774872912</v>
      </c>
      <c r="AD43" s="117" t="s">
        <v>407</v>
      </c>
      <c r="AE43" s="117" t="s">
        <v>39</v>
      </c>
      <c r="AF43" s="119">
        <v>563060</v>
      </c>
      <c r="AG43" s="119">
        <v>1078.25</v>
      </c>
    </row>
    <row r="44" spans="1:33" x14ac:dyDescent="0.3">
      <c r="A44" s="115" t="s">
        <v>83</v>
      </c>
      <c r="B44" s="115" t="s">
        <v>84</v>
      </c>
      <c r="C44" s="115" t="s">
        <v>85</v>
      </c>
      <c r="D44" s="115" t="s">
        <v>86</v>
      </c>
      <c r="E44" s="115" t="s">
        <v>86</v>
      </c>
      <c r="F44" s="115" t="s">
        <v>87</v>
      </c>
      <c r="G44" s="115">
        <v>1955</v>
      </c>
      <c r="H44" s="115" t="s">
        <v>125</v>
      </c>
      <c r="I44" s="115">
        <v>20.574477179999999</v>
      </c>
      <c r="J44" s="115" t="s">
        <v>73</v>
      </c>
      <c r="K44" s="115">
        <f>INDEX(DatosProcesados!$A$1:$BF$101,MATCH(DataBase!A44,DatosProcesados!$A$1:$A$101,0),MATCH(DataBase!J44,DatosProcesados!$A$1:$BF$1,0))</f>
        <v>0.95</v>
      </c>
      <c r="L44" s="115" t="str">
        <f>INDEX(Modelo!$A$9:$D$89,MATCH(DataBase!$J44,Modelo!$A$9:$A$89,0),MATCH(DataBase!L$1,Modelo!$A$9:$D$9,0))</f>
        <v>Impacto económico y gobernanza</v>
      </c>
      <c r="M44" s="115" t="str">
        <f>INDEX(Modelo!$A$9:$D$89,MATCH(DataBase!$J44,Modelo!$A$9:$A$89,0),MATCH(DataBase!M$1,Modelo!$A$9:$D$9,0))</f>
        <v>Pilar 6</v>
      </c>
      <c r="N44" s="115" t="str">
        <f>INDEX(Modelo!$A$9:$D$89,MATCH(DataBase!$J44,Modelo!$A$9:$A$89,0),MATCH(DataBase!N$1,Modelo!$A$9:$D$9,0))</f>
        <v>positivo</v>
      </c>
      <c r="O44" s="115">
        <f t="array" ref="O44">IF(N44="negativo",INDEX($AD$3:$AG$51,MATCH(1,($B44=$AD$3:$AD$51)*($J44=$AE$3:$AE$51),0),3),IF(N44="positivo",INDEX($AD$55:$AG$109,MATCH(1,($B44=$AD$55:$AD$109)*($J44=$AE$55:$AE$109),0),3)))</f>
        <v>0.96</v>
      </c>
      <c r="P44" s="115">
        <f t="array" ref="P44">IF(N44="negativo",INDEX($AD$3:$AG$51,MATCH(1,($B44=$AD$3:$AD$51)*($J44=$AE$3:$AE$51),0),4),IF(N44="positivo",INDEX($AD$55:$AG$109,MATCH(1,($B44=$AD$55:$AD$109)*($J44=$AE$55:$AE$109),0),4)))</f>
        <v>0.15</v>
      </c>
      <c r="Q44" s="115" t="str">
        <f>VLOOKUP(M44,Modelo!$A$2:$C$7,2,0)</f>
        <v>Impacto Económico, Social y Comunitario</v>
      </c>
      <c r="R44" s="118">
        <f t="array" ref="R44">INDEX(Modelo!$F$1:$H$37,MATCH(1,(DataBase!Q44=Modelo!$G$1:$G$37)*(DataBase!B44=Modelo!$F$1:$F$37),0),3)</f>
        <v>0.11764705882352941</v>
      </c>
      <c r="S44" s="115">
        <f t="shared" si="2"/>
        <v>98.76543209876543</v>
      </c>
      <c r="T44" s="115">
        <f t="shared" si="3"/>
        <v>11.619462599854756</v>
      </c>
      <c r="AD44" s="117" t="s">
        <v>84</v>
      </c>
      <c r="AE44" s="117" t="s">
        <v>19</v>
      </c>
      <c r="AF44" s="119">
        <v>4916309.3</v>
      </c>
      <c r="AG44" s="119">
        <v>671</v>
      </c>
    </row>
    <row r="45" spans="1:33" x14ac:dyDescent="0.3">
      <c r="A45" s="115" t="s">
        <v>243</v>
      </c>
      <c r="B45" s="115" t="s">
        <v>216</v>
      </c>
      <c r="C45" s="115" t="s">
        <v>103</v>
      </c>
      <c r="D45" s="115" t="s">
        <v>86</v>
      </c>
      <c r="E45" s="115" t="s">
        <v>86</v>
      </c>
      <c r="F45" s="115" t="s">
        <v>87</v>
      </c>
      <c r="G45" s="115">
        <v>1985</v>
      </c>
      <c r="H45" s="115" t="s">
        <v>244</v>
      </c>
      <c r="I45" s="115">
        <v>2.6249202149999999</v>
      </c>
      <c r="J45" s="115" t="s">
        <v>73</v>
      </c>
      <c r="K45" s="115" t="str">
        <f>INDEX(DatosProcesados!$A$1:$BF$101,MATCH(DataBase!A45,DatosProcesados!$A$1:$A$101,0),MATCH(DataBase!J45,DatosProcesados!$A$1:$BF$1,0))</f>
        <v>No informa</v>
      </c>
      <c r="L45" s="115" t="str">
        <f>INDEX(Modelo!$A$9:$D$89,MATCH(DataBase!$J45,Modelo!$A$9:$A$89,0),MATCH(DataBase!L$1,Modelo!$A$9:$D$9,0))</f>
        <v>Impacto económico y gobernanza</v>
      </c>
      <c r="M45" s="115" t="str">
        <f>INDEX(Modelo!$A$9:$D$89,MATCH(DataBase!$J45,Modelo!$A$9:$A$89,0),MATCH(DataBase!M$1,Modelo!$A$9:$D$9,0))</f>
        <v>Pilar 6</v>
      </c>
      <c r="N45" s="115" t="str">
        <f>INDEX(Modelo!$A$9:$D$89,MATCH(DataBase!$J45,Modelo!$A$9:$A$89,0),MATCH(DataBase!N$1,Modelo!$A$9:$D$9,0))</f>
        <v>positivo</v>
      </c>
      <c r="O45" s="115">
        <f t="array" ref="O45">IF(N45="negativo",INDEX($AD$3:$AG$51,MATCH(1,($B45=$AD$3:$AD$51)*($J45=$AE$3:$AE$51),0),3),IF(N45="positivo",INDEX($AD$55:$AG$109,MATCH(1,($B45=$AD$55:$AD$109)*($J45=$AE$55:$AE$109),0),3)))</f>
        <v>0.95</v>
      </c>
      <c r="P45" s="115">
        <f t="array" ref="P45">IF(N45="negativo",INDEX($AD$3:$AG$51,MATCH(1,($B45=$AD$3:$AD$51)*($J45=$AE$3:$AE$51),0),4),IF(N45="positivo",INDEX($AD$55:$AG$109,MATCH(1,($B45=$AD$55:$AD$109)*($J45=$AE$55:$AE$109),0),4)))</f>
        <v>0.23369999999999999</v>
      </c>
      <c r="Q45" s="115" t="str">
        <f>VLOOKUP(M45,Modelo!$A$2:$C$7,2,0)</f>
        <v>Impacto Económico, Social y Comunitario</v>
      </c>
      <c r="R45" s="118">
        <f t="array" ref="R45">INDEX(Modelo!$F$1:$H$37,MATCH(1,(DataBase!Q45=Modelo!$G$1:$G$37)*(DataBase!B45=Modelo!$F$1:$F$37),0),3)</f>
        <v>0.10526315789473684</v>
      </c>
      <c r="S45" s="115">
        <f t="shared" si="2"/>
        <v>0</v>
      </c>
      <c r="T45" s="115">
        <f t="shared" si="3"/>
        <v>0</v>
      </c>
      <c r="AD45" s="117" t="s">
        <v>84</v>
      </c>
      <c r="AE45" s="117" t="s">
        <v>20</v>
      </c>
      <c r="AF45" s="119">
        <v>113301.89</v>
      </c>
      <c r="AG45" s="119">
        <v>593</v>
      </c>
    </row>
    <row r="46" spans="1:33" x14ac:dyDescent="0.3">
      <c r="A46" s="115" t="s">
        <v>263</v>
      </c>
      <c r="B46" s="115" t="s">
        <v>216</v>
      </c>
      <c r="C46" s="115" t="s">
        <v>97</v>
      </c>
      <c r="D46" s="115" t="s">
        <v>86</v>
      </c>
      <c r="E46" s="115" t="s">
        <v>86</v>
      </c>
      <c r="F46" s="115" t="s">
        <v>86</v>
      </c>
      <c r="G46" s="115">
        <v>1990</v>
      </c>
      <c r="H46" s="115" t="s">
        <v>125</v>
      </c>
      <c r="I46" s="115">
        <v>2.3114637089999999</v>
      </c>
      <c r="J46" s="115" t="s">
        <v>73</v>
      </c>
      <c r="K46" s="115">
        <f>INDEX(DatosProcesados!$A$1:$BF$101,MATCH(DataBase!A46,DatosProcesados!$A$1:$A$101,0),MATCH(DataBase!J46,DatosProcesados!$A$1:$BF$1,0))</f>
        <v>0.23369999999999999</v>
      </c>
      <c r="L46" s="115" t="str">
        <f>INDEX(Modelo!$A$9:$D$89,MATCH(DataBase!$J46,Modelo!$A$9:$A$89,0),MATCH(DataBase!L$1,Modelo!$A$9:$D$9,0))</f>
        <v>Impacto económico y gobernanza</v>
      </c>
      <c r="M46" s="115" t="str">
        <f>INDEX(Modelo!$A$9:$D$89,MATCH(DataBase!$J46,Modelo!$A$9:$A$89,0),MATCH(DataBase!M$1,Modelo!$A$9:$D$9,0))</f>
        <v>Pilar 6</v>
      </c>
      <c r="N46" s="115" t="str">
        <f>INDEX(Modelo!$A$9:$D$89,MATCH(DataBase!$J46,Modelo!$A$9:$A$89,0),MATCH(DataBase!N$1,Modelo!$A$9:$D$9,0))</f>
        <v>positivo</v>
      </c>
      <c r="O46" s="115">
        <f t="array" ref="O46">IF(N46="negativo",INDEX($AD$3:$AG$51,MATCH(1,($B46=$AD$3:$AD$51)*($J46=$AE$3:$AE$51),0),3),IF(N46="positivo",INDEX($AD$55:$AG$109,MATCH(1,($B46=$AD$55:$AD$109)*($J46=$AE$55:$AE$109),0),3)))</f>
        <v>0.95</v>
      </c>
      <c r="P46" s="115">
        <f t="array" ref="P46">IF(N46="negativo",INDEX($AD$3:$AG$51,MATCH(1,($B46=$AD$3:$AD$51)*($J46=$AE$3:$AE$51),0),4),IF(N46="positivo",INDEX($AD$55:$AG$109,MATCH(1,($B46=$AD$55:$AD$109)*($J46=$AE$55:$AE$109),0),4)))</f>
        <v>0.23369999999999999</v>
      </c>
      <c r="Q46" s="115" t="str">
        <f>VLOOKUP(M46,Modelo!$A$2:$C$7,2,0)</f>
        <v>Impacto Económico, Social y Comunitario</v>
      </c>
      <c r="R46" s="118">
        <f t="array" ref="R46">INDEX(Modelo!$F$1:$H$37,MATCH(1,(DataBase!Q46=Modelo!$G$1:$G$37)*(DataBase!B46=Modelo!$F$1:$F$37),0),3)</f>
        <v>0.10526315789473684</v>
      </c>
      <c r="S46" s="115">
        <f t="shared" si="2"/>
        <v>0</v>
      </c>
      <c r="T46" s="115">
        <f t="shared" si="3"/>
        <v>0</v>
      </c>
      <c r="AD46" s="117" t="s">
        <v>84</v>
      </c>
      <c r="AE46" s="117" t="s">
        <v>21</v>
      </c>
      <c r="AF46" s="119">
        <v>9435307</v>
      </c>
      <c r="AG46" s="119">
        <v>626</v>
      </c>
    </row>
    <row r="47" spans="1:33" x14ac:dyDescent="0.3">
      <c r="A47" s="115" t="s">
        <v>321</v>
      </c>
      <c r="B47" s="115" t="s">
        <v>313</v>
      </c>
      <c r="C47" s="115" t="s">
        <v>103</v>
      </c>
      <c r="D47" s="115" t="s">
        <v>86</v>
      </c>
      <c r="E47" s="115" t="s">
        <v>86</v>
      </c>
      <c r="F47" s="115" t="s">
        <v>87</v>
      </c>
      <c r="G47" s="115">
        <v>1949</v>
      </c>
      <c r="H47" s="115" t="s">
        <v>125</v>
      </c>
      <c r="I47" s="115">
        <v>16.077688644999999</v>
      </c>
      <c r="J47" s="115" t="s">
        <v>73</v>
      </c>
      <c r="K47" s="115" t="str">
        <f>INDEX(DatosProcesados!$A$1:$BF$101,MATCH(DataBase!A47,DatosProcesados!$A$1:$A$101,0),MATCH(DataBase!J47,DatosProcesados!$A$1:$BF$1,0))</f>
        <v>No informa</v>
      </c>
      <c r="L47" s="115" t="str">
        <f>INDEX(Modelo!$A$9:$D$89,MATCH(DataBase!$J47,Modelo!$A$9:$A$89,0),MATCH(DataBase!L$1,Modelo!$A$9:$D$9,0))</f>
        <v>Impacto económico y gobernanza</v>
      </c>
      <c r="M47" s="115" t="str">
        <f>INDEX(Modelo!$A$9:$D$89,MATCH(DataBase!$J47,Modelo!$A$9:$A$89,0),MATCH(DataBase!M$1,Modelo!$A$9:$D$9,0))</f>
        <v>Pilar 6</v>
      </c>
      <c r="N47" s="115" t="str">
        <f>INDEX(Modelo!$A$9:$D$89,MATCH(DataBase!$J47,Modelo!$A$9:$A$89,0),MATCH(DataBase!N$1,Modelo!$A$9:$D$9,0))</f>
        <v>positivo</v>
      </c>
      <c r="O47" s="115">
        <f t="array" ref="O47">IF(N47="negativo",INDEX($AD$3:$AG$51,MATCH(1,($B47=$AD$3:$AD$51)*($J47=$AE$3:$AE$51),0),3),IF(N47="positivo",INDEX($AD$55:$AG$109,MATCH(1,($B47=$AD$55:$AD$109)*($J47=$AE$55:$AE$109),0),3)))</f>
        <v>0.97</v>
      </c>
      <c r="P47" s="115">
        <f t="array" ref="P47">IF(N47="negativo",INDEX($AD$3:$AG$51,MATCH(1,($B47=$AD$3:$AD$51)*($J47=$AE$3:$AE$51),0),4),IF(N47="positivo",INDEX($AD$55:$AG$109,MATCH(1,($B47=$AD$55:$AD$109)*($J47=$AE$55:$AE$109),0),4)))</f>
        <v>0.16800000000000001</v>
      </c>
      <c r="Q47" s="115" t="str">
        <f>VLOOKUP(M47,Modelo!$A$2:$C$7,2,0)</f>
        <v>Impacto Económico, Social y Comunitario</v>
      </c>
      <c r="R47" s="118">
        <f t="array" ref="R47">INDEX(Modelo!$F$1:$H$37,MATCH(1,(DataBase!Q47=Modelo!$G$1:$G$37)*(DataBase!B47=Modelo!$F$1:$F$37),0),3)</f>
        <v>0.11764705882352941</v>
      </c>
      <c r="S47" s="115">
        <f t="shared" si="2"/>
        <v>0</v>
      </c>
      <c r="T47" s="115">
        <f t="shared" si="3"/>
        <v>0</v>
      </c>
      <c r="AD47" s="117" t="s">
        <v>84</v>
      </c>
      <c r="AE47" s="117" t="s">
        <v>36</v>
      </c>
      <c r="AF47" s="119">
        <v>25125280889</v>
      </c>
      <c r="AG47" s="119">
        <v>1026.472</v>
      </c>
    </row>
    <row r="48" spans="1:33" x14ac:dyDescent="0.3">
      <c r="A48" s="115" t="s">
        <v>363</v>
      </c>
      <c r="B48" s="115" t="s">
        <v>313</v>
      </c>
      <c r="C48" s="115" t="s">
        <v>103</v>
      </c>
      <c r="D48" s="115" t="s">
        <v>87</v>
      </c>
      <c r="E48" s="115" t="s">
        <v>87</v>
      </c>
      <c r="F48" s="115" t="s">
        <v>87</v>
      </c>
      <c r="G48" s="115">
        <v>1889</v>
      </c>
      <c r="H48" s="115" t="s">
        <v>177</v>
      </c>
      <c r="I48" s="115">
        <v>2.3075606390000001</v>
      </c>
      <c r="J48" s="115" t="s">
        <v>73</v>
      </c>
      <c r="K48" s="115" t="str">
        <f>INDEX(DatosProcesados!$A$1:$BF$101,MATCH(DataBase!A48,DatosProcesados!$A$1:$A$101,0),MATCH(DataBase!J48,DatosProcesados!$A$1:$BF$1,0))</f>
        <v>No informa</v>
      </c>
      <c r="L48" s="115" t="str">
        <f>INDEX(Modelo!$A$9:$D$89,MATCH(DataBase!$J48,Modelo!$A$9:$A$89,0),MATCH(DataBase!L$1,Modelo!$A$9:$D$9,0))</f>
        <v>Impacto económico y gobernanza</v>
      </c>
      <c r="M48" s="115" t="str">
        <f>INDEX(Modelo!$A$9:$D$89,MATCH(DataBase!$J48,Modelo!$A$9:$A$89,0),MATCH(DataBase!M$1,Modelo!$A$9:$D$9,0))</f>
        <v>Pilar 6</v>
      </c>
      <c r="N48" s="115" t="str">
        <f>INDEX(Modelo!$A$9:$D$89,MATCH(DataBase!$J48,Modelo!$A$9:$A$89,0),MATCH(DataBase!N$1,Modelo!$A$9:$D$9,0))</f>
        <v>positivo</v>
      </c>
      <c r="O48" s="115">
        <f t="array" ref="O48">IF(N48="negativo",INDEX($AD$3:$AG$51,MATCH(1,($B48=$AD$3:$AD$51)*($J48=$AE$3:$AE$51),0),3),IF(N48="positivo",INDEX($AD$55:$AG$109,MATCH(1,($B48=$AD$55:$AD$109)*($J48=$AE$55:$AE$109),0),3)))</f>
        <v>0.97</v>
      </c>
      <c r="P48" s="115">
        <f t="array" ref="P48">IF(N48="negativo",INDEX($AD$3:$AG$51,MATCH(1,($B48=$AD$3:$AD$51)*($J48=$AE$3:$AE$51),0),4),IF(N48="positivo",INDEX($AD$55:$AG$109,MATCH(1,($B48=$AD$55:$AD$109)*($J48=$AE$55:$AE$109),0),4)))</f>
        <v>0.16800000000000001</v>
      </c>
      <c r="Q48" s="115" t="str">
        <f>VLOOKUP(M48,Modelo!$A$2:$C$7,2,0)</f>
        <v>Impacto Económico, Social y Comunitario</v>
      </c>
      <c r="R48" s="118">
        <f t="array" ref="R48">INDEX(Modelo!$F$1:$H$37,MATCH(1,(DataBase!Q48=Modelo!$G$1:$G$37)*(DataBase!B48=Modelo!$F$1:$F$37),0),3)</f>
        <v>0.11764705882352941</v>
      </c>
      <c r="S48" s="115">
        <f t="shared" si="2"/>
        <v>0</v>
      </c>
      <c r="T48" s="115">
        <f t="shared" si="3"/>
        <v>0</v>
      </c>
      <c r="AD48" s="117" t="s">
        <v>84</v>
      </c>
      <c r="AE48" s="117" t="s">
        <v>30</v>
      </c>
      <c r="AF48" s="119">
        <v>68145000000</v>
      </c>
      <c r="AG48" s="119">
        <v>8995356</v>
      </c>
    </row>
    <row r="49" spans="1:33" x14ac:dyDescent="0.3">
      <c r="A49" s="115" t="s">
        <v>423</v>
      </c>
      <c r="B49" s="115" t="s">
        <v>407</v>
      </c>
      <c r="C49" s="115" t="s">
        <v>103</v>
      </c>
      <c r="D49" s="115" t="s">
        <v>86</v>
      </c>
      <c r="E49" s="115" t="s">
        <v>87</v>
      </c>
      <c r="F49" s="115" t="s">
        <v>87</v>
      </c>
      <c r="G49" s="115">
        <v>1985</v>
      </c>
      <c r="H49" s="115" t="s">
        <v>422</v>
      </c>
      <c r="I49" s="115">
        <v>4.2502446559999996</v>
      </c>
      <c r="J49" s="115" t="s">
        <v>73</v>
      </c>
      <c r="K49" s="115">
        <f>INDEX(DatosProcesados!$A$1:$BF$101,MATCH(DataBase!A49,DatosProcesados!$A$1:$A$101,0),MATCH(DataBase!J49,DatosProcesados!$A$1:$BF$1,0))</f>
        <v>0.12</v>
      </c>
      <c r="L49" s="115" t="str">
        <f>INDEX(Modelo!$A$9:$D$89,MATCH(DataBase!$J49,Modelo!$A$9:$A$89,0),MATCH(DataBase!L$1,Modelo!$A$9:$D$9,0))</f>
        <v>Impacto económico y gobernanza</v>
      </c>
      <c r="M49" s="115" t="str">
        <f>INDEX(Modelo!$A$9:$D$89,MATCH(DataBase!$J49,Modelo!$A$9:$A$89,0),MATCH(DataBase!M$1,Modelo!$A$9:$D$9,0))</f>
        <v>Pilar 6</v>
      </c>
      <c r="N49" s="115" t="str">
        <f>INDEX(Modelo!$A$9:$D$89,MATCH(DataBase!$J49,Modelo!$A$9:$A$89,0),MATCH(DataBase!N$1,Modelo!$A$9:$D$9,0))</f>
        <v>positivo</v>
      </c>
      <c r="O49" s="115">
        <f t="array" ref="O49">IF(N49="negativo",INDEX($AD$3:$AG$51,MATCH(1,($B49=$AD$3:$AD$51)*($J49=$AE$3:$AE$51),0),3),IF(N49="positivo",INDEX($AD$55:$AG$109,MATCH(1,($B49=$AD$55:$AD$109)*($J49=$AE$55:$AE$109),0),3)))</f>
        <v>0.9</v>
      </c>
      <c r="P49" s="115">
        <f t="array" ref="P49">IF(N49="negativo",INDEX($AD$3:$AG$51,MATCH(1,($B49=$AD$3:$AD$51)*($J49=$AE$3:$AE$51),0),4),IF(N49="positivo",INDEX($AD$55:$AG$109,MATCH(1,($B49=$AD$55:$AD$109)*($J49=$AE$55:$AE$109),0),4)))</f>
        <v>0.12</v>
      </c>
      <c r="Q49" s="115" t="str">
        <f>VLOOKUP(M49,Modelo!$A$2:$C$7,2,0)</f>
        <v>Impacto Económico, Social y Comunitario</v>
      </c>
      <c r="R49" s="118">
        <f t="array" ref="R49">INDEX(Modelo!$F$1:$H$37,MATCH(1,(DataBase!Q49=Modelo!$G$1:$G$37)*(DataBase!B49=Modelo!$F$1:$F$37),0),3)</f>
        <v>0.15384615384615385</v>
      </c>
      <c r="S49" s="115">
        <f t="shared" si="2"/>
        <v>0</v>
      </c>
      <c r="T49" s="115">
        <f t="shared" si="3"/>
        <v>0</v>
      </c>
      <c r="AD49" s="117" t="s">
        <v>84</v>
      </c>
      <c r="AE49" s="117" t="s">
        <v>46</v>
      </c>
      <c r="AF49" s="119">
        <v>313.66757145138109</v>
      </c>
      <c r="AG49" s="119">
        <v>0.9365590281383035</v>
      </c>
    </row>
    <row r="50" spans="1:33" x14ac:dyDescent="0.3">
      <c r="A50" s="115" t="s">
        <v>172</v>
      </c>
      <c r="B50" s="115" t="s">
        <v>84</v>
      </c>
      <c r="C50" s="115" t="s">
        <v>103</v>
      </c>
      <c r="D50" s="115" t="s">
        <v>86</v>
      </c>
      <c r="E50" s="115" t="s">
        <v>87</v>
      </c>
      <c r="F50" s="115" t="s">
        <v>86</v>
      </c>
      <c r="G50" s="115">
        <v>1966</v>
      </c>
      <c r="H50" s="115" t="s">
        <v>125</v>
      </c>
      <c r="I50" s="115">
        <v>2.6355685659999999</v>
      </c>
      <c r="J50" s="115" t="s">
        <v>73</v>
      </c>
      <c r="K50" s="115" t="str">
        <f>INDEX(DatosProcesados!$A$1:$BF$101,MATCH(DataBase!A50,DatosProcesados!$A$1:$A$101,0),MATCH(DataBase!J50,DatosProcesados!$A$1:$BF$1,0))</f>
        <v>No informa</v>
      </c>
      <c r="L50" s="115" t="str">
        <f>INDEX(Modelo!$A$9:$D$89,MATCH(DataBase!$J50,Modelo!$A$9:$A$89,0),MATCH(DataBase!L$1,Modelo!$A$9:$D$9,0))</f>
        <v>Impacto económico y gobernanza</v>
      </c>
      <c r="M50" s="115" t="str">
        <f>INDEX(Modelo!$A$9:$D$89,MATCH(DataBase!$J50,Modelo!$A$9:$A$89,0),MATCH(DataBase!M$1,Modelo!$A$9:$D$9,0))</f>
        <v>Pilar 6</v>
      </c>
      <c r="N50" s="115" t="str">
        <f>INDEX(Modelo!$A$9:$D$89,MATCH(DataBase!$J50,Modelo!$A$9:$A$89,0),MATCH(DataBase!N$1,Modelo!$A$9:$D$9,0))</f>
        <v>positivo</v>
      </c>
      <c r="O50" s="115">
        <f t="array" ref="O50">IF(N50="negativo",INDEX($AD$3:$AG$51,MATCH(1,($B50=$AD$3:$AD$51)*($J50=$AE$3:$AE$51),0),3),IF(N50="positivo",INDEX($AD$55:$AG$109,MATCH(1,($B50=$AD$55:$AD$109)*($J50=$AE$55:$AE$109),0),3)))</f>
        <v>0.96</v>
      </c>
      <c r="P50" s="115">
        <f t="array" ref="P50">IF(N50="negativo",INDEX($AD$3:$AG$51,MATCH(1,($B50=$AD$3:$AD$51)*($J50=$AE$3:$AE$51),0),4),IF(N50="positivo",INDEX($AD$55:$AG$109,MATCH(1,($B50=$AD$55:$AD$109)*($J50=$AE$55:$AE$109),0),4)))</f>
        <v>0.15</v>
      </c>
      <c r="Q50" s="115" t="str">
        <f>VLOOKUP(M50,Modelo!$A$2:$C$7,2,0)</f>
        <v>Impacto Económico, Social y Comunitario</v>
      </c>
      <c r="R50" s="118">
        <f t="array" ref="R50">INDEX(Modelo!$F$1:$H$37,MATCH(1,(DataBase!Q50=Modelo!$G$1:$G$37)*(DataBase!B50=Modelo!$F$1:$F$37),0),3)</f>
        <v>0.11764705882352941</v>
      </c>
      <c r="S50" s="115">
        <f t="shared" si="2"/>
        <v>0</v>
      </c>
      <c r="T50" s="115">
        <f t="shared" si="3"/>
        <v>0</v>
      </c>
      <c r="AD50" s="117" t="s">
        <v>84</v>
      </c>
      <c r="AE50" s="117" t="s">
        <v>45</v>
      </c>
      <c r="AF50" s="119">
        <v>39290</v>
      </c>
      <c r="AG50" s="119">
        <v>90.2</v>
      </c>
    </row>
    <row r="51" spans="1:33" x14ac:dyDescent="0.3">
      <c r="A51" s="115" t="s">
        <v>158</v>
      </c>
      <c r="B51" s="115" t="s">
        <v>84</v>
      </c>
      <c r="C51" s="115" t="s">
        <v>97</v>
      </c>
      <c r="D51" s="115" t="s">
        <v>86</v>
      </c>
      <c r="E51" s="115" t="s">
        <v>87</v>
      </c>
      <c r="F51" s="115" t="s">
        <v>87</v>
      </c>
      <c r="G51" s="115">
        <v>1896</v>
      </c>
      <c r="H51" s="115" t="s">
        <v>125</v>
      </c>
      <c r="I51" s="115">
        <v>3.7166394839999999</v>
      </c>
      <c r="J51" s="115" t="s">
        <v>73</v>
      </c>
      <c r="K51" s="115" t="str">
        <f>INDEX(DatosProcesados!$A$1:$BF$101,MATCH(DataBase!A51,DatosProcesados!$A$1:$A$101,0),MATCH(DataBase!J51,DatosProcesados!$A$1:$BF$1,0))</f>
        <v>No informa</v>
      </c>
      <c r="L51" s="115" t="str">
        <f>INDEX(Modelo!$A$9:$D$89,MATCH(DataBase!$J51,Modelo!$A$9:$A$89,0),MATCH(DataBase!L$1,Modelo!$A$9:$D$9,0))</f>
        <v>Impacto económico y gobernanza</v>
      </c>
      <c r="M51" s="115" t="str">
        <f>INDEX(Modelo!$A$9:$D$89,MATCH(DataBase!$J51,Modelo!$A$9:$A$89,0),MATCH(DataBase!M$1,Modelo!$A$9:$D$9,0))</f>
        <v>Pilar 6</v>
      </c>
      <c r="N51" s="115" t="str">
        <f>INDEX(Modelo!$A$9:$D$89,MATCH(DataBase!$J51,Modelo!$A$9:$A$89,0),MATCH(DataBase!N$1,Modelo!$A$9:$D$9,0))</f>
        <v>positivo</v>
      </c>
      <c r="O51" s="115">
        <f t="array" ref="O51">IF(N51="negativo",INDEX($AD$3:$AG$51,MATCH(1,($B51=$AD$3:$AD$51)*($J51=$AE$3:$AE$51),0),3),IF(N51="positivo",INDEX($AD$55:$AG$109,MATCH(1,($B51=$AD$55:$AD$109)*($J51=$AE$55:$AE$109),0),3)))</f>
        <v>0.96</v>
      </c>
      <c r="P51" s="115">
        <f t="array" ref="P51">IF(N51="negativo",INDEX($AD$3:$AG$51,MATCH(1,($B51=$AD$3:$AD$51)*($J51=$AE$3:$AE$51),0),4),IF(N51="positivo",INDEX($AD$55:$AG$109,MATCH(1,($B51=$AD$55:$AD$109)*($J51=$AE$55:$AE$109),0),4)))</f>
        <v>0.15</v>
      </c>
      <c r="Q51" s="115" t="str">
        <f>VLOOKUP(M51,Modelo!$A$2:$C$7,2,0)</f>
        <v>Impacto Económico, Social y Comunitario</v>
      </c>
      <c r="R51" s="118">
        <f t="array" ref="R51">INDEX(Modelo!$F$1:$H$37,MATCH(1,(DataBase!Q51=Modelo!$G$1:$G$37)*(DataBase!B51=Modelo!$F$1:$F$37),0),3)</f>
        <v>0.11764705882352941</v>
      </c>
      <c r="S51" s="115">
        <f t="shared" si="2"/>
        <v>0</v>
      </c>
      <c r="T51" s="115">
        <f t="shared" si="3"/>
        <v>0</v>
      </c>
      <c r="AD51" s="117" t="s">
        <v>84</v>
      </c>
      <c r="AE51" s="117" t="s">
        <v>39</v>
      </c>
      <c r="AF51" s="119">
        <v>22770079</v>
      </c>
      <c r="AG51" s="119">
        <v>73.567999999999998</v>
      </c>
    </row>
    <row r="52" spans="1:33" x14ac:dyDescent="0.3">
      <c r="A52" s="115" t="s">
        <v>310</v>
      </c>
      <c r="B52" s="115" t="s">
        <v>216</v>
      </c>
      <c r="C52" s="115" t="s">
        <v>85</v>
      </c>
      <c r="D52" s="115" t="s">
        <v>86</v>
      </c>
      <c r="E52" s="115" t="s">
        <v>87</v>
      </c>
      <c r="F52" s="115" t="s">
        <v>87</v>
      </c>
      <c r="G52" s="115">
        <v>1908</v>
      </c>
      <c r="H52" s="115" t="s">
        <v>244</v>
      </c>
      <c r="I52" s="115">
        <v>1.2123628230000001</v>
      </c>
      <c r="J52" s="115" t="s">
        <v>73</v>
      </c>
      <c r="K52" s="115" t="str">
        <f>INDEX(DatosProcesados!$A$1:$BF$101,MATCH(DataBase!A52,DatosProcesados!$A$1:$A$101,0),MATCH(DataBase!J52,DatosProcesados!$A$1:$BF$1,0))</f>
        <v>No informa</v>
      </c>
      <c r="L52" s="115" t="str">
        <f>INDEX(Modelo!$A$9:$D$89,MATCH(DataBase!$J52,Modelo!$A$9:$A$89,0),MATCH(DataBase!L$1,Modelo!$A$9:$D$9,0))</f>
        <v>Impacto económico y gobernanza</v>
      </c>
      <c r="M52" s="115" t="str">
        <f>INDEX(Modelo!$A$9:$D$89,MATCH(DataBase!$J52,Modelo!$A$9:$A$89,0),MATCH(DataBase!M$1,Modelo!$A$9:$D$9,0))</f>
        <v>Pilar 6</v>
      </c>
      <c r="N52" s="115" t="str">
        <f>INDEX(Modelo!$A$9:$D$89,MATCH(DataBase!$J52,Modelo!$A$9:$A$89,0),MATCH(DataBase!N$1,Modelo!$A$9:$D$9,0))</f>
        <v>positivo</v>
      </c>
      <c r="O52" s="115">
        <f t="array" ref="O52">IF(N52="negativo",INDEX($AD$3:$AG$51,MATCH(1,($B52=$AD$3:$AD$51)*($J52=$AE$3:$AE$51),0),3),IF(N52="positivo",INDEX($AD$55:$AG$109,MATCH(1,($B52=$AD$55:$AD$109)*($J52=$AE$55:$AE$109),0),3)))</f>
        <v>0.95</v>
      </c>
      <c r="P52" s="115">
        <f t="array" ref="P52">IF(N52="negativo",INDEX($AD$3:$AG$51,MATCH(1,($B52=$AD$3:$AD$51)*($J52=$AE$3:$AE$51),0),4),IF(N52="positivo",INDEX($AD$55:$AG$109,MATCH(1,($B52=$AD$55:$AD$109)*($J52=$AE$55:$AE$109),0),4)))</f>
        <v>0.23369999999999999</v>
      </c>
      <c r="Q52" s="115" t="str">
        <f>VLOOKUP(M52,Modelo!$A$2:$C$7,2,0)</f>
        <v>Impacto Económico, Social y Comunitario</v>
      </c>
      <c r="R52" s="118">
        <f t="array" ref="R52">INDEX(Modelo!$F$1:$H$37,MATCH(1,(DataBase!Q52=Modelo!$G$1:$G$37)*(DataBase!B52=Modelo!$F$1:$F$37),0),3)</f>
        <v>0.10526315789473684</v>
      </c>
      <c r="S52" s="115">
        <f t="shared" si="2"/>
        <v>0</v>
      </c>
      <c r="T52" s="115">
        <f t="shared" si="3"/>
        <v>0</v>
      </c>
    </row>
    <row r="53" spans="1:33" x14ac:dyDescent="0.3">
      <c r="A53" s="115" t="s">
        <v>441</v>
      </c>
      <c r="B53" s="115" t="s">
        <v>407</v>
      </c>
      <c r="C53" s="115" t="s">
        <v>103</v>
      </c>
      <c r="D53" s="115" t="s">
        <v>86</v>
      </c>
      <c r="E53" s="115" t="s">
        <v>87</v>
      </c>
      <c r="F53" s="115" t="s">
        <v>87</v>
      </c>
      <c r="G53" s="115">
        <v>2002</v>
      </c>
      <c r="H53" s="115" t="s">
        <v>177</v>
      </c>
      <c r="I53" s="115">
        <v>2.4203671080000002</v>
      </c>
      <c r="J53" s="115" t="s">
        <v>73</v>
      </c>
      <c r="K53" s="115" t="str">
        <f>INDEX(DatosProcesados!$A$1:$BF$101,MATCH(DataBase!A53,DatosProcesados!$A$1:$A$101,0),MATCH(DataBase!J53,DatosProcesados!$A$1:$BF$1,0))</f>
        <v>No informa</v>
      </c>
      <c r="L53" s="115" t="str">
        <f>INDEX(Modelo!$A$9:$D$89,MATCH(DataBase!$J53,Modelo!$A$9:$A$89,0),MATCH(DataBase!L$1,Modelo!$A$9:$D$9,0))</f>
        <v>Impacto económico y gobernanza</v>
      </c>
      <c r="M53" s="115" t="str">
        <f>INDEX(Modelo!$A$9:$D$89,MATCH(DataBase!$J53,Modelo!$A$9:$A$89,0),MATCH(DataBase!M$1,Modelo!$A$9:$D$9,0))</f>
        <v>Pilar 6</v>
      </c>
      <c r="N53" s="115" t="str">
        <f>INDEX(Modelo!$A$9:$D$89,MATCH(DataBase!$J53,Modelo!$A$9:$A$89,0),MATCH(DataBase!N$1,Modelo!$A$9:$D$9,0))</f>
        <v>positivo</v>
      </c>
      <c r="O53" s="115">
        <f t="array" ref="O53">IF(N53="negativo",INDEX($AD$3:$AG$51,MATCH(1,($B53=$AD$3:$AD$51)*($J53=$AE$3:$AE$51),0),3),IF(N53="positivo",INDEX($AD$55:$AG$109,MATCH(1,($B53=$AD$55:$AD$109)*($J53=$AE$55:$AE$109),0),3)))</f>
        <v>0.9</v>
      </c>
      <c r="P53" s="115">
        <f t="array" ref="P53">IF(N53="negativo",INDEX($AD$3:$AG$51,MATCH(1,($B53=$AD$3:$AD$51)*($J53=$AE$3:$AE$51),0),4),IF(N53="positivo",INDEX($AD$55:$AG$109,MATCH(1,($B53=$AD$55:$AD$109)*($J53=$AE$55:$AE$109),0),4)))</f>
        <v>0.12</v>
      </c>
      <c r="Q53" s="115" t="str">
        <f>VLOOKUP(M53,Modelo!$A$2:$C$7,2,0)</f>
        <v>Impacto Económico, Social y Comunitario</v>
      </c>
      <c r="R53" s="118">
        <f t="array" ref="R53">INDEX(Modelo!$F$1:$H$37,MATCH(1,(DataBase!Q53=Modelo!$G$1:$G$37)*(DataBase!B53=Modelo!$F$1:$F$37),0),3)</f>
        <v>0.15384615384615385</v>
      </c>
      <c r="S53" s="115">
        <f t="shared" si="2"/>
        <v>0</v>
      </c>
      <c r="T53" s="115">
        <f t="shared" si="3"/>
        <v>0</v>
      </c>
      <c r="AD53" s="120" t="s">
        <v>504</v>
      </c>
      <c r="AE53" s="120" t="s">
        <v>507</v>
      </c>
    </row>
    <row r="54" spans="1:33" x14ac:dyDescent="0.3">
      <c r="A54" s="115" t="s">
        <v>454</v>
      </c>
      <c r="B54" s="115" t="s">
        <v>407</v>
      </c>
      <c r="C54" s="115" t="s">
        <v>103</v>
      </c>
      <c r="D54" s="115" t="s">
        <v>86</v>
      </c>
      <c r="E54" s="115" t="s">
        <v>87</v>
      </c>
      <c r="F54" s="115" t="s">
        <v>87</v>
      </c>
      <c r="G54" s="115">
        <v>2003</v>
      </c>
      <c r="H54" s="115" t="s">
        <v>422</v>
      </c>
      <c r="I54" s="115">
        <v>1.3219259999999999</v>
      </c>
      <c r="J54" s="115" t="s">
        <v>73</v>
      </c>
      <c r="K54" s="115" t="str">
        <f>INDEX(DatosProcesados!$A$1:$BF$101,MATCH(DataBase!A54,DatosProcesados!$A$1:$A$101,0),MATCH(DataBase!J54,DatosProcesados!$A$1:$BF$1,0))</f>
        <v>No informa</v>
      </c>
      <c r="L54" s="115" t="str">
        <f>INDEX(Modelo!$A$9:$D$89,MATCH(DataBase!$J54,Modelo!$A$9:$A$89,0),MATCH(DataBase!L$1,Modelo!$A$9:$D$9,0))</f>
        <v>Impacto económico y gobernanza</v>
      </c>
      <c r="M54" s="115" t="str">
        <f>INDEX(Modelo!$A$9:$D$89,MATCH(DataBase!$J54,Modelo!$A$9:$A$89,0),MATCH(DataBase!M$1,Modelo!$A$9:$D$9,0))</f>
        <v>Pilar 6</v>
      </c>
      <c r="N54" s="115" t="str">
        <f>INDEX(Modelo!$A$9:$D$89,MATCH(DataBase!$J54,Modelo!$A$9:$A$89,0),MATCH(DataBase!N$1,Modelo!$A$9:$D$9,0))</f>
        <v>positivo</v>
      </c>
      <c r="O54" s="115">
        <f t="array" ref="O54">IF(N54="negativo",INDEX($AD$3:$AG$51,MATCH(1,($B54=$AD$3:$AD$51)*($J54=$AE$3:$AE$51),0),3),IF(N54="positivo",INDEX($AD$55:$AG$109,MATCH(1,($B54=$AD$55:$AD$109)*($J54=$AE$55:$AE$109),0),3)))</f>
        <v>0.9</v>
      </c>
      <c r="P54" s="115">
        <f t="array" ref="P54">IF(N54="negativo",INDEX($AD$3:$AG$51,MATCH(1,($B54=$AD$3:$AD$51)*($J54=$AE$3:$AE$51),0),4),IF(N54="positivo",INDEX($AD$55:$AG$109,MATCH(1,($B54=$AD$55:$AD$109)*($J54=$AE$55:$AE$109),0),4)))</f>
        <v>0.12</v>
      </c>
      <c r="Q54" s="115" t="str">
        <f>VLOOKUP(M54,Modelo!$A$2:$C$7,2,0)</f>
        <v>Impacto Económico, Social y Comunitario</v>
      </c>
      <c r="R54" s="118">
        <f t="array" ref="R54">INDEX(Modelo!$F$1:$H$37,MATCH(1,(DataBase!Q54=Modelo!$G$1:$G$37)*(DataBase!B54=Modelo!$F$1:$F$37),0),3)</f>
        <v>0.15384615384615385</v>
      </c>
      <c r="S54" s="115">
        <f t="shared" si="2"/>
        <v>0</v>
      </c>
      <c r="T54" s="115">
        <f t="shared" si="3"/>
        <v>0</v>
      </c>
    </row>
    <row r="55" spans="1:33" x14ac:dyDescent="0.3">
      <c r="A55" s="115" t="s">
        <v>477</v>
      </c>
      <c r="B55" s="115" t="s">
        <v>467</v>
      </c>
      <c r="C55" s="115" t="s">
        <v>103</v>
      </c>
      <c r="D55" s="115" t="s">
        <v>86</v>
      </c>
      <c r="E55" s="115" t="s">
        <v>86</v>
      </c>
      <c r="F55" s="115" t="s">
        <v>86</v>
      </c>
      <c r="G55" s="115">
        <v>1985</v>
      </c>
      <c r="H55" s="115" t="s">
        <v>125</v>
      </c>
      <c r="I55" s="115">
        <v>0.441609957</v>
      </c>
      <c r="J55" s="115" t="s">
        <v>73</v>
      </c>
      <c r="K55" s="115" t="str">
        <f>INDEX(DatosProcesados!$A$1:$BF$101,MATCH(DataBase!A55,DatosProcesados!$A$1:$A$101,0),MATCH(DataBase!J55,DatosProcesados!$A$1:$BF$1,0))</f>
        <v>No informa</v>
      </c>
      <c r="L55" s="115" t="str">
        <f>INDEX(Modelo!$A$9:$D$89,MATCH(DataBase!$J55,Modelo!$A$9:$A$89,0),MATCH(DataBase!L$1,Modelo!$A$9:$D$9,0))</f>
        <v>Impacto económico y gobernanza</v>
      </c>
      <c r="M55" s="115" t="str">
        <f>INDEX(Modelo!$A$9:$D$89,MATCH(DataBase!$J55,Modelo!$A$9:$A$89,0),MATCH(DataBase!M$1,Modelo!$A$9:$D$9,0))</f>
        <v>Pilar 6</v>
      </c>
      <c r="N55" s="115" t="str">
        <f>INDEX(Modelo!$A$9:$D$89,MATCH(DataBase!$J55,Modelo!$A$9:$A$89,0),MATCH(DataBase!N$1,Modelo!$A$9:$D$9,0))</f>
        <v>positivo</v>
      </c>
      <c r="O55" s="115">
        <f t="array" ref="O55">IF(N55="negativo",INDEX($AD$3:$AG$51,MATCH(1,($B55=$AD$3:$AD$51)*($J55=$AE$3:$AE$51),0),3),IF(N55="positivo",INDEX($AD$55:$AG$109,MATCH(1,($B55=$AD$55:$AD$109)*($J55=$AE$55:$AE$109),0),3)))</f>
        <v>0</v>
      </c>
      <c r="P55" s="115">
        <f t="array" ref="P55">IF(N55="negativo",INDEX($AD$3:$AG$51,MATCH(1,($B55=$AD$3:$AD$51)*($J55=$AE$3:$AE$51),0),4),IF(N55="positivo",INDEX($AD$55:$AG$109,MATCH(1,($B55=$AD$55:$AD$109)*($J55=$AE$55:$AE$109),0),4)))</f>
        <v>0</v>
      </c>
      <c r="Q55" s="115" t="str">
        <f>VLOOKUP(M55,Modelo!$A$2:$C$7,2,0)</f>
        <v>Impacto Económico, Social y Comunitario</v>
      </c>
      <c r="R55" s="118">
        <f t="array" ref="R55">INDEX(Modelo!$F$1:$H$37,MATCH(1,(DataBase!Q55=Modelo!$G$1:$G$37)*(DataBase!B55=Modelo!$F$1:$F$37),0),3)</f>
        <v>0.14285714285714285</v>
      </c>
      <c r="S55" s="115">
        <f t="shared" si="2"/>
        <v>0</v>
      </c>
      <c r="T55" s="115">
        <f t="shared" si="3"/>
        <v>0</v>
      </c>
      <c r="AD55" s="117" t="s">
        <v>482</v>
      </c>
      <c r="AE55" s="117" t="s">
        <v>502</v>
      </c>
      <c r="AF55" s="117" t="s">
        <v>516</v>
      </c>
      <c r="AG55" s="117" t="s">
        <v>518</v>
      </c>
    </row>
    <row r="56" spans="1:33" x14ac:dyDescent="0.3">
      <c r="A56" s="115" t="s">
        <v>256</v>
      </c>
      <c r="B56" s="115" t="s">
        <v>216</v>
      </c>
      <c r="C56" s="115" t="s">
        <v>103</v>
      </c>
      <c r="D56" s="115" t="s">
        <v>87</v>
      </c>
      <c r="E56" s="115" t="s">
        <v>86</v>
      </c>
      <c r="F56" s="115" t="s">
        <v>86</v>
      </c>
      <c r="G56" s="115">
        <v>1964</v>
      </c>
      <c r="H56" s="115" t="s">
        <v>125</v>
      </c>
      <c r="I56" s="115">
        <v>2.4859553989999998</v>
      </c>
      <c r="J56" s="115" t="s">
        <v>73</v>
      </c>
      <c r="K56" s="115" t="str">
        <f>INDEX(DatosProcesados!$A$1:$BF$101,MATCH(DataBase!A56,DatosProcesados!$A$1:$A$101,0),MATCH(DataBase!J56,DatosProcesados!$A$1:$BF$1,0))</f>
        <v xml:space="preserve">No informa </v>
      </c>
      <c r="L56" s="115" t="str">
        <f>INDEX(Modelo!$A$9:$D$89,MATCH(DataBase!$J56,Modelo!$A$9:$A$89,0),MATCH(DataBase!L$1,Modelo!$A$9:$D$9,0))</f>
        <v>Impacto económico y gobernanza</v>
      </c>
      <c r="M56" s="115" t="str">
        <f>INDEX(Modelo!$A$9:$D$89,MATCH(DataBase!$J56,Modelo!$A$9:$A$89,0),MATCH(DataBase!M$1,Modelo!$A$9:$D$9,0))</f>
        <v>Pilar 6</v>
      </c>
      <c r="N56" s="115" t="str">
        <f>INDEX(Modelo!$A$9:$D$89,MATCH(DataBase!$J56,Modelo!$A$9:$A$89,0),MATCH(DataBase!N$1,Modelo!$A$9:$D$9,0))</f>
        <v>positivo</v>
      </c>
      <c r="O56" s="115">
        <f t="array" ref="O56">IF(N56="negativo",INDEX($AD$3:$AG$51,MATCH(1,($B56=$AD$3:$AD$51)*($J56=$AE$3:$AE$51),0),3),IF(N56="positivo",INDEX($AD$55:$AG$109,MATCH(1,($B56=$AD$55:$AD$109)*($J56=$AE$55:$AE$109),0),3)))</f>
        <v>0.95</v>
      </c>
      <c r="P56" s="115">
        <f t="array" ref="P56">IF(N56="negativo",INDEX($AD$3:$AG$51,MATCH(1,($B56=$AD$3:$AD$51)*($J56=$AE$3:$AE$51),0),4),IF(N56="positivo",INDEX($AD$55:$AG$109,MATCH(1,($B56=$AD$55:$AD$109)*($J56=$AE$55:$AE$109),0),4)))</f>
        <v>0.23369999999999999</v>
      </c>
      <c r="Q56" s="115" t="str">
        <f>VLOOKUP(M56,Modelo!$A$2:$C$7,2,0)</f>
        <v>Impacto Económico, Social y Comunitario</v>
      </c>
      <c r="R56" s="118">
        <f t="array" ref="R56">INDEX(Modelo!$F$1:$H$37,MATCH(1,(DataBase!Q56=Modelo!$G$1:$G$37)*(DataBase!B56=Modelo!$F$1:$F$37),0),3)</f>
        <v>0.10526315789473684</v>
      </c>
      <c r="S56" s="115">
        <f t="shared" si="2"/>
        <v>0</v>
      </c>
      <c r="T56" s="115">
        <f t="shared" si="3"/>
        <v>0</v>
      </c>
      <c r="AD56" s="117" t="s">
        <v>467</v>
      </c>
      <c r="AE56" s="117" t="s">
        <v>73</v>
      </c>
      <c r="AF56" s="119">
        <v>0</v>
      </c>
      <c r="AG56" s="119">
        <v>0</v>
      </c>
    </row>
    <row r="57" spans="1:33" x14ac:dyDescent="0.3">
      <c r="A57" s="115" t="s">
        <v>305</v>
      </c>
      <c r="B57" s="115" t="s">
        <v>216</v>
      </c>
      <c r="C57" s="115" t="s">
        <v>103</v>
      </c>
      <c r="D57" s="115" t="s">
        <v>87</v>
      </c>
      <c r="E57" s="115" t="s">
        <v>86</v>
      </c>
      <c r="F57" s="115" t="s">
        <v>86</v>
      </c>
      <c r="G57" s="115">
        <v>1940</v>
      </c>
      <c r="H57" s="115" t="s">
        <v>125</v>
      </c>
      <c r="I57" s="115">
        <v>1.340540112</v>
      </c>
      <c r="J57" s="115" t="s">
        <v>73</v>
      </c>
      <c r="K57" s="115">
        <f>INDEX(DatosProcesados!$A$1:$BF$101,MATCH(DataBase!A57,DatosProcesados!$A$1:$A$101,0),MATCH(DataBase!J57,DatosProcesados!$A$1:$BF$1,0))</f>
        <v>0.51</v>
      </c>
      <c r="L57" s="115" t="str">
        <f>INDEX(Modelo!$A$9:$D$89,MATCH(DataBase!$J57,Modelo!$A$9:$A$89,0),MATCH(DataBase!L$1,Modelo!$A$9:$D$9,0))</f>
        <v>Impacto económico y gobernanza</v>
      </c>
      <c r="M57" s="115" t="str">
        <f>INDEX(Modelo!$A$9:$D$89,MATCH(DataBase!$J57,Modelo!$A$9:$A$89,0),MATCH(DataBase!M$1,Modelo!$A$9:$D$9,0))</f>
        <v>Pilar 6</v>
      </c>
      <c r="N57" s="115" t="str">
        <f>INDEX(Modelo!$A$9:$D$89,MATCH(DataBase!$J57,Modelo!$A$9:$A$89,0),MATCH(DataBase!N$1,Modelo!$A$9:$D$9,0))</f>
        <v>positivo</v>
      </c>
      <c r="O57" s="115">
        <f t="array" ref="O57">IF(N57="negativo",INDEX($AD$3:$AG$51,MATCH(1,($B57=$AD$3:$AD$51)*($J57=$AE$3:$AE$51),0),3),IF(N57="positivo",INDEX($AD$55:$AG$109,MATCH(1,($B57=$AD$55:$AD$109)*($J57=$AE$55:$AE$109),0),3)))</f>
        <v>0.95</v>
      </c>
      <c r="P57" s="115">
        <f t="array" ref="P57">IF(N57="negativo",INDEX($AD$3:$AG$51,MATCH(1,($B57=$AD$3:$AD$51)*($J57=$AE$3:$AE$51),0),4),IF(N57="positivo",INDEX($AD$55:$AG$109,MATCH(1,($B57=$AD$55:$AD$109)*($J57=$AE$55:$AE$109),0),4)))</f>
        <v>0.23369999999999999</v>
      </c>
      <c r="Q57" s="115" t="str">
        <f>VLOOKUP(M57,Modelo!$A$2:$C$7,2,0)</f>
        <v>Impacto Económico, Social y Comunitario</v>
      </c>
      <c r="R57" s="118">
        <f t="array" ref="R57">INDEX(Modelo!$F$1:$H$37,MATCH(1,(DataBase!Q57=Modelo!$G$1:$G$37)*(DataBase!B57=Modelo!$F$1:$F$37),0),3)</f>
        <v>0.10526315789473684</v>
      </c>
      <c r="S57" s="115">
        <f t="shared" si="2"/>
        <v>38.573223509702643</v>
      </c>
      <c r="T57" s="115">
        <f t="shared" si="3"/>
        <v>4.0603393168108042</v>
      </c>
      <c r="AD57" s="117" t="s">
        <v>467</v>
      </c>
      <c r="AE57" s="117" t="s">
        <v>70</v>
      </c>
      <c r="AF57" s="119">
        <v>0</v>
      </c>
      <c r="AG57" s="119">
        <v>0</v>
      </c>
    </row>
    <row r="58" spans="1:33" x14ac:dyDescent="0.3">
      <c r="A58" s="115" t="s">
        <v>432</v>
      </c>
      <c r="B58" s="115" t="s">
        <v>407</v>
      </c>
      <c r="C58" s="115" t="s">
        <v>103</v>
      </c>
      <c r="D58" s="115" t="s">
        <v>86</v>
      </c>
      <c r="E58" s="115" t="s">
        <v>86</v>
      </c>
      <c r="F58" s="115" t="s">
        <v>86</v>
      </c>
      <c r="G58" s="115">
        <v>1956</v>
      </c>
      <c r="H58" s="115" t="s">
        <v>125</v>
      </c>
      <c r="I58" s="115">
        <v>2.660692144</v>
      </c>
      <c r="J58" s="115" t="s">
        <v>73</v>
      </c>
      <c r="K58" s="115" t="str">
        <f>INDEX(DatosProcesados!$A$1:$BF$101,MATCH(DataBase!A58,DatosProcesados!$A$1:$A$101,0),MATCH(DataBase!J58,DatosProcesados!$A$1:$BF$1,0))</f>
        <v>No informa</v>
      </c>
      <c r="L58" s="115" t="str">
        <f>INDEX(Modelo!$A$9:$D$89,MATCH(DataBase!$J58,Modelo!$A$9:$A$89,0),MATCH(DataBase!L$1,Modelo!$A$9:$D$9,0))</f>
        <v>Impacto económico y gobernanza</v>
      </c>
      <c r="M58" s="115" t="str">
        <f>INDEX(Modelo!$A$9:$D$89,MATCH(DataBase!$J58,Modelo!$A$9:$A$89,0),MATCH(DataBase!M$1,Modelo!$A$9:$D$9,0))</f>
        <v>Pilar 6</v>
      </c>
      <c r="N58" s="115" t="str">
        <f>INDEX(Modelo!$A$9:$D$89,MATCH(DataBase!$J58,Modelo!$A$9:$A$89,0),MATCH(DataBase!N$1,Modelo!$A$9:$D$9,0))</f>
        <v>positivo</v>
      </c>
      <c r="O58" s="115">
        <f t="array" ref="O58">IF(N58="negativo",INDEX($AD$3:$AG$51,MATCH(1,($B58=$AD$3:$AD$51)*($J58=$AE$3:$AE$51),0),3),IF(N58="positivo",INDEX($AD$55:$AG$109,MATCH(1,($B58=$AD$55:$AD$109)*($J58=$AE$55:$AE$109),0),3)))</f>
        <v>0.9</v>
      </c>
      <c r="P58" s="115">
        <f t="array" ref="P58">IF(N58="negativo",INDEX($AD$3:$AG$51,MATCH(1,($B58=$AD$3:$AD$51)*($J58=$AE$3:$AE$51),0),4),IF(N58="positivo",INDEX($AD$55:$AG$109,MATCH(1,($B58=$AD$55:$AD$109)*($J58=$AE$55:$AE$109),0),4)))</f>
        <v>0.12</v>
      </c>
      <c r="Q58" s="115" t="str">
        <f>VLOOKUP(M58,Modelo!$A$2:$C$7,2,0)</f>
        <v>Impacto Económico, Social y Comunitario</v>
      </c>
      <c r="R58" s="118">
        <f t="array" ref="R58">INDEX(Modelo!$F$1:$H$37,MATCH(1,(DataBase!Q58=Modelo!$G$1:$G$37)*(DataBase!B58=Modelo!$F$1:$F$37),0),3)</f>
        <v>0.15384615384615385</v>
      </c>
      <c r="S58" s="115">
        <f t="shared" si="2"/>
        <v>0</v>
      </c>
      <c r="T58" s="115">
        <f t="shared" si="3"/>
        <v>0</v>
      </c>
      <c r="AD58" s="117" t="s">
        <v>467</v>
      </c>
      <c r="AE58" s="117" t="s">
        <v>48</v>
      </c>
      <c r="AF58" s="119">
        <v>0.16</v>
      </c>
      <c r="AG58" s="119">
        <v>0.16</v>
      </c>
    </row>
    <row r="59" spans="1:33" x14ac:dyDescent="0.3">
      <c r="A59" s="115" t="s">
        <v>476</v>
      </c>
      <c r="B59" s="115" t="s">
        <v>467</v>
      </c>
      <c r="C59" s="115" t="s">
        <v>103</v>
      </c>
      <c r="D59" s="115" t="s">
        <v>87</v>
      </c>
      <c r="E59" s="115" t="s">
        <v>86</v>
      </c>
      <c r="F59" s="115" t="s">
        <v>86</v>
      </c>
      <c r="G59" s="115">
        <v>1962</v>
      </c>
      <c r="H59" s="115" t="s">
        <v>125</v>
      </c>
      <c r="I59" s="115">
        <v>0.89448844999999999</v>
      </c>
      <c r="J59" s="115" t="s">
        <v>73</v>
      </c>
      <c r="K59" s="115" t="str">
        <f>INDEX(DatosProcesados!$A$1:$BF$101,MATCH(DataBase!A59,DatosProcesados!$A$1:$A$101,0),MATCH(DataBase!J59,DatosProcesados!$A$1:$BF$1,0))</f>
        <v xml:space="preserve">No informa </v>
      </c>
      <c r="L59" s="115" t="str">
        <f>INDEX(Modelo!$A$9:$D$89,MATCH(DataBase!$J59,Modelo!$A$9:$A$89,0),MATCH(DataBase!L$1,Modelo!$A$9:$D$9,0))</f>
        <v>Impacto económico y gobernanza</v>
      </c>
      <c r="M59" s="115" t="str">
        <f>INDEX(Modelo!$A$9:$D$89,MATCH(DataBase!$J59,Modelo!$A$9:$A$89,0),MATCH(DataBase!M$1,Modelo!$A$9:$D$9,0))</f>
        <v>Pilar 6</v>
      </c>
      <c r="N59" s="115" t="str">
        <f>INDEX(Modelo!$A$9:$D$89,MATCH(DataBase!$J59,Modelo!$A$9:$A$89,0),MATCH(DataBase!N$1,Modelo!$A$9:$D$9,0))</f>
        <v>positivo</v>
      </c>
      <c r="O59" s="115">
        <f t="array" ref="O59">IF(N59="negativo",INDEX($AD$3:$AG$51,MATCH(1,($B59=$AD$3:$AD$51)*($J59=$AE$3:$AE$51),0),3),IF(N59="positivo",INDEX($AD$55:$AG$109,MATCH(1,($B59=$AD$55:$AD$109)*($J59=$AE$55:$AE$109),0),3)))</f>
        <v>0</v>
      </c>
      <c r="P59" s="115">
        <f t="array" ref="P59">IF(N59="negativo",INDEX($AD$3:$AG$51,MATCH(1,($B59=$AD$3:$AD$51)*($J59=$AE$3:$AE$51),0),4),IF(N59="positivo",INDEX($AD$55:$AG$109,MATCH(1,($B59=$AD$55:$AD$109)*($J59=$AE$55:$AE$109),0),4)))</f>
        <v>0</v>
      </c>
      <c r="Q59" s="115" t="str">
        <f>VLOOKUP(M59,Modelo!$A$2:$C$7,2,0)</f>
        <v>Impacto Económico, Social y Comunitario</v>
      </c>
      <c r="R59" s="118">
        <f t="array" ref="R59">INDEX(Modelo!$F$1:$H$37,MATCH(1,(DataBase!Q59=Modelo!$G$1:$G$37)*(DataBase!B59=Modelo!$F$1:$F$37),0),3)</f>
        <v>0.14285714285714285</v>
      </c>
      <c r="S59" s="115">
        <f t="shared" si="2"/>
        <v>0</v>
      </c>
      <c r="T59" s="115">
        <f t="shared" si="3"/>
        <v>0</v>
      </c>
      <c r="AD59" s="117" t="s">
        <v>467</v>
      </c>
      <c r="AE59" s="117" t="s">
        <v>68</v>
      </c>
      <c r="AF59" s="119">
        <v>0</v>
      </c>
      <c r="AG59" s="119">
        <v>0</v>
      </c>
    </row>
    <row r="60" spans="1:33" x14ac:dyDescent="0.3">
      <c r="A60" s="115" t="s">
        <v>154</v>
      </c>
      <c r="B60" s="115" t="s">
        <v>84</v>
      </c>
      <c r="C60" s="115" t="s">
        <v>97</v>
      </c>
      <c r="D60" s="115" t="s">
        <v>86</v>
      </c>
      <c r="E60" s="115" t="s">
        <v>87</v>
      </c>
      <c r="F60" s="115" t="s">
        <v>87</v>
      </c>
      <c r="G60" s="115">
        <v>1967</v>
      </c>
      <c r="H60" s="115" t="s">
        <v>125</v>
      </c>
      <c r="I60" s="115">
        <v>4.1309855679999998</v>
      </c>
      <c r="J60" s="115" t="s">
        <v>73</v>
      </c>
      <c r="K60" s="115" t="str">
        <f>INDEX(DatosProcesados!$A$1:$BF$101,MATCH(DataBase!A60,DatosProcesados!$A$1:$A$101,0),MATCH(DataBase!J60,DatosProcesados!$A$1:$BF$1,0))</f>
        <v>No informa</v>
      </c>
      <c r="L60" s="115" t="str">
        <f>INDEX(Modelo!$A$9:$D$89,MATCH(DataBase!$J60,Modelo!$A$9:$A$89,0),MATCH(DataBase!L$1,Modelo!$A$9:$D$9,0))</f>
        <v>Impacto económico y gobernanza</v>
      </c>
      <c r="M60" s="115" t="str">
        <f>INDEX(Modelo!$A$9:$D$89,MATCH(DataBase!$J60,Modelo!$A$9:$A$89,0),MATCH(DataBase!M$1,Modelo!$A$9:$D$9,0))</f>
        <v>Pilar 6</v>
      </c>
      <c r="N60" s="115" t="str">
        <f>INDEX(Modelo!$A$9:$D$89,MATCH(DataBase!$J60,Modelo!$A$9:$A$89,0),MATCH(DataBase!N$1,Modelo!$A$9:$D$9,0))</f>
        <v>positivo</v>
      </c>
      <c r="O60" s="115">
        <f t="array" ref="O60">IF(N60="negativo",INDEX($AD$3:$AG$51,MATCH(1,($B60=$AD$3:$AD$51)*($J60=$AE$3:$AE$51),0),3),IF(N60="positivo",INDEX($AD$55:$AG$109,MATCH(1,($B60=$AD$55:$AD$109)*($J60=$AE$55:$AE$109),0),3)))</f>
        <v>0.96</v>
      </c>
      <c r="P60" s="115">
        <f t="array" ref="P60">IF(N60="negativo",INDEX($AD$3:$AG$51,MATCH(1,($B60=$AD$3:$AD$51)*($J60=$AE$3:$AE$51),0),4),IF(N60="positivo",INDEX($AD$55:$AG$109,MATCH(1,($B60=$AD$55:$AD$109)*($J60=$AE$55:$AE$109),0),4)))</f>
        <v>0.15</v>
      </c>
      <c r="Q60" s="115" t="str">
        <f>VLOOKUP(M60,Modelo!$A$2:$C$7,2,0)</f>
        <v>Impacto Económico, Social y Comunitario</v>
      </c>
      <c r="R60" s="118">
        <f t="array" ref="R60">INDEX(Modelo!$F$1:$H$37,MATCH(1,(DataBase!Q60=Modelo!$G$1:$G$37)*(DataBase!B60=Modelo!$F$1:$F$37),0),3)</f>
        <v>0.11764705882352941</v>
      </c>
      <c r="S60" s="115">
        <f t="shared" si="2"/>
        <v>0</v>
      </c>
      <c r="T60" s="115">
        <f t="shared" si="3"/>
        <v>0</v>
      </c>
      <c r="AD60" s="117" t="s">
        <v>467</v>
      </c>
      <c r="AE60" s="117" t="s">
        <v>52</v>
      </c>
      <c r="AF60" s="119">
        <v>1.1999999999999999E-3</v>
      </c>
      <c r="AG60" s="119">
        <v>0</v>
      </c>
    </row>
    <row r="61" spans="1:33" x14ac:dyDescent="0.3">
      <c r="A61" s="115" t="s">
        <v>139</v>
      </c>
      <c r="B61" s="115" t="s">
        <v>84</v>
      </c>
      <c r="C61" s="115" t="s">
        <v>97</v>
      </c>
      <c r="D61" s="115" t="s">
        <v>86</v>
      </c>
      <c r="E61" s="115" t="s">
        <v>86</v>
      </c>
      <c r="F61" s="115" t="s">
        <v>86</v>
      </c>
      <c r="G61" s="115">
        <v>1995</v>
      </c>
      <c r="H61" s="115" t="s">
        <v>125</v>
      </c>
      <c r="I61" s="115">
        <v>6.1355991599999999</v>
      </c>
      <c r="J61" s="115" t="s">
        <v>73</v>
      </c>
      <c r="K61" s="115">
        <f>INDEX(DatosProcesados!$A$1:$BF$101,MATCH(DataBase!A61,DatosProcesados!$A$1:$A$101,0),MATCH(DataBase!J61,DatosProcesados!$A$1:$BF$1,0))</f>
        <v>0.93</v>
      </c>
      <c r="L61" s="115" t="str">
        <f>INDEX(Modelo!$A$9:$D$89,MATCH(DataBase!$J61,Modelo!$A$9:$A$89,0),MATCH(DataBase!L$1,Modelo!$A$9:$D$9,0))</f>
        <v>Impacto económico y gobernanza</v>
      </c>
      <c r="M61" s="115" t="str">
        <f>INDEX(Modelo!$A$9:$D$89,MATCH(DataBase!$J61,Modelo!$A$9:$A$89,0),MATCH(DataBase!M$1,Modelo!$A$9:$D$9,0))</f>
        <v>Pilar 6</v>
      </c>
      <c r="N61" s="115" t="str">
        <f>INDEX(Modelo!$A$9:$D$89,MATCH(DataBase!$J61,Modelo!$A$9:$A$89,0),MATCH(DataBase!N$1,Modelo!$A$9:$D$9,0))</f>
        <v>positivo</v>
      </c>
      <c r="O61" s="115">
        <f t="array" ref="O61">IF(N61="negativo",INDEX($AD$3:$AG$51,MATCH(1,($B61=$AD$3:$AD$51)*($J61=$AE$3:$AE$51),0),3),IF(N61="positivo",INDEX($AD$55:$AG$109,MATCH(1,($B61=$AD$55:$AD$109)*($J61=$AE$55:$AE$109),0),3)))</f>
        <v>0.96</v>
      </c>
      <c r="P61" s="115">
        <f t="array" ref="P61">IF(N61="negativo",INDEX($AD$3:$AG$51,MATCH(1,($B61=$AD$3:$AD$51)*($J61=$AE$3:$AE$51),0),4),IF(N61="positivo",INDEX($AD$55:$AG$109,MATCH(1,($B61=$AD$55:$AD$109)*($J61=$AE$55:$AE$109),0),4)))</f>
        <v>0.15</v>
      </c>
      <c r="Q61" s="115" t="str">
        <f>VLOOKUP(M61,Modelo!$A$2:$C$7,2,0)</f>
        <v>Impacto Económico, Social y Comunitario</v>
      </c>
      <c r="R61" s="118">
        <f t="array" ref="R61">INDEX(Modelo!$F$1:$H$37,MATCH(1,(DataBase!Q61=Modelo!$G$1:$G$37)*(DataBase!B61=Modelo!$F$1:$F$37),0),3)</f>
        <v>0.11764705882352941</v>
      </c>
      <c r="S61" s="115">
        <f t="shared" si="2"/>
        <v>96.296296296296305</v>
      </c>
      <c r="T61" s="115">
        <f t="shared" si="3"/>
        <v>11.328976034858389</v>
      </c>
      <c r="AD61" s="117" t="s">
        <v>467</v>
      </c>
      <c r="AE61" s="117" t="s">
        <v>66</v>
      </c>
      <c r="AF61" s="119">
        <v>0</v>
      </c>
      <c r="AG61" s="119">
        <v>0</v>
      </c>
    </row>
    <row r="62" spans="1:33" x14ac:dyDescent="0.3">
      <c r="A62" s="115" t="s">
        <v>399</v>
      </c>
      <c r="B62" s="115" t="s">
        <v>379</v>
      </c>
      <c r="C62" s="115" t="s">
        <v>103</v>
      </c>
      <c r="D62" s="115" t="s">
        <v>86</v>
      </c>
      <c r="E62" s="115" t="s">
        <v>86</v>
      </c>
      <c r="F62" s="115" t="s">
        <v>87</v>
      </c>
      <c r="G62" s="115">
        <v>1989</v>
      </c>
      <c r="H62" s="115" t="s">
        <v>125</v>
      </c>
      <c r="I62" s="115">
        <v>0.75167738299999998</v>
      </c>
      <c r="J62" s="115" t="s">
        <v>73</v>
      </c>
      <c r="K62" s="115" t="str">
        <f>INDEX(DatosProcesados!$A$1:$BF$101,MATCH(DataBase!A62,DatosProcesados!$A$1:$A$101,0),MATCH(DataBase!J62,DatosProcesados!$A$1:$BF$1,0))</f>
        <v xml:space="preserve">No informa </v>
      </c>
      <c r="L62" s="115" t="str">
        <f>INDEX(Modelo!$A$9:$D$89,MATCH(DataBase!$J62,Modelo!$A$9:$A$89,0),MATCH(DataBase!L$1,Modelo!$A$9:$D$9,0))</f>
        <v>Impacto económico y gobernanza</v>
      </c>
      <c r="M62" s="115" t="str">
        <f>INDEX(Modelo!$A$9:$D$89,MATCH(DataBase!$J62,Modelo!$A$9:$A$89,0),MATCH(DataBase!M$1,Modelo!$A$9:$D$9,0))</f>
        <v>Pilar 6</v>
      </c>
      <c r="N62" s="115" t="str">
        <f>INDEX(Modelo!$A$9:$D$89,MATCH(DataBase!$J62,Modelo!$A$9:$A$89,0),MATCH(DataBase!N$1,Modelo!$A$9:$D$9,0))</f>
        <v>positivo</v>
      </c>
      <c r="O62" s="115">
        <f t="array" ref="O62">IF(N62="negativo",INDEX($AD$3:$AG$51,MATCH(1,($B62=$AD$3:$AD$51)*($J62=$AE$3:$AE$51),0),3),IF(N62="positivo",INDEX($AD$55:$AG$109,MATCH(1,($B62=$AD$55:$AD$109)*($J62=$AE$55:$AE$109),0),3)))</f>
        <v>1</v>
      </c>
      <c r="P62" s="115">
        <f t="array" ref="P62">IF(N62="negativo",INDEX($AD$3:$AG$51,MATCH(1,($B62=$AD$3:$AD$51)*($J62=$AE$3:$AE$51),0),4),IF(N62="positivo",INDEX($AD$55:$AG$109,MATCH(1,($B62=$AD$55:$AD$109)*($J62=$AE$55:$AE$109),0),4)))</f>
        <v>0.53</v>
      </c>
      <c r="Q62" s="115" t="str">
        <f>VLOOKUP(M62,Modelo!$A$2:$C$7,2,0)</f>
        <v>Impacto Económico, Social y Comunitario</v>
      </c>
      <c r="R62" s="118">
        <f t="array" ref="R62">INDEX(Modelo!$F$1:$H$37,MATCH(1,(DataBase!Q62=Modelo!$G$1:$G$37)*(DataBase!B62=Modelo!$F$1:$F$37),0),3)</f>
        <v>0.14285714285714285</v>
      </c>
      <c r="S62" s="115">
        <f t="shared" si="2"/>
        <v>0</v>
      </c>
      <c r="T62" s="115">
        <f t="shared" si="3"/>
        <v>0</v>
      </c>
      <c r="AD62" s="117" t="s">
        <v>467</v>
      </c>
      <c r="AE62" s="117" t="s">
        <v>49</v>
      </c>
      <c r="AF62" s="119">
        <v>0.25900000000000001</v>
      </c>
      <c r="AG62" s="119">
        <v>0.217</v>
      </c>
    </row>
    <row r="63" spans="1:33" x14ac:dyDescent="0.3">
      <c r="A63" s="115" t="s">
        <v>233</v>
      </c>
      <c r="B63" s="115" t="s">
        <v>216</v>
      </c>
      <c r="C63" s="115" t="s">
        <v>103</v>
      </c>
      <c r="D63" s="115" t="s">
        <v>87</v>
      </c>
      <c r="E63" s="115" t="s">
        <v>86</v>
      </c>
      <c r="F63" s="115" t="s">
        <v>86</v>
      </c>
      <c r="G63" s="115">
        <v>1970</v>
      </c>
      <c r="H63" s="115" t="s">
        <v>125</v>
      </c>
      <c r="I63" s="115">
        <v>3.1891452720000002</v>
      </c>
      <c r="J63" s="115" t="s">
        <v>73</v>
      </c>
      <c r="K63" s="115" t="str">
        <f>INDEX(DatosProcesados!$A$1:$BF$101,MATCH(DataBase!A63,DatosProcesados!$A$1:$A$101,0),MATCH(DataBase!J63,DatosProcesados!$A$1:$BF$1,0))</f>
        <v xml:space="preserve">No informa </v>
      </c>
      <c r="L63" s="115" t="str">
        <f>INDEX(Modelo!$A$9:$D$89,MATCH(DataBase!$J63,Modelo!$A$9:$A$89,0),MATCH(DataBase!L$1,Modelo!$A$9:$D$9,0))</f>
        <v>Impacto económico y gobernanza</v>
      </c>
      <c r="M63" s="115" t="str">
        <f>INDEX(Modelo!$A$9:$D$89,MATCH(DataBase!$J63,Modelo!$A$9:$A$89,0),MATCH(DataBase!M$1,Modelo!$A$9:$D$9,0))</f>
        <v>Pilar 6</v>
      </c>
      <c r="N63" s="115" t="str">
        <f>INDEX(Modelo!$A$9:$D$89,MATCH(DataBase!$J63,Modelo!$A$9:$A$89,0),MATCH(DataBase!N$1,Modelo!$A$9:$D$9,0))</f>
        <v>positivo</v>
      </c>
      <c r="O63" s="115">
        <f t="array" ref="O63">IF(N63="negativo",INDEX($AD$3:$AG$51,MATCH(1,($B63=$AD$3:$AD$51)*($J63=$AE$3:$AE$51),0),3),IF(N63="positivo",INDEX($AD$55:$AG$109,MATCH(1,($B63=$AD$55:$AD$109)*($J63=$AE$55:$AE$109),0),3)))</f>
        <v>0.95</v>
      </c>
      <c r="P63" s="115">
        <f t="array" ref="P63">IF(N63="negativo",INDEX($AD$3:$AG$51,MATCH(1,($B63=$AD$3:$AD$51)*($J63=$AE$3:$AE$51),0),4),IF(N63="positivo",INDEX($AD$55:$AG$109,MATCH(1,($B63=$AD$55:$AD$109)*($J63=$AE$55:$AE$109),0),4)))</f>
        <v>0.23369999999999999</v>
      </c>
      <c r="Q63" s="115" t="str">
        <f>VLOOKUP(M63,Modelo!$A$2:$C$7,2,0)</f>
        <v>Impacto Económico, Social y Comunitario</v>
      </c>
      <c r="R63" s="118">
        <f t="array" ref="R63">INDEX(Modelo!$F$1:$H$37,MATCH(1,(DataBase!Q63=Modelo!$G$1:$G$37)*(DataBase!B63=Modelo!$F$1:$F$37),0),3)</f>
        <v>0.10526315789473684</v>
      </c>
      <c r="S63" s="115">
        <f t="shared" si="2"/>
        <v>0</v>
      </c>
      <c r="T63" s="115">
        <f t="shared" si="3"/>
        <v>0</v>
      </c>
      <c r="AD63" s="117" t="s">
        <v>467</v>
      </c>
      <c r="AE63" s="117" t="s">
        <v>58</v>
      </c>
      <c r="AF63" s="119">
        <v>0</v>
      </c>
      <c r="AG63" s="119">
        <v>0</v>
      </c>
    </row>
    <row r="64" spans="1:33" x14ac:dyDescent="0.3">
      <c r="A64" s="115" t="s">
        <v>176</v>
      </c>
      <c r="B64" s="115" t="s">
        <v>84</v>
      </c>
      <c r="C64" s="115" t="s">
        <v>103</v>
      </c>
      <c r="D64" s="115" t="s">
        <v>86</v>
      </c>
      <c r="E64" s="115" t="s">
        <v>87</v>
      </c>
      <c r="F64" s="115" t="s">
        <v>87</v>
      </c>
      <c r="G64" s="115">
        <v>1929</v>
      </c>
      <c r="H64" s="115" t="s">
        <v>177</v>
      </c>
      <c r="I64" s="115">
        <v>2.3283445380000001</v>
      </c>
      <c r="J64" s="115" t="s">
        <v>73</v>
      </c>
      <c r="K64" s="115" t="str">
        <f>INDEX(DatosProcesados!$A$1:$BF$101,MATCH(DataBase!A64,DatosProcesados!$A$1:$A$101,0),MATCH(DataBase!J64,DatosProcesados!$A$1:$BF$1,0))</f>
        <v>No informa</v>
      </c>
      <c r="L64" s="115" t="str">
        <f>INDEX(Modelo!$A$9:$D$89,MATCH(DataBase!$J64,Modelo!$A$9:$A$89,0),MATCH(DataBase!L$1,Modelo!$A$9:$D$9,0))</f>
        <v>Impacto económico y gobernanza</v>
      </c>
      <c r="M64" s="115" t="str">
        <f>INDEX(Modelo!$A$9:$D$89,MATCH(DataBase!$J64,Modelo!$A$9:$A$89,0),MATCH(DataBase!M$1,Modelo!$A$9:$D$9,0))</f>
        <v>Pilar 6</v>
      </c>
      <c r="N64" s="115" t="str">
        <f>INDEX(Modelo!$A$9:$D$89,MATCH(DataBase!$J64,Modelo!$A$9:$A$89,0),MATCH(DataBase!N$1,Modelo!$A$9:$D$9,0))</f>
        <v>positivo</v>
      </c>
      <c r="O64" s="115">
        <f t="array" ref="O64">IF(N64="negativo",INDEX($AD$3:$AG$51,MATCH(1,($B64=$AD$3:$AD$51)*($J64=$AE$3:$AE$51),0),3),IF(N64="positivo",INDEX($AD$55:$AG$109,MATCH(1,($B64=$AD$55:$AD$109)*($J64=$AE$55:$AE$109),0),3)))</f>
        <v>0.96</v>
      </c>
      <c r="P64" s="115">
        <f t="array" ref="P64">IF(N64="negativo",INDEX($AD$3:$AG$51,MATCH(1,($B64=$AD$3:$AD$51)*($J64=$AE$3:$AE$51),0),4),IF(N64="positivo",INDEX($AD$55:$AG$109,MATCH(1,($B64=$AD$55:$AD$109)*($J64=$AE$55:$AE$109),0),4)))</f>
        <v>0.15</v>
      </c>
      <c r="Q64" s="115" t="str">
        <f>VLOOKUP(M64,Modelo!$A$2:$C$7,2,0)</f>
        <v>Impacto Económico, Social y Comunitario</v>
      </c>
      <c r="R64" s="118">
        <f t="array" ref="R64">INDEX(Modelo!$F$1:$H$37,MATCH(1,(DataBase!Q64=Modelo!$G$1:$G$37)*(DataBase!B64=Modelo!$F$1:$F$37),0),3)</f>
        <v>0.11764705882352941</v>
      </c>
      <c r="S64" s="115">
        <f t="shared" si="2"/>
        <v>0</v>
      </c>
      <c r="T64" s="115">
        <f t="shared" si="3"/>
        <v>0</v>
      </c>
      <c r="AD64" s="117" t="s">
        <v>467</v>
      </c>
      <c r="AE64" s="117" t="s">
        <v>57</v>
      </c>
      <c r="AF64" s="119">
        <v>0</v>
      </c>
      <c r="AG64" s="119">
        <v>0</v>
      </c>
    </row>
    <row r="65" spans="1:33" x14ac:dyDescent="0.3">
      <c r="A65" s="115" t="s">
        <v>391</v>
      </c>
      <c r="B65" s="115" t="s">
        <v>379</v>
      </c>
      <c r="C65" s="115" t="s">
        <v>103</v>
      </c>
      <c r="D65" s="115" t="s">
        <v>87</v>
      </c>
      <c r="E65" s="115" t="s">
        <v>86</v>
      </c>
      <c r="F65" s="115" t="s">
        <v>86</v>
      </c>
      <c r="G65" s="115">
        <v>1976</v>
      </c>
      <c r="H65" s="115" t="s">
        <v>125</v>
      </c>
      <c r="I65" s="115">
        <v>0.98534294499999997</v>
      </c>
      <c r="J65" s="115" t="s">
        <v>73</v>
      </c>
      <c r="K65" s="115" t="str">
        <f>INDEX(DatosProcesados!$A$1:$BF$101,MATCH(DataBase!A65,DatosProcesados!$A$1:$A$101,0),MATCH(DataBase!J65,DatosProcesados!$A$1:$BF$1,0))</f>
        <v>No informa</v>
      </c>
      <c r="L65" s="115" t="str">
        <f>INDEX(Modelo!$A$9:$D$89,MATCH(DataBase!$J65,Modelo!$A$9:$A$89,0),MATCH(DataBase!L$1,Modelo!$A$9:$D$9,0))</f>
        <v>Impacto económico y gobernanza</v>
      </c>
      <c r="M65" s="115" t="str">
        <f>INDEX(Modelo!$A$9:$D$89,MATCH(DataBase!$J65,Modelo!$A$9:$A$89,0),MATCH(DataBase!M$1,Modelo!$A$9:$D$9,0))</f>
        <v>Pilar 6</v>
      </c>
      <c r="N65" s="115" t="str">
        <f>INDEX(Modelo!$A$9:$D$89,MATCH(DataBase!$J65,Modelo!$A$9:$A$89,0),MATCH(DataBase!N$1,Modelo!$A$9:$D$9,0))</f>
        <v>positivo</v>
      </c>
      <c r="O65" s="115">
        <f t="array" ref="O65">IF(N65="negativo",INDEX($AD$3:$AG$51,MATCH(1,($B65=$AD$3:$AD$51)*($J65=$AE$3:$AE$51),0),3),IF(N65="positivo",INDEX($AD$55:$AG$109,MATCH(1,($B65=$AD$55:$AD$109)*($J65=$AE$55:$AE$109),0),3)))</f>
        <v>1</v>
      </c>
      <c r="P65" s="115">
        <f t="array" ref="P65">IF(N65="negativo",INDEX($AD$3:$AG$51,MATCH(1,($B65=$AD$3:$AD$51)*($J65=$AE$3:$AE$51),0),4),IF(N65="positivo",INDEX($AD$55:$AG$109,MATCH(1,($B65=$AD$55:$AD$109)*($J65=$AE$55:$AE$109),0),4)))</f>
        <v>0.53</v>
      </c>
      <c r="Q65" s="115" t="str">
        <f>VLOOKUP(M65,Modelo!$A$2:$C$7,2,0)</f>
        <v>Impacto Económico, Social y Comunitario</v>
      </c>
      <c r="R65" s="118">
        <f t="array" ref="R65">INDEX(Modelo!$F$1:$H$37,MATCH(1,(DataBase!Q65=Modelo!$G$1:$G$37)*(DataBase!B65=Modelo!$F$1:$F$37),0),3)</f>
        <v>0.14285714285714285</v>
      </c>
      <c r="S65" s="115">
        <f t="shared" si="2"/>
        <v>0</v>
      </c>
      <c r="T65" s="115">
        <f t="shared" si="3"/>
        <v>0</v>
      </c>
      <c r="AD65" s="117" t="s">
        <v>313</v>
      </c>
      <c r="AE65" s="117" t="s">
        <v>73</v>
      </c>
      <c r="AF65" s="119">
        <v>0.97</v>
      </c>
      <c r="AG65" s="119">
        <v>0.16800000000000001</v>
      </c>
    </row>
    <row r="66" spans="1:33" x14ac:dyDescent="0.3">
      <c r="A66" s="115" t="s">
        <v>376</v>
      </c>
      <c r="B66" s="115" t="s">
        <v>313</v>
      </c>
      <c r="C66" s="115" t="s">
        <v>103</v>
      </c>
      <c r="D66" s="115" t="s">
        <v>86</v>
      </c>
      <c r="E66" s="115" t="s">
        <v>87</v>
      </c>
      <c r="F66" s="115" t="s">
        <v>87</v>
      </c>
      <c r="G66" s="115">
        <v>1920</v>
      </c>
      <c r="H66" s="115" t="s">
        <v>294</v>
      </c>
      <c r="I66" s="115">
        <v>1.8691417530000001</v>
      </c>
      <c r="J66" s="115" t="s">
        <v>73</v>
      </c>
      <c r="K66" s="115" t="str">
        <f>INDEX(DatosProcesados!$A$1:$BF$101,MATCH(DataBase!A66,DatosProcesados!$A$1:$A$101,0),MATCH(DataBase!J66,DatosProcesados!$A$1:$BF$1,0))</f>
        <v>No informa</v>
      </c>
      <c r="L66" s="115" t="str">
        <f>INDEX(Modelo!$A$9:$D$89,MATCH(DataBase!$J66,Modelo!$A$9:$A$89,0),MATCH(DataBase!L$1,Modelo!$A$9:$D$9,0))</f>
        <v>Impacto económico y gobernanza</v>
      </c>
      <c r="M66" s="115" t="str">
        <f>INDEX(Modelo!$A$9:$D$89,MATCH(DataBase!$J66,Modelo!$A$9:$A$89,0),MATCH(DataBase!M$1,Modelo!$A$9:$D$9,0))</f>
        <v>Pilar 6</v>
      </c>
      <c r="N66" s="115" t="str">
        <f>INDEX(Modelo!$A$9:$D$89,MATCH(DataBase!$J66,Modelo!$A$9:$A$89,0),MATCH(DataBase!N$1,Modelo!$A$9:$D$9,0))</f>
        <v>positivo</v>
      </c>
      <c r="O66" s="115">
        <f t="array" ref="O66">IF(N66="negativo",INDEX($AD$3:$AG$51,MATCH(1,($B66=$AD$3:$AD$51)*($J66=$AE$3:$AE$51),0),3),IF(N66="positivo",INDEX($AD$55:$AG$109,MATCH(1,($B66=$AD$55:$AD$109)*($J66=$AE$55:$AE$109),0),3)))</f>
        <v>0.97</v>
      </c>
      <c r="P66" s="115">
        <f t="array" ref="P66">IF(N66="negativo",INDEX($AD$3:$AG$51,MATCH(1,($B66=$AD$3:$AD$51)*($J66=$AE$3:$AE$51),0),4),IF(N66="positivo",INDEX($AD$55:$AG$109,MATCH(1,($B66=$AD$55:$AD$109)*($J66=$AE$55:$AE$109),0),4)))</f>
        <v>0.16800000000000001</v>
      </c>
      <c r="Q66" s="115" t="str">
        <f>VLOOKUP(M66,Modelo!$A$2:$C$7,2,0)</f>
        <v>Impacto Económico, Social y Comunitario</v>
      </c>
      <c r="R66" s="118">
        <f t="array" ref="R66">INDEX(Modelo!$F$1:$H$37,MATCH(1,(DataBase!Q66=Modelo!$G$1:$G$37)*(DataBase!B66=Modelo!$F$1:$F$37),0),3)</f>
        <v>0.11764705882352941</v>
      </c>
      <c r="S66" s="115">
        <f t="shared" si="2"/>
        <v>0</v>
      </c>
      <c r="T66" s="115">
        <f t="shared" si="3"/>
        <v>0</v>
      </c>
      <c r="AD66" s="117" t="s">
        <v>313</v>
      </c>
      <c r="AE66" s="117" t="s">
        <v>70</v>
      </c>
      <c r="AF66" s="119">
        <v>55.064885496183209</v>
      </c>
      <c r="AG66" s="119">
        <v>2.8132724531786629E-5</v>
      </c>
    </row>
    <row r="67" spans="1:33" x14ac:dyDescent="0.3">
      <c r="A67" s="115" t="s">
        <v>193</v>
      </c>
      <c r="B67" s="115" t="s">
        <v>84</v>
      </c>
      <c r="C67" s="115" t="s">
        <v>103</v>
      </c>
      <c r="D67" s="115" t="s">
        <v>86</v>
      </c>
      <c r="E67" s="115" t="s">
        <v>87</v>
      </c>
      <c r="F67" s="115" t="s">
        <v>87</v>
      </c>
      <c r="G67" s="115">
        <v>2009</v>
      </c>
      <c r="H67" s="115" t="s">
        <v>194</v>
      </c>
      <c r="I67" s="115">
        <v>1.8581853669999999</v>
      </c>
      <c r="J67" s="115" t="s">
        <v>73</v>
      </c>
      <c r="K67" s="115">
        <f>INDEX(DatosProcesados!$A$1:$BF$101,MATCH(DataBase!A67,DatosProcesados!$A$1:$A$101,0),MATCH(DataBase!J67,DatosProcesados!$A$1:$BF$1,0))</f>
        <v>0.95</v>
      </c>
      <c r="L67" s="115" t="str">
        <f>INDEX(Modelo!$A$9:$D$89,MATCH(DataBase!$J67,Modelo!$A$9:$A$89,0),MATCH(DataBase!L$1,Modelo!$A$9:$D$9,0))</f>
        <v>Impacto económico y gobernanza</v>
      </c>
      <c r="M67" s="115" t="str">
        <f>INDEX(Modelo!$A$9:$D$89,MATCH(DataBase!$J67,Modelo!$A$9:$A$89,0),MATCH(DataBase!M$1,Modelo!$A$9:$D$9,0))</f>
        <v>Pilar 6</v>
      </c>
      <c r="N67" s="115" t="str">
        <f>INDEX(Modelo!$A$9:$D$89,MATCH(DataBase!$J67,Modelo!$A$9:$A$89,0),MATCH(DataBase!N$1,Modelo!$A$9:$D$9,0))</f>
        <v>positivo</v>
      </c>
      <c r="O67" s="115">
        <f t="array" ref="O67">IF(N67="negativo",INDEX($AD$3:$AG$51,MATCH(1,($B67=$AD$3:$AD$51)*($J67=$AE$3:$AE$51),0),3),IF(N67="positivo",INDEX($AD$55:$AG$109,MATCH(1,($B67=$AD$55:$AD$109)*($J67=$AE$55:$AE$109),0),3)))</f>
        <v>0.96</v>
      </c>
      <c r="P67" s="115">
        <f t="array" ref="P67">IF(N67="negativo",INDEX($AD$3:$AG$51,MATCH(1,($B67=$AD$3:$AD$51)*($J67=$AE$3:$AE$51),0),4),IF(N67="positivo",INDEX($AD$55:$AG$109,MATCH(1,($B67=$AD$55:$AD$109)*($J67=$AE$55:$AE$109),0),4)))</f>
        <v>0.15</v>
      </c>
      <c r="Q67" s="115" t="str">
        <f>VLOOKUP(M67,Modelo!$A$2:$C$7,2,0)</f>
        <v>Impacto Económico, Social y Comunitario</v>
      </c>
      <c r="R67" s="118">
        <f t="array" ref="R67">INDEX(Modelo!$F$1:$H$37,MATCH(1,(DataBase!Q67=Modelo!$G$1:$G$37)*(DataBase!B67=Modelo!$F$1:$F$37),0),3)</f>
        <v>0.11764705882352941</v>
      </c>
      <c r="S67" s="115">
        <f t="shared" ref="S67:S130" si="4">IFERROR(IF(N67="boolean",IF(K67="Si",100,0),IF(N67="scale",IF(K67=2,100,IF(K67=1,50,0)),IF(N67="positivo",100*((K67-P67)/(O67-P67)),100*(1-((K67-P67)/(O67-P67)))))),0)</f>
        <v>98.76543209876543</v>
      </c>
      <c r="T67" s="115">
        <f t="shared" ref="T67:T130" si="5">S67*R67</f>
        <v>11.619462599854756</v>
      </c>
      <c r="AD67" s="117" t="s">
        <v>313</v>
      </c>
      <c r="AE67" s="117" t="s">
        <v>48</v>
      </c>
      <c r="AF67" s="119">
        <v>0.5</v>
      </c>
      <c r="AG67" s="119">
        <v>0</v>
      </c>
    </row>
    <row r="68" spans="1:33" x14ac:dyDescent="0.3">
      <c r="A68" s="115" t="s">
        <v>280</v>
      </c>
      <c r="B68" s="115" t="s">
        <v>216</v>
      </c>
      <c r="C68" s="115" t="s">
        <v>97</v>
      </c>
      <c r="D68" s="115" t="s">
        <v>86</v>
      </c>
      <c r="E68" s="115" t="s">
        <v>87</v>
      </c>
      <c r="F68" s="115" t="s">
        <v>87</v>
      </c>
      <c r="G68" s="115">
        <v>1866</v>
      </c>
      <c r="H68" s="115" t="s">
        <v>281</v>
      </c>
      <c r="I68" s="115">
        <v>2.0444698099999998</v>
      </c>
      <c r="J68" s="115" t="s">
        <v>73</v>
      </c>
      <c r="K68" s="115" t="str">
        <f>INDEX(DatosProcesados!$A$1:$BF$101,MATCH(DataBase!A68,DatosProcesados!$A$1:$A$101,0),MATCH(DataBase!J68,DatosProcesados!$A$1:$BF$1,0))</f>
        <v xml:space="preserve">No informa </v>
      </c>
      <c r="L68" s="115" t="str">
        <f>INDEX(Modelo!$A$9:$D$89,MATCH(DataBase!$J68,Modelo!$A$9:$A$89,0),MATCH(DataBase!L$1,Modelo!$A$9:$D$9,0))</f>
        <v>Impacto económico y gobernanza</v>
      </c>
      <c r="M68" s="115" t="str">
        <f>INDEX(Modelo!$A$9:$D$89,MATCH(DataBase!$J68,Modelo!$A$9:$A$89,0),MATCH(DataBase!M$1,Modelo!$A$9:$D$9,0))</f>
        <v>Pilar 6</v>
      </c>
      <c r="N68" s="115" t="str">
        <f>INDEX(Modelo!$A$9:$D$89,MATCH(DataBase!$J68,Modelo!$A$9:$A$89,0),MATCH(DataBase!N$1,Modelo!$A$9:$D$9,0))</f>
        <v>positivo</v>
      </c>
      <c r="O68" s="115">
        <f t="array" ref="O68">IF(N68="negativo",INDEX($AD$3:$AG$51,MATCH(1,($B68=$AD$3:$AD$51)*($J68=$AE$3:$AE$51),0),3),IF(N68="positivo",INDEX($AD$55:$AG$109,MATCH(1,($B68=$AD$55:$AD$109)*($J68=$AE$55:$AE$109),0),3)))</f>
        <v>0.95</v>
      </c>
      <c r="P68" s="115">
        <f t="array" ref="P68">IF(N68="negativo",INDEX($AD$3:$AG$51,MATCH(1,($B68=$AD$3:$AD$51)*($J68=$AE$3:$AE$51),0),4),IF(N68="positivo",INDEX($AD$55:$AG$109,MATCH(1,($B68=$AD$55:$AD$109)*($J68=$AE$55:$AE$109),0),4)))</f>
        <v>0.23369999999999999</v>
      </c>
      <c r="Q68" s="115" t="str">
        <f>VLOOKUP(M68,Modelo!$A$2:$C$7,2,0)</f>
        <v>Impacto Económico, Social y Comunitario</v>
      </c>
      <c r="R68" s="118">
        <f t="array" ref="R68">INDEX(Modelo!$F$1:$H$37,MATCH(1,(DataBase!Q68=Modelo!$G$1:$G$37)*(DataBase!B68=Modelo!$F$1:$F$37),0),3)</f>
        <v>0.10526315789473684</v>
      </c>
      <c r="S68" s="115">
        <f t="shared" si="4"/>
        <v>0</v>
      </c>
      <c r="T68" s="115">
        <f t="shared" si="5"/>
        <v>0</v>
      </c>
      <c r="AD68" s="117" t="s">
        <v>313</v>
      </c>
      <c r="AE68" s="117" t="s">
        <v>68</v>
      </c>
      <c r="AF68" s="119">
        <v>0.10400763358778627</v>
      </c>
      <c r="AG68" s="119">
        <v>1.5115930796329939E-2</v>
      </c>
    </row>
    <row r="69" spans="1:33" x14ac:dyDescent="0.3">
      <c r="A69" s="115" t="s">
        <v>143</v>
      </c>
      <c r="B69" s="115" t="s">
        <v>84</v>
      </c>
      <c r="C69" s="115" t="s">
        <v>97</v>
      </c>
      <c r="D69" s="115" t="s">
        <v>86</v>
      </c>
      <c r="E69" s="115" t="s">
        <v>86</v>
      </c>
      <c r="F69" s="115" t="s">
        <v>86</v>
      </c>
      <c r="G69" s="115">
        <v>1994</v>
      </c>
      <c r="H69" s="115" t="s">
        <v>125</v>
      </c>
      <c r="I69" s="115">
        <v>5.9751610780000002</v>
      </c>
      <c r="J69" s="115" t="s">
        <v>73</v>
      </c>
      <c r="K69" s="115">
        <f>INDEX(DatosProcesados!$A$1:$BF$101,MATCH(DataBase!A69,DatosProcesados!$A$1:$A$101,0),MATCH(DataBase!J69,DatosProcesados!$A$1:$BF$1,0))</f>
        <v>0.96</v>
      </c>
      <c r="L69" s="115" t="str">
        <f>INDEX(Modelo!$A$9:$D$89,MATCH(DataBase!$J69,Modelo!$A$9:$A$89,0),MATCH(DataBase!L$1,Modelo!$A$9:$D$9,0))</f>
        <v>Impacto económico y gobernanza</v>
      </c>
      <c r="M69" s="115" t="str">
        <f>INDEX(Modelo!$A$9:$D$89,MATCH(DataBase!$J69,Modelo!$A$9:$A$89,0),MATCH(DataBase!M$1,Modelo!$A$9:$D$9,0))</f>
        <v>Pilar 6</v>
      </c>
      <c r="N69" s="115" t="str">
        <f>INDEX(Modelo!$A$9:$D$89,MATCH(DataBase!$J69,Modelo!$A$9:$A$89,0),MATCH(DataBase!N$1,Modelo!$A$9:$D$9,0))</f>
        <v>positivo</v>
      </c>
      <c r="O69" s="115">
        <f t="array" ref="O69">IF(N69="negativo",INDEX($AD$3:$AG$51,MATCH(1,($B69=$AD$3:$AD$51)*($J69=$AE$3:$AE$51),0),3),IF(N69="positivo",INDEX($AD$55:$AG$109,MATCH(1,($B69=$AD$55:$AD$109)*($J69=$AE$55:$AE$109),0),3)))</f>
        <v>0.96</v>
      </c>
      <c r="P69" s="115">
        <f t="array" ref="P69">IF(N69="negativo",INDEX($AD$3:$AG$51,MATCH(1,($B69=$AD$3:$AD$51)*($J69=$AE$3:$AE$51),0),4),IF(N69="positivo",INDEX($AD$55:$AG$109,MATCH(1,($B69=$AD$55:$AD$109)*($J69=$AE$55:$AE$109),0),4)))</f>
        <v>0.15</v>
      </c>
      <c r="Q69" s="115" t="str">
        <f>VLOOKUP(M69,Modelo!$A$2:$C$7,2,0)</f>
        <v>Impacto Económico, Social y Comunitario</v>
      </c>
      <c r="R69" s="118">
        <f t="array" ref="R69">INDEX(Modelo!$F$1:$H$37,MATCH(1,(DataBase!Q69=Modelo!$G$1:$G$37)*(DataBase!B69=Modelo!$F$1:$F$37),0),3)</f>
        <v>0.11764705882352941</v>
      </c>
      <c r="S69" s="115">
        <f t="shared" si="4"/>
        <v>100</v>
      </c>
      <c r="T69" s="115">
        <f t="shared" si="5"/>
        <v>11.76470588235294</v>
      </c>
      <c r="AD69" s="117" t="s">
        <v>313</v>
      </c>
      <c r="AE69" s="117" t="s">
        <v>52</v>
      </c>
      <c r="AF69" s="119">
        <v>1.9E-2</v>
      </c>
      <c r="AG69" s="119">
        <v>8.0999999999999996E-3</v>
      </c>
    </row>
    <row r="70" spans="1:33" x14ac:dyDescent="0.3">
      <c r="A70" s="115" t="s">
        <v>331</v>
      </c>
      <c r="B70" s="115" t="s">
        <v>313</v>
      </c>
      <c r="C70" s="115" t="s">
        <v>103</v>
      </c>
      <c r="D70" s="115" t="s">
        <v>87</v>
      </c>
      <c r="E70" s="115" t="s">
        <v>86</v>
      </c>
      <c r="F70" s="115" t="s">
        <v>86</v>
      </c>
      <c r="G70" s="115">
        <v>1953</v>
      </c>
      <c r="H70" s="115" t="s">
        <v>125</v>
      </c>
      <c r="I70" s="115">
        <v>7.1291921260000004</v>
      </c>
      <c r="J70" s="115" t="s">
        <v>73</v>
      </c>
      <c r="K70" s="115" t="str">
        <f>INDEX(DatosProcesados!$A$1:$BF$101,MATCH(DataBase!A70,DatosProcesados!$A$1:$A$101,0),MATCH(DataBase!J70,DatosProcesados!$A$1:$BF$1,0))</f>
        <v xml:space="preserve">No informa </v>
      </c>
      <c r="L70" s="115" t="str">
        <f>INDEX(Modelo!$A$9:$D$89,MATCH(DataBase!$J70,Modelo!$A$9:$A$89,0),MATCH(DataBase!L$1,Modelo!$A$9:$D$9,0))</f>
        <v>Impacto económico y gobernanza</v>
      </c>
      <c r="M70" s="115" t="str">
        <f>INDEX(Modelo!$A$9:$D$89,MATCH(DataBase!$J70,Modelo!$A$9:$A$89,0),MATCH(DataBase!M$1,Modelo!$A$9:$D$9,0))</f>
        <v>Pilar 6</v>
      </c>
      <c r="N70" s="115" t="str">
        <f>INDEX(Modelo!$A$9:$D$89,MATCH(DataBase!$J70,Modelo!$A$9:$A$89,0),MATCH(DataBase!N$1,Modelo!$A$9:$D$9,0))</f>
        <v>positivo</v>
      </c>
      <c r="O70" s="115">
        <f t="array" ref="O70">IF(N70="negativo",INDEX($AD$3:$AG$51,MATCH(1,($B70=$AD$3:$AD$51)*($J70=$AE$3:$AE$51),0),3),IF(N70="positivo",INDEX($AD$55:$AG$109,MATCH(1,($B70=$AD$55:$AD$109)*($J70=$AE$55:$AE$109),0),3)))</f>
        <v>0.97</v>
      </c>
      <c r="P70" s="115">
        <f t="array" ref="P70">IF(N70="negativo",INDEX($AD$3:$AG$51,MATCH(1,($B70=$AD$3:$AD$51)*($J70=$AE$3:$AE$51),0),4),IF(N70="positivo",INDEX($AD$55:$AG$109,MATCH(1,($B70=$AD$55:$AD$109)*($J70=$AE$55:$AE$109),0),4)))</f>
        <v>0.16800000000000001</v>
      </c>
      <c r="Q70" s="115" t="str">
        <f>VLOOKUP(M70,Modelo!$A$2:$C$7,2,0)</f>
        <v>Impacto Económico, Social y Comunitario</v>
      </c>
      <c r="R70" s="118">
        <f t="array" ref="R70">INDEX(Modelo!$F$1:$H$37,MATCH(1,(DataBase!Q70=Modelo!$G$1:$G$37)*(DataBase!B70=Modelo!$F$1:$F$37),0),3)</f>
        <v>0.11764705882352941</v>
      </c>
      <c r="S70" s="115">
        <f t="shared" si="4"/>
        <v>0</v>
      </c>
      <c r="T70" s="115">
        <f t="shared" si="5"/>
        <v>0</v>
      </c>
      <c r="AD70" s="117" t="s">
        <v>313</v>
      </c>
      <c r="AE70" s="117" t="s">
        <v>66</v>
      </c>
      <c r="AF70" s="119">
        <v>7.0763358778625944</v>
      </c>
      <c r="AG70" s="119">
        <v>1.5951198800320521E-2</v>
      </c>
    </row>
    <row r="71" spans="1:33" x14ac:dyDescent="0.3">
      <c r="A71" s="115" t="s">
        <v>277</v>
      </c>
      <c r="B71" s="115" t="s">
        <v>216</v>
      </c>
      <c r="C71" s="115" t="s">
        <v>85</v>
      </c>
      <c r="D71" s="115" t="s">
        <v>86</v>
      </c>
      <c r="E71" s="115" t="s">
        <v>87</v>
      </c>
      <c r="F71" s="115" t="s">
        <v>87</v>
      </c>
      <c r="G71" s="115">
        <v>1965</v>
      </c>
      <c r="H71" s="115" t="s">
        <v>244</v>
      </c>
      <c r="I71" s="115">
        <v>2.0973851419999998</v>
      </c>
      <c r="J71" s="115" t="s">
        <v>73</v>
      </c>
      <c r="K71" s="115" t="str">
        <f>INDEX(DatosProcesados!$A$1:$BF$101,MATCH(DataBase!A71,DatosProcesados!$A$1:$A$101,0),MATCH(DataBase!J71,DatosProcesados!$A$1:$BF$1,0))</f>
        <v xml:space="preserve">No informa </v>
      </c>
      <c r="L71" s="115" t="str">
        <f>INDEX(Modelo!$A$9:$D$89,MATCH(DataBase!$J71,Modelo!$A$9:$A$89,0),MATCH(DataBase!L$1,Modelo!$A$9:$D$9,0))</f>
        <v>Impacto económico y gobernanza</v>
      </c>
      <c r="M71" s="115" t="str">
        <f>INDEX(Modelo!$A$9:$D$89,MATCH(DataBase!$J71,Modelo!$A$9:$A$89,0),MATCH(DataBase!M$1,Modelo!$A$9:$D$9,0))</f>
        <v>Pilar 6</v>
      </c>
      <c r="N71" s="115" t="str">
        <f>INDEX(Modelo!$A$9:$D$89,MATCH(DataBase!$J71,Modelo!$A$9:$A$89,0),MATCH(DataBase!N$1,Modelo!$A$9:$D$9,0))</f>
        <v>positivo</v>
      </c>
      <c r="O71" s="115">
        <f t="array" ref="O71">IF(N71="negativo",INDEX($AD$3:$AG$51,MATCH(1,($B71=$AD$3:$AD$51)*($J71=$AE$3:$AE$51),0),3),IF(N71="positivo",INDEX($AD$55:$AG$109,MATCH(1,($B71=$AD$55:$AD$109)*($J71=$AE$55:$AE$109),0),3)))</f>
        <v>0.95</v>
      </c>
      <c r="P71" s="115">
        <f t="array" ref="P71">IF(N71="negativo",INDEX($AD$3:$AG$51,MATCH(1,($B71=$AD$3:$AD$51)*($J71=$AE$3:$AE$51),0),4),IF(N71="positivo",INDEX($AD$55:$AG$109,MATCH(1,($B71=$AD$55:$AD$109)*($J71=$AE$55:$AE$109),0),4)))</f>
        <v>0.23369999999999999</v>
      </c>
      <c r="Q71" s="115" t="str">
        <f>VLOOKUP(M71,Modelo!$A$2:$C$7,2,0)</f>
        <v>Impacto Económico, Social y Comunitario</v>
      </c>
      <c r="R71" s="118">
        <f t="array" ref="R71">INDEX(Modelo!$F$1:$H$37,MATCH(1,(DataBase!Q71=Modelo!$G$1:$G$37)*(DataBase!B71=Modelo!$F$1:$F$37),0),3)</f>
        <v>0.10526315789473684</v>
      </c>
      <c r="S71" s="115">
        <f t="shared" si="4"/>
        <v>0</v>
      </c>
      <c r="T71" s="115">
        <f t="shared" si="5"/>
        <v>0</v>
      </c>
      <c r="AD71" s="117" t="s">
        <v>313</v>
      </c>
      <c r="AE71" s="117" t="s">
        <v>49</v>
      </c>
      <c r="AF71" s="119">
        <v>0.72</v>
      </c>
      <c r="AG71" s="119">
        <v>0.12</v>
      </c>
    </row>
    <row r="72" spans="1:33" x14ac:dyDescent="0.3">
      <c r="A72" s="115" t="s">
        <v>356</v>
      </c>
      <c r="B72" s="115" t="s">
        <v>313</v>
      </c>
      <c r="C72" s="115" t="s">
        <v>103</v>
      </c>
      <c r="D72" s="115" t="s">
        <v>87</v>
      </c>
      <c r="E72" s="115" t="s">
        <v>86</v>
      </c>
      <c r="F72" s="115" t="s">
        <v>86</v>
      </c>
      <c r="G72" s="115">
        <v>1989</v>
      </c>
      <c r="H72" s="115" t="s">
        <v>125</v>
      </c>
      <c r="I72" s="115">
        <v>3.0305383369999999</v>
      </c>
      <c r="J72" s="115" t="s">
        <v>73</v>
      </c>
      <c r="K72" s="115" t="str">
        <f>INDEX(DatosProcesados!$A$1:$BF$101,MATCH(DataBase!A72,DatosProcesados!$A$1:$A$101,0),MATCH(DataBase!J72,DatosProcesados!$A$1:$BF$1,0))</f>
        <v xml:space="preserve">No informa </v>
      </c>
      <c r="L72" s="115" t="str">
        <f>INDEX(Modelo!$A$9:$D$89,MATCH(DataBase!$J72,Modelo!$A$9:$A$89,0),MATCH(DataBase!L$1,Modelo!$A$9:$D$9,0))</f>
        <v>Impacto económico y gobernanza</v>
      </c>
      <c r="M72" s="115" t="str">
        <f>INDEX(Modelo!$A$9:$D$89,MATCH(DataBase!$J72,Modelo!$A$9:$A$89,0),MATCH(DataBase!M$1,Modelo!$A$9:$D$9,0))</f>
        <v>Pilar 6</v>
      </c>
      <c r="N72" s="115" t="str">
        <f>INDEX(Modelo!$A$9:$D$89,MATCH(DataBase!$J72,Modelo!$A$9:$A$89,0),MATCH(DataBase!N$1,Modelo!$A$9:$D$9,0))</f>
        <v>positivo</v>
      </c>
      <c r="O72" s="115">
        <f t="array" ref="O72">IF(N72="negativo",INDEX($AD$3:$AG$51,MATCH(1,($B72=$AD$3:$AD$51)*($J72=$AE$3:$AE$51),0),3),IF(N72="positivo",INDEX($AD$55:$AG$109,MATCH(1,($B72=$AD$55:$AD$109)*($J72=$AE$55:$AE$109),0),3)))</f>
        <v>0.97</v>
      </c>
      <c r="P72" s="115">
        <f t="array" ref="P72">IF(N72="negativo",INDEX($AD$3:$AG$51,MATCH(1,($B72=$AD$3:$AD$51)*($J72=$AE$3:$AE$51),0),4),IF(N72="positivo",INDEX($AD$55:$AG$109,MATCH(1,($B72=$AD$55:$AD$109)*($J72=$AE$55:$AE$109),0),4)))</f>
        <v>0.16800000000000001</v>
      </c>
      <c r="Q72" s="115" t="str">
        <f>VLOOKUP(M72,Modelo!$A$2:$C$7,2,0)</f>
        <v>Impacto Económico, Social y Comunitario</v>
      </c>
      <c r="R72" s="118">
        <f t="array" ref="R72">INDEX(Modelo!$F$1:$H$37,MATCH(1,(DataBase!Q72=Modelo!$G$1:$G$37)*(DataBase!B72=Modelo!$F$1:$F$37),0),3)</f>
        <v>0.11764705882352941</v>
      </c>
      <c r="S72" s="115">
        <f t="shared" si="4"/>
        <v>0</v>
      </c>
      <c r="T72" s="115">
        <f t="shared" si="5"/>
        <v>0</v>
      </c>
      <c r="AD72" s="117" t="s">
        <v>313</v>
      </c>
      <c r="AE72" s="117" t="s">
        <v>58</v>
      </c>
      <c r="AF72" s="119">
        <v>196</v>
      </c>
      <c r="AG72" s="119">
        <v>12.3</v>
      </c>
    </row>
    <row r="73" spans="1:33" x14ac:dyDescent="0.3">
      <c r="A73" s="115" t="s">
        <v>268</v>
      </c>
      <c r="B73" s="115" t="s">
        <v>216</v>
      </c>
      <c r="C73" s="115" t="s">
        <v>103</v>
      </c>
      <c r="D73" s="115" t="s">
        <v>86</v>
      </c>
      <c r="E73" s="115" t="s">
        <v>86</v>
      </c>
      <c r="F73" s="115" t="s">
        <v>87</v>
      </c>
      <c r="G73" s="115">
        <v>1986</v>
      </c>
      <c r="H73" s="115" t="s">
        <v>125</v>
      </c>
      <c r="I73" s="115">
        <v>2.2734296359999999</v>
      </c>
      <c r="J73" s="115" t="s">
        <v>73</v>
      </c>
      <c r="K73" s="115" t="str">
        <f>INDEX(DatosProcesados!$A$1:$BF$101,MATCH(DataBase!A73,DatosProcesados!$A$1:$A$101,0),MATCH(DataBase!J73,DatosProcesados!$A$1:$BF$1,0))</f>
        <v xml:space="preserve">No informa </v>
      </c>
      <c r="L73" s="115" t="str">
        <f>INDEX(Modelo!$A$9:$D$89,MATCH(DataBase!$J73,Modelo!$A$9:$A$89,0),MATCH(DataBase!L$1,Modelo!$A$9:$D$9,0))</f>
        <v>Impacto económico y gobernanza</v>
      </c>
      <c r="M73" s="115" t="str">
        <f>INDEX(Modelo!$A$9:$D$89,MATCH(DataBase!$J73,Modelo!$A$9:$A$89,0),MATCH(DataBase!M$1,Modelo!$A$9:$D$9,0))</f>
        <v>Pilar 6</v>
      </c>
      <c r="N73" s="115" t="str">
        <f>INDEX(Modelo!$A$9:$D$89,MATCH(DataBase!$J73,Modelo!$A$9:$A$89,0),MATCH(DataBase!N$1,Modelo!$A$9:$D$9,0))</f>
        <v>positivo</v>
      </c>
      <c r="O73" s="115">
        <f t="array" ref="O73">IF(N73="negativo",INDEX($AD$3:$AG$51,MATCH(1,($B73=$AD$3:$AD$51)*($J73=$AE$3:$AE$51),0),3),IF(N73="positivo",INDEX($AD$55:$AG$109,MATCH(1,($B73=$AD$55:$AD$109)*($J73=$AE$55:$AE$109),0),3)))</f>
        <v>0.95</v>
      </c>
      <c r="P73" s="115">
        <f t="array" ref="P73">IF(N73="negativo",INDEX($AD$3:$AG$51,MATCH(1,($B73=$AD$3:$AD$51)*($J73=$AE$3:$AE$51),0),4),IF(N73="positivo",INDEX($AD$55:$AG$109,MATCH(1,($B73=$AD$55:$AD$109)*($J73=$AE$55:$AE$109),0),4)))</f>
        <v>0.23369999999999999</v>
      </c>
      <c r="Q73" s="115" t="str">
        <f>VLOOKUP(M73,Modelo!$A$2:$C$7,2,0)</f>
        <v>Impacto Económico, Social y Comunitario</v>
      </c>
      <c r="R73" s="118">
        <f t="array" ref="R73">INDEX(Modelo!$F$1:$H$37,MATCH(1,(DataBase!Q73=Modelo!$G$1:$G$37)*(DataBase!B73=Modelo!$F$1:$F$37),0),3)</f>
        <v>0.10526315789473684</v>
      </c>
      <c r="S73" s="115">
        <f t="shared" si="4"/>
        <v>0</v>
      </c>
      <c r="T73" s="115">
        <f t="shared" si="5"/>
        <v>0</v>
      </c>
      <c r="AD73" s="117" t="s">
        <v>313</v>
      </c>
      <c r="AE73" s="117" t="s">
        <v>57</v>
      </c>
      <c r="AF73" s="119">
        <v>187</v>
      </c>
      <c r="AG73" s="119">
        <v>12.3</v>
      </c>
    </row>
    <row r="74" spans="1:33" x14ac:dyDescent="0.3">
      <c r="A74" s="115" t="s">
        <v>234</v>
      </c>
      <c r="B74" s="115" t="s">
        <v>216</v>
      </c>
      <c r="C74" s="115" t="s">
        <v>103</v>
      </c>
      <c r="D74" s="115" t="s">
        <v>86</v>
      </c>
      <c r="E74" s="115" t="s">
        <v>86</v>
      </c>
      <c r="F74" s="115" t="s">
        <v>86</v>
      </c>
      <c r="G74" s="115">
        <v>1904</v>
      </c>
      <c r="H74" s="115" t="s">
        <v>125</v>
      </c>
      <c r="I74" s="115">
        <v>2.8467005310000002</v>
      </c>
      <c r="J74" s="115" t="s">
        <v>73</v>
      </c>
      <c r="K74" s="115">
        <f>INDEX(DatosProcesados!$A$1:$BF$101,MATCH(DataBase!A74,DatosProcesados!$A$1:$A$101,0),MATCH(DataBase!J74,DatosProcesados!$A$1:$BF$1,0))</f>
        <v>0.95</v>
      </c>
      <c r="L74" s="115" t="str">
        <f>INDEX(Modelo!$A$9:$D$89,MATCH(DataBase!$J74,Modelo!$A$9:$A$89,0),MATCH(DataBase!L$1,Modelo!$A$9:$D$9,0))</f>
        <v>Impacto económico y gobernanza</v>
      </c>
      <c r="M74" s="115" t="str">
        <f>INDEX(Modelo!$A$9:$D$89,MATCH(DataBase!$J74,Modelo!$A$9:$A$89,0),MATCH(DataBase!M$1,Modelo!$A$9:$D$9,0))</f>
        <v>Pilar 6</v>
      </c>
      <c r="N74" s="115" t="str">
        <f>INDEX(Modelo!$A$9:$D$89,MATCH(DataBase!$J74,Modelo!$A$9:$A$89,0),MATCH(DataBase!N$1,Modelo!$A$9:$D$9,0))</f>
        <v>positivo</v>
      </c>
      <c r="O74" s="115">
        <f t="array" ref="O74">IF(N74="negativo",INDEX($AD$3:$AG$51,MATCH(1,($B74=$AD$3:$AD$51)*($J74=$AE$3:$AE$51),0),3),IF(N74="positivo",INDEX($AD$55:$AG$109,MATCH(1,($B74=$AD$55:$AD$109)*($J74=$AE$55:$AE$109),0),3)))</f>
        <v>0.95</v>
      </c>
      <c r="P74" s="115">
        <f t="array" ref="P74">IF(N74="negativo",INDEX($AD$3:$AG$51,MATCH(1,($B74=$AD$3:$AD$51)*($J74=$AE$3:$AE$51),0),4),IF(N74="positivo",INDEX($AD$55:$AG$109,MATCH(1,($B74=$AD$55:$AD$109)*($J74=$AE$55:$AE$109),0),4)))</f>
        <v>0.23369999999999999</v>
      </c>
      <c r="Q74" s="115" t="str">
        <f>VLOOKUP(M74,Modelo!$A$2:$C$7,2,0)</f>
        <v>Impacto Económico, Social y Comunitario</v>
      </c>
      <c r="R74" s="118">
        <f t="array" ref="R74">INDEX(Modelo!$F$1:$H$37,MATCH(1,(DataBase!Q74=Modelo!$G$1:$G$37)*(DataBase!B74=Modelo!$F$1:$F$37),0),3)</f>
        <v>0.10526315789473684</v>
      </c>
      <c r="S74" s="115">
        <f t="shared" si="4"/>
        <v>100</v>
      </c>
      <c r="T74" s="115">
        <f t="shared" si="5"/>
        <v>10.526315789473683</v>
      </c>
      <c r="AD74" s="117" t="s">
        <v>379</v>
      </c>
      <c r="AE74" s="117" t="s">
        <v>73</v>
      </c>
      <c r="AF74" s="119">
        <v>1</v>
      </c>
      <c r="AG74" s="119">
        <v>0.53</v>
      </c>
    </row>
    <row r="75" spans="1:33" x14ac:dyDescent="0.3">
      <c r="A75" s="115" t="s">
        <v>359</v>
      </c>
      <c r="B75" s="115" t="s">
        <v>313</v>
      </c>
      <c r="C75" s="115" t="s">
        <v>103</v>
      </c>
      <c r="D75" s="115" t="s">
        <v>86</v>
      </c>
      <c r="E75" s="115" t="s">
        <v>87</v>
      </c>
      <c r="F75" s="115" t="s">
        <v>87</v>
      </c>
      <c r="G75" s="115">
        <v>1993</v>
      </c>
      <c r="H75" s="115" t="s">
        <v>244</v>
      </c>
      <c r="I75" s="115">
        <v>2.3607916150000001</v>
      </c>
      <c r="J75" s="115" t="s">
        <v>73</v>
      </c>
      <c r="K75" s="115" t="str">
        <f>INDEX(DatosProcesados!$A$1:$BF$101,MATCH(DataBase!A75,DatosProcesados!$A$1:$A$101,0),MATCH(DataBase!J75,DatosProcesados!$A$1:$BF$1,0))</f>
        <v>No informa</v>
      </c>
      <c r="L75" s="115" t="str">
        <f>INDEX(Modelo!$A$9:$D$89,MATCH(DataBase!$J75,Modelo!$A$9:$A$89,0),MATCH(DataBase!L$1,Modelo!$A$9:$D$9,0))</f>
        <v>Impacto económico y gobernanza</v>
      </c>
      <c r="M75" s="115" t="str">
        <f>INDEX(Modelo!$A$9:$D$89,MATCH(DataBase!$J75,Modelo!$A$9:$A$89,0),MATCH(DataBase!M$1,Modelo!$A$9:$D$9,0))</f>
        <v>Pilar 6</v>
      </c>
      <c r="N75" s="115" t="str">
        <f>INDEX(Modelo!$A$9:$D$89,MATCH(DataBase!$J75,Modelo!$A$9:$A$89,0),MATCH(DataBase!N$1,Modelo!$A$9:$D$9,0))</f>
        <v>positivo</v>
      </c>
      <c r="O75" s="115">
        <f t="array" ref="O75">IF(N75="negativo",INDEX($AD$3:$AG$51,MATCH(1,($B75=$AD$3:$AD$51)*($J75=$AE$3:$AE$51),0),3),IF(N75="positivo",INDEX($AD$55:$AG$109,MATCH(1,($B75=$AD$55:$AD$109)*($J75=$AE$55:$AE$109),0),3)))</f>
        <v>0.97</v>
      </c>
      <c r="P75" s="115">
        <f t="array" ref="P75">IF(N75="negativo",INDEX($AD$3:$AG$51,MATCH(1,($B75=$AD$3:$AD$51)*($J75=$AE$3:$AE$51),0),4),IF(N75="positivo",INDEX($AD$55:$AG$109,MATCH(1,($B75=$AD$55:$AD$109)*($J75=$AE$55:$AE$109),0),4)))</f>
        <v>0.16800000000000001</v>
      </c>
      <c r="Q75" s="115" t="str">
        <f>VLOOKUP(M75,Modelo!$A$2:$C$7,2,0)</f>
        <v>Impacto Económico, Social y Comunitario</v>
      </c>
      <c r="R75" s="118">
        <f t="array" ref="R75">INDEX(Modelo!$F$1:$H$37,MATCH(1,(DataBase!Q75=Modelo!$G$1:$G$37)*(DataBase!B75=Modelo!$F$1:$F$37),0),3)</f>
        <v>0.11764705882352941</v>
      </c>
      <c r="S75" s="115">
        <f t="shared" si="4"/>
        <v>0</v>
      </c>
      <c r="T75" s="115">
        <f t="shared" si="5"/>
        <v>0</v>
      </c>
      <c r="AD75" s="117" t="s">
        <v>379</v>
      </c>
      <c r="AE75" s="117" t="s">
        <v>70</v>
      </c>
      <c r="AF75" s="119">
        <v>2.4578387324896596E-3</v>
      </c>
      <c r="AG75" s="119">
        <v>2.4578387324896596E-3</v>
      </c>
    </row>
    <row r="76" spans="1:33" x14ac:dyDescent="0.3">
      <c r="A76" s="115" t="s">
        <v>327</v>
      </c>
      <c r="B76" s="115" t="s">
        <v>313</v>
      </c>
      <c r="C76" s="115" t="s">
        <v>103</v>
      </c>
      <c r="D76" s="115" t="s">
        <v>86</v>
      </c>
      <c r="E76" s="115" t="s">
        <v>86</v>
      </c>
      <c r="F76" s="115" t="s">
        <v>87</v>
      </c>
      <c r="G76" s="115">
        <v>2005</v>
      </c>
      <c r="H76" s="115" t="s">
        <v>328</v>
      </c>
      <c r="I76" s="115">
        <v>10.521119421</v>
      </c>
      <c r="J76" s="115" t="s">
        <v>73</v>
      </c>
      <c r="K76" s="115">
        <f>INDEX(DatosProcesados!$A$1:$BF$101,MATCH(DataBase!A76,DatosProcesados!$A$1:$A$101,0),MATCH(DataBase!J76,DatosProcesados!$A$1:$BF$1,0))</f>
        <v>0.97</v>
      </c>
      <c r="L76" s="115" t="str">
        <f>INDEX(Modelo!$A$9:$D$89,MATCH(DataBase!$J76,Modelo!$A$9:$A$89,0),MATCH(DataBase!L$1,Modelo!$A$9:$D$9,0))</f>
        <v>Impacto económico y gobernanza</v>
      </c>
      <c r="M76" s="115" t="str">
        <f>INDEX(Modelo!$A$9:$D$89,MATCH(DataBase!$J76,Modelo!$A$9:$A$89,0),MATCH(DataBase!M$1,Modelo!$A$9:$D$9,0))</f>
        <v>Pilar 6</v>
      </c>
      <c r="N76" s="115" t="str">
        <f>INDEX(Modelo!$A$9:$D$89,MATCH(DataBase!$J76,Modelo!$A$9:$A$89,0),MATCH(DataBase!N$1,Modelo!$A$9:$D$9,0))</f>
        <v>positivo</v>
      </c>
      <c r="O76" s="115">
        <f t="array" ref="O76">IF(N76="negativo",INDEX($AD$3:$AG$51,MATCH(1,($B76=$AD$3:$AD$51)*($J76=$AE$3:$AE$51),0),3),IF(N76="positivo",INDEX($AD$55:$AG$109,MATCH(1,($B76=$AD$55:$AD$109)*($J76=$AE$55:$AE$109),0),3)))</f>
        <v>0.97</v>
      </c>
      <c r="P76" s="115">
        <f t="array" ref="P76">IF(N76="negativo",INDEX($AD$3:$AG$51,MATCH(1,($B76=$AD$3:$AD$51)*($J76=$AE$3:$AE$51),0),4),IF(N76="positivo",INDEX($AD$55:$AG$109,MATCH(1,($B76=$AD$55:$AD$109)*($J76=$AE$55:$AE$109),0),4)))</f>
        <v>0.16800000000000001</v>
      </c>
      <c r="Q76" s="115" t="str">
        <f>VLOOKUP(M76,Modelo!$A$2:$C$7,2,0)</f>
        <v>Impacto Económico, Social y Comunitario</v>
      </c>
      <c r="R76" s="118">
        <f t="array" ref="R76">INDEX(Modelo!$F$1:$H$37,MATCH(1,(DataBase!Q76=Modelo!$G$1:$G$37)*(DataBase!B76=Modelo!$F$1:$F$37),0),3)</f>
        <v>0.11764705882352941</v>
      </c>
      <c r="S76" s="115">
        <f t="shared" si="4"/>
        <v>100</v>
      </c>
      <c r="T76" s="115">
        <f t="shared" si="5"/>
        <v>11.76470588235294</v>
      </c>
      <c r="AD76" s="117" t="s">
        <v>379</v>
      </c>
      <c r="AE76" s="117" t="s">
        <v>48</v>
      </c>
      <c r="AF76" s="119">
        <v>0.37</v>
      </c>
      <c r="AG76" s="119">
        <v>0</v>
      </c>
    </row>
    <row r="77" spans="1:33" x14ac:dyDescent="0.3">
      <c r="A77" s="115" t="s">
        <v>283</v>
      </c>
      <c r="B77" s="115" t="s">
        <v>216</v>
      </c>
      <c r="C77" s="115" t="s">
        <v>103</v>
      </c>
      <c r="D77" s="115" t="s">
        <v>86</v>
      </c>
      <c r="E77" s="115" t="s">
        <v>86</v>
      </c>
      <c r="F77" s="115" t="s">
        <v>87</v>
      </c>
      <c r="G77" s="115">
        <v>1958</v>
      </c>
      <c r="H77" s="115" t="s">
        <v>125</v>
      </c>
      <c r="I77" s="115">
        <v>2.0172595470000001</v>
      </c>
      <c r="J77" s="115" t="s">
        <v>73</v>
      </c>
      <c r="K77" s="115" t="str">
        <f>INDEX(DatosProcesados!$A$1:$BF$101,MATCH(DataBase!A77,DatosProcesados!$A$1:$A$101,0),MATCH(DataBase!J77,DatosProcesados!$A$1:$BF$1,0))</f>
        <v>No informa</v>
      </c>
      <c r="L77" s="115" t="str">
        <f>INDEX(Modelo!$A$9:$D$89,MATCH(DataBase!$J77,Modelo!$A$9:$A$89,0),MATCH(DataBase!L$1,Modelo!$A$9:$D$9,0))</f>
        <v>Impacto económico y gobernanza</v>
      </c>
      <c r="M77" s="115" t="str">
        <f>INDEX(Modelo!$A$9:$D$89,MATCH(DataBase!$J77,Modelo!$A$9:$A$89,0),MATCH(DataBase!M$1,Modelo!$A$9:$D$9,0))</f>
        <v>Pilar 6</v>
      </c>
      <c r="N77" s="115" t="str">
        <f>INDEX(Modelo!$A$9:$D$89,MATCH(DataBase!$J77,Modelo!$A$9:$A$89,0),MATCH(DataBase!N$1,Modelo!$A$9:$D$9,0))</f>
        <v>positivo</v>
      </c>
      <c r="O77" s="115">
        <f t="array" ref="O77">IF(N77="negativo",INDEX($AD$3:$AG$51,MATCH(1,($B77=$AD$3:$AD$51)*($J77=$AE$3:$AE$51),0),3),IF(N77="positivo",INDEX($AD$55:$AG$109,MATCH(1,($B77=$AD$55:$AD$109)*($J77=$AE$55:$AE$109),0),3)))</f>
        <v>0.95</v>
      </c>
      <c r="P77" s="115">
        <f t="array" ref="P77">IF(N77="negativo",INDEX($AD$3:$AG$51,MATCH(1,($B77=$AD$3:$AD$51)*($J77=$AE$3:$AE$51),0),4),IF(N77="positivo",INDEX($AD$55:$AG$109,MATCH(1,($B77=$AD$55:$AD$109)*($J77=$AE$55:$AE$109),0),4)))</f>
        <v>0.23369999999999999</v>
      </c>
      <c r="Q77" s="115" t="str">
        <f>VLOOKUP(M77,Modelo!$A$2:$C$7,2,0)</f>
        <v>Impacto Económico, Social y Comunitario</v>
      </c>
      <c r="R77" s="118">
        <f t="array" ref="R77">INDEX(Modelo!$F$1:$H$37,MATCH(1,(DataBase!Q77=Modelo!$G$1:$G$37)*(DataBase!B77=Modelo!$F$1:$F$37),0),3)</f>
        <v>0.10526315789473684</v>
      </c>
      <c r="S77" s="115">
        <f t="shared" si="4"/>
        <v>0</v>
      </c>
      <c r="T77" s="115">
        <f t="shared" si="5"/>
        <v>0</v>
      </c>
      <c r="AD77" s="117" t="s">
        <v>379</v>
      </c>
      <c r="AE77" s="117" t="s">
        <v>68</v>
      </c>
      <c r="AF77" s="119">
        <v>2.2302382426449816E-3</v>
      </c>
      <c r="AG77" s="119">
        <v>2.2302382426449816E-3</v>
      </c>
    </row>
    <row r="78" spans="1:33" x14ac:dyDescent="0.3">
      <c r="A78" s="115" t="s">
        <v>188</v>
      </c>
      <c r="B78" s="115" t="s">
        <v>84</v>
      </c>
      <c r="C78" s="115" t="s">
        <v>103</v>
      </c>
      <c r="D78" s="115" t="s">
        <v>86</v>
      </c>
      <c r="E78" s="115" t="s">
        <v>87</v>
      </c>
      <c r="F78" s="115" t="s">
        <v>86</v>
      </c>
      <c r="G78" s="115">
        <v>1974</v>
      </c>
      <c r="H78" s="115" t="s">
        <v>125</v>
      </c>
      <c r="I78" s="115">
        <v>2.2729038500000001</v>
      </c>
      <c r="J78" s="115" t="s">
        <v>73</v>
      </c>
      <c r="K78" s="115">
        <f>INDEX(DatosProcesados!$A$1:$BF$101,MATCH(DataBase!A78,DatosProcesados!$A$1:$A$101,0),MATCH(DataBase!J78,DatosProcesados!$A$1:$BF$1,0))</f>
        <v>0.4</v>
      </c>
      <c r="L78" s="115" t="str">
        <f>INDEX(Modelo!$A$9:$D$89,MATCH(DataBase!$J78,Modelo!$A$9:$A$89,0),MATCH(DataBase!L$1,Modelo!$A$9:$D$9,0))</f>
        <v>Impacto económico y gobernanza</v>
      </c>
      <c r="M78" s="115" t="str">
        <f>INDEX(Modelo!$A$9:$D$89,MATCH(DataBase!$J78,Modelo!$A$9:$A$89,0),MATCH(DataBase!M$1,Modelo!$A$9:$D$9,0))</f>
        <v>Pilar 6</v>
      </c>
      <c r="N78" s="115" t="str">
        <f>INDEX(Modelo!$A$9:$D$89,MATCH(DataBase!$J78,Modelo!$A$9:$A$89,0),MATCH(DataBase!N$1,Modelo!$A$9:$D$9,0))</f>
        <v>positivo</v>
      </c>
      <c r="O78" s="115">
        <f t="array" ref="O78">IF(N78="negativo",INDEX($AD$3:$AG$51,MATCH(1,($B78=$AD$3:$AD$51)*($J78=$AE$3:$AE$51),0),3),IF(N78="positivo",INDEX($AD$55:$AG$109,MATCH(1,($B78=$AD$55:$AD$109)*($J78=$AE$55:$AE$109),0),3)))</f>
        <v>0.96</v>
      </c>
      <c r="P78" s="115">
        <f t="array" ref="P78">IF(N78="negativo",INDEX($AD$3:$AG$51,MATCH(1,($B78=$AD$3:$AD$51)*($J78=$AE$3:$AE$51),0),4),IF(N78="positivo",INDEX($AD$55:$AG$109,MATCH(1,($B78=$AD$55:$AD$109)*($J78=$AE$55:$AE$109),0),4)))</f>
        <v>0.15</v>
      </c>
      <c r="Q78" s="115" t="str">
        <f>VLOOKUP(M78,Modelo!$A$2:$C$7,2,0)</f>
        <v>Impacto Económico, Social y Comunitario</v>
      </c>
      <c r="R78" s="118">
        <f t="array" ref="R78">INDEX(Modelo!$F$1:$H$37,MATCH(1,(DataBase!Q78=Modelo!$G$1:$G$37)*(DataBase!B78=Modelo!$F$1:$F$37),0),3)</f>
        <v>0.11764705882352941</v>
      </c>
      <c r="S78" s="115">
        <f t="shared" si="4"/>
        <v>30.864197530864203</v>
      </c>
      <c r="T78" s="115">
        <f t="shared" si="5"/>
        <v>3.6310820624546123</v>
      </c>
      <c r="AD78" s="117" t="s">
        <v>379</v>
      </c>
      <c r="AE78" s="117" t="s">
        <v>52</v>
      </c>
      <c r="AF78" s="119">
        <v>7.0999999999999994E-2</v>
      </c>
      <c r="AG78" s="119">
        <v>0</v>
      </c>
    </row>
    <row r="79" spans="1:33" x14ac:dyDescent="0.3">
      <c r="A79" s="115" t="s">
        <v>199</v>
      </c>
      <c r="B79" s="115" t="s">
        <v>84</v>
      </c>
      <c r="C79" s="115" t="s">
        <v>103</v>
      </c>
      <c r="D79" s="115" t="s">
        <v>86</v>
      </c>
      <c r="E79" s="115" t="s">
        <v>86</v>
      </c>
      <c r="F79" s="115" t="s">
        <v>87</v>
      </c>
      <c r="G79" s="115">
        <v>2015</v>
      </c>
      <c r="H79" s="115" t="s">
        <v>125</v>
      </c>
      <c r="I79" s="115">
        <v>0.70314701400000001</v>
      </c>
      <c r="J79" s="115" t="s">
        <v>73</v>
      </c>
      <c r="K79" s="115" t="str">
        <f>INDEX(DatosProcesados!$A$1:$BF$101,MATCH(DataBase!A79,DatosProcesados!$A$1:$A$101,0),MATCH(DataBase!J79,DatosProcesados!$A$1:$BF$1,0))</f>
        <v xml:space="preserve">No informa </v>
      </c>
      <c r="L79" s="115" t="str">
        <f>INDEX(Modelo!$A$9:$D$89,MATCH(DataBase!$J79,Modelo!$A$9:$A$89,0),MATCH(DataBase!L$1,Modelo!$A$9:$D$9,0))</f>
        <v>Impacto económico y gobernanza</v>
      </c>
      <c r="M79" s="115" t="str">
        <f>INDEX(Modelo!$A$9:$D$89,MATCH(DataBase!$J79,Modelo!$A$9:$A$89,0),MATCH(DataBase!M$1,Modelo!$A$9:$D$9,0))</f>
        <v>Pilar 6</v>
      </c>
      <c r="N79" s="115" t="str">
        <f>INDEX(Modelo!$A$9:$D$89,MATCH(DataBase!$J79,Modelo!$A$9:$A$89,0),MATCH(DataBase!N$1,Modelo!$A$9:$D$9,0))</f>
        <v>positivo</v>
      </c>
      <c r="O79" s="115">
        <f t="array" ref="O79">IF(N79="negativo",INDEX($AD$3:$AG$51,MATCH(1,($B79=$AD$3:$AD$51)*($J79=$AE$3:$AE$51),0),3),IF(N79="positivo",INDEX($AD$55:$AG$109,MATCH(1,($B79=$AD$55:$AD$109)*($J79=$AE$55:$AE$109),0),3)))</f>
        <v>0.96</v>
      </c>
      <c r="P79" s="115">
        <f t="array" ref="P79">IF(N79="negativo",INDEX($AD$3:$AG$51,MATCH(1,($B79=$AD$3:$AD$51)*($J79=$AE$3:$AE$51),0),4),IF(N79="positivo",INDEX($AD$55:$AG$109,MATCH(1,($B79=$AD$55:$AD$109)*($J79=$AE$55:$AE$109),0),4)))</f>
        <v>0.15</v>
      </c>
      <c r="Q79" s="115" t="str">
        <f>VLOOKUP(M79,Modelo!$A$2:$C$7,2,0)</f>
        <v>Impacto Económico, Social y Comunitario</v>
      </c>
      <c r="R79" s="118">
        <f t="array" ref="R79">INDEX(Modelo!$F$1:$H$37,MATCH(1,(DataBase!Q79=Modelo!$G$1:$G$37)*(DataBase!B79=Modelo!$F$1:$F$37),0),3)</f>
        <v>0.11764705882352941</v>
      </c>
      <c r="S79" s="115">
        <f t="shared" si="4"/>
        <v>0</v>
      </c>
      <c r="T79" s="115">
        <f t="shared" si="5"/>
        <v>0</v>
      </c>
      <c r="AD79" s="117" t="s">
        <v>379</v>
      </c>
      <c r="AE79" s="117" t="s">
        <v>66</v>
      </c>
      <c r="AF79" s="119">
        <v>1.1946106015278107E-2</v>
      </c>
      <c r="AG79" s="119">
        <v>1.1946106015278107E-2</v>
      </c>
    </row>
    <row r="80" spans="1:33" x14ac:dyDescent="0.3">
      <c r="A80" s="115" t="s">
        <v>215</v>
      </c>
      <c r="B80" s="115" t="s">
        <v>216</v>
      </c>
      <c r="C80" s="115" t="s">
        <v>97</v>
      </c>
      <c r="D80" s="115" t="s">
        <v>86</v>
      </c>
      <c r="E80" s="115" t="s">
        <v>86</v>
      </c>
      <c r="F80" s="115" t="s">
        <v>86</v>
      </c>
      <c r="G80" s="115">
        <v>1956</v>
      </c>
      <c r="H80" s="115" t="s">
        <v>125</v>
      </c>
      <c r="I80" s="115">
        <v>25.860914507</v>
      </c>
      <c r="J80" s="115" t="s">
        <v>73</v>
      </c>
      <c r="K80" s="115">
        <f>INDEX(DatosProcesados!$A$1:$BF$101,MATCH(DataBase!A80,DatosProcesados!$A$1:$A$101,0),MATCH(DataBase!J80,DatosProcesados!$A$1:$BF$1,0))</f>
        <v>0.9</v>
      </c>
      <c r="L80" s="115" t="str">
        <f>INDEX(Modelo!$A$9:$D$89,MATCH(DataBase!$J80,Modelo!$A$9:$A$89,0),MATCH(DataBase!L$1,Modelo!$A$9:$D$9,0))</f>
        <v>Impacto económico y gobernanza</v>
      </c>
      <c r="M80" s="115" t="str">
        <f>INDEX(Modelo!$A$9:$D$89,MATCH(DataBase!$J80,Modelo!$A$9:$A$89,0),MATCH(DataBase!M$1,Modelo!$A$9:$D$9,0))</f>
        <v>Pilar 6</v>
      </c>
      <c r="N80" s="115" t="str">
        <f>INDEX(Modelo!$A$9:$D$89,MATCH(DataBase!$J80,Modelo!$A$9:$A$89,0),MATCH(DataBase!N$1,Modelo!$A$9:$D$9,0))</f>
        <v>positivo</v>
      </c>
      <c r="O80" s="115">
        <f t="array" ref="O80">IF(N80="negativo",INDEX($AD$3:$AG$51,MATCH(1,($B80=$AD$3:$AD$51)*($J80=$AE$3:$AE$51),0),3),IF(N80="positivo",INDEX($AD$55:$AG$109,MATCH(1,($B80=$AD$55:$AD$109)*($J80=$AE$55:$AE$109),0),3)))</f>
        <v>0.95</v>
      </c>
      <c r="P80" s="115">
        <f t="array" ref="P80">IF(N80="negativo",INDEX($AD$3:$AG$51,MATCH(1,($B80=$AD$3:$AD$51)*($J80=$AE$3:$AE$51),0),4),IF(N80="positivo",INDEX($AD$55:$AG$109,MATCH(1,($B80=$AD$55:$AD$109)*($J80=$AE$55:$AE$109),0),4)))</f>
        <v>0.23369999999999999</v>
      </c>
      <c r="Q80" s="115" t="str">
        <f>VLOOKUP(M80,Modelo!$A$2:$C$7,2,0)</f>
        <v>Impacto Económico, Social y Comunitario</v>
      </c>
      <c r="R80" s="118">
        <f t="array" ref="R80">INDEX(Modelo!$F$1:$H$37,MATCH(1,(DataBase!Q80=Modelo!$G$1:$G$37)*(DataBase!B80=Modelo!$F$1:$F$37),0),3)</f>
        <v>0.10526315789473684</v>
      </c>
      <c r="S80" s="115">
        <f t="shared" si="4"/>
        <v>93.019684489738935</v>
      </c>
      <c r="T80" s="115">
        <f t="shared" si="5"/>
        <v>9.7915457357619928</v>
      </c>
      <c r="AD80" s="117" t="s">
        <v>379</v>
      </c>
      <c r="AE80" s="117" t="s">
        <v>49</v>
      </c>
      <c r="AF80" s="119">
        <v>0.52500000000000002</v>
      </c>
      <c r="AG80" s="119">
        <v>7.8E-2</v>
      </c>
    </row>
    <row r="81" spans="1:33" x14ac:dyDescent="0.3">
      <c r="A81" s="115" t="s">
        <v>257</v>
      </c>
      <c r="B81" s="115" t="s">
        <v>216</v>
      </c>
      <c r="C81" s="115" t="s">
        <v>97</v>
      </c>
      <c r="D81" s="115" t="s">
        <v>86</v>
      </c>
      <c r="E81" s="115" t="s">
        <v>87</v>
      </c>
      <c r="F81" s="115" t="s">
        <v>87</v>
      </c>
      <c r="G81" s="115">
        <v>1898</v>
      </c>
      <c r="H81" s="115" t="s">
        <v>167</v>
      </c>
      <c r="I81" s="115">
        <v>2.4260392159999999</v>
      </c>
      <c r="J81" s="115" t="s">
        <v>73</v>
      </c>
      <c r="K81" s="115" t="str">
        <f>INDEX(DatosProcesados!$A$1:$BF$101,MATCH(DataBase!A81,DatosProcesados!$A$1:$A$101,0),MATCH(DataBase!J81,DatosProcesados!$A$1:$BF$1,0))</f>
        <v xml:space="preserve">No informa </v>
      </c>
      <c r="L81" s="115" t="str">
        <f>INDEX(Modelo!$A$9:$D$89,MATCH(DataBase!$J81,Modelo!$A$9:$A$89,0),MATCH(DataBase!L$1,Modelo!$A$9:$D$9,0))</f>
        <v>Impacto económico y gobernanza</v>
      </c>
      <c r="M81" s="115" t="str">
        <f>INDEX(Modelo!$A$9:$D$89,MATCH(DataBase!$J81,Modelo!$A$9:$A$89,0),MATCH(DataBase!M$1,Modelo!$A$9:$D$9,0))</f>
        <v>Pilar 6</v>
      </c>
      <c r="N81" s="115" t="str">
        <f>INDEX(Modelo!$A$9:$D$89,MATCH(DataBase!$J81,Modelo!$A$9:$A$89,0),MATCH(DataBase!N$1,Modelo!$A$9:$D$9,0))</f>
        <v>positivo</v>
      </c>
      <c r="O81" s="115">
        <f t="array" ref="O81">IF(N81="negativo",INDEX($AD$3:$AG$51,MATCH(1,($B81=$AD$3:$AD$51)*($J81=$AE$3:$AE$51),0),3),IF(N81="positivo",INDEX($AD$55:$AG$109,MATCH(1,($B81=$AD$55:$AD$109)*($J81=$AE$55:$AE$109),0),3)))</f>
        <v>0.95</v>
      </c>
      <c r="P81" s="115">
        <f t="array" ref="P81">IF(N81="negativo",INDEX($AD$3:$AG$51,MATCH(1,($B81=$AD$3:$AD$51)*($J81=$AE$3:$AE$51),0),4),IF(N81="positivo",INDEX($AD$55:$AG$109,MATCH(1,($B81=$AD$55:$AD$109)*($J81=$AE$55:$AE$109),0),4)))</f>
        <v>0.23369999999999999</v>
      </c>
      <c r="Q81" s="115" t="str">
        <f>VLOOKUP(M81,Modelo!$A$2:$C$7,2,0)</f>
        <v>Impacto Económico, Social y Comunitario</v>
      </c>
      <c r="R81" s="118">
        <f t="array" ref="R81">INDEX(Modelo!$F$1:$H$37,MATCH(1,(DataBase!Q81=Modelo!$G$1:$G$37)*(DataBase!B81=Modelo!$F$1:$F$37),0),3)</f>
        <v>0.10526315789473684</v>
      </c>
      <c r="S81" s="115">
        <f t="shared" si="4"/>
        <v>0</v>
      </c>
      <c r="T81" s="115">
        <f t="shared" si="5"/>
        <v>0</v>
      </c>
      <c r="AD81" s="117" t="s">
        <v>379</v>
      </c>
      <c r="AE81" s="117" t="s">
        <v>58</v>
      </c>
      <c r="AF81" s="119">
        <v>62</v>
      </c>
      <c r="AG81" s="119">
        <v>29</v>
      </c>
    </row>
    <row r="82" spans="1:33" x14ac:dyDescent="0.3">
      <c r="A82" s="115" t="s">
        <v>301</v>
      </c>
      <c r="B82" s="115" t="s">
        <v>216</v>
      </c>
      <c r="C82" s="115" t="s">
        <v>103</v>
      </c>
      <c r="D82" s="115" t="s">
        <v>86</v>
      </c>
      <c r="E82" s="115" t="s">
        <v>87</v>
      </c>
      <c r="F82" s="115" t="s">
        <v>86</v>
      </c>
      <c r="G82" s="115">
        <v>1998</v>
      </c>
      <c r="H82" s="115" t="s">
        <v>125</v>
      </c>
      <c r="I82" s="115">
        <v>1.697301486</v>
      </c>
      <c r="J82" s="115" t="s">
        <v>73</v>
      </c>
      <c r="K82" s="115" t="str">
        <f>INDEX(DatosProcesados!$A$1:$BF$101,MATCH(DataBase!A82,DatosProcesados!$A$1:$A$101,0),MATCH(DataBase!J82,DatosProcesados!$A$1:$BF$1,0))</f>
        <v>No informa</v>
      </c>
      <c r="L82" s="115" t="str">
        <f>INDEX(Modelo!$A$9:$D$89,MATCH(DataBase!$J82,Modelo!$A$9:$A$89,0),MATCH(DataBase!L$1,Modelo!$A$9:$D$9,0))</f>
        <v>Impacto económico y gobernanza</v>
      </c>
      <c r="M82" s="115" t="str">
        <f>INDEX(Modelo!$A$9:$D$89,MATCH(DataBase!$J82,Modelo!$A$9:$A$89,0),MATCH(DataBase!M$1,Modelo!$A$9:$D$9,0))</f>
        <v>Pilar 6</v>
      </c>
      <c r="N82" s="115" t="str">
        <f>INDEX(Modelo!$A$9:$D$89,MATCH(DataBase!$J82,Modelo!$A$9:$A$89,0),MATCH(DataBase!N$1,Modelo!$A$9:$D$9,0))</f>
        <v>positivo</v>
      </c>
      <c r="O82" s="115">
        <f t="array" ref="O82">IF(N82="negativo",INDEX($AD$3:$AG$51,MATCH(1,($B82=$AD$3:$AD$51)*($J82=$AE$3:$AE$51),0),3),IF(N82="positivo",INDEX($AD$55:$AG$109,MATCH(1,($B82=$AD$55:$AD$109)*($J82=$AE$55:$AE$109),0),3)))</f>
        <v>0.95</v>
      </c>
      <c r="P82" s="115">
        <f t="array" ref="P82">IF(N82="negativo",INDEX($AD$3:$AG$51,MATCH(1,($B82=$AD$3:$AD$51)*($J82=$AE$3:$AE$51),0),4),IF(N82="positivo",INDEX($AD$55:$AG$109,MATCH(1,($B82=$AD$55:$AD$109)*($J82=$AE$55:$AE$109),0),4)))</f>
        <v>0.23369999999999999</v>
      </c>
      <c r="Q82" s="115" t="str">
        <f>VLOOKUP(M82,Modelo!$A$2:$C$7,2,0)</f>
        <v>Impacto Económico, Social y Comunitario</v>
      </c>
      <c r="R82" s="118">
        <f t="array" ref="R82">INDEX(Modelo!$F$1:$H$37,MATCH(1,(DataBase!Q82=Modelo!$G$1:$G$37)*(DataBase!B82=Modelo!$F$1:$F$37),0),3)</f>
        <v>0.10526315789473684</v>
      </c>
      <c r="S82" s="115">
        <f t="shared" si="4"/>
        <v>0</v>
      </c>
      <c r="T82" s="115">
        <f t="shared" si="5"/>
        <v>0</v>
      </c>
      <c r="AD82" s="117" t="s">
        <v>379</v>
      </c>
      <c r="AE82" s="117" t="s">
        <v>57</v>
      </c>
      <c r="AF82" s="119">
        <v>76</v>
      </c>
      <c r="AG82" s="119">
        <v>47</v>
      </c>
    </row>
    <row r="83" spans="1:33" x14ac:dyDescent="0.3">
      <c r="A83" s="115" t="s">
        <v>352</v>
      </c>
      <c r="B83" s="115" t="s">
        <v>313</v>
      </c>
      <c r="C83" s="115" t="s">
        <v>103</v>
      </c>
      <c r="D83" s="115" t="s">
        <v>87</v>
      </c>
      <c r="E83" s="115" t="s">
        <v>87</v>
      </c>
      <c r="F83" s="115" t="s">
        <v>87</v>
      </c>
      <c r="G83" s="115">
        <v>1969</v>
      </c>
      <c r="H83" s="115" t="s">
        <v>353</v>
      </c>
      <c r="I83" s="115">
        <v>3.188315636</v>
      </c>
      <c r="J83" s="115" t="s">
        <v>73</v>
      </c>
      <c r="K83" s="115" t="str">
        <f>INDEX(DatosProcesados!$A$1:$BF$101,MATCH(DataBase!A83,DatosProcesados!$A$1:$A$101,0),MATCH(DataBase!J83,DatosProcesados!$A$1:$BF$1,0))</f>
        <v>No informa</v>
      </c>
      <c r="L83" s="115" t="str">
        <f>INDEX(Modelo!$A$9:$D$89,MATCH(DataBase!$J83,Modelo!$A$9:$A$89,0),MATCH(DataBase!L$1,Modelo!$A$9:$D$9,0))</f>
        <v>Impacto económico y gobernanza</v>
      </c>
      <c r="M83" s="115" t="str">
        <f>INDEX(Modelo!$A$9:$D$89,MATCH(DataBase!$J83,Modelo!$A$9:$A$89,0),MATCH(DataBase!M$1,Modelo!$A$9:$D$9,0))</f>
        <v>Pilar 6</v>
      </c>
      <c r="N83" s="115" t="str">
        <f>INDEX(Modelo!$A$9:$D$89,MATCH(DataBase!$J83,Modelo!$A$9:$A$89,0),MATCH(DataBase!N$1,Modelo!$A$9:$D$9,0))</f>
        <v>positivo</v>
      </c>
      <c r="O83" s="115">
        <f t="array" ref="O83">IF(N83="negativo",INDEX($AD$3:$AG$51,MATCH(1,($B83=$AD$3:$AD$51)*($J83=$AE$3:$AE$51),0),3),IF(N83="positivo",INDEX($AD$55:$AG$109,MATCH(1,($B83=$AD$55:$AD$109)*($J83=$AE$55:$AE$109),0),3)))</f>
        <v>0.97</v>
      </c>
      <c r="P83" s="115">
        <f t="array" ref="P83">IF(N83="negativo",INDEX($AD$3:$AG$51,MATCH(1,($B83=$AD$3:$AD$51)*($J83=$AE$3:$AE$51),0),4),IF(N83="positivo",INDEX($AD$55:$AG$109,MATCH(1,($B83=$AD$55:$AD$109)*($J83=$AE$55:$AE$109),0),4)))</f>
        <v>0.16800000000000001</v>
      </c>
      <c r="Q83" s="115" t="str">
        <f>VLOOKUP(M83,Modelo!$A$2:$C$7,2,0)</f>
        <v>Impacto Económico, Social y Comunitario</v>
      </c>
      <c r="R83" s="118">
        <f t="array" ref="R83">INDEX(Modelo!$F$1:$H$37,MATCH(1,(DataBase!Q83=Modelo!$G$1:$G$37)*(DataBase!B83=Modelo!$F$1:$F$37),0),3)</f>
        <v>0.11764705882352941</v>
      </c>
      <c r="S83" s="115">
        <f t="shared" si="4"/>
        <v>0</v>
      </c>
      <c r="T83" s="115">
        <f t="shared" si="5"/>
        <v>0</v>
      </c>
      <c r="AD83" s="117" t="s">
        <v>216</v>
      </c>
      <c r="AE83" s="117" t="s">
        <v>73</v>
      </c>
      <c r="AF83" s="119">
        <v>0.95</v>
      </c>
      <c r="AG83" s="119">
        <v>0.23369999999999999</v>
      </c>
    </row>
    <row r="84" spans="1:33" x14ac:dyDescent="0.3">
      <c r="A84" s="115" t="s">
        <v>427</v>
      </c>
      <c r="B84" s="115" t="s">
        <v>407</v>
      </c>
      <c r="C84" s="115" t="s">
        <v>103</v>
      </c>
      <c r="D84" s="115" t="s">
        <v>86</v>
      </c>
      <c r="E84" s="115" t="s">
        <v>86</v>
      </c>
      <c r="F84" s="115" t="s">
        <v>87</v>
      </c>
      <c r="G84" s="115">
        <v>2020</v>
      </c>
      <c r="H84" s="115" t="s">
        <v>428</v>
      </c>
      <c r="I84" s="115">
        <v>1.943851598</v>
      </c>
      <c r="J84" s="115" t="s">
        <v>73</v>
      </c>
      <c r="K84" s="115">
        <f>INDEX(DatosProcesados!$A$1:$BF$101,MATCH(DataBase!A84,DatosProcesados!$A$1:$A$101,0),MATCH(DataBase!J84,DatosProcesados!$A$1:$BF$1,0))</f>
        <v>0.88</v>
      </c>
      <c r="L84" s="115" t="str">
        <f>INDEX(Modelo!$A$9:$D$89,MATCH(DataBase!$J84,Modelo!$A$9:$A$89,0),MATCH(DataBase!L$1,Modelo!$A$9:$D$9,0))</f>
        <v>Impacto económico y gobernanza</v>
      </c>
      <c r="M84" s="115" t="str">
        <f>INDEX(Modelo!$A$9:$D$89,MATCH(DataBase!$J84,Modelo!$A$9:$A$89,0),MATCH(DataBase!M$1,Modelo!$A$9:$D$9,0))</f>
        <v>Pilar 6</v>
      </c>
      <c r="N84" s="115" t="str">
        <f>INDEX(Modelo!$A$9:$D$89,MATCH(DataBase!$J84,Modelo!$A$9:$A$89,0),MATCH(DataBase!N$1,Modelo!$A$9:$D$9,0))</f>
        <v>positivo</v>
      </c>
      <c r="O84" s="115">
        <f t="array" ref="O84">IF(N84="negativo",INDEX($AD$3:$AG$51,MATCH(1,($B84=$AD$3:$AD$51)*($J84=$AE$3:$AE$51),0),3),IF(N84="positivo",INDEX($AD$55:$AG$109,MATCH(1,($B84=$AD$55:$AD$109)*($J84=$AE$55:$AE$109),0),3)))</f>
        <v>0.9</v>
      </c>
      <c r="P84" s="115">
        <f t="array" ref="P84">IF(N84="negativo",INDEX($AD$3:$AG$51,MATCH(1,($B84=$AD$3:$AD$51)*($J84=$AE$3:$AE$51),0),4),IF(N84="positivo",INDEX($AD$55:$AG$109,MATCH(1,($B84=$AD$55:$AD$109)*($J84=$AE$55:$AE$109),0),4)))</f>
        <v>0.12</v>
      </c>
      <c r="Q84" s="115" t="str">
        <f>VLOOKUP(M84,Modelo!$A$2:$C$7,2,0)</f>
        <v>Impacto Económico, Social y Comunitario</v>
      </c>
      <c r="R84" s="118">
        <f t="array" ref="R84">INDEX(Modelo!$F$1:$H$37,MATCH(1,(DataBase!Q84=Modelo!$G$1:$G$37)*(DataBase!B84=Modelo!$F$1:$F$37),0),3)</f>
        <v>0.15384615384615385</v>
      </c>
      <c r="S84" s="115">
        <f t="shared" si="4"/>
        <v>97.435897435897431</v>
      </c>
      <c r="T84" s="115">
        <f t="shared" si="5"/>
        <v>14.990138067061144</v>
      </c>
      <c r="AD84" s="117" t="s">
        <v>216</v>
      </c>
      <c r="AE84" s="117" t="s">
        <v>70</v>
      </c>
      <c r="AF84" s="119">
        <v>0.01</v>
      </c>
      <c r="AG84" s="119">
        <v>1E-3</v>
      </c>
    </row>
    <row r="85" spans="1:33" x14ac:dyDescent="0.3">
      <c r="A85" s="115" t="s">
        <v>333</v>
      </c>
      <c r="B85" s="115" t="s">
        <v>313</v>
      </c>
      <c r="C85" s="115" t="s">
        <v>103</v>
      </c>
      <c r="D85" s="115" t="s">
        <v>86</v>
      </c>
      <c r="E85" s="115" t="s">
        <v>86</v>
      </c>
      <c r="F85" s="115" t="s">
        <v>87</v>
      </c>
      <c r="G85" s="115">
        <v>1952</v>
      </c>
      <c r="H85" s="115" t="s">
        <v>177</v>
      </c>
      <c r="I85" s="115">
        <v>5.9910971069999999</v>
      </c>
      <c r="J85" s="115" t="s">
        <v>73</v>
      </c>
      <c r="K85" s="115">
        <f>INDEX(DatosProcesados!$A$1:$BF$101,MATCH(DataBase!A85,DatosProcesados!$A$1:$A$101,0),MATCH(DataBase!J85,DatosProcesados!$A$1:$BF$1,0))</f>
        <v>0.68</v>
      </c>
      <c r="L85" s="115" t="str">
        <f>INDEX(Modelo!$A$9:$D$89,MATCH(DataBase!$J85,Modelo!$A$9:$A$89,0),MATCH(DataBase!L$1,Modelo!$A$9:$D$9,0))</f>
        <v>Impacto económico y gobernanza</v>
      </c>
      <c r="M85" s="115" t="str">
        <f>INDEX(Modelo!$A$9:$D$89,MATCH(DataBase!$J85,Modelo!$A$9:$A$89,0),MATCH(DataBase!M$1,Modelo!$A$9:$D$9,0))</f>
        <v>Pilar 6</v>
      </c>
      <c r="N85" s="115" t="str">
        <f>INDEX(Modelo!$A$9:$D$89,MATCH(DataBase!$J85,Modelo!$A$9:$A$89,0),MATCH(DataBase!N$1,Modelo!$A$9:$D$9,0))</f>
        <v>positivo</v>
      </c>
      <c r="O85" s="115">
        <f t="array" ref="O85">IF(N85="negativo",INDEX($AD$3:$AG$51,MATCH(1,($B85=$AD$3:$AD$51)*($J85=$AE$3:$AE$51),0),3),IF(N85="positivo",INDEX($AD$55:$AG$109,MATCH(1,($B85=$AD$55:$AD$109)*($J85=$AE$55:$AE$109),0),3)))</f>
        <v>0.97</v>
      </c>
      <c r="P85" s="115">
        <f t="array" ref="P85">IF(N85="negativo",INDEX($AD$3:$AG$51,MATCH(1,($B85=$AD$3:$AD$51)*($J85=$AE$3:$AE$51),0),4),IF(N85="positivo",INDEX($AD$55:$AG$109,MATCH(1,($B85=$AD$55:$AD$109)*($J85=$AE$55:$AE$109),0),4)))</f>
        <v>0.16800000000000001</v>
      </c>
      <c r="Q85" s="115" t="str">
        <f>VLOOKUP(M85,Modelo!$A$2:$C$7,2,0)</f>
        <v>Impacto Económico, Social y Comunitario</v>
      </c>
      <c r="R85" s="118">
        <f t="array" ref="R85">INDEX(Modelo!$F$1:$H$37,MATCH(1,(DataBase!Q85=Modelo!$G$1:$G$37)*(DataBase!B85=Modelo!$F$1:$F$37),0),3)</f>
        <v>0.11764705882352941</v>
      </c>
      <c r="S85" s="115">
        <f t="shared" si="4"/>
        <v>63.840399002493776</v>
      </c>
      <c r="T85" s="115">
        <f t="shared" si="5"/>
        <v>7.5106351767639739</v>
      </c>
      <c r="AD85" s="117" t="s">
        <v>216</v>
      </c>
      <c r="AE85" s="117" t="s">
        <v>48</v>
      </c>
      <c r="AF85" s="119">
        <v>0.8</v>
      </c>
      <c r="AG85" s="119">
        <v>0.11</v>
      </c>
    </row>
    <row r="86" spans="1:33" x14ac:dyDescent="0.3">
      <c r="A86" s="115" t="s">
        <v>371</v>
      </c>
      <c r="B86" s="115" t="s">
        <v>313</v>
      </c>
      <c r="C86" s="115" t="s">
        <v>103</v>
      </c>
      <c r="D86" s="115" t="s">
        <v>87</v>
      </c>
      <c r="E86" s="115" t="s">
        <v>86</v>
      </c>
      <c r="F86" s="115" t="s">
        <v>87</v>
      </c>
      <c r="G86" s="115">
        <v>1977</v>
      </c>
      <c r="H86" s="115" t="s">
        <v>281</v>
      </c>
      <c r="I86" s="115">
        <v>2.002301595</v>
      </c>
      <c r="J86" s="115" t="s">
        <v>73</v>
      </c>
      <c r="K86" s="115" t="str">
        <f>INDEX(DatosProcesados!$A$1:$BF$101,MATCH(DataBase!A86,DatosProcesados!$A$1:$A$101,0),MATCH(DataBase!J86,DatosProcesados!$A$1:$BF$1,0))</f>
        <v>No informa</v>
      </c>
      <c r="L86" s="115" t="str">
        <f>INDEX(Modelo!$A$9:$D$89,MATCH(DataBase!$J86,Modelo!$A$9:$A$89,0),MATCH(DataBase!L$1,Modelo!$A$9:$D$9,0))</f>
        <v>Impacto económico y gobernanza</v>
      </c>
      <c r="M86" s="115" t="str">
        <f>INDEX(Modelo!$A$9:$D$89,MATCH(DataBase!$J86,Modelo!$A$9:$A$89,0),MATCH(DataBase!M$1,Modelo!$A$9:$D$9,0))</f>
        <v>Pilar 6</v>
      </c>
      <c r="N86" s="115" t="str">
        <f>INDEX(Modelo!$A$9:$D$89,MATCH(DataBase!$J86,Modelo!$A$9:$A$89,0),MATCH(DataBase!N$1,Modelo!$A$9:$D$9,0))</f>
        <v>positivo</v>
      </c>
      <c r="O86" s="115">
        <f t="array" ref="O86">IF(N86="negativo",INDEX($AD$3:$AG$51,MATCH(1,($B86=$AD$3:$AD$51)*($J86=$AE$3:$AE$51),0),3),IF(N86="positivo",INDEX($AD$55:$AG$109,MATCH(1,($B86=$AD$55:$AD$109)*($J86=$AE$55:$AE$109),0),3)))</f>
        <v>0.97</v>
      </c>
      <c r="P86" s="115">
        <f t="array" ref="P86">IF(N86="negativo",INDEX($AD$3:$AG$51,MATCH(1,($B86=$AD$3:$AD$51)*($J86=$AE$3:$AE$51),0),4),IF(N86="positivo",INDEX($AD$55:$AG$109,MATCH(1,($B86=$AD$55:$AD$109)*($J86=$AE$55:$AE$109),0),4)))</f>
        <v>0.16800000000000001</v>
      </c>
      <c r="Q86" s="115" t="str">
        <f>VLOOKUP(M86,Modelo!$A$2:$C$7,2,0)</f>
        <v>Impacto Económico, Social y Comunitario</v>
      </c>
      <c r="R86" s="118">
        <f t="array" ref="R86">INDEX(Modelo!$F$1:$H$37,MATCH(1,(DataBase!Q86=Modelo!$G$1:$G$37)*(DataBase!B86=Modelo!$F$1:$F$37),0),3)</f>
        <v>0.11764705882352941</v>
      </c>
      <c r="S86" s="115">
        <f t="shared" si="4"/>
        <v>0</v>
      </c>
      <c r="T86" s="115">
        <f t="shared" si="5"/>
        <v>0</v>
      </c>
      <c r="AD86" s="117" t="s">
        <v>216</v>
      </c>
      <c r="AE86" s="117" t="s">
        <v>68</v>
      </c>
      <c r="AF86" s="119">
        <v>0.12075072729106237</v>
      </c>
      <c r="AG86" s="119">
        <v>4.4841683988386732E-3</v>
      </c>
    </row>
    <row r="87" spans="1:33" x14ac:dyDescent="0.3">
      <c r="A87" s="115" t="s">
        <v>469</v>
      </c>
      <c r="B87" s="115" t="s">
        <v>467</v>
      </c>
      <c r="C87" s="115" t="s">
        <v>103</v>
      </c>
      <c r="D87" s="115" t="s">
        <v>87</v>
      </c>
      <c r="E87" s="115" t="s">
        <v>86</v>
      </c>
      <c r="F87" s="115" t="s">
        <v>87</v>
      </c>
      <c r="G87" s="115">
        <v>1971</v>
      </c>
      <c r="H87" s="115" t="s">
        <v>244</v>
      </c>
      <c r="I87" s="115">
        <v>2.1567474139999998</v>
      </c>
      <c r="J87" s="115" t="s">
        <v>73</v>
      </c>
      <c r="K87" s="115" t="str">
        <f>INDEX(DatosProcesados!$A$1:$BF$101,MATCH(DataBase!A87,DatosProcesados!$A$1:$A$101,0),MATCH(DataBase!J87,DatosProcesados!$A$1:$BF$1,0))</f>
        <v>No informa</v>
      </c>
      <c r="L87" s="115" t="str">
        <f>INDEX(Modelo!$A$9:$D$89,MATCH(DataBase!$J87,Modelo!$A$9:$A$89,0),MATCH(DataBase!L$1,Modelo!$A$9:$D$9,0))</f>
        <v>Impacto económico y gobernanza</v>
      </c>
      <c r="M87" s="115" t="str">
        <f>INDEX(Modelo!$A$9:$D$89,MATCH(DataBase!$J87,Modelo!$A$9:$A$89,0),MATCH(DataBase!M$1,Modelo!$A$9:$D$9,0))</f>
        <v>Pilar 6</v>
      </c>
      <c r="N87" s="115" t="str">
        <f>INDEX(Modelo!$A$9:$D$89,MATCH(DataBase!$J87,Modelo!$A$9:$A$89,0),MATCH(DataBase!N$1,Modelo!$A$9:$D$9,0))</f>
        <v>positivo</v>
      </c>
      <c r="O87" s="115">
        <f t="array" ref="O87">IF(N87="negativo",INDEX($AD$3:$AG$51,MATCH(1,($B87=$AD$3:$AD$51)*($J87=$AE$3:$AE$51),0),3),IF(N87="positivo",INDEX($AD$55:$AG$109,MATCH(1,($B87=$AD$55:$AD$109)*($J87=$AE$55:$AE$109),0),3)))</f>
        <v>0</v>
      </c>
      <c r="P87" s="115">
        <f t="array" ref="P87">IF(N87="negativo",INDEX($AD$3:$AG$51,MATCH(1,($B87=$AD$3:$AD$51)*($J87=$AE$3:$AE$51),0),4),IF(N87="positivo",INDEX($AD$55:$AG$109,MATCH(1,($B87=$AD$55:$AD$109)*($J87=$AE$55:$AE$109),0),4)))</f>
        <v>0</v>
      </c>
      <c r="Q87" s="115" t="str">
        <f>VLOOKUP(M87,Modelo!$A$2:$C$7,2,0)</f>
        <v>Impacto Económico, Social y Comunitario</v>
      </c>
      <c r="R87" s="118">
        <f t="array" ref="R87">INDEX(Modelo!$F$1:$H$37,MATCH(1,(DataBase!Q87=Modelo!$G$1:$G$37)*(DataBase!B87=Modelo!$F$1:$F$37),0),3)</f>
        <v>0.14285714285714285</v>
      </c>
      <c r="S87" s="115">
        <f t="shared" si="4"/>
        <v>0</v>
      </c>
      <c r="T87" s="115">
        <f t="shared" si="5"/>
        <v>0</v>
      </c>
      <c r="AD87" s="117" t="s">
        <v>216</v>
      </c>
      <c r="AE87" s="117" t="s">
        <v>52</v>
      </c>
      <c r="AF87" s="119">
        <v>9.7999999999999997E-3</v>
      </c>
      <c r="AG87" s="119">
        <v>6.9999999999999999E-4</v>
      </c>
    </row>
    <row r="88" spans="1:33" x14ac:dyDescent="0.3">
      <c r="A88" s="115" t="s">
        <v>357</v>
      </c>
      <c r="B88" s="115" t="s">
        <v>313</v>
      </c>
      <c r="C88" s="115" t="s">
        <v>103</v>
      </c>
      <c r="D88" s="115" t="s">
        <v>86</v>
      </c>
      <c r="E88" s="115" t="s">
        <v>86</v>
      </c>
      <c r="F88" s="115" t="s">
        <v>87</v>
      </c>
      <c r="G88" s="115">
        <v>2009</v>
      </c>
      <c r="H88" s="115" t="s">
        <v>358</v>
      </c>
      <c r="I88" s="115">
        <v>2.8694480090000001</v>
      </c>
      <c r="J88" s="115" t="s">
        <v>73</v>
      </c>
      <c r="K88" s="115" t="str">
        <f>INDEX(DatosProcesados!$A$1:$BF$101,MATCH(DataBase!A88,DatosProcesados!$A$1:$A$101,0),MATCH(DataBase!J88,DatosProcesados!$A$1:$BF$1,0))</f>
        <v xml:space="preserve">No informa </v>
      </c>
      <c r="L88" s="115" t="str">
        <f>INDEX(Modelo!$A$9:$D$89,MATCH(DataBase!$J88,Modelo!$A$9:$A$89,0),MATCH(DataBase!L$1,Modelo!$A$9:$D$9,0))</f>
        <v>Impacto económico y gobernanza</v>
      </c>
      <c r="M88" s="115" t="str">
        <f>INDEX(Modelo!$A$9:$D$89,MATCH(DataBase!$J88,Modelo!$A$9:$A$89,0),MATCH(DataBase!M$1,Modelo!$A$9:$D$9,0))</f>
        <v>Pilar 6</v>
      </c>
      <c r="N88" s="115" t="str">
        <f>INDEX(Modelo!$A$9:$D$89,MATCH(DataBase!$J88,Modelo!$A$9:$A$89,0),MATCH(DataBase!N$1,Modelo!$A$9:$D$9,0))</f>
        <v>positivo</v>
      </c>
      <c r="O88" s="115">
        <f t="array" ref="O88">IF(N88="negativo",INDEX($AD$3:$AG$51,MATCH(1,($B88=$AD$3:$AD$51)*($J88=$AE$3:$AE$51),0),3),IF(N88="positivo",INDEX($AD$55:$AG$109,MATCH(1,($B88=$AD$55:$AD$109)*($J88=$AE$55:$AE$109),0),3)))</f>
        <v>0.97</v>
      </c>
      <c r="P88" s="115">
        <f t="array" ref="P88">IF(N88="negativo",INDEX($AD$3:$AG$51,MATCH(1,($B88=$AD$3:$AD$51)*($J88=$AE$3:$AE$51),0),4),IF(N88="positivo",INDEX($AD$55:$AG$109,MATCH(1,($B88=$AD$55:$AD$109)*($J88=$AE$55:$AE$109),0),4)))</f>
        <v>0.16800000000000001</v>
      </c>
      <c r="Q88" s="115" t="str">
        <f>VLOOKUP(M88,Modelo!$A$2:$C$7,2,0)</f>
        <v>Impacto Económico, Social y Comunitario</v>
      </c>
      <c r="R88" s="118">
        <f t="array" ref="R88">INDEX(Modelo!$F$1:$H$37,MATCH(1,(DataBase!Q88=Modelo!$G$1:$G$37)*(DataBase!B88=Modelo!$F$1:$F$37),0),3)</f>
        <v>0.11764705882352941</v>
      </c>
      <c r="S88" s="115">
        <f t="shared" si="4"/>
        <v>0</v>
      </c>
      <c r="T88" s="115">
        <f t="shared" si="5"/>
        <v>0</v>
      </c>
      <c r="AD88" s="117" t="s">
        <v>216</v>
      </c>
      <c r="AE88" s="117" t="s">
        <v>66</v>
      </c>
      <c r="AF88" s="119">
        <v>0.15652418389946543</v>
      </c>
      <c r="AG88" s="119">
        <v>4.2841244937278686E-2</v>
      </c>
    </row>
    <row r="89" spans="1:33" x14ac:dyDescent="0.3">
      <c r="A89" s="115" t="s">
        <v>355</v>
      </c>
      <c r="B89" s="115" t="s">
        <v>313</v>
      </c>
      <c r="C89" s="115" t="s">
        <v>103</v>
      </c>
      <c r="D89" s="115" t="s">
        <v>87</v>
      </c>
      <c r="E89" s="115" t="s">
        <v>86</v>
      </c>
      <c r="F89" s="115" t="s">
        <v>86</v>
      </c>
      <c r="G89" s="115">
        <v>1934</v>
      </c>
      <c r="H89" s="115" t="s">
        <v>125</v>
      </c>
      <c r="I89" s="115">
        <v>3.134365769</v>
      </c>
      <c r="J89" s="115" t="s">
        <v>73</v>
      </c>
      <c r="K89" s="115" t="str">
        <f>INDEX(DatosProcesados!$A$1:$BF$101,MATCH(DataBase!A89,DatosProcesados!$A$1:$A$101,0),MATCH(DataBase!J89,DatosProcesados!$A$1:$BF$1,0))</f>
        <v xml:space="preserve">No informa </v>
      </c>
      <c r="L89" s="115" t="str">
        <f>INDEX(Modelo!$A$9:$D$89,MATCH(DataBase!$J89,Modelo!$A$9:$A$89,0),MATCH(DataBase!L$1,Modelo!$A$9:$D$9,0))</f>
        <v>Impacto económico y gobernanza</v>
      </c>
      <c r="M89" s="115" t="str">
        <f>INDEX(Modelo!$A$9:$D$89,MATCH(DataBase!$J89,Modelo!$A$9:$A$89,0),MATCH(DataBase!M$1,Modelo!$A$9:$D$9,0))</f>
        <v>Pilar 6</v>
      </c>
      <c r="N89" s="115" t="str">
        <f>INDEX(Modelo!$A$9:$D$89,MATCH(DataBase!$J89,Modelo!$A$9:$A$89,0),MATCH(DataBase!N$1,Modelo!$A$9:$D$9,0))</f>
        <v>positivo</v>
      </c>
      <c r="O89" s="115">
        <f t="array" ref="O89">IF(N89="negativo",INDEX($AD$3:$AG$51,MATCH(1,($B89=$AD$3:$AD$51)*($J89=$AE$3:$AE$51),0),3),IF(N89="positivo",INDEX($AD$55:$AG$109,MATCH(1,($B89=$AD$55:$AD$109)*($J89=$AE$55:$AE$109),0),3)))</f>
        <v>0.97</v>
      </c>
      <c r="P89" s="115">
        <f t="array" ref="P89">IF(N89="negativo",INDEX($AD$3:$AG$51,MATCH(1,($B89=$AD$3:$AD$51)*($J89=$AE$3:$AE$51),0),4),IF(N89="positivo",INDEX($AD$55:$AG$109,MATCH(1,($B89=$AD$55:$AD$109)*($J89=$AE$55:$AE$109),0),4)))</f>
        <v>0.16800000000000001</v>
      </c>
      <c r="Q89" s="115" t="str">
        <f>VLOOKUP(M89,Modelo!$A$2:$C$7,2,0)</f>
        <v>Impacto Económico, Social y Comunitario</v>
      </c>
      <c r="R89" s="118">
        <f t="array" ref="R89">INDEX(Modelo!$F$1:$H$37,MATCH(1,(DataBase!Q89=Modelo!$G$1:$G$37)*(DataBase!B89=Modelo!$F$1:$F$37),0),3)</f>
        <v>0.11764705882352941</v>
      </c>
      <c r="S89" s="115">
        <f t="shared" si="4"/>
        <v>0</v>
      </c>
      <c r="T89" s="115">
        <f t="shared" si="5"/>
        <v>0</v>
      </c>
      <c r="AD89" s="117" t="s">
        <v>216</v>
      </c>
      <c r="AE89" s="117" t="s">
        <v>49</v>
      </c>
      <c r="AF89" s="119">
        <v>0.71</v>
      </c>
      <c r="AG89" s="119">
        <v>7.0000000000000007E-2</v>
      </c>
    </row>
    <row r="90" spans="1:33" x14ac:dyDescent="0.3">
      <c r="A90" s="115" t="s">
        <v>129</v>
      </c>
      <c r="B90" s="115" t="s">
        <v>84</v>
      </c>
      <c r="C90" s="115" t="s">
        <v>97</v>
      </c>
      <c r="D90" s="115" t="s">
        <v>86</v>
      </c>
      <c r="E90" s="115" t="s">
        <v>87</v>
      </c>
      <c r="F90" s="115" t="s">
        <v>87</v>
      </c>
      <c r="G90" s="115">
        <v>1924</v>
      </c>
      <c r="H90" s="115" t="s">
        <v>130</v>
      </c>
      <c r="I90" s="115">
        <v>6.6721791020000003</v>
      </c>
      <c r="J90" s="115" t="s">
        <v>73</v>
      </c>
      <c r="K90" s="115">
        <f>INDEX(DatosProcesados!$A$1:$BF$101,MATCH(DataBase!A90,DatosProcesados!$A$1:$A$101,0),MATCH(DataBase!J90,DatosProcesados!$A$1:$BF$1,0))</f>
        <v>0.74</v>
      </c>
      <c r="L90" s="115" t="str">
        <f>INDEX(Modelo!$A$9:$D$89,MATCH(DataBase!$J90,Modelo!$A$9:$A$89,0),MATCH(DataBase!L$1,Modelo!$A$9:$D$9,0))</f>
        <v>Impacto económico y gobernanza</v>
      </c>
      <c r="M90" s="115" t="str">
        <f>INDEX(Modelo!$A$9:$D$89,MATCH(DataBase!$J90,Modelo!$A$9:$A$89,0),MATCH(DataBase!M$1,Modelo!$A$9:$D$9,0))</f>
        <v>Pilar 6</v>
      </c>
      <c r="N90" s="115" t="str">
        <f>INDEX(Modelo!$A$9:$D$89,MATCH(DataBase!$J90,Modelo!$A$9:$A$89,0),MATCH(DataBase!N$1,Modelo!$A$9:$D$9,0))</f>
        <v>positivo</v>
      </c>
      <c r="O90" s="115">
        <f t="array" ref="O90">IF(N90="negativo",INDEX($AD$3:$AG$51,MATCH(1,($B90=$AD$3:$AD$51)*($J90=$AE$3:$AE$51),0),3),IF(N90="positivo",INDEX($AD$55:$AG$109,MATCH(1,($B90=$AD$55:$AD$109)*($J90=$AE$55:$AE$109),0),3)))</f>
        <v>0.96</v>
      </c>
      <c r="P90" s="115">
        <f t="array" ref="P90">IF(N90="negativo",INDEX($AD$3:$AG$51,MATCH(1,($B90=$AD$3:$AD$51)*($J90=$AE$3:$AE$51),0),4),IF(N90="positivo",INDEX($AD$55:$AG$109,MATCH(1,($B90=$AD$55:$AD$109)*($J90=$AE$55:$AE$109),0),4)))</f>
        <v>0.15</v>
      </c>
      <c r="Q90" s="115" t="str">
        <f>VLOOKUP(M90,Modelo!$A$2:$C$7,2,0)</f>
        <v>Impacto Económico, Social y Comunitario</v>
      </c>
      <c r="R90" s="118">
        <f t="array" ref="R90">INDEX(Modelo!$F$1:$H$37,MATCH(1,(DataBase!Q90=Modelo!$G$1:$G$37)*(DataBase!B90=Modelo!$F$1:$F$37),0),3)</f>
        <v>0.11764705882352941</v>
      </c>
      <c r="S90" s="115">
        <f t="shared" si="4"/>
        <v>72.839506172839506</v>
      </c>
      <c r="T90" s="115">
        <f t="shared" si="5"/>
        <v>8.5693536673928836</v>
      </c>
      <c r="AD90" s="117" t="s">
        <v>216</v>
      </c>
      <c r="AE90" s="117" t="s">
        <v>58</v>
      </c>
      <c r="AF90" s="119">
        <v>55</v>
      </c>
      <c r="AG90" s="119">
        <v>18</v>
      </c>
    </row>
    <row r="91" spans="1:33" x14ac:dyDescent="0.3">
      <c r="A91" s="115" t="s">
        <v>166</v>
      </c>
      <c r="B91" s="115" t="s">
        <v>84</v>
      </c>
      <c r="C91" s="115" t="s">
        <v>103</v>
      </c>
      <c r="D91" s="115" t="s">
        <v>86</v>
      </c>
      <c r="E91" s="115" t="s">
        <v>87</v>
      </c>
      <c r="F91" s="115" t="s">
        <v>87</v>
      </c>
      <c r="G91" s="115">
        <v>1910</v>
      </c>
      <c r="H91" s="115" t="s">
        <v>167</v>
      </c>
      <c r="I91" s="115">
        <v>2.655177809</v>
      </c>
      <c r="J91" s="115" t="s">
        <v>73</v>
      </c>
      <c r="K91" s="115">
        <f>INDEX(DatosProcesados!$A$1:$BF$101,MATCH(DataBase!A91,DatosProcesados!$A$1:$A$101,0),MATCH(DataBase!J91,DatosProcesados!$A$1:$BF$1,0))</f>
        <v>0.91</v>
      </c>
      <c r="L91" s="115" t="str">
        <f>INDEX(Modelo!$A$9:$D$89,MATCH(DataBase!$J91,Modelo!$A$9:$A$89,0),MATCH(DataBase!L$1,Modelo!$A$9:$D$9,0))</f>
        <v>Impacto económico y gobernanza</v>
      </c>
      <c r="M91" s="115" t="str">
        <f>INDEX(Modelo!$A$9:$D$89,MATCH(DataBase!$J91,Modelo!$A$9:$A$89,0),MATCH(DataBase!M$1,Modelo!$A$9:$D$9,0))</f>
        <v>Pilar 6</v>
      </c>
      <c r="N91" s="115" t="str">
        <f>INDEX(Modelo!$A$9:$D$89,MATCH(DataBase!$J91,Modelo!$A$9:$A$89,0),MATCH(DataBase!N$1,Modelo!$A$9:$D$9,0))</f>
        <v>positivo</v>
      </c>
      <c r="O91" s="115">
        <f t="array" ref="O91">IF(N91="negativo",INDEX($AD$3:$AG$51,MATCH(1,($B91=$AD$3:$AD$51)*($J91=$AE$3:$AE$51),0),3),IF(N91="positivo",INDEX($AD$55:$AG$109,MATCH(1,($B91=$AD$55:$AD$109)*($J91=$AE$55:$AE$109),0),3)))</f>
        <v>0.96</v>
      </c>
      <c r="P91" s="115">
        <f t="array" ref="P91">IF(N91="negativo",INDEX($AD$3:$AG$51,MATCH(1,($B91=$AD$3:$AD$51)*($J91=$AE$3:$AE$51),0),4),IF(N91="positivo",INDEX($AD$55:$AG$109,MATCH(1,($B91=$AD$55:$AD$109)*($J91=$AE$55:$AE$109),0),4)))</f>
        <v>0.15</v>
      </c>
      <c r="Q91" s="115" t="str">
        <f>VLOOKUP(M91,Modelo!$A$2:$C$7,2,0)</f>
        <v>Impacto Económico, Social y Comunitario</v>
      </c>
      <c r="R91" s="118">
        <f t="array" ref="R91">INDEX(Modelo!$F$1:$H$37,MATCH(1,(DataBase!Q91=Modelo!$G$1:$G$37)*(DataBase!B91=Modelo!$F$1:$F$37),0),3)</f>
        <v>0.11764705882352941</v>
      </c>
      <c r="S91" s="115">
        <f t="shared" si="4"/>
        <v>93.827160493827165</v>
      </c>
      <c r="T91" s="115">
        <f t="shared" si="5"/>
        <v>11.03848946986202</v>
      </c>
      <c r="AD91" s="117" t="s">
        <v>216</v>
      </c>
      <c r="AE91" s="117" t="s">
        <v>57</v>
      </c>
      <c r="AF91" s="119">
        <v>54.83</v>
      </c>
      <c r="AG91" s="119">
        <v>11.4</v>
      </c>
    </row>
    <row r="92" spans="1:33" x14ac:dyDescent="0.3">
      <c r="A92" s="115" t="s">
        <v>312</v>
      </c>
      <c r="B92" s="115" t="s">
        <v>313</v>
      </c>
      <c r="C92" s="115" t="s">
        <v>103</v>
      </c>
      <c r="D92" s="115" t="s">
        <v>86</v>
      </c>
      <c r="E92" s="115" t="s">
        <v>87</v>
      </c>
      <c r="F92" s="115" t="s">
        <v>87</v>
      </c>
      <c r="G92" s="115">
        <v>1968</v>
      </c>
      <c r="H92" s="115" t="s">
        <v>125</v>
      </c>
      <c r="I92" s="115">
        <v>24.752011681999999</v>
      </c>
      <c r="J92" s="115" t="s">
        <v>73</v>
      </c>
      <c r="K92" s="115">
        <f>INDEX(DatosProcesados!$A$1:$BF$101,MATCH(DataBase!A92,DatosProcesados!$A$1:$A$101,0),MATCH(DataBase!J92,DatosProcesados!$A$1:$BF$1,0))</f>
        <v>0.94</v>
      </c>
      <c r="L92" s="115" t="str">
        <f>INDEX(Modelo!$A$9:$D$89,MATCH(DataBase!$J92,Modelo!$A$9:$A$89,0),MATCH(DataBase!L$1,Modelo!$A$9:$D$9,0))</f>
        <v>Impacto económico y gobernanza</v>
      </c>
      <c r="M92" s="115" t="str">
        <f>INDEX(Modelo!$A$9:$D$89,MATCH(DataBase!$J92,Modelo!$A$9:$A$89,0),MATCH(DataBase!M$1,Modelo!$A$9:$D$9,0))</f>
        <v>Pilar 6</v>
      </c>
      <c r="N92" s="115" t="str">
        <f>INDEX(Modelo!$A$9:$D$89,MATCH(DataBase!$J92,Modelo!$A$9:$A$89,0),MATCH(DataBase!N$1,Modelo!$A$9:$D$9,0))</f>
        <v>positivo</v>
      </c>
      <c r="O92" s="115">
        <f t="array" ref="O92">IF(N92="negativo",INDEX($AD$3:$AG$51,MATCH(1,($B92=$AD$3:$AD$51)*($J92=$AE$3:$AE$51),0),3),IF(N92="positivo",INDEX($AD$55:$AG$109,MATCH(1,($B92=$AD$55:$AD$109)*($J92=$AE$55:$AE$109),0),3)))</f>
        <v>0.97</v>
      </c>
      <c r="P92" s="115">
        <f t="array" ref="P92">IF(N92="negativo",INDEX($AD$3:$AG$51,MATCH(1,($B92=$AD$3:$AD$51)*($J92=$AE$3:$AE$51),0),4),IF(N92="positivo",INDEX($AD$55:$AG$109,MATCH(1,($B92=$AD$55:$AD$109)*($J92=$AE$55:$AE$109),0),4)))</f>
        <v>0.16800000000000001</v>
      </c>
      <c r="Q92" s="115" t="str">
        <f>VLOOKUP(M92,Modelo!$A$2:$C$7,2,0)</f>
        <v>Impacto Económico, Social y Comunitario</v>
      </c>
      <c r="R92" s="118">
        <f t="array" ref="R92">INDEX(Modelo!$F$1:$H$37,MATCH(1,(DataBase!Q92=Modelo!$G$1:$G$37)*(DataBase!B92=Modelo!$F$1:$F$37),0),3)</f>
        <v>0.11764705882352941</v>
      </c>
      <c r="S92" s="115">
        <f t="shared" si="4"/>
        <v>96.259351620947626</v>
      </c>
      <c r="T92" s="115">
        <f t="shared" si="5"/>
        <v>11.324629602464427</v>
      </c>
      <c r="AD92" s="117" t="s">
        <v>407</v>
      </c>
      <c r="AE92" s="117" t="s">
        <v>73</v>
      </c>
      <c r="AF92" s="119">
        <v>0.9</v>
      </c>
      <c r="AG92" s="119">
        <v>0.12</v>
      </c>
    </row>
    <row r="93" spans="1:33" x14ac:dyDescent="0.3">
      <c r="A93" s="115" t="s">
        <v>162</v>
      </c>
      <c r="B93" s="115" t="s">
        <v>84</v>
      </c>
      <c r="C93" s="115" t="s">
        <v>97</v>
      </c>
      <c r="D93" s="115" t="s">
        <v>86</v>
      </c>
      <c r="E93" s="115" t="s">
        <v>87</v>
      </c>
      <c r="F93" s="115" t="s">
        <v>87</v>
      </c>
      <c r="G93" s="115">
        <v>1979</v>
      </c>
      <c r="H93" s="115" t="s">
        <v>163</v>
      </c>
      <c r="I93" s="115">
        <v>2.956157691</v>
      </c>
      <c r="J93" s="115" t="s">
        <v>73</v>
      </c>
      <c r="K93" s="115">
        <f>INDEX(DatosProcesados!$A$1:$BF$101,MATCH(DataBase!A93,DatosProcesados!$A$1:$A$101,0),MATCH(DataBase!J93,DatosProcesados!$A$1:$BF$1,0))</f>
        <v>0.78</v>
      </c>
      <c r="L93" s="115" t="str">
        <f>INDEX(Modelo!$A$9:$D$89,MATCH(DataBase!$J93,Modelo!$A$9:$A$89,0),MATCH(DataBase!L$1,Modelo!$A$9:$D$9,0))</f>
        <v>Impacto económico y gobernanza</v>
      </c>
      <c r="M93" s="115" t="str">
        <f>INDEX(Modelo!$A$9:$D$89,MATCH(DataBase!$J93,Modelo!$A$9:$A$89,0),MATCH(DataBase!M$1,Modelo!$A$9:$D$9,0))</f>
        <v>Pilar 6</v>
      </c>
      <c r="N93" s="115" t="str">
        <f>INDEX(Modelo!$A$9:$D$89,MATCH(DataBase!$J93,Modelo!$A$9:$A$89,0),MATCH(DataBase!N$1,Modelo!$A$9:$D$9,0))</f>
        <v>positivo</v>
      </c>
      <c r="O93" s="115">
        <f t="array" ref="O93">IF(N93="negativo",INDEX($AD$3:$AG$51,MATCH(1,($B93=$AD$3:$AD$51)*($J93=$AE$3:$AE$51),0),3),IF(N93="positivo",INDEX($AD$55:$AG$109,MATCH(1,($B93=$AD$55:$AD$109)*($J93=$AE$55:$AE$109),0),3)))</f>
        <v>0.96</v>
      </c>
      <c r="P93" s="115">
        <f t="array" ref="P93">IF(N93="negativo",INDEX($AD$3:$AG$51,MATCH(1,($B93=$AD$3:$AD$51)*($J93=$AE$3:$AE$51),0),4),IF(N93="positivo",INDEX($AD$55:$AG$109,MATCH(1,($B93=$AD$55:$AD$109)*($J93=$AE$55:$AE$109),0),4)))</f>
        <v>0.15</v>
      </c>
      <c r="Q93" s="115" t="str">
        <f>VLOOKUP(M93,Modelo!$A$2:$C$7,2,0)</f>
        <v>Impacto Económico, Social y Comunitario</v>
      </c>
      <c r="R93" s="118">
        <f t="array" ref="R93">INDEX(Modelo!$F$1:$H$37,MATCH(1,(DataBase!Q93=Modelo!$G$1:$G$37)*(DataBase!B93=Modelo!$F$1:$F$37),0),3)</f>
        <v>0.11764705882352941</v>
      </c>
      <c r="S93" s="115">
        <f t="shared" si="4"/>
        <v>77.777777777777786</v>
      </c>
      <c r="T93" s="115">
        <f t="shared" si="5"/>
        <v>9.1503267973856222</v>
      </c>
      <c r="AD93" s="117" t="s">
        <v>407</v>
      </c>
      <c r="AE93" s="117" t="s">
        <v>70</v>
      </c>
      <c r="AF93" s="119">
        <v>9.7262405401996356E-3</v>
      </c>
      <c r="AG93" s="119">
        <v>4.4881280673959309E-6</v>
      </c>
    </row>
    <row r="94" spans="1:33" x14ac:dyDescent="0.3">
      <c r="A94" s="115" t="s">
        <v>348</v>
      </c>
      <c r="B94" s="115" t="s">
        <v>313</v>
      </c>
      <c r="C94" s="115" t="s">
        <v>103</v>
      </c>
      <c r="D94" s="115" t="s">
        <v>86</v>
      </c>
      <c r="E94" s="115" t="s">
        <v>87</v>
      </c>
      <c r="F94" s="115" t="s">
        <v>87</v>
      </c>
      <c r="G94" s="115">
        <v>1937</v>
      </c>
      <c r="H94" s="115" t="s">
        <v>294</v>
      </c>
      <c r="I94" s="115">
        <v>4.02823039</v>
      </c>
      <c r="J94" s="115" t="s">
        <v>73</v>
      </c>
      <c r="K94" s="115">
        <f>INDEX(DatosProcesados!$A$1:$BF$101,MATCH(DataBase!A94,DatosProcesados!$A$1:$A$101,0),MATCH(DataBase!J94,DatosProcesados!$A$1:$BF$1,0))</f>
        <v>0.16800000000000001</v>
      </c>
      <c r="L94" s="115" t="str">
        <f>INDEX(Modelo!$A$9:$D$89,MATCH(DataBase!$J94,Modelo!$A$9:$A$89,0),MATCH(DataBase!L$1,Modelo!$A$9:$D$9,0))</f>
        <v>Impacto económico y gobernanza</v>
      </c>
      <c r="M94" s="115" t="str">
        <f>INDEX(Modelo!$A$9:$D$89,MATCH(DataBase!$J94,Modelo!$A$9:$A$89,0),MATCH(DataBase!M$1,Modelo!$A$9:$D$9,0))</f>
        <v>Pilar 6</v>
      </c>
      <c r="N94" s="115" t="str">
        <f>INDEX(Modelo!$A$9:$D$89,MATCH(DataBase!$J94,Modelo!$A$9:$A$89,0),MATCH(DataBase!N$1,Modelo!$A$9:$D$9,0))</f>
        <v>positivo</v>
      </c>
      <c r="O94" s="115">
        <f t="array" ref="O94">IF(N94="negativo",INDEX($AD$3:$AG$51,MATCH(1,($B94=$AD$3:$AD$51)*($J94=$AE$3:$AE$51),0),3),IF(N94="positivo",INDEX($AD$55:$AG$109,MATCH(1,($B94=$AD$55:$AD$109)*($J94=$AE$55:$AE$109),0),3)))</f>
        <v>0.97</v>
      </c>
      <c r="P94" s="115">
        <f t="array" ref="P94">IF(N94="negativo",INDEX($AD$3:$AG$51,MATCH(1,($B94=$AD$3:$AD$51)*($J94=$AE$3:$AE$51),0),4),IF(N94="positivo",INDEX($AD$55:$AG$109,MATCH(1,($B94=$AD$55:$AD$109)*($J94=$AE$55:$AE$109),0),4)))</f>
        <v>0.16800000000000001</v>
      </c>
      <c r="Q94" s="115" t="str">
        <f>VLOOKUP(M94,Modelo!$A$2:$C$7,2,0)</f>
        <v>Impacto Económico, Social y Comunitario</v>
      </c>
      <c r="R94" s="118">
        <f t="array" ref="R94">INDEX(Modelo!$F$1:$H$37,MATCH(1,(DataBase!Q94=Modelo!$G$1:$G$37)*(DataBase!B94=Modelo!$F$1:$F$37),0),3)</f>
        <v>0.11764705882352941</v>
      </c>
      <c r="S94" s="115">
        <f t="shared" si="4"/>
        <v>0</v>
      </c>
      <c r="T94" s="115">
        <f t="shared" si="5"/>
        <v>0</v>
      </c>
      <c r="AD94" s="117" t="s">
        <v>407</v>
      </c>
      <c r="AE94" s="117" t="s">
        <v>48</v>
      </c>
      <c r="AF94" s="119">
        <v>0.6</v>
      </c>
      <c r="AG94" s="119">
        <v>0.16</v>
      </c>
    </row>
    <row r="95" spans="1:33" x14ac:dyDescent="0.3">
      <c r="A95" s="115" t="s">
        <v>343</v>
      </c>
      <c r="B95" s="115" t="s">
        <v>313</v>
      </c>
      <c r="C95" s="115" t="s">
        <v>103</v>
      </c>
      <c r="D95" s="115" t="s">
        <v>86</v>
      </c>
      <c r="E95" s="115" t="s">
        <v>86</v>
      </c>
      <c r="F95" s="115" t="s">
        <v>87</v>
      </c>
      <c r="G95" s="115">
        <v>1993</v>
      </c>
      <c r="H95" s="115" t="s">
        <v>281</v>
      </c>
      <c r="I95" s="115">
        <v>4.8704234599999996</v>
      </c>
      <c r="J95" s="115" t="s">
        <v>73</v>
      </c>
      <c r="K95" s="115" t="str">
        <f>INDEX(DatosProcesados!$A$1:$BF$101,MATCH(DataBase!A95,DatosProcesados!$A$1:$A$101,0),MATCH(DataBase!J95,DatosProcesados!$A$1:$BF$1,0))</f>
        <v>No informa</v>
      </c>
      <c r="L95" s="115" t="str">
        <f>INDEX(Modelo!$A$9:$D$89,MATCH(DataBase!$J95,Modelo!$A$9:$A$89,0),MATCH(DataBase!L$1,Modelo!$A$9:$D$9,0))</f>
        <v>Impacto económico y gobernanza</v>
      </c>
      <c r="M95" s="115" t="str">
        <f>INDEX(Modelo!$A$9:$D$89,MATCH(DataBase!$J95,Modelo!$A$9:$A$89,0),MATCH(DataBase!M$1,Modelo!$A$9:$D$9,0))</f>
        <v>Pilar 6</v>
      </c>
      <c r="N95" s="115" t="str">
        <f>INDEX(Modelo!$A$9:$D$89,MATCH(DataBase!$J95,Modelo!$A$9:$A$89,0),MATCH(DataBase!N$1,Modelo!$A$9:$D$9,0))</f>
        <v>positivo</v>
      </c>
      <c r="O95" s="115">
        <f t="array" ref="O95">IF(N95="negativo",INDEX($AD$3:$AG$51,MATCH(1,($B95=$AD$3:$AD$51)*($J95=$AE$3:$AE$51),0),3),IF(N95="positivo",INDEX($AD$55:$AG$109,MATCH(1,($B95=$AD$55:$AD$109)*($J95=$AE$55:$AE$109),0),3)))</f>
        <v>0.97</v>
      </c>
      <c r="P95" s="115">
        <f t="array" ref="P95">IF(N95="negativo",INDEX($AD$3:$AG$51,MATCH(1,($B95=$AD$3:$AD$51)*($J95=$AE$3:$AE$51),0),4),IF(N95="positivo",INDEX($AD$55:$AG$109,MATCH(1,($B95=$AD$55:$AD$109)*($J95=$AE$55:$AE$109),0),4)))</f>
        <v>0.16800000000000001</v>
      </c>
      <c r="Q95" s="115" t="str">
        <f>VLOOKUP(M95,Modelo!$A$2:$C$7,2,0)</f>
        <v>Impacto Económico, Social y Comunitario</v>
      </c>
      <c r="R95" s="118">
        <f t="array" ref="R95">INDEX(Modelo!$F$1:$H$37,MATCH(1,(DataBase!Q95=Modelo!$G$1:$G$37)*(DataBase!B95=Modelo!$F$1:$F$37),0),3)</f>
        <v>0.11764705882352941</v>
      </c>
      <c r="S95" s="115">
        <f t="shared" si="4"/>
        <v>0</v>
      </c>
      <c r="T95" s="115">
        <f t="shared" si="5"/>
        <v>0</v>
      </c>
      <c r="AD95" s="117" t="s">
        <v>407</v>
      </c>
      <c r="AE95" s="117" t="s">
        <v>68</v>
      </c>
      <c r="AF95" s="119">
        <v>0.42926832052238179</v>
      </c>
      <c r="AG95" s="119">
        <v>0.29904026920728466</v>
      </c>
    </row>
    <row r="96" spans="1:33" x14ac:dyDescent="0.3">
      <c r="A96" s="115" t="s">
        <v>367</v>
      </c>
      <c r="B96" s="115" t="s">
        <v>313</v>
      </c>
      <c r="C96" s="115" t="s">
        <v>103</v>
      </c>
      <c r="D96" s="115" t="s">
        <v>86</v>
      </c>
      <c r="E96" s="115" t="s">
        <v>86</v>
      </c>
      <c r="F96" s="115" t="s">
        <v>86</v>
      </c>
      <c r="G96" s="115">
        <v>1966</v>
      </c>
      <c r="H96" s="115" t="s">
        <v>125</v>
      </c>
      <c r="I96" s="115">
        <v>2.0461661379999998</v>
      </c>
      <c r="J96" s="115" t="s">
        <v>73</v>
      </c>
      <c r="K96" s="115">
        <f>INDEX(DatosProcesados!$A$1:$BF$101,MATCH(DataBase!A96,DatosProcesados!$A$1:$A$101,0),MATCH(DataBase!J96,DatosProcesados!$A$1:$BF$1,0))</f>
        <v>0.94</v>
      </c>
      <c r="L96" s="115" t="str">
        <f>INDEX(Modelo!$A$9:$D$89,MATCH(DataBase!$J96,Modelo!$A$9:$A$89,0),MATCH(DataBase!L$1,Modelo!$A$9:$D$9,0))</f>
        <v>Impacto económico y gobernanza</v>
      </c>
      <c r="M96" s="115" t="str">
        <f>INDEX(Modelo!$A$9:$D$89,MATCH(DataBase!$J96,Modelo!$A$9:$A$89,0),MATCH(DataBase!M$1,Modelo!$A$9:$D$9,0))</f>
        <v>Pilar 6</v>
      </c>
      <c r="N96" s="115" t="str">
        <f>INDEX(Modelo!$A$9:$D$89,MATCH(DataBase!$J96,Modelo!$A$9:$A$89,0),MATCH(DataBase!N$1,Modelo!$A$9:$D$9,0))</f>
        <v>positivo</v>
      </c>
      <c r="O96" s="115">
        <f t="array" ref="O96">IF(N96="negativo",INDEX($AD$3:$AG$51,MATCH(1,($B96=$AD$3:$AD$51)*($J96=$AE$3:$AE$51),0),3),IF(N96="positivo",INDEX($AD$55:$AG$109,MATCH(1,($B96=$AD$55:$AD$109)*($J96=$AE$55:$AE$109),0),3)))</f>
        <v>0.97</v>
      </c>
      <c r="P96" s="115">
        <f t="array" ref="P96">IF(N96="negativo",INDEX($AD$3:$AG$51,MATCH(1,($B96=$AD$3:$AD$51)*($J96=$AE$3:$AE$51),0),4),IF(N96="positivo",INDEX($AD$55:$AG$109,MATCH(1,($B96=$AD$55:$AD$109)*($J96=$AE$55:$AE$109),0),4)))</f>
        <v>0.16800000000000001</v>
      </c>
      <c r="Q96" s="115" t="str">
        <f>VLOOKUP(M96,Modelo!$A$2:$C$7,2,0)</f>
        <v>Impacto Económico, Social y Comunitario</v>
      </c>
      <c r="R96" s="118">
        <f t="array" ref="R96">INDEX(Modelo!$F$1:$H$37,MATCH(1,(DataBase!Q96=Modelo!$G$1:$G$37)*(DataBase!B96=Modelo!$F$1:$F$37),0),3)</f>
        <v>0.11764705882352941</v>
      </c>
      <c r="S96" s="115">
        <f t="shared" si="4"/>
        <v>96.259351620947626</v>
      </c>
      <c r="T96" s="115">
        <f t="shared" si="5"/>
        <v>11.324629602464427</v>
      </c>
      <c r="AD96" s="117" t="s">
        <v>407</v>
      </c>
      <c r="AE96" s="117" t="s">
        <v>52</v>
      </c>
      <c r="AF96" s="119">
        <v>1.0999999999999999E-2</v>
      </c>
      <c r="AG96" s="119">
        <v>2.0000000000000001E-4</v>
      </c>
    </row>
    <row r="97" spans="1:33" x14ac:dyDescent="0.3">
      <c r="A97" s="115" t="s">
        <v>374</v>
      </c>
      <c r="B97" s="115" t="s">
        <v>313</v>
      </c>
      <c r="C97" s="115" t="s">
        <v>103</v>
      </c>
      <c r="D97" s="115" t="s">
        <v>86</v>
      </c>
      <c r="E97" s="115" t="s">
        <v>87</v>
      </c>
      <c r="F97" s="115" t="s">
        <v>87</v>
      </c>
      <c r="G97" s="115">
        <v>1929</v>
      </c>
      <c r="H97" s="115" t="s">
        <v>375</v>
      </c>
      <c r="I97" s="115">
        <v>1.928223518</v>
      </c>
      <c r="J97" s="115" t="s">
        <v>73</v>
      </c>
      <c r="K97" s="115" t="str">
        <f>INDEX(DatosProcesados!$A$1:$BF$101,MATCH(DataBase!A97,DatosProcesados!$A$1:$A$101,0),MATCH(DataBase!J97,DatosProcesados!$A$1:$BF$1,0))</f>
        <v xml:space="preserve">No informa </v>
      </c>
      <c r="L97" s="115" t="str">
        <f>INDEX(Modelo!$A$9:$D$89,MATCH(DataBase!$J97,Modelo!$A$9:$A$89,0),MATCH(DataBase!L$1,Modelo!$A$9:$D$9,0))</f>
        <v>Impacto económico y gobernanza</v>
      </c>
      <c r="M97" s="115" t="str">
        <f>INDEX(Modelo!$A$9:$D$89,MATCH(DataBase!$J97,Modelo!$A$9:$A$89,0),MATCH(DataBase!M$1,Modelo!$A$9:$D$9,0))</f>
        <v>Pilar 6</v>
      </c>
      <c r="N97" s="115" t="str">
        <f>INDEX(Modelo!$A$9:$D$89,MATCH(DataBase!$J97,Modelo!$A$9:$A$89,0),MATCH(DataBase!N$1,Modelo!$A$9:$D$9,0))</f>
        <v>positivo</v>
      </c>
      <c r="O97" s="115">
        <f t="array" ref="O97">IF(N97="negativo",INDEX($AD$3:$AG$51,MATCH(1,($B97=$AD$3:$AD$51)*($J97=$AE$3:$AE$51),0),3),IF(N97="positivo",INDEX($AD$55:$AG$109,MATCH(1,($B97=$AD$55:$AD$109)*($J97=$AE$55:$AE$109),0),3)))</f>
        <v>0.97</v>
      </c>
      <c r="P97" s="115">
        <f t="array" ref="P97">IF(N97="negativo",INDEX($AD$3:$AG$51,MATCH(1,($B97=$AD$3:$AD$51)*($J97=$AE$3:$AE$51),0),4),IF(N97="positivo",INDEX($AD$55:$AG$109,MATCH(1,($B97=$AD$55:$AD$109)*($J97=$AE$55:$AE$109),0),4)))</f>
        <v>0.16800000000000001</v>
      </c>
      <c r="Q97" s="115" t="str">
        <f>VLOOKUP(M97,Modelo!$A$2:$C$7,2,0)</f>
        <v>Impacto Económico, Social y Comunitario</v>
      </c>
      <c r="R97" s="118">
        <f t="array" ref="R97">INDEX(Modelo!$F$1:$H$37,MATCH(1,(DataBase!Q97=Modelo!$G$1:$G$37)*(DataBase!B97=Modelo!$F$1:$F$37),0),3)</f>
        <v>0.11764705882352941</v>
      </c>
      <c r="S97" s="115">
        <f t="shared" si="4"/>
        <v>0</v>
      </c>
      <c r="T97" s="115">
        <f t="shared" si="5"/>
        <v>0</v>
      </c>
      <c r="AD97" s="117" t="s">
        <v>407</v>
      </c>
      <c r="AE97" s="117" t="s">
        <v>66</v>
      </c>
      <c r="AF97" s="119">
        <v>0.1293300037990541</v>
      </c>
      <c r="AG97" s="119">
        <v>1.9504323690633572E-2</v>
      </c>
    </row>
    <row r="98" spans="1:33" x14ac:dyDescent="0.3">
      <c r="A98" s="115" t="s">
        <v>201</v>
      </c>
      <c r="B98" s="115" t="s">
        <v>84</v>
      </c>
      <c r="C98" s="115" t="s">
        <v>103</v>
      </c>
      <c r="D98" s="115" t="s">
        <v>86</v>
      </c>
      <c r="E98" s="115" t="s">
        <v>86</v>
      </c>
      <c r="F98" s="115" t="s">
        <v>86</v>
      </c>
      <c r="G98" s="115">
        <v>1987</v>
      </c>
      <c r="H98" s="115" t="s">
        <v>125</v>
      </c>
      <c r="I98" s="115">
        <v>0</v>
      </c>
      <c r="J98" s="115" t="s">
        <v>73</v>
      </c>
      <c r="K98" s="115">
        <f>INDEX(DatosProcesados!$A$1:$BF$101,MATCH(DataBase!A98,DatosProcesados!$A$1:$A$101,0),MATCH(DataBase!J98,DatosProcesados!$A$1:$BF$1,0))</f>
        <v>0.96</v>
      </c>
      <c r="L98" s="115" t="str">
        <f>INDEX(Modelo!$A$9:$D$89,MATCH(DataBase!$J98,Modelo!$A$9:$A$89,0),MATCH(DataBase!L$1,Modelo!$A$9:$D$9,0))</f>
        <v>Impacto económico y gobernanza</v>
      </c>
      <c r="M98" s="115" t="str">
        <f>INDEX(Modelo!$A$9:$D$89,MATCH(DataBase!$J98,Modelo!$A$9:$A$89,0),MATCH(DataBase!M$1,Modelo!$A$9:$D$9,0))</f>
        <v>Pilar 6</v>
      </c>
      <c r="N98" s="115" t="str">
        <f>INDEX(Modelo!$A$9:$D$89,MATCH(DataBase!$J98,Modelo!$A$9:$A$89,0),MATCH(DataBase!N$1,Modelo!$A$9:$D$9,0))</f>
        <v>positivo</v>
      </c>
      <c r="O98" s="115">
        <f t="array" ref="O98">IF(N98="negativo",INDEX($AD$3:$AG$51,MATCH(1,($B98=$AD$3:$AD$51)*($J98=$AE$3:$AE$51),0),3),IF(N98="positivo",INDEX($AD$55:$AG$109,MATCH(1,($B98=$AD$55:$AD$109)*($J98=$AE$55:$AE$109),0),3)))</f>
        <v>0.96</v>
      </c>
      <c r="P98" s="115">
        <f t="array" ref="P98">IF(N98="negativo",INDEX($AD$3:$AG$51,MATCH(1,($B98=$AD$3:$AD$51)*($J98=$AE$3:$AE$51),0),4),IF(N98="positivo",INDEX($AD$55:$AG$109,MATCH(1,($B98=$AD$55:$AD$109)*($J98=$AE$55:$AE$109),0),4)))</f>
        <v>0.15</v>
      </c>
      <c r="Q98" s="115" t="str">
        <f>VLOOKUP(M98,Modelo!$A$2:$C$7,2,0)</f>
        <v>Impacto Económico, Social y Comunitario</v>
      </c>
      <c r="R98" s="118">
        <f t="array" ref="R98">INDEX(Modelo!$F$1:$H$37,MATCH(1,(DataBase!Q98=Modelo!$G$1:$G$37)*(DataBase!B98=Modelo!$F$1:$F$37),0),3)</f>
        <v>0.11764705882352941</v>
      </c>
      <c r="S98" s="115">
        <f t="shared" si="4"/>
        <v>100</v>
      </c>
      <c r="T98" s="115">
        <f t="shared" si="5"/>
        <v>11.76470588235294</v>
      </c>
      <c r="AD98" s="117" t="s">
        <v>407</v>
      </c>
      <c r="AE98" s="117" t="s">
        <v>49</v>
      </c>
      <c r="AF98" s="119">
        <v>0.44</v>
      </c>
      <c r="AG98" s="119">
        <v>4.7699999999999999E-2</v>
      </c>
    </row>
    <row r="99" spans="1:33" x14ac:dyDescent="0.3">
      <c r="A99" s="115" t="s">
        <v>421</v>
      </c>
      <c r="B99" s="115" t="s">
        <v>407</v>
      </c>
      <c r="C99" s="115" t="s">
        <v>103</v>
      </c>
      <c r="D99" s="115" t="s">
        <v>86</v>
      </c>
      <c r="E99" s="115" t="s">
        <v>86</v>
      </c>
      <c r="F99" s="115" t="s">
        <v>87</v>
      </c>
      <c r="G99" s="115">
        <v>2016</v>
      </c>
      <c r="H99" s="115" t="s">
        <v>422</v>
      </c>
      <c r="I99" s="115">
        <v>5.4833186859999996</v>
      </c>
      <c r="J99" s="115" t="s">
        <v>73</v>
      </c>
      <c r="K99" s="115" t="str">
        <f>INDEX(DatosProcesados!$A$1:$BF$101,MATCH(DataBase!A99,DatosProcesados!$A$1:$A$101,0),MATCH(DataBase!J99,DatosProcesados!$A$1:$BF$1,0))</f>
        <v xml:space="preserve">No informa </v>
      </c>
      <c r="L99" s="115" t="str">
        <f>INDEX(Modelo!$A$9:$D$89,MATCH(DataBase!$J99,Modelo!$A$9:$A$89,0),MATCH(DataBase!L$1,Modelo!$A$9:$D$9,0))</f>
        <v>Impacto económico y gobernanza</v>
      </c>
      <c r="M99" s="115" t="str">
        <f>INDEX(Modelo!$A$9:$D$89,MATCH(DataBase!$J99,Modelo!$A$9:$A$89,0),MATCH(DataBase!M$1,Modelo!$A$9:$D$9,0))</f>
        <v>Pilar 6</v>
      </c>
      <c r="N99" s="115" t="str">
        <f>INDEX(Modelo!$A$9:$D$89,MATCH(DataBase!$J99,Modelo!$A$9:$A$89,0),MATCH(DataBase!N$1,Modelo!$A$9:$D$9,0))</f>
        <v>positivo</v>
      </c>
      <c r="O99" s="115">
        <f t="array" ref="O99">IF(N99="negativo",INDEX($AD$3:$AG$51,MATCH(1,($B99=$AD$3:$AD$51)*($J99=$AE$3:$AE$51),0),3),IF(N99="positivo",INDEX($AD$55:$AG$109,MATCH(1,($B99=$AD$55:$AD$109)*($J99=$AE$55:$AE$109),0),3)))</f>
        <v>0.9</v>
      </c>
      <c r="P99" s="115">
        <f t="array" ref="P99">IF(N99="negativo",INDEX($AD$3:$AG$51,MATCH(1,($B99=$AD$3:$AD$51)*($J99=$AE$3:$AE$51),0),4),IF(N99="positivo",INDEX($AD$55:$AG$109,MATCH(1,($B99=$AD$55:$AD$109)*($J99=$AE$55:$AE$109),0),4)))</f>
        <v>0.12</v>
      </c>
      <c r="Q99" s="115" t="str">
        <f>VLOOKUP(M99,Modelo!$A$2:$C$7,2,0)</f>
        <v>Impacto Económico, Social y Comunitario</v>
      </c>
      <c r="R99" s="118">
        <f t="array" ref="R99">INDEX(Modelo!$F$1:$H$37,MATCH(1,(DataBase!Q99=Modelo!$G$1:$G$37)*(DataBase!B99=Modelo!$F$1:$F$37),0),3)</f>
        <v>0.15384615384615385</v>
      </c>
      <c r="S99" s="115">
        <f t="shared" si="4"/>
        <v>0</v>
      </c>
      <c r="T99" s="115">
        <f t="shared" si="5"/>
        <v>0</v>
      </c>
      <c r="AD99" s="117" t="s">
        <v>407</v>
      </c>
      <c r="AE99" s="117" t="s">
        <v>58</v>
      </c>
      <c r="AF99" s="119">
        <v>68</v>
      </c>
      <c r="AG99" s="119">
        <v>43</v>
      </c>
    </row>
    <row r="100" spans="1:33" x14ac:dyDescent="0.3">
      <c r="A100" s="115" t="s">
        <v>293</v>
      </c>
      <c r="B100" s="115" t="s">
        <v>216</v>
      </c>
      <c r="C100" s="115" t="s">
        <v>103</v>
      </c>
      <c r="D100" s="115" t="s">
        <v>86</v>
      </c>
      <c r="E100" s="115" t="s">
        <v>87</v>
      </c>
      <c r="F100" s="115" t="s">
        <v>87</v>
      </c>
      <c r="G100" s="115">
        <v>1955</v>
      </c>
      <c r="H100" s="115" t="s">
        <v>294</v>
      </c>
      <c r="I100" s="115">
        <v>1.8313776939999999</v>
      </c>
      <c r="J100" s="115" t="s">
        <v>73</v>
      </c>
      <c r="K100" s="115" t="str">
        <f>INDEX(DatosProcesados!$A$1:$BF$101,MATCH(DataBase!A100,DatosProcesados!$A$1:$A$101,0),MATCH(DataBase!J100,DatosProcesados!$A$1:$BF$1,0))</f>
        <v xml:space="preserve">No informa </v>
      </c>
      <c r="L100" s="115" t="str">
        <f>INDEX(Modelo!$A$9:$D$89,MATCH(DataBase!$J100,Modelo!$A$9:$A$89,0),MATCH(DataBase!L$1,Modelo!$A$9:$D$9,0))</f>
        <v>Impacto económico y gobernanza</v>
      </c>
      <c r="M100" s="115" t="str">
        <f>INDEX(Modelo!$A$9:$D$89,MATCH(DataBase!$J100,Modelo!$A$9:$A$89,0),MATCH(DataBase!M$1,Modelo!$A$9:$D$9,0))</f>
        <v>Pilar 6</v>
      </c>
      <c r="N100" s="115" t="str">
        <f>INDEX(Modelo!$A$9:$D$89,MATCH(DataBase!$J100,Modelo!$A$9:$A$89,0),MATCH(DataBase!N$1,Modelo!$A$9:$D$9,0))</f>
        <v>positivo</v>
      </c>
      <c r="O100" s="115">
        <f t="array" ref="O100">IF(N100="negativo",INDEX($AD$3:$AG$51,MATCH(1,($B100=$AD$3:$AD$51)*($J100=$AE$3:$AE$51),0),3),IF(N100="positivo",INDEX($AD$55:$AG$109,MATCH(1,($B100=$AD$55:$AD$109)*($J100=$AE$55:$AE$109),0),3)))</f>
        <v>0.95</v>
      </c>
      <c r="P100" s="115">
        <f t="array" ref="P100">IF(N100="negativo",INDEX($AD$3:$AG$51,MATCH(1,($B100=$AD$3:$AD$51)*($J100=$AE$3:$AE$51),0),4),IF(N100="positivo",INDEX($AD$55:$AG$109,MATCH(1,($B100=$AD$55:$AD$109)*($J100=$AE$55:$AE$109),0),4)))</f>
        <v>0.23369999999999999</v>
      </c>
      <c r="Q100" s="115" t="str">
        <f>VLOOKUP(M100,Modelo!$A$2:$C$7,2,0)</f>
        <v>Impacto Económico, Social y Comunitario</v>
      </c>
      <c r="R100" s="118">
        <f t="array" ref="R100">INDEX(Modelo!$F$1:$H$37,MATCH(1,(DataBase!Q100=Modelo!$G$1:$G$37)*(DataBase!B100=Modelo!$F$1:$F$37),0),3)</f>
        <v>0.10526315789473684</v>
      </c>
      <c r="S100" s="115">
        <f t="shared" si="4"/>
        <v>0</v>
      </c>
      <c r="T100" s="115">
        <f t="shared" si="5"/>
        <v>0</v>
      </c>
      <c r="AD100" s="117" t="s">
        <v>407</v>
      </c>
      <c r="AE100" s="117" t="s">
        <v>57</v>
      </c>
      <c r="AF100" s="119">
        <v>68.48</v>
      </c>
      <c r="AG100" s="119">
        <v>44</v>
      </c>
    </row>
    <row r="101" spans="1:33" x14ac:dyDescent="0.3">
      <c r="A101" s="115" t="s">
        <v>298</v>
      </c>
      <c r="B101" s="115" t="s">
        <v>216</v>
      </c>
      <c r="C101" s="115" t="s">
        <v>103</v>
      </c>
      <c r="D101" s="115" t="s">
        <v>86</v>
      </c>
      <c r="E101" s="115" t="s">
        <v>86</v>
      </c>
      <c r="F101" s="115" t="s">
        <v>87</v>
      </c>
      <c r="G101" s="115">
        <v>1993</v>
      </c>
      <c r="H101" s="115" t="s">
        <v>299</v>
      </c>
      <c r="I101" s="115">
        <v>1.7653399919999999</v>
      </c>
      <c r="J101" s="115" t="s">
        <v>73</v>
      </c>
      <c r="K101" s="115" t="str">
        <f>INDEX(DatosProcesados!$A$1:$BF$101,MATCH(DataBase!A101,DatosProcesados!$A$1:$A$101,0),MATCH(DataBase!J101,DatosProcesados!$A$1:$BF$1,0))</f>
        <v xml:space="preserve">No informa </v>
      </c>
      <c r="L101" s="115" t="str">
        <f>INDEX(Modelo!$A$9:$D$89,MATCH(DataBase!$J101,Modelo!$A$9:$A$89,0),MATCH(DataBase!L$1,Modelo!$A$9:$D$9,0))</f>
        <v>Impacto económico y gobernanza</v>
      </c>
      <c r="M101" s="115" t="str">
        <f>INDEX(Modelo!$A$9:$D$89,MATCH(DataBase!$J101,Modelo!$A$9:$A$89,0),MATCH(DataBase!M$1,Modelo!$A$9:$D$9,0))</f>
        <v>Pilar 6</v>
      </c>
      <c r="N101" s="115" t="str">
        <f>INDEX(Modelo!$A$9:$D$89,MATCH(DataBase!$J101,Modelo!$A$9:$A$89,0),MATCH(DataBase!N$1,Modelo!$A$9:$D$9,0))</f>
        <v>positivo</v>
      </c>
      <c r="O101" s="115">
        <f t="array" ref="O101">IF(N101="negativo",INDEX($AD$3:$AG$51,MATCH(1,($B101=$AD$3:$AD$51)*($J101=$AE$3:$AE$51),0),3),IF(N101="positivo",INDEX($AD$55:$AG$109,MATCH(1,($B101=$AD$55:$AD$109)*($J101=$AE$55:$AE$109),0),3)))</f>
        <v>0.95</v>
      </c>
      <c r="P101" s="115">
        <f t="array" ref="P101">IF(N101="negativo",INDEX($AD$3:$AG$51,MATCH(1,($B101=$AD$3:$AD$51)*($J101=$AE$3:$AE$51),0),4),IF(N101="positivo",INDEX($AD$55:$AG$109,MATCH(1,($B101=$AD$55:$AD$109)*($J101=$AE$55:$AE$109),0),4)))</f>
        <v>0.23369999999999999</v>
      </c>
      <c r="Q101" s="115" t="str">
        <f>VLOOKUP(M101,Modelo!$A$2:$C$7,2,0)</f>
        <v>Impacto Económico, Social y Comunitario</v>
      </c>
      <c r="R101" s="118">
        <f t="array" ref="R101">INDEX(Modelo!$F$1:$H$37,MATCH(1,(DataBase!Q101=Modelo!$G$1:$G$37)*(DataBase!B101=Modelo!$F$1:$F$37),0),3)</f>
        <v>0.10526315789473684</v>
      </c>
      <c r="S101" s="115">
        <f t="shared" si="4"/>
        <v>0</v>
      </c>
      <c r="T101" s="115">
        <f t="shared" si="5"/>
        <v>0</v>
      </c>
      <c r="AD101" s="117" t="s">
        <v>84</v>
      </c>
      <c r="AE101" s="117" t="s">
        <v>73</v>
      </c>
      <c r="AF101" s="119">
        <v>0.96</v>
      </c>
      <c r="AG101" s="119">
        <v>0.15</v>
      </c>
    </row>
    <row r="102" spans="1:33" x14ac:dyDescent="0.3">
      <c r="A102" s="115" t="s">
        <v>472</v>
      </c>
      <c r="B102" s="115" t="s">
        <v>467</v>
      </c>
      <c r="C102" s="115" t="s">
        <v>103</v>
      </c>
      <c r="D102" s="115" t="s">
        <v>86</v>
      </c>
      <c r="E102" s="115" t="s">
        <v>86</v>
      </c>
      <c r="F102" s="115" t="s">
        <v>86</v>
      </c>
      <c r="G102" s="115">
        <v>2007</v>
      </c>
      <c r="H102" s="115" t="s">
        <v>125</v>
      </c>
      <c r="I102" s="115">
        <v>0.97802211500000003</v>
      </c>
      <c r="J102" s="115" t="s">
        <v>24</v>
      </c>
      <c r="K102" s="115" t="str">
        <f>INDEX(DatosProcesados!$A$1:$BF$101,MATCH(DataBase!A102,DatosProcesados!$A$1:$A$101,0),MATCH(DataBase!J102,DatosProcesados!$A$1:$BF$1,0))</f>
        <v>No</v>
      </c>
      <c r="L102" s="115" t="str">
        <f>INDEX(Modelo!$A$9:$D$89,MATCH(DataBase!$J102,Modelo!$A$9:$A$89,0),MATCH(DataBase!L$1,Modelo!$A$9:$D$9,0))</f>
        <v>Impacto ambiental</v>
      </c>
      <c r="M102" s="115" t="str">
        <f>INDEX(Modelo!$A$9:$D$89,MATCH(DataBase!$J102,Modelo!$A$9:$A$89,0),MATCH(DataBase!M$1,Modelo!$A$9:$D$9,0))</f>
        <v>Pilar 2</v>
      </c>
      <c r="N102" s="115" t="str">
        <f>INDEX(Modelo!$A$9:$D$89,MATCH(DataBase!$J102,Modelo!$A$9:$A$89,0),MATCH(DataBase!N$1,Modelo!$A$9:$D$9,0))</f>
        <v>boolean</v>
      </c>
      <c r="O102" s="115" t="b">
        <f t="array" ref="O102">IF(N102="negativo",INDEX($AD$3:$AG$51,MATCH(1,($B102=$AD$3:$AD$51)*($J102=$AE$3:$AE$51),0),3),IF(N102="positivo",INDEX($AD$55:$AG$109,MATCH(1,($B102=$AD$55:$AD$109)*($J102=$AE$55:$AE$109),0),3)))</f>
        <v>0</v>
      </c>
      <c r="P102" s="115" t="b">
        <f t="array" ref="P102">IF(N102="negativo",INDEX($AD$3:$AG$51,MATCH(1,($B102=$AD$3:$AD$51)*($J102=$AE$3:$AE$51),0),4),IF(N102="positivo",INDEX($AD$55:$AG$109,MATCH(1,($B102=$AD$55:$AD$109)*($J102=$AE$55:$AE$109),0),4)))</f>
        <v>0</v>
      </c>
      <c r="Q102" s="115" t="str">
        <f>VLOOKUP(M102,Modelo!$A$2:$C$7,2,0)</f>
        <v>Acción Climática y Energía</v>
      </c>
      <c r="R102" s="118">
        <f t="array" ref="R102">INDEX(Modelo!$F$1:$H$37,MATCH(1,(DataBase!Q102=Modelo!$G$1:$G$37)*(DataBase!B102=Modelo!$F$1:$F$37),0),3)</f>
        <v>0.19047619047619047</v>
      </c>
      <c r="S102" s="115">
        <f t="shared" si="4"/>
        <v>0</v>
      </c>
      <c r="T102" s="115">
        <f t="shared" si="5"/>
        <v>0</v>
      </c>
      <c r="AD102" s="117" t="s">
        <v>84</v>
      </c>
      <c r="AE102" s="117" t="s">
        <v>70</v>
      </c>
      <c r="AF102" s="119">
        <v>3342.3126897679244</v>
      </c>
      <c r="AG102" s="119">
        <v>2.5801197668261695E-3</v>
      </c>
    </row>
    <row r="103" spans="1:33" x14ac:dyDescent="0.3">
      <c r="A103" s="115" t="s">
        <v>238</v>
      </c>
      <c r="B103" s="115" t="s">
        <v>216</v>
      </c>
      <c r="C103" s="115" t="s">
        <v>103</v>
      </c>
      <c r="D103" s="115" t="s">
        <v>86</v>
      </c>
      <c r="E103" s="115" t="s">
        <v>87</v>
      </c>
      <c r="F103" s="115" t="s">
        <v>87</v>
      </c>
      <c r="G103" s="115">
        <v>1920</v>
      </c>
      <c r="H103" s="115" t="s">
        <v>125</v>
      </c>
      <c r="I103" s="115">
        <v>2.844632077</v>
      </c>
      <c r="J103" s="115" t="s">
        <v>24</v>
      </c>
      <c r="K103" s="115" t="str">
        <f>INDEX(DatosProcesados!$A$1:$BF$101,MATCH(DataBase!A103,DatosProcesados!$A$1:$A$101,0),MATCH(DataBase!J103,DatosProcesados!$A$1:$BF$1,0))</f>
        <v>No</v>
      </c>
      <c r="L103" s="115" t="str">
        <f>INDEX(Modelo!$A$9:$D$89,MATCH(DataBase!$J103,Modelo!$A$9:$A$89,0),MATCH(DataBase!L$1,Modelo!$A$9:$D$9,0))</f>
        <v>Impacto ambiental</v>
      </c>
      <c r="M103" s="115" t="str">
        <f>INDEX(Modelo!$A$9:$D$89,MATCH(DataBase!$J103,Modelo!$A$9:$A$89,0),MATCH(DataBase!M$1,Modelo!$A$9:$D$9,0))</f>
        <v>Pilar 2</v>
      </c>
      <c r="N103" s="115" t="str">
        <f>INDEX(Modelo!$A$9:$D$89,MATCH(DataBase!$J103,Modelo!$A$9:$A$89,0),MATCH(DataBase!N$1,Modelo!$A$9:$D$9,0))</f>
        <v>boolean</v>
      </c>
      <c r="O103" s="115" t="b">
        <f t="array" ref="O103">IF(N103="negativo",INDEX($AD$3:$AG$51,MATCH(1,($B103=$AD$3:$AD$51)*($J103=$AE$3:$AE$51),0),3),IF(N103="positivo",INDEX($AD$55:$AG$109,MATCH(1,($B103=$AD$55:$AD$109)*($J103=$AE$55:$AE$109),0),3)))</f>
        <v>0</v>
      </c>
      <c r="P103" s="115" t="b">
        <f t="array" ref="P103">IF(N103="negativo",INDEX($AD$3:$AG$51,MATCH(1,($B103=$AD$3:$AD$51)*($J103=$AE$3:$AE$51),0),4),IF(N103="positivo",INDEX($AD$55:$AG$109,MATCH(1,($B103=$AD$55:$AD$109)*($J103=$AE$55:$AE$109),0),4)))</f>
        <v>0</v>
      </c>
      <c r="Q103" s="115" t="str">
        <f>VLOOKUP(M103,Modelo!$A$2:$C$7,2,0)</f>
        <v>Acción Climática y Energía</v>
      </c>
      <c r="R103" s="118">
        <f t="array" ref="R103">INDEX(Modelo!$F$1:$H$37,MATCH(1,(DataBase!Q103=Modelo!$G$1:$G$37)*(DataBase!B103=Modelo!$F$1:$F$37),0),3)</f>
        <v>0.21052631578947367</v>
      </c>
      <c r="S103" s="115">
        <f t="shared" si="4"/>
        <v>0</v>
      </c>
      <c r="T103" s="115">
        <f t="shared" si="5"/>
        <v>0</v>
      </c>
      <c r="AD103" s="117" t="s">
        <v>84</v>
      </c>
      <c r="AE103" s="117" t="s">
        <v>48</v>
      </c>
      <c r="AF103" s="119">
        <v>0.56999999999999995</v>
      </c>
      <c r="AG103" s="119">
        <v>0</v>
      </c>
    </row>
    <row r="104" spans="1:33" x14ac:dyDescent="0.3">
      <c r="A104" s="115" t="s">
        <v>273</v>
      </c>
      <c r="B104" s="115" t="s">
        <v>216</v>
      </c>
      <c r="C104" s="115" t="s">
        <v>103</v>
      </c>
      <c r="D104" s="115" t="s">
        <v>86</v>
      </c>
      <c r="E104" s="115" t="s">
        <v>86</v>
      </c>
      <c r="F104" s="115" t="s">
        <v>87</v>
      </c>
      <c r="G104" s="115">
        <v>1945</v>
      </c>
      <c r="H104" s="115" t="s">
        <v>125</v>
      </c>
      <c r="I104" s="115">
        <v>2.1764613960000001</v>
      </c>
      <c r="J104" s="115" t="s">
        <v>24</v>
      </c>
      <c r="K104" s="115" t="str">
        <f>INDEX(DatosProcesados!$A$1:$BF$101,MATCH(DataBase!A104,DatosProcesados!$A$1:$A$101,0),MATCH(DataBase!J104,DatosProcesados!$A$1:$BF$1,0))</f>
        <v>Si</v>
      </c>
      <c r="L104" s="115" t="str">
        <f>INDEX(Modelo!$A$9:$D$89,MATCH(DataBase!$J104,Modelo!$A$9:$A$89,0),MATCH(DataBase!L$1,Modelo!$A$9:$D$9,0))</f>
        <v>Impacto ambiental</v>
      </c>
      <c r="M104" s="115" t="str">
        <f>INDEX(Modelo!$A$9:$D$89,MATCH(DataBase!$J104,Modelo!$A$9:$A$89,0),MATCH(DataBase!M$1,Modelo!$A$9:$D$9,0))</f>
        <v>Pilar 2</v>
      </c>
      <c r="N104" s="115" t="str">
        <f>INDEX(Modelo!$A$9:$D$89,MATCH(DataBase!$J104,Modelo!$A$9:$A$89,0),MATCH(DataBase!N$1,Modelo!$A$9:$D$9,0))</f>
        <v>boolean</v>
      </c>
      <c r="O104" s="115" t="b">
        <f t="array" ref="O104">IF(N104="negativo",INDEX($AD$3:$AG$51,MATCH(1,($B104=$AD$3:$AD$51)*($J104=$AE$3:$AE$51),0),3),IF(N104="positivo",INDEX($AD$55:$AG$109,MATCH(1,($B104=$AD$55:$AD$109)*($J104=$AE$55:$AE$109),0),3)))</f>
        <v>0</v>
      </c>
      <c r="P104" s="115" t="b">
        <f t="array" ref="P104">IF(N104="negativo",INDEX($AD$3:$AG$51,MATCH(1,($B104=$AD$3:$AD$51)*($J104=$AE$3:$AE$51),0),4),IF(N104="positivo",INDEX($AD$55:$AG$109,MATCH(1,($B104=$AD$55:$AD$109)*($J104=$AE$55:$AE$109),0),4)))</f>
        <v>0</v>
      </c>
      <c r="Q104" s="115" t="str">
        <f>VLOOKUP(M104,Modelo!$A$2:$C$7,2,0)</f>
        <v>Acción Climática y Energía</v>
      </c>
      <c r="R104" s="118">
        <f t="array" ref="R104">INDEX(Modelo!$F$1:$H$37,MATCH(1,(DataBase!Q104=Modelo!$G$1:$G$37)*(DataBase!B104=Modelo!$F$1:$F$37),0),3)</f>
        <v>0.21052631578947367</v>
      </c>
      <c r="S104" s="115">
        <f t="shared" si="4"/>
        <v>100</v>
      </c>
      <c r="T104" s="115">
        <f t="shared" si="5"/>
        <v>21.052631578947366</v>
      </c>
      <c r="AD104" s="117" t="s">
        <v>84</v>
      </c>
      <c r="AE104" s="117" t="s">
        <v>68</v>
      </c>
      <c r="AF104" s="119">
        <v>0.17775108842516138</v>
      </c>
      <c r="AG104" s="119">
        <v>5.7074717994311927E-3</v>
      </c>
    </row>
    <row r="105" spans="1:33" x14ac:dyDescent="0.3">
      <c r="A105" s="115" t="s">
        <v>378</v>
      </c>
      <c r="B105" s="115" t="s">
        <v>379</v>
      </c>
      <c r="C105" s="115" t="s">
        <v>103</v>
      </c>
      <c r="D105" s="115" t="s">
        <v>87</v>
      </c>
      <c r="E105" s="115" t="s">
        <v>86</v>
      </c>
      <c r="F105" s="115" t="s">
        <v>86</v>
      </c>
      <c r="G105" s="115">
        <v>1993</v>
      </c>
      <c r="H105" s="115" t="s">
        <v>125</v>
      </c>
      <c r="I105" s="115">
        <v>2.1863011939999999</v>
      </c>
      <c r="J105" s="115" t="s">
        <v>24</v>
      </c>
      <c r="K105" s="115" t="str">
        <f>INDEX(DatosProcesados!$A$1:$BF$101,MATCH(DataBase!A105,DatosProcesados!$A$1:$A$101,0),MATCH(DataBase!J105,DatosProcesados!$A$1:$BF$1,0))</f>
        <v>No</v>
      </c>
      <c r="L105" s="115" t="str">
        <f>INDEX(Modelo!$A$9:$D$89,MATCH(DataBase!$J105,Modelo!$A$9:$A$89,0),MATCH(DataBase!L$1,Modelo!$A$9:$D$9,0))</f>
        <v>Impacto ambiental</v>
      </c>
      <c r="M105" s="115" t="str">
        <f>INDEX(Modelo!$A$9:$D$89,MATCH(DataBase!$J105,Modelo!$A$9:$A$89,0),MATCH(DataBase!M$1,Modelo!$A$9:$D$9,0))</f>
        <v>Pilar 2</v>
      </c>
      <c r="N105" s="115" t="str">
        <f>INDEX(Modelo!$A$9:$D$89,MATCH(DataBase!$J105,Modelo!$A$9:$A$89,0),MATCH(DataBase!N$1,Modelo!$A$9:$D$9,0))</f>
        <v>boolean</v>
      </c>
      <c r="O105" s="115" t="b">
        <f t="array" ref="O105">IF(N105="negativo",INDEX($AD$3:$AG$51,MATCH(1,($B105=$AD$3:$AD$51)*($J105=$AE$3:$AE$51),0),3),IF(N105="positivo",INDEX($AD$55:$AG$109,MATCH(1,($B105=$AD$55:$AD$109)*($J105=$AE$55:$AE$109),0),3)))</f>
        <v>0</v>
      </c>
      <c r="P105" s="115" t="b">
        <f t="array" ref="P105">IF(N105="negativo",INDEX($AD$3:$AG$51,MATCH(1,($B105=$AD$3:$AD$51)*($J105=$AE$3:$AE$51),0),4),IF(N105="positivo",INDEX($AD$55:$AG$109,MATCH(1,($B105=$AD$55:$AD$109)*($J105=$AE$55:$AE$109),0),4)))</f>
        <v>0</v>
      </c>
      <c r="Q105" s="115" t="str">
        <f>VLOOKUP(M105,Modelo!$A$2:$C$7,2,0)</f>
        <v>Acción Climática y Energía</v>
      </c>
      <c r="R105" s="118">
        <f t="array" ref="R105">INDEX(Modelo!$F$1:$H$37,MATCH(1,(DataBase!Q105=Modelo!$G$1:$G$37)*(DataBase!B105=Modelo!$F$1:$F$37),0),3)</f>
        <v>0.14285714285714285</v>
      </c>
      <c r="S105" s="115">
        <f t="shared" si="4"/>
        <v>0</v>
      </c>
      <c r="T105" s="115">
        <f t="shared" si="5"/>
        <v>0</v>
      </c>
      <c r="AD105" s="117" t="s">
        <v>84</v>
      </c>
      <c r="AE105" s="117" t="s">
        <v>52</v>
      </c>
      <c r="AF105" s="119">
        <v>1.4999999999999999E-2</v>
      </c>
      <c r="AG105" s="119">
        <v>0</v>
      </c>
    </row>
    <row r="106" spans="1:33" x14ac:dyDescent="0.3">
      <c r="A106" s="115" t="s">
        <v>325</v>
      </c>
      <c r="B106" s="115" t="s">
        <v>313</v>
      </c>
      <c r="C106" s="115" t="s">
        <v>103</v>
      </c>
      <c r="D106" s="115" t="s">
        <v>86</v>
      </c>
      <c r="E106" s="115" t="s">
        <v>86</v>
      </c>
      <c r="F106" s="115" t="s">
        <v>87</v>
      </c>
      <c r="G106" s="115">
        <v>2012</v>
      </c>
      <c r="H106" s="115" t="s">
        <v>125</v>
      </c>
      <c r="I106" s="115">
        <v>13.831182682</v>
      </c>
      <c r="J106" s="115" t="s">
        <v>24</v>
      </c>
      <c r="K106" s="115">
        <f>INDEX(DatosProcesados!$A$1:$BF$101,MATCH(DataBase!A106,DatosProcesados!$A$1:$A$101,0),MATCH(DataBase!J106,DatosProcesados!$A$1:$BF$1,0))</f>
        <v>0</v>
      </c>
      <c r="L106" s="115" t="str">
        <f>INDEX(Modelo!$A$9:$D$89,MATCH(DataBase!$J106,Modelo!$A$9:$A$89,0),MATCH(DataBase!L$1,Modelo!$A$9:$D$9,0))</f>
        <v>Impacto ambiental</v>
      </c>
      <c r="M106" s="115" t="str">
        <f>INDEX(Modelo!$A$9:$D$89,MATCH(DataBase!$J106,Modelo!$A$9:$A$89,0),MATCH(DataBase!M$1,Modelo!$A$9:$D$9,0))</f>
        <v>Pilar 2</v>
      </c>
      <c r="N106" s="115" t="str">
        <f>INDEX(Modelo!$A$9:$D$89,MATCH(DataBase!$J106,Modelo!$A$9:$A$89,0),MATCH(DataBase!N$1,Modelo!$A$9:$D$9,0))</f>
        <v>boolean</v>
      </c>
      <c r="O106" s="115" t="b">
        <f t="array" ref="O106">IF(N106="negativo",INDEX($AD$3:$AG$51,MATCH(1,($B106=$AD$3:$AD$51)*($J106=$AE$3:$AE$51),0),3),IF(N106="positivo",INDEX($AD$55:$AG$109,MATCH(1,($B106=$AD$55:$AD$109)*($J106=$AE$55:$AE$109),0),3)))</f>
        <v>0</v>
      </c>
      <c r="P106" s="115" t="b">
        <f t="array" ref="P106">IF(N106="negativo",INDEX($AD$3:$AG$51,MATCH(1,($B106=$AD$3:$AD$51)*($J106=$AE$3:$AE$51),0),4),IF(N106="positivo",INDEX($AD$55:$AG$109,MATCH(1,($B106=$AD$55:$AD$109)*($J106=$AE$55:$AE$109),0),4)))</f>
        <v>0</v>
      </c>
      <c r="Q106" s="115" t="str">
        <f>VLOOKUP(M106,Modelo!$A$2:$C$7,2,0)</f>
        <v>Acción Climática y Energía</v>
      </c>
      <c r="R106" s="118">
        <f t="array" ref="R106">INDEX(Modelo!$F$1:$H$37,MATCH(1,(DataBase!Q106=Modelo!$G$1:$G$37)*(DataBase!B106=Modelo!$F$1:$F$37),0),3)</f>
        <v>0.17647058823529413</v>
      </c>
      <c r="S106" s="115">
        <f t="shared" si="4"/>
        <v>0</v>
      </c>
      <c r="T106" s="115">
        <f t="shared" si="5"/>
        <v>0</v>
      </c>
      <c r="AD106" s="117" t="s">
        <v>84</v>
      </c>
      <c r="AE106" s="117" t="s">
        <v>66</v>
      </c>
      <c r="AF106" s="119">
        <v>0.13451433718660863</v>
      </c>
      <c r="AG106" s="119">
        <v>2.7087517461389356E-2</v>
      </c>
    </row>
    <row r="107" spans="1:33" x14ac:dyDescent="0.3">
      <c r="A107" s="115" t="s">
        <v>394</v>
      </c>
      <c r="B107" s="115" t="s">
        <v>379</v>
      </c>
      <c r="C107" s="115" t="s">
        <v>103</v>
      </c>
      <c r="D107" s="115" t="s">
        <v>87</v>
      </c>
      <c r="E107" s="115" t="s">
        <v>86</v>
      </c>
      <c r="F107" s="115" t="s">
        <v>86</v>
      </c>
      <c r="G107" s="115">
        <v>1990</v>
      </c>
      <c r="H107" s="115" t="s">
        <v>125</v>
      </c>
      <c r="I107" s="115">
        <v>0.77142869199999997</v>
      </c>
      <c r="J107" s="115" t="s">
        <v>24</v>
      </c>
      <c r="K107" s="115">
        <f>INDEX(DatosProcesados!$A$1:$BF$101,MATCH(DataBase!A107,DatosProcesados!$A$1:$A$101,0),MATCH(DataBase!J107,DatosProcesados!$A$1:$BF$1,0))</f>
        <v>0</v>
      </c>
      <c r="L107" s="115" t="str">
        <f>INDEX(Modelo!$A$9:$D$89,MATCH(DataBase!$J107,Modelo!$A$9:$A$89,0),MATCH(DataBase!L$1,Modelo!$A$9:$D$9,0))</f>
        <v>Impacto ambiental</v>
      </c>
      <c r="M107" s="115" t="str">
        <f>INDEX(Modelo!$A$9:$D$89,MATCH(DataBase!$J107,Modelo!$A$9:$A$89,0),MATCH(DataBase!M$1,Modelo!$A$9:$D$9,0))</f>
        <v>Pilar 2</v>
      </c>
      <c r="N107" s="115" t="str">
        <f>INDEX(Modelo!$A$9:$D$89,MATCH(DataBase!$J107,Modelo!$A$9:$A$89,0),MATCH(DataBase!N$1,Modelo!$A$9:$D$9,0))</f>
        <v>boolean</v>
      </c>
      <c r="O107" s="115" t="b">
        <f t="array" ref="O107">IF(N107="negativo",INDEX($AD$3:$AG$51,MATCH(1,($B107=$AD$3:$AD$51)*($J107=$AE$3:$AE$51),0),3),IF(N107="positivo",INDEX($AD$55:$AG$109,MATCH(1,($B107=$AD$55:$AD$109)*($J107=$AE$55:$AE$109),0),3)))</f>
        <v>0</v>
      </c>
      <c r="P107" s="115" t="b">
        <f t="array" ref="P107">IF(N107="negativo",INDEX($AD$3:$AG$51,MATCH(1,($B107=$AD$3:$AD$51)*($J107=$AE$3:$AE$51),0),4),IF(N107="positivo",INDEX($AD$55:$AG$109,MATCH(1,($B107=$AD$55:$AD$109)*($J107=$AE$55:$AE$109),0),4)))</f>
        <v>0</v>
      </c>
      <c r="Q107" s="115" t="str">
        <f>VLOOKUP(M107,Modelo!$A$2:$C$7,2,0)</f>
        <v>Acción Climática y Energía</v>
      </c>
      <c r="R107" s="118">
        <f t="array" ref="R107">INDEX(Modelo!$F$1:$H$37,MATCH(1,(DataBase!Q107=Modelo!$G$1:$G$37)*(DataBase!B107=Modelo!$F$1:$F$37),0),3)</f>
        <v>0.14285714285714285</v>
      </c>
      <c r="S107" s="115">
        <f t="shared" si="4"/>
        <v>0</v>
      </c>
      <c r="T107" s="115">
        <f t="shared" si="5"/>
        <v>0</v>
      </c>
      <c r="AD107" s="117" t="s">
        <v>84</v>
      </c>
      <c r="AE107" s="117" t="s">
        <v>49</v>
      </c>
      <c r="AF107" s="119">
        <v>32.78</v>
      </c>
      <c r="AG107" s="119">
        <v>0.22</v>
      </c>
    </row>
    <row r="108" spans="1:33" x14ac:dyDescent="0.3">
      <c r="A108" s="115" t="s">
        <v>383</v>
      </c>
      <c r="B108" s="115" t="s">
        <v>379</v>
      </c>
      <c r="C108" s="115" t="s">
        <v>103</v>
      </c>
      <c r="D108" s="115" t="s">
        <v>86</v>
      </c>
      <c r="E108" s="115" t="s">
        <v>86</v>
      </c>
      <c r="F108" s="115" t="s">
        <v>86</v>
      </c>
      <c r="G108" s="115">
        <v>2014</v>
      </c>
      <c r="H108" s="115" t="s">
        <v>125</v>
      </c>
      <c r="I108" s="115">
        <v>1.314259836</v>
      </c>
      <c r="J108" s="115" t="s">
        <v>24</v>
      </c>
      <c r="K108" s="115" t="str">
        <f>INDEX(DatosProcesados!$A$1:$BF$101,MATCH(DataBase!A108,DatosProcesados!$A$1:$A$101,0),MATCH(DataBase!J108,DatosProcesados!$A$1:$BF$1,0))</f>
        <v>No</v>
      </c>
      <c r="L108" s="115" t="str">
        <f>INDEX(Modelo!$A$9:$D$89,MATCH(DataBase!$J108,Modelo!$A$9:$A$89,0),MATCH(DataBase!L$1,Modelo!$A$9:$D$9,0))</f>
        <v>Impacto ambiental</v>
      </c>
      <c r="M108" s="115" t="str">
        <f>INDEX(Modelo!$A$9:$D$89,MATCH(DataBase!$J108,Modelo!$A$9:$A$89,0),MATCH(DataBase!M$1,Modelo!$A$9:$D$9,0))</f>
        <v>Pilar 2</v>
      </c>
      <c r="N108" s="115" t="str">
        <f>INDEX(Modelo!$A$9:$D$89,MATCH(DataBase!$J108,Modelo!$A$9:$A$89,0),MATCH(DataBase!N$1,Modelo!$A$9:$D$9,0))</f>
        <v>boolean</v>
      </c>
      <c r="O108" s="115" t="b">
        <f t="array" ref="O108">IF(N108="negativo",INDEX($AD$3:$AG$51,MATCH(1,($B108=$AD$3:$AD$51)*($J108=$AE$3:$AE$51),0),3),IF(N108="positivo",INDEX($AD$55:$AG$109,MATCH(1,($B108=$AD$55:$AD$109)*($J108=$AE$55:$AE$109),0),3)))</f>
        <v>0</v>
      </c>
      <c r="P108" s="115" t="b">
        <f t="array" ref="P108">IF(N108="negativo",INDEX($AD$3:$AG$51,MATCH(1,($B108=$AD$3:$AD$51)*($J108=$AE$3:$AE$51),0),4),IF(N108="positivo",INDEX($AD$55:$AG$109,MATCH(1,($B108=$AD$55:$AD$109)*($J108=$AE$55:$AE$109),0),4)))</f>
        <v>0</v>
      </c>
      <c r="Q108" s="115" t="str">
        <f>VLOOKUP(M108,Modelo!$A$2:$C$7,2,0)</f>
        <v>Acción Climática y Energía</v>
      </c>
      <c r="R108" s="118">
        <f t="array" ref="R108">INDEX(Modelo!$F$1:$H$37,MATCH(1,(DataBase!Q108=Modelo!$G$1:$G$37)*(DataBase!B108=Modelo!$F$1:$F$37),0),3)</f>
        <v>0.14285714285714285</v>
      </c>
      <c r="S108" s="115">
        <f t="shared" si="4"/>
        <v>0</v>
      </c>
      <c r="T108" s="115">
        <f t="shared" si="5"/>
        <v>0</v>
      </c>
      <c r="AD108" s="117" t="s">
        <v>84</v>
      </c>
      <c r="AE108" s="117" t="s">
        <v>58</v>
      </c>
      <c r="AF108" s="119">
        <v>413</v>
      </c>
      <c r="AG108" s="119">
        <v>32.299999999999997</v>
      </c>
    </row>
    <row r="109" spans="1:33" x14ac:dyDescent="0.3">
      <c r="A109" s="115" t="s">
        <v>112</v>
      </c>
      <c r="B109" s="115" t="s">
        <v>84</v>
      </c>
      <c r="C109" s="115" t="s">
        <v>103</v>
      </c>
      <c r="D109" s="115" t="s">
        <v>86</v>
      </c>
      <c r="E109" s="115" t="s">
        <v>86</v>
      </c>
      <c r="F109" s="115" t="s">
        <v>87</v>
      </c>
      <c r="G109" s="115">
        <v>1919</v>
      </c>
      <c r="H109" s="115" t="s">
        <v>125</v>
      </c>
      <c r="I109" s="115">
        <v>15.106042448</v>
      </c>
      <c r="J109" s="115" t="s">
        <v>24</v>
      </c>
      <c r="K109" s="115" t="str">
        <f>INDEX(DatosProcesados!$A$1:$BF$101,MATCH(DataBase!A109,DatosProcesados!$A$1:$A$101,0),MATCH(DataBase!J109,DatosProcesados!$A$1:$BF$1,0))</f>
        <v>No</v>
      </c>
      <c r="L109" s="115" t="str">
        <f>INDEX(Modelo!$A$9:$D$89,MATCH(DataBase!$J109,Modelo!$A$9:$A$89,0),MATCH(DataBase!L$1,Modelo!$A$9:$D$9,0))</f>
        <v>Impacto ambiental</v>
      </c>
      <c r="M109" s="115" t="str">
        <f>INDEX(Modelo!$A$9:$D$89,MATCH(DataBase!$J109,Modelo!$A$9:$A$89,0),MATCH(DataBase!M$1,Modelo!$A$9:$D$9,0))</f>
        <v>Pilar 2</v>
      </c>
      <c r="N109" s="115" t="str">
        <f>INDEX(Modelo!$A$9:$D$89,MATCH(DataBase!$J109,Modelo!$A$9:$A$89,0),MATCH(DataBase!N$1,Modelo!$A$9:$D$9,0))</f>
        <v>boolean</v>
      </c>
      <c r="O109" s="115" t="b">
        <f t="array" ref="O109">IF(N109="negativo",INDEX($AD$3:$AG$51,MATCH(1,($B109=$AD$3:$AD$51)*($J109=$AE$3:$AE$51),0),3),IF(N109="positivo",INDEX($AD$55:$AG$109,MATCH(1,($B109=$AD$55:$AD$109)*($J109=$AE$55:$AE$109),0),3)))</f>
        <v>0</v>
      </c>
      <c r="P109" s="115" t="b">
        <f t="array" ref="P109">IF(N109="negativo",INDEX($AD$3:$AG$51,MATCH(1,($B109=$AD$3:$AD$51)*($J109=$AE$3:$AE$51),0),4),IF(N109="positivo",INDEX($AD$55:$AG$109,MATCH(1,($B109=$AD$55:$AD$109)*($J109=$AE$55:$AE$109),0),4)))</f>
        <v>0</v>
      </c>
      <c r="Q109" s="115" t="str">
        <f>VLOOKUP(M109,Modelo!$A$2:$C$7,2,0)</f>
        <v>Acción Climática y Energía</v>
      </c>
      <c r="R109" s="118">
        <f t="array" ref="R109">INDEX(Modelo!$F$1:$H$37,MATCH(1,(DataBase!Q109=Modelo!$G$1:$G$37)*(DataBase!B109=Modelo!$F$1:$F$37),0),3)</f>
        <v>0.11764705882352941</v>
      </c>
      <c r="S109" s="115">
        <f t="shared" si="4"/>
        <v>0</v>
      </c>
      <c r="T109" s="115">
        <f t="shared" si="5"/>
        <v>0</v>
      </c>
      <c r="AD109" s="117" t="s">
        <v>84</v>
      </c>
      <c r="AE109" s="117" t="s">
        <v>57</v>
      </c>
      <c r="AF109" s="119">
        <v>230</v>
      </c>
      <c r="AG109" s="119">
        <v>34</v>
      </c>
    </row>
    <row r="110" spans="1:33" x14ac:dyDescent="0.3">
      <c r="A110" s="115" t="s">
        <v>471</v>
      </c>
      <c r="B110" s="115" t="s">
        <v>467</v>
      </c>
      <c r="C110" s="115" t="s">
        <v>103</v>
      </c>
      <c r="D110" s="115" t="s">
        <v>86</v>
      </c>
      <c r="E110" s="115" t="s">
        <v>86</v>
      </c>
      <c r="F110" s="115" t="s">
        <v>86</v>
      </c>
      <c r="G110" s="115">
        <v>1987</v>
      </c>
      <c r="H110" s="115" t="s">
        <v>125</v>
      </c>
      <c r="I110" s="115">
        <v>0.711210393</v>
      </c>
      <c r="J110" s="115" t="s">
        <v>24</v>
      </c>
      <c r="K110" s="115">
        <f>INDEX(DatosProcesados!$A$1:$BF$101,MATCH(DataBase!A110,DatosProcesados!$A$1:$A$101,0),MATCH(DataBase!J110,DatosProcesados!$A$1:$BF$1,0))</f>
        <v>0</v>
      </c>
      <c r="L110" s="115" t="str">
        <f>INDEX(Modelo!$A$9:$D$89,MATCH(DataBase!$J110,Modelo!$A$9:$A$89,0),MATCH(DataBase!L$1,Modelo!$A$9:$D$9,0))</f>
        <v>Impacto ambiental</v>
      </c>
      <c r="M110" s="115" t="str">
        <f>INDEX(Modelo!$A$9:$D$89,MATCH(DataBase!$J110,Modelo!$A$9:$A$89,0),MATCH(DataBase!M$1,Modelo!$A$9:$D$9,0))</f>
        <v>Pilar 2</v>
      </c>
      <c r="N110" s="115" t="str">
        <f>INDEX(Modelo!$A$9:$D$89,MATCH(DataBase!$J110,Modelo!$A$9:$A$89,0),MATCH(DataBase!N$1,Modelo!$A$9:$D$9,0))</f>
        <v>boolean</v>
      </c>
      <c r="O110" s="115" t="b">
        <f t="array" ref="O110">IF(N110="negativo",INDEX($AD$3:$AG$51,MATCH(1,($B110=$AD$3:$AD$51)*($J110=$AE$3:$AE$51),0),3),IF(N110="positivo",INDEX($AD$55:$AG$109,MATCH(1,($B110=$AD$55:$AD$109)*($J110=$AE$55:$AE$109),0),3)))</f>
        <v>0</v>
      </c>
      <c r="P110" s="115" t="b">
        <f t="array" ref="P110">IF(N110="negativo",INDEX($AD$3:$AG$51,MATCH(1,($B110=$AD$3:$AD$51)*($J110=$AE$3:$AE$51),0),4),IF(N110="positivo",INDEX($AD$55:$AG$109,MATCH(1,($B110=$AD$55:$AD$109)*($J110=$AE$55:$AE$109),0),4)))</f>
        <v>0</v>
      </c>
      <c r="Q110" s="115" t="str">
        <f>VLOOKUP(M110,Modelo!$A$2:$C$7,2,0)</f>
        <v>Acción Climática y Energía</v>
      </c>
      <c r="R110" s="118">
        <f t="array" ref="R110">INDEX(Modelo!$F$1:$H$37,MATCH(1,(DataBase!Q110=Modelo!$G$1:$G$37)*(DataBase!B110=Modelo!$F$1:$F$37),0),3)</f>
        <v>0.19047619047619047</v>
      </c>
      <c r="S110" s="115">
        <f t="shared" si="4"/>
        <v>0</v>
      </c>
      <c r="T110" s="115">
        <f t="shared" si="5"/>
        <v>0</v>
      </c>
    </row>
    <row r="111" spans="1:33" x14ac:dyDescent="0.3">
      <c r="A111" s="115" t="s">
        <v>466</v>
      </c>
      <c r="B111" s="115" t="s">
        <v>467</v>
      </c>
      <c r="C111" s="115" t="s">
        <v>103</v>
      </c>
      <c r="D111" s="115" t="s">
        <v>87</v>
      </c>
      <c r="E111" s="115" t="s">
        <v>86</v>
      </c>
      <c r="F111" s="115" t="s">
        <v>86</v>
      </c>
      <c r="G111" s="115">
        <v>1969</v>
      </c>
      <c r="H111" s="115" t="s">
        <v>125</v>
      </c>
      <c r="I111" s="115">
        <v>2.4231643530000002</v>
      </c>
      <c r="J111" s="115" t="s">
        <v>24</v>
      </c>
      <c r="K111" s="115" t="str">
        <f>INDEX(DatosProcesados!$A$1:$BF$101,MATCH(DataBase!A111,DatosProcesados!$A$1:$A$101,0),MATCH(DataBase!J111,DatosProcesados!$A$1:$BF$1,0))</f>
        <v>No</v>
      </c>
      <c r="L111" s="115" t="str">
        <f>INDEX(Modelo!$A$9:$D$89,MATCH(DataBase!$J111,Modelo!$A$9:$A$89,0),MATCH(DataBase!L$1,Modelo!$A$9:$D$9,0))</f>
        <v>Impacto ambiental</v>
      </c>
      <c r="M111" s="115" t="str">
        <f>INDEX(Modelo!$A$9:$D$89,MATCH(DataBase!$J111,Modelo!$A$9:$A$89,0),MATCH(DataBase!M$1,Modelo!$A$9:$D$9,0))</f>
        <v>Pilar 2</v>
      </c>
      <c r="N111" s="115" t="str">
        <f>INDEX(Modelo!$A$9:$D$89,MATCH(DataBase!$J111,Modelo!$A$9:$A$89,0),MATCH(DataBase!N$1,Modelo!$A$9:$D$9,0))</f>
        <v>boolean</v>
      </c>
      <c r="O111" s="115" t="b">
        <f t="array" ref="O111">IF(N111="negativo",INDEX($AD$3:$AG$51,MATCH(1,($B111=$AD$3:$AD$51)*($J111=$AE$3:$AE$51),0),3),IF(N111="positivo",INDEX($AD$55:$AG$109,MATCH(1,($B111=$AD$55:$AD$109)*($J111=$AE$55:$AE$109),0),3)))</f>
        <v>0</v>
      </c>
      <c r="P111" s="115" t="b">
        <f t="array" ref="P111">IF(N111="negativo",INDEX($AD$3:$AG$51,MATCH(1,($B111=$AD$3:$AD$51)*($J111=$AE$3:$AE$51),0),4),IF(N111="positivo",INDEX($AD$55:$AG$109,MATCH(1,($B111=$AD$55:$AD$109)*($J111=$AE$55:$AE$109),0),4)))</f>
        <v>0</v>
      </c>
      <c r="Q111" s="115" t="str">
        <f>VLOOKUP(M111,Modelo!$A$2:$C$7,2,0)</f>
        <v>Acción Climática y Energía</v>
      </c>
      <c r="R111" s="118">
        <f t="array" ref="R111">INDEX(Modelo!$F$1:$H$37,MATCH(1,(DataBase!Q111=Modelo!$G$1:$G$37)*(DataBase!B111=Modelo!$F$1:$F$37),0),3)</f>
        <v>0.19047619047619047</v>
      </c>
      <c r="S111" s="115">
        <f t="shared" si="4"/>
        <v>0</v>
      </c>
      <c r="T111" s="115">
        <f t="shared" si="5"/>
        <v>0</v>
      </c>
    </row>
    <row r="112" spans="1:33" x14ac:dyDescent="0.3">
      <c r="A112" s="115" t="s">
        <v>207</v>
      </c>
      <c r="B112" s="115" t="s">
        <v>84</v>
      </c>
      <c r="C112" s="115" t="s">
        <v>103</v>
      </c>
      <c r="D112" s="115" t="s">
        <v>86</v>
      </c>
      <c r="E112" s="115" t="s">
        <v>87</v>
      </c>
      <c r="F112" s="115" t="s">
        <v>86</v>
      </c>
      <c r="G112" s="115">
        <v>1870</v>
      </c>
      <c r="H112" s="115" t="s">
        <v>125</v>
      </c>
      <c r="I112" s="115">
        <v>0</v>
      </c>
      <c r="J112" s="115" t="s">
        <v>24</v>
      </c>
      <c r="K112" s="115" t="str">
        <f>INDEX(DatosProcesados!$A$1:$BF$101,MATCH(DataBase!A112,DatosProcesados!$A$1:$A$101,0),MATCH(DataBase!J112,DatosProcesados!$A$1:$BF$1,0))</f>
        <v>Si</v>
      </c>
      <c r="L112" s="115" t="str">
        <f>INDEX(Modelo!$A$9:$D$89,MATCH(DataBase!$J112,Modelo!$A$9:$A$89,0),MATCH(DataBase!L$1,Modelo!$A$9:$D$9,0))</f>
        <v>Impacto ambiental</v>
      </c>
      <c r="M112" s="115" t="str">
        <f>INDEX(Modelo!$A$9:$D$89,MATCH(DataBase!$J112,Modelo!$A$9:$A$89,0),MATCH(DataBase!M$1,Modelo!$A$9:$D$9,0))</f>
        <v>Pilar 2</v>
      </c>
      <c r="N112" s="115" t="str">
        <f>INDEX(Modelo!$A$9:$D$89,MATCH(DataBase!$J112,Modelo!$A$9:$A$89,0),MATCH(DataBase!N$1,Modelo!$A$9:$D$9,0))</f>
        <v>boolean</v>
      </c>
      <c r="O112" s="115" t="b">
        <f t="array" ref="O112">IF(N112="negativo",INDEX($AD$3:$AG$51,MATCH(1,($B112=$AD$3:$AD$51)*($J112=$AE$3:$AE$51),0),3),IF(N112="positivo",INDEX($AD$55:$AG$109,MATCH(1,($B112=$AD$55:$AD$109)*($J112=$AE$55:$AE$109),0),3)))</f>
        <v>0</v>
      </c>
      <c r="P112" s="115" t="b">
        <f t="array" ref="P112">IF(N112="negativo",INDEX($AD$3:$AG$51,MATCH(1,($B112=$AD$3:$AD$51)*($J112=$AE$3:$AE$51),0),4),IF(N112="positivo",INDEX($AD$55:$AG$109,MATCH(1,($B112=$AD$55:$AD$109)*($J112=$AE$55:$AE$109),0),4)))</f>
        <v>0</v>
      </c>
      <c r="Q112" s="115" t="str">
        <f>VLOOKUP(M112,Modelo!$A$2:$C$7,2,0)</f>
        <v>Acción Climática y Energía</v>
      </c>
      <c r="R112" s="118">
        <f t="array" ref="R112">INDEX(Modelo!$F$1:$H$37,MATCH(1,(DataBase!Q112=Modelo!$G$1:$G$37)*(DataBase!B112=Modelo!$F$1:$F$37),0),3)</f>
        <v>0.11764705882352941</v>
      </c>
      <c r="S112" s="115">
        <f t="shared" si="4"/>
        <v>100</v>
      </c>
      <c r="T112" s="115">
        <f t="shared" si="5"/>
        <v>11.76470588235294</v>
      </c>
    </row>
    <row r="113" spans="1:20" x14ac:dyDescent="0.3">
      <c r="A113" s="115" t="s">
        <v>204</v>
      </c>
      <c r="B113" s="115" t="s">
        <v>84</v>
      </c>
      <c r="C113" s="115" t="s">
        <v>103</v>
      </c>
      <c r="D113" s="115" t="s">
        <v>86</v>
      </c>
      <c r="E113" s="115" t="s">
        <v>87</v>
      </c>
      <c r="F113" s="115" t="s">
        <v>87</v>
      </c>
      <c r="G113" s="115">
        <v>1875</v>
      </c>
      <c r="H113" s="115" t="s">
        <v>125</v>
      </c>
      <c r="I113" s="115">
        <v>0</v>
      </c>
      <c r="J113" s="115" t="s">
        <v>24</v>
      </c>
      <c r="K113" s="115" t="str">
        <f>INDEX(DatosProcesados!$A$1:$BF$101,MATCH(DataBase!A113,DatosProcesados!$A$1:$A$101,0),MATCH(DataBase!J113,DatosProcesados!$A$1:$BF$1,0))</f>
        <v>No</v>
      </c>
      <c r="L113" s="115" t="str">
        <f>INDEX(Modelo!$A$9:$D$89,MATCH(DataBase!$J113,Modelo!$A$9:$A$89,0),MATCH(DataBase!L$1,Modelo!$A$9:$D$9,0))</f>
        <v>Impacto ambiental</v>
      </c>
      <c r="M113" s="115" t="str">
        <f>INDEX(Modelo!$A$9:$D$89,MATCH(DataBase!$J113,Modelo!$A$9:$A$89,0),MATCH(DataBase!M$1,Modelo!$A$9:$D$9,0))</f>
        <v>Pilar 2</v>
      </c>
      <c r="N113" s="115" t="str">
        <f>INDEX(Modelo!$A$9:$D$89,MATCH(DataBase!$J113,Modelo!$A$9:$A$89,0),MATCH(DataBase!N$1,Modelo!$A$9:$D$9,0))</f>
        <v>boolean</v>
      </c>
      <c r="O113" s="115" t="b">
        <f t="array" ref="O113">IF(N113="negativo",INDEX($AD$3:$AG$51,MATCH(1,($B113=$AD$3:$AD$51)*($J113=$AE$3:$AE$51),0),3),IF(N113="positivo",INDEX($AD$55:$AG$109,MATCH(1,($B113=$AD$55:$AD$109)*($J113=$AE$55:$AE$109),0),3)))</f>
        <v>0</v>
      </c>
      <c r="P113" s="115" t="b">
        <f t="array" ref="P113">IF(N113="negativo",INDEX($AD$3:$AG$51,MATCH(1,($B113=$AD$3:$AD$51)*($J113=$AE$3:$AE$51),0),4),IF(N113="positivo",INDEX($AD$55:$AG$109,MATCH(1,($B113=$AD$55:$AD$109)*($J113=$AE$55:$AE$109),0),4)))</f>
        <v>0</v>
      </c>
      <c r="Q113" s="115" t="str">
        <f>VLOOKUP(M113,Modelo!$A$2:$C$7,2,0)</f>
        <v>Acción Climática y Energía</v>
      </c>
      <c r="R113" s="118">
        <f t="array" ref="R113">INDEX(Modelo!$F$1:$H$37,MATCH(1,(DataBase!Q113=Modelo!$G$1:$G$37)*(DataBase!B113=Modelo!$F$1:$F$37),0),3)</f>
        <v>0.11764705882352941</v>
      </c>
      <c r="S113" s="115">
        <f t="shared" si="4"/>
        <v>0</v>
      </c>
      <c r="T113" s="115">
        <f t="shared" si="5"/>
        <v>0</v>
      </c>
    </row>
    <row r="114" spans="1:20" x14ac:dyDescent="0.3">
      <c r="A114" s="115" t="s">
        <v>226</v>
      </c>
      <c r="B114" s="115" t="s">
        <v>216</v>
      </c>
      <c r="C114" s="115" t="s">
        <v>103</v>
      </c>
      <c r="D114" s="115" t="s">
        <v>86</v>
      </c>
      <c r="E114" s="115" t="s">
        <v>86</v>
      </c>
      <c r="F114" s="115" t="s">
        <v>87</v>
      </c>
      <c r="G114" s="115">
        <v>1889</v>
      </c>
      <c r="H114" s="115" t="s">
        <v>125</v>
      </c>
      <c r="I114" s="115">
        <v>8.6157743510000007</v>
      </c>
      <c r="J114" s="115" t="s">
        <v>24</v>
      </c>
      <c r="K114" s="115" t="str">
        <f>INDEX(DatosProcesados!$A$1:$BF$101,MATCH(DataBase!A114,DatosProcesados!$A$1:$A$101,0),MATCH(DataBase!J114,DatosProcesados!$A$1:$BF$1,0))</f>
        <v>No</v>
      </c>
      <c r="L114" s="115" t="str">
        <f>INDEX(Modelo!$A$9:$D$89,MATCH(DataBase!$J114,Modelo!$A$9:$A$89,0),MATCH(DataBase!L$1,Modelo!$A$9:$D$9,0))</f>
        <v>Impacto ambiental</v>
      </c>
      <c r="M114" s="115" t="str">
        <f>INDEX(Modelo!$A$9:$D$89,MATCH(DataBase!$J114,Modelo!$A$9:$A$89,0),MATCH(DataBase!M$1,Modelo!$A$9:$D$9,0))</f>
        <v>Pilar 2</v>
      </c>
      <c r="N114" s="115" t="str">
        <f>INDEX(Modelo!$A$9:$D$89,MATCH(DataBase!$J114,Modelo!$A$9:$A$89,0),MATCH(DataBase!N$1,Modelo!$A$9:$D$9,0))</f>
        <v>boolean</v>
      </c>
      <c r="O114" s="115" t="b">
        <f t="array" ref="O114">IF(N114="negativo",INDEX($AD$3:$AG$51,MATCH(1,($B114=$AD$3:$AD$51)*($J114=$AE$3:$AE$51),0),3),IF(N114="positivo",INDEX($AD$55:$AG$109,MATCH(1,($B114=$AD$55:$AD$109)*($J114=$AE$55:$AE$109),0),3)))</f>
        <v>0</v>
      </c>
      <c r="P114" s="115" t="b">
        <f t="array" ref="P114">IF(N114="negativo",INDEX($AD$3:$AG$51,MATCH(1,($B114=$AD$3:$AD$51)*($J114=$AE$3:$AE$51),0),4),IF(N114="positivo",INDEX($AD$55:$AG$109,MATCH(1,($B114=$AD$55:$AD$109)*($J114=$AE$55:$AE$109),0),4)))</f>
        <v>0</v>
      </c>
      <c r="Q114" s="115" t="str">
        <f>VLOOKUP(M114,Modelo!$A$2:$C$7,2,0)</f>
        <v>Acción Climática y Energía</v>
      </c>
      <c r="R114" s="118">
        <f t="array" ref="R114">INDEX(Modelo!$F$1:$H$37,MATCH(1,(DataBase!Q114=Modelo!$G$1:$G$37)*(DataBase!B114=Modelo!$F$1:$F$37),0),3)</f>
        <v>0.21052631578947367</v>
      </c>
      <c r="S114" s="115">
        <f t="shared" si="4"/>
        <v>0</v>
      </c>
      <c r="T114" s="115">
        <f t="shared" si="5"/>
        <v>0</v>
      </c>
    </row>
    <row r="115" spans="1:20" x14ac:dyDescent="0.3">
      <c r="A115" s="115" t="s">
        <v>287</v>
      </c>
      <c r="B115" s="115" t="s">
        <v>216</v>
      </c>
      <c r="C115" s="115" t="s">
        <v>103</v>
      </c>
      <c r="D115" s="115" t="s">
        <v>86</v>
      </c>
      <c r="E115" s="115" t="s">
        <v>86</v>
      </c>
      <c r="F115" s="115" t="s">
        <v>87</v>
      </c>
      <c r="G115" s="115">
        <v>2000</v>
      </c>
      <c r="H115" s="115" t="s">
        <v>125</v>
      </c>
      <c r="I115" s="115">
        <v>1.8730507999999999</v>
      </c>
      <c r="J115" s="115" t="s">
        <v>24</v>
      </c>
      <c r="K115" s="115" t="str">
        <f>INDEX(DatosProcesados!$A$1:$BF$101,MATCH(DataBase!A115,DatosProcesados!$A$1:$A$101,0),MATCH(DataBase!J115,DatosProcesados!$A$1:$BF$1,0))</f>
        <v>No</v>
      </c>
      <c r="L115" s="115" t="str">
        <f>INDEX(Modelo!$A$9:$D$89,MATCH(DataBase!$J115,Modelo!$A$9:$A$89,0),MATCH(DataBase!L$1,Modelo!$A$9:$D$9,0))</f>
        <v>Impacto ambiental</v>
      </c>
      <c r="M115" s="115" t="str">
        <f>INDEX(Modelo!$A$9:$D$89,MATCH(DataBase!$J115,Modelo!$A$9:$A$89,0),MATCH(DataBase!M$1,Modelo!$A$9:$D$9,0))</f>
        <v>Pilar 2</v>
      </c>
      <c r="N115" s="115" t="str">
        <f>INDEX(Modelo!$A$9:$D$89,MATCH(DataBase!$J115,Modelo!$A$9:$A$89,0),MATCH(DataBase!N$1,Modelo!$A$9:$D$9,0))</f>
        <v>boolean</v>
      </c>
      <c r="O115" s="115" t="b">
        <f t="array" ref="O115">IF(N115="negativo",INDEX($AD$3:$AG$51,MATCH(1,($B115=$AD$3:$AD$51)*($J115=$AE$3:$AE$51),0),3),IF(N115="positivo",INDEX($AD$55:$AG$109,MATCH(1,($B115=$AD$55:$AD$109)*($J115=$AE$55:$AE$109),0),3)))</f>
        <v>0</v>
      </c>
      <c r="P115" s="115" t="b">
        <f t="array" ref="P115">IF(N115="negativo",INDEX($AD$3:$AG$51,MATCH(1,($B115=$AD$3:$AD$51)*($J115=$AE$3:$AE$51),0),4),IF(N115="positivo",INDEX($AD$55:$AG$109,MATCH(1,($B115=$AD$55:$AD$109)*($J115=$AE$55:$AE$109),0),4)))</f>
        <v>0</v>
      </c>
      <c r="Q115" s="115" t="str">
        <f>VLOOKUP(M115,Modelo!$A$2:$C$7,2,0)</f>
        <v>Acción Climática y Energía</v>
      </c>
      <c r="R115" s="118">
        <f t="array" ref="R115">INDEX(Modelo!$F$1:$H$37,MATCH(1,(DataBase!Q115=Modelo!$G$1:$G$37)*(DataBase!B115=Modelo!$F$1:$F$37),0),3)</f>
        <v>0.21052631578947367</v>
      </c>
      <c r="S115" s="115">
        <f t="shared" si="4"/>
        <v>0</v>
      </c>
      <c r="T115" s="115">
        <f t="shared" si="5"/>
        <v>0</v>
      </c>
    </row>
    <row r="116" spans="1:20" x14ac:dyDescent="0.3">
      <c r="A116" s="115" t="s">
        <v>345</v>
      </c>
      <c r="B116" s="115" t="s">
        <v>313</v>
      </c>
      <c r="C116" s="115" t="s">
        <v>103</v>
      </c>
      <c r="D116" s="115" t="s">
        <v>86</v>
      </c>
      <c r="E116" s="115" t="s">
        <v>86</v>
      </c>
      <c r="F116" s="115" t="s">
        <v>86</v>
      </c>
      <c r="G116" s="115">
        <v>2004</v>
      </c>
      <c r="H116" s="115" t="s">
        <v>125</v>
      </c>
      <c r="I116" s="115">
        <v>4.5125503050000004</v>
      </c>
      <c r="J116" s="115" t="s">
        <v>24</v>
      </c>
      <c r="K116" s="115">
        <f>INDEX(DatosProcesados!$A$1:$BF$101,MATCH(DataBase!A116,DatosProcesados!$A$1:$A$101,0),MATCH(DataBase!J116,DatosProcesados!$A$1:$BF$1,0))</f>
        <v>0</v>
      </c>
      <c r="L116" s="115" t="str">
        <f>INDEX(Modelo!$A$9:$D$89,MATCH(DataBase!$J116,Modelo!$A$9:$A$89,0),MATCH(DataBase!L$1,Modelo!$A$9:$D$9,0))</f>
        <v>Impacto ambiental</v>
      </c>
      <c r="M116" s="115" t="str">
        <f>INDEX(Modelo!$A$9:$D$89,MATCH(DataBase!$J116,Modelo!$A$9:$A$89,0),MATCH(DataBase!M$1,Modelo!$A$9:$D$9,0))</f>
        <v>Pilar 2</v>
      </c>
      <c r="N116" s="115" t="str">
        <f>INDEX(Modelo!$A$9:$D$89,MATCH(DataBase!$J116,Modelo!$A$9:$A$89,0),MATCH(DataBase!N$1,Modelo!$A$9:$D$9,0))</f>
        <v>boolean</v>
      </c>
      <c r="O116" s="115" t="b">
        <f t="array" ref="O116">IF(N116="negativo",INDEX($AD$3:$AG$51,MATCH(1,($B116=$AD$3:$AD$51)*($J116=$AE$3:$AE$51),0),3),IF(N116="positivo",INDEX($AD$55:$AG$109,MATCH(1,($B116=$AD$55:$AD$109)*($J116=$AE$55:$AE$109),0),3)))</f>
        <v>0</v>
      </c>
      <c r="P116" s="115" t="b">
        <f t="array" ref="P116">IF(N116="negativo",INDEX($AD$3:$AG$51,MATCH(1,($B116=$AD$3:$AD$51)*($J116=$AE$3:$AE$51),0),4),IF(N116="positivo",INDEX($AD$55:$AG$109,MATCH(1,($B116=$AD$55:$AD$109)*($J116=$AE$55:$AE$109),0),4)))</f>
        <v>0</v>
      </c>
      <c r="Q116" s="115" t="str">
        <f>VLOOKUP(M116,Modelo!$A$2:$C$7,2,0)</f>
        <v>Acción Climática y Energía</v>
      </c>
      <c r="R116" s="118">
        <f t="array" ref="R116">INDEX(Modelo!$F$1:$H$37,MATCH(1,(DataBase!Q116=Modelo!$G$1:$G$37)*(DataBase!B116=Modelo!$F$1:$F$37),0),3)</f>
        <v>0.17647058823529413</v>
      </c>
      <c r="S116" s="115">
        <f t="shared" si="4"/>
        <v>0</v>
      </c>
      <c r="T116" s="115">
        <f t="shared" si="5"/>
        <v>0</v>
      </c>
    </row>
    <row r="117" spans="1:20" x14ac:dyDescent="0.3">
      <c r="A117" s="115" t="s">
        <v>464</v>
      </c>
      <c r="B117" s="115" t="s">
        <v>407</v>
      </c>
      <c r="C117" s="115" t="s">
        <v>103</v>
      </c>
      <c r="D117" s="115" t="s">
        <v>86</v>
      </c>
      <c r="E117" s="115" t="s">
        <v>86</v>
      </c>
      <c r="F117" s="115" t="s">
        <v>87</v>
      </c>
      <c r="G117" s="115">
        <v>1990</v>
      </c>
      <c r="H117" s="115" t="s">
        <v>281</v>
      </c>
      <c r="I117" s="115">
        <v>0.89502277900000005</v>
      </c>
      <c r="J117" s="115" t="s">
        <v>24</v>
      </c>
      <c r="K117" s="115" t="str">
        <f>INDEX(DatosProcesados!$A$1:$BF$101,MATCH(DataBase!A117,DatosProcesados!$A$1:$A$101,0),MATCH(DataBase!J117,DatosProcesados!$A$1:$BF$1,0))</f>
        <v>No</v>
      </c>
      <c r="L117" s="115" t="str">
        <f>INDEX(Modelo!$A$9:$D$89,MATCH(DataBase!$J117,Modelo!$A$9:$A$89,0),MATCH(DataBase!L$1,Modelo!$A$9:$D$9,0))</f>
        <v>Impacto ambiental</v>
      </c>
      <c r="M117" s="115" t="str">
        <f>INDEX(Modelo!$A$9:$D$89,MATCH(DataBase!$J117,Modelo!$A$9:$A$89,0),MATCH(DataBase!M$1,Modelo!$A$9:$D$9,0))</f>
        <v>Pilar 2</v>
      </c>
      <c r="N117" s="115" t="str">
        <f>INDEX(Modelo!$A$9:$D$89,MATCH(DataBase!$J117,Modelo!$A$9:$A$89,0),MATCH(DataBase!N$1,Modelo!$A$9:$D$9,0))</f>
        <v>boolean</v>
      </c>
      <c r="O117" s="115" t="b">
        <f t="array" ref="O117">IF(N117="negativo",INDEX($AD$3:$AG$51,MATCH(1,($B117=$AD$3:$AD$51)*($J117=$AE$3:$AE$51),0),3),IF(N117="positivo",INDEX($AD$55:$AG$109,MATCH(1,($B117=$AD$55:$AD$109)*($J117=$AE$55:$AE$109),0),3)))</f>
        <v>0</v>
      </c>
      <c r="P117" s="115" t="b">
        <f t="array" ref="P117">IF(N117="negativo",INDEX($AD$3:$AG$51,MATCH(1,($B117=$AD$3:$AD$51)*($J117=$AE$3:$AE$51),0),4),IF(N117="positivo",INDEX($AD$55:$AG$109,MATCH(1,($B117=$AD$55:$AD$109)*($J117=$AE$55:$AE$109),0),4)))</f>
        <v>0</v>
      </c>
      <c r="Q117" s="115" t="str">
        <f>VLOOKUP(M117,Modelo!$A$2:$C$7,2,0)</f>
        <v>Acción Climática y Energía</v>
      </c>
      <c r="R117" s="118">
        <f t="array" ref="R117">INDEX(Modelo!$F$1:$H$37,MATCH(1,(DataBase!Q117=Modelo!$G$1:$G$37)*(DataBase!B117=Modelo!$F$1:$F$37),0),3)</f>
        <v>0.19230769230769232</v>
      </c>
      <c r="S117" s="115">
        <f t="shared" si="4"/>
        <v>0</v>
      </c>
      <c r="T117" s="115">
        <f t="shared" si="5"/>
        <v>0</v>
      </c>
    </row>
    <row r="118" spans="1:20" x14ac:dyDescent="0.3">
      <c r="A118" s="115" t="s">
        <v>296</v>
      </c>
      <c r="B118" s="115" t="s">
        <v>216</v>
      </c>
      <c r="C118" s="115" t="s">
        <v>103</v>
      </c>
      <c r="D118" s="115" t="s">
        <v>86</v>
      </c>
      <c r="E118" s="115" t="s">
        <v>86</v>
      </c>
      <c r="F118" s="115" t="s">
        <v>87</v>
      </c>
      <c r="G118" s="115">
        <v>1944</v>
      </c>
      <c r="H118" s="115" t="s">
        <v>125</v>
      </c>
      <c r="I118" s="115">
        <v>1.7785578609999999</v>
      </c>
      <c r="J118" s="115" t="s">
        <v>24</v>
      </c>
      <c r="K118" s="115" t="str">
        <f>INDEX(DatosProcesados!$A$1:$BF$101,MATCH(DataBase!A118,DatosProcesados!$A$1:$A$101,0),MATCH(DataBase!J118,DatosProcesados!$A$1:$BF$1,0))</f>
        <v>No</v>
      </c>
      <c r="L118" s="115" t="str">
        <f>INDEX(Modelo!$A$9:$D$89,MATCH(DataBase!$J118,Modelo!$A$9:$A$89,0),MATCH(DataBase!L$1,Modelo!$A$9:$D$9,0))</f>
        <v>Impacto ambiental</v>
      </c>
      <c r="M118" s="115" t="str">
        <f>INDEX(Modelo!$A$9:$D$89,MATCH(DataBase!$J118,Modelo!$A$9:$A$89,0),MATCH(DataBase!M$1,Modelo!$A$9:$D$9,0))</f>
        <v>Pilar 2</v>
      </c>
      <c r="N118" s="115" t="str">
        <f>INDEX(Modelo!$A$9:$D$89,MATCH(DataBase!$J118,Modelo!$A$9:$A$89,0),MATCH(DataBase!N$1,Modelo!$A$9:$D$9,0))</f>
        <v>boolean</v>
      </c>
      <c r="O118" s="115" t="b">
        <f t="array" ref="O118">IF(N118="negativo",INDEX($AD$3:$AG$51,MATCH(1,($B118=$AD$3:$AD$51)*($J118=$AE$3:$AE$51),0),3),IF(N118="positivo",INDEX($AD$55:$AG$109,MATCH(1,($B118=$AD$55:$AD$109)*($J118=$AE$55:$AE$109),0),3)))</f>
        <v>0</v>
      </c>
      <c r="P118" s="115" t="b">
        <f t="array" ref="P118">IF(N118="negativo",INDEX($AD$3:$AG$51,MATCH(1,($B118=$AD$3:$AD$51)*($J118=$AE$3:$AE$51),0),4),IF(N118="positivo",INDEX($AD$55:$AG$109,MATCH(1,($B118=$AD$55:$AD$109)*($J118=$AE$55:$AE$109),0),4)))</f>
        <v>0</v>
      </c>
      <c r="Q118" s="115" t="str">
        <f>VLOOKUP(M118,Modelo!$A$2:$C$7,2,0)</f>
        <v>Acción Climática y Energía</v>
      </c>
      <c r="R118" s="118">
        <f t="array" ref="R118">INDEX(Modelo!$F$1:$H$37,MATCH(1,(DataBase!Q118=Modelo!$G$1:$G$37)*(DataBase!B118=Modelo!$F$1:$F$37),0),3)</f>
        <v>0.21052631578947367</v>
      </c>
      <c r="S118" s="115">
        <f t="shared" si="4"/>
        <v>0</v>
      </c>
      <c r="T118" s="115">
        <f t="shared" si="5"/>
        <v>0</v>
      </c>
    </row>
    <row r="119" spans="1:20" x14ac:dyDescent="0.3">
      <c r="A119" s="115" t="s">
        <v>134</v>
      </c>
      <c r="B119" s="115" t="s">
        <v>84</v>
      </c>
      <c r="C119" s="115" t="s">
        <v>103</v>
      </c>
      <c r="D119" s="115" t="s">
        <v>86</v>
      </c>
      <c r="E119" s="115" t="s">
        <v>87</v>
      </c>
      <c r="F119" s="115" t="s">
        <v>87</v>
      </c>
      <c r="G119" s="115">
        <v>2001</v>
      </c>
      <c r="H119" s="115" t="s">
        <v>125</v>
      </c>
      <c r="I119" s="115">
        <v>6.5475670460000002</v>
      </c>
      <c r="J119" s="115" t="s">
        <v>24</v>
      </c>
      <c r="K119" s="115" t="str">
        <f>INDEX(DatosProcesados!$A$1:$BF$101,MATCH(DataBase!A119,DatosProcesados!$A$1:$A$101,0),MATCH(DataBase!J119,DatosProcesados!$A$1:$BF$1,0))</f>
        <v>No</v>
      </c>
      <c r="L119" s="115" t="str">
        <f>INDEX(Modelo!$A$9:$D$89,MATCH(DataBase!$J119,Modelo!$A$9:$A$89,0),MATCH(DataBase!L$1,Modelo!$A$9:$D$9,0))</f>
        <v>Impacto ambiental</v>
      </c>
      <c r="M119" s="115" t="str">
        <f>INDEX(Modelo!$A$9:$D$89,MATCH(DataBase!$J119,Modelo!$A$9:$A$89,0),MATCH(DataBase!M$1,Modelo!$A$9:$D$9,0))</f>
        <v>Pilar 2</v>
      </c>
      <c r="N119" s="115" t="str">
        <f>INDEX(Modelo!$A$9:$D$89,MATCH(DataBase!$J119,Modelo!$A$9:$A$89,0),MATCH(DataBase!N$1,Modelo!$A$9:$D$9,0))</f>
        <v>boolean</v>
      </c>
      <c r="O119" s="115" t="b">
        <f t="array" ref="O119">IF(N119="negativo",INDEX($AD$3:$AG$51,MATCH(1,($B119=$AD$3:$AD$51)*($J119=$AE$3:$AE$51),0),3),IF(N119="positivo",INDEX($AD$55:$AG$109,MATCH(1,($B119=$AD$55:$AD$109)*($J119=$AE$55:$AE$109),0),3)))</f>
        <v>0</v>
      </c>
      <c r="P119" s="115" t="b">
        <f t="array" ref="P119">IF(N119="negativo",INDEX($AD$3:$AG$51,MATCH(1,($B119=$AD$3:$AD$51)*($J119=$AE$3:$AE$51),0),4),IF(N119="positivo",INDEX($AD$55:$AG$109,MATCH(1,($B119=$AD$55:$AD$109)*($J119=$AE$55:$AE$109),0),4)))</f>
        <v>0</v>
      </c>
      <c r="Q119" s="115" t="str">
        <f>VLOOKUP(M119,Modelo!$A$2:$C$7,2,0)</f>
        <v>Acción Climática y Energía</v>
      </c>
      <c r="R119" s="118">
        <f t="array" ref="R119">INDEX(Modelo!$F$1:$H$37,MATCH(1,(DataBase!Q119=Modelo!$G$1:$G$37)*(DataBase!B119=Modelo!$F$1:$F$37),0),3)</f>
        <v>0.11764705882352941</v>
      </c>
      <c r="S119" s="115">
        <f t="shared" si="4"/>
        <v>0</v>
      </c>
      <c r="T119" s="115">
        <f t="shared" si="5"/>
        <v>0</v>
      </c>
    </row>
    <row r="120" spans="1:20" x14ac:dyDescent="0.3">
      <c r="A120" s="115" t="s">
        <v>290</v>
      </c>
      <c r="B120" s="115" t="s">
        <v>216</v>
      </c>
      <c r="C120" s="115" t="s">
        <v>103</v>
      </c>
      <c r="D120" s="115" t="s">
        <v>86</v>
      </c>
      <c r="E120" s="115" t="s">
        <v>87</v>
      </c>
      <c r="F120" s="115" t="s">
        <v>87</v>
      </c>
      <c r="G120" s="115">
        <v>1934</v>
      </c>
      <c r="H120" s="115" t="s">
        <v>125</v>
      </c>
      <c r="I120" s="115">
        <v>1.84479215</v>
      </c>
      <c r="J120" s="115" t="s">
        <v>24</v>
      </c>
      <c r="K120" s="115" t="str">
        <f>INDEX(DatosProcesados!$A$1:$BF$101,MATCH(DataBase!A120,DatosProcesados!$A$1:$A$101,0),MATCH(DataBase!J120,DatosProcesados!$A$1:$BF$1,0))</f>
        <v>No</v>
      </c>
      <c r="L120" s="115" t="str">
        <f>INDEX(Modelo!$A$9:$D$89,MATCH(DataBase!$J120,Modelo!$A$9:$A$89,0),MATCH(DataBase!L$1,Modelo!$A$9:$D$9,0))</f>
        <v>Impacto ambiental</v>
      </c>
      <c r="M120" s="115" t="str">
        <f>INDEX(Modelo!$A$9:$D$89,MATCH(DataBase!$J120,Modelo!$A$9:$A$89,0),MATCH(DataBase!M$1,Modelo!$A$9:$D$9,0))</f>
        <v>Pilar 2</v>
      </c>
      <c r="N120" s="115" t="str">
        <f>INDEX(Modelo!$A$9:$D$89,MATCH(DataBase!$J120,Modelo!$A$9:$A$89,0),MATCH(DataBase!N$1,Modelo!$A$9:$D$9,0))</f>
        <v>boolean</v>
      </c>
      <c r="O120" s="115" t="b">
        <f t="array" ref="O120">IF(N120="negativo",INDEX($AD$3:$AG$51,MATCH(1,($B120=$AD$3:$AD$51)*($J120=$AE$3:$AE$51),0),3),IF(N120="positivo",INDEX($AD$55:$AG$109,MATCH(1,($B120=$AD$55:$AD$109)*($J120=$AE$55:$AE$109),0),3)))</f>
        <v>0</v>
      </c>
      <c r="P120" s="115" t="b">
        <f t="array" ref="P120">IF(N120="negativo",INDEX($AD$3:$AG$51,MATCH(1,($B120=$AD$3:$AD$51)*($J120=$AE$3:$AE$51),0),4),IF(N120="positivo",INDEX($AD$55:$AG$109,MATCH(1,($B120=$AD$55:$AD$109)*($J120=$AE$55:$AE$109),0),4)))</f>
        <v>0</v>
      </c>
      <c r="Q120" s="115" t="str">
        <f>VLOOKUP(M120,Modelo!$A$2:$C$7,2,0)</f>
        <v>Acción Climática y Energía</v>
      </c>
      <c r="R120" s="118">
        <f t="array" ref="R120">INDEX(Modelo!$F$1:$H$37,MATCH(1,(DataBase!Q120=Modelo!$G$1:$G$37)*(DataBase!B120=Modelo!$F$1:$F$37),0),3)</f>
        <v>0.21052631578947367</v>
      </c>
      <c r="S120" s="115">
        <f t="shared" si="4"/>
        <v>0</v>
      </c>
      <c r="T120" s="115">
        <f t="shared" si="5"/>
        <v>0</v>
      </c>
    </row>
    <row r="121" spans="1:20" x14ac:dyDescent="0.3">
      <c r="A121" s="115" t="s">
        <v>346</v>
      </c>
      <c r="B121" s="115" t="s">
        <v>313</v>
      </c>
      <c r="C121" s="115" t="s">
        <v>103</v>
      </c>
      <c r="D121" s="115" t="s">
        <v>87</v>
      </c>
      <c r="E121" s="115" t="s">
        <v>87</v>
      </c>
      <c r="F121" s="115" t="s">
        <v>87</v>
      </c>
      <c r="G121" s="115">
        <v>1960</v>
      </c>
      <c r="H121" s="115" t="s">
        <v>177</v>
      </c>
      <c r="I121" s="115">
        <v>4.2128666020000001</v>
      </c>
      <c r="J121" s="115" t="s">
        <v>24</v>
      </c>
      <c r="K121" s="115" t="str">
        <f>INDEX(DatosProcesados!$A$1:$BF$101,MATCH(DataBase!A121,DatosProcesados!$A$1:$A$101,0),MATCH(DataBase!J121,DatosProcesados!$A$1:$BF$1,0))</f>
        <v>No</v>
      </c>
      <c r="L121" s="115" t="str">
        <f>INDEX(Modelo!$A$9:$D$89,MATCH(DataBase!$J121,Modelo!$A$9:$A$89,0),MATCH(DataBase!L$1,Modelo!$A$9:$D$9,0))</f>
        <v>Impacto ambiental</v>
      </c>
      <c r="M121" s="115" t="str">
        <f>INDEX(Modelo!$A$9:$D$89,MATCH(DataBase!$J121,Modelo!$A$9:$A$89,0),MATCH(DataBase!M$1,Modelo!$A$9:$D$9,0))</f>
        <v>Pilar 2</v>
      </c>
      <c r="N121" s="115" t="str">
        <f>INDEX(Modelo!$A$9:$D$89,MATCH(DataBase!$J121,Modelo!$A$9:$A$89,0),MATCH(DataBase!N$1,Modelo!$A$9:$D$9,0))</f>
        <v>boolean</v>
      </c>
      <c r="O121" s="115" t="b">
        <f t="array" ref="O121">IF(N121="negativo",INDEX($AD$3:$AG$51,MATCH(1,($B121=$AD$3:$AD$51)*($J121=$AE$3:$AE$51),0),3),IF(N121="positivo",INDEX($AD$55:$AG$109,MATCH(1,($B121=$AD$55:$AD$109)*($J121=$AE$55:$AE$109),0),3)))</f>
        <v>0</v>
      </c>
      <c r="P121" s="115" t="b">
        <f t="array" ref="P121">IF(N121="negativo",INDEX($AD$3:$AG$51,MATCH(1,($B121=$AD$3:$AD$51)*($J121=$AE$3:$AE$51),0),4),IF(N121="positivo",INDEX($AD$55:$AG$109,MATCH(1,($B121=$AD$55:$AD$109)*($J121=$AE$55:$AE$109),0),4)))</f>
        <v>0</v>
      </c>
      <c r="Q121" s="115" t="str">
        <f>VLOOKUP(M121,Modelo!$A$2:$C$7,2,0)</f>
        <v>Acción Climática y Energía</v>
      </c>
      <c r="R121" s="118">
        <f t="array" ref="R121">INDEX(Modelo!$F$1:$H$37,MATCH(1,(DataBase!Q121=Modelo!$G$1:$G$37)*(DataBase!B121=Modelo!$F$1:$F$37),0),3)</f>
        <v>0.17647058823529413</v>
      </c>
      <c r="S121" s="115">
        <f t="shared" si="4"/>
        <v>0</v>
      </c>
      <c r="T121" s="115">
        <f t="shared" si="5"/>
        <v>0</v>
      </c>
    </row>
    <row r="122" spans="1:20" x14ac:dyDescent="0.3">
      <c r="A122" s="115" t="s">
        <v>124</v>
      </c>
      <c r="B122" s="115" t="s">
        <v>84</v>
      </c>
      <c r="C122" s="115" t="s">
        <v>97</v>
      </c>
      <c r="D122" s="115" t="s">
        <v>86</v>
      </c>
      <c r="E122" s="115" t="s">
        <v>86</v>
      </c>
      <c r="F122" s="115" t="s">
        <v>86</v>
      </c>
      <c r="G122" s="115">
        <v>2012</v>
      </c>
      <c r="H122" s="115" t="s">
        <v>125</v>
      </c>
      <c r="I122" s="115">
        <v>9.9777362400000005</v>
      </c>
      <c r="J122" s="115" t="s">
        <v>24</v>
      </c>
      <c r="K122" s="115" t="str">
        <f>INDEX(DatosProcesados!$A$1:$BF$101,MATCH(DataBase!A122,DatosProcesados!$A$1:$A$101,0),MATCH(DataBase!J122,DatosProcesados!$A$1:$BF$1,0))</f>
        <v>Si</v>
      </c>
      <c r="L122" s="115" t="str">
        <f>INDEX(Modelo!$A$9:$D$89,MATCH(DataBase!$J122,Modelo!$A$9:$A$89,0),MATCH(DataBase!L$1,Modelo!$A$9:$D$9,0))</f>
        <v>Impacto ambiental</v>
      </c>
      <c r="M122" s="115" t="str">
        <f>INDEX(Modelo!$A$9:$D$89,MATCH(DataBase!$J122,Modelo!$A$9:$A$89,0),MATCH(DataBase!M$1,Modelo!$A$9:$D$9,0))</f>
        <v>Pilar 2</v>
      </c>
      <c r="N122" s="115" t="str">
        <f>INDEX(Modelo!$A$9:$D$89,MATCH(DataBase!$J122,Modelo!$A$9:$A$89,0),MATCH(DataBase!N$1,Modelo!$A$9:$D$9,0))</f>
        <v>boolean</v>
      </c>
      <c r="O122" s="115" t="b">
        <f t="array" ref="O122">IF(N122="negativo",INDEX($AD$3:$AG$51,MATCH(1,($B122=$AD$3:$AD$51)*($J122=$AE$3:$AE$51),0),3),IF(N122="positivo",INDEX($AD$55:$AG$109,MATCH(1,($B122=$AD$55:$AD$109)*($J122=$AE$55:$AE$109),0),3)))</f>
        <v>0</v>
      </c>
      <c r="P122" s="115" t="b">
        <f t="array" ref="P122">IF(N122="negativo",INDEX($AD$3:$AG$51,MATCH(1,($B122=$AD$3:$AD$51)*($J122=$AE$3:$AE$51),0),4),IF(N122="positivo",INDEX($AD$55:$AG$109,MATCH(1,($B122=$AD$55:$AD$109)*($J122=$AE$55:$AE$109),0),4)))</f>
        <v>0</v>
      </c>
      <c r="Q122" s="115" t="str">
        <f>VLOOKUP(M122,Modelo!$A$2:$C$7,2,0)</f>
        <v>Acción Climática y Energía</v>
      </c>
      <c r="R122" s="118">
        <f t="array" ref="R122">INDEX(Modelo!$F$1:$H$37,MATCH(1,(DataBase!Q122=Modelo!$G$1:$G$37)*(DataBase!B122=Modelo!$F$1:$F$37),0),3)</f>
        <v>0.11764705882352941</v>
      </c>
      <c r="S122" s="115">
        <f t="shared" si="4"/>
        <v>100</v>
      </c>
      <c r="T122" s="115">
        <f t="shared" si="5"/>
        <v>11.76470588235294</v>
      </c>
    </row>
    <row r="123" spans="1:20" x14ac:dyDescent="0.3">
      <c r="A123" s="115" t="s">
        <v>414</v>
      </c>
      <c r="B123" s="115" t="s">
        <v>407</v>
      </c>
      <c r="C123" s="115" t="s">
        <v>103</v>
      </c>
      <c r="D123" s="115" t="s">
        <v>86</v>
      </c>
      <c r="E123" s="115" t="s">
        <v>86</v>
      </c>
      <c r="F123" s="115" t="s">
        <v>87</v>
      </c>
      <c r="G123" s="115">
        <v>1976</v>
      </c>
      <c r="H123" s="115" t="s">
        <v>415</v>
      </c>
      <c r="I123" s="115">
        <v>6.0471020830000004</v>
      </c>
      <c r="J123" s="115" t="s">
        <v>24</v>
      </c>
      <c r="K123" s="115" t="str">
        <f>INDEX(DatosProcesados!$A$1:$BF$101,MATCH(DataBase!A123,DatosProcesados!$A$1:$A$101,0),MATCH(DataBase!J123,DatosProcesados!$A$1:$BF$1,0))</f>
        <v>No</v>
      </c>
      <c r="L123" s="115" t="str">
        <f>INDEX(Modelo!$A$9:$D$89,MATCH(DataBase!$J123,Modelo!$A$9:$A$89,0),MATCH(DataBase!L$1,Modelo!$A$9:$D$9,0))</f>
        <v>Impacto ambiental</v>
      </c>
      <c r="M123" s="115" t="str">
        <f>INDEX(Modelo!$A$9:$D$89,MATCH(DataBase!$J123,Modelo!$A$9:$A$89,0),MATCH(DataBase!M$1,Modelo!$A$9:$D$9,0))</f>
        <v>Pilar 2</v>
      </c>
      <c r="N123" s="115" t="str">
        <f>INDEX(Modelo!$A$9:$D$89,MATCH(DataBase!$J123,Modelo!$A$9:$A$89,0),MATCH(DataBase!N$1,Modelo!$A$9:$D$9,0))</f>
        <v>boolean</v>
      </c>
      <c r="O123" s="115" t="b">
        <f t="array" ref="O123">IF(N123="negativo",INDEX($AD$3:$AG$51,MATCH(1,($B123=$AD$3:$AD$51)*($J123=$AE$3:$AE$51),0),3),IF(N123="positivo",INDEX($AD$55:$AG$109,MATCH(1,($B123=$AD$55:$AD$109)*($J123=$AE$55:$AE$109),0),3)))</f>
        <v>0</v>
      </c>
      <c r="P123" s="115" t="b">
        <f t="array" ref="P123">IF(N123="negativo",INDEX($AD$3:$AG$51,MATCH(1,($B123=$AD$3:$AD$51)*($J123=$AE$3:$AE$51),0),4),IF(N123="positivo",INDEX($AD$55:$AG$109,MATCH(1,($B123=$AD$55:$AD$109)*($J123=$AE$55:$AE$109),0),4)))</f>
        <v>0</v>
      </c>
      <c r="Q123" s="115" t="str">
        <f>VLOOKUP(M123,Modelo!$A$2:$C$7,2,0)</f>
        <v>Acción Climática y Energía</v>
      </c>
      <c r="R123" s="118">
        <f t="array" ref="R123">INDEX(Modelo!$F$1:$H$37,MATCH(1,(DataBase!Q123=Modelo!$G$1:$G$37)*(DataBase!B123=Modelo!$F$1:$F$37),0),3)</f>
        <v>0.19230769230769232</v>
      </c>
      <c r="S123" s="115">
        <f t="shared" si="4"/>
        <v>0</v>
      </c>
      <c r="T123" s="115">
        <f t="shared" si="5"/>
        <v>0</v>
      </c>
    </row>
    <row r="124" spans="1:20" x14ac:dyDescent="0.3">
      <c r="A124" s="115" t="s">
        <v>337</v>
      </c>
      <c r="B124" s="115" t="s">
        <v>313</v>
      </c>
      <c r="C124" s="115" t="s">
        <v>103</v>
      </c>
      <c r="D124" s="115" t="s">
        <v>86</v>
      </c>
      <c r="E124" s="115" t="s">
        <v>86</v>
      </c>
      <c r="F124" s="115" t="s">
        <v>87</v>
      </c>
      <c r="G124" s="115">
        <v>1879</v>
      </c>
      <c r="H124" s="115" t="s">
        <v>244</v>
      </c>
      <c r="I124" s="115">
        <v>5.8689859999999996</v>
      </c>
      <c r="J124" s="115" t="s">
        <v>24</v>
      </c>
      <c r="K124" s="115" t="str">
        <f>INDEX(DatosProcesados!$A$1:$BF$101,MATCH(DataBase!A124,DatosProcesados!$A$1:$A$101,0),MATCH(DataBase!J124,DatosProcesados!$A$1:$BF$1,0))</f>
        <v>No</v>
      </c>
      <c r="L124" s="115" t="str">
        <f>INDEX(Modelo!$A$9:$D$89,MATCH(DataBase!$J124,Modelo!$A$9:$A$89,0),MATCH(DataBase!L$1,Modelo!$A$9:$D$9,0))</f>
        <v>Impacto ambiental</v>
      </c>
      <c r="M124" s="115" t="str">
        <f>INDEX(Modelo!$A$9:$D$89,MATCH(DataBase!$J124,Modelo!$A$9:$A$89,0),MATCH(DataBase!M$1,Modelo!$A$9:$D$9,0))</f>
        <v>Pilar 2</v>
      </c>
      <c r="N124" s="115" t="str">
        <f>INDEX(Modelo!$A$9:$D$89,MATCH(DataBase!$J124,Modelo!$A$9:$A$89,0),MATCH(DataBase!N$1,Modelo!$A$9:$D$9,0))</f>
        <v>boolean</v>
      </c>
      <c r="O124" s="115" t="b">
        <f t="array" ref="O124">IF(N124="negativo",INDEX($AD$3:$AG$51,MATCH(1,($B124=$AD$3:$AD$51)*($J124=$AE$3:$AE$51),0),3),IF(N124="positivo",INDEX($AD$55:$AG$109,MATCH(1,($B124=$AD$55:$AD$109)*($J124=$AE$55:$AE$109),0),3)))</f>
        <v>0</v>
      </c>
      <c r="P124" s="115" t="b">
        <f t="array" ref="P124">IF(N124="negativo",INDEX($AD$3:$AG$51,MATCH(1,($B124=$AD$3:$AD$51)*($J124=$AE$3:$AE$51),0),4),IF(N124="positivo",INDEX($AD$55:$AG$109,MATCH(1,($B124=$AD$55:$AD$109)*($J124=$AE$55:$AE$109),0),4)))</f>
        <v>0</v>
      </c>
      <c r="Q124" s="115" t="str">
        <f>VLOOKUP(M124,Modelo!$A$2:$C$7,2,0)</f>
        <v>Acción Climática y Energía</v>
      </c>
      <c r="R124" s="118">
        <f t="array" ref="R124">INDEX(Modelo!$F$1:$H$37,MATCH(1,(DataBase!Q124=Modelo!$G$1:$G$37)*(DataBase!B124=Modelo!$F$1:$F$37),0),3)</f>
        <v>0.17647058823529413</v>
      </c>
      <c r="S124" s="115">
        <f t="shared" si="4"/>
        <v>0</v>
      </c>
      <c r="T124" s="115">
        <f t="shared" si="5"/>
        <v>0</v>
      </c>
    </row>
    <row r="125" spans="1:20" x14ac:dyDescent="0.3">
      <c r="A125" s="115" t="s">
        <v>373</v>
      </c>
      <c r="B125" s="115" t="s">
        <v>313</v>
      </c>
      <c r="C125" s="115" t="s">
        <v>103</v>
      </c>
      <c r="D125" s="115" t="s">
        <v>87</v>
      </c>
      <c r="E125" s="115" t="s">
        <v>86</v>
      </c>
      <c r="F125" s="115" t="s">
        <v>86</v>
      </c>
      <c r="G125" s="115">
        <v>1997</v>
      </c>
      <c r="H125" s="115" t="s">
        <v>125</v>
      </c>
      <c r="I125" s="115">
        <v>1.9766409730000001</v>
      </c>
      <c r="J125" s="115" t="s">
        <v>24</v>
      </c>
      <c r="K125" s="115">
        <f>INDEX(DatosProcesados!$A$1:$BF$101,MATCH(DataBase!A125,DatosProcesados!$A$1:$A$101,0),MATCH(DataBase!J125,DatosProcesados!$A$1:$BF$1,0))</f>
        <v>0</v>
      </c>
      <c r="L125" s="115" t="str">
        <f>INDEX(Modelo!$A$9:$D$89,MATCH(DataBase!$J125,Modelo!$A$9:$A$89,0),MATCH(DataBase!L$1,Modelo!$A$9:$D$9,0))</f>
        <v>Impacto ambiental</v>
      </c>
      <c r="M125" s="115" t="str">
        <f>INDEX(Modelo!$A$9:$D$89,MATCH(DataBase!$J125,Modelo!$A$9:$A$89,0),MATCH(DataBase!M$1,Modelo!$A$9:$D$9,0))</f>
        <v>Pilar 2</v>
      </c>
      <c r="N125" s="115" t="str">
        <f>INDEX(Modelo!$A$9:$D$89,MATCH(DataBase!$J125,Modelo!$A$9:$A$89,0),MATCH(DataBase!N$1,Modelo!$A$9:$D$9,0))</f>
        <v>boolean</v>
      </c>
      <c r="O125" s="115" t="b">
        <f t="array" ref="O125">IF(N125="negativo",INDEX($AD$3:$AG$51,MATCH(1,($B125=$AD$3:$AD$51)*($J125=$AE$3:$AE$51),0),3),IF(N125="positivo",INDEX($AD$55:$AG$109,MATCH(1,($B125=$AD$55:$AD$109)*($J125=$AE$55:$AE$109),0),3)))</f>
        <v>0</v>
      </c>
      <c r="P125" s="115" t="b">
        <f t="array" ref="P125">IF(N125="negativo",INDEX($AD$3:$AG$51,MATCH(1,($B125=$AD$3:$AD$51)*($J125=$AE$3:$AE$51),0),4),IF(N125="positivo",INDEX($AD$55:$AG$109,MATCH(1,($B125=$AD$55:$AD$109)*($J125=$AE$55:$AE$109),0),4)))</f>
        <v>0</v>
      </c>
      <c r="Q125" s="115" t="str">
        <f>VLOOKUP(M125,Modelo!$A$2:$C$7,2,0)</f>
        <v>Acción Climática y Energía</v>
      </c>
      <c r="R125" s="118">
        <f t="array" ref="R125">INDEX(Modelo!$F$1:$H$37,MATCH(1,(DataBase!Q125=Modelo!$G$1:$G$37)*(DataBase!B125=Modelo!$F$1:$F$37),0),3)</f>
        <v>0.17647058823529413</v>
      </c>
      <c r="S125" s="115">
        <f t="shared" si="4"/>
        <v>0</v>
      </c>
      <c r="T125" s="115">
        <f t="shared" si="5"/>
        <v>0</v>
      </c>
    </row>
    <row r="126" spans="1:20" x14ac:dyDescent="0.3">
      <c r="A126" s="115" t="s">
        <v>102</v>
      </c>
      <c r="B126" s="115" t="s">
        <v>84</v>
      </c>
      <c r="C126" s="115" t="s">
        <v>103</v>
      </c>
      <c r="D126" s="115" t="s">
        <v>86</v>
      </c>
      <c r="E126" s="115" t="s">
        <v>86</v>
      </c>
      <c r="F126" s="115" t="s">
        <v>87</v>
      </c>
      <c r="G126" s="115">
        <v>2003</v>
      </c>
      <c r="H126" s="115" t="s">
        <v>104</v>
      </c>
      <c r="I126" s="115">
        <v>15.602099798999999</v>
      </c>
      <c r="J126" s="115" t="s">
        <v>24</v>
      </c>
      <c r="K126" s="115" t="str">
        <f>INDEX(DatosProcesados!$A$1:$BF$101,MATCH(DataBase!A126,DatosProcesados!$A$1:$A$101,0),MATCH(DataBase!J126,DatosProcesados!$A$1:$BF$1,0))</f>
        <v>No</v>
      </c>
      <c r="L126" s="115" t="str">
        <f>INDEX(Modelo!$A$9:$D$89,MATCH(DataBase!$J126,Modelo!$A$9:$A$89,0),MATCH(DataBase!L$1,Modelo!$A$9:$D$9,0))</f>
        <v>Impacto ambiental</v>
      </c>
      <c r="M126" s="115" t="str">
        <f>INDEX(Modelo!$A$9:$D$89,MATCH(DataBase!$J126,Modelo!$A$9:$A$89,0),MATCH(DataBase!M$1,Modelo!$A$9:$D$9,0))</f>
        <v>Pilar 2</v>
      </c>
      <c r="N126" s="115" t="str">
        <f>INDEX(Modelo!$A$9:$D$89,MATCH(DataBase!$J126,Modelo!$A$9:$A$89,0),MATCH(DataBase!N$1,Modelo!$A$9:$D$9,0))</f>
        <v>boolean</v>
      </c>
      <c r="O126" s="115" t="b">
        <f t="array" ref="O126">IF(N126="negativo",INDEX($AD$3:$AG$51,MATCH(1,($B126=$AD$3:$AD$51)*($J126=$AE$3:$AE$51),0),3),IF(N126="positivo",INDEX($AD$55:$AG$109,MATCH(1,($B126=$AD$55:$AD$109)*($J126=$AE$55:$AE$109),0),3)))</f>
        <v>0</v>
      </c>
      <c r="P126" s="115" t="b">
        <f t="array" ref="P126">IF(N126="negativo",INDEX($AD$3:$AG$51,MATCH(1,($B126=$AD$3:$AD$51)*($J126=$AE$3:$AE$51),0),4),IF(N126="positivo",INDEX($AD$55:$AG$109,MATCH(1,($B126=$AD$55:$AD$109)*($J126=$AE$55:$AE$109),0),4)))</f>
        <v>0</v>
      </c>
      <c r="Q126" s="115" t="str">
        <f>VLOOKUP(M126,Modelo!$A$2:$C$7,2,0)</f>
        <v>Acción Climática y Energía</v>
      </c>
      <c r="R126" s="118">
        <f t="array" ref="R126">INDEX(Modelo!$F$1:$H$37,MATCH(1,(DataBase!Q126=Modelo!$G$1:$G$37)*(DataBase!B126=Modelo!$F$1:$F$37),0),3)</f>
        <v>0.11764705882352941</v>
      </c>
      <c r="S126" s="115">
        <f t="shared" si="4"/>
        <v>0</v>
      </c>
      <c r="T126" s="115">
        <f t="shared" si="5"/>
        <v>0</v>
      </c>
    </row>
    <row r="127" spans="1:20" x14ac:dyDescent="0.3">
      <c r="A127" s="115" t="s">
        <v>228</v>
      </c>
      <c r="B127" s="115" t="s">
        <v>216</v>
      </c>
      <c r="C127" s="115" t="s">
        <v>97</v>
      </c>
      <c r="D127" s="115" t="s">
        <v>86</v>
      </c>
      <c r="E127" s="115" t="s">
        <v>87</v>
      </c>
      <c r="F127" s="115" t="s">
        <v>87</v>
      </c>
      <c r="G127" s="115">
        <v>1991</v>
      </c>
      <c r="H127" s="115" t="s">
        <v>229</v>
      </c>
      <c r="I127" s="115">
        <v>5.1614047279999999</v>
      </c>
      <c r="J127" s="115" t="s">
        <v>24</v>
      </c>
      <c r="K127" s="115" t="str">
        <f>INDEX(DatosProcesados!$A$1:$BF$101,MATCH(DataBase!A127,DatosProcesados!$A$1:$A$101,0),MATCH(DataBase!J127,DatosProcesados!$A$1:$BF$1,0))</f>
        <v>No</v>
      </c>
      <c r="L127" s="115" t="str">
        <f>INDEX(Modelo!$A$9:$D$89,MATCH(DataBase!$J127,Modelo!$A$9:$A$89,0),MATCH(DataBase!L$1,Modelo!$A$9:$D$9,0))</f>
        <v>Impacto ambiental</v>
      </c>
      <c r="M127" s="115" t="str">
        <f>INDEX(Modelo!$A$9:$D$89,MATCH(DataBase!$J127,Modelo!$A$9:$A$89,0),MATCH(DataBase!M$1,Modelo!$A$9:$D$9,0))</f>
        <v>Pilar 2</v>
      </c>
      <c r="N127" s="115" t="str">
        <f>INDEX(Modelo!$A$9:$D$89,MATCH(DataBase!$J127,Modelo!$A$9:$A$89,0),MATCH(DataBase!N$1,Modelo!$A$9:$D$9,0))</f>
        <v>boolean</v>
      </c>
      <c r="O127" s="115" t="b">
        <f t="array" ref="O127">IF(N127="negativo",INDEX($AD$3:$AG$51,MATCH(1,($B127=$AD$3:$AD$51)*($J127=$AE$3:$AE$51),0),3),IF(N127="positivo",INDEX($AD$55:$AG$109,MATCH(1,($B127=$AD$55:$AD$109)*($J127=$AE$55:$AE$109),0),3)))</f>
        <v>0</v>
      </c>
      <c r="P127" s="115" t="b">
        <f t="array" ref="P127">IF(N127="negativo",INDEX($AD$3:$AG$51,MATCH(1,($B127=$AD$3:$AD$51)*($J127=$AE$3:$AE$51),0),4),IF(N127="positivo",INDEX($AD$55:$AG$109,MATCH(1,($B127=$AD$55:$AD$109)*($J127=$AE$55:$AE$109),0),4)))</f>
        <v>0</v>
      </c>
      <c r="Q127" s="115" t="str">
        <f>VLOOKUP(M127,Modelo!$A$2:$C$7,2,0)</f>
        <v>Acción Climática y Energía</v>
      </c>
      <c r="R127" s="118">
        <f t="array" ref="R127">INDEX(Modelo!$F$1:$H$37,MATCH(1,(DataBase!Q127=Modelo!$G$1:$G$37)*(DataBase!B127=Modelo!$F$1:$F$37),0),3)</f>
        <v>0.21052631578947367</v>
      </c>
      <c r="S127" s="115">
        <f t="shared" si="4"/>
        <v>0</v>
      </c>
      <c r="T127" s="115">
        <f t="shared" si="5"/>
        <v>0</v>
      </c>
    </row>
    <row r="128" spans="1:20" x14ac:dyDescent="0.3">
      <c r="A128" s="115" t="s">
        <v>261</v>
      </c>
      <c r="B128" s="115" t="s">
        <v>216</v>
      </c>
      <c r="C128" s="115" t="s">
        <v>103</v>
      </c>
      <c r="D128" s="115" t="s">
        <v>86</v>
      </c>
      <c r="E128" s="115" t="s">
        <v>87</v>
      </c>
      <c r="F128" s="115" t="s">
        <v>87</v>
      </c>
      <c r="G128" s="115">
        <v>1806</v>
      </c>
      <c r="H128" s="115" t="s">
        <v>244</v>
      </c>
      <c r="I128" s="115">
        <v>2.382092359</v>
      </c>
      <c r="J128" s="115" t="s">
        <v>24</v>
      </c>
      <c r="K128" s="115" t="str">
        <f>INDEX(DatosProcesados!$A$1:$BF$101,MATCH(DataBase!A128,DatosProcesados!$A$1:$A$101,0),MATCH(DataBase!J128,DatosProcesados!$A$1:$BF$1,0))</f>
        <v>No</v>
      </c>
      <c r="L128" s="115" t="str">
        <f>INDEX(Modelo!$A$9:$D$89,MATCH(DataBase!$J128,Modelo!$A$9:$A$89,0),MATCH(DataBase!L$1,Modelo!$A$9:$D$9,0))</f>
        <v>Impacto ambiental</v>
      </c>
      <c r="M128" s="115" t="str">
        <f>INDEX(Modelo!$A$9:$D$89,MATCH(DataBase!$J128,Modelo!$A$9:$A$89,0),MATCH(DataBase!M$1,Modelo!$A$9:$D$9,0))</f>
        <v>Pilar 2</v>
      </c>
      <c r="N128" s="115" t="str">
        <f>INDEX(Modelo!$A$9:$D$89,MATCH(DataBase!$J128,Modelo!$A$9:$A$89,0),MATCH(DataBase!N$1,Modelo!$A$9:$D$9,0))</f>
        <v>boolean</v>
      </c>
      <c r="O128" s="115" t="b">
        <f t="array" ref="O128">IF(N128="negativo",INDEX($AD$3:$AG$51,MATCH(1,($B128=$AD$3:$AD$51)*($J128=$AE$3:$AE$51),0),3),IF(N128="positivo",INDEX($AD$55:$AG$109,MATCH(1,($B128=$AD$55:$AD$109)*($J128=$AE$55:$AE$109),0),3)))</f>
        <v>0</v>
      </c>
      <c r="P128" s="115" t="b">
        <f t="array" ref="P128">IF(N128="negativo",INDEX($AD$3:$AG$51,MATCH(1,($B128=$AD$3:$AD$51)*($J128=$AE$3:$AE$51),0),4),IF(N128="positivo",INDEX($AD$55:$AG$109,MATCH(1,($B128=$AD$55:$AD$109)*($J128=$AE$55:$AE$109),0),4)))</f>
        <v>0</v>
      </c>
      <c r="Q128" s="115" t="str">
        <f>VLOOKUP(M128,Modelo!$A$2:$C$7,2,0)</f>
        <v>Acción Climática y Energía</v>
      </c>
      <c r="R128" s="118">
        <f t="array" ref="R128">INDEX(Modelo!$F$1:$H$37,MATCH(1,(DataBase!Q128=Modelo!$G$1:$G$37)*(DataBase!B128=Modelo!$F$1:$F$37),0),3)</f>
        <v>0.21052631578947367</v>
      </c>
      <c r="S128" s="115">
        <f t="shared" si="4"/>
        <v>0</v>
      </c>
      <c r="T128" s="115">
        <f t="shared" si="5"/>
        <v>0</v>
      </c>
    </row>
    <row r="129" spans="1:20" x14ac:dyDescent="0.3">
      <c r="A129" s="115" t="s">
        <v>269</v>
      </c>
      <c r="B129" s="115" t="s">
        <v>216</v>
      </c>
      <c r="C129" s="115" t="s">
        <v>103</v>
      </c>
      <c r="D129" s="115" t="s">
        <v>87</v>
      </c>
      <c r="E129" s="115" t="s">
        <v>87</v>
      </c>
      <c r="F129" s="115" t="s">
        <v>87</v>
      </c>
      <c r="G129" s="115">
        <v>1932</v>
      </c>
      <c r="H129" s="115" t="s">
        <v>125</v>
      </c>
      <c r="I129" s="115">
        <v>2.1928266769999998</v>
      </c>
      <c r="J129" s="115" t="s">
        <v>24</v>
      </c>
      <c r="K129" s="115" t="str">
        <f>INDEX(DatosProcesados!$A$1:$BF$101,MATCH(DataBase!A129,DatosProcesados!$A$1:$A$101,0),MATCH(DataBase!J129,DatosProcesados!$A$1:$BF$1,0))</f>
        <v>No</v>
      </c>
      <c r="L129" s="115" t="str">
        <f>INDEX(Modelo!$A$9:$D$89,MATCH(DataBase!$J129,Modelo!$A$9:$A$89,0),MATCH(DataBase!L$1,Modelo!$A$9:$D$9,0))</f>
        <v>Impacto ambiental</v>
      </c>
      <c r="M129" s="115" t="str">
        <f>INDEX(Modelo!$A$9:$D$89,MATCH(DataBase!$J129,Modelo!$A$9:$A$89,0),MATCH(DataBase!M$1,Modelo!$A$9:$D$9,0))</f>
        <v>Pilar 2</v>
      </c>
      <c r="N129" s="115" t="str">
        <f>INDEX(Modelo!$A$9:$D$89,MATCH(DataBase!$J129,Modelo!$A$9:$A$89,0),MATCH(DataBase!N$1,Modelo!$A$9:$D$9,0))</f>
        <v>boolean</v>
      </c>
      <c r="O129" s="115" t="b">
        <f t="array" ref="O129">IF(N129="negativo",INDEX($AD$3:$AG$51,MATCH(1,($B129=$AD$3:$AD$51)*($J129=$AE$3:$AE$51),0),3),IF(N129="positivo",INDEX($AD$55:$AG$109,MATCH(1,($B129=$AD$55:$AD$109)*($J129=$AE$55:$AE$109),0),3)))</f>
        <v>0</v>
      </c>
      <c r="P129" s="115" t="b">
        <f t="array" ref="P129">IF(N129="negativo",INDEX($AD$3:$AG$51,MATCH(1,($B129=$AD$3:$AD$51)*($J129=$AE$3:$AE$51),0),4),IF(N129="positivo",INDEX($AD$55:$AG$109,MATCH(1,($B129=$AD$55:$AD$109)*($J129=$AE$55:$AE$109),0),4)))</f>
        <v>0</v>
      </c>
      <c r="Q129" s="115" t="str">
        <f>VLOOKUP(M129,Modelo!$A$2:$C$7,2,0)</f>
        <v>Acción Climática y Energía</v>
      </c>
      <c r="R129" s="118">
        <f t="array" ref="R129">INDEX(Modelo!$F$1:$H$37,MATCH(1,(DataBase!Q129=Modelo!$G$1:$G$37)*(DataBase!B129=Modelo!$F$1:$F$37),0),3)</f>
        <v>0.21052631578947367</v>
      </c>
      <c r="S129" s="115">
        <f t="shared" si="4"/>
        <v>0</v>
      </c>
      <c r="T129" s="115">
        <f t="shared" si="5"/>
        <v>0</v>
      </c>
    </row>
    <row r="130" spans="1:20" x14ac:dyDescent="0.3">
      <c r="A130" s="115" t="s">
        <v>285</v>
      </c>
      <c r="B130" s="115" t="s">
        <v>216</v>
      </c>
      <c r="C130" s="115" t="s">
        <v>103</v>
      </c>
      <c r="D130" s="115" t="s">
        <v>86</v>
      </c>
      <c r="E130" s="115" t="s">
        <v>86</v>
      </c>
      <c r="F130" s="115" t="s">
        <v>86</v>
      </c>
      <c r="G130" s="115">
        <v>1920</v>
      </c>
      <c r="H130" s="115" t="s">
        <v>125</v>
      </c>
      <c r="I130" s="115">
        <v>1.9433909700000001</v>
      </c>
      <c r="J130" s="115" t="s">
        <v>24</v>
      </c>
      <c r="K130" s="115" t="str">
        <f>INDEX(DatosProcesados!$A$1:$BF$101,MATCH(DataBase!A130,DatosProcesados!$A$1:$A$101,0),MATCH(DataBase!J130,DatosProcesados!$A$1:$BF$1,0))</f>
        <v>No</v>
      </c>
      <c r="L130" s="115" t="str">
        <f>INDEX(Modelo!$A$9:$D$89,MATCH(DataBase!$J130,Modelo!$A$9:$A$89,0),MATCH(DataBase!L$1,Modelo!$A$9:$D$9,0))</f>
        <v>Impacto ambiental</v>
      </c>
      <c r="M130" s="115" t="str">
        <f>INDEX(Modelo!$A$9:$D$89,MATCH(DataBase!$J130,Modelo!$A$9:$A$89,0),MATCH(DataBase!M$1,Modelo!$A$9:$D$9,0))</f>
        <v>Pilar 2</v>
      </c>
      <c r="N130" s="115" t="str">
        <f>INDEX(Modelo!$A$9:$D$89,MATCH(DataBase!$J130,Modelo!$A$9:$A$89,0),MATCH(DataBase!N$1,Modelo!$A$9:$D$9,0))</f>
        <v>boolean</v>
      </c>
      <c r="O130" s="115" t="b">
        <f t="array" ref="O130">IF(N130="negativo",INDEX($AD$3:$AG$51,MATCH(1,($B130=$AD$3:$AD$51)*($J130=$AE$3:$AE$51),0),3),IF(N130="positivo",INDEX($AD$55:$AG$109,MATCH(1,($B130=$AD$55:$AD$109)*($J130=$AE$55:$AE$109),0),3)))</f>
        <v>0</v>
      </c>
      <c r="P130" s="115" t="b">
        <f t="array" ref="P130">IF(N130="negativo",INDEX($AD$3:$AG$51,MATCH(1,($B130=$AD$3:$AD$51)*($J130=$AE$3:$AE$51),0),4),IF(N130="positivo",INDEX($AD$55:$AG$109,MATCH(1,($B130=$AD$55:$AD$109)*($J130=$AE$55:$AE$109),0),4)))</f>
        <v>0</v>
      </c>
      <c r="Q130" s="115" t="str">
        <f>VLOOKUP(M130,Modelo!$A$2:$C$7,2,0)</f>
        <v>Acción Climática y Energía</v>
      </c>
      <c r="R130" s="118">
        <f t="array" ref="R130">INDEX(Modelo!$F$1:$H$37,MATCH(1,(DataBase!Q130=Modelo!$G$1:$G$37)*(DataBase!B130=Modelo!$F$1:$F$37),0),3)</f>
        <v>0.21052631578947367</v>
      </c>
      <c r="S130" s="115">
        <f t="shared" si="4"/>
        <v>0</v>
      </c>
      <c r="T130" s="115">
        <f t="shared" si="5"/>
        <v>0</v>
      </c>
    </row>
    <row r="131" spans="1:20" x14ac:dyDescent="0.3">
      <c r="A131" s="115" t="s">
        <v>395</v>
      </c>
      <c r="B131" s="115" t="s">
        <v>379</v>
      </c>
      <c r="C131" s="115" t="s">
        <v>103</v>
      </c>
      <c r="D131" s="115" t="s">
        <v>86</v>
      </c>
      <c r="E131" s="115" t="s">
        <v>86</v>
      </c>
      <c r="F131" s="115" t="s">
        <v>86</v>
      </c>
      <c r="G131" s="115">
        <v>2015</v>
      </c>
      <c r="H131" s="115" t="s">
        <v>125</v>
      </c>
      <c r="I131" s="115">
        <v>0.76762142099999997</v>
      </c>
      <c r="J131" s="115" t="s">
        <v>24</v>
      </c>
      <c r="K131" s="115" t="str">
        <f>INDEX(DatosProcesados!$A$1:$BF$101,MATCH(DataBase!A131,DatosProcesados!$A$1:$A$101,0),MATCH(DataBase!J131,DatosProcesados!$A$1:$BF$1,0))</f>
        <v>No</v>
      </c>
      <c r="L131" s="115" t="str">
        <f>INDEX(Modelo!$A$9:$D$89,MATCH(DataBase!$J131,Modelo!$A$9:$A$89,0),MATCH(DataBase!L$1,Modelo!$A$9:$D$9,0))</f>
        <v>Impacto ambiental</v>
      </c>
      <c r="M131" s="115" t="str">
        <f>INDEX(Modelo!$A$9:$D$89,MATCH(DataBase!$J131,Modelo!$A$9:$A$89,0),MATCH(DataBase!M$1,Modelo!$A$9:$D$9,0))</f>
        <v>Pilar 2</v>
      </c>
      <c r="N131" s="115" t="str">
        <f>INDEX(Modelo!$A$9:$D$89,MATCH(DataBase!$J131,Modelo!$A$9:$A$89,0),MATCH(DataBase!N$1,Modelo!$A$9:$D$9,0))</f>
        <v>boolean</v>
      </c>
      <c r="O131" s="115" t="b">
        <f t="array" ref="O131">IF(N131="negativo",INDEX($AD$3:$AG$51,MATCH(1,($B131=$AD$3:$AD$51)*($J131=$AE$3:$AE$51),0),3),IF(N131="positivo",INDEX($AD$55:$AG$109,MATCH(1,($B131=$AD$55:$AD$109)*($J131=$AE$55:$AE$109),0),3)))</f>
        <v>0</v>
      </c>
      <c r="P131" s="115" t="b">
        <f t="array" ref="P131">IF(N131="negativo",INDEX($AD$3:$AG$51,MATCH(1,($B131=$AD$3:$AD$51)*($J131=$AE$3:$AE$51),0),4),IF(N131="positivo",INDEX($AD$55:$AG$109,MATCH(1,($B131=$AD$55:$AD$109)*($J131=$AE$55:$AE$109),0),4)))</f>
        <v>0</v>
      </c>
      <c r="Q131" s="115" t="str">
        <f>VLOOKUP(M131,Modelo!$A$2:$C$7,2,0)</f>
        <v>Acción Climática y Energía</v>
      </c>
      <c r="R131" s="118">
        <f t="array" ref="R131">INDEX(Modelo!$F$1:$H$37,MATCH(1,(DataBase!Q131=Modelo!$G$1:$G$37)*(DataBase!B131=Modelo!$F$1:$F$37),0),3)</f>
        <v>0.14285714285714285</v>
      </c>
      <c r="S131" s="115">
        <f t="shared" ref="S131:S194" si="6">IFERROR(IF(N131="boolean",IF(K131="Si",100,0),IF(N131="scale",IF(K131=2,100,IF(K131=1,50,0)),IF(N131="positivo",100*((K131-P131)/(O131-P131)),100*(1-((K131-P131)/(O131-P131)))))),0)</f>
        <v>0</v>
      </c>
      <c r="T131" s="115">
        <f t="shared" ref="T131:T194" si="7">S131*R131</f>
        <v>0</v>
      </c>
    </row>
    <row r="132" spans="1:20" x14ac:dyDescent="0.3">
      <c r="A132" s="115" t="s">
        <v>402</v>
      </c>
      <c r="B132" s="115" t="s">
        <v>379</v>
      </c>
      <c r="C132" s="115" t="s">
        <v>103</v>
      </c>
      <c r="D132" s="115" t="s">
        <v>86</v>
      </c>
      <c r="E132" s="115" t="s">
        <v>87</v>
      </c>
      <c r="F132" s="115" t="s">
        <v>87</v>
      </c>
      <c r="G132" s="115">
        <v>1961</v>
      </c>
      <c r="H132" s="115" t="s">
        <v>125</v>
      </c>
      <c r="I132" s="115">
        <v>0.498844856</v>
      </c>
      <c r="J132" s="115" t="s">
        <v>24</v>
      </c>
      <c r="K132" s="115" t="str">
        <f>INDEX(DatosProcesados!$A$1:$BF$101,MATCH(DataBase!A132,DatosProcesados!$A$1:$A$101,0),MATCH(DataBase!J132,DatosProcesados!$A$1:$BF$1,0))</f>
        <v>No</v>
      </c>
      <c r="L132" s="115" t="str">
        <f>INDEX(Modelo!$A$9:$D$89,MATCH(DataBase!$J132,Modelo!$A$9:$A$89,0),MATCH(DataBase!L$1,Modelo!$A$9:$D$9,0))</f>
        <v>Impacto ambiental</v>
      </c>
      <c r="M132" s="115" t="str">
        <f>INDEX(Modelo!$A$9:$D$89,MATCH(DataBase!$J132,Modelo!$A$9:$A$89,0),MATCH(DataBase!M$1,Modelo!$A$9:$D$9,0))</f>
        <v>Pilar 2</v>
      </c>
      <c r="N132" s="115" t="str">
        <f>INDEX(Modelo!$A$9:$D$89,MATCH(DataBase!$J132,Modelo!$A$9:$A$89,0),MATCH(DataBase!N$1,Modelo!$A$9:$D$9,0))</f>
        <v>boolean</v>
      </c>
      <c r="O132" s="115" t="b">
        <f t="array" ref="O132">IF(N132="negativo",INDEX($AD$3:$AG$51,MATCH(1,($B132=$AD$3:$AD$51)*($J132=$AE$3:$AE$51),0),3),IF(N132="positivo",INDEX($AD$55:$AG$109,MATCH(1,($B132=$AD$55:$AD$109)*($J132=$AE$55:$AE$109),0),3)))</f>
        <v>0</v>
      </c>
      <c r="P132" s="115" t="b">
        <f t="array" ref="P132">IF(N132="negativo",INDEX($AD$3:$AG$51,MATCH(1,($B132=$AD$3:$AD$51)*($J132=$AE$3:$AE$51),0),4),IF(N132="positivo",INDEX($AD$55:$AG$109,MATCH(1,($B132=$AD$55:$AD$109)*($J132=$AE$55:$AE$109),0),4)))</f>
        <v>0</v>
      </c>
      <c r="Q132" s="115" t="str">
        <f>VLOOKUP(M132,Modelo!$A$2:$C$7,2,0)</f>
        <v>Acción Climática y Energía</v>
      </c>
      <c r="R132" s="118">
        <f t="array" ref="R132">INDEX(Modelo!$F$1:$H$37,MATCH(1,(DataBase!Q132=Modelo!$G$1:$G$37)*(DataBase!B132=Modelo!$F$1:$F$37),0),3)</f>
        <v>0.14285714285714285</v>
      </c>
      <c r="S132" s="115">
        <f t="shared" si="6"/>
        <v>0</v>
      </c>
      <c r="T132" s="115">
        <f t="shared" si="7"/>
        <v>0</v>
      </c>
    </row>
    <row r="133" spans="1:20" x14ac:dyDescent="0.3">
      <c r="A133" s="115" t="s">
        <v>389</v>
      </c>
      <c r="B133" s="115" t="s">
        <v>379</v>
      </c>
      <c r="C133" s="115" t="s">
        <v>103</v>
      </c>
      <c r="D133" s="115" t="s">
        <v>86</v>
      </c>
      <c r="E133" s="115" t="s">
        <v>87</v>
      </c>
      <c r="F133" s="115" t="s">
        <v>87</v>
      </c>
      <c r="G133" s="115">
        <v>1979</v>
      </c>
      <c r="H133" s="115" t="s">
        <v>125</v>
      </c>
      <c r="I133" s="115">
        <v>1.189537155</v>
      </c>
      <c r="J133" s="115" t="s">
        <v>24</v>
      </c>
      <c r="K133" s="115" t="str">
        <f>INDEX(DatosProcesados!$A$1:$BF$101,MATCH(DataBase!A133,DatosProcesados!$A$1:$A$101,0),MATCH(DataBase!J133,DatosProcesados!$A$1:$BF$1,0))</f>
        <v>No</v>
      </c>
      <c r="L133" s="115" t="str">
        <f>INDEX(Modelo!$A$9:$D$89,MATCH(DataBase!$J133,Modelo!$A$9:$A$89,0),MATCH(DataBase!L$1,Modelo!$A$9:$D$9,0))</f>
        <v>Impacto ambiental</v>
      </c>
      <c r="M133" s="115" t="str">
        <f>INDEX(Modelo!$A$9:$D$89,MATCH(DataBase!$J133,Modelo!$A$9:$A$89,0),MATCH(DataBase!M$1,Modelo!$A$9:$D$9,0))</f>
        <v>Pilar 2</v>
      </c>
      <c r="N133" s="115" t="str">
        <f>INDEX(Modelo!$A$9:$D$89,MATCH(DataBase!$J133,Modelo!$A$9:$A$89,0),MATCH(DataBase!N$1,Modelo!$A$9:$D$9,0))</f>
        <v>boolean</v>
      </c>
      <c r="O133" s="115" t="b">
        <f t="array" ref="O133">IF(N133="negativo",INDEX($AD$3:$AG$51,MATCH(1,($B133=$AD$3:$AD$51)*($J133=$AE$3:$AE$51),0),3),IF(N133="positivo",INDEX($AD$55:$AG$109,MATCH(1,($B133=$AD$55:$AD$109)*($J133=$AE$55:$AE$109),0),3)))</f>
        <v>0</v>
      </c>
      <c r="P133" s="115" t="b">
        <f t="array" ref="P133">IF(N133="negativo",INDEX($AD$3:$AG$51,MATCH(1,($B133=$AD$3:$AD$51)*($J133=$AE$3:$AE$51),0),4),IF(N133="positivo",INDEX($AD$55:$AG$109,MATCH(1,($B133=$AD$55:$AD$109)*($J133=$AE$55:$AE$109),0),4)))</f>
        <v>0</v>
      </c>
      <c r="Q133" s="115" t="str">
        <f>VLOOKUP(M133,Modelo!$A$2:$C$7,2,0)</f>
        <v>Acción Climática y Energía</v>
      </c>
      <c r="R133" s="118">
        <f t="array" ref="R133">INDEX(Modelo!$F$1:$H$37,MATCH(1,(DataBase!Q133=Modelo!$G$1:$G$37)*(DataBase!B133=Modelo!$F$1:$F$37),0),3)</f>
        <v>0.14285714285714285</v>
      </c>
      <c r="S133" s="115">
        <f t="shared" si="6"/>
        <v>0</v>
      </c>
      <c r="T133" s="115">
        <f t="shared" si="7"/>
        <v>0</v>
      </c>
    </row>
    <row r="134" spans="1:20" x14ac:dyDescent="0.3">
      <c r="A134" s="115" t="s">
        <v>387</v>
      </c>
      <c r="B134" s="115" t="s">
        <v>379</v>
      </c>
      <c r="C134" s="115" t="s">
        <v>103</v>
      </c>
      <c r="D134" s="115" t="s">
        <v>87</v>
      </c>
      <c r="E134" s="115" t="s">
        <v>86</v>
      </c>
      <c r="F134" s="115" t="s">
        <v>86</v>
      </c>
      <c r="G134" s="115">
        <v>2008</v>
      </c>
      <c r="H134" s="115" t="s">
        <v>125</v>
      </c>
      <c r="I134" s="115">
        <v>1.3132825420000001</v>
      </c>
      <c r="J134" s="115" t="s">
        <v>24</v>
      </c>
      <c r="K134" s="115" t="str">
        <f>INDEX(DatosProcesados!$A$1:$BF$101,MATCH(DataBase!A134,DatosProcesados!$A$1:$A$101,0),MATCH(DataBase!J134,DatosProcesados!$A$1:$BF$1,0))</f>
        <v>No</v>
      </c>
      <c r="L134" s="115" t="str">
        <f>INDEX(Modelo!$A$9:$D$89,MATCH(DataBase!$J134,Modelo!$A$9:$A$89,0),MATCH(DataBase!L$1,Modelo!$A$9:$D$9,0))</f>
        <v>Impacto ambiental</v>
      </c>
      <c r="M134" s="115" t="str">
        <f>INDEX(Modelo!$A$9:$D$89,MATCH(DataBase!$J134,Modelo!$A$9:$A$89,0),MATCH(DataBase!M$1,Modelo!$A$9:$D$9,0))</f>
        <v>Pilar 2</v>
      </c>
      <c r="N134" s="115" t="str">
        <f>INDEX(Modelo!$A$9:$D$89,MATCH(DataBase!$J134,Modelo!$A$9:$A$89,0),MATCH(DataBase!N$1,Modelo!$A$9:$D$9,0))</f>
        <v>boolean</v>
      </c>
      <c r="O134" s="115" t="b">
        <f t="array" ref="O134">IF(N134="negativo",INDEX($AD$3:$AG$51,MATCH(1,($B134=$AD$3:$AD$51)*($J134=$AE$3:$AE$51),0),3),IF(N134="positivo",INDEX($AD$55:$AG$109,MATCH(1,($B134=$AD$55:$AD$109)*($J134=$AE$55:$AE$109),0),3)))</f>
        <v>0</v>
      </c>
      <c r="P134" s="115" t="b">
        <f t="array" ref="P134">IF(N134="negativo",INDEX($AD$3:$AG$51,MATCH(1,($B134=$AD$3:$AD$51)*($J134=$AE$3:$AE$51),0),4),IF(N134="positivo",INDEX($AD$55:$AG$109,MATCH(1,($B134=$AD$55:$AD$109)*($J134=$AE$55:$AE$109),0),4)))</f>
        <v>0</v>
      </c>
      <c r="Q134" s="115" t="str">
        <f>VLOOKUP(M134,Modelo!$A$2:$C$7,2,0)</f>
        <v>Acción Climática y Energía</v>
      </c>
      <c r="R134" s="118">
        <f t="array" ref="R134">INDEX(Modelo!$F$1:$H$37,MATCH(1,(DataBase!Q134=Modelo!$G$1:$G$37)*(DataBase!B134=Modelo!$F$1:$F$37),0),3)</f>
        <v>0.14285714285714285</v>
      </c>
      <c r="S134" s="115">
        <f t="shared" si="6"/>
        <v>0</v>
      </c>
      <c r="T134" s="115">
        <f t="shared" si="7"/>
        <v>0</v>
      </c>
    </row>
    <row r="135" spans="1:20" x14ac:dyDescent="0.3">
      <c r="A135" s="115" t="s">
        <v>400</v>
      </c>
      <c r="B135" s="115" t="s">
        <v>379</v>
      </c>
      <c r="C135" s="115" t="s">
        <v>103</v>
      </c>
      <c r="D135" s="115" t="s">
        <v>86</v>
      </c>
      <c r="E135" s="115" t="s">
        <v>86</v>
      </c>
      <c r="F135" s="115" t="s">
        <v>86</v>
      </c>
      <c r="G135" s="115">
        <v>1977</v>
      </c>
      <c r="H135" s="115" t="s">
        <v>125</v>
      </c>
      <c r="I135" s="115">
        <v>0.74612668500000001</v>
      </c>
      <c r="J135" s="115" t="s">
        <v>24</v>
      </c>
      <c r="K135" s="115" t="str">
        <f>INDEX(DatosProcesados!$A$1:$BF$101,MATCH(DataBase!A135,DatosProcesados!$A$1:$A$101,0),MATCH(DataBase!J135,DatosProcesados!$A$1:$BF$1,0))</f>
        <v>No</v>
      </c>
      <c r="L135" s="115" t="str">
        <f>INDEX(Modelo!$A$9:$D$89,MATCH(DataBase!$J135,Modelo!$A$9:$A$89,0),MATCH(DataBase!L$1,Modelo!$A$9:$D$9,0))</f>
        <v>Impacto ambiental</v>
      </c>
      <c r="M135" s="115" t="str">
        <f>INDEX(Modelo!$A$9:$D$89,MATCH(DataBase!$J135,Modelo!$A$9:$A$89,0),MATCH(DataBase!M$1,Modelo!$A$9:$D$9,0))</f>
        <v>Pilar 2</v>
      </c>
      <c r="N135" s="115" t="str">
        <f>INDEX(Modelo!$A$9:$D$89,MATCH(DataBase!$J135,Modelo!$A$9:$A$89,0),MATCH(DataBase!N$1,Modelo!$A$9:$D$9,0))</f>
        <v>boolean</v>
      </c>
      <c r="O135" s="115" t="b">
        <f t="array" ref="O135">IF(N135="negativo",INDEX($AD$3:$AG$51,MATCH(1,($B135=$AD$3:$AD$51)*($J135=$AE$3:$AE$51),0),3),IF(N135="positivo",INDEX($AD$55:$AG$109,MATCH(1,($B135=$AD$55:$AD$109)*($J135=$AE$55:$AE$109),0),3)))</f>
        <v>0</v>
      </c>
      <c r="P135" s="115" t="b">
        <f t="array" ref="P135">IF(N135="negativo",INDEX($AD$3:$AG$51,MATCH(1,($B135=$AD$3:$AD$51)*($J135=$AE$3:$AE$51),0),4),IF(N135="positivo",INDEX($AD$55:$AG$109,MATCH(1,($B135=$AD$55:$AD$109)*($J135=$AE$55:$AE$109),0),4)))</f>
        <v>0</v>
      </c>
      <c r="Q135" s="115" t="str">
        <f>VLOOKUP(M135,Modelo!$A$2:$C$7,2,0)</f>
        <v>Acción Climática y Energía</v>
      </c>
      <c r="R135" s="118">
        <f t="array" ref="R135">INDEX(Modelo!$F$1:$H$37,MATCH(1,(DataBase!Q135=Modelo!$G$1:$G$37)*(DataBase!B135=Modelo!$F$1:$F$37),0),3)</f>
        <v>0.14285714285714285</v>
      </c>
      <c r="S135" s="115">
        <f t="shared" si="6"/>
        <v>0</v>
      </c>
      <c r="T135" s="115">
        <f t="shared" si="7"/>
        <v>0</v>
      </c>
    </row>
    <row r="136" spans="1:20" x14ac:dyDescent="0.3">
      <c r="A136" s="115" t="s">
        <v>326</v>
      </c>
      <c r="B136" s="115" t="s">
        <v>313</v>
      </c>
      <c r="C136" s="115" t="s">
        <v>103</v>
      </c>
      <c r="D136" s="115" t="s">
        <v>87</v>
      </c>
      <c r="E136" s="115" t="s">
        <v>86</v>
      </c>
      <c r="F136" s="115" t="s">
        <v>86</v>
      </c>
      <c r="G136" s="115">
        <v>1938</v>
      </c>
      <c r="H136" s="115" t="s">
        <v>125</v>
      </c>
      <c r="I136" s="115">
        <v>11.88773162</v>
      </c>
      <c r="J136" s="115" t="s">
        <v>24</v>
      </c>
      <c r="K136" s="115">
        <f>INDEX(DatosProcesados!$A$1:$BF$101,MATCH(DataBase!A136,DatosProcesados!$A$1:$A$101,0),MATCH(DataBase!J136,DatosProcesados!$A$1:$BF$1,0))</f>
        <v>0</v>
      </c>
      <c r="L136" s="115" t="str">
        <f>INDEX(Modelo!$A$9:$D$89,MATCH(DataBase!$J136,Modelo!$A$9:$A$89,0),MATCH(DataBase!L$1,Modelo!$A$9:$D$9,0))</f>
        <v>Impacto ambiental</v>
      </c>
      <c r="M136" s="115" t="str">
        <f>INDEX(Modelo!$A$9:$D$89,MATCH(DataBase!$J136,Modelo!$A$9:$A$89,0),MATCH(DataBase!M$1,Modelo!$A$9:$D$9,0))</f>
        <v>Pilar 2</v>
      </c>
      <c r="N136" s="115" t="str">
        <f>INDEX(Modelo!$A$9:$D$89,MATCH(DataBase!$J136,Modelo!$A$9:$A$89,0),MATCH(DataBase!N$1,Modelo!$A$9:$D$9,0))</f>
        <v>boolean</v>
      </c>
      <c r="O136" s="115" t="b">
        <f t="array" ref="O136">IF(N136="negativo",INDEX($AD$3:$AG$51,MATCH(1,($B136=$AD$3:$AD$51)*($J136=$AE$3:$AE$51),0),3),IF(N136="positivo",INDEX($AD$55:$AG$109,MATCH(1,($B136=$AD$55:$AD$109)*($J136=$AE$55:$AE$109),0),3)))</f>
        <v>0</v>
      </c>
      <c r="P136" s="115" t="b">
        <f t="array" ref="P136">IF(N136="negativo",INDEX($AD$3:$AG$51,MATCH(1,($B136=$AD$3:$AD$51)*($J136=$AE$3:$AE$51),0),4),IF(N136="positivo",INDEX($AD$55:$AG$109,MATCH(1,($B136=$AD$55:$AD$109)*($J136=$AE$55:$AE$109),0),4)))</f>
        <v>0</v>
      </c>
      <c r="Q136" s="115" t="str">
        <f>VLOOKUP(M136,Modelo!$A$2:$C$7,2,0)</f>
        <v>Acción Climática y Energía</v>
      </c>
      <c r="R136" s="118">
        <f t="array" ref="R136">INDEX(Modelo!$F$1:$H$37,MATCH(1,(DataBase!Q136=Modelo!$G$1:$G$37)*(DataBase!B136=Modelo!$F$1:$F$37),0),3)</f>
        <v>0.17647058823529413</v>
      </c>
      <c r="S136" s="115">
        <f t="shared" si="6"/>
        <v>0</v>
      </c>
      <c r="T136" s="115">
        <f t="shared" si="7"/>
        <v>0</v>
      </c>
    </row>
    <row r="137" spans="1:20" x14ac:dyDescent="0.3">
      <c r="A137" s="115" t="s">
        <v>339</v>
      </c>
      <c r="B137" s="115" t="s">
        <v>313</v>
      </c>
      <c r="C137" s="115" t="s">
        <v>103</v>
      </c>
      <c r="D137" s="115" t="s">
        <v>86</v>
      </c>
      <c r="E137" s="115" t="s">
        <v>86</v>
      </c>
      <c r="F137" s="115" t="s">
        <v>87</v>
      </c>
      <c r="G137" s="115">
        <v>1984</v>
      </c>
      <c r="H137" s="115" t="s">
        <v>177</v>
      </c>
      <c r="I137" s="115">
        <v>5.5116464790000004</v>
      </c>
      <c r="J137" s="115" t="s">
        <v>24</v>
      </c>
      <c r="K137" s="115" t="str">
        <f>INDEX(DatosProcesados!$A$1:$BF$101,MATCH(DataBase!A137,DatosProcesados!$A$1:$A$101,0),MATCH(DataBase!J137,DatosProcesados!$A$1:$BF$1,0))</f>
        <v>No</v>
      </c>
      <c r="L137" s="115" t="str">
        <f>INDEX(Modelo!$A$9:$D$89,MATCH(DataBase!$J137,Modelo!$A$9:$A$89,0),MATCH(DataBase!L$1,Modelo!$A$9:$D$9,0))</f>
        <v>Impacto ambiental</v>
      </c>
      <c r="M137" s="115" t="str">
        <f>INDEX(Modelo!$A$9:$D$89,MATCH(DataBase!$J137,Modelo!$A$9:$A$89,0),MATCH(DataBase!M$1,Modelo!$A$9:$D$9,0))</f>
        <v>Pilar 2</v>
      </c>
      <c r="N137" s="115" t="str">
        <f>INDEX(Modelo!$A$9:$D$89,MATCH(DataBase!$J137,Modelo!$A$9:$A$89,0),MATCH(DataBase!N$1,Modelo!$A$9:$D$9,0))</f>
        <v>boolean</v>
      </c>
      <c r="O137" s="115" t="b">
        <f t="array" ref="O137">IF(N137="negativo",INDEX($AD$3:$AG$51,MATCH(1,($B137=$AD$3:$AD$51)*($J137=$AE$3:$AE$51),0),3),IF(N137="positivo",INDEX($AD$55:$AG$109,MATCH(1,($B137=$AD$55:$AD$109)*($J137=$AE$55:$AE$109),0),3)))</f>
        <v>0</v>
      </c>
      <c r="P137" s="115" t="b">
        <f t="array" ref="P137">IF(N137="negativo",INDEX($AD$3:$AG$51,MATCH(1,($B137=$AD$3:$AD$51)*($J137=$AE$3:$AE$51),0),4),IF(N137="positivo",INDEX($AD$55:$AG$109,MATCH(1,($B137=$AD$55:$AD$109)*($J137=$AE$55:$AE$109),0),4)))</f>
        <v>0</v>
      </c>
      <c r="Q137" s="115" t="str">
        <f>VLOOKUP(M137,Modelo!$A$2:$C$7,2,0)</f>
        <v>Acción Climática y Energía</v>
      </c>
      <c r="R137" s="118">
        <f t="array" ref="R137">INDEX(Modelo!$F$1:$H$37,MATCH(1,(DataBase!Q137=Modelo!$G$1:$G$37)*(DataBase!B137=Modelo!$F$1:$F$37),0),3)</f>
        <v>0.17647058823529413</v>
      </c>
      <c r="S137" s="115">
        <f t="shared" si="6"/>
        <v>0</v>
      </c>
      <c r="T137" s="115">
        <f t="shared" si="7"/>
        <v>0</v>
      </c>
    </row>
    <row r="138" spans="1:20" x14ac:dyDescent="0.3">
      <c r="A138" s="115" t="s">
        <v>317</v>
      </c>
      <c r="B138" s="115" t="s">
        <v>313</v>
      </c>
      <c r="C138" s="115" t="s">
        <v>103</v>
      </c>
      <c r="D138" s="115" t="s">
        <v>87</v>
      </c>
      <c r="E138" s="115" t="s">
        <v>86</v>
      </c>
      <c r="F138" s="115" t="s">
        <v>86</v>
      </c>
      <c r="G138" s="115">
        <v>2009</v>
      </c>
      <c r="H138" s="115" t="s">
        <v>125</v>
      </c>
      <c r="I138" s="115">
        <v>19.439396106</v>
      </c>
      <c r="J138" s="115" t="s">
        <v>24</v>
      </c>
      <c r="K138" s="115" t="str">
        <f>INDEX(DatosProcesados!$A$1:$BF$101,MATCH(DataBase!A138,DatosProcesados!$A$1:$A$101,0),MATCH(DataBase!J138,DatosProcesados!$A$1:$BF$1,0))</f>
        <v>No</v>
      </c>
      <c r="L138" s="115" t="str">
        <f>INDEX(Modelo!$A$9:$D$89,MATCH(DataBase!$J138,Modelo!$A$9:$A$89,0),MATCH(DataBase!L$1,Modelo!$A$9:$D$9,0))</f>
        <v>Impacto ambiental</v>
      </c>
      <c r="M138" s="115" t="str">
        <f>INDEX(Modelo!$A$9:$D$89,MATCH(DataBase!$J138,Modelo!$A$9:$A$89,0),MATCH(DataBase!M$1,Modelo!$A$9:$D$9,0))</f>
        <v>Pilar 2</v>
      </c>
      <c r="N138" s="115" t="str">
        <f>INDEX(Modelo!$A$9:$D$89,MATCH(DataBase!$J138,Modelo!$A$9:$A$89,0),MATCH(DataBase!N$1,Modelo!$A$9:$D$9,0))</f>
        <v>boolean</v>
      </c>
      <c r="O138" s="115" t="b">
        <f t="array" ref="O138">IF(N138="negativo",INDEX($AD$3:$AG$51,MATCH(1,($B138=$AD$3:$AD$51)*($J138=$AE$3:$AE$51),0),3),IF(N138="positivo",INDEX($AD$55:$AG$109,MATCH(1,($B138=$AD$55:$AD$109)*($J138=$AE$55:$AE$109),0),3)))</f>
        <v>0</v>
      </c>
      <c r="P138" s="115" t="b">
        <f t="array" ref="P138">IF(N138="negativo",INDEX($AD$3:$AG$51,MATCH(1,($B138=$AD$3:$AD$51)*($J138=$AE$3:$AE$51),0),4),IF(N138="positivo",INDEX($AD$55:$AG$109,MATCH(1,($B138=$AD$55:$AD$109)*($J138=$AE$55:$AE$109),0),4)))</f>
        <v>0</v>
      </c>
      <c r="Q138" s="115" t="str">
        <f>VLOOKUP(M138,Modelo!$A$2:$C$7,2,0)</f>
        <v>Acción Climática y Energía</v>
      </c>
      <c r="R138" s="118">
        <f t="array" ref="R138">INDEX(Modelo!$F$1:$H$37,MATCH(1,(DataBase!Q138=Modelo!$G$1:$G$37)*(DataBase!B138=Modelo!$F$1:$F$37),0),3)</f>
        <v>0.17647058823529413</v>
      </c>
      <c r="S138" s="115">
        <f t="shared" si="6"/>
        <v>0</v>
      </c>
      <c r="T138" s="115">
        <f t="shared" si="7"/>
        <v>0</v>
      </c>
    </row>
    <row r="139" spans="1:20" x14ac:dyDescent="0.3">
      <c r="A139" s="115" t="s">
        <v>211</v>
      </c>
      <c r="B139" s="115" t="s">
        <v>84</v>
      </c>
      <c r="C139" s="115" t="s">
        <v>103</v>
      </c>
      <c r="D139" s="115" t="s">
        <v>86</v>
      </c>
      <c r="E139" s="115" t="s">
        <v>87</v>
      </c>
      <c r="F139" s="115" t="s">
        <v>86</v>
      </c>
      <c r="G139" s="115">
        <v>1972</v>
      </c>
      <c r="H139" s="115" t="s">
        <v>125</v>
      </c>
      <c r="I139" s="115">
        <v>0</v>
      </c>
      <c r="J139" s="115" t="s">
        <v>24</v>
      </c>
      <c r="K139" s="115" t="str">
        <f>INDEX(DatosProcesados!$A$1:$BF$101,MATCH(DataBase!A139,DatosProcesados!$A$1:$A$101,0),MATCH(DataBase!J139,DatosProcesados!$A$1:$BF$1,0))</f>
        <v>No</v>
      </c>
      <c r="L139" s="115" t="str">
        <f>INDEX(Modelo!$A$9:$D$89,MATCH(DataBase!$J139,Modelo!$A$9:$A$89,0),MATCH(DataBase!L$1,Modelo!$A$9:$D$9,0))</f>
        <v>Impacto ambiental</v>
      </c>
      <c r="M139" s="115" t="str">
        <f>INDEX(Modelo!$A$9:$D$89,MATCH(DataBase!$J139,Modelo!$A$9:$A$89,0),MATCH(DataBase!M$1,Modelo!$A$9:$D$9,0))</f>
        <v>Pilar 2</v>
      </c>
      <c r="N139" s="115" t="str">
        <f>INDEX(Modelo!$A$9:$D$89,MATCH(DataBase!$J139,Modelo!$A$9:$A$89,0),MATCH(DataBase!N$1,Modelo!$A$9:$D$9,0))</f>
        <v>boolean</v>
      </c>
      <c r="O139" s="115" t="b">
        <f t="array" ref="O139">IF(N139="negativo",INDEX($AD$3:$AG$51,MATCH(1,($B139=$AD$3:$AD$51)*($J139=$AE$3:$AE$51),0),3),IF(N139="positivo",INDEX($AD$55:$AG$109,MATCH(1,($B139=$AD$55:$AD$109)*($J139=$AE$55:$AE$109),0),3)))</f>
        <v>0</v>
      </c>
      <c r="P139" s="115" t="b">
        <f t="array" ref="P139">IF(N139="negativo",INDEX($AD$3:$AG$51,MATCH(1,($B139=$AD$3:$AD$51)*($J139=$AE$3:$AE$51),0),4),IF(N139="positivo",INDEX($AD$55:$AG$109,MATCH(1,($B139=$AD$55:$AD$109)*($J139=$AE$55:$AE$109),0),4)))</f>
        <v>0</v>
      </c>
      <c r="Q139" s="115" t="str">
        <f>VLOOKUP(M139,Modelo!$A$2:$C$7,2,0)</f>
        <v>Acción Climática y Energía</v>
      </c>
      <c r="R139" s="118">
        <f t="array" ref="R139">INDEX(Modelo!$F$1:$H$37,MATCH(1,(DataBase!Q139=Modelo!$G$1:$G$37)*(DataBase!B139=Modelo!$F$1:$F$37),0),3)</f>
        <v>0.11764705882352941</v>
      </c>
      <c r="S139" s="115">
        <f t="shared" si="6"/>
        <v>0</v>
      </c>
      <c r="T139" s="115">
        <f t="shared" si="7"/>
        <v>0</v>
      </c>
    </row>
    <row r="140" spans="1:20" x14ac:dyDescent="0.3">
      <c r="A140" s="115" t="s">
        <v>351</v>
      </c>
      <c r="B140" s="115" t="s">
        <v>313</v>
      </c>
      <c r="C140" s="115" t="s">
        <v>103</v>
      </c>
      <c r="D140" s="115" t="s">
        <v>87</v>
      </c>
      <c r="E140" s="115" t="s">
        <v>86</v>
      </c>
      <c r="F140" s="115" t="s">
        <v>86</v>
      </c>
      <c r="G140" s="115">
        <v>1997</v>
      </c>
      <c r="H140" s="115" t="s">
        <v>125</v>
      </c>
      <c r="I140" s="115">
        <v>3.874476933</v>
      </c>
      <c r="J140" s="115" t="s">
        <v>24</v>
      </c>
      <c r="K140" s="115">
        <f>INDEX(DatosProcesados!$A$1:$BF$101,MATCH(DataBase!A140,DatosProcesados!$A$1:$A$101,0),MATCH(DataBase!J140,DatosProcesados!$A$1:$BF$1,0))</f>
        <v>0</v>
      </c>
      <c r="L140" s="115" t="str">
        <f>INDEX(Modelo!$A$9:$D$89,MATCH(DataBase!$J140,Modelo!$A$9:$A$89,0),MATCH(DataBase!L$1,Modelo!$A$9:$D$9,0))</f>
        <v>Impacto ambiental</v>
      </c>
      <c r="M140" s="115" t="str">
        <f>INDEX(Modelo!$A$9:$D$89,MATCH(DataBase!$J140,Modelo!$A$9:$A$89,0),MATCH(DataBase!M$1,Modelo!$A$9:$D$9,0))</f>
        <v>Pilar 2</v>
      </c>
      <c r="N140" s="115" t="str">
        <f>INDEX(Modelo!$A$9:$D$89,MATCH(DataBase!$J140,Modelo!$A$9:$A$89,0),MATCH(DataBase!N$1,Modelo!$A$9:$D$9,0))</f>
        <v>boolean</v>
      </c>
      <c r="O140" s="115" t="b">
        <f t="array" ref="O140">IF(N140="negativo",INDEX($AD$3:$AG$51,MATCH(1,($B140=$AD$3:$AD$51)*($J140=$AE$3:$AE$51),0),3),IF(N140="positivo",INDEX($AD$55:$AG$109,MATCH(1,($B140=$AD$55:$AD$109)*($J140=$AE$55:$AE$109),0),3)))</f>
        <v>0</v>
      </c>
      <c r="P140" s="115" t="b">
        <f t="array" ref="P140">IF(N140="negativo",INDEX($AD$3:$AG$51,MATCH(1,($B140=$AD$3:$AD$51)*($J140=$AE$3:$AE$51),0),4),IF(N140="positivo",INDEX($AD$55:$AG$109,MATCH(1,($B140=$AD$55:$AD$109)*($J140=$AE$55:$AE$109),0),4)))</f>
        <v>0</v>
      </c>
      <c r="Q140" s="115" t="str">
        <f>VLOOKUP(M140,Modelo!$A$2:$C$7,2,0)</f>
        <v>Acción Climática y Energía</v>
      </c>
      <c r="R140" s="118">
        <f t="array" ref="R140">INDEX(Modelo!$F$1:$H$37,MATCH(1,(DataBase!Q140=Modelo!$G$1:$G$37)*(DataBase!B140=Modelo!$F$1:$F$37),0),3)</f>
        <v>0.17647058823529413</v>
      </c>
      <c r="S140" s="115">
        <f t="shared" si="6"/>
        <v>0</v>
      </c>
      <c r="T140" s="115">
        <f t="shared" si="7"/>
        <v>0</v>
      </c>
    </row>
    <row r="141" spans="1:20" x14ac:dyDescent="0.3">
      <c r="A141" s="115" t="s">
        <v>411</v>
      </c>
      <c r="B141" s="115" t="s">
        <v>407</v>
      </c>
      <c r="C141" s="115" t="s">
        <v>103</v>
      </c>
      <c r="D141" s="115" t="s">
        <v>87</v>
      </c>
      <c r="E141" s="115" t="s">
        <v>86</v>
      </c>
      <c r="F141" s="115" t="s">
        <v>87</v>
      </c>
      <c r="G141" s="115">
        <v>1935</v>
      </c>
      <c r="H141" s="115" t="s">
        <v>244</v>
      </c>
      <c r="I141" s="115">
        <v>11.495989482000001</v>
      </c>
      <c r="J141" s="115" t="s">
        <v>24</v>
      </c>
      <c r="K141" s="115" t="str">
        <f>INDEX(DatosProcesados!$A$1:$BF$101,MATCH(DataBase!A141,DatosProcesados!$A$1:$A$101,0),MATCH(DataBase!J141,DatosProcesados!$A$1:$BF$1,0))</f>
        <v>No</v>
      </c>
      <c r="L141" s="115" t="str">
        <f>INDEX(Modelo!$A$9:$D$89,MATCH(DataBase!$J141,Modelo!$A$9:$A$89,0),MATCH(DataBase!L$1,Modelo!$A$9:$D$9,0))</f>
        <v>Impacto ambiental</v>
      </c>
      <c r="M141" s="115" t="str">
        <f>INDEX(Modelo!$A$9:$D$89,MATCH(DataBase!$J141,Modelo!$A$9:$A$89,0),MATCH(DataBase!M$1,Modelo!$A$9:$D$9,0))</f>
        <v>Pilar 2</v>
      </c>
      <c r="N141" s="115" t="str">
        <f>INDEX(Modelo!$A$9:$D$89,MATCH(DataBase!$J141,Modelo!$A$9:$A$89,0),MATCH(DataBase!N$1,Modelo!$A$9:$D$9,0))</f>
        <v>boolean</v>
      </c>
      <c r="O141" s="115" t="b">
        <f t="array" ref="O141">IF(N141="negativo",INDEX($AD$3:$AG$51,MATCH(1,($B141=$AD$3:$AD$51)*($J141=$AE$3:$AE$51),0),3),IF(N141="positivo",INDEX($AD$55:$AG$109,MATCH(1,($B141=$AD$55:$AD$109)*($J141=$AE$55:$AE$109),0),3)))</f>
        <v>0</v>
      </c>
      <c r="P141" s="115" t="b">
        <f t="array" ref="P141">IF(N141="negativo",INDEX($AD$3:$AG$51,MATCH(1,($B141=$AD$3:$AD$51)*($J141=$AE$3:$AE$51),0),4),IF(N141="positivo",INDEX($AD$55:$AG$109,MATCH(1,($B141=$AD$55:$AD$109)*($J141=$AE$55:$AE$109),0),4)))</f>
        <v>0</v>
      </c>
      <c r="Q141" s="115" t="str">
        <f>VLOOKUP(M141,Modelo!$A$2:$C$7,2,0)</f>
        <v>Acción Climática y Energía</v>
      </c>
      <c r="R141" s="118">
        <f t="array" ref="R141">INDEX(Modelo!$F$1:$H$37,MATCH(1,(DataBase!Q141=Modelo!$G$1:$G$37)*(DataBase!B141=Modelo!$F$1:$F$37),0),3)</f>
        <v>0.19230769230769232</v>
      </c>
      <c r="S141" s="115">
        <f t="shared" si="6"/>
        <v>0</v>
      </c>
      <c r="T141" s="115">
        <f t="shared" si="7"/>
        <v>0</v>
      </c>
    </row>
    <row r="142" spans="1:20" x14ac:dyDescent="0.3">
      <c r="A142" s="115" t="s">
        <v>406</v>
      </c>
      <c r="B142" s="115" t="s">
        <v>407</v>
      </c>
      <c r="C142" s="115" t="s">
        <v>97</v>
      </c>
      <c r="D142" s="115" t="s">
        <v>86</v>
      </c>
      <c r="E142" s="115" t="s">
        <v>87</v>
      </c>
      <c r="F142" s="115" t="s">
        <v>87</v>
      </c>
      <c r="G142" s="115">
        <v>1951</v>
      </c>
      <c r="H142" s="115" t="s">
        <v>125</v>
      </c>
      <c r="I142" s="115">
        <v>113.923310323</v>
      </c>
      <c r="J142" s="115" t="s">
        <v>24</v>
      </c>
      <c r="K142" s="115" t="str">
        <f>INDEX(DatosProcesados!$A$1:$BF$101,MATCH(DataBase!A142,DatosProcesados!$A$1:$A$101,0),MATCH(DataBase!J142,DatosProcesados!$A$1:$BF$1,0))</f>
        <v>No</v>
      </c>
      <c r="L142" s="115" t="str">
        <f>INDEX(Modelo!$A$9:$D$89,MATCH(DataBase!$J142,Modelo!$A$9:$A$89,0),MATCH(DataBase!L$1,Modelo!$A$9:$D$9,0))</f>
        <v>Impacto ambiental</v>
      </c>
      <c r="M142" s="115" t="str">
        <f>INDEX(Modelo!$A$9:$D$89,MATCH(DataBase!$J142,Modelo!$A$9:$A$89,0),MATCH(DataBase!M$1,Modelo!$A$9:$D$9,0))</f>
        <v>Pilar 2</v>
      </c>
      <c r="N142" s="115" t="str">
        <f>INDEX(Modelo!$A$9:$D$89,MATCH(DataBase!$J142,Modelo!$A$9:$A$89,0),MATCH(DataBase!N$1,Modelo!$A$9:$D$9,0))</f>
        <v>boolean</v>
      </c>
      <c r="O142" s="115" t="b">
        <f t="array" ref="O142">IF(N142="negativo",INDEX($AD$3:$AG$51,MATCH(1,($B142=$AD$3:$AD$51)*($J142=$AE$3:$AE$51),0),3),IF(N142="positivo",INDEX($AD$55:$AG$109,MATCH(1,($B142=$AD$55:$AD$109)*($J142=$AE$55:$AE$109),0),3)))</f>
        <v>0</v>
      </c>
      <c r="P142" s="115" t="b">
        <f t="array" ref="P142">IF(N142="negativo",INDEX($AD$3:$AG$51,MATCH(1,($B142=$AD$3:$AD$51)*($J142=$AE$3:$AE$51),0),4),IF(N142="positivo",INDEX($AD$55:$AG$109,MATCH(1,($B142=$AD$55:$AD$109)*($J142=$AE$55:$AE$109),0),4)))</f>
        <v>0</v>
      </c>
      <c r="Q142" s="115" t="str">
        <f>VLOOKUP(M142,Modelo!$A$2:$C$7,2,0)</f>
        <v>Acción Climática y Energía</v>
      </c>
      <c r="R142" s="118">
        <f t="array" ref="R142">INDEX(Modelo!$F$1:$H$37,MATCH(1,(DataBase!Q142=Modelo!$G$1:$G$37)*(DataBase!B142=Modelo!$F$1:$F$37),0),3)</f>
        <v>0.19230769230769232</v>
      </c>
      <c r="S142" s="115">
        <f t="shared" si="6"/>
        <v>0</v>
      </c>
      <c r="T142" s="115">
        <f t="shared" si="7"/>
        <v>0</v>
      </c>
    </row>
    <row r="143" spans="1:20" x14ac:dyDescent="0.3">
      <c r="A143" s="115" t="s">
        <v>96</v>
      </c>
      <c r="B143" s="115" t="s">
        <v>84</v>
      </c>
      <c r="C143" s="115" t="s">
        <v>97</v>
      </c>
      <c r="D143" s="115" t="s">
        <v>86</v>
      </c>
      <c r="E143" s="115" t="s">
        <v>86</v>
      </c>
      <c r="F143" s="115" t="s">
        <v>87</v>
      </c>
      <c r="G143" s="115">
        <v>1997</v>
      </c>
      <c r="H143" s="115" t="s">
        <v>125</v>
      </c>
      <c r="I143" s="115">
        <v>15.780332546</v>
      </c>
      <c r="J143" s="115" t="s">
        <v>24</v>
      </c>
      <c r="K143" s="115" t="str">
        <f>INDEX(DatosProcesados!$A$1:$BF$101,MATCH(DataBase!A143,DatosProcesados!$A$1:$A$101,0),MATCH(DataBase!J143,DatosProcesados!$A$1:$BF$1,0))</f>
        <v>No</v>
      </c>
      <c r="L143" s="115" t="str">
        <f>INDEX(Modelo!$A$9:$D$89,MATCH(DataBase!$J143,Modelo!$A$9:$A$89,0),MATCH(DataBase!L$1,Modelo!$A$9:$D$9,0))</f>
        <v>Impacto ambiental</v>
      </c>
      <c r="M143" s="115" t="str">
        <f>INDEX(Modelo!$A$9:$D$89,MATCH(DataBase!$J143,Modelo!$A$9:$A$89,0),MATCH(DataBase!M$1,Modelo!$A$9:$D$9,0))</f>
        <v>Pilar 2</v>
      </c>
      <c r="N143" s="115" t="str">
        <f>INDEX(Modelo!$A$9:$D$89,MATCH(DataBase!$J143,Modelo!$A$9:$A$89,0),MATCH(DataBase!N$1,Modelo!$A$9:$D$9,0))</f>
        <v>boolean</v>
      </c>
      <c r="O143" s="115" t="b">
        <f t="array" ref="O143">IF(N143="negativo",INDEX($AD$3:$AG$51,MATCH(1,($B143=$AD$3:$AD$51)*($J143=$AE$3:$AE$51),0),3),IF(N143="positivo",INDEX($AD$55:$AG$109,MATCH(1,($B143=$AD$55:$AD$109)*($J143=$AE$55:$AE$109),0),3)))</f>
        <v>0</v>
      </c>
      <c r="P143" s="115" t="b">
        <f t="array" ref="P143">IF(N143="negativo",INDEX($AD$3:$AG$51,MATCH(1,($B143=$AD$3:$AD$51)*($J143=$AE$3:$AE$51),0),4),IF(N143="positivo",INDEX($AD$55:$AG$109,MATCH(1,($B143=$AD$55:$AD$109)*($J143=$AE$55:$AE$109),0),4)))</f>
        <v>0</v>
      </c>
      <c r="Q143" s="115" t="str">
        <f>VLOOKUP(M143,Modelo!$A$2:$C$7,2,0)</f>
        <v>Acción Climática y Energía</v>
      </c>
      <c r="R143" s="118">
        <f t="array" ref="R143">INDEX(Modelo!$F$1:$H$37,MATCH(1,(DataBase!Q143=Modelo!$G$1:$G$37)*(DataBase!B143=Modelo!$F$1:$F$37),0),3)</f>
        <v>0.11764705882352941</v>
      </c>
      <c r="S143" s="115">
        <f t="shared" si="6"/>
        <v>0</v>
      </c>
      <c r="T143" s="115">
        <f t="shared" si="7"/>
        <v>0</v>
      </c>
    </row>
    <row r="144" spans="1:20" x14ac:dyDescent="0.3">
      <c r="A144" s="115" t="s">
        <v>83</v>
      </c>
      <c r="B144" s="115" t="s">
        <v>84</v>
      </c>
      <c r="C144" s="115" t="s">
        <v>85</v>
      </c>
      <c r="D144" s="115" t="s">
        <v>86</v>
      </c>
      <c r="E144" s="115" t="s">
        <v>86</v>
      </c>
      <c r="F144" s="115" t="s">
        <v>87</v>
      </c>
      <c r="G144" s="115">
        <v>1955</v>
      </c>
      <c r="H144" s="115" t="s">
        <v>125</v>
      </c>
      <c r="I144" s="115">
        <v>20.574477179999999</v>
      </c>
      <c r="J144" s="115" t="s">
        <v>24</v>
      </c>
      <c r="K144" s="115" t="str">
        <f>INDEX(DatosProcesados!$A$1:$BF$101,MATCH(DataBase!A144,DatosProcesados!$A$1:$A$101,0),MATCH(DataBase!J144,DatosProcesados!$A$1:$BF$1,0))</f>
        <v>No</v>
      </c>
      <c r="L144" s="115" t="str">
        <f>INDEX(Modelo!$A$9:$D$89,MATCH(DataBase!$J144,Modelo!$A$9:$A$89,0),MATCH(DataBase!L$1,Modelo!$A$9:$D$9,0))</f>
        <v>Impacto ambiental</v>
      </c>
      <c r="M144" s="115" t="str">
        <f>INDEX(Modelo!$A$9:$D$89,MATCH(DataBase!$J144,Modelo!$A$9:$A$89,0),MATCH(DataBase!M$1,Modelo!$A$9:$D$9,0))</f>
        <v>Pilar 2</v>
      </c>
      <c r="N144" s="115" t="str">
        <f>INDEX(Modelo!$A$9:$D$89,MATCH(DataBase!$J144,Modelo!$A$9:$A$89,0),MATCH(DataBase!N$1,Modelo!$A$9:$D$9,0))</f>
        <v>boolean</v>
      </c>
      <c r="O144" s="115" t="b">
        <f t="array" ref="O144">IF(N144="negativo",INDEX($AD$3:$AG$51,MATCH(1,($B144=$AD$3:$AD$51)*($J144=$AE$3:$AE$51),0),3),IF(N144="positivo",INDEX($AD$55:$AG$109,MATCH(1,($B144=$AD$55:$AD$109)*($J144=$AE$55:$AE$109),0),3)))</f>
        <v>0</v>
      </c>
      <c r="P144" s="115" t="b">
        <f t="array" ref="P144">IF(N144="negativo",INDEX($AD$3:$AG$51,MATCH(1,($B144=$AD$3:$AD$51)*($J144=$AE$3:$AE$51),0),4),IF(N144="positivo",INDEX($AD$55:$AG$109,MATCH(1,($B144=$AD$55:$AD$109)*($J144=$AE$55:$AE$109),0),4)))</f>
        <v>0</v>
      </c>
      <c r="Q144" s="115" t="str">
        <f>VLOOKUP(M144,Modelo!$A$2:$C$7,2,0)</f>
        <v>Acción Climática y Energía</v>
      </c>
      <c r="R144" s="118">
        <f t="array" ref="R144">INDEX(Modelo!$F$1:$H$37,MATCH(1,(DataBase!Q144=Modelo!$G$1:$G$37)*(DataBase!B144=Modelo!$F$1:$F$37),0),3)</f>
        <v>0.11764705882352941</v>
      </c>
      <c r="S144" s="115">
        <f t="shared" si="6"/>
        <v>0</v>
      </c>
      <c r="T144" s="115">
        <f t="shared" si="7"/>
        <v>0</v>
      </c>
    </row>
    <row r="145" spans="1:20" x14ac:dyDescent="0.3">
      <c r="A145" s="115" t="s">
        <v>243</v>
      </c>
      <c r="B145" s="115" t="s">
        <v>216</v>
      </c>
      <c r="C145" s="115" t="s">
        <v>103</v>
      </c>
      <c r="D145" s="115" t="s">
        <v>86</v>
      </c>
      <c r="E145" s="115" t="s">
        <v>86</v>
      </c>
      <c r="F145" s="115" t="s">
        <v>87</v>
      </c>
      <c r="G145" s="115">
        <v>1985</v>
      </c>
      <c r="H145" s="115" t="s">
        <v>244</v>
      </c>
      <c r="I145" s="115">
        <v>2.6249202149999999</v>
      </c>
      <c r="J145" s="115" t="s">
        <v>24</v>
      </c>
      <c r="K145" s="115" t="str">
        <f>INDEX(DatosProcesados!$A$1:$BF$101,MATCH(DataBase!A145,DatosProcesados!$A$1:$A$101,0),MATCH(DataBase!J145,DatosProcesados!$A$1:$BF$1,0))</f>
        <v>No</v>
      </c>
      <c r="L145" s="115" t="str">
        <f>INDEX(Modelo!$A$9:$D$89,MATCH(DataBase!$J145,Modelo!$A$9:$A$89,0),MATCH(DataBase!L$1,Modelo!$A$9:$D$9,0))</f>
        <v>Impacto ambiental</v>
      </c>
      <c r="M145" s="115" t="str">
        <f>INDEX(Modelo!$A$9:$D$89,MATCH(DataBase!$J145,Modelo!$A$9:$A$89,0),MATCH(DataBase!M$1,Modelo!$A$9:$D$9,0))</f>
        <v>Pilar 2</v>
      </c>
      <c r="N145" s="115" t="str">
        <f>INDEX(Modelo!$A$9:$D$89,MATCH(DataBase!$J145,Modelo!$A$9:$A$89,0),MATCH(DataBase!N$1,Modelo!$A$9:$D$9,0))</f>
        <v>boolean</v>
      </c>
      <c r="O145" s="115" t="b">
        <f t="array" ref="O145">IF(N145="negativo",INDEX($AD$3:$AG$51,MATCH(1,($B145=$AD$3:$AD$51)*($J145=$AE$3:$AE$51),0),3),IF(N145="positivo",INDEX($AD$55:$AG$109,MATCH(1,($B145=$AD$55:$AD$109)*($J145=$AE$55:$AE$109),0),3)))</f>
        <v>0</v>
      </c>
      <c r="P145" s="115" t="b">
        <f t="array" ref="P145">IF(N145="negativo",INDEX($AD$3:$AG$51,MATCH(1,($B145=$AD$3:$AD$51)*($J145=$AE$3:$AE$51),0),4),IF(N145="positivo",INDEX($AD$55:$AG$109,MATCH(1,($B145=$AD$55:$AD$109)*($J145=$AE$55:$AE$109),0),4)))</f>
        <v>0</v>
      </c>
      <c r="Q145" s="115" t="str">
        <f>VLOOKUP(M145,Modelo!$A$2:$C$7,2,0)</f>
        <v>Acción Climática y Energía</v>
      </c>
      <c r="R145" s="118">
        <f t="array" ref="R145">INDEX(Modelo!$F$1:$H$37,MATCH(1,(DataBase!Q145=Modelo!$G$1:$G$37)*(DataBase!B145=Modelo!$F$1:$F$37),0),3)</f>
        <v>0.21052631578947367</v>
      </c>
      <c r="S145" s="115">
        <f t="shared" si="6"/>
        <v>0</v>
      </c>
      <c r="T145" s="115">
        <f t="shared" si="7"/>
        <v>0</v>
      </c>
    </row>
    <row r="146" spans="1:20" x14ac:dyDescent="0.3">
      <c r="A146" s="115" t="s">
        <v>263</v>
      </c>
      <c r="B146" s="115" t="s">
        <v>216</v>
      </c>
      <c r="C146" s="115" t="s">
        <v>97</v>
      </c>
      <c r="D146" s="115" t="s">
        <v>86</v>
      </c>
      <c r="E146" s="115" t="s">
        <v>86</v>
      </c>
      <c r="F146" s="115" t="s">
        <v>86</v>
      </c>
      <c r="G146" s="115">
        <v>1990</v>
      </c>
      <c r="H146" s="115" t="s">
        <v>125</v>
      </c>
      <c r="I146" s="115">
        <v>2.3114637089999999</v>
      </c>
      <c r="J146" s="115" t="s">
        <v>24</v>
      </c>
      <c r="K146" s="115" t="str">
        <f>INDEX(DatosProcesados!$A$1:$BF$101,MATCH(DataBase!A146,DatosProcesados!$A$1:$A$101,0),MATCH(DataBase!J146,DatosProcesados!$A$1:$BF$1,0))</f>
        <v>No</v>
      </c>
      <c r="L146" s="115" t="str">
        <f>INDEX(Modelo!$A$9:$D$89,MATCH(DataBase!$J146,Modelo!$A$9:$A$89,0),MATCH(DataBase!L$1,Modelo!$A$9:$D$9,0))</f>
        <v>Impacto ambiental</v>
      </c>
      <c r="M146" s="115" t="str">
        <f>INDEX(Modelo!$A$9:$D$89,MATCH(DataBase!$J146,Modelo!$A$9:$A$89,0),MATCH(DataBase!M$1,Modelo!$A$9:$D$9,0))</f>
        <v>Pilar 2</v>
      </c>
      <c r="N146" s="115" t="str">
        <f>INDEX(Modelo!$A$9:$D$89,MATCH(DataBase!$J146,Modelo!$A$9:$A$89,0),MATCH(DataBase!N$1,Modelo!$A$9:$D$9,0))</f>
        <v>boolean</v>
      </c>
      <c r="O146" s="115" t="b">
        <f t="array" ref="O146">IF(N146="negativo",INDEX($AD$3:$AG$51,MATCH(1,($B146=$AD$3:$AD$51)*($J146=$AE$3:$AE$51),0),3),IF(N146="positivo",INDEX($AD$55:$AG$109,MATCH(1,($B146=$AD$55:$AD$109)*($J146=$AE$55:$AE$109),0),3)))</f>
        <v>0</v>
      </c>
      <c r="P146" s="115" t="b">
        <f t="array" ref="P146">IF(N146="negativo",INDEX($AD$3:$AG$51,MATCH(1,($B146=$AD$3:$AD$51)*($J146=$AE$3:$AE$51),0),4),IF(N146="positivo",INDEX($AD$55:$AG$109,MATCH(1,($B146=$AD$55:$AD$109)*($J146=$AE$55:$AE$109),0),4)))</f>
        <v>0</v>
      </c>
      <c r="Q146" s="115" t="str">
        <f>VLOOKUP(M146,Modelo!$A$2:$C$7,2,0)</f>
        <v>Acción Climática y Energía</v>
      </c>
      <c r="R146" s="118">
        <f t="array" ref="R146">INDEX(Modelo!$F$1:$H$37,MATCH(1,(DataBase!Q146=Modelo!$G$1:$G$37)*(DataBase!B146=Modelo!$F$1:$F$37),0),3)</f>
        <v>0.21052631578947367</v>
      </c>
      <c r="S146" s="115">
        <f t="shared" si="6"/>
        <v>0</v>
      </c>
      <c r="T146" s="115">
        <f t="shared" si="7"/>
        <v>0</v>
      </c>
    </row>
    <row r="147" spans="1:20" x14ac:dyDescent="0.3">
      <c r="A147" s="115" t="s">
        <v>321</v>
      </c>
      <c r="B147" s="115" t="s">
        <v>313</v>
      </c>
      <c r="C147" s="115" t="s">
        <v>103</v>
      </c>
      <c r="D147" s="115" t="s">
        <v>86</v>
      </c>
      <c r="E147" s="115" t="s">
        <v>86</v>
      </c>
      <c r="F147" s="115" t="s">
        <v>87</v>
      </c>
      <c r="G147" s="115">
        <v>1949</v>
      </c>
      <c r="H147" s="115" t="s">
        <v>125</v>
      </c>
      <c r="I147" s="115">
        <v>16.077688644999999</v>
      </c>
      <c r="J147" s="115" t="s">
        <v>24</v>
      </c>
      <c r="K147" s="115" t="str">
        <f>INDEX(DatosProcesados!$A$1:$BF$101,MATCH(DataBase!A147,DatosProcesados!$A$1:$A$101,0),MATCH(DataBase!J147,DatosProcesados!$A$1:$BF$1,0))</f>
        <v>No</v>
      </c>
      <c r="L147" s="115" t="str">
        <f>INDEX(Modelo!$A$9:$D$89,MATCH(DataBase!$J147,Modelo!$A$9:$A$89,0),MATCH(DataBase!L$1,Modelo!$A$9:$D$9,0))</f>
        <v>Impacto ambiental</v>
      </c>
      <c r="M147" s="115" t="str">
        <f>INDEX(Modelo!$A$9:$D$89,MATCH(DataBase!$J147,Modelo!$A$9:$A$89,0),MATCH(DataBase!M$1,Modelo!$A$9:$D$9,0))</f>
        <v>Pilar 2</v>
      </c>
      <c r="N147" s="115" t="str">
        <f>INDEX(Modelo!$A$9:$D$89,MATCH(DataBase!$J147,Modelo!$A$9:$A$89,0),MATCH(DataBase!N$1,Modelo!$A$9:$D$9,0))</f>
        <v>boolean</v>
      </c>
      <c r="O147" s="115" t="b">
        <f t="array" ref="O147">IF(N147="negativo",INDEX($AD$3:$AG$51,MATCH(1,($B147=$AD$3:$AD$51)*($J147=$AE$3:$AE$51),0),3),IF(N147="positivo",INDEX($AD$55:$AG$109,MATCH(1,($B147=$AD$55:$AD$109)*($J147=$AE$55:$AE$109),0),3)))</f>
        <v>0</v>
      </c>
      <c r="P147" s="115" t="b">
        <f t="array" ref="P147">IF(N147="negativo",INDEX($AD$3:$AG$51,MATCH(1,($B147=$AD$3:$AD$51)*($J147=$AE$3:$AE$51),0),4),IF(N147="positivo",INDEX($AD$55:$AG$109,MATCH(1,($B147=$AD$55:$AD$109)*($J147=$AE$55:$AE$109),0),4)))</f>
        <v>0</v>
      </c>
      <c r="Q147" s="115" t="str">
        <f>VLOOKUP(M147,Modelo!$A$2:$C$7,2,0)</f>
        <v>Acción Climática y Energía</v>
      </c>
      <c r="R147" s="118">
        <f t="array" ref="R147">INDEX(Modelo!$F$1:$H$37,MATCH(1,(DataBase!Q147=Modelo!$G$1:$G$37)*(DataBase!B147=Modelo!$F$1:$F$37),0),3)</f>
        <v>0.17647058823529413</v>
      </c>
      <c r="S147" s="115">
        <f t="shared" si="6"/>
        <v>0</v>
      </c>
      <c r="T147" s="115">
        <f t="shared" si="7"/>
        <v>0</v>
      </c>
    </row>
    <row r="148" spans="1:20" x14ac:dyDescent="0.3">
      <c r="A148" s="115" t="s">
        <v>363</v>
      </c>
      <c r="B148" s="115" t="s">
        <v>313</v>
      </c>
      <c r="C148" s="115" t="s">
        <v>103</v>
      </c>
      <c r="D148" s="115" t="s">
        <v>87</v>
      </c>
      <c r="E148" s="115" t="s">
        <v>87</v>
      </c>
      <c r="F148" s="115" t="s">
        <v>87</v>
      </c>
      <c r="G148" s="115">
        <v>1889</v>
      </c>
      <c r="H148" s="115" t="s">
        <v>177</v>
      </c>
      <c r="I148" s="115">
        <v>2.3075606390000001</v>
      </c>
      <c r="J148" s="115" t="s">
        <v>24</v>
      </c>
      <c r="K148" s="115" t="str">
        <f>INDEX(DatosProcesados!$A$1:$BF$101,MATCH(DataBase!A148,DatosProcesados!$A$1:$A$101,0),MATCH(DataBase!J148,DatosProcesados!$A$1:$BF$1,0))</f>
        <v>Si</v>
      </c>
      <c r="L148" s="115" t="str">
        <f>INDEX(Modelo!$A$9:$D$89,MATCH(DataBase!$J148,Modelo!$A$9:$A$89,0),MATCH(DataBase!L$1,Modelo!$A$9:$D$9,0))</f>
        <v>Impacto ambiental</v>
      </c>
      <c r="M148" s="115" t="str">
        <f>INDEX(Modelo!$A$9:$D$89,MATCH(DataBase!$J148,Modelo!$A$9:$A$89,0),MATCH(DataBase!M$1,Modelo!$A$9:$D$9,0))</f>
        <v>Pilar 2</v>
      </c>
      <c r="N148" s="115" t="str">
        <f>INDEX(Modelo!$A$9:$D$89,MATCH(DataBase!$J148,Modelo!$A$9:$A$89,0),MATCH(DataBase!N$1,Modelo!$A$9:$D$9,0))</f>
        <v>boolean</v>
      </c>
      <c r="O148" s="115" t="b">
        <f t="array" ref="O148">IF(N148="negativo",INDEX($AD$3:$AG$51,MATCH(1,($B148=$AD$3:$AD$51)*($J148=$AE$3:$AE$51),0),3),IF(N148="positivo",INDEX($AD$55:$AG$109,MATCH(1,($B148=$AD$55:$AD$109)*($J148=$AE$55:$AE$109),0),3)))</f>
        <v>0</v>
      </c>
      <c r="P148" s="115" t="b">
        <f t="array" ref="P148">IF(N148="negativo",INDEX($AD$3:$AG$51,MATCH(1,($B148=$AD$3:$AD$51)*($J148=$AE$3:$AE$51),0),4),IF(N148="positivo",INDEX($AD$55:$AG$109,MATCH(1,($B148=$AD$55:$AD$109)*($J148=$AE$55:$AE$109),0),4)))</f>
        <v>0</v>
      </c>
      <c r="Q148" s="115" t="str">
        <f>VLOOKUP(M148,Modelo!$A$2:$C$7,2,0)</f>
        <v>Acción Climática y Energía</v>
      </c>
      <c r="R148" s="118">
        <f t="array" ref="R148">INDEX(Modelo!$F$1:$H$37,MATCH(1,(DataBase!Q148=Modelo!$G$1:$G$37)*(DataBase!B148=Modelo!$F$1:$F$37),0),3)</f>
        <v>0.17647058823529413</v>
      </c>
      <c r="S148" s="115">
        <f t="shared" si="6"/>
        <v>100</v>
      </c>
      <c r="T148" s="115">
        <f t="shared" si="7"/>
        <v>17.647058823529413</v>
      </c>
    </row>
    <row r="149" spans="1:20" x14ac:dyDescent="0.3">
      <c r="A149" s="115" t="s">
        <v>423</v>
      </c>
      <c r="B149" s="115" t="s">
        <v>407</v>
      </c>
      <c r="C149" s="115" t="s">
        <v>103</v>
      </c>
      <c r="D149" s="115" t="s">
        <v>86</v>
      </c>
      <c r="E149" s="115" t="s">
        <v>87</v>
      </c>
      <c r="F149" s="115" t="s">
        <v>87</v>
      </c>
      <c r="G149" s="115">
        <v>1985</v>
      </c>
      <c r="H149" s="115" t="s">
        <v>422</v>
      </c>
      <c r="I149" s="115">
        <v>4.2502446559999996</v>
      </c>
      <c r="J149" s="115" t="s">
        <v>24</v>
      </c>
      <c r="K149" s="115" t="str">
        <f>INDEX(DatosProcesados!$A$1:$BF$101,MATCH(DataBase!A149,DatosProcesados!$A$1:$A$101,0),MATCH(DataBase!J149,DatosProcesados!$A$1:$BF$1,0))</f>
        <v>No</v>
      </c>
      <c r="L149" s="115" t="str">
        <f>INDEX(Modelo!$A$9:$D$89,MATCH(DataBase!$J149,Modelo!$A$9:$A$89,0),MATCH(DataBase!L$1,Modelo!$A$9:$D$9,0))</f>
        <v>Impacto ambiental</v>
      </c>
      <c r="M149" s="115" t="str">
        <f>INDEX(Modelo!$A$9:$D$89,MATCH(DataBase!$J149,Modelo!$A$9:$A$89,0),MATCH(DataBase!M$1,Modelo!$A$9:$D$9,0))</f>
        <v>Pilar 2</v>
      </c>
      <c r="N149" s="115" t="str">
        <f>INDEX(Modelo!$A$9:$D$89,MATCH(DataBase!$J149,Modelo!$A$9:$A$89,0),MATCH(DataBase!N$1,Modelo!$A$9:$D$9,0))</f>
        <v>boolean</v>
      </c>
      <c r="O149" s="115" t="b">
        <f t="array" ref="O149">IF(N149="negativo",INDEX($AD$3:$AG$51,MATCH(1,($B149=$AD$3:$AD$51)*($J149=$AE$3:$AE$51),0),3),IF(N149="positivo",INDEX($AD$55:$AG$109,MATCH(1,($B149=$AD$55:$AD$109)*($J149=$AE$55:$AE$109),0),3)))</f>
        <v>0</v>
      </c>
      <c r="P149" s="115" t="b">
        <f t="array" ref="P149">IF(N149="negativo",INDEX($AD$3:$AG$51,MATCH(1,($B149=$AD$3:$AD$51)*($J149=$AE$3:$AE$51),0),4),IF(N149="positivo",INDEX($AD$55:$AG$109,MATCH(1,($B149=$AD$55:$AD$109)*($J149=$AE$55:$AE$109),0),4)))</f>
        <v>0</v>
      </c>
      <c r="Q149" s="115" t="str">
        <f>VLOOKUP(M149,Modelo!$A$2:$C$7,2,0)</f>
        <v>Acción Climática y Energía</v>
      </c>
      <c r="R149" s="118">
        <f t="array" ref="R149">INDEX(Modelo!$F$1:$H$37,MATCH(1,(DataBase!Q149=Modelo!$G$1:$G$37)*(DataBase!B149=Modelo!$F$1:$F$37),0),3)</f>
        <v>0.19230769230769232</v>
      </c>
      <c r="S149" s="115">
        <f t="shared" si="6"/>
        <v>0</v>
      </c>
      <c r="T149" s="115">
        <f t="shared" si="7"/>
        <v>0</v>
      </c>
    </row>
    <row r="150" spans="1:20" x14ac:dyDescent="0.3">
      <c r="A150" s="115" t="s">
        <v>172</v>
      </c>
      <c r="B150" s="115" t="s">
        <v>84</v>
      </c>
      <c r="C150" s="115" t="s">
        <v>103</v>
      </c>
      <c r="D150" s="115" t="s">
        <v>86</v>
      </c>
      <c r="E150" s="115" t="s">
        <v>87</v>
      </c>
      <c r="F150" s="115" t="s">
        <v>86</v>
      </c>
      <c r="G150" s="115">
        <v>1966</v>
      </c>
      <c r="H150" s="115" t="s">
        <v>125</v>
      </c>
      <c r="I150" s="115">
        <v>2.6355685659999999</v>
      </c>
      <c r="J150" s="115" t="s">
        <v>24</v>
      </c>
      <c r="K150" s="115" t="str">
        <f>INDEX(DatosProcesados!$A$1:$BF$101,MATCH(DataBase!A150,DatosProcesados!$A$1:$A$101,0),MATCH(DataBase!J150,DatosProcesados!$A$1:$BF$1,0))</f>
        <v>No</v>
      </c>
      <c r="L150" s="115" t="str">
        <f>INDEX(Modelo!$A$9:$D$89,MATCH(DataBase!$J150,Modelo!$A$9:$A$89,0),MATCH(DataBase!L$1,Modelo!$A$9:$D$9,0))</f>
        <v>Impacto ambiental</v>
      </c>
      <c r="M150" s="115" t="str">
        <f>INDEX(Modelo!$A$9:$D$89,MATCH(DataBase!$J150,Modelo!$A$9:$A$89,0),MATCH(DataBase!M$1,Modelo!$A$9:$D$9,0))</f>
        <v>Pilar 2</v>
      </c>
      <c r="N150" s="115" t="str">
        <f>INDEX(Modelo!$A$9:$D$89,MATCH(DataBase!$J150,Modelo!$A$9:$A$89,0),MATCH(DataBase!N$1,Modelo!$A$9:$D$9,0))</f>
        <v>boolean</v>
      </c>
      <c r="O150" s="115" t="b">
        <f t="array" ref="O150">IF(N150="negativo",INDEX($AD$3:$AG$51,MATCH(1,($B150=$AD$3:$AD$51)*($J150=$AE$3:$AE$51),0),3),IF(N150="positivo",INDEX($AD$55:$AG$109,MATCH(1,($B150=$AD$55:$AD$109)*($J150=$AE$55:$AE$109),0),3)))</f>
        <v>0</v>
      </c>
      <c r="P150" s="115" t="b">
        <f t="array" ref="P150">IF(N150="negativo",INDEX($AD$3:$AG$51,MATCH(1,($B150=$AD$3:$AD$51)*($J150=$AE$3:$AE$51),0),4),IF(N150="positivo",INDEX($AD$55:$AG$109,MATCH(1,($B150=$AD$55:$AD$109)*($J150=$AE$55:$AE$109),0),4)))</f>
        <v>0</v>
      </c>
      <c r="Q150" s="115" t="str">
        <f>VLOOKUP(M150,Modelo!$A$2:$C$7,2,0)</f>
        <v>Acción Climática y Energía</v>
      </c>
      <c r="R150" s="118">
        <f t="array" ref="R150">INDEX(Modelo!$F$1:$H$37,MATCH(1,(DataBase!Q150=Modelo!$G$1:$G$37)*(DataBase!B150=Modelo!$F$1:$F$37),0),3)</f>
        <v>0.11764705882352941</v>
      </c>
      <c r="S150" s="115">
        <f t="shared" si="6"/>
        <v>0</v>
      </c>
      <c r="T150" s="115">
        <f t="shared" si="7"/>
        <v>0</v>
      </c>
    </row>
    <row r="151" spans="1:20" x14ac:dyDescent="0.3">
      <c r="A151" s="115" t="s">
        <v>158</v>
      </c>
      <c r="B151" s="115" t="s">
        <v>84</v>
      </c>
      <c r="C151" s="115" t="s">
        <v>97</v>
      </c>
      <c r="D151" s="115" t="s">
        <v>86</v>
      </c>
      <c r="E151" s="115" t="s">
        <v>87</v>
      </c>
      <c r="F151" s="115" t="s">
        <v>87</v>
      </c>
      <c r="G151" s="115">
        <v>1896</v>
      </c>
      <c r="H151" s="115" t="s">
        <v>125</v>
      </c>
      <c r="I151" s="115">
        <v>3.7166394839999999</v>
      </c>
      <c r="J151" s="115" t="s">
        <v>24</v>
      </c>
      <c r="K151" s="115" t="str">
        <f>INDEX(DatosProcesados!$A$1:$BF$101,MATCH(DataBase!A151,DatosProcesados!$A$1:$A$101,0),MATCH(DataBase!J151,DatosProcesados!$A$1:$BF$1,0))</f>
        <v>No</v>
      </c>
      <c r="L151" s="115" t="str">
        <f>INDEX(Modelo!$A$9:$D$89,MATCH(DataBase!$J151,Modelo!$A$9:$A$89,0),MATCH(DataBase!L$1,Modelo!$A$9:$D$9,0))</f>
        <v>Impacto ambiental</v>
      </c>
      <c r="M151" s="115" t="str">
        <f>INDEX(Modelo!$A$9:$D$89,MATCH(DataBase!$J151,Modelo!$A$9:$A$89,0),MATCH(DataBase!M$1,Modelo!$A$9:$D$9,0))</f>
        <v>Pilar 2</v>
      </c>
      <c r="N151" s="115" t="str">
        <f>INDEX(Modelo!$A$9:$D$89,MATCH(DataBase!$J151,Modelo!$A$9:$A$89,0),MATCH(DataBase!N$1,Modelo!$A$9:$D$9,0))</f>
        <v>boolean</v>
      </c>
      <c r="O151" s="115" t="b">
        <f t="array" ref="O151">IF(N151="negativo",INDEX($AD$3:$AG$51,MATCH(1,($B151=$AD$3:$AD$51)*($J151=$AE$3:$AE$51),0),3),IF(N151="positivo",INDEX($AD$55:$AG$109,MATCH(1,($B151=$AD$55:$AD$109)*($J151=$AE$55:$AE$109),0),3)))</f>
        <v>0</v>
      </c>
      <c r="P151" s="115" t="b">
        <f t="array" ref="P151">IF(N151="negativo",INDEX($AD$3:$AG$51,MATCH(1,($B151=$AD$3:$AD$51)*($J151=$AE$3:$AE$51),0),4),IF(N151="positivo",INDEX($AD$55:$AG$109,MATCH(1,($B151=$AD$55:$AD$109)*($J151=$AE$55:$AE$109),0),4)))</f>
        <v>0</v>
      </c>
      <c r="Q151" s="115" t="str">
        <f>VLOOKUP(M151,Modelo!$A$2:$C$7,2,0)</f>
        <v>Acción Climática y Energía</v>
      </c>
      <c r="R151" s="118">
        <f t="array" ref="R151">INDEX(Modelo!$F$1:$H$37,MATCH(1,(DataBase!Q151=Modelo!$G$1:$G$37)*(DataBase!B151=Modelo!$F$1:$F$37),0),3)</f>
        <v>0.11764705882352941</v>
      </c>
      <c r="S151" s="115">
        <f t="shared" si="6"/>
        <v>0</v>
      </c>
      <c r="T151" s="115">
        <f t="shared" si="7"/>
        <v>0</v>
      </c>
    </row>
    <row r="152" spans="1:20" x14ac:dyDescent="0.3">
      <c r="A152" s="115" t="s">
        <v>310</v>
      </c>
      <c r="B152" s="115" t="s">
        <v>216</v>
      </c>
      <c r="C152" s="115" t="s">
        <v>85</v>
      </c>
      <c r="D152" s="115" t="s">
        <v>86</v>
      </c>
      <c r="E152" s="115" t="s">
        <v>87</v>
      </c>
      <c r="F152" s="115" t="s">
        <v>87</v>
      </c>
      <c r="G152" s="115">
        <v>1908</v>
      </c>
      <c r="H152" s="115" t="s">
        <v>244</v>
      </c>
      <c r="I152" s="115">
        <v>1.2123628230000001</v>
      </c>
      <c r="J152" s="115" t="s">
        <v>24</v>
      </c>
      <c r="K152" s="115" t="str">
        <f>INDEX(DatosProcesados!$A$1:$BF$101,MATCH(DataBase!A152,DatosProcesados!$A$1:$A$101,0),MATCH(DataBase!J152,DatosProcesados!$A$1:$BF$1,0))</f>
        <v>No</v>
      </c>
      <c r="L152" s="115" t="str">
        <f>INDEX(Modelo!$A$9:$D$89,MATCH(DataBase!$J152,Modelo!$A$9:$A$89,0),MATCH(DataBase!L$1,Modelo!$A$9:$D$9,0))</f>
        <v>Impacto ambiental</v>
      </c>
      <c r="M152" s="115" t="str">
        <f>INDEX(Modelo!$A$9:$D$89,MATCH(DataBase!$J152,Modelo!$A$9:$A$89,0),MATCH(DataBase!M$1,Modelo!$A$9:$D$9,0))</f>
        <v>Pilar 2</v>
      </c>
      <c r="N152" s="115" t="str">
        <f>INDEX(Modelo!$A$9:$D$89,MATCH(DataBase!$J152,Modelo!$A$9:$A$89,0),MATCH(DataBase!N$1,Modelo!$A$9:$D$9,0))</f>
        <v>boolean</v>
      </c>
      <c r="O152" s="115" t="b">
        <f t="array" ref="O152">IF(N152="negativo",INDEX($AD$3:$AG$51,MATCH(1,($B152=$AD$3:$AD$51)*($J152=$AE$3:$AE$51),0),3),IF(N152="positivo",INDEX($AD$55:$AG$109,MATCH(1,($B152=$AD$55:$AD$109)*($J152=$AE$55:$AE$109),0),3)))</f>
        <v>0</v>
      </c>
      <c r="P152" s="115" t="b">
        <f t="array" ref="P152">IF(N152="negativo",INDEX($AD$3:$AG$51,MATCH(1,($B152=$AD$3:$AD$51)*($J152=$AE$3:$AE$51),0),4),IF(N152="positivo",INDEX($AD$55:$AG$109,MATCH(1,($B152=$AD$55:$AD$109)*($J152=$AE$55:$AE$109),0),4)))</f>
        <v>0</v>
      </c>
      <c r="Q152" s="115" t="str">
        <f>VLOOKUP(M152,Modelo!$A$2:$C$7,2,0)</f>
        <v>Acción Climática y Energía</v>
      </c>
      <c r="R152" s="118">
        <f t="array" ref="R152">INDEX(Modelo!$F$1:$H$37,MATCH(1,(DataBase!Q152=Modelo!$G$1:$G$37)*(DataBase!B152=Modelo!$F$1:$F$37),0),3)</f>
        <v>0.21052631578947367</v>
      </c>
      <c r="S152" s="115">
        <f t="shared" si="6"/>
        <v>0</v>
      </c>
      <c r="T152" s="115">
        <f t="shared" si="7"/>
        <v>0</v>
      </c>
    </row>
    <row r="153" spans="1:20" x14ac:dyDescent="0.3">
      <c r="A153" s="115" t="s">
        <v>441</v>
      </c>
      <c r="B153" s="115" t="s">
        <v>407</v>
      </c>
      <c r="C153" s="115" t="s">
        <v>103</v>
      </c>
      <c r="D153" s="115" t="s">
        <v>86</v>
      </c>
      <c r="E153" s="115" t="s">
        <v>87</v>
      </c>
      <c r="F153" s="115" t="s">
        <v>87</v>
      </c>
      <c r="G153" s="115">
        <v>2002</v>
      </c>
      <c r="H153" s="115" t="s">
        <v>177</v>
      </c>
      <c r="I153" s="115">
        <v>2.4203671080000002</v>
      </c>
      <c r="J153" s="115" t="s">
        <v>24</v>
      </c>
      <c r="K153" s="115" t="str">
        <f>INDEX(DatosProcesados!$A$1:$BF$101,MATCH(DataBase!A153,DatosProcesados!$A$1:$A$101,0),MATCH(DataBase!J153,DatosProcesados!$A$1:$BF$1,0))</f>
        <v>No</v>
      </c>
      <c r="L153" s="115" t="str">
        <f>INDEX(Modelo!$A$9:$D$89,MATCH(DataBase!$J153,Modelo!$A$9:$A$89,0),MATCH(DataBase!L$1,Modelo!$A$9:$D$9,0))</f>
        <v>Impacto ambiental</v>
      </c>
      <c r="M153" s="115" t="str">
        <f>INDEX(Modelo!$A$9:$D$89,MATCH(DataBase!$J153,Modelo!$A$9:$A$89,0),MATCH(DataBase!M$1,Modelo!$A$9:$D$9,0))</f>
        <v>Pilar 2</v>
      </c>
      <c r="N153" s="115" t="str">
        <f>INDEX(Modelo!$A$9:$D$89,MATCH(DataBase!$J153,Modelo!$A$9:$A$89,0),MATCH(DataBase!N$1,Modelo!$A$9:$D$9,0))</f>
        <v>boolean</v>
      </c>
      <c r="O153" s="115" t="b">
        <f t="array" ref="O153">IF(N153="negativo",INDEX($AD$3:$AG$51,MATCH(1,($B153=$AD$3:$AD$51)*($J153=$AE$3:$AE$51),0),3),IF(N153="positivo",INDEX($AD$55:$AG$109,MATCH(1,($B153=$AD$55:$AD$109)*($J153=$AE$55:$AE$109),0),3)))</f>
        <v>0</v>
      </c>
      <c r="P153" s="115" t="b">
        <f t="array" ref="P153">IF(N153="negativo",INDEX($AD$3:$AG$51,MATCH(1,($B153=$AD$3:$AD$51)*($J153=$AE$3:$AE$51),0),4),IF(N153="positivo",INDEX($AD$55:$AG$109,MATCH(1,($B153=$AD$55:$AD$109)*($J153=$AE$55:$AE$109),0),4)))</f>
        <v>0</v>
      </c>
      <c r="Q153" s="115" t="str">
        <f>VLOOKUP(M153,Modelo!$A$2:$C$7,2,0)</f>
        <v>Acción Climática y Energía</v>
      </c>
      <c r="R153" s="118">
        <f t="array" ref="R153">INDEX(Modelo!$F$1:$H$37,MATCH(1,(DataBase!Q153=Modelo!$G$1:$G$37)*(DataBase!B153=Modelo!$F$1:$F$37),0),3)</f>
        <v>0.19230769230769232</v>
      </c>
      <c r="S153" s="115">
        <f t="shared" si="6"/>
        <v>0</v>
      </c>
      <c r="T153" s="115">
        <f t="shared" si="7"/>
        <v>0</v>
      </c>
    </row>
    <row r="154" spans="1:20" x14ac:dyDescent="0.3">
      <c r="A154" s="115" t="s">
        <v>454</v>
      </c>
      <c r="B154" s="115" t="s">
        <v>407</v>
      </c>
      <c r="C154" s="115" t="s">
        <v>103</v>
      </c>
      <c r="D154" s="115" t="s">
        <v>86</v>
      </c>
      <c r="E154" s="115" t="s">
        <v>87</v>
      </c>
      <c r="F154" s="115" t="s">
        <v>87</v>
      </c>
      <c r="G154" s="115">
        <v>2003</v>
      </c>
      <c r="H154" s="115" t="s">
        <v>422</v>
      </c>
      <c r="I154" s="115">
        <v>1.3219259999999999</v>
      </c>
      <c r="J154" s="115" t="s">
        <v>24</v>
      </c>
      <c r="K154" s="115" t="str">
        <f>INDEX(DatosProcesados!$A$1:$BF$101,MATCH(DataBase!A154,DatosProcesados!$A$1:$A$101,0),MATCH(DataBase!J154,DatosProcesados!$A$1:$BF$1,0))</f>
        <v>No</v>
      </c>
      <c r="L154" s="115" t="str">
        <f>INDEX(Modelo!$A$9:$D$89,MATCH(DataBase!$J154,Modelo!$A$9:$A$89,0),MATCH(DataBase!L$1,Modelo!$A$9:$D$9,0))</f>
        <v>Impacto ambiental</v>
      </c>
      <c r="M154" s="115" t="str">
        <f>INDEX(Modelo!$A$9:$D$89,MATCH(DataBase!$J154,Modelo!$A$9:$A$89,0),MATCH(DataBase!M$1,Modelo!$A$9:$D$9,0))</f>
        <v>Pilar 2</v>
      </c>
      <c r="N154" s="115" t="str">
        <f>INDEX(Modelo!$A$9:$D$89,MATCH(DataBase!$J154,Modelo!$A$9:$A$89,0),MATCH(DataBase!N$1,Modelo!$A$9:$D$9,0))</f>
        <v>boolean</v>
      </c>
      <c r="O154" s="115" t="b">
        <f t="array" ref="O154">IF(N154="negativo",INDEX($AD$3:$AG$51,MATCH(1,($B154=$AD$3:$AD$51)*($J154=$AE$3:$AE$51),0),3),IF(N154="positivo",INDEX($AD$55:$AG$109,MATCH(1,($B154=$AD$55:$AD$109)*($J154=$AE$55:$AE$109),0),3)))</f>
        <v>0</v>
      </c>
      <c r="P154" s="115" t="b">
        <f t="array" ref="P154">IF(N154="negativo",INDEX($AD$3:$AG$51,MATCH(1,($B154=$AD$3:$AD$51)*($J154=$AE$3:$AE$51),0),4),IF(N154="positivo",INDEX($AD$55:$AG$109,MATCH(1,($B154=$AD$55:$AD$109)*($J154=$AE$55:$AE$109),0),4)))</f>
        <v>0</v>
      </c>
      <c r="Q154" s="115" t="str">
        <f>VLOOKUP(M154,Modelo!$A$2:$C$7,2,0)</f>
        <v>Acción Climática y Energía</v>
      </c>
      <c r="R154" s="118">
        <f t="array" ref="R154">INDEX(Modelo!$F$1:$H$37,MATCH(1,(DataBase!Q154=Modelo!$G$1:$G$37)*(DataBase!B154=Modelo!$F$1:$F$37),0),3)</f>
        <v>0.19230769230769232</v>
      </c>
      <c r="S154" s="115">
        <f t="shared" si="6"/>
        <v>0</v>
      </c>
      <c r="T154" s="115">
        <f t="shared" si="7"/>
        <v>0</v>
      </c>
    </row>
    <row r="155" spans="1:20" x14ac:dyDescent="0.3">
      <c r="A155" s="115" t="s">
        <v>477</v>
      </c>
      <c r="B155" s="115" t="s">
        <v>467</v>
      </c>
      <c r="C155" s="115" t="s">
        <v>103</v>
      </c>
      <c r="D155" s="115" t="s">
        <v>86</v>
      </c>
      <c r="E155" s="115" t="s">
        <v>86</v>
      </c>
      <c r="F155" s="115" t="s">
        <v>86</v>
      </c>
      <c r="G155" s="115">
        <v>1985</v>
      </c>
      <c r="H155" s="115" t="s">
        <v>125</v>
      </c>
      <c r="I155" s="115">
        <v>0.441609957</v>
      </c>
      <c r="J155" s="115" t="s">
        <v>24</v>
      </c>
      <c r="K155" s="115" t="str">
        <f>INDEX(DatosProcesados!$A$1:$BF$101,MATCH(DataBase!A155,DatosProcesados!$A$1:$A$101,0),MATCH(DataBase!J155,DatosProcesados!$A$1:$BF$1,0))</f>
        <v>No</v>
      </c>
      <c r="L155" s="115" t="str">
        <f>INDEX(Modelo!$A$9:$D$89,MATCH(DataBase!$J155,Modelo!$A$9:$A$89,0),MATCH(DataBase!L$1,Modelo!$A$9:$D$9,0))</f>
        <v>Impacto ambiental</v>
      </c>
      <c r="M155" s="115" t="str">
        <f>INDEX(Modelo!$A$9:$D$89,MATCH(DataBase!$J155,Modelo!$A$9:$A$89,0),MATCH(DataBase!M$1,Modelo!$A$9:$D$9,0))</f>
        <v>Pilar 2</v>
      </c>
      <c r="N155" s="115" t="str">
        <f>INDEX(Modelo!$A$9:$D$89,MATCH(DataBase!$J155,Modelo!$A$9:$A$89,0),MATCH(DataBase!N$1,Modelo!$A$9:$D$9,0))</f>
        <v>boolean</v>
      </c>
      <c r="O155" s="115" t="b">
        <f t="array" ref="O155">IF(N155="negativo",INDEX($AD$3:$AG$51,MATCH(1,($B155=$AD$3:$AD$51)*($J155=$AE$3:$AE$51),0),3),IF(N155="positivo",INDEX($AD$55:$AG$109,MATCH(1,($B155=$AD$55:$AD$109)*($J155=$AE$55:$AE$109),0),3)))</f>
        <v>0</v>
      </c>
      <c r="P155" s="115" t="b">
        <f t="array" ref="P155">IF(N155="negativo",INDEX($AD$3:$AG$51,MATCH(1,($B155=$AD$3:$AD$51)*($J155=$AE$3:$AE$51),0),4),IF(N155="positivo",INDEX($AD$55:$AG$109,MATCH(1,($B155=$AD$55:$AD$109)*($J155=$AE$55:$AE$109),0),4)))</f>
        <v>0</v>
      </c>
      <c r="Q155" s="115" t="str">
        <f>VLOOKUP(M155,Modelo!$A$2:$C$7,2,0)</f>
        <v>Acción Climática y Energía</v>
      </c>
      <c r="R155" s="118">
        <f t="array" ref="R155">INDEX(Modelo!$F$1:$H$37,MATCH(1,(DataBase!Q155=Modelo!$G$1:$G$37)*(DataBase!B155=Modelo!$F$1:$F$37),0),3)</f>
        <v>0.19047619047619047</v>
      </c>
      <c r="S155" s="115">
        <f t="shared" si="6"/>
        <v>0</v>
      </c>
      <c r="T155" s="115">
        <f t="shared" si="7"/>
        <v>0</v>
      </c>
    </row>
    <row r="156" spans="1:20" x14ac:dyDescent="0.3">
      <c r="A156" s="115" t="s">
        <v>256</v>
      </c>
      <c r="B156" s="115" t="s">
        <v>216</v>
      </c>
      <c r="C156" s="115" t="s">
        <v>103</v>
      </c>
      <c r="D156" s="115" t="s">
        <v>87</v>
      </c>
      <c r="E156" s="115" t="s">
        <v>86</v>
      </c>
      <c r="F156" s="115" t="s">
        <v>86</v>
      </c>
      <c r="G156" s="115">
        <v>1964</v>
      </c>
      <c r="H156" s="115" t="s">
        <v>125</v>
      </c>
      <c r="I156" s="115">
        <v>2.4859553989999998</v>
      </c>
      <c r="J156" s="115" t="s">
        <v>24</v>
      </c>
      <c r="K156" s="115">
        <f>INDEX(DatosProcesados!$A$1:$BF$101,MATCH(DataBase!A156,DatosProcesados!$A$1:$A$101,0),MATCH(DataBase!J156,DatosProcesados!$A$1:$BF$1,0))</f>
        <v>0</v>
      </c>
      <c r="L156" s="115" t="str">
        <f>INDEX(Modelo!$A$9:$D$89,MATCH(DataBase!$J156,Modelo!$A$9:$A$89,0),MATCH(DataBase!L$1,Modelo!$A$9:$D$9,0))</f>
        <v>Impacto ambiental</v>
      </c>
      <c r="M156" s="115" t="str">
        <f>INDEX(Modelo!$A$9:$D$89,MATCH(DataBase!$J156,Modelo!$A$9:$A$89,0),MATCH(DataBase!M$1,Modelo!$A$9:$D$9,0))</f>
        <v>Pilar 2</v>
      </c>
      <c r="N156" s="115" t="str">
        <f>INDEX(Modelo!$A$9:$D$89,MATCH(DataBase!$J156,Modelo!$A$9:$A$89,0),MATCH(DataBase!N$1,Modelo!$A$9:$D$9,0))</f>
        <v>boolean</v>
      </c>
      <c r="O156" s="115" t="b">
        <f t="array" ref="O156">IF(N156="negativo",INDEX($AD$3:$AG$51,MATCH(1,($B156=$AD$3:$AD$51)*($J156=$AE$3:$AE$51),0),3),IF(N156="positivo",INDEX($AD$55:$AG$109,MATCH(1,($B156=$AD$55:$AD$109)*($J156=$AE$55:$AE$109),0),3)))</f>
        <v>0</v>
      </c>
      <c r="P156" s="115" t="b">
        <f t="array" ref="P156">IF(N156="negativo",INDEX($AD$3:$AG$51,MATCH(1,($B156=$AD$3:$AD$51)*($J156=$AE$3:$AE$51),0),4),IF(N156="positivo",INDEX($AD$55:$AG$109,MATCH(1,($B156=$AD$55:$AD$109)*($J156=$AE$55:$AE$109),0),4)))</f>
        <v>0</v>
      </c>
      <c r="Q156" s="115" t="str">
        <f>VLOOKUP(M156,Modelo!$A$2:$C$7,2,0)</f>
        <v>Acción Climática y Energía</v>
      </c>
      <c r="R156" s="118">
        <f t="array" ref="R156">INDEX(Modelo!$F$1:$H$37,MATCH(1,(DataBase!Q156=Modelo!$G$1:$G$37)*(DataBase!B156=Modelo!$F$1:$F$37),0),3)</f>
        <v>0.21052631578947367</v>
      </c>
      <c r="S156" s="115">
        <f t="shared" si="6"/>
        <v>0</v>
      </c>
      <c r="T156" s="115">
        <f t="shared" si="7"/>
        <v>0</v>
      </c>
    </row>
    <row r="157" spans="1:20" x14ac:dyDescent="0.3">
      <c r="A157" s="115" t="s">
        <v>305</v>
      </c>
      <c r="B157" s="115" t="s">
        <v>216</v>
      </c>
      <c r="C157" s="115" t="s">
        <v>103</v>
      </c>
      <c r="D157" s="115" t="s">
        <v>87</v>
      </c>
      <c r="E157" s="115" t="s">
        <v>86</v>
      </c>
      <c r="F157" s="115" t="s">
        <v>86</v>
      </c>
      <c r="G157" s="115">
        <v>1940</v>
      </c>
      <c r="H157" s="115" t="s">
        <v>125</v>
      </c>
      <c r="I157" s="115">
        <v>1.340540112</v>
      </c>
      <c r="J157" s="115" t="s">
        <v>24</v>
      </c>
      <c r="K157" s="115" t="str">
        <f>INDEX(DatosProcesados!$A$1:$BF$101,MATCH(DataBase!A157,DatosProcesados!$A$1:$A$101,0),MATCH(DataBase!J157,DatosProcesados!$A$1:$BF$1,0))</f>
        <v>No</v>
      </c>
      <c r="L157" s="115" t="str">
        <f>INDEX(Modelo!$A$9:$D$89,MATCH(DataBase!$J157,Modelo!$A$9:$A$89,0),MATCH(DataBase!L$1,Modelo!$A$9:$D$9,0))</f>
        <v>Impacto ambiental</v>
      </c>
      <c r="M157" s="115" t="str">
        <f>INDEX(Modelo!$A$9:$D$89,MATCH(DataBase!$J157,Modelo!$A$9:$A$89,0),MATCH(DataBase!M$1,Modelo!$A$9:$D$9,0))</f>
        <v>Pilar 2</v>
      </c>
      <c r="N157" s="115" t="str">
        <f>INDEX(Modelo!$A$9:$D$89,MATCH(DataBase!$J157,Modelo!$A$9:$A$89,0),MATCH(DataBase!N$1,Modelo!$A$9:$D$9,0))</f>
        <v>boolean</v>
      </c>
      <c r="O157" s="115" t="b">
        <f t="array" ref="O157">IF(N157="negativo",INDEX($AD$3:$AG$51,MATCH(1,($B157=$AD$3:$AD$51)*($J157=$AE$3:$AE$51),0),3),IF(N157="positivo",INDEX($AD$55:$AG$109,MATCH(1,($B157=$AD$55:$AD$109)*($J157=$AE$55:$AE$109),0),3)))</f>
        <v>0</v>
      </c>
      <c r="P157" s="115" t="b">
        <f t="array" ref="P157">IF(N157="negativo",INDEX($AD$3:$AG$51,MATCH(1,($B157=$AD$3:$AD$51)*($J157=$AE$3:$AE$51),0),4),IF(N157="positivo",INDEX($AD$55:$AG$109,MATCH(1,($B157=$AD$55:$AD$109)*($J157=$AE$55:$AE$109),0),4)))</f>
        <v>0</v>
      </c>
      <c r="Q157" s="115" t="str">
        <f>VLOOKUP(M157,Modelo!$A$2:$C$7,2,0)</f>
        <v>Acción Climática y Energía</v>
      </c>
      <c r="R157" s="118">
        <f t="array" ref="R157">INDEX(Modelo!$F$1:$H$37,MATCH(1,(DataBase!Q157=Modelo!$G$1:$G$37)*(DataBase!B157=Modelo!$F$1:$F$37),0),3)</f>
        <v>0.21052631578947367</v>
      </c>
      <c r="S157" s="115">
        <f t="shared" si="6"/>
        <v>0</v>
      </c>
      <c r="T157" s="115">
        <f t="shared" si="7"/>
        <v>0</v>
      </c>
    </row>
    <row r="158" spans="1:20" x14ac:dyDescent="0.3">
      <c r="A158" s="115" t="s">
        <v>432</v>
      </c>
      <c r="B158" s="115" t="s">
        <v>407</v>
      </c>
      <c r="C158" s="115" t="s">
        <v>103</v>
      </c>
      <c r="D158" s="115" t="s">
        <v>86</v>
      </c>
      <c r="E158" s="115" t="s">
        <v>86</v>
      </c>
      <c r="F158" s="115" t="s">
        <v>86</v>
      </c>
      <c r="G158" s="115">
        <v>1956</v>
      </c>
      <c r="H158" s="115" t="s">
        <v>125</v>
      </c>
      <c r="I158" s="115">
        <v>2.660692144</v>
      </c>
      <c r="J158" s="115" t="s">
        <v>24</v>
      </c>
      <c r="K158" s="115" t="str">
        <f>INDEX(DatosProcesados!$A$1:$BF$101,MATCH(DataBase!A158,DatosProcesados!$A$1:$A$101,0),MATCH(DataBase!J158,DatosProcesados!$A$1:$BF$1,0))</f>
        <v>No</v>
      </c>
      <c r="L158" s="115" t="str">
        <f>INDEX(Modelo!$A$9:$D$89,MATCH(DataBase!$J158,Modelo!$A$9:$A$89,0),MATCH(DataBase!L$1,Modelo!$A$9:$D$9,0))</f>
        <v>Impacto ambiental</v>
      </c>
      <c r="M158" s="115" t="str">
        <f>INDEX(Modelo!$A$9:$D$89,MATCH(DataBase!$J158,Modelo!$A$9:$A$89,0),MATCH(DataBase!M$1,Modelo!$A$9:$D$9,0))</f>
        <v>Pilar 2</v>
      </c>
      <c r="N158" s="115" t="str">
        <f>INDEX(Modelo!$A$9:$D$89,MATCH(DataBase!$J158,Modelo!$A$9:$A$89,0),MATCH(DataBase!N$1,Modelo!$A$9:$D$9,0))</f>
        <v>boolean</v>
      </c>
      <c r="O158" s="115" t="b">
        <f t="array" ref="O158">IF(N158="negativo",INDEX($AD$3:$AG$51,MATCH(1,($B158=$AD$3:$AD$51)*($J158=$AE$3:$AE$51),0),3),IF(N158="positivo",INDEX($AD$55:$AG$109,MATCH(1,($B158=$AD$55:$AD$109)*($J158=$AE$55:$AE$109),0),3)))</f>
        <v>0</v>
      </c>
      <c r="P158" s="115" t="b">
        <f t="array" ref="P158">IF(N158="negativo",INDEX($AD$3:$AG$51,MATCH(1,($B158=$AD$3:$AD$51)*($J158=$AE$3:$AE$51),0),4),IF(N158="positivo",INDEX($AD$55:$AG$109,MATCH(1,($B158=$AD$55:$AD$109)*($J158=$AE$55:$AE$109),0),4)))</f>
        <v>0</v>
      </c>
      <c r="Q158" s="115" t="str">
        <f>VLOOKUP(M158,Modelo!$A$2:$C$7,2,0)</f>
        <v>Acción Climática y Energía</v>
      </c>
      <c r="R158" s="118">
        <f t="array" ref="R158">INDEX(Modelo!$F$1:$H$37,MATCH(1,(DataBase!Q158=Modelo!$G$1:$G$37)*(DataBase!B158=Modelo!$F$1:$F$37),0),3)</f>
        <v>0.19230769230769232</v>
      </c>
      <c r="S158" s="115">
        <f t="shared" si="6"/>
        <v>0</v>
      </c>
      <c r="T158" s="115">
        <f t="shared" si="7"/>
        <v>0</v>
      </c>
    </row>
    <row r="159" spans="1:20" x14ac:dyDescent="0.3">
      <c r="A159" s="115" t="s">
        <v>476</v>
      </c>
      <c r="B159" s="115" t="s">
        <v>467</v>
      </c>
      <c r="C159" s="115" t="s">
        <v>103</v>
      </c>
      <c r="D159" s="115" t="s">
        <v>87</v>
      </c>
      <c r="E159" s="115" t="s">
        <v>86</v>
      </c>
      <c r="F159" s="115" t="s">
        <v>86</v>
      </c>
      <c r="G159" s="115">
        <v>1962</v>
      </c>
      <c r="H159" s="115" t="s">
        <v>125</v>
      </c>
      <c r="I159" s="115">
        <v>0.89448844999999999</v>
      </c>
      <c r="J159" s="115" t="s">
        <v>24</v>
      </c>
      <c r="K159" s="115">
        <f>INDEX(DatosProcesados!$A$1:$BF$101,MATCH(DataBase!A159,DatosProcesados!$A$1:$A$101,0),MATCH(DataBase!J159,DatosProcesados!$A$1:$BF$1,0))</f>
        <v>0</v>
      </c>
      <c r="L159" s="115" t="str">
        <f>INDEX(Modelo!$A$9:$D$89,MATCH(DataBase!$J159,Modelo!$A$9:$A$89,0),MATCH(DataBase!L$1,Modelo!$A$9:$D$9,0))</f>
        <v>Impacto ambiental</v>
      </c>
      <c r="M159" s="115" t="str">
        <f>INDEX(Modelo!$A$9:$D$89,MATCH(DataBase!$J159,Modelo!$A$9:$A$89,0),MATCH(DataBase!M$1,Modelo!$A$9:$D$9,0))</f>
        <v>Pilar 2</v>
      </c>
      <c r="N159" s="115" t="str">
        <f>INDEX(Modelo!$A$9:$D$89,MATCH(DataBase!$J159,Modelo!$A$9:$A$89,0),MATCH(DataBase!N$1,Modelo!$A$9:$D$9,0))</f>
        <v>boolean</v>
      </c>
      <c r="O159" s="115" t="b">
        <f t="array" ref="O159">IF(N159="negativo",INDEX($AD$3:$AG$51,MATCH(1,($B159=$AD$3:$AD$51)*($J159=$AE$3:$AE$51),0),3),IF(N159="positivo",INDEX($AD$55:$AG$109,MATCH(1,($B159=$AD$55:$AD$109)*($J159=$AE$55:$AE$109),0),3)))</f>
        <v>0</v>
      </c>
      <c r="P159" s="115" t="b">
        <f t="array" ref="P159">IF(N159="negativo",INDEX($AD$3:$AG$51,MATCH(1,($B159=$AD$3:$AD$51)*($J159=$AE$3:$AE$51),0),4),IF(N159="positivo",INDEX($AD$55:$AG$109,MATCH(1,($B159=$AD$55:$AD$109)*($J159=$AE$55:$AE$109),0),4)))</f>
        <v>0</v>
      </c>
      <c r="Q159" s="115" t="str">
        <f>VLOOKUP(M159,Modelo!$A$2:$C$7,2,0)</f>
        <v>Acción Climática y Energía</v>
      </c>
      <c r="R159" s="118">
        <f t="array" ref="R159">INDEX(Modelo!$F$1:$H$37,MATCH(1,(DataBase!Q159=Modelo!$G$1:$G$37)*(DataBase!B159=Modelo!$F$1:$F$37),0),3)</f>
        <v>0.19047619047619047</v>
      </c>
      <c r="S159" s="115">
        <f t="shared" si="6"/>
        <v>0</v>
      </c>
      <c r="T159" s="115">
        <f t="shared" si="7"/>
        <v>0</v>
      </c>
    </row>
    <row r="160" spans="1:20" x14ac:dyDescent="0.3">
      <c r="A160" s="115" t="s">
        <v>154</v>
      </c>
      <c r="B160" s="115" t="s">
        <v>84</v>
      </c>
      <c r="C160" s="115" t="s">
        <v>97</v>
      </c>
      <c r="D160" s="115" t="s">
        <v>86</v>
      </c>
      <c r="E160" s="115" t="s">
        <v>87</v>
      </c>
      <c r="F160" s="115" t="s">
        <v>87</v>
      </c>
      <c r="G160" s="115">
        <v>1967</v>
      </c>
      <c r="H160" s="115" t="s">
        <v>125</v>
      </c>
      <c r="I160" s="115">
        <v>4.1309855679999998</v>
      </c>
      <c r="J160" s="115" t="s">
        <v>24</v>
      </c>
      <c r="K160" s="115" t="str">
        <f>INDEX(DatosProcesados!$A$1:$BF$101,MATCH(DataBase!A160,DatosProcesados!$A$1:$A$101,0),MATCH(DataBase!J160,DatosProcesados!$A$1:$BF$1,0))</f>
        <v>Si</v>
      </c>
      <c r="L160" s="115" t="str">
        <f>INDEX(Modelo!$A$9:$D$89,MATCH(DataBase!$J160,Modelo!$A$9:$A$89,0),MATCH(DataBase!L$1,Modelo!$A$9:$D$9,0))</f>
        <v>Impacto ambiental</v>
      </c>
      <c r="M160" s="115" t="str">
        <f>INDEX(Modelo!$A$9:$D$89,MATCH(DataBase!$J160,Modelo!$A$9:$A$89,0),MATCH(DataBase!M$1,Modelo!$A$9:$D$9,0))</f>
        <v>Pilar 2</v>
      </c>
      <c r="N160" s="115" t="str">
        <f>INDEX(Modelo!$A$9:$D$89,MATCH(DataBase!$J160,Modelo!$A$9:$A$89,0),MATCH(DataBase!N$1,Modelo!$A$9:$D$9,0))</f>
        <v>boolean</v>
      </c>
      <c r="O160" s="115" t="b">
        <f t="array" ref="O160">IF(N160="negativo",INDEX($AD$3:$AG$51,MATCH(1,($B160=$AD$3:$AD$51)*($J160=$AE$3:$AE$51),0),3),IF(N160="positivo",INDEX($AD$55:$AG$109,MATCH(1,($B160=$AD$55:$AD$109)*($J160=$AE$55:$AE$109),0),3)))</f>
        <v>0</v>
      </c>
      <c r="P160" s="115" t="b">
        <f t="array" ref="P160">IF(N160="negativo",INDEX($AD$3:$AG$51,MATCH(1,($B160=$AD$3:$AD$51)*($J160=$AE$3:$AE$51),0),4),IF(N160="positivo",INDEX($AD$55:$AG$109,MATCH(1,($B160=$AD$55:$AD$109)*($J160=$AE$55:$AE$109),0),4)))</f>
        <v>0</v>
      </c>
      <c r="Q160" s="115" t="str">
        <f>VLOOKUP(M160,Modelo!$A$2:$C$7,2,0)</f>
        <v>Acción Climática y Energía</v>
      </c>
      <c r="R160" s="118">
        <f t="array" ref="R160">INDEX(Modelo!$F$1:$H$37,MATCH(1,(DataBase!Q160=Modelo!$G$1:$G$37)*(DataBase!B160=Modelo!$F$1:$F$37),0),3)</f>
        <v>0.11764705882352941</v>
      </c>
      <c r="S160" s="115">
        <f t="shared" si="6"/>
        <v>100</v>
      </c>
      <c r="T160" s="115">
        <f t="shared" si="7"/>
        <v>11.76470588235294</v>
      </c>
    </row>
    <row r="161" spans="1:20" x14ac:dyDescent="0.3">
      <c r="A161" s="115" t="s">
        <v>139</v>
      </c>
      <c r="B161" s="115" t="s">
        <v>84</v>
      </c>
      <c r="C161" s="115" t="s">
        <v>97</v>
      </c>
      <c r="D161" s="115" t="s">
        <v>86</v>
      </c>
      <c r="E161" s="115" t="s">
        <v>86</v>
      </c>
      <c r="F161" s="115" t="s">
        <v>86</v>
      </c>
      <c r="G161" s="115">
        <v>1995</v>
      </c>
      <c r="H161" s="115" t="s">
        <v>125</v>
      </c>
      <c r="I161" s="115">
        <v>6.1355991599999999</v>
      </c>
      <c r="J161" s="115" t="s">
        <v>24</v>
      </c>
      <c r="K161" s="115" t="str">
        <f>INDEX(DatosProcesados!$A$1:$BF$101,MATCH(DataBase!A161,DatosProcesados!$A$1:$A$101,0),MATCH(DataBase!J161,DatosProcesados!$A$1:$BF$1,0))</f>
        <v>No</v>
      </c>
      <c r="L161" s="115" t="str">
        <f>INDEX(Modelo!$A$9:$D$89,MATCH(DataBase!$J161,Modelo!$A$9:$A$89,0),MATCH(DataBase!L$1,Modelo!$A$9:$D$9,0))</f>
        <v>Impacto ambiental</v>
      </c>
      <c r="M161" s="115" t="str">
        <f>INDEX(Modelo!$A$9:$D$89,MATCH(DataBase!$J161,Modelo!$A$9:$A$89,0),MATCH(DataBase!M$1,Modelo!$A$9:$D$9,0))</f>
        <v>Pilar 2</v>
      </c>
      <c r="N161" s="115" t="str">
        <f>INDEX(Modelo!$A$9:$D$89,MATCH(DataBase!$J161,Modelo!$A$9:$A$89,0),MATCH(DataBase!N$1,Modelo!$A$9:$D$9,0))</f>
        <v>boolean</v>
      </c>
      <c r="O161" s="115" t="b">
        <f t="array" ref="O161">IF(N161="negativo",INDEX($AD$3:$AG$51,MATCH(1,($B161=$AD$3:$AD$51)*($J161=$AE$3:$AE$51),0),3),IF(N161="positivo",INDEX($AD$55:$AG$109,MATCH(1,($B161=$AD$55:$AD$109)*($J161=$AE$55:$AE$109),0),3)))</f>
        <v>0</v>
      </c>
      <c r="P161" s="115" t="b">
        <f t="array" ref="P161">IF(N161="negativo",INDEX($AD$3:$AG$51,MATCH(1,($B161=$AD$3:$AD$51)*($J161=$AE$3:$AE$51),0),4),IF(N161="positivo",INDEX($AD$55:$AG$109,MATCH(1,($B161=$AD$55:$AD$109)*($J161=$AE$55:$AE$109),0),4)))</f>
        <v>0</v>
      </c>
      <c r="Q161" s="115" t="str">
        <f>VLOOKUP(M161,Modelo!$A$2:$C$7,2,0)</f>
        <v>Acción Climática y Energía</v>
      </c>
      <c r="R161" s="118">
        <f t="array" ref="R161">INDEX(Modelo!$F$1:$H$37,MATCH(1,(DataBase!Q161=Modelo!$G$1:$G$37)*(DataBase!B161=Modelo!$F$1:$F$37),0),3)</f>
        <v>0.11764705882352941</v>
      </c>
      <c r="S161" s="115">
        <f t="shared" si="6"/>
        <v>0</v>
      </c>
      <c r="T161" s="115">
        <f t="shared" si="7"/>
        <v>0</v>
      </c>
    </row>
    <row r="162" spans="1:20" x14ac:dyDescent="0.3">
      <c r="A162" s="115" t="s">
        <v>399</v>
      </c>
      <c r="B162" s="115" t="s">
        <v>379</v>
      </c>
      <c r="C162" s="115" t="s">
        <v>103</v>
      </c>
      <c r="D162" s="115" t="s">
        <v>86</v>
      </c>
      <c r="E162" s="115" t="s">
        <v>86</v>
      </c>
      <c r="F162" s="115" t="s">
        <v>87</v>
      </c>
      <c r="G162" s="115">
        <v>1989</v>
      </c>
      <c r="H162" s="115" t="s">
        <v>125</v>
      </c>
      <c r="I162" s="115">
        <v>0.75167738299999998</v>
      </c>
      <c r="J162" s="115" t="s">
        <v>24</v>
      </c>
      <c r="K162" s="115">
        <f>INDEX(DatosProcesados!$A$1:$BF$101,MATCH(DataBase!A162,DatosProcesados!$A$1:$A$101,0),MATCH(DataBase!J162,DatosProcesados!$A$1:$BF$1,0))</f>
        <v>0</v>
      </c>
      <c r="L162" s="115" t="str">
        <f>INDEX(Modelo!$A$9:$D$89,MATCH(DataBase!$J162,Modelo!$A$9:$A$89,0),MATCH(DataBase!L$1,Modelo!$A$9:$D$9,0))</f>
        <v>Impacto ambiental</v>
      </c>
      <c r="M162" s="115" t="str">
        <f>INDEX(Modelo!$A$9:$D$89,MATCH(DataBase!$J162,Modelo!$A$9:$A$89,0),MATCH(DataBase!M$1,Modelo!$A$9:$D$9,0))</f>
        <v>Pilar 2</v>
      </c>
      <c r="N162" s="115" t="str">
        <f>INDEX(Modelo!$A$9:$D$89,MATCH(DataBase!$J162,Modelo!$A$9:$A$89,0),MATCH(DataBase!N$1,Modelo!$A$9:$D$9,0))</f>
        <v>boolean</v>
      </c>
      <c r="O162" s="115" t="b">
        <f t="array" ref="O162">IF(N162="negativo",INDEX($AD$3:$AG$51,MATCH(1,($B162=$AD$3:$AD$51)*($J162=$AE$3:$AE$51),0),3),IF(N162="positivo",INDEX($AD$55:$AG$109,MATCH(1,($B162=$AD$55:$AD$109)*($J162=$AE$55:$AE$109),0),3)))</f>
        <v>0</v>
      </c>
      <c r="P162" s="115" t="b">
        <f t="array" ref="P162">IF(N162="negativo",INDEX($AD$3:$AG$51,MATCH(1,($B162=$AD$3:$AD$51)*($J162=$AE$3:$AE$51),0),4),IF(N162="positivo",INDEX($AD$55:$AG$109,MATCH(1,($B162=$AD$55:$AD$109)*($J162=$AE$55:$AE$109),0),4)))</f>
        <v>0</v>
      </c>
      <c r="Q162" s="115" t="str">
        <f>VLOOKUP(M162,Modelo!$A$2:$C$7,2,0)</f>
        <v>Acción Climática y Energía</v>
      </c>
      <c r="R162" s="118">
        <f t="array" ref="R162">INDEX(Modelo!$F$1:$H$37,MATCH(1,(DataBase!Q162=Modelo!$G$1:$G$37)*(DataBase!B162=Modelo!$F$1:$F$37),0),3)</f>
        <v>0.14285714285714285</v>
      </c>
      <c r="S162" s="115">
        <f t="shared" si="6"/>
        <v>0</v>
      </c>
      <c r="T162" s="115">
        <f t="shared" si="7"/>
        <v>0</v>
      </c>
    </row>
    <row r="163" spans="1:20" x14ac:dyDescent="0.3">
      <c r="A163" s="115" t="s">
        <v>233</v>
      </c>
      <c r="B163" s="115" t="s">
        <v>216</v>
      </c>
      <c r="C163" s="115" t="s">
        <v>103</v>
      </c>
      <c r="D163" s="115" t="s">
        <v>87</v>
      </c>
      <c r="E163" s="115" t="s">
        <v>86</v>
      </c>
      <c r="F163" s="115" t="s">
        <v>86</v>
      </c>
      <c r="G163" s="115">
        <v>1970</v>
      </c>
      <c r="H163" s="115" t="s">
        <v>125</v>
      </c>
      <c r="I163" s="115">
        <v>3.1891452720000002</v>
      </c>
      <c r="J163" s="115" t="s">
        <v>24</v>
      </c>
      <c r="K163" s="115">
        <f>INDEX(DatosProcesados!$A$1:$BF$101,MATCH(DataBase!A163,DatosProcesados!$A$1:$A$101,0),MATCH(DataBase!J163,DatosProcesados!$A$1:$BF$1,0))</f>
        <v>0</v>
      </c>
      <c r="L163" s="115" t="str">
        <f>INDEX(Modelo!$A$9:$D$89,MATCH(DataBase!$J163,Modelo!$A$9:$A$89,0),MATCH(DataBase!L$1,Modelo!$A$9:$D$9,0))</f>
        <v>Impacto ambiental</v>
      </c>
      <c r="M163" s="115" t="str">
        <f>INDEX(Modelo!$A$9:$D$89,MATCH(DataBase!$J163,Modelo!$A$9:$A$89,0),MATCH(DataBase!M$1,Modelo!$A$9:$D$9,0))</f>
        <v>Pilar 2</v>
      </c>
      <c r="N163" s="115" t="str">
        <f>INDEX(Modelo!$A$9:$D$89,MATCH(DataBase!$J163,Modelo!$A$9:$A$89,0),MATCH(DataBase!N$1,Modelo!$A$9:$D$9,0))</f>
        <v>boolean</v>
      </c>
      <c r="O163" s="115" t="b">
        <f t="array" ref="O163">IF(N163="negativo",INDEX($AD$3:$AG$51,MATCH(1,($B163=$AD$3:$AD$51)*($J163=$AE$3:$AE$51),0),3),IF(N163="positivo",INDEX($AD$55:$AG$109,MATCH(1,($B163=$AD$55:$AD$109)*($J163=$AE$55:$AE$109),0),3)))</f>
        <v>0</v>
      </c>
      <c r="P163" s="115" t="b">
        <f t="array" ref="P163">IF(N163="negativo",INDEX($AD$3:$AG$51,MATCH(1,($B163=$AD$3:$AD$51)*($J163=$AE$3:$AE$51),0),4),IF(N163="positivo",INDEX($AD$55:$AG$109,MATCH(1,($B163=$AD$55:$AD$109)*($J163=$AE$55:$AE$109),0),4)))</f>
        <v>0</v>
      </c>
      <c r="Q163" s="115" t="str">
        <f>VLOOKUP(M163,Modelo!$A$2:$C$7,2,0)</f>
        <v>Acción Climática y Energía</v>
      </c>
      <c r="R163" s="118">
        <f t="array" ref="R163">INDEX(Modelo!$F$1:$H$37,MATCH(1,(DataBase!Q163=Modelo!$G$1:$G$37)*(DataBase!B163=Modelo!$F$1:$F$37),0),3)</f>
        <v>0.21052631578947367</v>
      </c>
      <c r="S163" s="115">
        <f t="shared" si="6"/>
        <v>0</v>
      </c>
      <c r="T163" s="115">
        <f t="shared" si="7"/>
        <v>0</v>
      </c>
    </row>
    <row r="164" spans="1:20" x14ac:dyDescent="0.3">
      <c r="A164" s="115" t="s">
        <v>176</v>
      </c>
      <c r="B164" s="115" t="s">
        <v>84</v>
      </c>
      <c r="C164" s="115" t="s">
        <v>103</v>
      </c>
      <c r="D164" s="115" t="s">
        <v>86</v>
      </c>
      <c r="E164" s="115" t="s">
        <v>87</v>
      </c>
      <c r="F164" s="115" t="s">
        <v>87</v>
      </c>
      <c r="G164" s="115">
        <v>1929</v>
      </c>
      <c r="H164" s="115" t="s">
        <v>177</v>
      </c>
      <c r="I164" s="115">
        <v>2.3283445380000001</v>
      </c>
      <c r="J164" s="115" t="s">
        <v>24</v>
      </c>
      <c r="K164" s="115" t="str">
        <f>INDEX(DatosProcesados!$A$1:$BF$101,MATCH(DataBase!A164,DatosProcesados!$A$1:$A$101,0),MATCH(DataBase!J164,DatosProcesados!$A$1:$BF$1,0))</f>
        <v>No</v>
      </c>
      <c r="L164" s="115" t="str">
        <f>INDEX(Modelo!$A$9:$D$89,MATCH(DataBase!$J164,Modelo!$A$9:$A$89,0),MATCH(DataBase!L$1,Modelo!$A$9:$D$9,0))</f>
        <v>Impacto ambiental</v>
      </c>
      <c r="M164" s="115" t="str">
        <f>INDEX(Modelo!$A$9:$D$89,MATCH(DataBase!$J164,Modelo!$A$9:$A$89,0),MATCH(DataBase!M$1,Modelo!$A$9:$D$9,0))</f>
        <v>Pilar 2</v>
      </c>
      <c r="N164" s="115" t="str">
        <f>INDEX(Modelo!$A$9:$D$89,MATCH(DataBase!$J164,Modelo!$A$9:$A$89,0),MATCH(DataBase!N$1,Modelo!$A$9:$D$9,0))</f>
        <v>boolean</v>
      </c>
      <c r="O164" s="115" t="b">
        <f t="array" ref="O164">IF(N164="negativo",INDEX($AD$3:$AG$51,MATCH(1,($B164=$AD$3:$AD$51)*($J164=$AE$3:$AE$51),0),3),IF(N164="positivo",INDEX($AD$55:$AG$109,MATCH(1,($B164=$AD$55:$AD$109)*($J164=$AE$55:$AE$109),0),3)))</f>
        <v>0</v>
      </c>
      <c r="P164" s="115" t="b">
        <f t="array" ref="P164">IF(N164="negativo",INDEX($AD$3:$AG$51,MATCH(1,($B164=$AD$3:$AD$51)*($J164=$AE$3:$AE$51),0),4),IF(N164="positivo",INDEX($AD$55:$AG$109,MATCH(1,($B164=$AD$55:$AD$109)*($J164=$AE$55:$AE$109),0),4)))</f>
        <v>0</v>
      </c>
      <c r="Q164" s="115" t="str">
        <f>VLOOKUP(M164,Modelo!$A$2:$C$7,2,0)</f>
        <v>Acción Climática y Energía</v>
      </c>
      <c r="R164" s="118">
        <f t="array" ref="R164">INDEX(Modelo!$F$1:$H$37,MATCH(1,(DataBase!Q164=Modelo!$G$1:$G$37)*(DataBase!B164=Modelo!$F$1:$F$37),0),3)</f>
        <v>0.11764705882352941</v>
      </c>
      <c r="S164" s="115">
        <f t="shared" si="6"/>
        <v>0</v>
      </c>
      <c r="T164" s="115">
        <f t="shared" si="7"/>
        <v>0</v>
      </c>
    </row>
    <row r="165" spans="1:20" x14ac:dyDescent="0.3">
      <c r="A165" s="115" t="s">
        <v>391</v>
      </c>
      <c r="B165" s="115" t="s">
        <v>379</v>
      </c>
      <c r="C165" s="115" t="s">
        <v>103</v>
      </c>
      <c r="D165" s="115" t="s">
        <v>87</v>
      </c>
      <c r="E165" s="115" t="s">
        <v>86</v>
      </c>
      <c r="F165" s="115" t="s">
        <v>86</v>
      </c>
      <c r="G165" s="115">
        <v>1976</v>
      </c>
      <c r="H165" s="115" t="s">
        <v>125</v>
      </c>
      <c r="I165" s="115">
        <v>0.98534294499999997</v>
      </c>
      <c r="J165" s="115" t="s">
        <v>24</v>
      </c>
      <c r="K165" s="115" t="str">
        <f>INDEX(DatosProcesados!$A$1:$BF$101,MATCH(DataBase!A165,DatosProcesados!$A$1:$A$101,0),MATCH(DataBase!J165,DatosProcesados!$A$1:$BF$1,0))</f>
        <v>No</v>
      </c>
      <c r="L165" s="115" t="str">
        <f>INDEX(Modelo!$A$9:$D$89,MATCH(DataBase!$J165,Modelo!$A$9:$A$89,0),MATCH(DataBase!L$1,Modelo!$A$9:$D$9,0))</f>
        <v>Impacto ambiental</v>
      </c>
      <c r="M165" s="115" t="str">
        <f>INDEX(Modelo!$A$9:$D$89,MATCH(DataBase!$J165,Modelo!$A$9:$A$89,0),MATCH(DataBase!M$1,Modelo!$A$9:$D$9,0))</f>
        <v>Pilar 2</v>
      </c>
      <c r="N165" s="115" t="str">
        <f>INDEX(Modelo!$A$9:$D$89,MATCH(DataBase!$J165,Modelo!$A$9:$A$89,0),MATCH(DataBase!N$1,Modelo!$A$9:$D$9,0))</f>
        <v>boolean</v>
      </c>
      <c r="O165" s="115" t="b">
        <f t="array" ref="O165">IF(N165="negativo",INDEX($AD$3:$AG$51,MATCH(1,($B165=$AD$3:$AD$51)*($J165=$AE$3:$AE$51),0),3),IF(N165="positivo",INDEX($AD$55:$AG$109,MATCH(1,($B165=$AD$55:$AD$109)*($J165=$AE$55:$AE$109),0),3)))</f>
        <v>0</v>
      </c>
      <c r="P165" s="115" t="b">
        <f t="array" ref="P165">IF(N165="negativo",INDEX($AD$3:$AG$51,MATCH(1,($B165=$AD$3:$AD$51)*($J165=$AE$3:$AE$51),0),4),IF(N165="positivo",INDEX($AD$55:$AG$109,MATCH(1,($B165=$AD$55:$AD$109)*($J165=$AE$55:$AE$109),0),4)))</f>
        <v>0</v>
      </c>
      <c r="Q165" s="115" t="str">
        <f>VLOOKUP(M165,Modelo!$A$2:$C$7,2,0)</f>
        <v>Acción Climática y Energía</v>
      </c>
      <c r="R165" s="118">
        <f t="array" ref="R165">INDEX(Modelo!$F$1:$H$37,MATCH(1,(DataBase!Q165=Modelo!$G$1:$G$37)*(DataBase!B165=Modelo!$F$1:$F$37),0),3)</f>
        <v>0.14285714285714285</v>
      </c>
      <c r="S165" s="115">
        <f t="shared" si="6"/>
        <v>0</v>
      </c>
      <c r="T165" s="115">
        <f t="shared" si="7"/>
        <v>0</v>
      </c>
    </row>
    <row r="166" spans="1:20" x14ac:dyDescent="0.3">
      <c r="A166" s="115" t="s">
        <v>376</v>
      </c>
      <c r="B166" s="115" t="s">
        <v>313</v>
      </c>
      <c r="C166" s="115" t="s">
        <v>103</v>
      </c>
      <c r="D166" s="115" t="s">
        <v>86</v>
      </c>
      <c r="E166" s="115" t="s">
        <v>87</v>
      </c>
      <c r="F166" s="115" t="s">
        <v>87</v>
      </c>
      <c r="G166" s="115">
        <v>1920</v>
      </c>
      <c r="H166" s="115" t="s">
        <v>294</v>
      </c>
      <c r="I166" s="115">
        <v>1.8691417530000001</v>
      </c>
      <c r="J166" s="115" t="s">
        <v>24</v>
      </c>
      <c r="K166" s="115" t="str">
        <f>INDEX(DatosProcesados!$A$1:$BF$101,MATCH(DataBase!A166,DatosProcesados!$A$1:$A$101,0),MATCH(DataBase!J166,DatosProcesados!$A$1:$BF$1,0))</f>
        <v>No</v>
      </c>
      <c r="L166" s="115" t="str">
        <f>INDEX(Modelo!$A$9:$D$89,MATCH(DataBase!$J166,Modelo!$A$9:$A$89,0),MATCH(DataBase!L$1,Modelo!$A$9:$D$9,0))</f>
        <v>Impacto ambiental</v>
      </c>
      <c r="M166" s="115" t="str">
        <f>INDEX(Modelo!$A$9:$D$89,MATCH(DataBase!$J166,Modelo!$A$9:$A$89,0),MATCH(DataBase!M$1,Modelo!$A$9:$D$9,0))</f>
        <v>Pilar 2</v>
      </c>
      <c r="N166" s="115" t="str">
        <f>INDEX(Modelo!$A$9:$D$89,MATCH(DataBase!$J166,Modelo!$A$9:$A$89,0),MATCH(DataBase!N$1,Modelo!$A$9:$D$9,0))</f>
        <v>boolean</v>
      </c>
      <c r="O166" s="115" t="b">
        <f t="array" ref="O166">IF(N166="negativo",INDEX($AD$3:$AG$51,MATCH(1,($B166=$AD$3:$AD$51)*($J166=$AE$3:$AE$51),0),3),IF(N166="positivo",INDEX($AD$55:$AG$109,MATCH(1,($B166=$AD$55:$AD$109)*($J166=$AE$55:$AE$109),0),3)))</f>
        <v>0</v>
      </c>
      <c r="P166" s="115" t="b">
        <f t="array" ref="P166">IF(N166="negativo",INDEX($AD$3:$AG$51,MATCH(1,($B166=$AD$3:$AD$51)*($J166=$AE$3:$AE$51),0),4),IF(N166="positivo",INDEX($AD$55:$AG$109,MATCH(1,($B166=$AD$55:$AD$109)*($J166=$AE$55:$AE$109),0),4)))</f>
        <v>0</v>
      </c>
      <c r="Q166" s="115" t="str">
        <f>VLOOKUP(M166,Modelo!$A$2:$C$7,2,0)</f>
        <v>Acción Climática y Energía</v>
      </c>
      <c r="R166" s="118">
        <f t="array" ref="R166">INDEX(Modelo!$F$1:$H$37,MATCH(1,(DataBase!Q166=Modelo!$G$1:$G$37)*(DataBase!B166=Modelo!$F$1:$F$37),0),3)</f>
        <v>0.17647058823529413</v>
      </c>
      <c r="S166" s="115">
        <f t="shared" si="6"/>
        <v>0</v>
      </c>
      <c r="T166" s="115">
        <f t="shared" si="7"/>
        <v>0</v>
      </c>
    </row>
    <row r="167" spans="1:20" x14ac:dyDescent="0.3">
      <c r="A167" s="115" t="s">
        <v>193</v>
      </c>
      <c r="B167" s="115" t="s">
        <v>84</v>
      </c>
      <c r="C167" s="115" t="s">
        <v>103</v>
      </c>
      <c r="D167" s="115" t="s">
        <v>86</v>
      </c>
      <c r="E167" s="115" t="s">
        <v>87</v>
      </c>
      <c r="F167" s="115" t="s">
        <v>87</v>
      </c>
      <c r="G167" s="115">
        <v>2009</v>
      </c>
      <c r="H167" s="115" t="s">
        <v>194</v>
      </c>
      <c r="I167" s="115">
        <v>1.8581853669999999</v>
      </c>
      <c r="J167" s="115" t="s">
        <v>24</v>
      </c>
      <c r="K167" s="115" t="str">
        <f>INDEX(DatosProcesados!$A$1:$BF$101,MATCH(DataBase!A167,DatosProcesados!$A$1:$A$101,0),MATCH(DataBase!J167,DatosProcesados!$A$1:$BF$1,0))</f>
        <v>No</v>
      </c>
      <c r="L167" s="115" t="str">
        <f>INDEX(Modelo!$A$9:$D$89,MATCH(DataBase!$J167,Modelo!$A$9:$A$89,0),MATCH(DataBase!L$1,Modelo!$A$9:$D$9,0))</f>
        <v>Impacto ambiental</v>
      </c>
      <c r="M167" s="115" t="str">
        <f>INDEX(Modelo!$A$9:$D$89,MATCH(DataBase!$J167,Modelo!$A$9:$A$89,0),MATCH(DataBase!M$1,Modelo!$A$9:$D$9,0))</f>
        <v>Pilar 2</v>
      </c>
      <c r="N167" s="115" t="str">
        <f>INDEX(Modelo!$A$9:$D$89,MATCH(DataBase!$J167,Modelo!$A$9:$A$89,0),MATCH(DataBase!N$1,Modelo!$A$9:$D$9,0))</f>
        <v>boolean</v>
      </c>
      <c r="O167" s="115" t="b">
        <f t="array" ref="O167">IF(N167="negativo",INDEX($AD$3:$AG$51,MATCH(1,($B167=$AD$3:$AD$51)*($J167=$AE$3:$AE$51),0),3),IF(N167="positivo",INDEX($AD$55:$AG$109,MATCH(1,($B167=$AD$55:$AD$109)*($J167=$AE$55:$AE$109),0),3)))</f>
        <v>0</v>
      </c>
      <c r="P167" s="115" t="b">
        <f t="array" ref="P167">IF(N167="negativo",INDEX($AD$3:$AG$51,MATCH(1,($B167=$AD$3:$AD$51)*($J167=$AE$3:$AE$51),0),4),IF(N167="positivo",INDEX($AD$55:$AG$109,MATCH(1,($B167=$AD$55:$AD$109)*($J167=$AE$55:$AE$109),0),4)))</f>
        <v>0</v>
      </c>
      <c r="Q167" s="115" t="str">
        <f>VLOOKUP(M167,Modelo!$A$2:$C$7,2,0)</f>
        <v>Acción Climática y Energía</v>
      </c>
      <c r="R167" s="118">
        <f t="array" ref="R167">INDEX(Modelo!$F$1:$H$37,MATCH(1,(DataBase!Q167=Modelo!$G$1:$G$37)*(DataBase!B167=Modelo!$F$1:$F$37),0),3)</f>
        <v>0.11764705882352941</v>
      </c>
      <c r="S167" s="115">
        <f t="shared" si="6"/>
        <v>0</v>
      </c>
      <c r="T167" s="115">
        <f t="shared" si="7"/>
        <v>0</v>
      </c>
    </row>
    <row r="168" spans="1:20" x14ac:dyDescent="0.3">
      <c r="A168" s="115" t="s">
        <v>280</v>
      </c>
      <c r="B168" s="115" t="s">
        <v>216</v>
      </c>
      <c r="C168" s="115" t="s">
        <v>97</v>
      </c>
      <c r="D168" s="115" t="s">
        <v>86</v>
      </c>
      <c r="E168" s="115" t="s">
        <v>87</v>
      </c>
      <c r="F168" s="115" t="s">
        <v>87</v>
      </c>
      <c r="G168" s="115">
        <v>1866</v>
      </c>
      <c r="H168" s="115" t="s">
        <v>281</v>
      </c>
      <c r="I168" s="115">
        <v>2.0444698099999998</v>
      </c>
      <c r="J168" s="115" t="s">
        <v>24</v>
      </c>
      <c r="K168" s="115" t="str">
        <f>INDEX(DatosProcesados!$A$1:$BF$101,MATCH(DataBase!A168,DatosProcesados!$A$1:$A$101,0),MATCH(DataBase!J168,DatosProcesados!$A$1:$BF$1,0))</f>
        <v>No</v>
      </c>
      <c r="L168" s="115" t="str">
        <f>INDEX(Modelo!$A$9:$D$89,MATCH(DataBase!$J168,Modelo!$A$9:$A$89,0),MATCH(DataBase!L$1,Modelo!$A$9:$D$9,0))</f>
        <v>Impacto ambiental</v>
      </c>
      <c r="M168" s="115" t="str">
        <f>INDEX(Modelo!$A$9:$D$89,MATCH(DataBase!$J168,Modelo!$A$9:$A$89,0),MATCH(DataBase!M$1,Modelo!$A$9:$D$9,0))</f>
        <v>Pilar 2</v>
      </c>
      <c r="N168" s="115" t="str">
        <f>INDEX(Modelo!$A$9:$D$89,MATCH(DataBase!$J168,Modelo!$A$9:$A$89,0),MATCH(DataBase!N$1,Modelo!$A$9:$D$9,0))</f>
        <v>boolean</v>
      </c>
      <c r="O168" s="115" t="b">
        <f t="array" ref="O168">IF(N168="negativo",INDEX($AD$3:$AG$51,MATCH(1,($B168=$AD$3:$AD$51)*($J168=$AE$3:$AE$51),0),3),IF(N168="positivo",INDEX($AD$55:$AG$109,MATCH(1,($B168=$AD$55:$AD$109)*($J168=$AE$55:$AE$109),0),3)))</f>
        <v>0</v>
      </c>
      <c r="P168" s="115" t="b">
        <f t="array" ref="P168">IF(N168="negativo",INDEX($AD$3:$AG$51,MATCH(1,($B168=$AD$3:$AD$51)*($J168=$AE$3:$AE$51),0),4),IF(N168="positivo",INDEX($AD$55:$AG$109,MATCH(1,($B168=$AD$55:$AD$109)*($J168=$AE$55:$AE$109),0),4)))</f>
        <v>0</v>
      </c>
      <c r="Q168" s="115" t="str">
        <f>VLOOKUP(M168,Modelo!$A$2:$C$7,2,0)</f>
        <v>Acción Climática y Energía</v>
      </c>
      <c r="R168" s="118">
        <f t="array" ref="R168">INDEX(Modelo!$F$1:$H$37,MATCH(1,(DataBase!Q168=Modelo!$G$1:$G$37)*(DataBase!B168=Modelo!$F$1:$F$37),0),3)</f>
        <v>0.21052631578947367</v>
      </c>
      <c r="S168" s="115">
        <f t="shared" si="6"/>
        <v>0</v>
      </c>
      <c r="T168" s="115">
        <f t="shared" si="7"/>
        <v>0</v>
      </c>
    </row>
    <row r="169" spans="1:20" x14ac:dyDescent="0.3">
      <c r="A169" s="115" t="s">
        <v>143</v>
      </c>
      <c r="B169" s="115" t="s">
        <v>84</v>
      </c>
      <c r="C169" s="115" t="s">
        <v>97</v>
      </c>
      <c r="D169" s="115" t="s">
        <v>86</v>
      </c>
      <c r="E169" s="115" t="s">
        <v>86</v>
      </c>
      <c r="F169" s="115" t="s">
        <v>86</v>
      </c>
      <c r="G169" s="115">
        <v>1994</v>
      </c>
      <c r="H169" s="115" t="s">
        <v>125</v>
      </c>
      <c r="I169" s="115">
        <v>5.9751610780000002</v>
      </c>
      <c r="J169" s="115" t="s">
        <v>24</v>
      </c>
      <c r="K169" s="115" t="str">
        <f>INDEX(DatosProcesados!$A$1:$BF$101,MATCH(DataBase!A169,DatosProcesados!$A$1:$A$101,0),MATCH(DataBase!J169,DatosProcesados!$A$1:$BF$1,0))</f>
        <v>Si</v>
      </c>
      <c r="L169" s="115" t="str">
        <f>INDEX(Modelo!$A$9:$D$89,MATCH(DataBase!$J169,Modelo!$A$9:$A$89,0),MATCH(DataBase!L$1,Modelo!$A$9:$D$9,0))</f>
        <v>Impacto ambiental</v>
      </c>
      <c r="M169" s="115" t="str">
        <f>INDEX(Modelo!$A$9:$D$89,MATCH(DataBase!$J169,Modelo!$A$9:$A$89,0),MATCH(DataBase!M$1,Modelo!$A$9:$D$9,0))</f>
        <v>Pilar 2</v>
      </c>
      <c r="N169" s="115" t="str">
        <f>INDEX(Modelo!$A$9:$D$89,MATCH(DataBase!$J169,Modelo!$A$9:$A$89,0),MATCH(DataBase!N$1,Modelo!$A$9:$D$9,0))</f>
        <v>boolean</v>
      </c>
      <c r="O169" s="115" t="b">
        <f t="array" ref="O169">IF(N169="negativo",INDEX($AD$3:$AG$51,MATCH(1,($B169=$AD$3:$AD$51)*($J169=$AE$3:$AE$51),0),3),IF(N169="positivo",INDEX($AD$55:$AG$109,MATCH(1,($B169=$AD$55:$AD$109)*($J169=$AE$55:$AE$109),0),3)))</f>
        <v>0</v>
      </c>
      <c r="P169" s="115" t="b">
        <f t="array" ref="P169">IF(N169="negativo",INDEX($AD$3:$AG$51,MATCH(1,($B169=$AD$3:$AD$51)*($J169=$AE$3:$AE$51),0),4),IF(N169="positivo",INDEX($AD$55:$AG$109,MATCH(1,($B169=$AD$55:$AD$109)*($J169=$AE$55:$AE$109),0),4)))</f>
        <v>0</v>
      </c>
      <c r="Q169" s="115" t="str">
        <f>VLOOKUP(M169,Modelo!$A$2:$C$7,2,0)</f>
        <v>Acción Climática y Energía</v>
      </c>
      <c r="R169" s="118">
        <f t="array" ref="R169">INDEX(Modelo!$F$1:$H$37,MATCH(1,(DataBase!Q169=Modelo!$G$1:$G$37)*(DataBase!B169=Modelo!$F$1:$F$37),0),3)</f>
        <v>0.11764705882352941</v>
      </c>
      <c r="S169" s="115">
        <f t="shared" si="6"/>
        <v>100</v>
      </c>
      <c r="T169" s="115">
        <f t="shared" si="7"/>
        <v>11.76470588235294</v>
      </c>
    </row>
    <row r="170" spans="1:20" x14ac:dyDescent="0.3">
      <c r="A170" s="115" t="s">
        <v>331</v>
      </c>
      <c r="B170" s="115" t="s">
        <v>313</v>
      </c>
      <c r="C170" s="115" t="s">
        <v>103</v>
      </c>
      <c r="D170" s="115" t="s">
        <v>87</v>
      </c>
      <c r="E170" s="115" t="s">
        <v>86</v>
      </c>
      <c r="F170" s="115" t="s">
        <v>86</v>
      </c>
      <c r="G170" s="115">
        <v>1953</v>
      </c>
      <c r="H170" s="115" t="s">
        <v>125</v>
      </c>
      <c r="I170" s="115">
        <v>7.1291921260000004</v>
      </c>
      <c r="J170" s="115" t="s">
        <v>24</v>
      </c>
      <c r="K170" s="115">
        <f>INDEX(DatosProcesados!$A$1:$BF$101,MATCH(DataBase!A170,DatosProcesados!$A$1:$A$101,0),MATCH(DataBase!J170,DatosProcesados!$A$1:$BF$1,0))</f>
        <v>0</v>
      </c>
      <c r="L170" s="115" t="str">
        <f>INDEX(Modelo!$A$9:$D$89,MATCH(DataBase!$J170,Modelo!$A$9:$A$89,0),MATCH(DataBase!L$1,Modelo!$A$9:$D$9,0))</f>
        <v>Impacto ambiental</v>
      </c>
      <c r="M170" s="115" t="str">
        <f>INDEX(Modelo!$A$9:$D$89,MATCH(DataBase!$J170,Modelo!$A$9:$A$89,0),MATCH(DataBase!M$1,Modelo!$A$9:$D$9,0))</f>
        <v>Pilar 2</v>
      </c>
      <c r="N170" s="115" t="str">
        <f>INDEX(Modelo!$A$9:$D$89,MATCH(DataBase!$J170,Modelo!$A$9:$A$89,0),MATCH(DataBase!N$1,Modelo!$A$9:$D$9,0))</f>
        <v>boolean</v>
      </c>
      <c r="O170" s="115" t="b">
        <f t="array" ref="O170">IF(N170="negativo",INDEX($AD$3:$AG$51,MATCH(1,($B170=$AD$3:$AD$51)*($J170=$AE$3:$AE$51),0),3),IF(N170="positivo",INDEX($AD$55:$AG$109,MATCH(1,($B170=$AD$55:$AD$109)*($J170=$AE$55:$AE$109),0),3)))</f>
        <v>0</v>
      </c>
      <c r="P170" s="115" t="b">
        <f t="array" ref="P170">IF(N170="negativo",INDEX($AD$3:$AG$51,MATCH(1,($B170=$AD$3:$AD$51)*($J170=$AE$3:$AE$51),0),4),IF(N170="positivo",INDEX($AD$55:$AG$109,MATCH(1,($B170=$AD$55:$AD$109)*($J170=$AE$55:$AE$109),0),4)))</f>
        <v>0</v>
      </c>
      <c r="Q170" s="115" t="str">
        <f>VLOOKUP(M170,Modelo!$A$2:$C$7,2,0)</f>
        <v>Acción Climática y Energía</v>
      </c>
      <c r="R170" s="118">
        <f t="array" ref="R170">INDEX(Modelo!$F$1:$H$37,MATCH(1,(DataBase!Q170=Modelo!$G$1:$G$37)*(DataBase!B170=Modelo!$F$1:$F$37),0),3)</f>
        <v>0.17647058823529413</v>
      </c>
      <c r="S170" s="115">
        <f t="shared" si="6"/>
        <v>0</v>
      </c>
      <c r="T170" s="115">
        <f t="shared" si="7"/>
        <v>0</v>
      </c>
    </row>
    <row r="171" spans="1:20" x14ac:dyDescent="0.3">
      <c r="A171" s="115" t="s">
        <v>277</v>
      </c>
      <c r="B171" s="115" t="s">
        <v>216</v>
      </c>
      <c r="C171" s="115" t="s">
        <v>85</v>
      </c>
      <c r="D171" s="115" t="s">
        <v>86</v>
      </c>
      <c r="E171" s="115" t="s">
        <v>87</v>
      </c>
      <c r="F171" s="115" t="s">
        <v>87</v>
      </c>
      <c r="G171" s="115">
        <v>1965</v>
      </c>
      <c r="H171" s="115" t="s">
        <v>244</v>
      </c>
      <c r="I171" s="115">
        <v>2.0973851419999998</v>
      </c>
      <c r="J171" s="115" t="s">
        <v>24</v>
      </c>
      <c r="K171" s="115" t="str">
        <f>INDEX(DatosProcesados!$A$1:$BF$101,MATCH(DataBase!A171,DatosProcesados!$A$1:$A$101,0),MATCH(DataBase!J171,DatosProcesados!$A$1:$BF$1,0))</f>
        <v>No</v>
      </c>
      <c r="L171" s="115" t="str">
        <f>INDEX(Modelo!$A$9:$D$89,MATCH(DataBase!$J171,Modelo!$A$9:$A$89,0),MATCH(DataBase!L$1,Modelo!$A$9:$D$9,0))</f>
        <v>Impacto ambiental</v>
      </c>
      <c r="M171" s="115" t="str">
        <f>INDEX(Modelo!$A$9:$D$89,MATCH(DataBase!$J171,Modelo!$A$9:$A$89,0),MATCH(DataBase!M$1,Modelo!$A$9:$D$9,0))</f>
        <v>Pilar 2</v>
      </c>
      <c r="N171" s="115" t="str">
        <f>INDEX(Modelo!$A$9:$D$89,MATCH(DataBase!$J171,Modelo!$A$9:$A$89,0),MATCH(DataBase!N$1,Modelo!$A$9:$D$9,0))</f>
        <v>boolean</v>
      </c>
      <c r="O171" s="115" t="b">
        <f t="array" ref="O171">IF(N171="negativo",INDEX($AD$3:$AG$51,MATCH(1,($B171=$AD$3:$AD$51)*($J171=$AE$3:$AE$51),0),3),IF(N171="positivo",INDEX($AD$55:$AG$109,MATCH(1,($B171=$AD$55:$AD$109)*($J171=$AE$55:$AE$109),0),3)))</f>
        <v>0</v>
      </c>
      <c r="P171" s="115" t="b">
        <f t="array" ref="P171">IF(N171="negativo",INDEX($AD$3:$AG$51,MATCH(1,($B171=$AD$3:$AD$51)*($J171=$AE$3:$AE$51),0),4),IF(N171="positivo",INDEX($AD$55:$AG$109,MATCH(1,($B171=$AD$55:$AD$109)*($J171=$AE$55:$AE$109),0),4)))</f>
        <v>0</v>
      </c>
      <c r="Q171" s="115" t="str">
        <f>VLOOKUP(M171,Modelo!$A$2:$C$7,2,0)</f>
        <v>Acción Climática y Energía</v>
      </c>
      <c r="R171" s="118">
        <f t="array" ref="R171">INDEX(Modelo!$F$1:$H$37,MATCH(1,(DataBase!Q171=Modelo!$G$1:$G$37)*(DataBase!B171=Modelo!$F$1:$F$37),0),3)</f>
        <v>0.21052631578947367</v>
      </c>
      <c r="S171" s="115">
        <f t="shared" si="6"/>
        <v>0</v>
      </c>
      <c r="T171" s="115">
        <f t="shared" si="7"/>
        <v>0</v>
      </c>
    </row>
    <row r="172" spans="1:20" x14ac:dyDescent="0.3">
      <c r="A172" s="115" t="s">
        <v>356</v>
      </c>
      <c r="B172" s="115" t="s">
        <v>313</v>
      </c>
      <c r="C172" s="115" t="s">
        <v>103</v>
      </c>
      <c r="D172" s="115" t="s">
        <v>87</v>
      </c>
      <c r="E172" s="115" t="s">
        <v>86</v>
      </c>
      <c r="F172" s="115" t="s">
        <v>86</v>
      </c>
      <c r="G172" s="115">
        <v>1989</v>
      </c>
      <c r="H172" s="115" t="s">
        <v>125</v>
      </c>
      <c r="I172" s="115">
        <v>3.0305383369999999</v>
      </c>
      <c r="J172" s="115" t="s">
        <v>24</v>
      </c>
      <c r="K172" s="115">
        <f>INDEX(DatosProcesados!$A$1:$BF$101,MATCH(DataBase!A172,DatosProcesados!$A$1:$A$101,0),MATCH(DataBase!J172,DatosProcesados!$A$1:$BF$1,0))</f>
        <v>0</v>
      </c>
      <c r="L172" s="115" t="str">
        <f>INDEX(Modelo!$A$9:$D$89,MATCH(DataBase!$J172,Modelo!$A$9:$A$89,0),MATCH(DataBase!L$1,Modelo!$A$9:$D$9,0))</f>
        <v>Impacto ambiental</v>
      </c>
      <c r="M172" s="115" t="str">
        <f>INDEX(Modelo!$A$9:$D$89,MATCH(DataBase!$J172,Modelo!$A$9:$A$89,0),MATCH(DataBase!M$1,Modelo!$A$9:$D$9,0))</f>
        <v>Pilar 2</v>
      </c>
      <c r="N172" s="115" t="str">
        <f>INDEX(Modelo!$A$9:$D$89,MATCH(DataBase!$J172,Modelo!$A$9:$A$89,0),MATCH(DataBase!N$1,Modelo!$A$9:$D$9,0))</f>
        <v>boolean</v>
      </c>
      <c r="O172" s="115" t="b">
        <f t="array" ref="O172">IF(N172="negativo",INDEX($AD$3:$AG$51,MATCH(1,($B172=$AD$3:$AD$51)*($J172=$AE$3:$AE$51),0),3),IF(N172="positivo",INDEX($AD$55:$AG$109,MATCH(1,($B172=$AD$55:$AD$109)*($J172=$AE$55:$AE$109),0),3)))</f>
        <v>0</v>
      </c>
      <c r="P172" s="115" t="b">
        <f t="array" ref="P172">IF(N172="negativo",INDEX($AD$3:$AG$51,MATCH(1,($B172=$AD$3:$AD$51)*($J172=$AE$3:$AE$51),0),4),IF(N172="positivo",INDEX($AD$55:$AG$109,MATCH(1,($B172=$AD$55:$AD$109)*($J172=$AE$55:$AE$109),0),4)))</f>
        <v>0</v>
      </c>
      <c r="Q172" s="115" t="str">
        <f>VLOOKUP(M172,Modelo!$A$2:$C$7,2,0)</f>
        <v>Acción Climática y Energía</v>
      </c>
      <c r="R172" s="118">
        <f t="array" ref="R172">INDEX(Modelo!$F$1:$H$37,MATCH(1,(DataBase!Q172=Modelo!$G$1:$G$37)*(DataBase!B172=Modelo!$F$1:$F$37),0),3)</f>
        <v>0.17647058823529413</v>
      </c>
      <c r="S172" s="115">
        <f t="shared" si="6"/>
        <v>0</v>
      </c>
      <c r="T172" s="115">
        <f t="shared" si="7"/>
        <v>0</v>
      </c>
    </row>
    <row r="173" spans="1:20" x14ac:dyDescent="0.3">
      <c r="A173" s="115" t="s">
        <v>268</v>
      </c>
      <c r="B173" s="115" t="s">
        <v>216</v>
      </c>
      <c r="C173" s="115" t="s">
        <v>103</v>
      </c>
      <c r="D173" s="115" t="s">
        <v>86</v>
      </c>
      <c r="E173" s="115" t="s">
        <v>86</v>
      </c>
      <c r="F173" s="115" t="s">
        <v>87</v>
      </c>
      <c r="G173" s="115">
        <v>1986</v>
      </c>
      <c r="H173" s="115" t="s">
        <v>125</v>
      </c>
      <c r="I173" s="115">
        <v>2.2734296359999999</v>
      </c>
      <c r="J173" s="115" t="s">
        <v>24</v>
      </c>
      <c r="K173" s="115">
        <f>INDEX(DatosProcesados!$A$1:$BF$101,MATCH(DataBase!A173,DatosProcesados!$A$1:$A$101,0),MATCH(DataBase!J173,DatosProcesados!$A$1:$BF$1,0))</f>
        <v>0</v>
      </c>
      <c r="L173" s="115" t="str">
        <f>INDEX(Modelo!$A$9:$D$89,MATCH(DataBase!$J173,Modelo!$A$9:$A$89,0),MATCH(DataBase!L$1,Modelo!$A$9:$D$9,0))</f>
        <v>Impacto ambiental</v>
      </c>
      <c r="M173" s="115" t="str">
        <f>INDEX(Modelo!$A$9:$D$89,MATCH(DataBase!$J173,Modelo!$A$9:$A$89,0),MATCH(DataBase!M$1,Modelo!$A$9:$D$9,0))</f>
        <v>Pilar 2</v>
      </c>
      <c r="N173" s="115" t="str">
        <f>INDEX(Modelo!$A$9:$D$89,MATCH(DataBase!$J173,Modelo!$A$9:$A$89,0),MATCH(DataBase!N$1,Modelo!$A$9:$D$9,0))</f>
        <v>boolean</v>
      </c>
      <c r="O173" s="115" t="b">
        <f t="array" ref="O173">IF(N173="negativo",INDEX($AD$3:$AG$51,MATCH(1,($B173=$AD$3:$AD$51)*($J173=$AE$3:$AE$51),0),3),IF(N173="positivo",INDEX($AD$55:$AG$109,MATCH(1,($B173=$AD$55:$AD$109)*($J173=$AE$55:$AE$109),0),3)))</f>
        <v>0</v>
      </c>
      <c r="P173" s="115" t="b">
        <f t="array" ref="P173">IF(N173="negativo",INDEX($AD$3:$AG$51,MATCH(1,($B173=$AD$3:$AD$51)*($J173=$AE$3:$AE$51),0),4),IF(N173="positivo",INDEX($AD$55:$AG$109,MATCH(1,($B173=$AD$55:$AD$109)*($J173=$AE$55:$AE$109),0),4)))</f>
        <v>0</v>
      </c>
      <c r="Q173" s="115" t="str">
        <f>VLOOKUP(M173,Modelo!$A$2:$C$7,2,0)</f>
        <v>Acción Climática y Energía</v>
      </c>
      <c r="R173" s="118">
        <f t="array" ref="R173">INDEX(Modelo!$F$1:$H$37,MATCH(1,(DataBase!Q173=Modelo!$G$1:$G$37)*(DataBase!B173=Modelo!$F$1:$F$37),0),3)</f>
        <v>0.21052631578947367</v>
      </c>
      <c r="S173" s="115">
        <f t="shared" si="6"/>
        <v>0</v>
      </c>
      <c r="T173" s="115">
        <f t="shared" si="7"/>
        <v>0</v>
      </c>
    </row>
    <row r="174" spans="1:20" x14ac:dyDescent="0.3">
      <c r="A174" s="115" t="s">
        <v>234</v>
      </c>
      <c r="B174" s="115" t="s">
        <v>216</v>
      </c>
      <c r="C174" s="115" t="s">
        <v>103</v>
      </c>
      <c r="D174" s="115" t="s">
        <v>86</v>
      </c>
      <c r="E174" s="115" t="s">
        <v>86</v>
      </c>
      <c r="F174" s="115" t="s">
        <v>86</v>
      </c>
      <c r="G174" s="115">
        <v>1904</v>
      </c>
      <c r="H174" s="115" t="s">
        <v>125</v>
      </c>
      <c r="I174" s="115">
        <v>2.8467005310000002</v>
      </c>
      <c r="J174" s="115" t="s">
        <v>24</v>
      </c>
      <c r="K174" s="115" t="str">
        <f>INDEX(DatosProcesados!$A$1:$BF$101,MATCH(DataBase!A174,DatosProcesados!$A$1:$A$101,0),MATCH(DataBase!J174,DatosProcesados!$A$1:$BF$1,0))</f>
        <v>Si</v>
      </c>
      <c r="L174" s="115" t="str">
        <f>INDEX(Modelo!$A$9:$D$89,MATCH(DataBase!$J174,Modelo!$A$9:$A$89,0),MATCH(DataBase!L$1,Modelo!$A$9:$D$9,0))</f>
        <v>Impacto ambiental</v>
      </c>
      <c r="M174" s="115" t="str">
        <f>INDEX(Modelo!$A$9:$D$89,MATCH(DataBase!$J174,Modelo!$A$9:$A$89,0),MATCH(DataBase!M$1,Modelo!$A$9:$D$9,0))</f>
        <v>Pilar 2</v>
      </c>
      <c r="N174" s="115" t="str">
        <f>INDEX(Modelo!$A$9:$D$89,MATCH(DataBase!$J174,Modelo!$A$9:$A$89,0),MATCH(DataBase!N$1,Modelo!$A$9:$D$9,0))</f>
        <v>boolean</v>
      </c>
      <c r="O174" s="115" t="b">
        <f t="array" ref="O174">IF(N174="negativo",INDEX($AD$3:$AG$51,MATCH(1,($B174=$AD$3:$AD$51)*($J174=$AE$3:$AE$51),0),3),IF(N174="positivo",INDEX($AD$55:$AG$109,MATCH(1,($B174=$AD$55:$AD$109)*($J174=$AE$55:$AE$109),0),3)))</f>
        <v>0</v>
      </c>
      <c r="P174" s="115" t="b">
        <f t="array" ref="P174">IF(N174="negativo",INDEX($AD$3:$AG$51,MATCH(1,($B174=$AD$3:$AD$51)*($J174=$AE$3:$AE$51),0),4),IF(N174="positivo",INDEX($AD$55:$AG$109,MATCH(1,($B174=$AD$55:$AD$109)*($J174=$AE$55:$AE$109),0),4)))</f>
        <v>0</v>
      </c>
      <c r="Q174" s="115" t="str">
        <f>VLOOKUP(M174,Modelo!$A$2:$C$7,2,0)</f>
        <v>Acción Climática y Energía</v>
      </c>
      <c r="R174" s="118">
        <f t="array" ref="R174">INDEX(Modelo!$F$1:$H$37,MATCH(1,(DataBase!Q174=Modelo!$G$1:$G$37)*(DataBase!B174=Modelo!$F$1:$F$37),0),3)</f>
        <v>0.21052631578947367</v>
      </c>
      <c r="S174" s="115">
        <f t="shared" si="6"/>
        <v>100</v>
      </c>
      <c r="T174" s="115">
        <f t="shared" si="7"/>
        <v>21.052631578947366</v>
      </c>
    </row>
    <row r="175" spans="1:20" x14ac:dyDescent="0.3">
      <c r="A175" s="115" t="s">
        <v>359</v>
      </c>
      <c r="B175" s="115" t="s">
        <v>313</v>
      </c>
      <c r="C175" s="115" t="s">
        <v>103</v>
      </c>
      <c r="D175" s="115" t="s">
        <v>86</v>
      </c>
      <c r="E175" s="115" t="s">
        <v>87</v>
      </c>
      <c r="F175" s="115" t="s">
        <v>87</v>
      </c>
      <c r="G175" s="115">
        <v>1993</v>
      </c>
      <c r="H175" s="115" t="s">
        <v>244</v>
      </c>
      <c r="I175" s="115">
        <v>2.3607916150000001</v>
      </c>
      <c r="J175" s="115" t="s">
        <v>24</v>
      </c>
      <c r="K175" s="115" t="str">
        <f>INDEX(DatosProcesados!$A$1:$BF$101,MATCH(DataBase!A175,DatosProcesados!$A$1:$A$101,0),MATCH(DataBase!J175,DatosProcesados!$A$1:$BF$1,0))</f>
        <v>No</v>
      </c>
      <c r="L175" s="115" t="str">
        <f>INDEX(Modelo!$A$9:$D$89,MATCH(DataBase!$J175,Modelo!$A$9:$A$89,0),MATCH(DataBase!L$1,Modelo!$A$9:$D$9,0))</f>
        <v>Impacto ambiental</v>
      </c>
      <c r="M175" s="115" t="str">
        <f>INDEX(Modelo!$A$9:$D$89,MATCH(DataBase!$J175,Modelo!$A$9:$A$89,0),MATCH(DataBase!M$1,Modelo!$A$9:$D$9,0))</f>
        <v>Pilar 2</v>
      </c>
      <c r="N175" s="115" t="str">
        <f>INDEX(Modelo!$A$9:$D$89,MATCH(DataBase!$J175,Modelo!$A$9:$A$89,0),MATCH(DataBase!N$1,Modelo!$A$9:$D$9,0))</f>
        <v>boolean</v>
      </c>
      <c r="O175" s="115" t="b">
        <f t="array" ref="O175">IF(N175="negativo",INDEX($AD$3:$AG$51,MATCH(1,($B175=$AD$3:$AD$51)*($J175=$AE$3:$AE$51),0),3),IF(N175="positivo",INDEX($AD$55:$AG$109,MATCH(1,($B175=$AD$55:$AD$109)*($J175=$AE$55:$AE$109),0),3)))</f>
        <v>0</v>
      </c>
      <c r="P175" s="115" t="b">
        <f t="array" ref="P175">IF(N175="negativo",INDEX($AD$3:$AG$51,MATCH(1,($B175=$AD$3:$AD$51)*($J175=$AE$3:$AE$51),0),4),IF(N175="positivo",INDEX($AD$55:$AG$109,MATCH(1,($B175=$AD$55:$AD$109)*($J175=$AE$55:$AE$109),0),4)))</f>
        <v>0</v>
      </c>
      <c r="Q175" s="115" t="str">
        <f>VLOOKUP(M175,Modelo!$A$2:$C$7,2,0)</f>
        <v>Acción Climática y Energía</v>
      </c>
      <c r="R175" s="118">
        <f t="array" ref="R175">INDEX(Modelo!$F$1:$H$37,MATCH(1,(DataBase!Q175=Modelo!$G$1:$G$37)*(DataBase!B175=Modelo!$F$1:$F$37),0),3)</f>
        <v>0.17647058823529413</v>
      </c>
      <c r="S175" s="115">
        <f t="shared" si="6"/>
        <v>0</v>
      </c>
      <c r="T175" s="115">
        <f t="shared" si="7"/>
        <v>0</v>
      </c>
    </row>
    <row r="176" spans="1:20" x14ac:dyDescent="0.3">
      <c r="A176" s="115" t="s">
        <v>327</v>
      </c>
      <c r="B176" s="115" t="s">
        <v>313</v>
      </c>
      <c r="C176" s="115" t="s">
        <v>103</v>
      </c>
      <c r="D176" s="115" t="s">
        <v>86</v>
      </c>
      <c r="E176" s="115" t="s">
        <v>86</v>
      </c>
      <c r="F176" s="115" t="s">
        <v>87</v>
      </c>
      <c r="G176" s="115">
        <v>2005</v>
      </c>
      <c r="H176" s="115" t="s">
        <v>328</v>
      </c>
      <c r="I176" s="115">
        <v>10.521119421</v>
      </c>
      <c r="J176" s="115" t="s">
        <v>24</v>
      </c>
      <c r="K176" s="115" t="str">
        <f>INDEX(DatosProcesados!$A$1:$BF$101,MATCH(DataBase!A176,DatosProcesados!$A$1:$A$101,0),MATCH(DataBase!J176,DatosProcesados!$A$1:$BF$1,0))</f>
        <v>Si</v>
      </c>
      <c r="L176" s="115" t="str">
        <f>INDEX(Modelo!$A$9:$D$89,MATCH(DataBase!$J176,Modelo!$A$9:$A$89,0),MATCH(DataBase!L$1,Modelo!$A$9:$D$9,0))</f>
        <v>Impacto ambiental</v>
      </c>
      <c r="M176" s="115" t="str">
        <f>INDEX(Modelo!$A$9:$D$89,MATCH(DataBase!$J176,Modelo!$A$9:$A$89,0),MATCH(DataBase!M$1,Modelo!$A$9:$D$9,0))</f>
        <v>Pilar 2</v>
      </c>
      <c r="N176" s="115" t="str">
        <f>INDEX(Modelo!$A$9:$D$89,MATCH(DataBase!$J176,Modelo!$A$9:$A$89,0),MATCH(DataBase!N$1,Modelo!$A$9:$D$9,0))</f>
        <v>boolean</v>
      </c>
      <c r="O176" s="115" t="b">
        <f t="array" ref="O176">IF(N176="negativo",INDEX($AD$3:$AG$51,MATCH(1,($B176=$AD$3:$AD$51)*($J176=$AE$3:$AE$51),0),3),IF(N176="positivo",INDEX($AD$55:$AG$109,MATCH(1,($B176=$AD$55:$AD$109)*($J176=$AE$55:$AE$109),0),3)))</f>
        <v>0</v>
      </c>
      <c r="P176" s="115" t="b">
        <f t="array" ref="P176">IF(N176="negativo",INDEX($AD$3:$AG$51,MATCH(1,($B176=$AD$3:$AD$51)*($J176=$AE$3:$AE$51),0),4),IF(N176="positivo",INDEX($AD$55:$AG$109,MATCH(1,($B176=$AD$55:$AD$109)*($J176=$AE$55:$AE$109),0),4)))</f>
        <v>0</v>
      </c>
      <c r="Q176" s="115" t="str">
        <f>VLOOKUP(M176,Modelo!$A$2:$C$7,2,0)</f>
        <v>Acción Climática y Energía</v>
      </c>
      <c r="R176" s="118">
        <f t="array" ref="R176">INDEX(Modelo!$F$1:$H$37,MATCH(1,(DataBase!Q176=Modelo!$G$1:$G$37)*(DataBase!B176=Modelo!$F$1:$F$37),0),3)</f>
        <v>0.17647058823529413</v>
      </c>
      <c r="S176" s="115">
        <f t="shared" si="6"/>
        <v>100</v>
      </c>
      <c r="T176" s="115">
        <f t="shared" si="7"/>
        <v>17.647058823529413</v>
      </c>
    </row>
    <row r="177" spans="1:20" x14ac:dyDescent="0.3">
      <c r="A177" s="115" t="s">
        <v>283</v>
      </c>
      <c r="B177" s="115" t="s">
        <v>216</v>
      </c>
      <c r="C177" s="115" t="s">
        <v>103</v>
      </c>
      <c r="D177" s="115" t="s">
        <v>86</v>
      </c>
      <c r="E177" s="115" t="s">
        <v>86</v>
      </c>
      <c r="F177" s="115" t="s">
        <v>87</v>
      </c>
      <c r="G177" s="115">
        <v>1958</v>
      </c>
      <c r="H177" s="115" t="s">
        <v>125</v>
      </c>
      <c r="I177" s="115">
        <v>2.0172595470000001</v>
      </c>
      <c r="J177" s="115" t="s">
        <v>24</v>
      </c>
      <c r="K177" s="115" t="str">
        <f>INDEX(DatosProcesados!$A$1:$BF$101,MATCH(DataBase!A177,DatosProcesados!$A$1:$A$101,0),MATCH(DataBase!J177,DatosProcesados!$A$1:$BF$1,0))</f>
        <v>No</v>
      </c>
      <c r="L177" s="115" t="str">
        <f>INDEX(Modelo!$A$9:$D$89,MATCH(DataBase!$J177,Modelo!$A$9:$A$89,0),MATCH(DataBase!L$1,Modelo!$A$9:$D$9,0))</f>
        <v>Impacto ambiental</v>
      </c>
      <c r="M177" s="115" t="str">
        <f>INDEX(Modelo!$A$9:$D$89,MATCH(DataBase!$J177,Modelo!$A$9:$A$89,0),MATCH(DataBase!M$1,Modelo!$A$9:$D$9,0))</f>
        <v>Pilar 2</v>
      </c>
      <c r="N177" s="115" t="str">
        <f>INDEX(Modelo!$A$9:$D$89,MATCH(DataBase!$J177,Modelo!$A$9:$A$89,0),MATCH(DataBase!N$1,Modelo!$A$9:$D$9,0))</f>
        <v>boolean</v>
      </c>
      <c r="O177" s="115" t="b">
        <f t="array" ref="O177">IF(N177="negativo",INDEX($AD$3:$AG$51,MATCH(1,($B177=$AD$3:$AD$51)*($J177=$AE$3:$AE$51),0),3),IF(N177="positivo",INDEX($AD$55:$AG$109,MATCH(1,($B177=$AD$55:$AD$109)*($J177=$AE$55:$AE$109),0),3)))</f>
        <v>0</v>
      </c>
      <c r="P177" s="115" t="b">
        <f t="array" ref="P177">IF(N177="negativo",INDEX($AD$3:$AG$51,MATCH(1,($B177=$AD$3:$AD$51)*($J177=$AE$3:$AE$51),0),4),IF(N177="positivo",INDEX($AD$55:$AG$109,MATCH(1,($B177=$AD$55:$AD$109)*($J177=$AE$55:$AE$109),0),4)))</f>
        <v>0</v>
      </c>
      <c r="Q177" s="115" t="str">
        <f>VLOOKUP(M177,Modelo!$A$2:$C$7,2,0)</f>
        <v>Acción Climática y Energía</v>
      </c>
      <c r="R177" s="118">
        <f t="array" ref="R177">INDEX(Modelo!$F$1:$H$37,MATCH(1,(DataBase!Q177=Modelo!$G$1:$G$37)*(DataBase!B177=Modelo!$F$1:$F$37),0),3)</f>
        <v>0.21052631578947367</v>
      </c>
      <c r="S177" s="115">
        <f t="shared" si="6"/>
        <v>0</v>
      </c>
      <c r="T177" s="115">
        <f t="shared" si="7"/>
        <v>0</v>
      </c>
    </row>
    <row r="178" spans="1:20" x14ac:dyDescent="0.3">
      <c r="A178" s="115" t="s">
        <v>188</v>
      </c>
      <c r="B178" s="115" t="s">
        <v>84</v>
      </c>
      <c r="C178" s="115" t="s">
        <v>103</v>
      </c>
      <c r="D178" s="115" t="s">
        <v>86</v>
      </c>
      <c r="E178" s="115" t="s">
        <v>87</v>
      </c>
      <c r="F178" s="115" t="s">
        <v>86</v>
      </c>
      <c r="G178" s="115">
        <v>1974</v>
      </c>
      <c r="H178" s="115" t="s">
        <v>125</v>
      </c>
      <c r="I178" s="115">
        <v>2.2729038500000001</v>
      </c>
      <c r="J178" s="115" t="s">
        <v>24</v>
      </c>
      <c r="K178" s="115" t="str">
        <f>INDEX(DatosProcesados!$A$1:$BF$101,MATCH(DataBase!A178,DatosProcesados!$A$1:$A$101,0),MATCH(DataBase!J178,DatosProcesados!$A$1:$BF$1,0))</f>
        <v>No</v>
      </c>
      <c r="L178" s="115" t="str">
        <f>INDEX(Modelo!$A$9:$D$89,MATCH(DataBase!$J178,Modelo!$A$9:$A$89,0),MATCH(DataBase!L$1,Modelo!$A$9:$D$9,0))</f>
        <v>Impacto ambiental</v>
      </c>
      <c r="M178" s="115" t="str">
        <f>INDEX(Modelo!$A$9:$D$89,MATCH(DataBase!$J178,Modelo!$A$9:$A$89,0),MATCH(DataBase!M$1,Modelo!$A$9:$D$9,0))</f>
        <v>Pilar 2</v>
      </c>
      <c r="N178" s="115" t="str">
        <f>INDEX(Modelo!$A$9:$D$89,MATCH(DataBase!$J178,Modelo!$A$9:$A$89,0),MATCH(DataBase!N$1,Modelo!$A$9:$D$9,0))</f>
        <v>boolean</v>
      </c>
      <c r="O178" s="115" t="b">
        <f t="array" ref="O178">IF(N178="negativo",INDEX($AD$3:$AG$51,MATCH(1,($B178=$AD$3:$AD$51)*($J178=$AE$3:$AE$51),0),3),IF(N178="positivo",INDEX($AD$55:$AG$109,MATCH(1,($B178=$AD$55:$AD$109)*($J178=$AE$55:$AE$109),0),3)))</f>
        <v>0</v>
      </c>
      <c r="P178" s="115" t="b">
        <f t="array" ref="P178">IF(N178="negativo",INDEX($AD$3:$AG$51,MATCH(1,($B178=$AD$3:$AD$51)*($J178=$AE$3:$AE$51),0),4),IF(N178="positivo",INDEX($AD$55:$AG$109,MATCH(1,($B178=$AD$55:$AD$109)*($J178=$AE$55:$AE$109),0),4)))</f>
        <v>0</v>
      </c>
      <c r="Q178" s="115" t="str">
        <f>VLOOKUP(M178,Modelo!$A$2:$C$7,2,0)</f>
        <v>Acción Climática y Energía</v>
      </c>
      <c r="R178" s="118">
        <f t="array" ref="R178">INDEX(Modelo!$F$1:$H$37,MATCH(1,(DataBase!Q178=Modelo!$G$1:$G$37)*(DataBase!B178=Modelo!$F$1:$F$37),0),3)</f>
        <v>0.11764705882352941</v>
      </c>
      <c r="S178" s="115">
        <f t="shared" si="6"/>
        <v>0</v>
      </c>
      <c r="T178" s="115">
        <f t="shared" si="7"/>
        <v>0</v>
      </c>
    </row>
    <row r="179" spans="1:20" x14ac:dyDescent="0.3">
      <c r="A179" s="115" t="s">
        <v>199</v>
      </c>
      <c r="B179" s="115" t="s">
        <v>84</v>
      </c>
      <c r="C179" s="115" t="s">
        <v>103</v>
      </c>
      <c r="D179" s="115" t="s">
        <v>86</v>
      </c>
      <c r="E179" s="115" t="s">
        <v>86</v>
      </c>
      <c r="F179" s="115" t="s">
        <v>87</v>
      </c>
      <c r="G179" s="115">
        <v>2015</v>
      </c>
      <c r="H179" s="115" t="s">
        <v>125</v>
      </c>
      <c r="I179" s="115">
        <v>0.70314701400000001</v>
      </c>
      <c r="J179" s="115" t="s">
        <v>24</v>
      </c>
      <c r="K179" s="115">
        <f>INDEX(DatosProcesados!$A$1:$BF$101,MATCH(DataBase!A179,DatosProcesados!$A$1:$A$101,0),MATCH(DataBase!J179,DatosProcesados!$A$1:$BF$1,0))</f>
        <v>0</v>
      </c>
      <c r="L179" s="115" t="str">
        <f>INDEX(Modelo!$A$9:$D$89,MATCH(DataBase!$J179,Modelo!$A$9:$A$89,0),MATCH(DataBase!L$1,Modelo!$A$9:$D$9,0))</f>
        <v>Impacto ambiental</v>
      </c>
      <c r="M179" s="115" t="str">
        <f>INDEX(Modelo!$A$9:$D$89,MATCH(DataBase!$J179,Modelo!$A$9:$A$89,0),MATCH(DataBase!M$1,Modelo!$A$9:$D$9,0))</f>
        <v>Pilar 2</v>
      </c>
      <c r="N179" s="115" t="str">
        <f>INDEX(Modelo!$A$9:$D$89,MATCH(DataBase!$J179,Modelo!$A$9:$A$89,0),MATCH(DataBase!N$1,Modelo!$A$9:$D$9,0))</f>
        <v>boolean</v>
      </c>
      <c r="O179" s="115" t="b">
        <f t="array" ref="O179">IF(N179="negativo",INDEX($AD$3:$AG$51,MATCH(1,($B179=$AD$3:$AD$51)*($J179=$AE$3:$AE$51),0),3),IF(N179="positivo",INDEX($AD$55:$AG$109,MATCH(1,($B179=$AD$55:$AD$109)*($J179=$AE$55:$AE$109),0),3)))</f>
        <v>0</v>
      </c>
      <c r="P179" s="115" t="b">
        <f t="array" ref="P179">IF(N179="negativo",INDEX($AD$3:$AG$51,MATCH(1,($B179=$AD$3:$AD$51)*($J179=$AE$3:$AE$51),0),4),IF(N179="positivo",INDEX($AD$55:$AG$109,MATCH(1,($B179=$AD$55:$AD$109)*($J179=$AE$55:$AE$109),0),4)))</f>
        <v>0</v>
      </c>
      <c r="Q179" s="115" t="str">
        <f>VLOOKUP(M179,Modelo!$A$2:$C$7,2,0)</f>
        <v>Acción Climática y Energía</v>
      </c>
      <c r="R179" s="118">
        <f t="array" ref="R179">INDEX(Modelo!$F$1:$H$37,MATCH(1,(DataBase!Q179=Modelo!$G$1:$G$37)*(DataBase!B179=Modelo!$F$1:$F$37),0),3)</f>
        <v>0.11764705882352941</v>
      </c>
      <c r="S179" s="115">
        <f t="shared" si="6"/>
        <v>0</v>
      </c>
      <c r="T179" s="115">
        <f t="shared" si="7"/>
        <v>0</v>
      </c>
    </row>
    <row r="180" spans="1:20" x14ac:dyDescent="0.3">
      <c r="A180" s="115" t="s">
        <v>215</v>
      </c>
      <c r="B180" s="115" t="s">
        <v>216</v>
      </c>
      <c r="C180" s="115" t="s">
        <v>97</v>
      </c>
      <c r="D180" s="115" t="s">
        <v>86</v>
      </c>
      <c r="E180" s="115" t="s">
        <v>86</v>
      </c>
      <c r="F180" s="115" t="s">
        <v>86</v>
      </c>
      <c r="G180" s="115">
        <v>1956</v>
      </c>
      <c r="H180" s="115" t="s">
        <v>125</v>
      </c>
      <c r="I180" s="115">
        <v>25.860914507</v>
      </c>
      <c r="J180" s="115" t="s">
        <v>24</v>
      </c>
      <c r="K180" s="115" t="str">
        <f>INDEX(DatosProcesados!$A$1:$BF$101,MATCH(DataBase!A180,DatosProcesados!$A$1:$A$101,0),MATCH(DataBase!J180,DatosProcesados!$A$1:$BF$1,0))</f>
        <v>No</v>
      </c>
      <c r="L180" s="115" t="str">
        <f>INDEX(Modelo!$A$9:$D$89,MATCH(DataBase!$J180,Modelo!$A$9:$A$89,0),MATCH(DataBase!L$1,Modelo!$A$9:$D$9,0))</f>
        <v>Impacto ambiental</v>
      </c>
      <c r="M180" s="115" t="str">
        <f>INDEX(Modelo!$A$9:$D$89,MATCH(DataBase!$J180,Modelo!$A$9:$A$89,0),MATCH(DataBase!M$1,Modelo!$A$9:$D$9,0))</f>
        <v>Pilar 2</v>
      </c>
      <c r="N180" s="115" t="str">
        <f>INDEX(Modelo!$A$9:$D$89,MATCH(DataBase!$J180,Modelo!$A$9:$A$89,0),MATCH(DataBase!N$1,Modelo!$A$9:$D$9,0))</f>
        <v>boolean</v>
      </c>
      <c r="O180" s="115" t="b">
        <f t="array" ref="O180">IF(N180="negativo",INDEX($AD$3:$AG$51,MATCH(1,($B180=$AD$3:$AD$51)*($J180=$AE$3:$AE$51),0),3),IF(N180="positivo",INDEX($AD$55:$AG$109,MATCH(1,($B180=$AD$55:$AD$109)*($J180=$AE$55:$AE$109),0),3)))</f>
        <v>0</v>
      </c>
      <c r="P180" s="115" t="b">
        <f t="array" ref="P180">IF(N180="negativo",INDEX($AD$3:$AG$51,MATCH(1,($B180=$AD$3:$AD$51)*($J180=$AE$3:$AE$51),0),4),IF(N180="positivo",INDEX($AD$55:$AG$109,MATCH(1,($B180=$AD$55:$AD$109)*($J180=$AE$55:$AE$109),0),4)))</f>
        <v>0</v>
      </c>
      <c r="Q180" s="115" t="str">
        <f>VLOOKUP(M180,Modelo!$A$2:$C$7,2,0)</f>
        <v>Acción Climática y Energía</v>
      </c>
      <c r="R180" s="118">
        <f t="array" ref="R180">INDEX(Modelo!$F$1:$H$37,MATCH(1,(DataBase!Q180=Modelo!$G$1:$G$37)*(DataBase!B180=Modelo!$F$1:$F$37),0),3)</f>
        <v>0.21052631578947367</v>
      </c>
      <c r="S180" s="115">
        <f t="shared" si="6"/>
        <v>0</v>
      </c>
      <c r="T180" s="115">
        <f t="shared" si="7"/>
        <v>0</v>
      </c>
    </row>
    <row r="181" spans="1:20" x14ac:dyDescent="0.3">
      <c r="A181" s="115" t="s">
        <v>257</v>
      </c>
      <c r="B181" s="115" t="s">
        <v>216</v>
      </c>
      <c r="C181" s="115" t="s">
        <v>97</v>
      </c>
      <c r="D181" s="115" t="s">
        <v>86</v>
      </c>
      <c r="E181" s="115" t="s">
        <v>87</v>
      </c>
      <c r="F181" s="115" t="s">
        <v>87</v>
      </c>
      <c r="G181" s="115">
        <v>1898</v>
      </c>
      <c r="H181" s="115" t="s">
        <v>167</v>
      </c>
      <c r="I181" s="115">
        <v>2.4260392159999999</v>
      </c>
      <c r="J181" s="115" t="s">
        <v>24</v>
      </c>
      <c r="K181" s="115" t="str">
        <f>INDEX(DatosProcesados!$A$1:$BF$101,MATCH(DataBase!A181,DatosProcesados!$A$1:$A$101,0),MATCH(DataBase!J181,DatosProcesados!$A$1:$BF$1,0))</f>
        <v>No</v>
      </c>
      <c r="L181" s="115" t="str">
        <f>INDEX(Modelo!$A$9:$D$89,MATCH(DataBase!$J181,Modelo!$A$9:$A$89,0),MATCH(DataBase!L$1,Modelo!$A$9:$D$9,0))</f>
        <v>Impacto ambiental</v>
      </c>
      <c r="M181" s="115" t="str">
        <f>INDEX(Modelo!$A$9:$D$89,MATCH(DataBase!$J181,Modelo!$A$9:$A$89,0),MATCH(DataBase!M$1,Modelo!$A$9:$D$9,0))</f>
        <v>Pilar 2</v>
      </c>
      <c r="N181" s="115" t="str">
        <f>INDEX(Modelo!$A$9:$D$89,MATCH(DataBase!$J181,Modelo!$A$9:$A$89,0),MATCH(DataBase!N$1,Modelo!$A$9:$D$9,0))</f>
        <v>boolean</v>
      </c>
      <c r="O181" s="115" t="b">
        <f t="array" ref="O181">IF(N181="negativo",INDEX($AD$3:$AG$51,MATCH(1,($B181=$AD$3:$AD$51)*($J181=$AE$3:$AE$51),0),3),IF(N181="positivo",INDEX($AD$55:$AG$109,MATCH(1,($B181=$AD$55:$AD$109)*($J181=$AE$55:$AE$109),0),3)))</f>
        <v>0</v>
      </c>
      <c r="P181" s="115" t="b">
        <f t="array" ref="P181">IF(N181="negativo",INDEX($AD$3:$AG$51,MATCH(1,($B181=$AD$3:$AD$51)*($J181=$AE$3:$AE$51),0),4),IF(N181="positivo",INDEX($AD$55:$AG$109,MATCH(1,($B181=$AD$55:$AD$109)*($J181=$AE$55:$AE$109),0),4)))</f>
        <v>0</v>
      </c>
      <c r="Q181" s="115" t="str">
        <f>VLOOKUP(M181,Modelo!$A$2:$C$7,2,0)</f>
        <v>Acción Climática y Energía</v>
      </c>
      <c r="R181" s="118">
        <f t="array" ref="R181">INDEX(Modelo!$F$1:$H$37,MATCH(1,(DataBase!Q181=Modelo!$G$1:$G$37)*(DataBase!B181=Modelo!$F$1:$F$37),0),3)</f>
        <v>0.21052631578947367</v>
      </c>
      <c r="S181" s="115">
        <f t="shared" si="6"/>
        <v>0</v>
      </c>
      <c r="T181" s="115">
        <f t="shared" si="7"/>
        <v>0</v>
      </c>
    </row>
    <row r="182" spans="1:20" x14ac:dyDescent="0.3">
      <c r="A182" s="115" t="s">
        <v>301</v>
      </c>
      <c r="B182" s="115" t="s">
        <v>216</v>
      </c>
      <c r="C182" s="115" t="s">
        <v>103</v>
      </c>
      <c r="D182" s="115" t="s">
        <v>86</v>
      </c>
      <c r="E182" s="115" t="s">
        <v>87</v>
      </c>
      <c r="F182" s="115" t="s">
        <v>86</v>
      </c>
      <c r="G182" s="115">
        <v>1998</v>
      </c>
      <c r="H182" s="115" t="s">
        <v>125</v>
      </c>
      <c r="I182" s="115">
        <v>1.697301486</v>
      </c>
      <c r="J182" s="115" t="s">
        <v>24</v>
      </c>
      <c r="K182" s="115" t="str">
        <f>INDEX(DatosProcesados!$A$1:$BF$101,MATCH(DataBase!A182,DatosProcesados!$A$1:$A$101,0),MATCH(DataBase!J182,DatosProcesados!$A$1:$BF$1,0))</f>
        <v>No</v>
      </c>
      <c r="L182" s="115" t="str">
        <f>INDEX(Modelo!$A$9:$D$89,MATCH(DataBase!$J182,Modelo!$A$9:$A$89,0),MATCH(DataBase!L$1,Modelo!$A$9:$D$9,0))</f>
        <v>Impacto ambiental</v>
      </c>
      <c r="M182" s="115" t="str">
        <f>INDEX(Modelo!$A$9:$D$89,MATCH(DataBase!$J182,Modelo!$A$9:$A$89,0),MATCH(DataBase!M$1,Modelo!$A$9:$D$9,0))</f>
        <v>Pilar 2</v>
      </c>
      <c r="N182" s="115" t="str">
        <f>INDEX(Modelo!$A$9:$D$89,MATCH(DataBase!$J182,Modelo!$A$9:$A$89,0),MATCH(DataBase!N$1,Modelo!$A$9:$D$9,0))</f>
        <v>boolean</v>
      </c>
      <c r="O182" s="115" t="b">
        <f t="array" ref="O182">IF(N182="negativo",INDEX($AD$3:$AG$51,MATCH(1,($B182=$AD$3:$AD$51)*($J182=$AE$3:$AE$51),0),3),IF(N182="positivo",INDEX($AD$55:$AG$109,MATCH(1,($B182=$AD$55:$AD$109)*($J182=$AE$55:$AE$109),0),3)))</f>
        <v>0</v>
      </c>
      <c r="P182" s="115" t="b">
        <f t="array" ref="P182">IF(N182="negativo",INDEX($AD$3:$AG$51,MATCH(1,($B182=$AD$3:$AD$51)*($J182=$AE$3:$AE$51),0),4),IF(N182="positivo",INDEX($AD$55:$AG$109,MATCH(1,($B182=$AD$55:$AD$109)*($J182=$AE$55:$AE$109),0),4)))</f>
        <v>0</v>
      </c>
      <c r="Q182" s="115" t="str">
        <f>VLOOKUP(M182,Modelo!$A$2:$C$7,2,0)</f>
        <v>Acción Climática y Energía</v>
      </c>
      <c r="R182" s="118">
        <f t="array" ref="R182">INDEX(Modelo!$F$1:$H$37,MATCH(1,(DataBase!Q182=Modelo!$G$1:$G$37)*(DataBase!B182=Modelo!$F$1:$F$37),0),3)</f>
        <v>0.21052631578947367</v>
      </c>
      <c r="S182" s="115">
        <f t="shared" si="6"/>
        <v>0</v>
      </c>
      <c r="T182" s="115">
        <f t="shared" si="7"/>
        <v>0</v>
      </c>
    </row>
    <row r="183" spans="1:20" x14ac:dyDescent="0.3">
      <c r="A183" s="115" t="s">
        <v>352</v>
      </c>
      <c r="B183" s="115" t="s">
        <v>313</v>
      </c>
      <c r="C183" s="115" t="s">
        <v>103</v>
      </c>
      <c r="D183" s="115" t="s">
        <v>87</v>
      </c>
      <c r="E183" s="115" t="s">
        <v>87</v>
      </c>
      <c r="F183" s="115" t="s">
        <v>87</v>
      </c>
      <c r="G183" s="115">
        <v>1969</v>
      </c>
      <c r="H183" s="115" t="s">
        <v>353</v>
      </c>
      <c r="I183" s="115">
        <v>3.188315636</v>
      </c>
      <c r="J183" s="115" t="s">
        <v>24</v>
      </c>
      <c r="K183" s="115" t="str">
        <f>INDEX(DatosProcesados!$A$1:$BF$101,MATCH(DataBase!A183,DatosProcesados!$A$1:$A$101,0),MATCH(DataBase!J183,DatosProcesados!$A$1:$BF$1,0))</f>
        <v>No</v>
      </c>
      <c r="L183" s="115" t="str">
        <f>INDEX(Modelo!$A$9:$D$89,MATCH(DataBase!$J183,Modelo!$A$9:$A$89,0),MATCH(DataBase!L$1,Modelo!$A$9:$D$9,0))</f>
        <v>Impacto ambiental</v>
      </c>
      <c r="M183" s="115" t="str">
        <f>INDEX(Modelo!$A$9:$D$89,MATCH(DataBase!$J183,Modelo!$A$9:$A$89,0),MATCH(DataBase!M$1,Modelo!$A$9:$D$9,0))</f>
        <v>Pilar 2</v>
      </c>
      <c r="N183" s="115" t="str">
        <f>INDEX(Modelo!$A$9:$D$89,MATCH(DataBase!$J183,Modelo!$A$9:$A$89,0),MATCH(DataBase!N$1,Modelo!$A$9:$D$9,0))</f>
        <v>boolean</v>
      </c>
      <c r="O183" s="115" t="b">
        <f t="array" ref="O183">IF(N183="negativo",INDEX($AD$3:$AG$51,MATCH(1,($B183=$AD$3:$AD$51)*($J183=$AE$3:$AE$51),0),3),IF(N183="positivo",INDEX($AD$55:$AG$109,MATCH(1,($B183=$AD$55:$AD$109)*($J183=$AE$55:$AE$109),0),3)))</f>
        <v>0</v>
      </c>
      <c r="P183" s="115" t="b">
        <f t="array" ref="P183">IF(N183="negativo",INDEX($AD$3:$AG$51,MATCH(1,($B183=$AD$3:$AD$51)*($J183=$AE$3:$AE$51),0),4),IF(N183="positivo",INDEX($AD$55:$AG$109,MATCH(1,($B183=$AD$55:$AD$109)*($J183=$AE$55:$AE$109),0),4)))</f>
        <v>0</v>
      </c>
      <c r="Q183" s="115" t="str">
        <f>VLOOKUP(M183,Modelo!$A$2:$C$7,2,0)</f>
        <v>Acción Climática y Energía</v>
      </c>
      <c r="R183" s="118">
        <f t="array" ref="R183">INDEX(Modelo!$F$1:$H$37,MATCH(1,(DataBase!Q183=Modelo!$G$1:$G$37)*(DataBase!B183=Modelo!$F$1:$F$37),0),3)</f>
        <v>0.17647058823529413</v>
      </c>
      <c r="S183" s="115">
        <f t="shared" si="6"/>
        <v>0</v>
      </c>
      <c r="T183" s="115">
        <f t="shared" si="7"/>
        <v>0</v>
      </c>
    </row>
    <row r="184" spans="1:20" x14ac:dyDescent="0.3">
      <c r="A184" s="115" t="s">
        <v>427</v>
      </c>
      <c r="B184" s="115" t="s">
        <v>407</v>
      </c>
      <c r="C184" s="115" t="s">
        <v>103</v>
      </c>
      <c r="D184" s="115" t="s">
        <v>86</v>
      </c>
      <c r="E184" s="115" t="s">
        <v>86</v>
      </c>
      <c r="F184" s="115" t="s">
        <v>87</v>
      </c>
      <c r="G184" s="115">
        <v>2020</v>
      </c>
      <c r="H184" s="115" t="s">
        <v>428</v>
      </c>
      <c r="I184" s="115">
        <v>1.943851598</v>
      </c>
      <c r="J184" s="115" t="s">
        <v>24</v>
      </c>
      <c r="K184" s="115" t="str">
        <f>INDEX(DatosProcesados!$A$1:$BF$101,MATCH(DataBase!A184,DatosProcesados!$A$1:$A$101,0),MATCH(DataBase!J184,DatosProcesados!$A$1:$BF$1,0))</f>
        <v>No</v>
      </c>
      <c r="L184" s="115" t="str">
        <f>INDEX(Modelo!$A$9:$D$89,MATCH(DataBase!$J184,Modelo!$A$9:$A$89,0),MATCH(DataBase!L$1,Modelo!$A$9:$D$9,0))</f>
        <v>Impacto ambiental</v>
      </c>
      <c r="M184" s="115" t="str">
        <f>INDEX(Modelo!$A$9:$D$89,MATCH(DataBase!$J184,Modelo!$A$9:$A$89,0),MATCH(DataBase!M$1,Modelo!$A$9:$D$9,0))</f>
        <v>Pilar 2</v>
      </c>
      <c r="N184" s="115" t="str">
        <f>INDEX(Modelo!$A$9:$D$89,MATCH(DataBase!$J184,Modelo!$A$9:$A$89,0),MATCH(DataBase!N$1,Modelo!$A$9:$D$9,0))</f>
        <v>boolean</v>
      </c>
      <c r="O184" s="115" t="b">
        <f t="array" ref="O184">IF(N184="negativo",INDEX($AD$3:$AG$51,MATCH(1,($B184=$AD$3:$AD$51)*($J184=$AE$3:$AE$51),0),3),IF(N184="positivo",INDEX($AD$55:$AG$109,MATCH(1,($B184=$AD$55:$AD$109)*($J184=$AE$55:$AE$109),0),3)))</f>
        <v>0</v>
      </c>
      <c r="P184" s="115" t="b">
        <f t="array" ref="P184">IF(N184="negativo",INDEX($AD$3:$AG$51,MATCH(1,($B184=$AD$3:$AD$51)*($J184=$AE$3:$AE$51),0),4),IF(N184="positivo",INDEX($AD$55:$AG$109,MATCH(1,($B184=$AD$55:$AD$109)*($J184=$AE$55:$AE$109),0),4)))</f>
        <v>0</v>
      </c>
      <c r="Q184" s="115" t="str">
        <f>VLOOKUP(M184,Modelo!$A$2:$C$7,2,0)</f>
        <v>Acción Climática y Energía</v>
      </c>
      <c r="R184" s="118">
        <f t="array" ref="R184">INDEX(Modelo!$F$1:$H$37,MATCH(1,(DataBase!Q184=Modelo!$G$1:$G$37)*(DataBase!B184=Modelo!$F$1:$F$37),0),3)</f>
        <v>0.19230769230769232</v>
      </c>
      <c r="S184" s="115">
        <f t="shared" si="6"/>
        <v>0</v>
      </c>
      <c r="T184" s="115">
        <f t="shared" si="7"/>
        <v>0</v>
      </c>
    </row>
    <row r="185" spans="1:20" x14ac:dyDescent="0.3">
      <c r="A185" s="115" t="s">
        <v>333</v>
      </c>
      <c r="B185" s="115" t="s">
        <v>313</v>
      </c>
      <c r="C185" s="115" t="s">
        <v>103</v>
      </c>
      <c r="D185" s="115" t="s">
        <v>86</v>
      </c>
      <c r="E185" s="115" t="s">
        <v>86</v>
      </c>
      <c r="F185" s="115" t="s">
        <v>87</v>
      </c>
      <c r="G185" s="115">
        <v>1952</v>
      </c>
      <c r="H185" s="115" t="s">
        <v>177</v>
      </c>
      <c r="I185" s="115">
        <v>5.9910971069999999</v>
      </c>
      <c r="J185" s="115" t="s">
        <v>24</v>
      </c>
      <c r="K185" s="115" t="str">
        <f>INDEX(DatosProcesados!$A$1:$BF$101,MATCH(DataBase!A185,DatosProcesados!$A$1:$A$101,0),MATCH(DataBase!J185,DatosProcesados!$A$1:$BF$1,0))</f>
        <v>Si</v>
      </c>
      <c r="L185" s="115" t="str">
        <f>INDEX(Modelo!$A$9:$D$89,MATCH(DataBase!$J185,Modelo!$A$9:$A$89,0),MATCH(DataBase!L$1,Modelo!$A$9:$D$9,0))</f>
        <v>Impacto ambiental</v>
      </c>
      <c r="M185" s="115" t="str">
        <f>INDEX(Modelo!$A$9:$D$89,MATCH(DataBase!$J185,Modelo!$A$9:$A$89,0),MATCH(DataBase!M$1,Modelo!$A$9:$D$9,0))</f>
        <v>Pilar 2</v>
      </c>
      <c r="N185" s="115" t="str">
        <f>INDEX(Modelo!$A$9:$D$89,MATCH(DataBase!$J185,Modelo!$A$9:$A$89,0),MATCH(DataBase!N$1,Modelo!$A$9:$D$9,0))</f>
        <v>boolean</v>
      </c>
      <c r="O185" s="115" t="b">
        <f t="array" ref="O185">IF(N185="negativo",INDEX($AD$3:$AG$51,MATCH(1,($B185=$AD$3:$AD$51)*($J185=$AE$3:$AE$51),0),3),IF(N185="positivo",INDEX($AD$55:$AG$109,MATCH(1,($B185=$AD$55:$AD$109)*($J185=$AE$55:$AE$109),0),3)))</f>
        <v>0</v>
      </c>
      <c r="P185" s="115" t="b">
        <f t="array" ref="P185">IF(N185="negativo",INDEX($AD$3:$AG$51,MATCH(1,($B185=$AD$3:$AD$51)*($J185=$AE$3:$AE$51),0),4),IF(N185="positivo",INDEX($AD$55:$AG$109,MATCH(1,($B185=$AD$55:$AD$109)*($J185=$AE$55:$AE$109),0),4)))</f>
        <v>0</v>
      </c>
      <c r="Q185" s="115" t="str">
        <f>VLOOKUP(M185,Modelo!$A$2:$C$7,2,0)</f>
        <v>Acción Climática y Energía</v>
      </c>
      <c r="R185" s="118">
        <f t="array" ref="R185">INDEX(Modelo!$F$1:$H$37,MATCH(1,(DataBase!Q185=Modelo!$G$1:$G$37)*(DataBase!B185=Modelo!$F$1:$F$37),0),3)</f>
        <v>0.17647058823529413</v>
      </c>
      <c r="S185" s="115">
        <f t="shared" si="6"/>
        <v>100</v>
      </c>
      <c r="T185" s="115">
        <f t="shared" si="7"/>
        <v>17.647058823529413</v>
      </c>
    </row>
    <row r="186" spans="1:20" x14ac:dyDescent="0.3">
      <c r="A186" s="115" t="s">
        <v>371</v>
      </c>
      <c r="B186" s="115" t="s">
        <v>313</v>
      </c>
      <c r="C186" s="115" t="s">
        <v>103</v>
      </c>
      <c r="D186" s="115" t="s">
        <v>87</v>
      </c>
      <c r="E186" s="115" t="s">
        <v>86</v>
      </c>
      <c r="F186" s="115" t="s">
        <v>87</v>
      </c>
      <c r="G186" s="115">
        <v>1977</v>
      </c>
      <c r="H186" s="115" t="s">
        <v>281</v>
      </c>
      <c r="I186" s="115">
        <v>2.002301595</v>
      </c>
      <c r="J186" s="115" t="s">
        <v>24</v>
      </c>
      <c r="K186" s="115" t="str">
        <f>INDEX(DatosProcesados!$A$1:$BF$101,MATCH(DataBase!A186,DatosProcesados!$A$1:$A$101,0),MATCH(DataBase!J186,DatosProcesados!$A$1:$BF$1,0))</f>
        <v>No</v>
      </c>
      <c r="L186" s="115" t="str">
        <f>INDEX(Modelo!$A$9:$D$89,MATCH(DataBase!$J186,Modelo!$A$9:$A$89,0),MATCH(DataBase!L$1,Modelo!$A$9:$D$9,0))</f>
        <v>Impacto ambiental</v>
      </c>
      <c r="M186" s="115" t="str">
        <f>INDEX(Modelo!$A$9:$D$89,MATCH(DataBase!$J186,Modelo!$A$9:$A$89,0),MATCH(DataBase!M$1,Modelo!$A$9:$D$9,0))</f>
        <v>Pilar 2</v>
      </c>
      <c r="N186" s="115" t="str">
        <f>INDEX(Modelo!$A$9:$D$89,MATCH(DataBase!$J186,Modelo!$A$9:$A$89,0),MATCH(DataBase!N$1,Modelo!$A$9:$D$9,0))</f>
        <v>boolean</v>
      </c>
      <c r="O186" s="115" t="b">
        <f t="array" ref="O186">IF(N186="negativo",INDEX($AD$3:$AG$51,MATCH(1,($B186=$AD$3:$AD$51)*($J186=$AE$3:$AE$51),0),3),IF(N186="positivo",INDEX($AD$55:$AG$109,MATCH(1,($B186=$AD$55:$AD$109)*($J186=$AE$55:$AE$109),0),3)))</f>
        <v>0</v>
      </c>
      <c r="P186" s="115" t="b">
        <f t="array" ref="P186">IF(N186="negativo",INDEX($AD$3:$AG$51,MATCH(1,($B186=$AD$3:$AD$51)*($J186=$AE$3:$AE$51),0),4),IF(N186="positivo",INDEX($AD$55:$AG$109,MATCH(1,($B186=$AD$55:$AD$109)*($J186=$AE$55:$AE$109),0),4)))</f>
        <v>0</v>
      </c>
      <c r="Q186" s="115" t="str">
        <f>VLOOKUP(M186,Modelo!$A$2:$C$7,2,0)</f>
        <v>Acción Climática y Energía</v>
      </c>
      <c r="R186" s="118">
        <f t="array" ref="R186">INDEX(Modelo!$F$1:$H$37,MATCH(1,(DataBase!Q186=Modelo!$G$1:$G$37)*(DataBase!B186=Modelo!$F$1:$F$37),0),3)</f>
        <v>0.17647058823529413</v>
      </c>
      <c r="S186" s="115">
        <f t="shared" si="6"/>
        <v>0</v>
      </c>
      <c r="T186" s="115">
        <f t="shared" si="7"/>
        <v>0</v>
      </c>
    </row>
    <row r="187" spans="1:20" x14ac:dyDescent="0.3">
      <c r="A187" s="115" t="s">
        <v>469</v>
      </c>
      <c r="B187" s="115" t="s">
        <v>467</v>
      </c>
      <c r="C187" s="115" t="s">
        <v>103</v>
      </c>
      <c r="D187" s="115" t="s">
        <v>87</v>
      </c>
      <c r="E187" s="115" t="s">
        <v>86</v>
      </c>
      <c r="F187" s="115" t="s">
        <v>87</v>
      </c>
      <c r="G187" s="115">
        <v>1971</v>
      </c>
      <c r="H187" s="115" t="s">
        <v>244</v>
      </c>
      <c r="I187" s="115">
        <v>2.1567474139999998</v>
      </c>
      <c r="J187" s="115" t="s">
        <v>24</v>
      </c>
      <c r="K187" s="115">
        <f>INDEX(DatosProcesados!$A$1:$BF$101,MATCH(DataBase!A187,DatosProcesados!$A$1:$A$101,0),MATCH(DataBase!J187,DatosProcesados!$A$1:$BF$1,0))</f>
        <v>0</v>
      </c>
      <c r="L187" s="115" t="str">
        <f>INDEX(Modelo!$A$9:$D$89,MATCH(DataBase!$J187,Modelo!$A$9:$A$89,0),MATCH(DataBase!L$1,Modelo!$A$9:$D$9,0))</f>
        <v>Impacto ambiental</v>
      </c>
      <c r="M187" s="115" t="str">
        <f>INDEX(Modelo!$A$9:$D$89,MATCH(DataBase!$J187,Modelo!$A$9:$A$89,0),MATCH(DataBase!M$1,Modelo!$A$9:$D$9,0))</f>
        <v>Pilar 2</v>
      </c>
      <c r="N187" s="115" t="str">
        <f>INDEX(Modelo!$A$9:$D$89,MATCH(DataBase!$J187,Modelo!$A$9:$A$89,0),MATCH(DataBase!N$1,Modelo!$A$9:$D$9,0))</f>
        <v>boolean</v>
      </c>
      <c r="O187" s="115" t="b">
        <f t="array" ref="O187">IF(N187="negativo",INDEX($AD$3:$AG$51,MATCH(1,($B187=$AD$3:$AD$51)*($J187=$AE$3:$AE$51),0),3),IF(N187="positivo",INDEX($AD$55:$AG$109,MATCH(1,($B187=$AD$55:$AD$109)*($J187=$AE$55:$AE$109),0),3)))</f>
        <v>0</v>
      </c>
      <c r="P187" s="115" t="b">
        <f t="array" ref="P187">IF(N187="negativo",INDEX($AD$3:$AG$51,MATCH(1,($B187=$AD$3:$AD$51)*($J187=$AE$3:$AE$51),0),4),IF(N187="positivo",INDEX($AD$55:$AG$109,MATCH(1,($B187=$AD$55:$AD$109)*($J187=$AE$55:$AE$109),0),4)))</f>
        <v>0</v>
      </c>
      <c r="Q187" s="115" t="str">
        <f>VLOOKUP(M187,Modelo!$A$2:$C$7,2,0)</f>
        <v>Acción Climática y Energía</v>
      </c>
      <c r="R187" s="118">
        <f t="array" ref="R187">INDEX(Modelo!$F$1:$H$37,MATCH(1,(DataBase!Q187=Modelo!$G$1:$G$37)*(DataBase!B187=Modelo!$F$1:$F$37),0),3)</f>
        <v>0.19047619047619047</v>
      </c>
      <c r="S187" s="115">
        <f t="shared" si="6"/>
        <v>0</v>
      </c>
      <c r="T187" s="115">
        <f t="shared" si="7"/>
        <v>0</v>
      </c>
    </row>
    <row r="188" spans="1:20" x14ac:dyDescent="0.3">
      <c r="A188" s="115" t="s">
        <v>357</v>
      </c>
      <c r="B188" s="115" t="s">
        <v>313</v>
      </c>
      <c r="C188" s="115" t="s">
        <v>103</v>
      </c>
      <c r="D188" s="115" t="s">
        <v>86</v>
      </c>
      <c r="E188" s="115" t="s">
        <v>86</v>
      </c>
      <c r="F188" s="115" t="s">
        <v>87</v>
      </c>
      <c r="G188" s="115">
        <v>2009</v>
      </c>
      <c r="H188" s="115" t="s">
        <v>358</v>
      </c>
      <c r="I188" s="115">
        <v>2.8694480090000001</v>
      </c>
      <c r="J188" s="115" t="s">
        <v>24</v>
      </c>
      <c r="K188" s="115">
        <f>INDEX(DatosProcesados!$A$1:$BF$101,MATCH(DataBase!A188,DatosProcesados!$A$1:$A$101,0),MATCH(DataBase!J188,DatosProcesados!$A$1:$BF$1,0))</f>
        <v>0</v>
      </c>
      <c r="L188" s="115" t="str">
        <f>INDEX(Modelo!$A$9:$D$89,MATCH(DataBase!$J188,Modelo!$A$9:$A$89,0),MATCH(DataBase!L$1,Modelo!$A$9:$D$9,0))</f>
        <v>Impacto ambiental</v>
      </c>
      <c r="M188" s="115" t="str">
        <f>INDEX(Modelo!$A$9:$D$89,MATCH(DataBase!$J188,Modelo!$A$9:$A$89,0),MATCH(DataBase!M$1,Modelo!$A$9:$D$9,0))</f>
        <v>Pilar 2</v>
      </c>
      <c r="N188" s="115" t="str">
        <f>INDEX(Modelo!$A$9:$D$89,MATCH(DataBase!$J188,Modelo!$A$9:$A$89,0),MATCH(DataBase!N$1,Modelo!$A$9:$D$9,0))</f>
        <v>boolean</v>
      </c>
      <c r="O188" s="115" t="b">
        <f t="array" ref="O188">IF(N188="negativo",INDEX($AD$3:$AG$51,MATCH(1,($B188=$AD$3:$AD$51)*($J188=$AE$3:$AE$51),0),3),IF(N188="positivo",INDEX($AD$55:$AG$109,MATCH(1,($B188=$AD$55:$AD$109)*($J188=$AE$55:$AE$109),0),3)))</f>
        <v>0</v>
      </c>
      <c r="P188" s="115" t="b">
        <f t="array" ref="P188">IF(N188="negativo",INDEX($AD$3:$AG$51,MATCH(1,($B188=$AD$3:$AD$51)*($J188=$AE$3:$AE$51),0),4),IF(N188="positivo",INDEX($AD$55:$AG$109,MATCH(1,($B188=$AD$55:$AD$109)*($J188=$AE$55:$AE$109),0),4)))</f>
        <v>0</v>
      </c>
      <c r="Q188" s="115" t="str">
        <f>VLOOKUP(M188,Modelo!$A$2:$C$7,2,0)</f>
        <v>Acción Climática y Energía</v>
      </c>
      <c r="R188" s="118">
        <f t="array" ref="R188">INDEX(Modelo!$F$1:$H$37,MATCH(1,(DataBase!Q188=Modelo!$G$1:$G$37)*(DataBase!B188=Modelo!$F$1:$F$37),0),3)</f>
        <v>0.17647058823529413</v>
      </c>
      <c r="S188" s="115">
        <f t="shared" si="6"/>
        <v>0</v>
      </c>
      <c r="T188" s="115">
        <f t="shared" si="7"/>
        <v>0</v>
      </c>
    </row>
    <row r="189" spans="1:20" x14ac:dyDescent="0.3">
      <c r="A189" s="115" t="s">
        <v>355</v>
      </c>
      <c r="B189" s="115" t="s">
        <v>313</v>
      </c>
      <c r="C189" s="115" t="s">
        <v>103</v>
      </c>
      <c r="D189" s="115" t="s">
        <v>87</v>
      </c>
      <c r="E189" s="115" t="s">
        <v>86</v>
      </c>
      <c r="F189" s="115" t="s">
        <v>86</v>
      </c>
      <c r="G189" s="115">
        <v>1934</v>
      </c>
      <c r="H189" s="115" t="s">
        <v>125</v>
      </c>
      <c r="I189" s="115">
        <v>3.134365769</v>
      </c>
      <c r="J189" s="115" t="s">
        <v>24</v>
      </c>
      <c r="K189" s="115">
        <f>INDEX(DatosProcesados!$A$1:$BF$101,MATCH(DataBase!A189,DatosProcesados!$A$1:$A$101,0),MATCH(DataBase!J189,DatosProcesados!$A$1:$BF$1,0))</f>
        <v>0</v>
      </c>
      <c r="L189" s="115" t="str">
        <f>INDEX(Modelo!$A$9:$D$89,MATCH(DataBase!$J189,Modelo!$A$9:$A$89,0),MATCH(DataBase!L$1,Modelo!$A$9:$D$9,0))</f>
        <v>Impacto ambiental</v>
      </c>
      <c r="M189" s="115" t="str">
        <f>INDEX(Modelo!$A$9:$D$89,MATCH(DataBase!$J189,Modelo!$A$9:$A$89,0),MATCH(DataBase!M$1,Modelo!$A$9:$D$9,0))</f>
        <v>Pilar 2</v>
      </c>
      <c r="N189" s="115" t="str">
        <f>INDEX(Modelo!$A$9:$D$89,MATCH(DataBase!$J189,Modelo!$A$9:$A$89,0),MATCH(DataBase!N$1,Modelo!$A$9:$D$9,0))</f>
        <v>boolean</v>
      </c>
      <c r="O189" s="115" t="b">
        <f t="array" ref="O189">IF(N189="negativo",INDEX($AD$3:$AG$51,MATCH(1,($B189=$AD$3:$AD$51)*($J189=$AE$3:$AE$51),0),3),IF(N189="positivo",INDEX($AD$55:$AG$109,MATCH(1,($B189=$AD$55:$AD$109)*($J189=$AE$55:$AE$109),0),3)))</f>
        <v>0</v>
      </c>
      <c r="P189" s="115" t="b">
        <f t="array" ref="P189">IF(N189="negativo",INDEX($AD$3:$AG$51,MATCH(1,($B189=$AD$3:$AD$51)*($J189=$AE$3:$AE$51),0),4),IF(N189="positivo",INDEX($AD$55:$AG$109,MATCH(1,($B189=$AD$55:$AD$109)*($J189=$AE$55:$AE$109),0),4)))</f>
        <v>0</v>
      </c>
      <c r="Q189" s="115" t="str">
        <f>VLOOKUP(M189,Modelo!$A$2:$C$7,2,0)</f>
        <v>Acción Climática y Energía</v>
      </c>
      <c r="R189" s="118">
        <f t="array" ref="R189">INDEX(Modelo!$F$1:$H$37,MATCH(1,(DataBase!Q189=Modelo!$G$1:$G$37)*(DataBase!B189=Modelo!$F$1:$F$37),0),3)</f>
        <v>0.17647058823529413</v>
      </c>
      <c r="S189" s="115">
        <f t="shared" si="6"/>
        <v>0</v>
      </c>
      <c r="T189" s="115">
        <f t="shared" si="7"/>
        <v>0</v>
      </c>
    </row>
    <row r="190" spans="1:20" x14ac:dyDescent="0.3">
      <c r="A190" s="115" t="s">
        <v>129</v>
      </c>
      <c r="B190" s="115" t="s">
        <v>84</v>
      </c>
      <c r="C190" s="115" t="s">
        <v>97</v>
      </c>
      <c r="D190" s="115" t="s">
        <v>86</v>
      </c>
      <c r="E190" s="115" t="s">
        <v>87</v>
      </c>
      <c r="F190" s="115" t="s">
        <v>87</v>
      </c>
      <c r="G190" s="115">
        <v>1924</v>
      </c>
      <c r="H190" s="115" t="s">
        <v>130</v>
      </c>
      <c r="I190" s="115">
        <v>6.6721791020000003</v>
      </c>
      <c r="J190" s="115" t="s">
        <v>24</v>
      </c>
      <c r="K190" s="115" t="str">
        <f>INDEX(DatosProcesados!$A$1:$BF$101,MATCH(DataBase!A190,DatosProcesados!$A$1:$A$101,0),MATCH(DataBase!J190,DatosProcesados!$A$1:$BF$1,0))</f>
        <v>No</v>
      </c>
      <c r="L190" s="115" t="str">
        <f>INDEX(Modelo!$A$9:$D$89,MATCH(DataBase!$J190,Modelo!$A$9:$A$89,0),MATCH(DataBase!L$1,Modelo!$A$9:$D$9,0))</f>
        <v>Impacto ambiental</v>
      </c>
      <c r="M190" s="115" t="str">
        <f>INDEX(Modelo!$A$9:$D$89,MATCH(DataBase!$J190,Modelo!$A$9:$A$89,0),MATCH(DataBase!M$1,Modelo!$A$9:$D$9,0))</f>
        <v>Pilar 2</v>
      </c>
      <c r="N190" s="115" t="str">
        <f>INDEX(Modelo!$A$9:$D$89,MATCH(DataBase!$J190,Modelo!$A$9:$A$89,0),MATCH(DataBase!N$1,Modelo!$A$9:$D$9,0))</f>
        <v>boolean</v>
      </c>
      <c r="O190" s="115" t="b">
        <f t="array" ref="O190">IF(N190="negativo",INDEX($AD$3:$AG$51,MATCH(1,($B190=$AD$3:$AD$51)*($J190=$AE$3:$AE$51),0),3),IF(N190="positivo",INDEX($AD$55:$AG$109,MATCH(1,($B190=$AD$55:$AD$109)*($J190=$AE$55:$AE$109),0),3)))</f>
        <v>0</v>
      </c>
      <c r="P190" s="115" t="b">
        <f t="array" ref="P190">IF(N190="negativo",INDEX($AD$3:$AG$51,MATCH(1,($B190=$AD$3:$AD$51)*($J190=$AE$3:$AE$51),0),4),IF(N190="positivo",INDEX($AD$55:$AG$109,MATCH(1,($B190=$AD$55:$AD$109)*($J190=$AE$55:$AE$109),0),4)))</f>
        <v>0</v>
      </c>
      <c r="Q190" s="115" t="str">
        <f>VLOOKUP(M190,Modelo!$A$2:$C$7,2,0)</f>
        <v>Acción Climática y Energía</v>
      </c>
      <c r="R190" s="118">
        <f t="array" ref="R190">INDEX(Modelo!$F$1:$H$37,MATCH(1,(DataBase!Q190=Modelo!$G$1:$G$37)*(DataBase!B190=Modelo!$F$1:$F$37),0),3)</f>
        <v>0.11764705882352941</v>
      </c>
      <c r="S190" s="115">
        <f t="shared" si="6"/>
        <v>0</v>
      </c>
      <c r="T190" s="115">
        <f t="shared" si="7"/>
        <v>0</v>
      </c>
    </row>
    <row r="191" spans="1:20" x14ac:dyDescent="0.3">
      <c r="A191" s="115" t="s">
        <v>166</v>
      </c>
      <c r="B191" s="115" t="s">
        <v>84</v>
      </c>
      <c r="C191" s="115" t="s">
        <v>103</v>
      </c>
      <c r="D191" s="115" t="s">
        <v>86</v>
      </c>
      <c r="E191" s="115" t="s">
        <v>87</v>
      </c>
      <c r="F191" s="115" t="s">
        <v>87</v>
      </c>
      <c r="G191" s="115">
        <v>1910</v>
      </c>
      <c r="H191" s="115" t="s">
        <v>167</v>
      </c>
      <c r="I191" s="115">
        <v>2.655177809</v>
      </c>
      <c r="J191" s="115" t="s">
        <v>24</v>
      </c>
      <c r="K191" s="115" t="str">
        <f>INDEX(DatosProcesados!$A$1:$BF$101,MATCH(DataBase!A191,DatosProcesados!$A$1:$A$101,0),MATCH(DataBase!J191,DatosProcesados!$A$1:$BF$1,0))</f>
        <v>No</v>
      </c>
      <c r="L191" s="115" t="str">
        <f>INDEX(Modelo!$A$9:$D$89,MATCH(DataBase!$J191,Modelo!$A$9:$A$89,0),MATCH(DataBase!L$1,Modelo!$A$9:$D$9,0))</f>
        <v>Impacto ambiental</v>
      </c>
      <c r="M191" s="115" t="str">
        <f>INDEX(Modelo!$A$9:$D$89,MATCH(DataBase!$J191,Modelo!$A$9:$A$89,0),MATCH(DataBase!M$1,Modelo!$A$9:$D$9,0))</f>
        <v>Pilar 2</v>
      </c>
      <c r="N191" s="115" t="str">
        <f>INDEX(Modelo!$A$9:$D$89,MATCH(DataBase!$J191,Modelo!$A$9:$A$89,0),MATCH(DataBase!N$1,Modelo!$A$9:$D$9,0))</f>
        <v>boolean</v>
      </c>
      <c r="O191" s="115" t="b">
        <f t="array" ref="O191">IF(N191="negativo",INDEX($AD$3:$AG$51,MATCH(1,($B191=$AD$3:$AD$51)*($J191=$AE$3:$AE$51),0),3),IF(N191="positivo",INDEX($AD$55:$AG$109,MATCH(1,($B191=$AD$55:$AD$109)*($J191=$AE$55:$AE$109),0),3)))</f>
        <v>0</v>
      </c>
      <c r="P191" s="115" t="b">
        <f t="array" ref="P191">IF(N191="negativo",INDEX($AD$3:$AG$51,MATCH(1,($B191=$AD$3:$AD$51)*($J191=$AE$3:$AE$51),0),4),IF(N191="positivo",INDEX($AD$55:$AG$109,MATCH(1,($B191=$AD$55:$AD$109)*($J191=$AE$55:$AE$109),0),4)))</f>
        <v>0</v>
      </c>
      <c r="Q191" s="115" t="str">
        <f>VLOOKUP(M191,Modelo!$A$2:$C$7,2,0)</f>
        <v>Acción Climática y Energía</v>
      </c>
      <c r="R191" s="118">
        <f t="array" ref="R191">INDEX(Modelo!$F$1:$H$37,MATCH(1,(DataBase!Q191=Modelo!$G$1:$G$37)*(DataBase!B191=Modelo!$F$1:$F$37),0),3)</f>
        <v>0.11764705882352941</v>
      </c>
      <c r="S191" s="115">
        <f t="shared" si="6"/>
        <v>0</v>
      </c>
      <c r="T191" s="115">
        <f t="shared" si="7"/>
        <v>0</v>
      </c>
    </row>
    <row r="192" spans="1:20" x14ac:dyDescent="0.3">
      <c r="A192" s="115" t="s">
        <v>312</v>
      </c>
      <c r="B192" s="115" t="s">
        <v>313</v>
      </c>
      <c r="C192" s="115" t="s">
        <v>103</v>
      </c>
      <c r="D192" s="115" t="s">
        <v>86</v>
      </c>
      <c r="E192" s="115" t="s">
        <v>87</v>
      </c>
      <c r="F192" s="115" t="s">
        <v>87</v>
      </c>
      <c r="G192" s="115">
        <v>1968</v>
      </c>
      <c r="H192" s="115" t="s">
        <v>125</v>
      </c>
      <c r="I192" s="115">
        <v>24.752011681999999</v>
      </c>
      <c r="J192" s="115" t="s">
        <v>24</v>
      </c>
      <c r="K192" s="115" t="str">
        <f>INDEX(DatosProcesados!$A$1:$BF$101,MATCH(DataBase!A192,DatosProcesados!$A$1:$A$101,0),MATCH(DataBase!J192,DatosProcesados!$A$1:$BF$1,0))</f>
        <v>No</v>
      </c>
      <c r="L192" s="115" t="str">
        <f>INDEX(Modelo!$A$9:$D$89,MATCH(DataBase!$J192,Modelo!$A$9:$A$89,0),MATCH(DataBase!L$1,Modelo!$A$9:$D$9,0))</f>
        <v>Impacto ambiental</v>
      </c>
      <c r="M192" s="115" t="str">
        <f>INDEX(Modelo!$A$9:$D$89,MATCH(DataBase!$J192,Modelo!$A$9:$A$89,0),MATCH(DataBase!M$1,Modelo!$A$9:$D$9,0))</f>
        <v>Pilar 2</v>
      </c>
      <c r="N192" s="115" t="str">
        <f>INDEX(Modelo!$A$9:$D$89,MATCH(DataBase!$J192,Modelo!$A$9:$A$89,0),MATCH(DataBase!N$1,Modelo!$A$9:$D$9,0))</f>
        <v>boolean</v>
      </c>
      <c r="O192" s="115" t="b">
        <f t="array" ref="O192">IF(N192="negativo",INDEX($AD$3:$AG$51,MATCH(1,($B192=$AD$3:$AD$51)*($J192=$AE$3:$AE$51),0),3),IF(N192="positivo",INDEX($AD$55:$AG$109,MATCH(1,($B192=$AD$55:$AD$109)*($J192=$AE$55:$AE$109),0),3)))</f>
        <v>0</v>
      </c>
      <c r="P192" s="115" t="b">
        <f t="array" ref="P192">IF(N192="negativo",INDEX($AD$3:$AG$51,MATCH(1,($B192=$AD$3:$AD$51)*($J192=$AE$3:$AE$51),0),4),IF(N192="positivo",INDEX($AD$55:$AG$109,MATCH(1,($B192=$AD$55:$AD$109)*($J192=$AE$55:$AE$109),0),4)))</f>
        <v>0</v>
      </c>
      <c r="Q192" s="115" t="str">
        <f>VLOOKUP(M192,Modelo!$A$2:$C$7,2,0)</f>
        <v>Acción Climática y Energía</v>
      </c>
      <c r="R192" s="118">
        <f t="array" ref="R192">INDEX(Modelo!$F$1:$H$37,MATCH(1,(DataBase!Q192=Modelo!$G$1:$G$37)*(DataBase!B192=Modelo!$F$1:$F$37),0),3)</f>
        <v>0.17647058823529413</v>
      </c>
      <c r="S192" s="115">
        <f t="shared" si="6"/>
        <v>0</v>
      </c>
      <c r="T192" s="115">
        <f t="shared" si="7"/>
        <v>0</v>
      </c>
    </row>
    <row r="193" spans="1:20" x14ac:dyDescent="0.3">
      <c r="A193" s="115" t="s">
        <v>162</v>
      </c>
      <c r="B193" s="115" t="s">
        <v>84</v>
      </c>
      <c r="C193" s="115" t="s">
        <v>97</v>
      </c>
      <c r="D193" s="115" t="s">
        <v>86</v>
      </c>
      <c r="E193" s="115" t="s">
        <v>87</v>
      </c>
      <c r="F193" s="115" t="s">
        <v>87</v>
      </c>
      <c r="G193" s="115">
        <v>1979</v>
      </c>
      <c r="H193" s="115" t="s">
        <v>163</v>
      </c>
      <c r="I193" s="115">
        <v>2.956157691</v>
      </c>
      <c r="J193" s="115" t="s">
        <v>24</v>
      </c>
      <c r="K193" s="115" t="str">
        <f>INDEX(DatosProcesados!$A$1:$BF$101,MATCH(DataBase!A193,DatosProcesados!$A$1:$A$101,0),MATCH(DataBase!J193,DatosProcesados!$A$1:$BF$1,0))</f>
        <v>No</v>
      </c>
      <c r="L193" s="115" t="str">
        <f>INDEX(Modelo!$A$9:$D$89,MATCH(DataBase!$J193,Modelo!$A$9:$A$89,0),MATCH(DataBase!L$1,Modelo!$A$9:$D$9,0))</f>
        <v>Impacto ambiental</v>
      </c>
      <c r="M193" s="115" t="str">
        <f>INDEX(Modelo!$A$9:$D$89,MATCH(DataBase!$J193,Modelo!$A$9:$A$89,0),MATCH(DataBase!M$1,Modelo!$A$9:$D$9,0))</f>
        <v>Pilar 2</v>
      </c>
      <c r="N193" s="115" t="str">
        <f>INDEX(Modelo!$A$9:$D$89,MATCH(DataBase!$J193,Modelo!$A$9:$A$89,0),MATCH(DataBase!N$1,Modelo!$A$9:$D$9,0))</f>
        <v>boolean</v>
      </c>
      <c r="O193" s="115" t="b">
        <f t="array" ref="O193">IF(N193="negativo",INDEX($AD$3:$AG$51,MATCH(1,($B193=$AD$3:$AD$51)*($J193=$AE$3:$AE$51),0),3),IF(N193="positivo",INDEX($AD$55:$AG$109,MATCH(1,($B193=$AD$55:$AD$109)*($J193=$AE$55:$AE$109),0),3)))</f>
        <v>0</v>
      </c>
      <c r="P193" s="115" t="b">
        <f t="array" ref="P193">IF(N193="negativo",INDEX($AD$3:$AG$51,MATCH(1,($B193=$AD$3:$AD$51)*($J193=$AE$3:$AE$51),0),4),IF(N193="positivo",INDEX($AD$55:$AG$109,MATCH(1,($B193=$AD$55:$AD$109)*($J193=$AE$55:$AE$109),0),4)))</f>
        <v>0</v>
      </c>
      <c r="Q193" s="115" t="str">
        <f>VLOOKUP(M193,Modelo!$A$2:$C$7,2,0)</f>
        <v>Acción Climática y Energía</v>
      </c>
      <c r="R193" s="118">
        <f t="array" ref="R193">INDEX(Modelo!$F$1:$H$37,MATCH(1,(DataBase!Q193=Modelo!$G$1:$G$37)*(DataBase!B193=Modelo!$F$1:$F$37),0),3)</f>
        <v>0.11764705882352941</v>
      </c>
      <c r="S193" s="115">
        <f t="shared" si="6"/>
        <v>0</v>
      </c>
      <c r="T193" s="115">
        <f t="shared" si="7"/>
        <v>0</v>
      </c>
    </row>
    <row r="194" spans="1:20" x14ac:dyDescent="0.3">
      <c r="A194" s="115" t="s">
        <v>348</v>
      </c>
      <c r="B194" s="115" t="s">
        <v>313</v>
      </c>
      <c r="C194" s="115" t="s">
        <v>103</v>
      </c>
      <c r="D194" s="115" t="s">
        <v>86</v>
      </c>
      <c r="E194" s="115" t="s">
        <v>87</v>
      </c>
      <c r="F194" s="115" t="s">
        <v>87</v>
      </c>
      <c r="G194" s="115">
        <v>1937</v>
      </c>
      <c r="H194" s="115" t="s">
        <v>294</v>
      </c>
      <c r="I194" s="115">
        <v>4.02823039</v>
      </c>
      <c r="J194" s="115" t="s">
        <v>24</v>
      </c>
      <c r="K194" s="115" t="str">
        <f>INDEX(DatosProcesados!$A$1:$BF$101,MATCH(DataBase!A194,DatosProcesados!$A$1:$A$101,0),MATCH(DataBase!J194,DatosProcesados!$A$1:$BF$1,0))</f>
        <v>No</v>
      </c>
      <c r="L194" s="115" t="str">
        <f>INDEX(Modelo!$A$9:$D$89,MATCH(DataBase!$J194,Modelo!$A$9:$A$89,0),MATCH(DataBase!L$1,Modelo!$A$9:$D$9,0))</f>
        <v>Impacto ambiental</v>
      </c>
      <c r="M194" s="115" t="str">
        <f>INDEX(Modelo!$A$9:$D$89,MATCH(DataBase!$J194,Modelo!$A$9:$A$89,0),MATCH(DataBase!M$1,Modelo!$A$9:$D$9,0))</f>
        <v>Pilar 2</v>
      </c>
      <c r="N194" s="115" t="str">
        <f>INDEX(Modelo!$A$9:$D$89,MATCH(DataBase!$J194,Modelo!$A$9:$A$89,0),MATCH(DataBase!N$1,Modelo!$A$9:$D$9,0))</f>
        <v>boolean</v>
      </c>
      <c r="O194" s="115" t="b">
        <f t="array" ref="O194">IF(N194="negativo",INDEX($AD$3:$AG$51,MATCH(1,($B194=$AD$3:$AD$51)*($J194=$AE$3:$AE$51),0),3),IF(N194="positivo",INDEX($AD$55:$AG$109,MATCH(1,($B194=$AD$55:$AD$109)*($J194=$AE$55:$AE$109),0),3)))</f>
        <v>0</v>
      </c>
      <c r="P194" s="115" t="b">
        <f t="array" ref="P194">IF(N194="negativo",INDEX($AD$3:$AG$51,MATCH(1,($B194=$AD$3:$AD$51)*($J194=$AE$3:$AE$51),0),4),IF(N194="positivo",INDEX($AD$55:$AG$109,MATCH(1,($B194=$AD$55:$AD$109)*($J194=$AE$55:$AE$109),0),4)))</f>
        <v>0</v>
      </c>
      <c r="Q194" s="115" t="str">
        <f>VLOOKUP(M194,Modelo!$A$2:$C$7,2,0)</f>
        <v>Acción Climática y Energía</v>
      </c>
      <c r="R194" s="118">
        <f t="array" ref="R194">INDEX(Modelo!$F$1:$H$37,MATCH(1,(DataBase!Q194=Modelo!$G$1:$G$37)*(DataBase!B194=Modelo!$F$1:$F$37),0),3)</f>
        <v>0.17647058823529413</v>
      </c>
      <c r="S194" s="115">
        <f t="shared" si="6"/>
        <v>0</v>
      </c>
      <c r="T194" s="115">
        <f t="shared" si="7"/>
        <v>0</v>
      </c>
    </row>
    <row r="195" spans="1:20" x14ac:dyDescent="0.3">
      <c r="A195" s="115" t="s">
        <v>343</v>
      </c>
      <c r="B195" s="115" t="s">
        <v>313</v>
      </c>
      <c r="C195" s="115" t="s">
        <v>103</v>
      </c>
      <c r="D195" s="115" t="s">
        <v>86</v>
      </c>
      <c r="E195" s="115" t="s">
        <v>86</v>
      </c>
      <c r="F195" s="115" t="s">
        <v>87</v>
      </c>
      <c r="G195" s="115">
        <v>1993</v>
      </c>
      <c r="H195" s="115" t="s">
        <v>281</v>
      </c>
      <c r="I195" s="115">
        <v>4.8704234599999996</v>
      </c>
      <c r="J195" s="115" t="s">
        <v>24</v>
      </c>
      <c r="K195" s="115" t="str">
        <f>INDEX(DatosProcesados!$A$1:$BF$101,MATCH(DataBase!A195,DatosProcesados!$A$1:$A$101,0),MATCH(DataBase!J195,DatosProcesados!$A$1:$BF$1,0))</f>
        <v>No</v>
      </c>
      <c r="L195" s="115" t="str">
        <f>INDEX(Modelo!$A$9:$D$89,MATCH(DataBase!$J195,Modelo!$A$9:$A$89,0),MATCH(DataBase!L$1,Modelo!$A$9:$D$9,0))</f>
        <v>Impacto ambiental</v>
      </c>
      <c r="M195" s="115" t="str">
        <f>INDEX(Modelo!$A$9:$D$89,MATCH(DataBase!$J195,Modelo!$A$9:$A$89,0),MATCH(DataBase!M$1,Modelo!$A$9:$D$9,0))</f>
        <v>Pilar 2</v>
      </c>
      <c r="N195" s="115" t="str">
        <f>INDEX(Modelo!$A$9:$D$89,MATCH(DataBase!$J195,Modelo!$A$9:$A$89,0),MATCH(DataBase!N$1,Modelo!$A$9:$D$9,0))</f>
        <v>boolean</v>
      </c>
      <c r="O195" s="115" t="b">
        <f t="array" ref="O195">IF(N195="negativo",INDEX($AD$3:$AG$51,MATCH(1,($B195=$AD$3:$AD$51)*($J195=$AE$3:$AE$51),0),3),IF(N195="positivo",INDEX($AD$55:$AG$109,MATCH(1,($B195=$AD$55:$AD$109)*($J195=$AE$55:$AE$109),0),3)))</f>
        <v>0</v>
      </c>
      <c r="P195" s="115" t="b">
        <f t="array" ref="P195">IF(N195="negativo",INDEX($AD$3:$AG$51,MATCH(1,($B195=$AD$3:$AD$51)*($J195=$AE$3:$AE$51),0),4),IF(N195="positivo",INDEX($AD$55:$AG$109,MATCH(1,($B195=$AD$55:$AD$109)*($J195=$AE$55:$AE$109),0),4)))</f>
        <v>0</v>
      </c>
      <c r="Q195" s="115" t="str">
        <f>VLOOKUP(M195,Modelo!$A$2:$C$7,2,0)</f>
        <v>Acción Climática y Energía</v>
      </c>
      <c r="R195" s="118">
        <f t="array" ref="R195">INDEX(Modelo!$F$1:$H$37,MATCH(1,(DataBase!Q195=Modelo!$G$1:$G$37)*(DataBase!B195=Modelo!$F$1:$F$37),0),3)</f>
        <v>0.17647058823529413</v>
      </c>
      <c r="S195" s="115">
        <f t="shared" ref="S195:S258" si="8">IFERROR(IF(N195="boolean",IF(K195="Si",100,0),IF(N195="scale",IF(K195=2,100,IF(K195=1,50,0)),IF(N195="positivo",100*((K195-P195)/(O195-P195)),100*(1-((K195-P195)/(O195-P195)))))),0)</f>
        <v>0</v>
      </c>
      <c r="T195" s="115">
        <f t="shared" ref="T195:T258" si="9">S195*R195</f>
        <v>0</v>
      </c>
    </row>
    <row r="196" spans="1:20" x14ac:dyDescent="0.3">
      <c r="A196" s="115" t="s">
        <v>367</v>
      </c>
      <c r="B196" s="115" t="s">
        <v>313</v>
      </c>
      <c r="C196" s="115" t="s">
        <v>103</v>
      </c>
      <c r="D196" s="115" t="s">
        <v>86</v>
      </c>
      <c r="E196" s="115" t="s">
        <v>86</v>
      </c>
      <c r="F196" s="115" t="s">
        <v>86</v>
      </c>
      <c r="G196" s="115">
        <v>1966</v>
      </c>
      <c r="H196" s="115" t="s">
        <v>125</v>
      </c>
      <c r="I196" s="115">
        <v>2.0461661379999998</v>
      </c>
      <c r="J196" s="115" t="s">
        <v>24</v>
      </c>
      <c r="K196" s="115" t="str">
        <f>INDEX(DatosProcesados!$A$1:$BF$101,MATCH(DataBase!A196,DatosProcesados!$A$1:$A$101,0),MATCH(DataBase!J196,DatosProcesados!$A$1:$BF$1,0))</f>
        <v>No</v>
      </c>
      <c r="L196" s="115" t="str">
        <f>INDEX(Modelo!$A$9:$D$89,MATCH(DataBase!$J196,Modelo!$A$9:$A$89,0),MATCH(DataBase!L$1,Modelo!$A$9:$D$9,0))</f>
        <v>Impacto ambiental</v>
      </c>
      <c r="M196" s="115" t="str">
        <f>INDEX(Modelo!$A$9:$D$89,MATCH(DataBase!$J196,Modelo!$A$9:$A$89,0),MATCH(DataBase!M$1,Modelo!$A$9:$D$9,0))</f>
        <v>Pilar 2</v>
      </c>
      <c r="N196" s="115" t="str">
        <f>INDEX(Modelo!$A$9:$D$89,MATCH(DataBase!$J196,Modelo!$A$9:$A$89,0),MATCH(DataBase!N$1,Modelo!$A$9:$D$9,0))</f>
        <v>boolean</v>
      </c>
      <c r="O196" s="115" t="b">
        <f t="array" ref="O196">IF(N196="negativo",INDEX($AD$3:$AG$51,MATCH(1,($B196=$AD$3:$AD$51)*($J196=$AE$3:$AE$51),0),3),IF(N196="positivo",INDEX($AD$55:$AG$109,MATCH(1,($B196=$AD$55:$AD$109)*($J196=$AE$55:$AE$109),0),3)))</f>
        <v>0</v>
      </c>
      <c r="P196" s="115" t="b">
        <f t="array" ref="P196">IF(N196="negativo",INDEX($AD$3:$AG$51,MATCH(1,($B196=$AD$3:$AD$51)*($J196=$AE$3:$AE$51),0),4),IF(N196="positivo",INDEX($AD$55:$AG$109,MATCH(1,($B196=$AD$55:$AD$109)*($J196=$AE$55:$AE$109),0),4)))</f>
        <v>0</v>
      </c>
      <c r="Q196" s="115" t="str">
        <f>VLOOKUP(M196,Modelo!$A$2:$C$7,2,0)</f>
        <v>Acción Climática y Energía</v>
      </c>
      <c r="R196" s="118">
        <f t="array" ref="R196">INDEX(Modelo!$F$1:$H$37,MATCH(1,(DataBase!Q196=Modelo!$G$1:$G$37)*(DataBase!B196=Modelo!$F$1:$F$37),0),3)</f>
        <v>0.17647058823529413</v>
      </c>
      <c r="S196" s="115">
        <f t="shared" si="8"/>
        <v>0</v>
      </c>
      <c r="T196" s="115">
        <f t="shared" si="9"/>
        <v>0</v>
      </c>
    </row>
    <row r="197" spans="1:20" x14ac:dyDescent="0.3">
      <c r="A197" s="115" t="s">
        <v>374</v>
      </c>
      <c r="B197" s="115" t="s">
        <v>313</v>
      </c>
      <c r="C197" s="115" t="s">
        <v>103</v>
      </c>
      <c r="D197" s="115" t="s">
        <v>86</v>
      </c>
      <c r="E197" s="115" t="s">
        <v>87</v>
      </c>
      <c r="F197" s="115" t="s">
        <v>87</v>
      </c>
      <c r="G197" s="115">
        <v>1929</v>
      </c>
      <c r="H197" s="115" t="s">
        <v>375</v>
      </c>
      <c r="I197" s="115">
        <v>1.928223518</v>
      </c>
      <c r="J197" s="115" t="s">
        <v>24</v>
      </c>
      <c r="K197" s="115">
        <f>INDEX(DatosProcesados!$A$1:$BF$101,MATCH(DataBase!A197,DatosProcesados!$A$1:$A$101,0),MATCH(DataBase!J197,DatosProcesados!$A$1:$BF$1,0))</f>
        <v>0</v>
      </c>
      <c r="L197" s="115" t="str">
        <f>INDEX(Modelo!$A$9:$D$89,MATCH(DataBase!$J197,Modelo!$A$9:$A$89,0),MATCH(DataBase!L$1,Modelo!$A$9:$D$9,0))</f>
        <v>Impacto ambiental</v>
      </c>
      <c r="M197" s="115" t="str">
        <f>INDEX(Modelo!$A$9:$D$89,MATCH(DataBase!$J197,Modelo!$A$9:$A$89,0),MATCH(DataBase!M$1,Modelo!$A$9:$D$9,0))</f>
        <v>Pilar 2</v>
      </c>
      <c r="N197" s="115" t="str">
        <f>INDEX(Modelo!$A$9:$D$89,MATCH(DataBase!$J197,Modelo!$A$9:$A$89,0),MATCH(DataBase!N$1,Modelo!$A$9:$D$9,0))</f>
        <v>boolean</v>
      </c>
      <c r="O197" s="115" t="b">
        <f t="array" ref="O197">IF(N197="negativo",INDEX($AD$3:$AG$51,MATCH(1,($B197=$AD$3:$AD$51)*($J197=$AE$3:$AE$51),0),3),IF(N197="positivo",INDEX($AD$55:$AG$109,MATCH(1,($B197=$AD$55:$AD$109)*($J197=$AE$55:$AE$109),0),3)))</f>
        <v>0</v>
      </c>
      <c r="P197" s="115" t="b">
        <f t="array" ref="P197">IF(N197="negativo",INDEX($AD$3:$AG$51,MATCH(1,($B197=$AD$3:$AD$51)*($J197=$AE$3:$AE$51),0),4),IF(N197="positivo",INDEX($AD$55:$AG$109,MATCH(1,($B197=$AD$55:$AD$109)*($J197=$AE$55:$AE$109),0),4)))</f>
        <v>0</v>
      </c>
      <c r="Q197" s="115" t="str">
        <f>VLOOKUP(M197,Modelo!$A$2:$C$7,2,0)</f>
        <v>Acción Climática y Energía</v>
      </c>
      <c r="R197" s="118">
        <f t="array" ref="R197">INDEX(Modelo!$F$1:$H$37,MATCH(1,(DataBase!Q197=Modelo!$G$1:$G$37)*(DataBase!B197=Modelo!$F$1:$F$37),0),3)</f>
        <v>0.17647058823529413</v>
      </c>
      <c r="S197" s="115">
        <f t="shared" si="8"/>
        <v>0</v>
      </c>
      <c r="T197" s="115">
        <f t="shared" si="9"/>
        <v>0</v>
      </c>
    </row>
    <row r="198" spans="1:20" x14ac:dyDescent="0.3">
      <c r="A198" s="115" t="s">
        <v>201</v>
      </c>
      <c r="B198" s="115" t="s">
        <v>84</v>
      </c>
      <c r="C198" s="115" t="s">
        <v>103</v>
      </c>
      <c r="D198" s="115" t="s">
        <v>86</v>
      </c>
      <c r="E198" s="115" t="s">
        <v>86</v>
      </c>
      <c r="F198" s="115" t="s">
        <v>86</v>
      </c>
      <c r="G198" s="115">
        <v>1987</v>
      </c>
      <c r="H198" s="115" t="s">
        <v>125</v>
      </c>
      <c r="I198" s="115">
        <v>0</v>
      </c>
      <c r="J198" s="115" t="s">
        <v>24</v>
      </c>
      <c r="K198" s="115" t="str">
        <f>INDEX(DatosProcesados!$A$1:$BF$101,MATCH(DataBase!A198,DatosProcesados!$A$1:$A$101,0),MATCH(DataBase!J198,DatosProcesados!$A$1:$BF$1,0))</f>
        <v>No</v>
      </c>
      <c r="L198" s="115" t="str">
        <f>INDEX(Modelo!$A$9:$D$89,MATCH(DataBase!$J198,Modelo!$A$9:$A$89,0),MATCH(DataBase!L$1,Modelo!$A$9:$D$9,0))</f>
        <v>Impacto ambiental</v>
      </c>
      <c r="M198" s="115" t="str">
        <f>INDEX(Modelo!$A$9:$D$89,MATCH(DataBase!$J198,Modelo!$A$9:$A$89,0),MATCH(DataBase!M$1,Modelo!$A$9:$D$9,0))</f>
        <v>Pilar 2</v>
      </c>
      <c r="N198" s="115" t="str">
        <f>INDEX(Modelo!$A$9:$D$89,MATCH(DataBase!$J198,Modelo!$A$9:$A$89,0),MATCH(DataBase!N$1,Modelo!$A$9:$D$9,0))</f>
        <v>boolean</v>
      </c>
      <c r="O198" s="115" t="b">
        <f t="array" ref="O198">IF(N198="negativo",INDEX($AD$3:$AG$51,MATCH(1,($B198=$AD$3:$AD$51)*($J198=$AE$3:$AE$51),0),3),IF(N198="positivo",INDEX($AD$55:$AG$109,MATCH(1,($B198=$AD$55:$AD$109)*($J198=$AE$55:$AE$109),0),3)))</f>
        <v>0</v>
      </c>
      <c r="P198" s="115" t="b">
        <f t="array" ref="P198">IF(N198="negativo",INDEX($AD$3:$AG$51,MATCH(1,($B198=$AD$3:$AD$51)*($J198=$AE$3:$AE$51),0),4),IF(N198="positivo",INDEX($AD$55:$AG$109,MATCH(1,($B198=$AD$55:$AD$109)*($J198=$AE$55:$AE$109),0),4)))</f>
        <v>0</v>
      </c>
      <c r="Q198" s="115" t="str">
        <f>VLOOKUP(M198,Modelo!$A$2:$C$7,2,0)</f>
        <v>Acción Climática y Energía</v>
      </c>
      <c r="R198" s="118">
        <f t="array" ref="R198">INDEX(Modelo!$F$1:$H$37,MATCH(1,(DataBase!Q198=Modelo!$G$1:$G$37)*(DataBase!B198=Modelo!$F$1:$F$37),0),3)</f>
        <v>0.11764705882352941</v>
      </c>
      <c r="S198" s="115">
        <f t="shared" si="8"/>
        <v>0</v>
      </c>
      <c r="T198" s="115">
        <f t="shared" si="9"/>
        <v>0</v>
      </c>
    </row>
    <row r="199" spans="1:20" x14ac:dyDescent="0.3">
      <c r="A199" s="115" t="s">
        <v>421</v>
      </c>
      <c r="B199" s="115" t="s">
        <v>407</v>
      </c>
      <c r="C199" s="115" t="s">
        <v>103</v>
      </c>
      <c r="D199" s="115" t="s">
        <v>86</v>
      </c>
      <c r="E199" s="115" t="s">
        <v>86</v>
      </c>
      <c r="F199" s="115" t="s">
        <v>87</v>
      </c>
      <c r="G199" s="115">
        <v>2016</v>
      </c>
      <c r="H199" s="115" t="s">
        <v>422</v>
      </c>
      <c r="I199" s="115">
        <v>5.4833186859999996</v>
      </c>
      <c r="J199" s="115" t="s">
        <v>24</v>
      </c>
      <c r="K199" s="115">
        <f>INDEX(DatosProcesados!$A$1:$BF$101,MATCH(DataBase!A199,DatosProcesados!$A$1:$A$101,0),MATCH(DataBase!J199,DatosProcesados!$A$1:$BF$1,0))</f>
        <v>0</v>
      </c>
      <c r="L199" s="115" t="str">
        <f>INDEX(Modelo!$A$9:$D$89,MATCH(DataBase!$J199,Modelo!$A$9:$A$89,0),MATCH(DataBase!L$1,Modelo!$A$9:$D$9,0))</f>
        <v>Impacto ambiental</v>
      </c>
      <c r="M199" s="115" t="str">
        <f>INDEX(Modelo!$A$9:$D$89,MATCH(DataBase!$J199,Modelo!$A$9:$A$89,0),MATCH(DataBase!M$1,Modelo!$A$9:$D$9,0))</f>
        <v>Pilar 2</v>
      </c>
      <c r="N199" s="115" t="str">
        <f>INDEX(Modelo!$A$9:$D$89,MATCH(DataBase!$J199,Modelo!$A$9:$A$89,0),MATCH(DataBase!N$1,Modelo!$A$9:$D$9,0))</f>
        <v>boolean</v>
      </c>
      <c r="O199" s="115" t="b">
        <f t="array" ref="O199">IF(N199="negativo",INDEX($AD$3:$AG$51,MATCH(1,($B199=$AD$3:$AD$51)*($J199=$AE$3:$AE$51),0),3),IF(N199="positivo",INDEX($AD$55:$AG$109,MATCH(1,($B199=$AD$55:$AD$109)*($J199=$AE$55:$AE$109),0),3)))</f>
        <v>0</v>
      </c>
      <c r="P199" s="115" t="b">
        <f t="array" ref="P199">IF(N199="negativo",INDEX($AD$3:$AG$51,MATCH(1,($B199=$AD$3:$AD$51)*($J199=$AE$3:$AE$51),0),4),IF(N199="positivo",INDEX($AD$55:$AG$109,MATCH(1,($B199=$AD$55:$AD$109)*($J199=$AE$55:$AE$109),0),4)))</f>
        <v>0</v>
      </c>
      <c r="Q199" s="115" t="str">
        <f>VLOOKUP(M199,Modelo!$A$2:$C$7,2,0)</f>
        <v>Acción Climática y Energía</v>
      </c>
      <c r="R199" s="118">
        <f t="array" ref="R199">INDEX(Modelo!$F$1:$H$37,MATCH(1,(DataBase!Q199=Modelo!$G$1:$G$37)*(DataBase!B199=Modelo!$F$1:$F$37),0),3)</f>
        <v>0.19230769230769232</v>
      </c>
      <c r="S199" s="115">
        <f t="shared" si="8"/>
        <v>0</v>
      </c>
      <c r="T199" s="115">
        <f t="shared" si="9"/>
        <v>0</v>
      </c>
    </row>
    <row r="200" spans="1:20" x14ac:dyDescent="0.3">
      <c r="A200" s="115" t="s">
        <v>293</v>
      </c>
      <c r="B200" s="115" t="s">
        <v>216</v>
      </c>
      <c r="C200" s="115" t="s">
        <v>103</v>
      </c>
      <c r="D200" s="115" t="s">
        <v>86</v>
      </c>
      <c r="E200" s="115" t="s">
        <v>87</v>
      </c>
      <c r="F200" s="115" t="s">
        <v>87</v>
      </c>
      <c r="G200" s="115">
        <v>1955</v>
      </c>
      <c r="H200" s="115" t="s">
        <v>294</v>
      </c>
      <c r="I200" s="115">
        <v>1.8313776939999999</v>
      </c>
      <c r="J200" s="115" t="s">
        <v>24</v>
      </c>
      <c r="K200" s="115" t="str">
        <f>INDEX(DatosProcesados!$A$1:$BF$101,MATCH(DataBase!A200,DatosProcesados!$A$1:$A$101,0),MATCH(DataBase!J200,DatosProcesados!$A$1:$BF$1,0))</f>
        <v>No</v>
      </c>
      <c r="L200" s="115" t="str">
        <f>INDEX(Modelo!$A$9:$D$89,MATCH(DataBase!$J200,Modelo!$A$9:$A$89,0),MATCH(DataBase!L$1,Modelo!$A$9:$D$9,0))</f>
        <v>Impacto ambiental</v>
      </c>
      <c r="M200" s="115" t="str">
        <f>INDEX(Modelo!$A$9:$D$89,MATCH(DataBase!$J200,Modelo!$A$9:$A$89,0),MATCH(DataBase!M$1,Modelo!$A$9:$D$9,0))</f>
        <v>Pilar 2</v>
      </c>
      <c r="N200" s="115" t="str">
        <f>INDEX(Modelo!$A$9:$D$89,MATCH(DataBase!$J200,Modelo!$A$9:$A$89,0),MATCH(DataBase!N$1,Modelo!$A$9:$D$9,0))</f>
        <v>boolean</v>
      </c>
      <c r="O200" s="115" t="b">
        <f t="array" ref="O200">IF(N200="negativo",INDEX($AD$3:$AG$51,MATCH(1,($B200=$AD$3:$AD$51)*($J200=$AE$3:$AE$51),0),3),IF(N200="positivo",INDEX($AD$55:$AG$109,MATCH(1,($B200=$AD$55:$AD$109)*($J200=$AE$55:$AE$109),0),3)))</f>
        <v>0</v>
      </c>
      <c r="P200" s="115" t="b">
        <f t="array" ref="P200">IF(N200="negativo",INDEX($AD$3:$AG$51,MATCH(1,($B200=$AD$3:$AD$51)*($J200=$AE$3:$AE$51),0),4),IF(N200="positivo",INDEX($AD$55:$AG$109,MATCH(1,($B200=$AD$55:$AD$109)*($J200=$AE$55:$AE$109),0),4)))</f>
        <v>0</v>
      </c>
      <c r="Q200" s="115" t="str">
        <f>VLOOKUP(M200,Modelo!$A$2:$C$7,2,0)</f>
        <v>Acción Climática y Energía</v>
      </c>
      <c r="R200" s="118">
        <f t="array" ref="R200">INDEX(Modelo!$F$1:$H$37,MATCH(1,(DataBase!Q200=Modelo!$G$1:$G$37)*(DataBase!B200=Modelo!$F$1:$F$37),0),3)</f>
        <v>0.21052631578947367</v>
      </c>
      <c r="S200" s="115">
        <f t="shared" si="8"/>
        <v>0</v>
      </c>
      <c r="T200" s="115">
        <f t="shared" si="9"/>
        <v>0</v>
      </c>
    </row>
    <row r="201" spans="1:20" x14ac:dyDescent="0.3">
      <c r="A201" s="115" t="s">
        <v>298</v>
      </c>
      <c r="B201" s="115" t="s">
        <v>216</v>
      </c>
      <c r="C201" s="115" t="s">
        <v>103</v>
      </c>
      <c r="D201" s="115" t="s">
        <v>86</v>
      </c>
      <c r="E201" s="115" t="s">
        <v>86</v>
      </c>
      <c r="F201" s="115" t="s">
        <v>87</v>
      </c>
      <c r="G201" s="115">
        <v>1993</v>
      </c>
      <c r="H201" s="115" t="s">
        <v>299</v>
      </c>
      <c r="I201" s="115">
        <v>1.7653399919999999</v>
      </c>
      <c r="J201" s="115" t="s">
        <v>24</v>
      </c>
      <c r="K201" s="115" t="str">
        <f>INDEX(DatosProcesados!$A$1:$BF$101,MATCH(DataBase!A201,DatosProcesados!$A$1:$A$101,0),MATCH(DataBase!J201,DatosProcesados!$A$1:$BF$1,0))</f>
        <v>No</v>
      </c>
      <c r="L201" s="115" t="str">
        <f>INDEX(Modelo!$A$9:$D$89,MATCH(DataBase!$J201,Modelo!$A$9:$A$89,0),MATCH(DataBase!L$1,Modelo!$A$9:$D$9,0))</f>
        <v>Impacto ambiental</v>
      </c>
      <c r="M201" s="115" t="str">
        <f>INDEX(Modelo!$A$9:$D$89,MATCH(DataBase!$J201,Modelo!$A$9:$A$89,0),MATCH(DataBase!M$1,Modelo!$A$9:$D$9,0))</f>
        <v>Pilar 2</v>
      </c>
      <c r="N201" s="115" t="str">
        <f>INDEX(Modelo!$A$9:$D$89,MATCH(DataBase!$J201,Modelo!$A$9:$A$89,0),MATCH(DataBase!N$1,Modelo!$A$9:$D$9,0))</f>
        <v>boolean</v>
      </c>
      <c r="O201" s="115" t="b">
        <f t="array" ref="O201">IF(N201="negativo",INDEX($AD$3:$AG$51,MATCH(1,($B201=$AD$3:$AD$51)*($J201=$AE$3:$AE$51),0),3),IF(N201="positivo",INDEX($AD$55:$AG$109,MATCH(1,($B201=$AD$55:$AD$109)*($J201=$AE$55:$AE$109),0),3)))</f>
        <v>0</v>
      </c>
      <c r="P201" s="115" t="b">
        <f t="array" ref="P201">IF(N201="negativo",INDEX($AD$3:$AG$51,MATCH(1,($B201=$AD$3:$AD$51)*($J201=$AE$3:$AE$51),0),4),IF(N201="positivo",INDEX($AD$55:$AG$109,MATCH(1,($B201=$AD$55:$AD$109)*($J201=$AE$55:$AE$109),0),4)))</f>
        <v>0</v>
      </c>
      <c r="Q201" s="115" t="str">
        <f>VLOOKUP(M201,Modelo!$A$2:$C$7,2,0)</f>
        <v>Acción Climática y Energía</v>
      </c>
      <c r="R201" s="118">
        <f t="array" ref="R201">INDEX(Modelo!$F$1:$H$37,MATCH(1,(DataBase!Q201=Modelo!$G$1:$G$37)*(DataBase!B201=Modelo!$F$1:$F$37),0),3)</f>
        <v>0.21052631578947367</v>
      </c>
      <c r="S201" s="115">
        <f t="shared" si="8"/>
        <v>0</v>
      </c>
      <c r="T201" s="115">
        <f t="shared" si="9"/>
        <v>0</v>
      </c>
    </row>
    <row r="202" spans="1:20" x14ac:dyDescent="0.3">
      <c r="A202" s="115" t="s">
        <v>472</v>
      </c>
      <c r="B202" s="115" t="s">
        <v>467</v>
      </c>
      <c r="C202" s="115" t="s">
        <v>103</v>
      </c>
      <c r="D202" s="115" t="s">
        <v>86</v>
      </c>
      <c r="E202" s="115" t="s">
        <v>86</v>
      </c>
      <c r="F202" s="115" t="s">
        <v>86</v>
      </c>
      <c r="G202" s="115">
        <v>2007</v>
      </c>
      <c r="H202" s="115" t="s">
        <v>125</v>
      </c>
      <c r="I202" s="115">
        <v>0.97802211500000003</v>
      </c>
      <c r="J202" s="115" t="s">
        <v>75</v>
      </c>
      <c r="K202" s="115" t="str">
        <f>INDEX(DatosProcesados!$A$1:$BF$101,MATCH(DataBase!A202,DatosProcesados!$A$1:$A$101,0),MATCH(DataBase!J202,DatosProcesados!$A$1:$BF$1,0))</f>
        <v>Si</v>
      </c>
      <c r="L202" s="115" t="str">
        <f>INDEX(Modelo!$A$9:$D$89,MATCH(DataBase!$J202,Modelo!$A$9:$A$89,0),MATCH(DataBase!L$1,Modelo!$A$9:$D$9,0))</f>
        <v>Impacto económico y gobernanza</v>
      </c>
      <c r="M202" s="115" t="str">
        <f>INDEX(Modelo!$A$9:$D$89,MATCH(DataBase!$J202,Modelo!$A$9:$A$89,0),MATCH(DataBase!M$1,Modelo!$A$9:$D$9,0))</f>
        <v>Pilar 1</v>
      </c>
      <c r="N202" s="115" t="str">
        <f>INDEX(Modelo!$A$9:$D$89,MATCH(DataBase!$J202,Modelo!$A$9:$A$89,0),MATCH(DataBase!N$1,Modelo!$A$9:$D$9,0))</f>
        <v>boolean</v>
      </c>
      <c r="O202" s="115" t="b">
        <f t="array" ref="O202">IF(N202="negativo",INDEX($AD$3:$AG$51,MATCH(1,($B202=$AD$3:$AD$51)*($J202=$AE$3:$AE$51),0),3),IF(N202="positivo",INDEX($AD$55:$AG$109,MATCH(1,($B202=$AD$55:$AD$109)*($J202=$AE$55:$AE$109),0),3)))</f>
        <v>0</v>
      </c>
      <c r="P202" s="115" t="b">
        <f t="array" ref="P202">IF(N202="negativo",INDEX($AD$3:$AG$51,MATCH(1,($B202=$AD$3:$AD$51)*($J202=$AE$3:$AE$51),0),4),IF(N202="positivo",INDEX($AD$55:$AG$109,MATCH(1,($B202=$AD$55:$AD$109)*($J202=$AE$55:$AE$109),0),4)))</f>
        <v>0</v>
      </c>
      <c r="Q202" s="115" t="str">
        <f>VLOOKUP(M202,Modelo!$A$2:$C$7,2,0)</f>
        <v>Transparencia y Gobierno de la Sostenibilidad</v>
      </c>
      <c r="R202" s="118">
        <f t="array" ref="R202">INDEX(Modelo!$F$1:$H$37,MATCH(1,(DataBase!Q202=Modelo!$G$1:$G$37)*(DataBase!B202=Modelo!$F$1:$F$37),0),3)</f>
        <v>0.14285714285714285</v>
      </c>
      <c r="S202" s="115">
        <f t="shared" si="8"/>
        <v>100</v>
      </c>
      <c r="T202" s="115">
        <f t="shared" si="9"/>
        <v>14.285714285714285</v>
      </c>
    </row>
    <row r="203" spans="1:20" x14ac:dyDescent="0.3">
      <c r="A203" s="115" t="s">
        <v>238</v>
      </c>
      <c r="B203" s="115" t="s">
        <v>216</v>
      </c>
      <c r="C203" s="115" t="s">
        <v>103</v>
      </c>
      <c r="D203" s="115" t="s">
        <v>86</v>
      </c>
      <c r="E203" s="115" t="s">
        <v>87</v>
      </c>
      <c r="F203" s="115" t="s">
        <v>87</v>
      </c>
      <c r="G203" s="115">
        <v>1920</v>
      </c>
      <c r="H203" s="115" t="s">
        <v>125</v>
      </c>
      <c r="I203" s="115">
        <v>2.844632077</v>
      </c>
      <c r="J203" s="115" t="s">
        <v>75</v>
      </c>
      <c r="K203" s="115" t="str">
        <f>INDEX(DatosProcesados!$A$1:$BF$101,MATCH(DataBase!A203,DatosProcesados!$A$1:$A$101,0),MATCH(DataBase!J203,DatosProcesados!$A$1:$BF$1,0))</f>
        <v>Si</v>
      </c>
      <c r="L203" s="115" t="str">
        <f>INDEX(Modelo!$A$9:$D$89,MATCH(DataBase!$J203,Modelo!$A$9:$A$89,0),MATCH(DataBase!L$1,Modelo!$A$9:$D$9,0))</f>
        <v>Impacto económico y gobernanza</v>
      </c>
      <c r="M203" s="115" t="str">
        <f>INDEX(Modelo!$A$9:$D$89,MATCH(DataBase!$J203,Modelo!$A$9:$A$89,0),MATCH(DataBase!M$1,Modelo!$A$9:$D$9,0))</f>
        <v>Pilar 1</v>
      </c>
      <c r="N203" s="115" t="str">
        <f>INDEX(Modelo!$A$9:$D$89,MATCH(DataBase!$J203,Modelo!$A$9:$A$89,0),MATCH(DataBase!N$1,Modelo!$A$9:$D$9,0))</f>
        <v>boolean</v>
      </c>
      <c r="O203" s="115" t="b">
        <f t="array" ref="O203">IF(N203="negativo",INDEX($AD$3:$AG$51,MATCH(1,($B203=$AD$3:$AD$51)*($J203=$AE$3:$AE$51),0),3),IF(N203="positivo",INDEX($AD$55:$AG$109,MATCH(1,($B203=$AD$55:$AD$109)*($J203=$AE$55:$AE$109),0),3)))</f>
        <v>0</v>
      </c>
      <c r="P203" s="115" t="b">
        <f t="array" ref="P203">IF(N203="negativo",INDEX($AD$3:$AG$51,MATCH(1,($B203=$AD$3:$AD$51)*($J203=$AE$3:$AE$51),0),4),IF(N203="positivo",INDEX($AD$55:$AG$109,MATCH(1,($B203=$AD$55:$AD$109)*($J203=$AE$55:$AE$109),0),4)))</f>
        <v>0</v>
      </c>
      <c r="Q203" s="115" t="str">
        <f>VLOOKUP(M203,Modelo!$A$2:$C$7,2,0)</f>
        <v>Transparencia y Gobierno de la Sostenibilidad</v>
      </c>
      <c r="R203" s="118">
        <f t="array" ref="R203">INDEX(Modelo!$F$1:$H$37,MATCH(1,(DataBase!Q203=Modelo!$G$1:$G$37)*(DataBase!B203=Modelo!$F$1:$F$37),0),3)</f>
        <v>0.15789473684210525</v>
      </c>
      <c r="S203" s="115">
        <f t="shared" si="8"/>
        <v>100</v>
      </c>
      <c r="T203" s="115">
        <f t="shared" si="9"/>
        <v>15.789473684210526</v>
      </c>
    </row>
    <row r="204" spans="1:20" x14ac:dyDescent="0.3">
      <c r="A204" s="115" t="s">
        <v>273</v>
      </c>
      <c r="B204" s="115" t="s">
        <v>216</v>
      </c>
      <c r="C204" s="115" t="s">
        <v>103</v>
      </c>
      <c r="D204" s="115" t="s">
        <v>86</v>
      </c>
      <c r="E204" s="115" t="s">
        <v>86</v>
      </c>
      <c r="F204" s="115" t="s">
        <v>87</v>
      </c>
      <c r="G204" s="115">
        <v>1945</v>
      </c>
      <c r="H204" s="115" t="s">
        <v>125</v>
      </c>
      <c r="I204" s="115">
        <v>2.1764613960000001</v>
      </c>
      <c r="J204" s="115" t="s">
        <v>75</v>
      </c>
      <c r="K204" s="115" t="str">
        <f>INDEX(DatosProcesados!$A$1:$BF$101,MATCH(DataBase!A204,DatosProcesados!$A$1:$A$101,0),MATCH(DataBase!J204,DatosProcesados!$A$1:$BF$1,0))</f>
        <v>Si</v>
      </c>
      <c r="L204" s="115" t="str">
        <f>INDEX(Modelo!$A$9:$D$89,MATCH(DataBase!$J204,Modelo!$A$9:$A$89,0),MATCH(DataBase!L$1,Modelo!$A$9:$D$9,0))</f>
        <v>Impacto económico y gobernanza</v>
      </c>
      <c r="M204" s="115" t="str">
        <f>INDEX(Modelo!$A$9:$D$89,MATCH(DataBase!$J204,Modelo!$A$9:$A$89,0),MATCH(DataBase!M$1,Modelo!$A$9:$D$9,0))</f>
        <v>Pilar 1</v>
      </c>
      <c r="N204" s="115" t="str">
        <f>INDEX(Modelo!$A$9:$D$89,MATCH(DataBase!$J204,Modelo!$A$9:$A$89,0),MATCH(DataBase!N$1,Modelo!$A$9:$D$9,0))</f>
        <v>boolean</v>
      </c>
      <c r="O204" s="115" t="b">
        <f t="array" ref="O204">IF(N204="negativo",INDEX($AD$3:$AG$51,MATCH(1,($B204=$AD$3:$AD$51)*($J204=$AE$3:$AE$51),0),3),IF(N204="positivo",INDEX($AD$55:$AG$109,MATCH(1,($B204=$AD$55:$AD$109)*($J204=$AE$55:$AE$109),0),3)))</f>
        <v>0</v>
      </c>
      <c r="P204" s="115" t="b">
        <f t="array" ref="P204">IF(N204="negativo",INDEX($AD$3:$AG$51,MATCH(1,($B204=$AD$3:$AD$51)*($J204=$AE$3:$AE$51),0),4),IF(N204="positivo",INDEX($AD$55:$AG$109,MATCH(1,($B204=$AD$55:$AD$109)*($J204=$AE$55:$AE$109),0),4)))</f>
        <v>0</v>
      </c>
      <c r="Q204" s="115" t="str">
        <f>VLOOKUP(M204,Modelo!$A$2:$C$7,2,0)</f>
        <v>Transparencia y Gobierno de la Sostenibilidad</v>
      </c>
      <c r="R204" s="118">
        <f t="array" ref="R204">INDEX(Modelo!$F$1:$H$37,MATCH(1,(DataBase!Q204=Modelo!$G$1:$G$37)*(DataBase!B204=Modelo!$F$1:$F$37),0),3)</f>
        <v>0.15789473684210525</v>
      </c>
      <c r="S204" s="115">
        <f t="shared" si="8"/>
        <v>100</v>
      </c>
      <c r="T204" s="115">
        <f t="shared" si="9"/>
        <v>15.789473684210526</v>
      </c>
    </row>
    <row r="205" spans="1:20" x14ac:dyDescent="0.3">
      <c r="A205" s="115" t="s">
        <v>378</v>
      </c>
      <c r="B205" s="115" t="s">
        <v>379</v>
      </c>
      <c r="C205" s="115" t="s">
        <v>103</v>
      </c>
      <c r="D205" s="115" t="s">
        <v>87</v>
      </c>
      <c r="E205" s="115" t="s">
        <v>86</v>
      </c>
      <c r="F205" s="115" t="s">
        <v>86</v>
      </c>
      <c r="G205" s="115">
        <v>1993</v>
      </c>
      <c r="H205" s="115" t="s">
        <v>125</v>
      </c>
      <c r="I205" s="115">
        <v>2.1863011939999999</v>
      </c>
      <c r="J205" s="115" t="s">
        <v>75</v>
      </c>
      <c r="K205" s="115" t="str">
        <f>INDEX(DatosProcesados!$A$1:$BF$101,MATCH(DataBase!A205,DatosProcesados!$A$1:$A$101,0),MATCH(DataBase!J205,DatosProcesados!$A$1:$BF$1,0))</f>
        <v>Si</v>
      </c>
      <c r="L205" s="115" t="str">
        <f>INDEX(Modelo!$A$9:$D$89,MATCH(DataBase!$J205,Modelo!$A$9:$A$89,0),MATCH(DataBase!L$1,Modelo!$A$9:$D$9,0))</f>
        <v>Impacto económico y gobernanza</v>
      </c>
      <c r="M205" s="115" t="str">
        <f>INDEX(Modelo!$A$9:$D$89,MATCH(DataBase!$J205,Modelo!$A$9:$A$89,0),MATCH(DataBase!M$1,Modelo!$A$9:$D$9,0))</f>
        <v>Pilar 1</v>
      </c>
      <c r="N205" s="115" t="str">
        <f>INDEX(Modelo!$A$9:$D$89,MATCH(DataBase!$J205,Modelo!$A$9:$A$89,0),MATCH(DataBase!N$1,Modelo!$A$9:$D$9,0))</f>
        <v>boolean</v>
      </c>
      <c r="O205" s="115" t="b">
        <f t="array" ref="O205">IF(N205="negativo",INDEX($AD$3:$AG$51,MATCH(1,($B205=$AD$3:$AD$51)*($J205=$AE$3:$AE$51),0),3),IF(N205="positivo",INDEX($AD$55:$AG$109,MATCH(1,($B205=$AD$55:$AD$109)*($J205=$AE$55:$AE$109),0),3)))</f>
        <v>0</v>
      </c>
      <c r="P205" s="115" t="b">
        <f t="array" ref="P205">IF(N205="negativo",INDEX($AD$3:$AG$51,MATCH(1,($B205=$AD$3:$AD$51)*($J205=$AE$3:$AE$51),0),4),IF(N205="positivo",INDEX($AD$55:$AG$109,MATCH(1,($B205=$AD$55:$AD$109)*($J205=$AE$55:$AE$109),0),4)))</f>
        <v>0</v>
      </c>
      <c r="Q205" s="115" t="str">
        <f>VLOOKUP(M205,Modelo!$A$2:$C$7,2,0)</f>
        <v>Transparencia y Gobierno de la Sostenibilidad</v>
      </c>
      <c r="R205" s="118">
        <f t="array" ref="R205">INDEX(Modelo!$F$1:$H$37,MATCH(1,(DataBase!Q205=Modelo!$G$1:$G$37)*(DataBase!B205=Modelo!$F$1:$F$37),0),3)</f>
        <v>0.19047619047619047</v>
      </c>
      <c r="S205" s="115">
        <f t="shared" si="8"/>
        <v>100</v>
      </c>
      <c r="T205" s="115">
        <f t="shared" si="9"/>
        <v>19.047619047619047</v>
      </c>
    </row>
    <row r="206" spans="1:20" x14ac:dyDescent="0.3">
      <c r="A206" s="115" t="s">
        <v>325</v>
      </c>
      <c r="B206" s="115" t="s">
        <v>313</v>
      </c>
      <c r="C206" s="115" t="s">
        <v>103</v>
      </c>
      <c r="D206" s="115" t="s">
        <v>86</v>
      </c>
      <c r="E206" s="115" t="s">
        <v>86</v>
      </c>
      <c r="F206" s="115" t="s">
        <v>87</v>
      </c>
      <c r="G206" s="115">
        <v>2012</v>
      </c>
      <c r="H206" s="115" t="s">
        <v>125</v>
      </c>
      <c r="I206" s="115">
        <v>13.831182682</v>
      </c>
      <c r="J206" s="115" t="s">
        <v>75</v>
      </c>
      <c r="K206" s="115">
        <f>INDEX(DatosProcesados!$A$1:$BF$101,MATCH(DataBase!A206,DatosProcesados!$A$1:$A$101,0),MATCH(DataBase!J206,DatosProcesados!$A$1:$BF$1,0))</f>
        <v>0</v>
      </c>
      <c r="L206" s="115" t="str">
        <f>INDEX(Modelo!$A$9:$D$89,MATCH(DataBase!$J206,Modelo!$A$9:$A$89,0),MATCH(DataBase!L$1,Modelo!$A$9:$D$9,0))</f>
        <v>Impacto económico y gobernanza</v>
      </c>
      <c r="M206" s="115" t="str">
        <f>INDEX(Modelo!$A$9:$D$89,MATCH(DataBase!$J206,Modelo!$A$9:$A$89,0),MATCH(DataBase!M$1,Modelo!$A$9:$D$9,0))</f>
        <v>Pilar 1</v>
      </c>
      <c r="N206" s="115" t="str">
        <f>INDEX(Modelo!$A$9:$D$89,MATCH(DataBase!$J206,Modelo!$A$9:$A$89,0),MATCH(DataBase!N$1,Modelo!$A$9:$D$9,0))</f>
        <v>boolean</v>
      </c>
      <c r="O206" s="115" t="b">
        <f t="array" ref="O206">IF(N206="negativo",INDEX($AD$3:$AG$51,MATCH(1,($B206=$AD$3:$AD$51)*($J206=$AE$3:$AE$51),0),3),IF(N206="positivo",INDEX($AD$55:$AG$109,MATCH(1,($B206=$AD$55:$AD$109)*($J206=$AE$55:$AE$109),0),3)))</f>
        <v>0</v>
      </c>
      <c r="P206" s="115" t="b">
        <f t="array" ref="P206">IF(N206="negativo",INDEX($AD$3:$AG$51,MATCH(1,($B206=$AD$3:$AD$51)*($J206=$AE$3:$AE$51),0),4),IF(N206="positivo",INDEX($AD$55:$AG$109,MATCH(1,($B206=$AD$55:$AD$109)*($J206=$AE$55:$AE$109),0),4)))</f>
        <v>0</v>
      </c>
      <c r="Q206" s="115" t="str">
        <f>VLOOKUP(M206,Modelo!$A$2:$C$7,2,0)</f>
        <v>Transparencia y Gobierno de la Sostenibilidad</v>
      </c>
      <c r="R206" s="118">
        <f t="array" ref="R206">INDEX(Modelo!$F$1:$H$37,MATCH(1,(DataBase!Q206=Modelo!$G$1:$G$37)*(DataBase!B206=Modelo!$F$1:$F$37),0),3)</f>
        <v>0.23529411764705882</v>
      </c>
      <c r="S206" s="115">
        <f t="shared" si="8"/>
        <v>0</v>
      </c>
      <c r="T206" s="115">
        <f t="shared" si="9"/>
        <v>0</v>
      </c>
    </row>
    <row r="207" spans="1:20" x14ac:dyDescent="0.3">
      <c r="A207" s="115" t="s">
        <v>394</v>
      </c>
      <c r="B207" s="115" t="s">
        <v>379</v>
      </c>
      <c r="C207" s="115" t="s">
        <v>103</v>
      </c>
      <c r="D207" s="115" t="s">
        <v>87</v>
      </c>
      <c r="E207" s="115" t="s">
        <v>86</v>
      </c>
      <c r="F207" s="115" t="s">
        <v>86</v>
      </c>
      <c r="G207" s="115">
        <v>1990</v>
      </c>
      <c r="H207" s="115" t="s">
        <v>125</v>
      </c>
      <c r="I207" s="115">
        <v>0.77142869199999997</v>
      </c>
      <c r="J207" s="115" t="s">
        <v>75</v>
      </c>
      <c r="K207" s="115">
        <f>INDEX(DatosProcesados!$A$1:$BF$101,MATCH(DataBase!A207,DatosProcesados!$A$1:$A$101,0),MATCH(DataBase!J207,DatosProcesados!$A$1:$BF$1,0))</f>
        <v>0</v>
      </c>
      <c r="L207" s="115" t="str">
        <f>INDEX(Modelo!$A$9:$D$89,MATCH(DataBase!$J207,Modelo!$A$9:$A$89,0),MATCH(DataBase!L$1,Modelo!$A$9:$D$9,0))</f>
        <v>Impacto económico y gobernanza</v>
      </c>
      <c r="M207" s="115" t="str">
        <f>INDEX(Modelo!$A$9:$D$89,MATCH(DataBase!$J207,Modelo!$A$9:$A$89,0),MATCH(DataBase!M$1,Modelo!$A$9:$D$9,0))</f>
        <v>Pilar 1</v>
      </c>
      <c r="N207" s="115" t="str">
        <f>INDEX(Modelo!$A$9:$D$89,MATCH(DataBase!$J207,Modelo!$A$9:$A$89,0),MATCH(DataBase!N$1,Modelo!$A$9:$D$9,0))</f>
        <v>boolean</v>
      </c>
      <c r="O207" s="115" t="b">
        <f t="array" ref="O207">IF(N207="negativo",INDEX($AD$3:$AG$51,MATCH(1,($B207=$AD$3:$AD$51)*($J207=$AE$3:$AE$51),0),3),IF(N207="positivo",INDEX($AD$55:$AG$109,MATCH(1,($B207=$AD$55:$AD$109)*($J207=$AE$55:$AE$109),0),3)))</f>
        <v>0</v>
      </c>
      <c r="P207" s="115" t="b">
        <f t="array" ref="P207">IF(N207="negativo",INDEX($AD$3:$AG$51,MATCH(1,($B207=$AD$3:$AD$51)*($J207=$AE$3:$AE$51),0),4),IF(N207="positivo",INDEX($AD$55:$AG$109,MATCH(1,($B207=$AD$55:$AD$109)*($J207=$AE$55:$AE$109),0),4)))</f>
        <v>0</v>
      </c>
      <c r="Q207" s="115" t="str">
        <f>VLOOKUP(M207,Modelo!$A$2:$C$7,2,0)</f>
        <v>Transparencia y Gobierno de la Sostenibilidad</v>
      </c>
      <c r="R207" s="118">
        <f t="array" ref="R207">INDEX(Modelo!$F$1:$H$37,MATCH(1,(DataBase!Q207=Modelo!$G$1:$G$37)*(DataBase!B207=Modelo!$F$1:$F$37),0),3)</f>
        <v>0.19047619047619047</v>
      </c>
      <c r="S207" s="115">
        <f t="shared" si="8"/>
        <v>0</v>
      </c>
      <c r="T207" s="115">
        <f t="shared" si="9"/>
        <v>0</v>
      </c>
    </row>
    <row r="208" spans="1:20" x14ac:dyDescent="0.3">
      <c r="A208" s="115" t="s">
        <v>383</v>
      </c>
      <c r="B208" s="115" t="s">
        <v>379</v>
      </c>
      <c r="C208" s="115" t="s">
        <v>103</v>
      </c>
      <c r="D208" s="115" t="s">
        <v>86</v>
      </c>
      <c r="E208" s="115" t="s">
        <v>86</v>
      </c>
      <c r="F208" s="115" t="s">
        <v>86</v>
      </c>
      <c r="G208" s="115">
        <v>2014</v>
      </c>
      <c r="H208" s="115" t="s">
        <v>125</v>
      </c>
      <c r="I208" s="115">
        <v>1.314259836</v>
      </c>
      <c r="J208" s="115" t="s">
        <v>75</v>
      </c>
      <c r="K208" s="115" t="str">
        <f>INDEX(DatosProcesados!$A$1:$BF$101,MATCH(DataBase!A208,DatosProcesados!$A$1:$A$101,0),MATCH(DataBase!J208,DatosProcesados!$A$1:$BF$1,0))</f>
        <v>Si</v>
      </c>
      <c r="L208" s="115" t="str">
        <f>INDEX(Modelo!$A$9:$D$89,MATCH(DataBase!$J208,Modelo!$A$9:$A$89,0),MATCH(DataBase!L$1,Modelo!$A$9:$D$9,0))</f>
        <v>Impacto económico y gobernanza</v>
      </c>
      <c r="M208" s="115" t="str">
        <f>INDEX(Modelo!$A$9:$D$89,MATCH(DataBase!$J208,Modelo!$A$9:$A$89,0),MATCH(DataBase!M$1,Modelo!$A$9:$D$9,0))</f>
        <v>Pilar 1</v>
      </c>
      <c r="N208" s="115" t="str">
        <f>INDEX(Modelo!$A$9:$D$89,MATCH(DataBase!$J208,Modelo!$A$9:$A$89,0),MATCH(DataBase!N$1,Modelo!$A$9:$D$9,0))</f>
        <v>boolean</v>
      </c>
      <c r="O208" s="115" t="b">
        <f t="array" ref="O208">IF(N208="negativo",INDEX($AD$3:$AG$51,MATCH(1,($B208=$AD$3:$AD$51)*($J208=$AE$3:$AE$51),0),3),IF(N208="positivo",INDEX($AD$55:$AG$109,MATCH(1,($B208=$AD$55:$AD$109)*($J208=$AE$55:$AE$109),0),3)))</f>
        <v>0</v>
      </c>
      <c r="P208" s="115" t="b">
        <f t="array" ref="P208">IF(N208="negativo",INDEX($AD$3:$AG$51,MATCH(1,($B208=$AD$3:$AD$51)*($J208=$AE$3:$AE$51),0),4),IF(N208="positivo",INDEX($AD$55:$AG$109,MATCH(1,($B208=$AD$55:$AD$109)*($J208=$AE$55:$AE$109),0),4)))</f>
        <v>0</v>
      </c>
      <c r="Q208" s="115" t="str">
        <f>VLOOKUP(M208,Modelo!$A$2:$C$7,2,0)</f>
        <v>Transparencia y Gobierno de la Sostenibilidad</v>
      </c>
      <c r="R208" s="118">
        <f t="array" ref="R208">INDEX(Modelo!$F$1:$H$37,MATCH(1,(DataBase!Q208=Modelo!$G$1:$G$37)*(DataBase!B208=Modelo!$F$1:$F$37),0),3)</f>
        <v>0.19047619047619047</v>
      </c>
      <c r="S208" s="115">
        <f t="shared" si="8"/>
        <v>100</v>
      </c>
      <c r="T208" s="115">
        <f t="shared" si="9"/>
        <v>19.047619047619047</v>
      </c>
    </row>
    <row r="209" spans="1:20" x14ac:dyDescent="0.3">
      <c r="A209" s="115" t="s">
        <v>112</v>
      </c>
      <c r="B209" s="115" t="s">
        <v>84</v>
      </c>
      <c r="C209" s="115" t="s">
        <v>103</v>
      </c>
      <c r="D209" s="115" t="s">
        <v>86</v>
      </c>
      <c r="E209" s="115" t="s">
        <v>86</v>
      </c>
      <c r="F209" s="115" t="s">
        <v>87</v>
      </c>
      <c r="G209" s="115">
        <v>1919</v>
      </c>
      <c r="H209" s="115" t="s">
        <v>125</v>
      </c>
      <c r="I209" s="115">
        <v>15.106042448</v>
      </c>
      <c r="J209" s="115" t="s">
        <v>75</v>
      </c>
      <c r="K209" s="115" t="str">
        <f>INDEX(DatosProcesados!$A$1:$BF$101,MATCH(DataBase!A209,DatosProcesados!$A$1:$A$101,0),MATCH(DataBase!J209,DatosProcesados!$A$1:$BF$1,0))</f>
        <v>No</v>
      </c>
      <c r="L209" s="115" t="str">
        <f>INDEX(Modelo!$A$9:$D$89,MATCH(DataBase!$J209,Modelo!$A$9:$A$89,0),MATCH(DataBase!L$1,Modelo!$A$9:$D$9,0))</f>
        <v>Impacto económico y gobernanza</v>
      </c>
      <c r="M209" s="115" t="str">
        <f>INDEX(Modelo!$A$9:$D$89,MATCH(DataBase!$J209,Modelo!$A$9:$A$89,0),MATCH(DataBase!M$1,Modelo!$A$9:$D$9,0))</f>
        <v>Pilar 1</v>
      </c>
      <c r="N209" s="115" t="str">
        <f>INDEX(Modelo!$A$9:$D$89,MATCH(DataBase!$J209,Modelo!$A$9:$A$89,0),MATCH(DataBase!N$1,Modelo!$A$9:$D$9,0))</f>
        <v>boolean</v>
      </c>
      <c r="O209" s="115" t="b">
        <f t="array" ref="O209">IF(N209="negativo",INDEX($AD$3:$AG$51,MATCH(1,($B209=$AD$3:$AD$51)*($J209=$AE$3:$AE$51),0),3),IF(N209="positivo",INDEX($AD$55:$AG$109,MATCH(1,($B209=$AD$55:$AD$109)*($J209=$AE$55:$AE$109),0),3)))</f>
        <v>0</v>
      </c>
      <c r="P209" s="115" t="b">
        <f t="array" ref="P209">IF(N209="negativo",INDEX($AD$3:$AG$51,MATCH(1,($B209=$AD$3:$AD$51)*($J209=$AE$3:$AE$51),0),4),IF(N209="positivo",INDEX($AD$55:$AG$109,MATCH(1,($B209=$AD$55:$AD$109)*($J209=$AE$55:$AE$109),0),4)))</f>
        <v>0</v>
      </c>
      <c r="Q209" s="115" t="str">
        <f>VLOOKUP(M209,Modelo!$A$2:$C$7,2,0)</f>
        <v>Transparencia y Gobierno de la Sostenibilidad</v>
      </c>
      <c r="R209" s="118">
        <f t="array" ref="R209">INDEX(Modelo!$F$1:$H$37,MATCH(1,(DataBase!Q209=Modelo!$G$1:$G$37)*(DataBase!B209=Modelo!$F$1:$F$37),0),3)</f>
        <v>0.29411764705882354</v>
      </c>
      <c r="S209" s="115">
        <f t="shared" si="8"/>
        <v>0</v>
      </c>
      <c r="T209" s="115">
        <f t="shared" si="9"/>
        <v>0</v>
      </c>
    </row>
    <row r="210" spans="1:20" x14ac:dyDescent="0.3">
      <c r="A210" s="115" t="s">
        <v>471</v>
      </c>
      <c r="B210" s="115" t="s">
        <v>467</v>
      </c>
      <c r="C210" s="115" t="s">
        <v>103</v>
      </c>
      <c r="D210" s="115" t="s">
        <v>86</v>
      </c>
      <c r="E210" s="115" t="s">
        <v>86</v>
      </c>
      <c r="F210" s="115" t="s">
        <v>86</v>
      </c>
      <c r="G210" s="115">
        <v>1987</v>
      </c>
      <c r="H210" s="115" t="s">
        <v>125</v>
      </c>
      <c r="I210" s="115">
        <v>0.711210393</v>
      </c>
      <c r="J210" s="115" t="s">
        <v>75</v>
      </c>
      <c r="K210" s="115">
        <f>INDEX(DatosProcesados!$A$1:$BF$101,MATCH(DataBase!A210,DatosProcesados!$A$1:$A$101,0),MATCH(DataBase!J210,DatosProcesados!$A$1:$BF$1,0))</f>
        <v>0</v>
      </c>
      <c r="L210" s="115" t="str">
        <f>INDEX(Modelo!$A$9:$D$89,MATCH(DataBase!$J210,Modelo!$A$9:$A$89,0),MATCH(DataBase!L$1,Modelo!$A$9:$D$9,0))</f>
        <v>Impacto económico y gobernanza</v>
      </c>
      <c r="M210" s="115" t="str">
        <f>INDEX(Modelo!$A$9:$D$89,MATCH(DataBase!$J210,Modelo!$A$9:$A$89,0),MATCH(DataBase!M$1,Modelo!$A$9:$D$9,0))</f>
        <v>Pilar 1</v>
      </c>
      <c r="N210" s="115" t="str">
        <f>INDEX(Modelo!$A$9:$D$89,MATCH(DataBase!$J210,Modelo!$A$9:$A$89,0),MATCH(DataBase!N$1,Modelo!$A$9:$D$9,0))</f>
        <v>boolean</v>
      </c>
      <c r="O210" s="115" t="b">
        <f t="array" ref="O210">IF(N210="negativo",INDEX($AD$3:$AG$51,MATCH(1,($B210=$AD$3:$AD$51)*($J210=$AE$3:$AE$51),0),3),IF(N210="positivo",INDEX($AD$55:$AG$109,MATCH(1,($B210=$AD$55:$AD$109)*($J210=$AE$55:$AE$109),0),3)))</f>
        <v>0</v>
      </c>
      <c r="P210" s="115" t="b">
        <f t="array" ref="P210">IF(N210="negativo",INDEX($AD$3:$AG$51,MATCH(1,($B210=$AD$3:$AD$51)*($J210=$AE$3:$AE$51),0),4),IF(N210="positivo",INDEX($AD$55:$AG$109,MATCH(1,($B210=$AD$55:$AD$109)*($J210=$AE$55:$AE$109),0),4)))</f>
        <v>0</v>
      </c>
      <c r="Q210" s="115" t="str">
        <f>VLOOKUP(M210,Modelo!$A$2:$C$7,2,0)</f>
        <v>Transparencia y Gobierno de la Sostenibilidad</v>
      </c>
      <c r="R210" s="118">
        <f t="array" ref="R210">INDEX(Modelo!$F$1:$H$37,MATCH(1,(DataBase!Q210=Modelo!$G$1:$G$37)*(DataBase!B210=Modelo!$F$1:$F$37),0),3)</f>
        <v>0.14285714285714285</v>
      </c>
      <c r="S210" s="115">
        <f t="shared" si="8"/>
        <v>0</v>
      </c>
      <c r="T210" s="115">
        <f t="shared" si="9"/>
        <v>0</v>
      </c>
    </row>
    <row r="211" spans="1:20" x14ac:dyDescent="0.3">
      <c r="A211" s="115" t="s">
        <v>466</v>
      </c>
      <c r="B211" s="115" t="s">
        <v>467</v>
      </c>
      <c r="C211" s="115" t="s">
        <v>103</v>
      </c>
      <c r="D211" s="115" t="s">
        <v>87</v>
      </c>
      <c r="E211" s="115" t="s">
        <v>86</v>
      </c>
      <c r="F211" s="115" t="s">
        <v>86</v>
      </c>
      <c r="G211" s="115">
        <v>1969</v>
      </c>
      <c r="H211" s="115" t="s">
        <v>125</v>
      </c>
      <c r="I211" s="115">
        <v>2.4231643530000002</v>
      </c>
      <c r="J211" s="115" t="s">
        <v>75</v>
      </c>
      <c r="K211" s="115" t="str">
        <f>INDEX(DatosProcesados!$A$1:$BF$101,MATCH(DataBase!A211,DatosProcesados!$A$1:$A$101,0),MATCH(DataBase!J211,DatosProcesados!$A$1:$BF$1,0))</f>
        <v>No</v>
      </c>
      <c r="L211" s="115" t="str">
        <f>INDEX(Modelo!$A$9:$D$89,MATCH(DataBase!$J211,Modelo!$A$9:$A$89,0),MATCH(DataBase!L$1,Modelo!$A$9:$D$9,0))</f>
        <v>Impacto económico y gobernanza</v>
      </c>
      <c r="M211" s="115" t="str">
        <f>INDEX(Modelo!$A$9:$D$89,MATCH(DataBase!$J211,Modelo!$A$9:$A$89,0),MATCH(DataBase!M$1,Modelo!$A$9:$D$9,0))</f>
        <v>Pilar 1</v>
      </c>
      <c r="N211" s="115" t="str">
        <f>INDEX(Modelo!$A$9:$D$89,MATCH(DataBase!$J211,Modelo!$A$9:$A$89,0),MATCH(DataBase!N$1,Modelo!$A$9:$D$9,0))</f>
        <v>boolean</v>
      </c>
      <c r="O211" s="115" t="b">
        <f t="array" ref="O211">IF(N211="negativo",INDEX($AD$3:$AG$51,MATCH(1,($B211=$AD$3:$AD$51)*($J211=$AE$3:$AE$51),0),3),IF(N211="positivo",INDEX($AD$55:$AG$109,MATCH(1,($B211=$AD$55:$AD$109)*($J211=$AE$55:$AE$109),0),3)))</f>
        <v>0</v>
      </c>
      <c r="P211" s="115" t="b">
        <f t="array" ref="P211">IF(N211="negativo",INDEX($AD$3:$AG$51,MATCH(1,($B211=$AD$3:$AD$51)*($J211=$AE$3:$AE$51),0),4),IF(N211="positivo",INDEX($AD$55:$AG$109,MATCH(1,($B211=$AD$55:$AD$109)*($J211=$AE$55:$AE$109),0),4)))</f>
        <v>0</v>
      </c>
      <c r="Q211" s="115" t="str">
        <f>VLOOKUP(M211,Modelo!$A$2:$C$7,2,0)</f>
        <v>Transparencia y Gobierno de la Sostenibilidad</v>
      </c>
      <c r="R211" s="118">
        <f t="array" ref="R211">INDEX(Modelo!$F$1:$H$37,MATCH(1,(DataBase!Q211=Modelo!$G$1:$G$37)*(DataBase!B211=Modelo!$F$1:$F$37),0),3)</f>
        <v>0.14285714285714285</v>
      </c>
      <c r="S211" s="115">
        <f t="shared" si="8"/>
        <v>0</v>
      </c>
      <c r="T211" s="115">
        <f t="shared" si="9"/>
        <v>0</v>
      </c>
    </row>
    <row r="212" spans="1:20" x14ac:dyDescent="0.3">
      <c r="A212" s="115" t="s">
        <v>207</v>
      </c>
      <c r="B212" s="115" t="s">
        <v>84</v>
      </c>
      <c r="C212" s="115" t="s">
        <v>103</v>
      </c>
      <c r="D212" s="115" t="s">
        <v>86</v>
      </c>
      <c r="E212" s="115" t="s">
        <v>87</v>
      </c>
      <c r="F212" s="115" t="s">
        <v>86</v>
      </c>
      <c r="G212" s="115">
        <v>1870</v>
      </c>
      <c r="H212" s="115" t="s">
        <v>125</v>
      </c>
      <c r="I212" s="115">
        <v>0</v>
      </c>
      <c r="J212" s="115" t="s">
        <v>75</v>
      </c>
      <c r="K212" s="115" t="str">
        <f>INDEX(DatosProcesados!$A$1:$BF$101,MATCH(DataBase!A212,DatosProcesados!$A$1:$A$101,0),MATCH(DataBase!J212,DatosProcesados!$A$1:$BF$1,0))</f>
        <v>Si</v>
      </c>
      <c r="L212" s="115" t="str">
        <f>INDEX(Modelo!$A$9:$D$89,MATCH(DataBase!$J212,Modelo!$A$9:$A$89,0),MATCH(DataBase!L$1,Modelo!$A$9:$D$9,0))</f>
        <v>Impacto económico y gobernanza</v>
      </c>
      <c r="M212" s="115" t="str">
        <f>INDEX(Modelo!$A$9:$D$89,MATCH(DataBase!$J212,Modelo!$A$9:$A$89,0),MATCH(DataBase!M$1,Modelo!$A$9:$D$9,0))</f>
        <v>Pilar 1</v>
      </c>
      <c r="N212" s="115" t="str">
        <f>INDEX(Modelo!$A$9:$D$89,MATCH(DataBase!$J212,Modelo!$A$9:$A$89,0),MATCH(DataBase!N$1,Modelo!$A$9:$D$9,0))</f>
        <v>boolean</v>
      </c>
      <c r="O212" s="115" t="b">
        <f t="array" ref="O212">IF(N212="negativo",INDEX($AD$3:$AG$51,MATCH(1,($B212=$AD$3:$AD$51)*($J212=$AE$3:$AE$51),0),3),IF(N212="positivo",INDEX($AD$55:$AG$109,MATCH(1,($B212=$AD$55:$AD$109)*($J212=$AE$55:$AE$109),0),3)))</f>
        <v>0</v>
      </c>
      <c r="P212" s="115" t="b">
        <f t="array" ref="P212">IF(N212="negativo",INDEX($AD$3:$AG$51,MATCH(1,($B212=$AD$3:$AD$51)*($J212=$AE$3:$AE$51),0),4),IF(N212="positivo",INDEX($AD$55:$AG$109,MATCH(1,($B212=$AD$55:$AD$109)*($J212=$AE$55:$AE$109),0),4)))</f>
        <v>0</v>
      </c>
      <c r="Q212" s="115" t="str">
        <f>VLOOKUP(M212,Modelo!$A$2:$C$7,2,0)</f>
        <v>Transparencia y Gobierno de la Sostenibilidad</v>
      </c>
      <c r="R212" s="118">
        <f t="array" ref="R212">INDEX(Modelo!$F$1:$H$37,MATCH(1,(DataBase!Q212=Modelo!$G$1:$G$37)*(DataBase!B212=Modelo!$F$1:$F$37),0),3)</f>
        <v>0.29411764705882354</v>
      </c>
      <c r="S212" s="115">
        <f t="shared" si="8"/>
        <v>100</v>
      </c>
      <c r="T212" s="115">
        <f t="shared" si="9"/>
        <v>29.411764705882355</v>
      </c>
    </row>
    <row r="213" spans="1:20" x14ac:dyDescent="0.3">
      <c r="A213" s="115" t="s">
        <v>204</v>
      </c>
      <c r="B213" s="115" t="s">
        <v>84</v>
      </c>
      <c r="C213" s="115" t="s">
        <v>103</v>
      </c>
      <c r="D213" s="115" t="s">
        <v>86</v>
      </c>
      <c r="E213" s="115" t="s">
        <v>87</v>
      </c>
      <c r="F213" s="115" t="s">
        <v>87</v>
      </c>
      <c r="G213" s="115">
        <v>1875</v>
      </c>
      <c r="H213" s="115" t="s">
        <v>125</v>
      </c>
      <c r="I213" s="115">
        <v>0</v>
      </c>
      <c r="J213" s="115" t="s">
        <v>75</v>
      </c>
      <c r="K213" s="115" t="str">
        <f>INDEX(DatosProcesados!$A$1:$BF$101,MATCH(DataBase!A213,DatosProcesados!$A$1:$A$101,0),MATCH(DataBase!J213,DatosProcesados!$A$1:$BF$1,0))</f>
        <v>Si</v>
      </c>
      <c r="L213" s="115" t="str">
        <f>INDEX(Modelo!$A$9:$D$89,MATCH(DataBase!$J213,Modelo!$A$9:$A$89,0),MATCH(DataBase!L$1,Modelo!$A$9:$D$9,0))</f>
        <v>Impacto económico y gobernanza</v>
      </c>
      <c r="M213" s="115" t="str">
        <f>INDEX(Modelo!$A$9:$D$89,MATCH(DataBase!$J213,Modelo!$A$9:$A$89,0),MATCH(DataBase!M$1,Modelo!$A$9:$D$9,0))</f>
        <v>Pilar 1</v>
      </c>
      <c r="N213" s="115" t="str">
        <f>INDEX(Modelo!$A$9:$D$89,MATCH(DataBase!$J213,Modelo!$A$9:$A$89,0),MATCH(DataBase!N$1,Modelo!$A$9:$D$9,0))</f>
        <v>boolean</v>
      </c>
      <c r="O213" s="115" t="b">
        <f t="array" ref="O213">IF(N213="negativo",INDEX($AD$3:$AG$51,MATCH(1,($B213=$AD$3:$AD$51)*($J213=$AE$3:$AE$51),0),3),IF(N213="positivo",INDEX($AD$55:$AG$109,MATCH(1,($B213=$AD$55:$AD$109)*($J213=$AE$55:$AE$109),0),3)))</f>
        <v>0</v>
      </c>
      <c r="P213" s="115" t="b">
        <f t="array" ref="P213">IF(N213="negativo",INDEX($AD$3:$AG$51,MATCH(1,($B213=$AD$3:$AD$51)*($J213=$AE$3:$AE$51),0),4),IF(N213="positivo",INDEX($AD$55:$AG$109,MATCH(1,($B213=$AD$55:$AD$109)*($J213=$AE$55:$AE$109),0),4)))</f>
        <v>0</v>
      </c>
      <c r="Q213" s="115" t="str">
        <f>VLOOKUP(M213,Modelo!$A$2:$C$7,2,0)</f>
        <v>Transparencia y Gobierno de la Sostenibilidad</v>
      </c>
      <c r="R213" s="118">
        <f t="array" ref="R213">INDEX(Modelo!$F$1:$H$37,MATCH(1,(DataBase!Q213=Modelo!$G$1:$G$37)*(DataBase!B213=Modelo!$F$1:$F$37),0),3)</f>
        <v>0.29411764705882354</v>
      </c>
      <c r="S213" s="115">
        <f t="shared" si="8"/>
        <v>100</v>
      </c>
      <c r="T213" s="115">
        <f t="shared" si="9"/>
        <v>29.411764705882355</v>
      </c>
    </row>
    <row r="214" spans="1:20" x14ac:dyDescent="0.3">
      <c r="A214" s="115" t="s">
        <v>226</v>
      </c>
      <c r="B214" s="115" t="s">
        <v>216</v>
      </c>
      <c r="C214" s="115" t="s">
        <v>103</v>
      </c>
      <c r="D214" s="115" t="s">
        <v>86</v>
      </c>
      <c r="E214" s="115" t="s">
        <v>86</v>
      </c>
      <c r="F214" s="115" t="s">
        <v>87</v>
      </c>
      <c r="G214" s="115">
        <v>1889</v>
      </c>
      <c r="H214" s="115" t="s">
        <v>125</v>
      </c>
      <c r="I214" s="115">
        <v>8.6157743510000007</v>
      </c>
      <c r="J214" s="115" t="s">
        <v>75</v>
      </c>
      <c r="K214" s="115" t="str">
        <f>INDEX(DatosProcesados!$A$1:$BF$101,MATCH(DataBase!A214,DatosProcesados!$A$1:$A$101,0),MATCH(DataBase!J214,DatosProcesados!$A$1:$BF$1,0))</f>
        <v>Si</v>
      </c>
      <c r="L214" s="115" t="str">
        <f>INDEX(Modelo!$A$9:$D$89,MATCH(DataBase!$J214,Modelo!$A$9:$A$89,0),MATCH(DataBase!L$1,Modelo!$A$9:$D$9,0))</f>
        <v>Impacto económico y gobernanza</v>
      </c>
      <c r="M214" s="115" t="str">
        <f>INDEX(Modelo!$A$9:$D$89,MATCH(DataBase!$J214,Modelo!$A$9:$A$89,0),MATCH(DataBase!M$1,Modelo!$A$9:$D$9,0))</f>
        <v>Pilar 1</v>
      </c>
      <c r="N214" s="115" t="str">
        <f>INDEX(Modelo!$A$9:$D$89,MATCH(DataBase!$J214,Modelo!$A$9:$A$89,0),MATCH(DataBase!N$1,Modelo!$A$9:$D$9,0))</f>
        <v>boolean</v>
      </c>
      <c r="O214" s="115" t="b">
        <f t="array" ref="O214">IF(N214="negativo",INDEX($AD$3:$AG$51,MATCH(1,($B214=$AD$3:$AD$51)*($J214=$AE$3:$AE$51),0),3),IF(N214="positivo",INDEX($AD$55:$AG$109,MATCH(1,($B214=$AD$55:$AD$109)*($J214=$AE$55:$AE$109),0),3)))</f>
        <v>0</v>
      </c>
      <c r="P214" s="115" t="b">
        <f t="array" ref="P214">IF(N214="negativo",INDEX($AD$3:$AG$51,MATCH(1,($B214=$AD$3:$AD$51)*($J214=$AE$3:$AE$51),0),4),IF(N214="positivo",INDEX($AD$55:$AG$109,MATCH(1,($B214=$AD$55:$AD$109)*($J214=$AE$55:$AE$109),0),4)))</f>
        <v>0</v>
      </c>
      <c r="Q214" s="115" t="str">
        <f>VLOOKUP(M214,Modelo!$A$2:$C$7,2,0)</f>
        <v>Transparencia y Gobierno de la Sostenibilidad</v>
      </c>
      <c r="R214" s="118">
        <f t="array" ref="R214">INDEX(Modelo!$F$1:$H$37,MATCH(1,(DataBase!Q214=Modelo!$G$1:$G$37)*(DataBase!B214=Modelo!$F$1:$F$37),0),3)</f>
        <v>0.15789473684210525</v>
      </c>
      <c r="S214" s="115">
        <f t="shared" si="8"/>
        <v>100</v>
      </c>
      <c r="T214" s="115">
        <f t="shared" si="9"/>
        <v>15.789473684210526</v>
      </c>
    </row>
    <row r="215" spans="1:20" x14ac:dyDescent="0.3">
      <c r="A215" s="115" t="s">
        <v>287</v>
      </c>
      <c r="B215" s="115" t="s">
        <v>216</v>
      </c>
      <c r="C215" s="115" t="s">
        <v>103</v>
      </c>
      <c r="D215" s="115" t="s">
        <v>86</v>
      </c>
      <c r="E215" s="115" t="s">
        <v>86</v>
      </c>
      <c r="F215" s="115" t="s">
        <v>87</v>
      </c>
      <c r="G215" s="115">
        <v>2000</v>
      </c>
      <c r="H215" s="115" t="s">
        <v>125</v>
      </c>
      <c r="I215" s="115">
        <v>1.8730507999999999</v>
      </c>
      <c r="J215" s="115" t="s">
        <v>75</v>
      </c>
      <c r="K215" s="115" t="str">
        <f>INDEX(DatosProcesados!$A$1:$BF$101,MATCH(DataBase!A215,DatosProcesados!$A$1:$A$101,0),MATCH(DataBase!J215,DatosProcesados!$A$1:$BF$1,0))</f>
        <v>No</v>
      </c>
      <c r="L215" s="115" t="str">
        <f>INDEX(Modelo!$A$9:$D$89,MATCH(DataBase!$J215,Modelo!$A$9:$A$89,0),MATCH(DataBase!L$1,Modelo!$A$9:$D$9,0))</f>
        <v>Impacto económico y gobernanza</v>
      </c>
      <c r="M215" s="115" t="str">
        <f>INDEX(Modelo!$A$9:$D$89,MATCH(DataBase!$J215,Modelo!$A$9:$A$89,0),MATCH(DataBase!M$1,Modelo!$A$9:$D$9,0))</f>
        <v>Pilar 1</v>
      </c>
      <c r="N215" s="115" t="str">
        <f>INDEX(Modelo!$A$9:$D$89,MATCH(DataBase!$J215,Modelo!$A$9:$A$89,0),MATCH(DataBase!N$1,Modelo!$A$9:$D$9,0))</f>
        <v>boolean</v>
      </c>
      <c r="O215" s="115" t="b">
        <f t="array" ref="O215">IF(N215="negativo",INDEX($AD$3:$AG$51,MATCH(1,($B215=$AD$3:$AD$51)*($J215=$AE$3:$AE$51),0),3),IF(N215="positivo",INDEX($AD$55:$AG$109,MATCH(1,($B215=$AD$55:$AD$109)*($J215=$AE$55:$AE$109),0),3)))</f>
        <v>0</v>
      </c>
      <c r="P215" s="115" t="b">
        <f t="array" ref="P215">IF(N215="negativo",INDEX($AD$3:$AG$51,MATCH(1,($B215=$AD$3:$AD$51)*($J215=$AE$3:$AE$51),0),4),IF(N215="positivo",INDEX($AD$55:$AG$109,MATCH(1,($B215=$AD$55:$AD$109)*($J215=$AE$55:$AE$109),0),4)))</f>
        <v>0</v>
      </c>
      <c r="Q215" s="115" t="str">
        <f>VLOOKUP(M215,Modelo!$A$2:$C$7,2,0)</f>
        <v>Transparencia y Gobierno de la Sostenibilidad</v>
      </c>
      <c r="R215" s="118">
        <f t="array" ref="R215">INDEX(Modelo!$F$1:$H$37,MATCH(1,(DataBase!Q215=Modelo!$G$1:$G$37)*(DataBase!B215=Modelo!$F$1:$F$37),0),3)</f>
        <v>0.15789473684210525</v>
      </c>
      <c r="S215" s="115">
        <f t="shared" si="8"/>
        <v>0</v>
      </c>
      <c r="T215" s="115">
        <f t="shared" si="9"/>
        <v>0</v>
      </c>
    </row>
    <row r="216" spans="1:20" x14ac:dyDescent="0.3">
      <c r="A216" s="115" t="s">
        <v>345</v>
      </c>
      <c r="B216" s="115" t="s">
        <v>313</v>
      </c>
      <c r="C216" s="115" t="s">
        <v>103</v>
      </c>
      <c r="D216" s="115" t="s">
        <v>86</v>
      </c>
      <c r="E216" s="115" t="s">
        <v>86</v>
      </c>
      <c r="F216" s="115" t="s">
        <v>86</v>
      </c>
      <c r="G216" s="115">
        <v>2004</v>
      </c>
      <c r="H216" s="115" t="s">
        <v>125</v>
      </c>
      <c r="I216" s="115">
        <v>4.5125503050000004</v>
      </c>
      <c r="J216" s="115" t="s">
        <v>75</v>
      </c>
      <c r="K216" s="115">
        <f>INDEX(DatosProcesados!$A$1:$BF$101,MATCH(DataBase!A216,DatosProcesados!$A$1:$A$101,0),MATCH(DataBase!J216,DatosProcesados!$A$1:$BF$1,0))</f>
        <v>0</v>
      </c>
      <c r="L216" s="115" t="str">
        <f>INDEX(Modelo!$A$9:$D$89,MATCH(DataBase!$J216,Modelo!$A$9:$A$89,0),MATCH(DataBase!L$1,Modelo!$A$9:$D$9,0))</f>
        <v>Impacto económico y gobernanza</v>
      </c>
      <c r="M216" s="115" t="str">
        <f>INDEX(Modelo!$A$9:$D$89,MATCH(DataBase!$J216,Modelo!$A$9:$A$89,0),MATCH(DataBase!M$1,Modelo!$A$9:$D$9,0))</f>
        <v>Pilar 1</v>
      </c>
      <c r="N216" s="115" t="str">
        <f>INDEX(Modelo!$A$9:$D$89,MATCH(DataBase!$J216,Modelo!$A$9:$A$89,0),MATCH(DataBase!N$1,Modelo!$A$9:$D$9,0))</f>
        <v>boolean</v>
      </c>
      <c r="O216" s="115" t="b">
        <f t="array" ref="O216">IF(N216="negativo",INDEX($AD$3:$AG$51,MATCH(1,($B216=$AD$3:$AD$51)*($J216=$AE$3:$AE$51),0),3),IF(N216="positivo",INDEX($AD$55:$AG$109,MATCH(1,($B216=$AD$55:$AD$109)*($J216=$AE$55:$AE$109),0),3)))</f>
        <v>0</v>
      </c>
      <c r="P216" s="115" t="b">
        <f t="array" ref="P216">IF(N216="negativo",INDEX($AD$3:$AG$51,MATCH(1,($B216=$AD$3:$AD$51)*($J216=$AE$3:$AE$51),0),4),IF(N216="positivo",INDEX($AD$55:$AG$109,MATCH(1,($B216=$AD$55:$AD$109)*($J216=$AE$55:$AE$109),0),4)))</f>
        <v>0</v>
      </c>
      <c r="Q216" s="115" t="str">
        <f>VLOOKUP(M216,Modelo!$A$2:$C$7,2,0)</f>
        <v>Transparencia y Gobierno de la Sostenibilidad</v>
      </c>
      <c r="R216" s="118">
        <f t="array" ref="R216">INDEX(Modelo!$F$1:$H$37,MATCH(1,(DataBase!Q216=Modelo!$G$1:$G$37)*(DataBase!B216=Modelo!$F$1:$F$37),0),3)</f>
        <v>0.23529411764705882</v>
      </c>
      <c r="S216" s="115">
        <f t="shared" si="8"/>
        <v>0</v>
      </c>
      <c r="T216" s="115">
        <f t="shared" si="9"/>
        <v>0</v>
      </c>
    </row>
    <row r="217" spans="1:20" x14ac:dyDescent="0.3">
      <c r="A217" s="115" t="s">
        <v>464</v>
      </c>
      <c r="B217" s="115" t="s">
        <v>407</v>
      </c>
      <c r="C217" s="115" t="s">
        <v>103</v>
      </c>
      <c r="D217" s="115" t="s">
        <v>86</v>
      </c>
      <c r="E217" s="115" t="s">
        <v>86</v>
      </c>
      <c r="F217" s="115" t="s">
        <v>87</v>
      </c>
      <c r="G217" s="115">
        <v>1990</v>
      </c>
      <c r="H217" s="115" t="s">
        <v>281</v>
      </c>
      <c r="I217" s="115">
        <v>0.89502277900000005</v>
      </c>
      <c r="J217" s="115" t="s">
        <v>75</v>
      </c>
      <c r="K217" s="115" t="str">
        <f>INDEX(DatosProcesados!$A$1:$BF$101,MATCH(DataBase!A217,DatosProcesados!$A$1:$A$101,0),MATCH(DataBase!J217,DatosProcesados!$A$1:$BF$1,0))</f>
        <v>No</v>
      </c>
      <c r="L217" s="115" t="str">
        <f>INDEX(Modelo!$A$9:$D$89,MATCH(DataBase!$J217,Modelo!$A$9:$A$89,0),MATCH(DataBase!L$1,Modelo!$A$9:$D$9,0))</f>
        <v>Impacto económico y gobernanza</v>
      </c>
      <c r="M217" s="115" t="str">
        <f>INDEX(Modelo!$A$9:$D$89,MATCH(DataBase!$J217,Modelo!$A$9:$A$89,0),MATCH(DataBase!M$1,Modelo!$A$9:$D$9,0))</f>
        <v>Pilar 1</v>
      </c>
      <c r="N217" s="115" t="str">
        <f>INDEX(Modelo!$A$9:$D$89,MATCH(DataBase!$J217,Modelo!$A$9:$A$89,0),MATCH(DataBase!N$1,Modelo!$A$9:$D$9,0))</f>
        <v>boolean</v>
      </c>
      <c r="O217" s="115" t="b">
        <f t="array" ref="O217">IF(N217="negativo",INDEX($AD$3:$AG$51,MATCH(1,($B217=$AD$3:$AD$51)*($J217=$AE$3:$AE$51),0),3),IF(N217="positivo",INDEX($AD$55:$AG$109,MATCH(1,($B217=$AD$55:$AD$109)*($J217=$AE$55:$AE$109),0),3)))</f>
        <v>0</v>
      </c>
      <c r="P217" s="115" t="b">
        <f t="array" ref="P217">IF(N217="negativo",INDEX($AD$3:$AG$51,MATCH(1,($B217=$AD$3:$AD$51)*($J217=$AE$3:$AE$51),0),4),IF(N217="positivo",INDEX($AD$55:$AG$109,MATCH(1,($B217=$AD$55:$AD$109)*($J217=$AE$55:$AE$109),0),4)))</f>
        <v>0</v>
      </c>
      <c r="Q217" s="115" t="str">
        <f>VLOOKUP(M217,Modelo!$A$2:$C$7,2,0)</f>
        <v>Transparencia y Gobierno de la Sostenibilidad</v>
      </c>
      <c r="R217" s="118">
        <f t="array" ref="R217">INDEX(Modelo!$F$1:$H$37,MATCH(1,(DataBase!Q217=Modelo!$G$1:$G$37)*(DataBase!B217=Modelo!$F$1:$F$37),0),3)</f>
        <v>0.15384615384615385</v>
      </c>
      <c r="S217" s="115">
        <f t="shared" si="8"/>
        <v>0</v>
      </c>
      <c r="T217" s="115">
        <f t="shared" si="9"/>
        <v>0</v>
      </c>
    </row>
    <row r="218" spans="1:20" x14ac:dyDescent="0.3">
      <c r="A218" s="115" t="s">
        <v>296</v>
      </c>
      <c r="B218" s="115" t="s">
        <v>216</v>
      </c>
      <c r="C218" s="115" t="s">
        <v>103</v>
      </c>
      <c r="D218" s="115" t="s">
        <v>86</v>
      </c>
      <c r="E218" s="115" t="s">
        <v>86</v>
      </c>
      <c r="F218" s="115" t="s">
        <v>87</v>
      </c>
      <c r="G218" s="115">
        <v>1944</v>
      </c>
      <c r="H218" s="115" t="s">
        <v>125</v>
      </c>
      <c r="I218" s="115">
        <v>1.7785578609999999</v>
      </c>
      <c r="J218" s="115" t="s">
        <v>75</v>
      </c>
      <c r="K218" s="115" t="str">
        <f>INDEX(DatosProcesados!$A$1:$BF$101,MATCH(DataBase!A218,DatosProcesados!$A$1:$A$101,0),MATCH(DataBase!J218,DatosProcesados!$A$1:$BF$1,0))</f>
        <v>Si</v>
      </c>
      <c r="L218" s="115" t="str">
        <f>INDEX(Modelo!$A$9:$D$89,MATCH(DataBase!$J218,Modelo!$A$9:$A$89,0),MATCH(DataBase!L$1,Modelo!$A$9:$D$9,0))</f>
        <v>Impacto económico y gobernanza</v>
      </c>
      <c r="M218" s="115" t="str">
        <f>INDEX(Modelo!$A$9:$D$89,MATCH(DataBase!$J218,Modelo!$A$9:$A$89,0),MATCH(DataBase!M$1,Modelo!$A$9:$D$9,0))</f>
        <v>Pilar 1</v>
      </c>
      <c r="N218" s="115" t="str">
        <f>INDEX(Modelo!$A$9:$D$89,MATCH(DataBase!$J218,Modelo!$A$9:$A$89,0),MATCH(DataBase!N$1,Modelo!$A$9:$D$9,0))</f>
        <v>boolean</v>
      </c>
      <c r="O218" s="115" t="b">
        <f t="array" ref="O218">IF(N218="negativo",INDEX($AD$3:$AG$51,MATCH(1,($B218=$AD$3:$AD$51)*($J218=$AE$3:$AE$51),0),3),IF(N218="positivo",INDEX($AD$55:$AG$109,MATCH(1,($B218=$AD$55:$AD$109)*($J218=$AE$55:$AE$109),0),3)))</f>
        <v>0</v>
      </c>
      <c r="P218" s="115" t="b">
        <f t="array" ref="P218">IF(N218="negativo",INDEX($AD$3:$AG$51,MATCH(1,($B218=$AD$3:$AD$51)*($J218=$AE$3:$AE$51),0),4),IF(N218="positivo",INDEX($AD$55:$AG$109,MATCH(1,($B218=$AD$55:$AD$109)*($J218=$AE$55:$AE$109),0),4)))</f>
        <v>0</v>
      </c>
      <c r="Q218" s="115" t="str">
        <f>VLOOKUP(M218,Modelo!$A$2:$C$7,2,0)</f>
        <v>Transparencia y Gobierno de la Sostenibilidad</v>
      </c>
      <c r="R218" s="118">
        <f t="array" ref="R218">INDEX(Modelo!$F$1:$H$37,MATCH(1,(DataBase!Q218=Modelo!$G$1:$G$37)*(DataBase!B218=Modelo!$F$1:$F$37),0),3)</f>
        <v>0.15789473684210525</v>
      </c>
      <c r="S218" s="115">
        <f t="shared" si="8"/>
        <v>100</v>
      </c>
      <c r="T218" s="115">
        <f t="shared" si="9"/>
        <v>15.789473684210526</v>
      </c>
    </row>
    <row r="219" spans="1:20" x14ac:dyDescent="0.3">
      <c r="A219" s="115" t="s">
        <v>134</v>
      </c>
      <c r="B219" s="115" t="s">
        <v>84</v>
      </c>
      <c r="C219" s="115" t="s">
        <v>103</v>
      </c>
      <c r="D219" s="115" t="s">
        <v>86</v>
      </c>
      <c r="E219" s="115" t="s">
        <v>87</v>
      </c>
      <c r="F219" s="115" t="s">
        <v>87</v>
      </c>
      <c r="G219" s="115">
        <v>2001</v>
      </c>
      <c r="H219" s="115" t="s">
        <v>125</v>
      </c>
      <c r="I219" s="115">
        <v>6.5475670460000002</v>
      </c>
      <c r="J219" s="115" t="s">
        <v>75</v>
      </c>
      <c r="K219" s="115" t="str">
        <f>INDEX(DatosProcesados!$A$1:$BF$101,MATCH(DataBase!A219,DatosProcesados!$A$1:$A$101,0),MATCH(DataBase!J219,DatosProcesados!$A$1:$BF$1,0))</f>
        <v>Si</v>
      </c>
      <c r="L219" s="115" t="str">
        <f>INDEX(Modelo!$A$9:$D$89,MATCH(DataBase!$J219,Modelo!$A$9:$A$89,0),MATCH(DataBase!L$1,Modelo!$A$9:$D$9,0))</f>
        <v>Impacto económico y gobernanza</v>
      </c>
      <c r="M219" s="115" t="str">
        <f>INDEX(Modelo!$A$9:$D$89,MATCH(DataBase!$J219,Modelo!$A$9:$A$89,0),MATCH(DataBase!M$1,Modelo!$A$9:$D$9,0))</f>
        <v>Pilar 1</v>
      </c>
      <c r="N219" s="115" t="str">
        <f>INDEX(Modelo!$A$9:$D$89,MATCH(DataBase!$J219,Modelo!$A$9:$A$89,0),MATCH(DataBase!N$1,Modelo!$A$9:$D$9,0))</f>
        <v>boolean</v>
      </c>
      <c r="O219" s="115" t="b">
        <f t="array" ref="O219">IF(N219="negativo",INDEX($AD$3:$AG$51,MATCH(1,($B219=$AD$3:$AD$51)*($J219=$AE$3:$AE$51),0),3),IF(N219="positivo",INDEX($AD$55:$AG$109,MATCH(1,($B219=$AD$55:$AD$109)*($J219=$AE$55:$AE$109),0),3)))</f>
        <v>0</v>
      </c>
      <c r="P219" s="115" t="b">
        <f t="array" ref="P219">IF(N219="negativo",INDEX($AD$3:$AG$51,MATCH(1,($B219=$AD$3:$AD$51)*($J219=$AE$3:$AE$51),0),4),IF(N219="positivo",INDEX($AD$55:$AG$109,MATCH(1,($B219=$AD$55:$AD$109)*($J219=$AE$55:$AE$109),0),4)))</f>
        <v>0</v>
      </c>
      <c r="Q219" s="115" t="str">
        <f>VLOOKUP(M219,Modelo!$A$2:$C$7,2,0)</f>
        <v>Transparencia y Gobierno de la Sostenibilidad</v>
      </c>
      <c r="R219" s="118">
        <f t="array" ref="R219">INDEX(Modelo!$F$1:$H$37,MATCH(1,(DataBase!Q219=Modelo!$G$1:$G$37)*(DataBase!B219=Modelo!$F$1:$F$37),0),3)</f>
        <v>0.29411764705882354</v>
      </c>
      <c r="S219" s="115">
        <f t="shared" si="8"/>
        <v>100</v>
      </c>
      <c r="T219" s="115">
        <f t="shared" si="9"/>
        <v>29.411764705882355</v>
      </c>
    </row>
    <row r="220" spans="1:20" x14ac:dyDescent="0.3">
      <c r="A220" s="115" t="s">
        <v>290</v>
      </c>
      <c r="B220" s="115" t="s">
        <v>216</v>
      </c>
      <c r="C220" s="115" t="s">
        <v>103</v>
      </c>
      <c r="D220" s="115" t="s">
        <v>86</v>
      </c>
      <c r="E220" s="115" t="s">
        <v>87</v>
      </c>
      <c r="F220" s="115" t="s">
        <v>87</v>
      </c>
      <c r="G220" s="115">
        <v>1934</v>
      </c>
      <c r="H220" s="115" t="s">
        <v>125</v>
      </c>
      <c r="I220" s="115">
        <v>1.84479215</v>
      </c>
      <c r="J220" s="115" t="s">
        <v>75</v>
      </c>
      <c r="K220" s="115" t="str">
        <f>INDEX(DatosProcesados!$A$1:$BF$101,MATCH(DataBase!A220,DatosProcesados!$A$1:$A$101,0),MATCH(DataBase!J220,DatosProcesados!$A$1:$BF$1,0))</f>
        <v>Si</v>
      </c>
      <c r="L220" s="115" t="str">
        <f>INDEX(Modelo!$A$9:$D$89,MATCH(DataBase!$J220,Modelo!$A$9:$A$89,0),MATCH(DataBase!L$1,Modelo!$A$9:$D$9,0))</f>
        <v>Impacto económico y gobernanza</v>
      </c>
      <c r="M220" s="115" t="str">
        <f>INDEX(Modelo!$A$9:$D$89,MATCH(DataBase!$J220,Modelo!$A$9:$A$89,0),MATCH(DataBase!M$1,Modelo!$A$9:$D$9,0))</f>
        <v>Pilar 1</v>
      </c>
      <c r="N220" s="115" t="str">
        <f>INDEX(Modelo!$A$9:$D$89,MATCH(DataBase!$J220,Modelo!$A$9:$A$89,0),MATCH(DataBase!N$1,Modelo!$A$9:$D$9,0))</f>
        <v>boolean</v>
      </c>
      <c r="O220" s="115" t="b">
        <f t="array" ref="O220">IF(N220="negativo",INDEX($AD$3:$AG$51,MATCH(1,($B220=$AD$3:$AD$51)*($J220=$AE$3:$AE$51),0),3),IF(N220="positivo",INDEX($AD$55:$AG$109,MATCH(1,($B220=$AD$55:$AD$109)*($J220=$AE$55:$AE$109),0),3)))</f>
        <v>0</v>
      </c>
      <c r="P220" s="115" t="b">
        <f t="array" ref="P220">IF(N220="negativo",INDEX($AD$3:$AG$51,MATCH(1,($B220=$AD$3:$AD$51)*($J220=$AE$3:$AE$51),0),4),IF(N220="positivo",INDEX($AD$55:$AG$109,MATCH(1,($B220=$AD$55:$AD$109)*($J220=$AE$55:$AE$109),0),4)))</f>
        <v>0</v>
      </c>
      <c r="Q220" s="115" t="str">
        <f>VLOOKUP(M220,Modelo!$A$2:$C$7,2,0)</f>
        <v>Transparencia y Gobierno de la Sostenibilidad</v>
      </c>
      <c r="R220" s="118">
        <f t="array" ref="R220">INDEX(Modelo!$F$1:$H$37,MATCH(1,(DataBase!Q220=Modelo!$G$1:$G$37)*(DataBase!B220=Modelo!$F$1:$F$37),0),3)</f>
        <v>0.15789473684210525</v>
      </c>
      <c r="S220" s="115">
        <f t="shared" si="8"/>
        <v>100</v>
      </c>
      <c r="T220" s="115">
        <f t="shared" si="9"/>
        <v>15.789473684210526</v>
      </c>
    </row>
    <row r="221" spans="1:20" x14ac:dyDescent="0.3">
      <c r="A221" s="115" t="s">
        <v>346</v>
      </c>
      <c r="B221" s="115" t="s">
        <v>313</v>
      </c>
      <c r="C221" s="115" t="s">
        <v>103</v>
      </c>
      <c r="D221" s="115" t="s">
        <v>87</v>
      </c>
      <c r="E221" s="115" t="s">
        <v>87</v>
      </c>
      <c r="F221" s="115" t="s">
        <v>87</v>
      </c>
      <c r="G221" s="115">
        <v>1960</v>
      </c>
      <c r="H221" s="115" t="s">
        <v>177</v>
      </c>
      <c r="I221" s="115">
        <v>4.2128666020000001</v>
      </c>
      <c r="J221" s="115" t="s">
        <v>75</v>
      </c>
      <c r="K221" s="115" t="str">
        <f>INDEX(DatosProcesados!$A$1:$BF$101,MATCH(DataBase!A221,DatosProcesados!$A$1:$A$101,0),MATCH(DataBase!J221,DatosProcesados!$A$1:$BF$1,0))</f>
        <v>Si</v>
      </c>
      <c r="L221" s="115" t="str">
        <f>INDEX(Modelo!$A$9:$D$89,MATCH(DataBase!$J221,Modelo!$A$9:$A$89,0),MATCH(DataBase!L$1,Modelo!$A$9:$D$9,0))</f>
        <v>Impacto económico y gobernanza</v>
      </c>
      <c r="M221" s="115" t="str">
        <f>INDEX(Modelo!$A$9:$D$89,MATCH(DataBase!$J221,Modelo!$A$9:$A$89,0),MATCH(DataBase!M$1,Modelo!$A$9:$D$9,0))</f>
        <v>Pilar 1</v>
      </c>
      <c r="N221" s="115" t="str">
        <f>INDEX(Modelo!$A$9:$D$89,MATCH(DataBase!$J221,Modelo!$A$9:$A$89,0),MATCH(DataBase!N$1,Modelo!$A$9:$D$9,0))</f>
        <v>boolean</v>
      </c>
      <c r="O221" s="115" t="b">
        <f t="array" ref="O221">IF(N221="negativo",INDEX($AD$3:$AG$51,MATCH(1,($B221=$AD$3:$AD$51)*($J221=$AE$3:$AE$51),0),3),IF(N221="positivo",INDEX($AD$55:$AG$109,MATCH(1,($B221=$AD$55:$AD$109)*($J221=$AE$55:$AE$109),0),3)))</f>
        <v>0</v>
      </c>
      <c r="P221" s="115" t="b">
        <f t="array" ref="P221">IF(N221="negativo",INDEX($AD$3:$AG$51,MATCH(1,($B221=$AD$3:$AD$51)*($J221=$AE$3:$AE$51),0),4),IF(N221="positivo",INDEX($AD$55:$AG$109,MATCH(1,($B221=$AD$55:$AD$109)*($J221=$AE$55:$AE$109),0),4)))</f>
        <v>0</v>
      </c>
      <c r="Q221" s="115" t="str">
        <f>VLOOKUP(M221,Modelo!$A$2:$C$7,2,0)</f>
        <v>Transparencia y Gobierno de la Sostenibilidad</v>
      </c>
      <c r="R221" s="118">
        <f t="array" ref="R221">INDEX(Modelo!$F$1:$H$37,MATCH(1,(DataBase!Q221=Modelo!$G$1:$G$37)*(DataBase!B221=Modelo!$F$1:$F$37),0),3)</f>
        <v>0.23529411764705882</v>
      </c>
      <c r="S221" s="115">
        <f t="shared" si="8"/>
        <v>100</v>
      </c>
      <c r="T221" s="115">
        <f t="shared" si="9"/>
        <v>23.52941176470588</v>
      </c>
    </row>
    <row r="222" spans="1:20" x14ac:dyDescent="0.3">
      <c r="A222" s="115" t="s">
        <v>124</v>
      </c>
      <c r="B222" s="115" t="s">
        <v>84</v>
      </c>
      <c r="C222" s="115" t="s">
        <v>97</v>
      </c>
      <c r="D222" s="115" t="s">
        <v>86</v>
      </c>
      <c r="E222" s="115" t="s">
        <v>86</v>
      </c>
      <c r="F222" s="115" t="s">
        <v>86</v>
      </c>
      <c r="G222" s="115">
        <v>2012</v>
      </c>
      <c r="H222" s="115" t="s">
        <v>125</v>
      </c>
      <c r="I222" s="115">
        <v>9.9777362400000005</v>
      </c>
      <c r="J222" s="115" t="s">
        <v>75</v>
      </c>
      <c r="K222" s="115" t="str">
        <f>INDEX(DatosProcesados!$A$1:$BF$101,MATCH(DataBase!A222,DatosProcesados!$A$1:$A$101,0),MATCH(DataBase!J222,DatosProcesados!$A$1:$BF$1,0))</f>
        <v>No</v>
      </c>
      <c r="L222" s="115" t="str">
        <f>INDEX(Modelo!$A$9:$D$89,MATCH(DataBase!$J222,Modelo!$A$9:$A$89,0),MATCH(DataBase!L$1,Modelo!$A$9:$D$9,0))</f>
        <v>Impacto económico y gobernanza</v>
      </c>
      <c r="M222" s="115" t="str">
        <f>INDEX(Modelo!$A$9:$D$89,MATCH(DataBase!$J222,Modelo!$A$9:$A$89,0),MATCH(DataBase!M$1,Modelo!$A$9:$D$9,0))</f>
        <v>Pilar 1</v>
      </c>
      <c r="N222" s="115" t="str">
        <f>INDEX(Modelo!$A$9:$D$89,MATCH(DataBase!$J222,Modelo!$A$9:$A$89,0),MATCH(DataBase!N$1,Modelo!$A$9:$D$9,0))</f>
        <v>boolean</v>
      </c>
      <c r="O222" s="115" t="b">
        <f t="array" ref="O222">IF(N222="negativo",INDEX($AD$3:$AG$51,MATCH(1,($B222=$AD$3:$AD$51)*($J222=$AE$3:$AE$51),0),3),IF(N222="positivo",INDEX($AD$55:$AG$109,MATCH(1,($B222=$AD$55:$AD$109)*($J222=$AE$55:$AE$109),0),3)))</f>
        <v>0</v>
      </c>
      <c r="P222" s="115" t="b">
        <f t="array" ref="P222">IF(N222="negativo",INDEX($AD$3:$AG$51,MATCH(1,($B222=$AD$3:$AD$51)*($J222=$AE$3:$AE$51),0),4),IF(N222="positivo",INDEX($AD$55:$AG$109,MATCH(1,($B222=$AD$55:$AD$109)*($J222=$AE$55:$AE$109),0),4)))</f>
        <v>0</v>
      </c>
      <c r="Q222" s="115" t="str">
        <f>VLOOKUP(M222,Modelo!$A$2:$C$7,2,0)</f>
        <v>Transparencia y Gobierno de la Sostenibilidad</v>
      </c>
      <c r="R222" s="118">
        <f t="array" ref="R222">INDEX(Modelo!$F$1:$H$37,MATCH(1,(DataBase!Q222=Modelo!$G$1:$G$37)*(DataBase!B222=Modelo!$F$1:$F$37),0),3)</f>
        <v>0.29411764705882354</v>
      </c>
      <c r="S222" s="115">
        <f t="shared" si="8"/>
        <v>0</v>
      </c>
      <c r="T222" s="115">
        <f t="shared" si="9"/>
        <v>0</v>
      </c>
    </row>
    <row r="223" spans="1:20" x14ac:dyDescent="0.3">
      <c r="A223" s="115" t="s">
        <v>414</v>
      </c>
      <c r="B223" s="115" t="s">
        <v>407</v>
      </c>
      <c r="C223" s="115" t="s">
        <v>103</v>
      </c>
      <c r="D223" s="115" t="s">
        <v>86</v>
      </c>
      <c r="E223" s="115" t="s">
        <v>86</v>
      </c>
      <c r="F223" s="115" t="s">
        <v>87</v>
      </c>
      <c r="G223" s="115">
        <v>1976</v>
      </c>
      <c r="H223" s="115" t="s">
        <v>415</v>
      </c>
      <c r="I223" s="115">
        <v>6.0471020830000004</v>
      </c>
      <c r="J223" s="115" t="s">
        <v>75</v>
      </c>
      <c r="K223" s="115" t="str">
        <f>INDEX(DatosProcesados!$A$1:$BF$101,MATCH(DataBase!A223,DatosProcesados!$A$1:$A$101,0),MATCH(DataBase!J223,DatosProcesados!$A$1:$BF$1,0))</f>
        <v>Si</v>
      </c>
      <c r="L223" s="115" t="str">
        <f>INDEX(Modelo!$A$9:$D$89,MATCH(DataBase!$J223,Modelo!$A$9:$A$89,0),MATCH(DataBase!L$1,Modelo!$A$9:$D$9,0))</f>
        <v>Impacto económico y gobernanza</v>
      </c>
      <c r="M223" s="115" t="str">
        <f>INDEX(Modelo!$A$9:$D$89,MATCH(DataBase!$J223,Modelo!$A$9:$A$89,0),MATCH(DataBase!M$1,Modelo!$A$9:$D$9,0))</f>
        <v>Pilar 1</v>
      </c>
      <c r="N223" s="115" t="str">
        <f>INDEX(Modelo!$A$9:$D$89,MATCH(DataBase!$J223,Modelo!$A$9:$A$89,0),MATCH(DataBase!N$1,Modelo!$A$9:$D$9,0))</f>
        <v>boolean</v>
      </c>
      <c r="O223" s="115" t="b">
        <f t="array" ref="O223">IF(N223="negativo",INDEX($AD$3:$AG$51,MATCH(1,($B223=$AD$3:$AD$51)*($J223=$AE$3:$AE$51),0),3),IF(N223="positivo",INDEX($AD$55:$AG$109,MATCH(1,($B223=$AD$55:$AD$109)*($J223=$AE$55:$AE$109),0),3)))</f>
        <v>0</v>
      </c>
      <c r="P223" s="115" t="b">
        <f t="array" ref="P223">IF(N223="negativo",INDEX($AD$3:$AG$51,MATCH(1,($B223=$AD$3:$AD$51)*($J223=$AE$3:$AE$51),0),4),IF(N223="positivo",INDEX($AD$55:$AG$109,MATCH(1,($B223=$AD$55:$AD$109)*($J223=$AE$55:$AE$109),0),4)))</f>
        <v>0</v>
      </c>
      <c r="Q223" s="115" t="str">
        <f>VLOOKUP(M223,Modelo!$A$2:$C$7,2,0)</f>
        <v>Transparencia y Gobierno de la Sostenibilidad</v>
      </c>
      <c r="R223" s="118">
        <f t="array" ref="R223">INDEX(Modelo!$F$1:$H$37,MATCH(1,(DataBase!Q223=Modelo!$G$1:$G$37)*(DataBase!B223=Modelo!$F$1:$F$37),0),3)</f>
        <v>0.15384615384615385</v>
      </c>
      <c r="S223" s="115">
        <f t="shared" si="8"/>
        <v>100</v>
      </c>
      <c r="T223" s="115">
        <f t="shared" si="9"/>
        <v>15.384615384615385</v>
      </c>
    </row>
    <row r="224" spans="1:20" x14ac:dyDescent="0.3">
      <c r="A224" s="115" t="s">
        <v>337</v>
      </c>
      <c r="B224" s="115" t="s">
        <v>313</v>
      </c>
      <c r="C224" s="115" t="s">
        <v>103</v>
      </c>
      <c r="D224" s="115" t="s">
        <v>86</v>
      </c>
      <c r="E224" s="115" t="s">
        <v>86</v>
      </c>
      <c r="F224" s="115" t="s">
        <v>87</v>
      </c>
      <c r="G224" s="115">
        <v>1879</v>
      </c>
      <c r="H224" s="115" t="s">
        <v>244</v>
      </c>
      <c r="I224" s="115">
        <v>5.8689859999999996</v>
      </c>
      <c r="J224" s="115" t="s">
        <v>75</v>
      </c>
      <c r="K224" s="115" t="str">
        <f>INDEX(DatosProcesados!$A$1:$BF$101,MATCH(DataBase!A224,DatosProcesados!$A$1:$A$101,0),MATCH(DataBase!J224,DatosProcesados!$A$1:$BF$1,0))</f>
        <v>No</v>
      </c>
      <c r="L224" s="115" t="str">
        <f>INDEX(Modelo!$A$9:$D$89,MATCH(DataBase!$J224,Modelo!$A$9:$A$89,0),MATCH(DataBase!L$1,Modelo!$A$9:$D$9,0))</f>
        <v>Impacto económico y gobernanza</v>
      </c>
      <c r="M224" s="115" t="str">
        <f>INDEX(Modelo!$A$9:$D$89,MATCH(DataBase!$J224,Modelo!$A$9:$A$89,0),MATCH(DataBase!M$1,Modelo!$A$9:$D$9,0))</f>
        <v>Pilar 1</v>
      </c>
      <c r="N224" s="115" t="str">
        <f>INDEX(Modelo!$A$9:$D$89,MATCH(DataBase!$J224,Modelo!$A$9:$A$89,0),MATCH(DataBase!N$1,Modelo!$A$9:$D$9,0))</f>
        <v>boolean</v>
      </c>
      <c r="O224" s="115" t="b">
        <f t="array" ref="O224">IF(N224="negativo",INDEX($AD$3:$AG$51,MATCH(1,($B224=$AD$3:$AD$51)*($J224=$AE$3:$AE$51),0),3),IF(N224="positivo",INDEX($AD$55:$AG$109,MATCH(1,($B224=$AD$55:$AD$109)*($J224=$AE$55:$AE$109),0),3)))</f>
        <v>0</v>
      </c>
      <c r="P224" s="115" t="b">
        <f t="array" ref="P224">IF(N224="negativo",INDEX($AD$3:$AG$51,MATCH(1,($B224=$AD$3:$AD$51)*($J224=$AE$3:$AE$51),0),4),IF(N224="positivo",INDEX($AD$55:$AG$109,MATCH(1,($B224=$AD$55:$AD$109)*($J224=$AE$55:$AE$109),0),4)))</f>
        <v>0</v>
      </c>
      <c r="Q224" s="115" t="str">
        <f>VLOOKUP(M224,Modelo!$A$2:$C$7,2,0)</f>
        <v>Transparencia y Gobierno de la Sostenibilidad</v>
      </c>
      <c r="R224" s="118">
        <f t="array" ref="R224">INDEX(Modelo!$F$1:$H$37,MATCH(1,(DataBase!Q224=Modelo!$G$1:$G$37)*(DataBase!B224=Modelo!$F$1:$F$37),0),3)</f>
        <v>0.23529411764705882</v>
      </c>
      <c r="S224" s="115">
        <f t="shared" si="8"/>
        <v>0</v>
      </c>
      <c r="T224" s="115">
        <f t="shared" si="9"/>
        <v>0</v>
      </c>
    </row>
    <row r="225" spans="1:20" x14ac:dyDescent="0.3">
      <c r="A225" s="115" t="s">
        <v>373</v>
      </c>
      <c r="B225" s="115" t="s">
        <v>313</v>
      </c>
      <c r="C225" s="115" t="s">
        <v>103</v>
      </c>
      <c r="D225" s="115" t="s">
        <v>87</v>
      </c>
      <c r="E225" s="115" t="s">
        <v>86</v>
      </c>
      <c r="F225" s="115" t="s">
        <v>86</v>
      </c>
      <c r="G225" s="115">
        <v>1997</v>
      </c>
      <c r="H225" s="115" t="s">
        <v>125</v>
      </c>
      <c r="I225" s="115">
        <v>1.9766409730000001</v>
      </c>
      <c r="J225" s="115" t="s">
        <v>75</v>
      </c>
      <c r="K225" s="115">
        <f>INDEX(DatosProcesados!$A$1:$BF$101,MATCH(DataBase!A225,DatosProcesados!$A$1:$A$101,0),MATCH(DataBase!J225,DatosProcesados!$A$1:$BF$1,0))</f>
        <v>0</v>
      </c>
      <c r="L225" s="115" t="str">
        <f>INDEX(Modelo!$A$9:$D$89,MATCH(DataBase!$J225,Modelo!$A$9:$A$89,0),MATCH(DataBase!L$1,Modelo!$A$9:$D$9,0))</f>
        <v>Impacto económico y gobernanza</v>
      </c>
      <c r="M225" s="115" t="str">
        <f>INDEX(Modelo!$A$9:$D$89,MATCH(DataBase!$J225,Modelo!$A$9:$A$89,0),MATCH(DataBase!M$1,Modelo!$A$9:$D$9,0))</f>
        <v>Pilar 1</v>
      </c>
      <c r="N225" s="115" t="str">
        <f>INDEX(Modelo!$A$9:$D$89,MATCH(DataBase!$J225,Modelo!$A$9:$A$89,0),MATCH(DataBase!N$1,Modelo!$A$9:$D$9,0))</f>
        <v>boolean</v>
      </c>
      <c r="O225" s="115" t="b">
        <f t="array" ref="O225">IF(N225="negativo",INDEX($AD$3:$AG$51,MATCH(1,($B225=$AD$3:$AD$51)*($J225=$AE$3:$AE$51),0),3),IF(N225="positivo",INDEX($AD$55:$AG$109,MATCH(1,($B225=$AD$55:$AD$109)*($J225=$AE$55:$AE$109),0),3)))</f>
        <v>0</v>
      </c>
      <c r="P225" s="115" t="b">
        <f t="array" ref="P225">IF(N225="negativo",INDEX($AD$3:$AG$51,MATCH(1,($B225=$AD$3:$AD$51)*($J225=$AE$3:$AE$51),0),4),IF(N225="positivo",INDEX($AD$55:$AG$109,MATCH(1,($B225=$AD$55:$AD$109)*($J225=$AE$55:$AE$109),0),4)))</f>
        <v>0</v>
      </c>
      <c r="Q225" s="115" t="str">
        <f>VLOOKUP(M225,Modelo!$A$2:$C$7,2,0)</f>
        <v>Transparencia y Gobierno de la Sostenibilidad</v>
      </c>
      <c r="R225" s="118">
        <f t="array" ref="R225">INDEX(Modelo!$F$1:$H$37,MATCH(1,(DataBase!Q225=Modelo!$G$1:$G$37)*(DataBase!B225=Modelo!$F$1:$F$37),0),3)</f>
        <v>0.23529411764705882</v>
      </c>
      <c r="S225" s="115">
        <f t="shared" si="8"/>
        <v>0</v>
      </c>
      <c r="T225" s="115">
        <f t="shared" si="9"/>
        <v>0</v>
      </c>
    </row>
    <row r="226" spans="1:20" x14ac:dyDescent="0.3">
      <c r="A226" s="115" t="s">
        <v>102</v>
      </c>
      <c r="B226" s="115" t="s">
        <v>84</v>
      </c>
      <c r="C226" s="115" t="s">
        <v>103</v>
      </c>
      <c r="D226" s="115" t="s">
        <v>86</v>
      </c>
      <c r="E226" s="115" t="s">
        <v>86</v>
      </c>
      <c r="F226" s="115" t="s">
        <v>87</v>
      </c>
      <c r="G226" s="115">
        <v>2003</v>
      </c>
      <c r="H226" s="115" t="s">
        <v>104</v>
      </c>
      <c r="I226" s="115">
        <v>15.602099798999999</v>
      </c>
      <c r="J226" s="115" t="s">
        <v>75</v>
      </c>
      <c r="K226" s="115" t="str">
        <f>INDEX(DatosProcesados!$A$1:$BF$101,MATCH(DataBase!A226,DatosProcesados!$A$1:$A$101,0),MATCH(DataBase!J226,DatosProcesados!$A$1:$BF$1,0))</f>
        <v>Si</v>
      </c>
      <c r="L226" s="115" t="str">
        <f>INDEX(Modelo!$A$9:$D$89,MATCH(DataBase!$J226,Modelo!$A$9:$A$89,0),MATCH(DataBase!L$1,Modelo!$A$9:$D$9,0))</f>
        <v>Impacto económico y gobernanza</v>
      </c>
      <c r="M226" s="115" t="str">
        <f>INDEX(Modelo!$A$9:$D$89,MATCH(DataBase!$J226,Modelo!$A$9:$A$89,0),MATCH(DataBase!M$1,Modelo!$A$9:$D$9,0))</f>
        <v>Pilar 1</v>
      </c>
      <c r="N226" s="115" t="str">
        <f>INDEX(Modelo!$A$9:$D$89,MATCH(DataBase!$J226,Modelo!$A$9:$A$89,0),MATCH(DataBase!N$1,Modelo!$A$9:$D$9,0))</f>
        <v>boolean</v>
      </c>
      <c r="O226" s="115" t="b">
        <f t="array" ref="O226">IF(N226="negativo",INDEX($AD$3:$AG$51,MATCH(1,($B226=$AD$3:$AD$51)*($J226=$AE$3:$AE$51),0),3),IF(N226="positivo",INDEX($AD$55:$AG$109,MATCH(1,($B226=$AD$55:$AD$109)*($J226=$AE$55:$AE$109),0),3)))</f>
        <v>0</v>
      </c>
      <c r="P226" s="115" t="b">
        <f t="array" ref="P226">IF(N226="negativo",INDEX($AD$3:$AG$51,MATCH(1,($B226=$AD$3:$AD$51)*($J226=$AE$3:$AE$51),0),4),IF(N226="positivo",INDEX($AD$55:$AG$109,MATCH(1,($B226=$AD$55:$AD$109)*($J226=$AE$55:$AE$109),0),4)))</f>
        <v>0</v>
      </c>
      <c r="Q226" s="115" t="str">
        <f>VLOOKUP(M226,Modelo!$A$2:$C$7,2,0)</f>
        <v>Transparencia y Gobierno de la Sostenibilidad</v>
      </c>
      <c r="R226" s="118">
        <f t="array" ref="R226">INDEX(Modelo!$F$1:$H$37,MATCH(1,(DataBase!Q226=Modelo!$G$1:$G$37)*(DataBase!B226=Modelo!$F$1:$F$37),0),3)</f>
        <v>0.29411764705882354</v>
      </c>
      <c r="S226" s="115">
        <f t="shared" si="8"/>
        <v>100</v>
      </c>
      <c r="T226" s="115">
        <f t="shared" si="9"/>
        <v>29.411764705882355</v>
      </c>
    </row>
    <row r="227" spans="1:20" x14ac:dyDescent="0.3">
      <c r="A227" s="115" t="s">
        <v>228</v>
      </c>
      <c r="B227" s="115" t="s">
        <v>216</v>
      </c>
      <c r="C227" s="115" t="s">
        <v>97</v>
      </c>
      <c r="D227" s="115" t="s">
        <v>86</v>
      </c>
      <c r="E227" s="115" t="s">
        <v>87</v>
      </c>
      <c r="F227" s="115" t="s">
        <v>87</v>
      </c>
      <c r="G227" s="115">
        <v>1991</v>
      </c>
      <c r="H227" s="115" t="s">
        <v>229</v>
      </c>
      <c r="I227" s="115">
        <v>5.1614047279999999</v>
      </c>
      <c r="J227" s="115" t="s">
        <v>75</v>
      </c>
      <c r="K227" s="115" t="str">
        <f>INDEX(DatosProcesados!$A$1:$BF$101,MATCH(DataBase!A227,DatosProcesados!$A$1:$A$101,0),MATCH(DataBase!J227,DatosProcesados!$A$1:$BF$1,0))</f>
        <v>Si</v>
      </c>
      <c r="L227" s="115" t="str">
        <f>INDEX(Modelo!$A$9:$D$89,MATCH(DataBase!$J227,Modelo!$A$9:$A$89,0),MATCH(DataBase!L$1,Modelo!$A$9:$D$9,0))</f>
        <v>Impacto económico y gobernanza</v>
      </c>
      <c r="M227" s="115" t="str">
        <f>INDEX(Modelo!$A$9:$D$89,MATCH(DataBase!$J227,Modelo!$A$9:$A$89,0),MATCH(DataBase!M$1,Modelo!$A$9:$D$9,0))</f>
        <v>Pilar 1</v>
      </c>
      <c r="N227" s="115" t="str">
        <f>INDEX(Modelo!$A$9:$D$89,MATCH(DataBase!$J227,Modelo!$A$9:$A$89,0),MATCH(DataBase!N$1,Modelo!$A$9:$D$9,0))</f>
        <v>boolean</v>
      </c>
      <c r="O227" s="115" t="b">
        <f t="array" ref="O227">IF(N227="negativo",INDEX($AD$3:$AG$51,MATCH(1,($B227=$AD$3:$AD$51)*($J227=$AE$3:$AE$51),0),3),IF(N227="positivo",INDEX($AD$55:$AG$109,MATCH(1,($B227=$AD$55:$AD$109)*($J227=$AE$55:$AE$109),0),3)))</f>
        <v>0</v>
      </c>
      <c r="P227" s="115" t="b">
        <f t="array" ref="P227">IF(N227="negativo",INDEX($AD$3:$AG$51,MATCH(1,($B227=$AD$3:$AD$51)*($J227=$AE$3:$AE$51),0),4),IF(N227="positivo",INDEX($AD$55:$AG$109,MATCH(1,($B227=$AD$55:$AD$109)*($J227=$AE$55:$AE$109),0),4)))</f>
        <v>0</v>
      </c>
      <c r="Q227" s="115" t="str">
        <f>VLOOKUP(M227,Modelo!$A$2:$C$7,2,0)</f>
        <v>Transparencia y Gobierno de la Sostenibilidad</v>
      </c>
      <c r="R227" s="118">
        <f t="array" ref="R227">INDEX(Modelo!$F$1:$H$37,MATCH(1,(DataBase!Q227=Modelo!$G$1:$G$37)*(DataBase!B227=Modelo!$F$1:$F$37),0),3)</f>
        <v>0.15789473684210525</v>
      </c>
      <c r="S227" s="115">
        <f t="shared" si="8"/>
        <v>100</v>
      </c>
      <c r="T227" s="115">
        <f t="shared" si="9"/>
        <v>15.789473684210526</v>
      </c>
    </row>
    <row r="228" spans="1:20" x14ac:dyDescent="0.3">
      <c r="A228" s="115" t="s">
        <v>261</v>
      </c>
      <c r="B228" s="115" t="s">
        <v>216</v>
      </c>
      <c r="C228" s="115" t="s">
        <v>103</v>
      </c>
      <c r="D228" s="115" t="s">
        <v>86</v>
      </c>
      <c r="E228" s="115" t="s">
        <v>87</v>
      </c>
      <c r="F228" s="115" t="s">
        <v>87</v>
      </c>
      <c r="G228" s="115">
        <v>1806</v>
      </c>
      <c r="H228" s="115" t="s">
        <v>244</v>
      </c>
      <c r="I228" s="115">
        <v>2.382092359</v>
      </c>
      <c r="J228" s="115" t="s">
        <v>75</v>
      </c>
      <c r="K228" s="115" t="str">
        <f>INDEX(DatosProcesados!$A$1:$BF$101,MATCH(DataBase!A228,DatosProcesados!$A$1:$A$101,0),MATCH(DataBase!J228,DatosProcesados!$A$1:$BF$1,0))</f>
        <v>Si</v>
      </c>
      <c r="L228" s="115" t="str">
        <f>INDEX(Modelo!$A$9:$D$89,MATCH(DataBase!$J228,Modelo!$A$9:$A$89,0),MATCH(DataBase!L$1,Modelo!$A$9:$D$9,0))</f>
        <v>Impacto económico y gobernanza</v>
      </c>
      <c r="M228" s="115" t="str">
        <f>INDEX(Modelo!$A$9:$D$89,MATCH(DataBase!$J228,Modelo!$A$9:$A$89,0),MATCH(DataBase!M$1,Modelo!$A$9:$D$9,0))</f>
        <v>Pilar 1</v>
      </c>
      <c r="N228" s="115" t="str">
        <f>INDEX(Modelo!$A$9:$D$89,MATCH(DataBase!$J228,Modelo!$A$9:$A$89,0),MATCH(DataBase!N$1,Modelo!$A$9:$D$9,0))</f>
        <v>boolean</v>
      </c>
      <c r="O228" s="115" t="b">
        <f t="array" ref="O228">IF(N228="negativo",INDEX($AD$3:$AG$51,MATCH(1,($B228=$AD$3:$AD$51)*($J228=$AE$3:$AE$51),0),3),IF(N228="positivo",INDEX($AD$55:$AG$109,MATCH(1,($B228=$AD$55:$AD$109)*($J228=$AE$55:$AE$109),0),3)))</f>
        <v>0</v>
      </c>
      <c r="P228" s="115" t="b">
        <f t="array" ref="P228">IF(N228="negativo",INDEX($AD$3:$AG$51,MATCH(1,($B228=$AD$3:$AD$51)*($J228=$AE$3:$AE$51),0),4),IF(N228="positivo",INDEX($AD$55:$AG$109,MATCH(1,($B228=$AD$55:$AD$109)*($J228=$AE$55:$AE$109),0),4)))</f>
        <v>0</v>
      </c>
      <c r="Q228" s="115" t="str">
        <f>VLOOKUP(M228,Modelo!$A$2:$C$7,2,0)</f>
        <v>Transparencia y Gobierno de la Sostenibilidad</v>
      </c>
      <c r="R228" s="118">
        <f t="array" ref="R228">INDEX(Modelo!$F$1:$H$37,MATCH(1,(DataBase!Q228=Modelo!$G$1:$G$37)*(DataBase!B228=Modelo!$F$1:$F$37),0),3)</f>
        <v>0.15789473684210525</v>
      </c>
      <c r="S228" s="115">
        <f t="shared" si="8"/>
        <v>100</v>
      </c>
      <c r="T228" s="115">
        <f t="shared" si="9"/>
        <v>15.789473684210526</v>
      </c>
    </row>
    <row r="229" spans="1:20" x14ac:dyDescent="0.3">
      <c r="A229" s="115" t="s">
        <v>269</v>
      </c>
      <c r="B229" s="115" t="s">
        <v>216</v>
      </c>
      <c r="C229" s="115" t="s">
        <v>103</v>
      </c>
      <c r="D229" s="115" t="s">
        <v>87</v>
      </c>
      <c r="E229" s="115" t="s">
        <v>87</v>
      </c>
      <c r="F229" s="115" t="s">
        <v>87</v>
      </c>
      <c r="G229" s="115">
        <v>1932</v>
      </c>
      <c r="H229" s="115" t="s">
        <v>125</v>
      </c>
      <c r="I229" s="115">
        <v>2.1928266769999998</v>
      </c>
      <c r="J229" s="115" t="s">
        <v>75</v>
      </c>
      <c r="K229" s="115" t="str">
        <f>INDEX(DatosProcesados!$A$1:$BF$101,MATCH(DataBase!A229,DatosProcesados!$A$1:$A$101,0),MATCH(DataBase!J229,DatosProcesados!$A$1:$BF$1,0))</f>
        <v>Si</v>
      </c>
      <c r="L229" s="115" t="str">
        <f>INDEX(Modelo!$A$9:$D$89,MATCH(DataBase!$J229,Modelo!$A$9:$A$89,0),MATCH(DataBase!L$1,Modelo!$A$9:$D$9,0))</f>
        <v>Impacto económico y gobernanza</v>
      </c>
      <c r="M229" s="115" t="str">
        <f>INDEX(Modelo!$A$9:$D$89,MATCH(DataBase!$J229,Modelo!$A$9:$A$89,0),MATCH(DataBase!M$1,Modelo!$A$9:$D$9,0))</f>
        <v>Pilar 1</v>
      </c>
      <c r="N229" s="115" t="str">
        <f>INDEX(Modelo!$A$9:$D$89,MATCH(DataBase!$J229,Modelo!$A$9:$A$89,0),MATCH(DataBase!N$1,Modelo!$A$9:$D$9,0))</f>
        <v>boolean</v>
      </c>
      <c r="O229" s="115" t="b">
        <f t="array" ref="O229">IF(N229="negativo",INDEX($AD$3:$AG$51,MATCH(1,($B229=$AD$3:$AD$51)*($J229=$AE$3:$AE$51),0),3),IF(N229="positivo",INDEX($AD$55:$AG$109,MATCH(1,($B229=$AD$55:$AD$109)*($J229=$AE$55:$AE$109),0),3)))</f>
        <v>0</v>
      </c>
      <c r="P229" s="115" t="b">
        <f t="array" ref="P229">IF(N229="negativo",INDEX($AD$3:$AG$51,MATCH(1,($B229=$AD$3:$AD$51)*($J229=$AE$3:$AE$51),0),4),IF(N229="positivo",INDEX($AD$55:$AG$109,MATCH(1,($B229=$AD$55:$AD$109)*($J229=$AE$55:$AE$109),0),4)))</f>
        <v>0</v>
      </c>
      <c r="Q229" s="115" t="str">
        <f>VLOOKUP(M229,Modelo!$A$2:$C$7,2,0)</f>
        <v>Transparencia y Gobierno de la Sostenibilidad</v>
      </c>
      <c r="R229" s="118">
        <f t="array" ref="R229">INDEX(Modelo!$F$1:$H$37,MATCH(1,(DataBase!Q229=Modelo!$G$1:$G$37)*(DataBase!B229=Modelo!$F$1:$F$37),0),3)</f>
        <v>0.15789473684210525</v>
      </c>
      <c r="S229" s="115">
        <f t="shared" si="8"/>
        <v>100</v>
      </c>
      <c r="T229" s="115">
        <f t="shared" si="9"/>
        <v>15.789473684210526</v>
      </c>
    </row>
    <row r="230" spans="1:20" x14ac:dyDescent="0.3">
      <c r="A230" s="115" t="s">
        <v>285</v>
      </c>
      <c r="B230" s="115" t="s">
        <v>216</v>
      </c>
      <c r="C230" s="115" t="s">
        <v>103</v>
      </c>
      <c r="D230" s="115" t="s">
        <v>86</v>
      </c>
      <c r="E230" s="115" t="s">
        <v>86</v>
      </c>
      <c r="F230" s="115" t="s">
        <v>86</v>
      </c>
      <c r="G230" s="115">
        <v>1920</v>
      </c>
      <c r="H230" s="115" t="s">
        <v>125</v>
      </c>
      <c r="I230" s="115">
        <v>1.9433909700000001</v>
      </c>
      <c r="J230" s="115" t="s">
        <v>75</v>
      </c>
      <c r="K230" s="115" t="str">
        <f>INDEX(DatosProcesados!$A$1:$BF$101,MATCH(DataBase!A230,DatosProcesados!$A$1:$A$101,0),MATCH(DataBase!J230,DatosProcesados!$A$1:$BF$1,0))</f>
        <v>Si</v>
      </c>
      <c r="L230" s="115" t="str">
        <f>INDEX(Modelo!$A$9:$D$89,MATCH(DataBase!$J230,Modelo!$A$9:$A$89,0),MATCH(DataBase!L$1,Modelo!$A$9:$D$9,0))</f>
        <v>Impacto económico y gobernanza</v>
      </c>
      <c r="M230" s="115" t="str">
        <f>INDEX(Modelo!$A$9:$D$89,MATCH(DataBase!$J230,Modelo!$A$9:$A$89,0),MATCH(DataBase!M$1,Modelo!$A$9:$D$9,0))</f>
        <v>Pilar 1</v>
      </c>
      <c r="N230" s="115" t="str">
        <f>INDEX(Modelo!$A$9:$D$89,MATCH(DataBase!$J230,Modelo!$A$9:$A$89,0),MATCH(DataBase!N$1,Modelo!$A$9:$D$9,0))</f>
        <v>boolean</v>
      </c>
      <c r="O230" s="115" t="b">
        <f t="array" ref="O230">IF(N230="negativo",INDEX($AD$3:$AG$51,MATCH(1,($B230=$AD$3:$AD$51)*($J230=$AE$3:$AE$51),0),3),IF(N230="positivo",INDEX($AD$55:$AG$109,MATCH(1,($B230=$AD$55:$AD$109)*($J230=$AE$55:$AE$109),0),3)))</f>
        <v>0</v>
      </c>
      <c r="P230" s="115" t="b">
        <f t="array" ref="P230">IF(N230="negativo",INDEX($AD$3:$AG$51,MATCH(1,($B230=$AD$3:$AD$51)*($J230=$AE$3:$AE$51),0),4),IF(N230="positivo",INDEX($AD$55:$AG$109,MATCH(1,($B230=$AD$55:$AD$109)*($J230=$AE$55:$AE$109),0),4)))</f>
        <v>0</v>
      </c>
      <c r="Q230" s="115" t="str">
        <f>VLOOKUP(M230,Modelo!$A$2:$C$7,2,0)</f>
        <v>Transparencia y Gobierno de la Sostenibilidad</v>
      </c>
      <c r="R230" s="118">
        <f t="array" ref="R230">INDEX(Modelo!$F$1:$H$37,MATCH(1,(DataBase!Q230=Modelo!$G$1:$G$37)*(DataBase!B230=Modelo!$F$1:$F$37),0),3)</f>
        <v>0.15789473684210525</v>
      </c>
      <c r="S230" s="115">
        <f t="shared" si="8"/>
        <v>100</v>
      </c>
      <c r="T230" s="115">
        <f t="shared" si="9"/>
        <v>15.789473684210526</v>
      </c>
    </row>
    <row r="231" spans="1:20" x14ac:dyDescent="0.3">
      <c r="A231" s="115" t="s">
        <v>395</v>
      </c>
      <c r="B231" s="115" t="s">
        <v>379</v>
      </c>
      <c r="C231" s="115" t="s">
        <v>103</v>
      </c>
      <c r="D231" s="115" t="s">
        <v>86</v>
      </c>
      <c r="E231" s="115" t="s">
        <v>86</v>
      </c>
      <c r="F231" s="115" t="s">
        <v>86</v>
      </c>
      <c r="G231" s="115">
        <v>2015</v>
      </c>
      <c r="H231" s="115" t="s">
        <v>125</v>
      </c>
      <c r="I231" s="115">
        <v>0.76762142099999997</v>
      </c>
      <c r="J231" s="115" t="s">
        <v>75</v>
      </c>
      <c r="K231" s="115" t="str">
        <f>INDEX(DatosProcesados!$A$1:$BF$101,MATCH(DataBase!A231,DatosProcesados!$A$1:$A$101,0),MATCH(DataBase!J231,DatosProcesados!$A$1:$BF$1,0))</f>
        <v>No</v>
      </c>
      <c r="L231" s="115" t="str">
        <f>INDEX(Modelo!$A$9:$D$89,MATCH(DataBase!$J231,Modelo!$A$9:$A$89,0),MATCH(DataBase!L$1,Modelo!$A$9:$D$9,0))</f>
        <v>Impacto económico y gobernanza</v>
      </c>
      <c r="M231" s="115" t="str">
        <f>INDEX(Modelo!$A$9:$D$89,MATCH(DataBase!$J231,Modelo!$A$9:$A$89,0),MATCH(DataBase!M$1,Modelo!$A$9:$D$9,0))</f>
        <v>Pilar 1</v>
      </c>
      <c r="N231" s="115" t="str">
        <f>INDEX(Modelo!$A$9:$D$89,MATCH(DataBase!$J231,Modelo!$A$9:$A$89,0),MATCH(DataBase!N$1,Modelo!$A$9:$D$9,0))</f>
        <v>boolean</v>
      </c>
      <c r="O231" s="115" t="b">
        <f t="array" ref="O231">IF(N231="negativo",INDEX($AD$3:$AG$51,MATCH(1,($B231=$AD$3:$AD$51)*($J231=$AE$3:$AE$51),0),3),IF(N231="positivo",INDEX($AD$55:$AG$109,MATCH(1,($B231=$AD$55:$AD$109)*($J231=$AE$55:$AE$109),0),3)))</f>
        <v>0</v>
      </c>
      <c r="P231" s="115" t="b">
        <f t="array" ref="P231">IF(N231="negativo",INDEX($AD$3:$AG$51,MATCH(1,($B231=$AD$3:$AD$51)*($J231=$AE$3:$AE$51),0),4),IF(N231="positivo",INDEX($AD$55:$AG$109,MATCH(1,($B231=$AD$55:$AD$109)*($J231=$AE$55:$AE$109),0),4)))</f>
        <v>0</v>
      </c>
      <c r="Q231" s="115" t="str">
        <f>VLOOKUP(M231,Modelo!$A$2:$C$7,2,0)</f>
        <v>Transparencia y Gobierno de la Sostenibilidad</v>
      </c>
      <c r="R231" s="118">
        <f t="array" ref="R231">INDEX(Modelo!$F$1:$H$37,MATCH(1,(DataBase!Q231=Modelo!$G$1:$G$37)*(DataBase!B231=Modelo!$F$1:$F$37),0),3)</f>
        <v>0.19047619047619047</v>
      </c>
      <c r="S231" s="115">
        <f t="shared" si="8"/>
        <v>0</v>
      </c>
      <c r="T231" s="115">
        <f t="shared" si="9"/>
        <v>0</v>
      </c>
    </row>
    <row r="232" spans="1:20" x14ac:dyDescent="0.3">
      <c r="A232" s="115" t="s">
        <v>402</v>
      </c>
      <c r="B232" s="115" t="s">
        <v>379</v>
      </c>
      <c r="C232" s="115" t="s">
        <v>103</v>
      </c>
      <c r="D232" s="115" t="s">
        <v>86</v>
      </c>
      <c r="E232" s="115" t="s">
        <v>87</v>
      </c>
      <c r="F232" s="115" t="s">
        <v>87</v>
      </c>
      <c r="G232" s="115">
        <v>1961</v>
      </c>
      <c r="H232" s="115" t="s">
        <v>125</v>
      </c>
      <c r="I232" s="115">
        <v>0.498844856</v>
      </c>
      <c r="J232" s="115" t="s">
        <v>75</v>
      </c>
      <c r="K232" s="115" t="str">
        <f>INDEX(DatosProcesados!$A$1:$BF$101,MATCH(DataBase!A232,DatosProcesados!$A$1:$A$101,0),MATCH(DataBase!J232,DatosProcesados!$A$1:$BF$1,0))</f>
        <v>Si</v>
      </c>
      <c r="L232" s="115" t="str">
        <f>INDEX(Modelo!$A$9:$D$89,MATCH(DataBase!$J232,Modelo!$A$9:$A$89,0),MATCH(DataBase!L$1,Modelo!$A$9:$D$9,0))</f>
        <v>Impacto económico y gobernanza</v>
      </c>
      <c r="M232" s="115" t="str">
        <f>INDEX(Modelo!$A$9:$D$89,MATCH(DataBase!$J232,Modelo!$A$9:$A$89,0),MATCH(DataBase!M$1,Modelo!$A$9:$D$9,0))</f>
        <v>Pilar 1</v>
      </c>
      <c r="N232" s="115" t="str">
        <f>INDEX(Modelo!$A$9:$D$89,MATCH(DataBase!$J232,Modelo!$A$9:$A$89,0),MATCH(DataBase!N$1,Modelo!$A$9:$D$9,0))</f>
        <v>boolean</v>
      </c>
      <c r="O232" s="115" t="b">
        <f t="array" ref="O232">IF(N232="negativo",INDEX($AD$3:$AG$51,MATCH(1,($B232=$AD$3:$AD$51)*($J232=$AE$3:$AE$51),0),3),IF(N232="positivo",INDEX($AD$55:$AG$109,MATCH(1,($B232=$AD$55:$AD$109)*($J232=$AE$55:$AE$109),0),3)))</f>
        <v>0</v>
      </c>
      <c r="P232" s="115" t="b">
        <f t="array" ref="P232">IF(N232="negativo",INDEX($AD$3:$AG$51,MATCH(1,($B232=$AD$3:$AD$51)*($J232=$AE$3:$AE$51),0),4),IF(N232="positivo",INDEX($AD$55:$AG$109,MATCH(1,($B232=$AD$55:$AD$109)*($J232=$AE$55:$AE$109),0),4)))</f>
        <v>0</v>
      </c>
      <c r="Q232" s="115" t="str">
        <f>VLOOKUP(M232,Modelo!$A$2:$C$7,2,0)</f>
        <v>Transparencia y Gobierno de la Sostenibilidad</v>
      </c>
      <c r="R232" s="118">
        <f t="array" ref="R232">INDEX(Modelo!$F$1:$H$37,MATCH(1,(DataBase!Q232=Modelo!$G$1:$G$37)*(DataBase!B232=Modelo!$F$1:$F$37),0),3)</f>
        <v>0.19047619047619047</v>
      </c>
      <c r="S232" s="115">
        <f t="shared" si="8"/>
        <v>100</v>
      </c>
      <c r="T232" s="115">
        <f t="shared" si="9"/>
        <v>19.047619047619047</v>
      </c>
    </row>
    <row r="233" spans="1:20" x14ac:dyDescent="0.3">
      <c r="A233" s="115" t="s">
        <v>389</v>
      </c>
      <c r="B233" s="115" t="s">
        <v>379</v>
      </c>
      <c r="C233" s="115" t="s">
        <v>103</v>
      </c>
      <c r="D233" s="115" t="s">
        <v>86</v>
      </c>
      <c r="E233" s="115" t="s">
        <v>87</v>
      </c>
      <c r="F233" s="115" t="s">
        <v>87</v>
      </c>
      <c r="G233" s="115">
        <v>1979</v>
      </c>
      <c r="H233" s="115" t="s">
        <v>125</v>
      </c>
      <c r="I233" s="115">
        <v>1.189537155</v>
      </c>
      <c r="J233" s="115" t="s">
        <v>75</v>
      </c>
      <c r="K233" s="115" t="str">
        <f>INDEX(DatosProcesados!$A$1:$BF$101,MATCH(DataBase!A233,DatosProcesados!$A$1:$A$101,0),MATCH(DataBase!J233,DatosProcesados!$A$1:$BF$1,0))</f>
        <v>No</v>
      </c>
      <c r="L233" s="115" t="str">
        <f>INDEX(Modelo!$A$9:$D$89,MATCH(DataBase!$J233,Modelo!$A$9:$A$89,0),MATCH(DataBase!L$1,Modelo!$A$9:$D$9,0))</f>
        <v>Impacto económico y gobernanza</v>
      </c>
      <c r="M233" s="115" t="str">
        <f>INDEX(Modelo!$A$9:$D$89,MATCH(DataBase!$J233,Modelo!$A$9:$A$89,0),MATCH(DataBase!M$1,Modelo!$A$9:$D$9,0))</f>
        <v>Pilar 1</v>
      </c>
      <c r="N233" s="115" t="str">
        <f>INDEX(Modelo!$A$9:$D$89,MATCH(DataBase!$J233,Modelo!$A$9:$A$89,0),MATCH(DataBase!N$1,Modelo!$A$9:$D$9,0))</f>
        <v>boolean</v>
      </c>
      <c r="O233" s="115" t="b">
        <f t="array" ref="O233">IF(N233="negativo",INDEX($AD$3:$AG$51,MATCH(1,($B233=$AD$3:$AD$51)*($J233=$AE$3:$AE$51),0),3),IF(N233="positivo",INDEX($AD$55:$AG$109,MATCH(1,($B233=$AD$55:$AD$109)*($J233=$AE$55:$AE$109),0),3)))</f>
        <v>0</v>
      </c>
      <c r="P233" s="115" t="b">
        <f t="array" ref="P233">IF(N233="negativo",INDEX($AD$3:$AG$51,MATCH(1,($B233=$AD$3:$AD$51)*($J233=$AE$3:$AE$51),0),4),IF(N233="positivo",INDEX($AD$55:$AG$109,MATCH(1,($B233=$AD$55:$AD$109)*($J233=$AE$55:$AE$109),0),4)))</f>
        <v>0</v>
      </c>
      <c r="Q233" s="115" t="str">
        <f>VLOOKUP(M233,Modelo!$A$2:$C$7,2,0)</f>
        <v>Transparencia y Gobierno de la Sostenibilidad</v>
      </c>
      <c r="R233" s="118">
        <f t="array" ref="R233">INDEX(Modelo!$F$1:$H$37,MATCH(1,(DataBase!Q233=Modelo!$G$1:$G$37)*(DataBase!B233=Modelo!$F$1:$F$37),0),3)</f>
        <v>0.19047619047619047</v>
      </c>
      <c r="S233" s="115">
        <f t="shared" si="8"/>
        <v>0</v>
      </c>
      <c r="T233" s="115">
        <f t="shared" si="9"/>
        <v>0</v>
      </c>
    </row>
    <row r="234" spans="1:20" x14ac:dyDescent="0.3">
      <c r="A234" s="115" t="s">
        <v>387</v>
      </c>
      <c r="B234" s="115" t="s">
        <v>379</v>
      </c>
      <c r="C234" s="115" t="s">
        <v>103</v>
      </c>
      <c r="D234" s="115" t="s">
        <v>87</v>
      </c>
      <c r="E234" s="115" t="s">
        <v>86</v>
      </c>
      <c r="F234" s="115" t="s">
        <v>86</v>
      </c>
      <c r="G234" s="115">
        <v>2008</v>
      </c>
      <c r="H234" s="115" t="s">
        <v>125</v>
      </c>
      <c r="I234" s="115">
        <v>1.3132825420000001</v>
      </c>
      <c r="J234" s="115" t="s">
        <v>75</v>
      </c>
      <c r="K234" s="115" t="str">
        <f>INDEX(DatosProcesados!$A$1:$BF$101,MATCH(DataBase!A234,DatosProcesados!$A$1:$A$101,0),MATCH(DataBase!J234,DatosProcesados!$A$1:$BF$1,0))</f>
        <v>No</v>
      </c>
      <c r="L234" s="115" t="str">
        <f>INDEX(Modelo!$A$9:$D$89,MATCH(DataBase!$J234,Modelo!$A$9:$A$89,0),MATCH(DataBase!L$1,Modelo!$A$9:$D$9,0))</f>
        <v>Impacto económico y gobernanza</v>
      </c>
      <c r="M234" s="115" t="str">
        <f>INDEX(Modelo!$A$9:$D$89,MATCH(DataBase!$J234,Modelo!$A$9:$A$89,0),MATCH(DataBase!M$1,Modelo!$A$9:$D$9,0))</f>
        <v>Pilar 1</v>
      </c>
      <c r="N234" s="115" t="str">
        <f>INDEX(Modelo!$A$9:$D$89,MATCH(DataBase!$J234,Modelo!$A$9:$A$89,0),MATCH(DataBase!N$1,Modelo!$A$9:$D$9,0))</f>
        <v>boolean</v>
      </c>
      <c r="O234" s="115" t="b">
        <f t="array" ref="O234">IF(N234="negativo",INDEX($AD$3:$AG$51,MATCH(1,($B234=$AD$3:$AD$51)*($J234=$AE$3:$AE$51),0),3),IF(N234="positivo",INDEX($AD$55:$AG$109,MATCH(1,($B234=$AD$55:$AD$109)*($J234=$AE$55:$AE$109),0),3)))</f>
        <v>0</v>
      </c>
      <c r="P234" s="115" t="b">
        <f t="array" ref="P234">IF(N234="negativo",INDEX($AD$3:$AG$51,MATCH(1,($B234=$AD$3:$AD$51)*($J234=$AE$3:$AE$51),0),4),IF(N234="positivo",INDEX($AD$55:$AG$109,MATCH(1,($B234=$AD$55:$AD$109)*($J234=$AE$55:$AE$109),0),4)))</f>
        <v>0</v>
      </c>
      <c r="Q234" s="115" t="str">
        <f>VLOOKUP(M234,Modelo!$A$2:$C$7,2,0)</f>
        <v>Transparencia y Gobierno de la Sostenibilidad</v>
      </c>
      <c r="R234" s="118">
        <f t="array" ref="R234">INDEX(Modelo!$F$1:$H$37,MATCH(1,(DataBase!Q234=Modelo!$G$1:$G$37)*(DataBase!B234=Modelo!$F$1:$F$37),0),3)</f>
        <v>0.19047619047619047</v>
      </c>
      <c r="S234" s="115">
        <f t="shared" si="8"/>
        <v>0</v>
      </c>
      <c r="T234" s="115">
        <f t="shared" si="9"/>
        <v>0</v>
      </c>
    </row>
    <row r="235" spans="1:20" x14ac:dyDescent="0.3">
      <c r="A235" s="115" t="s">
        <v>400</v>
      </c>
      <c r="B235" s="115" t="s">
        <v>379</v>
      </c>
      <c r="C235" s="115" t="s">
        <v>103</v>
      </c>
      <c r="D235" s="115" t="s">
        <v>86</v>
      </c>
      <c r="E235" s="115" t="s">
        <v>86</v>
      </c>
      <c r="F235" s="115" t="s">
        <v>86</v>
      </c>
      <c r="G235" s="115">
        <v>1977</v>
      </c>
      <c r="H235" s="115" t="s">
        <v>125</v>
      </c>
      <c r="I235" s="115">
        <v>0.74612668500000001</v>
      </c>
      <c r="J235" s="115" t="s">
        <v>75</v>
      </c>
      <c r="K235" s="115" t="str">
        <f>INDEX(DatosProcesados!$A$1:$BF$101,MATCH(DataBase!A235,DatosProcesados!$A$1:$A$101,0),MATCH(DataBase!J235,DatosProcesados!$A$1:$BF$1,0))</f>
        <v>No</v>
      </c>
      <c r="L235" s="115" t="str">
        <f>INDEX(Modelo!$A$9:$D$89,MATCH(DataBase!$J235,Modelo!$A$9:$A$89,0),MATCH(DataBase!L$1,Modelo!$A$9:$D$9,0))</f>
        <v>Impacto económico y gobernanza</v>
      </c>
      <c r="M235" s="115" t="str">
        <f>INDEX(Modelo!$A$9:$D$89,MATCH(DataBase!$J235,Modelo!$A$9:$A$89,0),MATCH(DataBase!M$1,Modelo!$A$9:$D$9,0))</f>
        <v>Pilar 1</v>
      </c>
      <c r="N235" s="115" t="str">
        <f>INDEX(Modelo!$A$9:$D$89,MATCH(DataBase!$J235,Modelo!$A$9:$A$89,0),MATCH(DataBase!N$1,Modelo!$A$9:$D$9,0))</f>
        <v>boolean</v>
      </c>
      <c r="O235" s="115" t="b">
        <f t="array" ref="O235">IF(N235="negativo",INDEX($AD$3:$AG$51,MATCH(1,($B235=$AD$3:$AD$51)*($J235=$AE$3:$AE$51),0),3),IF(N235="positivo",INDEX($AD$55:$AG$109,MATCH(1,($B235=$AD$55:$AD$109)*($J235=$AE$55:$AE$109),0),3)))</f>
        <v>0</v>
      </c>
      <c r="P235" s="115" t="b">
        <f t="array" ref="P235">IF(N235="negativo",INDEX($AD$3:$AG$51,MATCH(1,($B235=$AD$3:$AD$51)*($J235=$AE$3:$AE$51),0),4),IF(N235="positivo",INDEX($AD$55:$AG$109,MATCH(1,($B235=$AD$55:$AD$109)*($J235=$AE$55:$AE$109),0),4)))</f>
        <v>0</v>
      </c>
      <c r="Q235" s="115" t="str">
        <f>VLOOKUP(M235,Modelo!$A$2:$C$7,2,0)</f>
        <v>Transparencia y Gobierno de la Sostenibilidad</v>
      </c>
      <c r="R235" s="118">
        <f t="array" ref="R235">INDEX(Modelo!$F$1:$H$37,MATCH(1,(DataBase!Q235=Modelo!$G$1:$G$37)*(DataBase!B235=Modelo!$F$1:$F$37),0),3)</f>
        <v>0.19047619047619047</v>
      </c>
      <c r="S235" s="115">
        <f t="shared" si="8"/>
        <v>0</v>
      </c>
      <c r="T235" s="115">
        <f t="shared" si="9"/>
        <v>0</v>
      </c>
    </row>
    <row r="236" spans="1:20" x14ac:dyDescent="0.3">
      <c r="A236" s="115" t="s">
        <v>326</v>
      </c>
      <c r="B236" s="115" t="s">
        <v>313</v>
      </c>
      <c r="C236" s="115" t="s">
        <v>103</v>
      </c>
      <c r="D236" s="115" t="s">
        <v>87</v>
      </c>
      <c r="E236" s="115" t="s">
        <v>86</v>
      </c>
      <c r="F236" s="115" t="s">
        <v>86</v>
      </c>
      <c r="G236" s="115">
        <v>1938</v>
      </c>
      <c r="H236" s="115" t="s">
        <v>125</v>
      </c>
      <c r="I236" s="115">
        <v>11.88773162</v>
      </c>
      <c r="J236" s="115" t="s">
        <v>75</v>
      </c>
      <c r="K236" s="115">
        <f>INDEX(DatosProcesados!$A$1:$BF$101,MATCH(DataBase!A236,DatosProcesados!$A$1:$A$101,0),MATCH(DataBase!J236,DatosProcesados!$A$1:$BF$1,0))</f>
        <v>0</v>
      </c>
      <c r="L236" s="115" t="str">
        <f>INDEX(Modelo!$A$9:$D$89,MATCH(DataBase!$J236,Modelo!$A$9:$A$89,0),MATCH(DataBase!L$1,Modelo!$A$9:$D$9,0))</f>
        <v>Impacto económico y gobernanza</v>
      </c>
      <c r="M236" s="115" t="str">
        <f>INDEX(Modelo!$A$9:$D$89,MATCH(DataBase!$J236,Modelo!$A$9:$A$89,0),MATCH(DataBase!M$1,Modelo!$A$9:$D$9,0))</f>
        <v>Pilar 1</v>
      </c>
      <c r="N236" s="115" t="str">
        <f>INDEX(Modelo!$A$9:$D$89,MATCH(DataBase!$J236,Modelo!$A$9:$A$89,0),MATCH(DataBase!N$1,Modelo!$A$9:$D$9,0))</f>
        <v>boolean</v>
      </c>
      <c r="O236" s="115" t="b">
        <f t="array" ref="O236">IF(N236="negativo",INDEX($AD$3:$AG$51,MATCH(1,($B236=$AD$3:$AD$51)*($J236=$AE$3:$AE$51),0),3),IF(N236="positivo",INDEX($AD$55:$AG$109,MATCH(1,($B236=$AD$55:$AD$109)*($J236=$AE$55:$AE$109),0),3)))</f>
        <v>0</v>
      </c>
      <c r="P236" s="115" t="b">
        <f t="array" ref="P236">IF(N236="negativo",INDEX($AD$3:$AG$51,MATCH(1,($B236=$AD$3:$AD$51)*($J236=$AE$3:$AE$51),0),4),IF(N236="positivo",INDEX($AD$55:$AG$109,MATCH(1,($B236=$AD$55:$AD$109)*($J236=$AE$55:$AE$109),0),4)))</f>
        <v>0</v>
      </c>
      <c r="Q236" s="115" t="str">
        <f>VLOOKUP(M236,Modelo!$A$2:$C$7,2,0)</f>
        <v>Transparencia y Gobierno de la Sostenibilidad</v>
      </c>
      <c r="R236" s="118">
        <f t="array" ref="R236">INDEX(Modelo!$F$1:$H$37,MATCH(1,(DataBase!Q236=Modelo!$G$1:$G$37)*(DataBase!B236=Modelo!$F$1:$F$37),0),3)</f>
        <v>0.23529411764705882</v>
      </c>
      <c r="S236" s="115">
        <f t="shared" si="8"/>
        <v>0</v>
      </c>
      <c r="T236" s="115">
        <f t="shared" si="9"/>
        <v>0</v>
      </c>
    </row>
    <row r="237" spans="1:20" x14ac:dyDescent="0.3">
      <c r="A237" s="115" t="s">
        <v>339</v>
      </c>
      <c r="B237" s="115" t="s">
        <v>313</v>
      </c>
      <c r="C237" s="115" t="s">
        <v>103</v>
      </c>
      <c r="D237" s="115" t="s">
        <v>86</v>
      </c>
      <c r="E237" s="115" t="s">
        <v>86</v>
      </c>
      <c r="F237" s="115" t="s">
        <v>87</v>
      </c>
      <c r="G237" s="115">
        <v>1984</v>
      </c>
      <c r="H237" s="115" t="s">
        <v>177</v>
      </c>
      <c r="I237" s="115">
        <v>5.5116464790000004</v>
      </c>
      <c r="J237" s="115" t="s">
        <v>75</v>
      </c>
      <c r="K237" s="115" t="str">
        <f>INDEX(DatosProcesados!$A$1:$BF$101,MATCH(DataBase!A237,DatosProcesados!$A$1:$A$101,0),MATCH(DataBase!J237,DatosProcesados!$A$1:$BF$1,0))</f>
        <v>Si</v>
      </c>
      <c r="L237" s="115" t="str">
        <f>INDEX(Modelo!$A$9:$D$89,MATCH(DataBase!$J237,Modelo!$A$9:$A$89,0),MATCH(DataBase!L$1,Modelo!$A$9:$D$9,0))</f>
        <v>Impacto económico y gobernanza</v>
      </c>
      <c r="M237" s="115" t="str">
        <f>INDEX(Modelo!$A$9:$D$89,MATCH(DataBase!$J237,Modelo!$A$9:$A$89,0),MATCH(DataBase!M$1,Modelo!$A$9:$D$9,0))</f>
        <v>Pilar 1</v>
      </c>
      <c r="N237" s="115" t="str">
        <f>INDEX(Modelo!$A$9:$D$89,MATCH(DataBase!$J237,Modelo!$A$9:$A$89,0),MATCH(DataBase!N$1,Modelo!$A$9:$D$9,0))</f>
        <v>boolean</v>
      </c>
      <c r="O237" s="115" t="b">
        <f t="array" ref="O237">IF(N237="negativo",INDEX($AD$3:$AG$51,MATCH(1,($B237=$AD$3:$AD$51)*($J237=$AE$3:$AE$51),0),3),IF(N237="positivo",INDEX($AD$55:$AG$109,MATCH(1,($B237=$AD$55:$AD$109)*($J237=$AE$55:$AE$109),0),3)))</f>
        <v>0</v>
      </c>
      <c r="P237" s="115" t="b">
        <f t="array" ref="P237">IF(N237="negativo",INDEX($AD$3:$AG$51,MATCH(1,($B237=$AD$3:$AD$51)*($J237=$AE$3:$AE$51),0),4),IF(N237="positivo",INDEX($AD$55:$AG$109,MATCH(1,($B237=$AD$55:$AD$109)*($J237=$AE$55:$AE$109),0),4)))</f>
        <v>0</v>
      </c>
      <c r="Q237" s="115" t="str">
        <f>VLOOKUP(M237,Modelo!$A$2:$C$7,2,0)</f>
        <v>Transparencia y Gobierno de la Sostenibilidad</v>
      </c>
      <c r="R237" s="118">
        <f t="array" ref="R237">INDEX(Modelo!$F$1:$H$37,MATCH(1,(DataBase!Q237=Modelo!$G$1:$G$37)*(DataBase!B237=Modelo!$F$1:$F$37),0),3)</f>
        <v>0.23529411764705882</v>
      </c>
      <c r="S237" s="115">
        <f t="shared" si="8"/>
        <v>100</v>
      </c>
      <c r="T237" s="115">
        <f t="shared" si="9"/>
        <v>23.52941176470588</v>
      </c>
    </row>
    <row r="238" spans="1:20" x14ac:dyDescent="0.3">
      <c r="A238" s="115" t="s">
        <v>317</v>
      </c>
      <c r="B238" s="115" t="s">
        <v>313</v>
      </c>
      <c r="C238" s="115" t="s">
        <v>103</v>
      </c>
      <c r="D238" s="115" t="s">
        <v>87</v>
      </c>
      <c r="E238" s="115" t="s">
        <v>86</v>
      </c>
      <c r="F238" s="115" t="s">
        <v>86</v>
      </c>
      <c r="G238" s="115">
        <v>2009</v>
      </c>
      <c r="H238" s="115" t="s">
        <v>125</v>
      </c>
      <c r="I238" s="115">
        <v>19.439396106</v>
      </c>
      <c r="J238" s="115" t="s">
        <v>75</v>
      </c>
      <c r="K238" s="115" t="str">
        <f>INDEX(DatosProcesados!$A$1:$BF$101,MATCH(DataBase!A238,DatosProcesados!$A$1:$A$101,0),MATCH(DataBase!J238,DatosProcesados!$A$1:$BF$1,0))</f>
        <v>Si</v>
      </c>
      <c r="L238" s="115" t="str">
        <f>INDEX(Modelo!$A$9:$D$89,MATCH(DataBase!$J238,Modelo!$A$9:$A$89,0),MATCH(DataBase!L$1,Modelo!$A$9:$D$9,0))</f>
        <v>Impacto económico y gobernanza</v>
      </c>
      <c r="M238" s="115" t="str">
        <f>INDEX(Modelo!$A$9:$D$89,MATCH(DataBase!$J238,Modelo!$A$9:$A$89,0),MATCH(DataBase!M$1,Modelo!$A$9:$D$9,0))</f>
        <v>Pilar 1</v>
      </c>
      <c r="N238" s="115" t="str">
        <f>INDEX(Modelo!$A$9:$D$89,MATCH(DataBase!$J238,Modelo!$A$9:$A$89,0),MATCH(DataBase!N$1,Modelo!$A$9:$D$9,0))</f>
        <v>boolean</v>
      </c>
      <c r="O238" s="115" t="b">
        <f t="array" ref="O238">IF(N238="negativo",INDEX($AD$3:$AG$51,MATCH(1,($B238=$AD$3:$AD$51)*($J238=$AE$3:$AE$51),0),3),IF(N238="positivo",INDEX($AD$55:$AG$109,MATCH(1,($B238=$AD$55:$AD$109)*($J238=$AE$55:$AE$109),0),3)))</f>
        <v>0</v>
      </c>
      <c r="P238" s="115" t="b">
        <f t="array" ref="P238">IF(N238="negativo",INDEX($AD$3:$AG$51,MATCH(1,($B238=$AD$3:$AD$51)*($J238=$AE$3:$AE$51),0),4),IF(N238="positivo",INDEX($AD$55:$AG$109,MATCH(1,($B238=$AD$55:$AD$109)*($J238=$AE$55:$AE$109),0),4)))</f>
        <v>0</v>
      </c>
      <c r="Q238" s="115" t="str">
        <f>VLOOKUP(M238,Modelo!$A$2:$C$7,2,0)</f>
        <v>Transparencia y Gobierno de la Sostenibilidad</v>
      </c>
      <c r="R238" s="118">
        <f t="array" ref="R238">INDEX(Modelo!$F$1:$H$37,MATCH(1,(DataBase!Q238=Modelo!$G$1:$G$37)*(DataBase!B238=Modelo!$F$1:$F$37),0),3)</f>
        <v>0.23529411764705882</v>
      </c>
      <c r="S238" s="115">
        <f t="shared" si="8"/>
        <v>100</v>
      </c>
      <c r="T238" s="115">
        <f t="shared" si="9"/>
        <v>23.52941176470588</v>
      </c>
    </row>
    <row r="239" spans="1:20" x14ac:dyDescent="0.3">
      <c r="A239" s="115" t="s">
        <v>211</v>
      </c>
      <c r="B239" s="115" t="s">
        <v>84</v>
      </c>
      <c r="C239" s="115" t="s">
        <v>103</v>
      </c>
      <c r="D239" s="115" t="s">
        <v>86</v>
      </c>
      <c r="E239" s="115" t="s">
        <v>87</v>
      </c>
      <c r="F239" s="115" t="s">
        <v>86</v>
      </c>
      <c r="G239" s="115">
        <v>1972</v>
      </c>
      <c r="H239" s="115" t="s">
        <v>125</v>
      </c>
      <c r="I239" s="115">
        <v>0</v>
      </c>
      <c r="J239" s="115" t="s">
        <v>75</v>
      </c>
      <c r="K239" s="115" t="str">
        <f>INDEX(DatosProcesados!$A$1:$BF$101,MATCH(DataBase!A239,DatosProcesados!$A$1:$A$101,0),MATCH(DataBase!J239,DatosProcesados!$A$1:$BF$1,0))</f>
        <v>Si</v>
      </c>
      <c r="L239" s="115" t="str">
        <f>INDEX(Modelo!$A$9:$D$89,MATCH(DataBase!$J239,Modelo!$A$9:$A$89,0),MATCH(DataBase!L$1,Modelo!$A$9:$D$9,0))</f>
        <v>Impacto económico y gobernanza</v>
      </c>
      <c r="M239" s="115" t="str">
        <f>INDEX(Modelo!$A$9:$D$89,MATCH(DataBase!$J239,Modelo!$A$9:$A$89,0),MATCH(DataBase!M$1,Modelo!$A$9:$D$9,0))</f>
        <v>Pilar 1</v>
      </c>
      <c r="N239" s="115" t="str">
        <f>INDEX(Modelo!$A$9:$D$89,MATCH(DataBase!$J239,Modelo!$A$9:$A$89,0),MATCH(DataBase!N$1,Modelo!$A$9:$D$9,0))</f>
        <v>boolean</v>
      </c>
      <c r="O239" s="115" t="b">
        <f t="array" ref="O239">IF(N239="negativo",INDEX($AD$3:$AG$51,MATCH(1,($B239=$AD$3:$AD$51)*($J239=$AE$3:$AE$51),0),3),IF(N239="positivo",INDEX($AD$55:$AG$109,MATCH(1,($B239=$AD$55:$AD$109)*($J239=$AE$55:$AE$109),0),3)))</f>
        <v>0</v>
      </c>
      <c r="P239" s="115" t="b">
        <f t="array" ref="P239">IF(N239="negativo",INDEX($AD$3:$AG$51,MATCH(1,($B239=$AD$3:$AD$51)*($J239=$AE$3:$AE$51),0),4),IF(N239="positivo",INDEX($AD$55:$AG$109,MATCH(1,($B239=$AD$55:$AD$109)*($J239=$AE$55:$AE$109),0),4)))</f>
        <v>0</v>
      </c>
      <c r="Q239" s="115" t="str">
        <f>VLOOKUP(M239,Modelo!$A$2:$C$7,2,0)</f>
        <v>Transparencia y Gobierno de la Sostenibilidad</v>
      </c>
      <c r="R239" s="118">
        <f t="array" ref="R239">INDEX(Modelo!$F$1:$H$37,MATCH(1,(DataBase!Q239=Modelo!$G$1:$G$37)*(DataBase!B239=Modelo!$F$1:$F$37),0),3)</f>
        <v>0.29411764705882354</v>
      </c>
      <c r="S239" s="115">
        <f t="shared" si="8"/>
        <v>100</v>
      </c>
      <c r="T239" s="115">
        <f t="shared" si="9"/>
        <v>29.411764705882355</v>
      </c>
    </row>
    <row r="240" spans="1:20" x14ac:dyDescent="0.3">
      <c r="A240" s="115" t="s">
        <v>351</v>
      </c>
      <c r="B240" s="115" t="s">
        <v>313</v>
      </c>
      <c r="C240" s="115" t="s">
        <v>103</v>
      </c>
      <c r="D240" s="115" t="s">
        <v>87</v>
      </c>
      <c r="E240" s="115" t="s">
        <v>86</v>
      </c>
      <c r="F240" s="115" t="s">
        <v>86</v>
      </c>
      <c r="G240" s="115">
        <v>1997</v>
      </c>
      <c r="H240" s="115" t="s">
        <v>125</v>
      </c>
      <c r="I240" s="115">
        <v>3.874476933</v>
      </c>
      <c r="J240" s="115" t="s">
        <v>75</v>
      </c>
      <c r="K240" s="115">
        <f>INDEX(DatosProcesados!$A$1:$BF$101,MATCH(DataBase!A240,DatosProcesados!$A$1:$A$101,0),MATCH(DataBase!J240,DatosProcesados!$A$1:$BF$1,0))</f>
        <v>0</v>
      </c>
      <c r="L240" s="115" t="str">
        <f>INDEX(Modelo!$A$9:$D$89,MATCH(DataBase!$J240,Modelo!$A$9:$A$89,0),MATCH(DataBase!L$1,Modelo!$A$9:$D$9,0))</f>
        <v>Impacto económico y gobernanza</v>
      </c>
      <c r="M240" s="115" t="str">
        <f>INDEX(Modelo!$A$9:$D$89,MATCH(DataBase!$J240,Modelo!$A$9:$A$89,0),MATCH(DataBase!M$1,Modelo!$A$9:$D$9,0))</f>
        <v>Pilar 1</v>
      </c>
      <c r="N240" s="115" t="str">
        <f>INDEX(Modelo!$A$9:$D$89,MATCH(DataBase!$J240,Modelo!$A$9:$A$89,0),MATCH(DataBase!N$1,Modelo!$A$9:$D$9,0))</f>
        <v>boolean</v>
      </c>
      <c r="O240" s="115" t="b">
        <f t="array" ref="O240">IF(N240="negativo",INDEX($AD$3:$AG$51,MATCH(1,($B240=$AD$3:$AD$51)*($J240=$AE$3:$AE$51),0),3),IF(N240="positivo",INDEX($AD$55:$AG$109,MATCH(1,($B240=$AD$55:$AD$109)*($J240=$AE$55:$AE$109),0),3)))</f>
        <v>0</v>
      </c>
      <c r="P240" s="115" t="b">
        <f t="array" ref="P240">IF(N240="negativo",INDEX($AD$3:$AG$51,MATCH(1,($B240=$AD$3:$AD$51)*($J240=$AE$3:$AE$51),0),4),IF(N240="positivo",INDEX($AD$55:$AG$109,MATCH(1,($B240=$AD$55:$AD$109)*($J240=$AE$55:$AE$109),0),4)))</f>
        <v>0</v>
      </c>
      <c r="Q240" s="115" t="str">
        <f>VLOOKUP(M240,Modelo!$A$2:$C$7,2,0)</f>
        <v>Transparencia y Gobierno de la Sostenibilidad</v>
      </c>
      <c r="R240" s="118">
        <f t="array" ref="R240">INDEX(Modelo!$F$1:$H$37,MATCH(1,(DataBase!Q240=Modelo!$G$1:$G$37)*(DataBase!B240=Modelo!$F$1:$F$37),0),3)</f>
        <v>0.23529411764705882</v>
      </c>
      <c r="S240" s="115">
        <f t="shared" si="8"/>
        <v>0</v>
      </c>
      <c r="T240" s="115">
        <f t="shared" si="9"/>
        <v>0</v>
      </c>
    </row>
    <row r="241" spans="1:20" x14ac:dyDescent="0.3">
      <c r="A241" s="115" t="s">
        <v>411</v>
      </c>
      <c r="B241" s="115" t="s">
        <v>407</v>
      </c>
      <c r="C241" s="115" t="s">
        <v>103</v>
      </c>
      <c r="D241" s="115" t="s">
        <v>87</v>
      </c>
      <c r="E241" s="115" t="s">
        <v>86</v>
      </c>
      <c r="F241" s="115" t="s">
        <v>87</v>
      </c>
      <c r="G241" s="115">
        <v>1935</v>
      </c>
      <c r="H241" s="115" t="s">
        <v>244</v>
      </c>
      <c r="I241" s="115">
        <v>11.495989482000001</v>
      </c>
      <c r="J241" s="115" t="s">
        <v>75</v>
      </c>
      <c r="K241" s="115" t="str">
        <f>INDEX(DatosProcesados!$A$1:$BF$101,MATCH(DataBase!A241,DatosProcesados!$A$1:$A$101,0),MATCH(DataBase!J241,DatosProcesados!$A$1:$BF$1,0))</f>
        <v>Si</v>
      </c>
      <c r="L241" s="115" t="str">
        <f>INDEX(Modelo!$A$9:$D$89,MATCH(DataBase!$J241,Modelo!$A$9:$A$89,0),MATCH(DataBase!L$1,Modelo!$A$9:$D$9,0))</f>
        <v>Impacto económico y gobernanza</v>
      </c>
      <c r="M241" s="115" t="str">
        <f>INDEX(Modelo!$A$9:$D$89,MATCH(DataBase!$J241,Modelo!$A$9:$A$89,0),MATCH(DataBase!M$1,Modelo!$A$9:$D$9,0))</f>
        <v>Pilar 1</v>
      </c>
      <c r="N241" s="115" t="str">
        <f>INDEX(Modelo!$A$9:$D$89,MATCH(DataBase!$J241,Modelo!$A$9:$A$89,0),MATCH(DataBase!N$1,Modelo!$A$9:$D$9,0))</f>
        <v>boolean</v>
      </c>
      <c r="O241" s="115" t="b">
        <f t="array" ref="O241">IF(N241="negativo",INDEX($AD$3:$AG$51,MATCH(1,($B241=$AD$3:$AD$51)*($J241=$AE$3:$AE$51),0),3),IF(N241="positivo",INDEX($AD$55:$AG$109,MATCH(1,($B241=$AD$55:$AD$109)*($J241=$AE$55:$AE$109),0),3)))</f>
        <v>0</v>
      </c>
      <c r="P241" s="115" t="b">
        <f t="array" ref="P241">IF(N241="negativo",INDEX($AD$3:$AG$51,MATCH(1,($B241=$AD$3:$AD$51)*($J241=$AE$3:$AE$51),0),4),IF(N241="positivo",INDEX($AD$55:$AG$109,MATCH(1,($B241=$AD$55:$AD$109)*($J241=$AE$55:$AE$109),0),4)))</f>
        <v>0</v>
      </c>
      <c r="Q241" s="115" t="str">
        <f>VLOOKUP(M241,Modelo!$A$2:$C$7,2,0)</f>
        <v>Transparencia y Gobierno de la Sostenibilidad</v>
      </c>
      <c r="R241" s="118">
        <f t="array" ref="R241">INDEX(Modelo!$F$1:$H$37,MATCH(1,(DataBase!Q241=Modelo!$G$1:$G$37)*(DataBase!B241=Modelo!$F$1:$F$37),0),3)</f>
        <v>0.15384615384615385</v>
      </c>
      <c r="S241" s="115">
        <f t="shared" si="8"/>
        <v>100</v>
      </c>
      <c r="T241" s="115">
        <f t="shared" si="9"/>
        <v>15.384615384615385</v>
      </c>
    </row>
    <row r="242" spans="1:20" x14ac:dyDescent="0.3">
      <c r="A242" s="115" t="s">
        <v>406</v>
      </c>
      <c r="B242" s="115" t="s">
        <v>407</v>
      </c>
      <c r="C242" s="115" t="s">
        <v>97</v>
      </c>
      <c r="D242" s="115" t="s">
        <v>86</v>
      </c>
      <c r="E242" s="115" t="s">
        <v>87</v>
      </c>
      <c r="F242" s="115" t="s">
        <v>87</v>
      </c>
      <c r="G242" s="115">
        <v>1951</v>
      </c>
      <c r="H242" s="115" t="s">
        <v>125</v>
      </c>
      <c r="I242" s="115">
        <v>113.923310323</v>
      </c>
      <c r="J242" s="115" t="s">
        <v>75</v>
      </c>
      <c r="K242" s="115" t="str">
        <f>INDEX(DatosProcesados!$A$1:$BF$101,MATCH(DataBase!A242,DatosProcesados!$A$1:$A$101,0),MATCH(DataBase!J242,DatosProcesados!$A$1:$BF$1,0))</f>
        <v>Si</v>
      </c>
      <c r="L242" s="115" t="str">
        <f>INDEX(Modelo!$A$9:$D$89,MATCH(DataBase!$J242,Modelo!$A$9:$A$89,0),MATCH(DataBase!L$1,Modelo!$A$9:$D$9,0))</f>
        <v>Impacto económico y gobernanza</v>
      </c>
      <c r="M242" s="115" t="str">
        <f>INDEX(Modelo!$A$9:$D$89,MATCH(DataBase!$J242,Modelo!$A$9:$A$89,0),MATCH(DataBase!M$1,Modelo!$A$9:$D$9,0))</f>
        <v>Pilar 1</v>
      </c>
      <c r="N242" s="115" t="str">
        <f>INDEX(Modelo!$A$9:$D$89,MATCH(DataBase!$J242,Modelo!$A$9:$A$89,0),MATCH(DataBase!N$1,Modelo!$A$9:$D$9,0))</f>
        <v>boolean</v>
      </c>
      <c r="O242" s="115" t="b">
        <f t="array" ref="O242">IF(N242="negativo",INDEX($AD$3:$AG$51,MATCH(1,($B242=$AD$3:$AD$51)*($J242=$AE$3:$AE$51),0),3),IF(N242="positivo",INDEX($AD$55:$AG$109,MATCH(1,($B242=$AD$55:$AD$109)*($J242=$AE$55:$AE$109),0),3)))</f>
        <v>0</v>
      </c>
      <c r="P242" s="115" t="b">
        <f t="array" ref="P242">IF(N242="negativo",INDEX($AD$3:$AG$51,MATCH(1,($B242=$AD$3:$AD$51)*($J242=$AE$3:$AE$51),0),4),IF(N242="positivo",INDEX($AD$55:$AG$109,MATCH(1,($B242=$AD$55:$AD$109)*($J242=$AE$55:$AE$109),0),4)))</f>
        <v>0</v>
      </c>
      <c r="Q242" s="115" t="str">
        <f>VLOOKUP(M242,Modelo!$A$2:$C$7,2,0)</f>
        <v>Transparencia y Gobierno de la Sostenibilidad</v>
      </c>
      <c r="R242" s="118">
        <f t="array" ref="R242">INDEX(Modelo!$F$1:$H$37,MATCH(1,(DataBase!Q242=Modelo!$G$1:$G$37)*(DataBase!B242=Modelo!$F$1:$F$37),0),3)</f>
        <v>0.15384615384615385</v>
      </c>
      <c r="S242" s="115">
        <f t="shared" si="8"/>
        <v>100</v>
      </c>
      <c r="T242" s="115">
        <f t="shared" si="9"/>
        <v>15.384615384615385</v>
      </c>
    </row>
    <row r="243" spans="1:20" x14ac:dyDescent="0.3">
      <c r="A243" s="115" t="s">
        <v>96</v>
      </c>
      <c r="B243" s="115" t="s">
        <v>84</v>
      </c>
      <c r="C243" s="115" t="s">
        <v>97</v>
      </c>
      <c r="D243" s="115" t="s">
        <v>86</v>
      </c>
      <c r="E243" s="115" t="s">
        <v>86</v>
      </c>
      <c r="F243" s="115" t="s">
        <v>87</v>
      </c>
      <c r="G243" s="115">
        <v>1997</v>
      </c>
      <c r="H243" s="115" t="s">
        <v>125</v>
      </c>
      <c r="I243" s="115">
        <v>15.780332546</v>
      </c>
      <c r="J243" s="115" t="s">
        <v>75</v>
      </c>
      <c r="K243" s="115" t="str">
        <f>INDEX(DatosProcesados!$A$1:$BF$101,MATCH(DataBase!A243,DatosProcesados!$A$1:$A$101,0),MATCH(DataBase!J243,DatosProcesados!$A$1:$BF$1,0))</f>
        <v>Si</v>
      </c>
      <c r="L243" s="115" t="str">
        <f>INDEX(Modelo!$A$9:$D$89,MATCH(DataBase!$J243,Modelo!$A$9:$A$89,0),MATCH(DataBase!L$1,Modelo!$A$9:$D$9,0))</f>
        <v>Impacto económico y gobernanza</v>
      </c>
      <c r="M243" s="115" t="str">
        <f>INDEX(Modelo!$A$9:$D$89,MATCH(DataBase!$J243,Modelo!$A$9:$A$89,0),MATCH(DataBase!M$1,Modelo!$A$9:$D$9,0))</f>
        <v>Pilar 1</v>
      </c>
      <c r="N243" s="115" t="str">
        <f>INDEX(Modelo!$A$9:$D$89,MATCH(DataBase!$J243,Modelo!$A$9:$A$89,0),MATCH(DataBase!N$1,Modelo!$A$9:$D$9,0))</f>
        <v>boolean</v>
      </c>
      <c r="O243" s="115" t="b">
        <f t="array" ref="O243">IF(N243="negativo",INDEX($AD$3:$AG$51,MATCH(1,($B243=$AD$3:$AD$51)*($J243=$AE$3:$AE$51),0),3),IF(N243="positivo",INDEX($AD$55:$AG$109,MATCH(1,($B243=$AD$55:$AD$109)*($J243=$AE$55:$AE$109),0),3)))</f>
        <v>0</v>
      </c>
      <c r="P243" s="115" t="b">
        <f t="array" ref="P243">IF(N243="negativo",INDEX($AD$3:$AG$51,MATCH(1,($B243=$AD$3:$AD$51)*($J243=$AE$3:$AE$51),0),4),IF(N243="positivo",INDEX($AD$55:$AG$109,MATCH(1,($B243=$AD$55:$AD$109)*($J243=$AE$55:$AE$109),0),4)))</f>
        <v>0</v>
      </c>
      <c r="Q243" s="115" t="str">
        <f>VLOOKUP(M243,Modelo!$A$2:$C$7,2,0)</f>
        <v>Transparencia y Gobierno de la Sostenibilidad</v>
      </c>
      <c r="R243" s="118">
        <f t="array" ref="R243">INDEX(Modelo!$F$1:$H$37,MATCH(1,(DataBase!Q243=Modelo!$G$1:$G$37)*(DataBase!B243=Modelo!$F$1:$F$37),0),3)</f>
        <v>0.29411764705882354</v>
      </c>
      <c r="S243" s="115">
        <f t="shared" si="8"/>
        <v>100</v>
      </c>
      <c r="T243" s="115">
        <f t="shared" si="9"/>
        <v>29.411764705882355</v>
      </c>
    </row>
    <row r="244" spans="1:20" x14ac:dyDescent="0.3">
      <c r="A244" s="115" t="s">
        <v>83</v>
      </c>
      <c r="B244" s="115" t="s">
        <v>84</v>
      </c>
      <c r="C244" s="115" t="s">
        <v>85</v>
      </c>
      <c r="D244" s="115" t="s">
        <v>86</v>
      </c>
      <c r="E244" s="115" t="s">
        <v>86</v>
      </c>
      <c r="F244" s="115" t="s">
        <v>87</v>
      </c>
      <c r="G244" s="115">
        <v>1955</v>
      </c>
      <c r="H244" s="115" t="s">
        <v>125</v>
      </c>
      <c r="I244" s="115">
        <v>20.574477179999999</v>
      </c>
      <c r="J244" s="115" t="s">
        <v>75</v>
      </c>
      <c r="K244" s="115" t="str">
        <f>INDEX(DatosProcesados!$A$1:$BF$101,MATCH(DataBase!A244,DatosProcesados!$A$1:$A$101,0),MATCH(DataBase!J244,DatosProcesados!$A$1:$BF$1,0))</f>
        <v>Si</v>
      </c>
      <c r="L244" s="115" t="str">
        <f>INDEX(Modelo!$A$9:$D$89,MATCH(DataBase!$J244,Modelo!$A$9:$A$89,0),MATCH(DataBase!L$1,Modelo!$A$9:$D$9,0))</f>
        <v>Impacto económico y gobernanza</v>
      </c>
      <c r="M244" s="115" t="str">
        <f>INDEX(Modelo!$A$9:$D$89,MATCH(DataBase!$J244,Modelo!$A$9:$A$89,0),MATCH(DataBase!M$1,Modelo!$A$9:$D$9,0))</f>
        <v>Pilar 1</v>
      </c>
      <c r="N244" s="115" t="str">
        <f>INDEX(Modelo!$A$9:$D$89,MATCH(DataBase!$J244,Modelo!$A$9:$A$89,0),MATCH(DataBase!N$1,Modelo!$A$9:$D$9,0))</f>
        <v>boolean</v>
      </c>
      <c r="O244" s="115" t="b">
        <f t="array" ref="O244">IF(N244="negativo",INDEX($AD$3:$AG$51,MATCH(1,($B244=$AD$3:$AD$51)*($J244=$AE$3:$AE$51),0),3),IF(N244="positivo",INDEX($AD$55:$AG$109,MATCH(1,($B244=$AD$55:$AD$109)*($J244=$AE$55:$AE$109),0),3)))</f>
        <v>0</v>
      </c>
      <c r="P244" s="115" t="b">
        <f t="array" ref="P244">IF(N244="negativo",INDEX($AD$3:$AG$51,MATCH(1,($B244=$AD$3:$AD$51)*($J244=$AE$3:$AE$51),0),4),IF(N244="positivo",INDEX($AD$55:$AG$109,MATCH(1,($B244=$AD$55:$AD$109)*($J244=$AE$55:$AE$109),0),4)))</f>
        <v>0</v>
      </c>
      <c r="Q244" s="115" t="str">
        <f>VLOOKUP(M244,Modelo!$A$2:$C$7,2,0)</f>
        <v>Transparencia y Gobierno de la Sostenibilidad</v>
      </c>
      <c r="R244" s="118">
        <f t="array" ref="R244">INDEX(Modelo!$F$1:$H$37,MATCH(1,(DataBase!Q244=Modelo!$G$1:$G$37)*(DataBase!B244=Modelo!$F$1:$F$37),0),3)</f>
        <v>0.29411764705882354</v>
      </c>
      <c r="S244" s="115">
        <f t="shared" si="8"/>
        <v>100</v>
      </c>
      <c r="T244" s="115">
        <f t="shared" si="9"/>
        <v>29.411764705882355</v>
      </c>
    </row>
    <row r="245" spans="1:20" x14ac:dyDescent="0.3">
      <c r="A245" s="115" t="s">
        <v>243</v>
      </c>
      <c r="B245" s="115" t="s">
        <v>216</v>
      </c>
      <c r="C245" s="115" t="s">
        <v>103</v>
      </c>
      <c r="D245" s="115" t="s">
        <v>86</v>
      </c>
      <c r="E245" s="115" t="s">
        <v>86</v>
      </c>
      <c r="F245" s="115" t="s">
        <v>87</v>
      </c>
      <c r="G245" s="115">
        <v>1985</v>
      </c>
      <c r="H245" s="115" t="s">
        <v>244</v>
      </c>
      <c r="I245" s="115">
        <v>2.6249202149999999</v>
      </c>
      <c r="J245" s="115" t="s">
        <v>75</v>
      </c>
      <c r="K245" s="115" t="str">
        <f>INDEX(DatosProcesados!$A$1:$BF$101,MATCH(DataBase!A245,DatosProcesados!$A$1:$A$101,0),MATCH(DataBase!J245,DatosProcesados!$A$1:$BF$1,0))</f>
        <v>Si</v>
      </c>
      <c r="L245" s="115" t="str">
        <f>INDEX(Modelo!$A$9:$D$89,MATCH(DataBase!$J245,Modelo!$A$9:$A$89,0),MATCH(DataBase!L$1,Modelo!$A$9:$D$9,0))</f>
        <v>Impacto económico y gobernanza</v>
      </c>
      <c r="M245" s="115" t="str">
        <f>INDEX(Modelo!$A$9:$D$89,MATCH(DataBase!$J245,Modelo!$A$9:$A$89,0),MATCH(DataBase!M$1,Modelo!$A$9:$D$9,0))</f>
        <v>Pilar 1</v>
      </c>
      <c r="N245" s="115" t="str">
        <f>INDEX(Modelo!$A$9:$D$89,MATCH(DataBase!$J245,Modelo!$A$9:$A$89,0),MATCH(DataBase!N$1,Modelo!$A$9:$D$9,0))</f>
        <v>boolean</v>
      </c>
      <c r="O245" s="115" t="b">
        <f t="array" ref="O245">IF(N245="negativo",INDEX($AD$3:$AG$51,MATCH(1,($B245=$AD$3:$AD$51)*($J245=$AE$3:$AE$51),0),3),IF(N245="positivo",INDEX($AD$55:$AG$109,MATCH(1,($B245=$AD$55:$AD$109)*($J245=$AE$55:$AE$109),0),3)))</f>
        <v>0</v>
      </c>
      <c r="P245" s="115" t="b">
        <f t="array" ref="P245">IF(N245="negativo",INDEX($AD$3:$AG$51,MATCH(1,($B245=$AD$3:$AD$51)*($J245=$AE$3:$AE$51),0),4),IF(N245="positivo",INDEX($AD$55:$AG$109,MATCH(1,($B245=$AD$55:$AD$109)*($J245=$AE$55:$AE$109),0),4)))</f>
        <v>0</v>
      </c>
      <c r="Q245" s="115" t="str">
        <f>VLOOKUP(M245,Modelo!$A$2:$C$7,2,0)</f>
        <v>Transparencia y Gobierno de la Sostenibilidad</v>
      </c>
      <c r="R245" s="118">
        <f t="array" ref="R245">INDEX(Modelo!$F$1:$H$37,MATCH(1,(DataBase!Q245=Modelo!$G$1:$G$37)*(DataBase!B245=Modelo!$F$1:$F$37),0),3)</f>
        <v>0.15789473684210525</v>
      </c>
      <c r="S245" s="115">
        <f t="shared" si="8"/>
        <v>100</v>
      </c>
      <c r="T245" s="115">
        <f t="shared" si="9"/>
        <v>15.789473684210526</v>
      </c>
    </row>
    <row r="246" spans="1:20" x14ac:dyDescent="0.3">
      <c r="A246" s="115" t="s">
        <v>263</v>
      </c>
      <c r="B246" s="115" t="s">
        <v>216</v>
      </c>
      <c r="C246" s="115" t="s">
        <v>97</v>
      </c>
      <c r="D246" s="115" t="s">
        <v>86</v>
      </c>
      <c r="E246" s="115" t="s">
        <v>86</v>
      </c>
      <c r="F246" s="115" t="s">
        <v>86</v>
      </c>
      <c r="G246" s="115">
        <v>1990</v>
      </c>
      <c r="H246" s="115" t="s">
        <v>125</v>
      </c>
      <c r="I246" s="115">
        <v>2.3114637089999999</v>
      </c>
      <c r="J246" s="115" t="s">
        <v>75</v>
      </c>
      <c r="K246" s="115" t="str">
        <f>INDEX(DatosProcesados!$A$1:$BF$101,MATCH(DataBase!A246,DatosProcesados!$A$1:$A$101,0),MATCH(DataBase!J246,DatosProcesados!$A$1:$BF$1,0))</f>
        <v>Si</v>
      </c>
      <c r="L246" s="115" t="str">
        <f>INDEX(Modelo!$A$9:$D$89,MATCH(DataBase!$J246,Modelo!$A$9:$A$89,0),MATCH(DataBase!L$1,Modelo!$A$9:$D$9,0))</f>
        <v>Impacto económico y gobernanza</v>
      </c>
      <c r="M246" s="115" t="str">
        <f>INDEX(Modelo!$A$9:$D$89,MATCH(DataBase!$J246,Modelo!$A$9:$A$89,0),MATCH(DataBase!M$1,Modelo!$A$9:$D$9,0))</f>
        <v>Pilar 1</v>
      </c>
      <c r="N246" s="115" t="str">
        <f>INDEX(Modelo!$A$9:$D$89,MATCH(DataBase!$J246,Modelo!$A$9:$A$89,0),MATCH(DataBase!N$1,Modelo!$A$9:$D$9,0))</f>
        <v>boolean</v>
      </c>
      <c r="O246" s="115" t="b">
        <f t="array" ref="O246">IF(N246="negativo",INDEX($AD$3:$AG$51,MATCH(1,($B246=$AD$3:$AD$51)*($J246=$AE$3:$AE$51),0),3),IF(N246="positivo",INDEX($AD$55:$AG$109,MATCH(1,($B246=$AD$55:$AD$109)*($J246=$AE$55:$AE$109),0),3)))</f>
        <v>0</v>
      </c>
      <c r="P246" s="115" t="b">
        <f t="array" ref="P246">IF(N246="negativo",INDEX($AD$3:$AG$51,MATCH(1,($B246=$AD$3:$AD$51)*($J246=$AE$3:$AE$51),0),4),IF(N246="positivo",INDEX($AD$55:$AG$109,MATCH(1,($B246=$AD$55:$AD$109)*($J246=$AE$55:$AE$109),0),4)))</f>
        <v>0</v>
      </c>
      <c r="Q246" s="115" t="str">
        <f>VLOOKUP(M246,Modelo!$A$2:$C$7,2,0)</f>
        <v>Transparencia y Gobierno de la Sostenibilidad</v>
      </c>
      <c r="R246" s="118">
        <f t="array" ref="R246">INDEX(Modelo!$F$1:$H$37,MATCH(1,(DataBase!Q246=Modelo!$G$1:$G$37)*(DataBase!B246=Modelo!$F$1:$F$37),0),3)</f>
        <v>0.15789473684210525</v>
      </c>
      <c r="S246" s="115">
        <f t="shared" si="8"/>
        <v>100</v>
      </c>
      <c r="T246" s="115">
        <f t="shared" si="9"/>
        <v>15.789473684210526</v>
      </c>
    </row>
    <row r="247" spans="1:20" x14ac:dyDescent="0.3">
      <c r="A247" s="115" t="s">
        <v>321</v>
      </c>
      <c r="B247" s="115" t="s">
        <v>313</v>
      </c>
      <c r="C247" s="115" t="s">
        <v>103</v>
      </c>
      <c r="D247" s="115" t="s">
        <v>86</v>
      </c>
      <c r="E247" s="115" t="s">
        <v>86</v>
      </c>
      <c r="F247" s="115" t="s">
        <v>87</v>
      </c>
      <c r="G247" s="115">
        <v>1949</v>
      </c>
      <c r="H247" s="115" t="s">
        <v>125</v>
      </c>
      <c r="I247" s="115">
        <v>16.077688644999999</v>
      </c>
      <c r="J247" s="115" t="s">
        <v>75</v>
      </c>
      <c r="K247" s="115" t="str">
        <f>INDEX(DatosProcesados!$A$1:$BF$101,MATCH(DataBase!A247,DatosProcesados!$A$1:$A$101,0),MATCH(DataBase!J247,DatosProcesados!$A$1:$BF$1,0))</f>
        <v>Si</v>
      </c>
      <c r="L247" s="115" t="str">
        <f>INDEX(Modelo!$A$9:$D$89,MATCH(DataBase!$J247,Modelo!$A$9:$A$89,0),MATCH(DataBase!L$1,Modelo!$A$9:$D$9,0))</f>
        <v>Impacto económico y gobernanza</v>
      </c>
      <c r="M247" s="115" t="str">
        <f>INDEX(Modelo!$A$9:$D$89,MATCH(DataBase!$J247,Modelo!$A$9:$A$89,0),MATCH(DataBase!M$1,Modelo!$A$9:$D$9,0))</f>
        <v>Pilar 1</v>
      </c>
      <c r="N247" s="115" t="str">
        <f>INDEX(Modelo!$A$9:$D$89,MATCH(DataBase!$J247,Modelo!$A$9:$A$89,0),MATCH(DataBase!N$1,Modelo!$A$9:$D$9,0))</f>
        <v>boolean</v>
      </c>
      <c r="O247" s="115" t="b">
        <f t="array" ref="O247">IF(N247="negativo",INDEX($AD$3:$AG$51,MATCH(1,($B247=$AD$3:$AD$51)*($J247=$AE$3:$AE$51),0),3),IF(N247="positivo",INDEX($AD$55:$AG$109,MATCH(1,($B247=$AD$55:$AD$109)*($J247=$AE$55:$AE$109),0),3)))</f>
        <v>0</v>
      </c>
      <c r="P247" s="115" t="b">
        <f t="array" ref="P247">IF(N247="negativo",INDEX($AD$3:$AG$51,MATCH(1,($B247=$AD$3:$AD$51)*($J247=$AE$3:$AE$51),0),4),IF(N247="positivo",INDEX($AD$55:$AG$109,MATCH(1,($B247=$AD$55:$AD$109)*($J247=$AE$55:$AE$109),0),4)))</f>
        <v>0</v>
      </c>
      <c r="Q247" s="115" t="str">
        <f>VLOOKUP(M247,Modelo!$A$2:$C$7,2,0)</f>
        <v>Transparencia y Gobierno de la Sostenibilidad</v>
      </c>
      <c r="R247" s="118">
        <f t="array" ref="R247">INDEX(Modelo!$F$1:$H$37,MATCH(1,(DataBase!Q247=Modelo!$G$1:$G$37)*(DataBase!B247=Modelo!$F$1:$F$37),0),3)</f>
        <v>0.23529411764705882</v>
      </c>
      <c r="S247" s="115">
        <f t="shared" si="8"/>
        <v>100</v>
      </c>
      <c r="T247" s="115">
        <f t="shared" si="9"/>
        <v>23.52941176470588</v>
      </c>
    </row>
    <row r="248" spans="1:20" x14ac:dyDescent="0.3">
      <c r="A248" s="115" t="s">
        <v>363</v>
      </c>
      <c r="B248" s="115" t="s">
        <v>313</v>
      </c>
      <c r="C248" s="115" t="s">
        <v>103</v>
      </c>
      <c r="D248" s="115" t="s">
        <v>87</v>
      </c>
      <c r="E248" s="115" t="s">
        <v>87</v>
      </c>
      <c r="F248" s="115" t="s">
        <v>87</v>
      </c>
      <c r="G248" s="115">
        <v>1889</v>
      </c>
      <c r="H248" s="115" t="s">
        <v>177</v>
      </c>
      <c r="I248" s="115">
        <v>2.3075606390000001</v>
      </c>
      <c r="J248" s="115" t="s">
        <v>75</v>
      </c>
      <c r="K248" s="115" t="str">
        <f>INDEX(DatosProcesados!$A$1:$BF$101,MATCH(DataBase!A248,DatosProcesados!$A$1:$A$101,0),MATCH(DataBase!J248,DatosProcesados!$A$1:$BF$1,0))</f>
        <v>No</v>
      </c>
      <c r="L248" s="115" t="str">
        <f>INDEX(Modelo!$A$9:$D$89,MATCH(DataBase!$J248,Modelo!$A$9:$A$89,0),MATCH(DataBase!L$1,Modelo!$A$9:$D$9,0))</f>
        <v>Impacto económico y gobernanza</v>
      </c>
      <c r="M248" s="115" t="str">
        <f>INDEX(Modelo!$A$9:$D$89,MATCH(DataBase!$J248,Modelo!$A$9:$A$89,0),MATCH(DataBase!M$1,Modelo!$A$9:$D$9,0))</f>
        <v>Pilar 1</v>
      </c>
      <c r="N248" s="115" t="str">
        <f>INDEX(Modelo!$A$9:$D$89,MATCH(DataBase!$J248,Modelo!$A$9:$A$89,0),MATCH(DataBase!N$1,Modelo!$A$9:$D$9,0))</f>
        <v>boolean</v>
      </c>
      <c r="O248" s="115" t="b">
        <f t="array" ref="O248">IF(N248="negativo",INDEX($AD$3:$AG$51,MATCH(1,($B248=$AD$3:$AD$51)*($J248=$AE$3:$AE$51),0),3),IF(N248="positivo",INDEX($AD$55:$AG$109,MATCH(1,($B248=$AD$55:$AD$109)*($J248=$AE$55:$AE$109),0),3)))</f>
        <v>0</v>
      </c>
      <c r="P248" s="115" t="b">
        <f t="array" ref="P248">IF(N248="negativo",INDEX($AD$3:$AG$51,MATCH(1,($B248=$AD$3:$AD$51)*($J248=$AE$3:$AE$51),0),4),IF(N248="positivo",INDEX($AD$55:$AG$109,MATCH(1,($B248=$AD$55:$AD$109)*($J248=$AE$55:$AE$109),0),4)))</f>
        <v>0</v>
      </c>
      <c r="Q248" s="115" t="str">
        <f>VLOOKUP(M248,Modelo!$A$2:$C$7,2,0)</f>
        <v>Transparencia y Gobierno de la Sostenibilidad</v>
      </c>
      <c r="R248" s="118">
        <f t="array" ref="R248">INDEX(Modelo!$F$1:$H$37,MATCH(1,(DataBase!Q248=Modelo!$G$1:$G$37)*(DataBase!B248=Modelo!$F$1:$F$37),0),3)</f>
        <v>0.23529411764705882</v>
      </c>
      <c r="S248" s="115">
        <f t="shared" si="8"/>
        <v>0</v>
      </c>
      <c r="T248" s="115">
        <f t="shared" si="9"/>
        <v>0</v>
      </c>
    </row>
    <row r="249" spans="1:20" x14ac:dyDescent="0.3">
      <c r="A249" s="115" t="s">
        <v>423</v>
      </c>
      <c r="B249" s="115" t="s">
        <v>407</v>
      </c>
      <c r="C249" s="115" t="s">
        <v>103</v>
      </c>
      <c r="D249" s="115" t="s">
        <v>86</v>
      </c>
      <c r="E249" s="115" t="s">
        <v>87</v>
      </c>
      <c r="F249" s="115" t="s">
        <v>87</v>
      </c>
      <c r="G249" s="115">
        <v>1985</v>
      </c>
      <c r="H249" s="115" t="s">
        <v>422</v>
      </c>
      <c r="I249" s="115">
        <v>4.2502446559999996</v>
      </c>
      <c r="J249" s="115" t="s">
        <v>75</v>
      </c>
      <c r="K249" s="115" t="str">
        <f>INDEX(DatosProcesados!$A$1:$BF$101,MATCH(DataBase!A249,DatosProcesados!$A$1:$A$101,0),MATCH(DataBase!J249,DatosProcesados!$A$1:$BF$1,0))</f>
        <v>No</v>
      </c>
      <c r="L249" s="115" t="str">
        <f>INDEX(Modelo!$A$9:$D$89,MATCH(DataBase!$J249,Modelo!$A$9:$A$89,0),MATCH(DataBase!L$1,Modelo!$A$9:$D$9,0))</f>
        <v>Impacto económico y gobernanza</v>
      </c>
      <c r="M249" s="115" t="str">
        <f>INDEX(Modelo!$A$9:$D$89,MATCH(DataBase!$J249,Modelo!$A$9:$A$89,0),MATCH(DataBase!M$1,Modelo!$A$9:$D$9,0))</f>
        <v>Pilar 1</v>
      </c>
      <c r="N249" s="115" t="str">
        <f>INDEX(Modelo!$A$9:$D$89,MATCH(DataBase!$J249,Modelo!$A$9:$A$89,0),MATCH(DataBase!N$1,Modelo!$A$9:$D$9,0))</f>
        <v>boolean</v>
      </c>
      <c r="O249" s="115" t="b">
        <f t="array" ref="O249">IF(N249="negativo",INDEX($AD$3:$AG$51,MATCH(1,($B249=$AD$3:$AD$51)*($J249=$AE$3:$AE$51),0),3),IF(N249="positivo",INDEX($AD$55:$AG$109,MATCH(1,($B249=$AD$55:$AD$109)*($J249=$AE$55:$AE$109),0),3)))</f>
        <v>0</v>
      </c>
      <c r="P249" s="115" t="b">
        <f t="array" ref="P249">IF(N249="negativo",INDEX($AD$3:$AG$51,MATCH(1,($B249=$AD$3:$AD$51)*($J249=$AE$3:$AE$51),0),4),IF(N249="positivo",INDEX($AD$55:$AG$109,MATCH(1,($B249=$AD$55:$AD$109)*($J249=$AE$55:$AE$109),0),4)))</f>
        <v>0</v>
      </c>
      <c r="Q249" s="115" t="str">
        <f>VLOOKUP(M249,Modelo!$A$2:$C$7,2,0)</f>
        <v>Transparencia y Gobierno de la Sostenibilidad</v>
      </c>
      <c r="R249" s="118">
        <f t="array" ref="R249">INDEX(Modelo!$F$1:$H$37,MATCH(1,(DataBase!Q249=Modelo!$G$1:$G$37)*(DataBase!B249=Modelo!$F$1:$F$37),0),3)</f>
        <v>0.15384615384615385</v>
      </c>
      <c r="S249" s="115">
        <f t="shared" si="8"/>
        <v>0</v>
      </c>
      <c r="T249" s="115">
        <f t="shared" si="9"/>
        <v>0</v>
      </c>
    </row>
    <row r="250" spans="1:20" x14ac:dyDescent="0.3">
      <c r="A250" s="115" t="s">
        <v>172</v>
      </c>
      <c r="B250" s="115" t="s">
        <v>84</v>
      </c>
      <c r="C250" s="115" t="s">
        <v>103</v>
      </c>
      <c r="D250" s="115" t="s">
        <v>86</v>
      </c>
      <c r="E250" s="115" t="s">
        <v>87</v>
      </c>
      <c r="F250" s="115" t="s">
        <v>86</v>
      </c>
      <c r="G250" s="115">
        <v>1966</v>
      </c>
      <c r="H250" s="115" t="s">
        <v>125</v>
      </c>
      <c r="I250" s="115">
        <v>2.6355685659999999</v>
      </c>
      <c r="J250" s="115" t="s">
        <v>75</v>
      </c>
      <c r="K250" s="115" t="str">
        <f>INDEX(DatosProcesados!$A$1:$BF$101,MATCH(DataBase!A250,DatosProcesados!$A$1:$A$101,0),MATCH(DataBase!J250,DatosProcesados!$A$1:$BF$1,0))</f>
        <v>No</v>
      </c>
      <c r="L250" s="115" t="str">
        <f>INDEX(Modelo!$A$9:$D$89,MATCH(DataBase!$J250,Modelo!$A$9:$A$89,0),MATCH(DataBase!L$1,Modelo!$A$9:$D$9,0))</f>
        <v>Impacto económico y gobernanza</v>
      </c>
      <c r="M250" s="115" t="str">
        <f>INDEX(Modelo!$A$9:$D$89,MATCH(DataBase!$J250,Modelo!$A$9:$A$89,0),MATCH(DataBase!M$1,Modelo!$A$9:$D$9,0))</f>
        <v>Pilar 1</v>
      </c>
      <c r="N250" s="115" t="str">
        <f>INDEX(Modelo!$A$9:$D$89,MATCH(DataBase!$J250,Modelo!$A$9:$A$89,0),MATCH(DataBase!N$1,Modelo!$A$9:$D$9,0))</f>
        <v>boolean</v>
      </c>
      <c r="O250" s="115" t="b">
        <f t="array" ref="O250">IF(N250="negativo",INDEX($AD$3:$AG$51,MATCH(1,($B250=$AD$3:$AD$51)*($J250=$AE$3:$AE$51),0),3),IF(N250="positivo",INDEX($AD$55:$AG$109,MATCH(1,($B250=$AD$55:$AD$109)*($J250=$AE$55:$AE$109),0),3)))</f>
        <v>0</v>
      </c>
      <c r="P250" s="115" t="b">
        <f t="array" ref="P250">IF(N250="negativo",INDEX($AD$3:$AG$51,MATCH(1,($B250=$AD$3:$AD$51)*($J250=$AE$3:$AE$51),0),4),IF(N250="positivo",INDEX($AD$55:$AG$109,MATCH(1,($B250=$AD$55:$AD$109)*($J250=$AE$55:$AE$109),0),4)))</f>
        <v>0</v>
      </c>
      <c r="Q250" s="115" t="str">
        <f>VLOOKUP(M250,Modelo!$A$2:$C$7,2,0)</f>
        <v>Transparencia y Gobierno de la Sostenibilidad</v>
      </c>
      <c r="R250" s="118">
        <f t="array" ref="R250">INDEX(Modelo!$F$1:$H$37,MATCH(1,(DataBase!Q250=Modelo!$G$1:$G$37)*(DataBase!B250=Modelo!$F$1:$F$37),0),3)</f>
        <v>0.29411764705882354</v>
      </c>
      <c r="S250" s="115">
        <f t="shared" si="8"/>
        <v>0</v>
      </c>
      <c r="T250" s="115">
        <f t="shared" si="9"/>
        <v>0</v>
      </c>
    </row>
    <row r="251" spans="1:20" x14ac:dyDescent="0.3">
      <c r="A251" s="115" t="s">
        <v>158</v>
      </c>
      <c r="B251" s="115" t="s">
        <v>84</v>
      </c>
      <c r="C251" s="115" t="s">
        <v>97</v>
      </c>
      <c r="D251" s="115" t="s">
        <v>86</v>
      </c>
      <c r="E251" s="115" t="s">
        <v>87</v>
      </c>
      <c r="F251" s="115" t="s">
        <v>87</v>
      </c>
      <c r="G251" s="115">
        <v>1896</v>
      </c>
      <c r="H251" s="115" t="s">
        <v>125</v>
      </c>
      <c r="I251" s="115">
        <v>3.7166394839999999</v>
      </c>
      <c r="J251" s="115" t="s">
        <v>75</v>
      </c>
      <c r="K251" s="115" t="str">
        <f>INDEX(DatosProcesados!$A$1:$BF$101,MATCH(DataBase!A251,DatosProcesados!$A$1:$A$101,0),MATCH(DataBase!J251,DatosProcesados!$A$1:$BF$1,0))</f>
        <v>No</v>
      </c>
      <c r="L251" s="115" t="str">
        <f>INDEX(Modelo!$A$9:$D$89,MATCH(DataBase!$J251,Modelo!$A$9:$A$89,0),MATCH(DataBase!L$1,Modelo!$A$9:$D$9,0))</f>
        <v>Impacto económico y gobernanza</v>
      </c>
      <c r="M251" s="115" t="str">
        <f>INDEX(Modelo!$A$9:$D$89,MATCH(DataBase!$J251,Modelo!$A$9:$A$89,0),MATCH(DataBase!M$1,Modelo!$A$9:$D$9,0))</f>
        <v>Pilar 1</v>
      </c>
      <c r="N251" s="115" t="str">
        <f>INDEX(Modelo!$A$9:$D$89,MATCH(DataBase!$J251,Modelo!$A$9:$A$89,0),MATCH(DataBase!N$1,Modelo!$A$9:$D$9,0))</f>
        <v>boolean</v>
      </c>
      <c r="O251" s="115" t="b">
        <f t="array" ref="O251">IF(N251="negativo",INDEX($AD$3:$AG$51,MATCH(1,($B251=$AD$3:$AD$51)*($J251=$AE$3:$AE$51),0),3),IF(N251="positivo",INDEX($AD$55:$AG$109,MATCH(1,($B251=$AD$55:$AD$109)*($J251=$AE$55:$AE$109),0),3)))</f>
        <v>0</v>
      </c>
      <c r="P251" s="115" t="b">
        <f t="array" ref="P251">IF(N251="negativo",INDEX($AD$3:$AG$51,MATCH(1,($B251=$AD$3:$AD$51)*($J251=$AE$3:$AE$51),0),4),IF(N251="positivo",INDEX($AD$55:$AG$109,MATCH(1,($B251=$AD$55:$AD$109)*($J251=$AE$55:$AE$109),0),4)))</f>
        <v>0</v>
      </c>
      <c r="Q251" s="115" t="str">
        <f>VLOOKUP(M251,Modelo!$A$2:$C$7,2,0)</f>
        <v>Transparencia y Gobierno de la Sostenibilidad</v>
      </c>
      <c r="R251" s="118">
        <f t="array" ref="R251">INDEX(Modelo!$F$1:$H$37,MATCH(1,(DataBase!Q251=Modelo!$G$1:$G$37)*(DataBase!B251=Modelo!$F$1:$F$37),0),3)</f>
        <v>0.29411764705882354</v>
      </c>
      <c r="S251" s="115">
        <f t="shared" si="8"/>
        <v>0</v>
      </c>
      <c r="T251" s="115">
        <f t="shared" si="9"/>
        <v>0</v>
      </c>
    </row>
    <row r="252" spans="1:20" x14ac:dyDescent="0.3">
      <c r="A252" s="115" t="s">
        <v>310</v>
      </c>
      <c r="B252" s="115" t="s">
        <v>216</v>
      </c>
      <c r="C252" s="115" t="s">
        <v>85</v>
      </c>
      <c r="D252" s="115" t="s">
        <v>86</v>
      </c>
      <c r="E252" s="115" t="s">
        <v>87</v>
      </c>
      <c r="F252" s="115" t="s">
        <v>87</v>
      </c>
      <c r="G252" s="115">
        <v>1908</v>
      </c>
      <c r="H252" s="115" t="s">
        <v>244</v>
      </c>
      <c r="I252" s="115">
        <v>1.2123628230000001</v>
      </c>
      <c r="J252" s="115" t="s">
        <v>75</v>
      </c>
      <c r="K252" s="115" t="str">
        <f>INDEX(DatosProcesados!$A$1:$BF$101,MATCH(DataBase!A252,DatosProcesados!$A$1:$A$101,0),MATCH(DataBase!J252,DatosProcesados!$A$1:$BF$1,0))</f>
        <v>Si</v>
      </c>
      <c r="L252" s="115" t="str">
        <f>INDEX(Modelo!$A$9:$D$89,MATCH(DataBase!$J252,Modelo!$A$9:$A$89,0),MATCH(DataBase!L$1,Modelo!$A$9:$D$9,0))</f>
        <v>Impacto económico y gobernanza</v>
      </c>
      <c r="M252" s="115" t="str">
        <f>INDEX(Modelo!$A$9:$D$89,MATCH(DataBase!$J252,Modelo!$A$9:$A$89,0),MATCH(DataBase!M$1,Modelo!$A$9:$D$9,0))</f>
        <v>Pilar 1</v>
      </c>
      <c r="N252" s="115" t="str">
        <f>INDEX(Modelo!$A$9:$D$89,MATCH(DataBase!$J252,Modelo!$A$9:$A$89,0),MATCH(DataBase!N$1,Modelo!$A$9:$D$9,0))</f>
        <v>boolean</v>
      </c>
      <c r="O252" s="115" t="b">
        <f t="array" ref="O252">IF(N252="negativo",INDEX($AD$3:$AG$51,MATCH(1,($B252=$AD$3:$AD$51)*($J252=$AE$3:$AE$51),0),3),IF(N252="positivo",INDEX($AD$55:$AG$109,MATCH(1,($B252=$AD$55:$AD$109)*($J252=$AE$55:$AE$109),0),3)))</f>
        <v>0</v>
      </c>
      <c r="P252" s="115" t="b">
        <f t="array" ref="P252">IF(N252="negativo",INDEX($AD$3:$AG$51,MATCH(1,($B252=$AD$3:$AD$51)*($J252=$AE$3:$AE$51),0),4),IF(N252="positivo",INDEX($AD$55:$AG$109,MATCH(1,($B252=$AD$55:$AD$109)*($J252=$AE$55:$AE$109),0),4)))</f>
        <v>0</v>
      </c>
      <c r="Q252" s="115" t="str">
        <f>VLOOKUP(M252,Modelo!$A$2:$C$7,2,0)</f>
        <v>Transparencia y Gobierno de la Sostenibilidad</v>
      </c>
      <c r="R252" s="118">
        <f t="array" ref="R252">INDEX(Modelo!$F$1:$H$37,MATCH(1,(DataBase!Q252=Modelo!$G$1:$G$37)*(DataBase!B252=Modelo!$F$1:$F$37),0),3)</f>
        <v>0.15789473684210525</v>
      </c>
      <c r="S252" s="115">
        <f t="shared" si="8"/>
        <v>100</v>
      </c>
      <c r="T252" s="115">
        <f t="shared" si="9"/>
        <v>15.789473684210526</v>
      </c>
    </row>
    <row r="253" spans="1:20" x14ac:dyDescent="0.3">
      <c r="A253" s="115" t="s">
        <v>441</v>
      </c>
      <c r="B253" s="115" t="s">
        <v>407</v>
      </c>
      <c r="C253" s="115" t="s">
        <v>103</v>
      </c>
      <c r="D253" s="115" t="s">
        <v>86</v>
      </c>
      <c r="E253" s="115" t="s">
        <v>87</v>
      </c>
      <c r="F253" s="115" t="s">
        <v>87</v>
      </c>
      <c r="G253" s="115">
        <v>2002</v>
      </c>
      <c r="H253" s="115" t="s">
        <v>177</v>
      </c>
      <c r="I253" s="115">
        <v>2.4203671080000002</v>
      </c>
      <c r="J253" s="115" t="s">
        <v>75</v>
      </c>
      <c r="K253" s="115" t="str">
        <f>INDEX(DatosProcesados!$A$1:$BF$101,MATCH(DataBase!A253,DatosProcesados!$A$1:$A$101,0),MATCH(DataBase!J253,DatosProcesados!$A$1:$BF$1,0))</f>
        <v>Si</v>
      </c>
      <c r="L253" s="115" t="str">
        <f>INDEX(Modelo!$A$9:$D$89,MATCH(DataBase!$J253,Modelo!$A$9:$A$89,0),MATCH(DataBase!L$1,Modelo!$A$9:$D$9,0))</f>
        <v>Impacto económico y gobernanza</v>
      </c>
      <c r="M253" s="115" t="str">
        <f>INDEX(Modelo!$A$9:$D$89,MATCH(DataBase!$J253,Modelo!$A$9:$A$89,0),MATCH(DataBase!M$1,Modelo!$A$9:$D$9,0))</f>
        <v>Pilar 1</v>
      </c>
      <c r="N253" s="115" t="str">
        <f>INDEX(Modelo!$A$9:$D$89,MATCH(DataBase!$J253,Modelo!$A$9:$A$89,0),MATCH(DataBase!N$1,Modelo!$A$9:$D$9,0))</f>
        <v>boolean</v>
      </c>
      <c r="O253" s="115" t="b">
        <f t="array" ref="O253">IF(N253="negativo",INDEX($AD$3:$AG$51,MATCH(1,($B253=$AD$3:$AD$51)*($J253=$AE$3:$AE$51),0),3),IF(N253="positivo",INDEX($AD$55:$AG$109,MATCH(1,($B253=$AD$55:$AD$109)*($J253=$AE$55:$AE$109),0),3)))</f>
        <v>0</v>
      </c>
      <c r="P253" s="115" t="b">
        <f t="array" ref="P253">IF(N253="negativo",INDEX($AD$3:$AG$51,MATCH(1,($B253=$AD$3:$AD$51)*($J253=$AE$3:$AE$51),0),4),IF(N253="positivo",INDEX($AD$55:$AG$109,MATCH(1,($B253=$AD$55:$AD$109)*($J253=$AE$55:$AE$109),0),4)))</f>
        <v>0</v>
      </c>
      <c r="Q253" s="115" t="str">
        <f>VLOOKUP(M253,Modelo!$A$2:$C$7,2,0)</f>
        <v>Transparencia y Gobierno de la Sostenibilidad</v>
      </c>
      <c r="R253" s="118">
        <f t="array" ref="R253">INDEX(Modelo!$F$1:$H$37,MATCH(1,(DataBase!Q253=Modelo!$G$1:$G$37)*(DataBase!B253=Modelo!$F$1:$F$37),0),3)</f>
        <v>0.15384615384615385</v>
      </c>
      <c r="S253" s="115">
        <f t="shared" si="8"/>
        <v>100</v>
      </c>
      <c r="T253" s="115">
        <f t="shared" si="9"/>
        <v>15.384615384615385</v>
      </c>
    </row>
    <row r="254" spans="1:20" x14ac:dyDescent="0.3">
      <c r="A254" s="115" t="s">
        <v>454</v>
      </c>
      <c r="B254" s="115" t="s">
        <v>407</v>
      </c>
      <c r="C254" s="115" t="s">
        <v>103</v>
      </c>
      <c r="D254" s="115" t="s">
        <v>86</v>
      </c>
      <c r="E254" s="115" t="s">
        <v>87</v>
      </c>
      <c r="F254" s="115" t="s">
        <v>87</v>
      </c>
      <c r="G254" s="115">
        <v>2003</v>
      </c>
      <c r="H254" s="115" t="s">
        <v>422</v>
      </c>
      <c r="I254" s="115">
        <v>1.3219259999999999</v>
      </c>
      <c r="J254" s="115" t="s">
        <v>75</v>
      </c>
      <c r="K254" s="115" t="str">
        <f>INDEX(DatosProcesados!$A$1:$BF$101,MATCH(DataBase!A254,DatosProcesados!$A$1:$A$101,0),MATCH(DataBase!J254,DatosProcesados!$A$1:$BF$1,0))</f>
        <v>No</v>
      </c>
      <c r="L254" s="115" t="str">
        <f>INDEX(Modelo!$A$9:$D$89,MATCH(DataBase!$J254,Modelo!$A$9:$A$89,0),MATCH(DataBase!L$1,Modelo!$A$9:$D$9,0))</f>
        <v>Impacto económico y gobernanza</v>
      </c>
      <c r="M254" s="115" t="str">
        <f>INDEX(Modelo!$A$9:$D$89,MATCH(DataBase!$J254,Modelo!$A$9:$A$89,0),MATCH(DataBase!M$1,Modelo!$A$9:$D$9,0))</f>
        <v>Pilar 1</v>
      </c>
      <c r="N254" s="115" t="str">
        <f>INDEX(Modelo!$A$9:$D$89,MATCH(DataBase!$J254,Modelo!$A$9:$A$89,0),MATCH(DataBase!N$1,Modelo!$A$9:$D$9,0))</f>
        <v>boolean</v>
      </c>
      <c r="O254" s="115" t="b">
        <f t="array" ref="O254">IF(N254="negativo",INDEX($AD$3:$AG$51,MATCH(1,($B254=$AD$3:$AD$51)*($J254=$AE$3:$AE$51),0),3),IF(N254="positivo",INDEX($AD$55:$AG$109,MATCH(1,($B254=$AD$55:$AD$109)*($J254=$AE$55:$AE$109),0),3)))</f>
        <v>0</v>
      </c>
      <c r="P254" s="115" t="b">
        <f t="array" ref="P254">IF(N254="negativo",INDEX($AD$3:$AG$51,MATCH(1,($B254=$AD$3:$AD$51)*($J254=$AE$3:$AE$51),0),4),IF(N254="positivo",INDEX($AD$55:$AG$109,MATCH(1,($B254=$AD$55:$AD$109)*($J254=$AE$55:$AE$109),0),4)))</f>
        <v>0</v>
      </c>
      <c r="Q254" s="115" t="str">
        <f>VLOOKUP(M254,Modelo!$A$2:$C$7,2,0)</f>
        <v>Transparencia y Gobierno de la Sostenibilidad</v>
      </c>
      <c r="R254" s="118">
        <f t="array" ref="R254">INDEX(Modelo!$F$1:$H$37,MATCH(1,(DataBase!Q254=Modelo!$G$1:$G$37)*(DataBase!B254=Modelo!$F$1:$F$37),0),3)</f>
        <v>0.15384615384615385</v>
      </c>
      <c r="S254" s="115">
        <f t="shared" si="8"/>
        <v>0</v>
      </c>
      <c r="T254" s="115">
        <f t="shared" si="9"/>
        <v>0</v>
      </c>
    </row>
    <row r="255" spans="1:20" x14ac:dyDescent="0.3">
      <c r="A255" s="115" t="s">
        <v>477</v>
      </c>
      <c r="B255" s="115" t="s">
        <v>467</v>
      </c>
      <c r="C255" s="115" t="s">
        <v>103</v>
      </c>
      <c r="D255" s="115" t="s">
        <v>86</v>
      </c>
      <c r="E255" s="115" t="s">
        <v>86</v>
      </c>
      <c r="F255" s="115" t="s">
        <v>86</v>
      </c>
      <c r="G255" s="115">
        <v>1985</v>
      </c>
      <c r="H255" s="115" t="s">
        <v>125</v>
      </c>
      <c r="I255" s="115">
        <v>0.441609957</v>
      </c>
      <c r="J255" s="115" t="s">
        <v>75</v>
      </c>
      <c r="K255" s="115" t="str">
        <f>INDEX(DatosProcesados!$A$1:$BF$101,MATCH(DataBase!A255,DatosProcesados!$A$1:$A$101,0),MATCH(DataBase!J255,DatosProcesados!$A$1:$BF$1,0))</f>
        <v>Si</v>
      </c>
      <c r="L255" s="115" t="str">
        <f>INDEX(Modelo!$A$9:$D$89,MATCH(DataBase!$J255,Modelo!$A$9:$A$89,0),MATCH(DataBase!L$1,Modelo!$A$9:$D$9,0))</f>
        <v>Impacto económico y gobernanza</v>
      </c>
      <c r="M255" s="115" t="str">
        <f>INDEX(Modelo!$A$9:$D$89,MATCH(DataBase!$J255,Modelo!$A$9:$A$89,0),MATCH(DataBase!M$1,Modelo!$A$9:$D$9,0))</f>
        <v>Pilar 1</v>
      </c>
      <c r="N255" s="115" t="str">
        <f>INDEX(Modelo!$A$9:$D$89,MATCH(DataBase!$J255,Modelo!$A$9:$A$89,0),MATCH(DataBase!N$1,Modelo!$A$9:$D$9,0))</f>
        <v>boolean</v>
      </c>
      <c r="O255" s="115" t="b">
        <f t="array" ref="O255">IF(N255="negativo",INDEX($AD$3:$AG$51,MATCH(1,($B255=$AD$3:$AD$51)*($J255=$AE$3:$AE$51),0),3),IF(N255="positivo",INDEX($AD$55:$AG$109,MATCH(1,($B255=$AD$55:$AD$109)*($J255=$AE$55:$AE$109),0),3)))</f>
        <v>0</v>
      </c>
      <c r="P255" s="115" t="b">
        <f t="array" ref="P255">IF(N255="negativo",INDEX($AD$3:$AG$51,MATCH(1,($B255=$AD$3:$AD$51)*($J255=$AE$3:$AE$51),0),4),IF(N255="positivo",INDEX($AD$55:$AG$109,MATCH(1,($B255=$AD$55:$AD$109)*($J255=$AE$55:$AE$109),0),4)))</f>
        <v>0</v>
      </c>
      <c r="Q255" s="115" t="str">
        <f>VLOOKUP(M255,Modelo!$A$2:$C$7,2,0)</f>
        <v>Transparencia y Gobierno de la Sostenibilidad</v>
      </c>
      <c r="R255" s="118">
        <f t="array" ref="R255">INDEX(Modelo!$F$1:$H$37,MATCH(1,(DataBase!Q255=Modelo!$G$1:$G$37)*(DataBase!B255=Modelo!$F$1:$F$37),0),3)</f>
        <v>0.14285714285714285</v>
      </c>
      <c r="S255" s="115">
        <f t="shared" si="8"/>
        <v>100</v>
      </c>
      <c r="T255" s="115">
        <f t="shared" si="9"/>
        <v>14.285714285714285</v>
      </c>
    </row>
    <row r="256" spans="1:20" x14ac:dyDescent="0.3">
      <c r="A256" s="115" t="s">
        <v>256</v>
      </c>
      <c r="B256" s="115" t="s">
        <v>216</v>
      </c>
      <c r="C256" s="115" t="s">
        <v>103</v>
      </c>
      <c r="D256" s="115" t="s">
        <v>87</v>
      </c>
      <c r="E256" s="115" t="s">
        <v>86</v>
      </c>
      <c r="F256" s="115" t="s">
        <v>86</v>
      </c>
      <c r="G256" s="115">
        <v>1964</v>
      </c>
      <c r="H256" s="115" t="s">
        <v>125</v>
      </c>
      <c r="I256" s="115">
        <v>2.4859553989999998</v>
      </c>
      <c r="J256" s="115" t="s">
        <v>75</v>
      </c>
      <c r="K256" s="115">
        <f>INDEX(DatosProcesados!$A$1:$BF$101,MATCH(DataBase!A256,DatosProcesados!$A$1:$A$101,0),MATCH(DataBase!J256,DatosProcesados!$A$1:$BF$1,0))</f>
        <v>0</v>
      </c>
      <c r="L256" s="115" t="str">
        <f>INDEX(Modelo!$A$9:$D$89,MATCH(DataBase!$J256,Modelo!$A$9:$A$89,0),MATCH(DataBase!L$1,Modelo!$A$9:$D$9,0))</f>
        <v>Impacto económico y gobernanza</v>
      </c>
      <c r="M256" s="115" t="str">
        <f>INDEX(Modelo!$A$9:$D$89,MATCH(DataBase!$J256,Modelo!$A$9:$A$89,0),MATCH(DataBase!M$1,Modelo!$A$9:$D$9,0))</f>
        <v>Pilar 1</v>
      </c>
      <c r="N256" s="115" t="str">
        <f>INDEX(Modelo!$A$9:$D$89,MATCH(DataBase!$J256,Modelo!$A$9:$A$89,0),MATCH(DataBase!N$1,Modelo!$A$9:$D$9,0))</f>
        <v>boolean</v>
      </c>
      <c r="O256" s="115" t="b">
        <f t="array" ref="O256">IF(N256="negativo",INDEX($AD$3:$AG$51,MATCH(1,($B256=$AD$3:$AD$51)*($J256=$AE$3:$AE$51),0),3),IF(N256="positivo",INDEX($AD$55:$AG$109,MATCH(1,($B256=$AD$55:$AD$109)*($J256=$AE$55:$AE$109),0),3)))</f>
        <v>0</v>
      </c>
      <c r="P256" s="115" t="b">
        <f t="array" ref="P256">IF(N256="negativo",INDEX($AD$3:$AG$51,MATCH(1,($B256=$AD$3:$AD$51)*($J256=$AE$3:$AE$51),0),4),IF(N256="positivo",INDEX($AD$55:$AG$109,MATCH(1,($B256=$AD$55:$AD$109)*($J256=$AE$55:$AE$109),0),4)))</f>
        <v>0</v>
      </c>
      <c r="Q256" s="115" t="str">
        <f>VLOOKUP(M256,Modelo!$A$2:$C$7,2,0)</f>
        <v>Transparencia y Gobierno de la Sostenibilidad</v>
      </c>
      <c r="R256" s="118">
        <f t="array" ref="R256">INDEX(Modelo!$F$1:$H$37,MATCH(1,(DataBase!Q256=Modelo!$G$1:$G$37)*(DataBase!B256=Modelo!$F$1:$F$37),0),3)</f>
        <v>0.15789473684210525</v>
      </c>
      <c r="S256" s="115">
        <f t="shared" si="8"/>
        <v>0</v>
      </c>
      <c r="T256" s="115">
        <f t="shared" si="9"/>
        <v>0</v>
      </c>
    </row>
    <row r="257" spans="1:20" x14ac:dyDescent="0.3">
      <c r="A257" s="115" t="s">
        <v>305</v>
      </c>
      <c r="B257" s="115" t="s">
        <v>216</v>
      </c>
      <c r="C257" s="115" t="s">
        <v>103</v>
      </c>
      <c r="D257" s="115" t="s">
        <v>87</v>
      </c>
      <c r="E257" s="115" t="s">
        <v>86</v>
      </c>
      <c r="F257" s="115" t="s">
        <v>86</v>
      </c>
      <c r="G257" s="115">
        <v>1940</v>
      </c>
      <c r="H257" s="115" t="s">
        <v>125</v>
      </c>
      <c r="I257" s="115">
        <v>1.340540112</v>
      </c>
      <c r="J257" s="115" t="s">
        <v>75</v>
      </c>
      <c r="K257" s="115" t="str">
        <f>INDEX(DatosProcesados!$A$1:$BF$101,MATCH(DataBase!A257,DatosProcesados!$A$1:$A$101,0),MATCH(DataBase!J257,DatosProcesados!$A$1:$BF$1,0))</f>
        <v>No</v>
      </c>
      <c r="L257" s="115" t="str">
        <f>INDEX(Modelo!$A$9:$D$89,MATCH(DataBase!$J257,Modelo!$A$9:$A$89,0),MATCH(DataBase!L$1,Modelo!$A$9:$D$9,0))</f>
        <v>Impacto económico y gobernanza</v>
      </c>
      <c r="M257" s="115" t="str">
        <f>INDEX(Modelo!$A$9:$D$89,MATCH(DataBase!$J257,Modelo!$A$9:$A$89,0),MATCH(DataBase!M$1,Modelo!$A$9:$D$9,0))</f>
        <v>Pilar 1</v>
      </c>
      <c r="N257" s="115" t="str">
        <f>INDEX(Modelo!$A$9:$D$89,MATCH(DataBase!$J257,Modelo!$A$9:$A$89,0),MATCH(DataBase!N$1,Modelo!$A$9:$D$9,0))</f>
        <v>boolean</v>
      </c>
      <c r="O257" s="115" t="b">
        <f t="array" ref="O257">IF(N257="negativo",INDEX($AD$3:$AG$51,MATCH(1,($B257=$AD$3:$AD$51)*($J257=$AE$3:$AE$51),0),3),IF(N257="positivo",INDEX($AD$55:$AG$109,MATCH(1,($B257=$AD$55:$AD$109)*($J257=$AE$55:$AE$109),0),3)))</f>
        <v>0</v>
      </c>
      <c r="P257" s="115" t="b">
        <f t="array" ref="P257">IF(N257="negativo",INDEX($AD$3:$AG$51,MATCH(1,($B257=$AD$3:$AD$51)*($J257=$AE$3:$AE$51),0),4),IF(N257="positivo",INDEX($AD$55:$AG$109,MATCH(1,($B257=$AD$55:$AD$109)*($J257=$AE$55:$AE$109),0),4)))</f>
        <v>0</v>
      </c>
      <c r="Q257" s="115" t="str">
        <f>VLOOKUP(M257,Modelo!$A$2:$C$7,2,0)</f>
        <v>Transparencia y Gobierno de la Sostenibilidad</v>
      </c>
      <c r="R257" s="118">
        <f t="array" ref="R257">INDEX(Modelo!$F$1:$H$37,MATCH(1,(DataBase!Q257=Modelo!$G$1:$G$37)*(DataBase!B257=Modelo!$F$1:$F$37),0),3)</f>
        <v>0.15789473684210525</v>
      </c>
      <c r="S257" s="115">
        <f t="shared" si="8"/>
        <v>0</v>
      </c>
      <c r="T257" s="115">
        <f t="shared" si="9"/>
        <v>0</v>
      </c>
    </row>
    <row r="258" spans="1:20" x14ac:dyDescent="0.3">
      <c r="A258" s="115" t="s">
        <v>432</v>
      </c>
      <c r="B258" s="115" t="s">
        <v>407</v>
      </c>
      <c r="C258" s="115" t="s">
        <v>103</v>
      </c>
      <c r="D258" s="115" t="s">
        <v>86</v>
      </c>
      <c r="E258" s="115" t="s">
        <v>86</v>
      </c>
      <c r="F258" s="115" t="s">
        <v>86</v>
      </c>
      <c r="G258" s="115">
        <v>1956</v>
      </c>
      <c r="H258" s="115" t="s">
        <v>125</v>
      </c>
      <c r="I258" s="115">
        <v>2.660692144</v>
      </c>
      <c r="J258" s="115" t="s">
        <v>75</v>
      </c>
      <c r="K258" s="115" t="str">
        <f>INDEX(DatosProcesados!$A$1:$BF$101,MATCH(DataBase!A258,DatosProcesados!$A$1:$A$101,0),MATCH(DataBase!J258,DatosProcesados!$A$1:$BF$1,0))</f>
        <v>No</v>
      </c>
      <c r="L258" s="115" t="str">
        <f>INDEX(Modelo!$A$9:$D$89,MATCH(DataBase!$J258,Modelo!$A$9:$A$89,0),MATCH(DataBase!L$1,Modelo!$A$9:$D$9,0))</f>
        <v>Impacto económico y gobernanza</v>
      </c>
      <c r="M258" s="115" t="str">
        <f>INDEX(Modelo!$A$9:$D$89,MATCH(DataBase!$J258,Modelo!$A$9:$A$89,0),MATCH(DataBase!M$1,Modelo!$A$9:$D$9,0))</f>
        <v>Pilar 1</v>
      </c>
      <c r="N258" s="115" t="str">
        <f>INDEX(Modelo!$A$9:$D$89,MATCH(DataBase!$J258,Modelo!$A$9:$A$89,0),MATCH(DataBase!N$1,Modelo!$A$9:$D$9,0))</f>
        <v>boolean</v>
      </c>
      <c r="O258" s="115" t="b">
        <f t="array" ref="O258">IF(N258="negativo",INDEX($AD$3:$AG$51,MATCH(1,($B258=$AD$3:$AD$51)*($J258=$AE$3:$AE$51),0),3),IF(N258="positivo",INDEX($AD$55:$AG$109,MATCH(1,($B258=$AD$55:$AD$109)*($J258=$AE$55:$AE$109),0),3)))</f>
        <v>0</v>
      </c>
      <c r="P258" s="115" t="b">
        <f t="array" ref="P258">IF(N258="negativo",INDEX($AD$3:$AG$51,MATCH(1,($B258=$AD$3:$AD$51)*($J258=$AE$3:$AE$51),0),4),IF(N258="positivo",INDEX($AD$55:$AG$109,MATCH(1,($B258=$AD$55:$AD$109)*($J258=$AE$55:$AE$109),0),4)))</f>
        <v>0</v>
      </c>
      <c r="Q258" s="115" t="str">
        <f>VLOOKUP(M258,Modelo!$A$2:$C$7,2,0)</f>
        <v>Transparencia y Gobierno de la Sostenibilidad</v>
      </c>
      <c r="R258" s="118">
        <f t="array" ref="R258">INDEX(Modelo!$F$1:$H$37,MATCH(1,(DataBase!Q258=Modelo!$G$1:$G$37)*(DataBase!B258=Modelo!$F$1:$F$37),0),3)</f>
        <v>0.15384615384615385</v>
      </c>
      <c r="S258" s="115">
        <f t="shared" si="8"/>
        <v>0</v>
      </c>
      <c r="T258" s="115">
        <f t="shared" si="9"/>
        <v>0</v>
      </c>
    </row>
    <row r="259" spans="1:20" x14ac:dyDescent="0.3">
      <c r="A259" s="115" t="s">
        <v>476</v>
      </c>
      <c r="B259" s="115" t="s">
        <v>467</v>
      </c>
      <c r="C259" s="115" t="s">
        <v>103</v>
      </c>
      <c r="D259" s="115" t="s">
        <v>87</v>
      </c>
      <c r="E259" s="115" t="s">
        <v>86</v>
      </c>
      <c r="F259" s="115" t="s">
        <v>86</v>
      </c>
      <c r="G259" s="115">
        <v>1962</v>
      </c>
      <c r="H259" s="115" t="s">
        <v>125</v>
      </c>
      <c r="I259" s="115">
        <v>0.89448844999999999</v>
      </c>
      <c r="J259" s="115" t="s">
        <v>75</v>
      </c>
      <c r="K259" s="115">
        <f>INDEX(DatosProcesados!$A$1:$BF$101,MATCH(DataBase!A259,DatosProcesados!$A$1:$A$101,0),MATCH(DataBase!J259,DatosProcesados!$A$1:$BF$1,0))</f>
        <v>0</v>
      </c>
      <c r="L259" s="115" t="str">
        <f>INDEX(Modelo!$A$9:$D$89,MATCH(DataBase!$J259,Modelo!$A$9:$A$89,0),MATCH(DataBase!L$1,Modelo!$A$9:$D$9,0))</f>
        <v>Impacto económico y gobernanza</v>
      </c>
      <c r="M259" s="115" t="str">
        <f>INDEX(Modelo!$A$9:$D$89,MATCH(DataBase!$J259,Modelo!$A$9:$A$89,0),MATCH(DataBase!M$1,Modelo!$A$9:$D$9,0))</f>
        <v>Pilar 1</v>
      </c>
      <c r="N259" s="115" t="str">
        <f>INDEX(Modelo!$A$9:$D$89,MATCH(DataBase!$J259,Modelo!$A$9:$A$89,0),MATCH(DataBase!N$1,Modelo!$A$9:$D$9,0))</f>
        <v>boolean</v>
      </c>
      <c r="O259" s="115" t="b">
        <f t="array" ref="O259">IF(N259="negativo",INDEX($AD$3:$AG$51,MATCH(1,($B259=$AD$3:$AD$51)*($J259=$AE$3:$AE$51),0),3),IF(N259="positivo",INDEX($AD$55:$AG$109,MATCH(1,($B259=$AD$55:$AD$109)*($J259=$AE$55:$AE$109),0),3)))</f>
        <v>0</v>
      </c>
      <c r="P259" s="115" t="b">
        <f t="array" ref="P259">IF(N259="negativo",INDEX($AD$3:$AG$51,MATCH(1,($B259=$AD$3:$AD$51)*($J259=$AE$3:$AE$51),0),4),IF(N259="positivo",INDEX($AD$55:$AG$109,MATCH(1,($B259=$AD$55:$AD$109)*($J259=$AE$55:$AE$109),0),4)))</f>
        <v>0</v>
      </c>
      <c r="Q259" s="115" t="str">
        <f>VLOOKUP(M259,Modelo!$A$2:$C$7,2,0)</f>
        <v>Transparencia y Gobierno de la Sostenibilidad</v>
      </c>
      <c r="R259" s="118">
        <f t="array" ref="R259">INDEX(Modelo!$F$1:$H$37,MATCH(1,(DataBase!Q259=Modelo!$G$1:$G$37)*(DataBase!B259=Modelo!$F$1:$F$37),0),3)</f>
        <v>0.14285714285714285</v>
      </c>
      <c r="S259" s="115">
        <f t="shared" ref="S259:S322" si="10">IFERROR(IF(N259="boolean",IF(K259="Si",100,0),IF(N259="scale",IF(K259=2,100,IF(K259=1,50,0)),IF(N259="positivo",100*((K259-P259)/(O259-P259)),100*(1-((K259-P259)/(O259-P259)))))),0)</f>
        <v>0</v>
      </c>
      <c r="T259" s="115">
        <f t="shared" ref="T259:T322" si="11">S259*R259</f>
        <v>0</v>
      </c>
    </row>
    <row r="260" spans="1:20" x14ac:dyDescent="0.3">
      <c r="A260" s="115" t="s">
        <v>154</v>
      </c>
      <c r="B260" s="115" t="s">
        <v>84</v>
      </c>
      <c r="C260" s="115" t="s">
        <v>97</v>
      </c>
      <c r="D260" s="115" t="s">
        <v>86</v>
      </c>
      <c r="E260" s="115" t="s">
        <v>87</v>
      </c>
      <c r="F260" s="115" t="s">
        <v>87</v>
      </c>
      <c r="G260" s="115">
        <v>1967</v>
      </c>
      <c r="H260" s="115" t="s">
        <v>125</v>
      </c>
      <c r="I260" s="115">
        <v>4.1309855679999998</v>
      </c>
      <c r="J260" s="115" t="s">
        <v>75</v>
      </c>
      <c r="K260" s="115" t="str">
        <f>INDEX(DatosProcesados!$A$1:$BF$101,MATCH(DataBase!A260,DatosProcesados!$A$1:$A$101,0),MATCH(DataBase!J260,DatosProcesados!$A$1:$BF$1,0))</f>
        <v>Si</v>
      </c>
      <c r="L260" s="115" t="str">
        <f>INDEX(Modelo!$A$9:$D$89,MATCH(DataBase!$J260,Modelo!$A$9:$A$89,0),MATCH(DataBase!L$1,Modelo!$A$9:$D$9,0))</f>
        <v>Impacto económico y gobernanza</v>
      </c>
      <c r="M260" s="115" t="str">
        <f>INDEX(Modelo!$A$9:$D$89,MATCH(DataBase!$J260,Modelo!$A$9:$A$89,0),MATCH(DataBase!M$1,Modelo!$A$9:$D$9,0))</f>
        <v>Pilar 1</v>
      </c>
      <c r="N260" s="115" t="str">
        <f>INDEX(Modelo!$A$9:$D$89,MATCH(DataBase!$J260,Modelo!$A$9:$A$89,0),MATCH(DataBase!N$1,Modelo!$A$9:$D$9,0))</f>
        <v>boolean</v>
      </c>
      <c r="O260" s="115" t="b">
        <f t="array" ref="O260">IF(N260="negativo",INDEX($AD$3:$AG$51,MATCH(1,($B260=$AD$3:$AD$51)*($J260=$AE$3:$AE$51),0),3),IF(N260="positivo",INDEX($AD$55:$AG$109,MATCH(1,($B260=$AD$55:$AD$109)*($J260=$AE$55:$AE$109),0),3)))</f>
        <v>0</v>
      </c>
      <c r="P260" s="115" t="b">
        <f t="array" ref="P260">IF(N260="negativo",INDEX($AD$3:$AG$51,MATCH(1,($B260=$AD$3:$AD$51)*($J260=$AE$3:$AE$51),0),4),IF(N260="positivo",INDEX($AD$55:$AG$109,MATCH(1,($B260=$AD$55:$AD$109)*($J260=$AE$55:$AE$109),0),4)))</f>
        <v>0</v>
      </c>
      <c r="Q260" s="115" t="str">
        <f>VLOOKUP(M260,Modelo!$A$2:$C$7,2,0)</f>
        <v>Transparencia y Gobierno de la Sostenibilidad</v>
      </c>
      <c r="R260" s="118">
        <f t="array" ref="R260">INDEX(Modelo!$F$1:$H$37,MATCH(1,(DataBase!Q260=Modelo!$G$1:$G$37)*(DataBase!B260=Modelo!$F$1:$F$37),0),3)</f>
        <v>0.29411764705882354</v>
      </c>
      <c r="S260" s="115">
        <f t="shared" si="10"/>
        <v>100</v>
      </c>
      <c r="T260" s="115">
        <f t="shared" si="11"/>
        <v>29.411764705882355</v>
      </c>
    </row>
    <row r="261" spans="1:20" x14ac:dyDescent="0.3">
      <c r="A261" s="115" t="s">
        <v>139</v>
      </c>
      <c r="B261" s="115" t="s">
        <v>84</v>
      </c>
      <c r="C261" s="115" t="s">
        <v>97</v>
      </c>
      <c r="D261" s="115" t="s">
        <v>86</v>
      </c>
      <c r="E261" s="115" t="s">
        <v>86</v>
      </c>
      <c r="F261" s="115" t="s">
        <v>86</v>
      </c>
      <c r="G261" s="115">
        <v>1995</v>
      </c>
      <c r="H261" s="115" t="s">
        <v>125</v>
      </c>
      <c r="I261" s="115">
        <v>6.1355991599999999</v>
      </c>
      <c r="J261" s="115" t="s">
        <v>75</v>
      </c>
      <c r="K261" s="115" t="str">
        <f>INDEX(DatosProcesados!$A$1:$BF$101,MATCH(DataBase!A261,DatosProcesados!$A$1:$A$101,0),MATCH(DataBase!J261,DatosProcesados!$A$1:$BF$1,0))</f>
        <v>No</v>
      </c>
      <c r="L261" s="115" t="str">
        <f>INDEX(Modelo!$A$9:$D$89,MATCH(DataBase!$J261,Modelo!$A$9:$A$89,0),MATCH(DataBase!L$1,Modelo!$A$9:$D$9,0))</f>
        <v>Impacto económico y gobernanza</v>
      </c>
      <c r="M261" s="115" t="str">
        <f>INDEX(Modelo!$A$9:$D$89,MATCH(DataBase!$J261,Modelo!$A$9:$A$89,0),MATCH(DataBase!M$1,Modelo!$A$9:$D$9,0))</f>
        <v>Pilar 1</v>
      </c>
      <c r="N261" s="115" t="str">
        <f>INDEX(Modelo!$A$9:$D$89,MATCH(DataBase!$J261,Modelo!$A$9:$A$89,0),MATCH(DataBase!N$1,Modelo!$A$9:$D$9,0))</f>
        <v>boolean</v>
      </c>
      <c r="O261" s="115" t="b">
        <f t="array" ref="O261">IF(N261="negativo",INDEX($AD$3:$AG$51,MATCH(1,($B261=$AD$3:$AD$51)*($J261=$AE$3:$AE$51),0),3),IF(N261="positivo",INDEX($AD$55:$AG$109,MATCH(1,($B261=$AD$55:$AD$109)*($J261=$AE$55:$AE$109),0),3)))</f>
        <v>0</v>
      </c>
      <c r="P261" s="115" t="b">
        <f t="array" ref="P261">IF(N261="negativo",INDEX($AD$3:$AG$51,MATCH(1,($B261=$AD$3:$AD$51)*($J261=$AE$3:$AE$51),0),4),IF(N261="positivo",INDEX($AD$55:$AG$109,MATCH(1,($B261=$AD$55:$AD$109)*($J261=$AE$55:$AE$109),0),4)))</f>
        <v>0</v>
      </c>
      <c r="Q261" s="115" t="str">
        <f>VLOOKUP(M261,Modelo!$A$2:$C$7,2,0)</f>
        <v>Transparencia y Gobierno de la Sostenibilidad</v>
      </c>
      <c r="R261" s="118">
        <f t="array" ref="R261">INDEX(Modelo!$F$1:$H$37,MATCH(1,(DataBase!Q261=Modelo!$G$1:$G$37)*(DataBase!B261=Modelo!$F$1:$F$37),0),3)</f>
        <v>0.29411764705882354</v>
      </c>
      <c r="S261" s="115">
        <f t="shared" si="10"/>
        <v>0</v>
      </c>
      <c r="T261" s="115">
        <f t="shared" si="11"/>
        <v>0</v>
      </c>
    </row>
    <row r="262" spans="1:20" x14ac:dyDescent="0.3">
      <c r="A262" s="115" t="s">
        <v>399</v>
      </c>
      <c r="B262" s="115" t="s">
        <v>379</v>
      </c>
      <c r="C262" s="115" t="s">
        <v>103</v>
      </c>
      <c r="D262" s="115" t="s">
        <v>86</v>
      </c>
      <c r="E262" s="115" t="s">
        <v>86</v>
      </c>
      <c r="F262" s="115" t="s">
        <v>87</v>
      </c>
      <c r="G262" s="115">
        <v>1989</v>
      </c>
      <c r="H262" s="115" t="s">
        <v>125</v>
      </c>
      <c r="I262" s="115">
        <v>0.75167738299999998</v>
      </c>
      <c r="J262" s="115" t="s">
        <v>75</v>
      </c>
      <c r="K262" s="115">
        <f>INDEX(DatosProcesados!$A$1:$BF$101,MATCH(DataBase!A262,DatosProcesados!$A$1:$A$101,0),MATCH(DataBase!J262,DatosProcesados!$A$1:$BF$1,0))</f>
        <v>0</v>
      </c>
      <c r="L262" s="115" t="str">
        <f>INDEX(Modelo!$A$9:$D$89,MATCH(DataBase!$J262,Modelo!$A$9:$A$89,0),MATCH(DataBase!L$1,Modelo!$A$9:$D$9,0))</f>
        <v>Impacto económico y gobernanza</v>
      </c>
      <c r="M262" s="115" t="str">
        <f>INDEX(Modelo!$A$9:$D$89,MATCH(DataBase!$J262,Modelo!$A$9:$A$89,0),MATCH(DataBase!M$1,Modelo!$A$9:$D$9,0))</f>
        <v>Pilar 1</v>
      </c>
      <c r="N262" s="115" t="str">
        <f>INDEX(Modelo!$A$9:$D$89,MATCH(DataBase!$J262,Modelo!$A$9:$A$89,0),MATCH(DataBase!N$1,Modelo!$A$9:$D$9,0))</f>
        <v>boolean</v>
      </c>
      <c r="O262" s="115" t="b">
        <f t="array" ref="O262">IF(N262="negativo",INDEX($AD$3:$AG$51,MATCH(1,($B262=$AD$3:$AD$51)*($J262=$AE$3:$AE$51),0),3),IF(N262="positivo",INDEX($AD$55:$AG$109,MATCH(1,($B262=$AD$55:$AD$109)*($J262=$AE$55:$AE$109),0),3)))</f>
        <v>0</v>
      </c>
      <c r="P262" s="115" t="b">
        <f t="array" ref="P262">IF(N262="negativo",INDEX($AD$3:$AG$51,MATCH(1,($B262=$AD$3:$AD$51)*($J262=$AE$3:$AE$51),0),4),IF(N262="positivo",INDEX($AD$55:$AG$109,MATCH(1,($B262=$AD$55:$AD$109)*($J262=$AE$55:$AE$109),0),4)))</f>
        <v>0</v>
      </c>
      <c r="Q262" s="115" t="str">
        <f>VLOOKUP(M262,Modelo!$A$2:$C$7,2,0)</f>
        <v>Transparencia y Gobierno de la Sostenibilidad</v>
      </c>
      <c r="R262" s="118">
        <f t="array" ref="R262">INDEX(Modelo!$F$1:$H$37,MATCH(1,(DataBase!Q262=Modelo!$G$1:$G$37)*(DataBase!B262=Modelo!$F$1:$F$37),0),3)</f>
        <v>0.19047619047619047</v>
      </c>
      <c r="S262" s="115">
        <f t="shared" si="10"/>
        <v>0</v>
      </c>
      <c r="T262" s="115">
        <f t="shared" si="11"/>
        <v>0</v>
      </c>
    </row>
    <row r="263" spans="1:20" x14ac:dyDescent="0.3">
      <c r="A263" s="115" t="s">
        <v>233</v>
      </c>
      <c r="B263" s="115" t="s">
        <v>216</v>
      </c>
      <c r="C263" s="115" t="s">
        <v>103</v>
      </c>
      <c r="D263" s="115" t="s">
        <v>87</v>
      </c>
      <c r="E263" s="115" t="s">
        <v>86</v>
      </c>
      <c r="F263" s="115" t="s">
        <v>86</v>
      </c>
      <c r="G263" s="115">
        <v>1970</v>
      </c>
      <c r="H263" s="115" t="s">
        <v>125</v>
      </c>
      <c r="I263" s="115">
        <v>3.1891452720000002</v>
      </c>
      <c r="J263" s="115" t="s">
        <v>75</v>
      </c>
      <c r="K263" s="115">
        <f>INDEX(DatosProcesados!$A$1:$BF$101,MATCH(DataBase!A263,DatosProcesados!$A$1:$A$101,0),MATCH(DataBase!J263,DatosProcesados!$A$1:$BF$1,0))</f>
        <v>0</v>
      </c>
      <c r="L263" s="115" t="str">
        <f>INDEX(Modelo!$A$9:$D$89,MATCH(DataBase!$J263,Modelo!$A$9:$A$89,0),MATCH(DataBase!L$1,Modelo!$A$9:$D$9,0))</f>
        <v>Impacto económico y gobernanza</v>
      </c>
      <c r="M263" s="115" t="str">
        <f>INDEX(Modelo!$A$9:$D$89,MATCH(DataBase!$J263,Modelo!$A$9:$A$89,0),MATCH(DataBase!M$1,Modelo!$A$9:$D$9,0))</f>
        <v>Pilar 1</v>
      </c>
      <c r="N263" s="115" t="str">
        <f>INDEX(Modelo!$A$9:$D$89,MATCH(DataBase!$J263,Modelo!$A$9:$A$89,0),MATCH(DataBase!N$1,Modelo!$A$9:$D$9,0))</f>
        <v>boolean</v>
      </c>
      <c r="O263" s="115" t="b">
        <f t="array" ref="O263">IF(N263="negativo",INDEX($AD$3:$AG$51,MATCH(1,($B263=$AD$3:$AD$51)*($J263=$AE$3:$AE$51),0),3),IF(N263="positivo",INDEX($AD$55:$AG$109,MATCH(1,($B263=$AD$55:$AD$109)*($J263=$AE$55:$AE$109),0),3)))</f>
        <v>0</v>
      </c>
      <c r="P263" s="115" t="b">
        <f t="array" ref="P263">IF(N263="negativo",INDEX($AD$3:$AG$51,MATCH(1,($B263=$AD$3:$AD$51)*($J263=$AE$3:$AE$51),0),4),IF(N263="positivo",INDEX($AD$55:$AG$109,MATCH(1,($B263=$AD$55:$AD$109)*($J263=$AE$55:$AE$109),0),4)))</f>
        <v>0</v>
      </c>
      <c r="Q263" s="115" t="str">
        <f>VLOOKUP(M263,Modelo!$A$2:$C$7,2,0)</f>
        <v>Transparencia y Gobierno de la Sostenibilidad</v>
      </c>
      <c r="R263" s="118">
        <f t="array" ref="R263">INDEX(Modelo!$F$1:$H$37,MATCH(1,(DataBase!Q263=Modelo!$G$1:$G$37)*(DataBase!B263=Modelo!$F$1:$F$37),0),3)</f>
        <v>0.15789473684210525</v>
      </c>
      <c r="S263" s="115">
        <f t="shared" si="10"/>
        <v>0</v>
      </c>
      <c r="T263" s="115">
        <f t="shared" si="11"/>
        <v>0</v>
      </c>
    </row>
    <row r="264" spans="1:20" x14ac:dyDescent="0.3">
      <c r="A264" s="115" t="s">
        <v>176</v>
      </c>
      <c r="B264" s="115" t="s">
        <v>84</v>
      </c>
      <c r="C264" s="115" t="s">
        <v>103</v>
      </c>
      <c r="D264" s="115" t="s">
        <v>86</v>
      </c>
      <c r="E264" s="115" t="s">
        <v>87</v>
      </c>
      <c r="F264" s="115" t="s">
        <v>87</v>
      </c>
      <c r="G264" s="115">
        <v>1929</v>
      </c>
      <c r="H264" s="115" t="s">
        <v>177</v>
      </c>
      <c r="I264" s="115">
        <v>2.3283445380000001</v>
      </c>
      <c r="J264" s="115" t="s">
        <v>75</v>
      </c>
      <c r="K264" s="115" t="str">
        <f>INDEX(DatosProcesados!$A$1:$BF$101,MATCH(DataBase!A264,DatosProcesados!$A$1:$A$101,0),MATCH(DataBase!J264,DatosProcesados!$A$1:$BF$1,0))</f>
        <v>Si</v>
      </c>
      <c r="L264" s="115" t="str">
        <f>INDEX(Modelo!$A$9:$D$89,MATCH(DataBase!$J264,Modelo!$A$9:$A$89,0),MATCH(DataBase!L$1,Modelo!$A$9:$D$9,0))</f>
        <v>Impacto económico y gobernanza</v>
      </c>
      <c r="M264" s="115" t="str">
        <f>INDEX(Modelo!$A$9:$D$89,MATCH(DataBase!$J264,Modelo!$A$9:$A$89,0),MATCH(DataBase!M$1,Modelo!$A$9:$D$9,0))</f>
        <v>Pilar 1</v>
      </c>
      <c r="N264" s="115" t="str">
        <f>INDEX(Modelo!$A$9:$D$89,MATCH(DataBase!$J264,Modelo!$A$9:$A$89,0),MATCH(DataBase!N$1,Modelo!$A$9:$D$9,0))</f>
        <v>boolean</v>
      </c>
      <c r="O264" s="115" t="b">
        <f t="array" ref="O264">IF(N264="negativo",INDEX($AD$3:$AG$51,MATCH(1,($B264=$AD$3:$AD$51)*($J264=$AE$3:$AE$51),0),3),IF(N264="positivo",INDEX($AD$55:$AG$109,MATCH(1,($B264=$AD$55:$AD$109)*($J264=$AE$55:$AE$109),0),3)))</f>
        <v>0</v>
      </c>
      <c r="P264" s="115" t="b">
        <f t="array" ref="P264">IF(N264="negativo",INDEX($AD$3:$AG$51,MATCH(1,($B264=$AD$3:$AD$51)*($J264=$AE$3:$AE$51),0),4),IF(N264="positivo",INDEX($AD$55:$AG$109,MATCH(1,($B264=$AD$55:$AD$109)*($J264=$AE$55:$AE$109),0),4)))</f>
        <v>0</v>
      </c>
      <c r="Q264" s="115" t="str">
        <f>VLOOKUP(M264,Modelo!$A$2:$C$7,2,0)</f>
        <v>Transparencia y Gobierno de la Sostenibilidad</v>
      </c>
      <c r="R264" s="118">
        <f t="array" ref="R264">INDEX(Modelo!$F$1:$H$37,MATCH(1,(DataBase!Q264=Modelo!$G$1:$G$37)*(DataBase!B264=Modelo!$F$1:$F$37),0),3)</f>
        <v>0.29411764705882354</v>
      </c>
      <c r="S264" s="115">
        <f t="shared" si="10"/>
        <v>100</v>
      </c>
      <c r="T264" s="115">
        <f t="shared" si="11"/>
        <v>29.411764705882355</v>
      </c>
    </row>
    <row r="265" spans="1:20" x14ac:dyDescent="0.3">
      <c r="A265" s="115" t="s">
        <v>391</v>
      </c>
      <c r="B265" s="115" t="s">
        <v>379</v>
      </c>
      <c r="C265" s="115" t="s">
        <v>103</v>
      </c>
      <c r="D265" s="115" t="s">
        <v>87</v>
      </c>
      <c r="E265" s="115" t="s">
        <v>86</v>
      </c>
      <c r="F265" s="115" t="s">
        <v>86</v>
      </c>
      <c r="G265" s="115">
        <v>1976</v>
      </c>
      <c r="H265" s="115" t="s">
        <v>125</v>
      </c>
      <c r="I265" s="115">
        <v>0.98534294499999997</v>
      </c>
      <c r="J265" s="115" t="s">
        <v>75</v>
      </c>
      <c r="K265" s="115" t="str">
        <f>INDEX(DatosProcesados!$A$1:$BF$101,MATCH(DataBase!A265,DatosProcesados!$A$1:$A$101,0),MATCH(DataBase!J265,DatosProcesados!$A$1:$BF$1,0))</f>
        <v>Si</v>
      </c>
      <c r="L265" s="115" t="str">
        <f>INDEX(Modelo!$A$9:$D$89,MATCH(DataBase!$J265,Modelo!$A$9:$A$89,0),MATCH(DataBase!L$1,Modelo!$A$9:$D$9,0))</f>
        <v>Impacto económico y gobernanza</v>
      </c>
      <c r="M265" s="115" t="str">
        <f>INDEX(Modelo!$A$9:$D$89,MATCH(DataBase!$J265,Modelo!$A$9:$A$89,0),MATCH(DataBase!M$1,Modelo!$A$9:$D$9,0))</f>
        <v>Pilar 1</v>
      </c>
      <c r="N265" s="115" t="str">
        <f>INDEX(Modelo!$A$9:$D$89,MATCH(DataBase!$J265,Modelo!$A$9:$A$89,0),MATCH(DataBase!N$1,Modelo!$A$9:$D$9,0))</f>
        <v>boolean</v>
      </c>
      <c r="O265" s="115" t="b">
        <f t="array" ref="O265">IF(N265="negativo",INDEX($AD$3:$AG$51,MATCH(1,($B265=$AD$3:$AD$51)*($J265=$AE$3:$AE$51),0),3),IF(N265="positivo",INDEX($AD$55:$AG$109,MATCH(1,($B265=$AD$55:$AD$109)*($J265=$AE$55:$AE$109),0),3)))</f>
        <v>0</v>
      </c>
      <c r="P265" s="115" t="b">
        <f t="array" ref="P265">IF(N265="negativo",INDEX($AD$3:$AG$51,MATCH(1,($B265=$AD$3:$AD$51)*($J265=$AE$3:$AE$51),0),4),IF(N265="positivo",INDEX($AD$55:$AG$109,MATCH(1,($B265=$AD$55:$AD$109)*($J265=$AE$55:$AE$109),0),4)))</f>
        <v>0</v>
      </c>
      <c r="Q265" s="115" t="str">
        <f>VLOOKUP(M265,Modelo!$A$2:$C$7,2,0)</f>
        <v>Transparencia y Gobierno de la Sostenibilidad</v>
      </c>
      <c r="R265" s="118">
        <f t="array" ref="R265">INDEX(Modelo!$F$1:$H$37,MATCH(1,(DataBase!Q265=Modelo!$G$1:$G$37)*(DataBase!B265=Modelo!$F$1:$F$37),0),3)</f>
        <v>0.19047619047619047</v>
      </c>
      <c r="S265" s="115">
        <f t="shared" si="10"/>
        <v>100</v>
      </c>
      <c r="T265" s="115">
        <f t="shared" si="11"/>
        <v>19.047619047619047</v>
      </c>
    </row>
    <row r="266" spans="1:20" x14ac:dyDescent="0.3">
      <c r="A266" s="115" t="s">
        <v>376</v>
      </c>
      <c r="B266" s="115" t="s">
        <v>313</v>
      </c>
      <c r="C266" s="115" t="s">
        <v>103</v>
      </c>
      <c r="D266" s="115" t="s">
        <v>86</v>
      </c>
      <c r="E266" s="115" t="s">
        <v>87</v>
      </c>
      <c r="F266" s="115" t="s">
        <v>87</v>
      </c>
      <c r="G266" s="115">
        <v>1920</v>
      </c>
      <c r="H266" s="115" t="s">
        <v>294</v>
      </c>
      <c r="I266" s="115">
        <v>1.8691417530000001</v>
      </c>
      <c r="J266" s="115" t="s">
        <v>75</v>
      </c>
      <c r="K266" s="115" t="str">
        <f>INDEX(DatosProcesados!$A$1:$BF$101,MATCH(DataBase!A266,DatosProcesados!$A$1:$A$101,0),MATCH(DataBase!J266,DatosProcesados!$A$1:$BF$1,0))</f>
        <v>Si</v>
      </c>
      <c r="L266" s="115" t="str">
        <f>INDEX(Modelo!$A$9:$D$89,MATCH(DataBase!$J266,Modelo!$A$9:$A$89,0),MATCH(DataBase!L$1,Modelo!$A$9:$D$9,0))</f>
        <v>Impacto económico y gobernanza</v>
      </c>
      <c r="M266" s="115" t="str">
        <f>INDEX(Modelo!$A$9:$D$89,MATCH(DataBase!$J266,Modelo!$A$9:$A$89,0),MATCH(DataBase!M$1,Modelo!$A$9:$D$9,0))</f>
        <v>Pilar 1</v>
      </c>
      <c r="N266" s="115" t="str">
        <f>INDEX(Modelo!$A$9:$D$89,MATCH(DataBase!$J266,Modelo!$A$9:$A$89,0),MATCH(DataBase!N$1,Modelo!$A$9:$D$9,0))</f>
        <v>boolean</v>
      </c>
      <c r="O266" s="115" t="b">
        <f t="array" ref="O266">IF(N266="negativo",INDEX($AD$3:$AG$51,MATCH(1,($B266=$AD$3:$AD$51)*($J266=$AE$3:$AE$51),0),3),IF(N266="positivo",INDEX($AD$55:$AG$109,MATCH(1,($B266=$AD$55:$AD$109)*($J266=$AE$55:$AE$109),0),3)))</f>
        <v>0</v>
      </c>
      <c r="P266" s="115" t="b">
        <f t="array" ref="P266">IF(N266="negativo",INDEX($AD$3:$AG$51,MATCH(1,($B266=$AD$3:$AD$51)*($J266=$AE$3:$AE$51),0),4),IF(N266="positivo",INDEX($AD$55:$AG$109,MATCH(1,($B266=$AD$55:$AD$109)*($J266=$AE$55:$AE$109),0),4)))</f>
        <v>0</v>
      </c>
      <c r="Q266" s="115" t="str">
        <f>VLOOKUP(M266,Modelo!$A$2:$C$7,2,0)</f>
        <v>Transparencia y Gobierno de la Sostenibilidad</v>
      </c>
      <c r="R266" s="118">
        <f t="array" ref="R266">INDEX(Modelo!$F$1:$H$37,MATCH(1,(DataBase!Q266=Modelo!$G$1:$G$37)*(DataBase!B266=Modelo!$F$1:$F$37),0),3)</f>
        <v>0.23529411764705882</v>
      </c>
      <c r="S266" s="115">
        <f t="shared" si="10"/>
        <v>100</v>
      </c>
      <c r="T266" s="115">
        <f t="shared" si="11"/>
        <v>23.52941176470588</v>
      </c>
    </row>
    <row r="267" spans="1:20" x14ac:dyDescent="0.3">
      <c r="A267" s="115" t="s">
        <v>193</v>
      </c>
      <c r="B267" s="115" t="s">
        <v>84</v>
      </c>
      <c r="C267" s="115" t="s">
        <v>103</v>
      </c>
      <c r="D267" s="115" t="s">
        <v>86</v>
      </c>
      <c r="E267" s="115" t="s">
        <v>87</v>
      </c>
      <c r="F267" s="115" t="s">
        <v>87</v>
      </c>
      <c r="G267" s="115">
        <v>2009</v>
      </c>
      <c r="H267" s="115" t="s">
        <v>194</v>
      </c>
      <c r="I267" s="115">
        <v>1.8581853669999999</v>
      </c>
      <c r="J267" s="115" t="s">
        <v>75</v>
      </c>
      <c r="K267" s="115" t="str">
        <f>INDEX(DatosProcesados!$A$1:$BF$101,MATCH(DataBase!A267,DatosProcesados!$A$1:$A$101,0),MATCH(DataBase!J267,DatosProcesados!$A$1:$BF$1,0))</f>
        <v>No</v>
      </c>
      <c r="L267" s="115" t="str">
        <f>INDEX(Modelo!$A$9:$D$89,MATCH(DataBase!$J267,Modelo!$A$9:$A$89,0),MATCH(DataBase!L$1,Modelo!$A$9:$D$9,0))</f>
        <v>Impacto económico y gobernanza</v>
      </c>
      <c r="M267" s="115" t="str">
        <f>INDEX(Modelo!$A$9:$D$89,MATCH(DataBase!$J267,Modelo!$A$9:$A$89,0),MATCH(DataBase!M$1,Modelo!$A$9:$D$9,0))</f>
        <v>Pilar 1</v>
      </c>
      <c r="N267" s="115" t="str">
        <f>INDEX(Modelo!$A$9:$D$89,MATCH(DataBase!$J267,Modelo!$A$9:$A$89,0),MATCH(DataBase!N$1,Modelo!$A$9:$D$9,0))</f>
        <v>boolean</v>
      </c>
      <c r="O267" s="115" t="b">
        <f t="array" ref="O267">IF(N267="negativo",INDEX($AD$3:$AG$51,MATCH(1,($B267=$AD$3:$AD$51)*($J267=$AE$3:$AE$51),0),3),IF(N267="positivo",INDEX($AD$55:$AG$109,MATCH(1,($B267=$AD$55:$AD$109)*($J267=$AE$55:$AE$109),0),3)))</f>
        <v>0</v>
      </c>
      <c r="P267" s="115" t="b">
        <f t="array" ref="P267">IF(N267="negativo",INDEX($AD$3:$AG$51,MATCH(1,($B267=$AD$3:$AD$51)*($J267=$AE$3:$AE$51),0),4),IF(N267="positivo",INDEX($AD$55:$AG$109,MATCH(1,($B267=$AD$55:$AD$109)*($J267=$AE$55:$AE$109),0),4)))</f>
        <v>0</v>
      </c>
      <c r="Q267" s="115" t="str">
        <f>VLOOKUP(M267,Modelo!$A$2:$C$7,2,0)</f>
        <v>Transparencia y Gobierno de la Sostenibilidad</v>
      </c>
      <c r="R267" s="118">
        <f t="array" ref="R267">INDEX(Modelo!$F$1:$H$37,MATCH(1,(DataBase!Q267=Modelo!$G$1:$G$37)*(DataBase!B267=Modelo!$F$1:$F$37),0),3)</f>
        <v>0.29411764705882354</v>
      </c>
      <c r="S267" s="115">
        <f t="shared" si="10"/>
        <v>0</v>
      </c>
      <c r="T267" s="115">
        <f t="shared" si="11"/>
        <v>0</v>
      </c>
    </row>
    <row r="268" spans="1:20" x14ac:dyDescent="0.3">
      <c r="A268" s="115" t="s">
        <v>280</v>
      </c>
      <c r="B268" s="115" t="s">
        <v>216</v>
      </c>
      <c r="C268" s="115" t="s">
        <v>97</v>
      </c>
      <c r="D268" s="115" t="s">
        <v>86</v>
      </c>
      <c r="E268" s="115" t="s">
        <v>87</v>
      </c>
      <c r="F268" s="115" t="s">
        <v>87</v>
      </c>
      <c r="G268" s="115">
        <v>1866</v>
      </c>
      <c r="H268" s="115" t="s">
        <v>281</v>
      </c>
      <c r="I268" s="115">
        <v>2.0444698099999998</v>
      </c>
      <c r="J268" s="115" t="s">
        <v>75</v>
      </c>
      <c r="K268" s="115" t="str">
        <f>INDEX(DatosProcesados!$A$1:$BF$101,MATCH(DataBase!A268,DatosProcesados!$A$1:$A$101,0),MATCH(DataBase!J268,DatosProcesados!$A$1:$BF$1,0))</f>
        <v>No</v>
      </c>
      <c r="L268" s="115" t="str">
        <f>INDEX(Modelo!$A$9:$D$89,MATCH(DataBase!$J268,Modelo!$A$9:$A$89,0),MATCH(DataBase!L$1,Modelo!$A$9:$D$9,0))</f>
        <v>Impacto económico y gobernanza</v>
      </c>
      <c r="M268" s="115" t="str">
        <f>INDEX(Modelo!$A$9:$D$89,MATCH(DataBase!$J268,Modelo!$A$9:$A$89,0),MATCH(DataBase!M$1,Modelo!$A$9:$D$9,0))</f>
        <v>Pilar 1</v>
      </c>
      <c r="N268" s="115" t="str">
        <f>INDEX(Modelo!$A$9:$D$89,MATCH(DataBase!$J268,Modelo!$A$9:$A$89,0),MATCH(DataBase!N$1,Modelo!$A$9:$D$9,0))</f>
        <v>boolean</v>
      </c>
      <c r="O268" s="115" t="b">
        <f t="array" ref="O268">IF(N268="negativo",INDEX($AD$3:$AG$51,MATCH(1,($B268=$AD$3:$AD$51)*($J268=$AE$3:$AE$51),0),3),IF(N268="positivo",INDEX($AD$55:$AG$109,MATCH(1,($B268=$AD$55:$AD$109)*($J268=$AE$55:$AE$109),0),3)))</f>
        <v>0</v>
      </c>
      <c r="P268" s="115" t="b">
        <f t="array" ref="P268">IF(N268="negativo",INDEX($AD$3:$AG$51,MATCH(1,($B268=$AD$3:$AD$51)*($J268=$AE$3:$AE$51),0),4),IF(N268="positivo",INDEX($AD$55:$AG$109,MATCH(1,($B268=$AD$55:$AD$109)*($J268=$AE$55:$AE$109),0),4)))</f>
        <v>0</v>
      </c>
      <c r="Q268" s="115" t="str">
        <f>VLOOKUP(M268,Modelo!$A$2:$C$7,2,0)</f>
        <v>Transparencia y Gobierno de la Sostenibilidad</v>
      </c>
      <c r="R268" s="118">
        <f t="array" ref="R268">INDEX(Modelo!$F$1:$H$37,MATCH(1,(DataBase!Q268=Modelo!$G$1:$G$37)*(DataBase!B268=Modelo!$F$1:$F$37),0),3)</f>
        <v>0.15789473684210525</v>
      </c>
      <c r="S268" s="115">
        <f t="shared" si="10"/>
        <v>0</v>
      </c>
      <c r="T268" s="115">
        <f t="shared" si="11"/>
        <v>0</v>
      </c>
    </row>
    <row r="269" spans="1:20" x14ac:dyDescent="0.3">
      <c r="A269" s="115" t="s">
        <v>143</v>
      </c>
      <c r="B269" s="115" t="s">
        <v>84</v>
      </c>
      <c r="C269" s="115" t="s">
        <v>97</v>
      </c>
      <c r="D269" s="115" t="s">
        <v>86</v>
      </c>
      <c r="E269" s="115" t="s">
        <v>86</v>
      </c>
      <c r="F269" s="115" t="s">
        <v>86</v>
      </c>
      <c r="G269" s="115">
        <v>1994</v>
      </c>
      <c r="H269" s="115" t="s">
        <v>125</v>
      </c>
      <c r="I269" s="115">
        <v>5.9751610780000002</v>
      </c>
      <c r="J269" s="115" t="s">
        <v>75</v>
      </c>
      <c r="K269" s="115" t="str">
        <f>INDEX(DatosProcesados!$A$1:$BF$101,MATCH(DataBase!A269,DatosProcesados!$A$1:$A$101,0),MATCH(DataBase!J269,DatosProcesados!$A$1:$BF$1,0))</f>
        <v>Si</v>
      </c>
      <c r="L269" s="115" t="str">
        <f>INDEX(Modelo!$A$9:$D$89,MATCH(DataBase!$J269,Modelo!$A$9:$A$89,0),MATCH(DataBase!L$1,Modelo!$A$9:$D$9,0))</f>
        <v>Impacto económico y gobernanza</v>
      </c>
      <c r="M269" s="115" t="str">
        <f>INDEX(Modelo!$A$9:$D$89,MATCH(DataBase!$J269,Modelo!$A$9:$A$89,0),MATCH(DataBase!M$1,Modelo!$A$9:$D$9,0))</f>
        <v>Pilar 1</v>
      </c>
      <c r="N269" s="115" t="str">
        <f>INDEX(Modelo!$A$9:$D$89,MATCH(DataBase!$J269,Modelo!$A$9:$A$89,0),MATCH(DataBase!N$1,Modelo!$A$9:$D$9,0))</f>
        <v>boolean</v>
      </c>
      <c r="O269" s="115" t="b">
        <f t="array" ref="O269">IF(N269="negativo",INDEX($AD$3:$AG$51,MATCH(1,($B269=$AD$3:$AD$51)*($J269=$AE$3:$AE$51),0),3),IF(N269="positivo",INDEX($AD$55:$AG$109,MATCH(1,($B269=$AD$55:$AD$109)*($J269=$AE$55:$AE$109),0),3)))</f>
        <v>0</v>
      </c>
      <c r="P269" s="115" t="b">
        <f t="array" ref="P269">IF(N269="negativo",INDEX($AD$3:$AG$51,MATCH(1,($B269=$AD$3:$AD$51)*($J269=$AE$3:$AE$51),0),4),IF(N269="positivo",INDEX($AD$55:$AG$109,MATCH(1,($B269=$AD$55:$AD$109)*($J269=$AE$55:$AE$109),0),4)))</f>
        <v>0</v>
      </c>
      <c r="Q269" s="115" t="str">
        <f>VLOOKUP(M269,Modelo!$A$2:$C$7,2,0)</f>
        <v>Transparencia y Gobierno de la Sostenibilidad</v>
      </c>
      <c r="R269" s="118">
        <f t="array" ref="R269">INDEX(Modelo!$F$1:$H$37,MATCH(1,(DataBase!Q269=Modelo!$G$1:$G$37)*(DataBase!B269=Modelo!$F$1:$F$37),0),3)</f>
        <v>0.29411764705882354</v>
      </c>
      <c r="S269" s="115">
        <f t="shared" si="10"/>
        <v>100</v>
      </c>
      <c r="T269" s="115">
        <f t="shared" si="11"/>
        <v>29.411764705882355</v>
      </c>
    </row>
    <row r="270" spans="1:20" x14ac:dyDescent="0.3">
      <c r="A270" s="115" t="s">
        <v>331</v>
      </c>
      <c r="B270" s="115" t="s">
        <v>313</v>
      </c>
      <c r="C270" s="115" t="s">
        <v>103</v>
      </c>
      <c r="D270" s="115" t="s">
        <v>87</v>
      </c>
      <c r="E270" s="115" t="s">
        <v>86</v>
      </c>
      <c r="F270" s="115" t="s">
        <v>86</v>
      </c>
      <c r="G270" s="115">
        <v>1953</v>
      </c>
      <c r="H270" s="115" t="s">
        <v>125</v>
      </c>
      <c r="I270" s="115">
        <v>7.1291921260000004</v>
      </c>
      <c r="J270" s="115" t="s">
        <v>75</v>
      </c>
      <c r="K270" s="115">
        <f>INDEX(DatosProcesados!$A$1:$BF$101,MATCH(DataBase!A270,DatosProcesados!$A$1:$A$101,0),MATCH(DataBase!J270,DatosProcesados!$A$1:$BF$1,0))</f>
        <v>0</v>
      </c>
      <c r="L270" s="115" t="str">
        <f>INDEX(Modelo!$A$9:$D$89,MATCH(DataBase!$J270,Modelo!$A$9:$A$89,0),MATCH(DataBase!L$1,Modelo!$A$9:$D$9,0))</f>
        <v>Impacto económico y gobernanza</v>
      </c>
      <c r="M270" s="115" t="str">
        <f>INDEX(Modelo!$A$9:$D$89,MATCH(DataBase!$J270,Modelo!$A$9:$A$89,0),MATCH(DataBase!M$1,Modelo!$A$9:$D$9,0))</f>
        <v>Pilar 1</v>
      </c>
      <c r="N270" s="115" t="str">
        <f>INDEX(Modelo!$A$9:$D$89,MATCH(DataBase!$J270,Modelo!$A$9:$A$89,0),MATCH(DataBase!N$1,Modelo!$A$9:$D$9,0))</f>
        <v>boolean</v>
      </c>
      <c r="O270" s="115" t="b">
        <f t="array" ref="O270">IF(N270="negativo",INDEX($AD$3:$AG$51,MATCH(1,($B270=$AD$3:$AD$51)*($J270=$AE$3:$AE$51),0),3),IF(N270="positivo",INDEX($AD$55:$AG$109,MATCH(1,($B270=$AD$55:$AD$109)*($J270=$AE$55:$AE$109),0),3)))</f>
        <v>0</v>
      </c>
      <c r="P270" s="115" t="b">
        <f t="array" ref="P270">IF(N270="negativo",INDEX($AD$3:$AG$51,MATCH(1,($B270=$AD$3:$AD$51)*($J270=$AE$3:$AE$51),0),4),IF(N270="positivo",INDEX($AD$55:$AG$109,MATCH(1,($B270=$AD$55:$AD$109)*($J270=$AE$55:$AE$109),0),4)))</f>
        <v>0</v>
      </c>
      <c r="Q270" s="115" t="str">
        <f>VLOOKUP(M270,Modelo!$A$2:$C$7,2,0)</f>
        <v>Transparencia y Gobierno de la Sostenibilidad</v>
      </c>
      <c r="R270" s="118">
        <f t="array" ref="R270">INDEX(Modelo!$F$1:$H$37,MATCH(1,(DataBase!Q270=Modelo!$G$1:$G$37)*(DataBase!B270=Modelo!$F$1:$F$37),0),3)</f>
        <v>0.23529411764705882</v>
      </c>
      <c r="S270" s="115">
        <f t="shared" si="10"/>
        <v>0</v>
      </c>
      <c r="T270" s="115">
        <f t="shared" si="11"/>
        <v>0</v>
      </c>
    </row>
    <row r="271" spans="1:20" x14ac:dyDescent="0.3">
      <c r="A271" s="115" t="s">
        <v>277</v>
      </c>
      <c r="B271" s="115" t="s">
        <v>216</v>
      </c>
      <c r="C271" s="115" t="s">
        <v>85</v>
      </c>
      <c r="D271" s="115" t="s">
        <v>86</v>
      </c>
      <c r="E271" s="115" t="s">
        <v>87</v>
      </c>
      <c r="F271" s="115" t="s">
        <v>87</v>
      </c>
      <c r="G271" s="115">
        <v>1965</v>
      </c>
      <c r="H271" s="115" t="s">
        <v>244</v>
      </c>
      <c r="I271" s="115">
        <v>2.0973851419999998</v>
      </c>
      <c r="J271" s="115" t="s">
        <v>75</v>
      </c>
      <c r="K271" s="115" t="str">
        <f>INDEX(DatosProcesados!$A$1:$BF$101,MATCH(DataBase!A271,DatosProcesados!$A$1:$A$101,0),MATCH(DataBase!J271,DatosProcesados!$A$1:$BF$1,0))</f>
        <v>Si</v>
      </c>
      <c r="L271" s="115" t="str">
        <f>INDEX(Modelo!$A$9:$D$89,MATCH(DataBase!$J271,Modelo!$A$9:$A$89,0),MATCH(DataBase!L$1,Modelo!$A$9:$D$9,0))</f>
        <v>Impacto económico y gobernanza</v>
      </c>
      <c r="M271" s="115" t="str">
        <f>INDEX(Modelo!$A$9:$D$89,MATCH(DataBase!$J271,Modelo!$A$9:$A$89,0),MATCH(DataBase!M$1,Modelo!$A$9:$D$9,0))</f>
        <v>Pilar 1</v>
      </c>
      <c r="N271" s="115" t="str">
        <f>INDEX(Modelo!$A$9:$D$89,MATCH(DataBase!$J271,Modelo!$A$9:$A$89,0),MATCH(DataBase!N$1,Modelo!$A$9:$D$9,0))</f>
        <v>boolean</v>
      </c>
      <c r="O271" s="115" t="b">
        <f t="array" ref="O271">IF(N271="negativo",INDEX($AD$3:$AG$51,MATCH(1,($B271=$AD$3:$AD$51)*($J271=$AE$3:$AE$51),0),3),IF(N271="positivo",INDEX($AD$55:$AG$109,MATCH(1,($B271=$AD$55:$AD$109)*($J271=$AE$55:$AE$109),0),3)))</f>
        <v>0</v>
      </c>
      <c r="P271" s="115" t="b">
        <f t="array" ref="P271">IF(N271="negativo",INDEX($AD$3:$AG$51,MATCH(1,($B271=$AD$3:$AD$51)*($J271=$AE$3:$AE$51),0),4),IF(N271="positivo",INDEX($AD$55:$AG$109,MATCH(1,($B271=$AD$55:$AD$109)*($J271=$AE$55:$AE$109),0),4)))</f>
        <v>0</v>
      </c>
      <c r="Q271" s="115" t="str">
        <f>VLOOKUP(M271,Modelo!$A$2:$C$7,2,0)</f>
        <v>Transparencia y Gobierno de la Sostenibilidad</v>
      </c>
      <c r="R271" s="118">
        <f t="array" ref="R271">INDEX(Modelo!$F$1:$H$37,MATCH(1,(DataBase!Q271=Modelo!$G$1:$G$37)*(DataBase!B271=Modelo!$F$1:$F$37),0),3)</f>
        <v>0.15789473684210525</v>
      </c>
      <c r="S271" s="115">
        <f t="shared" si="10"/>
        <v>100</v>
      </c>
      <c r="T271" s="115">
        <f t="shared" si="11"/>
        <v>15.789473684210526</v>
      </c>
    </row>
    <row r="272" spans="1:20" x14ac:dyDescent="0.3">
      <c r="A272" s="115" t="s">
        <v>356</v>
      </c>
      <c r="B272" s="115" t="s">
        <v>313</v>
      </c>
      <c r="C272" s="115" t="s">
        <v>103</v>
      </c>
      <c r="D272" s="115" t="s">
        <v>87</v>
      </c>
      <c r="E272" s="115" t="s">
        <v>86</v>
      </c>
      <c r="F272" s="115" t="s">
        <v>86</v>
      </c>
      <c r="G272" s="115">
        <v>1989</v>
      </c>
      <c r="H272" s="115" t="s">
        <v>125</v>
      </c>
      <c r="I272" s="115">
        <v>3.0305383369999999</v>
      </c>
      <c r="J272" s="115" t="s">
        <v>75</v>
      </c>
      <c r="K272" s="115">
        <f>INDEX(DatosProcesados!$A$1:$BF$101,MATCH(DataBase!A272,DatosProcesados!$A$1:$A$101,0),MATCH(DataBase!J272,DatosProcesados!$A$1:$BF$1,0))</f>
        <v>0</v>
      </c>
      <c r="L272" s="115" t="str">
        <f>INDEX(Modelo!$A$9:$D$89,MATCH(DataBase!$J272,Modelo!$A$9:$A$89,0),MATCH(DataBase!L$1,Modelo!$A$9:$D$9,0))</f>
        <v>Impacto económico y gobernanza</v>
      </c>
      <c r="M272" s="115" t="str">
        <f>INDEX(Modelo!$A$9:$D$89,MATCH(DataBase!$J272,Modelo!$A$9:$A$89,0),MATCH(DataBase!M$1,Modelo!$A$9:$D$9,0))</f>
        <v>Pilar 1</v>
      </c>
      <c r="N272" s="115" t="str">
        <f>INDEX(Modelo!$A$9:$D$89,MATCH(DataBase!$J272,Modelo!$A$9:$A$89,0),MATCH(DataBase!N$1,Modelo!$A$9:$D$9,0))</f>
        <v>boolean</v>
      </c>
      <c r="O272" s="115" t="b">
        <f t="array" ref="O272">IF(N272="negativo",INDEX($AD$3:$AG$51,MATCH(1,($B272=$AD$3:$AD$51)*($J272=$AE$3:$AE$51),0),3),IF(N272="positivo",INDEX($AD$55:$AG$109,MATCH(1,($B272=$AD$55:$AD$109)*($J272=$AE$55:$AE$109),0),3)))</f>
        <v>0</v>
      </c>
      <c r="P272" s="115" t="b">
        <f t="array" ref="P272">IF(N272="negativo",INDEX($AD$3:$AG$51,MATCH(1,($B272=$AD$3:$AD$51)*($J272=$AE$3:$AE$51),0),4),IF(N272="positivo",INDEX($AD$55:$AG$109,MATCH(1,($B272=$AD$55:$AD$109)*($J272=$AE$55:$AE$109),0),4)))</f>
        <v>0</v>
      </c>
      <c r="Q272" s="115" t="str">
        <f>VLOOKUP(M272,Modelo!$A$2:$C$7,2,0)</f>
        <v>Transparencia y Gobierno de la Sostenibilidad</v>
      </c>
      <c r="R272" s="118">
        <f t="array" ref="R272">INDEX(Modelo!$F$1:$H$37,MATCH(1,(DataBase!Q272=Modelo!$G$1:$G$37)*(DataBase!B272=Modelo!$F$1:$F$37),0),3)</f>
        <v>0.23529411764705882</v>
      </c>
      <c r="S272" s="115">
        <f t="shared" si="10"/>
        <v>0</v>
      </c>
      <c r="T272" s="115">
        <f t="shared" si="11"/>
        <v>0</v>
      </c>
    </row>
    <row r="273" spans="1:20" x14ac:dyDescent="0.3">
      <c r="A273" s="115" t="s">
        <v>268</v>
      </c>
      <c r="B273" s="115" t="s">
        <v>216</v>
      </c>
      <c r="C273" s="115" t="s">
        <v>103</v>
      </c>
      <c r="D273" s="115" t="s">
        <v>86</v>
      </c>
      <c r="E273" s="115" t="s">
        <v>86</v>
      </c>
      <c r="F273" s="115" t="s">
        <v>87</v>
      </c>
      <c r="G273" s="115">
        <v>1986</v>
      </c>
      <c r="H273" s="115" t="s">
        <v>125</v>
      </c>
      <c r="I273" s="115">
        <v>2.2734296359999999</v>
      </c>
      <c r="J273" s="115" t="s">
        <v>75</v>
      </c>
      <c r="K273" s="115">
        <f>INDEX(DatosProcesados!$A$1:$BF$101,MATCH(DataBase!A273,DatosProcesados!$A$1:$A$101,0),MATCH(DataBase!J273,DatosProcesados!$A$1:$BF$1,0))</f>
        <v>0</v>
      </c>
      <c r="L273" s="115" t="str">
        <f>INDEX(Modelo!$A$9:$D$89,MATCH(DataBase!$J273,Modelo!$A$9:$A$89,0),MATCH(DataBase!L$1,Modelo!$A$9:$D$9,0))</f>
        <v>Impacto económico y gobernanza</v>
      </c>
      <c r="M273" s="115" t="str">
        <f>INDEX(Modelo!$A$9:$D$89,MATCH(DataBase!$J273,Modelo!$A$9:$A$89,0),MATCH(DataBase!M$1,Modelo!$A$9:$D$9,0))</f>
        <v>Pilar 1</v>
      </c>
      <c r="N273" s="115" t="str">
        <f>INDEX(Modelo!$A$9:$D$89,MATCH(DataBase!$J273,Modelo!$A$9:$A$89,0),MATCH(DataBase!N$1,Modelo!$A$9:$D$9,0))</f>
        <v>boolean</v>
      </c>
      <c r="O273" s="115" t="b">
        <f t="array" ref="O273">IF(N273="negativo",INDEX($AD$3:$AG$51,MATCH(1,($B273=$AD$3:$AD$51)*($J273=$AE$3:$AE$51),0),3),IF(N273="positivo",INDEX($AD$55:$AG$109,MATCH(1,($B273=$AD$55:$AD$109)*($J273=$AE$55:$AE$109),0),3)))</f>
        <v>0</v>
      </c>
      <c r="P273" s="115" t="b">
        <f t="array" ref="P273">IF(N273="negativo",INDEX($AD$3:$AG$51,MATCH(1,($B273=$AD$3:$AD$51)*($J273=$AE$3:$AE$51),0),4),IF(N273="positivo",INDEX($AD$55:$AG$109,MATCH(1,($B273=$AD$55:$AD$109)*($J273=$AE$55:$AE$109),0),4)))</f>
        <v>0</v>
      </c>
      <c r="Q273" s="115" t="str">
        <f>VLOOKUP(M273,Modelo!$A$2:$C$7,2,0)</f>
        <v>Transparencia y Gobierno de la Sostenibilidad</v>
      </c>
      <c r="R273" s="118">
        <f t="array" ref="R273">INDEX(Modelo!$F$1:$H$37,MATCH(1,(DataBase!Q273=Modelo!$G$1:$G$37)*(DataBase!B273=Modelo!$F$1:$F$37),0),3)</f>
        <v>0.15789473684210525</v>
      </c>
      <c r="S273" s="115">
        <f t="shared" si="10"/>
        <v>0</v>
      </c>
      <c r="T273" s="115">
        <f t="shared" si="11"/>
        <v>0</v>
      </c>
    </row>
    <row r="274" spans="1:20" x14ac:dyDescent="0.3">
      <c r="A274" s="115" t="s">
        <v>234</v>
      </c>
      <c r="B274" s="115" t="s">
        <v>216</v>
      </c>
      <c r="C274" s="115" t="s">
        <v>103</v>
      </c>
      <c r="D274" s="115" t="s">
        <v>86</v>
      </c>
      <c r="E274" s="115" t="s">
        <v>86</v>
      </c>
      <c r="F274" s="115" t="s">
        <v>86</v>
      </c>
      <c r="G274" s="115">
        <v>1904</v>
      </c>
      <c r="H274" s="115" t="s">
        <v>125</v>
      </c>
      <c r="I274" s="115">
        <v>2.8467005310000002</v>
      </c>
      <c r="J274" s="115" t="s">
        <v>75</v>
      </c>
      <c r="K274" s="115" t="str">
        <f>INDEX(DatosProcesados!$A$1:$BF$101,MATCH(DataBase!A274,DatosProcesados!$A$1:$A$101,0),MATCH(DataBase!J274,DatosProcesados!$A$1:$BF$1,0))</f>
        <v>Si</v>
      </c>
      <c r="L274" s="115" t="str">
        <f>INDEX(Modelo!$A$9:$D$89,MATCH(DataBase!$J274,Modelo!$A$9:$A$89,0),MATCH(DataBase!L$1,Modelo!$A$9:$D$9,0))</f>
        <v>Impacto económico y gobernanza</v>
      </c>
      <c r="M274" s="115" t="str">
        <f>INDEX(Modelo!$A$9:$D$89,MATCH(DataBase!$J274,Modelo!$A$9:$A$89,0),MATCH(DataBase!M$1,Modelo!$A$9:$D$9,0))</f>
        <v>Pilar 1</v>
      </c>
      <c r="N274" s="115" t="str">
        <f>INDEX(Modelo!$A$9:$D$89,MATCH(DataBase!$J274,Modelo!$A$9:$A$89,0),MATCH(DataBase!N$1,Modelo!$A$9:$D$9,0))</f>
        <v>boolean</v>
      </c>
      <c r="O274" s="115" t="b">
        <f t="array" ref="O274">IF(N274="negativo",INDEX($AD$3:$AG$51,MATCH(1,($B274=$AD$3:$AD$51)*($J274=$AE$3:$AE$51),0),3),IF(N274="positivo",INDEX($AD$55:$AG$109,MATCH(1,($B274=$AD$55:$AD$109)*($J274=$AE$55:$AE$109),0),3)))</f>
        <v>0</v>
      </c>
      <c r="P274" s="115" t="b">
        <f t="array" ref="P274">IF(N274="negativo",INDEX($AD$3:$AG$51,MATCH(1,($B274=$AD$3:$AD$51)*($J274=$AE$3:$AE$51),0),4),IF(N274="positivo",INDEX($AD$55:$AG$109,MATCH(1,($B274=$AD$55:$AD$109)*($J274=$AE$55:$AE$109),0),4)))</f>
        <v>0</v>
      </c>
      <c r="Q274" s="115" t="str">
        <f>VLOOKUP(M274,Modelo!$A$2:$C$7,2,0)</f>
        <v>Transparencia y Gobierno de la Sostenibilidad</v>
      </c>
      <c r="R274" s="118">
        <f t="array" ref="R274">INDEX(Modelo!$F$1:$H$37,MATCH(1,(DataBase!Q274=Modelo!$G$1:$G$37)*(DataBase!B274=Modelo!$F$1:$F$37),0),3)</f>
        <v>0.15789473684210525</v>
      </c>
      <c r="S274" s="115">
        <f t="shared" si="10"/>
        <v>100</v>
      </c>
      <c r="T274" s="115">
        <f t="shared" si="11"/>
        <v>15.789473684210526</v>
      </c>
    </row>
    <row r="275" spans="1:20" x14ac:dyDescent="0.3">
      <c r="A275" s="115" t="s">
        <v>359</v>
      </c>
      <c r="B275" s="115" t="s">
        <v>313</v>
      </c>
      <c r="C275" s="115" t="s">
        <v>103</v>
      </c>
      <c r="D275" s="115" t="s">
        <v>86</v>
      </c>
      <c r="E275" s="115" t="s">
        <v>87</v>
      </c>
      <c r="F275" s="115" t="s">
        <v>87</v>
      </c>
      <c r="G275" s="115">
        <v>1993</v>
      </c>
      <c r="H275" s="115" t="s">
        <v>244</v>
      </c>
      <c r="I275" s="115">
        <v>2.3607916150000001</v>
      </c>
      <c r="J275" s="115" t="s">
        <v>75</v>
      </c>
      <c r="K275" s="115" t="str">
        <f>INDEX(DatosProcesados!$A$1:$BF$101,MATCH(DataBase!A275,DatosProcesados!$A$1:$A$101,0),MATCH(DataBase!J275,DatosProcesados!$A$1:$BF$1,0))</f>
        <v>No</v>
      </c>
      <c r="L275" s="115" t="str">
        <f>INDEX(Modelo!$A$9:$D$89,MATCH(DataBase!$J275,Modelo!$A$9:$A$89,0),MATCH(DataBase!L$1,Modelo!$A$9:$D$9,0))</f>
        <v>Impacto económico y gobernanza</v>
      </c>
      <c r="M275" s="115" t="str">
        <f>INDEX(Modelo!$A$9:$D$89,MATCH(DataBase!$J275,Modelo!$A$9:$A$89,0),MATCH(DataBase!M$1,Modelo!$A$9:$D$9,0))</f>
        <v>Pilar 1</v>
      </c>
      <c r="N275" s="115" t="str">
        <f>INDEX(Modelo!$A$9:$D$89,MATCH(DataBase!$J275,Modelo!$A$9:$A$89,0),MATCH(DataBase!N$1,Modelo!$A$9:$D$9,0))</f>
        <v>boolean</v>
      </c>
      <c r="O275" s="115" t="b">
        <f t="array" ref="O275">IF(N275="negativo",INDEX($AD$3:$AG$51,MATCH(1,($B275=$AD$3:$AD$51)*($J275=$AE$3:$AE$51),0),3),IF(N275="positivo",INDEX($AD$55:$AG$109,MATCH(1,($B275=$AD$55:$AD$109)*($J275=$AE$55:$AE$109),0),3)))</f>
        <v>0</v>
      </c>
      <c r="P275" s="115" t="b">
        <f t="array" ref="P275">IF(N275="negativo",INDEX($AD$3:$AG$51,MATCH(1,($B275=$AD$3:$AD$51)*($J275=$AE$3:$AE$51),0),4),IF(N275="positivo",INDEX($AD$55:$AG$109,MATCH(1,($B275=$AD$55:$AD$109)*($J275=$AE$55:$AE$109),0),4)))</f>
        <v>0</v>
      </c>
      <c r="Q275" s="115" t="str">
        <f>VLOOKUP(M275,Modelo!$A$2:$C$7,2,0)</f>
        <v>Transparencia y Gobierno de la Sostenibilidad</v>
      </c>
      <c r="R275" s="118">
        <f t="array" ref="R275">INDEX(Modelo!$F$1:$H$37,MATCH(1,(DataBase!Q275=Modelo!$G$1:$G$37)*(DataBase!B275=Modelo!$F$1:$F$37),0),3)</f>
        <v>0.23529411764705882</v>
      </c>
      <c r="S275" s="115">
        <f t="shared" si="10"/>
        <v>0</v>
      </c>
      <c r="T275" s="115">
        <f t="shared" si="11"/>
        <v>0</v>
      </c>
    </row>
    <row r="276" spans="1:20" x14ac:dyDescent="0.3">
      <c r="A276" s="115" t="s">
        <v>327</v>
      </c>
      <c r="B276" s="115" t="s">
        <v>313</v>
      </c>
      <c r="C276" s="115" t="s">
        <v>103</v>
      </c>
      <c r="D276" s="115" t="s">
        <v>86</v>
      </c>
      <c r="E276" s="115" t="s">
        <v>86</v>
      </c>
      <c r="F276" s="115" t="s">
        <v>87</v>
      </c>
      <c r="G276" s="115">
        <v>2005</v>
      </c>
      <c r="H276" s="115" t="s">
        <v>328</v>
      </c>
      <c r="I276" s="115">
        <v>10.521119421</v>
      </c>
      <c r="J276" s="115" t="s">
        <v>75</v>
      </c>
      <c r="K276" s="115" t="str">
        <f>INDEX(DatosProcesados!$A$1:$BF$101,MATCH(DataBase!A276,DatosProcesados!$A$1:$A$101,0),MATCH(DataBase!J276,DatosProcesados!$A$1:$BF$1,0))</f>
        <v>Si</v>
      </c>
      <c r="L276" s="115" t="str">
        <f>INDEX(Modelo!$A$9:$D$89,MATCH(DataBase!$J276,Modelo!$A$9:$A$89,0),MATCH(DataBase!L$1,Modelo!$A$9:$D$9,0))</f>
        <v>Impacto económico y gobernanza</v>
      </c>
      <c r="M276" s="115" t="str">
        <f>INDEX(Modelo!$A$9:$D$89,MATCH(DataBase!$J276,Modelo!$A$9:$A$89,0),MATCH(DataBase!M$1,Modelo!$A$9:$D$9,0))</f>
        <v>Pilar 1</v>
      </c>
      <c r="N276" s="115" t="str">
        <f>INDEX(Modelo!$A$9:$D$89,MATCH(DataBase!$J276,Modelo!$A$9:$A$89,0),MATCH(DataBase!N$1,Modelo!$A$9:$D$9,0))</f>
        <v>boolean</v>
      </c>
      <c r="O276" s="115" t="b">
        <f t="array" ref="O276">IF(N276="negativo",INDEX($AD$3:$AG$51,MATCH(1,($B276=$AD$3:$AD$51)*($J276=$AE$3:$AE$51),0),3),IF(N276="positivo",INDEX($AD$55:$AG$109,MATCH(1,($B276=$AD$55:$AD$109)*($J276=$AE$55:$AE$109),0),3)))</f>
        <v>0</v>
      </c>
      <c r="P276" s="115" t="b">
        <f t="array" ref="P276">IF(N276="negativo",INDEX($AD$3:$AG$51,MATCH(1,($B276=$AD$3:$AD$51)*($J276=$AE$3:$AE$51),0),4),IF(N276="positivo",INDEX($AD$55:$AG$109,MATCH(1,($B276=$AD$55:$AD$109)*($J276=$AE$55:$AE$109),0),4)))</f>
        <v>0</v>
      </c>
      <c r="Q276" s="115" t="str">
        <f>VLOOKUP(M276,Modelo!$A$2:$C$7,2,0)</f>
        <v>Transparencia y Gobierno de la Sostenibilidad</v>
      </c>
      <c r="R276" s="118">
        <f t="array" ref="R276">INDEX(Modelo!$F$1:$H$37,MATCH(1,(DataBase!Q276=Modelo!$G$1:$G$37)*(DataBase!B276=Modelo!$F$1:$F$37),0),3)</f>
        <v>0.23529411764705882</v>
      </c>
      <c r="S276" s="115">
        <f t="shared" si="10"/>
        <v>100</v>
      </c>
      <c r="T276" s="115">
        <f t="shared" si="11"/>
        <v>23.52941176470588</v>
      </c>
    </row>
    <row r="277" spans="1:20" x14ac:dyDescent="0.3">
      <c r="A277" s="115" t="s">
        <v>283</v>
      </c>
      <c r="B277" s="115" t="s">
        <v>216</v>
      </c>
      <c r="C277" s="115" t="s">
        <v>103</v>
      </c>
      <c r="D277" s="115" t="s">
        <v>86</v>
      </c>
      <c r="E277" s="115" t="s">
        <v>86</v>
      </c>
      <c r="F277" s="115" t="s">
        <v>87</v>
      </c>
      <c r="G277" s="115">
        <v>1958</v>
      </c>
      <c r="H277" s="115" t="s">
        <v>125</v>
      </c>
      <c r="I277" s="115">
        <v>2.0172595470000001</v>
      </c>
      <c r="J277" s="115" t="s">
        <v>75</v>
      </c>
      <c r="K277" s="115" t="str">
        <f>INDEX(DatosProcesados!$A$1:$BF$101,MATCH(DataBase!A277,DatosProcesados!$A$1:$A$101,0),MATCH(DataBase!J277,DatosProcesados!$A$1:$BF$1,0))</f>
        <v>No</v>
      </c>
      <c r="L277" s="115" t="str">
        <f>INDEX(Modelo!$A$9:$D$89,MATCH(DataBase!$J277,Modelo!$A$9:$A$89,0),MATCH(DataBase!L$1,Modelo!$A$9:$D$9,0))</f>
        <v>Impacto económico y gobernanza</v>
      </c>
      <c r="M277" s="115" t="str">
        <f>INDEX(Modelo!$A$9:$D$89,MATCH(DataBase!$J277,Modelo!$A$9:$A$89,0),MATCH(DataBase!M$1,Modelo!$A$9:$D$9,0))</f>
        <v>Pilar 1</v>
      </c>
      <c r="N277" s="115" t="str">
        <f>INDEX(Modelo!$A$9:$D$89,MATCH(DataBase!$J277,Modelo!$A$9:$A$89,0),MATCH(DataBase!N$1,Modelo!$A$9:$D$9,0))</f>
        <v>boolean</v>
      </c>
      <c r="O277" s="115" t="b">
        <f t="array" ref="O277">IF(N277="negativo",INDEX($AD$3:$AG$51,MATCH(1,($B277=$AD$3:$AD$51)*($J277=$AE$3:$AE$51),0),3),IF(N277="positivo",INDEX($AD$55:$AG$109,MATCH(1,($B277=$AD$55:$AD$109)*($J277=$AE$55:$AE$109),0),3)))</f>
        <v>0</v>
      </c>
      <c r="P277" s="115" t="b">
        <f t="array" ref="P277">IF(N277="negativo",INDEX($AD$3:$AG$51,MATCH(1,($B277=$AD$3:$AD$51)*($J277=$AE$3:$AE$51),0),4),IF(N277="positivo",INDEX($AD$55:$AG$109,MATCH(1,($B277=$AD$55:$AD$109)*($J277=$AE$55:$AE$109),0),4)))</f>
        <v>0</v>
      </c>
      <c r="Q277" s="115" t="str">
        <f>VLOOKUP(M277,Modelo!$A$2:$C$7,2,0)</f>
        <v>Transparencia y Gobierno de la Sostenibilidad</v>
      </c>
      <c r="R277" s="118">
        <f t="array" ref="R277">INDEX(Modelo!$F$1:$H$37,MATCH(1,(DataBase!Q277=Modelo!$G$1:$G$37)*(DataBase!B277=Modelo!$F$1:$F$37),0),3)</f>
        <v>0.15789473684210525</v>
      </c>
      <c r="S277" s="115">
        <f t="shared" si="10"/>
        <v>0</v>
      </c>
      <c r="T277" s="115">
        <f t="shared" si="11"/>
        <v>0</v>
      </c>
    </row>
    <row r="278" spans="1:20" x14ac:dyDescent="0.3">
      <c r="A278" s="115" t="s">
        <v>188</v>
      </c>
      <c r="B278" s="115" t="s">
        <v>84</v>
      </c>
      <c r="C278" s="115" t="s">
        <v>103</v>
      </c>
      <c r="D278" s="115" t="s">
        <v>86</v>
      </c>
      <c r="E278" s="115" t="s">
        <v>87</v>
      </c>
      <c r="F278" s="115" t="s">
        <v>86</v>
      </c>
      <c r="G278" s="115">
        <v>1974</v>
      </c>
      <c r="H278" s="115" t="s">
        <v>125</v>
      </c>
      <c r="I278" s="115">
        <v>2.2729038500000001</v>
      </c>
      <c r="J278" s="115" t="s">
        <v>75</v>
      </c>
      <c r="K278" s="115" t="str">
        <f>INDEX(DatosProcesados!$A$1:$BF$101,MATCH(DataBase!A278,DatosProcesados!$A$1:$A$101,0),MATCH(DataBase!J278,DatosProcesados!$A$1:$BF$1,0))</f>
        <v>Si</v>
      </c>
      <c r="L278" s="115" t="str">
        <f>INDEX(Modelo!$A$9:$D$89,MATCH(DataBase!$J278,Modelo!$A$9:$A$89,0),MATCH(DataBase!L$1,Modelo!$A$9:$D$9,0))</f>
        <v>Impacto económico y gobernanza</v>
      </c>
      <c r="M278" s="115" t="str">
        <f>INDEX(Modelo!$A$9:$D$89,MATCH(DataBase!$J278,Modelo!$A$9:$A$89,0),MATCH(DataBase!M$1,Modelo!$A$9:$D$9,0))</f>
        <v>Pilar 1</v>
      </c>
      <c r="N278" s="115" t="str">
        <f>INDEX(Modelo!$A$9:$D$89,MATCH(DataBase!$J278,Modelo!$A$9:$A$89,0),MATCH(DataBase!N$1,Modelo!$A$9:$D$9,0))</f>
        <v>boolean</v>
      </c>
      <c r="O278" s="115" t="b">
        <f t="array" ref="O278">IF(N278="negativo",INDEX($AD$3:$AG$51,MATCH(1,($B278=$AD$3:$AD$51)*($J278=$AE$3:$AE$51),0),3),IF(N278="positivo",INDEX($AD$55:$AG$109,MATCH(1,($B278=$AD$55:$AD$109)*($J278=$AE$55:$AE$109),0),3)))</f>
        <v>0</v>
      </c>
      <c r="P278" s="115" t="b">
        <f t="array" ref="P278">IF(N278="negativo",INDEX($AD$3:$AG$51,MATCH(1,($B278=$AD$3:$AD$51)*($J278=$AE$3:$AE$51),0),4),IF(N278="positivo",INDEX($AD$55:$AG$109,MATCH(1,($B278=$AD$55:$AD$109)*($J278=$AE$55:$AE$109),0),4)))</f>
        <v>0</v>
      </c>
      <c r="Q278" s="115" t="str">
        <f>VLOOKUP(M278,Modelo!$A$2:$C$7,2,0)</f>
        <v>Transparencia y Gobierno de la Sostenibilidad</v>
      </c>
      <c r="R278" s="118">
        <f t="array" ref="R278">INDEX(Modelo!$F$1:$H$37,MATCH(1,(DataBase!Q278=Modelo!$G$1:$G$37)*(DataBase!B278=Modelo!$F$1:$F$37),0),3)</f>
        <v>0.29411764705882354</v>
      </c>
      <c r="S278" s="115">
        <f t="shared" si="10"/>
        <v>100</v>
      </c>
      <c r="T278" s="115">
        <f t="shared" si="11"/>
        <v>29.411764705882355</v>
      </c>
    </row>
    <row r="279" spans="1:20" x14ac:dyDescent="0.3">
      <c r="A279" s="115" t="s">
        <v>199</v>
      </c>
      <c r="B279" s="115" t="s">
        <v>84</v>
      </c>
      <c r="C279" s="115" t="s">
        <v>103</v>
      </c>
      <c r="D279" s="115" t="s">
        <v>86</v>
      </c>
      <c r="E279" s="115" t="s">
        <v>86</v>
      </c>
      <c r="F279" s="115" t="s">
        <v>87</v>
      </c>
      <c r="G279" s="115">
        <v>2015</v>
      </c>
      <c r="H279" s="115" t="s">
        <v>125</v>
      </c>
      <c r="I279" s="115">
        <v>0.70314701400000001</v>
      </c>
      <c r="J279" s="115" t="s">
        <v>75</v>
      </c>
      <c r="K279" s="115">
        <f>INDEX(DatosProcesados!$A$1:$BF$101,MATCH(DataBase!A279,DatosProcesados!$A$1:$A$101,0),MATCH(DataBase!J279,DatosProcesados!$A$1:$BF$1,0))</f>
        <v>0</v>
      </c>
      <c r="L279" s="115" t="str">
        <f>INDEX(Modelo!$A$9:$D$89,MATCH(DataBase!$J279,Modelo!$A$9:$A$89,0),MATCH(DataBase!L$1,Modelo!$A$9:$D$9,0))</f>
        <v>Impacto económico y gobernanza</v>
      </c>
      <c r="M279" s="115" t="str">
        <f>INDEX(Modelo!$A$9:$D$89,MATCH(DataBase!$J279,Modelo!$A$9:$A$89,0),MATCH(DataBase!M$1,Modelo!$A$9:$D$9,0))</f>
        <v>Pilar 1</v>
      </c>
      <c r="N279" s="115" t="str">
        <f>INDEX(Modelo!$A$9:$D$89,MATCH(DataBase!$J279,Modelo!$A$9:$A$89,0),MATCH(DataBase!N$1,Modelo!$A$9:$D$9,0))</f>
        <v>boolean</v>
      </c>
      <c r="O279" s="115" t="b">
        <f t="array" ref="O279">IF(N279="negativo",INDEX($AD$3:$AG$51,MATCH(1,($B279=$AD$3:$AD$51)*($J279=$AE$3:$AE$51),0),3),IF(N279="positivo",INDEX($AD$55:$AG$109,MATCH(1,($B279=$AD$55:$AD$109)*($J279=$AE$55:$AE$109),0),3)))</f>
        <v>0</v>
      </c>
      <c r="P279" s="115" t="b">
        <f t="array" ref="P279">IF(N279="negativo",INDEX($AD$3:$AG$51,MATCH(1,($B279=$AD$3:$AD$51)*($J279=$AE$3:$AE$51),0),4),IF(N279="positivo",INDEX($AD$55:$AG$109,MATCH(1,($B279=$AD$55:$AD$109)*($J279=$AE$55:$AE$109),0),4)))</f>
        <v>0</v>
      </c>
      <c r="Q279" s="115" t="str">
        <f>VLOOKUP(M279,Modelo!$A$2:$C$7,2,0)</f>
        <v>Transparencia y Gobierno de la Sostenibilidad</v>
      </c>
      <c r="R279" s="118">
        <f t="array" ref="R279">INDEX(Modelo!$F$1:$H$37,MATCH(1,(DataBase!Q279=Modelo!$G$1:$G$37)*(DataBase!B279=Modelo!$F$1:$F$37),0),3)</f>
        <v>0.29411764705882354</v>
      </c>
      <c r="S279" s="115">
        <f t="shared" si="10"/>
        <v>0</v>
      </c>
      <c r="T279" s="115">
        <f t="shared" si="11"/>
        <v>0</v>
      </c>
    </row>
    <row r="280" spans="1:20" x14ac:dyDescent="0.3">
      <c r="A280" s="115" t="s">
        <v>215</v>
      </c>
      <c r="B280" s="115" t="s">
        <v>216</v>
      </c>
      <c r="C280" s="115" t="s">
        <v>97</v>
      </c>
      <c r="D280" s="115" t="s">
        <v>86</v>
      </c>
      <c r="E280" s="115" t="s">
        <v>86</v>
      </c>
      <c r="F280" s="115" t="s">
        <v>86</v>
      </c>
      <c r="G280" s="115">
        <v>1956</v>
      </c>
      <c r="H280" s="115" t="s">
        <v>125</v>
      </c>
      <c r="I280" s="115">
        <v>25.860914507</v>
      </c>
      <c r="J280" s="115" t="s">
        <v>75</v>
      </c>
      <c r="K280" s="115" t="str">
        <f>INDEX(DatosProcesados!$A$1:$BF$101,MATCH(DataBase!A280,DatosProcesados!$A$1:$A$101,0),MATCH(DataBase!J280,DatosProcesados!$A$1:$BF$1,0))</f>
        <v>Si</v>
      </c>
      <c r="L280" s="115" t="str">
        <f>INDEX(Modelo!$A$9:$D$89,MATCH(DataBase!$J280,Modelo!$A$9:$A$89,0),MATCH(DataBase!L$1,Modelo!$A$9:$D$9,0))</f>
        <v>Impacto económico y gobernanza</v>
      </c>
      <c r="M280" s="115" t="str">
        <f>INDEX(Modelo!$A$9:$D$89,MATCH(DataBase!$J280,Modelo!$A$9:$A$89,0),MATCH(DataBase!M$1,Modelo!$A$9:$D$9,0))</f>
        <v>Pilar 1</v>
      </c>
      <c r="N280" s="115" t="str">
        <f>INDEX(Modelo!$A$9:$D$89,MATCH(DataBase!$J280,Modelo!$A$9:$A$89,0),MATCH(DataBase!N$1,Modelo!$A$9:$D$9,0))</f>
        <v>boolean</v>
      </c>
      <c r="O280" s="115" t="b">
        <f t="array" ref="O280">IF(N280="negativo",INDEX($AD$3:$AG$51,MATCH(1,($B280=$AD$3:$AD$51)*($J280=$AE$3:$AE$51),0),3),IF(N280="positivo",INDEX($AD$55:$AG$109,MATCH(1,($B280=$AD$55:$AD$109)*($J280=$AE$55:$AE$109),0),3)))</f>
        <v>0</v>
      </c>
      <c r="P280" s="115" t="b">
        <f t="array" ref="P280">IF(N280="negativo",INDEX($AD$3:$AG$51,MATCH(1,($B280=$AD$3:$AD$51)*($J280=$AE$3:$AE$51),0),4),IF(N280="positivo",INDEX($AD$55:$AG$109,MATCH(1,($B280=$AD$55:$AD$109)*($J280=$AE$55:$AE$109),0),4)))</f>
        <v>0</v>
      </c>
      <c r="Q280" s="115" t="str">
        <f>VLOOKUP(M280,Modelo!$A$2:$C$7,2,0)</f>
        <v>Transparencia y Gobierno de la Sostenibilidad</v>
      </c>
      <c r="R280" s="118">
        <f t="array" ref="R280">INDEX(Modelo!$F$1:$H$37,MATCH(1,(DataBase!Q280=Modelo!$G$1:$G$37)*(DataBase!B280=Modelo!$F$1:$F$37),0),3)</f>
        <v>0.15789473684210525</v>
      </c>
      <c r="S280" s="115">
        <f t="shared" si="10"/>
        <v>100</v>
      </c>
      <c r="T280" s="115">
        <f t="shared" si="11"/>
        <v>15.789473684210526</v>
      </c>
    </row>
    <row r="281" spans="1:20" x14ac:dyDescent="0.3">
      <c r="A281" s="115" t="s">
        <v>257</v>
      </c>
      <c r="B281" s="115" t="s">
        <v>216</v>
      </c>
      <c r="C281" s="115" t="s">
        <v>97</v>
      </c>
      <c r="D281" s="115" t="s">
        <v>86</v>
      </c>
      <c r="E281" s="115" t="s">
        <v>87</v>
      </c>
      <c r="F281" s="115" t="s">
        <v>87</v>
      </c>
      <c r="G281" s="115">
        <v>1898</v>
      </c>
      <c r="H281" s="115" t="s">
        <v>167</v>
      </c>
      <c r="I281" s="115">
        <v>2.4260392159999999</v>
      </c>
      <c r="J281" s="115" t="s">
        <v>75</v>
      </c>
      <c r="K281" s="115" t="str">
        <f>INDEX(DatosProcesados!$A$1:$BF$101,MATCH(DataBase!A281,DatosProcesados!$A$1:$A$101,0),MATCH(DataBase!J281,DatosProcesados!$A$1:$BF$1,0))</f>
        <v>No</v>
      </c>
      <c r="L281" s="115" t="str">
        <f>INDEX(Modelo!$A$9:$D$89,MATCH(DataBase!$J281,Modelo!$A$9:$A$89,0),MATCH(DataBase!L$1,Modelo!$A$9:$D$9,0))</f>
        <v>Impacto económico y gobernanza</v>
      </c>
      <c r="M281" s="115" t="str">
        <f>INDEX(Modelo!$A$9:$D$89,MATCH(DataBase!$J281,Modelo!$A$9:$A$89,0),MATCH(DataBase!M$1,Modelo!$A$9:$D$9,0))</f>
        <v>Pilar 1</v>
      </c>
      <c r="N281" s="115" t="str">
        <f>INDEX(Modelo!$A$9:$D$89,MATCH(DataBase!$J281,Modelo!$A$9:$A$89,0),MATCH(DataBase!N$1,Modelo!$A$9:$D$9,0))</f>
        <v>boolean</v>
      </c>
      <c r="O281" s="115" t="b">
        <f t="array" ref="O281">IF(N281="negativo",INDEX($AD$3:$AG$51,MATCH(1,($B281=$AD$3:$AD$51)*($J281=$AE$3:$AE$51),0),3),IF(N281="positivo",INDEX($AD$55:$AG$109,MATCH(1,($B281=$AD$55:$AD$109)*($J281=$AE$55:$AE$109),0),3)))</f>
        <v>0</v>
      </c>
      <c r="P281" s="115" t="b">
        <f t="array" ref="P281">IF(N281="negativo",INDEX($AD$3:$AG$51,MATCH(1,($B281=$AD$3:$AD$51)*($J281=$AE$3:$AE$51),0),4),IF(N281="positivo",INDEX($AD$55:$AG$109,MATCH(1,($B281=$AD$55:$AD$109)*($J281=$AE$55:$AE$109),0),4)))</f>
        <v>0</v>
      </c>
      <c r="Q281" s="115" t="str">
        <f>VLOOKUP(M281,Modelo!$A$2:$C$7,2,0)</f>
        <v>Transparencia y Gobierno de la Sostenibilidad</v>
      </c>
      <c r="R281" s="118">
        <f t="array" ref="R281">INDEX(Modelo!$F$1:$H$37,MATCH(1,(DataBase!Q281=Modelo!$G$1:$G$37)*(DataBase!B281=Modelo!$F$1:$F$37),0),3)</f>
        <v>0.15789473684210525</v>
      </c>
      <c r="S281" s="115">
        <f t="shared" si="10"/>
        <v>0</v>
      </c>
      <c r="T281" s="115">
        <f t="shared" si="11"/>
        <v>0</v>
      </c>
    </row>
    <row r="282" spans="1:20" x14ac:dyDescent="0.3">
      <c r="A282" s="115" t="s">
        <v>301</v>
      </c>
      <c r="B282" s="115" t="s">
        <v>216</v>
      </c>
      <c r="C282" s="115" t="s">
        <v>103</v>
      </c>
      <c r="D282" s="115" t="s">
        <v>86</v>
      </c>
      <c r="E282" s="115" t="s">
        <v>87</v>
      </c>
      <c r="F282" s="115" t="s">
        <v>86</v>
      </c>
      <c r="G282" s="115">
        <v>1998</v>
      </c>
      <c r="H282" s="115" t="s">
        <v>125</v>
      </c>
      <c r="I282" s="115">
        <v>1.697301486</v>
      </c>
      <c r="J282" s="115" t="s">
        <v>75</v>
      </c>
      <c r="K282" s="115" t="str">
        <f>INDEX(DatosProcesados!$A$1:$BF$101,MATCH(DataBase!A282,DatosProcesados!$A$1:$A$101,0),MATCH(DataBase!J282,DatosProcesados!$A$1:$BF$1,0))</f>
        <v>No</v>
      </c>
      <c r="L282" s="115" t="str">
        <f>INDEX(Modelo!$A$9:$D$89,MATCH(DataBase!$J282,Modelo!$A$9:$A$89,0),MATCH(DataBase!L$1,Modelo!$A$9:$D$9,0))</f>
        <v>Impacto económico y gobernanza</v>
      </c>
      <c r="M282" s="115" t="str">
        <f>INDEX(Modelo!$A$9:$D$89,MATCH(DataBase!$J282,Modelo!$A$9:$A$89,0),MATCH(DataBase!M$1,Modelo!$A$9:$D$9,0))</f>
        <v>Pilar 1</v>
      </c>
      <c r="N282" s="115" t="str">
        <f>INDEX(Modelo!$A$9:$D$89,MATCH(DataBase!$J282,Modelo!$A$9:$A$89,0),MATCH(DataBase!N$1,Modelo!$A$9:$D$9,0))</f>
        <v>boolean</v>
      </c>
      <c r="O282" s="115" t="b">
        <f t="array" ref="O282">IF(N282="negativo",INDEX($AD$3:$AG$51,MATCH(1,($B282=$AD$3:$AD$51)*($J282=$AE$3:$AE$51),0),3),IF(N282="positivo",INDEX($AD$55:$AG$109,MATCH(1,($B282=$AD$55:$AD$109)*($J282=$AE$55:$AE$109),0),3)))</f>
        <v>0</v>
      </c>
      <c r="P282" s="115" t="b">
        <f t="array" ref="P282">IF(N282="negativo",INDEX($AD$3:$AG$51,MATCH(1,($B282=$AD$3:$AD$51)*($J282=$AE$3:$AE$51),0),4),IF(N282="positivo",INDEX($AD$55:$AG$109,MATCH(1,($B282=$AD$55:$AD$109)*($J282=$AE$55:$AE$109),0),4)))</f>
        <v>0</v>
      </c>
      <c r="Q282" s="115" t="str">
        <f>VLOOKUP(M282,Modelo!$A$2:$C$7,2,0)</f>
        <v>Transparencia y Gobierno de la Sostenibilidad</v>
      </c>
      <c r="R282" s="118">
        <f t="array" ref="R282">INDEX(Modelo!$F$1:$H$37,MATCH(1,(DataBase!Q282=Modelo!$G$1:$G$37)*(DataBase!B282=Modelo!$F$1:$F$37),0),3)</f>
        <v>0.15789473684210525</v>
      </c>
      <c r="S282" s="115">
        <f t="shared" si="10"/>
        <v>0</v>
      </c>
      <c r="T282" s="115">
        <f t="shared" si="11"/>
        <v>0</v>
      </c>
    </row>
    <row r="283" spans="1:20" x14ac:dyDescent="0.3">
      <c r="A283" s="115" t="s">
        <v>352</v>
      </c>
      <c r="B283" s="115" t="s">
        <v>313</v>
      </c>
      <c r="C283" s="115" t="s">
        <v>103</v>
      </c>
      <c r="D283" s="115" t="s">
        <v>87</v>
      </c>
      <c r="E283" s="115" t="s">
        <v>87</v>
      </c>
      <c r="F283" s="115" t="s">
        <v>87</v>
      </c>
      <c r="G283" s="115">
        <v>1969</v>
      </c>
      <c r="H283" s="115" t="s">
        <v>353</v>
      </c>
      <c r="I283" s="115">
        <v>3.188315636</v>
      </c>
      <c r="J283" s="115" t="s">
        <v>75</v>
      </c>
      <c r="K283" s="115" t="str">
        <f>INDEX(DatosProcesados!$A$1:$BF$101,MATCH(DataBase!A283,DatosProcesados!$A$1:$A$101,0),MATCH(DataBase!J283,DatosProcesados!$A$1:$BF$1,0))</f>
        <v>Si</v>
      </c>
      <c r="L283" s="115" t="str">
        <f>INDEX(Modelo!$A$9:$D$89,MATCH(DataBase!$J283,Modelo!$A$9:$A$89,0),MATCH(DataBase!L$1,Modelo!$A$9:$D$9,0))</f>
        <v>Impacto económico y gobernanza</v>
      </c>
      <c r="M283" s="115" t="str">
        <f>INDEX(Modelo!$A$9:$D$89,MATCH(DataBase!$J283,Modelo!$A$9:$A$89,0),MATCH(DataBase!M$1,Modelo!$A$9:$D$9,0))</f>
        <v>Pilar 1</v>
      </c>
      <c r="N283" s="115" t="str">
        <f>INDEX(Modelo!$A$9:$D$89,MATCH(DataBase!$J283,Modelo!$A$9:$A$89,0),MATCH(DataBase!N$1,Modelo!$A$9:$D$9,0))</f>
        <v>boolean</v>
      </c>
      <c r="O283" s="115" t="b">
        <f t="array" ref="O283">IF(N283="negativo",INDEX($AD$3:$AG$51,MATCH(1,($B283=$AD$3:$AD$51)*($J283=$AE$3:$AE$51),0),3),IF(N283="positivo",INDEX($AD$55:$AG$109,MATCH(1,($B283=$AD$55:$AD$109)*($J283=$AE$55:$AE$109),0),3)))</f>
        <v>0</v>
      </c>
      <c r="P283" s="115" t="b">
        <f t="array" ref="P283">IF(N283="negativo",INDEX($AD$3:$AG$51,MATCH(1,($B283=$AD$3:$AD$51)*($J283=$AE$3:$AE$51),0),4),IF(N283="positivo",INDEX($AD$55:$AG$109,MATCH(1,($B283=$AD$55:$AD$109)*($J283=$AE$55:$AE$109),0),4)))</f>
        <v>0</v>
      </c>
      <c r="Q283" s="115" t="str">
        <f>VLOOKUP(M283,Modelo!$A$2:$C$7,2,0)</f>
        <v>Transparencia y Gobierno de la Sostenibilidad</v>
      </c>
      <c r="R283" s="118">
        <f t="array" ref="R283">INDEX(Modelo!$F$1:$H$37,MATCH(1,(DataBase!Q283=Modelo!$G$1:$G$37)*(DataBase!B283=Modelo!$F$1:$F$37),0),3)</f>
        <v>0.23529411764705882</v>
      </c>
      <c r="S283" s="115">
        <f t="shared" si="10"/>
        <v>100</v>
      </c>
      <c r="T283" s="115">
        <f t="shared" si="11"/>
        <v>23.52941176470588</v>
      </c>
    </row>
    <row r="284" spans="1:20" x14ac:dyDescent="0.3">
      <c r="A284" s="115" t="s">
        <v>427</v>
      </c>
      <c r="B284" s="115" t="s">
        <v>407</v>
      </c>
      <c r="C284" s="115" t="s">
        <v>103</v>
      </c>
      <c r="D284" s="115" t="s">
        <v>86</v>
      </c>
      <c r="E284" s="115" t="s">
        <v>86</v>
      </c>
      <c r="F284" s="115" t="s">
        <v>87</v>
      </c>
      <c r="G284" s="115">
        <v>2020</v>
      </c>
      <c r="H284" s="115" t="s">
        <v>428</v>
      </c>
      <c r="I284" s="115">
        <v>1.943851598</v>
      </c>
      <c r="J284" s="115" t="s">
        <v>75</v>
      </c>
      <c r="K284" s="115" t="str">
        <f>INDEX(DatosProcesados!$A$1:$BF$101,MATCH(DataBase!A284,DatosProcesados!$A$1:$A$101,0),MATCH(DataBase!J284,DatosProcesados!$A$1:$BF$1,0))</f>
        <v>No</v>
      </c>
      <c r="L284" s="115" t="str">
        <f>INDEX(Modelo!$A$9:$D$89,MATCH(DataBase!$J284,Modelo!$A$9:$A$89,0),MATCH(DataBase!L$1,Modelo!$A$9:$D$9,0))</f>
        <v>Impacto económico y gobernanza</v>
      </c>
      <c r="M284" s="115" t="str">
        <f>INDEX(Modelo!$A$9:$D$89,MATCH(DataBase!$J284,Modelo!$A$9:$A$89,0),MATCH(DataBase!M$1,Modelo!$A$9:$D$9,0))</f>
        <v>Pilar 1</v>
      </c>
      <c r="N284" s="115" t="str">
        <f>INDEX(Modelo!$A$9:$D$89,MATCH(DataBase!$J284,Modelo!$A$9:$A$89,0),MATCH(DataBase!N$1,Modelo!$A$9:$D$9,0))</f>
        <v>boolean</v>
      </c>
      <c r="O284" s="115" t="b">
        <f t="array" ref="O284">IF(N284="negativo",INDEX($AD$3:$AG$51,MATCH(1,($B284=$AD$3:$AD$51)*($J284=$AE$3:$AE$51),0),3),IF(N284="positivo",INDEX($AD$55:$AG$109,MATCH(1,($B284=$AD$55:$AD$109)*($J284=$AE$55:$AE$109),0),3)))</f>
        <v>0</v>
      </c>
      <c r="P284" s="115" t="b">
        <f t="array" ref="P284">IF(N284="negativo",INDEX($AD$3:$AG$51,MATCH(1,($B284=$AD$3:$AD$51)*($J284=$AE$3:$AE$51),0),4),IF(N284="positivo",INDEX($AD$55:$AG$109,MATCH(1,($B284=$AD$55:$AD$109)*($J284=$AE$55:$AE$109),0),4)))</f>
        <v>0</v>
      </c>
      <c r="Q284" s="115" t="str">
        <f>VLOOKUP(M284,Modelo!$A$2:$C$7,2,0)</f>
        <v>Transparencia y Gobierno de la Sostenibilidad</v>
      </c>
      <c r="R284" s="118">
        <f t="array" ref="R284">INDEX(Modelo!$F$1:$H$37,MATCH(1,(DataBase!Q284=Modelo!$G$1:$G$37)*(DataBase!B284=Modelo!$F$1:$F$37),0),3)</f>
        <v>0.15384615384615385</v>
      </c>
      <c r="S284" s="115">
        <f t="shared" si="10"/>
        <v>0</v>
      </c>
      <c r="T284" s="115">
        <f t="shared" si="11"/>
        <v>0</v>
      </c>
    </row>
    <row r="285" spans="1:20" x14ac:dyDescent="0.3">
      <c r="A285" s="115" t="s">
        <v>333</v>
      </c>
      <c r="B285" s="115" t="s">
        <v>313</v>
      </c>
      <c r="C285" s="115" t="s">
        <v>103</v>
      </c>
      <c r="D285" s="115" t="s">
        <v>86</v>
      </c>
      <c r="E285" s="115" t="s">
        <v>86</v>
      </c>
      <c r="F285" s="115" t="s">
        <v>87</v>
      </c>
      <c r="G285" s="115">
        <v>1952</v>
      </c>
      <c r="H285" s="115" t="s">
        <v>177</v>
      </c>
      <c r="I285" s="115">
        <v>5.9910971069999999</v>
      </c>
      <c r="J285" s="115" t="s">
        <v>75</v>
      </c>
      <c r="K285" s="115" t="str">
        <f>INDEX(DatosProcesados!$A$1:$BF$101,MATCH(DataBase!A285,DatosProcesados!$A$1:$A$101,0),MATCH(DataBase!J285,DatosProcesados!$A$1:$BF$1,0))</f>
        <v>Si</v>
      </c>
      <c r="L285" s="115" t="str">
        <f>INDEX(Modelo!$A$9:$D$89,MATCH(DataBase!$J285,Modelo!$A$9:$A$89,0),MATCH(DataBase!L$1,Modelo!$A$9:$D$9,0))</f>
        <v>Impacto económico y gobernanza</v>
      </c>
      <c r="M285" s="115" t="str">
        <f>INDEX(Modelo!$A$9:$D$89,MATCH(DataBase!$J285,Modelo!$A$9:$A$89,0),MATCH(DataBase!M$1,Modelo!$A$9:$D$9,0))</f>
        <v>Pilar 1</v>
      </c>
      <c r="N285" s="115" t="str">
        <f>INDEX(Modelo!$A$9:$D$89,MATCH(DataBase!$J285,Modelo!$A$9:$A$89,0),MATCH(DataBase!N$1,Modelo!$A$9:$D$9,0))</f>
        <v>boolean</v>
      </c>
      <c r="O285" s="115" t="b">
        <f t="array" ref="O285">IF(N285="negativo",INDEX($AD$3:$AG$51,MATCH(1,($B285=$AD$3:$AD$51)*($J285=$AE$3:$AE$51),0),3),IF(N285="positivo",INDEX($AD$55:$AG$109,MATCH(1,($B285=$AD$55:$AD$109)*($J285=$AE$55:$AE$109),0),3)))</f>
        <v>0</v>
      </c>
      <c r="P285" s="115" t="b">
        <f t="array" ref="P285">IF(N285="negativo",INDEX($AD$3:$AG$51,MATCH(1,($B285=$AD$3:$AD$51)*($J285=$AE$3:$AE$51),0),4),IF(N285="positivo",INDEX($AD$55:$AG$109,MATCH(1,($B285=$AD$55:$AD$109)*($J285=$AE$55:$AE$109),0),4)))</f>
        <v>0</v>
      </c>
      <c r="Q285" s="115" t="str">
        <f>VLOOKUP(M285,Modelo!$A$2:$C$7,2,0)</f>
        <v>Transparencia y Gobierno de la Sostenibilidad</v>
      </c>
      <c r="R285" s="118">
        <f t="array" ref="R285">INDEX(Modelo!$F$1:$H$37,MATCH(1,(DataBase!Q285=Modelo!$G$1:$G$37)*(DataBase!B285=Modelo!$F$1:$F$37),0),3)</f>
        <v>0.23529411764705882</v>
      </c>
      <c r="S285" s="115">
        <f t="shared" si="10"/>
        <v>100</v>
      </c>
      <c r="T285" s="115">
        <f t="shared" si="11"/>
        <v>23.52941176470588</v>
      </c>
    </row>
    <row r="286" spans="1:20" x14ac:dyDescent="0.3">
      <c r="A286" s="115" t="s">
        <v>371</v>
      </c>
      <c r="B286" s="115" t="s">
        <v>313</v>
      </c>
      <c r="C286" s="115" t="s">
        <v>103</v>
      </c>
      <c r="D286" s="115" t="s">
        <v>87</v>
      </c>
      <c r="E286" s="115" t="s">
        <v>86</v>
      </c>
      <c r="F286" s="115" t="s">
        <v>87</v>
      </c>
      <c r="G286" s="115">
        <v>1977</v>
      </c>
      <c r="H286" s="115" t="s">
        <v>281</v>
      </c>
      <c r="I286" s="115">
        <v>2.002301595</v>
      </c>
      <c r="J286" s="115" t="s">
        <v>75</v>
      </c>
      <c r="K286" s="115" t="str">
        <f>INDEX(DatosProcesados!$A$1:$BF$101,MATCH(DataBase!A286,DatosProcesados!$A$1:$A$101,0),MATCH(DataBase!J286,DatosProcesados!$A$1:$BF$1,0))</f>
        <v>No</v>
      </c>
      <c r="L286" s="115" t="str">
        <f>INDEX(Modelo!$A$9:$D$89,MATCH(DataBase!$J286,Modelo!$A$9:$A$89,0),MATCH(DataBase!L$1,Modelo!$A$9:$D$9,0))</f>
        <v>Impacto económico y gobernanza</v>
      </c>
      <c r="M286" s="115" t="str">
        <f>INDEX(Modelo!$A$9:$D$89,MATCH(DataBase!$J286,Modelo!$A$9:$A$89,0),MATCH(DataBase!M$1,Modelo!$A$9:$D$9,0))</f>
        <v>Pilar 1</v>
      </c>
      <c r="N286" s="115" t="str">
        <f>INDEX(Modelo!$A$9:$D$89,MATCH(DataBase!$J286,Modelo!$A$9:$A$89,0),MATCH(DataBase!N$1,Modelo!$A$9:$D$9,0))</f>
        <v>boolean</v>
      </c>
      <c r="O286" s="115" t="b">
        <f t="array" ref="O286">IF(N286="negativo",INDEX($AD$3:$AG$51,MATCH(1,($B286=$AD$3:$AD$51)*($J286=$AE$3:$AE$51),0),3),IF(N286="positivo",INDEX($AD$55:$AG$109,MATCH(1,($B286=$AD$55:$AD$109)*($J286=$AE$55:$AE$109),0),3)))</f>
        <v>0</v>
      </c>
      <c r="P286" s="115" t="b">
        <f t="array" ref="P286">IF(N286="negativo",INDEX($AD$3:$AG$51,MATCH(1,($B286=$AD$3:$AD$51)*($J286=$AE$3:$AE$51),0),4),IF(N286="positivo",INDEX($AD$55:$AG$109,MATCH(1,($B286=$AD$55:$AD$109)*($J286=$AE$55:$AE$109),0),4)))</f>
        <v>0</v>
      </c>
      <c r="Q286" s="115" t="str">
        <f>VLOOKUP(M286,Modelo!$A$2:$C$7,2,0)</f>
        <v>Transparencia y Gobierno de la Sostenibilidad</v>
      </c>
      <c r="R286" s="118">
        <f t="array" ref="R286">INDEX(Modelo!$F$1:$H$37,MATCH(1,(DataBase!Q286=Modelo!$G$1:$G$37)*(DataBase!B286=Modelo!$F$1:$F$37),0),3)</f>
        <v>0.23529411764705882</v>
      </c>
      <c r="S286" s="115">
        <f t="shared" si="10"/>
        <v>0</v>
      </c>
      <c r="T286" s="115">
        <f t="shared" si="11"/>
        <v>0</v>
      </c>
    </row>
    <row r="287" spans="1:20" x14ac:dyDescent="0.3">
      <c r="A287" s="115" t="s">
        <v>469</v>
      </c>
      <c r="B287" s="115" t="s">
        <v>467</v>
      </c>
      <c r="C287" s="115" t="s">
        <v>103</v>
      </c>
      <c r="D287" s="115" t="s">
        <v>87</v>
      </c>
      <c r="E287" s="115" t="s">
        <v>86</v>
      </c>
      <c r="F287" s="115" t="s">
        <v>87</v>
      </c>
      <c r="G287" s="115">
        <v>1971</v>
      </c>
      <c r="H287" s="115" t="s">
        <v>244</v>
      </c>
      <c r="I287" s="115">
        <v>2.1567474139999998</v>
      </c>
      <c r="J287" s="115" t="s">
        <v>75</v>
      </c>
      <c r="K287" s="115">
        <f>INDEX(DatosProcesados!$A$1:$BF$101,MATCH(DataBase!A287,DatosProcesados!$A$1:$A$101,0),MATCH(DataBase!J287,DatosProcesados!$A$1:$BF$1,0))</f>
        <v>0</v>
      </c>
      <c r="L287" s="115" t="str">
        <f>INDEX(Modelo!$A$9:$D$89,MATCH(DataBase!$J287,Modelo!$A$9:$A$89,0),MATCH(DataBase!L$1,Modelo!$A$9:$D$9,0))</f>
        <v>Impacto económico y gobernanza</v>
      </c>
      <c r="M287" s="115" t="str">
        <f>INDEX(Modelo!$A$9:$D$89,MATCH(DataBase!$J287,Modelo!$A$9:$A$89,0),MATCH(DataBase!M$1,Modelo!$A$9:$D$9,0))</f>
        <v>Pilar 1</v>
      </c>
      <c r="N287" s="115" t="str">
        <f>INDEX(Modelo!$A$9:$D$89,MATCH(DataBase!$J287,Modelo!$A$9:$A$89,0),MATCH(DataBase!N$1,Modelo!$A$9:$D$9,0))</f>
        <v>boolean</v>
      </c>
      <c r="O287" s="115" t="b">
        <f t="array" ref="O287">IF(N287="negativo",INDEX($AD$3:$AG$51,MATCH(1,($B287=$AD$3:$AD$51)*($J287=$AE$3:$AE$51),0),3),IF(N287="positivo",INDEX($AD$55:$AG$109,MATCH(1,($B287=$AD$55:$AD$109)*($J287=$AE$55:$AE$109),0),3)))</f>
        <v>0</v>
      </c>
      <c r="P287" s="115" t="b">
        <f t="array" ref="P287">IF(N287="negativo",INDEX($AD$3:$AG$51,MATCH(1,($B287=$AD$3:$AD$51)*($J287=$AE$3:$AE$51),0),4),IF(N287="positivo",INDEX($AD$55:$AG$109,MATCH(1,($B287=$AD$55:$AD$109)*($J287=$AE$55:$AE$109),0),4)))</f>
        <v>0</v>
      </c>
      <c r="Q287" s="115" t="str">
        <f>VLOOKUP(M287,Modelo!$A$2:$C$7,2,0)</f>
        <v>Transparencia y Gobierno de la Sostenibilidad</v>
      </c>
      <c r="R287" s="118">
        <f t="array" ref="R287">INDEX(Modelo!$F$1:$H$37,MATCH(1,(DataBase!Q287=Modelo!$G$1:$G$37)*(DataBase!B287=Modelo!$F$1:$F$37),0),3)</f>
        <v>0.14285714285714285</v>
      </c>
      <c r="S287" s="115">
        <f t="shared" si="10"/>
        <v>0</v>
      </c>
      <c r="T287" s="115">
        <f t="shared" si="11"/>
        <v>0</v>
      </c>
    </row>
    <row r="288" spans="1:20" x14ac:dyDescent="0.3">
      <c r="A288" s="115" t="s">
        <v>357</v>
      </c>
      <c r="B288" s="115" t="s">
        <v>313</v>
      </c>
      <c r="C288" s="115" t="s">
        <v>103</v>
      </c>
      <c r="D288" s="115" t="s">
        <v>86</v>
      </c>
      <c r="E288" s="115" t="s">
        <v>86</v>
      </c>
      <c r="F288" s="115" t="s">
        <v>87</v>
      </c>
      <c r="G288" s="115">
        <v>2009</v>
      </c>
      <c r="H288" s="115" t="s">
        <v>358</v>
      </c>
      <c r="I288" s="115">
        <v>2.8694480090000001</v>
      </c>
      <c r="J288" s="115" t="s">
        <v>75</v>
      </c>
      <c r="K288" s="115">
        <f>INDEX(DatosProcesados!$A$1:$BF$101,MATCH(DataBase!A288,DatosProcesados!$A$1:$A$101,0),MATCH(DataBase!J288,DatosProcesados!$A$1:$BF$1,0))</f>
        <v>0</v>
      </c>
      <c r="L288" s="115" t="str">
        <f>INDEX(Modelo!$A$9:$D$89,MATCH(DataBase!$J288,Modelo!$A$9:$A$89,0),MATCH(DataBase!L$1,Modelo!$A$9:$D$9,0))</f>
        <v>Impacto económico y gobernanza</v>
      </c>
      <c r="M288" s="115" t="str">
        <f>INDEX(Modelo!$A$9:$D$89,MATCH(DataBase!$J288,Modelo!$A$9:$A$89,0),MATCH(DataBase!M$1,Modelo!$A$9:$D$9,0))</f>
        <v>Pilar 1</v>
      </c>
      <c r="N288" s="115" t="str">
        <f>INDEX(Modelo!$A$9:$D$89,MATCH(DataBase!$J288,Modelo!$A$9:$A$89,0),MATCH(DataBase!N$1,Modelo!$A$9:$D$9,0))</f>
        <v>boolean</v>
      </c>
      <c r="O288" s="115" t="b">
        <f t="array" ref="O288">IF(N288="negativo",INDEX($AD$3:$AG$51,MATCH(1,($B288=$AD$3:$AD$51)*($J288=$AE$3:$AE$51),0),3),IF(N288="positivo",INDEX($AD$55:$AG$109,MATCH(1,($B288=$AD$55:$AD$109)*($J288=$AE$55:$AE$109),0),3)))</f>
        <v>0</v>
      </c>
      <c r="P288" s="115" t="b">
        <f t="array" ref="P288">IF(N288="negativo",INDEX($AD$3:$AG$51,MATCH(1,($B288=$AD$3:$AD$51)*($J288=$AE$3:$AE$51),0),4),IF(N288="positivo",INDEX($AD$55:$AG$109,MATCH(1,($B288=$AD$55:$AD$109)*($J288=$AE$55:$AE$109),0),4)))</f>
        <v>0</v>
      </c>
      <c r="Q288" s="115" t="str">
        <f>VLOOKUP(M288,Modelo!$A$2:$C$7,2,0)</f>
        <v>Transparencia y Gobierno de la Sostenibilidad</v>
      </c>
      <c r="R288" s="118">
        <f t="array" ref="R288">INDEX(Modelo!$F$1:$H$37,MATCH(1,(DataBase!Q288=Modelo!$G$1:$G$37)*(DataBase!B288=Modelo!$F$1:$F$37),0),3)</f>
        <v>0.23529411764705882</v>
      </c>
      <c r="S288" s="115">
        <f t="shared" si="10"/>
        <v>0</v>
      </c>
      <c r="T288" s="115">
        <f t="shared" si="11"/>
        <v>0</v>
      </c>
    </row>
    <row r="289" spans="1:20" x14ac:dyDescent="0.3">
      <c r="A289" s="115" t="s">
        <v>355</v>
      </c>
      <c r="B289" s="115" t="s">
        <v>313</v>
      </c>
      <c r="C289" s="115" t="s">
        <v>103</v>
      </c>
      <c r="D289" s="115" t="s">
        <v>87</v>
      </c>
      <c r="E289" s="115" t="s">
        <v>86</v>
      </c>
      <c r="F289" s="115" t="s">
        <v>86</v>
      </c>
      <c r="G289" s="115">
        <v>1934</v>
      </c>
      <c r="H289" s="115" t="s">
        <v>125</v>
      </c>
      <c r="I289" s="115">
        <v>3.134365769</v>
      </c>
      <c r="J289" s="115" t="s">
        <v>75</v>
      </c>
      <c r="K289" s="115">
        <f>INDEX(DatosProcesados!$A$1:$BF$101,MATCH(DataBase!A289,DatosProcesados!$A$1:$A$101,0),MATCH(DataBase!J289,DatosProcesados!$A$1:$BF$1,0))</f>
        <v>0</v>
      </c>
      <c r="L289" s="115" t="str">
        <f>INDEX(Modelo!$A$9:$D$89,MATCH(DataBase!$J289,Modelo!$A$9:$A$89,0),MATCH(DataBase!L$1,Modelo!$A$9:$D$9,0))</f>
        <v>Impacto económico y gobernanza</v>
      </c>
      <c r="M289" s="115" t="str">
        <f>INDEX(Modelo!$A$9:$D$89,MATCH(DataBase!$J289,Modelo!$A$9:$A$89,0),MATCH(DataBase!M$1,Modelo!$A$9:$D$9,0))</f>
        <v>Pilar 1</v>
      </c>
      <c r="N289" s="115" t="str">
        <f>INDEX(Modelo!$A$9:$D$89,MATCH(DataBase!$J289,Modelo!$A$9:$A$89,0),MATCH(DataBase!N$1,Modelo!$A$9:$D$9,0))</f>
        <v>boolean</v>
      </c>
      <c r="O289" s="115" t="b">
        <f t="array" ref="O289">IF(N289="negativo",INDEX($AD$3:$AG$51,MATCH(1,($B289=$AD$3:$AD$51)*($J289=$AE$3:$AE$51),0),3),IF(N289="positivo",INDEX($AD$55:$AG$109,MATCH(1,($B289=$AD$55:$AD$109)*($J289=$AE$55:$AE$109),0),3)))</f>
        <v>0</v>
      </c>
      <c r="P289" s="115" t="b">
        <f t="array" ref="P289">IF(N289="negativo",INDEX($AD$3:$AG$51,MATCH(1,($B289=$AD$3:$AD$51)*($J289=$AE$3:$AE$51),0),4),IF(N289="positivo",INDEX($AD$55:$AG$109,MATCH(1,($B289=$AD$55:$AD$109)*($J289=$AE$55:$AE$109),0),4)))</f>
        <v>0</v>
      </c>
      <c r="Q289" s="115" t="str">
        <f>VLOOKUP(M289,Modelo!$A$2:$C$7,2,0)</f>
        <v>Transparencia y Gobierno de la Sostenibilidad</v>
      </c>
      <c r="R289" s="118">
        <f t="array" ref="R289">INDEX(Modelo!$F$1:$H$37,MATCH(1,(DataBase!Q289=Modelo!$G$1:$G$37)*(DataBase!B289=Modelo!$F$1:$F$37),0),3)</f>
        <v>0.23529411764705882</v>
      </c>
      <c r="S289" s="115">
        <f t="shared" si="10"/>
        <v>0</v>
      </c>
      <c r="T289" s="115">
        <f t="shared" si="11"/>
        <v>0</v>
      </c>
    </row>
    <row r="290" spans="1:20" x14ac:dyDescent="0.3">
      <c r="A290" s="115" t="s">
        <v>129</v>
      </c>
      <c r="B290" s="115" t="s">
        <v>84</v>
      </c>
      <c r="C290" s="115" t="s">
        <v>97</v>
      </c>
      <c r="D290" s="115" t="s">
        <v>86</v>
      </c>
      <c r="E290" s="115" t="s">
        <v>87</v>
      </c>
      <c r="F290" s="115" t="s">
        <v>87</v>
      </c>
      <c r="G290" s="115">
        <v>1924</v>
      </c>
      <c r="H290" s="115" t="s">
        <v>130</v>
      </c>
      <c r="I290" s="115">
        <v>6.6721791020000003</v>
      </c>
      <c r="J290" s="115" t="s">
        <v>75</v>
      </c>
      <c r="K290" s="115" t="str">
        <f>INDEX(DatosProcesados!$A$1:$BF$101,MATCH(DataBase!A290,DatosProcesados!$A$1:$A$101,0),MATCH(DataBase!J290,DatosProcesados!$A$1:$BF$1,0))</f>
        <v>Si</v>
      </c>
      <c r="L290" s="115" t="str">
        <f>INDEX(Modelo!$A$9:$D$89,MATCH(DataBase!$J290,Modelo!$A$9:$A$89,0),MATCH(DataBase!L$1,Modelo!$A$9:$D$9,0))</f>
        <v>Impacto económico y gobernanza</v>
      </c>
      <c r="M290" s="115" t="str">
        <f>INDEX(Modelo!$A$9:$D$89,MATCH(DataBase!$J290,Modelo!$A$9:$A$89,0),MATCH(DataBase!M$1,Modelo!$A$9:$D$9,0))</f>
        <v>Pilar 1</v>
      </c>
      <c r="N290" s="115" t="str">
        <f>INDEX(Modelo!$A$9:$D$89,MATCH(DataBase!$J290,Modelo!$A$9:$A$89,0),MATCH(DataBase!N$1,Modelo!$A$9:$D$9,0))</f>
        <v>boolean</v>
      </c>
      <c r="O290" s="115" t="b">
        <f t="array" ref="O290">IF(N290="negativo",INDEX($AD$3:$AG$51,MATCH(1,($B290=$AD$3:$AD$51)*($J290=$AE$3:$AE$51),0),3),IF(N290="positivo",INDEX($AD$55:$AG$109,MATCH(1,($B290=$AD$55:$AD$109)*($J290=$AE$55:$AE$109),0),3)))</f>
        <v>0</v>
      </c>
      <c r="P290" s="115" t="b">
        <f t="array" ref="P290">IF(N290="negativo",INDEX($AD$3:$AG$51,MATCH(1,($B290=$AD$3:$AD$51)*($J290=$AE$3:$AE$51),0),4),IF(N290="positivo",INDEX($AD$55:$AG$109,MATCH(1,($B290=$AD$55:$AD$109)*($J290=$AE$55:$AE$109),0),4)))</f>
        <v>0</v>
      </c>
      <c r="Q290" s="115" t="str">
        <f>VLOOKUP(M290,Modelo!$A$2:$C$7,2,0)</f>
        <v>Transparencia y Gobierno de la Sostenibilidad</v>
      </c>
      <c r="R290" s="118">
        <f t="array" ref="R290">INDEX(Modelo!$F$1:$H$37,MATCH(1,(DataBase!Q290=Modelo!$G$1:$G$37)*(DataBase!B290=Modelo!$F$1:$F$37),0),3)</f>
        <v>0.29411764705882354</v>
      </c>
      <c r="S290" s="115">
        <f t="shared" si="10"/>
        <v>100</v>
      </c>
      <c r="T290" s="115">
        <f t="shared" si="11"/>
        <v>29.411764705882355</v>
      </c>
    </row>
    <row r="291" spans="1:20" x14ac:dyDescent="0.3">
      <c r="A291" s="115" t="s">
        <v>166</v>
      </c>
      <c r="B291" s="115" t="s">
        <v>84</v>
      </c>
      <c r="C291" s="115" t="s">
        <v>103</v>
      </c>
      <c r="D291" s="115" t="s">
        <v>86</v>
      </c>
      <c r="E291" s="115" t="s">
        <v>87</v>
      </c>
      <c r="F291" s="115" t="s">
        <v>87</v>
      </c>
      <c r="G291" s="115">
        <v>1910</v>
      </c>
      <c r="H291" s="115" t="s">
        <v>167</v>
      </c>
      <c r="I291" s="115">
        <v>2.655177809</v>
      </c>
      <c r="J291" s="115" t="s">
        <v>75</v>
      </c>
      <c r="K291" s="115" t="str">
        <f>INDEX(DatosProcesados!$A$1:$BF$101,MATCH(DataBase!A291,DatosProcesados!$A$1:$A$101,0),MATCH(DataBase!J291,DatosProcesados!$A$1:$BF$1,0))</f>
        <v>No</v>
      </c>
      <c r="L291" s="115" t="str">
        <f>INDEX(Modelo!$A$9:$D$89,MATCH(DataBase!$J291,Modelo!$A$9:$A$89,0),MATCH(DataBase!L$1,Modelo!$A$9:$D$9,0))</f>
        <v>Impacto económico y gobernanza</v>
      </c>
      <c r="M291" s="115" t="str">
        <f>INDEX(Modelo!$A$9:$D$89,MATCH(DataBase!$J291,Modelo!$A$9:$A$89,0),MATCH(DataBase!M$1,Modelo!$A$9:$D$9,0))</f>
        <v>Pilar 1</v>
      </c>
      <c r="N291" s="115" t="str">
        <f>INDEX(Modelo!$A$9:$D$89,MATCH(DataBase!$J291,Modelo!$A$9:$A$89,0),MATCH(DataBase!N$1,Modelo!$A$9:$D$9,0))</f>
        <v>boolean</v>
      </c>
      <c r="O291" s="115" t="b">
        <f t="array" ref="O291">IF(N291="negativo",INDEX($AD$3:$AG$51,MATCH(1,($B291=$AD$3:$AD$51)*($J291=$AE$3:$AE$51),0),3),IF(N291="positivo",INDEX($AD$55:$AG$109,MATCH(1,($B291=$AD$55:$AD$109)*($J291=$AE$55:$AE$109),0),3)))</f>
        <v>0</v>
      </c>
      <c r="P291" s="115" t="b">
        <f t="array" ref="P291">IF(N291="negativo",INDEX($AD$3:$AG$51,MATCH(1,($B291=$AD$3:$AD$51)*($J291=$AE$3:$AE$51),0),4),IF(N291="positivo",INDEX($AD$55:$AG$109,MATCH(1,($B291=$AD$55:$AD$109)*($J291=$AE$55:$AE$109),0),4)))</f>
        <v>0</v>
      </c>
      <c r="Q291" s="115" t="str">
        <f>VLOOKUP(M291,Modelo!$A$2:$C$7,2,0)</f>
        <v>Transparencia y Gobierno de la Sostenibilidad</v>
      </c>
      <c r="R291" s="118">
        <f t="array" ref="R291">INDEX(Modelo!$F$1:$H$37,MATCH(1,(DataBase!Q291=Modelo!$G$1:$G$37)*(DataBase!B291=Modelo!$F$1:$F$37),0),3)</f>
        <v>0.29411764705882354</v>
      </c>
      <c r="S291" s="115">
        <f t="shared" si="10"/>
        <v>0</v>
      </c>
      <c r="T291" s="115">
        <f t="shared" si="11"/>
        <v>0</v>
      </c>
    </row>
    <row r="292" spans="1:20" x14ac:dyDescent="0.3">
      <c r="A292" s="115" t="s">
        <v>312</v>
      </c>
      <c r="B292" s="115" t="s">
        <v>313</v>
      </c>
      <c r="C292" s="115" t="s">
        <v>103</v>
      </c>
      <c r="D292" s="115" t="s">
        <v>86</v>
      </c>
      <c r="E292" s="115" t="s">
        <v>87</v>
      </c>
      <c r="F292" s="115" t="s">
        <v>87</v>
      </c>
      <c r="G292" s="115">
        <v>1968</v>
      </c>
      <c r="H292" s="115" t="s">
        <v>125</v>
      </c>
      <c r="I292" s="115">
        <v>24.752011681999999</v>
      </c>
      <c r="J292" s="115" t="s">
        <v>75</v>
      </c>
      <c r="K292" s="115" t="str">
        <f>INDEX(DatosProcesados!$A$1:$BF$101,MATCH(DataBase!A292,DatosProcesados!$A$1:$A$101,0),MATCH(DataBase!J292,DatosProcesados!$A$1:$BF$1,0))</f>
        <v>Si</v>
      </c>
      <c r="L292" s="115" t="str">
        <f>INDEX(Modelo!$A$9:$D$89,MATCH(DataBase!$J292,Modelo!$A$9:$A$89,0),MATCH(DataBase!L$1,Modelo!$A$9:$D$9,0))</f>
        <v>Impacto económico y gobernanza</v>
      </c>
      <c r="M292" s="115" t="str">
        <f>INDEX(Modelo!$A$9:$D$89,MATCH(DataBase!$J292,Modelo!$A$9:$A$89,0),MATCH(DataBase!M$1,Modelo!$A$9:$D$9,0))</f>
        <v>Pilar 1</v>
      </c>
      <c r="N292" s="115" t="str">
        <f>INDEX(Modelo!$A$9:$D$89,MATCH(DataBase!$J292,Modelo!$A$9:$A$89,0),MATCH(DataBase!N$1,Modelo!$A$9:$D$9,0))</f>
        <v>boolean</v>
      </c>
      <c r="O292" s="115" t="b">
        <f t="array" ref="O292">IF(N292="negativo",INDEX($AD$3:$AG$51,MATCH(1,($B292=$AD$3:$AD$51)*($J292=$AE$3:$AE$51),0),3),IF(N292="positivo",INDEX($AD$55:$AG$109,MATCH(1,($B292=$AD$55:$AD$109)*($J292=$AE$55:$AE$109),0),3)))</f>
        <v>0</v>
      </c>
      <c r="P292" s="115" t="b">
        <f t="array" ref="P292">IF(N292="negativo",INDEX($AD$3:$AG$51,MATCH(1,($B292=$AD$3:$AD$51)*($J292=$AE$3:$AE$51),0),4),IF(N292="positivo",INDEX($AD$55:$AG$109,MATCH(1,($B292=$AD$55:$AD$109)*($J292=$AE$55:$AE$109),0),4)))</f>
        <v>0</v>
      </c>
      <c r="Q292" s="115" t="str">
        <f>VLOOKUP(M292,Modelo!$A$2:$C$7,2,0)</f>
        <v>Transparencia y Gobierno de la Sostenibilidad</v>
      </c>
      <c r="R292" s="118">
        <f t="array" ref="R292">INDEX(Modelo!$F$1:$H$37,MATCH(1,(DataBase!Q292=Modelo!$G$1:$G$37)*(DataBase!B292=Modelo!$F$1:$F$37),0),3)</f>
        <v>0.23529411764705882</v>
      </c>
      <c r="S292" s="115">
        <f t="shared" si="10"/>
        <v>100</v>
      </c>
      <c r="T292" s="115">
        <f t="shared" si="11"/>
        <v>23.52941176470588</v>
      </c>
    </row>
    <row r="293" spans="1:20" x14ac:dyDescent="0.3">
      <c r="A293" s="115" t="s">
        <v>162</v>
      </c>
      <c r="B293" s="115" t="s">
        <v>84</v>
      </c>
      <c r="C293" s="115" t="s">
        <v>97</v>
      </c>
      <c r="D293" s="115" t="s">
        <v>86</v>
      </c>
      <c r="E293" s="115" t="s">
        <v>87</v>
      </c>
      <c r="F293" s="115" t="s">
        <v>87</v>
      </c>
      <c r="G293" s="115">
        <v>1979</v>
      </c>
      <c r="H293" s="115" t="s">
        <v>163</v>
      </c>
      <c r="I293" s="115">
        <v>2.956157691</v>
      </c>
      <c r="J293" s="115" t="s">
        <v>75</v>
      </c>
      <c r="K293" s="115" t="str">
        <f>INDEX(DatosProcesados!$A$1:$BF$101,MATCH(DataBase!A293,DatosProcesados!$A$1:$A$101,0),MATCH(DataBase!J293,DatosProcesados!$A$1:$BF$1,0))</f>
        <v>No</v>
      </c>
      <c r="L293" s="115" t="str">
        <f>INDEX(Modelo!$A$9:$D$89,MATCH(DataBase!$J293,Modelo!$A$9:$A$89,0),MATCH(DataBase!L$1,Modelo!$A$9:$D$9,0))</f>
        <v>Impacto económico y gobernanza</v>
      </c>
      <c r="M293" s="115" t="str">
        <f>INDEX(Modelo!$A$9:$D$89,MATCH(DataBase!$J293,Modelo!$A$9:$A$89,0),MATCH(DataBase!M$1,Modelo!$A$9:$D$9,0))</f>
        <v>Pilar 1</v>
      </c>
      <c r="N293" s="115" t="str">
        <f>INDEX(Modelo!$A$9:$D$89,MATCH(DataBase!$J293,Modelo!$A$9:$A$89,0),MATCH(DataBase!N$1,Modelo!$A$9:$D$9,0))</f>
        <v>boolean</v>
      </c>
      <c r="O293" s="115" t="b">
        <f t="array" ref="O293">IF(N293="negativo",INDEX($AD$3:$AG$51,MATCH(1,($B293=$AD$3:$AD$51)*($J293=$AE$3:$AE$51),0),3),IF(N293="positivo",INDEX($AD$55:$AG$109,MATCH(1,($B293=$AD$55:$AD$109)*($J293=$AE$55:$AE$109),0),3)))</f>
        <v>0</v>
      </c>
      <c r="P293" s="115" t="b">
        <f t="array" ref="P293">IF(N293="negativo",INDEX($AD$3:$AG$51,MATCH(1,($B293=$AD$3:$AD$51)*($J293=$AE$3:$AE$51),0),4),IF(N293="positivo",INDEX($AD$55:$AG$109,MATCH(1,($B293=$AD$55:$AD$109)*($J293=$AE$55:$AE$109),0),4)))</f>
        <v>0</v>
      </c>
      <c r="Q293" s="115" t="str">
        <f>VLOOKUP(M293,Modelo!$A$2:$C$7,2,0)</f>
        <v>Transparencia y Gobierno de la Sostenibilidad</v>
      </c>
      <c r="R293" s="118">
        <f t="array" ref="R293">INDEX(Modelo!$F$1:$H$37,MATCH(1,(DataBase!Q293=Modelo!$G$1:$G$37)*(DataBase!B293=Modelo!$F$1:$F$37),0),3)</f>
        <v>0.29411764705882354</v>
      </c>
      <c r="S293" s="115">
        <f t="shared" si="10"/>
        <v>0</v>
      </c>
      <c r="T293" s="115">
        <f t="shared" si="11"/>
        <v>0</v>
      </c>
    </row>
    <row r="294" spans="1:20" x14ac:dyDescent="0.3">
      <c r="A294" s="115" t="s">
        <v>348</v>
      </c>
      <c r="B294" s="115" t="s">
        <v>313</v>
      </c>
      <c r="C294" s="115" t="s">
        <v>103</v>
      </c>
      <c r="D294" s="115" t="s">
        <v>86</v>
      </c>
      <c r="E294" s="115" t="s">
        <v>87</v>
      </c>
      <c r="F294" s="115" t="s">
        <v>87</v>
      </c>
      <c r="G294" s="115">
        <v>1937</v>
      </c>
      <c r="H294" s="115" t="s">
        <v>294</v>
      </c>
      <c r="I294" s="115">
        <v>4.02823039</v>
      </c>
      <c r="J294" s="115" t="s">
        <v>75</v>
      </c>
      <c r="K294" s="115" t="str">
        <f>INDEX(DatosProcesados!$A$1:$BF$101,MATCH(DataBase!A294,DatosProcesados!$A$1:$A$101,0),MATCH(DataBase!J294,DatosProcesados!$A$1:$BF$1,0))</f>
        <v>No</v>
      </c>
      <c r="L294" s="115" t="str">
        <f>INDEX(Modelo!$A$9:$D$89,MATCH(DataBase!$J294,Modelo!$A$9:$A$89,0),MATCH(DataBase!L$1,Modelo!$A$9:$D$9,0))</f>
        <v>Impacto económico y gobernanza</v>
      </c>
      <c r="M294" s="115" t="str">
        <f>INDEX(Modelo!$A$9:$D$89,MATCH(DataBase!$J294,Modelo!$A$9:$A$89,0),MATCH(DataBase!M$1,Modelo!$A$9:$D$9,0))</f>
        <v>Pilar 1</v>
      </c>
      <c r="N294" s="115" t="str">
        <f>INDEX(Modelo!$A$9:$D$89,MATCH(DataBase!$J294,Modelo!$A$9:$A$89,0),MATCH(DataBase!N$1,Modelo!$A$9:$D$9,0))</f>
        <v>boolean</v>
      </c>
      <c r="O294" s="115" t="b">
        <f t="array" ref="O294">IF(N294="negativo",INDEX($AD$3:$AG$51,MATCH(1,($B294=$AD$3:$AD$51)*($J294=$AE$3:$AE$51),0),3),IF(N294="positivo",INDEX($AD$55:$AG$109,MATCH(1,($B294=$AD$55:$AD$109)*($J294=$AE$55:$AE$109),0),3)))</f>
        <v>0</v>
      </c>
      <c r="P294" s="115" t="b">
        <f t="array" ref="P294">IF(N294="negativo",INDEX($AD$3:$AG$51,MATCH(1,($B294=$AD$3:$AD$51)*($J294=$AE$3:$AE$51),0),4),IF(N294="positivo",INDEX($AD$55:$AG$109,MATCH(1,($B294=$AD$55:$AD$109)*($J294=$AE$55:$AE$109),0),4)))</f>
        <v>0</v>
      </c>
      <c r="Q294" s="115" t="str">
        <f>VLOOKUP(M294,Modelo!$A$2:$C$7,2,0)</f>
        <v>Transparencia y Gobierno de la Sostenibilidad</v>
      </c>
      <c r="R294" s="118">
        <f t="array" ref="R294">INDEX(Modelo!$F$1:$H$37,MATCH(1,(DataBase!Q294=Modelo!$G$1:$G$37)*(DataBase!B294=Modelo!$F$1:$F$37),0),3)</f>
        <v>0.23529411764705882</v>
      </c>
      <c r="S294" s="115">
        <f t="shared" si="10"/>
        <v>0</v>
      </c>
      <c r="T294" s="115">
        <f t="shared" si="11"/>
        <v>0</v>
      </c>
    </row>
    <row r="295" spans="1:20" x14ac:dyDescent="0.3">
      <c r="A295" s="115" t="s">
        <v>343</v>
      </c>
      <c r="B295" s="115" t="s">
        <v>313</v>
      </c>
      <c r="C295" s="115" t="s">
        <v>103</v>
      </c>
      <c r="D295" s="115" t="s">
        <v>86</v>
      </c>
      <c r="E295" s="115" t="s">
        <v>86</v>
      </c>
      <c r="F295" s="115" t="s">
        <v>87</v>
      </c>
      <c r="G295" s="115">
        <v>1993</v>
      </c>
      <c r="H295" s="115" t="s">
        <v>281</v>
      </c>
      <c r="I295" s="115">
        <v>4.8704234599999996</v>
      </c>
      <c r="J295" s="115" t="s">
        <v>75</v>
      </c>
      <c r="K295" s="115" t="str">
        <f>INDEX(DatosProcesados!$A$1:$BF$101,MATCH(DataBase!A295,DatosProcesados!$A$1:$A$101,0),MATCH(DataBase!J295,DatosProcesados!$A$1:$BF$1,0))</f>
        <v>No</v>
      </c>
      <c r="L295" s="115" t="str">
        <f>INDEX(Modelo!$A$9:$D$89,MATCH(DataBase!$J295,Modelo!$A$9:$A$89,0),MATCH(DataBase!L$1,Modelo!$A$9:$D$9,0))</f>
        <v>Impacto económico y gobernanza</v>
      </c>
      <c r="M295" s="115" t="str">
        <f>INDEX(Modelo!$A$9:$D$89,MATCH(DataBase!$J295,Modelo!$A$9:$A$89,0),MATCH(DataBase!M$1,Modelo!$A$9:$D$9,0))</f>
        <v>Pilar 1</v>
      </c>
      <c r="N295" s="115" t="str">
        <f>INDEX(Modelo!$A$9:$D$89,MATCH(DataBase!$J295,Modelo!$A$9:$A$89,0),MATCH(DataBase!N$1,Modelo!$A$9:$D$9,0))</f>
        <v>boolean</v>
      </c>
      <c r="O295" s="115" t="b">
        <f t="array" ref="O295">IF(N295="negativo",INDEX($AD$3:$AG$51,MATCH(1,($B295=$AD$3:$AD$51)*($J295=$AE$3:$AE$51),0),3),IF(N295="positivo",INDEX($AD$55:$AG$109,MATCH(1,($B295=$AD$55:$AD$109)*($J295=$AE$55:$AE$109),0),3)))</f>
        <v>0</v>
      </c>
      <c r="P295" s="115" t="b">
        <f t="array" ref="P295">IF(N295="negativo",INDEX($AD$3:$AG$51,MATCH(1,($B295=$AD$3:$AD$51)*($J295=$AE$3:$AE$51),0),4),IF(N295="positivo",INDEX($AD$55:$AG$109,MATCH(1,($B295=$AD$55:$AD$109)*($J295=$AE$55:$AE$109),0),4)))</f>
        <v>0</v>
      </c>
      <c r="Q295" s="115" t="str">
        <f>VLOOKUP(M295,Modelo!$A$2:$C$7,2,0)</f>
        <v>Transparencia y Gobierno de la Sostenibilidad</v>
      </c>
      <c r="R295" s="118">
        <f t="array" ref="R295">INDEX(Modelo!$F$1:$H$37,MATCH(1,(DataBase!Q295=Modelo!$G$1:$G$37)*(DataBase!B295=Modelo!$F$1:$F$37),0),3)</f>
        <v>0.23529411764705882</v>
      </c>
      <c r="S295" s="115">
        <f t="shared" si="10"/>
        <v>0</v>
      </c>
      <c r="T295" s="115">
        <f t="shared" si="11"/>
        <v>0</v>
      </c>
    </row>
    <row r="296" spans="1:20" x14ac:dyDescent="0.3">
      <c r="A296" s="115" t="s">
        <v>367</v>
      </c>
      <c r="B296" s="115" t="s">
        <v>313</v>
      </c>
      <c r="C296" s="115" t="s">
        <v>103</v>
      </c>
      <c r="D296" s="115" t="s">
        <v>86</v>
      </c>
      <c r="E296" s="115" t="s">
        <v>86</v>
      </c>
      <c r="F296" s="115" t="s">
        <v>86</v>
      </c>
      <c r="G296" s="115">
        <v>1966</v>
      </c>
      <c r="H296" s="115" t="s">
        <v>125</v>
      </c>
      <c r="I296" s="115">
        <v>2.0461661379999998</v>
      </c>
      <c r="J296" s="115" t="s">
        <v>75</v>
      </c>
      <c r="K296" s="115" t="str">
        <f>INDEX(DatosProcesados!$A$1:$BF$101,MATCH(DataBase!A296,DatosProcesados!$A$1:$A$101,0),MATCH(DataBase!J296,DatosProcesados!$A$1:$BF$1,0))</f>
        <v>No</v>
      </c>
      <c r="L296" s="115" t="str">
        <f>INDEX(Modelo!$A$9:$D$89,MATCH(DataBase!$J296,Modelo!$A$9:$A$89,0),MATCH(DataBase!L$1,Modelo!$A$9:$D$9,0))</f>
        <v>Impacto económico y gobernanza</v>
      </c>
      <c r="M296" s="115" t="str">
        <f>INDEX(Modelo!$A$9:$D$89,MATCH(DataBase!$J296,Modelo!$A$9:$A$89,0),MATCH(DataBase!M$1,Modelo!$A$9:$D$9,0))</f>
        <v>Pilar 1</v>
      </c>
      <c r="N296" s="115" t="str">
        <f>INDEX(Modelo!$A$9:$D$89,MATCH(DataBase!$J296,Modelo!$A$9:$A$89,0),MATCH(DataBase!N$1,Modelo!$A$9:$D$9,0))</f>
        <v>boolean</v>
      </c>
      <c r="O296" s="115" t="b">
        <f t="array" ref="O296">IF(N296="negativo",INDEX($AD$3:$AG$51,MATCH(1,($B296=$AD$3:$AD$51)*($J296=$AE$3:$AE$51),0),3),IF(N296="positivo",INDEX($AD$55:$AG$109,MATCH(1,($B296=$AD$55:$AD$109)*($J296=$AE$55:$AE$109),0),3)))</f>
        <v>0</v>
      </c>
      <c r="P296" s="115" t="b">
        <f t="array" ref="P296">IF(N296="negativo",INDEX($AD$3:$AG$51,MATCH(1,($B296=$AD$3:$AD$51)*($J296=$AE$3:$AE$51),0),4),IF(N296="positivo",INDEX($AD$55:$AG$109,MATCH(1,($B296=$AD$55:$AD$109)*($J296=$AE$55:$AE$109),0),4)))</f>
        <v>0</v>
      </c>
      <c r="Q296" s="115" t="str">
        <f>VLOOKUP(M296,Modelo!$A$2:$C$7,2,0)</f>
        <v>Transparencia y Gobierno de la Sostenibilidad</v>
      </c>
      <c r="R296" s="118">
        <f t="array" ref="R296">INDEX(Modelo!$F$1:$H$37,MATCH(1,(DataBase!Q296=Modelo!$G$1:$G$37)*(DataBase!B296=Modelo!$F$1:$F$37),0),3)</f>
        <v>0.23529411764705882</v>
      </c>
      <c r="S296" s="115">
        <f t="shared" si="10"/>
        <v>0</v>
      </c>
      <c r="T296" s="115">
        <f t="shared" si="11"/>
        <v>0</v>
      </c>
    </row>
    <row r="297" spans="1:20" x14ac:dyDescent="0.3">
      <c r="A297" s="115" t="s">
        <v>374</v>
      </c>
      <c r="B297" s="115" t="s">
        <v>313</v>
      </c>
      <c r="C297" s="115" t="s">
        <v>103</v>
      </c>
      <c r="D297" s="115" t="s">
        <v>86</v>
      </c>
      <c r="E297" s="115" t="s">
        <v>87</v>
      </c>
      <c r="F297" s="115" t="s">
        <v>87</v>
      </c>
      <c r="G297" s="115">
        <v>1929</v>
      </c>
      <c r="H297" s="115" t="s">
        <v>375</v>
      </c>
      <c r="I297" s="115">
        <v>1.928223518</v>
      </c>
      <c r="J297" s="115" t="s">
        <v>75</v>
      </c>
      <c r="K297" s="115">
        <f>INDEX(DatosProcesados!$A$1:$BF$101,MATCH(DataBase!A297,DatosProcesados!$A$1:$A$101,0),MATCH(DataBase!J297,DatosProcesados!$A$1:$BF$1,0))</f>
        <v>0</v>
      </c>
      <c r="L297" s="115" t="str">
        <f>INDEX(Modelo!$A$9:$D$89,MATCH(DataBase!$J297,Modelo!$A$9:$A$89,0),MATCH(DataBase!L$1,Modelo!$A$9:$D$9,0))</f>
        <v>Impacto económico y gobernanza</v>
      </c>
      <c r="M297" s="115" t="str">
        <f>INDEX(Modelo!$A$9:$D$89,MATCH(DataBase!$J297,Modelo!$A$9:$A$89,0),MATCH(DataBase!M$1,Modelo!$A$9:$D$9,0))</f>
        <v>Pilar 1</v>
      </c>
      <c r="N297" s="115" t="str">
        <f>INDEX(Modelo!$A$9:$D$89,MATCH(DataBase!$J297,Modelo!$A$9:$A$89,0),MATCH(DataBase!N$1,Modelo!$A$9:$D$9,0))</f>
        <v>boolean</v>
      </c>
      <c r="O297" s="115" t="b">
        <f t="array" ref="O297">IF(N297="negativo",INDEX($AD$3:$AG$51,MATCH(1,($B297=$AD$3:$AD$51)*($J297=$AE$3:$AE$51),0),3),IF(N297="positivo",INDEX($AD$55:$AG$109,MATCH(1,($B297=$AD$55:$AD$109)*($J297=$AE$55:$AE$109),0),3)))</f>
        <v>0</v>
      </c>
      <c r="P297" s="115" t="b">
        <f t="array" ref="P297">IF(N297="negativo",INDEX($AD$3:$AG$51,MATCH(1,($B297=$AD$3:$AD$51)*($J297=$AE$3:$AE$51),0),4),IF(N297="positivo",INDEX($AD$55:$AG$109,MATCH(1,($B297=$AD$55:$AD$109)*($J297=$AE$55:$AE$109),0),4)))</f>
        <v>0</v>
      </c>
      <c r="Q297" s="115" t="str">
        <f>VLOOKUP(M297,Modelo!$A$2:$C$7,2,0)</f>
        <v>Transparencia y Gobierno de la Sostenibilidad</v>
      </c>
      <c r="R297" s="118">
        <f t="array" ref="R297">INDEX(Modelo!$F$1:$H$37,MATCH(1,(DataBase!Q297=Modelo!$G$1:$G$37)*(DataBase!B297=Modelo!$F$1:$F$37),0),3)</f>
        <v>0.23529411764705882</v>
      </c>
      <c r="S297" s="115">
        <f t="shared" si="10"/>
        <v>0</v>
      </c>
      <c r="T297" s="115">
        <f t="shared" si="11"/>
        <v>0</v>
      </c>
    </row>
    <row r="298" spans="1:20" x14ac:dyDescent="0.3">
      <c r="A298" s="115" t="s">
        <v>201</v>
      </c>
      <c r="B298" s="115" t="s">
        <v>84</v>
      </c>
      <c r="C298" s="115" t="s">
        <v>103</v>
      </c>
      <c r="D298" s="115" t="s">
        <v>86</v>
      </c>
      <c r="E298" s="115" t="s">
        <v>86</v>
      </c>
      <c r="F298" s="115" t="s">
        <v>86</v>
      </c>
      <c r="G298" s="115">
        <v>1987</v>
      </c>
      <c r="H298" s="115" t="s">
        <v>125</v>
      </c>
      <c r="I298" s="115">
        <v>0</v>
      </c>
      <c r="J298" s="115" t="s">
        <v>75</v>
      </c>
      <c r="K298" s="115" t="str">
        <f>INDEX(DatosProcesados!$A$1:$BF$101,MATCH(DataBase!A298,DatosProcesados!$A$1:$A$101,0),MATCH(DataBase!J298,DatosProcesados!$A$1:$BF$1,0))</f>
        <v>Si</v>
      </c>
      <c r="L298" s="115" t="str">
        <f>INDEX(Modelo!$A$9:$D$89,MATCH(DataBase!$J298,Modelo!$A$9:$A$89,0),MATCH(DataBase!L$1,Modelo!$A$9:$D$9,0))</f>
        <v>Impacto económico y gobernanza</v>
      </c>
      <c r="M298" s="115" t="str">
        <f>INDEX(Modelo!$A$9:$D$89,MATCH(DataBase!$J298,Modelo!$A$9:$A$89,0),MATCH(DataBase!M$1,Modelo!$A$9:$D$9,0))</f>
        <v>Pilar 1</v>
      </c>
      <c r="N298" s="115" t="str">
        <f>INDEX(Modelo!$A$9:$D$89,MATCH(DataBase!$J298,Modelo!$A$9:$A$89,0),MATCH(DataBase!N$1,Modelo!$A$9:$D$9,0))</f>
        <v>boolean</v>
      </c>
      <c r="O298" s="115" t="b">
        <f t="array" ref="O298">IF(N298="negativo",INDEX($AD$3:$AG$51,MATCH(1,($B298=$AD$3:$AD$51)*($J298=$AE$3:$AE$51),0),3),IF(N298="positivo",INDEX($AD$55:$AG$109,MATCH(1,($B298=$AD$55:$AD$109)*($J298=$AE$55:$AE$109),0),3)))</f>
        <v>0</v>
      </c>
      <c r="P298" s="115" t="b">
        <f t="array" ref="P298">IF(N298="negativo",INDEX($AD$3:$AG$51,MATCH(1,($B298=$AD$3:$AD$51)*($J298=$AE$3:$AE$51),0),4),IF(N298="positivo",INDEX($AD$55:$AG$109,MATCH(1,($B298=$AD$55:$AD$109)*($J298=$AE$55:$AE$109),0),4)))</f>
        <v>0</v>
      </c>
      <c r="Q298" s="115" t="str">
        <f>VLOOKUP(M298,Modelo!$A$2:$C$7,2,0)</f>
        <v>Transparencia y Gobierno de la Sostenibilidad</v>
      </c>
      <c r="R298" s="118">
        <f t="array" ref="R298">INDEX(Modelo!$F$1:$H$37,MATCH(1,(DataBase!Q298=Modelo!$G$1:$G$37)*(DataBase!B298=Modelo!$F$1:$F$37),0),3)</f>
        <v>0.29411764705882354</v>
      </c>
      <c r="S298" s="115">
        <f t="shared" si="10"/>
        <v>100</v>
      </c>
      <c r="T298" s="115">
        <f t="shared" si="11"/>
        <v>29.411764705882355</v>
      </c>
    </row>
    <row r="299" spans="1:20" x14ac:dyDescent="0.3">
      <c r="A299" s="115" t="s">
        <v>421</v>
      </c>
      <c r="B299" s="115" t="s">
        <v>407</v>
      </c>
      <c r="C299" s="115" t="s">
        <v>103</v>
      </c>
      <c r="D299" s="115" t="s">
        <v>86</v>
      </c>
      <c r="E299" s="115" t="s">
        <v>86</v>
      </c>
      <c r="F299" s="115" t="s">
        <v>87</v>
      </c>
      <c r="G299" s="115">
        <v>2016</v>
      </c>
      <c r="H299" s="115" t="s">
        <v>422</v>
      </c>
      <c r="I299" s="115">
        <v>5.4833186859999996</v>
      </c>
      <c r="J299" s="115" t="s">
        <v>75</v>
      </c>
      <c r="K299" s="115">
        <f>INDEX(DatosProcesados!$A$1:$BF$101,MATCH(DataBase!A299,DatosProcesados!$A$1:$A$101,0),MATCH(DataBase!J299,DatosProcesados!$A$1:$BF$1,0))</f>
        <v>0</v>
      </c>
      <c r="L299" s="115" t="str">
        <f>INDEX(Modelo!$A$9:$D$89,MATCH(DataBase!$J299,Modelo!$A$9:$A$89,0),MATCH(DataBase!L$1,Modelo!$A$9:$D$9,0))</f>
        <v>Impacto económico y gobernanza</v>
      </c>
      <c r="M299" s="115" t="str">
        <f>INDEX(Modelo!$A$9:$D$89,MATCH(DataBase!$J299,Modelo!$A$9:$A$89,0),MATCH(DataBase!M$1,Modelo!$A$9:$D$9,0))</f>
        <v>Pilar 1</v>
      </c>
      <c r="N299" s="115" t="str">
        <f>INDEX(Modelo!$A$9:$D$89,MATCH(DataBase!$J299,Modelo!$A$9:$A$89,0),MATCH(DataBase!N$1,Modelo!$A$9:$D$9,0))</f>
        <v>boolean</v>
      </c>
      <c r="O299" s="115" t="b">
        <f t="array" ref="O299">IF(N299="negativo",INDEX($AD$3:$AG$51,MATCH(1,($B299=$AD$3:$AD$51)*($J299=$AE$3:$AE$51),0),3),IF(N299="positivo",INDEX($AD$55:$AG$109,MATCH(1,($B299=$AD$55:$AD$109)*($J299=$AE$55:$AE$109),0),3)))</f>
        <v>0</v>
      </c>
      <c r="P299" s="115" t="b">
        <f t="array" ref="P299">IF(N299="negativo",INDEX($AD$3:$AG$51,MATCH(1,($B299=$AD$3:$AD$51)*($J299=$AE$3:$AE$51),0),4),IF(N299="positivo",INDEX($AD$55:$AG$109,MATCH(1,($B299=$AD$55:$AD$109)*($J299=$AE$55:$AE$109),0),4)))</f>
        <v>0</v>
      </c>
      <c r="Q299" s="115" t="str">
        <f>VLOOKUP(M299,Modelo!$A$2:$C$7,2,0)</f>
        <v>Transparencia y Gobierno de la Sostenibilidad</v>
      </c>
      <c r="R299" s="118">
        <f t="array" ref="R299">INDEX(Modelo!$F$1:$H$37,MATCH(1,(DataBase!Q299=Modelo!$G$1:$G$37)*(DataBase!B299=Modelo!$F$1:$F$37),0),3)</f>
        <v>0.15384615384615385</v>
      </c>
      <c r="S299" s="115">
        <f t="shared" si="10"/>
        <v>0</v>
      </c>
      <c r="T299" s="115">
        <f t="shared" si="11"/>
        <v>0</v>
      </c>
    </row>
    <row r="300" spans="1:20" x14ac:dyDescent="0.3">
      <c r="A300" s="115" t="s">
        <v>293</v>
      </c>
      <c r="B300" s="115" t="s">
        <v>216</v>
      </c>
      <c r="C300" s="115" t="s">
        <v>103</v>
      </c>
      <c r="D300" s="115" t="s">
        <v>86</v>
      </c>
      <c r="E300" s="115" t="s">
        <v>87</v>
      </c>
      <c r="F300" s="115" t="s">
        <v>87</v>
      </c>
      <c r="G300" s="115">
        <v>1955</v>
      </c>
      <c r="H300" s="115" t="s">
        <v>294</v>
      </c>
      <c r="I300" s="115">
        <v>1.8313776939999999</v>
      </c>
      <c r="J300" s="115" t="s">
        <v>75</v>
      </c>
      <c r="K300" s="115" t="str">
        <f>INDEX(DatosProcesados!$A$1:$BF$101,MATCH(DataBase!A300,DatosProcesados!$A$1:$A$101,0),MATCH(DataBase!J300,DatosProcesados!$A$1:$BF$1,0))</f>
        <v>No</v>
      </c>
      <c r="L300" s="115" t="str">
        <f>INDEX(Modelo!$A$9:$D$89,MATCH(DataBase!$J300,Modelo!$A$9:$A$89,0),MATCH(DataBase!L$1,Modelo!$A$9:$D$9,0))</f>
        <v>Impacto económico y gobernanza</v>
      </c>
      <c r="M300" s="115" t="str">
        <f>INDEX(Modelo!$A$9:$D$89,MATCH(DataBase!$J300,Modelo!$A$9:$A$89,0),MATCH(DataBase!M$1,Modelo!$A$9:$D$9,0))</f>
        <v>Pilar 1</v>
      </c>
      <c r="N300" s="115" t="str">
        <f>INDEX(Modelo!$A$9:$D$89,MATCH(DataBase!$J300,Modelo!$A$9:$A$89,0),MATCH(DataBase!N$1,Modelo!$A$9:$D$9,0))</f>
        <v>boolean</v>
      </c>
      <c r="O300" s="115" t="b">
        <f t="array" ref="O300">IF(N300="negativo",INDEX($AD$3:$AG$51,MATCH(1,($B300=$AD$3:$AD$51)*($J300=$AE$3:$AE$51),0),3),IF(N300="positivo",INDEX($AD$55:$AG$109,MATCH(1,($B300=$AD$55:$AD$109)*($J300=$AE$55:$AE$109),0),3)))</f>
        <v>0</v>
      </c>
      <c r="P300" s="115" t="b">
        <f t="array" ref="P300">IF(N300="negativo",INDEX($AD$3:$AG$51,MATCH(1,($B300=$AD$3:$AD$51)*($J300=$AE$3:$AE$51),0),4),IF(N300="positivo",INDEX($AD$55:$AG$109,MATCH(1,($B300=$AD$55:$AD$109)*($J300=$AE$55:$AE$109),0),4)))</f>
        <v>0</v>
      </c>
      <c r="Q300" s="115" t="str">
        <f>VLOOKUP(M300,Modelo!$A$2:$C$7,2,0)</f>
        <v>Transparencia y Gobierno de la Sostenibilidad</v>
      </c>
      <c r="R300" s="118">
        <f t="array" ref="R300">INDEX(Modelo!$F$1:$H$37,MATCH(1,(DataBase!Q300=Modelo!$G$1:$G$37)*(DataBase!B300=Modelo!$F$1:$F$37),0),3)</f>
        <v>0.15789473684210525</v>
      </c>
      <c r="S300" s="115">
        <f t="shared" si="10"/>
        <v>0</v>
      </c>
      <c r="T300" s="115">
        <f t="shared" si="11"/>
        <v>0</v>
      </c>
    </row>
    <row r="301" spans="1:20" x14ac:dyDescent="0.3">
      <c r="A301" s="115" t="s">
        <v>298</v>
      </c>
      <c r="B301" s="115" t="s">
        <v>216</v>
      </c>
      <c r="C301" s="115" t="s">
        <v>103</v>
      </c>
      <c r="D301" s="115" t="s">
        <v>86</v>
      </c>
      <c r="E301" s="115" t="s">
        <v>86</v>
      </c>
      <c r="F301" s="115" t="s">
        <v>87</v>
      </c>
      <c r="G301" s="115">
        <v>1993</v>
      </c>
      <c r="H301" s="115" t="s">
        <v>299</v>
      </c>
      <c r="I301" s="115">
        <v>1.7653399919999999</v>
      </c>
      <c r="J301" s="115" t="s">
        <v>75</v>
      </c>
      <c r="K301" s="115" t="str">
        <f>INDEX(DatosProcesados!$A$1:$BF$101,MATCH(DataBase!A301,DatosProcesados!$A$1:$A$101,0),MATCH(DataBase!J301,DatosProcesados!$A$1:$BF$1,0))</f>
        <v>Si</v>
      </c>
      <c r="L301" s="115" t="str">
        <f>INDEX(Modelo!$A$9:$D$89,MATCH(DataBase!$J301,Modelo!$A$9:$A$89,0),MATCH(DataBase!L$1,Modelo!$A$9:$D$9,0))</f>
        <v>Impacto económico y gobernanza</v>
      </c>
      <c r="M301" s="115" t="str">
        <f>INDEX(Modelo!$A$9:$D$89,MATCH(DataBase!$J301,Modelo!$A$9:$A$89,0),MATCH(DataBase!M$1,Modelo!$A$9:$D$9,0))</f>
        <v>Pilar 1</v>
      </c>
      <c r="N301" s="115" t="str">
        <f>INDEX(Modelo!$A$9:$D$89,MATCH(DataBase!$J301,Modelo!$A$9:$A$89,0),MATCH(DataBase!N$1,Modelo!$A$9:$D$9,0))</f>
        <v>boolean</v>
      </c>
      <c r="O301" s="115" t="b">
        <f t="array" ref="O301">IF(N301="negativo",INDEX($AD$3:$AG$51,MATCH(1,($B301=$AD$3:$AD$51)*($J301=$AE$3:$AE$51),0),3),IF(N301="positivo",INDEX($AD$55:$AG$109,MATCH(1,($B301=$AD$55:$AD$109)*($J301=$AE$55:$AE$109),0),3)))</f>
        <v>0</v>
      </c>
      <c r="P301" s="115" t="b">
        <f t="array" ref="P301">IF(N301="negativo",INDEX($AD$3:$AG$51,MATCH(1,($B301=$AD$3:$AD$51)*($J301=$AE$3:$AE$51),0),4),IF(N301="positivo",INDEX($AD$55:$AG$109,MATCH(1,($B301=$AD$55:$AD$109)*($J301=$AE$55:$AE$109),0),4)))</f>
        <v>0</v>
      </c>
      <c r="Q301" s="115" t="str">
        <f>VLOOKUP(M301,Modelo!$A$2:$C$7,2,0)</f>
        <v>Transparencia y Gobierno de la Sostenibilidad</v>
      </c>
      <c r="R301" s="118">
        <f t="array" ref="R301">INDEX(Modelo!$F$1:$H$37,MATCH(1,(DataBase!Q301=Modelo!$G$1:$G$37)*(DataBase!B301=Modelo!$F$1:$F$37),0),3)</f>
        <v>0.15789473684210525</v>
      </c>
      <c r="S301" s="115">
        <f t="shared" si="10"/>
        <v>100</v>
      </c>
      <c r="T301" s="115">
        <f t="shared" si="11"/>
        <v>15.789473684210526</v>
      </c>
    </row>
    <row r="302" spans="1:20" x14ac:dyDescent="0.3">
      <c r="A302" s="115" t="s">
        <v>472</v>
      </c>
      <c r="B302" s="115" t="s">
        <v>467</v>
      </c>
      <c r="C302" s="115" t="s">
        <v>103</v>
      </c>
      <c r="D302" s="115" t="s">
        <v>86</v>
      </c>
      <c r="E302" s="115" t="s">
        <v>86</v>
      </c>
      <c r="F302" s="115" t="s">
        <v>86</v>
      </c>
      <c r="G302" s="115">
        <v>2007</v>
      </c>
      <c r="H302" s="115" t="s">
        <v>125</v>
      </c>
      <c r="I302" s="115">
        <v>0.97802211500000003</v>
      </c>
      <c r="J302" s="115" t="s">
        <v>72</v>
      </c>
      <c r="K302" s="115" t="str">
        <f>INDEX(DatosProcesados!$A$1:$BF$101,MATCH(DataBase!A302,DatosProcesados!$A$1:$A$101,0),MATCH(DataBase!J302,DatosProcesados!$A$1:$BF$1,0))</f>
        <v>No</v>
      </c>
      <c r="L302" s="115" t="str">
        <f>INDEX(Modelo!$A$9:$D$89,MATCH(DataBase!$J302,Modelo!$A$9:$A$89,0),MATCH(DataBase!L$1,Modelo!$A$9:$D$9,0))</f>
        <v>Impacto económico y gobernanza</v>
      </c>
      <c r="M302" s="115" t="str">
        <f>INDEX(Modelo!$A$9:$D$89,MATCH(DataBase!$J302,Modelo!$A$9:$A$89,0),MATCH(DataBase!M$1,Modelo!$A$9:$D$9,0))</f>
        <v>Pilar 6</v>
      </c>
      <c r="N302" s="115" t="str">
        <f>INDEX(Modelo!$A$9:$D$89,MATCH(DataBase!$J302,Modelo!$A$9:$A$89,0),MATCH(DataBase!N$1,Modelo!$A$9:$D$9,0))</f>
        <v>boolean</v>
      </c>
      <c r="O302" s="115" t="b">
        <f t="array" ref="O302">IF(N302="negativo",INDEX($AD$3:$AG$51,MATCH(1,($B302=$AD$3:$AD$51)*($J302=$AE$3:$AE$51),0),3),IF(N302="positivo",INDEX($AD$55:$AG$109,MATCH(1,($B302=$AD$55:$AD$109)*($J302=$AE$55:$AE$109),0),3)))</f>
        <v>0</v>
      </c>
      <c r="P302" s="115" t="b">
        <f t="array" ref="P302">IF(N302="negativo",INDEX($AD$3:$AG$51,MATCH(1,($B302=$AD$3:$AD$51)*($J302=$AE$3:$AE$51),0),4),IF(N302="positivo",INDEX($AD$55:$AG$109,MATCH(1,($B302=$AD$55:$AD$109)*($J302=$AE$55:$AE$109),0),4)))</f>
        <v>0</v>
      </c>
      <c r="Q302" s="115" t="str">
        <f>VLOOKUP(M302,Modelo!$A$2:$C$7,2,0)</f>
        <v>Impacto Económico, Social y Comunitario</v>
      </c>
      <c r="R302" s="118">
        <f t="array" ref="R302">INDEX(Modelo!$F$1:$H$37,MATCH(1,(DataBase!Q302=Modelo!$G$1:$G$37)*(DataBase!B302=Modelo!$F$1:$F$37),0),3)</f>
        <v>0.14285714285714285</v>
      </c>
      <c r="S302" s="115">
        <f t="shared" si="10"/>
        <v>0</v>
      </c>
      <c r="T302" s="115">
        <f t="shared" si="11"/>
        <v>0</v>
      </c>
    </row>
    <row r="303" spans="1:20" x14ac:dyDescent="0.3">
      <c r="A303" s="115" t="s">
        <v>238</v>
      </c>
      <c r="B303" s="115" t="s">
        <v>216</v>
      </c>
      <c r="C303" s="115" t="s">
        <v>103</v>
      </c>
      <c r="D303" s="115" t="s">
        <v>86</v>
      </c>
      <c r="E303" s="115" t="s">
        <v>87</v>
      </c>
      <c r="F303" s="115" t="s">
        <v>87</v>
      </c>
      <c r="G303" s="115">
        <v>1920</v>
      </c>
      <c r="H303" s="115" t="s">
        <v>125</v>
      </c>
      <c r="I303" s="115">
        <v>2.844632077</v>
      </c>
      <c r="J303" s="115" t="s">
        <v>72</v>
      </c>
      <c r="K303" s="115" t="str">
        <f>INDEX(DatosProcesados!$A$1:$BF$101,MATCH(DataBase!A303,DatosProcesados!$A$1:$A$101,0),MATCH(DataBase!J303,DatosProcesados!$A$1:$BF$1,0))</f>
        <v>Si</v>
      </c>
      <c r="L303" s="115" t="str">
        <f>INDEX(Modelo!$A$9:$D$89,MATCH(DataBase!$J303,Modelo!$A$9:$A$89,0),MATCH(DataBase!L$1,Modelo!$A$9:$D$9,0))</f>
        <v>Impacto económico y gobernanza</v>
      </c>
      <c r="M303" s="115" t="str">
        <f>INDEX(Modelo!$A$9:$D$89,MATCH(DataBase!$J303,Modelo!$A$9:$A$89,0),MATCH(DataBase!M$1,Modelo!$A$9:$D$9,0))</f>
        <v>Pilar 6</v>
      </c>
      <c r="N303" s="115" t="str">
        <f>INDEX(Modelo!$A$9:$D$89,MATCH(DataBase!$J303,Modelo!$A$9:$A$89,0),MATCH(DataBase!N$1,Modelo!$A$9:$D$9,0))</f>
        <v>boolean</v>
      </c>
      <c r="O303" s="115" t="b">
        <f t="array" ref="O303">IF(N303="negativo",INDEX($AD$3:$AG$51,MATCH(1,($B303=$AD$3:$AD$51)*($J303=$AE$3:$AE$51),0),3),IF(N303="positivo",INDEX($AD$55:$AG$109,MATCH(1,($B303=$AD$55:$AD$109)*($J303=$AE$55:$AE$109),0),3)))</f>
        <v>0</v>
      </c>
      <c r="P303" s="115" t="b">
        <f t="array" ref="P303">IF(N303="negativo",INDEX($AD$3:$AG$51,MATCH(1,($B303=$AD$3:$AD$51)*($J303=$AE$3:$AE$51),0),4),IF(N303="positivo",INDEX($AD$55:$AG$109,MATCH(1,($B303=$AD$55:$AD$109)*($J303=$AE$55:$AE$109),0),4)))</f>
        <v>0</v>
      </c>
      <c r="Q303" s="115" t="str">
        <f>VLOOKUP(M303,Modelo!$A$2:$C$7,2,0)</f>
        <v>Impacto Económico, Social y Comunitario</v>
      </c>
      <c r="R303" s="118">
        <f t="array" ref="R303">INDEX(Modelo!$F$1:$H$37,MATCH(1,(DataBase!Q303=Modelo!$G$1:$G$37)*(DataBase!B303=Modelo!$F$1:$F$37),0),3)</f>
        <v>0.10526315789473684</v>
      </c>
      <c r="S303" s="115">
        <f t="shared" si="10"/>
        <v>100</v>
      </c>
      <c r="T303" s="115">
        <f t="shared" si="11"/>
        <v>10.526315789473683</v>
      </c>
    </row>
    <row r="304" spans="1:20" x14ac:dyDescent="0.3">
      <c r="A304" s="115" t="s">
        <v>273</v>
      </c>
      <c r="B304" s="115" t="s">
        <v>216</v>
      </c>
      <c r="C304" s="115" t="s">
        <v>103</v>
      </c>
      <c r="D304" s="115" t="s">
        <v>86</v>
      </c>
      <c r="E304" s="115" t="s">
        <v>86</v>
      </c>
      <c r="F304" s="115" t="s">
        <v>87</v>
      </c>
      <c r="G304" s="115">
        <v>1945</v>
      </c>
      <c r="H304" s="115" t="s">
        <v>125</v>
      </c>
      <c r="I304" s="115">
        <v>2.1764613960000001</v>
      </c>
      <c r="J304" s="115" t="s">
        <v>72</v>
      </c>
      <c r="K304" s="115" t="str">
        <f>INDEX(DatosProcesados!$A$1:$BF$101,MATCH(DataBase!A304,DatosProcesados!$A$1:$A$101,0),MATCH(DataBase!J304,DatosProcesados!$A$1:$BF$1,0))</f>
        <v>Si</v>
      </c>
      <c r="L304" s="115" t="str">
        <f>INDEX(Modelo!$A$9:$D$89,MATCH(DataBase!$J304,Modelo!$A$9:$A$89,0),MATCH(DataBase!L$1,Modelo!$A$9:$D$9,0))</f>
        <v>Impacto económico y gobernanza</v>
      </c>
      <c r="M304" s="115" t="str">
        <f>INDEX(Modelo!$A$9:$D$89,MATCH(DataBase!$J304,Modelo!$A$9:$A$89,0),MATCH(DataBase!M$1,Modelo!$A$9:$D$9,0))</f>
        <v>Pilar 6</v>
      </c>
      <c r="N304" s="115" t="str">
        <f>INDEX(Modelo!$A$9:$D$89,MATCH(DataBase!$J304,Modelo!$A$9:$A$89,0),MATCH(DataBase!N$1,Modelo!$A$9:$D$9,0))</f>
        <v>boolean</v>
      </c>
      <c r="O304" s="115" t="b">
        <f t="array" ref="O304">IF(N304="negativo",INDEX($AD$3:$AG$51,MATCH(1,($B304=$AD$3:$AD$51)*($J304=$AE$3:$AE$51),0),3),IF(N304="positivo",INDEX($AD$55:$AG$109,MATCH(1,($B304=$AD$55:$AD$109)*($J304=$AE$55:$AE$109),0),3)))</f>
        <v>0</v>
      </c>
      <c r="P304" s="115" t="b">
        <f t="array" ref="P304">IF(N304="negativo",INDEX($AD$3:$AG$51,MATCH(1,($B304=$AD$3:$AD$51)*($J304=$AE$3:$AE$51),0),4),IF(N304="positivo",INDEX($AD$55:$AG$109,MATCH(1,($B304=$AD$55:$AD$109)*($J304=$AE$55:$AE$109),0),4)))</f>
        <v>0</v>
      </c>
      <c r="Q304" s="115" t="str">
        <f>VLOOKUP(M304,Modelo!$A$2:$C$7,2,0)</f>
        <v>Impacto Económico, Social y Comunitario</v>
      </c>
      <c r="R304" s="118">
        <f t="array" ref="R304">INDEX(Modelo!$F$1:$H$37,MATCH(1,(DataBase!Q304=Modelo!$G$1:$G$37)*(DataBase!B304=Modelo!$F$1:$F$37),0),3)</f>
        <v>0.10526315789473684</v>
      </c>
      <c r="S304" s="115">
        <f t="shared" si="10"/>
        <v>100</v>
      </c>
      <c r="T304" s="115">
        <f t="shared" si="11"/>
        <v>10.526315789473683</v>
      </c>
    </row>
    <row r="305" spans="1:20" x14ac:dyDescent="0.3">
      <c r="A305" s="115" t="s">
        <v>378</v>
      </c>
      <c r="B305" s="115" t="s">
        <v>379</v>
      </c>
      <c r="C305" s="115" t="s">
        <v>103</v>
      </c>
      <c r="D305" s="115" t="s">
        <v>87</v>
      </c>
      <c r="E305" s="115" t="s">
        <v>86</v>
      </c>
      <c r="F305" s="115" t="s">
        <v>86</v>
      </c>
      <c r="G305" s="115">
        <v>1993</v>
      </c>
      <c r="H305" s="115" t="s">
        <v>125</v>
      </c>
      <c r="I305" s="115">
        <v>2.1863011939999999</v>
      </c>
      <c r="J305" s="115" t="s">
        <v>72</v>
      </c>
      <c r="K305" s="115" t="str">
        <f>INDEX(DatosProcesados!$A$1:$BF$101,MATCH(DataBase!A305,DatosProcesados!$A$1:$A$101,0),MATCH(DataBase!J305,DatosProcesados!$A$1:$BF$1,0))</f>
        <v>Si</v>
      </c>
      <c r="L305" s="115" t="str">
        <f>INDEX(Modelo!$A$9:$D$89,MATCH(DataBase!$J305,Modelo!$A$9:$A$89,0),MATCH(DataBase!L$1,Modelo!$A$9:$D$9,0))</f>
        <v>Impacto económico y gobernanza</v>
      </c>
      <c r="M305" s="115" t="str">
        <f>INDEX(Modelo!$A$9:$D$89,MATCH(DataBase!$J305,Modelo!$A$9:$A$89,0),MATCH(DataBase!M$1,Modelo!$A$9:$D$9,0))</f>
        <v>Pilar 6</v>
      </c>
      <c r="N305" s="115" t="str">
        <f>INDEX(Modelo!$A$9:$D$89,MATCH(DataBase!$J305,Modelo!$A$9:$A$89,0),MATCH(DataBase!N$1,Modelo!$A$9:$D$9,0))</f>
        <v>boolean</v>
      </c>
      <c r="O305" s="115" t="b">
        <f t="array" ref="O305">IF(N305="negativo",INDEX($AD$3:$AG$51,MATCH(1,($B305=$AD$3:$AD$51)*($J305=$AE$3:$AE$51),0),3),IF(N305="positivo",INDEX($AD$55:$AG$109,MATCH(1,($B305=$AD$55:$AD$109)*($J305=$AE$55:$AE$109),0),3)))</f>
        <v>0</v>
      </c>
      <c r="P305" s="115" t="b">
        <f t="array" ref="P305">IF(N305="negativo",INDEX($AD$3:$AG$51,MATCH(1,($B305=$AD$3:$AD$51)*($J305=$AE$3:$AE$51),0),4),IF(N305="positivo",INDEX($AD$55:$AG$109,MATCH(1,($B305=$AD$55:$AD$109)*($J305=$AE$55:$AE$109),0),4)))</f>
        <v>0</v>
      </c>
      <c r="Q305" s="115" t="str">
        <f>VLOOKUP(M305,Modelo!$A$2:$C$7,2,0)</f>
        <v>Impacto Económico, Social y Comunitario</v>
      </c>
      <c r="R305" s="118">
        <f t="array" ref="R305">INDEX(Modelo!$F$1:$H$37,MATCH(1,(DataBase!Q305=Modelo!$G$1:$G$37)*(DataBase!B305=Modelo!$F$1:$F$37),0),3)</f>
        <v>0.14285714285714285</v>
      </c>
      <c r="S305" s="115">
        <f t="shared" si="10"/>
        <v>100</v>
      </c>
      <c r="T305" s="115">
        <f t="shared" si="11"/>
        <v>14.285714285714285</v>
      </c>
    </row>
    <row r="306" spans="1:20" x14ac:dyDescent="0.3">
      <c r="A306" s="115" t="s">
        <v>325</v>
      </c>
      <c r="B306" s="115" t="s">
        <v>313</v>
      </c>
      <c r="C306" s="115" t="s">
        <v>103</v>
      </c>
      <c r="D306" s="115" t="s">
        <v>86</v>
      </c>
      <c r="E306" s="115" t="s">
        <v>86</v>
      </c>
      <c r="F306" s="115" t="s">
        <v>87</v>
      </c>
      <c r="G306" s="115">
        <v>2012</v>
      </c>
      <c r="H306" s="115" t="s">
        <v>125</v>
      </c>
      <c r="I306" s="115">
        <v>13.831182682</v>
      </c>
      <c r="J306" s="115" t="s">
        <v>72</v>
      </c>
      <c r="K306" s="115">
        <f>INDEX(DatosProcesados!$A$1:$BF$101,MATCH(DataBase!A306,DatosProcesados!$A$1:$A$101,0),MATCH(DataBase!J306,DatosProcesados!$A$1:$BF$1,0))</f>
        <v>0</v>
      </c>
      <c r="L306" s="115" t="str">
        <f>INDEX(Modelo!$A$9:$D$89,MATCH(DataBase!$J306,Modelo!$A$9:$A$89,0),MATCH(DataBase!L$1,Modelo!$A$9:$D$9,0))</f>
        <v>Impacto económico y gobernanza</v>
      </c>
      <c r="M306" s="115" t="str">
        <f>INDEX(Modelo!$A$9:$D$89,MATCH(DataBase!$J306,Modelo!$A$9:$A$89,0),MATCH(DataBase!M$1,Modelo!$A$9:$D$9,0))</f>
        <v>Pilar 6</v>
      </c>
      <c r="N306" s="115" t="str">
        <f>INDEX(Modelo!$A$9:$D$89,MATCH(DataBase!$J306,Modelo!$A$9:$A$89,0),MATCH(DataBase!N$1,Modelo!$A$9:$D$9,0))</f>
        <v>boolean</v>
      </c>
      <c r="O306" s="115" t="b">
        <f t="array" ref="O306">IF(N306="negativo",INDEX($AD$3:$AG$51,MATCH(1,($B306=$AD$3:$AD$51)*($J306=$AE$3:$AE$51),0),3),IF(N306="positivo",INDEX($AD$55:$AG$109,MATCH(1,($B306=$AD$55:$AD$109)*($J306=$AE$55:$AE$109),0),3)))</f>
        <v>0</v>
      </c>
      <c r="P306" s="115" t="b">
        <f t="array" ref="P306">IF(N306="negativo",INDEX($AD$3:$AG$51,MATCH(1,($B306=$AD$3:$AD$51)*($J306=$AE$3:$AE$51),0),4),IF(N306="positivo",INDEX($AD$55:$AG$109,MATCH(1,($B306=$AD$55:$AD$109)*($J306=$AE$55:$AE$109),0),4)))</f>
        <v>0</v>
      </c>
      <c r="Q306" s="115" t="str">
        <f>VLOOKUP(M306,Modelo!$A$2:$C$7,2,0)</f>
        <v>Impacto Económico, Social y Comunitario</v>
      </c>
      <c r="R306" s="118">
        <f t="array" ref="R306">INDEX(Modelo!$F$1:$H$37,MATCH(1,(DataBase!Q306=Modelo!$G$1:$G$37)*(DataBase!B306=Modelo!$F$1:$F$37),0),3)</f>
        <v>0.11764705882352941</v>
      </c>
      <c r="S306" s="115">
        <f t="shared" si="10"/>
        <v>0</v>
      </c>
      <c r="T306" s="115">
        <f t="shared" si="11"/>
        <v>0</v>
      </c>
    </row>
    <row r="307" spans="1:20" x14ac:dyDescent="0.3">
      <c r="A307" s="115" t="s">
        <v>394</v>
      </c>
      <c r="B307" s="115" t="s">
        <v>379</v>
      </c>
      <c r="C307" s="115" t="s">
        <v>103</v>
      </c>
      <c r="D307" s="115" t="s">
        <v>87</v>
      </c>
      <c r="E307" s="115" t="s">
        <v>86</v>
      </c>
      <c r="F307" s="115" t="s">
        <v>86</v>
      </c>
      <c r="G307" s="115">
        <v>1990</v>
      </c>
      <c r="H307" s="115" t="s">
        <v>125</v>
      </c>
      <c r="I307" s="115">
        <v>0.77142869199999997</v>
      </c>
      <c r="J307" s="115" t="s">
        <v>72</v>
      </c>
      <c r="K307" s="115">
        <f>INDEX(DatosProcesados!$A$1:$BF$101,MATCH(DataBase!A307,DatosProcesados!$A$1:$A$101,0),MATCH(DataBase!J307,DatosProcesados!$A$1:$BF$1,0))</f>
        <v>0</v>
      </c>
      <c r="L307" s="115" t="str">
        <f>INDEX(Modelo!$A$9:$D$89,MATCH(DataBase!$J307,Modelo!$A$9:$A$89,0),MATCH(DataBase!L$1,Modelo!$A$9:$D$9,0))</f>
        <v>Impacto económico y gobernanza</v>
      </c>
      <c r="M307" s="115" t="str">
        <f>INDEX(Modelo!$A$9:$D$89,MATCH(DataBase!$J307,Modelo!$A$9:$A$89,0),MATCH(DataBase!M$1,Modelo!$A$9:$D$9,0))</f>
        <v>Pilar 6</v>
      </c>
      <c r="N307" s="115" t="str">
        <f>INDEX(Modelo!$A$9:$D$89,MATCH(DataBase!$J307,Modelo!$A$9:$A$89,0),MATCH(DataBase!N$1,Modelo!$A$9:$D$9,0))</f>
        <v>boolean</v>
      </c>
      <c r="O307" s="115" t="b">
        <f t="array" ref="O307">IF(N307="negativo",INDEX($AD$3:$AG$51,MATCH(1,($B307=$AD$3:$AD$51)*($J307=$AE$3:$AE$51),0),3),IF(N307="positivo",INDEX($AD$55:$AG$109,MATCH(1,($B307=$AD$55:$AD$109)*($J307=$AE$55:$AE$109),0),3)))</f>
        <v>0</v>
      </c>
      <c r="P307" s="115" t="b">
        <f t="array" ref="P307">IF(N307="negativo",INDEX($AD$3:$AG$51,MATCH(1,($B307=$AD$3:$AD$51)*($J307=$AE$3:$AE$51),0),4),IF(N307="positivo",INDEX($AD$55:$AG$109,MATCH(1,($B307=$AD$55:$AD$109)*($J307=$AE$55:$AE$109),0),4)))</f>
        <v>0</v>
      </c>
      <c r="Q307" s="115" t="str">
        <f>VLOOKUP(M307,Modelo!$A$2:$C$7,2,0)</f>
        <v>Impacto Económico, Social y Comunitario</v>
      </c>
      <c r="R307" s="118">
        <f t="array" ref="R307">INDEX(Modelo!$F$1:$H$37,MATCH(1,(DataBase!Q307=Modelo!$G$1:$G$37)*(DataBase!B307=Modelo!$F$1:$F$37),0),3)</f>
        <v>0.14285714285714285</v>
      </c>
      <c r="S307" s="115">
        <f t="shared" si="10"/>
        <v>0</v>
      </c>
      <c r="T307" s="115">
        <f t="shared" si="11"/>
        <v>0</v>
      </c>
    </row>
    <row r="308" spans="1:20" x14ac:dyDescent="0.3">
      <c r="A308" s="115" t="s">
        <v>383</v>
      </c>
      <c r="B308" s="115" t="s">
        <v>379</v>
      </c>
      <c r="C308" s="115" t="s">
        <v>103</v>
      </c>
      <c r="D308" s="115" t="s">
        <v>86</v>
      </c>
      <c r="E308" s="115" t="s">
        <v>86</v>
      </c>
      <c r="F308" s="115" t="s">
        <v>86</v>
      </c>
      <c r="G308" s="115">
        <v>2014</v>
      </c>
      <c r="H308" s="115" t="s">
        <v>125</v>
      </c>
      <c r="I308" s="115">
        <v>1.314259836</v>
      </c>
      <c r="J308" s="115" t="s">
        <v>72</v>
      </c>
      <c r="K308" s="115" t="str">
        <f>INDEX(DatosProcesados!$A$1:$BF$101,MATCH(DataBase!A308,DatosProcesados!$A$1:$A$101,0),MATCH(DataBase!J308,DatosProcesados!$A$1:$BF$1,0))</f>
        <v>Si</v>
      </c>
      <c r="L308" s="115" t="str">
        <f>INDEX(Modelo!$A$9:$D$89,MATCH(DataBase!$J308,Modelo!$A$9:$A$89,0),MATCH(DataBase!L$1,Modelo!$A$9:$D$9,0))</f>
        <v>Impacto económico y gobernanza</v>
      </c>
      <c r="M308" s="115" t="str">
        <f>INDEX(Modelo!$A$9:$D$89,MATCH(DataBase!$J308,Modelo!$A$9:$A$89,0),MATCH(DataBase!M$1,Modelo!$A$9:$D$9,0))</f>
        <v>Pilar 6</v>
      </c>
      <c r="N308" s="115" t="str">
        <f>INDEX(Modelo!$A$9:$D$89,MATCH(DataBase!$J308,Modelo!$A$9:$A$89,0),MATCH(DataBase!N$1,Modelo!$A$9:$D$9,0))</f>
        <v>boolean</v>
      </c>
      <c r="O308" s="115" t="b">
        <f t="array" ref="O308">IF(N308="negativo",INDEX($AD$3:$AG$51,MATCH(1,($B308=$AD$3:$AD$51)*($J308=$AE$3:$AE$51),0),3),IF(N308="positivo",INDEX($AD$55:$AG$109,MATCH(1,($B308=$AD$55:$AD$109)*($J308=$AE$55:$AE$109),0),3)))</f>
        <v>0</v>
      </c>
      <c r="P308" s="115" t="b">
        <f t="array" ref="P308">IF(N308="negativo",INDEX($AD$3:$AG$51,MATCH(1,($B308=$AD$3:$AD$51)*($J308=$AE$3:$AE$51),0),4),IF(N308="positivo",INDEX($AD$55:$AG$109,MATCH(1,($B308=$AD$55:$AD$109)*($J308=$AE$55:$AE$109),0),4)))</f>
        <v>0</v>
      </c>
      <c r="Q308" s="115" t="str">
        <f>VLOOKUP(M308,Modelo!$A$2:$C$7,2,0)</f>
        <v>Impacto Económico, Social y Comunitario</v>
      </c>
      <c r="R308" s="118">
        <f t="array" ref="R308">INDEX(Modelo!$F$1:$H$37,MATCH(1,(DataBase!Q308=Modelo!$G$1:$G$37)*(DataBase!B308=Modelo!$F$1:$F$37),0),3)</f>
        <v>0.14285714285714285</v>
      </c>
      <c r="S308" s="115">
        <f t="shared" si="10"/>
        <v>100</v>
      </c>
      <c r="T308" s="115">
        <f t="shared" si="11"/>
        <v>14.285714285714285</v>
      </c>
    </row>
    <row r="309" spans="1:20" x14ac:dyDescent="0.3">
      <c r="A309" s="115" t="s">
        <v>112</v>
      </c>
      <c r="B309" s="115" t="s">
        <v>84</v>
      </c>
      <c r="C309" s="115" t="s">
        <v>103</v>
      </c>
      <c r="D309" s="115" t="s">
        <v>86</v>
      </c>
      <c r="E309" s="115" t="s">
        <v>86</v>
      </c>
      <c r="F309" s="115" t="s">
        <v>87</v>
      </c>
      <c r="G309" s="115">
        <v>1919</v>
      </c>
      <c r="H309" s="115" t="s">
        <v>125</v>
      </c>
      <c r="I309" s="115">
        <v>15.106042448</v>
      </c>
      <c r="J309" s="115" t="s">
        <v>72</v>
      </c>
      <c r="K309" s="115" t="str">
        <f>INDEX(DatosProcesados!$A$1:$BF$101,MATCH(DataBase!A309,DatosProcesados!$A$1:$A$101,0),MATCH(DataBase!J309,DatosProcesados!$A$1:$BF$1,0))</f>
        <v>Si</v>
      </c>
      <c r="L309" s="115" t="str">
        <f>INDEX(Modelo!$A$9:$D$89,MATCH(DataBase!$J309,Modelo!$A$9:$A$89,0),MATCH(DataBase!L$1,Modelo!$A$9:$D$9,0))</f>
        <v>Impacto económico y gobernanza</v>
      </c>
      <c r="M309" s="115" t="str">
        <f>INDEX(Modelo!$A$9:$D$89,MATCH(DataBase!$J309,Modelo!$A$9:$A$89,0),MATCH(DataBase!M$1,Modelo!$A$9:$D$9,0))</f>
        <v>Pilar 6</v>
      </c>
      <c r="N309" s="115" t="str">
        <f>INDEX(Modelo!$A$9:$D$89,MATCH(DataBase!$J309,Modelo!$A$9:$A$89,0),MATCH(DataBase!N$1,Modelo!$A$9:$D$9,0))</f>
        <v>boolean</v>
      </c>
      <c r="O309" s="115" t="b">
        <f t="array" ref="O309">IF(N309="negativo",INDEX($AD$3:$AG$51,MATCH(1,($B309=$AD$3:$AD$51)*($J309=$AE$3:$AE$51),0),3),IF(N309="positivo",INDEX($AD$55:$AG$109,MATCH(1,($B309=$AD$55:$AD$109)*($J309=$AE$55:$AE$109),0),3)))</f>
        <v>0</v>
      </c>
      <c r="P309" s="115" t="b">
        <f t="array" ref="P309">IF(N309="negativo",INDEX($AD$3:$AG$51,MATCH(1,($B309=$AD$3:$AD$51)*($J309=$AE$3:$AE$51),0),4),IF(N309="positivo",INDEX($AD$55:$AG$109,MATCH(1,($B309=$AD$55:$AD$109)*($J309=$AE$55:$AE$109),0),4)))</f>
        <v>0</v>
      </c>
      <c r="Q309" s="115" t="str">
        <f>VLOOKUP(M309,Modelo!$A$2:$C$7,2,0)</f>
        <v>Impacto Económico, Social y Comunitario</v>
      </c>
      <c r="R309" s="118">
        <f t="array" ref="R309">INDEX(Modelo!$F$1:$H$37,MATCH(1,(DataBase!Q309=Modelo!$G$1:$G$37)*(DataBase!B309=Modelo!$F$1:$F$37),0),3)</f>
        <v>0.11764705882352941</v>
      </c>
      <c r="S309" s="115">
        <f t="shared" si="10"/>
        <v>100</v>
      </c>
      <c r="T309" s="115">
        <f t="shared" si="11"/>
        <v>11.76470588235294</v>
      </c>
    </row>
    <row r="310" spans="1:20" x14ac:dyDescent="0.3">
      <c r="A310" s="115" t="s">
        <v>471</v>
      </c>
      <c r="B310" s="115" t="s">
        <v>467</v>
      </c>
      <c r="C310" s="115" t="s">
        <v>103</v>
      </c>
      <c r="D310" s="115" t="s">
        <v>86</v>
      </c>
      <c r="E310" s="115" t="s">
        <v>86</v>
      </c>
      <c r="F310" s="115" t="s">
        <v>86</v>
      </c>
      <c r="G310" s="115">
        <v>1987</v>
      </c>
      <c r="H310" s="115" t="s">
        <v>125</v>
      </c>
      <c r="I310" s="115">
        <v>0.711210393</v>
      </c>
      <c r="J310" s="115" t="s">
        <v>72</v>
      </c>
      <c r="K310" s="115">
        <f>INDEX(DatosProcesados!$A$1:$BF$101,MATCH(DataBase!A310,DatosProcesados!$A$1:$A$101,0),MATCH(DataBase!J310,DatosProcesados!$A$1:$BF$1,0))</f>
        <v>0</v>
      </c>
      <c r="L310" s="115" t="str">
        <f>INDEX(Modelo!$A$9:$D$89,MATCH(DataBase!$J310,Modelo!$A$9:$A$89,0),MATCH(DataBase!L$1,Modelo!$A$9:$D$9,0))</f>
        <v>Impacto económico y gobernanza</v>
      </c>
      <c r="M310" s="115" t="str">
        <f>INDEX(Modelo!$A$9:$D$89,MATCH(DataBase!$J310,Modelo!$A$9:$A$89,0),MATCH(DataBase!M$1,Modelo!$A$9:$D$9,0))</f>
        <v>Pilar 6</v>
      </c>
      <c r="N310" s="115" t="str">
        <f>INDEX(Modelo!$A$9:$D$89,MATCH(DataBase!$J310,Modelo!$A$9:$A$89,0),MATCH(DataBase!N$1,Modelo!$A$9:$D$9,0))</f>
        <v>boolean</v>
      </c>
      <c r="O310" s="115" t="b">
        <f t="array" ref="O310">IF(N310="negativo",INDEX($AD$3:$AG$51,MATCH(1,($B310=$AD$3:$AD$51)*($J310=$AE$3:$AE$51),0),3),IF(N310="positivo",INDEX($AD$55:$AG$109,MATCH(1,($B310=$AD$55:$AD$109)*($J310=$AE$55:$AE$109),0),3)))</f>
        <v>0</v>
      </c>
      <c r="P310" s="115" t="b">
        <f t="array" ref="P310">IF(N310="negativo",INDEX($AD$3:$AG$51,MATCH(1,($B310=$AD$3:$AD$51)*($J310=$AE$3:$AE$51),0),4),IF(N310="positivo",INDEX($AD$55:$AG$109,MATCH(1,($B310=$AD$55:$AD$109)*($J310=$AE$55:$AE$109),0),4)))</f>
        <v>0</v>
      </c>
      <c r="Q310" s="115" t="str">
        <f>VLOOKUP(M310,Modelo!$A$2:$C$7,2,0)</f>
        <v>Impacto Económico, Social y Comunitario</v>
      </c>
      <c r="R310" s="118">
        <f t="array" ref="R310">INDEX(Modelo!$F$1:$H$37,MATCH(1,(DataBase!Q310=Modelo!$G$1:$G$37)*(DataBase!B310=Modelo!$F$1:$F$37),0),3)</f>
        <v>0.14285714285714285</v>
      </c>
      <c r="S310" s="115">
        <f t="shared" si="10"/>
        <v>0</v>
      </c>
      <c r="T310" s="115">
        <f t="shared" si="11"/>
        <v>0</v>
      </c>
    </row>
    <row r="311" spans="1:20" x14ac:dyDescent="0.3">
      <c r="A311" s="115" t="s">
        <v>466</v>
      </c>
      <c r="B311" s="115" t="s">
        <v>467</v>
      </c>
      <c r="C311" s="115" t="s">
        <v>103</v>
      </c>
      <c r="D311" s="115" t="s">
        <v>87</v>
      </c>
      <c r="E311" s="115" t="s">
        <v>86</v>
      </c>
      <c r="F311" s="115" t="s">
        <v>86</v>
      </c>
      <c r="G311" s="115">
        <v>1969</v>
      </c>
      <c r="H311" s="115" t="s">
        <v>125</v>
      </c>
      <c r="I311" s="115">
        <v>2.4231643530000002</v>
      </c>
      <c r="J311" s="115" t="s">
        <v>72</v>
      </c>
      <c r="K311" s="115" t="str">
        <f>INDEX(DatosProcesados!$A$1:$BF$101,MATCH(DataBase!A311,DatosProcesados!$A$1:$A$101,0),MATCH(DataBase!J311,DatosProcesados!$A$1:$BF$1,0))</f>
        <v>No</v>
      </c>
      <c r="L311" s="115" t="str">
        <f>INDEX(Modelo!$A$9:$D$89,MATCH(DataBase!$J311,Modelo!$A$9:$A$89,0),MATCH(DataBase!L$1,Modelo!$A$9:$D$9,0))</f>
        <v>Impacto económico y gobernanza</v>
      </c>
      <c r="M311" s="115" t="str">
        <f>INDEX(Modelo!$A$9:$D$89,MATCH(DataBase!$J311,Modelo!$A$9:$A$89,0),MATCH(DataBase!M$1,Modelo!$A$9:$D$9,0))</f>
        <v>Pilar 6</v>
      </c>
      <c r="N311" s="115" t="str">
        <f>INDEX(Modelo!$A$9:$D$89,MATCH(DataBase!$J311,Modelo!$A$9:$A$89,0),MATCH(DataBase!N$1,Modelo!$A$9:$D$9,0))</f>
        <v>boolean</v>
      </c>
      <c r="O311" s="115" t="b">
        <f t="array" ref="O311">IF(N311="negativo",INDEX($AD$3:$AG$51,MATCH(1,($B311=$AD$3:$AD$51)*($J311=$AE$3:$AE$51),0),3),IF(N311="positivo",INDEX($AD$55:$AG$109,MATCH(1,($B311=$AD$55:$AD$109)*($J311=$AE$55:$AE$109),0),3)))</f>
        <v>0</v>
      </c>
      <c r="P311" s="115" t="b">
        <f t="array" ref="P311">IF(N311="negativo",INDEX($AD$3:$AG$51,MATCH(1,($B311=$AD$3:$AD$51)*($J311=$AE$3:$AE$51),0),4),IF(N311="positivo",INDEX($AD$55:$AG$109,MATCH(1,($B311=$AD$55:$AD$109)*($J311=$AE$55:$AE$109),0),4)))</f>
        <v>0</v>
      </c>
      <c r="Q311" s="115" t="str">
        <f>VLOOKUP(M311,Modelo!$A$2:$C$7,2,0)</f>
        <v>Impacto Económico, Social y Comunitario</v>
      </c>
      <c r="R311" s="118">
        <f t="array" ref="R311">INDEX(Modelo!$F$1:$H$37,MATCH(1,(DataBase!Q311=Modelo!$G$1:$G$37)*(DataBase!B311=Modelo!$F$1:$F$37),0),3)</f>
        <v>0.14285714285714285</v>
      </c>
      <c r="S311" s="115">
        <f t="shared" si="10"/>
        <v>0</v>
      </c>
      <c r="T311" s="115">
        <f t="shared" si="11"/>
        <v>0</v>
      </c>
    </row>
    <row r="312" spans="1:20" x14ac:dyDescent="0.3">
      <c r="A312" s="115" t="s">
        <v>207</v>
      </c>
      <c r="B312" s="115" t="s">
        <v>84</v>
      </c>
      <c r="C312" s="115" t="s">
        <v>103</v>
      </c>
      <c r="D312" s="115" t="s">
        <v>86</v>
      </c>
      <c r="E312" s="115" t="s">
        <v>87</v>
      </c>
      <c r="F312" s="115" t="s">
        <v>86</v>
      </c>
      <c r="G312" s="115">
        <v>1870</v>
      </c>
      <c r="H312" s="115" t="s">
        <v>125</v>
      </c>
      <c r="I312" s="115">
        <v>0</v>
      </c>
      <c r="J312" s="115" t="s">
        <v>72</v>
      </c>
      <c r="K312" s="115" t="str">
        <f>INDEX(DatosProcesados!$A$1:$BF$101,MATCH(DataBase!A312,DatosProcesados!$A$1:$A$101,0),MATCH(DataBase!J312,DatosProcesados!$A$1:$BF$1,0))</f>
        <v>No</v>
      </c>
      <c r="L312" s="115" t="str">
        <f>INDEX(Modelo!$A$9:$D$89,MATCH(DataBase!$J312,Modelo!$A$9:$A$89,0),MATCH(DataBase!L$1,Modelo!$A$9:$D$9,0))</f>
        <v>Impacto económico y gobernanza</v>
      </c>
      <c r="M312" s="115" t="str">
        <f>INDEX(Modelo!$A$9:$D$89,MATCH(DataBase!$J312,Modelo!$A$9:$A$89,0),MATCH(DataBase!M$1,Modelo!$A$9:$D$9,0))</f>
        <v>Pilar 6</v>
      </c>
      <c r="N312" s="115" t="str">
        <f>INDEX(Modelo!$A$9:$D$89,MATCH(DataBase!$J312,Modelo!$A$9:$A$89,0),MATCH(DataBase!N$1,Modelo!$A$9:$D$9,0))</f>
        <v>boolean</v>
      </c>
      <c r="O312" s="115" t="b">
        <f t="array" ref="O312">IF(N312="negativo",INDEX($AD$3:$AG$51,MATCH(1,($B312=$AD$3:$AD$51)*($J312=$AE$3:$AE$51),0),3),IF(N312="positivo",INDEX($AD$55:$AG$109,MATCH(1,($B312=$AD$55:$AD$109)*($J312=$AE$55:$AE$109),0),3)))</f>
        <v>0</v>
      </c>
      <c r="P312" s="115" t="b">
        <f t="array" ref="P312">IF(N312="negativo",INDEX($AD$3:$AG$51,MATCH(1,($B312=$AD$3:$AD$51)*($J312=$AE$3:$AE$51),0),4),IF(N312="positivo",INDEX($AD$55:$AG$109,MATCH(1,($B312=$AD$55:$AD$109)*($J312=$AE$55:$AE$109),0),4)))</f>
        <v>0</v>
      </c>
      <c r="Q312" s="115" t="str">
        <f>VLOOKUP(M312,Modelo!$A$2:$C$7,2,0)</f>
        <v>Impacto Económico, Social y Comunitario</v>
      </c>
      <c r="R312" s="118">
        <f t="array" ref="R312">INDEX(Modelo!$F$1:$H$37,MATCH(1,(DataBase!Q312=Modelo!$G$1:$G$37)*(DataBase!B312=Modelo!$F$1:$F$37),0),3)</f>
        <v>0.11764705882352941</v>
      </c>
      <c r="S312" s="115">
        <f t="shared" si="10"/>
        <v>0</v>
      </c>
      <c r="T312" s="115">
        <f t="shared" si="11"/>
        <v>0</v>
      </c>
    </row>
    <row r="313" spans="1:20" x14ac:dyDescent="0.3">
      <c r="A313" s="115" t="s">
        <v>204</v>
      </c>
      <c r="B313" s="115" t="s">
        <v>84</v>
      </c>
      <c r="C313" s="115" t="s">
        <v>103</v>
      </c>
      <c r="D313" s="115" t="s">
        <v>86</v>
      </c>
      <c r="E313" s="115" t="s">
        <v>87</v>
      </c>
      <c r="F313" s="115" t="s">
        <v>87</v>
      </c>
      <c r="G313" s="115">
        <v>1875</v>
      </c>
      <c r="H313" s="115" t="s">
        <v>125</v>
      </c>
      <c r="I313" s="115">
        <v>0</v>
      </c>
      <c r="J313" s="115" t="s">
        <v>72</v>
      </c>
      <c r="K313" s="115" t="str">
        <f>INDEX(DatosProcesados!$A$1:$BF$101,MATCH(DataBase!A313,DatosProcesados!$A$1:$A$101,0),MATCH(DataBase!J313,DatosProcesados!$A$1:$BF$1,0))</f>
        <v>No</v>
      </c>
      <c r="L313" s="115" t="str">
        <f>INDEX(Modelo!$A$9:$D$89,MATCH(DataBase!$J313,Modelo!$A$9:$A$89,0),MATCH(DataBase!L$1,Modelo!$A$9:$D$9,0))</f>
        <v>Impacto económico y gobernanza</v>
      </c>
      <c r="M313" s="115" t="str">
        <f>INDEX(Modelo!$A$9:$D$89,MATCH(DataBase!$J313,Modelo!$A$9:$A$89,0),MATCH(DataBase!M$1,Modelo!$A$9:$D$9,0))</f>
        <v>Pilar 6</v>
      </c>
      <c r="N313" s="115" t="str">
        <f>INDEX(Modelo!$A$9:$D$89,MATCH(DataBase!$J313,Modelo!$A$9:$A$89,0),MATCH(DataBase!N$1,Modelo!$A$9:$D$9,0))</f>
        <v>boolean</v>
      </c>
      <c r="O313" s="115" t="b">
        <f t="array" ref="O313">IF(N313="negativo",INDEX($AD$3:$AG$51,MATCH(1,($B313=$AD$3:$AD$51)*($J313=$AE$3:$AE$51),0),3),IF(N313="positivo",INDEX($AD$55:$AG$109,MATCH(1,($B313=$AD$55:$AD$109)*($J313=$AE$55:$AE$109),0),3)))</f>
        <v>0</v>
      </c>
      <c r="P313" s="115" t="b">
        <f t="array" ref="P313">IF(N313="negativo",INDEX($AD$3:$AG$51,MATCH(1,($B313=$AD$3:$AD$51)*($J313=$AE$3:$AE$51),0),4),IF(N313="positivo",INDEX($AD$55:$AG$109,MATCH(1,($B313=$AD$55:$AD$109)*($J313=$AE$55:$AE$109),0),4)))</f>
        <v>0</v>
      </c>
      <c r="Q313" s="115" t="str">
        <f>VLOOKUP(M313,Modelo!$A$2:$C$7,2,0)</f>
        <v>Impacto Económico, Social y Comunitario</v>
      </c>
      <c r="R313" s="118">
        <f t="array" ref="R313">INDEX(Modelo!$F$1:$H$37,MATCH(1,(DataBase!Q313=Modelo!$G$1:$G$37)*(DataBase!B313=Modelo!$F$1:$F$37),0),3)</f>
        <v>0.11764705882352941</v>
      </c>
      <c r="S313" s="115">
        <f t="shared" si="10"/>
        <v>0</v>
      </c>
      <c r="T313" s="115">
        <f t="shared" si="11"/>
        <v>0</v>
      </c>
    </row>
    <row r="314" spans="1:20" x14ac:dyDescent="0.3">
      <c r="A314" s="115" t="s">
        <v>226</v>
      </c>
      <c r="B314" s="115" t="s">
        <v>216</v>
      </c>
      <c r="C314" s="115" t="s">
        <v>103</v>
      </c>
      <c r="D314" s="115" t="s">
        <v>86</v>
      </c>
      <c r="E314" s="115" t="s">
        <v>86</v>
      </c>
      <c r="F314" s="115" t="s">
        <v>87</v>
      </c>
      <c r="G314" s="115">
        <v>1889</v>
      </c>
      <c r="H314" s="115" t="s">
        <v>125</v>
      </c>
      <c r="I314" s="115">
        <v>8.6157743510000007</v>
      </c>
      <c r="J314" s="115" t="s">
        <v>72</v>
      </c>
      <c r="K314" s="115" t="str">
        <f>INDEX(DatosProcesados!$A$1:$BF$101,MATCH(DataBase!A314,DatosProcesados!$A$1:$A$101,0),MATCH(DataBase!J314,DatosProcesados!$A$1:$BF$1,0))</f>
        <v>No</v>
      </c>
      <c r="L314" s="115" t="str">
        <f>INDEX(Modelo!$A$9:$D$89,MATCH(DataBase!$J314,Modelo!$A$9:$A$89,0),MATCH(DataBase!L$1,Modelo!$A$9:$D$9,0))</f>
        <v>Impacto económico y gobernanza</v>
      </c>
      <c r="M314" s="115" t="str">
        <f>INDEX(Modelo!$A$9:$D$89,MATCH(DataBase!$J314,Modelo!$A$9:$A$89,0),MATCH(DataBase!M$1,Modelo!$A$9:$D$9,0))</f>
        <v>Pilar 6</v>
      </c>
      <c r="N314" s="115" t="str">
        <f>INDEX(Modelo!$A$9:$D$89,MATCH(DataBase!$J314,Modelo!$A$9:$A$89,0),MATCH(DataBase!N$1,Modelo!$A$9:$D$9,0))</f>
        <v>boolean</v>
      </c>
      <c r="O314" s="115" t="b">
        <f t="array" ref="O314">IF(N314="negativo",INDEX($AD$3:$AG$51,MATCH(1,($B314=$AD$3:$AD$51)*($J314=$AE$3:$AE$51),0),3),IF(N314="positivo",INDEX($AD$55:$AG$109,MATCH(1,($B314=$AD$55:$AD$109)*($J314=$AE$55:$AE$109),0),3)))</f>
        <v>0</v>
      </c>
      <c r="P314" s="115" t="b">
        <f t="array" ref="P314">IF(N314="negativo",INDEX($AD$3:$AG$51,MATCH(1,($B314=$AD$3:$AD$51)*($J314=$AE$3:$AE$51),0),4),IF(N314="positivo",INDEX($AD$55:$AG$109,MATCH(1,($B314=$AD$55:$AD$109)*($J314=$AE$55:$AE$109),0),4)))</f>
        <v>0</v>
      </c>
      <c r="Q314" s="115" t="str">
        <f>VLOOKUP(M314,Modelo!$A$2:$C$7,2,0)</f>
        <v>Impacto Económico, Social y Comunitario</v>
      </c>
      <c r="R314" s="118">
        <f t="array" ref="R314">INDEX(Modelo!$F$1:$H$37,MATCH(1,(DataBase!Q314=Modelo!$G$1:$G$37)*(DataBase!B314=Modelo!$F$1:$F$37),0),3)</f>
        <v>0.10526315789473684</v>
      </c>
      <c r="S314" s="115">
        <f t="shared" si="10"/>
        <v>0</v>
      </c>
      <c r="T314" s="115">
        <f t="shared" si="11"/>
        <v>0</v>
      </c>
    </row>
    <row r="315" spans="1:20" x14ac:dyDescent="0.3">
      <c r="A315" s="115" t="s">
        <v>287</v>
      </c>
      <c r="B315" s="115" t="s">
        <v>216</v>
      </c>
      <c r="C315" s="115" t="s">
        <v>103</v>
      </c>
      <c r="D315" s="115" t="s">
        <v>86</v>
      </c>
      <c r="E315" s="115" t="s">
        <v>86</v>
      </c>
      <c r="F315" s="115" t="s">
        <v>87</v>
      </c>
      <c r="G315" s="115">
        <v>2000</v>
      </c>
      <c r="H315" s="115" t="s">
        <v>125</v>
      </c>
      <c r="I315" s="115">
        <v>1.8730507999999999</v>
      </c>
      <c r="J315" s="115" t="s">
        <v>72</v>
      </c>
      <c r="K315" s="115" t="str">
        <f>INDEX(DatosProcesados!$A$1:$BF$101,MATCH(DataBase!A315,DatosProcesados!$A$1:$A$101,0),MATCH(DataBase!J315,DatosProcesados!$A$1:$BF$1,0))</f>
        <v>No</v>
      </c>
      <c r="L315" s="115" t="str">
        <f>INDEX(Modelo!$A$9:$D$89,MATCH(DataBase!$J315,Modelo!$A$9:$A$89,0),MATCH(DataBase!L$1,Modelo!$A$9:$D$9,0))</f>
        <v>Impacto económico y gobernanza</v>
      </c>
      <c r="M315" s="115" t="str">
        <f>INDEX(Modelo!$A$9:$D$89,MATCH(DataBase!$J315,Modelo!$A$9:$A$89,0),MATCH(DataBase!M$1,Modelo!$A$9:$D$9,0))</f>
        <v>Pilar 6</v>
      </c>
      <c r="N315" s="115" t="str">
        <f>INDEX(Modelo!$A$9:$D$89,MATCH(DataBase!$J315,Modelo!$A$9:$A$89,0),MATCH(DataBase!N$1,Modelo!$A$9:$D$9,0))</f>
        <v>boolean</v>
      </c>
      <c r="O315" s="115" t="b">
        <f t="array" ref="O315">IF(N315="negativo",INDEX($AD$3:$AG$51,MATCH(1,($B315=$AD$3:$AD$51)*($J315=$AE$3:$AE$51),0),3),IF(N315="positivo",INDEX($AD$55:$AG$109,MATCH(1,($B315=$AD$55:$AD$109)*($J315=$AE$55:$AE$109),0),3)))</f>
        <v>0</v>
      </c>
      <c r="P315" s="115" t="b">
        <f t="array" ref="P315">IF(N315="negativo",INDEX($AD$3:$AG$51,MATCH(1,($B315=$AD$3:$AD$51)*($J315=$AE$3:$AE$51),0),4),IF(N315="positivo",INDEX($AD$55:$AG$109,MATCH(1,($B315=$AD$55:$AD$109)*($J315=$AE$55:$AE$109),0),4)))</f>
        <v>0</v>
      </c>
      <c r="Q315" s="115" t="str">
        <f>VLOOKUP(M315,Modelo!$A$2:$C$7,2,0)</f>
        <v>Impacto Económico, Social y Comunitario</v>
      </c>
      <c r="R315" s="118">
        <f t="array" ref="R315">INDEX(Modelo!$F$1:$H$37,MATCH(1,(DataBase!Q315=Modelo!$G$1:$G$37)*(DataBase!B315=Modelo!$F$1:$F$37),0),3)</f>
        <v>0.10526315789473684</v>
      </c>
      <c r="S315" s="115">
        <f t="shared" si="10"/>
        <v>0</v>
      </c>
      <c r="T315" s="115">
        <f t="shared" si="11"/>
        <v>0</v>
      </c>
    </row>
    <row r="316" spans="1:20" x14ac:dyDescent="0.3">
      <c r="A316" s="115" t="s">
        <v>345</v>
      </c>
      <c r="B316" s="115" t="s">
        <v>313</v>
      </c>
      <c r="C316" s="115" t="s">
        <v>103</v>
      </c>
      <c r="D316" s="115" t="s">
        <v>86</v>
      </c>
      <c r="E316" s="115" t="s">
        <v>86</v>
      </c>
      <c r="F316" s="115" t="s">
        <v>86</v>
      </c>
      <c r="G316" s="115">
        <v>2004</v>
      </c>
      <c r="H316" s="115" t="s">
        <v>125</v>
      </c>
      <c r="I316" s="115">
        <v>4.5125503050000004</v>
      </c>
      <c r="J316" s="115" t="s">
        <v>72</v>
      </c>
      <c r="K316" s="115">
        <f>INDEX(DatosProcesados!$A$1:$BF$101,MATCH(DataBase!A316,DatosProcesados!$A$1:$A$101,0),MATCH(DataBase!J316,DatosProcesados!$A$1:$BF$1,0))</f>
        <v>0</v>
      </c>
      <c r="L316" s="115" t="str">
        <f>INDEX(Modelo!$A$9:$D$89,MATCH(DataBase!$J316,Modelo!$A$9:$A$89,0),MATCH(DataBase!L$1,Modelo!$A$9:$D$9,0))</f>
        <v>Impacto económico y gobernanza</v>
      </c>
      <c r="M316" s="115" t="str">
        <f>INDEX(Modelo!$A$9:$D$89,MATCH(DataBase!$J316,Modelo!$A$9:$A$89,0),MATCH(DataBase!M$1,Modelo!$A$9:$D$9,0))</f>
        <v>Pilar 6</v>
      </c>
      <c r="N316" s="115" t="str">
        <f>INDEX(Modelo!$A$9:$D$89,MATCH(DataBase!$J316,Modelo!$A$9:$A$89,0),MATCH(DataBase!N$1,Modelo!$A$9:$D$9,0))</f>
        <v>boolean</v>
      </c>
      <c r="O316" s="115" t="b">
        <f t="array" ref="O316">IF(N316="negativo",INDEX($AD$3:$AG$51,MATCH(1,($B316=$AD$3:$AD$51)*($J316=$AE$3:$AE$51),0),3),IF(N316="positivo",INDEX($AD$55:$AG$109,MATCH(1,($B316=$AD$55:$AD$109)*($J316=$AE$55:$AE$109),0),3)))</f>
        <v>0</v>
      </c>
      <c r="P316" s="115" t="b">
        <f t="array" ref="P316">IF(N316="negativo",INDEX($AD$3:$AG$51,MATCH(1,($B316=$AD$3:$AD$51)*($J316=$AE$3:$AE$51),0),4),IF(N316="positivo",INDEX($AD$55:$AG$109,MATCH(1,($B316=$AD$55:$AD$109)*($J316=$AE$55:$AE$109),0),4)))</f>
        <v>0</v>
      </c>
      <c r="Q316" s="115" t="str">
        <f>VLOOKUP(M316,Modelo!$A$2:$C$7,2,0)</f>
        <v>Impacto Económico, Social y Comunitario</v>
      </c>
      <c r="R316" s="118">
        <f t="array" ref="R316">INDEX(Modelo!$F$1:$H$37,MATCH(1,(DataBase!Q316=Modelo!$G$1:$G$37)*(DataBase!B316=Modelo!$F$1:$F$37),0),3)</f>
        <v>0.11764705882352941</v>
      </c>
      <c r="S316" s="115">
        <f t="shared" si="10"/>
        <v>0</v>
      </c>
      <c r="T316" s="115">
        <f t="shared" si="11"/>
        <v>0</v>
      </c>
    </row>
    <row r="317" spans="1:20" x14ac:dyDescent="0.3">
      <c r="A317" s="115" t="s">
        <v>464</v>
      </c>
      <c r="B317" s="115" t="s">
        <v>407</v>
      </c>
      <c r="C317" s="115" t="s">
        <v>103</v>
      </c>
      <c r="D317" s="115" t="s">
        <v>86</v>
      </c>
      <c r="E317" s="115" t="s">
        <v>86</v>
      </c>
      <c r="F317" s="115" t="s">
        <v>87</v>
      </c>
      <c r="G317" s="115">
        <v>1990</v>
      </c>
      <c r="H317" s="115" t="s">
        <v>281</v>
      </c>
      <c r="I317" s="115">
        <v>0.89502277900000005</v>
      </c>
      <c r="J317" s="115" t="s">
        <v>72</v>
      </c>
      <c r="K317" s="115" t="str">
        <f>INDEX(DatosProcesados!$A$1:$BF$101,MATCH(DataBase!A317,DatosProcesados!$A$1:$A$101,0),MATCH(DataBase!J317,DatosProcesados!$A$1:$BF$1,0))</f>
        <v>No</v>
      </c>
      <c r="L317" s="115" t="str">
        <f>INDEX(Modelo!$A$9:$D$89,MATCH(DataBase!$J317,Modelo!$A$9:$A$89,0),MATCH(DataBase!L$1,Modelo!$A$9:$D$9,0))</f>
        <v>Impacto económico y gobernanza</v>
      </c>
      <c r="M317" s="115" t="str">
        <f>INDEX(Modelo!$A$9:$D$89,MATCH(DataBase!$J317,Modelo!$A$9:$A$89,0),MATCH(DataBase!M$1,Modelo!$A$9:$D$9,0))</f>
        <v>Pilar 6</v>
      </c>
      <c r="N317" s="115" t="str">
        <f>INDEX(Modelo!$A$9:$D$89,MATCH(DataBase!$J317,Modelo!$A$9:$A$89,0),MATCH(DataBase!N$1,Modelo!$A$9:$D$9,0))</f>
        <v>boolean</v>
      </c>
      <c r="O317" s="115" t="b">
        <f t="array" ref="O317">IF(N317="negativo",INDEX($AD$3:$AG$51,MATCH(1,($B317=$AD$3:$AD$51)*($J317=$AE$3:$AE$51),0),3),IF(N317="positivo",INDEX($AD$55:$AG$109,MATCH(1,($B317=$AD$55:$AD$109)*($J317=$AE$55:$AE$109),0),3)))</f>
        <v>0</v>
      </c>
      <c r="P317" s="115" t="b">
        <f t="array" ref="P317">IF(N317="negativo",INDEX($AD$3:$AG$51,MATCH(1,($B317=$AD$3:$AD$51)*($J317=$AE$3:$AE$51),0),4),IF(N317="positivo",INDEX($AD$55:$AG$109,MATCH(1,($B317=$AD$55:$AD$109)*($J317=$AE$55:$AE$109),0),4)))</f>
        <v>0</v>
      </c>
      <c r="Q317" s="115" t="str">
        <f>VLOOKUP(M317,Modelo!$A$2:$C$7,2,0)</f>
        <v>Impacto Económico, Social y Comunitario</v>
      </c>
      <c r="R317" s="118">
        <f t="array" ref="R317">INDEX(Modelo!$F$1:$H$37,MATCH(1,(DataBase!Q317=Modelo!$G$1:$G$37)*(DataBase!B317=Modelo!$F$1:$F$37),0),3)</f>
        <v>0.15384615384615385</v>
      </c>
      <c r="S317" s="115">
        <f t="shared" si="10"/>
        <v>0</v>
      </c>
      <c r="T317" s="115">
        <f t="shared" si="11"/>
        <v>0</v>
      </c>
    </row>
    <row r="318" spans="1:20" x14ac:dyDescent="0.3">
      <c r="A318" s="115" t="s">
        <v>296</v>
      </c>
      <c r="B318" s="115" t="s">
        <v>216</v>
      </c>
      <c r="C318" s="115" t="s">
        <v>103</v>
      </c>
      <c r="D318" s="115" t="s">
        <v>86</v>
      </c>
      <c r="E318" s="115" t="s">
        <v>86</v>
      </c>
      <c r="F318" s="115" t="s">
        <v>87</v>
      </c>
      <c r="G318" s="115">
        <v>1944</v>
      </c>
      <c r="H318" s="115" t="s">
        <v>125</v>
      </c>
      <c r="I318" s="115">
        <v>1.7785578609999999</v>
      </c>
      <c r="J318" s="115" t="s">
        <v>72</v>
      </c>
      <c r="K318" s="115" t="str">
        <f>INDEX(DatosProcesados!$A$1:$BF$101,MATCH(DataBase!A318,DatosProcesados!$A$1:$A$101,0),MATCH(DataBase!J318,DatosProcesados!$A$1:$BF$1,0))</f>
        <v>No</v>
      </c>
      <c r="L318" s="115" t="str">
        <f>INDEX(Modelo!$A$9:$D$89,MATCH(DataBase!$J318,Modelo!$A$9:$A$89,0),MATCH(DataBase!L$1,Modelo!$A$9:$D$9,0))</f>
        <v>Impacto económico y gobernanza</v>
      </c>
      <c r="M318" s="115" t="str">
        <f>INDEX(Modelo!$A$9:$D$89,MATCH(DataBase!$J318,Modelo!$A$9:$A$89,0),MATCH(DataBase!M$1,Modelo!$A$9:$D$9,0))</f>
        <v>Pilar 6</v>
      </c>
      <c r="N318" s="115" t="str">
        <f>INDEX(Modelo!$A$9:$D$89,MATCH(DataBase!$J318,Modelo!$A$9:$A$89,0),MATCH(DataBase!N$1,Modelo!$A$9:$D$9,0))</f>
        <v>boolean</v>
      </c>
      <c r="O318" s="115" t="b">
        <f t="array" ref="O318">IF(N318="negativo",INDEX($AD$3:$AG$51,MATCH(1,($B318=$AD$3:$AD$51)*($J318=$AE$3:$AE$51),0),3),IF(N318="positivo",INDEX($AD$55:$AG$109,MATCH(1,($B318=$AD$55:$AD$109)*($J318=$AE$55:$AE$109),0),3)))</f>
        <v>0</v>
      </c>
      <c r="P318" s="115" t="b">
        <f t="array" ref="P318">IF(N318="negativo",INDEX($AD$3:$AG$51,MATCH(1,($B318=$AD$3:$AD$51)*($J318=$AE$3:$AE$51),0),4),IF(N318="positivo",INDEX($AD$55:$AG$109,MATCH(1,($B318=$AD$55:$AD$109)*($J318=$AE$55:$AE$109),0),4)))</f>
        <v>0</v>
      </c>
      <c r="Q318" s="115" t="str">
        <f>VLOOKUP(M318,Modelo!$A$2:$C$7,2,0)</f>
        <v>Impacto Económico, Social y Comunitario</v>
      </c>
      <c r="R318" s="118">
        <f t="array" ref="R318">INDEX(Modelo!$F$1:$H$37,MATCH(1,(DataBase!Q318=Modelo!$G$1:$G$37)*(DataBase!B318=Modelo!$F$1:$F$37),0),3)</f>
        <v>0.10526315789473684</v>
      </c>
      <c r="S318" s="115">
        <f t="shared" si="10"/>
        <v>0</v>
      </c>
      <c r="T318" s="115">
        <f t="shared" si="11"/>
        <v>0</v>
      </c>
    </row>
    <row r="319" spans="1:20" x14ac:dyDescent="0.3">
      <c r="A319" s="115" t="s">
        <v>134</v>
      </c>
      <c r="B319" s="115" t="s">
        <v>84</v>
      </c>
      <c r="C319" s="115" t="s">
        <v>103</v>
      </c>
      <c r="D319" s="115" t="s">
        <v>86</v>
      </c>
      <c r="E319" s="115" t="s">
        <v>87</v>
      </c>
      <c r="F319" s="115" t="s">
        <v>87</v>
      </c>
      <c r="G319" s="115">
        <v>2001</v>
      </c>
      <c r="H319" s="115" t="s">
        <v>125</v>
      </c>
      <c r="I319" s="115">
        <v>6.5475670460000002</v>
      </c>
      <c r="J319" s="115" t="s">
        <v>72</v>
      </c>
      <c r="K319" s="115" t="str">
        <f>INDEX(DatosProcesados!$A$1:$BF$101,MATCH(DataBase!A319,DatosProcesados!$A$1:$A$101,0),MATCH(DataBase!J319,DatosProcesados!$A$1:$BF$1,0))</f>
        <v>Si</v>
      </c>
      <c r="L319" s="115" t="str">
        <f>INDEX(Modelo!$A$9:$D$89,MATCH(DataBase!$J319,Modelo!$A$9:$A$89,0),MATCH(DataBase!L$1,Modelo!$A$9:$D$9,0))</f>
        <v>Impacto económico y gobernanza</v>
      </c>
      <c r="M319" s="115" t="str">
        <f>INDEX(Modelo!$A$9:$D$89,MATCH(DataBase!$J319,Modelo!$A$9:$A$89,0),MATCH(DataBase!M$1,Modelo!$A$9:$D$9,0))</f>
        <v>Pilar 6</v>
      </c>
      <c r="N319" s="115" t="str">
        <f>INDEX(Modelo!$A$9:$D$89,MATCH(DataBase!$J319,Modelo!$A$9:$A$89,0),MATCH(DataBase!N$1,Modelo!$A$9:$D$9,0))</f>
        <v>boolean</v>
      </c>
      <c r="O319" s="115" t="b">
        <f t="array" ref="O319">IF(N319="negativo",INDEX($AD$3:$AG$51,MATCH(1,($B319=$AD$3:$AD$51)*($J319=$AE$3:$AE$51),0),3),IF(N319="positivo",INDEX($AD$55:$AG$109,MATCH(1,($B319=$AD$55:$AD$109)*($J319=$AE$55:$AE$109),0),3)))</f>
        <v>0</v>
      </c>
      <c r="P319" s="115" t="b">
        <f t="array" ref="P319">IF(N319="negativo",INDEX($AD$3:$AG$51,MATCH(1,($B319=$AD$3:$AD$51)*($J319=$AE$3:$AE$51),0),4),IF(N319="positivo",INDEX($AD$55:$AG$109,MATCH(1,($B319=$AD$55:$AD$109)*($J319=$AE$55:$AE$109),0),4)))</f>
        <v>0</v>
      </c>
      <c r="Q319" s="115" t="str">
        <f>VLOOKUP(M319,Modelo!$A$2:$C$7,2,0)</f>
        <v>Impacto Económico, Social y Comunitario</v>
      </c>
      <c r="R319" s="118">
        <f t="array" ref="R319">INDEX(Modelo!$F$1:$H$37,MATCH(1,(DataBase!Q319=Modelo!$G$1:$G$37)*(DataBase!B319=Modelo!$F$1:$F$37),0),3)</f>
        <v>0.11764705882352941</v>
      </c>
      <c r="S319" s="115">
        <f t="shared" si="10"/>
        <v>100</v>
      </c>
      <c r="T319" s="115">
        <f t="shared" si="11"/>
        <v>11.76470588235294</v>
      </c>
    </row>
    <row r="320" spans="1:20" x14ac:dyDescent="0.3">
      <c r="A320" s="115" t="s">
        <v>290</v>
      </c>
      <c r="B320" s="115" t="s">
        <v>216</v>
      </c>
      <c r="C320" s="115" t="s">
        <v>103</v>
      </c>
      <c r="D320" s="115" t="s">
        <v>86</v>
      </c>
      <c r="E320" s="115" t="s">
        <v>87</v>
      </c>
      <c r="F320" s="115" t="s">
        <v>87</v>
      </c>
      <c r="G320" s="115">
        <v>1934</v>
      </c>
      <c r="H320" s="115" t="s">
        <v>125</v>
      </c>
      <c r="I320" s="115">
        <v>1.84479215</v>
      </c>
      <c r="J320" s="115" t="s">
        <v>72</v>
      </c>
      <c r="K320" s="115" t="str">
        <f>INDEX(DatosProcesados!$A$1:$BF$101,MATCH(DataBase!A320,DatosProcesados!$A$1:$A$101,0),MATCH(DataBase!J320,DatosProcesados!$A$1:$BF$1,0))</f>
        <v>Si</v>
      </c>
      <c r="L320" s="115" t="str">
        <f>INDEX(Modelo!$A$9:$D$89,MATCH(DataBase!$J320,Modelo!$A$9:$A$89,0),MATCH(DataBase!L$1,Modelo!$A$9:$D$9,0))</f>
        <v>Impacto económico y gobernanza</v>
      </c>
      <c r="M320" s="115" t="str">
        <f>INDEX(Modelo!$A$9:$D$89,MATCH(DataBase!$J320,Modelo!$A$9:$A$89,0),MATCH(DataBase!M$1,Modelo!$A$9:$D$9,0))</f>
        <v>Pilar 6</v>
      </c>
      <c r="N320" s="115" t="str">
        <f>INDEX(Modelo!$A$9:$D$89,MATCH(DataBase!$J320,Modelo!$A$9:$A$89,0),MATCH(DataBase!N$1,Modelo!$A$9:$D$9,0))</f>
        <v>boolean</v>
      </c>
      <c r="O320" s="115" t="b">
        <f t="array" ref="O320">IF(N320="negativo",INDEX($AD$3:$AG$51,MATCH(1,($B320=$AD$3:$AD$51)*($J320=$AE$3:$AE$51),0),3),IF(N320="positivo",INDEX($AD$55:$AG$109,MATCH(1,($B320=$AD$55:$AD$109)*($J320=$AE$55:$AE$109),0),3)))</f>
        <v>0</v>
      </c>
      <c r="P320" s="115" t="b">
        <f t="array" ref="P320">IF(N320="negativo",INDEX($AD$3:$AG$51,MATCH(1,($B320=$AD$3:$AD$51)*($J320=$AE$3:$AE$51),0),4),IF(N320="positivo",INDEX($AD$55:$AG$109,MATCH(1,($B320=$AD$55:$AD$109)*($J320=$AE$55:$AE$109),0),4)))</f>
        <v>0</v>
      </c>
      <c r="Q320" s="115" t="str">
        <f>VLOOKUP(M320,Modelo!$A$2:$C$7,2,0)</f>
        <v>Impacto Económico, Social y Comunitario</v>
      </c>
      <c r="R320" s="118">
        <f t="array" ref="R320">INDEX(Modelo!$F$1:$H$37,MATCH(1,(DataBase!Q320=Modelo!$G$1:$G$37)*(DataBase!B320=Modelo!$F$1:$F$37),0),3)</f>
        <v>0.10526315789473684</v>
      </c>
      <c r="S320" s="115">
        <f t="shared" si="10"/>
        <v>100</v>
      </c>
      <c r="T320" s="115">
        <f t="shared" si="11"/>
        <v>10.526315789473683</v>
      </c>
    </row>
    <row r="321" spans="1:20" x14ac:dyDescent="0.3">
      <c r="A321" s="115" t="s">
        <v>346</v>
      </c>
      <c r="B321" s="115" t="s">
        <v>313</v>
      </c>
      <c r="C321" s="115" t="s">
        <v>103</v>
      </c>
      <c r="D321" s="115" t="s">
        <v>87</v>
      </c>
      <c r="E321" s="115" t="s">
        <v>87</v>
      </c>
      <c r="F321" s="115" t="s">
        <v>87</v>
      </c>
      <c r="G321" s="115">
        <v>1960</v>
      </c>
      <c r="H321" s="115" t="s">
        <v>177</v>
      </c>
      <c r="I321" s="115">
        <v>4.2128666020000001</v>
      </c>
      <c r="J321" s="115" t="s">
        <v>72</v>
      </c>
      <c r="K321" s="115" t="str">
        <f>INDEX(DatosProcesados!$A$1:$BF$101,MATCH(DataBase!A321,DatosProcesados!$A$1:$A$101,0),MATCH(DataBase!J321,DatosProcesados!$A$1:$BF$1,0))</f>
        <v>No</v>
      </c>
      <c r="L321" s="115" t="str">
        <f>INDEX(Modelo!$A$9:$D$89,MATCH(DataBase!$J321,Modelo!$A$9:$A$89,0),MATCH(DataBase!L$1,Modelo!$A$9:$D$9,0))</f>
        <v>Impacto económico y gobernanza</v>
      </c>
      <c r="M321" s="115" t="str">
        <f>INDEX(Modelo!$A$9:$D$89,MATCH(DataBase!$J321,Modelo!$A$9:$A$89,0),MATCH(DataBase!M$1,Modelo!$A$9:$D$9,0))</f>
        <v>Pilar 6</v>
      </c>
      <c r="N321" s="115" t="str">
        <f>INDEX(Modelo!$A$9:$D$89,MATCH(DataBase!$J321,Modelo!$A$9:$A$89,0),MATCH(DataBase!N$1,Modelo!$A$9:$D$9,0))</f>
        <v>boolean</v>
      </c>
      <c r="O321" s="115" t="b">
        <f t="array" ref="O321">IF(N321="negativo",INDEX($AD$3:$AG$51,MATCH(1,($B321=$AD$3:$AD$51)*($J321=$AE$3:$AE$51),0),3),IF(N321="positivo",INDEX($AD$55:$AG$109,MATCH(1,($B321=$AD$55:$AD$109)*($J321=$AE$55:$AE$109),0),3)))</f>
        <v>0</v>
      </c>
      <c r="P321" s="115" t="b">
        <f t="array" ref="P321">IF(N321="negativo",INDEX($AD$3:$AG$51,MATCH(1,($B321=$AD$3:$AD$51)*($J321=$AE$3:$AE$51),0),4),IF(N321="positivo",INDEX($AD$55:$AG$109,MATCH(1,($B321=$AD$55:$AD$109)*($J321=$AE$55:$AE$109),0),4)))</f>
        <v>0</v>
      </c>
      <c r="Q321" s="115" t="str">
        <f>VLOOKUP(M321,Modelo!$A$2:$C$7,2,0)</f>
        <v>Impacto Económico, Social y Comunitario</v>
      </c>
      <c r="R321" s="118">
        <f t="array" ref="R321">INDEX(Modelo!$F$1:$H$37,MATCH(1,(DataBase!Q321=Modelo!$G$1:$G$37)*(DataBase!B321=Modelo!$F$1:$F$37),0),3)</f>
        <v>0.11764705882352941</v>
      </c>
      <c r="S321" s="115">
        <f t="shared" si="10"/>
        <v>0</v>
      </c>
      <c r="T321" s="115">
        <f t="shared" si="11"/>
        <v>0</v>
      </c>
    </row>
    <row r="322" spans="1:20" x14ac:dyDescent="0.3">
      <c r="A322" s="115" t="s">
        <v>124</v>
      </c>
      <c r="B322" s="115" t="s">
        <v>84</v>
      </c>
      <c r="C322" s="115" t="s">
        <v>97</v>
      </c>
      <c r="D322" s="115" t="s">
        <v>86</v>
      </c>
      <c r="E322" s="115" t="s">
        <v>86</v>
      </c>
      <c r="F322" s="115" t="s">
        <v>86</v>
      </c>
      <c r="G322" s="115">
        <v>2012</v>
      </c>
      <c r="H322" s="115" t="s">
        <v>125</v>
      </c>
      <c r="I322" s="115">
        <v>9.9777362400000005</v>
      </c>
      <c r="J322" s="115" t="s">
        <v>72</v>
      </c>
      <c r="K322" s="115" t="str">
        <f>INDEX(DatosProcesados!$A$1:$BF$101,MATCH(DataBase!A322,DatosProcesados!$A$1:$A$101,0),MATCH(DataBase!J322,DatosProcesados!$A$1:$BF$1,0))</f>
        <v>Si</v>
      </c>
      <c r="L322" s="115" t="str">
        <f>INDEX(Modelo!$A$9:$D$89,MATCH(DataBase!$J322,Modelo!$A$9:$A$89,0),MATCH(DataBase!L$1,Modelo!$A$9:$D$9,0))</f>
        <v>Impacto económico y gobernanza</v>
      </c>
      <c r="M322" s="115" t="str">
        <f>INDEX(Modelo!$A$9:$D$89,MATCH(DataBase!$J322,Modelo!$A$9:$A$89,0),MATCH(DataBase!M$1,Modelo!$A$9:$D$9,0))</f>
        <v>Pilar 6</v>
      </c>
      <c r="N322" s="115" t="str">
        <f>INDEX(Modelo!$A$9:$D$89,MATCH(DataBase!$J322,Modelo!$A$9:$A$89,0),MATCH(DataBase!N$1,Modelo!$A$9:$D$9,0))</f>
        <v>boolean</v>
      </c>
      <c r="O322" s="115" t="b">
        <f t="array" ref="O322">IF(N322="negativo",INDEX($AD$3:$AG$51,MATCH(1,($B322=$AD$3:$AD$51)*($J322=$AE$3:$AE$51),0),3),IF(N322="positivo",INDEX($AD$55:$AG$109,MATCH(1,($B322=$AD$55:$AD$109)*($J322=$AE$55:$AE$109),0),3)))</f>
        <v>0</v>
      </c>
      <c r="P322" s="115" t="b">
        <f t="array" ref="P322">IF(N322="negativo",INDEX($AD$3:$AG$51,MATCH(1,($B322=$AD$3:$AD$51)*($J322=$AE$3:$AE$51),0),4),IF(N322="positivo",INDEX($AD$55:$AG$109,MATCH(1,($B322=$AD$55:$AD$109)*($J322=$AE$55:$AE$109),0),4)))</f>
        <v>0</v>
      </c>
      <c r="Q322" s="115" t="str">
        <f>VLOOKUP(M322,Modelo!$A$2:$C$7,2,0)</f>
        <v>Impacto Económico, Social y Comunitario</v>
      </c>
      <c r="R322" s="118">
        <f t="array" ref="R322">INDEX(Modelo!$F$1:$H$37,MATCH(1,(DataBase!Q322=Modelo!$G$1:$G$37)*(DataBase!B322=Modelo!$F$1:$F$37),0),3)</f>
        <v>0.11764705882352941</v>
      </c>
      <c r="S322" s="115">
        <f t="shared" si="10"/>
        <v>100</v>
      </c>
      <c r="T322" s="115">
        <f t="shared" si="11"/>
        <v>11.76470588235294</v>
      </c>
    </row>
    <row r="323" spans="1:20" x14ac:dyDescent="0.3">
      <c r="A323" s="115" t="s">
        <v>414</v>
      </c>
      <c r="B323" s="115" t="s">
        <v>407</v>
      </c>
      <c r="C323" s="115" t="s">
        <v>103</v>
      </c>
      <c r="D323" s="115" t="s">
        <v>86</v>
      </c>
      <c r="E323" s="115" t="s">
        <v>86</v>
      </c>
      <c r="F323" s="115" t="s">
        <v>87</v>
      </c>
      <c r="G323" s="115">
        <v>1976</v>
      </c>
      <c r="H323" s="115" t="s">
        <v>415</v>
      </c>
      <c r="I323" s="115">
        <v>6.0471020830000004</v>
      </c>
      <c r="J323" s="115" t="s">
        <v>72</v>
      </c>
      <c r="K323" s="115" t="str">
        <f>INDEX(DatosProcesados!$A$1:$BF$101,MATCH(DataBase!A323,DatosProcesados!$A$1:$A$101,0),MATCH(DataBase!J323,DatosProcesados!$A$1:$BF$1,0))</f>
        <v>Si</v>
      </c>
      <c r="L323" s="115" t="str">
        <f>INDEX(Modelo!$A$9:$D$89,MATCH(DataBase!$J323,Modelo!$A$9:$A$89,0),MATCH(DataBase!L$1,Modelo!$A$9:$D$9,0))</f>
        <v>Impacto económico y gobernanza</v>
      </c>
      <c r="M323" s="115" t="str">
        <f>INDEX(Modelo!$A$9:$D$89,MATCH(DataBase!$J323,Modelo!$A$9:$A$89,0),MATCH(DataBase!M$1,Modelo!$A$9:$D$9,0))</f>
        <v>Pilar 6</v>
      </c>
      <c r="N323" s="115" t="str">
        <f>INDEX(Modelo!$A$9:$D$89,MATCH(DataBase!$J323,Modelo!$A$9:$A$89,0),MATCH(DataBase!N$1,Modelo!$A$9:$D$9,0))</f>
        <v>boolean</v>
      </c>
      <c r="O323" s="115" t="b">
        <f t="array" ref="O323">IF(N323="negativo",INDEX($AD$3:$AG$51,MATCH(1,($B323=$AD$3:$AD$51)*($J323=$AE$3:$AE$51),0),3),IF(N323="positivo",INDEX($AD$55:$AG$109,MATCH(1,($B323=$AD$55:$AD$109)*($J323=$AE$55:$AE$109),0),3)))</f>
        <v>0</v>
      </c>
      <c r="P323" s="115" t="b">
        <f t="array" ref="P323">IF(N323="negativo",INDEX($AD$3:$AG$51,MATCH(1,($B323=$AD$3:$AD$51)*($J323=$AE$3:$AE$51),0),4),IF(N323="positivo",INDEX($AD$55:$AG$109,MATCH(1,($B323=$AD$55:$AD$109)*($J323=$AE$55:$AE$109),0),4)))</f>
        <v>0</v>
      </c>
      <c r="Q323" s="115" t="str">
        <f>VLOOKUP(M323,Modelo!$A$2:$C$7,2,0)</f>
        <v>Impacto Económico, Social y Comunitario</v>
      </c>
      <c r="R323" s="118">
        <f t="array" ref="R323">INDEX(Modelo!$F$1:$H$37,MATCH(1,(DataBase!Q323=Modelo!$G$1:$G$37)*(DataBase!B323=Modelo!$F$1:$F$37),0),3)</f>
        <v>0.15384615384615385</v>
      </c>
      <c r="S323" s="115">
        <f t="shared" ref="S323:S386" si="12">IFERROR(IF(N323="boolean",IF(K323="Si",100,0),IF(N323="scale",IF(K323=2,100,IF(K323=1,50,0)),IF(N323="positivo",100*((K323-P323)/(O323-P323)),100*(1-((K323-P323)/(O323-P323)))))),0)</f>
        <v>100</v>
      </c>
      <c r="T323" s="115">
        <f t="shared" ref="T323:T386" si="13">S323*R323</f>
        <v>15.384615384615385</v>
      </c>
    </row>
    <row r="324" spans="1:20" x14ac:dyDescent="0.3">
      <c r="A324" s="115" t="s">
        <v>337</v>
      </c>
      <c r="B324" s="115" t="s">
        <v>313</v>
      </c>
      <c r="C324" s="115" t="s">
        <v>103</v>
      </c>
      <c r="D324" s="115" t="s">
        <v>86</v>
      </c>
      <c r="E324" s="115" t="s">
        <v>86</v>
      </c>
      <c r="F324" s="115" t="s">
        <v>87</v>
      </c>
      <c r="G324" s="115">
        <v>1879</v>
      </c>
      <c r="H324" s="115" t="s">
        <v>244</v>
      </c>
      <c r="I324" s="115">
        <v>5.8689859999999996</v>
      </c>
      <c r="J324" s="115" t="s">
        <v>72</v>
      </c>
      <c r="K324" s="115" t="str">
        <f>INDEX(DatosProcesados!$A$1:$BF$101,MATCH(DataBase!A324,DatosProcesados!$A$1:$A$101,0),MATCH(DataBase!J324,DatosProcesados!$A$1:$BF$1,0))</f>
        <v>No</v>
      </c>
      <c r="L324" s="115" t="str">
        <f>INDEX(Modelo!$A$9:$D$89,MATCH(DataBase!$J324,Modelo!$A$9:$A$89,0),MATCH(DataBase!L$1,Modelo!$A$9:$D$9,0))</f>
        <v>Impacto económico y gobernanza</v>
      </c>
      <c r="M324" s="115" t="str">
        <f>INDEX(Modelo!$A$9:$D$89,MATCH(DataBase!$J324,Modelo!$A$9:$A$89,0),MATCH(DataBase!M$1,Modelo!$A$9:$D$9,0))</f>
        <v>Pilar 6</v>
      </c>
      <c r="N324" s="115" t="str">
        <f>INDEX(Modelo!$A$9:$D$89,MATCH(DataBase!$J324,Modelo!$A$9:$A$89,0),MATCH(DataBase!N$1,Modelo!$A$9:$D$9,0))</f>
        <v>boolean</v>
      </c>
      <c r="O324" s="115" t="b">
        <f t="array" ref="O324">IF(N324="negativo",INDEX($AD$3:$AG$51,MATCH(1,($B324=$AD$3:$AD$51)*($J324=$AE$3:$AE$51),0),3),IF(N324="positivo",INDEX($AD$55:$AG$109,MATCH(1,($B324=$AD$55:$AD$109)*($J324=$AE$55:$AE$109),0),3)))</f>
        <v>0</v>
      </c>
      <c r="P324" s="115" t="b">
        <f t="array" ref="P324">IF(N324="negativo",INDEX($AD$3:$AG$51,MATCH(1,($B324=$AD$3:$AD$51)*($J324=$AE$3:$AE$51),0),4),IF(N324="positivo",INDEX($AD$55:$AG$109,MATCH(1,($B324=$AD$55:$AD$109)*($J324=$AE$55:$AE$109),0),4)))</f>
        <v>0</v>
      </c>
      <c r="Q324" s="115" t="str">
        <f>VLOOKUP(M324,Modelo!$A$2:$C$7,2,0)</f>
        <v>Impacto Económico, Social y Comunitario</v>
      </c>
      <c r="R324" s="118">
        <f t="array" ref="R324">INDEX(Modelo!$F$1:$H$37,MATCH(1,(DataBase!Q324=Modelo!$G$1:$G$37)*(DataBase!B324=Modelo!$F$1:$F$37),0),3)</f>
        <v>0.11764705882352941</v>
      </c>
      <c r="S324" s="115">
        <f t="shared" si="12"/>
        <v>0</v>
      </c>
      <c r="T324" s="115">
        <f t="shared" si="13"/>
        <v>0</v>
      </c>
    </row>
    <row r="325" spans="1:20" x14ac:dyDescent="0.3">
      <c r="A325" s="115" t="s">
        <v>373</v>
      </c>
      <c r="B325" s="115" t="s">
        <v>313</v>
      </c>
      <c r="C325" s="115" t="s">
        <v>103</v>
      </c>
      <c r="D325" s="115" t="s">
        <v>87</v>
      </c>
      <c r="E325" s="115" t="s">
        <v>86</v>
      </c>
      <c r="F325" s="115" t="s">
        <v>86</v>
      </c>
      <c r="G325" s="115">
        <v>1997</v>
      </c>
      <c r="H325" s="115" t="s">
        <v>125</v>
      </c>
      <c r="I325" s="115">
        <v>1.9766409730000001</v>
      </c>
      <c r="J325" s="115" t="s">
        <v>72</v>
      </c>
      <c r="K325" s="115">
        <f>INDEX(DatosProcesados!$A$1:$BF$101,MATCH(DataBase!A325,DatosProcesados!$A$1:$A$101,0),MATCH(DataBase!J325,DatosProcesados!$A$1:$BF$1,0))</f>
        <v>0</v>
      </c>
      <c r="L325" s="115" t="str">
        <f>INDEX(Modelo!$A$9:$D$89,MATCH(DataBase!$J325,Modelo!$A$9:$A$89,0),MATCH(DataBase!L$1,Modelo!$A$9:$D$9,0))</f>
        <v>Impacto económico y gobernanza</v>
      </c>
      <c r="M325" s="115" t="str">
        <f>INDEX(Modelo!$A$9:$D$89,MATCH(DataBase!$J325,Modelo!$A$9:$A$89,0),MATCH(DataBase!M$1,Modelo!$A$9:$D$9,0))</f>
        <v>Pilar 6</v>
      </c>
      <c r="N325" s="115" t="str">
        <f>INDEX(Modelo!$A$9:$D$89,MATCH(DataBase!$J325,Modelo!$A$9:$A$89,0),MATCH(DataBase!N$1,Modelo!$A$9:$D$9,0))</f>
        <v>boolean</v>
      </c>
      <c r="O325" s="115" t="b">
        <f t="array" ref="O325">IF(N325="negativo",INDEX($AD$3:$AG$51,MATCH(1,($B325=$AD$3:$AD$51)*($J325=$AE$3:$AE$51),0),3),IF(N325="positivo",INDEX($AD$55:$AG$109,MATCH(1,($B325=$AD$55:$AD$109)*($J325=$AE$55:$AE$109),0),3)))</f>
        <v>0</v>
      </c>
      <c r="P325" s="115" t="b">
        <f t="array" ref="P325">IF(N325="negativo",INDEX($AD$3:$AG$51,MATCH(1,($B325=$AD$3:$AD$51)*($J325=$AE$3:$AE$51),0),4),IF(N325="positivo",INDEX($AD$55:$AG$109,MATCH(1,($B325=$AD$55:$AD$109)*($J325=$AE$55:$AE$109),0),4)))</f>
        <v>0</v>
      </c>
      <c r="Q325" s="115" t="str">
        <f>VLOOKUP(M325,Modelo!$A$2:$C$7,2,0)</f>
        <v>Impacto Económico, Social y Comunitario</v>
      </c>
      <c r="R325" s="118">
        <f t="array" ref="R325">INDEX(Modelo!$F$1:$H$37,MATCH(1,(DataBase!Q325=Modelo!$G$1:$G$37)*(DataBase!B325=Modelo!$F$1:$F$37),0),3)</f>
        <v>0.11764705882352941</v>
      </c>
      <c r="S325" s="115">
        <f t="shared" si="12"/>
        <v>0</v>
      </c>
      <c r="T325" s="115">
        <f t="shared" si="13"/>
        <v>0</v>
      </c>
    </row>
    <row r="326" spans="1:20" x14ac:dyDescent="0.3">
      <c r="A326" s="115" t="s">
        <v>102</v>
      </c>
      <c r="B326" s="115" t="s">
        <v>84</v>
      </c>
      <c r="C326" s="115" t="s">
        <v>103</v>
      </c>
      <c r="D326" s="115" t="s">
        <v>86</v>
      </c>
      <c r="E326" s="115" t="s">
        <v>86</v>
      </c>
      <c r="F326" s="115" t="s">
        <v>87</v>
      </c>
      <c r="G326" s="115">
        <v>2003</v>
      </c>
      <c r="H326" s="115" t="s">
        <v>104</v>
      </c>
      <c r="I326" s="115">
        <v>15.602099798999999</v>
      </c>
      <c r="J326" s="115" t="s">
        <v>72</v>
      </c>
      <c r="K326" s="115" t="str">
        <f>INDEX(DatosProcesados!$A$1:$BF$101,MATCH(DataBase!A326,DatosProcesados!$A$1:$A$101,0),MATCH(DataBase!J326,DatosProcesados!$A$1:$BF$1,0))</f>
        <v>Si</v>
      </c>
      <c r="L326" s="115" t="str">
        <f>INDEX(Modelo!$A$9:$D$89,MATCH(DataBase!$J326,Modelo!$A$9:$A$89,0),MATCH(DataBase!L$1,Modelo!$A$9:$D$9,0))</f>
        <v>Impacto económico y gobernanza</v>
      </c>
      <c r="M326" s="115" t="str">
        <f>INDEX(Modelo!$A$9:$D$89,MATCH(DataBase!$J326,Modelo!$A$9:$A$89,0),MATCH(DataBase!M$1,Modelo!$A$9:$D$9,0))</f>
        <v>Pilar 6</v>
      </c>
      <c r="N326" s="115" t="str">
        <f>INDEX(Modelo!$A$9:$D$89,MATCH(DataBase!$J326,Modelo!$A$9:$A$89,0),MATCH(DataBase!N$1,Modelo!$A$9:$D$9,0))</f>
        <v>boolean</v>
      </c>
      <c r="O326" s="115" t="b">
        <f t="array" ref="O326">IF(N326="negativo",INDEX($AD$3:$AG$51,MATCH(1,($B326=$AD$3:$AD$51)*($J326=$AE$3:$AE$51),0),3),IF(N326="positivo",INDEX($AD$55:$AG$109,MATCH(1,($B326=$AD$55:$AD$109)*($J326=$AE$55:$AE$109),0),3)))</f>
        <v>0</v>
      </c>
      <c r="P326" s="115" t="b">
        <f t="array" ref="P326">IF(N326="negativo",INDEX($AD$3:$AG$51,MATCH(1,($B326=$AD$3:$AD$51)*($J326=$AE$3:$AE$51),0),4),IF(N326="positivo",INDEX($AD$55:$AG$109,MATCH(1,($B326=$AD$55:$AD$109)*($J326=$AE$55:$AE$109),0),4)))</f>
        <v>0</v>
      </c>
      <c r="Q326" s="115" t="str">
        <f>VLOOKUP(M326,Modelo!$A$2:$C$7,2,0)</f>
        <v>Impacto Económico, Social y Comunitario</v>
      </c>
      <c r="R326" s="118">
        <f t="array" ref="R326">INDEX(Modelo!$F$1:$H$37,MATCH(1,(DataBase!Q326=Modelo!$G$1:$G$37)*(DataBase!B326=Modelo!$F$1:$F$37),0),3)</f>
        <v>0.11764705882352941</v>
      </c>
      <c r="S326" s="115">
        <f t="shared" si="12"/>
        <v>100</v>
      </c>
      <c r="T326" s="115">
        <f t="shared" si="13"/>
        <v>11.76470588235294</v>
      </c>
    </row>
    <row r="327" spans="1:20" x14ac:dyDescent="0.3">
      <c r="A327" s="115" t="s">
        <v>228</v>
      </c>
      <c r="B327" s="115" t="s">
        <v>216</v>
      </c>
      <c r="C327" s="115" t="s">
        <v>97</v>
      </c>
      <c r="D327" s="115" t="s">
        <v>86</v>
      </c>
      <c r="E327" s="115" t="s">
        <v>87</v>
      </c>
      <c r="F327" s="115" t="s">
        <v>87</v>
      </c>
      <c r="G327" s="115">
        <v>1991</v>
      </c>
      <c r="H327" s="115" t="s">
        <v>229</v>
      </c>
      <c r="I327" s="115">
        <v>5.1614047279999999</v>
      </c>
      <c r="J327" s="115" t="s">
        <v>72</v>
      </c>
      <c r="K327" s="115" t="str">
        <f>INDEX(DatosProcesados!$A$1:$BF$101,MATCH(DataBase!A327,DatosProcesados!$A$1:$A$101,0),MATCH(DataBase!J327,DatosProcesados!$A$1:$BF$1,0))</f>
        <v>Si</v>
      </c>
      <c r="L327" s="115" t="str">
        <f>INDEX(Modelo!$A$9:$D$89,MATCH(DataBase!$J327,Modelo!$A$9:$A$89,0),MATCH(DataBase!L$1,Modelo!$A$9:$D$9,0))</f>
        <v>Impacto económico y gobernanza</v>
      </c>
      <c r="M327" s="115" t="str">
        <f>INDEX(Modelo!$A$9:$D$89,MATCH(DataBase!$J327,Modelo!$A$9:$A$89,0),MATCH(DataBase!M$1,Modelo!$A$9:$D$9,0))</f>
        <v>Pilar 6</v>
      </c>
      <c r="N327" s="115" t="str">
        <f>INDEX(Modelo!$A$9:$D$89,MATCH(DataBase!$J327,Modelo!$A$9:$A$89,0),MATCH(DataBase!N$1,Modelo!$A$9:$D$9,0))</f>
        <v>boolean</v>
      </c>
      <c r="O327" s="115" t="b">
        <f t="array" ref="O327">IF(N327="negativo",INDEX($AD$3:$AG$51,MATCH(1,($B327=$AD$3:$AD$51)*($J327=$AE$3:$AE$51),0),3),IF(N327="positivo",INDEX($AD$55:$AG$109,MATCH(1,($B327=$AD$55:$AD$109)*($J327=$AE$55:$AE$109),0),3)))</f>
        <v>0</v>
      </c>
      <c r="P327" s="115" t="b">
        <f t="array" ref="P327">IF(N327="negativo",INDEX($AD$3:$AG$51,MATCH(1,($B327=$AD$3:$AD$51)*($J327=$AE$3:$AE$51),0),4),IF(N327="positivo",INDEX($AD$55:$AG$109,MATCH(1,($B327=$AD$55:$AD$109)*($J327=$AE$55:$AE$109),0),4)))</f>
        <v>0</v>
      </c>
      <c r="Q327" s="115" t="str">
        <f>VLOOKUP(M327,Modelo!$A$2:$C$7,2,0)</f>
        <v>Impacto Económico, Social y Comunitario</v>
      </c>
      <c r="R327" s="118">
        <f t="array" ref="R327">INDEX(Modelo!$F$1:$H$37,MATCH(1,(DataBase!Q327=Modelo!$G$1:$G$37)*(DataBase!B327=Modelo!$F$1:$F$37),0),3)</f>
        <v>0.10526315789473684</v>
      </c>
      <c r="S327" s="115">
        <f t="shared" si="12"/>
        <v>100</v>
      </c>
      <c r="T327" s="115">
        <f t="shared" si="13"/>
        <v>10.526315789473683</v>
      </c>
    </row>
    <row r="328" spans="1:20" x14ac:dyDescent="0.3">
      <c r="A328" s="115" t="s">
        <v>261</v>
      </c>
      <c r="B328" s="115" t="s">
        <v>216</v>
      </c>
      <c r="C328" s="115" t="s">
        <v>103</v>
      </c>
      <c r="D328" s="115" t="s">
        <v>86</v>
      </c>
      <c r="E328" s="115" t="s">
        <v>87</v>
      </c>
      <c r="F328" s="115" t="s">
        <v>87</v>
      </c>
      <c r="G328" s="115">
        <v>1806</v>
      </c>
      <c r="H328" s="115" t="s">
        <v>244</v>
      </c>
      <c r="I328" s="115">
        <v>2.382092359</v>
      </c>
      <c r="J328" s="115" t="s">
        <v>72</v>
      </c>
      <c r="K328" s="115" t="str">
        <f>INDEX(DatosProcesados!$A$1:$BF$101,MATCH(DataBase!A328,DatosProcesados!$A$1:$A$101,0),MATCH(DataBase!J328,DatosProcesados!$A$1:$BF$1,0))</f>
        <v>No</v>
      </c>
      <c r="L328" s="115" t="str">
        <f>INDEX(Modelo!$A$9:$D$89,MATCH(DataBase!$J328,Modelo!$A$9:$A$89,0),MATCH(DataBase!L$1,Modelo!$A$9:$D$9,0))</f>
        <v>Impacto económico y gobernanza</v>
      </c>
      <c r="M328" s="115" t="str">
        <f>INDEX(Modelo!$A$9:$D$89,MATCH(DataBase!$J328,Modelo!$A$9:$A$89,0),MATCH(DataBase!M$1,Modelo!$A$9:$D$9,0))</f>
        <v>Pilar 6</v>
      </c>
      <c r="N328" s="115" t="str">
        <f>INDEX(Modelo!$A$9:$D$89,MATCH(DataBase!$J328,Modelo!$A$9:$A$89,0),MATCH(DataBase!N$1,Modelo!$A$9:$D$9,0))</f>
        <v>boolean</v>
      </c>
      <c r="O328" s="115" t="b">
        <f t="array" ref="O328">IF(N328="negativo",INDEX($AD$3:$AG$51,MATCH(1,($B328=$AD$3:$AD$51)*($J328=$AE$3:$AE$51),0),3),IF(N328="positivo",INDEX($AD$55:$AG$109,MATCH(1,($B328=$AD$55:$AD$109)*($J328=$AE$55:$AE$109),0),3)))</f>
        <v>0</v>
      </c>
      <c r="P328" s="115" t="b">
        <f t="array" ref="P328">IF(N328="negativo",INDEX($AD$3:$AG$51,MATCH(1,($B328=$AD$3:$AD$51)*($J328=$AE$3:$AE$51),0),4),IF(N328="positivo",INDEX($AD$55:$AG$109,MATCH(1,($B328=$AD$55:$AD$109)*($J328=$AE$55:$AE$109),0),4)))</f>
        <v>0</v>
      </c>
      <c r="Q328" s="115" t="str">
        <f>VLOOKUP(M328,Modelo!$A$2:$C$7,2,0)</f>
        <v>Impacto Económico, Social y Comunitario</v>
      </c>
      <c r="R328" s="118">
        <f t="array" ref="R328">INDEX(Modelo!$F$1:$H$37,MATCH(1,(DataBase!Q328=Modelo!$G$1:$G$37)*(DataBase!B328=Modelo!$F$1:$F$37),0),3)</f>
        <v>0.10526315789473684</v>
      </c>
      <c r="S328" s="115">
        <f t="shared" si="12"/>
        <v>0</v>
      </c>
      <c r="T328" s="115">
        <f t="shared" si="13"/>
        <v>0</v>
      </c>
    </row>
    <row r="329" spans="1:20" x14ac:dyDescent="0.3">
      <c r="A329" s="115" t="s">
        <v>269</v>
      </c>
      <c r="B329" s="115" t="s">
        <v>216</v>
      </c>
      <c r="C329" s="115" t="s">
        <v>103</v>
      </c>
      <c r="D329" s="115" t="s">
        <v>87</v>
      </c>
      <c r="E329" s="115" t="s">
        <v>87</v>
      </c>
      <c r="F329" s="115" t="s">
        <v>87</v>
      </c>
      <c r="G329" s="115">
        <v>1932</v>
      </c>
      <c r="H329" s="115" t="s">
        <v>125</v>
      </c>
      <c r="I329" s="115">
        <v>2.1928266769999998</v>
      </c>
      <c r="J329" s="115" t="s">
        <v>72</v>
      </c>
      <c r="K329" s="115" t="str">
        <f>INDEX(DatosProcesados!$A$1:$BF$101,MATCH(DataBase!A329,DatosProcesados!$A$1:$A$101,0),MATCH(DataBase!J329,DatosProcesados!$A$1:$BF$1,0))</f>
        <v>Si</v>
      </c>
      <c r="L329" s="115" t="str">
        <f>INDEX(Modelo!$A$9:$D$89,MATCH(DataBase!$J329,Modelo!$A$9:$A$89,0),MATCH(DataBase!L$1,Modelo!$A$9:$D$9,0))</f>
        <v>Impacto económico y gobernanza</v>
      </c>
      <c r="M329" s="115" t="str">
        <f>INDEX(Modelo!$A$9:$D$89,MATCH(DataBase!$J329,Modelo!$A$9:$A$89,0),MATCH(DataBase!M$1,Modelo!$A$9:$D$9,0))</f>
        <v>Pilar 6</v>
      </c>
      <c r="N329" s="115" t="str">
        <f>INDEX(Modelo!$A$9:$D$89,MATCH(DataBase!$J329,Modelo!$A$9:$A$89,0),MATCH(DataBase!N$1,Modelo!$A$9:$D$9,0))</f>
        <v>boolean</v>
      </c>
      <c r="O329" s="115" t="b">
        <f t="array" ref="O329">IF(N329="negativo",INDEX($AD$3:$AG$51,MATCH(1,($B329=$AD$3:$AD$51)*($J329=$AE$3:$AE$51),0),3),IF(N329="positivo",INDEX($AD$55:$AG$109,MATCH(1,($B329=$AD$55:$AD$109)*($J329=$AE$55:$AE$109),0),3)))</f>
        <v>0</v>
      </c>
      <c r="P329" s="115" t="b">
        <f t="array" ref="P329">IF(N329="negativo",INDEX($AD$3:$AG$51,MATCH(1,($B329=$AD$3:$AD$51)*($J329=$AE$3:$AE$51),0),4),IF(N329="positivo",INDEX($AD$55:$AG$109,MATCH(1,($B329=$AD$55:$AD$109)*($J329=$AE$55:$AE$109),0),4)))</f>
        <v>0</v>
      </c>
      <c r="Q329" s="115" t="str">
        <f>VLOOKUP(M329,Modelo!$A$2:$C$7,2,0)</f>
        <v>Impacto Económico, Social y Comunitario</v>
      </c>
      <c r="R329" s="118">
        <f t="array" ref="R329">INDEX(Modelo!$F$1:$H$37,MATCH(1,(DataBase!Q329=Modelo!$G$1:$G$37)*(DataBase!B329=Modelo!$F$1:$F$37),0),3)</f>
        <v>0.10526315789473684</v>
      </c>
      <c r="S329" s="115">
        <f t="shared" si="12"/>
        <v>100</v>
      </c>
      <c r="T329" s="115">
        <f t="shared" si="13"/>
        <v>10.526315789473683</v>
      </c>
    </row>
    <row r="330" spans="1:20" x14ac:dyDescent="0.3">
      <c r="A330" s="115" t="s">
        <v>285</v>
      </c>
      <c r="B330" s="115" t="s">
        <v>216</v>
      </c>
      <c r="C330" s="115" t="s">
        <v>103</v>
      </c>
      <c r="D330" s="115" t="s">
        <v>86</v>
      </c>
      <c r="E330" s="115" t="s">
        <v>86</v>
      </c>
      <c r="F330" s="115" t="s">
        <v>86</v>
      </c>
      <c r="G330" s="115">
        <v>1920</v>
      </c>
      <c r="H330" s="115" t="s">
        <v>125</v>
      </c>
      <c r="I330" s="115">
        <v>1.9433909700000001</v>
      </c>
      <c r="J330" s="115" t="s">
        <v>72</v>
      </c>
      <c r="K330" s="115" t="str">
        <f>INDEX(DatosProcesados!$A$1:$BF$101,MATCH(DataBase!A330,DatosProcesados!$A$1:$A$101,0),MATCH(DataBase!J330,DatosProcesados!$A$1:$BF$1,0))</f>
        <v>No</v>
      </c>
      <c r="L330" s="115" t="str">
        <f>INDEX(Modelo!$A$9:$D$89,MATCH(DataBase!$J330,Modelo!$A$9:$A$89,0),MATCH(DataBase!L$1,Modelo!$A$9:$D$9,0))</f>
        <v>Impacto económico y gobernanza</v>
      </c>
      <c r="M330" s="115" t="str">
        <f>INDEX(Modelo!$A$9:$D$89,MATCH(DataBase!$J330,Modelo!$A$9:$A$89,0),MATCH(DataBase!M$1,Modelo!$A$9:$D$9,0))</f>
        <v>Pilar 6</v>
      </c>
      <c r="N330" s="115" t="str">
        <f>INDEX(Modelo!$A$9:$D$89,MATCH(DataBase!$J330,Modelo!$A$9:$A$89,0),MATCH(DataBase!N$1,Modelo!$A$9:$D$9,0))</f>
        <v>boolean</v>
      </c>
      <c r="O330" s="115" t="b">
        <f t="array" ref="O330">IF(N330="negativo",INDEX($AD$3:$AG$51,MATCH(1,($B330=$AD$3:$AD$51)*($J330=$AE$3:$AE$51),0),3),IF(N330="positivo",INDEX($AD$55:$AG$109,MATCH(1,($B330=$AD$55:$AD$109)*($J330=$AE$55:$AE$109),0),3)))</f>
        <v>0</v>
      </c>
      <c r="P330" s="115" t="b">
        <f t="array" ref="P330">IF(N330="negativo",INDEX($AD$3:$AG$51,MATCH(1,($B330=$AD$3:$AD$51)*($J330=$AE$3:$AE$51),0),4),IF(N330="positivo",INDEX($AD$55:$AG$109,MATCH(1,($B330=$AD$55:$AD$109)*($J330=$AE$55:$AE$109),0),4)))</f>
        <v>0</v>
      </c>
      <c r="Q330" s="115" t="str">
        <f>VLOOKUP(M330,Modelo!$A$2:$C$7,2,0)</f>
        <v>Impacto Económico, Social y Comunitario</v>
      </c>
      <c r="R330" s="118">
        <f t="array" ref="R330">INDEX(Modelo!$F$1:$H$37,MATCH(1,(DataBase!Q330=Modelo!$G$1:$G$37)*(DataBase!B330=Modelo!$F$1:$F$37),0),3)</f>
        <v>0.10526315789473684</v>
      </c>
      <c r="S330" s="115">
        <f t="shared" si="12"/>
        <v>0</v>
      </c>
      <c r="T330" s="115">
        <f t="shared" si="13"/>
        <v>0</v>
      </c>
    </row>
    <row r="331" spans="1:20" x14ac:dyDescent="0.3">
      <c r="A331" s="115" t="s">
        <v>395</v>
      </c>
      <c r="B331" s="115" t="s">
        <v>379</v>
      </c>
      <c r="C331" s="115" t="s">
        <v>103</v>
      </c>
      <c r="D331" s="115" t="s">
        <v>86</v>
      </c>
      <c r="E331" s="115" t="s">
        <v>86</v>
      </c>
      <c r="F331" s="115" t="s">
        <v>86</v>
      </c>
      <c r="G331" s="115">
        <v>2015</v>
      </c>
      <c r="H331" s="115" t="s">
        <v>125</v>
      </c>
      <c r="I331" s="115">
        <v>0.76762142099999997</v>
      </c>
      <c r="J331" s="115" t="s">
        <v>72</v>
      </c>
      <c r="K331" s="115" t="str">
        <f>INDEX(DatosProcesados!$A$1:$BF$101,MATCH(DataBase!A331,DatosProcesados!$A$1:$A$101,0),MATCH(DataBase!J331,DatosProcesados!$A$1:$BF$1,0))</f>
        <v>Si</v>
      </c>
      <c r="L331" s="115" t="str">
        <f>INDEX(Modelo!$A$9:$D$89,MATCH(DataBase!$J331,Modelo!$A$9:$A$89,0),MATCH(DataBase!L$1,Modelo!$A$9:$D$9,0))</f>
        <v>Impacto económico y gobernanza</v>
      </c>
      <c r="M331" s="115" t="str">
        <f>INDEX(Modelo!$A$9:$D$89,MATCH(DataBase!$J331,Modelo!$A$9:$A$89,0),MATCH(DataBase!M$1,Modelo!$A$9:$D$9,0))</f>
        <v>Pilar 6</v>
      </c>
      <c r="N331" s="115" t="str">
        <f>INDEX(Modelo!$A$9:$D$89,MATCH(DataBase!$J331,Modelo!$A$9:$A$89,0),MATCH(DataBase!N$1,Modelo!$A$9:$D$9,0))</f>
        <v>boolean</v>
      </c>
      <c r="O331" s="115" t="b">
        <f t="array" ref="O331">IF(N331="negativo",INDEX($AD$3:$AG$51,MATCH(1,($B331=$AD$3:$AD$51)*($J331=$AE$3:$AE$51),0),3),IF(N331="positivo",INDEX($AD$55:$AG$109,MATCH(1,($B331=$AD$55:$AD$109)*($J331=$AE$55:$AE$109),0),3)))</f>
        <v>0</v>
      </c>
      <c r="P331" s="115" t="b">
        <f t="array" ref="P331">IF(N331="negativo",INDEX($AD$3:$AG$51,MATCH(1,($B331=$AD$3:$AD$51)*($J331=$AE$3:$AE$51),0),4),IF(N331="positivo",INDEX($AD$55:$AG$109,MATCH(1,($B331=$AD$55:$AD$109)*($J331=$AE$55:$AE$109),0),4)))</f>
        <v>0</v>
      </c>
      <c r="Q331" s="115" t="str">
        <f>VLOOKUP(M331,Modelo!$A$2:$C$7,2,0)</f>
        <v>Impacto Económico, Social y Comunitario</v>
      </c>
      <c r="R331" s="118">
        <f t="array" ref="R331">INDEX(Modelo!$F$1:$H$37,MATCH(1,(DataBase!Q331=Modelo!$G$1:$G$37)*(DataBase!B331=Modelo!$F$1:$F$37),0),3)</f>
        <v>0.14285714285714285</v>
      </c>
      <c r="S331" s="115">
        <f t="shared" si="12"/>
        <v>100</v>
      </c>
      <c r="T331" s="115">
        <f t="shared" si="13"/>
        <v>14.285714285714285</v>
      </c>
    </row>
    <row r="332" spans="1:20" x14ac:dyDescent="0.3">
      <c r="A332" s="115" t="s">
        <v>402</v>
      </c>
      <c r="B332" s="115" t="s">
        <v>379</v>
      </c>
      <c r="C332" s="115" t="s">
        <v>103</v>
      </c>
      <c r="D332" s="115" t="s">
        <v>86</v>
      </c>
      <c r="E332" s="115" t="s">
        <v>87</v>
      </c>
      <c r="F332" s="115" t="s">
        <v>87</v>
      </c>
      <c r="G332" s="115">
        <v>1961</v>
      </c>
      <c r="H332" s="115" t="s">
        <v>125</v>
      </c>
      <c r="I332" s="115">
        <v>0.498844856</v>
      </c>
      <c r="J332" s="115" t="s">
        <v>72</v>
      </c>
      <c r="K332" s="115" t="str">
        <f>INDEX(DatosProcesados!$A$1:$BF$101,MATCH(DataBase!A332,DatosProcesados!$A$1:$A$101,0),MATCH(DataBase!J332,DatosProcesados!$A$1:$BF$1,0))</f>
        <v>Si</v>
      </c>
      <c r="L332" s="115" t="str">
        <f>INDEX(Modelo!$A$9:$D$89,MATCH(DataBase!$J332,Modelo!$A$9:$A$89,0),MATCH(DataBase!L$1,Modelo!$A$9:$D$9,0))</f>
        <v>Impacto económico y gobernanza</v>
      </c>
      <c r="M332" s="115" t="str">
        <f>INDEX(Modelo!$A$9:$D$89,MATCH(DataBase!$J332,Modelo!$A$9:$A$89,0),MATCH(DataBase!M$1,Modelo!$A$9:$D$9,0))</f>
        <v>Pilar 6</v>
      </c>
      <c r="N332" s="115" t="str">
        <f>INDEX(Modelo!$A$9:$D$89,MATCH(DataBase!$J332,Modelo!$A$9:$A$89,0),MATCH(DataBase!N$1,Modelo!$A$9:$D$9,0))</f>
        <v>boolean</v>
      </c>
      <c r="O332" s="115" t="b">
        <f t="array" ref="O332">IF(N332="negativo",INDEX($AD$3:$AG$51,MATCH(1,($B332=$AD$3:$AD$51)*($J332=$AE$3:$AE$51),0),3),IF(N332="positivo",INDEX($AD$55:$AG$109,MATCH(1,($B332=$AD$55:$AD$109)*($J332=$AE$55:$AE$109),0),3)))</f>
        <v>0</v>
      </c>
      <c r="P332" s="115" t="b">
        <f t="array" ref="P332">IF(N332="negativo",INDEX($AD$3:$AG$51,MATCH(1,($B332=$AD$3:$AD$51)*($J332=$AE$3:$AE$51),0),4),IF(N332="positivo",INDEX($AD$55:$AG$109,MATCH(1,($B332=$AD$55:$AD$109)*($J332=$AE$55:$AE$109),0),4)))</f>
        <v>0</v>
      </c>
      <c r="Q332" s="115" t="str">
        <f>VLOOKUP(M332,Modelo!$A$2:$C$7,2,0)</f>
        <v>Impacto Económico, Social y Comunitario</v>
      </c>
      <c r="R332" s="118">
        <f t="array" ref="R332">INDEX(Modelo!$F$1:$H$37,MATCH(1,(DataBase!Q332=Modelo!$G$1:$G$37)*(DataBase!B332=Modelo!$F$1:$F$37),0),3)</f>
        <v>0.14285714285714285</v>
      </c>
      <c r="S332" s="115">
        <f t="shared" si="12"/>
        <v>100</v>
      </c>
      <c r="T332" s="115">
        <f t="shared" si="13"/>
        <v>14.285714285714285</v>
      </c>
    </row>
    <row r="333" spans="1:20" x14ac:dyDescent="0.3">
      <c r="A333" s="115" t="s">
        <v>389</v>
      </c>
      <c r="B333" s="115" t="s">
        <v>379</v>
      </c>
      <c r="C333" s="115" t="s">
        <v>103</v>
      </c>
      <c r="D333" s="115" t="s">
        <v>86</v>
      </c>
      <c r="E333" s="115" t="s">
        <v>87</v>
      </c>
      <c r="F333" s="115" t="s">
        <v>87</v>
      </c>
      <c r="G333" s="115">
        <v>1979</v>
      </c>
      <c r="H333" s="115" t="s">
        <v>125</v>
      </c>
      <c r="I333" s="115">
        <v>1.189537155</v>
      </c>
      <c r="J333" s="115" t="s">
        <v>72</v>
      </c>
      <c r="K333" s="115" t="str">
        <f>INDEX(DatosProcesados!$A$1:$BF$101,MATCH(DataBase!A333,DatosProcesados!$A$1:$A$101,0),MATCH(DataBase!J333,DatosProcesados!$A$1:$BF$1,0))</f>
        <v>Si</v>
      </c>
      <c r="L333" s="115" t="str">
        <f>INDEX(Modelo!$A$9:$D$89,MATCH(DataBase!$J333,Modelo!$A$9:$A$89,0),MATCH(DataBase!L$1,Modelo!$A$9:$D$9,0))</f>
        <v>Impacto económico y gobernanza</v>
      </c>
      <c r="M333" s="115" t="str">
        <f>INDEX(Modelo!$A$9:$D$89,MATCH(DataBase!$J333,Modelo!$A$9:$A$89,0),MATCH(DataBase!M$1,Modelo!$A$9:$D$9,0))</f>
        <v>Pilar 6</v>
      </c>
      <c r="N333" s="115" t="str">
        <f>INDEX(Modelo!$A$9:$D$89,MATCH(DataBase!$J333,Modelo!$A$9:$A$89,0),MATCH(DataBase!N$1,Modelo!$A$9:$D$9,0))</f>
        <v>boolean</v>
      </c>
      <c r="O333" s="115" t="b">
        <f t="array" ref="O333">IF(N333="negativo",INDEX($AD$3:$AG$51,MATCH(1,($B333=$AD$3:$AD$51)*($J333=$AE$3:$AE$51),0),3),IF(N333="positivo",INDEX($AD$55:$AG$109,MATCH(1,($B333=$AD$55:$AD$109)*($J333=$AE$55:$AE$109),0),3)))</f>
        <v>0</v>
      </c>
      <c r="P333" s="115" t="b">
        <f t="array" ref="P333">IF(N333="negativo",INDEX($AD$3:$AG$51,MATCH(1,($B333=$AD$3:$AD$51)*($J333=$AE$3:$AE$51),0),4),IF(N333="positivo",INDEX($AD$55:$AG$109,MATCH(1,($B333=$AD$55:$AD$109)*($J333=$AE$55:$AE$109),0),4)))</f>
        <v>0</v>
      </c>
      <c r="Q333" s="115" t="str">
        <f>VLOOKUP(M333,Modelo!$A$2:$C$7,2,0)</f>
        <v>Impacto Económico, Social y Comunitario</v>
      </c>
      <c r="R333" s="118">
        <f t="array" ref="R333">INDEX(Modelo!$F$1:$H$37,MATCH(1,(DataBase!Q333=Modelo!$G$1:$G$37)*(DataBase!B333=Modelo!$F$1:$F$37),0),3)</f>
        <v>0.14285714285714285</v>
      </c>
      <c r="S333" s="115">
        <f t="shared" si="12"/>
        <v>100</v>
      </c>
      <c r="T333" s="115">
        <f t="shared" si="13"/>
        <v>14.285714285714285</v>
      </c>
    </row>
    <row r="334" spans="1:20" x14ac:dyDescent="0.3">
      <c r="A334" s="115" t="s">
        <v>387</v>
      </c>
      <c r="B334" s="115" t="s">
        <v>379</v>
      </c>
      <c r="C334" s="115" t="s">
        <v>103</v>
      </c>
      <c r="D334" s="115" t="s">
        <v>87</v>
      </c>
      <c r="E334" s="115" t="s">
        <v>86</v>
      </c>
      <c r="F334" s="115" t="s">
        <v>86</v>
      </c>
      <c r="G334" s="115">
        <v>2008</v>
      </c>
      <c r="H334" s="115" t="s">
        <v>125</v>
      </c>
      <c r="I334" s="115">
        <v>1.3132825420000001</v>
      </c>
      <c r="J334" s="115" t="s">
        <v>72</v>
      </c>
      <c r="K334" s="115" t="str">
        <f>INDEX(DatosProcesados!$A$1:$BF$101,MATCH(DataBase!A334,DatosProcesados!$A$1:$A$101,0),MATCH(DataBase!J334,DatosProcesados!$A$1:$BF$1,0))</f>
        <v>Si</v>
      </c>
      <c r="L334" s="115" t="str">
        <f>INDEX(Modelo!$A$9:$D$89,MATCH(DataBase!$J334,Modelo!$A$9:$A$89,0),MATCH(DataBase!L$1,Modelo!$A$9:$D$9,0))</f>
        <v>Impacto económico y gobernanza</v>
      </c>
      <c r="M334" s="115" t="str">
        <f>INDEX(Modelo!$A$9:$D$89,MATCH(DataBase!$J334,Modelo!$A$9:$A$89,0),MATCH(DataBase!M$1,Modelo!$A$9:$D$9,0))</f>
        <v>Pilar 6</v>
      </c>
      <c r="N334" s="115" t="str">
        <f>INDEX(Modelo!$A$9:$D$89,MATCH(DataBase!$J334,Modelo!$A$9:$A$89,0),MATCH(DataBase!N$1,Modelo!$A$9:$D$9,0))</f>
        <v>boolean</v>
      </c>
      <c r="O334" s="115" t="b">
        <f t="array" ref="O334">IF(N334="negativo",INDEX($AD$3:$AG$51,MATCH(1,($B334=$AD$3:$AD$51)*($J334=$AE$3:$AE$51),0),3),IF(N334="positivo",INDEX($AD$55:$AG$109,MATCH(1,($B334=$AD$55:$AD$109)*($J334=$AE$55:$AE$109),0),3)))</f>
        <v>0</v>
      </c>
      <c r="P334" s="115" t="b">
        <f t="array" ref="P334">IF(N334="negativo",INDEX($AD$3:$AG$51,MATCH(1,($B334=$AD$3:$AD$51)*($J334=$AE$3:$AE$51),0),4),IF(N334="positivo",INDEX($AD$55:$AG$109,MATCH(1,($B334=$AD$55:$AD$109)*($J334=$AE$55:$AE$109),0),4)))</f>
        <v>0</v>
      </c>
      <c r="Q334" s="115" t="str">
        <f>VLOOKUP(M334,Modelo!$A$2:$C$7,2,0)</f>
        <v>Impacto Económico, Social y Comunitario</v>
      </c>
      <c r="R334" s="118">
        <f t="array" ref="R334">INDEX(Modelo!$F$1:$H$37,MATCH(1,(DataBase!Q334=Modelo!$G$1:$G$37)*(DataBase!B334=Modelo!$F$1:$F$37),0),3)</f>
        <v>0.14285714285714285</v>
      </c>
      <c r="S334" s="115">
        <f t="shared" si="12"/>
        <v>100</v>
      </c>
      <c r="T334" s="115">
        <f t="shared" si="13"/>
        <v>14.285714285714285</v>
      </c>
    </row>
    <row r="335" spans="1:20" x14ac:dyDescent="0.3">
      <c r="A335" s="115" t="s">
        <v>400</v>
      </c>
      <c r="B335" s="115" t="s">
        <v>379</v>
      </c>
      <c r="C335" s="115" t="s">
        <v>103</v>
      </c>
      <c r="D335" s="115" t="s">
        <v>86</v>
      </c>
      <c r="E335" s="115" t="s">
        <v>86</v>
      </c>
      <c r="F335" s="115" t="s">
        <v>86</v>
      </c>
      <c r="G335" s="115">
        <v>1977</v>
      </c>
      <c r="H335" s="115" t="s">
        <v>125</v>
      </c>
      <c r="I335" s="115">
        <v>0.74612668500000001</v>
      </c>
      <c r="J335" s="115" t="s">
        <v>72</v>
      </c>
      <c r="K335" s="115" t="str">
        <f>INDEX(DatosProcesados!$A$1:$BF$101,MATCH(DataBase!A335,DatosProcesados!$A$1:$A$101,0),MATCH(DataBase!J335,DatosProcesados!$A$1:$BF$1,0))</f>
        <v>No</v>
      </c>
      <c r="L335" s="115" t="str">
        <f>INDEX(Modelo!$A$9:$D$89,MATCH(DataBase!$J335,Modelo!$A$9:$A$89,0),MATCH(DataBase!L$1,Modelo!$A$9:$D$9,0))</f>
        <v>Impacto económico y gobernanza</v>
      </c>
      <c r="M335" s="115" t="str">
        <f>INDEX(Modelo!$A$9:$D$89,MATCH(DataBase!$J335,Modelo!$A$9:$A$89,0),MATCH(DataBase!M$1,Modelo!$A$9:$D$9,0))</f>
        <v>Pilar 6</v>
      </c>
      <c r="N335" s="115" t="str">
        <f>INDEX(Modelo!$A$9:$D$89,MATCH(DataBase!$J335,Modelo!$A$9:$A$89,0),MATCH(DataBase!N$1,Modelo!$A$9:$D$9,0))</f>
        <v>boolean</v>
      </c>
      <c r="O335" s="115" t="b">
        <f t="array" ref="O335">IF(N335="negativo",INDEX($AD$3:$AG$51,MATCH(1,($B335=$AD$3:$AD$51)*($J335=$AE$3:$AE$51),0),3),IF(N335="positivo",INDEX($AD$55:$AG$109,MATCH(1,($B335=$AD$55:$AD$109)*($J335=$AE$55:$AE$109),0),3)))</f>
        <v>0</v>
      </c>
      <c r="P335" s="115" t="b">
        <f t="array" ref="P335">IF(N335="negativo",INDEX($AD$3:$AG$51,MATCH(1,($B335=$AD$3:$AD$51)*($J335=$AE$3:$AE$51),0),4),IF(N335="positivo",INDEX($AD$55:$AG$109,MATCH(1,($B335=$AD$55:$AD$109)*($J335=$AE$55:$AE$109),0),4)))</f>
        <v>0</v>
      </c>
      <c r="Q335" s="115" t="str">
        <f>VLOOKUP(M335,Modelo!$A$2:$C$7,2,0)</f>
        <v>Impacto Económico, Social y Comunitario</v>
      </c>
      <c r="R335" s="118">
        <f t="array" ref="R335">INDEX(Modelo!$F$1:$H$37,MATCH(1,(DataBase!Q335=Modelo!$G$1:$G$37)*(DataBase!B335=Modelo!$F$1:$F$37),0),3)</f>
        <v>0.14285714285714285</v>
      </c>
      <c r="S335" s="115">
        <f t="shared" si="12"/>
        <v>0</v>
      </c>
      <c r="T335" s="115">
        <f t="shared" si="13"/>
        <v>0</v>
      </c>
    </row>
    <row r="336" spans="1:20" x14ac:dyDescent="0.3">
      <c r="A336" s="115" t="s">
        <v>326</v>
      </c>
      <c r="B336" s="115" t="s">
        <v>313</v>
      </c>
      <c r="C336" s="115" t="s">
        <v>103</v>
      </c>
      <c r="D336" s="115" t="s">
        <v>87</v>
      </c>
      <c r="E336" s="115" t="s">
        <v>86</v>
      </c>
      <c r="F336" s="115" t="s">
        <v>86</v>
      </c>
      <c r="G336" s="115">
        <v>1938</v>
      </c>
      <c r="H336" s="115" t="s">
        <v>125</v>
      </c>
      <c r="I336" s="115">
        <v>11.88773162</v>
      </c>
      <c r="J336" s="115" t="s">
        <v>72</v>
      </c>
      <c r="K336" s="115">
        <f>INDEX(DatosProcesados!$A$1:$BF$101,MATCH(DataBase!A336,DatosProcesados!$A$1:$A$101,0),MATCH(DataBase!J336,DatosProcesados!$A$1:$BF$1,0))</f>
        <v>0</v>
      </c>
      <c r="L336" s="115" t="str">
        <f>INDEX(Modelo!$A$9:$D$89,MATCH(DataBase!$J336,Modelo!$A$9:$A$89,0),MATCH(DataBase!L$1,Modelo!$A$9:$D$9,0))</f>
        <v>Impacto económico y gobernanza</v>
      </c>
      <c r="M336" s="115" t="str">
        <f>INDEX(Modelo!$A$9:$D$89,MATCH(DataBase!$J336,Modelo!$A$9:$A$89,0),MATCH(DataBase!M$1,Modelo!$A$9:$D$9,0))</f>
        <v>Pilar 6</v>
      </c>
      <c r="N336" s="115" t="str">
        <f>INDEX(Modelo!$A$9:$D$89,MATCH(DataBase!$J336,Modelo!$A$9:$A$89,0),MATCH(DataBase!N$1,Modelo!$A$9:$D$9,0))</f>
        <v>boolean</v>
      </c>
      <c r="O336" s="115" t="b">
        <f t="array" ref="O336">IF(N336="negativo",INDEX($AD$3:$AG$51,MATCH(1,($B336=$AD$3:$AD$51)*($J336=$AE$3:$AE$51),0),3),IF(N336="positivo",INDEX($AD$55:$AG$109,MATCH(1,($B336=$AD$55:$AD$109)*($J336=$AE$55:$AE$109),0),3)))</f>
        <v>0</v>
      </c>
      <c r="P336" s="115" t="b">
        <f t="array" ref="P336">IF(N336="negativo",INDEX($AD$3:$AG$51,MATCH(1,($B336=$AD$3:$AD$51)*($J336=$AE$3:$AE$51),0),4),IF(N336="positivo",INDEX($AD$55:$AG$109,MATCH(1,($B336=$AD$55:$AD$109)*($J336=$AE$55:$AE$109),0),4)))</f>
        <v>0</v>
      </c>
      <c r="Q336" s="115" t="str">
        <f>VLOOKUP(M336,Modelo!$A$2:$C$7,2,0)</f>
        <v>Impacto Económico, Social y Comunitario</v>
      </c>
      <c r="R336" s="118">
        <f t="array" ref="R336">INDEX(Modelo!$F$1:$H$37,MATCH(1,(DataBase!Q336=Modelo!$G$1:$G$37)*(DataBase!B336=Modelo!$F$1:$F$37),0),3)</f>
        <v>0.11764705882352941</v>
      </c>
      <c r="S336" s="115">
        <f t="shared" si="12"/>
        <v>0</v>
      </c>
      <c r="T336" s="115">
        <f t="shared" si="13"/>
        <v>0</v>
      </c>
    </row>
    <row r="337" spans="1:20" x14ac:dyDescent="0.3">
      <c r="A337" s="115" t="s">
        <v>339</v>
      </c>
      <c r="B337" s="115" t="s">
        <v>313</v>
      </c>
      <c r="C337" s="115" t="s">
        <v>103</v>
      </c>
      <c r="D337" s="115" t="s">
        <v>86</v>
      </c>
      <c r="E337" s="115" t="s">
        <v>86</v>
      </c>
      <c r="F337" s="115" t="s">
        <v>87</v>
      </c>
      <c r="G337" s="115">
        <v>1984</v>
      </c>
      <c r="H337" s="115" t="s">
        <v>177</v>
      </c>
      <c r="I337" s="115">
        <v>5.5116464790000004</v>
      </c>
      <c r="J337" s="115" t="s">
        <v>72</v>
      </c>
      <c r="K337" s="115" t="str">
        <f>INDEX(DatosProcesados!$A$1:$BF$101,MATCH(DataBase!A337,DatosProcesados!$A$1:$A$101,0),MATCH(DataBase!J337,DatosProcesados!$A$1:$BF$1,0))</f>
        <v>No</v>
      </c>
      <c r="L337" s="115" t="str">
        <f>INDEX(Modelo!$A$9:$D$89,MATCH(DataBase!$J337,Modelo!$A$9:$A$89,0),MATCH(DataBase!L$1,Modelo!$A$9:$D$9,0))</f>
        <v>Impacto económico y gobernanza</v>
      </c>
      <c r="M337" s="115" t="str">
        <f>INDEX(Modelo!$A$9:$D$89,MATCH(DataBase!$J337,Modelo!$A$9:$A$89,0),MATCH(DataBase!M$1,Modelo!$A$9:$D$9,0))</f>
        <v>Pilar 6</v>
      </c>
      <c r="N337" s="115" t="str">
        <f>INDEX(Modelo!$A$9:$D$89,MATCH(DataBase!$J337,Modelo!$A$9:$A$89,0),MATCH(DataBase!N$1,Modelo!$A$9:$D$9,0))</f>
        <v>boolean</v>
      </c>
      <c r="O337" s="115" t="b">
        <f t="array" ref="O337">IF(N337="negativo",INDEX($AD$3:$AG$51,MATCH(1,($B337=$AD$3:$AD$51)*($J337=$AE$3:$AE$51),0),3),IF(N337="positivo",INDEX($AD$55:$AG$109,MATCH(1,($B337=$AD$55:$AD$109)*($J337=$AE$55:$AE$109),0),3)))</f>
        <v>0</v>
      </c>
      <c r="P337" s="115" t="b">
        <f t="array" ref="P337">IF(N337="negativo",INDEX($AD$3:$AG$51,MATCH(1,($B337=$AD$3:$AD$51)*($J337=$AE$3:$AE$51),0),4),IF(N337="positivo",INDEX($AD$55:$AG$109,MATCH(1,($B337=$AD$55:$AD$109)*($J337=$AE$55:$AE$109),0),4)))</f>
        <v>0</v>
      </c>
      <c r="Q337" s="115" t="str">
        <f>VLOOKUP(M337,Modelo!$A$2:$C$7,2,0)</f>
        <v>Impacto Económico, Social y Comunitario</v>
      </c>
      <c r="R337" s="118">
        <f t="array" ref="R337">INDEX(Modelo!$F$1:$H$37,MATCH(1,(DataBase!Q337=Modelo!$G$1:$G$37)*(DataBase!B337=Modelo!$F$1:$F$37),0),3)</f>
        <v>0.11764705882352941</v>
      </c>
      <c r="S337" s="115">
        <f t="shared" si="12"/>
        <v>0</v>
      </c>
      <c r="T337" s="115">
        <f t="shared" si="13"/>
        <v>0</v>
      </c>
    </row>
    <row r="338" spans="1:20" x14ac:dyDescent="0.3">
      <c r="A338" s="115" t="s">
        <v>317</v>
      </c>
      <c r="B338" s="115" t="s">
        <v>313</v>
      </c>
      <c r="C338" s="115" t="s">
        <v>103</v>
      </c>
      <c r="D338" s="115" t="s">
        <v>87</v>
      </c>
      <c r="E338" s="115" t="s">
        <v>86</v>
      </c>
      <c r="F338" s="115" t="s">
        <v>86</v>
      </c>
      <c r="G338" s="115">
        <v>2009</v>
      </c>
      <c r="H338" s="115" t="s">
        <v>125</v>
      </c>
      <c r="I338" s="115">
        <v>19.439396106</v>
      </c>
      <c r="J338" s="115" t="s">
        <v>72</v>
      </c>
      <c r="K338" s="115" t="str">
        <f>INDEX(DatosProcesados!$A$1:$BF$101,MATCH(DataBase!A338,DatosProcesados!$A$1:$A$101,0),MATCH(DataBase!J338,DatosProcesados!$A$1:$BF$1,0))</f>
        <v>Si</v>
      </c>
      <c r="L338" s="115" t="str">
        <f>INDEX(Modelo!$A$9:$D$89,MATCH(DataBase!$J338,Modelo!$A$9:$A$89,0),MATCH(DataBase!L$1,Modelo!$A$9:$D$9,0))</f>
        <v>Impacto económico y gobernanza</v>
      </c>
      <c r="M338" s="115" t="str">
        <f>INDEX(Modelo!$A$9:$D$89,MATCH(DataBase!$J338,Modelo!$A$9:$A$89,0),MATCH(DataBase!M$1,Modelo!$A$9:$D$9,0))</f>
        <v>Pilar 6</v>
      </c>
      <c r="N338" s="115" t="str">
        <f>INDEX(Modelo!$A$9:$D$89,MATCH(DataBase!$J338,Modelo!$A$9:$A$89,0),MATCH(DataBase!N$1,Modelo!$A$9:$D$9,0))</f>
        <v>boolean</v>
      </c>
      <c r="O338" s="115" t="b">
        <f t="array" ref="O338">IF(N338="negativo",INDEX($AD$3:$AG$51,MATCH(1,($B338=$AD$3:$AD$51)*($J338=$AE$3:$AE$51),0),3),IF(N338="positivo",INDEX($AD$55:$AG$109,MATCH(1,($B338=$AD$55:$AD$109)*($J338=$AE$55:$AE$109),0),3)))</f>
        <v>0</v>
      </c>
      <c r="P338" s="115" t="b">
        <f t="array" ref="P338">IF(N338="negativo",INDEX($AD$3:$AG$51,MATCH(1,($B338=$AD$3:$AD$51)*($J338=$AE$3:$AE$51),0),4),IF(N338="positivo",INDEX($AD$55:$AG$109,MATCH(1,($B338=$AD$55:$AD$109)*($J338=$AE$55:$AE$109),0),4)))</f>
        <v>0</v>
      </c>
      <c r="Q338" s="115" t="str">
        <f>VLOOKUP(M338,Modelo!$A$2:$C$7,2,0)</f>
        <v>Impacto Económico, Social y Comunitario</v>
      </c>
      <c r="R338" s="118">
        <f t="array" ref="R338">INDEX(Modelo!$F$1:$H$37,MATCH(1,(DataBase!Q338=Modelo!$G$1:$G$37)*(DataBase!B338=Modelo!$F$1:$F$37),0),3)</f>
        <v>0.11764705882352941</v>
      </c>
      <c r="S338" s="115">
        <f t="shared" si="12"/>
        <v>100</v>
      </c>
      <c r="T338" s="115">
        <f t="shared" si="13"/>
        <v>11.76470588235294</v>
      </c>
    </row>
    <row r="339" spans="1:20" x14ac:dyDescent="0.3">
      <c r="A339" s="115" t="s">
        <v>211</v>
      </c>
      <c r="B339" s="115" t="s">
        <v>84</v>
      </c>
      <c r="C339" s="115" t="s">
        <v>103</v>
      </c>
      <c r="D339" s="115" t="s">
        <v>86</v>
      </c>
      <c r="E339" s="115" t="s">
        <v>87</v>
      </c>
      <c r="F339" s="115" t="s">
        <v>86</v>
      </c>
      <c r="G339" s="115">
        <v>1972</v>
      </c>
      <c r="H339" s="115" t="s">
        <v>125</v>
      </c>
      <c r="I339" s="115">
        <v>0</v>
      </c>
      <c r="J339" s="115" t="s">
        <v>72</v>
      </c>
      <c r="K339" s="115" t="str">
        <f>INDEX(DatosProcesados!$A$1:$BF$101,MATCH(DataBase!A339,DatosProcesados!$A$1:$A$101,0),MATCH(DataBase!J339,DatosProcesados!$A$1:$BF$1,0))</f>
        <v>Si</v>
      </c>
      <c r="L339" s="115" t="str">
        <f>INDEX(Modelo!$A$9:$D$89,MATCH(DataBase!$J339,Modelo!$A$9:$A$89,0),MATCH(DataBase!L$1,Modelo!$A$9:$D$9,0))</f>
        <v>Impacto económico y gobernanza</v>
      </c>
      <c r="M339" s="115" t="str">
        <f>INDEX(Modelo!$A$9:$D$89,MATCH(DataBase!$J339,Modelo!$A$9:$A$89,0),MATCH(DataBase!M$1,Modelo!$A$9:$D$9,0))</f>
        <v>Pilar 6</v>
      </c>
      <c r="N339" s="115" t="str">
        <f>INDEX(Modelo!$A$9:$D$89,MATCH(DataBase!$J339,Modelo!$A$9:$A$89,0),MATCH(DataBase!N$1,Modelo!$A$9:$D$9,0))</f>
        <v>boolean</v>
      </c>
      <c r="O339" s="115" t="b">
        <f t="array" ref="O339">IF(N339="negativo",INDEX($AD$3:$AG$51,MATCH(1,($B339=$AD$3:$AD$51)*($J339=$AE$3:$AE$51),0),3),IF(N339="positivo",INDEX($AD$55:$AG$109,MATCH(1,($B339=$AD$55:$AD$109)*($J339=$AE$55:$AE$109),0),3)))</f>
        <v>0</v>
      </c>
      <c r="P339" s="115" t="b">
        <f t="array" ref="P339">IF(N339="negativo",INDEX($AD$3:$AG$51,MATCH(1,($B339=$AD$3:$AD$51)*($J339=$AE$3:$AE$51),0),4),IF(N339="positivo",INDEX($AD$55:$AG$109,MATCH(1,($B339=$AD$55:$AD$109)*($J339=$AE$55:$AE$109),0),4)))</f>
        <v>0</v>
      </c>
      <c r="Q339" s="115" t="str">
        <f>VLOOKUP(M339,Modelo!$A$2:$C$7,2,0)</f>
        <v>Impacto Económico, Social y Comunitario</v>
      </c>
      <c r="R339" s="118">
        <f t="array" ref="R339">INDEX(Modelo!$F$1:$H$37,MATCH(1,(DataBase!Q339=Modelo!$G$1:$G$37)*(DataBase!B339=Modelo!$F$1:$F$37),0),3)</f>
        <v>0.11764705882352941</v>
      </c>
      <c r="S339" s="115">
        <f t="shared" si="12"/>
        <v>100</v>
      </c>
      <c r="T339" s="115">
        <f t="shared" si="13"/>
        <v>11.76470588235294</v>
      </c>
    </row>
    <row r="340" spans="1:20" x14ac:dyDescent="0.3">
      <c r="A340" s="115" t="s">
        <v>351</v>
      </c>
      <c r="B340" s="115" t="s">
        <v>313</v>
      </c>
      <c r="C340" s="115" t="s">
        <v>103</v>
      </c>
      <c r="D340" s="115" t="s">
        <v>87</v>
      </c>
      <c r="E340" s="115" t="s">
        <v>86</v>
      </c>
      <c r="F340" s="115" t="s">
        <v>86</v>
      </c>
      <c r="G340" s="115">
        <v>1997</v>
      </c>
      <c r="H340" s="115" t="s">
        <v>125</v>
      </c>
      <c r="I340" s="115">
        <v>3.874476933</v>
      </c>
      <c r="J340" s="115" t="s">
        <v>72</v>
      </c>
      <c r="K340" s="115">
        <f>INDEX(DatosProcesados!$A$1:$BF$101,MATCH(DataBase!A340,DatosProcesados!$A$1:$A$101,0),MATCH(DataBase!J340,DatosProcesados!$A$1:$BF$1,0))</f>
        <v>0</v>
      </c>
      <c r="L340" s="115" t="str">
        <f>INDEX(Modelo!$A$9:$D$89,MATCH(DataBase!$J340,Modelo!$A$9:$A$89,0),MATCH(DataBase!L$1,Modelo!$A$9:$D$9,0))</f>
        <v>Impacto económico y gobernanza</v>
      </c>
      <c r="M340" s="115" t="str">
        <f>INDEX(Modelo!$A$9:$D$89,MATCH(DataBase!$J340,Modelo!$A$9:$A$89,0),MATCH(DataBase!M$1,Modelo!$A$9:$D$9,0))</f>
        <v>Pilar 6</v>
      </c>
      <c r="N340" s="115" t="str">
        <f>INDEX(Modelo!$A$9:$D$89,MATCH(DataBase!$J340,Modelo!$A$9:$A$89,0),MATCH(DataBase!N$1,Modelo!$A$9:$D$9,0))</f>
        <v>boolean</v>
      </c>
      <c r="O340" s="115" t="b">
        <f t="array" ref="O340">IF(N340="negativo",INDEX($AD$3:$AG$51,MATCH(1,($B340=$AD$3:$AD$51)*($J340=$AE$3:$AE$51),0),3),IF(N340="positivo",INDEX($AD$55:$AG$109,MATCH(1,($B340=$AD$55:$AD$109)*($J340=$AE$55:$AE$109),0),3)))</f>
        <v>0</v>
      </c>
      <c r="P340" s="115" t="b">
        <f t="array" ref="P340">IF(N340="negativo",INDEX($AD$3:$AG$51,MATCH(1,($B340=$AD$3:$AD$51)*($J340=$AE$3:$AE$51),0),4),IF(N340="positivo",INDEX($AD$55:$AG$109,MATCH(1,($B340=$AD$55:$AD$109)*($J340=$AE$55:$AE$109),0),4)))</f>
        <v>0</v>
      </c>
      <c r="Q340" s="115" t="str">
        <f>VLOOKUP(M340,Modelo!$A$2:$C$7,2,0)</f>
        <v>Impacto Económico, Social y Comunitario</v>
      </c>
      <c r="R340" s="118">
        <f t="array" ref="R340">INDEX(Modelo!$F$1:$H$37,MATCH(1,(DataBase!Q340=Modelo!$G$1:$G$37)*(DataBase!B340=Modelo!$F$1:$F$37),0),3)</f>
        <v>0.11764705882352941</v>
      </c>
      <c r="S340" s="115">
        <f t="shared" si="12"/>
        <v>0</v>
      </c>
      <c r="T340" s="115">
        <f t="shared" si="13"/>
        <v>0</v>
      </c>
    </row>
    <row r="341" spans="1:20" x14ac:dyDescent="0.3">
      <c r="A341" s="115" t="s">
        <v>411</v>
      </c>
      <c r="B341" s="115" t="s">
        <v>407</v>
      </c>
      <c r="C341" s="115" t="s">
        <v>103</v>
      </c>
      <c r="D341" s="115" t="s">
        <v>87</v>
      </c>
      <c r="E341" s="115" t="s">
        <v>86</v>
      </c>
      <c r="F341" s="115" t="s">
        <v>87</v>
      </c>
      <c r="G341" s="115">
        <v>1935</v>
      </c>
      <c r="H341" s="115" t="s">
        <v>244</v>
      </c>
      <c r="I341" s="115">
        <v>11.495989482000001</v>
      </c>
      <c r="J341" s="115" t="s">
        <v>72</v>
      </c>
      <c r="K341" s="115" t="str">
        <f>INDEX(DatosProcesados!$A$1:$BF$101,MATCH(DataBase!A341,DatosProcesados!$A$1:$A$101,0),MATCH(DataBase!J341,DatosProcesados!$A$1:$BF$1,0))</f>
        <v>Si</v>
      </c>
      <c r="L341" s="115" t="str">
        <f>INDEX(Modelo!$A$9:$D$89,MATCH(DataBase!$J341,Modelo!$A$9:$A$89,0),MATCH(DataBase!L$1,Modelo!$A$9:$D$9,0))</f>
        <v>Impacto económico y gobernanza</v>
      </c>
      <c r="M341" s="115" t="str">
        <f>INDEX(Modelo!$A$9:$D$89,MATCH(DataBase!$J341,Modelo!$A$9:$A$89,0),MATCH(DataBase!M$1,Modelo!$A$9:$D$9,0))</f>
        <v>Pilar 6</v>
      </c>
      <c r="N341" s="115" t="str">
        <f>INDEX(Modelo!$A$9:$D$89,MATCH(DataBase!$J341,Modelo!$A$9:$A$89,0),MATCH(DataBase!N$1,Modelo!$A$9:$D$9,0))</f>
        <v>boolean</v>
      </c>
      <c r="O341" s="115" t="b">
        <f t="array" ref="O341">IF(N341="negativo",INDEX($AD$3:$AG$51,MATCH(1,($B341=$AD$3:$AD$51)*($J341=$AE$3:$AE$51),0),3),IF(N341="positivo",INDEX($AD$55:$AG$109,MATCH(1,($B341=$AD$55:$AD$109)*($J341=$AE$55:$AE$109),0),3)))</f>
        <v>0</v>
      </c>
      <c r="P341" s="115" t="b">
        <f t="array" ref="P341">IF(N341="negativo",INDEX($AD$3:$AG$51,MATCH(1,($B341=$AD$3:$AD$51)*($J341=$AE$3:$AE$51),0),4),IF(N341="positivo",INDEX($AD$55:$AG$109,MATCH(1,($B341=$AD$55:$AD$109)*($J341=$AE$55:$AE$109),0),4)))</f>
        <v>0</v>
      </c>
      <c r="Q341" s="115" t="str">
        <f>VLOOKUP(M341,Modelo!$A$2:$C$7,2,0)</f>
        <v>Impacto Económico, Social y Comunitario</v>
      </c>
      <c r="R341" s="118">
        <f t="array" ref="R341">INDEX(Modelo!$F$1:$H$37,MATCH(1,(DataBase!Q341=Modelo!$G$1:$G$37)*(DataBase!B341=Modelo!$F$1:$F$37),0),3)</f>
        <v>0.15384615384615385</v>
      </c>
      <c r="S341" s="115">
        <f t="shared" si="12"/>
        <v>100</v>
      </c>
      <c r="T341" s="115">
        <f t="shared" si="13"/>
        <v>15.384615384615385</v>
      </c>
    </row>
    <row r="342" spans="1:20" x14ac:dyDescent="0.3">
      <c r="A342" s="115" t="s">
        <v>406</v>
      </c>
      <c r="B342" s="115" t="s">
        <v>407</v>
      </c>
      <c r="C342" s="115" t="s">
        <v>97</v>
      </c>
      <c r="D342" s="115" t="s">
        <v>86</v>
      </c>
      <c r="E342" s="115" t="s">
        <v>87</v>
      </c>
      <c r="F342" s="115" t="s">
        <v>87</v>
      </c>
      <c r="G342" s="115">
        <v>1951</v>
      </c>
      <c r="H342" s="115" t="s">
        <v>125</v>
      </c>
      <c r="I342" s="115">
        <v>113.923310323</v>
      </c>
      <c r="J342" s="115" t="s">
        <v>72</v>
      </c>
      <c r="K342" s="115" t="str">
        <f>INDEX(DatosProcesados!$A$1:$BF$101,MATCH(DataBase!A342,DatosProcesados!$A$1:$A$101,0),MATCH(DataBase!J342,DatosProcesados!$A$1:$BF$1,0))</f>
        <v>Si</v>
      </c>
      <c r="L342" s="115" t="str">
        <f>INDEX(Modelo!$A$9:$D$89,MATCH(DataBase!$J342,Modelo!$A$9:$A$89,0),MATCH(DataBase!L$1,Modelo!$A$9:$D$9,0))</f>
        <v>Impacto económico y gobernanza</v>
      </c>
      <c r="M342" s="115" t="str">
        <f>INDEX(Modelo!$A$9:$D$89,MATCH(DataBase!$J342,Modelo!$A$9:$A$89,0),MATCH(DataBase!M$1,Modelo!$A$9:$D$9,0))</f>
        <v>Pilar 6</v>
      </c>
      <c r="N342" s="115" t="str">
        <f>INDEX(Modelo!$A$9:$D$89,MATCH(DataBase!$J342,Modelo!$A$9:$A$89,0),MATCH(DataBase!N$1,Modelo!$A$9:$D$9,0))</f>
        <v>boolean</v>
      </c>
      <c r="O342" s="115" t="b">
        <f t="array" ref="O342">IF(N342="negativo",INDEX($AD$3:$AG$51,MATCH(1,($B342=$AD$3:$AD$51)*($J342=$AE$3:$AE$51),0),3),IF(N342="positivo",INDEX($AD$55:$AG$109,MATCH(1,($B342=$AD$55:$AD$109)*($J342=$AE$55:$AE$109),0),3)))</f>
        <v>0</v>
      </c>
      <c r="P342" s="115" t="b">
        <f t="array" ref="P342">IF(N342="negativo",INDEX($AD$3:$AG$51,MATCH(1,($B342=$AD$3:$AD$51)*($J342=$AE$3:$AE$51),0),4),IF(N342="positivo",INDEX($AD$55:$AG$109,MATCH(1,($B342=$AD$55:$AD$109)*($J342=$AE$55:$AE$109),0),4)))</f>
        <v>0</v>
      </c>
      <c r="Q342" s="115" t="str">
        <f>VLOOKUP(M342,Modelo!$A$2:$C$7,2,0)</f>
        <v>Impacto Económico, Social y Comunitario</v>
      </c>
      <c r="R342" s="118">
        <f t="array" ref="R342">INDEX(Modelo!$F$1:$H$37,MATCH(1,(DataBase!Q342=Modelo!$G$1:$G$37)*(DataBase!B342=Modelo!$F$1:$F$37),0),3)</f>
        <v>0.15384615384615385</v>
      </c>
      <c r="S342" s="115">
        <f t="shared" si="12"/>
        <v>100</v>
      </c>
      <c r="T342" s="115">
        <f t="shared" si="13"/>
        <v>15.384615384615385</v>
      </c>
    </row>
    <row r="343" spans="1:20" x14ac:dyDescent="0.3">
      <c r="A343" s="115" t="s">
        <v>96</v>
      </c>
      <c r="B343" s="115" t="s">
        <v>84</v>
      </c>
      <c r="C343" s="115" t="s">
        <v>97</v>
      </c>
      <c r="D343" s="115" t="s">
        <v>86</v>
      </c>
      <c r="E343" s="115" t="s">
        <v>86</v>
      </c>
      <c r="F343" s="115" t="s">
        <v>87</v>
      </c>
      <c r="G343" s="115">
        <v>1997</v>
      </c>
      <c r="H343" s="115" t="s">
        <v>125</v>
      </c>
      <c r="I343" s="115">
        <v>15.780332546</v>
      </c>
      <c r="J343" s="115" t="s">
        <v>72</v>
      </c>
      <c r="K343" s="115" t="str">
        <f>INDEX(DatosProcesados!$A$1:$BF$101,MATCH(DataBase!A343,DatosProcesados!$A$1:$A$101,0),MATCH(DataBase!J343,DatosProcesados!$A$1:$BF$1,0))</f>
        <v>No</v>
      </c>
      <c r="L343" s="115" t="str">
        <f>INDEX(Modelo!$A$9:$D$89,MATCH(DataBase!$J343,Modelo!$A$9:$A$89,0),MATCH(DataBase!L$1,Modelo!$A$9:$D$9,0))</f>
        <v>Impacto económico y gobernanza</v>
      </c>
      <c r="M343" s="115" t="str">
        <f>INDEX(Modelo!$A$9:$D$89,MATCH(DataBase!$J343,Modelo!$A$9:$A$89,0),MATCH(DataBase!M$1,Modelo!$A$9:$D$9,0))</f>
        <v>Pilar 6</v>
      </c>
      <c r="N343" s="115" t="str">
        <f>INDEX(Modelo!$A$9:$D$89,MATCH(DataBase!$J343,Modelo!$A$9:$A$89,0),MATCH(DataBase!N$1,Modelo!$A$9:$D$9,0))</f>
        <v>boolean</v>
      </c>
      <c r="O343" s="115" t="b">
        <f t="array" ref="O343">IF(N343="negativo",INDEX($AD$3:$AG$51,MATCH(1,($B343=$AD$3:$AD$51)*($J343=$AE$3:$AE$51),0),3),IF(N343="positivo",INDEX($AD$55:$AG$109,MATCH(1,($B343=$AD$55:$AD$109)*($J343=$AE$55:$AE$109),0),3)))</f>
        <v>0</v>
      </c>
      <c r="P343" s="115" t="b">
        <f t="array" ref="P343">IF(N343="negativo",INDEX($AD$3:$AG$51,MATCH(1,($B343=$AD$3:$AD$51)*($J343=$AE$3:$AE$51),0),4),IF(N343="positivo",INDEX($AD$55:$AG$109,MATCH(1,($B343=$AD$55:$AD$109)*($J343=$AE$55:$AE$109),0),4)))</f>
        <v>0</v>
      </c>
      <c r="Q343" s="115" t="str">
        <f>VLOOKUP(M343,Modelo!$A$2:$C$7,2,0)</f>
        <v>Impacto Económico, Social y Comunitario</v>
      </c>
      <c r="R343" s="118">
        <f t="array" ref="R343">INDEX(Modelo!$F$1:$H$37,MATCH(1,(DataBase!Q343=Modelo!$G$1:$G$37)*(DataBase!B343=Modelo!$F$1:$F$37),0),3)</f>
        <v>0.11764705882352941</v>
      </c>
      <c r="S343" s="115">
        <f t="shared" si="12"/>
        <v>0</v>
      </c>
      <c r="T343" s="115">
        <f t="shared" si="13"/>
        <v>0</v>
      </c>
    </row>
    <row r="344" spans="1:20" x14ac:dyDescent="0.3">
      <c r="A344" s="115" t="s">
        <v>83</v>
      </c>
      <c r="B344" s="115" t="s">
        <v>84</v>
      </c>
      <c r="C344" s="115" t="s">
        <v>85</v>
      </c>
      <c r="D344" s="115" t="s">
        <v>86</v>
      </c>
      <c r="E344" s="115" t="s">
        <v>86</v>
      </c>
      <c r="F344" s="115" t="s">
        <v>87</v>
      </c>
      <c r="G344" s="115">
        <v>1955</v>
      </c>
      <c r="H344" s="115" t="s">
        <v>125</v>
      </c>
      <c r="I344" s="115">
        <v>20.574477179999999</v>
      </c>
      <c r="J344" s="115" t="s">
        <v>72</v>
      </c>
      <c r="K344" s="115" t="str">
        <f>INDEX(DatosProcesados!$A$1:$BF$101,MATCH(DataBase!A344,DatosProcesados!$A$1:$A$101,0),MATCH(DataBase!J344,DatosProcesados!$A$1:$BF$1,0))</f>
        <v>Si</v>
      </c>
      <c r="L344" s="115" t="str">
        <f>INDEX(Modelo!$A$9:$D$89,MATCH(DataBase!$J344,Modelo!$A$9:$A$89,0),MATCH(DataBase!L$1,Modelo!$A$9:$D$9,0))</f>
        <v>Impacto económico y gobernanza</v>
      </c>
      <c r="M344" s="115" t="str">
        <f>INDEX(Modelo!$A$9:$D$89,MATCH(DataBase!$J344,Modelo!$A$9:$A$89,0),MATCH(DataBase!M$1,Modelo!$A$9:$D$9,0))</f>
        <v>Pilar 6</v>
      </c>
      <c r="N344" s="115" t="str">
        <f>INDEX(Modelo!$A$9:$D$89,MATCH(DataBase!$J344,Modelo!$A$9:$A$89,0),MATCH(DataBase!N$1,Modelo!$A$9:$D$9,0))</f>
        <v>boolean</v>
      </c>
      <c r="O344" s="115" t="b">
        <f t="array" ref="O344">IF(N344="negativo",INDEX($AD$3:$AG$51,MATCH(1,($B344=$AD$3:$AD$51)*($J344=$AE$3:$AE$51),0),3),IF(N344="positivo",INDEX($AD$55:$AG$109,MATCH(1,($B344=$AD$55:$AD$109)*($J344=$AE$55:$AE$109),0),3)))</f>
        <v>0</v>
      </c>
      <c r="P344" s="115" t="b">
        <f t="array" ref="P344">IF(N344="negativo",INDEX($AD$3:$AG$51,MATCH(1,($B344=$AD$3:$AD$51)*($J344=$AE$3:$AE$51),0),4),IF(N344="positivo",INDEX($AD$55:$AG$109,MATCH(1,($B344=$AD$55:$AD$109)*($J344=$AE$55:$AE$109),0),4)))</f>
        <v>0</v>
      </c>
      <c r="Q344" s="115" t="str">
        <f>VLOOKUP(M344,Modelo!$A$2:$C$7,2,0)</f>
        <v>Impacto Económico, Social y Comunitario</v>
      </c>
      <c r="R344" s="118">
        <f t="array" ref="R344">INDEX(Modelo!$F$1:$H$37,MATCH(1,(DataBase!Q344=Modelo!$G$1:$G$37)*(DataBase!B344=Modelo!$F$1:$F$37),0),3)</f>
        <v>0.11764705882352941</v>
      </c>
      <c r="S344" s="115">
        <f t="shared" si="12"/>
        <v>100</v>
      </c>
      <c r="T344" s="115">
        <f t="shared" si="13"/>
        <v>11.76470588235294</v>
      </c>
    </row>
    <row r="345" spans="1:20" x14ac:dyDescent="0.3">
      <c r="A345" s="115" t="s">
        <v>243</v>
      </c>
      <c r="B345" s="115" t="s">
        <v>216</v>
      </c>
      <c r="C345" s="115" t="s">
        <v>103</v>
      </c>
      <c r="D345" s="115" t="s">
        <v>86</v>
      </c>
      <c r="E345" s="115" t="s">
        <v>86</v>
      </c>
      <c r="F345" s="115" t="s">
        <v>87</v>
      </c>
      <c r="G345" s="115">
        <v>1985</v>
      </c>
      <c r="H345" s="115" t="s">
        <v>244</v>
      </c>
      <c r="I345" s="115">
        <v>2.6249202149999999</v>
      </c>
      <c r="J345" s="115" t="s">
        <v>72</v>
      </c>
      <c r="K345" s="115" t="str">
        <f>INDEX(DatosProcesados!$A$1:$BF$101,MATCH(DataBase!A345,DatosProcesados!$A$1:$A$101,0),MATCH(DataBase!J345,DatosProcesados!$A$1:$BF$1,0))</f>
        <v>No</v>
      </c>
      <c r="L345" s="115" t="str">
        <f>INDEX(Modelo!$A$9:$D$89,MATCH(DataBase!$J345,Modelo!$A$9:$A$89,0),MATCH(DataBase!L$1,Modelo!$A$9:$D$9,0))</f>
        <v>Impacto económico y gobernanza</v>
      </c>
      <c r="M345" s="115" t="str">
        <f>INDEX(Modelo!$A$9:$D$89,MATCH(DataBase!$J345,Modelo!$A$9:$A$89,0),MATCH(DataBase!M$1,Modelo!$A$9:$D$9,0))</f>
        <v>Pilar 6</v>
      </c>
      <c r="N345" s="115" t="str">
        <f>INDEX(Modelo!$A$9:$D$89,MATCH(DataBase!$J345,Modelo!$A$9:$A$89,0),MATCH(DataBase!N$1,Modelo!$A$9:$D$9,0))</f>
        <v>boolean</v>
      </c>
      <c r="O345" s="115" t="b">
        <f t="array" ref="O345">IF(N345="negativo",INDEX($AD$3:$AG$51,MATCH(1,($B345=$AD$3:$AD$51)*($J345=$AE$3:$AE$51),0),3),IF(N345="positivo",INDEX($AD$55:$AG$109,MATCH(1,($B345=$AD$55:$AD$109)*($J345=$AE$55:$AE$109),0),3)))</f>
        <v>0</v>
      </c>
      <c r="P345" s="115" t="b">
        <f t="array" ref="P345">IF(N345="negativo",INDEX($AD$3:$AG$51,MATCH(1,($B345=$AD$3:$AD$51)*($J345=$AE$3:$AE$51),0),4),IF(N345="positivo",INDEX($AD$55:$AG$109,MATCH(1,($B345=$AD$55:$AD$109)*($J345=$AE$55:$AE$109),0),4)))</f>
        <v>0</v>
      </c>
      <c r="Q345" s="115" t="str">
        <f>VLOOKUP(M345,Modelo!$A$2:$C$7,2,0)</f>
        <v>Impacto Económico, Social y Comunitario</v>
      </c>
      <c r="R345" s="118">
        <f t="array" ref="R345">INDEX(Modelo!$F$1:$H$37,MATCH(1,(DataBase!Q345=Modelo!$G$1:$G$37)*(DataBase!B345=Modelo!$F$1:$F$37),0),3)</f>
        <v>0.10526315789473684</v>
      </c>
      <c r="S345" s="115">
        <f t="shared" si="12"/>
        <v>0</v>
      </c>
      <c r="T345" s="115">
        <f t="shared" si="13"/>
        <v>0</v>
      </c>
    </row>
    <row r="346" spans="1:20" x14ac:dyDescent="0.3">
      <c r="A346" s="115" t="s">
        <v>263</v>
      </c>
      <c r="B346" s="115" t="s">
        <v>216</v>
      </c>
      <c r="C346" s="115" t="s">
        <v>97</v>
      </c>
      <c r="D346" s="115" t="s">
        <v>86</v>
      </c>
      <c r="E346" s="115" t="s">
        <v>86</v>
      </c>
      <c r="F346" s="115" t="s">
        <v>86</v>
      </c>
      <c r="G346" s="115">
        <v>1990</v>
      </c>
      <c r="H346" s="115" t="s">
        <v>125</v>
      </c>
      <c r="I346" s="115">
        <v>2.3114637089999999</v>
      </c>
      <c r="J346" s="115" t="s">
        <v>72</v>
      </c>
      <c r="K346" s="115" t="str">
        <f>INDEX(DatosProcesados!$A$1:$BF$101,MATCH(DataBase!A346,DatosProcesados!$A$1:$A$101,0),MATCH(DataBase!J346,DatosProcesados!$A$1:$BF$1,0))</f>
        <v>Si</v>
      </c>
      <c r="L346" s="115" t="str">
        <f>INDEX(Modelo!$A$9:$D$89,MATCH(DataBase!$J346,Modelo!$A$9:$A$89,0),MATCH(DataBase!L$1,Modelo!$A$9:$D$9,0))</f>
        <v>Impacto económico y gobernanza</v>
      </c>
      <c r="M346" s="115" t="str">
        <f>INDEX(Modelo!$A$9:$D$89,MATCH(DataBase!$J346,Modelo!$A$9:$A$89,0),MATCH(DataBase!M$1,Modelo!$A$9:$D$9,0))</f>
        <v>Pilar 6</v>
      </c>
      <c r="N346" s="115" t="str">
        <f>INDEX(Modelo!$A$9:$D$89,MATCH(DataBase!$J346,Modelo!$A$9:$A$89,0),MATCH(DataBase!N$1,Modelo!$A$9:$D$9,0))</f>
        <v>boolean</v>
      </c>
      <c r="O346" s="115" t="b">
        <f t="array" ref="O346">IF(N346="negativo",INDEX($AD$3:$AG$51,MATCH(1,($B346=$AD$3:$AD$51)*($J346=$AE$3:$AE$51),0),3),IF(N346="positivo",INDEX($AD$55:$AG$109,MATCH(1,($B346=$AD$55:$AD$109)*($J346=$AE$55:$AE$109),0),3)))</f>
        <v>0</v>
      </c>
      <c r="P346" s="115" t="b">
        <f t="array" ref="P346">IF(N346="negativo",INDEX($AD$3:$AG$51,MATCH(1,($B346=$AD$3:$AD$51)*($J346=$AE$3:$AE$51),0),4),IF(N346="positivo",INDEX($AD$55:$AG$109,MATCH(1,($B346=$AD$55:$AD$109)*($J346=$AE$55:$AE$109),0),4)))</f>
        <v>0</v>
      </c>
      <c r="Q346" s="115" t="str">
        <f>VLOOKUP(M346,Modelo!$A$2:$C$7,2,0)</f>
        <v>Impacto Económico, Social y Comunitario</v>
      </c>
      <c r="R346" s="118">
        <f t="array" ref="R346">INDEX(Modelo!$F$1:$H$37,MATCH(1,(DataBase!Q346=Modelo!$G$1:$G$37)*(DataBase!B346=Modelo!$F$1:$F$37),0),3)</f>
        <v>0.10526315789473684</v>
      </c>
      <c r="S346" s="115">
        <f t="shared" si="12"/>
        <v>100</v>
      </c>
      <c r="T346" s="115">
        <f t="shared" si="13"/>
        <v>10.526315789473683</v>
      </c>
    </row>
    <row r="347" spans="1:20" x14ac:dyDescent="0.3">
      <c r="A347" s="115" t="s">
        <v>321</v>
      </c>
      <c r="B347" s="115" t="s">
        <v>313</v>
      </c>
      <c r="C347" s="115" t="s">
        <v>103</v>
      </c>
      <c r="D347" s="115" t="s">
        <v>86</v>
      </c>
      <c r="E347" s="115" t="s">
        <v>86</v>
      </c>
      <c r="F347" s="115" t="s">
        <v>87</v>
      </c>
      <c r="G347" s="115">
        <v>1949</v>
      </c>
      <c r="H347" s="115" t="s">
        <v>125</v>
      </c>
      <c r="I347" s="115">
        <v>16.077688644999999</v>
      </c>
      <c r="J347" s="115" t="s">
        <v>72</v>
      </c>
      <c r="K347" s="115" t="str">
        <f>INDEX(DatosProcesados!$A$1:$BF$101,MATCH(DataBase!A347,DatosProcesados!$A$1:$A$101,0),MATCH(DataBase!J347,DatosProcesados!$A$1:$BF$1,0))</f>
        <v>Si</v>
      </c>
      <c r="L347" s="115" t="str">
        <f>INDEX(Modelo!$A$9:$D$89,MATCH(DataBase!$J347,Modelo!$A$9:$A$89,0),MATCH(DataBase!L$1,Modelo!$A$9:$D$9,0))</f>
        <v>Impacto económico y gobernanza</v>
      </c>
      <c r="M347" s="115" t="str">
        <f>INDEX(Modelo!$A$9:$D$89,MATCH(DataBase!$J347,Modelo!$A$9:$A$89,0),MATCH(DataBase!M$1,Modelo!$A$9:$D$9,0))</f>
        <v>Pilar 6</v>
      </c>
      <c r="N347" s="115" t="str">
        <f>INDEX(Modelo!$A$9:$D$89,MATCH(DataBase!$J347,Modelo!$A$9:$A$89,0),MATCH(DataBase!N$1,Modelo!$A$9:$D$9,0))</f>
        <v>boolean</v>
      </c>
      <c r="O347" s="115" t="b">
        <f t="array" ref="O347">IF(N347="negativo",INDEX($AD$3:$AG$51,MATCH(1,($B347=$AD$3:$AD$51)*($J347=$AE$3:$AE$51),0),3),IF(N347="positivo",INDEX($AD$55:$AG$109,MATCH(1,($B347=$AD$55:$AD$109)*($J347=$AE$55:$AE$109),0),3)))</f>
        <v>0</v>
      </c>
      <c r="P347" s="115" t="b">
        <f t="array" ref="P347">IF(N347="negativo",INDEX($AD$3:$AG$51,MATCH(1,($B347=$AD$3:$AD$51)*($J347=$AE$3:$AE$51),0),4),IF(N347="positivo",INDEX($AD$55:$AG$109,MATCH(1,($B347=$AD$55:$AD$109)*($J347=$AE$55:$AE$109),0),4)))</f>
        <v>0</v>
      </c>
      <c r="Q347" s="115" t="str">
        <f>VLOOKUP(M347,Modelo!$A$2:$C$7,2,0)</f>
        <v>Impacto Económico, Social y Comunitario</v>
      </c>
      <c r="R347" s="118">
        <f t="array" ref="R347">INDEX(Modelo!$F$1:$H$37,MATCH(1,(DataBase!Q347=Modelo!$G$1:$G$37)*(DataBase!B347=Modelo!$F$1:$F$37),0),3)</f>
        <v>0.11764705882352941</v>
      </c>
      <c r="S347" s="115">
        <f t="shared" si="12"/>
        <v>100</v>
      </c>
      <c r="T347" s="115">
        <f t="shared" si="13"/>
        <v>11.76470588235294</v>
      </c>
    </row>
    <row r="348" spans="1:20" x14ac:dyDescent="0.3">
      <c r="A348" s="115" t="s">
        <v>363</v>
      </c>
      <c r="B348" s="115" t="s">
        <v>313</v>
      </c>
      <c r="C348" s="115" t="s">
        <v>103</v>
      </c>
      <c r="D348" s="115" t="s">
        <v>87</v>
      </c>
      <c r="E348" s="115" t="s">
        <v>87</v>
      </c>
      <c r="F348" s="115" t="s">
        <v>87</v>
      </c>
      <c r="G348" s="115">
        <v>1889</v>
      </c>
      <c r="H348" s="115" t="s">
        <v>177</v>
      </c>
      <c r="I348" s="115">
        <v>2.3075606390000001</v>
      </c>
      <c r="J348" s="115" t="s">
        <v>72</v>
      </c>
      <c r="K348" s="115" t="str">
        <f>INDEX(DatosProcesados!$A$1:$BF$101,MATCH(DataBase!A348,DatosProcesados!$A$1:$A$101,0),MATCH(DataBase!J348,DatosProcesados!$A$1:$BF$1,0))</f>
        <v>Si</v>
      </c>
      <c r="L348" s="115" t="str">
        <f>INDEX(Modelo!$A$9:$D$89,MATCH(DataBase!$J348,Modelo!$A$9:$A$89,0),MATCH(DataBase!L$1,Modelo!$A$9:$D$9,0))</f>
        <v>Impacto económico y gobernanza</v>
      </c>
      <c r="M348" s="115" t="str">
        <f>INDEX(Modelo!$A$9:$D$89,MATCH(DataBase!$J348,Modelo!$A$9:$A$89,0),MATCH(DataBase!M$1,Modelo!$A$9:$D$9,0))</f>
        <v>Pilar 6</v>
      </c>
      <c r="N348" s="115" t="str">
        <f>INDEX(Modelo!$A$9:$D$89,MATCH(DataBase!$J348,Modelo!$A$9:$A$89,0),MATCH(DataBase!N$1,Modelo!$A$9:$D$9,0))</f>
        <v>boolean</v>
      </c>
      <c r="O348" s="115" t="b">
        <f t="array" ref="O348">IF(N348="negativo",INDEX($AD$3:$AG$51,MATCH(1,($B348=$AD$3:$AD$51)*($J348=$AE$3:$AE$51),0),3),IF(N348="positivo",INDEX($AD$55:$AG$109,MATCH(1,($B348=$AD$55:$AD$109)*($J348=$AE$55:$AE$109),0),3)))</f>
        <v>0</v>
      </c>
      <c r="P348" s="115" t="b">
        <f t="array" ref="P348">IF(N348="negativo",INDEX($AD$3:$AG$51,MATCH(1,($B348=$AD$3:$AD$51)*($J348=$AE$3:$AE$51),0),4),IF(N348="positivo",INDEX($AD$55:$AG$109,MATCH(1,($B348=$AD$55:$AD$109)*($J348=$AE$55:$AE$109),0),4)))</f>
        <v>0</v>
      </c>
      <c r="Q348" s="115" t="str">
        <f>VLOOKUP(M348,Modelo!$A$2:$C$7,2,0)</f>
        <v>Impacto Económico, Social y Comunitario</v>
      </c>
      <c r="R348" s="118">
        <f t="array" ref="R348">INDEX(Modelo!$F$1:$H$37,MATCH(1,(DataBase!Q348=Modelo!$G$1:$G$37)*(DataBase!B348=Modelo!$F$1:$F$37),0),3)</f>
        <v>0.11764705882352941</v>
      </c>
      <c r="S348" s="115">
        <f t="shared" si="12"/>
        <v>100</v>
      </c>
      <c r="T348" s="115">
        <f t="shared" si="13"/>
        <v>11.76470588235294</v>
      </c>
    </row>
    <row r="349" spans="1:20" x14ac:dyDescent="0.3">
      <c r="A349" s="115" t="s">
        <v>423</v>
      </c>
      <c r="B349" s="115" t="s">
        <v>407</v>
      </c>
      <c r="C349" s="115" t="s">
        <v>103</v>
      </c>
      <c r="D349" s="115" t="s">
        <v>86</v>
      </c>
      <c r="E349" s="115" t="s">
        <v>87</v>
      </c>
      <c r="F349" s="115" t="s">
        <v>87</v>
      </c>
      <c r="G349" s="115">
        <v>1985</v>
      </c>
      <c r="H349" s="115" t="s">
        <v>422</v>
      </c>
      <c r="I349" s="115">
        <v>4.2502446559999996</v>
      </c>
      <c r="J349" s="115" t="s">
        <v>72</v>
      </c>
      <c r="K349" s="115" t="str">
        <f>INDEX(DatosProcesados!$A$1:$BF$101,MATCH(DataBase!A349,DatosProcesados!$A$1:$A$101,0),MATCH(DataBase!J349,DatosProcesados!$A$1:$BF$1,0))</f>
        <v>Si</v>
      </c>
      <c r="L349" s="115" t="str">
        <f>INDEX(Modelo!$A$9:$D$89,MATCH(DataBase!$J349,Modelo!$A$9:$A$89,0),MATCH(DataBase!L$1,Modelo!$A$9:$D$9,0))</f>
        <v>Impacto económico y gobernanza</v>
      </c>
      <c r="M349" s="115" t="str">
        <f>INDEX(Modelo!$A$9:$D$89,MATCH(DataBase!$J349,Modelo!$A$9:$A$89,0),MATCH(DataBase!M$1,Modelo!$A$9:$D$9,0))</f>
        <v>Pilar 6</v>
      </c>
      <c r="N349" s="115" t="str">
        <f>INDEX(Modelo!$A$9:$D$89,MATCH(DataBase!$J349,Modelo!$A$9:$A$89,0),MATCH(DataBase!N$1,Modelo!$A$9:$D$9,0))</f>
        <v>boolean</v>
      </c>
      <c r="O349" s="115" t="b">
        <f t="array" ref="O349">IF(N349="negativo",INDEX($AD$3:$AG$51,MATCH(1,($B349=$AD$3:$AD$51)*($J349=$AE$3:$AE$51),0),3),IF(N349="positivo",INDEX($AD$55:$AG$109,MATCH(1,($B349=$AD$55:$AD$109)*($J349=$AE$55:$AE$109),0),3)))</f>
        <v>0</v>
      </c>
      <c r="P349" s="115" t="b">
        <f t="array" ref="P349">IF(N349="negativo",INDEX($AD$3:$AG$51,MATCH(1,($B349=$AD$3:$AD$51)*($J349=$AE$3:$AE$51),0),4),IF(N349="positivo",INDEX($AD$55:$AG$109,MATCH(1,($B349=$AD$55:$AD$109)*($J349=$AE$55:$AE$109),0),4)))</f>
        <v>0</v>
      </c>
      <c r="Q349" s="115" t="str">
        <f>VLOOKUP(M349,Modelo!$A$2:$C$7,2,0)</f>
        <v>Impacto Económico, Social y Comunitario</v>
      </c>
      <c r="R349" s="118">
        <f t="array" ref="R349">INDEX(Modelo!$F$1:$H$37,MATCH(1,(DataBase!Q349=Modelo!$G$1:$G$37)*(DataBase!B349=Modelo!$F$1:$F$37),0),3)</f>
        <v>0.15384615384615385</v>
      </c>
      <c r="S349" s="115">
        <f t="shared" si="12"/>
        <v>100</v>
      </c>
      <c r="T349" s="115">
        <f t="shared" si="13"/>
        <v>15.384615384615385</v>
      </c>
    </row>
    <row r="350" spans="1:20" x14ac:dyDescent="0.3">
      <c r="A350" s="115" t="s">
        <v>172</v>
      </c>
      <c r="B350" s="115" t="s">
        <v>84</v>
      </c>
      <c r="C350" s="115" t="s">
        <v>103</v>
      </c>
      <c r="D350" s="115" t="s">
        <v>86</v>
      </c>
      <c r="E350" s="115" t="s">
        <v>87</v>
      </c>
      <c r="F350" s="115" t="s">
        <v>86</v>
      </c>
      <c r="G350" s="115">
        <v>1966</v>
      </c>
      <c r="H350" s="115" t="s">
        <v>125</v>
      </c>
      <c r="I350" s="115">
        <v>2.6355685659999999</v>
      </c>
      <c r="J350" s="115" t="s">
        <v>72</v>
      </c>
      <c r="K350" s="115" t="str">
        <f>INDEX(DatosProcesados!$A$1:$BF$101,MATCH(DataBase!A350,DatosProcesados!$A$1:$A$101,0),MATCH(DataBase!J350,DatosProcesados!$A$1:$BF$1,0))</f>
        <v>No</v>
      </c>
      <c r="L350" s="115" t="str">
        <f>INDEX(Modelo!$A$9:$D$89,MATCH(DataBase!$J350,Modelo!$A$9:$A$89,0),MATCH(DataBase!L$1,Modelo!$A$9:$D$9,0))</f>
        <v>Impacto económico y gobernanza</v>
      </c>
      <c r="M350" s="115" t="str">
        <f>INDEX(Modelo!$A$9:$D$89,MATCH(DataBase!$J350,Modelo!$A$9:$A$89,0),MATCH(DataBase!M$1,Modelo!$A$9:$D$9,0))</f>
        <v>Pilar 6</v>
      </c>
      <c r="N350" s="115" t="str">
        <f>INDEX(Modelo!$A$9:$D$89,MATCH(DataBase!$J350,Modelo!$A$9:$A$89,0),MATCH(DataBase!N$1,Modelo!$A$9:$D$9,0))</f>
        <v>boolean</v>
      </c>
      <c r="O350" s="115" t="b">
        <f t="array" ref="O350">IF(N350="negativo",INDEX($AD$3:$AG$51,MATCH(1,($B350=$AD$3:$AD$51)*($J350=$AE$3:$AE$51),0),3),IF(N350="positivo",INDEX($AD$55:$AG$109,MATCH(1,($B350=$AD$55:$AD$109)*($J350=$AE$55:$AE$109),0),3)))</f>
        <v>0</v>
      </c>
      <c r="P350" s="115" t="b">
        <f t="array" ref="P350">IF(N350="negativo",INDEX($AD$3:$AG$51,MATCH(1,($B350=$AD$3:$AD$51)*($J350=$AE$3:$AE$51),0),4),IF(N350="positivo",INDEX($AD$55:$AG$109,MATCH(1,($B350=$AD$55:$AD$109)*($J350=$AE$55:$AE$109),0),4)))</f>
        <v>0</v>
      </c>
      <c r="Q350" s="115" t="str">
        <f>VLOOKUP(M350,Modelo!$A$2:$C$7,2,0)</f>
        <v>Impacto Económico, Social y Comunitario</v>
      </c>
      <c r="R350" s="118">
        <f t="array" ref="R350">INDEX(Modelo!$F$1:$H$37,MATCH(1,(DataBase!Q350=Modelo!$G$1:$G$37)*(DataBase!B350=Modelo!$F$1:$F$37),0),3)</f>
        <v>0.11764705882352941</v>
      </c>
      <c r="S350" s="115">
        <f t="shared" si="12"/>
        <v>0</v>
      </c>
      <c r="T350" s="115">
        <f t="shared" si="13"/>
        <v>0</v>
      </c>
    </row>
    <row r="351" spans="1:20" x14ac:dyDescent="0.3">
      <c r="A351" s="115" t="s">
        <v>158</v>
      </c>
      <c r="B351" s="115" t="s">
        <v>84</v>
      </c>
      <c r="C351" s="115" t="s">
        <v>97</v>
      </c>
      <c r="D351" s="115" t="s">
        <v>86</v>
      </c>
      <c r="E351" s="115" t="s">
        <v>87</v>
      </c>
      <c r="F351" s="115" t="s">
        <v>87</v>
      </c>
      <c r="G351" s="115">
        <v>1896</v>
      </c>
      <c r="H351" s="115" t="s">
        <v>125</v>
      </c>
      <c r="I351" s="115">
        <v>3.7166394839999999</v>
      </c>
      <c r="J351" s="115" t="s">
        <v>72</v>
      </c>
      <c r="K351" s="115" t="str">
        <f>INDEX(DatosProcesados!$A$1:$BF$101,MATCH(DataBase!A351,DatosProcesados!$A$1:$A$101,0),MATCH(DataBase!J351,DatosProcesados!$A$1:$BF$1,0))</f>
        <v>No</v>
      </c>
      <c r="L351" s="115" t="str">
        <f>INDEX(Modelo!$A$9:$D$89,MATCH(DataBase!$J351,Modelo!$A$9:$A$89,0),MATCH(DataBase!L$1,Modelo!$A$9:$D$9,0))</f>
        <v>Impacto económico y gobernanza</v>
      </c>
      <c r="M351" s="115" t="str">
        <f>INDEX(Modelo!$A$9:$D$89,MATCH(DataBase!$J351,Modelo!$A$9:$A$89,0),MATCH(DataBase!M$1,Modelo!$A$9:$D$9,0))</f>
        <v>Pilar 6</v>
      </c>
      <c r="N351" s="115" t="str">
        <f>INDEX(Modelo!$A$9:$D$89,MATCH(DataBase!$J351,Modelo!$A$9:$A$89,0),MATCH(DataBase!N$1,Modelo!$A$9:$D$9,0))</f>
        <v>boolean</v>
      </c>
      <c r="O351" s="115" t="b">
        <f t="array" ref="O351">IF(N351="negativo",INDEX($AD$3:$AG$51,MATCH(1,($B351=$AD$3:$AD$51)*($J351=$AE$3:$AE$51),0),3),IF(N351="positivo",INDEX($AD$55:$AG$109,MATCH(1,($B351=$AD$55:$AD$109)*($J351=$AE$55:$AE$109),0),3)))</f>
        <v>0</v>
      </c>
      <c r="P351" s="115" t="b">
        <f t="array" ref="P351">IF(N351="negativo",INDEX($AD$3:$AG$51,MATCH(1,($B351=$AD$3:$AD$51)*($J351=$AE$3:$AE$51),0),4),IF(N351="positivo",INDEX($AD$55:$AG$109,MATCH(1,($B351=$AD$55:$AD$109)*($J351=$AE$55:$AE$109),0),4)))</f>
        <v>0</v>
      </c>
      <c r="Q351" s="115" t="str">
        <f>VLOOKUP(M351,Modelo!$A$2:$C$7,2,0)</f>
        <v>Impacto Económico, Social y Comunitario</v>
      </c>
      <c r="R351" s="118">
        <f t="array" ref="R351">INDEX(Modelo!$F$1:$H$37,MATCH(1,(DataBase!Q351=Modelo!$G$1:$G$37)*(DataBase!B351=Modelo!$F$1:$F$37),0),3)</f>
        <v>0.11764705882352941</v>
      </c>
      <c r="S351" s="115">
        <f t="shared" si="12"/>
        <v>0</v>
      </c>
      <c r="T351" s="115">
        <f t="shared" si="13"/>
        <v>0</v>
      </c>
    </row>
    <row r="352" spans="1:20" x14ac:dyDescent="0.3">
      <c r="A352" s="115" t="s">
        <v>310</v>
      </c>
      <c r="B352" s="115" t="s">
        <v>216</v>
      </c>
      <c r="C352" s="115" t="s">
        <v>85</v>
      </c>
      <c r="D352" s="115" t="s">
        <v>86</v>
      </c>
      <c r="E352" s="115" t="s">
        <v>87</v>
      </c>
      <c r="F352" s="115" t="s">
        <v>87</v>
      </c>
      <c r="G352" s="115">
        <v>1908</v>
      </c>
      <c r="H352" s="115" t="s">
        <v>244</v>
      </c>
      <c r="I352" s="115">
        <v>1.2123628230000001</v>
      </c>
      <c r="J352" s="115" t="s">
        <v>72</v>
      </c>
      <c r="K352" s="115" t="str">
        <f>INDEX(DatosProcesados!$A$1:$BF$101,MATCH(DataBase!A352,DatosProcesados!$A$1:$A$101,0),MATCH(DataBase!J352,DatosProcesados!$A$1:$BF$1,0))</f>
        <v>No</v>
      </c>
      <c r="L352" s="115" t="str">
        <f>INDEX(Modelo!$A$9:$D$89,MATCH(DataBase!$J352,Modelo!$A$9:$A$89,0),MATCH(DataBase!L$1,Modelo!$A$9:$D$9,0))</f>
        <v>Impacto económico y gobernanza</v>
      </c>
      <c r="M352" s="115" t="str">
        <f>INDEX(Modelo!$A$9:$D$89,MATCH(DataBase!$J352,Modelo!$A$9:$A$89,0),MATCH(DataBase!M$1,Modelo!$A$9:$D$9,0))</f>
        <v>Pilar 6</v>
      </c>
      <c r="N352" s="115" t="str">
        <f>INDEX(Modelo!$A$9:$D$89,MATCH(DataBase!$J352,Modelo!$A$9:$A$89,0),MATCH(DataBase!N$1,Modelo!$A$9:$D$9,0))</f>
        <v>boolean</v>
      </c>
      <c r="O352" s="115" t="b">
        <f t="array" ref="O352">IF(N352="negativo",INDEX($AD$3:$AG$51,MATCH(1,($B352=$AD$3:$AD$51)*($J352=$AE$3:$AE$51),0),3),IF(N352="positivo",INDEX($AD$55:$AG$109,MATCH(1,($B352=$AD$55:$AD$109)*($J352=$AE$55:$AE$109),0),3)))</f>
        <v>0</v>
      </c>
      <c r="P352" s="115" t="b">
        <f t="array" ref="P352">IF(N352="negativo",INDEX($AD$3:$AG$51,MATCH(1,($B352=$AD$3:$AD$51)*($J352=$AE$3:$AE$51),0),4),IF(N352="positivo",INDEX($AD$55:$AG$109,MATCH(1,($B352=$AD$55:$AD$109)*($J352=$AE$55:$AE$109),0),4)))</f>
        <v>0</v>
      </c>
      <c r="Q352" s="115" t="str">
        <f>VLOOKUP(M352,Modelo!$A$2:$C$7,2,0)</f>
        <v>Impacto Económico, Social y Comunitario</v>
      </c>
      <c r="R352" s="118">
        <f t="array" ref="R352">INDEX(Modelo!$F$1:$H$37,MATCH(1,(DataBase!Q352=Modelo!$G$1:$G$37)*(DataBase!B352=Modelo!$F$1:$F$37),0),3)</f>
        <v>0.10526315789473684</v>
      </c>
      <c r="S352" s="115">
        <f t="shared" si="12"/>
        <v>0</v>
      </c>
      <c r="T352" s="115">
        <f t="shared" si="13"/>
        <v>0</v>
      </c>
    </row>
    <row r="353" spans="1:20" x14ac:dyDescent="0.3">
      <c r="A353" s="115" t="s">
        <v>441</v>
      </c>
      <c r="B353" s="115" t="s">
        <v>407</v>
      </c>
      <c r="C353" s="115" t="s">
        <v>103</v>
      </c>
      <c r="D353" s="115" t="s">
        <v>86</v>
      </c>
      <c r="E353" s="115" t="s">
        <v>87</v>
      </c>
      <c r="F353" s="115" t="s">
        <v>87</v>
      </c>
      <c r="G353" s="115">
        <v>2002</v>
      </c>
      <c r="H353" s="115" t="s">
        <v>177</v>
      </c>
      <c r="I353" s="115">
        <v>2.4203671080000002</v>
      </c>
      <c r="J353" s="115" t="s">
        <v>72</v>
      </c>
      <c r="K353" s="115" t="str">
        <f>INDEX(DatosProcesados!$A$1:$BF$101,MATCH(DataBase!A353,DatosProcesados!$A$1:$A$101,0),MATCH(DataBase!J353,DatosProcesados!$A$1:$BF$1,0))</f>
        <v>No</v>
      </c>
      <c r="L353" s="115" t="str">
        <f>INDEX(Modelo!$A$9:$D$89,MATCH(DataBase!$J353,Modelo!$A$9:$A$89,0),MATCH(DataBase!L$1,Modelo!$A$9:$D$9,0))</f>
        <v>Impacto económico y gobernanza</v>
      </c>
      <c r="M353" s="115" t="str">
        <f>INDEX(Modelo!$A$9:$D$89,MATCH(DataBase!$J353,Modelo!$A$9:$A$89,0),MATCH(DataBase!M$1,Modelo!$A$9:$D$9,0))</f>
        <v>Pilar 6</v>
      </c>
      <c r="N353" s="115" t="str">
        <f>INDEX(Modelo!$A$9:$D$89,MATCH(DataBase!$J353,Modelo!$A$9:$A$89,0),MATCH(DataBase!N$1,Modelo!$A$9:$D$9,0))</f>
        <v>boolean</v>
      </c>
      <c r="O353" s="115" t="b">
        <f t="array" ref="O353">IF(N353="negativo",INDEX($AD$3:$AG$51,MATCH(1,($B353=$AD$3:$AD$51)*($J353=$AE$3:$AE$51),0),3),IF(N353="positivo",INDEX($AD$55:$AG$109,MATCH(1,($B353=$AD$55:$AD$109)*($J353=$AE$55:$AE$109),0),3)))</f>
        <v>0</v>
      </c>
      <c r="P353" s="115" t="b">
        <f t="array" ref="P353">IF(N353="negativo",INDEX($AD$3:$AG$51,MATCH(1,($B353=$AD$3:$AD$51)*($J353=$AE$3:$AE$51),0),4),IF(N353="positivo",INDEX($AD$55:$AG$109,MATCH(1,($B353=$AD$55:$AD$109)*($J353=$AE$55:$AE$109),0),4)))</f>
        <v>0</v>
      </c>
      <c r="Q353" s="115" t="str">
        <f>VLOOKUP(M353,Modelo!$A$2:$C$7,2,0)</f>
        <v>Impacto Económico, Social y Comunitario</v>
      </c>
      <c r="R353" s="118">
        <f t="array" ref="R353">INDEX(Modelo!$F$1:$H$37,MATCH(1,(DataBase!Q353=Modelo!$G$1:$G$37)*(DataBase!B353=Modelo!$F$1:$F$37),0),3)</f>
        <v>0.15384615384615385</v>
      </c>
      <c r="S353" s="115">
        <f t="shared" si="12"/>
        <v>0</v>
      </c>
      <c r="T353" s="115">
        <f t="shared" si="13"/>
        <v>0</v>
      </c>
    </row>
    <row r="354" spans="1:20" x14ac:dyDescent="0.3">
      <c r="A354" s="115" t="s">
        <v>454</v>
      </c>
      <c r="B354" s="115" t="s">
        <v>407</v>
      </c>
      <c r="C354" s="115" t="s">
        <v>103</v>
      </c>
      <c r="D354" s="115" t="s">
        <v>86</v>
      </c>
      <c r="E354" s="115" t="s">
        <v>87</v>
      </c>
      <c r="F354" s="115" t="s">
        <v>87</v>
      </c>
      <c r="G354" s="115">
        <v>2003</v>
      </c>
      <c r="H354" s="115" t="s">
        <v>422</v>
      </c>
      <c r="I354" s="115">
        <v>1.3219259999999999</v>
      </c>
      <c r="J354" s="115" t="s">
        <v>72</v>
      </c>
      <c r="K354" s="115" t="str">
        <f>INDEX(DatosProcesados!$A$1:$BF$101,MATCH(DataBase!A354,DatosProcesados!$A$1:$A$101,0),MATCH(DataBase!J354,DatosProcesados!$A$1:$BF$1,0))</f>
        <v>Si</v>
      </c>
      <c r="L354" s="115" t="str">
        <f>INDEX(Modelo!$A$9:$D$89,MATCH(DataBase!$J354,Modelo!$A$9:$A$89,0),MATCH(DataBase!L$1,Modelo!$A$9:$D$9,0))</f>
        <v>Impacto económico y gobernanza</v>
      </c>
      <c r="M354" s="115" t="str">
        <f>INDEX(Modelo!$A$9:$D$89,MATCH(DataBase!$J354,Modelo!$A$9:$A$89,0),MATCH(DataBase!M$1,Modelo!$A$9:$D$9,0))</f>
        <v>Pilar 6</v>
      </c>
      <c r="N354" s="115" t="str">
        <f>INDEX(Modelo!$A$9:$D$89,MATCH(DataBase!$J354,Modelo!$A$9:$A$89,0),MATCH(DataBase!N$1,Modelo!$A$9:$D$9,0))</f>
        <v>boolean</v>
      </c>
      <c r="O354" s="115" t="b">
        <f t="array" ref="O354">IF(N354="negativo",INDEX($AD$3:$AG$51,MATCH(1,($B354=$AD$3:$AD$51)*($J354=$AE$3:$AE$51),0),3),IF(N354="positivo",INDEX($AD$55:$AG$109,MATCH(1,($B354=$AD$55:$AD$109)*($J354=$AE$55:$AE$109),0),3)))</f>
        <v>0</v>
      </c>
      <c r="P354" s="115" t="b">
        <f t="array" ref="P354">IF(N354="negativo",INDEX($AD$3:$AG$51,MATCH(1,($B354=$AD$3:$AD$51)*($J354=$AE$3:$AE$51),0),4),IF(N354="positivo",INDEX($AD$55:$AG$109,MATCH(1,($B354=$AD$55:$AD$109)*($J354=$AE$55:$AE$109),0),4)))</f>
        <v>0</v>
      </c>
      <c r="Q354" s="115" t="str">
        <f>VLOOKUP(M354,Modelo!$A$2:$C$7,2,0)</f>
        <v>Impacto Económico, Social y Comunitario</v>
      </c>
      <c r="R354" s="118">
        <f t="array" ref="R354">INDEX(Modelo!$F$1:$H$37,MATCH(1,(DataBase!Q354=Modelo!$G$1:$G$37)*(DataBase!B354=Modelo!$F$1:$F$37),0),3)</f>
        <v>0.15384615384615385</v>
      </c>
      <c r="S354" s="115">
        <f t="shared" si="12"/>
        <v>100</v>
      </c>
      <c r="T354" s="115">
        <f t="shared" si="13"/>
        <v>15.384615384615385</v>
      </c>
    </row>
    <row r="355" spans="1:20" x14ac:dyDescent="0.3">
      <c r="A355" s="115" t="s">
        <v>477</v>
      </c>
      <c r="B355" s="115" t="s">
        <v>467</v>
      </c>
      <c r="C355" s="115" t="s">
        <v>103</v>
      </c>
      <c r="D355" s="115" t="s">
        <v>86</v>
      </c>
      <c r="E355" s="115" t="s">
        <v>86</v>
      </c>
      <c r="F355" s="115" t="s">
        <v>86</v>
      </c>
      <c r="G355" s="115">
        <v>1985</v>
      </c>
      <c r="H355" s="115" t="s">
        <v>125</v>
      </c>
      <c r="I355" s="115">
        <v>0.441609957</v>
      </c>
      <c r="J355" s="115" t="s">
        <v>72</v>
      </c>
      <c r="K355" s="115" t="str">
        <f>INDEX(DatosProcesados!$A$1:$BF$101,MATCH(DataBase!A355,DatosProcesados!$A$1:$A$101,0),MATCH(DataBase!J355,DatosProcesados!$A$1:$BF$1,0))</f>
        <v>No</v>
      </c>
      <c r="L355" s="115" t="str">
        <f>INDEX(Modelo!$A$9:$D$89,MATCH(DataBase!$J355,Modelo!$A$9:$A$89,0),MATCH(DataBase!L$1,Modelo!$A$9:$D$9,0))</f>
        <v>Impacto económico y gobernanza</v>
      </c>
      <c r="M355" s="115" t="str">
        <f>INDEX(Modelo!$A$9:$D$89,MATCH(DataBase!$J355,Modelo!$A$9:$A$89,0),MATCH(DataBase!M$1,Modelo!$A$9:$D$9,0))</f>
        <v>Pilar 6</v>
      </c>
      <c r="N355" s="115" t="str">
        <f>INDEX(Modelo!$A$9:$D$89,MATCH(DataBase!$J355,Modelo!$A$9:$A$89,0),MATCH(DataBase!N$1,Modelo!$A$9:$D$9,0))</f>
        <v>boolean</v>
      </c>
      <c r="O355" s="115" t="b">
        <f t="array" ref="O355">IF(N355="negativo",INDEX($AD$3:$AG$51,MATCH(1,($B355=$AD$3:$AD$51)*($J355=$AE$3:$AE$51),0),3),IF(N355="positivo",INDEX($AD$55:$AG$109,MATCH(1,($B355=$AD$55:$AD$109)*($J355=$AE$55:$AE$109),0),3)))</f>
        <v>0</v>
      </c>
      <c r="P355" s="115" t="b">
        <f t="array" ref="P355">IF(N355="negativo",INDEX($AD$3:$AG$51,MATCH(1,($B355=$AD$3:$AD$51)*($J355=$AE$3:$AE$51),0),4),IF(N355="positivo",INDEX($AD$55:$AG$109,MATCH(1,($B355=$AD$55:$AD$109)*($J355=$AE$55:$AE$109),0),4)))</f>
        <v>0</v>
      </c>
      <c r="Q355" s="115" t="str">
        <f>VLOOKUP(M355,Modelo!$A$2:$C$7,2,0)</f>
        <v>Impacto Económico, Social y Comunitario</v>
      </c>
      <c r="R355" s="118">
        <f t="array" ref="R355">INDEX(Modelo!$F$1:$H$37,MATCH(1,(DataBase!Q355=Modelo!$G$1:$G$37)*(DataBase!B355=Modelo!$F$1:$F$37),0),3)</f>
        <v>0.14285714285714285</v>
      </c>
      <c r="S355" s="115">
        <f t="shared" si="12"/>
        <v>0</v>
      </c>
      <c r="T355" s="115">
        <f t="shared" si="13"/>
        <v>0</v>
      </c>
    </row>
    <row r="356" spans="1:20" x14ac:dyDescent="0.3">
      <c r="A356" s="115" t="s">
        <v>256</v>
      </c>
      <c r="B356" s="115" t="s">
        <v>216</v>
      </c>
      <c r="C356" s="115" t="s">
        <v>103</v>
      </c>
      <c r="D356" s="115" t="s">
        <v>87</v>
      </c>
      <c r="E356" s="115" t="s">
        <v>86</v>
      </c>
      <c r="F356" s="115" t="s">
        <v>86</v>
      </c>
      <c r="G356" s="115">
        <v>1964</v>
      </c>
      <c r="H356" s="115" t="s">
        <v>125</v>
      </c>
      <c r="I356" s="115">
        <v>2.4859553989999998</v>
      </c>
      <c r="J356" s="115" t="s">
        <v>72</v>
      </c>
      <c r="K356" s="115">
        <f>INDEX(DatosProcesados!$A$1:$BF$101,MATCH(DataBase!A356,DatosProcesados!$A$1:$A$101,0),MATCH(DataBase!J356,DatosProcesados!$A$1:$BF$1,0))</f>
        <v>0</v>
      </c>
      <c r="L356" s="115" t="str">
        <f>INDEX(Modelo!$A$9:$D$89,MATCH(DataBase!$J356,Modelo!$A$9:$A$89,0),MATCH(DataBase!L$1,Modelo!$A$9:$D$9,0))</f>
        <v>Impacto económico y gobernanza</v>
      </c>
      <c r="M356" s="115" t="str">
        <f>INDEX(Modelo!$A$9:$D$89,MATCH(DataBase!$J356,Modelo!$A$9:$A$89,0),MATCH(DataBase!M$1,Modelo!$A$9:$D$9,0))</f>
        <v>Pilar 6</v>
      </c>
      <c r="N356" s="115" t="str">
        <f>INDEX(Modelo!$A$9:$D$89,MATCH(DataBase!$J356,Modelo!$A$9:$A$89,0),MATCH(DataBase!N$1,Modelo!$A$9:$D$9,0))</f>
        <v>boolean</v>
      </c>
      <c r="O356" s="115" t="b">
        <f t="array" ref="O356">IF(N356="negativo",INDEX($AD$3:$AG$51,MATCH(1,($B356=$AD$3:$AD$51)*($J356=$AE$3:$AE$51),0),3),IF(N356="positivo",INDEX($AD$55:$AG$109,MATCH(1,($B356=$AD$55:$AD$109)*($J356=$AE$55:$AE$109),0),3)))</f>
        <v>0</v>
      </c>
      <c r="P356" s="115" t="b">
        <f t="array" ref="P356">IF(N356="negativo",INDEX($AD$3:$AG$51,MATCH(1,($B356=$AD$3:$AD$51)*($J356=$AE$3:$AE$51),0),4),IF(N356="positivo",INDEX($AD$55:$AG$109,MATCH(1,($B356=$AD$55:$AD$109)*($J356=$AE$55:$AE$109),0),4)))</f>
        <v>0</v>
      </c>
      <c r="Q356" s="115" t="str">
        <f>VLOOKUP(M356,Modelo!$A$2:$C$7,2,0)</f>
        <v>Impacto Económico, Social y Comunitario</v>
      </c>
      <c r="R356" s="118">
        <f t="array" ref="R356">INDEX(Modelo!$F$1:$H$37,MATCH(1,(DataBase!Q356=Modelo!$G$1:$G$37)*(DataBase!B356=Modelo!$F$1:$F$37),0),3)</f>
        <v>0.10526315789473684</v>
      </c>
      <c r="S356" s="115">
        <f t="shared" si="12"/>
        <v>0</v>
      </c>
      <c r="T356" s="115">
        <f t="shared" si="13"/>
        <v>0</v>
      </c>
    </row>
    <row r="357" spans="1:20" x14ac:dyDescent="0.3">
      <c r="A357" s="115" t="s">
        <v>305</v>
      </c>
      <c r="B357" s="115" t="s">
        <v>216</v>
      </c>
      <c r="C357" s="115" t="s">
        <v>103</v>
      </c>
      <c r="D357" s="115" t="s">
        <v>87</v>
      </c>
      <c r="E357" s="115" t="s">
        <v>86</v>
      </c>
      <c r="F357" s="115" t="s">
        <v>86</v>
      </c>
      <c r="G357" s="115">
        <v>1940</v>
      </c>
      <c r="H357" s="115" t="s">
        <v>125</v>
      </c>
      <c r="I357" s="115">
        <v>1.340540112</v>
      </c>
      <c r="J357" s="115" t="s">
        <v>72</v>
      </c>
      <c r="K357" s="115" t="str">
        <f>INDEX(DatosProcesados!$A$1:$BF$101,MATCH(DataBase!A357,DatosProcesados!$A$1:$A$101,0),MATCH(DataBase!J357,DatosProcesados!$A$1:$BF$1,0))</f>
        <v>Si</v>
      </c>
      <c r="L357" s="115" t="str">
        <f>INDEX(Modelo!$A$9:$D$89,MATCH(DataBase!$J357,Modelo!$A$9:$A$89,0),MATCH(DataBase!L$1,Modelo!$A$9:$D$9,0))</f>
        <v>Impacto económico y gobernanza</v>
      </c>
      <c r="M357" s="115" t="str">
        <f>INDEX(Modelo!$A$9:$D$89,MATCH(DataBase!$J357,Modelo!$A$9:$A$89,0),MATCH(DataBase!M$1,Modelo!$A$9:$D$9,0))</f>
        <v>Pilar 6</v>
      </c>
      <c r="N357" s="115" t="str">
        <f>INDEX(Modelo!$A$9:$D$89,MATCH(DataBase!$J357,Modelo!$A$9:$A$89,0),MATCH(DataBase!N$1,Modelo!$A$9:$D$9,0))</f>
        <v>boolean</v>
      </c>
      <c r="O357" s="115" t="b">
        <f t="array" ref="O357">IF(N357="negativo",INDEX($AD$3:$AG$51,MATCH(1,($B357=$AD$3:$AD$51)*($J357=$AE$3:$AE$51),0),3),IF(N357="positivo",INDEX($AD$55:$AG$109,MATCH(1,($B357=$AD$55:$AD$109)*($J357=$AE$55:$AE$109),0),3)))</f>
        <v>0</v>
      </c>
      <c r="P357" s="115" t="b">
        <f t="array" ref="P357">IF(N357="negativo",INDEX($AD$3:$AG$51,MATCH(1,($B357=$AD$3:$AD$51)*($J357=$AE$3:$AE$51),0),4),IF(N357="positivo",INDEX($AD$55:$AG$109,MATCH(1,($B357=$AD$55:$AD$109)*($J357=$AE$55:$AE$109),0),4)))</f>
        <v>0</v>
      </c>
      <c r="Q357" s="115" t="str">
        <f>VLOOKUP(M357,Modelo!$A$2:$C$7,2,0)</f>
        <v>Impacto Económico, Social y Comunitario</v>
      </c>
      <c r="R357" s="118">
        <f t="array" ref="R357">INDEX(Modelo!$F$1:$H$37,MATCH(1,(DataBase!Q357=Modelo!$G$1:$G$37)*(DataBase!B357=Modelo!$F$1:$F$37),0),3)</f>
        <v>0.10526315789473684</v>
      </c>
      <c r="S357" s="115">
        <f t="shared" si="12"/>
        <v>100</v>
      </c>
      <c r="T357" s="115">
        <f t="shared" si="13"/>
        <v>10.526315789473683</v>
      </c>
    </row>
    <row r="358" spans="1:20" x14ac:dyDescent="0.3">
      <c r="A358" s="115" t="s">
        <v>432</v>
      </c>
      <c r="B358" s="115" t="s">
        <v>407</v>
      </c>
      <c r="C358" s="115" t="s">
        <v>103</v>
      </c>
      <c r="D358" s="115" t="s">
        <v>86</v>
      </c>
      <c r="E358" s="115" t="s">
        <v>86</v>
      </c>
      <c r="F358" s="115" t="s">
        <v>86</v>
      </c>
      <c r="G358" s="115">
        <v>1956</v>
      </c>
      <c r="H358" s="115" t="s">
        <v>125</v>
      </c>
      <c r="I358" s="115">
        <v>2.660692144</v>
      </c>
      <c r="J358" s="115" t="s">
        <v>72</v>
      </c>
      <c r="K358" s="115" t="str">
        <f>INDEX(DatosProcesados!$A$1:$BF$101,MATCH(DataBase!A358,DatosProcesados!$A$1:$A$101,0),MATCH(DataBase!J358,DatosProcesados!$A$1:$BF$1,0))</f>
        <v>No</v>
      </c>
      <c r="L358" s="115" t="str">
        <f>INDEX(Modelo!$A$9:$D$89,MATCH(DataBase!$J358,Modelo!$A$9:$A$89,0),MATCH(DataBase!L$1,Modelo!$A$9:$D$9,0))</f>
        <v>Impacto económico y gobernanza</v>
      </c>
      <c r="M358" s="115" t="str">
        <f>INDEX(Modelo!$A$9:$D$89,MATCH(DataBase!$J358,Modelo!$A$9:$A$89,0),MATCH(DataBase!M$1,Modelo!$A$9:$D$9,0))</f>
        <v>Pilar 6</v>
      </c>
      <c r="N358" s="115" t="str">
        <f>INDEX(Modelo!$A$9:$D$89,MATCH(DataBase!$J358,Modelo!$A$9:$A$89,0),MATCH(DataBase!N$1,Modelo!$A$9:$D$9,0))</f>
        <v>boolean</v>
      </c>
      <c r="O358" s="115" t="b">
        <f t="array" ref="O358">IF(N358="negativo",INDEX($AD$3:$AG$51,MATCH(1,($B358=$AD$3:$AD$51)*($J358=$AE$3:$AE$51),0),3),IF(N358="positivo",INDEX($AD$55:$AG$109,MATCH(1,($B358=$AD$55:$AD$109)*($J358=$AE$55:$AE$109),0),3)))</f>
        <v>0</v>
      </c>
      <c r="P358" s="115" t="b">
        <f t="array" ref="P358">IF(N358="negativo",INDEX($AD$3:$AG$51,MATCH(1,($B358=$AD$3:$AD$51)*($J358=$AE$3:$AE$51),0),4),IF(N358="positivo",INDEX($AD$55:$AG$109,MATCH(1,($B358=$AD$55:$AD$109)*($J358=$AE$55:$AE$109),0),4)))</f>
        <v>0</v>
      </c>
      <c r="Q358" s="115" t="str">
        <f>VLOOKUP(M358,Modelo!$A$2:$C$7,2,0)</f>
        <v>Impacto Económico, Social y Comunitario</v>
      </c>
      <c r="R358" s="118">
        <f t="array" ref="R358">INDEX(Modelo!$F$1:$H$37,MATCH(1,(DataBase!Q358=Modelo!$G$1:$G$37)*(DataBase!B358=Modelo!$F$1:$F$37),0),3)</f>
        <v>0.15384615384615385</v>
      </c>
      <c r="S358" s="115">
        <f t="shared" si="12"/>
        <v>0</v>
      </c>
      <c r="T358" s="115">
        <f t="shared" si="13"/>
        <v>0</v>
      </c>
    </row>
    <row r="359" spans="1:20" x14ac:dyDescent="0.3">
      <c r="A359" s="115" t="s">
        <v>476</v>
      </c>
      <c r="B359" s="115" t="s">
        <v>467</v>
      </c>
      <c r="C359" s="115" t="s">
        <v>103</v>
      </c>
      <c r="D359" s="115" t="s">
        <v>87</v>
      </c>
      <c r="E359" s="115" t="s">
        <v>86</v>
      </c>
      <c r="F359" s="115" t="s">
        <v>86</v>
      </c>
      <c r="G359" s="115">
        <v>1962</v>
      </c>
      <c r="H359" s="115" t="s">
        <v>125</v>
      </c>
      <c r="I359" s="115">
        <v>0.89448844999999999</v>
      </c>
      <c r="J359" s="115" t="s">
        <v>72</v>
      </c>
      <c r="K359" s="115">
        <f>INDEX(DatosProcesados!$A$1:$BF$101,MATCH(DataBase!A359,DatosProcesados!$A$1:$A$101,0),MATCH(DataBase!J359,DatosProcesados!$A$1:$BF$1,0))</f>
        <v>0</v>
      </c>
      <c r="L359" s="115" t="str">
        <f>INDEX(Modelo!$A$9:$D$89,MATCH(DataBase!$J359,Modelo!$A$9:$A$89,0),MATCH(DataBase!L$1,Modelo!$A$9:$D$9,0))</f>
        <v>Impacto económico y gobernanza</v>
      </c>
      <c r="M359" s="115" t="str">
        <f>INDEX(Modelo!$A$9:$D$89,MATCH(DataBase!$J359,Modelo!$A$9:$A$89,0),MATCH(DataBase!M$1,Modelo!$A$9:$D$9,0))</f>
        <v>Pilar 6</v>
      </c>
      <c r="N359" s="115" t="str">
        <f>INDEX(Modelo!$A$9:$D$89,MATCH(DataBase!$J359,Modelo!$A$9:$A$89,0),MATCH(DataBase!N$1,Modelo!$A$9:$D$9,0))</f>
        <v>boolean</v>
      </c>
      <c r="O359" s="115" t="b">
        <f t="array" ref="O359">IF(N359="negativo",INDEX($AD$3:$AG$51,MATCH(1,($B359=$AD$3:$AD$51)*($J359=$AE$3:$AE$51),0),3),IF(N359="positivo",INDEX($AD$55:$AG$109,MATCH(1,($B359=$AD$55:$AD$109)*($J359=$AE$55:$AE$109),0),3)))</f>
        <v>0</v>
      </c>
      <c r="P359" s="115" t="b">
        <f t="array" ref="P359">IF(N359="negativo",INDEX($AD$3:$AG$51,MATCH(1,($B359=$AD$3:$AD$51)*($J359=$AE$3:$AE$51),0),4),IF(N359="positivo",INDEX($AD$55:$AG$109,MATCH(1,($B359=$AD$55:$AD$109)*($J359=$AE$55:$AE$109),0),4)))</f>
        <v>0</v>
      </c>
      <c r="Q359" s="115" t="str">
        <f>VLOOKUP(M359,Modelo!$A$2:$C$7,2,0)</f>
        <v>Impacto Económico, Social y Comunitario</v>
      </c>
      <c r="R359" s="118">
        <f t="array" ref="R359">INDEX(Modelo!$F$1:$H$37,MATCH(1,(DataBase!Q359=Modelo!$G$1:$G$37)*(DataBase!B359=Modelo!$F$1:$F$37),0),3)</f>
        <v>0.14285714285714285</v>
      </c>
      <c r="S359" s="115">
        <f t="shared" si="12"/>
        <v>0</v>
      </c>
      <c r="T359" s="115">
        <f t="shared" si="13"/>
        <v>0</v>
      </c>
    </row>
    <row r="360" spans="1:20" x14ac:dyDescent="0.3">
      <c r="A360" s="115" t="s">
        <v>154</v>
      </c>
      <c r="B360" s="115" t="s">
        <v>84</v>
      </c>
      <c r="C360" s="115" t="s">
        <v>97</v>
      </c>
      <c r="D360" s="115" t="s">
        <v>86</v>
      </c>
      <c r="E360" s="115" t="s">
        <v>87</v>
      </c>
      <c r="F360" s="115" t="s">
        <v>87</v>
      </c>
      <c r="G360" s="115">
        <v>1967</v>
      </c>
      <c r="H360" s="115" t="s">
        <v>125</v>
      </c>
      <c r="I360" s="115">
        <v>4.1309855679999998</v>
      </c>
      <c r="J360" s="115" t="s">
        <v>72</v>
      </c>
      <c r="K360" s="115" t="str">
        <f>INDEX(DatosProcesados!$A$1:$BF$101,MATCH(DataBase!A360,DatosProcesados!$A$1:$A$101,0),MATCH(DataBase!J360,DatosProcesados!$A$1:$BF$1,0))</f>
        <v>No</v>
      </c>
      <c r="L360" s="115" t="str">
        <f>INDEX(Modelo!$A$9:$D$89,MATCH(DataBase!$J360,Modelo!$A$9:$A$89,0),MATCH(DataBase!L$1,Modelo!$A$9:$D$9,0))</f>
        <v>Impacto económico y gobernanza</v>
      </c>
      <c r="M360" s="115" t="str">
        <f>INDEX(Modelo!$A$9:$D$89,MATCH(DataBase!$J360,Modelo!$A$9:$A$89,0),MATCH(DataBase!M$1,Modelo!$A$9:$D$9,0))</f>
        <v>Pilar 6</v>
      </c>
      <c r="N360" s="115" t="str">
        <f>INDEX(Modelo!$A$9:$D$89,MATCH(DataBase!$J360,Modelo!$A$9:$A$89,0),MATCH(DataBase!N$1,Modelo!$A$9:$D$9,0))</f>
        <v>boolean</v>
      </c>
      <c r="O360" s="115" t="b">
        <f t="array" ref="O360">IF(N360="negativo",INDEX($AD$3:$AG$51,MATCH(1,($B360=$AD$3:$AD$51)*($J360=$AE$3:$AE$51),0),3),IF(N360="positivo",INDEX($AD$55:$AG$109,MATCH(1,($B360=$AD$55:$AD$109)*($J360=$AE$55:$AE$109),0),3)))</f>
        <v>0</v>
      </c>
      <c r="P360" s="115" t="b">
        <f t="array" ref="P360">IF(N360="negativo",INDEX($AD$3:$AG$51,MATCH(1,($B360=$AD$3:$AD$51)*($J360=$AE$3:$AE$51),0),4),IF(N360="positivo",INDEX($AD$55:$AG$109,MATCH(1,($B360=$AD$55:$AD$109)*($J360=$AE$55:$AE$109),0),4)))</f>
        <v>0</v>
      </c>
      <c r="Q360" s="115" t="str">
        <f>VLOOKUP(M360,Modelo!$A$2:$C$7,2,0)</f>
        <v>Impacto Económico, Social y Comunitario</v>
      </c>
      <c r="R360" s="118">
        <f t="array" ref="R360">INDEX(Modelo!$F$1:$H$37,MATCH(1,(DataBase!Q360=Modelo!$G$1:$G$37)*(DataBase!B360=Modelo!$F$1:$F$37),0),3)</f>
        <v>0.11764705882352941</v>
      </c>
      <c r="S360" s="115">
        <f t="shared" si="12"/>
        <v>0</v>
      </c>
      <c r="T360" s="115">
        <f t="shared" si="13"/>
        <v>0</v>
      </c>
    </row>
    <row r="361" spans="1:20" x14ac:dyDescent="0.3">
      <c r="A361" s="115" t="s">
        <v>139</v>
      </c>
      <c r="B361" s="115" t="s">
        <v>84</v>
      </c>
      <c r="C361" s="115" t="s">
        <v>97</v>
      </c>
      <c r="D361" s="115" t="s">
        <v>86</v>
      </c>
      <c r="E361" s="115" t="s">
        <v>86</v>
      </c>
      <c r="F361" s="115" t="s">
        <v>86</v>
      </c>
      <c r="G361" s="115">
        <v>1995</v>
      </c>
      <c r="H361" s="115" t="s">
        <v>125</v>
      </c>
      <c r="I361" s="115">
        <v>6.1355991599999999</v>
      </c>
      <c r="J361" s="115" t="s">
        <v>72</v>
      </c>
      <c r="K361" s="115" t="str">
        <f>INDEX(DatosProcesados!$A$1:$BF$101,MATCH(DataBase!A361,DatosProcesados!$A$1:$A$101,0),MATCH(DataBase!J361,DatosProcesados!$A$1:$BF$1,0))</f>
        <v>Si</v>
      </c>
      <c r="L361" s="115" t="str">
        <f>INDEX(Modelo!$A$9:$D$89,MATCH(DataBase!$J361,Modelo!$A$9:$A$89,0),MATCH(DataBase!L$1,Modelo!$A$9:$D$9,0))</f>
        <v>Impacto económico y gobernanza</v>
      </c>
      <c r="M361" s="115" t="str">
        <f>INDEX(Modelo!$A$9:$D$89,MATCH(DataBase!$J361,Modelo!$A$9:$A$89,0),MATCH(DataBase!M$1,Modelo!$A$9:$D$9,0))</f>
        <v>Pilar 6</v>
      </c>
      <c r="N361" s="115" t="str">
        <f>INDEX(Modelo!$A$9:$D$89,MATCH(DataBase!$J361,Modelo!$A$9:$A$89,0),MATCH(DataBase!N$1,Modelo!$A$9:$D$9,0))</f>
        <v>boolean</v>
      </c>
      <c r="O361" s="115" t="b">
        <f t="array" ref="O361">IF(N361="negativo",INDEX($AD$3:$AG$51,MATCH(1,($B361=$AD$3:$AD$51)*($J361=$AE$3:$AE$51),0),3),IF(N361="positivo",INDEX($AD$55:$AG$109,MATCH(1,($B361=$AD$55:$AD$109)*($J361=$AE$55:$AE$109),0),3)))</f>
        <v>0</v>
      </c>
      <c r="P361" s="115" t="b">
        <f t="array" ref="P361">IF(N361="negativo",INDEX($AD$3:$AG$51,MATCH(1,($B361=$AD$3:$AD$51)*($J361=$AE$3:$AE$51),0),4),IF(N361="positivo",INDEX($AD$55:$AG$109,MATCH(1,($B361=$AD$55:$AD$109)*($J361=$AE$55:$AE$109),0),4)))</f>
        <v>0</v>
      </c>
      <c r="Q361" s="115" t="str">
        <f>VLOOKUP(M361,Modelo!$A$2:$C$7,2,0)</f>
        <v>Impacto Económico, Social y Comunitario</v>
      </c>
      <c r="R361" s="118">
        <f t="array" ref="R361">INDEX(Modelo!$F$1:$H$37,MATCH(1,(DataBase!Q361=Modelo!$G$1:$G$37)*(DataBase!B361=Modelo!$F$1:$F$37),0),3)</f>
        <v>0.11764705882352941</v>
      </c>
      <c r="S361" s="115">
        <f t="shared" si="12"/>
        <v>100</v>
      </c>
      <c r="T361" s="115">
        <f t="shared" si="13"/>
        <v>11.76470588235294</v>
      </c>
    </row>
    <row r="362" spans="1:20" x14ac:dyDescent="0.3">
      <c r="A362" s="115" t="s">
        <v>399</v>
      </c>
      <c r="B362" s="115" t="s">
        <v>379</v>
      </c>
      <c r="C362" s="115" t="s">
        <v>103</v>
      </c>
      <c r="D362" s="115" t="s">
        <v>86</v>
      </c>
      <c r="E362" s="115" t="s">
        <v>86</v>
      </c>
      <c r="F362" s="115" t="s">
        <v>87</v>
      </c>
      <c r="G362" s="115">
        <v>1989</v>
      </c>
      <c r="H362" s="115" t="s">
        <v>125</v>
      </c>
      <c r="I362" s="115">
        <v>0.75167738299999998</v>
      </c>
      <c r="J362" s="115" t="s">
        <v>72</v>
      </c>
      <c r="K362" s="115">
        <f>INDEX(DatosProcesados!$A$1:$BF$101,MATCH(DataBase!A362,DatosProcesados!$A$1:$A$101,0),MATCH(DataBase!J362,DatosProcesados!$A$1:$BF$1,0))</f>
        <v>0</v>
      </c>
      <c r="L362" s="115" t="str">
        <f>INDEX(Modelo!$A$9:$D$89,MATCH(DataBase!$J362,Modelo!$A$9:$A$89,0),MATCH(DataBase!L$1,Modelo!$A$9:$D$9,0))</f>
        <v>Impacto económico y gobernanza</v>
      </c>
      <c r="M362" s="115" t="str">
        <f>INDEX(Modelo!$A$9:$D$89,MATCH(DataBase!$J362,Modelo!$A$9:$A$89,0),MATCH(DataBase!M$1,Modelo!$A$9:$D$9,0))</f>
        <v>Pilar 6</v>
      </c>
      <c r="N362" s="115" t="str">
        <f>INDEX(Modelo!$A$9:$D$89,MATCH(DataBase!$J362,Modelo!$A$9:$A$89,0),MATCH(DataBase!N$1,Modelo!$A$9:$D$9,0))</f>
        <v>boolean</v>
      </c>
      <c r="O362" s="115" t="b">
        <f t="array" ref="O362">IF(N362="negativo",INDEX($AD$3:$AG$51,MATCH(1,($B362=$AD$3:$AD$51)*($J362=$AE$3:$AE$51),0),3),IF(N362="positivo",INDEX($AD$55:$AG$109,MATCH(1,($B362=$AD$55:$AD$109)*($J362=$AE$55:$AE$109),0),3)))</f>
        <v>0</v>
      </c>
      <c r="P362" s="115" t="b">
        <f t="array" ref="P362">IF(N362="negativo",INDEX($AD$3:$AG$51,MATCH(1,($B362=$AD$3:$AD$51)*($J362=$AE$3:$AE$51),0),4),IF(N362="positivo",INDEX($AD$55:$AG$109,MATCH(1,($B362=$AD$55:$AD$109)*($J362=$AE$55:$AE$109),0),4)))</f>
        <v>0</v>
      </c>
      <c r="Q362" s="115" t="str">
        <f>VLOOKUP(M362,Modelo!$A$2:$C$7,2,0)</f>
        <v>Impacto Económico, Social y Comunitario</v>
      </c>
      <c r="R362" s="118">
        <f t="array" ref="R362">INDEX(Modelo!$F$1:$H$37,MATCH(1,(DataBase!Q362=Modelo!$G$1:$G$37)*(DataBase!B362=Modelo!$F$1:$F$37),0),3)</f>
        <v>0.14285714285714285</v>
      </c>
      <c r="S362" s="115">
        <f t="shared" si="12"/>
        <v>0</v>
      </c>
      <c r="T362" s="115">
        <f t="shared" si="13"/>
        <v>0</v>
      </c>
    </row>
    <row r="363" spans="1:20" x14ac:dyDescent="0.3">
      <c r="A363" s="115" t="s">
        <v>233</v>
      </c>
      <c r="B363" s="115" t="s">
        <v>216</v>
      </c>
      <c r="C363" s="115" t="s">
        <v>103</v>
      </c>
      <c r="D363" s="115" t="s">
        <v>87</v>
      </c>
      <c r="E363" s="115" t="s">
        <v>86</v>
      </c>
      <c r="F363" s="115" t="s">
        <v>86</v>
      </c>
      <c r="G363" s="115">
        <v>1970</v>
      </c>
      <c r="H363" s="115" t="s">
        <v>125</v>
      </c>
      <c r="I363" s="115">
        <v>3.1891452720000002</v>
      </c>
      <c r="J363" s="115" t="s">
        <v>72</v>
      </c>
      <c r="K363" s="115">
        <f>INDEX(DatosProcesados!$A$1:$BF$101,MATCH(DataBase!A363,DatosProcesados!$A$1:$A$101,0),MATCH(DataBase!J363,DatosProcesados!$A$1:$BF$1,0))</f>
        <v>0</v>
      </c>
      <c r="L363" s="115" t="str">
        <f>INDEX(Modelo!$A$9:$D$89,MATCH(DataBase!$J363,Modelo!$A$9:$A$89,0),MATCH(DataBase!L$1,Modelo!$A$9:$D$9,0))</f>
        <v>Impacto económico y gobernanza</v>
      </c>
      <c r="M363" s="115" t="str">
        <f>INDEX(Modelo!$A$9:$D$89,MATCH(DataBase!$J363,Modelo!$A$9:$A$89,0),MATCH(DataBase!M$1,Modelo!$A$9:$D$9,0))</f>
        <v>Pilar 6</v>
      </c>
      <c r="N363" s="115" t="str">
        <f>INDEX(Modelo!$A$9:$D$89,MATCH(DataBase!$J363,Modelo!$A$9:$A$89,0),MATCH(DataBase!N$1,Modelo!$A$9:$D$9,0))</f>
        <v>boolean</v>
      </c>
      <c r="O363" s="115" t="b">
        <f t="array" ref="O363">IF(N363="negativo",INDEX($AD$3:$AG$51,MATCH(1,($B363=$AD$3:$AD$51)*($J363=$AE$3:$AE$51),0),3),IF(N363="positivo",INDEX($AD$55:$AG$109,MATCH(1,($B363=$AD$55:$AD$109)*($J363=$AE$55:$AE$109),0),3)))</f>
        <v>0</v>
      </c>
      <c r="P363" s="115" t="b">
        <f t="array" ref="P363">IF(N363="negativo",INDEX($AD$3:$AG$51,MATCH(1,($B363=$AD$3:$AD$51)*($J363=$AE$3:$AE$51),0),4),IF(N363="positivo",INDEX($AD$55:$AG$109,MATCH(1,($B363=$AD$55:$AD$109)*($J363=$AE$55:$AE$109),0),4)))</f>
        <v>0</v>
      </c>
      <c r="Q363" s="115" t="str">
        <f>VLOOKUP(M363,Modelo!$A$2:$C$7,2,0)</f>
        <v>Impacto Económico, Social y Comunitario</v>
      </c>
      <c r="R363" s="118">
        <f t="array" ref="R363">INDEX(Modelo!$F$1:$H$37,MATCH(1,(DataBase!Q363=Modelo!$G$1:$G$37)*(DataBase!B363=Modelo!$F$1:$F$37),0),3)</f>
        <v>0.10526315789473684</v>
      </c>
      <c r="S363" s="115">
        <f t="shared" si="12"/>
        <v>0</v>
      </c>
      <c r="T363" s="115">
        <f t="shared" si="13"/>
        <v>0</v>
      </c>
    </row>
    <row r="364" spans="1:20" x14ac:dyDescent="0.3">
      <c r="A364" s="115" t="s">
        <v>176</v>
      </c>
      <c r="B364" s="115" t="s">
        <v>84</v>
      </c>
      <c r="C364" s="115" t="s">
        <v>103</v>
      </c>
      <c r="D364" s="115" t="s">
        <v>86</v>
      </c>
      <c r="E364" s="115" t="s">
        <v>87</v>
      </c>
      <c r="F364" s="115" t="s">
        <v>87</v>
      </c>
      <c r="G364" s="115">
        <v>1929</v>
      </c>
      <c r="H364" s="115" t="s">
        <v>177</v>
      </c>
      <c r="I364" s="115">
        <v>2.3283445380000001</v>
      </c>
      <c r="J364" s="115" t="s">
        <v>72</v>
      </c>
      <c r="K364" s="115" t="str">
        <f>INDEX(DatosProcesados!$A$1:$BF$101,MATCH(DataBase!A364,DatosProcesados!$A$1:$A$101,0),MATCH(DataBase!J364,DatosProcesados!$A$1:$BF$1,0))</f>
        <v>No</v>
      </c>
      <c r="L364" s="115" t="str">
        <f>INDEX(Modelo!$A$9:$D$89,MATCH(DataBase!$J364,Modelo!$A$9:$A$89,0),MATCH(DataBase!L$1,Modelo!$A$9:$D$9,0))</f>
        <v>Impacto económico y gobernanza</v>
      </c>
      <c r="M364" s="115" t="str">
        <f>INDEX(Modelo!$A$9:$D$89,MATCH(DataBase!$J364,Modelo!$A$9:$A$89,0),MATCH(DataBase!M$1,Modelo!$A$9:$D$9,0))</f>
        <v>Pilar 6</v>
      </c>
      <c r="N364" s="115" t="str">
        <f>INDEX(Modelo!$A$9:$D$89,MATCH(DataBase!$J364,Modelo!$A$9:$A$89,0),MATCH(DataBase!N$1,Modelo!$A$9:$D$9,0))</f>
        <v>boolean</v>
      </c>
      <c r="O364" s="115" t="b">
        <f t="array" ref="O364">IF(N364="negativo",INDEX($AD$3:$AG$51,MATCH(1,($B364=$AD$3:$AD$51)*($J364=$AE$3:$AE$51),0),3),IF(N364="positivo",INDEX($AD$55:$AG$109,MATCH(1,($B364=$AD$55:$AD$109)*($J364=$AE$55:$AE$109),0),3)))</f>
        <v>0</v>
      </c>
      <c r="P364" s="115" t="b">
        <f t="array" ref="P364">IF(N364="negativo",INDEX($AD$3:$AG$51,MATCH(1,($B364=$AD$3:$AD$51)*($J364=$AE$3:$AE$51),0),4),IF(N364="positivo",INDEX($AD$55:$AG$109,MATCH(1,($B364=$AD$55:$AD$109)*($J364=$AE$55:$AE$109),0),4)))</f>
        <v>0</v>
      </c>
      <c r="Q364" s="115" t="str">
        <f>VLOOKUP(M364,Modelo!$A$2:$C$7,2,0)</f>
        <v>Impacto Económico, Social y Comunitario</v>
      </c>
      <c r="R364" s="118">
        <f t="array" ref="R364">INDEX(Modelo!$F$1:$H$37,MATCH(1,(DataBase!Q364=Modelo!$G$1:$G$37)*(DataBase!B364=Modelo!$F$1:$F$37),0),3)</f>
        <v>0.11764705882352941</v>
      </c>
      <c r="S364" s="115">
        <f t="shared" si="12"/>
        <v>0</v>
      </c>
      <c r="T364" s="115">
        <f t="shared" si="13"/>
        <v>0</v>
      </c>
    </row>
    <row r="365" spans="1:20" x14ac:dyDescent="0.3">
      <c r="A365" s="115" t="s">
        <v>391</v>
      </c>
      <c r="B365" s="115" t="s">
        <v>379</v>
      </c>
      <c r="C365" s="115" t="s">
        <v>103</v>
      </c>
      <c r="D365" s="115" t="s">
        <v>87</v>
      </c>
      <c r="E365" s="115" t="s">
        <v>86</v>
      </c>
      <c r="F365" s="115" t="s">
        <v>86</v>
      </c>
      <c r="G365" s="115">
        <v>1976</v>
      </c>
      <c r="H365" s="115" t="s">
        <v>125</v>
      </c>
      <c r="I365" s="115">
        <v>0.98534294499999997</v>
      </c>
      <c r="J365" s="115" t="s">
        <v>72</v>
      </c>
      <c r="K365" s="115" t="str">
        <f>INDEX(DatosProcesados!$A$1:$BF$101,MATCH(DataBase!A365,DatosProcesados!$A$1:$A$101,0),MATCH(DataBase!J365,DatosProcesados!$A$1:$BF$1,0))</f>
        <v>Si</v>
      </c>
      <c r="L365" s="115" t="str">
        <f>INDEX(Modelo!$A$9:$D$89,MATCH(DataBase!$J365,Modelo!$A$9:$A$89,0),MATCH(DataBase!L$1,Modelo!$A$9:$D$9,0))</f>
        <v>Impacto económico y gobernanza</v>
      </c>
      <c r="M365" s="115" t="str">
        <f>INDEX(Modelo!$A$9:$D$89,MATCH(DataBase!$J365,Modelo!$A$9:$A$89,0),MATCH(DataBase!M$1,Modelo!$A$9:$D$9,0))</f>
        <v>Pilar 6</v>
      </c>
      <c r="N365" s="115" t="str">
        <f>INDEX(Modelo!$A$9:$D$89,MATCH(DataBase!$J365,Modelo!$A$9:$A$89,0),MATCH(DataBase!N$1,Modelo!$A$9:$D$9,0))</f>
        <v>boolean</v>
      </c>
      <c r="O365" s="115" t="b">
        <f t="array" ref="O365">IF(N365="negativo",INDEX($AD$3:$AG$51,MATCH(1,($B365=$AD$3:$AD$51)*($J365=$AE$3:$AE$51),0),3),IF(N365="positivo",INDEX($AD$55:$AG$109,MATCH(1,($B365=$AD$55:$AD$109)*($J365=$AE$55:$AE$109),0),3)))</f>
        <v>0</v>
      </c>
      <c r="P365" s="115" t="b">
        <f t="array" ref="P365">IF(N365="negativo",INDEX($AD$3:$AG$51,MATCH(1,($B365=$AD$3:$AD$51)*($J365=$AE$3:$AE$51),0),4),IF(N365="positivo",INDEX($AD$55:$AG$109,MATCH(1,($B365=$AD$55:$AD$109)*($J365=$AE$55:$AE$109),0),4)))</f>
        <v>0</v>
      </c>
      <c r="Q365" s="115" t="str">
        <f>VLOOKUP(M365,Modelo!$A$2:$C$7,2,0)</f>
        <v>Impacto Económico, Social y Comunitario</v>
      </c>
      <c r="R365" s="118">
        <f t="array" ref="R365">INDEX(Modelo!$F$1:$H$37,MATCH(1,(DataBase!Q365=Modelo!$G$1:$G$37)*(DataBase!B365=Modelo!$F$1:$F$37),0),3)</f>
        <v>0.14285714285714285</v>
      </c>
      <c r="S365" s="115">
        <f t="shared" si="12"/>
        <v>100</v>
      </c>
      <c r="T365" s="115">
        <f t="shared" si="13"/>
        <v>14.285714285714285</v>
      </c>
    </row>
    <row r="366" spans="1:20" x14ac:dyDescent="0.3">
      <c r="A366" s="115" t="s">
        <v>376</v>
      </c>
      <c r="B366" s="115" t="s">
        <v>313</v>
      </c>
      <c r="C366" s="115" t="s">
        <v>103</v>
      </c>
      <c r="D366" s="115" t="s">
        <v>86</v>
      </c>
      <c r="E366" s="115" t="s">
        <v>87</v>
      </c>
      <c r="F366" s="115" t="s">
        <v>87</v>
      </c>
      <c r="G366" s="115">
        <v>1920</v>
      </c>
      <c r="H366" s="115" t="s">
        <v>294</v>
      </c>
      <c r="I366" s="115">
        <v>1.8691417530000001</v>
      </c>
      <c r="J366" s="115" t="s">
        <v>72</v>
      </c>
      <c r="K366" s="115" t="str">
        <f>INDEX(DatosProcesados!$A$1:$BF$101,MATCH(DataBase!A366,DatosProcesados!$A$1:$A$101,0),MATCH(DataBase!J366,DatosProcesados!$A$1:$BF$1,0))</f>
        <v>No</v>
      </c>
      <c r="L366" s="115" t="str">
        <f>INDEX(Modelo!$A$9:$D$89,MATCH(DataBase!$J366,Modelo!$A$9:$A$89,0),MATCH(DataBase!L$1,Modelo!$A$9:$D$9,0))</f>
        <v>Impacto económico y gobernanza</v>
      </c>
      <c r="M366" s="115" t="str">
        <f>INDEX(Modelo!$A$9:$D$89,MATCH(DataBase!$J366,Modelo!$A$9:$A$89,0),MATCH(DataBase!M$1,Modelo!$A$9:$D$9,0))</f>
        <v>Pilar 6</v>
      </c>
      <c r="N366" s="115" t="str">
        <f>INDEX(Modelo!$A$9:$D$89,MATCH(DataBase!$J366,Modelo!$A$9:$A$89,0),MATCH(DataBase!N$1,Modelo!$A$9:$D$9,0))</f>
        <v>boolean</v>
      </c>
      <c r="O366" s="115" t="b">
        <f t="array" ref="O366">IF(N366="negativo",INDEX($AD$3:$AG$51,MATCH(1,($B366=$AD$3:$AD$51)*($J366=$AE$3:$AE$51),0),3),IF(N366="positivo",INDEX($AD$55:$AG$109,MATCH(1,($B366=$AD$55:$AD$109)*($J366=$AE$55:$AE$109),0),3)))</f>
        <v>0</v>
      </c>
      <c r="P366" s="115" t="b">
        <f t="array" ref="P366">IF(N366="negativo",INDEX($AD$3:$AG$51,MATCH(1,($B366=$AD$3:$AD$51)*($J366=$AE$3:$AE$51),0),4),IF(N366="positivo",INDEX($AD$55:$AG$109,MATCH(1,($B366=$AD$55:$AD$109)*($J366=$AE$55:$AE$109),0),4)))</f>
        <v>0</v>
      </c>
      <c r="Q366" s="115" t="str">
        <f>VLOOKUP(M366,Modelo!$A$2:$C$7,2,0)</f>
        <v>Impacto Económico, Social y Comunitario</v>
      </c>
      <c r="R366" s="118">
        <f t="array" ref="R366">INDEX(Modelo!$F$1:$H$37,MATCH(1,(DataBase!Q366=Modelo!$G$1:$G$37)*(DataBase!B366=Modelo!$F$1:$F$37),0),3)</f>
        <v>0.11764705882352941</v>
      </c>
      <c r="S366" s="115">
        <f t="shared" si="12"/>
        <v>0</v>
      </c>
      <c r="T366" s="115">
        <f t="shared" si="13"/>
        <v>0</v>
      </c>
    </row>
    <row r="367" spans="1:20" x14ac:dyDescent="0.3">
      <c r="A367" s="115" t="s">
        <v>193</v>
      </c>
      <c r="B367" s="115" t="s">
        <v>84</v>
      </c>
      <c r="C367" s="115" t="s">
        <v>103</v>
      </c>
      <c r="D367" s="115" t="s">
        <v>86</v>
      </c>
      <c r="E367" s="115" t="s">
        <v>87</v>
      </c>
      <c r="F367" s="115" t="s">
        <v>87</v>
      </c>
      <c r="G367" s="115">
        <v>2009</v>
      </c>
      <c r="H367" s="115" t="s">
        <v>194</v>
      </c>
      <c r="I367" s="115">
        <v>1.8581853669999999</v>
      </c>
      <c r="J367" s="115" t="s">
        <v>72</v>
      </c>
      <c r="K367" s="115" t="str">
        <f>INDEX(DatosProcesados!$A$1:$BF$101,MATCH(DataBase!A367,DatosProcesados!$A$1:$A$101,0),MATCH(DataBase!J367,DatosProcesados!$A$1:$BF$1,0))</f>
        <v>Si</v>
      </c>
      <c r="L367" s="115" t="str">
        <f>INDEX(Modelo!$A$9:$D$89,MATCH(DataBase!$J367,Modelo!$A$9:$A$89,0),MATCH(DataBase!L$1,Modelo!$A$9:$D$9,0))</f>
        <v>Impacto económico y gobernanza</v>
      </c>
      <c r="M367" s="115" t="str">
        <f>INDEX(Modelo!$A$9:$D$89,MATCH(DataBase!$J367,Modelo!$A$9:$A$89,0),MATCH(DataBase!M$1,Modelo!$A$9:$D$9,0))</f>
        <v>Pilar 6</v>
      </c>
      <c r="N367" s="115" t="str">
        <f>INDEX(Modelo!$A$9:$D$89,MATCH(DataBase!$J367,Modelo!$A$9:$A$89,0),MATCH(DataBase!N$1,Modelo!$A$9:$D$9,0))</f>
        <v>boolean</v>
      </c>
      <c r="O367" s="115" t="b">
        <f t="array" ref="O367">IF(N367="negativo",INDEX($AD$3:$AG$51,MATCH(1,($B367=$AD$3:$AD$51)*($J367=$AE$3:$AE$51),0),3),IF(N367="positivo",INDEX($AD$55:$AG$109,MATCH(1,($B367=$AD$55:$AD$109)*($J367=$AE$55:$AE$109),0),3)))</f>
        <v>0</v>
      </c>
      <c r="P367" s="115" t="b">
        <f t="array" ref="P367">IF(N367="negativo",INDEX($AD$3:$AG$51,MATCH(1,($B367=$AD$3:$AD$51)*($J367=$AE$3:$AE$51),0),4),IF(N367="positivo",INDEX($AD$55:$AG$109,MATCH(1,($B367=$AD$55:$AD$109)*($J367=$AE$55:$AE$109),0),4)))</f>
        <v>0</v>
      </c>
      <c r="Q367" s="115" t="str">
        <f>VLOOKUP(M367,Modelo!$A$2:$C$7,2,0)</f>
        <v>Impacto Económico, Social y Comunitario</v>
      </c>
      <c r="R367" s="118">
        <f t="array" ref="R367">INDEX(Modelo!$F$1:$H$37,MATCH(1,(DataBase!Q367=Modelo!$G$1:$G$37)*(DataBase!B367=Modelo!$F$1:$F$37),0),3)</f>
        <v>0.11764705882352941</v>
      </c>
      <c r="S367" s="115">
        <f t="shared" si="12"/>
        <v>100</v>
      </c>
      <c r="T367" s="115">
        <f t="shared" si="13"/>
        <v>11.76470588235294</v>
      </c>
    </row>
    <row r="368" spans="1:20" x14ac:dyDescent="0.3">
      <c r="A368" s="115" t="s">
        <v>280</v>
      </c>
      <c r="B368" s="115" t="s">
        <v>216</v>
      </c>
      <c r="C368" s="115" t="s">
        <v>97</v>
      </c>
      <c r="D368" s="115" t="s">
        <v>86</v>
      </c>
      <c r="E368" s="115" t="s">
        <v>87</v>
      </c>
      <c r="F368" s="115" t="s">
        <v>87</v>
      </c>
      <c r="G368" s="115">
        <v>1866</v>
      </c>
      <c r="H368" s="115" t="s">
        <v>281</v>
      </c>
      <c r="I368" s="115">
        <v>2.0444698099999998</v>
      </c>
      <c r="J368" s="115" t="s">
        <v>72</v>
      </c>
      <c r="K368" s="115" t="str">
        <f>INDEX(DatosProcesados!$A$1:$BF$101,MATCH(DataBase!A368,DatosProcesados!$A$1:$A$101,0),MATCH(DataBase!J368,DatosProcesados!$A$1:$BF$1,0))</f>
        <v>No</v>
      </c>
      <c r="L368" s="115" t="str">
        <f>INDEX(Modelo!$A$9:$D$89,MATCH(DataBase!$J368,Modelo!$A$9:$A$89,0),MATCH(DataBase!L$1,Modelo!$A$9:$D$9,0))</f>
        <v>Impacto económico y gobernanza</v>
      </c>
      <c r="M368" s="115" t="str">
        <f>INDEX(Modelo!$A$9:$D$89,MATCH(DataBase!$J368,Modelo!$A$9:$A$89,0),MATCH(DataBase!M$1,Modelo!$A$9:$D$9,0))</f>
        <v>Pilar 6</v>
      </c>
      <c r="N368" s="115" t="str">
        <f>INDEX(Modelo!$A$9:$D$89,MATCH(DataBase!$J368,Modelo!$A$9:$A$89,0),MATCH(DataBase!N$1,Modelo!$A$9:$D$9,0))</f>
        <v>boolean</v>
      </c>
      <c r="O368" s="115" t="b">
        <f t="array" ref="O368">IF(N368="negativo",INDEX($AD$3:$AG$51,MATCH(1,($B368=$AD$3:$AD$51)*($J368=$AE$3:$AE$51),0),3),IF(N368="positivo",INDEX($AD$55:$AG$109,MATCH(1,($B368=$AD$55:$AD$109)*($J368=$AE$55:$AE$109),0),3)))</f>
        <v>0</v>
      </c>
      <c r="P368" s="115" t="b">
        <f t="array" ref="P368">IF(N368="negativo",INDEX($AD$3:$AG$51,MATCH(1,($B368=$AD$3:$AD$51)*($J368=$AE$3:$AE$51),0),4),IF(N368="positivo",INDEX($AD$55:$AG$109,MATCH(1,($B368=$AD$55:$AD$109)*($J368=$AE$55:$AE$109),0),4)))</f>
        <v>0</v>
      </c>
      <c r="Q368" s="115" t="str">
        <f>VLOOKUP(M368,Modelo!$A$2:$C$7,2,0)</f>
        <v>Impacto Económico, Social y Comunitario</v>
      </c>
      <c r="R368" s="118">
        <f t="array" ref="R368">INDEX(Modelo!$F$1:$H$37,MATCH(1,(DataBase!Q368=Modelo!$G$1:$G$37)*(DataBase!B368=Modelo!$F$1:$F$37),0),3)</f>
        <v>0.10526315789473684</v>
      </c>
      <c r="S368" s="115">
        <f t="shared" si="12"/>
        <v>0</v>
      </c>
      <c r="T368" s="115">
        <f t="shared" si="13"/>
        <v>0</v>
      </c>
    </row>
    <row r="369" spans="1:20" x14ac:dyDescent="0.3">
      <c r="A369" s="115" t="s">
        <v>143</v>
      </c>
      <c r="B369" s="115" t="s">
        <v>84</v>
      </c>
      <c r="C369" s="115" t="s">
        <v>97</v>
      </c>
      <c r="D369" s="115" t="s">
        <v>86</v>
      </c>
      <c r="E369" s="115" t="s">
        <v>86</v>
      </c>
      <c r="F369" s="115" t="s">
        <v>86</v>
      </c>
      <c r="G369" s="115">
        <v>1994</v>
      </c>
      <c r="H369" s="115" t="s">
        <v>125</v>
      </c>
      <c r="I369" s="115">
        <v>5.9751610780000002</v>
      </c>
      <c r="J369" s="115" t="s">
        <v>72</v>
      </c>
      <c r="K369" s="115" t="str">
        <f>INDEX(DatosProcesados!$A$1:$BF$101,MATCH(DataBase!A369,DatosProcesados!$A$1:$A$101,0),MATCH(DataBase!J369,DatosProcesados!$A$1:$BF$1,0))</f>
        <v>Si</v>
      </c>
      <c r="L369" s="115" t="str">
        <f>INDEX(Modelo!$A$9:$D$89,MATCH(DataBase!$J369,Modelo!$A$9:$A$89,0),MATCH(DataBase!L$1,Modelo!$A$9:$D$9,0))</f>
        <v>Impacto económico y gobernanza</v>
      </c>
      <c r="M369" s="115" t="str">
        <f>INDEX(Modelo!$A$9:$D$89,MATCH(DataBase!$J369,Modelo!$A$9:$A$89,0),MATCH(DataBase!M$1,Modelo!$A$9:$D$9,0))</f>
        <v>Pilar 6</v>
      </c>
      <c r="N369" s="115" t="str">
        <f>INDEX(Modelo!$A$9:$D$89,MATCH(DataBase!$J369,Modelo!$A$9:$A$89,0),MATCH(DataBase!N$1,Modelo!$A$9:$D$9,0))</f>
        <v>boolean</v>
      </c>
      <c r="O369" s="115" t="b">
        <f t="array" ref="O369">IF(N369="negativo",INDEX($AD$3:$AG$51,MATCH(1,($B369=$AD$3:$AD$51)*($J369=$AE$3:$AE$51),0),3),IF(N369="positivo",INDEX($AD$55:$AG$109,MATCH(1,($B369=$AD$55:$AD$109)*($J369=$AE$55:$AE$109),0),3)))</f>
        <v>0</v>
      </c>
      <c r="P369" s="115" t="b">
        <f t="array" ref="P369">IF(N369="negativo",INDEX($AD$3:$AG$51,MATCH(1,($B369=$AD$3:$AD$51)*($J369=$AE$3:$AE$51),0),4),IF(N369="positivo",INDEX($AD$55:$AG$109,MATCH(1,($B369=$AD$55:$AD$109)*($J369=$AE$55:$AE$109),0),4)))</f>
        <v>0</v>
      </c>
      <c r="Q369" s="115" t="str">
        <f>VLOOKUP(M369,Modelo!$A$2:$C$7,2,0)</f>
        <v>Impacto Económico, Social y Comunitario</v>
      </c>
      <c r="R369" s="118">
        <f t="array" ref="R369">INDEX(Modelo!$F$1:$H$37,MATCH(1,(DataBase!Q369=Modelo!$G$1:$G$37)*(DataBase!B369=Modelo!$F$1:$F$37),0),3)</f>
        <v>0.11764705882352941</v>
      </c>
      <c r="S369" s="115">
        <f t="shared" si="12"/>
        <v>100</v>
      </c>
      <c r="T369" s="115">
        <f t="shared" si="13"/>
        <v>11.76470588235294</v>
      </c>
    </row>
    <row r="370" spans="1:20" x14ac:dyDescent="0.3">
      <c r="A370" s="115" t="s">
        <v>331</v>
      </c>
      <c r="B370" s="115" t="s">
        <v>313</v>
      </c>
      <c r="C370" s="115" t="s">
        <v>103</v>
      </c>
      <c r="D370" s="115" t="s">
        <v>87</v>
      </c>
      <c r="E370" s="115" t="s">
        <v>86</v>
      </c>
      <c r="F370" s="115" t="s">
        <v>86</v>
      </c>
      <c r="G370" s="115">
        <v>1953</v>
      </c>
      <c r="H370" s="115" t="s">
        <v>125</v>
      </c>
      <c r="I370" s="115">
        <v>7.1291921260000004</v>
      </c>
      <c r="J370" s="115" t="s">
        <v>72</v>
      </c>
      <c r="K370" s="115">
        <f>INDEX(DatosProcesados!$A$1:$BF$101,MATCH(DataBase!A370,DatosProcesados!$A$1:$A$101,0),MATCH(DataBase!J370,DatosProcesados!$A$1:$BF$1,0))</f>
        <v>0</v>
      </c>
      <c r="L370" s="115" t="str">
        <f>INDEX(Modelo!$A$9:$D$89,MATCH(DataBase!$J370,Modelo!$A$9:$A$89,0),MATCH(DataBase!L$1,Modelo!$A$9:$D$9,0))</f>
        <v>Impacto económico y gobernanza</v>
      </c>
      <c r="M370" s="115" t="str">
        <f>INDEX(Modelo!$A$9:$D$89,MATCH(DataBase!$J370,Modelo!$A$9:$A$89,0),MATCH(DataBase!M$1,Modelo!$A$9:$D$9,0))</f>
        <v>Pilar 6</v>
      </c>
      <c r="N370" s="115" t="str">
        <f>INDEX(Modelo!$A$9:$D$89,MATCH(DataBase!$J370,Modelo!$A$9:$A$89,0),MATCH(DataBase!N$1,Modelo!$A$9:$D$9,0))</f>
        <v>boolean</v>
      </c>
      <c r="O370" s="115" t="b">
        <f t="array" ref="O370">IF(N370="negativo",INDEX($AD$3:$AG$51,MATCH(1,($B370=$AD$3:$AD$51)*($J370=$AE$3:$AE$51),0),3),IF(N370="positivo",INDEX($AD$55:$AG$109,MATCH(1,($B370=$AD$55:$AD$109)*($J370=$AE$55:$AE$109),0),3)))</f>
        <v>0</v>
      </c>
      <c r="P370" s="115" t="b">
        <f t="array" ref="P370">IF(N370="negativo",INDEX($AD$3:$AG$51,MATCH(1,($B370=$AD$3:$AD$51)*($J370=$AE$3:$AE$51),0),4),IF(N370="positivo",INDEX($AD$55:$AG$109,MATCH(1,($B370=$AD$55:$AD$109)*($J370=$AE$55:$AE$109),0),4)))</f>
        <v>0</v>
      </c>
      <c r="Q370" s="115" t="str">
        <f>VLOOKUP(M370,Modelo!$A$2:$C$7,2,0)</f>
        <v>Impacto Económico, Social y Comunitario</v>
      </c>
      <c r="R370" s="118">
        <f t="array" ref="R370">INDEX(Modelo!$F$1:$H$37,MATCH(1,(DataBase!Q370=Modelo!$G$1:$G$37)*(DataBase!B370=Modelo!$F$1:$F$37),0),3)</f>
        <v>0.11764705882352941</v>
      </c>
      <c r="S370" s="115">
        <f t="shared" si="12"/>
        <v>0</v>
      </c>
      <c r="T370" s="115">
        <f t="shared" si="13"/>
        <v>0</v>
      </c>
    </row>
    <row r="371" spans="1:20" x14ac:dyDescent="0.3">
      <c r="A371" s="115" t="s">
        <v>277</v>
      </c>
      <c r="B371" s="115" t="s">
        <v>216</v>
      </c>
      <c r="C371" s="115" t="s">
        <v>85</v>
      </c>
      <c r="D371" s="115" t="s">
        <v>86</v>
      </c>
      <c r="E371" s="115" t="s">
        <v>87</v>
      </c>
      <c r="F371" s="115" t="s">
        <v>87</v>
      </c>
      <c r="G371" s="115">
        <v>1965</v>
      </c>
      <c r="H371" s="115" t="s">
        <v>244</v>
      </c>
      <c r="I371" s="115">
        <v>2.0973851419999998</v>
      </c>
      <c r="J371" s="115" t="s">
        <v>72</v>
      </c>
      <c r="K371" s="115" t="str">
        <f>INDEX(DatosProcesados!$A$1:$BF$101,MATCH(DataBase!A371,DatosProcesados!$A$1:$A$101,0),MATCH(DataBase!J371,DatosProcesados!$A$1:$BF$1,0))</f>
        <v>No</v>
      </c>
      <c r="L371" s="115" t="str">
        <f>INDEX(Modelo!$A$9:$D$89,MATCH(DataBase!$J371,Modelo!$A$9:$A$89,0),MATCH(DataBase!L$1,Modelo!$A$9:$D$9,0))</f>
        <v>Impacto económico y gobernanza</v>
      </c>
      <c r="M371" s="115" t="str">
        <f>INDEX(Modelo!$A$9:$D$89,MATCH(DataBase!$J371,Modelo!$A$9:$A$89,0),MATCH(DataBase!M$1,Modelo!$A$9:$D$9,0))</f>
        <v>Pilar 6</v>
      </c>
      <c r="N371" s="115" t="str">
        <f>INDEX(Modelo!$A$9:$D$89,MATCH(DataBase!$J371,Modelo!$A$9:$A$89,0),MATCH(DataBase!N$1,Modelo!$A$9:$D$9,0))</f>
        <v>boolean</v>
      </c>
      <c r="O371" s="115" t="b">
        <f t="array" ref="O371">IF(N371="negativo",INDEX($AD$3:$AG$51,MATCH(1,($B371=$AD$3:$AD$51)*($J371=$AE$3:$AE$51),0),3),IF(N371="positivo",INDEX($AD$55:$AG$109,MATCH(1,($B371=$AD$55:$AD$109)*($J371=$AE$55:$AE$109),0),3)))</f>
        <v>0</v>
      </c>
      <c r="P371" s="115" t="b">
        <f t="array" ref="P371">IF(N371="negativo",INDEX($AD$3:$AG$51,MATCH(1,($B371=$AD$3:$AD$51)*($J371=$AE$3:$AE$51),0),4),IF(N371="positivo",INDEX($AD$55:$AG$109,MATCH(1,($B371=$AD$55:$AD$109)*($J371=$AE$55:$AE$109),0),4)))</f>
        <v>0</v>
      </c>
      <c r="Q371" s="115" t="str">
        <f>VLOOKUP(M371,Modelo!$A$2:$C$7,2,0)</f>
        <v>Impacto Económico, Social y Comunitario</v>
      </c>
      <c r="R371" s="118">
        <f t="array" ref="R371">INDEX(Modelo!$F$1:$H$37,MATCH(1,(DataBase!Q371=Modelo!$G$1:$G$37)*(DataBase!B371=Modelo!$F$1:$F$37),0),3)</f>
        <v>0.10526315789473684</v>
      </c>
      <c r="S371" s="115">
        <f t="shared" si="12"/>
        <v>0</v>
      </c>
      <c r="T371" s="115">
        <f t="shared" si="13"/>
        <v>0</v>
      </c>
    </row>
    <row r="372" spans="1:20" x14ac:dyDescent="0.3">
      <c r="A372" s="115" t="s">
        <v>356</v>
      </c>
      <c r="B372" s="115" t="s">
        <v>313</v>
      </c>
      <c r="C372" s="115" t="s">
        <v>103</v>
      </c>
      <c r="D372" s="115" t="s">
        <v>87</v>
      </c>
      <c r="E372" s="115" t="s">
        <v>86</v>
      </c>
      <c r="F372" s="115" t="s">
        <v>86</v>
      </c>
      <c r="G372" s="115">
        <v>1989</v>
      </c>
      <c r="H372" s="115" t="s">
        <v>125</v>
      </c>
      <c r="I372" s="115">
        <v>3.0305383369999999</v>
      </c>
      <c r="J372" s="115" t="s">
        <v>72</v>
      </c>
      <c r="K372" s="115">
        <f>INDEX(DatosProcesados!$A$1:$BF$101,MATCH(DataBase!A372,DatosProcesados!$A$1:$A$101,0),MATCH(DataBase!J372,DatosProcesados!$A$1:$BF$1,0))</f>
        <v>0</v>
      </c>
      <c r="L372" s="115" t="str">
        <f>INDEX(Modelo!$A$9:$D$89,MATCH(DataBase!$J372,Modelo!$A$9:$A$89,0),MATCH(DataBase!L$1,Modelo!$A$9:$D$9,0))</f>
        <v>Impacto económico y gobernanza</v>
      </c>
      <c r="M372" s="115" t="str">
        <f>INDEX(Modelo!$A$9:$D$89,MATCH(DataBase!$J372,Modelo!$A$9:$A$89,0),MATCH(DataBase!M$1,Modelo!$A$9:$D$9,0))</f>
        <v>Pilar 6</v>
      </c>
      <c r="N372" s="115" t="str">
        <f>INDEX(Modelo!$A$9:$D$89,MATCH(DataBase!$J372,Modelo!$A$9:$A$89,0),MATCH(DataBase!N$1,Modelo!$A$9:$D$9,0))</f>
        <v>boolean</v>
      </c>
      <c r="O372" s="115" t="b">
        <f t="array" ref="O372">IF(N372="negativo",INDEX($AD$3:$AG$51,MATCH(1,($B372=$AD$3:$AD$51)*($J372=$AE$3:$AE$51),0),3),IF(N372="positivo",INDEX($AD$55:$AG$109,MATCH(1,($B372=$AD$55:$AD$109)*($J372=$AE$55:$AE$109),0),3)))</f>
        <v>0</v>
      </c>
      <c r="P372" s="115" t="b">
        <f t="array" ref="P372">IF(N372="negativo",INDEX($AD$3:$AG$51,MATCH(1,($B372=$AD$3:$AD$51)*($J372=$AE$3:$AE$51),0),4),IF(N372="positivo",INDEX($AD$55:$AG$109,MATCH(1,($B372=$AD$55:$AD$109)*($J372=$AE$55:$AE$109),0),4)))</f>
        <v>0</v>
      </c>
      <c r="Q372" s="115" t="str">
        <f>VLOOKUP(M372,Modelo!$A$2:$C$7,2,0)</f>
        <v>Impacto Económico, Social y Comunitario</v>
      </c>
      <c r="R372" s="118">
        <f t="array" ref="R372">INDEX(Modelo!$F$1:$H$37,MATCH(1,(DataBase!Q372=Modelo!$G$1:$G$37)*(DataBase!B372=Modelo!$F$1:$F$37),0),3)</f>
        <v>0.11764705882352941</v>
      </c>
      <c r="S372" s="115">
        <f t="shared" si="12"/>
        <v>0</v>
      </c>
      <c r="T372" s="115">
        <f t="shared" si="13"/>
        <v>0</v>
      </c>
    </row>
    <row r="373" spans="1:20" x14ac:dyDescent="0.3">
      <c r="A373" s="115" t="s">
        <v>268</v>
      </c>
      <c r="B373" s="115" t="s">
        <v>216</v>
      </c>
      <c r="C373" s="115" t="s">
        <v>103</v>
      </c>
      <c r="D373" s="115" t="s">
        <v>86</v>
      </c>
      <c r="E373" s="115" t="s">
        <v>86</v>
      </c>
      <c r="F373" s="115" t="s">
        <v>87</v>
      </c>
      <c r="G373" s="115">
        <v>1986</v>
      </c>
      <c r="H373" s="115" t="s">
        <v>125</v>
      </c>
      <c r="I373" s="115">
        <v>2.2734296359999999</v>
      </c>
      <c r="J373" s="115" t="s">
        <v>72</v>
      </c>
      <c r="K373" s="115">
        <f>INDEX(DatosProcesados!$A$1:$BF$101,MATCH(DataBase!A373,DatosProcesados!$A$1:$A$101,0),MATCH(DataBase!J373,DatosProcesados!$A$1:$BF$1,0))</f>
        <v>0</v>
      </c>
      <c r="L373" s="115" t="str">
        <f>INDEX(Modelo!$A$9:$D$89,MATCH(DataBase!$J373,Modelo!$A$9:$A$89,0),MATCH(DataBase!L$1,Modelo!$A$9:$D$9,0))</f>
        <v>Impacto económico y gobernanza</v>
      </c>
      <c r="M373" s="115" t="str">
        <f>INDEX(Modelo!$A$9:$D$89,MATCH(DataBase!$J373,Modelo!$A$9:$A$89,0),MATCH(DataBase!M$1,Modelo!$A$9:$D$9,0))</f>
        <v>Pilar 6</v>
      </c>
      <c r="N373" s="115" t="str">
        <f>INDEX(Modelo!$A$9:$D$89,MATCH(DataBase!$J373,Modelo!$A$9:$A$89,0),MATCH(DataBase!N$1,Modelo!$A$9:$D$9,0))</f>
        <v>boolean</v>
      </c>
      <c r="O373" s="115" t="b">
        <f t="array" ref="O373">IF(N373="negativo",INDEX($AD$3:$AG$51,MATCH(1,($B373=$AD$3:$AD$51)*($J373=$AE$3:$AE$51),0),3),IF(N373="positivo",INDEX($AD$55:$AG$109,MATCH(1,($B373=$AD$55:$AD$109)*($J373=$AE$55:$AE$109),0),3)))</f>
        <v>0</v>
      </c>
      <c r="P373" s="115" t="b">
        <f t="array" ref="P373">IF(N373="negativo",INDEX($AD$3:$AG$51,MATCH(1,($B373=$AD$3:$AD$51)*($J373=$AE$3:$AE$51),0),4),IF(N373="positivo",INDEX($AD$55:$AG$109,MATCH(1,($B373=$AD$55:$AD$109)*($J373=$AE$55:$AE$109),0),4)))</f>
        <v>0</v>
      </c>
      <c r="Q373" s="115" t="str">
        <f>VLOOKUP(M373,Modelo!$A$2:$C$7,2,0)</f>
        <v>Impacto Económico, Social y Comunitario</v>
      </c>
      <c r="R373" s="118">
        <f t="array" ref="R373">INDEX(Modelo!$F$1:$H$37,MATCH(1,(DataBase!Q373=Modelo!$G$1:$G$37)*(DataBase!B373=Modelo!$F$1:$F$37),0),3)</f>
        <v>0.10526315789473684</v>
      </c>
      <c r="S373" s="115">
        <f t="shared" si="12"/>
        <v>0</v>
      </c>
      <c r="T373" s="115">
        <f t="shared" si="13"/>
        <v>0</v>
      </c>
    </row>
    <row r="374" spans="1:20" x14ac:dyDescent="0.3">
      <c r="A374" s="115" t="s">
        <v>234</v>
      </c>
      <c r="B374" s="115" t="s">
        <v>216</v>
      </c>
      <c r="C374" s="115" t="s">
        <v>103</v>
      </c>
      <c r="D374" s="115" t="s">
        <v>86</v>
      </c>
      <c r="E374" s="115" t="s">
        <v>86</v>
      </c>
      <c r="F374" s="115" t="s">
        <v>86</v>
      </c>
      <c r="G374" s="115">
        <v>1904</v>
      </c>
      <c r="H374" s="115" t="s">
        <v>125</v>
      </c>
      <c r="I374" s="115">
        <v>2.8467005310000002</v>
      </c>
      <c r="J374" s="115" t="s">
        <v>72</v>
      </c>
      <c r="K374" s="115" t="str">
        <f>INDEX(DatosProcesados!$A$1:$BF$101,MATCH(DataBase!A374,DatosProcesados!$A$1:$A$101,0),MATCH(DataBase!J374,DatosProcesados!$A$1:$BF$1,0))</f>
        <v>Si</v>
      </c>
      <c r="L374" s="115" t="str">
        <f>INDEX(Modelo!$A$9:$D$89,MATCH(DataBase!$J374,Modelo!$A$9:$A$89,0),MATCH(DataBase!L$1,Modelo!$A$9:$D$9,0))</f>
        <v>Impacto económico y gobernanza</v>
      </c>
      <c r="M374" s="115" t="str">
        <f>INDEX(Modelo!$A$9:$D$89,MATCH(DataBase!$J374,Modelo!$A$9:$A$89,0),MATCH(DataBase!M$1,Modelo!$A$9:$D$9,0))</f>
        <v>Pilar 6</v>
      </c>
      <c r="N374" s="115" t="str">
        <f>INDEX(Modelo!$A$9:$D$89,MATCH(DataBase!$J374,Modelo!$A$9:$A$89,0),MATCH(DataBase!N$1,Modelo!$A$9:$D$9,0))</f>
        <v>boolean</v>
      </c>
      <c r="O374" s="115" t="b">
        <f t="array" ref="O374">IF(N374="negativo",INDEX($AD$3:$AG$51,MATCH(1,($B374=$AD$3:$AD$51)*($J374=$AE$3:$AE$51),0),3),IF(N374="positivo",INDEX($AD$55:$AG$109,MATCH(1,($B374=$AD$55:$AD$109)*($J374=$AE$55:$AE$109),0),3)))</f>
        <v>0</v>
      </c>
      <c r="P374" s="115" t="b">
        <f t="array" ref="P374">IF(N374="negativo",INDEX($AD$3:$AG$51,MATCH(1,($B374=$AD$3:$AD$51)*($J374=$AE$3:$AE$51),0),4),IF(N374="positivo",INDEX($AD$55:$AG$109,MATCH(1,($B374=$AD$55:$AD$109)*($J374=$AE$55:$AE$109),0),4)))</f>
        <v>0</v>
      </c>
      <c r="Q374" s="115" t="str">
        <f>VLOOKUP(M374,Modelo!$A$2:$C$7,2,0)</f>
        <v>Impacto Económico, Social y Comunitario</v>
      </c>
      <c r="R374" s="118">
        <f t="array" ref="R374">INDEX(Modelo!$F$1:$H$37,MATCH(1,(DataBase!Q374=Modelo!$G$1:$G$37)*(DataBase!B374=Modelo!$F$1:$F$37),0),3)</f>
        <v>0.10526315789473684</v>
      </c>
      <c r="S374" s="115">
        <f t="shared" si="12"/>
        <v>100</v>
      </c>
      <c r="T374" s="115">
        <f t="shared" si="13"/>
        <v>10.526315789473683</v>
      </c>
    </row>
    <row r="375" spans="1:20" x14ac:dyDescent="0.3">
      <c r="A375" s="115" t="s">
        <v>359</v>
      </c>
      <c r="B375" s="115" t="s">
        <v>313</v>
      </c>
      <c r="C375" s="115" t="s">
        <v>103</v>
      </c>
      <c r="D375" s="115" t="s">
        <v>86</v>
      </c>
      <c r="E375" s="115" t="s">
        <v>87</v>
      </c>
      <c r="F375" s="115" t="s">
        <v>87</v>
      </c>
      <c r="G375" s="115">
        <v>1993</v>
      </c>
      <c r="H375" s="115" t="s">
        <v>244</v>
      </c>
      <c r="I375" s="115">
        <v>2.3607916150000001</v>
      </c>
      <c r="J375" s="115" t="s">
        <v>72</v>
      </c>
      <c r="K375" s="115" t="str">
        <f>INDEX(DatosProcesados!$A$1:$BF$101,MATCH(DataBase!A375,DatosProcesados!$A$1:$A$101,0),MATCH(DataBase!J375,DatosProcesados!$A$1:$BF$1,0))</f>
        <v>No</v>
      </c>
      <c r="L375" s="115" t="str">
        <f>INDEX(Modelo!$A$9:$D$89,MATCH(DataBase!$J375,Modelo!$A$9:$A$89,0),MATCH(DataBase!L$1,Modelo!$A$9:$D$9,0))</f>
        <v>Impacto económico y gobernanza</v>
      </c>
      <c r="M375" s="115" t="str">
        <f>INDEX(Modelo!$A$9:$D$89,MATCH(DataBase!$J375,Modelo!$A$9:$A$89,0),MATCH(DataBase!M$1,Modelo!$A$9:$D$9,0))</f>
        <v>Pilar 6</v>
      </c>
      <c r="N375" s="115" t="str">
        <f>INDEX(Modelo!$A$9:$D$89,MATCH(DataBase!$J375,Modelo!$A$9:$A$89,0),MATCH(DataBase!N$1,Modelo!$A$9:$D$9,0))</f>
        <v>boolean</v>
      </c>
      <c r="O375" s="115" t="b">
        <f t="array" ref="O375">IF(N375="negativo",INDEX($AD$3:$AG$51,MATCH(1,($B375=$AD$3:$AD$51)*($J375=$AE$3:$AE$51),0),3),IF(N375="positivo",INDEX($AD$55:$AG$109,MATCH(1,($B375=$AD$55:$AD$109)*($J375=$AE$55:$AE$109),0),3)))</f>
        <v>0</v>
      </c>
      <c r="P375" s="115" t="b">
        <f t="array" ref="P375">IF(N375="negativo",INDEX($AD$3:$AG$51,MATCH(1,($B375=$AD$3:$AD$51)*($J375=$AE$3:$AE$51),0),4),IF(N375="positivo",INDEX($AD$55:$AG$109,MATCH(1,($B375=$AD$55:$AD$109)*($J375=$AE$55:$AE$109),0),4)))</f>
        <v>0</v>
      </c>
      <c r="Q375" s="115" t="str">
        <f>VLOOKUP(M375,Modelo!$A$2:$C$7,2,0)</f>
        <v>Impacto Económico, Social y Comunitario</v>
      </c>
      <c r="R375" s="118">
        <f t="array" ref="R375">INDEX(Modelo!$F$1:$H$37,MATCH(1,(DataBase!Q375=Modelo!$G$1:$G$37)*(DataBase!B375=Modelo!$F$1:$F$37),0),3)</f>
        <v>0.11764705882352941</v>
      </c>
      <c r="S375" s="115">
        <f t="shared" si="12"/>
        <v>0</v>
      </c>
      <c r="T375" s="115">
        <f t="shared" si="13"/>
        <v>0</v>
      </c>
    </row>
    <row r="376" spans="1:20" x14ac:dyDescent="0.3">
      <c r="A376" s="115" t="s">
        <v>327</v>
      </c>
      <c r="B376" s="115" t="s">
        <v>313</v>
      </c>
      <c r="C376" s="115" t="s">
        <v>103</v>
      </c>
      <c r="D376" s="115" t="s">
        <v>86</v>
      </c>
      <c r="E376" s="115" t="s">
        <v>86</v>
      </c>
      <c r="F376" s="115" t="s">
        <v>87</v>
      </c>
      <c r="G376" s="115">
        <v>2005</v>
      </c>
      <c r="H376" s="115" t="s">
        <v>328</v>
      </c>
      <c r="I376" s="115">
        <v>10.521119421</v>
      </c>
      <c r="J376" s="115" t="s">
        <v>72</v>
      </c>
      <c r="K376" s="115" t="str">
        <f>INDEX(DatosProcesados!$A$1:$BF$101,MATCH(DataBase!A376,DatosProcesados!$A$1:$A$101,0),MATCH(DataBase!J376,DatosProcesados!$A$1:$BF$1,0))</f>
        <v>Si</v>
      </c>
      <c r="L376" s="115" t="str">
        <f>INDEX(Modelo!$A$9:$D$89,MATCH(DataBase!$J376,Modelo!$A$9:$A$89,0),MATCH(DataBase!L$1,Modelo!$A$9:$D$9,0))</f>
        <v>Impacto económico y gobernanza</v>
      </c>
      <c r="M376" s="115" t="str">
        <f>INDEX(Modelo!$A$9:$D$89,MATCH(DataBase!$J376,Modelo!$A$9:$A$89,0),MATCH(DataBase!M$1,Modelo!$A$9:$D$9,0))</f>
        <v>Pilar 6</v>
      </c>
      <c r="N376" s="115" t="str">
        <f>INDEX(Modelo!$A$9:$D$89,MATCH(DataBase!$J376,Modelo!$A$9:$A$89,0),MATCH(DataBase!N$1,Modelo!$A$9:$D$9,0))</f>
        <v>boolean</v>
      </c>
      <c r="O376" s="115" t="b">
        <f t="array" ref="O376">IF(N376="negativo",INDEX($AD$3:$AG$51,MATCH(1,($B376=$AD$3:$AD$51)*($J376=$AE$3:$AE$51),0),3),IF(N376="positivo",INDEX($AD$55:$AG$109,MATCH(1,($B376=$AD$55:$AD$109)*($J376=$AE$55:$AE$109),0),3)))</f>
        <v>0</v>
      </c>
      <c r="P376" s="115" t="b">
        <f t="array" ref="P376">IF(N376="negativo",INDEX($AD$3:$AG$51,MATCH(1,($B376=$AD$3:$AD$51)*($J376=$AE$3:$AE$51),0),4),IF(N376="positivo",INDEX($AD$55:$AG$109,MATCH(1,($B376=$AD$55:$AD$109)*($J376=$AE$55:$AE$109),0),4)))</f>
        <v>0</v>
      </c>
      <c r="Q376" s="115" t="str">
        <f>VLOOKUP(M376,Modelo!$A$2:$C$7,2,0)</f>
        <v>Impacto Económico, Social y Comunitario</v>
      </c>
      <c r="R376" s="118">
        <f t="array" ref="R376">INDEX(Modelo!$F$1:$H$37,MATCH(1,(DataBase!Q376=Modelo!$G$1:$G$37)*(DataBase!B376=Modelo!$F$1:$F$37),0),3)</f>
        <v>0.11764705882352941</v>
      </c>
      <c r="S376" s="115">
        <f t="shared" si="12"/>
        <v>100</v>
      </c>
      <c r="T376" s="115">
        <f t="shared" si="13"/>
        <v>11.76470588235294</v>
      </c>
    </row>
    <row r="377" spans="1:20" x14ac:dyDescent="0.3">
      <c r="A377" s="115" t="s">
        <v>283</v>
      </c>
      <c r="B377" s="115" t="s">
        <v>216</v>
      </c>
      <c r="C377" s="115" t="s">
        <v>103</v>
      </c>
      <c r="D377" s="115" t="s">
        <v>86</v>
      </c>
      <c r="E377" s="115" t="s">
        <v>86</v>
      </c>
      <c r="F377" s="115" t="s">
        <v>87</v>
      </c>
      <c r="G377" s="115">
        <v>1958</v>
      </c>
      <c r="H377" s="115" t="s">
        <v>125</v>
      </c>
      <c r="I377" s="115">
        <v>2.0172595470000001</v>
      </c>
      <c r="J377" s="115" t="s">
        <v>72</v>
      </c>
      <c r="K377" s="115" t="str">
        <f>INDEX(DatosProcesados!$A$1:$BF$101,MATCH(DataBase!A377,DatosProcesados!$A$1:$A$101,0),MATCH(DataBase!J377,DatosProcesados!$A$1:$BF$1,0))</f>
        <v>No</v>
      </c>
      <c r="L377" s="115" t="str">
        <f>INDEX(Modelo!$A$9:$D$89,MATCH(DataBase!$J377,Modelo!$A$9:$A$89,0),MATCH(DataBase!L$1,Modelo!$A$9:$D$9,0))</f>
        <v>Impacto económico y gobernanza</v>
      </c>
      <c r="M377" s="115" t="str">
        <f>INDEX(Modelo!$A$9:$D$89,MATCH(DataBase!$J377,Modelo!$A$9:$A$89,0),MATCH(DataBase!M$1,Modelo!$A$9:$D$9,0))</f>
        <v>Pilar 6</v>
      </c>
      <c r="N377" s="115" t="str">
        <f>INDEX(Modelo!$A$9:$D$89,MATCH(DataBase!$J377,Modelo!$A$9:$A$89,0),MATCH(DataBase!N$1,Modelo!$A$9:$D$9,0))</f>
        <v>boolean</v>
      </c>
      <c r="O377" s="115" t="b">
        <f t="array" ref="O377">IF(N377="negativo",INDEX($AD$3:$AG$51,MATCH(1,($B377=$AD$3:$AD$51)*($J377=$AE$3:$AE$51),0),3),IF(N377="positivo",INDEX($AD$55:$AG$109,MATCH(1,($B377=$AD$55:$AD$109)*($J377=$AE$55:$AE$109),0),3)))</f>
        <v>0</v>
      </c>
      <c r="P377" s="115" t="b">
        <f t="array" ref="P377">IF(N377="negativo",INDEX($AD$3:$AG$51,MATCH(1,($B377=$AD$3:$AD$51)*($J377=$AE$3:$AE$51),0),4),IF(N377="positivo",INDEX($AD$55:$AG$109,MATCH(1,($B377=$AD$55:$AD$109)*($J377=$AE$55:$AE$109),0),4)))</f>
        <v>0</v>
      </c>
      <c r="Q377" s="115" t="str">
        <f>VLOOKUP(M377,Modelo!$A$2:$C$7,2,0)</f>
        <v>Impacto Económico, Social y Comunitario</v>
      </c>
      <c r="R377" s="118">
        <f t="array" ref="R377">INDEX(Modelo!$F$1:$H$37,MATCH(1,(DataBase!Q377=Modelo!$G$1:$G$37)*(DataBase!B377=Modelo!$F$1:$F$37),0),3)</f>
        <v>0.10526315789473684</v>
      </c>
      <c r="S377" s="115">
        <f t="shared" si="12"/>
        <v>0</v>
      </c>
      <c r="T377" s="115">
        <f t="shared" si="13"/>
        <v>0</v>
      </c>
    </row>
    <row r="378" spans="1:20" x14ac:dyDescent="0.3">
      <c r="A378" s="115" t="s">
        <v>188</v>
      </c>
      <c r="B378" s="115" t="s">
        <v>84</v>
      </c>
      <c r="C378" s="115" t="s">
        <v>103</v>
      </c>
      <c r="D378" s="115" t="s">
        <v>86</v>
      </c>
      <c r="E378" s="115" t="s">
        <v>87</v>
      </c>
      <c r="F378" s="115" t="s">
        <v>86</v>
      </c>
      <c r="G378" s="115">
        <v>1974</v>
      </c>
      <c r="H378" s="115" t="s">
        <v>125</v>
      </c>
      <c r="I378" s="115">
        <v>2.2729038500000001</v>
      </c>
      <c r="J378" s="115" t="s">
        <v>72</v>
      </c>
      <c r="K378" s="115" t="str">
        <f>INDEX(DatosProcesados!$A$1:$BF$101,MATCH(DataBase!A378,DatosProcesados!$A$1:$A$101,0),MATCH(DataBase!J378,DatosProcesados!$A$1:$BF$1,0))</f>
        <v>Si</v>
      </c>
      <c r="L378" s="115" t="str">
        <f>INDEX(Modelo!$A$9:$D$89,MATCH(DataBase!$J378,Modelo!$A$9:$A$89,0),MATCH(DataBase!L$1,Modelo!$A$9:$D$9,0))</f>
        <v>Impacto económico y gobernanza</v>
      </c>
      <c r="M378" s="115" t="str">
        <f>INDEX(Modelo!$A$9:$D$89,MATCH(DataBase!$J378,Modelo!$A$9:$A$89,0),MATCH(DataBase!M$1,Modelo!$A$9:$D$9,0))</f>
        <v>Pilar 6</v>
      </c>
      <c r="N378" s="115" t="str">
        <f>INDEX(Modelo!$A$9:$D$89,MATCH(DataBase!$J378,Modelo!$A$9:$A$89,0),MATCH(DataBase!N$1,Modelo!$A$9:$D$9,0))</f>
        <v>boolean</v>
      </c>
      <c r="O378" s="115" t="b">
        <f t="array" ref="O378">IF(N378="negativo",INDEX($AD$3:$AG$51,MATCH(1,($B378=$AD$3:$AD$51)*($J378=$AE$3:$AE$51),0),3),IF(N378="positivo",INDEX($AD$55:$AG$109,MATCH(1,($B378=$AD$55:$AD$109)*($J378=$AE$55:$AE$109),0),3)))</f>
        <v>0</v>
      </c>
      <c r="P378" s="115" t="b">
        <f t="array" ref="P378">IF(N378="negativo",INDEX($AD$3:$AG$51,MATCH(1,($B378=$AD$3:$AD$51)*($J378=$AE$3:$AE$51),0),4),IF(N378="positivo",INDEX($AD$55:$AG$109,MATCH(1,($B378=$AD$55:$AD$109)*($J378=$AE$55:$AE$109),0),4)))</f>
        <v>0</v>
      </c>
      <c r="Q378" s="115" t="str">
        <f>VLOOKUP(M378,Modelo!$A$2:$C$7,2,0)</f>
        <v>Impacto Económico, Social y Comunitario</v>
      </c>
      <c r="R378" s="118">
        <f t="array" ref="R378">INDEX(Modelo!$F$1:$H$37,MATCH(1,(DataBase!Q378=Modelo!$G$1:$G$37)*(DataBase!B378=Modelo!$F$1:$F$37),0),3)</f>
        <v>0.11764705882352941</v>
      </c>
      <c r="S378" s="115">
        <f t="shared" si="12"/>
        <v>100</v>
      </c>
      <c r="T378" s="115">
        <f t="shared" si="13"/>
        <v>11.76470588235294</v>
      </c>
    </row>
    <row r="379" spans="1:20" x14ac:dyDescent="0.3">
      <c r="A379" s="115" t="s">
        <v>199</v>
      </c>
      <c r="B379" s="115" t="s">
        <v>84</v>
      </c>
      <c r="C379" s="115" t="s">
        <v>103</v>
      </c>
      <c r="D379" s="115" t="s">
        <v>86</v>
      </c>
      <c r="E379" s="115" t="s">
        <v>86</v>
      </c>
      <c r="F379" s="115" t="s">
        <v>87</v>
      </c>
      <c r="G379" s="115">
        <v>2015</v>
      </c>
      <c r="H379" s="115" t="s">
        <v>125</v>
      </c>
      <c r="I379" s="115">
        <v>0.70314701400000001</v>
      </c>
      <c r="J379" s="115" t="s">
        <v>72</v>
      </c>
      <c r="K379" s="115">
        <f>INDEX(DatosProcesados!$A$1:$BF$101,MATCH(DataBase!A379,DatosProcesados!$A$1:$A$101,0),MATCH(DataBase!J379,DatosProcesados!$A$1:$BF$1,0))</f>
        <v>0</v>
      </c>
      <c r="L379" s="115" t="str">
        <f>INDEX(Modelo!$A$9:$D$89,MATCH(DataBase!$J379,Modelo!$A$9:$A$89,0),MATCH(DataBase!L$1,Modelo!$A$9:$D$9,0))</f>
        <v>Impacto económico y gobernanza</v>
      </c>
      <c r="M379" s="115" t="str">
        <f>INDEX(Modelo!$A$9:$D$89,MATCH(DataBase!$J379,Modelo!$A$9:$A$89,0),MATCH(DataBase!M$1,Modelo!$A$9:$D$9,0))</f>
        <v>Pilar 6</v>
      </c>
      <c r="N379" s="115" t="str">
        <f>INDEX(Modelo!$A$9:$D$89,MATCH(DataBase!$J379,Modelo!$A$9:$A$89,0),MATCH(DataBase!N$1,Modelo!$A$9:$D$9,0))</f>
        <v>boolean</v>
      </c>
      <c r="O379" s="115" t="b">
        <f t="array" ref="O379">IF(N379="negativo",INDEX($AD$3:$AG$51,MATCH(1,($B379=$AD$3:$AD$51)*($J379=$AE$3:$AE$51),0),3),IF(N379="positivo",INDEX($AD$55:$AG$109,MATCH(1,($B379=$AD$55:$AD$109)*($J379=$AE$55:$AE$109),0),3)))</f>
        <v>0</v>
      </c>
      <c r="P379" s="115" t="b">
        <f t="array" ref="P379">IF(N379="negativo",INDEX($AD$3:$AG$51,MATCH(1,($B379=$AD$3:$AD$51)*($J379=$AE$3:$AE$51),0),4),IF(N379="positivo",INDEX($AD$55:$AG$109,MATCH(1,($B379=$AD$55:$AD$109)*($J379=$AE$55:$AE$109),0),4)))</f>
        <v>0</v>
      </c>
      <c r="Q379" s="115" t="str">
        <f>VLOOKUP(M379,Modelo!$A$2:$C$7,2,0)</f>
        <v>Impacto Económico, Social y Comunitario</v>
      </c>
      <c r="R379" s="118">
        <f t="array" ref="R379">INDEX(Modelo!$F$1:$H$37,MATCH(1,(DataBase!Q379=Modelo!$G$1:$G$37)*(DataBase!B379=Modelo!$F$1:$F$37),0),3)</f>
        <v>0.11764705882352941</v>
      </c>
      <c r="S379" s="115">
        <f t="shared" si="12"/>
        <v>0</v>
      </c>
      <c r="T379" s="115">
        <f t="shared" si="13"/>
        <v>0</v>
      </c>
    </row>
    <row r="380" spans="1:20" x14ac:dyDescent="0.3">
      <c r="A380" s="115" t="s">
        <v>215</v>
      </c>
      <c r="B380" s="115" t="s">
        <v>216</v>
      </c>
      <c r="C380" s="115" t="s">
        <v>97</v>
      </c>
      <c r="D380" s="115" t="s">
        <v>86</v>
      </c>
      <c r="E380" s="115" t="s">
        <v>86</v>
      </c>
      <c r="F380" s="115" t="s">
        <v>86</v>
      </c>
      <c r="G380" s="115">
        <v>1956</v>
      </c>
      <c r="H380" s="115" t="s">
        <v>125</v>
      </c>
      <c r="I380" s="115">
        <v>25.860914507</v>
      </c>
      <c r="J380" s="115" t="s">
        <v>72</v>
      </c>
      <c r="K380" s="115" t="str">
        <f>INDEX(DatosProcesados!$A$1:$BF$101,MATCH(DataBase!A380,DatosProcesados!$A$1:$A$101,0),MATCH(DataBase!J380,DatosProcesados!$A$1:$BF$1,0))</f>
        <v>Si</v>
      </c>
      <c r="L380" s="115" t="str">
        <f>INDEX(Modelo!$A$9:$D$89,MATCH(DataBase!$J380,Modelo!$A$9:$A$89,0),MATCH(DataBase!L$1,Modelo!$A$9:$D$9,0))</f>
        <v>Impacto económico y gobernanza</v>
      </c>
      <c r="M380" s="115" t="str">
        <f>INDEX(Modelo!$A$9:$D$89,MATCH(DataBase!$J380,Modelo!$A$9:$A$89,0),MATCH(DataBase!M$1,Modelo!$A$9:$D$9,0))</f>
        <v>Pilar 6</v>
      </c>
      <c r="N380" s="115" t="str">
        <f>INDEX(Modelo!$A$9:$D$89,MATCH(DataBase!$J380,Modelo!$A$9:$A$89,0),MATCH(DataBase!N$1,Modelo!$A$9:$D$9,0))</f>
        <v>boolean</v>
      </c>
      <c r="O380" s="115" t="b">
        <f t="array" ref="O380">IF(N380="negativo",INDEX($AD$3:$AG$51,MATCH(1,($B380=$AD$3:$AD$51)*($J380=$AE$3:$AE$51),0),3),IF(N380="positivo",INDEX($AD$55:$AG$109,MATCH(1,($B380=$AD$55:$AD$109)*($J380=$AE$55:$AE$109),0),3)))</f>
        <v>0</v>
      </c>
      <c r="P380" s="115" t="b">
        <f t="array" ref="P380">IF(N380="negativo",INDEX($AD$3:$AG$51,MATCH(1,($B380=$AD$3:$AD$51)*($J380=$AE$3:$AE$51),0),4),IF(N380="positivo",INDEX($AD$55:$AG$109,MATCH(1,($B380=$AD$55:$AD$109)*($J380=$AE$55:$AE$109),0),4)))</f>
        <v>0</v>
      </c>
      <c r="Q380" s="115" t="str">
        <f>VLOOKUP(M380,Modelo!$A$2:$C$7,2,0)</f>
        <v>Impacto Económico, Social y Comunitario</v>
      </c>
      <c r="R380" s="118">
        <f t="array" ref="R380">INDEX(Modelo!$F$1:$H$37,MATCH(1,(DataBase!Q380=Modelo!$G$1:$G$37)*(DataBase!B380=Modelo!$F$1:$F$37),0),3)</f>
        <v>0.10526315789473684</v>
      </c>
      <c r="S380" s="115">
        <f t="shared" si="12"/>
        <v>100</v>
      </c>
      <c r="T380" s="115">
        <f t="shared" si="13"/>
        <v>10.526315789473683</v>
      </c>
    </row>
    <row r="381" spans="1:20" x14ac:dyDescent="0.3">
      <c r="A381" s="115" t="s">
        <v>257</v>
      </c>
      <c r="B381" s="115" t="s">
        <v>216</v>
      </c>
      <c r="C381" s="115" t="s">
        <v>97</v>
      </c>
      <c r="D381" s="115" t="s">
        <v>86</v>
      </c>
      <c r="E381" s="115" t="s">
        <v>87</v>
      </c>
      <c r="F381" s="115" t="s">
        <v>87</v>
      </c>
      <c r="G381" s="115">
        <v>1898</v>
      </c>
      <c r="H381" s="115" t="s">
        <v>167</v>
      </c>
      <c r="I381" s="115">
        <v>2.4260392159999999</v>
      </c>
      <c r="J381" s="115" t="s">
        <v>72</v>
      </c>
      <c r="K381" s="115" t="str">
        <f>INDEX(DatosProcesados!$A$1:$BF$101,MATCH(DataBase!A381,DatosProcesados!$A$1:$A$101,0),MATCH(DataBase!J381,DatosProcesados!$A$1:$BF$1,0))</f>
        <v>Si</v>
      </c>
      <c r="L381" s="115" t="str">
        <f>INDEX(Modelo!$A$9:$D$89,MATCH(DataBase!$J381,Modelo!$A$9:$A$89,0),MATCH(DataBase!L$1,Modelo!$A$9:$D$9,0))</f>
        <v>Impacto económico y gobernanza</v>
      </c>
      <c r="M381" s="115" t="str">
        <f>INDEX(Modelo!$A$9:$D$89,MATCH(DataBase!$J381,Modelo!$A$9:$A$89,0),MATCH(DataBase!M$1,Modelo!$A$9:$D$9,0))</f>
        <v>Pilar 6</v>
      </c>
      <c r="N381" s="115" t="str">
        <f>INDEX(Modelo!$A$9:$D$89,MATCH(DataBase!$J381,Modelo!$A$9:$A$89,0),MATCH(DataBase!N$1,Modelo!$A$9:$D$9,0))</f>
        <v>boolean</v>
      </c>
      <c r="O381" s="115" t="b">
        <f t="array" ref="O381">IF(N381="negativo",INDEX($AD$3:$AG$51,MATCH(1,($B381=$AD$3:$AD$51)*($J381=$AE$3:$AE$51),0),3),IF(N381="positivo",INDEX($AD$55:$AG$109,MATCH(1,($B381=$AD$55:$AD$109)*($J381=$AE$55:$AE$109),0),3)))</f>
        <v>0</v>
      </c>
      <c r="P381" s="115" t="b">
        <f t="array" ref="P381">IF(N381="negativo",INDEX($AD$3:$AG$51,MATCH(1,($B381=$AD$3:$AD$51)*($J381=$AE$3:$AE$51),0),4),IF(N381="positivo",INDEX($AD$55:$AG$109,MATCH(1,($B381=$AD$55:$AD$109)*($J381=$AE$55:$AE$109),0),4)))</f>
        <v>0</v>
      </c>
      <c r="Q381" s="115" t="str">
        <f>VLOOKUP(M381,Modelo!$A$2:$C$7,2,0)</f>
        <v>Impacto Económico, Social y Comunitario</v>
      </c>
      <c r="R381" s="118">
        <f t="array" ref="R381">INDEX(Modelo!$F$1:$H$37,MATCH(1,(DataBase!Q381=Modelo!$G$1:$G$37)*(DataBase!B381=Modelo!$F$1:$F$37),0),3)</f>
        <v>0.10526315789473684</v>
      </c>
      <c r="S381" s="115">
        <f t="shared" si="12"/>
        <v>100</v>
      </c>
      <c r="T381" s="115">
        <f t="shared" si="13"/>
        <v>10.526315789473683</v>
      </c>
    </row>
    <row r="382" spans="1:20" x14ac:dyDescent="0.3">
      <c r="A382" s="115" t="s">
        <v>301</v>
      </c>
      <c r="B382" s="115" t="s">
        <v>216</v>
      </c>
      <c r="C382" s="115" t="s">
        <v>103</v>
      </c>
      <c r="D382" s="115" t="s">
        <v>86</v>
      </c>
      <c r="E382" s="115" t="s">
        <v>87</v>
      </c>
      <c r="F382" s="115" t="s">
        <v>86</v>
      </c>
      <c r="G382" s="115">
        <v>1998</v>
      </c>
      <c r="H382" s="115" t="s">
        <v>125</v>
      </c>
      <c r="I382" s="115">
        <v>1.697301486</v>
      </c>
      <c r="J382" s="115" t="s">
        <v>72</v>
      </c>
      <c r="K382" s="115" t="str">
        <f>INDEX(DatosProcesados!$A$1:$BF$101,MATCH(DataBase!A382,DatosProcesados!$A$1:$A$101,0),MATCH(DataBase!J382,DatosProcesados!$A$1:$BF$1,0))</f>
        <v>No</v>
      </c>
      <c r="L382" s="115" t="str">
        <f>INDEX(Modelo!$A$9:$D$89,MATCH(DataBase!$J382,Modelo!$A$9:$A$89,0),MATCH(DataBase!L$1,Modelo!$A$9:$D$9,0))</f>
        <v>Impacto económico y gobernanza</v>
      </c>
      <c r="M382" s="115" t="str">
        <f>INDEX(Modelo!$A$9:$D$89,MATCH(DataBase!$J382,Modelo!$A$9:$A$89,0),MATCH(DataBase!M$1,Modelo!$A$9:$D$9,0))</f>
        <v>Pilar 6</v>
      </c>
      <c r="N382" s="115" t="str">
        <f>INDEX(Modelo!$A$9:$D$89,MATCH(DataBase!$J382,Modelo!$A$9:$A$89,0),MATCH(DataBase!N$1,Modelo!$A$9:$D$9,0))</f>
        <v>boolean</v>
      </c>
      <c r="O382" s="115" t="b">
        <f t="array" ref="O382">IF(N382="negativo",INDEX($AD$3:$AG$51,MATCH(1,($B382=$AD$3:$AD$51)*($J382=$AE$3:$AE$51),0),3),IF(N382="positivo",INDEX($AD$55:$AG$109,MATCH(1,($B382=$AD$55:$AD$109)*($J382=$AE$55:$AE$109),0),3)))</f>
        <v>0</v>
      </c>
      <c r="P382" s="115" t="b">
        <f t="array" ref="P382">IF(N382="negativo",INDEX($AD$3:$AG$51,MATCH(1,($B382=$AD$3:$AD$51)*($J382=$AE$3:$AE$51),0),4),IF(N382="positivo",INDEX($AD$55:$AG$109,MATCH(1,($B382=$AD$55:$AD$109)*($J382=$AE$55:$AE$109),0),4)))</f>
        <v>0</v>
      </c>
      <c r="Q382" s="115" t="str">
        <f>VLOOKUP(M382,Modelo!$A$2:$C$7,2,0)</f>
        <v>Impacto Económico, Social y Comunitario</v>
      </c>
      <c r="R382" s="118">
        <f t="array" ref="R382">INDEX(Modelo!$F$1:$H$37,MATCH(1,(DataBase!Q382=Modelo!$G$1:$G$37)*(DataBase!B382=Modelo!$F$1:$F$37),0),3)</f>
        <v>0.10526315789473684</v>
      </c>
      <c r="S382" s="115">
        <f t="shared" si="12"/>
        <v>0</v>
      </c>
      <c r="T382" s="115">
        <f t="shared" si="13"/>
        <v>0</v>
      </c>
    </row>
    <row r="383" spans="1:20" x14ac:dyDescent="0.3">
      <c r="A383" s="115" t="s">
        <v>352</v>
      </c>
      <c r="B383" s="115" t="s">
        <v>313</v>
      </c>
      <c r="C383" s="115" t="s">
        <v>103</v>
      </c>
      <c r="D383" s="115" t="s">
        <v>87</v>
      </c>
      <c r="E383" s="115" t="s">
        <v>87</v>
      </c>
      <c r="F383" s="115" t="s">
        <v>87</v>
      </c>
      <c r="G383" s="115">
        <v>1969</v>
      </c>
      <c r="H383" s="115" t="s">
        <v>353</v>
      </c>
      <c r="I383" s="115">
        <v>3.188315636</v>
      </c>
      <c r="J383" s="115" t="s">
        <v>72</v>
      </c>
      <c r="K383" s="115" t="str">
        <f>INDEX(DatosProcesados!$A$1:$BF$101,MATCH(DataBase!A383,DatosProcesados!$A$1:$A$101,0),MATCH(DataBase!J383,DatosProcesados!$A$1:$BF$1,0))</f>
        <v>No</v>
      </c>
      <c r="L383" s="115" t="str">
        <f>INDEX(Modelo!$A$9:$D$89,MATCH(DataBase!$J383,Modelo!$A$9:$A$89,0),MATCH(DataBase!L$1,Modelo!$A$9:$D$9,0))</f>
        <v>Impacto económico y gobernanza</v>
      </c>
      <c r="M383" s="115" t="str">
        <f>INDEX(Modelo!$A$9:$D$89,MATCH(DataBase!$J383,Modelo!$A$9:$A$89,0),MATCH(DataBase!M$1,Modelo!$A$9:$D$9,0))</f>
        <v>Pilar 6</v>
      </c>
      <c r="N383" s="115" t="str">
        <f>INDEX(Modelo!$A$9:$D$89,MATCH(DataBase!$J383,Modelo!$A$9:$A$89,0),MATCH(DataBase!N$1,Modelo!$A$9:$D$9,0))</f>
        <v>boolean</v>
      </c>
      <c r="O383" s="115" t="b">
        <f t="array" ref="O383">IF(N383="negativo",INDEX($AD$3:$AG$51,MATCH(1,($B383=$AD$3:$AD$51)*($J383=$AE$3:$AE$51),0),3),IF(N383="positivo",INDEX($AD$55:$AG$109,MATCH(1,($B383=$AD$55:$AD$109)*($J383=$AE$55:$AE$109),0),3)))</f>
        <v>0</v>
      </c>
      <c r="P383" s="115" t="b">
        <f t="array" ref="P383">IF(N383="negativo",INDEX($AD$3:$AG$51,MATCH(1,($B383=$AD$3:$AD$51)*($J383=$AE$3:$AE$51),0),4),IF(N383="positivo",INDEX($AD$55:$AG$109,MATCH(1,($B383=$AD$55:$AD$109)*($J383=$AE$55:$AE$109),0),4)))</f>
        <v>0</v>
      </c>
      <c r="Q383" s="115" t="str">
        <f>VLOOKUP(M383,Modelo!$A$2:$C$7,2,0)</f>
        <v>Impacto Económico, Social y Comunitario</v>
      </c>
      <c r="R383" s="118">
        <f t="array" ref="R383">INDEX(Modelo!$F$1:$H$37,MATCH(1,(DataBase!Q383=Modelo!$G$1:$G$37)*(DataBase!B383=Modelo!$F$1:$F$37),0),3)</f>
        <v>0.11764705882352941</v>
      </c>
      <c r="S383" s="115">
        <f t="shared" si="12"/>
        <v>0</v>
      </c>
      <c r="T383" s="115">
        <f t="shared" si="13"/>
        <v>0</v>
      </c>
    </row>
    <row r="384" spans="1:20" x14ac:dyDescent="0.3">
      <c r="A384" s="115" t="s">
        <v>427</v>
      </c>
      <c r="B384" s="115" t="s">
        <v>407</v>
      </c>
      <c r="C384" s="115" t="s">
        <v>103</v>
      </c>
      <c r="D384" s="115" t="s">
        <v>86</v>
      </c>
      <c r="E384" s="115" t="s">
        <v>86</v>
      </c>
      <c r="F384" s="115" t="s">
        <v>87</v>
      </c>
      <c r="G384" s="115">
        <v>2020</v>
      </c>
      <c r="H384" s="115" t="s">
        <v>428</v>
      </c>
      <c r="I384" s="115">
        <v>1.943851598</v>
      </c>
      <c r="J384" s="115" t="s">
        <v>72</v>
      </c>
      <c r="K384" s="115" t="str">
        <f>INDEX(DatosProcesados!$A$1:$BF$101,MATCH(DataBase!A384,DatosProcesados!$A$1:$A$101,0),MATCH(DataBase!J384,DatosProcesados!$A$1:$BF$1,0))</f>
        <v>Si</v>
      </c>
      <c r="L384" s="115" t="str">
        <f>INDEX(Modelo!$A$9:$D$89,MATCH(DataBase!$J384,Modelo!$A$9:$A$89,0),MATCH(DataBase!L$1,Modelo!$A$9:$D$9,0))</f>
        <v>Impacto económico y gobernanza</v>
      </c>
      <c r="M384" s="115" t="str">
        <f>INDEX(Modelo!$A$9:$D$89,MATCH(DataBase!$J384,Modelo!$A$9:$A$89,0),MATCH(DataBase!M$1,Modelo!$A$9:$D$9,0))</f>
        <v>Pilar 6</v>
      </c>
      <c r="N384" s="115" t="str">
        <f>INDEX(Modelo!$A$9:$D$89,MATCH(DataBase!$J384,Modelo!$A$9:$A$89,0),MATCH(DataBase!N$1,Modelo!$A$9:$D$9,0))</f>
        <v>boolean</v>
      </c>
      <c r="O384" s="115" t="b">
        <f t="array" ref="O384">IF(N384="negativo",INDEX($AD$3:$AG$51,MATCH(1,($B384=$AD$3:$AD$51)*($J384=$AE$3:$AE$51),0),3),IF(N384="positivo",INDEX($AD$55:$AG$109,MATCH(1,($B384=$AD$55:$AD$109)*($J384=$AE$55:$AE$109),0),3)))</f>
        <v>0</v>
      </c>
      <c r="P384" s="115" t="b">
        <f t="array" ref="P384">IF(N384="negativo",INDEX($AD$3:$AG$51,MATCH(1,($B384=$AD$3:$AD$51)*($J384=$AE$3:$AE$51),0),4),IF(N384="positivo",INDEX($AD$55:$AG$109,MATCH(1,($B384=$AD$55:$AD$109)*($J384=$AE$55:$AE$109),0),4)))</f>
        <v>0</v>
      </c>
      <c r="Q384" s="115" t="str">
        <f>VLOOKUP(M384,Modelo!$A$2:$C$7,2,0)</f>
        <v>Impacto Económico, Social y Comunitario</v>
      </c>
      <c r="R384" s="118">
        <f t="array" ref="R384">INDEX(Modelo!$F$1:$H$37,MATCH(1,(DataBase!Q384=Modelo!$G$1:$G$37)*(DataBase!B384=Modelo!$F$1:$F$37),0),3)</f>
        <v>0.15384615384615385</v>
      </c>
      <c r="S384" s="115">
        <f t="shared" si="12"/>
        <v>100</v>
      </c>
      <c r="T384" s="115">
        <f t="shared" si="13"/>
        <v>15.384615384615385</v>
      </c>
    </row>
    <row r="385" spans="1:20" x14ac:dyDescent="0.3">
      <c r="A385" s="115" t="s">
        <v>333</v>
      </c>
      <c r="B385" s="115" t="s">
        <v>313</v>
      </c>
      <c r="C385" s="115" t="s">
        <v>103</v>
      </c>
      <c r="D385" s="115" t="s">
        <v>86</v>
      </c>
      <c r="E385" s="115" t="s">
        <v>86</v>
      </c>
      <c r="F385" s="115" t="s">
        <v>87</v>
      </c>
      <c r="G385" s="115">
        <v>1952</v>
      </c>
      <c r="H385" s="115" t="s">
        <v>177</v>
      </c>
      <c r="I385" s="115">
        <v>5.9910971069999999</v>
      </c>
      <c r="J385" s="115" t="s">
        <v>72</v>
      </c>
      <c r="K385" s="115" t="str">
        <f>INDEX(DatosProcesados!$A$1:$BF$101,MATCH(DataBase!A385,DatosProcesados!$A$1:$A$101,0),MATCH(DataBase!J385,DatosProcesados!$A$1:$BF$1,0))</f>
        <v>Si</v>
      </c>
      <c r="L385" s="115" t="str">
        <f>INDEX(Modelo!$A$9:$D$89,MATCH(DataBase!$J385,Modelo!$A$9:$A$89,0),MATCH(DataBase!L$1,Modelo!$A$9:$D$9,0))</f>
        <v>Impacto económico y gobernanza</v>
      </c>
      <c r="M385" s="115" t="str">
        <f>INDEX(Modelo!$A$9:$D$89,MATCH(DataBase!$J385,Modelo!$A$9:$A$89,0),MATCH(DataBase!M$1,Modelo!$A$9:$D$9,0))</f>
        <v>Pilar 6</v>
      </c>
      <c r="N385" s="115" t="str">
        <f>INDEX(Modelo!$A$9:$D$89,MATCH(DataBase!$J385,Modelo!$A$9:$A$89,0),MATCH(DataBase!N$1,Modelo!$A$9:$D$9,0))</f>
        <v>boolean</v>
      </c>
      <c r="O385" s="115" t="b">
        <f t="array" ref="O385">IF(N385="negativo",INDEX($AD$3:$AG$51,MATCH(1,($B385=$AD$3:$AD$51)*($J385=$AE$3:$AE$51),0),3),IF(N385="positivo",INDEX($AD$55:$AG$109,MATCH(1,($B385=$AD$55:$AD$109)*($J385=$AE$55:$AE$109),0),3)))</f>
        <v>0</v>
      </c>
      <c r="P385" s="115" t="b">
        <f t="array" ref="P385">IF(N385="negativo",INDEX($AD$3:$AG$51,MATCH(1,($B385=$AD$3:$AD$51)*($J385=$AE$3:$AE$51),0),4),IF(N385="positivo",INDEX($AD$55:$AG$109,MATCH(1,($B385=$AD$55:$AD$109)*($J385=$AE$55:$AE$109),0),4)))</f>
        <v>0</v>
      </c>
      <c r="Q385" s="115" t="str">
        <f>VLOOKUP(M385,Modelo!$A$2:$C$7,2,0)</f>
        <v>Impacto Económico, Social y Comunitario</v>
      </c>
      <c r="R385" s="118">
        <f t="array" ref="R385">INDEX(Modelo!$F$1:$H$37,MATCH(1,(DataBase!Q385=Modelo!$G$1:$G$37)*(DataBase!B385=Modelo!$F$1:$F$37),0),3)</f>
        <v>0.11764705882352941</v>
      </c>
      <c r="S385" s="115">
        <f t="shared" si="12"/>
        <v>100</v>
      </c>
      <c r="T385" s="115">
        <f t="shared" si="13"/>
        <v>11.76470588235294</v>
      </c>
    </row>
    <row r="386" spans="1:20" x14ac:dyDescent="0.3">
      <c r="A386" s="115" t="s">
        <v>371</v>
      </c>
      <c r="B386" s="115" t="s">
        <v>313</v>
      </c>
      <c r="C386" s="115" t="s">
        <v>103</v>
      </c>
      <c r="D386" s="115" t="s">
        <v>87</v>
      </c>
      <c r="E386" s="115" t="s">
        <v>86</v>
      </c>
      <c r="F386" s="115" t="s">
        <v>87</v>
      </c>
      <c r="G386" s="115">
        <v>1977</v>
      </c>
      <c r="H386" s="115" t="s">
        <v>281</v>
      </c>
      <c r="I386" s="115">
        <v>2.002301595</v>
      </c>
      <c r="J386" s="115" t="s">
        <v>72</v>
      </c>
      <c r="K386" s="115" t="str">
        <f>INDEX(DatosProcesados!$A$1:$BF$101,MATCH(DataBase!A386,DatosProcesados!$A$1:$A$101,0),MATCH(DataBase!J386,DatosProcesados!$A$1:$BF$1,0))</f>
        <v>No</v>
      </c>
      <c r="L386" s="115" t="str">
        <f>INDEX(Modelo!$A$9:$D$89,MATCH(DataBase!$J386,Modelo!$A$9:$A$89,0),MATCH(DataBase!L$1,Modelo!$A$9:$D$9,0))</f>
        <v>Impacto económico y gobernanza</v>
      </c>
      <c r="M386" s="115" t="str">
        <f>INDEX(Modelo!$A$9:$D$89,MATCH(DataBase!$J386,Modelo!$A$9:$A$89,0),MATCH(DataBase!M$1,Modelo!$A$9:$D$9,0))</f>
        <v>Pilar 6</v>
      </c>
      <c r="N386" s="115" t="str">
        <f>INDEX(Modelo!$A$9:$D$89,MATCH(DataBase!$J386,Modelo!$A$9:$A$89,0),MATCH(DataBase!N$1,Modelo!$A$9:$D$9,0))</f>
        <v>boolean</v>
      </c>
      <c r="O386" s="115" t="b">
        <f t="array" ref="O386">IF(N386="negativo",INDEX($AD$3:$AG$51,MATCH(1,($B386=$AD$3:$AD$51)*($J386=$AE$3:$AE$51),0),3),IF(N386="positivo",INDEX($AD$55:$AG$109,MATCH(1,($B386=$AD$55:$AD$109)*($J386=$AE$55:$AE$109),0),3)))</f>
        <v>0</v>
      </c>
      <c r="P386" s="115" t="b">
        <f t="array" ref="P386">IF(N386="negativo",INDEX($AD$3:$AG$51,MATCH(1,($B386=$AD$3:$AD$51)*($J386=$AE$3:$AE$51),0),4),IF(N386="positivo",INDEX($AD$55:$AG$109,MATCH(1,($B386=$AD$55:$AD$109)*($J386=$AE$55:$AE$109),0),4)))</f>
        <v>0</v>
      </c>
      <c r="Q386" s="115" t="str">
        <f>VLOOKUP(M386,Modelo!$A$2:$C$7,2,0)</f>
        <v>Impacto Económico, Social y Comunitario</v>
      </c>
      <c r="R386" s="118">
        <f t="array" ref="R386">INDEX(Modelo!$F$1:$H$37,MATCH(1,(DataBase!Q386=Modelo!$G$1:$G$37)*(DataBase!B386=Modelo!$F$1:$F$37),0),3)</f>
        <v>0.11764705882352941</v>
      </c>
      <c r="S386" s="115">
        <f t="shared" si="12"/>
        <v>0</v>
      </c>
      <c r="T386" s="115">
        <f t="shared" si="13"/>
        <v>0</v>
      </c>
    </row>
    <row r="387" spans="1:20" x14ac:dyDescent="0.3">
      <c r="A387" s="115" t="s">
        <v>469</v>
      </c>
      <c r="B387" s="115" t="s">
        <v>467</v>
      </c>
      <c r="C387" s="115" t="s">
        <v>103</v>
      </c>
      <c r="D387" s="115" t="s">
        <v>87</v>
      </c>
      <c r="E387" s="115" t="s">
        <v>86</v>
      </c>
      <c r="F387" s="115" t="s">
        <v>87</v>
      </c>
      <c r="G387" s="115">
        <v>1971</v>
      </c>
      <c r="H387" s="115" t="s">
        <v>244</v>
      </c>
      <c r="I387" s="115">
        <v>2.1567474139999998</v>
      </c>
      <c r="J387" s="115" t="s">
        <v>72</v>
      </c>
      <c r="K387" s="115">
        <f>INDEX(DatosProcesados!$A$1:$BF$101,MATCH(DataBase!A387,DatosProcesados!$A$1:$A$101,0),MATCH(DataBase!J387,DatosProcesados!$A$1:$BF$1,0))</f>
        <v>0</v>
      </c>
      <c r="L387" s="115" t="str">
        <f>INDEX(Modelo!$A$9:$D$89,MATCH(DataBase!$J387,Modelo!$A$9:$A$89,0),MATCH(DataBase!L$1,Modelo!$A$9:$D$9,0))</f>
        <v>Impacto económico y gobernanza</v>
      </c>
      <c r="M387" s="115" t="str">
        <f>INDEX(Modelo!$A$9:$D$89,MATCH(DataBase!$J387,Modelo!$A$9:$A$89,0),MATCH(DataBase!M$1,Modelo!$A$9:$D$9,0))</f>
        <v>Pilar 6</v>
      </c>
      <c r="N387" s="115" t="str">
        <f>INDEX(Modelo!$A$9:$D$89,MATCH(DataBase!$J387,Modelo!$A$9:$A$89,0),MATCH(DataBase!N$1,Modelo!$A$9:$D$9,0))</f>
        <v>boolean</v>
      </c>
      <c r="O387" s="115" t="b">
        <f t="array" ref="O387">IF(N387="negativo",INDEX($AD$3:$AG$51,MATCH(1,($B387=$AD$3:$AD$51)*($J387=$AE$3:$AE$51),0),3),IF(N387="positivo",INDEX($AD$55:$AG$109,MATCH(1,($B387=$AD$55:$AD$109)*($J387=$AE$55:$AE$109),0),3)))</f>
        <v>0</v>
      </c>
      <c r="P387" s="115" t="b">
        <f t="array" ref="P387">IF(N387="negativo",INDEX($AD$3:$AG$51,MATCH(1,($B387=$AD$3:$AD$51)*($J387=$AE$3:$AE$51),0),4),IF(N387="positivo",INDEX($AD$55:$AG$109,MATCH(1,($B387=$AD$55:$AD$109)*($J387=$AE$55:$AE$109),0),4)))</f>
        <v>0</v>
      </c>
      <c r="Q387" s="115" t="str">
        <f>VLOOKUP(M387,Modelo!$A$2:$C$7,2,0)</f>
        <v>Impacto Económico, Social y Comunitario</v>
      </c>
      <c r="R387" s="118">
        <f t="array" ref="R387">INDEX(Modelo!$F$1:$H$37,MATCH(1,(DataBase!Q387=Modelo!$G$1:$G$37)*(DataBase!B387=Modelo!$F$1:$F$37),0),3)</f>
        <v>0.14285714285714285</v>
      </c>
      <c r="S387" s="115">
        <f t="shared" ref="S387:S450" si="14">IFERROR(IF(N387="boolean",IF(K387="Si",100,0),IF(N387="scale",IF(K387=2,100,IF(K387=1,50,0)),IF(N387="positivo",100*((K387-P387)/(O387-P387)),100*(1-((K387-P387)/(O387-P387)))))),0)</f>
        <v>0</v>
      </c>
      <c r="T387" s="115">
        <f t="shared" ref="T387:T450" si="15">S387*R387</f>
        <v>0</v>
      </c>
    </row>
    <row r="388" spans="1:20" x14ac:dyDescent="0.3">
      <c r="A388" s="115" t="s">
        <v>357</v>
      </c>
      <c r="B388" s="115" t="s">
        <v>313</v>
      </c>
      <c r="C388" s="115" t="s">
        <v>103</v>
      </c>
      <c r="D388" s="115" t="s">
        <v>86</v>
      </c>
      <c r="E388" s="115" t="s">
        <v>86</v>
      </c>
      <c r="F388" s="115" t="s">
        <v>87</v>
      </c>
      <c r="G388" s="115">
        <v>2009</v>
      </c>
      <c r="H388" s="115" t="s">
        <v>358</v>
      </c>
      <c r="I388" s="115">
        <v>2.8694480090000001</v>
      </c>
      <c r="J388" s="115" t="s">
        <v>72</v>
      </c>
      <c r="K388" s="115">
        <f>INDEX(DatosProcesados!$A$1:$BF$101,MATCH(DataBase!A388,DatosProcesados!$A$1:$A$101,0),MATCH(DataBase!J388,DatosProcesados!$A$1:$BF$1,0))</f>
        <v>0</v>
      </c>
      <c r="L388" s="115" t="str">
        <f>INDEX(Modelo!$A$9:$D$89,MATCH(DataBase!$J388,Modelo!$A$9:$A$89,0),MATCH(DataBase!L$1,Modelo!$A$9:$D$9,0))</f>
        <v>Impacto económico y gobernanza</v>
      </c>
      <c r="M388" s="115" t="str">
        <f>INDEX(Modelo!$A$9:$D$89,MATCH(DataBase!$J388,Modelo!$A$9:$A$89,0),MATCH(DataBase!M$1,Modelo!$A$9:$D$9,0))</f>
        <v>Pilar 6</v>
      </c>
      <c r="N388" s="115" t="str">
        <f>INDEX(Modelo!$A$9:$D$89,MATCH(DataBase!$J388,Modelo!$A$9:$A$89,0),MATCH(DataBase!N$1,Modelo!$A$9:$D$9,0))</f>
        <v>boolean</v>
      </c>
      <c r="O388" s="115" t="b">
        <f t="array" ref="O388">IF(N388="negativo",INDEX($AD$3:$AG$51,MATCH(1,($B388=$AD$3:$AD$51)*($J388=$AE$3:$AE$51),0),3),IF(N388="positivo",INDEX($AD$55:$AG$109,MATCH(1,($B388=$AD$55:$AD$109)*($J388=$AE$55:$AE$109),0),3)))</f>
        <v>0</v>
      </c>
      <c r="P388" s="115" t="b">
        <f t="array" ref="P388">IF(N388="negativo",INDEX($AD$3:$AG$51,MATCH(1,($B388=$AD$3:$AD$51)*($J388=$AE$3:$AE$51),0),4),IF(N388="positivo",INDEX($AD$55:$AG$109,MATCH(1,($B388=$AD$55:$AD$109)*($J388=$AE$55:$AE$109),0),4)))</f>
        <v>0</v>
      </c>
      <c r="Q388" s="115" t="str">
        <f>VLOOKUP(M388,Modelo!$A$2:$C$7,2,0)</f>
        <v>Impacto Económico, Social y Comunitario</v>
      </c>
      <c r="R388" s="118">
        <f t="array" ref="R388">INDEX(Modelo!$F$1:$H$37,MATCH(1,(DataBase!Q388=Modelo!$G$1:$G$37)*(DataBase!B388=Modelo!$F$1:$F$37),0),3)</f>
        <v>0.11764705882352941</v>
      </c>
      <c r="S388" s="115">
        <f t="shared" si="14"/>
        <v>0</v>
      </c>
      <c r="T388" s="115">
        <f t="shared" si="15"/>
        <v>0</v>
      </c>
    </row>
    <row r="389" spans="1:20" x14ac:dyDescent="0.3">
      <c r="A389" s="115" t="s">
        <v>355</v>
      </c>
      <c r="B389" s="115" t="s">
        <v>313</v>
      </c>
      <c r="C389" s="115" t="s">
        <v>103</v>
      </c>
      <c r="D389" s="115" t="s">
        <v>87</v>
      </c>
      <c r="E389" s="115" t="s">
        <v>86</v>
      </c>
      <c r="F389" s="115" t="s">
        <v>86</v>
      </c>
      <c r="G389" s="115">
        <v>1934</v>
      </c>
      <c r="H389" s="115" t="s">
        <v>125</v>
      </c>
      <c r="I389" s="115">
        <v>3.134365769</v>
      </c>
      <c r="J389" s="115" t="s">
        <v>72</v>
      </c>
      <c r="K389" s="115">
        <f>INDEX(DatosProcesados!$A$1:$BF$101,MATCH(DataBase!A389,DatosProcesados!$A$1:$A$101,0),MATCH(DataBase!J389,DatosProcesados!$A$1:$BF$1,0))</f>
        <v>0</v>
      </c>
      <c r="L389" s="115" t="str">
        <f>INDEX(Modelo!$A$9:$D$89,MATCH(DataBase!$J389,Modelo!$A$9:$A$89,0),MATCH(DataBase!L$1,Modelo!$A$9:$D$9,0))</f>
        <v>Impacto económico y gobernanza</v>
      </c>
      <c r="M389" s="115" t="str">
        <f>INDEX(Modelo!$A$9:$D$89,MATCH(DataBase!$J389,Modelo!$A$9:$A$89,0),MATCH(DataBase!M$1,Modelo!$A$9:$D$9,0))</f>
        <v>Pilar 6</v>
      </c>
      <c r="N389" s="115" t="str">
        <f>INDEX(Modelo!$A$9:$D$89,MATCH(DataBase!$J389,Modelo!$A$9:$A$89,0),MATCH(DataBase!N$1,Modelo!$A$9:$D$9,0))</f>
        <v>boolean</v>
      </c>
      <c r="O389" s="115" t="b">
        <f t="array" ref="O389">IF(N389="negativo",INDEX($AD$3:$AG$51,MATCH(1,($B389=$AD$3:$AD$51)*($J389=$AE$3:$AE$51),0),3),IF(N389="positivo",INDEX($AD$55:$AG$109,MATCH(1,($B389=$AD$55:$AD$109)*($J389=$AE$55:$AE$109),0),3)))</f>
        <v>0</v>
      </c>
      <c r="P389" s="115" t="b">
        <f t="array" ref="P389">IF(N389="negativo",INDEX($AD$3:$AG$51,MATCH(1,($B389=$AD$3:$AD$51)*($J389=$AE$3:$AE$51),0),4),IF(N389="positivo",INDEX($AD$55:$AG$109,MATCH(1,($B389=$AD$55:$AD$109)*($J389=$AE$55:$AE$109),0),4)))</f>
        <v>0</v>
      </c>
      <c r="Q389" s="115" t="str">
        <f>VLOOKUP(M389,Modelo!$A$2:$C$7,2,0)</f>
        <v>Impacto Económico, Social y Comunitario</v>
      </c>
      <c r="R389" s="118">
        <f t="array" ref="R389">INDEX(Modelo!$F$1:$H$37,MATCH(1,(DataBase!Q389=Modelo!$G$1:$G$37)*(DataBase!B389=Modelo!$F$1:$F$37),0),3)</f>
        <v>0.11764705882352941</v>
      </c>
      <c r="S389" s="115">
        <f t="shared" si="14"/>
        <v>0</v>
      </c>
      <c r="T389" s="115">
        <f t="shared" si="15"/>
        <v>0</v>
      </c>
    </row>
    <row r="390" spans="1:20" x14ac:dyDescent="0.3">
      <c r="A390" s="115" t="s">
        <v>129</v>
      </c>
      <c r="B390" s="115" t="s">
        <v>84</v>
      </c>
      <c r="C390" s="115" t="s">
        <v>97</v>
      </c>
      <c r="D390" s="115" t="s">
        <v>86</v>
      </c>
      <c r="E390" s="115" t="s">
        <v>87</v>
      </c>
      <c r="F390" s="115" t="s">
        <v>87</v>
      </c>
      <c r="G390" s="115">
        <v>1924</v>
      </c>
      <c r="H390" s="115" t="s">
        <v>130</v>
      </c>
      <c r="I390" s="115">
        <v>6.6721791020000003</v>
      </c>
      <c r="J390" s="115" t="s">
        <v>72</v>
      </c>
      <c r="K390" s="115" t="str">
        <f>INDEX(DatosProcesados!$A$1:$BF$101,MATCH(DataBase!A390,DatosProcesados!$A$1:$A$101,0),MATCH(DataBase!J390,DatosProcesados!$A$1:$BF$1,0))</f>
        <v>Si</v>
      </c>
      <c r="L390" s="115" t="str">
        <f>INDEX(Modelo!$A$9:$D$89,MATCH(DataBase!$J390,Modelo!$A$9:$A$89,0),MATCH(DataBase!L$1,Modelo!$A$9:$D$9,0))</f>
        <v>Impacto económico y gobernanza</v>
      </c>
      <c r="M390" s="115" t="str">
        <f>INDEX(Modelo!$A$9:$D$89,MATCH(DataBase!$J390,Modelo!$A$9:$A$89,0),MATCH(DataBase!M$1,Modelo!$A$9:$D$9,0))</f>
        <v>Pilar 6</v>
      </c>
      <c r="N390" s="115" t="str">
        <f>INDEX(Modelo!$A$9:$D$89,MATCH(DataBase!$J390,Modelo!$A$9:$A$89,0),MATCH(DataBase!N$1,Modelo!$A$9:$D$9,0))</f>
        <v>boolean</v>
      </c>
      <c r="O390" s="115" t="b">
        <f t="array" ref="O390">IF(N390="negativo",INDEX($AD$3:$AG$51,MATCH(1,($B390=$AD$3:$AD$51)*($J390=$AE$3:$AE$51),0),3),IF(N390="positivo",INDEX($AD$55:$AG$109,MATCH(1,($B390=$AD$55:$AD$109)*($J390=$AE$55:$AE$109),0),3)))</f>
        <v>0</v>
      </c>
      <c r="P390" s="115" t="b">
        <f t="array" ref="P390">IF(N390="negativo",INDEX($AD$3:$AG$51,MATCH(1,($B390=$AD$3:$AD$51)*($J390=$AE$3:$AE$51),0),4),IF(N390="positivo",INDEX($AD$55:$AG$109,MATCH(1,($B390=$AD$55:$AD$109)*($J390=$AE$55:$AE$109),0),4)))</f>
        <v>0</v>
      </c>
      <c r="Q390" s="115" t="str">
        <f>VLOOKUP(M390,Modelo!$A$2:$C$7,2,0)</f>
        <v>Impacto Económico, Social y Comunitario</v>
      </c>
      <c r="R390" s="118">
        <f t="array" ref="R390">INDEX(Modelo!$F$1:$H$37,MATCH(1,(DataBase!Q390=Modelo!$G$1:$G$37)*(DataBase!B390=Modelo!$F$1:$F$37),0),3)</f>
        <v>0.11764705882352941</v>
      </c>
      <c r="S390" s="115">
        <f t="shared" si="14"/>
        <v>100</v>
      </c>
      <c r="T390" s="115">
        <f t="shared" si="15"/>
        <v>11.76470588235294</v>
      </c>
    </row>
    <row r="391" spans="1:20" x14ac:dyDescent="0.3">
      <c r="A391" s="115" t="s">
        <v>166</v>
      </c>
      <c r="B391" s="115" t="s">
        <v>84</v>
      </c>
      <c r="C391" s="115" t="s">
        <v>103</v>
      </c>
      <c r="D391" s="115" t="s">
        <v>86</v>
      </c>
      <c r="E391" s="115" t="s">
        <v>87</v>
      </c>
      <c r="F391" s="115" t="s">
        <v>87</v>
      </c>
      <c r="G391" s="115">
        <v>1910</v>
      </c>
      <c r="H391" s="115" t="s">
        <v>167</v>
      </c>
      <c r="I391" s="115">
        <v>2.655177809</v>
      </c>
      <c r="J391" s="115" t="s">
        <v>72</v>
      </c>
      <c r="K391" s="115" t="str">
        <f>INDEX(DatosProcesados!$A$1:$BF$101,MATCH(DataBase!A391,DatosProcesados!$A$1:$A$101,0),MATCH(DataBase!J391,DatosProcesados!$A$1:$BF$1,0))</f>
        <v>Si</v>
      </c>
      <c r="L391" s="115" t="str">
        <f>INDEX(Modelo!$A$9:$D$89,MATCH(DataBase!$J391,Modelo!$A$9:$A$89,0),MATCH(DataBase!L$1,Modelo!$A$9:$D$9,0))</f>
        <v>Impacto económico y gobernanza</v>
      </c>
      <c r="M391" s="115" t="str">
        <f>INDEX(Modelo!$A$9:$D$89,MATCH(DataBase!$J391,Modelo!$A$9:$A$89,0),MATCH(DataBase!M$1,Modelo!$A$9:$D$9,0))</f>
        <v>Pilar 6</v>
      </c>
      <c r="N391" s="115" t="str">
        <f>INDEX(Modelo!$A$9:$D$89,MATCH(DataBase!$J391,Modelo!$A$9:$A$89,0),MATCH(DataBase!N$1,Modelo!$A$9:$D$9,0))</f>
        <v>boolean</v>
      </c>
      <c r="O391" s="115" t="b">
        <f t="array" ref="O391">IF(N391="negativo",INDEX($AD$3:$AG$51,MATCH(1,($B391=$AD$3:$AD$51)*($J391=$AE$3:$AE$51),0),3),IF(N391="positivo",INDEX($AD$55:$AG$109,MATCH(1,($B391=$AD$55:$AD$109)*($J391=$AE$55:$AE$109),0),3)))</f>
        <v>0</v>
      </c>
      <c r="P391" s="115" t="b">
        <f t="array" ref="P391">IF(N391="negativo",INDEX($AD$3:$AG$51,MATCH(1,($B391=$AD$3:$AD$51)*($J391=$AE$3:$AE$51),0),4),IF(N391="positivo",INDEX($AD$55:$AG$109,MATCH(1,($B391=$AD$55:$AD$109)*($J391=$AE$55:$AE$109),0),4)))</f>
        <v>0</v>
      </c>
      <c r="Q391" s="115" t="str">
        <f>VLOOKUP(M391,Modelo!$A$2:$C$7,2,0)</f>
        <v>Impacto Económico, Social y Comunitario</v>
      </c>
      <c r="R391" s="118">
        <f t="array" ref="R391">INDEX(Modelo!$F$1:$H$37,MATCH(1,(DataBase!Q391=Modelo!$G$1:$G$37)*(DataBase!B391=Modelo!$F$1:$F$37),0),3)</f>
        <v>0.11764705882352941</v>
      </c>
      <c r="S391" s="115">
        <f t="shared" si="14"/>
        <v>100</v>
      </c>
      <c r="T391" s="115">
        <f t="shared" si="15"/>
        <v>11.76470588235294</v>
      </c>
    </row>
    <row r="392" spans="1:20" x14ac:dyDescent="0.3">
      <c r="A392" s="115" t="s">
        <v>312</v>
      </c>
      <c r="B392" s="115" t="s">
        <v>313</v>
      </c>
      <c r="C392" s="115" t="s">
        <v>103</v>
      </c>
      <c r="D392" s="115" t="s">
        <v>86</v>
      </c>
      <c r="E392" s="115" t="s">
        <v>87</v>
      </c>
      <c r="F392" s="115" t="s">
        <v>87</v>
      </c>
      <c r="G392" s="115">
        <v>1968</v>
      </c>
      <c r="H392" s="115" t="s">
        <v>125</v>
      </c>
      <c r="I392" s="115">
        <v>24.752011681999999</v>
      </c>
      <c r="J392" s="115" t="s">
        <v>72</v>
      </c>
      <c r="K392" s="115" t="str">
        <f>INDEX(DatosProcesados!$A$1:$BF$101,MATCH(DataBase!A392,DatosProcesados!$A$1:$A$101,0),MATCH(DataBase!J392,DatosProcesados!$A$1:$BF$1,0))</f>
        <v>Si</v>
      </c>
      <c r="L392" s="115" t="str">
        <f>INDEX(Modelo!$A$9:$D$89,MATCH(DataBase!$J392,Modelo!$A$9:$A$89,0),MATCH(DataBase!L$1,Modelo!$A$9:$D$9,0))</f>
        <v>Impacto económico y gobernanza</v>
      </c>
      <c r="M392" s="115" t="str">
        <f>INDEX(Modelo!$A$9:$D$89,MATCH(DataBase!$J392,Modelo!$A$9:$A$89,0),MATCH(DataBase!M$1,Modelo!$A$9:$D$9,0))</f>
        <v>Pilar 6</v>
      </c>
      <c r="N392" s="115" t="str">
        <f>INDEX(Modelo!$A$9:$D$89,MATCH(DataBase!$J392,Modelo!$A$9:$A$89,0),MATCH(DataBase!N$1,Modelo!$A$9:$D$9,0))</f>
        <v>boolean</v>
      </c>
      <c r="O392" s="115" t="b">
        <f t="array" ref="O392">IF(N392="negativo",INDEX($AD$3:$AG$51,MATCH(1,($B392=$AD$3:$AD$51)*($J392=$AE$3:$AE$51),0),3),IF(N392="positivo",INDEX($AD$55:$AG$109,MATCH(1,($B392=$AD$55:$AD$109)*($J392=$AE$55:$AE$109),0),3)))</f>
        <v>0</v>
      </c>
      <c r="P392" s="115" t="b">
        <f t="array" ref="P392">IF(N392="negativo",INDEX($AD$3:$AG$51,MATCH(1,($B392=$AD$3:$AD$51)*($J392=$AE$3:$AE$51),0),4),IF(N392="positivo",INDEX($AD$55:$AG$109,MATCH(1,($B392=$AD$55:$AD$109)*($J392=$AE$55:$AE$109),0),4)))</f>
        <v>0</v>
      </c>
      <c r="Q392" s="115" t="str">
        <f>VLOOKUP(M392,Modelo!$A$2:$C$7,2,0)</f>
        <v>Impacto Económico, Social y Comunitario</v>
      </c>
      <c r="R392" s="118">
        <f t="array" ref="R392">INDEX(Modelo!$F$1:$H$37,MATCH(1,(DataBase!Q392=Modelo!$G$1:$G$37)*(DataBase!B392=Modelo!$F$1:$F$37),0),3)</f>
        <v>0.11764705882352941</v>
      </c>
      <c r="S392" s="115">
        <f t="shared" si="14"/>
        <v>100</v>
      </c>
      <c r="T392" s="115">
        <f t="shared" si="15"/>
        <v>11.76470588235294</v>
      </c>
    </row>
    <row r="393" spans="1:20" x14ac:dyDescent="0.3">
      <c r="A393" s="115" t="s">
        <v>162</v>
      </c>
      <c r="B393" s="115" t="s">
        <v>84</v>
      </c>
      <c r="C393" s="115" t="s">
        <v>97</v>
      </c>
      <c r="D393" s="115" t="s">
        <v>86</v>
      </c>
      <c r="E393" s="115" t="s">
        <v>87</v>
      </c>
      <c r="F393" s="115" t="s">
        <v>87</v>
      </c>
      <c r="G393" s="115">
        <v>1979</v>
      </c>
      <c r="H393" s="115" t="s">
        <v>163</v>
      </c>
      <c r="I393" s="115">
        <v>2.956157691</v>
      </c>
      <c r="J393" s="115" t="s">
        <v>72</v>
      </c>
      <c r="K393" s="115" t="str">
        <f>INDEX(DatosProcesados!$A$1:$BF$101,MATCH(DataBase!A393,DatosProcesados!$A$1:$A$101,0),MATCH(DataBase!J393,DatosProcesados!$A$1:$BF$1,0))</f>
        <v>Si</v>
      </c>
      <c r="L393" s="115" t="str">
        <f>INDEX(Modelo!$A$9:$D$89,MATCH(DataBase!$J393,Modelo!$A$9:$A$89,0),MATCH(DataBase!L$1,Modelo!$A$9:$D$9,0))</f>
        <v>Impacto económico y gobernanza</v>
      </c>
      <c r="M393" s="115" t="str">
        <f>INDEX(Modelo!$A$9:$D$89,MATCH(DataBase!$J393,Modelo!$A$9:$A$89,0),MATCH(DataBase!M$1,Modelo!$A$9:$D$9,0))</f>
        <v>Pilar 6</v>
      </c>
      <c r="N393" s="115" t="str">
        <f>INDEX(Modelo!$A$9:$D$89,MATCH(DataBase!$J393,Modelo!$A$9:$A$89,0),MATCH(DataBase!N$1,Modelo!$A$9:$D$9,0))</f>
        <v>boolean</v>
      </c>
      <c r="O393" s="115" t="b">
        <f t="array" ref="O393">IF(N393="negativo",INDEX($AD$3:$AG$51,MATCH(1,($B393=$AD$3:$AD$51)*($J393=$AE$3:$AE$51),0),3),IF(N393="positivo",INDEX($AD$55:$AG$109,MATCH(1,($B393=$AD$55:$AD$109)*($J393=$AE$55:$AE$109),0),3)))</f>
        <v>0</v>
      </c>
      <c r="P393" s="115" t="b">
        <f t="array" ref="P393">IF(N393="negativo",INDEX($AD$3:$AG$51,MATCH(1,($B393=$AD$3:$AD$51)*($J393=$AE$3:$AE$51),0),4),IF(N393="positivo",INDEX($AD$55:$AG$109,MATCH(1,($B393=$AD$55:$AD$109)*($J393=$AE$55:$AE$109),0),4)))</f>
        <v>0</v>
      </c>
      <c r="Q393" s="115" t="str">
        <f>VLOOKUP(M393,Modelo!$A$2:$C$7,2,0)</f>
        <v>Impacto Económico, Social y Comunitario</v>
      </c>
      <c r="R393" s="118">
        <f t="array" ref="R393">INDEX(Modelo!$F$1:$H$37,MATCH(1,(DataBase!Q393=Modelo!$G$1:$G$37)*(DataBase!B393=Modelo!$F$1:$F$37),0),3)</f>
        <v>0.11764705882352941</v>
      </c>
      <c r="S393" s="115">
        <f t="shared" si="14"/>
        <v>100</v>
      </c>
      <c r="T393" s="115">
        <f t="shared" si="15"/>
        <v>11.76470588235294</v>
      </c>
    </row>
    <row r="394" spans="1:20" x14ac:dyDescent="0.3">
      <c r="A394" s="115" t="s">
        <v>348</v>
      </c>
      <c r="B394" s="115" t="s">
        <v>313</v>
      </c>
      <c r="C394" s="115" t="s">
        <v>103</v>
      </c>
      <c r="D394" s="115" t="s">
        <v>86</v>
      </c>
      <c r="E394" s="115" t="s">
        <v>87</v>
      </c>
      <c r="F394" s="115" t="s">
        <v>87</v>
      </c>
      <c r="G394" s="115">
        <v>1937</v>
      </c>
      <c r="H394" s="115" t="s">
        <v>294</v>
      </c>
      <c r="I394" s="115">
        <v>4.02823039</v>
      </c>
      <c r="J394" s="115" t="s">
        <v>72</v>
      </c>
      <c r="K394" s="115" t="str">
        <f>INDEX(DatosProcesados!$A$1:$BF$101,MATCH(DataBase!A394,DatosProcesados!$A$1:$A$101,0),MATCH(DataBase!J394,DatosProcesados!$A$1:$BF$1,0))</f>
        <v>Si</v>
      </c>
      <c r="L394" s="115" t="str">
        <f>INDEX(Modelo!$A$9:$D$89,MATCH(DataBase!$J394,Modelo!$A$9:$A$89,0),MATCH(DataBase!L$1,Modelo!$A$9:$D$9,0))</f>
        <v>Impacto económico y gobernanza</v>
      </c>
      <c r="M394" s="115" t="str">
        <f>INDEX(Modelo!$A$9:$D$89,MATCH(DataBase!$J394,Modelo!$A$9:$A$89,0),MATCH(DataBase!M$1,Modelo!$A$9:$D$9,0))</f>
        <v>Pilar 6</v>
      </c>
      <c r="N394" s="115" t="str">
        <f>INDEX(Modelo!$A$9:$D$89,MATCH(DataBase!$J394,Modelo!$A$9:$A$89,0),MATCH(DataBase!N$1,Modelo!$A$9:$D$9,0))</f>
        <v>boolean</v>
      </c>
      <c r="O394" s="115" t="b">
        <f t="array" ref="O394">IF(N394="negativo",INDEX($AD$3:$AG$51,MATCH(1,($B394=$AD$3:$AD$51)*($J394=$AE$3:$AE$51),0),3),IF(N394="positivo",INDEX($AD$55:$AG$109,MATCH(1,($B394=$AD$55:$AD$109)*($J394=$AE$55:$AE$109),0),3)))</f>
        <v>0</v>
      </c>
      <c r="P394" s="115" t="b">
        <f t="array" ref="P394">IF(N394="negativo",INDEX($AD$3:$AG$51,MATCH(1,($B394=$AD$3:$AD$51)*($J394=$AE$3:$AE$51),0),4),IF(N394="positivo",INDEX($AD$55:$AG$109,MATCH(1,($B394=$AD$55:$AD$109)*($J394=$AE$55:$AE$109),0),4)))</f>
        <v>0</v>
      </c>
      <c r="Q394" s="115" t="str">
        <f>VLOOKUP(M394,Modelo!$A$2:$C$7,2,0)</f>
        <v>Impacto Económico, Social y Comunitario</v>
      </c>
      <c r="R394" s="118">
        <f t="array" ref="R394">INDEX(Modelo!$F$1:$H$37,MATCH(1,(DataBase!Q394=Modelo!$G$1:$G$37)*(DataBase!B394=Modelo!$F$1:$F$37),0),3)</f>
        <v>0.11764705882352941</v>
      </c>
      <c r="S394" s="115">
        <f t="shared" si="14"/>
        <v>100</v>
      </c>
      <c r="T394" s="115">
        <f t="shared" si="15"/>
        <v>11.76470588235294</v>
      </c>
    </row>
    <row r="395" spans="1:20" x14ac:dyDescent="0.3">
      <c r="A395" s="115" t="s">
        <v>343</v>
      </c>
      <c r="B395" s="115" t="s">
        <v>313</v>
      </c>
      <c r="C395" s="115" t="s">
        <v>103</v>
      </c>
      <c r="D395" s="115" t="s">
        <v>86</v>
      </c>
      <c r="E395" s="115" t="s">
        <v>86</v>
      </c>
      <c r="F395" s="115" t="s">
        <v>87</v>
      </c>
      <c r="G395" s="115">
        <v>1993</v>
      </c>
      <c r="H395" s="115" t="s">
        <v>281</v>
      </c>
      <c r="I395" s="115">
        <v>4.8704234599999996</v>
      </c>
      <c r="J395" s="115" t="s">
        <v>72</v>
      </c>
      <c r="K395" s="115" t="str">
        <f>INDEX(DatosProcesados!$A$1:$BF$101,MATCH(DataBase!A395,DatosProcesados!$A$1:$A$101,0),MATCH(DataBase!J395,DatosProcesados!$A$1:$BF$1,0))</f>
        <v>No</v>
      </c>
      <c r="L395" s="115" t="str">
        <f>INDEX(Modelo!$A$9:$D$89,MATCH(DataBase!$J395,Modelo!$A$9:$A$89,0),MATCH(DataBase!L$1,Modelo!$A$9:$D$9,0))</f>
        <v>Impacto económico y gobernanza</v>
      </c>
      <c r="M395" s="115" t="str">
        <f>INDEX(Modelo!$A$9:$D$89,MATCH(DataBase!$J395,Modelo!$A$9:$A$89,0),MATCH(DataBase!M$1,Modelo!$A$9:$D$9,0))</f>
        <v>Pilar 6</v>
      </c>
      <c r="N395" s="115" t="str">
        <f>INDEX(Modelo!$A$9:$D$89,MATCH(DataBase!$J395,Modelo!$A$9:$A$89,0),MATCH(DataBase!N$1,Modelo!$A$9:$D$9,0))</f>
        <v>boolean</v>
      </c>
      <c r="O395" s="115" t="b">
        <f t="array" ref="O395">IF(N395="negativo",INDEX($AD$3:$AG$51,MATCH(1,($B395=$AD$3:$AD$51)*($J395=$AE$3:$AE$51),0),3),IF(N395="positivo",INDEX($AD$55:$AG$109,MATCH(1,($B395=$AD$55:$AD$109)*($J395=$AE$55:$AE$109),0),3)))</f>
        <v>0</v>
      </c>
      <c r="P395" s="115" t="b">
        <f t="array" ref="P395">IF(N395="negativo",INDEX($AD$3:$AG$51,MATCH(1,($B395=$AD$3:$AD$51)*($J395=$AE$3:$AE$51),0),4),IF(N395="positivo",INDEX($AD$55:$AG$109,MATCH(1,($B395=$AD$55:$AD$109)*($J395=$AE$55:$AE$109),0),4)))</f>
        <v>0</v>
      </c>
      <c r="Q395" s="115" t="str">
        <f>VLOOKUP(M395,Modelo!$A$2:$C$7,2,0)</f>
        <v>Impacto Económico, Social y Comunitario</v>
      </c>
      <c r="R395" s="118">
        <f t="array" ref="R395">INDEX(Modelo!$F$1:$H$37,MATCH(1,(DataBase!Q395=Modelo!$G$1:$G$37)*(DataBase!B395=Modelo!$F$1:$F$37),0),3)</f>
        <v>0.11764705882352941</v>
      </c>
      <c r="S395" s="115">
        <f t="shared" si="14"/>
        <v>0</v>
      </c>
      <c r="T395" s="115">
        <f t="shared" si="15"/>
        <v>0</v>
      </c>
    </row>
    <row r="396" spans="1:20" x14ac:dyDescent="0.3">
      <c r="A396" s="115" t="s">
        <v>367</v>
      </c>
      <c r="B396" s="115" t="s">
        <v>313</v>
      </c>
      <c r="C396" s="115" t="s">
        <v>103</v>
      </c>
      <c r="D396" s="115" t="s">
        <v>86</v>
      </c>
      <c r="E396" s="115" t="s">
        <v>86</v>
      </c>
      <c r="F396" s="115" t="s">
        <v>86</v>
      </c>
      <c r="G396" s="115">
        <v>1966</v>
      </c>
      <c r="H396" s="115" t="s">
        <v>125</v>
      </c>
      <c r="I396" s="115">
        <v>2.0461661379999998</v>
      </c>
      <c r="J396" s="115" t="s">
        <v>72</v>
      </c>
      <c r="K396" s="115" t="str">
        <f>INDEX(DatosProcesados!$A$1:$BF$101,MATCH(DataBase!A396,DatosProcesados!$A$1:$A$101,0),MATCH(DataBase!J396,DatosProcesados!$A$1:$BF$1,0))</f>
        <v>Si</v>
      </c>
      <c r="L396" s="115" t="str">
        <f>INDEX(Modelo!$A$9:$D$89,MATCH(DataBase!$J396,Modelo!$A$9:$A$89,0),MATCH(DataBase!L$1,Modelo!$A$9:$D$9,0))</f>
        <v>Impacto económico y gobernanza</v>
      </c>
      <c r="M396" s="115" t="str">
        <f>INDEX(Modelo!$A$9:$D$89,MATCH(DataBase!$J396,Modelo!$A$9:$A$89,0),MATCH(DataBase!M$1,Modelo!$A$9:$D$9,0))</f>
        <v>Pilar 6</v>
      </c>
      <c r="N396" s="115" t="str">
        <f>INDEX(Modelo!$A$9:$D$89,MATCH(DataBase!$J396,Modelo!$A$9:$A$89,0),MATCH(DataBase!N$1,Modelo!$A$9:$D$9,0))</f>
        <v>boolean</v>
      </c>
      <c r="O396" s="115" t="b">
        <f t="array" ref="O396">IF(N396="negativo",INDEX($AD$3:$AG$51,MATCH(1,($B396=$AD$3:$AD$51)*($J396=$AE$3:$AE$51),0),3),IF(N396="positivo",INDEX($AD$55:$AG$109,MATCH(1,($B396=$AD$55:$AD$109)*($J396=$AE$55:$AE$109),0),3)))</f>
        <v>0</v>
      </c>
      <c r="P396" s="115" t="b">
        <f t="array" ref="P396">IF(N396="negativo",INDEX($AD$3:$AG$51,MATCH(1,($B396=$AD$3:$AD$51)*($J396=$AE$3:$AE$51),0),4),IF(N396="positivo",INDEX($AD$55:$AG$109,MATCH(1,($B396=$AD$55:$AD$109)*($J396=$AE$55:$AE$109),0),4)))</f>
        <v>0</v>
      </c>
      <c r="Q396" s="115" t="str">
        <f>VLOOKUP(M396,Modelo!$A$2:$C$7,2,0)</f>
        <v>Impacto Económico, Social y Comunitario</v>
      </c>
      <c r="R396" s="118">
        <f t="array" ref="R396">INDEX(Modelo!$F$1:$H$37,MATCH(1,(DataBase!Q396=Modelo!$G$1:$G$37)*(DataBase!B396=Modelo!$F$1:$F$37),0),3)</f>
        <v>0.11764705882352941</v>
      </c>
      <c r="S396" s="115">
        <f t="shared" si="14"/>
        <v>100</v>
      </c>
      <c r="T396" s="115">
        <f t="shared" si="15"/>
        <v>11.76470588235294</v>
      </c>
    </row>
    <row r="397" spans="1:20" x14ac:dyDescent="0.3">
      <c r="A397" s="115" t="s">
        <v>374</v>
      </c>
      <c r="B397" s="115" t="s">
        <v>313</v>
      </c>
      <c r="C397" s="115" t="s">
        <v>103</v>
      </c>
      <c r="D397" s="115" t="s">
        <v>86</v>
      </c>
      <c r="E397" s="115" t="s">
        <v>87</v>
      </c>
      <c r="F397" s="115" t="s">
        <v>87</v>
      </c>
      <c r="G397" s="115">
        <v>1929</v>
      </c>
      <c r="H397" s="115" t="s">
        <v>375</v>
      </c>
      <c r="I397" s="115">
        <v>1.928223518</v>
      </c>
      <c r="J397" s="115" t="s">
        <v>72</v>
      </c>
      <c r="K397" s="115">
        <f>INDEX(DatosProcesados!$A$1:$BF$101,MATCH(DataBase!A397,DatosProcesados!$A$1:$A$101,0),MATCH(DataBase!J397,DatosProcesados!$A$1:$BF$1,0))</f>
        <v>0</v>
      </c>
      <c r="L397" s="115" t="str">
        <f>INDEX(Modelo!$A$9:$D$89,MATCH(DataBase!$J397,Modelo!$A$9:$A$89,0),MATCH(DataBase!L$1,Modelo!$A$9:$D$9,0))</f>
        <v>Impacto económico y gobernanza</v>
      </c>
      <c r="M397" s="115" t="str">
        <f>INDEX(Modelo!$A$9:$D$89,MATCH(DataBase!$J397,Modelo!$A$9:$A$89,0),MATCH(DataBase!M$1,Modelo!$A$9:$D$9,0))</f>
        <v>Pilar 6</v>
      </c>
      <c r="N397" s="115" t="str">
        <f>INDEX(Modelo!$A$9:$D$89,MATCH(DataBase!$J397,Modelo!$A$9:$A$89,0),MATCH(DataBase!N$1,Modelo!$A$9:$D$9,0))</f>
        <v>boolean</v>
      </c>
      <c r="O397" s="115" t="b">
        <f t="array" ref="O397">IF(N397="negativo",INDEX($AD$3:$AG$51,MATCH(1,($B397=$AD$3:$AD$51)*($J397=$AE$3:$AE$51),0),3),IF(N397="positivo",INDEX($AD$55:$AG$109,MATCH(1,($B397=$AD$55:$AD$109)*($J397=$AE$55:$AE$109),0),3)))</f>
        <v>0</v>
      </c>
      <c r="P397" s="115" t="b">
        <f t="array" ref="P397">IF(N397="negativo",INDEX($AD$3:$AG$51,MATCH(1,($B397=$AD$3:$AD$51)*($J397=$AE$3:$AE$51),0),4),IF(N397="positivo",INDEX($AD$55:$AG$109,MATCH(1,($B397=$AD$55:$AD$109)*($J397=$AE$55:$AE$109),0),4)))</f>
        <v>0</v>
      </c>
      <c r="Q397" s="115" t="str">
        <f>VLOOKUP(M397,Modelo!$A$2:$C$7,2,0)</f>
        <v>Impacto Económico, Social y Comunitario</v>
      </c>
      <c r="R397" s="118">
        <f t="array" ref="R397">INDEX(Modelo!$F$1:$H$37,MATCH(1,(DataBase!Q397=Modelo!$G$1:$G$37)*(DataBase!B397=Modelo!$F$1:$F$37),0),3)</f>
        <v>0.11764705882352941</v>
      </c>
      <c r="S397" s="115">
        <f t="shared" si="14"/>
        <v>0</v>
      </c>
      <c r="T397" s="115">
        <f t="shared" si="15"/>
        <v>0</v>
      </c>
    </row>
    <row r="398" spans="1:20" x14ac:dyDescent="0.3">
      <c r="A398" s="115" t="s">
        <v>201</v>
      </c>
      <c r="B398" s="115" t="s">
        <v>84</v>
      </c>
      <c r="C398" s="115" t="s">
        <v>103</v>
      </c>
      <c r="D398" s="115" t="s">
        <v>86</v>
      </c>
      <c r="E398" s="115" t="s">
        <v>86</v>
      </c>
      <c r="F398" s="115" t="s">
        <v>86</v>
      </c>
      <c r="G398" s="115">
        <v>1987</v>
      </c>
      <c r="H398" s="115" t="s">
        <v>125</v>
      </c>
      <c r="I398" s="115">
        <v>0</v>
      </c>
      <c r="J398" s="115" t="s">
        <v>72</v>
      </c>
      <c r="K398" s="115" t="str">
        <f>INDEX(DatosProcesados!$A$1:$BF$101,MATCH(DataBase!A398,DatosProcesados!$A$1:$A$101,0),MATCH(DataBase!J398,DatosProcesados!$A$1:$BF$1,0))</f>
        <v>Si</v>
      </c>
      <c r="L398" s="115" t="str">
        <f>INDEX(Modelo!$A$9:$D$89,MATCH(DataBase!$J398,Modelo!$A$9:$A$89,0),MATCH(DataBase!L$1,Modelo!$A$9:$D$9,0))</f>
        <v>Impacto económico y gobernanza</v>
      </c>
      <c r="M398" s="115" t="str">
        <f>INDEX(Modelo!$A$9:$D$89,MATCH(DataBase!$J398,Modelo!$A$9:$A$89,0),MATCH(DataBase!M$1,Modelo!$A$9:$D$9,0))</f>
        <v>Pilar 6</v>
      </c>
      <c r="N398" s="115" t="str">
        <f>INDEX(Modelo!$A$9:$D$89,MATCH(DataBase!$J398,Modelo!$A$9:$A$89,0),MATCH(DataBase!N$1,Modelo!$A$9:$D$9,0))</f>
        <v>boolean</v>
      </c>
      <c r="O398" s="115" t="b">
        <f t="array" ref="O398">IF(N398="negativo",INDEX($AD$3:$AG$51,MATCH(1,($B398=$AD$3:$AD$51)*($J398=$AE$3:$AE$51),0),3),IF(N398="positivo",INDEX($AD$55:$AG$109,MATCH(1,($B398=$AD$55:$AD$109)*($J398=$AE$55:$AE$109),0),3)))</f>
        <v>0</v>
      </c>
      <c r="P398" s="115" t="b">
        <f t="array" ref="P398">IF(N398="negativo",INDEX($AD$3:$AG$51,MATCH(1,($B398=$AD$3:$AD$51)*($J398=$AE$3:$AE$51),0),4),IF(N398="positivo",INDEX($AD$55:$AG$109,MATCH(1,($B398=$AD$55:$AD$109)*($J398=$AE$55:$AE$109),0),4)))</f>
        <v>0</v>
      </c>
      <c r="Q398" s="115" t="str">
        <f>VLOOKUP(M398,Modelo!$A$2:$C$7,2,0)</f>
        <v>Impacto Económico, Social y Comunitario</v>
      </c>
      <c r="R398" s="118">
        <f t="array" ref="R398">INDEX(Modelo!$F$1:$H$37,MATCH(1,(DataBase!Q398=Modelo!$G$1:$G$37)*(DataBase!B398=Modelo!$F$1:$F$37),0),3)</f>
        <v>0.11764705882352941</v>
      </c>
      <c r="S398" s="115">
        <f t="shared" si="14"/>
        <v>100</v>
      </c>
      <c r="T398" s="115">
        <f t="shared" si="15"/>
        <v>11.76470588235294</v>
      </c>
    </row>
    <row r="399" spans="1:20" x14ac:dyDescent="0.3">
      <c r="A399" s="115" t="s">
        <v>421</v>
      </c>
      <c r="B399" s="115" t="s">
        <v>407</v>
      </c>
      <c r="C399" s="115" t="s">
        <v>103</v>
      </c>
      <c r="D399" s="115" t="s">
        <v>86</v>
      </c>
      <c r="E399" s="115" t="s">
        <v>86</v>
      </c>
      <c r="F399" s="115" t="s">
        <v>87</v>
      </c>
      <c r="G399" s="115">
        <v>2016</v>
      </c>
      <c r="H399" s="115" t="s">
        <v>422</v>
      </c>
      <c r="I399" s="115">
        <v>5.4833186859999996</v>
      </c>
      <c r="J399" s="115" t="s">
        <v>72</v>
      </c>
      <c r="K399" s="115">
        <f>INDEX(DatosProcesados!$A$1:$BF$101,MATCH(DataBase!A399,DatosProcesados!$A$1:$A$101,0),MATCH(DataBase!J399,DatosProcesados!$A$1:$BF$1,0))</f>
        <v>0</v>
      </c>
      <c r="L399" s="115" t="str">
        <f>INDEX(Modelo!$A$9:$D$89,MATCH(DataBase!$J399,Modelo!$A$9:$A$89,0),MATCH(DataBase!L$1,Modelo!$A$9:$D$9,0))</f>
        <v>Impacto económico y gobernanza</v>
      </c>
      <c r="M399" s="115" t="str">
        <f>INDEX(Modelo!$A$9:$D$89,MATCH(DataBase!$J399,Modelo!$A$9:$A$89,0),MATCH(DataBase!M$1,Modelo!$A$9:$D$9,0))</f>
        <v>Pilar 6</v>
      </c>
      <c r="N399" s="115" t="str">
        <f>INDEX(Modelo!$A$9:$D$89,MATCH(DataBase!$J399,Modelo!$A$9:$A$89,0),MATCH(DataBase!N$1,Modelo!$A$9:$D$9,0))</f>
        <v>boolean</v>
      </c>
      <c r="O399" s="115" t="b">
        <f t="array" ref="O399">IF(N399="negativo",INDEX($AD$3:$AG$51,MATCH(1,($B399=$AD$3:$AD$51)*($J399=$AE$3:$AE$51),0),3),IF(N399="positivo",INDEX($AD$55:$AG$109,MATCH(1,($B399=$AD$55:$AD$109)*($J399=$AE$55:$AE$109),0),3)))</f>
        <v>0</v>
      </c>
      <c r="P399" s="115" t="b">
        <f t="array" ref="P399">IF(N399="negativo",INDEX($AD$3:$AG$51,MATCH(1,($B399=$AD$3:$AD$51)*($J399=$AE$3:$AE$51),0),4),IF(N399="positivo",INDEX($AD$55:$AG$109,MATCH(1,($B399=$AD$55:$AD$109)*($J399=$AE$55:$AE$109),0),4)))</f>
        <v>0</v>
      </c>
      <c r="Q399" s="115" t="str">
        <f>VLOOKUP(M399,Modelo!$A$2:$C$7,2,0)</f>
        <v>Impacto Económico, Social y Comunitario</v>
      </c>
      <c r="R399" s="118">
        <f t="array" ref="R399">INDEX(Modelo!$F$1:$H$37,MATCH(1,(DataBase!Q399=Modelo!$G$1:$G$37)*(DataBase!B399=Modelo!$F$1:$F$37),0),3)</f>
        <v>0.15384615384615385</v>
      </c>
      <c r="S399" s="115">
        <f t="shared" si="14"/>
        <v>0</v>
      </c>
      <c r="T399" s="115">
        <f t="shared" si="15"/>
        <v>0</v>
      </c>
    </row>
    <row r="400" spans="1:20" x14ac:dyDescent="0.3">
      <c r="A400" s="115" t="s">
        <v>293</v>
      </c>
      <c r="B400" s="115" t="s">
        <v>216</v>
      </c>
      <c r="C400" s="115" t="s">
        <v>103</v>
      </c>
      <c r="D400" s="115" t="s">
        <v>86</v>
      </c>
      <c r="E400" s="115" t="s">
        <v>87</v>
      </c>
      <c r="F400" s="115" t="s">
        <v>87</v>
      </c>
      <c r="G400" s="115">
        <v>1955</v>
      </c>
      <c r="H400" s="115" t="s">
        <v>294</v>
      </c>
      <c r="I400" s="115">
        <v>1.8313776939999999</v>
      </c>
      <c r="J400" s="115" t="s">
        <v>72</v>
      </c>
      <c r="K400" s="115" t="str">
        <f>INDEX(DatosProcesados!$A$1:$BF$101,MATCH(DataBase!A400,DatosProcesados!$A$1:$A$101,0),MATCH(DataBase!J400,DatosProcesados!$A$1:$BF$1,0))</f>
        <v>No</v>
      </c>
      <c r="L400" s="115" t="str">
        <f>INDEX(Modelo!$A$9:$D$89,MATCH(DataBase!$J400,Modelo!$A$9:$A$89,0),MATCH(DataBase!L$1,Modelo!$A$9:$D$9,0))</f>
        <v>Impacto económico y gobernanza</v>
      </c>
      <c r="M400" s="115" t="str">
        <f>INDEX(Modelo!$A$9:$D$89,MATCH(DataBase!$J400,Modelo!$A$9:$A$89,0),MATCH(DataBase!M$1,Modelo!$A$9:$D$9,0))</f>
        <v>Pilar 6</v>
      </c>
      <c r="N400" s="115" t="str">
        <f>INDEX(Modelo!$A$9:$D$89,MATCH(DataBase!$J400,Modelo!$A$9:$A$89,0),MATCH(DataBase!N$1,Modelo!$A$9:$D$9,0))</f>
        <v>boolean</v>
      </c>
      <c r="O400" s="115" t="b">
        <f t="array" ref="O400">IF(N400="negativo",INDEX($AD$3:$AG$51,MATCH(1,($B400=$AD$3:$AD$51)*($J400=$AE$3:$AE$51),0),3),IF(N400="positivo",INDEX($AD$55:$AG$109,MATCH(1,($B400=$AD$55:$AD$109)*($J400=$AE$55:$AE$109),0),3)))</f>
        <v>0</v>
      </c>
      <c r="P400" s="115" t="b">
        <f t="array" ref="P400">IF(N400="negativo",INDEX($AD$3:$AG$51,MATCH(1,($B400=$AD$3:$AD$51)*($J400=$AE$3:$AE$51),0),4),IF(N400="positivo",INDEX($AD$55:$AG$109,MATCH(1,($B400=$AD$55:$AD$109)*($J400=$AE$55:$AE$109),0),4)))</f>
        <v>0</v>
      </c>
      <c r="Q400" s="115" t="str">
        <f>VLOOKUP(M400,Modelo!$A$2:$C$7,2,0)</f>
        <v>Impacto Económico, Social y Comunitario</v>
      </c>
      <c r="R400" s="118">
        <f t="array" ref="R400">INDEX(Modelo!$F$1:$H$37,MATCH(1,(DataBase!Q400=Modelo!$G$1:$G$37)*(DataBase!B400=Modelo!$F$1:$F$37),0),3)</f>
        <v>0.10526315789473684</v>
      </c>
      <c r="S400" s="115">
        <f t="shared" si="14"/>
        <v>0</v>
      </c>
      <c r="T400" s="115">
        <f t="shared" si="15"/>
        <v>0</v>
      </c>
    </row>
    <row r="401" spans="1:20" x14ac:dyDescent="0.3">
      <c r="A401" s="115" t="s">
        <v>298</v>
      </c>
      <c r="B401" s="115" t="s">
        <v>216</v>
      </c>
      <c r="C401" s="115" t="s">
        <v>103</v>
      </c>
      <c r="D401" s="115" t="s">
        <v>86</v>
      </c>
      <c r="E401" s="115" t="s">
        <v>86</v>
      </c>
      <c r="F401" s="115" t="s">
        <v>87</v>
      </c>
      <c r="G401" s="115">
        <v>1993</v>
      </c>
      <c r="H401" s="115" t="s">
        <v>299</v>
      </c>
      <c r="I401" s="115">
        <v>1.7653399919999999</v>
      </c>
      <c r="J401" s="115" t="s">
        <v>72</v>
      </c>
      <c r="K401" s="115" t="str">
        <f>INDEX(DatosProcesados!$A$1:$BF$101,MATCH(DataBase!A401,DatosProcesados!$A$1:$A$101,0),MATCH(DataBase!J401,DatosProcesados!$A$1:$BF$1,0))</f>
        <v>No informa</v>
      </c>
      <c r="L401" s="115" t="str">
        <f>INDEX(Modelo!$A$9:$D$89,MATCH(DataBase!$J401,Modelo!$A$9:$A$89,0),MATCH(DataBase!L$1,Modelo!$A$9:$D$9,0))</f>
        <v>Impacto económico y gobernanza</v>
      </c>
      <c r="M401" s="115" t="str">
        <f>INDEX(Modelo!$A$9:$D$89,MATCH(DataBase!$J401,Modelo!$A$9:$A$89,0),MATCH(DataBase!M$1,Modelo!$A$9:$D$9,0))</f>
        <v>Pilar 6</v>
      </c>
      <c r="N401" s="115" t="str">
        <f>INDEX(Modelo!$A$9:$D$89,MATCH(DataBase!$J401,Modelo!$A$9:$A$89,0),MATCH(DataBase!N$1,Modelo!$A$9:$D$9,0))</f>
        <v>boolean</v>
      </c>
      <c r="O401" s="115" t="b">
        <f t="array" ref="O401">IF(N401="negativo",INDEX($AD$3:$AG$51,MATCH(1,($B401=$AD$3:$AD$51)*($J401=$AE$3:$AE$51),0),3),IF(N401="positivo",INDEX($AD$55:$AG$109,MATCH(1,($B401=$AD$55:$AD$109)*($J401=$AE$55:$AE$109),0),3)))</f>
        <v>0</v>
      </c>
      <c r="P401" s="115" t="b">
        <f t="array" ref="P401">IF(N401="negativo",INDEX($AD$3:$AG$51,MATCH(1,($B401=$AD$3:$AD$51)*($J401=$AE$3:$AE$51),0),4),IF(N401="positivo",INDEX($AD$55:$AG$109,MATCH(1,($B401=$AD$55:$AD$109)*($J401=$AE$55:$AE$109),0),4)))</f>
        <v>0</v>
      </c>
      <c r="Q401" s="115" t="str">
        <f>VLOOKUP(M401,Modelo!$A$2:$C$7,2,0)</f>
        <v>Impacto Económico, Social y Comunitario</v>
      </c>
      <c r="R401" s="118">
        <f t="array" ref="R401">INDEX(Modelo!$F$1:$H$37,MATCH(1,(DataBase!Q401=Modelo!$G$1:$G$37)*(DataBase!B401=Modelo!$F$1:$F$37),0),3)</f>
        <v>0.10526315789473684</v>
      </c>
      <c r="S401" s="115">
        <f t="shared" si="14"/>
        <v>0</v>
      </c>
      <c r="T401" s="115">
        <f t="shared" si="15"/>
        <v>0</v>
      </c>
    </row>
    <row r="402" spans="1:20" x14ac:dyDescent="0.3">
      <c r="A402" s="115" t="s">
        <v>472</v>
      </c>
      <c r="B402" s="115" t="s">
        <v>467</v>
      </c>
      <c r="C402" s="115" t="s">
        <v>103</v>
      </c>
      <c r="D402" s="115" t="s">
        <v>86</v>
      </c>
      <c r="E402" s="115" t="s">
        <v>86</v>
      </c>
      <c r="F402" s="115" t="s">
        <v>86</v>
      </c>
      <c r="G402" s="115">
        <v>2007</v>
      </c>
      <c r="H402" s="115" t="s">
        <v>125</v>
      </c>
      <c r="I402" s="115">
        <v>0.97802211500000003</v>
      </c>
      <c r="J402" s="115" t="s">
        <v>51</v>
      </c>
      <c r="K402" s="115" t="str">
        <f>INDEX(DatosProcesados!$A$1:$BF$101,MATCH(DataBase!A402,DatosProcesados!$A$1:$A$101,0),MATCH(DataBase!J402,DatosProcesados!$A$1:$BF$1,0))</f>
        <v>No informa</v>
      </c>
      <c r="L402" s="115" t="str">
        <f>INDEX(Modelo!$A$9:$D$89,MATCH(DataBase!$J402,Modelo!$A$9:$A$89,0),MATCH(DataBase!L$1,Modelo!$A$9:$D$9,0))</f>
        <v xml:space="preserve">Impacto social </v>
      </c>
      <c r="M402" s="115" t="str">
        <f>INDEX(Modelo!$A$9:$D$89,MATCH(DataBase!$J402,Modelo!$A$9:$A$89,0),MATCH(DataBase!M$1,Modelo!$A$9:$D$9,0))</f>
        <v>Pilar 5</v>
      </c>
      <c r="N402" s="115" t="str">
        <f>INDEX(Modelo!$A$9:$D$89,MATCH(DataBase!$J402,Modelo!$A$9:$A$89,0),MATCH(DataBase!N$1,Modelo!$A$9:$D$9,0))</f>
        <v>boolean</v>
      </c>
      <c r="O402" s="115" t="b">
        <f t="array" ref="O402">IF(N402="negativo",INDEX($AD$3:$AG$51,MATCH(1,($B402=$AD$3:$AD$51)*($J402=$AE$3:$AE$51),0),3),IF(N402="positivo",INDEX($AD$55:$AG$109,MATCH(1,($B402=$AD$55:$AD$109)*($J402=$AE$55:$AE$109),0),3)))</f>
        <v>0</v>
      </c>
      <c r="P402" s="115" t="b">
        <f t="array" ref="P402">IF(N402="negativo",INDEX($AD$3:$AG$51,MATCH(1,($B402=$AD$3:$AD$51)*($J402=$AE$3:$AE$51),0),4),IF(N402="positivo",INDEX($AD$55:$AG$109,MATCH(1,($B402=$AD$55:$AD$109)*($J402=$AE$55:$AE$109),0),4)))</f>
        <v>0</v>
      </c>
      <c r="Q402" s="115" t="str">
        <f>VLOOKUP(M402,Modelo!$A$2:$C$7,2,0)</f>
        <v>Diversidad, Equidad e Inclusión (DEI)</v>
      </c>
      <c r="R402" s="118">
        <f t="array" ref="R402">INDEX(Modelo!$F$1:$H$37,MATCH(1,(DataBase!Q402=Modelo!$G$1:$G$37)*(DataBase!B402=Modelo!$F$1:$F$37),0),3)</f>
        <v>0.14285714285714285</v>
      </c>
      <c r="S402" s="115">
        <f t="shared" si="14"/>
        <v>0</v>
      </c>
      <c r="T402" s="115">
        <f t="shared" si="15"/>
        <v>0</v>
      </c>
    </row>
    <row r="403" spans="1:20" x14ac:dyDescent="0.3">
      <c r="A403" s="115" t="s">
        <v>238</v>
      </c>
      <c r="B403" s="115" t="s">
        <v>216</v>
      </c>
      <c r="C403" s="115" t="s">
        <v>103</v>
      </c>
      <c r="D403" s="115" t="s">
        <v>86</v>
      </c>
      <c r="E403" s="115" t="s">
        <v>87</v>
      </c>
      <c r="F403" s="115" t="s">
        <v>87</v>
      </c>
      <c r="G403" s="115">
        <v>1920</v>
      </c>
      <c r="H403" s="115" t="s">
        <v>125</v>
      </c>
      <c r="I403" s="115">
        <v>2.844632077</v>
      </c>
      <c r="J403" s="115" t="s">
        <v>51</v>
      </c>
      <c r="K403" s="115" t="str">
        <f>INDEX(DatosProcesados!$A$1:$BF$101,MATCH(DataBase!A403,DatosProcesados!$A$1:$A$101,0),MATCH(DataBase!J403,DatosProcesados!$A$1:$BF$1,0))</f>
        <v>Si</v>
      </c>
      <c r="L403" s="115" t="str">
        <f>INDEX(Modelo!$A$9:$D$89,MATCH(DataBase!$J403,Modelo!$A$9:$A$89,0),MATCH(DataBase!L$1,Modelo!$A$9:$D$9,0))</f>
        <v xml:space="preserve">Impacto social </v>
      </c>
      <c r="M403" s="115" t="str">
        <f>INDEX(Modelo!$A$9:$D$89,MATCH(DataBase!$J403,Modelo!$A$9:$A$89,0),MATCH(DataBase!M$1,Modelo!$A$9:$D$9,0))</f>
        <v>Pilar 5</v>
      </c>
      <c r="N403" s="115" t="str">
        <f>INDEX(Modelo!$A$9:$D$89,MATCH(DataBase!$J403,Modelo!$A$9:$A$89,0),MATCH(DataBase!N$1,Modelo!$A$9:$D$9,0))</f>
        <v>boolean</v>
      </c>
      <c r="O403" s="115" t="b">
        <f t="array" ref="O403">IF(N403="negativo",INDEX($AD$3:$AG$51,MATCH(1,($B403=$AD$3:$AD$51)*($J403=$AE$3:$AE$51),0),3),IF(N403="positivo",INDEX($AD$55:$AG$109,MATCH(1,($B403=$AD$55:$AD$109)*($J403=$AE$55:$AE$109),0),3)))</f>
        <v>0</v>
      </c>
      <c r="P403" s="115" t="b">
        <f t="array" ref="P403">IF(N403="negativo",INDEX($AD$3:$AG$51,MATCH(1,($B403=$AD$3:$AD$51)*($J403=$AE$3:$AE$51),0),4),IF(N403="positivo",INDEX($AD$55:$AG$109,MATCH(1,($B403=$AD$55:$AD$109)*($J403=$AE$55:$AE$109),0),4)))</f>
        <v>0</v>
      </c>
      <c r="Q403" s="115" t="str">
        <f>VLOOKUP(M403,Modelo!$A$2:$C$7,2,0)</f>
        <v>Diversidad, Equidad e Inclusión (DEI)</v>
      </c>
      <c r="R403" s="118">
        <f t="array" ref="R403">INDEX(Modelo!$F$1:$H$37,MATCH(1,(DataBase!Q403=Modelo!$G$1:$G$37)*(DataBase!B403=Modelo!$F$1:$F$37),0),3)</f>
        <v>0.15789473684210525</v>
      </c>
      <c r="S403" s="115">
        <f t="shared" si="14"/>
        <v>100</v>
      </c>
      <c r="T403" s="115">
        <f t="shared" si="15"/>
        <v>15.789473684210526</v>
      </c>
    </row>
    <row r="404" spans="1:20" x14ac:dyDescent="0.3">
      <c r="A404" s="115" t="s">
        <v>273</v>
      </c>
      <c r="B404" s="115" t="s">
        <v>216</v>
      </c>
      <c r="C404" s="115" t="s">
        <v>103</v>
      </c>
      <c r="D404" s="115" t="s">
        <v>86</v>
      </c>
      <c r="E404" s="115" t="s">
        <v>86</v>
      </c>
      <c r="F404" s="115" t="s">
        <v>87</v>
      </c>
      <c r="G404" s="115">
        <v>1945</v>
      </c>
      <c r="H404" s="115" t="s">
        <v>125</v>
      </c>
      <c r="I404" s="115">
        <v>2.1764613960000001</v>
      </c>
      <c r="J404" s="115" t="s">
        <v>51</v>
      </c>
      <c r="K404" s="115" t="str">
        <f>INDEX(DatosProcesados!$A$1:$BF$101,MATCH(DataBase!A404,DatosProcesados!$A$1:$A$101,0),MATCH(DataBase!J404,DatosProcesados!$A$1:$BF$1,0))</f>
        <v>No</v>
      </c>
      <c r="L404" s="115" t="str">
        <f>INDEX(Modelo!$A$9:$D$89,MATCH(DataBase!$J404,Modelo!$A$9:$A$89,0),MATCH(DataBase!L$1,Modelo!$A$9:$D$9,0))</f>
        <v xml:space="preserve">Impacto social </v>
      </c>
      <c r="M404" s="115" t="str">
        <f>INDEX(Modelo!$A$9:$D$89,MATCH(DataBase!$J404,Modelo!$A$9:$A$89,0),MATCH(DataBase!M$1,Modelo!$A$9:$D$9,0))</f>
        <v>Pilar 5</v>
      </c>
      <c r="N404" s="115" t="str">
        <f>INDEX(Modelo!$A$9:$D$89,MATCH(DataBase!$J404,Modelo!$A$9:$A$89,0),MATCH(DataBase!N$1,Modelo!$A$9:$D$9,0))</f>
        <v>boolean</v>
      </c>
      <c r="O404" s="115" t="b">
        <f t="array" ref="O404">IF(N404="negativo",INDEX($AD$3:$AG$51,MATCH(1,($B404=$AD$3:$AD$51)*($J404=$AE$3:$AE$51),0),3),IF(N404="positivo",INDEX($AD$55:$AG$109,MATCH(1,($B404=$AD$55:$AD$109)*($J404=$AE$55:$AE$109),0),3)))</f>
        <v>0</v>
      </c>
      <c r="P404" s="115" t="b">
        <f t="array" ref="P404">IF(N404="negativo",INDEX($AD$3:$AG$51,MATCH(1,($B404=$AD$3:$AD$51)*($J404=$AE$3:$AE$51),0),4),IF(N404="positivo",INDEX($AD$55:$AG$109,MATCH(1,($B404=$AD$55:$AD$109)*($J404=$AE$55:$AE$109),0),4)))</f>
        <v>0</v>
      </c>
      <c r="Q404" s="115" t="str">
        <f>VLOOKUP(M404,Modelo!$A$2:$C$7,2,0)</f>
        <v>Diversidad, Equidad e Inclusión (DEI)</v>
      </c>
      <c r="R404" s="118">
        <f t="array" ref="R404">INDEX(Modelo!$F$1:$H$37,MATCH(1,(DataBase!Q404=Modelo!$G$1:$G$37)*(DataBase!B404=Modelo!$F$1:$F$37),0),3)</f>
        <v>0.15789473684210525</v>
      </c>
      <c r="S404" s="115">
        <f t="shared" si="14"/>
        <v>0</v>
      </c>
      <c r="T404" s="115">
        <f t="shared" si="15"/>
        <v>0</v>
      </c>
    </row>
    <row r="405" spans="1:20" x14ac:dyDescent="0.3">
      <c r="A405" s="115" t="s">
        <v>378</v>
      </c>
      <c r="B405" s="115" t="s">
        <v>379</v>
      </c>
      <c r="C405" s="115" t="s">
        <v>103</v>
      </c>
      <c r="D405" s="115" t="s">
        <v>87</v>
      </c>
      <c r="E405" s="115" t="s">
        <v>86</v>
      </c>
      <c r="F405" s="115" t="s">
        <v>86</v>
      </c>
      <c r="G405" s="115">
        <v>1993</v>
      </c>
      <c r="H405" s="115" t="s">
        <v>125</v>
      </c>
      <c r="I405" s="115">
        <v>2.1863011939999999</v>
      </c>
      <c r="J405" s="115" t="s">
        <v>51</v>
      </c>
      <c r="K405" s="115" t="str">
        <f>INDEX(DatosProcesados!$A$1:$BF$101,MATCH(DataBase!A405,DatosProcesados!$A$1:$A$101,0),MATCH(DataBase!J405,DatosProcesados!$A$1:$BF$1,0))</f>
        <v>Si</v>
      </c>
      <c r="L405" s="115" t="str">
        <f>INDEX(Modelo!$A$9:$D$89,MATCH(DataBase!$J405,Modelo!$A$9:$A$89,0),MATCH(DataBase!L$1,Modelo!$A$9:$D$9,0))</f>
        <v xml:space="preserve">Impacto social </v>
      </c>
      <c r="M405" s="115" t="str">
        <f>INDEX(Modelo!$A$9:$D$89,MATCH(DataBase!$J405,Modelo!$A$9:$A$89,0),MATCH(DataBase!M$1,Modelo!$A$9:$D$9,0))</f>
        <v>Pilar 5</v>
      </c>
      <c r="N405" s="115" t="str">
        <f>INDEX(Modelo!$A$9:$D$89,MATCH(DataBase!$J405,Modelo!$A$9:$A$89,0),MATCH(DataBase!N$1,Modelo!$A$9:$D$9,0))</f>
        <v>boolean</v>
      </c>
      <c r="O405" s="115" t="b">
        <f t="array" ref="O405">IF(N405="negativo",INDEX($AD$3:$AG$51,MATCH(1,($B405=$AD$3:$AD$51)*($J405=$AE$3:$AE$51),0),3),IF(N405="positivo",INDEX($AD$55:$AG$109,MATCH(1,($B405=$AD$55:$AD$109)*($J405=$AE$55:$AE$109),0),3)))</f>
        <v>0</v>
      </c>
      <c r="P405" s="115" t="b">
        <f t="array" ref="P405">IF(N405="negativo",INDEX($AD$3:$AG$51,MATCH(1,($B405=$AD$3:$AD$51)*($J405=$AE$3:$AE$51),0),4),IF(N405="positivo",INDEX($AD$55:$AG$109,MATCH(1,($B405=$AD$55:$AD$109)*($J405=$AE$55:$AE$109),0),4)))</f>
        <v>0</v>
      </c>
      <c r="Q405" s="115" t="str">
        <f>VLOOKUP(M405,Modelo!$A$2:$C$7,2,0)</f>
        <v>Diversidad, Equidad e Inclusión (DEI)</v>
      </c>
      <c r="R405" s="118">
        <f t="array" ref="R405">INDEX(Modelo!$F$1:$H$37,MATCH(1,(DataBase!Q405=Modelo!$G$1:$G$37)*(DataBase!B405=Modelo!$F$1:$F$37),0),3)</f>
        <v>0.14285714285714285</v>
      </c>
      <c r="S405" s="115">
        <f t="shared" si="14"/>
        <v>100</v>
      </c>
      <c r="T405" s="115">
        <f t="shared" si="15"/>
        <v>14.285714285714285</v>
      </c>
    </row>
    <row r="406" spans="1:20" x14ac:dyDescent="0.3">
      <c r="A406" s="115" t="s">
        <v>325</v>
      </c>
      <c r="B406" s="115" t="s">
        <v>313</v>
      </c>
      <c r="C406" s="115" t="s">
        <v>103</v>
      </c>
      <c r="D406" s="115" t="s">
        <v>86</v>
      </c>
      <c r="E406" s="115" t="s">
        <v>86</v>
      </c>
      <c r="F406" s="115" t="s">
        <v>87</v>
      </c>
      <c r="G406" s="115">
        <v>2012</v>
      </c>
      <c r="H406" s="115" t="s">
        <v>125</v>
      </c>
      <c r="I406" s="115">
        <v>13.831182682</v>
      </c>
      <c r="J406" s="115" t="s">
        <v>51</v>
      </c>
      <c r="K406" s="115">
        <f>INDEX(DatosProcesados!$A$1:$BF$101,MATCH(DataBase!A406,DatosProcesados!$A$1:$A$101,0),MATCH(DataBase!J406,DatosProcesados!$A$1:$BF$1,0))</f>
        <v>0</v>
      </c>
      <c r="L406" s="115" t="str">
        <f>INDEX(Modelo!$A$9:$D$89,MATCH(DataBase!$J406,Modelo!$A$9:$A$89,0),MATCH(DataBase!L$1,Modelo!$A$9:$D$9,0))</f>
        <v xml:space="preserve">Impacto social </v>
      </c>
      <c r="M406" s="115" t="str">
        <f>INDEX(Modelo!$A$9:$D$89,MATCH(DataBase!$J406,Modelo!$A$9:$A$89,0),MATCH(DataBase!M$1,Modelo!$A$9:$D$9,0))</f>
        <v>Pilar 5</v>
      </c>
      <c r="N406" s="115" t="str">
        <f>INDEX(Modelo!$A$9:$D$89,MATCH(DataBase!$J406,Modelo!$A$9:$A$89,0),MATCH(DataBase!N$1,Modelo!$A$9:$D$9,0))</f>
        <v>boolean</v>
      </c>
      <c r="O406" s="115" t="b">
        <f t="array" ref="O406">IF(N406="negativo",INDEX($AD$3:$AG$51,MATCH(1,($B406=$AD$3:$AD$51)*($J406=$AE$3:$AE$51),0),3),IF(N406="positivo",INDEX($AD$55:$AG$109,MATCH(1,($B406=$AD$55:$AD$109)*($J406=$AE$55:$AE$109),0),3)))</f>
        <v>0</v>
      </c>
      <c r="P406" s="115" t="b">
        <f t="array" ref="P406">IF(N406="negativo",INDEX($AD$3:$AG$51,MATCH(1,($B406=$AD$3:$AD$51)*($J406=$AE$3:$AE$51),0),4),IF(N406="positivo",INDEX($AD$55:$AG$109,MATCH(1,($B406=$AD$55:$AD$109)*($J406=$AE$55:$AE$109),0),4)))</f>
        <v>0</v>
      </c>
      <c r="Q406" s="115" t="str">
        <f>VLOOKUP(M406,Modelo!$A$2:$C$7,2,0)</f>
        <v>Diversidad, Equidad e Inclusión (DEI)</v>
      </c>
      <c r="R406" s="118">
        <f t="array" ref="R406">INDEX(Modelo!$F$1:$H$37,MATCH(1,(DataBase!Q406=Modelo!$G$1:$G$37)*(DataBase!B406=Modelo!$F$1:$F$37),0),3)</f>
        <v>0.23529411764705882</v>
      </c>
      <c r="S406" s="115">
        <f t="shared" si="14"/>
        <v>0</v>
      </c>
      <c r="T406" s="115">
        <f t="shared" si="15"/>
        <v>0</v>
      </c>
    </row>
    <row r="407" spans="1:20" x14ac:dyDescent="0.3">
      <c r="A407" s="115" t="s">
        <v>394</v>
      </c>
      <c r="B407" s="115" t="s">
        <v>379</v>
      </c>
      <c r="C407" s="115" t="s">
        <v>103</v>
      </c>
      <c r="D407" s="115" t="s">
        <v>87</v>
      </c>
      <c r="E407" s="115" t="s">
        <v>86</v>
      </c>
      <c r="F407" s="115" t="s">
        <v>86</v>
      </c>
      <c r="G407" s="115">
        <v>1990</v>
      </c>
      <c r="H407" s="115" t="s">
        <v>125</v>
      </c>
      <c r="I407" s="115">
        <v>0.77142869199999997</v>
      </c>
      <c r="J407" s="115" t="s">
        <v>51</v>
      </c>
      <c r="K407" s="115">
        <f>INDEX(DatosProcesados!$A$1:$BF$101,MATCH(DataBase!A407,DatosProcesados!$A$1:$A$101,0),MATCH(DataBase!J407,DatosProcesados!$A$1:$BF$1,0))</f>
        <v>0</v>
      </c>
      <c r="L407" s="115" t="str">
        <f>INDEX(Modelo!$A$9:$D$89,MATCH(DataBase!$J407,Modelo!$A$9:$A$89,0),MATCH(DataBase!L$1,Modelo!$A$9:$D$9,0))</f>
        <v xml:space="preserve">Impacto social </v>
      </c>
      <c r="M407" s="115" t="str">
        <f>INDEX(Modelo!$A$9:$D$89,MATCH(DataBase!$J407,Modelo!$A$9:$A$89,0),MATCH(DataBase!M$1,Modelo!$A$9:$D$9,0))</f>
        <v>Pilar 5</v>
      </c>
      <c r="N407" s="115" t="str">
        <f>INDEX(Modelo!$A$9:$D$89,MATCH(DataBase!$J407,Modelo!$A$9:$A$89,0),MATCH(DataBase!N$1,Modelo!$A$9:$D$9,0))</f>
        <v>boolean</v>
      </c>
      <c r="O407" s="115" t="b">
        <f t="array" ref="O407">IF(N407="negativo",INDEX($AD$3:$AG$51,MATCH(1,($B407=$AD$3:$AD$51)*($J407=$AE$3:$AE$51),0),3),IF(N407="positivo",INDEX($AD$55:$AG$109,MATCH(1,($B407=$AD$55:$AD$109)*($J407=$AE$55:$AE$109),0),3)))</f>
        <v>0</v>
      </c>
      <c r="P407" s="115" t="b">
        <f t="array" ref="P407">IF(N407="negativo",INDEX($AD$3:$AG$51,MATCH(1,($B407=$AD$3:$AD$51)*($J407=$AE$3:$AE$51),0),4),IF(N407="positivo",INDEX($AD$55:$AG$109,MATCH(1,($B407=$AD$55:$AD$109)*($J407=$AE$55:$AE$109),0),4)))</f>
        <v>0</v>
      </c>
      <c r="Q407" s="115" t="str">
        <f>VLOOKUP(M407,Modelo!$A$2:$C$7,2,0)</f>
        <v>Diversidad, Equidad e Inclusión (DEI)</v>
      </c>
      <c r="R407" s="118">
        <f t="array" ref="R407">INDEX(Modelo!$F$1:$H$37,MATCH(1,(DataBase!Q407=Modelo!$G$1:$G$37)*(DataBase!B407=Modelo!$F$1:$F$37),0),3)</f>
        <v>0.14285714285714285</v>
      </c>
      <c r="S407" s="115">
        <f t="shared" si="14"/>
        <v>0</v>
      </c>
      <c r="T407" s="115">
        <f t="shared" si="15"/>
        <v>0</v>
      </c>
    </row>
    <row r="408" spans="1:20" x14ac:dyDescent="0.3">
      <c r="A408" s="115" t="s">
        <v>383</v>
      </c>
      <c r="B408" s="115" t="s">
        <v>379</v>
      </c>
      <c r="C408" s="115" t="s">
        <v>103</v>
      </c>
      <c r="D408" s="115" t="s">
        <v>86</v>
      </c>
      <c r="E408" s="115" t="s">
        <v>86</v>
      </c>
      <c r="F408" s="115" t="s">
        <v>86</v>
      </c>
      <c r="G408" s="115">
        <v>2014</v>
      </c>
      <c r="H408" s="115" t="s">
        <v>125</v>
      </c>
      <c r="I408" s="115">
        <v>1.314259836</v>
      </c>
      <c r="J408" s="115" t="s">
        <v>51</v>
      </c>
      <c r="K408" s="115" t="str">
        <f>INDEX(DatosProcesados!$A$1:$BF$101,MATCH(DataBase!A408,DatosProcesados!$A$1:$A$101,0),MATCH(DataBase!J408,DatosProcesados!$A$1:$BF$1,0))</f>
        <v>No</v>
      </c>
      <c r="L408" s="115" t="str">
        <f>INDEX(Modelo!$A$9:$D$89,MATCH(DataBase!$J408,Modelo!$A$9:$A$89,0),MATCH(DataBase!L$1,Modelo!$A$9:$D$9,0))</f>
        <v xml:space="preserve">Impacto social </v>
      </c>
      <c r="M408" s="115" t="str">
        <f>INDEX(Modelo!$A$9:$D$89,MATCH(DataBase!$J408,Modelo!$A$9:$A$89,0),MATCH(DataBase!M$1,Modelo!$A$9:$D$9,0))</f>
        <v>Pilar 5</v>
      </c>
      <c r="N408" s="115" t="str">
        <f>INDEX(Modelo!$A$9:$D$89,MATCH(DataBase!$J408,Modelo!$A$9:$A$89,0),MATCH(DataBase!N$1,Modelo!$A$9:$D$9,0))</f>
        <v>boolean</v>
      </c>
      <c r="O408" s="115" t="b">
        <f t="array" ref="O408">IF(N408="negativo",INDEX($AD$3:$AG$51,MATCH(1,($B408=$AD$3:$AD$51)*($J408=$AE$3:$AE$51),0),3),IF(N408="positivo",INDEX($AD$55:$AG$109,MATCH(1,($B408=$AD$55:$AD$109)*($J408=$AE$55:$AE$109),0),3)))</f>
        <v>0</v>
      </c>
      <c r="P408" s="115" t="b">
        <f t="array" ref="P408">IF(N408="negativo",INDEX($AD$3:$AG$51,MATCH(1,($B408=$AD$3:$AD$51)*($J408=$AE$3:$AE$51),0),4),IF(N408="positivo",INDEX($AD$55:$AG$109,MATCH(1,($B408=$AD$55:$AD$109)*($J408=$AE$55:$AE$109),0),4)))</f>
        <v>0</v>
      </c>
      <c r="Q408" s="115" t="str">
        <f>VLOOKUP(M408,Modelo!$A$2:$C$7,2,0)</f>
        <v>Diversidad, Equidad e Inclusión (DEI)</v>
      </c>
      <c r="R408" s="118">
        <f t="array" ref="R408">INDEX(Modelo!$F$1:$H$37,MATCH(1,(DataBase!Q408=Modelo!$G$1:$G$37)*(DataBase!B408=Modelo!$F$1:$F$37),0),3)</f>
        <v>0.14285714285714285</v>
      </c>
      <c r="S408" s="115">
        <f t="shared" si="14"/>
        <v>0</v>
      </c>
      <c r="T408" s="115">
        <f t="shared" si="15"/>
        <v>0</v>
      </c>
    </row>
    <row r="409" spans="1:20" x14ac:dyDescent="0.3">
      <c r="A409" s="115" t="s">
        <v>112</v>
      </c>
      <c r="B409" s="115" t="s">
        <v>84</v>
      </c>
      <c r="C409" s="115" t="s">
        <v>103</v>
      </c>
      <c r="D409" s="115" t="s">
        <v>86</v>
      </c>
      <c r="E409" s="115" t="s">
        <v>86</v>
      </c>
      <c r="F409" s="115" t="s">
        <v>87</v>
      </c>
      <c r="G409" s="115">
        <v>1919</v>
      </c>
      <c r="H409" s="115" t="s">
        <v>125</v>
      </c>
      <c r="I409" s="115">
        <v>15.106042448</v>
      </c>
      <c r="J409" s="115" t="s">
        <v>51</v>
      </c>
      <c r="K409" s="115" t="str">
        <f>INDEX(DatosProcesados!$A$1:$BF$101,MATCH(DataBase!A409,DatosProcesados!$A$1:$A$101,0),MATCH(DataBase!J409,DatosProcesados!$A$1:$BF$1,0))</f>
        <v>Si</v>
      </c>
      <c r="L409" s="115" t="str">
        <f>INDEX(Modelo!$A$9:$D$89,MATCH(DataBase!$J409,Modelo!$A$9:$A$89,0),MATCH(DataBase!L$1,Modelo!$A$9:$D$9,0))</f>
        <v xml:space="preserve">Impacto social </v>
      </c>
      <c r="M409" s="115" t="str">
        <f>INDEX(Modelo!$A$9:$D$89,MATCH(DataBase!$J409,Modelo!$A$9:$A$89,0),MATCH(DataBase!M$1,Modelo!$A$9:$D$9,0))</f>
        <v>Pilar 5</v>
      </c>
      <c r="N409" s="115" t="str">
        <f>INDEX(Modelo!$A$9:$D$89,MATCH(DataBase!$J409,Modelo!$A$9:$A$89,0),MATCH(DataBase!N$1,Modelo!$A$9:$D$9,0))</f>
        <v>boolean</v>
      </c>
      <c r="O409" s="115" t="b">
        <f t="array" ref="O409">IF(N409="negativo",INDEX($AD$3:$AG$51,MATCH(1,($B409=$AD$3:$AD$51)*($J409=$AE$3:$AE$51),0),3),IF(N409="positivo",INDEX($AD$55:$AG$109,MATCH(1,($B409=$AD$55:$AD$109)*($J409=$AE$55:$AE$109),0),3)))</f>
        <v>0</v>
      </c>
      <c r="P409" s="115" t="b">
        <f t="array" ref="P409">IF(N409="negativo",INDEX($AD$3:$AG$51,MATCH(1,($B409=$AD$3:$AD$51)*($J409=$AE$3:$AE$51),0),4),IF(N409="positivo",INDEX($AD$55:$AG$109,MATCH(1,($B409=$AD$55:$AD$109)*($J409=$AE$55:$AE$109),0),4)))</f>
        <v>0</v>
      </c>
      <c r="Q409" s="115" t="str">
        <f>VLOOKUP(M409,Modelo!$A$2:$C$7,2,0)</f>
        <v>Diversidad, Equidad e Inclusión (DEI)</v>
      </c>
      <c r="R409" s="118">
        <f t="array" ref="R409">INDEX(Modelo!$F$1:$H$37,MATCH(1,(DataBase!Q409=Modelo!$G$1:$G$37)*(DataBase!B409=Modelo!$F$1:$F$37),0),3)</f>
        <v>0.29411764705882354</v>
      </c>
      <c r="S409" s="115">
        <f t="shared" si="14"/>
        <v>100</v>
      </c>
      <c r="T409" s="115">
        <f t="shared" si="15"/>
        <v>29.411764705882355</v>
      </c>
    </row>
    <row r="410" spans="1:20" x14ac:dyDescent="0.3">
      <c r="A410" s="115" t="s">
        <v>471</v>
      </c>
      <c r="B410" s="115" t="s">
        <v>467</v>
      </c>
      <c r="C410" s="115" t="s">
        <v>103</v>
      </c>
      <c r="D410" s="115" t="s">
        <v>86</v>
      </c>
      <c r="E410" s="115" t="s">
        <v>86</v>
      </c>
      <c r="F410" s="115" t="s">
        <v>86</v>
      </c>
      <c r="G410" s="115">
        <v>1987</v>
      </c>
      <c r="H410" s="115" t="s">
        <v>125</v>
      </c>
      <c r="I410" s="115">
        <v>0.711210393</v>
      </c>
      <c r="J410" s="115" t="s">
        <v>51</v>
      </c>
      <c r="K410" s="115">
        <f>INDEX(DatosProcesados!$A$1:$BF$101,MATCH(DataBase!A410,DatosProcesados!$A$1:$A$101,0),MATCH(DataBase!J410,DatosProcesados!$A$1:$BF$1,0))</f>
        <v>0</v>
      </c>
      <c r="L410" s="115" t="str">
        <f>INDEX(Modelo!$A$9:$D$89,MATCH(DataBase!$J410,Modelo!$A$9:$A$89,0),MATCH(DataBase!L$1,Modelo!$A$9:$D$9,0))</f>
        <v xml:space="preserve">Impacto social </v>
      </c>
      <c r="M410" s="115" t="str">
        <f>INDEX(Modelo!$A$9:$D$89,MATCH(DataBase!$J410,Modelo!$A$9:$A$89,0),MATCH(DataBase!M$1,Modelo!$A$9:$D$9,0))</f>
        <v>Pilar 5</v>
      </c>
      <c r="N410" s="115" t="str">
        <f>INDEX(Modelo!$A$9:$D$89,MATCH(DataBase!$J410,Modelo!$A$9:$A$89,0),MATCH(DataBase!N$1,Modelo!$A$9:$D$9,0))</f>
        <v>boolean</v>
      </c>
      <c r="O410" s="115" t="b">
        <f t="array" ref="O410">IF(N410="negativo",INDEX($AD$3:$AG$51,MATCH(1,($B410=$AD$3:$AD$51)*($J410=$AE$3:$AE$51),0),3),IF(N410="positivo",INDEX($AD$55:$AG$109,MATCH(1,($B410=$AD$55:$AD$109)*($J410=$AE$55:$AE$109),0),3)))</f>
        <v>0</v>
      </c>
      <c r="P410" s="115" t="b">
        <f t="array" ref="P410">IF(N410="negativo",INDEX($AD$3:$AG$51,MATCH(1,($B410=$AD$3:$AD$51)*($J410=$AE$3:$AE$51),0),4),IF(N410="positivo",INDEX($AD$55:$AG$109,MATCH(1,($B410=$AD$55:$AD$109)*($J410=$AE$55:$AE$109),0),4)))</f>
        <v>0</v>
      </c>
      <c r="Q410" s="115" t="str">
        <f>VLOOKUP(M410,Modelo!$A$2:$C$7,2,0)</f>
        <v>Diversidad, Equidad e Inclusión (DEI)</v>
      </c>
      <c r="R410" s="118">
        <f t="array" ref="R410">INDEX(Modelo!$F$1:$H$37,MATCH(1,(DataBase!Q410=Modelo!$G$1:$G$37)*(DataBase!B410=Modelo!$F$1:$F$37),0),3)</f>
        <v>0.14285714285714285</v>
      </c>
      <c r="S410" s="115">
        <f t="shared" si="14"/>
        <v>0</v>
      </c>
      <c r="T410" s="115">
        <f t="shared" si="15"/>
        <v>0</v>
      </c>
    </row>
    <row r="411" spans="1:20" x14ac:dyDescent="0.3">
      <c r="A411" s="115" t="s">
        <v>466</v>
      </c>
      <c r="B411" s="115" t="s">
        <v>467</v>
      </c>
      <c r="C411" s="115" t="s">
        <v>103</v>
      </c>
      <c r="D411" s="115" t="s">
        <v>87</v>
      </c>
      <c r="E411" s="115" t="s">
        <v>86</v>
      </c>
      <c r="F411" s="115" t="s">
        <v>86</v>
      </c>
      <c r="G411" s="115">
        <v>1969</v>
      </c>
      <c r="H411" s="115" t="s">
        <v>125</v>
      </c>
      <c r="I411" s="115">
        <v>2.4231643530000002</v>
      </c>
      <c r="J411" s="115" t="s">
        <v>51</v>
      </c>
      <c r="K411" s="115" t="str">
        <f>INDEX(DatosProcesados!$A$1:$BF$101,MATCH(DataBase!A411,DatosProcesados!$A$1:$A$101,0),MATCH(DataBase!J411,DatosProcesados!$A$1:$BF$1,0))</f>
        <v>No informa</v>
      </c>
      <c r="L411" s="115" t="str">
        <f>INDEX(Modelo!$A$9:$D$89,MATCH(DataBase!$J411,Modelo!$A$9:$A$89,0),MATCH(DataBase!L$1,Modelo!$A$9:$D$9,0))</f>
        <v xml:space="preserve">Impacto social </v>
      </c>
      <c r="M411" s="115" t="str">
        <f>INDEX(Modelo!$A$9:$D$89,MATCH(DataBase!$J411,Modelo!$A$9:$A$89,0),MATCH(DataBase!M$1,Modelo!$A$9:$D$9,0))</f>
        <v>Pilar 5</v>
      </c>
      <c r="N411" s="115" t="str">
        <f>INDEX(Modelo!$A$9:$D$89,MATCH(DataBase!$J411,Modelo!$A$9:$A$89,0),MATCH(DataBase!N$1,Modelo!$A$9:$D$9,0))</f>
        <v>boolean</v>
      </c>
      <c r="O411" s="115" t="b">
        <f t="array" ref="O411">IF(N411="negativo",INDEX($AD$3:$AG$51,MATCH(1,($B411=$AD$3:$AD$51)*($J411=$AE$3:$AE$51),0),3),IF(N411="positivo",INDEX($AD$55:$AG$109,MATCH(1,($B411=$AD$55:$AD$109)*($J411=$AE$55:$AE$109),0),3)))</f>
        <v>0</v>
      </c>
      <c r="P411" s="115" t="b">
        <f t="array" ref="P411">IF(N411="negativo",INDEX($AD$3:$AG$51,MATCH(1,($B411=$AD$3:$AD$51)*($J411=$AE$3:$AE$51),0),4),IF(N411="positivo",INDEX($AD$55:$AG$109,MATCH(1,($B411=$AD$55:$AD$109)*($J411=$AE$55:$AE$109),0),4)))</f>
        <v>0</v>
      </c>
      <c r="Q411" s="115" t="str">
        <f>VLOOKUP(M411,Modelo!$A$2:$C$7,2,0)</f>
        <v>Diversidad, Equidad e Inclusión (DEI)</v>
      </c>
      <c r="R411" s="118">
        <f t="array" ref="R411">INDEX(Modelo!$F$1:$H$37,MATCH(1,(DataBase!Q411=Modelo!$G$1:$G$37)*(DataBase!B411=Modelo!$F$1:$F$37),0),3)</f>
        <v>0.14285714285714285</v>
      </c>
      <c r="S411" s="115">
        <f t="shared" si="14"/>
        <v>0</v>
      </c>
      <c r="T411" s="115">
        <f t="shared" si="15"/>
        <v>0</v>
      </c>
    </row>
    <row r="412" spans="1:20" x14ac:dyDescent="0.3">
      <c r="A412" s="115" t="s">
        <v>207</v>
      </c>
      <c r="B412" s="115" t="s">
        <v>84</v>
      </c>
      <c r="C412" s="115" t="s">
        <v>103</v>
      </c>
      <c r="D412" s="115" t="s">
        <v>86</v>
      </c>
      <c r="E412" s="115" t="s">
        <v>87</v>
      </c>
      <c r="F412" s="115" t="s">
        <v>86</v>
      </c>
      <c r="G412" s="115">
        <v>1870</v>
      </c>
      <c r="H412" s="115" t="s">
        <v>125</v>
      </c>
      <c r="I412" s="115">
        <v>0</v>
      </c>
      <c r="J412" s="115" t="s">
        <v>51</v>
      </c>
      <c r="K412" s="115" t="str">
        <f>INDEX(DatosProcesados!$A$1:$BF$101,MATCH(DataBase!A412,DatosProcesados!$A$1:$A$101,0),MATCH(DataBase!J412,DatosProcesados!$A$1:$BF$1,0))</f>
        <v>Si</v>
      </c>
      <c r="L412" s="115" t="str">
        <f>INDEX(Modelo!$A$9:$D$89,MATCH(DataBase!$J412,Modelo!$A$9:$A$89,0),MATCH(DataBase!L$1,Modelo!$A$9:$D$9,0))</f>
        <v xml:space="preserve">Impacto social </v>
      </c>
      <c r="M412" s="115" t="str">
        <f>INDEX(Modelo!$A$9:$D$89,MATCH(DataBase!$J412,Modelo!$A$9:$A$89,0),MATCH(DataBase!M$1,Modelo!$A$9:$D$9,0))</f>
        <v>Pilar 5</v>
      </c>
      <c r="N412" s="115" t="str">
        <f>INDEX(Modelo!$A$9:$D$89,MATCH(DataBase!$J412,Modelo!$A$9:$A$89,0),MATCH(DataBase!N$1,Modelo!$A$9:$D$9,0))</f>
        <v>boolean</v>
      </c>
      <c r="O412" s="115" t="b">
        <f t="array" ref="O412">IF(N412="negativo",INDEX($AD$3:$AG$51,MATCH(1,($B412=$AD$3:$AD$51)*($J412=$AE$3:$AE$51),0),3),IF(N412="positivo",INDEX($AD$55:$AG$109,MATCH(1,($B412=$AD$55:$AD$109)*($J412=$AE$55:$AE$109),0),3)))</f>
        <v>0</v>
      </c>
      <c r="P412" s="115" t="b">
        <f t="array" ref="P412">IF(N412="negativo",INDEX($AD$3:$AG$51,MATCH(1,($B412=$AD$3:$AD$51)*($J412=$AE$3:$AE$51),0),4),IF(N412="positivo",INDEX($AD$55:$AG$109,MATCH(1,($B412=$AD$55:$AD$109)*($J412=$AE$55:$AE$109),0),4)))</f>
        <v>0</v>
      </c>
      <c r="Q412" s="115" t="str">
        <f>VLOOKUP(M412,Modelo!$A$2:$C$7,2,0)</f>
        <v>Diversidad, Equidad e Inclusión (DEI)</v>
      </c>
      <c r="R412" s="118">
        <f t="array" ref="R412">INDEX(Modelo!$F$1:$H$37,MATCH(1,(DataBase!Q412=Modelo!$G$1:$G$37)*(DataBase!B412=Modelo!$F$1:$F$37),0),3)</f>
        <v>0.29411764705882354</v>
      </c>
      <c r="S412" s="115">
        <f t="shared" si="14"/>
        <v>100</v>
      </c>
      <c r="T412" s="115">
        <f t="shared" si="15"/>
        <v>29.411764705882355</v>
      </c>
    </row>
    <row r="413" spans="1:20" x14ac:dyDescent="0.3">
      <c r="A413" s="115" t="s">
        <v>204</v>
      </c>
      <c r="B413" s="115" t="s">
        <v>84</v>
      </c>
      <c r="C413" s="115" t="s">
        <v>103</v>
      </c>
      <c r="D413" s="115" t="s">
        <v>86</v>
      </c>
      <c r="E413" s="115" t="s">
        <v>87</v>
      </c>
      <c r="F413" s="115" t="s">
        <v>87</v>
      </c>
      <c r="G413" s="115">
        <v>1875</v>
      </c>
      <c r="H413" s="115" t="s">
        <v>125</v>
      </c>
      <c r="I413" s="115">
        <v>0</v>
      </c>
      <c r="J413" s="115" t="s">
        <v>51</v>
      </c>
      <c r="K413" s="115" t="str">
        <f>INDEX(DatosProcesados!$A$1:$BF$101,MATCH(DataBase!A413,DatosProcesados!$A$1:$A$101,0),MATCH(DataBase!J413,DatosProcesados!$A$1:$BF$1,0))</f>
        <v>No</v>
      </c>
      <c r="L413" s="115" t="str">
        <f>INDEX(Modelo!$A$9:$D$89,MATCH(DataBase!$J413,Modelo!$A$9:$A$89,0),MATCH(DataBase!L$1,Modelo!$A$9:$D$9,0))</f>
        <v xml:space="preserve">Impacto social </v>
      </c>
      <c r="M413" s="115" t="str">
        <f>INDEX(Modelo!$A$9:$D$89,MATCH(DataBase!$J413,Modelo!$A$9:$A$89,0),MATCH(DataBase!M$1,Modelo!$A$9:$D$9,0))</f>
        <v>Pilar 5</v>
      </c>
      <c r="N413" s="115" t="str">
        <f>INDEX(Modelo!$A$9:$D$89,MATCH(DataBase!$J413,Modelo!$A$9:$A$89,0),MATCH(DataBase!N$1,Modelo!$A$9:$D$9,0))</f>
        <v>boolean</v>
      </c>
      <c r="O413" s="115" t="b">
        <f t="array" ref="O413">IF(N413="negativo",INDEX($AD$3:$AG$51,MATCH(1,($B413=$AD$3:$AD$51)*($J413=$AE$3:$AE$51),0),3),IF(N413="positivo",INDEX($AD$55:$AG$109,MATCH(1,($B413=$AD$55:$AD$109)*($J413=$AE$55:$AE$109),0),3)))</f>
        <v>0</v>
      </c>
      <c r="P413" s="115" t="b">
        <f t="array" ref="P413">IF(N413="negativo",INDEX($AD$3:$AG$51,MATCH(1,($B413=$AD$3:$AD$51)*($J413=$AE$3:$AE$51),0),4),IF(N413="positivo",INDEX($AD$55:$AG$109,MATCH(1,($B413=$AD$55:$AD$109)*($J413=$AE$55:$AE$109),0),4)))</f>
        <v>0</v>
      </c>
      <c r="Q413" s="115" t="str">
        <f>VLOOKUP(M413,Modelo!$A$2:$C$7,2,0)</f>
        <v>Diversidad, Equidad e Inclusión (DEI)</v>
      </c>
      <c r="R413" s="118">
        <f t="array" ref="R413">INDEX(Modelo!$F$1:$H$37,MATCH(1,(DataBase!Q413=Modelo!$G$1:$G$37)*(DataBase!B413=Modelo!$F$1:$F$37),0),3)</f>
        <v>0.29411764705882354</v>
      </c>
      <c r="S413" s="115">
        <f t="shared" si="14"/>
        <v>0</v>
      </c>
      <c r="T413" s="115">
        <f t="shared" si="15"/>
        <v>0</v>
      </c>
    </row>
    <row r="414" spans="1:20" x14ac:dyDescent="0.3">
      <c r="A414" s="115" t="s">
        <v>226</v>
      </c>
      <c r="B414" s="115" t="s">
        <v>216</v>
      </c>
      <c r="C414" s="115" t="s">
        <v>103</v>
      </c>
      <c r="D414" s="115" t="s">
        <v>86</v>
      </c>
      <c r="E414" s="115" t="s">
        <v>86</v>
      </c>
      <c r="F414" s="115" t="s">
        <v>87</v>
      </c>
      <c r="G414" s="115">
        <v>1889</v>
      </c>
      <c r="H414" s="115" t="s">
        <v>125</v>
      </c>
      <c r="I414" s="115">
        <v>8.6157743510000007</v>
      </c>
      <c r="J414" s="115" t="s">
        <v>51</v>
      </c>
      <c r="K414" s="115" t="str">
        <f>INDEX(DatosProcesados!$A$1:$BF$101,MATCH(DataBase!A414,DatosProcesados!$A$1:$A$101,0),MATCH(DataBase!J414,DatosProcesados!$A$1:$BF$1,0))</f>
        <v>No</v>
      </c>
      <c r="L414" s="115" t="str">
        <f>INDEX(Modelo!$A$9:$D$89,MATCH(DataBase!$J414,Modelo!$A$9:$A$89,0),MATCH(DataBase!L$1,Modelo!$A$9:$D$9,0))</f>
        <v xml:space="preserve">Impacto social </v>
      </c>
      <c r="M414" s="115" t="str">
        <f>INDEX(Modelo!$A$9:$D$89,MATCH(DataBase!$J414,Modelo!$A$9:$A$89,0),MATCH(DataBase!M$1,Modelo!$A$9:$D$9,0))</f>
        <v>Pilar 5</v>
      </c>
      <c r="N414" s="115" t="str">
        <f>INDEX(Modelo!$A$9:$D$89,MATCH(DataBase!$J414,Modelo!$A$9:$A$89,0),MATCH(DataBase!N$1,Modelo!$A$9:$D$9,0))</f>
        <v>boolean</v>
      </c>
      <c r="O414" s="115" t="b">
        <f t="array" ref="O414">IF(N414="negativo",INDEX($AD$3:$AG$51,MATCH(1,($B414=$AD$3:$AD$51)*($J414=$AE$3:$AE$51),0),3),IF(N414="positivo",INDEX($AD$55:$AG$109,MATCH(1,($B414=$AD$55:$AD$109)*($J414=$AE$55:$AE$109),0),3)))</f>
        <v>0</v>
      </c>
      <c r="P414" s="115" t="b">
        <f t="array" ref="P414">IF(N414="negativo",INDEX($AD$3:$AG$51,MATCH(1,($B414=$AD$3:$AD$51)*($J414=$AE$3:$AE$51),0),4),IF(N414="positivo",INDEX($AD$55:$AG$109,MATCH(1,($B414=$AD$55:$AD$109)*($J414=$AE$55:$AE$109),0),4)))</f>
        <v>0</v>
      </c>
      <c r="Q414" s="115" t="str">
        <f>VLOOKUP(M414,Modelo!$A$2:$C$7,2,0)</f>
        <v>Diversidad, Equidad e Inclusión (DEI)</v>
      </c>
      <c r="R414" s="118">
        <f t="array" ref="R414">INDEX(Modelo!$F$1:$H$37,MATCH(1,(DataBase!Q414=Modelo!$G$1:$G$37)*(DataBase!B414=Modelo!$F$1:$F$37),0),3)</f>
        <v>0.15789473684210525</v>
      </c>
      <c r="S414" s="115">
        <f t="shared" si="14"/>
        <v>0</v>
      </c>
      <c r="T414" s="115">
        <f t="shared" si="15"/>
        <v>0</v>
      </c>
    </row>
    <row r="415" spans="1:20" x14ac:dyDescent="0.3">
      <c r="A415" s="115" t="s">
        <v>287</v>
      </c>
      <c r="B415" s="115" t="s">
        <v>216</v>
      </c>
      <c r="C415" s="115" t="s">
        <v>103</v>
      </c>
      <c r="D415" s="115" t="s">
        <v>86</v>
      </c>
      <c r="E415" s="115" t="s">
        <v>86</v>
      </c>
      <c r="F415" s="115" t="s">
        <v>87</v>
      </c>
      <c r="G415" s="115">
        <v>2000</v>
      </c>
      <c r="H415" s="115" t="s">
        <v>125</v>
      </c>
      <c r="I415" s="115">
        <v>1.8730507999999999</v>
      </c>
      <c r="J415" s="115" t="s">
        <v>51</v>
      </c>
      <c r="K415" s="115" t="str">
        <f>INDEX(DatosProcesados!$A$1:$BF$101,MATCH(DataBase!A415,DatosProcesados!$A$1:$A$101,0),MATCH(DataBase!J415,DatosProcesados!$A$1:$BF$1,0))</f>
        <v>No</v>
      </c>
      <c r="L415" s="115" t="str">
        <f>INDEX(Modelo!$A$9:$D$89,MATCH(DataBase!$J415,Modelo!$A$9:$A$89,0),MATCH(DataBase!L$1,Modelo!$A$9:$D$9,0))</f>
        <v xml:space="preserve">Impacto social </v>
      </c>
      <c r="M415" s="115" t="str">
        <f>INDEX(Modelo!$A$9:$D$89,MATCH(DataBase!$J415,Modelo!$A$9:$A$89,0),MATCH(DataBase!M$1,Modelo!$A$9:$D$9,0))</f>
        <v>Pilar 5</v>
      </c>
      <c r="N415" s="115" t="str">
        <f>INDEX(Modelo!$A$9:$D$89,MATCH(DataBase!$J415,Modelo!$A$9:$A$89,0),MATCH(DataBase!N$1,Modelo!$A$9:$D$9,0))</f>
        <v>boolean</v>
      </c>
      <c r="O415" s="115" t="b">
        <f t="array" ref="O415">IF(N415="negativo",INDEX($AD$3:$AG$51,MATCH(1,($B415=$AD$3:$AD$51)*($J415=$AE$3:$AE$51),0),3),IF(N415="positivo",INDEX($AD$55:$AG$109,MATCH(1,($B415=$AD$55:$AD$109)*($J415=$AE$55:$AE$109),0),3)))</f>
        <v>0</v>
      </c>
      <c r="P415" s="115" t="b">
        <f t="array" ref="P415">IF(N415="negativo",INDEX($AD$3:$AG$51,MATCH(1,($B415=$AD$3:$AD$51)*($J415=$AE$3:$AE$51),0),4),IF(N415="positivo",INDEX($AD$55:$AG$109,MATCH(1,($B415=$AD$55:$AD$109)*($J415=$AE$55:$AE$109),0),4)))</f>
        <v>0</v>
      </c>
      <c r="Q415" s="115" t="str">
        <f>VLOOKUP(M415,Modelo!$A$2:$C$7,2,0)</f>
        <v>Diversidad, Equidad e Inclusión (DEI)</v>
      </c>
      <c r="R415" s="118">
        <f t="array" ref="R415">INDEX(Modelo!$F$1:$H$37,MATCH(1,(DataBase!Q415=Modelo!$G$1:$G$37)*(DataBase!B415=Modelo!$F$1:$F$37),0),3)</f>
        <v>0.15789473684210525</v>
      </c>
      <c r="S415" s="115">
        <f t="shared" si="14"/>
        <v>0</v>
      </c>
      <c r="T415" s="115">
        <f t="shared" si="15"/>
        <v>0</v>
      </c>
    </row>
    <row r="416" spans="1:20" x14ac:dyDescent="0.3">
      <c r="A416" s="115" t="s">
        <v>345</v>
      </c>
      <c r="B416" s="115" t="s">
        <v>313</v>
      </c>
      <c r="C416" s="115" t="s">
        <v>103</v>
      </c>
      <c r="D416" s="115" t="s">
        <v>86</v>
      </c>
      <c r="E416" s="115" t="s">
        <v>86</v>
      </c>
      <c r="F416" s="115" t="s">
        <v>86</v>
      </c>
      <c r="G416" s="115">
        <v>2004</v>
      </c>
      <c r="H416" s="115" t="s">
        <v>125</v>
      </c>
      <c r="I416" s="115">
        <v>4.5125503050000004</v>
      </c>
      <c r="J416" s="115" t="s">
        <v>51</v>
      </c>
      <c r="K416" s="115">
        <f>INDEX(DatosProcesados!$A$1:$BF$101,MATCH(DataBase!A416,DatosProcesados!$A$1:$A$101,0),MATCH(DataBase!J416,DatosProcesados!$A$1:$BF$1,0))</f>
        <v>0</v>
      </c>
      <c r="L416" s="115" t="str">
        <f>INDEX(Modelo!$A$9:$D$89,MATCH(DataBase!$J416,Modelo!$A$9:$A$89,0),MATCH(DataBase!L$1,Modelo!$A$9:$D$9,0))</f>
        <v xml:space="preserve">Impacto social </v>
      </c>
      <c r="M416" s="115" t="str">
        <f>INDEX(Modelo!$A$9:$D$89,MATCH(DataBase!$J416,Modelo!$A$9:$A$89,0),MATCH(DataBase!M$1,Modelo!$A$9:$D$9,0))</f>
        <v>Pilar 5</v>
      </c>
      <c r="N416" s="115" t="str">
        <f>INDEX(Modelo!$A$9:$D$89,MATCH(DataBase!$J416,Modelo!$A$9:$A$89,0),MATCH(DataBase!N$1,Modelo!$A$9:$D$9,0))</f>
        <v>boolean</v>
      </c>
      <c r="O416" s="115" t="b">
        <f t="array" ref="O416">IF(N416="negativo",INDEX($AD$3:$AG$51,MATCH(1,($B416=$AD$3:$AD$51)*($J416=$AE$3:$AE$51),0),3),IF(N416="positivo",INDEX($AD$55:$AG$109,MATCH(1,($B416=$AD$55:$AD$109)*($J416=$AE$55:$AE$109),0),3)))</f>
        <v>0</v>
      </c>
      <c r="P416" s="115" t="b">
        <f t="array" ref="P416">IF(N416="negativo",INDEX($AD$3:$AG$51,MATCH(1,($B416=$AD$3:$AD$51)*($J416=$AE$3:$AE$51),0),4),IF(N416="positivo",INDEX($AD$55:$AG$109,MATCH(1,($B416=$AD$55:$AD$109)*($J416=$AE$55:$AE$109),0),4)))</f>
        <v>0</v>
      </c>
      <c r="Q416" s="115" t="str">
        <f>VLOOKUP(M416,Modelo!$A$2:$C$7,2,0)</f>
        <v>Diversidad, Equidad e Inclusión (DEI)</v>
      </c>
      <c r="R416" s="118">
        <f t="array" ref="R416">INDEX(Modelo!$F$1:$H$37,MATCH(1,(DataBase!Q416=Modelo!$G$1:$G$37)*(DataBase!B416=Modelo!$F$1:$F$37),0),3)</f>
        <v>0.23529411764705882</v>
      </c>
      <c r="S416" s="115">
        <f t="shared" si="14"/>
        <v>0</v>
      </c>
      <c r="T416" s="115">
        <f t="shared" si="15"/>
        <v>0</v>
      </c>
    </row>
    <row r="417" spans="1:20" x14ac:dyDescent="0.3">
      <c r="A417" s="115" t="s">
        <v>464</v>
      </c>
      <c r="B417" s="115" t="s">
        <v>407</v>
      </c>
      <c r="C417" s="115" t="s">
        <v>103</v>
      </c>
      <c r="D417" s="115" t="s">
        <v>86</v>
      </c>
      <c r="E417" s="115" t="s">
        <v>86</v>
      </c>
      <c r="F417" s="115" t="s">
        <v>87</v>
      </c>
      <c r="G417" s="115">
        <v>1990</v>
      </c>
      <c r="H417" s="115" t="s">
        <v>281</v>
      </c>
      <c r="I417" s="115">
        <v>0.89502277900000005</v>
      </c>
      <c r="J417" s="115" t="s">
        <v>51</v>
      </c>
      <c r="K417" s="115" t="str">
        <f>INDEX(DatosProcesados!$A$1:$BF$101,MATCH(DataBase!A417,DatosProcesados!$A$1:$A$101,0),MATCH(DataBase!J417,DatosProcesados!$A$1:$BF$1,0))</f>
        <v>No</v>
      </c>
      <c r="L417" s="115" t="str">
        <f>INDEX(Modelo!$A$9:$D$89,MATCH(DataBase!$J417,Modelo!$A$9:$A$89,0),MATCH(DataBase!L$1,Modelo!$A$9:$D$9,0))</f>
        <v xml:space="preserve">Impacto social </v>
      </c>
      <c r="M417" s="115" t="str">
        <f>INDEX(Modelo!$A$9:$D$89,MATCH(DataBase!$J417,Modelo!$A$9:$A$89,0),MATCH(DataBase!M$1,Modelo!$A$9:$D$9,0))</f>
        <v>Pilar 5</v>
      </c>
      <c r="N417" s="115" t="str">
        <f>INDEX(Modelo!$A$9:$D$89,MATCH(DataBase!$J417,Modelo!$A$9:$A$89,0),MATCH(DataBase!N$1,Modelo!$A$9:$D$9,0))</f>
        <v>boolean</v>
      </c>
      <c r="O417" s="115" t="b">
        <f t="array" ref="O417">IF(N417="negativo",INDEX($AD$3:$AG$51,MATCH(1,($B417=$AD$3:$AD$51)*($J417=$AE$3:$AE$51),0),3),IF(N417="positivo",INDEX($AD$55:$AG$109,MATCH(1,($B417=$AD$55:$AD$109)*($J417=$AE$55:$AE$109),0),3)))</f>
        <v>0</v>
      </c>
      <c r="P417" s="115" t="b">
        <f t="array" ref="P417">IF(N417="negativo",INDEX($AD$3:$AG$51,MATCH(1,($B417=$AD$3:$AD$51)*($J417=$AE$3:$AE$51),0),4),IF(N417="positivo",INDEX($AD$55:$AG$109,MATCH(1,($B417=$AD$55:$AD$109)*($J417=$AE$55:$AE$109),0),4)))</f>
        <v>0</v>
      </c>
      <c r="Q417" s="115" t="str">
        <f>VLOOKUP(M417,Modelo!$A$2:$C$7,2,0)</f>
        <v>Diversidad, Equidad e Inclusión (DEI)</v>
      </c>
      <c r="R417" s="118">
        <f t="array" ref="R417">INDEX(Modelo!$F$1:$H$37,MATCH(1,(DataBase!Q417=Modelo!$G$1:$G$37)*(DataBase!B417=Modelo!$F$1:$F$37),0),3)</f>
        <v>0.11538461538461539</v>
      </c>
      <c r="S417" s="115">
        <f t="shared" si="14"/>
        <v>0</v>
      </c>
      <c r="T417" s="115">
        <f t="shared" si="15"/>
        <v>0</v>
      </c>
    </row>
    <row r="418" spans="1:20" x14ac:dyDescent="0.3">
      <c r="A418" s="115" t="s">
        <v>296</v>
      </c>
      <c r="B418" s="115" t="s">
        <v>216</v>
      </c>
      <c r="C418" s="115" t="s">
        <v>103</v>
      </c>
      <c r="D418" s="115" t="s">
        <v>86</v>
      </c>
      <c r="E418" s="115" t="s">
        <v>86</v>
      </c>
      <c r="F418" s="115" t="s">
        <v>87</v>
      </c>
      <c r="G418" s="115">
        <v>1944</v>
      </c>
      <c r="H418" s="115" t="s">
        <v>125</v>
      </c>
      <c r="I418" s="115">
        <v>1.7785578609999999</v>
      </c>
      <c r="J418" s="115" t="s">
        <v>51</v>
      </c>
      <c r="K418" s="115" t="str">
        <f>INDEX(DatosProcesados!$A$1:$BF$101,MATCH(DataBase!A418,DatosProcesados!$A$1:$A$101,0),MATCH(DataBase!J418,DatosProcesados!$A$1:$BF$1,0))</f>
        <v>No</v>
      </c>
      <c r="L418" s="115" t="str">
        <f>INDEX(Modelo!$A$9:$D$89,MATCH(DataBase!$J418,Modelo!$A$9:$A$89,0),MATCH(DataBase!L$1,Modelo!$A$9:$D$9,0))</f>
        <v xml:space="preserve">Impacto social </v>
      </c>
      <c r="M418" s="115" t="str">
        <f>INDEX(Modelo!$A$9:$D$89,MATCH(DataBase!$J418,Modelo!$A$9:$A$89,0),MATCH(DataBase!M$1,Modelo!$A$9:$D$9,0))</f>
        <v>Pilar 5</v>
      </c>
      <c r="N418" s="115" t="str">
        <f>INDEX(Modelo!$A$9:$D$89,MATCH(DataBase!$J418,Modelo!$A$9:$A$89,0),MATCH(DataBase!N$1,Modelo!$A$9:$D$9,0))</f>
        <v>boolean</v>
      </c>
      <c r="O418" s="115" t="b">
        <f t="array" ref="O418">IF(N418="negativo",INDEX($AD$3:$AG$51,MATCH(1,($B418=$AD$3:$AD$51)*($J418=$AE$3:$AE$51),0),3),IF(N418="positivo",INDEX($AD$55:$AG$109,MATCH(1,($B418=$AD$55:$AD$109)*($J418=$AE$55:$AE$109),0),3)))</f>
        <v>0</v>
      </c>
      <c r="P418" s="115" t="b">
        <f t="array" ref="P418">IF(N418="negativo",INDEX($AD$3:$AG$51,MATCH(1,($B418=$AD$3:$AD$51)*($J418=$AE$3:$AE$51),0),4),IF(N418="positivo",INDEX($AD$55:$AG$109,MATCH(1,($B418=$AD$55:$AD$109)*($J418=$AE$55:$AE$109),0),4)))</f>
        <v>0</v>
      </c>
      <c r="Q418" s="115" t="str">
        <f>VLOOKUP(M418,Modelo!$A$2:$C$7,2,0)</f>
        <v>Diversidad, Equidad e Inclusión (DEI)</v>
      </c>
      <c r="R418" s="118">
        <f t="array" ref="R418">INDEX(Modelo!$F$1:$H$37,MATCH(1,(DataBase!Q418=Modelo!$G$1:$G$37)*(DataBase!B418=Modelo!$F$1:$F$37),0),3)</f>
        <v>0.15789473684210525</v>
      </c>
      <c r="S418" s="115">
        <f t="shared" si="14"/>
        <v>0</v>
      </c>
      <c r="T418" s="115">
        <f t="shared" si="15"/>
        <v>0</v>
      </c>
    </row>
    <row r="419" spans="1:20" x14ac:dyDescent="0.3">
      <c r="A419" s="115" t="s">
        <v>134</v>
      </c>
      <c r="B419" s="115" t="s">
        <v>84</v>
      </c>
      <c r="C419" s="115" t="s">
        <v>103</v>
      </c>
      <c r="D419" s="115" t="s">
        <v>86</v>
      </c>
      <c r="E419" s="115" t="s">
        <v>87</v>
      </c>
      <c r="F419" s="115" t="s">
        <v>87</v>
      </c>
      <c r="G419" s="115">
        <v>2001</v>
      </c>
      <c r="H419" s="115" t="s">
        <v>125</v>
      </c>
      <c r="I419" s="115">
        <v>6.5475670460000002</v>
      </c>
      <c r="J419" s="115" t="s">
        <v>51</v>
      </c>
      <c r="K419" s="115" t="str">
        <f>INDEX(DatosProcesados!$A$1:$BF$101,MATCH(DataBase!A419,DatosProcesados!$A$1:$A$101,0),MATCH(DataBase!J419,DatosProcesados!$A$1:$BF$1,0))</f>
        <v>No</v>
      </c>
      <c r="L419" s="115" t="str">
        <f>INDEX(Modelo!$A$9:$D$89,MATCH(DataBase!$J419,Modelo!$A$9:$A$89,0),MATCH(DataBase!L$1,Modelo!$A$9:$D$9,0))</f>
        <v xml:space="preserve">Impacto social </v>
      </c>
      <c r="M419" s="115" t="str">
        <f>INDEX(Modelo!$A$9:$D$89,MATCH(DataBase!$J419,Modelo!$A$9:$A$89,0),MATCH(DataBase!M$1,Modelo!$A$9:$D$9,0))</f>
        <v>Pilar 5</v>
      </c>
      <c r="N419" s="115" t="str">
        <f>INDEX(Modelo!$A$9:$D$89,MATCH(DataBase!$J419,Modelo!$A$9:$A$89,0),MATCH(DataBase!N$1,Modelo!$A$9:$D$9,0))</f>
        <v>boolean</v>
      </c>
      <c r="O419" s="115" t="b">
        <f t="array" ref="O419">IF(N419="negativo",INDEX($AD$3:$AG$51,MATCH(1,($B419=$AD$3:$AD$51)*($J419=$AE$3:$AE$51),0),3),IF(N419="positivo",INDEX($AD$55:$AG$109,MATCH(1,($B419=$AD$55:$AD$109)*($J419=$AE$55:$AE$109),0),3)))</f>
        <v>0</v>
      </c>
      <c r="P419" s="115" t="b">
        <f t="array" ref="P419">IF(N419="negativo",INDEX($AD$3:$AG$51,MATCH(1,($B419=$AD$3:$AD$51)*($J419=$AE$3:$AE$51),0),4),IF(N419="positivo",INDEX($AD$55:$AG$109,MATCH(1,($B419=$AD$55:$AD$109)*($J419=$AE$55:$AE$109),0),4)))</f>
        <v>0</v>
      </c>
      <c r="Q419" s="115" t="str">
        <f>VLOOKUP(M419,Modelo!$A$2:$C$7,2,0)</f>
        <v>Diversidad, Equidad e Inclusión (DEI)</v>
      </c>
      <c r="R419" s="118">
        <f t="array" ref="R419">INDEX(Modelo!$F$1:$H$37,MATCH(1,(DataBase!Q419=Modelo!$G$1:$G$37)*(DataBase!B419=Modelo!$F$1:$F$37),0),3)</f>
        <v>0.29411764705882354</v>
      </c>
      <c r="S419" s="115">
        <f t="shared" si="14"/>
        <v>0</v>
      </c>
      <c r="T419" s="115">
        <f t="shared" si="15"/>
        <v>0</v>
      </c>
    </row>
    <row r="420" spans="1:20" x14ac:dyDescent="0.3">
      <c r="A420" s="115" t="s">
        <v>290</v>
      </c>
      <c r="B420" s="115" t="s">
        <v>216</v>
      </c>
      <c r="C420" s="115" t="s">
        <v>103</v>
      </c>
      <c r="D420" s="115" t="s">
        <v>86</v>
      </c>
      <c r="E420" s="115" t="s">
        <v>87</v>
      </c>
      <c r="F420" s="115" t="s">
        <v>87</v>
      </c>
      <c r="G420" s="115">
        <v>1934</v>
      </c>
      <c r="H420" s="115" t="s">
        <v>125</v>
      </c>
      <c r="I420" s="115">
        <v>1.84479215</v>
      </c>
      <c r="J420" s="115" t="s">
        <v>51</v>
      </c>
      <c r="K420" s="115" t="str">
        <f>INDEX(DatosProcesados!$A$1:$BF$101,MATCH(DataBase!A420,DatosProcesados!$A$1:$A$101,0),MATCH(DataBase!J420,DatosProcesados!$A$1:$BF$1,0))</f>
        <v>No</v>
      </c>
      <c r="L420" s="115" t="str">
        <f>INDEX(Modelo!$A$9:$D$89,MATCH(DataBase!$J420,Modelo!$A$9:$A$89,0),MATCH(DataBase!L$1,Modelo!$A$9:$D$9,0))</f>
        <v xml:space="preserve">Impacto social </v>
      </c>
      <c r="M420" s="115" t="str">
        <f>INDEX(Modelo!$A$9:$D$89,MATCH(DataBase!$J420,Modelo!$A$9:$A$89,0),MATCH(DataBase!M$1,Modelo!$A$9:$D$9,0))</f>
        <v>Pilar 5</v>
      </c>
      <c r="N420" s="115" t="str">
        <f>INDEX(Modelo!$A$9:$D$89,MATCH(DataBase!$J420,Modelo!$A$9:$A$89,0),MATCH(DataBase!N$1,Modelo!$A$9:$D$9,0))</f>
        <v>boolean</v>
      </c>
      <c r="O420" s="115" t="b">
        <f t="array" ref="O420">IF(N420="negativo",INDEX($AD$3:$AG$51,MATCH(1,($B420=$AD$3:$AD$51)*($J420=$AE$3:$AE$51),0),3),IF(N420="positivo",INDEX($AD$55:$AG$109,MATCH(1,($B420=$AD$55:$AD$109)*($J420=$AE$55:$AE$109),0),3)))</f>
        <v>0</v>
      </c>
      <c r="P420" s="115" t="b">
        <f t="array" ref="P420">IF(N420="negativo",INDEX($AD$3:$AG$51,MATCH(1,($B420=$AD$3:$AD$51)*($J420=$AE$3:$AE$51),0),4),IF(N420="positivo",INDEX($AD$55:$AG$109,MATCH(1,($B420=$AD$55:$AD$109)*($J420=$AE$55:$AE$109),0),4)))</f>
        <v>0</v>
      </c>
      <c r="Q420" s="115" t="str">
        <f>VLOOKUP(M420,Modelo!$A$2:$C$7,2,0)</f>
        <v>Diversidad, Equidad e Inclusión (DEI)</v>
      </c>
      <c r="R420" s="118">
        <f t="array" ref="R420">INDEX(Modelo!$F$1:$H$37,MATCH(1,(DataBase!Q420=Modelo!$G$1:$G$37)*(DataBase!B420=Modelo!$F$1:$F$37),0),3)</f>
        <v>0.15789473684210525</v>
      </c>
      <c r="S420" s="115">
        <f t="shared" si="14"/>
        <v>0</v>
      </c>
      <c r="T420" s="115">
        <f t="shared" si="15"/>
        <v>0</v>
      </c>
    </row>
    <row r="421" spans="1:20" x14ac:dyDescent="0.3">
      <c r="A421" s="115" t="s">
        <v>346</v>
      </c>
      <c r="B421" s="115" t="s">
        <v>313</v>
      </c>
      <c r="C421" s="115" t="s">
        <v>103</v>
      </c>
      <c r="D421" s="115" t="s">
        <v>87</v>
      </c>
      <c r="E421" s="115" t="s">
        <v>87</v>
      </c>
      <c r="F421" s="115" t="s">
        <v>87</v>
      </c>
      <c r="G421" s="115">
        <v>1960</v>
      </c>
      <c r="H421" s="115" t="s">
        <v>177</v>
      </c>
      <c r="I421" s="115">
        <v>4.2128666020000001</v>
      </c>
      <c r="J421" s="115" t="s">
        <v>51</v>
      </c>
      <c r="K421" s="115" t="str">
        <f>INDEX(DatosProcesados!$A$1:$BF$101,MATCH(DataBase!A421,DatosProcesados!$A$1:$A$101,0),MATCH(DataBase!J421,DatosProcesados!$A$1:$BF$1,0))</f>
        <v>Si</v>
      </c>
      <c r="L421" s="115" t="str">
        <f>INDEX(Modelo!$A$9:$D$89,MATCH(DataBase!$J421,Modelo!$A$9:$A$89,0),MATCH(DataBase!L$1,Modelo!$A$9:$D$9,0))</f>
        <v xml:space="preserve">Impacto social </v>
      </c>
      <c r="M421" s="115" t="str">
        <f>INDEX(Modelo!$A$9:$D$89,MATCH(DataBase!$J421,Modelo!$A$9:$A$89,0),MATCH(DataBase!M$1,Modelo!$A$9:$D$9,0))</f>
        <v>Pilar 5</v>
      </c>
      <c r="N421" s="115" t="str">
        <f>INDEX(Modelo!$A$9:$D$89,MATCH(DataBase!$J421,Modelo!$A$9:$A$89,0),MATCH(DataBase!N$1,Modelo!$A$9:$D$9,0))</f>
        <v>boolean</v>
      </c>
      <c r="O421" s="115" t="b">
        <f t="array" ref="O421">IF(N421="negativo",INDEX($AD$3:$AG$51,MATCH(1,($B421=$AD$3:$AD$51)*($J421=$AE$3:$AE$51),0),3),IF(N421="positivo",INDEX($AD$55:$AG$109,MATCH(1,($B421=$AD$55:$AD$109)*($J421=$AE$55:$AE$109),0),3)))</f>
        <v>0</v>
      </c>
      <c r="P421" s="115" t="b">
        <f t="array" ref="P421">IF(N421="negativo",INDEX($AD$3:$AG$51,MATCH(1,($B421=$AD$3:$AD$51)*($J421=$AE$3:$AE$51),0),4),IF(N421="positivo",INDEX($AD$55:$AG$109,MATCH(1,($B421=$AD$55:$AD$109)*($J421=$AE$55:$AE$109),0),4)))</f>
        <v>0</v>
      </c>
      <c r="Q421" s="115" t="str">
        <f>VLOOKUP(M421,Modelo!$A$2:$C$7,2,0)</f>
        <v>Diversidad, Equidad e Inclusión (DEI)</v>
      </c>
      <c r="R421" s="118">
        <f t="array" ref="R421">INDEX(Modelo!$F$1:$H$37,MATCH(1,(DataBase!Q421=Modelo!$G$1:$G$37)*(DataBase!B421=Modelo!$F$1:$F$37),0),3)</f>
        <v>0.23529411764705882</v>
      </c>
      <c r="S421" s="115">
        <f t="shared" si="14"/>
        <v>100</v>
      </c>
      <c r="T421" s="115">
        <f t="shared" si="15"/>
        <v>23.52941176470588</v>
      </c>
    </row>
    <row r="422" spans="1:20" x14ac:dyDescent="0.3">
      <c r="A422" s="115" t="s">
        <v>124</v>
      </c>
      <c r="B422" s="115" t="s">
        <v>84</v>
      </c>
      <c r="C422" s="115" t="s">
        <v>97</v>
      </c>
      <c r="D422" s="115" t="s">
        <v>86</v>
      </c>
      <c r="E422" s="115" t="s">
        <v>86</v>
      </c>
      <c r="F422" s="115" t="s">
        <v>86</v>
      </c>
      <c r="G422" s="115">
        <v>2012</v>
      </c>
      <c r="H422" s="115" t="s">
        <v>125</v>
      </c>
      <c r="I422" s="115">
        <v>9.9777362400000005</v>
      </c>
      <c r="J422" s="115" t="s">
        <v>51</v>
      </c>
      <c r="K422" s="115" t="str">
        <f>INDEX(DatosProcesados!$A$1:$BF$101,MATCH(DataBase!A422,DatosProcesados!$A$1:$A$101,0),MATCH(DataBase!J422,DatosProcesados!$A$1:$BF$1,0))</f>
        <v>Si</v>
      </c>
      <c r="L422" s="115" t="str">
        <f>INDEX(Modelo!$A$9:$D$89,MATCH(DataBase!$J422,Modelo!$A$9:$A$89,0),MATCH(DataBase!L$1,Modelo!$A$9:$D$9,0))</f>
        <v xml:space="preserve">Impacto social </v>
      </c>
      <c r="M422" s="115" t="str">
        <f>INDEX(Modelo!$A$9:$D$89,MATCH(DataBase!$J422,Modelo!$A$9:$A$89,0),MATCH(DataBase!M$1,Modelo!$A$9:$D$9,0))</f>
        <v>Pilar 5</v>
      </c>
      <c r="N422" s="115" t="str">
        <f>INDEX(Modelo!$A$9:$D$89,MATCH(DataBase!$J422,Modelo!$A$9:$A$89,0),MATCH(DataBase!N$1,Modelo!$A$9:$D$9,0))</f>
        <v>boolean</v>
      </c>
      <c r="O422" s="115" t="b">
        <f t="array" ref="O422">IF(N422="negativo",INDEX($AD$3:$AG$51,MATCH(1,($B422=$AD$3:$AD$51)*($J422=$AE$3:$AE$51),0),3),IF(N422="positivo",INDEX($AD$55:$AG$109,MATCH(1,($B422=$AD$55:$AD$109)*($J422=$AE$55:$AE$109),0),3)))</f>
        <v>0</v>
      </c>
      <c r="P422" s="115" t="b">
        <f t="array" ref="P422">IF(N422="negativo",INDEX($AD$3:$AG$51,MATCH(1,($B422=$AD$3:$AD$51)*($J422=$AE$3:$AE$51),0),4),IF(N422="positivo",INDEX($AD$55:$AG$109,MATCH(1,($B422=$AD$55:$AD$109)*($J422=$AE$55:$AE$109),0),4)))</f>
        <v>0</v>
      </c>
      <c r="Q422" s="115" t="str">
        <f>VLOOKUP(M422,Modelo!$A$2:$C$7,2,0)</f>
        <v>Diversidad, Equidad e Inclusión (DEI)</v>
      </c>
      <c r="R422" s="118">
        <f t="array" ref="R422">INDEX(Modelo!$F$1:$H$37,MATCH(1,(DataBase!Q422=Modelo!$G$1:$G$37)*(DataBase!B422=Modelo!$F$1:$F$37),0),3)</f>
        <v>0.29411764705882354</v>
      </c>
      <c r="S422" s="115">
        <f t="shared" si="14"/>
        <v>100</v>
      </c>
      <c r="T422" s="115">
        <f t="shared" si="15"/>
        <v>29.411764705882355</v>
      </c>
    </row>
    <row r="423" spans="1:20" x14ac:dyDescent="0.3">
      <c r="A423" s="115" t="s">
        <v>414</v>
      </c>
      <c r="B423" s="115" t="s">
        <v>407</v>
      </c>
      <c r="C423" s="115" t="s">
        <v>103</v>
      </c>
      <c r="D423" s="115" t="s">
        <v>86</v>
      </c>
      <c r="E423" s="115" t="s">
        <v>86</v>
      </c>
      <c r="F423" s="115" t="s">
        <v>87</v>
      </c>
      <c r="G423" s="115">
        <v>1976</v>
      </c>
      <c r="H423" s="115" t="s">
        <v>415</v>
      </c>
      <c r="I423" s="115">
        <v>6.0471020830000004</v>
      </c>
      <c r="J423" s="115" t="s">
        <v>51</v>
      </c>
      <c r="K423" s="115" t="str">
        <f>INDEX(DatosProcesados!$A$1:$BF$101,MATCH(DataBase!A423,DatosProcesados!$A$1:$A$101,0),MATCH(DataBase!J423,DatosProcesados!$A$1:$BF$1,0))</f>
        <v>No</v>
      </c>
      <c r="L423" s="115" t="str">
        <f>INDEX(Modelo!$A$9:$D$89,MATCH(DataBase!$J423,Modelo!$A$9:$A$89,0),MATCH(DataBase!L$1,Modelo!$A$9:$D$9,0))</f>
        <v xml:space="preserve">Impacto social </v>
      </c>
      <c r="M423" s="115" t="str">
        <f>INDEX(Modelo!$A$9:$D$89,MATCH(DataBase!$J423,Modelo!$A$9:$A$89,0),MATCH(DataBase!M$1,Modelo!$A$9:$D$9,0))</f>
        <v>Pilar 5</v>
      </c>
      <c r="N423" s="115" t="str">
        <f>INDEX(Modelo!$A$9:$D$89,MATCH(DataBase!$J423,Modelo!$A$9:$A$89,0),MATCH(DataBase!N$1,Modelo!$A$9:$D$9,0))</f>
        <v>boolean</v>
      </c>
      <c r="O423" s="115" t="b">
        <f t="array" ref="O423">IF(N423="negativo",INDEX($AD$3:$AG$51,MATCH(1,($B423=$AD$3:$AD$51)*($J423=$AE$3:$AE$51),0),3),IF(N423="positivo",INDEX($AD$55:$AG$109,MATCH(1,($B423=$AD$55:$AD$109)*($J423=$AE$55:$AE$109),0),3)))</f>
        <v>0</v>
      </c>
      <c r="P423" s="115" t="b">
        <f t="array" ref="P423">IF(N423="negativo",INDEX($AD$3:$AG$51,MATCH(1,($B423=$AD$3:$AD$51)*($J423=$AE$3:$AE$51),0),4),IF(N423="positivo",INDEX($AD$55:$AG$109,MATCH(1,($B423=$AD$55:$AD$109)*($J423=$AE$55:$AE$109),0),4)))</f>
        <v>0</v>
      </c>
      <c r="Q423" s="115" t="str">
        <f>VLOOKUP(M423,Modelo!$A$2:$C$7,2,0)</f>
        <v>Diversidad, Equidad e Inclusión (DEI)</v>
      </c>
      <c r="R423" s="118">
        <f t="array" ref="R423">INDEX(Modelo!$F$1:$H$37,MATCH(1,(DataBase!Q423=Modelo!$G$1:$G$37)*(DataBase!B423=Modelo!$F$1:$F$37),0),3)</f>
        <v>0.11538461538461539</v>
      </c>
      <c r="S423" s="115">
        <f t="shared" si="14"/>
        <v>0</v>
      </c>
      <c r="T423" s="115">
        <f t="shared" si="15"/>
        <v>0</v>
      </c>
    </row>
    <row r="424" spans="1:20" x14ac:dyDescent="0.3">
      <c r="A424" s="115" t="s">
        <v>337</v>
      </c>
      <c r="B424" s="115" t="s">
        <v>313</v>
      </c>
      <c r="C424" s="115" t="s">
        <v>103</v>
      </c>
      <c r="D424" s="115" t="s">
        <v>86</v>
      </c>
      <c r="E424" s="115" t="s">
        <v>86</v>
      </c>
      <c r="F424" s="115" t="s">
        <v>87</v>
      </c>
      <c r="G424" s="115">
        <v>1879</v>
      </c>
      <c r="H424" s="115" t="s">
        <v>244</v>
      </c>
      <c r="I424" s="115">
        <v>5.8689859999999996</v>
      </c>
      <c r="J424" s="115" t="s">
        <v>51</v>
      </c>
      <c r="K424" s="115" t="str">
        <f>INDEX(DatosProcesados!$A$1:$BF$101,MATCH(DataBase!A424,DatosProcesados!$A$1:$A$101,0),MATCH(DataBase!J424,DatosProcesados!$A$1:$BF$1,0))</f>
        <v>No</v>
      </c>
      <c r="L424" s="115" t="str">
        <f>INDEX(Modelo!$A$9:$D$89,MATCH(DataBase!$J424,Modelo!$A$9:$A$89,0),MATCH(DataBase!L$1,Modelo!$A$9:$D$9,0))</f>
        <v xml:space="preserve">Impacto social </v>
      </c>
      <c r="M424" s="115" t="str">
        <f>INDEX(Modelo!$A$9:$D$89,MATCH(DataBase!$J424,Modelo!$A$9:$A$89,0),MATCH(DataBase!M$1,Modelo!$A$9:$D$9,0))</f>
        <v>Pilar 5</v>
      </c>
      <c r="N424" s="115" t="str">
        <f>INDEX(Modelo!$A$9:$D$89,MATCH(DataBase!$J424,Modelo!$A$9:$A$89,0),MATCH(DataBase!N$1,Modelo!$A$9:$D$9,0))</f>
        <v>boolean</v>
      </c>
      <c r="O424" s="115" t="b">
        <f t="array" ref="O424">IF(N424="negativo",INDEX($AD$3:$AG$51,MATCH(1,($B424=$AD$3:$AD$51)*($J424=$AE$3:$AE$51),0),3),IF(N424="positivo",INDEX($AD$55:$AG$109,MATCH(1,($B424=$AD$55:$AD$109)*($J424=$AE$55:$AE$109),0),3)))</f>
        <v>0</v>
      </c>
      <c r="P424" s="115" t="b">
        <f t="array" ref="P424">IF(N424="negativo",INDEX($AD$3:$AG$51,MATCH(1,($B424=$AD$3:$AD$51)*($J424=$AE$3:$AE$51),0),4),IF(N424="positivo",INDEX($AD$55:$AG$109,MATCH(1,($B424=$AD$55:$AD$109)*($J424=$AE$55:$AE$109),0),4)))</f>
        <v>0</v>
      </c>
      <c r="Q424" s="115" t="str">
        <f>VLOOKUP(M424,Modelo!$A$2:$C$7,2,0)</f>
        <v>Diversidad, Equidad e Inclusión (DEI)</v>
      </c>
      <c r="R424" s="118">
        <f t="array" ref="R424">INDEX(Modelo!$F$1:$H$37,MATCH(1,(DataBase!Q424=Modelo!$G$1:$G$37)*(DataBase!B424=Modelo!$F$1:$F$37),0),3)</f>
        <v>0.23529411764705882</v>
      </c>
      <c r="S424" s="115">
        <f t="shared" si="14"/>
        <v>0</v>
      </c>
      <c r="T424" s="115">
        <f t="shared" si="15"/>
        <v>0</v>
      </c>
    </row>
    <row r="425" spans="1:20" x14ac:dyDescent="0.3">
      <c r="A425" s="115" t="s">
        <v>373</v>
      </c>
      <c r="B425" s="115" t="s">
        <v>313</v>
      </c>
      <c r="C425" s="115" t="s">
        <v>103</v>
      </c>
      <c r="D425" s="115" t="s">
        <v>87</v>
      </c>
      <c r="E425" s="115" t="s">
        <v>86</v>
      </c>
      <c r="F425" s="115" t="s">
        <v>86</v>
      </c>
      <c r="G425" s="115">
        <v>1997</v>
      </c>
      <c r="H425" s="115" t="s">
        <v>125</v>
      </c>
      <c r="I425" s="115">
        <v>1.9766409730000001</v>
      </c>
      <c r="J425" s="115" t="s">
        <v>51</v>
      </c>
      <c r="K425" s="115">
        <f>INDEX(DatosProcesados!$A$1:$BF$101,MATCH(DataBase!A425,DatosProcesados!$A$1:$A$101,0),MATCH(DataBase!J425,DatosProcesados!$A$1:$BF$1,0))</f>
        <v>0</v>
      </c>
      <c r="L425" s="115" t="str">
        <f>INDEX(Modelo!$A$9:$D$89,MATCH(DataBase!$J425,Modelo!$A$9:$A$89,0),MATCH(DataBase!L$1,Modelo!$A$9:$D$9,0))</f>
        <v xml:space="preserve">Impacto social </v>
      </c>
      <c r="M425" s="115" t="str">
        <f>INDEX(Modelo!$A$9:$D$89,MATCH(DataBase!$J425,Modelo!$A$9:$A$89,0),MATCH(DataBase!M$1,Modelo!$A$9:$D$9,0))</f>
        <v>Pilar 5</v>
      </c>
      <c r="N425" s="115" t="str">
        <f>INDEX(Modelo!$A$9:$D$89,MATCH(DataBase!$J425,Modelo!$A$9:$A$89,0),MATCH(DataBase!N$1,Modelo!$A$9:$D$9,0))</f>
        <v>boolean</v>
      </c>
      <c r="O425" s="115" t="b">
        <f t="array" ref="O425">IF(N425="negativo",INDEX($AD$3:$AG$51,MATCH(1,($B425=$AD$3:$AD$51)*($J425=$AE$3:$AE$51),0),3),IF(N425="positivo",INDEX($AD$55:$AG$109,MATCH(1,($B425=$AD$55:$AD$109)*($J425=$AE$55:$AE$109),0),3)))</f>
        <v>0</v>
      </c>
      <c r="P425" s="115" t="b">
        <f t="array" ref="P425">IF(N425="negativo",INDEX($AD$3:$AG$51,MATCH(1,($B425=$AD$3:$AD$51)*($J425=$AE$3:$AE$51),0),4),IF(N425="positivo",INDEX($AD$55:$AG$109,MATCH(1,($B425=$AD$55:$AD$109)*($J425=$AE$55:$AE$109),0),4)))</f>
        <v>0</v>
      </c>
      <c r="Q425" s="115" t="str">
        <f>VLOOKUP(M425,Modelo!$A$2:$C$7,2,0)</f>
        <v>Diversidad, Equidad e Inclusión (DEI)</v>
      </c>
      <c r="R425" s="118">
        <f t="array" ref="R425">INDEX(Modelo!$F$1:$H$37,MATCH(1,(DataBase!Q425=Modelo!$G$1:$G$37)*(DataBase!B425=Modelo!$F$1:$F$37),0),3)</f>
        <v>0.23529411764705882</v>
      </c>
      <c r="S425" s="115">
        <f t="shared" si="14"/>
        <v>0</v>
      </c>
      <c r="T425" s="115">
        <f t="shared" si="15"/>
        <v>0</v>
      </c>
    </row>
    <row r="426" spans="1:20" x14ac:dyDescent="0.3">
      <c r="A426" s="115" t="s">
        <v>102</v>
      </c>
      <c r="B426" s="115" t="s">
        <v>84</v>
      </c>
      <c r="C426" s="115" t="s">
        <v>103</v>
      </c>
      <c r="D426" s="115" t="s">
        <v>86</v>
      </c>
      <c r="E426" s="115" t="s">
        <v>86</v>
      </c>
      <c r="F426" s="115" t="s">
        <v>87</v>
      </c>
      <c r="G426" s="115">
        <v>2003</v>
      </c>
      <c r="H426" s="115" t="s">
        <v>104</v>
      </c>
      <c r="I426" s="115">
        <v>15.602099798999999</v>
      </c>
      <c r="J426" s="115" t="s">
        <v>51</v>
      </c>
      <c r="K426" s="115" t="str">
        <f>INDEX(DatosProcesados!$A$1:$BF$101,MATCH(DataBase!A426,DatosProcesados!$A$1:$A$101,0),MATCH(DataBase!J426,DatosProcesados!$A$1:$BF$1,0))</f>
        <v>Si</v>
      </c>
      <c r="L426" s="115" t="str">
        <f>INDEX(Modelo!$A$9:$D$89,MATCH(DataBase!$J426,Modelo!$A$9:$A$89,0),MATCH(DataBase!L$1,Modelo!$A$9:$D$9,0))</f>
        <v xml:space="preserve">Impacto social </v>
      </c>
      <c r="M426" s="115" t="str">
        <f>INDEX(Modelo!$A$9:$D$89,MATCH(DataBase!$J426,Modelo!$A$9:$A$89,0),MATCH(DataBase!M$1,Modelo!$A$9:$D$9,0))</f>
        <v>Pilar 5</v>
      </c>
      <c r="N426" s="115" t="str">
        <f>INDEX(Modelo!$A$9:$D$89,MATCH(DataBase!$J426,Modelo!$A$9:$A$89,0),MATCH(DataBase!N$1,Modelo!$A$9:$D$9,0))</f>
        <v>boolean</v>
      </c>
      <c r="O426" s="115" t="b">
        <f t="array" ref="O426">IF(N426="negativo",INDEX($AD$3:$AG$51,MATCH(1,($B426=$AD$3:$AD$51)*($J426=$AE$3:$AE$51),0),3),IF(N426="positivo",INDEX($AD$55:$AG$109,MATCH(1,($B426=$AD$55:$AD$109)*($J426=$AE$55:$AE$109),0),3)))</f>
        <v>0</v>
      </c>
      <c r="P426" s="115" t="b">
        <f t="array" ref="P426">IF(N426="negativo",INDEX($AD$3:$AG$51,MATCH(1,($B426=$AD$3:$AD$51)*($J426=$AE$3:$AE$51),0),4),IF(N426="positivo",INDEX($AD$55:$AG$109,MATCH(1,($B426=$AD$55:$AD$109)*($J426=$AE$55:$AE$109),0),4)))</f>
        <v>0</v>
      </c>
      <c r="Q426" s="115" t="str">
        <f>VLOOKUP(M426,Modelo!$A$2:$C$7,2,0)</f>
        <v>Diversidad, Equidad e Inclusión (DEI)</v>
      </c>
      <c r="R426" s="118">
        <f t="array" ref="R426">INDEX(Modelo!$F$1:$H$37,MATCH(1,(DataBase!Q426=Modelo!$G$1:$G$37)*(DataBase!B426=Modelo!$F$1:$F$37),0),3)</f>
        <v>0.29411764705882354</v>
      </c>
      <c r="S426" s="115">
        <f t="shared" si="14"/>
        <v>100</v>
      </c>
      <c r="T426" s="115">
        <f t="shared" si="15"/>
        <v>29.411764705882355</v>
      </c>
    </row>
    <row r="427" spans="1:20" x14ac:dyDescent="0.3">
      <c r="A427" s="115" t="s">
        <v>228</v>
      </c>
      <c r="B427" s="115" t="s">
        <v>216</v>
      </c>
      <c r="C427" s="115" t="s">
        <v>97</v>
      </c>
      <c r="D427" s="115" t="s">
        <v>86</v>
      </c>
      <c r="E427" s="115" t="s">
        <v>87</v>
      </c>
      <c r="F427" s="115" t="s">
        <v>87</v>
      </c>
      <c r="G427" s="115">
        <v>1991</v>
      </c>
      <c r="H427" s="115" t="s">
        <v>229</v>
      </c>
      <c r="I427" s="115">
        <v>5.1614047279999999</v>
      </c>
      <c r="J427" s="115" t="s">
        <v>51</v>
      </c>
      <c r="K427" s="115" t="str">
        <f>INDEX(DatosProcesados!$A$1:$BF$101,MATCH(DataBase!A427,DatosProcesados!$A$1:$A$101,0),MATCH(DataBase!J427,DatosProcesados!$A$1:$BF$1,0))</f>
        <v>Si</v>
      </c>
      <c r="L427" s="115" t="str">
        <f>INDEX(Modelo!$A$9:$D$89,MATCH(DataBase!$J427,Modelo!$A$9:$A$89,0),MATCH(DataBase!L$1,Modelo!$A$9:$D$9,0))</f>
        <v xml:space="preserve">Impacto social </v>
      </c>
      <c r="M427" s="115" t="str">
        <f>INDEX(Modelo!$A$9:$D$89,MATCH(DataBase!$J427,Modelo!$A$9:$A$89,0),MATCH(DataBase!M$1,Modelo!$A$9:$D$9,0))</f>
        <v>Pilar 5</v>
      </c>
      <c r="N427" s="115" t="str">
        <f>INDEX(Modelo!$A$9:$D$89,MATCH(DataBase!$J427,Modelo!$A$9:$A$89,0),MATCH(DataBase!N$1,Modelo!$A$9:$D$9,0))</f>
        <v>boolean</v>
      </c>
      <c r="O427" s="115" t="b">
        <f t="array" ref="O427">IF(N427="negativo",INDEX($AD$3:$AG$51,MATCH(1,($B427=$AD$3:$AD$51)*($J427=$AE$3:$AE$51),0),3),IF(N427="positivo",INDEX($AD$55:$AG$109,MATCH(1,($B427=$AD$55:$AD$109)*($J427=$AE$55:$AE$109),0),3)))</f>
        <v>0</v>
      </c>
      <c r="P427" s="115" t="b">
        <f t="array" ref="P427">IF(N427="negativo",INDEX($AD$3:$AG$51,MATCH(1,($B427=$AD$3:$AD$51)*($J427=$AE$3:$AE$51),0),4),IF(N427="positivo",INDEX($AD$55:$AG$109,MATCH(1,($B427=$AD$55:$AD$109)*($J427=$AE$55:$AE$109),0),4)))</f>
        <v>0</v>
      </c>
      <c r="Q427" s="115" t="str">
        <f>VLOOKUP(M427,Modelo!$A$2:$C$7,2,0)</f>
        <v>Diversidad, Equidad e Inclusión (DEI)</v>
      </c>
      <c r="R427" s="118">
        <f t="array" ref="R427">INDEX(Modelo!$F$1:$H$37,MATCH(1,(DataBase!Q427=Modelo!$G$1:$G$37)*(DataBase!B427=Modelo!$F$1:$F$37),0),3)</f>
        <v>0.15789473684210525</v>
      </c>
      <c r="S427" s="115">
        <f t="shared" si="14"/>
        <v>100</v>
      </c>
      <c r="T427" s="115">
        <f t="shared" si="15"/>
        <v>15.789473684210526</v>
      </c>
    </row>
    <row r="428" spans="1:20" x14ac:dyDescent="0.3">
      <c r="A428" s="115" t="s">
        <v>261</v>
      </c>
      <c r="B428" s="115" t="s">
        <v>216</v>
      </c>
      <c r="C428" s="115" t="s">
        <v>103</v>
      </c>
      <c r="D428" s="115" t="s">
        <v>86</v>
      </c>
      <c r="E428" s="115" t="s">
        <v>87</v>
      </c>
      <c r="F428" s="115" t="s">
        <v>87</v>
      </c>
      <c r="G428" s="115">
        <v>1806</v>
      </c>
      <c r="H428" s="115" t="s">
        <v>244</v>
      </c>
      <c r="I428" s="115">
        <v>2.382092359</v>
      </c>
      <c r="J428" s="115" t="s">
        <v>51</v>
      </c>
      <c r="K428" s="115" t="str">
        <f>INDEX(DatosProcesados!$A$1:$BF$101,MATCH(DataBase!A428,DatosProcesados!$A$1:$A$101,0),MATCH(DataBase!J428,DatosProcesados!$A$1:$BF$1,0))</f>
        <v>No</v>
      </c>
      <c r="L428" s="115" t="str">
        <f>INDEX(Modelo!$A$9:$D$89,MATCH(DataBase!$J428,Modelo!$A$9:$A$89,0),MATCH(DataBase!L$1,Modelo!$A$9:$D$9,0))</f>
        <v xml:space="preserve">Impacto social </v>
      </c>
      <c r="M428" s="115" t="str">
        <f>INDEX(Modelo!$A$9:$D$89,MATCH(DataBase!$J428,Modelo!$A$9:$A$89,0),MATCH(DataBase!M$1,Modelo!$A$9:$D$9,0))</f>
        <v>Pilar 5</v>
      </c>
      <c r="N428" s="115" t="str">
        <f>INDEX(Modelo!$A$9:$D$89,MATCH(DataBase!$J428,Modelo!$A$9:$A$89,0),MATCH(DataBase!N$1,Modelo!$A$9:$D$9,0))</f>
        <v>boolean</v>
      </c>
      <c r="O428" s="115" t="b">
        <f t="array" ref="O428">IF(N428="negativo",INDEX($AD$3:$AG$51,MATCH(1,($B428=$AD$3:$AD$51)*($J428=$AE$3:$AE$51),0),3),IF(N428="positivo",INDEX($AD$55:$AG$109,MATCH(1,($B428=$AD$55:$AD$109)*($J428=$AE$55:$AE$109),0),3)))</f>
        <v>0</v>
      </c>
      <c r="P428" s="115" t="b">
        <f t="array" ref="P428">IF(N428="negativo",INDEX($AD$3:$AG$51,MATCH(1,($B428=$AD$3:$AD$51)*($J428=$AE$3:$AE$51),0),4),IF(N428="positivo",INDEX($AD$55:$AG$109,MATCH(1,($B428=$AD$55:$AD$109)*($J428=$AE$55:$AE$109),0),4)))</f>
        <v>0</v>
      </c>
      <c r="Q428" s="115" t="str">
        <f>VLOOKUP(M428,Modelo!$A$2:$C$7,2,0)</f>
        <v>Diversidad, Equidad e Inclusión (DEI)</v>
      </c>
      <c r="R428" s="118">
        <f t="array" ref="R428">INDEX(Modelo!$F$1:$H$37,MATCH(1,(DataBase!Q428=Modelo!$G$1:$G$37)*(DataBase!B428=Modelo!$F$1:$F$37),0),3)</f>
        <v>0.15789473684210525</v>
      </c>
      <c r="S428" s="115">
        <f t="shared" si="14"/>
        <v>0</v>
      </c>
      <c r="T428" s="115">
        <f t="shared" si="15"/>
        <v>0</v>
      </c>
    </row>
    <row r="429" spans="1:20" x14ac:dyDescent="0.3">
      <c r="A429" s="115" t="s">
        <v>269</v>
      </c>
      <c r="B429" s="115" t="s">
        <v>216</v>
      </c>
      <c r="C429" s="115" t="s">
        <v>103</v>
      </c>
      <c r="D429" s="115" t="s">
        <v>87</v>
      </c>
      <c r="E429" s="115" t="s">
        <v>87</v>
      </c>
      <c r="F429" s="115" t="s">
        <v>87</v>
      </c>
      <c r="G429" s="115">
        <v>1932</v>
      </c>
      <c r="H429" s="115" t="s">
        <v>125</v>
      </c>
      <c r="I429" s="115">
        <v>2.1928266769999998</v>
      </c>
      <c r="J429" s="115" t="s">
        <v>51</v>
      </c>
      <c r="K429" s="115" t="str">
        <f>INDEX(DatosProcesados!$A$1:$BF$101,MATCH(DataBase!A429,DatosProcesados!$A$1:$A$101,0),MATCH(DataBase!J429,DatosProcesados!$A$1:$BF$1,0))</f>
        <v>Si</v>
      </c>
      <c r="L429" s="115" t="str">
        <f>INDEX(Modelo!$A$9:$D$89,MATCH(DataBase!$J429,Modelo!$A$9:$A$89,0),MATCH(DataBase!L$1,Modelo!$A$9:$D$9,0))</f>
        <v xml:space="preserve">Impacto social </v>
      </c>
      <c r="M429" s="115" t="str">
        <f>INDEX(Modelo!$A$9:$D$89,MATCH(DataBase!$J429,Modelo!$A$9:$A$89,0),MATCH(DataBase!M$1,Modelo!$A$9:$D$9,0))</f>
        <v>Pilar 5</v>
      </c>
      <c r="N429" s="115" t="str">
        <f>INDEX(Modelo!$A$9:$D$89,MATCH(DataBase!$J429,Modelo!$A$9:$A$89,0),MATCH(DataBase!N$1,Modelo!$A$9:$D$9,0))</f>
        <v>boolean</v>
      </c>
      <c r="O429" s="115" t="b">
        <f t="array" ref="O429">IF(N429="negativo",INDEX($AD$3:$AG$51,MATCH(1,($B429=$AD$3:$AD$51)*($J429=$AE$3:$AE$51),0),3),IF(N429="positivo",INDEX($AD$55:$AG$109,MATCH(1,($B429=$AD$55:$AD$109)*($J429=$AE$55:$AE$109),0),3)))</f>
        <v>0</v>
      </c>
      <c r="P429" s="115" t="b">
        <f t="array" ref="P429">IF(N429="negativo",INDEX($AD$3:$AG$51,MATCH(1,($B429=$AD$3:$AD$51)*($J429=$AE$3:$AE$51),0),4),IF(N429="positivo",INDEX($AD$55:$AG$109,MATCH(1,($B429=$AD$55:$AD$109)*($J429=$AE$55:$AE$109),0),4)))</f>
        <v>0</v>
      </c>
      <c r="Q429" s="115" t="str">
        <f>VLOOKUP(M429,Modelo!$A$2:$C$7,2,0)</f>
        <v>Diversidad, Equidad e Inclusión (DEI)</v>
      </c>
      <c r="R429" s="118">
        <f t="array" ref="R429">INDEX(Modelo!$F$1:$H$37,MATCH(1,(DataBase!Q429=Modelo!$G$1:$G$37)*(DataBase!B429=Modelo!$F$1:$F$37),0),3)</f>
        <v>0.15789473684210525</v>
      </c>
      <c r="S429" s="115">
        <f t="shared" si="14"/>
        <v>100</v>
      </c>
      <c r="T429" s="115">
        <f t="shared" si="15"/>
        <v>15.789473684210526</v>
      </c>
    </row>
    <row r="430" spans="1:20" x14ac:dyDescent="0.3">
      <c r="A430" s="115" t="s">
        <v>285</v>
      </c>
      <c r="B430" s="115" t="s">
        <v>216</v>
      </c>
      <c r="C430" s="115" t="s">
        <v>103</v>
      </c>
      <c r="D430" s="115" t="s">
        <v>86</v>
      </c>
      <c r="E430" s="115" t="s">
        <v>86</v>
      </c>
      <c r="F430" s="115" t="s">
        <v>86</v>
      </c>
      <c r="G430" s="115">
        <v>1920</v>
      </c>
      <c r="H430" s="115" t="s">
        <v>125</v>
      </c>
      <c r="I430" s="115">
        <v>1.9433909700000001</v>
      </c>
      <c r="J430" s="115" t="s">
        <v>51</v>
      </c>
      <c r="K430" s="115" t="str">
        <f>INDEX(DatosProcesados!$A$1:$BF$101,MATCH(DataBase!A430,DatosProcesados!$A$1:$A$101,0),MATCH(DataBase!J430,DatosProcesados!$A$1:$BF$1,0))</f>
        <v>Si</v>
      </c>
      <c r="L430" s="115" t="str">
        <f>INDEX(Modelo!$A$9:$D$89,MATCH(DataBase!$J430,Modelo!$A$9:$A$89,0),MATCH(DataBase!L$1,Modelo!$A$9:$D$9,0))</f>
        <v xml:space="preserve">Impacto social </v>
      </c>
      <c r="M430" s="115" t="str">
        <f>INDEX(Modelo!$A$9:$D$89,MATCH(DataBase!$J430,Modelo!$A$9:$A$89,0),MATCH(DataBase!M$1,Modelo!$A$9:$D$9,0))</f>
        <v>Pilar 5</v>
      </c>
      <c r="N430" s="115" t="str">
        <f>INDEX(Modelo!$A$9:$D$89,MATCH(DataBase!$J430,Modelo!$A$9:$A$89,0),MATCH(DataBase!N$1,Modelo!$A$9:$D$9,0))</f>
        <v>boolean</v>
      </c>
      <c r="O430" s="115" t="b">
        <f t="array" ref="O430">IF(N430="negativo",INDEX($AD$3:$AG$51,MATCH(1,($B430=$AD$3:$AD$51)*($J430=$AE$3:$AE$51),0),3),IF(N430="positivo",INDEX($AD$55:$AG$109,MATCH(1,($B430=$AD$55:$AD$109)*($J430=$AE$55:$AE$109),0),3)))</f>
        <v>0</v>
      </c>
      <c r="P430" s="115" t="b">
        <f t="array" ref="P430">IF(N430="negativo",INDEX($AD$3:$AG$51,MATCH(1,($B430=$AD$3:$AD$51)*($J430=$AE$3:$AE$51),0),4),IF(N430="positivo",INDEX($AD$55:$AG$109,MATCH(1,($B430=$AD$55:$AD$109)*($J430=$AE$55:$AE$109),0),4)))</f>
        <v>0</v>
      </c>
      <c r="Q430" s="115" t="str">
        <f>VLOOKUP(M430,Modelo!$A$2:$C$7,2,0)</f>
        <v>Diversidad, Equidad e Inclusión (DEI)</v>
      </c>
      <c r="R430" s="118">
        <f t="array" ref="R430">INDEX(Modelo!$F$1:$H$37,MATCH(1,(DataBase!Q430=Modelo!$G$1:$G$37)*(DataBase!B430=Modelo!$F$1:$F$37),0),3)</f>
        <v>0.15789473684210525</v>
      </c>
      <c r="S430" s="115">
        <f t="shared" si="14"/>
        <v>100</v>
      </c>
      <c r="T430" s="115">
        <f t="shared" si="15"/>
        <v>15.789473684210526</v>
      </c>
    </row>
    <row r="431" spans="1:20" x14ac:dyDescent="0.3">
      <c r="A431" s="115" t="s">
        <v>395</v>
      </c>
      <c r="B431" s="115" t="s">
        <v>379</v>
      </c>
      <c r="C431" s="115" t="s">
        <v>103</v>
      </c>
      <c r="D431" s="115" t="s">
        <v>86</v>
      </c>
      <c r="E431" s="115" t="s">
        <v>86</v>
      </c>
      <c r="F431" s="115" t="s">
        <v>86</v>
      </c>
      <c r="G431" s="115">
        <v>2015</v>
      </c>
      <c r="H431" s="115" t="s">
        <v>125</v>
      </c>
      <c r="I431" s="115">
        <v>0.76762142099999997</v>
      </c>
      <c r="J431" s="115" t="s">
        <v>51</v>
      </c>
      <c r="K431" s="115" t="str">
        <f>INDEX(DatosProcesados!$A$1:$BF$101,MATCH(DataBase!A431,DatosProcesados!$A$1:$A$101,0),MATCH(DataBase!J431,DatosProcesados!$A$1:$BF$1,0))</f>
        <v>No</v>
      </c>
      <c r="L431" s="115" t="str">
        <f>INDEX(Modelo!$A$9:$D$89,MATCH(DataBase!$J431,Modelo!$A$9:$A$89,0),MATCH(DataBase!L$1,Modelo!$A$9:$D$9,0))</f>
        <v xml:space="preserve">Impacto social </v>
      </c>
      <c r="M431" s="115" t="str">
        <f>INDEX(Modelo!$A$9:$D$89,MATCH(DataBase!$J431,Modelo!$A$9:$A$89,0),MATCH(DataBase!M$1,Modelo!$A$9:$D$9,0))</f>
        <v>Pilar 5</v>
      </c>
      <c r="N431" s="115" t="str">
        <f>INDEX(Modelo!$A$9:$D$89,MATCH(DataBase!$J431,Modelo!$A$9:$A$89,0),MATCH(DataBase!N$1,Modelo!$A$9:$D$9,0))</f>
        <v>boolean</v>
      </c>
      <c r="O431" s="115" t="b">
        <f t="array" ref="O431">IF(N431="negativo",INDEX($AD$3:$AG$51,MATCH(1,($B431=$AD$3:$AD$51)*($J431=$AE$3:$AE$51),0),3),IF(N431="positivo",INDEX($AD$55:$AG$109,MATCH(1,($B431=$AD$55:$AD$109)*($J431=$AE$55:$AE$109),0),3)))</f>
        <v>0</v>
      </c>
      <c r="P431" s="115" t="b">
        <f t="array" ref="P431">IF(N431="negativo",INDEX($AD$3:$AG$51,MATCH(1,($B431=$AD$3:$AD$51)*($J431=$AE$3:$AE$51),0),4),IF(N431="positivo",INDEX($AD$55:$AG$109,MATCH(1,($B431=$AD$55:$AD$109)*($J431=$AE$55:$AE$109),0),4)))</f>
        <v>0</v>
      </c>
      <c r="Q431" s="115" t="str">
        <f>VLOOKUP(M431,Modelo!$A$2:$C$7,2,0)</f>
        <v>Diversidad, Equidad e Inclusión (DEI)</v>
      </c>
      <c r="R431" s="118">
        <f t="array" ref="R431">INDEX(Modelo!$F$1:$H$37,MATCH(1,(DataBase!Q431=Modelo!$G$1:$G$37)*(DataBase!B431=Modelo!$F$1:$F$37),0),3)</f>
        <v>0.14285714285714285</v>
      </c>
      <c r="S431" s="115">
        <f t="shared" si="14"/>
        <v>0</v>
      </c>
      <c r="T431" s="115">
        <f t="shared" si="15"/>
        <v>0</v>
      </c>
    </row>
    <row r="432" spans="1:20" x14ac:dyDescent="0.3">
      <c r="A432" s="115" t="s">
        <v>402</v>
      </c>
      <c r="B432" s="115" t="s">
        <v>379</v>
      </c>
      <c r="C432" s="115" t="s">
        <v>103</v>
      </c>
      <c r="D432" s="115" t="s">
        <v>86</v>
      </c>
      <c r="E432" s="115" t="s">
        <v>87</v>
      </c>
      <c r="F432" s="115" t="s">
        <v>87</v>
      </c>
      <c r="G432" s="115">
        <v>1961</v>
      </c>
      <c r="H432" s="115" t="s">
        <v>125</v>
      </c>
      <c r="I432" s="115">
        <v>0.498844856</v>
      </c>
      <c r="J432" s="115" t="s">
        <v>51</v>
      </c>
      <c r="K432" s="115" t="str">
        <f>INDEX(DatosProcesados!$A$1:$BF$101,MATCH(DataBase!A432,DatosProcesados!$A$1:$A$101,0),MATCH(DataBase!J432,DatosProcesados!$A$1:$BF$1,0))</f>
        <v>No</v>
      </c>
      <c r="L432" s="115" t="str">
        <f>INDEX(Modelo!$A$9:$D$89,MATCH(DataBase!$J432,Modelo!$A$9:$A$89,0),MATCH(DataBase!L$1,Modelo!$A$9:$D$9,0))</f>
        <v xml:space="preserve">Impacto social </v>
      </c>
      <c r="M432" s="115" t="str">
        <f>INDEX(Modelo!$A$9:$D$89,MATCH(DataBase!$J432,Modelo!$A$9:$A$89,0),MATCH(DataBase!M$1,Modelo!$A$9:$D$9,0))</f>
        <v>Pilar 5</v>
      </c>
      <c r="N432" s="115" t="str">
        <f>INDEX(Modelo!$A$9:$D$89,MATCH(DataBase!$J432,Modelo!$A$9:$A$89,0),MATCH(DataBase!N$1,Modelo!$A$9:$D$9,0))</f>
        <v>boolean</v>
      </c>
      <c r="O432" s="115" t="b">
        <f t="array" ref="O432">IF(N432="negativo",INDEX($AD$3:$AG$51,MATCH(1,($B432=$AD$3:$AD$51)*($J432=$AE$3:$AE$51),0),3),IF(N432="positivo",INDEX($AD$55:$AG$109,MATCH(1,($B432=$AD$55:$AD$109)*($J432=$AE$55:$AE$109),0),3)))</f>
        <v>0</v>
      </c>
      <c r="P432" s="115" t="b">
        <f t="array" ref="P432">IF(N432="negativo",INDEX($AD$3:$AG$51,MATCH(1,($B432=$AD$3:$AD$51)*($J432=$AE$3:$AE$51),0),4),IF(N432="positivo",INDEX($AD$55:$AG$109,MATCH(1,($B432=$AD$55:$AD$109)*($J432=$AE$55:$AE$109),0),4)))</f>
        <v>0</v>
      </c>
      <c r="Q432" s="115" t="str">
        <f>VLOOKUP(M432,Modelo!$A$2:$C$7,2,0)</f>
        <v>Diversidad, Equidad e Inclusión (DEI)</v>
      </c>
      <c r="R432" s="118">
        <f t="array" ref="R432">INDEX(Modelo!$F$1:$H$37,MATCH(1,(DataBase!Q432=Modelo!$G$1:$G$37)*(DataBase!B432=Modelo!$F$1:$F$37),0),3)</f>
        <v>0.14285714285714285</v>
      </c>
      <c r="S432" s="115">
        <f t="shared" si="14"/>
        <v>0</v>
      </c>
      <c r="T432" s="115">
        <f t="shared" si="15"/>
        <v>0</v>
      </c>
    </row>
    <row r="433" spans="1:20" x14ac:dyDescent="0.3">
      <c r="A433" s="115" t="s">
        <v>389</v>
      </c>
      <c r="B433" s="115" t="s">
        <v>379</v>
      </c>
      <c r="C433" s="115" t="s">
        <v>103</v>
      </c>
      <c r="D433" s="115" t="s">
        <v>86</v>
      </c>
      <c r="E433" s="115" t="s">
        <v>87</v>
      </c>
      <c r="F433" s="115" t="s">
        <v>87</v>
      </c>
      <c r="G433" s="115">
        <v>1979</v>
      </c>
      <c r="H433" s="115" t="s">
        <v>125</v>
      </c>
      <c r="I433" s="115">
        <v>1.189537155</v>
      </c>
      <c r="J433" s="115" t="s">
        <v>51</v>
      </c>
      <c r="K433" s="115" t="str">
        <f>INDEX(DatosProcesados!$A$1:$BF$101,MATCH(DataBase!A433,DatosProcesados!$A$1:$A$101,0),MATCH(DataBase!J433,DatosProcesados!$A$1:$BF$1,0))</f>
        <v>No</v>
      </c>
      <c r="L433" s="115" t="str">
        <f>INDEX(Modelo!$A$9:$D$89,MATCH(DataBase!$J433,Modelo!$A$9:$A$89,0),MATCH(DataBase!L$1,Modelo!$A$9:$D$9,0))</f>
        <v xml:space="preserve">Impacto social </v>
      </c>
      <c r="M433" s="115" t="str">
        <f>INDEX(Modelo!$A$9:$D$89,MATCH(DataBase!$J433,Modelo!$A$9:$A$89,0),MATCH(DataBase!M$1,Modelo!$A$9:$D$9,0))</f>
        <v>Pilar 5</v>
      </c>
      <c r="N433" s="115" t="str">
        <f>INDEX(Modelo!$A$9:$D$89,MATCH(DataBase!$J433,Modelo!$A$9:$A$89,0),MATCH(DataBase!N$1,Modelo!$A$9:$D$9,0))</f>
        <v>boolean</v>
      </c>
      <c r="O433" s="115" t="b">
        <f t="array" ref="O433">IF(N433="negativo",INDEX($AD$3:$AG$51,MATCH(1,($B433=$AD$3:$AD$51)*($J433=$AE$3:$AE$51),0),3),IF(N433="positivo",INDEX($AD$55:$AG$109,MATCH(1,($B433=$AD$55:$AD$109)*($J433=$AE$55:$AE$109),0),3)))</f>
        <v>0</v>
      </c>
      <c r="P433" s="115" t="b">
        <f t="array" ref="P433">IF(N433="negativo",INDEX($AD$3:$AG$51,MATCH(1,($B433=$AD$3:$AD$51)*($J433=$AE$3:$AE$51),0),4),IF(N433="positivo",INDEX($AD$55:$AG$109,MATCH(1,($B433=$AD$55:$AD$109)*($J433=$AE$55:$AE$109),0),4)))</f>
        <v>0</v>
      </c>
      <c r="Q433" s="115" t="str">
        <f>VLOOKUP(M433,Modelo!$A$2:$C$7,2,0)</f>
        <v>Diversidad, Equidad e Inclusión (DEI)</v>
      </c>
      <c r="R433" s="118">
        <f t="array" ref="R433">INDEX(Modelo!$F$1:$H$37,MATCH(1,(DataBase!Q433=Modelo!$G$1:$G$37)*(DataBase!B433=Modelo!$F$1:$F$37),0),3)</f>
        <v>0.14285714285714285</v>
      </c>
      <c r="S433" s="115">
        <f t="shared" si="14"/>
        <v>0</v>
      </c>
      <c r="T433" s="115">
        <f t="shared" si="15"/>
        <v>0</v>
      </c>
    </row>
    <row r="434" spans="1:20" x14ac:dyDescent="0.3">
      <c r="A434" s="115" t="s">
        <v>387</v>
      </c>
      <c r="B434" s="115" t="s">
        <v>379</v>
      </c>
      <c r="C434" s="115" t="s">
        <v>103</v>
      </c>
      <c r="D434" s="115" t="s">
        <v>87</v>
      </c>
      <c r="E434" s="115" t="s">
        <v>86</v>
      </c>
      <c r="F434" s="115" t="s">
        <v>86</v>
      </c>
      <c r="G434" s="115">
        <v>2008</v>
      </c>
      <c r="H434" s="115" t="s">
        <v>125</v>
      </c>
      <c r="I434" s="115">
        <v>1.3132825420000001</v>
      </c>
      <c r="J434" s="115" t="s">
        <v>51</v>
      </c>
      <c r="K434" s="115" t="str">
        <f>INDEX(DatosProcesados!$A$1:$BF$101,MATCH(DataBase!A434,DatosProcesados!$A$1:$A$101,0),MATCH(DataBase!J434,DatosProcesados!$A$1:$BF$1,0))</f>
        <v>No</v>
      </c>
      <c r="L434" s="115" t="str">
        <f>INDEX(Modelo!$A$9:$D$89,MATCH(DataBase!$J434,Modelo!$A$9:$A$89,0),MATCH(DataBase!L$1,Modelo!$A$9:$D$9,0))</f>
        <v xml:space="preserve">Impacto social </v>
      </c>
      <c r="M434" s="115" t="str">
        <f>INDEX(Modelo!$A$9:$D$89,MATCH(DataBase!$J434,Modelo!$A$9:$A$89,0),MATCH(DataBase!M$1,Modelo!$A$9:$D$9,0))</f>
        <v>Pilar 5</v>
      </c>
      <c r="N434" s="115" t="str">
        <f>INDEX(Modelo!$A$9:$D$89,MATCH(DataBase!$J434,Modelo!$A$9:$A$89,0),MATCH(DataBase!N$1,Modelo!$A$9:$D$9,0))</f>
        <v>boolean</v>
      </c>
      <c r="O434" s="115" t="b">
        <f t="array" ref="O434">IF(N434="negativo",INDEX($AD$3:$AG$51,MATCH(1,($B434=$AD$3:$AD$51)*($J434=$AE$3:$AE$51),0),3),IF(N434="positivo",INDEX($AD$55:$AG$109,MATCH(1,($B434=$AD$55:$AD$109)*($J434=$AE$55:$AE$109),0),3)))</f>
        <v>0</v>
      </c>
      <c r="P434" s="115" t="b">
        <f t="array" ref="P434">IF(N434="negativo",INDEX($AD$3:$AG$51,MATCH(1,($B434=$AD$3:$AD$51)*($J434=$AE$3:$AE$51),0),4),IF(N434="positivo",INDEX($AD$55:$AG$109,MATCH(1,($B434=$AD$55:$AD$109)*($J434=$AE$55:$AE$109),0),4)))</f>
        <v>0</v>
      </c>
      <c r="Q434" s="115" t="str">
        <f>VLOOKUP(M434,Modelo!$A$2:$C$7,2,0)</f>
        <v>Diversidad, Equidad e Inclusión (DEI)</v>
      </c>
      <c r="R434" s="118">
        <f t="array" ref="R434">INDEX(Modelo!$F$1:$H$37,MATCH(1,(DataBase!Q434=Modelo!$G$1:$G$37)*(DataBase!B434=Modelo!$F$1:$F$37),0),3)</f>
        <v>0.14285714285714285</v>
      </c>
      <c r="S434" s="115">
        <f t="shared" si="14"/>
        <v>0</v>
      </c>
      <c r="T434" s="115">
        <f t="shared" si="15"/>
        <v>0</v>
      </c>
    </row>
    <row r="435" spans="1:20" x14ac:dyDescent="0.3">
      <c r="A435" s="115" t="s">
        <v>400</v>
      </c>
      <c r="B435" s="115" t="s">
        <v>379</v>
      </c>
      <c r="C435" s="115" t="s">
        <v>103</v>
      </c>
      <c r="D435" s="115" t="s">
        <v>86</v>
      </c>
      <c r="E435" s="115" t="s">
        <v>86</v>
      </c>
      <c r="F435" s="115" t="s">
        <v>86</v>
      </c>
      <c r="G435" s="115">
        <v>1977</v>
      </c>
      <c r="H435" s="115" t="s">
        <v>125</v>
      </c>
      <c r="I435" s="115">
        <v>0.74612668500000001</v>
      </c>
      <c r="J435" s="115" t="s">
        <v>51</v>
      </c>
      <c r="K435" s="115" t="str">
        <f>INDEX(DatosProcesados!$A$1:$BF$101,MATCH(DataBase!A435,DatosProcesados!$A$1:$A$101,0),MATCH(DataBase!J435,DatosProcesados!$A$1:$BF$1,0))</f>
        <v>Si</v>
      </c>
      <c r="L435" s="115" t="str">
        <f>INDEX(Modelo!$A$9:$D$89,MATCH(DataBase!$J435,Modelo!$A$9:$A$89,0),MATCH(DataBase!L$1,Modelo!$A$9:$D$9,0))</f>
        <v xml:space="preserve">Impacto social </v>
      </c>
      <c r="M435" s="115" t="str">
        <f>INDEX(Modelo!$A$9:$D$89,MATCH(DataBase!$J435,Modelo!$A$9:$A$89,0),MATCH(DataBase!M$1,Modelo!$A$9:$D$9,0))</f>
        <v>Pilar 5</v>
      </c>
      <c r="N435" s="115" t="str">
        <f>INDEX(Modelo!$A$9:$D$89,MATCH(DataBase!$J435,Modelo!$A$9:$A$89,0),MATCH(DataBase!N$1,Modelo!$A$9:$D$9,0))</f>
        <v>boolean</v>
      </c>
      <c r="O435" s="115" t="b">
        <f t="array" ref="O435">IF(N435="negativo",INDEX($AD$3:$AG$51,MATCH(1,($B435=$AD$3:$AD$51)*($J435=$AE$3:$AE$51),0),3),IF(N435="positivo",INDEX($AD$55:$AG$109,MATCH(1,($B435=$AD$55:$AD$109)*($J435=$AE$55:$AE$109),0),3)))</f>
        <v>0</v>
      </c>
      <c r="P435" s="115" t="b">
        <f t="array" ref="P435">IF(N435="negativo",INDEX($AD$3:$AG$51,MATCH(1,($B435=$AD$3:$AD$51)*($J435=$AE$3:$AE$51),0),4),IF(N435="positivo",INDEX($AD$55:$AG$109,MATCH(1,($B435=$AD$55:$AD$109)*($J435=$AE$55:$AE$109),0),4)))</f>
        <v>0</v>
      </c>
      <c r="Q435" s="115" t="str">
        <f>VLOOKUP(M435,Modelo!$A$2:$C$7,2,0)</f>
        <v>Diversidad, Equidad e Inclusión (DEI)</v>
      </c>
      <c r="R435" s="118">
        <f t="array" ref="R435">INDEX(Modelo!$F$1:$H$37,MATCH(1,(DataBase!Q435=Modelo!$G$1:$G$37)*(DataBase!B435=Modelo!$F$1:$F$37),0),3)</f>
        <v>0.14285714285714285</v>
      </c>
      <c r="S435" s="115">
        <f t="shared" si="14"/>
        <v>100</v>
      </c>
      <c r="T435" s="115">
        <f t="shared" si="15"/>
        <v>14.285714285714285</v>
      </c>
    </row>
    <row r="436" spans="1:20" x14ac:dyDescent="0.3">
      <c r="A436" s="115" t="s">
        <v>326</v>
      </c>
      <c r="B436" s="115" t="s">
        <v>313</v>
      </c>
      <c r="C436" s="115" t="s">
        <v>103</v>
      </c>
      <c r="D436" s="115" t="s">
        <v>87</v>
      </c>
      <c r="E436" s="115" t="s">
        <v>86</v>
      </c>
      <c r="F436" s="115" t="s">
        <v>86</v>
      </c>
      <c r="G436" s="115">
        <v>1938</v>
      </c>
      <c r="H436" s="115" t="s">
        <v>125</v>
      </c>
      <c r="I436" s="115">
        <v>11.88773162</v>
      </c>
      <c r="J436" s="115" t="s">
        <v>51</v>
      </c>
      <c r="K436" s="115">
        <f>INDEX(DatosProcesados!$A$1:$BF$101,MATCH(DataBase!A436,DatosProcesados!$A$1:$A$101,0),MATCH(DataBase!J436,DatosProcesados!$A$1:$BF$1,0))</f>
        <v>0</v>
      </c>
      <c r="L436" s="115" t="str">
        <f>INDEX(Modelo!$A$9:$D$89,MATCH(DataBase!$J436,Modelo!$A$9:$A$89,0),MATCH(DataBase!L$1,Modelo!$A$9:$D$9,0))</f>
        <v xml:space="preserve">Impacto social </v>
      </c>
      <c r="M436" s="115" t="str">
        <f>INDEX(Modelo!$A$9:$D$89,MATCH(DataBase!$J436,Modelo!$A$9:$A$89,0),MATCH(DataBase!M$1,Modelo!$A$9:$D$9,0))</f>
        <v>Pilar 5</v>
      </c>
      <c r="N436" s="115" t="str">
        <f>INDEX(Modelo!$A$9:$D$89,MATCH(DataBase!$J436,Modelo!$A$9:$A$89,0),MATCH(DataBase!N$1,Modelo!$A$9:$D$9,0))</f>
        <v>boolean</v>
      </c>
      <c r="O436" s="115" t="b">
        <f t="array" ref="O436">IF(N436="negativo",INDEX($AD$3:$AG$51,MATCH(1,($B436=$AD$3:$AD$51)*($J436=$AE$3:$AE$51),0),3),IF(N436="positivo",INDEX($AD$55:$AG$109,MATCH(1,($B436=$AD$55:$AD$109)*($J436=$AE$55:$AE$109),0),3)))</f>
        <v>0</v>
      </c>
      <c r="P436" s="115" t="b">
        <f t="array" ref="P436">IF(N436="negativo",INDEX($AD$3:$AG$51,MATCH(1,($B436=$AD$3:$AD$51)*($J436=$AE$3:$AE$51),0),4),IF(N436="positivo",INDEX($AD$55:$AG$109,MATCH(1,($B436=$AD$55:$AD$109)*($J436=$AE$55:$AE$109),0),4)))</f>
        <v>0</v>
      </c>
      <c r="Q436" s="115" t="str">
        <f>VLOOKUP(M436,Modelo!$A$2:$C$7,2,0)</f>
        <v>Diversidad, Equidad e Inclusión (DEI)</v>
      </c>
      <c r="R436" s="118">
        <f t="array" ref="R436">INDEX(Modelo!$F$1:$H$37,MATCH(1,(DataBase!Q436=Modelo!$G$1:$G$37)*(DataBase!B436=Modelo!$F$1:$F$37),0),3)</f>
        <v>0.23529411764705882</v>
      </c>
      <c r="S436" s="115">
        <f t="shared" si="14"/>
        <v>0</v>
      </c>
      <c r="T436" s="115">
        <f t="shared" si="15"/>
        <v>0</v>
      </c>
    </row>
    <row r="437" spans="1:20" x14ac:dyDescent="0.3">
      <c r="A437" s="115" t="s">
        <v>339</v>
      </c>
      <c r="B437" s="115" t="s">
        <v>313</v>
      </c>
      <c r="C437" s="115" t="s">
        <v>103</v>
      </c>
      <c r="D437" s="115" t="s">
        <v>86</v>
      </c>
      <c r="E437" s="115" t="s">
        <v>86</v>
      </c>
      <c r="F437" s="115" t="s">
        <v>87</v>
      </c>
      <c r="G437" s="115">
        <v>1984</v>
      </c>
      <c r="H437" s="115" t="s">
        <v>177</v>
      </c>
      <c r="I437" s="115">
        <v>5.5116464790000004</v>
      </c>
      <c r="J437" s="115" t="s">
        <v>51</v>
      </c>
      <c r="K437" s="115" t="str">
        <f>INDEX(DatosProcesados!$A$1:$BF$101,MATCH(DataBase!A437,DatosProcesados!$A$1:$A$101,0),MATCH(DataBase!J437,DatosProcesados!$A$1:$BF$1,0))</f>
        <v>No</v>
      </c>
      <c r="L437" s="115" t="str">
        <f>INDEX(Modelo!$A$9:$D$89,MATCH(DataBase!$J437,Modelo!$A$9:$A$89,0),MATCH(DataBase!L$1,Modelo!$A$9:$D$9,0))</f>
        <v xml:space="preserve">Impacto social </v>
      </c>
      <c r="M437" s="115" t="str">
        <f>INDEX(Modelo!$A$9:$D$89,MATCH(DataBase!$J437,Modelo!$A$9:$A$89,0),MATCH(DataBase!M$1,Modelo!$A$9:$D$9,0))</f>
        <v>Pilar 5</v>
      </c>
      <c r="N437" s="115" t="str">
        <f>INDEX(Modelo!$A$9:$D$89,MATCH(DataBase!$J437,Modelo!$A$9:$A$89,0),MATCH(DataBase!N$1,Modelo!$A$9:$D$9,0))</f>
        <v>boolean</v>
      </c>
      <c r="O437" s="115" t="b">
        <f t="array" ref="O437">IF(N437="negativo",INDEX($AD$3:$AG$51,MATCH(1,($B437=$AD$3:$AD$51)*($J437=$AE$3:$AE$51),0),3),IF(N437="positivo",INDEX($AD$55:$AG$109,MATCH(1,($B437=$AD$55:$AD$109)*($J437=$AE$55:$AE$109),0),3)))</f>
        <v>0</v>
      </c>
      <c r="P437" s="115" t="b">
        <f t="array" ref="P437">IF(N437="negativo",INDEX($AD$3:$AG$51,MATCH(1,($B437=$AD$3:$AD$51)*($J437=$AE$3:$AE$51),0),4),IF(N437="positivo",INDEX($AD$55:$AG$109,MATCH(1,($B437=$AD$55:$AD$109)*($J437=$AE$55:$AE$109),0),4)))</f>
        <v>0</v>
      </c>
      <c r="Q437" s="115" t="str">
        <f>VLOOKUP(M437,Modelo!$A$2:$C$7,2,0)</f>
        <v>Diversidad, Equidad e Inclusión (DEI)</v>
      </c>
      <c r="R437" s="118">
        <f t="array" ref="R437">INDEX(Modelo!$F$1:$H$37,MATCH(1,(DataBase!Q437=Modelo!$G$1:$G$37)*(DataBase!B437=Modelo!$F$1:$F$37),0),3)</f>
        <v>0.23529411764705882</v>
      </c>
      <c r="S437" s="115">
        <f t="shared" si="14"/>
        <v>0</v>
      </c>
      <c r="T437" s="115">
        <f t="shared" si="15"/>
        <v>0</v>
      </c>
    </row>
    <row r="438" spans="1:20" x14ac:dyDescent="0.3">
      <c r="A438" s="115" t="s">
        <v>317</v>
      </c>
      <c r="B438" s="115" t="s">
        <v>313</v>
      </c>
      <c r="C438" s="115" t="s">
        <v>103</v>
      </c>
      <c r="D438" s="115" t="s">
        <v>87</v>
      </c>
      <c r="E438" s="115" t="s">
        <v>86</v>
      </c>
      <c r="F438" s="115" t="s">
        <v>86</v>
      </c>
      <c r="G438" s="115">
        <v>2009</v>
      </c>
      <c r="H438" s="115" t="s">
        <v>125</v>
      </c>
      <c r="I438" s="115">
        <v>19.439396106</v>
      </c>
      <c r="J438" s="115" t="s">
        <v>51</v>
      </c>
      <c r="K438" s="115" t="str">
        <f>INDEX(DatosProcesados!$A$1:$BF$101,MATCH(DataBase!A438,DatosProcesados!$A$1:$A$101,0),MATCH(DataBase!J438,DatosProcesados!$A$1:$BF$1,0))</f>
        <v>Si</v>
      </c>
      <c r="L438" s="115" t="str">
        <f>INDEX(Modelo!$A$9:$D$89,MATCH(DataBase!$J438,Modelo!$A$9:$A$89,0),MATCH(DataBase!L$1,Modelo!$A$9:$D$9,0))</f>
        <v xml:space="preserve">Impacto social </v>
      </c>
      <c r="M438" s="115" t="str">
        <f>INDEX(Modelo!$A$9:$D$89,MATCH(DataBase!$J438,Modelo!$A$9:$A$89,0),MATCH(DataBase!M$1,Modelo!$A$9:$D$9,0))</f>
        <v>Pilar 5</v>
      </c>
      <c r="N438" s="115" t="str">
        <f>INDEX(Modelo!$A$9:$D$89,MATCH(DataBase!$J438,Modelo!$A$9:$A$89,0),MATCH(DataBase!N$1,Modelo!$A$9:$D$9,0))</f>
        <v>boolean</v>
      </c>
      <c r="O438" s="115" t="b">
        <f t="array" ref="O438">IF(N438="negativo",INDEX($AD$3:$AG$51,MATCH(1,($B438=$AD$3:$AD$51)*($J438=$AE$3:$AE$51),0),3),IF(N438="positivo",INDEX($AD$55:$AG$109,MATCH(1,($B438=$AD$55:$AD$109)*($J438=$AE$55:$AE$109),0),3)))</f>
        <v>0</v>
      </c>
      <c r="P438" s="115" t="b">
        <f t="array" ref="P438">IF(N438="negativo",INDEX($AD$3:$AG$51,MATCH(1,($B438=$AD$3:$AD$51)*($J438=$AE$3:$AE$51),0),4),IF(N438="positivo",INDEX($AD$55:$AG$109,MATCH(1,($B438=$AD$55:$AD$109)*($J438=$AE$55:$AE$109),0),4)))</f>
        <v>0</v>
      </c>
      <c r="Q438" s="115" t="str">
        <f>VLOOKUP(M438,Modelo!$A$2:$C$7,2,0)</f>
        <v>Diversidad, Equidad e Inclusión (DEI)</v>
      </c>
      <c r="R438" s="118">
        <f t="array" ref="R438">INDEX(Modelo!$F$1:$H$37,MATCH(1,(DataBase!Q438=Modelo!$G$1:$G$37)*(DataBase!B438=Modelo!$F$1:$F$37),0),3)</f>
        <v>0.23529411764705882</v>
      </c>
      <c r="S438" s="115">
        <f t="shared" si="14"/>
        <v>100</v>
      </c>
      <c r="T438" s="115">
        <f t="shared" si="15"/>
        <v>23.52941176470588</v>
      </c>
    </row>
    <row r="439" spans="1:20" x14ac:dyDescent="0.3">
      <c r="A439" s="115" t="s">
        <v>211</v>
      </c>
      <c r="B439" s="115" t="s">
        <v>84</v>
      </c>
      <c r="C439" s="115" t="s">
        <v>103</v>
      </c>
      <c r="D439" s="115" t="s">
        <v>86</v>
      </c>
      <c r="E439" s="115" t="s">
        <v>87</v>
      </c>
      <c r="F439" s="115" t="s">
        <v>86</v>
      </c>
      <c r="G439" s="115">
        <v>1972</v>
      </c>
      <c r="H439" s="115" t="s">
        <v>125</v>
      </c>
      <c r="I439" s="115">
        <v>0</v>
      </c>
      <c r="J439" s="115" t="s">
        <v>51</v>
      </c>
      <c r="K439" s="115" t="str">
        <f>INDEX(DatosProcesados!$A$1:$BF$101,MATCH(DataBase!A439,DatosProcesados!$A$1:$A$101,0),MATCH(DataBase!J439,DatosProcesados!$A$1:$BF$1,0))</f>
        <v>Si</v>
      </c>
      <c r="L439" s="115" t="str">
        <f>INDEX(Modelo!$A$9:$D$89,MATCH(DataBase!$J439,Modelo!$A$9:$A$89,0),MATCH(DataBase!L$1,Modelo!$A$9:$D$9,0))</f>
        <v xml:space="preserve">Impacto social </v>
      </c>
      <c r="M439" s="115" t="str">
        <f>INDEX(Modelo!$A$9:$D$89,MATCH(DataBase!$J439,Modelo!$A$9:$A$89,0),MATCH(DataBase!M$1,Modelo!$A$9:$D$9,0))</f>
        <v>Pilar 5</v>
      </c>
      <c r="N439" s="115" t="str">
        <f>INDEX(Modelo!$A$9:$D$89,MATCH(DataBase!$J439,Modelo!$A$9:$A$89,0),MATCH(DataBase!N$1,Modelo!$A$9:$D$9,0))</f>
        <v>boolean</v>
      </c>
      <c r="O439" s="115" t="b">
        <f t="array" ref="O439">IF(N439="negativo",INDEX($AD$3:$AG$51,MATCH(1,($B439=$AD$3:$AD$51)*($J439=$AE$3:$AE$51),0),3),IF(N439="positivo",INDEX($AD$55:$AG$109,MATCH(1,($B439=$AD$55:$AD$109)*($J439=$AE$55:$AE$109),0),3)))</f>
        <v>0</v>
      </c>
      <c r="P439" s="115" t="b">
        <f t="array" ref="P439">IF(N439="negativo",INDEX($AD$3:$AG$51,MATCH(1,($B439=$AD$3:$AD$51)*($J439=$AE$3:$AE$51),0),4),IF(N439="positivo",INDEX($AD$55:$AG$109,MATCH(1,($B439=$AD$55:$AD$109)*($J439=$AE$55:$AE$109),0),4)))</f>
        <v>0</v>
      </c>
      <c r="Q439" s="115" t="str">
        <f>VLOOKUP(M439,Modelo!$A$2:$C$7,2,0)</f>
        <v>Diversidad, Equidad e Inclusión (DEI)</v>
      </c>
      <c r="R439" s="118">
        <f t="array" ref="R439">INDEX(Modelo!$F$1:$H$37,MATCH(1,(DataBase!Q439=Modelo!$G$1:$G$37)*(DataBase!B439=Modelo!$F$1:$F$37),0),3)</f>
        <v>0.29411764705882354</v>
      </c>
      <c r="S439" s="115">
        <f t="shared" si="14"/>
        <v>100</v>
      </c>
      <c r="T439" s="115">
        <f t="shared" si="15"/>
        <v>29.411764705882355</v>
      </c>
    </row>
    <row r="440" spans="1:20" x14ac:dyDescent="0.3">
      <c r="A440" s="115" t="s">
        <v>351</v>
      </c>
      <c r="B440" s="115" t="s">
        <v>313</v>
      </c>
      <c r="C440" s="115" t="s">
        <v>103</v>
      </c>
      <c r="D440" s="115" t="s">
        <v>87</v>
      </c>
      <c r="E440" s="115" t="s">
        <v>86</v>
      </c>
      <c r="F440" s="115" t="s">
        <v>86</v>
      </c>
      <c r="G440" s="115">
        <v>1997</v>
      </c>
      <c r="H440" s="115" t="s">
        <v>125</v>
      </c>
      <c r="I440" s="115">
        <v>3.874476933</v>
      </c>
      <c r="J440" s="115" t="s">
        <v>51</v>
      </c>
      <c r="K440" s="115">
        <f>INDEX(DatosProcesados!$A$1:$BF$101,MATCH(DataBase!A440,DatosProcesados!$A$1:$A$101,0),MATCH(DataBase!J440,DatosProcesados!$A$1:$BF$1,0))</f>
        <v>0</v>
      </c>
      <c r="L440" s="115" t="str">
        <f>INDEX(Modelo!$A$9:$D$89,MATCH(DataBase!$J440,Modelo!$A$9:$A$89,0),MATCH(DataBase!L$1,Modelo!$A$9:$D$9,0))</f>
        <v xml:space="preserve">Impacto social </v>
      </c>
      <c r="M440" s="115" t="str">
        <f>INDEX(Modelo!$A$9:$D$89,MATCH(DataBase!$J440,Modelo!$A$9:$A$89,0),MATCH(DataBase!M$1,Modelo!$A$9:$D$9,0))</f>
        <v>Pilar 5</v>
      </c>
      <c r="N440" s="115" t="str">
        <f>INDEX(Modelo!$A$9:$D$89,MATCH(DataBase!$J440,Modelo!$A$9:$A$89,0),MATCH(DataBase!N$1,Modelo!$A$9:$D$9,0))</f>
        <v>boolean</v>
      </c>
      <c r="O440" s="115" t="b">
        <f t="array" ref="O440">IF(N440="negativo",INDEX($AD$3:$AG$51,MATCH(1,($B440=$AD$3:$AD$51)*($J440=$AE$3:$AE$51),0),3),IF(N440="positivo",INDEX($AD$55:$AG$109,MATCH(1,($B440=$AD$55:$AD$109)*($J440=$AE$55:$AE$109),0),3)))</f>
        <v>0</v>
      </c>
      <c r="P440" s="115" t="b">
        <f t="array" ref="P440">IF(N440="negativo",INDEX($AD$3:$AG$51,MATCH(1,($B440=$AD$3:$AD$51)*($J440=$AE$3:$AE$51),0),4),IF(N440="positivo",INDEX($AD$55:$AG$109,MATCH(1,($B440=$AD$55:$AD$109)*($J440=$AE$55:$AE$109),0),4)))</f>
        <v>0</v>
      </c>
      <c r="Q440" s="115" t="str">
        <f>VLOOKUP(M440,Modelo!$A$2:$C$7,2,0)</f>
        <v>Diversidad, Equidad e Inclusión (DEI)</v>
      </c>
      <c r="R440" s="118">
        <f t="array" ref="R440">INDEX(Modelo!$F$1:$H$37,MATCH(1,(DataBase!Q440=Modelo!$G$1:$G$37)*(DataBase!B440=Modelo!$F$1:$F$37),0),3)</f>
        <v>0.23529411764705882</v>
      </c>
      <c r="S440" s="115">
        <f t="shared" si="14"/>
        <v>0</v>
      </c>
      <c r="T440" s="115">
        <f t="shared" si="15"/>
        <v>0</v>
      </c>
    </row>
    <row r="441" spans="1:20" x14ac:dyDescent="0.3">
      <c r="A441" s="115" t="s">
        <v>411</v>
      </c>
      <c r="B441" s="115" t="s">
        <v>407</v>
      </c>
      <c r="C441" s="115" t="s">
        <v>103</v>
      </c>
      <c r="D441" s="115" t="s">
        <v>87</v>
      </c>
      <c r="E441" s="115" t="s">
        <v>86</v>
      </c>
      <c r="F441" s="115" t="s">
        <v>87</v>
      </c>
      <c r="G441" s="115">
        <v>1935</v>
      </c>
      <c r="H441" s="115" t="s">
        <v>244</v>
      </c>
      <c r="I441" s="115">
        <v>11.495989482000001</v>
      </c>
      <c r="J441" s="115" t="s">
        <v>51</v>
      </c>
      <c r="K441" s="115" t="str">
        <f>INDEX(DatosProcesados!$A$1:$BF$101,MATCH(DataBase!A441,DatosProcesados!$A$1:$A$101,0),MATCH(DataBase!J441,DatosProcesados!$A$1:$BF$1,0))</f>
        <v>No</v>
      </c>
      <c r="L441" s="115" t="str">
        <f>INDEX(Modelo!$A$9:$D$89,MATCH(DataBase!$J441,Modelo!$A$9:$A$89,0),MATCH(DataBase!L$1,Modelo!$A$9:$D$9,0))</f>
        <v xml:space="preserve">Impacto social </v>
      </c>
      <c r="M441" s="115" t="str">
        <f>INDEX(Modelo!$A$9:$D$89,MATCH(DataBase!$J441,Modelo!$A$9:$A$89,0),MATCH(DataBase!M$1,Modelo!$A$9:$D$9,0))</f>
        <v>Pilar 5</v>
      </c>
      <c r="N441" s="115" t="str">
        <f>INDEX(Modelo!$A$9:$D$89,MATCH(DataBase!$J441,Modelo!$A$9:$A$89,0),MATCH(DataBase!N$1,Modelo!$A$9:$D$9,0))</f>
        <v>boolean</v>
      </c>
      <c r="O441" s="115" t="b">
        <f t="array" ref="O441">IF(N441="negativo",INDEX($AD$3:$AG$51,MATCH(1,($B441=$AD$3:$AD$51)*($J441=$AE$3:$AE$51),0),3),IF(N441="positivo",INDEX($AD$55:$AG$109,MATCH(1,($B441=$AD$55:$AD$109)*($J441=$AE$55:$AE$109),0),3)))</f>
        <v>0</v>
      </c>
      <c r="P441" s="115" t="b">
        <f t="array" ref="P441">IF(N441="negativo",INDEX($AD$3:$AG$51,MATCH(1,($B441=$AD$3:$AD$51)*($J441=$AE$3:$AE$51),0),4),IF(N441="positivo",INDEX($AD$55:$AG$109,MATCH(1,($B441=$AD$55:$AD$109)*($J441=$AE$55:$AE$109),0),4)))</f>
        <v>0</v>
      </c>
      <c r="Q441" s="115" t="str">
        <f>VLOOKUP(M441,Modelo!$A$2:$C$7,2,0)</f>
        <v>Diversidad, Equidad e Inclusión (DEI)</v>
      </c>
      <c r="R441" s="118">
        <f t="array" ref="R441">INDEX(Modelo!$F$1:$H$37,MATCH(1,(DataBase!Q441=Modelo!$G$1:$G$37)*(DataBase!B441=Modelo!$F$1:$F$37),0),3)</f>
        <v>0.11538461538461539</v>
      </c>
      <c r="S441" s="115">
        <f t="shared" si="14"/>
        <v>0</v>
      </c>
      <c r="T441" s="115">
        <f t="shared" si="15"/>
        <v>0</v>
      </c>
    </row>
    <row r="442" spans="1:20" x14ac:dyDescent="0.3">
      <c r="A442" s="115" t="s">
        <v>406</v>
      </c>
      <c r="B442" s="115" t="s">
        <v>407</v>
      </c>
      <c r="C442" s="115" t="s">
        <v>97</v>
      </c>
      <c r="D442" s="115" t="s">
        <v>86</v>
      </c>
      <c r="E442" s="115" t="s">
        <v>87</v>
      </c>
      <c r="F442" s="115" t="s">
        <v>87</v>
      </c>
      <c r="G442" s="115">
        <v>1951</v>
      </c>
      <c r="H442" s="115" t="s">
        <v>125</v>
      </c>
      <c r="I442" s="115">
        <v>113.923310323</v>
      </c>
      <c r="J442" s="115" t="s">
        <v>51</v>
      </c>
      <c r="K442" s="115" t="str">
        <f>INDEX(DatosProcesados!$A$1:$BF$101,MATCH(DataBase!A442,DatosProcesados!$A$1:$A$101,0),MATCH(DataBase!J442,DatosProcesados!$A$1:$BF$1,0))</f>
        <v>Si</v>
      </c>
      <c r="L442" s="115" t="str">
        <f>INDEX(Modelo!$A$9:$D$89,MATCH(DataBase!$J442,Modelo!$A$9:$A$89,0),MATCH(DataBase!L$1,Modelo!$A$9:$D$9,0))</f>
        <v xml:space="preserve">Impacto social </v>
      </c>
      <c r="M442" s="115" t="str">
        <f>INDEX(Modelo!$A$9:$D$89,MATCH(DataBase!$J442,Modelo!$A$9:$A$89,0),MATCH(DataBase!M$1,Modelo!$A$9:$D$9,0))</f>
        <v>Pilar 5</v>
      </c>
      <c r="N442" s="115" t="str">
        <f>INDEX(Modelo!$A$9:$D$89,MATCH(DataBase!$J442,Modelo!$A$9:$A$89,0),MATCH(DataBase!N$1,Modelo!$A$9:$D$9,0))</f>
        <v>boolean</v>
      </c>
      <c r="O442" s="115" t="b">
        <f t="array" ref="O442">IF(N442="negativo",INDEX($AD$3:$AG$51,MATCH(1,($B442=$AD$3:$AD$51)*($J442=$AE$3:$AE$51),0),3),IF(N442="positivo",INDEX($AD$55:$AG$109,MATCH(1,($B442=$AD$55:$AD$109)*($J442=$AE$55:$AE$109),0),3)))</f>
        <v>0</v>
      </c>
      <c r="P442" s="115" t="b">
        <f t="array" ref="P442">IF(N442="negativo",INDEX($AD$3:$AG$51,MATCH(1,($B442=$AD$3:$AD$51)*($J442=$AE$3:$AE$51),0),4),IF(N442="positivo",INDEX($AD$55:$AG$109,MATCH(1,($B442=$AD$55:$AD$109)*($J442=$AE$55:$AE$109),0),4)))</f>
        <v>0</v>
      </c>
      <c r="Q442" s="115" t="str">
        <f>VLOOKUP(M442,Modelo!$A$2:$C$7,2,0)</f>
        <v>Diversidad, Equidad e Inclusión (DEI)</v>
      </c>
      <c r="R442" s="118">
        <f t="array" ref="R442">INDEX(Modelo!$F$1:$H$37,MATCH(1,(DataBase!Q442=Modelo!$G$1:$G$37)*(DataBase!B442=Modelo!$F$1:$F$37),0),3)</f>
        <v>0.11538461538461539</v>
      </c>
      <c r="S442" s="115">
        <f t="shared" si="14"/>
        <v>100</v>
      </c>
      <c r="T442" s="115">
        <f t="shared" si="15"/>
        <v>11.538461538461538</v>
      </c>
    </row>
    <row r="443" spans="1:20" x14ac:dyDescent="0.3">
      <c r="A443" s="115" t="s">
        <v>96</v>
      </c>
      <c r="B443" s="115" t="s">
        <v>84</v>
      </c>
      <c r="C443" s="115" t="s">
        <v>97</v>
      </c>
      <c r="D443" s="115" t="s">
        <v>86</v>
      </c>
      <c r="E443" s="115" t="s">
        <v>86</v>
      </c>
      <c r="F443" s="115" t="s">
        <v>87</v>
      </c>
      <c r="G443" s="115">
        <v>1997</v>
      </c>
      <c r="H443" s="115" t="s">
        <v>125</v>
      </c>
      <c r="I443" s="115">
        <v>15.780332546</v>
      </c>
      <c r="J443" s="115" t="s">
        <v>51</v>
      </c>
      <c r="K443" s="115" t="str">
        <f>INDEX(DatosProcesados!$A$1:$BF$101,MATCH(DataBase!A443,DatosProcesados!$A$1:$A$101,0),MATCH(DataBase!J443,DatosProcesados!$A$1:$BF$1,0))</f>
        <v>Si</v>
      </c>
      <c r="L443" s="115" t="str">
        <f>INDEX(Modelo!$A$9:$D$89,MATCH(DataBase!$J443,Modelo!$A$9:$A$89,0),MATCH(DataBase!L$1,Modelo!$A$9:$D$9,0))</f>
        <v xml:space="preserve">Impacto social </v>
      </c>
      <c r="M443" s="115" t="str">
        <f>INDEX(Modelo!$A$9:$D$89,MATCH(DataBase!$J443,Modelo!$A$9:$A$89,0),MATCH(DataBase!M$1,Modelo!$A$9:$D$9,0))</f>
        <v>Pilar 5</v>
      </c>
      <c r="N443" s="115" t="str">
        <f>INDEX(Modelo!$A$9:$D$89,MATCH(DataBase!$J443,Modelo!$A$9:$A$89,0),MATCH(DataBase!N$1,Modelo!$A$9:$D$9,0))</f>
        <v>boolean</v>
      </c>
      <c r="O443" s="115" t="b">
        <f t="array" ref="O443">IF(N443="negativo",INDEX($AD$3:$AG$51,MATCH(1,($B443=$AD$3:$AD$51)*($J443=$AE$3:$AE$51),0),3),IF(N443="positivo",INDEX($AD$55:$AG$109,MATCH(1,($B443=$AD$55:$AD$109)*($J443=$AE$55:$AE$109),0),3)))</f>
        <v>0</v>
      </c>
      <c r="P443" s="115" t="b">
        <f t="array" ref="P443">IF(N443="negativo",INDEX($AD$3:$AG$51,MATCH(1,($B443=$AD$3:$AD$51)*($J443=$AE$3:$AE$51),0),4),IF(N443="positivo",INDEX($AD$55:$AG$109,MATCH(1,($B443=$AD$55:$AD$109)*($J443=$AE$55:$AE$109),0),4)))</f>
        <v>0</v>
      </c>
      <c r="Q443" s="115" t="str">
        <f>VLOOKUP(M443,Modelo!$A$2:$C$7,2,0)</f>
        <v>Diversidad, Equidad e Inclusión (DEI)</v>
      </c>
      <c r="R443" s="118">
        <f t="array" ref="R443">INDEX(Modelo!$F$1:$H$37,MATCH(1,(DataBase!Q443=Modelo!$G$1:$G$37)*(DataBase!B443=Modelo!$F$1:$F$37),0),3)</f>
        <v>0.29411764705882354</v>
      </c>
      <c r="S443" s="115">
        <f t="shared" si="14"/>
        <v>100</v>
      </c>
      <c r="T443" s="115">
        <f t="shared" si="15"/>
        <v>29.411764705882355</v>
      </c>
    </row>
    <row r="444" spans="1:20" x14ac:dyDescent="0.3">
      <c r="A444" s="115" t="s">
        <v>83</v>
      </c>
      <c r="B444" s="115" t="s">
        <v>84</v>
      </c>
      <c r="C444" s="115" t="s">
        <v>85</v>
      </c>
      <c r="D444" s="115" t="s">
        <v>86</v>
      </c>
      <c r="E444" s="115" t="s">
        <v>86</v>
      </c>
      <c r="F444" s="115" t="s">
        <v>87</v>
      </c>
      <c r="G444" s="115">
        <v>1955</v>
      </c>
      <c r="H444" s="115" t="s">
        <v>125</v>
      </c>
      <c r="I444" s="115">
        <v>20.574477179999999</v>
      </c>
      <c r="J444" s="115" t="s">
        <v>51</v>
      </c>
      <c r="K444" s="115" t="str">
        <f>INDEX(DatosProcesados!$A$1:$BF$101,MATCH(DataBase!A444,DatosProcesados!$A$1:$A$101,0),MATCH(DataBase!J444,DatosProcesados!$A$1:$BF$1,0))</f>
        <v>Si</v>
      </c>
      <c r="L444" s="115" t="str">
        <f>INDEX(Modelo!$A$9:$D$89,MATCH(DataBase!$J444,Modelo!$A$9:$A$89,0),MATCH(DataBase!L$1,Modelo!$A$9:$D$9,0))</f>
        <v xml:space="preserve">Impacto social </v>
      </c>
      <c r="M444" s="115" t="str">
        <f>INDEX(Modelo!$A$9:$D$89,MATCH(DataBase!$J444,Modelo!$A$9:$A$89,0),MATCH(DataBase!M$1,Modelo!$A$9:$D$9,0))</f>
        <v>Pilar 5</v>
      </c>
      <c r="N444" s="115" t="str">
        <f>INDEX(Modelo!$A$9:$D$89,MATCH(DataBase!$J444,Modelo!$A$9:$A$89,0),MATCH(DataBase!N$1,Modelo!$A$9:$D$9,0))</f>
        <v>boolean</v>
      </c>
      <c r="O444" s="115" t="b">
        <f t="array" ref="O444">IF(N444="negativo",INDEX($AD$3:$AG$51,MATCH(1,($B444=$AD$3:$AD$51)*($J444=$AE$3:$AE$51),0),3),IF(N444="positivo",INDEX($AD$55:$AG$109,MATCH(1,($B444=$AD$55:$AD$109)*($J444=$AE$55:$AE$109),0),3)))</f>
        <v>0</v>
      </c>
      <c r="P444" s="115" t="b">
        <f t="array" ref="P444">IF(N444="negativo",INDEX($AD$3:$AG$51,MATCH(1,($B444=$AD$3:$AD$51)*($J444=$AE$3:$AE$51),0),4),IF(N444="positivo",INDEX($AD$55:$AG$109,MATCH(1,($B444=$AD$55:$AD$109)*($J444=$AE$55:$AE$109),0),4)))</f>
        <v>0</v>
      </c>
      <c r="Q444" s="115" t="str">
        <f>VLOOKUP(M444,Modelo!$A$2:$C$7,2,0)</f>
        <v>Diversidad, Equidad e Inclusión (DEI)</v>
      </c>
      <c r="R444" s="118">
        <f t="array" ref="R444">INDEX(Modelo!$F$1:$H$37,MATCH(1,(DataBase!Q444=Modelo!$G$1:$G$37)*(DataBase!B444=Modelo!$F$1:$F$37),0),3)</f>
        <v>0.29411764705882354</v>
      </c>
      <c r="S444" s="115">
        <f t="shared" si="14"/>
        <v>100</v>
      </c>
      <c r="T444" s="115">
        <f t="shared" si="15"/>
        <v>29.411764705882355</v>
      </c>
    </row>
    <row r="445" spans="1:20" x14ac:dyDescent="0.3">
      <c r="A445" s="115" t="s">
        <v>243</v>
      </c>
      <c r="B445" s="115" t="s">
        <v>216</v>
      </c>
      <c r="C445" s="115" t="s">
        <v>103</v>
      </c>
      <c r="D445" s="115" t="s">
        <v>86</v>
      </c>
      <c r="E445" s="115" t="s">
        <v>86</v>
      </c>
      <c r="F445" s="115" t="s">
        <v>87</v>
      </c>
      <c r="G445" s="115">
        <v>1985</v>
      </c>
      <c r="H445" s="115" t="s">
        <v>244</v>
      </c>
      <c r="I445" s="115">
        <v>2.6249202149999999</v>
      </c>
      <c r="J445" s="115" t="s">
        <v>51</v>
      </c>
      <c r="K445" s="115" t="str">
        <f>INDEX(DatosProcesados!$A$1:$BF$101,MATCH(DataBase!A445,DatosProcesados!$A$1:$A$101,0),MATCH(DataBase!J445,DatosProcesados!$A$1:$BF$1,0))</f>
        <v>Si</v>
      </c>
      <c r="L445" s="115" t="str">
        <f>INDEX(Modelo!$A$9:$D$89,MATCH(DataBase!$J445,Modelo!$A$9:$A$89,0),MATCH(DataBase!L$1,Modelo!$A$9:$D$9,0))</f>
        <v xml:space="preserve">Impacto social </v>
      </c>
      <c r="M445" s="115" t="str">
        <f>INDEX(Modelo!$A$9:$D$89,MATCH(DataBase!$J445,Modelo!$A$9:$A$89,0),MATCH(DataBase!M$1,Modelo!$A$9:$D$9,0))</f>
        <v>Pilar 5</v>
      </c>
      <c r="N445" s="115" t="str">
        <f>INDEX(Modelo!$A$9:$D$89,MATCH(DataBase!$J445,Modelo!$A$9:$A$89,0),MATCH(DataBase!N$1,Modelo!$A$9:$D$9,0))</f>
        <v>boolean</v>
      </c>
      <c r="O445" s="115" t="b">
        <f t="array" ref="O445">IF(N445="negativo",INDEX($AD$3:$AG$51,MATCH(1,($B445=$AD$3:$AD$51)*($J445=$AE$3:$AE$51),0),3),IF(N445="positivo",INDEX($AD$55:$AG$109,MATCH(1,($B445=$AD$55:$AD$109)*($J445=$AE$55:$AE$109),0),3)))</f>
        <v>0</v>
      </c>
      <c r="P445" s="115" t="b">
        <f t="array" ref="P445">IF(N445="negativo",INDEX($AD$3:$AG$51,MATCH(1,($B445=$AD$3:$AD$51)*($J445=$AE$3:$AE$51),0),4),IF(N445="positivo",INDEX($AD$55:$AG$109,MATCH(1,($B445=$AD$55:$AD$109)*($J445=$AE$55:$AE$109),0),4)))</f>
        <v>0</v>
      </c>
      <c r="Q445" s="115" t="str">
        <f>VLOOKUP(M445,Modelo!$A$2:$C$7,2,0)</f>
        <v>Diversidad, Equidad e Inclusión (DEI)</v>
      </c>
      <c r="R445" s="118">
        <f t="array" ref="R445">INDEX(Modelo!$F$1:$H$37,MATCH(1,(DataBase!Q445=Modelo!$G$1:$G$37)*(DataBase!B445=Modelo!$F$1:$F$37),0),3)</f>
        <v>0.15789473684210525</v>
      </c>
      <c r="S445" s="115">
        <f t="shared" si="14"/>
        <v>100</v>
      </c>
      <c r="T445" s="115">
        <f t="shared" si="15"/>
        <v>15.789473684210526</v>
      </c>
    </row>
    <row r="446" spans="1:20" x14ac:dyDescent="0.3">
      <c r="A446" s="115" t="s">
        <v>263</v>
      </c>
      <c r="B446" s="115" t="s">
        <v>216</v>
      </c>
      <c r="C446" s="115" t="s">
        <v>97</v>
      </c>
      <c r="D446" s="115" t="s">
        <v>86</v>
      </c>
      <c r="E446" s="115" t="s">
        <v>86</v>
      </c>
      <c r="F446" s="115" t="s">
        <v>86</v>
      </c>
      <c r="G446" s="115">
        <v>1990</v>
      </c>
      <c r="H446" s="115" t="s">
        <v>125</v>
      </c>
      <c r="I446" s="115">
        <v>2.3114637089999999</v>
      </c>
      <c r="J446" s="115" t="s">
        <v>51</v>
      </c>
      <c r="K446" s="115" t="str">
        <f>INDEX(DatosProcesados!$A$1:$BF$101,MATCH(DataBase!A446,DatosProcesados!$A$1:$A$101,0),MATCH(DataBase!J446,DatosProcesados!$A$1:$BF$1,0))</f>
        <v>Si</v>
      </c>
      <c r="L446" s="115" t="str">
        <f>INDEX(Modelo!$A$9:$D$89,MATCH(DataBase!$J446,Modelo!$A$9:$A$89,0),MATCH(DataBase!L$1,Modelo!$A$9:$D$9,0))</f>
        <v xml:space="preserve">Impacto social </v>
      </c>
      <c r="M446" s="115" t="str">
        <f>INDEX(Modelo!$A$9:$D$89,MATCH(DataBase!$J446,Modelo!$A$9:$A$89,0),MATCH(DataBase!M$1,Modelo!$A$9:$D$9,0))</f>
        <v>Pilar 5</v>
      </c>
      <c r="N446" s="115" t="str">
        <f>INDEX(Modelo!$A$9:$D$89,MATCH(DataBase!$J446,Modelo!$A$9:$A$89,0),MATCH(DataBase!N$1,Modelo!$A$9:$D$9,0))</f>
        <v>boolean</v>
      </c>
      <c r="O446" s="115" t="b">
        <f t="array" ref="O446">IF(N446="negativo",INDEX($AD$3:$AG$51,MATCH(1,($B446=$AD$3:$AD$51)*($J446=$AE$3:$AE$51),0),3),IF(N446="positivo",INDEX($AD$55:$AG$109,MATCH(1,($B446=$AD$55:$AD$109)*($J446=$AE$55:$AE$109),0),3)))</f>
        <v>0</v>
      </c>
      <c r="P446" s="115" t="b">
        <f t="array" ref="P446">IF(N446="negativo",INDEX($AD$3:$AG$51,MATCH(1,($B446=$AD$3:$AD$51)*($J446=$AE$3:$AE$51),0),4),IF(N446="positivo",INDEX($AD$55:$AG$109,MATCH(1,($B446=$AD$55:$AD$109)*($J446=$AE$55:$AE$109),0),4)))</f>
        <v>0</v>
      </c>
      <c r="Q446" s="115" t="str">
        <f>VLOOKUP(M446,Modelo!$A$2:$C$7,2,0)</f>
        <v>Diversidad, Equidad e Inclusión (DEI)</v>
      </c>
      <c r="R446" s="118">
        <f t="array" ref="R446">INDEX(Modelo!$F$1:$H$37,MATCH(1,(DataBase!Q446=Modelo!$G$1:$G$37)*(DataBase!B446=Modelo!$F$1:$F$37),0),3)</f>
        <v>0.15789473684210525</v>
      </c>
      <c r="S446" s="115">
        <f t="shared" si="14"/>
        <v>100</v>
      </c>
      <c r="T446" s="115">
        <f t="shared" si="15"/>
        <v>15.789473684210526</v>
      </c>
    </row>
    <row r="447" spans="1:20" x14ac:dyDescent="0.3">
      <c r="A447" s="115" t="s">
        <v>321</v>
      </c>
      <c r="B447" s="115" t="s">
        <v>313</v>
      </c>
      <c r="C447" s="115" t="s">
        <v>103</v>
      </c>
      <c r="D447" s="115" t="s">
        <v>86</v>
      </c>
      <c r="E447" s="115" t="s">
        <v>86</v>
      </c>
      <c r="F447" s="115" t="s">
        <v>87</v>
      </c>
      <c r="G447" s="115">
        <v>1949</v>
      </c>
      <c r="H447" s="115" t="s">
        <v>125</v>
      </c>
      <c r="I447" s="115">
        <v>16.077688644999999</v>
      </c>
      <c r="J447" s="115" t="s">
        <v>51</v>
      </c>
      <c r="K447" s="115" t="str">
        <f>INDEX(DatosProcesados!$A$1:$BF$101,MATCH(DataBase!A447,DatosProcesados!$A$1:$A$101,0),MATCH(DataBase!J447,DatosProcesados!$A$1:$BF$1,0))</f>
        <v>Si</v>
      </c>
      <c r="L447" s="115" t="str">
        <f>INDEX(Modelo!$A$9:$D$89,MATCH(DataBase!$J447,Modelo!$A$9:$A$89,0),MATCH(DataBase!L$1,Modelo!$A$9:$D$9,0))</f>
        <v xml:space="preserve">Impacto social </v>
      </c>
      <c r="M447" s="115" t="str">
        <f>INDEX(Modelo!$A$9:$D$89,MATCH(DataBase!$J447,Modelo!$A$9:$A$89,0),MATCH(DataBase!M$1,Modelo!$A$9:$D$9,0))</f>
        <v>Pilar 5</v>
      </c>
      <c r="N447" s="115" t="str">
        <f>INDEX(Modelo!$A$9:$D$89,MATCH(DataBase!$J447,Modelo!$A$9:$A$89,0),MATCH(DataBase!N$1,Modelo!$A$9:$D$9,0))</f>
        <v>boolean</v>
      </c>
      <c r="O447" s="115" t="b">
        <f t="array" ref="O447">IF(N447="negativo",INDEX($AD$3:$AG$51,MATCH(1,($B447=$AD$3:$AD$51)*($J447=$AE$3:$AE$51),0),3),IF(N447="positivo",INDEX($AD$55:$AG$109,MATCH(1,($B447=$AD$55:$AD$109)*($J447=$AE$55:$AE$109),0),3)))</f>
        <v>0</v>
      </c>
      <c r="P447" s="115" t="b">
        <f t="array" ref="P447">IF(N447="negativo",INDEX($AD$3:$AG$51,MATCH(1,($B447=$AD$3:$AD$51)*($J447=$AE$3:$AE$51),0),4),IF(N447="positivo",INDEX($AD$55:$AG$109,MATCH(1,($B447=$AD$55:$AD$109)*($J447=$AE$55:$AE$109),0),4)))</f>
        <v>0</v>
      </c>
      <c r="Q447" s="115" t="str">
        <f>VLOOKUP(M447,Modelo!$A$2:$C$7,2,0)</f>
        <v>Diversidad, Equidad e Inclusión (DEI)</v>
      </c>
      <c r="R447" s="118">
        <f t="array" ref="R447">INDEX(Modelo!$F$1:$H$37,MATCH(1,(DataBase!Q447=Modelo!$G$1:$G$37)*(DataBase!B447=Modelo!$F$1:$F$37),0),3)</f>
        <v>0.23529411764705882</v>
      </c>
      <c r="S447" s="115">
        <f t="shared" si="14"/>
        <v>100</v>
      </c>
      <c r="T447" s="115">
        <f t="shared" si="15"/>
        <v>23.52941176470588</v>
      </c>
    </row>
    <row r="448" spans="1:20" x14ac:dyDescent="0.3">
      <c r="A448" s="115" t="s">
        <v>363</v>
      </c>
      <c r="B448" s="115" t="s">
        <v>313</v>
      </c>
      <c r="C448" s="115" t="s">
        <v>103</v>
      </c>
      <c r="D448" s="115" t="s">
        <v>87</v>
      </c>
      <c r="E448" s="115" t="s">
        <v>87</v>
      </c>
      <c r="F448" s="115" t="s">
        <v>87</v>
      </c>
      <c r="G448" s="115">
        <v>1889</v>
      </c>
      <c r="H448" s="115" t="s">
        <v>177</v>
      </c>
      <c r="I448" s="115">
        <v>2.3075606390000001</v>
      </c>
      <c r="J448" s="115" t="s">
        <v>51</v>
      </c>
      <c r="K448" s="115" t="str">
        <f>INDEX(DatosProcesados!$A$1:$BF$101,MATCH(DataBase!A448,DatosProcesados!$A$1:$A$101,0),MATCH(DataBase!J448,DatosProcesados!$A$1:$BF$1,0))</f>
        <v>Si</v>
      </c>
      <c r="L448" s="115" t="str">
        <f>INDEX(Modelo!$A$9:$D$89,MATCH(DataBase!$J448,Modelo!$A$9:$A$89,0),MATCH(DataBase!L$1,Modelo!$A$9:$D$9,0))</f>
        <v xml:space="preserve">Impacto social </v>
      </c>
      <c r="M448" s="115" t="str">
        <f>INDEX(Modelo!$A$9:$D$89,MATCH(DataBase!$J448,Modelo!$A$9:$A$89,0),MATCH(DataBase!M$1,Modelo!$A$9:$D$9,0))</f>
        <v>Pilar 5</v>
      </c>
      <c r="N448" s="115" t="str">
        <f>INDEX(Modelo!$A$9:$D$89,MATCH(DataBase!$J448,Modelo!$A$9:$A$89,0),MATCH(DataBase!N$1,Modelo!$A$9:$D$9,0))</f>
        <v>boolean</v>
      </c>
      <c r="O448" s="115" t="b">
        <f t="array" ref="O448">IF(N448="negativo",INDEX($AD$3:$AG$51,MATCH(1,($B448=$AD$3:$AD$51)*($J448=$AE$3:$AE$51),0),3),IF(N448="positivo",INDEX($AD$55:$AG$109,MATCH(1,($B448=$AD$55:$AD$109)*($J448=$AE$55:$AE$109),0),3)))</f>
        <v>0</v>
      </c>
      <c r="P448" s="115" t="b">
        <f t="array" ref="P448">IF(N448="negativo",INDEX($AD$3:$AG$51,MATCH(1,($B448=$AD$3:$AD$51)*($J448=$AE$3:$AE$51),0),4),IF(N448="positivo",INDEX($AD$55:$AG$109,MATCH(1,($B448=$AD$55:$AD$109)*($J448=$AE$55:$AE$109),0),4)))</f>
        <v>0</v>
      </c>
      <c r="Q448" s="115" t="str">
        <f>VLOOKUP(M448,Modelo!$A$2:$C$7,2,0)</f>
        <v>Diversidad, Equidad e Inclusión (DEI)</v>
      </c>
      <c r="R448" s="118">
        <f t="array" ref="R448">INDEX(Modelo!$F$1:$H$37,MATCH(1,(DataBase!Q448=Modelo!$G$1:$G$37)*(DataBase!B448=Modelo!$F$1:$F$37),0),3)</f>
        <v>0.23529411764705882</v>
      </c>
      <c r="S448" s="115">
        <f t="shared" si="14"/>
        <v>100</v>
      </c>
      <c r="T448" s="115">
        <f t="shared" si="15"/>
        <v>23.52941176470588</v>
      </c>
    </row>
    <row r="449" spans="1:20" x14ac:dyDescent="0.3">
      <c r="A449" s="115" t="s">
        <v>423</v>
      </c>
      <c r="B449" s="115" t="s">
        <v>407</v>
      </c>
      <c r="C449" s="115" t="s">
        <v>103</v>
      </c>
      <c r="D449" s="115" t="s">
        <v>86</v>
      </c>
      <c r="E449" s="115" t="s">
        <v>87</v>
      </c>
      <c r="F449" s="115" t="s">
        <v>87</v>
      </c>
      <c r="G449" s="115">
        <v>1985</v>
      </c>
      <c r="H449" s="115" t="s">
        <v>422</v>
      </c>
      <c r="I449" s="115">
        <v>4.2502446559999996</v>
      </c>
      <c r="J449" s="115" t="s">
        <v>51</v>
      </c>
      <c r="K449" s="115" t="str">
        <f>INDEX(DatosProcesados!$A$1:$BF$101,MATCH(DataBase!A449,DatosProcesados!$A$1:$A$101,0),MATCH(DataBase!J449,DatosProcesados!$A$1:$BF$1,0))</f>
        <v>No</v>
      </c>
      <c r="L449" s="115" t="str">
        <f>INDEX(Modelo!$A$9:$D$89,MATCH(DataBase!$J449,Modelo!$A$9:$A$89,0),MATCH(DataBase!L$1,Modelo!$A$9:$D$9,0))</f>
        <v xml:space="preserve">Impacto social </v>
      </c>
      <c r="M449" s="115" t="str">
        <f>INDEX(Modelo!$A$9:$D$89,MATCH(DataBase!$J449,Modelo!$A$9:$A$89,0),MATCH(DataBase!M$1,Modelo!$A$9:$D$9,0))</f>
        <v>Pilar 5</v>
      </c>
      <c r="N449" s="115" t="str">
        <f>INDEX(Modelo!$A$9:$D$89,MATCH(DataBase!$J449,Modelo!$A$9:$A$89,0),MATCH(DataBase!N$1,Modelo!$A$9:$D$9,0))</f>
        <v>boolean</v>
      </c>
      <c r="O449" s="115" t="b">
        <f t="array" ref="O449">IF(N449="negativo",INDEX($AD$3:$AG$51,MATCH(1,($B449=$AD$3:$AD$51)*($J449=$AE$3:$AE$51),0),3),IF(N449="positivo",INDEX($AD$55:$AG$109,MATCH(1,($B449=$AD$55:$AD$109)*($J449=$AE$55:$AE$109),0),3)))</f>
        <v>0</v>
      </c>
      <c r="P449" s="115" t="b">
        <f t="array" ref="P449">IF(N449="negativo",INDEX($AD$3:$AG$51,MATCH(1,($B449=$AD$3:$AD$51)*($J449=$AE$3:$AE$51),0),4),IF(N449="positivo",INDEX($AD$55:$AG$109,MATCH(1,($B449=$AD$55:$AD$109)*($J449=$AE$55:$AE$109),0),4)))</f>
        <v>0</v>
      </c>
      <c r="Q449" s="115" t="str">
        <f>VLOOKUP(M449,Modelo!$A$2:$C$7,2,0)</f>
        <v>Diversidad, Equidad e Inclusión (DEI)</v>
      </c>
      <c r="R449" s="118">
        <f t="array" ref="R449">INDEX(Modelo!$F$1:$H$37,MATCH(1,(DataBase!Q449=Modelo!$G$1:$G$37)*(DataBase!B449=Modelo!$F$1:$F$37),0),3)</f>
        <v>0.11538461538461539</v>
      </c>
      <c r="S449" s="115">
        <f t="shared" si="14"/>
        <v>0</v>
      </c>
      <c r="T449" s="115">
        <f t="shared" si="15"/>
        <v>0</v>
      </c>
    </row>
    <row r="450" spans="1:20" x14ac:dyDescent="0.3">
      <c r="A450" s="115" t="s">
        <v>172</v>
      </c>
      <c r="B450" s="115" t="s">
        <v>84</v>
      </c>
      <c r="C450" s="115" t="s">
        <v>103</v>
      </c>
      <c r="D450" s="115" t="s">
        <v>86</v>
      </c>
      <c r="E450" s="115" t="s">
        <v>87</v>
      </c>
      <c r="F450" s="115" t="s">
        <v>86</v>
      </c>
      <c r="G450" s="115">
        <v>1966</v>
      </c>
      <c r="H450" s="115" t="s">
        <v>125</v>
      </c>
      <c r="I450" s="115">
        <v>2.6355685659999999</v>
      </c>
      <c r="J450" s="115" t="s">
        <v>51</v>
      </c>
      <c r="K450" s="115" t="str">
        <f>INDEX(DatosProcesados!$A$1:$BF$101,MATCH(DataBase!A450,DatosProcesados!$A$1:$A$101,0),MATCH(DataBase!J450,DatosProcesados!$A$1:$BF$1,0))</f>
        <v>No</v>
      </c>
      <c r="L450" s="115" t="str">
        <f>INDEX(Modelo!$A$9:$D$89,MATCH(DataBase!$J450,Modelo!$A$9:$A$89,0),MATCH(DataBase!L$1,Modelo!$A$9:$D$9,0))</f>
        <v xml:space="preserve">Impacto social </v>
      </c>
      <c r="M450" s="115" t="str">
        <f>INDEX(Modelo!$A$9:$D$89,MATCH(DataBase!$J450,Modelo!$A$9:$A$89,0),MATCH(DataBase!M$1,Modelo!$A$9:$D$9,0))</f>
        <v>Pilar 5</v>
      </c>
      <c r="N450" s="115" t="str">
        <f>INDEX(Modelo!$A$9:$D$89,MATCH(DataBase!$J450,Modelo!$A$9:$A$89,0),MATCH(DataBase!N$1,Modelo!$A$9:$D$9,0))</f>
        <v>boolean</v>
      </c>
      <c r="O450" s="115" t="b">
        <f t="array" ref="O450">IF(N450="negativo",INDEX($AD$3:$AG$51,MATCH(1,($B450=$AD$3:$AD$51)*($J450=$AE$3:$AE$51),0),3),IF(N450="positivo",INDEX($AD$55:$AG$109,MATCH(1,($B450=$AD$55:$AD$109)*($J450=$AE$55:$AE$109),0),3)))</f>
        <v>0</v>
      </c>
      <c r="P450" s="115" t="b">
        <f t="array" ref="P450">IF(N450="negativo",INDEX($AD$3:$AG$51,MATCH(1,($B450=$AD$3:$AD$51)*($J450=$AE$3:$AE$51),0),4),IF(N450="positivo",INDEX($AD$55:$AG$109,MATCH(1,($B450=$AD$55:$AD$109)*($J450=$AE$55:$AE$109),0),4)))</f>
        <v>0</v>
      </c>
      <c r="Q450" s="115" t="str">
        <f>VLOOKUP(M450,Modelo!$A$2:$C$7,2,0)</f>
        <v>Diversidad, Equidad e Inclusión (DEI)</v>
      </c>
      <c r="R450" s="118">
        <f t="array" ref="R450">INDEX(Modelo!$F$1:$H$37,MATCH(1,(DataBase!Q450=Modelo!$G$1:$G$37)*(DataBase!B450=Modelo!$F$1:$F$37),0),3)</f>
        <v>0.29411764705882354</v>
      </c>
      <c r="S450" s="115">
        <f t="shared" si="14"/>
        <v>0</v>
      </c>
      <c r="T450" s="115">
        <f t="shared" si="15"/>
        <v>0</v>
      </c>
    </row>
    <row r="451" spans="1:20" x14ac:dyDescent="0.3">
      <c r="A451" s="115" t="s">
        <v>158</v>
      </c>
      <c r="B451" s="115" t="s">
        <v>84</v>
      </c>
      <c r="C451" s="115" t="s">
        <v>97</v>
      </c>
      <c r="D451" s="115" t="s">
        <v>86</v>
      </c>
      <c r="E451" s="115" t="s">
        <v>87</v>
      </c>
      <c r="F451" s="115" t="s">
        <v>87</v>
      </c>
      <c r="G451" s="115">
        <v>1896</v>
      </c>
      <c r="H451" s="115" t="s">
        <v>125</v>
      </c>
      <c r="I451" s="115">
        <v>3.7166394839999999</v>
      </c>
      <c r="J451" s="115" t="s">
        <v>51</v>
      </c>
      <c r="K451" s="115" t="str">
        <f>INDEX(DatosProcesados!$A$1:$BF$101,MATCH(DataBase!A451,DatosProcesados!$A$1:$A$101,0),MATCH(DataBase!J451,DatosProcesados!$A$1:$BF$1,0))</f>
        <v>Si</v>
      </c>
      <c r="L451" s="115" t="str">
        <f>INDEX(Modelo!$A$9:$D$89,MATCH(DataBase!$J451,Modelo!$A$9:$A$89,0),MATCH(DataBase!L$1,Modelo!$A$9:$D$9,0))</f>
        <v xml:space="preserve">Impacto social </v>
      </c>
      <c r="M451" s="115" t="str">
        <f>INDEX(Modelo!$A$9:$D$89,MATCH(DataBase!$J451,Modelo!$A$9:$A$89,0),MATCH(DataBase!M$1,Modelo!$A$9:$D$9,0))</f>
        <v>Pilar 5</v>
      </c>
      <c r="N451" s="115" t="str">
        <f>INDEX(Modelo!$A$9:$D$89,MATCH(DataBase!$J451,Modelo!$A$9:$A$89,0),MATCH(DataBase!N$1,Modelo!$A$9:$D$9,0))</f>
        <v>boolean</v>
      </c>
      <c r="O451" s="115" t="b">
        <f t="array" ref="O451">IF(N451="negativo",INDEX($AD$3:$AG$51,MATCH(1,($B451=$AD$3:$AD$51)*($J451=$AE$3:$AE$51),0),3),IF(N451="positivo",INDEX($AD$55:$AG$109,MATCH(1,($B451=$AD$55:$AD$109)*($J451=$AE$55:$AE$109),0),3)))</f>
        <v>0</v>
      </c>
      <c r="P451" s="115" t="b">
        <f t="array" ref="P451">IF(N451="negativo",INDEX($AD$3:$AG$51,MATCH(1,($B451=$AD$3:$AD$51)*($J451=$AE$3:$AE$51),0),4),IF(N451="positivo",INDEX($AD$55:$AG$109,MATCH(1,($B451=$AD$55:$AD$109)*($J451=$AE$55:$AE$109),0),4)))</f>
        <v>0</v>
      </c>
      <c r="Q451" s="115" t="str">
        <f>VLOOKUP(M451,Modelo!$A$2:$C$7,2,0)</f>
        <v>Diversidad, Equidad e Inclusión (DEI)</v>
      </c>
      <c r="R451" s="118">
        <f t="array" ref="R451">INDEX(Modelo!$F$1:$H$37,MATCH(1,(DataBase!Q451=Modelo!$G$1:$G$37)*(DataBase!B451=Modelo!$F$1:$F$37),0),3)</f>
        <v>0.29411764705882354</v>
      </c>
      <c r="S451" s="115">
        <f t="shared" ref="S451:S514" si="16">IFERROR(IF(N451="boolean",IF(K451="Si",100,0),IF(N451="scale",IF(K451=2,100,IF(K451=1,50,0)),IF(N451="positivo",100*((K451-P451)/(O451-P451)),100*(1-((K451-P451)/(O451-P451)))))),0)</f>
        <v>100</v>
      </c>
      <c r="T451" s="115">
        <f t="shared" ref="T451:T514" si="17">S451*R451</f>
        <v>29.411764705882355</v>
      </c>
    </row>
    <row r="452" spans="1:20" x14ac:dyDescent="0.3">
      <c r="A452" s="115" t="s">
        <v>310</v>
      </c>
      <c r="B452" s="115" t="s">
        <v>216</v>
      </c>
      <c r="C452" s="115" t="s">
        <v>85</v>
      </c>
      <c r="D452" s="115" t="s">
        <v>86</v>
      </c>
      <c r="E452" s="115" t="s">
        <v>87</v>
      </c>
      <c r="F452" s="115" t="s">
        <v>87</v>
      </c>
      <c r="G452" s="115">
        <v>1908</v>
      </c>
      <c r="H452" s="115" t="s">
        <v>244</v>
      </c>
      <c r="I452" s="115">
        <v>1.2123628230000001</v>
      </c>
      <c r="J452" s="115" t="s">
        <v>51</v>
      </c>
      <c r="K452" s="115" t="str">
        <f>INDEX(DatosProcesados!$A$1:$BF$101,MATCH(DataBase!A452,DatosProcesados!$A$1:$A$101,0),MATCH(DataBase!J452,DatosProcesados!$A$1:$BF$1,0))</f>
        <v>No</v>
      </c>
      <c r="L452" s="115" t="str">
        <f>INDEX(Modelo!$A$9:$D$89,MATCH(DataBase!$J452,Modelo!$A$9:$A$89,0),MATCH(DataBase!L$1,Modelo!$A$9:$D$9,0))</f>
        <v xml:space="preserve">Impacto social </v>
      </c>
      <c r="M452" s="115" t="str">
        <f>INDEX(Modelo!$A$9:$D$89,MATCH(DataBase!$J452,Modelo!$A$9:$A$89,0),MATCH(DataBase!M$1,Modelo!$A$9:$D$9,0))</f>
        <v>Pilar 5</v>
      </c>
      <c r="N452" s="115" t="str">
        <f>INDEX(Modelo!$A$9:$D$89,MATCH(DataBase!$J452,Modelo!$A$9:$A$89,0),MATCH(DataBase!N$1,Modelo!$A$9:$D$9,0))</f>
        <v>boolean</v>
      </c>
      <c r="O452" s="115" t="b">
        <f t="array" ref="O452">IF(N452="negativo",INDEX($AD$3:$AG$51,MATCH(1,($B452=$AD$3:$AD$51)*($J452=$AE$3:$AE$51),0),3),IF(N452="positivo",INDEX($AD$55:$AG$109,MATCH(1,($B452=$AD$55:$AD$109)*($J452=$AE$55:$AE$109),0),3)))</f>
        <v>0</v>
      </c>
      <c r="P452" s="115" t="b">
        <f t="array" ref="P452">IF(N452="negativo",INDEX($AD$3:$AG$51,MATCH(1,($B452=$AD$3:$AD$51)*($J452=$AE$3:$AE$51),0),4),IF(N452="positivo",INDEX($AD$55:$AG$109,MATCH(1,($B452=$AD$55:$AD$109)*($J452=$AE$55:$AE$109),0),4)))</f>
        <v>0</v>
      </c>
      <c r="Q452" s="115" t="str">
        <f>VLOOKUP(M452,Modelo!$A$2:$C$7,2,0)</f>
        <v>Diversidad, Equidad e Inclusión (DEI)</v>
      </c>
      <c r="R452" s="118">
        <f t="array" ref="R452">INDEX(Modelo!$F$1:$H$37,MATCH(1,(DataBase!Q452=Modelo!$G$1:$G$37)*(DataBase!B452=Modelo!$F$1:$F$37),0),3)</f>
        <v>0.15789473684210525</v>
      </c>
      <c r="S452" s="115">
        <f t="shared" si="16"/>
        <v>0</v>
      </c>
      <c r="T452" s="115">
        <f t="shared" si="17"/>
        <v>0</v>
      </c>
    </row>
    <row r="453" spans="1:20" x14ac:dyDescent="0.3">
      <c r="A453" s="115" t="s">
        <v>441</v>
      </c>
      <c r="B453" s="115" t="s">
        <v>407</v>
      </c>
      <c r="C453" s="115" t="s">
        <v>103</v>
      </c>
      <c r="D453" s="115" t="s">
        <v>86</v>
      </c>
      <c r="E453" s="115" t="s">
        <v>87</v>
      </c>
      <c r="F453" s="115" t="s">
        <v>87</v>
      </c>
      <c r="G453" s="115">
        <v>2002</v>
      </c>
      <c r="H453" s="115" t="s">
        <v>177</v>
      </c>
      <c r="I453" s="115">
        <v>2.4203671080000002</v>
      </c>
      <c r="J453" s="115" t="s">
        <v>51</v>
      </c>
      <c r="K453" s="115" t="str">
        <f>INDEX(DatosProcesados!$A$1:$BF$101,MATCH(DataBase!A453,DatosProcesados!$A$1:$A$101,0),MATCH(DataBase!J453,DatosProcesados!$A$1:$BF$1,0))</f>
        <v>Si</v>
      </c>
      <c r="L453" s="115" t="str">
        <f>INDEX(Modelo!$A$9:$D$89,MATCH(DataBase!$J453,Modelo!$A$9:$A$89,0),MATCH(DataBase!L$1,Modelo!$A$9:$D$9,0))</f>
        <v xml:space="preserve">Impacto social </v>
      </c>
      <c r="M453" s="115" t="str">
        <f>INDEX(Modelo!$A$9:$D$89,MATCH(DataBase!$J453,Modelo!$A$9:$A$89,0),MATCH(DataBase!M$1,Modelo!$A$9:$D$9,0))</f>
        <v>Pilar 5</v>
      </c>
      <c r="N453" s="115" t="str">
        <f>INDEX(Modelo!$A$9:$D$89,MATCH(DataBase!$J453,Modelo!$A$9:$A$89,0),MATCH(DataBase!N$1,Modelo!$A$9:$D$9,0))</f>
        <v>boolean</v>
      </c>
      <c r="O453" s="115" t="b">
        <f t="array" ref="O453">IF(N453="negativo",INDEX($AD$3:$AG$51,MATCH(1,($B453=$AD$3:$AD$51)*($J453=$AE$3:$AE$51),0),3),IF(N453="positivo",INDEX($AD$55:$AG$109,MATCH(1,($B453=$AD$55:$AD$109)*($J453=$AE$55:$AE$109),0),3)))</f>
        <v>0</v>
      </c>
      <c r="P453" s="115" t="b">
        <f t="array" ref="P453">IF(N453="negativo",INDEX($AD$3:$AG$51,MATCH(1,($B453=$AD$3:$AD$51)*($J453=$AE$3:$AE$51),0),4),IF(N453="positivo",INDEX($AD$55:$AG$109,MATCH(1,($B453=$AD$55:$AD$109)*($J453=$AE$55:$AE$109),0),4)))</f>
        <v>0</v>
      </c>
      <c r="Q453" s="115" t="str">
        <f>VLOOKUP(M453,Modelo!$A$2:$C$7,2,0)</f>
        <v>Diversidad, Equidad e Inclusión (DEI)</v>
      </c>
      <c r="R453" s="118">
        <f t="array" ref="R453">INDEX(Modelo!$F$1:$H$37,MATCH(1,(DataBase!Q453=Modelo!$G$1:$G$37)*(DataBase!B453=Modelo!$F$1:$F$37),0),3)</f>
        <v>0.11538461538461539</v>
      </c>
      <c r="S453" s="115">
        <f t="shared" si="16"/>
        <v>100</v>
      </c>
      <c r="T453" s="115">
        <f t="shared" si="17"/>
        <v>11.538461538461538</v>
      </c>
    </row>
    <row r="454" spans="1:20" x14ac:dyDescent="0.3">
      <c r="A454" s="115" t="s">
        <v>454</v>
      </c>
      <c r="B454" s="115" t="s">
        <v>407</v>
      </c>
      <c r="C454" s="115" t="s">
        <v>103</v>
      </c>
      <c r="D454" s="115" t="s">
        <v>86</v>
      </c>
      <c r="E454" s="115" t="s">
        <v>87</v>
      </c>
      <c r="F454" s="115" t="s">
        <v>87</v>
      </c>
      <c r="G454" s="115">
        <v>2003</v>
      </c>
      <c r="H454" s="115" t="s">
        <v>422</v>
      </c>
      <c r="I454" s="115">
        <v>1.3219259999999999</v>
      </c>
      <c r="J454" s="115" t="s">
        <v>51</v>
      </c>
      <c r="K454" s="115" t="str">
        <f>INDEX(DatosProcesados!$A$1:$BF$101,MATCH(DataBase!A454,DatosProcesados!$A$1:$A$101,0),MATCH(DataBase!J454,DatosProcesados!$A$1:$BF$1,0))</f>
        <v>No</v>
      </c>
      <c r="L454" s="115" t="str">
        <f>INDEX(Modelo!$A$9:$D$89,MATCH(DataBase!$J454,Modelo!$A$9:$A$89,0),MATCH(DataBase!L$1,Modelo!$A$9:$D$9,0))</f>
        <v xml:space="preserve">Impacto social </v>
      </c>
      <c r="M454" s="115" t="str">
        <f>INDEX(Modelo!$A$9:$D$89,MATCH(DataBase!$J454,Modelo!$A$9:$A$89,0),MATCH(DataBase!M$1,Modelo!$A$9:$D$9,0))</f>
        <v>Pilar 5</v>
      </c>
      <c r="N454" s="115" t="str">
        <f>INDEX(Modelo!$A$9:$D$89,MATCH(DataBase!$J454,Modelo!$A$9:$A$89,0),MATCH(DataBase!N$1,Modelo!$A$9:$D$9,0))</f>
        <v>boolean</v>
      </c>
      <c r="O454" s="115" t="b">
        <f t="array" ref="O454">IF(N454="negativo",INDEX($AD$3:$AG$51,MATCH(1,($B454=$AD$3:$AD$51)*($J454=$AE$3:$AE$51),0),3),IF(N454="positivo",INDEX($AD$55:$AG$109,MATCH(1,($B454=$AD$55:$AD$109)*($J454=$AE$55:$AE$109),0),3)))</f>
        <v>0</v>
      </c>
      <c r="P454" s="115" t="b">
        <f t="array" ref="P454">IF(N454="negativo",INDEX($AD$3:$AG$51,MATCH(1,($B454=$AD$3:$AD$51)*($J454=$AE$3:$AE$51),0),4),IF(N454="positivo",INDEX($AD$55:$AG$109,MATCH(1,($B454=$AD$55:$AD$109)*($J454=$AE$55:$AE$109),0),4)))</f>
        <v>0</v>
      </c>
      <c r="Q454" s="115" t="str">
        <f>VLOOKUP(M454,Modelo!$A$2:$C$7,2,0)</f>
        <v>Diversidad, Equidad e Inclusión (DEI)</v>
      </c>
      <c r="R454" s="118">
        <f t="array" ref="R454">INDEX(Modelo!$F$1:$H$37,MATCH(1,(DataBase!Q454=Modelo!$G$1:$G$37)*(DataBase!B454=Modelo!$F$1:$F$37),0),3)</f>
        <v>0.11538461538461539</v>
      </c>
      <c r="S454" s="115">
        <f t="shared" si="16"/>
        <v>0</v>
      </c>
      <c r="T454" s="115">
        <f t="shared" si="17"/>
        <v>0</v>
      </c>
    </row>
    <row r="455" spans="1:20" x14ac:dyDescent="0.3">
      <c r="A455" s="115" t="s">
        <v>477</v>
      </c>
      <c r="B455" s="115" t="s">
        <v>467</v>
      </c>
      <c r="C455" s="115" t="s">
        <v>103</v>
      </c>
      <c r="D455" s="115" t="s">
        <v>86</v>
      </c>
      <c r="E455" s="115" t="s">
        <v>86</v>
      </c>
      <c r="F455" s="115" t="s">
        <v>86</v>
      </c>
      <c r="G455" s="115">
        <v>1985</v>
      </c>
      <c r="H455" s="115" t="s">
        <v>125</v>
      </c>
      <c r="I455" s="115">
        <v>0.441609957</v>
      </c>
      <c r="J455" s="115" t="s">
        <v>51</v>
      </c>
      <c r="K455" s="115" t="str">
        <f>INDEX(DatosProcesados!$A$1:$BF$101,MATCH(DataBase!A455,DatosProcesados!$A$1:$A$101,0),MATCH(DataBase!J455,DatosProcesados!$A$1:$BF$1,0))</f>
        <v>Si</v>
      </c>
      <c r="L455" s="115" t="str">
        <f>INDEX(Modelo!$A$9:$D$89,MATCH(DataBase!$J455,Modelo!$A$9:$A$89,0),MATCH(DataBase!L$1,Modelo!$A$9:$D$9,0))</f>
        <v xml:space="preserve">Impacto social </v>
      </c>
      <c r="M455" s="115" t="str">
        <f>INDEX(Modelo!$A$9:$D$89,MATCH(DataBase!$J455,Modelo!$A$9:$A$89,0),MATCH(DataBase!M$1,Modelo!$A$9:$D$9,0))</f>
        <v>Pilar 5</v>
      </c>
      <c r="N455" s="115" t="str">
        <f>INDEX(Modelo!$A$9:$D$89,MATCH(DataBase!$J455,Modelo!$A$9:$A$89,0),MATCH(DataBase!N$1,Modelo!$A$9:$D$9,0))</f>
        <v>boolean</v>
      </c>
      <c r="O455" s="115" t="b">
        <f t="array" ref="O455">IF(N455="negativo",INDEX($AD$3:$AG$51,MATCH(1,($B455=$AD$3:$AD$51)*($J455=$AE$3:$AE$51),0),3),IF(N455="positivo",INDEX($AD$55:$AG$109,MATCH(1,($B455=$AD$55:$AD$109)*($J455=$AE$55:$AE$109),0),3)))</f>
        <v>0</v>
      </c>
      <c r="P455" s="115" t="b">
        <f t="array" ref="P455">IF(N455="negativo",INDEX($AD$3:$AG$51,MATCH(1,($B455=$AD$3:$AD$51)*($J455=$AE$3:$AE$51),0),4),IF(N455="positivo",INDEX($AD$55:$AG$109,MATCH(1,($B455=$AD$55:$AD$109)*($J455=$AE$55:$AE$109),0),4)))</f>
        <v>0</v>
      </c>
      <c r="Q455" s="115" t="str">
        <f>VLOOKUP(M455,Modelo!$A$2:$C$7,2,0)</f>
        <v>Diversidad, Equidad e Inclusión (DEI)</v>
      </c>
      <c r="R455" s="118">
        <f t="array" ref="R455">INDEX(Modelo!$F$1:$H$37,MATCH(1,(DataBase!Q455=Modelo!$G$1:$G$37)*(DataBase!B455=Modelo!$F$1:$F$37),0),3)</f>
        <v>0.14285714285714285</v>
      </c>
      <c r="S455" s="115">
        <f t="shared" si="16"/>
        <v>100</v>
      </c>
      <c r="T455" s="115">
        <f t="shared" si="17"/>
        <v>14.285714285714285</v>
      </c>
    </row>
    <row r="456" spans="1:20" x14ac:dyDescent="0.3">
      <c r="A456" s="115" t="s">
        <v>256</v>
      </c>
      <c r="B456" s="115" t="s">
        <v>216</v>
      </c>
      <c r="C456" s="115" t="s">
        <v>103</v>
      </c>
      <c r="D456" s="115" t="s">
        <v>87</v>
      </c>
      <c r="E456" s="115" t="s">
        <v>86</v>
      </c>
      <c r="F456" s="115" t="s">
        <v>86</v>
      </c>
      <c r="G456" s="115">
        <v>1964</v>
      </c>
      <c r="H456" s="115" t="s">
        <v>125</v>
      </c>
      <c r="I456" s="115">
        <v>2.4859553989999998</v>
      </c>
      <c r="J456" s="115" t="s">
        <v>51</v>
      </c>
      <c r="K456" s="115">
        <f>INDEX(DatosProcesados!$A$1:$BF$101,MATCH(DataBase!A456,DatosProcesados!$A$1:$A$101,0),MATCH(DataBase!J456,DatosProcesados!$A$1:$BF$1,0))</f>
        <v>0</v>
      </c>
      <c r="L456" s="115" t="str">
        <f>INDEX(Modelo!$A$9:$D$89,MATCH(DataBase!$J456,Modelo!$A$9:$A$89,0),MATCH(DataBase!L$1,Modelo!$A$9:$D$9,0))</f>
        <v xml:space="preserve">Impacto social </v>
      </c>
      <c r="M456" s="115" t="str">
        <f>INDEX(Modelo!$A$9:$D$89,MATCH(DataBase!$J456,Modelo!$A$9:$A$89,0),MATCH(DataBase!M$1,Modelo!$A$9:$D$9,0))</f>
        <v>Pilar 5</v>
      </c>
      <c r="N456" s="115" t="str">
        <f>INDEX(Modelo!$A$9:$D$89,MATCH(DataBase!$J456,Modelo!$A$9:$A$89,0),MATCH(DataBase!N$1,Modelo!$A$9:$D$9,0))</f>
        <v>boolean</v>
      </c>
      <c r="O456" s="115" t="b">
        <f t="array" ref="O456">IF(N456="negativo",INDEX($AD$3:$AG$51,MATCH(1,($B456=$AD$3:$AD$51)*($J456=$AE$3:$AE$51),0),3),IF(N456="positivo",INDEX($AD$55:$AG$109,MATCH(1,($B456=$AD$55:$AD$109)*($J456=$AE$55:$AE$109),0),3)))</f>
        <v>0</v>
      </c>
      <c r="P456" s="115" t="b">
        <f t="array" ref="P456">IF(N456="negativo",INDEX($AD$3:$AG$51,MATCH(1,($B456=$AD$3:$AD$51)*($J456=$AE$3:$AE$51),0),4),IF(N456="positivo",INDEX($AD$55:$AG$109,MATCH(1,($B456=$AD$55:$AD$109)*($J456=$AE$55:$AE$109),0),4)))</f>
        <v>0</v>
      </c>
      <c r="Q456" s="115" t="str">
        <f>VLOOKUP(M456,Modelo!$A$2:$C$7,2,0)</f>
        <v>Diversidad, Equidad e Inclusión (DEI)</v>
      </c>
      <c r="R456" s="118">
        <f t="array" ref="R456">INDEX(Modelo!$F$1:$H$37,MATCH(1,(DataBase!Q456=Modelo!$G$1:$G$37)*(DataBase!B456=Modelo!$F$1:$F$37),0),3)</f>
        <v>0.15789473684210525</v>
      </c>
      <c r="S456" s="115">
        <f t="shared" si="16"/>
        <v>0</v>
      </c>
      <c r="T456" s="115">
        <f t="shared" si="17"/>
        <v>0</v>
      </c>
    </row>
    <row r="457" spans="1:20" x14ac:dyDescent="0.3">
      <c r="A457" s="115" t="s">
        <v>305</v>
      </c>
      <c r="B457" s="115" t="s">
        <v>216</v>
      </c>
      <c r="C457" s="115" t="s">
        <v>103</v>
      </c>
      <c r="D457" s="115" t="s">
        <v>87</v>
      </c>
      <c r="E457" s="115" t="s">
        <v>86</v>
      </c>
      <c r="F457" s="115" t="s">
        <v>86</v>
      </c>
      <c r="G457" s="115">
        <v>1940</v>
      </c>
      <c r="H457" s="115" t="s">
        <v>125</v>
      </c>
      <c r="I457" s="115">
        <v>1.340540112</v>
      </c>
      <c r="J457" s="115" t="s">
        <v>51</v>
      </c>
      <c r="K457" s="115" t="str">
        <f>INDEX(DatosProcesados!$A$1:$BF$101,MATCH(DataBase!A457,DatosProcesados!$A$1:$A$101,0),MATCH(DataBase!J457,DatosProcesados!$A$1:$BF$1,0))</f>
        <v>No</v>
      </c>
      <c r="L457" s="115" t="str">
        <f>INDEX(Modelo!$A$9:$D$89,MATCH(DataBase!$J457,Modelo!$A$9:$A$89,0),MATCH(DataBase!L$1,Modelo!$A$9:$D$9,0))</f>
        <v xml:space="preserve">Impacto social </v>
      </c>
      <c r="M457" s="115" t="str">
        <f>INDEX(Modelo!$A$9:$D$89,MATCH(DataBase!$J457,Modelo!$A$9:$A$89,0),MATCH(DataBase!M$1,Modelo!$A$9:$D$9,0))</f>
        <v>Pilar 5</v>
      </c>
      <c r="N457" s="115" t="str">
        <f>INDEX(Modelo!$A$9:$D$89,MATCH(DataBase!$J457,Modelo!$A$9:$A$89,0),MATCH(DataBase!N$1,Modelo!$A$9:$D$9,0))</f>
        <v>boolean</v>
      </c>
      <c r="O457" s="115" t="b">
        <f t="array" ref="O457">IF(N457="negativo",INDEX($AD$3:$AG$51,MATCH(1,($B457=$AD$3:$AD$51)*($J457=$AE$3:$AE$51),0),3),IF(N457="positivo",INDEX($AD$55:$AG$109,MATCH(1,($B457=$AD$55:$AD$109)*($J457=$AE$55:$AE$109),0),3)))</f>
        <v>0</v>
      </c>
      <c r="P457" s="115" t="b">
        <f t="array" ref="P457">IF(N457="negativo",INDEX($AD$3:$AG$51,MATCH(1,($B457=$AD$3:$AD$51)*($J457=$AE$3:$AE$51),0),4),IF(N457="positivo",INDEX($AD$55:$AG$109,MATCH(1,($B457=$AD$55:$AD$109)*($J457=$AE$55:$AE$109),0),4)))</f>
        <v>0</v>
      </c>
      <c r="Q457" s="115" t="str">
        <f>VLOOKUP(M457,Modelo!$A$2:$C$7,2,0)</f>
        <v>Diversidad, Equidad e Inclusión (DEI)</v>
      </c>
      <c r="R457" s="118">
        <f t="array" ref="R457">INDEX(Modelo!$F$1:$H$37,MATCH(1,(DataBase!Q457=Modelo!$G$1:$G$37)*(DataBase!B457=Modelo!$F$1:$F$37),0),3)</f>
        <v>0.15789473684210525</v>
      </c>
      <c r="S457" s="115">
        <f t="shared" si="16"/>
        <v>0</v>
      </c>
      <c r="T457" s="115">
        <f t="shared" si="17"/>
        <v>0</v>
      </c>
    </row>
    <row r="458" spans="1:20" x14ac:dyDescent="0.3">
      <c r="A458" s="115" t="s">
        <v>432</v>
      </c>
      <c r="B458" s="115" t="s">
        <v>407</v>
      </c>
      <c r="C458" s="115" t="s">
        <v>103</v>
      </c>
      <c r="D458" s="115" t="s">
        <v>86</v>
      </c>
      <c r="E458" s="115" t="s">
        <v>86</v>
      </c>
      <c r="F458" s="115" t="s">
        <v>86</v>
      </c>
      <c r="G458" s="115">
        <v>1956</v>
      </c>
      <c r="H458" s="115" t="s">
        <v>125</v>
      </c>
      <c r="I458" s="115">
        <v>2.660692144</v>
      </c>
      <c r="J458" s="115" t="s">
        <v>51</v>
      </c>
      <c r="K458" s="115" t="str">
        <f>INDEX(DatosProcesados!$A$1:$BF$101,MATCH(DataBase!A458,DatosProcesados!$A$1:$A$101,0),MATCH(DataBase!J458,DatosProcesados!$A$1:$BF$1,0))</f>
        <v>No</v>
      </c>
      <c r="L458" s="115" t="str">
        <f>INDEX(Modelo!$A$9:$D$89,MATCH(DataBase!$J458,Modelo!$A$9:$A$89,0),MATCH(DataBase!L$1,Modelo!$A$9:$D$9,0))</f>
        <v xml:space="preserve">Impacto social </v>
      </c>
      <c r="M458" s="115" t="str">
        <f>INDEX(Modelo!$A$9:$D$89,MATCH(DataBase!$J458,Modelo!$A$9:$A$89,0),MATCH(DataBase!M$1,Modelo!$A$9:$D$9,0))</f>
        <v>Pilar 5</v>
      </c>
      <c r="N458" s="115" t="str">
        <f>INDEX(Modelo!$A$9:$D$89,MATCH(DataBase!$J458,Modelo!$A$9:$A$89,0),MATCH(DataBase!N$1,Modelo!$A$9:$D$9,0))</f>
        <v>boolean</v>
      </c>
      <c r="O458" s="115" t="b">
        <f t="array" ref="O458">IF(N458="negativo",INDEX($AD$3:$AG$51,MATCH(1,($B458=$AD$3:$AD$51)*($J458=$AE$3:$AE$51),0),3),IF(N458="positivo",INDEX($AD$55:$AG$109,MATCH(1,($B458=$AD$55:$AD$109)*($J458=$AE$55:$AE$109),0),3)))</f>
        <v>0</v>
      </c>
      <c r="P458" s="115" t="b">
        <f t="array" ref="P458">IF(N458="negativo",INDEX($AD$3:$AG$51,MATCH(1,($B458=$AD$3:$AD$51)*($J458=$AE$3:$AE$51),0),4),IF(N458="positivo",INDEX($AD$55:$AG$109,MATCH(1,($B458=$AD$55:$AD$109)*($J458=$AE$55:$AE$109),0),4)))</f>
        <v>0</v>
      </c>
      <c r="Q458" s="115" t="str">
        <f>VLOOKUP(M458,Modelo!$A$2:$C$7,2,0)</f>
        <v>Diversidad, Equidad e Inclusión (DEI)</v>
      </c>
      <c r="R458" s="118">
        <f t="array" ref="R458">INDEX(Modelo!$F$1:$H$37,MATCH(1,(DataBase!Q458=Modelo!$G$1:$G$37)*(DataBase!B458=Modelo!$F$1:$F$37),0),3)</f>
        <v>0.11538461538461539</v>
      </c>
      <c r="S458" s="115">
        <f t="shared" si="16"/>
        <v>0</v>
      </c>
      <c r="T458" s="115">
        <f t="shared" si="17"/>
        <v>0</v>
      </c>
    </row>
    <row r="459" spans="1:20" x14ac:dyDescent="0.3">
      <c r="A459" s="115" t="s">
        <v>476</v>
      </c>
      <c r="B459" s="115" t="s">
        <v>467</v>
      </c>
      <c r="C459" s="115" t="s">
        <v>103</v>
      </c>
      <c r="D459" s="115" t="s">
        <v>87</v>
      </c>
      <c r="E459" s="115" t="s">
        <v>86</v>
      </c>
      <c r="F459" s="115" t="s">
        <v>86</v>
      </c>
      <c r="G459" s="115">
        <v>1962</v>
      </c>
      <c r="H459" s="115" t="s">
        <v>125</v>
      </c>
      <c r="I459" s="115">
        <v>0.89448844999999999</v>
      </c>
      <c r="J459" s="115" t="s">
        <v>51</v>
      </c>
      <c r="K459" s="115">
        <f>INDEX(DatosProcesados!$A$1:$BF$101,MATCH(DataBase!A459,DatosProcesados!$A$1:$A$101,0),MATCH(DataBase!J459,DatosProcesados!$A$1:$BF$1,0))</f>
        <v>0</v>
      </c>
      <c r="L459" s="115" t="str">
        <f>INDEX(Modelo!$A$9:$D$89,MATCH(DataBase!$J459,Modelo!$A$9:$A$89,0),MATCH(DataBase!L$1,Modelo!$A$9:$D$9,0))</f>
        <v xml:space="preserve">Impacto social </v>
      </c>
      <c r="M459" s="115" t="str">
        <f>INDEX(Modelo!$A$9:$D$89,MATCH(DataBase!$J459,Modelo!$A$9:$A$89,0),MATCH(DataBase!M$1,Modelo!$A$9:$D$9,0))</f>
        <v>Pilar 5</v>
      </c>
      <c r="N459" s="115" t="str">
        <f>INDEX(Modelo!$A$9:$D$89,MATCH(DataBase!$J459,Modelo!$A$9:$A$89,0),MATCH(DataBase!N$1,Modelo!$A$9:$D$9,0))</f>
        <v>boolean</v>
      </c>
      <c r="O459" s="115" t="b">
        <f t="array" ref="O459">IF(N459="negativo",INDEX($AD$3:$AG$51,MATCH(1,($B459=$AD$3:$AD$51)*($J459=$AE$3:$AE$51),0),3),IF(N459="positivo",INDEX($AD$55:$AG$109,MATCH(1,($B459=$AD$55:$AD$109)*($J459=$AE$55:$AE$109),0),3)))</f>
        <v>0</v>
      </c>
      <c r="P459" s="115" t="b">
        <f t="array" ref="P459">IF(N459="negativo",INDEX($AD$3:$AG$51,MATCH(1,($B459=$AD$3:$AD$51)*($J459=$AE$3:$AE$51),0),4),IF(N459="positivo",INDEX($AD$55:$AG$109,MATCH(1,($B459=$AD$55:$AD$109)*($J459=$AE$55:$AE$109),0),4)))</f>
        <v>0</v>
      </c>
      <c r="Q459" s="115" t="str">
        <f>VLOOKUP(M459,Modelo!$A$2:$C$7,2,0)</f>
        <v>Diversidad, Equidad e Inclusión (DEI)</v>
      </c>
      <c r="R459" s="118">
        <f t="array" ref="R459">INDEX(Modelo!$F$1:$H$37,MATCH(1,(DataBase!Q459=Modelo!$G$1:$G$37)*(DataBase!B459=Modelo!$F$1:$F$37),0),3)</f>
        <v>0.14285714285714285</v>
      </c>
      <c r="S459" s="115">
        <f t="shared" si="16"/>
        <v>0</v>
      </c>
      <c r="T459" s="115">
        <f t="shared" si="17"/>
        <v>0</v>
      </c>
    </row>
    <row r="460" spans="1:20" x14ac:dyDescent="0.3">
      <c r="A460" s="115" t="s">
        <v>154</v>
      </c>
      <c r="B460" s="115" t="s">
        <v>84</v>
      </c>
      <c r="C460" s="115" t="s">
        <v>97</v>
      </c>
      <c r="D460" s="115" t="s">
        <v>86</v>
      </c>
      <c r="E460" s="115" t="s">
        <v>87</v>
      </c>
      <c r="F460" s="115" t="s">
        <v>87</v>
      </c>
      <c r="G460" s="115">
        <v>1967</v>
      </c>
      <c r="H460" s="115" t="s">
        <v>125</v>
      </c>
      <c r="I460" s="115">
        <v>4.1309855679999998</v>
      </c>
      <c r="J460" s="115" t="s">
        <v>51</v>
      </c>
      <c r="K460" s="115" t="str">
        <f>INDEX(DatosProcesados!$A$1:$BF$101,MATCH(DataBase!A460,DatosProcesados!$A$1:$A$101,0),MATCH(DataBase!J460,DatosProcesados!$A$1:$BF$1,0))</f>
        <v>No</v>
      </c>
      <c r="L460" s="115" t="str">
        <f>INDEX(Modelo!$A$9:$D$89,MATCH(DataBase!$J460,Modelo!$A$9:$A$89,0),MATCH(DataBase!L$1,Modelo!$A$9:$D$9,0))</f>
        <v xml:space="preserve">Impacto social </v>
      </c>
      <c r="M460" s="115" t="str">
        <f>INDEX(Modelo!$A$9:$D$89,MATCH(DataBase!$J460,Modelo!$A$9:$A$89,0),MATCH(DataBase!M$1,Modelo!$A$9:$D$9,0))</f>
        <v>Pilar 5</v>
      </c>
      <c r="N460" s="115" t="str">
        <f>INDEX(Modelo!$A$9:$D$89,MATCH(DataBase!$J460,Modelo!$A$9:$A$89,0),MATCH(DataBase!N$1,Modelo!$A$9:$D$9,0))</f>
        <v>boolean</v>
      </c>
      <c r="O460" s="115" t="b">
        <f t="array" ref="O460">IF(N460="negativo",INDEX($AD$3:$AG$51,MATCH(1,($B460=$AD$3:$AD$51)*($J460=$AE$3:$AE$51),0),3),IF(N460="positivo",INDEX($AD$55:$AG$109,MATCH(1,($B460=$AD$55:$AD$109)*($J460=$AE$55:$AE$109),0),3)))</f>
        <v>0</v>
      </c>
      <c r="P460" s="115" t="b">
        <f t="array" ref="P460">IF(N460="negativo",INDEX($AD$3:$AG$51,MATCH(1,($B460=$AD$3:$AD$51)*($J460=$AE$3:$AE$51),0),4),IF(N460="positivo",INDEX($AD$55:$AG$109,MATCH(1,($B460=$AD$55:$AD$109)*($J460=$AE$55:$AE$109),0),4)))</f>
        <v>0</v>
      </c>
      <c r="Q460" s="115" t="str">
        <f>VLOOKUP(M460,Modelo!$A$2:$C$7,2,0)</f>
        <v>Diversidad, Equidad e Inclusión (DEI)</v>
      </c>
      <c r="R460" s="118">
        <f t="array" ref="R460">INDEX(Modelo!$F$1:$H$37,MATCH(1,(DataBase!Q460=Modelo!$G$1:$G$37)*(DataBase!B460=Modelo!$F$1:$F$37),0),3)</f>
        <v>0.29411764705882354</v>
      </c>
      <c r="S460" s="115">
        <f t="shared" si="16"/>
        <v>0</v>
      </c>
      <c r="T460" s="115">
        <f t="shared" si="17"/>
        <v>0</v>
      </c>
    </row>
    <row r="461" spans="1:20" x14ac:dyDescent="0.3">
      <c r="A461" s="115" t="s">
        <v>139</v>
      </c>
      <c r="B461" s="115" t="s">
        <v>84</v>
      </c>
      <c r="C461" s="115" t="s">
        <v>97</v>
      </c>
      <c r="D461" s="115" t="s">
        <v>86</v>
      </c>
      <c r="E461" s="115" t="s">
        <v>86</v>
      </c>
      <c r="F461" s="115" t="s">
        <v>86</v>
      </c>
      <c r="G461" s="115">
        <v>1995</v>
      </c>
      <c r="H461" s="115" t="s">
        <v>125</v>
      </c>
      <c r="I461" s="115">
        <v>6.1355991599999999</v>
      </c>
      <c r="J461" s="115" t="s">
        <v>51</v>
      </c>
      <c r="K461" s="115" t="str">
        <f>INDEX(DatosProcesados!$A$1:$BF$101,MATCH(DataBase!A461,DatosProcesados!$A$1:$A$101,0),MATCH(DataBase!J461,DatosProcesados!$A$1:$BF$1,0))</f>
        <v>No</v>
      </c>
      <c r="L461" s="115" t="str">
        <f>INDEX(Modelo!$A$9:$D$89,MATCH(DataBase!$J461,Modelo!$A$9:$A$89,0),MATCH(DataBase!L$1,Modelo!$A$9:$D$9,0))</f>
        <v xml:space="preserve">Impacto social </v>
      </c>
      <c r="M461" s="115" t="str">
        <f>INDEX(Modelo!$A$9:$D$89,MATCH(DataBase!$J461,Modelo!$A$9:$A$89,0),MATCH(DataBase!M$1,Modelo!$A$9:$D$9,0))</f>
        <v>Pilar 5</v>
      </c>
      <c r="N461" s="115" t="str">
        <f>INDEX(Modelo!$A$9:$D$89,MATCH(DataBase!$J461,Modelo!$A$9:$A$89,0),MATCH(DataBase!N$1,Modelo!$A$9:$D$9,0))</f>
        <v>boolean</v>
      </c>
      <c r="O461" s="115" t="b">
        <f t="array" ref="O461">IF(N461="negativo",INDEX($AD$3:$AG$51,MATCH(1,($B461=$AD$3:$AD$51)*($J461=$AE$3:$AE$51),0),3),IF(N461="positivo",INDEX($AD$55:$AG$109,MATCH(1,($B461=$AD$55:$AD$109)*($J461=$AE$55:$AE$109),0),3)))</f>
        <v>0</v>
      </c>
      <c r="P461" s="115" t="b">
        <f t="array" ref="P461">IF(N461="negativo",INDEX($AD$3:$AG$51,MATCH(1,($B461=$AD$3:$AD$51)*($J461=$AE$3:$AE$51),0),4),IF(N461="positivo",INDEX($AD$55:$AG$109,MATCH(1,($B461=$AD$55:$AD$109)*($J461=$AE$55:$AE$109),0),4)))</f>
        <v>0</v>
      </c>
      <c r="Q461" s="115" t="str">
        <f>VLOOKUP(M461,Modelo!$A$2:$C$7,2,0)</f>
        <v>Diversidad, Equidad e Inclusión (DEI)</v>
      </c>
      <c r="R461" s="118">
        <f t="array" ref="R461">INDEX(Modelo!$F$1:$H$37,MATCH(1,(DataBase!Q461=Modelo!$G$1:$G$37)*(DataBase!B461=Modelo!$F$1:$F$37),0),3)</f>
        <v>0.29411764705882354</v>
      </c>
      <c r="S461" s="115">
        <f t="shared" si="16"/>
        <v>0</v>
      </c>
      <c r="T461" s="115">
        <f t="shared" si="17"/>
        <v>0</v>
      </c>
    </row>
    <row r="462" spans="1:20" x14ac:dyDescent="0.3">
      <c r="A462" s="115" t="s">
        <v>399</v>
      </c>
      <c r="B462" s="115" t="s">
        <v>379</v>
      </c>
      <c r="C462" s="115" t="s">
        <v>103</v>
      </c>
      <c r="D462" s="115" t="s">
        <v>86</v>
      </c>
      <c r="E462" s="115" t="s">
        <v>86</v>
      </c>
      <c r="F462" s="115" t="s">
        <v>87</v>
      </c>
      <c r="G462" s="115">
        <v>1989</v>
      </c>
      <c r="H462" s="115" t="s">
        <v>125</v>
      </c>
      <c r="I462" s="115">
        <v>0.75167738299999998</v>
      </c>
      <c r="J462" s="115" t="s">
        <v>51</v>
      </c>
      <c r="K462" s="115">
        <f>INDEX(DatosProcesados!$A$1:$BF$101,MATCH(DataBase!A462,DatosProcesados!$A$1:$A$101,0),MATCH(DataBase!J462,DatosProcesados!$A$1:$BF$1,0))</f>
        <v>0</v>
      </c>
      <c r="L462" s="115" t="str">
        <f>INDEX(Modelo!$A$9:$D$89,MATCH(DataBase!$J462,Modelo!$A$9:$A$89,0),MATCH(DataBase!L$1,Modelo!$A$9:$D$9,0))</f>
        <v xml:space="preserve">Impacto social </v>
      </c>
      <c r="M462" s="115" t="str">
        <f>INDEX(Modelo!$A$9:$D$89,MATCH(DataBase!$J462,Modelo!$A$9:$A$89,0),MATCH(DataBase!M$1,Modelo!$A$9:$D$9,0))</f>
        <v>Pilar 5</v>
      </c>
      <c r="N462" s="115" t="str">
        <f>INDEX(Modelo!$A$9:$D$89,MATCH(DataBase!$J462,Modelo!$A$9:$A$89,0),MATCH(DataBase!N$1,Modelo!$A$9:$D$9,0))</f>
        <v>boolean</v>
      </c>
      <c r="O462" s="115" t="b">
        <f t="array" ref="O462">IF(N462="negativo",INDEX($AD$3:$AG$51,MATCH(1,($B462=$AD$3:$AD$51)*($J462=$AE$3:$AE$51),0),3),IF(N462="positivo",INDEX($AD$55:$AG$109,MATCH(1,($B462=$AD$55:$AD$109)*($J462=$AE$55:$AE$109),0),3)))</f>
        <v>0</v>
      </c>
      <c r="P462" s="115" t="b">
        <f t="array" ref="P462">IF(N462="negativo",INDEX($AD$3:$AG$51,MATCH(1,($B462=$AD$3:$AD$51)*($J462=$AE$3:$AE$51),0),4),IF(N462="positivo",INDEX($AD$55:$AG$109,MATCH(1,($B462=$AD$55:$AD$109)*($J462=$AE$55:$AE$109),0),4)))</f>
        <v>0</v>
      </c>
      <c r="Q462" s="115" t="str">
        <f>VLOOKUP(M462,Modelo!$A$2:$C$7,2,0)</f>
        <v>Diversidad, Equidad e Inclusión (DEI)</v>
      </c>
      <c r="R462" s="118">
        <f t="array" ref="R462">INDEX(Modelo!$F$1:$H$37,MATCH(1,(DataBase!Q462=Modelo!$G$1:$G$37)*(DataBase!B462=Modelo!$F$1:$F$37),0),3)</f>
        <v>0.14285714285714285</v>
      </c>
      <c r="S462" s="115">
        <f t="shared" si="16"/>
        <v>0</v>
      </c>
      <c r="T462" s="115">
        <f t="shared" si="17"/>
        <v>0</v>
      </c>
    </row>
    <row r="463" spans="1:20" x14ac:dyDescent="0.3">
      <c r="A463" s="115" t="s">
        <v>233</v>
      </c>
      <c r="B463" s="115" t="s">
        <v>216</v>
      </c>
      <c r="C463" s="115" t="s">
        <v>103</v>
      </c>
      <c r="D463" s="115" t="s">
        <v>87</v>
      </c>
      <c r="E463" s="115" t="s">
        <v>86</v>
      </c>
      <c r="F463" s="115" t="s">
        <v>86</v>
      </c>
      <c r="G463" s="115">
        <v>1970</v>
      </c>
      <c r="H463" s="115" t="s">
        <v>125</v>
      </c>
      <c r="I463" s="115">
        <v>3.1891452720000002</v>
      </c>
      <c r="J463" s="115" t="s">
        <v>51</v>
      </c>
      <c r="K463" s="115">
        <f>INDEX(DatosProcesados!$A$1:$BF$101,MATCH(DataBase!A463,DatosProcesados!$A$1:$A$101,0),MATCH(DataBase!J463,DatosProcesados!$A$1:$BF$1,0))</f>
        <v>0</v>
      </c>
      <c r="L463" s="115" t="str">
        <f>INDEX(Modelo!$A$9:$D$89,MATCH(DataBase!$J463,Modelo!$A$9:$A$89,0),MATCH(DataBase!L$1,Modelo!$A$9:$D$9,0))</f>
        <v xml:space="preserve">Impacto social </v>
      </c>
      <c r="M463" s="115" t="str">
        <f>INDEX(Modelo!$A$9:$D$89,MATCH(DataBase!$J463,Modelo!$A$9:$A$89,0),MATCH(DataBase!M$1,Modelo!$A$9:$D$9,0))</f>
        <v>Pilar 5</v>
      </c>
      <c r="N463" s="115" t="str">
        <f>INDEX(Modelo!$A$9:$D$89,MATCH(DataBase!$J463,Modelo!$A$9:$A$89,0),MATCH(DataBase!N$1,Modelo!$A$9:$D$9,0))</f>
        <v>boolean</v>
      </c>
      <c r="O463" s="115" t="b">
        <f t="array" ref="O463">IF(N463="negativo",INDEX($AD$3:$AG$51,MATCH(1,($B463=$AD$3:$AD$51)*($J463=$AE$3:$AE$51),0),3),IF(N463="positivo",INDEX($AD$55:$AG$109,MATCH(1,($B463=$AD$55:$AD$109)*($J463=$AE$55:$AE$109),0),3)))</f>
        <v>0</v>
      </c>
      <c r="P463" s="115" t="b">
        <f t="array" ref="P463">IF(N463="negativo",INDEX($AD$3:$AG$51,MATCH(1,($B463=$AD$3:$AD$51)*($J463=$AE$3:$AE$51),0),4),IF(N463="positivo",INDEX($AD$55:$AG$109,MATCH(1,($B463=$AD$55:$AD$109)*($J463=$AE$55:$AE$109),0),4)))</f>
        <v>0</v>
      </c>
      <c r="Q463" s="115" t="str">
        <f>VLOOKUP(M463,Modelo!$A$2:$C$7,2,0)</f>
        <v>Diversidad, Equidad e Inclusión (DEI)</v>
      </c>
      <c r="R463" s="118">
        <f t="array" ref="R463">INDEX(Modelo!$F$1:$H$37,MATCH(1,(DataBase!Q463=Modelo!$G$1:$G$37)*(DataBase!B463=Modelo!$F$1:$F$37),0),3)</f>
        <v>0.15789473684210525</v>
      </c>
      <c r="S463" s="115">
        <f t="shared" si="16"/>
        <v>0</v>
      </c>
      <c r="T463" s="115">
        <f t="shared" si="17"/>
        <v>0</v>
      </c>
    </row>
    <row r="464" spans="1:20" x14ac:dyDescent="0.3">
      <c r="A464" s="115" t="s">
        <v>176</v>
      </c>
      <c r="B464" s="115" t="s">
        <v>84</v>
      </c>
      <c r="C464" s="115" t="s">
        <v>103</v>
      </c>
      <c r="D464" s="115" t="s">
        <v>86</v>
      </c>
      <c r="E464" s="115" t="s">
        <v>87</v>
      </c>
      <c r="F464" s="115" t="s">
        <v>87</v>
      </c>
      <c r="G464" s="115">
        <v>1929</v>
      </c>
      <c r="H464" s="115" t="s">
        <v>177</v>
      </c>
      <c r="I464" s="115">
        <v>2.3283445380000001</v>
      </c>
      <c r="J464" s="115" t="s">
        <v>51</v>
      </c>
      <c r="K464" s="115" t="str">
        <f>INDEX(DatosProcesados!$A$1:$BF$101,MATCH(DataBase!A464,DatosProcesados!$A$1:$A$101,0),MATCH(DataBase!J464,DatosProcesados!$A$1:$BF$1,0))</f>
        <v>Si</v>
      </c>
      <c r="L464" s="115" t="str">
        <f>INDEX(Modelo!$A$9:$D$89,MATCH(DataBase!$J464,Modelo!$A$9:$A$89,0),MATCH(DataBase!L$1,Modelo!$A$9:$D$9,0))</f>
        <v xml:space="preserve">Impacto social </v>
      </c>
      <c r="M464" s="115" t="str">
        <f>INDEX(Modelo!$A$9:$D$89,MATCH(DataBase!$J464,Modelo!$A$9:$A$89,0),MATCH(DataBase!M$1,Modelo!$A$9:$D$9,0))</f>
        <v>Pilar 5</v>
      </c>
      <c r="N464" s="115" t="str">
        <f>INDEX(Modelo!$A$9:$D$89,MATCH(DataBase!$J464,Modelo!$A$9:$A$89,0),MATCH(DataBase!N$1,Modelo!$A$9:$D$9,0))</f>
        <v>boolean</v>
      </c>
      <c r="O464" s="115" t="b">
        <f t="array" ref="O464">IF(N464="negativo",INDEX($AD$3:$AG$51,MATCH(1,($B464=$AD$3:$AD$51)*($J464=$AE$3:$AE$51),0),3),IF(N464="positivo",INDEX($AD$55:$AG$109,MATCH(1,($B464=$AD$55:$AD$109)*($J464=$AE$55:$AE$109),0),3)))</f>
        <v>0</v>
      </c>
      <c r="P464" s="115" t="b">
        <f t="array" ref="P464">IF(N464="negativo",INDEX($AD$3:$AG$51,MATCH(1,($B464=$AD$3:$AD$51)*($J464=$AE$3:$AE$51),0),4),IF(N464="positivo",INDEX($AD$55:$AG$109,MATCH(1,($B464=$AD$55:$AD$109)*($J464=$AE$55:$AE$109),0),4)))</f>
        <v>0</v>
      </c>
      <c r="Q464" s="115" t="str">
        <f>VLOOKUP(M464,Modelo!$A$2:$C$7,2,0)</f>
        <v>Diversidad, Equidad e Inclusión (DEI)</v>
      </c>
      <c r="R464" s="118">
        <f t="array" ref="R464">INDEX(Modelo!$F$1:$H$37,MATCH(1,(DataBase!Q464=Modelo!$G$1:$G$37)*(DataBase!B464=Modelo!$F$1:$F$37),0),3)</f>
        <v>0.29411764705882354</v>
      </c>
      <c r="S464" s="115">
        <f t="shared" si="16"/>
        <v>100</v>
      </c>
      <c r="T464" s="115">
        <f t="shared" si="17"/>
        <v>29.411764705882355</v>
      </c>
    </row>
    <row r="465" spans="1:20" x14ac:dyDescent="0.3">
      <c r="A465" s="115" t="s">
        <v>391</v>
      </c>
      <c r="B465" s="115" t="s">
        <v>379</v>
      </c>
      <c r="C465" s="115" t="s">
        <v>103</v>
      </c>
      <c r="D465" s="115" t="s">
        <v>87</v>
      </c>
      <c r="E465" s="115" t="s">
        <v>86</v>
      </c>
      <c r="F465" s="115" t="s">
        <v>86</v>
      </c>
      <c r="G465" s="115">
        <v>1976</v>
      </c>
      <c r="H465" s="115" t="s">
        <v>125</v>
      </c>
      <c r="I465" s="115">
        <v>0.98534294499999997</v>
      </c>
      <c r="J465" s="115" t="s">
        <v>51</v>
      </c>
      <c r="K465" s="115" t="str">
        <f>INDEX(DatosProcesados!$A$1:$BF$101,MATCH(DataBase!A465,DatosProcesados!$A$1:$A$101,0),MATCH(DataBase!J465,DatosProcesados!$A$1:$BF$1,0))</f>
        <v>No</v>
      </c>
      <c r="L465" s="115" t="str">
        <f>INDEX(Modelo!$A$9:$D$89,MATCH(DataBase!$J465,Modelo!$A$9:$A$89,0),MATCH(DataBase!L$1,Modelo!$A$9:$D$9,0))</f>
        <v xml:space="preserve">Impacto social </v>
      </c>
      <c r="M465" s="115" t="str">
        <f>INDEX(Modelo!$A$9:$D$89,MATCH(DataBase!$J465,Modelo!$A$9:$A$89,0),MATCH(DataBase!M$1,Modelo!$A$9:$D$9,0))</f>
        <v>Pilar 5</v>
      </c>
      <c r="N465" s="115" t="str">
        <f>INDEX(Modelo!$A$9:$D$89,MATCH(DataBase!$J465,Modelo!$A$9:$A$89,0),MATCH(DataBase!N$1,Modelo!$A$9:$D$9,0))</f>
        <v>boolean</v>
      </c>
      <c r="O465" s="115" t="b">
        <f t="array" ref="O465">IF(N465="negativo",INDEX($AD$3:$AG$51,MATCH(1,($B465=$AD$3:$AD$51)*($J465=$AE$3:$AE$51),0),3),IF(N465="positivo",INDEX($AD$55:$AG$109,MATCH(1,($B465=$AD$55:$AD$109)*($J465=$AE$55:$AE$109),0),3)))</f>
        <v>0</v>
      </c>
      <c r="P465" s="115" t="b">
        <f t="array" ref="P465">IF(N465="negativo",INDEX($AD$3:$AG$51,MATCH(1,($B465=$AD$3:$AD$51)*($J465=$AE$3:$AE$51),0),4),IF(N465="positivo",INDEX($AD$55:$AG$109,MATCH(1,($B465=$AD$55:$AD$109)*($J465=$AE$55:$AE$109),0),4)))</f>
        <v>0</v>
      </c>
      <c r="Q465" s="115" t="str">
        <f>VLOOKUP(M465,Modelo!$A$2:$C$7,2,0)</f>
        <v>Diversidad, Equidad e Inclusión (DEI)</v>
      </c>
      <c r="R465" s="118">
        <f t="array" ref="R465">INDEX(Modelo!$F$1:$H$37,MATCH(1,(DataBase!Q465=Modelo!$G$1:$G$37)*(DataBase!B465=Modelo!$F$1:$F$37),0),3)</f>
        <v>0.14285714285714285</v>
      </c>
      <c r="S465" s="115">
        <f t="shared" si="16"/>
        <v>0</v>
      </c>
      <c r="T465" s="115">
        <f t="shared" si="17"/>
        <v>0</v>
      </c>
    </row>
    <row r="466" spans="1:20" x14ac:dyDescent="0.3">
      <c r="A466" s="115" t="s">
        <v>376</v>
      </c>
      <c r="B466" s="115" t="s">
        <v>313</v>
      </c>
      <c r="C466" s="115" t="s">
        <v>103</v>
      </c>
      <c r="D466" s="115" t="s">
        <v>86</v>
      </c>
      <c r="E466" s="115" t="s">
        <v>87</v>
      </c>
      <c r="F466" s="115" t="s">
        <v>87</v>
      </c>
      <c r="G466" s="115">
        <v>1920</v>
      </c>
      <c r="H466" s="115" t="s">
        <v>294</v>
      </c>
      <c r="I466" s="115">
        <v>1.8691417530000001</v>
      </c>
      <c r="J466" s="115" t="s">
        <v>51</v>
      </c>
      <c r="K466" s="115" t="str">
        <f>INDEX(DatosProcesados!$A$1:$BF$101,MATCH(DataBase!A466,DatosProcesados!$A$1:$A$101,0),MATCH(DataBase!J466,DatosProcesados!$A$1:$BF$1,0))</f>
        <v>Si</v>
      </c>
      <c r="L466" s="115" t="str">
        <f>INDEX(Modelo!$A$9:$D$89,MATCH(DataBase!$J466,Modelo!$A$9:$A$89,0),MATCH(DataBase!L$1,Modelo!$A$9:$D$9,0))</f>
        <v xml:space="preserve">Impacto social </v>
      </c>
      <c r="M466" s="115" t="str">
        <f>INDEX(Modelo!$A$9:$D$89,MATCH(DataBase!$J466,Modelo!$A$9:$A$89,0),MATCH(DataBase!M$1,Modelo!$A$9:$D$9,0))</f>
        <v>Pilar 5</v>
      </c>
      <c r="N466" s="115" t="str">
        <f>INDEX(Modelo!$A$9:$D$89,MATCH(DataBase!$J466,Modelo!$A$9:$A$89,0),MATCH(DataBase!N$1,Modelo!$A$9:$D$9,0))</f>
        <v>boolean</v>
      </c>
      <c r="O466" s="115" t="b">
        <f t="array" ref="O466">IF(N466="negativo",INDEX($AD$3:$AG$51,MATCH(1,($B466=$AD$3:$AD$51)*($J466=$AE$3:$AE$51),0),3),IF(N466="positivo",INDEX($AD$55:$AG$109,MATCH(1,($B466=$AD$55:$AD$109)*($J466=$AE$55:$AE$109),0),3)))</f>
        <v>0</v>
      </c>
      <c r="P466" s="115" t="b">
        <f t="array" ref="P466">IF(N466="negativo",INDEX($AD$3:$AG$51,MATCH(1,($B466=$AD$3:$AD$51)*($J466=$AE$3:$AE$51),0),4),IF(N466="positivo",INDEX($AD$55:$AG$109,MATCH(1,($B466=$AD$55:$AD$109)*($J466=$AE$55:$AE$109),0),4)))</f>
        <v>0</v>
      </c>
      <c r="Q466" s="115" t="str">
        <f>VLOOKUP(M466,Modelo!$A$2:$C$7,2,0)</f>
        <v>Diversidad, Equidad e Inclusión (DEI)</v>
      </c>
      <c r="R466" s="118">
        <f t="array" ref="R466">INDEX(Modelo!$F$1:$H$37,MATCH(1,(DataBase!Q466=Modelo!$G$1:$G$37)*(DataBase!B466=Modelo!$F$1:$F$37),0),3)</f>
        <v>0.23529411764705882</v>
      </c>
      <c r="S466" s="115">
        <f t="shared" si="16"/>
        <v>100</v>
      </c>
      <c r="T466" s="115">
        <f t="shared" si="17"/>
        <v>23.52941176470588</v>
      </c>
    </row>
    <row r="467" spans="1:20" x14ac:dyDescent="0.3">
      <c r="A467" s="115" t="s">
        <v>193</v>
      </c>
      <c r="B467" s="115" t="s">
        <v>84</v>
      </c>
      <c r="C467" s="115" t="s">
        <v>103</v>
      </c>
      <c r="D467" s="115" t="s">
        <v>86</v>
      </c>
      <c r="E467" s="115" t="s">
        <v>87</v>
      </c>
      <c r="F467" s="115" t="s">
        <v>87</v>
      </c>
      <c r="G467" s="115">
        <v>2009</v>
      </c>
      <c r="H467" s="115" t="s">
        <v>194</v>
      </c>
      <c r="I467" s="115">
        <v>1.8581853669999999</v>
      </c>
      <c r="J467" s="115" t="s">
        <v>51</v>
      </c>
      <c r="K467" s="115" t="str">
        <f>INDEX(DatosProcesados!$A$1:$BF$101,MATCH(DataBase!A467,DatosProcesados!$A$1:$A$101,0),MATCH(DataBase!J467,DatosProcesados!$A$1:$BF$1,0))</f>
        <v>No</v>
      </c>
      <c r="L467" s="115" t="str">
        <f>INDEX(Modelo!$A$9:$D$89,MATCH(DataBase!$J467,Modelo!$A$9:$A$89,0),MATCH(DataBase!L$1,Modelo!$A$9:$D$9,0))</f>
        <v xml:space="preserve">Impacto social </v>
      </c>
      <c r="M467" s="115" t="str">
        <f>INDEX(Modelo!$A$9:$D$89,MATCH(DataBase!$J467,Modelo!$A$9:$A$89,0),MATCH(DataBase!M$1,Modelo!$A$9:$D$9,0))</f>
        <v>Pilar 5</v>
      </c>
      <c r="N467" s="115" t="str">
        <f>INDEX(Modelo!$A$9:$D$89,MATCH(DataBase!$J467,Modelo!$A$9:$A$89,0),MATCH(DataBase!N$1,Modelo!$A$9:$D$9,0))</f>
        <v>boolean</v>
      </c>
      <c r="O467" s="115" t="b">
        <f t="array" ref="O467">IF(N467="negativo",INDEX($AD$3:$AG$51,MATCH(1,($B467=$AD$3:$AD$51)*($J467=$AE$3:$AE$51),0),3),IF(N467="positivo",INDEX($AD$55:$AG$109,MATCH(1,($B467=$AD$55:$AD$109)*($J467=$AE$55:$AE$109),0),3)))</f>
        <v>0</v>
      </c>
      <c r="P467" s="115" t="b">
        <f t="array" ref="P467">IF(N467="negativo",INDEX($AD$3:$AG$51,MATCH(1,($B467=$AD$3:$AD$51)*($J467=$AE$3:$AE$51),0),4),IF(N467="positivo",INDEX($AD$55:$AG$109,MATCH(1,($B467=$AD$55:$AD$109)*($J467=$AE$55:$AE$109),0),4)))</f>
        <v>0</v>
      </c>
      <c r="Q467" s="115" t="str">
        <f>VLOOKUP(M467,Modelo!$A$2:$C$7,2,0)</f>
        <v>Diversidad, Equidad e Inclusión (DEI)</v>
      </c>
      <c r="R467" s="118">
        <f t="array" ref="R467">INDEX(Modelo!$F$1:$H$37,MATCH(1,(DataBase!Q467=Modelo!$G$1:$G$37)*(DataBase!B467=Modelo!$F$1:$F$37),0),3)</f>
        <v>0.29411764705882354</v>
      </c>
      <c r="S467" s="115">
        <f t="shared" si="16"/>
        <v>0</v>
      </c>
      <c r="T467" s="115">
        <f t="shared" si="17"/>
        <v>0</v>
      </c>
    </row>
    <row r="468" spans="1:20" x14ac:dyDescent="0.3">
      <c r="A468" s="115" t="s">
        <v>280</v>
      </c>
      <c r="B468" s="115" t="s">
        <v>216</v>
      </c>
      <c r="C468" s="115" t="s">
        <v>97</v>
      </c>
      <c r="D468" s="115" t="s">
        <v>86</v>
      </c>
      <c r="E468" s="115" t="s">
        <v>87</v>
      </c>
      <c r="F468" s="115" t="s">
        <v>87</v>
      </c>
      <c r="G468" s="115">
        <v>1866</v>
      </c>
      <c r="H468" s="115" t="s">
        <v>281</v>
      </c>
      <c r="I468" s="115">
        <v>2.0444698099999998</v>
      </c>
      <c r="J468" s="115" t="s">
        <v>51</v>
      </c>
      <c r="K468" s="115" t="str">
        <f>INDEX(DatosProcesados!$A$1:$BF$101,MATCH(DataBase!A468,DatosProcesados!$A$1:$A$101,0),MATCH(DataBase!J468,DatosProcesados!$A$1:$BF$1,0))</f>
        <v>Si</v>
      </c>
      <c r="L468" s="115" t="str">
        <f>INDEX(Modelo!$A$9:$D$89,MATCH(DataBase!$J468,Modelo!$A$9:$A$89,0),MATCH(DataBase!L$1,Modelo!$A$9:$D$9,0))</f>
        <v xml:space="preserve">Impacto social </v>
      </c>
      <c r="M468" s="115" t="str">
        <f>INDEX(Modelo!$A$9:$D$89,MATCH(DataBase!$J468,Modelo!$A$9:$A$89,0),MATCH(DataBase!M$1,Modelo!$A$9:$D$9,0))</f>
        <v>Pilar 5</v>
      </c>
      <c r="N468" s="115" t="str">
        <f>INDEX(Modelo!$A$9:$D$89,MATCH(DataBase!$J468,Modelo!$A$9:$A$89,0),MATCH(DataBase!N$1,Modelo!$A$9:$D$9,0))</f>
        <v>boolean</v>
      </c>
      <c r="O468" s="115" t="b">
        <f t="array" ref="O468">IF(N468="negativo",INDEX($AD$3:$AG$51,MATCH(1,($B468=$AD$3:$AD$51)*($J468=$AE$3:$AE$51),0),3),IF(N468="positivo",INDEX($AD$55:$AG$109,MATCH(1,($B468=$AD$55:$AD$109)*($J468=$AE$55:$AE$109),0),3)))</f>
        <v>0</v>
      </c>
      <c r="P468" s="115" t="b">
        <f t="array" ref="P468">IF(N468="negativo",INDEX($AD$3:$AG$51,MATCH(1,($B468=$AD$3:$AD$51)*($J468=$AE$3:$AE$51),0),4),IF(N468="positivo",INDEX($AD$55:$AG$109,MATCH(1,($B468=$AD$55:$AD$109)*($J468=$AE$55:$AE$109),0),4)))</f>
        <v>0</v>
      </c>
      <c r="Q468" s="115" t="str">
        <f>VLOOKUP(M468,Modelo!$A$2:$C$7,2,0)</f>
        <v>Diversidad, Equidad e Inclusión (DEI)</v>
      </c>
      <c r="R468" s="118">
        <f t="array" ref="R468">INDEX(Modelo!$F$1:$H$37,MATCH(1,(DataBase!Q468=Modelo!$G$1:$G$37)*(DataBase!B468=Modelo!$F$1:$F$37),0),3)</f>
        <v>0.15789473684210525</v>
      </c>
      <c r="S468" s="115">
        <f t="shared" si="16"/>
        <v>100</v>
      </c>
      <c r="T468" s="115">
        <f t="shared" si="17"/>
        <v>15.789473684210526</v>
      </c>
    </row>
    <row r="469" spans="1:20" x14ac:dyDescent="0.3">
      <c r="A469" s="115" t="s">
        <v>143</v>
      </c>
      <c r="B469" s="115" t="s">
        <v>84</v>
      </c>
      <c r="C469" s="115" t="s">
        <v>97</v>
      </c>
      <c r="D469" s="115" t="s">
        <v>86</v>
      </c>
      <c r="E469" s="115" t="s">
        <v>86</v>
      </c>
      <c r="F469" s="115" t="s">
        <v>86</v>
      </c>
      <c r="G469" s="115">
        <v>1994</v>
      </c>
      <c r="H469" s="115" t="s">
        <v>125</v>
      </c>
      <c r="I469" s="115">
        <v>5.9751610780000002</v>
      </c>
      <c r="J469" s="115" t="s">
        <v>51</v>
      </c>
      <c r="K469" s="115" t="str">
        <f>INDEX(DatosProcesados!$A$1:$BF$101,MATCH(DataBase!A469,DatosProcesados!$A$1:$A$101,0),MATCH(DataBase!J469,DatosProcesados!$A$1:$BF$1,0))</f>
        <v>No</v>
      </c>
      <c r="L469" s="115" t="str">
        <f>INDEX(Modelo!$A$9:$D$89,MATCH(DataBase!$J469,Modelo!$A$9:$A$89,0),MATCH(DataBase!L$1,Modelo!$A$9:$D$9,0))</f>
        <v xml:space="preserve">Impacto social </v>
      </c>
      <c r="M469" s="115" t="str">
        <f>INDEX(Modelo!$A$9:$D$89,MATCH(DataBase!$J469,Modelo!$A$9:$A$89,0),MATCH(DataBase!M$1,Modelo!$A$9:$D$9,0))</f>
        <v>Pilar 5</v>
      </c>
      <c r="N469" s="115" t="str">
        <f>INDEX(Modelo!$A$9:$D$89,MATCH(DataBase!$J469,Modelo!$A$9:$A$89,0),MATCH(DataBase!N$1,Modelo!$A$9:$D$9,0))</f>
        <v>boolean</v>
      </c>
      <c r="O469" s="115" t="b">
        <f t="array" ref="O469">IF(N469="negativo",INDEX($AD$3:$AG$51,MATCH(1,($B469=$AD$3:$AD$51)*($J469=$AE$3:$AE$51),0),3),IF(N469="positivo",INDEX($AD$55:$AG$109,MATCH(1,($B469=$AD$55:$AD$109)*($J469=$AE$55:$AE$109),0),3)))</f>
        <v>0</v>
      </c>
      <c r="P469" s="115" t="b">
        <f t="array" ref="P469">IF(N469="negativo",INDEX($AD$3:$AG$51,MATCH(1,($B469=$AD$3:$AD$51)*($J469=$AE$3:$AE$51),0),4),IF(N469="positivo",INDEX($AD$55:$AG$109,MATCH(1,($B469=$AD$55:$AD$109)*($J469=$AE$55:$AE$109),0),4)))</f>
        <v>0</v>
      </c>
      <c r="Q469" s="115" t="str">
        <f>VLOOKUP(M469,Modelo!$A$2:$C$7,2,0)</f>
        <v>Diversidad, Equidad e Inclusión (DEI)</v>
      </c>
      <c r="R469" s="118">
        <f t="array" ref="R469">INDEX(Modelo!$F$1:$H$37,MATCH(1,(DataBase!Q469=Modelo!$G$1:$G$37)*(DataBase!B469=Modelo!$F$1:$F$37),0),3)</f>
        <v>0.29411764705882354</v>
      </c>
      <c r="S469" s="115">
        <f t="shared" si="16"/>
        <v>0</v>
      </c>
      <c r="T469" s="115">
        <f t="shared" si="17"/>
        <v>0</v>
      </c>
    </row>
    <row r="470" spans="1:20" x14ac:dyDescent="0.3">
      <c r="A470" s="115" t="s">
        <v>331</v>
      </c>
      <c r="B470" s="115" t="s">
        <v>313</v>
      </c>
      <c r="C470" s="115" t="s">
        <v>103</v>
      </c>
      <c r="D470" s="115" t="s">
        <v>87</v>
      </c>
      <c r="E470" s="115" t="s">
        <v>86</v>
      </c>
      <c r="F470" s="115" t="s">
        <v>86</v>
      </c>
      <c r="G470" s="115">
        <v>1953</v>
      </c>
      <c r="H470" s="115" t="s">
        <v>125</v>
      </c>
      <c r="I470" s="115">
        <v>7.1291921260000004</v>
      </c>
      <c r="J470" s="115" t="s">
        <v>51</v>
      </c>
      <c r="K470" s="115">
        <f>INDEX(DatosProcesados!$A$1:$BF$101,MATCH(DataBase!A470,DatosProcesados!$A$1:$A$101,0),MATCH(DataBase!J470,DatosProcesados!$A$1:$BF$1,0))</f>
        <v>0</v>
      </c>
      <c r="L470" s="115" t="str">
        <f>INDEX(Modelo!$A$9:$D$89,MATCH(DataBase!$J470,Modelo!$A$9:$A$89,0),MATCH(DataBase!L$1,Modelo!$A$9:$D$9,0))</f>
        <v xml:space="preserve">Impacto social </v>
      </c>
      <c r="M470" s="115" t="str">
        <f>INDEX(Modelo!$A$9:$D$89,MATCH(DataBase!$J470,Modelo!$A$9:$A$89,0),MATCH(DataBase!M$1,Modelo!$A$9:$D$9,0))</f>
        <v>Pilar 5</v>
      </c>
      <c r="N470" s="115" t="str">
        <f>INDEX(Modelo!$A$9:$D$89,MATCH(DataBase!$J470,Modelo!$A$9:$A$89,0),MATCH(DataBase!N$1,Modelo!$A$9:$D$9,0))</f>
        <v>boolean</v>
      </c>
      <c r="O470" s="115" t="b">
        <f t="array" ref="O470">IF(N470="negativo",INDEX($AD$3:$AG$51,MATCH(1,($B470=$AD$3:$AD$51)*($J470=$AE$3:$AE$51),0),3),IF(N470="positivo",INDEX($AD$55:$AG$109,MATCH(1,($B470=$AD$55:$AD$109)*($J470=$AE$55:$AE$109),0),3)))</f>
        <v>0</v>
      </c>
      <c r="P470" s="115" t="b">
        <f t="array" ref="P470">IF(N470="negativo",INDEX($AD$3:$AG$51,MATCH(1,($B470=$AD$3:$AD$51)*($J470=$AE$3:$AE$51),0),4),IF(N470="positivo",INDEX($AD$55:$AG$109,MATCH(1,($B470=$AD$55:$AD$109)*($J470=$AE$55:$AE$109),0),4)))</f>
        <v>0</v>
      </c>
      <c r="Q470" s="115" t="str">
        <f>VLOOKUP(M470,Modelo!$A$2:$C$7,2,0)</f>
        <v>Diversidad, Equidad e Inclusión (DEI)</v>
      </c>
      <c r="R470" s="118">
        <f t="array" ref="R470">INDEX(Modelo!$F$1:$H$37,MATCH(1,(DataBase!Q470=Modelo!$G$1:$G$37)*(DataBase!B470=Modelo!$F$1:$F$37),0),3)</f>
        <v>0.23529411764705882</v>
      </c>
      <c r="S470" s="115">
        <f t="shared" si="16"/>
        <v>0</v>
      </c>
      <c r="T470" s="115">
        <f t="shared" si="17"/>
        <v>0</v>
      </c>
    </row>
    <row r="471" spans="1:20" x14ac:dyDescent="0.3">
      <c r="A471" s="115" t="s">
        <v>277</v>
      </c>
      <c r="B471" s="115" t="s">
        <v>216</v>
      </c>
      <c r="C471" s="115" t="s">
        <v>85</v>
      </c>
      <c r="D471" s="115" t="s">
        <v>86</v>
      </c>
      <c r="E471" s="115" t="s">
        <v>87</v>
      </c>
      <c r="F471" s="115" t="s">
        <v>87</v>
      </c>
      <c r="G471" s="115">
        <v>1965</v>
      </c>
      <c r="H471" s="115" t="s">
        <v>244</v>
      </c>
      <c r="I471" s="115">
        <v>2.0973851419999998</v>
      </c>
      <c r="J471" s="115" t="s">
        <v>51</v>
      </c>
      <c r="K471" s="115" t="str">
        <f>INDEX(DatosProcesados!$A$1:$BF$101,MATCH(DataBase!A471,DatosProcesados!$A$1:$A$101,0),MATCH(DataBase!J471,DatosProcesados!$A$1:$BF$1,0))</f>
        <v>No</v>
      </c>
      <c r="L471" s="115" t="str">
        <f>INDEX(Modelo!$A$9:$D$89,MATCH(DataBase!$J471,Modelo!$A$9:$A$89,0),MATCH(DataBase!L$1,Modelo!$A$9:$D$9,0))</f>
        <v xml:space="preserve">Impacto social </v>
      </c>
      <c r="M471" s="115" t="str">
        <f>INDEX(Modelo!$A$9:$D$89,MATCH(DataBase!$J471,Modelo!$A$9:$A$89,0),MATCH(DataBase!M$1,Modelo!$A$9:$D$9,0))</f>
        <v>Pilar 5</v>
      </c>
      <c r="N471" s="115" t="str">
        <f>INDEX(Modelo!$A$9:$D$89,MATCH(DataBase!$J471,Modelo!$A$9:$A$89,0),MATCH(DataBase!N$1,Modelo!$A$9:$D$9,0))</f>
        <v>boolean</v>
      </c>
      <c r="O471" s="115" t="b">
        <f t="array" ref="O471">IF(N471="negativo",INDEX($AD$3:$AG$51,MATCH(1,($B471=$AD$3:$AD$51)*($J471=$AE$3:$AE$51),0),3),IF(N471="positivo",INDEX($AD$55:$AG$109,MATCH(1,($B471=$AD$55:$AD$109)*($J471=$AE$55:$AE$109),0),3)))</f>
        <v>0</v>
      </c>
      <c r="P471" s="115" t="b">
        <f t="array" ref="P471">IF(N471="negativo",INDEX($AD$3:$AG$51,MATCH(1,($B471=$AD$3:$AD$51)*($J471=$AE$3:$AE$51),0),4),IF(N471="positivo",INDEX($AD$55:$AG$109,MATCH(1,($B471=$AD$55:$AD$109)*($J471=$AE$55:$AE$109),0),4)))</f>
        <v>0</v>
      </c>
      <c r="Q471" s="115" t="str">
        <f>VLOOKUP(M471,Modelo!$A$2:$C$7,2,0)</f>
        <v>Diversidad, Equidad e Inclusión (DEI)</v>
      </c>
      <c r="R471" s="118">
        <f t="array" ref="R471">INDEX(Modelo!$F$1:$H$37,MATCH(1,(DataBase!Q471=Modelo!$G$1:$G$37)*(DataBase!B471=Modelo!$F$1:$F$37),0),3)</f>
        <v>0.15789473684210525</v>
      </c>
      <c r="S471" s="115">
        <f t="shared" si="16"/>
        <v>0</v>
      </c>
      <c r="T471" s="115">
        <f t="shared" si="17"/>
        <v>0</v>
      </c>
    </row>
    <row r="472" spans="1:20" x14ac:dyDescent="0.3">
      <c r="A472" s="115" t="s">
        <v>356</v>
      </c>
      <c r="B472" s="115" t="s">
        <v>313</v>
      </c>
      <c r="C472" s="115" t="s">
        <v>103</v>
      </c>
      <c r="D472" s="115" t="s">
        <v>87</v>
      </c>
      <c r="E472" s="115" t="s">
        <v>86</v>
      </c>
      <c r="F472" s="115" t="s">
        <v>86</v>
      </c>
      <c r="G472" s="115">
        <v>1989</v>
      </c>
      <c r="H472" s="115" t="s">
        <v>125</v>
      </c>
      <c r="I472" s="115">
        <v>3.0305383369999999</v>
      </c>
      <c r="J472" s="115" t="s">
        <v>51</v>
      </c>
      <c r="K472" s="115">
        <f>INDEX(DatosProcesados!$A$1:$BF$101,MATCH(DataBase!A472,DatosProcesados!$A$1:$A$101,0),MATCH(DataBase!J472,DatosProcesados!$A$1:$BF$1,0))</f>
        <v>0</v>
      </c>
      <c r="L472" s="115" t="str">
        <f>INDEX(Modelo!$A$9:$D$89,MATCH(DataBase!$J472,Modelo!$A$9:$A$89,0),MATCH(DataBase!L$1,Modelo!$A$9:$D$9,0))</f>
        <v xml:space="preserve">Impacto social </v>
      </c>
      <c r="M472" s="115" t="str">
        <f>INDEX(Modelo!$A$9:$D$89,MATCH(DataBase!$J472,Modelo!$A$9:$A$89,0),MATCH(DataBase!M$1,Modelo!$A$9:$D$9,0))</f>
        <v>Pilar 5</v>
      </c>
      <c r="N472" s="115" t="str">
        <f>INDEX(Modelo!$A$9:$D$89,MATCH(DataBase!$J472,Modelo!$A$9:$A$89,0),MATCH(DataBase!N$1,Modelo!$A$9:$D$9,0))</f>
        <v>boolean</v>
      </c>
      <c r="O472" s="115" t="b">
        <f t="array" ref="O472">IF(N472="negativo",INDEX($AD$3:$AG$51,MATCH(1,($B472=$AD$3:$AD$51)*($J472=$AE$3:$AE$51),0),3),IF(N472="positivo",INDEX($AD$55:$AG$109,MATCH(1,($B472=$AD$55:$AD$109)*($J472=$AE$55:$AE$109),0),3)))</f>
        <v>0</v>
      </c>
      <c r="P472" s="115" t="b">
        <f t="array" ref="P472">IF(N472="negativo",INDEX($AD$3:$AG$51,MATCH(1,($B472=$AD$3:$AD$51)*($J472=$AE$3:$AE$51),0),4),IF(N472="positivo",INDEX($AD$55:$AG$109,MATCH(1,($B472=$AD$55:$AD$109)*($J472=$AE$55:$AE$109),0),4)))</f>
        <v>0</v>
      </c>
      <c r="Q472" s="115" t="str">
        <f>VLOOKUP(M472,Modelo!$A$2:$C$7,2,0)</f>
        <v>Diversidad, Equidad e Inclusión (DEI)</v>
      </c>
      <c r="R472" s="118">
        <f t="array" ref="R472">INDEX(Modelo!$F$1:$H$37,MATCH(1,(DataBase!Q472=Modelo!$G$1:$G$37)*(DataBase!B472=Modelo!$F$1:$F$37),0),3)</f>
        <v>0.23529411764705882</v>
      </c>
      <c r="S472" s="115">
        <f t="shared" si="16"/>
        <v>0</v>
      </c>
      <c r="T472" s="115">
        <f t="shared" si="17"/>
        <v>0</v>
      </c>
    </row>
    <row r="473" spans="1:20" x14ac:dyDescent="0.3">
      <c r="A473" s="115" t="s">
        <v>268</v>
      </c>
      <c r="B473" s="115" t="s">
        <v>216</v>
      </c>
      <c r="C473" s="115" t="s">
        <v>103</v>
      </c>
      <c r="D473" s="115" t="s">
        <v>86</v>
      </c>
      <c r="E473" s="115" t="s">
        <v>86</v>
      </c>
      <c r="F473" s="115" t="s">
        <v>87</v>
      </c>
      <c r="G473" s="115">
        <v>1986</v>
      </c>
      <c r="H473" s="115" t="s">
        <v>125</v>
      </c>
      <c r="I473" s="115">
        <v>2.2734296359999999</v>
      </c>
      <c r="J473" s="115" t="s">
        <v>51</v>
      </c>
      <c r="K473" s="115">
        <f>INDEX(DatosProcesados!$A$1:$BF$101,MATCH(DataBase!A473,DatosProcesados!$A$1:$A$101,0),MATCH(DataBase!J473,DatosProcesados!$A$1:$BF$1,0))</f>
        <v>0</v>
      </c>
      <c r="L473" s="115" t="str">
        <f>INDEX(Modelo!$A$9:$D$89,MATCH(DataBase!$J473,Modelo!$A$9:$A$89,0),MATCH(DataBase!L$1,Modelo!$A$9:$D$9,0))</f>
        <v xml:space="preserve">Impacto social </v>
      </c>
      <c r="M473" s="115" t="str">
        <f>INDEX(Modelo!$A$9:$D$89,MATCH(DataBase!$J473,Modelo!$A$9:$A$89,0),MATCH(DataBase!M$1,Modelo!$A$9:$D$9,0))</f>
        <v>Pilar 5</v>
      </c>
      <c r="N473" s="115" t="str">
        <f>INDEX(Modelo!$A$9:$D$89,MATCH(DataBase!$J473,Modelo!$A$9:$A$89,0),MATCH(DataBase!N$1,Modelo!$A$9:$D$9,0))</f>
        <v>boolean</v>
      </c>
      <c r="O473" s="115" t="b">
        <f t="array" ref="O473">IF(N473="negativo",INDEX($AD$3:$AG$51,MATCH(1,($B473=$AD$3:$AD$51)*($J473=$AE$3:$AE$51),0),3),IF(N473="positivo",INDEX($AD$55:$AG$109,MATCH(1,($B473=$AD$55:$AD$109)*($J473=$AE$55:$AE$109),0),3)))</f>
        <v>0</v>
      </c>
      <c r="P473" s="115" t="b">
        <f t="array" ref="P473">IF(N473="negativo",INDEX($AD$3:$AG$51,MATCH(1,($B473=$AD$3:$AD$51)*($J473=$AE$3:$AE$51),0),4),IF(N473="positivo",INDEX($AD$55:$AG$109,MATCH(1,($B473=$AD$55:$AD$109)*($J473=$AE$55:$AE$109),0),4)))</f>
        <v>0</v>
      </c>
      <c r="Q473" s="115" t="str">
        <f>VLOOKUP(M473,Modelo!$A$2:$C$7,2,0)</f>
        <v>Diversidad, Equidad e Inclusión (DEI)</v>
      </c>
      <c r="R473" s="118">
        <f t="array" ref="R473">INDEX(Modelo!$F$1:$H$37,MATCH(1,(DataBase!Q473=Modelo!$G$1:$G$37)*(DataBase!B473=Modelo!$F$1:$F$37),0),3)</f>
        <v>0.15789473684210525</v>
      </c>
      <c r="S473" s="115">
        <f t="shared" si="16"/>
        <v>0</v>
      </c>
      <c r="T473" s="115">
        <f t="shared" si="17"/>
        <v>0</v>
      </c>
    </row>
    <row r="474" spans="1:20" x14ac:dyDescent="0.3">
      <c r="A474" s="115" t="s">
        <v>234</v>
      </c>
      <c r="B474" s="115" t="s">
        <v>216</v>
      </c>
      <c r="C474" s="115" t="s">
        <v>103</v>
      </c>
      <c r="D474" s="115" t="s">
        <v>86</v>
      </c>
      <c r="E474" s="115" t="s">
        <v>86</v>
      </c>
      <c r="F474" s="115" t="s">
        <v>86</v>
      </c>
      <c r="G474" s="115">
        <v>1904</v>
      </c>
      <c r="H474" s="115" t="s">
        <v>125</v>
      </c>
      <c r="I474" s="115">
        <v>2.8467005310000002</v>
      </c>
      <c r="J474" s="115" t="s">
        <v>51</v>
      </c>
      <c r="K474" s="115" t="str">
        <f>INDEX(DatosProcesados!$A$1:$BF$101,MATCH(DataBase!A474,DatosProcesados!$A$1:$A$101,0),MATCH(DataBase!J474,DatosProcesados!$A$1:$BF$1,0))</f>
        <v>Si</v>
      </c>
      <c r="L474" s="115" t="str">
        <f>INDEX(Modelo!$A$9:$D$89,MATCH(DataBase!$J474,Modelo!$A$9:$A$89,0),MATCH(DataBase!L$1,Modelo!$A$9:$D$9,0))</f>
        <v xml:space="preserve">Impacto social </v>
      </c>
      <c r="M474" s="115" t="str">
        <f>INDEX(Modelo!$A$9:$D$89,MATCH(DataBase!$J474,Modelo!$A$9:$A$89,0),MATCH(DataBase!M$1,Modelo!$A$9:$D$9,0))</f>
        <v>Pilar 5</v>
      </c>
      <c r="N474" s="115" t="str">
        <f>INDEX(Modelo!$A$9:$D$89,MATCH(DataBase!$J474,Modelo!$A$9:$A$89,0),MATCH(DataBase!N$1,Modelo!$A$9:$D$9,0))</f>
        <v>boolean</v>
      </c>
      <c r="O474" s="115" t="b">
        <f t="array" ref="O474">IF(N474="negativo",INDEX($AD$3:$AG$51,MATCH(1,($B474=$AD$3:$AD$51)*($J474=$AE$3:$AE$51),0),3),IF(N474="positivo",INDEX($AD$55:$AG$109,MATCH(1,($B474=$AD$55:$AD$109)*($J474=$AE$55:$AE$109),0),3)))</f>
        <v>0</v>
      </c>
      <c r="P474" s="115" t="b">
        <f t="array" ref="P474">IF(N474="negativo",INDEX($AD$3:$AG$51,MATCH(1,($B474=$AD$3:$AD$51)*($J474=$AE$3:$AE$51),0),4),IF(N474="positivo",INDEX($AD$55:$AG$109,MATCH(1,($B474=$AD$55:$AD$109)*($J474=$AE$55:$AE$109),0),4)))</f>
        <v>0</v>
      </c>
      <c r="Q474" s="115" t="str">
        <f>VLOOKUP(M474,Modelo!$A$2:$C$7,2,0)</f>
        <v>Diversidad, Equidad e Inclusión (DEI)</v>
      </c>
      <c r="R474" s="118">
        <f t="array" ref="R474">INDEX(Modelo!$F$1:$H$37,MATCH(1,(DataBase!Q474=Modelo!$G$1:$G$37)*(DataBase!B474=Modelo!$F$1:$F$37),0),3)</f>
        <v>0.15789473684210525</v>
      </c>
      <c r="S474" s="115">
        <f t="shared" si="16"/>
        <v>100</v>
      </c>
      <c r="T474" s="115">
        <f t="shared" si="17"/>
        <v>15.789473684210526</v>
      </c>
    </row>
    <row r="475" spans="1:20" x14ac:dyDescent="0.3">
      <c r="A475" s="115" t="s">
        <v>359</v>
      </c>
      <c r="B475" s="115" t="s">
        <v>313</v>
      </c>
      <c r="C475" s="115" t="s">
        <v>103</v>
      </c>
      <c r="D475" s="115" t="s">
        <v>86</v>
      </c>
      <c r="E475" s="115" t="s">
        <v>87</v>
      </c>
      <c r="F475" s="115" t="s">
        <v>87</v>
      </c>
      <c r="G475" s="115">
        <v>1993</v>
      </c>
      <c r="H475" s="115" t="s">
        <v>244</v>
      </c>
      <c r="I475" s="115">
        <v>2.3607916150000001</v>
      </c>
      <c r="J475" s="115" t="s">
        <v>51</v>
      </c>
      <c r="K475" s="115" t="str">
        <f>INDEX(DatosProcesados!$A$1:$BF$101,MATCH(DataBase!A475,DatosProcesados!$A$1:$A$101,0),MATCH(DataBase!J475,DatosProcesados!$A$1:$BF$1,0))</f>
        <v>No</v>
      </c>
      <c r="L475" s="115" t="str">
        <f>INDEX(Modelo!$A$9:$D$89,MATCH(DataBase!$J475,Modelo!$A$9:$A$89,0),MATCH(DataBase!L$1,Modelo!$A$9:$D$9,0))</f>
        <v xml:space="preserve">Impacto social </v>
      </c>
      <c r="M475" s="115" t="str">
        <f>INDEX(Modelo!$A$9:$D$89,MATCH(DataBase!$J475,Modelo!$A$9:$A$89,0),MATCH(DataBase!M$1,Modelo!$A$9:$D$9,0))</f>
        <v>Pilar 5</v>
      </c>
      <c r="N475" s="115" t="str">
        <f>INDEX(Modelo!$A$9:$D$89,MATCH(DataBase!$J475,Modelo!$A$9:$A$89,0),MATCH(DataBase!N$1,Modelo!$A$9:$D$9,0))</f>
        <v>boolean</v>
      </c>
      <c r="O475" s="115" t="b">
        <f t="array" ref="O475">IF(N475="negativo",INDEX($AD$3:$AG$51,MATCH(1,($B475=$AD$3:$AD$51)*($J475=$AE$3:$AE$51),0),3),IF(N475="positivo",INDEX($AD$55:$AG$109,MATCH(1,($B475=$AD$55:$AD$109)*($J475=$AE$55:$AE$109),0),3)))</f>
        <v>0</v>
      </c>
      <c r="P475" s="115" t="b">
        <f t="array" ref="P475">IF(N475="negativo",INDEX($AD$3:$AG$51,MATCH(1,($B475=$AD$3:$AD$51)*($J475=$AE$3:$AE$51),0),4),IF(N475="positivo",INDEX($AD$55:$AG$109,MATCH(1,($B475=$AD$55:$AD$109)*($J475=$AE$55:$AE$109),0),4)))</f>
        <v>0</v>
      </c>
      <c r="Q475" s="115" t="str">
        <f>VLOOKUP(M475,Modelo!$A$2:$C$7,2,0)</f>
        <v>Diversidad, Equidad e Inclusión (DEI)</v>
      </c>
      <c r="R475" s="118">
        <f t="array" ref="R475">INDEX(Modelo!$F$1:$H$37,MATCH(1,(DataBase!Q475=Modelo!$G$1:$G$37)*(DataBase!B475=Modelo!$F$1:$F$37),0),3)</f>
        <v>0.23529411764705882</v>
      </c>
      <c r="S475" s="115">
        <f t="shared" si="16"/>
        <v>0</v>
      </c>
      <c r="T475" s="115">
        <f t="shared" si="17"/>
        <v>0</v>
      </c>
    </row>
    <row r="476" spans="1:20" x14ac:dyDescent="0.3">
      <c r="A476" s="115" t="s">
        <v>327</v>
      </c>
      <c r="B476" s="115" t="s">
        <v>313</v>
      </c>
      <c r="C476" s="115" t="s">
        <v>103</v>
      </c>
      <c r="D476" s="115" t="s">
        <v>86</v>
      </c>
      <c r="E476" s="115" t="s">
        <v>86</v>
      </c>
      <c r="F476" s="115" t="s">
        <v>87</v>
      </c>
      <c r="G476" s="115">
        <v>2005</v>
      </c>
      <c r="H476" s="115" t="s">
        <v>328</v>
      </c>
      <c r="I476" s="115">
        <v>10.521119421</v>
      </c>
      <c r="J476" s="115" t="s">
        <v>51</v>
      </c>
      <c r="K476" s="115" t="str">
        <f>INDEX(DatosProcesados!$A$1:$BF$101,MATCH(DataBase!A476,DatosProcesados!$A$1:$A$101,0),MATCH(DataBase!J476,DatosProcesados!$A$1:$BF$1,0))</f>
        <v>No</v>
      </c>
      <c r="L476" s="115" t="str">
        <f>INDEX(Modelo!$A$9:$D$89,MATCH(DataBase!$J476,Modelo!$A$9:$A$89,0),MATCH(DataBase!L$1,Modelo!$A$9:$D$9,0))</f>
        <v xml:space="preserve">Impacto social </v>
      </c>
      <c r="M476" s="115" t="str">
        <f>INDEX(Modelo!$A$9:$D$89,MATCH(DataBase!$J476,Modelo!$A$9:$A$89,0),MATCH(DataBase!M$1,Modelo!$A$9:$D$9,0))</f>
        <v>Pilar 5</v>
      </c>
      <c r="N476" s="115" t="str">
        <f>INDEX(Modelo!$A$9:$D$89,MATCH(DataBase!$J476,Modelo!$A$9:$A$89,0),MATCH(DataBase!N$1,Modelo!$A$9:$D$9,0))</f>
        <v>boolean</v>
      </c>
      <c r="O476" s="115" t="b">
        <f t="array" ref="O476">IF(N476="negativo",INDEX($AD$3:$AG$51,MATCH(1,($B476=$AD$3:$AD$51)*($J476=$AE$3:$AE$51),0),3),IF(N476="positivo",INDEX($AD$55:$AG$109,MATCH(1,($B476=$AD$55:$AD$109)*($J476=$AE$55:$AE$109),0),3)))</f>
        <v>0</v>
      </c>
      <c r="P476" s="115" t="b">
        <f t="array" ref="P476">IF(N476="negativo",INDEX($AD$3:$AG$51,MATCH(1,($B476=$AD$3:$AD$51)*($J476=$AE$3:$AE$51),0),4),IF(N476="positivo",INDEX($AD$55:$AG$109,MATCH(1,($B476=$AD$55:$AD$109)*($J476=$AE$55:$AE$109),0),4)))</f>
        <v>0</v>
      </c>
      <c r="Q476" s="115" t="str">
        <f>VLOOKUP(M476,Modelo!$A$2:$C$7,2,0)</f>
        <v>Diversidad, Equidad e Inclusión (DEI)</v>
      </c>
      <c r="R476" s="118">
        <f t="array" ref="R476">INDEX(Modelo!$F$1:$H$37,MATCH(1,(DataBase!Q476=Modelo!$G$1:$G$37)*(DataBase!B476=Modelo!$F$1:$F$37),0),3)</f>
        <v>0.23529411764705882</v>
      </c>
      <c r="S476" s="115">
        <f t="shared" si="16"/>
        <v>0</v>
      </c>
      <c r="T476" s="115">
        <f t="shared" si="17"/>
        <v>0</v>
      </c>
    </row>
    <row r="477" spans="1:20" x14ac:dyDescent="0.3">
      <c r="A477" s="115" t="s">
        <v>283</v>
      </c>
      <c r="B477" s="115" t="s">
        <v>216</v>
      </c>
      <c r="C477" s="115" t="s">
        <v>103</v>
      </c>
      <c r="D477" s="115" t="s">
        <v>86</v>
      </c>
      <c r="E477" s="115" t="s">
        <v>86</v>
      </c>
      <c r="F477" s="115" t="s">
        <v>87</v>
      </c>
      <c r="G477" s="115">
        <v>1958</v>
      </c>
      <c r="H477" s="115" t="s">
        <v>125</v>
      </c>
      <c r="I477" s="115">
        <v>2.0172595470000001</v>
      </c>
      <c r="J477" s="115" t="s">
        <v>51</v>
      </c>
      <c r="K477" s="115" t="str">
        <f>INDEX(DatosProcesados!$A$1:$BF$101,MATCH(DataBase!A477,DatosProcesados!$A$1:$A$101,0),MATCH(DataBase!J477,DatosProcesados!$A$1:$BF$1,0))</f>
        <v>Si</v>
      </c>
      <c r="L477" s="115" t="str">
        <f>INDEX(Modelo!$A$9:$D$89,MATCH(DataBase!$J477,Modelo!$A$9:$A$89,0),MATCH(DataBase!L$1,Modelo!$A$9:$D$9,0))</f>
        <v xml:space="preserve">Impacto social </v>
      </c>
      <c r="M477" s="115" t="str">
        <f>INDEX(Modelo!$A$9:$D$89,MATCH(DataBase!$J477,Modelo!$A$9:$A$89,0),MATCH(DataBase!M$1,Modelo!$A$9:$D$9,0))</f>
        <v>Pilar 5</v>
      </c>
      <c r="N477" s="115" t="str">
        <f>INDEX(Modelo!$A$9:$D$89,MATCH(DataBase!$J477,Modelo!$A$9:$A$89,0),MATCH(DataBase!N$1,Modelo!$A$9:$D$9,0))</f>
        <v>boolean</v>
      </c>
      <c r="O477" s="115" t="b">
        <f t="array" ref="O477">IF(N477="negativo",INDEX($AD$3:$AG$51,MATCH(1,($B477=$AD$3:$AD$51)*($J477=$AE$3:$AE$51),0),3),IF(N477="positivo",INDEX($AD$55:$AG$109,MATCH(1,($B477=$AD$55:$AD$109)*($J477=$AE$55:$AE$109),0),3)))</f>
        <v>0</v>
      </c>
      <c r="P477" s="115" t="b">
        <f t="array" ref="P477">IF(N477="negativo",INDEX($AD$3:$AG$51,MATCH(1,($B477=$AD$3:$AD$51)*($J477=$AE$3:$AE$51),0),4),IF(N477="positivo",INDEX($AD$55:$AG$109,MATCH(1,($B477=$AD$55:$AD$109)*($J477=$AE$55:$AE$109),0),4)))</f>
        <v>0</v>
      </c>
      <c r="Q477" s="115" t="str">
        <f>VLOOKUP(M477,Modelo!$A$2:$C$7,2,0)</f>
        <v>Diversidad, Equidad e Inclusión (DEI)</v>
      </c>
      <c r="R477" s="118">
        <f t="array" ref="R477">INDEX(Modelo!$F$1:$H$37,MATCH(1,(DataBase!Q477=Modelo!$G$1:$G$37)*(DataBase!B477=Modelo!$F$1:$F$37),0),3)</f>
        <v>0.15789473684210525</v>
      </c>
      <c r="S477" s="115">
        <f t="shared" si="16"/>
        <v>100</v>
      </c>
      <c r="T477" s="115">
        <f t="shared" si="17"/>
        <v>15.789473684210526</v>
      </c>
    </row>
    <row r="478" spans="1:20" x14ac:dyDescent="0.3">
      <c r="A478" s="115" t="s">
        <v>188</v>
      </c>
      <c r="B478" s="115" t="s">
        <v>84</v>
      </c>
      <c r="C478" s="115" t="s">
        <v>103</v>
      </c>
      <c r="D478" s="115" t="s">
        <v>86</v>
      </c>
      <c r="E478" s="115" t="s">
        <v>87</v>
      </c>
      <c r="F478" s="115" t="s">
        <v>86</v>
      </c>
      <c r="G478" s="115">
        <v>1974</v>
      </c>
      <c r="H478" s="115" t="s">
        <v>125</v>
      </c>
      <c r="I478" s="115">
        <v>2.2729038500000001</v>
      </c>
      <c r="J478" s="115" t="s">
        <v>51</v>
      </c>
      <c r="K478" s="115" t="str">
        <f>INDEX(DatosProcesados!$A$1:$BF$101,MATCH(DataBase!A478,DatosProcesados!$A$1:$A$101,0),MATCH(DataBase!J478,DatosProcesados!$A$1:$BF$1,0))</f>
        <v>Si</v>
      </c>
      <c r="L478" s="115" t="str">
        <f>INDEX(Modelo!$A$9:$D$89,MATCH(DataBase!$J478,Modelo!$A$9:$A$89,0),MATCH(DataBase!L$1,Modelo!$A$9:$D$9,0))</f>
        <v xml:space="preserve">Impacto social </v>
      </c>
      <c r="M478" s="115" t="str">
        <f>INDEX(Modelo!$A$9:$D$89,MATCH(DataBase!$J478,Modelo!$A$9:$A$89,0),MATCH(DataBase!M$1,Modelo!$A$9:$D$9,0))</f>
        <v>Pilar 5</v>
      </c>
      <c r="N478" s="115" t="str">
        <f>INDEX(Modelo!$A$9:$D$89,MATCH(DataBase!$J478,Modelo!$A$9:$A$89,0),MATCH(DataBase!N$1,Modelo!$A$9:$D$9,0))</f>
        <v>boolean</v>
      </c>
      <c r="O478" s="115" t="b">
        <f t="array" ref="O478">IF(N478="negativo",INDEX($AD$3:$AG$51,MATCH(1,($B478=$AD$3:$AD$51)*($J478=$AE$3:$AE$51),0),3),IF(N478="positivo",INDEX($AD$55:$AG$109,MATCH(1,($B478=$AD$55:$AD$109)*($J478=$AE$55:$AE$109),0),3)))</f>
        <v>0</v>
      </c>
      <c r="P478" s="115" t="b">
        <f t="array" ref="P478">IF(N478="negativo",INDEX($AD$3:$AG$51,MATCH(1,($B478=$AD$3:$AD$51)*($J478=$AE$3:$AE$51),0),4),IF(N478="positivo",INDEX($AD$55:$AG$109,MATCH(1,($B478=$AD$55:$AD$109)*($J478=$AE$55:$AE$109),0),4)))</f>
        <v>0</v>
      </c>
      <c r="Q478" s="115" t="str">
        <f>VLOOKUP(M478,Modelo!$A$2:$C$7,2,0)</f>
        <v>Diversidad, Equidad e Inclusión (DEI)</v>
      </c>
      <c r="R478" s="118">
        <f t="array" ref="R478">INDEX(Modelo!$F$1:$H$37,MATCH(1,(DataBase!Q478=Modelo!$G$1:$G$37)*(DataBase!B478=Modelo!$F$1:$F$37),0),3)</f>
        <v>0.29411764705882354</v>
      </c>
      <c r="S478" s="115">
        <f t="shared" si="16"/>
        <v>100</v>
      </c>
      <c r="T478" s="115">
        <f t="shared" si="17"/>
        <v>29.411764705882355</v>
      </c>
    </row>
    <row r="479" spans="1:20" x14ac:dyDescent="0.3">
      <c r="A479" s="115" t="s">
        <v>199</v>
      </c>
      <c r="B479" s="115" t="s">
        <v>84</v>
      </c>
      <c r="C479" s="115" t="s">
        <v>103</v>
      </c>
      <c r="D479" s="115" t="s">
        <v>86</v>
      </c>
      <c r="E479" s="115" t="s">
        <v>86</v>
      </c>
      <c r="F479" s="115" t="s">
        <v>87</v>
      </c>
      <c r="G479" s="115">
        <v>2015</v>
      </c>
      <c r="H479" s="115" t="s">
        <v>125</v>
      </c>
      <c r="I479" s="115">
        <v>0.70314701400000001</v>
      </c>
      <c r="J479" s="115" t="s">
        <v>51</v>
      </c>
      <c r="K479" s="115">
        <f>INDEX(DatosProcesados!$A$1:$BF$101,MATCH(DataBase!A479,DatosProcesados!$A$1:$A$101,0),MATCH(DataBase!J479,DatosProcesados!$A$1:$BF$1,0))</f>
        <v>0</v>
      </c>
      <c r="L479" s="115" t="str">
        <f>INDEX(Modelo!$A$9:$D$89,MATCH(DataBase!$J479,Modelo!$A$9:$A$89,0),MATCH(DataBase!L$1,Modelo!$A$9:$D$9,0))</f>
        <v xml:space="preserve">Impacto social </v>
      </c>
      <c r="M479" s="115" t="str">
        <f>INDEX(Modelo!$A$9:$D$89,MATCH(DataBase!$J479,Modelo!$A$9:$A$89,0),MATCH(DataBase!M$1,Modelo!$A$9:$D$9,0))</f>
        <v>Pilar 5</v>
      </c>
      <c r="N479" s="115" t="str">
        <f>INDEX(Modelo!$A$9:$D$89,MATCH(DataBase!$J479,Modelo!$A$9:$A$89,0),MATCH(DataBase!N$1,Modelo!$A$9:$D$9,0))</f>
        <v>boolean</v>
      </c>
      <c r="O479" s="115" t="b">
        <f t="array" ref="O479">IF(N479="negativo",INDEX($AD$3:$AG$51,MATCH(1,($B479=$AD$3:$AD$51)*($J479=$AE$3:$AE$51),0),3),IF(N479="positivo",INDEX($AD$55:$AG$109,MATCH(1,($B479=$AD$55:$AD$109)*($J479=$AE$55:$AE$109),0),3)))</f>
        <v>0</v>
      </c>
      <c r="P479" s="115" t="b">
        <f t="array" ref="P479">IF(N479="negativo",INDEX($AD$3:$AG$51,MATCH(1,($B479=$AD$3:$AD$51)*($J479=$AE$3:$AE$51),0),4),IF(N479="positivo",INDEX($AD$55:$AG$109,MATCH(1,($B479=$AD$55:$AD$109)*($J479=$AE$55:$AE$109),0),4)))</f>
        <v>0</v>
      </c>
      <c r="Q479" s="115" t="str">
        <f>VLOOKUP(M479,Modelo!$A$2:$C$7,2,0)</f>
        <v>Diversidad, Equidad e Inclusión (DEI)</v>
      </c>
      <c r="R479" s="118">
        <f t="array" ref="R479">INDEX(Modelo!$F$1:$H$37,MATCH(1,(DataBase!Q479=Modelo!$G$1:$G$37)*(DataBase!B479=Modelo!$F$1:$F$37),0),3)</f>
        <v>0.29411764705882354</v>
      </c>
      <c r="S479" s="115">
        <f t="shared" si="16"/>
        <v>0</v>
      </c>
      <c r="T479" s="115">
        <f t="shared" si="17"/>
        <v>0</v>
      </c>
    </row>
    <row r="480" spans="1:20" x14ac:dyDescent="0.3">
      <c r="A480" s="115" t="s">
        <v>215</v>
      </c>
      <c r="B480" s="115" t="s">
        <v>216</v>
      </c>
      <c r="C480" s="115" t="s">
        <v>97</v>
      </c>
      <c r="D480" s="115" t="s">
        <v>86</v>
      </c>
      <c r="E480" s="115" t="s">
        <v>86</v>
      </c>
      <c r="F480" s="115" t="s">
        <v>86</v>
      </c>
      <c r="G480" s="115">
        <v>1956</v>
      </c>
      <c r="H480" s="115" t="s">
        <v>125</v>
      </c>
      <c r="I480" s="115">
        <v>25.860914507</v>
      </c>
      <c r="J480" s="115" t="s">
        <v>51</v>
      </c>
      <c r="K480" s="115" t="str">
        <f>INDEX(DatosProcesados!$A$1:$BF$101,MATCH(DataBase!A480,DatosProcesados!$A$1:$A$101,0),MATCH(DataBase!J480,DatosProcesados!$A$1:$BF$1,0))</f>
        <v>Si</v>
      </c>
      <c r="L480" s="115" t="str">
        <f>INDEX(Modelo!$A$9:$D$89,MATCH(DataBase!$J480,Modelo!$A$9:$A$89,0),MATCH(DataBase!L$1,Modelo!$A$9:$D$9,0))</f>
        <v xml:space="preserve">Impacto social </v>
      </c>
      <c r="M480" s="115" t="str">
        <f>INDEX(Modelo!$A$9:$D$89,MATCH(DataBase!$J480,Modelo!$A$9:$A$89,0),MATCH(DataBase!M$1,Modelo!$A$9:$D$9,0))</f>
        <v>Pilar 5</v>
      </c>
      <c r="N480" s="115" t="str">
        <f>INDEX(Modelo!$A$9:$D$89,MATCH(DataBase!$J480,Modelo!$A$9:$A$89,0),MATCH(DataBase!N$1,Modelo!$A$9:$D$9,0))</f>
        <v>boolean</v>
      </c>
      <c r="O480" s="115" t="b">
        <f t="array" ref="O480">IF(N480="negativo",INDEX($AD$3:$AG$51,MATCH(1,($B480=$AD$3:$AD$51)*($J480=$AE$3:$AE$51),0),3),IF(N480="positivo",INDEX($AD$55:$AG$109,MATCH(1,($B480=$AD$55:$AD$109)*($J480=$AE$55:$AE$109),0),3)))</f>
        <v>0</v>
      </c>
      <c r="P480" s="115" t="b">
        <f t="array" ref="P480">IF(N480="negativo",INDEX($AD$3:$AG$51,MATCH(1,($B480=$AD$3:$AD$51)*($J480=$AE$3:$AE$51),0),4),IF(N480="positivo",INDEX($AD$55:$AG$109,MATCH(1,($B480=$AD$55:$AD$109)*($J480=$AE$55:$AE$109),0),4)))</f>
        <v>0</v>
      </c>
      <c r="Q480" s="115" t="str">
        <f>VLOOKUP(M480,Modelo!$A$2:$C$7,2,0)</f>
        <v>Diversidad, Equidad e Inclusión (DEI)</v>
      </c>
      <c r="R480" s="118">
        <f t="array" ref="R480">INDEX(Modelo!$F$1:$H$37,MATCH(1,(DataBase!Q480=Modelo!$G$1:$G$37)*(DataBase!B480=Modelo!$F$1:$F$37),0),3)</f>
        <v>0.15789473684210525</v>
      </c>
      <c r="S480" s="115">
        <f t="shared" si="16"/>
        <v>100</v>
      </c>
      <c r="T480" s="115">
        <f t="shared" si="17"/>
        <v>15.789473684210526</v>
      </c>
    </row>
    <row r="481" spans="1:20" x14ac:dyDescent="0.3">
      <c r="A481" s="115" t="s">
        <v>257</v>
      </c>
      <c r="B481" s="115" t="s">
        <v>216</v>
      </c>
      <c r="C481" s="115" t="s">
        <v>97</v>
      </c>
      <c r="D481" s="115" t="s">
        <v>86</v>
      </c>
      <c r="E481" s="115" t="s">
        <v>87</v>
      </c>
      <c r="F481" s="115" t="s">
        <v>87</v>
      </c>
      <c r="G481" s="115">
        <v>1898</v>
      </c>
      <c r="H481" s="115" t="s">
        <v>167</v>
      </c>
      <c r="I481" s="115">
        <v>2.4260392159999999</v>
      </c>
      <c r="J481" s="115" t="s">
        <v>51</v>
      </c>
      <c r="K481" s="115" t="str">
        <f>INDEX(DatosProcesados!$A$1:$BF$101,MATCH(DataBase!A481,DatosProcesados!$A$1:$A$101,0),MATCH(DataBase!J481,DatosProcesados!$A$1:$BF$1,0))</f>
        <v>Si</v>
      </c>
      <c r="L481" s="115" t="str">
        <f>INDEX(Modelo!$A$9:$D$89,MATCH(DataBase!$J481,Modelo!$A$9:$A$89,0),MATCH(DataBase!L$1,Modelo!$A$9:$D$9,0))</f>
        <v xml:space="preserve">Impacto social </v>
      </c>
      <c r="M481" s="115" t="str">
        <f>INDEX(Modelo!$A$9:$D$89,MATCH(DataBase!$J481,Modelo!$A$9:$A$89,0),MATCH(DataBase!M$1,Modelo!$A$9:$D$9,0))</f>
        <v>Pilar 5</v>
      </c>
      <c r="N481" s="115" t="str">
        <f>INDEX(Modelo!$A$9:$D$89,MATCH(DataBase!$J481,Modelo!$A$9:$A$89,0),MATCH(DataBase!N$1,Modelo!$A$9:$D$9,0))</f>
        <v>boolean</v>
      </c>
      <c r="O481" s="115" t="b">
        <f t="array" ref="O481">IF(N481="negativo",INDEX($AD$3:$AG$51,MATCH(1,($B481=$AD$3:$AD$51)*($J481=$AE$3:$AE$51),0),3),IF(N481="positivo",INDEX($AD$55:$AG$109,MATCH(1,($B481=$AD$55:$AD$109)*($J481=$AE$55:$AE$109),0),3)))</f>
        <v>0</v>
      </c>
      <c r="P481" s="115" t="b">
        <f t="array" ref="P481">IF(N481="negativo",INDEX($AD$3:$AG$51,MATCH(1,($B481=$AD$3:$AD$51)*($J481=$AE$3:$AE$51),0),4),IF(N481="positivo",INDEX($AD$55:$AG$109,MATCH(1,($B481=$AD$55:$AD$109)*($J481=$AE$55:$AE$109),0),4)))</f>
        <v>0</v>
      </c>
      <c r="Q481" s="115" t="str">
        <f>VLOOKUP(M481,Modelo!$A$2:$C$7,2,0)</f>
        <v>Diversidad, Equidad e Inclusión (DEI)</v>
      </c>
      <c r="R481" s="118">
        <f t="array" ref="R481">INDEX(Modelo!$F$1:$H$37,MATCH(1,(DataBase!Q481=Modelo!$G$1:$G$37)*(DataBase!B481=Modelo!$F$1:$F$37),0),3)</f>
        <v>0.15789473684210525</v>
      </c>
      <c r="S481" s="115">
        <f t="shared" si="16"/>
        <v>100</v>
      </c>
      <c r="T481" s="115">
        <f t="shared" si="17"/>
        <v>15.789473684210526</v>
      </c>
    </row>
    <row r="482" spans="1:20" x14ac:dyDescent="0.3">
      <c r="A482" s="115" t="s">
        <v>301</v>
      </c>
      <c r="B482" s="115" t="s">
        <v>216</v>
      </c>
      <c r="C482" s="115" t="s">
        <v>103</v>
      </c>
      <c r="D482" s="115" t="s">
        <v>86</v>
      </c>
      <c r="E482" s="115" t="s">
        <v>87</v>
      </c>
      <c r="F482" s="115" t="s">
        <v>86</v>
      </c>
      <c r="G482" s="115">
        <v>1998</v>
      </c>
      <c r="H482" s="115" t="s">
        <v>125</v>
      </c>
      <c r="I482" s="115">
        <v>1.697301486</v>
      </c>
      <c r="J482" s="115" t="s">
        <v>51</v>
      </c>
      <c r="K482" s="115" t="str">
        <f>INDEX(DatosProcesados!$A$1:$BF$101,MATCH(DataBase!A482,DatosProcesados!$A$1:$A$101,0),MATCH(DataBase!J482,DatosProcesados!$A$1:$BF$1,0))</f>
        <v>No</v>
      </c>
      <c r="L482" s="115" t="str">
        <f>INDEX(Modelo!$A$9:$D$89,MATCH(DataBase!$J482,Modelo!$A$9:$A$89,0),MATCH(DataBase!L$1,Modelo!$A$9:$D$9,0))</f>
        <v xml:space="preserve">Impacto social </v>
      </c>
      <c r="M482" s="115" t="str">
        <f>INDEX(Modelo!$A$9:$D$89,MATCH(DataBase!$J482,Modelo!$A$9:$A$89,0),MATCH(DataBase!M$1,Modelo!$A$9:$D$9,0))</f>
        <v>Pilar 5</v>
      </c>
      <c r="N482" s="115" t="str">
        <f>INDEX(Modelo!$A$9:$D$89,MATCH(DataBase!$J482,Modelo!$A$9:$A$89,0),MATCH(DataBase!N$1,Modelo!$A$9:$D$9,0))</f>
        <v>boolean</v>
      </c>
      <c r="O482" s="115" t="b">
        <f t="array" ref="O482">IF(N482="negativo",INDEX($AD$3:$AG$51,MATCH(1,($B482=$AD$3:$AD$51)*($J482=$AE$3:$AE$51),0),3),IF(N482="positivo",INDEX($AD$55:$AG$109,MATCH(1,($B482=$AD$55:$AD$109)*($J482=$AE$55:$AE$109),0),3)))</f>
        <v>0</v>
      </c>
      <c r="P482" s="115" t="b">
        <f t="array" ref="P482">IF(N482="negativo",INDEX($AD$3:$AG$51,MATCH(1,($B482=$AD$3:$AD$51)*($J482=$AE$3:$AE$51),0),4),IF(N482="positivo",INDEX($AD$55:$AG$109,MATCH(1,($B482=$AD$55:$AD$109)*($J482=$AE$55:$AE$109),0),4)))</f>
        <v>0</v>
      </c>
      <c r="Q482" s="115" t="str">
        <f>VLOOKUP(M482,Modelo!$A$2:$C$7,2,0)</f>
        <v>Diversidad, Equidad e Inclusión (DEI)</v>
      </c>
      <c r="R482" s="118">
        <f t="array" ref="R482">INDEX(Modelo!$F$1:$H$37,MATCH(1,(DataBase!Q482=Modelo!$G$1:$G$37)*(DataBase!B482=Modelo!$F$1:$F$37),0),3)</f>
        <v>0.15789473684210525</v>
      </c>
      <c r="S482" s="115">
        <f t="shared" si="16"/>
        <v>0</v>
      </c>
      <c r="T482" s="115">
        <f t="shared" si="17"/>
        <v>0</v>
      </c>
    </row>
    <row r="483" spans="1:20" x14ac:dyDescent="0.3">
      <c r="A483" s="115" t="s">
        <v>352</v>
      </c>
      <c r="B483" s="115" t="s">
        <v>313</v>
      </c>
      <c r="C483" s="115" t="s">
        <v>103</v>
      </c>
      <c r="D483" s="115" t="s">
        <v>87</v>
      </c>
      <c r="E483" s="115" t="s">
        <v>87</v>
      </c>
      <c r="F483" s="115" t="s">
        <v>87</v>
      </c>
      <c r="G483" s="115">
        <v>1969</v>
      </c>
      <c r="H483" s="115" t="s">
        <v>353</v>
      </c>
      <c r="I483" s="115">
        <v>3.188315636</v>
      </c>
      <c r="J483" s="115" t="s">
        <v>51</v>
      </c>
      <c r="K483" s="115" t="str">
        <f>INDEX(DatosProcesados!$A$1:$BF$101,MATCH(DataBase!A483,DatosProcesados!$A$1:$A$101,0),MATCH(DataBase!J483,DatosProcesados!$A$1:$BF$1,0))</f>
        <v>Si</v>
      </c>
      <c r="L483" s="115" t="str">
        <f>INDEX(Modelo!$A$9:$D$89,MATCH(DataBase!$J483,Modelo!$A$9:$A$89,0),MATCH(DataBase!L$1,Modelo!$A$9:$D$9,0))</f>
        <v xml:space="preserve">Impacto social </v>
      </c>
      <c r="M483" s="115" t="str">
        <f>INDEX(Modelo!$A$9:$D$89,MATCH(DataBase!$J483,Modelo!$A$9:$A$89,0),MATCH(DataBase!M$1,Modelo!$A$9:$D$9,0))</f>
        <v>Pilar 5</v>
      </c>
      <c r="N483" s="115" t="str">
        <f>INDEX(Modelo!$A$9:$D$89,MATCH(DataBase!$J483,Modelo!$A$9:$A$89,0),MATCH(DataBase!N$1,Modelo!$A$9:$D$9,0))</f>
        <v>boolean</v>
      </c>
      <c r="O483" s="115" t="b">
        <f t="array" ref="O483">IF(N483="negativo",INDEX($AD$3:$AG$51,MATCH(1,($B483=$AD$3:$AD$51)*($J483=$AE$3:$AE$51),0),3),IF(N483="positivo",INDEX($AD$55:$AG$109,MATCH(1,($B483=$AD$55:$AD$109)*($J483=$AE$55:$AE$109),0),3)))</f>
        <v>0</v>
      </c>
      <c r="P483" s="115" t="b">
        <f t="array" ref="P483">IF(N483="negativo",INDEX($AD$3:$AG$51,MATCH(1,($B483=$AD$3:$AD$51)*($J483=$AE$3:$AE$51),0),4),IF(N483="positivo",INDEX($AD$55:$AG$109,MATCH(1,($B483=$AD$55:$AD$109)*($J483=$AE$55:$AE$109),0),4)))</f>
        <v>0</v>
      </c>
      <c r="Q483" s="115" t="str">
        <f>VLOOKUP(M483,Modelo!$A$2:$C$7,2,0)</f>
        <v>Diversidad, Equidad e Inclusión (DEI)</v>
      </c>
      <c r="R483" s="118">
        <f t="array" ref="R483">INDEX(Modelo!$F$1:$H$37,MATCH(1,(DataBase!Q483=Modelo!$G$1:$G$37)*(DataBase!B483=Modelo!$F$1:$F$37),0),3)</f>
        <v>0.23529411764705882</v>
      </c>
      <c r="S483" s="115">
        <f t="shared" si="16"/>
        <v>100</v>
      </c>
      <c r="T483" s="115">
        <f t="shared" si="17"/>
        <v>23.52941176470588</v>
      </c>
    </row>
    <row r="484" spans="1:20" x14ac:dyDescent="0.3">
      <c r="A484" s="115" t="s">
        <v>427</v>
      </c>
      <c r="B484" s="115" t="s">
        <v>407</v>
      </c>
      <c r="C484" s="115" t="s">
        <v>103</v>
      </c>
      <c r="D484" s="115" t="s">
        <v>86</v>
      </c>
      <c r="E484" s="115" t="s">
        <v>86</v>
      </c>
      <c r="F484" s="115" t="s">
        <v>87</v>
      </c>
      <c r="G484" s="115">
        <v>2020</v>
      </c>
      <c r="H484" s="115" t="s">
        <v>428</v>
      </c>
      <c r="I484" s="115">
        <v>1.943851598</v>
      </c>
      <c r="J484" s="115" t="s">
        <v>51</v>
      </c>
      <c r="K484" s="115" t="str">
        <f>INDEX(DatosProcesados!$A$1:$BF$101,MATCH(DataBase!A484,DatosProcesados!$A$1:$A$101,0),MATCH(DataBase!J484,DatosProcesados!$A$1:$BF$1,0))</f>
        <v>Si</v>
      </c>
      <c r="L484" s="115" t="str">
        <f>INDEX(Modelo!$A$9:$D$89,MATCH(DataBase!$J484,Modelo!$A$9:$A$89,0),MATCH(DataBase!L$1,Modelo!$A$9:$D$9,0))</f>
        <v xml:space="preserve">Impacto social </v>
      </c>
      <c r="M484" s="115" t="str">
        <f>INDEX(Modelo!$A$9:$D$89,MATCH(DataBase!$J484,Modelo!$A$9:$A$89,0),MATCH(DataBase!M$1,Modelo!$A$9:$D$9,0))</f>
        <v>Pilar 5</v>
      </c>
      <c r="N484" s="115" t="str">
        <f>INDEX(Modelo!$A$9:$D$89,MATCH(DataBase!$J484,Modelo!$A$9:$A$89,0),MATCH(DataBase!N$1,Modelo!$A$9:$D$9,0))</f>
        <v>boolean</v>
      </c>
      <c r="O484" s="115" t="b">
        <f t="array" ref="O484">IF(N484="negativo",INDEX($AD$3:$AG$51,MATCH(1,($B484=$AD$3:$AD$51)*($J484=$AE$3:$AE$51),0),3),IF(N484="positivo",INDEX($AD$55:$AG$109,MATCH(1,($B484=$AD$55:$AD$109)*($J484=$AE$55:$AE$109),0),3)))</f>
        <v>0</v>
      </c>
      <c r="P484" s="115" t="b">
        <f t="array" ref="P484">IF(N484="negativo",INDEX($AD$3:$AG$51,MATCH(1,($B484=$AD$3:$AD$51)*($J484=$AE$3:$AE$51),0),4),IF(N484="positivo",INDEX($AD$55:$AG$109,MATCH(1,($B484=$AD$55:$AD$109)*($J484=$AE$55:$AE$109),0),4)))</f>
        <v>0</v>
      </c>
      <c r="Q484" s="115" t="str">
        <f>VLOOKUP(M484,Modelo!$A$2:$C$7,2,0)</f>
        <v>Diversidad, Equidad e Inclusión (DEI)</v>
      </c>
      <c r="R484" s="118">
        <f t="array" ref="R484">INDEX(Modelo!$F$1:$H$37,MATCH(1,(DataBase!Q484=Modelo!$G$1:$G$37)*(DataBase!B484=Modelo!$F$1:$F$37),0),3)</f>
        <v>0.11538461538461539</v>
      </c>
      <c r="S484" s="115">
        <f t="shared" si="16"/>
        <v>100</v>
      </c>
      <c r="T484" s="115">
        <f t="shared" si="17"/>
        <v>11.538461538461538</v>
      </c>
    </row>
    <row r="485" spans="1:20" x14ac:dyDescent="0.3">
      <c r="A485" s="115" t="s">
        <v>333</v>
      </c>
      <c r="B485" s="115" t="s">
        <v>313</v>
      </c>
      <c r="C485" s="115" t="s">
        <v>103</v>
      </c>
      <c r="D485" s="115" t="s">
        <v>86</v>
      </c>
      <c r="E485" s="115" t="s">
        <v>86</v>
      </c>
      <c r="F485" s="115" t="s">
        <v>87</v>
      </c>
      <c r="G485" s="115">
        <v>1952</v>
      </c>
      <c r="H485" s="115" t="s">
        <v>177</v>
      </c>
      <c r="I485" s="115">
        <v>5.9910971069999999</v>
      </c>
      <c r="J485" s="115" t="s">
        <v>51</v>
      </c>
      <c r="K485" s="115" t="str">
        <f>INDEX(DatosProcesados!$A$1:$BF$101,MATCH(DataBase!A485,DatosProcesados!$A$1:$A$101,0),MATCH(DataBase!J485,DatosProcesados!$A$1:$BF$1,0))</f>
        <v>Si</v>
      </c>
      <c r="L485" s="115" t="str">
        <f>INDEX(Modelo!$A$9:$D$89,MATCH(DataBase!$J485,Modelo!$A$9:$A$89,0),MATCH(DataBase!L$1,Modelo!$A$9:$D$9,0))</f>
        <v xml:space="preserve">Impacto social </v>
      </c>
      <c r="M485" s="115" t="str">
        <f>INDEX(Modelo!$A$9:$D$89,MATCH(DataBase!$J485,Modelo!$A$9:$A$89,0),MATCH(DataBase!M$1,Modelo!$A$9:$D$9,0))</f>
        <v>Pilar 5</v>
      </c>
      <c r="N485" s="115" t="str">
        <f>INDEX(Modelo!$A$9:$D$89,MATCH(DataBase!$J485,Modelo!$A$9:$A$89,0),MATCH(DataBase!N$1,Modelo!$A$9:$D$9,0))</f>
        <v>boolean</v>
      </c>
      <c r="O485" s="115" t="b">
        <f t="array" ref="O485">IF(N485="negativo",INDEX($AD$3:$AG$51,MATCH(1,($B485=$AD$3:$AD$51)*($J485=$AE$3:$AE$51),0),3),IF(N485="positivo",INDEX($AD$55:$AG$109,MATCH(1,($B485=$AD$55:$AD$109)*($J485=$AE$55:$AE$109),0),3)))</f>
        <v>0</v>
      </c>
      <c r="P485" s="115" t="b">
        <f t="array" ref="P485">IF(N485="negativo",INDEX($AD$3:$AG$51,MATCH(1,($B485=$AD$3:$AD$51)*($J485=$AE$3:$AE$51),0),4),IF(N485="positivo",INDEX($AD$55:$AG$109,MATCH(1,($B485=$AD$55:$AD$109)*($J485=$AE$55:$AE$109),0),4)))</f>
        <v>0</v>
      </c>
      <c r="Q485" s="115" t="str">
        <f>VLOOKUP(M485,Modelo!$A$2:$C$7,2,0)</f>
        <v>Diversidad, Equidad e Inclusión (DEI)</v>
      </c>
      <c r="R485" s="118">
        <f t="array" ref="R485">INDEX(Modelo!$F$1:$H$37,MATCH(1,(DataBase!Q485=Modelo!$G$1:$G$37)*(DataBase!B485=Modelo!$F$1:$F$37),0),3)</f>
        <v>0.23529411764705882</v>
      </c>
      <c r="S485" s="115">
        <f t="shared" si="16"/>
        <v>100</v>
      </c>
      <c r="T485" s="115">
        <f t="shared" si="17"/>
        <v>23.52941176470588</v>
      </c>
    </row>
    <row r="486" spans="1:20" x14ac:dyDescent="0.3">
      <c r="A486" s="115" t="s">
        <v>371</v>
      </c>
      <c r="B486" s="115" t="s">
        <v>313</v>
      </c>
      <c r="C486" s="115" t="s">
        <v>103</v>
      </c>
      <c r="D486" s="115" t="s">
        <v>87</v>
      </c>
      <c r="E486" s="115" t="s">
        <v>86</v>
      </c>
      <c r="F486" s="115" t="s">
        <v>87</v>
      </c>
      <c r="G486" s="115">
        <v>1977</v>
      </c>
      <c r="H486" s="115" t="s">
        <v>281</v>
      </c>
      <c r="I486" s="115">
        <v>2.002301595</v>
      </c>
      <c r="J486" s="115" t="s">
        <v>51</v>
      </c>
      <c r="K486" s="115" t="str">
        <f>INDEX(DatosProcesados!$A$1:$BF$101,MATCH(DataBase!A486,DatosProcesados!$A$1:$A$101,0),MATCH(DataBase!J486,DatosProcesados!$A$1:$BF$1,0))</f>
        <v>No</v>
      </c>
      <c r="L486" s="115" t="str">
        <f>INDEX(Modelo!$A$9:$D$89,MATCH(DataBase!$J486,Modelo!$A$9:$A$89,0),MATCH(DataBase!L$1,Modelo!$A$9:$D$9,0))</f>
        <v xml:space="preserve">Impacto social </v>
      </c>
      <c r="M486" s="115" t="str">
        <f>INDEX(Modelo!$A$9:$D$89,MATCH(DataBase!$J486,Modelo!$A$9:$A$89,0),MATCH(DataBase!M$1,Modelo!$A$9:$D$9,0))</f>
        <v>Pilar 5</v>
      </c>
      <c r="N486" s="115" t="str">
        <f>INDEX(Modelo!$A$9:$D$89,MATCH(DataBase!$J486,Modelo!$A$9:$A$89,0),MATCH(DataBase!N$1,Modelo!$A$9:$D$9,0))</f>
        <v>boolean</v>
      </c>
      <c r="O486" s="115" t="b">
        <f t="array" ref="O486">IF(N486="negativo",INDEX($AD$3:$AG$51,MATCH(1,($B486=$AD$3:$AD$51)*($J486=$AE$3:$AE$51),0),3),IF(N486="positivo",INDEX($AD$55:$AG$109,MATCH(1,($B486=$AD$55:$AD$109)*($J486=$AE$55:$AE$109),0),3)))</f>
        <v>0</v>
      </c>
      <c r="P486" s="115" t="b">
        <f t="array" ref="P486">IF(N486="negativo",INDEX($AD$3:$AG$51,MATCH(1,($B486=$AD$3:$AD$51)*($J486=$AE$3:$AE$51),0),4),IF(N486="positivo",INDEX($AD$55:$AG$109,MATCH(1,($B486=$AD$55:$AD$109)*($J486=$AE$55:$AE$109),0),4)))</f>
        <v>0</v>
      </c>
      <c r="Q486" s="115" t="str">
        <f>VLOOKUP(M486,Modelo!$A$2:$C$7,2,0)</f>
        <v>Diversidad, Equidad e Inclusión (DEI)</v>
      </c>
      <c r="R486" s="118">
        <f t="array" ref="R486">INDEX(Modelo!$F$1:$H$37,MATCH(1,(DataBase!Q486=Modelo!$G$1:$G$37)*(DataBase!B486=Modelo!$F$1:$F$37),0),3)</f>
        <v>0.23529411764705882</v>
      </c>
      <c r="S486" s="115">
        <f t="shared" si="16"/>
        <v>0</v>
      </c>
      <c r="T486" s="115">
        <f t="shared" si="17"/>
        <v>0</v>
      </c>
    </row>
    <row r="487" spans="1:20" x14ac:dyDescent="0.3">
      <c r="A487" s="115" t="s">
        <v>469</v>
      </c>
      <c r="B487" s="115" t="s">
        <v>467</v>
      </c>
      <c r="C487" s="115" t="s">
        <v>103</v>
      </c>
      <c r="D487" s="115" t="s">
        <v>87</v>
      </c>
      <c r="E487" s="115" t="s">
        <v>86</v>
      </c>
      <c r="F487" s="115" t="s">
        <v>87</v>
      </c>
      <c r="G487" s="115">
        <v>1971</v>
      </c>
      <c r="H487" s="115" t="s">
        <v>244</v>
      </c>
      <c r="I487" s="115">
        <v>2.1567474139999998</v>
      </c>
      <c r="J487" s="115" t="s">
        <v>51</v>
      </c>
      <c r="K487" s="115">
        <f>INDEX(DatosProcesados!$A$1:$BF$101,MATCH(DataBase!A487,DatosProcesados!$A$1:$A$101,0),MATCH(DataBase!J487,DatosProcesados!$A$1:$BF$1,0))</f>
        <v>0</v>
      </c>
      <c r="L487" s="115" t="str">
        <f>INDEX(Modelo!$A$9:$D$89,MATCH(DataBase!$J487,Modelo!$A$9:$A$89,0),MATCH(DataBase!L$1,Modelo!$A$9:$D$9,0))</f>
        <v xml:space="preserve">Impacto social </v>
      </c>
      <c r="M487" s="115" t="str">
        <f>INDEX(Modelo!$A$9:$D$89,MATCH(DataBase!$J487,Modelo!$A$9:$A$89,0),MATCH(DataBase!M$1,Modelo!$A$9:$D$9,0))</f>
        <v>Pilar 5</v>
      </c>
      <c r="N487" s="115" t="str">
        <f>INDEX(Modelo!$A$9:$D$89,MATCH(DataBase!$J487,Modelo!$A$9:$A$89,0),MATCH(DataBase!N$1,Modelo!$A$9:$D$9,0))</f>
        <v>boolean</v>
      </c>
      <c r="O487" s="115" t="b">
        <f t="array" ref="O487">IF(N487="negativo",INDEX($AD$3:$AG$51,MATCH(1,($B487=$AD$3:$AD$51)*($J487=$AE$3:$AE$51),0),3),IF(N487="positivo",INDEX($AD$55:$AG$109,MATCH(1,($B487=$AD$55:$AD$109)*($J487=$AE$55:$AE$109),0),3)))</f>
        <v>0</v>
      </c>
      <c r="P487" s="115" t="b">
        <f t="array" ref="P487">IF(N487="negativo",INDEX($AD$3:$AG$51,MATCH(1,($B487=$AD$3:$AD$51)*($J487=$AE$3:$AE$51),0),4),IF(N487="positivo",INDEX($AD$55:$AG$109,MATCH(1,($B487=$AD$55:$AD$109)*($J487=$AE$55:$AE$109),0),4)))</f>
        <v>0</v>
      </c>
      <c r="Q487" s="115" t="str">
        <f>VLOOKUP(M487,Modelo!$A$2:$C$7,2,0)</f>
        <v>Diversidad, Equidad e Inclusión (DEI)</v>
      </c>
      <c r="R487" s="118">
        <f t="array" ref="R487">INDEX(Modelo!$F$1:$H$37,MATCH(1,(DataBase!Q487=Modelo!$G$1:$G$37)*(DataBase!B487=Modelo!$F$1:$F$37),0),3)</f>
        <v>0.14285714285714285</v>
      </c>
      <c r="S487" s="115">
        <f t="shared" si="16"/>
        <v>0</v>
      </c>
      <c r="T487" s="115">
        <f t="shared" si="17"/>
        <v>0</v>
      </c>
    </row>
    <row r="488" spans="1:20" x14ac:dyDescent="0.3">
      <c r="A488" s="115" t="s">
        <v>357</v>
      </c>
      <c r="B488" s="115" t="s">
        <v>313</v>
      </c>
      <c r="C488" s="115" t="s">
        <v>103</v>
      </c>
      <c r="D488" s="115" t="s">
        <v>86</v>
      </c>
      <c r="E488" s="115" t="s">
        <v>86</v>
      </c>
      <c r="F488" s="115" t="s">
        <v>87</v>
      </c>
      <c r="G488" s="115">
        <v>2009</v>
      </c>
      <c r="H488" s="115" t="s">
        <v>358</v>
      </c>
      <c r="I488" s="115">
        <v>2.8694480090000001</v>
      </c>
      <c r="J488" s="115" t="s">
        <v>51</v>
      </c>
      <c r="K488" s="115">
        <f>INDEX(DatosProcesados!$A$1:$BF$101,MATCH(DataBase!A488,DatosProcesados!$A$1:$A$101,0),MATCH(DataBase!J488,DatosProcesados!$A$1:$BF$1,0))</f>
        <v>0</v>
      </c>
      <c r="L488" s="115" t="str">
        <f>INDEX(Modelo!$A$9:$D$89,MATCH(DataBase!$J488,Modelo!$A$9:$A$89,0),MATCH(DataBase!L$1,Modelo!$A$9:$D$9,0))</f>
        <v xml:space="preserve">Impacto social </v>
      </c>
      <c r="M488" s="115" t="str">
        <f>INDEX(Modelo!$A$9:$D$89,MATCH(DataBase!$J488,Modelo!$A$9:$A$89,0),MATCH(DataBase!M$1,Modelo!$A$9:$D$9,0))</f>
        <v>Pilar 5</v>
      </c>
      <c r="N488" s="115" t="str">
        <f>INDEX(Modelo!$A$9:$D$89,MATCH(DataBase!$J488,Modelo!$A$9:$A$89,0),MATCH(DataBase!N$1,Modelo!$A$9:$D$9,0))</f>
        <v>boolean</v>
      </c>
      <c r="O488" s="115" t="b">
        <f t="array" ref="O488">IF(N488="negativo",INDEX($AD$3:$AG$51,MATCH(1,($B488=$AD$3:$AD$51)*($J488=$AE$3:$AE$51),0),3),IF(N488="positivo",INDEX($AD$55:$AG$109,MATCH(1,($B488=$AD$55:$AD$109)*($J488=$AE$55:$AE$109),0),3)))</f>
        <v>0</v>
      </c>
      <c r="P488" s="115" t="b">
        <f t="array" ref="P488">IF(N488="negativo",INDEX($AD$3:$AG$51,MATCH(1,($B488=$AD$3:$AD$51)*($J488=$AE$3:$AE$51),0),4),IF(N488="positivo",INDEX($AD$55:$AG$109,MATCH(1,($B488=$AD$55:$AD$109)*($J488=$AE$55:$AE$109),0),4)))</f>
        <v>0</v>
      </c>
      <c r="Q488" s="115" t="str">
        <f>VLOOKUP(M488,Modelo!$A$2:$C$7,2,0)</f>
        <v>Diversidad, Equidad e Inclusión (DEI)</v>
      </c>
      <c r="R488" s="118">
        <f t="array" ref="R488">INDEX(Modelo!$F$1:$H$37,MATCH(1,(DataBase!Q488=Modelo!$G$1:$G$37)*(DataBase!B488=Modelo!$F$1:$F$37),0),3)</f>
        <v>0.23529411764705882</v>
      </c>
      <c r="S488" s="115">
        <f t="shared" si="16"/>
        <v>0</v>
      </c>
      <c r="T488" s="115">
        <f t="shared" si="17"/>
        <v>0</v>
      </c>
    </row>
    <row r="489" spans="1:20" x14ac:dyDescent="0.3">
      <c r="A489" s="115" t="s">
        <v>355</v>
      </c>
      <c r="B489" s="115" t="s">
        <v>313</v>
      </c>
      <c r="C489" s="115" t="s">
        <v>103</v>
      </c>
      <c r="D489" s="115" t="s">
        <v>87</v>
      </c>
      <c r="E489" s="115" t="s">
        <v>86</v>
      </c>
      <c r="F489" s="115" t="s">
        <v>86</v>
      </c>
      <c r="G489" s="115">
        <v>1934</v>
      </c>
      <c r="H489" s="115" t="s">
        <v>125</v>
      </c>
      <c r="I489" s="115">
        <v>3.134365769</v>
      </c>
      <c r="J489" s="115" t="s">
        <v>51</v>
      </c>
      <c r="K489" s="115">
        <f>INDEX(DatosProcesados!$A$1:$BF$101,MATCH(DataBase!A489,DatosProcesados!$A$1:$A$101,0),MATCH(DataBase!J489,DatosProcesados!$A$1:$BF$1,0))</f>
        <v>0</v>
      </c>
      <c r="L489" s="115" t="str">
        <f>INDEX(Modelo!$A$9:$D$89,MATCH(DataBase!$J489,Modelo!$A$9:$A$89,0),MATCH(DataBase!L$1,Modelo!$A$9:$D$9,0))</f>
        <v xml:space="preserve">Impacto social </v>
      </c>
      <c r="M489" s="115" t="str">
        <f>INDEX(Modelo!$A$9:$D$89,MATCH(DataBase!$J489,Modelo!$A$9:$A$89,0),MATCH(DataBase!M$1,Modelo!$A$9:$D$9,0))</f>
        <v>Pilar 5</v>
      </c>
      <c r="N489" s="115" t="str">
        <f>INDEX(Modelo!$A$9:$D$89,MATCH(DataBase!$J489,Modelo!$A$9:$A$89,0),MATCH(DataBase!N$1,Modelo!$A$9:$D$9,0))</f>
        <v>boolean</v>
      </c>
      <c r="O489" s="115" t="b">
        <f t="array" ref="O489">IF(N489="negativo",INDEX($AD$3:$AG$51,MATCH(1,($B489=$AD$3:$AD$51)*($J489=$AE$3:$AE$51),0),3),IF(N489="positivo",INDEX($AD$55:$AG$109,MATCH(1,($B489=$AD$55:$AD$109)*($J489=$AE$55:$AE$109),0),3)))</f>
        <v>0</v>
      </c>
      <c r="P489" s="115" t="b">
        <f t="array" ref="P489">IF(N489="negativo",INDEX($AD$3:$AG$51,MATCH(1,($B489=$AD$3:$AD$51)*($J489=$AE$3:$AE$51),0),4),IF(N489="positivo",INDEX($AD$55:$AG$109,MATCH(1,($B489=$AD$55:$AD$109)*($J489=$AE$55:$AE$109),0),4)))</f>
        <v>0</v>
      </c>
      <c r="Q489" s="115" t="str">
        <f>VLOOKUP(M489,Modelo!$A$2:$C$7,2,0)</f>
        <v>Diversidad, Equidad e Inclusión (DEI)</v>
      </c>
      <c r="R489" s="118">
        <f t="array" ref="R489">INDEX(Modelo!$F$1:$H$37,MATCH(1,(DataBase!Q489=Modelo!$G$1:$G$37)*(DataBase!B489=Modelo!$F$1:$F$37),0),3)</f>
        <v>0.23529411764705882</v>
      </c>
      <c r="S489" s="115">
        <f t="shared" si="16"/>
        <v>0</v>
      </c>
      <c r="T489" s="115">
        <f t="shared" si="17"/>
        <v>0</v>
      </c>
    </row>
    <row r="490" spans="1:20" x14ac:dyDescent="0.3">
      <c r="A490" s="115" t="s">
        <v>129</v>
      </c>
      <c r="B490" s="115" t="s">
        <v>84</v>
      </c>
      <c r="C490" s="115" t="s">
        <v>97</v>
      </c>
      <c r="D490" s="115" t="s">
        <v>86</v>
      </c>
      <c r="E490" s="115" t="s">
        <v>87</v>
      </c>
      <c r="F490" s="115" t="s">
        <v>87</v>
      </c>
      <c r="G490" s="115">
        <v>1924</v>
      </c>
      <c r="H490" s="115" t="s">
        <v>130</v>
      </c>
      <c r="I490" s="115">
        <v>6.6721791020000003</v>
      </c>
      <c r="J490" s="115" t="s">
        <v>51</v>
      </c>
      <c r="K490" s="115" t="str">
        <f>INDEX(DatosProcesados!$A$1:$BF$101,MATCH(DataBase!A490,DatosProcesados!$A$1:$A$101,0),MATCH(DataBase!J490,DatosProcesados!$A$1:$BF$1,0))</f>
        <v>Si</v>
      </c>
      <c r="L490" s="115" t="str">
        <f>INDEX(Modelo!$A$9:$D$89,MATCH(DataBase!$J490,Modelo!$A$9:$A$89,0),MATCH(DataBase!L$1,Modelo!$A$9:$D$9,0))</f>
        <v xml:space="preserve">Impacto social </v>
      </c>
      <c r="M490" s="115" t="str">
        <f>INDEX(Modelo!$A$9:$D$89,MATCH(DataBase!$J490,Modelo!$A$9:$A$89,0),MATCH(DataBase!M$1,Modelo!$A$9:$D$9,0))</f>
        <v>Pilar 5</v>
      </c>
      <c r="N490" s="115" t="str">
        <f>INDEX(Modelo!$A$9:$D$89,MATCH(DataBase!$J490,Modelo!$A$9:$A$89,0),MATCH(DataBase!N$1,Modelo!$A$9:$D$9,0))</f>
        <v>boolean</v>
      </c>
      <c r="O490" s="115" t="b">
        <f t="array" ref="O490">IF(N490="negativo",INDEX($AD$3:$AG$51,MATCH(1,($B490=$AD$3:$AD$51)*($J490=$AE$3:$AE$51),0),3),IF(N490="positivo",INDEX($AD$55:$AG$109,MATCH(1,($B490=$AD$55:$AD$109)*($J490=$AE$55:$AE$109),0),3)))</f>
        <v>0</v>
      </c>
      <c r="P490" s="115" t="b">
        <f t="array" ref="P490">IF(N490="negativo",INDEX($AD$3:$AG$51,MATCH(1,($B490=$AD$3:$AD$51)*($J490=$AE$3:$AE$51),0),4),IF(N490="positivo",INDEX($AD$55:$AG$109,MATCH(1,($B490=$AD$55:$AD$109)*($J490=$AE$55:$AE$109),0),4)))</f>
        <v>0</v>
      </c>
      <c r="Q490" s="115" t="str">
        <f>VLOOKUP(M490,Modelo!$A$2:$C$7,2,0)</f>
        <v>Diversidad, Equidad e Inclusión (DEI)</v>
      </c>
      <c r="R490" s="118">
        <f t="array" ref="R490">INDEX(Modelo!$F$1:$H$37,MATCH(1,(DataBase!Q490=Modelo!$G$1:$G$37)*(DataBase!B490=Modelo!$F$1:$F$37),0),3)</f>
        <v>0.29411764705882354</v>
      </c>
      <c r="S490" s="115">
        <f t="shared" si="16"/>
        <v>100</v>
      </c>
      <c r="T490" s="115">
        <f t="shared" si="17"/>
        <v>29.411764705882355</v>
      </c>
    </row>
    <row r="491" spans="1:20" x14ac:dyDescent="0.3">
      <c r="A491" s="115" t="s">
        <v>166</v>
      </c>
      <c r="B491" s="115" t="s">
        <v>84</v>
      </c>
      <c r="C491" s="115" t="s">
        <v>103</v>
      </c>
      <c r="D491" s="115" t="s">
        <v>86</v>
      </c>
      <c r="E491" s="115" t="s">
        <v>87</v>
      </c>
      <c r="F491" s="115" t="s">
        <v>87</v>
      </c>
      <c r="G491" s="115">
        <v>1910</v>
      </c>
      <c r="H491" s="115" t="s">
        <v>167</v>
      </c>
      <c r="I491" s="115">
        <v>2.655177809</v>
      </c>
      <c r="J491" s="115" t="s">
        <v>51</v>
      </c>
      <c r="K491" s="115" t="str">
        <f>INDEX(DatosProcesados!$A$1:$BF$101,MATCH(DataBase!A491,DatosProcesados!$A$1:$A$101,0),MATCH(DataBase!J491,DatosProcesados!$A$1:$BF$1,0))</f>
        <v>Si</v>
      </c>
      <c r="L491" s="115" t="str">
        <f>INDEX(Modelo!$A$9:$D$89,MATCH(DataBase!$J491,Modelo!$A$9:$A$89,0),MATCH(DataBase!L$1,Modelo!$A$9:$D$9,0))</f>
        <v xml:space="preserve">Impacto social </v>
      </c>
      <c r="M491" s="115" t="str">
        <f>INDEX(Modelo!$A$9:$D$89,MATCH(DataBase!$J491,Modelo!$A$9:$A$89,0),MATCH(DataBase!M$1,Modelo!$A$9:$D$9,0))</f>
        <v>Pilar 5</v>
      </c>
      <c r="N491" s="115" t="str">
        <f>INDEX(Modelo!$A$9:$D$89,MATCH(DataBase!$J491,Modelo!$A$9:$A$89,0),MATCH(DataBase!N$1,Modelo!$A$9:$D$9,0))</f>
        <v>boolean</v>
      </c>
      <c r="O491" s="115" t="b">
        <f t="array" ref="O491">IF(N491="negativo",INDEX($AD$3:$AG$51,MATCH(1,($B491=$AD$3:$AD$51)*($J491=$AE$3:$AE$51),0),3),IF(N491="positivo",INDEX($AD$55:$AG$109,MATCH(1,($B491=$AD$55:$AD$109)*($J491=$AE$55:$AE$109),0),3)))</f>
        <v>0</v>
      </c>
      <c r="P491" s="115" t="b">
        <f t="array" ref="P491">IF(N491="negativo",INDEX($AD$3:$AG$51,MATCH(1,($B491=$AD$3:$AD$51)*($J491=$AE$3:$AE$51),0),4),IF(N491="positivo",INDEX($AD$55:$AG$109,MATCH(1,($B491=$AD$55:$AD$109)*($J491=$AE$55:$AE$109),0),4)))</f>
        <v>0</v>
      </c>
      <c r="Q491" s="115" t="str">
        <f>VLOOKUP(M491,Modelo!$A$2:$C$7,2,0)</f>
        <v>Diversidad, Equidad e Inclusión (DEI)</v>
      </c>
      <c r="R491" s="118">
        <f t="array" ref="R491">INDEX(Modelo!$F$1:$H$37,MATCH(1,(DataBase!Q491=Modelo!$G$1:$G$37)*(DataBase!B491=Modelo!$F$1:$F$37),0),3)</f>
        <v>0.29411764705882354</v>
      </c>
      <c r="S491" s="115">
        <f t="shared" si="16"/>
        <v>100</v>
      </c>
      <c r="T491" s="115">
        <f t="shared" si="17"/>
        <v>29.411764705882355</v>
      </c>
    </row>
    <row r="492" spans="1:20" x14ac:dyDescent="0.3">
      <c r="A492" s="115" t="s">
        <v>312</v>
      </c>
      <c r="B492" s="115" t="s">
        <v>313</v>
      </c>
      <c r="C492" s="115" t="s">
        <v>103</v>
      </c>
      <c r="D492" s="115" t="s">
        <v>86</v>
      </c>
      <c r="E492" s="115" t="s">
        <v>87</v>
      </c>
      <c r="F492" s="115" t="s">
        <v>87</v>
      </c>
      <c r="G492" s="115">
        <v>1968</v>
      </c>
      <c r="H492" s="115" t="s">
        <v>125</v>
      </c>
      <c r="I492" s="115">
        <v>24.752011681999999</v>
      </c>
      <c r="J492" s="115" t="s">
        <v>51</v>
      </c>
      <c r="K492" s="115" t="str">
        <f>INDEX(DatosProcesados!$A$1:$BF$101,MATCH(DataBase!A492,DatosProcesados!$A$1:$A$101,0),MATCH(DataBase!J492,DatosProcesados!$A$1:$BF$1,0))</f>
        <v>Si</v>
      </c>
      <c r="L492" s="115" t="str">
        <f>INDEX(Modelo!$A$9:$D$89,MATCH(DataBase!$J492,Modelo!$A$9:$A$89,0),MATCH(DataBase!L$1,Modelo!$A$9:$D$9,0))</f>
        <v xml:space="preserve">Impacto social </v>
      </c>
      <c r="M492" s="115" t="str">
        <f>INDEX(Modelo!$A$9:$D$89,MATCH(DataBase!$J492,Modelo!$A$9:$A$89,0),MATCH(DataBase!M$1,Modelo!$A$9:$D$9,0))</f>
        <v>Pilar 5</v>
      </c>
      <c r="N492" s="115" t="str">
        <f>INDEX(Modelo!$A$9:$D$89,MATCH(DataBase!$J492,Modelo!$A$9:$A$89,0),MATCH(DataBase!N$1,Modelo!$A$9:$D$9,0))</f>
        <v>boolean</v>
      </c>
      <c r="O492" s="115" t="b">
        <f t="array" ref="O492">IF(N492="negativo",INDEX($AD$3:$AG$51,MATCH(1,($B492=$AD$3:$AD$51)*($J492=$AE$3:$AE$51),0),3),IF(N492="positivo",INDEX($AD$55:$AG$109,MATCH(1,($B492=$AD$55:$AD$109)*($J492=$AE$55:$AE$109),0),3)))</f>
        <v>0</v>
      </c>
      <c r="P492" s="115" t="b">
        <f t="array" ref="P492">IF(N492="negativo",INDEX($AD$3:$AG$51,MATCH(1,($B492=$AD$3:$AD$51)*($J492=$AE$3:$AE$51),0),4),IF(N492="positivo",INDEX($AD$55:$AG$109,MATCH(1,($B492=$AD$55:$AD$109)*($J492=$AE$55:$AE$109),0),4)))</f>
        <v>0</v>
      </c>
      <c r="Q492" s="115" t="str">
        <f>VLOOKUP(M492,Modelo!$A$2:$C$7,2,0)</f>
        <v>Diversidad, Equidad e Inclusión (DEI)</v>
      </c>
      <c r="R492" s="118">
        <f t="array" ref="R492">INDEX(Modelo!$F$1:$H$37,MATCH(1,(DataBase!Q492=Modelo!$G$1:$G$37)*(DataBase!B492=Modelo!$F$1:$F$37),0),3)</f>
        <v>0.23529411764705882</v>
      </c>
      <c r="S492" s="115">
        <f t="shared" si="16"/>
        <v>100</v>
      </c>
      <c r="T492" s="115">
        <f t="shared" si="17"/>
        <v>23.52941176470588</v>
      </c>
    </row>
    <row r="493" spans="1:20" x14ac:dyDescent="0.3">
      <c r="A493" s="115" t="s">
        <v>162</v>
      </c>
      <c r="B493" s="115" t="s">
        <v>84</v>
      </c>
      <c r="C493" s="115" t="s">
        <v>97</v>
      </c>
      <c r="D493" s="115" t="s">
        <v>86</v>
      </c>
      <c r="E493" s="115" t="s">
        <v>87</v>
      </c>
      <c r="F493" s="115" t="s">
        <v>87</v>
      </c>
      <c r="G493" s="115">
        <v>1979</v>
      </c>
      <c r="H493" s="115" t="s">
        <v>163</v>
      </c>
      <c r="I493" s="115">
        <v>2.956157691</v>
      </c>
      <c r="J493" s="115" t="s">
        <v>51</v>
      </c>
      <c r="K493" s="115" t="str">
        <f>INDEX(DatosProcesados!$A$1:$BF$101,MATCH(DataBase!A493,DatosProcesados!$A$1:$A$101,0),MATCH(DataBase!J493,DatosProcesados!$A$1:$BF$1,0))</f>
        <v>No</v>
      </c>
      <c r="L493" s="115" t="str">
        <f>INDEX(Modelo!$A$9:$D$89,MATCH(DataBase!$J493,Modelo!$A$9:$A$89,0),MATCH(DataBase!L$1,Modelo!$A$9:$D$9,0))</f>
        <v xml:space="preserve">Impacto social </v>
      </c>
      <c r="M493" s="115" t="str">
        <f>INDEX(Modelo!$A$9:$D$89,MATCH(DataBase!$J493,Modelo!$A$9:$A$89,0),MATCH(DataBase!M$1,Modelo!$A$9:$D$9,0))</f>
        <v>Pilar 5</v>
      </c>
      <c r="N493" s="115" t="str">
        <f>INDEX(Modelo!$A$9:$D$89,MATCH(DataBase!$J493,Modelo!$A$9:$A$89,0),MATCH(DataBase!N$1,Modelo!$A$9:$D$9,0))</f>
        <v>boolean</v>
      </c>
      <c r="O493" s="115" t="b">
        <f t="array" ref="O493">IF(N493="negativo",INDEX($AD$3:$AG$51,MATCH(1,($B493=$AD$3:$AD$51)*($J493=$AE$3:$AE$51),0),3),IF(N493="positivo",INDEX($AD$55:$AG$109,MATCH(1,($B493=$AD$55:$AD$109)*($J493=$AE$55:$AE$109),0),3)))</f>
        <v>0</v>
      </c>
      <c r="P493" s="115" t="b">
        <f t="array" ref="P493">IF(N493="negativo",INDEX($AD$3:$AG$51,MATCH(1,($B493=$AD$3:$AD$51)*($J493=$AE$3:$AE$51),0),4),IF(N493="positivo",INDEX($AD$55:$AG$109,MATCH(1,($B493=$AD$55:$AD$109)*($J493=$AE$55:$AE$109),0),4)))</f>
        <v>0</v>
      </c>
      <c r="Q493" s="115" t="str">
        <f>VLOOKUP(M493,Modelo!$A$2:$C$7,2,0)</f>
        <v>Diversidad, Equidad e Inclusión (DEI)</v>
      </c>
      <c r="R493" s="118">
        <f t="array" ref="R493">INDEX(Modelo!$F$1:$H$37,MATCH(1,(DataBase!Q493=Modelo!$G$1:$G$37)*(DataBase!B493=Modelo!$F$1:$F$37),0),3)</f>
        <v>0.29411764705882354</v>
      </c>
      <c r="S493" s="115">
        <f t="shared" si="16"/>
        <v>0</v>
      </c>
      <c r="T493" s="115">
        <f t="shared" si="17"/>
        <v>0</v>
      </c>
    </row>
    <row r="494" spans="1:20" x14ac:dyDescent="0.3">
      <c r="A494" s="115" t="s">
        <v>348</v>
      </c>
      <c r="B494" s="115" t="s">
        <v>313</v>
      </c>
      <c r="C494" s="115" t="s">
        <v>103</v>
      </c>
      <c r="D494" s="115" t="s">
        <v>86</v>
      </c>
      <c r="E494" s="115" t="s">
        <v>87</v>
      </c>
      <c r="F494" s="115" t="s">
        <v>87</v>
      </c>
      <c r="G494" s="115">
        <v>1937</v>
      </c>
      <c r="H494" s="115" t="s">
        <v>294</v>
      </c>
      <c r="I494" s="115">
        <v>4.02823039</v>
      </c>
      <c r="J494" s="115" t="s">
        <v>51</v>
      </c>
      <c r="K494" s="115" t="str">
        <f>INDEX(DatosProcesados!$A$1:$BF$101,MATCH(DataBase!A494,DatosProcesados!$A$1:$A$101,0),MATCH(DataBase!J494,DatosProcesados!$A$1:$BF$1,0))</f>
        <v>No</v>
      </c>
      <c r="L494" s="115" t="str">
        <f>INDEX(Modelo!$A$9:$D$89,MATCH(DataBase!$J494,Modelo!$A$9:$A$89,0),MATCH(DataBase!L$1,Modelo!$A$9:$D$9,0))</f>
        <v xml:space="preserve">Impacto social </v>
      </c>
      <c r="M494" s="115" t="str">
        <f>INDEX(Modelo!$A$9:$D$89,MATCH(DataBase!$J494,Modelo!$A$9:$A$89,0),MATCH(DataBase!M$1,Modelo!$A$9:$D$9,0))</f>
        <v>Pilar 5</v>
      </c>
      <c r="N494" s="115" t="str">
        <f>INDEX(Modelo!$A$9:$D$89,MATCH(DataBase!$J494,Modelo!$A$9:$A$89,0),MATCH(DataBase!N$1,Modelo!$A$9:$D$9,0))</f>
        <v>boolean</v>
      </c>
      <c r="O494" s="115" t="b">
        <f t="array" ref="O494">IF(N494="negativo",INDEX($AD$3:$AG$51,MATCH(1,($B494=$AD$3:$AD$51)*($J494=$AE$3:$AE$51),0),3),IF(N494="positivo",INDEX($AD$55:$AG$109,MATCH(1,($B494=$AD$55:$AD$109)*($J494=$AE$55:$AE$109),0),3)))</f>
        <v>0</v>
      </c>
      <c r="P494" s="115" t="b">
        <f t="array" ref="P494">IF(N494="negativo",INDEX($AD$3:$AG$51,MATCH(1,($B494=$AD$3:$AD$51)*($J494=$AE$3:$AE$51),0),4),IF(N494="positivo",INDEX($AD$55:$AG$109,MATCH(1,($B494=$AD$55:$AD$109)*($J494=$AE$55:$AE$109),0),4)))</f>
        <v>0</v>
      </c>
      <c r="Q494" s="115" t="str">
        <f>VLOOKUP(M494,Modelo!$A$2:$C$7,2,0)</f>
        <v>Diversidad, Equidad e Inclusión (DEI)</v>
      </c>
      <c r="R494" s="118">
        <f t="array" ref="R494">INDEX(Modelo!$F$1:$H$37,MATCH(1,(DataBase!Q494=Modelo!$G$1:$G$37)*(DataBase!B494=Modelo!$F$1:$F$37),0),3)</f>
        <v>0.23529411764705882</v>
      </c>
      <c r="S494" s="115">
        <f t="shared" si="16"/>
        <v>0</v>
      </c>
      <c r="T494" s="115">
        <f t="shared" si="17"/>
        <v>0</v>
      </c>
    </row>
    <row r="495" spans="1:20" x14ac:dyDescent="0.3">
      <c r="A495" s="115" t="s">
        <v>343</v>
      </c>
      <c r="B495" s="115" t="s">
        <v>313</v>
      </c>
      <c r="C495" s="115" t="s">
        <v>103</v>
      </c>
      <c r="D495" s="115" t="s">
        <v>86</v>
      </c>
      <c r="E495" s="115" t="s">
        <v>86</v>
      </c>
      <c r="F495" s="115" t="s">
        <v>87</v>
      </c>
      <c r="G495" s="115">
        <v>1993</v>
      </c>
      <c r="H495" s="115" t="s">
        <v>281</v>
      </c>
      <c r="I495" s="115">
        <v>4.8704234599999996</v>
      </c>
      <c r="J495" s="115" t="s">
        <v>51</v>
      </c>
      <c r="K495" s="115" t="str">
        <f>INDEX(DatosProcesados!$A$1:$BF$101,MATCH(DataBase!A495,DatosProcesados!$A$1:$A$101,0),MATCH(DataBase!J495,DatosProcesados!$A$1:$BF$1,0))</f>
        <v>No</v>
      </c>
      <c r="L495" s="115" t="str">
        <f>INDEX(Modelo!$A$9:$D$89,MATCH(DataBase!$J495,Modelo!$A$9:$A$89,0),MATCH(DataBase!L$1,Modelo!$A$9:$D$9,0))</f>
        <v xml:space="preserve">Impacto social </v>
      </c>
      <c r="M495" s="115" t="str">
        <f>INDEX(Modelo!$A$9:$D$89,MATCH(DataBase!$J495,Modelo!$A$9:$A$89,0),MATCH(DataBase!M$1,Modelo!$A$9:$D$9,0))</f>
        <v>Pilar 5</v>
      </c>
      <c r="N495" s="115" t="str">
        <f>INDEX(Modelo!$A$9:$D$89,MATCH(DataBase!$J495,Modelo!$A$9:$A$89,0),MATCH(DataBase!N$1,Modelo!$A$9:$D$9,0))</f>
        <v>boolean</v>
      </c>
      <c r="O495" s="115" t="b">
        <f t="array" ref="O495">IF(N495="negativo",INDEX($AD$3:$AG$51,MATCH(1,($B495=$AD$3:$AD$51)*($J495=$AE$3:$AE$51),0),3),IF(N495="positivo",INDEX($AD$55:$AG$109,MATCH(1,($B495=$AD$55:$AD$109)*($J495=$AE$55:$AE$109),0),3)))</f>
        <v>0</v>
      </c>
      <c r="P495" s="115" t="b">
        <f t="array" ref="P495">IF(N495="negativo",INDEX($AD$3:$AG$51,MATCH(1,($B495=$AD$3:$AD$51)*($J495=$AE$3:$AE$51),0),4),IF(N495="positivo",INDEX($AD$55:$AG$109,MATCH(1,($B495=$AD$55:$AD$109)*($J495=$AE$55:$AE$109),0),4)))</f>
        <v>0</v>
      </c>
      <c r="Q495" s="115" t="str">
        <f>VLOOKUP(M495,Modelo!$A$2:$C$7,2,0)</f>
        <v>Diversidad, Equidad e Inclusión (DEI)</v>
      </c>
      <c r="R495" s="118">
        <f t="array" ref="R495">INDEX(Modelo!$F$1:$H$37,MATCH(1,(DataBase!Q495=Modelo!$G$1:$G$37)*(DataBase!B495=Modelo!$F$1:$F$37),0),3)</f>
        <v>0.23529411764705882</v>
      </c>
      <c r="S495" s="115">
        <f t="shared" si="16"/>
        <v>0</v>
      </c>
      <c r="T495" s="115">
        <f t="shared" si="17"/>
        <v>0</v>
      </c>
    </row>
    <row r="496" spans="1:20" x14ac:dyDescent="0.3">
      <c r="A496" s="115" t="s">
        <v>367</v>
      </c>
      <c r="B496" s="115" t="s">
        <v>313</v>
      </c>
      <c r="C496" s="115" t="s">
        <v>103</v>
      </c>
      <c r="D496" s="115" t="s">
        <v>86</v>
      </c>
      <c r="E496" s="115" t="s">
        <v>86</v>
      </c>
      <c r="F496" s="115" t="s">
        <v>86</v>
      </c>
      <c r="G496" s="115">
        <v>1966</v>
      </c>
      <c r="H496" s="115" t="s">
        <v>125</v>
      </c>
      <c r="I496" s="115">
        <v>2.0461661379999998</v>
      </c>
      <c r="J496" s="115" t="s">
        <v>51</v>
      </c>
      <c r="K496" s="115" t="str">
        <f>INDEX(DatosProcesados!$A$1:$BF$101,MATCH(DataBase!A496,DatosProcesados!$A$1:$A$101,0),MATCH(DataBase!J496,DatosProcesados!$A$1:$BF$1,0))</f>
        <v>No</v>
      </c>
      <c r="L496" s="115" t="str">
        <f>INDEX(Modelo!$A$9:$D$89,MATCH(DataBase!$J496,Modelo!$A$9:$A$89,0),MATCH(DataBase!L$1,Modelo!$A$9:$D$9,0))</f>
        <v xml:space="preserve">Impacto social </v>
      </c>
      <c r="M496" s="115" t="str">
        <f>INDEX(Modelo!$A$9:$D$89,MATCH(DataBase!$J496,Modelo!$A$9:$A$89,0),MATCH(DataBase!M$1,Modelo!$A$9:$D$9,0))</f>
        <v>Pilar 5</v>
      </c>
      <c r="N496" s="115" t="str">
        <f>INDEX(Modelo!$A$9:$D$89,MATCH(DataBase!$J496,Modelo!$A$9:$A$89,0),MATCH(DataBase!N$1,Modelo!$A$9:$D$9,0))</f>
        <v>boolean</v>
      </c>
      <c r="O496" s="115" t="b">
        <f t="array" ref="O496">IF(N496="negativo",INDEX($AD$3:$AG$51,MATCH(1,($B496=$AD$3:$AD$51)*($J496=$AE$3:$AE$51),0),3),IF(N496="positivo",INDEX($AD$55:$AG$109,MATCH(1,($B496=$AD$55:$AD$109)*($J496=$AE$55:$AE$109),0),3)))</f>
        <v>0</v>
      </c>
      <c r="P496" s="115" t="b">
        <f t="array" ref="P496">IF(N496="negativo",INDEX($AD$3:$AG$51,MATCH(1,($B496=$AD$3:$AD$51)*($J496=$AE$3:$AE$51),0),4),IF(N496="positivo",INDEX($AD$55:$AG$109,MATCH(1,($B496=$AD$55:$AD$109)*($J496=$AE$55:$AE$109),0),4)))</f>
        <v>0</v>
      </c>
      <c r="Q496" s="115" t="str">
        <f>VLOOKUP(M496,Modelo!$A$2:$C$7,2,0)</f>
        <v>Diversidad, Equidad e Inclusión (DEI)</v>
      </c>
      <c r="R496" s="118">
        <f t="array" ref="R496">INDEX(Modelo!$F$1:$H$37,MATCH(1,(DataBase!Q496=Modelo!$G$1:$G$37)*(DataBase!B496=Modelo!$F$1:$F$37),0),3)</f>
        <v>0.23529411764705882</v>
      </c>
      <c r="S496" s="115">
        <f t="shared" si="16"/>
        <v>0</v>
      </c>
      <c r="T496" s="115">
        <f t="shared" si="17"/>
        <v>0</v>
      </c>
    </row>
    <row r="497" spans="1:20" x14ac:dyDescent="0.3">
      <c r="A497" s="115" t="s">
        <v>374</v>
      </c>
      <c r="B497" s="115" t="s">
        <v>313</v>
      </c>
      <c r="C497" s="115" t="s">
        <v>103</v>
      </c>
      <c r="D497" s="115" t="s">
        <v>86</v>
      </c>
      <c r="E497" s="115" t="s">
        <v>87</v>
      </c>
      <c r="F497" s="115" t="s">
        <v>87</v>
      </c>
      <c r="G497" s="115">
        <v>1929</v>
      </c>
      <c r="H497" s="115" t="s">
        <v>375</v>
      </c>
      <c r="I497" s="115">
        <v>1.928223518</v>
      </c>
      <c r="J497" s="115" t="s">
        <v>51</v>
      </c>
      <c r="K497" s="115">
        <f>INDEX(DatosProcesados!$A$1:$BF$101,MATCH(DataBase!A497,DatosProcesados!$A$1:$A$101,0),MATCH(DataBase!J497,DatosProcesados!$A$1:$BF$1,0))</f>
        <v>0</v>
      </c>
      <c r="L497" s="115" t="str">
        <f>INDEX(Modelo!$A$9:$D$89,MATCH(DataBase!$J497,Modelo!$A$9:$A$89,0),MATCH(DataBase!L$1,Modelo!$A$9:$D$9,0))</f>
        <v xml:space="preserve">Impacto social </v>
      </c>
      <c r="M497" s="115" t="str">
        <f>INDEX(Modelo!$A$9:$D$89,MATCH(DataBase!$J497,Modelo!$A$9:$A$89,0),MATCH(DataBase!M$1,Modelo!$A$9:$D$9,0))</f>
        <v>Pilar 5</v>
      </c>
      <c r="N497" s="115" t="str">
        <f>INDEX(Modelo!$A$9:$D$89,MATCH(DataBase!$J497,Modelo!$A$9:$A$89,0),MATCH(DataBase!N$1,Modelo!$A$9:$D$9,0))</f>
        <v>boolean</v>
      </c>
      <c r="O497" s="115" t="b">
        <f t="array" ref="O497">IF(N497="negativo",INDEX($AD$3:$AG$51,MATCH(1,($B497=$AD$3:$AD$51)*($J497=$AE$3:$AE$51),0),3),IF(N497="positivo",INDEX($AD$55:$AG$109,MATCH(1,($B497=$AD$55:$AD$109)*($J497=$AE$55:$AE$109),0),3)))</f>
        <v>0</v>
      </c>
      <c r="P497" s="115" t="b">
        <f t="array" ref="P497">IF(N497="negativo",INDEX($AD$3:$AG$51,MATCH(1,($B497=$AD$3:$AD$51)*($J497=$AE$3:$AE$51),0),4),IF(N497="positivo",INDEX($AD$55:$AG$109,MATCH(1,($B497=$AD$55:$AD$109)*($J497=$AE$55:$AE$109),0),4)))</f>
        <v>0</v>
      </c>
      <c r="Q497" s="115" t="str">
        <f>VLOOKUP(M497,Modelo!$A$2:$C$7,2,0)</f>
        <v>Diversidad, Equidad e Inclusión (DEI)</v>
      </c>
      <c r="R497" s="118">
        <f t="array" ref="R497">INDEX(Modelo!$F$1:$H$37,MATCH(1,(DataBase!Q497=Modelo!$G$1:$G$37)*(DataBase!B497=Modelo!$F$1:$F$37),0),3)</f>
        <v>0.23529411764705882</v>
      </c>
      <c r="S497" s="115">
        <f t="shared" si="16"/>
        <v>0</v>
      </c>
      <c r="T497" s="115">
        <f t="shared" si="17"/>
        <v>0</v>
      </c>
    </row>
    <row r="498" spans="1:20" x14ac:dyDescent="0.3">
      <c r="A498" s="115" t="s">
        <v>201</v>
      </c>
      <c r="B498" s="115" t="s">
        <v>84</v>
      </c>
      <c r="C498" s="115" t="s">
        <v>103</v>
      </c>
      <c r="D498" s="115" t="s">
        <v>86</v>
      </c>
      <c r="E498" s="115" t="s">
        <v>86</v>
      </c>
      <c r="F498" s="115" t="s">
        <v>86</v>
      </c>
      <c r="G498" s="115">
        <v>1987</v>
      </c>
      <c r="H498" s="115" t="s">
        <v>125</v>
      </c>
      <c r="I498" s="115">
        <v>0</v>
      </c>
      <c r="J498" s="115" t="s">
        <v>51</v>
      </c>
      <c r="K498" s="115" t="str">
        <f>INDEX(DatosProcesados!$A$1:$BF$101,MATCH(DataBase!A498,DatosProcesados!$A$1:$A$101,0),MATCH(DataBase!J498,DatosProcesados!$A$1:$BF$1,0))</f>
        <v>No</v>
      </c>
      <c r="L498" s="115" t="str">
        <f>INDEX(Modelo!$A$9:$D$89,MATCH(DataBase!$J498,Modelo!$A$9:$A$89,0),MATCH(DataBase!L$1,Modelo!$A$9:$D$9,0))</f>
        <v xml:space="preserve">Impacto social </v>
      </c>
      <c r="M498" s="115" t="str">
        <f>INDEX(Modelo!$A$9:$D$89,MATCH(DataBase!$J498,Modelo!$A$9:$A$89,0),MATCH(DataBase!M$1,Modelo!$A$9:$D$9,0))</f>
        <v>Pilar 5</v>
      </c>
      <c r="N498" s="115" t="str">
        <f>INDEX(Modelo!$A$9:$D$89,MATCH(DataBase!$J498,Modelo!$A$9:$A$89,0),MATCH(DataBase!N$1,Modelo!$A$9:$D$9,0))</f>
        <v>boolean</v>
      </c>
      <c r="O498" s="115" t="b">
        <f t="array" ref="O498">IF(N498="negativo",INDEX($AD$3:$AG$51,MATCH(1,($B498=$AD$3:$AD$51)*($J498=$AE$3:$AE$51),0),3),IF(N498="positivo",INDEX($AD$55:$AG$109,MATCH(1,($B498=$AD$55:$AD$109)*($J498=$AE$55:$AE$109),0),3)))</f>
        <v>0</v>
      </c>
      <c r="P498" s="115" t="b">
        <f t="array" ref="P498">IF(N498="negativo",INDEX($AD$3:$AG$51,MATCH(1,($B498=$AD$3:$AD$51)*($J498=$AE$3:$AE$51),0),4),IF(N498="positivo",INDEX($AD$55:$AG$109,MATCH(1,($B498=$AD$55:$AD$109)*($J498=$AE$55:$AE$109),0),4)))</f>
        <v>0</v>
      </c>
      <c r="Q498" s="115" t="str">
        <f>VLOOKUP(M498,Modelo!$A$2:$C$7,2,0)</f>
        <v>Diversidad, Equidad e Inclusión (DEI)</v>
      </c>
      <c r="R498" s="118">
        <f t="array" ref="R498">INDEX(Modelo!$F$1:$H$37,MATCH(1,(DataBase!Q498=Modelo!$G$1:$G$37)*(DataBase!B498=Modelo!$F$1:$F$37),0),3)</f>
        <v>0.29411764705882354</v>
      </c>
      <c r="S498" s="115">
        <f t="shared" si="16"/>
        <v>0</v>
      </c>
      <c r="T498" s="115">
        <f t="shared" si="17"/>
        <v>0</v>
      </c>
    </row>
    <row r="499" spans="1:20" x14ac:dyDescent="0.3">
      <c r="A499" s="115" t="s">
        <v>421</v>
      </c>
      <c r="B499" s="115" t="s">
        <v>407</v>
      </c>
      <c r="C499" s="115" t="s">
        <v>103</v>
      </c>
      <c r="D499" s="115" t="s">
        <v>86</v>
      </c>
      <c r="E499" s="115" t="s">
        <v>86</v>
      </c>
      <c r="F499" s="115" t="s">
        <v>87</v>
      </c>
      <c r="G499" s="115">
        <v>2016</v>
      </c>
      <c r="H499" s="115" t="s">
        <v>422</v>
      </c>
      <c r="I499" s="115">
        <v>5.4833186859999996</v>
      </c>
      <c r="J499" s="115" t="s">
        <v>51</v>
      </c>
      <c r="K499" s="115">
        <f>INDEX(DatosProcesados!$A$1:$BF$101,MATCH(DataBase!A499,DatosProcesados!$A$1:$A$101,0),MATCH(DataBase!J499,DatosProcesados!$A$1:$BF$1,0))</f>
        <v>0</v>
      </c>
      <c r="L499" s="115" t="str">
        <f>INDEX(Modelo!$A$9:$D$89,MATCH(DataBase!$J499,Modelo!$A$9:$A$89,0),MATCH(DataBase!L$1,Modelo!$A$9:$D$9,0))</f>
        <v xml:space="preserve">Impacto social </v>
      </c>
      <c r="M499" s="115" t="str">
        <f>INDEX(Modelo!$A$9:$D$89,MATCH(DataBase!$J499,Modelo!$A$9:$A$89,0),MATCH(DataBase!M$1,Modelo!$A$9:$D$9,0))</f>
        <v>Pilar 5</v>
      </c>
      <c r="N499" s="115" t="str">
        <f>INDEX(Modelo!$A$9:$D$89,MATCH(DataBase!$J499,Modelo!$A$9:$A$89,0),MATCH(DataBase!N$1,Modelo!$A$9:$D$9,0))</f>
        <v>boolean</v>
      </c>
      <c r="O499" s="115" t="b">
        <f t="array" ref="O499">IF(N499="negativo",INDEX($AD$3:$AG$51,MATCH(1,($B499=$AD$3:$AD$51)*($J499=$AE$3:$AE$51),0),3),IF(N499="positivo",INDEX($AD$55:$AG$109,MATCH(1,($B499=$AD$55:$AD$109)*($J499=$AE$55:$AE$109),0),3)))</f>
        <v>0</v>
      </c>
      <c r="P499" s="115" t="b">
        <f t="array" ref="P499">IF(N499="negativo",INDEX($AD$3:$AG$51,MATCH(1,($B499=$AD$3:$AD$51)*($J499=$AE$3:$AE$51),0),4),IF(N499="positivo",INDEX($AD$55:$AG$109,MATCH(1,($B499=$AD$55:$AD$109)*($J499=$AE$55:$AE$109),0),4)))</f>
        <v>0</v>
      </c>
      <c r="Q499" s="115" t="str">
        <f>VLOOKUP(M499,Modelo!$A$2:$C$7,2,0)</f>
        <v>Diversidad, Equidad e Inclusión (DEI)</v>
      </c>
      <c r="R499" s="118">
        <f t="array" ref="R499">INDEX(Modelo!$F$1:$H$37,MATCH(1,(DataBase!Q499=Modelo!$G$1:$G$37)*(DataBase!B499=Modelo!$F$1:$F$37),0),3)</f>
        <v>0.11538461538461539</v>
      </c>
      <c r="S499" s="115">
        <f t="shared" si="16"/>
        <v>0</v>
      </c>
      <c r="T499" s="115">
        <f t="shared" si="17"/>
        <v>0</v>
      </c>
    </row>
    <row r="500" spans="1:20" x14ac:dyDescent="0.3">
      <c r="A500" s="115" t="s">
        <v>293</v>
      </c>
      <c r="B500" s="115" t="s">
        <v>216</v>
      </c>
      <c r="C500" s="115" t="s">
        <v>103</v>
      </c>
      <c r="D500" s="115" t="s">
        <v>86</v>
      </c>
      <c r="E500" s="115" t="s">
        <v>87</v>
      </c>
      <c r="F500" s="115" t="s">
        <v>87</v>
      </c>
      <c r="G500" s="115">
        <v>1955</v>
      </c>
      <c r="H500" s="115" t="s">
        <v>294</v>
      </c>
      <c r="I500" s="115">
        <v>1.8313776939999999</v>
      </c>
      <c r="J500" s="115" t="s">
        <v>51</v>
      </c>
      <c r="K500" s="115" t="str">
        <f>INDEX(DatosProcesados!$A$1:$BF$101,MATCH(DataBase!A500,DatosProcesados!$A$1:$A$101,0),MATCH(DataBase!J500,DatosProcesados!$A$1:$BF$1,0))</f>
        <v>No</v>
      </c>
      <c r="L500" s="115" t="str">
        <f>INDEX(Modelo!$A$9:$D$89,MATCH(DataBase!$J500,Modelo!$A$9:$A$89,0),MATCH(DataBase!L$1,Modelo!$A$9:$D$9,0))</f>
        <v xml:space="preserve">Impacto social </v>
      </c>
      <c r="M500" s="115" t="str">
        <f>INDEX(Modelo!$A$9:$D$89,MATCH(DataBase!$J500,Modelo!$A$9:$A$89,0),MATCH(DataBase!M$1,Modelo!$A$9:$D$9,0))</f>
        <v>Pilar 5</v>
      </c>
      <c r="N500" s="115" t="str">
        <f>INDEX(Modelo!$A$9:$D$89,MATCH(DataBase!$J500,Modelo!$A$9:$A$89,0),MATCH(DataBase!N$1,Modelo!$A$9:$D$9,0))</f>
        <v>boolean</v>
      </c>
      <c r="O500" s="115" t="b">
        <f t="array" ref="O500">IF(N500="negativo",INDEX($AD$3:$AG$51,MATCH(1,($B500=$AD$3:$AD$51)*($J500=$AE$3:$AE$51),0),3),IF(N500="positivo",INDEX($AD$55:$AG$109,MATCH(1,($B500=$AD$55:$AD$109)*($J500=$AE$55:$AE$109),0),3)))</f>
        <v>0</v>
      </c>
      <c r="P500" s="115" t="b">
        <f t="array" ref="P500">IF(N500="negativo",INDEX($AD$3:$AG$51,MATCH(1,($B500=$AD$3:$AD$51)*($J500=$AE$3:$AE$51),0),4),IF(N500="positivo",INDEX($AD$55:$AG$109,MATCH(1,($B500=$AD$55:$AD$109)*($J500=$AE$55:$AE$109),0),4)))</f>
        <v>0</v>
      </c>
      <c r="Q500" s="115" t="str">
        <f>VLOOKUP(M500,Modelo!$A$2:$C$7,2,0)</f>
        <v>Diversidad, Equidad e Inclusión (DEI)</v>
      </c>
      <c r="R500" s="118">
        <f t="array" ref="R500">INDEX(Modelo!$F$1:$H$37,MATCH(1,(DataBase!Q500=Modelo!$G$1:$G$37)*(DataBase!B500=Modelo!$F$1:$F$37),0),3)</f>
        <v>0.15789473684210525</v>
      </c>
      <c r="S500" s="115">
        <f t="shared" si="16"/>
        <v>0</v>
      </c>
      <c r="T500" s="115">
        <f t="shared" si="17"/>
        <v>0</v>
      </c>
    </row>
    <row r="501" spans="1:20" x14ac:dyDescent="0.3">
      <c r="A501" s="115" t="s">
        <v>298</v>
      </c>
      <c r="B501" s="115" t="s">
        <v>216</v>
      </c>
      <c r="C501" s="115" t="s">
        <v>103</v>
      </c>
      <c r="D501" s="115" t="s">
        <v>86</v>
      </c>
      <c r="E501" s="115" t="s">
        <v>86</v>
      </c>
      <c r="F501" s="115" t="s">
        <v>87</v>
      </c>
      <c r="G501" s="115">
        <v>1993</v>
      </c>
      <c r="H501" s="115" t="s">
        <v>299</v>
      </c>
      <c r="I501" s="115">
        <v>1.7653399919999999</v>
      </c>
      <c r="J501" s="115" t="s">
        <v>51</v>
      </c>
      <c r="K501" s="115" t="str">
        <f>INDEX(DatosProcesados!$A$1:$BF$101,MATCH(DataBase!A501,DatosProcesados!$A$1:$A$101,0),MATCH(DataBase!J501,DatosProcesados!$A$1:$BF$1,0))</f>
        <v>No informa</v>
      </c>
      <c r="L501" s="115" t="str">
        <f>INDEX(Modelo!$A$9:$D$89,MATCH(DataBase!$J501,Modelo!$A$9:$A$89,0),MATCH(DataBase!L$1,Modelo!$A$9:$D$9,0))</f>
        <v xml:space="preserve">Impacto social </v>
      </c>
      <c r="M501" s="115" t="str">
        <f>INDEX(Modelo!$A$9:$D$89,MATCH(DataBase!$J501,Modelo!$A$9:$A$89,0),MATCH(DataBase!M$1,Modelo!$A$9:$D$9,0))</f>
        <v>Pilar 5</v>
      </c>
      <c r="N501" s="115" t="str">
        <f>INDEX(Modelo!$A$9:$D$89,MATCH(DataBase!$J501,Modelo!$A$9:$A$89,0),MATCH(DataBase!N$1,Modelo!$A$9:$D$9,0))</f>
        <v>boolean</v>
      </c>
      <c r="O501" s="115" t="b">
        <f t="array" ref="O501">IF(N501="negativo",INDEX($AD$3:$AG$51,MATCH(1,($B501=$AD$3:$AD$51)*($J501=$AE$3:$AE$51),0),3),IF(N501="positivo",INDEX($AD$55:$AG$109,MATCH(1,($B501=$AD$55:$AD$109)*($J501=$AE$55:$AE$109),0),3)))</f>
        <v>0</v>
      </c>
      <c r="P501" s="115" t="b">
        <f t="array" ref="P501">IF(N501="negativo",INDEX($AD$3:$AG$51,MATCH(1,($B501=$AD$3:$AD$51)*($J501=$AE$3:$AE$51),0),4),IF(N501="positivo",INDEX($AD$55:$AG$109,MATCH(1,($B501=$AD$55:$AD$109)*($J501=$AE$55:$AE$109),0),4)))</f>
        <v>0</v>
      </c>
      <c r="Q501" s="115" t="str">
        <f>VLOOKUP(M501,Modelo!$A$2:$C$7,2,0)</f>
        <v>Diversidad, Equidad e Inclusión (DEI)</v>
      </c>
      <c r="R501" s="118">
        <f t="array" ref="R501">INDEX(Modelo!$F$1:$H$37,MATCH(1,(DataBase!Q501=Modelo!$G$1:$G$37)*(DataBase!B501=Modelo!$F$1:$F$37),0),3)</f>
        <v>0.15789473684210525</v>
      </c>
      <c r="S501" s="115">
        <f t="shared" si="16"/>
        <v>0</v>
      </c>
      <c r="T501" s="115">
        <f t="shared" si="17"/>
        <v>0</v>
      </c>
    </row>
    <row r="502" spans="1:20" x14ac:dyDescent="0.3">
      <c r="A502" s="115" t="s">
        <v>472</v>
      </c>
      <c r="B502" s="115" t="s">
        <v>467</v>
      </c>
      <c r="C502" s="115" t="s">
        <v>103</v>
      </c>
      <c r="D502" s="115" t="s">
        <v>86</v>
      </c>
      <c r="E502" s="115" t="s">
        <v>86</v>
      </c>
      <c r="F502" s="115" t="s">
        <v>86</v>
      </c>
      <c r="G502" s="115">
        <v>2007</v>
      </c>
      <c r="H502" s="115" t="s">
        <v>125</v>
      </c>
      <c r="I502" s="115">
        <v>0.97802211500000003</v>
      </c>
      <c r="J502" s="115" t="s">
        <v>44</v>
      </c>
      <c r="K502" s="115" t="str">
        <f>INDEX(DatosProcesados!$A$1:$BF$101,MATCH(DataBase!A502,DatosProcesados!$A$1:$A$101,0),MATCH(DataBase!J502,DatosProcesados!$A$1:$BF$1,0))</f>
        <v>Si</v>
      </c>
      <c r="L502" s="115" t="str">
        <f>INDEX(Modelo!$A$9:$D$89,MATCH(DataBase!$J502,Modelo!$A$9:$A$89,0),MATCH(DataBase!L$1,Modelo!$A$9:$D$9,0))</f>
        <v xml:space="preserve">Impacto social </v>
      </c>
      <c r="M502" s="115" t="str">
        <f>INDEX(Modelo!$A$9:$D$89,MATCH(DataBase!$J502,Modelo!$A$9:$A$89,0),MATCH(DataBase!M$1,Modelo!$A$9:$D$9,0))</f>
        <v>Pilar 4</v>
      </c>
      <c r="N502" s="115" t="str">
        <f>INDEX(Modelo!$A$9:$D$89,MATCH(DataBase!$J502,Modelo!$A$9:$A$89,0),MATCH(DataBase!N$1,Modelo!$A$9:$D$9,0))</f>
        <v>boolean</v>
      </c>
      <c r="O502" s="115" t="b">
        <f t="array" ref="O502">IF(N502="negativo",INDEX($AD$3:$AG$51,MATCH(1,($B502=$AD$3:$AD$51)*($J502=$AE$3:$AE$51),0),3),IF(N502="positivo",INDEX($AD$55:$AG$109,MATCH(1,($B502=$AD$55:$AD$109)*($J502=$AE$55:$AE$109),0),3)))</f>
        <v>0</v>
      </c>
      <c r="P502" s="115" t="b">
        <f t="array" ref="P502">IF(N502="negativo",INDEX($AD$3:$AG$51,MATCH(1,($B502=$AD$3:$AD$51)*($J502=$AE$3:$AE$51),0),4),IF(N502="positivo",INDEX($AD$55:$AG$109,MATCH(1,($B502=$AD$55:$AD$109)*($J502=$AE$55:$AE$109),0),4)))</f>
        <v>0</v>
      </c>
      <c r="Q502" s="115" t="str">
        <f>VLOOKUP(M502,Modelo!$A$2:$C$7,2,0)</f>
        <v>Capital Humano: Bienestar y Desarrollo</v>
      </c>
      <c r="R502" s="118">
        <f t="array" ref="R502">INDEX(Modelo!$F$1:$H$37,MATCH(1,(DataBase!Q502=Modelo!$G$1:$G$37)*(DataBase!B502=Modelo!$F$1:$F$37),0),3)</f>
        <v>0.14285714285714285</v>
      </c>
      <c r="S502" s="115">
        <f t="shared" si="16"/>
        <v>100</v>
      </c>
      <c r="T502" s="115">
        <f t="shared" si="17"/>
        <v>14.285714285714285</v>
      </c>
    </row>
    <row r="503" spans="1:20" x14ac:dyDescent="0.3">
      <c r="A503" s="115" t="s">
        <v>238</v>
      </c>
      <c r="B503" s="115" t="s">
        <v>216</v>
      </c>
      <c r="C503" s="115" t="s">
        <v>103</v>
      </c>
      <c r="D503" s="115" t="s">
        <v>86</v>
      </c>
      <c r="E503" s="115" t="s">
        <v>87</v>
      </c>
      <c r="F503" s="115" t="s">
        <v>87</v>
      </c>
      <c r="G503" s="115">
        <v>1920</v>
      </c>
      <c r="H503" s="115" t="s">
        <v>125</v>
      </c>
      <c r="I503" s="115">
        <v>2.844632077</v>
      </c>
      <c r="J503" s="115" t="s">
        <v>44</v>
      </c>
      <c r="K503" s="115" t="str">
        <f>INDEX(DatosProcesados!$A$1:$BF$101,MATCH(DataBase!A503,DatosProcesados!$A$1:$A$101,0),MATCH(DataBase!J503,DatosProcesados!$A$1:$BF$1,0))</f>
        <v>Si</v>
      </c>
      <c r="L503" s="115" t="str">
        <f>INDEX(Modelo!$A$9:$D$89,MATCH(DataBase!$J503,Modelo!$A$9:$A$89,0),MATCH(DataBase!L$1,Modelo!$A$9:$D$9,0))</f>
        <v xml:space="preserve">Impacto social </v>
      </c>
      <c r="M503" s="115" t="str">
        <f>INDEX(Modelo!$A$9:$D$89,MATCH(DataBase!$J503,Modelo!$A$9:$A$89,0),MATCH(DataBase!M$1,Modelo!$A$9:$D$9,0))</f>
        <v>Pilar 4</v>
      </c>
      <c r="N503" s="115" t="str">
        <f>INDEX(Modelo!$A$9:$D$89,MATCH(DataBase!$J503,Modelo!$A$9:$A$89,0),MATCH(DataBase!N$1,Modelo!$A$9:$D$9,0))</f>
        <v>boolean</v>
      </c>
      <c r="O503" s="115" t="b">
        <f t="array" ref="O503">IF(N503="negativo",INDEX($AD$3:$AG$51,MATCH(1,($B503=$AD$3:$AD$51)*($J503=$AE$3:$AE$51),0),3),IF(N503="positivo",INDEX($AD$55:$AG$109,MATCH(1,($B503=$AD$55:$AD$109)*($J503=$AE$55:$AE$109),0),3)))</f>
        <v>0</v>
      </c>
      <c r="P503" s="115" t="b">
        <f t="array" ref="P503">IF(N503="negativo",INDEX($AD$3:$AG$51,MATCH(1,($B503=$AD$3:$AD$51)*($J503=$AE$3:$AE$51),0),4),IF(N503="positivo",INDEX($AD$55:$AG$109,MATCH(1,($B503=$AD$55:$AD$109)*($J503=$AE$55:$AE$109),0),4)))</f>
        <v>0</v>
      </c>
      <c r="Q503" s="115" t="str">
        <f>VLOOKUP(M503,Modelo!$A$2:$C$7,2,0)</f>
        <v>Capital Humano: Bienestar y Desarrollo</v>
      </c>
      <c r="R503" s="118">
        <f t="array" ref="R503">INDEX(Modelo!$F$1:$H$37,MATCH(1,(DataBase!Q503=Modelo!$G$1:$G$37)*(DataBase!B503=Modelo!$F$1:$F$37),0),3)</f>
        <v>0.21052631578947367</v>
      </c>
      <c r="S503" s="115">
        <f t="shared" si="16"/>
        <v>100</v>
      </c>
      <c r="T503" s="115">
        <f t="shared" si="17"/>
        <v>21.052631578947366</v>
      </c>
    </row>
    <row r="504" spans="1:20" x14ac:dyDescent="0.3">
      <c r="A504" s="115" t="s">
        <v>273</v>
      </c>
      <c r="B504" s="115" t="s">
        <v>216</v>
      </c>
      <c r="C504" s="115" t="s">
        <v>103</v>
      </c>
      <c r="D504" s="115" t="s">
        <v>86</v>
      </c>
      <c r="E504" s="115" t="s">
        <v>86</v>
      </c>
      <c r="F504" s="115" t="s">
        <v>87</v>
      </c>
      <c r="G504" s="115">
        <v>1945</v>
      </c>
      <c r="H504" s="115" t="s">
        <v>125</v>
      </c>
      <c r="I504" s="115">
        <v>2.1764613960000001</v>
      </c>
      <c r="J504" s="115" t="s">
        <v>44</v>
      </c>
      <c r="K504" s="115" t="str">
        <f>INDEX(DatosProcesados!$A$1:$BF$101,MATCH(DataBase!A504,DatosProcesados!$A$1:$A$101,0),MATCH(DataBase!J504,DatosProcesados!$A$1:$BF$1,0))</f>
        <v>Si</v>
      </c>
      <c r="L504" s="115" t="str">
        <f>INDEX(Modelo!$A$9:$D$89,MATCH(DataBase!$J504,Modelo!$A$9:$A$89,0),MATCH(DataBase!L$1,Modelo!$A$9:$D$9,0))</f>
        <v xml:space="preserve">Impacto social </v>
      </c>
      <c r="M504" s="115" t="str">
        <f>INDEX(Modelo!$A$9:$D$89,MATCH(DataBase!$J504,Modelo!$A$9:$A$89,0),MATCH(DataBase!M$1,Modelo!$A$9:$D$9,0))</f>
        <v>Pilar 4</v>
      </c>
      <c r="N504" s="115" t="str">
        <f>INDEX(Modelo!$A$9:$D$89,MATCH(DataBase!$J504,Modelo!$A$9:$A$89,0),MATCH(DataBase!N$1,Modelo!$A$9:$D$9,0))</f>
        <v>boolean</v>
      </c>
      <c r="O504" s="115" t="b">
        <f t="array" ref="O504">IF(N504="negativo",INDEX($AD$3:$AG$51,MATCH(1,($B504=$AD$3:$AD$51)*($J504=$AE$3:$AE$51),0),3),IF(N504="positivo",INDEX($AD$55:$AG$109,MATCH(1,($B504=$AD$55:$AD$109)*($J504=$AE$55:$AE$109),0),3)))</f>
        <v>0</v>
      </c>
      <c r="P504" s="115" t="b">
        <f t="array" ref="P504">IF(N504="negativo",INDEX($AD$3:$AG$51,MATCH(1,($B504=$AD$3:$AD$51)*($J504=$AE$3:$AE$51),0),4),IF(N504="positivo",INDEX($AD$55:$AG$109,MATCH(1,($B504=$AD$55:$AD$109)*($J504=$AE$55:$AE$109),0),4)))</f>
        <v>0</v>
      </c>
      <c r="Q504" s="115" t="str">
        <f>VLOOKUP(M504,Modelo!$A$2:$C$7,2,0)</f>
        <v>Capital Humano: Bienestar y Desarrollo</v>
      </c>
      <c r="R504" s="118">
        <f t="array" ref="R504">INDEX(Modelo!$F$1:$H$37,MATCH(1,(DataBase!Q504=Modelo!$G$1:$G$37)*(DataBase!B504=Modelo!$F$1:$F$37),0),3)</f>
        <v>0.21052631578947367</v>
      </c>
      <c r="S504" s="115">
        <f t="shared" si="16"/>
        <v>100</v>
      </c>
      <c r="T504" s="115">
        <f t="shared" si="17"/>
        <v>21.052631578947366</v>
      </c>
    </row>
    <row r="505" spans="1:20" x14ac:dyDescent="0.3">
      <c r="A505" s="115" t="s">
        <v>378</v>
      </c>
      <c r="B505" s="115" t="s">
        <v>379</v>
      </c>
      <c r="C505" s="115" t="s">
        <v>103</v>
      </c>
      <c r="D505" s="115" t="s">
        <v>87</v>
      </c>
      <c r="E505" s="115" t="s">
        <v>86</v>
      </c>
      <c r="F505" s="115" t="s">
        <v>86</v>
      </c>
      <c r="G505" s="115">
        <v>1993</v>
      </c>
      <c r="H505" s="115" t="s">
        <v>125</v>
      </c>
      <c r="I505" s="115">
        <v>2.1863011939999999</v>
      </c>
      <c r="J505" s="115" t="s">
        <v>44</v>
      </c>
      <c r="K505" s="115" t="str">
        <f>INDEX(DatosProcesados!$A$1:$BF$101,MATCH(DataBase!A505,DatosProcesados!$A$1:$A$101,0),MATCH(DataBase!J505,DatosProcesados!$A$1:$BF$1,0))</f>
        <v>Si</v>
      </c>
      <c r="L505" s="115" t="str">
        <f>INDEX(Modelo!$A$9:$D$89,MATCH(DataBase!$J505,Modelo!$A$9:$A$89,0),MATCH(DataBase!L$1,Modelo!$A$9:$D$9,0))</f>
        <v xml:space="preserve">Impacto social </v>
      </c>
      <c r="M505" s="115" t="str">
        <f>INDEX(Modelo!$A$9:$D$89,MATCH(DataBase!$J505,Modelo!$A$9:$A$89,0),MATCH(DataBase!M$1,Modelo!$A$9:$D$9,0))</f>
        <v>Pilar 4</v>
      </c>
      <c r="N505" s="115" t="str">
        <f>INDEX(Modelo!$A$9:$D$89,MATCH(DataBase!$J505,Modelo!$A$9:$A$89,0),MATCH(DataBase!N$1,Modelo!$A$9:$D$9,0))</f>
        <v>boolean</v>
      </c>
      <c r="O505" s="115" t="b">
        <f t="array" ref="O505">IF(N505="negativo",INDEX($AD$3:$AG$51,MATCH(1,($B505=$AD$3:$AD$51)*($J505=$AE$3:$AE$51),0),3),IF(N505="positivo",INDEX($AD$55:$AG$109,MATCH(1,($B505=$AD$55:$AD$109)*($J505=$AE$55:$AE$109),0),3)))</f>
        <v>0</v>
      </c>
      <c r="P505" s="115" t="b">
        <f t="array" ref="P505">IF(N505="negativo",INDEX($AD$3:$AG$51,MATCH(1,($B505=$AD$3:$AD$51)*($J505=$AE$3:$AE$51),0),4),IF(N505="positivo",INDEX($AD$55:$AG$109,MATCH(1,($B505=$AD$55:$AD$109)*($J505=$AE$55:$AE$109),0),4)))</f>
        <v>0</v>
      </c>
      <c r="Q505" s="115" t="str">
        <f>VLOOKUP(M505,Modelo!$A$2:$C$7,2,0)</f>
        <v>Capital Humano: Bienestar y Desarrollo</v>
      </c>
      <c r="R505" s="118">
        <f t="array" ref="R505">INDEX(Modelo!$F$1:$H$37,MATCH(1,(DataBase!Q505=Modelo!$G$1:$G$37)*(DataBase!B505=Modelo!$F$1:$F$37),0),3)</f>
        <v>0.23809523809523808</v>
      </c>
      <c r="S505" s="115">
        <f t="shared" si="16"/>
        <v>100</v>
      </c>
      <c r="T505" s="115">
        <f t="shared" si="17"/>
        <v>23.809523809523807</v>
      </c>
    </row>
    <row r="506" spans="1:20" x14ac:dyDescent="0.3">
      <c r="A506" s="115" t="s">
        <v>325</v>
      </c>
      <c r="B506" s="115" t="s">
        <v>313</v>
      </c>
      <c r="C506" s="115" t="s">
        <v>103</v>
      </c>
      <c r="D506" s="115" t="s">
        <v>86</v>
      </c>
      <c r="E506" s="115" t="s">
        <v>86</v>
      </c>
      <c r="F506" s="115" t="s">
        <v>87</v>
      </c>
      <c r="G506" s="115">
        <v>2012</v>
      </c>
      <c r="H506" s="115" t="s">
        <v>125</v>
      </c>
      <c r="I506" s="115">
        <v>13.831182682</v>
      </c>
      <c r="J506" s="115" t="s">
        <v>44</v>
      </c>
      <c r="K506" s="115">
        <f>INDEX(DatosProcesados!$A$1:$BF$101,MATCH(DataBase!A506,DatosProcesados!$A$1:$A$101,0),MATCH(DataBase!J506,DatosProcesados!$A$1:$BF$1,0))</f>
        <v>0</v>
      </c>
      <c r="L506" s="115" t="str">
        <f>INDEX(Modelo!$A$9:$D$89,MATCH(DataBase!$J506,Modelo!$A$9:$A$89,0),MATCH(DataBase!L$1,Modelo!$A$9:$D$9,0))</f>
        <v xml:space="preserve">Impacto social </v>
      </c>
      <c r="M506" s="115" t="str">
        <f>INDEX(Modelo!$A$9:$D$89,MATCH(DataBase!$J506,Modelo!$A$9:$A$89,0),MATCH(DataBase!M$1,Modelo!$A$9:$D$9,0))</f>
        <v>Pilar 4</v>
      </c>
      <c r="N506" s="115" t="str">
        <f>INDEX(Modelo!$A$9:$D$89,MATCH(DataBase!$J506,Modelo!$A$9:$A$89,0),MATCH(DataBase!N$1,Modelo!$A$9:$D$9,0))</f>
        <v>boolean</v>
      </c>
      <c r="O506" s="115" t="b">
        <f t="array" ref="O506">IF(N506="negativo",INDEX($AD$3:$AG$51,MATCH(1,($B506=$AD$3:$AD$51)*($J506=$AE$3:$AE$51),0),3),IF(N506="positivo",INDEX($AD$55:$AG$109,MATCH(1,($B506=$AD$55:$AD$109)*($J506=$AE$55:$AE$109),0),3)))</f>
        <v>0</v>
      </c>
      <c r="P506" s="115" t="b">
        <f t="array" ref="P506">IF(N506="negativo",INDEX($AD$3:$AG$51,MATCH(1,($B506=$AD$3:$AD$51)*($J506=$AE$3:$AE$51),0),4),IF(N506="positivo",INDEX($AD$55:$AG$109,MATCH(1,($B506=$AD$55:$AD$109)*($J506=$AE$55:$AE$109),0),4)))</f>
        <v>0</v>
      </c>
      <c r="Q506" s="115" t="str">
        <f>VLOOKUP(M506,Modelo!$A$2:$C$7,2,0)</f>
        <v>Capital Humano: Bienestar y Desarrollo</v>
      </c>
      <c r="R506" s="118">
        <f t="array" ref="R506">INDEX(Modelo!$F$1:$H$37,MATCH(1,(DataBase!Q506=Modelo!$G$1:$G$37)*(DataBase!B506=Modelo!$F$1:$F$37),0),3)</f>
        <v>0.17647058823529413</v>
      </c>
      <c r="S506" s="115">
        <f t="shared" si="16"/>
        <v>0</v>
      </c>
      <c r="T506" s="115">
        <f t="shared" si="17"/>
        <v>0</v>
      </c>
    </row>
    <row r="507" spans="1:20" x14ac:dyDescent="0.3">
      <c r="A507" s="115" t="s">
        <v>394</v>
      </c>
      <c r="B507" s="115" t="s">
        <v>379</v>
      </c>
      <c r="C507" s="115" t="s">
        <v>103</v>
      </c>
      <c r="D507" s="115" t="s">
        <v>87</v>
      </c>
      <c r="E507" s="115" t="s">
        <v>86</v>
      </c>
      <c r="F507" s="115" t="s">
        <v>86</v>
      </c>
      <c r="G507" s="115">
        <v>1990</v>
      </c>
      <c r="H507" s="115" t="s">
        <v>125</v>
      </c>
      <c r="I507" s="115">
        <v>0.77142869199999997</v>
      </c>
      <c r="J507" s="115" t="s">
        <v>44</v>
      </c>
      <c r="K507" s="115">
        <f>INDEX(DatosProcesados!$A$1:$BF$101,MATCH(DataBase!A507,DatosProcesados!$A$1:$A$101,0),MATCH(DataBase!J507,DatosProcesados!$A$1:$BF$1,0))</f>
        <v>0</v>
      </c>
      <c r="L507" s="115" t="str">
        <f>INDEX(Modelo!$A$9:$D$89,MATCH(DataBase!$J507,Modelo!$A$9:$A$89,0),MATCH(DataBase!L$1,Modelo!$A$9:$D$9,0))</f>
        <v xml:space="preserve">Impacto social </v>
      </c>
      <c r="M507" s="115" t="str">
        <f>INDEX(Modelo!$A$9:$D$89,MATCH(DataBase!$J507,Modelo!$A$9:$A$89,0),MATCH(DataBase!M$1,Modelo!$A$9:$D$9,0))</f>
        <v>Pilar 4</v>
      </c>
      <c r="N507" s="115" t="str">
        <f>INDEX(Modelo!$A$9:$D$89,MATCH(DataBase!$J507,Modelo!$A$9:$A$89,0),MATCH(DataBase!N$1,Modelo!$A$9:$D$9,0))</f>
        <v>boolean</v>
      </c>
      <c r="O507" s="115" t="b">
        <f t="array" ref="O507">IF(N507="negativo",INDEX($AD$3:$AG$51,MATCH(1,($B507=$AD$3:$AD$51)*($J507=$AE$3:$AE$51),0),3),IF(N507="positivo",INDEX($AD$55:$AG$109,MATCH(1,($B507=$AD$55:$AD$109)*($J507=$AE$55:$AE$109),0),3)))</f>
        <v>0</v>
      </c>
      <c r="P507" s="115" t="b">
        <f t="array" ref="P507">IF(N507="negativo",INDEX($AD$3:$AG$51,MATCH(1,($B507=$AD$3:$AD$51)*($J507=$AE$3:$AE$51),0),4),IF(N507="positivo",INDEX($AD$55:$AG$109,MATCH(1,($B507=$AD$55:$AD$109)*($J507=$AE$55:$AE$109),0),4)))</f>
        <v>0</v>
      </c>
      <c r="Q507" s="115" t="str">
        <f>VLOOKUP(M507,Modelo!$A$2:$C$7,2,0)</f>
        <v>Capital Humano: Bienestar y Desarrollo</v>
      </c>
      <c r="R507" s="118">
        <f t="array" ref="R507">INDEX(Modelo!$F$1:$H$37,MATCH(1,(DataBase!Q507=Modelo!$G$1:$G$37)*(DataBase!B507=Modelo!$F$1:$F$37),0),3)</f>
        <v>0.23809523809523808</v>
      </c>
      <c r="S507" s="115">
        <f t="shared" si="16"/>
        <v>0</v>
      </c>
      <c r="T507" s="115">
        <f t="shared" si="17"/>
        <v>0</v>
      </c>
    </row>
    <row r="508" spans="1:20" x14ac:dyDescent="0.3">
      <c r="A508" s="115" t="s">
        <v>383</v>
      </c>
      <c r="B508" s="115" t="s">
        <v>379</v>
      </c>
      <c r="C508" s="115" t="s">
        <v>103</v>
      </c>
      <c r="D508" s="115" t="s">
        <v>86</v>
      </c>
      <c r="E508" s="115" t="s">
        <v>86</v>
      </c>
      <c r="F508" s="115" t="s">
        <v>86</v>
      </c>
      <c r="G508" s="115">
        <v>2014</v>
      </c>
      <c r="H508" s="115" t="s">
        <v>125</v>
      </c>
      <c r="I508" s="115">
        <v>1.314259836</v>
      </c>
      <c r="J508" s="115" t="s">
        <v>44</v>
      </c>
      <c r="K508" s="115" t="str">
        <f>INDEX(DatosProcesados!$A$1:$BF$101,MATCH(DataBase!A508,DatosProcesados!$A$1:$A$101,0),MATCH(DataBase!J508,DatosProcesados!$A$1:$BF$1,0))</f>
        <v>Si</v>
      </c>
      <c r="L508" s="115" t="str">
        <f>INDEX(Modelo!$A$9:$D$89,MATCH(DataBase!$J508,Modelo!$A$9:$A$89,0),MATCH(DataBase!L$1,Modelo!$A$9:$D$9,0))</f>
        <v xml:space="preserve">Impacto social </v>
      </c>
      <c r="M508" s="115" t="str">
        <f>INDEX(Modelo!$A$9:$D$89,MATCH(DataBase!$J508,Modelo!$A$9:$A$89,0),MATCH(DataBase!M$1,Modelo!$A$9:$D$9,0))</f>
        <v>Pilar 4</v>
      </c>
      <c r="N508" s="115" t="str">
        <f>INDEX(Modelo!$A$9:$D$89,MATCH(DataBase!$J508,Modelo!$A$9:$A$89,0),MATCH(DataBase!N$1,Modelo!$A$9:$D$9,0))</f>
        <v>boolean</v>
      </c>
      <c r="O508" s="115" t="b">
        <f t="array" ref="O508">IF(N508="negativo",INDEX($AD$3:$AG$51,MATCH(1,($B508=$AD$3:$AD$51)*($J508=$AE$3:$AE$51),0),3),IF(N508="positivo",INDEX($AD$55:$AG$109,MATCH(1,($B508=$AD$55:$AD$109)*($J508=$AE$55:$AE$109),0),3)))</f>
        <v>0</v>
      </c>
      <c r="P508" s="115" t="b">
        <f t="array" ref="P508">IF(N508="negativo",INDEX($AD$3:$AG$51,MATCH(1,($B508=$AD$3:$AD$51)*($J508=$AE$3:$AE$51),0),4),IF(N508="positivo",INDEX($AD$55:$AG$109,MATCH(1,($B508=$AD$55:$AD$109)*($J508=$AE$55:$AE$109),0),4)))</f>
        <v>0</v>
      </c>
      <c r="Q508" s="115" t="str">
        <f>VLOOKUP(M508,Modelo!$A$2:$C$7,2,0)</f>
        <v>Capital Humano: Bienestar y Desarrollo</v>
      </c>
      <c r="R508" s="118">
        <f t="array" ref="R508">INDEX(Modelo!$F$1:$H$37,MATCH(1,(DataBase!Q508=Modelo!$G$1:$G$37)*(DataBase!B508=Modelo!$F$1:$F$37),0),3)</f>
        <v>0.23809523809523808</v>
      </c>
      <c r="S508" s="115">
        <f t="shared" si="16"/>
        <v>100</v>
      </c>
      <c r="T508" s="115">
        <f t="shared" si="17"/>
        <v>23.809523809523807</v>
      </c>
    </row>
    <row r="509" spans="1:20" x14ac:dyDescent="0.3">
      <c r="A509" s="115" t="s">
        <v>112</v>
      </c>
      <c r="B509" s="115" t="s">
        <v>84</v>
      </c>
      <c r="C509" s="115" t="s">
        <v>103</v>
      </c>
      <c r="D509" s="115" t="s">
        <v>86</v>
      </c>
      <c r="E509" s="115" t="s">
        <v>86</v>
      </c>
      <c r="F509" s="115" t="s">
        <v>87</v>
      </c>
      <c r="G509" s="115">
        <v>1919</v>
      </c>
      <c r="H509" s="115" t="s">
        <v>125</v>
      </c>
      <c r="I509" s="115">
        <v>15.106042448</v>
      </c>
      <c r="J509" s="115" t="s">
        <v>44</v>
      </c>
      <c r="K509" s="115" t="str">
        <f>INDEX(DatosProcesados!$A$1:$BF$101,MATCH(DataBase!A509,DatosProcesados!$A$1:$A$101,0),MATCH(DataBase!J509,DatosProcesados!$A$1:$BF$1,0))</f>
        <v>Si</v>
      </c>
      <c r="L509" s="115" t="str">
        <f>INDEX(Modelo!$A$9:$D$89,MATCH(DataBase!$J509,Modelo!$A$9:$A$89,0),MATCH(DataBase!L$1,Modelo!$A$9:$D$9,0))</f>
        <v xml:space="preserve">Impacto social </v>
      </c>
      <c r="M509" s="115" t="str">
        <f>INDEX(Modelo!$A$9:$D$89,MATCH(DataBase!$J509,Modelo!$A$9:$A$89,0),MATCH(DataBase!M$1,Modelo!$A$9:$D$9,0))</f>
        <v>Pilar 4</v>
      </c>
      <c r="N509" s="115" t="str">
        <f>INDEX(Modelo!$A$9:$D$89,MATCH(DataBase!$J509,Modelo!$A$9:$A$89,0),MATCH(DataBase!N$1,Modelo!$A$9:$D$9,0))</f>
        <v>boolean</v>
      </c>
      <c r="O509" s="115" t="b">
        <f t="array" ref="O509">IF(N509="negativo",INDEX($AD$3:$AG$51,MATCH(1,($B509=$AD$3:$AD$51)*($J509=$AE$3:$AE$51),0),3),IF(N509="positivo",INDEX($AD$55:$AG$109,MATCH(1,($B509=$AD$55:$AD$109)*($J509=$AE$55:$AE$109),0),3)))</f>
        <v>0</v>
      </c>
      <c r="P509" s="115" t="b">
        <f t="array" ref="P509">IF(N509="negativo",INDEX($AD$3:$AG$51,MATCH(1,($B509=$AD$3:$AD$51)*($J509=$AE$3:$AE$51),0),4),IF(N509="positivo",INDEX($AD$55:$AG$109,MATCH(1,($B509=$AD$55:$AD$109)*($J509=$AE$55:$AE$109),0),4)))</f>
        <v>0</v>
      </c>
      <c r="Q509" s="115" t="str">
        <f>VLOOKUP(M509,Modelo!$A$2:$C$7,2,0)</f>
        <v>Capital Humano: Bienestar y Desarrollo</v>
      </c>
      <c r="R509" s="118">
        <f t="array" ref="R509">INDEX(Modelo!$F$1:$H$37,MATCH(1,(DataBase!Q509=Modelo!$G$1:$G$37)*(DataBase!B509=Modelo!$F$1:$F$37),0),3)</f>
        <v>0.11764705882352941</v>
      </c>
      <c r="S509" s="115">
        <f t="shared" si="16"/>
        <v>100</v>
      </c>
      <c r="T509" s="115">
        <f t="shared" si="17"/>
        <v>11.76470588235294</v>
      </c>
    </row>
    <row r="510" spans="1:20" x14ac:dyDescent="0.3">
      <c r="A510" s="115" t="s">
        <v>471</v>
      </c>
      <c r="B510" s="115" t="s">
        <v>467</v>
      </c>
      <c r="C510" s="115" t="s">
        <v>103</v>
      </c>
      <c r="D510" s="115" t="s">
        <v>86</v>
      </c>
      <c r="E510" s="115" t="s">
        <v>86</v>
      </c>
      <c r="F510" s="115" t="s">
        <v>86</v>
      </c>
      <c r="G510" s="115">
        <v>1987</v>
      </c>
      <c r="H510" s="115" t="s">
        <v>125</v>
      </c>
      <c r="I510" s="115">
        <v>0.711210393</v>
      </c>
      <c r="J510" s="115" t="s">
        <v>44</v>
      </c>
      <c r="K510" s="115">
        <f>INDEX(DatosProcesados!$A$1:$BF$101,MATCH(DataBase!A510,DatosProcesados!$A$1:$A$101,0),MATCH(DataBase!J510,DatosProcesados!$A$1:$BF$1,0))</f>
        <v>0</v>
      </c>
      <c r="L510" s="115" t="str">
        <f>INDEX(Modelo!$A$9:$D$89,MATCH(DataBase!$J510,Modelo!$A$9:$A$89,0),MATCH(DataBase!L$1,Modelo!$A$9:$D$9,0))</f>
        <v xml:space="preserve">Impacto social </v>
      </c>
      <c r="M510" s="115" t="str">
        <f>INDEX(Modelo!$A$9:$D$89,MATCH(DataBase!$J510,Modelo!$A$9:$A$89,0),MATCH(DataBase!M$1,Modelo!$A$9:$D$9,0))</f>
        <v>Pilar 4</v>
      </c>
      <c r="N510" s="115" t="str">
        <f>INDEX(Modelo!$A$9:$D$89,MATCH(DataBase!$J510,Modelo!$A$9:$A$89,0),MATCH(DataBase!N$1,Modelo!$A$9:$D$9,0))</f>
        <v>boolean</v>
      </c>
      <c r="O510" s="115" t="b">
        <f t="array" ref="O510">IF(N510="negativo",INDEX($AD$3:$AG$51,MATCH(1,($B510=$AD$3:$AD$51)*($J510=$AE$3:$AE$51),0),3),IF(N510="positivo",INDEX($AD$55:$AG$109,MATCH(1,($B510=$AD$55:$AD$109)*($J510=$AE$55:$AE$109),0),3)))</f>
        <v>0</v>
      </c>
      <c r="P510" s="115" t="b">
        <f t="array" ref="P510">IF(N510="negativo",INDEX($AD$3:$AG$51,MATCH(1,($B510=$AD$3:$AD$51)*($J510=$AE$3:$AE$51),0),4),IF(N510="positivo",INDEX($AD$55:$AG$109,MATCH(1,($B510=$AD$55:$AD$109)*($J510=$AE$55:$AE$109),0),4)))</f>
        <v>0</v>
      </c>
      <c r="Q510" s="115" t="str">
        <f>VLOOKUP(M510,Modelo!$A$2:$C$7,2,0)</f>
        <v>Capital Humano: Bienestar y Desarrollo</v>
      </c>
      <c r="R510" s="118">
        <f t="array" ref="R510">INDEX(Modelo!$F$1:$H$37,MATCH(1,(DataBase!Q510=Modelo!$G$1:$G$37)*(DataBase!B510=Modelo!$F$1:$F$37),0),3)</f>
        <v>0.14285714285714285</v>
      </c>
      <c r="S510" s="115">
        <f t="shared" si="16"/>
        <v>0</v>
      </c>
      <c r="T510" s="115">
        <f t="shared" si="17"/>
        <v>0</v>
      </c>
    </row>
    <row r="511" spans="1:20" x14ac:dyDescent="0.3">
      <c r="A511" s="115" t="s">
        <v>466</v>
      </c>
      <c r="B511" s="115" t="s">
        <v>467</v>
      </c>
      <c r="C511" s="115" t="s">
        <v>103</v>
      </c>
      <c r="D511" s="115" t="s">
        <v>87</v>
      </c>
      <c r="E511" s="115" t="s">
        <v>86</v>
      </c>
      <c r="F511" s="115" t="s">
        <v>86</v>
      </c>
      <c r="G511" s="115">
        <v>1969</v>
      </c>
      <c r="H511" s="115" t="s">
        <v>125</v>
      </c>
      <c r="I511" s="115">
        <v>2.4231643530000002</v>
      </c>
      <c r="J511" s="115" t="s">
        <v>44</v>
      </c>
      <c r="K511" s="115" t="str">
        <f>INDEX(DatosProcesados!$A$1:$BF$101,MATCH(DataBase!A511,DatosProcesados!$A$1:$A$101,0),MATCH(DataBase!J511,DatosProcesados!$A$1:$BF$1,0))</f>
        <v>No informa</v>
      </c>
      <c r="L511" s="115" t="str">
        <f>INDEX(Modelo!$A$9:$D$89,MATCH(DataBase!$J511,Modelo!$A$9:$A$89,0),MATCH(DataBase!L$1,Modelo!$A$9:$D$9,0))</f>
        <v xml:space="preserve">Impacto social </v>
      </c>
      <c r="M511" s="115" t="str">
        <f>INDEX(Modelo!$A$9:$D$89,MATCH(DataBase!$J511,Modelo!$A$9:$A$89,0),MATCH(DataBase!M$1,Modelo!$A$9:$D$9,0))</f>
        <v>Pilar 4</v>
      </c>
      <c r="N511" s="115" t="str">
        <f>INDEX(Modelo!$A$9:$D$89,MATCH(DataBase!$J511,Modelo!$A$9:$A$89,0),MATCH(DataBase!N$1,Modelo!$A$9:$D$9,0))</f>
        <v>boolean</v>
      </c>
      <c r="O511" s="115" t="b">
        <f t="array" ref="O511">IF(N511="negativo",INDEX($AD$3:$AG$51,MATCH(1,($B511=$AD$3:$AD$51)*($J511=$AE$3:$AE$51),0),3),IF(N511="positivo",INDEX($AD$55:$AG$109,MATCH(1,($B511=$AD$55:$AD$109)*($J511=$AE$55:$AE$109),0),3)))</f>
        <v>0</v>
      </c>
      <c r="P511" s="115" t="b">
        <f t="array" ref="P511">IF(N511="negativo",INDEX($AD$3:$AG$51,MATCH(1,($B511=$AD$3:$AD$51)*($J511=$AE$3:$AE$51),0),4),IF(N511="positivo",INDEX($AD$55:$AG$109,MATCH(1,($B511=$AD$55:$AD$109)*($J511=$AE$55:$AE$109),0),4)))</f>
        <v>0</v>
      </c>
      <c r="Q511" s="115" t="str">
        <f>VLOOKUP(M511,Modelo!$A$2:$C$7,2,0)</f>
        <v>Capital Humano: Bienestar y Desarrollo</v>
      </c>
      <c r="R511" s="118">
        <f t="array" ref="R511">INDEX(Modelo!$F$1:$H$37,MATCH(1,(DataBase!Q511=Modelo!$G$1:$G$37)*(DataBase!B511=Modelo!$F$1:$F$37),0),3)</f>
        <v>0.14285714285714285</v>
      </c>
      <c r="S511" s="115">
        <f t="shared" si="16"/>
        <v>0</v>
      </c>
      <c r="T511" s="115">
        <f t="shared" si="17"/>
        <v>0</v>
      </c>
    </row>
    <row r="512" spans="1:20" x14ac:dyDescent="0.3">
      <c r="A512" s="115" t="s">
        <v>207</v>
      </c>
      <c r="B512" s="115" t="s">
        <v>84</v>
      </c>
      <c r="C512" s="115" t="s">
        <v>103</v>
      </c>
      <c r="D512" s="115" t="s">
        <v>86</v>
      </c>
      <c r="E512" s="115" t="s">
        <v>87</v>
      </c>
      <c r="F512" s="115" t="s">
        <v>86</v>
      </c>
      <c r="G512" s="115">
        <v>1870</v>
      </c>
      <c r="H512" s="115" t="s">
        <v>125</v>
      </c>
      <c r="I512" s="115">
        <v>0</v>
      </c>
      <c r="J512" s="115" t="s">
        <v>44</v>
      </c>
      <c r="K512" s="115" t="str">
        <f>INDEX(DatosProcesados!$A$1:$BF$101,MATCH(DataBase!A512,DatosProcesados!$A$1:$A$101,0),MATCH(DataBase!J512,DatosProcesados!$A$1:$BF$1,0))</f>
        <v>Si</v>
      </c>
      <c r="L512" s="115" t="str">
        <f>INDEX(Modelo!$A$9:$D$89,MATCH(DataBase!$J512,Modelo!$A$9:$A$89,0),MATCH(DataBase!L$1,Modelo!$A$9:$D$9,0))</f>
        <v xml:space="preserve">Impacto social </v>
      </c>
      <c r="M512" s="115" t="str">
        <f>INDEX(Modelo!$A$9:$D$89,MATCH(DataBase!$J512,Modelo!$A$9:$A$89,0),MATCH(DataBase!M$1,Modelo!$A$9:$D$9,0))</f>
        <v>Pilar 4</v>
      </c>
      <c r="N512" s="115" t="str">
        <f>INDEX(Modelo!$A$9:$D$89,MATCH(DataBase!$J512,Modelo!$A$9:$A$89,0),MATCH(DataBase!N$1,Modelo!$A$9:$D$9,0))</f>
        <v>boolean</v>
      </c>
      <c r="O512" s="115" t="b">
        <f t="array" ref="O512">IF(N512="negativo",INDEX($AD$3:$AG$51,MATCH(1,($B512=$AD$3:$AD$51)*($J512=$AE$3:$AE$51),0),3),IF(N512="positivo",INDEX($AD$55:$AG$109,MATCH(1,($B512=$AD$55:$AD$109)*($J512=$AE$55:$AE$109),0),3)))</f>
        <v>0</v>
      </c>
      <c r="P512" s="115" t="b">
        <f t="array" ref="P512">IF(N512="negativo",INDEX($AD$3:$AG$51,MATCH(1,($B512=$AD$3:$AD$51)*($J512=$AE$3:$AE$51),0),4),IF(N512="positivo",INDEX($AD$55:$AG$109,MATCH(1,($B512=$AD$55:$AD$109)*($J512=$AE$55:$AE$109),0),4)))</f>
        <v>0</v>
      </c>
      <c r="Q512" s="115" t="str">
        <f>VLOOKUP(M512,Modelo!$A$2:$C$7,2,0)</f>
        <v>Capital Humano: Bienestar y Desarrollo</v>
      </c>
      <c r="R512" s="118">
        <f t="array" ref="R512">INDEX(Modelo!$F$1:$H$37,MATCH(1,(DataBase!Q512=Modelo!$G$1:$G$37)*(DataBase!B512=Modelo!$F$1:$F$37),0),3)</f>
        <v>0.11764705882352941</v>
      </c>
      <c r="S512" s="115">
        <f t="shared" si="16"/>
        <v>100</v>
      </c>
      <c r="T512" s="115">
        <f t="shared" si="17"/>
        <v>11.76470588235294</v>
      </c>
    </row>
    <row r="513" spans="1:20" x14ac:dyDescent="0.3">
      <c r="A513" s="115" t="s">
        <v>204</v>
      </c>
      <c r="B513" s="115" t="s">
        <v>84</v>
      </c>
      <c r="C513" s="115" t="s">
        <v>103</v>
      </c>
      <c r="D513" s="115" t="s">
        <v>86</v>
      </c>
      <c r="E513" s="115" t="s">
        <v>87</v>
      </c>
      <c r="F513" s="115" t="s">
        <v>87</v>
      </c>
      <c r="G513" s="115">
        <v>1875</v>
      </c>
      <c r="H513" s="115" t="s">
        <v>125</v>
      </c>
      <c r="I513" s="115">
        <v>0</v>
      </c>
      <c r="J513" s="115" t="s">
        <v>44</v>
      </c>
      <c r="K513" s="115" t="str">
        <f>INDEX(DatosProcesados!$A$1:$BF$101,MATCH(DataBase!A513,DatosProcesados!$A$1:$A$101,0),MATCH(DataBase!J513,DatosProcesados!$A$1:$BF$1,0))</f>
        <v>Si</v>
      </c>
      <c r="L513" s="115" t="str">
        <f>INDEX(Modelo!$A$9:$D$89,MATCH(DataBase!$J513,Modelo!$A$9:$A$89,0),MATCH(DataBase!L$1,Modelo!$A$9:$D$9,0))</f>
        <v xml:space="preserve">Impacto social </v>
      </c>
      <c r="M513" s="115" t="str">
        <f>INDEX(Modelo!$A$9:$D$89,MATCH(DataBase!$J513,Modelo!$A$9:$A$89,0),MATCH(DataBase!M$1,Modelo!$A$9:$D$9,0))</f>
        <v>Pilar 4</v>
      </c>
      <c r="N513" s="115" t="str">
        <f>INDEX(Modelo!$A$9:$D$89,MATCH(DataBase!$J513,Modelo!$A$9:$A$89,0),MATCH(DataBase!N$1,Modelo!$A$9:$D$9,0))</f>
        <v>boolean</v>
      </c>
      <c r="O513" s="115" t="b">
        <f t="array" ref="O513">IF(N513="negativo",INDEX($AD$3:$AG$51,MATCH(1,($B513=$AD$3:$AD$51)*($J513=$AE$3:$AE$51),0),3),IF(N513="positivo",INDEX($AD$55:$AG$109,MATCH(1,($B513=$AD$55:$AD$109)*($J513=$AE$55:$AE$109),0),3)))</f>
        <v>0</v>
      </c>
      <c r="P513" s="115" t="b">
        <f t="array" ref="P513">IF(N513="negativo",INDEX($AD$3:$AG$51,MATCH(1,($B513=$AD$3:$AD$51)*($J513=$AE$3:$AE$51),0),4),IF(N513="positivo",INDEX($AD$55:$AG$109,MATCH(1,($B513=$AD$55:$AD$109)*($J513=$AE$55:$AE$109),0),4)))</f>
        <v>0</v>
      </c>
      <c r="Q513" s="115" t="str">
        <f>VLOOKUP(M513,Modelo!$A$2:$C$7,2,0)</f>
        <v>Capital Humano: Bienestar y Desarrollo</v>
      </c>
      <c r="R513" s="118">
        <f t="array" ref="R513">INDEX(Modelo!$F$1:$H$37,MATCH(1,(DataBase!Q513=Modelo!$G$1:$G$37)*(DataBase!B513=Modelo!$F$1:$F$37),0),3)</f>
        <v>0.11764705882352941</v>
      </c>
      <c r="S513" s="115">
        <f t="shared" si="16"/>
        <v>100</v>
      </c>
      <c r="T513" s="115">
        <f t="shared" si="17"/>
        <v>11.76470588235294</v>
      </c>
    </row>
    <row r="514" spans="1:20" x14ac:dyDescent="0.3">
      <c r="A514" s="115" t="s">
        <v>226</v>
      </c>
      <c r="B514" s="115" t="s">
        <v>216</v>
      </c>
      <c r="C514" s="115" t="s">
        <v>103</v>
      </c>
      <c r="D514" s="115" t="s">
        <v>86</v>
      </c>
      <c r="E514" s="115" t="s">
        <v>86</v>
      </c>
      <c r="F514" s="115" t="s">
        <v>87</v>
      </c>
      <c r="G514" s="115">
        <v>1889</v>
      </c>
      <c r="H514" s="115" t="s">
        <v>125</v>
      </c>
      <c r="I514" s="115">
        <v>8.6157743510000007</v>
      </c>
      <c r="J514" s="115" t="s">
        <v>44</v>
      </c>
      <c r="K514" s="115" t="str">
        <f>INDEX(DatosProcesados!$A$1:$BF$101,MATCH(DataBase!A514,DatosProcesados!$A$1:$A$101,0),MATCH(DataBase!J514,DatosProcesados!$A$1:$BF$1,0))</f>
        <v>No</v>
      </c>
      <c r="L514" s="115" t="str">
        <f>INDEX(Modelo!$A$9:$D$89,MATCH(DataBase!$J514,Modelo!$A$9:$A$89,0),MATCH(DataBase!L$1,Modelo!$A$9:$D$9,0))</f>
        <v xml:space="preserve">Impacto social </v>
      </c>
      <c r="M514" s="115" t="str">
        <f>INDEX(Modelo!$A$9:$D$89,MATCH(DataBase!$J514,Modelo!$A$9:$A$89,0),MATCH(DataBase!M$1,Modelo!$A$9:$D$9,0))</f>
        <v>Pilar 4</v>
      </c>
      <c r="N514" s="115" t="str">
        <f>INDEX(Modelo!$A$9:$D$89,MATCH(DataBase!$J514,Modelo!$A$9:$A$89,0),MATCH(DataBase!N$1,Modelo!$A$9:$D$9,0))</f>
        <v>boolean</v>
      </c>
      <c r="O514" s="115" t="b">
        <f t="array" ref="O514">IF(N514="negativo",INDEX($AD$3:$AG$51,MATCH(1,($B514=$AD$3:$AD$51)*($J514=$AE$3:$AE$51),0),3),IF(N514="positivo",INDEX($AD$55:$AG$109,MATCH(1,($B514=$AD$55:$AD$109)*($J514=$AE$55:$AE$109),0),3)))</f>
        <v>0</v>
      </c>
      <c r="P514" s="115" t="b">
        <f t="array" ref="P514">IF(N514="negativo",INDEX($AD$3:$AG$51,MATCH(1,($B514=$AD$3:$AD$51)*($J514=$AE$3:$AE$51),0),4),IF(N514="positivo",INDEX($AD$55:$AG$109,MATCH(1,($B514=$AD$55:$AD$109)*($J514=$AE$55:$AE$109),0),4)))</f>
        <v>0</v>
      </c>
      <c r="Q514" s="115" t="str">
        <f>VLOOKUP(M514,Modelo!$A$2:$C$7,2,0)</f>
        <v>Capital Humano: Bienestar y Desarrollo</v>
      </c>
      <c r="R514" s="118">
        <f t="array" ref="R514">INDEX(Modelo!$F$1:$H$37,MATCH(1,(DataBase!Q514=Modelo!$G$1:$G$37)*(DataBase!B514=Modelo!$F$1:$F$37),0),3)</f>
        <v>0.21052631578947367</v>
      </c>
      <c r="S514" s="115">
        <f t="shared" si="16"/>
        <v>0</v>
      </c>
      <c r="T514" s="115">
        <f t="shared" si="17"/>
        <v>0</v>
      </c>
    </row>
    <row r="515" spans="1:20" x14ac:dyDescent="0.3">
      <c r="A515" s="115" t="s">
        <v>287</v>
      </c>
      <c r="B515" s="115" t="s">
        <v>216</v>
      </c>
      <c r="C515" s="115" t="s">
        <v>103</v>
      </c>
      <c r="D515" s="115" t="s">
        <v>86</v>
      </c>
      <c r="E515" s="115" t="s">
        <v>86</v>
      </c>
      <c r="F515" s="115" t="s">
        <v>87</v>
      </c>
      <c r="G515" s="115">
        <v>2000</v>
      </c>
      <c r="H515" s="115" t="s">
        <v>125</v>
      </c>
      <c r="I515" s="115">
        <v>1.8730507999999999</v>
      </c>
      <c r="J515" s="115" t="s">
        <v>44</v>
      </c>
      <c r="K515" s="115" t="str">
        <f>INDEX(DatosProcesados!$A$1:$BF$101,MATCH(DataBase!A515,DatosProcesados!$A$1:$A$101,0),MATCH(DataBase!J515,DatosProcesados!$A$1:$BF$1,0))</f>
        <v>Si</v>
      </c>
      <c r="L515" s="115" t="str">
        <f>INDEX(Modelo!$A$9:$D$89,MATCH(DataBase!$J515,Modelo!$A$9:$A$89,0),MATCH(DataBase!L$1,Modelo!$A$9:$D$9,0))</f>
        <v xml:space="preserve">Impacto social </v>
      </c>
      <c r="M515" s="115" t="str">
        <f>INDEX(Modelo!$A$9:$D$89,MATCH(DataBase!$J515,Modelo!$A$9:$A$89,0),MATCH(DataBase!M$1,Modelo!$A$9:$D$9,0))</f>
        <v>Pilar 4</v>
      </c>
      <c r="N515" s="115" t="str">
        <f>INDEX(Modelo!$A$9:$D$89,MATCH(DataBase!$J515,Modelo!$A$9:$A$89,0),MATCH(DataBase!N$1,Modelo!$A$9:$D$9,0))</f>
        <v>boolean</v>
      </c>
      <c r="O515" s="115" t="b">
        <f t="array" ref="O515">IF(N515="negativo",INDEX($AD$3:$AG$51,MATCH(1,($B515=$AD$3:$AD$51)*($J515=$AE$3:$AE$51),0),3),IF(N515="positivo",INDEX($AD$55:$AG$109,MATCH(1,($B515=$AD$55:$AD$109)*($J515=$AE$55:$AE$109),0),3)))</f>
        <v>0</v>
      </c>
      <c r="P515" s="115" t="b">
        <f t="array" ref="P515">IF(N515="negativo",INDEX($AD$3:$AG$51,MATCH(1,($B515=$AD$3:$AD$51)*($J515=$AE$3:$AE$51),0),4),IF(N515="positivo",INDEX($AD$55:$AG$109,MATCH(1,($B515=$AD$55:$AD$109)*($J515=$AE$55:$AE$109),0),4)))</f>
        <v>0</v>
      </c>
      <c r="Q515" s="115" t="str">
        <f>VLOOKUP(M515,Modelo!$A$2:$C$7,2,0)</f>
        <v>Capital Humano: Bienestar y Desarrollo</v>
      </c>
      <c r="R515" s="118">
        <f t="array" ref="R515">INDEX(Modelo!$F$1:$H$37,MATCH(1,(DataBase!Q515=Modelo!$G$1:$G$37)*(DataBase!B515=Modelo!$F$1:$F$37),0),3)</f>
        <v>0.21052631578947367</v>
      </c>
      <c r="S515" s="115">
        <f t="shared" ref="S515:S578" si="18">IFERROR(IF(N515="boolean",IF(K515="Si",100,0),IF(N515="scale",IF(K515=2,100,IF(K515=1,50,0)),IF(N515="positivo",100*((K515-P515)/(O515-P515)),100*(1-((K515-P515)/(O515-P515)))))),0)</f>
        <v>100</v>
      </c>
      <c r="T515" s="115">
        <f t="shared" ref="T515:T578" si="19">S515*R515</f>
        <v>21.052631578947366</v>
      </c>
    </row>
    <row r="516" spans="1:20" x14ac:dyDescent="0.3">
      <c r="A516" s="115" t="s">
        <v>345</v>
      </c>
      <c r="B516" s="115" t="s">
        <v>313</v>
      </c>
      <c r="C516" s="115" t="s">
        <v>103</v>
      </c>
      <c r="D516" s="115" t="s">
        <v>86</v>
      </c>
      <c r="E516" s="115" t="s">
        <v>86</v>
      </c>
      <c r="F516" s="115" t="s">
        <v>86</v>
      </c>
      <c r="G516" s="115">
        <v>2004</v>
      </c>
      <c r="H516" s="115" t="s">
        <v>125</v>
      </c>
      <c r="I516" s="115">
        <v>4.5125503050000004</v>
      </c>
      <c r="J516" s="115" t="s">
        <v>44</v>
      </c>
      <c r="K516" s="115">
        <f>INDEX(DatosProcesados!$A$1:$BF$101,MATCH(DataBase!A516,DatosProcesados!$A$1:$A$101,0),MATCH(DataBase!J516,DatosProcesados!$A$1:$BF$1,0))</f>
        <v>0</v>
      </c>
      <c r="L516" s="115" t="str">
        <f>INDEX(Modelo!$A$9:$D$89,MATCH(DataBase!$J516,Modelo!$A$9:$A$89,0),MATCH(DataBase!L$1,Modelo!$A$9:$D$9,0))</f>
        <v xml:space="preserve">Impacto social </v>
      </c>
      <c r="M516" s="115" t="str">
        <f>INDEX(Modelo!$A$9:$D$89,MATCH(DataBase!$J516,Modelo!$A$9:$A$89,0),MATCH(DataBase!M$1,Modelo!$A$9:$D$9,0))</f>
        <v>Pilar 4</v>
      </c>
      <c r="N516" s="115" t="str">
        <f>INDEX(Modelo!$A$9:$D$89,MATCH(DataBase!$J516,Modelo!$A$9:$A$89,0),MATCH(DataBase!N$1,Modelo!$A$9:$D$9,0))</f>
        <v>boolean</v>
      </c>
      <c r="O516" s="115" t="b">
        <f t="array" ref="O516">IF(N516="negativo",INDEX($AD$3:$AG$51,MATCH(1,($B516=$AD$3:$AD$51)*($J516=$AE$3:$AE$51),0),3),IF(N516="positivo",INDEX($AD$55:$AG$109,MATCH(1,($B516=$AD$55:$AD$109)*($J516=$AE$55:$AE$109),0),3)))</f>
        <v>0</v>
      </c>
      <c r="P516" s="115" t="b">
        <f t="array" ref="P516">IF(N516="negativo",INDEX($AD$3:$AG$51,MATCH(1,($B516=$AD$3:$AD$51)*($J516=$AE$3:$AE$51),0),4),IF(N516="positivo",INDEX($AD$55:$AG$109,MATCH(1,($B516=$AD$55:$AD$109)*($J516=$AE$55:$AE$109),0),4)))</f>
        <v>0</v>
      </c>
      <c r="Q516" s="115" t="str">
        <f>VLOOKUP(M516,Modelo!$A$2:$C$7,2,0)</f>
        <v>Capital Humano: Bienestar y Desarrollo</v>
      </c>
      <c r="R516" s="118">
        <f t="array" ref="R516">INDEX(Modelo!$F$1:$H$37,MATCH(1,(DataBase!Q516=Modelo!$G$1:$G$37)*(DataBase!B516=Modelo!$F$1:$F$37),0),3)</f>
        <v>0.17647058823529413</v>
      </c>
      <c r="S516" s="115">
        <f t="shared" si="18"/>
        <v>0</v>
      </c>
      <c r="T516" s="115">
        <f t="shared" si="19"/>
        <v>0</v>
      </c>
    </row>
    <row r="517" spans="1:20" x14ac:dyDescent="0.3">
      <c r="A517" s="115" t="s">
        <v>464</v>
      </c>
      <c r="B517" s="115" t="s">
        <v>407</v>
      </c>
      <c r="C517" s="115" t="s">
        <v>103</v>
      </c>
      <c r="D517" s="115" t="s">
        <v>86</v>
      </c>
      <c r="E517" s="115" t="s">
        <v>86</v>
      </c>
      <c r="F517" s="115" t="s">
        <v>87</v>
      </c>
      <c r="G517" s="115">
        <v>1990</v>
      </c>
      <c r="H517" s="115" t="s">
        <v>281</v>
      </c>
      <c r="I517" s="115">
        <v>0.89502277900000005</v>
      </c>
      <c r="J517" s="115" t="s">
        <v>44</v>
      </c>
      <c r="K517" s="115" t="str">
        <f>INDEX(DatosProcesados!$A$1:$BF$101,MATCH(DataBase!A517,DatosProcesados!$A$1:$A$101,0),MATCH(DataBase!J517,DatosProcesados!$A$1:$BF$1,0))</f>
        <v>No</v>
      </c>
      <c r="L517" s="115" t="str">
        <f>INDEX(Modelo!$A$9:$D$89,MATCH(DataBase!$J517,Modelo!$A$9:$A$89,0),MATCH(DataBase!L$1,Modelo!$A$9:$D$9,0))</f>
        <v xml:space="preserve">Impacto social </v>
      </c>
      <c r="M517" s="115" t="str">
        <f>INDEX(Modelo!$A$9:$D$89,MATCH(DataBase!$J517,Modelo!$A$9:$A$89,0),MATCH(DataBase!M$1,Modelo!$A$9:$D$9,0))</f>
        <v>Pilar 4</v>
      </c>
      <c r="N517" s="115" t="str">
        <f>INDEX(Modelo!$A$9:$D$89,MATCH(DataBase!$J517,Modelo!$A$9:$A$89,0),MATCH(DataBase!N$1,Modelo!$A$9:$D$9,0))</f>
        <v>boolean</v>
      </c>
      <c r="O517" s="115" t="b">
        <f t="array" ref="O517">IF(N517="negativo",INDEX($AD$3:$AG$51,MATCH(1,($B517=$AD$3:$AD$51)*($J517=$AE$3:$AE$51),0),3),IF(N517="positivo",INDEX($AD$55:$AG$109,MATCH(1,($B517=$AD$55:$AD$109)*($J517=$AE$55:$AE$109),0),3)))</f>
        <v>0</v>
      </c>
      <c r="P517" s="115" t="b">
        <f t="array" ref="P517">IF(N517="negativo",INDEX($AD$3:$AG$51,MATCH(1,($B517=$AD$3:$AD$51)*($J517=$AE$3:$AE$51),0),4),IF(N517="positivo",INDEX($AD$55:$AG$109,MATCH(1,($B517=$AD$55:$AD$109)*($J517=$AE$55:$AE$109),0),4)))</f>
        <v>0</v>
      </c>
      <c r="Q517" s="115" t="str">
        <f>VLOOKUP(M517,Modelo!$A$2:$C$7,2,0)</f>
        <v>Capital Humano: Bienestar y Desarrollo</v>
      </c>
      <c r="R517" s="118">
        <f t="array" ref="R517">INDEX(Modelo!$F$1:$H$37,MATCH(1,(DataBase!Q517=Modelo!$G$1:$G$37)*(DataBase!B517=Modelo!$F$1:$F$37),0),3)</f>
        <v>0.19230769230769232</v>
      </c>
      <c r="S517" s="115">
        <f t="shared" si="18"/>
        <v>0</v>
      </c>
      <c r="T517" s="115">
        <f t="shared" si="19"/>
        <v>0</v>
      </c>
    </row>
    <row r="518" spans="1:20" x14ac:dyDescent="0.3">
      <c r="A518" s="115" t="s">
        <v>296</v>
      </c>
      <c r="B518" s="115" t="s">
        <v>216</v>
      </c>
      <c r="C518" s="115" t="s">
        <v>103</v>
      </c>
      <c r="D518" s="115" t="s">
        <v>86</v>
      </c>
      <c r="E518" s="115" t="s">
        <v>86</v>
      </c>
      <c r="F518" s="115" t="s">
        <v>87</v>
      </c>
      <c r="G518" s="115">
        <v>1944</v>
      </c>
      <c r="H518" s="115" t="s">
        <v>125</v>
      </c>
      <c r="I518" s="115">
        <v>1.7785578609999999</v>
      </c>
      <c r="J518" s="115" t="s">
        <v>44</v>
      </c>
      <c r="K518" s="115" t="str">
        <f>INDEX(DatosProcesados!$A$1:$BF$101,MATCH(DataBase!A518,DatosProcesados!$A$1:$A$101,0),MATCH(DataBase!J518,DatosProcesados!$A$1:$BF$1,0))</f>
        <v>Si</v>
      </c>
      <c r="L518" s="115" t="str">
        <f>INDEX(Modelo!$A$9:$D$89,MATCH(DataBase!$J518,Modelo!$A$9:$A$89,0),MATCH(DataBase!L$1,Modelo!$A$9:$D$9,0))</f>
        <v xml:space="preserve">Impacto social </v>
      </c>
      <c r="M518" s="115" t="str">
        <f>INDEX(Modelo!$A$9:$D$89,MATCH(DataBase!$J518,Modelo!$A$9:$A$89,0),MATCH(DataBase!M$1,Modelo!$A$9:$D$9,0))</f>
        <v>Pilar 4</v>
      </c>
      <c r="N518" s="115" t="str">
        <f>INDEX(Modelo!$A$9:$D$89,MATCH(DataBase!$J518,Modelo!$A$9:$A$89,0),MATCH(DataBase!N$1,Modelo!$A$9:$D$9,0))</f>
        <v>boolean</v>
      </c>
      <c r="O518" s="115" t="b">
        <f t="array" ref="O518">IF(N518="negativo",INDEX($AD$3:$AG$51,MATCH(1,($B518=$AD$3:$AD$51)*($J518=$AE$3:$AE$51),0),3),IF(N518="positivo",INDEX($AD$55:$AG$109,MATCH(1,($B518=$AD$55:$AD$109)*($J518=$AE$55:$AE$109),0),3)))</f>
        <v>0</v>
      </c>
      <c r="P518" s="115" t="b">
        <f t="array" ref="P518">IF(N518="negativo",INDEX($AD$3:$AG$51,MATCH(1,($B518=$AD$3:$AD$51)*($J518=$AE$3:$AE$51),0),4),IF(N518="positivo",INDEX($AD$55:$AG$109,MATCH(1,($B518=$AD$55:$AD$109)*($J518=$AE$55:$AE$109),0),4)))</f>
        <v>0</v>
      </c>
      <c r="Q518" s="115" t="str">
        <f>VLOOKUP(M518,Modelo!$A$2:$C$7,2,0)</f>
        <v>Capital Humano: Bienestar y Desarrollo</v>
      </c>
      <c r="R518" s="118">
        <f t="array" ref="R518">INDEX(Modelo!$F$1:$H$37,MATCH(1,(DataBase!Q518=Modelo!$G$1:$G$37)*(DataBase!B518=Modelo!$F$1:$F$37),0),3)</f>
        <v>0.21052631578947367</v>
      </c>
      <c r="S518" s="115">
        <f t="shared" si="18"/>
        <v>100</v>
      </c>
      <c r="T518" s="115">
        <f t="shared" si="19"/>
        <v>21.052631578947366</v>
      </c>
    </row>
    <row r="519" spans="1:20" x14ac:dyDescent="0.3">
      <c r="A519" s="115" t="s">
        <v>134</v>
      </c>
      <c r="B519" s="115" t="s">
        <v>84</v>
      </c>
      <c r="C519" s="115" t="s">
        <v>103</v>
      </c>
      <c r="D519" s="115" t="s">
        <v>86</v>
      </c>
      <c r="E519" s="115" t="s">
        <v>87</v>
      </c>
      <c r="F519" s="115" t="s">
        <v>87</v>
      </c>
      <c r="G519" s="115">
        <v>2001</v>
      </c>
      <c r="H519" s="115" t="s">
        <v>125</v>
      </c>
      <c r="I519" s="115">
        <v>6.5475670460000002</v>
      </c>
      <c r="J519" s="115" t="s">
        <v>44</v>
      </c>
      <c r="K519" s="115" t="str">
        <f>INDEX(DatosProcesados!$A$1:$BF$101,MATCH(DataBase!A519,DatosProcesados!$A$1:$A$101,0),MATCH(DataBase!J519,DatosProcesados!$A$1:$BF$1,0))</f>
        <v>Si</v>
      </c>
      <c r="L519" s="115" t="str">
        <f>INDEX(Modelo!$A$9:$D$89,MATCH(DataBase!$J519,Modelo!$A$9:$A$89,0),MATCH(DataBase!L$1,Modelo!$A$9:$D$9,0))</f>
        <v xml:space="preserve">Impacto social </v>
      </c>
      <c r="M519" s="115" t="str">
        <f>INDEX(Modelo!$A$9:$D$89,MATCH(DataBase!$J519,Modelo!$A$9:$A$89,0),MATCH(DataBase!M$1,Modelo!$A$9:$D$9,0))</f>
        <v>Pilar 4</v>
      </c>
      <c r="N519" s="115" t="str">
        <f>INDEX(Modelo!$A$9:$D$89,MATCH(DataBase!$J519,Modelo!$A$9:$A$89,0),MATCH(DataBase!N$1,Modelo!$A$9:$D$9,0))</f>
        <v>boolean</v>
      </c>
      <c r="O519" s="115" t="b">
        <f t="array" ref="O519">IF(N519="negativo",INDEX($AD$3:$AG$51,MATCH(1,($B519=$AD$3:$AD$51)*($J519=$AE$3:$AE$51),0),3),IF(N519="positivo",INDEX($AD$55:$AG$109,MATCH(1,($B519=$AD$55:$AD$109)*($J519=$AE$55:$AE$109),0),3)))</f>
        <v>0</v>
      </c>
      <c r="P519" s="115" t="b">
        <f t="array" ref="P519">IF(N519="negativo",INDEX($AD$3:$AG$51,MATCH(1,($B519=$AD$3:$AD$51)*($J519=$AE$3:$AE$51),0),4),IF(N519="positivo",INDEX($AD$55:$AG$109,MATCH(1,($B519=$AD$55:$AD$109)*($J519=$AE$55:$AE$109),0),4)))</f>
        <v>0</v>
      </c>
      <c r="Q519" s="115" t="str">
        <f>VLOOKUP(M519,Modelo!$A$2:$C$7,2,0)</f>
        <v>Capital Humano: Bienestar y Desarrollo</v>
      </c>
      <c r="R519" s="118">
        <f t="array" ref="R519">INDEX(Modelo!$F$1:$H$37,MATCH(1,(DataBase!Q519=Modelo!$G$1:$G$37)*(DataBase!B519=Modelo!$F$1:$F$37),0),3)</f>
        <v>0.11764705882352941</v>
      </c>
      <c r="S519" s="115">
        <f t="shared" si="18"/>
        <v>100</v>
      </c>
      <c r="T519" s="115">
        <f t="shared" si="19"/>
        <v>11.76470588235294</v>
      </c>
    </row>
    <row r="520" spans="1:20" x14ac:dyDescent="0.3">
      <c r="A520" s="115" t="s">
        <v>290</v>
      </c>
      <c r="B520" s="115" t="s">
        <v>216</v>
      </c>
      <c r="C520" s="115" t="s">
        <v>103</v>
      </c>
      <c r="D520" s="115" t="s">
        <v>86</v>
      </c>
      <c r="E520" s="115" t="s">
        <v>87</v>
      </c>
      <c r="F520" s="115" t="s">
        <v>87</v>
      </c>
      <c r="G520" s="115">
        <v>1934</v>
      </c>
      <c r="H520" s="115" t="s">
        <v>125</v>
      </c>
      <c r="I520" s="115">
        <v>1.84479215</v>
      </c>
      <c r="J520" s="115" t="s">
        <v>44</v>
      </c>
      <c r="K520" s="115" t="str">
        <f>INDEX(DatosProcesados!$A$1:$BF$101,MATCH(DataBase!A520,DatosProcesados!$A$1:$A$101,0),MATCH(DataBase!J520,DatosProcesados!$A$1:$BF$1,0))</f>
        <v>Si</v>
      </c>
      <c r="L520" s="115" t="str">
        <f>INDEX(Modelo!$A$9:$D$89,MATCH(DataBase!$J520,Modelo!$A$9:$A$89,0),MATCH(DataBase!L$1,Modelo!$A$9:$D$9,0))</f>
        <v xml:space="preserve">Impacto social </v>
      </c>
      <c r="M520" s="115" t="str">
        <f>INDEX(Modelo!$A$9:$D$89,MATCH(DataBase!$J520,Modelo!$A$9:$A$89,0),MATCH(DataBase!M$1,Modelo!$A$9:$D$9,0))</f>
        <v>Pilar 4</v>
      </c>
      <c r="N520" s="115" t="str">
        <f>INDEX(Modelo!$A$9:$D$89,MATCH(DataBase!$J520,Modelo!$A$9:$A$89,0),MATCH(DataBase!N$1,Modelo!$A$9:$D$9,0))</f>
        <v>boolean</v>
      </c>
      <c r="O520" s="115" t="b">
        <f t="array" ref="O520">IF(N520="negativo",INDEX($AD$3:$AG$51,MATCH(1,($B520=$AD$3:$AD$51)*($J520=$AE$3:$AE$51),0),3),IF(N520="positivo",INDEX($AD$55:$AG$109,MATCH(1,($B520=$AD$55:$AD$109)*($J520=$AE$55:$AE$109),0),3)))</f>
        <v>0</v>
      </c>
      <c r="P520" s="115" t="b">
        <f t="array" ref="P520">IF(N520="negativo",INDEX($AD$3:$AG$51,MATCH(1,($B520=$AD$3:$AD$51)*($J520=$AE$3:$AE$51),0),4),IF(N520="positivo",INDEX($AD$55:$AG$109,MATCH(1,($B520=$AD$55:$AD$109)*($J520=$AE$55:$AE$109),0),4)))</f>
        <v>0</v>
      </c>
      <c r="Q520" s="115" t="str">
        <f>VLOOKUP(M520,Modelo!$A$2:$C$7,2,0)</f>
        <v>Capital Humano: Bienestar y Desarrollo</v>
      </c>
      <c r="R520" s="118">
        <f t="array" ref="R520">INDEX(Modelo!$F$1:$H$37,MATCH(1,(DataBase!Q520=Modelo!$G$1:$G$37)*(DataBase!B520=Modelo!$F$1:$F$37),0),3)</f>
        <v>0.21052631578947367</v>
      </c>
      <c r="S520" s="115">
        <f t="shared" si="18"/>
        <v>100</v>
      </c>
      <c r="T520" s="115">
        <f t="shared" si="19"/>
        <v>21.052631578947366</v>
      </c>
    </row>
    <row r="521" spans="1:20" x14ac:dyDescent="0.3">
      <c r="A521" s="115" t="s">
        <v>346</v>
      </c>
      <c r="B521" s="115" t="s">
        <v>313</v>
      </c>
      <c r="C521" s="115" t="s">
        <v>103</v>
      </c>
      <c r="D521" s="115" t="s">
        <v>87</v>
      </c>
      <c r="E521" s="115" t="s">
        <v>87</v>
      </c>
      <c r="F521" s="115" t="s">
        <v>87</v>
      </c>
      <c r="G521" s="115">
        <v>1960</v>
      </c>
      <c r="H521" s="115" t="s">
        <v>177</v>
      </c>
      <c r="I521" s="115">
        <v>4.2128666020000001</v>
      </c>
      <c r="J521" s="115" t="s">
        <v>44</v>
      </c>
      <c r="K521" s="115" t="str">
        <f>INDEX(DatosProcesados!$A$1:$BF$101,MATCH(DataBase!A521,DatosProcesados!$A$1:$A$101,0),MATCH(DataBase!J521,DatosProcesados!$A$1:$BF$1,0))</f>
        <v>Si</v>
      </c>
      <c r="L521" s="115" t="str">
        <f>INDEX(Modelo!$A$9:$D$89,MATCH(DataBase!$J521,Modelo!$A$9:$A$89,0),MATCH(DataBase!L$1,Modelo!$A$9:$D$9,0))</f>
        <v xml:space="preserve">Impacto social </v>
      </c>
      <c r="M521" s="115" t="str">
        <f>INDEX(Modelo!$A$9:$D$89,MATCH(DataBase!$J521,Modelo!$A$9:$A$89,0),MATCH(DataBase!M$1,Modelo!$A$9:$D$9,0))</f>
        <v>Pilar 4</v>
      </c>
      <c r="N521" s="115" t="str">
        <f>INDEX(Modelo!$A$9:$D$89,MATCH(DataBase!$J521,Modelo!$A$9:$A$89,0),MATCH(DataBase!N$1,Modelo!$A$9:$D$9,0))</f>
        <v>boolean</v>
      </c>
      <c r="O521" s="115" t="b">
        <f t="array" ref="O521">IF(N521="negativo",INDEX($AD$3:$AG$51,MATCH(1,($B521=$AD$3:$AD$51)*($J521=$AE$3:$AE$51),0),3),IF(N521="positivo",INDEX($AD$55:$AG$109,MATCH(1,($B521=$AD$55:$AD$109)*($J521=$AE$55:$AE$109),0),3)))</f>
        <v>0</v>
      </c>
      <c r="P521" s="115" t="b">
        <f t="array" ref="P521">IF(N521="negativo",INDEX($AD$3:$AG$51,MATCH(1,($B521=$AD$3:$AD$51)*($J521=$AE$3:$AE$51),0),4),IF(N521="positivo",INDEX($AD$55:$AG$109,MATCH(1,($B521=$AD$55:$AD$109)*($J521=$AE$55:$AE$109),0),4)))</f>
        <v>0</v>
      </c>
      <c r="Q521" s="115" t="str">
        <f>VLOOKUP(M521,Modelo!$A$2:$C$7,2,0)</f>
        <v>Capital Humano: Bienestar y Desarrollo</v>
      </c>
      <c r="R521" s="118">
        <f t="array" ref="R521">INDEX(Modelo!$F$1:$H$37,MATCH(1,(DataBase!Q521=Modelo!$G$1:$G$37)*(DataBase!B521=Modelo!$F$1:$F$37),0),3)</f>
        <v>0.17647058823529413</v>
      </c>
      <c r="S521" s="115">
        <f t="shared" si="18"/>
        <v>100</v>
      </c>
      <c r="T521" s="115">
        <f t="shared" si="19"/>
        <v>17.647058823529413</v>
      </c>
    </row>
    <row r="522" spans="1:20" x14ac:dyDescent="0.3">
      <c r="A522" s="115" t="s">
        <v>124</v>
      </c>
      <c r="B522" s="115" t="s">
        <v>84</v>
      </c>
      <c r="C522" s="115" t="s">
        <v>97</v>
      </c>
      <c r="D522" s="115" t="s">
        <v>86</v>
      </c>
      <c r="E522" s="115" t="s">
        <v>86</v>
      </c>
      <c r="F522" s="115" t="s">
        <v>86</v>
      </c>
      <c r="G522" s="115">
        <v>2012</v>
      </c>
      <c r="H522" s="115" t="s">
        <v>125</v>
      </c>
      <c r="I522" s="115">
        <v>9.9777362400000005</v>
      </c>
      <c r="J522" s="115" t="s">
        <v>44</v>
      </c>
      <c r="K522" s="115" t="str">
        <f>INDEX(DatosProcesados!$A$1:$BF$101,MATCH(DataBase!A522,DatosProcesados!$A$1:$A$101,0),MATCH(DataBase!J522,DatosProcesados!$A$1:$BF$1,0))</f>
        <v>Si</v>
      </c>
      <c r="L522" s="115" t="str">
        <f>INDEX(Modelo!$A$9:$D$89,MATCH(DataBase!$J522,Modelo!$A$9:$A$89,0),MATCH(DataBase!L$1,Modelo!$A$9:$D$9,0))</f>
        <v xml:space="preserve">Impacto social </v>
      </c>
      <c r="M522" s="115" t="str">
        <f>INDEX(Modelo!$A$9:$D$89,MATCH(DataBase!$J522,Modelo!$A$9:$A$89,0),MATCH(DataBase!M$1,Modelo!$A$9:$D$9,0))</f>
        <v>Pilar 4</v>
      </c>
      <c r="N522" s="115" t="str">
        <f>INDEX(Modelo!$A$9:$D$89,MATCH(DataBase!$J522,Modelo!$A$9:$A$89,0),MATCH(DataBase!N$1,Modelo!$A$9:$D$9,0))</f>
        <v>boolean</v>
      </c>
      <c r="O522" s="115" t="b">
        <f t="array" ref="O522">IF(N522="negativo",INDEX($AD$3:$AG$51,MATCH(1,($B522=$AD$3:$AD$51)*($J522=$AE$3:$AE$51),0),3),IF(N522="positivo",INDEX($AD$55:$AG$109,MATCH(1,($B522=$AD$55:$AD$109)*($J522=$AE$55:$AE$109),0),3)))</f>
        <v>0</v>
      </c>
      <c r="P522" s="115" t="b">
        <f t="array" ref="P522">IF(N522="negativo",INDEX($AD$3:$AG$51,MATCH(1,($B522=$AD$3:$AD$51)*($J522=$AE$3:$AE$51),0),4),IF(N522="positivo",INDEX($AD$55:$AG$109,MATCH(1,($B522=$AD$55:$AD$109)*($J522=$AE$55:$AE$109),0),4)))</f>
        <v>0</v>
      </c>
      <c r="Q522" s="115" t="str">
        <f>VLOOKUP(M522,Modelo!$A$2:$C$7,2,0)</f>
        <v>Capital Humano: Bienestar y Desarrollo</v>
      </c>
      <c r="R522" s="118">
        <f t="array" ref="R522">INDEX(Modelo!$F$1:$H$37,MATCH(1,(DataBase!Q522=Modelo!$G$1:$G$37)*(DataBase!B522=Modelo!$F$1:$F$37),0),3)</f>
        <v>0.11764705882352941</v>
      </c>
      <c r="S522" s="115">
        <f t="shared" si="18"/>
        <v>100</v>
      </c>
      <c r="T522" s="115">
        <f t="shared" si="19"/>
        <v>11.76470588235294</v>
      </c>
    </row>
    <row r="523" spans="1:20" x14ac:dyDescent="0.3">
      <c r="A523" s="115" t="s">
        <v>414</v>
      </c>
      <c r="B523" s="115" t="s">
        <v>407</v>
      </c>
      <c r="C523" s="115" t="s">
        <v>103</v>
      </c>
      <c r="D523" s="115" t="s">
        <v>86</v>
      </c>
      <c r="E523" s="115" t="s">
        <v>86</v>
      </c>
      <c r="F523" s="115" t="s">
        <v>87</v>
      </c>
      <c r="G523" s="115">
        <v>1976</v>
      </c>
      <c r="H523" s="115" t="s">
        <v>415</v>
      </c>
      <c r="I523" s="115">
        <v>6.0471020830000004</v>
      </c>
      <c r="J523" s="115" t="s">
        <v>44</v>
      </c>
      <c r="K523" s="115" t="str">
        <f>INDEX(DatosProcesados!$A$1:$BF$101,MATCH(DataBase!A523,DatosProcesados!$A$1:$A$101,0),MATCH(DataBase!J523,DatosProcesados!$A$1:$BF$1,0))</f>
        <v>Si</v>
      </c>
      <c r="L523" s="115" t="str">
        <f>INDEX(Modelo!$A$9:$D$89,MATCH(DataBase!$J523,Modelo!$A$9:$A$89,0),MATCH(DataBase!L$1,Modelo!$A$9:$D$9,0))</f>
        <v xml:space="preserve">Impacto social </v>
      </c>
      <c r="M523" s="115" t="str">
        <f>INDEX(Modelo!$A$9:$D$89,MATCH(DataBase!$J523,Modelo!$A$9:$A$89,0),MATCH(DataBase!M$1,Modelo!$A$9:$D$9,0))</f>
        <v>Pilar 4</v>
      </c>
      <c r="N523" s="115" t="str">
        <f>INDEX(Modelo!$A$9:$D$89,MATCH(DataBase!$J523,Modelo!$A$9:$A$89,0),MATCH(DataBase!N$1,Modelo!$A$9:$D$9,0))</f>
        <v>boolean</v>
      </c>
      <c r="O523" s="115" t="b">
        <f t="array" ref="O523">IF(N523="negativo",INDEX($AD$3:$AG$51,MATCH(1,($B523=$AD$3:$AD$51)*($J523=$AE$3:$AE$51),0),3),IF(N523="positivo",INDEX($AD$55:$AG$109,MATCH(1,($B523=$AD$55:$AD$109)*($J523=$AE$55:$AE$109),0),3)))</f>
        <v>0</v>
      </c>
      <c r="P523" s="115" t="b">
        <f t="array" ref="P523">IF(N523="negativo",INDEX($AD$3:$AG$51,MATCH(1,($B523=$AD$3:$AD$51)*($J523=$AE$3:$AE$51),0),4),IF(N523="positivo",INDEX($AD$55:$AG$109,MATCH(1,($B523=$AD$55:$AD$109)*($J523=$AE$55:$AE$109),0),4)))</f>
        <v>0</v>
      </c>
      <c r="Q523" s="115" t="str">
        <f>VLOOKUP(M523,Modelo!$A$2:$C$7,2,0)</f>
        <v>Capital Humano: Bienestar y Desarrollo</v>
      </c>
      <c r="R523" s="118">
        <f t="array" ref="R523">INDEX(Modelo!$F$1:$H$37,MATCH(1,(DataBase!Q523=Modelo!$G$1:$G$37)*(DataBase!B523=Modelo!$F$1:$F$37),0),3)</f>
        <v>0.19230769230769232</v>
      </c>
      <c r="S523" s="115">
        <f t="shared" si="18"/>
        <v>100</v>
      </c>
      <c r="T523" s="115">
        <f t="shared" si="19"/>
        <v>19.230769230769234</v>
      </c>
    </row>
    <row r="524" spans="1:20" x14ac:dyDescent="0.3">
      <c r="A524" s="115" t="s">
        <v>337</v>
      </c>
      <c r="B524" s="115" t="s">
        <v>313</v>
      </c>
      <c r="C524" s="115" t="s">
        <v>103</v>
      </c>
      <c r="D524" s="115" t="s">
        <v>86</v>
      </c>
      <c r="E524" s="115" t="s">
        <v>86</v>
      </c>
      <c r="F524" s="115" t="s">
        <v>87</v>
      </c>
      <c r="G524" s="115">
        <v>1879</v>
      </c>
      <c r="H524" s="115" t="s">
        <v>244</v>
      </c>
      <c r="I524" s="115">
        <v>5.8689859999999996</v>
      </c>
      <c r="J524" s="115" t="s">
        <v>44</v>
      </c>
      <c r="K524" s="115" t="str">
        <f>INDEX(DatosProcesados!$A$1:$BF$101,MATCH(DataBase!A524,DatosProcesados!$A$1:$A$101,0),MATCH(DataBase!J524,DatosProcesados!$A$1:$BF$1,0))</f>
        <v>Si</v>
      </c>
      <c r="L524" s="115" t="str">
        <f>INDEX(Modelo!$A$9:$D$89,MATCH(DataBase!$J524,Modelo!$A$9:$A$89,0),MATCH(DataBase!L$1,Modelo!$A$9:$D$9,0))</f>
        <v xml:space="preserve">Impacto social </v>
      </c>
      <c r="M524" s="115" t="str">
        <f>INDEX(Modelo!$A$9:$D$89,MATCH(DataBase!$J524,Modelo!$A$9:$A$89,0),MATCH(DataBase!M$1,Modelo!$A$9:$D$9,0))</f>
        <v>Pilar 4</v>
      </c>
      <c r="N524" s="115" t="str">
        <f>INDEX(Modelo!$A$9:$D$89,MATCH(DataBase!$J524,Modelo!$A$9:$A$89,0),MATCH(DataBase!N$1,Modelo!$A$9:$D$9,0))</f>
        <v>boolean</v>
      </c>
      <c r="O524" s="115" t="b">
        <f t="array" ref="O524">IF(N524="negativo",INDEX($AD$3:$AG$51,MATCH(1,($B524=$AD$3:$AD$51)*($J524=$AE$3:$AE$51),0),3),IF(N524="positivo",INDEX($AD$55:$AG$109,MATCH(1,($B524=$AD$55:$AD$109)*($J524=$AE$55:$AE$109),0),3)))</f>
        <v>0</v>
      </c>
      <c r="P524" s="115" t="b">
        <f t="array" ref="P524">IF(N524="negativo",INDEX($AD$3:$AG$51,MATCH(1,($B524=$AD$3:$AD$51)*($J524=$AE$3:$AE$51),0),4),IF(N524="positivo",INDEX($AD$55:$AG$109,MATCH(1,($B524=$AD$55:$AD$109)*($J524=$AE$55:$AE$109),0),4)))</f>
        <v>0</v>
      </c>
      <c r="Q524" s="115" t="str">
        <f>VLOOKUP(M524,Modelo!$A$2:$C$7,2,0)</f>
        <v>Capital Humano: Bienestar y Desarrollo</v>
      </c>
      <c r="R524" s="118">
        <f t="array" ref="R524">INDEX(Modelo!$F$1:$H$37,MATCH(1,(DataBase!Q524=Modelo!$G$1:$G$37)*(DataBase!B524=Modelo!$F$1:$F$37),0),3)</f>
        <v>0.17647058823529413</v>
      </c>
      <c r="S524" s="115">
        <f t="shared" si="18"/>
        <v>100</v>
      </c>
      <c r="T524" s="115">
        <f t="shared" si="19"/>
        <v>17.647058823529413</v>
      </c>
    </row>
    <row r="525" spans="1:20" x14ac:dyDescent="0.3">
      <c r="A525" s="115" t="s">
        <v>373</v>
      </c>
      <c r="B525" s="115" t="s">
        <v>313</v>
      </c>
      <c r="C525" s="115" t="s">
        <v>103</v>
      </c>
      <c r="D525" s="115" t="s">
        <v>87</v>
      </c>
      <c r="E525" s="115" t="s">
        <v>86</v>
      </c>
      <c r="F525" s="115" t="s">
        <v>86</v>
      </c>
      <c r="G525" s="115">
        <v>1997</v>
      </c>
      <c r="H525" s="115" t="s">
        <v>125</v>
      </c>
      <c r="I525" s="115">
        <v>1.9766409730000001</v>
      </c>
      <c r="J525" s="115" t="s">
        <v>44</v>
      </c>
      <c r="K525" s="115">
        <f>INDEX(DatosProcesados!$A$1:$BF$101,MATCH(DataBase!A525,DatosProcesados!$A$1:$A$101,0),MATCH(DataBase!J525,DatosProcesados!$A$1:$BF$1,0))</f>
        <v>0</v>
      </c>
      <c r="L525" s="115" t="str">
        <f>INDEX(Modelo!$A$9:$D$89,MATCH(DataBase!$J525,Modelo!$A$9:$A$89,0),MATCH(DataBase!L$1,Modelo!$A$9:$D$9,0))</f>
        <v xml:space="preserve">Impacto social </v>
      </c>
      <c r="M525" s="115" t="str">
        <f>INDEX(Modelo!$A$9:$D$89,MATCH(DataBase!$J525,Modelo!$A$9:$A$89,0),MATCH(DataBase!M$1,Modelo!$A$9:$D$9,0))</f>
        <v>Pilar 4</v>
      </c>
      <c r="N525" s="115" t="str">
        <f>INDEX(Modelo!$A$9:$D$89,MATCH(DataBase!$J525,Modelo!$A$9:$A$89,0),MATCH(DataBase!N$1,Modelo!$A$9:$D$9,0))</f>
        <v>boolean</v>
      </c>
      <c r="O525" s="115" t="b">
        <f t="array" ref="O525">IF(N525="negativo",INDEX($AD$3:$AG$51,MATCH(1,($B525=$AD$3:$AD$51)*($J525=$AE$3:$AE$51),0),3),IF(N525="positivo",INDEX($AD$55:$AG$109,MATCH(1,($B525=$AD$55:$AD$109)*($J525=$AE$55:$AE$109),0),3)))</f>
        <v>0</v>
      </c>
      <c r="P525" s="115" t="b">
        <f t="array" ref="P525">IF(N525="negativo",INDEX($AD$3:$AG$51,MATCH(1,($B525=$AD$3:$AD$51)*($J525=$AE$3:$AE$51),0),4),IF(N525="positivo",INDEX($AD$55:$AG$109,MATCH(1,($B525=$AD$55:$AD$109)*($J525=$AE$55:$AE$109),0),4)))</f>
        <v>0</v>
      </c>
      <c r="Q525" s="115" t="str">
        <f>VLOOKUP(M525,Modelo!$A$2:$C$7,2,0)</f>
        <v>Capital Humano: Bienestar y Desarrollo</v>
      </c>
      <c r="R525" s="118">
        <f t="array" ref="R525">INDEX(Modelo!$F$1:$H$37,MATCH(1,(DataBase!Q525=Modelo!$G$1:$G$37)*(DataBase!B525=Modelo!$F$1:$F$37),0),3)</f>
        <v>0.17647058823529413</v>
      </c>
      <c r="S525" s="115">
        <f t="shared" si="18"/>
        <v>0</v>
      </c>
      <c r="T525" s="115">
        <f t="shared" si="19"/>
        <v>0</v>
      </c>
    </row>
    <row r="526" spans="1:20" x14ac:dyDescent="0.3">
      <c r="A526" s="115" t="s">
        <v>102</v>
      </c>
      <c r="B526" s="115" t="s">
        <v>84</v>
      </c>
      <c r="C526" s="115" t="s">
        <v>103</v>
      </c>
      <c r="D526" s="115" t="s">
        <v>86</v>
      </c>
      <c r="E526" s="115" t="s">
        <v>86</v>
      </c>
      <c r="F526" s="115" t="s">
        <v>87</v>
      </c>
      <c r="G526" s="115">
        <v>2003</v>
      </c>
      <c r="H526" s="115" t="s">
        <v>104</v>
      </c>
      <c r="I526" s="115">
        <v>15.602099798999999</v>
      </c>
      <c r="J526" s="115" t="s">
        <v>44</v>
      </c>
      <c r="K526" s="115" t="str">
        <f>INDEX(DatosProcesados!$A$1:$BF$101,MATCH(DataBase!A526,DatosProcesados!$A$1:$A$101,0),MATCH(DataBase!J526,DatosProcesados!$A$1:$BF$1,0))</f>
        <v>Si</v>
      </c>
      <c r="L526" s="115" t="str">
        <f>INDEX(Modelo!$A$9:$D$89,MATCH(DataBase!$J526,Modelo!$A$9:$A$89,0),MATCH(DataBase!L$1,Modelo!$A$9:$D$9,0))</f>
        <v xml:space="preserve">Impacto social </v>
      </c>
      <c r="M526" s="115" t="str">
        <f>INDEX(Modelo!$A$9:$D$89,MATCH(DataBase!$J526,Modelo!$A$9:$A$89,0),MATCH(DataBase!M$1,Modelo!$A$9:$D$9,0))</f>
        <v>Pilar 4</v>
      </c>
      <c r="N526" s="115" t="str">
        <f>INDEX(Modelo!$A$9:$D$89,MATCH(DataBase!$J526,Modelo!$A$9:$A$89,0),MATCH(DataBase!N$1,Modelo!$A$9:$D$9,0))</f>
        <v>boolean</v>
      </c>
      <c r="O526" s="115" t="b">
        <f t="array" ref="O526">IF(N526="negativo",INDEX($AD$3:$AG$51,MATCH(1,($B526=$AD$3:$AD$51)*($J526=$AE$3:$AE$51),0),3),IF(N526="positivo",INDEX($AD$55:$AG$109,MATCH(1,($B526=$AD$55:$AD$109)*($J526=$AE$55:$AE$109),0),3)))</f>
        <v>0</v>
      </c>
      <c r="P526" s="115" t="b">
        <f t="array" ref="P526">IF(N526="negativo",INDEX($AD$3:$AG$51,MATCH(1,($B526=$AD$3:$AD$51)*($J526=$AE$3:$AE$51),0),4),IF(N526="positivo",INDEX($AD$55:$AG$109,MATCH(1,($B526=$AD$55:$AD$109)*($J526=$AE$55:$AE$109),0),4)))</f>
        <v>0</v>
      </c>
      <c r="Q526" s="115" t="str">
        <f>VLOOKUP(M526,Modelo!$A$2:$C$7,2,0)</f>
        <v>Capital Humano: Bienestar y Desarrollo</v>
      </c>
      <c r="R526" s="118">
        <f t="array" ref="R526">INDEX(Modelo!$F$1:$H$37,MATCH(1,(DataBase!Q526=Modelo!$G$1:$G$37)*(DataBase!B526=Modelo!$F$1:$F$37),0),3)</f>
        <v>0.11764705882352941</v>
      </c>
      <c r="S526" s="115">
        <f t="shared" si="18"/>
        <v>100</v>
      </c>
      <c r="T526" s="115">
        <f t="shared" si="19"/>
        <v>11.76470588235294</v>
      </c>
    </row>
    <row r="527" spans="1:20" x14ac:dyDescent="0.3">
      <c r="A527" s="115" t="s">
        <v>228</v>
      </c>
      <c r="B527" s="115" t="s">
        <v>216</v>
      </c>
      <c r="C527" s="115" t="s">
        <v>97</v>
      </c>
      <c r="D527" s="115" t="s">
        <v>86</v>
      </c>
      <c r="E527" s="115" t="s">
        <v>87</v>
      </c>
      <c r="F527" s="115" t="s">
        <v>87</v>
      </c>
      <c r="G527" s="115">
        <v>1991</v>
      </c>
      <c r="H527" s="115" t="s">
        <v>229</v>
      </c>
      <c r="I527" s="115">
        <v>5.1614047279999999</v>
      </c>
      <c r="J527" s="115" t="s">
        <v>44</v>
      </c>
      <c r="K527" s="115" t="str">
        <f>INDEX(DatosProcesados!$A$1:$BF$101,MATCH(DataBase!A527,DatosProcesados!$A$1:$A$101,0),MATCH(DataBase!J527,DatosProcesados!$A$1:$BF$1,0))</f>
        <v>Si</v>
      </c>
      <c r="L527" s="115" t="str">
        <f>INDEX(Modelo!$A$9:$D$89,MATCH(DataBase!$J527,Modelo!$A$9:$A$89,0),MATCH(DataBase!L$1,Modelo!$A$9:$D$9,0))</f>
        <v xml:space="preserve">Impacto social </v>
      </c>
      <c r="M527" s="115" t="str">
        <f>INDEX(Modelo!$A$9:$D$89,MATCH(DataBase!$J527,Modelo!$A$9:$A$89,0),MATCH(DataBase!M$1,Modelo!$A$9:$D$9,0))</f>
        <v>Pilar 4</v>
      </c>
      <c r="N527" s="115" t="str">
        <f>INDEX(Modelo!$A$9:$D$89,MATCH(DataBase!$J527,Modelo!$A$9:$A$89,0),MATCH(DataBase!N$1,Modelo!$A$9:$D$9,0))</f>
        <v>boolean</v>
      </c>
      <c r="O527" s="115" t="b">
        <f t="array" ref="O527">IF(N527="negativo",INDEX($AD$3:$AG$51,MATCH(1,($B527=$AD$3:$AD$51)*($J527=$AE$3:$AE$51),0),3),IF(N527="positivo",INDEX($AD$55:$AG$109,MATCH(1,($B527=$AD$55:$AD$109)*($J527=$AE$55:$AE$109),0),3)))</f>
        <v>0</v>
      </c>
      <c r="P527" s="115" t="b">
        <f t="array" ref="P527">IF(N527="negativo",INDEX($AD$3:$AG$51,MATCH(1,($B527=$AD$3:$AD$51)*($J527=$AE$3:$AE$51),0),4),IF(N527="positivo",INDEX($AD$55:$AG$109,MATCH(1,($B527=$AD$55:$AD$109)*($J527=$AE$55:$AE$109),0),4)))</f>
        <v>0</v>
      </c>
      <c r="Q527" s="115" t="str">
        <f>VLOOKUP(M527,Modelo!$A$2:$C$7,2,0)</f>
        <v>Capital Humano: Bienestar y Desarrollo</v>
      </c>
      <c r="R527" s="118">
        <f t="array" ref="R527">INDEX(Modelo!$F$1:$H$37,MATCH(1,(DataBase!Q527=Modelo!$G$1:$G$37)*(DataBase!B527=Modelo!$F$1:$F$37),0),3)</f>
        <v>0.21052631578947367</v>
      </c>
      <c r="S527" s="115">
        <f t="shared" si="18"/>
        <v>100</v>
      </c>
      <c r="T527" s="115">
        <f t="shared" si="19"/>
        <v>21.052631578947366</v>
      </c>
    </row>
    <row r="528" spans="1:20" x14ac:dyDescent="0.3">
      <c r="A528" s="115" t="s">
        <v>261</v>
      </c>
      <c r="B528" s="115" t="s">
        <v>216</v>
      </c>
      <c r="C528" s="115" t="s">
        <v>103</v>
      </c>
      <c r="D528" s="115" t="s">
        <v>86</v>
      </c>
      <c r="E528" s="115" t="s">
        <v>87</v>
      </c>
      <c r="F528" s="115" t="s">
        <v>87</v>
      </c>
      <c r="G528" s="115">
        <v>1806</v>
      </c>
      <c r="H528" s="115" t="s">
        <v>244</v>
      </c>
      <c r="I528" s="115">
        <v>2.382092359</v>
      </c>
      <c r="J528" s="115" t="s">
        <v>44</v>
      </c>
      <c r="K528" s="115" t="str">
        <f>INDEX(DatosProcesados!$A$1:$BF$101,MATCH(DataBase!A528,DatosProcesados!$A$1:$A$101,0),MATCH(DataBase!J528,DatosProcesados!$A$1:$BF$1,0))</f>
        <v>Si</v>
      </c>
      <c r="L528" s="115" t="str">
        <f>INDEX(Modelo!$A$9:$D$89,MATCH(DataBase!$J528,Modelo!$A$9:$A$89,0),MATCH(DataBase!L$1,Modelo!$A$9:$D$9,0))</f>
        <v xml:space="preserve">Impacto social </v>
      </c>
      <c r="M528" s="115" t="str">
        <f>INDEX(Modelo!$A$9:$D$89,MATCH(DataBase!$J528,Modelo!$A$9:$A$89,0),MATCH(DataBase!M$1,Modelo!$A$9:$D$9,0))</f>
        <v>Pilar 4</v>
      </c>
      <c r="N528" s="115" t="str">
        <f>INDEX(Modelo!$A$9:$D$89,MATCH(DataBase!$J528,Modelo!$A$9:$A$89,0),MATCH(DataBase!N$1,Modelo!$A$9:$D$9,0))</f>
        <v>boolean</v>
      </c>
      <c r="O528" s="115" t="b">
        <f t="array" ref="O528">IF(N528="negativo",INDEX($AD$3:$AG$51,MATCH(1,($B528=$AD$3:$AD$51)*($J528=$AE$3:$AE$51),0),3),IF(N528="positivo",INDEX($AD$55:$AG$109,MATCH(1,($B528=$AD$55:$AD$109)*($J528=$AE$55:$AE$109),0),3)))</f>
        <v>0</v>
      </c>
      <c r="P528" s="115" t="b">
        <f t="array" ref="P528">IF(N528="negativo",INDEX($AD$3:$AG$51,MATCH(1,($B528=$AD$3:$AD$51)*($J528=$AE$3:$AE$51),0),4),IF(N528="positivo",INDEX($AD$55:$AG$109,MATCH(1,($B528=$AD$55:$AD$109)*($J528=$AE$55:$AE$109),0),4)))</f>
        <v>0</v>
      </c>
      <c r="Q528" s="115" t="str">
        <f>VLOOKUP(M528,Modelo!$A$2:$C$7,2,0)</f>
        <v>Capital Humano: Bienestar y Desarrollo</v>
      </c>
      <c r="R528" s="118">
        <f t="array" ref="R528">INDEX(Modelo!$F$1:$H$37,MATCH(1,(DataBase!Q528=Modelo!$G$1:$G$37)*(DataBase!B528=Modelo!$F$1:$F$37),0),3)</f>
        <v>0.21052631578947367</v>
      </c>
      <c r="S528" s="115">
        <f t="shared" si="18"/>
        <v>100</v>
      </c>
      <c r="T528" s="115">
        <f t="shared" si="19"/>
        <v>21.052631578947366</v>
      </c>
    </row>
    <row r="529" spans="1:20" x14ac:dyDescent="0.3">
      <c r="A529" s="115" t="s">
        <v>269</v>
      </c>
      <c r="B529" s="115" t="s">
        <v>216</v>
      </c>
      <c r="C529" s="115" t="s">
        <v>103</v>
      </c>
      <c r="D529" s="115" t="s">
        <v>87</v>
      </c>
      <c r="E529" s="115" t="s">
        <v>87</v>
      </c>
      <c r="F529" s="115" t="s">
        <v>87</v>
      </c>
      <c r="G529" s="115">
        <v>1932</v>
      </c>
      <c r="H529" s="115" t="s">
        <v>125</v>
      </c>
      <c r="I529" s="115">
        <v>2.1928266769999998</v>
      </c>
      <c r="J529" s="115" t="s">
        <v>44</v>
      </c>
      <c r="K529" s="115" t="str">
        <f>INDEX(DatosProcesados!$A$1:$BF$101,MATCH(DataBase!A529,DatosProcesados!$A$1:$A$101,0),MATCH(DataBase!J529,DatosProcesados!$A$1:$BF$1,0))</f>
        <v>Si</v>
      </c>
      <c r="L529" s="115" t="str">
        <f>INDEX(Modelo!$A$9:$D$89,MATCH(DataBase!$J529,Modelo!$A$9:$A$89,0),MATCH(DataBase!L$1,Modelo!$A$9:$D$9,0))</f>
        <v xml:space="preserve">Impacto social </v>
      </c>
      <c r="M529" s="115" t="str">
        <f>INDEX(Modelo!$A$9:$D$89,MATCH(DataBase!$J529,Modelo!$A$9:$A$89,0),MATCH(DataBase!M$1,Modelo!$A$9:$D$9,0))</f>
        <v>Pilar 4</v>
      </c>
      <c r="N529" s="115" t="str">
        <f>INDEX(Modelo!$A$9:$D$89,MATCH(DataBase!$J529,Modelo!$A$9:$A$89,0),MATCH(DataBase!N$1,Modelo!$A$9:$D$9,0))</f>
        <v>boolean</v>
      </c>
      <c r="O529" s="115" t="b">
        <f t="array" ref="O529">IF(N529="negativo",INDEX($AD$3:$AG$51,MATCH(1,($B529=$AD$3:$AD$51)*($J529=$AE$3:$AE$51),0),3),IF(N529="positivo",INDEX($AD$55:$AG$109,MATCH(1,($B529=$AD$55:$AD$109)*($J529=$AE$55:$AE$109),0),3)))</f>
        <v>0</v>
      </c>
      <c r="P529" s="115" t="b">
        <f t="array" ref="P529">IF(N529="negativo",INDEX($AD$3:$AG$51,MATCH(1,($B529=$AD$3:$AD$51)*($J529=$AE$3:$AE$51),0),4),IF(N529="positivo",INDEX($AD$55:$AG$109,MATCH(1,($B529=$AD$55:$AD$109)*($J529=$AE$55:$AE$109),0),4)))</f>
        <v>0</v>
      </c>
      <c r="Q529" s="115" t="str">
        <f>VLOOKUP(M529,Modelo!$A$2:$C$7,2,0)</f>
        <v>Capital Humano: Bienestar y Desarrollo</v>
      </c>
      <c r="R529" s="118">
        <f t="array" ref="R529">INDEX(Modelo!$F$1:$H$37,MATCH(1,(DataBase!Q529=Modelo!$G$1:$G$37)*(DataBase!B529=Modelo!$F$1:$F$37),0),3)</f>
        <v>0.21052631578947367</v>
      </c>
      <c r="S529" s="115">
        <f t="shared" si="18"/>
        <v>100</v>
      </c>
      <c r="T529" s="115">
        <f t="shared" si="19"/>
        <v>21.052631578947366</v>
      </c>
    </row>
    <row r="530" spans="1:20" x14ac:dyDescent="0.3">
      <c r="A530" s="115" t="s">
        <v>285</v>
      </c>
      <c r="B530" s="115" t="s">
        <v>216</v>
      </c>
      <c r="C530" s="115" t="s">
        <v>103</v>
      </c>
      <c r="D530" s="115" t="s">
        <v>86</v>
      </c>
      <c r="E530" s="115" t="s">
        <v>86</v>
      </c>
      <c r="F530" s="115" t="s">
        <v>86</v>
      </c>
      <c r="G530" s="115">
        <v>1920</v>
      </c>
      <c r="H530" s="115" t="s">
        <v>125</v>
      </c>
      <c r="I530" s="115">
        <v>1.9433909700000001</v>
      </c>
      <c r="J530" s="115" t="s">
        <v>44</v>
      </c>
      <c r="K530" s="115" t="str">
        <f>INDEX(DatosProcesados!$A$1:$BF$101,MATCH(DataBase!A530,DatosProcesados!$A$1:$A$101,0),MATCH(DataBase!J530,DatosProcesados!$A$1:$BF$1,0))</f>
        <v>Si</v>
      </c>
      <c r="L530" s="115" t="str">
        <f>INDEX(Modelo!$A$9:$D$89,MATCH(DataBase!$J530,Modelo!$A$9:$A$89,0),MATCH(DataBase!L$1,Modelo!$A$9:$D$9,0))</f>
        <v xml:space="preserve">Impacto social </v>
      </c>
      <c r="M530" s="115" t="str">
        <f>INDEX(Modelo!$A$9:$D$89,MATCH(DataBase!$J530,Modelo!$A$9:$A$89,0),MATCH(DataBase!M$1,Modelo!$A$9:$D$9,0))</f>
        <v>Pilar 4</v>
      </c>
      <c r="N530" s="115" t="str">
        <f>INDEX(Modelo!$A$9:$D$89,MATCH(DataBase!$J530,Modelo!$A$9:$A$89,0),MATCH(DataBase!N$1,Modelo!$A$9:$D$9,0))</f>
        <v>boolean</v>
      </c>
      <c r="O530" s="115" t="b">
        <f t="array" ref="O530">IF(N530="negativo",INDEX($AD$3:$AG$51,MATCH(1,($B530=$AD$3:$AD$51)*($J530=$AE$3:$AE$51),0),3),IF(N530="positivo",INDEX($AD$55:$AG$109,MATCH(1,($B530=$AD$55:$AD$109)*($J530=$AE$55:$AE$109),0),3)))</f>
        <v>0</v>
      </c>
      <c r="P530" s="115" t="b">
        <f t="array" ref="P530">IF(N530="negativo",INDEX($AD$3:$AG$51,MATCH(1,($B530=$AD$3:$AD$51)*($J530=$AE$3:$AE$51),0),4),IF(N530="positivo",INDEX($AD$55:$AG$109,MATCH(1,($B530=$AD$55:$AD$109)*($J530=$AE$55:$AE$109),0),4)))</f>
        <v>0</v>
      </c>
      <c r="Q530" s="115" t="str">
        <f>VLOOKUP(M530,Modelo!$A$2:$C$7,2,0)</f>
        <v>Capital Humano: Bienestar y Desarrollo</v>
      </c>
      <c r="R530" s="118">
        <f t="array" ref="R530">INDEX(Modelo!$F$1:$H$37,MATCH(1,(DataBase!Q530=Modelo!$G$1:$G$37)*(DataBase!B530=Modelo!$F$1:$F$37),0),3)</f>
        <v>0.21052631578947367</v>
      </c>
      <c r="S530" s="115">
        <f t="shared" si="18"/>
        <v>100</v>
      </c>
      <c r="T530" s="115">
        <f t="shared" si="19"/>
        <v>21.052631578947366</v>
      </c>
    </row>
    <row r="531" spans="1:20" x14ac:dyDescent="0.3">
      <c r="A531" s="115" t="s">
        <v>395</v>
      </c>
      <c r="B531" s="115" t="s">
        <v>379</v>
      </c>
      <c r="C531" s="115" t="s">
        <v>103</v>
      </c>
      <c r="D531" s="115" t="s">
        <v>86</v>
      </c>
      <c r="E531" s="115" t="s">
        <v>86</v>
      </c>
      <c r="F531" s="115" t="s">
        <v>86</v>
      </c>
      <c r="G531" s="115">
        <v>2015</v>
      </c>
      <c r="H531" s="115" t="s">
        <v>125</v>
      </c>
      <c r="I531" s="115">
        <v>0.76762142099999997</v>
      </c>
      <c r="J531" s="115" t="s">
        <v>44</v>
      </c>
      <c r="K531" s="115" t="str">
        <f>INDEX(DatosProcesados!$A$1:$BF$101,MATCH(DataBase!A531,DatosProcesados!$A$1:$A$101,0),MATCH(DataBase!J531,DatosProcesados!$A$1:$BF$1,0))</f>
        <v>Si</v>
      </c>
      <c r="L531" s="115" t="str">
        <f>INDEX(Modelo!$A$9:$D$89,MATCH(DataBase!$J531,Modelo!$A$9:$A$89,0),MATCH(DataBase!L$1,Modelo!$A$9:$D$9,0))</f>
        <v xml:space="preserve">Impacto social </v>
      </c>
      <c r="M531" s="115" t="str">
        <f>INDEX(Modelo!$A$9:$D$89,MATCH(DataBase!$J531,Modelo!$A$9:$A$89,0),MATCH(DataBase!M$1,Modelo!$A$9:$D$9,0))</f>
        <v>Pilar 4</v>
      </c>
      <c r="N531" s="115" t="str">
        <f>INDEX(Modelo!$A$9:$D$89,MATCH(DataBase!$J531,Modelo!$A$9:$A$89,0),MATCH(DataBase!N$1,Modelo!$A$9:$D$9,0))</f>
        <v>boolean</v>
      </c>
      <c r="O531" s="115" t="b">
        <f t="array" ref="O531">IF(N531="negativo",INDEX($AD$3:$AG$51,MATCH(1,($B531=$AD$3:$AD$51)*($J531=$AE$3:$AE$51),0),3),IF(N531="positivo",INDEX($AD$55:$AG$109,MATCH(1,($B531=$AD$55:$AD$109)*($J531=$AE$55:$AE$109),0),3)))</f>
        <v>0</v>
      </c>
      <c r="P531" s="115" t="b">
        <f t="array" ref="P531">IF(N531="negativo",INDEX($AD$3:$AG$51,MATCH(1,($B531=$AD$3:$AD$51)*($J531=$AE$3:$AE$51),0),4),IF(N531="positivo",INDEX($AD$55:$AG$109,MATCH(1,($B531=$AD$55:$AD$109)*($J531=$AE$55:$AE$109),0),4)))</f>
        <v>0</v>
      </c>
      <c r="Q531" s="115" t="str">
        <f>VLOOKUP(M531,Modelo!$A$2:$C$7,2,0)</f>
        <v>Capital Humano: Bienestar y Desarrollo</v>
      </c>
      <c r="R531" s="118">
        <f t="array" ref="R531">INDEX(Modelo!$F$1:$H$37,MATCH(1,(DataBase!Q531=Modelo!$G$1:$G$37)*(DataBase!B531=Modelo!$F$1:$F$37),0),3)</f>
        <v>0.23809523809523808</v>
      </c>
      <c r="S531" s="115">
        <f t="shared" si="18"/>
        <v>100</v>
      </c>
      <c r="T531" s="115">
        <f t="shared" si="19"/>
        <v>23.809523809523807</v>
      </c>
    </row>
    <row r="532" spans="1:20" x14ac:dyDescent="0.3">
      <c r="A532" s="115" t="s">
        <v>402</v>
      </c>
      <c r="B532" s="115" t="s">
        <v>379</v>
      </c>
      <c r="C532" s="115" t="s">
        <v>103</v>
      </c>
      <c r="D532" s="115" t="s">
        <v>86</v>
      </c>
      <c r="E532" s="115" t="s">
        <v>87</v>
      </c>
      <c r="F532" s="115" t="s">
        <v>87</v>
      </c>
      <c r="G532" s="115">
        <v>1961</v>
      </c>
      <c r="H532" s="115" t="s">
        <v>125</v>
      </c>
      <c r="I532" s="115">
        <v>0.498844856</v>
      </c>
      <c r="J532" s="115" t="s">
        <v>44</v>
      </c>
      <c r="K532" s="115" t="str">
        <f>INDEX(DatosProcesados!$A$1:$BF$101,MATCH(DataBase!A532,DatosProcesados!$A$1:$A$101,0),MATCH(DataBase!J532,DatosProcesados!$A$1:$BF$1,0))</f>
        <v>No</v>
      </c>
      <c r="L532" s="115" t="str">
        <f>INDEX(Modelo!$A$9:$D$89,MATCH(DataBase!$J532,Modelo!$A$9:$A$89,0),MATCH(DataBase!L$1,Modelo!$A$9:$D$9,0))</f>
        <v xml:space="preserve">Impacto social </v>
      </c>
      <c r="M532" s="115" t="str">
        <f>INDEX(Modelo!$A$9:$D$89,MATCH(DataBase!$J532,Modelo!$A$9:$A$89,0),MATCH(DataBase!M$1,Modelo!$A$9:$D$9,0))</f>
        <v>Pilar 4</v>
      </c>
      <c r="N532" s="115" t="str">
        <f>INDEX(Modelo!$A$9:$D$89,MATCH(DataBase!$J532,Modelo!$A$9:$A$89,0),MATCH(DataBase!N$1,Modelo!$A$9:$D$9,0))</f>
        <v>boolean</v>
      </c>
      <c r="O532" s="115" t="b">
        <f t="array" ref="O532">IF(N532="negativo",INDEX($AD$3:$AG$51,MATCH(1,($B532=$AD$3:$AD$51)*($J532=$AE$3:$AE$51),0),3),IF(N532="positivo",INDEX($AD$55:$AG$109,MATCH(1,($B532=$AD$55:$AD$109)*($J532=$AE$55:$AE$109),0),3)))</f>
        <v>0</v>
      </c>
      <c r="P532" s="115" t="b">
        <f t="array" ref="P532">IF(N532="negativo",INDEX($AD$3:$AG$51,MATCH(1,($B532=$AD$3:$AD$51)*($J532=$AE$3:$AE$51),0),4),IF(N532="positivo",INDEX($AD$55:$AG$109,MATCH(1,($B532=$AD$55:$AD$109)*($J532=$AE$55:$AE$109),0),4)))</f>
        <v>0</v>
      </c>
      <c r="Q532" s="115" t="str">
        <f>VLOOKUP(M532,Modelo!$A$2:$C$7,2,0)</f>
        <v>Capital Humano: Bienestar y Desarrollo</v>
      </c>
      <c r="R532" s="118">
        <f t="array" ref="R532">INDEX(Modelo!$F$1:$H$37,MATCH(1,(DataBase!Q532=Modelo!$G$1:$G$37)*(DataBase!B532=Modelo!$F$1:$F$37),0),3)</f>
        <v>0.23809523809523808</v>
      </c>
      <c r="S532" s="115">
        <f t="shared" si="18"/>
        <v>0</v>
      </c>
      <c r="T532" s="115">
        <f t="shared" si="19"/>
        <v>0</v>
      </c>
    </row>
    <row r="533" spans="1:20" x14ac:dyDescent="0.3">
      <c r="A533" s="115" t="s">
        <v>389</v>
      </c>
      <c r="B533" s="115" t="s">
        <v>379</v>
      </c>
      <c r="C533" s="115" t="s">
        <v>103</v>
      </c>
      <c r="D533" s="115" t="s">
        <v>86</v>
      </c>
      <c r="E533" s="115" t="s">
        <v>87</v>
      </c>
      <c r="F533" s="115" t="s">
        <v>87</v>
      </c>
      <c r="G533" s="115">
        <v>1979</v>
      </c>
      <c r="H533" s="115" t="s">
        <v>125</v>
      </c>
      <c r="I533" s="115">
        <v>1.189537155</v>
      </c>
      <c r="J533" s="115" t="s">
        <v>44</v>
      </c>
      <c r="K533" s="115" t="str">
        <f>INDEX(DatosProcesados!$A$1:$BF$101,MATCH(DataBase!A533,DatosProcesados!$A$1:$A$101,0),MATCH(DataBase!J533,DatosProcesados!$A$1:$BF$1,0))</f>
        <v>Si</v>
      </c>
      <c r="L533" s="115" t="str">
        <f>INDEX(Modelo!$A$9:$D$89,MATCH(DataBase!$J533,Modelo!$A$9:$A$89,0),MATCH(DataBase!L$1,Modelo!$A$9:$D$9,0))</f>
        <v xml:space="preserve">Impacto social </v>
      </c>
      <c r="M533" s="115" t="str">
        <f>INDEX(Modelo!$A$9:$D$89,MATCH(DataBase!$J533,Modelo!$A$9:$A$89,0),MATCH(DataBase!M$1,Modelo!$A$9:$D$9,0))</f>
        <v>Pilar 4</v>
      </c>
      <c r="N533" s="115" t="str">
        <f>INDEX(Modelo!$A$9:$D$89,MATCH(DataBase!$J533,Modelo!$A$9:$A$89,0),MATCH(DataBase!N$1,Modelo!$A$9:$D$9,0))</f>
        <v>boolean</v>
      </c>
      <c r="O533" s="115" t="b">
        <f t="array" ref="O533">IF(N533="negativo",INDEX($AD$3:$AG$51,MATCH(1,($B533=$AD$3:$AD$51)*($J533=$AE$3:$AE$51),0),3),IF(N533="positivo",INDEX($AD$55:$AG$109,MATCH(1,($B533=$AD$55:$AD$109)*($J533=$AE$55:$AE$109),0),3)))</f>
        <v>0</v>
      </c>
      <c r="P533" s="115" t="b">
        <f t="array" ref="P533">IF(N533="negativo",INDEX($AD$3:$AG$51,MATCH(1,($B533=$AD$3:$AD$51)*($J533=$AE$3:$AE$51),0),4),IF(N533="positivo",INDEX($AD$55:$AG$109,MATCH(1,($B533=$AD$55:$AD$109)*($J533=$AE$55:$AE$109),0),4)))</f>
        <v>0</v>
      </c>
      <c r="Q533" s="115" t="str">
        <f>VLOOKUP(M533,Modelo!$A$2:$C$7,2,0)</f>
        <v>Capital Humano: Bienestar y Desarrollo</v>
      </c>
      <c r="R533" s="118">
        <f t="array" ref="R533">INDEX(Modelo!$F$1:$H$37,MATCH(1,(DataBase!Q533=Modelo!$G$1:$G$37)*(DataBase!B533=Modelo!$F$1:$F$37),0),3)</f>
        <v>0.23809523809523808</v>
      </c>
      <c r="S533" s="115">
        <f t="shared" si="18"/>
        <v>100</v>
      </c>
      <c r="T533" s="115">
        <f t="shared" si="19"/>
        <v>23.809523809523807</v>
      </c>
    </row>
    <row r="534" spans="1:20" x14ac:dyDescent="0.3">
      <c r="A534" s="115" t="s">
        <v>387</v>
      </c>
      <c r="B534" s="115" t="s">
        <v>379</v>
      </c>
      <c r="C534" s="115" t="s">
        <v>103</v>
      </c>
      <c r="D534" s="115" t="s">
        <v>87</v>
      </c>
      <c r="E534" s="115" t="s">
        <v>86</v>
      </c>
      <c r="F534" s="115" t="s">
        <v>86</v>
      </c>
      <c r="G534" s="115">
        <v>2008</v>
      </c>
      <c r="H534" s="115" t="s">
        <v>125</v>
      </c>
      <c r="I534" s="115">
        <v>1.3132825420000001</v>
      </c>
      <c r="J534" s="115" t="s">
        <v>44</v>
      </c>
      <c r="K534" s="115" t="str">
        <f>INDEX(DatosProcesados!$A$1:$BF$101,MATCH(DataBase!A534,DatosProcesados!$A$1:$A$101,0),MATCH(DataBase!J534,DatosProcesados!$A$1:$BF$1,0))</f>
        <v>No</v>
      </c>
      <c r="L534" s="115" t="str">
        <f>INDEX(Modelo!$A$9:$D$89,MATCH(DataBase!$J534,Modelo!$A$9:$A$89,0),MATCH(DataBase!L$1,Modelo!$A$9:$D$9,0))</f>
        <v xml:space="preserve">Impacto social </v>
      </c>
      <c r="M534" s="115" t="str">
        <f>INDEX(Modelo!$A$9:$D$89,MATCH(DataBase!$J534,Modelo!$A$9:$A$89,0),MATCH(DataBase!M$1,Modelo!$A$9:$D$9,0))</f>
        <v>Pilar 4</v>
      </c>
      <c r="N534" s="115" t="str">
        <f>INDEX(Modelo!$A$9:$D$89,MATCH(DataBase!$J534,Modelo!$A$9:$A$89,0),MATCH(DataBase!N$1,Modelo!$A$9:$D$9,0))</f>
        <v>boolean</v>
      </c>
      <c r="O534" s="115" t="b">
        <f t="array" ref="O534">IF(N534="negativo",INDEX($AD$3:$AG$51,MATCH(1,($B534=$AD$3:$AD$51)*($J534=$AE$3:$AE$51),0),3),IF(N534="positivo",INDEX($AD$55:$AG$109,MATCH(1,($B534=$AD$55:$AD$109)*($J534=$AE$55:$AE$109),0),3)))</f>
        <v>0</v>
      </c>
      <c r="P534" s="115" t="b">
        <f t="array" ref="P534">IF(N534="negativo",INDEX($AD$3:$AG$51,MATCH(1,($B534=$AD$3:$AD$51)*($J534=$AE$3:$AE$51),0),4),IF(N534="positivo",INDEX($AD$55:$AG$109,MATCH(1,($B534=$AD$55:$AD$109)*($J534=$AE$55:$AE$109),0),4)))</f>
        <v>0</v>
      </c>
      <c r="Q534" s="115" t="str">
        <f>VLOOKUP(M534,Modelo!$A$2:$C$7,2,0)</f>
        <v>Capital Humano: Bienestar y Desarrollo</v>
      </c>
      <c r="R534" s="118">
        <f t="array" ref="R534">INDEX(Modelo!$F$1:$H$37,MATCH(1,(DataBase!Q534=Modelo!$G$1:$G$37)*(DataBase!B534=Modelo!$F$1:$F$37),0),3)</f>
        <v>0.23809523809523808</v>
      </c>
      <c r="S534" s="115">
        <f t="shared" si="18"/>
        <v>0</v>
      </c>
      <c r="T534" s="115">
        <f t="shared" si="19"/>
        <v>0</v>
      </c>
    </row>
    <row r="535" spans="1:20" x14ac:dyDescent="0.3">
      <c r="A535" s="115" t="s">
        <v>400</v>
      </c>
      <c r="B535" s="115" t="s">
        <v>379</v>
      </c>
      <c r="C535" s="115" t="s">
        <v>103</v>
      </c>
      <c r="D535" s="115" t="s">
        <v>86</v>
      </c>
      <c r="E535" s="115" t="s">
        <v>86</v>
      </c>
      <c r="F535" s="115" t="s">
        <v>86</v>
      </c>
      <c r="G535" s="115">
        <v>1977</v>
      </c>
      <c r="H535" s="115" t="s">
        <v>125</v>
      </c>
      <c r="I535" s="115">
        <v>0.74612668500000001</v>
      </c>
      <c r="J535" s="115" t="s">
        <v>44</v>
      </c>
      <c r="K535" s="115" t="str">
        <f>INDEX(DatosProcesados!$A$1:$BF$101,MATCH(DataBase!A535,DatosProcesados!$A$1:$A$101,0),MATCH(DataBase!J535,DatosProcesados!$A$1:$BF$1,0))</f>
        <v>Si</v>
      </c>
      <c r="L535" s="115" t="str">
        <f>INDEX(Modelo!$A$9:$D$89,MATCH(DataBase!$J535,Modelo!$A$9:$A$89,0),MATCH(DataBase!L$1,Modelo!$A$9:$D$9,0))</f>
        <v xml:space="preserve">Impacto social </v>
      </c>
      <c r="M535" s="115" t="str">
        <f>INDEX(Modelo!$A$9:$D$89,MATCH(DataBase!$J535,Modelo!$A$9:$A$89,0),MATCH(DataBase!M$1,Modelo!$A$9:$D$9,0))</f>
        <v>Pilar 4</v>
      </c>
      <c r="N535" s="115" t="str">
        <f>INDEX(Modelo!$A$9:$D$89,MATCH(DataBase!$J535,Modelo!$A$9:$A$89,0),MATCH(DataBase!N$1,Modelo!$A$9:$D$9,0))</f>
        <v>boolean</v>
      </c>
      <c r="O535" s="115" t="b">
        <f t="array" ref="O535">IF(N535="negativo",INDEX($AD$3:$AG$51,MATCH(1,($B535=$AD$3:$AD$51)*($J535=$AE$3:$AE$51),0),3),IF(N535="positivo",INDEX($AD$55:$AG$109,MATCH(1,($B535=$AD$55:$AD$109)*($J535=$AE$55:$AE$109),0),3)))</f>
        <v>0</v>
      </c>
      <c r="P535" s="115" t="b">
        <f t="array" ref="P535">IF(N535="negativo",INDEX($AD$3:$AG$51,MATCH(1,($B535=$AD$3:$AD$51)*($J535=$AE$3:$AE$51),0),4),IF(N535="positivo",INDEX($AD$55:$AG$109,MATCH(1,($B535=$AD$55:$AD$109)*($J535=$AE$55:$AE$109),0),4)))</f>
        <v>0</v>
      </c>
      <c r="Q535" s="115" t="str">
        <f>VLOOKUP(M535,Modelo!$A$2:$C$7,2,0)</f>
        <v>Capital Humano: Bienestar y Desarrollo</v>
      </c>
      <c r="R535" s="118">
        <f t="array" ref="R535">INDEX(Modelo!$F$1:$H$37,MATCH(1,(DataBase!Q535=Modelo!$G$1:$G$37)*(DataBase!B535=Modelo!$F$1:$F$37),0),3)</f>
        <v>0.23809523809523808</v>
      </c>
      <c r="S535" s="115">
        <f t="shared" si="18"/>
        <v>100</v>
      </c>
      <c r="T535" s="115">
        <f t="shared" si="19"/>
        <v>23.809523809523807</v>
      </c>
    </row>
    <row r="536" spans="1:20" x14ac:dyDescent="0.3">
      <c r="A536" s="115" t="s">
        <v>326</v>
      </c>
      <c r="B536" s="115" t="s">
        <v>313</v>
      </c>
      <c r="C536" s="115" t="s">
        <v>103</v>
      </c>
      <c r="D536" s="115" t="s">
        <v>87</v>
      </c>
      <c r="E536" s="115" t="s">
        <v>86</v>
      </c>
      <c r="F536" s="115" t="s">
        <v>86</v>
      </c>
      <c r="G536" s="115">
        <v>1938</v>
      </c>
      <c r="H536" s="115" t="s">
        <v>125</v>
      </c>
      <c r="I536" s="115">
        <v>11.88773162</v>
      </c>
      <c r="J536" s="115" t="s">
        <v>44</v>
      </c>
      <c r="K536" s="115">
        <f>INDEX(DatosProcesados!$A$1:$BF$101,MATCH(DataBase!A536,DatosProcesados!$A$1:$A$101,0),MATCH(DataBase!J536,DatosProcesados!$A$1:$BF$1,0))</f>
        <v>0</v>
      </c>
      <c r="L536" s="115" t="str">
        <f>INDEX(Modelo!$A$9:$D$89,MATCH(DataBase!$J536,Modelo!$A$9:$A$89,0),MATCH(DataBase!L$1,Modelo!$A$9:$D$9,0))</f>
        <v xml:space="preserve">Impacto social </v>
      </c>
      <c r="M536" s="115" t="str">
        <f>INDEX(Modelo!$A$9:$D$89,MATCH(DataBase!$J536,Modelo!$A$9:$A$89,0),MATCH(DataBase!M$1,Modelo!$A$9:$D$9,0))</f>
        <v>Pilar 4</v>
      </c>
      <c r="N536" s="115" t="str">
        <f>INDEX(Modelo!$A$9:$D$89,MATCH(DataBase!$J536,Modelo!$A$9:$A$89,0),MATCH(DataBase!N$1,Modelo!$A$9:$D$9,0))</f>
        <v>boolean</v>
      </c>
      <c r="O536" s="115" t="b">
        <f t="array" ref="O536">IF(N536="negativo",INDEX($AD$3:$AG$51,MATCH(1,($B536=$AD$3:$AD$51)*($J536=$AE$3:$AE$51),0),3),IF(N536="positivo",INDEX($AD$55:$AG$109,MATCH(1,($B536=$AD$55:$AD$109)*($J536=$AE$55:$AE$109),0),3)))</f>
        <v>0</v>
      </c>
      <c r="P536" s="115" t="b">
        <f t="array" ref="P536">IF(N536="negativo",INDEX($AD$3:$AG$51,MATCH(1,($B536=$AD$3:$AD$51)*($J536=$AE$3:$AE$51),0),4),IF(N536="positivo",INDEX($AD$55:$AG$109,MATCH(1,($B536=$AD$55:$AD$109)*($J536=$AE$55:$AE$109),0),4)))</f>
        <v>0</v>
      </c>
      <c r="Q536" s="115" t="str">
        <f>VLOOKUP(M536,Modelo!$A$2:$C$7,2,0)</f>
        <v>Capital Humano: Bienestar y Desarrollo</v>
      </c>
      <c r="R536" s="118">
        <f t="array" ref="R536">INDEX(Modelo!$F$1:$H$37,MATCH(1,(DataBase!Q536=Modelo!$G$1:$G$37)*(DataBase!B536=Modelo!$F$1:$F$37),0),3)</f>
        <v>0.17647058823529413</v>
      </c>
      <c r="S536" s="115">
        <f t="shared" si="18"/>
        <v>0</v>
      </c>
      <c r="T536" s="115">
        <f t="shared" si="19"/>
        <v>0</v>
      </c>
    </row>
    <row r="537" spans="1:20" x14ac:dyDescent="0.3">
      <c r="A537" s="115" t="s">
        <v>339</v>
      </c>
      <c r="B537" s="115" t="s">
        <v>313</v>
      </c>
      <c r="C537" s="115" t="s">
        <v>103</v>
      </c>
      <c r="D537" s="115" t="s">
        <v>86</v>
      </c>
      <c r="E537" s="115" t="s">
        <v>86</v>
      </c>
      <c r="F537" s="115" t="s">
        <v>87</v>
      </c>
      <c r="G537" s="115">
        <v>1984</v>
      </c>
      <c r="H537" s="115" t="s">
        <v>177</v>
      </c>
      <c r="I537" s="115">
        <v>5.5116464790000004</v>
      </c>
      <c r="J537" s="115" t="s">
        <v>44</v>
      </c>
      <c r="K537" s="115" t="str">
        <f>INDEX(DatosProcesados!$A$1:$BF$101,MATCH(DataBase!A537,DatosProcesados!$A$1:$A$101,0),MATCH(DataBase!J537,DatosProcesados!$A$1:$BF$1,0))</f>
        <v>Si</v>
      </c>
      <c r="L537" s="115" t="str">
        <f>INDEX(Modelo!$A$9:$D$89,MATCH(DataBase!$J537,Modelo!$A$9:$A$89,0),MATCH(DataBase!L$1,Modelo!$A$9:$D$9,0))</f>
        <v xml:space="preserve">Impacto social </v>
      </c>
      <c r="M537" s="115" t="str">
        <f>INDEX(Modelo!$A$9:$D$89,MATCH(DataBase!$J537,Modelo!$A$9:$A$89,0),MATCH(DataBase!M$1,Modelo!$A$9:$D$9,0))</f>
        <v>Pilar 4</v>
      </c>
      <c r="N537" s="115" t="str">
        <f>INDEX(Modelo!$A$9:$D$89,MATCH(DataBase!$J537,Modelo!$A$9:$A$89,0),MATCH(DataBase!N$1,Modelo!$A$9:$D$9,0))</f>
        <v>boolean</v>
      </c>
      <c r="O537" s="115" t="b">
        <f t="array" ref="O537">IF(N537="negativo",INDEX($AD$3:$AG$51,MATCH(1,($B537=$AD$3:$AD$51)*($J537=$AE$3:$AE$51),0),3),IF(N537="positivo",INDEX($AD$55:$AG$109,MATCH(1,($B537=$AD$55:$AD$109)*($J537=$AE$55:$AE$109),0),3)))</f>
        <v>0</v>
      </c>
      <c r="P537" s="115" t="b">
        <f t="array" ref="P537">IF(N537="negativo",INDEX($AD$3:$AG$51,MATCH(1,($B537=$AD$3:$AD$51)*($J537=$AE$3:$AE$51),0),4),IF(N537="positivo",INDEX($AD$55:$AG$109,MATCH(1,($B537=$AD$55:$AD$109)*($J537=$AE$55:$AE$109),0),4)))</f>
        <v>0</v>
      </c>
      <c r="Q537" s="115" t="str">
        <f>VLOOKUP(M537,Modelo!$A$2:$C$7,2,0)</f>
        <v>Capital Humano: Bienestar y Desarrollo</v>
      </c>
      <c r="R537" s="118">
        <f t="array" ref="R537">INDEX(Modelo!$F$1:$H$37,MATCH(1,(DataBase!Q537=Modelo!$G$1:$G$37)*(DataBase!B537=Modelo!$F$1:$F$37),0),3)</f>
        <v>0.17647058823529413</v>
      </c>
      <c r="S537" s="115">
        <f t="shared" si="18"/>
        <v>100</v>
      </c>
      <c r="T537" s="115">
        <f t="shared" si="19"/>
        <v>17.647058823529413</v>
      </c>
    </row>
    <row r="538" spans="1:20" x14ac:dyDescent="0.3">
      <c r="A538" s="115" t="s">
        <v>317</v>
      </c>
      <c r="B538" s="115" t="s">
        <v>313</v>
      </c>
      <c r="C538" s="115" t="s">
        <v>103</v>
      </c>
      <c r="D538" s="115" t="s">
        <v>87</v>
      </c>
      <c r="E538" s="115" t="s">
        <v>86</v>
      </c>
      <c r="F538" s="115" t="s">
        <v>86</v>
      </c>
      <c r="G538" s="115">
        <v>2009</v>
      </c>
      <c r="H538" s="115" t="s">
        <v>125</v>
      </c>
      <c r="I538" s="115">
        <v>19.439396106</v>
      </c>
      <c r="J538" s="115" t="s">
        <v>44</v>
      </c>
      <c r="K538" s="115" t="str">
        <f>INDEX(DatosProcesados!$A$1:$BF$101,MATCH(DataBase!A538,DatosProcesados!$A$1:$A$101,0),MATCH(DataBase!J538,DatosProcesados!$A$1:$BF$1,0))</f>
        <v>Si</v>
      </c>
      <c r="L538" s="115" t="str">
        <f>INDEX(Modelo!$A$9:$D$89,MATCH(DataBase!$J538,Modelo!$A$9:$A$89,0),MATCH(DataBase!L$1,Modelo!$A$9:$D$9,0))</f>
        <v xml:space="preserve">Impacto social </v>
      </c>
      <c r="M538" s="115" t="str">
        <f>INDEX(Modelo!$A$9:$D$89,MATCH(DataBase!$J538,Modelo!$A$9:$A$89,0),MATCH(DataBase!M$1,Modelo!$A$9:$D$9,0))</f>
        <v>Pilar 4</v>
      </c>
      <c r="N538" s="115" t="str">
        <f>INDEX(Modelo!$A$9:$D$89,MATCH(DataBase!$J538,Modelo!$A$9:$A$89,0),MATCH(DataBase!N$1,Modelo!$A$9:$D$9,0))</f>
        <v>boolean</v>
      </c>
      <c r="O538" s="115" t="b">
        <f t="array" ref="O538">IF(N538="negativo",INDEX($AD$3:$AG$51,MATCH(1,($B538=$AD$3:$AD$51)*($J538=$AE$3:$AE$51),0),3),IF(N538="positivo",INDEX($AD$55:$AG$109,MATCH(1,($B538=$AD$55:$AD$109)*($J538=$AE$55:$AE$109),0),3)))</f>
        <v>0</v>
      </c>
      <c r="P538" s="115" t="b">
        <f t="array" ref="P538">IF(N538="negativo",INDEX($AD$3:$AG$51,MATCH(1,($B538=$AD$3:$AD$51)*($J538=$AE$3:$AE$51),0),4),IF(N538="positivo",INDEX($AD$55:$AG$109,MATCH(1,($B538=$AD$55:$AD$109)*($J538=$AE$55:$AE$109),0),4)))</f>
        <v>0</v>
      </c>
      <c r="Q538" s="115" t="str">
        <f>VLOOKUP(M538,Modelo!$A$2:$C$7,2,0)</f>
        <v>Capital Humano: Bienestar y Desarrollo</v>
      </c>
      <c r="R538" s="118">
        <f t="array" ref="R538">INDEX(Modelo!$F$1:$H$37,MATCH(1,(DataBase!Q538=Modelo!$G$1:$G$37)*(DataBase!B538=Modelo!$F$1:$F$37),0),3)</f>
        <v>0.17647058823529413</v>
      </c>
      <c r="S538" s="115">
        <f t="shared" si="18"/>
        <v>100</v>
      </c>
      <c r="T538" s="115">
        <f t="shared" si="19"/>
        <v>17.647058823529413</v>
      </c>
    </row>
    <row r="539" spans="1:20" x14ac:dyDescent="0.3">
      <c r="A539" s="115" t="s">
        <v>211</v>
      </c>
      <c r="B539" s="115" t="s">
        <v>84</v>
      </c>
      <c r="C539" s="115" t="s">
        <v>103</v>
      </c>
      <c r="D539" s="115" t="s">
        <v>86</v>
      </c>
      <c r="E539" s="115" t="s">
        <v>87</v>
      </c>
      <c r="F539" s="115" t="s">
        <v>86</v>
      </c>
      <c r="G539" s="115">
        <v>1972</v>
      </c>
      <c r="H539" s="115" t="s">
        <v>125</v>
      </c>
      <c r="I539" s="115">
        <v>0</v>
      </c>
      <c r="J539" s="115" t="s">
        <v>44</v>
      </c>
      <c r="K539" s="115" t="str">
        <f>INDEX(DatosProcesados!$A$1:$BF$101,MATCH(DataBase!A539,DatosProcesados!$A$1:$A$101,0),MATCH(DataBase!J539,DatosProcesados!$A$1:$BF$1,0))</f>
        <v>Si</v>
      </c>
      <c r="L539" s="115" t="str">
        <f>INDEX(Modelo!$A$9:$D$89,MATCH(DataBase!$J539,Modelo!$A$9:$A$89,0),MATCH(DataBase!L$1,Modelo!$A$9:$D$9,0))</f>
        <v xml:space="preserve">Impacto social </v>
      </c>
      <c r="M539" s="115" t="str">
        <f>INDEX(Modelo!$A$9:$D$89,MATCH(DataBase!$J539,Modelo!$A$9:$A$89,0),MATCH(DataBase!M$1,Modelo!$A$9:$D$9,0))</f>
        <v>Pilar 4</v>
      </c>
      <c r="N539" s="115" t="str">
        <f>INDEX(Modelo!$A$9:$D$89,MATCH(DataBase!$J539,Modelo!$A$9:$A$89,0),MATCH(DataBase!N$1,Modelo!$A$9:$D$9,0))</f>
        <v>boolean</v>
      </c>
      <c r="O539" s="115" t="b">
        <f t="array" ref="O539">IF(N539="negativo",INDEX($AD$3:$AG$51,MATCH(1,($B539=$AD$3:$AD$51)*($J539=$AE$3:$AE$51),0),3),IF(N539="positivo",INDEX($AD$55:$AG$109,MATCH(1,($B539=$AD$55:$AD$109)*($J539=$AE$55:$AE$109),0),3)))</f>
        <v>0</v>
      </c>
      <c r="P539" s="115" t="b">
        <f t="array" ref="P539">IF(N539="negativo",INDEX($AD$3:$AG$51,MATCH(1,($B539=$AD$3:$AD$51)*($J539=$AE$3:$AE$51),0),4),IF(N539="positivo",INDEX($AD$55:$AG$109,MATCH(1,($B539=$AD$55:$AD$109)*($J539=$AE$55:$AE$109),0),4)))</f>
        <v>0</v>
      </c>
      <c r="Q539" s="115" t="str">
        <f>VLOOKUP(M539,Modelo!$A$2:$C$7,2,0)</f>
        <v>Capital Humano: Bienestar y Desarrollo</v>
      </c>
      <c r="R539" s="118">
        <f t="array" ref="R539">INDEX(Modelo!$F$1:$H$37,MATCH(1,(DataBase!Q539=Modelo!$G$1:$G$37)*(DataBase!B539=Modelo!$F$1:$F$37),0),3)</f>
        <v>0.11764705882352941</v>
      </c>
      <c r="S539" s="115">
        <f t="shared" si="18"/>
        <v>100</v>
      </c>
      <c r="T539" s="115">
        <f t="shared" si="19"/>
        <v>11.76470588235294</v>
      </c>
    </row>
    <row r="540" spans="1:20" x14ac:dyDescent="0.3">
      <c r="A540" s="115" t="s">
        <v>351</v>
      </c>
      <c r="B540" s="115" t="s">
        <v>313</v>
      </c>
      <c r="C540" s="115" t="s">
        <v>103</v>
      </c>
      <c r="D540" s="115" t="s">
        <v>87</v>
      </c>
      <c r="E540" s="115" t="s">
        <v>86</v>
      </c>
      <c r="F540" s="115" t="s">
        <v>86</v>
      </c>
      <c r="G540" s="115">
        <v>1997</v>
      </c>
      <c r="H540" s="115" t="s">
        <v>125</v>
      </c>
      <c r="I540" s="115">
        <v>3.874476933</v>
      </c>
      <c r="J540" s="115" t="s">
        <v>44</v>
      </c>
      <c r="K540" s="115">
        <f>INDEX(DatosProcesados!$A$1:$BF$101,MATCH(DataBase!A540,DatosProcesados!$A$1:$A$101,0),MATCH(DataBase!J540,DatosProcesados!$A$1:$BF$1,0))</f>
        <v>0</v>
      </c>
      <c r="L540" s="115" t="str">
        <f>INDEX(Modelo!$A$9:$D$89,MATCH(DataBase!$J540,Modelo!$A$9:$A$89,0),MATCH(DataBase!L$1,Modelo!$A$9:$D$9,0))</f>
        <v xml:space="preserve">Impacto social </v>
      </c>
      <c r="M540" s="115" t="str">
        <f>INDEX(Modelo!$A$9:$D$89,MATCH(DataBase!$J540,Modelo!$A$9:$A$89,0),MATCH(DataBase!M$1,Modelo!$A$9:$D$9,0))</f>
        <v>Pilar 4</v>
      </c>
      <c r="N540" s="115" t="str">
        <f>INDEX(Modelo!$A$9:$D$89,MATCH(DataBase!$J540,Modelo!$A$9:$A$89,0),MATCH(DataBase!N$1,Modelo!$A$9:$D$9,0))</f>
        <v>boolean</v>
      </c>
      <c r="O540" s="115" t="b">
        <f t="array" ref="O540">IF(N540="negativo",INDEX($AD$3:$AG$51,MATCH(1,($B540=$AD$3:$AD$51)*($J540=$AE$3:$AE$51),0),3),IF(N540="positivo",INDEX($AD$55:$AG$109,MATCH(1,($B540=$AD$55:$AD$109)*($J540=$AE$55:$AE$109),0),3)))</f>
        <v>0</v>
      </c>
      <c r="P540" s="115" t="b">
        <f t="array" ref="P540">IF(N540="negativo",INDEX($AD$3:$AG$51,MATCH(1,($B540=$AD$3:$AD$51)*($J540=$AE$3:$AE$51),0),4),IF(N540="positivo",INDEX($AD$55:$AG$109,MATCH(1,($B540=$AD$55:$AD$109)*($J540=$AE$55:$AE$109),0),4)))</f>
        <v>0</v>
      </c>
      <c r="Q540" s="115" t="str">
        <f>VLOOKUP(M540,Modelo!$A$2:$C$7,2,0)</f>
        <v>Capital Humano: Bienestar y Desarrollo</v>
      </c>
      <c r="R540" s="118">
        <f t="array" ref="R540">INDEX(Modelo!$F$1:$H$37,MATCH(1,(DataBase!Q540=Modelo!$G$1:$G$37)*(DataBase!B540=Modelo!$F$1:$F$37),0),3)</f>
        <v>0.17647058823529413</v>
      </c>
      <c r="S540" s="115">
        <f t="shared" si="18"/>
        <v>0</v>
      </c>
      <c r="T540" s="115">
        <f t="shared" si="19"/>
        <v>0</v>
      </c>
    </row>
    <row r="541" spans="1:20" x14ac:dyDescent="0.3">
      <c r="A541" s="115" t="s">
        <v>411</v>
      </c>
      <c r="B541" s="115" t="s">
        <v>407</v>
      </c>
      <c r="C541" s="115" t="s">
        <v>103</v>
      </c>
      <c r="D541" s="115" t="s">
        <v>87</v>
      </c>
      <c r="E541" s="115" t="s">
        <v>86</v>
      </c>
      <c r="F541" s="115" t="s">
        <v>87</v>
      </c>
      <c r="G541" s="115">
        <v>1935</v>
      </c>
      <c r="H541" s="115" t="s">
        <v>244</v>
      </c>
      <c r="I541" s="115">
        <v>11.495989482000001</v>
      </c>
      <c r="J541" s="115" t="s">
        <v>44</v>
      </c>
      <c r="K541" s="115" t="str">
        <f>INDEX(DatosProcesados!$A$1:$BF$101,MATCH(DataBase!A541,DatosProcesados!$A$1:$A$101,0),MATCH(DataBase!J541,DatosProcesados!$A$1:$BF$1,0))</f>
        <v>Si</v>
      </c>
      <c r="L541" s="115" t="str">
        <f>INDEX(Modelo!$A$9:$D$89,MATCH(DataBase!$J541,Modelo!$A$9:$A$89,0),MATCH(DataBase!L$1,Modelo!$A$9:$D$9,0))</f>
        <v xml:space="preserve">Impacto social </v>
      </c>
      <c r="M541" s="115" t="str">
        <f>INDEX(Modelo!$A$9:$D$89,MATCH(DataBase!$J541,Modelo!$A$9:$A$89,0),MATCH(DataBase!M$1,Modelo!$A$9:$D$9,0))</f>
        <v>Pilar 4</v>
      </c>
      <c r="N541" s="115" t="str">
        <f>INDEX(Modelo!$A$9:$D$89,MATCH(DataBase!$J541,Modelo!$A$9:$A$89,0),MATCH(DataBase!N$1,Modelo!$A$9:$D$9,0))</f>
        <v>boolean</v>
      </c>
      <c r="O541" s="115" t="b">
        <f t="array" ref="O541">IF(N541="negativo",INDEX($AD$3:$AG$51,MATCH(1,($B541=$AD$3:$AD$51)*($J541=$AE$3:$AE$51),0),3),IF(N541="positivo",INDEX($AD$55:$AG$109,MATCH(1,($B541=$AD$55:$AD$109)*($J541=$AE$55:$AE$109),0),3)))</f>
        <v>0</v>
      </c>
      <c r="P541" s="115" t="b">
        <f t="array" ref="P541">IF(N541="negativo",INDEX($AD$3:$AG$51,MATCH(1,($B541=$AD$3:$AD$51)*($J541=$AE$3:$AE$51),0),4),IF(N541="positivo",INDEX($AD$55:$AG$109,MATCH(1,($B541=$AD$55:$AD$109)*($J541=$AE$55:$AE$109),0),4)))</f>
        <v>0</v>
      </c>
      <c r="Q541" s="115" t="str">
        <f>VLOOKUP(M541,Modelo!$A$2:$C$7,2,0)</f>
        <v>Capital Humano: Bienestar y Desarrollo</v>
      </c>
      <c r="R541" s="118">
        <f t="array" ref="R541">INDEX(Modelo!$F$1:$H$37,MATCH(1,(DataBase!Q541=Modelo!$G$1:$G$37)*(DataBase!B541=Modelo!$F$1:$F$37),0),3)</f>
        <v>0.19230769230769232</v>
      </c>
      <c r="S541" s="115">
        <f t="shared" si="18"/>
        <v>100</v>
      </c>
      <c r="T541" s="115">
        <f t="shared" si="19"/>
        <v>19.230769230769234</v>
      </c>
    </row>
    <row r="542" spans="1:20" x14ac:dyDescent="0.3">
      <c r="A542" s="115" t="s">
        <v>406</v>
      </c>
      <c r="B542" s="115" t="s">
        <v>407</v>
      </c>
      <c r="C542" s="115" t="s">
        <v>97</v>
      </c>
      <c r="D542" s="115" t="s">
        <v>86</v>
      </c>
      <c r="E542" s="115" t="s">
        <v>87</v>
      </c>
      <c r="F542" s="115" t="s">
        <v>87</v>
      </c>
      <c r="G542" s="115">
        <v>1951</v>
      </c>
      <c r="H542" s="115" t="s">
        <v>125</v>
      </c>
      <c r="I542" s="115">
        <v>113.923310323</v>
      </c>
      <c r="J542" s="115" t="s">
        <v>44</v>
      </c>
      <c r="K542" s="115" t="str">
        <f>INDEX(DatosProcesados!$A$1:$BF$101,MATCH(DataBase!A542,DatosProcesados!$A$1:$A$101,0),MATCH(DataBase!J542,DatosProcesados!$A$1:$BF$1,0))</f>
        <v>Si</v>
      </c>
      <c r="L542" s="115" t="str">
        <f>INDEX(Modelo!$A$9:$D$89,MATCH(DataBase!$J542,Modelo!$A$9:$A$89,0),MATCH(DataBase!L$1,Modelo!$A$9:$D$9,0))</f>
        <v xml:space="preserve">Impacto social </v>
      </c>
      <c r="M542" s="115" t="str">
        <f>INDEX(Modelo!$A$9:$D$89,MATCH(DataBase!$J542,Modelo!$A$9:$A$89,0),MATCH(DataBase!M$1,Modelo!$A$9:$D$9,0))</f>
        <v>Pilar 4</v>
      </c>
      <c r="N542" s="115" t="str">
        <f>INDEX(Modelo!$A$9:$D$89,MATCH(DataBase!$J542,Modelo!$A$9:$A$89,0),MATCH(DataBase!N$1,Modelo!$A$9:$D$9,0))</f>
        <v>boolean</v>
      </c>
      <c r="O542" s="115" t="b">
        <f t="array" ref="O542">IF(N542="negativo",INDEX($AD$3:$AG$51,MATCH(1,($B542=$AD$3:$AD$51)*($J542=$AE$3:$AE$51),0),3),IF(N542="positivo",INDEX($AD$55:$AG$109,MATCH(1,($B542=$AD$55:$AD$109)*($J542=$AE$55:$AE$109),0),3)))</f>
        <v>0</v>
      </c>
      <c r="P542" s="115" t="b">
        <f t="array" ref="P542">IF(N542="negativo",INDEX($AD$3:$AG$51,MATCH(1,($B542=$AD$3:$AD$51)*($J542=$AE$3:$AE$51),0),4),IF(N542="positivo",INDEX($AD$55:$AG$109,MATCH(1,($B542=$AD$55:$AD$109)*($J542=$AE$55:$AE$109),0),4)))</f>
        <v>0</v>
      </c>
      <c r="Q542" s="115" t="str">
        <f>VLOOKUP(M542,Modelo!$A$2:$C$7,2,0)</f>
        <v>Capital Humano: Bienestar y Desarrollo</v>
      </c>
      <c r="R542" s="118">
        <f t="array" ref="R542">INDEX(Modelo!$F$1:$H$37,MATCH(1,(DataBase!Q542=Modelo!$G$1:$G$37)*(DataBase!B542=Modelo!$F$1:$F$37),0),3)</f>
        <v>0.19230769230769232</v>
      </c>
      <c r="S542" s="115">
        <f t="shared" si="18"/>
        <v>100</v>
      </c>
      <c r="T542" s="115">
        <f t="shared" si="19"/>
        <v>19.230769230769234</v>
      </c>
    </row>
    <row r="543" spans="1:20" x14ac:dyDescent="0.3">
      <c r="A543" s="115" t="s">
        <v>96</v>
      </c>
      <c r="B543" s="115" t="s">
        <v>84</v>
      </c>
      <c r="C543" s="115" t="s">
        <v>97</v>
      </c>
      <c r="D543" s="115" t="s">
        <v>86</v>
      </c>
      <c r="E543" s="115" t="s">
        <v>86</v>
      </c>
      <c r="F543" s="115" t="s">
        <v>87</v>
      </c>
      <c r="G543" s="115">
        <v>1997</v>
      </c>
      <c r="H543" s="115" t="s">
        <v>125</v>
      </c>
      <c r="I543" s="115">
        <v>15.780332546</v>
      </c>
      <c r="J543" s="115" t="s">
        <v>44</v>
      </c>
      <c r="K543" s="115" t="str">
        <f>INDEX(DatosProcesados!$A$1:$BF$101,MATCH(DataBase!A543,DatosProcesados!$A$1:$A$101,0),MATCH(DataBase!J543,DatosProcesados!$A$1:$BF$1,0))</f>
        <v>Si</v>
      </c>
      <c r="L543" s="115" t="str">
        <f>INDEX(Modelo!$A$9:$D$89,MATCH(DataBase!$J543,Modelo!$A$9:$A$89,0),MATCH(DataBase!L$1,Modelo!$A$9:$D$9,0))</f>
        <v xml:space="preserve">Impacto social </v>
      </c>
      <c r="M543" s="115" t="str">
        <f>INDEX(Modelo!$A$9:$D$89,MATCH(DataBase!$J543,Modelo!$A$9:$A$89,0),MATCH(DataBase!M$1,Modelo!$A$9:$D$9,0))</f>
        <v>Pilar 4</v>
      </c>
      <c r="N543" s="115" t="str">
        <f>INDEX(Modelo!$A$9:$D$89,MATCH(DataBase!$J543,Modelo!$A$9:$A$89,0),MATCH(DataBase!N$1,Modelo!$A$9:$D$9,0))</f>
        <v>boolean</v>
      </c>
      <c r="O543" s="115" t="b">
        <f t="array" ref="O543">IF(N543="negativo",INDEX($AD$3:$AG$51,MATCH(1,($B543=$AD$3:$AD$51)*($J543=$AE$3:$AE$51),0),3),IF(N543="positivo",INDEX($AD$55:$AG$109,MATCH(1,($B543=$AD$55:$AD$109)*($J543=$AE$55:$AE$109),0),3)))</f>
        <v>0</v>
      </c>
      <c r="P543" s="115" t="b">
        <f t="array" ref="P543">IF(N543="negativo",INDEX($AD$3:$AG$51,MATCH(1,($B543=$AD$3:$AD$51)*($J543=$AE$3:$AE$51),0),4),IF(N543="positivo",INDEX($AD$55:$AG$109,MATCH(1,($B543=$AD$55:$AD$109)*($J543=$AE$55:$AE$109),0),4)))</f>
        <v>0</v>
      </c>
      <c r="Q543" s="115" t="str">
        <f>VLOOKUP(M543,Modelo!$A$2:$C$7,2,0)</f>
        <v>Capital Humano: Bienestar y Desarrollo</v>
      </c>
      <c r="R543" s="118">
        <f t="array" ref="R543">INDEX(Modelo!$F$1:$H$37,MATCH(1,(DataBase!Q543=Modelo!$G$1:$G$37)*(DataBase!B543=Modelo!$F$1:$F$37),0),3)</f>
        <v>0.11764705882352941</v>
      </c>
      <c r="S543" s="115">
        <f t="shared" si="18"/>
        <v>100</v>
      </c>
      <c r="T543" s="115">
        <f t="shared" si="19"/>
        <v>11.76470588235294</v>
      </c>
    </row>
    <row r="544" spans="1:20" x14ac:dyDescent="0.3">
      <c r="A544" s="115" t="s">
        <v>83</v>
      </c>
      <c r="B544" s="115" t="s">
        <v>84</v>
      </c>
      <c r="C544" s="115" t="s">
        <v>85</v>
      </c>
      <c r="D544" s="115" t="s">
        <v>86</v>
      </c>
      <c r="E544" s="115" t="s">
        <v>86</v>
      </c>
      <c r="F544" s="115" t="s">
        <v>87</v>
      </c>
      <c r="G544" s="115">
        <v>1955</v>
      </c>
      <c r="H544" s="115" t="s">
        <v>125</v>
      </c>
      <c r="I544" s="115">
        <v>20.574477179999999</v>
      </c>
      <c r="J544" s="115" t="s">
        <v>44</v>
      </c>
      <c r="K544" s="115" t="str">
        <f>INDEX(DatosProcesados!$A$1:$BF$101,MATCH(DataBase!A544,DatosProcesados!$A$1:$A$101,0),MATCH(DataBase!J544,DatosProcesados!$A$1:$BF$1,0))</f>
        <v>Si</v>
      </c>
      <c r="L544" s="115" t="str">
        <f>INDEX(Modelo!$A$9:$D$89,MATCH(DataBase!$J544,Modelo!$A$9:$A$89,0),MATCH(DataBase!L$1,Modelo!$A$9:$D$9,0))</f>
        <v xml:space="preserve">Impacto social </v>
      </c>
      <c r="M544" s="115" t="str">
        <f>INDEX(Modelo!$A$9:$D$89,MATCH(DataBase!$J544,Modelo!$A$9:$A$89,0),MATCH(DataBase!M$1,Modelo!$A$9:$D$9,0))</f>
        <v>Pilar 4</v>
      </c>
      <c r="N544" s="115" t="str">
        <f>INDEX(Modelo!$A$9:$D$89,MATCH(DataBase!$J544,Modelo!$A$9:$A$89,0),MATCH(DataBase!N$1,Modelo!$A$9:$D$9,0))</f>
        <v>boolean</v>
      </c>
      <c r="O544" s="115" t="b">
        <f t="array" ref="O544">IF(N544="negativo",INDEX($AD$3:$AG$51,MATCH(1,($B544=$AD$3:$AD$51)*($J544=$AE$3:$AE$51),0),3),IF(N544="positivo",INDEX($AD$55:$AG$109,MATCH(1,($B544=$AD$55:$AD$109)*($J544=$AE$55:$AE$109),0),3)))</f>
        <v>0</v>
      </c>
      <c r="P544" s="115" t="b">
        <f t="array" ref="P544">IF(N544="negativo",INDEX($AD$3:$AG$51,MATCH(1,($B544=$AD$3:$AD$51)*($J544=$AE$3:$AE$51),0),4),IF(N544="positivo",INDEX($AD$55:$AG$109,MATCH(1,($B544=$AD$55:$AD$109)*($J544=$AE$55:$AE$109),0),4)))</f>
        <v>0</v>
      </c>
      <c r="Q544" s="115" t="str">
        <f>VLOOKUP(M544,Modelo!$A$2:$C$7,2,0)</f>
        <v>Capital Humano: Bienestar y Desarrollo</v>
      </c>
      <c r="R544" s="118">
        <f t="array" ref="R544">INDEX(Modelo!$F$1:$H$37,MATCH(1,(DataBase!Q544=Modelo!$G$1:$G$37)*(DataBase!B544=Modelo!$F$1:$F$37),0),3)</f>
        <v>0.11764705882352941</v>
      </c>
      <c r="S544" s="115">
        <f t="shared" si="18"/>
        <v>100</v>
      </c>
      <c r="T544" s="115">
        <f t="shared" si="19"/>
        <v>11.76470588235294</v>
      </c>
    </row>
    <row r="545" spans="1:20" x14ac:dyDescent="0.3">
      <c r="A545" s="115" t="s">
        <v>243</v>
      </c>
      <c r="B545" s="115" t="s">
        <v>216</v>
      </c>
      <c r="C545" s="115" t="s">
        <v>103</v>
      </c>
      <c r="D545" s="115" t="s">
        <v>86</v>
      </c>
      <c r="E545" s="115" t="s">
        <v>86</v>
      </c>
      <c r="F545" s="115" t="s">
        <v>87</v>
      </c>
      <c r="G545" s="115">
        <v>1985</v>
      </c>
      <c r="H545" s="115" t="s">
        <v>244</v>
      </c>
      <c r="I545" s="115">
        <v>2.6249202149999999</v>
      </c>
      <c r="J545" s="115" t="s">
        <v>44</v>
      </c>
      <c r="K545" s="115" t="str">
        <f>INDEX(DatosProcesados!$A$1:$BF$101,MATCH(DataBase!A545,DatosProcesados!$A$1:$A$101,0),MATCH(DataBase!J545,DatosProcesados!$A$1:$BF$1,0))</f>
        <v>Si</v>
      </c>
      <c r="L545" s="115" t="str">
        <f>INDEX(Modelo!$A$9:$D$89,MATCH(DataBase!$J545,Modelo!$A$9:$A$89,0),MATCH(DataBase!L$1,Modelo!$A$9:$D$9,0))</f>
        <v xml:space="preserve">Impacto social </v>
      </c>
      <c r="M545" s="115" t="str">
        <f>INDEX(Modelo!$A$9:$D$89,MATCH(DataBase!$J545,Modelo!$A$9:$A$89,0),MATCH(DataBase!M$1,Modelo!$A$9:$D$9,0))</f>
        <v>Pilar 4</v>
      </c>
      <c r="N545" s="115" t="str">
        <f>INDEX(Modelo!$A$9:$D$89,MATCH(DataBase!$J545,Modelo!$A$9:$A$89,0),MATCH(DataBase!N$1,Modelo!$A$9:$D$9,0))</f>
        <v>boolean</v>
      </c>
      <c r="O545" s="115" t="b">
        <f t="array" ref="O545">IF(N545="negativo",INDEX($AD$3:$AG$51,MATCH(1,($B545=$AD$3:$AD$51)*($J545=$AE$3:$AE$51),0),3),IF(N545="positivo",INDEX($AD$55:$AG$109,MATCH(1,($B545=$AD$55:$AD$109)*($J545=$AE$55:$AE$109),0),3)))</f>
        <v>0</v>
      </c>
      <c r="P545" s="115" t="b">
        <f t="array" ref="P545">IF(N545="negativo",INDEX($AD$3:$AG$51,MATCH(1,($B545=$AD$3:$AD$51)*($J545=$AE$3:$AE$51),0),4),IF(N545="positivo",INDEX($AD$55:$AG$109,MATCH(1,($B545=$AD$55:$AD$109)*($J545=$AE$55:$AE$109),0),4)))</f>
        <v>0</v>
      </c>
      <c r="Q545" s="115" t="str">
        <f>VLOOKUP(M545,Modelo!$A$2:$C$7,2,0)</f>
        <v>Capital Humano: Bienestar y Desarrollo</v>
      </c>
      <c r="R545" s="118">
        <f t="array" ref="R545">INDEX(Modelo!$F$1:$H$37,MATCH(1,(DataBase!Q545=Modelo!$G$1:$G$37)*(DataBase!B545=Modelo!$F$1:$F$37),0),3)</f>
        <v>0.21052631578947367</v>
      </c>
      <c r="S545" s="115">
        <f t="shared" si="18"/>
        <v>100</v>
      </c>
      <c r="T545" s="115">
        <f t="shared" si="19"/>
        <v>21.052631578947366</v>
      </c>
    </row>
    <row r="546" spans="1:20" x14ac:dyDescent="0.3">
      <c r="A546" s="115" t="s">
        <v>263</v>
      </c>
      <c r="B546" s="115" t="s">
        <v>216</v>
      </c>
      <c r="C546" s="115" t="s">
        <v>97</v>
      </c>
      <c r="D546" s="115" t="s">
        <v>86</v>
      </c>
      <c r="E546" s="115" t="s">
        <v>86</v>
      </c>
      <c r="F546" s="115" t="s">
        <v>86</v>
      </c>
      <c r="G546" s="115">
        <v>1990</v>
      </c>
      <c r="H546" s="115" t="s">
        <v>125</v>
      </c>
      <c r="I546" s="115">
        <v>2.3114637089999999</v>
      </c>
      <c r="J546" s="115" t="s">
        <v>44</v>
      </c>
      <c r="K546" s="115" t="str">
        <f>INDEX(DatosProcesados!$A$1:$BF$101,MATCH(DataBase!A546,DatosProcesados!$A$1:$A$101,0),MATCH(DataBase!J546,DatosProcesados!$A$1:$BF$1,0))</f>
        <v>Si</v>
      </c>
      <c r="L546" s="115" t="str">
        <f>INDEX(Modelo!$A$9:$D$89,MATCH(DataBase!$J546,Modelo!$A$9:$A$89,0),MATCH(DataBase!L$1,Modelo!$A$9:$D$9,0))</f>
        <v xml:space="preserve">Impacto social </v>
      </c>
      <c r="M546" s="115" t="str">
        <f>INDEX(Modelo!$A$9:$D$89,MATCH(DataBase!$J546,Modelo!$A$9:$A$89,0),MATCH(DataBase!M$1,Modelo!$A$9:$D$9,0))</f>
        <v>Pilar 4</v>
      </c>
      <c r="N546" s="115" t="str">
        <f>INDEX(Modelo!$A$9:$D$89,MATCH(DataBase!$J546,Modelo!$A$9:$A$89,0),MATCH(DataBase!N$1,Modelo!$A$9:$D$9,0))</f>
        <v>boolean</v>
      </c>
      <c r="O546" s="115" t="b">
        <f t="array" ref="O546">IF(N546="negativo",INDEX($AD$3:$AG$51,MATCH(1,($B546=$AD$3:$AD$51)*($J546=$AE$3:$AE$51),0),3),IF(N546="positivo",INDEX($AD$55:$AG$109,MATCH(1,($B546=$AD$55:$AD$109)*($J546=$AE$55:$AE$109),0),3)))</f>
        <v>0</v>
      </c>
      <c r="P546" s="115" t="b">
        <f t="array" ref="P546">IF(N546="negativo",INDEX($AD$3:$AG$51,MATCH(1,($B546=$AD$3:$AD$51)*($J546=$AE$3:$AE$51),0),4),IF(N546="positivo",INDEX($AD$55:$AG$109,MATCH(1,($B546=$AD$55:$AD$109)*($J546=$AE$55:$AE$109),0),4)))</f>
        <v>0</v>
      </c>
      <c r="Q546" s="115" t="str">
        <f>VLOOKUP(M546,Modelo!$A$2:$C$7,2,0)</f>
        <v>Capital Humano: Bienestar y Desarrollo</v>
      </c>
      <c r="R546" s="118">
        <f t="array" ref="R546">INDEX(Modelo!$F$1:$H$37,MATCH(1,(DataBase!Q546=Modelo!$G$1:$G$37)*(DataBase!B546=Modelo!$F$1:$F$37),0),3)</f>
        <v>0.21052631578947367</v>
      </c>
      <c r="S546" s="115">
        <f t="shared" si="18"/>
        <v>100</v>
      </c>
      <c r="T546" s="115">
        <f t="shared" si="19"/>
        <v>21.052631578947366</v>
      </c>
    </row>
    <row r="547" spans="1:20" x14ac:dyDescent="0.3">
      <c r="A547" s="115" t="s">
        <v>321</v>
      </c>
      <c r="B547" s="115" t="s">
        <v>313</v>
      </c>
      <c r="C547" s="115" t="s">
        <v>103</v>
      </c>
      <c r="D547" s="115" t="s">
        <v>86</v>
      </c>
      <c r="E547" s="115" t="s">
        <v>86</v>
      </c>
      <c r="F547" s="115" t="s">
        <v>87</v>
      </c>
      <c r="G547" s="115">
        <v>1949</v>
      </c>
      <c r="H547" s="115" t="s">
        <v>125</v>
      </c>
      <c r="I547" s="115">
        <v>16.077688644999999</v>
      </c>
      <c r="J547" s="115" t="s">
        <v>44</v>
      </c>
      <c r="K547" s="115" t="str">
        <f>INDEX(DatosProcesados!$A$1:$BF$101,MATCH(DataBase!A547,DatosProcesados!$A$1:$A$101,0),MATCH(DataBase!J547,DatosProcesados!$A$1:$BF$1,0))</f>
        <v>Si</v>
      </c>
      <c r="L547" s="115" t="str">
        <f>INDEX(Modelo!$A$9:$D$89,MATCH(DataBase!$J547,Modelo!$A$9:$A$89,0),MATCH(DataBase!L$1,Modelo!$A$9:$D$9,0))</f>
        <v xml:space="preserve">Impacto social </v>
      </c>
      <c r="M547" s="115" t="str">
        <f>INDEX(Modelo!$A$9:$D$89,MATCH(DataBase!$J547,Modelo!$A$9:$A$89,0),MATCH(DataBase!M$1,Modelo!$A$9:$D$9,0))</f>
        <v>Pilar 4</v>
      </c>
      <c r="N547" s="115" t="str">
        <f>INDEX(Modelo!$A$9:$D$89,MATCH(DataBase!$J547,Modelo!$A$9:$A$89,0),MATCH(DataBase!N$1,Modelo!$A$9:$D$9,0))</f>
        <v>boolean</v>
      </c>
      <c r="O547" s="115" t="b">
        <f t="array" ref="O547">IF(N547="negativo",INDEX($AD$3:$AG$51,MATCH(1,($B547=$AD$3:$AD$51)*($J547=$AE$3:$AE$51),0),3),IF(N547="positivo",INDEX($AD$55:$AG$109,MATCH(1,($B547=$AD$55:$AD$109)*($J547=$AE$55:$AE$109),0),3)))</f>
        <v>0</v>
      </c>
      <c r="P547" s="115" t="b">
        <f t="array" ref="P547">IF(N547="negativo",INDEX($AD$3:$AG$51,MATCH(1,($B547=$AD$3:$AD$51)*($J547=$AE$3:$AE$51),0),4),IF(N547="positivo",INDEX($AD$55:$AG$109,MATCH(1,($B547=$AD$55:$AD$109)*($J547=$AE$55:$AE$109),0),4)))</f>
        <v>0</v>
      </c>
      <c r="Q547" s="115" t="str">
        <f>VLOOKUP(M547,Modelo!$A$2:$C$7,2,0)</f>
        <v>Capital Humano: Bienestar y Desarrollo</v>
      </c>
      <c r="R547" s="118">
        <f t="array" ref="R547">INDEX(Modelo!$F$1:$H$37,MATCH(1,(DataBase!Q547=Modelo!$G$1:$G$37)*(DataBase!B547=Modelo!$F$1:$F$37),0),3)</f>
        <v>0.17647058823529413</v>
      </c>
      <c r="S547" s="115">
        <f t="shared" si="18"/>
        <v>100</v>
      </c>
      <c r="T547" s="115">
        <f t="shared" si="19"/>
        <v>17.647058823529413</v>
      </c>
    </row>
    <row r="548" spans="1:20" x14ac:dyDescent="0.3">
      <c r="A548" s="115" t="s">
        <v>363</v>
      </c>
      <c r="B548" s="115" t="s">
        <v>313</v>
      </c>
      <c r="C548" s="115" t="s">
        <v>103</v>
      </c>
      <c r="D548" s="115" t="s">
        <v>87</v>
      </c>
      <c r="E548" s="115" t="s">
        <v>87</v>
      </c>
      <c r="F548" s="115" t="s">
        <v>87</v>
      </c>
      <c r="G548" s="115">
        <v>1889</v>
      </c>
      <c r="H548" s="115" t="s">
        <v>177</v>
      </c>
      <c r="I548" s="115">
        <v>2.3075606390000001</v>
      </c>
      <c r="J548" s="115" t="s">
        <v>44</v>
      </c>
      <c r="K548" s="115" t="str">
        <f>INDEX(DatosProcesados!$A$1:$BF$101,MATCH(DataBase!A548,DatosProcesados!$A$1:$A$101,0),MATCH(DataBase!J548,DatosProcesados!$A$1:$BF$1,0))</f>
        <v>Si</v>
      </c>
      <c r="L548" s="115" t="str">
        <f>INDEX(Modelo!$A$9:$D$89,MATCH(DataBase!$J548,Modelo!$A$9:$A$89,0),MATCH(DataBase!L$1,Modelo!$A$9:$D$9,0))</f>
        <v xml:space="preserve">Impacto social </v>
      </c>
      <c r="M548" s="115" t="str">
        <f>INDEX(Modelo!$A$9:$D$89,MATCH(DataBase!$J548,Modelo!$A$9:$A$89,0),MATCH(DataBase!M$1,Modelo!$A$9:$D$9,0))</f>
        <v>Pilar 4</v>
      </c>
      <c r="N548" s="115" t="str">
        <f>INDEX(Modelo!$A$9:$D$89,MATCH(DataBase!$J548,Modelo!$A$9:$A$89,0),MATCH(DataBase!N$1,Modelo!$A$9:$D$9,0))</f>
        <v>boolean</v>
      </c>
      <c r="O548" s="115" t="b">
        <f t="array" ref="O548">IF(N548="negativo",INDEX($AD$3:$AG$51,MATCH(1,($B548=$AD$3:$AD$51)*($J548=$AE$3:$AE$51),0),3),IF(N548="positivo",INDEX($AD$55:$AG$109,MATCH(1,($B548=$AD$55:$AD$109)*($J548=$AE$55:$AE$109),0),3)))</f>
        <v>0</v>
      </c>
      <c r="P548" s="115" t="b">
        <f t="array" ref="P548">IF(N548="negativo",INDEX($AD$3:$AG$51,MATCH(1,($B548=$AD$3:$AD$51)*($J548=$AE$3:$AE$51),0),4),IF(N548="positivo",INDEX($AD$55:$AG$109,MATCH(1,($B548=$AD$55:$AD$109)*($J548=$AE$55:$AE$109),0),4)))</f>
        <v>0</v>
      </c>
      <c r="Q548" s="115" t="str">
        <f>VLOOKUP(M548,Modelo!$A$2:$C$7,2,0)</f>
        <v>Capital Humano: Bienestar y Desarrollo</v>
      </c>
      <c r="R548" s="118">
        <f t="array" ref="R548">INDEX(Modelo!$F$1:$H$37,MATCH(1,(DataBase!Q548=Modelo!$G$1:$G$37)*(DataBase!B548=Modelo!$F$1:$F$37),0),3)</f>
        <v>0.17647058823529413</v>
      </c>
      <c r="S548" s="115">
        <f t="shared" si="18"/>
        <v>100</v>
      </c>
      <c r="T548" s="115">
        <f t="shared" si="19"/>
        <v>17.647058823529413</v>
      </c>
    </row>
    <row r="549" spans="1:20" x14ac:dyDescent="0.3">
      <c r="A549" s="115" t="s">
        <v>423</v>
      </c>
      <c r="B549" s="115" t="s">
        <v>407</v>
      </c>
      <c r="C549" s="115" t="s">
        <v>103</v>
      </c>
      <c r="D549" s="115" t="s">
        <v>86</v>
      </c>
      <c r="E549" s="115" t="s">
        <v>87</v>
      </c>
      <c r="F549" s="115" t="s">
        <v>87</v>
      </c>
      <c r="G549" s="115">
        <v>1985</v>
      </c>
      <c r="H549" s="115" t="s">
        <v>422</v>
      </c>
      <c r="I549" s="115">
        <v>4.2502446559999996</v>
      </c>
      <c r="J549" s="115" t="s">
        <v>44</v>
      </c>
      <c r="K549" s="115" t="str">
        <f>INDEX(DatosProcesados!$A$1:$BF$101,MATCH(DataBase!A549,DatosProcesados!$A$1:$A$101,0),MATCH(DataBase!J549,DatosProcesados!$A$1:$BF$1,0))</f>
        <v>Si</v>
      </c>
      <c r="L549" s="115" t="str">
        <f>INDEX(Modelo!$A$9:$D$89,MATCH(DataBase!$J549,Modelo!$A$9:$A$89,0),MATCH(DataBase!L$1,Modelo!$A$9:$D$9,0))</f>
        <v xml:space="preserve">Impacto social </v>
      </c>
      <c r="M549" s="115" t="str">
        <f>INDEX(Modelo!$A$9:$D$89,MATCH(DataBase!$J549,Modelo!$A$9:$A$89,0),MATCH(DataBase!M$1,Modelo!$A$9:$D$9,0))</f>
        <v>Pilar 4</v>
      </c>
      <c r="N549" s="115" t="str">
        <f>INDEX(Modelo!$A$9:$D$89,MATCH(DataBase!$J549,Modelo!$A$9:$A$89,0),MATCH(DataBase!N$1,Modelo!$A$9:$D$9,0))</f>
        <v>boolean</v>
      </c>
      <c r="O549" s="115" t="b">
        <f t="array" ref="O549">IF(N549="negativo",INDEX($AD$3:$AG$51,MATCH(1,($B549=$AD$3:$AD$51)*($J549=$AE$3:$AE$51),0),3),IF(N549="positivo",INDEX($AD$55:$AG$109,MATCH(1,($B549=$AD$55:$AD$109)*($J549=$AE$55:$AE$109),0),3)))</f>
        <v>0</v>
      </c>
      <c r="P549" s="115" t="b">
        <f t="array" ref="P549">IF(N549="negativo",INDEX($AD$3:$AG$51,MATCH(1,($B549=$AD$3:$AD$51)*($J549=$AE$3:$AE$51),0),4),IF(N549="positivo",INDEX($AD$55:$AG$109,MATCH(1,($B549=$AD$55:$AD$109)*($J549=$AE$55:$AE$109),0),4)))</f>
        <v>0</v>
      </c>
      <c r="Q549" s="115" t="str">
        <f>VLOOKUP(M549,Modelo!$A$2:$C$7,2,0)</f>
        <v>Capital Humano: Bienestar y Desarrollo</v>
      </c>
      <c r="R549" s="118">
        <f t="array" ref="R549">INDEX(Modelo!$F$1:$H$37,MATCH(1,(DataBase!Q549=Modelo!$G$1:$G$37)*(DataBase!B549=Modelo!$F$1:$F$37),0),3)</f>
        <v>0.19230769230769232</v>
      </c>
      <c r="S549" s="115">
        <f t="shared" si="18"/>
        <v>100</v>
      </c>
      <c r="T549" s="115">
        <f t="shared" si="19"/>
        <v>19.230769230769234</v>
      </c>
    </row>
    <row r="550" spans="1:20" x14ac:dyDescent="0.3">
      <c r="A550" s="115" t="s">
        <v>172</v>
      </c>
      <c r="B550" s="115" t="s">
        <v>84</v>
      </c>
      <c r="C550" s="115" t="s">
        <v>103</v>
      </c>
      <c r="D550" s="115" t="s">
        <v>86</v>
      </c>
      <c r="E550" s="115" t="s">
        <v>87</v>
      </c>
      <c r="F550" s="115" t="s">
        <v>86</v>
      </c>
      <c r="G550" s="115">
        <v>1966</v>
      </c>
      <c r="H550" s="115" t="s">
        <v>125</v>
      </c>
      <c r="I550" s="115">
        <v>2.6355685659999999</v>
      </c>
      <c r="J550" s="115" t="s">
        <v>44</v>
      </c>
      <c r="K550" s="115" t="str">
        <f>INDEX(DatosProcesados!$A$1:$BF$101,MATCH(DataBase!A550,DatosProcesados!$A$1:$A$101,0),MATCH(DataBase!J550,DatosProcesados!$A$1:$BF$1,0))</f>
        <v>Si</v>
      </c>
      <c r="L550" s="115" t="str">
        <f>INDEX(Modelo!$A$9:$D$89,MATCH(DataBase!$J550,Modelo!$A$9:$A$89,0),MATCH(DataBase!L$1,Modelo!$A$9:$D$9,0))</f>
        <v xml:space="preserve">Impacto social </v>
      </c>
      <c r="M550" s="115" t="str">
        <f>INDEX(Modelo!$A$9:$D$89,MATCH(DataBase!$J550,Modelo!$A$9:$A$89,0),MATCH(DataBase!M$1,Modelo!$A$9:$D$9,0))</f>
        <v>Pilar 4</v>
      </c>
      <c r="N550" s="115" t="str">
        <f>INDEX(Modelo!$A$9:$D$89,MATCH(DataBase!$J550,Modelo!$A$9:$A$89,0),MATCH(DataBase!N$1,Modelo!$A$9:$D$9,0))</f>
        <v>boolean</v>
      </c>
      <c r="O550" s="115" t="b">
        <f t="array" ref="O550">IF(N550="negativo",INDEX($AD$3:$AG$51,MATCH(1,($B550=$AD$3:$AD$51)*($J550=$AE$3:$AE$51),0),3),IF(N550="positivo",INDEX($AD$55:$AG$109,MATCH(1,($B550=$AD$55:$AD$109)*($J550=$AE$55:$AE$109),0),3)))</f>
        <v>0</v>
      </c>
      <c r="P550" s="115" t="b">
        <f t="array" ref="P550">IF(N550="negativo",INDEX($AD$3:$AG$51,MATCH(1,($B550=$AD$3:$AD$51)*($J550=$AE$3:$AE$51),0),4),IF(N550="positivo",INDEX($AD$55:$AG$109,MATCH(1,($B550=$AD$55:$AD$109)*($J550=$AE$55:$AE$109),0),4)))</f>
        <v>0</v>
      </c>
      <c r="Q550" s="115" t="str">
        <f>VLOOKUP(M550,Modelo!$A$2:$C$7,2,0)</f>
        <v>Capital Humano: Bienestar y Desarrollo</v>
      </c>
      <c r="R550" s="118">
        <f t="array" ref="R550">INDEX(Modelo!$F$1:$H$37,MATCH(1,(DataBase!Q550=Modelo!$G$1:$G$37)*(DataBase!B550=Modelo!$F$1:$F$37),0),3)</f>
        <v>0.11764705882352941</v>
      </c>
      <c r="S550" s="115">
        <f t="shared" si="18"/>
        <v>100</v>
      </c>
      <c r="T550" s="115">
        <f t="shared" si="19"/>
        <v>11.76470588235294</v>
      </c>
    </row>
    <row r="551" spans="1:20" x14ac:dyDescent="0.3">
      <c r="A551" s="115" t="s">
        <v>158</v>
      </c>
      <c r="B551" s="115" t="s">
        <v>84</v>
      </c>
      <c r="C551" s="115" t="s">
        <v>97</v>
      </c>
      <c r="D551" s="115" t="s">
        <v>86</v>
      </c>
      <c r="E551" s="115" t="s">
        <v>87</v>
      </c>
      <c r="F551" s="115" t="s">
        <v>87</v>
      </c>
      <c r="G551" s="115">
        <v>1896</v>
      </c>
      <c r="H551" s="115" t="s">
        <v>125</v>
      </c>
      <c r="I551" s="115">
        <v>3.7166394839999999</v>
      </c>
      <c r="J551" s="115" t="s">
        <v>44</v>
      </c>
      <c r="K551" s="115" t="str">
        <f>INDEX(DatosProcesados!$A$1:$BF$101,MATCH(DataBase!A551,DatosProcesados!$A$1:$A$101,0),MATCH(DataBase!J551,DatosProcesados!$A$1:$BF$1,0))</f>
        <v>Si</v>
      </c>
      <c r="L551" s="115" t="str">
        <f>INDEX(Modelo!$A$9:$D$89,MATCH(DataBase!$J551,Modelo!$A$9:$A$89,0),MATCH(DataBase!L$1,Modelo!$A$9:$D$9,0))</f>
        <v xml:space="preserve">Impacto social </v>
      </c>
      <c r="M551" s="115" t="str">
        <f>INDEX(Modelo!$A$9:$D$89,MATCH(DataBase!$J551,Modelo!$A$9:$A$89,0),MATCH(DataBase!M$1,Modelo!$A$9:$D$9,0))</f>
        <v>Pilar 4</v>
      </c>
      <c r="N551" s="115" t="str">
        <f>INDEX(Modelo!$A$9:$D$89,MATCH(DataBase!$J551,Modelo!$A$9:$A$89,0),MATCH(DataBase!N$1,Modelo!$A$9:$D$9,0))</f>
        <v>boolean</v>
      </c>
      <c r="O551" s="115" t="b">
        <f t="array" ref="O551">IF(N551="negativo",INDEX($AD$3:$AG$51,MATCH(1,($B551=$AD$3:$AD$51)*($J551=$AE$3:$AE$51),0),3),IF(N551="positivo",INDEX($AD$55:$AG$109,MATCH(1,($B551=$AD$55:$AD$109)*($J551=$AE$55:$AE$109),0),3)))</f>
        <v>0</v>
      </c>
      <c r="P551" s="115" t="b">
        <f t="array" ref="P551">IF(N551="negativo",INDEX($AD$3:$AG$51,MATCH(1,($B551=$AD$3:$AD$51)*($J551=$AE$3:$AE$51),0),4),IF(N551="positivo",INDEX($AD$55:$AG$109,MATCH(1,($B551=$AD$55:$AD$109)*($J551=$AE$55:$AE$109),0),4)))</f>
        <v>0</v>
      </c>
      <c r="Q551" s="115" t="str">
        <f>VLOOKUP(M551,Modelo!$A$2:$C$7,2,0)</f>
        <v>Capital Humano: Bienestar y Desarrollo</v>
      </c>
      <c r="R551" s="118">
        <f t="array" ref="R551">INDEX(Modelo!$F$1:$H$37,MATCH(1,(DataBase!Q551=Modelo!$G$1:$G$37)*(DataBase!B551=Modelo!$F$1:$F$37),0),3)</f>
        <v>0.11764705882352941</v>
      </c>
      <c r="S551" s="115">
        <f t="shared" si="18"/>
        <v>100</v>
      </c>
      <c r="T551" s="115">
        <f t="shared" si="19"/>
        <v>11.76470588235294</v>
      </c>
    </row>
    <row r="552" spans="1:20" x14ac:dyDescent="0.3">
      <c r="A552" s="115" t="s">
        <v>310</v>
      </c>
      <c r="B552" s="115" t="s">
        <v>216</v>
      </c>
      <c r="C552" s="115" t="s">
        <v>85</v>
      </c>
      <c r="D552" s="115" t="s">
        <v>86</v>
      </c>
      <c r="E552" s="115" t="s">
        <v>87</v>
      </c>
      <c r="F552" s="115" t="s">
        <v>87</v>
      </c>
      <c r="G552" s="115">
        <v>1908</v>
      </c>
      <c r="H552" s="115" t="s">
        <v>244</v>
      </c>
      <c r="I552" s="115">
        <v>1.2123628230000001</v>
      </c>
      <c r="J552" s="115" t="s">
        <v>44</v>
      </c>
      <c r="K552" s="115" t="str">
        <f>INDEX(DatosProcesados!$A$1:$BF$101,MATCH(DataBase!A552,DatosProcesados!$A$1:$A$101,0),MATCH(DataBase!J552,DatosProcesados!$A$1:$BF$1,0))</f>
        <v>Si</v>
      </c>
      <c r="L552" s="115" t="str">
        <f>INDEX(Modelo!$A$9:$D$89,MATCH(DataBase!$J552,Modelo!$A$9:$A$89,0),MATCH(DataBase!L$1,Modelo!$A$9:$D$9,0))</f>
        <v xml:space="preserve">Impacto social </v>
      </c>
      <c r="M552" s="115" t="str">
        <f>INDEX(Modelo!$A$9:$D$89,MATCH(DataBase!$J552,Modelo!$A$9:$A$89,0),MATCH(DataBase!M$1,Modelo!$A$9:$D$9,0))</f>
        <v>Pilar 4</v>
      </c>
      <c r="N552" s="115" t="str">
        <f>INDEX(Modelo!$A$9:$D$89,MATCH(DataBase!$J552,Modelo!$A$9:$A$89,0),MATCH(DataBase!N$1,Modelo!$A$9:$D$9,0))</f>
        <v>boolean</v>
      </c>
      <c r="O552" s="115" t="b">
        <f t="array" ref="O552">IF(N552="negativo",INDEX($AD$3:$AG$51,MATCH(1,($B552=$AD$3:$AD$51)*($J552=$AE$3:$AE$51),0),3),IF(N552="positivo",INDEX($AD$55:$AG$109,MATCH(1,($B552=$AD$55:$AD$109)*($J552=$AE$55:$AE$109),0),3)))</f>
        <v>0</v>
      </c>
      <c r="P552" s="115" t="b">
        <f t="array" ref="P552">IF(N552="negativo",INDEX($AD$3:$AG$51,MATCH(1,($B552=$AD$3:$AD$51)*($J552=$AE$3:$AE$51),0),4),IF(N552="positivo",INDEX($AD$55:$AG$109,MATCH(1,($B552=$AD$55:$AD$109)*($J552=$AE$55:$AE$109),0),4)))</f>
        <v>0</v>
      </c>
      <c r="Q552" s="115" t="str">
        <f>VLOOKUP(M552,Modelo!$A$2:$C$7,2,0)</f>
        <v>Capital Humano: Bienestar y Desarrollo</v>
      </c>
      <c r="R552" s="118">
        <f t="array" ref="R552">INDEX(Modelo!$F$1:$H$37,MATCH(1,(DataBase!Q552=Modelo!$G$1:$G$37)*(DataBase!B552=Modelo!$F$1:$F$37),0),3)</f>
        <v>0.21052631578947367</v>
      </c>
      <c r="S552" s="115">
        <f t="shared" si="18"/>
        <v>100</v>
      </c>
      <c r="T552" s="115">
        <f t="shared" si="19"/>
        <v>21.052631578947366</v>
      </c>
    </row>
    <row r="553" spans="1:20" x14ac:dyDescent="0.3">
      <c r="A553" s="115" t="s">
        <v>441</v>
      </c>
      <c r="B553" s="115" t="s">
        <v>407</v>
      </c>
      <c r="C553" s="115" t="s">
        <v>103</v>
      </c>
      <c r="D553" s="115" t="s">
        <v>86</v>
      </c>
      <c r="E553" s="115" t="s">
        <v>87</v>
      </c>
      <c r="F553" s="115" t="s">
        <v>87</v>
      </c>
      <c r="G553" s="115">
        <v>2002</v>
      </c>
      <c r="H553" s="115" t="s">
        <v>177</v>
      </c>
      <c r="I553" s="115">
        <v>2.4203671080000002</v>
      </c>
      <c r="J553" s="115" t="s">
        <v>44</v>
      </c>
      <c r="K553" s="115" t="str">
        <f>INDEX(DatosProcesados!$A$1:$BF$101,MATCH(DataBase!A553,DatosProcesados!$A$1:$A$101,0),MATCH(DataBase!J553,DatosProcesados!$A$1:$BF$1,0))</f>
        <v>Si</v>
      </c>
      <c r="L553" s="115" t="str">
        <f>INDEX(Modelo!$A$9:$D$89,MATCH(DataBase!$J553,Modelo!$A$9:$A$89,0),MATCH(DataBase!L$1,Modelo!$A$9:$D$9,0))</f>
        <v xml:space="preserve">Impacto social </v>
      </c>
      <c r="M553" s="115" t="str">
        <f>INDEX(Modelo!$A$9:$D$89,MATCH(DataBase!$J553,Modelo!$A$9:$A$89,0),MATCH(DataBase!M$1,Modelo!$A$9:$D$9,0))</f>
        <v>Pilar 4</v>
      </c>
      <c r="N553" s="115" t="str">
        <f>INDEX(Modelo!$A$9:$D$89,MATCH(DataBase!$J553,Modelo!$A$9:$A$89,0),MATCH(DataBase!N$1,Modelo!$A$9:$D$9,0))</f>
        <v>boolean</v>
      </c>
      <c r="O553" s="115" t="b">
        <f t="array" ref="O553">IF(N553="negativo",INDEX($AD$3:$AG$51,MATCH(1,($B553=$AD$3:$AD$51)*($J553=$AE$3:$AE$51),0),3),IF(N553="positivo",INDEX($AD$55:$AG$109,MATCH(1,($B553=$AD$55:$AD$109)*($J553=$AE$55:$AE$109),0),3)))</f>
        <v>0</v>
      </c>
      <c r="P553" s="115" t="b">
        <f t="array" ref="P553">IF(N553="negativo",INDEX($AD$3:$AG$51,MATCH(1,($B553=$AD$3:$AD$51)*($J553=$AE$3:$AE$51),0),4),IF(N553="positivo",INDEX($AD$55:$AG$109,MATCH(1,($B553=$AD$55:$AD$109)*($J553=$AE$55:$AE$109),0),4)))</f>
        <v>0</v>
      </c>
      <c r="Q553" s="115" t="str">
        <f>VLOOKUP(M553,Modelo!$A$2:$C$7,2,0)</f>
        <v>Capital Humano: Bienestar y Desarrollo</v>
      </c>
      <c r="R553" s="118">
        <f t="array" ref="R553">INDEX(Modelo!$F$1:$H$37,MATCH(1,(DataBase!Q553=Modelo!$G$1:$G$37)*(DataBase!B553=Modelo!$F$1:$F$37),0),3)</f>
        <v>0.19230769230769232</v>
      </c>
      <c r="S553" s="115">
        <f t="shared" si="18"/>
        <v>100</v>
      </c>
      <c r="T553" s="115">
        <f t="shared" si="19"/>
        <v>19.230769230769234</v>
      </c>
    </row>
    <row r="554" spans="1:20" x14ac:dyDescent="0.3">
      <c r="A554" s="115" t="s">
        <v>454</v>
      </c>
      <c r="B554" s="115" t="s">
        <v>407</v>
      </c>
      <c r="C554" s="115" t="s">
        <v>103</v>
      </c>
      <c r="D554" s="115" t="s">
        <v>86</v>
      </c>
      <c r="E554" s="115" t="s">
        <v>87</v>
      </c>
      <c r="F554" s="115" t="s">
        <v>87</v>
      </c>
      <c r="G554" s="115">
        <v>2003</v>
      </c>
      <c r="H554" s="115" t="s">
        <v>422</v>
      </c>
      <c r="I554" s="115">
        <v>1.3219259999999999</v>
      </c>
      <c r="J554" s="115" t="s">
        <v>44</v>
      </c>
      <c r="K554" s="115" t="str">
        <f>INDEX(DatosProcesados!$A$1:$BF$101,MATCH(DataBase!A554,DatosProcesados!$A$1:$A$101,0),MATCH(DataBase!J554,DatosProcesados!$A$1:$BF$1,0))</f>
        <v>Si</v>
      </c>
      <c r="L554" s="115" t="str">
        <f>INDEX(Modelo!$A$9:$D$89,MATCH(DataBase!$J554,Modelo!$A$9:$A$89,0),MATCH(DataBase!L$1,Modelo!$A$9:$D$9,0))</f>
        <v xml:space="preserve">Impacto social </v>
      </c>
      <c r="M554" s="115" t="str">
        <f>INDEX(Modelo!$A$9:$D$89,MATCH(DataBase!$J554,Modelo!$A$9:$A$89,0),MATCH(DataBase!M$1,Modelo!$A$9:$D$9,0))</f>
        <v>Pilar 4</v>
      </c>
      <c r="N554" s="115" t="str">
        <f>INDEX(Modelo!$A$9:$D$89,MATCH(DataBase!$J554,Modelo!$A$9:$A$89,0),MATCH(DataBase!N$1,Modelo!$A$9:$D$9,0))</f>
        <v>boolean</v>
      </c>
      <c r="O554" s="115" t="b">
        <f t="array" ref="O554">IF(N554="negativo",INDEX($AD$3:$AG$51,MATCH(1,($B554=$AD$3:$AD$51)*($J554=$AE$3:$AE$51),0),3),IF(N554="positivo",INDEX($AD$55:$AG$109,MATCH(1,($B554=$AD$55:$AD$109)*($J554=$AE$55:$AE$109),0),3)))</f>
        <v>0</v>
      </c>
      <c r="P554" s="115" t="b">
        <f t="array" ref="P554">IF(N554="negativo",INDEX($AD$3:$AG$51,MATCH(1,($B554=$AD$3:$AD$51)*($J554=$AE$3:$AE$51),0),4),IF(N554="positivo",INDEX($AD$55:$AG$109,MATCH(1,($B554=$AD$55:$AD$109)*($J554=$AE$55:$AE$109),0),4)))</f>
        <v>0</v>
      </c>
      <c r="Q554" s="115" t="str">
        <f>VLOOKUP(M554,Modelo!$A$2:$C$7,2,0)</f>
        <v>Capital Humano: Bienestar y Desarrollo</v>
      </c>
      <c r="R554" s="118">
        <f t="array" ref="R554">INDEX(Modelo!$F$1:$H$37,MATCH(1,(DataBase!Q554=Modelo!$G$1:$G$37)*(DataBase!B554=Modelo!$F$1:$F$37),0),3)</f>
        <v>0.19230769230769232</v>
      </c>
      <c r="S554" s="115">
        <f t="shared" si="18"/>
        <v>100</v>
      </c>
      <c r="T554" s="115">
        <f t="shared" si="19"/>
        <v>19.230769230769234</v>
      </c>
    </row>
    <row r="555" spans="1:20" x14ac:dyDescent="0.3">
      <c r="A555" s="115" t="s">
        <v>477</v>
      </c>
      <c r="B555" s="115" t="s">
        <v>467</v>
      </c>
      <c r="C555" s="115" t="s">
        <v>103</v>
      </c>
      <c r="D555" s="115" t="s">
        <v>86</v>
      </c>
      <c r="E555" s="115" t="s">
        <v>86</v>
      </c>
      <c r="F555" s="115" t="s">
        <v>86</v>
      </c>
      <c r="G555" s="115">
        <v>1985</v>
      </c>
      <c r="H555" s="115" t="s">
        <v>125</v>
      </c>
      <c r="I555" s="115">
        <v>0.441609957</v>
      </c>
      <c r="J555" s="115" t="s">
        <v>44</v>
      </c>
      <c r="K555" s="115" t="str">
        <f>INDEX(DatosProcesados!$A$1:$BF$101,MATCH(DataBase!A555,DatosProcesados!$A$1:$A$101,0),MATCH(DataBase!J555,DatosProcesados!$A$1:$BF$1,0))</f>
        <v>Si</v>
      </c>
      <c r="L555" s="115" t="str">
        <f>INDEX(Modelo!$A$9:$D$89,MATCH(DataBase!$J555,Modelo!$A$9:$A$89,0),MATCH(DataBase!L$1,Modelo!$A$9:$D$9,0))</f>
        <v xml:space="preserve">Impacto social </v>
      </c>
      <c r="M555" s="115" t="str">
        <f>INDEX(Modelo!$A$9:$D$89,MATCH(DataBase!$J555,Modelo!$A$9:$A$89,0),MATCH(DataBase!M$1,Modelo!$A$9:$D$9,0))</f>
        <v>Pilar 4</v>
      </c>
      <c r="N555" s="115" t="str">
        <f>INDEX(Modelo!$A$9:$D$89,MATCH(DataBase!$J555,Modelo!$A$9:$A$89,0),MATCH(DataBase!N$1,Modelo!$A$9:$D$9,0))</f>
        <v>boolean</v>
      </c>
      <c r="O555" s="115" t="b">
        <f t="array" ref="O555">IF(N555="negativo",INDEX($AD$3:$AG$51,MATCH(1,($B555=$AD$3:$AD$51)*($J555=$AE$3:$AE$51),0),3),IF(N555="positivo",INDEX($AD$55:$AG$109,MATCH(1,($B555=$AD$55:$AD$109)*($J555=$AE$55:$AE$109),0),3)))</f>
        <v>0</v>
      </c>
      <c r="P555" s="115" t="b">
        <f t="array" ref="P555">IF(N555="negativo",INDEX($AD$3:$AG$51,MATCH(1,($B555=$AD$3:$AD$51)*($J555=$AE$3:$AE$51),0),4),IF(N555="positivo",INDEX($AD$55:$AG$109,MATCH(1,($B555=$AD$55:$AD$109)*($J555=$AE$55:$AE$109),0),4)))</f>
        <v>0</v>
      </c>
      <c r="Q555" s="115" t="str">
        <f>VLOOKUP(M555,Modelo!$A$2:$C$7,2,0)</f>
        <v>Capital Humano: Bienestar y Desarrollo</v>
      </c>
      <c r="R555" s="118">
        <f t="array" ref="R555">INDEX(Modelo!$F$1:$H$37,MATCH(1,(DataBase!Q555=Modelo!$G$1:$G$37)*(DataBase!B555=Modelo!$F$1:$F$37),0),3)</f>
        <v>0.14285714285714285</v>
      </c>
      <c r="S555" s="115">
        <f t="shared" si="18"/>
        <v>100</v>
      </c>
      <c r="T555" s="115">
        <f t="shared" si="19"/>
        <v>14.285714285714285</v>
      </c>
    </row>
    <row r="556" spans="1:20" x14ac:dyDescent="0.3">
      <c r="A556" s="115" t="s">
        <v>256</v>
      </c>
      <c r="B556" s="115" t="s">
        <v>216</v>
      </c>
      <c r="C556" s="115" t="s">
        <v>103</v>
      </c>
      <c r="D556" s="115" t="s">
        <v>87</v>
      </c>
      <c r="E556" s="115" t="s">
        <v>86</v>
      </c>
      <c r="F556" s="115" t="s">
        <v>86</v>
      </c>
      <c r="G556" s="115">
        <v>1964</v>
      </c>
      <c r="H556" s="115" t="s">
        <v>125</v>
      </c>
      <c r="I556" s="115">
        <v>2.4859553989999998</v>
      </c>
      <c r="J556" s="115" t="s">
        <v>44</v>
      </c>
      <c r="K556" s="115">
        <f>INDEX(DatosProcesados!$A$1:$BF$101,MATCH(DataBase!A556,DatosProcesados!$A$1:$A$101,0),MATCH(DataBase!J556,DatosProcesados!$A$1:$BF$1,0))</f>
        <v>0</v>
      </c>
      <c r="L556" s="115" t="str">
        <f>INDEX(Modelo!$A$9:$D$89,MATCH(DataBase!$J556,Modelo!$A$9:$A$89,0),MATCH(DataBase!L$1,Modelo!$A$9:$D$9,0))</f>
        <v xml:space="preserve">Impacto social </v>
      </c>
      <c r="M556" s="115" t="str">
        <f>INDEX(Modelo!$A$9:$D$89,MATCH(DataBase!$J556,Modelo!$A$9:$A$89,0),MATCH(DataBase!M$1,Modelo!$A$9:$D$9,0))</f>
        <v>Pilar 4</v>
      </c>
      <c r="N556" s="115" t="str">
        <f>INDEX(Modelo!$A$9:$D$89,MATCH(DataBase!$J556,Modelo!$A$9:$A$89,0),MATCH(DataBase!N$1,Modelo!$A$9:$D$9,0))</f>
        <v>boolean</v>
      </c>
      <c r="O556" s="115" t="b">
        <f t="array" ref="O556">IF(N556="negativo",INDEX($AD$3:$AG$51,MATCH(1,($B556=$AD$3:$AD$51)*($J556=$AE$3:$AE$51),0),3),IF(N556="positivo",INDEX($AD$55:$AG$109,MATCH(1,($B556=$AD$55:$AD$109)*($J556=$AE$55:$AE$109),0),3)))</f>
        <v>0</v>
      </c>
      <c r="P556" s="115" t="b">
        <f t="array" ref="P556">IF(N556="negativo",INDEX($AD$3:$AG$51,MATCH(1,($B556=$AD$3:$AD$51)*($J556=$AE$3:$AE$51),0),4),IF(N556="positivo",INDEX($AD$55:$AG$109,MATCH(1,($B556=$AD$55:$AD$109)*($J556=$AE$55:$AE$109),0),4)))</f>
        <v>0</v>
      </c>
      <c r="Q556" s="115" t="str">
        <f>VLOOKUP(M556,Modelo!$A$2:$C$7,2,0)</f>
        <v>Capital Humano: Bienestar y Desarrollo</v>
      </c>
      <c r="R556" s="118">
        <f t="array" ref="R556">INDEX(Modelo!$F$1:$H$37,MATCH(1,(DataBase!Q556=Modelo!$G$1:$G$37)*(DataBase!B556=Modelo!$F$1:$F$37),0),3)</f>
        <v>0.21052631578947367</v>
      </c>
      <c r="S556" s="115">
        <f t="shared" si="18"/>
        <v>0</v>
      </c>
      <c r="T556" s="115">
        <f t="shared" si="19"/>
        <v>0</v>
      </c>
    </row>
    <row r="557" spans="1:20" x14ac:dyDescent="0.3">
      <c r="A557" s="115" t="s">
        <v>305</v>
      </c>
      <c r="B557" s="115" t="s">
        <v>216</v>
      </c>
      <c r="C557" s="115" t="s">
        <v>103</v>
      </c>
      <c r="D557" s="115" t="s">
        <v>87</v>
      </c>
      <c r="E557" s="115" t="s">
        <v>86</v>
      </c>
      <c r="F557" s="115" t="s">
        <v>86</v>
      </c>
      <c r="G557" s="115">
        <v>1940</v>
      </c>
      <c r="H557" s="115" t="s">
        <v>125</v>
      </c>
      <c r="I557" s="115">
        <v>1.340540112</v>
      </c>
      <c r="J557" s="115" t="s">
        <v>44</v>
      </c>
      <c r="K557" s="115" t="str">
        <f>INDEX(DatosProcesados!$A$1:$BF$101,MATCH(DataBase!A557,DatosProcesados!$A$1:$A$101,0),MATCH(DataBase!J557,DatosProcesados!$A$1:$BF$1,0))</f>
        <v>Si</v>
      </c>
      <c r="L557" s="115" t="str">
        <f>INDEX(Modelo!$A$9:$D$89,MATCH(DataBase!$J557,Modelo!$A$9:$A$89,0),MATCH(DataBase!L$1,Modelo!$A$9:$D$9,0))</f>
        <v xml:space="preserve">Impacto social </v>
      </c>
      <c r="M557" s="115" t="str">
        <f>INDEX(Modelo!$A$9:$D$89,MATCH(DataBase!$J557,Modelo!$A$9:$A$89,0),MATCH(DataBase!M$1,Modelo!$A$9:$D$9,0))</f>
        <v>Pilar 4</v>
      </c>
      <c r="N557" s="115" t="str">
        <f>INDEX(Modelo!$A$9:$D$89,MATCH(DataBase!$J557,Modelo!$A$9:$A$89,0),MATCH(DataBase!N$1,Modelo!$A$9:$D$9,0))</f>
        <v>boolean</v>
      </c>
      <c r="O557" s="115" t="b">
        <f t="array" ref="O557">IF(N557="negativo",INDEX($AD$3:$AG$51,MATCH(1,($B557=$AD$3:$AD$51)*($J557=$AE$3:$AE$51),0),3),IF(N557="positivo",INDEX($AD$55:$AG$109,MATCH(1,($B557=$AD$55:$AD$109)*($J557=$AE$55:$AE$109),0),3)))</f>
        <v>0</v>
      </c>
      <c r="P557" s="115" t="b">
        <f t="array" ref="P557">IF(N557="negativo",INDEX($AD$3:$AG$51,MATCH(1,($B557=$AD$3:$AD$51)*($J557=$AE$3:$AE$51),0),4),IF(N557="positivo",INDEX($AD$55:$AG$109,MATCH(1,($B557=$AD$55:$AD$109)*($J557=$AE$55:$AE$109),0),4)))</f>
        <v>0</v>
      </c>
      <c r="Q557" s="115" t="str">
        <f>VLOOKUP(M557,Modelo!$A$2:$C$7,2,0)</f>
        <v>Capital Humano: Bienestar y Desarrollo</v>
      </c>
      <c r="R557" s="118">
        <f t="array" ref="R557">INDEX(Modelo!$F$1:$H$37,MATCH(1,(DataBase!Q557=Modelo!$G$1:$G$37)*(DataBase!B557=Modelo!$F$1:$F$37),0),3)</f>
        <v>0.21052631578947367</v>
      </c>
      <c r="S557" s="115">
        <f t="shared" si="18"/>
        <v>100</v>
      </c>
      <c r="T557" s="115">
        <f t="shared" si="19"/>
        <v>21.052631578947366</v>
      </c>
    </row>
    <row r="558" spans="1:20" x14ac:dyDescent="0.3">
      <c r="A558" s="115" t="s">
        <v>432</v>
      </c>
      <c r="B558" s="115" t="s">
        <v>407</v>
      </c>
      <c r="C558" s="115" t="s">
        <v>103</v>
      </c>
      <c r="D558" s="115" t="s">
        <v>86</v>
      </c>
      <c r="E558" s="115" t="s">
        <v>86</v>
      </c>
      <c r="F558" s="115" t="s">
        <v>86</v>
      </c>
      <c r="G558" s="115">
        <v>1956</v>
      </c>
      <c r="H558" s="115" t="s">
        <v>125</v>
      </c>
      <c r="I558" s="115">
        <v>2.660692144</v>
      </c>
      <c r="J558" s="115" t="s">
        <v>44</v>
      </c>
      <c r="K558" s="115" t="str">
        <f>INDEX(DatosProcesados!$A$1:$BF$101,MATCH(DataBase!A558,DatosProcesados!$A$1:$A$101,0),MATCH(DataBase!J558,DatosProcesados!$A$1:$BF$1,0))</f>
        <v>Si</v>
      </c>
      <c r="L558" s="115" t="str">
        <f>INDEX(Modelo!$A$9:$D$89,MATCH(DataBase!$J558,Modelo!$A$9:$A$89,0),MATCH(DataBase!L$1,Modelo!$A$9:$D$9,0))</f>
        <v xml:space="preserve">Impacto social </v>
      </c>
      <c r="M558" s="115" t="str">
        <f>INDEX(Modelo!$A$9:$D$89,MATCH(DataBase!$J558,Modelo!$A$9:$A$89,0),MATCH(DataBase!M$1,Modelo!$A$9:$D$9,0))</f>
        <v>Pilar 4</v>
      </c>
      <c r="N558" s="115" t="str">
        <f>INDEX(Modelo!$A$9:$D$89,MATCH(DataBase!$J558,Modelo!$A$9:$A$89,0),MATCH(DataBase!N$1,Modelo!$A$9:$D$9,0))</f>
        <v>boolean</v>
      </c>
      <c r="O558" s="115" t="b">
        <f t="array" ref="O558">IF(N558="negativo",INDEX($AD$3:$AG$51,MATCH(1,($B558=$AD$3:$AD$51)*($J558=$AE$3:$AE$51),0),3),IF(N558="positivo",INDEX($AD$55:$AG$109,MATCH(1,($B558=$AD$55:$AD$109)*($J558=$AE$55:$AE$109),0),3)))</f>
        <v>0</v>
      </c>
      <c r="P558" s="115" t="b">
        <f t="array" ref="P558">IF(N558="negativo",INDEX($AD$3:$AG$51,MATCH(1,($B558=$AD$3:$AD$51)*($J558=$AE$3:$AE$51),0),4),IF(N558="positivo",INDEX($AD$55:$AG$109,MATCH(1,($B558=$AD$55:$AD$109)*($J558=$AE$55:$AE$109),0),4)))</f>
        <v>0</v>
      </c>
      <c r="Q558" s="115" t="str">
        <f>VLOOKUP(M558,Modelo!$A$2:$C$7,2,0)</f>
        <v>Capital Humano: Bienestar y Desarrollo</v>
      </c>
      <c r="R558" s="118">
        <f t="array" ref="R558">INDEX(Modelo!$F$1:$H$37,MATCH(1,(DataBase!Q558=Modelo!$G$1:$G$37)*(DataBase!B558=Modelo!$F$1:$F$37),0),3)</f>
        <v>0.19230769230769232</v>
      </c>
      <c r="S558" s="115">
        <f t="shared" si="18"/>
        <v>100</v>
      </c>
      <c r="T558" s="115">
        <f t="shared" si="19"/>
        <v>19.230769230769234</v>
      </c>
    </row>
    <row r="559" spans="1:20" x14ac:dyDescent="0.3">
      <c r="A559" s="115" t="s">
        <v>476</v>
      </c>
      <c r="B559" s="115" t="s">
        <v>467</v>
      </c>
      <c r="C559" s="115" t="s">
        <v>103</v>
      </c>
      <c r="D559" s="115" t="s">
        <v>87</v>
      </c>
      <c r="E559" s="115" t="s">
        <v>86</v>
      </c>
      <c r="F559" s="115" t="s">
        <v>86</v>
      </c>
      <c r="G559" s="115">
        <v>1962</v>
      </c>
      <c r="H559" s="115" t="s">
        <v>125</v>
      </c>
      <c r="I559" s="115">
        <v>0.89448844999999999</v>
      </c>
      <c r="J559" s="115" t="s">
        <v>44</v>
      </c>
      <c r="K559" s="115">
        <f>INDEX(DatosProcesados!$A$1:$BF$101,MATCH(DataBase!A559,DatosProcesados!$A$1:$A$101,0),MATCH(DataBase!J559,DatosProcesados!$A$1:$BF$1,0))</f>
        <v>0</v>
      </c>
      <c r="L559" s="115" t="str">
        <f>INDEX(Modelo!$A$9:$D$89,MATCH(DataBase!$J559,Modelo!$A$9:$A$89,0),MATCH(DataBase!L$1,Modelo!$A$9:$D$9,0))</f>
        <v xml:space="preserve">Impacto social </v>
      </c>
      <c r="M559" s="115" t="str">
        <f>INDEX(Modelo!$A$9:$D$89,MATCH(DataBase!$J559,Modelo!$A$9:$A$89,0),MATCH(DataBase!M$1,Modelo!$A$9:$D$9,0))</f>
        <v>Pilar 4</v>
      </c>
      <c r="N559" s="115" t="str">
        <f>INDEX(Modelo!$A$9:$D$89,MATCH(DataBase!$J559,Modelo!$A$9:$A$89,0),MATCH(DataBase!N$1,Modelo!$A$9:$D$9,0))</f>
        <v>boolean</v>
      </c>
      <c r="O559" s="115" t="b">
        <f t="array" ref="O559">IF(N559="negativo",INDEX($AD$3:$AG$51,MATCH(1,($B559=$AD$3:$AD$51)*($J559=$AE$3:$AE$51),0),3),IF(N559="positivo",INDEX($AD$55:$AG$109,MATCH(1,($B559=$AD$55:$AD$109)*($J559=$AE$55:$AE$109),0),3)))</f>
        <v>0</v>
      </c>
      <c r="P559" s="115" t="b">
        <f t="array" ref="P559">IF(N559="negativo",INDEX($AD$3:$AG$51,MATCH(1,($B559=$AD$3:$AD$51)*($J559=$AE$3:$AE$51),0),4),IF(N559="positivo",INDEX($AD$55:$AG$109,MATCH(1,($B559=$AD$55:$AD$109)*($J559=$AE$55:$AE$109),0),4)))</f>
        <v>0</v>
      </c>
      <c r="Q559" s="115" t="str">
        <f>VLOOKUP(M559,Modelo!$A$2:$C$7,2,0)</f>
        <v>Capital Humano: Bienestar y Desarrollo</v>
      </c>
      <c r="R559" s="118">
        <f t="array" ref="R559">INDEX(Modelo!$F$1:$H$37,MATCH(1,(DataBase!Q559=Modelo!$G$1:$G$37)*(DataBase!B559=Modelo!$F$1:$F$37),0),3)</f>
        <v>0.14285714285714285</v>
      </c>
      <c r="S559" s="115">
        <f t="shared" si="18"/>
        <v>0</v>
      </c>
      <c r="T559" s="115">
        <f t="shared" si="19"/>
        <v>0</v>
      </c>
    </row>
    <row r="560" spans="1:20" x14ac:dyDescent="0.3">
      <c r="A560" s="115" t="s">
        <v>154</v>
      </c>
      <c r="B560" s="115" t="s">
        <v>84</v>
      </c>
      <c r="C560" s="115" t="s">
        <v>97</v>
      </c>
      <c r="D560" s="115" t="s">
        <v>86</v>
      </c>
      <c r="E560" s="115" t="s">
        <v>87</v>
      </c>
      <c r="F560" s="115" t="s">
        <v>87</v>
      </c>
      <c r="G560" s="115">
        <v>1967</v>
      </c>
      <c r="H560" s="115" t="s">
        <v>125</v>
      </c>
      <c r="I560" s="115">
        <v>4.1309855679999998</v>
      </c>
      <c r="J560" s="115" t="s">
        <v>44</v>
      </c>
      <c r="K560" s="115" t="str">
        <f>INDEX(DatosProcesados!$A$1:$BF$101,MATCH(DataBase!A560,DatosProcesados!$A$1:$A$101,0),MATCH(DataBase!J560,DatosProcesados!$A$1:$BF$1,0))</f>
        <v>Si</v>
      </c>
      <c r="L560" s="115" t="str">
        <f>INDEX(Modelo!$A$9:$D$89,MATCH(DataBase!$J560,Modelo!$A$9:$A$89,0),MATCH(DataBase!L$1,Modelo!$A$9:$D$9,0))</f>
        <v xml:space="preserve">Impacto social </v>
      </c>
      <c r="M560" s="115" t="str">
        <f>INDEX(Modelo!$A$9:$D$89,MATCH(DataBase!$J560,Modelo!$A$9:$A$89,0),MATCH(DataBase!M$1,Modelo!$A$9:$D$9,0))</f>
        <v>Pilar 4</v>
      </c>
      <c r="N560" s="115" t="str">
        <f>INDEX(Modelo!$A$9:$D$89,MATCH(DataBase!$J560,Modelo!$A$9:$A$89,0),MATCH(DataBase!N$1,Modelo!$A$9:$D$9,0))</f>
        <v>boolean</v>
      </c>
      <c r="O560" s="115" t="b">
        <f t="array" ref="O560">IF(N560="negativo",INDEX($AD$3:$AG$51,MATCH(1,($B560=$AD$3:$AD$51)*($J560=$AE$3:$AE$51),0),3),IF(N560="positivo",INDEX($AD$55:$AG$109,MATCH(1,($B560=$AD$55:$AD$109)*($J560=$AE$55:$AE$109),0),3)))</f>
        <v>0</v>
      </c>
      <c r="P560" s="115" t="b">
        <f t="array" ref="P560">IF(N560="negativo",INDEX($AD$3:$AG$51,MATCH(1,($B560=$AD$3:$AD$51)*($J560=$AE$3:$AE$51),0),4),IF(N560="positivo",INDEX($AD$55:$AG$109,MATCH(1,($B560=$AD$55:$AD$109)*($J560=$AE$55:$AE$109),0),4)))</f>
        <v>0</v>
      </c>
      <c r="Q560" s="115" t="str">
        <f>VLOOKUP(M560,Modelo!$A$2:$C$7,2,0)</f>
        <v>Capital Humano: Bienestar y Desarrollo</v>
      </c>
      <c r="R560" s="118">
        <f t="array" ref="R560">INDEX(Modelo!$F$1:$H$37,MATCH(1,(DataBase!Q560=Modelo!$G$1:$G$37)*(DataBase!B560=Modelo!$F$1:$F$37),0),3)</f>
        <v>0.11764705882352941</v>
      </c>
      <c r="S560" s="115">
        <f t="shared" si="18"/>
        <v>100</v>
      </c>
      <c r="T560" s="115">
        <f t="shared" si="19"/>
        <v>11.76470588235294</v>
      </c>
    </row>
    <row r="561" spans="1:20" x14ac:dyDescent="0.3">
      <c r="A561" s="115" t="s">
        <v>139</v>
      </c>
      <c r="B561" s="115" t="s">
        <v>84</v>
      </c>
      <c r="C561" s="115" t="s">
        <v>97</v>
      </c>
      <c r="D561" s="115" t="s">
        <v>86</v>
      </c>
      <c r="E561" s="115" t="s">
        <v>86</v>
      </c>
      <c r="F561" s="115" t="s">
        <v>86</v>
      </c>
      <c r="G561" s="115">
        <v>1995</v>
      </c>
      <c r="H561" s="115" t="s">
        <v>125</v>
      </c>
      <c r="I561" s="115">
        <v>6.1355991599999999</v>
      </c>
      <c r="J561" s="115" t="s">
        <v>44</v>
      </c>
      <c r="K561" s="115" t="str">
        <f>INDEX(DatosProcesados!$A$1:$BF$101,MATCH(DataBase!A561,DatosProcesados!$A$1:$A$101,0),MATCH(DataBase!J561,DatosProcesados!$A$1:$BF$1,0))</f>
        <v>Si</v>
      </c>
      <c r="L561" s="115" t="str">
        <f>INDEX(Modelo!$A$9:$D$89,MATCH(DataBase!$J561,Modelo!$A$9:$A$89,0),MATCH(DataBase!L$1,Modelo!$A$9:$D$9,0))</f>
        <v xml:space="preserve">Impacto social </v>
      </c>
      <c r="M561" s="115" t="str">
        <f>INDEX(Modelo!$A$9:$D$89,MATCH(DataBase!$J561,Modelo!$A$9:$A$89,0),MATCH(DataBase!M$1,Modelo!$A$9:$D$9,0))</f>
        <v>Pilar 4</v>
      </c>
      <c r="N561" s="115" t="str">
        <f>INDEX(Modelo!$A$9:$D$89,MATCH(DataBase!$J561,Modelo!$A$9:$A$89,0),MATCH(DataBase!N$1,Modelo!$A$9:$D$9,0))</f>
        <v>boolean</v>
      </c>
      <c r="O561" s="115" t="b">
        <f t="array" ref="O561">IF(N561="negativo",INDEX($AD$3:$AG$51,MATCH(1,($B561=$AD$3:$AD$51)*($J561=$AE$3:$AE$51),0),3),IF(N561="positivo",INDEX($AD$55:$AG$109,MATCH(1,($B561=$AD$55:$AD$109)*($J561=$AE$55:$AE$109),0),3)))</f>
        <v>0</v>
      </c>
      <c r="P561" s="115" t="b">
        <f t="array" ref="P561">IF(N561="negativo",INDEX($AD$3:$AG$51,MATCH(1,($B561=$AD$3:$AD$51)*($J561=$AE$3:$AE$51),0),4),IF(N561="positivo",INDEX($AD$55:$AG$109,MATCH(1,($B561=$AD$55:$AD$109)*($J561=$AE$55:$AE$109),0),4)))</f>
        <v>0</v>
      </c>
      <c r="Q561" s="115" t="str">
        <f>VLOOKUP(M561,Modelo!$A$2:$C$7,2,0)</f>
        <v>Capital Humano: Bienestar y Desarrollo</v>
      </c>
      <c r="R561" s="118">
        <f t="array" ref="R561">INDEX(Modelo!$F$1:$H$37,MATCH(1,(DataBase!Q561=Modelo!$G$1:$G$37)*(DataBase!B561=Modelo!$F$1:$F$37),0),3)</f>
        <v>0.11764705882352941</v>
      </c>
      <c r="S561" s="115">
        <f t="shared" si="18"/>
        <v>100</v>
      </c>
      <c r="T561" s="115">
        <f t="shared" si="19"/>
        <v>11.76470588235294</v>
      </c>
    </row>
    <row r="562" spans="1:20" x14ac:dyDescent="0.3">
      <c r="A562" s="115" t="s">
        <v>399</v>
      </c>
      <c r="B562" s="115" t="s">
        <v>379</v>
      </c>
      <c r="C562" s="115" t="s">
        <v>103</v>
      </c>
      <c r="D562" s="115" t="s">
        <v>86</v>
      </c>
      <c r="E562" s="115" t="s">
        <v>86</v>
      </c>
      <c r="F562" s="115" t="s">
        <v>87</v>
      </c>
      <c r="G562" s="115">
        <v>1989</v>
      </c>
      <c r="H562" s="115" t="s">
        <v>125</v>
      </c>
      <c r="I562" s="115">
        <v>0.75167738299999998</v>
      </c>
      <c r="J562" s="115" t="s">
        <v>44</v>
      </c>
      <c r="K562" s="115">
        <f>INDEX(DatosProcesados!$A$1:$BF$101,MATCH(DataBase!A562,DatosProcesados!$A$1:$A$101,0),MATCH(DataBase!J562,DatosProcesados!$A$1:$BF$1,0))</f>
        <v>0</v>
      </c>
      <c r="L562" s="115" t="str">
        <f>INDEX(Modelo!$A$9:$D$89,MATCH(DataBase!$J562,Modelo!$A$9:$A$89,0),MATCH(DataBase!L$1,Modelo!$A$9:$D$9,0))</f>
        <v xml:space="preserve">Impacto social </v>
      </c>
      <c r="M562" s="115" t="str">
        <f>INDEX(Modelo!$A$9:$D$89,MATCH(DataBase!$J562,Modelo!$A$9:$A$89,0),MATCH(DataBase!M$1,Modelo!$A$9:$D$9,0))</f>
        <v>Pilar 4</v>
      </c>
      <c r="N562" s="115" t="str">
        <f>INDEX(Modelo!$A$9:$D$89,MATCH(DataBase!$J562,Modelo!$A$9:$A$89,0),MATCH(DataBase!N$1,Modelo!$A$9:$D$9,0))</f>
        <v>boolean</v>
      </c>
      <c r="O562" s="115" t="b">
        <f t="array" ref="O562">IF(N562="negativo",INDEX($AD$3:$AG$51,MATCH(1,($B562=$AD$3:$AD$51)*($J562=$AE$3:$AE$51),0),3),IF(N562="positivo",INDEX($AD$55:$AG$109,MATCH(1,($B562=$AD$55:$AD$109)*($J562=$AE$55:$AE$109),0),3)))</f>
        <v>0</v>
      </c>
      <c r="P562" s="115" t="b">
        <f t="array" ref="P562">IF(N562="negativo",INDEX($AD$3:$AG$51,MATCH(1,($B562=$AD$3:$AD$51)*($J562=$AE$3:$AE$51),0),4),IF(N562="positivo",INDEX($AD$55:$AG$109,MATCH(1,($B562=$AD$55:$AD$109)*($J562=$AE$55:$AE$109),0),4)))</f>
        <v>0</v>
      </c>
      <c r="Q562" s="115" t="str">
        <f>VLOOKUP(M562,Modelo!$A$2:$C$7,2,0)</f>
        <v>Capital Humano: Bienestar y Desarrollo</v>
      </c>
      <c r="R562" s="118">
        <f t="array" ref="R562">INDEX(Modelo!$F$1:$H$37,MATCH(1,(DataBase!Q562=Modelo!$G$1:$G$37)*(DataBase!B562=Modelo!$F$1:$F$37),0),3)</f>
        <v>0.23809523809523808</v>
      </c>
      <c r="S562" s="115">
        <f t="shared" si="18"/>
        <v>0</v>
      </c>
      <c r="T562" s="115">
        <f t="shared" si="19"/>
        <v>0</v>
      </c>
    </row>
    <row r="563" spans="1:20" x14ac:dyDescent="0.3">
      <c r="A563" s="115" t="s">
        <v>233</v>
      </c>
      <c r="B563" s="115" t="s">
        <v>216</v>
      </c>
      <c r="C563" s="115" t="s">
        <v>103</v>
      </c>
      <c r="D563" s="115" t="s">
        <v>87</v>
      </c>
      <c r="E563" s="115" t="s">
        <v>86</v>
      </c>
      <c r="F563" s="115" t="s">
        <v>86</v>
      </c>
      <c r="G563" s="115">
        <v>1970</v>
      </c>
      <c r="H563" s="115" t="s">
        <v>125</v>
      </c>
      <c r="I563" s="115">
        <v>3.1891452720000002</v>
      </c>
      <c r="J563" s="115" t="s">
        <v>44</v>
      </c>
      <c r="K563" s="115">
        <f>INDEX(DatosProcesados!$A$1:$BF$101,MATCH(DataBase!A563,DatosProcesados!$A$1:$A$101,0),MATCH(DataBase!J563,DatosProcesados!$A$1:$BF$1,0))</f>
        <v>0</v>
      </c>
      <c r="L563" s="115" t="str">
        <f>INDEX(Modelo!$A$9:$D$89,MATCH(DataBase!$J563,Modelo!$A$9:$A$89,0),MATCH(DataBase!L$1,Modelo!$A$9:$D$9,0))</f>
        <v xml:space="preserve">Impacto social </v>
      </c>
      <c r="M563" s="115" t="str">
        <f>INDEX(Modelo!$A$9:$D$89,MATCH(DataBase!$J563,Modelo!$A$9:$A$89,0),MATCH(DataBase!M$1,Modelo!$A$9:$D$9,0))</f>
        <v>Pilar 4</v>
      </c>
      <c r="N563" s="115" t="str">
        <f>INDEX(Modelo!$A$9:$D$89,MATCH(DataBase!$J563,Modelo!$A$9:$A$89,0),MATCH(DataBase!N$1,Modelo!$A$9:$D$9,0))</f>
        <v>boolean</v>
      </c>
      <c r="O563" s="115" t="b">
        <f t="array" ref="O563">IF(N563="negativo",INDEX($AD$3:$AG$51,MATCH(1,($B563=$AD$3:$AD$51)*($J563=$AE$3:$AE$51),0),3),IF(N563="positivo",INDEX($AD$55:$AG$109,MATCH(1,($B563=$AD$55:$AD$109)*($J563=$AE$55:$AE$109),0),3)))</f>
        <v>0</v>
      </c>
      <c r="P563" s="115" t="b">
        <f t="array" ref="P563">IF(N563="negativo",INDEX($AD$3:$AG$51,MATCH(1,($B563=$AD$3:$AD$51)*($J563=$AE$3:$AE$51),0),4),IF(N563="positivo",INDEX($AD$55:$AG$109,MATCH(1,($B563=$AD$55:$AD$109)*($J563=$AE$55:$AE$109),0),4)))</f>
        <v>0</v>
      </c>
      <c r="Q563" s="115" t="str">
        <f>VLOOKUP(M563,Modelo!$A$2:$C$7,2,0)</f>
        <v>Capital Humano: Bienestar y Desarrollo</v>
      </c>
      <c r="R563" s="118">
        <f t="array" ref="R563">INDEX(Modelo!$F$1:$H$37,MATCH(1,(DataBase!Q563=Modelo!$G$1:$G$37)*(DataBase!B563=Modelo!$F$1:$F$37),0),3)</f>
        <v>0.21052631578947367</v>
      </c>
      <c r="S563" s="115">
        <f t="shared" si="18"/>
        <v>0</v>
      </c>
      <c r="T563" s="115">
        <f t="shared" si="19"/>
        <v>0</v>
      </c>
    </row>
    <row r="564" spans="1:20" x14ac:dyDescent="0.3">
      <c r="A564" s="115" t="s">
        <v>176</v>
      </c>
      <c r="B564" s="115" t="s">
        <v>84</v>
      </c>
      <c r="C564" s="115" t="s">
        <v>103</v>
      </c>
      <c r="D564" s="115" t="s">
        <v>86</v>
      </c>
      <c r="E564" s="115" t="s">
        <v>87</v>
      </c>
      <c r="F564" s="115" t="s">
        <v>87</v>
      </c>
      <c r="G564" s="115">
        <v>1929</v>
      </c>
      <c r="H564" s="115" t="s">
        <v>177</v>
      </c>
      <c r="I564" s="115">
        <v>2.3283445380000001</v>
      </c>
      <c r="J564" s="115" t="s">
        <v>44</v>
      </c>
      <c r="K564" s="115" t="str">
        <f>INDEX(DatosProcesados!$A$1:$BF$101,MATCH(DataBase!A564,DatosProcesados!$A$1:$A$101,0),MATCH(DataBase!J564,DatosProcesados!$A$1:$BF$1,0))</f>
        <v>Si</v>
      </c>
      <c r="L564" s="115" t="str">
        <f>INDEX(Modelo!$A$9:$D$89,MATCH(DataBase!$J564,Modelo!$A$9:$A$89,0),MATCH(DataBase!L$1,Modelo!$A$9:$D$9,0))</f>
        <v xml:space="preserve">Impacto social </v>
      </c>
      <c r="M564" s="115" t="str">
        <f>INDEX(Modelo!$A$9:$D$89,MATCH(DataBase!$J564,Modelo!$A$9:$A$89,0),MATCH(DataBase!M$1,Modelo!$A$9:$D$9,0))</f>
        <v>Pilar 4</v>
      </c>
      <c r="N564" s="115" t="str">
        <f>INDEX(Modelo!$A$9:$D$89,MATCH(DataBase!$J564,Modelo!$A$9:$A$89,0),MATCH(DataBase!N$1,Modelo!$A$9:$D$9,0))</f>
        <v>boolean</v>
      </c>
      <c r="O564" s="115" t="b">
        <f t="array" ref="O564">IF(N564="negativo",INDEX($AD$3:$AG$51,MATCH(1,($B564=$AD$3:$AD$51)*($J564=$AE$3:$AE$51),0),3),IF(N564="positivo",INDEX($AD$55:$AG$109,MATCH(1,($B564=$AD$55:$AD$109)*($J564=$AE$55:$AE$109),0),3)))</f>
        <v>0</v>
      </c>
      <c r="P564" s="115" t="b">
        <f t="array" ref="P564">IF(N564="negativo",INDEX($AD$3:$AG$51,MATCH(1,($B564=$AD$3:$AD$51)*($J564=$AE$3:$AE$51),0),4),IF(N564="positivo",INDEX($AD$55:$AG$109,MATCH(1,($B564=$AD$55:$AD$109)*($J564=$AE$55:$AE$109),0),4)))</f>
        <v>0</v>
      </c>
      <c r="Q564" s="115" t="str">
        <f>VLOOKUP(M564,Modelo!$A$2:$C$7,2,0)</f>
        <v>Capital Humano: Bienestar y Desarrollo</v>
      </c>
      <c r="R564" s="118">
        <f t="array" ref="R564">INDEX(Modelo!$F$1:$H$37,MATCH(1,(DataBase!Q564=Modelo!$G$1:$G$37)*(DataBase!B564=Modelo!$F$1:$F$37),0),3)</f>
        <v>0.11764705882352941</v>
      </c>
      <c r="S564" s="115">
        <f t="shared" si="18"/>
        <v>100</v>
      </c>
      <c r="T564" s="115">
        <f t="shared" si="19"/>
        <v>11.76470588235294</v>
      </c>
    </row>
    <row r="565" spans="1:20" x14ac:dyDescent="0.3">
      <c r="A565" s="115" t="s">
        <v>391</v>
      </c>
      <c r="B565" s="115" t="s">
        <v>379</v>
      </c>
      <c r="C565" s="115" t="s">
        <v>103</v>
      </c>
      <c r="D565" s="115" t="s">
        <v>87</v>
      </c>
      <c r="E565" s="115" t="s">
        <v>86</v>
      </c>
      <c r="F565" s="115" t="s">
        <v>86</v>
      </c>
      <c r="G565" s="115">
        <v>1976</v>
      </c>
      <c r="H565" s="115" t="s">
        <v>125</v>
      </c>
      <c r="I565" s="115">
        <v>0.98534294499999997</v>
      </c>
      <c r="J565" s="115" t="s">
        <v>44</v>
      </c>
      <c r="K565" s="115" t="str">
        <f>INDEX(DatosProcesados!$A$1:$BF$101,MATCH(DataBase!A565,DatosProcesados!$A$1:$A$101,0),MATCH(DataBase!J565,DatosProcesados!$A$1:$BF$1,0))</f>
        <v>Si</v>
      </c>
      <c r="L565" s="115" t="str">
        <f>INDEX(Modelo!$A$9:$D$89,MATCH(DataBase!$J565,Modelo!$A$9:$A$89,0),MATCH(DataBase!L$1,Modelo!$A$9:$D$9,0))</f>
        <v xml:space="preserve">Impacto social </v>
      </c>
      <c r="M565" s="115" t="str">
        <f>INDEX(Modelo!$A$9:$D$89,MATCH(DataBase!$J565,Modelo!$A$9:$A$89,0),MATCH(DataBase!M$1,Modelo!$A$9:$D$9,0))</f>
        <v>Pilar 4</v>
      </c>
      <c r="N565" s="115" t="str">
        <f>INDEX(Modelo!$A$9:$D$89,MATCH(DataBase!$J565,Modelo!$A$9:$A$89,0),MATCH(DataBase!N$1,Modelo!$A$9:$D$9,0))</f>
        <v>boolean</v>
      </c>
      <c r="O565" s="115" t="b">
        <f t="array" ref="O565">IF(N565="negativo",INDEX($AD$3:$AG$51,MATCH(1,($B565=$AD$3:$AD$51)*($J565=$AE$3:$AE$51),0),3),IF(N565="positivo",INDEX($AD$55:$AG$109,MATCH(1,($B565=$AD$55:$AD$109)*($J565=$AE$55:$AE$109),0),3)))</f>
        <v>0</v>
      </c>
      <c r="P565" s="115" t="b">
        <f t="array" ref="P565">IF(N565="negativo",INDEX($AD$3:$AG$51,MATCH(1,($B565=$AD$3:$AD$51)*($J565=$AE$3:$AE$51),0),4),IF(N565="positivo",INDEX($AD$55:$AG$109,MATCH(1,($B565=$AD$55:$AD$109)*($J565=$AE$55:$AE$109),0),4)))</f>
        <v>0</v>
      </c>
      <c r="Q565" s="115" t="str">
        <f>VLOOKUP(M565,Modelo!$A$2:$C$7,2,0)</f>
        <v>Capital Humano: Bienestar y Desarrollo</v>
      </c>
      <c r="R565" s="118">
        <f t="array" ref="R565">INDEX(Modelo!$F$1:$H$37,MATCH(1,(DataBase!Q565=Modelo!$G$1:$G$37)*(DataBase!B565=Modelo!$F$1:$F$37),0),3)</f>
        <v>0.23809523809523808</v>
      </c>
      <c r="S565" s="115">
        <f t="shared" si="18"/>
        <v>100</v>
      </c>
      <c r="T565" s="115">
        <f t="shared" si="19"/>
        <v>23.809523809523807</v>
      </c>
    </row>
    <row r="566" spans="1:20" x14ac:dyDescent="0.3">
      <c r="A566" s="115" t="s">
        <v>376</v>
      </c>
      <c r="B566" s="115" t="s">
        <v>313</v>
      </c>
      <c r="C566" s="115" t="s">
        <v>103</v>
      </c>
      <c r="D566" s="115" t="s">
        <v>86</v>
      </c>
      <c r="E566" s="115" t="s">
        <v>87</v>
      </c>
      <c r="F566" s="115" t="s">
        <v>87</v>
      </c>
      <c r="G566" s="115">
        <v>1920</v>
      </c>
      <c r="H566" s="115" t="s">
        <v>294</v>
      </c>
      <c r="I566" s="115">
        <v>1.8691417530000001</v>
      </c>
      <c r="J566" s="115" t="s">
        <v>44</v>
      </c>
      <c r="K566" s="115" t="str">
        <f>INDEX(DatosProcesados!$A$1:$BF$101,MATCH(DataBase!A566,DatosProcesados!$A$1:$A$101,0),MATCH(DataBase!J566,DatosProcesados!$A$1:$BF$1,0))</f>
        <v>No</v>
      </c>
      <c r="L566" s="115" t="str">
        <f>INDEX(Modelo!$A$9:$D$89,MATCH(DataBase!$J566,Modelo!$A$9:$A$89,0),MATCH(DataBase!L$1,Modelo!$A$9:$D$9,0))</f>
        <v xml:space="preserve">Impacto social </v>
      </c>
      <c r="M566" s="115" t="str">
        <f>INDEX(Modelo!$A$9:$D$89,MATCH(DataBase!$J566,Modelo!$A$9:$A$89,0),MATCH(DataBase!M$1,Modelo!$A$9:$D$9,0))</f>
        <v>Pilar 4</v>
      </c>
      <c r="N566" s="115" t="str">
        <f>INDEX(Modelo!$A$9:$D$89,MATCH(DataBase!$J566,Modelo!$A$9:$A$89,0),MATCH(DataBase!N$1,Modelo!$A$9:$D$9,0))</f>
        <v>boolean</v>
      </c>
      <c r="O566" s="115" t="b">
        <f t="array" ref="O566">IF(N566="negativo",INDEX($AD$3:$AG$51,MATCH(1,($B566=$AD$3:$AD$51)*($J566=$AE$3:$AE$51),0),3),IF(N566="positivo",INDEX($AD$55:$AG$109,MATCH(1,($B566=$AD$55:$AD$109)*($J566=$AE$55:$AE$109),0),3)))</f>
        <v>0</v>
      </c>
      <c r="P566" s="115" t="b">
        <f t="array" ref="P566">IF(N566="negativo",INDEX($AD$3:$AG$51,MATCH(1,($B566=$AD$3:$AD$51)*($J566=$AE$3:$AE$51),0),4),IF(N566="positivo",INDEX($AD$55:$AG$109,MATCH(1,($B566=$AD$55:$AD$109)*($J566=$AE$55:$AE$109),0),4)))</f>
        <v>0</v>
      </c>
      <c r="Q566" s="115" t="str">
        <f>VLOOKUP(M566,Modelo!$A$2:$C$7,2,0)</f>
        <v>Capital Humano: Bienestar y Desarrollo</v>
      </c>
      <c r="R566" s="118">
        <f t="array" ref="R566">INDEX(Modelo!$F$1:$H$37,MATCH(1,(DataBase!Q566=Modelo!$G$1:$G$37)*(DataBase!B566=Modelo!$F$1:$F$37),0),3)</f>
        <v>0.17647058823529413</v>
      </c>
      <c r="S566" s="115">
        <f t="shared" si="18"/>
        <v>0</v>
      </c>
      <c r="T566" s="115">
        <f t="shared" si="19"/>
        <v>0</v>
      </c>
    </row>
    <row r="567" spans="1:20" x14ac:dyDescent="0.3">
      <c r="A567" s="115" t="s">
        <v>193</v>
      </c>
      <c r="B567" s="115" t="s">
        <v>84</v>
      </c>
      <c r="C567" s="115" t="s">
        <v>103</v>
      </c>
      <c r="D567" s="115" t="s">
        <v>86</v>
      </c>
      <c r="E567" s="115" t="s">
        <v>87</v>
      </c>
      <c r="F567" s="115" t="s">
        <v>87</v>
      </c>
      <c r="G567" s="115">
        <v>2009</v>
      </c>
      <c r="H567" s="115" t="s">
        <v>194</v>
      </c>
      <c r="I567" s="115">
        <v>1.8581853669999999</v>
      </c>
      <c r="J567" s="115" t="s">
        <v>44</v>
      </c>
      <c r="K567" s="115" t="str">
        <f>INDEX(DatosProcesados!$A$1:$BF$101,MATCH(DataBase!A567,DatosProcesados!$A$1:$A$101,0),MATCH(DataBase!J567,DatosProcesados!$A$1:$BF$1,0))</f>
        <v>Si</v>
      </c>
      <c r="L567" s="115" t="str">
        <f>INDEX(Modelo!$A$9:$D$89,MATCH(DataBase!$J567,Modelo!$A$9:$A$89,0),MATCH(DataBase!L$1,Modelo!$A$9:$D$9,0))</f>
        <v xml:space="preserve">Impacto social </v>
      </c>
      <c r="M567" s="115" t="str">
        <f>INDEX(Modelo!$A$9:$D$89,MATCH(DataBase!$J567,Modelo!$A$9:$A$89,0),MATCH(DataBase!M$1,Modelo!$A$9:$D$9,0))</f>
        <v>Pilar 4</v>
      </c>
      <c r="N567" s="115" t="str">
        <f>INDEX(Modelo!$A$9:$D$89,MATCH(DataBase!$J567,Modelo!$A$9:$A$89,0),MATCH(DataBase!N$1,Modelo!$A$9:$D$9,0))</f>
        <v>boolean</v>
      </c>
      <c r="O567" s="115" t="b">
        <f t="array" ref="O567">IF(N567="negativo",INDEX($AD$3:$AG$51,MATCH(1,($B567=$AD$3:$AD$51)*($J567=$AE$3:$AE$51),0),3),IF(N567="positivo",INDEX($AD$55:$AG$109,MATCH(1,($B567=$AD$55:$AD$109)*($J567=$AE$55:$AE$109),0),3)))</f>
        <v>0</v>
      </c>
      <c r="P567" s="115" t="b">
        <f t="array" ref="P567">IF(N567="negativo",INDEX($AD$3:$AG$51,MATCH(1,($B567=$AD$3:$AD$51)*($J567=$AE$3:$AE$51),0),4),IF(N567="positivo",INDEX($AD$55:$AG$109,MATCH(1,($B567=$AD$55:$AD$109)*($J567=$AE$55:$AE$109),0),4)))</f>
        <v>0</v>
      </c>
      <c r="Q567" s="115" t="str">
        <f>VLOOKUP(M567,Modelo!$A$2:$C$7,2,0)</f>
        <v>Capital Humano: Bienestar y Desarrollo</v>
      </c>
      <c r="R567" s="118">
        <f t="array" ref="R567">INDEX(Modelo!$F$1:$H$37,MATCH(1,(DataBase!Q567=Modelo!$G$1:$G$37)*(DataBase!B567=Modelo!$F$1:$F$37),0),3)</f>
        <v>0.11764705882352941</v>
      </c>
      <c r="S567" s="115">
        <f t="shared" si="18"/>
        <v>100</v>
      </c>
      <c r="T567" s="115">
        <f t="shared" si="19"/>
        <v>11.76470588235294</v>
      </c>
    </row>
    <row r="568" spans="1:20" x14ac:dyDescent="0.3">
      <c r="A568" s="115" t="s">
        <v>280</v>
      </c>
      <c r="B568" s="115" t="s">
        <v>216</v>
      </c>
      <c r="C568" s="115" t="s">
        <v>97</v>
      </c>
      <c r="D568" s="115" t="s">
        <v>86</v>
      </c>
      <c r="E568" s="115" t="s">
        <v>87</v>
      </c>
      <c r="F568" s="115" t="s">
        <v>87</v>
      </c>
      <c r="G568" s="115">
        <v>1866</v>
      </c>
      <c r="H568" s="115" t="s">
        <v>281</v>
      </c>
      <c r="I568" s="115">
        <v>2.0444698099999998</v>
      </c>
      <c r="J568" s="115" t="s">
        <v>44</v>
      </c>
      <c r="K568" s="115" t="str">
        <f>INDEX(DatosProcesados!$A$1:$BF$101,MATCH(DataBase!A568,DatosProcesados!$A$1:$A$101,0),MATCH(DataBase!J568,DatosProcesados!$A$1:$BF$1,0))</f>
        <v>Si</v>
      </c>
      <c r="L568" s="115" t="str">
        <f>INDEX(Modelo!$A$9:$D$89,MATCH(DataBase!$J568,Modelo!$A$9:$A$89,0),MATCH(DataBase!L$1,Modelo!$A$9:$D$9,0))</f>
        <v xml:space="preserve">Impacto social </v>
      </c>
      <c r="M568" s="115" t="str">
        <f>INDEX(Modelo!$A$9:$D$89,MATCH(DataBase!$J568,Modelo!$A$9:$A$89,0),MATCH(DataBase!M$1,Modelo!$A$9:$D$9,0))</f>
        <v>Pilar 4</v>
      </c>
      <c r="N568" s="115" t="str">
        <f>INDEX(Modelo!$A$9:$D$89,MATCH(DataBase!$J568,Modelo!$A$9:$A$89,0),MATCH(DataBase!N$1,Modelo!$A$9:$D$9,0))</f>
        <v>boolean</v>
      </c>
      <c r="O568" s="115" t="b">
        <f t="array" ref="O568">IF(N568="negativo",INDEX($AD$3:$AG$51,MATCH(1,($B568=$AD$3:$AD$51)*($J568=$AE$3:$AE$51),0),3),IF(N568="positivo",INDEX($AD$55:$AG$109,MATCH(1,($B568=$AD$55:$AD$109)*($J568=$AE$55:$AE$109),0),3)))</f>
        <v>0</v>
      </c>
      <c r="P568" s="115" t="b">
        <f t="array" ref="P568">IF(N568="negativo",INDEX($AD$3:$AG$51,MATCH(1,($B568=$AD$3:$AD$51)*($J568=$AE$3:$AE$51),0),4),IF(N568="positivo",INDEX($AD$55:$AG$109,MATCH(1,($B568=$AD$55:$AD$109)*($J568=$AE$55:$AE$109),0),4)))</f>
        <v>0</v>
      </c>
      <c r="Q568" s="115" t="str">
        <f>VLOOKUP(M568,Modelo!$A$2:$C$7,2,0)</f>
        <v>Capital Humano: Bienestar y Desarrollo</v>
      </c>
      <c r="R568" s="118">
        <f t="array" ref="R568">INDEX(Modelo!$F$1:$H$37,MATCH(1,(DataBase!Q568=Modelo!$G$1:$G$37)*(DataBase!B568=Modelo!$F$1:$F$37),0),3)</f>
        <v>0.21052631578947367</v>
      </c>
      <c r="S568" s="115">
        <f t="shared" si="18"/>
        <v>100</v>
      </c>
      <c r="T568" s="115">
        <f t="shared" si="19"/>
        <v>21.052631578947366</v>
      </c>
    </row>
    <row r="569" spans="1:20" x14ac:dyDescent="0.3">
      <c r="A569" s="115" t="s">
        <v>143</v>
      </c>
      <c r="B569" s="115" t="s">
        <v>84</v>
      </c>
      <c r="C569" s="115" t="s">
        <v>97</v>
      </c>
      <c r="D569" s="115" t="s">
        <v>86</v>
      </c>
      <c r="E569" s="115" t="s">
        <v>86</v>
      </c>
      <c r="F569" s="115" t="s">
        <v>86</v>
      </c>
      <c r="G569" s="115">
        <v>1994</v>
      </c>
      <c r="H569" s="115" t="s">
        <v>125</v>
      </c>
      <c r="I569" s="115">
        <v>5.9751610780000002</v>
      </c>
      <c r="J569" s="115" t="s">
        <v>44</v>
      </c>
      <c r="K569" s="115" t="str">
        <f>INDEX(DatosProcesados!$A$1:$BF$101,MATCH(DataBase!A569,DatosProcesados!$A$1:$A$101,0),MATCH(DataBase!J569,DatosProcesados!$A$1:$BF$1,0))</f>
        <v>Si</v>
      </c>
      <c r="L569" s="115" t="str">
        <f>INDEX(Modelo!$A$9:$D$89,MATCH(DataBase!$J569,Modelo!$A$9:$A$89,0),MATCH(DataBase!L$1,Modelo!$A$9:$D$9,0))</f>
        <v xml:space="preserve">Impacto social </v>
      </c>
      <c r="M569" s="115" t="str">
        <f>INDEX(Modelo!$A$9:$D$89,MATCH(DataBase!$J569,Modelo!$A$9:$A$89,0),MATCH(DataBase!M$1,Modelo!$A$9:$D$9,0))</f>
        <v>Pilar 4</v>
      </c>
      <c r="N569" s="115" t="str">
        <f>INDEX(Modelo!$A$9:$D$89,MATCH(DataBase!$J569,Modelo!$A$9:$A$89,0),MATCH(DataBase!N$1,Modelo!$A$9:$D$9,0))</f>
        <v>boolean</v>
      </c>
      <c r="O569" s="115" t="b">
        <f t="array" ref="O569">IF(N569="negativo",INDEX($AD$3:$AG$51,MATCH(1,($B569=$AD$3:$AD$51)*($J569=$AE$3:$AE$51),0),3),IF(N569="positivo",INDEX($AD$55:$AG$109,MATCH(1,($B569=$AD$55:$AD$109)*($J569=$AE$55:$AE$109),0),3)))</f>
        <v>0</v>
      </c>
      <c r="P569" s="115" t="b">
        <f t="array" ref="P569">IF(N569="negativo",INDEX($AD$3:$AG$51,MATCH(1,($B569=$AD$3:$AD$51)*($J569=$AE$3:$AE$51),0),4),IF(N569="positivo",INDEX($AD$55:$AG$109,MATCH(1,($B569=$AD$55:$AD$109)*($J569=$AE$55:$AE$109),0),4)))</f>
        <v>0</v>
      </c>
      <c r="Q569" s="115" t="str">
        <f>VLOOKUP(M569,Modelo!$A$2:$C$7,2,0)</f>
        <v>Capital Humano: Bienestar y Desarrollo</v>
      </c>
      <c r="R569" s="118">
        <f t="array" ref="R569">INDEX(Modelo!$F$1:$H$37,MATCH(1,(DataBase!Q569=Modelo!$G$1:$G$37)*(DataBase!B569=Modelo!$F$1:$F$37),0),3)</f>
        <v>0.11764705882352941</v>
      </c>
      <c r="S569" s="115">
        <f t="shared" si="18"/>
        <v>100</v>
      </c>
      <c r="T569" s="115">
        <f t="shared" si="19"/>
        <v>11.76470588235294</v>
      </c>
    </row>
    <row r="570" spans="1:20" x14ac:dyDescent="0.3">
      <c r="A570" s="115" t="s">
        <v>331</v>
      </c>
      <c r="B570" s="115" t="s">
        <v>313</v>
      </c>
      <c r="C570" s="115" t="s">
        <v>103</v>
      </c>
      <c r="D570" s="115" t="s">
        <v>87</v>
      </c>
      <c r="E570" s="115" t="s">
        <v>86</v>
      </c>
      <c r="F570" s="115" t="s">
        <v>86</v>
      </c>
      <c r="G570" s="115">
        <v>1953</v>
      </c>
      <c r="H570" s="115" t="s">
        <v>125</v>
      </c>
      <c r="I570" s="115">
        <v>7.1291921260000004</v>
      </c>
      <c r="J570" s="115" t="s">
        <v>44</v>
      </c>
      <c r="K570" s="115">
        <f>INDEX(DatosProcesados!$A$1:$BF$101,MATCH(DataBase!A570,DatosProcesados!$A$1:$A$101,0),MATCH(DataBase!J570,DatosProcesados!$A$1:$BF$1,0))</f>
        <v>0</v>
      </c>
      <c r="L570" s="115" t="str">
        <f>INDEX(Modelo!$A$9:$D$89,MATCH(DataBase!$J570,Modelo!$A$9:$A$89,0),MATCH(DataBase!L$1,Modelo!$A$9:$D$9,0))</f>
        <v xml:space="preserve">Impacto social </v>
      </c>
      <c r="M570" s="115" t="str">
        <f>INDEX(Modelo!$A$9:$D$89,MATCH(DataBase!$J570,Modelo!$A$9:$A$89,0),MATCH(DataBase!M$1,Modelo!$A$9:$D$9,0))</f>
        <v>Pilar 4</v>
      </c>
      <c r="N570" s="115" t="str">
        <f>INDEX(Modelo!$A$9:$D$89,MATCH(DataBase!$J570,Modelo!$A$9:$A$89,0),MATCH(DataBase!N$1,Modelo!$A$9:$D$9,0))</f>
        <v>boolean</v>
      </c>
      <c r="O570" s="115" t="b">
        <f t="array" ref="O570">IF(N570="negativo",INDEX($AD$3:$AG$51,MATCH(1,($B570=$AD$3:$AD$51)*($J570=$AE$3:$AE$51),0),3),IF(N570="positivo",INDEX($AD$55:$AG$109,MATCH(1,($B570=$AD$55:$AD$109)*($J570=$AE$55:$AE$109),0),3)))</f>
        <v>0</v>
      </c>
      <c r="P570" s="115" t="b">
        <f t="array" ref="P570">IF(N570="negativo",INDEX($AD$3:$AG$51,MATCH(1,($B570=$AD$3:$AD$51)*($J570=$AE$3:$AE$51),0),4),IF(N570="positivo",INDEX($AD$55:$AG$109,MATCH(1,($B570=$AD$55:$AD$109)*($J570=$AE$55:$AE$109),0),4)))</f>
        <v>0</v>
      </c>
      <c r="Q570" s="115" t="str">
        <f>VLOOKUP(M570,Modelo!$A$2:$C$7,2,0)</f>
        <v>Capital Humano: Bienestar y Desarrollo</v>
      </c>
      <c r="R570" s="118">
        <f t="array" ref="R570">INDEX(Modelo!$F$1:$H$37,MATCH(1,(DataBase!Q570=Modelo!$G$1:$G$37)*(DataBase!B570=Modelo!$F$1:$F$37),0),3)</f>
        <v>0.17647058823529413</v>
      </c>
      <c r="S570" s="115">
        <f t="shared" si="18"/>
        <v>0</v>
      </c>
      <c r="T570" s="115">
        <f t="shared" si="19"/>
        <v>0</v>
      </c>
    </row>
    <row r="571" spans="1:20" x14ac:dyDescent="0.3">
      <c r="A571" s="115" t="s">
        <v>277</v>
      </c>
      <c r="B571" s="115" t="s">
        <v>216</v>
      </c>
      <c r="C571" s="115" t="s">
        <v>85</v>
      </c>
      <c r="D571" s="115" t="s">
        <v>86</v>
      </c>
      <c r="E571" s="115" t="s">
        <v>87</v>
      </c>
      <c r="F571" s="115" t="s">
        <v>87</v>
      </c>
      <c r="G571" s="115">
        <v>1965</v>
      </c>
      <c r="H571" s="115" t="s">
        <v>244</v>
      </c>
      <c r="I571" s="115">
        <v>2.0973851419999998</v>
      </c>
      <c r="J571" s="115" t="s">
        <v>44</v>
      </c>
      <c r="K571" s="115" t="str">
        <f>INDEX(DatosProcesados!$A$1:$BF$101,MATCH(DataBase!A571,DatosProcesados!$A$1:$A$101,0),MATCH(DataBase!J571,DatosProcesados!$A$1:$BF$1,0))</f>
        <v>Si</v>
      </c>
      <c r="L571" s="115" t="str">
        <f>INDEX(Modelo!$A$9:$D$89,MATCH(DataBase!$J571,Modelo!$A$9:$A$89,0),MATCH(DataBase!L$1,Modelo!$A$9:$D$9,0))</f>
        <v xml:space="preserve">Impacto social </v>
      </c>
      <c r="M571" s="115" t="str">
        <f>INDEX(Modelo!$A$9:$D$89,MATCH(DataBase!$J571,Modelo!$A$9:$A$89,0),MATCH(DataBase!M$1,Modelo!$A$9:$D$9,0))</f>
        <v>Pilar 4</v>
      </c>
      <c r="N571" s="115" t="str">
        <f>INDEX(Modelo!$A$9:$D$89,MATCH(DataBase!$J571,Modelo!$A$9:$A$89,0),MATCH(DataBase!N$1,Modelo!$A$9:$D$9,0))</f>
        <v>boolean</v>
      </c>
      <c r="O571" s="115" t="b">
        <f t="array" ref="O571">IF(N571="negativo",INDEX($AD$3:$AG$51,MATCH(1,($B571=$AD$3:$AD$51)*($J571=$AE$3:$AE$51),0),3),IF(N571="positivo",INDEX($AD$55:$AG$109,MATCH(1,($B571=$AD$55:$AD$109)*($J571=$AE$55:$AE$109),0),3)))</f>
        <v>0</v>
      </c>
      <c r="P571" s="115" t="b">
        <f t="array" ref="P571">IF(N571="negativo",INDEX($AD$3:$AG$51,MATCH(1,($B571=$AD$3:$AD$51)*($J571=$AE$3:$AE$51),0),4),IF(N571="positivo",INDEX($AD$55:$AG$109,MATCH(1,($B571=$AD$55:$AD$109)*($J571=$AE$55:$AE$109),0),4)))</f>
        <v>0</v>
      </c>
      <c r="Q571" s="115" t="str">
        <f>VLOOKUP(M571,Modelo!$A$2:$C$7,2,0)</f>
        <v>Capital Humano: Bienestar y Desarrollo</v>
      </c>
      <c r="R571" s="118">
        <f t="array" ref="R571">INDEX(Modelo!$F$1:$H$37,MATCH(1,(DataBase!Q571=Modelo!$G$1:$G$37)*(DataBase!B571=Modelo!$F$1:$F$37),0),3)</f>
        <v>0.21052631578947367</v>
      </c>
      <c r="S571" s="115">
        <f t="shared" si="18"/>
        <v>100</v>
      </c>
      <c r="T571" s="115">
        <f t="shared" si="19"/>
        <v>21.052631578947366</v>
      </c>
    </row>
    <row r="572" spans="1:20" x14ac:dyDescent="0.3">
      <c r="A572" s="115" t="s">
        <v>356</v>
      </c>
      <c r="B572" s="115" t="s">
        <v>313</v>
      </c>
      <c r="C572" s="115" t="s">
        <v>103</v>
      </c>
      <c r="D572" s="115" t="s">
        <v>87</v>
      </c>
      <c r="E572" s="115" t="s">
        <v>86</v>
      </c>
      <c r="F572" s="115" t="s">
        <v>86</v>
      </c>
      <c r="G572" s="115">
        <v>1989</v>
      </c>
      <c r="H572" s="115" t="s">
        <v>125</v>
      </c>
      <c r="I572" s="115">
        <v>3.0305383369999999</v>
      </c>
      <c r="J572" s="115" t="s">
        <v>44</v>
      </c>
      <c r="K572" s="115">
        <f>INDEX(DatosProcesados!$A$1:$BF$101,MATCH(DataBase!A572,DatosProcesados!$A$1:$A$101,0),MATCH(DataBase!J572,DatosProcesados!$A$1:$BF$1,0))</f>
        <v>0</v>
      </c>
      <c r="L572" s="115" t="str">
        <f>INDEX(Modelo!$A$9:$D$89,MATCH(DataBase!$J572,Modelo!$A$9:$A$89,0),MATCH(DataBase!L$1,Modelo!$A$9:$D$9,0))</f>
        <v xml:space="preserve">Impacto social </v>
      </c>
      <c r="M572" s="115" t="str">
        <f>INDEX(Modelo!$A$9:$D$89,MATCH(DataBase!$J572,Modelo!$A$9:$A$89,0),MATCH(DataBase!M$1,Modelo!$A$9:$D$9,0))</f>
        <v>Pilar 4</v>
      </c>
      <c r="N572" s="115" t="str">
        <f>INDEX(Modelo!$A$9:$D$89,MATCH(DataBase!$J572,Modelo!$A$9:$A$89,0),MATCH(DataBase!N$1,Modelo!$A$9:$D$9,0))</f>
        <v>boolean</v>
      </c>
      <c r="O572" s="115" t="b">
        <f t="array" ref="O572">IF(N572="negativo",INDEX($AD$3:$AG$51,MATCH(1,($B572=$AD$3:$AD$51)*($J572=$AE$3:$AE$51),0),3),IF(N572="positivo",INDEX($AD$55:$AG$109,MATCH(1,($B572=$AD$55:$AD$109)*($J572=$AE$55:$AE$109),0),3)))</f>
        <v>0</v>
      </c>
      <c r="P572" s="115" t="b">
        <f t="array" ref="P572">IF(N572="negativo",INDEX($AD$3:$AG$51,MATCH(1,($B572=$AD$3:$AD$51)*($J572=$AE$3:$AE$51),0),4),IF(N572="positivo",INDEX($AD$55:$AG$109,MATCH(1,($B572=$AD$55:$AD$109)*($J572=$AE$55:$AE$109),0),4)))</f>
        <v>0</v>
      </c>
      <c r="Q572" s="115" t="str">
        <f>VLOOKUP(M572,Modelo!$A$2:$C$7,2,0)</f>
        <v>Capital Humano: Bienestar y Desarrollo</v>
      </c>
      <c r="R572" s="118">
        <f t="array" ref="R572">INDEX(Modelo!$F$1:$H$37,MATCH(1,(DataBase!Q572=Modelo!$G$1:$G$37)*(DataBase!B572=Modelo!$F$1:$F$37),0),3)</f>
        <v>0.17647058823529413</v>
      </c>
      <c r="S572" s="115">
        <f t="shared" si="18"/>
        <v>0</v>
      </c>
      <c r="T572" s="115">
        <f t="shared" si="19"/>
        <v>0</v>
      </c>
    </row>
    <row r="573" spans="1:20" x14ac:dyDescent="0.3">
      <c r="A573" s="115" t="s">
        <v>268</v>
      </c>
      <c r="B573" s="115" t="s">
        <v>216</v>
      </c>
      <c r="C573" s="115" t="s">
        <v>103</v>
      </c>
      <c r="D573" s="115" t="s">
        <v>86</v>
      </c>
      <c r="E573" s="115" t="s">
        <v>86</v>
      </c>
      <c r="F573" s="115" t="s">
        <v>87</v>
      </c>
      <c r="G573" s="115">
        <v>1986</v>
      </c>
      <c r="H573" s="115" t="s">
        <v>125</v>
      </c>
      <c r="I573" s="115">
        <v>2.2734296359999999</v>
      </c>
      <c r="J573" s="115" t="s">
        <v>44</v>
      </c>
      <c r="K573" s="115">
        <f>INDEX(DatosProcesados!$A$1:$BF$101,MATCH(DataBase!A573,DatosProcesados!$A$1:$A$101,0),MATCH(DataBase!J573,DatosProcesados!$A$1:$BF$1,0))</f>
        <v>0</v>
      </c>
      <c r="L573" s="115" t="str">
        <f>INDEX(Modelo!$A$9:$D$89,MATCH(DataBase!$J573,Modelo!$A$9:$A$89,0),MATCH(DataBase!L$1,Modelo!$A$9:$D$9,0))</f>
        <v xml:space="preserve">Impacto social </v>
      </c>
      <c r="M573" s="115" t="str">
        <f>INDEX(Modelo!$A$9:$D$89,MATCH(DataBase!$J573,Modelo!$A$9:$A$89,0),MATCH(DataBase!M$1,Modelo!$A$9:$D$9,0))</f>
        <v>Pilar 4</v>
      </c>
      <c r="N573" s="115" t="str">
        <f>INDEX(Modelo!$A$9:$D$89,MATCH(DataBase!$J573,Modelo!$A$9:$A$89,0),MATCH(DataBase!N$1,Modelo!$A$9:$D$9,0))</f>
        <v>boolean</v>
      </c>
      <c r="O573" s="115" t="b">
        <f t="array" ref="O573">IF(N573="negativo",INDEX($AD$3:$AG$51,MATCH(1,($B573=$AD$3:$AD$51)*($J573=$AE$3:$AE$51),0),3),IF(N573="positivo",INDEX($AD$55:$AG$109,MATCH(1,($B573=$AD$55:$AD$109)*($J573=$AE$55:$AE$109),0),3)))</f>
        <v>0</v>
      </c>
      <c r="P573" s="115" t="b">
        <f t="array" ref="P573">IF(N573="negativo",INDEX($AD$3:$AG$51,MATCH(1,($B573=$AD$3:$AD$51)*($J573=$AE$3:$AE$51),0),4),IF(N573="positivo",INDEX($AD$55:$AG$109,MATCH(1,($B573=$AD$55:$AD$109)*($J573=$AE$55:$AE$109),0),4)))</f>
        <v>0</v>
      </c>
      <c r="Q573" s="115" t="str">
        <f>VLOOKUP(M573,Modelo!$A$2:$C$7,2,0)</f>
        <v>Capital Humano: Bienestar y Desarrollo</v>
      </c>
      <c r="R573" s="118">
        <f t="array" ref="R573">INDEX(Modelo!$F$1:$H$37,MATCH(1,(DataBase!Q573=Modelo!$G$1:$G$37)*(DataBase!B573=Modelo!$F$1:$F$37),0),3)</f>
        <v>0.21052631578947367</v>
      </c>
      <c r="S573" s="115">
        <f t="shared" si="18"/>
        <v>0</v>
      </c>
      <c r="T573" s="115">
        <f t="shared" si="19"/>
        <v>0</v>
      </c>
    </row>
    <row r="574" spans="1:20" x14ac:dyDescent="0.3">
      <c r="A574" s="115" t="s">
        <v>234</v>
      </c>
      <c r="B574" s="115" t="s">
        <v>216</v>
      </c>
      <c r="C574" s="115" t="s">
        <v>103</v>
      </c>
      <c r="D574" s="115" t="s">
        <v>86</v>
      </c>
      <c r="E574" s="115" t="s">
        <v>86</v>
      </c>
      <c r="F574" s="115" t="s">
        <v>86</v>
      </c>
      <c r="G574" s="115">
        <v>1904</v>
      </c>
      <c r="H574" s="115" t="s">
        <v>125</v>
      </c>
      <c r="I574" s="115">
        <v>2.8467005310000002</v>
      </c>
      <c r="J574" s="115" t="s">
        <v>44</v>
      </c>
      <c r="K574" s="115" t="str">
        <f>INDEX(DatosProcesados!$A$1:$BF$101,MATCH(DataBase!A574,DatosProcesados!$A$1:$A$101,0),MATCH(DataBase!J574,DatosProcesados!$A$1:$BF$1,0))</f>
        <v>Si</v>
      </c>
      <c r="L574" s="115" t="str">
        <f>INDEX(Modelo!$A$9:$D$89,MATCH(DataBase!$J574,Modelo!$A$9:$A$89,0),MATCH(DataBase!L$1,Modelo!$A$9:$D$9,0))</f>
        <v xml:space="preserve">Impacto social </v>
      </c>
      <c r="M574" s="115" t="str">
        <f>INDEX(Modelo!$A$9:$D$89,MATCH(DataBase!$J574,Modelo!$A$9:$A$89,0),MATCH(DataBase!M$1,Modelo!$A$9:$D$9,0))</f>
        <v>Pilar 4</v>
      </c>
      <c r="N574" s="115" t="str">
        <f>INDEX(Modelo!$A$9:$D$89,MATCH(DataBase!$J574,Modelo!$A$9:$A$89,0),MATCH(DataBase!N$1,Modelo!$A$9:$D$9,0))</f>
        <v>boolean</v>
      </c>
      <c r="O574" s="115" t="b">
        <f t="array" ref="O574">IF(N574="negativo",INDEX($AD$3:$AG$51,MATCH(1,($B574=$AD$3:$AD$51)*($J574=$AE$3:$AE$51),0),3),IF(N574="positivo",INDEX($AD$55:$AG$109,MATCH(1,($B574=$AD$55:$AD$109)*($J574=$AE$55:$AE$109),0),3)))</f>
        <v>0</v>
      </c>
      <c r="P574" s="115" t="b">
        <f t="array" ref="P574">IF(N574="negativo",INDEX($AD$3:$AG$51,MATCH(1,($B574=$AD$3:$AD$51)*($J574=$AE$3:$AE$51),0),4),IF(N574="positivo",INDEX($AD$55:$AG$109,MATCH(1,($B574=$AD$55:$AD$109)*($J574=$AE$55:$AE$109),0),4)))</f>
        <v>0</v>
      </c>
      <c r="Q574" s="115" t="str">
        <f>VLOOKUP(M574,Modelo!$A$2:$C$7,2,0)</f>
        <v>Capital Humano: Bienestar y Desarrollo</v>
      </c>
      <c r="R574" s="118">
        <f t="array" ref="R574">INDEX(Modelo!$F$1:$H$37,MATCH(1,(DataBase!Q574=Modelo!$G$1:$G$37)*(DataBase!B574=Modelo!$F$1:$F$37),0),3)</f>
        <v>0.21052631578947367</v>
      </c>
      <c r="S574" s="115">
        <f t="shared" si="18"/>
        <v>100</v>
      </c>
      <c r="T574" s="115">
        <f t="shared" si="19"/>
        <v>21.052631578947366</v>
      </c>
    </row>
    <row r="575" spans="1:20" x14ac:dyDescent="0.3">
      <c r="A575" s="115" t="s">
        <v>359</v>
      </c>
      <c r="B575" s="115" t="s">
        <v>313</v>
      </c>
      <c r="C575" s="115" t="s">
        <v>103</v>
      </c>
      <c r="D575" s="115" t="s">
        <v>86</v>
      </c>
      <c r="E575" s="115" t="s">
        <v>87</v>
      </c>
      <c r="F575" s="115" t="s">
        <v>87</v>
      </c>
      <c r="G575" s="115">
        <v>1993</v>
      </c>
      <c r="H575" s="115" t="s">
        <v>244</v>
      </c>
      <c r="I575" s="115">
        <v>2.3607916150000001</v>
      </c>
      <c r="J575" s="115" t="s">
        <v>44</v>
      </c>
      <c r="K575" s="115" t="str">
        <f>INDEX(DatosProcesados!$A$1:$BF$101,MATCH(DataBase!A575,DatosProcesados!$A$1:$A$101,0),MATCH(DataBase!J575,DatosProcesados!$A$1:$BF$1,0))</f>
        <v>No</v>
      </c>
      <c r="L575" s="115" t="str">
        <f>INDEX(Modelo!$A$9:$D$89,MATCH(DataBase!$J575,Modelo!$A$9:$A$89,0),MATCH(DataBase!L$1,Modelo!$A$9:$D$9,0))</f>
        <v xml:space="preserve">Impacto social </v>
      </c>
      <c r="M575" s="115" t="str">
        <f>INDEX(Modelo!$A$9:$D$89,MATCH(DataBase!$J575,Modelo!$A$9:$A$89,0),MATCH(DataBase!M$1,Modelo!$A$9:$D$9,0))</f>
        <v>Pilar 4</v>
      </c>
      <c r="N575" s="115" t="str">
        <f>INDEX(Modelo!$A$9:$D$89,MATCH(DataBase!$J575,Modelo!$A$9:$A$89,0),MATCH(DataBase!N$1,Modelo!$A$9:$D$9,0))</f>
        <v>boolean</v>
      </c>
      <c r="O575" s="115" t="b">
        <f t="array" ref="O575">IF(N575="negativo",INDEX($AD$3:$AG$51,MATCH(1,($B575=$AD$3:$AD$51)*($J575=$AE$3:$AE$51),0),3),IF(N575="positivo",INDEX($AD$55:$AG$109,MATCH(1,($B575=$AD$55:$AD$109)*($J575=$AE$55:$AE$109),0),3)))</f>
        <v>0</v>
      </c>
      <c r="P575" s="115" t="b">
        <f t="array" ref="P575">IF(N575="negativo",INDEX($AD$3:$AG$51,MATCH(1,($B575=$AD$3:$AD$51)*($J575=$AE$3:$AE$51),0),4),IF(N575="positivo",INDEX($AD$55:$AG$109,MATCH(1,($B575=$AD$55:$AD$109)*($J575=$AE$55:$AE$109),0),4)))</f>
        <v>0</v>
      </c>
      <c r="Q575" s="115" t="str">
        <f>VLOOKUP(M575,Modelo!$A$2:$C$7,2,0)</f>
        <v>Capital Humano: Bienestar y Desarrollo</v>
      </c>
      <c r="R575" s="118">
        <f t="array" ref="R575">INDEX(Modelo!$F$1:$H$37,MATCH(1,(DataBase!Q575=Modelo!$G$1:$G$37)*(DataBase!B575=Modelo!$F$1:$F$37),0),3)</f>
        <v>0.17647058823529413</v>
      </c>
      <c r="S575" s="115">
        <f t="shared" si="18"/>
        <v>0</v>
      </c>
      <c r="T575" s="115">
        <f t="shared" si="19"/>
        <v>0</v>
      </c>
    </row>
    <row r="576" spans="1:20" x14ac:dyDescent="0.3">
      <c r="A576" s="115" t="s">
        <v>327</v>
      </c>
      <c r="B576" s="115" t="s">
        <v>313</v>
      </c>
      <c r="C576" s="115" t="s">
        <v>103</v>
      </c>
      <c r="D576" s="115" t="s">
        <v>86</v>
      </c>
      <c r="E576" s="115" t="s">
        <v>86</v>
      </c>
      <c r="F576" s="115" t="s">
        <v>87</v>
      </c>
      <c r="G576" s="115">
        <v>2005</v>
      </c>
      <c r="H576" s="115" t="s">
        <v>328</v>
      </c>
      <c r="I576" s="115">
        <v>10.521119421</v>
      </c>
      <c r="J576" s="115" t="s">
        <v>44</v>
      </c>
      <c r="K576" s="115" t="str">
        <f>INDEX(DatosProcesados!$A$1:$BF$101,MATCH(DataBase!A576,DatosProcesados!$A$1:$A$101,0),MATCH(DataBase!J576,DatosProcesados!$A$1:$BF$1,0))</f>
        <v>Si</v>
      </c>
      <c r="L576" s="115" t="str">
        <f>INDEX(Modelo!$A$9:$D$89,MATCH(DataBase!$J576,Modelo!$A$9:$A$89,0),MATCH(DataBase!L$1,Modelo!$A$9:$D$9,0))</f>
        <v xml:space="preserve">Impacto social </v>
      </c>
      <c r="M576" s="115" t="str">
        <f>INDEX(Modelo!$A$9:$D$89,MATCH(DataBase!$J576,Modelo!$A$9:$A$89,0),MATCH(DataBase!M$1,Modelo!$A$9:$D$9,0))</f>
        <v>Pilar 4</v>
      </c>
      <c r="N576" s="115" t="str">
        <f>INDEX(Modelo!$A$9:$D$89,MATCH(DataBase!$J576,Modelo!$A$9:$A$89,0),MATCH(DataBase!N$1,Modelo!$A$9:$D$9,0))</f>
        <v>boolean</v>
      </c>
      <c r="O576" s="115" t="b">
        <f t="array" ref="O576">IF(N576="negativo",INDEX($AD$3:$AG$51,MATCH(1,($B576=$AD$3:$AD$51)*($J576=$AE$3:$AE$51),0),3),IF(N576="positivo",INDEX($AD$55:$AG$109,MATCH(1,($B576=$AD$55:$AD$109)*($J576=$AE$55:$AE$109),0),3)))</f>
        <v>0</v>
      </c>
      <c r="P576" s="115" t="b">
        <f t="array" ref="P576">IF(N576="negativo",INDEX($AD$3:$AG$51,MATCH(1,($B576=$AD$3:$AD$51)*($J576=$AE$3:$AE$51),0),4),IF(N576="positivo",INDEX($AD$55:$AG$109,MATCH(1,($B576=$AD$55:$AD$109)*($J576=$AE$55:$AE$109),0),4)))</f>
        <v>0</v>
      </c>
      <c r="Q576" s="115" t="str">
        <f>VLOOKUP(M576,Modelo!$A$2:$C$7,2,0)</f>
        <v>Capital Humano: Bienestar y Desarrollo</v>
      </c>
      <c r="R576" s="118">
        <f t="array" ref="R576">INDEX(Modelo!$F$1:$H$37,MATCH(1,(DataBase!Q576=Modelo!$G$1:$G$37)*(DataBase!B576=Modelo!$F$1:$F$37),0),3)</f>
        <v>0.17647058823529413</v>
      </c>
      <c r="S576" s="115">
        <f t="shared" si="18"/>
        <v>100</v>
      </c>
      <c r="T576" s="115">
        <f t="shared" si="19"/>
        <v>17.647058823529413</v>
      </c>
    </row>
    <row r="577" spans="1:20" x14ac:dyDescent="0.3">
      <c r="A577" s="115" t="s">
        <v>283</v>
      </c>
      <c r="B577" s="115" t="s">
        <v>216</v>
      </c>
      <c r="C577" s="115" t="s">
        <v>103</v>
      </c>
      <c r="D577" s="115" t="s">
        <v>86</v>
      </c>
      <c r="E577" s="115" t="s">
        <v>86</v>
      </c>
      <c r="F577" s="115" t="s">
        <v>87</v>
      </c>
      <c r="G577" s="115">
        <v>1958</v>
      </c>
      <c r="H577" s="115" t="s">
        <v>125</v>
      </c>
      <c r="I577" s="115">
        <v>2.0172595470000001</v>
      </c>
      <c r="J577" s="115" t="s">
        <v>44</v>
      </c>
      <c r="K577" s="115" t="str">
        <f>INDEX(DatosProcesados!$A$1:$BF$101,MATCH(DataBase!A577,DatosProcesados!$A$1:$A$101,0),MATCH(DataBase!J577,DatosProcesados!$A$1:$BF$1,0))</f>
        <v>Si</v>
      </c>
      <c r="L577" s="115" t="str">
        <f>INDEX(Modelo!$A$9:$D$89,MATCH(DataBase!$J577,Modelo!$A$9:$A$89,0),MATCH(DataBase!L$1,Modelo!$A$9:$D$9,0))</f>
        <v xml:space="preserve">Impacto social </v>
      </c>
      <c r="M577" s="115" t="str">
        <f>INDEX(Modelo!$A$9:$D$89,MATCH(DataBase!$J577,Modelo!$A$9:$A$89,0),MATCH(DataBase!M$1,Modelo!$A$9:$D$9,0))</f>
        <v>Pilar 4</v>
      </c>
      <c r="N577" s="115" t="str">
        <f>INDEX(Modelo!$A$9:$D$89,MATCH(DataBase!$J577,Modelo!$A$9:$A$89,0),MATCH(DataBase!N$1,Modelo!$A$9:$D$9,0))</f>
        <v>boolean</v>
      </c>
      <c r="O577" s="115" t="b">
        <f t="array" ref="O577">IF(N577="negativo",INDEX($AD$3:$AG$51,MATCH(1,($B577=$AD$3:$AD$51)*($J577=$AE$3:$AE$51),0),3),IF(N577="positivo",INDEX($AD$55:$AG$109,MATCH(1,($B577=$AD$55:$AD$109)*($J577=$AE$55:$AE$109),0),3)))</f>
        <v>0</v>
      </c>
      <c r="P577" s="115" t="b">
        <f t="array" ref="P577">IF(N577="negativo",INDEX($AD$3:$AG$51,MATCH(1,($B577=$AD$3:$AD$51)*($J577=$AE$3:$AE$51),0),4),IF(N577="positivo",INDEX($AD$55:$AG$109,MATCH(1,($B577=$AD$55:$AD$109)*($J577=$AE$55:$AE$109),0),4)))</f>
        <v>0</v>
      </c>
      <c r="Q577" s="115" t="str">
        <f>VLOOKUP(M577,Modelo!$A$2:$C$7,2,0)</f>
        <v>Capital Humano: Bienestar y Desarrollo</v>
      </c>
      <c r="R577" s="118">
        <f t="array" ref="R577">INDEX(Modelo!$F$1:$H$37,MATCH(1,(DataBase!Q577=Modelo!$G$1:$G$37)*(DataBase!B577=Modelo!$F$1:$F$37),0),3)</f>
        <v>0.21052631578947367</v>
      </c>
      <c r="S577" s="115">
        <f t="shared" si="18"/>
        <v>100</v>
      </c>
      <c r="T577" s="115">
        <f t="shared" si="19"/>
        <v>21.052631578947366</v>
      </c>
    </row>
    <row r="578" spans="1:20" x14ac:dyDescent="0.3">
      <c r="A578" s="115" t="s">
        <v>188</v>
      </c>
      <c r="B578" s="115" t="s">
        <v>84</v>
      </c>
      <c r="C578" s="115" t="s">
        <v>103</v>
      </c>
      <c r="D578" s="115" t="s">
        <v>86</v>
      </c>
      <c r="E578" s="115" t="s">
        <v>87</v>
      </c>
      <c r="F578" s="115" t="s">
        <v>86</v>
      </c>
      <c r="G578" s="115">
        <v>1974</v>
      </c>
      <c r="H578" s="115" t="s">
        <v>125</v>
      </c>
      <c r="I578" s="115">
        <v>2.2729038500000001</v>
      </c>
      <c r="J578" s="115" t="s">
        <v>44</v>
      </c>
      <c r="K578" s="115" t="str">
        <f>INDEX(DatosProcesados!$A$1:$BF$101,MATCH(DataBase!A578,DatosProcesados!$A$1:$A$101,0),MATCH(DataBase!J578,DatosProcesados!$A$1:$BF$1,0))</f>
        <v>Si</v>
      </c>
      <c r="L578" s="115" t="str">
        <f>INDEX(Modelo!$A$9:$D$89,MATCH(DataBase!$J578,Modelo!$A$9:$A$89,0),MATCH(DataBase!L$1,Modelo!$A$9:$D$9,0))</f>
        <v xml:space="preserve">Impacto social </v>
      </c>
      <c r="M578" s="115" t="str">
        <f>INDEX(Modelo!$A$9:$D$89,MATCH(DataBase!$J578,Modelo!$A$9:$A$89,0),MATCH(DataBase!M$1,Modelo!$A$9:$D$9,0))</f>
        <v>Pilar 4</v>
      </c>
      <c r="N578" s="115" t="str">
        <f>INDEX(Modelo!$A$9:$D$89,MATCH(DataBase!$J578,Modelo!$A$9:$A$89,0),MATCH(DataBase!N$1,Modelo!$A$9:$D$9,0))</f>
        <v>boolean</v>
      </c>
      <c r="O578" s="115" t="b">
        <f t="array" ref="O578">IF(N578="negativo",INDEX($AD$3:$AG$51,MATCH(1,($B578=$AD$3:$AD$51)*($J578=$AE$3:$AE$51),0),3),IF(N578="positivo",INDEX($AD$55:$AG$109,MATCH(1,($B578=$AD$55:$AD$109)*($J578=$AE$55:$AE$109),0),3)))</f>
        <v>0</v>
      </c>
      <c r="P578" s="115" t="b">
        <f t="array" ref="P578">IF(N578="negativo",INDEX($AD$3:$AG$51,MATCH(1,($B578=$AD$3:$AD$51)*($J578=$AE$3:$AE$51),0),4),IF(N578="positivo",INDEX($AD$55:$AG$109,MATCH(1,($B578=$AD$55:$AD$109)*($J578=$AE$55:$AE$109),0),4)))</f>
        <v>0</v>
      </c>
      <c r="Q578" s="115" t="str">
        <f>VLOOKUP(M578,Modelo!$A$2:$C$7,2,0)</f>
        <v>Capital Humano: Bienestar y Desarrollo</v>
      </c>
      <c r="R578" s="118">
        <f t="array" ref="R578">INDEX(Modelo!$F$1:$H$37,MATCH(1,(DataBase!Q578=Modelo!$G$1:$G$37)*(DataBase!B578=Modelo!$F$1:$F$37),0),3)</f>
        <v>0.11764705882352941</v>
      </c>
      <c r="S578" s="115">
        <f t="shared" si="18"/>
        <v>100</v>
      </c>
      <c r="T578" s="115">
        <f t="shared" si="19"/>
        <v>11.76470588235294</v>
      </c>
    </row>
    <row r="579" spans="1:20" x14ac:dyDescent="0.3">
      <c r="A579" s="115" t="s">
        <v>199</v>
      </c>
      <c r="B579" s="115" t="s">
        <v>84</v>
      </c>
      <c r="C579" s="115" t="s">
        <v>103</v>
      </c>
      <c r="D579" s="115" t="s">
        <v>86</v>
      </c>
      <c r="E579" s="115" t="s">
        <v>86</v>
      </c>
      <c r="F579" s="115" t="s">
        <v>87</v>
      </c>
      <c r="G579" s="115">
        <v>2015</v>
      </c>
      <c r="H579" s="115" t="s">
        <v>125</v>
      </c>
      <c r="I579" s="115">
        <v>0.70314701400000001</v>
      </c>
      <c r="J579" s="115" t="s">
        <v>44</v>
      </c>
      <c r="K579" s="115">
        <f>INDEX(DatosProcesados!$A$1:$BF$101,MATCH(DataBase!A579,DatosProcesados!$A$1:$A$101,0),MATCH(DataBase!J579,DatosProcesados!$A$1:$BF$1,0))</f>
        <v>0</v>
      </c>
      <c r="L579" s="115" t="str">
        <f>INDEX(Modelo!$A$9:$D$89,MATCH(DataBase!$J579,Modelo!$A$9:$A$89,0),MATCH(DataBase!L$1,Modelo!$A$9:$D$9,0))</f>
        <v xml:space="preserve">Impacto social </v>
      </c>
      <c r="M579" s="115" t="str">
        <f>INDEX(Modelo!$A$9:$D$89,MATCH(DataBase!$J579,Modelo!$A$9:$A$89,0),MATCH(DataBase!M$1,Modelo!$A$9:$D$9,0))</f>
        <v>Pilar 4</v>
      </c>
      <c r="N579" s="115" t="str">
        <f>INDEX(Modelo!$A$9:$D$89,MATCH(DataBase!$J579,Modelo!$A$9:$A$89,0),MATCH(DataBase!N$1,Modelo!$A$9:$D$9,0))</f>
        <v>boolean</v>
      </c>
      <c r="O579" s="115" t="b">
        <f t="array" ref="O579">IF(N579="negativo",INDEX($AD$3:$AG$51,MATCH(1,($B579=$AD$3:$AD$51)*($J579=$AE$3:$AE$51),0),3),IF(N579="positivo",INDEX($AD$55:$AG$109,MATCH(1,($B579=$AD$55:$AD$109)*($J579=$AE$55:$AE$109),0),3)))</f>
        <v>0</v>
      </c>
      <c r="P579" s="115" t="b">
        <f t="array" ref="P579">IF(N579="negativo",INDEX($AD$3:$AG$51,MATCH(1,($B579=$AD$3:$AD$51)*($J579=$AE$3:$AE$51),0),4),IF(N579="positivo",INDEX($AD$55:$AG$109,MATCH(1,($B579=$AD$55:$AD$109)*($J579=$AE$55:$AE$109),0),4)))</f>
        <v>0</v>
      </c>
      <c r="Q579" s="115" t="str">
        <f>VLOOKUP(M579,Modelo!$A$2:$C$7,2,0)</f>
        <v>Capital Humano: Bienestar y Desarrollo</v>
      </c>
      <c r="R579" s="118">
        <f t="array" ref="R579">INDEX(Modelo!$F$1:$H$37,MATCH(1,(DataBase!Q579=Modelo!$G$1:$G$37)*(DataBase!B579=Modelo!$F$1:$F$37),0),3)</f>
        <v>0.11764705882352941</v>
      </c>
      <c r="S579" s="115">
        <f t="shared" ref="S579:S642" si="20">IFERROR(IF(N579="boolean",IF(K579="Si",100,0),IF(N579="scale",IF(K579=2,100,IF(K579=1,50,0)),IF(N579="positivo",100*((K579-P579)/(O579-P579)),100*(1-((K579-P579)/(O579-P579)))))),0)</f>
        <v>0</v>
      </c>
      <c r="T579" s="115">
        <f t="shared" ref="T579:T642" si="21">S579*R579</f>
        <v>0</v>
      </c>
    </row>
    <row r="580" spans="1:20" x14ac:dyDescent="0.3">
      <c r="A580" s="115" t="s">
        <v>215</v>
      </c>
      <c r="B580" s="115" t="s">
        <v>216</v>
      </c>
      <c r="C580" s="115" t="s">
        <v>97</v>
      </c>
      <c r="D580" s="115" t="s">
        <v>86</v>
      </c>
      <c r="E580" s="115" t="s">
        <v>86</v>
      </c>
      <c r="F580" s="115" t="s">
        <v>86</v>
      </c>
      <c r="G580" s="115">
        <v>1956</v>
      </c>
      <c r="H580" s="115" t="s">
        <v>125</v>
      </c>
      <c r="I580" s="115">
        <v>25.860914507</v>
      </c>
      <c r="J580" s="115" t="s">
        <v>44</v>
      </c>
      <c r="K580" s="115" t="str">
        <f>INDEX(DatosProcesados!$A$1:$BF$101,MATCH(DataBase!A580,DatosProcesados!$A$1:$A$101,0),MATCH(DataBase!J580,DatosProcesados!$A$1:$BF$1,0))</f>
        <v>Si</v>
      </c>
      <c r="L580" s="115" t="str">
        <f>INDEX(Modelo!$A$9:$D$89,MATCH(DataBase!$J580,Modelo!$A$9:$A$89,0),MATCH(DataBase!L$1,Modelo!$A$9:$D$9,0))</f>
        <v xml:space="preserve">Impacto social </v>
      </c>
      <c r="M580" s="115" t="str">
        <f>INDEX(Modelo!$A$9:$D$89,MATCH(DataBase!$J580,Modelo!$A$9:$A$89,0),MATCH(DataBase!M$1,Modelo!$A$9:$D$9,0))</f>
        <v>Pilar 4</v>
      </c>
      <c r="N580" s="115" t="str">
        <f>INDEX(Modelo!$A$9:$D$89,MATCH(DataBase!$J580,Modelo!$A$9:$A$89,0),MATCH(DataBase!N$1,Modelo!$A$9:$D$9,0))</f>
        <v>boolean</v>
      </c>
      <c r="O580" s="115" t="b">
        <f t="array" ref="O580">IF(N580="negativo",INDEX($AD$3:$AG$51,MATCH(1,($B580=$AD$3:$AD$51)*($J580=$AE$3:$AE$51),0),3),IF(N580="positivo",INDEX($AD$55:$AG$109,MATCH(1,($B580=$AD$55:$AD$109)*($J580=$AE$55:$AE$109),0),3)))</f>
        <v>0</v>
      </c>
      <c r="P580" s="115" t="b">
        <f t="array" ref="P580">IF(N580="negativo",INDEX($AD$3:$AG$51,MATCH(1,($B580=$AD$3:$AD$51)*($J580=$AE$3:$AE$51),0),4),IF(N580="positivo",INDEX($AD$55:$AG$109,MATCH(1,($B580=$AD$55:$AD$109)*($J580=$AE$55:$AE$109),0),4)))</f>
        <v>0</v>
      </c>
      <c r="Q580" s="115" t="str">
        <f>VLOOKUP(M580,Modelo!$A$2:$C$7,2,0)</f>
        <v>Capital Humano: Bienestar y Desarrollo</v>
      </c>
      <c r="R580" s="118">
        <f t="array" ref="R580">INDEX(Modelo!$F$1:$H$37,MATCH(1,(DataBase!Q580=Modelo!$G$1:$G$37)*(DataBase!B580=Modelo!$F$1:$F$37),0),3)</f>
        <v>0.21052631578947367</v>
      </c>
      <c r="S580" s="115">
        <f t="shared" si="20"/>
        <v>100</v>
      </c>
      <c r="T580" s="115">
        <f t="shared" si="21"/>
        <v>21.052631578947366</v>
      </c>
    </row>
    <row r="581" spans="1:20" x14ac:dyDescent="0.3">
      <c r="A581" s="115" t="s">
        <v>257</v>
      </c>
      <c r="B581" s="115" t="s">
        <v>216</v>
      </c>
      <c r="C581" s="115" t="s">
        <v>97</v>
      </c>
      <c r="D581" s="115" t="s">
        <v>86</v>
      </c>
      <c r="E581" s="115" t="s">
        <v>87</v>
      </c>
      <c r="F581" s="115" t="s">
        <v>87</v>
      </c>
      <c r="G581" s="115">
        <v>1898</v>
      </c>
      <c r="H581" s="115" t="s">
        <v>167</v>
      </c>
      <c r="I581" s="115">
        <v>2.4260392159999999</v>
      </c>
      <c r="J581" s="115" t="s">
        <v>44</v>
      </c>
      <c r="K581" s="115" t="str">
        <f>INDEX(DatosProcesados!$A$1:$BF$101,MATCH(DataBase!A581,DatosProcesados!$A$1:$A$101,0),MATCH(DataBase!J581,DatosProcesados!$A$1:$BF$1,0))</f>
        <v>Si</v>
      </c>
      <c r="L581" s="115" t="str">
        <f>INDEX(Modelo!$A$9:$D$89,MATCH(DataBase!$J581,Modelo!$A$9:$A$89,0),MATCH(DataBase!L$1,Modelo!$A$9:$D$9,0))</f>
        <v xml:space="preserve">Impacto social </v>
      </c>
      <c r="M581" s="115" t="str">
        <f>INDEX(Modelo!$A$9:$D$89,MATCH(DataBase!$J581,Modelo!$A$9:$A$89,0),MATCH(DataBase!M$1,Modelo!$A$9:$D$9,0))</f>
        <v>Pilar 4</v>
      </c>
      <c r="N581" s="115" t="str">
        <f>INDEX(Modelo!$A$9:$D$89,MATCH(DataBase!$J581,Modelo!$A$9:$A$89,0),MATCH(DataBase!N$1,Modelo!$A$9:$D$9,0))</f>
        <v>boolean</v>
      </c>
      <c r="O581" s="115" t="b">
        <f t="array" ref="O581">IF(N581="negativo",INDEX($AD$3:$AG$51,MATCH(1,($B581=$AD$3:$AD$51)*($J581=$AE$3:$AE$51),0),3),IF(N581="positivo",INDEX($AD$55:$AG$109,MATCH(1,($B581=$AD$55:$AD$109)*($J581=$AE$55:$AE$109),0),3)))</f>
        <v>0</v>
      </c>
      <c r="P581" s="115" t="b">
        <f t="array" ref="P581">IF(N581="negativo",INDEX($AD$3:$AG$51,MATCH(1,($B581=$AD$3:$AD$51)*($J581=$AE$3:$AE$51),0),4),IF(N581="positivo",INDEX($AD$55:$AG$109,MATCH(1,($B581=$AD$55:$AD$109)*($J581=$AE$55:$AE$109),0),4)))</f>
        <v>0</v>
      </c>
      <c r="Q581" s="115" t="str">
        <f>VLOOKUP(M581,Modelo!$A$2:$C$7,2,0)</f>
        <v>Capital Humano: Bienestar y Desarrollo</v>
      </c>
      <c r="R581" s="118">
        <f t="array" ref="R581">INDEX(Modelo!$F$1:$H$37,MATCH(1,(DataBase!Q581=Modelo!$G$1:$G$37)*(DataBase!B581=Modelo!$F$1:$F$37),0),3)</f>
        <v>0.21052631578947367</v>
      </c>
      <c r="S581" s="115">
        <f t="shared" si="20"/>
        <v>100</v>
      </c>
      <c r="T581" s="115">
        <f t="shared" si="21"/>
        <v>21.052631578947366</v>
      </c>
    </row>
    <row r="582" spans="1:20" x14ac:dyDescent="0.3">
      <c r="A582" s="115" t="s">
        <v>301</v>
      </c>
      <c r="B582" s="115" t="s">
        <v>216</v>
      </c>
      <c r="C582" s="115" t="s">
        <v>103</v>
      </c>
      <c r="D582" s="115" t="s">
        <v>86</v>
      </c>
      <c r="E582" s="115" t="s">
        <v>87</v>
      </c>
      <c r="F582" s="115" t="s">
        <v>86</v>
      </c>
      <c r="G582" s="115">
        <v>1998</v>
      </c>
      <c r="H582" s="115" t="s">
        <v>125</v>
      </c>
      <c r="I582" s="115">
        <v>1.697301486</v>
      </c>
      <c r="J582" s="115" t="s">
        <v>44</v>
      </c>
      <c r="K582" s="115" t="str">
        <f>INDEX(DatosProcesados!$A$1:$BF$101,MATCH(DataBase!A582,DatosProcesados!$A$1:$A$101,0),MATCH(DataBase!J582,DatosProcesados!$A$1:$BF$1,0))</f>
        <v>Si</v>
      </c>
      <c r="L582" s="115" t="str">
        <f>INDEX(Modelo!$A$9:$D$89,MATCH(DataBase!$J582,Modelo!$A$9:$A$89,0),MATCH(DataBase!L$1,Modelo!$A$9:$D$9,0))</f>
        <v xml:space="preserve">Impacto social </v>
      </c>
      <c r="M582" s="115" t="str">
        <f>INDEX(Modelo!$A$9:$D$89,MATCH(DataBase!$J582,Modelo!$A$9:$A$89,0),MATCH(DataBase!M$1,Modelo!$A$9:$D$9,0))</f>
        <v>Pilar 4</v>
      </c>
      <c r="N582" s="115" t="str">
        <f>INDEX(Modelo!$A$9:$D$89,MATCH(DataBase!$J582,Modelo!$A$9:$A$89,0),MATCH(DataBase!N$1,Modelo!$A$9:$D$9,0))</f>
        <v>boolean</v>
      </c>
      <c r="O582" s="115" t="b">
        <f t="array" ref="O582">IF(N582="negativo",INDEX($AD$3:$AG$51,MATCH(1,($B582=$AD$3:$AD$51)*($J582=$AE$3:$AE$51),0),3),IF(N582="positivo",INDEX($AD$55:$AG$109,MATCH(1,($B582=$AD$55:$AD$109)*($J582=$AE$55:$AE$109),0),3)))</f>
        <v>0</v>
      </c>
      <c r="P582" s="115" t="b">
        <f t="array" ref="P582">IF(N582="negativo",INDEX($AD$3:$AG$51,MATCH(1,($B582=$AD$3:$AD$51)*($J582=$AE$3:$AE$51),0),4),IF(N582="positivo",INDEX($AD$55:$AG$109,MATCH(1,($B582=$AD$55:$AD$109)*($J582=$AE$55:$AE$109),0),4)))</f>
        <v>0</v>
      </c>
      <c r="Q582" s="115" t="str">
        <f>VLOOKUP(M582,Modelo!$A$2:$C$7,2,0)</f>
        <v>Capital Humano: Bienestar y Desarrollo</v>
      </c>
      <c r="R582" s="118">
        <f t="array" ref="R582">INDEX(Modelo!$F$1:$H$37,MATCH(1,(DataBase!Q582=Modelo!$G$1:$G$37)*(DataBase!B582=Modelo!$F$1:$F$37),0),3)</f>
        <v>0.21052631578947367</v>
      </c>
      <c r="S582" s="115">
        <f t="shared" si="20"/>
        <v>100</v>
      </c>
      <c r="T582" s="115">
        <f t="shared" si="21"/>
        <v>21.052631578947366</v>
      </c>
    </row>
    <row r="583" spans="1:20" x14ac:dyDescent="0.3">
      <c r="A583" s="115" t="s">
        <v>352</v>
      </c>
      <c r="B583" s="115" t="s">
        <v>313</v>
      </c>
      <c r="C583" s="115" t="s">
        <v>103</v>
      </c>
      <c r="D583" s="115" t="s">
        <v>87</v>
      </c>
      <c r="E583" s="115" t="s">
        <v>87</v>
      </c>
      <c r="F583" s="115" t="s">
        <v>87</v>
      </c>
      <c r="G583" s="115">
        <v>1969</v>
      </c>
      <c r="H583" s="115" t="s">
        <v>353</v>
      </c>
      <c r="I583" s="115">
        <v>3.188315636</v>
      </c>
      <c r="J583" s="115" t="s">
        <v>44</v>
      </c>
      <c r="K583" s="115" t="str">
        <f>INDEX(DatosProcesados!$A$1:$BF$101,MATCH(DataBase!A583,DatosProcesados!$A$1:$A$101,0),MATCH(DataBase!J583,DatosProcesados!$A$1:$BF$1,0))</f>
        <v>Si</v>
      </c>
      <c r="L583" s="115" t="str">
        <f>INDEX(Modelo!$A$9:$D$89,MATCH(DataBase!$J583,Modelo!$A$9:$A$89,0),MATCH(DataBase!L$1,Modelo!$A$9:$D$9,0))</f>
        <v xml:space="preserve">Impacto social </v>
      </c>
      <c r="M583" s="115" t="str">
        <f>INDEX(Modelo!$A$9:$D$89,MATCH(DataBase!$J583,Modelo!$A$9:$A$89,0),MATCH(DataBase!M$1,Modelo!$A$9:$D$9,0))</f>
        <v>Pilar 4</v>
      </c>
      <c r="N583" s="115" t="str">
        <f>INDEX(Modelo!$A$9:$D$89,MATCH(DataBase!$J583,Modelo!$A$9:$A$89,0),MATCH(DataBase!N$1,Modelo!$A$9:$D$9,0))</f>
        <v>boolean</v>
      </c>
      <c r="O583" s="115" t="b">
        <f t="array" ref="O583">IF(N583="negativo",INDEX($AD$3:$AG$51,MATCH(1,($B583=$AD$3:$AD$51)*($J583=$AE$3:$AE$51),0),3),IF(N583="positivo",INDEX($AD$55:$AG$109,MATCH(1,($B583=$AD$55:$AD$109)*($J583=$AE$55:$AE$109),0),3)))</f>
        <v>0</v>
      </c>
      <c r="P583" s="115" t="b">
        <f t="array" ref="P583">IF(N583="negativo",INDEX($AD$3:$AG$51,MATCH(1,($B583=$AD$3:$AD$51)*($J583=$AE$3:$AE$51),0),4),IF(N583="positivo",INDEX($AD$55:$AG$109,MATCH(1,($B583=$AD$55:$AD$109)*($J583=$AE$55:$AE$109),0),4)))</f>
        <v>0</v>
      </c>
      <c r="Q583" s="115" t="str">
        <f>VLOOKUP(M583,Modelo!$A$2:$C$7,2,0)</f>
        <v>Capital Humano: Bienestar y Desarrollo</v>
      </c>
      <c r="R583" s="118">
        <f t="array" ref="R583">INDEX(Modelo!$F$1:$H$37,MATCH(1,(DataBase!Q583=Modelo!$G$1:$G$37)*(DataBase!B583=Modelo!$F$1:$F$37),0),3)</f>
        <v>0.17647058823529413</v>
      </c>
      <c r="S583" s="115">
        <f t="shared" si="20"/>
        <v>100</v>
      </c>
      <c r="T583" s="115">
        <f t="shared" si="21"/>
        <v>17.647058823529413</v>
      </c>
    </row>
    <row r="584" spans="1:20" x14ac:dyDescent="0.3">
      <c r="A584" s="115" t="s">
        <v>427</v>
      </c>
      <c r="B584" s="115" t="s">
        <v>407</v>
      </c>
      <c r="C584" s="115" t="s">
        <v>103</v>
      </c>
      <c r="D584" s="115" t="s">
        <v>86</v>
      </c>
      <c r="E584" s="115" t="s">
        <v>86</v>
      </c>
      <c r="F584" s="115" t="s">
        <v>87</v>
      </c>
      <c r="G584" s="115">
        <v>2020</v>
      </c>
      <c r="H584" s="115" t="s">
        <v>428</v>
      </c>
      <c r="I584" s="115">
        <v>1.943851598</v>
      </c>
      <c r="J584" s="115" t="s">
        <v>44</v>
      </c>
      <c r="K584" s="115" t="str">
        <f>INDEX(DatosProcesados!$A$1:$BF$101,MATCH(DataBase!A584,DatosProcesados!$A$1:$A$101,0),MATCH(DataBase!J584,DatosProcesados!$A$1:$BF$1,0))</f>
        <v>Si</v>
      </c>
      <c r="L584" s="115" t="str">
        <f>INDEX(Modelo!$A$9:$D$89,MATCH(DataBase!$J584,Modelo!$A$9:$A$89,0),MATCH(DataBase!L$1,Modelo!$A$9:$D$9,0))</f>
        <v xml:space="preserve">Impacto social </v>
      </c>
      <c r="M584" s="115" t="str">
        <f>INDEX(Modelo!$A$9:$D$89,MATCH(DataBase!$J584,Modelo!$A$9:$A$89,0),MATCH(DataBase!M$1,Modelo!$A$9:$D$9,0))</f>
        <v>Pilar 4</v>
      </c>
      <c r="N584" s="115" t="str">
        <f>INDEX(Modelo!$A$9:$D$89,MATCH(DataBase!$J584,Modelo!$A$9:$A$89,0),MATCH(DataBase!N$1,Modelo!$A$9:$D$9,0))</f>
        <v>boolean</v>
      </c>
      <c r="O584" s="115" t="b">
        <f t="array" ref="O584">IF(N584="negativo",INDEX($AD$3:$AG$51,MATCH(1,($B584=$AD$3:$AD$51)*($J584=$AE$3:$AE$51),0),3),IF(N584="positivo",INDEX($AD$55:$AG$109,MATCH(1,($B584=$AD$55:$AD$109)*($J584=$AE$55:$AE$109),0),3)))</f>
        <v>0</v>
      </c>
      <c r="P584" s="115" t="b">
        <f t="array" ref="P584">IF(N584="negativo",INDEX($AD$3:$AG$51,MATCH(1,($B584=$AD$3:$AD$51)*($J584=$AE$3:$AE$51),0),4),IF(N584="positivo",INDEX($AD$55:$AG$109,MATCH(1,($B584=$AD$55:$AD$109)*($J584=$AE$55:$AE$109),0),4)))</f>
        <v>0</v>
      </c>
      <c r="Q584" s="115" t="str">
        <f>VLOOKUP(M584,Modelo!$A$2:$C$7,2,0)</f>
        <v>Capital Humano: Bienestar y Desarrollo</v>
      </c>
      <c r="R584" s="118">
        <f t="array" ref="R584">INDEX(Modelo!$F$1:$H$37,MATCH(1,(DataBase!Q584=Modelo!$G$1:$G$37)*(DataBase!B584=Modelo!$F$1:$F$37),0),3)</f>
        <v>0.19230769230769232</v>
      </c>
      <c r="S584" s="115">
        <f t="shared" si="20"/>
        <v>100</v>
      </c>
      <c r="T584" s="115">
        <f t="shared" si="21"/>
        <v>19.230769230769234</v>
      </c>
    </row>
    <row r="585" spans="1:20" x14ac:dyDescent="0.3">
      <c r="A585" s="115" t="s">
        <v>333</v>
      </c>
      <c r="B585" s="115" t="s">
        <v>313</v>
      </c>
      <c r="C585" s="115" t="s">
        <v>103</v>
      </c>
      <c r="D585" s="115" t="s">
        <v>86</v>
      </c>
      <c r="E585" s="115" t="s">
        <v>86</v>
      </c>
      <c r="F585" s="115" t="s">
        <v>87</v>
      </c>
      <c r="G585" s="115">
        <v>1952</v>
      </c>
      <c r="H585" s="115" t="s">
        <v>177</v>
      </c>
      <c r="I585" s="115">
        <v>5.9910971069999999</v>
      </c>
      <c r="J585" s="115" t="s">
        <v>44</v>
      </c>
      <c r="K585" s="115" t="str">
        <f>INDEX(DatosProcesados!$A$1:$BF$101,MATCH(DataBase!A585,DatosProcesados!$A$1:$A$101,0),MATCH(DataBase!J585,DatosProcesados!$A$1:$BF$1,0))</f>
        <v>Si</v>
      </c>
      <c r="L585" s="115" t="str">
        <f>INDEX(Modelo!$A$9:$D$89,MATCH(DataBase!$J585,Modelo!$A$9:$A$89,0),MATCH(DataBase!L$1,Modelo!$A$9:$D$9,0))</f>
        <v xml:space="preserve">Impacto social </v>
      </c>
      <c r="M585" s="115" t="str">
        <f>INDEX(Modelo!$A$9:$D$89,MATCH(DataBase!$J585,Modelo!$A$9:$A$89,0),MATCH(DataBase!M$1,Modelo!$A$9:$D$9,0))</f>
        <v>Pilar 4</v>
      </c>
      <c r="N585" s="115" t="str">
        <f>INDEX(Modelo!$A$9:$D$89,MATCH(DataBase!$J585,Modelo!$A$9:$A$89,0),MATCH(DataBase!N$1,Modelo!$A$9:$D$9,0))</f>
        <v>boolean</v>
      </c>
      <c r="O585" s="115" t="b">
        <f t="array" ref="O585">IF(N585="negativo",INDEX($AD$3:$AG$51,MATCH(1,($B585=$AD$3:$AD$51)*($J585=$AE$3:$AE$51),0),3),IF(N585="positivo",INDEX($AD$55:$AG$109,MATCH(1,($B585=$AD$55:$AD$109)*($J585=$AE$55:$AE$109),0),3)))</f>
        <v>0</v>
      </c>
      <c r="P585" s="115" t="b">
        <f t="array" ref="P585">IF(N585="negativo",INDEX($AD$3:$AG$51,MATCH(1,($B585=$AD$3:$AD$51)*($J585=$AE$3:$AE$51),0),4),IF(N585="positivo",INDEX($AD$55:$AG$109,MATCH(1,($B585=$AD$55:$AD$109)*($J585=$AE$55:$AE$109),0),4)))</f>
        <v>0</v>
      </c>
      <c r="Q585" s="115" t="str">
        <f>VLOOKUP(M585,Modelo!$A$2:$C$7,2,0)</f>
        <v>Capital Humano: Bienestar y Desarrollo</v>
      </c>
      <c r="R585" s="118">
        <f t="array" ref="R585">INDEX(Modelo!$F$1:$H$37,MATCH(1,(DataBase!Q585=Modelo!$G$1:$G$37)*(DataBase!B585=Modelo!$F$1:$F$37),0),3)</f>
        <v>0.17647058823529413</v>
      </c>
      <c r="S585" s="115">
        <f t="shared" si="20"/>
        <v>100</v>
      </c>
      <c r="T585" s="115">
        <f t="shared" si="21"/>
        <v>17.647058823529413</v>
      </c>
    </row>
    <row r="586" spans="1:20" x14ac:dyDescent="0.3">
      <c r="A586" s="115" t="s">
        <v>371</v>
      </c>
      <c r="B586" s="115" t="s">
        <v>313</v>
      </c>
      <c r="C586" s="115" t="s">
        <v>103</v>
      </c>
      <c r="D586" s="115" t="s">
        <v>87</v>
      </c>
      <c r="E586" s="115" t="s">
        <v>86</v>
      </c>
      <c r="F586" s="115" t="s">
        <v>87</v>
      </c>
      <c r="G586" s="115">
        <v>1977</v>
      </c>
      <c r="H586" s="115" t="s">
        <v>281</v>
      </c>
      <c r="I586" s="115">
        <v>2.002301595</v>
      </c>
      <c r="J586" s="115" t="s">
        <v>44</v>
      </c>
      <c r="K586" s="115" t="str">
        <f>INDEX(DatosProcesados!$A$1:$BF$101,MATCH(DataBase!A586,DatosProcesados!$A$1:$A$101,0),MATCH(DataBase!J586,DatosProcesados!$A$1:$BF$1,0))</f>
        <v>Si</v>
      </c>
      <c r="L586" s="115" t="str">
        <f>INDEX(Modelo!$A$9:$D$89,MATCH(DataBase!$J586,Modelo!$A$9:$A$89,0),MATCH(DataBase!L$1,Modelo!$A$9:$D$9,0))</f>
        <v xml:space="preserve">Impacto social </v>
      </c>
      <c r="M586" s="115" t="str">
        <f>INDEX(Modelo!$A$9:$D$89,MATCH(DataBase!$J586,Modelo!$A$9:$A$89,0),MATCH(DataBase!M$1,Modelo!$A$9:$D$9,0))</f>
        <v>Pilar 4</v>
      </c>
      <c r="N586" s="115" t="str">
        <f>INDEX(Modelo!$A$9:$D$89,MATCH(DataBase!$J586,Modelo!$A$9:$A$89,0),MATCH(DataBase!N$1,Modelo!$A$9:$D$9,0))</f>
        <v>boolean</v>
      </c>
      <c r="O586" s="115" t="b">
        <f t="array" ref="O586">IF(N586="negativo",INDEX($AD$3:$AG$51,MATCH(1,($B586=$AD$3:$AD$51)*($J586=$AE$3:$AE$51),0),3),IF(N586="positivo",INDEX($AD$55:$AG$109,MATCH(1,($B586=$AD$55:$AD$109)*($J586=$AE$55:$AE$109),0),3)))</f>
        <v>0</v>
      </c>
      <c r="P586" s="115" t="b">
        <f t="array" ref="P586">IF(N586="negativo",INDEX($AD$3:$AG$51,MATCH(1,($B586=$AD$3:$AD$51)*($J586=$AE$3:$AE$51),0),4),IF(N586="positivo",INDEX($AD$55:$AG$109,MATCH(1,($B586=$AD$55:$AD$109)*($J586=$AE$55:$AE$109),0),4)))</f>
        <v>0</v>
      </c>
      <c r="Q586" s="115" t="str">
        <f>VLOOKUP(M586,Modelo!$A$2:$C$7,2,0)</f>
        <v>Capital Humano: Bienestar y Desarrollo</v>
      </c>
      <c r="R586" s="118">
        <f t="array" ref="R586">INDEX(Modelo!$F$1:$H$37,MATCH(1,(DataBase!Q586=Modelo!$G$1:$G$37)*(DataBase!B586=Modelo!$F$1:$F$37),0),3)</f>
        <v>0.17647058823529413</v>
      </c>
      <c r="S586" s="115">
        <f t="shared" si="20"/>
        <v>100</v>
      </c>
      <c r="T586" s="115">
        <f t="shared" si="21"/>
        <v>17.647058823529413</v>
      </c>
    </row>
    <row r="587" spans="1:20" x14ac:dyDescent="0.3">
      <c r="A587" s="115" t="s">
        <v>469</v>
      </c>
      <c r="B587" s="115" t="s">
        <v>467</v>
      </c>
      <c r="C587" s="115" t="s">
        <v>103</v>
      </c>
      <c r="D587" s="115" t="s">
        <v>87</v>
      </c>
      <c r="E587" s="115" t="s">
        <v>86</v>
      </c>
      <c r="F587" s="115" t="s">
        <v>87</v>
      </c>
      <c r="G587" s="115">
        <v>1971</v>
      </c>
      <c r="H587" s="115" t="s">
        <v>244</v>
      </c>
      <c r="I587" s="115">
        <v>2.1567474139999998</v>
      </c>
      <c r="J587" s="115" t="s">
        <v>44</v>
      </c>
      <c r="K587" s="115">
        <f>INDEX(DatosProcesados!$A$1:$BF$101,MATCH(DataBase!A587,DatosProcesados!$A$1:$A$101,0),MATCH(DataBase!J587,DatosProcesados!$A$1:$BF$1,0))</f>
        <v>0</v>
      </c>
      <c r="L587" s="115" t="str">
        <f>INDEX(Modelo!$A$9:$D$89,MATCH(DataBase!$J587,Modelo!$A$9:$A$89,0),MATCH(DataBase!L$1,Modelo!$A$9:$D$9,0))</f>
        <v xml:space="preserve">Impacto social </v>
      </c>
      <c r="M587" s="115" t="str">
        <f>INDEX(Modelo!$A$9:$D$89,MATCH(DataBase!$J587,Modelo!$A$9:$A$89,0),MATCH(DataBase!M$1,Modelo!$A$9:$D$9,0))</f>
        <v>Pilar 4</v>
      </c>
      <c r="N587" s="115" t="str">
        <f>INDEX(Modelo!$A$9:$D$89,MATCH(DataBase!$J587,Modelo!$A$9:$A$89,0),MATCH(DataBase!N$1,Modelo!$A$9:$D$9,0))</f>
        <v>boolean</v>
      </c>
      <c r="O587" s="115" t="b">
        <f t="array" ref="O587">IF(N587="negativo",INDEX($AD$3:$AG$51,MATCH(1,($B587=$AD$3:$AD$51)*($J587=$AE$3:$AE$51),0),3),IF(N587="positivo",INDEX($AD$55:$AG$109,MATCH(1,($B587=$AD$55:$AD$109)*($J587=$AE$55:$AE$109),0),3)))</f>
        <v>0</v>
      </c>
      <c r="P587" s="115" t="b">
        <f t="array" ref="P587">IF(N587="negativo",INDEX($AD$3:$AG$51,MATCH(1,($B587=$AD$3:$AD$51)*($J587=$AE$3:$AE$51),0),4),IF(N587="positivo",INDEX($AD$55:$AG$109,MATCH(1,($B587=$AD$55:$AD$109)*($J587=$AE$55:$AE$109),0),4)))</f>
        <v>0</v>
      </c>
      <c r="Q587" s="115" t="str">
        <f>VLOOKUP(M587,Modelo!$A$2:$C$7,2,0)</f>
        <v>Capital Humano: Bienestar y Desarrollo</v>
      </c>
      <c r="R587" s="118">
        <f t="array" ref="R587">INDEX(Modelo!$F$1:$H$37,MATCH(1,(DataBase!Q587=Modelo!$G$1:$G$37)*(DataBase!B587=Modelo!$F$1:$F$37),0),3)</f>
        <v>0.14285714285714285</v>
      </c>
      <c r="S587" s="115">
        <f t="shared" si="20"/>
        <v>0</v>
      </c>
      <c r="T587" s="115">
        <f t="shared" si="21"/>
        <v>0</v>
      </c>
    </row>
    <row r="588" spans="1:20" x14ac:dyDescent="0.3">
      <c r="A588" s="115" t="s">
        <v>357</v>
      </c>
      <c r="B588" s="115" t="s">
        <v>313</v>
      </c>
      <c r="C588" s="115" t="s">
        <v>103</v>
      </c>
      <c r="D588" s="115" t="s">
        <v>86</v>
      </c>
      <c r="E588" s="115" t="s">
        <v>86</v>
      </c>
      <c r="F588" s="115" t="s">
        <v>87</v>
      </c>
      <c r="G588" s="115">
        <v>2009</v>
      </c>
      <c r="H588" s="115" t="s">
        <v>358</v>
      </c>
      <c r="I588" s="115">
        <v>2.8694480090000001</v>
      </c>
      <c r="J588" s="115" t="s">
        <v>44</v>
      </c>
      <c r="K588" s="115">
        <f>INDEX(DatosProcesados!$A$1:$BF$101,MATCH(DataBase!A588,DatosProcesados!$A$1:$A$101,0),MATCH(DataBase!J588,DatosProcesados!$A$1:$BF$1,0))</f>
        <v>0</v>
      </c>
      <c r="L588" s="115" t="str">
        <f>INDEX(Modelo!$A$9:$D$89,MATCH(DataBase!$J588,Modelo!$A$9:$A$89,0),MATCH(DataBase!L$1,Modelo!$A$9:$D$9,0))</f>
        <v xml:space="preserve">Impacto social </v>
      </c>
      <c r="M588" s="115" t="str">
        <f>INDEX(Modelo!$A$9:$D$89,MATCH(DataBase!$J588,Modelo!$A$9:$A$89,0),MATCH(DataBase!M$1,Modelo!$A$9:$D$9,0))</f>
        <v>Pilar 4</v>
      </c>
      <c r="N588" s="115" t="str">
        <f>INDEX(Modelo!$A$9:$D$89,MATCH(DataBase!$J588,Modelo!$A$9:$A$89,0),MATCH(DataBase!N$1,Modelo!$A$9:$D$9,0))</f>
        <v>boolean</v>
      </c>
      <c r="O588" s="115" t="b">
        <f t="array" ref="O588">IF(N588="negativo",INDEX($AD$3:$AG$51,MATCH(1,($B588=$AD$3:$AD$51)*($J588=$AE$3:$AE$51),0),3),IF(N588="positivo",INDEX($AD$55:$AG$109,MATCH(1,($B588=$AD$55:$AD$109)*($J588=$AE$55:$AE$109),0),3)))</f>
        <v>0</v>
      </c>
      <c r="P588" s="115" t="b">
        <f t="array" ref="P588">IF(N588="negativo",INDEX($AD$3:$AG$51,MATCH(1,($B588=$AD$3:$AD$51)*($J588=$AE$3:$AE$51),0),4),IF(N588="positivo",INDEX($AD$55:$AG$109,MATCH(1,($B588=$AD$55:$AD$109)*($J588=$AE$55:$AE$109),0),4)))</f>
        <v>0</v>
      </c>
      <c r="Q588" s="115" t="str">
        <f>VLOOKUP(M588,Modelo!$A$2:$C$7,2,0)</f>
        <v>Capital Humano: Bienestar y Desarrollo</v>
      </c>
      <c r="R588" s="118">
        <f t="array" ref="R588">INDEX(Modelo!$F$1:$H$37,MATCH(1,(DataBase!Q588=Modelo!$G$1:$G$37)*(DataBase!B588=Modelo!$F$1:$F$37),0),3)</f>
        <v>0.17647058823529413</v>
      </c>
      <c r="S588" s="115">
        <f t="shared" si="20"/>
        <v>0</v>
      </c>
      <c r="T588" s="115">
        <f t="shared" si="21"/>
        <v>0</v>
      </c>
    </row>
    <row r="589" spans="1:20" x14ac:dyDescent="0.3">
      <c r="A589" s="115" t="s">
        <v>355</v>
      </c>
      <c r="B589" s="115" t="s">
        <v>313</v>
      </c>
      <c r="C589" s="115" t="s">
        <v>103</v>
      </c>
      <c r="D589" s="115" t="s">
        <v>87</v>
      </c>
      <c r="E589" s="115" t="s">
        <v>86</v>
      </c>
      <c r="F589" s="115" t="s">
        <v>86</v>
      </c>
      <c r="G589" s="115">
        <v>1934</v>
      </c>
      <c r="H589" s="115" t="s">
        <v>125</v>
      </c>
      <c r="I589" s="115">
        <v>3.134365769</v>
      </c>
      <c r="J589" s="115" t="s">
        <v>44</v>
      </c>
      <c r="K589" s="115">
        <f>INDEX(DatosProcesados!$A$1:$BF$101,MATCH(DataBase!A589,DatosProcesados!$A$1:$A$101,0),MATCH(DataBase!J589,DatosProcesados!$A$1:$BF$1,0))</f>
        <v>0</v>
      </c>
      <c r="L589" s="115" t="str">
        <f>INDEX(Modelo!$A$9:$D$89,MATCH(DataBase!$J589,Modelo!$A$9:$A$89,0),MATCH(DataBase!L$1,Modelo!$A$9:$D$9,0))</f>
        <v xml:space="preserve">Impacto social </v>
      </c>
      <c r="M589" s="115" t="str">
        <f>INDEX(Modelo!$A$9:$D$89,MATCH(DataBase!$J589,Modelo!$A$9:$A$89,0),MATCH(DataBase!M$1,Modelo!$A$9:$D$9,0))</f>
        <v>Pilar 4</v>
      </c>
      <c r="N589" s="115" t="str">
        <f>INDEX(Modelo!$A$9:$D$89,MATCH(DataBase!$J589,Modelo!$A$9:$A$89,0),MATCH(DataBase!N$1,Modelo!$A$9:$D$9,0))</f>
        <v>boolean</v>
      </c>
      <c r="O589" s="115" t="b">
        <f t="array" ref="O589">IF(N589="negativo",INDEX($AD$3:$AG$51,MATCH(1,($B589=$AD$3:$AD$51)*($J589=$AE$3:$AE$51),0),3),IF(N589="positivo",INDEX($AD$55:$AG$109,MATCH(1,($B589=$AD$55:$AD$109)*($J589=$AE$55:$AE$109),0),3)))</f>
        <v>0</v>
      </c>
      <c r="P589" s="115" t="b">
        <f t="array" ref="P589">IF(N589="negativo",INDEX($AD$3:$AG$51,MATCH(1,($B589=$AD$3:$AD$51)*($J589=$AE$3:$AE$51),0),4),IF(N589="positivo",INDEX($AD$55:$AG$109,MATCH(1,($B589=$AD$55:$AD$109)*($J589=$AE$55:$AE$109),0),4)))</f>
        <v>0</v>
      </c>
      <c r="Q589" s="115" t="str">
        <f>VLOOKUP(M589,Modelo!$A$2:$C$7,2,0)</f>
        <v>Capital Humano: Bienestar y Desarrollo</v>
      </c>
      <c r="R589" s="118">
        <f t="array" ref="R589">INDEX(Modelo!$F$1:$H$37,MATCH(1,(DataBase!Q589=Modelo!$G$1:$G$37)*(DataBase!B589=Modelo!$F$1:$F$37),0),3)</f>
        <v>0.17647058823529413</v>
      </c>
      <c r="S589" s="115">
        <f t="shared" si="20"/>
        <v>0</v>
      </c>
      <c r="T589" s="115">
        <f t="shared" si="21"/>
        <v>0</v>
      </c>
    </row>
    <row r="590" spans="1:20" x14ac:dyDescent="0.3">
      <c r="A590" s="115" t="s">
        <v>129</v>
      </c>
      <c r="B590" s="115" t="s">
        <v>84</v>
      </c>
      <c r="C590" s="115" t="s">
        <v>97</v>
      </c>
      <c r="D590" s="115" t="s">
        <v>86</v>
      </c>
      <c r="E590" s="115" t="s">
        <v>87</v>
      </c>
      <c r="F590" s="115" t="s">
        <v>87</v>
      </c>
      <c r="G590" s="115">
        <v>1924</v>
      </c>
      <c r="H590" s="115" t="s">
        <v>130</v>
      </c>
      <c r="I590" s="115">
        <v>6.6721791020000003</v>
      </c>
      <c r="J590" s="115" t="s">
        <v>44</v>
      </c>
      <c r="K590" s="115" t="str">
        <f>INDEX(DatosProcesados!$A$1:$BF$101,MATCH(DataBase!A590,DatosProcesados!$A$1:$A$101,0),MATCH(DataBase!J590,DatosProcesados!$A$1:$BF$1,0))</f>
        <v>Si</v>
      </c>
      <c r="L590" s="115" t="str">
        <f>INDEX(Modelo!$A$9:$D$89,MATCH(DataBase!$J590,Modelo!$A$9:$A$89,0),MATCH(DataBase!L$1,Modelo!$A$9:$D$9,0))</f>
        <v xml:space="preserve">Impacto social </v>
      </c>
      <c r="M590" s="115" t="str">
        <f>INDEX(Modelo!$A$9:$D$89,MATCH(DataBase!$J590,Modelo!$A$9:$A$89,0),MATCH(DataBase!M$1,Modelo!$A$9:$D$9,0))</f>
        <v>Pilar 4</v>
      </c>
      <c r="N590" s="115" t="str">
        <f>INDEX(Modelo!$A$9:$D$89,MATCH(DataBase!$J590,Modelo!$A$9:$A$89,0),MATCH(DataBase!N$1,Modelo!$A$9:$D$9,0))</f>
        <v>boolean</v>
      </c>
      <c r="O590" s="115" t="b">
        <f t="array" ref="O590">IF(N590="negativo",INDEX($AD$3:$AG$51,MATCH(1,($B590=$AD$3:$AD$51)*($J590=$AE$3:$AE$51),0),3),IF(N590="positivo",INDEX($AD$55:$AG$109,MATCH(1,($B590=$AD$55:$AD$109)*($J590=$AE$55:$AE$109),0),3)))</f>
        <v>0</v>
      </c>
      <c r="P590" s="115" t="b">
        <f t="array" ref="P590">IF(N590="negativo",INDEX($AD$3:$AG$51,MATCH(1,($B590=$AD$3:$AD$51)*($J590=$AE$3:$AE$51),0),4),IF(N590="positivo",INDEX($AD$55:$AG$109,MATCH(1,($B590=$AD$55:$AD$109)*($J590=$AE$55:$AE$109),0),4)))</f>
        <v>0</v>
      </c>
      <c r="Q590" s="115" t="str">
        <f>VLOOKUP(M590,Modelo!$A$2:$C$7,2,0)</f>
        <v>Capital Humano: Bienestar y Desarrollo</v>
      </c>
      <c r="R590" s="118">
        <f t="array" ref="R590">INDEX(Modelo!$F$1:$H$37,MATCH(1,(DataBase!Q590=Modelo!$G$1:$G$37)*(DataBase!B590=Modelo!$F$1:$F$37),0),3)</f>
        <v>0.11764705882352941</v>
      </c>
      <c r="S590" s="115">
        <f t="shared" si="20"/>
        <v>100</v>
      </c>
      <c r="T590" s="115">
        <f t="shared" si="21"/>
        <v>11.76470588235294</v>
      </c>
    </row>
    <row r="591" spans="1:20" x14ac:dyDescent="0.3">
      <c r="A591" s="115" t="s">
        <v>166</v>
      </c>
      <c r="B591" s="115" t="s">
        <v>84</v>
      </c>
      <c r="C591" s="115" t="s">
        <v>103</v>
      </c>
      <c r="D591" s="115" t="s">
        <v>86</v>
      </c>
      <c r="E591" s="115" t="s">
        <v>87</v>
      </c>
      <c r="F591" s="115" t="s">
        <v>87</v>
      </c>
      <c r="G591" s="115">
        <v>1910</v>
      </c>
      <c r="H591" s="115" t="s">
        <v>167</v>
      </c>
      <c r="I591" s="115">
        <v>2.655177809</v>
      </c>
      <c r="J591" s="115" t="s">
        <v>44</v>
      </c>
      <c r="K591" s="115" t="str">
        <f>INDEX(DatosProcesados!$A$1:$BF$101,MATCH(DataBase!A591,DatosProcesados!$A$1:$A$101,0),MATCH(DataBase!J591,DatosProcesados!$A$1:$BF$1,0))</f>
        <v>Si</v>
      </c>
      <c r="L591" s="115" t="str">
        <f>INDEX(Modelo!$A$9:$D$89,MATCH(DataBase!$J591,Modelo!$A$9:$A$89,0),MATCH(DataBase!L$1,Modelo!$A$9:$D$9,0))</f>
        <v xml:space="preserve">Impacto social </v>
      </c>
      <c r="M591" s="115" t="str">
        <f>INDEX(Modelo!$A$9:$D$89,MATCH(DataBase!$J591,Modelo!$A$9:$A$89,0),MATCH(DataBase!M$1,Modelo!$A$9:$D$9,0))</f>
        <v>Pilar 4</v>
      </c>
      <c r="N591" s="115" t="str">
        <f>INDEX(Modelo!$A$9:$D$89,MATCH(DataBase!$J591,Modelo!$A$9:$A$89,0),MATCH(DataBase!N$1,Modelo!$A$9:$D$9,0))</f>
        <v>boolean</v>
      </c>
      <c r="O591" s="115" t="b">
        <f t="array" ref="O591">IF(N591="negativo",INDEX($AD$3:$AG$51,MATCH(1,($B591=$AD$3:$AD$51)*($J591=$AE$3:$AE$51),0),3),IF(N591="positivo",INDEX($AD$55:$AG$109,MATCH(1,($B591=$AD$55:$AD$109)*($J591=$AE$55:$AE$109),0),3)))</f>
        <v>0</v>
      </c>
      <c r="P591" s="115" t="b">
        <f t="array" ref="P591">IF(N591="negativo",INDEX($AD$3:$AG$51,MATCH(1,($B591=$AD$3:$AD$51)*($J591=$AE$3:$AE$51),0),4),IF(N591="positivo",INDEX($AD$55:$AG$109,MATCH(1,($B591=$AD$55:$AD$109)*($J591=$AE$55:$AE$109),0),4)))</f>
        <v>0</v>
      </c>
      <c r="Q591" s="115" t="str">
        <f>VLOOKUP(M591,Modelo!$A$2:$C$7,2,0)</f>
        <v>Capital Humano: Bienestar y Desarrollo</v>
      </c>
      <c r="R591" s="118">
        <f t="array" ref="R591">INDEX(Modelo!$F$1:$H$37,MATCH(1,(DataBase!Q591=Modelo!$G$1:$G$37)*(DataBase!B591=Modelo!$F$1:$F$37),0),3)</f>
        <v>0.11764705882352941</v>
      </c>
      <c r="S591" s="115">
        <f t="shared" si="20"/>
        <v>100</v>
      </c>
      <c r="T591" s="115">
        <f t="shared" si="21"/>
        <v>11.76470588235294</v>
      </c>
    </row>
    <row r="592" spans="1:20" x14ac:dyDescent="0.3">
      <c r="A592" s="115" t="s">
        <v>312</v>
      </c>
      <c r="B592" s="115" t="s">
        <v>313</v>
      </c>
      <c r="C592" s="115" t="s">
        <v>103</v>
      </c>
      <c r="D592" s="115" t="s">
        <v>86</v>
      </c>
      <c r="E592" s="115" t="s">
        <v>87</v>
      </c>
      <c r="F592" s="115" t="s">
        <v>87</v>
      </c>
      <c r="G592" s="115">
        <v>1968</v>
      </c>
      <c r="H592" s="115" t="s">
        <v>125</v>
      </c>
      <c r="I592" s="115">
        <v>24.752011681999999</v>
      </c>
      <c r="J592" s="115" t="s">
        <v>44</v>
      </c>
      <c r="K592" s="115" t="str">
        <f>INDEX(DatosProcesados!$A$1:$BF$101,MATCH(DataBase!A592,DatosProcesados!$A$1:$A$101,0),MATCH(DataBase!J592,DatosProcesados!$A$1:$BF$1,0))</f>
        <v>Si</v>
      </c>
      <c r="L592" s="115" t="str">
        <f>INDEX(Modelo!$A$9:$D$89,MATCH(DataBase!$J592,Modelo!$A$9:$A$89,0),MATCH(DataBase!L$1,Modelo!$A$9:$D$9,0))</f>
        <v xml:space="preserve">Impacto social </v>
      </c>
      <c r="M592" s="115" t="str">
        <f>INDEX(Modelo!$A$9:$D$89,MATCH(DataBase!$J592,Modelo!$A$9:$A$89,0),MATCH(DataBase!M$1,Modelo!$A$9:$D$9,0))</f>
        <v>Pilar 4</v>
      </c>
      <c r="N592" s="115" t="str">
        <f>INDEX(Modelo!$A$9:$D$89,MATCH(DataBase!$J592,Modelo!$A$9:$A$89,0),MATCH(DataBase!N$1,Modelo!$A$9:$D$9,0))</f>
        <v>boolean</v>
      </c>
      <c r="O592" s="115" t="b">
        <f t="array" ref="O592">IF(N592="negativo",INDEX($AD$3:$AG$51,MATCH(1,($B592=$AD$3:$AD$51)*($J592=$AE$3:$AE$51),0),3),IF(N592="positivo",INDEX($AD$55:$AG$109,MATCH(1,($B592=$AD$55:$AD$109)*($J592=$AE$55:$AE$109),0),3)))</f>
        <v>0</v>
      </c>
      <c r="P592" s="115" t="b">
        <f t="array" ref="P592">IF(N592="negativo",INDEX($AD$3:$AG$51,MATCH(1,($B592=$AD$3:$AD$51)*($J592=$AE$3:$AE$51),0),4),IF(N592="positivo",INDEX($AD$55:$AG$109,MATCH(1,($B592=$AD$55:$AD$109)*($J592=$AE$55:$AE$109),0),4)))</f>
        <v>0</v>
      </c>
      <c r="Q592" s="115" t="str">
        <f>VLOOKUP(M592,Modelo!$A$2:$C$7,2,0)</f>
        <v>Capital Humano: Bienestar y Desarrollo</v>
      </c>
      <c r="R592" s="118">
        <f t="array" ref="R592">INDEX(Modelo!$F$1:$H$37,MATCH(1,(DataBase!Q592=Modelo!$G$1:$G$37)*(DataBase!B592=Modelo!$F$1:$F$37),0),3)</f>
        <v>0.17647058823529413</v>
      </c>
      <c r="S592" s="115">
        <f t="shared" si="20"/>
        <v>100</v>
      </c>
      <c r="T592" s="115">
        <f t="shared" si="21"/>
        <v>17.647058823529413</v>
      </c>
    </row>
    <row r="593" spans="1:20" x14ac:dyDescent="0.3">
      <c r="A593" s="115" t="s">
        <v>162</v>
      </c>
      <c r="B593" s="115" t="s">
        <v>84</v>
      </c>
      <c r="C593" s="115" t="s">
        <v>97</v>
      </c>
      <c r="D593" s="115" t="s">
        <v>86</v>
      </c>
      <c r="E593" s="115" t="s">
        <v>87</v>
      </c>
      <c r="F593" s="115" t="s">
        <v>87</v>
      </c>
      <c r="G593" s="115">
        <v>1979</v>
      </c>
      <c r="H593" s="115" t="s">
        <v>163</v>
      </c>
      <c r="I593" s="115">
        <v>2.956157691</v>
      </c>
      <c r="J593" s="115" t="s">
        <v>44</v>
      </c>
      <c r="K593" s="115" t="str">
        <f>INDEX(DatosProcesados!$A$1:$BF$101,MATCH(DataBase!A593,DatosProcesados!$A$1:$A$101,0),MATCH(DataBase!J593,DatosProcesados!$A$1:$BF$1,0))</f>
        <v>Si</v>
      </c>
      <c r="L593" s="115" t="str">
        <f>INDEX(Modelo!$A$9:$D$89,MATCH(DataBase!$J593,Modelo!$A$9:$A$89,0),MATCH(DataBase!L$1,Modelo!$A$9:$D$9,0))</f>
        <v xml:space="preserve">Impacto social </v>
      </c>
      <c r="M593" s="115" t="str">
        <f>INDEX(Modelo!$A$9:$D$89,MATCH(DataBase!$J593,Modelo!$A$9:$A$89,0),MATCH(DataBase!M$1,Modelo!$A$9:$D$9,0))</f>
        <v>Pilar 4</v>
      </c>
      <c r="N593" s="115" t="str">
        <f>INDEX(Modelo!$A$9:$D$89,MATCH(DataBase!$J593,Modelo!$A$9:$A$89,0),MATCH(DataBase!N$1,Modelo!$A$9:$D$9,0))</f>
        <v>boolean</v>
      </c>
      <c r="O593" s="115" t="b">
        <f t="array" ref="O593">IF(N593="negativo",INDEX($AD$3:$AG$51,MATCH(1,($B593=$AD$3:$AD$51)*($J593=$AE$3:$AE$51),0),3),IF(N593="positivo",INDEX($AD$55:$AG$109,MATCH(1,($B593=$AD$55:$AD$109)*($J593=$AE$55:$AE$109),0),3)))</f>
        <v>0</v>
      </c>
      <c r="P593" s="115" t="b">
        <f t="array" ref="P593">IF(N593="negativo",INDEX($AD$3:$AG$51,MATCH(1,($B593=$AD$3:$AD$51)*($J593=$AE$3:$AE$51),0),4),IF(N593="positivo",INDEX($AD$55:$AG$109,MATCH(1,($B593=$AD$55:$AD$109)*($J593=$AE$55:$AE$109),0),4)))</f>
        <v>0</v>
      </c>
      <c r="Q593" s="115" t="str">
        <f>VLOOKUP(M593,Modelo!$A$2:$C$7,2,0)</f>
        <v>Capital Humano: Bienestar y Desarrollo</v>
      </c>
      <c r="R593" s="118">
        <f t="array" ref="R593">INDEX(Modelo!$F$1:$H$37,MATCH(1,(DataBase!Q593=Modelo!$G$1:$G$37)*(DataBase!B593=Modelo!$F$1:$F$37),0),3)</f>
        <v>0.11764705882352941</v>
      </c>
      <c r="S593" s="115">
        <f t="shared" si="20"/>
        <v>100</v>
      </c>
      <c r="T593" s="115">
        <f t="shared" si="21"/>
        <v>11.76470588235294</v>
      </c>
    </row>
    <row r="594" spans="1:20" x14ac:dyDescent="0.3">
      <c r="A594" s="115" t="s">
        <v>348</v>
      </c>
      <c r="B594" s="115" t="s">
        <v>313</v>
      </c>
      <c r="C594" s="115" t="s">
        <v>103</v>
      </c>
      <c r="D594" s="115" t="s">
        <v>86</v>
      </c>
      <c r="E594" s="115" t="s">
        <v>87</v>
      </c>
      <c r="F594" s="115" t="s">
        <v>87</v>
      </c>
      <c r="G594" s="115">
        <v>1937</v>
      </c>
      <c r="H594" s="115" t="s">
        <v>294</v>
      </c>
      <c r="I594" s="115">
        <v>4.02823039</v>
      </c>
      <c r="J594" s="115" t="s">
        <v>44</v>
      </c>
      <c r="K594" s="115" t="str">
        <f>INDEX(DatosProcesados!$A$1:$BF$101,MATCH(DataBase!A594,DatosProcesados!$A$1:$A$101,0),MATCH(DataBase!J594,DatosProcesados!$A$1:$BF$1,0))</f>
        <v>Si</v>
      </c>
      <c r="L594" s="115" t="str">
        <f>INDEX(Modelo!$A$9:$D$89,MATCH(DataBase!$J594,Modelo!$A$9:$A$89,0),MATCH(DataBase!L$1,Modelo!$A$9:$D$9,0))</f>
        <v xml:space="preserve">Impacto social </v>
      </c>
      <c r="M594" s="115" t="str">
        <f>INDEX(Modelo!$A$9:$D$89,MATCH(DataBase!$J594,Modelo!$A$9:$A$89,0),MATCH(DataBase!M$1,Modelo!$A$9:$D$9,0))</f>
        <v>Pilar 4</v>
      </c>
      <c r="N594" s="115" t="str">
        <f>INDEX(Modelo!$A$9:$D$89,MATCH(DataBase!$J594,Modelo!$A$9:$A$89,0),MATCH(DataBase!N$1,Modelo!$A$9:$D$9,0))</f>
        <v>boolean</v>
      </c>
      <c r="O594" s="115" t="b">
        <f t="array" ref="O594">IF(N594="negativo",INDEX($AD$3:$AG$51,MATCH(1,($B594=$AD$3:$AD$51)*($J594=$AE$3:$AE$51),0),3),IF(N594="positivo",INDEX($AD$55:$AG$109,MATCH(1,($B594=$AD$55:$AD$109)*($J594=$AE$55:$AE$109),0),3)))</f>
        <v>0</v>
      </c>
      <c r="P594" s="115" t="b">
        <f t="array" ref="P594">IF(N594="negativo",INDEX($AD$3:$AG$51,MATCH(1,($B594=$AD$3:$AD$51)*($J594=$AE$3:$AE$51),0),4),IF(N594="positivo",INDEX($AD$55:$AG$109,MATCH(1,($B594=$AD$55:$AD$109)*($J594=$AE$55:$AE$109),0),4)))</f>
        <v>0</v>
      </c>
      <c r="Q594" s="115" t="str">
        <f>VLOOKUP(M594,Modelo!$A$2:$C$7,2,0)</f>
        <v>Capital Humano: Bienestar y Desarrollo</v>
      </c>
      <c r="R594" s="118">
        <f t="array" ref="R594">INDEX(Modelo!$F$1:$H$37,MATCH(1,(DataBase!Q594=Modelo!$G$1:$G$37)*(DataBase!B594=Modelo!$F$1:$F$37),0),3)</f>
        <v>0.17647058823529413</v>
      </c>
      <c r="S594" s="115">
        <f t="shared" si="20"/>
        <v>100</v>
      </c>
      <c r="T594" s="115">
        <f t="shared" si="21"/>
        <v>17.647058823529413</v>
      </c>
    </row>
    <row r="595" spans="1:20" x14ac:dyDescent="0.3">
      <c r="A595" s="115" t="s">
        <v>343</v>
      </c>
      <c r="B595" s="115" t="s">
        <v>313</v>
      </c>
      <c r="C595" s="115" t="s">
        <v>103</v>
      </c>
      <c r="D595" s="115" t="s">
        <v>86</v>
      </c>
      <c r="E595" s="115" t="s">
        <v>86</v>
      </c>
      <c r="F595" s="115" t="s">
        <v>87</v>
      </c>
      <c r="G595" s="115">
        <v>1993</v>
      </c>
      <c r="H595" s="115" t="s">
        <v>281</v>
      </c>
      <c r="I595" s="115">
        <v>4.8704234599999996</v>
      </c>
      <c r="J595" s="115" t="s">
        <v>44</v>
      </c>
      <c r="K595" s="115" t="str">
        <f>INDEX(DatosProcesados!$A$1:$BF$101,MATCH(DataBase!A595,DatosProcesados!$A$1:$A$101,0),MATCH(DataBase!J595,DatosProcesados!$A$1:$BF$1,0))</f>
        <v>Si</v>
      </c>
      <c r="L595" s="115" t="str">
        <f>INDEX(Modelo!$A$9:$D$89,MATCH(DataBase!$J595,Modelo!$A$9:$A$89,0),MATCH(DataBase!L$1,Modelo!$A$9:$D$9,0))</f>
        <v xml:space="preserve">Impacto social </v>
      </c>
      <c r="M595" s="115" t="str">
        <f>INDEX(Modelo!$A$9:$D$89,MATCH(DataBase!$J595,Modelo!$A$9:$A$89,0),MATCH(DataBase!M$1,Modelo!$A$9:$D$9,0))</f>
        <v>Pilar 4</v>
      </c>
      <c r="N595" s="115" t="str">
        <f>INDEX(Modelo!$A$9:$D$89,MATCH(DataBase!$J595,Modelo!$A$9:$A$89,0),MATCH(DataBase!N$1,Modelo!$A$9:$D$9,0))</f>
        <v>boolean</v>
      </c>
      <c r="O595" s="115" t="b">
        <f t="array" ref="O595">IF(N595="negativo",INDEX($AD$3:$AG$51,MATCH(1,($B595=$AD$3:$AD$51)*($J595=$AE$3:$AE$51),0),3),IF(N595="positivo",INDEX($AD$55:$AG$109,MATCH(1,($B595=$AD$55:$AD$109)*($J595=$AE$55:$AE$109),0),3)))</f>
        <v>0</v>
      </c>
      <c r="P595" s="115" t="b">
        <f t="array" ref="P595">IF(N595="negativo",INDEX($AD$3:$AG$51,MATCH(1,($B595=$AD$3:$AD$51)*($J595=$AE$3:$AE$51),0),4),IF(N595="positivo",INDEX($AD$55:$AG$109,MATCH(1,($B595=$AD$55:$AD$109)*($J595=$AE$55:$AE$109),0),4)))</f>
        <v>0</v>
      </c>
      <c r="Q595" s="115" t="str">
        <f>VLOOKUP(M595,Modelo!$A$2:$C$7,2,0)</f>
        <v>Capital Humano: Bienestar y Desarrollo</v>
      </c>
      <c r="R595" s="118">
        <f t="array" ref="R595">INDEX(Modelo!$F$1:$H$37,MATCH(1,(DataBase!Q595=Modelo!$G$1:$G$37)*(DataBase!B595=Modelo!$F$1:$F$37),0),3)</f>
        <v>0.17647058823529413</v>
      </c>
      <c r="S595" s="115">
        <f t="shared" si="20"/>
        <v>100</v>
      </c>
      <c r="T595" s="115">
        <f t="shared" si="21"/>
        <v>17.647058823529413</v>
      </c>
    </row>
    <row r="596" spans="1:20" x14ac:dyDescent="0.3">
      <c r="A596" s="115" t="s">
        <v>367</v>
      </c>
      <c r="B596" s="115" t="s">
        <v>313</v>
      </c>
      <c r="C596" s="115" t="s">
        <v>103</v>
      </c>
      <c r="D596" s="115" t="s">
        <v>86</v>
      </c>
      <c r="E596" s="115" t="s">
        <v>86</v>
      </c>
      <c r="F596" s="115" t="s">
        <v>86</v>
      </c>
      <c r="G596" s="115">
        <v>1966</v>
      </c>
      <c r="H596" s="115" t="s">
        <v>125</v>
      </c>
      <c r="I596" s="115">
        <v>2.0461661379999998</v>
      </c>
      <c r="J596" s="115" t="s">
        <v>44</v>
      </c>
      <c r="K596" s="115" t="str">
        <f>INDEX(DatosProcesados!$A$1:$BF$101,MATCH(DataBase!A596,DatosProcesados!$A$1:$A$101,0),MATCH(DataBase!J596,DatosProcesados!$A$1:$BF$1,0))</f>
        <v>Si</v>
      </c>
      <c r="L596" s="115" t="str">
        <f>INDEX(Modelo!$A$9:$D$89,MATCH(DataBase!$J596,Modelo!$A$9:$A$89,0),MATCH(DataBase!L$1,Modelo!$A$9:$D$9,0))</f>
        <v xml:space="preserve">Impacto social </v>
      </c>
      <c r="M596" s="115" t="str">
        <f>INDEX(Modelo!$A$9:$D$89,MATCH(DataBase!$J596,Modelo!$A$9:$A$89,0),MATCH(DataBase!M$1,Modelo!$A$9:$D$9,0))</f>
        <v>Pilar 4</v>
      </c>
      <c r="N596" s="115" t="str">
        <f>INDEX(Modelo!$A$9:$D$89,MATCH(DataBase!$J596,Modelo!$A$9:$A$89,0),MATCH(DataBase!N$1,Modelo!$A$9:$D$9,0))</f>
        <v>boolean</v>
      </c>
      <c r="O596" s="115" t="b">
        <f t="array" ref="O596">IF(N596="negativo",INDEX($AD$3:$AG$51,MATCH(1,($B596=$AD$3:$AD$51)*($J596=$AE$3:$AE$51),0),3),IF(N596="positivo",INDEX($AD$55:$AG$109,MATCH(1,($B596=$AD$55:$AD$109)*($J596=$AE$55:$AE$109),0),3)))</f>
        <v>0</v>
      </c>
      <c r="P596" s="115" t="b">
        <f t="array" ref="P596">IF(N596="negativo",INDEX($AD$3:$AG$51,MATCH(1,($B596=$AD$3:$AD$51)*($J596=$AE$3:$AE$51),0),4),IF(N596="positivo",INDEX($AD$55:$AG$109,MATCH(1,($B596=$AD$55:$AD$109)*($J596=$AE$55:$AE$109),0),4)))</f>
        <v>0</v>
      </c>
      <c r="Q596" s="115" t="str">
        <f>VLOOKUP(M596,Modelo!$A$2:$C$7,2,0)</f>
        <v>Capital Humano: Bienestar y Desarrollo</v>
      </c>
      <c r="R596" s="118">
        <f t="array" ref="R596">INDEX(Modelo!$F$1:$H$37,MATCH(1,(DataBase!Q596=Modelo!$G$1:$G$37)*(DataBase!B596=Modelo!$F$1:$F$37),0),3)</f>
        <v>0.17647058823529413</v>
      </c>
      <c r="S596" s="115">
        <f t="shared" si="20"/>
        <v>100</v>
      </c>
      <c r="T596" s="115">
        <f t="shared" si="21"/>
        <v>17.647058823529413</v>
      </c>
    </row>
    <row r="597" spans="1:20" x14ac:dyDescent="0.3">
      <c r="A597" s="115" t="s">
        <v>374</v>
      </c>
      <c r="B597" s="115" t="s">
        <v>313</v>
      </c>
      <c r="C597" s="115" t="s">
        <v>103</v>
      </c>
      <c r="D597" s="115" t="s">
        <v>86</v>
      </c>
      <c r="E597" s="115" t="s">
        <v>87</v>
      </c>
      <c r="F597" s="115" t="s">
        <v>87</v>
      </c>
      <c r="G597" s="115">
        <v>1929</v>
      </c>
      <c r="H597" s="115" t="s">
        <v>375</v>
      </c>
      <c r="I597" s="115">
        <v>1.928223518</v>
      </c>
      <c r="J597" s="115" t="s">
        <v>44</v>
      </c>
      <c r="K597" s="115">
        <f>INDEX(DatosProcesados!$A$1:$BF$101,MATCH(DataBase!A597,DatosProcesados!$A$1:$A$101,0),MATCH(DataBase!J597,DatosProcesados!$A$1:$BF$1,0))</f>
        <v>0</v>
      </c>
      <c r="L597" s="115" t="str">
        <f>INDEX(Modelo!$A$9:$D$89,MATCH(DataBase!$J597,Modelo!$A$9:$A$89,0),MATCH(DataBase!L$1,Modelo!$A$9:$D$9,0))</f>
        <v xml:space="preserve">Impacto social </v>
      </c>
      <c r="M597" s="115" t="str">
        <f>INDEX(Modelo!$A$9:$D$89,MATCH(DataBase!$J597,Modelo!$A$9:$A$89,0),MATCH(DataBase!M$1,Modelo!$A$9:$D$9,0))</f>
        <v>Pilar 4</v>
      </c>
      <c r="N597" s="115" t="str">
        <f>INDEX(Modelo!$A$9:$D$89,MATCH(DataBase!$J597,Modelo!$A$9:$A$89,0),MATCH(DataBase!N$1,Modelo!$A$9:$D$9,0))</f>
        <v>boolean</v>
      </c>
      <c r="O597" s="115" t="b">
        <f t="array" ref="O597">IF(N597="negativo",INDEX($AD$3:$AG$51,MATCH(1,($B597=$AD$3:$AD$51)*($J597=$AE$3:$AE$51),0),3),IF(N597="positivo",INDEX($AD$55:$AG$109,MATCH(1,($B597=$AD$55:$AD$109)*($J597=$AE$55:$AE$109),0),3)))</f>
        <v>0</v>
      </c>
      <c r="P597" s="115" t="b">
        <f t="array" ref="P597">IF(N597="negativo",INDEX($AD$3:$AG$51,MATCH(1,($B597=$AD$3:$AD$51)*($J597=$AE$3:$AE$51),0),4),IF(N597="positivo",INDEX($AD$55:$AG$109,MATCH(1,($B597=$AD$55:$AD$109)*($J597=$AE$55:$AE$109),0),4)))</f>
        <v>0</v>
      </c>
      <c r="Q597" s="115" t="str">
        <f>VLOOKUP(M597,Modelo!$A$2:$C$7,2,0)</f>
        <v>Capital Humano: Bienestar y Desarrollo</v>
      </c>
      <c r="R597" s="118">
        <f t="array" ref="R597">INDEX(Modelo!$F$1:$H$37,MATCH(1,(DataBase!Q597=Modelo!$G$1:$G$37)*(DataBase!B597=Modelo!$F$1:$F$37),0),3)</f>
        <v>0.17647058823529413</v>
      </c>
      <c r="S597" s="115">
        <f t="shared" si="20"/>
        <v>0</v>
      </c>
      <c r="T597" s="115">
        <f t="shared" si="21"/>
        <v>0</v>
      </c>
    </row>
    <row r="598" spans="1:20" x14ac:dyDescent="0.3">
      <c r="A598" s="115" t="s">
        <v>201</v>
      </c>
      <c r="B598" s="115" t="s">
        <v>84</v>
      </c>
      <c r="C598" s="115" t="s">
        <v>103</v>
      </c>
      <c r="D598" s="115" t="s">
        <v>86</v>
      </c>
      <c r="E598" s="115" t="s">
        <v>86</v>
      </c>
      <c r="F598" s="115" t="s">
        <v>86</v>
      </c>
      <c r="G598" s="115">
        <v>1987</v>
      </c>
      <c r="H598" s="115" t="s">
        <v>125</v>
      </c>
      <c r="I598" s="115">
        <v>0</v>
      </c>
      <c r="J598" s="115" t="s">
        <v>44</v>
      </c>
      <c r="K598" s="115" t="str">
        <f>INDEX(DatosProcesados!$A$1:$BF$101,MATCH(DataBase!A598,DatosProcesados!$A$1:$A$101,0),MATCH(DataBase!J598,DatosProcesados!$A$1:$BF$1,0))</f>
        <v>Si</v>
      </c>
      <c r="L598" s="115" t="str">
        <f>INDEX(Modelo!$A$9:$D$89,MATCH(DataBase!$J598,Modelo!$A$9:$A$89,0),MATCH(DataBase!L$1,Modelo!$A$9:$D$9,0))</f>
        <v xml:space="preserve">Impacto social </v>
      </c>
      <c r="M598" s="115" t="str">
        <f>INDEX(Modelo!$A$9:$D$89,MATCH(DataBase!$J598,Modelo!$A$9:$A$89,0),MATCH(DataBase!M$1,Modelo!$A$9:$D$9,0))</f>
        <v>Pilar 4</v>
      </c>
      <c r="N598" s="115" t="str">
        <f>INDEX(Modelo!$A$9:$D$89,MATCH(DataBase!$J598,Modelo!$A$9:$A$89,0),MATCH(DataBase!N$1,Modelo!$A$9:$D$9,0))</f>
        <v>boolean</v>
      </c>
      <c r="O598" s="115" t="b">
        <f t="array" ref="O598">IF(N598="negativo",INDEX($AD$3:$AG$51,MATCH(1,($B598=$AD$3:$AD$51)*($J598=$AE$3:$AE$51),0),3),IF(N598="positivo",INDEX($AD$55:$AG$109,MATCH(1,($B598=$AD$55:$AD$109)*($J598=$AE$55:$AE$109),0),3)))</f>
        <v>0</v>
      </c>
      <c r="P598" s="115" t="b">
        <f t="array" ref="P598">IF(N598="negativo",INDEX($AD$3:$AG$51,MATCH(1,($B598=$AD$3:$AD$51)*($J598=$AE$3:$AE$51),0),4),IF(N598="positivo",INDEX($AD$55:$AG$109,MATCH(1,($B598=$AD$55:$AD$109)*($J598=$AE$55:$AE$109),0),4)))</f>
        <v>0</v>
      </c>
      <c r="Q598" s="115" t="str">
        <f>VLOOKUP(M598,Modelo!$A$2:$C$7,2,0)</f>
        <v>Capital Humano: Bienestar y Desarrollo</v>
      </c>
      <c r="R598" s="118">
        <f t="array" ref="R598">INDEX(Modelo!$F$1:$H$37,MATCH(1,(DataBase!Q598=Modelo!$G$1:$G$37)*(DataBase!B598=Modelo!$F$1:$F$37),0),3)</f>
        <v>0.11764705882352941</v>
      </c>
      <c r="S598" s="115">
        <f t="shared" si="20"/>
        <v>100</v>
      </c>
      <c r="T598" s="115">
        <f t="shared" si="21"/>
        <v>11.76470588235294</v>
      </c>
    </row>
    <row r="599" spans="1:20" x14ac:dyDescent="0.3">
      <c r="A599" s="115" t="s">
        <v>421</v>
      </c>
      <c r="B599" s="115" t="s">
        <v>407</v>
      </c>
      <c r="C599" s="115" t="s">
        <v>103</v>
      </c>
      <c r="D599" s="115" t="s">
        <v>86</v>
      </c>
      <c r="E599" s="115" t="s">
        <v>86</v>
      </c>
      <c r="F599" s="115" t="s">
        <v>87</v>
      </c>
      <c r="G599" s="115">
        <v>2016</v>
      </c>
      <c r="H599" s="115" t="s">
        <v>422</v>
      </c>
      <c r="I599" s="115">
        <v>5.4833186859999996</v>
      </c>
      <c r="J599" s="115" t="s">
        <v>44</v>
      </c>
      <c r="K599" s="115">
        <f>INDEX(DatosProcesados!$A$1:$BF$101,MATCH(DataBase!A599,DatosProcesados!$A$1:$A$101,0),MATCH(DataBase!J599,DatosProcesados!$A$1:$BF$1,0))</f>
        <v>0</v>
      </c>
      <c r="L599" s="115" t="str">
        <f>INDEX(Modelo!$A$9:$D$89,MATCH(DataBase!$J599,Modelo!$A$9:$A$89,0),MATCH(DataBase!L$1,Modelo!$A$9:$D$9,0))</f>
        <v xml:space="preserve">Impacto social </v>
      </c>
      <c r="M599" s="115" t="str">
        <f>INDEX(Modelo!$A$9:$D$89,MATCH(DataBase!$J599,Modelo!$A$9:$A$89,0),MATCH(DataBase!M$1,Modelo!$A$9:$D$9,0))</f>
        <v>Pilar 4</v>
      </c>
      <c r="N599" s="115" t="str">
        <f>INDEX(Modelo!$A$9:$D$89,MATCH(DataBase!$J599,Modelo!$A$9:$A$89,0),MATCH(DataBase!N$1,Modelo!$A$9:$D$9,0))</f>
        <v>boolean</v>
      </c>
      <c r="O599" s="115" t="b">
        <f t="array" ref="O599">IF(N599="negativo",INDEX($AD$3:$AG$51,MATCH(1,($B599=$AD$3:$AD$51)*($J599=$AE$3:$AE$51),0),3),IF(N599="positivo",INDEX($AD$55:$AG$109,MATCH(1,($B599=$AD$55:$AD$109)*($J599=$AE$55:$AE$109),0),3)))</f>
        <v>0</v>
      </c>
      <c r="P599" s="115" t="b">
        <f t="array" ref="P599">IF(N599="negativo",INDEX($AD$3:$AG$51,MATCH(1,($B599=$AD$3:$AD$51)*($J599=$AE$3:$AE$51),0),4),IF(N599="positivo",INDEX($AD$55:$AG$109,MATCH(1,($B599=$AD$55:$AD$109)*($J599=$AE$55:$AE$109),0),4)))</f>
        <v>0</v>
      </c>
      <c r="Q599" s="115" t="str">
        <f>VLOOKUP(M599,Modelo!$A$2:$C$7,2,0)</f>
        <v>Capital Humano: Bienestar y Desarrollo</v>
      </c>
      <c r="R599" s="118">
        <f t="array" ref="R599">INDEX(Modelo!$F$1:$H$37,MATCH(1,(DataBase!Q599=Modelo!$G$1:$G$37)*(DataBase!B599=Modelo!$F$1:$F$37),0),3)</f>
        <v>0.19230769230769232</v>
      </c>
      <c r="S599" s="115">
        <f t="shared" si="20"/>
        <v>0</v>
      </c>
      <c r="T599" s="115">
        <f t="shared" si="21"/>
        <v>0</v>
      </c>
    </row>
    <row r="600" spans="1:20" x14ac:dyDescent="0.3">
      <c r="A600" s="115" t="s">
        <v>293</v>
      </c>
      <c r="B600" s="115" t="s">
        <v>216</v>
      </c>
      <c r="C600" s="115" t="s">
        <v>103</v>
      </c>
      <c r="D600" s="115" t="s">
        <v>86</v>
      </c>
      <c r="E600" s="115" t="s">
        <v>87</v>
      </c>
      <c r="F600" s="115" t="s">
        <v>87</v>
      </c>
      <c r="G600" s="115">
        <v>1955</v>
      </c>
      <c r="H600" s="115" t="s">
        <v>294</v>
      </c>
      <c r="I600" s="115">
        <v>1.8313776939999999</v>
      </c>
      <c r="J600" s="115" t="s">
        <v>44</v>
      </c>
      <c r="K600" s="115" t="str">
        <f>INDEX(DatosProcesados!$A$1:$BF$101,MATCH(DataBase!A600,DatosProcesados!$A$1:$A$101,0),MATCH(DataBase!J600,DatosProcesados!$A$1:$BF$1,0))</f>
        <v>Si</v>
      </c>
      <c r="L600" s="115" t="str">
        <f>INDEX(Modelo!$A$9:$D$89,MATCH(DataBase!$J600,Modelo!$A$9:$A$89,0),MATCH(DataBase!L$1,Modelo!$A$9:$D$9,0))</f>
        <v xml:space="preserve">Impacto social </v>
      </c>
      <c r="M600" s="115" t="str">
        <f>INDEX(Modelo!$A$9:$D$89,MATCH(DataBase!$J600,Modelo!$A$9:$A$89,0),MATCH(DataBase!M$1,Modelo!$A$9:$D$9,0))</f>
        <v>Pilar 4</v>
      </c>
      <c r="N600" s="115" t="str">
        <f>INDEX(Modelo!$A$9:$D$89,MATCH(DataBase!$J600,Modelo!$A$9:$A$89,0),MATCH(DataBase!N$1,Modelo!$A$9:$D$9,0))</f>
        <v>boolean</v>
      </c>
      <c r="O600" s="115" t="b">
        <f t="array" ref="O600">IF(N600="negativo",INDEX($AD$3:$AG$51,MATCH(1,($B600=$AD$3:$AD$51)*($J600=$AE$3:$AE$51),0),3),IF(N600="positivo",INDEX($AD$55:$AG$109,MATCH(1,($B600=$AD$55:$AD$109)*($J600=$AE$55:$AE$109),0),3)))</f>
        <v>0</v>
      </c>
      <c r="P600" s="115" t="b">
        <f t="array" ref="P600">IF(N600="negativo",INDEX($AD$3:$AG$51,MATCH(1,($B600=$AD$3:$AD$51)*($J600=$AE$3:$AE$51),0),4),IF(N600="positivo",INDEX($AD$55:$AG$109,MATCH(1,($B600=$AD$55:$AD$109)*($J600=$AE$55:$AE$109),0),4)))</f>
        <v>0</v>
      </c>
      <c r="Q600" s="115" t="str">
        <f>VLOOKUP(M600,Modelo!$A$2:$C$7,2,0)</f>
        <v>Capital Humano: Bienestar y Desarrollo</v>
      </c>
      <c r="R600" s="118">
        <f t="array" ref="R600">INDEX(Modelo!$F$1:$H$37,MATCH(1,(DataBase!Q600=Modelo!$G$1:$G$37)*(DataBase!B600=Modelo!$F$1:$F$37),0),3)</f>
        <v>0.21052631578947367</v>
      </c>
      <c r="S600" s="115">
        <f t="shared" si="20"/>
        <v>100</v>
      </c>
      <c r="T600" s="115">
        <f t="shared" si="21"/>
        <v>21.052631578947366</v>
      </c>
    </row>
    <row r="601" spans="1:20" x14ac:dyDescent="0.3">
      <c r="A601" s="115" t="s">
        <v>298</v>
      </c>
      <c r="B601" s="115" t="s">
        <v>216</v>
      </c>
      <c r="C601" s="115" t="s">
        <v>103</v>
      </c>
      <c r="D601" s="115" t="s">
        <v>86</v>
      </c>
      <c r="E601" s="115" t="s">
        <v>86</v>
      </c>
      <c r="F601" s="115" t="s">
        <v>87</v>
      </c>
      <c r="G601" s="115">
        <v>1993</v>
      </c>
      <c r="H601" s="115" t="s">
        <v>299</v>
      </c>
      <c r="I601" s="115">
        <v>1.7653399919999999</v>
      </c>
      <c r="J601" s="115" t="s">
        <v>44</v>
      </c>
      <c r="K601" s="115" t="str">
        <f>INDEX(DatosProcesados!$A$1:$BF$101,MATCH(DataBase!A601,DatosProcesados!$A$1:$A$101,0),MATCH(DataBase!J601,DatosProcesados!$A$1:$BF$1,0))</f>
        <v>No informa</v>
      </c>
      <c r="L601" s="115" t="str">
        <f>INDEX(Modelo!$A$9:$D$89,MATCH(DataBase!$J601,Modelo!$A$9:$A$89,0),MATCH(DataBase!L$1,Modelo!$A$9:$D$9,0))</f>
        <v xml:space="preserve">Impacto social </v>
      </c>
      <c r="M601" s="115" t="str">
        <f>INDEX(Modelo!$A$9:$D$89,MATCH(DataBase!$J601,Modelo!$A$9:$A$89,0),MATCH(DataBase!M$1,Modelo!$A$9:$D$9,0))</f>
        <v>Pilar 4</v>
      </c>
      <c r="N601" s="115" t="str">
        <f>INDEX(Modelo!$A$9:$D$89,MATCH(DataBase!$J601,Modelo!$A$9:$A$89,0),MATCH(DataBase!N$1,Modelo!$A$9:$D$9,0))</f>
        <v>boolean</v>
      </c>
      <c r="O601" s="115" t="b">
        <f t="array" ref="O601">IF(N601="negativo",INDEX($AD$3:$AG$51,MATCH(1,($B601=$AD$3:$AD$51)*($J601=$AE$3:$AE$51),0),3),IF(N601="positivo",INDEX($AD$55:$AG$109,MATCH(1,($B601=$AD$55:$AD$109)*($J601=$AE$55:$AE$109),0),3)))</f>
        <v>0</v>
      </c>
      <c r="P601" s="115" t="b">
        <f t="array" ref="P601">IF(N601="negativo",INDEX($AD$3:$AG$51,MATCH(1,($B601=$AD$3:$AD$51)*($J601=$AE$3:$AE$51),0),4),IF(N601="positivo",INDEX($AD$55:$AG$109,MATCH(1,($B601=$AD$55:$AD$109)*($J601=$AE$55:$AE$109),0),4)))</f>
        <v>0</v>
      </c>
      <c r="Q601" s="115" t="str">
        <f>VLOOKUP(M601,Modelo!$A$2:$C$7,2,0)</f>
        <v>Capital Humano: Bienestar y Desarrollo</v>
      </c>
      <c r="R601" s="118">
        <f t="array" ref="R601">INDEX(Modelo!$F$1:$H$37,MATCH(1,(DataBase!Q601=Modelo!$G$1:$G$37)*(DataBase!B601=Modelo!$F$1:$F$37),0),3)</f>
        <v>0.21052631578947367</v>
      </c>
      <c r="S601" s="115">
        <f t="shared" si="20"/>
        <v>0</v>
      </c>
      <c r="T601" s="115">
        <f t="shared" si="21"/>
        <v>0</v>
      </c>
    </row>
    <row r="602" spans="1:20" x14ac:dyDescent="0.3">
      <c r="A602" s="115" t="s">
        <v>472</v>
      </c>
      <c r="B602" s="115" t="s">
        <v>467</v>
      </c>
      <c r="C602" s="115" t="s">
        <v>103</v>
      </c>
      <c r="D602" s="115" t="s">
        <v>86</v>
      </c>
      <c r="E602" s="115" t="s">
        <v>86</v>
      </c>
      <c r="F602" s="115" t="s">
        <v>86</v>
      </c>
      <c r="G602" s="115">
        <v>2007</v>
      </c>
      <c r="H602" s="115" t="s">
        <v>125</v>
      </c>
      <c r="I602" s="115">
        <v>0.97802211500000003</v>
      </c>
      <c r="J602" s="115" t="s">
        <v>77</v>
      </c>
      <c r="K602" s="115">
        <f>INDEX(DatosProcesados!$A$1:$BF$101,MATCH(DataBase!A602,DatosProcesados!$A$1:$A$101,0),MATCH(DataBase!J602,DatosProcesados!$A$1:$BF$1,0))</f>
        <v>1</v>
      </c>
      <c r="L602" s="115" t="str">
        <f>INDEX(Modelo!$A$9:$D$89,MATCH(DataBase!$J602,Modelo!$A$9:$A$89,0),MATCH(DataBase!L$1,Modelo!$A$9:$D$9,0))</f>
        <v>Impacto económico y gobernanza</v>
      </c>
      <c r="M602" s="115" t="str">
        <f>INDEX(Modelo!$A$9:$D$89,MATCH(DataBase!$J602,Modelo!$A$9:$A$89,0),MATCH(DataBase!M$1,Modelo!$A$9:$D$9,0))</f>
        <v>Pilar 6</v>
      </c>
      <c r="N602" s="115" t="str">
        <f>INDEX(Modelo!$A$9:$D$89,MATCH(DataBase!$J602,Modelo!$A$9:$A$89,0),MATCH(DataBase!N$1,Modelo!$A$9:$D$9,0))</f>
        <v>scale</v>
      </c>
      <c r="O602" s="115" t="b">
        <f t="array" ref="O602">IF(N602="negativo",INDEX($AD$3:$AG$51,MATCH(1,($B602=$AD$3:$AD$51)*($J602=$AE$3:$AE$51),0),3),IF(N602="positivo",INDEX($AD$55:$AG$109,MATCH(1,($B602=$AD$55:$AD$109)*($J602=$AE$55:$AE$109),0),3)))</f>
        <v>0</v>
      </c>
      <c r="P602" s="115" t="b">
        <f t="array" ref="P602">IF(N602="negativo",INDEX($AD$3:$AG$51,MATCH(1,($B602=$AD$3:$AD$51)*($J602=$AE$3:$AE$51),0),4),IF(N602="positivo",INDEX($AD$55:$AG$109,MATCH(1,($B602=$AD$55:$AD$109)*($J602=$AE$55:$AE$109),0),4)))</f>
        <v>0</v>
      </c>
      <c r="Q602" s="115" t="str">
        <f>VLOOKUP(M602,Modelo!$A$2:$C$7,2,0)</f>
        <v>Impacto Económico, Social y Comunitario</v>
      </c>
      <c r="R602" s="118">
        <f t="array" ref="R602">INDEX(Modelo!$F$1:$H$37,MATCH(1,(DataBase!Q602=Modelo!$G$1:$G$37)*(DataBase!B602=Modelo!$F$1:$F$37),0),3)</f>
        <v>0.14285714285714285</v>
      </c>
      <c r="S602" s="115">
        <f t="shared" si="20"/>
        <v>50</v>
      </c>
      <c r="T602" s="115">
        <f t="shared" si="21"/>
        <v>7.1428571428571423</v>
      </c>
    </row>
    <row r="603" spans="1:20" x14ac:dyDescent="0.3">
      <c r="A603" s="115" t="s">
        <v>238</v>
      </c>
      <c r="B603" s="115" t="s">
        <v>216</v>
      </c>
      <c r="C603" s="115" t="s">
        <v>103</v>
      </c>
      <c r="D603" s="115" t="s">
        <v>86</v>
      </c>
      <c r="E603" s="115" t="s">
        <v>87</v>
      </c>
      <c r="F603" s="115" t="s">
        <v>87</v>
      </c>
      <c r="G603" s="115">
        <v>1920</v>
      </c>
      <c r="H603" s="115" t="s">
        <v>125</v>
      </c>
      <c r="I603" s="115">
        <v>2.844632077</v>
      </c>
      <c r="J603" s="115" t="s">
        <v>77</v>
      </c>
      <c r="K603" s="115">
        <f>INDEX(DatosProcesados!$A$1:$BF$101,MATCH(DataBase!A603,DatosProcesados!$A$1:$A$101,0),MATCH(DataBase!J603,DatosProcesados!$A$1:$BF$1,0))</f>
        <v>0</v>
      </c>
      <c r="L603" s="115" t="str">
        <f>INDEX(Modelo!$A$9:$D$89,MATCH(DataBase!$J603,Modelo!$A$9:$A$89,0),MATCH(DataBase!L$1,Modelo!$A$9:$D$9,0))</f>
        <v>Impacto económico y gobernanza</v>
      </c>
      <c r="M603" s="115" t="str">
        <f>INDEX(Modelo!$A$9:$D$89,MATCH(DataBase!$J603,Modelo!$A$9:$A$89,0),MATCH(DataBase!M$1,Modelo!$A$9:$D$9,0))</f>
        <v>Pilar 6</v>
      </c>
      <c r="N603" s="115" t="str">
        <f>INDEX(Modelo!$A$9:$D$89,MATCH(DataBase!$J603,Modelo!$A$9:$A$89,0),MATCH(DataBase!N$1,Modelo!$A$9:$D$9,0))</f>
        <v>scale</v>
      </c>
      <c r="O603" s="115" t="b">
        <f t="array" ref="O603">IF(N603="negativo",INDEX($AD$3:$AG$51,MATCH(1,($B603=$AD$3:$AD$51)*($J603=$AE$3:$AE$51),0),3),IF(N603="positivo",INDEX($AD$55:$AG$109,MATCH(1,($B603=$AD$55:$AD$109)*($J603=$AE$55:$AE$109),0),3)))</f>
        <v>0</v>
      </c>
      <c r="P603" s="115" t="b">
        <f t="array" ref="P603">IF(N603="negativo",INDEX($AD$3:$AG$51,MATCH(1,($B603=$AD$3:$AD$51)*($J603=$AE$3:$AE$51),0),4),IF(N603="positivo",INDEX($AD$55:$AG$109,MATCH(1,($B603=$AD$55:$AD$109)*($J603=$AE$55:$AE$109),0),4)))</f>
        <v>0</v>
      </c>
      <c r="Q603" s="115" t="str">
        <f>VLOOKUP(M603,Modelo!$A$2:$C$7,2,0)</f>
        <v>Impacto Económico, Social y Comunitario</v>
      </c>
      <c r="R603" s="118">
        <f t="array" ref="R603">INDEX(Modelo!$F$1:$H$37,MATCH(1,(DataBase!Q603=Modelo!$G$1:$G$37)*(DataBase!B603=Modelo!$F$1:$F$37),0),3)</f>
        <v>0.10526315789473684</v>
      </c>
      <c r="S603" s="115">
        <f t="shared" si="20"/>
        <v>0</v>
      </c>
      <c r="T603" s="115">
        <f t="shared" si="21"/>
        <v>0</v>
      </c>
    </row>
    <row r="604" spans="1:20" x14ac:dyDescent="0.3">
      <c r="A604" s="115" t="s">
        <v>273</v>
      </c>
      <c r="B604" s="115" t="s">
        <v>216</v>
      </c>
      <c r="C604" s="115" t="s">
        <v>103</v>
      </c>
      <c r="D604" s="115" t="s">
        <v>86</v>
      </c>
      <c r="E604" s="115" t="s">
        <v>86</v>
      </c>
      <c r="F604" s="115" t="s">
        <v>87</v>
      </c>
      <c r="G604" s="115">
        <v>1945</v>
      </c>
      <c r="H604" s="115" t="s">
        <v>125</v>
      </c>
      <c r="I604" s="115">
        <v>2.1764613960000001</v>
      </c>
      <c r="J604" s="115" t="s">
        <v>77</v>
      </c>
      <c r="K604" s="115">
        <f>INDEX(DatosProcesados!$A$1:$BF$101,MATCH(DataBase!A604,DatosProcesados!$A$1:$A$101,0),MATCH(DataBase!J604,DatosProcesados!$A$1:$BF$1,0))</f>
        <v>1</v>
      </c>
      <c r="L604" s="115" t="str">
        <f>INDEX(Modelo!$A$9:$D$89,MATCH(DataBase!$J604,Modelo!$A$9:$A$89,0),MATCH(DataBase!L$1,Modelo!$A$9:$D$9,0))</f>
        <v>Impacto económico y gobernanza</v>
      </c>
      <c r="M604" s="115" t="str">
        <f>INDEX(Modelo!$A$9:$D$89,MATCH(DataBase!$J604,Modelo!$A$9:$A$89,0),MATCH(DataBase!M$1,Modelo!$A$9:$D$9,0))</f>
        <v>Pilar 6</v>
      </c>
      <c r="N604" s="115" t="str">
        <f>INDEX(Modelo!$A$9:$D$89,MATCH(DataBase!$J604,Modelo!$A$9:$A$89,0),MATCH(DataBase!N$1,Modelo!$A$9:$D$9,0))</f>
        <v>scale</v>
      </c>
      <c r="O604" s="115" t="b">
        <f t="array" ref="O604">IF(N604="negativo",INDEX($AD$3:$AG$51,MATCH(1,($B604=$AD$3:$AD$51)*($J604=$AE$3:$AE$51),0),3),IF(N604="positivo",INDEX($AD$55:$AG$109,MATCH(1,($B604=$AD$55:$AD$109)*($J604=$AE$55:$AE$109),0),3)))</f>
        <v>0</v>
      </c>
      <c r="P604" s="115" t="b">
        <f t="array" ref="P604">IF(N604="negativo",INDEX($AD$3:$AG$51,MATCH(1,($B604=$AD$3:$AD$51)*($J604=$AE$3:$AE$51),0),4),IF(N604="positivo",INDEX($AD$55:$AG$109,MATCH(1,($B604=$AD$55:$AD$109)*($J604=$AE$55:$AE$109),0),4)))</f>
        <v>0</v>
      </c>
      <c r="Q604" s="115" t="str">
        <f>VLOOKUP(M604,Modelo!$A$2:$C$7,2,0)</f>
        <v>Impacto Económico, Social y Comunitario</v>
      </c>
      <c r="R604" s="118">
        <f t="array" ref="R604">INDEX(Modelo!$F$1:$H$37,MATCH(1,(DataBase!Q604=Modelo!$G$1:$G$37)*(DataBase!B604=Modelo!$F$1:$F$37),0),3)</f>
        <v>0.10526315789473684</v>
      </c>
      <c r="S604" s="115">
        <f t="shared" si="20"/>
        <v>50</v>
      </c>
      <c r="T604" s="115">
        <f t="shared" si="21"/>
        <v>5.2631578947368416</v>
      </c>
    </row>
    <row r="605" spans="1:20" x14ac:dyDescent="0.3">
      <c r="A605" s="115" t="s">
        <v>378</v>
      </c>
      <c r="B605" s="115" t="s">
        <v>379</v>
      </c>
      <c r="C605" s="115" t="s">
        <v>103</v>
      </c>
      <c r="D605" s="115" t="s">
        <v>87</v>
      </c>
      <c r="E605" s="115" t="s">
        <v>86</v>
      </c>
      <c r="F605" s="115" t="s">
        <v>86</v>
      </c>
      <c r="G605" s="115">
        <v>1993</v>
      </c>
      <c r="H605" s="115" t="s">
        <v>125</v>
      </c>
      <c r="I605" s="115">
        <v>2.1863011939999999</v>
      </c>
      <c r="J605" s="115" t="s">
        <v>77</v>
      </c>
      <c r="K605" s="115">
        <f>INDEX(DatosProcesados!$A$1:$BF$101,MATCH(DataBase!A605,DatosProcesados!$A$1:$A$101,0),MATCH(DataBase!J605,DatosProcesados!$A$1:$BF$1,0))</f>
        <v>1</v>
      </c>
      <c r="L605" s="115" t="str">
        <f>INDEX(Modelo!$A$9:$D$89,MATCH(DataBase!$J605,Modelo!$A$9:$A$89,0),MATCH(DataBase!L$1,Modelo!$A$9:$D$9,0))</f>
        <v>Impacto económico y gobernanza</v>
      </c>
      <c r="M605" s="115" t="str">
        <f>INDEX(Modelo!$A$9:$D$89,MATCH(DataBase!$J605,Modelo!$A$9:$A$89,0),MATCH(DataBase!M$1,Modelo!$A$9:$D$9,0))</f>
        <v>Pilar 6</v>
      </c>
      <c r="N605" s="115" t="str">
        <f>INDEX(Modelo!$A$9:$D$89,MATCH(DataBase!$J605,Modelo!$A$9:$A$89,0),MATCH(DataBase!N$1,Modelo!$A$9:$D$9,0))</f>
        <v>scale</v>
      </c>
      <c r="O605" s="115" t="b">
        <f t="array" ref="O605">IF(N605="negativo",INDEX($AD$3:$AG$51,MATCH(1,($B605=$AD$3:$AD$51)*($J605=$AE$3:$AE$51),0),3),IF(N605="positivo",INDEX($AD$55:$AG$109,MATCH(1,($B605=$AD$55:$AD$109)*($J605=$AE$55:$AE$109),0),3)))</f>
        <v>0</v>
      </c>
      <c r="P605" s="115" t="b">
        <f t="array" ref="P605">IF(N605="negativo",INDEX($AD$3:$AG$51,MATCH(1,($B605=$AD$3:$AD$51)*($J605=$AE$3:$AE$51),0),4),IF(N605="positivo",INDEX($AD$55:$AG$109,MATCH(1,($B605=$AD$55:$AD$109)*($J605=$AE$55:$AE$109),0),4)))</f>
        <v>0</v>
      </c>
      <c r="Q605" s="115" t="str">
        <f>VLOOKUP(M605,Modelo!$A$2:$C$7,2,0)</f>
        <v>Impacto Económico, Social y Comunitario</v>
      </c>
      <c r="R605" s="118">
        <f t="array" ref="R605">INDEX(Modelo!$F$1:$H$37,MATCH(1,(DataBase!Q605=Modelo!$G$1:$G$37)*(DataBase!B605=Modelo!$F$1:$F$37),0),3)</f>
        <v>0.14285714285714285</v>
      </c>
      <c r="S605" s="115">
        <f t="shared" si="20"/>
        <v>50</v>
      </c>
      <c r="T605" s="115">
        <f t="shared" si="21"/>
        <v>7.1428571428571423</v>
      </c>
    </row>
    <row r="606" spans="1:20" x14ac:dyDescent="0.3">
      <c r="A606" s="115" t="s">
        <v>325</v>
      </c>
      <c r="B606" s="115" t="s">
        <v>313</v>
      </c>
      <c r="C606" s="115" t="s">
        <v>103</v>
      </c>
      <c r="D606" s="115" t="s">
        <v>86</v>
      </c>
      <c r="E606" s="115" t="s">
        <v>86</v>
      </c>
      <c r="F606" s="115" t="s">
        <v>87</v>
      </c>
      <c r="G606" s="115">
        <v>2012</v>
      </c>
      <c r="H606" s="115" t="s">
        <v>125</v>
      </c>
      <c r="I606" s="115">
        <v>13.831182682</v>
      </c>
      <c r="J606" s="115" t="s">
        <v>77</v>
      </c>
      <c r="K606" s="115">
        <f>INDEX(DatosProcesados!$A$1:$BF$101,MATCH(DataBase!A606,DatosProcesados!$A$1:$A$101,0),MATCH(DataBase!J606,DatosProcesados!$A$1:$BF$1,0))</f>
        <v>0</v>
      </c>
      <c r="L606" s="115" t="str">
        <f>INDEX(Modelo!$A$9:$D$89,MATCH(DataBase!$J606,Modelo!$A$9:$A$89,0),MATCH(DataBase!L$1,Modelo!$A$9:$D$9,0))</f>
        <v>Impacto económico y gobernanza</v>
      </c>
      <c r="M606" s="115" t="str">
        <f>INDEX(Modelo!$A$9:$D$89,MATCH(DataBase!$J606,Modelo!$A$9:$A$89,0),MATCH(DataBase!M$1,Modelo!$A$9:$D$9,0))</f>
        <v>Pilar 6</v>
      </c>
      <c r="N606" s="115" t="str">
        <f>INDEX(Modelo!$A$9:$D$89,MATCH(DataBase!$J606,Modelo!$A$9:$A$89,0),MATCH(DataBase!N$1,Modelo!$A$9:$D$9,0))</f>
        <v>scale</v>
      </c>
      <c r="O606" s="115" t="b">
        <f t="array" ref="O606">IF(N606="negativo",INDEX($AD$3:$AG$51,MATCH(1,($B606=$AD$3:$AD$51)*($J606=$AE$3:$AE$51),0),3),IF(N606="positivo",INDEX($AD$55:$AG$109,MATCH(1,($B606=$AD$55:$AD$109)*($J606=$AE$55:$AE$109),0),3)))</f>
        <v>0</v>
      </c>
      <c r="P606" s="115" t="b">
        <f t="array" ref="P606">IF(N606="negativo",INDEX($AD$3:$AG$51,MATCH(1,($B606=$AD$3:$AD$51)*($J606=$AE$3:$AE$51),0),4),IF(N606="positivo",INDEX($AD$55:$AG$109,MATCH(1,($B606=$AD$55:$AD$109)*($J606=$AE$55:$AE$109),0),4)))</f>
        <v>0</v>
      </c>
      <c r="Q606" s="115" t="str">
        <f>VLOOKUP(M606,Modelo!$A$2:$C$7,2,0)</f>
        <v>Impacto Económico, Social y Comunitario</v>
      </c>
      <c r="R606" s="118">
        <f t="array" ref="R606">INDEX(Modelo!$F$1:$H$37,MATCH(1,(DataBase!Q606=Modelo!$G$1:$G$37)*(DataBase!B606=Modelo!$F$1:$F$37),0),3)</f>
        <v>0.11764705882352941</v>
      </c>
      <c r="S606" s="115">
        <f t="shared" si="20"/>
        <v>0</v>
      </c>
      <c r="T606" s="115">
        <f t="shared" si="21"/>
        <v>0</v>
      </c>
    </row>
    <row r="607" spans="1:20" x14ac:dyDescent="0.3">
      <c r="A607" s="115" t="s">
        <v>394</v>
      </c>
      <c r="B607" s="115" t="s">
        <v>379</v>
      </c>
      <c r="C607" s="115" t="s">
        <v>103</v>
      </c>
      <c r="D607" s="115" t="s">
        <v>87</v>
      </c>
      <c r="E607" s="115" t="s">
        <v>86</v>
      </c>
      <c r="F607" s="115" t="s">
        <v>86</v>
      </c>
      <c r="G607" s="115">
        <v>1990</v>
      </c>
      <c r="H607" s="115" t="s">
        <v>125</v>
      </c>
      <c r="I607" s="115">
        <v>0.77142869199999997</v>
      </c>
      <c r="J607" s="115" t="s">
        <v>77</v>
      </c>
      <c r="K607" s="115">
        <f>INDEX(DatosProcesados!$A$1:$BF$101,MATCH(DataBase!A607,DatosProcesados!$A$1:$A$101,0),MATCH(DataBase!J607,DatosProcesados!$A$1:$BF$1,0))</f>
        <v>0</v>
      </c>
      <c r="L607" s="115" t="str">
        <f>INDEX(Modelo!$A$9:$D$89,MATCH(DataBase!$J607,Modelo!$A$9:$A$89,0),MATCH(DataBase!L$1,Modelo!$A$9:$D$9,0))</f>
        <v>Impacto económico y gobernanza</v>
      </c>
      <c r="M607" s="115" t="str">
        <f>INDEX(Modelo!$A$9:$D$89,MATCH(DataBase!$J607,Modelo!$A$9:$A$89,0),MATCH(DataBase!M$1,Modelo!$A$9:$D$9,0))</f>
        <v>Pilar 6</v>
      </c>
      <c r="N607" s="115" t="str">
        <f>INDEX(Modelo!$A$9:$D$89,MATCH(DataBase!$J607,Modelo!$A$9:$A$89,0),MATCH(DataBase!N$1,Modelo!$A$9:$D$9,0))</f>
        <v>scale</v>
      </c>
      <c r="O607" s="115" t="b">
        <f t="array" ref="O607">IF(N607="negativo",INDEX($AD$3:$AG$51,MATCH(1,($B607=$AD$3:$AD$51)*($J607=$AE$3:$AE$51),0),3),IF(N607="positivo",INDEX($AD$55:$AG$109,MATCH(1,($B607=$AD$55:$AD$109)*($J607=$AE$55:$AE$109),0),3)))</f>
        <v>0</v>
      </c>
      <c r="P607" s="115" t="b">
        <f t="array" ref="P607">IF(N607="negativo",INDEX($AD$3:$AG$51,MATCH(1,($B607=$AD$3:$AD$51)*($J607=$AE$3:$AE$51),0),4),IF(N607="positivo",INDEX($AD$55:$AG$109,MATCH(1,($B607=$AD$55:$AD$109)*($J607=$AE$55:$AE$109),0),4)))</f>
        <v>0</v>
      </c>
      <c r="Q607" s="115" t="str">
        <f>VLOOKUP(M607,Modelo!$A$2:$C$7,2,0)</f>
        <v>Impacto Económico, Social y Comunitario</v>
      </c>
      <c r="R607" s="118">
        <f t="array" ref="R607">INDEX(Modelo!$F$1:$H$37,MATCH(1,(DataBase!Q607=Modelo!$G$1:$G$37)*(DataBase!B607=Modelo!$F$1:$F$37),0),3)</f>
        <v>0.14285714285714285</v>
      </c>
      <c r="S607" s="115">
        <f t="shared" si="20"/>
        <v>0</v>
      </c>
      <c r="T607" s="115">
        <f t="shared" si="21"/>
        <v>0</v>
      </c>
    </row>
    <row r="608" spans="1:20" x14ac:dyDescent="0.3">
      <c r="A608" s="115" t="s">
        <v>383</v>
      </c>
      <c r="B608" s="115" t="s">
        <v>379</v>
      </c>
      <c r="C608" s="115" t="s">
        <v>103</v>
      </c>
      <c r="D608" s="115" t="s">
        <v>86</v>
      </c>
      <c r="E608" s="115" t="s">
        <v>86</v>
      </c>
      <c r="F608" s="115" t="s">
        <v>86</v>
      </c>
      <c r="G608" s="115">
        <v>2014</v>
      </c>
      <c r="H608" s="115" t="s">
        <v>125</v>
      </c>
      <c r="I608" s="115">
        <v>1.314259836</v>
      </c>
      <c r="J608" s="115" t="s">
        <v>77</v>
      </c>
      <c r="K608" s="115">
        <f>INDEX(DatosProcesados!$A$1:$BF$101,MATCH(DataBase!A608,DatosProcesados!$A$1:$A$101,0),MATCH(DataBase!J608,DatosProcesados!$A$1:$BF$1,0))</f>
        <v>1</v>
      </c>
      <c r="L608" s="115" t="str">
        <f>INDEX(Modelo!$A$9:$D$89,MATCH(DataBase!$J608,Modelo!$A$9:$A$89,0),MATCH(DataBase!L$1,Modelo!$A$9:$D$9,0))</f>
        <v>Impacto económico y gobernanza</v>
      </c>
      <c r="M608" s="115" t="str">
        <f>INDEX(Modelo!$A$9:$D$89,MATCH(DataBase!$J608,Modelo!$A$9:$A$89,0),MATCH(DataBase!M$1,Modelo!$A$9:$D$9,0))</f>
        <v>Pilar 6</v>
      </c>
      <c r="N608" s="115" t="str">
        <f>INDEX(Modelo!$A$9:$D$89,MATCH(DataBase!$J608,Modelo!$A$9:$A$89,0),MATCH(DataBase!N$1,Modelo!$A$9:$D$9,0))</f>
        <v>scale</v>
      </c>
      <c r="O608" s="115" t="b">
        <f t="array" ref="O608">IF(N608="negativo",INDEX($AD$3:$AG$51,MATCH(1,($B608=$AD$3:$AD$51)*($J608=$AE$3:$AE$51),0),3),IF(N608="positivo",INDEX($AD$55:$AG$109,MATCH(1,($B608=$AD$55:$AD$109)*($J608=$AE$55:$AE$109),0),3)))</f>
        <v>0</v>
      </c>
      <c r="P608" s="115" t="b">
        <f t="array" ref="P608">IF(N608="negativo",INDEX($AD$3:$AG$51,MATCH(1,($B608=$AD$3:$AD$51)*($J608=$AE$3:$AE$51),0),4),IF(N608="positivo",INDEX($AD$55:$AG$109,MATCH(1,($B608=$AD$55:$AD$109)*($J608=$AE$55:$AE$109),0),4)))</f>
        <v>0</v>
      </c>
      <c r="Q608" s="115" t="str">
        <f>VLOOKUP(M608,Modelo!$A$2:$C$7,2,0)</f>
        <v>Impacto Económico, Social y Comunitario</v>
      </c>
      <c r="R608" s="118">
        <f t="array" ref="R608">INDEX(Modelo!$F$1:$H$37,MATCH(1,(DataBase!Q608=Modelo!$G$1:$G$37)*(DataBase!B608=Modelo!$F$1:$F$37),0),3)</f>
        <v>0.14285714285714285</v>
      </c>
      <c r="S608" s="115">
        <f t="shared" si="20"/>
        <v>50</v>
      </c>
      <c r="T608" s="115">
        <f t="shared" si="21"/>
        <v>7.1428571428571423</v>
      </c>
    </row>
    <row r="609" spans="1:20" x14ac:dyDescent="0.3">
      <c r="A609" s="115" t="s">
        <v>112</v>
      </c>
      <c r="B609" s="115" t="s">
        <v>84</v>
      </c>
      <c r="C609" s="115" t="s">
        <v>103</v>
      </c>
      <c r="D609" s="115" t="s">
        <v>86</v>
      </c>
      <c r="E609" s="115" t="s">
        <v>86</v>
      </c>
      <c r="F609" s="115" t="s">
        <v>87</v>
      </c>
      <c r="G609" s="115">
        <v>1919</v>
      </c>
      <c r="H609" s="115" t="s">
        <v>125</v>
      </c>
      <c r="I609" s="115">
        <v>15.106042448</v>
      </c>
      <c r="J609" s="115" t="s">
        <v>77</v>
      </c>
      <c r="K609" s="115">
        <f>INDEX(DatosProcesados!$A$1:$BF$101,MATCH(DataBase!A609,DatosProcesados!$A$1:$A$101,0),MATCH(DataBase!J609,DatosProcesados!$A$1:$BF$1,0))</f>
        <v>1</v>
      </c>
      <c r="L609" s="115" t="str">
        <f>INDEX(Modelo!$A$9:$D$89,MATCH(DataBase!$J609,Modelo!$A$9:$A$89,0),MATCH(DataBase!L$1,Modelo!$A$9:$D$9,0))</f>
        <v>Impacto económico y gobernanza</v>
      </c>
      <c r="M609" s="115" t="str">
        <f>INDEX(Modelo!$A$9:$D$89,MATCH(DataBase!$J609,Modelo!$A$9:$A$89,0),MATCH(DataBase!M$1,Modelo!$A$9:$D$9,0))</f>
        <v>Pilar 6</v>
      </c>
      <c r="N609" s="115" t="str">
        <f>INDEX(Modelo!$A$9:$D$89,MATCH(DataBase!$J609,Modelo!$A$9:$A$89,0),MATCH(DataBase!N$1,Modelo!$A$9:$D$9,0))</f>
        <v>scale</v>
      </c>
      <c r="O609" s="115" t="b">
        <f t="array" ref="O609">IF(N609="negativo",INDEX($AD$3:$AG$51,MATCH(1,($B609=$AD$3:$AD$51)*($J609=$AE$3:$AE$51),0),3),IF(N609="positivo",INDEX($AD$55:$AG$109,MATCH(1,($B609=$AD$55:$AD$109)*($J609=$AE$55:$AE$109),0),3)))</f>
        <v>0</v>
      </c>
      <c r="P609" s="115" t="b">
        <f t="array" ref="P609">IF(N609="negativo",INDEX($AD$3:$AG$51,MATCH(1,($B609=$AD$3:$AD$51)*($J609=$AE$3:$AE$51),0),4),IF(N609="positivo",INDEX($AD$55:$AG$109,MATCH(1,($B609=$AD$55:$AD$109)*($J609=$AE$55:$AE$109),0),4)))</f>
        <v>0</v>
      </c>
      <c r="Q609" s="115" t="str">
        <f>VLOOKUP(M609,Modelo!$A$2:$C$7,2,0)</f>
        <v>Impacto Económico, Social y Comunitario</v>
      </c>
      <c r="R609" s="118">
        <f t="array" ref="R609">INDEX(Modelo!$F$1:$H$37,MATCH(1,(DataBase!Q609=Modelo!$G$1:$G$37)*(DataBase!B609=Modelo!$F$1:$F$37),0),3)</f>
        <v>0.11764705882352941</v>
      </c>
      <c r="S609" s="115">
        <f t="shared" si="20"/>
        <v>50</v>
      </c>
      <c r="T609" s="115">
        <f t="shared" si="21"/>
        <v>5.8823529411764701</v>
      </c>
    </row>
    <row r="610" spans="1:20" x14ac:dyDescent="0.3">
      <c r="A610" s="115" t="s">
        <v>471</v>
      </c>
      <c r="B610" s="115" t="s">
        <v>467</v>
      </c>
      <c r="C610" s="115" t="s">
        <v>103</v>
      </c>
      <c r="D610" s="115" t="s">
        <v>86</v>
      </c>
      <c r="E610" s="115" t="s">
        <v>86</v>
      </c>
      <c r="F610" s="115" t="s">
        <v>86</v>
      </c>
      <c r="G610" s="115">
        <v>1987</v>
      </c>
      <c r="H610" s="115" t="s">
        <v>125</v>
      </c>
      <c r="I610" s="115">
        <v>0.711210393</v>
      </c>
      <c r="J610" s="115" t="s">
        <v>77</v>
      </c>
      <c r="K610" s="115">
        <f>INDEX(DatosProcesados!$A$1:$BF$101,MATCH(DataBase!A610,DatosProcesados!$A$1:$A$101,0),MATCH(DataBase!J610,DatosProcesados!$A$1:$BF$1,0))</f>
        <v>0</v>
      </c>
      <c r="L610" s="115" t="str">
        <f>INDEX(Modelo!$A$9:$D$89,MATCH(DataBase!$J610,Modelo!$A$9:$A$89,0),MATCH(DataBase!L$1,Modelo!$A$9:$D$9,0))</f>
        <v>Impacto económico y gobernanza</v>
      </c>
      <c r="M610" s="115" t="str">
        <f>INDEX(Modelo!$A$9:$D$89,MATCH(DataBase!$J610,Modelo!$A$9:$A$89,0),MATCH(DataBase!M$1,Modelo!$A$9:$D$9,0))</f>
        <v>Pilar 6</v>
      </c>
      <c r="N610" s="115" t="str">
        <f>INDEX(Modelo!$A$9:$D$89,MATCH(DataBase!$J610,Modelo!$A$9:$A$89,0),MATCH(DataBase!N$1,Modelo!$A$9:$D$9,0))</f>
        <v>scale</v>
      </c>
      <c r="O610" s="115" t="b">
        <f t="array" ref="O610">IF(N610="negativo",INDEX($AD$3:$AG$51,MATCH(1,($B610=$AD$3:$AD$51)*($J610=$AE$3:$AE$51),0),3),IF(N610="positivo",INDEX($AD$55:$AG$109,MATCH(1,($B610=$AD$55:$AD$109)*($J610=$AE$55:$AE$109),0),3)))</f>
        <v>0</v>
      </c>
      <c r="P610" s="115" t="b">
        <f t="array" ref="P610">IF(N610="negativo",INDEX($AD$3:$AG$51,MATCH(1,($B610=$AD$3:$AD$51)*($J610=$AE$3:$AE$51),0),4),IF(N610="positivo",INDEX($AD$55:$AG$109,MATCH(1,($B610=$AD$55:$AD$109)*($J610=$AE$55:$AE$109),0),4)))</f>
        <v>0</v>
      </c>
      <c r="Q610" s="115" t="str">
        <f>VLOOKUP(M610,Modelo!$A$2:$C$7,2,0)</f>
        <v>Impacto Económico, Social y Comunitario</v>
      </c>
      <c r="R610" s="118">
        <f t="array" ref="R610">INDEX(Modelo!$F$1:$H$37,MATCH(1,(DataBase!Q610=Modelo!$G$1:$G$37)*(DataBase!B610=Modelo!$F$1:$F$37),0),3)</f>
        <v>0.14285714285714285</v>
      </c>
      <c r="S610" s="115">
        <f t="shared" si="20"/>
        <v>0</v>
      </c>
      <c r="T610" s="115">
        <f t="shared" si="21"/>
        <v>0</v>
      </c>
    </row>
    <row r="611" spans="1:20" x14ac:dyDescent="0.3">
      <c r="A611" s="115" t="s">
        <v>466</v>
      </c>
      <c r="B611" s="115" t="s">
        <v>467</v>
      </c>
      <c r="C611" s="115" t="s">
        <v>103</v>
      </c>
      <c r="D611" s="115" t="s">
        <v>87</v>
      </c>
      <c r="E611" s="115" t="s">
        <v>86</v>
      </c>
      <c r="F611" s="115" t="s">
        <v>86</v>
      </c>
      <c r="G611" s="115">
        <v>1969</v>
      </c>
      <c r="H611" s="115" t="s">
        <v>125</v>
      </c>
      <c r="I611" s="115">
        <v>2.4231643530000002</v>
      </c>
      <c r="J611" s="115" t="s">
        <v>77</v>
      </c>
      <c r="K611" s="115">
        <f>INDEX(DatosProcesados!$A$1:$BF$101,MATCH(DataBase!A611,DatosProcesados!$A$1:$A$101,0),MATCH(DataBase!J611,DatosProcesados!$A$1:$BF$1,0))</f>
        <v>0</v>
      </c>
      <c r="L611" s="115" t="str">
        <f>INDEX(Modelo!$A$9:$D$89,MATCH(DataBase!$J611,Modelo!$A$9:$A$89,0),MATCH(DataBase!L$1,Modelo!$A$9:$D$9,0))</f>
        <v>Impacto económico y gobernanza</v>
      </c>
      <c r="M611" s="115" t="str">
        <f>INDEX(Modelo!$A$9:$D$89,MATCH(DataBase!$J611,Modelo!$A$9:$A$89,0),MATCH(DataBase!M$1,Modelo!$A$9:$D$9,0))</f>
        <v>Pilar 6</v>
      </c>
      <c r="N611" s="115" t="str">
        <f>INDEX(Modelo!$A$9:$D$89,MATCH(DataBase!$J611,Modelo!$A$9:$A$89,0),MATCH(DataBase!N$1,Modelo!$A$9:$D$9,0))</f>
        <v>scale</v>
      </c>
      <c r="O611" s="115" t="b">
        <f t="array" ref="O611">IF(N611="negativo",INDEX($AD$3:$AG$51,MATCH(1,($B611=$AD$3:$AD$51)*($J611=$AE$3:$AE$51),0),3),IF(N611="positivo",INDEX($AD$55:$AG$109,MATCH(1,($B611=$AD$55:$AD$109)*($J611=$AE$55:$AE$109),0),3)))</f>
        <v>0</v>
      </c>
      <c r="P611" s="115" t="b">
        <f t="array" ref="P611">IF(N611="negativo",INDEX($AD$3:$AG$51,MATCH(1,($B611=$AD$3:$AD$51)*($J611=$AE$3:$AE$51),0),4),IF(N611="positivo",INDEX($AD$55:$AG$109,MATCH(1,($B611=$AD$55:$AD$109)*($J611=$AE$55:$AE$109),0),4)))</f>
        <v>0</v>
      </c>
      <c r="Q611" s="115" t="str">
        <f>VLOOKUP(M611,Modelo!$A$2:$C$7,2,0)</f>
        <v>Impacto Económico, Social y Comunitario</v>
      </c>
      <c r="R611" s="118">
        <f t="array" ref="R611">INDEX(Modelo!$F$1:$H$37,MATCH(1,(DataBase!Q611=Modelo!$G$1:$G$37)*(DataBase!B611=Modelo!$F$1:$F$37),0),3)</f>
        <v>0.14285714285714285</v>
      </c>
      <c r="S611" s="115">
        <f t="shared" si="20"/>
        <v>0</v>
      </c>
      <c r="T611" s="115">
        <f t="shared" si="21"/>
        <v>0</v>
      </c>
    </row>
    <row r="612" spans="1:20" x14ac:dyDescent="0.3">
      <c r="A612" s="115" t="s">
        <v>207</v>
      </c>
      <c r="B612" s="115" t="s">
        <v>84</v>
      </c>
      <c r="C612" s="115" t="s">
        <v>103</v>
      </c>
      <c r="D612" s="115" t="s">
        <v>86</v>
      </c>
      <c r="E612" s="115" t="s">
        <v>87</v>
      </c>
      <c r="F612" s="115" t="s">
        <v>86</v>
      </c>
      <c r="G612" s="115">
        <v>1870</v>
      </c>
      <c r="H612" s="115" t="s">
        <v>125</v>
      </c>
      <c r="I612" s="115">
        <v>0</v>
      </c>
      <c r="J612" s="115" t="s">
        <v>77</v>
      </c>
      <c r="K612" s="115">
        <f>INDEX(DatosProcesados!$A$1:$BF$101,MATCH(DataBase!A612,DatosProcesados!$A$1:$A$101,0),MATCH(DataBase!J612,DatosProcesados!$A$1:$BF$1,0))</f>
        <v>1</v>
      </c>
      <c r="L612" s="115" t="str">
        <f>INDEX(Modelo!$A$9:$D$89,MATCH(DataBase!$J612,Modelo!$A$9:$A$89,0),MATCH(DataBase!L$1,Modelo!$A$9:$D$9,0))</f>
        <v>Impacto económico y gobernanza</v>
      </c>
      <c r="M612" s="115" t="str">
        <f>INDEX(Modelo!$A$9:$D$89,MATCH(DataBase!$J612,Modelo!$A$9:$A$89,0),MATCH(DataBase!M$1,Modelo!$A$9:$D$9,0))</f>
        <v>Pilar 6</v>
      </c>
      <c r="N612" s="115" t="str">
        <f>INDEX(Modelo!$A$9:$D$89,MATCH(DataBase!$J612,Modelo!$A$9:$A$89,0),MATCH(DataBase!N$1,Modelo!$A$9:$D$9,0))</f>
        <v>scale</v>
      </c>
      <c r="O612" s="115" t="b">
        <f t="array" ref="O612">IF(N612="negativo",INDEX($AD$3:$AG$51,MATCH(1,($B612=$AD$3:$AD$51)*($J612=$AE$3:$AE$51),0),3),IF(N612="positivo",INDEX($AD$55:$AG$109,MATCH(1,($B612=$AD$55:$AD$109)*($J612=$AE$55:$AE$109),0),3)))</f>
        <v>0</v>
      </c>
      <c r="P612" s="115" t="b">
        <f t="array" ref="P612">IF(N612="negativo",INDEX($AD$3:$AG$51,MATCH(1,($B612=$AD$3:$AD$51)*($J612=$AE$3:$AE$51),0),4),IF(N612="positivo",INDEX($AD$55:$AG$109,MATCH(1,($B612=$AD$55:$AD$109)*($J612=$AE$55:$AE$109),0),4)))</f>
        <v>0</v>
      </c>
      <c r="Q612" s="115" t="str">
        <f>VLOOKUP(M612,Modelo!$A$2:$C$7,2,0)</f>
        <v>Impacto Económico, Social y Comunitario</v>
      </c>
      <c r="R612" s="118">
        <f t="array" ref="R612">INDEX(Modelo!$F$1:$H$37,MATCH(1,(DataBase!Q612=Modelo!$G$1:$G$37)*(DataBase!B612=Modelo!$F$1:$F$37),0),3)</f>
        <v>0.11764705882352941</v>
      </c>
      <c r="S612" s="115">
        <f t="shared" si="20"/>
        <v>50</v>
      </c>
      <c r="T612" s="115">
        <f t="shared" si="21"/>
        <v>5.8823529411764701</v>
      </c>
    </row>
    <row r="613" spans="1:20" x14ac:dyDescent="0.3">
      <c r="A613" s="115" t="s">
        <v>204</v>
      </c>
      <c r="B613" s="115" t="s">
        <v>84</v>
      </c>
      <c r="C613" s="115" t="s">
        <v>103</v>
      </c>
      <c r="D613" s="115" t="s">
        <v>86</v>
      </c>
      <c r="E613" s="115" t="s">
        <v>87</v>
      </c>
      <c r="F613" s="115" t="s">
        <v>87</v>
      </c>
      <c r="G613" s="115">
        <v>1875</v>
      </c>
      <c r="H613" s="115" t="s">
        <v>125</v>
      </c>
      <c r="I613" s="115">
        <v>0</v>
      </c>
      <c r="J613" s="115" t="s">
        <v>77</v>
      </c>
      <c r="K613" s="115">
        <f>INDEX(DatosProcesados!$A$1:$BF$101,MATCH(DataBase!A613,DatosProcesados!$A$1:$A$101,0),MATCH(DataBase!J613,DatosProcesados!$A$1:$BF$1,0))</f>
        <v>1</v>
      </c>
      <c r="L613" s="115" t="str">
        <f>INDEX(Modelo!$A$9:$D$89,MATCH(DataBase!$J613,Modelo!$A$9:$A$89,0),MATCH(DataBase!L$1,Modelo!$A$9:$D$9,0))</f>
        <v>Impacto económico y gobernanza</v>
      </c>
      <c r="M613" s="115" t="str">
        <f>INDEX(Modelo!$A$9:$D$89,MATCH(DataBase!$J613,Modelo!$A$9:$A$89,0),MATCH(DataBase!M$1,Modelo!$A$9:$D$9,0))</f>
        <v>Pilar 6</v>
      </c>
      <c r="N613" s="115" t="str">
        <f>INDEX(Modelo!$A$9:$D$89,MATCH(DataBase!$J613,Modelo!$A$9:$A$89,0),MATCH(DataBase!N$1,Modelo!$A$9:$D$9,0))</f>
        <v>scale</v>
      </c>
      <c r="O613" s="115" t="b">
        <f t="array" ref="O613">IF(N613="negativo",INDEX($AD$3:$AG$51,MATCH(1,($B613=$AD$3:$AD$51)*($J613=$AE$3:$AE$51),0),3),IF(N613="positivo",INDEX($AD$55:$AG$109,MATCH(1,($B613=$AD$55:$AD$109)*($J613=$AE$55:$AE$109),0),3)))</f>
        <v>0</v>
      </c>
      <c r="P613" s="115" t="b">
        <f t="array" ref="P613">IF(N613="negativo",INDEX($AD$3:$AG$51,MATCH(1,($B613=$AD$3:$AD$51)*($J613=$AE$3:$AE$51),0),4),IF(N613="positivo",INDEX($AD$55:$AG$109,MATCH(1,($B613=$AD$55:$AD$109)*($J613=$AE$55:$AE$109),0),4)))</f>
        <v>0</v>
      </c>
      <c r="Q613" s="115" t="str">
        <f>VLOOKUP(M613,Modelo!$A$2:$C$7,2,0)</f>
        <v>Impacto Económico, Social y Comunitario</v>
      </c>
      <c r="R613" s="118">
        <f t="array" ref="R613">INDEX(Modelo!$F$1:$H$37,MATCH(1,(DataBase!Q613=Modelo!$G$1:$G$37)*(DataBase!B613=Modelo!$F$1:$F$37),0),3)</f>
        <v>0.11764705882352941</v>
      </c>
      <c r="S613" s="115">
        <f t="shared" si="20"/>
        <v>50</v>
      </c>
      <c r="T613" s="115">
        <f t="shared" si="21"/>
        <v>5.8823529411764701</v>
      </c>
    </row>
    <row r="614" spans="1:20" x14ac:dyDescent="0.3">
      <c r="A614" s="115" t="s">
        <v>226</v>
      </c>
      <c r="B614" s="115" t="s">
        <v>216</v>
      </c>
      <c r="C614" s="115" t="s">
        <v>103</v>
      </c>
      <c r="D614" s="115" t="s">
        <v>86</v>
      </c>
      <c r="E614" s="115" t="s">
        <v>86</v>
      </c>
      <c r="F614" s="115" t="s">
        <v>87</v>
      </c>
      <c r="G614" s="115">
        <v>1889</v>
      </c>
      <c r="H614" s="115" t="s">
        <v>125</v>
      </c>
      <c r="I614" s="115">
        <v>8.6157743510000007</v>
      </c>
      <c r="J614" s="115" t="s">
        <v>77</v>
      </c>
      <c r="K614" s="115">
        <f>INDEX(DatosProcesados!$A$1:$BF$101,MATCH(DataBase!A614,DatosProcesados!$A$1:$A$101,0),MATCH(DataBase!J614,DatosProcesados!$A$1:$BF$1,0))</f>
        <v>0</v>
      </c>
      <c r="L614" s="115" t="str">
        <f>INDEX(Modelo!$A$9:$D$89,MATCH(DataBase!$J614,Modelo!$A$9:$A$89,0),MATCH(DataBase!L$1,Modelo!$A$9:$D$9,0))</f>
        <v>Impacto económico y gobernanza</v>
      </c>
      <c r="M614" s="115" t="str">
        <f>INDEX(Modelo!$A$9:$D$89,MATCH(DataBase!$J614,Modelo!$A$9:$A$89,0),MATCH(DataBase!M$1,Modelo!$A$9:$D$9,0))</f>
        <v>Pilar 6</v>
      </c>
      <c r="N614" s="115" t="str">
        <f>INDEX(Modelo!$A$9:$D$89,MATCH(DataBase!$J614,Modelo!$A$9:$A$89,0),MATCH(DataBase!N$1,Modelo!$A$9:$D$9,0))</f>
        <v>scale</v>
      </c>
      <c r="O614" s="115" t="b">
        <f t="array" ref="O614">IF(N614="negativo",INDEX($AD$3:$AG$51,MATCH(1,($B614=$AD$3:$AD$51)*($J614=$AE$3:$AE$51),0),3),IF(N614="positivo",INDEX($AD$55:$AG$109,MATCH(1,($B614=$AD$55:$AD$109)*($J614=$AE$55:$AE$109),0),3)))</f>
        <v>0</v>
      </c>
      <c r="P614" s="115" t="b">
        <f t="array" ref="P614">IF(N614="negativo",INDEX($AD$3:$AG$51,MATCH(1,($B614=$AD$3:$AD$51)*($J614=$AE$3:$AE$51),0),4),IF(N614="positivo",INDEX($AD$55:$AG$109,MATCH(1,($B614=$AD$55:$AD$109)*($J614=$AE$55:$AE$109),0),4)))</f>
        <v>0</v>
      </c>
      <c r="Q614" s="115" t="str">
        <f>VLOOKUP(M614,Modelo!$A$2:$C$7,2,0)</f>
        <v>Impacto Económico, Social y Comunitario</v>
      </c>
      <c r="R614" s="118">
        <f t="array" ref="R614">INDEX(Modelo!$F$1:$H$37,MATCH(1,(DataBase!Q614=Modelo!$G$1:$G$37)*(DataBase!B614=Modelo!$F$1:$F$37),0),3)</f>
        <v>0.10526315789473684</v>
      </c>
      <c r="S614" s="115">
        <f t="shared" si="20"/>
        <v>0</v>
      </c>
      <c r="T614" s="115">
        <f t="shared" si="21"/>
        <v>0</v>
      </c>
    </row>
    <row r="615" spans="1:20" x14ac:dyDescent="0.3">
      <c r="A615" s="115" t="s">
        <v>287</v>
      </c>
      <c r="B615" s="115" t="s">
        <v>216</v>
      </c>
      <c r="C615" s="115" t="s">
        <v>103</v>
      </c>
      <c r="D615" s="115" t="s">
        <v>86</v>
      </c>
      <c r="E615" s="115" t="s">
        <v>86</v>
      </c>
      <c r="F615" s="115" t="s">
        <v>87</v>
      </c>
      <c r="G615" s="115">
        <v>2000</v>
      </c>
      <c r="H615" s="115" t="s">
        <v>125</v>
      </c>
      <c r="I615" s="115">
        <v>1.8730507999999999</v>
      </c>
      <c r="J615" s="115" t="s">
        <v>77</v>
      </c>
      <c r="K615" s="115">
        <f>INDEX(DatosProcesados!$A$1:$BF$101,MATCH(DataBase!A615,DatosProcesados!$A$1:$A$101,0),MATCH(DataBase!J615,DatosProcesados!$A$1:$BF$1,0))</f>
        <v>1</v>
      </c>
      <c r="L615" s="115" t="str">
        <f>INDEX(Modelo!$A$9:$D$89,MATCH(DataBase!$J615,Modelo!$A$9:$A$89,0),MATCH(DataBase!L$1,Modelo!$A$9:$D$9,0))</f>
        <v>Impacto económico y gobernanza</v>
      </c>
      <c r="M615" s="115" t="str">
        <f>INDEX(Modelo!$A$9:$D$89,MATCH(DataBase!$J615,Modelo!$A$9:$A$89,0),MATCH(DataBase!M$1,Modelo!$A$9:$D$9,0))</f>
        <v>Pilar 6</v>
      </c>
      <c r="N615" s="115" t="str">
        <f>INDEX(Modelo!$A$9:$D$89,MATCH(DataBase!$J615,Modelo!$A$9:$A$89,0),MATCH(DataBase!N$1,Modelo!$A$9:$D$9,0))</f>
        <v>scale</v>
      </c>
      <c r="O615" s="115" t="b">
        <f t="array" ref="O615">IF(N615="negativo",INDEX($AD$3:$AG$51,MATCH(1,($B615=$AD$3:$AD$51)*($J615=$AE$3:$AE$51),0),3),IF(N615="positivo",INDEX($AD$55:$AG$109,MATCH(1,($B615=$AD$55:$AD$109)*($J615=$AE$55:$AE$109),0),3)))</f>
        <v>0</v>
      </c>
      <c r="P615" s="115" t="b">
        <f t="array" ref="P615">IF(N615="negativo",INDEX($AD$3:$AG$51,MATCH(1,($B615=$AD$3:$AD$51)*($J615=$AE$3:$AE$51),0),4),IF(N615="positivo",INDEX($AD$55:$AG$109,MATCH(1,($B615=$AD$55:$AD$109)*($J615=$AE$55:$AE$109),0),4)))</f>
        <v>0</v>
      </c>
      <c r="Q615" s="115" t="str">
        <f>VLOOKUP(M615,Modelo!$A$2:$C$7,2,0)</f>
        <v>Impacto Económico, Social y Comunitario</v>
      </c>
      <c r="R615" s="118">
        <f t="array" ref="R615">INDEX(Modelo!$F$1:$H$37,MATCH(1,(DataBase!Q615=Modelo!$G$1:$G$37)*(DataBase!B615=Modelo!$F$1:$F$37),0),3)</f>
        <v>0.10526315789473684</v>
      </c>
      <c r="S615" s="115">
        <f t="shared" si="20"/>
        <v>50</v>
      </c>
      <c r="T615" s="115">
        <f t="shared" si="21"/>
        <v>5.2631578947368416</v>
      </c>
    </row>
    <row r="616" spans="1:20" x14ac:dyDescent="0.3">
      <c r="A616" s="115" t="s">
        <v>345</v>
      </c>
      <c r="B616" s="115" t="s">
        <v>313</v>
      </c>
      <c r="C616" s="115" t="s">
        <v>103</v>
      </c>
      <c r="D616" s="115" t="s">
        <v>86</v>
      </c>
      <c r="E616" s="115" t="s">
        <v>86</v>
      </c>
      <c r="F616" s="115" t="s">
        <v>86</v>
      </c>
      <c r="G616" s="115">
        <v>2004</v>
      </c>
      <c r="H616" s="115" t="s">
        <v>125</v>
      </c>
      <c r="I616" s="115">
        <v>4.5125503050000004</v>
      </c>
      <c r="J616" s="115" t="s">
        <v>77</v>
      </c>
      <c r="K616" s="115">
        <f>INDEX(DatosProcesados!$A$1:$BF$101,MATCH(DataBase!A616,DatosProcesados!$A$1:$A$101,0),MATCH(DataBase!J616,DatosProcesados!$A$1:$BF$1,0))</f>
        <v>0</v>
      </c>
      <c r="L616" s="115" t="str">
        <f>INDEX(Modelo!$A$9:$D$89,MATCH(DataBase!$J616,Modelo!$A$9:$A$89,0),MATCH(DataBase!L$1,Modelo!$A$9:$D$9,0))</f>
        <v>Impacto económico y gobernanza</v>
      </c>
      <c r="M616" s="115" t="str">
        <f>INDEX(Modelo!$A$9:$D$89,MATCH(DataBase!$J616,Modelo!$A$9:$A$89,0),MATCH(DataBase!M$1,Modelo!$A$9:$D$9,0))</f>
        <v>Pilar 6</v>
      </c>
      <c r="N616" s="115" t="str">
        <f>INDEX(Modelo!$A$9:$D$89,MATCH(DataBase!$J616,Modelo!$A$9:$A$89,0),MATCH(DataBase!N$1,Modelo!$A$9:$D$9,0))</f>
        <v>scale</v>
      </c>
      <c r="O616" s="115" t="b">
        <f t="array" ref="O616">IF(N616="negativo",INDEX($AD$3:$AG$51,MATCH(1,($B616=$AD$3:$AD$51)*($J616=$AE$3:$AE$51),0),3),IF(N616="positivo",INDEX($AD$55:$AG$109,MATCH(1,($B616=$AD$55:$AD$109)*($J616=$AE$55:$AE$109),0),3)))</f>
        <v>0</v>
      </c>
      <c r="P616" s="115" t="b">
        <f t="array" ref="P616">IF(N616="negativo",INDEX($AD$3:$AG$51,MATCH(1,($B616=$AD$3:$AD$51)*($J616=$AE$3:$AE$51),0),4),IF(N616="positivo",INDEX($AD$55:$AG$109,MATCH(1,($B616=$AD$55:$AD$109)*($J616=$AE$55:$AE$109),0),4)))</f>
        <v>0</v>
      </c>
      <c r="Q616" s="115" t="str">
        <f>VLOOKUP(M616,Modelo!$A$2:$C$7,2,0)</f>
        <v>Impacto Económico, Social y Comunitario</v>
      </c>
      <c r="R616" s="118">
        <f t="array" ref="R616">INDEX(Modelo!$F$1:$H$37,MATCH(1,(DataBase!Q616=Modelo!$G$1:$G$37)*(DataBase!B616=Modelo!$F$1:$F$37),0),3)</f>
        <v>0.11764705882352941</v>
      </c>
      <c r="S616" s="115">
        <f t="shared" si="20"/>
        <v>0</v>
      </c>
      <c r="T616" s="115">
        <f t="shared" si="21"/>
        <v>0</v>
      </c>
    </row>
    <row r="617" spans="1:20" x14ac:dyDescent="0.3">
      <c r="A617" s="115" t="s">
        <v>464</v>
      </c>
      <c r="B617" s="115" t="s">
        <v>407</v>
      </c>
      <c r="C617" s="115" t="s">
        <v>103</v>
      </c>
      <c r="D617" s="115" t="s">
        <v>86</v>
      </c>
      <c r="E617" s="115" t="s">
        <v>86</v>
      </c>
      <c r="F617" s="115" t="s">
        <v>87</v>
      </c>
      <c r="G617" s="115">
        <v>1990</v>
      </c>
      <c r="H617" s="115" t="s">
        <v>281</v>
      </c>
      <c r="I617" s="115">
        <v>0.89502277900000005</v>
      </c>
      <c r="J617" s="115" t="s">
        <v>77</v>
      </c>
      <c r="K617" s="115">
        <f>INDEX(DatosProcesados!$A$1:$BF$101,MATCH(DataBase!A617,DatosProcesados!$A$1:$A$101,0),MATCH(DataBase!J617,DatosProcesados!$A$1:$BF$1,0))</f>
        <v>0</v>
      </c>
      <c r="L617" s="115" t="str">
        <f>INDEX(Modelo!$A$9:$D$89,MATCH(DataBase!$J617,Modelo!$A$9:$A$89,0),MATCH(DataBase!L$1,Modelo!$A$9:$D$9,0))</f>
        <v>Impacto económico y gobernanza</v>
      </c>
      <c r="M617" s="115" t="str">
        <f>INDEX(Modelo!$A$9:$D$89,MATCH(DataBase!$J617,Modelo!$A$9:$A$89,0),MATCH(DataBase!M$1,Modelo!$A$9:$D$9,0))</f>
        <v>Pilar 6</v>
      </c>
      <c r="N617" s="115" t="str">
        <f>INDEX(Modelo!$A$9:$D$89,MATCH(DataBase!$J617,Modelo!$A$9:$A$89,0),MATCH(DataBase!N$1,Modelo!$A$9:$D$9,0))</f>
        <v>scale</v>
      </c>
      <c r="O617" s="115" t="b">
        <f t="array" ref="O617">IF(N617="negativo",INDEX($AD$3:$AG$51,MATCH(1,($B617=$AD$3:$AD$51)*($J617=$AE$3:$AE$51),0),3),IF(N617="positivo",INDEX($AD$55:$AG$109,MATCH(1,($B617=$AD$55:$AD$109)*($J617=$AE$55:$AE$109),0),3)))</f>
        <v>0</v>
      </c>
      <c r="P617" s="115" t="b">
        <f t="array" ref="P617">IF(N617="negativo",INDEX($AD$3:$AG$51,MATCH(1,($B617=$AD$3:$AD$51)*($J617=$AE$3:$AE$51),0),4),IF(N617="positivo",INDEX($AD$55:$AG$109,MATCH(1,($B617=$AD$55:$AD$109)*($J617=$AE$55:$AE$109),0),4)))</f>
        <v>0</v>
      </c>
      <c r="Q617" s="115" t="str">
        <f>VLOOKUP(M617,Modelo!$A$2:$C$7,2,0)</f>
        <v>Impacto Económico, Social y Comunitario</v>
      </c>
      <c r="R617" s="118">
        <f t="array" ref="R617">INDEX(Modelo!$F$1:$H$37,MATCH(1,(DataBase!Q617=Modelo!$G$1:$G$37)*(DataBase!B617=Modelo!$F$1:$F$37),0),3)</f>
        <v>0.15384615384615385</v>
      </c>
      <c r="S617" s="115">
        <f t="shared" si="20"/>
        <v>0</v>
      </c>
      <c r="T617" s="115">
        <f t="shared" si="21"/>
        <v>0</v>
      </c>
    </row>
    <row r="618" spans="1:20" x14ac:dyDescent="0.3">
      <c r="A618" s="115" t="s">
        <v>296</v>
      </c>
      <c r="B618" s="115" t="s">
        <v>216</v>
      </c>
      <c r="C618" s="115" t="s">
        <v>103</v>
      </c>
      <c r="D618" s="115" t="s">
        <v>86</v>
      </c>
      <c r="E618" s="115" t="s">
        <v>86</v>
      </c>
      <c r="F618" s="115" t="s">
        <v>87</v>
      </c>
      <c r="G618" s="115">
        <v>1944</v>
      </c>
      <c r="H618" s="115" t="s">
        <v>125</v>
      </c>
      <c r="I618" s="115">
        <v>1.7785578609999999</v>
      </c>
      <c r="J618" s="115" t="s">
        <v>77</v>
      </c>
      <c r="K618" s="115">
        <f>INDEX(DatosProcesados!$A$1:$BF$101,MATCH(DataBase!A618,DatosProcesados!$A$1:$A$101,0),MATCH(DataBase!J618,DatosProcesados!$A$1:$BF$1,0))</f>
        <v>2</v>
      </c>
      <c r="L618" s="115" t="str">
        <f>INDEX(Modelo!$A$9:$D$89,MATCH(DataBase!$J618,Modelo!$A$9:$A$89,0),MATCH(DataBase!L$1,Modelo!$A$9:$D$9,0))</f>
        <v>Impacto económico y gobernanza</v>
      </c>
      <c r="M618" s="115" t="str">
        <f>INDEX(Modelo!$A$9:$D$89,MATCH(DataBase!$J618,Modelo!$A$9:$A$89,0),MATCH(DataBase!M$1,Modelo!$A$9:$D$9,0))</f>
        <v>Pilar 6</v>
      </c>
      <c r="N618" s="115" t="str">
        <f>INDEX(Modelo!$A$9:$D$89,MATCH(DataBase!$J618,Modelo!$A$9:$A$89,0),MATCH(DataBase!N$1,Modelo!$A$9:$D$9,0))</f>
        <v>scale</v>
      </c>
      <c r="O618" s="115" t="b">
        <f t="array" ref="O618">IF(N618="negativo",INDEX($AD$3:$AG$51,MATCH(1,($B618=$AD$3:$AD$51)*($J618=$AE$3:$AE$51),0),3),IF(N618="positivo",INDEX($AD$55:$AG$109,MATCH(1,($B618=$AD$55:$AD$109)*($J618=$AE$55:$AE$109),0),3)))</f>
        <v>0</v>
      </c>
      <c r="P618" s="115" t="b">
        <f t="array" ref="P618">IF(N618="negativo",INDEX($AD$3:$AG$51,MATCH(1,($B618=$AD$3:$AD$51)*($J618=$AE$3:$AE$51),0),4),IF(N618="positivo",INDEX($AD$55:$AG$109,MATCH(1,($B618=$AD$55:$AD$109)*($J618=$AE$55:$AE$109),0),4)))</f>
        <v>0</v>
      </c>
      <c r="Q618" s="115" t="str">
        <f>VLOOKUP(M618,Modelo!$A$2:$C$7,2,0)</f>
        <v>Impacto Económico, Social y Comunitario</v>
      </c>
      <c r="R618" s="118">
        <f t="array" ref="R618">INDEX(Modelo!$F$1:$H$37,MATCH(1,(DataBase!Q618=Modelo!$G$1:$G$37)*(DataBase!B618=Modelo!$F$1:$F$37),0),3)</f>
        <v>0.10526315789473684</v>
      </c>
      <c r="S618" s="115">
        <f t="shared" si="20"/>
        <v>100</v>
      </c>
      <c r="T618" s="115">
        <f t="shared" si="21"/>
        <v>10.526315789473683</v>
      </c>
    </row>
    <row r="619" spans="1:20" x14ac:dyDescent="0.3">
      <c r="A619" s="115" t="s">
        <v>134</v>
      </c>
      <c r="B619" s="115" t="s">
        <v>84</v>
      </c>
      <c r="C619" s="115" t="s">
        <v>103</v>
      </c>
      <c r="D619" s="115" t="s">
        <v>86</v>
      </c>
      <c r="E619" s="115" t="s">
        <v>87</v>
      </c>
      <c r="F619" s="115" t="s">
        <v>87</v>
      </c>
      <c r="G619" s="115">
        <v>2001</v>
      </c>
      <c r="H619" s="115" t="s">
        <v>125</v>
      </c>
      <c r="I619" s="115">
        <v>6.5475670460000002</v>
      </c>
      <c r="J619" s="115" t="s">
        <v>77</v>
      </c>
      <c r="K619" s="115">
        <f>INDEX(DatosProcesados!$A$1:$BF$101,MATCH(DataBase!A619,DatosProcesados!$A$1:$A$101,0),MATCH(DataBase!J619,DatosProcesados!$A$1:$BF$1,0))</f>
        <v>2</v>
      </c>
      <c r="L619" s="115" t="str">
        <f>INDEX(Modelo!$A$9:$D$89,MATCH(DataBase!$J619,Modelo!$A$9:$A$89,0),MATCH(DataBase!L$1,Modelo!$A$9:$D$9,0))</f>
        <v>Impacto económico y gobernanza</v>
      </c>
      <c r="M619" s="115" t="str">
        <f>INDEX(Modelo!$A$9:$D$89,MATCH(DataBase!$J619,Modelo!$A$9:$A$89,0),MATCH(DataBase!M$1,Modelo!$A$9:$D$9,0))</f>
        <v>Pilar 6</v>
      </c>
      <c r="N619" s="115" t="str">
        <f>INDEX(Modelo!$A$9:$D$89,MATCH(DataBase!$J619,Modelo!$A$9:$A$89,0),MATCH(DataBase!N$1,Modelo!$A$9:$D$9,0))</f>
        <v>scale</v>
      </c>
      <c r="O619" s="115" t="b">
        <f t="array" ref="O619">IF(N619="negativo",INDEX($AD$3:$AG$51,MATCH(1,($B619=$AD$3:$AD$51)*($J619=$AE$3:$AE$51),0),3),IF(N619="positivo",INDEX($AD$55:$AG$109,MATCH(1,($B619=$AD$55:$AD$109)*($J619=$AE$55:$AE$109),0),3)))</f>
        <v>0</v>
      </c>
      <c r="P619" s="115" t="b">
        <f t="array" ref="P619">IF(N619="negativo",INDEX($AD$3:$AG$51,MATCH(1,($B619=$AD$3:$AD$51)*($J619=$AE$3:$AE$51),0),4),IF(N619="positivo",INDEX($AD$55:$AG$109,MATCH(1,($B619=$AD$55:$AD$109)*($J619=$AE$55:$AE$109),0),4)))</f>
        <v>0</v>
      </c>
      <c r="Q619" s="115" t="str">
        <f>VLOOKUP(M619,Modelo!$A$2:$C$7,2,0)</f>
        <v>Impacto Económico, Social y Comunitario</v>
      </c>
      <c r="R619" s="118">
        <f t="array" ref="R619">INDEX(Modelo!$F$1:$H$37,MATCH(1,(DataBase!Q619=Modelo!$G$1:$G$37)*(DataBase!B619=Modelo!$F$1:$F$37),0),3)</f>
        <v>0.11764705882352941</v>
      </c>
      <c r="S619" s="115">
        <f t="shared" si="20"/>
        <v>100</v>
      </c>
      <c r="T619" s="115">
        <f t="shared" si="21"/>
        <v>11.76470588235294</v>
      </c>
    </row>
    <row r="620" spans="1:20" x14ac:dyDescent="0.3">
      <c r="A620" s="115" t="s">
        <v>290</v>
      </c>
      <c r="B620" s="115" t="s">
        <v>216</v>
      </c>
      <c r="C620" s="115" t="s">
        <v>103</v>
      </c>
      <c r="D620" s="115" t="s">
        <v>86</v>
      </c>
      <c r="E620" s="115" t="s">
        <v>87</v>
      </c>
      <c r="F620" s="115" t="s">
        <v>87</v>
      </c>
      <c r="G620" s="115">
        <v>1934</v>
      </c>
      <c r="H620" s="115" t="s">
        <v>125</v>
      </c>
      <c r="I620" s="115">
        <v>1.84479215</v>
      </c>
      <c r="J620" s="115" t="s">
        <v>77</v>
      </c>
      <c r="K620" s="115">
        <f>INDEX(DatosProcesados!$A$1:$BF$101,MATCH(DataBase!A620,DatosProcesados!$A$1:$A$101,0),MATCH(DataBase!J620,DatosProcesados!$A$1:$BF$1,0))</f>
        <v>2</v>
      </c>
      <c r="L620" s="115" t="str">
        <f>INDEX(Modelo!$A$9:$D$89,MATCH(DataBase!$J620,Modelo!$A$9:$A$89,0),MATCH(DataBase!L$1,Modelo!$A$9:$D$9,0))</f>
        <v>Impacto económico y gobernanza</v>
      </c>
      <c r="M620" s="115" t="str">
        <f>INDEX(Modelo!$A$9:$D$89,MATCH(DataBase!$J620,Modelo!$A$9:$A$89,0),MATCH(DataBase!M$1,Modelo!$A$9:$D$9,0))</f>
        <v>Pilar 6</v>
      </c>
      <c r="N620" s="115" t="str">
        <f>INDEX(Modelo!$A$9:$D$89,MATCH(DataBase!$J620,Modelo!$A$9:$A$89,0),MATCH(DataBase!N$1,Modelo!$A$9:$D$9,0))</f>
        <v>scale</v>
      </c>
      <c r="O620" s="115" t="b">
        <f t="array" ref="O620">IF(N620="negativo",INDEX($AD$3:$AG$51,MATCH(1,($B620=$AD$3:$AD$51)*($J620=$AE$3:$AE$51),0),3),IF(N620="positivo",INDEX($AD$55:$AG$109,MATCH(1,($B620=$AD$55:$AD$109)*($J620=$AE$55:$AE$109),0),3)))</f>
        <v>0</v>
      </c>
      <c r="P620" s="115" t="b">
        <f t="array" ref="P620">IF(N620="negativo",INDEX($AD$3:$AG$51,MATCH(1,($B620=$AD$3:$AD$51)*($J620=$AE$3:$AE$51),0),4),IF(N620="positivo",INDEX($AD$55:$AG$109,MATCH(1,($B620=$AD$55:$AD$109)*($J620=$AE$55:$AE$109),0),4)))</f>
        <v>0</v>
      </c>
      <c r="Q620" s="115" t="str">
        <f>VLOOKUP(M620,Modelo!$A$2:$C$7,2,0)</f>
        <v>Impacto Económico, Social y Comunitario</v>
      </c>
      <c r="R620" s="118">
        <f t="array" ref="R620">INDEX(Modelo!$F$1:$H$37,MATCH(1,(DataBase!Q620=Modelo!$G$1:$G$37)*(DataBase!B620=Modelo!$F$1:$F$37),0),3)</f>
        <v>0.10526315789473684</v>
      </c>
      <c r="S620" s="115">
        <f t="shared" si="20"/>
        <v>100</v>
      </c>
      <c r="T620" s="115">
        <f t="shared" si="21"/>
        <v>10.526315789473683</v>
      </c>
    </row>
    <row r="621" spans="1:20" x14ac:dyDescent="0.3">
      <c r="A621" s="115" t="s">
        <v>346</v>
      </c>
      <c r="B621" s="115" t="s">
        <v>313</v>
      </c>
      <c r="C621" s="115" t="s">
        <v>103</v>
      </c>
      <c r="D621" s="115" t="s">
        <v>87</v>
      </c>
      <c r="E621" s="115" t="s">
        <v>87</v>
      </c>
      <c r="F621" s="115" t="s">
        <v>87</v>
      </c>
      <c r="G621" s="115">
        <v>1960</v>
      </c>
      <c r="H621" s="115" t="s">
        <v>177</v>
      </c>
      <c r="I621" s="115">
        <v>4.2128666020000001</v>
      </c>
      <c r="J621" s="115" t="s">
        <v>77</v>
      </c>
      <c r="K621" s="115">
        <f>INDEX(DatosProcesados!$A$1:$BF$101,MATCH(DataBase!A621,DatosProcesados!$A$1:$A$101,0),MATCH(DataBase!J621,DatosProcesados!$A$1:$BF$1,0))</f>
        <v>2</v>
      </c>
      <c r="L621" s="115" t="str">
        <f>INDEX(Modelo!$A$9:$D$89,MATCH(DataBase!$J621,Modelo!$A$9:$A$89,0),MATCH(DataBase!L$1,Modelo!$A$9:$D$9,0))</f>
        <v>Impacto económico y gobernanza</v>
      </c>
      <c r="M621" s="115" t="str">
        <f>INDEX(Modelo!$A$9:$D$89,MATCH(DataBase!$J621,Modelo!$A$9:$A$89,0),MATCH(DataBase!M$1,Modelo!$A$9:$D$9,0))</f>
        <v>Pilar 6</v>
      </c>
      <c r="N621" s="115" t="str">
        <f>INDEX(Modelo!$A$9:$D$89,MATCH(DataBase!$J621,Modelo!$A$9:$A$89,0),MATCH(DataBase!N$1,Modelo!$A$9:$D$9,0))</f>
        <v>scale</v>
      </c>
      <c r="O621" s="115" t="b">
        <f t="array" ref="O621">IF(N621="negativo",INDEX($AD$3:$AG$51,MATCH(1,($B621=$AD$3:$AD$51)*($J621=$AE$3:$AE$51),0),3),IF(N621="positivo",INDEX($AD$55:$AG$109,MATCH(1,($B621=$AD$55:$AD$109)*($J621=$AE$55:$AE$109),0),3)))</f>
        <v>0</v>
      </c>
      <c r="P621" s="115" t="b">
        <f t="array" ref="P621">IF(N621="negativo",INDEX($AD$3:$AG$51,MATCH(1,($B621=$AD$3:$AD$51)*($J621=$AE$3:$AE$51),0),4),IF(N621="positivo",INDEX($AD$55:$AG$109,MATCH(1,($B621=$AD$55:$AD$109)*($J621=$AE$55:$AE$109),0),4)))</f>
        <v>0</v>
      </c>
      <c r="Q621" s="115" t="str">
        <f>VLOOKUP(M621,Modelo!$A$2:$C$7,2,0)</f>
        <v>Impacto Económico, Social y Comunitario</v>
      </c>
      <c r="R621" s="118">
        <f t="array" ref="R621">INDEX(Modelo!$F$1:$H$37,MATCH(1,(DataBase!Q621=Modelo!$G$1:$G$37)*(DataBase!B621=Modelo!$F$1:$F$37),0),3)</f>
        <v>0.11764705882352941</v>
      </c>
      <c r="S621" s="115">
        <f t="shared" si="20"/>
        <v>100</v>
      </c>
      <c r="T621" s="115">
        <f t="shared" si="21"/>
        <v>11.76470588235294</v>
      </c>
    </row>
    <row r="622" spans="1:20" x14ac:dyDescent="0.3">
      <c r="A622" s="115" t="s">
        <v>124</v>
      </c>
      <c r="B622" s="115" t="s">
        <v>84</v>
      </c>
      <c r="C622" s="115" t="s">
        <v>97</v>
      </c>
      <c r="D622" s="115" t="s">
        <v>86</v>
      </c>
      <c r="E622" s="115" t="s">
        <v>86</v>
      </c>
      <c r="F622" s="115" t="s">
        <v>86</v>
      </c>
      <c r="G622" s="115">
        <v>2012</v>
      </c>
      <c r="H622" s="115" t="s">
        <v>125</v>
      </c>
      <c r="I622" s="115">
        <v>9.9777362400000005</v>
      </c>
      <c r="J622" s="115" t="s">
        <v>77</v>
      </c>
      <c r="K622" s="115">
        <f>INDEX(DatosProcesados!$A$1:$BF$101,MATCH(DataBase!A622,DatosProcesados!$A$1:$A$101,0),MATCH(DataBase!J622,DatosProcesados!$A$1:$BF$1,0))</f>
        <v>2</v>
      </c>
      <c r="L622" s="115" t="str">
        <f>INDEX(Modelo!$A$9:$D$89,MATCH(DataBase!$J622,Modelo!$A$9:$A$89,0),MATCH(DataBase!L$1,Modelo!$A$9:$D$9,0))</f>
        <v>Impacto económico y gobernanza</v>
      </c>
      <c r="M622" s="115" t="str">
        <f>INDEX(Modelo!$A$9:$D$89,MATCH(DataBase!$J622,Modelo!$A$9:$A$89,0),MATCH(DataBase!M$1,Modelo!$A$9:$D$9,0))</f>
        <v>Pilar 6</v>
      </c>
      <c r="N622" s="115" t="str">
        <f>INDEX(Modelo!$A$9:$D$89,MATCH(DataBase!$J622,Modelo!$A$9:$A$89,0),MATCH(DataBase!N$1,Modelo!$A$9:$D$9,0))</f>
        <v>scale</v>
      </c>
      <c r="O622" s="115" t="b">
        <f t="array" ref="O622">IF(N622="negativo",INDEX($AD$3:$AG$51,MATCH(1,($B622=$AD$3:$AD$51)*($J622=$AE$3:$AE$51),0),3),IF(N622="positivo",INDEX($AD$55:$AG$109,MATCH(1,($B622=$AD$55:$AD$109)*($J622=$AE$55:$AE$109),0),3)))</f>
        <v>0</v>
      </c>
      <c r="P622" s="115" t="b">
        <f t="array" ref="P622">IF(N622="negativo",INDEX($AD$3:$AG$51,MATCH(1,($B622=$AD$3:$AD$51)*($J622=$AE$3:$AE$51),0),4),IF(N622="positivo",INDEX($AD$55:$AG$109,MATCH(1,($B622=$AD$55:$AD$109)*($J622=$AE$55:$AE$109),0),4)))</f>
        <v>0</v>
      </c>
      <c r="Q622" s="115" t="str">
        <f>VLOOKUP(M622,Modelo!$A$2:$C$7,2,0)</f>
        <v>Impacto Económico, Social y Comunitario</v>
      </c>
      <c r="R622" s="118">
        <f t="array" ref="R622">INDEX(Modelo!$F$1:$H$37,MATCH(1,(DataBase!Q622=Modelo!$G$1:$G$37)*(DataBase!B622=Modelo!$F$1:$F$37),0),3)</f>
        <v>0.11764705882352941</v>
      </c>
      <c r="S622" s="115">
        <f t="shared" si="20"/>
        <v>100</v>
      </c>
      <c r="T622" s="115">
        <f t="shared" si="21"/>
        <v>11.76470588235294</v>
      </c>
    </row>
    <row r="623" spans="1:20" x14ac:dyDescent="0.3">
      <c r="A623" s="115" t="s">
        <v>414</v>
      </c>
      <c r="B623" s="115" t="s">
        <v>407</v>
      </c>
      <c r="C623" s="115" t="s">
        <v>103</v>
      </c>
      <c r="D623" s="115" t="s">
        <v>86</v>
      </c>
      <c r="E623" s="115" t="s">
        <v>86</v>
      </c>
      <c r="F623" s="115" t="s">
        <v>87</v>
      </c>
      <c r="G623" s="115">
        <v>1976</v>
      </c>
      <c r="H623" s="115" t="s">
        <v>415</v>
      </c>
      <c r="I623" s="115">
        <v>6.0471020830000004</v>
      </c>
      <c r="J623" s="115" t="s">
        <v>77</v>
      </c>
      <c r="K623" s="115">
        <f>INDEX(DatosProcesados!$A$1:$BF$101,MATCH(DataBase!A623,DatosProcesados!$A$1:$A$101,0),MATCH(DataBase!J623,DatosProcesados!$A$1:$BF$1,0))</f>
        <v>0</v>
      </c>
      <c r="L623" s="115" t="str">
        <f>INDEX(Modelo!$A$9:$D$89,MATCH(DataBase!$J623,Modelo!$A$9:$A$89,0),MATCH(DataBase!L$1,Modelo!$A$9:$D$9,0))</f>
        <v>Impacto económico y gobernanza</v>
      </c>
      <c r="M623" s="115" t="str">
        <f>INDEX(Modelo!$A$9:$D$89,MATCH(DataBase!$J623,Modelo!$A$9:$A$89,0),MATCH(DataBase!M$1,Modelo!$A$9:$D$9,0))</f>
        <v>Pilar 6</v>
      </c>
      <c r="N623" s="115" t="str">
        <f>INDEX(Modelo!$A$9:$D$89,MATCH(DataBase!$J623,Modelo!$A$9:$A$89,0),MATCH(DataBase!N$1,Modelo!$A$9:$D$9,0))</f>
        <v>scale</v>
      </c>
      <c r="O623" s="115" t="b">
        <f t="array" ref="O623">IF(N623="negativo",INDEX($AD$3:$AG$51,MATCH(1,($B623=$AD$3:$AD$51)*($J623=$AE$3:$AE$51),0),3),IF(N623="positivo",INDEX($AD$55:$AG$109,MATCH(1,($B623=$AD$55:$AD$109)*($J623=$AE$55:$AE$109),0),3)))</f>
        <v>0</v>
      </c>
      <c r="P623" s="115" t="b">
        <f t="array" ref="P623">IF(N623="negativo",INDEX($AD$3:$AG$51,MATCH(1,($B623=$AD$3:$AD$51)*($J623=$AE$3:$AE$51),0),4),IF(N623="positivo",INDEX($AD$55:$AG$109,MATCH(1,($B623=$AD$55:$AD$109)*($J623=$AE$55:$AE$109),0),4)))</f>
        <v>0</v>
      </c>
      <c r="Q623" s="115" t="str">
        <f>VLOOKUP(M623,Modelo!$A$2:$C$7,2,0)</f>
        <v>Impacto Económico, Social y Comunitario</v>
      </c>
      <c r="R623" s="118">
        <f t="array" ref="R623">INDEX(Modelo!$F$1:$H$37,MATCH(1,(DataBase!Q623=Modelo!$G$1:$G$37)*(DataBase!B623=Modelo!$F$1:$F$37),0),3)</f>
        <v>0.15384615384615385</v>
      </c>
      <c r="S623" s="115">
        <f t="shared" si="20"/>
        <v>0</v>
      </c>
      <c r="T623" s="115">
        <f t="shared" si="21"/>
        <v>0</v>
      </c>
    </row>
    <row r="624" spans="1:20" x14ac:dyDescent="0.3">
      <c r="A624" s="115" t="s">
        <v>337</v>
      </c>
      <c r="B624" s="115" t="s">
        <v>313</v>
      </c>
      <c r="C624" s="115" t="s">
        <v>103</v>
      </c>
      <c r="D624" s="115" t="s">
        <v>86</v>
      </c>
      <c r="E624" s="115" t="s">
        <v>86</v>
      </c>
      <c r="F624" s="115" t="s">
        <v>87</v>
      </c>
      <c r="G624" s="115">
        <v>1879</v>
      </c>
      <c r="H624" s="115" t="s">
        <v>244</v>
      </c>
      <c r="I624" s="115">
        <v>5.8689859999999996</v>
      </c>
      <c r="J624" s="115" t="s">
        <v>77</v>
      </c>
      <c r="K624" s="115">
        <f>INDEX(DatosProcesados!$A$1:$BF$101,MATCH(DataBase!A624,DatosProcesados!$A$1:$A$101,0),MATCH(DataBase!J624,DatosProcesados!$A$1:$BF$1,0))</f>
        <v>0</v>
      </c>
      <c r="L624" s="115" t="str">
        <f>INDEX(Modelo!$A$9:$D$89,MATCH(DataBase!$J624,Modelo!$A$9:$A$89,0),MATCH(DataBase!L$1,Modelo!$A$9:$D$9,0))</f>
        <v>Impacto económico y gobernanza</v>
      </c>
      <c r="M624" s="115" t="str">
        <f>INDEX(Modelo!$A$9:$D$89,MATCH(DataBase!$J624,Modelo!$A$9:$A$89,0),MATCH(DataBase!M$1,Modelo!$A$9:$D$9,0))</f>
        <v>Pilar 6</v>
      </c>
      <c r="N624" s="115" t="str">
        <f>INDEX(Modelo!$A$9:$D$89,MATCH(DataBase!$J624,Modelo!$A$9:$A$89,0),MATCH(DataBase!N$1,Modelo!$A$9:$D$9,0))</f>
        <v>scale</v>
      </c>
      <c r="O624" s="115" t="b">
        <f t="array" ref="O624">IF(N624="negativo",INDEX($AD$3:$AG$51,MATCH(1,($B624=$AD$3:$AD$51)*($J624=$AE$3:$AE$51),0),3),IF(N624="positivo",INDEX($AD$55:$AG$109,MATCH(1,($B624=$AD$55:$AD$109)*($J624=$AE$55:$AE$109),0),3)))</f>
        <v>0</v>
      </c>
      <c r="P624" s="115" t="b">
        <f t="array" ref="P624">IF(N624="negativo",INDEX($AD$3:$AG$51,MATCH(1,($B624=$AD$3:$AD$51)*($J624=$AE$3:$AE$51),0),4),IF(N624="positivo",INDEX($AD$55:$AG$109,MATCH(1,($B624=$AD$55:$AD$109)*($J624=$AE$55:$AE$109),0),4)))</f>
        <v>0</v>
      </c>
      <c r="Q624" s="115" t="str">
        <f>VLOOKUP(M624,Modelo!$A$2:$C$7,2,0)</f>
        <v>Impacto Económico, Social y Comunitario</v>
      </c>
      <c r="R624" s="118">
        <f t="array" ref="R624">INDEX(Modelo!$F$1:$H$37,MATCH(1,(DataBase!Q624=Modelo!$G$1:$G$37)*(DataBase!B624=Modelo!$F$1:$F$37),0),3)</f>
        <v>0.11764705882352941</v>
      </c>
      <c r="S624" s="115">
        <f t="shared" si="20"/>
        <v>0</v>
      </c>
      <c r="T624" s="115">
        <f t="shared" si="21"/>
        <v>0</v>
      </c>
    </row>
    <row r="625" spans="1:20" x14ac:dyDescent="0.3">
      <c r="A625" s="115" t="s">
        <v>373</v>
      </c>
      <c r="B625" s="115" t="s">
        <v>313</v>
      </c>
      <c r="C625" s="115" t="s">
        <v>103</v>
      </c>
      <c r="D625" s="115" t="s">
        <v>87</v>
      </c>
      <c r="E625" s="115" t="s">
        <v>86</v>
      </c>
      <c r="F625" s="115" t="s">
        <v>86</v>
      </c>
      <c r="G625" s="115">
        <v>1997</v>
      </c>
      <c r="H625" s="115" t="s">
        <v>125</v>
      </c>
      <c r="I625" s="115">
        <v>1.9766409730000001</v>
      </c>
      <c r="J625" s="115" t="s">
        <v>77</v>
      </c>
      <c r="K625" s="115">
        <f>INDEX(DatosProcesados!$A$1:$BF$101,MATCH(DataBase!A625,DatosProcesados!$A$1:$A$101,0),MATCH(DataBase!J625,DatosProcesados!$A$1:$BF$1,0))</f>
        <v>0</v>
      </c>
      <c r="L625" s="115" t="str">
        <f>INDEX(Modelo!$A$9:$D$89,MATCH(DataBase!$J625,Modelo!$A$9:$A$89,0),MATCH(DataBase!L$1,Modelo!$A$9:$D$9,0))</f>
        <v>Impacto económico y gobernanza</v>
      </c>
      <c r="M625" s="115" t="str">
        <f>INDEX(Modelo!$A$9:$D$89,MATCH(DataBase!$J625,Modelo!$A$9:$A$89,0),MATCH(DataBase!M$1,Modelo!$A$9:$D$9,0))</f>
        <v>Pilar 6</v>
      </c>
      <c r="N625" s="115" t="str">
        <f>INDEX(Modelo!$A$9:$D$89,MATCH(DataBase!$J625,Modelo!$A$9:$A$89,0),MATCH(DataBase!N$1,Modelo!$A$9:$D$9,0))</f>
        <v>scale</v>
      </c>
      <c r="O625" s="115" t="b">
        <f t="array" ref="O625">IF(N625="negativo",INDEX($AD$3:$AG$51,MATCH(1,($B625=$AD$3:$AD$51)*($J625=$AE$3:$AE$51),0),3),IF(N625="positivo",INDEX($AD$55:$AG$109,MATCH(1,($B625=$AD$55:$AD$109)*($J625=$AE$55:$AE$109),0),3)))</f>
        <v>0</v>
      </c>
      <c r="P625" s="115" t="b">
        <f t="array" ref="P625">IF(N625="negativo",INDEX($AD$3:$AG$51,MATCH(1,($B625=$AD$3:$AD$51)*($J625=$AE$3:$AE$51),0),4),IF(N625="positivo",INDEX($AD$55:$AG$109,MATCH(1,($B625=$AD$55:$AD$109)*($J625=$AE$55:$AE$109),0),4)))</f>
        <v>0</v>
      </c>
      <c r="Q625" s="115" t="str">
        <f>VLOOKUP(M625,Modelo!$A$2:$C$7,2,0)</f>
        <v>Impacto Económico, Social y Comunitario</v>
      </c>
      <c r="R625" s="118">
        <f t="array" ref="R625">INDEX(Modelo!$F$1:$H$37,MATCH(1,(DataBase!Q625=Modelo!$G$1:$G$37)*(DataBase!B625=Modelo!$F$1:$F$37),0),3)</f>
        <v>0.11764705882352941</v>
      </c>
      <c r="S625" s="115">
        <f t="shared" si="20"/>
        <v>0</v>
      </c>
      <c r="T625" s="115">
        <f t="shared" si="21"/>
        <v>0</v>
      </c>
    </row>
    <row r="626" spans="1:20" x14ac:dyDescent="0.3">
      <c r="A626" s="115" t="s">
        <v>102</v>
      </c>
      <c r="B626" s="115" t="s">
        <v>84</v>
      </c>
      <c r="C626" s="115" t="s">
        <v>103</v>
      </c>
      <c r="D626" s="115" t="s">
        <v>86</v>
      </c>
      <c r="E626" s="115" t="s">
        <v>86</v>
      </c>
      <c r="F626" s="115" t="s">
        <v>87</v>
      </c>
      <c r="G626" s="115">
        <v>2003</v>
      </c>
      <c r="H626" s="115" t="s">
        <v>104</v>
      </c>
      <c r="I626" s="115">
        <v>15.602099798999999</v>
      </c>
      <c r="J626" s="115" t="s">
        <v>77</v>
      </c>
      <c r="K626" s="115">
        <f>INDEX(DatosProcesados!$A$1:$BF$101,MATCH(DataBase!A626,DatosProcesados!$A$1:$A$101,0),MATCH(DataBase!J626,DatosProcesados!$A$1:$BF$1,0))</f>
        <v>1</v>
      </c>
      <c r="L626" s="115" t="str">
        <f>INDEX(Modelo!$A$9:$D$89,MATCH(DataBase!$J626,Modelo!$A$9:$A$89,0),MATCH(DataBase!L$1,Modelo!$A$9:$D$9,0))</f>
        <v>Impacto económico y gobernanza</v>
      </c>
      <c r="M626" s="115" t="str">
        <f>INDEX(Modelo!$A$9:$D$89,MATCH(DataBase!$J626,Modelo!$A$9:$A$89,0),MATCH(DataBase!M$1,Modelo!$A$9:$D$9,0))</f>
        <v>Pilar 6</v>
      </c>
      <c r="N626" s="115" t="str">
        <f>INDEX(Modelo!$A$9:$D$89,MATCH(DataBase!$J626,Modelo!$A$9:$A$89,0),MATCH(DataBase!N$1,Modelo!$A$9:$D$9,0))</f>
        <v>scale</v>
      </c>
      <c r="O626" s="115" t="b">
        <f t="array" ref="O626">IF(N626="negativo",INDEX($AD$3:$AG$51,MATCH(1,($B626=$AD$3:$AD$51)*($J626=$AE$3:$AE$51),0),3),IF(N626="positivo",INDEX($AD$55:$AG$109,MATCH(1,($B626=$AD$55:$AD$109)*($J626=$AE$55:$AE$109),0),3)))</f>
        <v>0</v>
      </c>
      <c r="P626" s="115" t="b">
        <f t="array" ref="P626">IF(N626="negativo",INDEX($AD$3:$AG$51,MATCH(1,($B626=$AD$3:$AD$51)*($J626=$AE$3:$AE$51),0),4),IF(N626="positivo",INDEX($AD$55:$AG$109,MATCH(1,($B626=$AD$55:$AD$109)*($J626=$AE$55:$AE$109),0),4)))</f>
        <v>0</v>
      </c>
      <c r="Q626" s="115" t="str">
        <f>VLOOKUP(M626,Modelo!$A$2:$C$7,2,0)</f>
        <v>Impacto Económico, Social y Comunitario</v>
      </c>
      <c r="R626" s="118">
        <f t="array" ref="R626">INDEX(Modelo!$F$1:$H$37,MATCH(1,(DataBase!Q626=Modelo!$G$1:$G$37)*(DataBase!B626=Modelo!$F$1:$F$37),0),3)</f>
        <v>0.11764705882352941</v>
      </c>
      <c r="S626" s="115">
        <f t="shared" si="20"/>
        <v>50</v>
      </c>
      <c r="T626" s="115">
        <f t="shared" si="21"/>
        <v>5.8823529411764701</v>
      </c>
    </row>
    <row r="627" spans="1:20" x14ac:dyDescent="0.3">
      <c r="A627" s="115" t="s">
        <v>228</v>
      </c>
      <c r="B627" s="115" t="s">
        <v>216</v>
      </c>
      <c r="C627" s="115" t="s">
        <v>97</v>
      </c>
      <c r="D627" s="115" t="s">
        <v>86</v>
      </c>
      <c r="E627" s="115" t="s">
        <v>87</v>
      </c>
      <c r="F627" s="115" t="s">
        <v>87</v>
      </c>
      <c r="G627" s="115">
        <v>1991</v>
      </c>
      <c r="H627" s="115" t="s">
        <v>229</v>
      </c>
      <c r="I627" s="115">
        <v>5.1614047279999999</v>
      </c>
      <c r="J627" s="115" t="s">
        <v>77</v>
      </c>
      <c r="K627" s="115">
        <f>INDEX(DatosProcesados!$A$1:$BF$101,MATCH(DataBase!A627,DatosProcesados!$A$1:$A$101,0),MATCH(DataBase!J627,DatosProcesados!$A$1:$BF$1,0))</f>
        <v>2</v>
      </c>
      <c r="L627" s="115" t="str">
        <f>INDEX(Modelo!$A$9:$D$89,MATCH(DataBase!$J627,Modelo!$A$9:$A$89,0),MATCH(DataBase!L$1,Modelo!$A$9:$D$9,0))</f>
        <v>Impacto económico y gobernanza</v>
      </c>
      <c r="M627" s="115" t="str">
        <f>INDEX(Modelo!$A$9:$D$89,MATCH(DataBase!$J627,Modelo!$A$9:$A$89,0),MATCH(DataBase!M$1,Modelo!$A$9:$D$9,0))</f>
        <v>Pilar 6</v>
      </c>
      <c r="N627" s="115" t="str">
        <f>INDEX(Modelo!$A$9:$D$89,MATCH(DataBase!$J627,Modelo!$A$9:$A$89,0),MATCH(DataBase!N$1,Modelo!$A$9:$D$9,0))</f>
        <v>scale</v>
      </c>
      <c r="O627" s="115" t="b">
        <f t="array" ref="O627">IF(N627="negativo",INDEX($AD$3:$AG$51,MATCH(1,($B627=$AD$3:$AD$51)*($J627=$AE$3:$AE$51),0),3),IF(N627="positivo",INDEX($AD$55:$AG$109,MATCH(1,($B627=$AD$55:$AD$109)*($J627=$AE$55:$AE$109),0),3)))</f>
        <v>0</v>
      </c>
      <c r="P627" s="115" t="b">
        <f t="array" ref="P627">IF(N627="negativo",INDEX($AD$3:$AG$51,MATCH(1,($B627=$AD$3:$AD$51)*($J627=$AE$3:$AE$51),0),4),IF(N627="positivo",INDEX($AD$55:$AG$109,MATCH(1,($B627=$AD$55:$AD$109)*($J627=$AE$55:$AE$109),0),4)))</f>
        <v>0</v>
      </c>
      <c r="Q627" s="115" t="str">
        <f>VLOOKUP(M627,Modelo!$A$2:$C$7,2,0)</f>
        <v>Impacto Económico, Social y Comunitario</v>
      </c>
      <c r="R627" s="118">
        <f t="array" ref="R627">INDEX(Modelo!$F$1:$H$37,MATCH(1,(DataBase!Q627=Modelo!$G$1:$G$37)*(DataBase!B627=Modelo!$F$1:$F$37),0),3)</f>
        <v>0.10526315789473684</v>
      </c>
      <c r="S627" s="115">
        <f t="shared" si="20"/>
        <v>100</v>
      </c>
      <c r="T627" s="115">
        <f t="shared" si="21"/>
        <v>10.526315789473683</v>
      </c>
    </row>
    <row r="628" spans="1:20" x14ac:dyDescent="0.3">
      <c r="A628" s="115" t="s">
        <v>261</v>
      </c>
      <c r="B628" s="115" t="s">
        <v>216</v>
      </c>
      <c r="C628" s="115" t="s">
        <v>103</v>
      </c>
      <c r="D628" s="115" t="s">
        <v>86</v>
      </c>
      <c r="E628" s="115" t="s">
        <v>87</v>
      </c>
      <c r="F628" s="115" t="s">
        <v>87</v>
      </c>
      <c r="G628" s="115">
        <v>1806</v>
      </c>
      <c r="H628" s="115" t="s">
        <v>244</v>
      </c>
      <c r="I628" s="115">
        <v>2.382092359</v>
      </c>
      <c r="J628" s="115" t="s">
        <v>77</v>
      </c>
      <c r="K628" s="115">
        <f>INDEX(DatosProcesados!$A$1:$BF$101,MATCH(DataBase!A628,DatosProcesados!$A$1:$A$101,0),MATCH(DataBase!J628,DatosProcesados!$A$1:$BF$1,0))</f>
        <v>1</v>
      </c>
      <c r="L628" s="115" t="str">
        <f>INDEX(Modelo!$A$9:$D$89,MATCH(DataBase!$J628,Modelo!$A$9:$A$89,0),MATCH(DataBase!L$1,Modelo!$A$9:$D$9,0))</f>
        <v>Impacto económico y gobernanza</v>
      </c>
      <c r="M628" s="115" t="str">
        <f>INDEX(Modelo!$A$9:$D$89,MATCH(DataBase!$J628,Modelo!$A$9:$A$89,0),MATCH(DataBase!M$1,Modelo!$A$9:$D$9,0))</f>
        <v>Pilar 6</v>
      </c>
      <c r="N628" s="115" t="str">
        <f>INDEX(Modelo!$A$9:$D$89,MATCH(DataBase!$J628,Modelo!$A$9:$A$89,0),MATCH(DataBase!N$1,Modelo!$A$9:$D$9,0))</f>
        <v>scale</v>
      </c>
      <c r="O628" s="115" t="b">
        <f t="array" ref="O628">IF(N628="negativo",INDEX($AD$3:$AG$51,MATCH(1,($B628=$AD$3:$AD$51)*($J628=$AE$3:$AE$51),0),3),IF(N628="positivo",INDEX($AD$55:$AG$109,MATCH(1,($B628=$AD$55:$AD$109)*($J628=$AE$55:$AE$109),0),3)))</f>
        <v>0</v>
      </c>
      <c r="P628" s="115" t="b">
        <f t="array" ref="P628">IF(N628="negativo",INDEX($AD$3:$AG$51,MATCH(1,($B628=$AD$3:$AD$51)*($J628=$AE$3:$AE$51),0),4),IF(N628="positivo",INDEX($AD$55:$AG$109,MATCH(1,($B628=$AD$55:$AD$109)*($J628=$AE$55:$AE$109),0),4)))</f>
        <v>0</v>
      </c>
      <c r="Q628" s="115" t="str">
        <f>VLOOKUP(M628,Modelo!$A$2:$C$7,2,0)</f>
        <v>Impacto Económico, Social y Comunitario</v>
      </c>
      <c r="R628" s="118">
        <f t="array" ref="R628">INDEX(Modelo!$F$1:$H$37,MATCH(1,(DataBase!Q628=Modelo!$G$1:$G$37)*(DataBase!B628=Modelo!$F$1:$F$37),0),3)</f>
        <v>0.10526315789473684</v>
      </c>
      <c r="S628" s="115">
        <f t="shared" si="20"/>
        <v>50</v>
      </c>
      <c r="T628" s="115">
        <f t="shared" si="21"/>
        <v>5.2631578947368416</v>
      </c>
    </row>
    <row r="629" spans="1:20" x14ac:dyDescent="0.3">
      <c r="A629" s="115" t="s">
        <v>269</v>
      </c>
      <c r="B629" s="115" t="s">
        <v>216</v>
      </c>
      <c r="C629" s="115" t="s">
        <v>103</v>
      </c>
      <c r="D629" s="115" t="s">
        <v>87</v>
      </c>
      <c r="E629" s="115" t="s">
        <v>87</v>
      </c>
      <c r="F629" s="115" t="s">
        <v>87</v>
      </c>
      <c r="G629" s="115">
        <v>1932</v>
      </c>
      <c r="H629" s="115" t="s">
        <v>125</v>
      </c>
      <c r="I629" s="115">
        <v>2.1928266769999998</v>
      </c>
      <c r="J629" s="115" t="s">
        <v>77</v>
      </c>
      <c r="K629" s="115">
        <f>INDEX(DatosProcesados!$A$1:$BF$101,MATCH(DataBase!A629,DatosProcesados!$A$1:$A$101,0),MATCH(DataBase!J629,DatosProcesados!$A$1:$BF$1,0))</f>
        <v>1</v>
      </c>
      <c r="L629" s="115" t="str">
        <f>INDEX(Modelo!$A$9:$D$89,MATCH(DataBase!$J629,Modelo!$A$9:$A$89,0),MATCH(DataBase!L$1,Modelo!$A$9:$D$9,0))</f>
        <v>Impacto económico y gobernanza</v>
      </c>
      <c r="M629" s="115" t="str">
        <f>INDEX(Modelo!$A$9:$D$89,MATCH(DataBase!$J629,Modelo!$A$9:$A$89,0),MATCH(DataBase!M$1,Modelo!$A$9:$D$9,0))</f>
        <v>Pilar 6</v>
      </c>
      <c r="N629" s="115" t="str">
        <f>INDEX(Modelo!$A$9:$D$89,MATCH(DataBase!$J629,Modelo!$A$9:$A$89,0),MATCH(DataBase!N$1,Modelo!$A$9:$D$9,0))</f>
        <v>scale</v>
      </c>
      <c r="O629" s="115" t="b">
        <f t="array" ref="O629">IF(N629="negativo",INDEX($AD$3:$AG$51,MATCH(1,($B629=$AD$3:$AD$51)*($J629=$AE$3:$AE$51),0),3),IF(N629="positivo",INDEX($AD$55:$AG$109,MATCH(1,($B629=$AD$55:$AD$109)*($J629=$AE$55:$AE$109),0),3)))</f>
        <v>0</v>
      </c>
      <c r="P629" s="115" t="b">
        <f t="array" ref="P629">IF(N629="negativo",INDEX($AD$3:$AG$51,MATCH(1,($B629=$AD$3:$AD$51)*($J629=$AE$3:$AE$51),0),4),IF(N629="positivo",INDEX($AD$55:$AG$109,MATCH(1,($B629=$AD$55:$AD$109)*($J629=$AE$55:$AE$109),0),4)))</f>
        <v>0</v>
      </c>
      <c r="Q629" s="115" t="str">
        <f>VLOOKUP(M629,Modelo!$A$2:$C$7,2,0)</f>
        <v>Impacto Económico, Social y Comunitario</v>
      </c>
      <c r="R629" s="118">
        <f t="array" ref="R629">INDEX(Modelo!$F$1:$H$37,MATCH(1,(DataBase!Q629=Modelo!$G$1:$G$37)*(DataBase!B629=Modelo!$F$1:$F$37),0),3)</f>
        <v>0.10526315789473684</v>
      </c>
      <c r="S629" s="115">
        <f t="shared" si="20"/>
        <v>50</v>
      </c>
      <c r="T629" s="115">
        <f t="shared" si="21"/>
        <v>5.2631578947368416</v>
      </c>
    </row>
    <row r="630" spans="1:20" x14ac:dyDescent="0.3">
      <c r="A630" s="115" t="s">
        <v>285</v>
      </c>
      <c r="B630" s="115" t="s">
        <v>216</v>
      </c>
      <c r="C630" s="115" t="s">
        <v>103</v>
      </c>
      <c r="D630" s="115" t="s">
        <v>86</v>
      </c>
      <c r="E630" s="115" t="s">
        <v>86</v>
      </c>
      <c r="F630" s="115" t="s">
        <v>86</v>
      </c>
      <c r="G630" s="115">
        <v>1920</v>
      </c>
      <c r="H630" s="115" t="s">
        <v>125</v>
      </c>
      <c r="I630" s="115">
        <v>1.9433909700000001</v>
      </c>
      <c r="J630" s="115" t="s">
        <v>77</v>
      </c>
      <c r="K630" s="115">
        <f>INDEX(DatosProcesados!$A$1:$BF$101,MATCH(DataBase!A630,DatosProcesados!$A$1:$A$101,0),MATCH(DataBase!J630,DatosProcesados!$A$1:$BF$1,0))</f>
        <v>0</v>
      </c>
      <c r="L630" s="115" t="str">
        <f>INDEX(Modelo!$A$9:$D$89,MATCH(DataBase!$J630,Modelo!$A$9:$A$89,0),MATCH(DataBase!L$1,Modelo!$A$9:$D$9,0))</f>
        <v>Impacto económico y gobernanza</v>
      </c>
      <c r="M630" s="115" t="str">
        <f>INDEX(Modelo!$A$9:$D$89,MATCH(DataBase!$J630,Modelo!$A$9:$A$89,0),MATCH(DataBase!M$1,Modelo!$A$9:$D$9,0))</f>
        <v>Pilar 6</v>
      </c>
      <c r="N630" s="115" t="str">
        <f>INDEX(Modelo!$A$9:$D$89,MATCH(DataBase!$J630,Modelo!$A$9:$A$89,0),MATCH(DataBase!N$1,Modelo!$A$9:$D$9,0))</f>
        <v>scale</v>
      </c>
      <c r="O630" s="115" t="b">
        <f t="array" ref="O630">IF(N630="negativo",INDEX($AD$3:$AG$51,MATCH(1,($B630=$AD$3:$AD$51)*($J630=$AE$3:$AE$51),0),3),IF(N630="positivo",INDEX($AD$55:$AG$109,MATCH(1,($B630=$AD$55:$AD$109)*($J630=$AE$55:$AE$109),0),3)))</f>
        <v>0</v>
      </c>
      <c r="P630" s="115" t="b">
        <f t="array" ref="P630">IF(N630="negativo",INDEX($AD$3:$AG$51,MATCH(1,($B630=$AD$3:$AD$51)*($J630=$AE$3:$AE$51),0),4),IF(N630="positivo",INDEX($AD$55:$AG$109,MATCH(1,($B630=$AD$55:$AD$109)*($J630=$AE$55:$AE$109),0),4)))</f>
        <v>0</v>
      </c>
      <c r="Q630" s="115" t="str">
        <f>VLOOKUP(M630,Modelo!$A$2:$C$7,2,0)</f>
        <v>Impacto Económico, Social y Comunitario</v>
      </c>
      <c r="R630" s="118">
        <f t="array" ref="R630">INDEX(Modelo!$F$1:$H$37,MATCH(1,(DataBase!Q630=Modelo!$G$1:$G$37)*(DataBase!B630=Modelo!$F$1:$F$37),0),3)</f>
        <v>0.10526315789473684</v>
      </c>
      <c r="S630" s="115">
        <f t="shared" si="20"/>
        <v>0</v>
      </c>
      <c r="T630" s="115">
        <f t="shared" si="21"/>
        <v>0</v>
      </c>
    </row>
    <row r="631" spans="1:20" x14ac:dyDescent="0.3">
      <c r="A631" s="115" t="s">
        <v>395</v>
      </c>
      <c r="B631" s="115" t="s">
        <v>379</v>
      </c>
      <c r="C631" s="115" t="s">
        <v>103</v>
      </c>
      <c r="D631" s="115" t="s">
        <v>86</v>
      </c>
      <c r="E631" s="115" t="s">
        <v>86</v>
      </c>
      <c r="F631" s="115" t="s">
        <v>86</v>
      </c>
      <c r="G631" s="115">
        <v>2015</v>
      </c>
      <c r="H631" s="115" t="s">
        <v>125</v>
      </c>
      <c r="I631" s="115">
        <v>0.76762142099999997</v>
      </c>
      <c r="J631" s="115" t="s">
        <v>77</v>
      </c>
      <c r="K631" s="115">
        <f>INDEX(DatosProcesados!$A$1:$BF$101,MATCH(DataBase!A631,DatosProcesados!$A$1:$A$101,0),MATCH(DataBase!J631,DatosProcesados!$A$1:$BF$1,0))</f>
        <v>0</v>
      </c>
      <c r="L631" s="115" t="str">
        <f>INDEX(Modelo!$A$9:$D$89,MATCH(DataBase!$J631,Modelo!$A$9:$A$89,0),MATCH(DataBase!L$1,Modelo!$A$9:$D$9,0))</f>
        <v>Impacto económico y gobernanza</v>
      </c>
      <c r="M631" s="115" t="str">
        <f>INDEX(Modelo!$A$9:$D$89,MATCH(DataBase!$J631,Modelo!$A$9:$A$89,0),MATCH(DataBase!M$1,Modelo!$A$9:$D$9,0))</f>
        <v>Pilar 6</v>
      </c>
      <c r="N631" s="115" t="str">
        <f>INDEX(Modelo!$A$9:$D$89,MATCH(DataBase!$J631,Modelo!$A$9:$A$89,0),MATCH(DataBase!N$1,Modelo!$A$9:$D$9,0))</f>
        <v>scale</v>
      </c>
      <c r="O631" s="115" t="b">
        <f t="array" ref="O631">IF(N631="negativo",INDEX($AD$3:$AG$51,MATCH(1,($B631=$AD$3:$AD$51)*($J631=$AE$3:$AE$51),0),3),IF(N631="positivo",INDEX($AD$55:$AG$109,MATCH(1,($B631=$AD$55:$AD$109)*($J631=$AE$55:$AE$109),0),3)))</f>
        <v>0</v>
      </c>
      <c r="P631" s="115" t="b">
        <f t="array" ref="P631">IF(N631="negativo",INDEX($AD$3:$AG$51,MATCH(1,($B631=$AD$3:$AD$51)*($J631=$AE$3:$AE$51),0),4),IF(N631="positivo",INDEX($AD$55:$AG$109,MATCH(1,($B631=$AD$55:$AD$109)*($J631=$AE$55:$AE$109),0),4)))</f>
        <v>0</v>
      </c>
      <c r="Q631" s="115" t="str">
        <f>VLOOKUP(M631,Modelo!$A$2:$C$7,2,0)</f>
        <v>Impacto Económico, Social y Comunitario</v>
      </c>
      <c r="R631" s="118">
        <f t="array" ref="R631">INDEX(Modelo!$F$1:$H$37,MATCH(1,(DataBase!Q631=Modelo!$G$1:$G$37)*(DataBase!B631=Modelo!$F$1:$F$37),0),3)</f>
        <v>0.14285714285714285</v>
      </c>
      <c r="S631" s="115">
        <f t="shared" si="20"/>
        <v>0</v>
      </c>
      <c r="T631" s="115">
        <f t="shared" si="21"/>
        <v>0</v>
      </c>
    </row>
    <row r="632" spans="1:20" x14ac:dyDescent="0.3">
      <c r="A632" s="115" t="s">
        <v>402</v>
      </c>
      <c r="B632" s="115" t="s">
        <v>379</v>
      </c>
      <c r="C632" s="115" t="s">
        <v>103</v>
      </c>
      <c r="D632" s="115" t="s">
        <v>86</v>
      </c>
      <c r="E632" s="115" t="s">
        <v>87</v>
      </c>
      <c r="F632" s="115" t="s">
        <v>87</v>
      </c>
      <c r="G632" s="115">
        <v>1961</v>
      </c>
      <c r="H632" s="115" t="s">
        <v>125</v>
      </c>
      <c r="I632" s="115">
        <v>0.498844856</v>
      </c>
      <c r="J632" s="115" t="s">
        <v>77</v>
      </c>
      <c r="K632" s="115">
        <f>INDEX(DatosProcesados!$A$1:$BF$101,MATCH(DataBase!A632,DatosProcesados!$A$1:$A$101,0),MATCH(DataBase!J632,DatosProcesados!$A$1:$BF$1,0))</f>
        <v>0</v>
      </c>
      <c r="L632" s="115" t="str">
        <f>INDEX(Modelo!$A$9:$D$89,MATCH(DataBase!$J632,Modelo!$A$9:$A$89,0),MATCH(DataBase!L$1,Modelo!$A$9:$D$9,0))</f>
        <v>Impacto económico y gobernanza</v>
      </c>
      <c r="M632" s="115" t="str">
        <f>INDEX(Modelo!$A$9:$D$89,MATCH(DataBase!$J632,Modelo!$A$9:$A$89,0),MATCH(DataBase!M$1,Modelo!$A$9:$D$9,0))</f>
        <v>Pilar 6</v>
      </c>
      <c r="N632" s="115" t="str">
        <f>INDEX(Modelo!$A$9:$D$89,MATCH(DataBase!$J632,Modelo!$A$9:$A$89,0),MATCH(DataBase!N$1,Modelo!$A$9:$D$9,0))</f>
        <v>scale</v>
      </c>
      <c r="O632" s="115" t="b">
        <f t="array" ref="O632">IF(N632="negativo",INDEX($AD$3:$AG$51,MATCH(1,($B632=$AD$3:$AD$51)*($J632=$AE$3:$AE$51),0),3),IF(N632="positivo",INDEX($AD$55:$AG$109,MATCH(1,($B632=$AD$55:$AD$109)*($J632=$AE$55:$AE$109),0),3)))</f>
        <v>0</v>
      </c>
      <c r="P632" s="115" t="b">
        <f t="array" ref="P632">IF(N632="negativo",INDEX($AD$3:$AG$51,MATCH(1,($B632=$AD$3:$AD$51)*($J632=$AE$3:$AE$51),0),4),IF(N632="positivo",INDEX($AD$55:$AG$109,MATCH(1,($B632=$AD$55:$AD$109)*($J632=$AE$55:$AE$109),0),4)))</f>
        <v>0</v>
      </c>
      <c r="Q632" s="115" t="str">
        <f>VLOOKUP(M632,Modelo!$A$2:$C$7,2,0)</f>
        <v>Impacto Económico, Social y Comunitario</v>
      </c>
      <c r="R632" s="118">
        <f t="array" ref="R632">INDEX(Modelo!$F$1:$H$37,MATCH(1,(DataBase!Q632=Modelo!$G$1:$G$37)*(DataBase!B632=Modelo!$F$1:$F$37),0),3)</f>
        <v>0.14285714285714285</v>
      </c>
      <c r="S632" s="115">
        <f t="shared" si="20"/>
        <v>0</v>
      </c>
      <c r="T632" s="115">
        <f t="shared" si="21"/>
        <v>0</v>
      </c>
    </row>
    <row r="633" spans="1:20" x14ac:dyDescent="0.3">
      <c r="A633" s="115" t="s">
        <v>389</v>
      </c>
      <c r="B633" s="115" t="s">
        <v>379</v>
      </c>
      <c r="C633" s="115" t="s">
        <v>103</v>
      </c>
      <c r="D633" s="115" t="s">
        <v>86</v>
      </c>
      <c r="E633" s="115" t="s">
        <v>87</v>
      </c>
      <c r="F633" s="115" t="s">
        <v>87</v>
      </c>
      <c r="G633" s="115">
        <v>1979</v>
      </c>
      <c r="H633" s="115" t="s">
        <v>125</v>
      </c>
      <c r="I633" s="115">
        <v>1.189537155</v>
      </c>
      <c r="J633" s="115" t="s">
        <v>77</v>
      </c>
      <c r="K633" s="115">
        <f>INDEX(DatosProcesados!$A$1:$BF$101,MATCH(DataBase!A633,DatosProcesados!$A$1:$A$101,0),MATCH(DataBase!J633,DatosProcesados!$A$1:$BF$1,0))</f>
        <v>0</v>
      </c>
      <c r="L633" s="115" t="str">
        <f>INDEX(Modelo!$A$9:$D$89,MATCH(DataBase!$J633,Modelo!$A$9:$A$89,0),MATCH(DataBase!L$1,Modelo!$A$9:$D$9,0))</f>
        <v>Impacto económico y gobernanza</v>
      </c>
      <c r="M633" s="115" t="str">
        <f>INDEX(Modelo!$A$9:$D$89,MATCH(DataBase!$J633,Modelo!$A$9:$A$89,0),MATCH(DataBase!M$1,Modelo!$A$9:$D$9,0))</f>
        <v>Pilar 6</v>
      </c>
      <c r="N633" s="115" t="str">
        <f>INDEX(Modelo!$A$9:$D$89,MATCH(DataBase!$J633,Modelo!$A$9:$A$89,0),MATCH(DataBase!N$1,Modelo!$A$9:$D$9,0))</f>
        <v>scale</v>
      </c>
      <c r="O633" s="115" t="b">
        <f t="array" ref="O633">IF(N633="negativo",INDEX($AD$3:$AG$51,MATCH(1,($B633=$AD$3:$AD$51)*($J633=$AE$3:$AE$51),0),3),IF(N633="positivo",INDEX($AD$55:$AG$109,MATCH(1,($B633=$AD$55:$AD$109)*($J633=$AE$55:$AE$109),0),3)))</f>
        <v>0</v>
      </c>
      <c r="P633" s="115" t="b">
        <f t="array" ref="P633">IF(N633="negativo",INDEX($AD$3:$AG$51,MATCH(1,($B633=$AD$3:$AD$51)*($J633=$AE$3:$AE$51),0),4),IF(N633="positivo",INDEX($AD$55:$AG$109,MATCH(1,($B633=$AD$55:$AD$109)*($J633=$AE$55:$AE$109),0),4)))</f>
        <v>0</v>
      </c>
      <c r="Q633" s="115" t="str">
        <f>VLOOKUP(M633,Modelo!$A$2:$C$7,2,0)</f>
        <v>Impacto Económico, Social y Comunitario</v>
      </c>
      <c r="R633" s="118">
        <f t="array" ref="R633">INDEX(Modelo!$F$1:$H$37,MATCH(1,(DataBase!Q633=Modelo!$G$1:$G$37)*(DataBase!B633=Modelo!$F$1:$F$37),0),3)</f>
        <v>0.14285714285714285</v>
      </c>
      <c r="S633" s="115">
        <f t="shared" si="20"/>
        <v>0</v>
      </c>
      <c r="T633" s="115">
        <f t="shared" si="21"/>
        <v>0</v>
      </c>
    </row>
    <row r="634" spans="1:20" x14ac:dyDescent="0.3">
      <c r="A634" s="115" t="s">
        <v>387</v>
      </c>
      <c r="B634" s="115" t="s">
        <v>379</v>
      </c>
      <c r="C634" s="115" t="s">
        <v>103</v>
      </c>
      <c r="D634" s="115" t="s">
        <v>87</v>
      </c>
      <c r="E634" s="115" t="s">
        <v>86</v>
      </c>
      <c r="F634" s="115" t="s">
        <v>86</v>
      </c>
      <c r="G634" s="115">
        <v>2008</v>
      </c>
      <c r="H634" s="115" t="s">
        <v>125</v>
      </c>
      <c r="I634" s="115">
        <v>1.3132825420000001</v>
      </c>
      <c r="J634" s="115" t="s">
        <v>77</v>
      </c>
      <c r="K634" s="115">
        <f>INDEX(DatosProcesados!$A$1:$BF$101,MATCH(DataBase!A634,DatosProcesados!$A$1:$A$101,0),MATCH(DataBase!J634,DatosProcesados!$A$1:$BF$1,0))</f>
        <v>1</v>
      </c>
      <c r="L634" s="115" t="str">
        <f>INDEX(Modelo!$A$9:$D$89,MATCH(DataBase!$J634,Modelo!$A$9:$A$89,0),MATCH(DataBase!L$1,Modelo!$A$9:$D$9,0))</f>
        <v>Impacto económico y gobernanza</v>
      </c>
      <c r="M634" s="115" t="str">
        <f>INDEX(Modelo!$A$9:$D$89,MATCH(DataBase!$J634,Modelo!$A$9:$A$89,0),MATCH(DataBase!M$1,Modelo!$A$9:$D$9,0))</f>
        <v>Pilar 6</v>
      </c>
      <c r="N634" s="115" t="str">
        <f>INDEX(Modelo!$A$9:$D$89,MATCH(DataBase!$J634,Modelo!$A$9:$A$89,0),MATCH(DataBase!N$1,Modelo!$A$9:$D$9,0))</f>
        <v>scale</v>
      </c>
      <c r="O634" s="115" t="b">
        <f t="array" ref="O634">IF(N634="negativo",INDEX($AD$3:$AG$51,MATCH(1,($B634=$AD$3:$AD$51)*($J634=$AE$3:$AE$51),0),3),IF(N634="positivo",INDEX($AD$55:$AG$109,MATCH(1,($B634=$AD$55:$AD$109)*($J634=$AE$55:$AE$109),0),3)))</f>
        <v>0</v>
      </c>
      <c r="P634" s="115" t="b">
        <f t="array" ref="P634">IF(N634="negativo",INDEX($AD$3:$AG$51,MATCH(1,($B634=$AD$3:$AD$51)*($J634=$AE$3:$AE$51),0),4),IF(N634="positivo",INDEX($AD$55:$AG$109,MATCH(1,($B634=$AD$55:$AD$109)*($J634=$AE$55:$AE$109),0),4)))</f>
        <v>0</v>
      </c>
      <c r="Q634" s="115" t="str">
        <f>VLOOKUP(M634,Modelo!$A$2:$C$7,2,0)</f>
        <v>Impacto Económico, Social y Comunitario</v>
      </c>
      <c r="R634" s="118">
        <f t="array" ref="R634">INDEX(Modelo!$F$1:$H$37,MATCH(1,(DataBase!Q634=Modelo!$G$1:$G$37)*(DataBase!B634=Modelo!$F$1:$F$37),0),3)</f>
        <v>0.14285714285714285</v>
      </c>
      <c r="S634" s="115">
        <f t="shared" si="20"/>
        <v>50</v>
      </c>
      <c r="T634" s="115">
        <f t="shared" si="21"/>
        <v>7.1428571428571423</v>
      </c>
    </row>
    <row r="635" spans="1:20" x14ac:dyDescent="0.3">
      <c r="A635" s="115" t="s">
        <v>400</v>
      </c>
      <c r="B635" s="115" t="s">
        <v>379</v>
      </c>
      <c r="C635" s="115" t="s">
        <v>103</v>
      </c>
      <c r="D635" s="115" t="s">
        <v>86</v>
      </c>
      <c r="E635" s="115" t="s">
        <v>86</v>
      </c>
      <c r="F635" s="115" t="s">
        <v>86</v>
      </c>
      <c r="G635" s="115">
        <v>1977</v>
      </c>
      <c r="H635" s="115" t="s">
        <v>125</v>
      </c>
      <c r="I635" s="115">
        <v>0.74612668500000001</v>
      </c>
      <c r="J635" s="115" t="s">
        <v>77</v>
      </c>
      <c r="K635" s="115">
        <f>INDEX(DatosProcesados!$A$1:$BF$101,MATCH(DataBase!A635,DatosProcesados!$A$1:$A$101,0),MATCH(DataBase!J635,DatosProcesados!$A$1:$BF$1,0))</f>
        <v>1</v>
      </c>
      <c r="L635" s="115" t="str">
        <f>INDEX(Modelo!$A$9:$D$89,MATCH(DataBase!$J635,Modelo!$A$9:$A$89,0),MATCH(DataBase!L$1,Modelo!$A$9:$D$9,0))</f>
        <v>Impacto económico y gobernanza</v>
      </c>
      <c r="M635" s="115" t="str">
        <f>INDEX(Modelo!$A$9:$D$89,MATCH(DataBase!$J635,Modelo!$A$9:$A$89,0),MATCH(DataBase!M$1,Modelo!$A$9:$D$9,0))</f>
        <v>Pilar 6</v>
      </c>
      <c r="N635" s="115" t="str">
        <f>INDEX(Modelo!$A$9:$D$89,MATCH(DataBase!$J635,Modelo!$A$9:$A$89,0),MATCH(DataBase!N$1,Modelo!$A$9:$D$9,0))</f>
        <v>scale</v>
      </c>
      <c r="O635" s="115" t="b">
        <f t="array" ref="O635">IF(N635="negativo",INDEX($AD$3:$AG$51,MATCH(1,($B635=$AD$3:$AD$51)*($J635=$AE$3:$AE$51),0),3),IF(N635="positivo",INDEX($AD$55:$AG$109,MATCH(1,($B635=$AD$55:$AD$109)*($J635=$AE$55:$AE$109),0),3)))</f>
        <v>0</v>
      </c>
      <c r="P635" s="115" t="b">
        <f t="array" ref="P635">IF(N635="negativo",INDEX($AD$3:$AG$51,MATCH(1,($B635=$AD$3:$AD$51)*($J635=$AE$3:$AE$51),0),4),IF(N635="positivo",INDEX($AD$55:$AG$109,MATCH(1,($B635=$AD$55:$AD$109)*($J635=$AE$55:$AE$109),0),4)))</f>
        <v>0</v>
      </c>
      <c r="Q635" s="115" t="str">
        <f>VLOOKUP(M635,Modelo!$A$2:$C$7,2,0)</f>
        <v>Impacto Económico, Social y Comunitario</v>
      </c>
      <c r="R635" s="118">
        <f t="array" ref="R635">INDEX(Modelo!$F$1:$H$37,MATCH(1,(DataBase!Q635=Modelo!$G$1:$G$37)*(DataBase!B635=Modelo!$F$1:$F$37),0),3)</f>
        <v>0.14285714285714285</v>
      </c>
      <c r="S635" s="115">
        <f t="shared" si="20"/>
        <v>50</v>
      </c>
      <c r="T635" s="115">
        <f t="shared" si="21"/>
        <v>7.1428571428571423</v>
      </c>
    </row>
    <row r="636" spans="1:20" x14ac:dyDescent="0.3">
      <c r="A636" s="115" t="s">
        <v>326</v>
      </c>
      <c r="B636" s="115" t="s">
        <v>313</v>
      </c>
      <c r="C636" s="115" t="s">
        <v>103</v>
      </c>
      <c r="D636" s="115" t="s">
        <v>87</v>
      </c>
      <c r="E636" s="115" t="s">
        <v>86</v>
      </c>
      <c r="F636" s="115" t="s">
        <v>86</v>
      </c>
      <c r="G636" s="115">
        <v>1938</v>
      </c>
      <c r="H636" s="115" t="s">
        <v>125</v>
      </c>
      <c r="I636" s="115">
        <v>11.88773162</v>
      </c>
      <c r="J636" s="115" t="s">
        <v>77</v>
      </c>
      <c r="K636" s="115">
        <f>INDEX(DatosProcesados!$A$1:$BF$101,MATCH(DataBase!A636,DatosProcesados!$A$1:$A$101,0),MATCH(DataBase!J636,DatosProcesados!$A$1:$BF$1,0))</f>
        <v>0</v>
      </c>
      <c r="L636" s="115" t="str">
        <f>INDEX(Modelo!$A$9:$D$89,MATCH(DataBase!$J636,Modelo!$A$9:$A$89,0),MATCH(DataBase!L$1,Modelo!$A$9:$D$9,0))</f>
        <v>Impacto económico y gobernanza</v>
      </c>
      <c r="M636" s="115" t="str">
        <f>INDEX(Modelo!$A$9:$D$89,MATCH(DataBase!$J636,Modelo!$A$9:$A$89,0),MATCH(DataBase!M$1,Modelo!$A$9:$D$9,0))</f>
        <v>Pilar 6</v>
      </c>
      <c r="N636" s="115" t="str">
        <f>INDEX(Modelo!$A$9:$D$89,MATCH(DataBase!$J636,Modelo!$A$9:$A$89,0),MATCH(DataBase!N$1,Modelo!$A$9:$D$9,0))</f>
        <v>scale</v>
      </c>
      <c r="O636" s="115" t="b">
        <f t="array" ref="O636">IF(N636="negativo",INDEX($AD$3:$AG$51,MATCH(1,($B636=$AD$3:$AD$51)*($J636=$AE$3:$AE$51),0),3),IF(N636="positivo",INDEX($AD$55:$AG$109,MATCH(1,($B636=$AD$55:$AD$109)*($J636=$AE$55:$AE$109),0),3)))</f>
        <v>0</v>
      </c>
      <c r="P636" s="115" t="b">
        <f t="array" ref="P636">IF(N636="negativo",INDEX($AD$3:$AG$51,MATCH(1,($B636=$AD$3:$AD$51)*($J636=$AE$3:$AE$51),0),4),IF(N636="positivo",INDEX($AD$55:$AG$109,MATCH(1,($B636=$AD$55:$AD$109)*($J636=$AE$55:$AE$109),0),4)))</f>
        <v>0</v>
      </c>
      <c r="Q636" s="115" t="str">
        <f>VLOOKUP(M636,Modelo!$A$2:$C$7,2,0)</f>
        <v>Impacto Económico, Social y Comunitario</v>
      </c>
      <c r="R636" s="118">
        <f t="array" ref="R636">INDEX(Modelo!$F$1:$H$37,MATCH(1,(DataBase!Q636=Modelo!$G$1:$G$37)*(DataBase!B636=Modelo!$F$1:$F$37),0),3)</f>
        <v>0.11764705882352941</v>
      </c>
      <c r="S636" s="115">
        <f t="shared" si="20"/>
        <v>0</v>
      </c>
      <c r="T636" s="115">
        <f t="shared" si="21"/>
        <v>0</v>
      </c>
    </row>
    <row r="637" spans="1:20" x14ac:dyDescent="0.3">
      <c r="A637" s="115" t="s">
        <v>339</v>
      </c>
      <c r="B637" s="115" t="s">
        <v>313</v>
      </c>
      <c r="C637" s="115" t="s">
        <v>103</v>
      </c>
      <c r="D637" s="115" t="s">
        <v>86</v>
      </c>
      <c r="E637" s="115" t="s">
        <v>86</v>
      </c>
      <c r="F637" s="115" t="s">
        <v>87</v>
      </c>
      <c r="G637" s="115">
        <v>1984</v>
      </c>
      <c r="H637" s="115" t="s">
        <v>177</v>
      </c>
      <c r="I637" s="115">
        <v>5.5116464790000004</v>
      </c>
      <c r="J637" s="115" t="s">
        <v>77</v>
      </c>
      <c r="K637" s="115">
        <f>INDEX(DatosProcesados!$A$1:$BF$101,MATCH(DataBase!A637,DatosProcesados!$A$1:$A$101,0),MATCH(DataBase!J637,DatosProcesados!$A$1:$BF$1,0))</f>
        <v>2</v>
      </c>
      <c r="L637" s="115" t="str">
        <f>INDEX(Modelo!$A$9:$D$89,MATCH(DataBase!$J637,Modelo!$A$9:$A$89,0),MATCH(DataBase!L$1,Modelo!$A$9:$D$9,0))</f>
        <v>Impacto económico y gobernanza</v>
      </c>
      <c r="M637" s="115" t="str">
        <f>INDEX(Modelo!$A$9:$D$89,MATCH(DataBase!$J637,Modelo!$A$9:$A$89,0),MATCH(DataBase!M$1,Modelo!$A$9:$D$9,0))</f>
        <v>Pilar 6</v>
      </c>
      <c r="N637" s="115" t="str">
        <f>INDEX(Modelo!$A$9:$D$89,MATCH(DataBase!$J637,Modelo!$A$9:$A$89,0),MATCH(DataBase!N$1,Modelo!$A$9:$D$9,0))</f>
        <v>scale</v>
      </c>
      <c r="O637" s="115" t="b">
        <f t="array" ref="O637">IF(N637="negativo",INDEX($AD$3:$AG$51,MATCH(1,($B637=$AD$3:$AD$51)*($J637=$AE$3:$AE$51),0),3),IF(N637="positivo",INDEX($AD$55:$AG$109,MATCH(1,($B637=$AD$55:$AD$109)*($J637=$AE$55:$AE$109),0),3)))</f>
        <v>0</v>
      </c>
      <c r="P637" s="115" t="b">
        <f t="array" ref="P637">IF(N637="negativo",INDEX($AD$3:$AG$51,MATCH(1,($B637=$AD$3:$AD$51)*($J637=$AE$3:$AE$51),0),4),IF(N637="positivo",INDEX($AD$55:$AG$109,MATCH(1,($B637=$AD$55:$AD$109)*($J637=$AE$55:$AE$109),0),4)))</f>
        <v>0</v>
      </c>
      <c r="Q637" s="115" t="str">
        <f>VLOOKUP(M637,Modelo!$A$2:$C$7,2,0)</f>
        <v>Impacto Económico, Social y Comunitario</v>
      </c>
      <c r="R637" s="118">
        <f t="array" ref="R637">INDEX(Modelo!$F$1:$H$37,MATCH(1,(DataBase!Q637=Modelo!$G$1:$G$37)*(DataBase!B637=Modelo!$F$1:$F$37),0),3)</f>
        <v>0.11764705882352941</v>
      </c>
      <c r="S637" s="115">
        <f t="shared" si="20"/>
        <v>100</v>
      </c>
      <c r="T637" s="115">
        <f t="shared" si="21"/>
        <v>11.76470588235294</v>
      </c>
    </row>
    <row r="638" spans="1:20" x14ac:dyDescent="0.3">
      <c r="A638" s="115" t="s">
        <v>317</v>
      </c>
      <c r="B638" s="115" t="s">
        <v>313</v>
      </c>
      <c r="C638" s="115" t="s">
        <v>103</v>
      </c>
      <c r="D638" s="115" t="s">
        <v>87</v>
      </c>
      <c r="E638" s="115" t="s">
        <v>86</v>
      </c>
      <c r="F638" s="115" t="s">
        <v>86</v>
      </c>
      <c r="G638" s="115">
        <v>2009</v>
      </c>
      <c r="H638" s="115" t="s">
        <v>125</v>
      </c>
      <c r="I638" s="115">
        <v>19.439396106</v>
      </c>
      <c r="J638" s="115" t="s">
        <v>77</v>
      </c>
      <c r="K638" s="115">
        <f>INDEX(DatosProcesados!$A$1:$BF$101,MATCH(DataBase!A638,DatosProcesados!$A$1:$A$101,0),MATCH(DataBase!J638,DatosProcesados!$A$1:$BF$1,0))</f>
        <v>1</v>
      </c>
      <c r="L638" s="115" t="str">
        <f>INDEX(Modelo!$A$9:$D$89,MATCH(DataBase!$J638,Modelo!$A$9:$A$89,0),MATCH(DataBase!L$1,Modelo!$A$9:$D$9,0))</f>
        <v>Impacto económico y gobernanza</v>
      </c>
      <c r="M638" s="115" t="str">
        <f>INDEX(Modelo!$A$9:$D$89,MATCH(DataBase!$J638,Modelo!$A$9:$A$89,0),MATCH(DataBase!M$1,Modelo!$A$9:$D$9,0))</f>
        <v>Pilar 6</v>
      </c>
      <c r="N638" s="115" t="str">
        <f>INDEX(Modelo!$A$9:$D$89,MATCH(DataBase!$J638,Modelo!$A$9:$A$89,0),MATCH(DataBase!N$1,Modelo!$A$9:$D$9,0))</f>
        <v>scale</v>
      </c>
      <c r="O638" s="115" t="b">
        <f t="array" ref="O638">IF(N638="negativo",INDEX($AD$3:$AG$51,MATCH(1,($B638=$AD$3:$AD$51)*($J638=$AE$3:$AE$51),0),3),IF(N638="positivo",INDEX($AD$55:$AG$109,MATCH(1,($B638=$AD$55:$AD$109)*($J638=$AE$55:$AE$109),0),3)))</f>
        <v>0</v>
      </c>
      <c r="P638" s="115" t="b">
        <f t="array" ref="P638">IF(N638="negativo",INDEX($AD$3:$AG$51,MATCH(1,($B638=$AD$3:$AD$51)*($J638=$AE$3:$AE$51),0),4),IF(N638="positivo",INDEX($AD$55:$AG$109,MATCH(1,($B638=$AD$55:$AD$109)*($J638=$AE$55:$AE$109),0),4)))</f>
        <v>0</v>
      </c>
      <c r="Q638" s="115" t="str">
        <f>VLOOKUP(M638,Modelo!$A$2:$C$7,2,0)</f>
        <v>Impacto Económico, Social y Comunitario</v>
      </c>
      <c r="R638" s="118">
        <f t="array" ref="R638">INDEX(Modelo!$F$1:$H$37,MATCH(1,(DataBase!Q638=Modelo!$G$1:$G$37)*(DataBase!B638=Modelo!$F$1:$F$37),0),3)</f>
        <v>0.11764705882352941</v>
      </c>
      <c r="S638" s="115">
        <f t="shared" si="20"/>
        <v>50</v>
      </c>
      <c r="T638" s="115">
        <f t="shared" si="21"/>
        <v>5.8823529411764701</v>
      </c>
    </row>
    <row r="639" spans="1:20" x14ac:dyDescent="0.3">
      <c r="A639" s="115" t="s">
        <v>211</v>
      </c>
      <c r="B639" s="115" t="s">
        <v>84</v>
      </c>
      <c r="C639" s="115" t="s">
        <v>103</v>
      </c>
      <c r="D639" s="115" t="s">
        <v>86</v>
      </c>
      <c r="E639" s="115" t="s">
        <v>87</v>
      </c>
      <c r="F639" s="115" t="s">
        <v>86</v>
      </c>
      <c r="G639" s="115">
        <v>1972</v>
      </c>
      <c r="H639" s="115" t="s">
        <v>125</v>
      </c>
      <c r="I639" s="115">
        <v>0</v>
      </c>
      <c r="J639" s="115" t="s">
        <v>77</v>
      </c>
      <c r="K639" s="115">
        <f>INDEX(DatosProcesados!$A$1:$BF$101,MATCH(DataBase!A639,DatosProcesados!$A$1:$A$101,0),MATCH(DataBase!J639,DatosProcesados!$A$1:$BF$1,0))</f>
        <v>2</v>
      </c>
      <c r="L639" s="115" t="str">
        <f>INDEX(Modelo!$A$9:$D$89,MATCH(DataBase!$J639,Modelo!$A$9:$A$89,0),MATCH(DataBase!L$1,Modelo!$A$9:$D$9,0))</f>
        <v>Impacto económico y gobernanza</v>
      </c>
      <c r="M639" s="115" t="str">
        <f>INDEX(Modelo!$A$9:$D$89,MATCH(DataBase!$J639,Modelo!$A$9:$A$89,0),MATCH(DataBase!M$1,Modelo!$A$9:$D$9,0))</f>
        <v>Pilar 6</v>
      </c>
      <c r="N639" s="115" t="str">
        <f>INDEX(Modelo!$A$9:$D$89,MATCH(DataBase!$J639,Modelo!$A$9:$A$89,0),MATCH(DataBase!N$1,Modelo!$A$9:$D$9,0))</f>
        <v>scale</v>
      </c>
      <c r="O639" s="115" t="b">
        <f t="array" ref="O639">IF(N639="negativo",INDEX($AD$3:$AG$51,MATCH(1,($B639=$AD$3:$AD$51)*($J639=$AE$3:$AE$51),0),3),IF(N639="positivo",INDEX($AD$55:$AG$109,MATCH(1,($B639=$AD$55:$AD$109)*($J639=$AE$55:$AE$109),0),3)))</f>
        <v>0</v>
      </c>
      <c r="P639" s="115" t="b">
        <f t="array" ref="P639">IF(N639="negativo",INDEX($AD$3:$AG$51,MATCH(1,($B639=$AD$3:$AD$51)*($J639=$AE$3:$AE$51),0),4),IF(N639="positivo",INDEX($AD$55:$AG$109,MATCH(1,($B639=$AD$55:$AD$109)*($J639=$AE$55:$AE$109),0),4)))</f>
        <v>0</v>
      </c>
      <c r="Q639" s="115" t="str">
        <f>VLOOKUP(M639,Modelo!$A$2:$C$7,2,0)</f>
        <v>Impacto Económico, Social y Comunitario</v>
      </c>
      <c r="R639" s="118">
        <f t="array" ref="R639">INDEX(Modelo!$F$1:$H$37,MATCH(1,(DataBase!Q639=Modelo!$G$1:$G$37)*(DataBase!B639=Modelo!$F$1:$F$37),0),3)</f>
        <v>0.11764705882352941</v>
      </c>
      <c r="S639" s="115">
        <f t="shared" si="20"/>
        <v>100</v>
      </c>
      <c r="T639" s="115">
        <f t="shared" si="21"/>
        <v>11.76470588235294</v>
      </c>
    </row>
    <row r="640" spans="1:20" x14ac:dyDescent="0.3">
      <c r="A640" s="115" t="s">
        <v>351</v>
      </c>
      <c r="B640" s="115" t="s">
        <v>313</v>
      </c>
      <c r="C640" s="115" t="s">
        <v>103</v>
      </c>
      <c r="D640" s="115" t="s">
        <v>87</v>
      </c>
      <c r="E640" s="115" t="s">
        <v>86</v>
      </c>
      <c r="F640" s="115" t="s">
        <v>86</v>
      </c>
      <c r="G640" s="115">
        <v>1997</v>
      </c>
      <c r="H640" s="115" t="s">
        <v>125</v>
      </c>
      <c r="I640" s="115">
        <v>3.874476933</v>
      </c>
      <c r="J640" s="115" t="s">
        <v>77</v>
      </c>
      <c r="K640" s="115">
        <f>INDEX(DatosProcesados!$A$1:$BF$101,MATCH(DataBase!A640,DatosProcesados!$A$1:$A$101,0),MATCH(DataBase!J640,DatosProcesados!$A$1:$BF$1,0))</f>
        <v>0</v>
      </c>
      <c r="L640" s="115" t="str">
        <f>INDEX(Modelo!$A$9:$D$89,MATCH(DataBase!$J640,Modelo!$A$9:$A$89,0),MATCH(DataBase!L$1,Modelo!$A$9:$D$9,0))</f>
        <v>Impacto económico y gobernanza</v>
      </c>
      <c r="M640" s="115" t="str">
        <f>INDEX(Modelo!$A$9:$D$89,MATCH(DataBase!$J640,Modelo!$A$9:$A$89,0),MATCH(DataBase!M$1,Modelo!$A$9:$D$9,0))</f>
        <v>Pilar 6</v>
      </c>
      <c r="N640" s="115" t="str">
        <f>INDEX(Modelo!$A$9:$D$89,MATCH(DataBase!$J640,Modelo!$A$9:$A$89,0),MATCH(DataBase!N$1,Modelo!$A$9:$D$9,0))</f>
        <v>scale</v>
      </c>
      <c r="O640" s="115" t="b">
        <f t="array" ref="O640">IF(N640="negativo",INDEX($AD$3:$AG$51,MATCH(1,($B640=$AD$3:$AD$51)*($J640=$AE$3:$AE$51),0),3),IF(N640="positivo",INDEX($AD$55:$AG$109,MATCH(1,($B640=$AD$55:$AD$109)*($J640=$AE$55:$AE$109),0),3)))</f>
        <v>0</v>
      </c>
      <c r="P640" s="115" t="b">
        <f t="array" ref="P640">IF(N640="negativo",INDEX($AD$3:$AG$51,MATCH(1,($B640=$AD$3:$AD$51)*($J640=$AE$3:$AE$51),0),4),IF(N640="positivo",INDEX($AD$55:$AG$109,MATCH(1,($B640=$AD$55:$AD$109)*($J640=$AE$55:$AE$109),0),4)))</f>
        <v>0</v>
      </c>
      <c r="Q640" s="115" t="str">
        <f>VLOOKUP(M640,Modelo!$A$2:$C$7,2,0)</f>
        <v>Impacto Económico, Social y Comunitario</v>
      </c>
      <c r="R640" s="118">
        <f t="array" ref="R640">INDEX(Modelo!$F$1:$H$37,MATCH(1,(DataBase!Q640=Modelo!$G$1:$G$37)*(DataBase!B640=Modelo!$F$1:$F$37),0),3)</f>
        <v>0.11764705882352941</v>
      </c>
      <c r="S640" s="115">
        <f t="shared" si="20"/>
        <v>0</v>
      </c>
      <c r="T640" s="115">
        <f t="shared" si="21"/>
        <v>0</v>
      </c>
    </row>
    <row r="641" spans="1:20" x14ac:dyDescent="0.3">
      <c r="A641" s="115" t="s">
        <v>411</v>
      </c>
      <c r="B641" s="115" t="s">
        <v>407</v>
      </c>
      <c r="C641" s="115" t="s">
        <v>103</v>
      </c>
      <c r="D641" s="115" t="s">
        <v>87</v>
      </c>
      <c r="E641" s="115" t="s">
        <v>86</v>
      </c>
      <c r="F641" s="115" t="s">
        <v>87</v>
      </c>
      <c r="G641" s="115">
        <v>1935</v>
      </c>
      <c r="H641" s="115" t="s">
        <v>244</v>
      </c>
      <c r="I641" s="115">
        <v>11.495989482000001</v>
      </c>
      <c r="J641" s="115" t="s">
        <v>77</v>
      </c>
      <c r="K641" s="115">
        <f>INDEX(DatosProcesados!$A$1:$BF$101,MATCH(DataBase!A641,DatosProcesados!$A$1:$A$101,0),MATCH(DataBase!J641,DatosProcesados!$A$1:$BF$1,0))</f>
        <v>2</v>
      </c>
      <c r="L641" s="115" t="str">
        <f>INDEX(Modelo!$A$9:$D$89,MATCH(DataBase!$J641,Modelo!$A$9:$A$89,0),MATCH(DataBase!L$1,Modelo!$A$9:$D$9,0))</f>
        <v>Impacto económico y gobernanza</v>
      </c>
      <c r="M641" s="115" t="str">
        <f>INDEX(Modelo!$A$9:$D$89,MATCH(DataBase!$J641,Modelo!$A$9:$A$89,0),MATCH(DataBase!M$1,Modelo!$A$9:$D$9,0))</f>
        <v>Pilar 6</v>
      </c>
      <c r="N641" s="115" t="str">
        <f>INDEX(Modelo!$A$9:$D$89,MATCH(DataBase!$J641,Modelo!$A$9:$A$89,0),MATCH(DataBase!N$1,Modelo!$A$9:$D$9,0))</f>
        <v>scale</v>
      </c>
      <c r="O641" s="115" t="b">
        <f t="array" ref="O641">IF(N641="negativo",INDEX($AD$3:$AG$51,MATCH(1,($B641=$AD$3:$AD$51)*($J641=$AE$3:$AE$51),0),3),IF(N641="positivo",INDEX($AD$55:$AG$109,MATCH(1,($B641=$AD$55:$AD$109)*($J641=$AE$55:$AE$109),0),3)))</f>
        <v>0</v>
      </c>
      <c r="P641" s="115" t="b">
        <f t="array" ref="P641">IF(N641="negativo",INDEX($AD$3:$AG$51,MATCH(1,($B641=$AD$3:$AD$51)*($J641=$AE$3:$AE$51),0),4),IF(N641="positivo",INDEX($AD$55:$AG$109,MATCH(1,($B641=$AD$55:$AD$109)*($J641=$AE$55:$AE$109),0),4)))</f>
        <v>0</v>
      </c>
      <c r="Q641" s="115" t="str">
        <f>VLOOKUP(M641,Modelo!$A$2:$C$7,2,0)</f>
        <v>Impacto Económico, Social y Comunitario</v>
      </c>
      <c r="R641" s="118">
        <f t="array" ref="R641">INDEX(Modelo!$F$1:$H$37,MATCH(1,(DataBase!Q641=Modelo!$G$1:$G$37)*(DataBase!B641=Modelo!$F$1:$F$37),0),3)</f>
        <v>0.15384615384615385</v>
      </c>
      <c r="S641" s="115">
        <f t="shared" si="20"/>
        <v>100</v>
      </c>
      <c r="T641" s="115">
        <f t="shared" si="21"/>
        <v>15.384615384615385</v>
      </c>
    </row>
    <row r="642" spans="1:20" x14ac:dyDescent="0.3">
      <c r="A642" s="115" t="s">
        <v>406</v>
      </c>
      <c r="B642" s="115" t="s">
        <v>407</v>
      </c>
      <c r="C642" s="115" t="s">
        <v>97</v>
      </c>
      <c r="D642" s="115" t="s">
        <v>86</v>
      </c>
      <c r="E642" s="115" t="s">
        <v>87</v>
      </c>
      <c r="F642" s="115" t="s">
        <v>87</v>
      </c>
      <c r="G642" s="115">
        <v>1951</v>
      </c>
      <c r="H642" s="115" t="s">
        <v>125</v>
      </c>
      <c r="I642" s="115">
        <v>113.923310323</v>
      </c>
      <c r="J642" s="115" t="s">
        <v>77</v>
      </c>
      <c r="K642" s="115">
        <f>INDEX(DatosProcesados!$A$1:$BF$101,MATCH(DataBase!A642,DatosProcesados!$A$1:$A$101,0),MATCH(DataBase!J642,DatosProcesados!$A$1:$BF$1,0))</f>
        <v>2</v>
      </c>
      <c r="L642" s="115" t="str">
        <f>INDEX(Modelo!$A$9:$D$89,MATCH(DataBase!$J642,Modelo!$A$9:$A$89,0),MATCH(DataBase!L$1,Modelo!$A$9:$D$9,0))</f>
        <v>Impacto económico y gobernanza</v>
      </c>
      <c r="M642" s="115" t="str">
        <f>INDEX(Modelo!$A$9:$D$89,MATCH(DataBase!$J642,Modelo!$A$9:$A$89,0),MATCH(DataBase!M$1,Modelo!$A$9:$D$9,0))</f>
        <v>Pilar 6</v>
      </c>
      <c r="N642" s="115" t="str">
        <f>INDEX(Modelo!$A$9:$D$89,MATCH(DataBase!$J642,Modelo!$A$9:$A$89,0),MATCH(DataBase!N$1,Modelo!$A$9:$D$9,0))</f>
        <v>scale</v>
      </c>
      <c r="O642" s="115" t="b">
        <f t="array" ref="O642">IF(N642="negativo",INDEX($AD$3:$AG$51,MATCH(1,($B642=$AD$3:$AD$51)*($J642=$AE$3:$AE$51),0),3),IF(N642="positivo",INDEX($AD$55:$AG$109,MATCH(1,($B642=$AD$55:$AD$109)*($J642=$AE$55:$AE$109),0),3)))</f>
        <v>0</v>
      </c>
      <c r="P642" s="115" t="b">
        <f t="array" ref="P642">IF(N642="negativo",INDEX($AD$3:$AG$51,MATCH(1,($B642=$AD$3:$AD$51)*($J642=$AE$3:$AE$51),0),4),IF(N642="positivo",INDEX($AD$55:$AG$109,MATCH(1,($B642=$AD$55:$AD$109)*($J642=$AE$55:$AE$109),0),4)))</f>
        <v>0</v>
      </c>
      <c r="Q642" s="115" t="str">
        <f>VLOOKUP(M642,Modelo!$A$2:$C$7,2,0)</f>
        <v>Impacto Económico, Social y Comunitario</v>
      </c>
      <c r="R642" s="118">
        <f t="array" ref="R642">INDEX(Modelo!$F$1:$H$37,MATCH(1,(DataBase!Q642=Modelo!$G$1:$G$37)*(DataBase!B642=Modelo!$F$1:$F$37),0),3)</f>
        <v>0.15384615384615385</v>
      </c>
      <c r="S642" s="115">
        <f t="shared" si="20"/>
        <v>100</v>
      </c>
      <c r="T642" s="115">
        <f t="shared" si="21"/>
        <v>15.384615384615385</v>
      </c>
    </row>
    <row r="643" spans="1:20" x14ac:dyDescent="0.3">
      <c r="A643" s="115" t="s">
        <v>96</v>
      </c>
      <c r="B643" s="115" t="s">
        <v>84</v>
      </c>
      <c r="C643" s="115" t="s">
        <v>97</v>
      </c>
      <c r="D643" s="115" t="s">
        <v>86</v>
      </c>
      <c r="E643" s="115" t="s">
        <v>86</v>
      </c>
      <c r="F643" s="115" t="s">
        <v>87</v>
      </c>
      <c r="G643" s="115">
        <v>1997</v>
      </c>
      <c r="H643" s="115" t="s">
        <v>125</v>
      </c>
      <c r="I643" s="115">
        <v>15.780332546</v>
      </c>
      <c r="J643" s="115" t="s">
        <v>77</v>
      </c>
      <c r="K643" s="115">
        <f>INDEX(DatosProcesados!$A$1:$BF$101,MATCH(DataBase!A643,DatosProcesados!$A$1:$A$101,0),MATCH(DataBase!J643,DatosProcesados!$A$1:$BF$1,0))</f>
        <v>2</v>
      </c>
      <c r="L643" s="115" t="str">
        <f>INDEX(Modelo!$A$9:$D$89,MATCH(DataBase!$J643,Modelo!$A$9:$A$89,0),MATCH(DataBase!L$1,Modelo!$A$9:$D$9,0))</f>
        <v>Impacto económico y gobernanza</v>
      </c>
      <c r="M643" s="115" t="str">
        <f>INDEX(Modelo!$A$9:$D$89,MATCH(DataBase!$J643,Modelo!$A$9:$A$89,0),MATCH(DataBase!M$1,Modelo!$A$9:$D$9,0))</f>
        <v>Pilar 6</v>
      </c>
      <c r="N643" s="115" t="str">
        <f>INDEX(Modelo!$A$9:$D$89,MATCH(DataBase!$J643,Modelo!$A$9:$A$89,0),MATCH(DataBase!N$1,Modelo!$A$9:$D$9,0))</f>
        <v>scale</v>
      </c>
      <c r="O643" s="115" t="b">
        <f t="array" ref="O643">IF(N643="negativo",INDEX($AD$3:$AG$51,MATCH(1,($B643=$AD$3:$AD$51)*($J643=$AE$3:$AE$51),0),3),IF(N643="positivo",INDEX($AD$55:$AG$109,MATCH(1,($B643=$AD$55:$AD$109)*($J643=$AE$55:$AE$109),0),3)))</f>
        <v>0</v>
      </c>
      <c r="P643" s="115" t="b">
        <f t="array" ref="P643">IF(N643="negativo",INDEX($AD$3:$AG$51,MATCH(1,($B643=$AD$3:$AD$51)*($J643=$AE$3:$AE$51),0),4),IF(N643="positivo",INDEX($AD$55:$AG$109,MATCH(1,($B643=$AD$55:$AD$109)*($J643=$AE$55:$AE$109),0),4)))</f>
        <v>0</v>
      </c>
      <c r="Q643" s="115" t="str">
        <f>VLOOKUP(M643,Modelo!$A$2:$C$7,2,0)</f>
        <v>Impacto Económico, Social y Comunitario</v>
      </c>
      <c r="R643" s="118">
        <f t="array" ref="R643">INDEX(Modelo!$F$1:$H$37,MATCH(1,(DataBase!Q643=Modelo!$G$1:$G$37)*(DataBase!B643=Modelo!$F$1:$F$37),0),3)</f>
        <v>0.11764705882352941</v>
      </c>
      <c r="S643" s="115">
        <f t="shared" ref="S643:S706" si="22">IFERROR(IF(N643="boolean",IF(K643="Si",100,0),IF(N643="scale",IF(K643=2,100,IF(K643=1,50,0)),IF(N643="positivo",100*((K643-P643)/(O643-P643)),100*(1-((K643-P643)/(O643-P643)))))),0)</f>
        <v>100</v>
      </c>
      <c r="T643" s="115">
        <f t="shared" ref="T643:T706" si="23">S643*R643</f>
        <v>11.76470588235294</v>
      </c>
    </row>
    <row r="644" spans="1:20" x14ac:dyDescent="0.3">
      <c r="A644" s="115" t="s">
        <v>83</v>
      </c>
      <c r="B644" s="115" t="s">
        <v>84</v>
      </c>
      <c r="C644" s="115" t="s">
        <v>85</v>
      </c>
      <c r="D644" s="115" t="s">
        <v>86</v>
      </c>
      <c r="E644" s="115" t="s">
        <v>86</v>
      </c>
      <c r="F644" s="115" t="s">
        <v>87</v>
      </c>
      <c r="G644" s="115">
        <v>1955</v>
      </c>
      <c r="H644" s="115" t="s">
        <v>125</v>
      </c>
      <c r="I644" s="115">
        <v>20.574477179999999</v>
      </c>
      <c r="J644" s="115" t="s">
        <v>77</v>
      </c>
      <c r="K644" s="115">
        <f>INDEX(DatosProcesados!$A$1:$BF$101,MATCH(DataBase!A644,DatosProcesados!$A$1:$A$101,0),MATCH(DataBase!J644,DatosProcesados!$A$1:$BF$1,0))</f>
        <v>2</v>
      </c>
      <c r="L644" s="115" t="str">
        <f>INDEX(Modelo!$A$9:$D$89,MATCH(DataBase!$J644,Modelo!$A$9:$A$89,0),MATCH(DataBase!L$1,Modelo!$A$9:$D$9,0))</f>
        <v>Impacto económico y gobernanza</v>
      </c>
      <c r="M644" s="115" t="str">
        <f>INDEX(Modelo!$A$9:$D$89,MATCH(DataBase!$J644,Modelo!$A$9:$A$89,0),MATCH(DataBase!M$1,Modelo!$A$9:$D$9,0))</f>
        <v>Pilar 6</v>
      </c>
      <c r="N644" s="115" t="str">
        <f>INDEX(Modelo!$A$9:$D$89,MATCH(DataBase!$J644,Modelo!$A$9:$A$89,0),MATCH(DataBase!N$1,Modelo!$A$9:$D$9,0))</f>
        <v>scale</v>
      </c>
      <c r="O644" s="115" t="b">
        <f t="array" ref="O644">IF(N644="negativo",INDEX($AD$3:$AG$51,MATCH(1,($B644=$AD$3:$AD$51)*($J644=$AE$3:$AE$51),0),3),IF(N644="positivo",INDEX($AD$55:$AG$109,MATCH(1,($B644=$AD$55:$AD$109)*($J644=$AE$55:$AE$109),0),3)))</f>
        <v>0</v>
      </c>
      <c r="P644" s="115" t="b">
        <f t="array" ref="P644">IF(N644="negativo",INDEX($AD$3:$AG$51,MATCH(1,($B644=$AD$3:$AD$51)*($J644=$AE$3:$AE$51),0),4),IF(N644="positivo",INDEX($AD$55:$AG$109,MATCH(1,($B644=$AD$55:$AD$109)*($J644=$AE$55:$AE$109),0),4)))</f>
        <v>0</v>
      </c>
      <c r="Q644" s="115" t="str">
        <f>VLOOKUP(M644,Modelo!$A$2:$C$7,2,0)</f>
        <v>Impacto Económico, Social y Comunitario</v>
      </c>
      <c r="R644" s="118">
        <f t="array" ref="R644">INDEX(Modelo!$F$1:$H$37,MATCH(1,(DataBase!Q644=Modelo!$G$1:$G$37)*(DataBase!B644=Modelo!$F$1:$F$37),0),3)</f>
        <v>0.11764705882352941</v>
      </c>
      <c r="S644" s="115">
        <f t="shared" si="22"/>
        <v>100</v>
      </c>
      <c r="T644" s="115">
        <f t="shared" si="23"/>
        <v>11.76470588235294</v>
      </c>
    </row>
    <row r="645" spans="1:20" x14ac:dyDescent="0.3">
      <c r="A645" s="115" t="s">
        <v>243</v>
      </c>
      <c r="B645" s="115" t="s">
        <v>216</v>
      </c>
      <c r="C645" s="115" t="s">
        <v>103</v>
      </c>
      <c r="D645" s="115" t="s">
        <v>86</v>
      </c>
      <c r="E645" s="115" t="s">
        <v>86</v>
      </c>
      <c r="F645" s="115" t="s">
        <v>87</v>
      </c>
      <c r="G645" s="115">
        <v>1985</v>
      </c>
      <c r="H645" s="115" t="s">
        <v>244</v>
      </c>
      <c r="I645" s="115">
        <v>2.6249202149999999</v>
      </c>
      <c r="J645" s="115" t="s">
        <v>77</v>
      </c>
      <c r="K645" s="115">
        <f>INDEX(DatosProcesados!$A$1:$BF$101,MATCH(DataBase!A645,DatosProcesados!$A$1:$A$101,0),MATCH(DataBase!J645,DatosProcesados!$A$1:$BF$1,0))</f>
        <v>0</v>
      </c>
      <c r="L645" s="115" t="str">
        <f>INDEX(Modelo!$A$9:$D$89,MATCH(DataBase!$J645,Modelo!$A$9:$A$89,0),MATCH(DataBase!L$1,Modelo!$A$9:$D$9,0))</f>
        <v>Impacto económico y gobernanza</v>
      </c>
      <c r="M645" s="115" t="str">
        <f>INDEX(Modelo!$A$9:$D$89,MATCH(DataBase!$J645,Modelo!$A$9:$A$89,0),MATCH(DataBase!M$1,Modelo!$A$9:$D$9,0))</f>
        <v>Pilar 6</v>
      </c>
      <c r="N645" s="115" t="str">
        <f>INDEX(Modelo!$A$9:$D$89,MATCH(DataBase!$J645,Modelo!$A$9:$A$89,0),MATCH(DataBase!N$1,Modelo!$A$9:$D$9,0))</f>
        <v>scale</v>
      </c>
      <c r="O645" s="115" t="b">
        <f t="array" ref="O645">IF(N645="negativo",INDEX($AD$3:$AG$51,MATCH(1,($B645=$AD$3:$AD$51)*($J645=$AE$3:$AE$51),0),3),IF(N645="positivo",INDEX($AD$55:$AG$109,MATCH(1,($B645=$AD$55:$AD$109)*($J645=$AE$55:$AE$109),0),3)))</f>
        <v>0</v>
      </c>
      <c r="P645" s="115" t="b">
        <f t="array" ref="P645">IF(N645="negativo",INDEX($AD$3:$AG$51,MATCH(1,($B645=$AD$3:$AD$51)*($J645=$AE$3:$AE$51),0),4),IF(N645="positivo",INDEX($AD$55:$AG$109,MATCH(1,($B645=$AD$55:$AD$109)*($J645=$AE$55:$AE$109),0),4)))</f>
        <v>0</v>
      </c>
      <c r="Q645" s="115" t="str">
        <f>VLOOKUP(M645,Modelo!$A$2:$C$7,2,0)</f>
        <v>Impacto Económico, Social y Comunitario</v>
      </c>
      <c r="R645" s="118">
        <f t="array" ref="R645">INDEX(Modelo!$F$1:$H$37,MATCH(1,(DataBase!Q645=Modelo!$G$1:$G$37)*(DataBase!B645=Modelo!$F$1:$F$37),0),3)</f>
        <v>0.10526315789473684</v>
      </c>
      <c r="S645" s="115">
        <f t="shared" si="22"/>
        <v>0</v>
      </c>
      <c r="T645" s="115">
        <f t="shared" si="23"/>
        <v>0</v>
      </c>
    </row>
    <row r="646" spans="1:20" x14ac:dyDescent="0.3">
      <c r="A646" s="115" t="s">
        <v>263</v>
      </c>
      <c r="B646" s="115" t="s">
        <v>216</v>
      </c>
      <c r="C646" s="115" t="s">
        <v>97</v>
      </c>
      <c r="D646" s="115" t="s">
        <v>86</v>
      </c>
      <c r="E646" s="115" t="s">
        <v>86</v>
      </c>
      <c r="F646" s="115" t="s">
        <v>86</v>
      </c>
      <c r="G646" s="115">
        <v>1990</v>
      </c>
      <c r="H646" s="115" t="s">
        <v>125</v>
      </c>
      <c r="I646" s="115">
        <v>2.3114637089999999</v>
      </c>
      <c r="J646" s="115" t="s">
        <v>77</v>
      </c>
      <c r="K646" s="115">
        <f>INDEX(DatosProcesados!$A$1:$BF$101,MATCH(DataBase!A646,DatosProcesados!$A$1:$A$101,0),MATCH(DataBase!J646,DatosProcesados!$A$1:$BF$1,0))</f>
        <v>2</v>
      </c>
      <c r="L646" s="115" t="str">
        <f>INDEX(Modelo!$A$9:$D$89,MATCH(DataBase!$J646,Modelo!$A$9:$A$89,0),MATCH(DataBase!L$1,Modelo!$A$9:$D$9,0))</f>
        <v>Impacto económico y gobernanza</v>
      </c>
      <c r="M646" s="115" t="str">
        <f>INDEX(Modelo!$A$9:$D$89,MATCH(DataBase!$J646,Modelo!$A$9:$A$89,0),MATCH(DataBase!M$1,Modelo!$A$9:$D$9,0))</f>
        <v>Pilar 6</v>
      </c>
      <c r="N646" s="115" t="str">
        <f>INDEX(Modelo!$A$9:$D$89,MATCH(DataBase!$J646,Modelo!$A$9:$A$89,0),MATCH(DataBase!N$1,Modelo!$A$9:$D$9,0))</f>
        <v>scale</v>
      </c>
      <c r="O646" s="115" t="b">
        <f t="array" ref="O646">IF(N646="negativo",INDEX($AD$3:$AG$51,MATCH(1,($B646=$AD$3:$AD$51)*($J646=$AE$3:$AE$51),0),3),IF(N646="positivo",INDEX($AD$55:$AG$109,MATCH(1,($B646=$AD$55:$AD$109)*($J646=$AE$55:$AE$109),0),3)))</f>
        <v>0</v>
      </c>
      <c r="P646" s="115" t="b">
        <f t="array" ref="P646">IF(N646="negativo",INDEX($AD$3:$AG$51,MATCH(1,($B646=$AD$3:$AD$51)*($J646=$AE$3:$AE$51),0),4),IF(N646="positivo",INDEX($AD$55:$AG$109,MATCH(1,($B646=$AD$55:$AD$109)*($J646=$AE$55:$AE$109),0),4)))</f>
        <v>0</v>
      </c>
      <c r="Q646" s="115" t="str">
        <f>VLOOKUP(M646,Modelo!$A$2:$C$7,2,0)</f>
        <v>Impacto Económico, Social y Comunitario</v>
      </c>
      <c r="R646" s="118">
        <f t="array" ref="R646">INDEX(Modelo!$F$1:$H$37,MATCH(1,(DataBase!Q646=Modelo!$G$1:$G$37)*(DataBase!B646=Modelo!$F$1:$F$37),0),3)</f>
        <v>0.10526315789473684</v>
      </c>
      <c r="S646" s="115">
        <f t="shared" si="22"/>
        <v>100</v>
      </c>
      <c r="T646" s="115">
        <f t="shared" si="23"/>
        <v>10.526315789473683</v>
      </c>
    </row>
    <row r="647" spans="1:20" x14ac:dyDescent="0.3">
      <c r="A647" s="115" t="s">
        <v>321</v>
      </c>
      <c r="B647" s="115" t="s">
        <v>313</v>
      </c>
      <c r="C647" s="115" t="s">
        <v>103</v>
      </c>
      <c r="D647" s="115" t="s">
        <v>86</v>
      </c>
      <c r="E647" s="115" t="s">
        <v>86</v>
      </c>
      <c r="F647" s="115" t="s">
        <v>87</v>
      </c>
      <c r="G647" s="115">
        <v>1949</v>
      </c>
      <c r="H647" s="115" t="s">
        <v>125</v>
      </c>
      <c r="I647" s="115">
        <v>16.077688644999999</v>
      </c>
      <c r="J647" s="115" t="s">
        <v>77</v>
      </c>
      <c r="K647" s="115">
        <f>INDEX(DatosProcesados!$A$1:$BF$101,MATCH(DataBase!A647,DatosProcesados!$A$1:$A$101,0),MATCH(DataBase!J647,DatosProcesados!$A$1:$BF$1,0))</f>
        <v>1</v>
      </c>
      <c r="L647" s="115" t="str">
        <f>INDEX(Modelo!$A$9:$D$89,MATCH(DataBase!$J647,Modelo!$A$9:$A$89,0),MATCH(DataBase!L$1,Modelo!$A$9:$D$9,0))</f>
        <v>Impacto económico y gobernanza</v>
      </c>
      <c r="M647" s="115" t="str">
        <f>INDEX(Modelo!$A$9:$D$89,MATCH(DataBase!$J647,Modelo!$A$9:$A$89,0),MATCH(DataBase!M$1,Modelo!$A$9:$D$9,0))</f>
        <v>Pilar 6</v>
      </c>
      <c r="N647" s="115" t="str">
        <f>INDEX(Modelo!$A$9:$D$89,MATCH(DataBase!$J647,Modelo!$A$9:$A$89,0),MATCH(DataBase!N$1,Modelo!$A$9:$D$9,0))</f>
        <v>scale</v>
      </c>
      <c r="O647" s="115" t="b">
        <f t="array" ref="O647">IF(N647="negativo",INDEX($AD$3:$AG$51,MATCH(1,($B647=$AD$3:$AD$51)*($J647=$AE$3:$AE$51),0),3),IF(N647="positivo",INDEX($AD$55:$AG$109,MATCH(1,($B647=$AD$55:$AD$109)*($J647=$AE$55:$AE$109),0),3)))</f>
        <v>0</v>
      </c>
      <c r="P647" s="115" t="b">
        <f t="array" ref="P647">IF(N647="negativo",INDEX($AD$3:$AG$51,MATCH(1,($B647=$AD$3:$AD$51)*($J647=$AE$3:$AE$51),0),4),IF(N647="positivo",INDEX($AD$55:$AG$109,MATCH(1,($B647=$AD$55:$AD$109)*($J647=$AE$55:$AE$109),0),4)))</f>
        <v>0</v>
      </c>
      <c r="Q647" s="115" t="str">
        <f>VLOOKUP(M647,Modelo!$A$2:$C$7,2,0)</f>
        <v>Impacto Económico, Social y Comunitario</v>
      </c>
      <c r="R647" s="118">
        <f t="array" ref="R647">INDEX(Modelo!$F$1:$H$37,MATCH(1,(DataBase!Q647=Modelo!$G$1:$G$37)*(DataBase!B647=Modelo!$F$1:$F$37),0),3)</f>
        <v>0.11764705882352941</v>
      </c>
      <c r="S647" s="115">
        <f t="shared" si="22"/>
        <v>50</v>
      </c>
      <c r="T647" s="115">
        <f t="shared" si="23"/>
        <v>5.8823529411764701</v>
      </c>
    </row>
    <row r="648" spans="1:20" x14ac:dyDescent="0.3">
      <c r="A648" s="115" t="s">
        <v>363</v>
      </c>
      <c r="B648" s="115" t="s">
        <v>313</v>
      </c>
      <c r="C648" s="115" t="s">
        <v>103</v>
      </c>
      <c r="D648" s="115" t="s">
        <v>87</v>
      </c>
      <c r="E648" s="115" t="s">
        <v>87</v>
      </c>
      <c r="F648" s="115" t="s">
        <v>87</v>
      </c>
      <c r="G648" s="115">
        <v>1889</v>
      </c>
      <c r="H648" s="115" t="s">
        <v>177</v>
      </c>
      <c r="I648" s="115">
        <v>2.3075606390000001</v>
      </c>
      <c r="J648" s="115" t="s">
        <v>77</v>
      </c>
      <c r="K648" s="115">
        <f>INDEX(DatosProcesados!$A$1:$BF$101,MATCH(DataBase!A648,DatosProcesados!$A$1:$A$101,0),MATCH(DataBase!J648,DatosProcesados!$A$1:$BF$1,0))</f>
        <v>2</v>
      </c>
      <c r="L648" s="115" t="str">
        <f>INDEX(Modelo!$A$9:$D$89,MATCH(DataBase!$J648,Modelo!$A$9:$A$89,0),MATCH(DataBase!L$1,Modelo!$A$9:$D$9,0))</f>
        <v>Impacto económico y gobernanza</v>
      </c>
      <c r="M648" s="115" t="str">
        <f>INDEX(Modelo!$A$9:$D$89,MATCH(DataBase!$J648,Modelo!$A$9:$A$89,0),MATCH(DataBase!M$1,Modelo!$A$9:$D$9,0))</f>
        <v>Pilar 6</v>
      </c>
      <c r="N648" s="115" t="str">
        <f>INDEX(Modelo!$A$9:$D$89,MATCH(DataBase!$J648,Modelo!$A$9:$A$89,0),MATCH(DataBase!N$1,Modelo!$A$9:$D$9,0))</f>
        <v>scale</v>
      </c>
      <c r="O648" s="115" t="b">
        <f t="array" ref="O648">IF(N648="negativo",INDEX($AD$3:$AG$51,MATCH(1,($B648=$AD$3:$AD$51)*($J648=$AE$3:$AE$51),0),3),IF(N648="positivo",INDEX($AD$55:$AG$109,MATCH(1,($B648=$AD$55:$AD$109)*($J648=$AE$55:$AE$109),0),3)))</f>
        <v>0</v>
      </c>
      <c r="P648" s="115" t="b">
        <f t="array" ref="P648">IF(N648="negativo",INDEX($AD$3:$AG$51,MATCH(1,($B648=$AD$3:$AD$51)*($J648=$AE$3:$AE$51),0),4),IF(N648="positivo",INDEX($AD$55:$AG$109,MATCH(1,($B648=$AD$55:$AD$109)*($J648=$AE$55:$AE$109),0),4)))</f>
        <v>0</v>
      </c>
      <c r="Q648" s="115" t="str">
        <f>VLOOKUP(M648,Modelo!$A$2:$C$7,2,0)</f>
        <v>Impacto Económico, Social y Comunitario</v>
      </c>
      <c r="R648" s="118">
        <f t="array" ref="R648">INDEX(Modelo!$F$1:$H$37,MATCH(1,(DataBase!Q648=Modelo!$G$1:$G$37)*(DataBase!B648=Modelo!$F$1:$F$37),0),3)</f>
        <v>0.11764705882352941</v>
      </c>
      <c r="S648" s="115">
        <f t="shared" si="22"/>
        <v>100</v>
      </c>
      <c r="T648" s="115">
        <f t="shared" si="23"/>
        <v>11.76470588235294</v>
      </c>
    </row>
    <row r="649" spans="1:20" x14ac:dyDescent="0.3">
      <c r="A649" s="115" t="s">
        <v>423</v>
      </c>
      <c r="B649" s="115" t="s">
        <v>407</v>
      </c>
      <c r="C649" s="115" t="s">
        <v>103</v>
      </c>
      <c r="D649" s="115" t="s">
        <v>86</v>
      </c>
      <c r="E649" s="115" t="s">
        <v>87</v>
      </c>
      <c r="F649" s="115" t="s">
        <v>87</v>
      </c>
      <c r="G649" s="115">
        <v>1985</v>
      </c>
      <c r="H649" s="115" t="s">
        <v>422</v>
      </c>
      <c r="I649" s="115">
        <v>4.2502446559999996</v>
      </c>
      <c r="J649" s="115" t="s">
        <v>77</v>
      </c>
      <c r="K649" s="115">
        <f>INDEX(DatosProcesados!$A$1:$BF$101,MATCH(DataBase!A649,DatosProcesados!$A$1:$A$101,0),MATCH(DataBase!J649,DatosProcesados!$A$1:$BF$1,0))</f>
        <v>2</v>
      </c>
      <c r="L649" s="115" t="str">
        <f>INDEX(Modelo!$A$9:$D$89,MATCH(DataBase!$J649,Modelo!$A$9:$A$89,0),MATCH(DataBase!L$1,Modelo!$A$9:$D$9,0))</f>
        <v>Impacto económico y gobernanza</v>
      </c>
      <c r="M649" s="115" t="str">
        <f>INDEX(Modelo!$A$9:$D$89,MATCH(DataBase!$J649,Modelo!$A$9:$A$89,0),MATCH(DataBase!M$1,Modelo!$A$9:$D$9,0))</f>
        <v>Pilar 6</v>
      </c>
      <c r="N649" s="115" t="str">
        <f>INDEX(Modelo!$A$9:$D$89,MATCH(DataBase!$J649,Modelo!$A$9:$A$89,0),MATCH(DataBase!N$1,Modelo!$A$9:$D$9,0))</f>
        <v>scale</v>
      </c>
      <c r="O649" s="115" t="b">
        <f t="array" ref="O649">IF(N649="negativo",INDEX($AD$3:$AG$51,MATCH(1,($B649=$AD$3:$AD$51)*($J649=$AE$3:$AE$51),0),3),IF(N649="positivo",INDEX($AD$55:$AG$109,MATCH(1,($B649=$AD$55:$AD$109)*($J649=$AE$55:$AE$109),0),3)))</f>
        <v>0</v>
      </c>
      <c r="P649" s="115" t="b">
        <f t="array" ref="P649">IF(N649="negativo",INDEX($AD$3:$AG$51,MATCH(1,($B649=$AD$3:$AD$51)*($J649=$AE$3:$AE$51),0),4),IF(N649="positivo",INDEX($AD$55:$AG$109,MATCH(1,($B649=$AD$55:$AD$109)*($J649=$AE$55:$AE$109),0),4)))</f>
        <v>0</v>
      </c>
      <c r="Q649" s="115" t="str">
        <f>VLOOKUP(M649,Modelo!$A$2:$C$7,2,0)</f>
        <v>Impacto Económico, Social y Comunitario</v>
      </c>
      <c r="R649" s="118">
        <f t="array" ref="R649">INDEX(Modelo!$F$1:$H$37,MATCH(1,(DataBase!Q649=Modelo!$G$1:$G$37)*(DataBase!B649=Modelo!$F$1:$F$37),0),3)</f>
        <v>0.15384615384615385</v>
      </c>
      <c r="S649" s="115">
        <f t="shared" si="22"/>
        <v>100</v>
      </c>
      <c r="T649" s="115">
        <f t="shared" si="23"/>
        <v>15.384615384615385</v>
      </c>
    </row>
    <row r="650" spans="1:20" x14ac:dyDescent="0.3">
      <c r="A650" s="115" t="s">
        <v>172</v>
      </c>
      <c r="B650" s="115" t="s">
        <v>84</v>
      </c>
      <c r="C650" s="115" t="s">
        <v>103</v>
      </c>
      <c r="D650" s="115" t="s">
        <v>86</v>
      </c>
      <c r="E650" s="115" t="s">
        <v>87</v>
      </c>
      <c r="F650" s="115" t="s">
        <v>86</v>
      </c>
      <c r="G650" s="115">
        <v>1966</v>
      </c>
      <c r="H650" s="115" t="s">
        <v>125</v>
      </c>
      <c r="I650" s="115">
        <v>2.6355685659999999</v>
      </c>
      <c r="J650" s="115" t="s">
        <v>77</v>
      </c>
      <c r="K650" s="115">
        <f>INDEX(DatosProcesados!$A$1:$BF$101,MATCH(DataBase!A650,DatosProcesados!$A$1:$A$101,0),MATCH(DataBase!J650,DatosProcesados!$A$1:$BF$1,0))</f>
        <v>1</v>
      </c>
      <c r="L650" s="115" t="str">
        <f>INDEX(Modelo!$A$9:$D$89,MATCH(DataBase!$J650,Modelo!$A$9:$A$89,0),MATCH(DataBase!L$1,Modelo!$A$9:$D$9,0))</f>
        <v>Impacto económico y gobernanza</v>
      </c>
      <c r="M650" s="115" t="str">
        <f>INDEX(Modelo!$A$9:$D$89,MATCH(DataBase!$J650,Modelo!$A$9:$A$89,0),MATCH(DataBase!M$1,Modelo!$A$9:$D$9,0))</f>
        <v>Pilar 6</v>
      </c>
      <c r="N650" s="115" t="str">
        <f>INDEX(Modelo!$A$9:$D$89,MATCH(DataBase!$J650,Modelo!$A$9:$A$89,0),MATCH(DataBase!N$1,Modelo!$A$9:$D$9,0))</f>
        <v>scale</v>
      </c>
      <c r="O650" s="115" t="b">
        <f t="array" ref="O650">IF(N650="negativo",INDEX($AD$3:$AG$51,MATCH(1,($B650=$AD$3:$AD$51)*($J650=$AE$3:$AE$51),0),3),IF(N650="positivo",INDEX($AD$55:$AG$109,MATCH(1,($B650=$AD$55:$AD$109)*($J650=$AE$55:$AE$109),0),3)))</f>
        <v>0</v>
      </c>
      <c r="P650" s="115" t="b">
        <f t="array" ref="P650">IF(N650="negativo",INDEX($AD$3:$AG$51,MATCH(1,($B650=$AD$3:$AD$51)*($J650=$AE$3:$AE$51),0),4),IF(N650="positivo",INDEX($AD$55:$AG$109,MATCH(1,($B650=$AD$55:$AD$109)*($J650=$AE$55:$AE$109),0),4)))</f>
        <v>0</v>
      </c>
      <c r="Q650" s="115" t="str">
        <f>VLOOKUP(M650,Modelo!$A$2:$C$7,2,0)</f>
        <v>Impacto Económico, Social y Comunitario</v>
      </c>
      <c r="R650" s="118">
        <f t="array" ref="R650">INDEX(Modelo!$F$1:$H$37,MATCH(1,(DataBase!Q650=Modelo!$G$1:$G$37)*(DataBase!B650=Modelo!$F$1:$F$37),0),3)</f>
        <v>0.11764705882352941</v>
      </c>
      <c r="S650" s="115">
        <f t="shared" si="22"/>
        <v>50</v>
      </c>
      <c r="T650" s="115">
        <f t="shared" si="23"/>
        <v>5.8823529411764701</v>
      </c>
    </row>
    <row r="651" spans="1:20" x14ac:dyDescent="0.3">
      <c r="A651" s="115" t="s">
        <v>158</v>
      </c>
      <c r="B651" s="115" t="s">
        <v>84</v>
      </c>
      <c r="C651" s="115" t="s">
        <v>97</v>
      </c>
      <c r="D651" s="115" t="s">
        <v>86</v>
      </c>
      <c r="E651" s="115" t="s">
        <v>87</v>
      </c>
      <c r="F651" s="115" t="s">
        <v>87</v>
      </c>
      <c r="G651" s="115">
        <v>1896</v>
      </c>
      <c r="H651" s="115" t="s">
        <v>125</v>
      </c>
      <c r="I651" s="115">
        <v>3.7166394839999999</v>
      </c>
      <c r="J651" s="115" t="s">
        <v>77</v>
      </c>
      <c r="K651" s="115">
        <f>INDEX(DatosProcesados!$A$1:$BF$101,MATCH(DataBase!A651,DatosProcesados!$A$1:$A$101,0),MATCH(DataBase!J651,DatosProcesados!$A$1:$BF$1,0))</f>
        <v>2</v>
      </c>
      <c r="L651" s="115" t="str">
        <f>INDEX(Modelo!$A$9:$D$89,MATCH(DataBase!$J651,Modelo!$A$9:$A$89,0),MATCH(DataBase!L$1,Modelo!$A$9:$D$9,0))</f>
        <v>Impacto económico y gobernanza</v>
      </c>
      <c r="M651" s="115" t="str">
        <f>INDEX(Modelo!$A$9:$D$89,MATCH(DataBase!$J651,Modelo!$A$9:$A$89,0),MATCH(DataBase!M$1,Modelo!$A$9:$D$9,0))</f>
        <v>Pilar 6</v>
      </c>
      <c r="N651" s="115" t="str">
        <f>INDEX(Modelo!$A$9:$D$89,MATCH(DataBase!$J651,Modelo!$A$9:$A$89,0),MATCH(DataBase!N$1,Modelo!$A$9:$D$9,0))</f>
        <v>scale</v>
      </c>
      <c r="O651" s="115" t="b">
        <f t="array" ref="O651">IF(N651="negativo",INDEX($AD$3:$AG$51,MATCH(1,($B651=$AD$3:$AD$51)*($J651=$AE$3:$AE$51),0),3),IF(N651="positivo",INDEX($AD$55:$AG$109,MATCH(1,($B651=$AD$55:$AD$109)*($J651=$AE$55:$AE$109),0),3)))</f>
        <v>0</v>
      </c>
      <c r="P651" s="115" t="b">
        <f t="array" ref="P651">IF(N651="negativo",INDEX($AD$3:$AG$51,MATCH(1,($B651=$AD$3:$AD$51)*($J651=$AE$3:$AE$51),0),4),IF(N651="positivo",INDEX($AD$55:$AG$109,MATCH(1,($B651=$AD$55:$AD$109)*($J651=$AE$55:$AE$109),0),4)))</f>
        <v>0</v>
      </c>
      <c r="Q651" s="115" t="str">
        <f>VLOOKUP(M651,Modelo!$A$2:$C$7,2,0)</f>
        <v>Impacto Económico, Social y Comunitario</v>
      </c>
      <c r="R651" s="118">
        <f t="array" ref="R651">INDEX(Modelo!$F$1:$H$37,MATCH(1,(DataBase!Q651=Modelo!$G$1:$G$37)*(DataBase!B651=Modelo!$F$1:$F$37),0),3)</f>
        <v>0.11764705882352941</v>
      </c>
      <c r="S651" s="115">
        <f t="shared" si="22"/>
        <v>100</v>
      </c>
      <c r="T651" s="115">
        <f t="shared" si="23"/>
        <v>11.76470588235294</v>
      </c>
    </row>
    <row r="652" spans="1:20" x14ac:dyDescent="0.3">
      <c r="A652" s="115" t="s">
        <v>310</v>
      </c>
      <c r="B652" s="115" t="s">
        <v>216</v>
      </c>
      <c r="C652" s="115" t="s">
        <v>85</v>
      </c>
      <c r="D652" s="115" t="s">
        <v>86</v>
      </c>
      <c r="E652" s="115" t="s">
        <v>87</v>
      </c>
      <c r="F652" s="115" t="s">
        <v>87</v>
      </c>
      <c r="G652" s="115">
        <v>1908</v>
      </c>
      <c r="H652" s="115" t="s">
        <v>244</v>
      </c>
      <c r="I652" s="115">
        <v>1.2123628230000001</v>
      </c>
      <c r="J652" s="115" t="s">
        <v>77</v>
      </c>
      <c r="K652" s="115">
        <f>INDEX(DatosProcesados!$A$1:$BF$101,MATCH(DataBase!A652,DatosProcesados!$A$1:$A$101,0),MATCH(DataBase!J652,DatosProcesados!$A$1:$BF$1,0))</f>
        <v>0</v>
      </c>
      <c r="L652" s="115" t="str">
        <f>INDEX(Modelo!$A$9:$D$89,MATCH(DataBase!$J652,Modelo!$A$9:$A$89,0),MATCH(DataBase!L$1,Modelo!$A$9:$D$9,0))</f>
        <v>Impacto económico y gobernanza</v>
      </c>
      <c r="M652" s="115" t="str">
        <f>INDEX(Modelo!$A$9:$D$89,MATCH(DataBase!$J652,Modelo!$A$9:$A$89,0),MATCH(DataBase!M$1,Modelo!$A$9:$D$9,0))</f>
        <v>Pilar 6</v>
      </c>
      <c r="N652" s="115" t="str">
        <f>INDEX(Modelo!$A$9:$D$89,MATCH(DataBase!$J652,Modelo!$A$9:$A$89,0),MATCH(DataBase!N$1,Modelo!$A$9:$D$9,0))</f>
        <v>scale</v>
      </c>
      <c r="O652" s="115" t="b">
        <f t="array" ref="O652">IF(N652="negativo",INDEX($AD$3:$AG$51,MATCH(1,($B652=$AD$3:$AD$51)*($J652=$AE$3:$AE$51),0),3),IF(N652="positivo",INDEX($AD$55:$AG$109,MATCH(1,($B652=$AD$55:$AD$109)*($J652=$AE$55:$AE$109),0),3)))</f>
        <v>0</v>
      </c>
      <c r="P652" s="115" t="b">
        <f t="array" ref="P652">IF(N652="negativo",INDEX($AD$3:$AG$51,MATCH(1,($B652=$AD$3:$AD$51)*($J652=$AE$3:$AE$51),0),4),IF(N652="positivo",INDEX($AD$55:$AG$109,MATCH(1,($B652=$AD$55:$AD$109)*($J652=$AE$55:$AE$109),0),4)))</f>
        <v>0</v>
      </c>
      <c r="Q652" s="115" t="str">
        <f>VLOOKUP(M652,Modelo!$A$2:$C$7,2,0)</f>
        <v>Impacto Económico, Social y Comunitario</v>
      </c>
      <c r="R652" s="118">
        <f t="array" ref="R652">INDEX(Modelo!$F$1:$H$37,MATCH(1,(DataBase!Q652=Modelo!$G$1:$G$37)*(DataBase!B652=Modelo!$F$1:$F$37),0),3)</f>
        <v>0.10526315789473684</v>
      </c>
      <c r="S652" s="115">
        <f t="shared" si="22"/>
        <v>0</v>
      </c>
      <c r="T652" s="115">
        <f t="shared" si="23"/>
        <v>0</v>
      </c>
    </row>
    <row r="653" spans="1:20" x14ac:dyDescent="0.3">
      <c r="A653" s="115" t="s">
        <v>441</v>
      </c>
      <c r="B653" s="115" t="s">
        <v>407</v>
      </c>
      <c r="C653" s="115" t="s">
        <v>103</v>
      </c>
      <c r="D653" s="115" t="s">
        <v>86</v>
      </c>
      <c r="E653" s="115" t="s">
        <v>87</v>
      </c>
      <c r="F653" s="115" t="s">
        <v>87</v>
      </c>
      <c r="G653" s="115">
        <v>2002</v>
      </c>
      <c r="H653" s="115" t="s">
        <v>177</v>
      </c>
      <c r="I653" s="115">
        <v>2.4203671080000002</v>
      </c>
      <c r="J653" s="115" t="s">
        <v>77</v>
      </c>
      <c r="K653" s="115">
        <f>INDEX(DatosProcesados!$A$1:$BF$101,MATCH(DataBase!A653,DatosProcesados!$A$1:$A$101,0),MATCH(DataBase!J653,DatosProcesados!$A$1:$BF$1,0))</f>
        <v>2</v>
      </c>
      <c r="L653" s="115" t="str">
        <f>INDEX(Modelo!$A$9:$D$89,MATCH(DataBase!$J653,Modelo!$A$9:$A$89,0),MATCH(DataBase!L$1,Modelo!$A$9:$D$9,0))</f>
        <v>Impacto económico y gobernanza</v>
      </c>
      <c r="M653" s="115" t="str">
        <f>INDEX(Modelo!$A$9:$D$89,MATCH(DataBase!$J653,Modelo!$A$9:$A$89,0),MATCH(DataBase!M$1,Modelo!$A$9:$D$9,0))</f>
        <v>Pilar 6</v>
      </c>
      <c r="N653" s="115" t="str">
        <f>INDEX(Modelo!$A$9:$D$89,MATCH(DataBase!$J653,Modelo!$A$9:$A$89,0),MATCH(DataBase!N$1,Modelo!$A$9:$D$9,0))</f>
        <v>scale</v>
      </c>
      <c r="O653" s="115" t="b">
        <f t="array" ref="O653">IF(N653="negativo",INDEX($AD$3:$AG$51,MATCH(1,($B653=$AD$3:$AD$51)*($J653=$AE$3:$AE$51),0),3),IF(N653="positivo",INDEX($AD$55:$AG$109,MATCH(1,($B653=$AD$55:$AD$109)*($J653=$AE$55:$AE$109),0),3)))</f>
        <v>0</v>
      </c>
      <c r="P653" s="115" t="b">
        <f t="array" ref="P653">IF(N653="negativo",INDEX($AD$3:$AG$51,MATCH(1,($B653=$AD$3:$AD$51)*($J653=$AE$3:$AE$51),0),4),IF(N653="positivo",INDEX($AD$55:$AG$109,MATCH(1,($B653=$AD$55:$AD$109)*($J653=$AE$55:$AE$109),0),4)))</f>
        <v>0</v>
      </c>
      <c r="Q653" s="115" t="str">
        <f>VLOOKUP(M653,Modelo!$A$2:$C$7,2,0)</f>
        <v>Impacto Económico, Social y Comunitario</v>
      </c>
      <c r="R653" s="118">
        <f t="array" ref="R653">INDEX(Modelo!$F$1:$H$37,MATCH(1,(DataBase!Q653=Modelo!$G$1:$G$37)*(DataBase!B653=Modelo!$F$1:$F$37),0),3)</f>
        <v>0.15384615384615385</v>
      </c>
      <c r="S653" s="115">
        <f t="shared" si="22"/>
        <v>100</v>
      </c>
      <c r="T653" s="115">
        <f t="shared" si="23"/>
        <v>15.384615384615385</v>
      </c>
    </row>
    <row r="654" spans="1:20" x14ac:dyDescent="0.3">
      <c r="A654" s="115" t="s">
        <v>454</v>
      </c>
      <c r="B654" s="115" t="s">
        <v>407</v>
      </c>
      <c r="C654" s="115" t="s">
        <v>103</v>
      </c>
      <c r="D654" s="115" t="s">
        <v>86</v>
      </c>
      <c r="E654" s="115" t="s">
        <v>87</v>
      </c>
      <c r="F654" s="115" t="s">
        <v>87</v>
      </c>
      <c r="G654" s="115">
        <v>2003</v>
      </c>
      <c r="H654" s="115" t="s">
        <v>422</v>
      </c>
      <c r="I654" s="115">
        <v>1.3219259999999999</v>
      </c>
      <c r="J654" s="115" t="s">
        <v>77</v>
      </c>
      <c r="K654" s="115">
        <f>INDEX(DatosProcesados!$A$1:$BF$101,MATCH(DataBase!A654,DatosProcesados!$A$1:$A$101,0),MATCH(DataBase!J654,DatosProcesados!$A$1:$BF$1,0))</f>
        <v>0</v>
      </c>
      <c r="L654" s="115" t="str">
        <f>INDEX(Modelo!$A$9:$D$89,MATCH(DataBase!$J654,Modelo!$A$9:$A$89,0),MATCH(DataBase!L$1,Modelo!$A$9:$D$9,0))</f>
        <v>Impacto económico y gobernanza</v>
      </c>
      <c r="M654" s="115" t="str">
        <f>INDEX(Modelo!$A$9:$D$89,MATCH(DataBase!$J654,Modelo!$A$9:$A$89,0),MATCH(DataBase!M$1,Modelo!$A$9:$D$9,0))</f>
        <v>Pilar 6</v>
      </c>
      <c r="N654" s="115" t="str">
        <f>INDEX(Modelo!$A$9:$D$89,MATCH(DataBase!$J654,Modelo!$A$9:$A$89,0),MATCH(DataBase!N$1,Modelo!$A$9:$D$9,0))</f>
        <v>scale</v>
      </c>
      <c r="O654" s="115" t="b">
        <f t="array" ref="O654">IF(N654="negativo",INDEX($AD$3:$AG$51,MATCH(1,($B654=$AD$3:$AD$51)*($J654=$AE$3:$AE$51),0),3),IF(N654="positivo",INDEX($AD$55:$AG$109,MATCH(1,($B654=$AD$55:$AD$109)*($J654=$AE$55:$AE$109),0),3)))</f>
        <v>0</v>
      </c>
      <c r="P654" s="115" t="b">
        <f t="array" ref="P654">IF(N654="negativo",INDEX($AD$3:$AG$51,MATCH(1,($B654=$AD$3:$AD$51)*($J654=$AE$3:$AE$51),0),4),IF(N654="positivo",INDEX($AD$55:$AG$109,MATCH(1,($B654=$AD$55:$AD$109)*($J654=$AE$55:$AE$109),0),4)))</f>
        <v>0</v>
      </c>
      <c r="Q654" s="115" t="str">
        <f>VLOOKUP(M654,Modelo!$A$2:$C$7,2,0)</f>
        <v>Impacto Económico, Social y Comunitario</v>
      </c>
      <c r="R654" s="118">
        <f t="array" ref="R654">INDEX(Modelo!$F$1:$H$37,MATCH(1,(DataBase!Q654=Modelo!$G$1:$G$37)*(DataBase!B654=Modelo!$F$1:$F$37),0),3)</f>
        <v>0.15384615384615385</v>
      </c>
      <c r="S654" s="115">
        <f t="shared" si="22"/>
        <v>0</v>
      </c>
      <c r="T654" s="115">
        <f t="shared" si="23"/>
        <v>0</v>
      </c>
    </row>
    <row r="655" spans="1:20" x14ac:dyDescent="0.3">
      <c r="A655" s="115" t="s">
        <v>477</v>
      </c>
      <c r="B655" s="115" t="s">
        <v>467</v>
      </c>
      <c r="C655" s="115" t="s">
        <v>103</v>
      </c>
      <c r="D655" s="115" t="s">
        <v>86</v>
      </c>
      <c r="E655" s="115" t="s">
        <v>86</v>
      </c>
      <c r="F655" s="115" t="s">
        <v>86</v>
      </c>
      <c r="G655" s="115">
        <v>1985</v>
      </c>
      <c r="H655" s="115" t="s">
        <v>125</v>
      </c>
      <c r="I655" s="115">
        <v>0.441609957</v>
      </c>
      <c r="J655" s="115" t="s">
        <v>77</v>
      </c>
      <c r="K655" s="115">
        <f>INDEX(DatosProcesados!$A$1:$BF$101,MATCH(DataBase!A655,DatosProcesados!$A$1:$A$101,0),MATCH(DataBase!J655,DatosProcesados!$A$1:$BF$1,0))</f>
        <v>1</v>
      </c>
      <c r="L655" s="115" t="str">
        <f>INDEX(Modelo!$A$9:$D$89,MATCH(DataBase!$J655,Modelo!$A$9:$A$89,0),MATCH(DataBase!L$1,Modelo!$A$9:$D$9,0))</f>
        <v>Impacto económico y gobernanza</v>
      </c>
      <c r="M655" s="115" t="str">
        <f>INDEX(Modelo!$A$9:$D$89,MATCH(DataBase!$J655,Modelo!$A$9:$A$89,0),MATCH(DataBase!M$1,Modelo!$A$9:$D$9,0))</f>
        <v>Pilar 6</v>
      </c>
      <c r="N655" s="115" t="str">
        <f>INDEX(Modelo!$A$9:$D$89,MATCH(DataBase!$J655,Modelo!$A$9:$A$89,0),MATCH(DataBase!N$1,Modelo!$A$9:$D$9,0))</f>
        <v>scale</v>
      </c>
      <c r="O655" s="115" t="b">
        <f t="array" ref="O655">IF(N655="negativo",INDEX($AD$3:$AG$51,MATCH(1,($B655=$AD$3:$AD$51)*($J655=$AE$3:$AE$51),0),3),IF(N655="positivo",INDEX($AD$55:$AG$109,MATCH(1,($B655=$AD$55:$AD$109)*($J655=$AE$55:$AE$109),0),3)))</f>
        <v>0</v>
      </c>
      <c r="P655" s="115" t="b">
        <f t="array" ref="P655">IF(N655="negativo",INDEX($AD$3:$AG$51,MATCH(1,($B655=$AD$3:$AD$51)*($J655=$AE$3:$AE$51),0),4),IF(N655="positivo",INDEX($AD$55:$AG$109,MATCH(1,($B655=$AD$55:$AD$109)*($J655=$AE$55:$AE$109),0),4)))</f>
        <v>0</v>
      </c>
      <c r="Q655" s="115" t="str">
        <f>VLOOKUP(M655,Modelo!$A$2:$C$7,2,0)</f>
        <v>Impacto Económico, Social y Comunitario</v>
      </c>
      <c r="R655" s="118">
        <f t="array" ref="R655">INDEX(Modelo!$F$1:$H$37,MATCH(1,(DataBase!Q655=Modelo!$G$1:$G$37)*(DataBase!B655=Modelo!$F$1:$F$37),0),3)</f>
        <v>0.14285714285714285</v>
      </c>
      <c r="S655" s="115">
        <f t="shared" si="22"/>
        <v>50</v>
      </c>
      <c r="T655" s="115">
        <f t="shared" si="23"/>
        <v>7.1428571428571423</v>
      </c>
    </row>
    <row r="656" spans="1:20" x14ac:dyDescent="0.3">
      <c r="A656" s="115" t="s">
        <v>256</v>
      </c>
      <c r="B656" s="115" t="s">
        <v>216</v>
      </c>
      <c r="C656" s="115" t="s">
        <v>103</v>
      </c>
      <c r="D656" s="115" t="s">
        <v>87</v>
      </c>
      <c r="E656" s="115" t="s">
        <v>86</v>
      </c>
      <c r="F656" s="115" t="s">
        <v>86</v>
      </c>
      <c r="G656" s="115">
        <v>1964</v>
      </c>
      <c r="H656" s="115" t="s">
        <v>125</v>
      </c>
      <c r="I656" s="115">
        <v>2.4859553989999998</v>
      </c>
      <c r="J656" s="115" t="s">
        <v>77</v>
      </c>
      <c r="K656" s="115">
        <f>INDEX(DatosProcesados!$A$1:$BF$101,MATCH(DataBase!A656,DatosProcesados!$A$1:$A$101,0),MATCH(DataBase!J656,DatosProcesados!$A$1:$BF$1,0))</f>
        <v>0</v>
      </c>
      <c r="L656" s="115" t="str">
        <f>INDEX(Modelo!$A$9:$D$89,MATCH(DataBase!$J656,Modelo!$A$9:$A$89,0),MATCH(DataBase!L$1,Modelo!$A$9:$D$9,0))</f>
        <v>Impacto económico y gobernanza</v>
      </c>
      <c r="M656" s="115" t="str">
        <f>INDEX(Modelo!$A$9:$D$89,MATCH(DataBase!$J656,Modelo!$A$9:$A$89,0),MATCH(DataBase!M$1,Modelo!$A$9:$D$9,0))</f>
        <v>Pilar 6</v>
      </c>
      <c r="N656" s="115" t="str">
        <f>INDEX(Modelo!$A$9:$D$89,MATCH(DataBase!$J656,Modelo!$A$9:$A$89,0),MATCH(DataBase!N$1,Modelo!$A$9:$D$9,0))</f>
        <v>scale</v>
      </c>
      <c r="O656" s="115" t="b">
        <f t="array" ref="O656">IF(N656="negativo",INDEX($AD$3:$AG$51,MATCH(1,($B656=$AD$3:$AD$51)*($J656=$AE$3:$AE$51),0),3),IF(N656="positivo",INDEX($AD$55:$AG$109,MATCH(1,($B656=$AD$55:$AD$109)*($J656=$AE$55:$AE$109),0),3)))</f>
        <v>0</v>
      </c>
      <c r="P656" s="115" t="b">
        <f t="array" ref="P656">IF(N656="negativo",INDEX($AD$3:$AG$51,MATCH(1,($B656=$AD$3:$AD$51)*($J656=$AE$3:$AE$51),0),4),IF(N656="positivo",INDEX($AD$55:$AG$109,MATCH(1,($B656=$AD$55:$AD$109)*($J656=$AE$55:$AE$109),0),4)))</f>
        <v>0</v>
      </c>
      <c r="Q656" s="115" t="str">
        <f>VLOOKUP(M656,Modelo!$A$2:$C$7,2,0)</f>
        <v>Impacto Económico, Social y Comunitario</v>
      </c>
      <c r="R656" s="118">
        <f t="array" ref="R656">INDEX(Modelo!$F$1:$H$37,MATCH(1,(DataBase!Q656=Modelo!$G$1:$G$37)*(DataBase!B656=Modelo!$F$1:$F$37),0),3)</f>
        <v>0.10526315789473684</v>
      </c>
      <c r="S656" s="115">
        <f t="shared" si="22"/>
        <v>0</v>
      </c>
      <c r="T656" s="115">
        <f t="shared" si="23"/>
        <v>0</v>
      </c>
    </row>
    <row r="657" spans="1:20" x14ac:dyDescent="0.3">
      <c r="A657" s="115" t="s">
        <v>305</v>
      </c>
      <c r="B657" s="115" t="s">
        <v>216</v>
      </c>
      <c r="C657" s="115" t="s">
        <v>103</v>
      </c>
      <c r="D657" s="115" t="s">
        <v>87</v>
      </c>
      <c r="E657" s="115" t="s">
        <v>86</v>
      </c>
      <c r="F657" s="115" t="s">
        <v>86</v>
      </c>
      <c r="G657" s="115">
        <v>1940</v>
      </c>
      <c r="H657" s="115" t="s">
        <v>125</v>
      </c>
      <c r="I657" s="115">
        <v>1.340540112</v>
      </c>
      <c r="J657" s="115" t="s">
        <v>77</v>
      </c>
      <c r="K657" s="115">
        <f>INDEX(DatosProcesados!$A$1:$BF$101,MATCH(DataBase!A657,DatosProcesados!$A$1:$A$101,0),MATCH(DataBase!J657,DatosProcesados!$A$1:$BF$1,0))</f>
        <v>1</v>
      </c>
      <c r="L657" s="115" t="str">
        <f>INDEX(Modelo!$A$9:$D$89,MATCH(DataBase!$J657,Modelo!$A$9:$A$89,0),MATCH(DataBase!L$1,Modelo!$A$9:$D$9,0))</f>
        <v>Impacto económico y gobernanza</v>
      </c>
      <c r="M657" s="115" t="str">
        <f>INDEX(Modelo!$A$9:$D$89,MATCH(DataBase!$J657,Modelo!$A$9:$A$89,0),MATCH(DataBase!M$1,Modelo!$A$9:$D$9,0))</f>
        <v>Pilar 6</v>
      </c>
      <c r="N657" s="115" t="str">
        <f>INDEX(Modelo!$A$9:$D$89,MATCH(DataBase!$J657,Modelo!$A$9:$A$89,0),MATCH(DataBase!N$1,Modelo!$A$9:$D$9,0))</f>
        <v>scale</v>
      </c>
      <c r="O657" s="115" t="b">
        <f t="array" ref="O657">IF(N657="negativo",INDEX($AD$3:$AG$51,MATCH(1,($B657=$AD$3:$AD$51)*($J657=$AE$3:$AE$51),0),3),IF(N657="positivo",INDEX($AD$55:$AG$109,MATCH(1,($B657=$AD$55:$AD$109)*($J657=$AE$55:$AE$109),0),3)))</f>
        <v>0</v>
      </c>
      <c r="P657" s="115" t="b">
        <f t="array" ref="P657">IF(N657="negativo",INDEX($AD$3:$AG$51,MATCH(1,($B657=$AD$3:$AD$51)*($J657=$AE$3:$AE$51),0),4),IF(N657="positivo",INDEX($AD$55:$AG$109,MATCH(1,($B657=$AD$55:$AD$109)*($J657=$AE$55:$AE$109),0),4)))</f>
        <v>0</v>
      </c>
      <c r="Q657" s="115" t="str">
        <f>VLOOKUP(M657,Modelo!$A$2:$C$7,2,0)</f>
        <v>Impacto Económico, Social y Comunitario</v>
      </c>
      <c r="R657" s="118">
        <f t="array" ref="R657">INDEX(Modelo!$F$1:$H$37,MATCH(1,(DataBase!Q657=Modelo!$G$1:$G$37)*(DataBase!B657=Modelo!$F$1:$F$37),0),3)</f>
        <v>0.10526315789473684</v>
      </c>
      <c r="S657" s="115">
        <f t="shared" si="22"/>
        <v>50</v>
      </c>
      <c r="T657" s="115">
        <f t="shared" si="23"/>
        <v>5.2631578947368416</v>
      </c>
    </row>
    <row r="658" spans="1:20" x14ac:dyDescent="0.3">
      <c r="A658" s="115" t="s">
        <v>432</v>
      </c>
      <c r="B658" s="115" t="s">
        <v>407</v>
      </c>
      <c r="C658" s="115" t="s">
        <v>103</v>
      </c>
      <c r="D658" s="115" t="s">
        <v>86</v>
      </c>
      <c r="E658" s="115" t="s">
        <v>86</v>
      </c>
      <c r="F658" s="115" t="s">
        <v>86</v>
      </c>
      <c r="G658" s="115">
        <v>1956</v>
      </c>
      <c r="H658" s="115" t="s">
        <v>125</v>
      </c>
      <c r="I658" s="115">
        <v>2.660692144</v>
      </c>
      <c r="J658" s="115" t="s">
        <v>77</v>
      </c>
      <c r="K658" s="115">
        <f>INDEX(DatosProcesados!$A$1:$BF$101,MATCH(DataBase!A658,DatosProcesados!$A$1:$A$101,0),MATCH(DataBase!J658,DatosProcesados!$A$1:$BF$1,0))</f>
        <v>1</v>
      </c>
      <c r="L658" s="115" t="str">
        <f>INDEX(Modelo!$A$9:$D$89,MATCH(DataBase!$J658,Modelo!$A$9:$A$89,0),MATCH(DataBase!L$1,Modelo!$A$9:$D$9,0))</f>
        <v>Impacto económico y gobernanza</v>
      </c>
      <c r="M658" s="115" t="str">
        <f>INDEX(Modelo!$A$9:$D$89,MATCH(DataBase!$J658,Modelo!$A$9:$A$89,0),MATCH(DataBase!M$1,Modelo!$A$9:$D$9,0))</f>
        <v>Pilar 6</v>
      </c>
      <c r="N658" s="115" t="str">
        <f>INDEX(Modelo!$A$9:$D$89,MATCH(DataBase!$J658,Modelo!$A$9:$A$89,0),MATCH(DataBase!N$1,Modelo!$A$9:$D$9,0))</f>
        <v>scale</v>
      </c>
      <c r="O658" s="115" t="b">
        <f t="array" ref="O658">IF(N658="negativo",INDEX($AD$3:$AG$51,MATCH(1,($B658=$AD$3:$AD$51)*($J658=$AE$3:$AE$51),0),3),IF(N658="positivo",INDEX($AD$55:$AG$109,MATCH(1,($B658=$AD$55:$AD$109)*($J658=$AE$55:$AE$109),0),3)))</f>
        <v>0</v>
      </c>
      <c r="P658" s="115" t="b">
        <f t="array" ref="P658">IF(N658="negativo",INDEX($AD$3:$AG$51,MATCH(1,($B658=$AD$3:$AD$51)*($J658=$AE$3:$AE$51),0),4),IF(N658="positivo",INDEX($AD$55:$AG$109,MATCH(1,($B658=$AD$55:$AD$109)*($J658=$AE$55:$AE$109),0),4)))</f>
        <v>0</v>
      </c>
      <c r="Q658" s="115" t="str">
        <f>VLOOKUP(M658,Modelo!$A$2:$C$7,2,0)</f>
        <v>Impacto Económico, Social y Comunitario</v>
      </c>
      <c r="R658" s="118">
        <f t="array" ref="R658">INDEX(Modelo!$F$1:$H$37,MATCH(1,(DataBase!Q658=Modelo!$G$1:$G$37)*(DataBase!B658=Modelo!$F$1:$F$37),0),3)</f>
        <v>0.15384615384615385</v>
      </c>
      <c r="S658" s="115">
        <f t="shared" si="22"/>
        <v>50</v>
      </c>
      <c r="T658" s="115">
        <f t="shared" si="23"/>
        <v>7.6923076923076925</v>
      </c>
    </row>
    <row r="659" spans="1:20" x14ac:dyDescent="0.3">
      <c r="A659" s="115" t="s">
        <v>476</v>
      </c>
      <c r="B659" s="115" t="s">
        <v>467</v>
      </c>
      <c r="C659" s="115" t="s">
        <v>103</v>
      </c>
      <c r="D659" s="115" t="s">
        <v>87</v>
      </c>
      <c r="E659" s="115" t="s">
        <v>86</v>
      </c>
      <c r="F659" s="115" t="s">
        <v>86</v>
      </c>
      <c r="G659" s="115">
        <v>1962</v>
      </c>
      <c r="H659" s="115" t="s">
        <v>125</v>
      </c>
      <c r="I659" s="115">
        <v>0.89448844999999999</v>
      </c>
      <c r="J659" s="115" t="s">
        <v>77</v>
      </c>
      <c r="K659" s="115">
        <f>INDEX(DatosProcesados!$A$1:$BF$101,MATCH(DataBase!A659,DatosProcesados!$A$1:$A$101,0),MATCH(DataBase!J659,DatosProcesados!$A$1:$BF$1,0))</f>
        <v>0</v>
      </c>
      <c r="L659" s="115" t="str">
        <f>INDEX(Modelo!$A$9:$D$89,MATCH(DataBase!$J659,Modelo!$A$9:$A$89,0),MATCH(DataBase!L$1,Modelo!$A$9:$D$9,0))</f>
        <v>Impacto económico y gobernanza</v>
      </c>
      <c r="M659" s="115" t="str">
        <f>INDEX(Modelo!$A$9:$D$89,MATCH(DataBase!$J659,Modelo!$A$9:$A$89,0),MATCH(DataBase!M$1,Modelo!$A$9:$D$9,0))</f>
        <v>Pilar 6</v>
      </c>
      <c r="N659" s="115" t="str">
        <f>INDEX(Modelo!$A$9:$D$89,MATCH(DataBase!$J659,Modelo!$A$9:$A$89,0),MATCH(DataBase!N$1,Modelo!$A$9:$D$9,0))</f>
        <v>scale</v>
      </c>
      <c r="O659" s="115" t="b">
        <f t="array" ref="O659">IF(N659="negativo",INDEX($AD$3:$AG$51,MATCH(1,($B659=$AD$3:$AD$51)*($J659=$AE$3:$AE$51),0),3),IF(N659="positivo",INDEX($AD$55:$AG$109,MATCH(1,($B659=$AD$55:$AD$109)*($J659=$AE$55:$AE$109),0),3)))</f>
        <v>0</v>
      </c>
      <c r="P659" s="115" t="b">
        <f t="array" ref="P659">IF(N659="negativo",INDEX($AD$3:$AG$51,MATCH(1,($B659=$AD$3:$AD$51)*($J659=$AE$3:$AE$51),0),4),IF(N659="positivo",INDEX($AD$55:$AG$109,MATCH(1,($B659=$AD$55:$AD$109)*($J659=$AE$55:$AE$109),0),4)))</f>
        <v>0</v>
      </c>
      <c r="Q659" s="115" t="str">
        <f>VLOOKUP(M659,Modelo!$A$2:$C$7,2,0)</f>
        <v>Impacto Económico, Social y Comunitario</v>
      </c>
      <c r="R659" s="118">
        <f t="array" ref="R659">INDEX(Modelo!$F$1:$H$37,MATCH(1,(DataBase!Q659=Modelo!$G$1:$G$37)*(DataBase!B659=Modelo!$F$1:$F$37),0),3)</f>
        <v>0.14285714285714285</v>
      </c>
      <c r="S659" s="115">
        <f t="shared" si="22"/>
        <v>0</v>
      </c>
      <c r="T659" s="115">
        <f t="shared" si="23"/>
        <v>0</v>
      </c>
    </row>
    <row r="660" spans="1:20" x14ac:dyDescent="0.3">
      <c r="A660" s="115" t="s">
        <v>154</v>
      </c>
      <c r="B660" s="115" t="s">
        <v>84</v>
      </c>
      <c r="C660" s="115" t="s">
        <v>97</v>
      </c>
      <c r="D660" s="115" t="s">
        <v>86</v>
      </c>
      <c r="E660" s="115" t="s">
        <v>87</v>
      </c>
      <c r="F660" s="115" t="s">
        <v>87</v>
      </c>
      <c r="G660" s="115">
        <v>1967</v>
      </c>
      <c r="H660" s="115" t="s">
        <v>125</v>
      </c>
      <c r="I660" s="115">
        <v>4.1309855679999998</v>
      </c>
      <c r="J660" s="115" t="s">
        <v>77</v>
      </c>
      <c r="K660" s="115">
        <f>INDEX(DatosProcesados!$A$1:$BF$101,MATCH(DataBase!A660,DatosProcesados!$A$1:$A$101,0),MATCH(DataBase!J660,DatosProcesados!$A$1:$BF$1,0))</f>
        <v>1</v>
      </c>
      <c r="L660" s="115" t="str">
        <f>INDEX(Modelo!$A$9:$D$89,MATCH(DataBase!$J660,Modelo!$A$9:$A$89,0),MATCH(DataBase!L$1,Modelo!$A$9:$D$9,0))</f>
        <v>Impacto económico y gobernanza</v>
      </c>
      <c r="M660" s="115" t="str">
        <f>INDEX(Modelo!$A$9:$D$89,MATCH(DataBase!$J660,Modelo!$A$9:$A$89,0),MATCH(DataBase!M$1,Modelo!$A$9:$D$9,0))</f>
        <v>Pilar 6</v>
      </c>
      <c r="N660" s="115" t="str">
        <f>INDEX(Modelo!$A$9:$D$89,MATCH(DataBase!$J660,Modelo!$A$9:$A$89,0),MATCH(DataBase!N$1,Modelo!$A$9:$D$9,0))</f>
        <v>scale</v>
      </c>
      <c r="O660" s="115" t="b">
        <f t="array" ref="O660">IF(N660="negativo",INDEX($AD$3:$AG$51,MATCH(1,($B660=$AD$3:$AD$51)*($J660=$AE$3:$AE$51),0),3),IF(N660="positivo",INDEX($AD$55:$AG$109,MATCH(1,($B660=$AD$55:$AD$109)*($J660=$AE$55:$AE$109),0),3)))</f>
        <v>0</v>
      </c>
      <c r="P660" s="115" t="b">
        <f t="array" ref="P660">IF(N660="negativo",INDEX($AD$3:$AG$51,MATCH(1,($B660=$AD$3:$AD$51)*($J660=$AE$3:$AE$51),0),4),IF(N660="positivo",INDEX($AD$55:$AG$109,MATCH(1,($B660=$AD$55:$AD$109)*($J660=$AE$55:$AE$109),0),4)))</f>
        <v>0</v>
      </c>
      <c r="Q660" s="115" t="str">
        <f>VLOOKUP(M660,Modelo!$A$2:$C$7,2,0)</f>
        <v>Impacto Económico, Social y Comunitario</v>
      </c>
      <c r="R660" s="118">
        <f t="array" ref="R660">INDEX(Modelo!$F$1:$H$37,MATCH(1,(DataBase!Q660=Modelo!$G$1:$G$37)*(DataBase!B660=Modelo!$F$1:$F$37),0),3)</f>
        <v>0.11764705882352941</v>
      </c>
      <c r="S660" s="115">
        <f t="shared" si="22"/>
        <v>50</v>
      </c>
      <c r="T660" s="115">
        <f t="shared" si="23"/>
        <v>5.8823529411764701</v>
      </c>
    </row>
    <row r="661" spans="1:20" x14ac:dyDescent="0.3">
      <c r="A661" s="115" t="s">
        <v>139</v>
      </c>
      <c r="B661" s="115" t="s">
        <v>84</v>
      </c>
      <c r="C661" s="115" t="s">
        <v>97</v>
      </c>
      <c r="D661" s="115" t="s">
        <v>86</v>
      </c>
      <c r="E661" s="115" t="s">
        <v>86</v>
      </c>
      <c r="F661" s="115" t="s">
        <v>86</v>
      </c>
      <c r="G661" s="115">
        <v>1995</v>
      </c>
      <c r="H661" s="115" t="s">
        <v>125</v>
      </c>
      <c r="I661" s="115">
        <v>6.1355991599999999</v>
      </c>
      <c r="J661" s="115" t="s">
        <v>77</v>
      </c>
      <c r="K661" s="115">
        <f>INDEX(DatosProcesados!$A$1:$BF$101,MATCH(DataBase!A661,DatosProcesados!$A$1:$A$101,0),MATCH(DataBase!J661,DatosProcesados!$A$1:$BF$1,0))</f>
        <v>1</v>
      </c>
      <c r="L661" s="115" t="str">
        <f>INDEX(Modelo!$A$9:$D$89,MATCH(DataBase!$J661,Modelo!$A$9:$A$89,0),MATCH(DataBase!L$1,Modelo!$A$9:$D$9,0))</f>
        <v>Impacto económico y gobernanza</v>
      </c>
      <c r="M661" s="115" t="str">
        <f>INDEX(Modelo!$A$9:$D$89,MATCH(DataBase!$J661,Modelo!$A$9:$A$89,0),MATCH(DataBase!M$1,Modelo!$A$9:$D$9,0))</f>
        <v>Pilar 6</v>
      </c>
      <c r="N661" s="115" t="str">
        <f>INDEX(Modelo!$A$9:$D$89,MATCH(DataBase!$J661,Modelo!$A$9:$A$89,0),MATCH(DataBase!N$1,Modelo!$A$9:$D$9,0))</f>
        <v>scale</v>
      </c>
      <c r="O661" s="115" t="b">
        <f t="array" ref="O661">IF(N661="negativo",INDEX($AD$3:$AG$51,MATCH(1,($B661=$AD$3:$AD$51)*($J661=$AE$3:$AE$51),0),3),IF(N661="positivo",INDEX($AD$55:$AG$109,MATCH(1,($B661=$AD$55:$AD$109)*($J661=$AE$55:$AE$109),0),3)))</f>
        <v>0</v>
      </c>
      <c r="P661" s="115" t="b">
        <f t="array" ref="P661">IF(N661="negativo",INDEX($AD$3:$AG$51,MATCH(1,($B661=$AD$3:$AD$51)*($J661=$AE$3:$AE$51),0),4),IF(N661="positivo",INDEX($AD$55:$AG$109,MATCH(1,($B661=$AD$55:$AD$109)*($J661=$AE$55:$AE$109),0),4)))</f>
        <v>0</v>
      </c>
      <c r="Q661" s="115" t="str">
        <f>VLOOKUP(M661,Modelo!$A$2:$C$7,2,0)</f>
        <v>Impacto Económico, Social y Comunitario</v>
      </c>
      <c r="R661" s="118">
        <f t="array" ref="R661">INDEX(Modelo!$F$1:$H$37,MATCH(1,(DataBase!Q661=Modelo!$G$1:$G$37)*(DataBase!B661=Modelo!$F$1:$F$37),0),3)</f>
        <v>0.11764705882352941</v>
      </c>
      <c r="S661" s="115">
        <f t="shared" si="22"/>
        <v>50</v>
      </c>
      <c r="T661" s="115">
        <f t="shared" si="23"/>
        <v>5.8823529411764701</v>
      </c>
    </row>
    <row r="662" spans="1:20" x14ac:dyDescent="0.3">
      <c r="A662" s="115" t="s">
        <v>399</v>
      </c>
      <c r="B662" s="115" t="s">
        <v>379</v>
      </c>
      <c r="C662" s="115" t="s">
        <v>103</v>
      </c>
      <c r="D662" s="115" t="s">
        <v>86</v>
      </c>
      <c r="E662" s="115" t="s">
        <v>86</v>
      </c>
      <c r="F662" s="115" t="s">
        <v>87</v>
      </c>
      <c r="G662" s="115">
        <v>1989</v>
      </c>
      <c r="H662" s="115" t="s">
        <v>125</v>
      </c>
      <c r="I662" s="115">
        <v>0.75167738299999998</v>
      </c>
      <c r="J662" s="115" t="s">
        <v>77</v>
      </c>
      <c r="K662" s="115">
        <f>INDEX(DatosProcesados!$A$1:$BF$101,MATCH(DataBase!A662,DatosProcesados!$A$1:$A$101,0),MATCH(DataBase!J662,DatosProcesados!$A$1:$BF$1,0))</f>
        <v>0</v>
      </c>
      <c r="L662" s="115" t="str">
        <f>INDEX(Modelo!$A$9:$D$89,MATCH(DataBase!$J662,Modelo!$A$9:$A$89,0),MATCH(DataBase!L$1,Modelo!$A$9:$D$9,0))</f>
        <v>Impacto económico y gobernanza</v>
      </c>
      <c r="M662" s="115" t="str">
        <f>INDEX(Modelo!$A$9:$D$89,MATCH(DataBase!$J662,Modelo!$A$9:$A$89,0),MATCH(DataBase!M$1,Modelo!$A$9:$D$9,0))</f>
        <v>Pilar 6</v>
      </c>
      <c r="N662" s="115" t="str">
        <f>INDEX(Modelo!$A$9:$D$89,MATCH(DataBase!$J662,Modelo!$A$9:$A$89,0),MATCH(DataBase!N$1,Modelo!$A$9:$D$9,0))</f>
        <v>scale</v>
      </c>
      <c r="O662" s="115" t="b">
        <f t="array" ref="O662">IF(N662="negativo",INDEX($AD$3:$AG$51,MATCH(1,($B662=$AD$3:$AD$51)*($J662=$AE$3:$AE$51),0),3),IF(N662="positivo",INDEX($AD$55:$AG$109,MATCH(1,($B662=$AD$55:$AD$109)*($J662=$AE$55:$AE$109),0),3)))</f>
        <v>0</v>
      </c>
      <c r="P662" s="115" t="b">
        <f t="array" ref="P662">IF(N662="negativo",INDEX($AD$3:$AG$51,MATCH(1,($B662=$AD$3:$AD$51)*($J662=$AE$3:$AE$51),0),4),IF(N662="positivo",INDEX($AD$55:$AG$109,MATCH(1,($B662=$AD$55:$AD$109)*($J662=$AE$55:$AE$109),0),4)))</f>
        <v>0</v>
      </c>
      <c r="Q662" s="115" t="str">
        <f>VLOOKUP(M662,Modelo!$A$2:$C$7,2,0)</f>
        <v>Impacto Económico, Social y Comunitario</v>
      </c>
      <c r="R662" s="118">
        <f t="array" ref="R662">INDEX(Modelo!$F$1:$H$37,MATCH(1,(DataBase!Q662=Modelo!$G$1:$G$37)*(DataBase!B662=Modelo!$F$1:$F$37),0),3)</f>
        <v>0.14285714285714285</v>
      </c>
      <c r="S662" s="115">
        <f t="shared" si="22"/>
        <v>0</v>
      </c>
      <c r="T662" s="115">
        <f t="shared" si="23"/>
        <v>0</v>
      </c>
    </row>
    <row r="663" spans="1:20" x14ac:dyDescent="0.3">
      <c r="A663" s="115" t="s">
        <v>233</v>
      </c>
      <c r="B663" s="115" t="s">
        <v>216</v>
      </c>
      <c r="C663" s="115" t="s">
        <v>103</v>
      </c>
      <c r="D663" s="115" t="s">
        <v>87</v>
      </c>
      <c r="E663" s="115" t="s">
        <v>86</v>
      </c>
      <c r="F663" s="115" t="s">
        <v>86</v>
      </c>
      <c r="G663" s="115">
        <v>1970</v>
      </c>
      <c r="H663" s="115" t="s">
        <v>125</v>
      </c>
      <c r="I663" s="115">
        <v>3.1891452720000002</v>
      </c>
      <c r="J663" s="115" t="s">
        <v>77</v>
      </c>
      <c r="K663" s="115">
        <f>INDEX(DatosProcesados!$A$1:$BF$101,MATCH(DataBase!A663,DatosProcesados!$A$1:$A$101,0),MATCH(DataBase!J663,DatosProcesados!$A$1:$BF$1,0))</f>
        <v>0</v>
      </c>
      <c r="L663" s="115" t="str">
        <f>INDEX(Modelo!$A$9:$D$89,MATCH(DataBase!$J663,Modelo!$A$9:$A$89,0),MATCH(DataBase!L$1,Modelo!$A$9:$D$9,0))</f>
        <v>Impacto económico y gobernanza</v>
      </c>
      <c r="M663" s="115" t="str">
        <f>INDEX(Modelo!$A$9:$D$89,MATCH(DataBase!$J663,Modelo!$A$9:$A$89,0),MATCH(DataBase!M$1,Modelo!$A$9:$D$9,0))</f>
        <v>Pilar 6</v>
      </c>
      <c r="N663" s="115" t="str">
        <f>INDEX(Modelo!$A$9:$D$89,MATCH(DataBase!$J663,Modelo!$A$9:$A$89,0),MATCH(DataBase!N$1,Modelo!$A$9:$D$9,0))</f>
        <v>scale</v>
      </c>
      <c r="O663" s="115" t="b">
        <f t="array" ref="O663">IF(N663="negativo",INDEX($AD$3:$AG$51,MATCH(1,($B663=$AD$3:$AD$51)*($J663=$AE$3:$AE$51),0),3),IF(N663="positivo",INDEX($AD$55:$AG$109,MATCH(1,($B663=$AD$55:$AD$109)*($J663=$AE$55:$AE$109),0),3)))</f>
        <v>0</v>
      </c>
      <c r="P663" s="115" t="b">
        <f t="array" ref="P663">IF(N663="negativo",INDEX($AD$3:$AG$51,MATCH(1,($B663=$AD$3:$AD$51)*($J663=$AE$3:$AE$51),0),4),IF(N663="positivo",INDEX($AD$55:$AG$109,MATCH(1,($B663=$AD$55:$AD$109)*($J663=$AE$55:$AE$109),0),4)))</f>
        <v>0</v>
      </c>
      <c r="Q663" s="115" t="str">
        <f>VLOOKUP(M663,Modelo!$A$2:$C$7,2,0)</f>
        <v>Impacto Económico, Social y Comunitario</v>
      </c>
      <c r="R663" s="118">
        <f t="array" ref="R663">INDEX(Modelo!$F$1:$H$37,MATCH(1,(DataBase!Q663=Modelo!$G$1:$G$37)*(DataBase!B663=Modelo!$F$1:$F$37),0),3)</f>
        <v>0.10526315789473684</v>
      </c>
      <c r="S663" s="115">
        <f t="shared" si="22"/>
        <v>0</v>
      </c>
      <c r="T663" s="115">
        <f t="shared" si="23"/>
        <v>0</v>
      </c>
    </row>
    <row r="664" spans="1:20" x14ac:dyDescent="0.3">
      <c r="A664" s="115" t="s">
        <v>176</v>
      </c>
      <c r="B664" s="115" t="s">
        <v>84</v>
      </c>
      <c r="C664" s="115" t="s">
        <v>103</v>
      </c>
      <c r="D664" s="115" t="s">
        <v>86</v>
      </c>
      <c r="E664" s="115" t="s">
        <v>87</v>
      </c>
      <c r="F664" s="115" t="s">
        <v>87</v>
      </c>
      <c r="G664" s="115">
        <v>1929</v>
      </c>
      <c r="H664" s="115" t="s">
        <v>177</v>
      </c>
      <c r="I664" s="115">
        <v>2.3283445380000001</v>
      </c>
      <c r="J664" s="115" t="s">
        <v>77</v>
      </c>
      <c r="K664" s="115">
        <f>INDEX(DatosProcesados!$A$1:$BF$101,MATCH(DataBase!A664,DatosProcesados!$A$1:$A$101,0),MATCH(DataBase!J664,DatosProcesados!$A$1:$BF$1,0))</f>
        <v>2</v>
      </c>
      <c r="L664" s="115" t="str">
        <f>INDEX(Modelo!$A$9:$D$89,MATCH(DataBase!$J664,Modelo!$A$9:$A$89,0),MATCH(DataBase!L$1,Modelo!$A$9:$D$9,0))</f>
        <v>Impacto económico y gobernanza</v>
      </c>
      <c r="M664" s="115" t="str">
        <f>INDEX(Modelo!$A$9:$D$89,MATCH(DataBase!$J664,Modelo!$A$9:$A$89,0),MATCH(DataBase!M$1,Modelo!$A$9:$D$9,0))</f>
        <v>Pilar 6</v>
      </c>
      <c r="N664" s="115" t="str">
        <f>INDEX(Modelo!$A$9:$D$89,MATCH(DataBase!$J664,Modelo!$A$9:$A$89,0),MATCH(DataBase!N$1,Modelo!$A$9:$D$9,0))</f>
        <v>scale</v>
      </c>
      <c r="O664" s="115" t="b">
        <f t="array" ref="O664">IF(N664="negativo",INDEX($AD$3:$AG$51,MATCH(1,($B664=$AD$3:$AD$51)*($J664=$AE$3:$AE$51),0),3),IF(N664="positivo",INDEX($AD$55:$AG$109,MATCH(1,($B664=$AD$55:$AD$109)*($J664=$AE$55:$AE$109),0),3)))</f>
        <v>0</v>
      </c>
      <c r="P664" s="115" t="b">
        <f t="array" ref="P664">IF(N664="negativo",INDEX($AD$3:$AG$51,MATCH(1,($B664=$AD$3:$AD$51)*($J664=$AE$3:$AE$51),0),4),IF(N664="positivo",INDEX($AD$55:$AG$109,MATCH(1,($B664=$AD$55:$AD$109)*($J664=$AE$55:$AE$109),0),4)))</f>
        <v>0</v>
      </c>
      <c r="Q664" s="115" t="str">
        <f>VLOOKUP(M664,Modelo!$A$2:$C$7,2,0)</f>
        <v>Impacto Económico, Social y Comunitario</v>
      </c>
      <c r="R664" s="118">
        <f t="array" ref="R664">INDEX(Modelo!$F$1:$H$37,MATCH(1,(DataBase!Q664=Modelo!$G$1:$G$37)*(DataBase!B664=Modelo!$F$1:$F$37),0),3)</f>
        <v>0.11764705882352941</v>
      </c>
      <c r="S664" s="115">
        <f t="shared" si="22"/>
        <v>100</v>
      </c>
      <c r="T664" s="115">
        <f t="shared" si="23"/>
        <v>11.76470588235294</v>
      </c>
    </row>
    <row r="665" spans="1:20" x14ac:dyDescent="0.3">
      <c r="A665" s="115" t="s">
        <v>391</v>
      </c>
      <c r="B665" s="115" t="s">
        <v>379</v>
      </c>
      <c r="C665" s="115" t="s">
        <v>103</v>
      </c>
      <c r="D665" s="115" t="s">
        <v>87</v>
      </c>
      <c r="E665" s="115" t="s">
        <v>86</v>
      </c>
      <c r="F665" s="115" t="s">
        <v>86</v>
      </c>
      <c r="G665" s="115">
        <v>1976</v>
      </c>
      <c r="H665" s="115" t="s">
        <v>125</v>
      </c>
      <c r="I665" s="115">
        <v>0.98534294499999997</v>
      </c>
      <c r="J665" s="115" t="s">
        <v>77</v>
      </c>
      <c r="K665" s="115">
        <f>INDEX(DatosProcesados!$A$1:$BF$101,MATCH(DataBase!A665,DatosProcesados!$A$1:$A$101,0),MATCH(DataBase!J665,DatosProcesados!$A$1:$BF$1,0))</f>
        <v>1</v>
      </c>
      <c r="L665" s="115" t="str">
        <f>INDEX(Modelo!$A$9:$D$89,MATCH(DataBase!$J665,Modelo!$A$9:$A$89,0),MATCH(DataBase!L$1,Modelo!$A$9:$D$9,0))</f>
        <v>Impacto económico y gobernanza</v>
      </c>
      <c r="M665" s="115" t="str">
        <f>INDEX(Modelo!$A$9:$D$89,MATCH(DataBase!$J665,Modelo!$A$9:$A$89,0),MATCH(DataBase!M$1,Modelo!$A$9:$D$9,0))</f>
        <v>Pilar 6</v>
      </c>
      <c r="N665" s="115" t="str">
        <f>INDEX(Modelo!$A$9:$D$89,MATCH(DataBase!$J665,Modelo!$A$9:$A$89,0),MATCH(DataBase!N$1,Modelo!$A$9:$D$9,0))</f>
        <v>scale</v>
      </c>
      <c r="O665" s="115" t="b">
        <f t="array" ref="O665">IF(N665="negativo",INDEX($AD$3:$AG$51,MATCH(1,($B665=$AD$3:$AD$51)*($J665=$AE$3:$AE$51),0),3),IF(N665="positivo",INDEX($AD$55:$AG$109,MATCH(1,($B665=$AD$55:$AD$109)*($J665=$AE$55:$AE$109),0),3)))</f>
        <v>0</v>
      </c>
      <c r="P665" s="115" t="b">
        <f t="array" ref="P665">IF(N665="negativo",INDEX($AD$3:$AG$51,MATCH(1,($B665=$AD$3:$AD$51)*($J665=$AE$3:$AE$51),0),4),IF(N665="positivo",INDEX($AD$55:$AG$109,MATCH(1,($B665=$AD$55:$AD$109)*($J665=$AE$55:$AE$109),0),4)))</f>
        <v>0</v>
      </c>
      <c r="Q665" s="115" t="str">
        <f>VLOOKUP(M665,Modelo!$A$2:$C$7,2,0)</f>
        <v>Impacto Económico, Social y Comunitario</v>
      </c>
      <c r="R665" s="118">
        <f t="array" ref="R665">INDEX(Modelo!$F$1:$H$37,MATCH(1,(DataBase!Q665=Modelo!$G$1:$G$37)*(DataBase!B665=Modelo!$F$1:$F$37),0),3)</f>
        <v>0.14285714285714285</v>
      </c>
      <c r="S665" s="115">
        <f t="shared" si="22"/>
        <v>50</v>
      </c>
      <c r="T665" s="115">
        <f t="shared" si="23"/>
        <v>7.1428571428571423</v>
      </c>
    </row>
    <row r="666" spans="1:20" x14ac:dyDescent="0.3">
      <c r="A666" s="115" t="s">
        <v>376</v>
      </c>
      <c r="B666" s="115" t="s">
        <v>313</v>
      </c>
      <c r="C666" s="115" t="s">
        <v>103</v>
      </c>
      <c r="D666" s="115" t="s">
        <v>86</v>
      </c>
      <c r="E666" s="115" t="s">
        <v>87</v>
      </c>
      <c r="F666" s="115" t="s">
        <v>87</v>
      </c>
      <c r="G666" s="115">
        <v>1920</v>
      </c>
      <c r="H666" s="115" t="s">
        <v>294</v>
      </c>
      <c r="I666" s="115">
        <v>1.8691417530000001</v>
      </c>
      <c r="J666" s="115" t="s">
        <v>77</v>
      </c>
      <c r="K666" s="115">
        <f>INDEX(DatosProcesados!$A$1:$BF$101,MATCH(DataBase!A666,DatosProcesados!$A$1:$A$101,0),MATCH(DataBase!J666,DatosProcesados!$A$1:$BF$1,0))</f>
        <v>0</v>
      </c>
      <c r="L666" s="115" t="str">
        <f>INDEX(Modelo!$A$9:$D$89,MATCH(DataBase!$J666,Modelo!$A$9:$A$89,0),MATCH(DataBase!L$1,Modelo!$A$9:$D$9,0))</f>
        <v>Impacto económico y gobernanza</v>
      </c>
      <c r="M666" s="115" t="str">
        <f>INDEX(Modelo!$A$9:$D$89,MATCH(DataBase!$J666,Modelo!$A$9:$A$89,0),MATCH(DataBase!M$1,Modelo!$A$9:$D$9,0))</f>
        <v>Pilar 6</v>
      </c>
      <c r="N666" s="115" t="str">
        <f>INDEX(Modelo!$A$9:$D$89,MATCH(DataBase!$J666,Modelo!$A$9:$A$89,0),MATCH(DataBase!N$1,Modelo!$A$9:$D$9,0))</f>
        <v>scale</v>
      </c>
      <c r="O666" s="115" t="b">
        <f t="array" ref="O666">IF(N666="negativo",INDEX($AD$3:$AG$51,MATCH(1,($B666=$AD$3:$AD$51)*($J666=$AE$3:$AE$51),0),3),IF(N666="positivo",INDEX($AD$55:$AG$109,MATCH(1,($B666=$AD$55:$AD$109)*($J666=$AE$55:$AE$109),0),3)))</f>
        <v>0</v>
      </c>
      <c r="P666" s="115" t="b">
        <f t="array" ref="P666">IF(N666="negativo",INDEX($AD$3:$AG$51,MATCH(1,($B666=$AD$3:$AD$51)*($J666=$AE$3:$AE$51),0),4),IF(N666="positivo",INDEX($AD$55:$AG$109,MATCH(1,($B666=$AD$55:$AD$109)*($J666=$AE$55:$AE$109),0),4)))</f>
        <v>0</v>
      </c>
      <c r="Q666" s="115" t="str">
        <f>VLOOKUP(M666,Modelo!$A$2:$C$7,2,0)</f>
        <v>Impacto Económico, Social y Comunitario</v>
      </c>
      <c r="R666" s="118">
        <f t="array" ref="R666">INDEX(Modelo!$F$1:$H$37,MATCH(1,(DataBase!Q666=Modelo!$G$1:$G$37)*(DataBase!B666=Modelo!$F$1:$F$37),0),3)</f>
        <v>0.11764705882352941</v>
      </c>
      <c r="S666" s="115">
        <f t="shared" si="22"/>
        <v>0</v>
      </c>
      <c r="T666" s="115">
        <f t="shared" si="23"/>
        <v>0</v>
      </c>
    </row>
    <row r="667" spans="1:20" x14ac:dyDescent="0.3">
      <c r="A667" s="115" t="s">
        <v>193</v>
      </c>
      <c r="B667" s="115" t="s">
        <v>84</v>
      </c>
      <c r="C667" s="115" t="s">
        <v>103</v>
      </c>
      <c r="D667" s="115" t="s">
        <v>86</v>
      </c>
      <c r="E667" s="115" t="s">
        <v>87</v>
      </c>
      <c r="F667" s="115" t="s">
        <v>87</v>
      </c>
      <c r="G667" s="115">
        <v>2009</v>
      </c>
      <c r="H667" s="115" t="s">
        <v>194</v>
      </c>
      <c r="I667" s="115">
        <v>1.8581853669999999</v>
      </c>
      <c r="J667" s="115" t="s">
        <v>77</v>
      </c>
      <c r="K667" s="115">
        <f>INDEX(DatosProcesados!$A$1:$BF$101,MATCH(DataBase!A667,DatosProcesados!$A$1:$A$101,0),MATCH(DataBase!J667,DatosProcesados!$A$1:$BF$1,0))</f>
        <v>2</v>
      </c>
      <c r="L667" s="115" t="str">
        <f>INDEX(Modelo!$A$9:$D$89,MATCH(DataBase!$J667,Modelo!$A$9:$A$89,0),MATCH(DataBase!L$1,Modelo!$A$9:$D$9,0))</f>
        <v>Impacto económico y gobernanza</v>
      </c>
      <c r="M667" s="115" t="str">
        <f>INDEX(Modelo!$A$9:$D$89,MATCH(DataBase!$J667,Modelo!$A$9:$A$89,0),MATCH(DataBase!M$1,Modelo!$A$9:$D$9,0))</f>
        <v>Pilar 6</v>
      </c>
      <c r="N667" s="115" t="str">
        <f>INDEX(Modelo!$A$9:$D$89,MATCH(DataBase!$J667,Modelo!$A$9:$A$89,0),MATCH(DataBase!N$1,Modelo!$A$9:$D$9,0))</f>
        <v>scale</v>
      </c>
      <c r="O667" s="115" t="b">
        <f t="array" ref="O667">IF(N667="negativo",INDEX($AD$3:$AG$51,MATCH(1,($B667=$AD$3:$AD$51)*($J667=$AE$3:$AE$51),0),3),IF(N667="positivo",INDEX($AD$55:$AG$109,MATCH(1,($B667=$AD$55:$AD$109)*($J667=$AE$55:$AE$109),0),3)))</f>
        <v>0</v>
      </c>
      <c r="P667" s="115" t="b">
        <f t="array" ref="P667">IF(N667="negativo",INDEX($AD$3:$AG$51,MATCH(1,($B667=$AD$3:$AD$51)*($J667=$AE$3:$AE$51),0),4),IF(N667="positivo",INDEX($AD$55:$AG$109,MATCH(1,($B667=$AD$55:$AD$109)*($J667=$AE$55:$AE$109),0),4)))</f>
        <v>0</v>
      </c>
      <c r="Q667" s="115" t="str">
        <f>VLOOKUP(M667,Modelo!$A$2:$C$7,2,0)</f>
        <v>Impacto Económico, Social y Comunitario</v>
      </c>
      <c r="R667" s="118">
        <f t="array" ref="R667">INDEX(Modelo!$F$1:$H$37,MATCH(1,(DataBase!Q667=Modelo!$G$1:$G$37)*(DataBase!B667=Modelo!$F$1:$F$37),0),3)</f>
        <v>0.11764705882352941</v>
      </c>
      <c r="S667" s="115">
        <f t="shared" si="22"/>
        <v>100</v>
      </c>
      <c r="T667" s="115">
        <f t="shared" si="23"/>
        <v>11.76470588235294</v>
      </c>
    </row>
    <row r="668" spans="1:20" x14ac:dyDescent="0.3">
      <c r="A668" s="115" t="s">
        <v>280</v>
      </c>
      <c r="B668" s="115" t="s">
        <v>216</v>
      </c>
      <c r="C668" s="115" t="s">
        <v>97</v>
      </c>
      <c r="D668" s="115" t="s">
        <v>86</v>
      </c>
      <c r="E668" s="115" t="s">
        <v>87</v>
      </c>
      <c r="F668" s="115" t="s">
        <v>87</v>
      </c>
      <c r="G668" s="115">
        <v>1866</v>
      </c>
      <c r="H668" s="115" t="s">
        <v>281</v>
      </c>
      <c r="I668" s="115">
        <v>2.0444698099999998</v>
      </c>
      <c r="J668" s="115" t="s">
        <v>77</v>
      </c>
      <c r="K668" s="115">
        <f>INDEX(DatosProcesados!$A$1:$BF$101,MATCH(DataBase!A668,DatosProcesados!$A$1:$A$101,0),MATCH(DataBase!J668,DatosProcesados!$A$1:$BF$1,0))</f>
        <v>0</v>
      </c>
      <c r="L668" s="115" t="str">
        <f>INDEX(Modelo!$A$9:$D$89,MATCH(DataBase!$J668,Modelo!$A$9:$A$89,0),MATCH(DataBase!L$1,Modelo!$A$9:$D$9,0))</f>
        <v>Impacto económico y gobernanza</v>
      </c>
      <c r="M668" s="115" t="str">
        <f>INDEX(Modelo!$A$9:$D$89,MATCH(DataBase!$J668,Modelo!$A$9:$A$89,0),MATCH(DataBase!M$1,Modelo!$A$9:$D$9,0))</f>
        <v>Pilar 6</v>
      </c>
      <c r="N668" s="115" t="str">
        <f>INDEX(Modelo!$A$9:$D$89,MATCH(DataBase!$J668,Modelo!$A$9:$A$89,0),MATCH(DataBase!N$1,Modelo!$A$9:$D$9,0))</f>
        <v>scale</v>
      </c>
      <c r="O668" s="115" t="b">
        <f t="array" ref="O668">IF(N668="negativo",INDEX($AD$3:$AG$51,MATCH(1,($B668=$AD$3:$AD$51)*($J668=$AE$3:$AE$51),0),3),IF(N668="positivo",INDEX($AD$55:$AG$109,MATCH(1,($B668=$AD$55:$AD$109)*($J668=$AE$55:$AE$109),0),3)))</f>
        <v>0</v>
      </c>
      <c r="P668" s="115" t="b">
        <f t="array" ref="P668">IF(N668="negativo",INDEX($AD$3:$AG$51,MATCH(1,($B668=$AD$3:$AD$51)*($J668=$AE$3:$AE$51),0),4),IF(N668="positivo",INDEX($AD$55:$AG$109,MATCH(1,($B668=$AD$55:$AD$109)*($J668=$AE$55:$AE$109),0),4)))</f>
        <v>0</v>
      </c>
      <c r="Q668" s="115" t="str">
        <f>VLOOKUP(M668,Modelo!$A$2:$C$7,2,0)</f>
        <v>Impacto Económico, Social y Comunitario</v>
      </c>
      <c r="R668" s="118">
        <f t="array" ref="R668">INDEX(Modelo!$F$1:$H$37,MATCH(1,(DataBase!Q668=Modelo!$G$1:$G$37)*(DataBase!B668=Modelo!$F$1:$F$37),0),3)</f>
        <v>0.10526315789473684</v>
      </c>
      <c r="S668" s="115">
        <f t="shared" si="22"/>
        <v>0</v>
      </c>
      <c r="T668" s="115">
        <f t="shared" si="23"/>
        <v>0</v>
      </c>
    </row>
    <row r="669" spans="1:20" x14ac:dyDescent="0.3">
      <c r="A669" s="115" t="s">
        <v>143</v>
      </c>
      <c r="B669" s="115" t="s">
        <v>84</v>
      </c>
      <c r="C669" s="115" t="s">
        <v>97</v>
      </c>
      <c r="D669" s="115" t="s">
        <v>86</v>
      </c>
      <c r="E669" s="115" t="s">
        <v>86</v>
      </c>
      <c r="F669" s="115" t="s">
        <v>86</v>
      </c>
      <c r="G669" s="115">
        <v>1994</v>
      </c>
      <c r="H669" s="115" t="s">
        <v>125</v>
      </c>
      <c r="I669" s="115">
        <v>5.9751610780000002</v>
      </c>
      <c r="J669" s="115" t="s">
        <v>77</v>
      </c>
      <c r="K669" s="115">
        <f>INDEX(DatosProcesados!$A$1:$BF$101,MATCH(DataBase!A669,DatosProcesados!$A$1:$A$101,0),MATCH(DataBase!J669,DatosProcesados!$A$1:$BF$1,0))</f>
        <v>2</v>
      </c>
      <c r="L669" s="115" t="str">
        <f>INDEX(Modelo!$A$9:$D$89,MATCH(DataBase!$J669,Modelo!$A$9:$A$89,0),MATCH(DataBase!L$1,Modelo!$A$9:$D$9,0))</f>
        <v>Impacto económico y gobernanza</v>
      </c>
      <c r="M669" s="115" t="str">
        <f>INDEX(Modelo!$A$9:$D$89,MATCH(DataBase!$J669,Modelo!$A$9:$A$89,0),MATCH(DataBase!M$1,Modelo!$A$9:$D$9,0))</f>
        <v>Pilar 6</v>
      </c>
      <c r="N669" s="115" t="str">
        <f>INDEX(Modelo!$A$9:$D$89,MATCH(DataBase!$J669,Modelo!$A$9:$A$89,0),MATCH(DataBase!N$1,Modelo!$A$9:$D$9,0))</f>
        <v>scale</v>
      </c>
      <c r="O669" s="115" t="b">
        <f t="array" ref="O669">IF(N669="negativo",INDEX($AD$3:$AG$51,MATCH(1,($B669=$AD$3:$AD$51)*($J669=$AE$3:$AE$51),0),3),IF(N669="positivo",INDEX($AD$55:$AG$109,MATCH(1,($B669=$AD$55:$AD$109)*($J669=$AE$55:$AE$109),0),3)))</f>
        <v>0</v>
      </c>
      <c r="P669" s="115" t="b">
        <f t="array" ref="P669">IF(N669="negativo",INDEX($AD$3:$AG$51,MATCH(1,($B669=$AD$3:$AD$51)*($J669=$AE$3:$AE$51),0),4),IF(N669="positivo",INDEX($AD$55:$AG$109,MATCH(1,($B669=$AD$55:$AD$109)*($J669=$AE$55:$AE$109),0),4)))</f>
        <v>0</v>
      </c>
      <c r="Q669" s="115" t="str">
        <f>VLOOKUP(M669,Modelo!$A$2:$C$7,2,0)</f>
        <v>Impacto Económico, Social y Comunitario</v>
      </c>
      <c r="R669" s="118">
        <f t="array" ref="R669">INDEX(Modelo!$F$1:$H$37,MATCH(1,(DataBase!Q669=Modelo!$G$1:$G$37)*(DataBase!B669=Modelo!$F$1:$F$37),0),3)</f>
        <v>0.11764705882352941</v>
      </c>
      <c r="S669" s="115">
        <f t="shared" si="22"/>
        <v>100</v>
      </c>
      <c r="T669" s="115">
        <f t="shared" si="23"/>
        <v>11.76470588235294</v>
      </c>
    </row>
    <row r="670" spans="1:20" x14ac:dyDescent="0.3">
      <c r="A670" s="115" t="s">
        <v>331</v>
      </c>
      <c r="B670" s="115" t="s">
        <v>313</v>
      </c>
      <c r="C670" s="115" t="s">
        <v>103</v>
      </c>
      <c r="D670" s="115" t="s">
        <v>87</v>
      </c>
      <c r="E670" s="115" t="s">
        <v>86</v>
      </c>
      <c r="F670" s="115" t="s">
        <v>86</v>
      </c>
      <c r="G670" s="115">
        <v>1953</v>
      </c>
      <c r="H670" s="115" t="s">
        <v>125</v>
      </c>
      <c r="I670" s="115">
        <v>7.1291921260000004</v>
      </c>
      <c r="J670" s="115" t="s">
        <v>77</v>
      </c>
      <c r="K670" s="115">
        <f>INDEX(DatosProcesados!$A$1:$BF$101,MATCH(DataBase!A670,DatosProcesados!$A$1:$A$101,0),MATCH(DataBase!J670,DatosProcesados!$A$1:$BF$1,0))</f>
        <v>0</v>
      </c>
      <c r="L670" s="115" t="str">
        <f>INDEX(Modelo!$A$9:$D$89,MATCH(DataBase!$J670,Modelo!$A$9:$A$89,0),MATCH(DataBase!L$1,Modelo!$A$9:$D$9,0))</f>
        <v>Impacto económico y gobernanza</v>
      </c>
      <c r="M670" s="115" t="str">
        <f>INDEX(Modelo!$A$9:$D$89,MATCH(DataBase!$J670,Modelo!$A$9:$A$89,0),MATCH(DataBase!M$1,Modelo!$A$9:$D$9,0))</f>
        <v>Pilar 6</v>
      </c>
      <c r="N670" s="115" t="str">
        <f>INDEX(Modelo!$A$9:$D$89,MATCH(DataBase!$J670,Modelo!$A$9:$A$89,0),MATCH(DataBase!N$1,Modelo!$A$9:$D$9,0))</f>
        <v>scale</v>
      </c>
      <c r="O670" s="115" t="b">
        <f t="array" ref="O670">IF(N670="negativo",INDEX($AD$3:$AG$51,MATCH(1,($B670=$AD$3:$AD$51)*($J670=$AE$3:$AE$51),0),3),IF(N670="positivo",INDEX($AD$55:$AG$109,MATCH(1,($B670=$AD$55:$AD$109)*($J670=$AE$55:$AE$109),0),3)))</f>
        <v>0</v>
      </c>
      <c r="P670" s="115" t="b">
        <f t="array" ref="P670">IF(N670="negativo",INDEX($AD$3:$AG$51,MATCH(1,($B670=$AD$3:$AD$51)*($J670=$AE$3:$AE$51),0),4),IF(N670="positivo",INDEX($AD$55:$AG$109,MATCH(1,($B670=$AD$55:$AD$109)*($J670=$AE$55:$AE$109),0),4)))</f>
        <v>0</v>
      </c>
      <c r="Q670" s="115" t="str">
        <f>VLOOKUP(M670,Modelo!$A$2:$C$7,2,0)</f>
        <v>Impacto Económico, Social y Comunitario</v>
      </c>
      <c r="R670" s="118">
        <f t="array" ref="R670">INDEX(Modelo!$F$1:$H$37,MATCH(1,(DataBase!Q670=Modelo!$G$1:$G$37)*(DataBase!B670=Modelo!$F$1:$F$37),0),3)</f>
        <v>0.11764705882352941</v>
      </c>
      <c r="S670" s="115">
        <f t="shared" si="22"/>
        <v>0</v>
      </c>
      <c r="T670" s="115">
        <f t="shared" si="23"/>
        <v>0</v>
      </c>
    </row>
    <row r="671" spans="1:20" x14ac:dyDescent="0.3">
      <c r="A671" s="115" t="s">
        <v>277</v>
      </c>
      <c r="B671" s="115" t="s">
        <v>216</v>
      </c>
      <c r="C671" s="115" t="s">
        <v>85</v>
      </c>
      <c r="D671" s="115" t="s">
        <v>86</v>
      </c>
      <c r="E671" s="115" t="s">
        <v>87</v>
      </c>
      <c r="F671" s="115" t="s">
        <v>87</v>
      </c>
      <c r="G671" s="115">
        <v>1965</v>
      </c>
      <c r="H671" s="115" t="s">
        <v>244</v>
      </c>
      <c r="I671" s="115">
        <v>2.0973851419999998</v>
      </c>
      <c r="J671" s="115" t="s">
        <v>77</v>
      </c>
      <c r="K671" s="115">
        <f>INDEX(DatosProcesados!$A$1:$BF$101,MATCH(DataBase!A671,DatosProcesados!$A$1:$A$101,0),MATCH(DataBase!J671,DatosProcesados!$A$1:$BF$1,0))</f>
        <v>0</v>
      </c>
      <c r="L671" s="115" t="str">
        <f>INDEX(Modelo!$A$9:$D$89,MATCH(DataBase!$J671,Modelo!$A$9:$A$89,0),MATCH(DataBase!L$1,Modelo!$A$9:$D$9,0))</f>
        <v>Impacto económico y gobernanza</v>
      </c>
      <c r="M671" s="115" t="str">
        <f>INDEX(Modelo!$A$9:$D$89,MATCH(DataBase!$J671,Modelo!$A$9:$A$89,0),MATCH(DataBase!M$1,Modelo!$A$9:$D$9,0))</f>
        <v>Pilar 6</v>
      </c>
      <c r="N671" s="115" t="str">
        <f>INDEX(Modelo!$A$9:$D$89,MATCH(DataBase!$J671,Modelo!$A$9:$A$89,0),MATCH(DataBase!N$1,Modelo!$A$9:$D$9,0))</f>
        <v>scale</v>
      </c>
      <c r="O671" s="115" t="b">
        <f t="array" ref="O671">IF(N671="negativo",INDEX($AD$3:$AG$51,MATCH(1,($B671=$AD$3:$AD$51)*($J671=$AE$3:$AE$51),0),3),IF(N671="positivo",INDEX($AD$55:$AG$109,MATCH(1,($B671=$AD$55:$AD$109)*($J671=$AE$55:$AE$109),0),3)))</f>
        <v>0</v>
      </c>
      <c r="P671" s="115" t="b">
        <f t="array" ref="P671">IF(N671="negativo",INDEX($AD$3:$AG$51,MATCH(1,($B671=$AD$3:$AD$51)*($J671=$AE$3:$AE$51),0),4),IF(N671="positivo",INDEX($AD$55:$AG$109,MATCH(1,($B671=$AD$55:$AD$109)*($J671=$AE$55:$AE$109),0),4)))</f>
        <v>0</v>
      </c>
      <c r="Q671" s="115" t="str">
        <f>VLOOKUP(M671,Modelo!$A$2:$C$7,2,0)</f>
        <v>Impacto Económico, Social y Comunitario</v>
      </c>
      <c r="R671" s="118">
        <f t="array" ref="R671">INDEX(Modelo!$F$1:$H$37,MATCH(1,(DataBase!Q671=Modelo!$G$1:$G$37)*(DataBase!B671=Modelo!$F$1:$F$37),0),3)</f>
        <v>0.10526315789473684</v>
      </c>
      <c r="S671" s="115">
        <f t="shared" si="22"/>
        <v>0</v>
      </c>
      <c r="T671" s="115">
        <f t="shared" si="23"/>
        <v>0</v>
      </c>
    </row>
    <row r="672" spans="1:20" x14ac:dyDescent="0.3">
      <c r="A672" s="115" t="s">
        <v>356</v>
      </c>
      <c r="B672" s="115" t="s">
        <v>313</v>
      </c>
      <c r="C672" s="115" t="s">
        <v>103</v>
      </c>
      <c r="D672" s="115" t="s">
        <v>87</v>
      </c>
      <c r="E672" s="115" t="s">
        <v>86</v>
      </c>
      <c r="F672" s="115" t="s">
        <v>86</v>
      </c>
      <c r="G672" s="115">
        <v>1989</v>
      </c>
      <c r="H672" s="115" t="s">
        <v>125</v>
      </c>
      <c r="I672" s="115">
        <v>3.0305383369999999</v>
      </c>
      <c r="J672" s="115" t="s">
        <v>77</v>
      </c>
      <c r="K672" s="115">
        <f>INDEX(DatosProcesados!$A$1:$BF$101,MATCH(DataBase!A672,DatosProcesados!$A$1:$A$101,0),MATCH(DataBase!J672,DatosProcesados!$A$1:$BF$1,0))</f>
        <v>0</v>
      </c>
      <c r="L672" s="115" t="str">
        <f>INDEX(Modelo!$A$9:$D$89,MATCH(DataBase!$J672,Modelo!$A$9:$A$89,0),MATCH(DataBase!L$1,Modelo!$A$9:$D$9,0))</f>
        <v>Impacto económico y gobernanza</v>
      </c>
      <c r="M672" s="115" t="str">
        <f>INDEX(Modelo!$A$9:$D$89,MATCH(DataBase!$J672,Modelo!$A$9:$A$89,0),MATCH(DataBase!M$1,Modelo!$A$9:$D$9,0))</f>
        <v>Pilar 6</v>
      </c>
      <c r="N672" s="115" t="str">
        <f>INDEX(Modelo!$A$9:$D$89,MATCH(DataBase!$J672,Modelo!$A$9:$A$89,0),MATCH(DataBase!N$1,Modelo!$A$9:$D$9,0))</f>
        <v>scale</v>
      </c>
      <c r="O672" s="115" t="b">
        <f t="array" ref="O672">IF(N672="negativo",INDEX($AD$3:$AG$51,MATCH(1,($B672=$AD$3:$AD$51)*($J672=$AE$3:$AE$51),0),3),IF(N672="positivo",INDEX($AD$55:$AG$109,MATCH(1,($B672=$AD$55:$AD$109)*($J672=$AE$55:$AE$109),0),3)))</f>
        <v>0</v>
      </c>
      <c r="P672" s="115" t="b">
        <f t="array" ref="P672">IF(N672="negativo",INDEX($AD$3:$AG$51,MATCH(1,($B672=$AD$3:$AD$51)*($J672=$AE$3:$AE$51),0),4),IF(N672="positivo",INDEX($AD$55:$AG$109,MATCH(1,($B672=$AD$55:$AD$109)*($J672=$AE$55:$AE$109),0),4)))</f>
        <v>0</v>
      </c>
      <c r="Q672" s="115" t="str">
        <f>VLOOKUP(M672,Modelo!$A$2:$C$7,2,0)</f>
        <v>Impacto Económico, Social y Comunitario</v>
      </c>
      <c r="R672" s="118">
        <f t="array" ref="R672">INDEX(Modelo!$F$1:$H$37,MATCH(1,(DataBase!Q672=Modelo!$G$1:$G$37)*(DataBase!B672=Modelo!$F$1:$F$37),0),3)</f>
        <v>0.11764705882352941</v>
      </c>
      <c r="S672" s="115">
        <f t="shared" si="22"/>
        <v>0</v>
      </c>
      <c r="T672" s="115">
        <f t="shared" si="23"/>
        <v>0</v>
      </c>
    </row>
    <row r="673" spans="1:20" x14ac:dyDescent="0.3">
      <c r="A673" s="115" t="s">
        <v>268</v>
      </c>
      <c r="B673" s="115" t="s">
        <v>216</v>
      </c>
      <c r="C673" s="115" t="s">
        <v>103</v>
      </c>
      <c r="D673" s="115" t="s">
        <v>86</v>
      </c>
      <c r="E673" s="115" t="s">
        <v>86</v>
      </c>
      <c r="F673" s="115" t="s">
        <v>87</v>
      </c>
      <c r="G673" s="115">
        <v>1986</v>
      </c>
      <c r="H673" s="115" t="s">
        <v>125</v>
      </c>
      <c r="I673" s="115">
        <v>2.2734296359999999</v>
      </c>
      <c r="J673" s="115" t="s">
        <v>77</v>
      </c>
      <c r="K673" s="115">
        <f>INDEX(DatosProcesados!$A$1:$BF$101,MATCH(DataBase!A673,DatosProcesados!$A$1:$A$101,0),MATCH(DataBase!J673,DatosProcesados!$A$1:$BF$1,0))</f>
        <v>0</v>
      </c>
      <c r="L673" s="115" t="str">
        <f>INDEX(Modelo!$A$9:$D$89,MATCH(DataBase!$J673,Modelo!$A$9:$A$89,0),MATCH(DataBase!L$1,Modelo!$A$9:$D$9,0))</f>
        <v>Impacto económico y gobernanza</v>
      </c>
      <c r="M673" s="115" t="str">
        <f>INDEX(Modelo!$A$9:$D$89,MATCH(DataBase!$J673,Modelo!$A$9:$A$89,0),MATCH(DataBase!M$1,Modelo!$A$9:$D$9,0))</f>
        <v>Pilar 6</v>
      </c>
      <c r="N673" s="115" t="str">
        <f>INDEX(Modelo!$A$9:$D$89,MATCH(DataBase!$J673,Modelo!$A$9:$A$89,0),MATCH(DataBase!N$1,Modelo!$A$9:$D$9,0))</f>
        <v>scale</v>
      </c>
      <c r="O673" s="115" t="b">
        <f t="array" ref="O673">IF(N673="negativo",INDEX($AD$3:$AG$51,MATCH(1,($B673=$AD$3:$AD$51)*($J673=$AE$3:$AE$51),0),3),IF(N673="positivo",INDEX($AD$55:$AG$109,MATCH(1,($B673=$AD$55:$AD$109)*($J673=$AE$55:$AE$109),0),3)))</f>
        <v>0</v>
      </c>
      <c r="P673" s="115" t="b">
        <f t="array" ref="P673">IF(N673="negativo",INDEX($AD$3:$AG$51,MATCH(1,($B673=$AD$3:$AD$51)*($J673=$AE$3:$AE$51),0),4),IF(N673="positivo",INDEX($AD$55:$AG$109,MATCH(1,($B673=$AD$55:$AD$109)*($J673=$AE$55:$AE$109),0),4)))</f>
        <v>0</v>
      </c>
      <c r="Q673" s="115" t="str">
        <f>VLOOKUP(M673,Modelo!$A$2:$C$7,2,0)</f>
        <v>Impacto Económico, Social y Comunitario</v>
      </c>
      <c r="R673" s="118">
        <f t="array" ref="R673">INDEX(Modelo!$F$1:$H$37,MATCH(1,(DataBase!Q673=Modelo!$G$1:$G$37)*(DataBase!B673=Modelo!$F$1:$F$37),0),3)</f>
        <v>0.10526315789473684</v>
      </c>
      <c r="S673" s="115">
        <f t="shared" si="22"/>
        <v>0</v>
      </c>
      <c r="T673" s="115">
        <f t="shared" si="23"/>
        <v>0</v>
      </c>
    </row>
    <row r="674" spans="1:20" x14ac:dyDescent="0.3">
      <c r="A674" s="115" t="s">
        <v>234</v>
      </c>
      <c r="B674" s="115" t="s">
        <v>216</v>
      </c>
      <c r="C674" s="115" t="s">
        <v>103</v>
      </c>
      <c r="D674" s="115" t="s">
        <v>86</v>
      </c>
      <c r="E674" s="115" t="s">
        <v>86</v>
      </c>
      <c r="F674" s="115" t="s">
        <v>86</v>
      </c>
      <c r="G674" s="115">
        <v>1904</v>
      </c>
      <c r="H674" s="115" t="s">
        <v>125</v>
      </c>
      <c r="I674" s="115">
        <v>2.8467005310000002</v>
      </c>
      <c r="J674" s="115" t="s">
        <v>77</v>
      </c>
      <c r="K674" s="115">
        <f>INDEX(DatosProcesados!$A$1:$BF$101,MATCH(DataBase!A674,DatosProcesados!$A$1:$A$101,0),MATCH(DataBase!J674,DatosProcesados!$A$1:$BF$1,0))</f>
        <v>2</v>
      </c>
      <c r="L674" s="115" t="str">
        <f>INDEX(Modelo!$A$9:$D$89,MATCH(DataBase!$J674,Modelo!$A$9:$A$89,0),MATCH(DataBase!L$1,Modelo!$A$9:$D$9,0))</f>
        <v>Impacto económico y gobernanza</v>
      </c>
      <c r="M674" s="115" t="str">
        <f>INDEX(Modelo!$A$9:$D$89,MATCH(DataBase!$J674,Modelo!$A$9:$A$89,0),MATCH(DataBase!M$1,Modelo!$A$9:$D$9,0))</f>
        <v>Pilar 6</v>
      </c>
      <c r="N674" s="115" t="str">
        <f>INDEX(Modelo!$A$9:$D$89,MATCH(DataBase!$J674,Modelo!$A$9:$A$89,0),MATCH(DataBase!N$1,Modelo!$A$9:$D$9,0))</f>
        <v>scale</v>
      </c>
      <c r="O674" s="115" t="b">
        <f t="array" ref="O674">IF(N674="negativo",INDEX($AD$3:$AG$51,MATCH(1,($B674=$AD$3:$AD$51)*($J674=$AE$3:$AE$51),0),3),IF(N674="positivo",INDEX($AD$55:$AG$109,MATCH(1,($B674=$AD$55:$AD$109)*($J674=$AE$55:$AE$109),0),3)))</f>
        <v>0</v>
      </c>
      <c r="P674" s="115" t="b">
        <f t="array" ref="P674">IF(N674="negativo",INDEX($AD$3:$AG$51,MATCH(1,($B674=$AD$3:$AD$51)*($J674=$AE$3:$AE$51),0),4),IF(N674="positivo",INDEX($AD$55:$AG$109,MATCH(1,($B674=$AD$55:$AD$109)*($J674=$AE$55:$AE$109),0),4)))</f>
        <v>0</v>
      </c>
      <c r="Q674" s="115" t="str">
        <f>VLOOKUP(M674,Modelo!$A$2:$C$7,2,0)</f>
        <v>Impacto Económico, Social y Comunitario</v>
      </c>
      <c r="R674" s="118">
        <f t="array" ref="R674">INDEX(Modelo!$F$1:$H$37,MATCH(1,(DataBase!Q674=Modelo!$G$1:$G$37)*(DataBase!B674=Modelo!$F$1:$F$37),0),3)</f>
        <v>0.10526315789473684</v>
      </c>
      <c r="S674" s="115">
        <f t="shared" si="22"/>
        <v>100</v>
      </c>
      <c r="T674" s="115">
        <f t="shared" si="23"/>
        <v>10.526315789473683</v>
      </c>
    </row>
    <row r="675" spans="1:20" x14ac:dyDescent="0.3">
      <c r="A675" s="115" t="s">
        <v>359</v>
      </c>
      <c r="B675" s="115" t="s">
        <v>313</v>
      </c>
      <c r="C675" s="115" t="s">
        <v>103</v>
      </c>
      <c r="D675" s="115" t="s">
        <v>86</v>
      </c>
      <c r="E675" s="115" t="s">
        <v>87</v>
      </c>
      <c r="F675" s="115" t="s">
        <v>87</v>
      </c>
      <c r="G675" s="115">
        <v>1993</v>
      </c>
      <c r="H675" s="115" t="s">
        <v>244</v>
      </c>
      <c r="I675" s="115">
        <v>2.3607916150000001</v>
      </c>
      <c r="J675" s="115" t="s">
        <v>77</v>
      </c>
      <c r="K675" s="115">
        <f>INDEX(DatosProcesados!$A$1:$BF$101,MATCH(DataBase!A675,DatosProcesados!$A$1:$A$101,0),MATCH(DataBase!J675,DatosProcesados!$A$1:$BF$1,0))</f>
        <v>0</v>
      </c>
      <c r="L675" s="115" t="str">
        <f>INDEX(Modelo!$A$9:$D$89,MATCH(DataBase!$J675,Modelo!$A$9:$A$89,0),MATCH(DataBase!L$1,Modelo!$A$9:$D$9,0))</f>
        <v>Impacto económico y gobernanza</v>
      </c>
      <c r="M675" s="115" t="str">
        <f>INDEX(Modelo!$A$9:$D$89,MATCH(DataBase!$J675,Modelo!$A$9:$A$89,0),MATCH(DataBase!M$1,Modelo!$A$9:$D$9,0))</f>
        <v>Pilar 6</v>
      </c>
      <c r="N675" s="115" t="str">
        <f>INDEX(Modelo!$A$9:$D$89,MATCH(DataBase!$J675,Modelo!$A$9:$A$89,0),MATCH(DataBase!N$1,Modelo!$A$9:$D$9,0))</f>
        <v>scale</v>
      </c>
      <c r="O675" s="115" t="b">
        <f t="array" ref="O675">IF(N675="negativo",INDEX($AD$3:$AG$51,MATCH(1,($B675=$AD$3:$AD$51)*($J675=$AE$3:$AE$51),0),3),IF(N675="positivo",INDEX($AD$55:$AG$109,MATCH(1,($B675=$AD$55:$AD$109)*($J675=$AE$55:$AE$109),0),3)))</f>
        <v>0</v>
      </c>
      <c r="P675" s="115" t="b">
        <f t="array" ref="P675">IF(N675="negativo",INDEX($AD$3:$AG$51,MATCH(1,($B675=$AD$3:$AD$51)*($J675=$AE$3:$AE$51),0),4),IF(N675="positivo",INDEX($AD$55:$AG$109,MATCH(1,($B675=$AD$55:$AD$109)*($J675=$AE$55:$AE$109),0),4)))</f>
        <v>0</v>
      </c>
      <c r="Q675" s="115" t="str">
        <f>VLOOKUP(M675,Modelo!$A$2:$C$7,2,0)</f>
        <v>Impacto Económico, Social y Comunitario</v>
      </c>
      <c r="R675" s="118">
        <f t="array" ref="R675">INDEX(Modelo!$F$1:$H$37,MATCH(1,(DataBase!Q675=Modelo!$G$1:$G$37)*(DataBase!B675=Modelo!$F$1:$F$37),0),3)</f>
        <v>0.11764705882352941</v>
      </c>
      <c r="S675" s="115">
        <f t="shared" si="22"/>
        <v>0</v>
      </c>
      <c r="T675" s="115">
        <f t="shared" si="23"/>
        <v>0</v>
      </c>
    </row>
    <row r="676" spans="1:20" x14ac:dyDescent="0.3">
      <c r="A676" s="115" t="s">
        <v>327</v>
      </c>
      <c r="B676" s="115" t="s">
        <v>313</v>
      </c>
      <c r="C676" s="115" t="s">
        <v>103</v>
      </c>
      <c r="D676" s="115" t="s">
        <v>86</v>
      </c>
      <c r="E676" s="115" t="s">
        <v>86</v>
      </c>
      <c r="F676" s="115" t="s">
        <v>87</v>
      </c>
      <c r="G676" s="115">
        <v>2005</v>
      </c>
      <c r="H676" s="115" t="s">
        <v>328</v>
      </c>
      <c r="I676" s="115">
        <v>10.521119421</v>
      </c>
      <c r="J676" s="115" t="s">
        <v>77</v>
      </c>
      <c r="K676" s="115">
        <f>INDEX(DatosProcesados!$A$1:$BF$101,MATCH(DataBase!A676,DatosProcesados!$A$1:$A$101,0),MATCH(DataBase!J676,DatosProcesados!$A$1:$BF$1,0))</f>
        <v>1</v>
      </c>
      <c r="L676" s="115" t="str">
        <f>INDEX(Modelo!$A$9:$D$89,MATCH(DataBase!$J676,Modelo!$A$9:$A$89,0),MATCH(DataBase!L$1,Modelo!$A$9:$D$9,0))</f>
        <v>Impacto económico y gobernanza</v>
      </c>
      <c r="M676" s="115" t="str">
        <f>INDEX(Modelo!$A$9:$D$89,MATCH(DataBase!$J676,Modelo!$A$9:$A$89,0),MATCH(DataBase!M$1,Modelo!$A$9:$D$9,0))</f>
        <v>Pilar 6</v>
      </c>
      <c r="N676" s="115" t="str">
        <f>INDEX(Modelo!$A$9:$D$89,MATCH(DataBase!$J676,Modelo!$A$9:$A$89,0),MATCH(DataBase!N$1,Modelo!$A$9:$D$9,0))</f>
        <v>scale</v>
      </c>
      <c r="O676" s="115" t="b">
        <f t="array" ref="O676">IF(N676="negativo",INDEX($AD$3:$AG$51,MATCH(1,($B676=$AD$3:$AD$51)*($J676=$AE$3:$AE$51),0),3),IF(N676="positivo",INDEX($AD$55:$AG$109,MATCH(1,($B676=$AD$55:$AD$109)*($J676=$AE$55:$AE$109),0),3)))</f>
        <v>0</v>
      </c>
      <c r="P676" s="115" t="b">
        <f t="array" ref="P676">IF(N676="negativo",INDEX($AD$3:$AG$51,MATCH(1,($B676=$AD$3:$AD$51)*($J676=$AE$3:$AE$51),0),4),IF(N676="positivo",INDEX($AD$55:$AG$109,MATCH(1,($B676=$AD$55:$AD$109)*($J676=$AE$55:$AE$109),0),4)))</f>
        <v>0</v>
      </c>
      <c r="Q676" s="115" t="str">
        <f>VLOOKUP(M676,Modelo!$A$2:$C$7,2,0)</f>
        <v>Impacto Económico, Social y Comunitario</v>
      </c>
      <c r="R676" s="118">
        <f t="array" ref="R676">INDEX(Modelo!$F$1:$H$37,MATCH(1,(DataBase!Q676=Modelo!$G$1:$G$37)*(DataBase!B676=Modelo!$F$1:$F$37),0),3)</f>
        <v>0.11764705882352941</v>
      </c>
      <c r="S676" s="115">
        <f t="shared" si="22"/>
        <v>50</v>
      </c>
      <c r="T676" s="115">
        <f t="shared" si="23"/>
        <v>5.8823529411764701</v>
      </c>
    </row>
    <row r="677" spans="1:20" x14ac:dyDescent="0.3">
      <c r="A677" s="115" t="s">
        <v>283</v>
      </c>
      <c r="B677" s="115" t="s">
        <v>216</v>
      </c>
      <c r="C677" s="115" t="s">
        <v>103</v>
      </c>
      <c r="D677" s="115" t="s">
        <v>86</v>
      </c>
      <c r="E677" s="115" t="s">
        <v>86</v>
      </c>
      <c r="F677" s="115" t="s">
        <v>87</v>
      </c>
      <c r="G677" s="115">
        <v>1958</v>
      </c>
      <c r="H677" s="115" t="s">
        <v>125</v>
      </c>
      <c r="I677" s="115">
        <v>2.0172595470000001</v>
      </c>
      <c r="J677" s="115" t="s">
        <v>77</v>
      </c>
      <c r="K677" s="115">
        <f>INDEX(DatosProcesados!$A$1:$BF$101,MATCH(DataBase!A677,DatosProcesados!$A$1:$A$101,0),MATCH(DataBase!J677,DatosProcesados!$A$1:$BF$1,0))</f>
        <v>2</v>
      </c>
      <c r="L677" s="115" t="str">
        <f>INDEX(Modelo!$A$9:$D$89,MATCH(DataBase!$J677,Modelo!$A$9:$A$89,0),MATCH(DataBase!L$1,Modelo!$A$9:$D$9,0))</f>
        <v>Impacto económico y gobernanza</v>
      </c>
      <c r="M677" s="115" t="str">
        <f>INDEX(Modelo!$A$9:$D$89,MATCH(DataBase!$J677,Modelo!$A$9:$A$89,0),MATCH(DataBase!M$1,Modelo!$A$9:$D$9,0))</f>
        <v>Pilar 6</v>
      </c>
      <c r="N677" s="115" t="str">
        <f>INDEX(Modelo!$A$9:$D$89,MATCH(DataBase!$J677,Modelo!$A$9:$A$89,0),MATCH(DataBase!N$1,Modelo!$A$9:$D$9,0))</f>
        <v>scale</v>
      </c>
      <c r="O677" s="115" t="b">
        <f t="array" ref="O677">IF(N677="negativo",INDEX($AD$3:$AG$51,MATCH(1,($B677=$AD$3:$AD$51)*($J677=$AE$3:$AE$51),0),3),IF(N677="positivo",INDEX($AD$55:$AG$109,MATCH(1,($B677=$AD$55:$AD$109)*($J677=$AE$55:$AE$109),0),3)))</f>
        <v>0</v>
      </c>
      <c r="P677" s="115" t="b">
        <f t="array" ref="P677">IF(N677="negativo",INDEX($AD$3:$AG$51,MATCH(1,($B677=$AD$3:$AD$51)*($J677=$AE$3:$AE$51),0),4),IF(N677="positivo",INDEX($AD$55:$AG$109,MATCH(1,($B677=$AD$55:$AD$109)*($J677=$AE$55:$AE$109),0),4)))</f>
        <v>0</v>
      </c>
      <c r="Q677" s="115" t="str">
        <f>VLOOKUP(M677,Modelo!$A$2:$C$7,2,0)</f>
        <v>Impacto Económico, Social y Comunitario</v>
      </c>
      <c r="R677" s="118">
        <f t="array" ref="R677">INDEX(Modelo!$F$1:$H$37,MATCH(1,(DataBase!Q677=Modelo!$G$1:$G$37)*(DataBase!B677=Modelo!$F$1:$F$37),0),3)</f>
        <v>0.10526315789473684</v>
      </c>
      <c r="S677" s="115">
        <f t="shared" si="22"/>
        <v>100</v>
      </c>
      <c r="T677" s="115">
        <f t="shared" si="23"/>
        <v>10.526315789473683</v>
      </c>
    </row>
    <row r="678" spans="1:20" x14ac:dyDescent="0.3">
      <c r="A678" s="115" t="s">
        <v>188</v>
      </c>
      <c r="B678" s="115" t="s">
        <v>84</v>
      </c>
      <c r="C678" s="115" t="s">
        <v>103</v>
      </c>
      <c r="D678" s="115" t="s">
        <v>86</v>
      </c>
      <c r="E678" s="115" t="s">
        <v>87</v>
      </c>
      <c r="F678" s="115" t="s">
        <v>86</v>
      </c>
      <c r="G678" s="115">
        <v>1974</v>
      </c>
      <c r="H678" s="115" t="s">
        <v>125</v>
      </c>
      <c r="I678" s="115">
        <v>2.2729038500000001</v>
      </c>
      <c r="J678" s="115" t="s">
        <v>77</v>
      </c>
      <c r="K678" s="115">
        <f>INDEX(DatosProcesados!$A$1:$BF$101,MATCH(DataBase!A678,DatosProcesados!$A$1:$A$101,0),MATCH(DataBase!J678,DatosProcesados!$A$1:$BF$1,0))</f>
        <v>2</v>
      </c>
      <c r="L678" s="115" t="str">
        <f>INDEX(Modelo!$A$9:$D$89,MATCH(DataBase!$J678,Modelo!$A$9:$A$89,0),MATCH(DataBase!L$1,Modelo!$A$9:$D$9,0))</f>
        <v>Impacto económico y gobernanza</v>
      </c>
      <c r="M678" s="115" t="str">
        <f>INDEX(Modelo!$A$9:$D$89,MATCH(DataBase!$J678,Modelo!$A$9:$A$89,0),MATCH(DataBase!M$1,Modelo!$A$9:$D$9,0))</f>
        <v>Pilar 6</v>
      </c>
      <c r="N678" s="115" t="str">
        <f>INDEX(Modelo!$A$9:$D$89,MATCH(DataBase!$J678,Modelo!$A$9:$A$89,0),MATCH(DataBase!N$1,Modelo!$A$9:$D$9,0))</f>
        <v>scale</v>
      </c>
      <c r="O678" s="115" t="b">
        <f t="array" ref="O678">IF(N678="negativo",INDEX($AD$3:$AG$51,MATCH(1,($B678=$AD$3:$AD$51)*($J678=$AE$3:$AE$51),0),3),IF(N678="positivo",INDEX($AD$55:$AG$109,MATCH(1,($B678=$AD$55:$AD$109)*($J678=$AE$55:$AE$109),0),3)))</f>
        <v>0</v>
      </c>
      <c r="P678" s="115" t="b">
        <f t="array" ref="P678">IF(N678="negativo",INDEX($AD$3:$AG$51,MATCH(1,($B678=$AD$3:$AD$51)*($J678=$AE$3:$AE$51),0),4),IF(N678="positivo",INDEX($AD$55:$AG$109,MATCH(1,($B678=$AD$55:$AD$109)*($J678=$AE$55:$AE$109),0),4)))</f>
        <v>0</v>
      </c>
      <c r="Q678" s="115" t="str">
        <f>VLOOKUP(M678,Modelo!$A$2:$C$7,2,0)</f>
        <v>Impacto Económico, Social y Comunitario</v>
      </c>
      <c r="R678" s="118">
        <f t="array" ref="R678">INDEX(Modelo!$F$1:$H$37,MATCH(1,(DataBase!Q678=Modelo!$G$1:$G$37)*(DataBase!B678=Modelo!$F$1:$F$37),0),3)</f>
        <v>0.11764705882352941</v>
      </c>
      <c r="S678" s="115">
        <f t="shared" si="22"/>
        <v>100</v>
      </c>
      <c r="T678" s="115">
        <f t="shared" si="23"/>
        <v>11.76470588235294</v>
      </c>
    </row>
    <row r="679" spans="1:20" x14ac:dyDescent="0.3">
      <c r="A679" s="115" t="s">
        <v>199</v>
      </c>
      <c r="B679" s="115" t="s">
        <v>84</v>
      </c>
      <c r="C679" s="115" t="s">
        <v>103</v>
      </c>
      <c r="D679" s="115" t="s">
        <v>86</v>
      </c>
      <c r="E679" s="115" t="s">
        <v>86</v>
      </c>
      <c r="F679" s="115" t="s">
        <v>87</v>
      </c>
      <c r="G679" s="115">
        <v>2015</v>
      </c>
      <c r="H679" s="115" t="s">
        <v>125</v>
      </c>
      <c r="I679" s="115">
        <v>0.70314701400000001</v>
      </c>
      <c r="J679" s="115" t="s">
        <v>77</v>
      </c>
      <c r="K679" s="115">
        <f>INDEX(DatosProcesados!$A$1:$BF$101,MATCH(DataBase!A679,DatosProcesados!$A$1:$A$101,0),MATCH(DataBase!J679,DatosProcesados!$A$1:$BF$1,0))</f>
        <v>0</v>
      </c>
      <c r="L679" s="115" t="str">
        <f>INDEX(Modelo!$A$9:$D$89,MATCH(DataBase!$J679,Modelo!$A$9:$A$89,0),MATCH(DataBase!L$1,Modelo!$A$9:$D$9,0))</f>
        <v>Impacto económico y gobernanza</v>
      </c>
      <c r="M679" s="115" t="str">
        <f>INDEX(Modelo!$A$9:$D$89,MATCH(DataBase!$J679,Modelo!$A$9:$A$89,0),MATCH(DataBase!M$1,Modelo!$A$9:$D$9,0))</f>
        <v>Pilar 6</v>
      </c>
      <c r="N679" s="115" t="str">
        <f>INDEX(Modelo!$A$9:$D$89,MATCH(DataBase!$J679,Modelo!$A$9:$A$89,0),MATCH(DataBase!N$1,Modelo!$A$9:$D$9,0))</f>
        <v>scale</v>
      </c>
      <c r="O679" s="115" t="b">
        <f t="array" ref="O679">IF(N679="negativo",INDEX($AD$3:$AG$51,MATCH(1,($B679=$AD$3:$AD$51)*($J679=$AE$3:$AE$51),0),3),IF(N679="positivo",INDEX($AD$55:$AG$109,MATCH(1,($B679=$AD$55:$AD$109)*($J679=$AE$55:$AE$109),0),3)))</f>
        <v>0</v>
      </c>
      <c r="P679" s="115" t="b">
        <f t="array" ref="P679">IF(N679="negativo",INDEX($AD$3:$AG$51,MATCH(1,($B679=$AD$3:$AD$51)*($J679=$AE$3:$AE$51),0),4),IF(N679="positivo",INDEX($AD$55:$AG$109,MATCH(1,($B679=$AD$55:$AD$109)*($J679=$AE$55:$AE$109),0),4)))</f>
        <v>0</v>
      </c>
      <c r="Q679" s="115" t="str">
        <f>VLOOKUP(M679,Modelo!$A$2:$C$7,2,0)</f>
        <v>Impacto Económico, Social y Comunitario</v>
      </c>
      <c r="R679" s="118">
        <f t="array" ref="R679">INDEX(Modelo!$F$1:$H$37,MATCH(1,(DataBase!Q679=Modelo!$G$1:$G$37)*(DataBase!B679=Modelo!$F$1:$F$37),0),3)</f>
        <v>0.11764705882352941</v>
      </c>
      <c r="S679" s="115">
        <f t="shared" si="22"/>
        <v>0</v>
      </c>
      <c r="T679" s="115">
        <f t="shared" si="23"/>
        <v>0</v>
      </c>
    </row>
    <row r="680" spans="1:20" x14ac:dyDescent="0.3">
      <c r="A680" s="115" t="s">
        <v>215</v>
      </c>
      <c r="B680" s="115" t="s">
        <v>216</v>
      </c>
      <c r="C680" s="115" t="s">
        <v>97</v>
      </c>
      <c r="D680" s="115" t="s">
        <v>86</v>
      </c>
      <c r="E680" s="115" t="s">
        <v>86</v>
      </c>
      <c r="F680" s="115" t="s">
        <v>86</v>
      </c>
      <c r="G680" s="115">
        <v>1956</v>
      </c>
      <c r="H680" s="115" t="s">
        <v>125</v>
      </c>
      <c r="I680" s="115">
        <v>25.860914507</v>
      </c>
      <c r="J680" s="115" t="s">
        <v>77</v>
      </c>
      <c r="K680" s="115">
        <f>INDEX(DatosProcesados!$A$1:$BF$101,MATCH(DataBase!A680,DatosProcesados!$A$1:$A$101,0),MATCH(DataBase!J680,DatosProcesados!$A$1:$BF$1,0))</f>
        <v>0</v>
      </c>
      <c r="L680" s="115" t="str">
        <f>INDEX(Modelo!$A$9:$D$89,MATCH(DataBase!$J680,Modelo!$A$9:$A$89,0),MATCH(DataBase!L$1,Modelo!$A$9:$D$9,0))</f>
        <v>Impacto económico y gobernanza</v>
      </c>
      <c r="M680" s="115" t="str">
        <f>INDEX(Modelo!$A$9:$D$89,MATCH(DataBase!$J680,Modelo!$A$9:$A$89,0),MATCH(DataBase!M$1,Modelo!$A$9:$D$9,0))</f>
        <v>Pilar 6</v>
      </c>
      <c r="N680" s="115" t="str">
        <f>INDEX(Modelo!$A$9:$D$89,MATCH(DataBase!$J680,Modelo!$A$9:$A$89,0),MATCH(DataBase!N$1,Modelo!$A$9:$D$9,0))</f>
        <v>scale</v>
      </c>
      <c r="O680" s="115" t="b">
        <f t="array" ref="O680">IF(N680="negativo",INDEX($AD$3:$AG$51,MATCH(1,($B680=$AD$3:$AD$51)*($J680=$AE$3:$AE$51),0),3),IF(N680="positivo",INDEX($AD$55:$AG$109,MATCH(1,($B680=$AD$55:$AD$109)*($J680=$AE$55:$AE$109),0),3)))</f>
        <v>0</v>
      </c>
      <c r="P680" s="115" t="b">
        <f t="array" ref="P680">IF(N680="negativo",INDEX($AD$3:$AG$51,MATCH(1,($B680=$AD$3:$AD$51)*($J680=$AE$3:$AE$51),0),4),IF(N680="positivo",INDEX($AD$55:$AG$109,MATCH(1,($B680=$AD$55:$AD$109)*($J680=$AE$55:$AE$109),0),4)))</f>
        <v>0</v>
      </c>
      <c r="Q680" s="115" t="str">
        <f>VLOOKUP(M680,Modelo!$A$2:$C$7,2,0)</f>
        <v>Impacto Económico, Social y Comunitario</v>
      </c>
      <c r="R680" s="118">
        <f t="array" ref="R680">INDEX(Modelo!$F$1:$H$37,MATCH(1,(DataBase!Q680=Modelo!$G$1:$G$37)*(DataBase!B680=Modelo!$F$1:$F$37),0),3)</f>
        <v>0.10526315789473684</v>
      </c>
      <c r="S680" s="115">
        <f t="shared" si="22"/>
        <v>0</v>
      </c>
      <c r="T680" s="115">
        <f t="shared" si="23"/>
        <v>0</v>
      </c>
    </row>
    <row r="681" spans="1:20" x14ac:dyDescent="0.3">
      <c r="A681" s="115" t="s">
        <v>257</v>
      </c>
      <c r="B681" s="115" t="s">
        <v>216</v>
      </c>
      <c r="C681" s="115" t="s">
        <v>97</v>
      </c>
      <c r="D681" s="115" t="s">
        <v>86</v>
      </c>
      <c r="E681" s="115" t="s">
        <v>87</v>
      </c>
      <c r="F681" s="115" t="s">
        <v>87</v>
      </c>
      <c r="G681" s="115">
        <v>1898</v>
      </c>
      <c r="H681" s="115" t="s">
        <v>167</v>
      </c>
      <c r="I681" s="115">
        <v>2.4260392159999999</v>
      </c>
      <c r="J681" s="115" t="s">
        <v>77</v>
      </c>
      <c r="K681" s="115">
        <f>INDEX(DatosProcesados!$A$1:$BF$101,MATCH(DataBase!A681,DatosProcesados!$A$1:$A$101,0),MATCH(DataBase!J681,DatosProcesados!$A$1:$BF$1,0))</f>
        <v>2</v>
      </c>
      <c r="L681" s="115" t="str">
        <f>INDEX(Modelo!$A$9:$D$89,MATCH(DataBase!$J681,Modelo!$A$9:$A$89,0),MATCH(DataBase!L$1,Modelo!$A$9:$D$9,0))</f>
        <v>Impacto económico y gobernanza</v>
      </c>
      <c r="M681" s="115" t="str">
        <f>INDEX(Modelo!$A$9:$D$89,MATCH(DataBase!$J681,Modelo!$A$9:$A$89,0),MATCH(DataBase!M$1,Modelo!$A$9:$D$9,0))</f>
        <v>Pilar 6</v>
      </c>
      <c r="N681" s="115" t="str">
        <f>INDEX(Modelo!$A$9:$D$89,MATCH(DataBase!$J681,Modelo!$A$9:$A$89,0),MATCH(DataBase!N$1,Modelo!$A$9:$D$9,0))</f>
        <v>scale</v>
      </c>
      <c r="O681" s="115" t="b">
        <f t="array" ref="O681">IF(N681="negativo",INDEX($AD$3:$AG$51,MATCH(1,($B681=$AD$3:$AD$51)*($J681=$AE$3:$AE$51),0),3),IF(N681="positivo",INDEX($AD$55:$AG$109,MATCH(1,($B681=$AD$55:$AD$109)*($J681=$AE$55:$AE$109),0),3)))</f>
        <v>0</v>
      </c>
      <c r="P681" s="115" t="b">
        <f t="array" ref="P681">IF(N681="negativo",INDEX($AD$3:$AG$51,MATCH(1,($B681=$AD$3:$AD$51)*($J681=$AE$3:$AE$51),0),4),IF(N681="positivo",INDEX($AD$55:$AG$109,MATCH(1,($B681=$AD$55:$AD$109)*($J681=$AE$55:$AE$109),0),4)))</f>
        <v>0</v>
      </c>
      <c r="Q681" s="115" t="str">
        <f>VLOOKUP(M681,Modelo!$A$2:$C$7,2,0)</f>
        <v>Impacto Económico, Social y Comunitario</v>
      </c>
      <c r="R681" s="118">
        <f t="array" ref="R681">INDEX(Modelo!$F$1:$H$37,MATCH(1,(DataBase!Q681=Modelo!$G$1:$G$37)*(DataBase!B681=Modelo!$F$1:$F$37),0),3)</f>
        <v>0.10526315789473684</v>
      </c>
      <c r="S681" s="115">
        <f t="shared" si="22"/>
        <v>100</v>
      </c>
      <c r="T681" s="115">
        <f t="shared" si="23"/>
        <v>10.526315789473683</v>
      </c>
    </row>
    <row r="682" spans="1:20" x14ac:dyDescent="0.3">
      <c r="A682" s="115" t="s">
        <v>301</v>
      </c>
      <c r="B682" s="115" t="s">
        <v>216</v>
      </c>
      <c r="C682" s="115" t="s">
        <v>103</v>
      </c>
      <c r="D682" s="115" t="s">
        <v>86</v>
      </c>
      <c r="E682" s="115" t="s">
        <v>87</v>
      </c>
      <c r="F682" s="115" t="s">
        <v>86</v>
      </c>
      <c r="G682" s="115">
        <v>1998</v>
      </c>
      <c r="H682" s="115" t="s">
        <v>125</v>
      </c>
      <c r="I682" s="115">
        <v>1.697301486</v>
      </c>
      <c r="J682" s="115" t="s">
        <v>77</v>
      </c>
      <c r="K682" s="115">
        <f>INDEX(DatosProcesados!$A$1:$BF$101,MATCH(DataBase!A682,DatosProcesados!$A$1:$A$101,0),MATCH(DataBase!J682,DatosProcesados!$A$1:$BF$1,0))</f>
        <v>0</v>
      </c>
      <c r="L682" s="115" t="str">
        <f>INDEX(Modelo!$A$9:$D$89,MATCH(DataBase!$J682,Modelo!$A$9:$A$89,0),MATCH(DataBase!L$1,Modelo!$A$9:$D$9,0))</f>
        <v>Impacto económico y gobernanza</v>
      </c>
      <c r="M682" s="115" t="str">
        <f>INDEX(Modelo!$A$9:$D$89,MATCH(DataBase!$J682,Modelo!$A$9:$A$89,0),MATCH(DataBase!M$1,Modelo!$A$9:$D$9,0))</f>
        <v>Pilar 6</v>
      </c>
      <c r="N682" s="115" t="str">
        <f>INDEX(Modelo!$A$9:$D$89,MATCH(DataBase!$J682,Modelo!$A$9:$A$89,0),MATCH(DataBase!N$1,Modelo!$A$9:$D$9,0))</f>
        <v>scale</v>
      </c>
      <c r="O682" s="115" t="b">
        <f t="array" ref="O682">IF(N682="negativo",INDEX($AD$3:$AG$51,MATCH(1,($B682=$AD$3:$AD$51)*($J682=$AE$3:$AE$51),0),3),IF(N682="positivo",INDEX($AD$55:$AG$109,MATCH(1,($B682=$AD$55:$AD$109)*($J682=$AE$55:$AE$109),0),3)))</f>
        <v>0</v>
      </c>
      <c r="P682" s="115" t="b">
        <f t="array" ref="P682">IF(N682="negativo",INDEX($AD$3:$AG$51,MATCH(1,($B682=$AD$3:$AD$51)*($J682=$AE$3:$AE$51),0),4),IF(N682="positivo",INDEX($AD$55:$AG$109,MATCH(1,($B682=$AD$55:$AD$109)*($J682=$AE$55:$AE$109),0),4)))</f>
        <v>0</v>
      </c>
      <c r="Q682" s="115" t="str">
        <f>VLOOKUP(M682,Modelo!$A$2:$C$7,2,0)</f>
        <v>Impacto Económico, Social y Comunitario</v>
      </c>
      <c r="R682" s="118">
        <f t="array" ref="R682">INDEX(Modelo!$F$1:$H$37,MATCH(1,(DataBase!Q682=Modelo!$G$1:$G$37)*(DataBase!B682=Modelo!$F$1:$F$37),0),3)</f>
        <v>0.10526315789473684</v>
      </c>
      <c r="S682" s="115">
        <f t="shared" si="22"/>
        <v>0</v>
      </c>
      <c r="T682" s="115">
        <f t="shared" si="23"/>
        <v>0</v>
      </c>
    </row>
    <row r="683" spans="1:20" x14ac:dyDescent="0.3">
      <c r="A683" s="115" t="s">
        <v>352</v>
      </c>
      <c r="B683" s="115" t="s">
        <v>313</v>
      </c>
      <c r="C683" s="115" t="s">
        <v>103</v>
      </c>
      <c r="D683" s="115" t="s">
        <v>87</v>
      </c>
      <c r="E683" s="115" t="s">
        <v>87</v>
      </c>
      <c r="F683" s="115" t="s">
        <v>87</v>
      </c>
      <c r="G683" s="115">
        <v>1969</v>
      </c>
      <c r="H683" s="115" t="s">
        <v>353</v>
      </c>
      <c r="I683" s="115">
        <v>3.188315636</v>
      </c>
      <c r="J683" s="115" t="s">
        <v>77</v>
      </c>
      <c r="K683" s="115">
        <f>INDEX(DatosProcesados!$A$1:$BF$101,MATCH(DataBase!A683,DatosProcesados!$A$1:$A$101,0),MATCH(DataBase!J683,DatosProcesados!$A$1:$BF$1,0))</f>
        <v>1</v>
      </c>
      <c r="L683" s="115" t="str">
        <f>INDEX(Modelo!$A$9:$D$89,MATCH(DataBase!$J683,Modelo!$A$9:$A$89,0),MATCH(DataBase!L$1,Modelo!$A$9:$D$9,0))</f>
        <v>Impacto económico y gobernanza</v>
      </c>
      <c r="M683" s="115" t="str">
        <f>INDEX(Modelo!$A$9:$D$89,MATCH(DataBase!$J683,Modelo!$A$9:$A$89,0),MATCH(DataBase!M$1,Modelo!$A$9:$D$9,0))</f>
        <v>Pilar 6</v>
      </c>
      <c r="N683" s="115" t="str">
        <f>INDEX(Modelo!$A$9:$D$89,MATCH(DataBase!$J683,Modelo!$A$9:$A$89,0),MATCH(DataBase!N$1,Modelo!$A$9:$D$9,0))</f>
        <v>scale</v>
      </c>
      <c r="O683" s="115" t="b">
        <f t="array" ref="O683">IF(N683="negativo",INDEX($AD$3:$AG$51,MATCH(1,($B683=$AD$3:$AD$51)*($J683=$AE$3:$AE$51),0),3),IF(N683="positivo",INDEX($AD$55:$AG$109,MATCH(1,($B683=$AD$55:$AD$109)*($J683=$AE$55:$AE$109),0),3)))</f>
        <v>0</v>
      </c>
      <c r="P683" s="115" t="b">
        <f t="array" ref="P683">IF(N683="negativo",INDEX($AD$3:$AG$51,MATCH(1,($B683=$AD$3:$AD$51)*($J683=$AE$3:$AE$51),0),4),IF(N683="positivo",INDEX($AD$55:$AG$109,MATCH(1,($B683=$AD$55:$AD$109)*($J683=$AE$55:$AE$109),0),4)))</f>
        <v>0</v>
      </c>
      <c r="Q683" s="115" t="str">
        <f>VLOOKUP(M683,Modelo!$A$2:$C$7,2,0)</f>
        <v>Impacto Económico, Social y Comunitario</v>
      </c>
      <c r="R683" s="118">
        <f t="array" ref="R683">INDEX(Modelo!$F$1:$H$37,MATCH(1,(DataBase!Q683=Modelo!$G$1:$G$37)*(DataBase!B683=Modelo!$F$1:$F$37),0),3)</f>
        <v>0.11764705882352941</v>
      </c>
      <c r="S683" s="115">
        <f t="shared" si="22"/>
        <v>50</v>
      </c>
      <c r="T683" s="115">
        <f t="shared" si="23"/>
        <v>5.8823529411764701</v>
      </c>
    </row>
    <row r="684" spans="1:20" x14ac:dyDescent="0.3">
      <c r="A684" s="115" t="s">
        <v>427</v>
      </c>
      <c r="B684" s="115" t="s">
        <v>407</v>
      </c>
      <c r="C684" s="115" t="s">
        <v>103</v>
      </c>
      <c r="D684" s="115" t="s">
        <v>86</v>
      </c>
      <c r="E684" s="115" t="s">
        <v>86</v>
      </c>
      <c r="F684" s="115" t="s">
        <v>87</v>
      </c>
      <c r="G684" s="115">
        <v>2020</v>
      </c>
      <c r="H684" s="115" t="s">
        <v>428</v>
      </c>
      <c r="I684" s="115">
        <v>1.943851598</v>
      </c>
      <c r="J684" s="115" t="s">
        <v>77</v>
      </c>
      <c r="K684" s="115">
        <f>INDEX(DatosProcesados!$A$1:$BF$101,MATCH(DataBase!A684,DatosProcesados!$A$1:$A$101,0),MATCH(DataBase!J684,DatosProcesados!$A$1:$BF$1,0))</f>
        <v>0</v>
      </c>
      <c r="L684" s="115" t="str">
        <f>INDEX(Modelo!$A$9:$D$89,MATCH(DataBase!$J684,Modelo!$A$9:$A$89,0),MATCH(DataBase!L$1,Modelo!$A$9:$D$9,0))</f>
        <v>Impacto económico y gobernanza</v>
      </c>
      <c r="M684" s="115" t="str">
        <f>INDEX(Modelo!$A$9:$D$89,MATCH(DataBase!$J684,Modelo!$A$9:$A$89,0),MATCH(DataBase!M$1,Modelo!$A$9:$D$9,0))</f>
        <v>Pilar 6</v>
      </c>
      <c r="N684" s="115" t="str">
        <f>INDEX(Modelo!$A$9:$D$89,MATCH(DataBase!$J684,Modelo!$A$9:$A$89,0),MATCH(DataBase!N$1,Modelo!$A$9:$D$9,0))</f>
        <v>scale</v>
      </c>
      <c r="O684" s="115" t="b">
        <f t="array" ref="O684">IF(N684="negativo",INDEX($AD$3:$AG$51,MATCH(1,($B684=$AD$3:$AD$51)*($J684=$AE$3:$AE$51),0),3),IF(N684="positivo",INDEX($AD$55:$AG$109,MATCH(1,($B684=$AD$55:$AD$109)*($J684=$AE$55:$AE$109),0),3)))</f>
        <v>0</v>
      </c>
      <c r="P684" s="115" t="b">
        <f t="array" ref="P684">IF(N684="negativo",INDEX($AD$3:$AG$51,MATCH(1,($B684=$AD$3:$AD$51)*($J684=$AE$3:$AE$51),0),4),IF(N684="positivo",INDEX($AD$55:$AG$109,MATCH(1,($B684=$AD$55:$AD$109)*($J684=$AE$55:$AE$109),0),4)))</f>
        <v>0</v>
      </c>
      <c r="Q684" s="115" t="str">
        <f>VLOOKUP(M684,Modelo!$A$2:$C$7,2,0)</f>
        <v>Impacto Económico, Social y Comunitario</v>
      </c>
      <c r="R684" s="118">
        <f t="array" ref="R684">INDEX(Modelo!$F$1:$H$37,MATCH(1,(DataBase!Q684=Modelo!$G$1:$G$37)*(DataBase!B684=Modelo!$F$1:$F$37),0),3)</f>
        <v>0.15384615384615385</v>
      </c>
      <c r="S684" s="115">
        <f t="shared" si="22"/>
        <v>0</v>
      </c>
      <c r="T684" s="115">
        <f t="shared" si="23"/>
        <v>0</v>
      </c>
    </row>
    <row r="685" spans="1:20" x14ac:dyDescent="0.3">
      <c r="A685" s="115" t="s">
        <v>333</v>
      </c>
      <c r="B685" s="115" t="s">
        <v>313</v>
      </c>
      <c r="C685" s="115" t="s">
        <v>103</v>
      </c>
      <c r="D685" s="115" t="s">
        <v>86</v>
      </c>
      <c r="E685" s="115" t="s">
        <v>86</v>
      </c>
      <c r="F685" s="115" t="s">
        <v>87</v>
      </c>
      <c r="G685" s="115">
        <v>1952</v>
      </c>
      <c r="H685" s="115" t="s">
        <v>177</v>
      </c>
      <c r="I685" s="115">
        <v>5.9910971069999999</v>
      </c>
      <c r="J685" s="115" t="s">
        <v>77</v>
      </c>
      <c r="K685" s="115">
        <f>INDEX(DatosProcesados!$A$1:$BF$101,MATCH(DataBase!A685,DatosProcesados!$A$1:$A$101,0),MATCH(DataBase!J685,DatosProcesados!$A$1:$BF$1,0))</f>
        <v>2</v>
      </c>
      <c r="L685" s="115" t="str">
        <f>INDEX(Modelo!$A$9:$D$89,MATCH(DataBase!$J685,Modelo!$A$9:$A$89,0),MATCH(DataBase!L$1,Modelo!$A$9:$D$9,0))</f>
        <v>Impacto económico y gobernanza</v>
      </c>
      <c r="M685" s="115" t="str">
        <f>INDEX(Modelo!$A$9:$D$89,MATCH(DataBase!$J685,Modelo!$A$9:$A$89,0),MATCH(DataBase!M$1,Modelo!$A$9:$D$9,0))</f>
        <v>Pilar 6</v>
      </c>
      <c r="N685" s="115" t="str">
        <f>INDEX(Modelo!$A$9:$D$89,MATCH(DataBase!$J685,Modelo!$A$9:$A$89,0),MATCH(DataBase!N$1,Modelo!$A$9:$D$9,0))</f>
        <v>scale</v>
      </c>
      <c r="O685" s="115" t="b">
        <f t="array" ref="O685">IF(N685="negativo",INDEX($AD$3:$AG$51,MATCH(1,($B685=$AD$3:$AD$51)*($J685=$AE$3:$AE$51),0),3),IF(N685="positivo",INDEX($AD$55:$AG$109,MATCH(1,($B685=$AD$55:$AD$109)*($J685=$AE$55:$AE$109),0),3)))</f>
        <v>0</v>
      </c>
      <c r="P685" s="115" t="b">
        <f t="array" ref="P685">IF(N685="negativo",INDEX($AD$3:$AG$51,MATCH(1,($B685=$AD$3:$AD$51)*($J685=$AE$3:$AE$51),0),4),IF(N685="positivo",INDEX($AD$55:$AG$109,MATCH(1,($B685=$AD$55:$AD$109)*($J685=$AE$55:$AE$109),0),4)))</f>
        <v>0</v>
      </c>
      <c r="Q685" s="115" t="str">
        <f>VLOOKUP(M685,Modelo!$A$2:$C$7,2,0)</f>
        <v>Impacto Económico, Social y Comunitario</v>
      </c>
      <c r="R685" s="118">
        <f t="array" ref="R685">INDEX(Modelo!$F$1:$H$37,MATCH(1,(DataBase!Q685=Modelo!$G$1:$G$37)*(DataBase!B685=Modelo!$F$1:$F$37),0),3)</f>
        <v>0.11764705882352941</v>
      </c>
      <c r="S685" s="115">
        <f t="shared" si="22"/>
        <v>100</v>
      </c>
      <c r="T685" s="115">
        <f t="shared" si="23"/>
        <v>11.76470588235294</v>
      </c>
    </row>
    <row r="686" spans="1:20" x14ac:dyDescent="0.3">
      <c r="A686" s="115" t="s">
        <v>371</v>
      </c>
      <c r="B686" s="115" t="s">
        <v>313</v>
      </c>
      <c r="C686" s="115" t="s">
        <v>103</v>
      </c>
      <c r="D686" s="115" t="s">
        <v>87</v>
      </c>
      <c r="E686" s="115" t="s">
        <v>86</v>
      </c>
      <c r="F686" s="115" t="s">
        <v>87</v>
      </c>
      <c r="G686" s="115">
        <v>1977</v>
      </c>
      <c r="H686" s="115" t="s">
        <v>281</v>
      </c>
      <c r="I686" s="115">
        <v>2.002301595</v>
      </c>
      <c r="J686" s="115" t="s">
        <v>77</v>
      </c>
      <c r="K686" s="115">
        <f>INDEX(DatosProcesados!$A$1:$BF$101,MATCH(DataBase!A686,DatosProcesados!$A$1:$A$101,0),MATCH(DataBase!J686,DatosProcesados!$A$1:$BF$1,0))</f>
        <v>0</v>
      </c>
      <c r="L686" s="115" t="str">
        <f>INDEX(Modelo!$A$9:$D$89,MATCH(DataBase!$J686,Modelo!$A$9:$A$89,0),MATCH(DataBase!L$1,Modelo!$A$9:$D$9,0))</f>
        <v>Impacto económico y gobernanza</v>
      </c>
      <c r="M686" s="115" t="str">
        <f>INDEX(Modelo!$A$9:$D$89,MATCH(DataBase!$J686,Modelo!$A$9:$A$89,0),MATCH(DataBase!M$1,Modelo!$A$9:$D$9,0))</f>
        <v>Pilar 6</v>
      </c>
      <c r="N686" s="115" t="str">
        <f>INDEX(Modelo!$A$9:$D$89,MATCH(DataBase!$J686,Modelo!$A$9:$A$89,0),MATCH(DataBase!N$1,Modelo!$A$9:$D$9,0))</f>
        <v>scale</v>
      </c>
      <c r="O686" s="115" t="b">
        <f t="array" ref="O686">IF(N686="negativo",INDEX($AD$3:$AG$51,MATCH(1,($B686=$AD$3:$AD$51)*($J686=$AE$3:$AE$51),0),3),IF(N686="positivo",INDEX($AD$55:$AG$109,MATCH(1,($B686=$AD$55:$AD$109)*($J686=$AE$55:$AE$109),0),3)))</f>
        <v>0</v>
      </c>
      <c r="P686" s="115" t="b">
        <f t="array" ref="P686">IF(N686="negativo",INDEX($AD$3:$AG$51,MATCH(1,($B686=$AD$3:$AD$51)*($J686=$AE$3:$AE$51),0),4),IF(N686="positivo",INDEX($AD$55:$AG$109,MATCH(1,($B686=$AD$55:$AD$109)*($J686=$AE$55:$AE$109),0),4)))</f>
        <v>0</v>
      </c>
      <c r="Q686" s="115" t="str">
        <f>VLOOKUP(M686,Modelo!$A$2:$C$7,2,0)</f>
        <v>Impacto Económico, Social y Comunitario</v>
      </c>
      <c r="R686" s="118">
        <f t="array" ref="R686">INDEX(Modelo!$F$1:$H$37,MATCH(1,(DataBase!Q686=Modelo!$G$1:$G$37)*(DataBase!B686=Modelo!$F$1:$F$37),0),3)</f>
        <v>0.11764705882352941</v>
      </c>
      <c r="S686" s="115">
        <f t="shared" si="22"/>
        <v>0</v>
      </c>
      <c r="T686" s="115">
        <f t="shared" si="23"/>
        <v>0</v>
      </c>
    </row>
    <row r="687" spans="1:20" x14ac:dyDescent="0.3">
      <c r="A687" s="115" t="s">
        <v>469</v>
      </c>
      <c r="B687" s="115" t="s">
        <v>467</v>
      </c>
      <c r="C687" s="115" t="s">
        <v>103</v>
      </c>
      <c r="D687" s="115" t="s">
        <v>87</v>
      </c>
      <c r="E687" s="115" t="s">
        <v>86</v>
      </c>
      <c r="F687" s="115" t="s">
        <v>87</v>
      </c>
      <c r="G687" s="115">
        <v>1971</v>
      </c>
      <c r="H687" s="115" t="s">
        <v>244</v>
      </c>
      <c r="I687" s="115">
        <v>2.1567474139999998</v>
      </c>
      <c r="J687" s="115" t="s">
        <v>77</v>
      </c>
      <c r="K687" s="115">
        <f>INDEX(DatosProcesados!$A$1:$BF$101,MATCH(DataBase!A687,DatosProcesados!$A$1:$A$101,0),MATCH(DataBase!J687,DatosProcesados!$A$1:$BF$1,0))</f>
        <v>0</v>
      </c>
      <c r="L687" s="115" t="str">
        <f>INDEX(Modelo!$A$9:$D$89,MATCH(DataBase!$J687,Modelo!$A$9:$A$89,0),MATCH(DataBase!L$1,Modelo!$A$9:$D$9,0))</f>
        <v>Impacto económico y gobernanza</v>
      </c>
      <c r="M687" s="115" t="str">
        <f>INDEX(Modelo!$A$9:$D$89,MATCH(DataBase!$J687,Modelo!$A$9:$A$89,0),MATCH(DataBase!M$1,Modelo!$A$9:$D$9,0))</f>
        <v>Pilar 6</v>
      </c>
      <c r="N687" s="115" t="str">
        <f>INDEX(Modelo!$A$9:$D$89,MATCH(DataBase!$J687,Modelo!$A$9:$A$89,0),MATCH(DataBase!N$1,Modelo!$A$9:$D$9,0))</f>
        <v>scale</v>
      </c>
      <c r="O687" s="115" t="b">
        <f t="array" ref="O687">IF(N687="negativo",INDEX($AD$3:$AG$51,MATCH(1,($B687=$AD$3:$AD$51)*($J687=$AE$3:$AE$51),0),3),IF(N687="positivo",INDEX($AD$55:$AG$109,MATCH(1,($B687=$AD$55:$AD$109)*($J687=$AE$55:$AE$109),0),3)))</f>
        <v>0</v>
      </c>
      <c r="P687" s="115" t="b">
        <f t="array" ref="P687">IF(N687="negativo",INDEX($AD$3:$AG$51,MATCH(1,($B687=$AD$3:$AD$51)*($J687=$AE$3:$AE$51),0),4),IF(N687="positivo",INDEX($AD$55:$AG$109,MATCH(1,($B687=$AD$55:$AD$109)*($J687=$AE$55:$AE$109),0),4)))</f>
        <v>0</v>
      </c>
      <c r="Q687" s="115" t="str">
        <f>VLOOKUP(M687,Modelo!$A$2:$C$7,2,0)</f>
        <v>Impacto Económico, Social y Comunitario</v>
      </c>
      <c r="R687" s="118">
        <f t="array" ref="R687">INDEX(Modelo!$F$1:$H$37,MATCH(1,(DataBase!Q687=Modelo!$G$1:$G$37)*(DataBase!B687=Modelo!$F$1:$F$37),0),3)</f>
        <v>0.14285714285714285</v>
      </c>
      <c r="S687" s="115">
        <f t="shared" si="22"/>
        <v>0</v>
      </c>
      <c r="T687" s="115">
        <f t="shared" si="23"/>
        <v>0</v>
      </c>
    </row>
    <row r="688" spans="1:20" x14ac:dyDescent="0.3">
      <c r="A688" s="115" t="s">
        <v>357</v>
      </c>
      <c r="B688" s="115" t="s">
        <v>313</v>
      </c>
      <c r="C688" s="115" t="s">
        <v>103</v>
      </c>
      <c r="D688" s="115" t="s">
        <v>86</v>
      </c>
      <c r="E688" s="115" t="s">
        <v>86</v>
      </c>
      <c r="F688" s="115" t="s">
        <v>87</v>
      </c>
      <c r="G688" s="115">
        <v>2009</v>
      </c>
      <c r="H688" s="115" t="s">
        <v>358</v>
      </c>
      <c r="I688" s="115">
        <v>2.8694480090000001</v>
      </c>
      <c r="J688" s="115" t="s">
        <v>77</v>
      </c>
      <c r="K688" s="115">
        <f>INDEX(DatosProcesados!$A$1:$BF$101,MATCH(DataBase!A688,DatosProcesados!$A$1:$A$101,0),MATCH(DataBase!J688,DatosProcesados!$A$1:$BF$1,0))</f>
        <v>0</v>
      </c>
      <c r="L688" s="115" t="str">
        <f>INDEX(Modelo!$A$9:$D$89,MATCH(DataBase!$J688,Modelo!$A$9:$A$89,0),MATCH(DataBase!L$1,Modelo!$A$9:$D$9,0))</f>
        <v>Impacto económico y gobernanza</v>
      </c>
      <c r="M688" s="115" t="str">
        <f>INDEX(Modelo!$A$9:$D$89,MATCH(DataBase!$J688,Modelo!$A$9:$A$89,0),MATCH(DataBase!M$1,Modelo!$A$9:$D$9,0))</f>
        <v>Pilar 6</v>
      </c>
      <c r="N688" s="115" t="str">
        <f>INDEX(Modelo!$A$9:$D$89,MATCH(DataBase!$J688,Modelo!$A$9:$A$89,0),MATCH(DataBase!N$1,Modelo!$A$9:$D$9,0))</f>
        <v>scale</v>
      </c>
      <c r="O688" s="115" t="b">
        <f t="array" ref="O688">IF(N688="negativo",INDEX($AD$3:$AG$51,MATCH(1,($B688=$AD$3:$AD$51)*($J688=$AE$3:$AE$51),0),3),IF(N688="positivo",INDEX($AD$55:$AG$109,MATCH(1,($B688=$AD$55:$AD$109)*($J688=$AE$55:$AE$109),0),3)))</f>
        <v>0</v>
      </c>
      <c r="P688" s="115" t="b">
        <f t="array" ref="P688">IF(N688="negativo",INDEX($AD$3:$AG$51,MATCH(1,($B688=$AD$3:$AD$51)*($J688=$AE$3:$AE$51),0),4),IF(N688="positivo",INDEX($AD$55:$AG$109,MATCH(1,($B688=$AD$55:$AD$109)*($J688=$AE$55:$AE$109),0),4)))</f>
        <v>0</v>
      </c>
      <c r="Q688" s="115" t="str">
        <f>VLOOKUP(M688,Modelo!$A$2:$C$7,2,0)</f>
        <v>Impacto Económico, Social y Comunitario</v>
      </c>
      <c r="R688" s="118">
        <f t="array" ref="R688">INDEX(Modelo!$F$1:$H$37,MATCH(1,(DataBase!Q688=Modelo!$G$1:$G$37)*(DataBase!B688=Modelo!$F$1:$F$37),0),3)</f>
        <v>0.11764705882352941</v>
      </c>
      <c r="S688" s="115">
        <f t="shared" si="22"/>
        <v>0</v>
      </c>
      <c r="T688" s="115">
        <f t="shared" si="23"/>
        <v>0</v>
      </c>
    </row>
    <row r="689" spans="1:20" x14ac:dyDescent="0.3">
      <c r="A689" s="115" t="s">
        <v>355</v>
      </c>
      <c r="B689" s="115" t="s">
        <v>313</v>
      </c>
      <c r="C689" s="115" t="s">
        <v>103</v>
      </c>
      <c r="D689" s="115" t="s">
        <v>87</v>
      </c>
      <c r="E689" s="115" t="s">
        <v>86</v>
      </c>
      <c r="F689" s="115" t="s">
        <v>86</v>
      </c>
      <c r="G689" s="115">
        <v>1934</v>
      </c>
      <c r="H689" s="115" t="s">
        <v>125</v>
      </c>
      <c r="I689" s="115">
        <v>3.134365769</v>
      </c>
      <c r="J689" s="115" t="s">
        <v>77</v>
      </c>
      <c r="K689" s="115">
        <f>INDEX(DatosProcesados!$A$1:$BF$101,MATCH(DataBase!A689,DatosProcesados!$A$1:$A$101,0),MATCH(DataBase!J689,DatosProcesados!$A$1:$BF$1,0))</f>
        <v>0</v>
      </c>
      <c r="L689" s="115" t="str">
        <f>INDEX(Modelo!$A$9:$D$89,MATCH(DataBase!$J689,Modelo!$A$9:$A$89,0),MATCH(DataBase!L$1,Modelo!$A$9:$D$9,0))</f>
        <v>Impacto económico y gobernanza</v>
      </c>
      <c r="M689" s="115" t="str">
        <f>INDEX(Modelo!$A$9:$D$89,MATCH(DataBase!$J689,Modelo!$A$9:$A$89,0),MATCH(DataBase!M$1,Modelo!$A$9:$D$9,0))</f>
        <v>Pilar 6</v>
      </c>
      <c r="N689" s="115" t="str">
        <f>INDEX(Modelo!$A$9:$D$89,MATCH(DataBase!$J689,Modelo!$A$9:$A$89,0),MATCH(DataBase!N$1,Modelo!$A$9:$D$9,0))</f>
        <v>scale</v>
      </c>
      <c r="O689" s="115" t="b">
        <f t="array" ref="O689">IF(N689="negativo",INDEX($AD$3:$AG$51,MATCH(1,($B689=$AD$3:$AD$51)*($J689=$AE$3:$AE$51),0),3),IF(N689="positivo",INDEX($AD$55:$AG$109,MATCH(1,($B689=$AD$55:$AD$109)*($J689=$AE$55:$AE$109),0),3)))</f>
        <v>0</v>
      </c>
      <c r="P689" s="115" t="b">
        <f t="array" ref="P689">IF(N689="negativo",INDEX($AD$3:$AG$51,MATCH(1,($B689=$AD$3:$AD$51)*($J689=$AE$3:$AE$51),0),4),IF(N689="positivo",INDEX($AD$55:$AG$109,MATCH(1,($B689=$AD$55:$AD$109)*($J689=$AE$55:$AE$109),0),4)))</f>
        <v>0</v>
      </c>
      <c r="Q689" s="115" t="str">
        <f>VLOOKUP(M689,Modelo!$A$2:$C$7,2,0)</f>
        <v>Impacto Económico, Social y Comunitario</v>
      </c>
      <c r="R689" s="118">
        <f t="array" ref="R689">INDEX(Modelo!$F$1:$H$37,MATCH(1,(DataBase!Q689=Modelo!$G$1:$G$37)*(DataBase!B689=Modelo!$F$1:$F$37),0),3)</f>
        <v>0.11764705882352941</v>
      </c>
      <c r="S689" s="115">
        <f t="shared" si="22"/>
        <v>0</v>
      </c>
      <c r="T689" s="115">
        <f t="shared" si="23"/>
        <v>0</v>
      </c>
    </row>
    <row r="690" spans="1:20" x14ac:dyDescent="0.3">
      <c r="A690" s="115" t="s">
        <v>129</v>
      </c>
      <c r="B690" s="115" t="s">
        <v>84</v>
      </c>
      <c r="C690" s="115" t="s">
        <v>97</v>
      </c>
      <c r="D690" s="115" t="s">
        <v>86</v>
      </c>
      <c r="E690" s="115" t="s">
        <v>87</v>
      </c>
      <c r="F690" s="115" t="s">
        <v>87</v>
      </c>
      <c r="G690" s="115">
        <v>1924</v>
      </c>
      <c r="H690" s="115" t="s">
        <v>130</v>
      </c>
      <c r="I690" s="115">
        <v>6.6721791020000003</v>
      </c>
      <c r="J690" s="115" t="s">
        <v>77</v>
      </c>
      <c r="K690" s="115">
        <f>INDEX(DatosProcesados!$A$1:$BF$101,MATCH(DataBase!A690,DatosProcesados!$A$1:$A$101,0),MATCH(DataBase!J690,DatosProcesados!$A$1:$BF$1,0))</f>
        <v>1</v>
      </c>
      <c r="L690" s="115" t="str">
        <f>INDEX(Modelo!$A$9:$D$89,MATCH(DataBase!$J690,Modelo!$A$9:$A$89,0),MATCH(DataBase!L$1,Modelo!$A$9:$D$9,0))</f>
        <v>Impacto económico y gobernanza</v>
      </c>
      <c r="M690" s="115" t="str">
        <f>INDEX(Modelo!$A$9:$D$89,MATCH(DataBase!$J690,Modelo!$A$9:$A$89,0),MATCH(DataBase!M$1,Modelo!$A$9:$D$9,0))</f>
        <v>Pilar 6</v>
      </c>
      <c r="N690" s="115" t="str">
        <f>INDEX(Modelo!$A$9:$D$89,MATCH(DataBase!$J690,Modelo!$A$9:$A$89,0),MATCH(DataBase!N$1,Modelo!$A$9:$D$9,0))</f>
        <v>scale</v>
      </c>
      <c r="O690" s="115" t="b">
        <f t="array" ref="O690">IF(N690="negativo",INDEX($AD$3:$AG$51,MATCH(1,($B690=$AD$3:$AD$51)*($J690=$AE$3:$AE$51),0),3),IF(N690="positivo",INDEX($AD$55:$AG$109,MATCH(1,($B690=$AD$55:$AD$109)*($J690=$AE$55:$AE$109),0),3)))</f>
        <v>0</v>
      </c>
      <c r="P690" s="115" t="b">
        <f t="array" ref="P690">IF(N690="negativo",INDEX($AD$3:$AG$51,MATCH(1,($B690=$AD$3:$AD$51)*($J690=$AE$3:$AE$51),0),4),IF(N690="positivo",INDEX($AD$55:$AG$109,MATCH(1,($B690=$AD$55:$AD$109)*($J690=$AE$55:$AE$109),0),4)))</f>
        <v>0</v>
      </c>
      <c r="Q690" s="115" t="str">
        <f>VLOOKUP(M690,Modelo!$A$2:$C$7,2,0)</f>
        <v>Impacto Económico, Social y Comunitario</v>
      </c>
      <c r="R690" s="118">
        <f t="array" ref="R690">INDEX(Modelo!$F$1:$H$37,MATCH(1,(DataBase!Q690=Modelo!$G$1:$G$37)*(DataBase!B690=Modelo!$F$1:$F$37),0),3)</f>
        <v>0.11764705882352941</v>
      </c>
      <c r="S690" s="115">
        <f t="shared" si="22"/>
        <v>50</v>
      </c>
      <c r="T690" s="115">
        <f t="shared" si="23"/>
        <v>5.8823529411764701</v>
      </c>
    </row>
    <row r="691" spans="1:20" x14ac:dyDescent="0.3">
      <c r="A691" s="115" t="s">
        <v>166</v>
      </c>
      <c r="B691" s="115" t="s">
        <v>84</v>
      </c>
      <c r="C691" s="115" t="s">
        <v>103</v>
      </c>
      <c r="D691" s="115" t="s">
        <v>86</v>
      </c>
      <c r="E691" s="115" t="s">
        <v>87</v>
      </c>
      <c r="F691" s="115" t="s">
        <v>87</v>
      </c>
      <c r="G691" s="115">
        <v>1910</v>
      </c>
      <c r="H691" s="115" t="s">
        <v>167</v>
      </c>
      <c r="I691" s="115">
        <v>2.655177809</v>
      </c>
      <c r="J691" s="115" t="s">
        <v>77</v>
      </c>
      <c r="K691" s="115">
        <f>INDEX(DatosProcesados!$A$1:$BF$101,MATCH(DataBase!A691,DatosProcesados!$A$1:$A$101,0),MATCH(DataBase!J691,DatosProcesados!$A$1:$BF$1,0))</f>
        <v>1</v>
      </c>
      <c r="L691" s="115" t="str">
        <f>INDEX(Modelo!$A$9:$D$89,MATCH(DataBase!$J691,Modelo!$A$9:$A$89,0),MATCH(DataBase!L$1,Modelo!$A$9:$D$9,0))</f>
        <v>Impacto económico y gobernanza</v>
      </c>
      <c r="M691" s="115" t="str">
        <f>INDEX(Modelo!$A$9:$D$89,MATCH(DataBase!$J691,Modelo!$A$9:$A$89,0),MATCH(DataBase!M$1,Modelo!$A$9:$D$9,0))</f>
        <v>Pilar 6</v>
      </c>
      <c r="N691" s="115" t="str">
        <f>INDEX(Modelo!$A$9:$D$89,MATCH(DataBase!$J691,Modelo!$A$9:$A$89,0),MATCH(DataBase!N$1,Modelo!$A$9:$D$9,0))</f>
        <v>scale</v>
      </c>
      <c r="O691" s="115" t="b">
        <f t="array" ref="O691">IF(N691="negativo",INDEX($AD$3:$AG$51,MATCH(1,($B691=$AD$3:$AD$51)*($J691=$AE$3:$AE$51),0),3),IF(N691="positivo",INDEX($AD$55:$AG$109,MATCH(1,($B691=$AD$55:$AD$109)*($J691=$AE$55:$AE$109),0),3)))</f>
        <v>0</v>
      </c>
      <c r="P691" s="115" t="b">
        <f t="array" ref="P691">IF(N691="negativo",INDEX($AD$3:$AG$51,MATCH(1,($B691=$AD$3:$AD$51)*($J691=$AE$3:$AE$51),0),4),IF(N691="positivo",INDEX($AD$55:$AG$109,MATCH(1,($B691=$AD$55:$AD$109)*($J691=$AE$55:$AE$109),0),4)))</f>
        <v>0</v>
      </c>
      <c r="Q691" s="115" t="str">
        <f>VLOOKUP(M691,Modelo!$A$2:$C$7,2,0)</f>
        <v>Impacto Económico, Social y Comunitario</v>
      </c>
      <c r="R691" s="118">
        <f t="array" ref="R691">INDEX(Modelo!$F$1:$H$37,MATCH(1,(DataBase!Q691=Modelo!$G$1:$G$37)*(DataBase!B691=Modelo!$F$1:$F$37),0),3)</f>
        <v>0.11764705882352941</v>
      </c>
      <c r="S691" s="115">
        <f t="shared" si="22"/>
        <v>50</v>
      </c>
      <c r="T691" s="115">
        <f t="shared" si="23"/>
        <v>5.8823529411764701</v>
      </c>
    </row>
    <row r="692" spans="1:20" x14ac:dyDescent="0.3">
      <c r="A692" s="115" t="s">
        <v>312</v>
      </c>
      <c r="B692" s="115" t="s">
        <v>313</v>
      </c>
      <c r="C692" s="115" t="s">
        <v>103</v>
      </c>
      <c r="D692" s="115" t="s">
        <v>86</v>
      </c>
      <c r="E692" s="115" t="s">
        <v>87</v>
      </c>
      <c r="F692" s="115" t="s">
        <v>87</v>
      </c>
      <c r="G692" s="115">
        <v>1968</v>
      </c>
      <c r="H692" s="115" t="s">
        <v>125</v>
      </c>
      <c r="I692" s="115">
        <v>24.752011681999999</v>
      </c>
      <c r="J692" s="115" t="s">
        <v>77</v>
      </c>
      <c r="K692" s="115">
        <f>INDEX(DatosProcesados!$A$1:$BF$101,MATCH(DataBase!A692,DatosProcesados!$A$1:$A$101,0),MATCH(DataBase!J692,DatosProcesados!$A$1:$BF$1,0))</f>
        <v>2</v>
      </c>
      <c r="L692" s="115" t="str">
        <f>INDEX(Modelo!$A$9:$D$89,MATCH(DataBase!$J692,Modelo!$A$9:$A$89,0),MATCH(DataBase!L$1,Modelo!$A$9:$D$9,0))</f>
        <v>Impacto económico y gobernanza</v>
      </c>
      <c r="M692" s="115" t="str">
        <f>INDEX(Modelo!$A$9:$D$89,MATCH(DataBase!$J692,Modelo!$A$9:$A$89,0),MATCH(DataBase!M$1,Modelo!$A$9:$D$9,0))</f>
        <v>Pilar 6</v>
      </c>
      <c r="N692" s="115" t="str">
        <f>INDEX(Modelo!$A$9:$D$89,MATCH(DataBase!$J692,Modelo!$A$9:$A$89,0),MATCH(DataBase!N$1,Modelo!$A$9:$D$9,0))</f>
        <v>scale</v>
      </c>
      <c r="O692" s="115" t="b">
        <f t="array" ref="O692">IF(N692="negativo",INDEX($AD$3:$AG$51,MATCH(1,($B692=$AD$3:$AD$51)*($J692=$AE$3:$AE$51),0),3),IF(N692="positivo",INDEX($AD$55:$AG$109,MATCH(1,($B692=$AD$55:$AD$109)*($J692=$AE$55:$AE$109),0),3)))</f>
        <v>0</v>
      </c>
      <c r="P692" s="115" t="b">
        <f t="array" ref="P692">IF(N692="negativo",INDEX($AD$3:$AG$51,MATCH(1,($B692=$AD$3:$AD$51)*($J692=$AE$3:$AE$51),0),4),IF(N692="positivo",INDEX($AD$55:$AG$109,MATCH(1,($B692=$AD$55:$AD$109)*($J692=$AE$55:$AE$109),0),4)))</f>
        <v>0</v>
      </c>
      <c r="Q692" s="115" t="str">
        <f>VLOOKUP(M692,Modelo!$A$2:$C$7,2,0)</f>
        <v>Impacto Económico, Social y Comunitario</v>
      </c>
      <c r="R692" s="118">
        <f t="array" ref="R692">INDEX(Modelo!$F$1:$H$37,MATCH(1,(DataBase!Q692=Modelo!$G$1:$G$37)*(DataBase!B692=Modelo!$F$1:$F$37),0),3)</f>
        <v>0.11764705882352941</v>
      </c>
      <c r="S692" s="115">
        <f t="shared" si="22"/>
        <v>100</v>
      </c>
      <c r="T692" s="115">
        <f t="shared" si="23"/>
        <v>11.76470588235294</v>
      </c>
    </row>
    <row r="693" spans="1:20" x14ac:dyDescent="0.3">
      <c r="A693" s="115" t="s">
        <v>162</v>
      </c>
      <c r="B693" s="115" t="s">
        <v>84</v>
      </c>
      <c r="C693" s="115" t="s">
        <v>97</v>
      </c>
      <c r="D693" s="115" t="s">
        <v>86</v>
      </c>
      <c r="E693" s="115" t="s">
        <v>87</v>
      </c>
      <c r="F693" s="115" t="s">
        <v>87</v>
      </c>
      <c r="G693" s="115">
        <v>1979</v>
      </c>
      <c r="H693" s="115" t="s">
        <v>163</v>
      </c>
      <c r="I693" s="115">
        <v>2.956157691</v>
      </c>
      <c r="J693" s="115" t="s">
        <v>77</v>
      </c>
      <c r="K693" s="115">
        <f>INDEX(DatosProcesados!$A$1:$BF$101,MATCH(DataBase!A693,DatosProcesados!$A$1:$A$101,0),MATCH(DataBase!J693,DatosProcesados!$A$1:$BF$1,0))</f>
        <v>1</v>
      </c>
      <c r="L693" s="115" t="str">
        <f>INDEX(Modelo!$A$9:$D$89,MATCH(DataBase!$J693,Modelo!$A$9:$A$89,0),MATCH(DataBase!L$1,Modelo!$A$9:$D$9,0))</f>
        <v>Impacto económico y gobernanza</v>
      </c>
      <c r="M693" s="115" t="str">
        <f>INDEX(Modelo!$A$9:$D$89,MATCH(DataBase!$J693,Modelo!$A$9:$A$89,0),MATCH(DataBase!M$1,Modelo!$A$9:$D$9,0))</f>
        <v>Pilar 6</v>
      </c>
      <c r="N693" s="115" t="str">
        <f>INDEX(Modelo!$A$9:$D$89,MATCH(DataBase!$J693,Modelo!$A$9:$A$89,0),MATCH(DataBase!N$1,Modelo!$A$9:$D$9,0))</f>
        <v>scale</v>
      </c>
      <c r="O693" s="115" t="b">
        <f t="array" ref="O693">IF(N693="negativo",INDEX($AD$3:$AG$51,MATCH(1,($B693=$AD$3:$AD$51)*($J693=$AE$3:$AE$51),0),3),IF(N693="positivo",INDEX($AD$55:$AG$109,MATCH(1,($B693=$AD$55:$AD$109)*($J693=$AE$55:$AE$109),0),3)))</f>
        <v>0</v>
      </c>
      <c r="P693" s="115" t="b">
        <f t="array" ref="P693">IF(N693="negativo",INDEX($AD$3:$AG$51,MATCH(1,($B693=$AD$3:$AD$51)*($J693=$AE$3:$AE$51),0),4),IF(N693="positivo",INDEX($AD$55:$AG$109,MATCH(1,($B693=$AD$55:$AD$109)*($J693=$AE$55:$AE$109),0),4)))</f>
        <v>0</v>
      </c>
      <c r="Q693" s="115" t="str">
        <f>VLOOKUP(M693,Modelo!$A$2:$C$7,2,0)</f>
        <v>Impacto Económico, Social y Comunitario</v>
      </c>
      <c r="R693" s="118">
        <f t="array" ref="R693">INDEX(Modelo!$F$1:$H$37,MATCH(1,(DataBase!Q693=Modelo!$G$1:$G$37)*(DataBase!B693=Modelo!$F$1:$F$37),0),3)</f>
        <v>0.11764705882352941</v>
      </c>
      <c r="S693" s="115">
        <f t="shared" si="22"/>
        <v>50</v>
      </c>
      <c r="T693" s="115">
        <f t="shared" si="23"/>
        <v>5.8823529411764701</v>
      </c>
    </row>
    <row r="694" spans="1:20" x14ac:dyDescent="0.3">
      <c r="A694" s="115" t="s">
        <v>348</v>
      </c>
      <c r="B694" s="115" t="s">
        <v>313</v>
      </c>
      <c r="C694" s="115" t="s">
        <v>103</v>
      </c>
      <c r="D694" s="115" t="s">
        <v>86</v>
      </c>
      <c r="E694" s="115" t="s">
        <v>87</v>
      </c>
      <c r="F694" s="115" t="s">
        <v>87</v>
      </c>
      <c r="G694" s="115">
        <v>1937</v>
      </c>
      <c r="H694" s="115" t="s">
        <v>294</v>
      </c>
      <c r="I694" s="115">
        <v>4.02823039</v>
      </c>
      <c r="J694" s="115" t="s">
        <v>77</v>
      </c>
      <c r="K694" s="115">
        <f>INDEX(DatosProcesados!$A$1:$BF$101,MATCH(DataBase!A694,DatosProcesados!$A$1:$A$101,0),MATCH(DataBase!J694,DatosProcesados!$A$1:$BF$1,0))</f>
        <v>1</v>
      </c>
      <c r="L694" s="115" t="str">
        <f>INDEX(Modelo!$A$9:$D$89,MATCH(DataBase!$J694,Modelo!$A$9:$A$89,0),MATCH(DataBase!L$1,Modelo!$A$9:$D$9,0))</f>
        <v>Impacto económico y gobernanza</v>
      </c>
      <c r="M694" s="115" t="str">
        <f>INDEX(Modelo!$A$9:$D$89,MATCH(DataBase!$J694,Modelo!$A$9:$A$89,0),MATCH(DataBase!M$1,Modelo!$A$9:$D$9,0))</f>
        <v>Pilar 6</v>
      </c>
      <c r="N694" s="115" t="str">
        <f>INDEX(Modelo!$A$9:$D$89,MATCH(DataBase!$J694,Modelo!$A$9:$A$89,0),MATCH(DataBase!N$1,Modelo!$A$9:$D$9,0))</f>
        <v>scale</v>
      </c>
      <c r="O694" s="115" t="b">
        <f t="array" ref="O694">IF(N694="negativo",INDEX($AD$3:$AG$51,MATCH(1,($B694=$AD$3:$AD$51)*($J694=$AE$3:$AE$51),0),3),IF(N694="positivo",INDEX($AD$55:$AG$109,MATCH(1,($B694=$AD$55:$AD$109)*($J694=$AE$55:$AE$109),0),3)))</f>
        <v>0</v>
      </c>
      <c r="P694" s="115" t="b">
        <f t="array" ref="P694">IF(N694="negativo",INDEX($AD$3:$AG$51,MATCH(1,($B694=$AD$3:$AD$51)*($J694=$AE$3:$AE$51),0),4),IF(N694="positivo",INDEX($AD$55:$AG$109,MATCH(1,($B694=$AD$55:$AD$109)*($J694=$AE$55:$AE$109),0),4)))</f>
        <v>0</v>
      </c>
      <c r="Q694" s="115" t="str">
        <f>VLOOKUP(M694,Modelo!$A$2:$C$7,2,0)</f>
        <v>Impacto Económico, Social y Comunitario</v>
      </c>
      <c r="R694" s="118">
        <f t="array" ref="R694">INDEX(Modelo!$F$1:$H$37,MATCH(1,(DataBase!Q694=Modelo!$G$1:$G$37)*(DataBase!B694=Modelo!$F$1:$F$37),0),3)</f>
        <v>0.11764705882352941</v>
      </c>
      <c r="S694" s="115">
        <f t="shared" si="22"/>
        <v>50</v>
      </c>
      <c r="T694" s="115">
        <f t="shared" si="23"/>
        <v>5.8823529411764701</v>
      </c>
    </row>
    <row r="695" spans="1:20" x14ac:dyDescent="0.3">
      <c r="A695" s="115" t="s">
        <v>343</v>
      </c>
      <c r="B695" s="115" t="s">
        <v>313</v>
      </c>
      <c r="C695" s="115" t="s">
        <v>103</v>
      </c>
      <c r="D695" s="115" t="s">
        <v>86</v>
      </c>
      <c r="E695" s="115" t="s">
        <v>86</v>
      </c>
      <c r="F695" s="115" t="s">
        <v>87</v>
      </c>
      <c r="G695" s="115">
        <v>1993</v>
      </c>
      <c r="H695" s="115" t="s">
        <v>281</v>
      </c>
      <c r="I695" s="115">
        <v>4.8704234599999996</v>
      </c>
      <c r="J695" s="115" t="s">
        <v>77</v>
      </c>
      <c r="K695" s="115">
        <f>INDEX(DatosProcesados!$A$1:$BF$101,MATCH(DataBase!A695,DatosProcesados!$A$1:$A$101,0),MATCH(DataBase!J695,DatosProcesados!$A$1:$BF$1,0))</f>
        <v>2</v>
      </c>
      <c r="L695" s="115" t="str">
        <f>INDEX(Modelo!$A$9:$D$89,MATCH(DataBase!$J695,Modelo!$A$9:$A$89,0),MATCH(DataBase!L$1,Modelo!$A$9:$D$9,0))</f>
        <v>Impacto económico y gobernanza</v>
      </c>
      <c r="M695" s="115" t="str">
        <f>INDEX(Modelo!$A$9:$D$89,MATCH(DataBase!$J695,Modelo!$A$9:$A$89,0),MATCH(DataBase!M$1,Modelo!$A$9:$D$9,0))</f>
        <v>Pilar 6</v>
      </c>
      <c r="N695" s="115" t="str">
        <f>INDEX(Modelo!$A$9:$D$89,MATCH(DataBase!$J695,Modelo!$A$9:$A$89,0),MATCH(DataBase!N$1,Modelo!$A$9:$D$9,0))</f>
        <v>scale</v>
      </c>
      <c r="O695" s="115" t="b">
        <f t="array" ref="O695">IF(N695="negativo",INDEX($AD$3:$AG$51,MATCH(1,($B695=$AD$3:$AD$51)*($J695=$AE$3:$AE$51),0),3),IF(N695="positivo",INDEX($AD$55:$AG$109,MATCH(1,($B695=$AD$55:$AD$109)*($J695=$AE$55:$AE$109),0),3)))</f>
        <v>0</v>
      </c>
      <c r="P695" s="115" t="b">
        <f t="array" ref="P695">IF(N695="negativo",INDEX($AD$3:$AG$51,MATCH(1,($B695=$AD$3:$AD$51)*($J695=$AE$3:$AE$51),0),4),IF(N695="positivo",INDEX($AD$55:$AG$109,MATCH(1,($B695=$AD$55:$AD$109)*($J695=$AE$55:$AE$109),0),4)))</f>
        <v>0</v>
      </c>
      <c r="Q695" s="115" t="str">
        <f>VLOOKUP(M695,Modelo!$A$2:$C$7,2,0)</f>
        <v>Impacto Económico, Social y Comunitario</v>
      </c>
      <c r="R695" s="118">
        <f t="array" ref="R695">INDEX(Modelo!$F$1:$H$37,MATCH(1,(DataBase!Q695=Modelo!$G$1:$G$37)*(DataBase!B695=Modelo!$F$1:$F$37),0),3)</f>
        <v>0.11764705882352941</v>
      </c>
      <c r="S695" s="115">
        <f t="shared" si="22"/>
        <v>100</v>
      </c>
      <c r="T695" s="115">
        <f t="shared" si="23"/>
        <v>11.76470588235294</v>
      </c>
    </row>
    <row r="696" spans="1:20" x14ac:dyDescent="0.3">
      <c r="A696" s="115" t="s">
        <v>367</v>
      </c>
      <c r="B696" s="115" t="s">
        <v>313</v>
      </c>
      <c r="C696" s="115" t="s">
        <v>103</v>
      </c>
      <c r="D696" s="115" t="s">
        <v>86</v>
      </c>
      <c r="E696" s="115" t="s">
        <v>86</v>
      </c>
      <c r="F696" s="115" t="s">
        <v>86</v>
      </c>
      <c r="G696" s="115">
        <v>1966</v>
      </c>
      <c r="H696" s="115" t="s">
        <v>125</v>
      </c>
      <c r="I696" s="115">
        <v>2.0461661379999998</v>
      </c>
      <c r="J696" s="115" t="s">
        <v>77</v>
      </c>
      <c r="K696" s="115">
        <f>INDEX(DatosProcesados!$A$1:$BF$101,MATCH(DataBase!A696,DatosProcesados!$A$1:$A$101,0),MATCH(DataBase!J696,DatosProcesados!$A$1:$BF$1,0))</f>
        <v>0</v>
      </c>
      <c r="L696" s="115" t="str">
        <f>INDEX(Modelo!$A$9:$D$89,MATCH(DataBase!$J696,Modelo!$A$9:$A$89,0),MATCH(DataBase!L$1,Modelo!$A$9:$D$9,0))</f>
        <v>Impacto económico y gobernanza</v>
      </c>
      <c r="M696" s="115" t="str">
        <f>INDEX(Modelo!$A$9:$D$89,MATCH(DataBase!$J696,Modelo!$A$9:$A$89,0),MATCH(DataBase!M$1,Modelo!$A$9:$D$9,0))</f>
        <v>Pilar 6</v>
      </c>
      <c r="N696" s="115" t="str">
        <f>INDEX(Modelo!$A$9:$D$89,MATCH(DataBase!$J696,Modelo!$A$9:$A$89,0),MATCH(DataBase!N$1,Modelo!$A$9:$D$9,0))</f>
        <v>scale</v>
      </c>
      <c r="O696" s="115" t="b">
        <f t="array" ref="O696">IF(N696="negativo",INDEX($AD$3:$AG$51,MATCH(1,($B696=$AD$3:$AD$51)*($J696=$AE$3:$AE$51),0),3),IF(N696="positivo",INDEX($AD$55:$AG$109,MATCH(1,($B696=$AD$55:$AD$109)*($J696=$AE$55:$AE$109),0),3)))</f>
        <v>0</v>
      </c>
      <c r="P696" s="115" t="b">
        <f t="array" ref="P696">IF(N696="negativo",INDEX($AD$3:$AG$51,MATCH(1,($B696=$AD$3:$AD$51)*($J696=$AE$3:$AE$51),0),4),IF(N696="positivo",INDEX($AD$55:$AG$109,MATCH(1,($B696=$AD$55:$AD$109)*($J696=$AE$55:$AE$109),0),4)))</f>
        <v>0</v>
      </c>
      <c r="Q696" s="115" t="str">
        <f>VLOOKUP(M696,Modelo!$A$2:$C$7,2,0)</f>
        <v>Impacto Económico, Social y Comunitario</v>
      </c>
      <c r="R696" s="118">
        <f t="array" ref="R696">INDEX(Modelo!$F$1:$H$37,MATCH(1,(DataBase!Q696=Modelo!$G$1:$G$37)*(DataBase!B696=Modelo!$F$1:$F$37),0),3)</f>
        <v>0.11764705882352941</v>
      </c>
      <c r="S696" s="115">
        <f t="shared" si="22"/>
        <v>0</v>
      </c>
      <c r="T696" s="115">
        <f t="shared" si="23"/>
        <v>0</v>
      </c>
    </row>
    <row r="697" spans="1:20" x14ac:dyDescent="0.3">
      <c r="A697" s="115" t="s">
        <v>374</v>
      </c>
      <c r="B697" s="115" t="s">
        <v>313</v>
      </c>
      <c r="C697" s="115" t="s">
        <v>103</v>
      </c>
      <c r="D697" s="115" t="s">
        <v>86</v>
      </c>
      <c r="E697" s="115" t="s">
        <v>87</v>
      </c>
      <c r="F697" s="115" t="s">
        <v>87</v>
      </c>
      <c r="G697" s="115">
        <v>1929</v>
      </c>
      <c r="H697" s="115" t="s">
        <v>375</v>
      </c>
      <c r="I697" s="115">
        <v>1.928223518</v>
      </c>
      <c r="J697" s="115" t="s">
        <v>77</v>
      </c>
      <c r="K697" s="115">
        <f>INDEX(DatosProcesados!$A$1:$BF$101,MATCH(DataBase!A697,DatosProcesados!$A$1:$A$101,0),MATCH(DataBase!J697,DatosProcesados!$A$1:$BF$1,0))</f>
        <v>0</v>
      </c>
      <c r="L697" s="115" t="str">
        <f>INDEX(Modelo!$A$9:$D$89,MATCH(DataBase!$J697,Modelo!$A$9:$A$89,0),MATCH(DataBase!L$1,Modelo!$A$9:$D$9,0))</f>
        <v>Impacto económico y gobernanza</v>
      </c>
      <c r="M697" s="115" t="str">
        <f>INDEX(Modelo!$A$9:$D$89,MATCH(DataBase!$J697,Modelo!$A$9:$A$89,0),MATCH(DataBase!M$1,Modelo!$A$9:$D$9,0))</f>
        <v>Pilar 6</v>
      </c>
      <c r="N697" s="115" t="str">
        <f>INDEX(Modelo!$A$9:$D$89,MATCH(DataBase!$J697,Modelo!$A$9:$A$89,0),MATCH(DataBase!N$1,Modelo!$A$9:$D$9,0))</f>
        <v>scale</v>
      </c>
      <c r="O697" s="115" t="b">
        <f t="array" ref="O697">IF(N697="negativo",INDEX($AD$3:$AG$51,MATCH(1,($B697=$AD$3:$AD$51)*($J697=$AE$3:$AE$51),0),3),IF(N697="positivo",INDEX($AD$55:$AG$109,MATCH(1,($B697=$AD$55:$AD$109)*($J697=$AE$55:$AE$109),0),3)))</f>
        <v>0</v>
      </c>
      <c r="P697" s="115" t="b">
        <f t="array" ref="P697">IF(N697="negativo",INDEX($AD$3:$AG$51,MATCH(1,($B697=$AD$3:$AD$51)*($J697=$AE$3:$AE$51),0),4),IF(N697="positivo",INDEX($AD$55:$AG$109,MATCH(1,($B697=$AD$55:$AD$109)*($J697=$AE$55:$AE$109),0),4)))</f>
        <v>0</v>
      </c>
      <c r="Q697" s="115" t="str">
        <f>VLOOKUP(M697,Modelo!$A$2:$C$7,2,0)</f>
        <v>Impacto Económico, Social y Comunitario</v>
      </c>
      <c r="R697" s="118">
        <f t="array" ref="R697">INDEX(Modelo!$F$1:$H$37,MATCH(1,(DataBase!Q697=Modelo!$G$1:$G$37)*(DataBase!B697=Modelo!$F$1:$F$37),0),3)</f>
        <v>0.11764705882352941</v>
      </c>
      <c r="S697" s="115">
        <f t="shared" si="22"/>
        <v>0</v>
      </c>
      <c r="T697" s="115">
        <f t="shared" si="23"/>
        <v>0</v>
      </c>
    </row>
    <row r="698" spans="1:20" x14ac:dyDescent="0.3">
      <c r="A698" s="115" t="s">
        <v>201</v>
      </c>
      <c r="B698" s="115" t="s">
        <v>84</v>
      </c>
      <c r="C698" s="115" t="s">
        <v>103</v>
      </c>
      <c r="D698" s="115" t="s">
        <v>86</v>
      </c>
      <c r="E698" s="115" t="s">
        <v>86</v>
      </c>
      <c r="F698" s="115" t="s">
        <v>86</v>
      </c>
      <c r="G698" s="115">
        <v>1987</v>
      </c>
      <c r="H698" s="115" t="s">
        <v>125</v>
      </c>
      <c r="I698" s="115">
        <v>0</v>
      </c>
      <c r="J698" s="115" t="s">
        <v>77</v>
      </c>
      <c r="K698" s="115">
        <f>INDEX(DatosProcesados!$A$1:$BF$101,MATCH(DataBase!A698,DatosProcesados!$A$1:$A$101,0),MATCH(DataBase!J698,DatosProcesados!$A$1:$BF$1,0))</f>
        <v>2</v>
      </c>
      <c r="L698" s="115" t="str">
        <f>INDEX(Modelo!$A$9:$D$89,MATCH(DataBase!$J698,Modelo!$A$9:$A$89,0),MATCH(DataBase!L$1,Modelo!$A$9:$D$9,0))</f>
        <v>Impacto económico y gobernanza</v>
      </c>
      <c r="M698" s="115" t="str">
        <f>INDEX(Modelo!$A$9:$D$89,MATCH(DataBase!$J698,Modelo!$A$9:$A$89,0),MATCH(DataBase!M$1,Modelo!$A$9:$D$9,0))</f>
        <v>Pilar 6</v>
      </c>
      <c r="N698" s="115" t="str">
        <f>INDEX(Modelo!$A$9:$D$89,MATCH(DataBase!$J698,Modelo!$A$9:$A$89,0),MATCH(DataBase!N$1,Modelo!$A$9:$D$9,0))</f>
        <v>scale</v>
      </c>
      <c r="O698" s="115" t="b">
        <f t="array" ref="O698">IF(N698="negativo",INDEX($AD$3:$AG$51,MATCH(1,($B698=$AD$3:$AD$51)*($J698=$AE$3:$AE$51),0),3),IF(N698="positivo",INDEX($AD$55:$AG$109,MATCH(1,($B698=$AD$55:$AD$109)*($J698=$AE$55:$AE$109),0),3)))</f>
        <v>0</v>
      </c>
      <c r="P698" s="115" t="b">
        <f t="array" ref="P698">IF(N698="negativo",INDEX($AD$3:$AG$51,MATCH(1,($B698=$AD$3:$AD$51)*($J698=$AE$3:$AE$51),0),4),IF(N698="positivo",INDEX($AD$55:$AG$109,MATCH(1,($B698=$AD$55:$AD$109)*($J698=$AE$55:$AE$109),0),4)))</f>
        <v>0</v>
      </c>
      <c r="Q698" s="115" t="str">
        <f>VLOOKUP(M698,Modelo!$A$2:$C$7,2,0)</f>
        <v>Impacto Económico, Social y Comunitario</v>
      </c>
      <c r="R698" s="118">
        <f t="array" ref="R698">INDEX(Modelo!$F$1:$H$37,MATCH(1,(DataBase!Q698=Modelo!$G$1:$G$37)*(DataBase!B698=Modelo!$F$1:$F$37),0),3)</f>
        <v>0.11764705882352941</v>
      </c>
      <c r="S698" s="115">
        <f t="shared" si="22"/>
        <v>100</v>
      </c>
      <c r="T698" s="115">
        <f t="shared" si="23"/>
        <v>11.76470588235294</v>
      </c>
    </row>
    <row r="699" spans="1:20" x14ac:dyDescent="0.3">
      <c r="A699" s="115" t="s">
        <v>421</v>
      </c>
      <c r="B699" s="115" t="s">
        <v>407</v>
      </c>
      <c r="C699" s="115" t="s">
        <v>103</v>
      </c>
      <c r="D699" s="115" t="s">
        <v>86</v>
      </c>
      <c r="E699" s="115" t="s">
        <v>86</v>
      </c>
      <c r="F699" s="115" t="s">
        <v>87</v>
      </c>
      <c r="G699" s="115">
        <v>2016</v>
      </c>
      <c r="H699" s="115" t="s">
        <v>422</v>
      </c>
      <c r="I699" s="115">
        <v>5.4833186859999996</v>
      </c>
      <c r="J699" s="115" t="s">
        <v>77</v>
      </c>
      <c r="K699" s="115">
        <f>INDEX(DatosProcesados!$A$1:$BF$101,MATCH(DataBase!A699,DatosProcesados!$A$1:$A$101,0),MATCH(DataBase!J699,DatosProcesados!$A$1:$BF$1,0))</f>
        <v>0</v>
      </c>
      <c r="L699" s="115" t="str">
        <f>INDEX(Modelo!$A$9:$D$89,MATCH(DataBase!$J699,Modelo!$A$9:$A$89,0),MATCH(DataBase!L$1,Modelo!$A$9:$D$9,0))</f>
        <v>Impacto económico y gobernanza</v>
      </c>
      <c r="M699" s="115" t="str">
        <f>INDEX(Modelo!$A$9:$D$89,MATCH(DataBase!$J699,Modelo!$A$9:$A$89,0),MATCH(DataBase!M$1,Modelo!$A$9:$D$9,0))</f>
        <v>Pilar 6</v>
      </c>
      <c r="N699" s="115" t="str">
        <f>INDEX(Modelo!$A$9:$D$89,MATCH(DataBase!$J699,Modelo!$A$9:$A$89,0),MATCH(DataBase!N$1,Modelo!$A$9:$D$9,0))</f>
        <v>scale</v>
      </c>
      <c r="O699" s="115" t="b">
        <f t="array" ref="O699">IF(N699="negativo",INDEX($AD$3:$AG$51,MATCH(1,($B699=$AD$3:$AD$51)*($J699=$AE$3:$AE$51),0),3),IF(N699="positivo",INDEX($AD$55:$AG$109,MATCH(1,($B699=$AD$55:$AD$109)*($J699=$AE$55:$AE$109),0),3)))</f>
        <v>0</v>
      </c>
      <c r="P699" s="115" t="b">
        <f t="array" ref="P699">IF(N699="negativo",INDEX($AD$3:$AG$51,MATCH(1,($B699=$AD$3:$AD$51)*($J699=$AE$3:$AE$51),0),4),IF(N699="positivo",INDEX($AD$55:$AG$109,MATCH(1,($B699=$AD$55:$AD$109)*($J699=$AE$55:$AE$109),0),4)))</f>
        <v>0</v>
      </c>
      <c r="Q699" s="115" t="str">
        <f>VLOOKUP(M699,Modelo!$A$2:$C$7,2,0)</f>
        <v>Impacto Económico, Social y Comunitario</v>
      </c>
      <c r="R699" s="118">
        <f t="array" ref="R699">INDEX(Modelo!$F$1:$H$37,MATCH(1,(DataBase!Q699=Modelo!$G$1:$G$37)*(DataBase!B699=Modelo!$F$1:$F$37),0),3)</f>
        <v>0.15384615384615385</v>
      </c>
      <c r="S699" s="115">
        <f t="shared" si="22"/>
        <v>0</v>
      </c>
      <c r="T699" s="115">
        <f t="shared" si="23"/>
        <v>0</v>
      </c>
    </row>
    <row r="700" spans="1:20" x14ac:dyDescent="0.3">
      <c r="A700" s="115" t="s">
        <v>293</v>
      </c>
      <c r="B700" s="115" t="s">
        <v>216</v>
      </c>
      <c r="C700" s="115" t="s">
        <v>103</v>
      </c>
      <c r="D700" s="115" t="s">
        <v>86</v>
      </c>
      <c r="E700" s="115" t="s">
        <v>87</v>
      </c>
      <c r="F700" s="115" t="s">
        <v>87</v>
      </c>
      <c r="G700" s="115">
        <v>1955</v>
      </c>
      <c r="H700" s="115" t="s">
        <v>294</v>
      </c>
      <c r="I700" s="115">
        <v>1.8313776939999999</v>
      </c>
      <c r="J700" s="115" t="s">
        <v>77</v>
      </c>
      <c r="K700" s="115">
        <f>INDEX(DatosProcesados!$A$1:$BF$101,MATCH(DataBase!A700,DatosProcesados!$A$1:$A$101,0),MATCH(DataBase!J700,DatosProcesados!$A$1:$BF$1,0))</f>
        <v>0</v>
      </c>
      <c r="L700" s="115" t="str">
        <f>INDEX(Modelo!$A$9:$D$89,MATCH(DataBase!$J700,Modelo!$A$9:$A$89,0),MATCH(DataBase!L$1,Modelo!$A$9:$D$9,0))</f>
        <v>Impacto económico y gobernanza</v>
      </c>
      <c r="M700" s="115" t="str">
        <f>INDEX(Modelo!$A$9:$D$89,MATCH(DataBase!$J700,Modelo!$A$9:$A$89,0),MATCH(DataBase!M$1,Modelo!$A$9:$D$9,0))</f>
        <v>Pilar 6</v>
      </c>
      <c r="N700" s="115" t="str">
        <f>INDEX(Modelo!$A$9:$D$89,MATCH(DataBase!$J700,Modelo!$A$9:$A$89,0),MATCH(DataBase!N$1,Modelo!$A$9:$D$9,0))</f>
        <v>scale</v>
      </c>
      <c r="O700" s="115" t="b">
        <f t="array" ref="O700">IF(N700="negativo",INDEX($AD$3:$AG$51,MATCH(1,($B700=$AD$3:$AD$51)*($J700=$AE$3:$AE$51),0),3),IF(N700="positivo",INDEX($AD$55:$AG$109,MATCH(1,($B700=$AD$55:$AD$109)*($J700=$AE$55:$AE$109),0),3)))</f>
        <v>0</v>
      </c>
      <c r="P700" s="115" t="b">
        <f t="array" ref="P700">IF(N700="negativo",INDEX($AD$3:$AG$51,MATCH(1,($B700=$AD$3:$AD$51)*($J700=$AE$3:$AE$51),0),4),IF(N700="positivo",INDEX($AD$55:$AG$109,MATCH(1,($B700=$AD$55:$AD$109)*($J700=$AE$55:$AE$109),0),4)))</f>
        <v>0</v>
      </c>
      <c r="Q700" s="115" t="str">
        <f>VLOOKUP(M700,Modelo!$A$2:$C$7,2,0)</f>
        <v>Impacto Económico, Social y Comunitario</v>
      </c>
      <c r="R700" s="118">
        <f t="array" ref="R700">INDEX(Modelo!$F$1:$H$37,MATCH(1,(DataBase!Q700=Modelo!$G$1:$G$37)*(DataBase!B700=Modelo!$F$1:$F$37),0),3)</f>
        <v>0.10526315789473684</v>
      </c>
      <c r="S700" s="115">
        <f t="shared" si="22"/>
        <v>0</v>
      </c>
      <c r="T700" s="115">
        <f t="shared" si="23"/>
        <v>0</v>
      </c>
    </row>
    <row r="701" spans="1:20" x14ac:dyDescent="0.3">
      <c r="A701" s="115" t="s">
        <v>298</v>
      </c>
      <c r="B701" s="115" t="s">
        <v>216</v>
      </c>
      <c r="C701" s="115" t="s">
        <v>103</v>
      </c>
      <c r="D701" s="115" t="s">
        <v>86</v>
      </c>
      <c r="E701" s="115" t="s">
        <v>86</v>
      </c>
      <c r="F701" s="115" t="s">
        <v>87</v>
      </c>
      <c r="G701" s="115">
        <v>1993</v>
      </c>
      <c r="H701" s="115" t="s">
        <v>299</v>
      </c>
      <c r="I701" s="115">
        <v>1.7653399919999999</v>
      </c>
      <c r="J701" s="115" t="s">
        <v>77</v>
      </c>
      <c r="K701" s="115">
        <f>INDEX(DatosProcesados!$A$1:$BF$101,MATCH(DataBase!A701,DatosProcesados!$A$1:$A$101,0),MATCH(DataBase!J701,DatosProcesados!$A$1:$BF$1,0))</f>
        <v>0</v>
      </c>
      <c r="L701" s="115" t="str">
        <f>INDEX(Modelo!$A$9:$D$89,MATCH(DataBase!$J701,Modelo!$A$9:$A$89,0),MATCH(DataBase!L$1,Modelo!$A$9:$D$9,0))</f>
        <v>Impacto económico y gobernanza</v>
      </c>
      <c r="M701" s="115" t="str">
        <f>INDEX(Modelo!$A$9:$D$89,MATCH(DataBase!$J701,Modelo!$A$9:$A$89,0),MATCH(DataBase!M$1,Modelo!$A$9:$D$9,0))</f>
        <v>Pilar 6</v>
      </c>
      <c r="N701" s="115" t="str">
        <f>INDEX(Modelo!$A$9:$D$89,MATCH(DataBase!$J701,Modelo!$A$9:$A$89,0),MATCH(DataBase!N$1,Modelo!$A$9:$D$9,0))</f>
        <v>scale</v>
      </c>
      <c r="O701" s="115" t="b">
        <f t="array" ref="O701">IF(N701="negativo",INDEX($AD$3:$AG$51,MATCH(1,($B701=$AD$3:$AD$51)*($J701=$AE$3:$AE$51),0),3),IF(N701="positivo",INDEX($AD$55:$AG$109,MATCH(1,($B701=$AD$55:$AD$109)*($J701=$AE$55:$AE$109),0),3)))</f>
        <v>0</v>
      </c>
      <c r="P701" s="115" t="b">
        <f t="array" ref="P701">IF(N701="negativo",INDEX($AD$3:$AG$51,MATCH(1,($B701=$AD$3:$AD$51)*($J701=$AE$3:$AE$51),0),4),IF(N701="positivo",INDEX($AD$55:$AG$109,MATCH(1,($B701=$AD$55:$AD$109)*($J701=$AE$55:$AE$109),0),4)))</f>
        <v>0</v>
      </c>
      <c r="Q701" s="115" t="str">
        <f>VLOOKUP(M701,Modelo!$A$2:$C$7,2,0)</f>
        <v>Impacto Económico, Social y Comunitario</v>
      </c>
      <c r="R701" s="118">
        <f t="array" ref="R701">INDEX(Modelo!$F$1:$H$37,MATCH(1,(DataBase!Q701=Modelo!$G$1:$G$37)*(DataBase!B701=Modelo!$F$1:$F$37),0),3)</f>
        <v>0.10526315789473684</v>
      </c>
      <c r="S701" s="115">
        <f t="shared" si="22"/>
        <v>0</v>
      </c>
      <c r="T701" s="115">
        <f t="shared" si="23"/>
        <v>0</v>
      </c>
    </row>
    <row r="702" spans="1:20" x14ac:dyDescent="0.3">
      <c r="A702" s="115" t="s">
        <v>472</v>
      </c>
      <c r="B702" s="115" t="s">
        <v>467</v>
      </c>
      <c r="C702" s="115" t="s">
        <v>103</v>
      </c>
      <c r="D702" s="115" t="s">
        <v>86</v>
      </c>
      <c r="E702" s="115" t="s">
        <v>86</v>
      </c>
      <c r="F702" s="115" t="s">
        <v>86</v>
      </c>
      <c r="G702" s="115">
        <v>2007</v>
      </c>
      <c r="H702" s="115" t="s">
        <v>125</v>
      </c>
      <c r="I702" s="115">
        <v>0.97802211500000003</v>
      </c>
      <c r="J702" s="115" t="s">
        <v>54</v>
      </c>
      <c r="K702" s="115" t="str">
        <f>INDEX(DatosProcesados!$A$1:$BF$101,MATCH(DataBase!A702,DatosProcesados!$A$1:$A$101,0),MATCH(DataBase!J702,DatosProcesados!$A$1:$BF$1,0))</f>
        <v>Si</v>
      </c>
      <c r="L702" s="115" t="str">
        <f>INDEX(Modelo!$A$9:$D$89,MATCH(DataBase!$J702,Modelo!$A$9:$A$89,0),MATCH(DataBase!L$1,Modelo!$A$9:$D$9,0))</f>
        <v xml:space="preserve">Impacto social </v>
      </c>
      <c r="M702" s="115" t="str">
        <f>INDEX(Modelo!$A$9:$D$89,MATCH(DataBase!$J702,Modelo!$A$9:$A$89,0),MATCH(DataBase!M$1,Modelo!$A$9:$D$9,0))</f>
        <v>Pilar 6</v>
      </c>
      <c r="N702" s="115" t="str">
        <f>INDEX(Modelo!$A$9:$D$89,MATCH(DataBase!$J702,Modelo!$A$9:$A$89,0),MATCH(DataBase!N$1,Modelo!$A$9:$D$9,0))</f>
        <v>boolean</v>
      </c>
      <c r="O702" s="115" t="b">
        <f t="array" ref="O702">IF(N702="negativo",INDEX($AD$3:$AG$51,MATCH(1,($B702=$AD$3:$AD$51)*($J702=$AE$3:$AE$51),0),3),IF(N702="positivo",INDEX($AD$55:$AG$109,MATCH(1,($B702=$AD$55:$AD$109)*($J702=$AE$55:$AE$109),0),3)))</f>
        <v>0</v>
      </c>
      <c r="P702" s="115" t="b">
        <f t="array" ref="P702">IF(N702="negativo",INDEX($AD$3:$AG$51,MATCH(1,($B702=$AD$3:$AD$51)*($J702=$AE$3:$AE$51),0),4),IF(N702="positivo",INDEX($AD$55:$AG$109,MATCH(1,($B702=$AD$55:$AD$109)*($J702=$AE$55:$AE$109),0),4)))</f>
        <v>0</v>
      </c>
      <c r="Q702" s="115" t="str">
        <f>VLOOKUP(M702,Modelo!$A$2:$C$7,2,0)</f>
        <v>Impacto Económico, Social y Comunitario</v>
      </c>
      <c r="R702" s="118">
        <f t="array" ref="R702">INDEX(Modelo!$F$1:$H$37,MATCH(1,(DataBase!Q702=Modelo!$G$1:$G$37)*(DataBase!B702=Modelo!$F$1:$F$37),0),3)</f>
        <v>0.14285714285714285</v>
      </c>
      <c r="S702" s="115">
        <f t="shared" si="22"/>
        <v>100</v>
      </c>
      <c r="T702" s="115">
        <f t="shared" si="23"/>
        <v>14.285714285714285</v>
      </c>
    </row>
    <row r="703" spans="1:20" x14ac:dyDescent="0.3">
      <c r="A703" s="115" t="s">
        <v>238</v>
      </c>
      <c r="B703" s="115" t="s">
        <v>216</v>
      </c>
      <c r="C703" s="115" t="s">
        <v>103</v>
      </c>
      <c r="D703" s="115" t="s">
        <v>86</v>
      </c>
      <c r="E703" s="115" t="s">
        <v>87</v>
      </c>
      <c r="F703" s="115" t="s">
        <v>87</v>
      </c>
      <c r="G703" s="115">
        <v>1920</v>
      </c>
      <c r="H703" s="115" t="s">
        <v>125</v>
      </c>
      <c r="I703" s="115">
        <v>2.844632077</v>
      </c>
      <c r="J703" s="115" t="s">
        <v>54</v>
      </c>
      <c r="K703" s="115" t="str">
        <f>INDEX(DatosProcesados!$A$1:$BF$101,MATCH(DataBase!A703,DatosProcesados!$A$1:$A$101,0),MATCH(DataBase!J703,DatosProcesados!$A$1:$BF$1,0))</f>
        <v>Si</v>
      </c>
      <c r="L703" s="115" t="str">
        <f>INDEX(Modelo!$A$9:$D$89,MATCH(DataBase!$J703,Modelo!$A$9:$A$89,0),MATCH(DataBase!L$1,Modelo!$A$9:$D$9,0))</f>
        <v xml:space="preserve">Impacto social </v>
      </c>
      <c r="M703" s="115" t="str">
        <f>INDEX(Modelo!$A$9:$D$89,MATCH(DataBase!$J703,Modelo!$A$9:$A$89,0),MATCH(DataBase!M$1,Modelo!$A$9:$D$9,0))</f>
        <v>Pilar 6</v>
      </c>
      <c r="N703" s="115" t="str">
        <f>INDEX(Modelo!$A$9:$D$89,MATCH(DataBase!$J703,Modelo!$A$9:$A$89,0),MATCH(DataBase!N$1,Modelo!$A$9:$D$9,0))</f>
        <v>boolean</v>
      </c>
      <c r="O703" s="115" t="b">
        <f t="array" ref="O703">IF(N703="negativo",INDEX($AD$3:$AG$51,MATCH(1,($B703=$AD$3:$AD$51)*($J703=$AE$3:$AE$51),0),3),IF(N703="positivo",INDEX($AD$55:$AG$109,MATCH(1,($B703=$AD$55:$AD$109)*($J703=$AE$55:$AE$109),0),3)))</f>
        <v>0</v>
      </c>
      <c r="P703" s="115" t="b">
        <f t="array" ref="P703">IF(N703="negativo",INDEX($AD$3:$AG$51,MATCH(1,($B703=$AD$3:$AD$51)*($J703=$AE$3:$AE$51),0),4),IF(N703="positivo",INDEX($AD$55:$AG$109,MATCH(1,($B703=$AD$55:$AD$109)*($J703=$AE$55:$AE$109),0),4)))</f>
        <v>0</v>
      </c>
      <c r="Q703" s="115" t="str">
        <f>VLOOKUP(M703,Modelo!$A$2:$C$7,2,0)</f>
        <v>Impacto Económico, Social y Comunitario</v>
      </c>
      <c r="R703" s="118">
        <f t="array" ref="R703">INDEX(Modelo!$F$1:$H$37,MATCH(1,(DataBase!Q703=Modelo!$G$1:$G$37)*(DataBase!B703=Modelo!$F$1:$F$37),0),3)</f>
        <v>0.10526315789473684</v>
      </c>
      <c r="S703" s="115">
        <f t="shared" si="22"/>
        <v>100</v>
      </c>
      <c r="T703" s="115">
        <f t="shared" si="23"/>
        <v>10.526315789473683</v>
      </c>
    </row>
    <row r="704" spans="1:20" x14ac:dyDescent="0.3">
      <c r="A704" s="115" t="s">
        <v>273</v>
      </c>
      <c r="B704" s="115" t="s">
        <v>216</v>
      </c>
      <c r="C704" s="115" t="s">
        <v>103</v>
      </c>
      <c r="D704" s="115" t="s">
        <v>86</v>
      </c>
      <c r="E704" s="115" t="s">
        <v>86</v>
      </c>
      <c r="F704" s="115" t="s">
        <v>87</v>
      </c>
      <c r="G704" s="115">
        <v>1945</v>
      </c>
      <c r="H704" s="115" t="s">
        <v>125</v>
      </c>
      <c r="I704" s="115">
        <v>2.1764613960000001</v>
      </c>
      <c r="J704" s="115" t="s">
        <v>54</v>
      </c>
      <c r="K704" s="115" t="str">
        <f>INDEX(DatosProcesados!$A$1:$BF$101,MATCH(DataBase!A704,DatosProcesados!$A$1:$A$101,0),MATCH(DataBase!J704,DatosProcesados!$A$1:$BF$1,0))</f>
        <v>Si</v>
      </c>
      <c r="L704" s="115" t="str">
        <f>INDEX(Modelo!$A$9:$D$89,MATCH(DataBase!$J704,Modelo!$A$9:$A$89,0),MATCH(DataBase!L$1,Modelo!$A$9:$D$9,0))</f>
        <v xml:space="preserve">Impacto social </v>
      </c>
      <c r="M704" s="115" t="str">
        <f>INDEX(Modelo!$A$9:$D$89,MATCH(DataBase!$J704,Modelo!$A$9:$A$89,0),MATCH(DataBase!M$1,Modelo!$A$9:$D$9,0))</f>
        <v>Pilar 6</v>
      </c>
      <c r="N704" s="115" t="str">
        <f>INDEX(Modelo!$A$9:$D$89,MATCH(DataBase!$J704,Modelo!$A$9:$A$89,0),MATCH(DataBase!N$1,Modelo!$A$9:$D$9,0))</f>
        <v>boolean</v>
      </c>
      <c r="O704" s="115" t="b">
        <f t="array" ref="O704">IF(N704="negativo",INDEX($AD$3:$AG$51,MATCH(1,($B704=$AD$3:$AD$51)*($J704=$AE$3:$AE$51),0),3),IF(N704="positivo",INDEX($AD$55:$AG$109,MATCH(1,($B704=$AD$55:$AD$109)*($J704=$AE$55:$AE$109),0),3)))</f>
        <v>0</v>
      </c>
      <c r="P704" s="115" t="b">
        <f t="array" ref="P704">IF(N704="negativo",INDEX($AD$3:$AG$51,MATCH(1,($B704=$AD$3:$AD$51)*($J704=$AE$3:$AE$51),0),4),IF(N704="positivo",INDEX($AD$55:$AG$109,MATCH(1,($B704=$AD$55:$AD$109)*($J704=$AE$55:$AE$109),0),4)))</f>
        <v>0</v>
      </c>
      <c r="Q704" s="115" t="str">
        <f>VLOOKUP(M704,Modelo!$A$2:$C$7,2,0)</f>
        <v>Impacto Económico, Social y Comunitario</v>
      </c>
      <c r="R704" s="118">
        <f t="array" ref="R704">INDEX(Modelo!$F$1:$H$37,MATCH(1,(DataBase!Q704=Modelo!$G$1:$G$37)*(DataBase!B704=Modelo!$F$1:$F$37),0),3)</f>
        <v>0.10526315789473684</v>
      </c>
      <c r="S704" s="115">
        <f t="shared" si="22"/>
        <v>100</v>
      </c>
      <c r="T704" s="115">
        <f t="shared" si="23"/>
        <v>10.526315789473683</v>
      </c>
    </row>
    <row r="705" spans="1:20" x14ac:dyDescent="0.3">
      <c r="A705" s="115" t="s">
        <v>378</v>
      </c>
      <c r="B705" s="115" t="s">
        <v>379</v>
      </c>
      <c r="C705" s="115" t="s">
        <v>103</v>
      </c>
      <c r="D705" s="115" t="s">
        <v>87</v>
      </c>
      <c r="E705" s="115" t="s">
        <v>86</v>
      </c>
      <c r="F705" s="115" t="s">
        <v>86</v>
      </c>
      <c r="G705" s="115">
        <v>1993</v>
      </c>
      <c r="H705" s="115" t="s">
        <v>125</v>
      </c>
      <c r="I705" s="115">
        <v>2.1863011939999999</v>
      </c>
      <c r="J705" s="115" t="s">
        <v>54</v>
      </c>
      <c r="K705" s="115" t="str">
        <f>INDEX(DatosProcesados!$A$1:$BF$101,MATCH(DataBase!A705,DatosProcesados!$A$1:$A$101,0),MATCH(DataBase!J705,DatosProcesados!$A$1:$BF$1,0))</f>
        <v>Si</v>
      </c>
      <c r="L705" s="115" t="str">
        <f>INDEX(Modelo!$A$9:$D$89,MATCH(DataBase!$J705,Modelo!$A$9:$A$89,0),MATCH(DataBase!L$1,Modelo!$A$9:$D$9,0))</f>
        <v xml:space="preserve">Impacto social </v>
      </c>
      <c r="M705" s="115" t="str">
        <f>INDEX(Modelo!$A$9:$D$89,MATCH(DataBase!$J705,Modelo!$A$9:$A$89,0),MATCH(DataBase!M$1,Modelo!$A$9:$D$9,0))</f>
        <v>Pilar 6</v>
      </c>
      <c r="N705" s="115" t="str">
        <f>INDEX(Modelo!$A$9:$D$89,MATCH(DataBase!$J705,Modelo!$A$9:$A$89,0),MATCH(DataBase!N$1,Modelo!$A$9:$D$9,0))</f>
        <v>boolean</v>
      </c>
      <c r="O705" s="115" t="b">
        <f t="array" ref="O705">IF(N705="negativo",INDEX($AD$3:$AG$51,MATCH(1,($B705=$AD$3:$AD$51)*($J705=$AE$3:$AE$51),0),3),IF(N705="positivo",INDEX($AD$55:$AG$109,MATCH(1,($B705=$AD$55:$AD$109)*($J705=$AE$55:$AE$109),0),3)))</f>
        <v>0</v>
      </c>
      <c r="P705" s="115" t="b">
        <f t="array" ref="P705">IF(N705="negativo",INDEX($AD$3:$AG$51,MATCH(1,($B705=$AD$3:$AD$51)*($J705=$AE$3:$AE$51),0),4),IF(N705="positivo",INDEX($AD$55:$AG$109,MATCH(1,($B705=$AD$55:$AD$109)*($J705=$AE$55:$AE$109),0),4)))</f>
        <v>0</v>
      </c>
      <c r="Q705" s="115" t="str">
        <f>VLOOKUP(M705,Modelo!$A$2:$C$7,2,0)</f>
        <v>Impacto Económico, Social y Comunitario</v>
      </c>
      <c r="R705" s="118">
        <f t="array" ref="R705">INDEX(Modelo!$F$1:$H$37,MATCH(1,(DataBase!Q705=Modelo!$G$1:$G$37)*(DataBase!B705=Modelo!$F$1:$F$37),0),3)</f>
        <v>0.14285714285714285</v>
      </c>
      <c r="S705" s="115">
        <f t="shared" si="22"/>
        <v>100</v>
      </c>
      <c r="T705" s="115">
        <f t="shared" si="23"/>
        <v>14.285714285714285</v>
      </c>
    </row>
    <row r="706" spans="1:20" x14ac:dyDescent="0.3">
      <c r="A706" s="115" t="s">
        <v>325</v>
      </c>
      <c r="B706" s="115" t="s">
        <v>313</v>
      </c>
      <c r="C706" s="115" t="s">
        <v>103</v>
      </c>
      <c r="D706" s="115" t="s">
        <v>86</v>
      </c>
      <c r="E706" s="115" t="s">
        <v>86</v>
      </c>
      <c r="F706" s="115" t="s">
        <v>87</v>
      </c>
      <c r="G706" s="115">
        <v>2012</v>
      </c>
      <c r="H706" s="115" t="s">
        <v>125</v>
      </c>
      <c r="I706" s="115">
        <v>13.831182682</v>
      </c>
      <c r="J706" s="115" t="s">
        <v>54</v>
      </c>
      <c r="K706" s="115">
        <f>INDEX(DatosProcesados!$A$1:$BF$101,MATCH(DataBase!A706,DatosProcesados!$A$1:$A$101,0),MATCH(DataBase!J706,DatosProcesados!$A$1:$BF$1,0))</f>
        <v>0</v>
      </c>
      <c r="L706" s="115" t="str">
        <f>INDEX(Modelo!$A$9:$D$89,MATCH(DataBase!$J706,Modelo!$A$9:$A$89,0),MATCH(DataBase!L$1,Modelo!$A$9:$D$9,0))</f>
        <v xml:space="preserve">Impacto social </v>
      </c>
      <c r="M706" s="115" t="str">
        <f>INDEX(Modelo!$A$9:$D$89,MATCH(DataBase!$J706,Modelo!$A$9:$A$89,0),MATCH(DataBase!M$1,Modelo!$A$9:$D$9,0))</f>
        <v>Pilar 6</v>
      </c>
      <c r="N706" s="115" t="str">
        <f>INDEX(Modelo!$A$9:$D$89,MATCH(DataBase!$J706,Modelo!$A$9:$A$89,0),MATCH(DataBase!N$1,Modelo!$A$9:$D$9,0))</f>
        <v>boolean</v>
      </c>
      <c r="O706" s="115" t="b">
        <f t="array" ref="O706">IF(N706="negativo",INDEX($AD$3:$AG$51,MATCH(1,($B706=$AD$3:$AD$51)*($J706=$AE$3:$AE$51),0),3),IF(N706="positivo",INDEX($AD$55:$AG$109,MATCH(1,($B706=$AD$55:$AD$109)*($J706=$AE$55:$AE$109),0),3)))</f>
        <v>0</v>
      </c>
      <c r="P706" s="115" t="b">
        <f t="array" ref="P706">IF(N706="negativo",INDEX($AD$3:$AG$51,MATCH(1,($B706=$AD$3:$AD$51)*($J706=$AE$3:$AE$51),0),4),IF(N706="positivo",INDEX($AD$55:$AG$109,MATCH(1,($B706=$AD$55:$AD$109)*($J706=$AE$55:$AE$109),0),4)))</f>
        <v>0</v>
      </c>
      <c r="Q706" s="115" t="str">
        <f>VLOOKUP(M706,Modelo!$A$2:$C$7,2,0)</f>
        <v>Impacto Económico, Social y Comunitario</v>
      </c>
      <c r="R706" s="118">
        <f t="array" ref="R706">INDEX(Modelo!$F$1:$H$37,MATCH(1,(DataBase!Q706=Modelo!$G$1:$G$37)*(DataBase!B706=Modelo!$F$1:$F$37),0),3)</f>
        <v>0.11764705882352941</v>
      </c>
      <c r="S706" s="115">
        <f t="shared" si="22"/>
        <v>0</v>
      </c>
      <c r="T706" s="115">
        <f t="shared" si="23"/>
        <v>0</v>
      </c>
    </row>
    <row r="707" spans="1:20" x14ac:dyDescent="0.3">
      <c r="A707" s="115" t="s">
        <v>394</v>
      </c>
      <c r="B707" s="115" t="s">
        <v>379</v>
      </c>
      <c r="C707" s="115" t="s">
        <v>103</v>
      </c>
      <c r="D707" s="115" t="s">
        <v>87</v>
      </c>
      <c r="E707" s="115" t="s">
        <v>86</v>
      </c>
      <c r="F707" s="115" t="s">
        <v>86</v>
      </c>
      <c r="G707" s="115">
        <v>1990</v>
      </c>
      <c r="H707" s="115" t="s">
        <v>125</v>
      </c>
      <c r="I707" s="115">
        <v>0.77142869199999997</v>
      </c>
      <c r="J707" s="115" t="s">
        <v>54</v>
      </c>
      <c r="K707" s="115">
        <f>INDEX(DatosProcesados!$A$1:$BF$101,MATCH(DataBase!A707,DatosProcesados!$A$1:$A$101,0),MATCH(DataBase!J707,DatosProcesados!$A$1:$BF$1,0))</f>
        <v>0</v>
      </c>
      <c r="L707" s="115" t="str">
        <f>INDEX(Modelo!$A$9:$D$89,MATCH(DataBase!$J707,Modelo!$A$9:$A$89,0),MATCH(DataBase!L$1,Modelo!$A$9:$D$9,0))</f>
        <v xml:space="preserve">Impacto social </v>
      </c>
      <c r="M707" s="115" t="str">
        <f>INDEX(Modelo!$A$9:$D$89,MATCH(DataBase!$J707,Modelo!$A$9:$A$89,0),MATCH(DataBase!M$1,Modelo!$A$9:$D$9,0))</f>
        <v>Pilar 6</v>
      </c>
      <c r="N707" s="115" t="str">
        <f>INDEX(Modelo!$A$9:$D$89,MATCH(DataBase!$J707,Modelo!$A$9:$A$89,0),MATCH(DataBase!N$1,Modelo!$A$9:$D$9,0))</f>
        <v>boolean</v>
      </c>
      <c r="O707" s="115" t="b">
        <f t="array" ref="O707">IF(N707="negativo",INDEX($AD$3:$AG$51,MATCH(1,($B707=$AD$3:$AD$51)*($J707=$AE$3:$AE$51),0),3),IF(N707="positivo",INDEX($AD$55:$AG$109,MATCH(1,($B707=$AD$55:$AD$109)*($J707=$AE$55:$AE$109),0),3)))</f>
        <v>0</v>
      </c>
      <c r="P707" s="115" t="b">
        <f t="array" ref="P707">IF(N707="negativo",INDEX($AD$3:$AG$51,MATCH(1,($B707=$AD$3:$AD$51)*($J707=$AE$3:$AE$51),0),4),IF(N707="positivo",INDEX($AD$55:$AG$109,MATCH(1,($B707=$AD$55:$AD$109)*($J707=$AE$55:$AE$109),0),4)))</f>
        <v>0</v>
      </c>
      <c r="Q707" s="115" t="str">
        <f>VLOOKUP(M707,Modelo!$A$2:$C$7,2,0)</f>
        <v>Impacto Económico, Social y Comunitario</v>
      </c>
      <c r="R707" s="118">
        <f t="array" ref="R707">INDEX(Modelo!$F$1:$H$37,MATCH(1,(DataBase!Q707=Modelo!$G$1:$G$37)*(DataBase!B707=Modelo!$F$1:$F$37),0),3)</f>
        <v>0.14285714285714285</v>
      </c>
      <c r="S707" s="115">
        <f t="shared" ref="S707:S770" si="24">IFERROR(IF(N707="boolean",IF(K707="Si",100,0),IF(N707="scale",IF(K707=2,100,IF(K707=1,50,0)),IF(N707="positivo",100*((K707-P707)/(O707-P707)),100*(1-((K707-P707)/(O707-P707)))))),0)</f>
        <v>0</v>
      </c>
      <c r="T707" s="115">
        <f t="shared" ref="T707:T770" si="25">S707*R707</f>
        <v>0</v>
      </c>
    </row>
    <row r="708" spans="1:20" x14ac:dyDescent="0.3">
      <c r="A708" s="115" t="s">
        <v>383</v>
      </c>
      <c r="B708" s="115" t="s">
        <v>379</v>
      </c>
      <c r="C708" s="115" t="s">
        <v>103</v>
      </c>
      <c r="D708" s="115" t="s">
        <v>86</v>
      </c>
      <c r="E708" s="115" t="s">
        <v>86</v>
      </c>
      <c r="F708" s="115" t="s">
        <v>86</v>
      </c>
      <c r="G708" s="115">
        <v>2014</v>
      </c>
      <c r="H708" s="115" t="s">
        <v>125</v>
      </c>
      <c r="I708" s="115">
        <v>1.314259836</v>
      </c>
      <c r="J708" s="115" t="s">
        <v>54</v>
      </c>
      <c r="K708" s="115" t="str">
        <f>INDEX(DatosProcesados!$A$1:$BF$101,MATCH(DataBase!A708,DatosProcesados!$A$1:$A$101,0),MATCH(DataBase!J708,DatosProcesados!$A$1:$BF$1,0))</f>
        <v>Si</v>
      </c>
      <c r="L708" s="115" t="str">
        <f>INDEX(Modelo!$A$9:$D$89,MATCH(DataBase!$J708,Modelo!$A$9:$A$89,0),MATCH(DataBase!L$1,Modelo!$A$9:$D$9,0))</f>
        <v xml:space="preserve">Impacto social </v>
      </c>
      <c r="M708" s="115" t="str">
        <f>INDEX(Modelo!$A$9:$D$89,MATCH(DataBase!$J708,Modelo!$A$9:$A$89,0),MATCH(DataBase!M$1,Modelo!$A$9:$D$9,0))</f>
        <v>Pilar 6</v>
      </c>
      <c r="N708" s="115" t="str">
        <f>INDEX(Modelo!$A$9:$D$89,MATCH(DataBase!$J708,Modelo!$A$9:$A$89,0),MATCH(DataBase!N$1,Modelo!$A$9:$D$9,0))</f>
        <v>boolean</v>
      </c>
      <c r="O708" s="115" t="b">
        <f t="array" ref="O708">IF(N708="negativo",INDEX($AD$3:$AG$51,MATCH(1,($B708=$AD$3:$AD$51)*($J708=$AE$3:$AE$51),0),3),IF(N708="positivo",INDEX($AD$55:$AG$109,MATCH(1,($B708=$AD$55:$AD$109)*($J708=$AE$55:$AE$109),0),3)))</f>
        <v>0</v>
      </c>
      <c r="P708" s="115" t="b">
        <f t="array" ref="P708">IF(N708="negativo",INDEX($AD$3:$AG$51,MATCH(1,($B708=$AD$3:$AD$51)*($J708=$AE$3:$AE$51),0),4),IF(N708="positivo",INDEX($AD$55:$AG$109,MATCH(1,($B708=$AD$55:$AD$109)*($J708=$AE$55:$AE$109),0),4)))</f>
        <v>0</v>
      </c>
      <c r="Q708" s="115" t="str">
        <f>VLOOKUP(M708,Modelo!$A$2:$C$7,2,0)</f>
        <v>Impacto Económico, Social y Comunitario</v>
      </c>
      <c r="R708" s="118">
        <f t="array" ref="R708">INDEX(Modelo!$F$1:$H$37,MATCH(1,(DataBase!Q708=Modelo!$G$1:$G$37)*(DataBase!B708=Modelo!$F$1:$F$37),0),3)</f>
        <v>0.14285714285714285</v>
      </c>
      <c r="S708" s="115">
        <f t="shared" si="24"/>
        <v>100</v>
      </c>
      <c r="T708" s="115">
        <f t="shared" si="25"/>
        <v>14.285714285714285</v>
      </c>
    </row>
    <row r="709" spans="1:20" x14ac:dyDescent="0.3">
      <c r="A709" s="115" t="s">
        <v>112</v>
      </c>
      <c r="B709" s="115" t="s">
        <v>84</v>
      </c>
      <c r="C709" s="115" t="s">
        <v>103</v>
      </c>
      <c r="D709" s="115" t="s">
        <v>86</v>
      </c>
      <c r="E709" s="115" t="s">
        <v>86</v>
      </c>
      <c r="F709" s="115" t="s">
        <v>87</v>
      </c>
      <c r="G709" s="115">
        <v>1919</v>
      </c>
      <c r="H709" s="115" t="s">
        <v>125</v>
      </c>
      <c r="I709" s="115">
        <v>15.106042448</v>
      </c>
      <c r="J709" s="115" t="s">
        <v>54</v>
      </c>
      <c r="K709" s="115" t="str">
        <f>INDEX(DatosProcesados!$A$1:$BF$101,MATCH(DataBase!A709,DatosProcesados!$A$1:$A$101,0),MATCH(DataBase!J709,DatosProcesados!$A$1:$BF$1,0))</f>
        <v>Si</v>
      </c>
      <c r="L709" s="115" t="str">
        <f>INDEX(Modelo!$A$9:$D$89,MATCH(DataBase!$J709,Modelo!$A$9:$A$89,0),MATCH(DataBase!L$1,Modelo!$A$9:$D$9,0))</f>
        <v xml:space="preserve">Impacto social </v>
      </c>
      <c r="M709" s="115" t="str">
        <f>INDEX(Modelo!$A$9:$D$89,MATCH(DataBase!$J709,Modelo!$A$9:$A$89,0),MATCH(DataBase!M$1,Modelo!$A$9:$D$9,0))</f>
        <v>Pilar 6</v>
      </c>
      <c r="N709" s="115" t="str">
        <f>INDEX(Modelo!$A$9:$D$89,MATCH(DataBase!$J709,Modelo!$A$9:$A$89,0),MATCH(DataBase!N$1,Modelo!$A$9:$D$9,0))</f>
        <v>boolean</v>
      </c>
      <c r="O709" s="115" t="b">
        <f t="array" ref="O709">IF(N709="negativo",INDEX($AD$3:$AG$51,MATCH(1,($B709=$AD$3:$AD$51)*($J709=$AE$3:$AE$51),0),3),IF(N709="positivo",INDEX($AD$55:$AG$109,MATCH(1,($B709=$AD$55:$AD$109)*($J709=$AE$55:$AE$109),0),3)))</f>
        <v>0</v>
      </c>
      <c r="P709" s="115" t="b">
        <f t="array" ref="P709">IF(N709="negativo",INDEX($AD$3:$AG$51,MATCH(1,($B709=$AD$3:$AD$51)*($J709=$AE$3:$AE$51),0),4),IF(N709="positivo",INDEX($AD$55:$AG$109,MATCH(1,($B709=$AD$55:$AD$109)*($J709=$AE$55:$AE$109),0),4)))</f>
        <v>0</v>
      </c>
      <c r="Q709" s="115" t="str">
        <f>VLOOKUP(M709,Modelo!$A$2:$C$7,2,0)</f>
        <v>Impacto Económico, Social y Comunitario</v>
      </c>
      <c r="R709" s="118">
        <f t="array" ref="R709">INDEX(Modelo!$F$1:$H$37,MATCH(1,(DataBase!Q709=Modelo!$G$1:$G$37)*(DataBase!B709=Modelo!$F$1:$F$37),0),3)</f>
        <v>0.11764705882352941</v>
      </c>
      <c r="S709" s="115">
        <f t="shared" si="24"/>
        <v>100</v>
      </c>
      <c r="T709" s="115">
        <f t="shared" si="25"/>
        <v>11.76470588235294</v>
      </c>
    </row>
    <row r="710" spans="1:20" x14ac:dyDescent="0.3">
      <c r="A710" s="115" t="s">
        <v>471</v>
      </c>
      <c r="B710" s="115" t="s">
        <v>467</v>
      </c>
      <c r="C710" s="115" t="s">
        <v>103</v>
      </c>
      <c r="D710" s="115" t="s">
        <v>86</v>
      </c>
      <c r="E710" s="115" t="s">
        <v>86</v>
      </c>
      <c r="F710" s="115" t="s">
        <v>86</v>
      </c>
      <c r="G710" s="115">
        <v>1987</v>
      </c>
      <c r="H710" s="115" t="s">
        <v>125</v>
      </c>
      <c r="I710" s="115">
        <v>0.711210393</v>
      </c>
      <c r="J710" s="115" t="s">
        <v>54</v>
      </c>
      <c r="K710" s="115">
        <f>INDEX(DatosProcesados!$A$1:$BF$101,MATCH(DataBase!A710,DatosProcesados!$A$1:$A$101,0),MATCH(DataBase!J710,DatosProcesados!$A$1:$BF$1,0))</f>
        <v>0</v>
      </c>
      <c r="L710" s="115" t="str">
        <f>INDEX(Modelo!$A$9:$D$89,MATCH(DataBase!$J710,Modelo!$A$9:$A$89,0),MATCH(DataBase!L$1,Modelo!$A$9:$D$9,0))</f>
        <v xml:space="preserve">Impacto social </v>
      </c>
      <c r="M710" s="115" t="str">
        <f>INDEX(Modelo!$A$9:$D$89,MATCH(DataBase!$J710,Modelo!$A$9:$A$89,0),MATCH(DataBase!M$1,Modelo!$A$9:$D$9,0))</f>
        <v>Pilar 6</v>
      </c>
      <c r="N710" s="115" t="str">
        <f>INDEX(Modelo!$A$9:$D$89,MATCH(DataBase!$J710,Modelo!$A$9:$A$89,0),MATCH(DataBase!N$1,Modelo!$A$9:$D$9,0))</f>
        <v>boolean</v>
      </c>
      <c r="O710" s="115" t="b">
        <f t="array" ref="O710">IF(N710="negativo",INDEX($AD$3:$AG$51,MATCH(1,($B710=$AD$3:$AD$51)*($J710=$AE$3:$AE$51),0),3),IF(N710="positivo",INDEX($AD$55:$AG$109,MATCH(1,($B710=$AD$55:$AD$109)*($J710=$AE$55:$AE$109),0),3)))</f>
        <v>0</v>
      </c>
      <c r="P710" s="115" t="b">
        <f t="array" ref="P710">IF(N710="negativo",INDEX($AD$3:$AG$51,MATCH(1,($B710=$AD$3:$AD$51)*($J710=$AE$3:$AE$51),0),4),IF(N710="positivo",INDEX($AD$55:$AG$109,MATCH(1,($B710=$AD$55:$AD$109)*($J710=$AE$55:$AE$109),0),4)))</f>
        <v>0</v>
      </c>
      <c r="Q710" s="115" t="str">
        <f>VLOOKUP(M710,Modelo!$A$2:$C$7,2,0)</f>
        <v>Impacto Económico, Social y Comunitario</v>
      </c>
      <c r="R710" s="118">
        <f t="array" ref="R710">INDEX(Modelo!$F$1:$H$37,MATCH(1,(DataBase!Q710=Modelo!$G$1:$G$37)*(DataBase!B710=Modelo!$F$1:$F$37),0),3)</f>
        <v>0.14285714285714285</v>
      </c>
      <c r="S710" s="115">
        <f t="shared" si="24"/>
        <v>0</v>
      </c>
      <c r="T710" s="115">
        <f t="shared" si="25"/>
        <v>0</v>
      </c>
    </row>
    <row r="711" spans="1:20" x14ac:dyDescent="0.3">
      <c r="A711" s="115" t="s">
        <v>466</v>
      </c>
      <c r="B711" s="115" t="s">
        <v>467</v>
      </c>
      <c r="C711" s="115" t="s">
        <v>103</v>
      </c>
      <c r="D711" s="115" t="s">
        <v>87</v>
      </c>
      <c r="E711" s="115" t="s">
        <v>86</v>
      </c>
      <c r="F711" s="115" t="s">
        <v>86</v>
      </c>
      <c r="G711" s="115">
        <v>1969</v>
      </c>
      <c r="H711" s="115" t="s">
        <v>125</v>
      </c>
      <c r="I711" s="115">
        <v>2.4231643530000002</v>
      </c>
      <c r="J711" s="115" t="s">
        <v>54</v>
      </c>
      <c r="K711" s="115" t="str">
        <f>INDEX(DatosProcesados!$A$1:$BF$101,MATCH(DataBase!A711,DatosProcesados!$A$1:$A$101,0),MATCH(DataBase!J711,DatosProcesados!$A$1:$BF$1,0))</f>
        <v>Si</v>
      </c>
      <c r="L711" s="115" t="str">
        <f>INDEX(Modelo!$A$9:$D$89,MATCH(DataBase!$J711,Modelo!$A$9:$A$89,0),MATCH(DataBase!L$1,Modelo!$A$9:$D$9,0))</f>
        <v xml:space="preserve">Impacto social </v>
      </c>
      <c r="M711" s="115" t="str">
        <f>INDEX(Modelo!$A$9:$D$89,MATCH(DataBase!$J711,Modelo!$A$9:$A$89,0),MATCH(DataBase!M$1,Modelo!$A$9:$D$9,0))</f>
        <v>Pilar 6</v>
      </c>
      <c r="N711" s="115" t="str">
        <f>INDEX(Modelo!$A$9:$D$89,MATCH(DataBase!$J711,Modelo!$A$9:$A$89,0),MATCH(DataBase!N$1,Modelo!$A$9:$D$9,0))</f>
        <v>boolean</v>
      </c>
      <c r="O711" s="115" t="b">
        <f t="array" ref="O711">IF(N711="negativo",INDEX($AD$3:$AG$51,MATCH(1,($B711=$AD$3:$AD$51)*($J711=$AE$3:$AE$51),0),3),IF(N711="positivo",INDEX($AD$55:$AG$109,MATCH(1,($B711=$AD$55:$AD$109)*($J711=$AE$55:$AE$109),0),3)))</f>
        <v>0</v>
      </c>
      <c r="P711" s="115" t="b">
        <f t="array" ref="P711">IF(N711="negativo",INDEX($AD$3:$AG$51,MATCH(1,($B711=$AD$3:$AD$51)*($J711=$AE$3:$AE$51),0),4),IF(N711="positivo",INDEX($AD$55:$AG$109,MATCH(1,($B711=$AD$55:$AD$109)*($J711=$AE$55:$AE$109),0),4)))</f>
        <v>0</v>
      </c>
      <c r="Q711" s="115" t="str">
        <f>VLOOKUP(M711,Modelo!$A$2:$C$7,2,0)</f>
        <v>Impacto Económico, Social y Comunitario</v>
      </c>
      <c r="R711" s="118">
        <f t="array" ref="R711">INDEX(Modelo!$F$1:$H$37,MATCH(1,(DataBase!Q711=Modelo!$G$1:$G$37)*(DataBase!B711=Modelo!$F$1:$F$37),0),3)</f>
        <v>0.14285714285714285</v>
      </c>
      <c r="S711" s="115">
        <f t="shared" si="24"/>
        <v>100</v>
      </c>
      <c r="T711" s="115">
        <f t="shared" si="25"/>
        <v>14.285714285714285</v>
      </c>
    </row>
    <row r="712" spans="1:20" x14ac:dyDescent="0.3">
      <c r="A712" s="115" t="s">
        <v>207</v>
      </c>
      <c r="B712" s="115" t="s">
        <v>84</v>
      </c>
      <c r="C712" s="115" t="s">
        <v>103</v>
      </c>
      <c r="D712" s="115" t="s">
        <v>86</v>
      </c>
      <c r="E712" s="115" t="s">
        <v>87</v>
      </c>
      <c r="F712" s="115" t="s">
        <v>86</v>
      </c>
      <c r="G712" s="115">
        <v>1870</v>
      </c>
      <c r="H712" s="115" t="s">
        <v>125</v>
      </c>
      <c r="I712" s="115">
        <v>0</v>
      </c>
      <c r="J712" s="115" t="s">
        <v>54</v>
      </c>
      <c r="K712" s="115" t="str">
        <f>INDEX(DatosProcesados!$A$1:$BF$101,MATCH(DataBase!A712,DatosProcesados!$A$1:$A$101,0),MATCH(DataBase!J712,DatosProcesados!$A$1:$BF$1,0))</f>
        <v>Si</v>
      </c>
      <c r="L712" s="115" t="str">
        <f>INDEX(Modelo!$A$9:$D$89,MATCH(DataBase!$J712,Modelo!$A$9:$A$89,0),MATCH(DataBase!L$1,Modelo!$A$9:$D$9,0))</f>
        <v xml:space="preserve">Impacto social </v>
      </c>
      <c r="M712" s="115" t="str">
        <f>INDEX(Modelo!$A$9:$D$89,MATCH(DataBase!$J712,Modelo!$A$9:$A$89,0),MATCH(DataBase!M$1,Modelo!$A$9:$D$9,0))</f>
        <v>Pilar 6</v>
      </c>
      <c r="N712" s="115" t="str">
        <f>INDEX(Modelo!$A$9:$D$89,MATCH(DataBase!$J712,Modelo!$A$9:$A$89,0),MATCH(DataBase!N$1,Modelo!$A$9:$D$9,0))</f>
        <v>boolean</v>
      </c>
      <c r="O712" s="115" t="b">
        <f t="array" ref="O712">IF(N712="negativo",INDEX($AD$3:$AG$51,MATCH(1,($B712=$AD$3:$AD$51)*($J712=$AE$3:$AE$51),0),3),IF(N712="positivo",INDEX($AD$55:$AG$109,MATCH(1,($B712=$AD$55:$AD$109)*($J712=$AE$55:$AE$109),0),3)))</f>
        <v>0</v>
      </c>
      <c r="P712" s="115" t="b">
        <f t="array" ref="P712">IF(N712="negativo",INDEX($AD$3:$AG$51,MATCH(1,($B712=$AD$3:$AD$51)*($J712=$AE$3:$AE$51),0),4),IF(N712="positivo",INDEX($AD$55:$AG$109,MATCH(1,($B712=$AD$55:$AD$109)*($J712=$AE$55:$AE$109),0),4)))</f>
        <v>0</v>
      </c>
      <c r="Q712" s="115" t="str">
        <f>VLOOKUP(M712,Modelo!$A$2:$C$7,2,0)</f>
        <v>Impacto Económico, Social y Comunitario</v>
      </c>
      <c r="R712" s="118">
        <f t="array" ref="R712">INDEX(Modelo!$F$1:$H$37,MATCH(1,(DataBase!Q712=Modelo!$G$1:$G$37)*(DataBase!B712=Modelo!$F$1:$F$37),0),3)</f>
        <v>0.11764705882352941</v>
      </c>
      <c r="S712" s="115">
        <f t="shared" si="24"/>
        <v>100</v>
      </c>
      <c r="T712" s="115">
        <f t="shared" si="25"/>
        <v>11.76470588235294</v>
      </c>
    </row>
    <row r="713" spans="1:20" x14ac:dyDescent="0.3">
      <c r="A713" s="115" t="s">
        <v>204</v>
      </c>
      <c r="B713" s="115" t="s">
        <v>84</v>
      </c>
      <c r="C713" s="115" t="s">
        <v>103</v>
      </c>
      <c r="D713" s="115" t="s">
        <v>86</v>
      </c>
      <c r="E713" s="115" t="s">
        <v>87</v>
      </c>
      <c r="F713" s="115" t="s">
        <v>87</v>
      </c>
      <c r="G713" s="115">
        <v>1875</v>
      </c>
      <c r="H713" s="115" t="s">
        <v>125</v>
      </c>
      <c r="I713" s="115">
        <v>0</v>
      </c>
      <c r="J713" s="115" t="s">
        <v>54</v>
      </c>
      <c r="K713" s="115" t="str">
        <f>INDEX(DatosProcesados!$A$1:$BF$101,MATCH(DataBase!A713,DatosProcesados!$A$1:$A$101,0),MATCH(DataBase!J713,DatosProcesados!$A$1:$BF$1,0))</f>
        <v>Si</v>
      </c>
      <c r="L713" s="115" t="str">
        <f>INDEX(Modelo!$A$9:$D$89,MATCH(DataBase!$J713,Modelo!$A$9:$A$89,0),MATCH(DataBase!L$1,Modelo!$A$9:$D$9,0))</f>
        <v xml:space="preserve">Impacto social </v>
      </c>
      <c r="M713" s="115" t="str">
        <f>INDEX(Modelo!$A$9:$D$89,MATCH(DataBase!$J713,Modelo!$A$9:$A$89,0),MATCH(DataBase!M$1,Modelo!$A$9:$D$9,0))</f>
        <v>Pilar 6</v>
      </c>
      <c r="N713" s="115" t="str">
        <f>INDEX(Modelo!$A$9:$D$89,MATCH(DataBase!$J713,Modelo!$A$9:$A$89,0),MATCH(DataBase!N$1,Modelo!$A$9:$D$9,0))</f>
        <v>boolean</v>
      </c>
      <c r="O713" s="115" t="b">
        <f t="array" ref="O713">IF(N713="negativo",INDEX($AD$3:$AG$51,MATCH(1,($B713=$AD$3:$AD$51)*($J713=$AE$3:$AE$51),0),3),IF(N713="positivo",INDEX($AD$55:$AG$109,MATCH(1,($B713=$AD$55:$AD$109)*($J713=$AE$55:$AE$109),0),3)))</f>
        <v>0</v>
      </c>
      <c r="P713" s="115" t="b">
        <f t="array" ref="P713">IF(N713="negativo",INDEX($AD$3:$AG$51,MATCH(1,($B713=$AD$3:$AD$51)*($J713=$AE$3:$AE$51),0),4),IF(N713="positivo",INDEX($AD$55:$AG$109,MATCH(1,($B713=$AD$55:$AD$109)*($J713=$AE$55:$AE$109),0),4)))</f>
        <v>0</v>
      </c>
      <c r="Q713" s="115" t="str">
        <f>VLOOKUP(M713,Modelo!$A$2:$C$7,2,0)</f>
        <v>Impacto Económico, Social y Comunitario</v>
      </c>
      <c r="R713" s="118">
        <f t="array" ref="R713">INDEX(Modelo!$F$1:$H$37,MATCH(1,(DataBase!Q713=Modelo!$G$1:$G$37)*(DataBase!B713=Modelo!$F$1:$F$37),0),3)</f>
        <v>0.11764705882352941</v>
      </c>
      <c r="S713" s="115">
        <f t="shared" si="24"/>
        <v>100</v>
      </c>
      <c r="T713" s="115">
        <f t="shared" si="25"/>
        <v>11.76470588235294</v>
      </c>
    </row>
    <row r="714" spans="1:20" x14ac:dyDescent="0.3">
      <c r="A714" s="115" t="s">
        <v>226</v>
      </c>
      <c r="B714" s="115" t="s">
        <v>216</v>
      </c>
      <c r="C714" s="115" t="s">
        <v>103</v>
      </c>
      <c r="D714" s="115" t="s">
        <v>86</v>
      </c>
      <c r="E714" s="115" t="s">
        <v>86</v>
      </c>
      <c r="F714" s="115" t="s">
        <v>87</v>
      </c>
      <c r="G714" s="115">
        <v>1889</v>
      </c>
      <c r="H714" s="115" t="s">
        <v>125</v>
      </c>
      <c r="I714" s="115">
        <v>8.6157743510000007</v>
      </c>
      <c r="J714" s="115" t="s">
        <v>54</v>
      </c>
      <c r="K714" s="115" t="str">
        <f>INDEX(DatosProcesados!$A$1:$BF$101,MATCH(DataBase!A714,DatosProcesados!$A$1:$A$101,0),MATCH(DataBase!J714,DatosProcesados!$A$1:$BF$1,0))</f>
        <v>Si</v>
      </c>
      <c r="L714" s="115" t="str">
        <f>INDEX(Modelo!$A$9:$D$89,MATCH(DataBase!$J714,Modelo!$A$9:$A$89,0),MATCH(DataBase!L$1,Modelo!$A$9:$D$9,0))</f>
        <v xml:space="preserve">Impacto social </v>
      </c>
      <c r="M714" s="115" t="str">
        <f>INDEX(Modelo!$A$9:$D$89,MATCH(DataBase!$J714,Modelo!$A$9:$A$89,0),MATCH(DataBase!M$1,Modelo!$A$9:$D$9,0))</f>
        <v>Pilar 6</v>
      </c>
      <c r="N714" s="115" t="str">
        <f>INDEX(Modelo!$A$9:$D$89,MATCH(DataBase!$J714,Modelo!$A$9:$A$89,0),MATCH(DataBase!N$1,Modelo!$A$9:$D$9,0))</f>
        <v>boolean</v>
      </c>
      <c r="O714" s="115" t="b">
        <f t="array" ref="O714">IF(N714="negativo",INDEX($AD$3:$AG$51,MATCH(1,($B714=$AD$3:$AD$51)*($J714=$AE$3:$AE$51),0),3),IF(N714="positivo",INDEX($AD$55:$AG$109,MATCH(1,($B714=$AD$55:$AD$109)*($J714=$AE$55:$AE$109),0),3)))</f>
        <v>0</v>
      </c>
      <c r="P714" s="115" t="b">
        <f t="array" ref="P714">IF(N714="negativo",INDEX($AD$3:$AG$51,MATCH(1,($B714=$AD$3:$AD$51)*($J714=$AE$3:$AE$51),0),4),IF(N714="positivo",INDEX($AD$55:$AG$109,MATCH(1,($B714=$AD$55:$AD$109)*($J714=$AE$55:$AE$109),0),4)))</f>
        <v>0</v>
      </c>
      <c r="Q714" s="115" t="str">
        <f>VLOOKUP(M714,Modelo!$A$2:$C$7,2,0)</f>
        <v>Impacto Económico, Social y Comunitario</v>
      </c>
      <c r="R714" s="118">
        <f t="array" ref="R714">INDEX(Modelo!$F$1:$H$37,MATCH(1,(DataBase!Q714=Modelo!$G$1:$G$37)*(DataBase!B714=Modelo!$F$1:$F$37),0),3)</f>
        <v>0.10526315789473684</v>
      </c>
      <c r="S714" s="115">
        <f t="shared" si="24"/>
        <v>100</v>
      </c>
      <c r="T714" s="115">
        <f t="shared" si="25"/>
        <v>10.526315789473683</v>
      </c>
    </row>
    <row r="715" spans="1:20" x14ac:dyDescent="0.3">
      <c r="A715" s="115" t="s">
        <v>287</v>
      </c>
      <c r="B715" s="115" t="s">
        <v>216</v>
      </c>
      <c r="C715" s="115" t="s">
        <v>103</v>
      </c>
      <c r="D715" s="115" t="s">
        <v>86</v>
      </c>
      <c r="E715" s="115" t="s">
        <v>86</v>
      </c>
      <c r="F715" s="115" t="s">
        <v>87</v>
      </c>
      <c r="G715" s="115">
        <v>2000</v>
      </c>
      <c r="H715" s="115" t="s">
        <v>125</v>
      </c>
      <c r="I715" s="115">
        <v>1.8730507999999999</v>
      </c>
      <c r="J715" s="115" t="s">
        <v>54</v>
      </c>
      <c r="K715" s="115" t="str">
        <f>INDEX(DatosProcesados!$A$1:$BF$101,MATCH(DataBase!A715,DatosProcesados!$A$1:$A$101,0),MATCH(DataBase!J715,DatosProcesados!$A$1:$BF$1,0))</f>
        <v>Si</v>
      </c>
      <c r="L715" s="115" t="str">
        <f>INDEX(Modelo!$A$9:$D$89,MATCH(DataBase!$J715,Modelo!$A$9:$A$89,0),MATCH(DataBase!L$1,Modelo!$A$9:$D$9,0))</f>
        <v xml:space="preserve">Impacto social </v>
      </c>
      <c r="M715" s="115" t="str">
        <f>INDEX(Modelo!$A$9:$D$89,MATCH(DataBase!$J715,Modelo!$A$9:$A$89,0),MATCH(DataBase!M$1,Modelo!$A$9:$D$9,0))</f>
        <v>Pilar 6</v>
      </c>
      <c r="N715" s="115" t="str">
        <f>INDEX(Modelo!$A$9:$D$89,MATCH(DataBase!$J715,Modelo!$A$9:$A$89,0),MATCH(DataBase!N$1,Modelo!$A$9:$D$9,0))</f>
        <v>boolean</v>
      </c>
      <c r="O715" s="115" t="b">
        <f t="array" ref="O715">IF(N715="negativo",INDEX($AD$3:$AG$51,MATCH(1,($B715=$AD$3:$AD$51)*($J715=$AE$3:$AE$51),0),3),IF(N715="positivo",INDEX($AD$55:$AG$109,MATCH(1,($B715=$AD$55:$AD$109)*($J715=$AE$55:$AE$109),0),3)))</f>
        <v>0</v>
      </c>
      <c r="P715" s="115" t="b">
        <f t="array" ref="P715">IF(N715="negativo",INDEX($AD$3:$AG$51,MATCH(1,($B715=$AD$3:$AD$51)*($J715=$AE$3:$AE$51),0),4),IF(N715="positivo",INDEX($AD$55:$AG$109,MATCH(1,($B715=$AD$55:$AD$109)*($J715=$AE$55:$AE$109),0),4)))</f>
        <v>0</v>
      </c>
      <c r="Q715" s="115" t="str">
        <f>VLOOKUP(M715,Modelo!$A$2:$C$7,2,0)</f>
        <v>Impacto Económico, Social y Comunitario</v>
      </c>
      <c r="R715" s="118">
        <f t="array" ref="R715">INDEX(Modelo!$F$1:$H$37,MATCH(1,(DataBase!Q715=Modelo!$G$1:$G$37)*(DataBase!B715=Modelo!$F$1:$F$37),0),3)</f>
        <v>0.10526315789473684</v>
      </c>
      <c r="S715" s="115">
        <f t="shared" si="24"/>
        <v>100</v>
      </c>
      <c r="T715" s="115">
        <f t="shared" si="25"/>
        <v>10.526315789473683</v>
      </c>
    </row>
    <row r="716" spans="1:20" x14ac:dyDescent="0.3">
      <c r="A716" s="115" t="s">
        <v>345</v>
      </c>
      <c r="B716" s="115" t="s">
        <v>313</v>
      </c>
      <c r="C716" s="115" t="s">
        <v>103</v>
      </c>
      <c r="D716" s="115" t="s">
        <v>86</v>
      </c>
      <c r="E716" s="115" t="s">
        <v>86</v>
      </c>
      <c r="F716" s="115" t="s">
        <v>86</v>
      </c>
      <c r="G716" s="115">
        <v>2004</v>
      </c>
      <c r="H716" s="115" t="s">
        <v>125</v>
      </c>
      <c r="I716" s="115">
        <v>4.5125503050000004</v>
      </c>
      <c r="J716" s="115" t="s">
        <v>54</v>
      </c>
      <c r="K716" s="115">
        <f>INDEX(DatosProcesados!$A$1:$BF$101,MATCH(DataBase!A716,DatosProcesados!$A$1:$A$101,0),MATCH(DataBase!J716,DatosProcesados!$A$1:$BF$1,0))</f>
        <v>0</v>
      </c>
      <c r="L716" s="115" t="str">
        <f>INDEX(Modelo!$A$9:$D$89,MATCH(DataBase!$J716,Modelo!$A$9:$A$89,0),MATCH(DataBase!L$1,Modelo!$A$9:$D$9,0))</f>
        <v xml:space="preserve">Impacto social </v>
      </c>
      <c r="M716" s="115" t="str">
        <f>INDEX(Modelo!$A$9:$D$89,MATCH(DataBase!$J716,Modelo!$A$9:$A$89,0),MATCH(DataBase!M$1,Modelo!$A$9:$D$9,0))</f>
        <v>Pilar 6</v>
      </c>
      <c r="N716" s="115" t="str">
        <f>INDEX(Modelo!$A$9:$D$89,MATCH(DataBase!$J716,Modelo!$A$9:$A$89,0),MATCH(DataBase!N$1,Modelo!$A$9:$D$9,0))</f>
        <v>boolean</v>
      </c>
      <c r="O716" s="115" t="b">
        <f t="array" ref="O716">IF(N716="negativo",INDEX($AD$3:$AG$51,MATCH(1,($B716=$AD$3:$AD$51)*($J716=$AE$3:$AE$51),0),3),IF(N716="positivo",INDEX($AD$55:$AG$109,MATCH(1,($B716=$AD$55:$AD$109)*($J716=$AE$55:$AE$109),0),3)))</f>
        <v>0</v>
      </c>
      <c r="P716" s="115" t="b">
        <f t="array" ref="P716">IF(N716="negativo",INDEX($AD$3:$AG$51,MATCH(1,($B716=$AD$3:$AD$51)*($J716=$AE$3:$AE$51),0),4),IF(N716="positivo",INDEX($AD$55:$AG$109,MATCH(1,($B716=$AD$55:$AD$109)*($J716=$AE$55:$AE$109),0),4)))</f>
        <v>0</v>
      </c>
      <c r="Q716" s="115" t="str">
        <f>VLOOKUP(M716,Modelo!$A$2:$C$7,2,0)</f>
        <v>Impacto Económico, Social y Comunitario</v>
      </c>
      <c r="R716" s="118">
        <f t="array" ref="R716">INDEX(Modelo!$F$1:$H$37,MATCH(1,(DataBase!Q716=Modelo!$G$1:$G$37)*(DataBase!B716=Modelo!$F$1:$F$37),0),3)</f>
        <v>0.11764705882352941</v>
      </c>
      <c r="S716" s="115">
        <f t="shared" si="24"/>
        <v>0</v>
      </c>
      <c r="T716" s="115">
        <f t="shared" si="25"/>
        <v>0</v>
      </c>
    </row>
    <row r="717" spans="1:20" x14ac:dyDescent="0.3">
      <c r="A717" s="115" t="s">
        <v>464</v>
      </c>
      <c r="B717" s="115" t="s">
        <v>407</v>
      </c>
      <c r="C717" s="115" t="s">
        <v>103</v>
      </c>
      <c r="D717" s="115" t="s">
        <v>86</v>
      </c>
      <c r="E717" s="115" t="s">
        <v>86</v>
      </c>
      <c r="F717" s="115" t="s">
        <v>87</v>
      </c>
      <c r="G717" s="115">
        <v>1990</v>
      </c>
      <c r="H717" s="115" t="s">
        <v>281</v>
      </c>
      <c r="I717" s="115">
        <v>0.89502277900000005</v>
      </c>
      <c r="J717" s="115" t="s">
        <v>54</v>
      </c>
      <c r="K717" s="115" t="str">
        <f>INDEX(DatosProcesados!$A$1:$BF$101,MATCH(DataBase!A717,DatosProcesados!$A$1:$A$101,0),MATCH(DataBase!J717,DatosProcesados!$A$1:$BF$1,0))</f>
        <v>Si</v>
      </c>
      <c r="L717" s="115" t="str">
        <f>INDEX(Modelo!$A$9:$D$89,MATCH(DataBase!$J717,Modelo!$A$9:$A$89,0),MATCH(DataBase!L$1,Modelo!$A$9:$D$9,0))</f>
        <v xml:space="preserve">Impacto social </v>
      </c>
      <c r="M717" s="115" t="str">
        <f>INDEX(Modelo!$A$9:$D$89,MATCH(DataBase!$J717,Modelo!$A$9:$A$89,0),MATCH(DataBase!M$1,Modelo!$A$9:$D$9,0))</f>
        <v>Pilar 6</v>
      </c>
      <c r="N717" s="115" t="str">
        <f>INDEX(Modelo!$A$9:$D$89,MATCH(DataBase!$J717,Modelo!$A$9:$A$89,0),MATCH(DataBase!N$1,Modelo!$A$9:$D$9,0))</f>
        <v>boolean</v>
      </c>
      <c r="O717" s="115" t="b">
        <f t="array" ref="O717">IF(N717="negativo",INDEX($AD$3:$AG$51,MATCH(1,($B717=$AD$3:$AD$51)*($J717=$AE$3:$AE$51),0),3),IF(N717="positivo",INDEX($AD$55:$AG$109,MATCH(1,($B717=$AD$55:$AD$109)*($J717=$AE$55:$AE$109),0),3)))</f>
        <v>0</v>
      </c>
      <c r="P717" s="115" t="b">
        <f t="array" ref="P717">IF(N717="negativo",INDEX($AD$3:$AG$51,MATCH(1,($B717=$AD$3:$AD$51)*($J717=$AE$3:$AE$51),0),4),IF(N717="positivo",INDEX($AD$55:$AG$109,MATCH(1,($B717=$AD$55:$AD$109)*($J717=$AE$55:$AE$109),0),4)))</f>
        <v>0</v>
      </c>
      <c r="Q717" s="115" t="str">
        <f>VLOOKUP(M717,Modelo!$A$2:$C$7,2,0)</f>
        <v>Impacto Económico, Social y Comunitario</v>
      </c>
      <c r="R717" s="118">
        <f t="array" ref="R717">INDEX(Modelo!$F$1:$H$37,MATCH(1,(DataBase!Q717=Modelo!$G$1:$G$37)*(DataBase!B717=Modelo!$F$1:$F$37),0),3)</f>
        <v>0.15384615384615385</v>
      </c>
      <c r="S717" s="115">
        <f t="shared" si="24"/>
        <v>100</v>
      </c>
      <c r="T717" s="115">
        <f t="shared" si="25"/>
        <v>15.384615384615385</v>
      </c>
    </row>
    <row r="718" spans="1:20" x14ac:dyDescent="0.3">
      <c r="A718" s="115" t="s">
        <v>296</v>
      </c>
      <c r="B718" s="115" t="s">
        <v>216</v>
      </c>
      <c r="C718" s="115" t="s">
        <v>103</v>
      </c>
      <c r="D718" s="115" t="s">
        <v>86</v>
      </c>
      <c r="E718" s="115" t="s">
        <v>86</v>
      </c>
      <c r="F718" s="115" t="s">
        <v>87</v>
      </c>
      <c r="G718" s="115">
        <v>1944</v>
      </c>
      <c r="H718" s="115" t="s">
        <v>125</v>
      </c>
      <c r="I718" s="115">
        <v>1.7785578609999999</v>
      </c>
      <c r="J718" s="115" t="s">
        <v>54</v>
      </c>
      <c r="K718" s="115" t="str">
        <f>INDEX(DatosProcesados!$A$1:$BF$101,MATCH(DataBase!A718,DatosProcesados!$A$1:$A$101,0),MATCH(DataBase!J718,DatosProcesados!$A$1:$BF$1,0))</f>
        <v>Si</v>
      </c>
      <c r="L718" s="115" t="str">
        <f>INDEX(Modelo!$A$9:$D$89,MATCH(DataBase!$J718,Modelo!$A$9:$A$89,0),MATCH(DataBase!L$1,Modelo!$A$9:$D$9,0))</f>
        <v xml:space="preserve">Impacto social </v>
      </c>
      <c r="M718" s="115" t="str">
        <f>INDEX(Modelo!$A$9:$D$89,MATCH(DataBase!$J718,Modelo!$A$9:$A$89,0),MATCH(DataBase!M$1,Modelo!$A$9:$D$9,0))</f>
        <v>Pilar 6</v>
      </c>
      <c r="N718" s="115" t="str">
        <f>INDEX(Modelo!$A$9:$D$89,MATCH(DataBase!$J718,Modelo!$A$9:$A$89,0),MATCH(DataBase!N$1,Modelo!$A$9:$D$9,0))</f>
        <v>boolean</v>
      </c>
      <c r="O718" s="115" t="b">
        <f t="array" ref="O718">IF(N718="negativo",INDEX($AD$3:$AG$51,MATCH(1,($B718=$AD$3:$AD$51)*($J718=$AE$3:$AE$51),0),3),IF(N718="positivo",INDEX($AD$55:$AG$109,MATCH(1,($B718=$AD$55:$AD$109)*($J718=$AE$55:$AE$109),0),3)))</f>
        <v>0</v>
      </c>
      <c r="P718" s="115" t="b">
        <f t="array" ref="P718">IF(N718="negativo",INDEX($AD$3:$AG$51,MATCH(1,($B718=$AD$3:$AD$51)*($J718=$AE$3:$AE$51),0),4),IF(N718="positivo",INDEX($AD$55:$AG$109,MATCH(1,($B718=$AD$55:$AD$109)*($J718=$AE$55:$AE$109),0),4)))</f>
        <v>0</v>
      </c>
      <c r="Q718" s="115" t="str">
        <f>VLOOKUP(M718,Modelo!$A$2:$C$7,2,0)</f>
        <v>Impacto Económico, Social y Comunitario</v>
      </c>
      <c r="R718" s="118">
        <f t="array" ref="R718">INDEX(Modelo!$F$1:$H$37,MATCH(1,(DataBase!Q718=Modelo!$G$1:$G$37)*(DataBase!B718=Modelo!$F$1:$F$37),0),3)</f>
        <v>0.10526315789473684</v>
      </c>
      <c r="S718" s="115">
        <f t="shared" si="24"/>
        <v>100</v>
      </c>
      <c r="T718" s="115">
        <f t="shared" si="25"/>
        <v>10.526315789473683</v>
      </c>
    </row>
    <row r="719" spans="1:20" x14ac:dyDescent="0.3">
      <c r="A719" s="115" t="s">
        <v>134</v>
      </c>
      <c r="B719" s="115" t="s">
        <v>84</v>
      </c>
      <c r="C719" s="115" t="s">
        <v>103</v>
      </c>
      <c r="D719" s="115" t="s">
        <v>86</v>
      </c>
      <c r="E719" s="115" t="s">
        <v>87</v>
      </c>
      <c r="F719" s="115" t="s">
        <v>87</v>
      </c>
      <c r="G719" s="115">
        <v>2001</v>
      </c>
      <c r="H719" s="115" t="s">
        <v>125</v>
      </c>
      <c r="I719" s="115">
        <v>6.5475670460000002</v>
      </c>
      <c r="J719" s="115" t="s">
        <v>54</v>
      </c>
      <c r="K719" s="115" t="str">
        <f>INDEX(DatosProcesados!$A$1:$BF$101,MATCH(DataBase!A719,DatosProcesados!$A$1:$A$101,0),MATCH(DataBase!J719,DatosProcesados!$A$1:$BF$1,0))</f>
        <v>Si</v>
      </c>
      <c r="L719" s="115" t="str">
        <f>INDEX(Modelo!$A$9:$D$89,MATCH(DataBase!$J719,Modelo!$A$9:$A$89,0),MATCH(DataBase!L$1,Modelo!$A$9:$D$9,0))</f>
        <v xml:space="preserve">Impacto social </v>
      </c>
      <c r="M719" s="115" t="str">
        <f>INDEX(Modelo!$A$9:$D$89,MATCH(DataBase!$J719,Modelo!$A$9:$A$89,0),MATCH(DataBase!M$1,Modelo!$A$9:$D$9,0))</f>
        <v>Pilar 6</v>
      </c>
      <c r="N719" s="115" t="str">
        <f>INDEX(Modelo!$A$9:$D$89,MATCH(DataBase!$J719,Modelo!$A$9:$A$89,0),MATCH(DataBase!N$1,Modelo!$A$9:$D$9,0))</f>
        <v>boolean</v>
      </c>
      <c r="O719" s="115" t="b">
        <f t="array" ref="O719">IF(N719="negativo",INDEX($AD$3:$AG$51,MATCH(1,($B719=$AD$3:$AD$51)*($J719=$AE$3:$AE$51),0),3),IF(N719="positivo",INDEX($AD$55:$AG$109,MATCH(1,($B719=$AD$55:$AD$109)*($J719=$AE$55:$AE$109),0),3)))</f>
        <v>0</v>
      </c>
      <c r="P719" s="115" t="b">
        <f t="array" ref="P719">IF(N719="negativo",INDEX($AD$3:$AG$51,MATCH(1,($B719=$AD$3:$AD$51)*($J719=$AE$3:$AE$51),0),4),IF(N719="positivo",INDEX($AD$55:$AG$109,MATCH(1,($B719=$AD$55:$AD$109)*($J719=$AE$55:$AE$109),0),4)))</f>
        <v>0</v>
      </c>
      <c r="Q719" s="115" t="str">
        <f>VLOOKUP(M719,Modelo!$A$2:$C$7,2,0)</f>
        <v>Impacto Económico, Social y Comunitario</v>
      </c>
      <c r="R719" s="118">
        <f t="array" ref="R719">INDEX(Modelo!$F$1:$H$37,MATCH(1,(DataBase!Q719=Modelo!$G$1:$G$37)*(DataBase!B719=Modelo!$F$1:$F$37),0),3)</f>
        <v>0.11764705882352941</v>
      </c>
      <c r="S719" s="115">
        <f t="shared" si="24"/>
        <v>100</v>
      </c>
      <c r="T719" s="115">
        <f t="shared" si="25"/>
        <v>11.76470588235294</v>
      </c>
    </row>
    <row r="720" spans="1:20" x14ac:dyDescent="0.3">
      <c r="A720" s="115" t="s">
        <v>290</v>
      </c>
      <c r="B720" s="115" t="s">
        <v>216</v>
      </c>
      <c r="C720" s="115" t="s">
        <v>103</v>
      </c>
      <c r="D720" s="115" t="s">
        <v>86</v>
      </c>
      <c r="E720" s="115" t="s">
        <v>87</v>
      </c>
      <c r="F720" s="115" t="s">
        <v>87</v>
      </c>
      <c r="G720" s="115">
        <v>1934</v>
      </c>
      <c r="H720" s="115" t="s">
        <v>125</v>
      </c>
      <c r="I720" s="115">
        <v>1.84479215</v>
      </c>
      <c r="J720" s="115" t="s">
        <v>54</v>
      </c>
      <c r="K720" s="115" t="str">
        <f>INDEX(DatosProcesados!$A$1:$BF$101,MATCH(DataBase!A720,DatosProcesados!$A$1:$A$101,0),MATCH(DataBase!J720,DatosProcesados!$A$1:$BF$1,0))</f>
        <v>Si</v>
      </c>
      <c r="L720" s="115" t="str">
        <f>INDEX(Modelo!$A$9:$D$89,MATCH(DataBase!$J720,Modelo!$A$9:$A$89,0),MATCH(DataBase!L$1,Modelo!$A$9:$D$9,0))</f>
        <v xml:space="preserve">Impacto social </v>
      </c>
      <c r="M720" s="115" t="str">
        <f>INDEX(Modelo!$A$9:$D$89,MATCH(DataBase!$J720,Modelo!$A$9:$A$89,0),MATCH(DataBase!M$1,Modelo!$A$9:$D$9,0))</f>
        <v>Pilar 6</v>
      </c>
      <c r="N720" s="115" t="str">
        <f>INDEX(Modelo!$A$9:$D$89,MATCH(DataBase!$J720,Modelo!$A$9:$A$89,0),MATCH(DataBase!N$1,Modelo!$A$9:$D$9,0))</f>
        <v>boolean</v>
      </c>
      <c r="O720" s="115" t="b">
        <f t="array" ref="O720">IF(N720="negativo",INDEX($AD$3:$AG$51,MATCH(1,($B720=$AD$3:$AD$51)*($J720=$AE$3:$AE$51),0),3),IF(N720="positivo",INDEX($AD$55:$AG$109,MATCH(1,($B720=$AD$55:$AD$109)*($J720=$AE$55:$AE$109),0),3)))</f>
        <v>0</v>
      </c>
      <c r="P720" s="115" t="b">
        <f t="array" ref="P720">IF(N720="negativo",INDEX($AD$3:$AG$51,MATCH(1,($B720=$AD$3:$AD$51)*($J720=$AE$3:$AE$51),0),4),IF(N720="positivo",INDEX($AD$55:$AG$109,MATCH(1,($B720=$AD$55:$AD$109)*($J720=$AE$55:$AE$109),0),4)))</f>
        <v>0</v>
      </c>
      <c r="Q720" s="115" t="str">
        <f>VLOOKUP(M720,Modelo!$A$2:$C$7,2,0)</f>
        <v>Impacto Económico, Social y Comunitario</v>
      </c>
      <c r="R720" s="118">
        <f t="array" ref="R720">INDEX(Modelo!$F$1:$H$37,MATCH(1,(DataBase!Q720=Modelo!$G$1:$G$37)*(DataBase!B720=Modelo!$F$1:$F$37),0),3)</f>
        <v>0.10526315789473684</v>
      </c>
      <c r="S720" s="115">
        <f t="shared" si="24"/>
        <v>100</v>
      </c>
      <c r="T720" s="115">
        <f t="shared" si="25"/>
        <v>10.526315789473683</v>
      </c>
    </row>
    <row r="721" spans="1:20" x14ac:dyDescent="0.3">
      <c r="A721" s="115" t="s">
        <v>346</v>
      </c>
      <c r="B721" s="115" t="s">
        <v>313</v>
      </c>
      <c r="C721" s="115" t="s">
        <v>103</v>
      </c>
      <c r="D721" s="115" t="s">
        <v>87</v>
      </c>
      <c r="E721" s="115" t="s">
        <v>87</v>
      </c>
      <c r="F721" s="115" t="s">
        <v>87</v>
      </c>
      <c r="G721" s="115">
        <v>1960</v>
      </c>
      <c r="H721" s="115" t="s">
        <v>177</v>
      </c>
      <c r="I721" s="115">
        <v>4.2128666020000001</v>
      </c>
      <c r="J721" s="115" t="s">
        <v>54</v>
      </c>
      <c r="K721" s="115" t="str">
        <f>INDEX(DatosProcesados!$A$1:$BF$101,MATCH(DataBase!A721,DatosProcesados!$A$1:$A$101,0),MATCH(DataBase!J721,DatosProcesados!$A$1:$BF$1,0))</f>
        <v>No</v>
      </c>
      <c r="L721" s="115" t="str">
        <f>INDEX(Modelo!$A$9:$D$89,MATCH(DataBase!$J721,Modelo!$A$9:$A$89,0),MATCH(DataBase!L$1,Modelo!$A$9:$D$9,0))</f>
        <v xml:space="preserve">Impacto social </v>
      </c>
      <c r="M721" s="115" t="str">
        <f>INDEX(Modelo!$A$9:$D$89,MATCH(DataBase!$J721,Modelo!$A$9:$A$89,0),MATCH(DataBase!M$1,Modelo!$A$9:$D$9,0))</f>
        <v>Pilar 6</v>
      </c>
      <c r="N721" s="115" t="str">
        <f>INDEX(Modelo!$A$9:$D$89,MATCH(DataBase!$J721,Modelo!$A$9:$A$89,0),MATCH(DataBase!N$1,Modelo!$A$9:$D$9,0))</f>
        <v>boolean</v>
      </c>
      <c r="O721" s="115" t="b">
        <f t="array" ref="O721">IF(N721="negativo",INDEX($AD$3:$AG$51,MATCH(1,($B721=$AD$3:$AD$51)*($J721=$AE$3:$AE$51),0),3),IF(N721="positivo",INDEX($AD$55:$AG$109,MATCH(1,($B721=$AD$55:$AD$109)*($J721=$AE$55:$AE$109),0),3)))</f>
        <v>0</v>
      </c>
      <c r="P721" s="115" t="b">
        <f t="array" ref="P721">IF(N721="negativo",INDEX($AD$3:$AG$51,MATCH(1,($B721=$AD$3:$AD$51)*($J721=$AE$3:$AE$51),0),4),IF(N721="positivo",INDEX($AD$55:$AG$109,MATCH(1,($B721=$AD$55:$AD$109)*($J721=$AE$55:$AE$109),0),4)))</f>
        <v>0</v>
      </c>
      <c r="Q721" s="115" t="str">
        <f>VLOOKUP(M721,Modelo!$A$2:$C$7,2,0)</f>
        <v>Impacto Económico, Social y Comunitario</v>
      </c>
      <c r="R721" s="118">
        <f t="array" ref="R721">INDEX(Modelo!$F$1:$H$37,MATCH(1,(DataBase!Q721=Modelo!$G$1:$G$37)*(DataBase!B721=Modelo!$F$1:$F$37),0),3)</f>
        <v>0.11764705882352941</v>
      </c>
      <c r="S721" s="115">
        <f t="shared" si="24"/>
        <v>0</v>
      </c>
      <c r="T721" s="115">
        <f t="shared" si="25"/>
        <v>0</v>
      </c>
    </row>
    <row r="722" spans="1:20" x14ac:dyDescent="0.3">
      <c r="A722" s="115" t="s">
        <v>124</v>
      </c>
      <c r="B722" s="115" t="s">
        <v>84</v>
      </c>
      <c r="C722" s="115" t="s">
        <v>97</v>
      </c>
      <c r="D722" s="115" t="s">
        <v>86</v>
      </c>
      <c r="E722" s="115" t="s">
        <v>86</v>
      </c>
      <c r="F722" s="115" t="s">
        <v>86</v>
      </c>
      <c r="G722" s="115">
        <v>2012</v>
      </c>
      <c r="H722" s="115" t="s">
        <v>125</v>
      </c>
      <c r="I722" s="115">
        <v>9.9777362400000005</v>
      </c>
      <c r="J722" s="115" t="s">
        <v>54</v>
      </c>
      <c r="K722" s="115" t="str">
        <f>INDEX(DatosProcesados!$A$1:$BF$101,MATCH(DataBase!A722,DatosProcesados!$A$1:$A$101,0),MATCH(DataBase!J722,DatosProcesados!$A$1:$BF$1,0))</f>
        <v>Si</v>
      </c>
      <c r="L722" s="115" t="str">
        <f>INDEX(Modelo!$A$9:$D$89,MATCH(DataBase!$J722,Modelo!$A$9:$A$89,0),MATCH(DataBase!L$1,Modelo!$A$9:$D$9,0))</f>
        <v xml:space="preserve">Impacto social </v>
      </c>
      <c r="M722" s="115" t="str">
        <f>INDEX(Modelo!$A$9:$D$89,MATCH(DataBase!$J722,Modelo!$A$9:$A$89,0),MATCH(DataBase!M$1,Modelo!$A$9:$D$9,0))</f>
        <v>Pilar 6</v>
      </c>
      <c r="N722" s="115" t="str">
        <f>INDEX(Modelo!$A$9:$D$89,MATCH(DataBase!$J722,Modelo!$A$9:$A$89,0),MATCH(DataBase!N$1,Modelo!$A$9:$D$9,0))</f>
        <v>boolean</v>
      </c>
      <c r="O722" s="115" t="b">
        <f t="array" ref="O722">IF(N722="negativo",INDEX($AD$3:$AG$51,MATCH(1,($B722=$AD$3:$AD$51)*($J722=$AE$3:$AE$51),0),3),IF(N722="positivo",INDEX($AD$55:$AG$109,MATCH(1,($B722=$AD$55:$AD$109)*($J722=$AE$55:$AE$109),0),3)))</f>
        <v>0</v>
      </c>
      <c r="P722" s="115" t="b">
        <f t="array" ref="P722">IF(N722="negativo",INDEX($AD$3:$AG$51,MATCH(1,($B722=$AD$3:$AD$51)*($J722=$AE$3:$AE$51),0),4),IF(N722="positivo",INDEX($AD$55:$AG$109,MATCH(1,($B722=$AD$55:$AD$109)*($J722=$AE$55:$AE$109),0),4)))</f>
        <v>0</v>
      </c>
      <c r="Q722" s="115" t="str">
        <f>VLOOKUP(M722,Modelo!$A$2:$C$7,2,0)</f>
        <v>Impacto Económico, Social y Comunitario</v>
      </c>
      <c r="R722" s="118">
        <f t="array" ref="R722">INDEX(Modelo!$F$1:$H$37,MATCH(1,(DataBase!Q722=Modelo!$G$1:$G$37)*(DataBase!B722=Modelo!$F$1:$F$37),0),3)</f>
        <v>0.11764705882352941</v>
      </c>
      <c r="S722" s="115">
        <f t="shared" si="24"/>
        <v>100</v>
      </c>
      <c r="T722" s="115">
        <f t="shared" si="25"/>
        <v>11.76470588235294</v>
      </c>
    </row>
    <row r="723" spans="1:20" x14ac:dyDescent="0.3">
      <c r="A723" s="115" t="s">
        <v>414</v>
      </c>
      <c r="B723" s="115" t="s">
        <v>407</v>
      </c>
      <c r="C723" s="115" t="s">
        <v>103</v>
      </c>
      <c r="D723" s="115" t="s">
        <v>86</v>
      </c>
      <c r="E723" s="115" t="s">
        <v>86</v>
      </c>
      <c r="F723" s="115" t="s">
        <v>87</v>
      </c>
      <c r="G723" s="115">
        <v>1976</v>
      </c>
      <c r="H723" s="115" t="s">
        <v>415</v>
      </c>
      <c r="I723" s="115">
        <v>6.0471020830000004</v>
      </c>
      <c r="J723" s="115" t="s">
        <v>54</v>
      </c>
      <c r="K723" s="115" t="str">
        <f>INDEX(DatosProcesados!$A$1:$BF$101,MATCH(DataBase!A723,DatosProcesados!$A$1:$A$101,0),MATCH(DataBase!J723,DatosProcesados!$A$1:$BF$1,0))</f>
        <v>Si</v>
      </c>
      <c r="L723" s="115" t="str">
        <f>INDEX(Modelo!$A$9:$D$89,MATCH(DataBase!$J723,Modelo!$A$9:$A$89,0),MATCH(DataBase!L$1,Modelo!$A$9:$D$9,0))</f>
        <v xml:space="preserve">Impacto social </v>
      </c>
      <c r="M723" s="115" t="str">
        <f>INDEX(Modelo!$A$9:$D$89,MATCH(DataBase!$J723,Modelo!$A$9:$A$89,0),MATCH(DataBase!M$1,Modelo!$A$9:$D$9,0))</f>
        <v>Pilar 6</v>
      </c>
      <c r="N723" s="115" t="str">
        <f>INDEX(Modelo!$A$9:$D$89,MATCH(DataBase!$J723,Modelo!$A$9:$A$89,0),MATCH(DataBase!N$1,Modelo!$A$9:$D$9,0))</f>
        <v>boolean</v>
      </c>
      <c r="O723" s="115" t="b">
        <f t="array" ref="O723">IF(N723="negativo",INDEX($AD$3:$AG$51,MATCH(1,($B723=$AD$3:$AD$51)*($J723=$AE$3:$AE$51),0),3),IF(N723="positivo",INDEX($AD$55:$AG$109,MATCH(1,($B723=$AD$55:$AD$109)*($J723=$AE$55:$AE$109),0),3)))</f>
        <v>0</v>
      </c>
      <c r="P723" s="115" t="b">
        <f t="array" ref="P723">IF(N723="negativo",INDEX($AD$3:$AG$51,MATCH(1,($B723=$AD$3:$AD$51)*($J723=$AE$3:$AE$51),0),4),IF(N723="positivo",INDEX($AD$55:$AG$109,MATCH(1,($B723=$AD$55:$AD$109)*($J723=$AE$55:$AE$109),0),4)))</f>
        <v>0</v>
      </c>
      <c r="Q723" s="115" t="str">
        <f>VLOOKUP(M723,Modelo!$A$2:$C$7,2,0)</f>
        <v>Impacto Económico, Social y Comunitario</v>
      </c>
      <c r="R723" s="118">
        <f t="array" ref="R723">INDEX(Modelo!$F$1:$H$37,MATCH(1,(DataBase!Q723=Modelo!$G$1:$G$37)*(DataBase!B723=Modelo!$F$1:$F$37),0),3)</f>
        <v>0.15384615384615385</v>
      </c>
      <c r="S723" s="115">
        <f t="shared" si="24"/>
        <v>100</v>
      </c>
      <c r="T723" s="115">
        <f t="shared" si="25"/>
        <v>15.384615384615385</v>
      </c>
    </row>
    <row r="724" spans="1:20" x14ac:dyDescent="0.3">
      <c r="A724" s="115" t="s">
        <v>337</v>
      </c>
      <c r="B724" s="115" t="s">
        <v>313</v>
      </c>
      <c r="C724" s="115" t="s">
        <v>103</v>
      </c>
      <c r="D724" s="115" t="s">
        <v>86</v>
      </c>
      <c r="E724" s="115" t="s">
        <v>86</v>
      </c>
      <c r="F724" s="115" t="s">
        <v>87</v>
      </c>
      <c r="G724" s="115">
        <v>1879</v>
      </c>
      <c r="H724" s="115" t="s">
        <v>244</v>
      </c>
      <c r="I724" s="115">
        <v>5.8689859999999996</v>
      </c>
      <c r="J724" s="115" t="s">
        <v>54</v>
      </c>
      <c r="K724" s="115" t="str">
        <f>INDEX(DatosProcesados!$A$1:$BF$101,MATCH(DataBase!A724,DatosProcesados!$A$1:$A$101,0),MATCH(DataBase!J724,DatosProcesados!$A$1:$BF$1,0))</f>
        <v>No</v>
      </c>
      <c r="L724" s="115" t="str">
        <f>INDEX(Modelo!$A$9:$D$89,MATCH(DataBase!$J724,Modelo!$A$9:$A$89,0),MATCH(DataBase!L$1,Modelo!$A$9:$D$9,0))</f>
        <v xml:space="preserve">Impacto social </v>
      </c>
      <c r="M724" s="115" t="str">
        <f>INDEX(Modelo!$A$9:$D$89,MATCH(DataBase!$J724,Modelo!$A$9:$A$89,0),MATCH(DataBase!M$1,Modelo!$A$9:$D$9,0))</f>
        <v>Pilar 6</v>
      </c>
      <c r="N724" s="115" t="str">
        <f>INDEX(Modelo!$A$9:$D$89,MATCH(DataBase!$J724,Modelo!$A$9:$A$89,0),MATCH(DataBase!N$1,Modelo!$A$9:$D$9,0))</f>
        <v>boolean</v>
      </c>
      <c r="O724" s="115" t="b">
        <f t="array" ref="O724">IF(N724="negativo",INDEX($AD$3:$AG$51,MATCH(1,($B724=$AD$3:$AD$51)*($J724=$AE$3:$AE$51),0),3),IF(N724="positivo",INDEX($AD$55:$AG$109,MATCH(1,($B724=$AD$55:$AD$109)*($J724=$AE$55:$AE$109),0),3)))</f>
        <v>0</v>
      </c>
      <c r="P724" s="115" t="b">
        <f t="array" ref="P724">IF(N724="negativo",INDEX($AD$3:$AG$51,MATCH(1,($B724=$AD$3:$AD$51)*($J724=$AE$3:$AE$51),0),4),IF(N724="positivo",INDEX($AD$55:$AG$109,MATCH(1,($B724=$AD$55:$AD$109)*($J724=$AE$55:$AE$109),0),4)))</f>
        <v>0</v>
      </c>
      <c r="Q724" s="115" t="str">
        <f>VLOOKUP(M724,Modelo!$A$2:$C$7,2,0)</f>
        <v>Impacto Económico, Social y Comunitario</v>
      </c>
      <c r="R724" s="118">
        <f t="array" ref="R724">INDEX(Modelo!$F$1:$H$37,MATCH(1,(DataBase!Q724=Modelo!$G$1:$G$37)*(DataBase!B724=Modelo!$F$1:$F$37),0),3)</f>
        <v>0.11764705882352941</v>
      </c>
      <c r="S724" s="115">
        <f t="shared" si="24"/>
        <v>0</v>
      </c>
      <c r="T724" s="115">
        <f t="shared" si="25"/>
        <v>0</v>
      </c>
    </row>
    <row r="725" spans="1:20" x14ac:dyDescent="0.3">
      <c r="A725" s="115" t="s">
        <v>373</v>
      </c>
      <c r="B725" s="115" t="s">
        <v>313</v>
      </c>
      <c r="C725" s="115" t="s">
        <v>103</v>
      </c>
      <c r="D725" s="115" t="s">
        <v>87</v>
      </c>
      <c r="E725" s="115" t="s">
        <v>86</v>
      </c>
      <c r="F725" s="115" t="s">
        <v>86</v>
      </c>
      <c r="G725" s="115">
        <v>1997</v>
      </c>
      <c r="H725" s="115" t="s">
        <v>125</v>
      </c>
      <c r="I725" s="115">
        <v>1.9766409730000001</v>
      </c>
      <c r="J725" s="115" t="s">
        <v>54</v>
      </c>
      <c r="K725" s="115">
        <f>INDEX(DatosProcesados!$A$1:$BF$101,MATCH(DataBase!A725,DatosProcesados!$A$1:$A$101,0),MATCH(DataBase!J725,DatosProcesados!$A$1:$BF$1,0))</f>
        <v>0</v>
      </c>
      <c r="L725" s="115" t="str">
        <f>INDEX(Modelo!$A$9:$D$89,MATCH(DataBase!$J725,Modelo!$A$9:$A$89,0),MATCH(DataBase!L$1,Modelo!$A$9:$D$9,0))</f>
        <v xml:space="preserve">Impacto social </v>
      </c>
      <c r="M725" s="115" t="str">
        <f>INDEX(Modelo!$A$9:$D$89,MATCH(DataBase!$J725,Modelo!$A$9:$A$89,0),MATCH(DataBase!M$1,Modelo!$A$9:$D$9,0))</f>
        <v>Pilar 6</v>
      </c>
      <c r="N725" s="115" t="str">
        <f>INDEX(Modelo!$A$9:$D$89,MATCH(DataBase!$J725,Modelo!$A$9:$A$89,0),MATCH(DataBase!N$1,Modelo!$A$9:$D$9,0))</f>
        <v>boolean</v>
      </c>
      <c r="O725" s="115" t="b">
        <f t="array" ref="O725">IF(N725="negativo",INDEX($AD$3:$AG$51,MATCH(1,($B725=$AD$3:$AD$51)*($J725=$AE$3:$AE$51),0),3),IF(N725="positivo",INDEX($AD$55:$AG$109,MATCH(1,($B725=$AD$55:$AD$109)*($J725=$AE$55:$AE$109),0),3)))</f>
        <v>0</v>
      </c>
      <c r="P725" s="115" t="b">
        <f t="array" ref="P725">IF(N725="negativo",INDEX($AD$3:$AG$51,MATCH(1,($B725=$AD$3:$AD$51)*($J725=$AE$3:$AE$51),0),4),IF(N725="positivo",INDEX($AD$55:$AG$109,MATCH(1,($B725=$AD$55:$AD$109)*($J725=$AE$55:$AE$109),0),4)))</f>
        <v>0</v>
      </c>
      <c r="Q725" s="115" t="str">
        <f>VLOOKUP(M725,Modelo!$A$2:$C$7,2,0)</f>
        <v>Impacto Económico, Social y Comunitario</v>
      </c>
      <c r="R725" s="118">
        <f t="array" ref="R725">INDEX(Modelo!$F$1:$H$37,MATCH(1,(DataBase!Q725=Modelo!$G$1:$G$37)*(DataBase!B725=Modelo!$F$1:$F$37),0),3)</f>
        <v>0.11764705882352941</v>
      </c>
      <c r="S725" s="115">
        <f t="shared" si="24"/>
        <v>0</v>
      </c>
      <c r="T725" s="115">
        <f t="shared" si="25"/>
        <v>0</v>
      </c>
    </row>
    <row r="726" spans="1:20" x14ac:dyDescent="0.3">
      <c r="A726" s="115" t="s">
        <v>102</v>
      </c>
      <c r="B726" s="115" t="s">
        <v>84</v>
      </c>
      <c r="C726" s="115" t="s">
        <v>103</v>
      </c>
      <c r="D726" s="115" t="s">
        <v>86</v>
      </c>
      <c r="E726" s="115" t="s">
        <v>86</v>
      </c>
      <c r="F726" s="115" t="s">
        <v>87</v>
      </c>
      <c r="G726" s="115">
        <v>2003</v>
      </c>
      <c r="H726" s="115" t="s">
        <v>104</v>
      </c>
      <c r="I726" s="115">
        <v>15.602099798999999</v>
      </c>
      <c r="J726" s="115" t="s">
        <v>54</v>
      </c>
      <c r="K726" s="115" t="str">
        <f>INDEX(DatosProcesados!$A$1:$BF$101,MATCH(DataBase!A726,DatosProcesados!$A$1:$A$101,0),MATCH(DataBase!J726,DatosProcesados!$A$1:$BF$1,0))</f>
        <v>Si</v>
      </c>
      <c r="L726" s="115" t="str">
        <f>INDEX(Modelo!$A$9:$D$89,MATCH(DataBase!$J726,Modelo!$A$9:$A$89,0),MATCH(DataBase!L$1,Modelo!$A$9:$D$9,0))</f>
        <v xml:space="preserve">Impacto social </v>
      </c>
      <c r="M726" s="115" t="str">
        <f>INDEX(Modelo!$A$9:$D$89,MATCH(DataBase!$J726,Modelo!$A$9:$A$89,0),MATCH(DataBase!M$1,Modelo!$A$9:$D$9,0))</f>
        <v>Pilar 6</v>
      </c>
      <c r="N726" s="115" t="str">
        <f>INDEX(Modelo!$A$9:$D$89,MATCH(DataBase!$J726,Modelo!$A$9:$A$89,0),MATCH(DataBase!N$1,Modelo!$A$9:$D$9,0))</f>
        <v>boolean</v>
      </c>
      <c r="O726" s="115" t="b">
        <f t="array" ref="O726">IF(N726="negativo",INDEX($AD$3:$AG$51,MATCH(1,($B726=$AD$3:$AD$51)*($J726=$AE$3:$AE$51),0),3),IF(N726="positivo",INDEX($AD$55:$AG$109,MATCH(1,($B726=$AD$55:$AD$109)*($J726=$AE$55:$AE$109),0),3)))</f>
        <v>0</v>
      </c>
      <c r="P726" s="115" t="b">
        <f t="array" ref="P726">IF(N726="negativo",INDEX($AD$3:$AG$51,MATCH(1,($B726=$AD$3:$AD$51)*($J726=$AE$3:$AE$51),0),4),IF(N726="positivo",INDEX($AD$55:$AG$109,MATCH(1,($B726=$AD$55:$AD$109)*($J726=$AE$55:$AE$109),0),4)))</f>
        <v>0</v>
      </c>
      <c r="Q726" s="115" t="str">
        <f>VLOOKUP(M726,Modelo!$A$2:$C$7,2,0)</f>
        <v>Impacto Económico, Social y Comunitario</v>
      </c>
      <c r="R726" s="118">
        <f t="array" ref="R726">INDEX(Modelo!$F$1:$H$37,MATCH(1,(DataBase!Q726=Modelo!$G$1:$G$37)*(DataBase!B726=Modelo!$F$1:$F$37),0),3)</f>
        <v>0.11764705882352941</v>
      </c>
      <c r="S726" s="115">
        <f t="shared" si="24"/>
        <v>100</v>
      </c>
      <c r="T726" s="115">
        <f t="shared" si="25"/>
        <v>11.76470588235294</v>
      </c>
    </row>
    <row r="727" spans="1:20" x14ac:dyDescent="0.3">
      <c r="A727" s="115" t="s">
        <v>228</v>
      </c>
      <c r="B727" s="115" t="s">
        <v>216</v>
      </c>
      <c r="C727" s="115" t="s">
        <v>97</v>
      </c>
      <c r="D727" s="115" t="s">
        <v>86</v>
      </c>
      <c r="E727" s="115" t="s">
        <v>87</v>
      </c>
      <c r="F727" s="115" t="s">
        <v>87</v>
      </c>
      <c r="G727" s="115">
        <v>1991</v>
      </c>
      <c r="H727" s="115" t="s">
        <v>229</v>
      </c>
      <c r="I727" s="115">
        <v>5.1614047279999999</v>
      </c>
      <c r="J727" s="115" t="s">
        <v>54</v>
      </c>
      <c r="K727" s="115" t="str">
        <f>INDEX(DatosProcesados!$A$1:$BF$101,MATCH(DataBase!A727,DatosProcesados!$A$1:$A$101,0),MATCH(DataBase!J727,DatosProcesados!$A$1:$BF$1,0))</f>
        <v>Si</v>
      </c>
      <c r="L727" s="115" t="str">
        <f>INDEX(Modelo!$A$9:$D$89,MATCH(DataBase!$J727,Modelo!$A$9:$A$89,0),MATCH(DataBase!L$1,Modelo!$A$9:$D$9,0))</f>
        <v xml:space="preserve">Impacto social </v>
      </c>
      <c r="M727" s="115" t="str">
        <f>INDEX(Modelo!$A$9:$D$89,MATCH(DataBase!$J727,Modelo!$A$9:$A$89,0),MATCH(DataBase!M$1,Modelo!$A$9:$D$9,0))</f>
        <v>Pilar 6</v>
      </c>
      <c r="N727" s="115" t="str">
        <f>INDEX(Modelo!$A$9:$D$89,MATCH(DataBase!$J727,Modelo!$A$9:$A$89,0),MATCH(DataBase!N$1,Modelo!$A$9:$D$9,0))</f>
        <v>boolean</v>
      </c>
      <c r="O727" s="115" t="b">
        <f t="array" ref="O727">IF(N727="negativo",INDEX($AD$3:$AG$51,MATCH(1,($B727=$AD$3:$AD$51)*($J727=$AE$3:$AE$51),0),3),IF(N727="positivo",INDEX($AD$55:$AG$109,MATCH(1,($B727=$AD$55:$AD$109)*($J727=$AE$55:$AE$109),0),3)))</f>
        <v>0</v>
      </c>
      <c r="P727" s="115" t="b">
        <f t="array" ref="P727">IF(N727="negativo",INDEX($AD$3:$AG$51,MATCH(1,($B727=$AD$3:$AD$51)*($J727=$AE$3:$AE$51),0),4),IF(N727="positivo",INDEX($AD$55:$AG$109,MATCH(1,($B727=$AD$55:$AD$109)*($J727=$AE$55:$AE$109),0),4)))</f>
        <v>0</v>
      </c>
      <c r="Q727" s="115" t="str">
        <f>VLOOKUP(M727,Modelo!$A$2:$C$7,2,0)</f>
        <v>Impacto Económico, Social y Comunitario</v>
      </c>
      <c r="R727" s="118">
        <f t="array" ref="R727">INDEX(Modelo!$F$1:$H$37,MATCH(1,(DataBase!Q727=Modelo!$G$1:$G$37)*(DataBase!B727=Modelo!$F$1:$F$37),0),3)</f>
        <v>0.10526315789473684</v>
      </c>
      <c r="S727" s="115">
        <f t="shared" si="24"/>
        <v>100</v>
      </c>
      <c r="T727" s="115">
        <f t="shared" si="25"/>
        <v>10.526315789473683</v>
      </c>
    </row>
    <row r="728" spans="1:20" x14ac:dyDescent="0.3">
      <c r="A728" s="115" t="s">
        <v>261</v>
      </c>
      <c r="B728" s="115" t="s">
        <v>216</v>
      </c>
      <c r="C728" s="115" t="s">
        <v>103</v>
      </c>
      <c r="D728" s="115" t="s">
        <v>86</v>
      </c>
      <c r="E728" s="115" t="s">
        <v>87</v>
      </c>
      <c r="F728" s="115" t="s">
        <v>87</v>
      </c>
      <c r="G728" s="115">
        <v>1806</v>
      </c>
      <c r="H728" s="115" t="s">
        <v>244</v>
      </c>
      <c r="I728" s="115">
        <v>2.382092359</v>
      </c>
      <c r="J728" s="115" t="s">
        <v>54</v>
      </c>
      <c r="K728" s="115" t="str">
        <f>INDEX(DatosProcesados!$A$1:$BF$101,MATCH(DataBase!A728,DatosProcesados!$A$1:$A$101,0),MATCH(DataBase!J728,DatosProcesados!$A$1:$BF$1,0))</f>
        <v>Si</v>
      </c>
      <c r="L728" s="115" t="str">
        <f>INDEX(Modelo!$A$9:$D$89,MATCH(DataBase!$J728,Modelo!$A$9:$A$89,0),MATCH(DataBase!L$1,Modelo!$A$9:$D$9,0))</f>
        <v xml:space="preserve">Impacto social </v>
      </c>
      <c r="M728" s="115" t="str">
        <f>INDEX(Modelo!$A$9:$D$89,MATCH(DataBase!$J728,Modelo!$A$9:$A$89,0),MATCH(DataBase!M$1,Modelo!$A$9:$D$9,0))</f>
        <v>Pilar 6</v>
      </c>
      <c r="N728" s="115" t="str">
        <f>INDEX(Modelo!$A$9:$D$89,MATCH(DataBase!$J728,Modelo!$A$9:$A$89,0),MATCH(DataBase!N$1,Modelo!$A$9:$D$9,0))</f>
        <v>boolean</v>
      </c>
      <c r="O728" s="115" t="b">
        <f t="array" ref="O728">IF(N728="negativo",INDEX($AD$3:$AG$51,MATCH(1,($B728=$AD$3:$AD$51)*($J728=$AE$3:$AE$51),0),3),IF(N728="positivo",INDEX($AD$55:$AG$109,MATCH(1,($B728=$AD$55:$AD$109)*($J728=$AE$55:$AE$109),0),3)))</f>
        <v>0</v>
      </c>
      <c r="P728" s="115" t="b">
        <f t="array" ref="P728">IF(N728="negativo",INDEX($AD$3:$AG$51,MATCH(1,($B728=$AD$3:$AD$51)*($J728=$AE$3:$AE$51),0),4),IF(N728="positivo",INDEX($AD$55:$AG$109,MATCH(1,($B728=$AD$55:$AD$109)*($J728=$AE$55:$AE$109),0),4)))</f>
        <v>0</v>
      </c>
      <c r="Q728" s="115" t="str">
        <f>VLOOKUP(M728,Modelo!$A$2:$C$7,2,0)</f>
        <v>Impacto Económico, Social y Comunitario</v>
      </c>
      <c r="R728" s="118">
        <f t="array" ref="R728">INDEX(Modelo!$F$1:$H$37,MATCH(1,(DataBase!Q728=Modelo!$G$1:$G$37)*(DataBase!B728=Modelo!$F$1:$F$37),0),3)</f>
        <v>0.10526315789473684</v>
      </c>
      <c r="S728" s="115">
        <f t="shared" si="24"/>
        <v>100</v>
      </c>
      <c r="T728" s="115">
        <f t="shared" si="25"/>
        <v>10.526315789473683</v>
      </c>
    </row>
    <row r="729" spans="1:20" x14ac:dyDescent="0.3">
      <c r="A729" s="115" t="s">
        <v>269</v>
      </c>
      <c r="B729" s="115" t="s">
        <v>216</v>
      </c>
      <c r="C729" s="115" t="s">
        <v>103</v>
      </c>
      <c r="D729" s="115" t="s">
        <v>87</v>
      </c>
      <c r="E729" s="115" t="s">
        <v>87</v>
      </c>
      <c r="F729" s="115" t="s">
        <v>87</v>
      </c>
      <c r="G729" s="115">
        <v>1932</v>
      </c>
      <c r="H729" s="115" t="s">
        <v>125</v>
      </c>
      <c r="I729" s="115">
        <v>2.1928266769999998</v>
      </c>
      <c r="J729" s="115" t="s">
        <v>54</v>
      </c>
      <c r="K729" s="115" t="str">
        <f>INDEX(DatosProcesados!$A$1:$BF$101,MATCH(DataBase!A729,DatosProcesados!$A$1:$A$101,0),MATCH(DataBase!J729,DatosProcesados!$A$1:$BF$1,0))</f>
        <v>Si</v>
      </c>
      <c r="L729" s="115" t="str">
        <f>INDEX(Modelo!$A$9:$D$89,MATCH(DataBase!$J729,Modelo!$A$9:$A$89,0),MATCH(DataBase!L$1,Modelo!$A$9:$D$9,0))</f>
        <v xml:space="preserve">Impacto social </v>
      </c>
      <c r="M729" s="115" t="str">
        <f>INDEX(Modelo!$A$9:$D$89,MATCH(DataBase!$J729,Modelo!$A$9:$A$89,0),MATCH(DataBase!M$1,Modelo!$A$9:$D$9,0))</f>
        <v>Pilar 6</v>
      </c>
      <c r="N729" s="115" t="str">
        <f>INDEX(Modelo!$A$9:$D$89,MATCH(DataBase!$J729,Modelo!$A$9:$A$89,0),MATCH(DataBase!N$1,Modelo!$A$9:$D$9,0))</f>
        <v>boolean</v>
      </c>
      <c r="O729" s="115" t="b">
        <f t="array" ref="O729">IF(N729="negativo",INDEX($AD$3:$AG$51,MATCH(1,($B729=$AD$3:$AD$51)*($J729=$AE$3:$AE$51),0),3),IF(N729="positivo",INDEX($AD$55:$AG$109,MATCH(1,($B729=$AD$55:$AD$109)*($J729=$AE$55:$AE$109),0),3)))</f>
        <v>0</v>
      </c>
      <c r="P729" s="115" t="b">
        <f t="array" ref="P729">IF(N729="negativo",INDEX($AD$3:$AG$51,MATCH(1,($B729=$AD$3:$AD$51)*($J729=$AE$3:$AE$51),0),4),IF(N729="positivo",INDEX($AD$55:$AG$109,MATCH(1,($B729=$AD$55:$AD$109)*($J729=$AE$55:$AE$109),0),4)))</f>
        <v>0</v>
      </c>
      <c r="Q729" s="115" t="str">
        <f>VLOOKUP(M729,Modelo!$A$2:$C$7,2,0)</f>
        <v>Impacto Económico, Social y Comunitario</v>
      </c>
      <c r="R729" s="118">
        <f t="array" ref="R729">INDEX(Modelo!$F$1:$H$37,MATCH(1,(DataBase!Q729=Modelo!$G$1:$G$37)*(DataBase!B729=Modelo!$F$1:$F$37),0),3)</f>
        <v>0.10526315789473684</v>
      </c>
      <c r="S729" s="115">
        <f t="shared" si="24"/>
        <v>100</v>
      </c>
      <c r="T729" s="115">
        <f t="shared" si="25"/>
        <v>10.526315789473683</v>
      </c>
    </row>
    <row r="730" spans="1:20" x14ac:dyDescent="0.3">
      <c r="A730" s="115" t="s">
        <v>285</v>
      </c>
      <c r="B730" s="115" t="s">
        <v>216</v>
      </c>
      <c r="C730" s="115" t="s">
        <v>103</v>
      </c>
      <c r="D730" s="115" t="s">
        <v>86</v>
      </c>
      <c r="E730" s="115" t="s">
        <v>86</v>
      </c>
      <c r="F730" s="115" t="s">
        <v>86</v>
      </c>
      <c r="G730" s="115">
        <v>1920</v>
      </c>
      <c r="H730" s="115" t="s">
        <v>125</v>
      </c>
      <c r="I730" s="115">
        <v>1.9433909700000001</v>
      </c>
      <c r="J730" s="115" t="s">
        <v>54</v>
      </c>
      <c r="K730" s="115" t="str">
        <f>INDEX(DatosProcesados!$A$1:$BF$101,MATCH(DataBase!A730,DatosProcesados!$A$1:$A$101,0),MATCH(DataBase!J730,DatosProcesados!$A$1:$BF$1,0))</f>
        <v>Si</v>
      </c>
      <c r="L730" s="115" t="str">
        <f>INDEX(Modelo!$A$9:$D$89,MATCH(DataBase!$J730,Modelo!$A$9:$A$89,0),MATCH(DataBase!L$1,Modelo!$A$9:$D$9,0))</f>
        <v xml:space="preserve">Impacto social </v>
      </c>
      <c r="M730" s="115" t="str">
        <f>INDEX(Modelo!$A$9:$D$89,MATCH(DataBase!$J730,Modelo!$A$9:$A$89,0),MATCH(DataBase!M$1,Modelo!$A$9:$D$9,0))</f>
        <v>Pilar 6</v>
      </c>
      <c r="N730" s="115" t="str">
        <f>INDEX(Modelo!$A$9:$D$89,MATCH(DataBase!$J730,Modelo!$A$9:$A$89,0),MATCH(DataBase!N$1,Modelo!$A$9:$D$9,0))</f>
        <v>boolean</v>
      </c>
      <c r="O730" s="115" t="b">
        <f t="array" ref="O730">IF(N730="negativo",INDEX($AD$3:$AG$51,MATCH(1,($B730=$AD$3:$AD$51)*($J730=$AE$3:$AE$51),0),3),IF(N730="positivo",INDEX($AD$55:$AG$109,MATCH(1,($B730=$AD$55:$AD$109)*($J730=$AE$55:$AE$109),0),3)))</f>
        <v>0</v>
      </c>
      <c r="P730" s="115" t="b">
        <f t="array" ref="P730">IF(N730="negativo",INDEX($AD$3:$AG$51,MATCH(1,($B730=$AD$3:$AD$51)*($J730=$AE$3:$AE$51),0),4),IF(N730="positivo",INDEX($AD$55:$AG$109,MATCH(1,($B730=$AD$55:$AD$109)*($J730=$AE$55:$AE$109),0),4)))</f>
        <v>0</v>
      </c>
      <c r="Q730" s="115" t="str">
        <f>VLOOKUP(M730,Modelo!$A$2:$C$7,2,0)</f>
        <v>Impacto Económico, Social y Comunitario</v>
      </c>
      <c r="R730" s="118">
        <f t="array" ref="R730">INDEX(Modelo!$F$1:$H$37,MATCH(1,(DataBase!Q730=Modelo!$G$1:$G$37)*(DataBase!B730=Modelo!$F$1:$F$37),0),3)</f>
        <v>0.10526315789473684</v>
      </c>
      <c r="S730" s="115">
        <f t="shared" si="24"/>
        <v>100</v>
      </c>
      <c r="T730" s="115">
        <f t="shared" si="25"/>
        <v>10.526315789473683</v>
      </c>
    </row>
    <row r="731" spans="1:20" x14ac:dyDescent="0.3">
      <c r="A731" s="115" t="s">
        <v>395</v>
      </c>
      <c r="B731" s="115" t="s">
        <v>379</v>
      </c>
      <c r="C731" s="115" t="s">
        <v>103</v>
      </c>
      <c r="D731" s="115" t="s">
        <v>86</v>
      </c>
      <c r="E731" s="115" t="s">
        <v>86</v>
      </c>
      <c r="F731" s="115" t="s">
        <v>86</v>
      </c>
      <c r="G731" s="115">
        <v>2015</v>
      </c>
      <c r="H731" s="115" t="s">
        <v>125</v>
      </c>
      <c r="I731" s="115">
        <v>0.76762142099999997</v>
      </c>
      <c r="J731" s="115" t="s">
        <v>54</v>
      </c>
      <c r="K731" s="115" t="str">
        <f>INDEX(DatosProcesados!$A$1:$BF$101,MATCH(DataBase!A731,DatosProcesados!$A$1:$A$101,0),MATCH(DataBase!J731,DatosProcesados!$A$1:$BF$1,0))</f>
        <v>Si</v>
      </c>
      <c r="L731" s="115" t="str">
        <f>INDEX(Modelo!$A$9:$D$89,MATCH(DataBase!$J731,Modelo!$A$9:$A$89,0),MATCH(DataBase!L$1,Modelo!$A$9:$D$9,0))</f>
        <v xml:space="preserve">Impacto social </v>
      </c>
      <c r="M731" s="115" t="str">
        <f>INDEX(Modelo!$A$9:$D$89,MATCH(DataBase!$J731,Modelo!$A$9:$A$89,0),MATCH(DataBase!M$1,Modelo!$A$9:$D$9,0))</f>
        <v>Pilar 6</v>
      </c>
      <c r="N731" s="115" t="str">
        <f>INDEX(Modelo!$A$9:$D$89,MATCH(DataBase!$J731,Modelo!$A$9:$A$89,0),MATCH(DataBase!N$1,Modelo!$A$9:$D$9,0))</f>
        <v>boolean</v>
      </c>
      <c r="O731" s="115" t="b">
        <f t="array" ref="O731">IF(N731="negativo",INDEX($AD$3:$AG$51,MATCH(1,($B731=$AD$3:$AD$51)*($J731=$AE$3:$AE$51),0),3),IF(N731="positivo",INDEX($AD$55:$AG$109,MATCH(1,($B731=$AD$55:$AD$109)*($J731=$AE$55:$AE$109),0),3)))</f>
        <v>0</v>
      </c>
      <c r="P731" s="115" t="b">
        <f t="array" ref="P731">IF(N731="negativo",INDEX($AD$3:$AG$51,MATCH(1,($B731=$AD$3:$AD$51)*($J731=$AE$3:$AE$51),0),4),IF(N731="positivo",INDEX($AD$55:$AG$109,MATCH(1,($B731=$AD$55:$AD$109)*($J731=$AE$55:$AE$109),0),4)))</f>
        <v>0</v>
      </c>
      <c r="Q731" s="115" t="str">
        <f>VLOOKUP(M731,Modelo!$A$2:$C$7,2,0)</f>
        <v>Impacto Económico, Social y Comunitario</v>
      </c>
      <c r="R731" s="118">
        <f t="array" ref="R731">INDEX(Modelo!$F$1:$H$37,MATCH(1,(DataBase!Q731=Modelo!$G$1:$G$37)*(DataBase!B731=Modelo!$F$1:$F$37),0),3)</f>
        <v>0.14285714285714285</v>
      </c>
      <c r="S731" s="115">
        <f t="shared" si="24"/>
        <v>100</v>
      </c>
      <c r="T731" s="115">
        <f t="shared" si="25"/>
        <v>14.285714285714285</v>
      </c>
    </row>
    <row r="732" spans="1:20" x14ac:dyDescent="0.3">
      <c r="A732" s="115" t="s">
        <v>402</v>
      </c>
      <c r="B732" s="115" t="s">
        <v>379</v>
      </c>
      <c r="C732" s="115" t="s">
        <v>103</v>
      </c>
      <c r="D732" s="115" t="s">
        <v>86</v>
      </c>
      <c r="E732" s="115" t="s">
        <v>87</v>
      </c>
      <c r="F732" s="115" t="s">
        <v>87</v>
      </c>
      <c r="G732" s="115">
        <v>1961</v>
      </c>
      <c r="H732" s="115" t="s">
        <v>125</v>
      </c>
      <c r="I732" s="115">
        <v>0.498844856</v>
      </c>
      <c r="J732" s="115" t="s">
        <v>54</v>
      </c>
      <c r="K732" s="115" t="str">
        <f>INDEX(DatosProcesados!$A$1:$BF$101,MATCH(DataBase!A732,DatosProcesados!$A$1:$A$101,0),MATCH(DataBase!J732,DatosProcesados!$A$1:$BF$1,0))</f>
        <v>No</v>
      </c>
      <c r="L732" s="115" t="str">
        <f>INDEX(Modelo!$A$9:$D$89,MATCH(DataBase!$J732,Modelo!$A$9:$A$89,0),MATCH(DataBase!L$1,Modelo!$A$9:$D$9,0))</f>
        <v xml:space="preserve">Impacto social </v>
      </c>
      <c r="M732" s="115" t="str">
        <f>INDEX(Modelo!$A$9:$D$89,MATCH(DataBase!$J732,Modelo!$A$9:$A$89,0),MATCH(DataBase!M$1,Modelo!$A$9:$D$9,0))</f>
        <v>Pilar 6</v>
      </c>
      <c r="N732" s="115" t="str">
        <f>INDEX(Modelo!$A$9:$D$89,MATCH(DataBase!$J732,Modelo!$A$9:$A$89,0),MATCH(DataBase!N$1,Modelo!$A$9:$D$9,0))</f>
        <v>boolean</v>
      </c>
      <c r="O732" s="115" t="b">
        <f t="array" ref="O732">IF(N732="negativo",INDEX($AD$3:$AG$51,MATCH(1,($B732=$AD$3:$AD$51)*($J732=$AE$3:$AE$51),0),3),IF(N732="positivo",INDEX($AD$55:$AG$109,MATCH(1,($B732=$AD$55:$AD$109)*($J732=$AE$55:$AE$109),0),3)))</f>
        <v>0</v>
      </c>
      <c r="P732" s="115" t="b">
        <f t="array" ref="P732">IF(N732="negativo",INDEX($AD$3:$AG$51,MATCH(1,($B732=$AD$3:$AD$51)*($J732=$AE$3:$AE$51),0),4),IF(N732="positivo",INDEX($AD$55:$AG$109,MATCH(1,($B732=$AD$55:$AD$109)*($J732=$AE$55:$AE$109),0),4)))</f>
        <v>0</v>
      </c>
      <c r="Q732" s="115" t="str">
        <f>VLOOKUP(M732,Modelo!$A$2:$C$7,2,0)</f>
        <v>Impacto Económico, Social y Comunitario</v>
      </c>
      <c r="R732" s="118">
        <f t="array" ref="R732">INDEX(Modelo!$F$1:$H$37,MATCH(1,(DataBase!Q732=Modelo!$G$1:$G$37)*(DataBase!B732=Modelo!$F$1:$F$37),0),3)</f>
        <v>0.14285714285714285</v>
      </c>
      <c r="S732" s="115">
        <f t="shared" si="24"/>
        <v>0</v>
      </c>
      <c r="T732" s="115">
        <f t="shared" si="25"/>
        <v>0</v>
      </c>
    </row>
    <row r="733" spans="1:20" x14ac:dyDescent="0.3">
      <c r="A733" s="115" t="s">
        <v>389</v>
      </c>
      <c r="B733" s="115" t="s">
        <v>379</v>
      </c>
      <c r="C733" s="115" t="s">
        <v>103</v>
      </c>
      <c r="D733" s="115" t="s">
        <v>86</v>
      </c>
      <c r="E733" s="115" t="s">
        <v>87</v>
      </c>
      <c r="F733" s="115" t="s">
        <v>87</v>
      </c>
      <c r="G733" s="115">
        <v>1979</v>
      </c>
      <c r="H733" s="115" t="s">
        <v>125</v>
      </c>
      <c r="I733" s="115">
        <v>1.189537155</v>
      </c>
      <c r="J733" s="115" t="s">
        <v>54</v>
      </c>
      <c r="K733" s="115" t="str">
        <f>INDEX(DatosProcesados!$A$1:$BF$101,MATCH(DataBase!A733,DatosProcesados!$A$1:$A$101,0),MATCH(DataBase!J733,DatosProcesados!$A$1:$BF$1,0))</f>
        <v>Si</v>
      </c>
      <c r="L733" s="115" t="str">
        <f>INDEX(Modelo!$A$9:$D$89,MATCH(DataBase!$J733,Modelo!$A$9:$A$89,0),MATCH(DataBase!L$1,Modelo!$A$9:$D$9,0))</f>
        <v xml:space="preserve">Impacto social </v>
      </c>
      <c r="M733" s="115" t="str">
        <f>INDEX(Modelo!$A$9:$D$89,MATCH(DataBase!$J733,Modelo!$A$9:$A$89,0),MATCH(DataBase!M$1,Modelo!$A$9:$D$9,0))</f>
        <v>Pilar 6</v>
      </c>
      <c r="N733" s="115" t="str">
        <f>INDEX(Modelo!$A$9:$D$89,MATCH(DataBase!$J733,Modelo!$A$9:$A$89,0),MATCH(DataBase!N$1,Modelo!$A$9:$D$9,0))</f>
        <v>boolean</v>
      </c>
      <c r="O733" s="115" t="b">
        <f t="array" ref="O733">IF(N733="negativo",INDEX($AD$3:$AG$51,MATCH(1,($B733=$AD$3:$AD$51)*($J733=$AE$3:$AE$51),0),3),IF(N733="positivo",INDEX($AD$55:$AG$109,MATCH(1,($B733=$AD$55:$AD$109)*($J733=$AE$55:$AE$109),0),3)))</f>
        <v>0</v>
      </c>
      <c r="P733" s="115" t="b">
        <f t="array" ref="P733">IF(N733="negativo",INDEX($AD$3:$AG$51,MATCH(1,($B733=$AD$3:$AD$51)*($J733=$AE$3:$AE$51),0),4),IF(N733="positivo",INDEX($AD$55:$AG$109,MATCH(1,($B733=$AD$55:$AD$109)*($J733=$AE$55:$AE$109),0),4)))</f>
        <v>0</v>
      </c>
      <c r="Q733" s="115" t="str">
        <f>VLOOKUP(M733,Modelo!$A$2:$C$7,2,0)</f>
        <v>Impacto Económico, Social y Comunitario</v>
      </c>
      <c r="R733" s="118">
        <f t="array" ref="R733">INDEX(Modelo!$F$1:$H$37,MATCH(1,(DataBase!Q733=Modelo!$G$1:$G$37)*(DataBase!B733=Modelo!$F$1:$F$37),0),3)</f>
        <v>0.14285714285714285</v>
      </c>
      <c r="S733" s="115">
        <f t="shared" si="24"/>
        <v>100</v>
      </c>
      <c r="T733" s="115">
        <f t="shared" si="25"/>
        <v>14.285714285714285</v>
      </c>
    </row>
    <row r="734" spans="1:20" x14ac:dyDescent="0.3">
      <c r="A734" s="115" t="s">
        <v>387</v>
      </c>
      <c r="B734" s="115" t="s">
        <v>379</v>
      </c>
      <c r="C734" s="115" t="s">
        <v>103</v>
      </c>
      <c r="D734" s="115" t="s">
        <v>87</v>
      </c>
      <c r="E734" s="115" t="s">
        <v>86</v>
      </c>
      <c r="F734" s="115" t="s">
        <v>86</v>
      </c>
      <c r="G734" s="115">
        <v>2008</v>
      </c>
      <c r="H734" s="115" t="s">
        <v>125</v>
      </c>
      <c r="I734" s="115">
        <v>1.3132825420000001</v>
      </c>
      <c r="J734" s="115" t="s">
        <v>54</v>
      </c>
      <c r="K734" s="115" t="str">
        <f>INDEX(DatosProcesados!$A$1:$BF$101,MATCH(DataBase!A734,DatosProcesados!$A$1:$A$101,0),MATCH(DataBase!J734,DatosProcesados!$A$1:$BF$1,0))</f>
        <v>No</v>
      </c>
      <c r="L734" s="115" t="str">
        <f>INDEX(Modelo!$A$9:$D$89,MATCH(DataBase!$J734,Modelo!$A$9:$A$89,0),MATCH(DataBase!L$1,Modelo!$A$9:$D$9,0))</f>
        <v xml:space="preserve">Impacto social </v>
      </c>
      <c r="M734" s="115" t="str">
        <f>INDEX(Modelo!$A$9:$D$89,MATCH(DataBase!$J734,Modelo!$A$9:$A$89,0),MATCH(DataBase!M$1,Modelo!$A$9:$D$9,0))</f>
        <v>Pilar 6</v>
      </c>
      <c r="N734" s="115" t="str">
        <f>INDEX(Modelo!$A$9:$D$89,MATCH(DataBase!$J734,Modelo!$A$9:$A$89,0),MATCH(DataBase!N$1,Modelo!$A$9:$D$9,0))</f>
        <v>boolean</v>
      </c>
      <c r="O734" s="115" t="b">
        <f t="array" ref="O734">IF(N734="negativo",INDEX($AD$3:$AG$51,MATCH(1,($B734=$AD$3:$AD$51)*($J734=$AE$3:$AE$51),0),3),IF(N734="positivo",INDEX($AD$55:$AG$109,MATCH(1,($B734=$AD$55:$AD$109)*($J734=$AE$55:$AE$109),0),3)))</f>
        <v>0</v>
      </c>
      <c r="P734" s="115" t="b">
        <f t="array" ref="P734">IF(N734="negativo",INDEX($AD$3:$AG$51,MATCH(1,($B734=$AD$3:$AD$51)*($J734=$AE$3:$AE$51),0),4),IF(N734="positivo",INDEX($AD$55:$AG$109,MATCH(1,($B734=$AD$55:$AD$109)*($J734=$AE$55:$AE$109),0),4)))</f>
        <v>0</v>
      </c>
      <c r="Q734" s="115" t="str">
        <f>VLOOKUP(M734,Modelo!$A$2:$C$7,2,0)</f>
        <v>Impacto Económico, Social y Comunitario</v>
      </c>
      <c r="R734" s="118">
        <f t="array" ref="R734">INDEX(Modelo!$F$1:$H$37,MATCH(1,(DataBase!Q734=Modelo!$G$1:$G$37)*(DataBase!B734=Modelo!$F$1:$F$37),0),3)</f>
        <v>0.14285714285714285</v>
      </c>
      <c r="S734" s="115">
        <f t="shared" si="24"/>
        <v>0</v>
      </c>
      <c r="T734" s="115">
        <f t="shared" si="25"/>
        <v>0</v>
      </c>
    </row>
    <row r="735" spans="1:20" x14ac:dyDescent="0.3">
      <c r="A735" s="115" t="s">
        <v>400</v>
      </c>
      <c r="B735" s="115" t="s">
        <v>379</v>
      </c>
      <c r="C735" s="115" t="s">
        <v>103</v>
      </c>
      <c r="D735" s="115" t="s">
        <v>86</v>
      </c>
      <c r="E735" s="115" t="s">
        <v>86</v>
      </c>
      <c r="F735" s="115" t="s">
        <v>86</v>
      </c>
      <c r="G735" s="115">
        <v>1977</v>
      </c>
      <c r="H735" s="115" t="s">
        <v>125</v>
      </c>
      <c r="I735" s="115">
        <v>0.74612668500000001</v>
      </c>
      <c r="J735" s="115" t="s">
        <v>54</v>
      </c>
      <c r="K735" s="115" t="str">
        <f>INDEX(DatosProcesados!$A$1:$BF$101,MATCH(DataBase!A735,DatosProcesados!$A$1:$A$101,0),MATCH(DataBase!J735,DatosProcesados!$A$1:$BF$1,0))</f>
        <v>No</v>
      </c>
      <c r="L735" s="115" t="str">
        <f>INDEX(Modelo!$A$9:$D$89,MATCH(DataBase!$J735,Modelo!$A$9:$A$89,0),MATCH(DataBase!L$1,Modelo!$A$9:$D$9,0))</f>
        <v xml:space="preserve">Impacto social </v>
      </c>
      <c r="M735" s="115" t="str">
        <f>INDEX(Modelo!$A$9:$D$89,MATCH(DataBase!$J735,Modelo!$A$9:$A$89,0),MATCH(DataBase!M$1,Modelo!$A$9:$D$9,0))</f>
        <v>Pilar 6</v>
      </c>
      <c r="N735" s="115" t="str">
        <f>INDEX(Modelo!$A$9:$D$89,MATCH(DataBase!$J735,Modelo!$A$9:$A$89,0),MATCH(DataBase!N$1,Modelo!$A$9:$D$9,0))</f>
        <v>boolean</v>
      </c>
      <c r="O735" s="115" t="b">
        <f t="array" ref="O735">IF(N735="negativo",INDEX($AD$3:$AG$51,MATCH(1,($B735=$AD$3:$AD$51)*($J735=$AE$3:$AE$51),0),3),IF(N735="positivo",INDEX($AD$55:$AG$109,MATCH(1,($B735=$AD$55:$AD$109)*($J735=$AE$55:$AE$109),0),3)))</f>
        <v>0</v>
      </c>
      <c r="P735" s="115" t="b">
        <f t="array" ref="P735">IF(N735="negativo",INDEX($AD$3:$AG$51,MATCH(1,($B735=$AD$3:$AD$51)*($J735=$AE$3:$AE$51),0),4),IF(N735="positivo",INDEX($AD$55:$AG$109,MATCH(1,($B735=$AD$55:$AD$109)*($J735=$AE$55:$AE$109),0),4)))</f>
        <v>0</v>
      </c>
      <c r="Q735" s="115" t="str">
        <f>VLOOKUP(M735,Modelo!$A$2:$C$7,2,0)</f>
        <v>Impacto Económico, Social y Comunitario</v>
      </c>
      <c r="R735" s="118">
        <f t="array" ref="R735">INDEX(Modelo!$F$1:$H$37,MATCH(1,(DataBase!Q735=Modelo!$G$1:$G$37)*(DataBase!B735=Modelo!$F$1:$F$37),0),3)</f>
        <v>0.14285714285714285</v>
      </c>
      <c r="S735" s="115">
        <f t="shared" si="24"/>
        <v>0</v>
      </c>
      <c r="T735" s="115">
        <f t="shared" si="25"/>
        <v>0</v>
      </c>
    </row>
    <row r="736" spans="1:20" x14ac:dyDescent="0.3">
      <c r="A736" s="115" t="s">
        <v>326</v>
      </c>
      <c r="B736" s="115" t="s">
        <v>313</v>
      </c>
      <c r="C736" s="115" t="s">
        <v>103</v>
      </c>
      <c r="D736" s="115" t="s">
        <v>87</v>
      </c>
      <c r="E736" s="115" t="s">
        <v>86</v>
      </c>
      <c r="F736" s="115" t="s">
        <v>86</v>
      </c>
      <c r="G736" s="115">
        <v>1938</v>
      </c>
      <c r="H736" s="115" t="s">
        <v>125</v>
      </c>
      <c r="I736" s="115">
        <v>11.88773162</v>
      </c>
      <c r="J736" s="115" t="s">
        <v>54</v>
      </c>
      <c r="K736" s="115">
        <f>INDEX(DatosProcesados!$A$1:$BF$101,MATCH(DataBase!A736,DatosProcesados!$A$1:$A$101,0),MATCH(DataBase!J736,DatosProcesados!$A$1:$BF$1,0))</f>
        <v>0</v>
      </c>
      <c r="L736" s="115" t="str">
        <f>INDEX(Modelo!$A$9:$D$89,MATCH(DataBase!$J736,Modelo!$A$9:$A$89,0),MATCH(DataBase!L$1,Modelo!$A$9:$D$9,0))</f>
        <v xml:space="preserve">Impacto social </v>
      </c>
      <c r="M736" s="115" t="str">
        <f>INDEX(Modelo!$A$9:$D$89,MATCH(DataBase!$J736,Modelo!$A$9:$A$89,0),MATCH(DataBase!M$1,Modelo!$A$9:$D$9,0))</f>
        <v>Pilar 6</v>
      </c>
      <c r="N736" s="115" t="str">
        <f>INDEX(Modelo!$A$9:$D$89,MATCH(DataBase!$J736,Modelo!$A$9:$A$89,0),MATCH(DataBase!N$1,Modelo!$A$9:$D$9,0))</f>
        <v>boolean</v>
      </c>
      <c r="O736" s="115" t="b">
        <f t="array" ref="O736">IF(N736="negativo",INDEX($AD$3:$AG$51,MATCH(1,($B736=$AD$3:$AD$51)*($J736=$AE$3:$AE$51),0),3),IF(N736="positivo",INDEX($AD$55:$AG$109,MATCH(1,($B736=$AD$55:$AD$109)*($J736=$AE$55:$AE$109),0),3)))</f>
        <v>0</v>
      </c>
      <c r="P736" s="115" t="b">
        <f t="array" ref="P736">IF(N736="negativo",INDEX($AD$3:$AG$51,MATCH(1,($B736=$AD$3:$AD$51)*($J736=$AE$3:$AE$51),0),4),IF(N736="positivo",INDEX($AD$55:$AG$109,MATCH(1,($B736=$AD$55:$AD$109)*($J736=$AE$55:$AE$109),0),4)))</f>
        <v>0</v>
      </c>
      <c r="Q736" s="115" t="str">
        <f>VLOOKUP(M736,Modelo!$A$2:$C$7,2,0)</f>
        <v>Impacto Económico, Social y Comunitario</v>
      </c>
      <c r="R736" s="118">
        <f t="array" ref="R736">INDEX(Modelo!$F$1:$H$37,MATCH(1,(DataBase!Q736=Modelo!$G$1:$G$37)*(DataBase!B736=Modelo!$F$1:$F$37),0),3)</f>
        <v>0.11764705882352941</v>
      </c>
      <c r="S736" s="115">
        <f t="shared" si="24"/>
        <v>0</v>
      </c>
      <c r="T736" s="115">
        <f t="shared" si="25"/>
        <v>0</v>
      </c>
    </row>
    <row r="737" spans="1:20" x14ac:dyDescent="0.3">
      <c r="A737" s="115" t="s">
        <v>339</v>
      </c>
      <c r="B737" s="115" t="s">
        <v>313</v>
      </c>
      <c r="C737" s="115" t="s">
        <v>103</v>
      </c>
      <c r="D737" s="115" t="s">
        <v>86</v>
      </c>
      <c r="E737" s="115" t="s">
        <v>86</v>
      </c>
      <c r="F737" s="115" t="s">
        <v>87</v>
      </c>
      <c r="G737" s="115">
        <v>1984</v>
      </c>
      <c r="H737" s="115" t="s">
        <v>177</v>
      </c>
      <c r="I737" s="115">
        <v>5.5116464790000004</v>
      </c>
      <c r="J737" s="115" t="s">
        <v>54</v>
      </c>
      <c r="K737" s="115" t="str">
        <f>INDEX(DatosProcesados!$A$1:$BF$101,MATCH(DataBase!A737,DatosProcesados!$A$1:$A$101,0),MATCH(DataBase!J737,DatosProcesados!$A$1:$BF$1,0))</f>
        <v>Si</v>
      </c>
      <c r="L737" s="115" t="str">
        <f>INDEX(Modelo!$A$9:$D$89,MATCH(DataBase!$J737,Modelo!$A$9:$A$89,0),MATCH(DataBase!L$1,Modelo!$A$9:$D$9,0))</f>
        <v xml:space="preserve">Impacto social </v>
      </c>
      <c r="M737" s="115" t="str">
        <f>INDEX(Modelo!$A$9:$D$89,MATCH(DataBase!$J737,Modelo!$A$9:$A$89,0),MATCH(DataBase!M$1,Modelo!$A$9:$D$9,0))</f>
        <v>Pilar 6</v>
      </c>
      <c r="N737" s="115" t="str">
        <f>INDEX(Modelo!$A$9:$D$89,MATCH(DataBase!$J737,Modelo!$A$9:$A$89,0),MATCH(DataBase!N$1,Modelo!$A$9:$D$9,0))</f>
        <v>boolean</v>
      </c>
      <c r="O737" s="115" t="b">
        <f t="array" ref="O737">IF(N737="negativo",INDEX($AD$3:$AG$51,MATCH(1,($B737=$AD$3:$AD$51)*($J737=$AE$3:$AE$51),0),3),IF(N737="positivo",INDEX($AD$55:$AG$109,MATCH(1,($B737=$AD$55:$AD$109)*($J737=$AE$55:$AE$109),0),3)))</f>
        <v>0</v>
      </c>
      <c r="P737" s="115" t="b">
        <f t="array" ref="P737">IF(N737="negativo",INDEX($AD$3:$AG$51,MATCH(1,($B737=$AD$3:$AD$51)*($J737=$AE$3:$AE$51),0),4),IF(N737="positivo",INDEX($AD$55:$AG$109,MATCH(1,($B737=$AD$55:$AD$109)*($J737=$AE$55:$AE$109),0),4)))</f>
        <v>0</v>
      </c>
      <c r="Q737" s="115" t="str">
        <f>VLOOKUP(M737,Modelo!$A$2:$C$7,2,0)</f>
        <v>Impacto Económico, Social y Comunitario</v>
      </c>
      <c r="R737" s="118">
        <f t="array" ref="R737">INDEX(Modelo!$F$1:$H$37,MATCH(1,(DataBase!Q737=Modelo!$G$1:$G$37)*(DataBase!B737=Modelo!$F$1:$F$37),0),3)</f>
        <v>0.11764705882352941</v>
      </c>
      <c r="S737" s="115">
        <f t="shared" si="24"/>
        <v>100</v>
      </c>
      <c r="T737" s="115">
        <f t="shared" si="25"/>
        <v>11.76470588235294</v>
      </c>
    </row>
    <row r="738" spans="1:20" x14ac:dyDescent="0.3">
      <c r="A738" s="115" t="s">
        <v>317</v>
      </c>
      <c r="B738" s="115" t="s">
        <v>313</v>
      </c>
      <c r="C738" s="115" t="s">
        <v>103</v>
      </c>
      <c r="D738" s="115" t="s">
        <v>87</v>
      </c>
      <c r="E738" s="115" t="s">
        <v>86</v>
      </c>
      <c r="F738" s="115" t="s">
        <v>86</v>
      </c>
      <c r="G738" s="115">
        <v>2009</v>
      </c>
      <c r="H738" s="115" t="s">
        <v>125</v>
      </c>
      <c r="I738" s="115">
        <v>19.439396106</v>
      </c>
      <c r="J738" s="115" t="s">
        <v>54</v>
      </c>
      <c r="K738" s="115" t="str">
        <f>INDEX(DatosProcesados!$A$1:$BF$101,MATCH(DataBase!A738,DatosProcesados!$A$1:$A$101,0),MATCH(DataBase!J738,DatosProcesados!$A$1:$BF$1,0))</f>
        <v>Si</v>
      </c>
      <c r="L738" s="115" t="str">
        <f>INDEX(Modelo!$A$9:$D$89,MATCH(DataBase!$J738,Modelo!$A$9:$A$89,0),MATCH(DataBase!L$1,Modelo!$A$9:$D$9,0))</f>
        <v xml:space="preserve">Impacto social </v>
      </c>
      <c r="M738" s="115" t="str">
        <f>INDEX(Modelo!$A$9:$D$89,MATCH(DataBase!$J738,Modelo!$A$9:$A$89,0),MATCH(DataBase!M$1,Modelo!$A$9:$D$9,0))</f>
        <v>Pilar 6</v>
      </c>
      <c r="N738" s="115" t="str">
        <f>INDEX(Modelo!$A$9:$D$89,MATCH(DataBase!$J738,Modelo!$A$9:$A$89,0),MATCH(DataBase!N$1,Modelo!$A$9:$D$9,0))</f>
        <v>boolean</v>
      </c>
      <c r="O738" s="115" t="b">
        <f t="array" ref="O738">IF(N738="negativo",INDEX($AD$3:$AG$51,MATCH(1,($B738=$AD$3:$AD$51)*($J738=$AE$3:$AE$51),0),3),IF(N738="positivo",INDEX($AD$55:$AG$109,MATCH(1,($B738=$AD$55:$AD$109)*($J738=$AE$55:$AE$109),0),3)))</f>
        <v>0</v>
      </c>
      <c r="P738" s="115" t="b">
        <f t="array" ref="P738">IF(N738="negativo",INDEX($AD$3:$AG$51,MATCH(1,($B738=$AD$3:$AD$51)*($J738=$AE$3:$AE$51),0),4),IF(N738="positivo",INDEX($AD$55:$AG$109,MATCH(1,($B738=$AD$55:$AD$109)*($J738=$AE$55:$AE$109),0),4)))</f>
        <v>0</v>
      </c>
      <c r="Q738" s="115" t="str">
        <f>VLOOKUP(M738,Modelo!$A$2:$C$7,2,0)</f>
        <v>Impacto Económico, Social y Comunitario</v>
      </c>
      <c r="R738" s="118">
        <f t="array" ref="R738">INDEX(Modelo!$F$1:$H$37,MATCH(1,(DataBase!Q738=Modelo!$G$1:$G$37)*(DataBase!B738=Modelo!$F$1:$F$37),0),3)</f>
        <v>0.11764705882352941</v>
      </c>
      <c r="S738" s="115">
        <f t="shared" si="24"/>
        <v>100</v>
      </c>
      <c r="T738" s="115">
        <f t="shared" si="25"/>
        <v>11.76470588235294</v>
      </c>
    </row>
    <row r="739" spans="1:20" x14ac:dyDescent="0.3">
      <c r="A739" s="115" t="s">
        <v>211</v>
      </c>
      <c r="B739" s="115" t="s">
        <v>84</v>
      </c>
      <c r="C739" s="115" t="s">
        <v>103</v>
      </c>
      <c r="D739" s="115" t="s">
        <v>86</v>
      </c>
      <c r="E739" s="115" t="s">
        <v>87</v>
      </c>
      <c r="F739" s="115" t="s">
        <v>86</v>
      </c>
      <c r="G739" s="115">
        <v>1972</v>
      </c>
      <c r="H739" s="115" t="s">
        <v>125</v>
      </c>
      <c r="I739" s="115">
        <v>0</v>
      </c>
      <c r="J739" s="115" t="s">
        <v>54</v>
      </c>
      <c r="K739" s="115" t="str">
        <f>INDEX(DatosProcesados!$A$1:$BF$101,MATCH(DataBase!A739,DatosProcesados!$A$1:$A$101,0),MATCH(DataBase!J739,DatosProcesados!$A$1:$BF$1,0))</f>
        <v>Si</v>
      </c>
      <c r="L739" s="115" t="str">
        <f>INDEX(Modelo!$A$9:$D$89,MATCH(DataBase!$J739,Modelo!$A$9:$A$89,0),MATCH(DataBase!L$1,Modelo!$A$9:$D$9,0))</f>
        <v xml:space="preserve">Impacto social </v>
      </c>
      <c r="M739" s="115" t="str">
        <f>INDEX(Modelo!$A$9:$D$89,MATCH(DataBase!$J739,Modelo!$A$9:$A$89,0),MATCH(DataBase!M$1,Modelo!$A$9:$D$9,0))</f>
        <v>Pilar 6</v>
      </c>
      <c r="N739" s="115" t="str">
        <f>INDEX(Modelo!$A$9:$D$89,MATCH(DataBase!$J739,Modelo!$A$9:$A$89,0),MATCH(DataBase!N$1,Modelo!$A$9:$D$9,0))</f>
        <v>boolean</v>
      </c>
      <c r="O739" s="115" t="b">
        <f t="array" ref="O739">IF(N739="negativo",INDEX($AD$3:$AG$51,MATCH(1,($B739=$AD$3:$AD$51)*($J739=$AE$3:$AE$51),0),3),IF(N739="positivo",INDEX($AD$55:$AG$109,MATCH(1,($B739=$AD$55:$AD$109)*($J739=$AE$55:$AE$109),0),3)))</f>
        <v>0</v>
      </c>
      <c r="P739" s="115" t="b">
        <f t="array" ref="P739">IF(N739="negativo",INDEX($AD$3:$AG$51,MATCH(1,($B739=$AD$3:$AD$51)*($J739=$AE$3:$AE$51),0),4),IF(N739="positivo",INDEX($AD$55:$AG$109,MATCH(1,($B739=$AD$55:$AD$109)*($J739=$AE$55:$AE$109),0),4)))</f>
        <v>0</v>
      </c>
      <c r="Q739" s="115" t="str">
        <f>VLOOKUP(M739,Modelo!$A$2:$C$7,2,0)</f>
        <v>Impacto Económico, Social y Comunitario</v>
      </c>
      <c r="R739" s="118">
        <f t="array" ref="R739">INDEX(Modelo!$F$1:$H$37,MATCH(1,(DataBase!Q739=Modelo!$G$1:$G$37)*(DataBase!B739=Modelo!$F$1:$F$37),0),3)</f>
        <v>0.11764705882352941</v>
      </c>
      <c r="S739" s="115">
        <f t="shared" si="24"/>
        <v>100</v>
      </c>
      <c r="T739" s="115">
        <f t="shared" si="25"/>
        <v>11.76470588235294</v>
      </c>
    </row>
    <row r="740" spans="1:20" x14ac:dyDescent="0.3">
      <c r="A740" s="115" t="s">
        <v>351</v>
      </c>
      <c r="B740" s="115" t="s">
        <v>313</v>
      </c>
      <c r="C740" s="115" t="s">
        <v>103</v>
      </c>
      <c r="D740" s="115" t="s">
        <v>87</v>
      </c>
      <c r="E740" s="115" t="s">
        <v>86</v>
      </c>
      <c r="F740" s="115" t="s">
        <v>86</v>
      </c>
      <c r="G740" s="115">
        <v>1997</v>
      </c>
      <c r="H740" s="115" t="s">
        <v>125</v>
      </c>
      <c r="I740" s="115">
        <v>3.874476933</v>
      </c>
      <c r="J740" s="115" t="s">
        <v>54</v>
      </c>
      <c r="K740" s="115">
        <f>INDEX(DatosProcesados!$A$1:$BF$101,MATCH(DataBase!A740,DatosProcesados!$A$1:$A$101,0),MATCH(DataBase!J740,DatosProcesados!$A$1:$BF$1,0))</f>
        <v>0</v>
      </c>
      <c r="L740" s="115" t="str">
        <f>INDEX(Modelo!$A$9:$D$89,MATCH(DataBase!$J740,Modelo!$A$9:$A$89,0),MATCH(DataBase!L$1,Modelo!$A$9:$D$9,0))</f>
        <v xml:space="preserve">Impacto social </v>
      </c>
      <c r="M740" s="115" t="str">
        <f>INDEX(Modelo!$A$9:$D$89,MATCH(DataBase!$J740,Modelo!$A$9:$A$89,0),MATCH(DataBase!M$1,Modelo!$A$9:$D$9,0))</f>
        <v>Pilar 6</v>
      </c>
      <c r="N740" s="115" t="str">
        <f>INDEX(Modelo!$A$9:$D$89,MATCH(DataBase!$J740,Modelo!$A$9:$A$89,0),MATCH(DataBase!N$1,Modelo!$A$9:$D$9,0))</f>
        <v>boolean</v>
      </c>
      <c r="O740" s="115" t="b">
        <f t="array" ref="O740">IF(N740="negativo",INDEX($AD$3:$AG$51,MATCH(1,($B740=$AD$3:$AD$51)*($J740=$AE$3:$AE$51),0),3),IF(N740="positivo",INDEX($AD$55:$AG$109,MATCH(1,($B740=$AD$55:$AD$109)*($J740=$AE$55:$AE$109),0),3)))</f>
        <v>0</v>
      </c>
      <c r="P740" s="115" t="b">
        <f t="array" ref="P740">IF(N740="negativo",INDEX($AD$3:$AG$51,MATCH(1,($B740=$AD$3:$AD$51)*($J740=$AE$3:$AE$51),0),4),IF(N740="positivo",INDEX($AD$55:$AG$109,MATCH(1,($B740=$AD$55:$AD$109)*($J740=$AE$55:$AE$109),0),4)))</f>
        <v>0</v>
      </c>
      <c r="Q740" s="115" t="str">
        <f>VLOOKUP(M740,Modelo!$A$2:$C$7,2,0)</f>
        <v>Impacto Económico, Social y Comunitario</v>
      </c>
      <c r="R740" s="118">
        <f t="array" ref="R740">INDEX(Modelo!$F$1:$H$37,MATCH(1,(DataBase!Q740=Modelo!$G$1:$G$37)*(DataBase!B740=Modelo!$F$1:$F$37),0),3)</f>
        <v>0.11764705882352941</v>
      </c>
      <c r="S740" s="115">
        <f t="shared" si="24"/>
        <v>0</v>
      </c>
      <c r="T740" s="115">
        <f t="shared" si="25"/>
        <v>0</v>
      </c>
    </row>
    <row r="741" spans="1:20" x14ac:dyDescent="0.3">
      <c r="A741" s="115" t="s">
        <v>411</v>
      </c>
      <c r="B741" s="115" t="s">
        <v>407</v>
      </c>
      <c r="C741" s="115" t="s">
        <v>103</v>
      </c>
      <c r="D741" s="115" t="s">
        <v>87</v>
      </c>
      <c r="E741" s="115" t="s">
        <v>86</v>
      </c>
      <c r="F741" s="115" t="s">
        <v>87</v>
      </c>
      <c r="G741" s="115">
        <v>1935</v>
      </c>
      <c r="H741" s="115" t="s">
        <v>244</v>
      </c>
      <c r="I741" s="115">
        <v>11.495989482000001</v>
      </c>
      <c r="J741" s="115" t="s">
        <v>54</v>
      </c>
      <c r="K741" s="115" t="str">
        <f>INDEX(DatosProcesados!$A$1:$BF$101,MATCH(DataBase!A741,DatosProcesados!$A$1:$A$101,0),MATCH(DataBase!J741,DatosProcesados!$A$1:$BF$1,0))</f>
        <v>Si</v>
      </c>
      <c r="L741" s="115" t="str">
        <f>INDEX(Modelo!$A$9:$D$89,MATCH(DataBase!$J741,Modelo!$A$9:$A$89,0),MATCH(DataBase!L$1,Modelo!$A$9:$D$9,0))</f>
        <v xml:space="preserve">Impacto social </v>
      </c>
      <c r="M741" s="115" t="str">
        <f>INDEX(Modelo!$A$9:$D$89,MATCH(DataBase!$J741,Modelo!$A$9:$A$89,0),MATCH(DataBase!M$1,Modelo!$A$9:$D$9,0))</f>
        <v>Pilar 6</v>
      </c>
      <c r="N741" s="115" t="str">
        <f>INDEX(Modelo!$A$9:$D$89,MATCH(DataBase!$J741,Modelo!$A$9:$A$89,0),MATCH(DataBase!N$1,Modelo!$A$9:$D$9,0))</f>
        <v>boolean</v>
      </c>
      <c r="O741" s="115" t="b">
        <f t="array" ref="O741">IF(N741="negativo",INDEX($AD$3:$AG$51,MATCH(1,($B741=$AD$3:$AD$51)*($J741=$AE$3:$AE$51),0),3),IF(N741="positivo",INDEX($AD$55:$AG$109,MATCH(1,($B741=$AD$55:$AD$109)*($J741=$AE$55:$AE$109),0),3)))</f>
        <v>0</v>
      </c>
      <c r="P741" s="115" t="b">
        <f t="array" ref="P741">IF(N741="negativo",INDEX($AD$3:$AG$51,MATCH(1,($B741=$AD$3:$AD$51)*($J741=$AE$3:$AE$51),0),4),IF(N741="positivo",INDEX($AD$55:$AG$109,MATCH(1,($B741=$AD$55:$AD$109)*($J741=$AE$55:$AE$109),0),4)))</f>
        <v>0</v>
      </c>
      <c r="Q741" s="115" t="str">
        <f>VLOOKUP(M741,Modelo!$A$2:$C$7,2,0)</f>
        <v>Impacto Económico, Social y Comunitario</v>
      </c>
      <c r="R741" s="118">
        <f t="array" ref="R741">INDEX(Modelo!$F$1:$H$37,MATCH(1,(DataBase!Q741=Modelo!$G$1:$G$37)*(DataBase!B741=Modelo!$F$1:$F$37),0),3)</f>
        <v>0.15384615384615385</v>
      </c>
      <c r="S741" s="115">
        <f t="shared" si="24"/>
        <v>100</v>
      </c>
      <c r="T741" s="115">
        <f t="shared" si="25"/>
        <v>15.384615384615385</v>
      </c>
    </row>
    <row r="742" spans="1:20" x14ac:dyDescent="0.3">
      <c r="A742" s="115" t="s">
        <v>406</v>
      </c>
      <c r="B742" s="115" t="s">
        <v>407</v>
      </c>
      <c r="C742" s="115" t="s">
        <v>97</v>
      </c>
      <c r="D742" s="115" t="s">
        <v>86</v>
      </c>
      <c r="E742" s="115" t="s">
        <v>87</v>
      </c>
      <c r="F742" s="115" t="s">
        <v>87</v>
      </c>
      <c r="G742" s="115">
        <v>1951</v>
      </c>
      <c r="H742" s="115" t="s">
        <v>125</v>
      </c>
      <c r="I742" s="115">
        <v>113.923310323</v>
      </c>
      <c r="J742" s="115" t="s">
        <v>54</v>
      </c>
      <c r="K742" s="115" t="str">
        <f>INDEX(DatosProcesados!$A$1:$BF$101,MATCH(DataBase!A742,DatosProcesados!$A$1:$A$101,0),MATCH(DataBase!J742,DatosProcesados!$A$1:$BF$1,0))</f>
        <v>Si</v>
      </c>
      <c r="L742" s="115" t="str">
        <f>INDEX(Modelo!$A$9:$D$89,MATCH(DataBase!$J742,Modelo!$A$9:$A$89,0),MATCH(DataBase!L$1,Modelo!$A$9:$D$9,0))</f>
        <v xml:space="preserve">Impacto social </v>
      </c>
      <c r="M742" s="115" t="str">
        <f>INDEX(Modelo!$A$9:$D$89,MATCH(DataBase!$J742,Modelo!$A$9:$A$89,0),MATCH(DataBase!M$1,Modelo!$A$9:$D$9,0))</f>
        <v>Pilar 6</v>
      </c>
      <c r="N742" s="115" t="str">
        <f>INDEX(Modelo!$A$9:$D$89,MATCH(DataBase!$J742,Modelo!$A$9:$A$89,0),MATCH(DataBase!N$1,Modelo!$A$9:$D$9,0))</f>
        <v>boolean</v>
      </c>
      <c r="O742" s="115" t="b">
        <f t="array" ref="O742">IF(N742="negativo",INDEX($AD$3:$AG$51,MATCH(1,($B742=$AD$3:$AD$51)*($J742=$AE$3:$AE$51),0),3),IF(N742="positivo",INDEX($AD$55:$AG$109,MATCH(1,($B742=$AD$55:$AD$109)*($J742=$AE$55:$AE$109),0),3)))</f>
        <v>0</v>
      </c>
      <c r="P742" s="115" t="b">
        <f t="array" ref="P742">IF(N742="negativo",INDEX($AD$3:$AG$51,MATCH(1,($B742=$AD$3:$AD$51)*($J742=$AE$3:$AE$51),0),4),IF(N742="positivo",INDEX($AD$55:$AG$109,MATCH(1,($B742=$AD$55:$AD$109)*($J742=$AE$55:$AE$109),0),4)))</f>
        <v>0</v>
      </c>
      <c r="Q742" s="115" t="str">
        <f>VLOOKUP(M742,Modelo!$A$2:$C$7,2,0)</f>
        <v>Impacto Económico, Social y Comunitario</v>
      </c>
      <c r="R742" s="118">
        <f t="array" ref="R742">INDEX(Modelo!$F$1:$H$37,MATCH(1,(DataBase!Q742=Modelo!$G$1:$G$37)*(DataBase!B742=Modelo!$F$1:$F$37),0),3)</f>
        <v>0.15384615384615385</v>
      </c>
      <c r="S742" s="115">
        <f t="shared" si="24"/>
        <v>100</v>
      </c>
      <c r="T742" s="115">
        <f t="shared" si="25"/>
        <v>15.384615384615385</v>
      </c>
    </row>
    <row r="743" spans="1:20" x14ac:dyDescent="0.3">
      <c r="A743" s="115" t="s">
        <v>96</v>
      </c>
      <c r="B743" s="115" t="s">
        <v>84</v>
      </c>
      <c r="C743" s="115" t="s">
        <v>97</v>
      </c>
      <c r="D743" s="115" t="s">
        <v>86</v>
      </c>
      <c r="E743" s="115" t="s">
        <v>86</v>
      </c>
      <c r="F743" s="115" t="s">
        <v>87</v>
      </c>
      <c r="G743" s="115">
        <v>1997</v>
      </c>
      <c r="H743" s="115" t="s">
        <v>125</v>
      </c>
      <c r="I743" s="115">
        <v>15.780332546</v>
      </c>
      <c r="J743" s="115" t="s">
        <v>54</v>
      </c>
      <c r="K743" s="115" t="str">
        <f>INDEX(DatosProcesados!$A$1:$BF$101,MATCH(DataBase!A743,DatosProcesados!$A$1:$A$101,0),MATCH(DataBase!J743,DatosProcesados!$A$1:$BF$1,0))</f>
        <v>Si</v>
      </c>
      <c r="L743" s="115" t="str">
        <f>INDEX(Modelo!$A$9:$D$89,MATCH(DataBase!$J743,Modelo!$A$9:$A$89,0),MATCH(DataBase!L$1,Modelo!$A$9:$D$9,0))</f>
        <v xml:space="preserve">Impacto social </v>
      </c>
      <c r="M743" s="115" t="str">
        <f>INDEX(Modelo!$A$9:$D$89,MATCH(DataBase!$J743,Modelo!$A$9:$A$89,0),MATCH(DataBase!M$1,Modelo!$A$9:$D$9,0))</f>
        <v>Pilar 6</v>
      </c>
      <c r="N743" s="115" t="str">
        <f>INDEX(Modelo!$A$9:$D$89,MATCH(DataBase!$J743,Modelo!$A$9:$A$89,0),MATCH(DataBase!N$1,Modelo!$A$9:$D$9,0))</f>
        <v>boolean</v>
      </c>
      <c r="O743" s="115" t="b">
        <f t="array" ref="O743">IF(N743="negativo",INDEX($AD$3:$AG$51,MATCH(1,($B743=$AD$3:$AD$51)*($J743=$AE$3:$AE$51),0),3),IF(N743="positivo",INDEX($AD$55:$AG$109,MATCH(1,($B743=$AD$55:$AD$109)*($J743=$AE$55:$AE$109),0),3)))</f>
        <v>0</v>
      </c>
      <c r="P743" s="115" t="b">
        <f t="array" ref="P743">IF(N743="negativo",INDEX($AD$3:$AG$51,MATCH(1,($B743=$AD$3:$AD$51)*($J743=$AE$3:$AE$51),0),4),IF(N743="positivo",INDEX($AD$55:$AG$109,MATCH(1,($B743=$AD$55:$AD$109)*($J743=$AE$55:$AE$109),0),4)))</f>
        <v>0</v>
      </c>
      <c r="Q743" s="115" t="str">
        <f>VLOOKUP(M743,Modelo!$A$2:$C$7,2,0)</f>
        <v>Impacto Económico, Social y Comunitario</v>
      </c>
      <c r="R743" s="118">
        <f t="array" ref="R743">INDEX(Modelo!$F$1:$H$37,MATCH(1,(DataBase!Q743=Modelo!$G$1:$G$37)*(DataBase!B743=Modelo!$F$1:$F$37),0),3)</f>
        <v>0.11764705882352941</v>
      </c>
      <c r="S743" s="115">
        <f t="shared" si="24"/>
        <v>100</v>
      </c>
      <c r="T743" s="115">
        <f t="shared" si="25"/>
        <v>11.76470588235294</v>
      </c>
    </row>
    <row r="744" spans="1:20" x14ac:dyDescent="0.3">
      <c r="A744" s="115" t="s">
        <v>83</v>
      </c>
      <c r="B744" s="115" t="s">
        <v>84</v>
      </c>
      <c r="C744" s="115" t="s">
        <v>85</v>
      </c>
      <c r="D744" s="115" t="s">
        <v>86</v>
      </c>
      <c r="E744" s="115" t="s">
        <v>86</v>
      </c>
      <c r="F744" s="115" t="s">
        <v>87</v>
      </c>
      <c r="G744" s="115">
        <v>1955</v>
      </c>
      <c r="H744" s="115" t="s">
        <v>125</v>
      </c>
      <c r="I744" s="115">
        <v>20.574477179999999</v>
      </c>
      <c r="J744" s="115" t="s">
        <v>54</v>
      </c>
      <c r="K744" s="115" t="str">
        <f>INDEX(DatosProcesados!$A$1:$BF$101,MATCH(DataBase!A744,DatosProcesados!$A$1:$A$101,0),MATCH(DataBase!J744,DatosProcesados!$A$1:$BF$1,0))</f>
        <v>Si</v>
      </c>
      <c r="L744" s="115" t="str">
        <f>INDEX(Modelo!$A$9:$D$89,MATCH(DataBase!$J744,Modelo!$A$9:$A$89,0),MATCH(DataBase!L$1,Modelo!$A$9:$D$9,0))</f>
        <v xml:space="preserve">Impacto social </v>
      </c>
      <c r="M744" s="115" t="str">
        <f>INDEX(Modelo!$A$9:$D$89,MATCH(DataBase!$J744,Modelo!$A$9:$A$89,0),MATCH(DataBase!M$1,Modelo!$A$9:$D$9,0))</f>
        <v>Pilar 6</v>
      </c>
      <c r="N744" s="115" t="str">
        <f>INDEX(Modelo!$A$9:$D$89,MATCH(DataBase!$J744,Modelo!$A$9:$A$89,0),MATCH(DataBase!N$1,Modelo!$A$9:$D$9,0))</f>
        <v>boolean</v>
      </c>
      <c r="O744" s="115" t="b">
        <f t="array" ref="O744">IF(N744="negativo",INDEX($AD$3:$AG$51,MATCH(1,($B744=$AD$3:$AD$51)*($J744=$AE$3:$AE$51),0),3),IF(N744="positivo",INDEX($AD$55:$AG$109,MATCH(1,($B744=$AD$55:$AD$109)*($J744=$AE$55:$AE$109),0),3)))</f>
        <v>0</v>
      </c>
      <c r="P744" s="115" t="b">
        <f t="array" ref="P744">IF(N744="negativo",INDEX($AD$3:$AG$51,MATCH(1,($B744=$AD$3:$AD$51)*($J744=$AE$3:$AE$51),0),4),IF(N744="positivo",INDEX($AD$55:$AG$109,MATCH(1,($B744=$AD$55:$AD$109)*($J744=$AE$55:$AE$109),0),4)))</f>
        <v>0</v>
      </c>
      <c r="Q744" s="115" t="str">
        <f>VLOOKUP(M744,Modelo!$A$2:$C$7,2,0)</f>
        <v>Impacto Económico, Social y Comunitario</v>
      </c>
      <c r="R744" s="118">
        <f t="array" ref="R744">INDEX(Modelo!$F$1:$H$37,MATCH(1,(DataBase!Q744=Modelo!$G$1:$G$37)*(DataBase!B744=Modelo!$F$1:$F$37),0),3)</f>
        <v>0.11764705882352941</v>
      </c>
      <c r="S744" s="115">
        <f t="shared" si="24"/>
        <v>100</v>
      </c>
      <c r="T744" s="115">
        <f t="shared" si="25"/>
        <v>11.76470588235294</v>
      </c>
    </row>
    <row r="745" spans="1:20" x14ac:dyDescent="0.3">
      <c r="A745" s="115" t="s">
        <v>243</v>
      </c>
      <c r="B745" s="115" t="s">
        <v>216</v>
      </c>
      <c r="C745" s="115" t="s">
        <v>103</v>
      </c>
      <c r="D745" s="115" t="s">
        <v>86</v>
      </c>
      <c r="E745" s="115" t="s">
        <v>86</v>
      </c>
      <c r="F745" s="115" t="s">
        <v>87</v>
      </c>
      <c r="G745" s="115">
        <v>1985</v>
      </c>
      <c r="H745" s="115" t="s">
        <v>244</v>
      </c>
      <c r="I745" s="115">
        <v>2.6249202149999999</v>
      </c>
      <c r="J745" s="115" t="s">
        <v>54</v>
      </c>
      <c r="K745" s="115" t="str">
        <f>INDEX(DatosProcesados!$A$1:$BF$101,MATCH(DataBase!A745,DatosProcesados!$A$1:$A$101,0),MATCH(DataBase!J745,DatosProcesados!$A$1:$BF$1,0))</f>
        <v>Si</v>
      </c>
      <c r="L745" s="115" t="str">
        <f>INDEX(Modelo!$A$9:$D$89,MATCH(DataBase!$J745,Modelo!$A$9:$A$89,0),MATCH(DataBase!L$1,Modelo!$A$9:$D$9,0))</f>
        <v xml:space="preserve">Impacto social </v>
      </c>
      <c r="M745" s="115" t="str">
        <f>INDEX(Modelo!$A$9:$D$89,MATCH(DataBase!$J745,Modelo!$A$9:$A$89,0),MATCH(DataBase!M$1,Modelo!$A$9:$D$9,0))</f>
        <v>Pilar 6</v>
      </c>
      <c r="N745" s="115" t="str">
        <f>INDEX(Modelo!$A$9:$D$89,MATCH(DataBase!$J745,Modelo!$A$9:$A$89,0),MATCH(DataBase!N$1,Modelo!$A$9:$D$9,0))</f>
        <v>boolean</v>
      </c>
      <c r="O745" s="115" t="b">
        <f t="array" ref="O745">IF(N745="negativo",INDEX($AD$3:$AG$51,MATCH(1,($B745=$AD$3:$AD$51)*($J745=$AE$3:$AE$51),0),3),IF(N745="positivo",INDEX($AD$55:$AG$109,MATCH(1,($B745=$AD$55:$AD$109)*($J745=$AE$55:$AE$109),0),3)))</f>
        <v>0</v>
      </c>
      <c r="P745" s="115" t="b">
        <f t="array" ref="P745">IF(N745="negativo",INDEX($AD$3:$AG$51,MATCH(1,($B745=$AD$3:$AD$51)*($J745=$AE$3:$AE$51),0),4),IF(N745="positivo",INDEX($AD$55:$AG$109,MATCH(1,($B745=$AD$55:$AD$109)*($J745=$AE$55:$AE$109),0),4)))</f>
        <v>0</v>
      </c>
      <c r="Q745" s="115" t="str">
        <f>VLOOKUP(M745,Modelo!$A$2:$C$7,2,0)</f>
        <v>Impacto Económico, Social y Comunitario</v>
      </c>
      <c r="R745" s="118">
        <f t="array" ref="R745">INDEX(Modelo!$F$1:$H$37,MATCH(1,(DataBase!Q745=Modelo!$G$1:$G$37)*(DataBase!B745=Modelo!$F$1:$F$37),0),3)</f>
        <v>0.10526315789473684</v>
      </c>
      <c r="S745" s="115">
        <f t="shared" si="24"/>
        <v>100</v>
      </c>
      <c r="T745" s="115">
        <f t="shared" si="25"/>
        <v>10.526315789473683</v>
      </c>
    </row>
    <row r="746" spans="1:20" x14ac:dyDescent="0.3">
      <c r="A746" s="115" t="s">
        <v>263</v>
      </c>
      <c r="B746" s="115" t="s">
        <v>216</v>
      </c>
      <c r="C746" s="115" t="s">
        <v>97</v>
      </c>
      <c r="D746" s="115" t="s">
        <v>86</v>
      </c>
      <c r="E746" s="115" t="s">
        <v>86</v>
      </c>
      <c r="F746" s="115" t="s">
        <v>86</v>
      </c>
      <c r="G746" s="115">
        <v>1990</v>
      </c>
      <c r="H746" s="115" t="s">
        <v>125</v>
      </c>
      <c r="I746" s="115">
        <v>2.3114637089999999</v>
      </c>
      <c r="J746" s="115" t="s">
        <v>54</v>
      </c>
      <c r="K746" s="115" t="str">
        <f>INDEX(DatosProcesados!$A$1:$BF$101,MATCH(DataBase!A746,DatosProcesados!$A$1:$A$101,0),MATCH(DataBase!J746,DatosProcesados!$A$1:$BF$1,0))</f>
        <v>Si</v>
      </c>
      <c r="L746" s="115" t="str">
        <f>INDEX(Modelo!$A$9:$D$89,MATCH(DataBase!$J746,Modelo!$A$9:$A$89,0),MATCH(DataBase!L$1,Modelo!$A$9:$D$9,0))</f>
        <v xml:space="preserve">Impacto social </v>
      </c>
      <c r="M746" s="115" t="str">
        <f>INDEX(Modelo!$A$9:$D$89,MATCH(DataBase!$J746,Modelo!$A$9:$A$89,0),MATCH(DataBase!M$1,Modelo!$A$9:$D$9,0))</f>
        <v>Pilar 6</v>
      </c>
      <c r="N746" s="115" t="str">
        <f>INDEX(Modelo!$A$9:$D$89,MATCH(DataBase!$J746,Modelo!$A$9:$A$89,0),MATCH(DataBase!N$1,Modelo!$A$9:$D$9,0))</f>
        <v>boolean</v>
      </c>
      <c r="O746" s="115" t="b">
        <f t="array" ref="O746">IF(N746="negativo",INDEX($AD$3:$AG$51,MATCH(1,($B746=$AD$3:$AD$51)*($J746=$AE$3:$AE$51),0),3),IF(N746="positivo",INDEX($AD$55:$AG$109,MATCH(1,($B746=$AD$55:$AD$109)*($J746=$AE$55:$AE$109),0),3)))</f>
        <v>0</v>
      </c>
      <c r="P746" s="115" t="b">
        <f t="array" ref="P746">IF(N746="negativo",INDEX($AD$3:$AG$51,MATCH(1,($B746=$AD$3:$AD$51)*($J746=$AE$3:$AE$51),0),4),IF(N746="positivo",INDEX($AD$55:$AG$109,MATCH(1,($B746=$AD$55:$AD$109)*($J746=$AE$55:$AE$109),0),4)))</f>
        <v>0</v>
      </c>
      <c r="Q746" s="115" t="str">
        <f>VLOOKUP(M746,Modelo!$A$2:$C$7,2,0)</f>
        <v>Impacto Económico, Social y Comunitario</v>
      </c>
      <c r="R746" s="118">
        <f t="array" ref="R746">INDEX(Modelo!$F$1:$H$37,MATCH(1,(DataBase!Q746=Modelo!$G$1:$G$37)*(DataBase!B746=Modelo!$F$1:$F$37),0),3)</f>
        <v>0.10526315789473684</v>
      </c>
      <c r="S746" s="115">
        <f t="shared" si="24"/>
        <v>100</v>
      </c>
      <c r="T746" s="115">
        <f t="shared" si="25"/>
        <v>10.526315789473683</v>
      </c>
    </row>
    <row r="747" spans="1:20" x14ac:dyDescent="0.3">
      <c r="A747" s="115" t="s">
        <v>321</v>
      </c>
      <c r="B747" s="115" t="s">
        <v>313</v>
      </c>
      <c r="C747" s="115" t="s">
        <v>103</v>
      </c>
      <c r="D747" s="115" t="s">
        <v>86</v>
      </c>
      <c r="E747" s="115" t="s">
        <v>86</v>
      </c>
      <c r="F747" s="115" t="s">
        <v>87</v>
      </c>
      <c r="G747" s="115">
        <v>1949</v>
      </c>
      <c r="H747" s="115" t="s">
        <v>125</v>
      </c>
      <c r="I747" s="115">
        <v>16.077688644999999</v>
      </c>
      <c r="J747" s="115" t="s">
        <v>54</v>
      </c>
      <c r="K747" s="115" t="str">
        <f>INDEX(DatosProcesados!$A$1:$BF$101,MATCH(DataBase!A747,DatosProcesados!$A$1:$A$101,0),MATCH(DataBase!J747,DatosProcesados!$A$1:$BF$1,0))</f>
        <v>Si</v>
      </c>
      <c r="L747" s="115" t="str">
        <f>INDEX(Modelo!$A$9:$D$89,MATCH(DataBase!$J747,Modelo!$A$9:$A$89,0),MATCH(DataBase!L$1,Modelo!$A$9:$D$9,0))</f>
        <v xml:space="preserve">Impacto social </v>
      </c>
      <c r="M747" s="115" t="str">
        <f>INDEX(Modelo!$A$9:$D$89,MATCH(DataBase!$J747,Modelo!$A$9:$A$89,0),MATCH(DataBase!M$1,Modelo!$A$9:$D$9,0))</f>
        <v>Pilar 6</v>
      </c>
      <c r="N747" s="115" t="str">
        <f>INDEX(Modelo!$A$9:$D$89,MATCH(DataBase!$J747,Modelo!$A$9:$A$89,0),MATCH(DataBase!N$1,Modelo!$A$9:$D$9,0))</f>
        <v>boolean</v>
      </c>
      <c r="O747" s="115" t="b">
        <f t="array" ref="O747">IF(N747="negativo",INDEX($AD$3:$AG$51,MATCH(1,($B747=$AD$3:$AD$51)*($J747=$AE$3:$AE$51),0),3),IF(N747="positivo",INDEX($AD$55:$AG$109,MATCH(1,($B747=$AD$55:$AD$109)*($J747=$AE$55:$AE$109),0),3)))</f>
        <v>0</v>
      </c>
      <c r="P747" s="115" t="b">
        <f t="array" ref="P747">IF(N747="negativo",INDEX($AD$3:$AG$51,MATCH(1,($B747=$AD$3:$AD$51)*($J747=$AE$3:$AE$51),0),4),IF(N747="positivo",INDEX($AD$55:$AG$109,MATCH(1,($B747=$AD$55:$AD$109)*($J747=$AE$55:$AE$109),0),4)))</f>
        <v>0</v>
      </c>
      <c r="Q747" s="115" t="str">
        <f>VLOOKUP(M747,Modelo!$A$2:$C$7,2,0)</f>
        <v>Impacto Económico, Social y Comunitario</v>
      </c>
      <c r="R747" s="118">
        <f t="array" ref="R747">INDEX(Modelo!$F$1:$H$37,MATCH(1,(DataBase!Q747=Modelo!$G$1:$G$37)*(DataBase!B747=Modelo!$F$1:$F$37),0),3)</f>
        <v>0.11764705882352941</v>
      </c>
      <c r="S747" s="115">
        <f t="shared" si="24"/>
        <v>100</v>
      </c>
      <c r="T747" s="115">
        <f t="shared" si="25"/>
        <v>11.76470588235294</v>
      </c>
    </row>
    <row r="748" spans="1:20" x14ac:dyDescent="0.3">
      <c r="A748" s="115" t="s">
        <v>363</v>
      </c>
      <c r="B748" s="115" t="s">
        <v>313</v>
      </c>
      <c r="C748" s="115" t="s">
        <v>103</v>
      </c>
      <c r="D748" s="115" t="s">
        <v>87</v>
      </c>
      <c r="E748" s="115" t="s">
        <v>87</v>
      </c>
      <c r="F748" s="115" t="s">
        <v>87</v>
      </c>
      <c r="G748" s="115">
        <v>1889</v>
      </c>
      <c r="H748" s="115" t="s">
        <v>177</v>
      </c>
      <c r="I748" s="115">
        <v>2.3075606390000001</v>
      </c>
      <c r="J748" s="115" t="s">
        <v>54</v>
      </c>
      <c r="K748" s="115" t="str">
        <f>INDEX(DatosProcesados!$A$1:$BF$101,MATCH(DataBase!A748,DatosProcesados!$A$1:$A$101,0),MATCH(DataBase!J748,DatosProcesados!$A$1:$BF$1,0))</f>
        <v>Si</v>
      </c>
      <c r="L748" s="115" t="str">
        <f>INDEX(Modelo!$A$9:$D$89,MATCH(DataBase!$J748,Modelo!$A$9:$A$89,0),MATCH(DataBase!L$1,Modelo!$A$9:$D$9,0))</f>
        <v xml:space="preserve">Impacto social </v>
      </c>
      <c r="M748" s="115" t="str">
        <f>INDEX(Modelo!$A$9:$D$89,MATCH(DataBase!$J748,Modelo!$A$9:$A$89,0),MATCH(DataBase!M$1,Modelo!$A$9:$D$9,0))</f>
        <v>Pilar 6</v>
      </c>
      <c r="N748" s="115" t="str">
        <f>INDEX(Modelo!$A$9:$D$89,MATCH(DataBase!$J748,Modelo!$A$9:$A$89,0),MATCH(DataBase!N$1,Modelo!$A$9:$D$9,0))</f>
        <v>boolean</v>
      </c>
      <c r="O748" s="115" t="b">
        <f t="array" ref="O748">IF(N748="negativo",INDEX($AD$3:$AG$51,MATCH(1,($B748=$AD$3:$AD$51)*($J748=$AE$3:$AE$51),0),3),IF(N748="positivo",INDEX($AD$55:$AG$109,MATCH(1,($B748=$AD$55:$AD$109)*($J748=$AE$55:$AE$109),0),3)))</f>
        <v>0</v>
      </c>
      <c r="P748" s="115" t="b">
        <f t="array" ref="P748">IF(N748="negativo",INDEX($AD$3:$AG$51,MATCH(1,($B748=$AD$3:$AD$51)*($J748=$AE$3:$AE$51),0),4),IF(N748="positivo",INDEX($AD$55:$AG$109,MATCH(1,($B748=$AD$55:$AD$109)*($J748=$AE$55:$AE$109),0),4)))</f>
        <v>0</v>
      </c>
      <c r="Q748" s="115" t="str">
        <f>VLOOKUP(M748,Modelo!$A$2:$C$7,2,0)</f>
        <v>Impacto Económico, Social y Comunitario</v>
      </c>
      <c r="R748" s="118">
        <f t="array" ref="R748">INDEX(Modelo!$F$1:$H$37,MATCH(1,(DataBase!Q748=Modelo!$G$1:$G$37)*(DataBase!B748=Modelo!$F$1:$F$37),0),3)</f>
        <v>0.11764705882352941</v>
      </c>
      <c r="S748" s="115">
        <f t="shared" si="24"/>
        <v>100</v>
      </c>
      <c r="T748" s="115">
        <f t="shared" si="25"/>
        <v>11.76470588235294</v>
      </c>
    </row>
    <row r="749" spans="1:20" x14ac:dyDescent="0.3">
      <c r="A749" s="115" t="s">
        <v>423</v>
      </c>
      <c r="B749" s="115" t="s">
        <v>407</v>
      </c>
      <c r="C749" s="115" t="s">
        <v>103</v>
      </c>
      <c r="D749" s="115" t="s">
        <v>86</v>
      </c>
      <c r="E749" s="115" t="s">
        <v>87</v>
      </c>
      <c r="F749" s="115" t="s">
        <v>87</v>
      </c>
      <c r="G749" s="115">
        <v>1985</v>
      </c>
      <c r="H749" s="115" t="s">
        <v>422</v>
      </c>
      <c r="I749" s="115">
        <v>4.2502446559999996</v>
      </c>
      <c r="J749" s="115" t="s">
        <v>54</v>
      </c>
      <c r="K749" s="115" t="str">
        <f>INDEX(DatosProcesados!$A$1:$BF$101,MATCH(DataBase!A749,DatosProcesados!$A$1:$A$101,0),MATCH(DataBase!J749,DatosProcesados!$A$1:$BF$1,0))</f>
        <v>Si</v>
      </c>
      <c r="L749" s="115" t="str">
        <f>INDEX(Modelo!$A$9:$D$89,MATCH(DataBase!$J749,Modelo!$A$9:$A$89,0),MATCH(DataBase!L$1,Modelo!$A$9:$D$9,0))</f>
        <v xml:space="preserve">Impacto social </v>
      </c>
      <c r="M749" s="115" t="str">
        <f>INDEX(Modelo!$A$9:$D$89,MATCH(DataBase!$J749,Modelo!$A$9:$A$89,0),MATCH(DataBase!M$1,Modelo!$A$9:$D$9,0))</f>
        <v>Pilar 6</v>
      </c>
      <c r="N749" s="115" t="str">
        <f>INDEX(Modelo!$A$9:$D$89,MATCH(DataBase!$J749,Modelo!$A$9:$A$89,0),MATCH(DataBase!N$1,Modelo!$A$9:$D$9,0))</f>
        <v>boolean</v>
      </c>
      <c r="O749" s="115" t="b">
        <f t="array" ref="O749">IF(N749="negativo",INDEX($AD$3:$AG$51,MATCH(1,($B749=$AD$3:$AD$51)*($J749=$AE$3:$AE$51),0),3),IF(N749="positivo",INDEX($AD$55:$AG$109,MATCH(1,($B749=$AD$55:$AD$109)*($J749=$AE$55:$AE$109),0),3)))</f>
        <v>0</v>
      </c>
      <c r="P749" s="115" t="b">
        <f t="array" ref="P749">IF(N749="negativo",INDEX($AD$3:$AG$51,MATCH(1,($B749=$AD$3:$AD$51)*($J749=$AE$3:$AE$51),0),4),IF(N749="positivo",INDEX($AD$55:$AG$109,MATCH(1,($B749=$AD$55:$AD$109)*($J749=$AE$55:$AE$109),0),4)))</f>
        <v>0</v>
      </c>
      <c r="Q749" s="115" t="str">
        <f>VLOOKUP(M749,Modelo!$A$2:$C$7,2,0)</f>
        <v>Impacto Económico, Social y Comunitario</v>
      </c>
      <c r="R749" s="118">
        <f t="array" ref="R749">INDEX(Modelo!$F$1:$H$37,MATCH(1,(DataBase!Q749=Modelo!$G$1:$G$37)*(DataBase!B749=Modelo!$F$1:$F$37),0),3)</f>
        <v>0.15384615384615385</v>
      </c>
      <c r="S749" s="115">
        <f t="shared" si="24"/>
        <v>100</v>
      </c>
      <c r="T749" s="115">
        <f t="shared" si="25"/>
        <v>15.384615384615385</v>
      </c>
    </row>
    <row r="750" spans="1:20" x14ac:dyDescent="0.3">
      <c r="A750" s="115" t="s">
        <v>172</v>
      </c>
      <c r="B750" s="115" t="s">
        <v>84</v>
      </c>
      <c r="C750" s="115" t="s">
        <v>103</v>
      </c>
      <c r="D750" s="115" t="s">
        <v>86</v>
      </c>
      <c r="E750" s="115" t="s">
        <v>87</v>
      </c>
      <c r="F750" s="115" t="s">
        <v>86</v>
      </c>
      <c r="G750" s="115">
        <v>1966</v>
      </c>
      <c r="H750" s="115" t="s">
        <v>125</v>
      </c>
      <c r="I750" s="115">
        <v>2.6355685659999999</v>
      </c>
      <c r="J750" s="115" t="s">
        <v>54</v>
      </c>
      <c r="K750" s="115" t="str">
        <f>INDEX(DatosProcesados!$A$1:$BF$101,MATCH(DataBase!A750,DatosProcesados!$A$1:$A$101,0),MATCH(DataBase!J750,DatosProcesados!$A$1:$BF$1,0))</f>
        <v>Si</v>
      </c>
      <c r="L750" s="115" t="str">
        <f>INDEX(Modelo!$A$9:$D$89,MATCH(DataBase!$J750,Modelo!$A$9:$A$89,0),MATCH(DataBase!L$1,Modelo!$A$9:$D$9,0))</f>
        <v xml:space="preserve">Impacto social </v>
      </c>
      <c r="M750" s="115" t="str">
        <f>INDEX(Modelo!$A$9:$D$89,MATCH(DataBase!$J750,Modelo!$A$9:$A$89,0),MATCH(DataBase!M$1,Modelo!$A$9:$D$9,0))</f>
        <v>Pilar 6</v>
      </c>
      <c r="N750" s="115" t="str">
        <f>INDEX(Modelo!$A$9:$D$89,MATCH(DataBase!$J750,Modelo!$A$9:$A$89,0),MATCH(DataBase!N$1,Modelo!$A$9:$D$9,0))</f>
        <v>boolean</v>
      </c>
      <c r="O750" s="115" t="b">
        <f t="array" ref="O750">IF(N750="negativo",INDEX($AD$3:$AG$51,MATCH(1,($B750=$AD$3:$AD$51)*($J750=$AE$3:$AE$51),0),3),IF(N750="positivo",INDEX($AD$55:$AG$109,MATCH(1,($B750=$AD$55:$AD$109)*($J750=$AE$55:$AE$109),0),3)))</f>
        <v>0</v>
      </c>
      <c r="P750" s="115" t="b">
        <f t="array" ref="P750">IF(N750="negativo",INDEX($AD$3:$AG$51,MATCH(1,($B750=$AD$3:$AD$51)*($J750=$AE$3:$AE$51),0),4),IF(N750="positivo",INDEX($AD$55:$AG$109,MATCH(1,($B750=$AD$55:$AD$109)*($J750=$AE$55:$AE$109),0),4)))</f>
        <v>0</v>
      </c>
      <c r="Q750" s="115" t="str">
        <f>VLOOKUP(M750,Modelo!$A$2:$C$7,2,0)</f>
        <v>Impacto Económico, Social y Comunitario</v>
      </c>
      <c r="R750" s="118">
        <f t="array" ref="R750">INDEX(Modelo!$F$1:$H$37,MATCH(1,(DataBase!Q750=Modelo!$G$1:$G$37)*(DataBase!B750=Modelo!$F$1:$F$37),0),3)</f>
        <v>0.11764705882352941</v>
      </c>
      <c r="S750" s="115">
        <f t="shared" si="24"/>
        <v>100</v>
      </c>
      <c r="T750" s="115">
        <f t="shared" si="25"/>
        <v>11.76470588235294</v>
      </c>
    </row>
    <row r="751" spans="1:20" x14ac:dyDescent="0.3">
      <c r="A751" s="115" t="s">
        <v>158</v>
      </c>
      <c r="B751" s="115" t="s">
        <v>84</v>
      </c>
      <c r="C751" s="115" t="s">
        <v>97</v>
      </c>
      <c r="D751" s="115" t="s">
        <v>86</v>
      </c>
      <c r="E751" s="115" t="s">
        <v>87</v>
      </c>
      <c r="F751" s="115" t="s">
        <v>87</v>
      </c>
      <c r="G751" s="115">
        <v>1896</v>
      </c>
      <c r="H751" s="115" t="s">
        <v>125</v>
      </c>
      <c r="I751" s="115">
        <v>3.7166394839999999</v>
      </c>
      <c r="J751" s="115" t="s">
        <v>54</v>
      </c>
      <c r="K751" s="115" t="str">
        <f>INDEX(DatosProcesados!$A$1:$BF$101,MATCH(DataBase!A751,DatosProcesados!$A$1:$A$101,0),MATCH(DataBase!J751,DatosProcesados!$A$1:$BF$1,0))</f>
        <v>Si</v>
      </c>
      <c r="L751" s="115" t="str">
        <f>INDEX(Modelo!$A$9:$D$89,MATCH(DataBase!$J751,Modelo!$A$9:$A$89,0),MATCH(DataBase!L$1,Modelo!$A$9:$D$9,0))</f>
        <v xml:space="preserve">Impacto social </v>
      </c>
      <c r="M751" s="115" t="str">
        <f>INDEX(Modelo!$A$9:$D$89,MATCH(DataBase!$J751,Modelo!$A$9:$A$89,0),MATCH(DataBase!M$1,Modelo!$A$9:$D$9,0))</f>
        <v>Pilar 6</v>
      </c>
      <c r="N751" s="115" t="str">
        <f>INDEX(Modelo!$A$9:$D$89,MATCH(DataBase!$J751,Modelo!$A$9:$A$89,0),MATCH(DataBase!N$1,Modelo!$A$9:$D$9,0))</f>
        <v>boolean</v>
      </c>
      <c r="O751" s="115" t="b">
        <f t="array" ref="O751">IF(N751="negativo",INDEX($AD$3:$AG$51,MATCH(1,($B751=$AD$3:$AD$51)*($J751=$AE$3:$AE$51),0),3),IF(N751="positivo",INDEX($AD$55:$AG$109,MATCH(1,($B751=$AD$55:$AD$109)*($J751=$AE$55:$AE$109),0),3)))</f>
        <v>0</v>
      </c>
      <c r="P751" s="115" t="b">
        <f t="array" ref="P751">IF(N751="negativo",INDEX($AD$3:$AG$51,MATCH(1,($B751=$AD$3:$AD$51)*($J751=$AE$3:$AE$51),0),4),IF(N751="positivo",INDEX($AD$55:$AG$109,MATCH(1,($B751=$AD$55:$AD$109)*($J751=$AE$55:$AE$109),0),4)))</f>
        <v>0</v>
      </c>
      <c r="Q751" s="115" t="str">
        <f>VLOOKUP(M751,Modelo!$A$2:$C$7,2,0)</f>
        <v>Impacto Económico, Social y Comunitario</v>
      </c>
      <c r="R751" s="118">
        <f t="array" ref="R751">INDEX(Modelo!$F$1:$H$37,MATCH(1,(DataBase!Q751=Modelo!$G$1:$G$37)*(DataBase!B751=Modelo!$F$1:$F$37),0),3)</f>
        <v>0.11764705882352941</v>
      </c>
      <c r="S751" s="115">
        <f t="shared" si="24"/>
        <v>100</v>
      </c>
      <c r="T751" s="115">
        <f t="shared" si="25"/>
        <v>11.76470588235294</v>
      </c>
    </row>
    <row r="752" spans="1:20" x14ac:dyDescent="0.3">
      <c r="A752" s="115" t="s">
        <v>310</v>
      </c>
      <c r="B752" s="115" t="s">
        <v>216</v>
      </c>
      <c r="C752" s="115" t="s">
        <v>85</v>
      </c>
      <c r="D752" s="115" t="s">
        <v>86</v>
      </c>
      <c r="E752" s="115" t="s">
        <v>87</v>
      </c>
      <c r="F752" s="115" t="s">
        <v>87</v>
      </c>
      <c r="G752" s="115">
        <v>1908</v>
      </c>
      <c r="H752" s="115" t="s">
        <v>244</v>
      </c>
      <c r="I752" s="115">
        <v>1.2123628230000001</v>
      </c>
      <c r="J752" s="115" t="s">
        <v>54</v>
      </c>
      <c r="K752" s="115" t="str">
        <f>INDEX(DatosProcesados!$A$1:$BF$101,MATCH(DataBase!A752,DatosProcesados!$A$1:$A$101,0),MATCH(DataBase!J752,DatosProcesados!$A$1:$BF$1,0))</f>
        <v>Si</v>
      </c>
      <c r="L752" s="115" t="str">
        <f>INDEX(Modelo!$A$9:$D$89,MATCH(DataBase!$J752,Modelo!$A$9:$A$89,0),MATCH(DataBase!L$1,Modelo!$A$9:$D$9,0))</f>
        <v xml:space="preserve">Impacto social </v>
      </c>
      <c r="M752" s="115" t="str">
        <f>INDEX(Modelo!$A$9:$D$89,MATCH(DataBase!$J752,Modelo!$A$9:$A$89,0),MATCH(DataBase!M$1,Modelo!$A$9:$D$9,0))</f>
        <v>Pilar 6</v>
      </c>
      <c r="N752" s="115" t="str">
        <f>INDEX(Modelo!$A$9:$D$89,MATCH(DataBase!$J752,Modelo!$A$9:$A$89,0),MATCH(DataBase!N$1,Modelo!$A$9:$D$9,0))</f>
        <v>boolean</v>
      </c>
      <c r="O752" s="115" t="b">
        <f t="array" ref="O752">IF(N752="negativo",INDEX($AD$3:$AG$51,MATCH(1,($B752=$AD$3:$AD$51)*($J752=$AE$3:$AE$51),0),3),IF(N752="positivo",INDEX($AD$55:$AG$109,MATCH(1,($B752=$AD$55:$AD$109)*($J752=$AE$55:$AE$109),0),3)))</f>
        <v>0</v>
      </c>
      <c r="P752" s="115" t="b">
        <f t="array" ref="P752">IF(N752="negativo",INDEX($AD$3:$AG$51,MATCH(1,($B752=$AD$3:$AD$51)*($J752=$AE$3:$AE$51),0),4),IF(N752="positivo",INDEX($AD$55:$AG$109,MATCH(1,($B752=$AD$55:$AD$109)*($J752=$AE$55:$AE$109),0),4)))</f>
        <v>0</v>
      </c>
      <c r="Q752" s="115" t="str">
        <f>VLOOKUP(M752,Modelo!$A$2:$C$7,2,0)</f>
        <v>Impacto Económico, Social y Comunitario</v>
      </c>
      <c r="R752" s="118">
        <f t="array" ref="R752">INDEX(Modelo!$F$1:$H$37,MATCH(1,(DataBase!Q752=Modelo!$G$1:$G$37)*(DataBase!B752=Modelo!$F$1:$F$37),0),3)</f>
        <v>0.10526315789473684</v>
      </c>
      <c r="S752" s="115">
        <f t="shared" si="24"/>
        <v>100</v>
      </c>
      <c r="T752" s="115">
        <f t="shared" si="25"/>
        <v>10.526315789473683</v>
      </c>
    </row>
    <row r="753" spans="1:20" x14ac:dyDescent="0.3">
      <c r="A753" s="115" t="s">
        <v>441</v>
      </c>
      <c r="B753" s="115" t="s">
        <v>407</v>
      </c>
      <c r="C753" s="115" t="s">
        <v>103</v>
      </c>
      <c r="D753" s="115" t="s">
        <v>86</v>
      </c>
      <c r="E753" s="115" t="s">
        <v>87</v>
      </c>
      <c r="F753" s="115" t="s">
        <v>87</v>
      </c>
      <c r="G753" s="115">
        <v>2002</v>
      </c>
      <c r="H753" s="115" t="s">
        <v>177</v>
      </c>
      <c r="I753" s="115">
        <v>2.4203671080000002</v>
      </c>
      <c r="J753" s="115" t="s">
        <v>54</v>
      </c>
      <c r="K753" s="115" t="str">
        <f>INDEX(DatosProcesados!$A$1:$BF$101,MATCH(DataBase!A753,DatosProcesados!$A$1:$A$101,0),MATCH(DataBase!J753,DatosProcesados!$A$1:$BF$1,0))</f>
        <v>Si</v>
      </c>
      <c r="L753" s="115" t="str">
        <f>INDEX(Modelo!$A$9:$D$89,MATCH(DataBase!$J753,Modelo!$A$9:$A$89,0),MATCH(DataBase!L$1,Modelo!$A$9:$D$9,0))</f>
        <v xml:space="preserve">Impacto social </v>
      </c>
      <c r="M753" s="115" t="str">
        <f>INDEX(Modelo!$A$9:$D$89,MATCH(DataBase!$J753,Modelo!$A$9:$A$89,0),MATCH(DataBase!M$1,Modelo!$A$9:$D$9,0))</f>
        <v>Pilar 6</v>
      </c>
      <c r="N753" s="115" t="str">
        <f>INDEX(Modelo!$A$9:$D$89,MATCH(DataBase!$J753,Modelo!$A$9:$A$89,0),MATCH(DataBase!N$1,Modelo!$A$9:$D$9,0))</f>
        <v>boolean</v>
      </c>
      <c r="O753" s="115" t="b">
        <f t="array" ref="O753">IF(N753="negativo",INDEX($AD$3:$AG$51,MATCH(1,($B753=$AD$3:$AD$51)*($J753=$AE$3:$AE$51),0),3),IF(N753="positivo",INDEX($AD$55:$AG$109,MATCH(1,($B753=$AD$55:$AD$109)*($J753=$AE$55:$AE$109),0),3)))</f>
        <v>0</v>
      </c>
      <c r="P753" s="115" t="b">
        <f t="array" ref="P753">IF(N753="negativo",INDEX($AD$3:$AG$51,MATCH(1,($B753=$AD$3:$AD$51)*($J753=$AE$3:$AE$51),0),4),IF(N753="positivo",INDEX($AD$55:$AG$109,MATCH(1,($B753=$AD$55:$AD$109)*($J753=$AE$55:$AE$109),0),4)))</f>
        <v>0</v>
      </c>
      <c r="Q753" s="115" t="str">
        <f>VLOOKUP(M753,Modelo!$A$2:$C$7,2,0)</f>
        <v>Impacto Económico, Social y Comunitario</v>
      </c>
      <c r="R753" s="118">
        <f t="array" ref="R753">INDEX(Modelo!$F$1:$H$37,MATCH(1,(DataBase!Q753=Modelo!$G$1:$G$37)*(DataBase!B753=Modelo!$F$1:$F$37),0),3)</f>
        <v>0.15384615384615385</v>
      </c>
      <c r="S753" s="115">
        <f t="shared" si="24"/>
        <v>100</v>
      </c>
      <c r="T753" s="115">
        <f t="shared" si="25"/>
        <v>15.384615384615385</v>
      </c>
    </row>
    <row r="754" spans="1:20" x14ac:dyDescent="0.3">
      <c r="A754" s="115" t="s">
        <v>454</v>
      </c>
      <c r="B754" s="115" t="s">
        <v>407</v>
      </c>
      <c r="C754" s="115" t="s">
        <v>103</v>
      </c>
      <c r="D754" s="115" t="s">
        <v>86</v>
      </c>
      <c r="E754" s="115" t="s">
        <v>87</v>
      </c>
      <c r="F754" s="115" t="s">
        <v>87</v>
      </c>
      <c r="G754" s="115">
        <v>2003</v>
      </c>
      <c r="H754" s="115" t="s">
        <v>422</v>
      </c>
      <c r="I754" s="115">
        <v>1.3219259999999999</v>
      </c>
      <c r="J754" s="115" t="s">
        <v>54</v>
      </c>
      <c r="K754" s="115" t="str">
        <f>INDEX(DatosProcesados!$A$1:$BF$101,MATCH(DataBase!A754,DatosProcesados!$A$1:$A$101,0),MATCH(DataBase!J754,DatosProcesados!$A$1:$BF$1,0))</f>
        <v>Si</v>
      </c>
      <c r="L754" s="115" t="str">
        <f>INDEX(Modelo!$A$9:$D$89,MATCH(DataBase!$J754,Modelo!$A$9:$A$89,0),MATCH(DataBase!L$1,Modelo!$A$9:$D$9,0))</f>
        <v xml:space="preserve">Impacto social </v>
      </c>
      <c r="M754" s="115" t="str">
        <f>INDEX(Modelo!$A$9:$D$89,MATCH(DataBase!$J754,Modelo!$A$9:$A$89,0),MATCH(DataBase!M$1,Modelo!$A$9:$D$9,0))</f>
        <v>Pilar 6</v>
      </c>
      <c r="N754" s="115" t="str">
        <f>INDEX(Modelo!$A$9:$D$89,MATCH(DataBase!$J754,Modelo!$A$9:$A$89,0),MATCH(DataBase!N$1,Modelo!$A$9:$D$9,0))</f>
        <v>boolean</v>
      </c>
      <c r="O754" s="115" t="b">
        <f t="array" ref="O754">IF(N754="negativo",INDEX($AD$3:$AG$51,MATCH(1,($B754=$AD$3:$AD$51)*($J754=$AE$3:$AE$51),0),3),IF(N754="positivo",INDEX($AD$55:$AG$109,MATCH(1,($B754=$AD$55:$AD$109)*($J754=$AE$55:$AE$109),0),3)))</f>
        <v>0</v>
      </c>
      <c r="P754" s="115" t="b">
        <f t="array" ref="P754">IF(N754="negativo",INDEX($AD$3:$AG$51,MATCH(1,($B754=$AD$3:$AD$51)*($J754=$AE$3:$AE$51),0),4),IF(N754="positivo",INDEX($AD$55:$AG$109,MATCH(1,($B754=$AD$55:$AD$109)*($J754=$AE$55:$AE$109),0),4)))</f>
        <v>0</v>
      </c>
      <c r="Q754" s="115" t="str">
        <f>VLOOKUP(M754,Modelo!$A$2:$C$7,2,0)</f>
        <v>Impacto Económico, Social y Comunitario</v>
      </c>
      <c r="R754" s="118">
        <f t="array" ref="R754">INDEX(Modelo!$F$1:$H$37,MATCH(1,(DataBase!Q754=Modelo!$G$1:$G$37)*(DataBase!B754=Modelo!$F$1:$F$37),0),3)</f>
        <v>0.15384615384615385</v>
      </c>
      <c r="S754" s="115">
        <f t="shared" si="24"/>
        <v>100</v>
      </c>
      <c r="T754" s="115">
        <f t="shared" si="25"/>
        <v>15.384615384615385</v>
      </c>
    </row>
    <row r="755" spans="1:20" x14ac:dyDescent="0.3">
      <c r="A755" s="115" t="s">
        <v>477</v>
      </c>
      <c r="B755" s="115" t="s">
        <v>467</v>
      </c>
      <c r="C755" s="115" t="s">
        <v>103</v>
      </c>
      <c r="D755" s="115" t="s">
        <v>86</v>
      </c>
      <c r="E755" s="115" t="s">
        <v>86</v>
      </c>
      <c r="F755" s="115" t="s">
        <v>86</v>
      </c>
      <c r="G755" s="115">
        <v>1985</v>
      </c>
      <c r="H755" s="115" t="s">
        <v>125</v>
      </c>
      <c r="I755" s="115">
        <v>0.441609957</v>
      </c>
      <c r="J755" s="115" t="s">
        <v>54</v>
      </c>
      <c r="K755" s="115" t="str">
        <f>INDEX(DatosProcesados!$A$1:$BF$101,MATCH(DataBase!A755,DatosProcesados!$A$1:$A$101,0),MATCH(DataBase!J755,DatosProcesados!$A$1:$BF$1,0))</f>
        <v>Si</v>
      </c>
      <c r="L755" s="115" t="str">
        <f>INDEX(Modelo!$A$9:$D$89,MATCH(DataBase!$J755,Modelo!$A$9:$A$89,0),MATCH(DataBase!L$1,Modelo!$A$9:$D$9,0))</f>
        <v xml:space="preserve">Impacto social </v>
      </c>
      <c r="M755" s="115" t="str">
        <f>INDEX(Modelo!$A$9:$D$89,MATCH(DataBase!$J755,Modelo!$A$9:$A$89,0),MATCH(DataBase!M$1,Modelo!$A$9:$D$9,0))</f>
        <v>Pilar 6</v>
      </c>
      <c r="N755" s="115" t="str">
        <f>INDEX(Modelo!$A$9:$D$89,MATCH(DataBase!$J755,Modelo!$A$9:$A$89,0),MATCH(DataBase!N$1,Modelo!$A$9:$D$9,0))</f>
        <v>boolean</v>
      </c>
      <c r="O755" s="115" t="b">
        <f t="array" ref="O755">IF(N755="negativo",INDEX($AD$3:$AG$51,MATCH(1,($B755=$AD$3:$AD$51)*($J755=$AE$3:$AE$51),0),3),IF(N755="positivo",INDEX($AD$55:$AG$109,MATCH(1,($B755=$AD$55:$AD$109)*($J755=$AE$55:$AE$109),0),3)))</f>
        <v>0</v>
      </c>
      <c r="P755" s="115" t="b">
        <f t="array" ref="P755">IF(N755="negativo",INDEX($AD$3:$AG$51,MATCH(1,($B755=$AD$3:$AD$51)*($J755=$AE$3:$AE$51),0),4),IF(N755="positivo",INDEX($AD$55:$AG$109,MATCH(1,($B755=$AD$55:$AD$109)*($J755=$AE$55:$AE$109),0),4)))</f>
        <v>0</v>
      </c>
      <c r="Q755" s="115" t="str">
        <f>VLOOKUP(M755,Modelo!$A$2:$C$7,2,0)</f>
        <v>Impacto Económico, Social y Comunitario</v>
      </c>
      <c r="R755" s="118">
        <f t="array" ref="R755">INDEX(Modelo!$F$1:$H$37,MATCH(1,(DataBase!Q755=Modelo!$G$1:$G$37)*(DataBase!B755=Modelo!$F$1:$F$37),0),3)</f>
        <v>0.14285714285714285</v>
      </c>
      <c r="S755" s="115">
        <f t="shared" si="24"/>
        <v>100</v>
      </c>
      <c r="T755" s="115">
        <f t="shared" si="25"/>
        <v>14.285714285714285</v>
      </c>
    </row>
    <row r="756" spans="1:20" x14ac:dyDescent="0.3">
      <c r="A756" s="115" t="s">
        <v>256</v>
      </c>
      <c r="B756" s="115" t="s">
        <v>216</v>
      </c>
      <c r="C756" s="115" t="s">
        <v>103</v>
      </c>
      <c r="D756" s="115" t="s">
        <v>87</v>
      </c>
      <c r="E756" s="115" t="s">
        <v>86</v>
      </c>
      <c r="F756" s="115" t="s">
        <v>86</v>
      </c>
      <c r="G756" s="115">
        <v>1964</v>
      </c>
      <c r="H756" s="115" t="s">
        <v>125</v>
      </c>
      <c r="I756" s="115">
        <v>2.4859553989999998</v>
      </c>
      <c r="J756" s="115" t="s">
        <v>54</v>
      </c>
      <c r="K756" s="115">
        <f>INDEX(DatosProcesados!$A$1:$BF$101,MATCH(DataBase!A756,DatosProcesados!$A$1:$A$101,0),MATCH(DataBase!J756,DatosProcesados!$A$1:$BF$1,0))</f>
        <v>0</v>
      </c>
      <c r="L756" s="115" t="str">
        <f>INDEX(Modelo!$A$9:$D$89,MATCH(DataBase!$J756,Modelo!$A$9:$A$89,0),MATCH(DataBase!L$1,Modelo!$A$9:$D$9,0))</f>
        <v xml:space="preserve">Impacto social </v>
      </c>
      <c r="M756" s="115" t="str">
        <f>INDEX(Modelo!$A$9:$D$89,MATCH(DataBase!$J756,Modelo!$A$9:$A$89,0),MATCH(DataBase!M$1,Modelo!$A$9:$D$9,0))</f>
        <v>Pilar 6</v>
      </c>
      <c r="N756" s="115" t="str">
        <f>INDEX(Modelo!$A$9:$D$89,MATCH(DataBase!$J756,Modelo!$A$9:$A$89,0),MATCH(DataBase!N$1,Modelo!$A$9:$D$9,0))</f>
        <v>boolean</v>
      </c>
      <c r="O756" s="115" t="b">
        <f t="array" ref="O756">IF(N756="negativo",INDEX($AD$3:$AG$51,MATCH(1,($B756=$AD$3:$AD$51)*($J756=$AE$3:$AE$51),0),3),IF(N756="positivo",INDEX($AD$55:$AG$109,MATCH(1,($B756=$AD$55:$AD$109)*($J756=$AE$55:$AE$109),0),3)))</f>
        <v>0</v>
      </c>
      <c r="P756" s="115" t="b">
        <f t="array" ref="P756">IF(N756="negativo",INDEX($AD$3:$AG$51,MATCH(1,($B756=$AD$3:$AD$51)*($J756=$AE$3:$AE$51),0),4),IF(N756="positivo",INDEX($AD$55:$AG$109,MATCH(1,($B756=$AD$55:$AD$109)*($J756=$AE$55:$AE$109),0),4)))</f>
        <v>0</v>
      </c>
      <c r="Q756" s="115" t="str">
        <f>VLOOKUP(M756,Modelo!$A$2:$C$7,2,0)</f>
        <v>Impacto Económico, Social y Comunitario</v>
      </c>
      <c r="R756" s="118">
        <f t="array" ref="R756">INDEX(Modelo!$F$1:$H$37,MATCH(1,(DataBase!Q756=Modelo!$G$1:$G$37)*(DataBase!B756=Modelo!$F$1:$F$37),0),3)</f>
        <v>0.10526315789473684</v>
      </c>
      <c r="S756" s="115">
        <f t="shared" si="24"/>
        <v>0</v>
      </c>
      <c r="T756" s="115">
        <f t="shared" si="25"/>
        <v>0</v>
      </c>
    </row>
    <row r="757" spans="1:20" x14ac:dyDescent="0.3">
      <c r="A757" s="115" t="s">
        <v>305</v>
      </c>
      <c r="B757" s="115" t="s">
        <v>216</v>
      </c>
      <c r="C757" s="115" t="s">
        <v>103</v>
      </c>
      <c r="D757" s="115" t="s">
        <v>87</v>
      </c>
      <c r="E757" s="115" t="s">
        <v>86</v>
      </c>
      <c r="F757" s="115" t="s">
        <v>86</v>
      </c>
      <c r="G757" s="115">
        <v>1940</v>
      </c>
      <c r="H757" s="115" t="s">
        <v>125</v>
      </c>
      <c r="I757" s="115">
        <v>1.340540112</v>
      </c>
      <c r="J757" s="115" t="s">
        <v>54</v>
      </c>
      <c r="K757" s="115" t="str">
        <f>INDEX(DatosProcesados!$A$1:$BF$101,MATCH(DataBase!A757,DatosProcesados!$A$1:$A$101,0),MATCH(DataBase!J757,DatosProcesados!$A$1:$BF$1,0))</f>
        <v>Si</v>
      </c>
      <c r="L757" s="115" t="str">
        <f>INDEX(Modelo!$A$9:$D$89,MATCH(DataBase!$J757,Modelo!$A$9:$A$89,0),MATCH(DataBase!L$1,Modelo!$A$9:$D$9,0))</f>
        <v xml:space="preserve">Impacto social </v>
      </c>
      <c r="M757" s="115" t="str">
        <f>INDEX(Modelo!$A$9:$D$89,MATCH(DataBase!$J757,Modelo!$A$9:$A$89,0),MATCH(DataBase!M$1,Modelo!$A$9:$D$9,0))</f>
        <v>Pilar 6</v>
      </c>
      <c r="N757" s="115" t="str">
        <f>INDEX(Modelo!$A$9:$D$89,MATCH(DataBase!$J757,Modelo!$A$9:$A$89,0),MATCH(DataBase!N$1,Modelo!$A$9:$D$9,0))</f>
        <v>boolean</v>
      </c>
      <c r="O757" s="115" t="b">
        <f t="array" ref="O757">IF(N757="negativo",INDEX($AD$3:$AG$51,MATCH(1,($B757=$AD$3:$AD$51)*($J757=$AE$3:$AE$51),0),3),IF(N757="positivo",INDEX($AD$55:$AG$109,MATCH(1,($B757=$AD$55:$AD$109)*($J757=$AE$55:$AE$109),0),3)))</f>
        <v>0</v>
      </c>
      <c r="P757" s="115" t="b">
        <f t="array" ref="P757">IF(N757="negativo",INDEX($AD$3:$AG$51,MATCH(1,($B757=$AD$3:$AD$51)*($J757=$AE$3:$AE$51),0),4),IF(N757="positivo",INDEX($AD$55:$AG$109,MATCH(1,($B757=$AD$55:$AD$109)*($J757=$AE$55:$AE$109),0),4)))</f>
        <v>0</v>
      </c>
      <c r="Q757" s="115" t="str">
        <f>VLOOKUP(M757,Modelo!$A$2:$C$7,2,0)</f>
        <v>Impacto Económico, Social y Comunitario</v>
      </c>
      <c r="R757" s="118">
        <f t="array" ref="R757">INDEX(Modelo!$F$1:$H$37,MATCH(1,(DataBase!Q757=Modelo!$G$1:$G$37)*(DataBase!B757=Modelo!$F$1:$F$37),0),3)</f>
        <v>0.10526315789473684</v>
      </c>
      <c r="S757" s="115">
        <f t="shared" si="24"/>
        <v>100</v>
      </c>
      <c r="T757" s="115">
        <f t="shared" si="25"/>
        <v>10.526315789473683</v>
      </c>
    </row>
    <row r="758" spans="1:20" x14ac:dyDescent="0.3">
      <c r="A758" s="115" t="s">
        <v>432</v>
      </c>
      <c r="B758" s="115" t="s">
        <v>407</v>
      </c>
      <c r="C758" s="115" t="s">
        <v>103</v>
      </c>
      <c r="D758" s="115" t="s">
        <v>86</v>
      </c>
      <c r="E758" s="115" t="s">
        <v>86</v>
      </c>
      <c r="F758" s="115" t="s">
        <v>86</v>
      </c>
      <c r="G758" s="115">
        <v>1956</v>
      </c>
      <c r="H758" s="115" t="s">
        <v>125</v>
      </c>
      <c r="I758" s="115">
        <v>2.660692144</v>
      </c>
      <c r="J758" s="115" t="s">
        <v>54</v>
      </c>
      <c r="K758" s="115" t="str">
        <f>INDEX(DatosProcesados!$A$1:$BF$101,MATCH(DataBase!A758,DatosProcesados!$A$1:$A$101,0),MATCH(DataBase!J758,DatosProcesados!$A$1:$BF$1,0))</f>
        <v>Si</v>
      </c>
      <c r="L758" s="115" t="str">
        <f>INDEX(Modelo!$A$9:$D$89,MATCH(DataBase!$J758,Modelo!$A$9:$A$89,0),MATCH(DataBase!L$1,Modelo!$A$9:$D$9,0))</f>
        <v xml:space="preserve">Impacto social </v>
      </c>
      <c r="M758" s="115" t="str">
        <f>INDEX(Modelo!$A$9:$D$89,MATCH(DataBase!$J758,Modelo!$A$9:$A$89,0),MATCH(DataBase!M$1,Modelo!$A$9:$D$9,0))</f>
        <v>Pilar 6</v>
      </c>
      <c r="N758" s="115" t="str">
        <f>INDEX(Modelo!$A$9:$D$89,MATCH(DataBase!$J758,Modelo!$A$9:$A$89,0),MATCH(DataBase!N$1,Modelo!$A$9:$D$9,0))</f>
        <v>boolean</v>
      </c>
      <c r="O758" s="115" t="b">
        <f t="array" ref="O758">IF(N758="negativo",INDEX($AD$3:$AG$51,MATCH(1,($B758=$AD$3:$AD$51)*($J758=$AE$3:$AE$51),0),3),IF(N758="positivo",INDEX($AD$55:$AG$109,MATCH(1,($B758=$AD$55:$AD$109)*($J758=$AE$55:$AE$109),0),3)))</f>
        <v>0</v>
      </c>
      <c r="P758" s="115" t="b">
        <f t="array" ref="P758">IF(N758="negativo",INDEX($AD$3:$AG$51,MATCH(1,($B758=$AD$3:$AD$51)*($J758=$AE$3:$AE$51),0),4),IF(N758="positivo",INDEX($AD$55:$AG$109,MATCH(1,($B758=$AD$55:$AD$109)*($J758=$AE$55:$AE$109),0),4)))</f>
        <v>0</v>
      </c>
      <c r="Q758" s="115" t="str">
        <f>VLOOKUP(M758,Modelo!$A$2:$C$7,2,0)</f>
        <v>Impacto Económico, Social y Comunitario</v>
      </c>
      <c r="R758" s="118">
        <f t="array" ref="R758">INDEX(Modelo!$F$1:$H$37,MATCH(1,(DataBase!Q758=Modelo!$G$1:$G$37)*(DataBase!B758=Modelo!$F$1:$F$37),0),3)</f>
        <v>0.15384615384615385</v>
      </c>
      <c r="S758" s="115">
        <f t="shared" si="24"/>
        <v>100</v>
      </c>
      <c r="T758" s="115">
        <f t="shared" si="25"/>
        <v>15.384615384615385</v>
      </c>
    </row>
    <row r="759" spans="1:20" x14ac:dyDescent="0.3">
      <c r="A759" s="115" t="s">
        <v>476</v>
      </c>
      <c r="B759" s="115" t="s">
        <v>467</v>
      </c>
      <c r="C759" s="115" t="s">
        <v>103</v>
      </c>
      <c r="D759" s="115" t="s">
        <v>87</v>
      </c>
      <c r="E759" s="115" t="s">
        <v>86</v>
      </c>
      <c r="F759" s="115" t="s">
        <v>86</v>
      </c>
      <c r="G759" s="115">
        <v>1962</v>
      </c>
      <c r="H759" s="115" t="s">
        <v>125</v>
      </c>
      <c r="I759" s="115">
        <v>0.89448844999999999</v>
      </c>
      <c r="J759" s="115" t="s">
        <v>54</v>
      </c>
      <c r="K759" s="115">
        <f>INDEX(DatosProcesados!$A$1:$BF$101,MATCH(DataBase!A759,DatosProcesados!$A$1:$A$101,0),MATCH(DataBase!J759,DatosProcesados!$A$1:$BF$1,0))</f>
        <v>0</v>
      </c>
      <c r="L759" s="115" t="str">
        <f>INDEX(Modelo!$A$9:$D$89,MATCH(DataBase!$J759,Modelo!$A$9:$A$89,0),MATCH(DataBase!L$1,Modelo!$A$9:$D$9,0))</f>
        <v xml:space="preserve">Impacto social </v>
      </c>
      <c r="M759" s="115" t="str">
        <f>INDEX(Modelo!$A$9:$D$89,MATCH(DataBase!$J759,Modelo!$A$9:$A$89,0),MATCH(DataBase!M$1,Modelo!$A$9:$D$9,0))</f>
        <v>Pilar 6</v>
      </c>
      <c r="N759" s="115" t="str">
        <f>INDEX(Modelo!$A$9:$D$89,MATCH(DataBase!$J759,Modelo!$A$9:$A$89,0),MATCH(DataBase!N$1,Modelo!$A$9:$D$9,0))</f>
        <v>boolean</v>
      </c>
      <c r="O759" s="115" t="b">
        <f t="array" ref="O759">IF(N759="negativo",INDEX($AD$3:$AG$51,MATCH(1,($B759=$AD$3:$AD$51)*($J759=$AE$3:$AE$51),0),3),IF(N759="positivo",INDEX($AD$55:$AG$109,MATCH(1,($B759=$AD$55:$AD$109)*($J759=$AE$55:$AE$109),0),3)))</f>
        <v>0</v>
      </c>
      <c r="P759" s="115" t="b">
        <f t="array" ref="P759">IF(N759="negativo",INDEX($AD$3:$AG$51,MATCH(1,($B759=$AD$3:$AD$51)*($J759=$AE$3:$AE$51),0),4),IF(N759="positivo",INDEX($AD$55:$AG$109,MATCH(1,($B759=$AD$55:$AD$109)*($J759=$AE$55:$AE$109),0),4)))</f>
        <v>0</v>
      </c>
      <c r="Q759" s="115" t="str">
        <f>VLOOKUP(M759,Modelo!$A$2:$C$7,2,0)</f>
        <v>Impacto Económico, Social y Comunitario</v>
      </c>
      <c r="R759" s="118">
        <f t="array" ref="R759">INDEX(Modelo!$F$1:$H$37,MATCH(1,(DataBase!Q759=Modelo!$G$1:$G$37)*(DataBase!B759=Modelo!$F$1:$F$37),0),3)</f>
        <v>0.14285714285714285</v>
      </c>
      <c r="S759" s="115">
        <f t="shared" si="24"/>
        <v>0</v>
      </c>
      <c r="T759" s="115">
        <f t="shared" si="25"/>
        <v>0</v>
      </c>
    </row>
    <row r="760" spans="1:20" x14ac:dyDescent="0.3">
      <c r="A760" s="115" t="s">
        <v>154</v>
      </c>
      <c r="B760" s="115" t="s">
        <v>84</v>
      </c>
      <c r="C760" s="115" t="s">
        <v>97</v>
      </c>
      <c r="D760" s="115" t="s">
        <v>86</v>
      </c>
      <c r="E760" s="115" t="s">
        <v>87</v>
      </c>
      <c r="F760" s="115" t="s">
        <v>87</v>
      </c>
      <c r="G760" s="115">
        <v>1967</v>
      </c>
      <c r="H760" s="115" t="s">
        <v>125</v>
      </c>
      <c r="I760" s="115">
        <v>4.1309855679999998</v>
      </c>
      <c r="J760" s="115" t="s">
        <v>54</v>
      </c>
      <c r="K760" s="115" t="str">
        <f>INDEX(DatosProcesados!$A$1:$BF$101,MATCH(DataBase!A760,DatosProcesados!$A$1:$A$101,0),MATCH(DataBase!J760,DatosProcesados!$A$1:$BF$1,0))</f>
        <v>Si</v>
      </c>
      <c r="L760" s="115" t="str">
        <f>INDEX(Modelo!$A$9:$D$89,MATCH(DataBase!$J760,Modelo!$A$9:$A$89,0),MATCH(DataBase!L$1,Modelo!$A$9:$D$9,0))</f>
        <v xml:space="preserve">Impacto social </v>
      </c>
      <c r="M760" s="115" t="str">
        <f>INDEX(Modelo!$A$9:$D$89,MATCH(DataBase!$J760,Modelo!$A$9:$A$89,0),MATCH(DataBase!M$1,Modelo!$A$9:$D$9,0))</f>
        <v>Pilar 6</v>
      </c>
      <c r="N760" s="115" t="str">
        <f>INDEX(Modelo!$A$9:$D$89,MATCH(DataBase!$J760,Modelo!$A$9:$A$89,0),MATCH(DataBase!N$1,Modelo!$A$9:$D$9,0))</f>
        <v>boolean</v>
      </c>
      <c r="O760" s="115" t="b">
        <f t="array" ref="O760">IF(N760="negativo",INDEX($AD$3:$AG$51,MATCH(1,($B760=$AD$3:$AD$51)*($J760=$AE$3:$AE$51),0),3),IF(N760="positivo",INDEX($AD$55:$AG$109,MATCH(1,($B760=$AD$55:$AD$109)*($J760=$AE$55:$AE$109),0),3)))</f>
        <v>0</v>
      </c>
      <c r="P760" s="115" t="b">
        <f t="array" ref="P760">IF(N760="negativo",INDEX($AD$3:$AG$51,MATCH(1,($B760=$AD$3:$AD$51)*($J760=$AE$3:$AE$51),0),4),IF(N760="positivo",INDEX($AD$55:$AG$109,MATCH(1,($B760=$AD$55:$AD$109)*($J760=$AE$55:$AE$109),0),4)))</f>
        <v>0</v>
      </c>
      <c r="Q760" s="115" t="str">
        <f>VLOOKUP(M760,Modelo!$A$2:$C$7,2,0)</f>
        <v>Impacto Económico, Social y Comunitario</v>
      </c>
      <c r="R760" s="118">
        <f t="array" ref="R760">INDEX(Modelo!$F$1:$H$37,MATCH(1,(DataBase!Q760=Modelo!$G$1:$G$37)*(DataBase!B760=Modelo!$F$1:$F$37),0),3)</f>
        <v>0.11764705882352941</v>
      </c>
      <c r="S760" s="115">
        <f t="shared" si="24"/>
        <v>100</v>
      </c>
      <c r="T760" s="115">
        <f t="shared" si="25"/>
        <v>11.76470588235294</v>
      </c>
    </row>
    <row r="761" spans="1:20" x14ac:dyDescent="0.3">
      <c r="A761" s="115" t="s">
        <v>139</v>
      </c>
      <c r="B761" s="115" t="s">
        <v>84</v>
      </c>
      <c r="C761" s="115" t="s">
        <v>97</v>
      </c>
      <c r="D761" s="115" t="s">
        <v>86</v>
      </c>
      <c r="E761" s="115" t="s">
        <v>86</v>
      </c>
      <c r="F761" s="115" t="s">
        <v>86</v>
      </c>
      <c r="G761" s="115">
        <v>1995</v>
      </c>
      <c r="H761" s="115" t="s">
        <v>125</v>
      </c>
      <c r="I761" s="115">
        <v>6.1355991599999999</v>
      </c>
      <c r="J761" s="115" t="s">
        <v>54</v>
      </c>
      <c r="K761" s="115" t="str">
        <f>INDEX(DatosProcesados!$A$1:$BF$101,MATCH(DataBase!A761,DatosProcesados!$A$1:$A$101,0),MATCH(DataBase!J761,DatosProcesados!$A$1:$BF$1,0))</f>
        <v>No</v>
      </c>
      <c r="L761" s="115" t="str">
        <f>INDEX(Modelo!$A$9:$D$89,MATCH(DataBase!$J761,Modelo!$A$9:$A$89,0),MATCH(DataBase!L$1,Modelo!$A$9:$D$9,0))</f>
        <v xml:space="preserve">Impacto social </v>
      </c>
      <c r="M761" s="115" t="str">
        <f>INDEX(Modelo!$A$9:$D$89,MATCH(DataBase!$J761,Modelo!$A$9:$A$89,0),MATCH(DataBase!M$1,Modelo!$A$9:$D$9,0))</f>
        <v>Pilar 6</v>
      </c>
      <c r="N761" s="115" t="str">
        <f>INDEX(Modelo!$A$9:$D$89,MATCH(DataBase!$J761,Modelo!$A$9:$A$89,0),MATCH(DataBase!N$1,Modelo!$A$9:$D$9,0))</f>
        <v>boolean</v>
      </c>
      <c r="O761" s="115" t="b">
        <f t="array" ref="O761">IF(N761="negativo",INDEX($AD$3:$AG$51,MATCH(1,($B761=$AD$3:$AD$51)*($J761=$AE$3:$AE$51),0),3),IF(N761="positivo",INDEX($AD$55:$AG$109,MATCH(1,($B761=$AD$55:$AD$109)*($J761=$AE$55:$AE$109),0),3)))</f>
        <v>0</v>
      </c>
      <c r="P761" s="115" t="b">
        <f t="array" ref="P761">IF(N761="negativo",INDEX($AD$3:$AG$51,MATCH(1,($B761=$AD$3:$AD$51)*($J761=$AE$3:$AE$51),0),4),IF(N761="positivo",INDEX($AD$55:$AG$109,MATCH(1,($B761=$AD$55:$AD$109)*($J761=$AE$55:$AE$109),0),4)))</f>
        <v>0</v>
      </c>
      <c r="Q761" s="115" t="str">
        <f>VLOOKUP(M761,Modelo!$A$2:$C$7,2,0)</f>
        <v>Impacto Económico, Social y Comunitario</v>
      </c>
      <c r="R761" s="118">
        <f t="array" ref="R761">INDEX(Modelo!$F$1:$H$37,MATCH(1,(DataBase!Q761=Modelo!$G$1:$G$37)*(DataBase!B761=Modelo!$F$1:$F$37),0),3)</f>
        <v>0.11764705882352941</v>
      </c>
      <c r="S761" s="115">
        <f t="shared" si="24"/>
        <v>0</v>
      </c>
      <c r="T761" s="115">
        <f t="shared" si="25"/>
        <v>0</v>
      </c>
    </row>
    <row r="762" spans="1:20" x14ac:dyDescent="0.3">
      <c r="A762" s="115" t="s">
        <v>399</v>
      </c>
      <c r="B762" s="115" t="s">
        <v>379</v>
      </c>
      <c r="C762" s="115" t="s">
        <v>103</v>
      </c>
      <c r="D762" s="115" t="s">
        <v>86</v>
      </c>
      <c r="E762" s="115" t="s">
        <v>86</v>
      </c>
      <c r="F762" s="115" t="s">
        <v>87</v>
      </c>
      <c r="G762" s="115">
        <v>1989</v>
      </c>
      <c r="H762" s="115" t="s">
        <v>125</v>
      </c>
      <c r="I762" s="115">
        <v>0.75167738299999998</v>
      </c>
      <c r="J762" s="115" t="s">
        <v>54</v>
      </c>
      <c r="K762" s="115">
        <f>INDEX(DatosProcesados!$A$1:$BF$101,MATCH(DataBase!A762,DatosProcesados!$A$1:$A$101,0),MATCH(DataBase!J762,DatosProcesados!$A$1:$BF$1,0))</f>
        <v>0</v>
      </c>
      <c r="L762" s="115" t="str">
        <f>INDEX(Modelo!$A$9:$D$89,MATCH(DataBase!$J762,Modelo!$A$9:$A$89,0),MATCH(DataBase!L$1,Modelo!$A$9:$D$9,0))</f>
        <v xml:space="preserve">Impacto social </v>
      </c>
      <c r="M762" s="115" t="str">
        <f>INDEX(Modelo!$A$9:$D$89,MATCH(DataBase!$J762,Modelo!$A$9:$A$89,0),MATCH(DataBase!M$1,Modelo!$A$9:$D$9,0))</f>
        <v>Pilar 6</v>
      </c>
      <c r="N762" s="115" t="str">
        <f>INDEX(Modelo!$A$9:$D$89,MATCH(DataBase!$J762,Modelo!$A$9:$A$89,0),MATCH(DataBase!N$1,Modelo!$A$9:$D$9,0))</f>
        <v>boolean</v>
      </c>
      <c r="O762" s="115" t="b">
        <f t="array" ref="O762">IF(N762="negativo",INDEX($AD$3:$AG$51,MATCH(1,($B762=$AD$3:$AD$51)*($J762=$AE$3:$AE$51),0),3),IF(N762="positivo",INDEX($AD$55:$AG$109,MATCH(1,($B762=$AD$55:$AD$109)*($J762=$AE$55:$AE$109),0),3)))</f>
        <v>0</v>
      </c>
      <c r="P762" s="115" t="b">
        <f t="array" ref="P762">IF(N762="negativo",INDEX($AD$3:$AG$51,MATCH(1,($B762=$AD$3:$AD$51)*($J762=$AE$3:$AE$51),0),4),IF(N762="positivo",INDEX($AD$55:$AG$109,MATCH(1,($B762=$AD$55:$AD$109)*($J762=$AE$55:$AE$109),0),4)))</f>
        <v>0</v>
      </c>
      <c r="Q762" s="115" t="str">
        <f>VLOOKUP(M762,Modelo!$A$2:$C$7,2,0)</f>
        <v>Impacto Económico, Social y Comunitario</v>
      </c>
      <c r="R762" s="118">
        <f t="array" ref="R762">INDEX(Modelo!$F$1:$H$37,MATCH(1,(DataBase!Q762=Modelo!$G$1:$G$37)*(DataBase!B762=Modelo!$F$1:$F$37),0),3)</f>
        <v>0.14285714285714285</v>
      </c>
      <c r="S762" s="115">
        <f t="shared" si="24"/>
        <v>0</v>
      </c>
      <c r="T762" s="115">
        <f t="shared" si="25"/>
        <v>0</v>
      </c>
    </row>
    <row r="763" spans="1:20" x14ac:dyDescent="0.3">
      <c r="A763" s="115" t="s">
        <v>233</v>
      </c>
      <c r="B763" s="115" t="s">
        <v>216</v>
      </c>
      <c r="C763" s="115" t="s">
        <v>103</v>
      </c>
      <c r="D763" s="115" t="s">
        <v>87</v>
      </c>
      <c r="E763" s="115" t="s">
        <v>86</v>
      </c>
      <c r="F763" s="115" t="s">
        <v>86</v>
      </c>
      <c r="G763" s="115">
        <v>1970</v>
      </c>
      <c r="H763" s="115" t="s">
        <v>125</v>
      </c>
      <c r="I763" s="115">
        <v>3.1891452720000002</v>
      </c>
      <c r="J763" s="115" t="s">
        <v>54</v>
      </c>
      <c r="K763" s="115">
        <f>INDEX(DatosProcesados!$A$1:$BF$101,MATCH(DataBase!A763,DatosProcesados!$A$1:$A$101,0),MATCH(DataBase!J763,DatosProcesados!$A$1:$BF$1,0))</f>
        <v>0</v>
      </c>
      <c r="L763" s="115" t="str">
        <f>INDEX(Modelo!$A$9:$D$89,MATCH(DataBase!$J763,Modelo!$A$9:$A$89,0),MATCH(DataBase!L$1,Modelo!$A$9:$D$9,0))</f>
        <v xml:space="preserve">Impacto social </v>
      </c>
      <c r="M763" s="115" t="str">
        <f>INDEX(Modelo!$A$9:$D$89,MATCH(DataBase!$J763,Modelo!$A$9:$A$89,0),MATCH(DataBase!M$1,Modelo!$A$9:$D$9,0))</f>
        <v>Pilar 6</v>
      </c>
      <c r="N763" s="115" t="str">
        <f>INDEX(Modelo!$A$9:$D$89,MATCH(DataBase!$J763,Modelo!$A$9:$A$89,0),MATCH(DataBase!N$1,Modelo!$A$9:$D$9,0))</f>
        <v>boolean</v>
      </c>
      <c r="O763" s="115" t="b">
        <f t="array" ref="O763">IF(N763="negativo",INDEX($AD$3:$AG$51,MATCH(1,($B763=$AD$3:$AD$51)*($J763=$AE$3:$AE$51),0),3),IF(N763="positivo",INDEX($AD$55:$AG$109,MATCH(1,($B763=$AD$55:$AD$109)*($J763=$AE$55:$AE$109),0),3)))</f>
        <v>0</v>
      </c>
      <c r="P763" s="115" t="b">
        <f t="array" ref="P763">IF(N763="negativo",INDEX($AD$3:$AG$51,MATCH(1,($B763=$AD$3:$AD$51)*($J763=$AE$3:$AE$51),0),4),IF(N763="positivo",INDEX($AD$55:$AG$109,MATCH(1,($B763=$AD$55:$AD$109)*($J763=$AE$55:$AE$109),0),4)))</f>
        <v>0</v>
      </c>
      <c r="Q763" s="115" t="str">
        <f>VLOOKUP(M763,Modelo!$A$2:$C$7,2,0)</f>
        <v>Impacto Económico, Social y Comunitario</v>
      </c>
      <c r="R763" s="118">
        <f t="array" ref="R763">INDEX(Modelo!$F$1:$H$37,MATCH(1,(DataBase!Q763=Modelo!$G$1:$G$37)*(DataBase!B763=Modelo!$F$1:$F$37),0),3)</f>
        <v>0.10526315789473684</v>
      </c>
      <c r="S763" s="115">
        <f t="shared" si="24"/>
        <v>0</v>
      </c>
      <c r="T763" s="115">
        <f t="shared" si="25"/>
        <v>0</v>
      </c>
    </row>
    <row r="764" spans="1:20" x14ac:dyDescent="0.3">
      <c r="A764" s="115" t="s">
        <v>176</v>
      </c>
      <c r="B764" s="115" t="s">
        <v>84</v>
      </c>
      <c r="C764" s="115" t="s">
        <v>103</v>
      </c>
      <c r="D764" s="115" t="s">
        <v>86</v>
      </c>
      <c r="E764" s="115" t="s">
        <v>87</v>
      </c>
      <c r="F764" s="115" t="s">
        <v>87</v>
      </c>
      <c r="G764" s="115">
        <v>1929</v>
      </c>
      <c r="H764" s="115" t="s">
        <v>177</v>
      </c>
      <c r="I764" s="115">
        <v>2.3283445380000001</v>
      </c>
      <c r="J764" s="115" t="s">
        <v>54</v>
      </c>
      <c r="K764" s="115" t="str">
        <f>INDEX(DatosProcesados!$A$1:$BF$101,MATCH(DataBase!A764,DatosProcesados!$A$1:$A$101,0),MATCH(DataBase!J764,DatosProcesados!$A$1:$BF$1,0))</f>
        <v>Si</v>
      </c>
      <c r="L764" s="115" t="str">
        <f>INDEX(Modelo!$A$9:$D$89,MATCH(DataBase!$J764,Modelo!$A$9:$A$89,0),MATCH(DataBase!L$1,Modelo!$A$9:$D$9,0))</f>
        <v xml:space="preserve">Impacto social </v>
      </c>
      <c r="M764" s="115" t="str">
        <f>INDEX(Modelo!$A$9:$D$89,MATCH(DataBase!$J764,Modelo!$A$9:$A$89,0),MATCH(DataBase!M$1,Modelo!$A$9:$D$9,0))</f>
        <v>Pilar 6</v>
      </c>
      <c r="N764" s="115" t="str">
        <f>INDEX(Modelo!$A$9:$D$89,MATCH(DataBase!$J764,Modelo!$A$9:$A$89,0),MATCH(DataBase!N$1,Modelo!$A$9:$D$9,0))</f>
        <v>boolean</v>
      </c>
      <c r="O764" s="115" t="b">
        <f t="array" ref="O764">IF(N764="negativo",INDEX($AD$3:$AG$51,MATCH(1,($B764=$AD$3:$AD$51)*($J764=$AE$3:$AE$51),0),3),IF(N764="positivo",INDEX($AD$55:$AG$109,MATCH(1,($B764=$AD$55:$AD$109)*($J764=$AE$55:$AE$109),0),3)))</f>
        <v>0</v>
      </c>
      <c r="P764" s="115" t="b">
        <f t="array" ref="P764">IF(N764="negativo",INDEX($AD$3:$AG$51,MATCH(1,($B764=$AD$3:$AD$51)*($J764=$AE$3:$AE$51),0),4),IF(N764="positivo",INDEX($AD$55:$AG$109,MATCH(1,($B764=$AD$55:$AD$109)*($J764=$AE$55:$AE$109),0),4)))</f>
        <v>0</v>
      </c>
      <c r="Q764" s="115" t="str">
        <f>VLOOKUP(M764,Modelo!$A$2:$C$7,2,0)</f>
        <v>Impacto Económico, Social y Comunitario</v>
      </c>
      <c r="R764" s="118">
        <f t="array" ref="R764">INDEX(Modelo!$F$1:$H$37,MATCH(1,(DataBase!Q764=Modelo!$G$1:$G$37)*(DataBase!B764=Modelo!$F$1:$F$37),0),3)</f>
        <v>0.11764705882352941</v>
      </c>
      <c r="S764" s="115">
        <f t="shared" si="24"/>
        <v>100</v>
      </c>
      <c r="T764" s="115">
        <f t="shared" si="25"/>
        <v>11.76470588235294</v>
      </c>
    </row>
    <row r="765" spans="1:20" x14ac:dyDescent="0.3">
      <c r="A765" s="115" t="s">
        <v>391</v>
      </c>
      <c r="B765" s="115" t="s">
        <v>379</v>
      </c>
      <c r="C765" s="115" t="s">
        <v>103</v>
      </c>
      <c r="D765" s="115" t="s">
        <v>87</v>
      </c>
      <c r="E765" s="115" t="s">
        <v>86</v>
      </c>
      <c r="F765" s="115" t="s">
        <v>86</v>
      </c>
      <c r="G765" s="115">
        <v>1976</v>
      </c>
      <c r="H765" s="115" t="s">
        <v>125</v>
      </c>
      <c r="I765" s="115">
        <v>0.98534294499999997</v>
      </c>
      <c r="J765" s="115" t="s">
        <v>54</v>
      </c>
      <c r="K765" s="115" t="str">
        <f>INDEX(DatosProcesados!$A$1:$BF$101,MATCH(DataBase!A765,DatosProcesados!$A$1:$A$101,0),MATCH(DataBase!J765,DatosProcesados!$A$1:$BF$1,0))</f>
        <v>Si</v>
      </c>
      <c r="L765" s="115" t="str">
        <f>INDEX(Modelo!$A$9:$D$89,MATCH(DataBase!$J765,Modelo!$A$9:$A$89,0),MATCH(DataBase!L$1,Modelo!$A$9:$D$9,0))</f>
        <v xml:space="preserve">Impacto social </v>
      </c>
      <c r="M765" s="115" t="str">
        <f>INDEX(Modelo!$A$9:$D$89,MATCH(DataBase!$J765,Modelo!$A$9:$A$89,0),MATCH(DataBase!M$1,Modelo!$A$9:$D$9,0))</f>
        <v>Pilar 6</v>
      </c>
      <c r="N765" s="115" t="str">
        <f>INDEX(Modelo!$A$9:$D$89,MATCH(DataBase!$J765,Modelo!$A$9:$A$89,0),MATCH(DataBase!N$1,Modelo!$A$9:$D$9,0))</f>
        <v>boolean</v>
      </c>
      <c r="O765" s="115" t="b">
        <f t="array" ref="O765">IF(N765="negativo",INDEX($AD$3:$AG$51,MATCH(1,($B765=$AD$3:$AD$51)*($J765=$AE$3:$AE$51),0),3),IF(N765="positivo",INDEX($AD$55:$AG$109,MATCH(1,($B765=$AD$55:$AD$109)*($J765=$AE$55:$AE$109),0),3)))</f>
        <v>0</v>
      </c>
      <c r="P765" s="115" t="b">
        <f t="array" ref="P765">IF(N765="negativo",INDEX($AD$3:$AG$51,MATCH(1,($B765=$AD$3:$AD$51)*($J765=$AE$3:$AE$51),0),4),IF(N765="positivo",INDEX($AD$55:$AG$109,MATCH(1,($B765=$AD$55:$AD$109)*($J765=$AE$55:$AE$109),0),4)))</f>
        <v>0</v>
      </c>
      <c r="Q765" s="115" t="str">
        <f>VLOOKUP(M765,Modelo!$A$2:$C$7,2,0)</f>
        <v>Impacto Económico, Social y Comunitario</v>
      </c>
      <c r="R765" s="118">
        <f t="array" ref="R765">INDEX(Modelo!$F$1:$H$37,MATCH(1,(DataBase!Q765=Modelo!$G$1:$G$37)*(DataBase!B765=Modelo!$F$1:$F$37),0),3)</f>
        <v>0.14285714285714285</v>
      </c>
      <c r="S765" s="115">
        <f t="shared" si="24"/>
        <v>100</v>
      </c>
      <c r="T765" s="115">
        <f t="shared" si="25"/>
        <v>14.285714285714285</v>
      </c>
    </row>
    <row r="766" spans="1:20" x14ac:dyDescent="0.3">
      <c r="A766" s="115" t="s">
        <v>376</v>
      </c>
      <c r="B766" s="115" t="s">
        <v>313</v>
      </c>
      <c r="C766" s="115" t="s">
        <v>103</v>
      </c>
      <c r="D766" s="115" t="s">
        <v>86</v>
      </c>
      <c r="E766" s="115" t="s">
        <v>87</v>
      </c>
      <c r="F766" s="115" t="s">
        <v>87</v>
      </c>
      <c r="G766" s="115">
        <v>1920</v>
      </c>
      <c r="H766" s="115" t="s">
        <v>294</v>
      </c>
      <c r="I766" s="115">
        <v>1.8691417530000001</v>
      </c>
      <c r="J766" s="115" t="s">
        <v>54</v>
      </c>
      <c r="K766" s="115" t="str">
        <f>INDEX(DatosProcesados!$A$1:$BF$101,MATCH(DataBase!A766,DatosProcesados!$A$1:$A$101,0),MATCH(DataBase!J766,DatosProcesados!$A$1:$BF$1,0))</f>
        <v>No</v>
      </c>
      <c r="L766" s="115" t="str">
        <f>INDEX(Modelo!$A$9:$D$89,MATCH(DataBase!$J766,Modelo!$A$9:$A$89,0),MATCH(DataBase!L$1,Modelo!$A$9:$D$9,0))</f>
        <v xml:space="preserve">Impacto social </v>
      </c>
      <c r="M766" s="115" t="str">
        <f>INDEX(Modelo!$A$9:$D$89,MATCH(DataBase!$J766,Modelo!$A$9:$A$89,0),MATCH(DataBase!M$1,Modelo!$A$9:$D$9,0))</f>
        <v>Pilar 6</v>
      </c>
      <c r="N766" s="115" t="str">
        <f>INDEX(Modelo!$A$9:$D$89,MATCH(DataBase!$J766,Modelo!$A$9:$A$89,0),MATCH(DataBase!N$1,Modelo!$A$9:$D$9,0))</f>
        <v>boolean</v>
      </c>
      <c r="O766" s="115" t="b">
        <f t="array" ref="O766">IF(N766="negativo",INDEX($AD$3:$AG$51,MATCH(1,($B766=$AD$3:$AD$51)*($J766=$AE$3:$AE$51),0),3),IF(N766="positivo",INDEX($AD$55:$AG$109,MATCH(1,($B766=$AD$55:$AD$109)*($J766=$AE$55:$AE$109),0),3)))</f>
        <v>0</v>
      </c>
      <c r="P766" s="115" t="b">
        <f t="array" ref="P766">IF(N766="negativo",INDEX($AD$3:$AG$51,MATCH(1,($B766=$AD$3:$AD$51)*($J766=$AE$3:$AE$51),0),4),IF(N766="positivo",INDEX($AD$55:$AG$109,MATCH(1,($B766=$AD$55:$AD$109)*($J766=$AE$55:$AE$109),0),4)))</f>
        <v>0</v>
      </c>
      <c r="Q766" s="115" t="str">
        <f>VLOOKUP(M766,Modelo!$A$2:$C$7,2,0)</f>
        <v>Impacto Económico, Social y Comunitario</v>
      </c>
      <c r="R766" s="118">
        <f t="array" ref="R766">INDEX(Modelo!$F$1:$H$37,MATCH(1,(DataBase!Q766=Modelo!$G$1:$G$37)*(DataBase!B766=Modelo!$F$1:$F$37),0),3)</f>
        <v>0.11764705882352941</v>
      </c>
      <c r="S766" s="115">
        <f t="shared" si="24"/>
        <v>0</v>
      </c>
      <c r="T766" s="115">
        <f t="shared" si="25"/>
        <v>0</v>
      </c>
    </row>
    <row r="767" spans="1:20" x14ac:dyDescent="0.3">
      <c r="A767" s="115" t="s">
        <v>193</v>
      </c>
      <c r="B767" s="115" t="s">
        <v>84</v>
      </c>
      <c r="C767" s="115" t="s">
        <v>103</v>
      </c>
      <c r="D767" s="115" t="s">
        <v>86</v>
      </c>
      <c r="E767" s="115" t="s">
        <v>87</v>
      </c>
      <c r="F767" s="115" t="s">
        <v>87</v>
      </c>
      <c r="G767" s="115">
        <v>2009</v>
      </c>
      <c r="H767" s="115" t="s">
        <v>194</v>
      </c>
      <c r="I767" s="115">
        <v>1.8581853669999999</v>
      </c>
      <c r="J767" s="115" t="s">
        <v>54</v>
      </c>
      <c r="K767" s="115" t="str">
        <f>INDEX(DatosProcesados!$A$1:$BF$101,MATCH(DataBase!A767,DatosProcesados!$A$1:$A$101,0),MATCH(DataBase!J767,DatosProcesados!$A$1:$BF$1,0))</f>
        <v>Si</v>
      </c>
      <c r="L767" s="115" t="str">
        <f>INDEX(Modelo!$A$9:$D$89,MATCH(DataBase!$J767,Modelo!$A$9:$A$89,0),MATCH(DataBase!L$1,Modelo!$A$9:$D$9,0))</f>
        <v xml:space="preserve">Impacto social </v>
      </c>
      <c r="M767" s="115" t="str">
        <f>INDEX(Modelo!$A$9:$D$89,MATCH(DataBase!$J767,Modelo!$A$9:$A$89,0),MATCH(DataBase!M$1,Modelo!$A$9:$D$9,0))</f>
        <v>Pilar 6</v>
      </c>
      <c r="N767" s="115" t="str">
        <f>INDEX(Modelo!$A$9:$D$89,MATCH(DataBase!$J767,Modelo!$A$9:$A$89,0),MATCH(DataBase!N$1,Modelo!$A$9:$D$9,0))</f>
        <v>boolean</v>
      </c>
      <c r="O767" s="115" t="b">
        <f t="array" ref="O767">IF(N767="negativo",INDEX($AD$3:$AG$51,MATCH(1,($B767=$AD$3:$AD$51)*($J767=$AE$3:$AE$51),0),3),IF(N767="positivo",INDEX($AD$55:$AG$109,MATCH(1,($B767=$AD$55:$AD$109)*($J767=$AE$55:$AE$109),0),3)))</f>
        <v>0</v>
      </c>
      <c r="P767" s="115" t="b">
        <f t="array" ref="P767">IF(N767="negativo",INDEX($AD$3:$AG$51,MATCH(1,($B767=$AD$3:$AD$51)*($J767=$AE$3:$AE$51),0),4),IF(N767="positivo",INDEX($AD$55:$AG$109,MATCH(1,($B767=$AD$55:$AD$109)*($J767=$AE$55:$AE$109),0),4)))</f>
        <v>0</v>
      </c>
      <c r="Q767" s="115" t="str">
        <f>VLOOKUP(M767,Modelo!$A$2:$C$7,2,0)</f>
        <v>Impacto Económico, Social y Comunitario</v>
      </c>
      <c r="R767" s="118">
        <f t="array" ref="R767">INDEX(Modelo!$F$1:$H$37,MATCH(1,(DataBase!Q767=Modelo!$G$1:$G$37)*(DataBase!B767=Modelo!$F$1:$F$37),0),3)</f>
        <v>0.11764705882352941</v>
      </c>
      <c r="S767" s="115">
        <f t="shared" si="24"/>
        <v>100</v>
      </c>
      <c r="T767" s="115">
        <f t="shared" si="25"/>
        <v>11.76470588235294</v>
      </c>
    </row>
    <row r="768" spans="1:20" x14ac:dyDescent="0.3">
      <c r="A768" s="115" t="s">
        <v>280</v>
      </c>
      <c r="B768" s="115" t="s">
        <v>216</v>
      </c>
      <c r="C768" s="115" t="s">
        <v>97</v>
      </c>
      <c r="D768" s="115" t="s">
        <v>86</v>
      </c>
      <c r="E768" s="115" t="s">
        <v>87</v>
      </c>
      <c r="F768" s="115" t="s">
        <v>87</v>
      </c>
      <c r="G768" s="115">
        <v>1866</v>
      </c>
      <c r="H768" s="115" t="s">
        <v>281</v>
      </c>
      <c r="I768" s="115">
        <v>2.0444698099999998</v>
      </c>
      <c r="J768" s="115" t="s">
        <v>54</v>
      </c>
      <c r="K768" s="115" t="str">
        <f>INDEX(DatosProcesados!$A$1:$BF$101,MATCH(DataBase!A768,DatosProcesados!$A$1:$A$101,0),MATCH(DataBase!J768,DatosProcesados!$A$1:$BF$1,0))</f>
        <v>Si</v>
      </c>
      <c r="L768" s="115" t="str">
        <f>INDEX(Modelo!$A$9:$D$89,MATCH(DataBase!$J768,Modelo!$A$9:$A$89,0),MATCH(DataBase!L$1,Modelo!$A$9:$D$9,0))</f>
        <v xml:space="preserve">Impacto social </v>
      </c>
      <c r="M768" s="115" t="str">
        <f>INDEX(Modelo!$A$9:$D$89,MATCH(DataBase!$J768,Modelo!$A$9:$A$89,0),MATCH(DataBase!M$1,Modelo!$A$9:$D$9,0))</f>
        <v>Pilar 6</v>
      </c>
      <c r="N768" s="115" t="str">
        <f>INDEX(Modelo!$A$9:$D$89,MATCH(DataBase!$J768,Modelo!$A$9:$A$89,0),MATCH(DataBase!N$1,Modelo!$A$9:$D$9,0))</f>
        <v>boolean</v>
      </c>
      <c r="O768" s="115" t="b">
        <f t="array" ref="O768">IF(N768="negativo",INDEX($AD$3:$AG$51,MATCH(1,($B768=$AD$3:$AD$51)*($J768=$AE$3:$AE$51),0),3),IF(N768="positivo",INDEX($AD$55:$AG$109,MATCH(1,($B768=$AD$55:$AD$109)*($J768=$AE$55:$AE$109),0),3)))</f>
        <v>0</v>
      </c>
      <c r="P768" s="115" t="b">
        <f t="array" ref="P768">IF(N768="negativo",INDEX($AD$3:$AG$51,MATCH(1,($B768=$AD$3:$AD$51)*($J768=$AE$3:$AE$51),0),4),IF(N768="positivo",INDEX($AD$55:$AG$109,MATCH(1,($B768=$AD$55:$AD$109)*($J768=$AE$55:$AE$109),0),4)))</f>
        <v>0</v>
      </c>
      <c r="Q768" s="115" t="str">
        <f>VLOOKUP(M768,Modelo!$A$2:$C$7,2,0)</f>
        <v>Impacto Económico, Social y Comunitario</v>
      </c>
      <c r="R768" s="118">
        <f t="array" ref="R768">INDEX(Modelo!$F$1:$H$37,MATCH(1,(DataBase!Q768=Modelo!$G$1:$G$37)*(DataBase!B768=Modelo!$F$1:$F$37),0),3)</f>
        <v>0.10526315789473684</v>
      </c>
      <c r="S768" s="115">
        <f t="shared" si="24"/>
        <v>100</v>
      </c>
      <c r="T768" s="115">
        <f t="shared" si="25"/>
        <v>10.526315789473683</v>
      </c>
    </row>
    <row r="769" spans="1:20" x14ac:dyDescent="0.3">
      <c r="A769" s="115" t="s">
        <v>143</v>
      </c>
      <c r="B769" s="115" t="s">
        <v>84</v>
      </c>
      <c r="C769" s="115" t="s">
        <v>97</v>
      </c>
      <c r="D769" s="115" t="s">
        <v>86</v>
      </c>
      <c r="E769" s="115" t="s">
        <v>86</v>
      </c>
      <c r="F769" s="115" t="s">
        <v>86</v>
      </c>
      <c r="G769" s="115">
        <v>1994</v>
      </c>
      <c r="H769" s="115" t="s">
        <v>125</v>
      </c>
      <c r="I769" s="115">
        <v>5.9751610780000002</v>
      </c>
      <c r="J769" s="115" t="s">
        <v>54</v>
      </c>
      <c r="K769" s="115" t="str">
        <f>INDEX(DatosProcesados!$A$1:$BF$101,MATCH(DataBase!A769,DatosProcesados!$A$1:$A$101,0),MATCH(DataBase!J769,DatosProcesados!$A$1:$BF$1,0))</f>
        <v>Si</v>
      </c>
      <c r="L769" s="115" t="str">
        <f>INDEX(Modelo!$A$9:$D$89,MATCH(DataBase!$J769,Modelo!$A$9:$A$89,0),MATCH(DataBase!L$1,Modelo!$A$9:$D$9,0))</f>
        <v xml:space="preserve">Impacto social </v>
      </c>
      <c r="M769" s="115" t="str">
        <f>INDEX(Modelo!$A$9:$D$89,MATCH(DataBase!$J769,Modelo!$A$9:$A$89,0),MATCH(DataBase!M$1,Modelo!$A$9:$D$9,0))</f>
        <v>Pilar 6</v>
      </c>
      <c r="N769" s="115" t="str">
        <f>INDEX(Modelo!$A$9:$D$89,MATCH(DataBase!$J769,Modelo!$A$9:$A$89,0),MATCH(DataBase!N$1,Modelo!$A$9:$D$9,0))</f>
        <v>boolean</v>
      </c>
      <c r="O769" s="115" t="b">
        <f t="array" ref="O769">IF(N769="negativo",INDEX($AD$3:$AG$51,MATCH(1,($B769=$AD$3:$AD$51)*($J769=$AE$3:$AE$51),0),3),IF(N769="positivo",INDEX($AD$55:$AG$109,MATCH(1,($B769=$AD$55:$AD$109)*($J769=$AE$55:$AE$109),0),3)))</f>
        <v>0</v>
      </c>
      <c r="P769" s="115" t="b">
        <f t="array" ref="P769">IF(N769="negativo",INDEX($AD$3:$AG$51,MATCH(1,($B769=$AD$3:$AD$51)*($J769=$AE$3:$AE$51),0),4),IF(N769="positivo",INDEX($AD$55:$AG$109,MATCH(1,($B769=$AD$55:$AD$109)*($J769=$AE$55:$AE$109),0),4)))</f>
        <v>0</v>
      </c>
      <c r="Q769" s="115" t="str">
        <f>VLOOKUP(M769,Modelo!$A$2:$C$7,2,0)</f>
        <v>Impacto Económico, Social y Comunitario</v>
      </c>
      <c r="R769" s="118">
        <f t="array" ref="R769">INDEX(Modelo!$F$1:$H$37,MATCH(1,(DataBase!Q769=Modelo!$G$1:$G$37)*(DataBase!B769=Modelo!$F$1:$F$37),0),3)</f>
        <v>0.11764705882352941</v>
      </c>
      <c r="S769" s="115">
        <f t="shared" si="24"/>
        <v>100</v>
      </c>
      <c r="T769" s="115">
        <f t="shared" si="25"/>
        <v>11.76470588235294</v>
      </c>
    </row>
    <row r="770" spans="1:20" x14ac:dyDescent="0.3">
      <c r="A770" s="115" t="s">
        <v>331</v>
      </c>
      <c r="B770" s="115" t="s">
        <v>313</v>
      </c>
      <c r="C770" s="115" t="s">
        <v>103</v>
      </c>
      <c r="D770" s="115" t="s">
        <v>87</v>
      </c>
      <c r="E770" s="115" t="s">
        <v>86</v>
      </c>
      <c r="F770" s="115" t="s">
        <v>86</v>
      </c>
      <c r="G770" s="115">
        <v>1953</v>
      </c>
      <c r="H770" s="115" t="s">
        <v>125</v>
      </c>
      <c r="I770" s="115">
        <v>7.1291921260000004</v>
      </c>
      <c r="J770" s="115" t="s">
        <v>54</v>
      </c>
      <c r="K770" s="115">
        <f>INDEX(DatosProcesados!$A$1:$BF$101,MATCH(DataBase!A770,DatosProcesados!$A$1:$A$101,0),MATCH(DataBase!J770,DatosProcesados!$A$1:$BF$1,0))</f>
        <v>0</v>
      </c>
      <c r="L770" s="115" t="str">
        <f>INDEX(Modelo!$A$9:$D$89,MATCH(DataBase!$J770,Modelo!$A$9:$A$89,0),MATCH(DataBase!L$1,Modelo!$A$9:$D$9,0))</f>
        <v xml:space="preserve">Impacto social </v>
      </c>
      <c r="M770" s="115" t="str">
        <f>INDEX(Modelo!$A$9:$D$89,MATCH(DataBase!$J770,Modelo!$A$9:$A$89,0),MATCH(DataBase!M$1,Modelo!$A$9:$D$9,0))</f>
        <v>Pilar 6</v>
      </c>
      <c r="N770" s="115" t="str">
        <f>INDEX(Modelo!$A$9:$D$89,MATCH(DataBase!$J770,Modelo!$A$9:$A$89,0),MATCH(DataBase!N$1,Modelo!$A$9:$D$9,0))</f>
        <v>boolean</v>
      </c>
      <c r="O770" s="115" t="b">
        <f t="array" ref="O770">IF(N770="negativo",INDEX($AD$3:$AG$51,MATCH(1,($B770=$AD$3:$AD$51)*($J770=$AE$3:$AE$51),0),3),IF(N770="positivo",INDEX($AD$55:$AG$109,MATCH(1,($B770=$AD$55:$AD$109)*($J770=$AE$55:$AE$109),0),3)))</f>
        <v>0</v>
      </c>
      <c r="P770" s="115" t="b">
        <f t="array" ref="P770">IF(N770="negativo",INDEX($AD$3:$AG$51,MATCH(1,($B770=$AD$3:$AD$51)*($J770=$AE$3:$AE$51),0),4),IF(N770="positivo",INDEX($AD$55:$AG$109,MATCH(1,($B770=$AD$55:$AD$109)*($J770=$AE$55:$AE$109),0),4)))</f>
        <v>0</v>
      </c>
      <c r="Q770" s="115" t="str">
        <f>VLOOKUP(M770,Modelo!$A$2:$C$7,2,0)</f>
        <v>Impacto Económico, Social y Comunitario</v>
      </c>
      <c r="R770" s="118">
        <f t="array" ref="R770">INDEX(Modelo!$F$1:$H$37,MATCH(1,(DataBase!Q770=Modelo!$G$1:$G$37)*(DataBase!B770=Modelo!$F$1:$F$37),0),3)</f>
        <v>0.11764705882352941</v>
      </c>
      <c r="S770" s="115">
        <f t="shared" si="24"/>
        <v>0</v>
      </c>
      <c r="T770" s="115">
        <f t="shared" si="25"/>
        <v>0</v>
      </c>
    </row>
    <row r="771" spans="1:20" x14ac:dyDescent="0.3">
      <c r="A771" s="115" t="s">
        <v>277</v>
      </c>
      <c r="B771" s="115" t="s">
        <v>216</v>
      </c>
      <c r="C771" s="115" t="s">
        <v>85</v>
      </c>
      <c r="D771" s="115" t="s">
        <v>86</v>
      </c>
      <c r="E771" s="115" t="s">
        <v>87</v>
      </c>
      <c r="F771" s="115" t="s">
        <v>87</v>
      </c>
      <c r="G771" s="115">
        <v>1965</v>
      </c>
      <c r="H771" s="115" t="s">
        <v>244</v>
      </c>
      <c r="I771" s="115">
        <v>2.0973851419999998</v>
      </c>
      <c r="J771" s="115" t="s">
        <v>54</v>
      </c>
      <c r="K771" s="115" t="str">
        <f>INDEX(DatosProcesados!$A$1:$BF$101,MATCH(DataBase!A771,DatosProcesados!$A$1:$A$101,0),MATCH(DataBase!J771,DatosProcesados!$A$1:$BF$1,0))</f>
        <v>Si</v>
      </c>
      <c r="L771" s="115" t="str">
        <f>INDEX(Modelo!$A$9:$D$89,MATCH(DataBase!$J771,Modelo!$A$9:$A$89,0),MATCH(DataBase!L$1,Modelo!$A$9:$D$9,0))</f>
        <v xml:space="preserve">Impacto social </v>
      </c>
      <c r="M771" s="115" t="str">
        <f>INDEX(Modelo!$A$9:$D$89,MATCH(DataBase!$J771,Modelo!$A$9:$A$89,0),MATCH(DataBase!M$1,Modelo!$A$9:$D$9,0))</f>
        <v>Pilar 6</v>
      </c>
      <c r="N771" s="115" t="str">
        <f>INDEX(Modelo!$A$9:$D$89,MATCH(DataBase!$J771,Modelo!$A$9:$A$89,0),MATCH(DataBase!N$1,Modelo!$A$9:$D$9,0))</f>
        <v>boolean</v>
      </c>
      <c r="O771" s="115" t="b">
        <f t="array" ref="O771">IF(N771="negativo",INDEX($AD$3:$AG$51,MATCH(1,($B771=$AD$3:$AD$51)*($J771=$AE$3:$AE$51),0),3),IF(N771="positivo",INDEX($AD$55:$AG$109,MATCH(1,($B771=$AD$55:$AD$109)*($J771=$AE$55:$AE$109),0),3)))</f>
        <v>0</v>
      </c>
      <c r="P771" s="115" t="b">
        <f t="array" ref="P771">IF(N771="negativo",INDEX($AD$3:$AG$51,MATCH(1,($B771=$AD$3:$AD$51)*($J771=$AE$3:$AE$51),0),4),IF(N771="positivo",INDEX($AD$55:$AG$109,MATCH(1,($B771=$AD$55:$AD$109)*($J771=$AE$55:$AE$109),0),4)))</f>
        <v>0</v>
      </c>
      <c r="Q771" s="115" t="str">
        <f>VLOOKUP(M771,Modelo!$A$2:$C$7,2,0)</f>
        <v>Impacto Económico, Social y Comunitario</v>
      </c>
      <c r="R771" s="118">
        <f t="array" ref="R771">INDEX(Modelo!$F$1:$H$37,MATCH(1,(DataBase!Q771=Modelo!$G$1:$G$37)*(DataBase!B771=Modelo!$F$1:$F$37),0),3)</f>
        <v>0.10526315789473684</v>
      </c>
      <c r="S771" s="115">
        <f t="shared" ref="S771:S834" si="26">IFERROR(IF(N771="boolean",IF(K771="Si",100,0),IF(N771="scale",IF(K771=2,100,IF(K771=1,50,0)),IF(N771="positivo",100*((K771-P771)/(O771-P771)),100*(1-((K771-P771)/(O771-P771)))))),0)</f>
        <v>100</v>
      </c>
      <c r="T771" s="115">
        <f t="shared" ref="T771:T834" si="27">S771*R771</f>
        <v>10.526315789473683</v>
      </c>
    </row>
    <row r="772" spans="1:20" x14ac:dyDescent="0.3">
      <c r="A772" s="115" t="s">
        <v>356</v>
      </c>
      <c r="B772" s="115" t="s">
        <v>313</v>
      </c>
      <c r="C772" s="115" t="s">
        <v>103</v>
      </c>
      <c r="D772" s="115" t="s">
        <v>87</v>
      </c>
      <c r="E772" s="115" t="s">
        <v>86</v>
      </c>
      <c r="F772" s="115" t="s">
        <v>86</v>
      </c>
      <c r="G772" s="115">
        <v>1989</v>
      </c>
      <c r="H772" s="115" t="s">
        <v>125</v>
      </c>
      <c r="I772" s="115">
        <v>3.0305383369999999</v>
      </c>
      <c r="J772" s="115" t="s">
        <v>54</v>
      </c>
      <c r="K772" s="115">
        <f>INDEX(DatosProcesados!$A$1:$BF$101,MATCH(DataBase!A772,DatosProcesados!$A$1:$A$101,0),MATCH(DataBase!J772,DatosProcesados!$A$1:$BF$1,0))</f>
        <v>0</v>
      </c>
      <c r="L772" s="115" t="str">
        <f>INDEX(Modelo!$A$9:$D$89,MATCH(DataBase!$J772,Modelo!$A$9:$A$89,0),MATCH(DataBase!L$1,Modelo!$A$9:$D$9,0))</f>
        <v xml:space="preserve">Impacto social </v>
      </c>
      <c r="M772" s="115" t="str">
        <f>INDEX(Modelo!$A$9:$D$89,MATCH(DataBase!$J772,Modelo!$A$9:$A$89,0),MATCH(DataBase!M$1,Modelo!$A$9:$D$9,0))</f>
        <v>Pilar 6</v>
      </c>
      <c r="N772" s="115" t="str">
        <f>INDEX(Modelo!$A$9:$D$89,MATCH(DataBase!$J772,Modelo!$A$9:$A$89,0),MATCH(DataBase!N$1,Modelo!$A$9:$D$9,0))</f>
        <v>boolean</v>
      </c>
      <c r="O772" s="115" t="b">
        <f t="array" ref="O772">IF(N772="negativo",INDEX($AD$3:$AG$51,MATCH(1,($B772=$AD$3:$AD$51)*($J772=$AE$3:$AE$51),0),3),IF(N772="positivo",INDEX($AD$55:$AG$109,MATCH(1,($B772=$AD$55:$AD$109)*($J772=$AE$55:$AE$109),0),3)))</f>
        <v>0</v>
      </c>
      <c r="P772" s="115" t="b">
        <f t="array" ref="P772">IF(N772="negativo",INDEX($AD$3:$AG$51,MATCH(1,($B772=$AD$3:$AD$51)*($J772=$AE$3:$AE$51),0),4),IF(N772="positivo",INDEX($AD$55:$AG$109,MATCH(1,($B772=$AD$55:$AD$109)*($J772=$AE$55:$AE$109),0),4)))</f>
        <v>0</v>
      </c>
      <c r="Q772" s="115" t="str">
        <f>VLOOKUP(M772,Modelo!$A$2:$C$7,2,0)</f>
        <v>Impacto Económico, Social y Comunitario</v>
      </c>
      <c r="R772" s="118">
        <f t="array" ref="R772">INDEX(Modelo!$F$1:$H$37,MATCH(1,(DataBase!Q772=Modelo!$G$1:$G$37)*(DataBase!B772=Modelo!$F$1:$F$37),0),3)</f>
        <v>0.11764705882352941</v>
      </c>
      <c r="S772" s="115">
        <f t="shared" si="26"/>
        <v>0</v>
      </c>
      <c r="T772" s="115">
        <f t="shared" si="27"/>
        <v>0</v>
      </c>
    </row>
    <row r="773" spans="1:20" x14ac:dyDescent="0.3">
      <c r="A773" s="115" t="s">
        <v>268</v>
      </c>
      <c r="B773" s="115" t="s">
        <v>216</v>
      </c>
      <c r="C773" s="115" t="s">
        <v>103</v>
      </c>
      <c r="D773" s="115" t="s">
        <v>86</v>
      </c>
      <c r="E773" s="115" t="s">
        <v>86</v>
      </c>
      <c r="F773" s="115" t="s">
        <v>87</v>
      </c>
      <c r="G773" s="115">
        <v>1986</v>
      </c>
      <c r="H773" s="115" t="s">
        <v>125</v>
      </c>
      <c r="I773" s="115">
        <v>2.2734296359999999</v>
      </c>
      <c r="J773" s="115" t="s">
        <v>54</v>
      </c>
      <c r="K773" s="115">
        <f>INDEX(DatosProcesados!$A$1:$BF$101,MATCH(DataBase!A773,DatosProcesados!$A$1:$A$101,0),MATCH(DataBase!J773,DatosProcesados!$A$1:$BF$1,0))</f>
        <v>0</v>
      </c>
      <c r="L773" s="115" t="str">
        <f>INDEX(Modelo!$A$9:$D$89,MATCH(DataBase!$J773,Modelo!$A$9:$A$89,0),MATCH(DataBase!L$1,Modelo!$A$9:$D$9,0))</f>
        <v xml:space="preserve">Impacto social </v>
      </c>
      <c r="M773" s="115" t="str">
        <f>INDEX(Modelo!$A$9:$D$89,MATCH(DataBase!$J773,Modelo!$A$9:$A$89,0),MATCH(DataBase!M$1,Modelo!$A$9:$D$9,0))</f>
        <v>Pilar 6</v>
      </c>
      <c r="N773" s="115" t="str">
        <f>INDEX(Modelo!$A$9:$D$89,MATCH(DataBase!$J773,Modelo!$A$9:$A$89,0),MATCH(DataBase!N$1,Modelo!$A$9:$D$9,0))</f>
        <v>boolean</v>
      </c>
      <c r="O773" s="115" t="b">
        <f t="array" ref="O773">IF(N773="negativo",INDEX($AD$3:$AG$51,MATCH(1,($B773=$AD$3:$AD$51)*($J773=$AE$3:$AE$51),0),3),IF(N773="positivo",INDEX($AD$55:$AG$109,MATCH(1,($B773=$AD$55:$AD$109)*($J773=$AE$55:$AE$109),0),3)))</f>
        <v>0</v>
      </c>
      <c r="P773" s="115" t="b">
        <f t="array" ref="P773">IF(N773="negativo",INDEX($AD$3:$AG$51,MATCH(1,($B773=$AD$3:$AD$51)*($J773=$AE$3:$AE$51),0),4),IF(N773="positivo",INDEX($AD$55:$AG$109,MATCH(1,($B773=$AD$55:$AD$109)*($J773=$AE$55:$AE$109),0),4)))</f>
        <v>0</v>
      </c>
      <c r="Q773" s="115" t="str">
        <f>VLOOKUP(M773,Modelo!$A$2:$C$7,2,0)</f>
        <v>Impacto Económico, Social y Comunitario</v>
      </c>
      <c r="R773" s="118">
        <f t="array" ref="R773">INDEX(Modelo!$F$1:$H$37,MATCH(1,(DataBase!Q773=Modelo!$G$1:$G$37)*(DataBase!B773=Modelo!$F$1:$F$37),0),3)</f>
        <v>0.10526315789473684</v>
      </c>
      <c r="S773" s="115">
        <f t="shared" si="26"/>
        <v>0</v>
      </c>
      <c r="T773" s="115">
        <f t="shared" si="27"/>
        <v>0</v>
      </c>
    </row>
    <row r="774" spans="1:20" x14ac:dyDescent="0.3">
      <c r="A774" s="115" t="s">
        <v>234</v>
      </c>
      <c r="B774" s="115" t="s">
        <v>216</v>
      </c>
      <c r="C774" s="115" t="s">
        <v>103</v>
      </c>
      <c r="D774" s="115" t="s">
        <v>86</v>
      </c>
      <c r="E774" s="115" t="s">
        <v>86</v>
      </c>
      <c r="F774" s="115" t="s">
        <v>86</v>
      </c>
      <c r="G774" s="115">
        <v>1904</v>
      </c>
      <c r="H774" s="115" t="s">
        <v>125</v>
      </c>
      <c r="I774" s="115">
        <v>2.8467005310000002</v>
      </c>
      <c r="J774" s="115" t="s">
        <v>54</v>
      </c>
      <c r="K774" s="115" t="str">
        <f>INDEX(DatosProcesados!$A$1:$BF$101,MATCH(DataBase!A774,DatosProcesados!$A$1:$A$101,0),MATCH(DataBase!J774,DatosProcesados!$A$1:$BF$1,0))</f>
        <v>Si</v>
      </c>
      <c r="L774" s="115" t="str">
        <f>INDEX(Modelo!$A$9:$D$89,MATCH(DataBase!$J774,Modelo!$A$9:$A$89,0),MATCH(DataBase!L$1,Modelo!$A$9:$D$9,0))</f>
        <v xml:space="preserve">Impacto social </v>
      </c>
      <c r="M774" s="115" t="str">
        <f>INDEX(Modelo!$A$9:$D$89,MATCH(DataBase!$J774,Modelo!$A$9:$A$89,0),MATCH(DataBase!M$1,Modelo!$A$9:$D$9,0))</f>
        <v>Pilar 6</v>
      </c>
      <c r="N774" s="115" t="str">
        <f>INDEX(Modelo!$A$9:$D$89,MATCH(DataBase!$J774,Modelo!$A$9:$A$89,0),MATCH(DataBase!N$1,Modelo!$A$9:$D$9,0))</f>
        <v>boolean</v>
      </c>
      <c r="O774" s="115" t="b">
        <f t="array" ref="O774">IF(N774="negativo",INDEX($AD$3:$AG$51,MATCH(1,($B774=$AD$3:$AD$51)*($J774=$AE$3:$AE$51),0),3),IF(N774="positivo",INDEX($AD$55:$AG$109,MATCH(1,($B774=$AD$55:$AD$109)*($J774=$AE$55:$AE$109),0),3)))</f>
        <v>0</v>
      </c>
      <c r="P774" s="115" t="b">
        <f t="array" ref="P774">IF(N774="negativo",INDEX($AD$3:$AG$51,MATCH(1,($B774=$AD$3:$AD$51)*($J774=$AE$3:$AE$51),0),4),IF(N774="positivo",INDEX($AD$55:$AG$109,MATCH(1,($B774=$AD$55:$AD$109)*($J774=$AE$55:$AE$109),0),4)))</f>
        <v>0</v>
      </c>
      <c r="Q774" s="115" t="str">
        <f>VLOOKUP(M774,Modelo!$A$2:$C$7,2,0)</f>
        <v>Impacto Económico, Social y Comunitario</v>
      </c>
      <c r="R774" s="118">
        <f t="array" ref="R774">INDEX(Modelo!$F$1:$H$37,MATCH(1,(DataBase!Q774=Modelo!$G$1:$G$37)*(DataBase!B774=Modelo!$F$1:$F$37),0),3)</f>
        <v>0.10526315789473684</v>
      </c>
      <c r="S774" s="115">
        <f t="shared" si="26"/>
        <v>100</v>
      </c>
      <c r="T774" s="115">
        <f t="shared" si="27"/>
        <v>10.526315789473683</v>
      </c>
    </row>
    <row r="775" spans="1:20" x14ac:dyDescent="0.3">
      <c r="A775" s="115" t="s">
        <v>359</v>
      </c>
      <c r="B775" s="115" t="s">
        <v>313</v>
      </c>
      <c r="C775" s="115" t="s">
        <v>103</v>
      </c>
      <c r="D775" s="115" t="s">
        <v>86</v>
      </c>
      <c r="E775" s="115" t="s">
        <v>87</v>
      </c>
      <c r="F775" s="115" t="s">
        <v>87</v>
      </c>
      <c r="G775" s="115">
        <v>1993</v>
      </c>
      <c r="H775" s="115" t="s">
        <v>244</v>
      </c>
      <c r="I775" s="115">
        <v>2.3607916150000001</v>
      </c>
      <c r="J775" s="115" t="s">
        <v>54</v>
      </c>
      <c r="K775" s="115" t="str">
        <f>INDEX(DatosProcesados!$A$1:$BF$101,MATCH(DataBase!A775,DatosProcesados!$A$1:$A$101,0),MATCH(DataBase!J775,DatosProcesados!$A$1:$BF$1,0))</f>
        <v>No</v>
      </c>
      <c r="L775" s="115" t="str">
        <f>INDEX(Modelo!$A$9:$D$89,MATCH(DataBase!$J775,Modelo!$A$9:$A$89,0),MATCH(DataBase!L$1,Modelo!$A$9:$D$9,0))</f>
        <v xml:space="preserve">Impacto social </v>
      </c>
      <c r="M775" s="115" t="str">
        <f>INDEX(Modelo!$A$9:$D$89,MATCH(DataBase!$J775,Modelo!$A$9:$A$89,0),MATCH(DataBase!M$1,Modelo!$A$9:$D$9,0))</f>
        <v>Pilar 6</v>
      </c>
      <c r="N775" s="115" t="str">
        <f>INDEX(Modelo!$A$9:$D$89,MATCH(DataBase!$J775,Modelo!$A$9:$A$89,0),MATCH(DataBase!N$1,Modelo!$A$9:$D$9,0))</f>
        <v>boolean</v>
      </c>
      <c r="O775" s="115" t="b">
        <f t="array" ref="O775">IF(N775="negativo",INDEX($AD$3:$AG$51,MATCH(1,($B775=$AD$3:$AD$51)*($J775=$AE$3:$AE$51),0),3),IF(N775="positivo",INDEX($AD$55:$AG$109,MATCH(1,($B775=$AD$55:$AD$109)*($J775=$AE$55:$AE$109),0),3)))</f>
        <v>0</v>
      </c>
      <c r="P775" s="115" t="b">
        <f t="array" ref="P775">IF(N775="negativo",INDEX($AD$3:$AG$51,MATCH(1,($B775=$AD$3:$AD$51)*($J775=$AE$3:$AE$51),0),4),IF(N775="positivo",INDEX($AD$55:$AG$109,MATCH(1,($B775=$AD$55:$AD$109)*($J775=$AE$55:$AE$109),0),4)))</f>
        <v>0</v>
      </c>
      <c r="Q775" s="115" t="str">
        <f>VLOOKUP(M775,Modelo!$A$2:$C$7,2,0)</f>
        <v>Impacto Económico, Social y Comunitario</v>
      </c>
      <c r="R775" s="118">
        <f t="array" ref="R775">INDEX(Modelo!$F$1:$H$37,MATCH(1,(DataBase!Q775=Modelo!$G$1:$G$37)*(DataBase!B775=Modelo!$F$1:$F$37),0),3)</f>
        <v>0.11764705882352941</v>
      </c>
      <c r="S775" s="115">
        <f t="shared" si="26"/>
        <v>0</v>
      </c>
      <c r="T775" s="115">
        <f t="shared" si="27"/>
        <v>0</v>
      </c>
    </row>
    <row r="776" spans="1:20" x14ac:dyDescent="0.3">
      <c r="A776" s="115" t="s">
        <v>327</v>
      </c>
      <c r="B776" s="115" t="s">
        <v>313</v>
      </c>
      <c r="C776" s="115" t="s">
        <v>103</v>
      </c>
      <c r="D776" s="115" t="s">
        <v>86</v>
      </c>
      <c r="E776" s="115" t="s">
        <v>86</v>
      </c>
      <c r="F776" s="115" t="s">
        <v>87</v>
      </c>
      <c r="G776" s="115">
        <v>2005</v>
      </c>
      <c r="H776" s="115" t="s">
        <v>328</v>
      </c>
      <c r="I776" s="115">
        <v>10.521119421</v>
      </c>
      <c r="J776" s="115" t="s">
        <v>54</v>
      </c>
      <c r="K776" s="115" t="str">
        <f>INDEX(DatosProcesados!$A$1:$BF$101,MATCH(DataBase!A776,DatosProcesados!$A$1:$A$101,0),MATCH(DataBase!J776,DatosProcesados!$A$1:$BF$1,0))</f>
        <v>Si</v>
      </c>
      <c r="L776" s="115" t="str">
        <f>INDEX(Modelo!$A$9:$D$89,MATCH(DataBase!$J776,Modelo!$A$9:$A$89,0),MATCH(DataBase!L$1,Modelo!$A$9:$D$9,0))</f>
        <v xml:space="preserve">Impacto social </v>
      </c>
      <c r="M776" s="115" t="str">
        <f>INDEX(Modelo!$A$9:$D$89,MATCH(DataBase!$J776,Modelo!$A$9:$A$89,0),MATCH(DataBase!M$1,Modelo!$A$9:$D$9,0))</f>
        <v>Pilar 6</v>
      </c>
      <c r="N776" s="115" t="str">
        <f>INDEX(Modelo!$A$9:$D$89,MATCH(DataBase!$J776,Modelo!$A$9:$A$89,0),MATCH(DataBase!N$1,Modelo!$A$9:$D$9,0))</f>
        <v>boolean</v>
      </c>
      <c r="O776" s="115" t="b">
        <f t="array" ref="O776">IF(N776="negativo",INDEX($AD$3:$AG$51,MATCH(1,($B776=$AD$3:$AD$51)*($J776=$AE$3:$AE$51),0),3),IF(N776="positivo",INDEX($AD$55:$AG$109,MATCH(1,($B776=$AD$55:$AD$109)*($J776=$AE$55:$AE$109),0),3)))</f>
        <v>0</v>
      </c>
      <c r="P776" s="115" t="b">
        <f t="array" ref="P776">IF(N776="negativo",INDEX($AD$3:$AG$51,MATCH(1,($B776=$AD$3:$AD$51)*($J776=$AE$3:$AE$51),0),4),IF(N776="positivo",INDEX($AD$55:$AG$109,MATCH(1,($B776=$AD$55:$AD$109)*($J776=$AE$55:$AE$109),0),4)))</f>
        <v>0</v>
      </c>
      <c r="Q776" s="115" t="str">
        <f>VLOOKUP(M776,Modelo!$A$2:$C$7,2,0)</f>
        <v>Impacto Económico, Social y Comunitario</v>
      </c>
      <c r="R776" s="118">
        <f t="array" ref="R776">INDEX(Modelo!$F$1:$H$37,MATCH(1,(DataBase!Q776=Modelo!$G$1:$G$37)*(DataBase!B776=Modelo!$F$1:$F$37),0),3)</f>
        <v>0.11764705882352941</v>
      </c>
      <c r="S776" s="115">
        <f t="shared" si="26"/>
        <v>100</v>
      </c>
      <c r="T776" s="115">
        <f t="shared" si="27"/>
        <v>11.76470588235294</v>
      </c>
    </row>
    <row r="777" spans="1:20" x14ac:dyDescent="0.3">
      <c r="A777" s="115" t="s">
        <v>283</v>
      </c>
      <c r="B777" s="115" t="s">
        <v>216</v>
      </c>
      <c r="C777" s="115" t="s">
        <v>103</v>
      </c>
      <c r="D777" s="115" t="s">
        <v>86</v>
      </c>
      <c r="E777" s="115" t="s">
        <v>86</v>
      </c>
      <c r="F777" s="115" t="s">
        <v>87</v>
      </c>
      <c r="G777" s="115">
        <v>1958</v>
      </c>
      <c r="H777" s="115" t="s">
        <v>125</v>
      </c>
      <c r="I777" s="115">
        <v>2.0172595470000001</v>
      </c>
      <c r="J777" s="115" t="s">
        <v>54</v>
      </c>
      <c r="K777" s="115" t="str">
        <f>INDEX(DatosProcesados!$A$1:$BF$101,MATCH(DataBase!A777,DatosProcesados!$A$1:$A$101,0),MATCH(DataBase!J777,DatosProcesados!$A$1:$BF$1,0))</f>
        <v>Si</v>
      </c>
      <c r="L777" s="115" t="str">
        <f>INDEX(Modelo!$A$9:$D$89,MATCH(DataBase!$J777,Modelo!$A$9:$A$89,0),MATCH(DataBase!L$1,Modelo!$A$9:$D$9,0))</f>
        <v xml:space="preserve">Impacto social </v>
      </c>
      <c r="M777" s="115" t="str">
        <f>INDEX(Modelo!$A$9:$D$89,MATCH(DataBase!$J777,Modelo!$A$9:$A$89,0),MATCH(DataBase!M$1,Modelo!$A$9:$D$9,0))</f>
        <v>Pilar 6</v>
      </c>
      <c r="N777" s="115" t="str">
        <f>INDEX(Modelo!$A$9:$D$89,MATCH(DataBase!$J777,Modelo!$A$9:$A$89,0),MATCH(DataBase!N$1,Modelo!$A$9:$D$9,0))</f>
        <v>boolean</v>
      </c>
      <c r="O777" s="115" t="b">
        <f t="array" ref="O777">IF(N777="negativo",INDEX($AD$3:$AG$51,MATCH(1,($B777=$AD$3:$AD$51)*($J777=$AE$3:$AE$51),0),3),IF(N777="positivo",INDEX($AD$55:$AG$109,MATCH(1,($B777=$AD$55:$AD$109)*($J777=$AE$55:$AE$109),0),3)))</f>
        <v>0</v>
      </c>
      <c r="P777" s="115" t="b">
        <f t="array" ref="P777">IF(N777="negativo",INDEX($AD$3:$AG$51,MATCH(1,($B777=$AD$3:$AD$51)*($J777=$AE$3:$AE$51),0),4),IF(N777="positivo",INDEX($AD$55:$AG$109,MATCH(1,($B777=$AD$55:$AD$109)*($J777=$AE$55:$AE$109),0),4)))</f>
        <v>0</v>
      </c>
      <c r="Q777" s="115" t="str">
        <f>VLOOKUP(M777,Modelo!$A$2:$C$7,2,0)</f>
        <v>Impacto Económico, Social y Comunitario</v>
      </c>
      <c r="R777" s="118">
        <f t="array" ref="R777">INDEX(Modelo!$F$1:$H$37,MATCH(1,(DataBase!Q777=Modelo!$G$1:$G$37)*(DataBase!B777=Modelo!$F$1:$F$37),0),3)</f>
        <v>0.10526315789473684</v>
      </c>
      <c r="S777" s="115">
        <f t="shared" si="26"/>
        <v>100</v>
      </c>
      <c r="T777" s="115">
        <f t="shared" si="27"/>
        <v>10.526315789473683</v>
      </c>
    </row>
    <row r="778" spans="1:20" x14ac:dyDescent="0.3">
      <c r="A778" s="115" t="s">
        <v>188</v>
      </c>
      <c r="B778" s="115" t="s">
        <v>84</v>
      </c>
      <c r="C778" s="115" t="s">
        <v>103</v>
      </c>
      <c r="D778" s="115" t="s">
        <v>86</v>
      </c>
      <c r="E778" s="115" t="s">
        <v>87</v>
      </c>
      <c r="F778" s="115" t="s">
        <v>86</v>
      </c>
      <c r="G778" s="115">
        <v>1974</v>
      </c>
      <c r="H778" s="115" t="s">
        <v>125</v>
      </c>
      <c r="I778" s="115">
        <v>2.2729038500000001</v>
      </c>
      <c r="J778" s="115" t="s">
        <v>54</v>
      </c>
      <c r="K778" s="115" t="str">
        <f>INDEX(DatosProcesados!$A$1:$BF$101,MATCH(DataBase!A778,DatosProcesados!$A$1:$A$101,0),MATCH(DataBase!J778,DatosProcesados!$A$1:$BF$1,0))</f>
        <v>Si</v>
      </c>
      <c r="L778" s="115" t="str">
        <f>INDEX(Modelo!$A$9:$D$89,MATCH(DataBase!$J778,Modelo!$A$9:$A$89,0),MATCH(DataBase!L$1,Modelo!$A$9:$D$9,0))</f>
        <v xml:space="preserve">Impacto social </v>
      </c>
      <c r="M778" s="115" t="str">
        <f>INDEX(Modelo!$A$9:$D$89,MATCH(DataBase!$J778,Modelo!$A$9:$A$89,0),MATCH(DataBase!M$1,Modelo!$A$9:$D$9,0))</f>
        <v>Pilar 6</v>
      </c>
      <c r="N778" s="115" t="str">
        <f>INDEX(Modelo!$A$9:$D$89,MATCH(DataBase!$J778,Modelo!$A$9:$A$89,0),MATCH(DataBase!N$1,Modelo!$A$9:$D$9,0))</f>
        <v>boolean</v>
      </c>
      <c r="O778" s="115" t="b">
        <f t="array" ref="O778">IF(N778="negativo",INDEX($AD$3:$AG$51,MATCH(1,($B778=$AD$3:$AD$51)*($J778=$AE$3:$AE$51),0),3),IF(N778="positivo",INDEX($AD$55:$AG$109,MATCH(1,($B778=$AD$55:$AD$109)*($J778=$AE$55:$AE$109),0),3)))</f>
        <v>0</v>
      </c>
      <c r="P778" s="115" t="b">
        <f t="array" ref="P778">IF(N778="negativo",INDEX($AD$3:$AG$51,MATCH(1,($B778=$AD$3:$AD$51)*($J778=$AE$3:$AE$51),0),4),IF(N778="positivo",INDEX($AD$55:$AG$109,MATCH(1,($B778=$AD$55:$AD$109)*($J778=$AE$55:$AE$109),0),4)))</f>
        <v>0</v>
      </c>
      <c r="Q778" s="115" t="str">
        <f>VLOOKUP(M778,Modelo!$A$2:$C$7,2,0)</f>
        <v>Impacto Económico, Social y Comunitario</v>
      </c>
      <c r="R778" s="118">
        <f t="array" ref="R778">INDEX(Modelo!$F$1:$H$37,MATCH(1,(DataBase!Q778=Modelo!$G$1:$G$37)*(DataBase!B778=Modelo!$F$1:$F$37),0),3)</f>
        <v>0.11764705882352941</v>
      </c>
      <c r="S778" s="115">
        <f t="shared" si="26"/>
        <v>100</v>
      </c>
      <c r="T778" s="115">
        <f t="shared" si="27"/>
        <v>11.76470588235294</v>
      </c>
    </row>
    <row r="779" spans="1:20" x14ac:dyDescent="0.3">
      <c r="A779" s="115" t="s">
        <v>199</v>
      </c>
      <c r="B779" s="115" t="s">
        <v>84</v>
      </c>
      <c r="C779" s="115" t="s">
        <v>103</v>
      </c>
      <c r="D779" s="115" t="s">
        <v>86</v>
      </c>
      <c r="E779" s="115" t="s">
        <v>86</v>
      </c>
      <c r="F779" s="115" t="s">
        <v>87</v>
      </c>
      <c r="G779" s="115">
        <v>2015</v>
      </c>
      <c r="H779" s="115" t="s">
        <v>125</v>
      </c>
      <c r="I779" s="115">
        <v>0.70314701400000001</v>
      </c>
      <c r="J779" s="115" t="s">
        <v>54</v>
      </c>
      <c r="K779" s="115">
        <f>INDEX(DatosProcesados!$A$1:$BF$101,MATCH(DataBase!A779,DatosProcesados!$A$1:$A$101,0),MATCH(DataBase!J779,DatosProcesados!$A$1:$BF$1,0))</f>
        <v>0</v>
      </c>
      <c r="L779" s="115" t="str">
        <f>INDEX(Modelo!$A$9:$D$89,MATCH(DataBase!$J779,Modelo!$A$9:$A$89,0),MATCH(DataBase!L$1,Modelo!$A$9:$D$9,0))</f>
        <v xml:space="preserve">Impacto social </v>
      </c>
      <c r="M779" s="115" t="str">
        <f>INDEX(Modelo!$A$9:$D$89,MATCH(DataBase!$J779,Modelo!$A$9:$A$89,0),MATCH(DataBase!M$1,Modelo!$A$9:$D$9,0))</f>
        <v>Pilar 6</v>
      </c>
      <c r="N779" s="115" t="str">
        <f>INDEX(Modelo!$A$9:$D$89,MATCH(DataBase!$J779,Modelo!$A$9:$A$89,0),MATCH(DataBase!N$1,Modelo!$A$9:$D$9,0))</f>
        <v>boolean</v>
      </c>
      <c r="O779" s="115" t="b">
        <f t="array" ref="O779">IF(N779="negativo",INDEX($AD$3:$AG$51,MATCH(1,($B779=$AD$3:$AD$51)*($J779=$AE$3:$AE$51),0),3),IF(N779="positivo",INDEX($AD$55:$AG$109,MATCH(1,($B779=$AD$55:$AD$109)*($J779=$AE$55:$AE$109),0),3)))</f>
        <v>0</v>
      </c>
      <c r="P779" s="115" t="b">
        <f t="array" ref="P779">IF(N779="negativo",INDEX($AD$3:$AG$51,MATCH(1,($B779=$AD$3:$AD$51)*($J779=$AE$3:$AE$51),0),4),IF(N779="positivo",INDEX($AD$55:$AG$109,MATCH(1,($B779=$AD$55:$AD$109)*($J779=$AE$55:$AE$109),0),4)))</f>
        <v>0</v>
      </c>
      <c r="Q779" s="115" t="str">
        <f>VLOOKUP(M779,Modelo!$A$2:$C$7,2,0)</f>
        <v>Impacto Económico, Social y Comunitario</v>
      </c>
      <c r="R779" s="118">
        <f t="array" ref="R779">INDEX(Modelo!$F$1:$H$37,MATCH(1,(DataBase!Q779=Modelo!$G$1:$G$37)*(DataBase!B779=Modelo!$F$1:$F$37),0),3)</f>
        <v>0.11764705882352941</v>
      </c>
      <c r="S779" s="115">
        <f t="shared" si="26"/>
        <v>0</v>
      </c>
      <c r="T779" s="115">
        <f t="shared" si="27"/>
        <v>0</v>
      </c>
    </row>
    <row r="780" spans="1:20" x14ac:dyDescent="0.3">
      <c r="A780" s="115" t="s">
        <v>215</v>
      </c>
      <c r="B780" s="115" t="s">
        <v>216</v>
      </c>
      <c r="C780" s="115" t="s">
        <v>97</v>
      </c>
      <c r="D780" s="115" t="s">
        <v>86</v>
      </c>
      <c r="E780" s="115" t="s">
        <v>86</v>
      </c>
      <c r="F780" s="115" t="s">
        <v>86</v>
      </c>
      <c r="G780" s="115">
        <v>1956</v>
      </c>
      <c r="H780" s="115" t="s">
        <v>125</v>
      </c>
      <c r="I780" s="115">
        <v>25.860914507</v>
      </c>
      <c r="J780" s="115" t="s">
        <v>54</v>
      </c>
      <c r="K780" s="115" t="str">
        <f>INDEX(DatosProcesados!$A$1:$BF$101,MATCH(DataBase!A780,DatosProcesados!$A$1:$A$101,0),MATCH(DataBase!J780,DatosProcesados!$A$1:$BF$1,0))</f>
        <v>Si</v>
      </c>
      <c r="L780" s="115" t="str">
        <f>INDEX(Modelo!$A$9:$D$89,MATCH(DataBase!$J780,Modelo!$A$9:$A$89,0),MATCH(DataBase!L$1,Modelo!$A$9:$D$9,0))</f>
        <v xml:space="preserve">Impacto social </v>
      </c>
      <c r="M780" s="115" t="str">
        <f>INDEX(Modelo!$A$9:$D$89,MATCH(DataBase!$J780,Modelo!$A$9:$A$89,0),MATCH(DataBase!M$1,Modelo!$A$9:$D$9,0))</f>
        <v>Pilar 6</v>
      </c>
      <c r="N780" s="115" t="str">
        <f>INDEX(Modelo!$A$9:$D$89,MATCH(DataBase!$J780,Modelo!$A$9:$A$89,0),MATCH(DataBase!N$1,Modelo!$A$9:$D$9,0))</f>
        <v>boolean</v>
      </c>
      <c r="O780" s="115" t="b">
        <f t="array" ref="O780">IF(N780="negativo",INDEX($AD$3:$AG$51,MATCH(1,($B780=$AD$3:$AD$51)*($J780=$AE$3:$AE$51),0),3),IF(N780="positivo",INDEX($AD$55:$AG$109,MATCH(1,($B780=$AD$55:$AD$109)*($J780=$AE$55:$AE$109),0),3)))</f>
        <v>0</v>
      </c>
      <c r="P780" s="115" t="b">
        <f t="array" ref="P780">IF(N780="negativo",INDEX($AD$3:$AG$51,MATCH(1,($B780=$AD$3:$AD$51)*($J780=$AE$3:$AE$51),0),4),IF(N780="positivo",INDEX($AD$55:$AG$109,MATCH(1,($B780=$AD$55:$AD$109)*($J780=$AE$55:$AE$109),0),4)))</f>
        <v>0</v>
      </c>
      <c r="Q780" s="115" t="str">
        <f>VLOOKUP(M780,Modelo!$A$2:$C$7,2,0)</f>
        <v>Impacto Económico, Social y Comunitario</v>
      </c>
      <c r="R780" s="118">
        <f t="array" ref="R780">INDEX(Modelo!$F$1:$H$37,MATCH(1,(DataBase!Q780=Modelo!$G$1:$G$37)*(DataBase!B780=Modelo!$F$1:$F$37),0),3)</f>
        <v>0.10526315789473684</v>
      </c>
      <c r="S780" s="115">
        <f t="shared" si="26"/>
        <v>100</v>
      </c>
      <c r="T780" s="115">
        <f t="shared" si="27"/>
        <v>10.526315789473683</v>
      </c>
    </row>
    <row r="781" spans="1:20" x14ac:dyDescent="0.3">
      <c r="A781" s="115" t="s">
        <v>257</v>
      </c>
      <c r="B781" s="115" t="s">
        <v>216</v>
      </c>
      <c r="C781" s="115" t="s">
        <v>97</v>
      </c>
      <c r="D781" s="115" t="s">
        <v>86</v>
      </c>
      <c r="E781" s="115" t="s">
        <v>87</v>
      </c>
      <c r="F781" s="115" t="s">
        <v>87</v>
      </c>
      <c r="G781" s="115">
        <v>1898</v>
      </c>
      <c r="H781" s="115" t="s">
        <v>167</v>
      </c>
      <c r="I781" s="115">
        <v>2.4260392159999999</v>
      </c>
      <c r="J781" s="115" t="s">
        <v>54</v>
      </c>
      <c r="K781" s="115" t="str">
        <f>INDEX(DatosProcesados!$A$1:$BF$101,MATCH(DataBase!A781,DatosProcesados!$A$1:$A$101,0),MATCH(DataBase!J781,DatosProcesados!$A$1:$BF$1,0))</f>
        <v>Si</v>
      </c>
      <c r="L781" s="115" t="str">
        <f>INDEX(Modelo!$A$9:$D$89,MATCH(DataBase!$J781,Modelo!$A$9:$A$89,0),MATCH(DataBase!L$1,Modelo!$A$9:$D$9,0))</f>
        <v xml:space="preserve">Impacto social </v>
      </c>
      <c r="M781" s="115" t="str">
        <f>INDEX(Modelo!$A$9:$D$89,MATCH(DataBase!$J781,Modelo!$A$9:$A$89,0),MATCH(DataBase!M$1,Modelo!$A$9:$D$9,0))</f>
        <v>Pilar 6</v>
      </c>
      <c r="N781" s="115" t="str">
        <f>INDEX(Modelo!$A$9:$D$89,MATCH(DataBase!$J781,Modelo!$A$9:$A$89,0),MATCH(DataBase!N$1,Modelo!$A$9:$D$9,0))</f>
        <v>boolean</v>
      </c>
      <c r="O781" s="115" t="b">
        <f t="array" ref="O781">IF(N781="negativo",INDEX($AD$3:$AG$51,MATCH(1,($B781=$AD$3:$AD$51)*($J781=$AE$3:$AE$51),0),3),IF(N781="positivo",INDEX($AD$55:$AG$109,MATCH(1,($B781=$AD$55:$AD$109)*($J781=$AE$55:$AE$109),0),3)))</f>
        <v>0</v>
      </c>
      <c r="P781" s="115" t="b">
        <f t="array" ref="P781">IF(N781="negativo",INDEX($AD$3:$AG$51,MATCH(1,($B781=$AD$3:$AD$51)*($J781=$AE$3:$AE$51),0),4),IF(N781="positivo",INDEX($AD$55:$AG$109,MATCH(1,($B781=$AD$55:$AD$109)*($J781=$AE$55:$AE$109),0),4)))</f>
        <v>0</v>
      </c>
      <c r="Q781" s="115" t="str">
        <f>VLOOKUP(M781,Modelo!$A$2:$C$7,2,0)</f>
        <v>Impacto Económico, Social y Comunitario</v>
      </c>
      <c r="R781" s="118">
        <f t="array" ref="R781">INDEX(Modelo!$F$1:$H$37,MATCH(1,(DataBase!Q781=Modelo!$G$1:$G$37)*(DataBase!B781=Modelo!$F$1:$F$37),0),3)</f>
        <v>0.10526315789473684</v>
      </c>
      <c r="S781" s="115">
        <f t="shared" si="26"/>
        <v>100</v>
      </c>
      <c r="T781" s="115">
        <f t="shared" si="27"/>
        <v>10.526315789473683</v>
      </c>
    </row>
    <row r="782" spans="1:20" x14ac:dyDescent="0.3">
      <c r="A782" s="115" t="s">
        <v>301</v>
      </c>
      <c r="B782" s="115" t="s">
        <v>216</v>
      </c>
      <c r="C782" s="115" t="s">
        <v>103</v>
      </c>
      <c r="D782" s="115" t="s">
        <v>86</v>
      </c>
      <c r="E782" s="115" t="s">
        <v>87</v>
      </c>
      <c r="F782" s="115" t="s">
        <v>86</v>
      </c>
      <c r="G782" s="115">
        <v>1998</v>
      </c>
      <c r="H782" s="115" t="s">
        <v>125</v>
      </c>
      <c r="I782" s="115">
        <v>1.697301486</v>
      </c>
      <c r="J782" s="115" t="s">
        <v>54</v>
      </c>
      <c r="K782" s="115" t="str">
        <f>INDEX(DatosProcesados!$A$1:$BF$101,MATCH(DataBase!A782,DatosProcesados!$A$1:$A$101,0),MATCH(DataBase!J782,DatosProcesados!$A$1:$BF$1,0))</f>
        <v>Si</v>
      </c>
      <c r="L782" s="115" t="str">
        <f>INDEX(Modelo!$A$9:$D$89,MATCH(DataBase!$J782,Modelo!$A$9:$A$89,0),MATCH(DataBase!L$1,Modelo!$A$9:$D$9,0))</f>
        <v xml:space="preserve">Impacto social </v>
      </c>
      <c r="M782" s="115" t="str">
        <f>INDEX(Modelo!$A$9:$D$89,MATCH(DataBase!$J782,Modelo!$A$9:$A$89,0),MATCH(DataBase!M$1,Modelo!$A$9:$D$9,0))</f>
        <v>Pilar 6</v>
      </c>
      <c r="N782" s="115" t="str">
        <f>INDEX(Modelo!$A$9:$D$89,MATCH(DataBase!$J782,Modelo!$A$9:$A$89,0),MATCH(DataBase!N$1,Modelo!$A$9:$D$9,0))</f>
        <v>boolean</v>
      </c>
      <c r="O782" s="115" t="b">
        <f t="array" ref="O782">IF(N782="negativo",INDEX($AD$3:$AG$51,MATCH(1,($B782=$AD$3:$AD$51)*($J782=$AE$3:$AE$51),0),3),IF(N782="positivo",INDEX($AD$55:$AG$109,MATCH(1,($B782=$AD$55:$AD$109)*($J782=$AE$55:$AE$109),0),3)))</f>
        <v>0</v>
      </c>
      <c r="P782" s="115" t="b">
        <f t="array" ref="P782">IF(N782="negativo",INDEX($AD$3:$AG$51,MATCH(1,($B782=$AD$3:$AD$51)*($J782=$AE$3:$AE$51),0),4),IF(N782="positivo",INDEX($AD$55:$AG$109,MATCH(1,($B782=$AD$55:$AD$109)*($J782=$AE$55:$AE$109),0),4)))</f>
        <v>0</v>
      </c>
      <c r="Q782" s="115" t="str">
        <f>VLOOKUP(M782,Modelo!$A$2:$C$7,2,0)</f>
        <v>Impacto Económico, Social y Comunitario</v>
      </c>
      <c r="R782" s="118">
        <f t="array" ref="R782">INDEX(Modelo!$F$1:$H$37,MATCH(1,(DataBase!Q782=Modelo!$G$1:$G$37)*(DataBase!B782=Modelo!$F$1:$F$37),0),3)</f>
        <v>0.10526315789473684</v>
      </c>
      <c r="S782" s="115">
        <f t="shared" si="26"/>
        <v>100</v>
      </c>
      <c r="T782" s="115">
        <f t="shared" si="27"/>
        <v>10.526315789473683</v>
      </c>
    </row>
    <row r="783" spans="1:20" x14ac:dyDescent="0.3">
      <c r="A783" s="115" t="s">
        <v>352</v>
      </c>
      <c r="B783" s="115" t="s">
        <v>313</v>
      </c>
      <c r="C783" s="115" t="s">
        <v>103</v>
      </c>
      <c r="D783" s="115" t="s">
        <v>87</v>
      </c>
      <c r="E783" s="115" t="s">
        <v>87</v>
      </c>
      <c r="F783" s="115" t="s">
        <v>87</v>
      </c>
      <c r="G783" s="115">
        <v>1969</v>
      </c>
      <c r="H783" s="115" t="s">
        <v>353</v>
      </c>
      <c r="I783" s="115">
        <v>3.188315636</v>
      </c>
      <c r="J783" s="115" t="s">
        <v>54</v>
      </c>
      <c r="K783" s="115" t="str">
        <f>INDEX(DatosProcesados!$A$1:$BF$101,MATCH(DataBase!A783,DatosProcesados!$A$1:$A$101,0),MATCH(DataBase!J783,DatosProcesados!$A$1:$BF$1,0))</f>
        <v>Si</v>
      </c>
      <c r="L783" s="115" t="str">
        <f>INDEX(Modelo!$A$9:$D$89,MATCH(DataBase!$J783,Modelo!$A$9:$A$89,0),MATCH(DataBase!L$1,Modelo!$A$9:$D$9,0))</f>
        <v xml:space="preserve">Impacto social </v>
      </c>
      <c r="M783" s="115" t="str">
        <f>INDEX(Modelo!$A$9:$D$89,MATCH(DataBase!$J783,Modelo!$A$9:$A$89,0),MATCH(DataBase!M$1,Modelo!$A$9:$D$9,0))</f>
        <v>Pilar 6</v>
      </c>
      <c r="N783" s="115" t="str">
        <f>INDEX(Modelo!$A$9:$D$89,MATCH(DataBase!$J783,Modelo!$A$9:$A$89,0),MATCH(DataBase!N$1,Modelo!$A$9:$D$9,0))</f>
        <v>boolean</v>
      </c>
      <c r="O783" s="115" t="b">
        <f t="array" ref="O783">IF(N783="negativo",INDEX($AD$3:$AG$51,MATCH(1,($B783=$AD$3:$AD$51)*($J783=$AE$3:$AE$51),0),3),IF(N783="positivo",INDEX($AD$55:$AG$109,MATCH(1,($B783=$AD$55:$AD$109)*($J783=$AE$55:$AE$109),0),3)))</f>
        <v>0</v>
      </c>
      <c r="P783" s="115" t="b">
        <f t="array" ref="P783">IF(N783="negativo",INDEX($AD$3:$AG$51,MATCH(1,($B783=$AD$3:$AD$51)*($J783=$AE$3:$AE$51),0),4),IF(N783="positivo",INDEX($AD$55:$AG$109,MATCH(1,($B783=$AD$55:$AD$109)*($J783=$AE$55:$AE$109),0),4)))</f>
        <v>0</v>
      </c>
      <c r="Q783" s="115" t="str">
        <f>VLOOKUP(M783,Modelo!$A$2:$C$7,2,0)</f>
        <v>Impacto Económico, Social y Comunitario</v>
      </c>
      <c r="R783" s="118">
        <f t="array" ref="R783">INDEX(Modelo!$F$1:$H$37,MATCH(1,(DataBase!Q783=Modelo!$G$1:$G$37)*(DataBase!B783=Modelo!$F$1:$F$37),0),3)</f>
        <v>0.11764705882352941</v>
      </c>
      <c r="S783" s="115">
        <f t="shared" si="26"/>
        <v>100</v>
      </c>
      <c r="T783" s="115">
        <f t="shared" si="27"/>
        <v>11.76470588235294</v>
      </c>
    </row>
    <row r="784" spans="1:20" x14ac:dyDescent="0.3">
      <c r="A784" s="115" t="s">
        <v>427</v>
      </c>
      <c r="B784" s="115" t="s">
        <v>407</v>
      </c>
      <c r="C784" s="115" t="s">
        <v>103</v>
      </c>
      <c r="D784" s="115" t="s">
        <v>86</v>
      </c>
      <c r="E784" s="115" t="s">
        <v>86</v>
      </c>
      <c r="F784" s="115" t="s">
        <v>87</v>
      </c>
      <c r="G784" s="115">
        <v>2020</v>
      </c>
      <c r="H784" s="115" t="s">
        <v>428</v>
      </c>
      <c r="I784" s="115">
        <v>1.943851598</v>
      </c>
      <c r="J784" s="115" t="s">
        <v>54</v>
      </c>
      <c r="K784" s="115" t="str">
        <f>INDEX(DatosProcesados!$A$1:$BF$101,MATCH(DataBase!A784,DatosProcesados!$A$1:$A$101,0),MATCH(DataBase!J784,DatosProcesados!$A$1:$BF$1,0))</f>
        <v>Si</v>
      </c>
      <c r="L784" s="115" t="str">
        <f>INDEX(Modelo!$A$9:$D$89,MATCH(DataBase!$J784,Modelo!$A$9:$A$89,0),MATCH(DataBase!L$1,Modelo!$A$9:$D$9,0))</f>
        <v xml:space="preserve">Impacto social </v>
      </c>
      <c r="M784" s="115" t="str">
        <f>INDEX(Modelo!$A$9:$D$89,MATCH(DataBase!$J784,Modelo!$A$9:$A$89,0),MATCH(DataBase!M$1,Modelo!$A$9:$D$9,0))</f>
        <v>Pilar 6</v>
      </c>
      <c r="N784" s="115" t="str">
        <f>INDEX(Modelo!$A$9:$D$89,MATCH(DataBase!$J784,Modelo!$A$9:$A$89,0),MATCH(DataBase!N$1,Modelo!$A$9:$D$9,0))</f>
        <v>boolean</v>
      </c>
      <c r="O784" s="115" t="b">
        <f t="array" ref="O784">IF(N784="negativo",INDEX($AD$3:$AG$51,MATCH(1,($B784=$AD$3:$AD$51)*($J784=$AE$3:$AE$51),0),3),IF(N784="positivo",INDEX($AD$55:$AG$109,MATCH(1,($B784=$AD$55:$AD$109)*($J784=$AE$55:$AE$109),0),3)))</f>
        <v>0</v>
      </c>
      <c r="P784" s="115" t="b">
        <f t="array" ref="P784">IF(N784="negativo",INDEX($AD$3:$AG$51,MATCH(1,($B784=$AD$3:$AD$51)*($J784=$AE$3:$AE$51),0),4),IF(N784="positivo",INDEX($AD$55:$AG$109,MATCH(1,($B784=$AD$55:$AD$109)*($J784=$AE$55:$AE$109),0),4)))</f>
        <v>0</v>
      </c>
      <c r="Q784" s="115" t="str">
        <f>VLOOKUP(M784,Modelo!$A$2:$C$7,2,0)</f>
        <v>Impacto Económico, Social y Comunitario</v>
      </c>
      <c r="R784" s="118">
        <f t="array" ref="R784">INDEX(Modelo!$F$1:$H$37,MATCH(1,(DataBase!Q784=Modelo!$G$1:$G$37)*(DataBase!B784=Modelo!$F$1:$F$37),0),3)</f>
        <v>0.15384615384615385</v>
      </c>
      <c r="S784" s="115">
        <f t="shared" si="26"/>
        <v>100</v>
      </c>
      <c r="T784" s="115">
        <f t="shared" si="27"/>
        <v>15.384615384615385</v>
      </c>
    </row>
    <row r="785" spans="1:20" x14ac:dyDescent="0.3">
      <c r="A785" s="115" t="s">
        <v>333</v>
      </c>
      <c r="B785" s="115" t="s">
        <v>313</v>
      </c>
      <c r="C785" s="115" t="s">
        <v>103</v>
      </c>
      <c r="D785" s="115" t="s">
        <v>86</v>
      </c>
      <c r="E785" s="115" t="s">
        <v>86</v>
      </c>
      <c r="F785" s="115" t="s">
        <v>87</v>
      </c>
      <c r="G785" s="115">
        <v>1952</v>
      </c>
      <c r="H785" s="115" t="s">
        <v>177</v>
      </c>
      <c r="I785" s="115">
        <v>5.9910971069999999</v>
      </c>
      <c r="J785" s="115" t="s">
        <v>54</v>
      </c>
      <c r="K785" s="115" t="str">
        <f>INDEX(DatosProcesados!$A$1:$BF$101,MATCH(DataBase!A785,DatosProcesados!$A$1:$A$101,0),MATCH(DataBase!J785,DatosProcesados!$A$1:$BF$1,0))</f>
        <v>Si</v>
      </c>
      <c r="L785" s="115" t="str">
        <f>INDEX(Modelo!$A$9:$D$89,MATCH(DataBase!$J785,Modelo!$A$9:$A$89,0),MATCH(DataBase!L$1,Modelo!$A$9:$D$9,0))</f>
        <v xml:space="preserve">Impacto social </v>
      </c>
      <c r="M785" s="115" t="str">
        <f>INDEX(Modelo!$A$9:$D$89,MATCH(DataBase!$J785,Modelo!$A$9:$A$89,0),MATCH(DataBase!M$1,Modelo!$A$9:$D$9,0))</f>
        <v>Pilar 6</v>
      </c>
      <c r="N785" s="115" t="str">
        <f>INDEX(Modelo!$A$9:$D$89,MATCH(DataBase!$J785,Modelo!$A$9:$A$89,0),MATCH(DataBase!N$1,Modelo!$A$9:$D$9,0))</f>
        <v>boolean</v>
      </c>
      <c r="O785" s="115" t="b">
        <f t="array" ref="O785">IF(N785="negativo",INDEX($AD$3:$AG$51,MATCH(1,($B785=$AD$3:$AD$51)*($J785=$AE$3:$AE$51),0),3),IF(N785="positivo",INDEX($AD$55:$AG$109,MATCH(1,($B785=$AD$55:$AD$109)*($J785=$AE$55:$AE$109),0),3)))</f>
        <v>0</v>
      </c>
      <c r="P785" s="115" t="b">
        <f t="array" ref="P785">IF(N785="negativo",INDEX($AD$3:$AG$51,MATCH(1,($B785=$AD$3:$AD$51)*($J785=$AE$3:$AE$51),0),4),IF(N785="positivo",INDEX($AD$55:$AG$109,MATCH(1,($B785=$AD$55:$AD$109)*($J785=$AE$55:$AE$109),0),4)))</f>
        <v>0</v>
      </c>
      <c r="Q785" s="115" t="str">
        <f>VLOOKUP(M785,Modelo!$A$2:$C$7,2,0)</f>
        <v>Impacto Económico, Social y Comunitario</v>
      </c>
      <c r="R785" s="118">
        <f t="array" ref="R785">INDEX(Modelo!$F$1:$H$37,MATCH(1,(DataBase!Q785=Modelo!$G$1:$G$37)*(DataBase!B785=Modelo!$F$1:$F$37),0),3)</f>
        <v>0.11764705882352941</v>
      </c>
      <c r="S785" s="115">
        <f t="shared" si="26"/>
        <v>100</v>
      </c>
      <c r="T785" s="115">
        <f t="shared" si="27"/>
        <v>11.76470588235294</v>
      </c>
    </row>
    <row r="786" spans="1:20" x14ac:dyDescent="0.3">
      <c r="A786" s="115" t="s">
        <v>371</v>
      </c>
      <c r="B786" s="115" t="s">
        <v>313</v>
      </c>
      <c r="C786" s="115" t="s">
        <v>103</v>
      </c>
      <c r="D786" s="115" t="s">
        <v>87</v>
      </c>
      <c r="E786" s="115" t="s">
        <v>86</v>
      </c>
      <c r="F786" s="115" t="s">
        <v>87</v>
      </c>
      <c r="G786" s="115">
        <v>1977</v>
      </c>
      <c r="H786" s="115" t="s">
        <v>281</v>
      </c>
      <c r="I786" s="115">
        <v>2.002301595</v>
      </c>
      <c r="J786" s="115" t="s">
        <v>54</v>
      </c>
      <c r="K786" s="115" t="str">
        <f>INDEX(DatosProcesados!$A$1:$BF$101,MATCH(DataBase!A786,DatosProcesados!$A$1:$A$101,0),MATCH(DataBase!J786,DatosProcesados!$A$1:$BF$1,0))</f>
        <v>Si</v>
      </c>
      <c r="L786" s="115" t="str">
        <f>INDEX(Modelo!$A$9:$D$89,MATCH(DataBase!$J786,Modelo!$A$9:$A$89,0),MATCH(DataBase!L$1,Modelo!$A$9:$D$9,0))</f>
        <v xml:space="preserve">Impacto social </v>
      </c>
      <c r="M786" s="115" t="str">
        <f>INDEX(Modelo!$A$9:$D$89,MATCH(DataBase!$J786,Modelo!$A$9:$A$89,0),MATCH(DataBase!M$1,Modelo!$A$9:$D$9,0))</f>
        <v>Pilar 6</v>
      </c>
      <c r="N786" s="115" t="str">
        <f>INDEX(Modelo!$A$9:$D$89,MATCH(DataBase!$J786,Modelo!$A$9:$A$89,0),MATCH(DataBase!N$1,Modelo!$A$9:$D$9,0))</f>
        <v>boolean</v>
      </c>
      <c r="O786" s="115" t="b">
        <f t="array" ref="O786">IF(N786="negativo",INDEX($AD$3:$AG$51,MATCH(1,($B786=$AD$3:$AD$51)*($J786=$AE$3:$AE$51),0),3),IF(N786="positivo",INDEX($AD$55:$AG$109,MATCH(1,($B786=$AD$55:$AD$109)*($J786=$AE$55:$AE$109),0),3)))</f>
        <v>0</v>
      </c>
      <c r="P786" s="115" t="b">
        <f t="array" ref="P786">IF(N786="negativo",INDEX($AD$3:$AG$51,MATCH(1,($B786=$AD$3:$AD$51)*($J786=$AE$3:$AE$51),0),4),IF(N786="positivo",INDEX($AD$55:$AG$109,MATCH(1,($B786=$AD$55:$AD$109)*($J786=$AE$55:$AE$109),0),4)))</f>
        <v>0</v>
      </c>
      <c r="Q786" s="115" t="str">
        <f>VLOOKUP(M786,Modelo!$A$2:$C$7,2,0)</f>
        <v>Impacto Económico, Social y Comunitario</v>
      </c>
      <c r="R786" s="118">
        <f t="array" ref="R786">INDEX(Modelo!$F$1:$H$37,MATCH(1,(DataBase!Q786=Modelo!$G$1:$G$37)*(DataBase!B786=Modelo!$F$1:$F$37),0),3)</f>
        <v>0.11764705882352941</v>
      </c>
      <c r="S786" s="115">
        <f t="shared" si="26"/>
        <v>100</v>
      </c>
      <c r="T786" s="115">
        <f t="shared" si="27"/>
        <v>11.76470588235294</v>
      </c>
    </row>
    <row r="787" spans="1:20" x14ac:dyDescent="0.3">
      <c r="A787" s="115" t="s">
        <v>469</v>
      </c>
      <c r="B787" s="115" t="s">
        <v>467</v>
      </c>
      <c r="C787" s="115" t="s">
        <v>103</v>
      </c>
      <c r="D787" s="115" t="s">
        <v>87</v>
      </c>
      <c r="E787" s="115" t="s">
        <v>86</v>
      </c>
      <c r="F787" s="115" t="s">
        <v>87</v>
      </c>
      <c r="G787" s="115">
        <v>1971</v>
      </c>
      <c r="H787" s="115" t="s">
        <v>244</v>
      </c>
      <c r="I787" s="115">
        <v>2.1567474139999998</v>
      </c>
      <c r="J787" s="115" t="s">
        <v>54</v>
      </c>
      <c r="K787" s="115">
        <f>INDEX(DatosProcesados!$A$1:$BF$101,MATCH(DataBase!A787,DatosProcesados!$A$1:$A$101,0),MATCH(DataBase!J787,DatosProcesados!$A$1:$BF$1,0))</f>
        <v>0</v>
      </c>
      <c r="L787" s="115" t="str">
        <f>INDEX(Modelo!$A$9:$D$89,MATCH(DataBase!$J787,Modelo!$A$9:$A$89,0),MATCH(DataBase!L$1,Modelo!$A$9:$D$9,0))</f>
        <v xml:space="preserve">Impacto social </v>
      </c>
      <c r="M787" s="115" t="str">
        <f>INDEX(Modelo!$A$9:$D$89,MATCH(DataBase!$J787,Modelo!$A$9:$A$89,0),MATCH(DataBase!M$1,Modelo!$A$9:$D$9,0))</f>
        <v>Pilar 6</v>
      </c>
      <c r="N787" s="115" t="str">
        <f>INDEX(Modelo!$A$9:$D$89,MATCH(DataBase!$J787,Modelo!$A$9:$A$89,0),MATCH(DataBase!N$1,Modelo!$A$9:$D$9,0))</f>
        <v>boolean</v>
      </c>
      <c r="O787" s="115" t="b">
        <f t="array" ref="O787">IF(N787="negativo",INDEX($AD$3:$AG$51,MATCH(1,($B787=$AD$3:$AD$51)*($J787=$AE$3:$AE$51),0),3),IF(N787="positivo",INDEX($AD$55:$AG$109,MATCH(1,($B787=$AD$55:$AD$109)*($J787=$AE$55:$AE$109),0),3)))</f>
        <v>0</v>
      </c>
      <c r="P787" s="115" t="b">
        <f t="array" ref="P787">IF(N787="negativo",INDEX($AD$3:$AG$51,MATCH(1,($B787=$AD$3:$AD$51)*($J787=$AE$3:$AE$51),0),4),IF(N787="positivo",INDEX($AD$55:$AG$109,MATCH(1,($B787=$AD$55:$AD$109)*($J787=$AE$55:$AE$109),0),4)))</f>
        <v>0</v>
      </c>
      <c r="Q787" s="115" t="str">
        <f>VLOOKUP(M787,Modelo!$A$2:$C$7,2,0)</f>
        <v>Impacto Económico, Social y Comunitario</v>
      </c>
      <c r="R787" s="118">
        <f t="array" ref="R787">INDEX(Modelo!$F$1:$H$37,MATCH(1,(DataBase!Q787=Modelo!$G$1:$G$37)*(DataBase!B787=Modelo!$F$1:$F$37),0),3)</f>
        <v>0.14285714285714285</v>
      </c>
      <c r="S787" s="115">
        <f t="shared" si="26"/>
        <v>0</v>
      </c>
      <c r="T787" s="115">
        <f t="shared" si="27"/>
        <v>0</v>
      </c>
    </row>
    <row r="788" spans="1:20" x14ac:dyDescent="0.3">
      <c r="A788" s="115" t="s">
        <v>357</v>
      </c>
      <c r="B788" s="115" t="s">
        <v>313</v>
      </c>
      <c r="C788" s="115" t="s">
        <v>103</v>
      </c>
      <c r="D788" s="115" t="s">
        <v>86</v>
      </c>
      <c r="E788" s="115" t="s">
        <v>86</v>
      </c>
      <c r="F788" s="115" t="s">
        <v>87</v>
      </c>
      <c r="G788" s="115">
        <v>2009</v>
      </c>
      <c r="H788" s="115" t="s">
        <v>358</v>
      </c>
      <c r="I788" s="115">
        <v>2.8694480090000001</v>
      </c>
      <c r="J788" s="115" t="s">
        <v>54</v>
      </c>
      <c r="K788" s="115">
        <f>INDEX(DatosProcesados!$A$1:$BF$101,MATCH(DataBase!A788,DatosProcesados!$A$1:$A$101,0),MATCH(DataBase!J788,DatosProcesados!$A$1:$BF$1,0))</f>
        <v>0</v>
      </c>
      <c r="L788" s="115" t="str">
        <f>INDEX(Modelo!$A$9:$D$89,MATCH(DataBase!$J788,Modelo!$A$9:$A$89,0),MATCH(DataBase!L$1,Modelo!$A$9:$D$9,0))</f>
        <v xml:space="preserve">Impacto social </v>
      </c>
      <c r="M788" s="115" t="str">
        <f>INDEX(Modelo!$A$9:$D$89,MATCH(DataBase!$J788,Modelo!$A$9:$A$89,0),MATCH(DataBase!M$1,Modelo!$A$9:$D$9,0))</f>
        <v>Pilar 6</v>
      </c>
      <c r="N788" s="115" t="str">
        <f>INDEX(Modelo!$A$9:$D$89,MATCH(DataBase!$J788,Modelo!$A$9:$A$89,0),MATCH(DataBase!N$1,Modelo!$A$9:$D$9,0))</f>
        <v>boolean</v>
      </c>
      <c r="O788" s="115" t="b">
        <f t="array" ref="O788">IF(N788="negativo",INDEX($AD$3:$AG$51,MATCH(1,($B788=$AD$3:$AD$51)*($J788=$AE$3:$AE$51),0),3),IF(N788="positivo",INDEX($AD$55:$AG$109,MATCH(1,($B788=$AD$55:$AD$109)*($J788=$AE$55:$AE$109),0),3)))</f>
        <v>0</v>
      </c>
      <c r="P788" s="115" t="b">
        <f t="array" ref="P788">IF(N788="negativo",INDEX($AD$3:$AG$51,MATCH(1,($B788=$AD$3:$AD$51)*($J788=$AE$3:$AE$51),0),4),IF(N788="positivo",INDEX($AD$55:$AG$109,MATCH(1,($B788=$AD$55:$AD$109)*($J788=$AE$55:$AE$109),0),4)))</f>
        <v>0</v>
      </c>
      <c r="Q788" s="115" t="str">
        <f>VLOOKUP(M788,Modelo!$A$2:$C$7,2,0)</f>
        <v>Impacto Económico, Social y Comunitario</v>
      </c>
      <c r="R788" s="118">
        <f t="array" ref="R788">INDEX(Modelo!$F$1:$H$37,MATCH(1,(DataBase!Q788=Modelo!$G$1:$G$37)*(DataBase!B788=Modelo!$F$1:$F$37),0),3)</f>
        <v>0.11764705882352941</v>
      </c>
      <c r="S788" s="115">
        <f t="shared" si="26"/>
        <v>0</v>
      </c>
      <c r="T788" s="115">
        <f t="shared" si="27"/>
        <v>0</v>
      </c>
    </row>
    <row r="789" spans="1:20" x14ac:dyDescent="0.3">
      <c r="A789" s="115" t="s">
        <v>355</v>
      </c>
      <c r="B789" s="115" t="s">
        <v>313</v>
      </c>
      <c r="C789" s="115" t="s">
        <v>103</v>
      </c>
      <c r="D789" s="115" t="s">
        <v>87</v>
      </c>
      <c r="E789" s="115" t="s">
        <v>86</v>
      </c>
      <c r="F789" s="115" t="s">
        <v>86</v>
      </c>
      <c r="G789" s="115">
        <v>1934</v>
      </c>
      <c r="H789" s="115" t="s">
        <v>125</v>
      </c>
      <c r="I789" s="115">
        <v>3.134365769</v>
      </c>
      <c r="J789" s="115" t="s">
        <v>54</v>
      </c>
      <c r="K789" s="115">
        <f>INDEX(DatosProcesados!$A$1:$BF$101,MATCH(DataBase!A789,DatosProcesados!$A$1:$A$101,0),MATCH(DataBase!J789,DatosProcesados!$A$1:$BF$1,0))</f>
        <v>0</v>
      </c>
      <c r="L789" s="115" t="str">
        <f>INDEX(Modelo!$A$9:$D$89,MATCH(DataBase!$J789,Modelo!$A$9:$A$89,0),MATCH(DataBase!L$1,Modelo!$A$9:$D$9,0))</f>
        <v xml:space="preserve">Impacto social </v>
      </c>
      <c r="M789" s="115" t="str">
        <f>INDEX(Modelo!$A$9:$D$89,MATCH(DataBase!$J789,Modelo!$A$9:$A$89,0),MATCH(DataBase!M$1,Modelo!$A$9:$D$9,0))</f>
        <v>Pilar 6</v>
      </c>
      <c r="N789" s="115" t="str">
        <f>INDEX(Modelo!$A$9:$D$89,MATCH(DataBase!$J789,Modelo!$A$9:$A$89,0),MATCH(DataBase!N$1,Modelo!$A$9:$D$9,0))</f>
        <v>boolean</v>
      </c>
      <c r="O789" s="115" t="b">
        <f t="array" ref="O789">IF(N789="negativo",INDEX($AD$3:$AG$51,MATCH(1,($B789=$AD$3:$AD$51)*($J789=$AE$3:$AE$51),0),3),IF(N789="positivo",INDEX($AD$55:$AG$109,MATCH(1,($B789=$AD$55:$AD$109)*($J789=$AE$55:$AE$109),0),3)))</f>
        <v>0</v>
      </c>
      <c r="P789" s="115" t="b">
        <f t="array" ref="P789">IF(N789="negativo",INDEX($AD$3:$AG$51,MATCH(1,($B789=$AD$3:$AD$51)*($J789=$AE$3:$AE$51),0),4),IF(N789="positivo",INDEX($AD$55:$AG$109,MATCH(1,($B789=$AD$55:$AD$109)*($J789=$AE$55:$AE$109),0),4)))</f>
        <v>0</v>
      </c>
      <c r="Q789" s="115" t="str">
        <f>VLOOKUP(M789,Modelo!$A$2:$C$7,2,0)</f>
        <v>Impacto Económico, Social y Comunitario</v>
      </c>
      <c r="R789" s="118">
        <f t="array" ref="R789">INDEX(Modelo!$F$1:$H$37,MATCH(1,(DataBase!Q789=Modelo!$G$1:$G$37)*(DataBase!B789=Modelo!$F$1:$F$37),0),3)</f>
        <v>0.11764705882352941</v>
      </c>
      <c r="S789" s="115">
        <f t="shared" si="26"/>
        <v>0</v>
      </c>
      <c r="T789" s="115">
        <f t="shared" si="27"/>
        <v>0</v>
      </c>
    </row>
    <row r="790" spans="1:20" x14ac:dyDescent="0.3">
      <c r="A790" s="115" t="s">
        <v>129</v>
      </c>
      <c r="B790" s="115" t="s">
        <v>84</v>
      </c>
      <c r="C790" s="115" t="s">
        <v>97</v>
      </c>
      <c r="D790" s="115" t="s">
        <v>86</v>
      </c>
      <c r="E790" s="115" t="s">
        <v>87</v>
      </c>
      <c r="F790" s="115" t="s">
        <v>87</v>
      </c>
      <c r="G790" s="115">
        <v>1924</v>
      </c>
      <c r="H790" s="115" t="s">
        <v>130</v>
      </c>
      <c r="I790" s="115">
        <v>6.6721791020000003</v>
      </c>
      <c r="J790" s="115" t="s">
        <v>54</v>
      </c>
      <c r="K790" s="115" t="str">
        <f>INDEX(DatosProcesados!$A$1:$BF$101,MATCH(DataBase!A790,DatosProcesados!$A$1:$A$101,0),MATCH(DataBase!J790,DatosProcesados!$A$1:$BF$1,0))</f>
        <v>Si</v>
      </c>
      <c r="L790" s="115" t="str">
        <f>INDEX(Modelo!$A$9:$D$89,MATCH(DataBase!$J790,Modelo!$A$9:$A$89,0),MATCH(DataBase!L$1,Modelo!$A$9:$D$9,0))</f>
        <v xml:space="preserve">Impacto social </v>
      </c>
      <c r="M790" s="115" t="str">
        <f>INDEX(Modelo!$A$9:$D$89,MATCH(DataBase!$J790,Modelo!$A$9:$A$89,0),MATCH(DataBase!M$1,Modelo!$A$9:$D$9,0))</f>
        <v>Pilar 6</v>
      </c>
      <c r="N790" s="115" t="str">
        <f>INDEX(Modelo!$A$9:$D$89,MATCH(DataBase!$J790,Modelo!$A$9:$A$89,0),MATCH(DataBase!N$1,Modelo!$A$9:$D$9,0))</f>
        <v>boolean</v>
      </c>
      <c r="O790" s="115" t="b">
        <f t="array" ref="O790">IF(N790="negativo",INDEX($AD$3:$AG$51,MATCH(1,($B790=$AD$3:$AD$51)*($J790=$AE$3:$AE$51),0),3),IF(N790="positivo",INDEX($AD$55:$AG$109,MATCH(1,($B790=$AD$55:$AD$109)*($J790=$AE$55:$AE$109),0),3)))</f>
        <v>0</v>
      </c>
      <c r="P790" s="115" t="b">
        <f t="array" ref="P790">IF(N790="negativo",INDEX($AD$3:$AG$51,MATCH(1,($B790=$AD$3:$AD$51)*($J790=$AE$3:$AE$51),0),4),IF(N790="positivo",INDEX($AD$55:$AG$109,MATCH(1,($B790=$AD$55:$AD$109)*($J790=$AE$55:$AE$109),0),4)))</f>
        <v>0</v>
      </c>
      <c r="Q790" s="115" t="str">
        <f>VLOOKUP(M790,Modelo!$A$2:$C$7,2,0)</f>
        <v>Impacto Económico, Social y Comunitario</v>
      </c>
      <c r="R790" s="118">
        <f t="array" ref="R790">INDEX(Modelo!$F$1:$H$37,MATCH(1,(DataBase!Q790=Modelo!$G$1:$G$37)*(DataBase!B790=Modelo!$F$1:$F$37),0),3)</f>
        <v>0.11764705882352941</v>
      </c>
      <c r="S790" s="115">
        <f t="shared" si="26"/>
        <v>100</v>
      </c>
      <c r="T790" s="115">
        <f t="shared" si="27"/>
        <v>11.76470588235294</v>
      </c>
    </row>
    <row r="791" spans="1:20" x14ac:dyDescent="0.3">
      <c r="A791" s="115" t="s">
        <v>166</v>
      </c>
      <c r="B791" s="115" t="s">
        <v>84</v>
      </c>
      <c r="C791" s="115" t="s">
        <v>103</v>
      </c>
      <c r="D791" s="115" t="s">
        <v>86</v>
      </c>
      <c r="E791" s="115" t="s">
        <v>87</v>
      </c>
      <c r="F791" s="115" t="s">
        <v>87</v>
      </c>
      <c r="G791" s="115">
        <v>1910</v>
      </c>
      <c r="H791" s="115" t="s">
        <v>167</v>
      </c>
      <c r="I791" s="115">
        <v>2.655177809</v>
      </c>
      <c r="J791" s="115" t="s">
        <v>54</v>
      </c>
      <c r="K791" s="115" t="str">
        <f>INDEX(DatosProcesados!$A$1:$BF$101,MATCH(DataBase!A791,DatosProcesados!$A$1:$A$101,0),MATCH(DataBase!J791,DatosProcesados!$A$1:$BF$1,0))</f>
        <v>Si</v>
      </c>
      <c r="L791" s="115" t="str">
        <f>INDEX(Modelo!$A$9:$D$89,MATCH(DataBase!$J791,Modelo!$A$9:$A$89,0),MATCH(DataBase!L$1,Modelo!$A$9:$D$9,0))</f>
        <v xml:space="preserve">Impacto social </v>
      </c>
      <c r="M791" s="115" t="str">
        <f>INDEX(Modelo!$A$9:$D$89,MATCH(DataBase!$J791,Modelo!$A$9:$A$89,0),MATCH(DataBase!M$1,Modelo!$A$9:$D$9,0))</f>
        <v>Pilar 6</v>
      </c>
      <c r="N791" s="115" t="str">
        <f>INDEX(Modelo!$A$9:$D$89,MATCH(DataBase!$J791,Modelo!$A$9:$A$89,0),MATCH(DataBase!N$1,Modelo!$A$9:$D$9,0))</f>
        <v>boolean</v>
      </c>
      <c r="O791" s="115" t="b">
        <f t="array" ref="O791">IF(N791="negativo",INDEX($AD$3:$AG$51,MATCH(1,($B791=$AD$3:$AD$51)*($J791=$AE$3:$AE$51),0),3),IF(N791="positivo",INDEX($AD$55:$AG$109,MATCH(1,($B791=$AD$55:$AD$109)*($J791=$AE$55:$AE$109),0),3)))</f>
        <v>0</v>
      </c>
      <c r="P791" s="115" t="b">
        <f t="array" ref="P791">IF(N791="negativo",INDEX($AD$3:$AG$51,MATCH(1,($B791=$AD$3:$AD$51)*($J791=$AE$3:$AE$51),0),4),IF(N791="positivo",INDEX($AD$55:$AG$109,MATCH(1,($B791=$AD$55:$AD$109)*($J791=$AE$55:$AE$109),0),4)))</f>
        <v>0</v>
      </c>
      <c r="Q791" s="115" t="str">
        <f>VLOOKUP(M791,Modelo!$A$2:$C$7,2,0)</f>
        <v>Impacto Económico, Social y Comunitario</v>
      </c>
      <c r="R791" s="118">
        <f t="array" ref="R791">INDEX(Modelo!$F$1:$H$37,MATCH(1,(DataBase!Q791=Modelo!$G$1:$G$37)*(DataBase!B791=Modelo!$F$1:$F$37),0),3)</f>
        <v>0.11764705882352941</v>
      </c>
      <c r="S791" s="115">
        <f t="shared" si="26"/>
        <v>100</v>
      </c>
      <c r="T791" s="115">
        <f t="shared" si="27"/>
        <v>11.76470588235294</v>
      </c>
    </row>
    <row r="792" spans="1:20" x14ac:dyDescent="0.3">
      <c r="A792" s="115" t="s">
        <v>312</v>
      </c>
      <c r="B792" s="115" t="s">
        <v>313</v>
      </c>
      <c r="C792" s="115" t="s">
        <v>103</v>
      </c>
      <c r="D792" s="115" t="s">
        <v>86</v>
      </c>
      <c r="E792" s="115" t="s">
        <v>87</v>
      </c>
      <c r="F792" s="115" t="s">
        <v>87</v>
      </c>
      <c r="G792" s="115">
        <v>1968</v>
      </c>
      <c r="H792" s="115" t="s">
        <v>125</v>
      </c>
      <c r="I792" s="115">
        <v>24.752011681999999</v>
      </c>
      <c r="J792" s="115" t="s">
        <v>54</v>
      </c>
      <c r="K792" s="115" t="str">
        <f>INDEX(DatosProcesados!$A$1:$BF$101,MATCH(DataBase!A792,DatosProcesados!$A$1:$A$101,0),MATCH(DataBase!J792,DatosProcesados!$A$1:$BF$1,0))</f>
        <v>Si</v>
      </c>
      <c r="L792" s="115" t="str">
        <f>INDEX(Modelo!$A$9:$D$89,MATCH(DataBase!$J792,Modelo!$A$9:$A$89,0),MATCH(DataBase!L$1,Modelo!$A$9:$D$9,0))</f>
        <v xml:space="preserve">Impacto social </v>
      </c>
      <c r="M792" s="115" t="str">
        <f>INDEX(Modelo!$A$9:$D$89,MATCH(DataBase!$J792,Modelo!$A$9:$A$89,0),MATCH(DataBase!M$1,Modelo!$A$9:$D$9,0))</f>
        <v>Pilar 6</v>
      </c>
      <c r="N792" s="115" t="str">
        <f>INDEX(Modelo!$A$9:$D$89,MATCH(DataBase!$J792,Modelo!$A$9:$A$89,0),MATCH(DataBase!N$1,Modelo!$A$9:$D$9,0))</f>
        <v>boolean</v>
      </c>
      <c r="O792" s="115" t="b">
        <f t="array" ref="O792">IF(N792="negativo",INDEX($AD$3:$AG$51,MATCH(1,($B792=$AD$3:$AD$51)*($J792=$AE$3:$AE$51),0),3),IF(N792="positivo",INDEX($AD$55:$AG$109,MATCH(1,($B792=$AD$55:$AD$109)*($J792=$AE$55:$AE$109),0),3)))</f>
        <v>0</v>
      </c>
      <c r="P792" s="115" t="b">
        <f t="array" ref="P792">IF(N792="negativo",INDEX($AD$3:$AG$51,MATCH(1,($B792=$AD$3:$AD$51)*($J792=$AE$3:$AE$51),0),4),IF(N792="positivo",INDEX($AD$55:$AG$109,MATCH(1,($B792=$AD$55:$AD$109)*($J792=$AE$55:$AE$109),0),4)))</f>
        <v>0</v>
      </c>
      <c r="Q792" s="115" t="str">
        <f>VLOOKUP(M792,Modelo!$A$2:$C$7,2,0)</f>
        <v>Impacto Económico, Social y Comunitario</v>
      </c>
      <c r="R792" s="118">
        <f t="array" ref="R792">INDEX(Modelo!$F$1:$H$37,MATCH(1,(DataBase!Q792=Modelo!$G$1:$G$37)*(DataBase!B792=Modelo!$F$1:$F$37),0),3)</f>
        <v>0.11764705882352941</v>
      </c>
      <c r="S792" s="115">
        <f t="shared" si="26"/>
        <v>100</v>
      </c>
      <c r="T792" s="115">
        <f t="shared" si="27"/>
        <v>11.76470588235294</v>
      </c>
    </row>
    <row r="793" spans="1:20" x14ac:dyDescent="0.3">
      <c r="A793" s="115" t="s">
        <v>162</v>
      </c>
      <c r="B793" s="115" t="s">
        <v>84</v>
      </c>
      <c r="C793" s="115" t="s">
        <v>97</v>
      </c>
      <c r="D793" s="115" t="s">
        <v>86</v>
      </c>
      <c r="E793" s="115" t="s">
        <v>87</v>
      </c>
      <c r="F793" s="115" t="s">
        <v>87</v>
      </c>
      <c r="G793" s="115">
        <v>1979</v>
      </c>
      <c r="H793" s="115" t="s">
        <v>163</v>
      </c>
      <c r="I793" s="115">
        <v>2.956157691</v>
      </c>
      <c r="J793" s="115" t="s">
        <v>54</v>
      </c>
      <c r="K793" s="115" t="str">
        <f>INDEX(DatosProcesados!$A$1:$BF$101,MATCH(DataBase!A793,DatosProcesados!$A$1:$A$101,0),MATCH(DataBase!J793,DatosProcesados!$A$1:$BF$1,0))</f>
        <v>Si</v>
      </c>
      <c r="L793" s="115" t="str">
        <f>INDEX(Modelo!$A$9:$D$89,MATCH(DataBase!$J793,Modelo!$A$9:$A$89,0),MATCH(DataBase!L$1,Modelo!$A$9:$D$9,0))</f>
        <v xml:space="preserve">Impacto social </v>
      </c>
      <c r="M793" s="115" t="str">
        <f>INDEX(Modelo!$A$9:$D$89,MATCH(DataBase!$J793,Modelo!$A$9:$A$89,0),MATCH(DataBase!M$1,Modelo!$A$9:$D$9,0))</f>
        <v>Pilar 6</v>
      </c>
      <c r="N793" s="115" t="str">
        <f>INDEX(Modelo!$A$9:$D$89,MATCH(DataBase!$J793,Modelo!$A$9:$A$89,0),MATCH(DataBase!N$1,Modelo!$A$9:$D$9,0))</f>
        <v>boolean</v>
      </c>
      <c r="O793" s="115" t="b">
        <f t="array" ref="O793">IF(N793="negativo",INDEX($AD$3:$AG$51,MATCH(1,($B793=$AD$3:$AD$51)*($J793=$AE$3:$AE$51),0),3),IF(N793="positivo",INDEX($AD$55:$AG$109,MATCH(1,($B793=$AD$55:$AD$109)*($J793=$AE$55:$AE$109),0),3)))</f>
        <v>0</v>
      </c>
      <c r="P793" s="115" t="b">
        <f t="array" ref="P793">IF(N793="negativo",INDEX($AD$3:$AG$51,MATCH(1,($B793=$AD$3:$AD$51)*($J793=$AE$3:$AE$51),0),4),IF(N793="positivo",INDEX($AD$55:$AG$109,MATCH(1,($B793=$AD$55:$AD$109)*($J793=$AE$55:$AE$109),0),4)))</f>
        <v>0</v>
      </c>
      <c r="Q793" s="115" t="str">
        <f>VLOOKUP(M793,Modelo!$A$2:$C$7,2,0)</f>
        <v>Impacto Económico, Social y Comunitario</v>
      </c>
      <c r="R793" s="118">
        <f t="array" ref="R793">INDEX(Modelo!$F$1:$H$37,MATCH(1,(DataBase!Q793=Modelo!$G$1:$G$37)*(DataBase!B793=Modelo!$F$1:$F$37),0),3)</f>
        <v>0.11764705882352941</v>
      </c>
      <c r="S793" s="115">
        <f t="shared" si="26"/>
        <v>100</v>
      </c>
      <c r="T793" s="115">
        <f t="shared" si="27"/>
        <v>11.76470588235294</v>
      </c>
    </row>
    <row r="794" spans="1:20" x14ac:dyDescent="0.3">
      <c r="A794" s="115" t="s">
        <v>348</v>
      </c>
      <c r="B794" s="115" t="s">
        <v>313</v>
      </c>
      <c r="C794" s="115" t="s">
        <v>103</v>
      </c>
      <c r="D794" s="115" t="s">
        <v>86</v>
      </c>
      <c r="E794" s="115" t="s">
        <v>87</v>
      </c>
      <c r="F794" s="115" t="s">
        <v>87</v>
      </c>
      <c r="G794" s="115">
        <v>1937</v>
      </c>
      <c r="H794" s="115" t="s">
        <v>294</v>
      </c>
      <c r="I794" s="115">
        <v>4.02823039</v>
      </c>
      <c r="J794" s="115" t="s">
        <v>54</v>
      </c>
      <c r="K794" s="115" t="str">
        <f>INDEX(DatosProcesados!$A$1:$BF$101,MATCH(DataBase!A794,DatosProcesados!$A$1:$A$101,0),MATCH(DataBase!J794,DatosProcesados!$A$1:$BF$1,0))</f>
        <v>Si</v>
      </c>
      <c r="L794" s="115" t="str">
        <f>INDEX(Modelo!$A$9:$D$89,MATCH(DataBase!$J794,Modelo!$A$9:$A$89,0),MATCH(DataBase!L$1,Modelo!$A$9:$D$9,0))</f>
        <v xml:space="preserve">Impacto social </v>
      </c>
      <c r="M794" s="115" t="str">
        <f>INDEX(Modelo!$A$9:$D$89,MATCH(DataBase!$J794,Modelo!$A$9:$A$89,0),MATCH(DataBase!M$1,Modelo!$A$9:$D$9,0))</f>
        <v>Pilar 6</v>
      </c>
      <c r="N794" s="115" t="str">
        <f>INDEX(Modelo!$A$9:$D$89,MATCH(DataBase!$J794,Modelo!$A$9:$A$89,0),MATCH(DataBase!N$1,Modelo!$A$9:$D$9,0))</f>
        <v>boolean</v>
      </c>
      <c r="O794" s="115" t="b">
        <f t="array" ref="O794">IF(N794="negativo",INDEX($AD$3:$AG$51,MATCH(1,($B794=$AD$3:$AD$51)*($J794=$AE$3:$AE$51),0),3),IF(N794="positivo",INDEX($AD$55:$AG$109,MATCH(1,($B794=$AD$55:$AD$109)*($J794=$AE$55:$AE$109),0),3)))</f>
        <v>0</v>
      </c>
      <c r="P794" s="115" t="b">
        <f t="array" ref="P794">IF(N794="negativo",INDEX($AD$3:$AG$51,MATCH(1,($B794=$AD$3:$AD$51)*($J794=$AE$3:$AE$51),0),4),IF(N794="positivo",INDEX($AD$55:$AG$109,MATCH(1,($B794=$AD$55:$AD$109)*($J794=$AE$55:$AE$109),0),4)))</f>
        <v>0</v>
      </c>
      <c r="Q794" s="115" t="str">
        <f>VLOOKUP(M794,Modelo!$A$2:$C$7,2,0)</f>
        <v>Impacto Económico, Social y Comunitario</v>
      </c>
      <c r="R794" s="118">
        <f t="array" ref="R794">INDEX(Modelo!$F$1:$H$37,MATCH(1,(DataBase!Q794=Modelo!$G$1:$G$37)*(DataBase!B794=Modelo!$F$1:$F$37),0),3)</f>
        <v>0.11764705882352941</v>
      </c>
      <c r="S794" s="115">
        <f t="shared" si="26"/>
        <v>100</v>
      </c>
      <c r="T794" s="115">
        <f t="shared" si="27"/>
        <v>11.76470588235294</v>
      </c>
    </row>
    <row r="795" spans="1:20" x14ac:dyDescent="0.3">
      <c r="A795" s="115" t="s">
        <v>343</v>
      </c>
      <c r="B795" s="115" t="s">
        <v>313</v>
      </c>
      <c r="C795" s="115" t="s">
        <v>103</v>
      </c>
      <c r="D795" s="115" t="s">
        <v>86</v>
      </c>
      <c r="E795" s="115" t="s">
        <v>86</v>
      </c>
      <c r="F795" s="115" t="s">
        <v>87</v>
      </c>
      <c r="G795" s="115">
        <v>1993</v>
      </c>
      <c r="H795" s="115" t="s">
        <v>281</v>
      </c>
      <c r="I795" s="115">
        <v>4.8704234599999996</v>
      </c>
      <c r="J795" s="115" t="s">
        <v>54</v>
      </c>
      <c r="K795" s="115" t="str">
        <f>INDEX(DatosProcesados!$A$1:$BF$101,MATCH(DataBase!A795,DatosProcesados!$A$1:$A$101,0),MATCH(DataBase!J795,DatosProcesados!$A$1:$BF$1,0))</f>
        <v>Si</v>
      </c>
      <c r="L795" s="115" t="str">
        <f>INDEX(Modelo!$A$9:$D$89,MATCH(DataBase!$J795,Modelo!$A$9:$A$89,0),MATCH(DataBase!L$1,Modelo!$A$9:$D$9,0))</f>
        <v xml:space="preserve">Impacto social </v>
      </c>
      <c r="M795" s="115" t="str">
        <f>INDEX(Modelo!$A$9:$D$89,MATCH(DataBase!$J795,Modelo!$A$9:$A$89,0),MATCH(DataBase!M$1,Modelo!$A$9:$D$9,0))</f>
        <v>Pilar 6</v>
      </c>
      <c r="N795" s="115" t="str">
        <f>INDEX(Modelo!$A$9:$D$89,MATCH(DataBase!$J795,Modelo!$A$9:$A$89,0),MATCH(DataBase!N$1,Modelo!$A$9:$D$9,0))</f>
        <v>boolean</v>
      </c>
      <c r="O795" s="115" t="b">
        <f t="array" ref="O795">IF(N795="negativo",INDEX($AD$3:$AG$51,MATCH(1,($B795=$AD$3:$AD$51)*($J795=$AE$3:$AE$51),0),3),IF(N795="positivo",INDEX($AD$55:$AG$109,MATCH(1,($B795=$AD$55:$AD$109)*($J795=$AE$55:$AE$109),0),3)))</f>
        <v>0</v>
      </c>
      <c r="P795" s="115" t="b">
        <f t="array" ref="P795">IF(N795="negativo",INDEX($AD$3:$AG$51,MATCH(1,($B795=$AD$3:$AD$51)*($J795=$AE$3:$AE$51),0),4),IF(N795="positivo",INDEX($AD$55:$AG$109,MATCH(1,($B795=$AD$55:$AD$109)*($J795=$AE$55:$AE$109),0),4)))</f>
        <v>0</v>
      </c>
      <c r="Q795" s="115" t="str">
        <f>VLOOKUP(M795,Modelo!$A$2:$C$7,2,0)</f>
        <v>Impacto Económico, Social y Comunitario</v>
      </c>
      <c r="R795" s="118">
        <f t="array" ref="R795">INDEX(Modelo!$F$1:$H$37,MATCH(1,(DataBase!Q795=Modelo!$G$1:$G$37)*(DataBase!B795=Modelo!$F$1:$F$37),0),3)</f>
        <v>0.11764705882352941</v>
      </c>
      <c r="S795" s="115">
        <f t="shared" si="26"/>
        <v>100</v>
      </c>
      <c r="T795" s="115">
        <f t="shared" si="27"/>
        <v>11.76470588235294</v>
      </c>
    </row>
    <row r="796" spans="1:20" x14ac:dyDescent="0.3">
      <c r="A796" s="115" t="s">
        <v>367</v>
      </c>
      <c r="B796" s="115" t="s">
        <v>313</v>
      </c>
      <c r="C796" s="115" t="s">
        <v>103</v>
      </c>
      <c r="D796" s="115" t="s">
        <v>86</v>
      </c>
      <c r="E796" s="115" t="s">
        <v>86</v>
      </c>
      <c r="F796" s="115" t="s">
        <v>86</v>
      </c>
      <c r="G796" s="115">
        <v>1966</v>
      </c>
      <c r="H796" s="115" t="s">
        <v>125</v>
      </c>
      <c r="I796" s="115">
        <v>2.0461661379999998</v>
      </c>
      <c r="J796" s="115" t="s">
        <v>54</v>
      </c>
      <c r="K796" s="115" t="str">
        <f>INDEX(DatosProcesados!$A$1:$BF$101,MATCH(DataBase!A796,DatosProcesados!$A$1:$A$101,0),MATCH(DataBase!J796,DatosProcesados!$A$1:$BF$1,0))</f>
        <v>Si</v>
      </c>
      <c r="L796" s="115" t="str">
        <f>INDEX(Modelo!$A$9:$D$89,MATCH(DataBase!$J796,Modelo!$A$9:$A$89,0),MATCH(DataBase!L$1,Modelo!$A$9:$D$9,0))</f>
        <v xml:space="preserve">Impacto social </v>
      </c>
      <c r="M796" s="115" t="str">
        <f>INDEX(Modelo!$A$9:$D$89,MATCH(DataBase!$J796,Modelo!$A$9:$A$89,0),MATCH(DataBase!M$1,Modelo!$A$9:$D$9,0))</f>
        <v>Pilar 6</v>
      </c>
      <c r="N796" s="115" t="str">
        <f>INDEX(Modelo!$A$9:$D$89,MATCH(DataBase!$J796,Modelo!$A$9:$A$89,0),MATCH(DataBase!N$1,Modelo!$A$9:$D$9,0))</f>
        <v>boolean</v>
      </c>
      <c r="O796" s="115" t="b">
        <f t="array" ref="O796">IF(N796="negativo",INDEX($AD$3:$AG$51,MATCH(1,($B796=$AD$3:$AD$51)*($J796=$AE$3:$AE$51),0),3),IF(N796="positivo",INDEX($AD$55:$AG$109,MATCH(1,($B796=$AD$55:$AD$109)*($J796=$AE$55:$AE$109),0),3)))</f>
        <v>0</v>
      </c>
      <c r="P796" s="115" t="b">
        <f t="array" ref="P796">IF(N796="negativo",INDEX($AD$3:$AG$51,MATCH(1,($B796=$AD$3:$AD$51)*($J796=$AE$3:$AE$51),0),4),IF(N796="positivo",INDEX($AD$55:$AG$109,MATCH(1,($B796=$AD$55:$AD$109)*($J796=$AE$55:$AE$109),0),4)))</f>
        <v>0</v>
      </c>
      <c r="Q796" s="115" t="str">
        <f>VLOOKUP(M796,Modelo!$A$2:$C$7,2,0)</f>
        <v>Impacto Económico, Social y Comunitario</v>
      </c>
      <c r="R796" s="118">
        <f t="array" ref="R796">INDEX(Modelo!$F$1:$H$37,MATCH(1,(DataBase!Q796=Modelo!$G$1:$G$37)*(DataBase!B796=Modelo!$F$1:$F$37),0),3)</f>
        <v>0.11764705882352941</v>
      </c>
      <c r="S796" s="115">
        <f t="shared" si="26"/>
        <v>100</v>
      </c>
      <c r="T796" s="115">
        <f t="shared" si="27"/>
        <v>11.76470588235294</v>
      </c>
    </row>
    <row r="797" spans="1:20" x14ac:dyDescent="0.3">
      <c r="A797" s="115" t="s">
        <v>374</v>
      </c>
      <c r="B797" s="115" t="s">
        <v>313</v>
      </c>
      <c r="C797" s="115" t="s">
        <v>103</v>
      </c>
      <c r="D797" s="115" t="s">
        <v>86</v>
      </c>
      <c r="E797" s="115" t="s">
        <v>87</v>
      </c>
      <c r="F797" s="115" t="s">
        <v>87</v>
      </c>
      <c r="G797" s="115">
        <v>1929</v>
      </c>
      <c r="H797" s="115" t="s">
        <v>375</v>
      </c>
      <c r="I797" s="115">
        <v>1.928223518</v>
      </c>
      <c r="J797" s="115" t="s">
        <v>54</v>
      </c>
      <c r="K797" s="115">
        <f>INDEX(DatosProcesados!$A$1:$BF$101,MATCH(DataBase!A797,DatosProcesados!$A$1:$A$101,0),MATCH(DataBase!J797,DatosProcesados!$A$1:$BF$1,0))</f>
        <v>0</v>
      </c>
      <c r="L797" s="115" t="str">
        <f>INDEX(Modelo!$A$9:$D$89,MATCH(DataBase!$J797,Modelo!$A$9:$A$89,0),MATCH(DataBase!L$1,Modelo!$A$9:$D$9,0))</f>
        <v xml:space="preserve">Impacto social </v>
      </c>
      <c r="M797" s="115" t="str">
        <f>INDEX(Modelo!$A$9:$D$89,MATCH(DataBase!$J797,Modelo!$A$9:$A$89,0),MATCH(DataBase!M$1,Modelo!$A$9:$D$9,0))</f>
        <v>Pilar 6</v>
      </c>
      <c r="N797" s="115" t="str">
        <f>INDEX(Modelo!$A$9:$D$89,MATCH(DataBase!$J797,Modelo!$A$9:$A$89,0),MATCH(DataBase!N$1,Modelo!$A$9:$D$9,0))</f>
        <v>boolean</v>
      </c>
      <c r="O797" s="115" t="b">
        <f t="array" ref="O797">IF(N797="negativo",INDEX($AD$3:$AG$51,MATCH(1,($B797=$AD$3:$AD$51)*($J797=$AE$3:$AE$51),0),3),IF(N797="positivo",INDEX($AD$55:$AG$109,MATCH(1,($B797=$AD$55:$AD$109)*($J797=$AE$55:$AE$109),0),3)))</f>
        <v>0</v>
      </c>
      <c r="P797" s="115" t="b">
        <f t="array" ref="P797">IF(N797="negativo",INDEX($AD$3:$AG$51,MATCH(1,($B797=$AD$3:$AD$51)*($J797=$AE$3:$AE$51),0),4),IF(N797="positivo",INDEX($AD$55:$AG$109,MATCH(1,($B797=$AD$55:$AD$109)*($J797=$AE$55:$AE$109),0),4)))</f>
        <v>0</v>
      </c>
      <c r="Q797" s="115" t="str">
        <f>VLOOKUP(M797,Modelo!$A$2:$C$7,2,0)</f>
        <v>Impacto Económico, Social y Comunitario</v>
      </c>
      <c r="R797" s="118">
        <f t="array" ref="R797">INDEX(Modelo!$F$1:$H$37,MATCH(1,(DataBase!Q797=Modelo!$G$1:$G$37)*(DataBase!B797=Modelo!$F$1:$F$37),0),3)</f>
        <v>0.11764705882352941</v>
      </c>
      <c r="S797" s="115">
        <f t="shared" si="26"/>
        <v>0</v>
      </c>
      <c r="T797" s="115">
        <f t="shared" si="27"/>
        <v>0</v>
      </c>
    </row>
    <row r="798" spans="1:20" x14ac:dyDescent="0.3">
      <c r="A798" s="115" t="s">
        <v>201</v>
      </c>
      <c r="B798" s="115" t="s">
        <v>84</v>
      </c>
      <c r="C798" s="115" t="s">
        <v>103</v>
      </c>
      <c r="D798" s="115" t="s">
        <v>86</v>
      </c>
      <c r="E798" s="115" t="s">
        <v>86</v>
      </c>
      <c r="F798" s="115" t="s">
        <v>86</v>
      </c>
      <c r="G798" s="115">
        <v>1987</v>
      </c>
      <c r="H798" s="115" t="s">
        <v>125</v>
      </c>
      <c r="I798" s="115">
        <v>0</v>
      </c>
      <c r="J798" s="115" t="s">
        <v>54</v>
      </c>
      <c r="K798" s="115" t="str">
        <f>INDEX(DatosProcesados!$A$1:$BF$101,MATCH(DataBase!A798,DatosProcesados!$A$1:$A$101,0),MATCH(DataBase!J798,DatosProcesados!$A$1:$BF$1,0))</f>
        <v>Si</v>
      </c>
      <c r="L798" s="115" t="str">
        <f>INDEX(Modelo!$A$9:$D$89,MATCH(DataBase!$J798,Modelo!$A$9:$A$89,0),MATCH(DataBase!L$1,Modelo!$A$9:$D$9,0))</f>
        <v xml:space="preserve">Impacto social </v>
      </c>
      <c r="M798" s="115" t="str">
        <f>INDEX(Modelo!$A$9:$D$89,MATCH(DataBase!$J798,Modelo!$A$9:$A$89,0),MATCH(DataBase!M$1,Modelo!$A$9:$D$9,0))</f>
        <v>Pilar 6</v>
      </c>
      <c r="N798" s="115" t="str">
        <f>INDEX(Modelo!$A$9:$D$89,MATCH(DataBase!$J798,Modelo!$A$9:$A$89,0),MATCH(DataBase!N$1,Modelo!$A$9:$D$9,0))</f>
        <v>boolean</v>
      </c>
      <c r="O798" s="115" t="b">
        <f t="array" ref="O798">IF(N798="negativo",INDEX($AD$3:$AG$51,MATCH(1,($B798=$AD$3:$AD$51)*($J798=$AE$3:$AE$51),0),3),IF(N798="positivo",INDEX($AD$55:$AG$109,MATCH(1,($B798=$AD$55:$AD$109)*($J798=$AE$55:$AE$109),0),3)))</f>
        <v>0</v>
      </c>
      <c r="P798" s="115" t="b">
        <f t="array" ref="P798">IF(N798="negativo",INDEX($AD$3:$AG$51,MATCH(1,($B798=$AD$3:$AD$51)*($J798=$AE$3:$AE$51),0),4),IF(N798="positivo",INDEX($AD$55:$AG$109,MATCH(1,($B798=$AD$55:$AD$109)*($J798=$AE$55:$AE$109),0),4)))</f>
        <v>0</v>
      </c>
      <c r="Q798" s="115" t="str">
        <f>VLOOKUP(M798,Modelo!$A$2:$C$7,2,0)</f>
        <v>Impacto Económico, Social y Comunitario</v>
      </c>
      <c r="R798" s="118">
        <f t="array" ref="R798">INDEX(Modelo!$F$1:$H$37,MATCH(1,(DataBase!Q798=Modelo!$G$1:$G$37)*(DataBase!B798=Modelo!$F$1:$F$37),0),3)</f>
        <v>0.11764705882352941</v>
      </c>
      <c r="S798" s="115">
        <f t="shared" si="26"/>
        <v>100</v>
      </c>
      <c r="T798" s="115">
        <f t="shared" si="27"/>
        <v>11.76470588235294</v>
      </c>
    </row>
    <row r="799" spans="1:20" x14ac:dyDescent="0.3">
      <c r="A799" s="115" t="s">
        <v>421</v>
      </c>
      <c r="B799" s="115" t="s">
        <v>407</v>
      </c>
      <c r="C799" s="115" t="s">
        <v>103</v>
      </c>
      <c r="D799" s="115" t="s">
        <v>86</v>
      </c>
      <c r="E799" s="115" t="s">
        <v>86</v>
      </c>
      <c r="F799" s="115" t="s">
        <v>87</v>
      </c>
      <c r="G799" s="115">
        <v>2016</v>
      </c>
      <c r="H799" s="115" t="s">
        <v>422</v>
      </c>
      <c r="I799" s="115">
        <v>5.4833186859999996</v>
      </c>
      <c r="J799" s="115" t="s">
        <v>54</v>
      </c>
      <c r="K799" s="115">
        <f>INDEX(DatosProcesados!$A$1:$BF$101,MATCH(DataBase!A799,DatosProcesados!$A$1:$A$101,0),MATCH(DataBase!J799,DatosProcesados!$A$1:$BF$1,0))</f>
        <v>0</v>
      </c>
      <c r="L799" s="115" t="str">
        <f>INDEX(Modelo!$A$9:$D$89,MATCH(DataBase!$J799,Modelo!$A$9:$A$89,0),MATCH(DataBase!L$1,Modelo!$A$9:$D$9,0))</f>
        <v xml:space="preserve">Impacto social </v>
      </c>
      <c r="M799" s="115" t="str">
        <f>INDEX(Modelo!$A$9:$D$89,MATCH(DataBase!$J799,Modelo!$A$9:$A$89,0),MATCH(DataBase!M$1,Modelo!$A$9:$D$9,0))</f>
        <v>Pilar 6</v>
      </c>
      <c r="N799" s="115" t="str">
        <f>INDEX(Modelo!$A$9:$D$89,MATCH(DataBase!$J799,Modelo!$A$9:$A$89,0),MATCH(DataBase!N$1,Modelo!$A$9:$D$9,0))</f>
        <v>boolean</v>
      </c>
      <c r="O799" s="115" t="b">
        <f t="array" ref="O799">IF(N799="negativo",INDEX($AD$3:$AG$51,MATCH(1,($B799=$AD$3:$AD$51)*($J799=$AE$3:$AE$51),0),3),IF(N799="positivo",INDEX($AD$55:$AG$109,MATCH(1,($B799=$AD$55:$AD$109)*($J799=$AE$55:$AE$109),0),3)))</f>
        <v>0</v>
      </c>
      <c r="P799" s="115" t="b">
        <f t="array" ref="P799">IF(N799="negativo",INDEX($AD$3:$AG$51,MATCH(1,($B799=$AD$3:$AD$51)*($J799=$AE$3:$AE$51),0),4),IF(N799="positivo",INDEX($AD$55:$AG$109,MATCH(1,($B799=$AD$55:$AD$109)*($J799=$AE$55:$AE$109),0),4)))</f>
        <v>0</v>
      </c>
      <c r="Q799" s="115" t="str">
        <f>VLOOKUP(M799,Modelo!$A$2:$C$7,2,0)</f>
        <v>Impacto Económico, Social y Comunitario</v>
      </c>
      <c r="R799" s="118">
        <f t="array" ref="R799">INDEX(Modelo!$F$1:$H$37,MATCH(1,(DataBase!Q799=Modelo!$G$1:$G$37)*(DataBase!B799=Modelo!$F$1:$F$37),0),3)</f>
        <v>0.15384615384615385</v>
      </c>
      <c r="S799" s="115">
        <f t="shared" si="26"/>
        <v>0</v>
      </c>
      <c r="T799" s="115">
        <f t="shared" si="27"/>
        <v>0</v>
      </c>
    </row>
    <row r="800" spans="1:20" x14ac:dyDescent="0.3">
      <c r="A800" s="115" t="s">
        <v>293</v>
      </c>
      <c r="B800" s="115" t="s">
        <v>216</v>
      </c>
      <c r="C800" s="115" t="s">
        <v>103</v>
      </c>
      <c r="D800" s="115" t="s">
        <v>86</v>
      </c>
      <c r="E800" s="115" t="s">
        <v>87</v>
      </c>
      <c r="F800" s="115" t="s">
        <v>87</v>
      </c>
      <c r="G800" s="115">
        <v>1955</v>
      </c>
      <c r="H800" s="115" t="s">
        <v>294</v>
      </c>
      <c r="I800" s="115">
        <v>1.8313776939999999</v>
      </c>
      <c r="J800" s="115" t="s">
        <v>54</v>
      </c>
      <c r="K800" s="115" t="str">
        <f>INDEX(DatosProcesados!$A$1:$BF$101,MATCH(DataBase!A800,DatosProcesados!$A$1:$A$101,0),MATCH(DataBase!J800,DatosProcesados!$A$1:$BF$1,0))</f>
        <v>Si</v>
      </c>
      <c r="L800" s="115" t="str">
        <f>INDEX(Modelo!$A$9:$D$89,MATCH(DataBase!$J800,Modelo!$A$9:$A$89,0),MATCH(DataBase!L$1,Modelo!$A$9:$D$9,0))</f>
        <v xml:space="preserve">Impacto social </v>
      </c>
      <c r="M800" s="115" t="str">
        <f>INDEX(Modelo!$A$9:$D$89,MATCH(DataBase!$J800,Modelo!$A$9:$A$89,0),MATCH(DataBase!M$1,Modelo!$A$9:$D$9,0))</f>
        <v>Pilar 6</v>
      </c>
      <c r="N800" s="115" t="str">
        <f>INDEX(Modelo!$A$9:$D$89,MATCH(DataBase!$J800,Modelo!$A$9:$A$89,0),MATCH(DataBase!N$1,Modelo!$A$9:$D$9,0))</f>
        <v>boolean</v>
      </c>
      <c r="O800" s="115" t="b">
        <f t="array" ref="O800">IF(N800="negativo",INDEX($AD$3:$AG$51,MATCH(1,($B800=$AD$3:$AD$51)*($J800=$AE$3:$AE$51),0),3),IF(N800="positivo",INDEX($AD$55:$AG$109,MATCH(1,($B800=$AD$55:$AD$109)*($J800=$AE$55:$AE$109),0),3)))</f>
        <v>0</v>
      </c>
      <c r="P800" s="115" t="b">
        <f t="array" ref="P800">IF(N800="negativo",INDEX($AD$3:$AG$51,MATCH(1,($B800=$AD$3:$AD$51)*($J800=$AE$3:$AE$51),0),4),IF(N800="positivo",INDEX($AD$55:$AG$109,MATCH(1,($B800=$AD$55:$AD$109)*($J800=$AE$55:$AE$109),0),4)))</f>
        <v>0</v>
      </c>
      <c r="Q800" s="115" t="str">
        <f>VLOOKUP(M800,Modelo!$A$2:$C$7,2,0)</f>
        <v>Impacto Económico, Social y Comunitario</v>
      </c>
      <c r="R800" s="118">
        <f t="array" ref="R800">INDEX(Modelo!$F$1:$H$37,MATCH(1,(DataBase!Q800=Modelo!$G$1:$G$37)*(DataBase!B800=Modelo!$F$1:$F$37),0),3)</f>
        <v>0.10526315789473684</v>
      </c>
      <c r="S800" s="115">
        <f t="shared" si="26"/>
        <v>100</v>
      </c>
      <c r="T800" s="115">
        <f t="shared" si="27"/>
        <v>10.526315789473683</v>
      </c>
    </row>
    <row r="801" spans="1:20" x14ac:dyDescent="0.3">
      <c r="A801" s="115" t="s">
        <v>298</v>
      </c>
      <c r="B801" s="115" t="s">
        <v>216</v>
      </c>
      <c r="C801" s="115" t="s">
        <v>103</v>
      </c>
      <c r="D801" s="115" t="s">
        <v>86</v>
      </c>
      <c r="E801" s="115" t="s">
        <v>86</v>
      </c>
      <c r="F801" s="115" t="s">
        <v>87</v>
      </c>
      <c r="G801" s="115">
        <v>1993</v>
      </c>
      <c r="H801" s="115" t="s">
        <v>299</v>
      </c>
      <c r="I801" s="115">
        <v>1.7653399919999999</v>
      </c>
      <c r="J801" s="115" t="s">
        <v>54</v>
      </c>
      <c r="K801" s="115">
        <f>INDEX(DatosProcesados!$A$1:$BF$101,MATCH(DataBase!A801,DatosProcesados!$A$1:$A$101,0),MATCH(DataBase!J801,DatosProcesados!$A$1:$BF$1,0))</f>
        <v>1</v>
      </c>
      <c r="L801" s="115" t="str">
        <f>INDEX(Modelo!$A$9:$D$89,MATCH(DataBase!$J801,Modelo!$A$9:$A$89,0),MATCH(DataBase!L$1,Modelo!$A$9:$D$9,0))</f>
        <v xml:space="preserve">Impacto social </v>
      </c>
      <c r="M801" s="115" t="str">
        <f>INDEX(Modelo!$A$9:$D$89,MATCH(DataBase!$J801,Modelo!$A$9:$A$89,0),MATCH(DataBase!M$1,Modelo!$A$9:$D$9,0))</f>
        <v>Pilar 6</v>
      </c>
      <c r="N801" s="115" t="str">
        <f>INDEX(Modelo!$A$9:$D$89,MATCH(DataBase!$J801,Modelo!$A$9:$A$89,0),MATCH(DataBase!N$1,Modelo!$A$9:$D$9,0))</f>
        <v>boolean</v>
      </c>
      <c r="O801" s="115" t="b">
        <f t="array" ref="O801">IF(N801="negativo",INDEX($AD$3:$AG$51,MATCH(1,($B801=$AD$3:$AD$51)*($J801=$AE$3:$AE$51),0),3),IF(N801="positivo",INDEX($AD$55:$AG$109,MATCH(1,($B801=$AD$55:$AD$109)*($J801=$AE$55:$AE$109),0),3)))</f>
        <v>0</v>
      </c>
      <c r="P801" s="115" t="b">
        <f t="array" ref="P801">IF(N801="negativo",INDEX($AD$3:$AG$51,MATCH(1,($B801=$AD$3:$AD$51)*($J801=$AE$3:$AE$51),0),4),IF(N801="positivo",INDEX($AD$55:$AG$109,MATCH(1,($B801=$AD$55:$AD$109)*($J801=$AE$55:$AE$109),0),4)))</f>
        <v>0</v>
      </c>
      <c r="Q801" s="115" t="str">
        <f>VLOOKUP(M801,Modelo!$A$2:$C$7,2,0)</f>
        <v>Impacto Económico, Social y Comunitario</v>
      </c>
      <c r="R801" s="118">
        <f t="array" ref="R801">INDEX(Modelo!$F$1:$H$37,MATCH(1,(DataBase!Q801=Modelo!$G$1:$G$37)*(DataBase!B801=Modelo!$F$1:$F$37),0),3)</f>
        <v>0.10526315789473684</v>
      </c>
      <c r="S801" s="115">
        <f t="shared" si="26"/>
        <v>0</v>
      </c>
      <c r="T801" s="115">
        <f t="shared" si="27"/>
        <v>0</v>
      </c>
    </row>
    <row r="802" spans="1:20" x14ac:dyDescent="0.3">
      <c r="A802" s="115" t="s">
        <v>472</v>
      </c>
      <c r="B802" s="115" t="s">
        <v>467</v>
      </c>
      <c r="C802" s="115" t="s">
        <v>103</v>
      </c>
      <c r="D802" s="115" t="s">
        <v>86</v>
      </c>
      <c r="E802" s="115" t="s">
        <v>86</v>
      </c>
      <c r="F802" s="115" t="s">
        <v>86</v>
      </c>
      <c r="G802" s="115">
        <v>2007</v>
      </c>
      <c r="H802" s="115" t="s">
        <v>125</v>
      </c>
      <c r="I802" s="115">
        <v>0.97802211500000003</v>
      </c>
      <c r="J802" s="115" t="s">
        <v>26</v>
      </c>
      <c r="K802" s="115" t="str">
        <f>INDEX(DatosProcesados!$A$1:$BF$101,MATCH(DataBase!A802,DatosProcesados!$A$1:$A$101,0),MATCH(DataBase!J802,DatosProcesados!$A$1:$BF$1,0))</f>
        <v>Si</v>
      </c>
      <c r="L802" s="115" t="str">
        <f>INDEX(Modelo!$A$9:$D$89,MATCH(DataBase!$J802,Modelo!$A$9:$A$89,0),MATCH(DataBase!L$1,Modelo!$A$9:$D$9,0))</f>
        <v>Impacto ambiental</v>
      </c>
      <c r="M802" s="115" t="str">
        <f>INDEX(Modelo!$A$9:$D$89,MATCH(DataBase!$J802,Modelo!$A$9:$A$89,0),MATCH(DataBase!M$1,Modelo!$A$9:$D$9,0))</f>
        <v>Pilar 2</v>
      </c>
      <c r="N802" s="115" t="str">
        <f>INDEX(Modelo!$A$9:$D$89,MATCH(DataBase!$J802,Modelo!$A$9:$A$89,0),MATCH(DataBase!N$1,Modelo!$A$9:$D$9,0))</f>
        <v>boolean</v>
      </c>
      <c r="O802" s="115" t="b">
        <f t="array" ref="O802">IF(N802="negativo",INDEX($AD$3:$AG$51,MATCH(1,($B802=$AD$3:$AD$51)*($J802=$AE$3:$AE$51),0),3),IF(N802="positivo",INDEX($AD$55:$AG$109,MATCH(1,($B802=$AD$55:$AD$109)*($J802=$AE$55:$AE$109),0),3)))</f>
        <v>0</v>
      </c>
      <c r="P802" s="115" t="b">
        <f t="array" ref="P802">IF(N802="negativo",INDEX($AD$3:$AG$51,MATCH(1,($B802=$AD$3:$AD$51)*($J802=$AE$3:$AE$51),0),4),IF(N802="positivo",INDEX($AD$55:$AG$109,MATCH(1,($B802=$AD$55:$AD$109)*($J802=$AE$55:$AE$109),0),4)))</f>
        <v>0</v>
      </c>
      <c r="Q802" s="115" t="str">
        <f>VLOOKUP(M802,Modelo!$A$2:$C$7,2,0)</f>
        <v>Acción Climática y Energía</v>
      </c>
      <c r="R802" s="118">
        <f t="array" ref="R802">INDEX(Modelo!$F$1:$H$37,MATCH(1,(DataBase!Q802=Modelo!$G$1:$G$37)*(DataBase!B802=Modelo!$F$1:$F$37),0),3)</f>
        <v>0.19047619047619047</v>
      </c>
      <c r="S802" s="115">
        <f t="shared" si="26"/>
        <v>100</v>
      </c>
      <c r="T802" s="115">
        <f t="shared" si="27"/>
        <v>19.047619047619047</v>
      </c>
    </row>
    <row r="803" spans="1:20" x14ac:dyDescent="0.3">
      <c r="A803" s="115" t="s">
        <v>238</v>
      </c>
      <c r="B803" s="115" t="s">
        <v>216</v>
      </c>
      <c r="C803" s="115" t="s">
        <v>103</v>
      </c>
      <c r="D803" s="115" t="s">
        <v>86</v>
      </c>
      <c r="E803" s="115" t="s">
        <v>87</v>
      </c>
      <c r="F803" s="115" t="s">
        <v>87</v>
      </c>
      <c r="G803" s="115">
        <v>1920</v>
      </c>
      <c r="H803" s="115" t="s">
        <v>125</v>
      </c>
      <c r="I803" s="115">
        <v>2.844632077</v>
      </c>
      <c r="J803" s="115" t="s">
        <v>26</v>
      </c>
      <c r="K803" s="115" t="str">
        <f>INDEX(DatosProcesados!$A$1:$BF$101,MATCH(DataBase!A803,DatosProcesados!$A$1:$A$101,0),MATCH(DataBase!J803,DatosProcesados!$A$1:$BF$1,0))</f>
        <v>Si</v>
      </c>
      <c r="L803" s="115" t="str">
        <f>INDEX(Modelo!$A$9:$D$89,MATCH(DataBase!$J803,Modelo!$A$9:$A$89,0),MATCH(DataBase!L$1,Modelo!$A$9:$D$9,0))</f>
        <v>Impacto ambiental</v>
      </c>
      <c r="M803" s="115" t="str">
        <f>INDEX(Modelo!$A$9:$D$89,MATCH(DataBase!$J803,Modelo!$A$9:$A$89,0),MATCH(DataBase!M$1,Modelo!$A$9:$D$9,0))</f>
        <v>Pilar 2</v>
      </c>
      <c r="N803" s="115" t="str">
        <f>INDEX(Modelo!$A$9:$D$89,MATCH(DataBase!$J803,Modelo!$A$9:$A$89,0),MATCH(DataBase!N$1,Modelo!$A$9:$D$9,0))</f>
        <v>boolean</v>
      </c>
      <c r="O803" s="115" t="b">
        <f t="array" ref="O803">IF(N803="negativo",INDEX($AD$3:$AG$51,MATCH(1,($B803=$AD$3:$AD$51)*($J803=$AE$3:$AE$51),0),3),IF(N803="positivo",INDEX($AD$55:$AG$109,MATCH(1,($B803=$AD$55:$AD$109)*($J803=$AE$55:$AE$109),0),3)))</f>
        <v>0</v>
      </c>
      <c r="P803" s="115" t="b">
        <f t="array" ref="P803">IF(N803="negativo",INDEX($AD$3:$AG$51,MATCH(1,($B803=$AD$3:$AD$51)*($J803=$AE$3:$AE$51),0),4),IF(N803="positivo",INDEX($AD$55:$AG$109,MATCH(1,($B803=$AD$55:$AD$109)*($J803=$AE$55:$AE$109),0),4)))</f>
        <v>0</v>
      </c>
      <c r="Q803" s="115" t="str">
        <f>VLOOKUP(M803,Modelo!$A$2:$C$7,2,0)</f>
        <v>Acción Climática y Energía</v>
      </c>
      <c r="R803" s="118">
        <f t="array" ref="R803">INDEX(Modelo!$F$1:$H$37,MATCH(1,(DataBase!Q803=Modelo!$G$1:$G$37)*(DataBase!B803=Modelo!$F$1:$F$37),0),3)</f>
        <v>0.21052631578947367</v>
      </c>
      <c r="S803" s="115">
        <f t="shared" si="26"/>
        <v>100</v>
      </c>
      <c r="T803" s="115">
        <f t="shared" si="27"/>
        <v>21.052631578947366</v>
      </c>
    </row>
    <row r="804" spans="1:20" x14ac:dyDescent="0.3">
      <c r="A804" s="115" t="s">
        <v>273</v>
      </c>
      <c r="B804" s="115" t="s">
        <v>216</v>
      </c>
      <c r="C804" s="115" t="s">
        <v>103</v>
      </c>
      <c r="D804" s="115" t="s">
        <v>86</v>
      </c>
      <c r="E804" s="115" t="s">
        <v>86</v>
      </c>
      <c r="F804" s="115" t="s">
        <v>87</v>
      </c>
      <c r="G804" s="115">
        <v>1945</v>
      </c>
      <c r="H804" s="115" t="s">
        <v>125</v>
      </c>
      <c r="I804" s="115">
        <v>2.1764613960000001</v>
      </c>
      <c r="J804" s="115" t="s">
        <v>26</v>
      </c>
      <c r="K804" s="115" t="str">
        <f>INDEX(DatosProcesados!$A$1:$BF$101,MATCH(DataBase!A804,DatosProcesados!$A$1:$A$101,0),MATCH(DataBase!J804,DatosProcesados!$A$1:$BF$1,0))</f>
        <v>Si</v>
      </c>
      <c r="L804" s="115" t="str">
        <f>INDEX(Modelo!$A$9:$D$89,MATCH(DataBase!$J804,Modelo!$A$9:$A$89,0),MATCH(DataBase!L$1,Modelo!$A$9:$D$9,0))</f>
        <v>Impacto ambiental</v>
      </c>
      <c r="M804" s="115" t="str">
        <f>INDEX(Modelo!$A$9:$D$89,MATCH(DataBase!$J804,Modelo!$A$9:$A$89,0),MATCH(DataBase!M$1,Modelo!$A$9:$D$9,0))</f>
        <v>Pilar 2</v>
      </c>
      <c r="N804" s="115" t="str">
        <f>INDEX(Modelo!$A$9:$D$89,MATCH(DataBase!$J804,Modelo!$A$9:$A$89,0),MATCH(DataBase!N$1,Modelo!$A$9:$D$9,0))</f>
        <v>boolean</v>
      </c>
      <c r="O804" s="115" t="b">
        <f t="array" ref="O804">IF(N804="negativo",INDEX($AD$3:$AG$51,MATCH(1,($B804=$AD$3:$AD$51)*($J804=$AE$3:$AE$51),0),3),IF(N804="positivo",INDEX($AD$55:$AG$109,MATCH(1,($B804=$AD$55:$AD$109)*($J804=$AE$55:$AE$109),0),3)))</f>
        <v>0</v>
      </c>
      <c r="P804" s="115" t="b">
        <f t="array" ref="P804">IF(N804="negativo",INDEX($AD$3:$AG$51,MATCH(1,($B804=$AD$3:$AD$51)*($J804=$AE$3:$AE$51),0),4),IF(N804="positivo",INDEX($AD$55:$AG$109,MATCH(1,($B804=$AD$55:$AD$109)*($J804=$AE$55:$AE$109),0),4)))</f>
        <v>0</v>
      </c>
      <c r="Q804" s="115" t="str">
        <f>VLOOKUP(M804,Modelo!$A$2:$C$7,2,0)</f>
        <v>Acción Climática y Energía</v>
      </c>
      <c r="R804" s="118">
        <f t="array" ref="R804">INDEX(Modelo!$F$1:$H$37,MATCH(1,(DataBase!Q804=Modelo!$G$1:$G$37)*(DataBase!B804=Modelo!$F$1:$F$37),0),3)</f>
        <v>0.21052631578947367</v>
      </c>
      <c r="S804" s="115">
        <f t="shared" si="26"/>
        <v>100</v>
      </c>
      <c r="T804" s="115">
        <f t="shared" si="27"/>
        <v>21.052631578947366</v>
      </c>
    </row>
    <row r="805" spans="1:20" x14ac:dyDescent="0.3">
      <c r="A805" s="115" t="s">
        <v>378</v>
      </c>
      <c r="B805" s="115" t="s">
        <v>379</v>
      </c>
      <c r="C805" s="115" t="s">
        <v>103</v>
      </c>
      <c r="D805" s="115" t="s">
        <v>87</v>
      </c>
      <c r="E805" s="115" t="s">
        <v>86</v>
      </c>
      <c r="F805" s="115" t="s">
        <v>86</v>
      </c>
      <c r="G805" s="115">
        <v>1993</v>
      </c>
      <c r="H805" s="115" t="s">
        <v>125</v>
      </c>
      <c r="I805" s="115">
        <v>2.1863011939999999</v>
      </c>
      <c r="J805" s="115" t="s">
        <v>26</v>
      </c>
      <c r="K805" s="115" t="str">
        <f>INDEX(DatosProcesados!$A$1:$BF$101,MATCH(DataBase!A805,DatosProcesados!$A$1:$A$101,0),MATCH(DataBase!J805,DatosProcesados!$A$1:$BF$1,0))</f>
        <v>Si</v>
      </c>
      <c r="L805" s="115" t="str">
        <f>INDEX(Modelo!$A$9:$D$89,MATCH(DataBase!$J805,Modelo!$A$9:$A$89,0),MATCH(DataBase!L$1,Modelo!$A$9:$D$9,0))</f>
        <v>Impacto ambiental</v>
      </c>
      <c r="M805" s="115" t="str">
        <f>INDEX(Modelo!$A$9:$D$89,MATCH(DataBase!$J805,Modelo!$A$9:$A$89,0),MATCH(DataBase!M$1,Modelo!$A$9:$D$9,0))</f>
        <v>Pilar 2</v>
      </c>
      <c r="N805" s="115" t="str">
        <f>INDEX(Modelo!$A$9:$D$89,MATCH(DataBase!$J805,Modelo!$A$9:$A$89,0),MATCH(DataBase!N$1,Modelo!$A$9:$D$9,0))</f>
        <v>boolean</v>
      </c>
      <c r="O805" s="115" t="b">
        <f t="array" ref="O805">IF(N805="negativo",INDEX($AD$3:$AG$51,MATCH(1,($B805=$AD$3:$AD$51)*($J805=$AE$3:$AE$51),0),3),IF(N805="positivo",INDEX($AD$55:$AG$109,MATCH(1,($B805=$AD$55:$AD$109)*($J805=$AE$55:$AE$109),0),3)))</f>
        <v>0</v>
      </c>
      <c r="P805" s="115" t="b">
        <f t="array" ref="P805">IF(N805="negativo",INDEX($AD$3:$AG$51,MATCH(1,($B805=$AD$3:$AD$51)*($J805=$AE$3:$AE$51),0),4),IF(N805="positivo",INDEX($AD$55:$AG$109,MATCH(1,($B805=$AD$55:$AD$109)*($J805=$AE$55:$AE$109),0),4)))</f>
        <v>0</v>
      </c>
      <c r="Q805" s="115" t="str">
        <f>VLOOKUP(M805,Modelo!$A$2:$C$7,2,0)</f>
        <v>Acción Climática y Energía</v>
      </c>
      <c r="R805" s="118">
        <f t="array" ref="R805">INDEX(Modelo!$F$1:$H$37,MATCH(1,(DataBase!Q805=Modelo!$G$1:$G$37)*(DataBase!B805=Modelo!$F$1:$F$37),0),3)</f>
        <v>0.14285714285714285</v>
      </c>
      <c r="S805" s="115">
        <f t="shared" si="26"/>
        <v>100</v>
      </c>
      <c r="T805" s="115">
        <f t="shared" si="27"/>
        <v>14.285714285714285</v>
      </c>
    </row>
    <row r="806" spans="1:20" x14ac:dyDescent="0.3">
      <c r="A806" s="115" t="s">
        <v>325</v>
      </c>
      <c r="B806" s="115" t="s">
        <v>313</v>
      </c>
      <c r="C806" s="115" t="s">
        <v>103</v>
      </c>
      <c r="D806" s="115" t="s">
        <v>86</v>
      </c>
      <c r="E806" s="115" t="s">
        <v>86</v>
      </c>
      <c r="F806" s="115" t="s">
        <v>87</v>
      </c>
      <c r="G806" s="115">
        <v>2012</v>
      </c>
      <c r="H806" s="115" t="s">
        <v>125</v>
      </c>
      <c r="I806" s="115">
        <v>13.831182682</v>
      </c>
      <c r="J806" s="115" t="s">
        <v>26</v>
      </c>
      <c r="K806" s="115">
        <f>INDEX(DatosProcesados!$A$1:$BF$101,MATCH(DataBase!A806,DatosProcesados!$A$1:$A$101,0),MATCH(DataBase!J806,DatosProcesados!$A$1:$BF$1,0))</f>
        <v>0</v>
      </c>
      <c r="L806" s="115" t="str">
        <f>INDEX(Modelo!$A$9:$D$89,MATCH(DataBase!$J806,Modelo!$A$9:$A$89,0),MATCH(DataBase!L$1,Modelo!$A$9:$D$9,0))</f>
        <v>Impacto ambiental</v>
      </c>
      <c r="M806" s="115" t="str">
        <f>INDEX(Modelo!$A$9:$D$89,MATCH(DataBase!$J806,Modelo!$A$9:$A$89,0),MATCH(DataBase!M$1,Modelo!$A$9:$D$9,0))</f>
        <v>Pilar 2</v>
      </c>
      <c r="N806" s="115" t="str">
        <f>INDEX(Modelo!$A$9:$D$89,MATCH(DataBase!$J806,Modelo!$A$9:$A$89,0),MATCH(DataBase!N$1,Modelo!$A$9:$D$9,0))</f>
        <v>boolean</v>
      </c>
      <c r="O806" s="115" t="b">
        <f t="array" ref="O806">IF(N806="negativo",INDEX($AD$3:$AG$51,MATCH(1,($B806=$AD$3:$AD$51)*($J806=$AE$3:$AE$51),0),3),IF(N806="positivo",INDEX($AD$55:$AG$109,MATCH(1,($B806=$AD$55:$AD$109)*($J806=$AE$55:$AE$109),0),3)))</f>
        <v>0</v>
      </c>
      <c r="P806" s="115" t="b">
        <f t="array" ref="P806">IF(N806="negativo",INDEX($AD$3:$AG$51,MATCH(1,($B806=$AD$3:$AD$51)*($J806=$AE$3:$AE$51),0),4),IF(N806="positivo",INDEX($AD$55:$AG$109,MATCH(1,($B806=$AD$55:$AD$109)*($J806=$AE$55:$AE$109),0),4)))</f>
        <v>0</v>
      </c>
      <c r="Q806" s="115" t="str">
        <f>VLOOKUP(M806,Modelo!$A$2:$C$7,2,0)</f>
        <v>Acción Climática y Energía</v>
      </c>
      <c r="R806" s="118">
        <f t="array" ref="R806">INDEX(Modelo!$F$1:$H$37,MATCH(1,(DataBase!Q806=Modelo!$G$1:$G$37)*(DataBase!B806=Modelo!$F$1:$F$37),0),3)</f>
        <v>0.17647058823529413</v>
      </c>
      <c r="S806" s="115">
        <f t="shared" si="26"/>
        <v>0</v>
      </c>
      <c r="T806" s="115">
        <f t="shared" si="27"/>
        <v>0</v>
      </c>
    </row>
    <row r="807" spans="1:20" x14ac:dyDescent="0.3">
      <c r="A807" s="115" t="s">
        <v>394</v>
      </c>
      <c r="B807" s="115" t="s">
        <v>379</v>
      </c>
      <c r="C807" s="115" t="s">
        <v>103</v>
      </c>
      <c r="D807" s="115" t="s">
        <v>87</v>
      </c>
      <c r="E807" s="115" t="s">
        <v>86</v>
      </c>
      <c r="F807" s="115" t="s">
        <v>86</v>
      </c>
      <c r="G807" s="115">
        <v>1990</v>
      </c>
      <c r="H807" s="115" t="s">
        <v>125</v>
      </c>
      <c r="I807" s="115">
        <v>0.77142869199999997</v>
      </c>
      <c r="J807" s="115" t="s">
        <v>26</v>
      </c>
      <c r="K807" s="115">
        <f>INDEX(DatosProcesados!$A$1:$BF$101,MATCH(DataBase!A807,DatosProcesados!$A$1:$A$101,0),MATCH(DataBase!J807,DatosProcesados!$A$1:$BF$1,0))</f>
        <v>0</v>
      </c>
      <c r="L807" s="115" t="str">
        <f>INDEX(Modelo!$A$9:$D$89,MATCH(DataBase!$J807,Modelo!$A$9:$A$89,0),MATCH(DataBase!L$1,Modelo!$A$9:$D$9,0))</f>
        <v>Impacto ambiental</v>
      </c>
      <c r="M807" s="115" t="str">
        <f>INDEX(Modelo!$A$9:$D$89,MATCH(DataBase!$J807,Modelo!$A$9:$A$89,0),MATCH(DataBase!M$1,Modelo!$A$9:$D$9,0))</f>
        <v>Pilar 2</v>
      </c>
      <c r="N807" s="115" t="str">
        <f>INDEX(Modelo!$A$9:$D$89,MATCH(DataBase!$J807,Modelo!$A$9:$A$89,0),MATCH(DataBase!N$1,Modelo!$A$9:$D$9,0))</f>
        <v>boolean</v>
      </c>
      <c r="O807" s="115" t="b">
        <f t="array" ref="O807">IF(N807="negativo",INDEX($AD$3:$AG$51,MATCH(1,($B807=$AD$3:$AD$51)*($J807=$AE$3:$AE$51),0),3),IF(N807="positivo",INDEX($AD$55:$AG$109,MATCH(1,($B807=$AD$55:$AD$109)*($J807=$AE$55:$AE$109),0),3)))</f>
        <v>0</v>
      </c>
      <c r="P807" s="115" t="b">
        <f t="array" ref="P807">IF(N807="negativo",INDEX($AD$3:$AG$51,MATCH(1,($B807=$AD$3:$AD$51)*($J807=$AE$3:$AE$51),0),4),IF(N807="positivo",INDEX($AD$55:$AG$109,MATCH(1,($B807=$AD$55:$AD$109)*($J807=$AE$55:$AE$109),0),4)))</f>
        <v>0</v>
      </c>
      <c r="Q807" s="115" t="str">
        <f>VLOOKUP(M807,Modelo!$A$2:$C$7,2,0)</f>
        <v>Acción Climática y Energía</v>
      </c>
      <c r="R807" s="118">
        <f t="array" ref="R807">INDEX(Modelo!$F$1:$H$37,MATCH(1,(DataBase!Q807=Modelo!$G$1:$G$37)*(DataBase!B807=Modelo!$F$1:$F$37),0),3)</f>
        <v>0.14285714285714285</v>
      </c>
      <c r="S807" s="115">
        <f t="shared" si="26"/>
        <v>0</v>
      </c>
      <c r="T807" s="115">
        <f t="shared" si="27"/>
        <v>0</v>
      </c>
    </row>
    <row r="808" spans="1:20" x14ac:dyDescent="0.3">
      <c r="A808" s="115" t="s">
        <v>383</v>
      </c>
      <c r="B808" s="115" t="s">
        <v>379</v>
      </c>
      <c r="C808" s="115" t="s">
        <v>103</v>
      </c>
      <c r="D808" s="115" t="s">
        <v>86</v>
      </c>
      <c r="E808" s="115" t="s">
        <v>86</v>
      </c>
      <c r="F808" s="115" t="s">
        <v>86</v>
      </c>
      <c r="G808" s="115">
        <v>2014</v>
      </c>
      <c r="H808" s="115" t="s">
        <v>125</v>
      </c>
      <c r="I808" s="115">
        <v>1.314259836</v>
      </c>
      <c r="J808" s="115" t="s">
        <v>26</v>
      </c>
      <c r="K808" s="115" t="str">
        <f>INDEX(DatosProcesados!$A$1:$BF$101,MATCH(DataBase!A808,DatosProcesados!$A$1:$A$101,0),MATCH(DataBase!J808,DatosProcesados!$A$1:$BF$1,0))</f>
        <v>Si</v>
      </c>
      <c r="L808" s="115" t="str">
        <f>INDEX(Modelo!$A$9:$D$89,MATCH(DataBase!$J808,Modelo!$A$9:$A$89,0),MATCH(DataBase!L$1,Modelo!$A$9:$D$9,0))</f>
        <v>Impacto ambiental</v>
      </c>
      <c r="M808" s="115" t="str">
        <f>INDEX(Modelo!$A$9:$D$89,MATCH(DataBase!$J808,Modelo!$A$9:$A$89,0),MATCH(DataBase!M$1,Modelo!$A$9:$D$9,0))</f>
        <v>Pilar 2</v>
      </c>
      <c r="N808" s="115" t="str">
        <f>INDEX(Modelo!$A$9:$D$89,MATCH(DataBase!$J808,Modelo!$A$9:$A$89,0),MATCH(DataBase!N$1,Modelo!$A$9:$D$9,0))</f>
        <v>boolean</v>
      </c>
      <c r="O808" s="115" t="b">
        <f t="array" ref="O808">IF(N808="negativo",INDEX($AD$3:$AG$51,MATCH(1,($B808=$AD$3:$AD$51)*($J808=$AE$3:$AE$51),0),3),IF(N808="positivo",INDEX($AD$55:$AG$109,MATCH(1,($B808=$AD$55:$AD$109)*($J808=$AE$55:$AE$109),0),3)))</f>
        <v>0</v>
      </c>
      <c r="P808" s="115" t="b">
        <f t="array" ref="P808">IF(N808="negativo",INDEX($AD$3:$AG$51,MATCH(1,($B808=$AD$3:$AD$51)*($J808=$AE$3:$AE$51),0),4),IF(N808="positivo",INDEX($AD$55:$AG$109,MATCH(1,($B808=$AD$55:$AD$109)*($J808=$AE$55:$AE$109),0),4)))</f>
        <v>0</v>
      </c>
      <c r="Q808" s="115" t="str">
        <f>VLOOKUP(M808,Modelo!$A$2:$C$7,2,0)</f>
        <v>Acción Climática y Energía</v>
      </c>
      <c r="R808" s="118">
        <f t="array" ref="R808">INDEX(Modelo!$F$1:$H$37,MATCH(1,(DataBase!Q808=Modelo!$G$1:$G$37)*(DataBase!B808=Modelo!$F$1:$F$37),0),3)</f>
        <v>0.14285714285714285</v>
      </c>
      <c r="S808" s="115">
        <f t="shared" si="26"/>
        <v>100</v>
      </c>
      <c r="T808" s="115">
        <f t="shared" si="27"/>
        <v>14.285714285714285</v>
      </c>
    </row>
    <row r="809" spans="1:20" x14ac:dyDescent="0.3">
      <c r="A809" s="115" t="s">
        <v>112</v>
      </c>
      <c r="B809" s="115" t="s">
        <v>84</v>
      </c>
      <c r="C809" s="115" t="s">
        <v>103</v>
      </c>
      <c r="D809" s="115" t="s">
        <v>86</v>
      </c>
      <c r="E809" s="115" t="s">
        <v>86</v>
      </c>
      <c r="F809" s="115" t="s">
        <v>87</v>
      </c>
      <c r="G809" s="115">
        <v>1919</v>
      </c>
      <c r="H809" s="115" t="s">
        <v>125</v>
      </c>
      <c r="I809" s="115">
        <v>15.106042448</v>
      </c>
      <c r="J809" s="115" t="s">
        <v>26</v>
      </c>
      <c r="K809" s="115" t="str">
        <f>INDEX(DatosProcesados!$A$1:$BF$101,MATCH(DataBase!A809,DatosProcesados!$A$1:$A$101,0),MATCH(DataBase!J809,DatosProcesados!$A$1:$BF$1,0))</f>
        <v>Si</v>
      </c>
      <c r="L809" s="115" t="str">
        <f>INDEX(Modelo!$A$9:$D$89,MATCH(DataBase!$J809,Modelo!$A$9:$A$89,0),MATCH(DataBase!L$1,Modelo!$A$9:$D$9,0))</f>
        <v>Impacto ambiental</v>
      </c>
      <c r="M809" s="115" t="str">
        <f>INDEX(Modelo!$A$9:$D$89,MATCH(DataBase!$J809,Modelo!$A$9:$A$89,0),MATCH(DataBase!M$1,Modelo!$A$9:$D$9,0))</f>
        <v>Pilar 2</v>
      </c>
      <c r="N809" s="115" t="str">
        <f>INDEX(Modelo!$A$9:$D$89,MATCH(DataBase!$J809,Modelo!$A$9:$A$89,0),MATCH(DataBase!N$1,Modelo!$A$9:$D$9,0))</f>
        <v>boolean</v>
      </c>
      <c r="O809" s="115" t="b">
        <f t="array" ref="O809">IF(N809="negativo",INDEX($AD$3:$AG$51,MATCH(1,($B809=$AD$3:$AD$51)*($J809=$AE$3:$AE$51),0),3),IF(N809="positivo",INDEX($AD$55:$AG$109,MATCH(1,($B809=$AD$55:$AD$109)*($J809=$AE$55:$AE$109),0),3)))</f>
        <v>0</v>
      </c>
      <c r="P809" s="115" t="b">
        <f t="array" ref="P809">IF(N809="negativo",INDEX($AD$3:$AG$51,MATCH(1,($B809=$AD$3:$AD$51)*($J809=$AE$3:$AE$51),0),4),IF(N809="positivo",INDEX($AD$55:$AG$109,MATCH(1,($B809=$AD$55:$AD$109)*($J809=$AE$55:$AE$109),0),4)))</f>
        <v>0</v>
      </c>
      <c r="Q809" s="115" t="str">
        <f>VLOOKUP(M809,Modelo!$A$2:$C$7,2,0)</f>
        <v>Acción Climática y Energía</v>
      </c>
      <c r="R809" s="118">
        <f t="array" ref="R809">INDEX(Modelo!$F$1:$H$37,MATCH(1,(DataBase!Q809=Modelo!$G$1:$G$37)*(DataBase!B809=Modelo!$F$1:$F$37),0),3)</f>
        <v>0.11764705882352941</v>
      </c>
      <c r="S809" s="115">
        <f t="shared" si="26"/>
        <v>100</v>
      </c>
      <c r="T809" s="115">
        <f t="shared" si="27"/>
        <v>11.76470588235294</v>
      </c>
    </row>
    <row r="810" spans="1:20" x14ac:dyDescent="0.3">
      <c r="A810" s="115" t="s">
        <v>471</v>
      </c>
      <c r="B810" s="115" t="s">
        <v>467</v>
      </c>
      <c r="C810" s="115" t="s">
        <v>103</v>
      </c>
      <c r="D810" s="115" t="s">
        <v>86</v>
      </c>
      <c r="E810" s="115" t="s">
        <v>86</v>
      </c>
      <c r="F810" s="115" t="s">
        <v>86</v>
      </c>
      <c r="G810" s="115">
        <v>1987</v>
      </c>
      <c r="H810" s="115" t="s">
        <v>125</v>
      </c>
      <c r="I810" s="115">
        <v>0.711210393</v>
      </c>
      <c r="J810" s="115" t="s">
        <v>26</v>
      </c>
      <c r="K810" s="115">
        <f>INDEX(DatosProcesados!$A$1:$BF$101,MATCH(DataBase!A810,DatosProcesados!$A$1:$A$101,0),MATCH(DataBase!J810,DatosProcesados!$A$1:$BF$1,0))</f>
        <v>0</v>
      </c>
      <c r="L810" s="115" t="str">
        <f>INDEX(Modelo!$A$9:$D$89,MATCH(DataBase!$J810,Modelo!$A$9:$A$89,0),MATCH(DataBase!L$1,Modelo!$A$9:$D$9,0))</f>
        <v>Impacto ambiental</v>
      </c>
      <c r="M810" s="115" t="str">
        <f>INDEX(Modelo!$A$9:$D$89,MATCH(DataBase!$J810,Modelo!$A$9:$A$89,0),MATCH(DataBase!M$1,Modelo!$A$9:$D$9,0))</f>
        <v>Pilar 2</v>
      </c>
      <c r="N810" s="115" t="str">
        <f>INDEX(Modelo!$A$9:$D$89,MATCH(DataBase!$J810,Modelo!$A$9:$A$89,0),MATCH(DataBase!N$1,Modelo!$A$9:$D$9,0))</f>
        <v>boolean</v>
      </c>
      <c r="O810" s="115" t="b">
        <f t="array" ref="O810">IF(N810="negativo",INDEX($AD$3:$AG$51,MATCH(1,($B810=$AD$3:$AD$51)*($J810=$AE$3:$AE$51),0),3),IF(N810="positivo",INDEX($AD$55:$AG$109,MATCH(1,($B810=$AD$55:$AD$109)*($J810=$AE$55:$AE$109),0),3)))</f>
        <v>0</v>
      </c>
      <c r="P810" s="115" t="b">
        <f t="array" ref="P810">IF(N810="negativo",INDEX($AD$3:$AG$51,MATCH(1,($B810=$AD$3:$AD$51)*($J810=$AE$3:$AE$51),0),4),IF(N810="positivo",INDEX($AD$55:$AG$109,MATCH(1,($B810=$AD$55:$AD$109)*($J810=$AE$55:$AE$109),0),4)))</f>
        <v>0</v>
      </c>
      <c r="Q810" s="115" t="str">
        <f>VLOOKUP(M810,Modelo!$A$2:$C$7,2,0)</f>
        <v>Acción Climática y Energía</v>
      </c>
      <c r="R810" s="118">
        <f t="array" ref="R810">INDEX(Modelo!$F$1:$H$37,MATCH(1,(DataBase!Q810=Modelo!$G$1:$G$37)*(DataBase!B810=Modelo!$F$1:$F$37),0),3)</f>
        <v>0.19047619047619047</v>
      </c>
      <c r="S810" s="115">
        <f t="shared" si="26"/>
        <v>0</v>
      </c>
      <c r="T810" s="115">
        <f t="shared" si="27"/>
        <v>0</v>
      </c>
    </row>
    <row r="811" spans="1:20" x14ac:dyDescent="0.3">
      <c r="A811" s="115" t="s">
        <v>466</v>
      </c>
      <c r="B811" s="115" t="s">
        <v>467</v>
      </c>
      <c r="C811" s="115" t="s">
        <v>103</v>
      </c>
      <c r="D811" s="115" t="s">
        <v>87</v>
      </c>
      <c r="E811" s="115" t="s">
        <v>86</v>
      </c>
      <c r="F811" s="115" t="s">
        <v>86</v>
      </c>
      <c r="G811" s="115">
        <v>1969</v>
      </c>
      <c r="H811" s="115" t="s">
        <v>125</v>
      </c>
      <c r="I811" s="115">
        <v>2.4231643530000002</v>
      </c>
      <c r="J811" s="115" t="s">
        <v>26</v>
      </c>
      <c r="K811" s="115" t="str">
        <f>INDEX(DatosProcesados!$A$1:$BF$101,MATCH(DataBase!A811,DatosProcesados!$A$1:$A$101,0),MATCH(DataBase!J811,DatosProcesados!$A$1:$BF$1,0))</f>
        <v>No</v>
      </c>
      <c r="L811" s="115" t="str">
        <f>INDEX(Modelo!$A$9:$D$89,MATCH(DataBase!$J811,Modelo!$A$9:$A$89,0),MATCH(DataBase!L$1,Modelo!$A$9:$D$9,0))</f>
        <v>Impacto ambiental</v>
      </c>
      <c r="M811" s="115" t="str">
        <f>INDEX(Modelo!$A$9:$D$89,MATCH(DataBase!$J811,Modelo!$A$9:$A$89,0),MATCH(DataBase!M$1,Modelo!$A$9:$D$9,0))</f>
        <v>Pilar 2</v>
      </c>
      <c r="N811" s="115" t="str">
        <f>INDEX(Modelo!$A$9:$D$89,MATCH(DataBase!$J811,Modelo!$A$9:$A$89,0),MATCH(DataBase!N$1,Modelo!$A$9:$D$9,0))</f>
        <v>boolean</v>
      </c>
      <c r="O811" s="115" t="b">
        <f t="array" ref="O811">IF(N811="negativo",INDEX($AD$3:$AG$51,MATCH(1,($B811=$AD$3:$AD$51)*($J811=$AE$3:$AE$51),0),3),IF(N811="positivo",INDEX($AD$55:$AG$109,MATCH(1,($B811=$AD$55:$AD$109)*($J811=$AE$55:$AE$109),0),3)))</f>
        <v>0</v>
      </c>
      <c r="P811" s="115" t="b">
        <f t="array" ref="P811">IF(N811="negativo",INDEX($AD$3:$AG$51,MATCH(1,($B811=$AD$3:$AD$51)*($J811=$AE$3:$AE$51),0),4),IF(N811="positivo",INDEX($AD$55:$AG$109,MATCH(1,($B811=$AD$55:$AD$109)*($J811=$AE$55:$AE$109),0),4)))</f>
        <v>0</v>
      </c>
      <c r="Q811" s="115" t="str">
        <f>VLOOKUP(M811,Modelo!$A$2:$C$7,2,0)</f>
        <v>Acción Climática y Energía</v>
      </c>
      <c r="R811" s="118">
        <f t="array" ref="R811">INDEX(Modelo!$F$1:$H$37,MATCH(1,(DataBase!Q811=Modelo!$G$1:$G$37)*(DataBase!B811=Modelo!$F$1:$F$37),0),3)</f>
        <v>0.19047619047619047</v>
      </c>
      <c r="S811" s="115">
        <f t="shared" si="26"/>
        <v>0</v>
      </c>
      <c r="T811" s="115">
        <f t="shared" si="27"/>
        <v>0</v>
      </c>
    </row>
    <row r="812" spans="1:20" x14ac:dyDescent="0.3">
      <c r="A812" s="115" t="s">
        <v>207</v>
      </c>
      <c r="B812" s="115" t="s">
        <v>84</v>
      </c>
      <c r="C812" s="115" t="s">
        <v>103</v>
      </c>
      <c r="D812" s="115" t="s">
        <v>86</v>
      </c>
      <c r="E812" s="115" t="s">
        <v>87</v>
      </c>
      <c r="F812" s="115" t="s">
        <v>86</v>
      </c>
      <c r="G812" s="115">
        <v>1870</v>
      </c>
      <c r="H812" s="115" t="s">
        <v>125</v>
      </c>
      <c r="I812" s="115">
        <v>0</v>
      </c>
      <c r="J812" s="115" t="s">
        <v>26</v>
      </c>
      <c r="K812" s="115">
        <f>INDEX(DatosProcesados!$A$1:$BF$101,MATCH(DataBase!A812,DatosProcesados!$A$1:$A$101,0),MATCH(DataBase!J812,DatosProcesados!$A$1:$BF$1,0))</f>
        <v>0</v>
      </c>
      <c r="L812" s="115" t="str">
        <f>INDEX(Modelo!$A$9:$D$89,MATCH(DataBase!$J812,Modelo!$A$9:$A$89,0),MATCH(DataBase!L$1,Modelo!$A$9:$D$9,0))</f>
        <v>Impacto ambiental</v>
      </c>
      <c r="M812" s="115" t="str">
        <f>INDEX(Modelo!$A$9:$D$89,MATCH(DataBase!$J812,Modelo!$A$9:$A$89,0),MATCH(DataBase!M$1,Modelo!$A$9:$D$9,0))</f>
        <v>Pilar 2</v>
      </c>
      <c r="N812" s="115" t="str">
        <f>INDEX(Modelo!$A$9:$D$89,MATCH(DataBase!$J812,Modelo!$A$9:$A$89,0),MATCH(DataBase!N$1,Modelo!$A$9:$D$9,0))</f>
        <v>boolean</v>
      </c>
      <c r="O812" s="115" t="b">
        <f t="array" ref="O812">IF(N812="negativo",INDEX($AD$3:$AG$51,MATCH(1,($B812=$AD$3:$AD$51)*($J812=$AE$3:$AE$51),0),3),IF(N812="positivo",INDEX($AD$55:$AG$109,MATCH(1,($B812=$AD$55:$AD$109)*($J812=$AE$55:$AE$109),0),3)))</f>
        <v>0</v>
      </c>
      <c r="P812" s="115" t="b">
        <f t="array" ref="P812">IF(N812="negativo",INDEX($AD$3:$AG$51,MATCH(1,($B812=$AD$3:$AD$51)*($J812=$AE$3:$AE$51),0),4),IF(N812="positivo",INDEX($AD$55:$AG$109,MATCH(1,($B812=$AD$55:$AD$109)*($J812=$AE$55:$AE$109),0),4)))</f>
        <v>0</v>
      </c>
      <c r="Q812" s="115" t="str">
        <f>VLOOKUP(M812,Modelo!$A$2:$C$7,2,0)</f>
        <v>Acción Climática y Energía</v>
      </c>
      <c r="R812" s="118">
        <f t="array" ref="R812">INDEX(Modelo!$F$1:$H$37,MATCH(1,(DataBase!Q812=Modelo!$G$1:$G$37)*(DataBase!B812=Modelo!$F$1:$F$37),0),3)</f>
        <v>0.11764705882352941</v>
      </c>
      <c r="S812" s="115">
        <f t="shared" si="26"/>
        <v>0</v>
      </c>
      <c r="T812" s="115">
        <f t="shared" si="27"/>
        <v>0</v>
      </c>
    </row>
    <row r="813" spans="1:20" x14ac:dyDescent="0.3">
      <c r="A813" s="115" t="s">
        <v>204</v>
      </c>
      <c r="B813" s="115" t="s">
        <v>84</v>
      </c>
      <c r="C813" s="115" t="s">
        <v>103</v>
      </c>
      <c r="D813" s="115" t="s">
        <v>86</v>
      </c>
      <c r="E813" s="115" t="s">
        <v>87</v>
      </c>
      <c r="F813" s="115" t="s">
        <v>87</v>
      </c>
      <c r="G813" s="115">
        <v>1875</v>
      </c>
      <c r="H813" s="115" t="s">
        <v>125</v>
      </c>
      <c r="I813" s="115">
        <v>0</v>
      </c>
      <c r="J813" s="115" t="s">
        <v>26</v>
      </c>
      <c r="K813" s="115">
        <f>INDEX(DatosProcesados!$A$1:$BF$101,MATCH(DataBase!A813,DatosProcesados!$A$1:$A$101,0),MATCH(DataBase!J813,DatosProcesados!$A$1:$BF$1,0))</f>
        <v>0</v>
      </c>
      <c r="L813" s="115" t="str">
        <f>INDEX(Modelo!$A$9:$D$89,MATCH(DataBase!$J813,Modelo!$A$9:$A$89,0),MATCH(DataBase!L$1,Modelo!$A$9:$D$9,0))</f>
        <v>Impacto ambiental</v>
      </c>
      <c r="M813" s="115" t="str">
        <f>INDEX(Modelo!$A$9:$D$89,MATCH(DataBase!$J813,Modelo!$A$9:$A$89,0),MATCH(DataBase!M$1,Modelo!$A$9:$D$9,0))</f>
        <v>Pilar 2</v>
      </c>
      <c r="N813" s="115" t="str">
        <f>INDEX(Modelo!$A$9:$D$89,MATCH(DataBase!$J813,Modelo!$A$9:$A$89,0),MATCH(DataBase!N$1,Modelo!$A$9:$D$9,0))</f>
        <v>boolean</v>
      </c>
      <c r="O813" s="115" t="b">
        <f t="array" ref="O813">IF(N813="negativo",INDEX($AD$3:$AG$51,MATCH(1,($B813=$AD$3:$AD$51)*($J813=$AE$3:$AE$51),0),3),IF(N813="positivo",INDEX($AD$55:$AG$109,MATCH(1,($B813=$AD$55:$AD$109)*($J813=$AE$55:$AE$109),0),3)))</f>
        <v>0</v>
      </c>
      <c r="P813" s="115" t="b">
        <f t="array" ref="P813">IF(N813="negativo",INDEX($AD$3:$AG$51,MATCH(1,($B813=$AD$3:$AD$51)*($J813=$AE$3:$AE$51),0),4),IF(N813="positivo",INDEX($AD$55:$AG$109,MATCH(1,($B813=$AD$55:$AD$109)*($J813=$AE$55:$AE$109),0),4)))</f>
        <v>0</v>
      </c>
      <c r="Q813" s="115" t="str">
        <f>VLOOKUP(M813,Modelo!$A$2:$C$7,2,0)</f>
        <v>Acción Climática y Energía</v>
      </c>
      <c r="R813" s="118">
        <f t="array" ref="R813">INDEX(Modelo!$F$1:$H$37,MATCH(1,(DataBase!Q813=Modelo!$G$1:$G$37)*(DataBase!B813=Modelo!$F$1:$F$37),0),3)</f>
        <v>0.11764705882352941</v>
      </c>
      <c r="S813" s="115">
        <f t="shared" si="26"/>
        <v>0</v>
      </c>
      <c r="T813" s="115">
        <f t="shared" si="27"/>
        <v>0</v>
      </c>
    </row>
    <row r="814" spans="1:20" x14ac:dyDescent="0.3">
      <c r="A814" s="115" t="s">
        <v>226</v>
      </c>
      <c r="B814" s="115" t="s">
        <v>216</v>
      </c>
      <c r="C814" s="115" t="s">
        <v>103</v>
      </c>
      <c r="D814" s="115" t="s">
        <v>86</v>
      </c>
      <c r="E814" s="115" t="s">
        <v>86</v>
      </c>
      <c r="F814" s="115" t="s">
        <v>87</v>
      </c>
      <c r="G814" s="115">
        <v>1889</v>
      </c>
      <c r="H814" s="115" t="s">
        <v>125</v>
      </c>
      <c r="I814" s="115">
        <v>8.6157743510000007</v>
      </c>
      <c r="J814" s="115" t="s">
        <v>26</v>
      </c>
      <c r="K814" s="115" t="str">
        <f>INDEX(DatosProcesados!$A$1:$BF$101,MATCH(DataBase!A814,DatosProcesados!$A$1:$A$101,0),MATCH(DataBase!J814,DatosProcesados!$A$1:$BF$1,0))</f>
        <v>No</v>
      </c>
      <c r="L814" s="115" t="str">
        <f>INDEX(Modelo!$A$9:$D$89,MATCH(DataBase!$J814,Modelo!$A$9:$A$89,0),MATCH(DataBase!L$1,Modelo!$A$9:$D$9,0))</f>
        <v>Impacto ambiental</v>
      </c>
      <c r="M814" s="115" t="str">
        <f>INDEX(Modelo!$A$9:$D$89,MATCH(DataBase!$J814,Modelo!$A$9:$A$89,0),MATCH(DataBase!M$1,Modelo!$A$9:$D$9,0))</f>
        <v>Pilar 2</v>
      </c>
      <c r="N814" s="115" t="str">
        <f>INDEX(Modelo!$A$9:$D$89,MATCH(DataBase!$J814,Modelo!$A$9:$A$89,0),MATCH(DataBase!N$1,Modelo!$A$9:$D$9,0))</f>
        <v>boolean</v>
      </c>
      <c r="O814" s="115" t="b">
        <f t="array" ref="O814">IF(N814="negativo",INDEX($AD$3:$AG$51,MATCH(1,($B814=$AD$3:$AD$51)*($J814=$AE$3:$AE$51),0),3),IF(N814="positivo",INDEX($AD$55:$AG$109,MATCH(1,($B814=$AD$55:$AD$109)*($J814=$AE$55:$AE$109),0),3)))</f>
        <v>0</v>
      </c>
      <c r="P814" s="115" t="b">
        <f t="array" ref="P814">IF(N814="negativo",INDEX($AD$3:$AG$51,MATCH(1,($B814=$AD$3:$AD$51)*($J814=$AE$3:$AE$51),0),4),IF(N814="positivo",INDEX($AD$55:$AG$109,MATCH(1,($B814=$AD$55:$AD$109)*($J814=$AE$55:$AE$109),0),4)))</f>
        <v>0</v>
      </c>
      <c r="Q814" s="115" t="str">
        <f>VLOOKUP(M814,Modelo!$A$2:$C$7,2,0)</f>
        <v>Acción Climática y Energía</v>
      </c>
      <c r="R814" s="118">
        <f t="array" ref="R814">INDEX(Modelo!$F$1:$H$37,MATCH(1,(DataBase!Q814=Modelo!$G$1:$G$37)*(DataBase!B814=Modelo!$F$1:$F$37),0),3)</f>
        <v>0.21052631578947367</v>
      </c>
      <c r="S814" s="115">
        <f t="shared" si="26"/>
        <v>0</v>
      </c>
      <c r="T814" s="115">
        <f t="shared" si="27"/>
        <v>0</v>
      </c>
    </row>
    <row r="815" spans="1:20" x14ac:dyDescent="0.3">
      <c r="A815" s="115" t="s">
        <v>287</v>
      </c>
      <c r="B815" s="115" t="s">
        <v>216</v>
      </c>
      <c r="C815" s="115" t="s">
        <v>103</v>
      </c>
      <c r="D815" s="115" t="s">
        <v>86</v>
      </c>
      <c r="E815" s="115" t="s">
        <v>86</v>
      </c>
      <c r="F815" s="115" t="s">
        <v>87</v>
      </c>
      <c r="G815" s="115">
        <v>2000</v>
      </c>
      <c r="H815" s="115" t="s">
        <v>125</v>
      </c>
      <c r="I815" s="115">
        <v>1.8730507999999999</v>
      </c>
      <c r="J815" s="115" t="s">
        <v>26</v>
      </c>
      <c r="K815" s="115" t="str">
        <f>INDEX(DatosProcesados!$A$1:$BF$101,MATCH(DataBase!A815,DatosProcesados!$A$1:$A$101,0),MATCH(DataBase!J815,DatosProcesados!$A$1:$BF$1,0))</f>
        <v>Si</v>
      </c>
      <c r="L815" s="115" t="str">
        <f>INDEX(Modelo!$A$9:$D$89,MATCH(DataBase!$J815,Modelo!$A$9:$A$89,0),MATCH(DataBase!L$1,Modelo!$A$9:$D$9,0))</f>
        <v>Impacto ambiental</v>
      </c>
      <c r="M815" s="115" t="str">
        <f>INDEX(Modelo!$A$9:$D$89,MATCH(DataBase!$J815,Modelo!$A$9:$A$89,0),MATCH(DataBase!M$1,Modelo!$A$9:$D$9,0))</f>
        <v>Pilar 2</v>
      </c>
      <c r="N815" s="115" t="str">
        <f>INDEX(Modelo!$A$9:$D$89,MATCH(DataBase!$J815,Modelo!$A$9:$A$89,0),MATCH(DataBase!N$1,Modelo!$A$9:$D$9,0))</f>
        <v>boolean</v>
      </c>
      <c r="O815" s="115" t="b">
        <f t="array" ref="O815">IF(N815="negativo",INDEX($AD$3:$AG$51,MATCH(1,($B815=$AD$3:$AD$51)*($J815=$AE$3:$AE$51),0),3),IF(N815="positivo",INDEX($AD$55:$AG$109,MATCH(1,($B815=$AD$55:$AD$109)*($J815=$AE$55:$AE$109),0),3)))</f>
        <v>0</v>
      </c>
      <c r="P815" s="115" t="b">
        <f t="array" ref="P815">IF(N815="negativo",INDEX($AD$3:$AG$51,MATCH(1,($B815=$AD$3:$AD$51)*($J815=$AE$3:$AE$51),0),4),IF(N815="positivo",INDEX($AD$55:$AG$109,MATCH(1,($B815=$AD$55:$AD$109)*($J815=$AE$55:$AE$109),0),4)))</f>
        <v>0</v>
      </c>
      <c r="Q815" s="115" t="str">
        <f>VLOOKUP(M815,Modelo!$A$2:$C$7,2,0)</f>
        <v>Acción Climática y Energía</v>
      </c>
      <c r="R815" s="118">
        <f t="array" ref="R815">INDEX(Modelo!$F$1:$H$37,MATCH(1,(DataBase!Q815=Modelo!$G$1:$G$37)*(DataBase!B815=Modelo!$F$1:$F$37),0),3)</f>
        <v>0.21052631578947367</v>
      </c>
      <c r="S815" s="115">
        <f t="shared" si="26"/>
        <v>100</v>
      </c>
      <c r="T815" s="115">
        <f t="shared" si="27"/>
        <v>21.052631578947366</v>
      </c>
    </row>
    <row r="816" spans="1:20" x14ac:dyDescent="0.3">
      <c r="A816" s="115" t="s">
        <v>345</v>
      </c>
      <c r="B816" s="115" t="s">
        <v>313</v>
      </c>
      <c r="C816" s="115" t="s">
        <v>103</v>
      </c>
      <c r="D816" s="115" t="s">
        <v>86</v>
      </c>
      <c r="E816" s="115" t="s">
        <v>86</v>
      </c>
      <c r="F816" s="115" t="s">
        <v>86</v>
      </c>
      <c r="G816" s="115">
        <v>2004</v>
      </c>
      <c r="H816" s="115" t="s">
        <v>125</v>
      </c>
      <c r="I816" s="115">
        <v>4.5125503050000004</v>
      </c>
      <c r="J816" s="115" t="s">
        <v>26</v>
      </c>
      <c r="K816" s="115">
        <f>INDEX(DatosProcesados!$A$1:$BF$101,MATCH(DataBase!A816,DatosProcesados!$A$1:$A$101,0),MATCH(DataBase!J816,DatosProcesados!$A$1:$BF$1,0))</f>
        <v>0</v>
      </c>
      <c r="L816" s="115" t="str">
        <f>INDEX(Modelo!$A$9:$D$89,MATCH(DataBase!$J816,Modelo!$A$9:$A$89,0),MATCH(DataBase!L$1,Modelo!$A$9:$D$9,0))</f>
        <v>Impacto ambiental</v>
      </c>
      <c r="M816" s="115" t="str">
        <f>INDEX(Modelo!$A$9:$D$89,MATCH(DataBase!$J816,Modelo!$A$9:$A$89,0),MATCH(DataBase!M$1,Modelo!$A$9:$D$9,0))</f>
        <v>Pilar 2</v>
      </c>
      <c r="N816" s="115" t="str">
        <f>INDEX(Modelo!$A$9:$D$89,MATCH(DataBase!$J816,Modelo!$A$9:$A$89,0),MATCH(DataBase!N$1,Modelo!$A$9:$D$9,0))</f>
        <v>boolean</v>
      </c>
      <c r="O816" s="115" t="b">
        <f t="array" ref="O816">IF(N816="negativo",INDEX($AD$3:$AG$51,MATCH(1,($B816=$AD$3:$AD$51)*($J816=$AE$3:$AE$51),0),3),IF(N816="positivo",INDEX($AD$55:$AG$109,MATCH(1,($B816=$AD$55:$AD$109)*($J816=$AE$55:$AE$109),0),3)))</f>
        <v>0</v>
      </c>
      <c r="P816" s="115" t="b">
        <f t="array" ref="P816">IF(N816="negativo",INDEX($AD$3:$AG$51,MATCH(1,($B816=$AD$3:$AD$51)*($J816=$AE$3:$AE$51),0),4),IF(N816="positivo",INDEX($AD$55:$AG$109,MATCH(1,($B816=$AD$55:$AD$109)*($J816=$AE$55:$AE$109),0),4)))</f>
        <v>0</v>
      </c>
      <c r="Q816" s="115" t="str">
        <f>VLOOKUP(M816,Modelo!$A$2:$C$7,2,0)</f>
        <v>Acción Climática y Energía</v>
      </c>
      <c r="R816" s="118">
        <f t="array" ref="R816">INDEX(Modelo!$F$1:$H$37,MATCH(1,(DataBase!Q816=Modelo!$G$1:$G$37)*(DataBase!B816=Modelo!$F$1:$F$37),0),3)</f>
        <v>0.17647058823529413</v>
      </c>
      <c r="S816" s="115">
        <f t="shared" si="26"/>
        <v>0</v>
      </c>
      <c r="T816" s="115">
        <f t="shared" si="27"/>
        <v>0</v>
      </c>
    </row>
    <row r="817" spans="1:20" x14ac:dyDescent="0.3">
      <c r="A817" s="115" t="s">
        <v>464</v>
      </c>
      <c r="B817" s="115" t="s">
        <v>407</v>
      </c>
      <c r="C817" s="115" t="s">
        <v>103</v>
      </c>
      <c r="D817" s="115" t="s">
        <v>86</v>
      </c>
      <c r="E817" s="115" t="s">
        <v>86</v>
      </c>
      <c r="F817" s="115" t="s">
        <v>87</v>
      </c>
      <c r="G817" s="115">
        <v>1990</v>
      </c>
      <c r="H817" s="115" t="s">
        <v>281</v>
      </c>
      <c r="I817" s="115">
        <v>0.89502277900000005</v>
      </c>
      <c r="J817" s="115" t="s">
        <v>26</v>
      </c>
      <c r="K817" s="115" t="str">
        <f>INDEX(DatosProcesados!$A$1:$BF$101,MATCH(DataBase!A817,DatosProcesados!$A$1:$A$101,0),MATCH(DataBase!J817,DatosProcesados!$A$1:$BF$1,0))</f>
        <v>No</v>
      </c>
      <c r="L817" s="115" t="str">
        <f>INDEX(Modelo!$A$9:$D$89,MATCH(DataBase!$J817,Modelo!$A$9:$A$89,0),MATCH(DataBase!L$1,Modelo!$A$9:$D$9,0))</f>
        <v>Impacto ambiental</v>
      </c>
      <c r="M817" s="115" t="str">
        <f>INDEX(Modelo!$A$9:$D$89,MATCH(DataBase!$J817,Modelo!$A$9:$A$89,0),MATCH(DataBase!M$1,Modelo!$A$9:$D$9,0))</f>
        <v>Pilar 2</v>
      </c>
      <c r="N817" s="115" t="str">
        <f>INDEX(Modelo!$A$9:$D$89,MATCH(DataBase!$J817,Modelo!$A$9:$A$89,0),MATCH(DataBase!N$1,Modelo!$A$9:$D$9,0))</f>
        <v>boolean</v>
      </c>
      <c r="O817" s="115" t="b">
        <f t="array" ref="O817">IF(N817="negativo",INDEX($AD$3:$AG$51,MATCH(1,($B817=$AD$3:$AD$51)*($J817=$AE$3:$AE$51),0),3),IF(N817="positivo",INDEX($AD$55:$AG$109,MATCH(1,($B817=$AD$55:$AD$109)*($J817=$AE$55:$AE$109),0),3)))</f>
        <v>0</v>
      </c>
      <c r="P817" s="115" t="b">
        <f t="array" ref="P817">IF(N817="negativo",INDEX($AD$3:$AG$51,MATCH(1,($B817=$AD$3:$AD$51)*($J817=$AE$3:$AE$51),0),4),IF(N817="positivo",INDEX($AD$55:$AG$109,MATCH(1,($B817=$AD$55:$AD$109)*($J817=$AE$55:$AE$109),0),4)))</f>
        <v>0</v>
      </c>
      <c r="Q817" s="115" t="str">
        <f>VLOOKUP(M817,Modelo!$A$2:$C$7,2,0)</f>
        <v>Acción Climática y Energía</v>
      </c>
      <c r="R817" s="118">
        <f t="array" ref="R817">INDEX(Modelo!$F$1:$H$37,MATCH(1,(DataBase!Q817=Modelo!$G$1:$G$37)*(DataBase!B817=Modelo!$F$1:$F$37),0),3)</f>
        <v>0.19230769230769232</v>
      </c>
      <c r="S817" s="115">
        <f t="shared" si="26"/>
        <v>0</v>
      </c>
      <c r="T817" s="115">
        <f t="shared" si="27"/>
        <v>0</v>
      </c>
    </row>
    <row r="818" spans="1:20" x14ac:dyDescent="0.3">
      <c r="A818" s="115" t="s">
        <v>296</v>
      </c>
      <c r="B818" s="115" t="s">
        <v>216</v>
      </c>
      <c r="C818" s="115" t="s">
        <v>103</v>
      </c>
      <c r="D818" s="115" t="s">
        <v>86</v>
      </c>
      <c r="E818" s="115" t="s">
        <v>86</v>
      </c>
      <c r="F818" s="115" t="s">
        <v>87</v>
      </c>
      <c r="G818" s="115">
        <v>1944</v>
      </c>
      <c r="H818" s="115" t="s">
        <v>125</v>
      </c>
      <c r="I818" s="115">
        <v>1.7785578609999999</v>
      </c>
      <c r="J818" s="115" t="s">
        <v>26</v>
      </c>
      <c r="K818" s="115" t="str">
        <f>INDEX(DatosProcesados!$A$1:$BF$101,MATCH(DataBase!A818,DatosProcesados!$A$1:$A$101,0),MATCH(DataBase!J818,DatosProcesados!$A$1:$BF$1,0))</f>
        <v>Si</v>
      </c>
      <c r="L818" s="115" t="str">
        <f>INDEX(Modelo!$A$9:$D$89,MATCH(DataBase!$J818,Modelo!$A$9:$A$89,0),MATCH(DataBase!L$1,Modelo!$A$9:$D$9,0))</f>
        <v>Impacto ambiental</v>
      </c>
      <c r="M818" s="115" t="str">
        <f>INDEX(Modelo!$A$9:$D$89,MATCH(DataBase!$J818,Modelo!$A$9:$A$89,0),MATCH(DataBase!M$1,Modelo!$A$9:$D$9,0))</f>
        <v>Pilar 2</v>
      </c>
      <c r="N818" s="115" t="str">
        <f>INDEX(Modelo!$A$9:$D$89,MATCH(DataBase!$J818,Modelo!$A$9:$A$89,0),MATCH(DataBase!N$1,Modelo!$A$9:$D$9,0))</f>
        <v>boolean</v>
      </c>
      <c r="O818" s="115" t="b">
        <f t="array" ref="O818">IF(N818="negativo",INDEX($AD$3:$AG$51,MATCH(1,($B818=$AD$3:$AD$51)*($J818=$AE$3:$AE$51),0),3),IF(N818="positivo",INDEX($AD$55:$AG$109,MATCH(1,($B818=$AD$55:$AD$109)*($J818=$AE$55:$AE$109),0),3)))</f>
        <v>0</v>
      </c>
      <c r="P818" s="115" t="b">
        <f t="array" ref="P818">IF(N818="negativo",INDEX($AD$3:$AG$51,MATCH(1,($B818=$AD$3:$AD$51)*($J818=$AE$3:$AE$51),0),4),IF(N818="positivo",INDEX($AD$55:$AG$109,MATCH(1,($B818=$AD$55:$AD$109)*($J818=$AE$55:$AE$109),0),4)))</f>
        <v>0</v>
      </c>
      <c r="Q818" s="115" t="str">
        <f>VLOOKUP(M818,Modelo!$A$2:$C$7,2,0)</f>
        <v>Acción Climática y Energía</v>
      </c>
      <c r="R818" s="118">
        <f t="array" ref="R818">INDEX(Modelo!$F$1:$H$37,MATCH(1,(DataBase!Q818=Modelo!$G$1:$G$37)*(DataBase!B818=Modelo!$F$1:$F$37),0),3)</f>
        <v>0.21052631578947367</v>
      </c>
      <c r="S818" s="115">
        <f t="shared" si="26"/>
        <v>100</v>
      </c>
      <c r="T818" s="115">
        <f t="shared" si="27"/>
        <v>21.052631578947366</v>
      </c>
    </row>
    <row r="819" spans="1:20" x14ac:dyDescent="0.3">
      <c r="A819" s="115" t="s">
        <v>134</v>
      </c>
      <c r="B819" s="115" t="s">
        <v>84</v>
      </c>
      <c r="C819" s="115" t="s">
        <v>103</v>
      </c>
      <c r="D819" s="115" t="s">
        <v>86</v>
      </c>
      <c r="E819" s="115" t="s">
        <v>87</v>
      </c>
      <c r="F819" s="115" t="s">
        <v>87</v>
      </c>
      <c r="G819" s="115">
        <v>2001</v>
      </c>
      <c r="H819" s="115" t="s">
        <v>125</v>
      </c>
      <c r="I819" s="115">
        <v>6.5475670460000002</v>
      </c>
      <c r="J819" s="115" t="s">
        <v>26</v>
      </c>
      <c r="K819" s="115" t="str">
        <f>INDEX(DatosProcesados!$A$1:$BF$101,MATCH(DataBase!A819,DatosProcesados!$A$1:$A$101,0),MATCH(DataBase!J819,DatosProcesados!$A$1:$BF$1,0))</f>
        <v>Si</v>
      </c>
      <c r="L819" s="115" t="str">
        <f>INDEX(Modelo!$A$9:$D$89,MATCH(DataBase!$J819,Modelo!$A$9:$A$89,0),MATCH(DataBase!L$1,Modelo!$A$9:$D$9,0))</f>
        <v>Impacto ambiental</v>
      </c>
      <c r="M819" s="115" t="str">
        <f>INDEX(Modelo!$A$9:$D$89,MATCH(DataBase!$J819,Modelo!$A$9:$A$89,0),MATCH(DataBase!M$1,Modelo!$A$9:$D$9,0))</f>
        <v>Pilar 2</v>
      </c>
      <c r="N819" s="115" t="str">
        <f>INDEX(Modelo!$A$9:$D$89,MATCH(DataBase!$J819,Modelo!$A$9:$A$89,0),MATCH(DataBase!N$1,Modelo!$A$9:$D$9,0))</f>
        <v>boolean</v>
      </c>
      <c r="O819" s="115" t="b">
        <f t="array" ref="O819">IF(N819="negativo",INDEX($AD$3:$AG$51,MATCH(1,($B819=$AD$3:$AD$51)*($J819=$AE$3:$AE$51),0),3),IF(N819="positivo",INDEX($AD$55:$AG$109,MATCH(1,($B819=$AD$55:$AD$109)*($J819=$AE$55:$AE$109),0),3)))</f>
        <v>0</v>
      </c>
      <c r="P819" s="115" t="b">
        <f t="array" ref="P819">IF(N819="negativo",INDEX($AD$3:$AG$51,MATCH(1,($B819=$AD$3:$AD$51)*($J819=$AE$3:$AE$51),0),4),IF(N819="positivo",INDEX($AD$55:$AG$109,MATCH(1,($B819=$AD$55:$AD$109)*($J819=$AE$55:$AE$109),0),4)))</f>
        <v>0</v>
      </c>
      <c r="Q819" s="115" t="str">
        <f>VLOOKUP(M819,Modelo!$A$2:$C$7,2,0)</f>
        <v>Acción Climática y Energía</v>
      </c>
      <c r="R819" s="118">
        <f t="array" ref="R819">INDEX(Modelo!$F$1:$H$37,MATCH(1,(DataBase!Q819=Modelo!$G$1:$G$37)*(DataBase!B819=Modelo!$F$1:$F$37),0),3)</f>
        <v>0.11764705882352941</v>
      </c>
      <c r="S819" s="115">
        <f t="shared" si="26"/>
        <v>100</v>
      </c>
      <c r="T819" s="115">
        <f t="shared" si="27"/>
        <v>11.76470588235294</v>
      </c>
    </row>
    <row r="820" spans="1:20" x14ac:dyDescent="0.3">
      <c r="A820" s="115" t="s">
        <v>290</v>
      </c>
      <c r="B820" s="115" t="s">
        <v>216</v>
      </c>
      <c r="C820" s="115" t="s">
        <v>103</v>
      </c>
      <c r="D820" s="115" t="s">
        <v>86</v>
      </c>
      <c r="E820" s="115" t="s">
        <v>87</v>
      </c>
      <c r="F820" s="115" t="s">
        <v>87</v>
      </c>
      <c r="G820" s="115">
        <v>1934</v>
      </c>
      <c r="H820" s="115" t="s">
        <v>125</v>
      </c>
      <c r="I820" s="115">
        <v>1.84479215</v>
      </c>
      <c r="J820" s="115" t="s">
        <v>26</v>
      </c>
      <c r="K820" s="115" t="str">
        <f>INDEX(DatosProcesados!$A$1:$BF$101,MATCH(DataBase!A820,DatosProcesados!$A$1:$A$101,0),MATCH(DataBase!J820,DatosProcesados!$A$1:$BF$1,0))</f>
        <v>Si</v>
      </c>
      <c r="L820" s="115" t="str">
        <f>INDEX(Modelo!$A$9:$D$89,MATCH(DataBase!$J820,Modelo!$A$9:$A$89,0),MATCH(DataBase!L$1,Modelo!$A$9:$D$9,0))</f>
        <v>Impacto ambiental</v>
      </c>
      <c r="M820" s="115" t="str">
        <f>INDEX(Modelo!$A$9:$D$89,MATCH(DataBase!$J820,Modelo!$A$9:$A$89,0),MATCH(DataBase!M$1,Modelo!$A$9:$D$9,0))</f>
        <v>Pilar 2</v>
      </c>
      <c r="N820" s="115" t="str">
        <f>INDEX(Modelo!$A$9:$D$89,MATCH(DataBase!$J820,Modelo!$A$9:$A$89,0),MATCH(DataBase!N$1,Modelo!$A$9:$D$9,0))</f>
        <v>boolean</v>
      </c>
      <c r="O820" s="115" t="b">
        <f t="array" ref="O820">IF(N820="negativo",INDEX($AD$3:$AG$51,MATCH(1,($B820=$AD$3:$AD$51)*($J820=$AE$3:$AE$51),0),3),IF(N820="positivo",INDEX($AD$55:$AG$109,MATCH(1,($B820=$AD$55:$AD$109)*($J820=$AE$55:$AE$109),0),3)))</f>
        <v>0</v>
      </c>
      <c r="P820" s="115" t="b">
        <f t="array" ref="P820">IF(N820="negativo",INDEX($AD$3:$AG$51,MATCH(1,($B820=$AD$3:$AD$51)*($J820=$AE$3:$AE$51),0),4),IF(N820="positivo",INDEX($AD$55:$AG$109,MATCH(1,($B820=$AD$55:$AD$109)*($J820=$AE$55:$AE$109),0),4)))</f>
        <v>0</v>
      </c>
      <c r="Q820" s="115" t="str">
        <f>VLOOKUP(M820,Modelo!$A$2:$C$7,2,0)</f>
        <v>Acción Climática y Energía</v>
      </c>
      <c r="R820" s="118">
        <f t="array" ref="R820">INDEX(Modelo!$F$1:$H$37,MATCH(1,(DataBase!Q820=Modelo!$G$1:$G$37)*(DataBase!B820=Modelo!$F$1:$F$37),0),3)</f>
        <v>0.21052631578947367</v>
      </c>
      <c r="S820" s="115">
        <f t="shared" si="26"/>
        <v>100</v>
      </c>
      <c r="T820" s="115">
        <f t="shared" si="27"/>
        <v>21.052631578947366</v>
      </c>
    </row>
    <row r="821" spans="1:20" x14ac:dyDescent="0.3">
      <c r="A821" s="115" t="s">
        <v>346</v>
      </c>
      <c r="B821" s="115" t="s">
        <v>313</v>
      </c>
      <c r="C821" s="115" t="s">
        <v>103</v>
      </c>
      <c r="D821" s="115" t="s">
        <v>87</v>
      </c>
      <c r="E821" s="115" t="s">
        <v>87</v>
      </c>
      <c r="F821" s="115" t="s">
        <v>87</v>
      </c>
      <c r="G821" s="115">
        <v>1960</v>
      </c>
      <c r="H821" s="115" t="s">
        <v>177</v>
      </c>
      <c r="I821" s="115">
        <v>4.2128666020000001</v>
      </c>
      <c r="J821" s="115" t="s">
        <v>26</v>
      </c>
      <c r="K821" s="115" t="str">
        <f>INDEX(DatosProcesados!$A$1:$BF$101,MATCH(DataBase!A821,DatosProcesados!$A$1:$A$101,0),MATCH(DataBase!J821,DatosProcesados!$A$1:$BF$1,0))</f>
        <v>Si</v>
      </c>
      <c r="L821" s="115" t="str">
        <f>INDEX(Modelo!$A$9:$D$89,MATCH(DataBase!$J821,Modelo!$A$9:$A$89,0),MATCH(DataBase!L$1,Modelo!$A$9:$D$9,0))</f>
        <v>Impacto ambiental</v>
      </c>
      <c r="M821" s="115" t="str">
        <f>INDEX(Modelo!$A$9:$D$89,MATCH(DataBase!$J821,Modelo!$A$9:$A$89,0),MATCH(DataBase!M$1,Modelo!$A$9:$D$9,0))</f>
        <v>Pilar 2</v>
      </c>
      <c r="N821" s="115" t="str">
        <f>INDEX(Modelo!$A$9:$D$89,MATCH(DataBase!$J821,Modelo!$A$9:$A$89,0),MATCH(DataBase!N$1,Modelo!$A$9:$D$9,0))</f>
        <v>boolean</v>
      </c>
      <c r="O821" s="115" t="b">
        <f t="array" ref="O821">IF(N821="negativo",INDEX($AD$3:$AG$51,MATCH(1,($B821=$AD$3:$AD$51)*($J821=$AE$3:$AE$51),0),3),IF(N821="positivo",INDEX($AD$55:$AG$109,MATCH(1,($B821=$AD$55:$AD$109)*($J821=$AE$55:$AE$109),0),3)))</f>
        <v>0</v>
      </c>
      <c r="P821" s="115" t="b">
        <f t="array" ref="P821">IF(N821="negativo",INDEX($AD$3:$AG$51,MATCH(1,($B821=$AD$3:$AD$51)*($J821=$AE$3:$AE$51),0),4),IF(N821="positivo",INDEX($AD$55:$AG$109,MATCH(1,($B821=$AD$55:$AD$109)*($J821=$AE$55:$AE$109),0),4)))</f>
        <v>0</v>
      </c>
      <c r="Q821" s="115" t="str">
        <f>VLOOKUP(M821,Modelo!$A$2:$C$7,2,0)</f>
        <v>Acción Climática y Energía</v>
      </c>
      <c r="R821" s="118">
        <f t="array" ref="R821">INDEX(Modelo!$F$1:$H$37,MATCH(1,(DataBase!Q821=Modelo!$G$1:$G$37)*(DataBase!B821=Modelo!$F$1:$F$37),0),3)</f>
        <v>0.17647058823529413</v>
      </c>
      <c r="S821" s="115">
        <f t="shared" si="26"/>
        <v>100</v>
      </c>
      <c r="T821" s="115">
        <f t="shared" si="27"/>
        <v>17.647058823529413</v>
      </c>
    </row>
    <row r="822" spans="1:20" x14ac:dyDescent="0.3">
      <c r="A822" s="115" t="s">
        <v>124</v>
      </c>
      <c r="B822" s="115" t="s">
        <v>84</v>
      </c>
      <c r="C822" s="115" t="s">
        <v>97</v>
      </c>
      <c r="D822" s="115" t="s">
        <v>86</v>
      </c>
      <c r="E822" s="115" t="s">
        <v>86</v>
      </c>
      <c r="F822" s="115" t="s">
        <v>86</v>
      </c>
      <c r="G822" s="115">
        <v>2012</v>
      </c>
      <c r="H822" s="115" t="s">
        <v>125</v>
      </c>
      <c r="I822" s="115">
        <v>9.9777362400000005</v>
      </c>
      <c r="J822" s="115" t="s">
        <v>26</v>
      </c>
      <c r="K822" s="115" t="str">
        <f>INDEX(DatosProcesados!$A$1:$BF$101,MATCH(DataBase!A822,DatosProcesados!$A$1:$A$101,0),MATCH(DataBase!J822,DatosProcesados!$A$1:$BF$1,0))</f>
        <v>Si</v>
      </c>
      <c r="L822" s="115" t="str">
        <f>INDEX(Modelo!$A$9:$D$89,MATCH(DataBase!$J822,Modelo!$A$9:$A$89,0),MATCH(DataBase!L$1,Modelo!$A$9:$D$9,0))</f>
        <v>Impacto ambiental</v>
      </c>
      <c r="M822" s="115" t="str">
        <f>INDEX(Modelo!$A$9:$D$89,MATCH(DataBase!$J822,Modelo!$A$9:$A$89,0),MATCH(DataBase!M$1,Modelo!$A$9:$D$9,0))</f>
        <v>Pilar 2</v>
      </c>
      <c r="N822" s="115" t="str">
        <f>INDEX(Modelo!$A$9:$D$89,MATCH(DataBase!$J822,Modelo!$A$9:$A$89,0),MATCH(DataBase!N$1,Modelo!$A$9:$D$9,0))</f>
        <v>boolean</v>
      </c>
      <c r="O822" s="115" t="b">
        <f t="array" ref="O822">IF(N822="negativo",INDEX($AD$3:$AG$51,MATCH(1,($B822=$AD$3:$AD$51)*($J822=$AE$3:$AE$51),0),3),IF(N822="positivo",INDEX($AD$55:$AG$109,MATCH(1,($B822=$AD$55:$AD$109)*($J822=$AE$55:$AE$109),0),3)))</f>
        <v>0</v>
      </c>
      <c r="P822" s="115" t="b">
        <f t="array" ref="P822">IF(N822="negativo",INDEX($AD$3:$AG$51,MATCH(1,($B822=$AD$3:$AD$51)*($J822=$AE$3:$AE$51),0),4),IF(N822="positivo",INDEX($AD$55:$AG$109,MATCH(1,($B822=$AD$55:$AD$109)*($J822=$AE$55:$AE$109),0),4)))</f>
        <v>0</v>
      </c>
      <c r="Q822" s="115" t="str">
        <f>VLOOKUP(M822,Modelo!$A$2:$C$7,2,0)</f>
        <v>Acción Climática y Energía</v>
      </c>
      <c r="R822" s="118">
        <f t="array" ref="R822">INDEX(Modelo!$F$1:$H$37,MATCH(1,(DataBase!Q822=Modelo!$G$1:$G$37)*(DataBase!B822=Modelo!$F$1:$F$37),0),3)</f>
        <v>0.11764705882352941</v>
      </c>
      <c r="S822" s="115">
        <f t="shared" si="26"/>
        <v>100</v>
      </c>
      <c r="T822" s="115">
        <f t="shared" si="27"/>
        <v>11.76470588235294</v>
      </c>
    </row>
    <row r="823" spans="1:20" x14ac:dyDescent="0.3">
      <c r="A823" s="115" t="s">
        <v>414</v>
      </c>
      <c r="B823" s="115" t="s">
        <v>407</v>
      </c>
      <c r="C823" s="115" t="s">
        <v>103</v>
      </c>
      <c r="D823" s="115" t="s">
        <v>86</v>
      </c>
      <c r="E823" s="115" t="s">
        <v>86</v>
      </c>
      <c r="F823" s="115" t="s">
        <v>87</v>
      </c>
      <c r="G823" s="115">
        <v>1976</v>
      </c>
      <c r="H823" s="115" t="s">
        <v>415</v>
      </c>
      <c r="I823" s="115">
        <v>6.0471020830000004</v>
      </c>
      <c r="J823" s="115" t="s">
        <v>26</v>
      </c>
      <c r="K823" s="115" t="str">
        <f>INDEX(DatosProcesados!$A$1:$BF$101,MATCH(DataBase!A823,DatosProcesados!$A$1:$A$101,0),MATCH(DataBase!J823,DatosProcesados!$A$1:$BF$1,0))</f>
        <v>No</v>
      </c>
      <c r="L823" s="115" t="str">
        <f>INDEX(Modelo!$A$9:$D$89,MATCH(DataBase!$J823,Modelo!$A$9:$A$89,0),MATCH(DataBase!L$1,Modelo!$A$9:$D$9,0))</f>
        <v>Impacto ambiental</v>
      </c>
      <c r="M823" s="115" t="str">
        <f>INDEX(Modelo!$A$9:$D$89,MATCH(DataBase!$J823,Modelo!$A$9:$A$89,0),MATCH(DataBase!M$1,Modelo!$A$9:$D$9,0))</f>
        <v>Pilar 2</v>
      </c>
      <c r="N823" s="115" t="str">
        <f>INDEX(Modelo!$A$9:$D$89,MATCH(DataBase!$J823,Modelo!$A$9:$A$89,0),MATCH(DataBase!N$1,Modelo!$A$9:$D$9,0))</f>
        <v>boolean</v>
      </c>
      <c r="O823" s="115" t="b">
        <f t="array" ref="O823">IF(N823="negativo",INDEX($AD$3:$AG$51,MATCH(1,($B823=$AD$3:$AD$51)*($J823=$AE$3:$AE$51),0),3),IF(N823="positivo",INDEX($AD$55:$AG$109,MATCH(1,($B823=$AD$55:$AD$109)*($J823=$AE$55:$AE$109),0),3)))</f>
        <v>0</v>
      </c>
      <c r="P823" s="115" t="b">
        <f t="array" ref="P823">IF(N823="negativo",INDEX($AD$3:$AG$51,MATCH(1,($B823=$AD$3:$AD$51)*($J823=$AE$3:$AE$51),0),4),IF(N823="positivo",INDEX($AD$55:$AG$109,MATCH(1,($B823=$AD$55:$AD$109)*($J823=$AE$55:$AE$109),0),4)))</f>
        <v>0</v>
      </c>
      <c r="Q823" s="115" t="str">
        <f>VLOOKUP(M823,Modelo!$A$2:$C$7,2,0)</f>
        <v>Acción Climática y Energía</v>
      </c>
      <c r="R823" s="118">
        <f t="array" ref="R823">INDEX(Modelo!$F$1:$H$37,MATCH(1,(DataBase!Q823=Modelo!$G$1:$G$37)*(DataBase!B823=Modelo!$F$1:$F$37),0),3)</f>
        <v>0.19230769230769232</v>
      </c>
      <c r="S823" s="115">
        <f t="shared" si="26"/>
        <v>0</v>
      </c>
      <c r="T823" s="115">
        <f t="shared" si="27"/>
        <v>0</v>
      </c>
    </row>
    <row r="824" spans="1:20" x14ac:dyDescent="0.3">
      <c r="A824" s="115" t="s">
        <v>337</v>
      </c>
      <c r="B824" s="115" t="s">
        <v>313</v>
      </c>
      <c r="C824" s="115" t="s">
        <v>103</v>
      </c>
      <c r="D824" s="115" t="s">
        <v>86</v>
      </c>
      <c r="E824" s="115" t="s">
        <v>86</v>
      </c>
      <c r="F824" s="115" t="s">
        <v>87</v>
      </c>
      <c r="G824" s="115">
        <v>1879</v>
      </c>
      <c r="H824" s="115" t="s">
        <v>244</v>
      </c>
      <c r="I824" s="115">
        <v>5.8689859999999996</v>
      </c>
      <c r="J824" s="115" t="s">
        <v>26</v>
      </c>
      <c r="K824" s="115" t="str">
        <f>INDEX(DatosProcesados!$A$1:$BF$101,MATCH(DataBase!A824,DatosProcesados!$A$1:$A$101,0),MATCH(DataBase!J824,DatosProcesados!$A$1:$BF$1,0))</f>
        <v>Si</v>
      </c>
      <c r="L824" s="115" t="str">
        <f>INDEX(Modelo!$A$9:$D$89,MATCH(DataBase!$J824,Modelo!$A$9:$A$89,0),MATCH(DataBase!L$1,Modelo!$A$9:$D$9,0))</f>
        <v>Impacto ambiental</v>
      </c>
      <c r="M824" s="115" t="str">
        <f>INDEX(Modelo!$A$9:$D$89,MATCH(DataBase!$J824,Modelo!$A$9:$A$89,0),MATCH(DataBase!M$1,Modelo!$A$9:$D$9,0))</f>
        <v>Pilar 2</v>
      </c>
      <c r="N824" s="115" t="str">
        <f>INDEX(Modelo!$A$9:$D$89,MATCH(DataBase!$J824,Modelo!$A$9:$A$89,0),MATCH(DataBase!N$1,Modelo!$A$9:$D$9,0))</f>
        <v>boolean</v>
      </c>
      <c r="O824" s="115" t="b">
        <f t="array" ref="O824">IF(N824="negativo",INDEX($AD$3:$AG$51,MATCH(1,($B824=$AD$3:$AD$51)*($J824=$AE$3:$AE$51),0),3),IF(N824="positivo",INDEX($AD$55:$AG$109,MATCH(1,($B824=$AD$55:$AD$109)*($J824=$AE$55:$AE$109),0),3)))</f>
        <v>0</v>
      </c>
      <c r="P824" s="115" t="b">
        <f t="array" ref="P824">IF(N824="negativo",INDEX($AD$3:$AG$51,MATCH(1,($B824=$AD$3:$AD$51)*($J824=$AE$3:$AE$51),0),4),IF(N824="positivo",INDEX($AD$55:$AG$109,MATCH(1,($B824=$AD$55:$AD$109)*($J824=$AE$55:$AE$109),0),4)))</f>
        <v>0</v>
      </c>
      <c r="Q824" s="115" t="str">
        <f>VLOOKUP(M824,Modelo!$A$2:$C$7,2,0)</f>
        <v>Acción Climática y Energía</v>
      </c>
      <c r="R824" s="118">
        <f t="array" ref="R824">INDEX(Modelo!$F$1:$H$37,MATCH(1,(DataBase!Q824=Modelo!$G$1:$G$37)*(DataBase!B824=Modelo!$F$1:$F$37),0),3)</f>
        <v>0.17647058823529413</v>
      </c>
      <c r="S824" s="115">
        <f t="shared" si="26"/>
        <v>100</v>
      </c>
      <c r="T824" s="115">
        <f t="shared" si="27"/>
        <v>17.647058823529413</v>
      </c>
    </row>
    <row r="825" spans="1:20" x14ac:dyDescent="0.3">
      <c r="A825" s="115" t="s">
        <v>373</v>
      </c>
      <c r="B825" s="115" t="s">
        <v>313</v>
      </c>
      <c r="C825" s="115" t="s">
        <v>103</v>
      </c>
      <c r="D825" s="115" t="s">
        <v>87</v>
      </c>
      <c r="E825" s="115" t="s">
        <v>86</v>
      </c>
      <c r="F825" s="115" t="s">
        <v>86</v>
      </c>
      <c r="G825" s="115">
        <v>1997</v>
      </c>
      <c r="H825" s="115" t="s">
        <v>125</v>
      </c>
      <c r="I825" s="115">
        <v>1.9766409730000001</v>
      </c>
      <c r="J825" s="115" t="s">
        <v>26</v>
      </c>
      <c r="K825" s="115">
        <f>INDEX(DatosProcesados!$A$1:$BF$101,MATCH(DataBase!A825,DatosProcesados!$A$1:$A$101,0),MATCH(DataBase!J825,DatosProcesados!$A$1:$BF$1,0))</f>
        <v>0</v>
      </c>
      <c r="L825" s="115" t="str">
        <f>INDEX(Modelo!$A$9:$D$89,MATCH(DataBase!$J825,Modelo!$A$9:$A$89,0),MATCH(DataBase!L$1,Modelo!$A$9:$D$9,0))</f>
        <v>Impacto ambiental</v>
      </c>
      <c r="M825" s="115" t="str">
        <f>INDEX(Modelo!$A$9:$D$89,MATCH(DataBase!$J825,Modelo!$A$9:$A$89,0),MATCH(DataBase!M$1,Modelo!$A$9:$D$9,0))</f>
        <v>Pilar 2</v>
      </c>
      <c r="N825" s="115" t="str">
        <f>INDEX(Modelo!$A$9:$D$89,MATCH(DataBase!$J825,Modelo!$A$9:$A$89,0),MATCH(DataBase!N$1,Modelo!$A$9:$D$9,0))</f>
        <v>boolean</v>
      </c>
      <c r="O825" s="115" t="b">
        <f t="array" ref="O825">IF(N825="negativo",INDEX($AD$3:$AG$51,MATCH(1,($B825=$AD$3:$AD$51)*($J825=$AE$3:$AE$51),0),3),IF(N825="positivo",INDEX($AD$55:$AG$109,MATCH(1,($B825=$AD$55:$AD$109)*($J825=$AE$55:$AE$109),0),3)))</f>
        <v>0</v>
      </c>
      <c r="P825" s="115" t="b">
        <f t="array" ref="P825">IF(N825="negativo",INDEX($AD$3:$AG$51,MATCH(1,($B825=$AD$3:$AD$51)*($J825=$AE$3:$AE$51),0),4),IF(N825="positivo",INDEX($AD$55:$AG$109,MATCH(1,($B825=$AD$55:$AD$109)*($J825=$AE$55:$AE$109),0),4)))</f>
        <v>0</v>
      </c>
      <c r="Q825" s="115" t="str">
        <f>VLOOKUP(M825,Modelo!$A$2:$C$7,2,0)</f>
        <v>Acción Climática y Energía</v>
      </c>
      <c r="R825" s="118">
        <f t="array" ref="R825">INDEX(Modelo!$F$1:$H$37,MATCH(1,(DataBase!Q825=Modelo!$G$1:$G$37)*(DataBase!B825=Modelo!$F$1:$F$37),0),3)</f>
        <v>0.17647058823529413</v>
      </c>
      <c r="S825" s="115">
        <f t="shared" si="26"/>
        <v>0</v>
      </c>
      <c r="T825" s="115">
        <f t="shared" si="27"/>
        <v>0</v>
      </c>
    </row>
    <row r="826" spans="1:20" x14ac:dyDescent="0.3">
      <c r="A826" s="115" t="s">
        <v>102</v>
      </c>
      <c r="B826" s="115" t="s">
        <v>84</v>
      </c>
      <c r="C826" s="115" t="s">
        <v>103</v>
      </c>
      <c r="D826" s="115" t="s">
        <v>86</v>
      </c>
      <c r="E826" s="115" t="s">
        <v>86</v>
      </c>
      <c r="F826" s="115" t="s">
        <v>87</v>
      </c>
      <c r="G826" s="115">
        <v>2003</v>
      </c>
      <c r="H826" s="115" t="s">
        <v>104</v>
      </c>
      <c r="I826" s="115">
        <v>15.602099798999999</v>
      </c>
      <c r="J826" s="115" t="s">
        <v>26</v>
      </c>
      <c r="K826" s="115" t="str">
        <f>INDEX(DatosProcesados!$A$1:$BF$101,MATCH(DataBase!A826,DatosProcesados!$A$1:$A$101,0),MATCH(DataBase!J826,DatosProcesados!$A$1:$BF$1,0))</f>
        <v>Si</v>
      </c>
      <c r="L826" s="115" t="str">
        <f>INDEX(Modelo!$A$9:$D$89,MATCH(DataBase!$J826,Modelo!$A$9:$A$89,0),MATCH(DataBase!L$1,Modelo!$A$9:$D$9,0))</f>
        <v>Impacto ambiental</v>
      </c>
      <c r="M826" s="115" t="str">
        <f>INDEX(Modelo!$A$9:$D$89,MATCH(DataBase!$J826,Modelo!$A$9:$A$89,0),MATCH(DataBase!M$1,Modelo!$A$9:$D$9,0))</f>
        <v>Pilar 2</v>
      </c>
      <c r="N826" s="115" t="str">
        <f>INDEX(Modelo!$A$9:$D$89,MATCH(DataBase!$J826,Modelo!$A$9:$A$89,0),MATCH(DataBase!N$1,Modelo!$A$9:$D$9,0))</f>
        <v>boolean</v>
      </c>
      <c r="O826" s="115" t="b">
        <f t="array" ref="O826">IF(N826="negativo",INDEX($AD$3:$AG$51,MATCH(1,($B826=$AD$3:$AD$51)*($J826=$AE$3:$AE$51),0),3),IF(N826="positivo",INDEX($AD$55:$AG$109,MATCH(1,($B826=$AD$55:$AD$109)*($J826=$AE$55:$AE$109),0),3)))</f>
        <v>0</v>
      </c>
      <c r="P826" s="115" t="b">
        <f t="array" ref="P826">IF(N826="negativo",INDEX($AD$3:$AG$51,MATCH(1,($B826=$AD$3:$AD$51)*($J826=$AE$3:$AE$51),0),4),IF(N826="positivo",INDEX($AD$55:$AG$109,MATCH(1,($B826=$AD$55:$AD$109)*($J826=$AE$55:$AE$109),0),4)))</f>
        <v>0</v>
      </c>
      <c r="Q826" s="115" t="str">
        <f>VLOOKUP(M826,Modelo!$A$2:$C$7,2,0)</f>
        <v>Acción Climática y Energía</v>
      </c>
      <c r="R826" s="118">
        <f t="array" ref="R826">INDEX(Modelo!$F$1:$H$37,MATCH(1,(DataBase!Q826=Modelo!$G$1:$G$37)*(DataBase!B826=Modelo!$F$1:$F$37),0),3)</f>
        <v>0.11764705882352941</v>
      </c>
      <c r="S826" s="115">
        <f t="shared" si="26"/>
        <v>100</v>
      </c>
      <c r="T826" s="115">
        <f t="shared" si="27"/>
        <v>11.76470588235294</v>
      </c>
    </row>
    <row r="827" spans="1:20" x14ac:dyDescent="0.3">
      <c r="A827" s="115" t="s">
        <v>228</v>
      </c>
      <c r="B827" s="115" t="s">
        <v>216</v>
      </c>
      <c r="C827" s="115" t="s">
        <v>97</v>
      </c>
      <c r="D827" s="115" t="s">
        <v>86</v>
      </c>
      <c r="E827" s="115" t="s">
        <v>87</v>
      </c>
      <c r="F827" s="115" t="s">
        <v>87</v>
      </c>
      <c r="G827" s="115">
        <v>1991</v>
      </c>
      <c r="H827" s="115" t="s">
        <v>229</v>
      </c>
      <c r="I827" s="115">
        <v>5.1614047279999999</v>
      </c>
      <c r="J827" s="115" t="s">
        <v>26</v>
      </c>
      <c r="K827" s="115" t="str">
        <f>INDEX(DatosProcesados!$A$1:$BF$101,MATCH(DataBase!A827,DatosProcesados!$A$1:$A$101,0),MATCH(DataBase!J827,DatosProcesados!$A$1:$BF$1,0))</f>
        <v>Si</v>
      </c>
      <c r="L827" s="115" t="str">
        <f>INDEX(Modelo!$A$9:$D$89,MATCH(DataBase!$J827,Modelo!$A$9:$A$89,0),MATCH(DataBase!L$1,Modelo!$A$9:$D$9,0))</f>
        <v>Impacto ambiental</v>
      </c>
      <c r="M827" s="115" t="str">
        <f>INDEX(Modelo!$A$9:$D$89,MATCH(DataBase!$J827,Modelo!$A$9:$A$89,0),MATCH(DataBase!M$1,Modelo!$A$9:$D$9,0))</f>
        <v>Pilar 2</v>
      </c>
      <c r="N827" s="115" t="str">
        <f>INDEX(Modelo!$A$9:$D$89,MATCH(DataBase!$J827,Modelo!$A$9:$A$89,0),MATCH(DataBase!N$1,Modelo!$A$9:$D$9,0))</f>
        <v>boolean</v>
      </c>
      <c r="O827" s="115" t="b">
        <f t="array" ref="O827">IF(N827="negativo",INDEX($AD$3:$AG$51,MATCH(1,($B827=$AD$3:$AD$51)*($J827=$AE$3:$AE$51),0),3),IF(N827="positivo",INDEX($AD$55:$AG$109,MATCH(1,($B827=$AD$55:$AD$109)*($J827=$AE$55:$AE$109),0),3)))</f>
        <v>0</v>
      </c>
      <c r="P827" s="115" t="b">
        <f t="array" ref="P827">IF(N827="negativo",INDEX($AD$3:$AG$51,MATCH(1,($B827=$AD$3:$AD$51)*($J827=$AE$3:$AE$51),0),4),IF(N827="positivo",INDEX($AD$55:$AG$109,MATCH(1,($B827=$AD$55:$AD$109)*($J827=$AE$55:$AE$109),0),4)))</f>
        <v>0</v>
      </c>
      <c r="Q827" s="115" t="str">
        <f>VLOOKUP(M827,Modelo!$A$2:$C$7,2,0)</f>
        <v>Acción Climática y Energía</v>
      </c>
      <c r="R827" s="118">
        <f t="array" ref="R827">INDEX(Modelo!$F$1:$H$37,MATCH(1,(DataBase!Q827=Modelo!$G$1:$G$37)*(DataBase!B827=Modelo!$F$1:$F$37),0),3)</f>
        <v>0.21052631578947367</v>
      </c>
      <c r="S827" s="115">
        <f t="shared" si="26"/>
        <v>100</v>
      </c>
      <c r="T827" s="115">
        <f t="shared" si="27"/>
        <v>21.052631578947366</v>
      </c>
    </row>
    <row r="828" spans="1:20" x14ac:dyDescent="0.3">
      <c r="A828" s="115" t="s">
        <v>261</v>
      </c>
      <c r="B828" s="115" t="s">
        <v>216</v>
      </c>
      <c r="C828" s="115" t="s">
        <v>103</v>
      </c>
      <c r="D828" s="115" t="s">
        <v>86</v>
      </c>
      <c r="E828" s="115" t="s">
        <v>87</v>
      </c>
      <c r="F828" s="115" t="s">
        <v>87</v>
      </c>
      <c r="G828" s="115">
        <v>1806</v>
      </c>
      <c r="H828" s="115" t="s">
        <v>244</v>
      </c>
      <c r="I828" s="115">
        <v>2.382092359</v>
      </c>
      <c r="J828" s="115" t="s">
        <v>26</v>
      </c>
      <c r="K828" s="115" t="str">
        <f>INDEX(DatosProcesados!$A$1:$BF$101,MATCH(DataBase!A828,DatosProcesados!$A$1:$A$101,0),MATCH(DataBase!J828,DatosProcesados!$A$1:$BF$1,0))</f>
        <v>No</v>
      </c>
      <c r="L828" s="115" t="str">
        <f>INDEX(Modelo!$A$9:$D$89,MATCH(DataBase!$J828,Modelo!$A$9:$A$89,0),MATCH(DataBase!L$1,Modelo!$A$9:$D$9,0))</f>
        <v>Impacto ambiental</v>
      </c>
      <c r="M828" s="115" t="str">
        <f>INDEX(Modelo!$A$9:$D$89,MATCH(DataBase!$J828,Modelo!$A$9:$A$89,0),MATCH(DataBase!M$1,Modelo!$A$9:$D$9,0))</f>
        <v>Pilar 2</v>
      </c>
      <c r="N828" s="115" t="str">
        <f>INDEX(Modelo!$A$9:$D$89,MATCH(DataBase!$J828,Modelo!$A$9:$A$89,0),MATCH(DataBase!N$1,Modelo!$A$9:$D$9,0))</f>
        <v>boolean</v>
      </c>
      <c r="O828" s="115" t="b">
        <f t="array" ref="O828">IF(N828="negativo",INDEX($AD$3:$AG$51,MATCH(1,($B828=$AD$3:$AD$51)*($J828=$AE$3:$AE$51),0),3),IF(N828="positivo",INDEX($AD$55:$AG$109,MATCH(1,($B828=$AD$55:$AD$109)*($J828=$AE$55:$AE$109),0),3)))</f>
        <v>0</v>
      </c>
      <c r="P828" s="115" t="b">
        <f t="array" ref="P828">IF(N828="negativo",INDEX($AD$3:$AG$51,MATCH(1,($B828=$AD$3:$AD$51)*($J828=$AE$3:$AE$51),0),4),IF(N828="positivo",INDEX($AD$55:$AG$109,MATCH(1,($B828=$AD$55:$AD$109)*($J828=$AE$55:$AE$109),0),4)))</f>
        <v>0</v>
      </c>
      <c r="Q828" s="115" t="str">
        <f>VLOOKUP(M828,Modelo!$A$2:$C$7,2,0)</f>
        <v>Acción Climática y Energía</v>
      </c>
      <c r="R828" s="118">
        <f t="array" ref="R828">INDEX(Modelo!$F$1:$H$37,MATCH(1,(DataBase!Q828=Modelo!$G$1:$G$37)*(DataBase!B828=Modelo!$F$1:$F$37),0),3)</f>
        <v>0.21052631578947367</v>
      </c>
      <c r="S828" s="115">
        <f t="shared" si="26"/>
        <v>0</v>
      </c>
      <c r="T828" s="115">
        <f t="shared" si="27"/>
        <v>0</v>
      </c>
    </row>
    <row r="829" spans="1:20" x14ac:dyDescent="0.3">
      <c r="A829" s="115" t="s">
        <v>269</v>
      </c>
      <c r="B829" s="115" t="s">
        <v>216</v>
      </c>
      <c r="C829" s="115" t="s">
        <v>103</v>
      </c>
      <c r="D829" s="115" t="s">
        <v>87</v>
      </c>
      <c r="E829" s="115" t="s">
        <v>87</v>
      </c>
      <c r="F829" s="115" t="s">
        <v>87</v>
      </c>
      <c r="G829" s="115">
        <v>1932</v>
      </c>
      <c r="H829" s="115" t="s">
        <v>125</v>
      </c>
      <c r="I829" s="115">
        <v>2.1928266769999998</v>
      </c>
      <c r="J829" s="115" t="s">
        <v>26</v>
      </c>
      <c r="K829" s="115" t="str">
        <f>INDEX(DatosProcesados!$A$1:$BF$101,MATCH(DataBase!A829,DatosProcesados!$A$1:$A$101,0),MATCH(DataBase!J829,DatosProcesados!$A$1:$BF$1,0))</f>
        <v>Si</v>
      </c>
      <c r="L829" s="115" t="str">
        <f>INDEX(Modelo!$A$9:$D$89,MATCH(DataBase!$J829,Modelo!$A$9:$A$89,0),MATCH(DataBase!L$1,Modelo!$A$9:$D$9,0))</f>
        <v>Impacto ambiental</v>
      </c>
      <c r="M829" s="115" t="str">
        <f>INDEX(Modelo!$A$9:$D$89,MATCH(DataBase!$J829,Modelo!$A$9:$A$89,0),MATCH(DataBase!M$1,Modelo!$A$9:$D$9,0))</f>
        <v>Pilar 2</v>
      </c>
      <c r="N829" s="115" t="str">
        <f>INDEX(Modelo!$A$9:$D$89,MATCH(DataBase!$J829,Modelo!$A$9:$A$89,0),MATCH(DataBase!N$1,Modelo!$A$9:$D$9,0))</f>
        <v>boolean</v>
      </c>
      <c r="O829" s="115" t="b">
        <f t="array" ref="O829">IF(N829="negativo",INDEX($AD$3:$AG$51,MATCH(1,($B829=$AD$3:$AD$51)*($J829=$AE$3:$AE$51),0),3),IF(N829="positivo",INDEX($AD$55:$AG$109,MATCH(1,($B829=$AD$55:$AD$109)*($J829=$AE$55:$AE$109),0),3)))</f>
        <v>0</v>
      </c>
      <c r="P829" s="115" t="b">
        <f t="array" ref="P829">IF(N829="negativo",INDEX($AD$3:$AG$51,MATCH(1,($B829=$AD$3:$AD$51)*($J829=$AE$3:$AE$51),0),4),IF(N829="positivo",INDEX($AD$55:$AG$109,MATCH(1,($B829=$AD$55:$AD$109)*($J829=$AE$55:$AE$109),0),4)))</f>
        <v>0</v>
      </c>
      <c r="Q829" s="115" t="str">
        <f>VLOOKUP(M829,Modelo!$A$2:$C$7,2,0)</f>
        <v>Acción Climática y Energía</v>
      </c>
      <c r="R829" s="118">
        <f t="array" ref="R829">INDEX(Modelo!$F$1:$H$37,MATCH(1,(DataBase!Q829=Modelo!$G$1:$G$37)*(DataBase!B829=Modelo!$F$1:$F$37),0),3)</f>
        <v>0.21052631578947367</v>
      </c>
      <c r="S829" s="115">
        <f t="shared" si="26"/>
        <v>100</v>
      </c>
      <c r="T829" s="115">
        <f t="shared" si="27"/>
        <v>21.052631578947366</v>
      </c>
    </row>
    <row r="830" spans="1:20" x14ac:dyDescent="0.3">
      <c r="A830" s="115" t="s">
        <v>285</v>
      </c>
      <c r="B830" s="115" t="s">
        <v>216</v>
      </c>
      <c r="C830" s="115" t="s">
        <v>103</v>
      </c>
      <c r="D830" s="115" t="s">
        <v>86</v>
      </c>
      <c r="E830" s="115" t="s">
        <v>86</v>
      </c>
      <c r="F830" s="115" t="s">
        <v>86</v>
      </c>
      <c r="G830" s="115">
        <v>1920</v>
      </c>
      <c r="H830" s="115" t="s">
        <v>125</v>
      </c>
      <c r="I830" s="115">
        <v>1.9433909700000001</v>
      </c>
      <c r="J830" s="115" t="s">
        <v>26</v>
      </c>
      <c r="K830" s="115" t="str">
        <f>INDEX(DatosProcesados!$A$1:$BF$101,MATCH(DataBase!A830,DatosProcesados!$A$1:$A$101,0),MATCH(DataBase!J830,DatosProcesados!$A$1:$BF$1,0))</f>
        <v>Si</v>
      </c>
      <c r="L830" s="115" t="str">
        <f>INDEX(Modelo!$A$9:$D$89,MATCH(DataBase!$J830,Modelo!$A$9:$A$89,0),MATCH(DataBase!L$1,Modelo!$A$9:$D$9,0))</f>
        <v>Impacto ambiental</v>
      </c>
      <c r="M830" s="115" t="str">
        <f>INDEX(Modelo!$A$9:$D$89,MATCH(DataBase!$J830,Modelo!$A$9:$A$89,0),MATCH(DataBase!M$1,Modelo!$A$9:$D$9,0))</f>
        <v>Pilar 2</v>
      </c>
      <c r="N830" s="115" t="str">
        <f>INDEX(Modelo!$A$9:$D$89,MATCH(DataBase!$J830,Modelo!$A$9:$A$89,0),MATCH(DataBase!N$1,Modelo!$A$9:$D$9,0))</f>
        <v>boolean</v>
      </c>
      <c r="O830" s="115" t="b">
        <f t="array" ref="O830">IF(N830="negativo",INDEX($AD$3:$AG$51,MATCH(1,($B830=$AD$3:$AD$51)*($J830=$AE$3:$AE$51),0),3),IF(N830="positivo",INDEX($AD$55:$AG$109,MATCH(1,($B830=$AD$55:$AD$109)*($J830=$AE$55:$AE$109),0),3)))</f>
        <v>0</v>
      </c>
      <c r="P830" s="115" t="b">
        <f t="array" ref="P830">IF(N830="negativo",INDEX($AD$3:$AG$51,MATCH(1,($B830=$AD$3:$AD$51)*($J830=$AE$3:$AE$51),0),4),IF(N830="positivo",INDEX($AD$55:$AG$109,MATCH(1,($B830=$AD$55:$AD$109)*($J830=$AE$55:$AE$109),0),4)))</f>
        <v>0</v>
      </c>
      <c r="Q830" s="115" t="str">
        <f>VLOOKUP(M830,Modelo!$A$2:$C$7,2,0)</f>
        <v>Acción Climática y Energía</v>
      </c>
      <c r="R830" s="118">
        <f t="array" ref="R830">INDEX(Modelo!$F$1:$H$37,MATCH(1,(DataBase!Q830=Modelo!$G$1:$G$37)*(DataBase!B830=Modelo!$F$1:$F$37),0),3)</f>
        <v>0.21052631578947367</v>
      </c>
      <c r="S830" s="115">
        <f t="shared" si="26"/>
        <v>100</v>
      </c>
      <c r="T830" s="115">
        <f t="shared" si="27"/>
        <v>21.052631578947366</v>
      </c>
    </row>
    <row r="831" spans="1:20" x14ac:dyDescent="0.3">
      <c r="A831" s="115" t="s">
        <v>395</v>
      </c>
      <c r="B831" s="115" t="s">
        <v>379</v>
      </c>
      <c r="C831" s="115" t="s">
        <v>103</v>
      </c>
      <c r="D831" s="115" t="s">
        <v>86</v>
      </c>
      <c r="E831" s="115" t="s">
        <v>86</v>
      </c>
      <c r="F831" s="115" t="s">
        <v>86</v>
      </c>
      <c r="G831" s="115">
        <v>2015</v>
      </c>
      <c r="H831" s="115" t="s">
        <v>125</v>
      </c>
      <c r="I831" s="115">
        <v>0.76762142099999997</v>
      </c>
      <c r="J831" s="115" t="s">
        <v>26</v>
      </c>
      <c r="K831" s="115" t="str">
        <f>INDEX(DatosProcesados!$A$1:$BF$101,MATCH(DataBase!A831,DatosProcesados!$A$1:$A$101,0),MATCH(DataBase!J831,DatosProcesados!$A$1:$BF$1,0))</f>
        <v>Si</v>
      </c>
      <c r="L831" s="115" t="str">
        <f>INDEX(Modelo!$A$9:$D$89,MATCH(DataBase!$J831,Modelo!$A$9:$A$89,0),MATCH(DataBase!L$1,Modelo!$A$9:$D$9,0))</f>
        <v>Impacto ambiental</v>
      </c>
      <c r="M831" s="115" t="str">
        <f>INDEX(Modelo!$A$9:$D$89,MATCH(DataBase!$J831,Modelo!$A$9:$A$89,0),MATCH(DataBase!M$1,Modelo!$A$9:$D$9,0))</f>
        <v>Pilar 2</v>
      </c>
      <c r="N831" s="115" t="str">
        <f>INDEX(Modelo!$A$9:$D$89,MATCH(DataBase!$J831,Modelo!$A$9:$A$89,0),MATCH(DataBase!N$1,Modelo!$A$9:$D$9,0))</f>
        <v>boolean</v>
      </c>
      <c r="O831" s="115" t="b">
        <f t="array" ref="O831">IF(N831="negativo",INDEX($AD$3:$AG$51,MATCH(1,($B831=$AD$3:$AD$51)*($J831=$AE$3:$AE$51),0),3),IF(N831="positivo",INDEX($AD$55:$AG$109,MATCH(1,($B831=$AD$55:$AD$109)*($J831=$AE$55:$AE$109),0),3)))</f>
        <v>0</v>
      </c>
      <c r="P831" s="115" t="b">
        <f t="array" ref="P831">IF(N831="negativo",INDEX($AD$3:$AG$51,MATCH(1,($B831=$AD$3:$AD$51)*($J831=$AE$3:$AE$51),0),4),IF(N831="positivo",INDEX($AD$55:$AG$109,MATCH(1,($B831=$AD$55:$AD$109)*($J831=$AE$55:$AE$109),0),4)))</f>
        <v>0</v>
      </c>
      <c r="Q831" s="115" t="str">
        <f>VLOOKUP(M831,Modelo!$A$2:$C$7,2,0)</f>
        <v>Acción Climática y Energía</v>
      </c>
      <c r="R831" s="118">
        <f t="array" ref="R831">INDEX(Modelo!$F$1:$H$37,MATCH(1,(DataBase!Q831=Modelo!$G$1:$G$37)*(DataBase!B831=Modelo!$F$1:$F$37),0),3)</f>
        <v>0.14285714285714285</v>
      </c>
      <c r="S831" s="115">
        <f t="shared" si="26"/>
        <v>100</v>
      </c>
      <c r="T831" s="115">
        <f t="shared" si="27"/>
        <v>14.285714285714285</v>
      </c>
    </row>
    <row r="832" spans="1:20" x14ac:dyDescent="0.3">
      <c r="A832" s="115" t="s">
        <v>402</v>
      </c>
      <c r="B832" s="115" t="s">
        <v>379</v>
      </c>
      <c r="C832" s="115" t="s">
        <v>103</v>
      </c>
      <c r="D832" s="115" t="s">
        <v>86</v>
      </c>
      <c r="E832" s="115" t="s">
        <v>87</v>
      </c>
      <c r="F832" s="115" t="s">
        <v>87</v>
      </c>
      <c r="G832" s="115">
        <v>1961</v>
      </c>
      <c r="H832" s="115" t="s">
        <v>125</v>
      </c>
      <c r="I832" s="115">
        <v>0.498844856</v>
      </c>
      <c r="J832" s="115" t="s">
        <v>26</v>
      </c>
      <c r="K832" s="115" t="str">
        <f>INDEX(DatosProcesados!$A$1:$BF$101,MATCH(DataBase!A832,DatosProcesados!$A$1:$A$101,0),MATCH(DataBase!J832,DatosProcesados!$A$1:$BF$1,0))</f>
        <v>Si</v>
      </c>
      <c r="L832" s="115" t="str">
        <f>INDEX(Modelo!$A$9:$D$89,MATCH(DataBase!$J832,Modelo!$A$9:$A$89,0),MATCH(DataBase!L$1,Modelo!$A$9:$D$9,0))</f>
        <v>Impacto ambiental</v>
      </c>
      <c r="M832" s="115" t="str">
        <f>INDEX(Modelo!$A$9:$D$89,MATCH(DataBase!$J832,Modelo!$A$9:$A$89,0),MATCH(DataBase!M$1,Modelo!$A$9:$D$9,0))</f>
        <v>Pilar 2</v>
      </c>
      <c r="N832" s="115" t="str">
        <f>INDEX(Modelo!$A$9:$D$89,MATCH(DataBase!$J832,Modelo!$A$9:$A$89,0),MATCH(DataBase!N$1,Modelo!$A$9:$D$9,0))</f>
        <v>boolean</v>
      </c>
      <c r="O832" s="115" t="b">
        <f t="array" ref="O832">IF(N832="negativo",INDEX($AD$3:$AG$51,MATCH(1,($B832=$AD$3:$AD$51)*($J832=$AE$3:$AE$51),0),3),IF(N832="positivo",INDEX($AD$55:$AG$109,MATCH(1,($B832=$AD$55:$AD$109)*($J832=$AE$55:$AE$109),0),3)))</f>
        <v>0</v>
      </c>
      <c r="P832" s="115" t="b">
        <f t="array" ref="P832">IF(N832="negativo",INDEX($AD$3:$AG$51,MATCH(1,($B832=$AD$3:$AD$51)*($J832=$AE$3:$AE$51),0),4),IF(N832="positivo",INDEX($AD$55:$AG$109,MATCH(1,($B832=$AD$55:$AD$109)*($J832=$AE$55:$AE$109),0),4)))</f>
        <v>0</v>
      </c>
      <c r="Q832" s="115" t="str">
        <f>VLOOKUP(M832,Modelo!$A$2:$C$7,2,0)</f>
        <v>Acción Climática y Energía</v>
      </c>
      <c r="R832" s="118">
        <f t="array" ref="R832">INDEX(Modelo!$F$1:$H$37,MATCH(1,(DataBase!Q832=Modelo!$G$1:$G$37)*(DataBase!B832=Modelo!$F$1:$F$37),0),3)</f>
        <v>0.14285714285714285</v>
      </c>
      <c r="S832" s="115">
        <f t="shared" si="26"/>
        <v>100</v>
      </c>
      <c r="T832" s="115">
        <f t="shared" si="27"/>
        <v>14.285714285714285</v>
      </c>
    </row>
    <row r="833" spans="1:20" x14ac:dyDescent="0.3">
      <c r="A833" s="115" t="s">
        <v>389</v>
      </c>
      <c r="B833" s="115" t="s">
        <v>379</v>
      </c>
      <c r="C833" s="115" t="s">
        <v>103</v>
      </c>
      <c r="D833" s="115" t="s">
        <v>86</v>
      </c>
      <c r="E833" s="115" t="s">
        <v>87</v>
      </c>
      <c r="F833" s="115" t="s">
        <v>87</v>
      </c>
      <c r="G833" s="115">
        <v>1979</v>
      </c>
      <c r="H833" s="115" t="s">
        <v>125</v>
      </c>
      <c r="I833" s="115">
        <v>1.189537155</v>
      </c>
      <c r="J833" s="115" t="s">
        <v>26</v>
      </c>
      <c r="K833" s="115" t="str">
        <f>INDEX(DatosProcesados!$A$1:$BF$101,MATCH(DataBase!A833,DatosProcesados!$A$1:$A$101,0),MATCH(DataBase!J833,DatosProcesados!$A$1:$BF$1,0))</f>
        <v>No</v>
      </c>
      <c r="L833" s="115" t="str">
        <f>INDEX(Modelo!$A$9:$D$89,MATCH(DataBase!$J833,Modelo!$A$9:$A$89,0),MATCH(DataBase!L$1,Modelo!$A$9:$D$9,0))</f>
        <v>Impacto ambiental</v>
      </c>
      <c r="M833" s="115" t="str">
        <f>INDEX(Modelo!$A$9:$D$89,MATCH(DataBase!$J833,Modelo!$A$9:$A$89,0),MATCH(DataBase!M$1,Modelo!$A$9:$D$9,0))</f>
        <v>Pilar 2</v>
      </c>
      <c r="N833" s="115" t="str">
        <f>INDEX(Modelo!$A$9:$D$89,MATCH(DataBase!$J833,Modelo!$A$9:$A$89,0),MATCH(DataBase!N$1,Modelo!$A$9:$D$9,0))</f>
        <v>boolean</v>
      </c>
      <c r="O833" s="115" t="b">
        <f t="array" ref="O833">IF(N833="negativo",INDEX($AD$3:$AG$51,MATCH(1,($B833=$AD$3:$AD$51)*($J833=$AE$3:$AE$51),0),3),IF(N833="positivo",INDEX($AD$55:$AG$109,MATCH(1,($B833=$AD$55:$AD$109)*($J833=$AE$55:$AE$109),0),3)))</f>
        <v>0</v>
      </c>
      <c r="P833" s="115" t="b">
        <f t="array" ref="P833">IF(N833="negativo",INDEX($AD$3:$AG$51,MATCH(1,($B833=$AD$3:$AD$51)*($J833=$AE$3:$AE$51),0),4),IF(N833="positivo",INDEX($AD$55:$AG$109,MATCH(1,($B833=$AD$55:$AD$109)*($J833=$AE$55:$AE$109),0),4)))</f>
        <v>0</v>
      </c>
      <c r="Q833" s="115" t="str">
        <f>VLOOKUP(M833,Modelo!$A$2:$C$7,2,0)</f>
        <v>Acción Climática y Energía</v>
      </c>
      <c r="R833" s="118">
        <f t="array" ref="R833">INDEX(Modelo!$F$1:$H$37,MATCH(1,(DataBase!Q833=Modelo!$G$1:$G$37)*(DataBase!B833=Modelo!$F$1:$F$37),0),3)</f>
        <v>0.14285714285714285</v>
      </c>
      <c r="S833" s="115">
        <f t="shared" si="26"/>
        <v>0</v>
      </c>
      <c r="T833" s="115">
        <f t="shared" si="27"/>
        <v>0</v>
      </c>
    </row>
    <row r="834" spans="1:20" x14ac:dyDescent="0.3">
      <c r="A834" s="115" t="s">
        <v>387</v>
      </c>
      <c r="B834" s="115" t="s">
        <v>379</v>
      </c>
      <c r="C834" s="115" t="s">
        <v>103</v>
      </c>
      <c r="D834" s="115" t="s">
        <v>87</v>
      </c>
      <c r="E834" s="115" t="s">
        <v>86</v>
      </c>
      <c r="F834" s="115" t="s">
        <v>86</v>
      </c>
      <c r="G834" s="115">
        <v>2008</v>
      </c>
      <c r="H834" s="115" t="s">
        <v>125</v>
      </c>
      <c r="I834" s="115">
        <v>1.3132825420000001</v>
      </c>
      <c r="J834" s="115" t="s">
        <v>26</v>
      </c>
      <c r="K834" s="115" t="str">
        <f>INDEX(DatosProcesados!$A$1:$BF$101,MATCH(DataBase!A834,DatosProcesados!$A$1:$A$101,0),MATCH(DataBase!J834,DatosProcesados!$A$1:$BF$1,0))</f>
        <v>No</v>
      </c>
      <c r="L834" s="115" t="str">
        <f>INDEX(Modelo!$A$9:$D$89,MATCH(DataBase!$J834,Modelo!$A$9:$A$89,0),MATCH(DataBase!L$1,Modelo!$A$9:$D$9,0))</f>
        <v>Impacto ambiental</v>
      </c>
      <c r="M834" s="115" t="str">
        <f>INDEX(Modelo!$A$9:$D$89,MATCH(DataBase!$J834,Modelo!$A$9:$A$89,0),MATCH(DataBase!M$1,Modelo!$A$9:$D$9,0))</f>
        <v>Pilar 2</v>
      </c>
      <c r="N834" s="115" t="str">
        <f>INDEX(Modelo!$A$9:$D$89,MATCH(DataBase!$J834,Modelo!$A$9:$A$89,0),MATCH(DataBase!N$1,Modelo!$A$9:$D$9,0))</f>
        <v>boolean</v>
      </c>
      <c r="O834" s="115" t="b">
        <f t="array" ref="O834">IF(N834="negativo",INDEX($AD$3:$AG$51,MATCH(1,($B834=$AD$3:$AD$51)*($J834=$AE$3:$AE$51),0),3),IF(N834="positivo",INDEX($AD$55:$AG$109,MATCH(1,($B834=$AD$55:$AD$109)*($J834=$AE$55:$AE$109),0),3)))</f>
        <v>0</v>
      </c>
      <c r="P834" s="115" t="b">
        <f t="array" ref="P834">IF(N834="negativo",INDEX($AD$3:$AG$51,MATCH(1,($B834=$AD$3:$AD$51)*($J834=$AE$3:$AE$51),0),4),IF(N834="positivo",INDEX($AD$55:$AG$109,MATCH(1,($B834=$AD$55:$AD$109)*($J834=$AE$55:$AE$109),0),4)))</f>
        <v>0</v>
      </c>
      <c r="Q834" s="115" t="str">
        <f>VLOOKUP(M834,Modelo!$A$2:$C$7,2,0)</f>
        <v>Acción Climática y Energía</v>
      </c>
      <c r="R834" s="118">
        <f t="array" ref="R834">INDEX(Modelo!$F$1:$H$37,MATCH(1,(DataBase!Q834=Modelo!$G$1:$G$37)*(DataBase!B834=Modelo!$F$1:$F$37),0),3)</f>
        <v>0.14285714285714285</v>
      </c>
      <c r="S834" s="115">
        <f t="shared" si="26"/>
        <v>0</v>
      </c>
      <c r="T834" s="115">
        <f t="shared" si="27"/>
        <v>0</v>
      </c>
    </row>
    <row r="835" spans="1:20" x14ac:dyDescent="0.3">
      <c r="A835" s="115" t="s">
        <v>400</v>
      </c>
      <c r="B835" s="115" t="s">
        <v>379</v>
      </c>
      <c r="C835" s="115" t="s">
        <v>103</v>
      </c>
      <c r="D835" s="115" t="s">
        <v>86</v>
      </c>
      <c r="E835" s="115" t="s">
        <v>86</v>
      </c>
      <c r="F835" s="115" t="s">
        <v>86</v>
      </c>
      <c r="G835" s="115">
        <v>1977</v>
      </c>
      <c r="H835" s="115" t="s">
        <v>125</v>
      </c>
      <c r="I835" s="115">
        <v>0.74612668500000001</v>
      </c>
      <c r="J835" s="115" t="s">
        <v>26</v>
      </c>
      <c r="K835" s="115" t="str">
        <f>INDEX(DatosProcesados!$A$1:$BF$101,MATCH(DataBase!A835,DatosProcesados!$A$1:$A$101,0),MATCH(DataBase!J835,DatosProcesados!$A$1:$BF$1,0))</f>
        <v>No</v>
      </c>
      <c r="L835" s="115" t="str">
        <f>INDEX(Modelo!$A$9:$D$89,MATCH(DataBase!$J835,Modelo!$A$9:$A$89,0),MATCH(DataBase!L$1,Modelo!$A$9:$D$9,0))</f>
        <v>Impacto ambiental</v>
      </c>
      <c r="M835" s="115" t="str">
        <f>INDEX(Modelo!$A$9:$D$89,MATCH(DataBase!$J835,Modelo!$A$9:$A$89,0),MATCH(DataBase!M$1,Modelo!$A$9:$D$9,0))</f>
        <v>Pilar 2</v>
      </c>
      <c r="N835" s="115" t="str">
        <f>INDEX(Modelo!$A$9:$D$89,MATCH(DataBase!$J835,Modelo!$A$9:$A$89,0),MATCH(DataBase!N$1,Modelo!$A$9:$D$9,0))</f>
        <v>boolean</v>
      </c>
      <c r="O835" s="115" t="b">
        <f t="array" ref="O835">IF(N835="negativo",INDEX($AD$3:$AG$51,MATCH(1,($B835=$AD$3:$AD$51)*($J835=$AE$3:$AE$51),0),3),IF(N835="positivo",INDEX($AD$55:$AG$109,MATCH(1,($B835=$AD$55:$AD$109)*($J835=$AE$55:$AE$109),0),3)))</f>
        <v>0</v>
      </c>
      <c r="P835" s="115" t="b">
        <f t="array" ref="P835">IF(N835="negativo",INDEX($AD$3:$AG$51,MATCH(1,($B835=$AD$3:$AD$51)*($J835=$AE$3:$AE$51),0),4),IF(N835="positivo",INDEX($AD$55:$AG$109,MATCH(1,($B835=$AD$55:$AD$109)*($J835=$AE$55:$AE$109),0),4)))</f>
        <v>0</v>
      </c>
      <c r="Q835" s="115" t="str">
        <f>VLOOKUP(M835,Modelo!$A$2:$C$7,2,0)</f>
        <v>Acción Climática y Energía</v>
      </c>
      <c r="R835" s="118">
        <f t="array" ref="R835">INDEX(Modelo!$F$1:$H$37,MATCH(1,(DataBase!Q835=Modelo!$G$1:$G$37)*(DataBase!B835=Modelo!$F$1:$F$37),0),3)</f>
        <v>0.14285714285714285</v>
      </c>
      <c r="S835" s="115">
        <f t="shared" ref="S835:S898" si="28">IFERROR(IF(N835="boolean",IF(K835="Si",100,0),IF(N835="scale",IF(K835=2,100,IF(K835=1,50,0)),IF(N835="positivo",100*((K835-P835)/(O835-P835)),100*(1-((K835-P835)/(O835-P835)))))),0)</f>
        <v>0</v>
      </c>
      <c r="T835" s="115">
        <f t="shared" ref="T835:T898" si="29">S835*R835</f>
        <v>0</v>
      </c>
    </row>
    <row r="836" spans="1:20" x14ac:dyDescent="0.3">
      <c r="A836" s="115" t="s">
        <v>326</v>
      </c>
      <c r="B836" s="115" t="s">
        <v>313</v>
      </c>
      <c r="C836" s="115" t="s">
        <v>103</v>
      </c>
      <c r="D836" s="115" t="s">
        <v>87</v>
      </c>
      <c r="E836" s="115" t="s">
        <v>86</v>
      </c>
      <c r="F836" s="115" t="s">
        <v>86</v>
      </c>
      <c r="G836" s="115">
        <v>1938</v>
      </c>
      <c r="H836" s="115" t="s">
        <v>125</v>
      </c>
      <c r="I836" s="115">
        <v>11.88773162</v>
      </c>
      <c r="J836" s="115" t="s">
        <v>26</v>
      </c>
      <c r="K836" s="115">
        <f>INDEX(DatosProcesados!$A$1:$BF$101,MATCH(DataBase!A836,DatosProcesados!$A$1:$A$101,0),MATCH(DataBase!J836,DatosProcesados!$A$1:$BF$1,0))</f>
        <v>0</v>
      </c>
      <c r="L836" s="115" t="str">
        <f>INDEX(Modelo!$A$9:$D$89,MATCH(DataBase!$J836,Modelo!$A$9:$A$89,0),MATCH(DataBase!L$1,Modelo!$A$9:$D$9,0))</f>
        <v>Impacto ambiental</v>
      </c>
      <c r="M836" s="115" t="str">
        <f>INDEX(Modelo!$A$9:$D$89,MATCH(DataBase!$J836,Modelo!$A$9:$A$89,0),MATCH(DataBase!M$1,Modelo!$A$9:$D$9,0))</f>
        <v>Pilar 2</v>
      </c>
      <c r="N836" s="115" t="str">
        <f>INDEX(Modelo!$A$9:$D$89,MATCH(DataBase!$J836,Modelo!$A$9:$A$89,0),MATCH(DataBase!N$1,Modelo!$A$9:$D$9,0))</f>
        <v>boolean</v>
      </c>
      <c r="O836" s="115" t="b">
        <f t="array" ref="O836">IF(N836="negativo",INDEX($AD$3:$AG$51,MATCH(1,($B836=$AD$3:$AD$51)*($J836=$AE$3:$AE$51),0),3),IF(N836="positivo",INDEX($AD$55:$AG$109,MATCH(1,($B836=$AD$55:$AD$109)*($J836=$AE$55:$AE$109),0),3)))</f>
        <v>0</v>
      </c>
      <c r="P836" s="115" t="b">
        <f t="array" ref="P836">IF(N836="negativo",INDEX($AD$3:$AG$51,MATCH(1,($B836=$AD$3:$AD$51)*($J836=$AE$3:$AE$51),0),4),IF(N836="positivo",INDEX($AD$55:$AG$109,MATCH(1,($B836=$AD$55:$AD$109)*($J836=$AE$55:$AE$109),0),4)))</f>
        <v>0</v>
      </c>
      <c r="Q836" s="115" t="str">
        <f>VLOOKUP(M836,Modelo!$A$2:$C$7,2,0)</f>
        <v>Acción Climática y Energía</v>
      </c>
      <c r="R836" s="118">
        <f t="array" ref="R836">INDEX(Modelo!$F$1:$H$37,MATCH(1,(DataBase!Q836=Modelo!$G$1:$G$37)*(DataBase!B836=Modelo!$F$1:$F$37),0),3)</f>
        <v>0.17647058823529413</v>
      </c>
      <c r="S836" s="115">
        <f t="shared" si="28"/>
        <v>0</v>
      </c>
      <c r="T836" s="115">
        <f t="shared" si="29"/>
        <v>0</v>
      </c>
    </row>
    <row r="837" spans="1:20" x14ac:dyDescent="0.3">
      <c r="A837" s="115" t="s">
        <v>339</v>
      </c>
      <c r="B837" s="115" t="s">
        <v>313</v>
      </c>
      <c r="C837" s="115" t="s">
        <v>103</v>
      </c>
      <c r="D837" s="115" t="s">
        <v>86</v>
      </c>
      <c r="E837" s="115" t="s">
        <v>86</v>
      </c>
      <c r="F837" s="115" t="s">
        <v>87</v>
      </c>
      <c r="G837" s="115">
        <v>1984</v>
      </c>
      <c r="H837" s="115" t="s">
        <v>177</v>
      </c>
      <c r="I837" s="115">
        <v>5.5116464790000004</v>
      </c>
      <c r="J837" s="115" t="s">
        <v>26</v>
      </c>
      <c r="K837" s="115" t="str">
        <f>INDEX(DatosProcesados!$A$1:$BF$101,MATCH(DataBase!A837,DatosProcesados!$A$1:$A$101,0),MATCH(DataBase!J837,DatosProcesados!$A$1:$BF$1,0))</f>
        <v>Si</v>
      </c>
      <c r="L837" s="115" t="str">
        <f>INDEX(Modelo!$A$9:$D$89,MATCH(DataBase!$J837,Modelo!$A$9:$A$89,0),MATCH(DataBase!L$1,Modelo!$A$9:$D$9,0))</f>
        <v>Impacto ambiental</v>
      </c>
      <c r="M837" s="115" t="str">
        <f>INDEX(Modelo!$A$9:$D$89,MATCH(DataBase!$J837,Modelo!$A$9:$A$89,0),MATCH(DataBase!M$1,Modelo!$A$9:$D$9,0))</f>
        <v>Pilar 2</v>
      </c>
      <c r="N837" s="115" t="str">
        <f>INDEX(Modelo!$A$9:$D$89,MATCH(DataBase!$J837,Modelo!$A$9:$A$89,0),MATCH(DataBase!N$1,Modelo!$A$9:$D$9,0))</f>
        <v>boolean</v>
      </c>
      <c r="O837" s="115" t="b">
        <f t="array" ref="O837">IF(N837="negativo",INDEX($AD$3:$AG$51,MATCH(1,($B837=$AD$3:$AD$51)*($J837=$AE$3:$AE$51),0),3),IF(N837="positivo",INDEX($AD$55:$AG$109,MATCH(1,($B837=$AD$55:$AD$109)*($J837=$AE$55:$AE$109),0),3)))</f>
        <v>0</v>
      </c>
      <c r="P837" s="115" t="b">
        <f t="array" ref="P837">IF(N837="negativo",INDEX($AD$3:$AG$51,MATCH(1,($B837=$AD$3:$AD$51)*($J837=$AE$3:$AE$51),0),4),IF(N837="positivo",INDEX($AD$55:$AG$109,MATCH(1,($B837=$AD$55:$AD$109)*($J837=$AE$55:$AE$109),0),4)))</f>
        <v>0</v>
      </c>
      <c r="Q837" s="115" t="str">
        <f>VLOOKUP(M837,Modelo!$A$2:$C$7,2,0)</f>
        <v>Acción Climática y Energía</v>
      </c>
      <c r="R837" s="118">
        <f t="array" ref="R837">INDEX(Modelo!$F$1:$H$37,MATCH(1,(DataBase!Q837=Modelo!$G$1:$G$37)*(DataBase!B837=Modelo!$F$1:$F$37),0),3)</f>
        <v>0.17647058823529413</v>
      </c>
      <c r="S837" s="115">
        <f t="shared" si="28"/>
        <v>100</v>
      </c>
      <c r="T837" s="115">
        <f t="shared" si="29"/>
        <v>17.647058823529413</v>
      </c>
    </row>
    <row r="838" spans="1:20" x14ac:dyDescent="0.3">
      <c r="A838" s="115" t="s">
        <v>317</v>
      </c>
      <c r="B838" s="115" t="s">
        <v>313</v>
      </c>
      <c r="C838" s="115" t="s">
        <v>103</v>
      </c>
      <c r="D838" s="115" t="s">
        <v>87</v>
      </c>
      <c r="E838" s="115" t="s">
        <v>86</v>
      </c>
      <c r="F838" s="115" t="s">
        <v>86</v>
      </c>
      <c r="G838" s="115">
        <v>2009</v>
      </c>
      <c r="H838" s="115" t="s">
        <v>125</v>
      </c>
      <c r="I838" s="115">
        <v>19.439396106</v>
      </c>
      <c r="J838" s="115" t="s">
        <v>26</v>
      </c>
      <c r="K838" s="115" t="str">
        <f>INDEX(DatosProcesados!$A$1:$BF$101,MATCH(DataBase!A838,DatosProcesados!$A$1:$A$101,0),MATCH(DataBase!J838,DatosProcesados!$A$1:$BF$1,0))</f>
        <v>Si</v>
      </c>
      <c r="L838" s="115" t="str">
        <f>INDEX(Modelo!$A$9:$D$89,MATCH(DataBase!$J838,Modelo!$A$9:$A$89,0),MATCH(DataBase!L$1,Modelo!$A$9:$D$9,0))</f>
        <v>Impacto ambiental</v>
      </c>
      <c r="M838" s="115" t="str">
        <f>INDEX(Modelo!$A$9:$D$89,MATCH(DataBase!$J838,Modelo!$A$9:$A$89,0),MATCH(DataBase!M$1,Modelo!$A$9:$D$9,0))</f>
        <v>Pilar 2</v>
      </c>
      <c r="N838" s="115" t="str">
        <f>INDEX(Modelo!$A$9:$D$89,MATCH(DataBase!$J838,Modelo!$A$9:$A$89,0),MATCH(DataBase!N$1,Modelo!$A$9:$D$9,0))</f>
        <v>boolean</v>
      </c>
      <c r="O838" s="115" t="b">
        <f t="array" ref="O838">IF(N838="negativo",INDEX($AD$3:$AG$51,MATCH(1,($B838=$AD$3:$AD$51)*($J838=$AE$3:$AE$51),0),3),IF(N838="positivo",INDEX($AD$55:$AG$109,MATCH(1,($B838=$AD$55:$AD$109)*($J838=$AE$55:$AE$109),0),3)))</f>
        <v>0</v>
      </c>
      <c r="P838" s="115" t="b">
        <f t="array" ref="P838">IF(N838="negativo",INDEX($AD$3:$AG$51,MATCH(1,($B838=$AD$3:$AD$51)*($J838=$AE$3:$AE$51),0),4),IF(N838="positivo",INDEX($AD$55:$AG$109,MATCH(1,($B838=$AD$55:$AD$109)*($J838=$AE$55:$AE$109),0),4)))</f>
        <v>0</v>
      </c>
      <c r="Q838" s="115" t="str">
        <f>VLOOKUP(M838,Modelo!$A$2:$C$7,2,0)</f>
        <v>Acción Climática y Energía</v>
      </c>
      <c r="R838" s="118">
        <f t="array" ref="R838">INDEX(Modelo!$F$1:$H$37,MATCH(1,(DataBase!Q838=Modelo!$G$1:$G$37)*(DataBase!B838=Modelo!$F$1:$F$37),0),3)</f>
        <v>0.17647058823529413</v>
      </c>
      <c r="S838" s="115">
        <f t="shared" si="28"/>
        <v>100</v>
      </c>
      <c r="T838" s="115">
        <f t="shared" si="29"/>
        <v>17.647058823529413</v>
      </c>
    </row>
    <row r="839" spans="1:20" x14ac:dyDescent="0.3">
      <c r="A839" s="115" t="s">
        <v>211</v>
      </c>
      <c r="B839" s="115" t="s">
        <v>84</v>
      </c>
      <c r="C839" s="115" t="s">
        <v>103</v>
      </c>
      <c r="D839" s="115" t="s">
        <v>86</v>
      </c>
      <c r="E839" s="115" t="s">
        <v>87</v>
      </c>
      <c r="F839" s="115" t="s">
        <v>86</v>
      </c>
      <c r="G839" s="115">
        <v>1972</v>
      </c>
      <c r="H839" s="115" t="s">
        <v>125</v>
      </c>
      <c r="I839" s="115">
        <v>0</v>
      </c>
      <c r="J839" s="115" t="s">
        <v>26</v>
      </c>
      <c r="K839" s="115">
        <f>INDEX(DatosProcesados!$A$1:$BF$101,MATCH(DataBase!A839,DatosProcesados!$A$1:$A$101,0),MATCH(DataBase!J839,DatosProcesados!$A$1:$BF$1,0))</f>
        <v>0</v>
      </c>
      <c r="L839" s="115" t="str">
        <f>INDEX(Modelo!$A$9:$D$89,MATCH(DataBase!$J839,Modelo!$A$9:$A$89,0),MATCH(DataBase!L$1,Modelo!$A$9:$D$9,0))</f>
        <v>Impacto ambiental</v>
      </c>
      <c r="M839" s="115" t="str">
        <f>INDEX(Modelo!$A$9:$D$89,MATCH(DataBase!$J839,Modelo!$A$9:$A$89,0),MATCH(DataBase!M$1,Modelo!$A$9:$D$9,0))</f>
        <v>Pilar 2</v>
      </c>
      <c r="N839" s="115" t="str">
        <f>INDEX(Modelo!$A$9:$D$89,MATCH(DataBase!$J839,Modelo!$A$9:$A$89,0),MATCH(DataBase!N$1,Modelo!$A$9:$D$9,0))</f>
        <v>boolean</v>
      </c>
      <c r="O839" s="115" t="b">
        <f t="array" ref="O839">IF(N839="negativo",INDEX($AD$3:$AG$51,MATCH(1,($B839=$AD$3:$AD$51)*($J839=$AE$3:$AE$51),0),3),IF(N839="positivo",INDEX($AD$55:$AG$109,MATCH(1,($B839=$AD$55:$AD$109)*($J839=$AE$55:$AE$109),0),3)))</f>
        <v>0</v>
      </c>
      <c r="P839" s="115" t="b">
        <f t="array" ref="P839">IF(N839="negativo",INDEX($AD$3:$AG$51,MATCH(1,($B839=$AD$3:$AD$51)*($J839=$AE$3:$AE$51),0),4),IF(N839="positivo",INDEX($AD$55:$AG$109,MATCH(1,($B839=$AD$55:$AD$109)*($J839=$AE$55:$AE$109),0),4)))</f>
        <v>0</v>
      </c>
      <c r="Q839" s="115" t="str">
        <f>VLOOKUP(M839,Modelo!$A$2:$C$7,2,0)</f>
        <v>Acción Climática y Energía</v>
      </c>
      <c r="R839" s="118">
        <f t="array" ref="R839">INDEX(Modelo!$F$1:$H$37,MATCH(1,(DataBase!Q839=Modelo!$G$1:$G$37)*(DataBase!B839=Modelo!$F$1:$F$37),0),3)</f>
        <v>0.11764705882352941</v>
      </c>
      <c r="S839" s="115">
        <f t="shared" si="28"/>
        <v>0</v>
      </c>
      <c r="T839" s="115">
        <f t="shared" si="29"/>
        <v>0</v>
      </c>
    </row>
    <row r="840" spans="1:20" x14ac:dyDescent="0.3">
      <c r="A840" s="115" t="s">
        <v>351</v>
      </c>
      <c r="B840" s="115" t="s">
        <v>313</v>
      </c>
      <c r="C840" s="115" t="s">
        <v>103</v>
      </c>
      <c r="D840" s="115" t="s">
        <v>87</v>
      </c>
      <c r="E840" s="115" t="s">
        <v>86</v>
      </c>
      <c r="F840" s="115" t="s">
        <v>86</v>
      </c>
      <c r="G840" s="115">
        <v>1997</v>
      </c>
      <c r="H840" s="115" t="s">
        <v>125</v>
      </c>
      <c r="I840" s="115">
        <v>3.874476933</v>
      </c>
      <c r="J840" s="115" t="s">
        <v>26</v>
      </c>
      <c r="K840" s="115">
        <f>INDEX(DatosProcesados!$A$1:$BF$101,MATCH(DataBase!A840,DatosProcesados!$A$1:$A$101,0),MATCH(DataBase!J840,DatosProcesados!$A$1:$BF$1,0))</f>
        <v>0</v>
      </c>
      <c r="L840" s="115" t="str">
        <f>INDEX(Modelo!$A$9:$D$89,MATCH(DataBase!$J840,Modelo!$A$9:$A$89,0),MATCH(DataBase!L$1,Modelo!$A$9:$D$9,0))</f>
        <v>Impacto ambiental</v>
      </c>
      <c r="M840" s="115" t="str">
        <f>INDEX(Modelo!$A$9:$D$89,MATCH(DataBase!$J840,Modelo!$A$9:$A$89,0),MATCH(DataBase!M$1,Modelo!$A$9:$D$9,0))</f>
        <v>Pilar 2</v>
      </c>
      <c r="N840" s="115" t="str">
        <f>INDEX(Modelo!$A$9:$D$89,MATCH(DataBase!$J840,Modelo!$A$9:$A$89,0),MATCH(DataBase!N$1,Modelo!$A$9:$D$9,0))</f>
        <v>boolean</v>
      </c>
      <c r="O840" s="115" t="b">
        <f t="array" ref="O840">IF(N840="negativo",INDEX($AD$3:$AG$51,MATCH(1,($B840=$AD$3:$AD$51)*($J840=$AE$3:$AE$51),0),3),IF(N840="positivo",INDEX($AD$55:$AG$109,MATCH(1,($B840=$AD$55:$AD$109)*($J840=$AE$55:$AE$109),0),3)))</f>
        <v>0</v>
      </c>
      <c r="P840" s="115" t="b">
        <f t="array" ref="P840">IF(N840="negativo",INDEX($AD$3:$AG$51,MATCH(1,($B840=$AD$3:$AD$51)*($J840=$AE$3:$AE$51),0),4),IF(N840="positivo",INDEX($AD$55:$AG$109,MATCH(1,($B840=$AD$55:$AD$109)*($J840=$AE$55:$AE$109),0),4)))</f>
        <v>0</v>
      </c>
      <c r="Q840" s="115" t="str">
        <f>VLOOKUP(M840,Modelo!$A$2:$C$7,2,0)</f>
        <v>Acción Climática y Energía</v>
      </c>
      <c r="R840" s="118">
        <f t="array" ref="R840">INDEX(Modelo!$F$1:$H$37,MATCH(1,(DataBase!Q840=Modelo!$G$1:$G$37)*(DataBase!B840=Modelo!$F$1:$F$37),0),3)</f>
        <v>0.17647058823529413</v>
      </c>
      <c r="S840" s="115">
        <f t="shared" si="28"/>
        <v>0</v>
      </c>
      <c r="T840" s="115">
        <f t="shared" si="29"/>
        <v>0</v>
      </c>
    </row>
    <row r="841" spans="1:20" x14ac:dyDescent="0.3">
      <c r="A841" s="115" t="s">
        <v>411</v>
      </c>
      <c r="B841" s="115" t="s">
        <v>407</v>
      </c>
      <c r="C841" s="115" t="s">
        <v>103</v>
      </c>
      <c r="D841" s="115" t="s">
        <v>87</v>
      </c>
      <c r="E841" s="115" t="s">
        <v>86</v>
      </c>
      <c r="F841" s="115" t="s">
        <v>87</v>
      </c>
      <c r="G841" s="115">
        <v>1935</v>
      </c>
      <c r="H841" s="115" t="s">
        <v>244</v>
      </c>
      <c r="I841" s="115">
        <v>11.495989482000001</v>
      </c>
      <c r="J841" s="115" t="s">
        <v>26</v>
      </c>
      <c r="K841" s="115" t="str">
        <f>INDEX(DatosProcesados!$A$1:$BF$101,MATCH(DataBase!A841,DatosProcesados!$A$1:$A$101,0),MATCH(DataBase!J841,DatosProcesados!$A$1:$BF$1,0))</f>
        <v>Si</v>
      </c>
      <c r="L841" s="115" t="str">
        <f>INDEX(Modelo!$A$9:$D$89,MATCH(DataBase!$J841,Modelo!$A$9:$A$89,0),MATCH(DataBase!L$1,Modelo!$A$9:$D$9,0))</f>
        <v>Impacto ambiental</v>
      </c>
      <c r="M841" s="115" t="str">
        <f>INDEX(Modelo!$A$9:$D$89,MATCH(DataBase!$J841,Modelo!$A$9:$A$89,0),MATCH(DataBase!M$1,Modelo!$A$9:$D$9,0))</f>
        <v>Pilar 2</v>
      </c>
      <c r="N841" s="115" t="str">
        <f>INDEX(Modelo!$A$9:$D$89,MATCH(DataBase!$J841,Modelo!$A$9:$A$89,0),MATCH(DataBase!N$1,Modelo!$A$9:$D$9,0))</f>
        <v>boolean</v>
      </c>
      <c r="O841" s="115" t="b">
        <f t="array" ref="O841">IF(N841="negativo",INDEX($AD$3:$AG$51,MATCH(1,($B841=$AD$3:$AD$51)*($J841=$AE$3:$AE$51),0),3),IF(N841="positivo",INDEX($AD$55:$AG$109,MATCH(1,($B841=$AD$55:$AD$109)*($J841=$AE$55:$AE$109),0),3)))</f>
        <v>0</v>
      </c>
      <c r="P841" s="115" t="b">
        <f t="array" ref="P841">IF(N841="negativo",INDEX($AD$3:$AG$51,MATCH(1,($B841=$AD$3:$AD$51)*($J841=$AE$3:$AE$51),0),4),IF(N841="positivo",INDEX($AD$55:$AG$109,MATCH(1,($B841=$AD$55:$AD$109)*($J841=$AE$55:$AE$109),0),4)))</f>
        <v>0</v>
      </c>
      <c r="Q841" s="115" t="str">
        <f>VLOOKUP(M841,Modelo!$A$2:$C$7,2,0)</f>
        <v>Acción Climática y Energía</v>
      </c>
      <c r="R841" s="118">
        <f t="array" ref="R841">INDEX(Modelo!$F$1:$H$37,MATCH(1,(DataBase!Q841=Modelo!$G$1:$G$37)*(DataBase!B841=Modelo!$F$1:$F$37),0),3)</f>
        <v>0.19230769230769232</v>
      </c>
      <c r="S841" s="115">
        <f t="shared" si="28"/>
        <v>100</v>
      </c>
      <c r="T841" s="115">
        <f t="shared" si="29"/>
        <v>19.230769230769234</v>
      </c>
    </row>
    <row r="842" spans="1:20" x14ac:dyDescent="0.3">
      <c r="A842" s="115" t="s">
        <v>406</v>
      </c>
      <c r="B842" s="115" t="s">
        <v>407</v>
      </c>
      <c r="C842" s="115" t="s">
        <v>97</v>
      </c>
      <c r="D842" s="115" t="s">
        <v>86</v>
      </c>
      <c r="E842" s="115" t="s">
        <v>87</v>
      </c>
      <c r="F842" s="115" t="s">
        <v>87</v>
      </c>
      <c r="G842" s="115">
        <v>1951</v>
      </c>
      <c r="H842" s="115" t="s">
        <v>125</v>
      </c>
      <c r="I842" s="115">
        <v>113.923310323</v>
      </c>
      <c r="J842" s="115" t="s">
        <v>26</v>
      </c>
      <c r="K842" s="115" t="str">
        <f>INDEX(DatosProcesados!$A$1:$BF$101,MATCH(DataBase!A842,DatosProcesados!$A$1:$A$101,0),MATCH(DataBase!J842,DatosProcesados!$A$1:$BF$1,0))</f>
        <v>Si</v>
      </c>
      <c r="L842" s="115" t="str">
        <f>INDEX(Modelo!$A$9:$D$89,MATCH(DataBase!$J842,Modelo!$A$9:$A$89,0),MATCH(DataBase!L$1,Modelo!$A$9:$D$9,0))</f>
        <v>Impacto ambiental</v>
      </c>
      <c r="M842" s="115" t="str">
        <f>INDEX(Modelo!$A$9:$D$89,MATCH(DataBase!$J842,Modelo!$A$9:$A$89,0),MATCH(DataBase!M$1,Modelo!$A$9:$D$9,0))</f>
        <v>Pilar 2</v>
      </c>
      <c r="N842" s="115" t="str">
        <f>INDEX(Modelo!$A$9:$D$89,MATCH(DataBase!$J842,Modelo!$A$9:$A$89,0),MATCH(DataBase!N$1,Modelo!$A$9:$D$9,0))</f>
        <v>boolean</v>
      </c>
      <c r="O842" s="115" t="b">
        <f t="array" ref="O842">IF(N842="negativo",INDEX($AD$3:$AG$51,MATCH(1,($B842=$AD$3:$AD$51)*($J842=$AE$3:$AE$51),0),3),IF(N842="positivo",INDEX($AD$55:$AG$109,MATCH(1,($B842=$AD$55:$AD$109)*($J842=$AE$55:$AE$109),0),3)))</f>
        <v>0</v>
      </c>
      <c r="P842" s="115" t="b">
        <f t="array" ref="P842">IF(N842="negativo",INDEX($AD$3:$AG$51,MATCH(1,($B842=$AD$3:$AD$51)*($J842=$AE$3:$AE$51),0),4),IF(N842="positivo",INDEX($AD$55:$AG$109,MATCH(1,($B842=$AD$55:$AD$109)*($J842=$AE$55:$AE$109),0),4)))</f>
        <v>0</v>
      </c>
      <c r="Q842" s="115" t="str">
        <f>VLOOKUP(M842,Modelo!$A$2:$C$7,2,0)</f>
        <v>Acción Climática y Energía</v>
      </c>
      <c r="R842" s="118">
        <f t="array" ref="R842">INDEX(Modelo!$F$1:$H$37,MATCH(1,(DataBase!Q842=Modelo!$G$1:$G$37)*(DataBase!B842=Modelo!$F$1:$F$37),0),3)</f>
        <v>0.19230769230769232</v>
      </c>
      <c r="S842" s="115">
        <f t="shared" si="28"/>
        <v>100</v>
      </c>
      <c r="T842" s="115">
        <f t="shared" si="29"/>
        <v>19.230769230769234</v>
      </c>
    </row>
    <row r="843" spans="1:20" x14ac:dyDescent="0.3">
      <c r="A843" s="115" t="s">
        <v>96</v>
      </c>
      <c r="B843" s="115" t="s">
        <v>84</v>
      </c>
      <c r="C843" s="115" t="s">
        <v>97</v>
      </c>
      <c r="D843" s="115" t="s">
        <v>86</v>
      </c>
      <c r="E843" s="115" t="s">
        <v>86</v>
      </c>
      <c r="F843" s="115" t="s">
        <v>87</v>
      </c>
      <c r="G843" s="115">
        <v>1997</v>
      </c>
      <c r="H843" s="115" t="s">
        <v>125</v>
      </c>
      <c r="I843" s="115">
        <v>15.780332546</v>
      </c>
      <c r="J843" s="115" t="s">
        <v>26</v>
      </c>
      <c r="K843" s="115" t="str">
        <f>INDEX(DatosProcesados!$A$1:$BF$101,MATCH(DataBase!A843,DatosProcesados!$A$1:$A$101,0),MATCH(DataBase!J843,DatosProcesados!$A$1:$BF$1,0))</f>
        <v>Si</v>
      </c>
      <c r="L843" s="115" t="str">
        <f>INDEX(Modelo!$A$9:$D$89,MATCH(DataBase!$J843,Modelo!$A$9:$A$89,0),MATCH(DataBase!L$1,Modelo!$A$9:$D$9,0))</f>
        <v>Impacto ambiental</v>
      </c>
      <c r="M843" s="115" t="str">
        <f>INDEX(Modelo!$A$9:$D$89,MATCH(DataBase!$J843,Modelo!$A$9:$A$89,0),MATCH(DataBase!M$1,Modelo!$A$9:$D$9,0))</f>
        <v>Pilar 2</v>
      </c>
      <c r="N843" s="115" t="str">
        <f>INDEX(Modelo!$A$9:$D$89,MATCH(DataBase!$J843,Modelo!$A$9:$A$89,0),MATCH(DataBase!N$1,Modelo!$A$9:$D$9,0))</f>
        <v>boolean</v>
      </c>
      <c r="O843" s="115" t="b">
        <f t="array" ref="O843">IF(N843="negativo",INDEX($AD$3:$AG$51,MATCH(1,($B843=$AD$3:$AD$51)*($J843=$AE$3:$AE$51),0),3),IF(N843="positivo",INDEX($AD$55:$AG$109,MATCH(1,($B843=$AD$55:$AD$109)*($J843=$AE$55:$AE$109),0),3)))</f>
        <v>0</v>
      </c>
      <c r="P843" s="115" t="b">
        <f t="array" ref="P843">IF(N843="negativo",INDEX($AD$3:$AG$51,MATCH(1,($B843=$AD$3:$AD$51)*($J843=$AE$3:$AE$51),0),4),IF(N843="positivo",INDEX($AD$55:$AG$109,MATCH(1,($B843=$AD$55:$AD$109)*($J843=$AE$55:$AE$109),0),4)))</f>
        <v>0</v>
      </c>
      <c r="Q843" s="115" t="str">
        <f>VLOOKUP(M843,Modelo!$A$2:$C$7,2,0)</f>
        <v>Acción Climática y Energía</v>
      </c>
      <c r="R843" s="118">
        <f t="array" ref="R843">INDEX(Modelo!$F$1:$H$37,MATCH(1,(DataBase!Q843=Modelo!$G$1:$G$37)*(DataBase!B843=Modelo!$F$1:$F$37),0),3)</f>
        <v>0.11764705882352941</v>
      </c>
      <c r="S843" s="115">
        <f t="shared" si="28"/>
        <v>100</v>
      </c>
      <c r="T843" s="115">
        <f t="shared" si="29"/>
        <v>11.76470588235294</v>
      </c>
    </row>
    <row r="844" spans="1:20" x14ac:dyDescent="0.3">
      <c r="A844" s="115" t="s">
        <v>83</v>
      </c>
      <c r="B844" s="115" t="s">
        <v>84</v>
      </c>
      <c r="C844" s="115" t="s">
        <v>85</v>
      </c>
      <c r="D844" s="115" t="s">
        <v>86</v>
      </c>
      <c r="E844" s="115" t="s">
        <v>86</v>
      </c>
      <c r="F844" s="115" t="s">
        <v>87</v>
      </c>
      <c r="G844" s="115">
        <v>1955</v>
      </c>
      <c r="H844" s="115" t="s">
        <v>125</v>
      </c>
      <c r="I844" s="115">
        <v>20.574477179999999</v>
      </c>
      <c r="J844" s="115" t="s">
        <v>26</v>
      </c>
      <c r="K844" s="115" t="str">
        <f>INDEX(DatosProcesados!$A$1:$BF$101,MATCH(DataBase!A844,DatosProcesados!$A$1:$A$101,0),MATCH(DataBase!J844,DatosProcesados!$A$1:$BF$1,0))</f>
        <v>Si</v>
      </c>
      <c r="L844" s="115" t="str">
        <f>INDEX(Modelo!$A$9:$D$89,MATCH(DataBase!$J844,Modelo!$A$9:$A$89,0),MATCH(DataBase!L$1,Modelo!$A$9:$D$9,0))</f>
        <v>Impacto ambiental</v>
      </c>
      <c r="M844" s="115" t="str">
        <f>INDEX(Modelo!$A$9:$D$89,MATCH(DataBase!$J844,Modelo!$A$9:$A$89,0),MATCH(DataBase!M$1,Modelo!$A$9:$D$9,0))</f>
        <v>Pilar 2</v>
      </c>
      <c r="N844" s="115" t="str">
        <f>INDEX(Modelo!$A$9:$D$89,MATCH(DataBase!$J844,Modelo!$A$9:$A$89,0),MATCH(DataBase!N$1,Modelo!$A$9:$D$9,0))</f>
        <v>boolean</v>
      </c>
      <c r="O844" s="115" t="b">
        <f t="array" ref="O844">IF(N844="negativo",INDEX($AD$3:$AG$51,MATCH(1,($B844=$AD$3:$AD$51)*($J844=$AE$3:$AE$51),0),3),IF(N844="positivo",INDEX($AD$55:$AG$109,MATCH(1,($B844=$AD$55:$AD$109)*($J844=$AE$55:$AE$109),0),3)))</f>
        <v>0</v>
      </c>
      <c r="P844" s="115" t="b">
        <f t="array" ref="P844">IF(N844="negativo",INDEX($AD$3:$AG$51,MATCH(1,($B844=$AD$3:$AD$51)*($J844=$AE$3:$AE$51),0),4),IF(N844="positivo",INDEX($AD$55:$AG$109,MATCH(1,($B844=$AD$55:$AD$109)*($J844=$AE$55:$AE$109),0),4)))</f>
        <v>0</v>
      </c>
      <c r="Q844" s="115" t="str">
        <f>VLOOKUP(M844,Modelo!$A$2:$C$7,2,0)</f>
        <v>Acción Climática y Energía</v>
      </c>
      <c r="R844" s="118">
        <f t="array" ref="R844">INDEX(Modelo!$F$1:$H$37,MATCH(1,(DataBase!Q844=Modelo!$G$1:$G$37)*(DataBase!B844=Modelo!$F$1:$F$37),0),3)</f>
        <v>0.11764705882352941</v>
      </c>
      <c r="S844" s="115">
        <f t="shared" si="28"/>
        <v>100</v>
      </c>
      <c r="T844" s="115">
        <f t="shared" si="29"/>
        <v>11.76470588235294</v>
      </c>
    </row>
    <row r="845" spans="1:20" x14ac:dyDescent="0.3">
      <c r="A845" s="115" t="s">
        <v>243</v>
      </c>
      <c r="B845" s="115" t="s">
        <v>216</v>
      </c>
      <c r="C845" s="115" t="s">
        <v>103</v>
      </c>
      <c r="D845" s="115" t="s">
        <v>86</v>
      </c>
      <c r="E845" s="115" t="s">
        <v>86</v>
      </c>
      <c r="F845" s="115" t="s">
        <v>87</v>
      </c>
      <c r="G845" s="115">
        <v>1985</v>
      </c>
      <c r="H845" s="115" t="s">
        <v>244</v>
      </c>
      <c r="I845" s="115">
        <v>2.6249202149999999</v>
      </c>
      <c r="J845" s="115" t="s">
        <v>26</v>
      </c>
      <c r="K845" s="115" t="str">
        <f>INDEX(DatosProcesados!$A$1:$BF$101,MATCH(DataBase!A845,DatosProcesados!$A$1:$A$101,0),MATCH(DataBase!J845,DatosProcesados!$A$1:$BF$1,0))</f>
        <v>Si</v>
      </c>
      <c r="L845" s="115" t="str">
        <f>INDEX(Modelo!$A$9:$D$89,MATCH(DataBase!$J845,Modelo!$A$9:$A$89,0),MATCH(DataBase!L$1,Modelo!$A$9:$D$9,0))</f>
        <v>Impacto ambiental</v>
      </c>
      <c r="M845" s="115" t="str">
        <f>INDEX(Modelo!$A$9:$D$89,MATCH(DataBase!$J845,Modelo!$A$9:$A$89,0),MATCH(DataBase!M$1,Modelo!$A$9:$D$9,0))</f>
        <v>Pilar 2</v>
      </c>
      <c r="N845" s="115" t="str">
        <f>INDEX(Modelo!$A$9:$D$89,MATCH(DataBase!$J845,Modelo!$A$9:$A$89,0),MATCH(DataBase!N$1,Modelo!$A$9:$D$9,0))</f>
        <v>boolean</v>
      </c>
      <c r="O845" s="115" t="b">
        <f t="array" ref="O845">IF(N845="negativo",INDEX($AD$3:$AG$51,MATCH(1,($B845=$AD$3:$AD$51)*($J845=$AE$3:$AE$51),0),3),IF(N845="positivo",INDEX($AD$55:$AG$109,MATCH(1,($B845=$AD$55:$AD$109)*($J845=$AE$55:$AE$109),0),3)))</f>
        <v>0</v>
      </c>
      <c r="P845" s="115" t="b">
        <f t="array" ref="P845">IF(N845="negativo",INDEX($AD$3:$AG$51,MATCH(1,($B845=$AD$3:$AD$51)*($J845=$AE$3:$AE$51),0),4),IF(N845="positivo",INDEX($AD$55:$AG$109,MATCH(1,($B845=$AD$55:$AD$109)*($J845=$AE$55:$AE$109),0),4)))</f>
        <v>0</v>
      </c>
      <c r="Q845" s="115" t="str">
        <f>VLOOKUP(M845,Modelo!$A$2:$C$7,2,0)</f>
        <v>Acción Climática y Energía</v>
      </c>
      <c r="R845" s="118">
        <f t="array" ref="R845">INDEX(Modelo!$F$1:$H$37,MATCH(1,(DataBase!Q845=Modelo!$G$1:$G$37)*(DataBase!B845=Modelo!$F$1:$F$37),0),3)</f>
        <v>0.21052631578947367</v>
      </c>
      <c r="S845" s="115">
        <f t="shared" si="28"/>
        <v>100</v>
      </c>
      <c r="T845" s="115">
        <f t="shared" si="29"/>
        <v>21.052631578947366</v>
      </c>
    </row>
    <row r="846" spans="1:20" x14ac:dyDescent="0.3">
      <c r="A846" s="115" t="s">
        <v>263</v>
      </c>
      <c r="B846" s="115" t="s">
        <v>216</v>
      </c>
      <c r="C846" s="115" t="s">
        <v>97</v>
      </c>
      <c r="D846" s="115" t="s">
        <v>86</v>
      </c>
      <c r="E846" s="115" t="s">
        <v>86</v>
      </c>
      <c r="F846" s="115" t="s">
        <v>86</v>
      </c>
      <c r="G846" s="115">
        <v>1990</v>
      </c>
      <c r="H846" s="115" t="s">
        <v>125</v>
      </c>
      <c r="I846" s="115">
        <v>2.3114637089999999</v>
      </c>
      <c r="J846" s="115" t="s">
        <v>26</v>
      </c>
      <c r="K846" s="115" t="str">
        <f>INDEX(DatosProcesados!$A$1:$BF$101,MATCH(DataBase!A846,DatosProcesados!$A$1:$A$101,0),MATCH(DataBase!J846,DatosProcesados!$A$1:$BF$1,0))</f>
        <v>Si</v>
      </c>
      <c r="L846" s="115" t="str">
        <f>INDEX(Modelo!$A$9:$D$89,MATCH(DataBase!$J846,Modelo!$A$9:$A$89,0),MATCH(DataBase!L$1,Modelo!$A$9:$D$9,0))</f>
        <v>Impacto ambiental</v>
      </c>
      <c r="M846" s="115" t="str">
        <f>INDEX(Modelo!$A$9:$D$89,MATCH(DataBase!$J846,Modelo!$A$9:$A$89,0),MATCH(DataBase!M$1,Modelo!$A$9:$D$9,0))</f>
        <v>Pilar 2</v>
      </c>
      <c r="N846" s="115" t="str">
        <f>INDEX(Modelo!$A$9:$D$89,MATCH(DataBase!$J846,Modelo!$A$9:$A$89,0),MATCH(DataBase!N$1,Modelo!$A$9:$D$9,0))</f>
        <v>boolean</v>
      </c>
      <c r="O846" s="115" t="b">
        <f t="array" ref="O846">IF(N846="negativo",INDEX($AD$3:$AG$51,MATCH(1,($B846=$AD$3:$AD$51)*($J846=$AE$3:$AE$51),0),3),IF(N846="positivo",INDEX($AD$55:$AG$109,MATCH(1,($B846=$AD$55:$AD$109)*($J846=$AE$55:$AE$109),0),3)))</f>
        <v>0</v>
      </c>
      <c r="P846" s="115" t="b">
        <f t="array" ref="P846">IF(N846="negativo",INDEX($AD$3:$AG$51,MATCH(1,($B846=$AD$3:$AD$51)*($J846=$AE$3:$AE$51),0),4),IF(N846="positivo",INDEX($AD$55:$AG$109,MATCH(1,($B846=$AD$55:$AD$109)*($J846=$AE$55:$AE$109),0),4)))</f>
        <v>0</v>
      </c>
      <c r="Q846" s="115" t="str">
        <f>VLOOKUP(M846,Modelo!$A$2:$C$7,2,0)</f>
        <v>Acción Climática y Energía</v>
      </c>
      <c r="R846" s="118">
        <f t="array" ref="R846">INDEX(Modelo!$F$1:$H$37,MATCH(1,(DataBase!Q846=Modelo!$G$1:$G$37)*(DataBase!B846=Modelo!$F$1:$F$37),0),3)</f>
        <v>0.21052631578947367</v>
      </c>
      <c r="S846" s="115">
        <f t="shared" si="28"/>
        <v>100</v>
      </c>
      <c r="T846" s="115">
        <f t="shared" si="29"/>
        <v>21.052631578947366</v>
      </c>
    </row>
    <row r="847" spans="1:20" x14ac:dyDescent="0.3">
      <c r="A847" s="115" t="s">
        <v>321</v>
      </c>
      <c r="B847" s="115" t="s">
        <v>313</v>
      </c>
      <c r="C847" s="115" t="s">
        <v>103</v>
      </c>
      <c r="D847" s="115" t="s">
        <v>86</v>
      </c>
      <c r="E847" s="115" t="s">
        <v>86</v>
      </c>
      <c r="F847" s="115" t="s">
        <v>87</v>
      </c>
      <c r="G847" s="115">
        <v>1949</v>
      </c>
      <c r="H847" s="115" t="s">
        <v>125</v>
      </c>
      <c r="I847" s="115">
        <v>16.077688644999999</v>
      </c>
      <c r="J847" s="115" t="s">
        <v>26</v>
      </c>
      <c r="K847" s="115" t="str">
        <f>INDEX(DatosProcesados!$A$1:$BF$101,MATCH(DataBase!A847,DatosProcesados!$A$1:$A$101,0),MATCH(DataBase!J847,DatosProcesados!$A$1:$BF$1,0))</f>
        <v>Si</v>
      </c>
      <c r="L847" s="115" t="str">
        <f>INDEX(Modelo!$A$9:$D$89,MATCH(DataBase!$J847,Modelo!$A$9:$A$89,0),MATCH(DataBase!L$1,Modelo!$A$9:$D$9,0))</f>
        <v>Impacto ambiental</v>
      </c>
      <c r="M847" s="115" t="str">
        <f>INDEX(Modelo!$A$9:$D$89,MATCH(DataBase!$J847,Modelo!$A$9:$A$89,0),MATCH(DataBase!M$1,Modelo!$A$9:$D$9,0))</f>
        <v>Pilar 2</v>
      </c>
      <c r="N847" s="115" t="str">
        <f>INDEX(Modelo!$A$9:$D$89,MATCH(DataBase!$J847,Modelo!$A$9:$A$89,0),MATCH(DataBase!N$1,Modelo!$A$9:$D$9,0))</f>
        <v>boolean</v>
      </c>
      <c r="O847" s="115" t="b">
        <f t="array" ref="O847">IF(N847="negativo",INDEX($AD$3:$AG$51,MATCH(1,($B847=$AD$3:$AD$51)*($J847=$AE$3:$AE$51),0),3),IF(N847="positivo",INDEX($AD$55:$AG$109,MATCH(1,($B847=$AD$55:$AD$109)*($J847=$AE$55:$AE$109),0),3)))</f>
        <v>0</v>
      </c>
      <c r="P847" s="115" t="b">
        <f t="array" ref="P847">IF(N847="negativo",INDEX($AD$3:$AG$51,MATCH(1,($B847=$AD$3:$AD$51)*($J847=$AE$3:$AE$51),0),4),IF(N847="positivo",INDEX($AD$55:$AG$109,MATCH(1,($B847=$AD$55:$AD$109)*($J847=$AE$55:$AE$109),0),4)))</f>
        <v>0</v>
      </c>
      <c r="Q847" s="115" t="str">
        <f>VLOOKUP(M847,Modelo!$A$2:$C$7,2,0)</f>
        <v>Acción Climática y Energía</v>
      </c>
      <c r="R847" s="118">
        <f t="array" ref="R847">INDEX(Modelo!$F$1:$H$37,MATCH(1,(DataBase!Q847=Modelo!$G$1:$G$37)*(DataBase!B847=Modelo!$F$1:$F$37),0),3)</f>
        <v>0.17647058823529413</v>
      </c>
      <c r="S847" s="115">
        <f t="shared" si="28"/>
        <v>100</v>
      </c>
      <c r="T847" s="115">
        <f t="shared" si="29"/>
        <v>17.647058823529413</v>
      </c>
    </row>
    <row r="848" spans="1:20" x14ac:dyDescent="0.3">
      <c r="A848" s="115" t="s">
        <v>363</v>
      </c>
      <c r="B848" s="115" t="s">
        <v>313</v>
      </c>
      <c r="C848" s="115" t="s">
        <v>103</v>
      </c>
      <c r="D848" s="115" t="s">
        <v>87</v>
      </c>
      <c r="E848" s="115" t="s">
        <v>87</v>
      </c>
      <c r="F848" s="115" t="s">
        <v>87</v>
      </c>
      <c r="G848" s="115">
        <v>1889</v>
      </c>
      <c r="H848" s="115" t="s">
        <v>177</v>
      </c>
      <c r="I848" s="115">
        <v>2.3075606390000001</v>
      </c>
      <c r="J848" s="115" t="s">
        <v>26</v>
      </c>
      <c r="K848" s="115" t="str">
        <f>INDEX(DatosProcesados!$A$1:$BF$101,MATCH(DataBase!A848,DatosProcesados!$A$1:$A$101,0),MATCH(DataBase!J848,DatosProcesados!$A$1:$BF$1,0))</f>
        <v>Si</v>
      </c>
      <c r="L848" s="115" t="str">
        <f>INDEX(Modelo!$A$9:$D$89,MATCH(DataBase!$J848,Modelo!$A$9:$A$89,0),MATCH(DataBase!L$1,Modelo!$A$9:$D$9,0))</f>
        <v>Impacto ambiental</v>
      </c>
      <c r="M848" s="115" t="str">
        <f>INDEX(Modelo!$A$9:$D$89,MATCH(DataBase!$J848,Modelo!$A$9:$A$89,0),MATCH(DataBase!M$1,Modelo!$A$9:$D$9,0))</f>
        <v>Pilar 2</v>
      </c>
      <c r="N848" s="115" t="str">
        <f>INDEX(Modelo!$A$9:$D$89,MATCH(DataBase!$J848,Modelo!$A$9:$A$89,0),MATCH(DataBase!N$1,Modelo!$A$9:$D$9,0))</f>
        <v>boolean</v>
      </c>
      <c r="O848" s="115" t="b">
        <f t="array" ref="O848">IF(N848="negativo",INDEX($AD$3:$AG$51,MATCH(1,($B848=$AD$3:$AD$51)*($J848=$AE$3:$AE$51),0),3),IF(N848="positivo",INDEX($AD$55:$AG$109,MATCH(1,($B848=$AD$55:$AD$109)*($J848=$AE$55:$AE$109),0),3)))</f>
        <v>0</v>
      </c>
      <c r="P848" s="115" t="b">
        <f t="array" ref="P848">IF(N848="negativo",INDEX($AD$3:$AG$51,MATCH(1,($B848=$AD$3:$AD$51)*($J848=$AE$3:$AE$51),0),4),IF(N848="positivo",INDEX($AD$55:$AG$109,MATCH(1,($B848=$AD$55:$AD$109)*($J848=$AE$55:$AE$109),0),4)))</f>
        <v>0</v>
      </c>
      <c r="Q848" s="115" t="str">
        <f>VLOOKUP(M848,Modelo!$A$2:$C$7,2,0)</f>
        <v>Acción Climática y Energía</v>
      </c>
      <c r="R848" s="118">
        <f t="array" ref="R848">INDEX(Modelo!$F$1:$H$37,MATCH(1,(DataBase!Q848=Modelo!$G$1:$G$37)*(DataBase!B848=Modelo!$F$1:$F$37),0),3)</f>
        <v>0.17647058823529413</v>
      </c>
      <c r="S848" s="115">
        <f t="shared" si="28"/>
        <v>100</v>
      </c>
      <c r="T848" s="115">
        <f t="shared" si="29"/>
        <v>17.647058823529413</v>
      </c>
    </row>
    <row r="849" spans="1:20" x14ac:dyDescent="0.3">
      <c r="A849" s="115" t="s">
        <v>423</v>
      </c>
      <c r="B849" s="115" t="s">
        <v>407</v>
      </c>
      <c r="C849" s="115" t="s">
        <v>103</v>
      </c>
      <c r="D849" s="115" t="s">
        <v>86</v>
      </c>
      <c r="E849" s="115" t="s">
        <v>87</v>
      </c>
      <c r="F849" s="115" t="s">
        <v>87</v>
      </c>
      <c r="G849" s="115">
        <v>1985</v>
      </c>
      <c r="H849" s="115" t="s">
        <v>422</v>
      </c>
      <c r="I849" s="115">
        <v>4.2502446559999996</v>
      </c>
      <c r="J849" s="115" t="s">
        <v>26</v>
      </c>
      <c r="K849" s="115" t="str">
        <f>INDEX(DatosProcesados!$A$1:$BF$101,MATCH(DataBase!A849,DatosProcesados!$A$1:$A$101,0),MATCH(DataBase!J849,DatosProcesados!$A$1:$BF$1,0))</f>
        <v>Si</v>
      </c>
      <c r="L849" s="115" t="str">
        <f>INDEX(Modelo!$A$9:$D$89,MATCH(DataBase!$J849,Modelo!$A$9:$A$89,0),MATCH(DataBase!L$1,Modelo!$A$9:$D$9,0))</f>
        <v>Impacto ambiental</v>
      </c>
      <c r="M849" s="115" t="str">
        <f>INDEX(Modelo!$A$9:$D$89,MATCH(DataBase!$J849,Modelo!$A$9:$A$89,0),MATCH(DataBase!M$1,Modelo!$A$9:$D$9,0))</f>
        <v>Pilar 2</v>
      </c>
      <c r="N849" s="115" t="str">
        <f>INDEX(Modelo!$A$9:$D$89,MATCH(DataBase!$J849,Modelo!$A$9:$A$89,0),MATCH(DataBase!N$1,Modelo!$A$9:$D$9,0))</f>
        <v>boolean</v>
      </c>
      <c r="O849" s="115" t="b">
        <f t="array" ref="O849">IF(N849="negativo",INDEX($AD$3:$AG$51,MATCH(1,($B849=$AD$3:$AD$51)*($J849=$AE$3:$AE$51),0),3),IF(N849="positivo",INDEX($AD$55:$AG$109,MATCH(1,($B849=$AD$55:$AD$109)*($J849=$AE$55:$AE$109),0),3)))</f>
        <v>0</v>
      </c>
      <c r="P849" s="115" t="b">
        <f t="array" ref="P849">IF(N849="negativo",INDEX($AD$3:$AG$51,MATCH(1,($B849=$AD$3:$AD$51)*($J849=$AE$3:$AE$51),0),4),IF(N849="positivo",INDEX($AD$55:$AG$109,MATCH(1,($B849=$AD$55:$AD$109)*($J849=$AE$55:$AE$109),0),4)))</f>
        <v>0</v>
      </c>
      <c r="Q849" s="115" t="str">
        <f>VLOOKUP(M849,Modelo!$A$2:$C$7,2,0)</f>
        <v>Acción Climática y Energía</v>
      </c>
      <c r="R849" s="118">
        <f t="array" ref="R849">INDEX(Modelo!$F$1:$H$37,MATCH(1,(DataBase!Q849=Modelo!$G$1:$G$37)*(DataBase!B849=Modelo!$F$1:$F$37),0),3)</f>
        <v>0.19230769230769232</v>
      </c>
      <c r="S849" s="115">
        <f t="shared" si="28"/>
        <v>100</v>
      </c>
      <c r="T849" s="115">
        <f t="shared" si="29"/>
        <v>19.230769230769234</v>
      </c>
    </row>
    <row r="850" spans="1:20" x14ac:dyDescent="0.3">
      <c r="A850" s="115" t="s">
        <v>172</v>
      </c>
      <c r="B850" s="115" t="s">
        <v>84</v>
      </c>
      <c r="C850" s="115" t="s">
        <v>103</v>
      </c>
      <c r="D850" s="115" t="s">
        <v>86</v>
      </c>
      <c r="E850" s="115" t="s">
        <v>87</v>
      </c>
      <c r="F850" s="115" t="s">
        <v>86</v>
      </c>
      <c r="G850" s="115">
        <v>1966</v>
      </c>
      <c r="H850" s="115" t="s">
        <v>125</v>
      </c>
      <c r="I850" s="115">
        <v>2.6355685659999999</v>
      </c>
      <c r="J850" s="115" t="s">
        <v>26</v>
      </c>
      <c r="K850" s="115">
        <f>INDEX(DatosProcesados!$A$1:$BF$101,MATCH(DataBase!A850,DatosProcesados!$A$1:$A$101,0),MATCH(DataBase!J850,DatosProcesados!$A$1:$BF$1,0))</f>
        <v>0</v>
      </c>
      <c r="L850" s="115" t="str">
        <f>INDEX(Modelo!$A$9:$D$89,MATCH(DataBase!$J850,Modelo!$A$9:$A$89,0),MATCH(DataBase!L$1,Modelo!$A$9:$D$9,0))</f>
        <v>Impacto ambiental</v>
      </c>
      <c r="M850" s="115" t="str">
        <f>INDEX(Modelo!$A$9:$D$89,MATCH(DataBase!$J850,Modelo!$A$9:$A$89,0),MATCH(DataBase!M$1,Modelo!$A$9:$D$9,0))</f>
        <v>Pilar 2</v>
      </c>
      <c r="N850" s="115" t="str">
        <f>INDEX(Modelo!$A$9:$D$89,MATCH(DataBase!$J850,Modelo!$A$9:$A$89,0),MATCH(DataBase!N$1,Modelo!$A$9:$D$9,0))</f>
        <v>boolean</v>
      </c>
      <c r="O850" s="115" t="b">
        <f t="array" ref="O850">IF(N850="negativo",INDEX($AD$3:$AG$51,MATCH(1,($B850=$AD$3:$AD$51)*($J850=$AE$3:$AE$51),0),3),IF(N850="positivo",INDEX($AD$55:$AG$109,MATCH(1,($B850=$AD$55:$AD$109)*($J850=$AE$55:$AE$109),0),3)))</f>
        <v>0</v>
      </c>
      <c r="P850" s="115" t="b">
        <f t="array" ref="P850">IF(N850="negativo",INDEX($AD$3:$AG$51,MATCH(1,($B850=$AD$3:$AD$51)*($J850=$AE$3:$AE$51),0),4),IF(N850="positivo",INDEX($AD$55:$AG$109,MATCH(1,($B850=$AD$55:$AD$109)*($J850=$AE$55:$AE$109),0),4)))</f>
        <v>0</v>
      </c>
      <c r="Q850" s="115" t="str">
        <f>VLOOKUP(M850,Modelo!$A$2:$C$7,2,0)</f>
        <v>Acción Climática y Energía</v>
      </c>
      <c r="R850" s="118">
        <f t="array" ref="R850">INDEX(Modelo!$F$1:$H$37,MATCH(1,(DataBase!Q850=Modelo!$G$1:$G$37)*(DataBase!B850=Modelo!$F$1:$F$37),0),3)</f>
        <v>0.11764705882352941</v>
      </c>
      <c r="S850" s="115">
        <f t="shared" si="28"/>
        <v>0</v>
      </c>
      <c r="T850" s="115">
        <f t="shared" si="29"/>
        <v>0</v>
      </c>
    </row>
    <row r="851" spans="1:20" x14ac:dyDescent="0.3">
      <c r="A851" s="115" t="s">
        <v>158</v>
      </c>
      <c r="B851" s="115" t="s">
        <v>84</v>
      </c>
      <c r="C851" s="115" t="s">
        <v>97</v>
      </c>
      <c r="D851" s="115" t="s">
        <v>86</v>
      </c>
      <c r="E851" s="115" t="s">
        <v>87</v>
      </c>
      <c r="F851" s="115" t="s">
        <v>87</v>
      </c>
      <c r="G851" s="115">
        <v>1896</v>
      </c>
      <c r="H851" s="115" t="s">
        <v>125</v>
      </c>
      <c r="I851" s="115">
        <v>3.7166394839999999</v>
      </c>
      <c r="J851" s="115" t="s">
        <v>26</v>
      </c>
      <c r="K851" s="115" t="str">
        <f>INDEX(DatosProcesados!$A$1:$BF$101,MATCH(DataBase!A851,DatosProcesados!$A$1:$A$101,0),MATCH(DataBase!J851,DatosProcesados!$A$1:$BF$1,0))</f>
        <v>Si</v>
      </c>
      <c r="L851" s="115" t="str">
        <f>INDEX(Modelo!$A$9:$D$89,MATCH(DataBase!$J851,Modelo!$A$9:$A$89,0),MATCH(DataBase!L$1,Modelo!$A$9:$D$9,0))</f>
        <v>Impacto ambiental</v>
      </c>
      <c r="M851" s="115" t="str">
        <f>INDEX(Modelo!$A$9:$D$89,MATCH(DataBase!$J851,Modelo!$A$9:$A$89,0),MATCH(DataBase!M$1,Modelo!$A$9:$D$9,0))</f>
        <v>Pilar 2</v>
      </c>
      <c r="N851" s="115" t="str">
        <f>INDEX(Modelo!$A$9:$D$89,MATCH(DataBase!$J851,Modelo!$A$9:$A$89,0),MATCH(DataBase!N$1,Modelo!$A$9:$D$9,0))</f>
        <v>boolean</v>
      </c>
      <c r="O851" s="115" t="b">
        <f t="array" ref="O851">IF(N851="negativo",INDEX($AD$3:$AG$51,MATCH(1,($B851=$AD$3:$AD$51)*($J851=$AE$3:$AE$51),0),3),IF(N851="positivo",INDEX($AD$55:$AG$109,MATCH(1,($B851=$AD$55:$AD$109)*($J851=$AE$55:$AE$109),0),3)))</f>
        <v>0</v>
      </c>
      <c r="P851" s="115" t="b">
        <f t="array" ref="P851">IF(N851="negativo",INDEX($AD$3:$AG$51,MATCH(1,($B851=$AD$3:$AD$51)*($J851=$AE$3:$AE$51),0),4),IF(N851="positivo",INDEX($AD$55:$AG$109,MATCH(1,($B851=$AD$55:$AD$109)*($J851=$AE$55:$AE$109),0),4)))</f>
        <v>0</v>
      </c>
      <c r="Q851" s="115" t="str">
        <f>VLOOKUP(M851,Modelo!$A$2:$C$7,2,0)</f>
        <v>Acción Climática y Energía</v>
      </c>
      <c r="R851" s="118">
        <f t="array" ref="R851">INDEX(Modelo!$F$1:$H$37,MATCH(1,(DataBase!Q851=Modelo!$G$1:$G$37)*(DataBase!B851=Modelo!$F$1:$F$37),0),3)</f>
        <v>0.11764705882352941</v>
      </c>
      <c r="S851" s="115">
        <f t="shared" si="28"/>
        <v>100</v>
      </c>
      <c r="T851" s="115">
        <f t="shared" si="29"/>
        <v>11.76470588235294</v>
      </c>
    </row>
    <row r="852" spans="1:20" x14ac:dyDescent="0.3">
      <c r="A852" s="115" t="s">
        <v>310</v>
      </c>
      <c r="B852" s="115" t="s">
        <v>216</v>
      </c>
      <c r="C852" s="115" t="s">
        <v>85</v>
      </c>
      <c r="D852" s="115" t="s">
        <v>86</v>
      </c>
      <c r="E852" s="115" t="s">
        <v>87</v>
      </c>
      <c r="F852" s="115" t="s">
        <v>87</v>
      </c>
      <c r="G852" s="115">
        <v>1908</v>
      </c>
      <c r="H852" s="115" t="s">
        <v>244</v>
      </c>
      <c r="I852" s="115">
        <v>1.2123628230000001</v>
      </c>
      <c r="J852" s="115" t="s">
        <v>26</v>
      </c>
      <c r="K852" s="115" t="str">
        <f>INDEX(DatosProcesados!$A$1:$BF$101,MATCH(DataBase!A852,DatosProcesados!$A$1:$A$101,0),MATCH(DataBase!J852,DatosProcesados!$A$1:$BF$1,0))</f>
        <v>Si</v>
      </c>
      <c r="L852" s="115" t="str">
        <f>INDEX(Modelo!$A$9:$D$89,MATCH(DataBase!$J852,Modelo!$A$9:$A$89,0),MATCH(DataBase!L$1,Modelo!$A$9:$D$9,0))</f>
        <v>Impacto ambiental</v>
      </c>
      <c r="M852" s="115" t="str">
        <f>INDEX(Modelo!$A$9:$D$89,MATCH(DataBase!$J852,Modelo!$A$9:$A$89,0),MATCH(DataBase!M$1,Modelo!$A$9:$D$9,0))</f>
        <v>Pilar 2</v>
      </c>
      <c r="N852" s="115" t="str">
        <f>INDEX(Modelo!$A$9:$D$89,MATCH(DataBase!$J852,Modelo!$A$9:$A$89,0),MATCH(DataBase!N$1,Modelo!$A$9:$D$9,0))</f>
        <v>boolean</v>
      </c>
      <c r="O852" s="115" t="b">
        <f t="array" ref="O852">IF(N852="negativo",INDEX($AD$3:$AG$51,MATCH(1,($B852=$AD$3:$AD$51)*($J852=$AE$3:$AE$51),0),3),IF(N852="positivo",INDEX($AD$55:$AG$109,MATCH(1,($B852=$AD$55:$AD$109)*($J852=$AE$55:$AE$109),0),3)))</f>
        <v>0</v>
      </c>
      <c r="P852" s="115" t="b">
        <f t="array" ref="P852">IF(N852="negativo",INDEX($AD$3:$AG$51,MATCH(1,($B852=$AD$3:$AD$51)*($J852=$AE$3:$AE$51),0),4),IF(N852="positivo",INDEX($AD$55:$AG$109,MATCH(1,($B852=$AD$55:$AD$109)*($J852=$AE$55:$AE$109),0),4)))</f>
        <v>0</v>
      </c>
      <c r="Q852" s="115" t="str">
        <f>VLOOKUP(M852,Modelo!$A$2:$C$7,2,0)</f>
        <v>Acción Climática y Energía</v>
      </c>
      <c r="R852" s="118">
        <f t="array" ref="R852">INDEX(Modelo!$F$1:$H$37,MATCH(1,(DataBase!Q852=Modelo!$G$1:$G$37)*(DataBase!B852=Modelo!$F$1:$F$37),0),3)</f>
        <v>0.21052631578947367</v>
      </c>
      <c r="S852" s="115">
        <f t="shared" si="28"/>
        <v>100</v>
      </c>
      <c r="T852" s="115">
        <f t="shared" si="29"/>
        <v>21.052631578947366</v>
      </c>
    </row>
    <row r="853" spans="1:20" x14ac:dyDescent="0.3">
      <c r="A853" s="115" t="s">
        <v>441</v>
      </c>
      <c r="B853" s="115" t="s">
        <v>407</v>
      </c>
      <c r="C853" s="115" t="s">
        <v>103</v>
      </c>
      <c r="D853" s="115" t="s">
        <v>86</v>
      </c>
      <c r="E853" s="115" t="s">
        <v>87</v>
      </c>
      <c r="F853" s="115" t="s">
        <v>87</v>
      </c>
      <c r="G853" s="115">
        <v>2002</v>
      </c>
      <c r="H853" s="115" t="s">
        <v>177</v>
      </c>
      <c r="I853" s="115">
        <v>2.4203671080000002</v>
      </c>
      <c r="J853" s="115" t="s">
        <v>26</v>
      </c>
      <c r="K853" s="115">
        <f>INDEX(DatosProcesados!$A$1:$BF$101,MATCH(DataBase!A853,DatosProcesados!$A$1:$A$101,0),MATCH(DataBase!J853,DatosProcesados!$A$1:$BF$1,0))</f>
        <v>0</v>
      </c>
      <c r="L853" s="115" t="str">
        <f>INDEX(Modelo!$A$9:$D$89,MATCH(DataBase!$J853,Modelo!$A$9:$A$89,0),MATCH(DataBase!L$1,Modelo!$A$9:$D$9,0))</f>
        <v>Impacto ambiental</v>
      </c>
      <c r="M853" s="115" t="str">
        <f>INDEX(Modelo!$A$9:$D$89,MATCH(DataBase!$J853,Modelo!$A$9:$A$89,0),MATCH(DataBase!M$1,Modelo!$A$9:$D$9,0))</f>
        <v>Pilar 2</v>
      </c>
      <c r="N853" s="115" t="str">
        <f>INDEX(Modelo!$A$9:$D$89,MATCH(DataBase!$J853,Modelo!$A$9:$A$89,0),MATCH(DataBase!N$1,Modelo!$A$9:$D$9,0))</f>
        <v>boolean</v>
      </c>
      <c r="O853" s="115" t="b">
        <f t="array" ref="O853">IF(N853="negativo",INDEX($AD$3:$AG$51,MATCH(1,($B853=$AD$3:$AD$51)*($J853=$AE$3:$AE$51),0),3),IF(N853="positivo",INDEX($AD$55:$AG$109,MATCH(1,($B853=$AD$55:$AD$109)*($J853=$AE$55:$AE$109),0),3)))</f>
        <v>0</v>
      </c>
      <c r="P853" s="115" t="b">
        <f t="array" ref="P853">IF(N853="negativo",INDEX($AD$3:$AG$51,MATCH(1,($B853=$AD$3:$AD$51)*($J853=$AE$3:$AE$51),0),4),IF(N853="positivo",INDEX($AD$55:$AG$109,MATCH(1,($B853=$AD$55:$AD$109)*($J853=$AE$55:$AE$109),0),4)))</f>
        <v>0</v>
      </c>
      <c r="Q853" s="115" t="str">
        <f>VLOOKUP(M853,Modelo!$A$2:$C$7,2,0)</f>
        <v>Acción Climática y Energía</v>
      </c>
      <c r="R853" s="118">
        <f t="array" ref="R853">INDEX(Modelo!$F$1:$H$37,MATCH(1,(DataBase!Q853=Modelo!$G$1:$G$37)*(DataBase!B853=Modelo!$F$1:$F$37),0),3)</f>
        <v>0.19230769230769232</v>
      </c>
      <c r="S853" s="115">
        <f t="shared" si="28"/>
        <v>0</v>
      </c>
      <c r="T853" s="115">
        <f t="shared" si="29"/>
        <v>0</v>
      </c>
    </row>
    <row r="854" spans="1:20" x14ac:dyDescent="0.3">
      <c r="A854" s="115" t="s">
        <v>454</v>
      </c>
      <c r="B854" s="115" t="s">
        <v>407</v>
      </c>
      <c r="C854" s="115" t="s">
        <v>103</v>
      </c>
      <c r="D854" s="115" t="s">
        <v>86</v>
      </c>
      <c r="E854" s="115" t="s">
        <v>87</v>
      </c>
      <c r="F854" s="115" t="s">
        <v>87</v>
      </c>
      <c r="G854" s="115">
        <v>2003</v>
      </c>
      <c r="H854" s="115" t="s">
        <v>422</v>
      </c>
      <c r="I854" s="115">
        <v>1.3219259999999999</v>
      </c>
      <c r="J854" s="115" t="s">
        <v>26</v>
      </c>
      <c r="K854" s="115">
        <f>INDEX(DatosProcesados!$A$1:$BF$101,MATCH(DataBase!A854,DatosProcesados!$A$1:$A$101,0),MATCH(DataBase!J854,DatosProcesados!$A$1:$BF$1,0))</f>
        <v>0</v>
      </c>
      <c r="L854" s="115" t="str">
        <f>INDEX(Modelo!$A$9:$D$89,MATCH(DataBase!$J854,Modelo!$A$9:$A$89,0),MATCH(DataBase!L$1,Modelo!$A$9:$D$9,0))</f>
        <v>Impacto ambiental</v>
      </c>
      <c r="M854" s="115" t="str">
        <f>INDEX(Modelo!$A$9:$D$89,MATCH(DataBase!$J854,Modelo!$A$9:$A$89,0),MATCH(DataBase!M$1,Modelo!$A$9:$D$9,0))</f>
        <v>Pilar 2</v>
      </c>
      <c r="N854" s="115" t="str">
        <f>INDEX(Modelo!$A$9:$D$89,MATCH(DataBase!$J854,Modelo!$A$9:$A$89,0),MATCH(DataBase!N$1,Modelo!$A$9:$D$9,0))</f>
        <v>boolean</v>
      </c>
      <c r="O854" s="115" t="b">
        <f t="array" ref="O854">IF(N854="negativo",INDEX($AD$3:$AG$51,MATCH(1,($B854=$AD$3:$AD$51)*($J854=$AE$3:$AE$51),0),3),IF(N854="positivo",INDEX($AD$55:$AG$109,MATCH(1,($B854=$AD$55:$AD$109)*($J854=$AE$55:$AE$109),0),3)))</f>
        <v>0</v>
      </c>
      <c r="P854" s="115" t="b">
        <f t="array" ref="P854">IF(N854="negativo",INDEX($AD$3:$AG$51,MATCH(1,($B854=$AD$3:$AD$51)*($J854=$AE$3:$AE$51),0),4),IF(N854="positivo",INDEX($AD$55:$AG$109,MATCH(1,($B854=$AD$55:$AD$109)*($J854=$AE$55:$AE$109),0),4)))</f>
        <v>0</v>
      </c>
      <c r="Q854" s="115" t="str">
        <f>VLOOKUP(M854,Modelo!$A$2:$C$7,2,0)</f>
        <v>Acción Climática y Energía</v>
      </c>
      <c r="R854" s="118">
        <f t="array" ref="R854">INDEX(Modelo!$F$1:$H$37,MATCH(1,(DataBase!Q854=Modelo!$G$1:$G$37)*(DataBase!B854=Modelo!$F$1:$F$37),0),3)</f>
        <v>0.19230769230769232</v>
      </c>
      <c r="S854" s="115">
        <f t="shared" si="28"/>
        <v>0</v>
      </c>
      <c r="T854" s="115">
        <f t="shared" si="29"/>
        <v>0</v>
      </c>
    </row>
    <row r="855" spans="1:20" x14ac:dyDescent="0.3">
      <c r="A855" s="115" t="s">
        <v>477</v>
      </c>
      <c r="B855" s="115" t="s">
        <v>467</v>
      </c>
      <c r="C855" s="115" t="s">
        <v>103</v>
      </c>
      <c r="D855" s="115" t="s">
        <v>86</v>
      </c>
      <c r="E855" s="115" t="s">
        <v>86</v>
      </c>
      <c r="F855" s="115" t="s">
        <v>86</v>
      </c>
      <c r="G855" s="115">
        <v>1985</v>
      </c>
      <c r="H855" s="115" t="s">
        <v>125</v>
      </c>
      <c r="I855" s="115">
        <v>0.441609957</v>
      </c>
      <c r="J855" s="115" t="s">
        <v>26</v>
      </c>
      <c r="K855" s="115" t="str">
        <f>INDEX(DatosProcesados!$A$1:$BF$101,MATCH(DataBase!A855,DatosProcesados!$A$1:$A$101,0),MATCH(DataBase!J855,DatosProcesados!$A$1:$BF$1,0))</f>
        <v>No</v>
      </c>
      <c r="L855" s="115" t="str">
        <f>INDEX(Modelo!$A$9:$D$89,MATCH(DataBase!$J855,Modelo!$A$9:$A$89,0),MATCH(DataBase!L$1,Modelo!$A$9:$D$9,0))</f>
        <v>Impacto ambiental</v>
      </c>
      <c r="M855" s="115" t="str">
        <f>INDEX(Modelo!$A$9:$D$89,MATCH(DataBase!$J855,Modelo!$A$9:$A$89,0),MATCH(DataBase!M$1,Modelo!$A$9:$D$9,0))</f>
        <v>Pilar 2</v>
      </c>
      <c r="N855" s="115" t="str">
        <f>INDEX(Modelo!$A$9:$D$89,MATCH(DataBase!$J855,Modelo!$A$9:$A$89,0),MATCH(DataBase!N$1,Modelo!$A$9:$D$9,0))</f>
        <v>boolean</v>
      </c>
      <c r="O855" s="115" t="b">
        <f t="array" ref="O855">IF(N855="negativo",INDEX($AD$3:$AG$51,MATCH(1,($B855=$AD$3:$AD$51)*($J855=$AE$3:$AE$51),0),3),IF(N855="positivo",INDEX($AD$55:$AG$109,MATCH(1,($B855=$AD$55:$AD$109)*($J855=$AE$55:$AE$109),0),3)))</f>
        <v>0</v>
      </c>
      <c r="P855" s="115" t="b">
        <f t="array" ref="P855">IF(N855="negativo",INDEX($AD$3:$AG$51,MATCH(1,($B855=$AD$3:$AD$51)*($J855=$AE$3:$AE$51),0),4),IF(N855="positivo",INDEX($AD$55:$AG$109,MATCH(1,($B855=$AD$55:$AD$109)*($J855=$AE$55:$AE$109),0),4)))</f>
        <v>0</v>
      </c>
      <c r="Q855" s="115" t="str">
        <f>VLOOKUP(M855,Modelo!$A$2:$C$7,2,0)</f>
        <v>Acción Climática y Energía</v>
      </c>
      <c r="R855" s="118">
        <f t="array" ref="R855">INDEX(Modelo!$F$1:$H$37,MATCH(1,(DataBase!Q855=Modelo!$G$1:$G$37)*(DataBase!B855=Modelo!$F$1:$F$37),0),3)</f>
        <v>0.19047619047619047</v>
      </c>
      <c r="S855" s="115">
        <f t="shared" si="28"/>
        <v>0</v>
      </c>
      <c r="T855" s="115">
        <f t="shared" si="29"/>
        <v>0</v>
      </c>
    </row>
    <row r="856" spans="1:20" x14ac:dyDescent="0.3">
      <c r="A856" s="115" t="s">
        <v>256</v>
      </c>
      <c r="B856" s="115" t="s">
        <v>216</v>
      </c>
      <c r="C856" s="115" t="s">
        <v>103</v>
      </c>
      <c r="D856" s="115" t="s">
        <v>87</v>
      </c>
      <c r="E856" s="115" t="s">
        <v>86</v>
      </c>
      <c r="F856" s="115" t="s">
        <v>86</v>
      </c>
      <c r="G856" s="115">
        <v>1964</v>
      </c>
      <c r="H856" s="115" t="s">
        <v>125</v>
      </c>
      <c r="I856" s="115">
        <v>2.4859553989999998</v>
      </c>
      <c r="J856" s="115" t="s">
        <v>26</v>
      </c>
      <c r="K856" s="115">
        <f>INDEX(DatosProcesados!$A$1:$BF$101,MATCH(DataBase!A856,DatosProcesados!$A$1:$A$101,0),MATCH(DataBase!J856,DatosProcesados!$A$1:$BF$1,0))</f>
        <v>0</v>
      </c>
      <c r="L856" s="115" t="str">
        <f>INDEX(Modelo!$A$9:$D$89,MATCH(DataBase!$J856,Modelo!$A$9:$A$89,0),MATCH(DataBase!L$1,Modelo!$A$9:$D$9,0))</f>
        <v>Impacto ambiental</v>
      </c>
      <c r="M856" s="115" t="str">
        <f>INDEX(Modelo!$A$9:$D$89,MATCH(DataBase!$J856,Modelo!$A$9:$A$89,0),MATCH(DataBase!M$1,Modelo!$A$9:$D$9,0))</f>
        <v>Pilar 2</v>
      </c>
      <c r="N856" s="115" t="str">
        <f>INDEX(Modelo!$A$9:$D$89,MATCH(DataBase!$J856,Modelo!$A$9:$A$89,0),MATCH(DataBase!N$1,Modelo!$A$9:$D$9,0))</f>
        <v>boolean</v>
      </c>
      <c r="O856" s="115" t="b">
        <f t="array" ref="O856">IF(N856="negativo",INDEX($AD$3:$AG$51,MATCH(1,($B856=$AD$3:$AD$51)*($J856=$AE$3:$AE$51),0),3),IF(N856="positivo",INDEX($AD$55:$AG$109,MATCH(1,($B856=$AD$55:$AD$109)*($J856=$AE$55:$AE$109),0),3)))</f>
        <v>0</v>
      </c>
      <c r="P856" s="115" t="b">
        <f t="array" ref="P856">IF(N856="negativo",INDEX($AD$3:$AG$51,MATCH(1,($B856=$AD$3:$AD$51)*($J856=$AE$3:$AE$51),0),4),IF(N856="positivo",INDEX($AD$55:$AG$109,MATCH(1,($B856=$AD$55:$AD$109)*($J856=$AE$55:$AE$109),0),4)))</f>
        <v>0</v>
      </c>
      <c r="Q856" s="115" t="str">
        <f>VLOOKUP(M856,Modelo!$A$2:$C$7,2,0)</f>
        <v>Acción Climática y Energía</v>
      </c>
      <c r="R856" s="118">
        <f t="array" ref="R856">INDEX(Modelo!$F$1:$H$37,MATCH(1,(DataBase!Q856=Modelo!$G$1:$G$37)*(DataBase!B856=Modelo!$F$1:$F$37),0),3)</f>
        <v>0.21052631578947367</v>
      </c>
      <c r="S856" s="115">
        <f t="shared" si="28"/>
        <v>0</v>
      </c>
      <c r="T856" s="115">
        <f t="shared" si="29"/>
        <v>0</v>
      </c>
    </row>
    <row r="857" spans="1:20" x14ac:dyDescent="0.3">
      <c r="A857" s="115" t="s">
        <v>305</v>
      </c>
      <c r="B857" s="115" t="s">
        <v>216</v>
      </c>
      <c r="C857" s="115" t="s">
        <v>103</v>
      </c>
      <c r="D857" s="115" t="s">
        <v>87</v>
      </c>
      <c r="E857" s="115" t="s">
        <v>86</v>
      </c>
      <c r="F857" s="115" t="s">
        <v>86</v>
      </c>
      <c r="G857" s="115">
        <v>1940</v>
      </c>
      <c r="H857" s="115" t="s">
        <v>125</v>
      </c>
      <c r="I857" s="115">
        <v>1.340540112</v>
      </c>
      <c r="J857" s="115" t="s">
        <v>26</v>
      </c>
      <c r="K857" s="115" t="str">
        <f>INDEX(DatosProcesados!$A$1:$BF$101,MATCH(DataBase!A857,DatosProcesados!$A$1:$A$101,0),MATCH(DataBase!J857,DatosProcesados!$A$1:$BF$1,0))</f>
        <v>Si</v>
      </c>
      <c r="L857" s="115" t="str">
        <f>INDEX(Modelo!$A$9:$D$89,MATCH(DataBase!$J857,Modelo!$A$9:$A$89,0),MATCH(DataBase!L$1,Modelo!$A$9:$D$9,0))</f>
        <v>Impacto ambiental</v>
      </c>
      <c r="M857" s="115" t="str">
        <f>INDEX(Modelo!$A$9:$D$89,MATCH(DataBase!$J857,Modelo!$A$9:$A$89,0),MATCH(DataBase!M$1,Modelo!$A$9:$D$9,0))</f>
        <v>Pilar 2</v>
      </c>
      <c r="N857" s="115" t="str">
        <f>INDEX(Modelo!$A$9:$D$89,MATCH(DataBase!$J857,Modelo!$A$9:$A$89,0),MATCH(DataBase!N$1,Modelo!$A$9:$D$9,0))</f>
        <v>boolean</v>
      </c>
      <c r="O857" s="115" t="b">
        <f t="array" ref="O857">IF(N857="negativo",INDEX($AD$3:$AG$51,MATCH(1,($B857=$AD$3:$AD$51)*($J857=$AE$3:$AE$51),0),3),IF(N857="positivo",INDEX($AD$55:$AG$109,MATCH(1,($B857=$AD$55:$AD$109)*($J857=$AE$55:$AE$109),0),3)))</f>
        <v>0</v>
      </c>
      <c r="P857" s="115" t="b">
        <f t="array" ref="P857">IF(N857="negativo",INDEX($AD$3:$AG$51,MATCH(1,($B857=$AD$3:$AD$51)*($J857=$AE$3:$AE$51),0),4),IF(N857="positivo",INDEX($AD$55:$AG$109,MATCH(1,($B857=$AD$55:$AD$109)*($J857=$AE$55:$AE$109),0),4)))</f>
        <v>0</v>
      </c>
      <c r="Q857" s="115" t="str">
        <f>VLOOKUP(M857,Modelo!$A$2:$C$7,2,0)</f>
        <v>Acción Climática y Energía</v>
      </c>
      <c r="R857" s="118">
        <f t="array" ref="R857">INDEX(Modelo!$F$1:$H$37,MATCH(1,(DataBase!Q857=Modelo!$G$1:$G$37)*(DataBase!B857=Modelo!$F$1:$F$37),0),3)</f>
        <v>0.21052631578947367</v>
      </c>
      <c r="S857" s="115">
        <f t="shared" si="28"/>
        <v>100</v>
      </c>
      <c r="T857" s="115">
        <f t="shared" si="29"/>
        <v>21.052631578947366</v>
      </c>
    </row>
    <row r="858" spans="1:20" x14ac:dyDescent="0.3">
      <c r="A858" s="115" t="s">
        <v>432</v>
      </c>
      <c r="B858" s="115" t="s">
        <v>407</v>
      </c>
      <c r="C858" s="115" t="s">
        <v>103</v>
      </c>
      <c r="D858" s="115" t="s">
        <v>86</v>
      </c>
      <c r="E858" s="115" t="s">
        <v>86</v>
      </c>
      <c r="F858" s="115" t="s">
        <v>86</v>
      </c>
      <c r="G858" s="115">
        <v>1956</v>
      </c>
      <c r="H858" s="115" t="s">
        <v>125</v>
      </c>
      <c r="I858" s="115">
        <v>2.660692144</v>
      </c>
      <c r="J858" s="115" t="s">
        <v>26</v>
      </c>
      <c r="K858" s="115" t="str">
        <f>INDEX(DatosProcesados!$A$1:$BF$101,MATCH(DataBase!A858,DatosProcesados!$A$1:$A$101,0),MATCH(DataBase!J858,DatosProcesados!$A$1:$BF$1,0))</f>
        <v>Si</v>
      </c>
      <c r="L858" s="115" t="str">
        <f>INDEX(Modelo!$A$9:$D$89,MATCH(DataBase!$J858,Modelo!$A$9:$A$89,0),MATCH(DataBase!L$1,Modelo!$A$9:$D$9,0))</f>
        <v>Impacto ambiental</v>
      </c>
      <c r="M858" s="115" t="str">
        <f>INDEX(Modelo!$A$9:$D$89,MATCH(DataBase!$J858,Modelo!$A$9:$A$89,0),MATCH(DataBase!M$1,Modelo!$A$9:$D$9,0))</f>
        <v>Pilar 2</v>
      </c>
      <c r="N858" s="115" t="str">
        <f>INDEX(Modelo!$A$9:$D$89,MATCH(DataBase!$J858,Modelo!$A$9:$A$89,0),MATCH(DataBase!N$1,Modelo!$A$9:$D$9,0))</f>
        <v>boolean</v>
      </c>
      <c r="O858" s="115" t="b">
        <f t="array" ref="O858">IF(N858="negativo",INDEX($AD$3:$AG$51,MATCH(1,($B858=$AD$3:$AD$51)*($J858=$AE$3:$AE$51),0),3),IF(N858="positivo",INDEX($AD$55:$AG$109,MATCH(1,($B858=$AD$55:$AD$109)*($J858=$AE$55:$AE$109),0),3)))</f>
        <v>0</v>
      </c>
      <c r="P858" s="115" t="b">
        <f t="array" ref="P858">IF(N858="negativo",INDEX($AD$3:$AG$51,MATCH(1,($B858=$AD$3:$AD$51)*($J858=$AE$3:$AE$51),0),4),IF(N858="positivo",INDEX($AD$55:$AG$109,MATCH(1,($B858=$AD$55:$AD$109)*($J858=$AE$55:$AE$109),0),4)))</f>
        <v>0</v>
      </c>
      <c r="Q858" s="115" t="str">
        <f>VLOOKUP(M858,Modelo!$A$2:$C$7,2,0)</f>
        <v>Acción Climática y Energía</v>
      </c>
      <c r="R858" s="118">
        <f t="array" ref="R858">INDEX(Modelo!$F$1:$H$37,MATCH(1,(DataBase!Q858=Modelo!$G$1:$G$37)*(DataBase!B858=Modelo!$F$1:$F$37),0),3)</f>
        <v>0.19230769230769232</v>
      </c>
      <c r="S858" s="115">
        <f t="shared" si="28"/>
        <v>100</v>
      </c>
      <c r="T858" s="115">
        <f t="shared" si="29"/>
        <v>19.230769230769234</v>
      </c>
    </row>
    <row r="859" spans="1:20" x14ac:dyDescent="0.3">
      <c r="A859" s="115" t="s">
        <v>476</v>
      </c>
      <c r="B859" s="115" t="s">
        <v>467</v>
      </c>
      <c r="C859" s="115" t="s">
        <v>103</v>
      </c>
      <c r="D859" s="115" t="s">
        <v>87</v>
      </c>
      <c r="E859" s="115" t="s">
        <v>86</v>
      </c>
      <c r="F859" s="115" t="s">
        <v>86</v>
      </c>
      <c r="G859" s="115">
        <v>1962</v>
      </c>
      <c r="H859" s="115" t="s">
        <v>125</v>
      </c>
      <c r="I859" s="115">
        <v>0.89448844999999999</v>
      </c>
      <c r="J859" s="115" t="s">
        <v>26</v>
      </c>
      <c r="K859" s="115">
        <f>INDEX(DatosProcesados!$A$1:$BF$101,MATCH(DataBase!A859,DatosProcesados!$A$1:$A$101,0),MATCH(DataBase!J859,DatosProcesados!$A$1:$BF$1,0))</f>
        <v>0</v>
      </c>
      <c r="L859" s="115" t="str">
        <f>INDEX(Modelo!$A$9:$D$89,MATCH(DataBase!$J859,Modelo!$A$9:$A$89,0),MATCH(DataBase!L$1,Modelo!$A$9:$D$9,0))</f>
        <v>Impacto ambiental</v>
      </c>
      <c r="M859" s="115" t="str">
        <f>INDEX(Modelo!$A$9:$D$89,MATCH(DataBase!$J859,Modelo!$A$9:$A$89,0),MATCH(DataBase!M$1,Modelo!$A$9:$D$9,0))</f>
        <v>Pilar 2</v>
      </c>
      <c r="N859" s="115" t="str">
        <f>INDEX(Modelo!$A$9:$D$89,MATCH(DataBase!$J859,Modelo!$A$9:$A$89,0),MATCH(DataBase!N$1,Modelo!$A$9:$D$9,0))</f>
        <v>boolean</v>
      </c>
      <c r="O859" s="115" t="b">
        <f t="array" ref="O859">IF(N859="negativo",INDEX($AD$3:$AG$51,MATCH(1,($B859=$AD$3:$AD$51)*($J859=$AE$3:$AE$51),0),3),IF(N859="positivo",INDEX($AD$55:$AG$109,MATCH(1,($B859=$AD$55:$AD$109)*($J859=$AE$55:$AE$109),0),3)))</f>
        <v>0</v>
      </c>
      <c r="P859" s="115" t="b">
        <f t="array" ref="P859">IF(N859="negativo",INDEX($AD$3:$AG$51,MATCH(1,($B859=$AD$3:$AD$51)*($J859=$AE$3:$AE$51),0),4),IF(N859="positivo",INDEX($AD$55:$AG$109,MATCH(1,($B859=$AD$55:$AD$109)*($J859=$AE$55:$AE$109),0),4)))</f>
        <v>0</v>
      </c>
      <c r="Q859" s="115" t="str">
        <f>VLOOKUP(M859,Modelo!$A$2:$C$7,2,0)</f>
        <v>Acción Climática y Energía</v>
      </c>
      <c r="R859" s="118">
        <f t="array" ref="R859">INDEX(Modelo!$F$1:$H$37,MATCH(1,(DataBase!Q859=Modelo!$G$1:$G$37)*(DataBase!B859=Modelo!$F$1:$F$37),0),3)</f>
        <v>0.19047619047619047</v>
      </c>
      <c r="S859" s="115">
        <f t="shared" si="28"/>
        <v>0</v>
      </c>
      <c r="T859" s="115">
        <f t="shared" si="29"/>
        <v>0</v>
      </c>
    </row>
    <row r="860" spans="1:20" x14ac:dyDescent="0.3">
      <c r="A860" s="115" t="s">
        <v>154</v>
      </c>
      <c r="B860" s="115" t="s">
        <v>84</v>
      </c>
      <c r="C860" s="115" t="s">
        <v>97</v>
      </c>
      <c r="D860" s="115" t="s">
        <v>86</v>
      </c>
      <c r="E860" s="115" t="s">
        <v>87</v>
      </c>
      <c r="F860" s="115" t="s">
        <v>87</v>
      </c>
      <c r="G860" s="115">
        <v>1967</v>
      </c>
      <c r="H860" s="115" t="s">
        <v>125</v>
      </c>
      <c r="I860" s="115">
        <v>4.1309855679999998</v>
      </c>
      <c r="J860" s="115" t="s">
        <v>26</v>
      </c>
      <c r="K860" s="115" t="str">
        <f>INDEX(DatosProcesados!$A$1:$BF$101,MATCH(DataBase!A860,DatosProcesados!$A$1:$A$101,0),MATCH(DataBase!J860,DatosProcesados!$A$1:$BF$1,0))</f>
        <v>Si</v>
      </c>
      <c r="L860" s="115" t="str">
        <f>INDEX(Modelo!$A$9:$D$89,MATCH(DataBase!$J860,Modelo!$A$9:$A$89,0),MATCH(DataBase!L$1,Modelo!$A$9:$D$9,0))</f>
        <v>Impacto ambiental</v>
      </c>
      <c r="M860" s="115" t="str">
        <f>INDEX(Modelo!$A$9:$D$89,MATCH(DataBase!$J860,Modelo!$A$9:$A$89,0),MATCH(DataBase!M$1,Modelo!$A$9:$D$9,0))</f>
        <v>Pilar 2</v>
      </c>
      <c r="N860" s="115" t="str">
        <f>INDEX(Modelo!$A$9:$D$89,MATCH(DataBase!$J860,Modelo!$A$9:$A$89,0),MATCH(DataBase!N$1,Modelo!$A$9:$D$9,0))</f>
        <v>boolean</v>
      </c>
      <c r="O860" s="115" t="b">
        <f t="array" ref="O860">IF(N860="negativo",INDEX($AD$3:$AG$51,MATCH(1,($B860=$AD$3:$AD$51)*($J860=$AE$3:$AE$51),0),3),IF(N860="positivo",INDEX($AD$55:$AG$109,MATCH(1,($B860=$AD$55:$AD$109)*($J860=$AE$55:$AE$109),0),3)))</f>
        <v>0</v>
      </c>
      <c r="P860" s="115" t="b">
        <f t="array" ref="P860">IF(N860="negativo",INDEX($AD$3:$AG$51,MATCH(1,($B860=$AD$3:$AD$51)*($J860=$AE$3:$AE$51),0),4),IF(N860="positivo",INDEX($AD$55:$AG$109,MATCH(1,($B860=$AD$55:$AD$109)*($J860=$AE$55:$AE$109),0),4)))</f>
        <v>0</v>
      </c>
      <c r="Q860" s="115" t="str">
        <f>VLOOKUP(M860,Modelo!$A$2:$C$7,2,0)</f>
        <v>Acción Climática y Energía</v>
      </c>
      <c r="R860" s="118">
        <f t="array" ref="R860">INDEX(Modelo!$F$1:$H$37,MATCH(1,(DataBase!Q860=Modelo!$G$1:$G$37)*(DataBase!B860=Modelo!$F$1:$F$37),0),3)</f>
        <v>0.11764705882352941</v>
      </c>
      <c r="S860" s="115">
        <f t="shared" si="28"/>
        <v>100</v>
      </c>
      <c r="T860" s="115">
        <f t="shared" si="29"/>
        <v>11.76470588235294</v>
      </c>
    </row>
    <row r="861" spans="1:20" x14ac:dyDescent="0.3">
      <c r="A861" s="115" t="s">
        <v>139</v>
      </c>
      <c r="B861" s="115" t="s">
        <v>84</v>
      </c>
      <c r="C861" s="115" t="s">
        <v>97</v>
      </c>
      <c r="D861" s="115" t="s">
        <v>86</v>
      </c>
      <c r="E861" s="115" t="s">
        <v>86</v>
      </c>
      <c r="F861" s="115" t="s">
        <v>86</v>
      </c>
      <c r="G861" s="115">
        <v>1995</v>
      </c>
      <c r="H861" s="115" t="s">
        <v>125</v>
      </c>
      <c r="I861" s="115">
        <v>6.1355991599999999</v>
      </c>
      <c r="J861" s="115" t="s">
        <v>26</v>
      </c>
      <c r="K861" s="115" t="str">
        <f>INDEX(DatosProcesados!$A$1:$BF$101,MATCH(DataBase!A861,DatosProcesados!$A$1:$A$101,0),MATCH(DataBase!J861,DatosProcesados!$A$1:$BF$1,0))</f>
        <v>No</v>
      </c>
      <c r="L861" s="115" t="str">
        <f>INDEX(Modelo!$A$9:$D$89,MATCH(DataBase!$J861,Modelo!$A$9:$A$89,0),MATCH(DataBase!L$1,Modelo!$A$9:$D$9,0))</f>
        <v>Impacto ambiental</v>
      </c>
      <c r="M861" s="115" t="str">
        <f>INDEX(Modelo!$A$9:$D$89,MATCH(DataBase!$J861,Modelo!$A$9:$A$89,0),MATCH(DataBase!M$1,Modelo!$A$9:$D$9,0))</f>
        <v>Pilar 2</v>
      </c>
      <c r="N861" s="115" t="str">
        <f>INDEX(Modelo!$A$9:$D$89,MATCH(DataBase!$J861,Modelo!$A$9:$A$89,0),MATCH(DataBase!N$1,Modelo!$A$9:$D$9,0))</f>
        <v>boolean</v>
      </c>
      <c r="O861" s="115" t="b">
        <f t="array" ref="O861">IF(N861="negativo",INDEX($AD$3:$AG$51,MATCH(1,($B861=$AD$3:$AD$51)*($J861=$AE$3:$AE$51),0),3),IF(N861="positivo",INDEX($AD$55:$AG$109,MATCH(1,($B861=$AD$55:$AD$109)*($J861=$AE$55:$AE$109),0),3)))</f>
        <v>0</v>
      </c>
      <c r="P861" s="115" t="b">
        <f t="array" ref="P861">IF(N861="negativo",INDEX($AD$3:$AG$51,MATCH(1,($B861=$AD$3:$AD$51)*($J861=$AE$3:$AE$51),0),4),IF(N861="positivo",INDEX($AD$55:$AG$109,MATCH(1,($B861=$AD$55:$AD$109)*($J861=$AE$55:$AE$109),0),4)))</f>
        <v>0</v>
      </c>
      <c r="Q861" s="115" t="str">
        <f>VLOOKUP(M861,Modelo!$A$2:$C$7,2,0)</f>
        <v>Acción Climática y Energía</v>
      </c>
      <c r="R861" s="118">
        <f t="array" ref="R861">INDEX(Modelo!$F$1:$H$37,MATCH(1,(DataBase!Q861=Modelo!$G$1:$G$37)*(DataBase!B861=Modelo!$F$1:$F$37),0),3)</f>
        <v>0.11764705882352941</v>
      </c>
      <c r="S861" s="115">
        <f t="shared" si="28"/>
        <v>0</v>
      </c>
      <c r="T861" s="115">
        <f t="shared" si="29"/>
        <v>0</v>
      </c>
    </row>
    <row r="862" spans="1:20" x14ac:dyDescent="0.3">
      <c r="A862" s="115" t="s">
        <v>399</v>
      </c>
      <c r="B862" s="115" t="s">
        <v>379</v>
      </c>
      <c r="C862" s="115" t="s">
        <v>103</v>
      </c>
      <c r="D862" s="115" t="s">
        <v>86</v>
      </c>
      <c r="E862" s="115" t="s">
        <v>86</v>
      </c>
      <c r="F862" s="115" t="s">
        <v>87</v>
      </c>
      <c r="G862" s="115">
        <v>1989</v>
      </c>
      <c r="H862" s="115" t="s">
        <v>125</v>
      </c>
      <c r="I862" s="115">
        <v>0.75167738299999998</v>
      </c>
      <c r="J862" s="115" t="s">
        <v>26</v>
      </c>
      <c r="K862" s="115">
        <f>INDEX(DatosProcesados!$A$1:$BF$101,MATCH(DataBase!A862,DatosProcesados!$A$1:$A$101,0),MATCH(DataBase!J862,DatosProcesados!$A$1:$BF$1,0))</f>
        <v>0</v>
      </c>
      <c r="L862" s="115" t="str">
        <f>INDEX(Modelo!$A$9:$D$89,MATCH(DataBase!$J862,Modelo!$A$9:$A$89,0),MATCH(DataBase!L$1,Modelo!$A$9:$D$9,0))</f>
        <v>Impacto ambiental</v>
      </c>
      <c r="M862" s="115" t="str">
        <f>INDEX(Modelo!$A$9:$D$89,MATCH(DataBase!$J862,Modelo!$A$9:$A$89,0),MATCH(DataBase!M$1,Modelo!$A$9:$D$9,0))</f>
        <v>Pilar 2</v>
      </c>
      <c r="N862" s="115" t="str">
        <f>INDEX(Modelo!$A$9:$D$89,MATCH(DataBase!$J862,Modelo!$A$9:$A$89,0),MATCH(DataBase!N$1,Modelo!$A$9:$D$9,0))</f>
        <v>boolean</v>
      </c>
      <c r="O862" s="115" t="b">
        <f t="array" ref="O862">IF(N862="negativo",INDEX($AD$3:$AG$51,MATCH(1,($B862=$AD$3:$AD$51)*($J862=$AE$3:$AE$51),0),3),IF(N862="positivo",INDEX($AD$55:$AG$109,MATCH(1,($B862=$AD$55:$AD$109)*($J862=$AE$55:$AE$109),0),3)))</f>
        <v>0</v>
      </c>
      <c r="P862" s="115" t="b">
        <f t="array" ref="P862">IF(N862="negativo",INDEX($AD$3:$AG$51,MATCH(1,($B862=$AD$3:$AD$51)*($J862=$AE$3:$AE$51),0),4),IF(N862="positivo",INDEX($AD$55:$AG$109,MATCH(1,($B862=$AD$55:$AD$109)*($J862=$AE$55:$AE$109),0),4)))</f>
        <v>0</v>
      </c>
      <c r="Q862" s="115" t="str">
        <f>VLOOKUP(M862,Modelo!$A$2:$C$7,2,0)</f>
        <v>Acción Climática y Energía</v>
      </c>
      <c r="R862" s="118">
        <f t="array" ref="R862">INDEX(Modelo!$F$1:$H$37,MATCH(1,(DataBase!Q862=Modelo!$G$1:$G$37)*(DataBase!B862=Modelo!$F$1:$F$37),0),3)</f>
        <v>0.14285714285714285</v>
      </c>
      <c r="S862" s="115">
        <f t="shared" si="28"/>
        <v>0</v>
      </c>
      <c r="T862" s="115">
        <f t="shared" si="29"/>
        <v>0</v>
      </c>
    </row>
    <row r="863" spans="1:20" x14ac:dyDescent="0.3">
      <c r="A863" s="115" t="s">
        <v>233</v>
      </c>
      <c r="B863" s="115" t="s">
        <v>216</v>
      </c>
      <c r="C863" s="115" t="s">
        <v>103</v>
      </c>
      <c r="D863" s="115" t="s">
        <v>87</v>
      </c>
      <c r="E863" s="115" t="s">
        <v>86</v>
      </c>
      <c r="F863" s="115" t="s">
        <v>86</v>
      </c>
      <c r="G863" s="115">
        <v>1970</v>
      </c>
      <c r="H863" s="115" t="s">
        <v>125</v>
      </c>
      <c r="I863" s="115">
        <v>3.1891452720000002</v>
      </c>
      <c r="J863" s="115" t="s">
        <v>26</v>
      </c>
      <c r="K863" s="115">
        <f>INDEX(DatosProcesados!$A$1:$BF$101,MATCH(DataBase!A863,DatosProcesados!$A$1:$A$101,0),MATCH(DataBase!J863,DatosProcesados!$A$1:$BF$1,0))</f>
        <v>0</v>
      </c>
      <c r="L863" s="115" t="str">
        <f>INDEX(Modelo!$A$9:$D$89,MATCH(DataBase!$J863,Modelo!$A$9:$A$89,0),MATCH(DataBase!L$1,Modelo!$A$9:$D$9,0))</f>
        <v>Impacto ambiental</v>
      </c>
      <c r="M863" s="115" t="str">
        <f>INDEX(Modelo!$A$9:$D$89,MATCH(DataBase!$J863,Modelo!$A$9:$A$89,0),MATCH(DataBase!M$1,Modelo!$A$9:$D$9,0))</f>
        <v>Pilar 2</v>
      </c>
      <c r="N863" s="115" t="str">
        <f>INDEX(Modelo!$A$9:$D$89,MATCH(DataBase!$J863,Modelo!$A$9:$A$89,0),MATCH(DataBase!N$1,Modelo!$A$9:$D$9,0))</f>
        <v>boolean</v>
      </c>
      <c r="O863" s="115" t="b">
        <f t="array" ref="O863">IF(N863="negativo",INDEX($AD$3:$AG$51,MATCH(1,($B863=$AD$3:$AD$51)*($J863=$AE$3:$AE$51),0),3),IF(N863="positivo",INDEX($AD$55:$AG$109,MATCH(1,($B863=$AD$55:$AD$109)*($J863=$AE$55:$AE$109),0),3)))</f>
        <v>0</v>
      </c>
      <c r="P863" s="115" t="b">
        <f t="array" ref="P863">IF(N863="negativo",INDEX($AD$3:$AG$51,MATCH(1,($B863=$AD$3:$AD$51)*($J863=$AE$3:$AE$51),0),4),IF(N863="positivo",INDEX($AD$55:$AG$109,MATCH(1,($B863=$AD$55:$AD$109)*($J863=$AE$55:$AE$109),0),4)))</f>
        <v>0</v>
      </c>
      <c r="Q863" s="115" t="str">
        <f>VLOOKUP(M863,Modelo!$A$2:$C$7,2,0)</f>
        <v>Acción Climática y Energía</v>
      </c>
      <c r="R863" s="118">
        <f t="array" ref="R863">INDEX(Modelo!$F$1:$H$37,MATCH(1,(DataBase!Q863=Modelo!$G$1:$G$37)*(DataBase!B863=Modelo!$F$1:$F$37),0),3)</f>
        <v>0.21052631578947367</v>
      </c>
      <c r="S863" s="115">
        <f t="shared" si="28"/>
        <v>0</v>
      </c>
      <c r="T863" s="115">
        <f t="shared" si="29"/>
        <v>0</v>
      </c>
    </row>
    <row r="864" spans="1:20" x14ac:dyDescent="0.3">
      <c r="A864" s="115" t="s">
        <v>176</v>
      </c>
      <c r="B864" s="115" t="s">
        <v>84</v>
      </c>
      <c r="C864" s="115" t="s">
        <v>103</v>
      </c>
      <c r="D864" s="115" t="s">
        <v>86</v>
      </c>
      <c r="E864" s="115" t="s">
        <v>87</v>
      </c>
      <c r="F864" s="115" t="s">
        <v>87</v>
      </c>
      <c r="G864" s="115">
        <v>1929</v>
      </c>
      <c r="H864" s="115" t="s">
        <v>177</v>
      </c>
      <c r="I864" s="115">
        <v>2.3283445380000001</v>
      </c>
      <c r="J864" s="115" t="s">
        <v>26</v>
      </c>
      <c r="K864" s="115">
        <f>INDEX(DatosProcesados!$A$1:$BF$101,MATCH(DataBase!A864,DatosProcesados!$A$1:$A$101,0),MATCH(DataBase!J864,DatosProcesados!$A$1:$BF$1,0))</f>
        <v>0</v>
      </c>
      <c r="L864" s="115" t="str">
        <f>INDEX(Modelo!$A$9:$D$89,MATCH(DataBase!$J864,Modelo!$A$9:$A$89,0),MATCH(DataBase!L$1,Modelo!$A$9:$D$9,0))</f>
        <v>Impacto ambiental</v>
      </c>
      <c r="M864" s="115" t="str">
        <f>INDEX(Modelo!$A$9:$D$89,MATCH(DataBase!$J864,Modelo!$A$9:$A$89,0),MATCH(DataBase!M$1,Modelo!$A$9:$D$9,0))</f>
        <v>Pilar 2</v>
      </c>
      <c r="N864" s="115" t="str">
        <f>INDEX(Modelo!$A$9:$D$89,MATCH(DataBase!$J864,Modelo!$A$9:$A$89,0),MATCH(DataBase!N$1,Modelo!$A$9:$D$9,0))</f>
        <v>boolean</v>
      </c>
      <c r="O864" s="115" t="b">
        <f t="array" ref="O864">IF(N864="negativo",INDEX($AD$3:$AG$51,MATCH(1,($B864=$AD$3:$AD$51)*($J864=$AE$3:$AE$51),0),3),IF(N864="positivo",INDEX($AD$55:$AG$109,MATCH(1,($B864=$AD$55:$AD$109)*($J864=$AE$55:$AE$109),0),3)))</f>
        <v>0</v>
      </c>
      <c r="P864" s="115" t="b">
        <f t="array" ref="P864">IF(N864="negativo",INDEX($AD$3:$AG$51,MATCH(1,($B864=$AD$3:$AD$51)*($J864=$AE$3:$AE$51),0),4),IF(N864="positivo",INDEX($AD$55:$AG$109,MATCH(1,($B864=$AD$55:$AD$109)*($J864=$AE$55:$AE$109),0),4)))</f>
        <v>0</v>
      </c>
      <c r="Q864" s="115" t="str">
        <f>VLOOKUP(M864,Modelo!$A$2:$C$7,2,0)</f>
        <v>Acción Climática y Energía</v>
      </c>
      <c r="R864" s="118">
        <f t="array" ref="R864">INDEX(Modelo!$F$1:$H$37,MATCH(1,(DataBase!Q864=Modelo!$G$1:$G$37)*(DataBase!B864=Modelo!$F$1:$F$37),0),3)</f>
        <v>0.11764705882352941</v>
      </c>
      <c r="S864" s="115">
        <f t="shared" si="28"/>
        <v>0</v>
      </c>
      <c r="T864" s="115">
        <f t="shared" si="29"/>
        <v>0</v>
      </c>
    </row>
    <row r="865" spans="1:20" x14ac:dyDescent="0.3">
      <c r="A865" s="115" t="s">
        <v>391</v>
      </c>
      <c r="B865" s="115" t="s">
        <v>379</v>
      </c>
      <c r="C865" s="115" t="s">
        <v>103</v>
      </c>
      <c r="D865" s="115" t="s">
        <v>87</v>
      </c>
      <c r="E865" s="115" t="s">
        <v>86</v>
      </c>
      <c r="F865" s="115" t="s">
        <v>86</v>
      </c>
      <c r="G865" s="115">
        <v>1976</v>
      </c>
      <c r="H865" s="115" t="s">
        <v>125</v>
      </c>
      <c r="I865" s="115">
        <v>0.98534294499999997</v>
      </c>
      <c r="J865" s="115" t="s">
        <v>26</v>
      </c>
      <c r="K865" s="115" t="str">
        <f>INDEX(DatosProcesados!$A$1:$BF$101,MATCH(DataBase!A865,DatosProcesados!$A$1:$A$101,0),MATCH(DataBase!J865,DatosProcesados!$A$1:$BF$1,0))</f>
        <v>Si</v>
      </c>
      <c r="L865" s="115" t="str">
        <f>INDEX(Modelo!$A$9:$D$89,MATCH(DataBase!$J865,Modelo!$A$9:$A$89,0),MATCH(DataBase!L$1,Modelo!$A$9:$D$9,0))</f>
        <v>Impacto ambiental</v>
      </c>
      <c r="M865" s="115" t="str">
        <f>INDEX(Modelo!$A$9:$D$89,MATCH(DataBase!$J865,Modelo!$A$9:$A$89,0),MATCH(DataBase!M$1,Modelo!$A$9:$D$9,0))</f>
        <v>Pilar 2</v>
      </c>
      <c r="N865" s="115" t="str">
        <f>INDEX(Modelo!$A$9:$D$89,MATCH(DataBase!$J865,Modelo!$A$9:$A$89,0),MATCH(DataBase!N$1,Modelo!$A$9:$D$9,0))</f>
        <v>boolean</v>
      </c>
      <c r="O865" s="115" t="b">
        <f t="array" ref="O865">IF(N865="negativo",INDEX($AD$3:$AG$51,MATCH(1,($B865=$AD$3:$AD$51)*($J865=$AE$3:$AE$51),0),3),IF(N865="positivo",INDEX($AD$55:$AG$109,MATCH(1,($B865=$AD$55:$AD$109)*($J865=$AE$55:$AE$109),0),3)))</f>
        <v>0</v>
      </c>
      <c r="P865" s="115" t="b">
        <f t="array" ref="P865">IF(N865="negativo",INDEX($AD$3:$AG$51,MATCH(1,($B865=$AD$3:$AD$51)*($J865=$AE$3:$AE$51),0),4),IF(N865="positivo",INDEX($AD$55:$AG$109,MATCH(1,($B865=$AD$55:$AD$109)*($J865=$AE$55:$AE$109),0),4)))</f>
        <v>0</v>
      </c>
      <c r="Q865" s="115" t="str">
        <f>VLOOKUP(M865,Modelo!$A$2:$C$7,2,0)</f>
        <v>Acción Climática y Energía</v>
      </c>
      <c r="R865" s="118">
        <f t="array" ref="R865">INDEX(Modelo!$F$1:$H$37,MATCH(1,(DataBase!Q865=Modelo!$G$1:$G$37)*(DataBase!B865=Modelo!$F$1:$F$37),0),3)</f>
        <v>0.14285714285714285</v>
      </c>
      <c r="S865" s="115">
        <f t="shared" si="28"/>
        <v>100</v>
      </c>
      <c r="T865" s="115">
        <f t="shared" si="29"/>
        <v>14.285714285714285</v>
      </c>
    </row>
    <row r="866" spans="1:20" x14ac:dyDescent="0.3">
      <c r="A866" s="115" t="s">
        <v>376</v>
      </c>
      <c r="B866" s="115" t="s">
        <v>313</v>
      </c>
      <c r="C866" s="115" t="s">
        <v>103</v>
      </c>
      <c r="D866" s="115" t="s">
        <v>86</v>
      </c>
      <c r="E866" s="115" t="s">
        <v>87</v>
      </c>
      <c r="F866" s="115" t="s">
        <v>87</v>
      </c>
      <c r="G866" s="115">
        <v>1920</v>
      </c>
      <c r="H866" s="115" t="s">
        <v>294</v>
      </c>
      <c r="I866" s="115">
        <v>1.8691417530000001</v>
      </c>
      <c r="J866" s="115" t="s">
        <v>26</v>
      </c>
      <c r="K866" s="115" t="str">
        <f>INDEX(DatosProcesados!$A$1:$BF$101,MATCH(DataBase!A866,DatosProcesados!$A$1:$A$101,0),MATCH(DataBase!J866,DatosProcesados!$A$1:$BF$1,0))</f>
        <v>Si</v>
      </c>
      <c r="L866" s="115" t="str">
        <f>INDEX(Modelo!$A$9:$D$89,MATCH(DataBase!$J866,Modelo!$A$9:$A$89,0),MATCH(DataBase!L$1,Modelo!$A$9:$D$9,0))</f>
        <v>Impacto ambiental</v>
      </c>
      <c r="M866" s="115" t="str">
        <f>INDEX(Modelo!$A$9:$D$89,MATCH(DataBase!$J866,Modelo!$A$9:$A$89,0),MATCH(DataBase!M$1,Modelo!$A$9:$D$9,0))</f>
        <v>Pilar 2</v>
      </c>
      <c r="N866" s="115" t="str">
        <f>INDEX(Modelo!$A$9:$D$89,MATCH(DataBase!$J866,Modelo!$A$9:$A$89,0),MATCH(DataBase!N$1,Modelo!$A$9:$D$9,0))</f>
        <v>boolean</v>
      </c>
      <c r="O866" s="115" t="b">
        <f t="array" ref="O866">IF(N866="negativo",INDEX($AD$3:$AG$51,MATCH(1,($B866=$AD$3:$AD$51)*($J866=$AE$3:$AE$51),0),3),IF(N866="positivo",INDEX($AD$55:$AG$109,MATCH(1,($B866=$AD$55:$AD$109)*($J866=$AE$55:$AE$109),0),3)))</f>
        <v>0</v>
      </c>
      <c r="P866" s="115" t="b">
        <f t="array" ref="P866">IF(N866="negativo",INDEX($AD$3:$AG$51,MATCH(1,($B866=$AD$3:$AD$51)*($J866=$AE$3:$AE$51),0),4),IF(N866="positivo",INDEX($AD$55:$AG$109,MATCH(1,($B866=$AD$55:$AD$109)*($J866=$AE$55:$AE$109),0),4)))</f>
        <v>0</v>
      </c>
      <c r="Q866" s="115" t="str">
        <f>VLOOKUP(M866,Modelo!$A$2:$C$7,2,0)</f>
        <v>Acción Climática y Energía</v>
      </c>
      <c r="R866" s="118">
        <f t="array" ref="R866">INDEX(Modelo!$F$1:$H$37,MATCH(1,(DataBase!Q866=Modelo!$G$1:$G$37)*(DataBase!B866=Modelo!$F$1:$F$37),0),3)</f>
        <v>0.17647058823529413</v>
      </c>
      <c r="S866" s="115">
        <f t="shared" si="28"/>
        <v>100</v>
      </c>
      <c r="T866" s="115">
        <f t="shared" si="29"/>
        <v>17.647058823529413</v>
      </c>
    </row>
    <row r="867" spans="1:20" x14ac:dyDescent="0.3">
      <c r="A867" s="115" t="s">
        <v>193</v>
      </c>
      <c r="B867" s="115" t="s">
        <v>84</v>
      </c>
      <c r="C867" s="115" t="s">
        <v>103</v>
      </c>
      <c r="D867" s="115" t="s">
        <v>86</v>
      </c>
      <c r="E867" s="115" t="s">
        <v>87</v>
      </c>
      <c r="F867" s="115" t="s">
        <v>87</v>
      </c>
      <c r="G867" s="115">
        <v>2009</v>
      </c>
      <c r="H867" s="115" t="s">
        <v>194</v>
      </c>
      <c r="I867" s="115">
        <v>1.8581853669999999</v>
      </c>
      <c r="J867" s="115" t="s">
        <v>26</v>
      </c>
      <c r="K867" s="115" t="str">
        <f>INDEX(DatosProcesados!$A$1:$BF$101,MATCH(DataBase!A867,DatosProcesados!$A$1:$A$101,0),MATCH(DataBase!J867,DatosProcesados!$A$1:$BF$1,0))</f>
        <v>Si</v>
      </c>
      <c r="L867" s="115" t="str">
        <f>INDEX(Modelo!$A$9:$D$89,MATCH(DataBase!$J867,Modelo!$A$9:$A$89,0),MATCH(DataBase!L$1,Modelo!$A$9:$D$9,0))</f>
        <v>Impacto ambiental</v>
      </c>
      <c r="M867" s="115" t="str">
        <f>INDEX(Modelo!$A$9:$D$89,MATCH(DataBase!$J867,Modelo!$A$9:$A$89,0),MATCH(DataBase!M$1,Modelo!$A$9:$D$9,0))</f>
        <v>Pilar 2</v>
      </c>
      <c r="N867" s="115" t="str">
        <f>INDEX(Modelo!$A$9:$D$89,MATCH(DataBase!$J867,Modelo!$A$9:$A$89,0),MATCH(DataBase!N$1,Modelo!$A$9:$D$9,0))</f>
        <v>boolean</v>
      </c>
      <c r="O867" s="115" t="b">
        <f t="array" ref="O867">IF(N867="negativo",INDEX($AD$3:$AG$51,MATCH(1,($B867=$AD$3:$AD$51)*($J867=$AE$3:$AE$51),0),3),IF(N867="positivo",INDEX($AD$55:$AG$109,MATCH(1,($B867=$AD$55:$AD$109)*($J867=$AE$55:$AE$109),0),3)))</f>
        <v>0</v>
      </c>
      <c r="P867" s="115" t="b">
        <f t="array" ref="P867">IF(N867="negativo",INDEX($AD$3:$AG$51,MATCH(1,($B867=$AD$3:$AD$51)*($J867=$AE$3:$AE$51),0),4),IF(N867="positivo",INDEX($AD$55:$AG$109,MATCH(1,($B867=$AD$55:$AD$109)*($J867=$AE$55:$AE$109),0),4)))</f>
        <v>0</v>
      </c>
      <c r="Q867" s="115" t="str">
        <f>VLOOKUP(M867,Modelo!$A$2:$C$7,2,0)</f>
        <v>Acción Climática y Energía</v>
      </c>
      <c r="R867" s="118">
        <f t="array" ref="R867">INDEX(Modelo!$F$1:$H$37,MATCH(1,(DataBase!Q867=Modelo!$G$1:$G$37)*(DataBase!B867=Modelo!$F$1:$F$37),0),3)</f>
        <v>0.11764705882352941</v>
      </c>
      <c r="S867" s="115">
        <f t="shared" si="28"/>
        <v>100</v>
      </c>
      <c r="T867" s="115">
        <f t="shared" si="29"/>
        <v>11.76470588235294</v>
      </c>
    </row>
    <row r="868" spans="1:20" x14ac:dyDescent="0.3">
      <c r="A868" s="115" t="s">
        <v>280</v>
      </c>
      <c r="B868" s="115" t="s">
        <v>216</v>
      </c>
      <c r="C868" s="115" t="s">
        <v>97</v>
      </c>
      <c r="D868" s="115" t="s">
        <v>86</v>
      </c>
      <c r="E868" s="115" t="s">
        <v>87</v>
      </c>
      <c r="F868" s="115" t="s">
        <v>87</v>
      </c>
      <c r="G868" s="115">
        <v>1866</v>
      </c>
      <c r="H868" s="115" t="s">
        <v>281</v>
      </c>
      <c r="I868" s="115">
        <v>2.0444698099999998</v>
      </c>
      <c r="J868" s="115" t="s">
        <v>26</v>
      </c>
      <c r="K868" s="115" t="str">
        <f>INDEX(DatosProcesados!$A$1:$BF$101,MATCH(DataBase!A868,DatosProcesados!$A$1:$A$101,0),MATCH(DataBase!J868,DatosProcesados!$A$1:$BF$1,0))</f>
        <v xml:space="preserve">No </v>
      </c>
      <c r="L868" s="115" t="str">
        <f>INDEX(Modelo!$A$9:$D$89,MATCH(DataBase!$J868,Modelo!$A$9:$A$89,0),MATCH(DataBase!L$1,Modelo!$A$9:$D$9,0))</f>
        <v>Impacto ambiental</v>
      </c>
      <c r="M868" s="115" t="str">
        <f>INDEX(Modelo!$A$9:$D$89,MATCH(DataBase!$J868,Modelo!$A$9:$A$89,0),MATCH(DataBase!M$1,Modelo!$A$9:$D$9,0))</f>
        <v>Pilar 2</v>
      </c>
      <c r="N868" s="115" t="str">
        <f>INDEX(Modelo!$A$9:$D$89,MATCH(DataBase!$J868,Modelo!$A$9:$A$89,0),MATCH(DataBase!N$1,Modelo!$A$9:$D$9,0))</f>
        <v>boolean</v>
      </c>
      <c r="O868" s="115" t="b">
        <f t="array" ref="O868">IF(N868="negativo",INDEX($AD$3:$AG$51,MATCH(1,($B868=$AD$3:$AD$51)*($J868=$AE$3:$AE$51),0),3),IF(N868="positivo",INDEX($AD$55:$AG$109,MATCH(1,($B868=$AD$55:$AD$109)*($J868=$AE$55:$AE$109),0),3)))</f>
        <v>0</v>
      </c>
      <c r="P868" s="115" t="b">
        <f t="array" ref="P868">IF(N868="negativo",INDEX($AD$3:$AG$51,MATCH(1,($B868=$AD$3:$AD$51)*($J868=$AE$3:$AE$51),0),4),IF(N868="positivo",INDEX($AD$55:$AG$109,MATCH(1,($B868=$AD$55:$AD$109)*($J868=$AE$55:$AE$109),0),4)))</f>
        <v>0</v>
      </c>
      <c r="Q868" s="115" t="str">
        <f>VLOOKUP(M868,Modelo!$A$2:$C$7,2,0)</f>
        <v>Acción Climática y Energía</v>
      </c>
      <c r="R868" s="118">
        <f t="array" ref="R868">INDEX(Modelo!$F$1:$H$37,MATCH(1,(DataBase!Q868=Modelo!$G$1:$G$37)*(DataBase!B868=Modelo!$F$1:$F$37),0),3)</f>
        <v>0.21052631578947367</v>
      </c>
      <c r="S868" s="115">
        <f t="shared" si="28"/>
        <v>0</v>
      </c>
      <c r="T868" s="115">
        <f t="shared" si="29"/>
        <v>0</v>
      </c>
    </row>
    <row r="869" spans="1:20" x14ac:dyDescent="0.3">
      <c r="A869" s="115" t="s">
        <v>143</v>
      </c>
      <c r="B869" s="115" t="s">
        <v>84</v>
      </c>
      <c r="C869" s="115" t="s">
        <v>97</v>
      </c>
      <c r="D869" s="115" t="s">
        <v>86</v>
      </c>
      <c r="E869" s="115" t="s">
        <v>86</v>
      </c>
      <c r="F869" s="115" t="s">
        <v>86</v>
      </c>
      <c r="G869" s="115">
        <v>1994</v>
      </c>
      <c r="H869" s="115" t="s">
        <v>125</v>
      </c>
      <c r="I869" s="115">
        <v>5.9751610780000002</v>
      </c>
      <c r="J869" s="115" t="s">
        <v>26</v>
      </c>
      <c r="K869" s="115" t="str">
        <f>INDEX(DatosProcesados!$A$1:$BF$101,MATCH(DataBase!A869,DatosProcesados!$A$1:$A$101,0),MATCH(DataBase!J869,DatosProcesados!$A$1:$BF$1,0))</f>
        <v>Si</v>
      </c>
      <c r="L869" s="115" t="str">
        <f>INDEX(Modelo!$A$9:$D$89,MATCH(DataBase!$J869,Modelo!$A$9:$A$89,0),MATCH(DataBase!L$1,Modelo!$A$9:$D$9,0))</f>
        <v>Impacto ambiental</v>
      </c>
      <c r="M869" s="115" t="str">
        <f>INDEX(Modelo!$A$9:$D$89,MATCH(DataBase!$J869,Modelo!$A$9:$A$89,0),MATCH(DataBase!M$1,Modelo!$A$9:$D$9,0))</f>
        <v>Pilar 2</v>
      </c>
      <c r="N869" s="115" t="str">
        <f>INDEX(Modelo!$A$9:$D$89,MATCH(DataBase!$J869,Modelo!$A$9:$A$89,0),MATCH(DataBase!N$1,Modelo!$A$9:$D$9,0))</f>
        <v>boolean</v>
      </c>
      <c r="O869" s="115" t="b">
        <f t="array" ref="O869">IF(N869="negativo",INDEX($AD$3:$AG$51,MATCH(1,($B869=$AD$3:$AD$51)*($J869=$AE$3:$AE$51),0),3),IF(N869="positivo",INDEX($AD$55:$AG$109,MATCH(1,($B869=$AD$55:$AD$109)*($J869=$AE$55:$AE$109),0),3)))</f>
        <v>0</v>
      </c>
      <c r="P869" s="115" t="b">
        <f t="array" ref="P869">IF(N869="negativo",INDEX($AD$3:$AG$51,MATCH(1,($B869=$AD$3:$AD$51)*($J869=$AE$3:$AE$51),0),4),IF(N869="positivo",INDEX($AD$55:$AG$109,MATCH(1,($B869=$AD$55:$AD$109)*($J869=$AE$55:$AE$109),0),4)))</f>
        <v>0</v>
      </c>
      <c r="Q869" s="115" t="str">
        <f>VLOOKUP(M869,Modelo!$A$2:$C$7,2,0)</f>
        <v>Acción Climática y Energía</v>
      </c>
      <c r="R869" s="118">
        <f t="array" ref="R869">INDEX(Modelo!$F$1:$H$37,MATCH(1,(DataBase!Q869=Modelo!$G$1:$G$37)*(DataBase!B869=Modelo!$F$1:$F$37),0),3)</f>
        <v>0.11764705882352941</v>
      </c>
      <c r="S869" s="115">
        <f t="shared" si="28"/>
        <v>100</v>
      </c>
      <c r="T869" s="115">
        <f t="shared" si="29"/>
        <v>11.76470588235294</v>
      </c>
    </row>
    <row r="870" spans="1:20" x14ac:dyDescent="0.3">
      <c r="A870" s="115" t="s">
        <v>331</v>
      </c>
      <c r="B870" s="115" t="s">
        <v>313</v>
      </c>
      <c r="C870" s="115" t="s">
        <v>103</v>
      </c>
      <c r="D870" s="115" t="s">
        <v>87</v>
      </c>
      <c r="E870" s="115" t="s">
        <v>86</v>
      </c>
      <c r="F870" s="115" t="s">
        <v>86</v>
      </c>
      <c r="G870" s="115">
        <v>1953</v>
      </c>
      <c r="H870" s="115" t="s">
        <v>125</v>
      </c>
      <c r="I870" s="115">
        <v>7.1291921260000004</v>
      </c>
      <c r="J870" s="115" t="s">
        <v>26</v>
      </c>
      <c r="K870" s="115">
        <f>INDEX(DatosProcesados!$A$1:$BF$101,MATCH(DataBase!A870,DatosProcesados!$A$1:$A$101,0),MATCH(DataBase!J870,DatosProcesados!$A$1:$BF$1,0))</f>
        <v>0</v>
      </c>
      <c r="L870" s="115" t="str">
        <f>INDEX(Modelo!$A$9:$D$89,MATCH(DataBase!$J870,Modelo!$A$9:$A$89,0),MATCH(DataBase!L$1,Modelo!$A$9:$D$9,0))</f>
        <v>Impacto ambiental</v>
      </c>
      <c r="M870" s="115" t="str">
        <f>INDEX(Modelo!$A$9:$D$89,MATCH(DataBase!$J870,Modelo!$A$9:$A$89,0),MATCH(DataBase!M$1,Modelo!$A$9:$D$9,0))</f>
        <v>Pilar 2</v>
      </c>
      <c r="N870" s="115" t="str">
        <f>INDEX(Modelo!$A$9:$D$89,MATCH(DataBase!$J870,Modelo!$A$9:$A$89,0),MATCH(DataBase!N$1,Modelo!$A$9:$D$9,0))</f>
        <v>boolean</v>
      </c>
      <c r="O870" s="115" t="b">
        <f t="array" ref="O870">IF(N870="negativo",INDEX($AD$3:$AG$51,MATCH(1,($B870=$AD$3:$AD$51)*($J870=$AE$3:$AE$51),0),3),IF(N870="positivo",INDEX($AD$55:$AG$109,MATCH(1,($B870=$AD$55:$AD$109)*($J870=$AE$55:$AE$109),0),3)))</f>
        <v>0</v>
      </c>
      <c r="P870" s="115" t="b">
        <f t="array" ref="P870">IF(N870="negativo",INDEX($AD$3:$AG$51,MATCH(1,($B870=$AD$3:$AD$51)*($J870=$AE$3:$AE$51),0),4),IF(N870="positivo",INDEX($AD$55:$AG$109,MATCH(1,($B870=$AD$55:$AD$109)*($J870=$AE$55:$AE$109),0),4)))</f>
        <v>0</v>
      </c>
      <c r="Q870" s="115" t="str">
        <f>VLOOKUP(M870,Modelo!$A$2:$C$7,2,0)</f>
        <v>Acción Climática y Energía</v>
      </c>
      <c r="R870" s="118">
        <f t="array" ref="R870">INDEX(Modelo!$F$1:$H$37,MATCH(1,(DataBase!Q870=Modelo!$G$1:$G$37)*(DataBase!B870=Modelo!$F$1:$F$37),0),3)</f>
        <v>0.17647058823529413</v>
      </c>
      <c r="S870" s="115">
        <f t="shared" si="28"/>
        <v>0</v>
      </c>
      <c r="T870" s="115">
        <f t="shared" si="29"/>
        <v>0</v>
      </c>
    </row>
    <row r="871" spans="1:20" x14ac:dyDescent="0.3">
      <c r="A871" s="115" t="s">
        <v>277</v>
      </c>
      <c r="B871" s="115" t="s">
        <v>216</v>
      </c>
      <c r="C871" s="115" t="s">
        <v>85</v>
      </c>
      <c r="D871" s="115" t="s">
        <v>86</v>
      </c>
      <c r="E871" s="115" t="s">
        <v>87</v>
      </c>
      <c r="F871" s="115" t="s">
        <v>87</v>
      </c>
      <c r="G871" s="115">
        <v>1965</v>
      </c>
      <c r="H871" s="115" t="s">
        <v>244</v>
      </c>
      <c r="I871" s="115">
        <v>2.0973851419999998</v>
      </c>
      <c r="J871" s="115" t="s">
        <v>26</v>
      </c>
      <c r="K871" s="115" t="str">
        <f>INDEX(DatosProcesados!$A$1:$BF$101,MATCH(DataBase!A871,DatosProcesados!$A$1:$A$101,0),MATCH(DataBase!J871,DatosProcesados!$A$1:$BF$1,0))</f>
        <v>Si</v>
      </c>
      <c r="L871" s="115" t="str">
        <f>INDEX(Modelo!$A$9:$D$89,MATCH(DataBase!$J871,Modelo!$A$9:$A$89,0),MATCH(DataBase!L$1,Modelo!$A$9:$D$9,0))</f>
        <v>Impacto ambiental</v>
      </c>
      <c r="M871" s="115" t="str">
        <f>INDEX(Modelo!$A$9:$D$89,MATCH(DataBase!$J871,Modelo!$A$9:$A$89,0),MATCH(DataBase!M$1,Modelo!$A$9:$D$9,0))</f>
        <v>Pilar 2</v>
      </c>
      <c r="N871" s="115" t="str">
        <f>INDEX(Modelo!$A$9:$D$89,MATCH(DataBase!$J871,Modelo!$A$9:$A$89,0),MATCH(DataBase!N$1,Modelo!$A$9:$D$9,0))</f>
        <v>boolean</v>
      </c>
      <c r="O871" s="115" t="b">
        <f t="array" ref="O871">IF(N871="negativo",INDEX($AD$3:$AG$51,MATCH(1,($B871=$AD$3:$AD$51)*($J871=$AE$3:$AE$51),0),3),IF(N871="positivo",INDEX($AD$55:$AG$109,MATCH(1,($B871=$AD$55:$AD$109)*($J871=$AE$55:$AE$109),0),3)))</f>
        <v>0</v>
      </c>
      <c r="P871" s="115" t="b">
        <f t="array" ref="P871">IF(N871="negativo",INDEX($AD$3:$AG$51,MATCH(1,($B871=$AD$3:$AD$51)*($J871=$AE$3:$AE$51),0),4),IF(N871="positivo",INDEX($AD$55:$AG$109,MATCH(1,($B871=$AD$55:$AD$109)*($J871=$AE$55:$AE$109),0),4)))</f>
        <v>0</v>
      </c>
      <c r="Q871" s="115" t="str">
        <f>VLOOKUP(M871,Modelo!$A$2:$C$7,2,0)</f>
        <v>Acción Climática y Energía</v>
      </c>
      <c r="R871" s="118">
        <f t="array" ref="R871">INDEX(Modelo!$F$1:$H$37,MATCH(1,(DataBase!Q871=Modelo!$G$1:$G$37)*(DataBase!B871=Modelo!$F$1:$F$37),0),3)</f>
        <v>0.21052631578947367</v>
      </c>
      <c r="S871" s="115">
        <f t="shared" si="28"/>
        <v>100</v>
      </c>
      <c r="T871" s="115">
        <f t="shared" si="29"/>
        <v>21.052631578947366</v>
      </c>
    </row>
    <row r="872" spans="1:20" x14ac:dyDescent="0.3">
      <c r="A872" s="115" t="s">
        <v>356</v>
      </c>
      <c r="B872" s="115" t="s">
        <v>313</v>
      </c>
      <c r="C872" s="115" t="s">
        <v>103</v>
      </c>
      <c r="D872" s="115" t="s">
        <v>87</v>
      </c>
      <c r="E872" s="115" t="s">
        <v>86</v>
      </c>
      <c r="F872" s="115" t="s">
        <v>86</v>
      </c>
      <c r="G872" s="115">
        <v>1989</v>
      </c>
      <c r="H872" s="115" t="s">
        <v>125</v>
      </c>
      <c r="I872" s="115">
        <v>3.0305383369999999</v>
      </c>
      <c r="J872" s="115" t="s">
        <v>26</v>
      </c>
      <c r="K872" s="115">
        <f>INDEX(DatosProcesados!$A$1:$BF$101,MATCH(DataBase!A872,DatosProcesados!$A$1:$A$101,0),MATCH(DataBase!J872,DatosProcesados!$A$1:$BF$1,0))</f>
        <v>0</v>
      </c>
      <c r="L872" s="115" t="str">
        <f>INDEX(Modelo!$A$9:$D$89,MATCH(DataBase!$J872,Modelo!$A$9:$A$89,0),MATCH(DataBase!L$1,Modelo!$A$9:$D$9,0))</f>
        <v>Impacto ambiental</v>
      </c>
      <c r="M872" s="115" t="str">
        <f>INDEX(Modelo!$A$9:$D$89,MATCH(DataBase!$J872,Modelo!$A$9:$A$89,0),MATCH(DataBase!M$1,Modelo!$A$9:$D$9,0))</f>
        <v>Pilar 2</v>
      </c>
      <c r="N872" s="115" t="str">
        <f>INDEX(Modelo!$A$9:$D$89,MATCH(DataBase!$J872,Modelo!$A$9:$A$89,0),MATCH(DataBase!N$1,Modelo!$A$9:$D$9,0))</f>
        <v>boolean</v>
      </c>
      <c r="O872" s="115" t="b">
        <f t="array" ref="O872">IF(N872="negativo",INDEX($AD$3:$AG$51,MATCH(1,($B872=$AD$3:$AD$51)*($J872=$AE$3:$AE$51),0),3),IF(N872="positivo",INDEX($AD$55:$AG$109,MATCH(1,($B872=$AD$55:$AD$109)*($J872=$AE$55:$AE$109),0),3)))</f>
        <v>0</v>
      </c>
      <c r="P872" s="115" t="b">
        <f t="array" ref="P872">IF(N872="negativo",INDEX($AD$3:$AG$51,MATCH(1,($B872=$AD$3:$AD$51)*($J872=$AE$3:$AE$51),0),4),IF(N872="positivo",INDEX($AD$55:$AG$109,MATCH(1,($B872=$AD$55:$AD$109)*($J872=$AE$55:$AE$109),0),4)))</f>
        <v>0</v>
      </c>
      <c r="Q872" s="115" t="str">
        <f>VLOOKUP(M872,Modelo!$A$2:$C$7,2,0)</f>
        <v>Acción Climática y Energía</v>
      </c>
      <c r="R872" s="118">
        <f t="array" ref="R872">INDEX(Modelo!$F$1:$H$37,MATCH(1,(DataBase!Q872=Modelo!$G$1:$G$37)*(DataBase!B872=Modelo!$F$1:$F$37),0),3)</f>
        <v>0.17647058823529413</v>
      </c>
      <c r="S872" s="115">
        <f t="shared" si="28"/>
        <v>0</v>
      </c>
      <c r="T872" s="115">
        <f t="shared" si="29"/>
        <v>0</v>
      </c>
    </row>
    <row r="873" spans="1:20" x14ac:dyDescent="0.3">
      <c r="A873" s="115" t="s">
        <v>268</v>
      </c>
      <c r="B873" s="115" t="s">
        <v>216</v>
      </c>
      <c r="C873" s="115" t="s">
        <v>103</v>
      </c>
      <c r="D873" s="115" t="s">
        <v>86</v>
      </c>
      <c r="E873" s="115" t="s">
        <v>86</v>
      </c>
      <c r="F873" s="115" t="s">
        <v>87</v>
      </c>
      <c r="G873" s="115">
        <v>1986</v>
      </c>
      <c r="H873" s="115" t="s">
        <v>125</v>
      </c>
      <c r="I873" s="115">
        <v>2.2734296359999999</v>
      </c>
      <c r="J873" s="115" t="s">
        <v>26</v>
      </c>
      <c r="K873" s="115">
        <f>INDEX(DatosProcesados!$A$1:$BF$101,MATCH(DataBase!A873,DatosProcesados!$A$1:$A$101,0),MATCH(DataBase!J873,DatosProcesados!$A$1:$BF$1,0))</f>
        <v>0</v>
      </c>
      <c r="L873" s="115" t="str">
        <f>INDEX(Modelo!$A$9:$D$89,MATCH(DataBase!$J873,Modelo!$A$9:$A$89,0),MATCH(DataBase!L$1,Modelo!$A$9:$D$9,0))</f>
        <v>Impacto ambiental</v>
      </c>
      <c r="M873" s="115" t="str">
        <f>INDEX(Modelo!$A$9:$D$89,MATCH(DataBase!$J873,Modelo!$A$9:$A$89,0),MATCH(DataBase!M$1,Modelo!$A$9:$D$9,0))</f>
        <v>Pilar 2</v>
      </c>
      <c r="N873" s="115" t="str">
        <f>INDEX(Modelo!$A$9:$D$89,MATCH(DataBase!$J873,Modelo!$A$9:$A$89,0),MATCH(DataBase!N$1,Modelo!$A$9:$D$9,0))</f>
        <v>boolean</v>
      </c>
      <c r="O873" s="115" t="b">
        <f t="array" ref="O873">IF(N873="negativo",INDEX($AD$3:$AG$51,MATCH(1,($B873=$AD$3:$AD$51)*($J873=$AE$3:$AE$51),0),3),IF(N873="positivo",INDEX($AD$55:$AG$109,MATCH(1,($B873=$AD$55:$AD$109)*($J873=$AE$55:$AE$109),0),3)))</f>
        <v>0</v>
      </c>
      <c r="P873" s="115" t="b">
        <f t="array" ref="P873">IF(N873="negativo",INDEX($AD$3:$AG$51,MATCH(1,($B873=$AD$3:$AD$51)*($J873=$AE$3:$AE$51),0),4),IF(N873="positivo",INDEX($AD$55:$AG$109,MATCH(1,($B873=$AD$55:$AD$109)*($J873=$AE$55:$AE$109),0),4)))</f>
        <v>0</v>
      </c>
      <c r="Q873" s="115" t="str">
        <f>VLOOKUP(M873,Modelo!$A$2:$C$7,2,0)</f>
        <v>Acción Climática y Energía</v>
      </c>
      <c r="R873" s="118">
        <f t="array" ref="R873">INDEX(Modelo!$F$1:$H$37,MATCH(1,(DataBase!Q873=Modelo!$G$1:$G$37)*(DataBase!B873=Modelo!$F$1:$F$37),0),3)</f>
        <v>0.21052631578947367</v>
      </c>
      <c r="S873" s="115">
        <f t="shared" si="28"/>
        <v>0</v>
      </c>
      <c r="T873" s="115">
        <f t="shared" si="29"/>
        <v>0</v>
      </c>
    </row>
    <row r="874" spans="1:20" x14ac:dyDescent="0.3">
      <c r="A874" s="115" t="s">
        <v>234</v>
      </c>
      <c r="B874" s="115" t="s">
        <v>216</v>
      </c>
      <c r="C874" s="115" t="s">
        <v>103</v>
      </c>
      <c r="D874" s="115" t="s">
        <v>86</v>
      </c>
      <c r="E874" s="115" t="s">
        <v>86</v>
      </c>
      <c r="F874" s="115" t="s">
        <v>86</v>
      </c>
      <c r="G874" s="115">
        <v>1904</v>
      </c>
      <c r="H874" s="115" t="s">
        <v>125</v>
      </c>
      <c r="I874" s="115">
        <v>2.8467005310000002</v>
      </c>
      <c r="J874" s="115" t="s">
        <v>26</v>
      </c>
      <c r="K874" s="115" t="str">
        <f>INDEX(DatosProcesados!$A$1:$BF$101,MATCH(DataBase!A874,DatosProcesados!$A$1:$A$101,0),MATCH(DataBase!J874,DatosProcesados!$A$1:$BF$1,0))</f>
        <v>Si</v>
      </c>
      <c r="L874" s="115" t="str">
        <f>INDEX(Modelo!$A$9:$D$89,MATCH(DataBase!$J874,Modelo!$A$9:$A$89,0),MATCH(DataBase!L$1,Modelo!$A$9:$D$9,0))</f>
        <v>Impacto ambiental</v>
      </c>
      <c r="M874" s="115" t="str">
        <f>INDEX(Modelo!$A$9:$D$89,MATCH(DataBase!$J874,Modelo!$A$9:$A$89,0),MATCH(DataBase!M$1,Modelo!$A$9:$D$9,0))</f>
        <v>Pilar 2</v>
      </c>
      <c r="N874" s="115" t="str">
        <f>INDEX(Modelo!$A$9:$D$89,MATCH(DataBase!$J874,Modelo!$A$9:$A$89,0),MATCH(DataBase!N$1,Modelo!$A$9:$D$9,0))</f>
        <v>boolean</v>
      </c>
      <c r="O874" s="115" t="b">
        <f t="array" ref="O874">IF(N874="negativo",INDEX($AD$3:$AG$51,MATCH(1,($B874=$AD$3:$AD$51)*($J874=$AE$3:$AE$51),0),3),IF(N874="positivo",INDEX($AD$55:$AG$109,MATCH(1,($B874=$AD$55:$AD$109)*($J874=$AE$55:$AE$109),0),3)))</f>
        <v>0</v>
      </c>
      <c r="P874" s="115" t="b">
        <f t="array" ref="P874">IF(N874="negativo",INDEX($AD$3:$AG$51,MATCH(1,($B874=$AD$3:$AD$51)*($J874=$AE$3:$AE$51),0),4),IF(N874="positivo",INDEX($AD$55:$AG$109,MATCH(1,($B874=$AD$55:$AD$109)*($J874=$AE$55:$AE$109),0),4)))</f>
        <v>0</v>
      </c>
      <c r="Q874" s="115" t="str">
        <f>VLOOKUP(M874,Modelo!$A$2:$C$7,2,0)</f>
        <v>Acción Climática y Energía</v>
      </c>
      <c r="R874" s="118">
        <f t="array" ref="R874">INDEX(Modelo!$F$1:$H$37,MATCH(1,(DataBase!Q874=Modelo!$G$1:$G$37)*(DataBase!B874=Modelo!$F$1:$F$37),0),3)</f>
        <v>0.21052631578947367</v>
      </c>
      <c r="S874" s="115">
        <f t="shared" si="28"/>
        <v>100</v>
      </c>
      <c r="T874" s="115">
        <f t="shared" si="29"/>
        <v>21.052631578947366</v>
      </c>
    </row>
    <row r="875" spans="1:20" x14ac:dyDescent="0.3">
      <c r="A875" s="115" t="s">
        <v>359</v>
      </c>
      <c r="B875" s="115" t="s">
        <v>313</v>
      </c>
      <c r="C875" s="115" t="s">
        <v>103</v>
      </c>
      <c r="D875" s="115" t="s">
        <v>86</v>
      </c>
      <c r="E875" s="115" t="s">
        <v>87</v>
      </c>
      <c r="F875" s="115" t="s">
        <v>87</v>
      </c>
      <c r="G875" s="115">
        <v>1993</v>
      </c>
      <c r="H875" s="115" t="s">
        <v>244</v>
      </c>
      <c r="I875" s="115">
        <v>2.3607916150000001</v>
      </c>
      <c r="J875" s="115" t="s">
        <v>26</v>
      </c>
      <c r="K875" s="115" t="str">
        <f>INDEX(DatosProcesados!$A$1:$BF$101,MATCH(DataBase!A875,DatosProcesados!$A$1:$A$101,0),MATCH(DataBase!J875,DatosProcesados!$A$1:$BF$1,0))</f>
        <v>Si</v>
      </c>
      <c r="L875" s="115" t="str">
        <f>INDEX(Modelo!$A$9:$D$89,MATCH(DataBase!$J875,Modelo!$A$9:$A$89,0),MATCH(DataBase!L$1,Modelo!$A$9:$D$9,0))</f>
        <v>Impacto ambiental</v>
      </c>
      <c r="M875" s="115" t="str">
        <f>INDEX(Modelo!$A$9:$D$89,MATCH(DataBase!$J875,Modelo!$A$9:$A$89,0),MATCH(DataBase!M$1,Modelo!$A$9:$D$9,0))</f>
        <v>Pilar 2</v>
      </c>
      <c r="N875" s="115" t="str">
        <f>INDEX(Modelo!$A$9:$D$89,MATCH(DataBase!$J875,Modelo!$A$9:$A$89,0),MATCH(DataBase!N$1,Modelo!$A$9:$D$9,0))</f>
        <v>boolean</v>
      </c>
      <c r="O875" s="115" t="b">
        <f t="array" ref="O875">IF(N875="negativo",INDEX($AD$3:$AG$51,MATCH(1,($B875=$AD$3:$AD$51)*($J875=$AE$3:$AE$51),0),3),IF(N875="positivo",INDEX($AD$55:$AG$109,MATCH(1,($B875=$AD$55:$AD$109)*($J875=$AE$55:$AE$109),0),3)))</f>
        <v>0</v>
      </c>
      <c r="P875" s="115" t="b">
        <f t="array" ref="P875">IF(N875="negativo",INDEX($AD$3:$AG$51,MATCH(1,($B875=$AD$3:$AD$51)*($J875=$AE$3:$AE$51),0),4),IF(N875="positivo",INDEX($AD$55:$AG$109,MATCH(1,($B875=$AD$55:$AD$109)*($J875=$AE$55:$AE$109),0),4)))</f>
        <v>0</v>
      </c>
      <c r="Q875" s="115" t="str">
        <f>VLOOKUP(M875,Modelo!$A$2:$C$7,2,0)</f>
        <v>Acción Climática y Energía</v>
      </c>
      <c r="R875" s="118">
        <f t="array" ref="R875">INDEX(Modelo!$F$1:$H$37,MATCH(1,(DataBase!Q875=Modelo!$G$1:$G$37)*(DataBase!B875=Modelo!$F$1:$F$37),0),3)</f>
        <v>0.17647058823529413</v>
      </c>
      <c r="S875" s="115">
        <f t="shared" si="28"/>
        <v>100</v>
      </c>
      <c r="T875" s="115">
        <f t="shared" si="29"/>
        <v>17.647058823529413</v>
      </c>
    </row>
    <row r="876" spans="1:20" x14ac:dyDescent="0.3">
      <c r="A876" s="115" t="s">
        <v>327</v>
      </c>
      <c r="B876" s="115" t="s">
        <v>313</v>
      </c>
      <c r="C876" s="115" t="s">
        <v>103</v>
      </c>
      <c r="D876" s="115" t="s">
        <v>86</v>
      </c>
      <c r="E876" s="115" t="s">
        <v>86</v>
      </c>
      <c r="F876" s="115" t="s">
        <v>87</v>
      </c>
      <c r="G876" s="115">
        <v>2005</v>
      </c>
      <c r="H876" s="115" t="s">
        <v>328</v>
      </c>
      <c r="I876" s="115">
        <v>10.521119421</v>
      </c>
      <c r="J876" s="115" t="s">
        <v>26</v>
      </c>
      <c r="K876" s="115" t="str">
        <f>INDEX(DatosProcesados!$A$1:$BF$101,MATCH(DataBase!A876,DatosProcesados!$A$1:$A$101,0),MATCH(DataBase!J876,DatosProcesados!$A$1:$BF$1,0))</f>
        <v>Si</v>
      </c>
      <c r="L876" s="115" t="str">
        <f>INDEX(Modelo!$A$9:$D$89,MATCH(DataBase!$J876,Modelo!$A$9:$A$89,0),MATCH(DataBase!L$1,Modelo!$A$9:$D$9,0))</f>
        <v>Impacto ambiental</v>
      </c>
      <c r="M876" s="115" t="str">
        <f>INDEX(Modelo!$A$9:$D$89,MATCH(DataBase!$J876,Modelo!$A$9:$A$89,0),MATCH(DataBase!M$1,Modelo!$A$9:$D$9,0))</f>
        <v>Pilar 2</v>
      </c>
      <c r="N876" s="115" t="str">
        <f>INDEX(Modelo!$A$9:$D$89,MATCH(DataBase!$J876,Modelo!$A$9:$A$89,0),MATCH(DataBase!N$1,Modelo!$A$9:$D$9,0))</f>
        <v>boolean</v>
      </c>
      <c r="O876" s="115" t="b">
        <f t="array" ref="O876">IF(N876="negativo",INDEX($AD$3:$AG$51,MATCH(1,($B876=$AD$3:$AD$51)*($J876=$AE$3:$AE$51),0),3),IF(N876="positivo",INDEX($AD$55:$AG$109,MATCH(1,($B876=$AD$55:$AD$109)*($J876=$AE$55:$AE$109),0),3)))</f>
        <v>0</v>
      </c>
      <c r="P876" s="115" t="b">
        <f t="array" ref="P876">IF(N876="negativo",INDEX($AD$3:$AG$51,MATCH(1,($B876=$AD$3:$AD$51)*($J876=$AE$3:$AE$51),0),4),IF(N876="positivo",INDEX($AD$55:$AG$109,MATCH(1,($B876=$AD$55:$AD$109)*($J876=$AE$55:$AE$109),0),4)))</f>
        <v>0</v>
      </c>
      <c r="Q876" s="115" t="str">
        <f>VLOOKUP(M876,Modelo!$A$2:$C$7,2,0)</f>
        <v>Acción Climática y Energía</v>
      </c>
      <c r="R876" s="118">
        <f t="array" ref="R876">INDEX(Modelo!$F$1:$H$37,MATCH(1,(DataBase!Q876=Modelo!$G$1:$G$37)*(DataBase!B876=Modelo!$F$1:$F$37),0),3)</f>
        <v>0.17647058823529413</v>
      </c>
      <c r="S876" s="115">
        <f t="shared" si="28"/>
        <v>100</v>
      </c>
      <c r="T876" s="115">
        <f t="shared" si="29"/>
        <v>17.647058823529413</v>
      </c>
    </row>
    <row r="877" spans="1:20" x14ac:dyDescent="0.3">
      <c r="A877" s="115" t="s">
        <v>283</v>
      </c>
      <c r="B877" s="115" t="s">
        <v>216</v>
      </c>
      <c r="C877" s="115" t="s">
        <v>103</v>
      </c>
      <c r="D877" s="115" t="s">
        <v>86</v>
      </c>
      <c r="E877" s="115" t="s">
        <v>86</v>
      </c>
      <c r="F877" s="115" t="s">
        <v>87</v>
      </c>
      <c r="G877" s="115">
        <v>1958</v>
      </c>
      <c r="H877" s="115" t="s">
        <v>125</v>
      </c>
      <c r="I877" s="115">
        <v>2.0172595470000001</v>
      </c>
      <c r="J877" s="115" t="s">
        <v>26</v>
      </c>
      <c r="K877" s="115" t="str">
        <f>INDEX(DatosProcesados!$A$1:$BF$101,MATCH(DataBase!A877,DatosProcesados!$A$1:$A$101,0),MATCH(DataBase!J877,DatosProcesados!$A$1:$BF$1,0))</f>
        <v>Si</v>
      </c>
      <c r="L877" s="115" t="str">
        <f>INDEX(Modelo!$A$9:$D$89,MATCH(DataBase!$J877,Modelo!$A$9:$A$89,0),MATCH(DataBase!L$1,Modelo!$A$9:$D$9,0))</f>
        <v>Impacto ambiental</v>
      </c>
      <c r="M877" s="115" t="str">
        <f>INDEX(Modelo!$A$9:$D$89,MATCH(DataBase!$J877,Modelo!$A$9:$A$89,0),MATCH(DataBase!M$1,Modelo!$A$9:$D$9,0))</f>
        <v>Pilar 2</v>
      </c>
      <c r="N877" s="115" t="str">
        <f>INDEX(Modelo!$A$9:$D$89,MATCH(DataBase!$J877,Modelo!$A$9:$A$89,0),MATCH(DataBase!N$1,Modelo!$A$9:$D$9,0))</f>
        <v>boolean</v>
      </c>
      <c r="O877" s="115" t="b">
        <f t="array" ref="O877">IF(N877="negativo",INDEX($AD$3:$AG$51,MATCH(1,($B877=$AD$3:$AD$51)*($J877=$AE$3:$AE$51),0),3),IF(N877="positivo",INDEX($AD$55:$AG$109,MATCH(1,($B877=$AD$55:$AD$109)*($J877=$AE$55:$AE$109),0),3)))</f>
        <v>0</v>
      </c>
      <c r="P877" s="115" t="b">
        <f t="array" ref="P877">IF(N877="negativo",INDEX($AD$3:$AG$51,MATCH(1,($B877=$AD$3:$AD$51)*($J877=$AE$3:$AE$51),0),4),IF(N877="positivo",INDEX($AD$55:$AG$109,MATCH(1,($B877=$AD$55:$AD$109)*($J877=$AE$55:$AE$109),0),4)))</f>
        <v>0</v>
      </c>
      <c r="Q877" s="115" t="str">
        <f>VLOOKUP(M877,Modelo!$A$2:$C$7,2,0)</f>
        <v>Acción Climática y Energía</v>
      </c>
      <c r="R877" s="118">
        <f t="array" ref="R877">INDEX(Modelo!$F$1:$H$37,MATCH(1,(DataBase!Q877=Modelo!$G$1:$G$37)*(DataBase!B877=Modelo!$F$1:$F$37),0),3)</f>
        <v>0.21052631578947367</v>
      </c>
      <c r="S877" s="115">
        <f t="shared" si="28"/>
        <v>100</v>
      </c>
      <c r="T877" s="115">
        <f t="shared" si="29"/>
        <v>21.052631578947366</v>
      </c>
    </row>
    <row r="878" spans="1:20" x14ac:dyDescent="0.3">
      <c r="A878" s="115" t="s">
        <v>188</v>
      </c>
      <c r="B878" s="115" t="s">
        <v>84</v>
      </c>
      <c r="C878" s="115" t="s">
        <v>103</v>
      </c>
      <c r="D878" s="115" t="s">
        <v>86</v>
      </c>
      <c r="E878" s="115" t="s">
        <v>87</v>
      </c>
      <c r="F878" s="115" t="s">
        <v>86</v>
      </c>
      <c r="G878" s="115">
        <v>1974</v>
      </c>
      <c r="H878" s="115" t="s">
        <v>125</v>
      </c>
      <c r="I878" s="115">
        <v>2.2729038500000001</v>
      </c>
      <c r="J878" s="115" t="s">
        <v>26</v>
      </c>
      <c r="K878" s="115" t="str">
        <f>INDEX(DatosProcesados!$A$1:$BF$101,MATCH(DataBase!A878,DatosProcesados!$A$1:$A$101,0),MATCH(DataBase!J878,DatosProcesados!$A$1:$BF$1,0))</f>
        <v>Si</v>
      </c>
      <c r="L878" s="115" t="str">
        <f>INDEX(Modelo!$A$9:$D$89,MATCH(DataBase!$J878,Modelo!$A$9:$A$89,0),MATCH(DataBase!L$1,Modelo!$A$9:$D$9,0))</f>
        <v>Impacto ambiental</v>
      </c>
      <c r="M878" s="115" t="str">
        <f>INDEX(Modelo!$A$9:$D$89,MATCH(DataBase!$J878,Modelo!$A$9:$A$89,0),MATCH(DataBase!M$1,Modelo!$A$9:$D$9,0))</f>
        <v>Pilar 2</v>
      </c>
      <c r="N878" s="115" t="str">
        <f>INDEX(Modelo!$A$9:$D$89,MATCH(DataBase!$J878,Modelo!$A$9:$A$89,0),MATCH(DataBase!N$1,Modelo!$A$9:$D$9,0))</f>
        <v>boolean</v>
      </c>
      <c r="O878" s="115" t="b">
        <f t="array" ref="O878">IF(N878="negativo",INDEX($AD$3:$AG$51,MATCH(1,($B878=$AD$3:$AD$51)*($J878=$AE$3:$AE$51),0),3),IF(N878="positivo",INDEX($AD$55:$AG$109,MATCH(1,($B878=$AD$55:$AD$109)*($J878=$AE$55:$AE$109),0),3)))</f>
        <v>0</v>
      </c>
      <c r="P878" s="115" t="b">
        <f t="array" ref="P878">IF(N878="negativo",INDEX($AD$3:$AG$51,MATCH(1,($B878=$AD$3:$AD$51)*($J878=$AE$3:$AE$51),0),4),IF(N878="positivo",INDEX($AD$55:$AG$109,MATCH(1,($B878=$AD$55:$AD$109)*($J878=$AE$55:$AE$109),0),4)))</f>
        <v>0</v>
      </c>
      <c r="Q878" s="115" t="str">
        <f>VLOOKUP(M878,Modelo!$A$2:$C$7,2,0)</f>
        <v>Acción Climática y Energía</v>
      </c>
      <c r="R878" s="118">
        <f t="array" ref="R878">INDEX(Modelo!$F$1:$H$37,MATCH(1,(DataBase!Q878=Modelo!$G$1:$G$37)*(DataBase!B878=Modelo!$F$1:$F$37),0),3)</f>
        <v>0.11764705882352941</v>
      </c>
      <c r="S878" s="115">
        <f t="shared" si="28"/>
        <v>100</v>
      </c>
      <c r="T878" s="115">
        <f t="shared" si="29"/>
        <v>11.76470588235294</v>
      </c>
    </row>
    <row r="879" spans="1:20" x14ac:dyDescent="0.3">
      <c r="A879" s="115" t="s">
        <v>199</v>
      </c>
      <c r="B879" s="115" t="s">
        <v>84</v>
      </c>
      <c r="C879" s="115" t="s">
        <v>103</v>
      </c>
      <c r="D879" s="115" t="s">
        <v>86</v>
      </c>
      <c r="E879" s="115" t="s">
        <v>86</v>
      </c>
      <c r="F879" s="115" t="s">
        <v>87</v>
      </c>
      <c r="G879" s="115">
        <v>2015</v>
      </c>
      <c r="H879" s="115" t="s">
        <v>125</v>
      </c>
      <c r="I879" s="115">
        <v>0.70314701400000001</v>
      </c>
      <c r="J879" s="115" t="s">
        <v>26</v>
      </c>
      <c r="K879" s="115">
        <f>INDEX(DatosProcesados!$A$1:$BF$101,MATCH(DataBase!A879,DatosProcesados!$A$1:$A$101,0),MATCH(DataBase!J879,DatosProcesados!$A$1:$BF$1,0))</f>
        <v>0</v>
      </c>
      <c r="L879" s="115" t="str">
        <f>INDEX(Modelo!$A$9:$D$89,MATCH(DataBase!$J879,Modelo!$A$9:$A$89,0),MATCH(DataBase!L$1,Modelo!$A$9:$D$9,0))</f>
        <v>Impacto ambiental</v>
      </c>
      <c r="M879" s="115" t="str">
        <f>INDEX(Modelo!$A$9:$D$89,MATCH(DataBase!$J879,Modelo!$A$9:$A$89,0),MATCH(DataBase!M$1,Modelo!$A$9:$D$9,0))</f>
        <v>Pilar 2</v>
      </c>
      <c r="N879" s="115" t="str">
        <f>INDEX(Modelo!$A$9:$D$89,MATCH(DataBase!$J879,Modelo!$A$9:$A$89,0),MATCH(DataBase!N$1,Modelo!$A$9:$D$9,0))</f>
        <v>boolean</v>
      </c>
      <c r="O879" s="115" t="b">
        <f t="array" ref="O879">IF(N879="negativo",INDEX($AD$3:$AG$51,MATCH(1,($B879=$AD$3:$AD$51)*($J879=$AE$3:$AE$51),0),3),IF(N879="positivo",INDEX($AD$55:$AG$109,MATCH(1,($B879=$AD$55:$AD$109)*($J879=$AE$55:$AE$109),0),3)))</f>
        <v>0</v>
      </c>
      <c r="P879" s="115" t="b">
        <f t="array" ref="P879">IF(N879="negativo",INDEX($AD$3:$AG$51,MATCH(1,($B879=$AD$3:$AD$51)*($J879=$AE$3:$AE$51),0),4),IF(N879="positivo",INDEX($AD$55:$AG$109,MATCH(1,($B879=$AD$55:$AD$109)*($J879=$AE$55:$AE$109),0),4)))</f>
        <v>0</v>
      </c>
      <c r="Q879" s="115" t="str">
        <f>VLOOKUP(M879,Modelo!$A$2:$C$7,2,0)</f>
        <v>Acción Climática y Energía</v>
      </c>
      <c r="R879" s="118">
        <f t="array" ref="R879">INDEX(Modelo!$F$1:$H$37,MATCH(1,(DataBase!Q879=Modelo!$G$1:$G$37)*(DataBase!B879=Modelo!$F$1:$F$37),0),3)</f>
        <v>0.11764705882352941</v>
      </c>
      <c r="S879" s="115">
        <f t="shared" si="28"/>
        <v>0</v>
      </c>
      <c r="T879" s="115">
        <f t="shared" si="29"/>
        <v>0</v>
      </c>
    </row>
    <row r="880" spans="1:20" x14ac:dyDescent="0.3">
      <c r="A880" s="115" t="s">
        <v>215</v>
      </c>
      <c r="B880" s="115" t="s">
        <v>216</v>
      </c>
      <c r="C880" s="115" t="s">
        <v>97</v>
      </c>
      <c r="D880" s="115" t="s">
        <v>86</v>
      </c>
      <c r="E880" s="115" t="s">
        <v>86</v>
      </c>
      <c r="F880" s="115" t="s">
        <v>86</v>
      </c>
      <c r="G880" s="115">
        <v>1956</v>
      </c>
      <c r="H880" s="115" t="s">
        <v>125</v>
      </c>
      <c r="I880" s="115">
        <v>25.860914507</v>
      </c>
      <c r="J880" s="115" t="s">
        <v>26</v>
      </c>
      <c r="K880" s="115" t="str">
        <f>INDEX(DatosProcesados!$A$1:$BF$101,MATCH(DataBase!A880,DatosProcesados!$A$1:$A$101,0),MATCH(DataBase!J880,DatosProcesados!$A$1:$BF$1,0))</f>
        <v xml:space="preserve">No </v>
      </c>
      <c r="L880" s="115" t="str">
        <f>INDEX(Modelo!$A$9:$D$89,MATCH(DataBase!$J880,Modelo!$A$9:$A$89,0),MATCH(DataBase!L$1,Modelo!$A$9:$D$9,0))</f>
        <v>Impacto ambiental</v>
      </c>
      <c r="M880" s="115" t="str">
        <f>INDEX(Modelo!$A$9:$D$89,MATCH(DataBase!$J880,Modelo!$A$9:$A$89,0),MATCH(DataBase!M$1,Modelo!$A$9:$D$9,0))</f>
        <v>Pilar 2</v>
      </c>
      <c r="N880" s="115" t="str">
        <f>INDEX(Modelo!$A$9:$D$89,MATCH(DataBase!$J880,Modelo!$A$9:$A$89,0),MATCH(DataBase!N$1,Modelo!$A$9:$D$9,0))</f>
        <v>boolean</v>
      </c>
      <c r="O880" s="115" t="b">
        <f t="array" ref="O880">IF(N880="negativo",INDEX($AD$3:$AG$51,MATCH(1,($B880=$AD$3:$AD$51)*($J880=$AE$3:$AE$51),0),3),IF(N880="positivo",INDEX($AD$55:$AG$109,MATCH(1,($B880=$AD$55:$AD$109)*($J880=$AE$55:$AE$109),0),3)))</f>
        <v>0</v>
      </c>
      <c r="P880" s="115" t="b">
        <f t="array" ref="P880">IF(N880="negativo",INDEX($AD$3:$AG$51,MATCH(1,($B880=$AD$3:$AD$51)*($J880=$AE$3:$AE$51),0),4),IF(N880="positivo",INDEX($AD$55:$AG$109,MATCH(1,($B880=$AD$55:$AD$109)*($J880=$AE$55:$AE$109),0),4)))</f>
        <v>0</v>
      </c>
      <c r="Q880" s="115" t="str">
        <f>VLOOKUP(M880,Modelo!$A$2:$C$7,2,0)</f>
        <v>Acción Climática y Energía</v>
      </c>
      <c r="R880" s="118">
        <f t="array" ref="R880">INDEX(Modelo!$F$1:$H$37,MATCH(1,(DataBase!Q880=Modelo!$G$1:$G$37)*(DataBase!B880=Modelo!$F$1:$F$37),0),3)</f>
        <v>0.21052631578947367</v>
      </c>
      <c r="S880" s="115">
        <f t="shared" si="28"/>
        <v>0</v>
      </c>
      <c r="T880" s="115">
        <f t="shared" si="29"/>
        <v>0</v>
      </c>
    </row>
    <row r="881" spans="1:20" x14ac:dyDescent="0.3">
      <c r="A881" s="115" t="s">
        <v>257</v>
      </c>
      <c r="B881" s="115" t="s">
        <v>216</v>
      </c>
      <c r="C881" s="115" t="s">
        <v>97</v>
      </c>
      <c r="D881" s="115" t="s">
        <v>86</v>
      </c>
      <c r="E881" s="115" t="s">
        <v>87</v>
      </c>
      <c r="F881" s="115" t="s">
        <v>87</v>
      </c>
      <c r="G881" s="115">
        <v>1898</v>
      </c>
      <c r="H881" s="115" t="s">
        <v>167</v>
      </c>
      <c r="I881" s="115">
        <v>2.4260392159999999</v>
      </c>
      <c r="J881" s="115" t="s">
        <v>26</v>
      </c>
      <c r="K881" s="115" t="str">
        <f>INDEX(DatosProcesados!$A$1:$BF$101,MATCH(DataBase!A881,DatosProcesados!$A$1:$A$101,0),MATCH(DataBase!J881,DatosProcesados!$A$1:$BF$1,0))</f>
        <v>Si</v>
      </c>
      <c r="L881" s="115" t="str">
        <f>INDEX(Modelo!$A$9:$D$89,MATCH(DataBase!$J881,Modelo!$A$9:$A$89,0),MATCH(DataBase!L$1,Modelo!$A$9:$D$9,0))</f>
        <v>Impacto ambiental</v>
      </c>
      <c r="M881" s="115" t="str">
        <f>INDEX(Modelo!$A$9:$D$89,MATCH(DataBase!$J881,Modelo!$A$9:$A$89,0),MATCH(DataBase!M$1,Modelo!$A$9:$D$9,0))</f>
        <v>Pilar 2</v>
      </c>
      <c r="N881" s="115" t="str">
        <f>INDEX(Modelo!$A$9:$D$89,MATCH(DataBase!$J881,Modelo!$A$9:$A$89,0),MATCH(DataBase!N$1,Modelo!$A$9:$D$9,0))</f>
        <v>boolean</v>
      </c>
      <c r="O881" s="115" t="b">
        <f t="array" ref="O881">IF(N881="negativo",INDEX($AD$3:$AG$51,MATCH(1,($B881=$AD$3:$AD$51)*($J881=$AE$3:$AE$51),0),3),IF(N881="positivo",INDEX($AD$55:$AG$109,MATCH(1,($B881=$AD$55:$AD$109)*($J881=$AE$55:$AE$109),0),3)))</f>
        <v>0</v>
      </c>
      <c r="P881" s="115" t="b">
        <f t="array" ref="P881">IF(N881="negativo",INDEX($AD$3:$AG$51,MATCH(1,($B881=$AD$3:$AD$51)*($J881=$AE$3:$AE$51),0),4),IF(N881="positivo",INDEX($AD$55:$AG$109,MATCH(1,($B881=$AD$55:$AD$109)*($J881=$AE$55:$AE$109),0),4)))</f>
        <v>0</v>
      </c>
      <c r="Q881" s="115" t="str">
        <f>VLOOKUP(M881,Modelo!$A$2:$C$7,2,0)</f>
        <v>Acción Climática y Energía</v>
      </c>
      <c r="R881" s="118">
        <f t="array" ref="R881">INDEX(Modelo!$F$1:$H$37,MATCH(1,(DataBase!Q881=Modelo!$G$1:$G$37)*(DataBase!B881=Modelo!$F$1:$F$37),0),3)</f>
        <v>0.21052631578947367</v>
      </c>
      <c r="S881" s="115">
        <f t="shared" si="28"/>
        <v>100</v>
      </c>
      <c r="T881" s="115">
        <f t="shared" si="29"/>
        <v>21.052631578947366</v>
      </c>
    </row>
    <row r="882" spans="1:20" x14ac:dyDescent="0.3">
      <c r="A882" s="115" t="s">
        <v>301</v>
      </c>
      <c r="B882" s="115" t="s">
        <v>216</v>
      </c>
      <c r="C882" s="115" t="s">
        <v>103</v>
      </c>
      <c r="D882" s="115" t="s">
        <v>86</v>
      </c>
      <c r="E882" s="115" t="s">
        <v>87</v>
      </c>
      <c r="F882" s="115" t="s">
        <v>86</v>
      </c>
      <c r="G882" s="115">
        <v>1998</v>
      </c>
      <c r="H882" s="115" t="s">
        <v>125</v>
      </c>
      <c r="I882" s="115">
        <v>1.697301486</v>
      </c>
      <c r="J882" s="115" t="s">
        <v>26</v>
      </c>
      <c r="K882" s="115" t="str">
        <f>INDEX(DatosProcesados!$A$1:$BF$101,MATCH(DataBase!A882,DatosProcesados!$A$1:$A$101,0),MATCH(DataBase!J882,DatosProcesados!$A$1:$BF$1,0))</f>
        <v>Si</v>
      </c>
      <c r="L882" s="115" t="str">
        <f>INDEX(Modelo!$A$9:$D$89,MATCH(DataBase!$J882,Modelo!$A$9:$A$89,0),MATCH(DataBase!L$1,Modelo!$A$9:$D$9,0))</f>
        <v>Impacto ambiental</v>
      </c>
      <c r="M882" s="115" t="str">
        <f>INDEX(Modelo!$A$9:$D$89,MATCH(DataBase!$J882,Modelo!$A$9:$A$89,0),MATCH(DataBase!M$1,Modelo!$A$9:$D$9,0))</f>
        <v>Pilar 2</v>
      </c>
      <c r="N882" s="115" t="str">
        <f>INDEX(Modelo!$A$9:$D$89,MATCH(DataBase!$J882,Modelo!$A$9:$A$89,0),MATCH(DataBase!N$1,Modelo!$A$9:$D$9,0))</f>
        <v>boolean</v>
      </c>
      <c r="O882" s="115" t="b">
        <f t="array" ref="O882">IF(N882="negativo",INDEX($AD$3:$AG$51,MATCH(1,($B882=$AD$3:$AD$51)*($J882=$AE$3:$AE$51),0),3),IF(N882="positivo",INDEX($AD$55:$AG$109,MATCH(1,($B882=$AD$55:$AD$109)*($J882=$AE$55:$AE$109),0),3)))</f>
        <v>0</v>
      </c>
      <c r="P882" s="115" t="b">
        <f t="array" ref="P882">IF(N882="negativo",INDEX($AD$3:$AG$51,MATCH(1,($B882=$AD$3:$AD$51)*($J882=$AE$3:$AE$51),0),4),IF(N882="positivo",INDEX($AD$55:$AG$109,MATCH(1,($B882=$AD$55:$AD$109)*($J882=$AE$55:$AE$109),0),4)))</f>
        <v>0</v>
      </c>
      <c r="Q882" s="115" t="str">
        <f>VLOOKUP(M882,Modelo!$A$2:$C$7,2,0)</f>
        <v>Acción Climática y Energía</v>
      </c>
      <c r="R882" s="118">
        <f t="array" ref="R882">INDEX(Modelo!$F$1:$H$37,MATCH(1,(DataBase!Q882=Modelo!$G$1:$G$37)*(DataBase!B882=Modelo!$F$1:$F$37),0),3)</f>
        <v>0.21052631578947367</v>
      </c>
      <c r="S882" s="115">
        <f t="shared" si="28"/>
        <v>100</v>
      </c>
      <c r="T882" s="115">
        <f t="shared" si="29"/>
        <v>21.052631578947366</v>
      </c>
    </row>
    <row r="883" spans="1:20" x14ac:dyDescent="0.3">
      <c r="A883" s="115" t="s">
        <v>352</v>
      </c>
      <c r="B883" s="115" t="s">
        <v>313</v>
      </c>
      <c r="C883" s="115" t="s">
        <v>103</v>
      </c>
      <c r="D883" s="115" t="s">
        <v>87</v>
      </c>
      <c r="E883" s="115" t="s">
        <v>87</v>
      </c>
      <c r="F883" s="115" t="s">
        <v>87</v>
      </c>
      <c r="G883" s="115">
        <v>1969</v>
      </c>
      <c r="H883" s="115" t="s">
        <v>353</v>
      </c>
      <c r="I883" s="115">
        <v>3.188315636</v>
      </c>
      <c r="J883" s="115" t="s">
        <v>26</v>
      </c>
      <c r="K883" s="115" t="str">
        <f>INDEX(DatosProcesados!$A$1:$BF$101,MATCH(DataBase!A883,DatosProcesados!$A$1:$A$101,0),MATCH(DataBase!J883,DatosProcesados!$A$1:$BF$1,0))</f>
        <v>Si</v>
      </c>
      <c r="L883" s="115" t="str">
        <f>INDEX(Modelo!$A$9:$D$89,MATCH(DataBase!$J883,Modelo!$A$9:$A$89,0),MATCH(DataBase!L$1,Modelo!$A$9:$D$9,0))</f>
        <v>Impacto ambiental</v>
      </c>
      <c r="M883" s="115" t="str">
        <f>INDEX(Modelo!$A$9:$D$89,MATCH(DataBase!$J883,Modelo!$A$9:$A$89,0),MATCH(DataBase!M$1,Modelo!$A$9:$D$9,0))</f>
        <v>Pilar 2</v>
      </c>
      <c r="N883" s="115" t="str">
        <f>INDEX(Modelo!$A$9:$D$89,MATCH(DataBase!$J883,Modelo!$A$9:$A$89,0),MATCH(DataBase!N$1,Modelo!$A$9:$D$9,0))</f>
        <v>boolean</v>
      </c>
      <c r="O883" s="115" t="b">
        <f t="array" ref="O883">IF(N883="negativo",INDEX($AD$3:$AG$51,MATCH(1,($B883=$AD$3:$AD$51)*($J883=$AE$3:$AE$51),0),3),IF(N883="positivo",INDEX($AD$55:$AG$109,MATCH(1,($B883=$AD$55:$AD$109)*($J883=$AE$55:$AE$109),0),3)))</f>
        <v>0</v>
      </c>
      <c r="P883" s="115" t="b">
        <f t="array" ref="P883">IF(N883="negativo",INDEX($AD$3:$AG$51,MATCH(1,($B883=$AD$3:$AD$51)*($J883=$AE$3:$AE$51),0),4),IF(N883="positivo",INDEX($AD$55:$AG$109,MATCH(1,($B883=$AD$55:$AD$109)*($J883=$AE$55:$AE$109),0),4)))</f>
        <v>0</v>
      </c>
      <c r="Q883" s="115" t="str">
        <f>VLOOKUP(M883,Modelo!$A$2:$C$7,2,0)</f>
        <v>Acción Climática y Energía</v>
      </c>
      <c r="R883" s="118">
        <f t="array" ref="R883">INDEX(Modelo!$F$1:$H$37,MATCH(1,(DataBase!Q883=Modelo!$G$1:$G$37)*(DataBase!B883=Modelo!$F$1:$F$37),0),3)</f>
        <v>0.17647058823529413</v>
      </c>
      <c r="S883" s="115">
        <f t="shared" si="28"/>
        <v>100</v>
      </c>
      <c r="T883" s="115">
        <f t="shared" si="29"/>
        <v>17.647058823529413</v>
      </c>
    </row>
    <row r="884" spans="1:20" x14ac:dyDescent="0.3">
      <c r="A884" s="115" t="s">
        <v>427</v>
      </c>
      <c r="B884" s="115" t="s">
        <v>407</v>
      </c>
      <c r="C884" s="115" t="s">
        <v>103</v>
      </c>
      <c r="D884" s="115" t="s">
        <v>86</v>
      </c>
      <c r="E884" s="115" t="s">
        <v>86</v>
      </c>
      <c r="F884" s="115" t="s">
        <v>87</v>
      </c>
      <c r="G884" s="115">
        <v>2020</v>
      </c>
      <c r="H884" s="115" t="s">
        <v>428</v>
      </c>
      <c r="I884" s="115">
        <v>1.943851598</v>
      </c>
      <c r="J884" s="115" t="s">
        <v>26</v>
      </c>
      <c r="K884" s="115" t="str">
        <f>INDEX(DatosProcesados!$A$1:$BF$101,MATCH(DataBase!A884,DatosProcesados!$A$1:$A$101,0),MATCH(DataBase!J884,DatosProcesados!$A$1:$BF$1,0))</f>
        <v>Si</v>
      </c>
      <c r="L884" s="115" t="str">
        <f>INDEX(Modelo!$A$9:$D$89,MATCH(DataBase!$J884,Modelo!$A$9:$A$89,0),MATCH(DataBase!L$1,Modelo!$A$9:$D$9,0))</f>
        <v>Impacto ambiental</v>
      </c>
      <c r="M884" s="115" t="str">
        <f>INDEX(Modelo!$A$9:$D$89,MATCH(DataBase!$J884,Modelo!$A$9:$A$89,0),MATCH(DataBase!M$1,Modelo!$A$9:$D$9,0))</f>
        <v>Pilar 2</v>
      </c>
      <c r="N884" s="115" t="str">
        <f>INDEX(Modelo!$A$9:$D$89,MATCH(DataBase!$J884,Modelo!$A$9:$A$89,0),MATCH(DataBase!N$1,Modelo!$A$9:$D$9,0))</f>
        <v>boolean</v>
      </c>
      <c r="O884" s="115" t="b">
        <f t="array" ref="O884">IF(N884="negativo",INDEX($AD$3:$AG$51,MATCH(1,($B884=$AD$3:$AD$51)*($J884=$AE$3:$AE$51),0),3),IF(N884="positivo",INDEX($AD$55:$AG$109,MATCH(1,($B884=$AD$55:$AD$109)*($J884=$AE$55:$AE$109),0),3)))</f>
        <v>0</v>
      </c>
      <c r="P884" s="115" t="b">
        <f t="array" ref="P884">IF(N884="negativo",INDEX($AD$3:$AG$51,MATCH(1,($B884=$AD$3:$AD$51)*($J884=$AE$3:$AE$51),0),4),IF(N884="positivo",INDEX($AD$55:$AG$109,MATCH(1,($B884=$AD$55:$AD$109)*($J884=$AE$55:$AE$109),0),4)))</f>
        <v>0</v>
      </c>
      <c r="Q884" s="115" t="str">
        <f>VLOOKUP(M884,Modelo!$A$2:$C$7,2,0)</f>
        <v>Acción Climática y Energía</v>
      </c>
      <c r="R884" s="118">
        <f t="array" ref="R884">INDEX(Modelo!$F$1:$H$37,MATCH(1,(DataBase!Q884=Modelo!$G$1:$G$37)*(DataBase!B884=Modelo!$F$1:$F$37),0),3)</f>
        <v>0.19230769230769232</v>
      </c>
      <c r="S884" s="115">
        <f t="shared" si="28"/>
        <v>100</v>
      </c>
      <c r="T884" s="115">
        <f t="shared" si="29"/>
        <v>19.230769230769234</v>
      </c>
    </row>
    <row r="885" spans="1:20" x14ac:dyDescent="0.3">
      <c r="A885" s="115" t="s">
        <v>333</v>
      </c>
      <c r="B885" s="115" t="s">
        <v>313</v>
      </c>
      <c r="C885" s="115" t="s">
        <v>103</v>
      </c>
      <c r="D885" s="115" t="s">
        <v>86</v>
      </c>
      <c r="E885" s="115" t="s">
        <v>86</v>
      </c>
      <c r="F885" s="115" t="s">
        <v>87</v>
      </c>
      <c r="G885" s="115">
        <v>1952</v>
      </c>
      <c r="H885" s="115" t="s">
        <v>177</v>
      </c>
      <c r="I885" s="115">
        <v>5.9910971069999999</v>
      </c>
      <c r="J885" s="115" t="s">
        <v>26</v>
      </c>
      <c r="K885" s="115" t="str">
        <f>INDEX(DatosProcesados!$A$1:$BF$101,MATCH(DataBase!A885,DatosProcesados!$A$1:$A$101,0),MATCH(DataBase!J885,DatosProcesados!$A$1:$BF$1,0))</f>
        <v>Si</v>
      </c>
      <c r="L885" s="115" t="str">
        <f>INDEX(Modelo!$A$9:$D$89,MATCH(DataBase!$J885,Modelo!$A$9:$A$89,0),MATCH(DataBase!L$1,Modelo!$A$9:$D$9,0))</f>
        <v>Impacto ambiental</v>
      </c>
      <c r="M885" s="115" t="str">
        <f>INDEX(Modelo!$A$9:$D$89,MATCH(DataBase!$J885,Modelo!$A$9:$A$89,0),MATCH(DataBase!M$1,Modelo!$A$9:$D$9,0))</f>
        <v>Pilar 2</v>
      </c>
      <c r="N885" s="115" t="str">
        <f>INDEX(Modelo!$A$9:$D$89,MATCH(DataBase!$J885,Modelo!$A$9:$A$89,0),MATCH(DataBase!N$1,Modelo!$A$9:$D$9,0))</f>
        <v>boolean</v>
      </c>
      <c r="O885" s="115" t="b">
        <f t="array" ref="O885">IF(N885="negativo",INDEX($AD$3:$AG$51,MATCH(1,($B885=$AD$3:$AD$51)*($J885=$AE$3:$AE$51),0),3),IF(N885="positivo",INDEX($AD$55:$AG$109,MATCH(1,($B885=$AD$55:$AD$109)*($J885=$AE$55:$AE$109),0),3)))</f>
        <v>0</v>
      </c>
      <c r="P885" s="115" t="b">
        <f t="array" ref="P885">IF(N885="negativo",INDEX($AD$3:$AG$51,MATCH(1,($B885=$AD$3:$AD$51)*($J885=$AE$3:$AE$51),0),4),IF(N885="positivo",INDEX($AD$55:$AG$109,MATCH(1,($B885=$AD$55:$AD$109)*($J885=$AE$55:$AE$109),0),4)))</f>
        <v>0</v>
      </c>
      <c r="Q885" s="115" t="str">
        <f>VLOOKUP(M885,Modelo!$A$2:$C$7,2,0)</f>
        <v>Acción Climática y Energía</v>
      </c>
      <c r="R885" s="118">
        <f t="array" ref="R885">INDEX(Modelo!$F$1:$H$37,MATCH(1,(DataBase!Q885=Modelo!$G$1:$G$37)*(DataBase!B885=Modelo!$F$1:$F$37),0),3)</f>
        <v>0.17647058823529413</v>
      </c>
      <c r="S885" s="115">
        <f t="shared" si="28"/>
        <v>100</v>
      </c>
      <c r="T885" s="115">
        <f t="shared" si="29"/>
        <v>17.647058823529413</v>
      </c>
    </row>
    <row r="886" spans="1:20" x14ac:dyDescent="0.3">
      <c r="A886" s="115" t="s">
        <v>371</v>
      </c>
      <c r="B886" s="115" t="s">
        <v>313</v>
      </c>
      <c r="C886" s="115" t="s">
        <v>103</v>
      </c>
      <c r="D886" s="115" t="s">
        <v>87</v>
      </c>
      <c r="E886" s="115" t="s">
        <v>86</v>
      </c>
      <c r="F886" s="115" t="s">
        <v>87</v>
      </c>
      <c r="G886" s="115">
        <v>1977</v>
      </c>
      <c r="H886" s="115" t="s">
        <v>281</v>
      </c>
      <c r="I886" s="115">
        <v>2.002301595</v>
      </c>
      <c r="J886" s="115" t="s">
        <v>26</v>
      </c>
      <c r="K886" s="115" t="str">
        <f>INDEX(DatosProcesados!$A$1:$BF$101,MATCH(DataBase!A886,DatosProcesados!$A$1:$A$101,0),MATCH(DataBase!J886,DatosProcesados!$A$1:$BF$1,0))</f>
        <v>Si</v>
      </c>
      <c r="L886" s="115" t="str">
        <f>INDEX(Modelo!$A$9:$D$89,MATCH(DataBase!$J886,Modelo!$A$9:$A$89,0),MATCH(DataBase!L$1,Modelo!$A$9:$D$9,0))</f>
        <v>Impacto ambiental</v>
      </c>
      <c r="M886" s="115" t="str">
        <f>INDEX(Modelo!$A$9:$D$89,MATCH(DataBase!$J886,Modelo!$A$9:$A$89,0),MATCH(DataBase!M$1,Modelo!$A$9:$D$9,0))</f>
        <v>Pilar 2</v>
      </c>
      <c r="N886" s="115" t="str">
        <f>INDEX(Modelo!$A$9:$D$89,MATCH(DataBase!$J886,Modelo!$A$9:$A$89,0),MATCH(DataBase!N$1,Modelo!$A$9:$D$9,0))</f>
        <v>boolean</v>
      </c>
      <c r="O886" s="115" t="b">
        <f t="array" ref="O886">IF(N886="negativo",INDEX($AD$3:$AG$51,MATCH(1,($B886=$AD$3:$AD$51)*($J886=$AE$3:$AE$51),0),3),IF(N886="positivo",INDEX($AD$55:$AG$109,MATCH(1,($B886=$AD$55:$AD$109)*($J886=$AE$55:$AE$109),0),3)))</f>
        <v>0</v>
      </c>
      <c r="P886" s="115" t="b">
        <f t="array" ref="P886">IF(N886="negativo",INDEX($AD$3:$AG$51,MATCH(1,($B886=$AD$3:$AD$51)*($J886=$AE$3:$AE$51),0),4),IF(N886="positivo",INDEX($AD$55:$AG$109,MATCH(1,($B886=$AD$55:$AD$109)*($J886=$AE$55:$AE$109),0),4)))</f>
        <v>0</v>
      </c>
      <c r="Q886" s="115" t="str">
        <f>VLOOKUP(M886,Modelo!$A$2:$C$7,2,0)</f>
        <v>Acción Climática y Energía</v>
      </c>
      <c r="R886" s="118">
        <f t="array" ref="R886">INDEX(Modelo!$F$1:$H$37,MATCH(1,(DataBase!Q886=Modelo!$G$1:$G$37)*(DataBase!B886=Modelo!$F$1:$F$37),0),3)</f>
        <v>0.17647058823529413</v>
      </c>
      <c r="S886" s="115">
        <f t="shared" si="28"/>
        <v>100</v>
      </c>
      <c r="T886" s="115">
        <f t="shared" si="29"/>
        <v>17.647058823529413</v>
      </c>
    </row>
    <row r="887" spans="1:20" x14ac:dyDescent="0.3">
      <c r="A887" s="115" t="s">
        <v>469</v>
      </c>
      <c r="B887" s="115" t="s">
        <v>467</v>
      </c>
      <c r="C887" s="115" t="s">
        <v>103</v>
      </c>
      <c r="D887" s="115" t="s">
        <v>87</v>
      </c>
      <c r="E887" s="115" t="s">
        <v>86</v>
      </c>
      <c r="F887" s="115" t="s">
        <v>87</v>
      </c>
      <c r="G887" s="115">
        <v>1971</v>
      </c>
      <c r="H887" s="115" t="s">
        <v>244</v>
      </c>
      <c r="I887" s="115">
        <v>2.1567474139999998</v>
      </c>
      <c r="J887" s="115" t="s">
        <v>26</v>
      </c>
      <c r="K887" s="115">
        <f>INDEX(DatosProcesados!$A$1:$BF$101,MATCH(DataBase!A887,DatosProcesados!$A$1:$A$101,0),MATCH(DataBase!J887,DatosProcesados!$A$1:$BF$1,0))</f>
        <v>0</v>
      </c>
      <c r="L887" s="115" t="str">
        <f>INDEX(Modelo!$A$9:$D$89,MATCH(DataBase!$J887,Modelo!$A$9:$A$89,0),MATCH(DataBase!L$1,Modelo!$A$9:$D$9,0))</f>
        <v>Impacto ambiental</v>
      </c>
      <c r="M887" s="115" t="str">
        <f>INDEX(Modelo!$A$9:$D$89,MATCH(DataBase!$J887,Modelo!$A$9:$A$89,0),MATCH(DataBase!M$1,Modelo!$A$9:$D$9,0))</f>
        <v>Pilar 2</v>
      </c>
      <c r="N887" s="115" t="str">
        <f>INDEX(Modelo!$A$9:$D$89,MATCH(DataBase!$J887,Modelo!$A$9:$A$89,0),MATCH(DataBase!N$1,Modelo!$A$9:$D$9,0))</f>
        <v>boolean</v>
      </c>
      <c r="O887" s="115" t="b">
        <f t="array" ref="O887">IF(N887="negativo",INDEX($AD$3:$AG$51,MATCH(1,($B887=$AD$3:$AD$51)*($J887=$AE$3:$AE$51),0),3),IF(N887="positivo",INDEX($AD$55:$AG$109,MATCH(1,($B887=$AD$55:$AD$109)*($J887=$AE$55:$AE$109),0),3)))</f>
        <v>0</v>
      </c>
      <c r="P887" s="115" t="b">
        <f t="array" ref="P887">IF(N887="negativo",INDEX($AD$3:$AG$51,MATCH(1,($B887=$AD$3:$AD$51)*($J887=$AE$3:$AE$51),0),4),IF(N887="positivo",INDEX($AD$55:$AG$109,MATCH(1,($B887=$AD$55:$AD$109)*($J887=$AE$55:$AE$109),0),4)))</f>
        <v>0</v>
      </c>
      <c r="Q887" s="115" t="str">
        <f>VLOOKUP(M887,Modelo!$A$2:$C$7,2,0)</f>
        <v>Acción Climática y Energía</v>
      </c>
      <c r="R887" s="118">
        <f t="array" ref="R887">INDEX(Modelo!$F$1:$H$37,MATCH(1,(DataBase!Q887=Modelo!$G$1:$G$37)*(DataBase!B887=Modelo!$F$1:$F$37),0),3)</f>
        <v>0.19047619047619047</v>
      </c>
      <c r="S887" s="115">
        <f t="shared" si="28"/>
        <v>0</v>
      </c>
      <c r="T887" s="115">
        <f t="shared" si="29"/>
        <v>0</v>
      </c>
    </row>
    <row r="888" spans="1:20" x14ac:dyDescent="0.3">
      <c r="A888" s="115" t="s">
        <v>357</v>
      </c>
      <c r="B888" s="115" t="s">
        <v>313</v>
      </c>
      <c r="C888" s="115" t="s">
        <v>103</v>
      </c>
      <c r="D888" s="115" t="s">
        <v>86</v>
      </c>
      <c r="E888" s="115" t="s">
        <v>86</v>
      </c>
      <c r="F888" s="115" t="s">
        <v>87</v>
      </c>
      <c r="G888" s="115">
        <v>2009</v>
      </c>
      <c r="H888" s="115" t="s">
        <v>358</v>
      </c>
      <c r="I888" s="115">
        <v>2.8694480090000001</v>
      </c>
      <c r="J888" s="115" t="s">
        <v>26</v>
      </c>
      <c r="K888" s="115">
        <f>INDEX(DatosProcesados!$A$1:$BF$101,MATCH(DataBase!A888,DatosProcesados!$A$1:$A$101,0),MATCH(DataBase!J888,DatosProcesados!$A$1:$BF$1,0))</f>
        <v>0</v>
      </c>
      <c r="L888" s="115" t="str">
        <f>INDEX(Modelo!$A$9:$D$89,MATCH(DataBase!$J888,Modelo!$A$9:$A$89,0),MATCH(DataBase!L$1,Modelo!$A$9:$D$9,0))</f>
        <v>Impacto ambiental</v>
      </c>
      <c r="M888" s="115" t="str">
        <f>INDEX(Modelo!$A$9:$D$89,MATCH(DataBase!$J888,Modelo!$A$9:$A$89,0),MATCH(DataBase!M$1,Modelo!$A$9:$D$9,0))</f>
        <v>Pilar 2</v>
      </c>
      <c r="N888" s="115" t="str">
        <f>INDEX(Modelo!$A$9:$D$89,MATCH(DataBase!$J888,Modelo!$A$9:$A$89,0),MATCH(DataBase!N$1,Modelo!$A$9:$D$9,0))</f>
        <v>boolean</v>
      </c>
      <c r="O888" s="115" t="b">
        <f t="array" ref="O888">IF(N888="negativo",INDEX($AD$3:$AG$51,MATCH(1,($B888=$AD$3:$AD$51)*($J888=$AE$3:$AE$51),0),3),IF(N888="positivo",INDEX($AD$55:$AG$109,MATCH(1,($B888=$AD$55:$AD$109)*($J888=$AE$55:$AE$109),0),3)))</f>
        <v>0</v>
      </c>
      <c r="P888" s="115" t="b">
        <f t="array" ref="P888">IF(N888="negativo",INDEX($AD$3:$AG$51,MATCH(1,($B888=$AD$3:$AD$51)*($J888=$AE$3:$AE$51),0),4),IF(N888="positivo",INDEX($AD$55:$AG$109,MATCH(1,($B888=$AD$55:$AD$109)*($J888=$AE$55:$AE$109),0),4)))</f>
        <v>0</v>
      </c>
      <c r="Q888" s="115" t="str">
        <f>VLOOKUP(M888,Modelo!$A$2:$C$7,2,0)</f>
        <v>Acción Climática y Energía</v>
      </c>
      <c r="R888" s="118">
        <f t="array" ref="R888">INDEX(Modelo!$F$1:$H$37,MATCH(1,(DataBase!Q888=Modelo!$G$1:$G$37)*(DataBase!B888=Modelo!$F$1:$F$37),0),3)</f>
        <v>0.17647058823529413</v>
      </c>
      <c r="S888" s="115">
        <f t="shared" si="28"/>
        <v>0</v>
      </c>
      <c r="T888" s="115">
        <f t="shared" si="29"/>
        <v>0</v>
      </c>
    </row>
    <row r="889" spans="1:20" x14ac:dyDescent="0.3">
      <c r="A889" s="115" t="s">
        <v>355</v>
      </c>
      <c r="B889" s="115" t="s">
        <v>313</v>
      </c>
      <c r="C889" s="115" t="s">
        <v>103</v>
      </c>
      <c r="D889" s="115" t="s">
        <v>87</v>
      </c>
      <c r="E889" s="115" t="s">
        <v>86</v>
      </c>
      <c r="F889" s="115" t="s">
        <v>86</v>
      </c>
      <c r="G889" s="115">
        <v>1934</v>
      </c>
      <c r="H889" s="115" t="s">
        <v>125</v>
      </c>
      <c r="I889" s="115">
        <v>3.134365769</v>
      </c>
      <c r="J889" s="115" t="s">
        <v>26</v>
      </c>
      <c r="K889" s="115">
        <f>INDEX(DatosProcesados!$A$1:$BF$101,MATCH(DataBase!A889,DatosProcesados!$A$1:$A$101,0),MATCH(DataBase!J889,DatosProcesados!$A$1:$BF$1,0))</f>
        <v>0</v>
      </c>
      <c r="L889" s="115" t="str">
        <f>INDEX(Modelo!$A$9:$D$89,MATCH(DataBase!$J889,Modelo!$A$9:$A$89,0),MATCH(DataBase!L$1,Modelo!$A$9:$D$9,0))</f>
        <v>Impacto ambiental</v>
      </c>
      <c r="M889" s="115" t="str">
        <f>INDEX(Modelo!$A$9:$D$89,MATCH(DataBase!$J889,Modelo!$A$9:$A$89,0),MATCH(DataBase!M$1,Modelo!$A$9:$D$9,0))</f>
        <v>Pilar 2</v>
      </c>
      <c r="N889" s="115" t="str">
        <f>INDEX(Modelo!$A$9:$D$89,MATCH(DataBase!$J889,Modelo!$A$9:$A$89,0),MATCH(DataBase!N$1,Modelo!$A$9:$D$9,0))</f>
        <v>boolean</v>
      </c>
      <c r="O889" s="115" t="b">
        <f t="array" ref="O889">IF(N889="negativo",INDEX($AD$3:$AG$51,MATCH(1,($B889=$AD$3:$AD$51)*($J889=$AE$3:$AE$51),0),3),IF(N889="positivo",INDEX($AD$55:$AG$109,MATCH(1,($B889=$AD$55:$AD$109)*($J889=$AE$55:$AE$109),0),3)))</f>
        <v>0</v>
      </c>
      <c r="P889" s="115" t="b">
        <f t="array" ref="P889">IF(N889="negativo",INDEX($AD$3:$AG$51,MATCH(1,($B889=$AD$3:$AD$51)*($J889=$AE$3:$AE$51),0),4),IF(N889="positivo",INDEX($AD$55:$AG$109,MATCH(1,($B889=$AD$55:$AD$109)*($J889=$AE$55:$AE$109),0),4)))</f>
        <v>0</v>
      </c>
      <c r="Q889" s="115" t="str">
        <f>VLOOKUP(M889,Modelo!$A$2:$C$7,2,0)</f>
        <v>Acción Climática y Energía</v>
      </c>
      <c r="R889" s="118">
        <f t="array" ref="R889">INDEX(Modelo!$F$1:$H$37,MATCH(1,(DataBase!Q889=Modelo!$G$1:$G$37)*(DataBase!B889=Modelo!$F$1:$F$37),0),3)</f>
        <v>0.17647058823529413</v>
      </c>
      <c r="S889" s="115">
        <f t="shared" si="28"/>
        <v>0</v>
      </c>
      <c r="T889" s="115">
        <f t="shared" si="29"/>
        <v>0</v>
      </c>
    </row>
    <row r="890" spans="1:20" x14ac:dyDescent="0.3">
      <c r="A890" s="115" t="s">
        <v>129</v>
      </c>
      <c r="B890" s="115" t="s">
        <v>84</v>
      </c>
      <c r="C890" s="115" t="s">
        <v>97</v>
      </c>
      <c r="D890" s="115" t="s">
        <v>86</v>
      </c>
      <c r="E890" s="115" t="s">
        <v>87</v>
      </c>
      <c r="F890" s="115" t="s">
        <v>87</v>
      </c>
      <c r="G890" s="115">
        <v>1924</v>
      </c>
      <c r="H890" s="115" t="s">
        <v>130</v>
      </c>
      <c r="I890" s="115">
        <v>6.6721791020000003</v>
      </c>
      <c r="J890" s="115" t="s">
        <v>26</v>
      </c>
      <c r="K890" s="115" t="str">
        <f>INDEX(DatosProcesados!$A$1:$BF$101,MATCH(DataBase!A890,DatosProcesados!$A$1:$A$101,0),MATCH(DataBase!J890,DatosProcesados!$A$1:$BF$1,0))</f>
        <v>Si</v>
      </c>
      <c r="L890" s="115" t="str">
        <f>INDEX(Modelo!$A$9:$D$89,MATCH(DataBase!$J890,Modelo!$A$9:$A$89,0),MATCH(DataBase!L$1,Modelo!$A$9:$D$9,0))</f>
        <v>Impacto ambiental</v>
      </c>
      <c r="M890" s="115" t="str">
        <f>INDEX(Modelo!$A$9:$D$89,MATCH(DataBase!$J890,Modelo!$A$9:$A$89,0),MATCH(DataBase!M$1,Modelo!$A$9:$D$9,0))</f>
        <v>Pilar 2</v>
      </c>
      <c r="N890" s="115" t="str">
        <f>INDEX(Modelo!$A$9:$D$89,MATCH(DataBase!$J890,Modelo!$A$9:$A$89,0),MATCH(DataBase!N$1,Modelo!$A$9:$D$9,0))</f>
        <v>boolean</v>
      </c>
      <c r="O890" s="115" t="b">
        <f t="array" ref="O890">IF(N890="negativo",INDEX($AD$3:$AG$51,MATCH(1,($B890=$AD$3:$AD$51)*($J890=$AE$3:$AE$51),0),3),IF(N890="positivo",INDEX($AD$55:$AG$109,MATCH(1,($B890=$AD$55:$AD$109)*($J890=$AE$55:$AE$109),0),3)))</f>
        <v>0</v>
      </c>
      <c r="P890" s="115" t="b">
        <f t="array" ref="P890">IF(N890="negativo",INDEX($AD$3:$AG$51,MATCH(1,($B890=$AD$3:$AD$51)*($J890=$AE$3:$AE$51),0),4),IF(N890="positivo",INDEX($AD$55:$AG$109,MATCH(1,($B890=$AD$55:$AD$109)*($J890=$AE$55:$AE$109),0),4)))</f>
        <v>0</v>
      </c>
      <c r="Q890" s="115" t="str">
        <f>VLOOKUP(M890,Modelo!$A$2:$C$7,2,0)</f>
        <v>Acción Climática y Energía</v>
      </c>
      <c r="R890" s="118">
        <f t="array" ref="R890">INDEX(Modelo!$F$1:$H$37,MATCH(1,(DataBase!Q890=Modelo!$G$1:$G$37)*(DataBase!B890=Modelo!$F$1:$F$37),0),3)</f>
        <v>0.11764705882352941</v>
      </c>
      <c r="S890" s="115">
        <f t="shared" si="28"/>
        <v>100</v>
      </c>
      <c r="T890" s="115">
        <f t="shared" si="29"/>
        <v>11.76470588235294</v>
      </c>
    </row>
    <row r="891" spans="1:20" x14ac:dyDescent="0.3">
      <c r="A891" s="115" t="s">
        <v>166</v>
      </c>
      <c r="B891" s="115" t="s">
        <v>84</v>
      </c>
      <c r="C891" s="115" t="s">
        <v>103</v>
      </c>
      <c r="D891" s="115" t="s">
        <v>86</v>
      </c>
      <c r="E891" s="115" t="s">
        <v>87</v>
      </c>
      <c r="F891" s="115" t="s">
        <v>87</v>
      </c>
      <c r="G891" s="115">
        <v>1910</v>
      </c>
      <c r="H891" s="115" t="s">
        <v>167</v>
      </c>
      <c r="I891" s="115">
        <v>2.655177809</v>
      </c>
      <c r="J891" s="115" t="s">
        <v>26</v>
      </c>
      <c r="K891" s="115" t="str">
        <f>INDEX(DatosProcesados!$A$1:$BF$101,MATCH(DataBase!A891,DatosProcesados!$A$1:$A$101,0),MATCH(DataBase!J891,DatosProcesados!$A$1:$BF$1,0))</f>
        <v>Si</v>
      </c>
      <c r="L891" s="115" t="str">
        <f>INDEX(Modelo!$A$9:$D$89,MATCH(DataBase!$J891,Modelo!$A$9:$A$89,0),MATCH(DataBase!L$1,Modelo!$A$9:$D$9,0))</f>
        <v>Impacto ambiental</v>
      </c>
      <c r="M891" s="115" t="str">
        <f>INDEX(Modelo!$A$9:$D$89,MATCH(DataBase!$J891,Modelo!$A$9:$A$89,0),MATCH(DataBase!M$1,Modelo!$A$9:$D$9,0))</f>
        <v>Pilar 2</v>
      </c>
      <c r="N891" s="115" t="str">
        <f>INDEX(Modelo!$A$9:$D$89,MATCH(DataBase!$J891,Modelo!$A$9:$A$89,0),MATCH(DataBase!N$1,Modelo!$A$9:$D$9,0))</f>
        <v>boolean</v>
      </c>
      <c r="O891" s="115" t="b">
        <f t="array" ref="O891">IF(N891="negativo",INDEX($AD$3:$AG$51,MATCH(1,($B891=$AD$3:$AD$51)*($J891=$AE$3:$AE$51),0),3),IF(N891="positivo",INDEX($AD$55:$AG$109,MATCH(1,($B891=$AD$55:$AD$109)*($J891=$AE$55:$AE$109),0),3)))</f>
        <v>0</v>
      </c>
      <c r="P891" s="115" t="b">
        <f t="array" ref="P891">IF(N891="negativo",INDEX($AD$3:$AG$51,MATCH(1,($B891=$AD$3:$AD$51)*($J891=$AE$3:$AE$51),0),4),IF(N891="positivo",INDEX($AD$55:$AG$109,MATCH(1,($B891=$AD$55:$AD$109)*($J891=$AE$55:$AE$109),0),4)))</f>
        <v>0</v>
      </c>
      <c r="Q891" s="115" t="str">
        <f>VLOOKUP(M891,Modelo!$A$2:$C$7,2,0)</f>
        <v>Acción Climática y Energía</v>
      </c>
      <c r="R891" s="118">
        <f t="array" ref="R891">INDEX(Modelo!$F$1:$H$37,MATCH(1,(DataBase!Q891=Modelo!$G$1:$G$37)*(DataBase!B891=Modelo!$F$1:$F$37),0),3)</f>
        <v>0.11764705882352941</v>
      </c>
      <c r="S891" s="115">
        <f t="shared" si="28"/>
        <v>100</v>
      </c>
      <c r="T891" s="115">
        <f t="shared" si="29"/>
        <v>11.76470588235294</v>
      </c>
    </row>
    <row r="892" spans="1:20" x14ac:dyDescent="0.3">
      <c r="A892" s="115" t="s">
        <v>312</v>
      </c>
      <c r="B892" s="115" t="s">
        <v>313</v>
      </c>
      <c r="C892" s="115" t="s">
        <v>103</v>
      </c>
      <c r="D892" s="115" t="s">
        <v>86</v>
      </c>
      <c r="E892" s="115" t="s">
        <v>87</v>
      </c>
      <c r="F892" s="115" t="s">
        <v>87</v>
      </c>
      <c r="G892" s="115">
        <v>1968</v>
      </c>
      <c r="H892" s="115" t="s">
        <v>125</v>
      </c>
      <c r="I892" s="115">
        <v>24.752011681999999</v>
      </c>
      <c r="J892" s="115" t="s">
        <v>26</v>
      </c>
      <c r="K892" s="115" t="str">
        <f>INDEX(DatosProcesados!$A$1:$BF$101,MATCH(DataBase!A892,DatosProcesados!$A$1:$A$101,0),MATCH(DataBase!J892,DatosProcesados!$A$1:$BF$1,0))</f>
        <v>Si</v>
      </c>
      <c r="L892" s="115" t="str">
        <f>INDEX(Modelo!$A$9:$D$89,MATCH(DataBase!$J892,Modelo!$A$9:$A$89,0),MATCH(DataBase!L$1,Modelo!$A$9:$D$9,0))</f>
        <v>Impacto ambiental</v>
      </c>
      <c r="M892" s="115" t="str">
        <f>INDEX(Modelo!$A$9:$D$89,MATCH(DataBase!$J892,Modelo!$A$9:$A$89,0),MATCH(DataBase!M$1,Modelo!$A$9:$D$9,0))</f>
        <v>Pilar 2</v>
      </c>
      <c r="N892" s="115" t="str">
        <f>INDEX(Modelo!$A$9:$D$89,MATCH(DataBase!$J892,Modelo!$A$9:$A$89,0),MATCH(DataBase!N$1,Modelo!$A$9:$D$9,0))</f>
        <v>boolean</v>
      </c>
      <c r="O892" s="115" t="b">
        <f t="array" ref="O892">IF(N892="negativo",INDEX($AD$3:$AG$51,MATCH(1,($B892=$AD$3:$AD$51)*($J892=$AE$3:$AE$51),0),3),IF(N892="positivo",INDEX($AD$55:$AG$109,MATCH(1,($B892=$AD$55:$AD$109)*($J892=$AE$55:$AE$109),0),3)))</f>
        <v>0</v>
      </c>
      <c r="P892" s="115" t="b">
        <f t="array" ref="P892">IF(N892="negativo",INDEX($AD$3:$AG$51,MATCH(1,($B892=$AD$3:$AD$51)*($J892=$AE$3:$AE$51),0),4),IF(N892="positivo",INDEX($AD$55:$AG$109,MATCH(1,($B892=$AD$55:$AD$109)*($J892=$AE$55:$AE$109),0),4)))</f>
        <v>0</v>
      </c>
      <c r="Q892" s="115" t="str">
        <f>VLOOKUP(M892,Modelo!$A$2:$C$7,2,0)</f>
        <v>Acción Climática y Energía</v>
      </c>
      <c r="R892" s="118">
        <f t="array" ref="R892">INDEX(Modelo!$F$1:$H$37,MATCH(1,(DataBase!Q892=Modelo!$G$1:$G$37)*(DataBase!B892=Modelo!$F$1:$F$37),0),3)</f>
        <v>0.17647058823529413</v>
      </c>
      <c r="S892" s="115">
        <f t="shared" si="28"/>
        <v>100</v>
      </c>
      <c r="T892" s="115">
        <f t="shared" si="29"/>
        <v>17.647058823529413</v>
      </c>
    </row>
    <row r="893" spans="1:20" x14ac:dyDescent="0.3">
      <c r="A893" s="115" t="s">
        <v>162</v>
      </c>
      <c r="B893" s="115" t="s">
        <v>84</v>
      </c>
      <c r="C893" s="115" t="s">
        <v>97</v>
      </c>
      <c r="D893" s="115" t="s">
        <v>86</v>
      </c>
      <c r="E893" s="115" t="s">
        <v>87</v>
      </c>
      <c r="F893" s="115" t="s">
        <v>87</v>
      </c>
      <c r="G893" s="115">
        <v>1979</v>
      </c>
      <c r="H893" s="115" t="s">
        <v>163</v>
      </c>
      <c r="I893" s="115">
        <v>2.956157691</v>
      </c>
      <c r="J893" s="115" t="s">
        <v>26</v>
      </c>
      <c r="K893" s="115" t="str">
        <f>INDEX(DatosProcesados!$A$1:$BF$101,MATCH(DataBase!A893,DatosProcesados!$A$1:$A$101,0),MATCH(DataBase!J893,DatosProcesados!$A$1:$BF$1,0))</f>
        <v>Si</v>
      </c>
      <c r="L893" s="115" t="str">
        <f>INDEX(Modelo!$A$9:$D$89,MATCH(DataBase!$J893,Modelo!$A$9:$A$89,0),MATCH(DataBase!L$1,Modelo!$A$9:$D$9,0))</f>
        <v>Impacto ambiental</v>
      </c>
      <c r="M893" s="115" t="str">
        <f>INDEX(Modelo!$A$9:$D$89,MATCH(DataBase!$J893,Modelo!$A$9:$A$89,0),MATCH(DataBase!M$1,Modelo!$A$9:$D$9,0))</f>
        <v>Pilar 2</v>
      </c>
      <c r="N893" s="115" t="str">
        <f>INDEX(Modelo!$A$9:$D$89,MATCH(DataBase!$J893,Modelo!$A$9:$A$89,0),MATCH(DataBase!N$1,Modelo!$A$9:$D$9,0))</f>
        <v>boolean</v>
      </c>
      <c r="O893" s="115" t="b">
        <f t="array" ref="O893">IF(N893="negativo",INDEX($AD$3:$AG$51,MATCH(1,($B893=$AD$3:$AD$51)*($J893=$AE$3:$AE$51),0),3),IF(N893="positivo",INDEX($AD$55:$AG$109,MATCH(1,($B893=$AD$55:$AD$109)*($J893=$AE$55:$AE$109),0),3)))</f>
        <v>0</v>
      </c>
      <c r="P893" s="115" t="b">
        <f t="array" ref="P893">IF(N893="negativo",INDEX($AD$3:$AG$51,MATCH(1,($B893=$AD$3:$AD$51)*($J893=$AE$3:$AE$51),0),4),IF(N893="positivo",INDEX($AD$55:$AG$109,MATCH(1,($B893=$AD$55:$AD$109)*($J893=$AE$55:$AE$109),0),4)))</f>
        <v>0</v>
      </c>
      <c r="Q893" s="115" t="str">
        <f>VLOOKUP(M893,Modelo!$A$2:$C$7,2,0)</f>
        <v>Acción Climática y Energía</v>
      </c>
      <c r="R893" s="118">
        <f t="array" ref="R893">INDEX(Modelo!$F$1:$H$37,MATCH(1,(DataBase!Q893=Modelo!$G$1:$G$37)*(DataBase!B893=Modelo!$F$1:$F$37),0),3)</f>
        <v>0.11764705882352941</v>
      </c>
      <c r="S893" s="115">
        <f t="shared" si="28"/>
        <v>100</v>
      </c>
      <c r="T893" s="115">
        <f t="shared" si="29"/>
        <v>11.76470588235294</v>
      </c>
    </row>
    <row r="894" spans="1:20" x14ac:dyDescent="0.3">
      <c r="A894" s="115" t="s">
        <v>348</v>
      </c>
      <c r="B894" s="115" t="s">
        <v>313</v>
      </c>
      <c r="C894" s="115" t="s">
        <v>103</v>
      </c>
      <c r="D894" s="115" t="s">
        <v>86</v>
      </c>
      <c r="E894" s="115" t="s">
        <v>87</v>
      </c>
      <c r="F894" s="115" t="s">
        <v>87</v>
      </c>
      <c r="G894" s="115">
        <v>1937</v>
      </c>
      <c r="H894" s="115" t="s">
        <v>294</v>
      </c>
      <c r="I894" s="115">
        <v>4.02823039</v>
      </c>
      <c r="J894" s="115" t="s">
        <v>26</v>
      </c>
      <c r="K894" s="115" t="str">
        <f>INDEX(DatosProcesados!$A$1:$BF$101,MATCH(DataBase!A894,DatosProcesados!$A$1:$A$101,0),MATCH(DataBase!J894,DatosProcesados!$A$1:$BF$1,0))</f>
        <v>Si</v>
      </c>
      <c r="L894" s="115" t="str">
        <f>INDEX(Modelo!$A$9:$D$89,MATCH(DataBase!$J894,Modelo!$A$9:$A$89,0),MATCH(DataBase!L$1,Modelo!$A$9:$D$9,0))</f>
        <v>Impacto ambiental</v>
      </c>
      <c r="M894" s="115" t="str">
        <f>INDEX(Modelo!$A$9:$D$89,MATCH(DataBase!$J894,Modelo!$A$9:$A$89,0),MATCH(DataBase!M$1,Modelo!$A$9:$D$9,0))</f>
        <v>Pilar 2</v>
      </c>
      <c r="N894" s="115" t="str">
        <f>INDEX(Modelo!$A$9:$D$89,MATCH(DataBase!$J894,Modelo!$A$9:$A$89,0),MATCH(DataBase!N$1,Modelo!$A$9:$D$9,0))</f>
        <v>boolean</v>
      </c>
      <c r="O894" s="115" t="b">
        <f t="array" ref="O894">IF(N894="negativo",INDEX($AD$3:$AG$51,MATCH(1,($B894=$AD$3:$AD$51)*($J894=$AE$3:$AE$51),0),3),IF(N894="positivo",INDEX($AD$55:$AG$109,MATCH(1,($B894=$AD$55:$AD$109)*($J894=$AE$55:$AE$109),0),3)))</f>
        <v>0</v>
      </c>
      <c r="P894" s="115" t="b">
        <f t="array" ref="P894">IF(N894="negativo",INDEX($AD$3:$AG$51,MATCH(1,($B894=$AD$3:$AD$51)*($J894=$AE$3:$AE$51),0),4),IF(N894="positivo",INDEX($AD$55:$AG$109,MATCH(1,($B894=$AD$55:$AD$109)*($J894=$AE$55:$AE$109),0),4)))</f>
        <v>0</v>
      </c>
      <c r="Q894" s="115" t="str">
        <f>VLOOKUP(M894,Modelo!$A$2:$C$7,2,0)</f>
        <v>Acción Climática y Energía</v>
      </c>
      <c r="R894" s="118">
        <f t="array" ref="R894">INDEX(Modelo!$F$1:$H$37,MATCH(1,(DataBase!Q894=Modelo!$G$1:$G$37)*(DataBase!B894=Modelo!$F$1:$F$37),0),3)</f>
        <v>0.17647058823529413</v>
      </c>
      <c r="S894" s="115">
        <f t="shared" si="28"/>
        <v>100</v>
      </c>
      <c r="T894" s="115">
        <f t="shared" si="29"/>
        <v>17.647058823529413</v>
      </c>
    </row>
    <row r="895" spans="1:20" x14ac:dyDescent="0.3">
      <c r="A895" s="115" t="s">
        <v>343</v>
      </c>
      <c r="B895" s="115" t="s">
        <v>313</v>
      </c>
      <c r="C895" s="115" t="s">
        <v>103</v>
      </c>
      <c r="D895" s="115" t="s">
        <v>86</v>
      </c>
      <c r="E895" s="115" t="s">
        <v>86</v>
      </c>
      <c r="F895" s="115" t="s">
        <v>87</v>
      </c>
      <c r="G895" s="115">
        <v>1993</v>
      </c>
      <c r="H895" s="115" t="s">
        <v>281</v>
      </c>
      <c r="I895" s="115">
        <v>4.8704234599999996</v>
      </c>
      <c r="J895" s="115" t="s">
        <v>26</v>
      </c>
      <c r="K895" s="115" t="str">
        <f>INDEX(DatosProcesados!$A$1:$BF$101,MATCH(DataBase!A895,DatosProcesados!$A$1:$A$101,0),MATCH(DataBase!J895,DatosProcesados!$A$1:$BF$1,0))</f>
        <v>Si</v>
      </c>
      <c r="L895" s="115" t="str">
        <f>INDEX(Modelo!$A$9:$D$89,MATCH(DataBase!$J895,Modelo!$A$9:$A$89,0),MATCH(DataBase!L$1,Modelo!$A$9:$D$9,0))</f>
        <v>Impacto ambiental</v>
      </c>
      <c r="M895" s="115" t="str">
        <f>INDEX(Modelo!$A$9:$D$89,MATCH(DataBase!$J895,Modelo!$A$9:$A$89,0),MATCH(DataBase!M$1,Modelo!$A$9:$D$9,0))</f>
        <v>Pilar 2</v>
      </c>
      <c r="N895" s="115" t="str">
        <f>INDEX(Modelo!$A$9:$D$89,MATCH(DataBase!$J895,Modelo!$A$9:$A$89,0),MATCH(DataBase!N$1,Modelo!$A$9:$D$9,0))</f>
        <v>boolean</v>
      </c>
      <c r="O895" s="115" t="b">
        <f t="array" ref="O895">IF(N895="negativo",INDEX($AD$3:$AG$51,MATCH(1,($B895=$AD$3:$AD$51)*($J895=$AE$3:$AE$51),0),3),IF(N895="positivo",INDEX($AD$55:$AG$109,MATCH(1,($B895=$AD$55:$AD$109)*($J895=$AE$55:$AE$109),0),3)))</f>
        <v>0</v>
      </c>
      <c r="P895" s="115" t="b">
        <f t="array" ref="P895">IF(N895="negativo",INDEX($AD$3:$AG$51,MATCH(1,($B895=$AD$3:$AD$51)*($J895=$AE$3:$AE$51),0),4),IF(N895="positivo",INDEX($AD$55:$AG$109,MATCH(1,($B895=$AD$55:$AD$109)*($J895=$AE$55:$AE$109),0),4)))</f>
        <v>0</v>
      </c>
      <c r="Q895" s="115" t="str">
        <f>VLOOKUP(M895,Modelo!$A$2:$C$7,2,0)</f>
        <v>Acción Climática y Energía</v>
      </c>
      <c r="R895" s="118">
        <f t="array" ref="R895">INDEX(Modelo!$F$1:$H$37,MATCH(1,(DataBase!Q895=Modelo!$G$1:$G$37)*(DataBase!B895=Modelo!$F$1:$F$37),0),3)</f>
        <v>0.17647058823529413</v>
      </c>
      <c r="S895" s="115">
        <f t="shared" si="28"/>
        <v>100</v>
      </c>
      <c r="T895" s="115">
        <f t="shared" si="29"/>
        <v>17.647058823529413</v>
      </c>
    </row>
    <row r="896" spans="1:20" x14ac:dyDescent="0.3">
      <c r="A896" s="115" t="s">
        <v>367</v>
      </c>
      <c r="B896" s="115" t="s">
        <v>313</v>
      </c>
      <c r="C896" s="115" t="s">
        <v>103</v>
      </c>
      <c r="D896" s="115" t="s">
        <v>86</v>
      </c>
      <c r="E896" s="115" t="s">
        <v>86</v>
      </c>
      <c r="F896" s="115" t="s">
        <v>86</v>
      </c>
      <c r="G896" s="115">
        <v>1966</v>
      </c>
      <c r="H896" s="115" t="s">
        <v>125</v>
      </c>
      <c r="I896" s="115">
        <v>2.0461661379999998</v>
      </c>
      <c r="J896" s="115" t="s">
        <v>26</v>
      </c>
      <c r="K896" s="115" t="str">
        <f>INDEX(DatosProcesados!$A$1:$BF$101,MATCH(DataBase!A896,DatosProcesados!$A$1:$A$101,0),MATCH(DataBase!J896,DatosProcesados!$A$1:$BF$1,0))</f>
        <v>Si</v>
      </c>
      <c r="L896" s="115" t="str">
        <f>INDEX(Modelo!$A$9:$D$89,MATCH(DataBase!$J896,Modelo!$A$9:$A$89,0),MATCH(DataBase!L$1,Modelo!$A$9:$D$9,0))</f>
        <v>Impacto ambiental</v>
      </c>
      <c r="M896" s="115" t="str">
        <f>INDEX(Modelo!$A$9:$D$89,MATCH(DataBase!$J896,Modelo!$A$9:$A$89,0),MATCH(DataBase!M$1,Modelo!$A$9:$D$9,0))</f>
        <v>Pilar 2</v>
      </c>
      <c r="N896" s="115" t="str">
        <f>INDEX(Modelo!$A$9:$D$89,MATCH(DataBase!$J896,Modelo!$A$9:$A$89,0),MATCH(DataBase!N$1,Modelo!$A$9:$D$9,0))</f>
        <v>boolean</v>
      </c>
      <c r="O896" s="115" t="b">
        <f t="array" ref="O896">IF(N896="negativo",INDEX($AD$3:$AG$51,MATCH(1,($B896=$AD$3:$AD$51)*($J896=$AE$3:$AE$51),0),3),IF(N896="positivo",INDEX($AD$55:$AG$109,MATCH(1,($B896=$AD$55:$AD$109)*($J896=$AE$55:$AE$109),0),3)))</f>
        <v>0</v>
      </c>
      <c r="P896" s="115" t="b">
        <f t="array" ref="P896">IF(N896="negativo",INDEX($AD$3:$AG$51,MATCH(1,($B896=$AD$3:$AD$51)*($J896=$AE$3:$AE$51),0),4),IF(N896="positivo",INDEX($AD$55:$AG$109,MATCH(1,($B896=$AD$55:$AD$109)*($J896=$AE$55:$AE$109),0),4)))</f>
        <v>0</v>
      </c>
      <c r="Q896" s="115" t="str">
        <f>VLOOKUP(M896,Modelo!$A$2:$C$7,2,0)</f>
        <v>Acción Climática y Energía</v>
      </c>
      <c r="R896" s="118">
        <f t="array" ref="R896">INDEX(Modelo!$F$1:$H$37,MATCH(1,(DataBase!Q896=Modelo!$G$1:$G$37)*(DataBase!B896=Modelo!$F$1:$F$37),0),3)</f>
        <v>0.17647058823529413</v>
      </c>
      <c r="S896" s="115">
        <f t="shared" si="28"/>
        <v>100</v>
      </c>
      <c r="T896" s="115">
        <f t="shared" si="29"/>
        <v>17.647058823529413</v>
      </c>
    </row>
    <row r="897" spans="1:20" x14ac:dyDescent="0.3">
      <c r="A897" s="115" t="s">
        <v>374</v>
      </c>
      <c r="B897" s="115" t="s">
        <v>313</v>
      </c>
      <c r="C897" s="115" t="s">
        <v>103</v>
      </c>
      <c r="D897" s="115" t="s">
        <v>86</v>
      </c>
      <c r="E897" s="115" t="s">
        <v>87</v>
      </c>
      <c r="F897" s="115" t="s">
        <v>87</v>
      </c>
      <c r="G897" s="115">
        <v>1929</v>
      </c>
      <c r="H897" s="115" t="s">
        <v>375</v>
      </c>
      <c r="I897" s="115">
        <v>1.928223518</v>
      </c>
      <c r="J897" s="115" t="s">
        <v>26</v>
      </c>
      <c r="K897" s="115">
        <f>INDEX(DatosProcesados!$A$1:$BF$101,MATCH(DataBase!A897,DatosProcesados!$A$1:$A$101,0),MATCH(DataBase!J897,DatosProcesados!$A$1:$BF$1,0))</f>
        <v>0</v>
      </c>
      <c r="L897" s="115" t="str">
        <f>INDEX(Modelo!$A$9:$D$89,MATCH(DataBase!$J897,Modelo!$A$9:$A$89,0),MATCH(DataBase!L$1,Modelo!$A$9:$D$9,0))</f>
        <v>Impacto ambiental</v>
      </c>
      <c r="M897" s="115" t="str">
        <f>INDEX(Modelo!$A$9:$D$89,MATCH(DataBase!$J897,Modelo!$A$9:$A$89,0),MATCH(DataBase!M$1,Modelo!$A$9:$D$9,0))</f>
        <v>Pilar 2</v>
      </c>
      <c r="N897" s="115" t="str">
        <f>INDEX(Modelo!$A$9:$D$89,MATCH(DataBase!$J897,Modelo!$A$9:$A$89,0),MATCH(DataBase!N$1,Modelo!$A$9:$D$9,0))</f>
        <v>boolean</v>
      </c>
      <c r="O897" s="115" t="b">
        <f t="array" ref="O897">IF(N897="negativo",INDEX($AD$3:$AG$51,MATCH(1,($B897=$AD$3:$AD$51)*($J897=$AE$3:$AE$51),0),3),IF(N897="positivo",INDEX($AD$55:$AG$109,MATCH(1,($B897=$AD$55:$AD$109)*($J897=$AE$55:$AE$109),0),3)))</f>
        <v>0</v>
      </c>
      <c r="P897" s="115" t="b">
        <f t="array" ref="P897">IF(N897="negativo",INDEX($AD$3:$AG$51,MATCH(1,($B897=$AD$3:$AD$51)*($J897=$AE$3:$AE$51),0),4),IF(N897="positivo",INDEX($AD$55:$AG$109,MATCH(1,($B897=$AD$55:$AD$109)*($J897=$AE$55:$AE$109),0),4)))</f>
        <v>0</v>
      </c>
      <c r="Q897" s="115" t="str">
        <f>VLOOKUP(M897,Modelo!$A$2:$C$7,2,0)</f>
        <v>Acción Climática y Energía</v>
      </c>
      <c r="R897" s="118">
        <f t="array" ref="R897">INDEX(Modelo!$F$1:$H$37,MATCH(1,(DataBase!Q897=Modelo!$G$1:$G$37)*(DataBase!B897=Modelo!$F$1:$F$37),0),3)</f>
        <v>0.17647058823529413</v>
      </c>
      <c r="S897" s="115">
        <f t="shared" si="28"/>
        <v>0</v>
      </c>
      <c r="T897" s="115">
        <f t="shared" si="29"/>
        <v>0</v>
      </c>
    </row>
    <row r="898" spans="1:20" x14ac:dyDescent="0.3">
      <c r="A898" s="115" t="s">
        <v>201</v>
      </c>
      <c r="B898" s="115" t="s">
        <v>84</v>
      </c>
      <c r="C898" s="115" t="s">
        <v>103</v>
      </c>
      <c r="D898" s="115" t="s">
        <v>86</v>
      </c>
      <c r="E898" s="115" t="s">
        <v>86</v>
      </c>
      <c r="F898" s="115" t="s">
        <v>86</v>
      </c>
      <c r="G898" s="115">
        <v>1987</v>
      </c>
      <c r="H898" s="115" t="s">
        <v>125</v>
      </c>
      <c r="I898" s="115">
        <v>0</v>
      </c>
      <c r="J898" s="115" t="s">
        <v>26</v>
      </c>
      <c r="K898" s="115">
        <f>INDEX(DatosProcesados!$A$1:$BF$101,MATCH(DataBase!A898,DatosProcesados!$A$1:$A$101,0),MATCH(DataBase!J898,DatosProcesados!$A$1:$BF$1,0))</f>
        <v>0</v>
      </c>
      <c r="L898" s="115" t="str">
        <f>INDEX(Modelo!$A$9:$D$89,MATCH(DataBase!$J898,Modelo!$A$9:$A$89,0),MATCH(DataBase!L$1,Modelo!$A$9:$D$9,0))</f>
        <v>Impacto ambiental</v>
      </c>
      <c r="M898" s="115" t="str">
        <f>INDEX(Modelo!$A$9:$D$89,MATCH(DataBase!$J898,Modelo!$A$9:$A$89,0),MATCH(DataBase!M$1,Modelo!$A$9:$D$9,0))</f>
        <v>Pilar 2</v>
      </c>
      <c r="N898" s="115" t="str">
        <f>INDEX(Modelo!$A$9:$D$89,MATCH(DataBase!$J898,Modelo!$A$9:$A$89,0),MATCH(DataBase!N$1,Modelo!$A$9:$D$9,0))</f>
        <v>boolean</v>
      </c>
      <c r="O898" s="115" t="b">
        <f t="array" ref="O898">IF(N898="negativo",INDEX($AD$3:$AG$51,MATCH(1,($B898=$AD$3:$AD$51)*($J898=$AE$3:$AE$51),0),3),IF(N898="positivo",INDEX($AD$55:$AG$109,MATCH(1,($B898=$AD$55:$AD$109)*($J898=$AE$55:$AE$109),0),3)))</f>
        <v>0</v>
      </c>
      <c r="P898" s="115" t="b">
        <f t="array" ref="P898">IF(N898="negativo",INDEX($AD$3:$AG$51,MATCH(1,($B898=$AD$3:$AD$51)*($J898=$AE$3:$AE$51),0),4),IF(N898="positivo",INDEX($AD$55:$AG$109,MATCH(1,($B898=$AD$55:$AD$109)*($J898=$AE$55:$AE$109),0),4)))</f>
        <v>0</v>
      </c>
      <c r="Q898" s="115" t="str">
        <f>VLOOKUP(M898,Modelo!$A$2:$C$7,2,0)</f>
        <v>Acción Climática y Energía</v>
      </c>
      <c r="R898" s="118">
        <f t="array" ref="R898">INDEX(Modelo!$F$1:$H$37,MATCH(1,(DataBase!Q898=Modelo!$G$1:$G$37)*(DataBase!B898=Modelo!$F$1:$F$37),0),3)</f>
        <v>0.11764705882352941</v>
      </c>
      <c r="S898" s="115">
        <f t="shared" si="28"/>
        <v>0</v>
      </c>
      <c r="T898" s="115">
        <f t="shared" si="29"/>
        <v>0</v>
      </c>
    </row>
    <row r="899" spans="1:20" x14ac:dyDescent="0.3">
      <c r="A899" s="115" t="s">
        <v>421</v>
      </c>
      <c r="B899" s="115" t="s">
        <v>407</v>
      </c>
      <c r="C899" s="115" t="s">
        <v>103</v>
      </c>
      <c r="D899" s="115" t="s">
        <v>86</v>
      </c>
      <c r="E899" s="115" t="s">
        <v>86</v>
      </c>
      <c r="F899" s="115" t="s">
        <v>87</v>
      </c>
      <c r="G899" s="115">
        <v>2016</v>
      </c>
      <c r="H899" s="115" t="s">
        <v>422</v>
      </c>
      <c r="I899" s="115">
        <v>5.4833186859999996</v>
      </c>
      <c r="J899" s="115" t="s">
        <v>26</v>
      </c>
      <c r="K899" s="115">
        <f>INDEX(DatosProcesados!$A$1:$BF$101,MATCH(DataBase!A899,DatosProcesados!$A$1:$A$101,0),MATCH(DataBase!J899,DatosProcesados!$A$1:$BF$1,0))</f>
        <v>0</v>
      </c>
      <c r="L899" s="115" t="str">
        <f>INDEX(Modelo!$A$9:$D$89,MATCH(DataBase!$J899,Modelo!$A$9:$A$89,0),MATCH(DataBase!L$1,Modelo!$A$9:$D$9,0))</f>
        <v>Impacto ambiental</v>
      </c>
      <c r="M899" s="115" t="str">
        <f>INDEX(Modelo!$A$9:$D$89,MATCH(DataBase!$J899,Modelo!$A$9:$A$89,0),MATCH(DataBase!M$1,Modelo!$A$9:$D$9,0))</f>
        <v>Pilar 2</v>
      </c>
      <c r="N899" s="115" t="str">
        <f>INDEX(Modelo!$A$9:$D$89,MATCH(DataBase!$J899,Modelo!$A$9:$A$89,0),MATCH(DataBase!N$1,Modelo!$A$9:$D$9,0))</f>
        <v>boolean</v>
      </c>
      <c r="O899" s="115" t="b">
        <f t="array" ref="O899">IF(N899="negativo",INDEX($AD$3:$AG$51,MATCH(1,($B899=$AD$3:$AD$51)*($J899=$AE$3:$AE$51),0),3),IF(N899="positivo",INDEX($AD$55:$AG$109,MATCH(1,($B899=$AD$55:$AD$109)*($J899=$AE$55:$AE$109),0),3)))</f>
        <v>0</v>
      </c>
      <c r="P899" s="115" t="b">
        <f t="array" ref="P899">IF(N899="negativo",INDEX($AD$3:$AG$51,MATCH(1,($B899=$AD$3:$AD$51)*($J899=$AE$3:$AE$51),0),4),IF(N899="positivo",INDEX($AD$55:$AG$109,MATCH(1,($B899=$AD$55:$AD$109)*($J899=$AE$55:$AE$109),0),4)))</f>
        <v>0</v>
      </c>
      <c r="Q899" s="115" t="str">
        <f>VLOOKUP(M899,Modelo!$A$2:$C$7,2,0)</f>
        <v>Acción Climática y Energía</v>
      </c>
      <c r="R899" s="118">
        <f t="array" ref="R899">INDEX(Modelo!$F$1:$H$37,MATCH(1,(DataBase!Q899=Modelo!$G$1:$G$37)*(DataBase!B899=Modelo!$F$1:$F$37),0),3)</f>
        <v>0.19230769230769232</v>
      </c>
      <c r="S899" s="115">
        <f t="shared" ref="S899:S962" si="30">IFERROR(IF(N899="boolean",IF(K899="Si",100,0),IF(N899="scale",IF(K899=2,100,IF(K899=1,50,0)),IF(N899="positivo",100*((K899-P899)/(O899-P899)),100*(1-((K899-P899)/(O899-P899)))))),0)</f>
        <v>0</v>
      </c>
      <c r="T899" s="115">
        <f t="shared" ref="T899:T962" si="31">S899*R899</f>
        <v>0</v>
      </c>
    </row>
    <row r="900" spans="1:20" x14ac:dyDescent="0.3">
      <c r="A900" s="115" t="s">
        <v>293</v>
      </c>
      <c r="B900" s="115" t="s">
        <v>216</v>
      </c>
      <c r="C900" s="115" t="s">
        <v>103</v>
      </c>
      <c r="D900" s="115" t="s">
        <v>86</v>
      </c>
      <c r="E900" s="115" t="s">
        <v>87</v>
      </c>
      <c r="F900" s="115" t="s">
        <v>87</v>
      </c>
      <c r="G900" s="115">
        <v>1955</v>
      </c>
      <c r="H900" s="115" t="s">
        <v>294</v>
      </c>
      <c r="I900" s="115">
        <v>1.8313776939999999</v>
      </c>
      <c r="J900" s="115" t="s">
        <v>26</v>
      </c>
      <c r="K900" s="115" t="str">
        <f>INDEX(DatosProcesados!$A$1:$BF$101,MATCH(DataBase!A900,DatosProcesados!$A$1:$A$101,0),MATCH(DataBase!J900,DatosProcesados!$A$1:$BF$1,0))</f>
        <v xml:space="preserve">No </v>
      </c>
      <c r="L900" s="115" t="str">
        <f>INDEX(Modelo!$A$9:$D$89,MATCH(DataBase!$J900,Modelo!$A$9:$A$89,0),MATCH(DataBase!L$1,Modelo!$A$9:$D$9,0))</f>
        <v>Impacto ambiental</v>
      </c>
      <c r="M900" s="115" t="str">
        <f>INDEX(Modelo!$A$9:$D$89,MATCH(DataBase!$J900,Modelo!$A$9:$A$89,0),MATCH(DataBase!M$1,Modelo!$A$9:$D$9,0))</f>
        <v>Pilar 2</v>
      </c>
      <c r="N900" s="115" t="str">
        <f>INDEX(Modelo!$A$9:$D$89,MATCH(DataBase!$J900,Modelo!$A$9:$A$89,0),MATCH(DataBase!N$1,Modelo!$A$9:$D$9,0))</f>
        <v>boolean</v>
      </c>
      <c r="O900" s="115" t="b">
        <f t="array" ref="O900">IF(N900="negativo",INDEX($AD$3:$AG$51,MATCH(1,($B900=$AD$3:$AD$51)*($J900=$AE$3:$AE$51),0),3),IF(N900="positivo",INDEX($AD$55:$AG$109,MATCH(1,($B900=$AD$55:$AD$109)*($J900=$AE$55:$AE$109),0),3)))</f>
        <v>0</v>
      </c>
      <c r="P900" s="115" t="b">
        <f t="array" ref="P900">IF(N900="negativo",INDEX($AD$3:$AG$51,MATCH(1,($B900=$AD$3:$AD$51)*($J900=$AE$3:$AE$51),0),4),IF(N900="positivo",INDEX($AD$55:$AG$109,MATCH(1,($B900=$AD$55:$AD$109)*($J900=$AE$55:$AE$109),0),4)))</f>
        <v>0</v>
      </c>
      <c r="Q900" s="115" t="str">
        <f>VLOOKUP(M900,Modelo!$A$2:$C$7,2,0)</f>
        <v>Acción Climática y Energía</v>
      </c>
      <c r="R900" s="118">
        <f t="array" ref="R900">INDEX(Modelo!$F$1:$H$37,MATCH(1,(DataBase!Q900=Modelo!$G$1:$G$37)*(DataBase!B900=Modelo!$F$1:$F$37),0),3)</f>
        <v>0.21052631578947367</v>
      </c>
      <c r="S900" s="115">
        <f t="shared" si="30"/>
        <v>0</v>
      </c>
      <c r="T900" s="115">
        <f t="shared" si="31"/>
        <v>0</v>
      </c>
    </row>
    <row r="901" spans="1:20" x14ac:dyDescent="0.3">
      <c r="A901" s="115" t="s">
        <v>298</v>
      </c>
      <c r="B901" s="115" t="s">
        <v>216</v>
      </c>
      <c r="C901" s="115" t="s">
        <v>103</v>
      </c>
      <c r="D901" s="115" t="s">
        <v>86</v>
      </c>
      <c r="E901" s="115" t="s">
        <v>86</v>
      </c>
      <c r="F901" s="115" t="s">
        <v>87</v>
      </c>
      <c r="G901" s="115">
        <v>1993</v>
      </c>
      <c r="H901" s="115" t="s">
        <v>299</v>
      </c>
      <c r="I901" s="115">
        <v>1.7653399919999999</v>
      </c>
      <c r="J901" s="115" t="s">
        <v>26</v>
      </c>
      <c r="K901" s="115" t="str">
        <f>INDEX(DatosProcesados!$A$1:$BF$101,MATCH(DataBase!A901,DatosProcesados!$A$1:$A$101,0),MATCH(DataBase!J901,DatosProcesados!$A$1:$BF$1,0))</f>
        <v>Si</v>
      </c>
      <c r="L901" s="115" t="str">
        <f>INDEX(Modelo!$A$9:$D$89,MATCH(DataBase!$J901,Modelo!$A$9:$A$89,0),MATCH(DataBase!L$1,Modelo!$A$9:$D$9,0))</f>
        <v>Impacto ambiental</v>
      </c>
      <c r="M901" s="115" t="str">
        <f>INDEX(Modelo!$A$9:$D$89,MATCH(DataBase!$J901,Modelo!$A$9:$A$89,0),MATCH(DataBase!M$1,Modelo!$A$9:$D$9,0))</f>
        <v>Pilar 2</v>
      </c>
      <c r="N901" s="115" t="str">
        <f>INDEX(Modelo!$A$9:$D$89,MATCH(DataBase!$J901,Modelo!$A$9:$A$89,0),MATCH(DataBase!N$1,Modelo!$A$9:$D$9,0))</f>
        <v>boolean</v>
      </c>
      <c r="O901" s="115" t="b">
        <f t="array" ref="O901">IF(N901="negativo",INDEX($AD$3:$AG$51,MATCH(1,($B901=$AD$3:$AD$51)*($J901=$AE$3:$AE$51),0),3),IF(N901="positivo",INDEX($AD$55:$AG$109,MATCH(1,($B901=$AD$55:$AD$109)*($J901=$AE$55:$AE$109),0),3)))</f>
        <v>0</v>
      </c>
      <c r="P901" s="115" t="b">
        <f t="array" ref="P901">IF(N901="negativo",INDEX($AD$3:$AG$51,MATCH(1,($B901=$AD$3:$AD$51)*($J901=$AE$3:$AE$51),0),4),IF(N901="positivo",INDEX($AD$55:$AG$109,MATCH(1,($B901=$AD$55:$AD$109)*($J901=$AE$55:$AE$109),0),4)))</f>
        <v>0</v>
      </c>
      <c r="Q901" s="115" t="str">
        <f>VLOOKUP(M901,Modelo!$A$2:$C$7,2,0)</f>
        <v>Acción Climática y Energía</v>
      </c>
      <c r="R901" s="118">
        <f t="array" ref="R901">INDEX(Modelo!$F$1:$H$37,MATCH(1,(DataBase!Q901=Modelo!$G$1:$G$37)*(DataBase!B901=Modelo!$F$1:$F$37),0),3)</f>
        <v>0.21052631578947367</v>
      </c>
      <c r="S901" s="115">
        <f t="shared" si="30"/>
        <v>100</v>
      </c>
      <c r="T901" s="115">
        <f t="shared" si="31"/>
        <v>21.052631578947366</v>
      </c>
    </row>
    <row r="902" spans="1:20" x14ac:dyDescent="0.3">
      <c r="A902" s="115" t="s">
        <v>472</v>
      </c>
      <c r="B902" s="115" t="s">
        <v>467</v>
      </c>
      <c r="C902" s="115" t="s">
        <v>103</v>
      </c>
      <c r="D902" s="115" t="s">
        <v>86</v>
      </c>
      <c r="E902" s="115" t="s">
        <v>86</v>
      </c>
      <c r="F902" s="115" t="s">
        <v>86</v>
      </c>
      <c r="G902" s="115">
        <v>2007</v>
      </c>
      <c r="H902" s="115" t="s">
        <v>125</v>
      </c>
      <c r="I902" s="115">
        <v>0.97802211500000003</v>
      </c>
      <c r="J902" s="115" t="s">
        <v>18</v>
      </c>
      <c r="K902" s="115" t="str">
        <f>INDEX(DatosProcesados!$A$1:$BF$101,MATCH(DataBase!A902,DatosProcesados!$A$1:$A$101,0),MATCH(DataBase!J902,DatosProcesados!$A$1:$BF$1,0))</f>
        <v>Si</v>
      </c>
      <c r="L902" s="115" t="str">
        <f>INDEX(Modelo!$A$9:$D$89,MATCH(DataBase!$J902,Modelo!$A$9:$A$89,0),MATCH(DataBase!L$1,Modelo!$A$9:$D$9,0))</f>
        <v>Impacto ambiental</v>
      </c>
      <c r="M902" s="115" t="str">
        <f>INDEX(Modelo!$A$9:$D$89,MATCH(DataBase!$J902,Modelo!$A$9:$A$89,0),MATCH(DataBase!M$1,Modelo!$A$9:$D$9,0))</f>
        <v>Pilar 2</v>
      </c>
      <c r="N902" s="115" t="str">
        <f>INDEX(Modelo!$A$9:$D$89,MATCH(DataBase!$J902,Modelo!$A$9:$A$89,0),MATCH(DataBase!N$1,Modelo!$A$9:$D$9,0))</f>
        <v>boolean</v>
      </c>
      <c r="O902" s="115" t="b">
        <f t="array" ref="O902">IF(N902="negativo",INDEX($AD$3:$AG$51,MATCH(1,($B902=$AD$3:$AD$51)*($J902=$AE$3:$AE$51),0),3),IF(N902="positivo",INDEX($AD$55:$AG$109,MATCH(1,($B902=$AD$55:$AD$109)*($J902=$AE$55:$AE$109),0),3)))</f>
        <v>0</v>
      </c>
      <c r="P902" s="115" t="b">
        <f t="array" ref="P902">IF(N902="negativo",INDEX($AD$3:$AG$51,MATCH(1,($B902=$AD$3:$AD$51)*($J902=$AE$3:$AE$51),0),4),IF(N902="positivo",INDEX($AD$55:$AG$109,MATCH(1,($B902=$AD$55:$AD$109)*($J902=$AE$55:$AE$109),0),4)))</f>
        <v>0</v>
      </c>
      <c r="Q902" s="115" t="str">
        <f>VLOOKUP(M902,Modelo!$A$2:$C$7,2,0)</f>
        <v>Acción Climática y Energía</v>
      </c>
      <c r="R902" s="118">
        <f t="array" ref="R902">INDEX(Modelo!$F$1:$H$37,MATCH(1,(DataBase!Q902=Modelo!$G$1:$G$37)*(DataBase!B902=Modelo!$F$1:$F$37),0),3)</f>
        <v>0.19047619047619047</v>
      </c>
      <c r="S902" s="115">
        <f t="shared" si="30"/>
        <v>100</v>
      </c>
      <c r="T902" s="115">
        <f t="shared" si="31"/>
        <v>19.047619047619047</v>
      </c>
    </row>
    <row r="903" spans="1:20" x14ac:dyDescent="0.3">
      <c r="A903" s="115" t="s">
        <v>238</v>
      </c>
      <c r="B903" s="115" t="s">
        <v>216</v>
      </c>
      <c r="C903" s="115" t="s">
        <v>103</v>
      </c>
      <c r="D903" s="115" t="s">
        <v>86</v>
      </c>
      <c r="E903" s="115" t="s">
        <v>87</v>
      </c>
      <c r="F903" s="115" t="s">
        <v>87</v>
      </c>
      <c r="G903" s="115">
        <v>1920</v>
      </c>
      <c r="H903" s="115" t="s">
        <v>125</v>
      </c>
      <c r="I903" s="115">
        <v>2.844632077</v>
      </c>
      <c r="J903" s="115" t="s">
        <v>18</v>
      </c>
      <c r="K903" s="115" t="str">
        <f>INDEX(DatosProcesados!$A$1:$BF$101,MATCH(DataBase!A903,DatosProcesados!$A$1:$A$101,0),MATCH(DataBase!J903,DatosProcesados!$A$1:$BF$1,0))</f>
        <v>Si</v>
      </c>
      <c r="L903" s="115" t="str">
        <f>INDEX(Modelo!$A$9:$D$89,MATCH(DataBase!$J903,Modelo!$A$9:$A$89,0),MATCH(DataBase!L$1,Modelo!$A$9:$D$9,0))</f>
        <v>Impacto ambiental</v>
      </c>
      <c r="M903" s="115" t="str">
        <f>INDEX(Modelo!$A$9:$D$89,MATCH(DataBase!$J903,Modelo!$A$9:$A$89,0),MATCH(DataBase!M$1,Modelo!$A$9:$D$9,0))</f>
        <v>Pilar 2</v>
      </c>
      <c r="N903" s="115" t="str">
        <f>INDEX(Modelo!$A$9:$D$89,MATCH(DataBase!$J903,Modelo!$A$9:$A$89,0),MATCH(DataBase!N$1,Modelo!$A$9:$D$9,0))</f>
        <v>boolean</v>
      </c>
      <c r="O903" s="115" t="b">
        <f t="array" ref="O903">IF(N903="negativo",INDEX($AD$3:$AG$51,MATCH(1,($B903=$AD$3:$AD$51)*($J903=$AE$3:$AE$51),0),3),IF(N903="positivo",INDEX($AD$55:$AG$109,MATCH(1,($B903=$AD$55:$AD$109)*($J903=$AE$55:$AE$109),0),3)))</f>
        <v>0</v>
      </c>
      <c r="P903" s="115" t="b">
        <f t="array" ref="P903">IF(N903="negativo",INDEX($AD$3:$AG$51,MATCH(1,($B903=$AD$3:$AD$51)*($J903=$AE$3:$AE$51),0),4),IF(N903="positivo",INDEX($AD$55:$AG$109,MATCH(1,($B903=$AD$55:$AD$109)*($J903=$AE$55:$AE$109),0),4)))</f>
        <v>0</v>
      </c>
      <c r="Q903" s="115" t="str">
        <f>VLOOKUP(M903,Modelo!$A$2:$C$7,2,0)</f>
        <v>Acción Climática y Energía</v>
      </c>
      <c r="R903" s="118">
        <f t="array" ref="R903">INDEX(Modelo!$F$1:$H$37,MATCH(1,(DataBase!Q903=Modelo!$G$1:$G$37)*(DataBase!B903=Modelo!$F$1:$F$37),0),3)</f>
        <v>0.21052631578947367</v>
      </c>
      <c r="S903" s="115">
        <f t="shared" si="30"/>
        <v>100</v>
      </c>
      <c r="T903" s="115">
        <f t="shared" si="31"/>
        <v>21.052631578947366</v>
      </c>
    </row>
    <row r="904" spans="1:20" x14ac:dyDescent="0.3">
      <c r="A904" s="115" t="s">
        <v>273</v>
      </c>
      <c r="B904" s="115" t="s">
        <v>216</v>
      </c>
      <c r="C904" s="115" t="s">
        <v>103</v>
      </c>
      <c r="D904" s="115" t="s">
        <v>86</v>
      </c>
      <c r="E904" s="115" t="s">
        <v>86</v>
      </c>
      <c r="F904" s="115" t="s">
        <v>87</v>
      </c>
      <c r="G904" s="115">
        <v>1945</v>
      </c>
      <c r="H904" s="115" t="s">
        <v>125</v>
      </c>
      <c r="I904" s="115">
        <v>2.1764613960000001</v>
      </c>
      <c r="J904" s="115" t="s">
        <v>18</v>
      </c>
      <c r="K904" s="115" t="str">
        <f>INDEX(DatosProcesados!$A$1:$BF$101,MATCH(DataBase!A904,DatosProcesados!$A$1:$A$101,0),MATCH(DataBase!J904,DatosProcesados!$A$1:$BF$1,0))</f>
        <v>Si</v>
      </c>
      <c r="L904" s="115" t="str">
        <f>INDEX(Modelo!$A$9:$D$89,MATCH(DataBase!$J904,Modelo!$A$9:$A$89,0),MATCH(DataBase!L$1,Modelo!$A$9:$D$9,0))</f>
        <v>Impacto ambiental</v>
      </c>
      <c r="M904" s="115" t="str">
        <f>INDEX(Modelo!$A$9:$D$89,MATCH(DataBase!$J904,Modelo!$A$9:$A$89,0),MATCH(DataBase!M$1,Modelo!$A$9:$D$9,0))</f>
        <v>Pilar 2</v>
      </c>
      <c r="N904" s="115" t="str">
        <f>INDEX(Modelo!$A$9:$D$89,MATCH(DataBase!$J904,Modelo!$A$9:$A$89,0),MATCH(DataBase!N$1,Modelo!$A$9:$D$9,0))</f>
        <v>boolean</v>
      </c>
      <c r="O904" s="115" t="b">
        <f t="array" ref="O904">IF(N904="negativo",INDEX($AD$3:$AG$51,MATCH(1,($B904=$AD$3:$AD$51)*($J904=$AE$3:$AE$51),0),3),IF(N904="positivo",INDEX($AD$55:$AG$109,MATCH(1,($B904=$AD$55:$AD$109)*($J904=$AE$55:$AE$109),0),3)))</f>
        <v>0</v>
      </c>
      <c r="P904" s="115" t="b">
        <f t="array" ref="P904">IF(N904="negativo",INDEX($AD$3:$AG$51,MATCH(1,($B904=$AD$3:$AD$51)*($J904=$AE$3:$AE$51),0),4),IF(N904="positivo",INDEX($AD$55:$AG$109,MATCH(1,($B904=$AD$55:$AD$109)*($J904=$AE$55:$AE$109),0),4)))</f>
        <v>0</v>
      </c>
      <c r="Q904" s="115" t="str">
        <f>VLOOKUP(M904,Modelo!$A$2:$C$7,2,0)</f>
        <v>Acción Climática y Energía</v>
      </c>
      <c r="R904" s="118">
        <f t="array" ref="R904">INDEX(Modelo!$F$1:$H$37,MATCH(1,(DataBase!Q904=Modelo!$G$1:$G$37)*(DataBase!B904=Modelo!$F$1:$F$37),0),3)</f>
        <v>0.21052631578947367</v>
      </c>
      <c r="S904" s="115">
        <f t="shared" si="30"/>
        <v>100</v>
      </c>
      <c r="T904" s="115">
        <f t="shared" si="31"/>
        <v>21.052631578947366</v>
      </c>
    </row>
    <row r="905" spans="1:20" x14ac:dyDescent="0.3">
      <c r="A905" s="115" t="s">
        <v>378</v>
      </c>
      <c r="B905" s="115" t="s">
        <v>379</v>
      </c>
      <c r="C905" s="115" t="s">
        <v>103</v>
      </c>
      <c r="D905" s="115" t="s">
        <v>87</v>
      </c>
      <c r="E905" s="115" t="s">
        <v>86</v>
      </c>
      <c r="F905" s="115" t="s">
        <v>86</v>
      </c>
      <c r="G905" s="115">
        <v>1993</v>
      </c>
      <c r="H905" s="115" t="s">
        <v>125</v>
      </c>
      <c r="I905" s="115">
        <v>2.1863011939999999</v>
      </c>
      <c r="J905" s="115" t="s">
        <v>18</v>
      </c>
      <c r="K905" s="115" t="str">
        <f>INDEX(DatosProcesados!$A$1:$BF$101,MATCH(DataBase!A905,DatosProcesados!$A$1:$A$101,0),MATCH(DataBase!J905,DatosProcesados!$A$1:$BF$1,0))</f>
        <v>Si</v>
      </c>
      <c r="L905" s="115" t="str">
        <f>INDEX(Modelo!$A$9:$D$89,MATCH(DataBase!$J905,Modelo!$A$9:$A$89,0),MATCH(DataBase!L$1,Modelo!$A$9:$D$9,0))</f>
        <v>Impacto ambiental</v>
      </c>
      <c r="M905" s="115" t="str">
        <f>INDEX(Modelo!$A$9:$D$89,MATCH(DataBase!$J905,Modelo!$A$9:$A$89,0),MATCH(DataBase!M$1,Modelo!$A$9:$D$9,0))</f>
        <v>Pilar 2</v>
      </c>
      <c r="N905" s="115" t="str">
        <f>INDEX(Modelo!$A$9:$D$89,MATCH(DataBase!$J905,Modelo!$A$9:$A$89,0),MATCH(DataBase!N$1,Modelo!$A$9:$D$9,0))</f>
        <v>boolean</v>
      </c>
      <c r="O905" s="115" t="b">
        <f t="array" ref="O905">IF(N905="negativo",INDEX($AD$3:$AG$51,MATCH(1,($B905=$AD$3:$AD$51)*($J905=$AE$3:$AE$51),0),3),IF(N905="positivo",INDEX($AD$55:$AG$109,MATCH(1,($B905=$AD$55:$AD$109)*($J905=$AE$55:$AE$109),0),3)))</f>
        <v>0</v>
      </c>
      <c r="P905" s="115" t="b">
        <f t="array" ref="P905">IF(N905="negativo",INDEX($AD$3:$AG$51,MATCH(1,($B905=$AD$3:$AD$51)*($J905=$AE$3:$AE$51),0),4),IF(N905="positivo",INDEX($AD$55:$AG$109,MATCH(1,($B905=$AD$55:$AD$109)*($J905=$AE$55:$AE$109),0),4)))</f>
        <v>0</v>
      </c>
      <c r="Q905" s="115" t="str">
        <f>VLOOKUP(M905,Modelo!$A$2:$C$7,2,0)</f>
        <v>Acción Climática y Energía</v>
      </c>
      <c r="R905" s="118">
        <f t="array" ref="R905">INDEX(Modelo!$F$1:$H$37,MATCH(1,(DataBase!Q905=Modelo!$G$1:$G$37)*(DataBase!B905=Modelo!$F$1:$F$37),0),3)</f>
        <v>0.14285714285714285</v>
      </c>
      <c r="S905" s="115">
        <f t="shared" si="30"/>
        <v>100</v>
      </c>
      <c r="T905" s="115">
        <f t="shared" si="31"/>
        <v>14.285714285714285</v>
      </c>
    </row>
    <row r="906" spans="1:20" x14ac:dyDescent="0.3">
      <c r="A906" s="115" t="s">
        <v>325</v>
      </c>
      <c r="B906" s="115" t="s">
        <v>313</v>
      </c>
      <c r="C906" s="115" t="s">
        <v>103</v>
      </c>
      <c r="D906" s="115" t="s">
        <v>86</v>
      </c>
      <c r="E906" s="115" t="s">
        <v>86</v>
      </c>
      <c r="F906" s="115" t="s">
        <v>87</v>
      </c>
      <c r="G906" s="115">
        <v>2012</v>
      </c>
      <c r="H906" s="115" t="s">
        <v>125</v>
      </c>
      <c r="I906" s="115">
        <v>13.831182682</v>
      </c>
      <c r="J906" s="115" t="s">
        <v>18</v>
      </c>
      <c r="K906" s="115">
        <f>INDEX(DatosProcesados!$A$1:$BF$101,MATCH(DataBase!A906,DatosProcesados!$A$1:$A$101,0),MATCH(DataBase!J906,DatosProcesados!$A$1:$BF$1,0))</f>
        <v>0</v>
      </c>
      <c r="L906" s="115" t="str">
        <f>INDEX(Modelo!$A$9:$D$89,MATCH(DataBase!$J906,Modelo!$A$9:$A$89,0),MATCH(DataBase!L$1,Modelo!$A$9:$D$9,0))</f>
        <v>Impacto ambiental</v>
      </c>
      <c r="M906" s="115" t="str">
        <f>INDEX(Modelo!$A$9:$D$89,MATCH(DataBase!$J906,Modelo!$A$9:$A$89,0),MATCH(DataBase!M$1,Modelo!$A$9:$D$9,0))</f>
        <v>Pilar 2</v>
      </c>
      <c r="N906" s="115" t="str">
        <f>INDEX(Modelo!$A$9:$D$89,MATCH(DataBase!$J906,Modelo!$A$9:$A$89,0),MATCH(DataBase!N$1,Modelo!$A$9:$D$9,0))</f>
        <v>boolean</v>
      </c>
      <c r="O906" s="115" t="b">
        <f t="array" ref="O906">IF(N906="negativo",INDEX($AD$3:$AG$51,MATCH(1,($B906=$AD$3:$AD$51)*($J906=$AE$3:$AE$51),0),3),IF(N906="positivo",INDEX($AD$55:$AG$109,MATCH(1,($B906=$AD$55:$AD$109)*($J906=$AE$55:$AE$109),0),3)))</f>
        <v>0</v>
      </c>
      <c r="P906" s="115" t="b">
        <f t="array" ref="P906">IF(N906="negativo",INDEX($AD$3:$AG$51,MATCH(1,($B906=$AD$3:$AD$51)*($J906=$AE$3:$AE$51),0),4),IF(N906="positivo",INDEX($AD$55:$AG$109,MATCH(1,($B906=$AD$55:$AD$109)*($J906=$AE$55:$AE$109),0),4)))</f>
        <v>0</v>
      </c>
      <c r="Q906" s="115" t="str">
        <f>VLOOKUP(M906,Modelo!$A$2:$C$7,2,0)</f>
        <v>Acción Climática y Energía</v>
      </c>
      <c r="R906" s="118">
        <f t="array" ref="R906">INDEX(Modelo!$F$1:$H$37,MATCH(1,(DataBase!Q906=Modelo!$G$1:$G$37)*(DataBase!B906=Modelo!$F$1:$F$37),0),3)</f>
        <v>0.17647058823529413</v>
      </c>
      <c r="S906" s="115">
        <f t="shared" si="30"/>
        <v>0</v>
      </c>
      <c r="T906" s="115">
        <f t="shared" si="31"/>
        <v>0</v>
      </c>
    </row>
    <row r="907" spans="1:20" x14ac:dyDescent="0.3">
      <c r="A907" s="115" t="s">
        <v>394</v>
      </c>
      <c r="B907" s="115" t="s">
        <v>379</v>
      </c>
      <c r="C907" s="115" t="s">
        <v>103</v>
      </c>
      <c r="D907" s="115" t="s">
        <v>87</v>
      </c>
      <c r="E907" s="115" t="s">
        <v>86</v>
      </c>
      <c r="F907" s="115" t="s">
        <v>86</v>
      </c>
      <c r="G907" s="115">
        <v>1990</v>
      </c>
      <c r="H907" s="115" t="s">
        <v>125</v>
      </c>
      <c r="I907" s="115">
        <v>0.77142869199999997</v>
      </c>
      <c r="J907" s="115" t="s">
        <v>18</v>
      </c>
      <c r="K907" s="115">
        <f>INDEX(DatosProcesados!$A$1:$BF$101,MATCH(DataBase!A907,DatosProcesados!$A$1:$A$101,0),MATCH(DataBase!J907,DatosProcesados!$A$1:$BF$1,0))</f>
        <v>0</v>
      </c>
      <c r="L907" s="115" t="str">
        <f>INDEX(Modelo!$A$9:$D$89,MATCH(DataBase!$J907,Modelo!$A$9:$A$89,0),MATCH(DataBase!L$1,Modelo!$A$9:$D$9,0))</f>
        <v>Impacto ambiental</v>
      </c>
      <c r="M907" s="115" t="str">
        <f>INDEX(Modelo!$A$9:$D$89,MATCH(DataBase!$J907,Modelo!$A$9:$A$89,0),MATCH(DataBase!M$1,Modelo!$A$9:$D$9,0))</f>
        <v>Pilar 2</v>
      </c>
      <c r="N907" s="115" t="str">
        <f>INDEX(Modelo!$A$9:$D$89,MATCH(DataBase!$J907,Modelo!$A$9:$A$89,0),MATCH(DataBase!N$1,Modelo!$A$9:$D$9,0))</f>
        <v>boolean</v>
      </c>
      <c r="O907" s="115" t="b">
        <f t="array" ref="O907">IF(N907="negativo",INDEX($AD$3:$AG$51,MATCH(1,($B907=$AD$3:$AD$51)*($J907=$AE$3:$AE$51),0),3),IF(N907="positivo",INDEX($AD$55:$AG$109,MATCH(1,($B907=$AD$55:$AD$109)*($J907=$AE$55:$AE$109),0),3)))</f>
        <v>0</v>
      </c>
      <c r="P907" s="115" t="b">
        <f t="array" ref="P907">IF(N907="negativo",INDEX($AD$3:$AG$51,MATCH(1,($B907=$AD$3:$AD$51)*($J907=$AE$3:$AE$51),0),4),IF(N907="positivo",INDEX($AD$55:$AG$109,MATCH(1,($B907=$AD$55:$AD$109)*($J907=$AE$55:$AE$109),0),4)))</f>
        <v>0</v>
      </c>
      <c r="Q907" s="115" t="str">
        <f>VLOOKUP(M907,Modelo!$A$2:$C$7,2,0)</f>
        <v>Acción Climática y Energía</v>
      </c>
      <c r="R907" s="118">
        <f t="array" ref="R907">INDEX(Modelo!$F$1:$H$37,MATCH(1,(DataBase!Q907=Modelo!$G$1:$G$37)*(DataBase!B907=Modelo!$F$1:$F$37),0),3)</f>
        <v>0.14285714285714285</v>
      </c>
      <c r="S907" s="115">
        <f t="shared" si="30"/>
        <v>0</v>
      </c>
      <c r="T907" s="115">
        <f t="shared" si="31"/>
        <v>0</v>
      </c>
    </row>
    <row r="908" spans="1:20" x14ac:dyDescent="0.3">
      <c r="A908" s="115" t="s">
        <v>383</v>
      </c>
      <c r="B908" s="115" t="s">
        <v>379</v>
      </c>
      <c r="C908" s="115" t="s">
        <v>103</v>
      </c>
      <c r="D908" s="115" t="s">
        <v>86</v>
      </c>
      <c r="E908" s="115" t="s">
        <v>86</v>
      </c>
      <c r="F908" s="115" t="s">
        <v>86</v>
      </c>
      <c r="G908" s="115">
        <v>2014</v>
      </c>
      <c r="H908" s="115" t="s">
        <v>125</v>
      </c>
      <c r="I908" s="115">
        <v>1.314259836</v>
      </c>
      <c r="J908" s="115" t="s">
        <v>18</v>
      </c>
      <c r="K908" s="115" t="str">
        <f>INDEX(DatosProcesados!$A$1:$BF$101,MATCH(DataBase!A908,DatosProcesados!$A$1:$A$101,0),MATCH(DataBase!J908,DatosProcesados!$A$1:$BF$1,0))</f>
        <v>Si</v>
      </c>
      <c r="L908" s="115" t="str">
        <f>INDEX(Modelo!$A$9:$D$89,MATCH(DataBase!$J908,Modelo!$A$9:$A$89,0),MATCH(DataBase!L$1,Modelo!$A$9:$D$9,0))</f>
        <v>Impacto ambiental</v>
      </c>
      <c r="M908" s="115" t="str">
        <f>INDEX(Modelo!$A$9:$D$89,MATCH(DataBase!$J908,Modelo!$A$9:$A$89,0),MATCH(DataBase!M$1,Modelo!$A$9:$D$9,0))</f>
        <v>Pilar 2</v>
      </c>
      <c r="N908" s="115" t="str">
        <f>INDEX(Modelo!$A$9:$D$89,MATCH(DataBase!$J908,Modelo!$A$9:$A$89,0),MATCH(DataBase!N$1,Modelo!$A$9:$D$9,0))</f>
        <v>boolean</v>
      </c>
      <c r="O908" s="115" t="b">
        <f t="array" ref="O908">IF(N908="negativo",INDEX($AD$3:$AG$51,MATCH(1,($B908=$AD$3:$AD$51)*($J908=$AE$3:$AE$51),0),3),IF(N908="positivo",INDEX($AD$55:$AG$109,MATCH(1,($B908=$AD$55:$AD$109)*($J908=$AE$55:$AE$109),0),3)))</f>
        <v>0</v>
      </c>
      <c r="P908" s="115" t="b">
        <f t="array" ref="P908">IF(N908="negativo",INDEX($AD$3:$AG$51,MATCH(1,($B908=$AD$3:$AD$51)*($J908=$AE$3:$AE$51),0),4),IF(N908="positivo",INDEX($AD$55:$AG$109,MATCH(1,($B908=$AD$55:$AD$109)*($J908=$AE$55:$AE$109),0),4)))</f>
        <v>0</v>
      </c>
      <c r="Q908" s="115" t="str">
        <f>VLOOKUP(M908,Modelo!$A$2:$C$7,2,0)</f>
        <v>Acción Climática y Energía</v>
      </c>
      <c r="R908" s="118">
        <f t="array" ref="R908">INDEX(Modelo!$F$1:$H$37,MATCH(1,(DataBase!Q908=Modelo!$G$1:$G$37)*(DataBase!B908=Modelo!$F$1:$F$37),0),3)</f>
        <v>0.14285714285714285</v>
      </c>
      <c r="S908" s="115">
        <f t="shared" si="30"/>
        <v>100</v>
      </c>
      <c r="T908" s="115">
        <f t="shared" si="31"/>
        <v>14.285714285714285</v>
      </c>
    </row>
    <row r="909" spans="1:20" x14ac:dyDescent="0.3">
      <c r="A909" s="115" t="s">
        <v>112</v>
      </c>
      <c r="B909" s="115" t="s">
        <v>84</v>
      </c>
      <c r="C909" s="115" t="s">
        <v>103</v>
      </c>
      <c r="D909" s="115" t="s">
        <v>86</v>
      </c>
      <c r="E909" s="115" t="s">
        <v>86</v>
      </c>
      <c r="F909" s="115" t="s">
        <v>87</v>
      </c>
      <c r="G909" s="115">
        <v>1919</v>
      </c>
      <c r="H909" s="115" t="s">
        <v>125</v>
      </c>
      <c r="I909" s="115">
        <v>15.106042448</v>
      </c>
      <c r="J909" s="115" t="s">
        <v>18</v>
      </c>
      <c r="K909" s="115" t="str">
        <f>INDEX(DatosProcesados!$A$1:$BF$101,MATCH(DataBase!A909,DatosProcesados!$A$1:$A$101,0),MATCH(DataBase!J909,DatosProcesados!$A$1:$BF$1,0))</f>
        <v>Si</v>
      </c>
      <c r="L909" s="115" t="str">
        <f>INDEX(Modelo!$A$9:$D$89,MATCH(DataBase!$J909,Modelo!$A$9:$A$89,0),MATCH(DataBase!L$1,Modelo!$A$9:$D$9,0))</f>
        <v>Impacto ambiental</v>
      </c>
      <c r="M909" s="115" t="str">
        <f>INDEX(Modelo!$A$9:$D$89,MATCH(DataBase!$J909,Modelo!$A$9:$A$89,0),MATCH(DataBase!M$1,Modelo!$A$9:$D$9,0))</f>
        <v>Pilar 2</v>
      </c>
      <c r="N909" s="115" t="str">
        <f>INDEX(Modelo!$A$9:$D$89,MATCH(DataBase!$J909,Modelo!$A$9:$A$89,0),MATCH(DataBase!N$1,Modelo!$A$9:$D$9,0))</f>
        <v>boolean</v>
      </c>
      <c r="O909" s="115" t="b">
        <f t="array" ref="O909">IF(N909="negativo",INDEX($AD$3:$AG$51,MATCH(1,($B909=$AD$3:$AD$51)*($J909=$AE$3:$AE$51),0),3),IF(N909="positivo",INDEX($AD$55:$AG$109,MATCH(1,($B909=$AD$55:$AD$109)*($J909=$AE$55:$AE$109),0),3)))</f>
        <v>0</v>
      </c>
      <c r="P909" s="115" t="b">
        <f t="array" ref="P909">IF(N909="negativo",INDEX($AD$3:$AG$51,MATCH(1,($B909=$AD$3:$AD$51)*($J909=$AE$3:$AE$51),0),4),IF(N909="positivo",INDEX($AD$55:$AG$109,MATCH(1,($B909=$AD$55:$AD$109)*($J909=$AE$55:$AE$109),0),4)))</f>
        <v>0</v>
      </c>
      <c r="Q909" s="115" t="str">
        <f>VLOOKUP(M909,Modelo!$A$2:$C$7,2,0)</f>
        <v>Acción Climática y Energía</v>
      </c>
      <c r="R909" s="118">
        <f t="array" ref="R909">INDEX(Modelo!$F$1:$H$37,MATCH(1,(DataBase!Q909=Modelo!$G$1:$G$37)*(DataBase!B909=Modelo!$F$1:$F$37),0),3)</f>
        <v>0.11764705882352941</v>
      </c>
      <c r="S909" s="115">
        <f t="shared" si="30"/>
        <v>100</v>
      </c>
      <c r="T909" s="115">
        <f t="shared" si="31"/>
        <v>11.76470588235294</v>
      </c>
    </row>
    <row r="910" spans="1:20" x14ac:dyDescent="0.3">
      <c r="A910" s="115" t="s">
        <v>471</v>
      </c>
      <c r="B910" s="115" t="s">
        <v>467</v>
      </c>
      <c r="C910" s="115" t="s">
        <v>103</v>
      </c>
      <c r="D910" s="115" t="s">
        <v>86</v>
      </c>
      <c r="E910" s="115" t="s">
        <v>86</v>
      </c>
      <c r="F910" s="115" t="s">
        <v>86</v>
      </c>
      <c r="G910" s="115">
        <v>1987</v>
      </c>
      <c r="H910" s="115" t="s">
        <v>125</v>
      </c>
      <c r="I910" s="115">
        <v>0.711210393</v>
      </c>
      <c r="J910" s="115" t="s">
        <v>18</v>
      </c>
      <c r="K910" s="115">
        <f>INDEX(DatosProcesados!$A$1:$BF$101,MATCH(DataBase!A910,DatosProcesados!$A$1:$A$101,0),MATCH(DataBase!J910,DatosProcesados!$A$1:$BF$1,0))</f>
        <v>0</v>
      </c>
      <c r="L910" s="115" t="str">
        <f>INDEX(Modelo!$A$9:$D$89,MATCH(DataBase!$J910,Modelo!$A$9:$A$89,0),MATCH(DataBase!L$1,Modelo!$A$9:$D$9,0))</f>
        <v>Impacto ambiental</v>
      </c>
      <c r="M910" s="115" t="str">
        <f>INDEX(Modelo!$A$9:$D$89,MATCH(DataBase!$J910,Modelo!$A$9:$A$89,0),MATCH(DataBase!M$1,Modelo!$A$9:$D$9,0))</f>
        <v>Pilar 2</v>
      </c>
      <c r="N910" s="115" t="str">
        <f>INDEX(Modelo!$A$9:$D$89,MATCH(DataBase!$J910,Modelo!$A$9:$A$89,0),MATCH(DataBase!N$1,Modelo!$A$9:$D$9,0))</f>
        <v>boolean</v>
      </c>
      <c r="O910" s="115" t="b">
        <f t="array" ref="O910">IF(N910="negativo",INDEX($AD$3:$AG$51,MATCH(1,($B910=$AD$3:$AD$51)*($J910=$AE$3:$AE$51),0),3),IF(N910="positivo",INDEX($AD$55:$AG$109,MATCH(1,($B910=$AD$55:$AD$109)*($J910=$AE$55:$AE$109),0),3)))</f>
        <v>0</v>
      </c>
      <c r="P910" s="115" t="b">
        <f t="array" ref="P910">IF(N910="negativo",INDEX($AD$3:$AG$51,MATCH(1,($B910=$AD$3:$AD$51)*($J910=$AE$3:$AE$51),0),4),IF(N910="positivo",INDEX($AD$55:$AG$109,MATCH(1,($B910=$AD$55:$AD$109)*($J910=$AE$55:$AE$109),0),4)))</f>
        <v>0</v>
      </c>
      <c r="Q910" s="115" t="str">
        <f>VLOOKUP(M910,Modelo!$A$2:$C$7,2,0)</f>
        <v>Acción Climática y Energía</v>
      </c>
      <c r="R910" s="118">
        <f t="array" ref="R910">INDEX(Modelo!$F$1:$H$37,MATCH(1,(DataBase!Q910=Modelo!$G$1:$G$37)*(DataBase!B910=Modelo!$F$1:$F$37),0),3)</f>
        <v>0.19047619047619047</v>
      </c>
      <c r="S910" s="115">
        <f t="shared" si="30"/>
        <v>0</v>
      </c>
      <c r="T910" s="115">
        <f t="shared" si="31"/>
        <v>0</v>
      </c>
    </row>
    <row r="911" spans="1:20" x14ac:dyDescent="0.3">
      <c r="A911" s="115" t="s">
        <v>466</v>
      </c>
      <c r="B911" s="115" t="s">
        <v>467</v>
      </c>
      <c r="C911" s="115" t="s">
        <v>103</v>
      </c>
      <c r="D911" s="115" t="s">
        <v>87</v>
      </c>
      <c r="E911" s="115" t="s">
        <v>86</v>
      </c>
      <c r="F911" s="115" t="s">
        <v>86</v>
      </c>
      <c r="G911" s="115">
        <v>1969</v>
      </c>
      <c r="H911" s="115" t="s">
        <v>125</v>
      </c>
      <c r="I911" s="115">
        <v>2.4231643530000002</v>
      </c>
      <c r="J911" s="115" t="s">
        <v>18</v>
      </c>
      <c r="K911" s="115" t="str">
        <f>INDEX(DatosProcesados!$A$1:$BF$101,MATCH(DataBase!A911,DatosProcesados!$A$1:$A$101,0),MATCH(DataBase!J911,DatosProcesados!$A$1:$BF$1,0))</f>
        <v>No</v>
      </c>
      <c r="L911" s="115" t="str">
        <f>INDEX(Modelo!$A$9:$D$89,MATCH(DataBase!$J911,Modelo!$A$9:$A$89,0),MATCH(DataBase!L$1,Modelo!$A$9:$D$9,0))</f>
        <v>Impacto ambiental</v>
      </c>
      <c r="M911" s="115" t="str">
        <f>INDEX(Modelo!$A$9:$D$89,MATCH(DataBase!$J911,Modelo!$A$9:$A$89,0),MATCH(DataBase!M$1,Modelo!$A$9:$D$9,0))</f>
        <v>Pilar 2</v>
      </c>
      <c r="N911" s="115" t="str">
        <f>INDEX(Modelo!$A$9:$D$89,MATCH(DataBase!$J911,Modelo!$A$9:$A$89,0),MATCH(DataBase!N$1,Modelo!$A$9:$D$9,0))</f>
        <v>boolean</v>
      </c>
      <c r="O911" s="115" t="b">
        <f t="array" ref="O911">IF(N911="negativo",INDEX($AD$3:$AG$51,MATCH(1,($B911=$AD$3:$AD$51)*($J911=$AE$3:$AE$51),0),3),IF(N911="positivo",INDEX($AD$55:$AG$109,MATCH(1,($B911=$AD$55:$AD$109)*($J911=$AE$55:$AE$109),0),3)))</f>
        <v>0</v>
      </c>
      <c r="P911" s="115" t="b">
        <f t="array" ref="P911">IF(N911="negativo",INDEX($AD$3:$AG$51,MATCH(1,($B911=$AD$3:$AD$51)*($J911=$AE$3:$AE$51),0),4),IF(N911="positivo",INDEX($AD$55:$AG$109,MATCH(1,($B911=$AD$55:$AD$109)*($J911=$AE$55:$AE$109),0),4)))</f>
        <v>0</v>
      </c>
      <c r="Q911" s="115" t="str">
        <f>VLOOKUP(M911,Modelo!$A$2:$C$7,2,0)</f>
        <v>Acción Climática y Energía</v>
      </c>
      <c r="R911" s="118">
        <f t="array" ref="R911">INDEX(Modelo!$F$1:$H$37,MATCH(1,(DataBase!Q911=Modelo!$G$1:$G$37)*(DataBase!B911=Modelo!$F$1:$F$37),0),3)</f>
        <v>0.19047619047619047</v>
      </c>
      <c r="S911" s="115">
        <f t="shared" si="30"/>
        <v>0</v>
      </c>
      <c r="T911" s="115">
        <f t="shared" si="31"/>
        <v>0</v>
      </c>
    </row>
    <row r="912" spans="1:20" x14ac:dyDescent="0.3">
      <c r="A912" s="115" t="s">
        <v>207</v>
      </c>
      <c r="B912" s="115" t="s">
        <v>84</v>
      </c>
      <c r="C912" s="115" t="s">
        <v>103</v>
      </c>
      <c r="D912" s="115" t="s">
        <v>86</v>
      </c>
      <c r="E912" s="115" t="s">
        <v>87</v>
      </c>
      <c r="F912" s="115" t="s">
        <v>86</v>
      </c>
      <c r="G912" s="115">
        <v>1870</v>
      </c>
      <c r="H912" s="115" t="s">
        <v>125</v>
      </c>
      <c r="I912" s="115">
        <v>0</v>
      </c>
      <c r="J912" s="115" t="s">
        <v>18</v>
      </c>
      <c r="K912" s="115" t="str">
        <f>INDEX(DatosProcesados!$A$1:$BF$101,MATCH(DataBase!A912,DatosProcesados!$A$1:$A$101,0),MATCH(DataBase!J912,DatosProcesados!$A$1:$BF$1,0))</f>
        <v>Si</v>
      </c>
      <c r="L912" s="115" t="str">
        <f>INDEX(Modelo!$A$9:$D$89,MATCH(DataBase!$J912,Modelo!$A$9:$A$89,0),MATCH(DataBase!L$1,Modelo!$A$9:$D$9,0))</f>
        <v>Impacto ambiental</v>
      </c>
      <c r="M912" s="115" t="str">
        <f>INDEX(Modelo!$A$9:$D$89,MATCH(DataBase!$J912,Modelo!$A$9:$A$89,0),MATCH(DataBase!M$1,Modelo!$A$9:$D$9,0))</f>
        <v>Pilar 2</v>
      </c>
      <c r="N912" s="115" t="str">
        <f>INDEX(Modelo!$A$9:$D$89,MATCH(DataBase!$J912,Modelo!$A$9:$A$89,0),MATCH(DataBase!N$1,Modelo!$A$9:$D$9,0))</f>
        <v>boolean</v>
      </c>
      <c r="O912" s="115" t="b">
        <f t="array" ref="O912">IF(N912="negativo",INDEX($AD$3:$AG$51,MATCH(1,($B912=$AD$3:$AD$51)*($J912=$AE$3:$AE$51),0),3),IF(N912="positivo",INDEX($AD$55:$AG$109,MATCH(1,($B912=$AD$55:$AD$109)*($J912=$AE$55:$AE$109),0),3)))</f>
        <v>0</v>
      </c>
      <c r="P912" s="115" t="b">
        <f t="array" ref="P912">IF(N912="negativo",INDEX($AD$3:$AG$51,MATCH(1,($B912=$AD$3:$AD$51)*($J912=$AE$3:$AE$51),0),4),IF(N912="positivo",INDEX($AD$55:$AG$109,MATCH(1,($B912=$AD$55:$AD$109)*($J912=$AE$55:$AE$109),0),4)))</f>
        <v>0</v>
      </c>
      <c r="Q912" s="115" t="str">
        <f>VLOOKUP(M912,Modelo!$A$2:$C$7,2,0)</f>
        <v>Acción Climática y Energía</v>
      </c>
      <c r="R912" s="118">
        <f t="array" ref="R912">INDEX(Modelo!$F$1:$H$37,MATCH(1,(DataBase!Q912=Modelo!$G$1:$G$37)*(DataBase!B912=Modelo!$F$1:$F$37),0),3)</f>
        <v>0.11764705882352941</v>
      </c>
      <c r="S912" s="115">
        <f t="shared" si="30"/>
        <v>100</v>
      </c>
      <c r="T912" s="115">
        <f t="shared" si="31"/>
        <v>11.76470588235294</v>
      </c>
    </row>
    <row r="913" spans="1:20" x14ac:dyDescent="0.3">
      <c r="A913" s="115" t="s">
        <v>204</v>
      </c>
      <c r="B913" s="115" t="s">
        <v>84</v>
      </c>
      <c r="C913" s="115" t="s">
        <v>103</v>
      </c>
      <c r="D913" s="115" t="s">
        <v>86</v>
      </c>
      <c r="E913" s="115" t="s">
        <v>87</v>
      </c>
      <c r="F913" s="115" t="s">
        <v>87</v>
      </c>
      <c r="G913" s="115">
        <v>1875</v>
      </c>
      <c r="H913" s="115" t="s">
        <v>125</v>
      </c>
      <c r="I913" s="115">
        <v>0</v>
      </c>
      <c r="J913" s="115" t="s">
        <v>18</v>
      </c>
      <c r="K913" s="115" t="str">
        <f>INDEX(DatosProcesados!$A$1:$BF$101,MATCH(DataBase!A913,DatosProcesados!$A$1:$A$101,0),MATCH(DataBase!J913,DatosProcesados!$A$1:$BF$1,0))</f>
        <v>Si</v>
      </c>
      <c r="L913" s="115" t="str">
        <f>INDEX(Modelo!$A$9:$D$89,MATCH(DataBase!$J913,Modelo!$A$9:$A$89,0),MATCH(DataBase!L$1,Modelo!$A$9:$D$9,0))</f>
        <v>Impacto ambiental</v>
      </c>
      <c r="M913" s="115" t="str">
        <f>INDEX(Modelo!$A$9:$D$89,MATCH(DataBase!$J913,Modelo!$A$9:$A$89,0),MATCH(DataBase!M$1,Modelo!$A$9:$D$9,0))</f>
        <v>Pilar 2</v>
      </c>
      <c r="N913" s="115" t="str">
        <f>INDEX(Modelo!$A$9:$D$89,MATCH(DataBase!$J913,Modelo!$A$9:$A$89,0),MATCH(DataBase!N$1,Modelo!$A$9:$D$9,0))</f>
        <v>boolean</v>
      </c>
      <c r="O913" s="115" t="b">
        <f t="array" ref="O913">IF(N913="negativo",INDEX($AD$3:$AG$51,MATCH(1,($B913=$AD$3:$AD$51)*($J913=$AE$3:$AE$51),0),3),IF(N913="positivo",INDEX($AD$55:$AG$109,MATCH(1,($B913=$AD$55:$AD$109)*($J913=$AE$55:$AE$109),0),3)))</f>
        <v>0</v>
      </c>
      <c r="P913" s="115" t="b">
        <f t="array" ref="P913">IF(N913="negativo",INDEX($AD$3:$AG$51,MATCH(1,($B913=$AD$3:$AD$51)*($J913=$AE$3:$AE$51),0),4),IF(N913="positivo",INDEX($AD$55:$AG$109,MATCH(1,($B913=$AD$55:$AD$109)*($J913=$AE$55:$AE$109),0),4)))</f>
        <v>0</v>
      </c>
      <c r="Q913" s="115" t="str">
        <f>VLOOKUP(M913,Modelo!$A$2:$C$7,2,0)</f>
        <v>Acción Climática y Energía</v>
      </c>
      <c r="R913" s="118">
        <f t="array" ref="R913">INDEX(Modelo!$F$1:$H$37,MATCH(1,(DataBase!Q913=Modelo!$G$1:$G$37)*(DataBase!B913=Modelo!$F$1:$F$37),0),3)</f>
        <v>0.11764705882352941</v>
      </c>
      <c r="S913" s="115">
        <f t="shared" si="30"/>
        <v>100</v>
      </c>
      <c r="T913" s="115">
        <f t="shared" si="31"/>
        <v>11.76470588235294</v>
      </c>
    </row>
    <row r="914" spans="1:20" x14ac:dyDescent="0.3">
      <c r="A914" s="115" t="s">
        <v>226</v>
      </c>
      <c r="B914" s="115" t="s">
        <v>216</v>
      </c>
      <c r="C914" s="115" t="s">
        <v>103</v>
      </c>
      <c r="D914" s="115" t="s">
        <v>86</v>
      </c>
      <c r="E914" s="115" t="s">
        <v>86</v>
      </c>
      <c r="F914" s="115" t="s">
        <v>87</v>
      </c>
      <c r="G914" s="115">
        <v>1889</v>
      </c>
      <c r="H914" s="115" t="s">
        <v>125</v>
      </c>
      <c r="I914" s="115">
        <v>8.6157743510000007</v>
      </c>
      <c r="J914" s="115" t="s">
        <v>18</v>
      </c>
      <c r="K914" s="115" t="str">
        <f>INDEX(DatosProcesados!$A$1:$BF$101,MATCH(DataBase!A914,DatosProcesados!$A$1:$A$101,0),MATCH(DataBase!J914,DatosProcesados!$A$1:$BF$1,0))</f>
        <v>Si</v>
      </c>
      <c r="L914" s="115" t="str">
        <f>INDEX(Modelo!$A$9:$D$89,MATCH(DataBase!$J914,Modelo!$A$9:$A$89,0),MATCH(DataBase!L$1,Modelo!$A$9:$D$9,0))</f>
        <v>Impacto ambiental</v>
      </c>
      <c r="M914" s="115" t="str">
        <f>INDEX(Modelo!$A$9:$D$89,MATCH(DataBase!$J914,Modelo!$A$9:$A$89,0),MATCH(DataBase!M$1,Modelo!$A$9:$D$9,0))</f>
        <v>Pilar 2</v>
      </c>
      <c r="N914" s="115" t="str">
        <f>INDEX(Modelo!$A$9:$D$89,MATCH(DataBase!$J914,Modelo!$A$9:$A$89,0),MATCH(DataBase!N$1,Modelo!$A$9:$D$9,0))</f>
        <v>boolean</v>
      </c>
      <c r="O914" s="115" t="b">
        <f t="array" ref="O914">IF(N914="negativo",INDEX($AD$3:$AG$51,MATCH(1,($B914=$AD$3:$AD$51)*($J914=$AE$3:$AE$51),0),3),IF(N914="positivo",INDEX($AD$55:$AG$109,MATCH(1,($B914=$AD$55:$AD$109)*($J914=$AE$55:$AE$109),0),3)))</f>
        <v>0</v>
      </c>
      <c r="P914" s="115" t="b">
        <f t="array" ref="P914">IF(N914="negativo",INDEX($AD$3:$AG$51,MATCH(1,($B914=$AD$3:$AD$51)*($J914=$AE$3:$AE$51),0),4),IF(N914="positivo",INDEX($AD$55:$AG$109,MATCH(1,($B914=$AD$55:$AD$109)*($J914=$AE$55:$AE$109),0),4)))</f>
        <v>0</v>
      </c>
      <c r="Q914" s="115" t="str">
        <f>VLOOKUP(M914,Modelo!$A$2:$C$7,2,0)</f>
        <v>Acción Climática y Energía</v>
      </c>
      <c r="R914" s="118">
        <f t="array" ref="R914">INDEX(Modelo!$F$1:$H$37,MATCH(1,(DataBase!Q914=Modelo!$G$1:$G$37)*(DataBase!B914=Modelo!$F$1:$F$37),0),3)</f>
        <v>0.21052631578947367</v>
      </c>
      <c r="S914" s="115">
        <f t="shared" si="30"/>
        <v>100</v>
      </c>
      <c r="T914" s="115">
        <f t="shared" si="31"/>
        <v>21.052631578947366</v>
      </c>
    </row>
    <row r="915" spans="1:20" x14ac:dyDescent="0.3">
      <c r="A915" s="115" t="s">
        <v>287</v>
      </c>
      <c r="B915" s="115" t="s">
        <v>216</v>
      </c>
      <c r="C915" s="115" t="s">
        <v>103</v>
      </c>
      <c r="D915" s="115" t="s">
        <v>86</v>
      </c>
      <c r="E915" s="115" t="s">
        <v>86</v>
      </c>
      <c r="F915" s="115" t="s">
        <v>87</v>
      </c>
      <c r="G915" s="115">
        <v>2000</v>
      </c>
      <c r="H915" s="115" t="s">
        <v>125</v>
      </c>
      <c r="I915" s="115">
        <v>1.8730507999999999</v>
      </c>
      <c r="J915" s="115" t="s">
        <v>18</v>
      </c>
      <c r="K915" s="115" t="str">
        <f>INDEX(DatosProcesados!$A$1:$BF$101,MATCH(DataBase!A915,DatosProcesados!$A$1:$A$101,0),MATCH(DataBase!J915,DatosProcesados!$A$1:$BF$1,0))</f>
        <v>Si</v>
      </c>
      <c r="L915" s="115" t="str">
        <f>INDEX(Modelo!$A$9:$D$89,MATCH(DataBase!$J915,Modelo!$A$9:$A$89,0),MATCH(DataBase!L$1,Modelo!$A$9:$D$9,0))</f>
        <v>Impacto ambiental</v>
      </c>
      <c r="M915" s="115" t="str">
        <f>INDEX(Modelo!$A$9:$D$89,MATCH(DataBase!$J915,Modelo!$A$9:$A$89,0),MATCH(DataBase!M$1,Modelo!$A$9:$D$9,0))</f>
        <v>Pilar 2</v>
      </c>
      <c r="N915" s="115" t="str">
        <f>INDEX(Modelo!$A$9:$D$89,MATCH(DataBase!$J915,Modelo!$A$9:$A$89,0),MATCH(DataBase!N$1,Modelo!$A$9:$D$9,0))</f>
        <v>boolean</v>
      </c>
      <c r="O915" s="115" t="b">
        <f t="array" ref="O915">IF(N915="negativo",INDEX($AD$3:$AG$51,MATCH(1,($B915=$AD$3:$AD$51)*($J915=$AE$3:$AE$51),0),3),IF(N915="positivo",INDEX($AD$55:$AG$109,MATCH(1,($B915=$AD$55:$AD$109)*($J915=$AE$55:$AE$109),0),3)))</f>
        <v>0</v>
      </c>
      <c r="P915" s="115" t="b">
        <f t="array" ref="P915">IF(N915="negativo",INDEX($AD$3:$AG$51,MATCH(1,($B915=$AD$3:$AD$51)*($J915=$AE$3:$AE$51),0),4),IF(N915="positivo",INDEX($AD$55:$AG$109,MATCH(1,($B915=$AD$55:$AD$109)*($J915=$AE$55:$AE$109),0),4)))</f>
        <v>0</v>
      </c>
      <c r="Q915" s="115" t="str">
        <f>VLOOKUP(M915,Modelo!$A$2:$C$7,2,0)</f>
        <v>Acción Climática y Energía</v>
      </c>
      <c r="R915" s="118">
        <f t="array" ref="R915">INDEX(Modelo!$F$1:$H$37,MATCH(1,(DataBase!Q915=Modelo!$G$1:$G$37)*(DataBase!B915=Modelo!$F$1:$F$37),0),3)</f>
        <v>0.21052631578947367</v>
      </c>
      <c r="S915" s="115">
        <f t="shared" si="30"/>
        <v>100</v>
      </c>
      <c r="T915" s="115">
        <f t="shared" si="31"/>
        <v>21.052631578947366</v>
      </c>
    </row>
    <row r="916" spans="1:20" x14ac:dyDescent="0.3">
      <c r="A916" s="115" t="s">
        <v>345</v>
      </c>
      <c r="B916" s="115" t="s">
        <v>313</v>
      </c>
      <c r="C916" s="115" t="s">
        <v>103</v>
      </c>
      <c r="D916" s="115" t="s">
        <v>86</v>
      </c>
      <c r="E916" s="115" t="s">
        <v>86</v>
      </c>
      <c r="F916" s="115" t="s">
        <v>86</v>
      </c>
      <c r="G916" s="115">
        <v>2004</v>
      </c>
      <c r="H916" s="115" t="s">
        <v>125</v>
      </c>
      <c r="I916" s="115">
        <v>4.5125503050000004</v>
      </c>
      <c r="J916" s="115" t="s">
        <v>18</v>
      </c>
      <c r="K916" s="115">
        <f>INDEX(DatosProcesados!$A$1:$BF$101,MATCH(DataBase!A916,DatosProcesados!$A$1:$A$101,0),MATCH(DataBase!J916,DatosProcesados!$A$1:$BF$1,0))</f>
        <v>0</v>
      </c>
      <c r="L916" s="115" t="str">
        <f>INDEX(Modelo!$A$9:$D$89,MATCH(DataBase!$J916,Modelo!$A$9:$A$89,0),MATCH(DataBase!L$1,Modelo!$A$9:$D$9,0))</f>
        <v>Impacto ambiental</v>
      </c>
      <c r="M916" s="115" t="str">
        <f>INDEX(Modelo!$A$9:$D$89,MATCH(DataBase!$J916,Modelo!$A$9:$A$89,0),MATCH(DataBase!M$1,Modelo!$A$9:$D$9,0))</f>
        <v>Pilar 2</v>
      </c>
      <c r="N916" s="115" t="str">
        <f>INDEX(Modelo!$A$9:$D$89,MATCH(DataBase!$J916,Modelo!$A$9:$A$89,0),MATCH(DataBase!N$1,Modelo!$A$9:$D$9,0))</f>
        <v>boolean</v>
      </c>
      <c r="O916" s="115" t="b">
        <f t="array" ref="O916">IF(N916="negativo",INDEX($AD$3:$AG$51,MATCH(1,($B916=$AD$3:$AD$51)*($J916=$AE$3:$AE$51),0),3),IF(N916="positivo",INDEX($AD$55:$AG$109,MATCH(1,($B916=$AD$55:$AD$109)*($J916=$AE$55:$AE$109),0),3)))</f>
        <v>0</v>
      </c>
      <c r="P916" s="115" t="b">
        <f t="array" ref="P916">IF(N916="negativo",INDEX($AD$3:$AG$51,MATCH(1,($B916=$AD$3:$AD$51)*($J916=$AE$3:$AE$51),0),4),IF(N916="positivo",INDEX($AD$55:$AG$109,MATCH(1,($B916=$AD$55:$AD$109)*($J916=$AE$55:$AE$109),0),4)))</f>
        <v>0</v>
      </c>
      <c r="Q916" s="115" t="str">
        <f>VLOOKUP(M916,Modelo!$A$2:$C$7,2,0)</f>
        <v>Acción Climática y Energía</v>
      </c>
      <c r="R916" s="118">
        <f t="array" ref="R916">INDEX(Modelo!$F$1:$H$37,MATCH(1,(DataBase!Q916=Modelo!$G$1:$G$37)*(DataBase!B916=Modelo!$F$1:$F$37),0),3)</f>
        <v>0.17647058823529413</v>
      </c>
      <c r="S916" s="115">
        <f t="shared" si="30"/>
        <v>0</v>
      </c>
      <c r="T916" s="115">
        <f t="shared" si="31"/>
        <v>0</v>
      </c>
    </row>
    <row r="917" spans="1:20" x14ac:dyDescent="0.3">
      <c r="A917" s="115" t="s">
        <v>464</v>
      </c>
      <c r="B917" s="115" t="s">
        <v>407</v>
      </c>
      <c r="C917" s="115" t="s">
        <v>103</v>
      </c>
      <c r="D917" s="115" t="s">
        <v>86</v>
      </c>
      <c r="E917" s="115" t="s">
        <v>86</v>
      </c>
      <c r="F917" s="115" t="s">
        <v>87</v>
      </c>
      <c r="G917" s="115">
        <v>1990</v>
      </c>
      <c r="H917" s="115" t="s">
        <v>281</v>
      </c>
      <c r="I917" s="115">
        <v>0.89502277900000005</v>
      </c>
      <c r="J917" s="115" t="s">
        <v>18</v>
      </c>
      <c r="K917" s="115" t="str">
        <f>INDEX(DatosProcesados!$A$1:$BF$101,MATCH(DataBase!A917,DatosProcesados!$A$1:$A$101,0),MATCH(DataBase!J917,DatosProcesados!$A$1:$BF$1,0))</f>
        <v>No</v>
      </c>
      <c r="L917" s="115" t="str">
        <f>INDEX(Modelo!$A$9:$D$89,MATCH(DataBase!$J917,Modelo!$A$9:$A$89,0),MATCH(DataBase!L$1,Modelo!$A$9:$D$9,0))</f>
        <v>Impacto ambiental</v>
      </c>
      <c r="M917" s="115" t="str">
        <f>INDEX(Modelo!$A$9:$D$89,MATCH(DataBase!$J917,Modelo!$A$9:$A$89,0),MATCH(DataBase!M$1,Modelo!$A$9:$D$9,0))</f>
        <v>Pilar 2</v>
      </c>
      <c r="N917" s="115" t="str">
        <f>INDEX(Modelo!$A$9:$D$89,MATCH(DataBase!$J917,Modelo!$A$9:$A$89,0),MATCH(DataBase!N$1,Modelo!$A$9:$D$9,0))</f>
        <v>boolean</v>
      </c>
      <c r="O917" s="115" t="b">
        <f t="array" ref="O917">IF(N917="negativo",INDEX($AD$3:$AG$51,MATCH(1,($B917=$AD$3:$AD$51)*($J917=$AE$3:$AE$51),0),3),IF(N917="positivo",INDEX($AD$55:$AG$109,MATCH(1,($B917=$AD$55:$AD$109)*($J917=$AE$55:$AE$109),0),3)))</f>
        <v>0</v>
      </c>
      <c r="P917" s="115" t="b">
        <f t="array" ref="P917">IF(N917="negativo",INDEX($AD$3:$AG$51,MATCH(1,($B917=$AD$3:$AD$51)*($J917=$AE$3:$AE$51),0),4),IF(N917="positivo",INDEX($AD$55:$AG$109,MATCH(1,($B917=$AD$55:$AD$109)*($J917=$AE$55:$AE$109),0),4)))</f>
        <v>0</v>
      </c>
      <c r="Q917" s="115" t="str">
        <f>VLOOKUP(M917,Modelo!$A$2:$C$7,2,0)</f>
        <v>Acción Climática y Energía</v>
      </c>
      <c r="R917" s="118">
        <f t="array" ref="R917">INDEX(Modelo!$F$1:$H$37,MATCH(1,(DataBase!Q917=Modelo!$G$1:$G$37)*(DataBase!B917=Modelo!$F$1:$F$37),0),3)</f>
        <v>0.19230769230769232</v>
      </c>
      <c r="S917" s="115">
        <f t="shared" si="30"/>
        <v>0</v>
      </c>
      <c r="T917" s="115">
        <f t="shared" si="31"/>
        <v>0</v>
      </c>
    </row>
    <row r="918" spans="1:20" x14ac:dyDescent="0.3">
      <c r="A918" s="115" t="s">
        <v>296</v>
      </c>
      <c r="B918" s="115" t="s">
        <v>216</v>
      </c>
      <c r="C918" s="115" t="s">
        <v>103</v>
      </c>
      <c r="D918" s="115" t="s">
        <v>86</v>
      </c>
      <c r="E918" s="115" t="s">
        <v>86</v>
      </c>
      <c r="F918" s="115" t="s">
        <v>87</v>
      </c>
      <c r="G918" s="115">
        <v>1944</v>
      </c>
      <c r="H918" s="115" t="s">
        <v>125</v>
      </c>
      <c r="I918" s="115">
        <v>1.7785578609999999</v>
      </c>
      <c r="J918" s="115" t="s">
        <v>18</v>
      </c>
      <c r="K918" s="115" t="str">
        <f>INDEX(DatosProcesados!$A$1:$BF$101,MATCH(DataBase!A918,DatosProcesados!$A$1:$A$101,0),MATCH(DataBase!J918,DatosProcesados!$A$1:$BF$1,0))</f>
        <v>Si</v>
      </c>
      <c r="L918" s="115" t="str">
        <f>INDEX(Modelo!$A$9:$D$89,MATCH(DataBase!$J918,Modelo!$A$9:$A$89,0),MATCH(DataBase!L$1,Modelo!$A$9:$D$9,0))</f>
        <v>Impacto ambiental</v>
      </c>
      <c r="M918" s="115" t="str">
        <f>INDEX(Modelo!$A$9:$D$89,MATCH(DataBase!$J918,Modelo!$A$9:$A$89,0),MATCH(DataBase!M$1,Modelo!$A$9:$D$9,0))</f>
        <v>Pilar 2</v>
      </c>
      <c r="N918" s="115" t="str">
        <f>INDEX(Modelo!$A$9:$D$89,MATCH(DataBase!$J918,Modelo!$A$9:$A$89,0),MATCH(DataBase!N$1,Modelo!$A$9:$D$9,0))</f>
        <v>boolean</v>
      </c>
      <c r="O918" s="115" t="b">
        <f t="array" ref="O918">IF(N918="negativo",INDEX($AD$3:$AG$51,MATCH(1,($B918=$AD$3:$AD$51)*($J918=$AE$3:$AE$51),0),3),IF(N918="positivo",INDEX($AD$55:$AG$109,MATCH(1,($B918=$AD$55:$AD$109)*($J918=$AE$55:$AE$109),0),3)))</f>
        <v>0</v>
      </c>
      <c r="P918" s="115" t="b">
        <f t="array" ref="P918">IF(N918="negativo",INDEX($AD$3:$AG$51,MATCH(1,($B918=$AD$3:$AD$51)*($J918=$AE$3:$AE$51),0),4),IF(N918="positivo",INDEX($AD$55:$AG$109,MATCH(1,($B918=$AD$55:$AD$109)*($J918=$AE$55:$AE$109),0),4)))</f>
        <v>0</v>
      </c>
      <c r="Q918" s="115" t="str">
        <f>VLOOKUP(M918,Modelo!$A$2:$C$7,2,0)</f>
        <v>Acción Climática y Energía</v>
      </c>
      <c r="R918" s="118">
        <f t="array" ref="R918">INDEX(Modelo!$F$1:$H$37,MATCH(1,(DataBase!Q918=Modelo!$G$1:$G$37)*(DataBase!B918=Modelo!$F$1:$F$37),0),3)</f>
        <v>0.21052631578947367</v>
      </c>
      <c r="S918" s="115">
        <f t="shared" si="30"/>
        <v>100</v>
      </c>
      <c r="T918" s="115">
        <f t="shared" si="31"/>
        <v>21.052631578947366</v>
      </c>
    </row>
    <row r="919" spans="1:20" x14ac:dyDescent="0.3">
      <c r="A919" s="115" t="s">
        <v>134</v>
      </c>
      <c r="B919" s="115" t="s">
        <v>84</v>
      </c>
      <c r="C919" s="115" t="s">
        <v>103</v>
      </c>
      <c r="D919" s="115" t="s">
        <v>86</v>
      </c>
      <c r="E919" s="115" t="s">
        <v>87</v>
      </c>
      <c r="F919" s="115" t="s">
        <v>87</v>
      </c>
      <c r="G919" s="115">
        <v>2001</v>
      </c>
      <c r="H919" s="115" t="s">
        <v>125</v>
      </c>
      <c r="I919" s="115">
        <v>6.5475670460000002</v>
      </c>
      <c r="J919" s="115" t="s">
        <v>18</v>
      </c>
      <c r="K919" s="115" t="str">
        <f>INDEX(DatosProcesados!$A$1:$BF$101,MATCH(DataBase!A919,DatosProcesados!$A$1:$A$101,0),MATCH(DataBase!J919,DatosProcesados!$A$1:$BF$1,0))</f>
        <v>Si</v>
      </c>
      <c r="L919" s="115" t="str">
        <f>INDEX(Modelo!$A$9:$D$89,MATCH(DataBase!$J919,Modelo!$A$9:$A$89,0),MATCH(DataBase!L$1,Modelo!$A$9:$D$9,0))</f>
        <v>Impacto ambiental</v>
      </c>
      <c r="M919" s="115" t="str">
        <f>INDEX(Modelo!$A$9:$D$89,MATCH(DataBase!$J919,Modelo!$A$9:$A$89,0),MATCH(DataBase!M$1,Modelo!$A$9:$D$9,0))</f>
        <v>Pilar 2</v>
      </c>
      <c r="N919" s="115" t="str">
        <f>INDEX(Modelo!$A$9:$D$89,MATCH(DataBase!$J919,Modelo!$A$9:$A$89,0),MATCH(DataBase!N$1,Modelo!$A$9:$D$9,0))</f>
        <v>boolean</v>
      </c>
      <c r="O919" s="115" t="b">
        <f t="array" ref="O919">IF(N919="negativo",INDEX($AD$3:$AG$51,MATCH(1,($B919=$AD$3:$AD$51)*($J919=$AE$3:$AE$51),0),3),IF(N919="positivo",INDEX($AD$55:$AG$109,MATCH(1,($B919=$AD$55:$AD$109)*($J919=$AE$55:$AE$109),0),3)))</f>
        <v>0</v>
      </c>
      <c r="P919" s="115" t="b">
        <f t="array" ref="P919">IF(N919="negativo",INDEX($AD$3:$AG$51,MATCH(1,($B919=$AD$3:$AD$51)*($J919=$AE$3:$AE$51),0),4),IF(N919="positivo",INDEX($AD$55:$AG$109,MATCH(1,($B919=$AD$55:$AD$109)*($J919=$AE$55:$AE$109),0),4)))</f>
        <v>0</v>
      </c>
      <c r="Q919" s="115" t="str">
        <f>VLOOKUP(M919,Modelo!$A$2:$C$7,2,0)</f>
        <v>Acción Climática y Energía</v>
      </c>
      <c r="R919" s="118">
        <f t="array" ref="R919">INDEX(Modelo!$F$1:$H$37,MATCH(1,(DataBase!Q919=Modelo!$G$1:$G$37)*(DataBase!B919=Modelo!$F$1:$F$37),0),3)</f>
        <v>0.11764705882352941</v>
      </c>
      <c r="S919" s="115">
        <f t="shared" si="30"/>
        <v>100</v>
      </c>
      <c r="T919" s="115">
        <f t="shared" si="31"/>
        <v>11.76470588235294</v>
      </c>
    </row>
    <row r="920" spans="1:20" x14ac:dyDescent="0.3">
      <c r="A920" s="115" t="s">
        <v>290</v>
      </c>
      <c r="B920" s="115" t="s">
        <v>216</v>
      </c>
      <c r="C920" s="115" t="s">
        <v>103</v>
      </c>
      <c r="D920" s="115" t="s">
        <v>86</v>
      </c>
      <c r="E920" s="115" t="s">
        <v>87</v>
      </c>
      <c r="F920" s="115" t="s">
        <v>87</v>
      </c>
      <c r="G920" s="115">
        <v>1934</v>
      </c>
      <c r="H920" s="115" t="s">
        <v>125</v>
      </c>
      <c r="I920" s="115">
        <v>1.84479215</v>
      </c>
      <c r="J920" s="115" t="s">
        <v>18</v>
      </c>
      <c r="K920" s="115" t="str">
        <f>INDEX(DatosProcesados!$A$1:$BF$101,MATCH(DataBase!A920,DatosProcesados!$A$1:$A$101,0),MATCH(DataBase!J920,DatosProcesados!$A$1:$BF$1,0))</f>
        <v>Si</v>
      </c>
      <c r="L920" s="115" t="str">
        <f>INDEX(Modelo!$A$9:$D$89,MATCH(DataBase!$J920,Modelo!$A$9:$A$89,0),MATCH(DataBase!L$1,Modelo!$A$9:$D$9,0))</f>
        <v>Impacto ambiental</v>
      </c>
      <c r="M920" s="115" t="str">
        <f>INDEX(Modelo!$A$9:$D$89,MATCH(DataBase!$J920,Modelo!$A$9:$A$89,0),MATCH(DataBase!M$1,Modelo!$A$9:$D$9,0))</f>
        <v>Pilar 2</v>
      </c>
      <c r="N920" s="115" t="str">
        <f>INDEX(Modelo!$A$9:$D$89,MATCH(DataBase!$J920,Modelo!$A$9:$A$89,0),MATCH(DataBase!N$1,Modelo!$A$9:$D$9,0))</f>
        <v>boolean</v>
      </c>
      <c r="O920" s="115" t="b">
        <f t="array" ref="O920">IF(N920="negativo",INDEX($AD$3:$AG$51,MATCH(1,($B920=$AD$3:$AD$51)*($J920=$AE$3:$AE$51),0),3),IF(N920="positivo",INDEX($AD$55:$AG$109,MATCH(1,($B920=$AD$55:$AD$109)*($J920=$AE$55:$AE$109),0),3)))</f>
        <v>0</v>
      </c>
      <c r="P920" s="115" t="b">
        <f t="array" ref="P920">IF(N920="negativo",INDEX($AD$3:$AG$51,MATCH(1,($B920=$AD$3:$AD$51)*($J920=$AE$3:$AE$51),0),4),IF(N920="positivo",INDEX($AD$55:$AG$109,MATCH(1,($B920=$AD$55:$AD$109)*($J920=$AE$55:$AE$109),0),4)))</f>
        <v>0</v>
      </c>
      <c r="Q920" s="115" t="str">
        <f>VLOOKUP(M920,Modelo!$A$2:$C$7,2,0)</f>
        <v>Acción Climática y Energía</v>
      </c>
      <c r="R920" s="118">
        <f t="array" ref="R920">INDEX(Modelo!$F$1:$H$37,MATCH(1,(DataBase!Q920=Modelo!$G$1:$G$37)*(DataBase!B920=Modelo!$F$1:$F$37),0),3)</f>
        <v>0.21052631578947367</v>
      </c>
      <c r="S920" s="115">
        <f t="shared" si="30"/>
        <v>100</v>
      </c>
      <c r="T920" s="115">
        <f t="shared" si="31"/>
        <v>21.052631578947366</v>
      </c>
    </row>
    <row r="921" spans="1:20" x14ac:dyDescent="0.3">
      <c r="A921" s="115" t="s">
        <v>346</v>
      </c>
      <c r="B921" s="115" t="s">
        <v>313</v>
      </c>
      <c r="C921" s="115" t="s">
        <v>103</v>
      </c>
      <c r="D921" s="115" t="s">
        <v>87</v>
      </c>
      <c r="E921" s="115" t="s">
        <v>87</v>
      </c>
      <c r="F921" s="115" t="s">
        <v>87</v>
      </c>
      <c r="G921" s="115">
        <v>1960</v>
      </c>
      <c r="H921" s="115" t="s">
        <v>177</v>
      </c>
      <c r="I921" s="115">
        <v>4.2128666020000001</v>
      </c>
      <c r="J921" s="115" t="s">
        <v>18</v>
      </c>
      <c r="K921" s="115" t="str">
        <f>INDEX(DatosProcesados!$A$1:$BF$101,MATCH(DataBase!A921,DatosProcesados!$A$1:$A$101,0),MATCH(DataBase!J921,DatosProcesados!$A$1:$BF$1,0))</f>
        <v>Si</v>
      </c>
      <c r="L921" s="115" t="str">
        <f>INDEX(Modelo!$A$9:$D$89,MATCH(DataBase!$J921,Modelo!$A$9:$A$89,0),MATCH(DataBase!L$1,Modelo!$A$9:$D$9,0))</f>
        <v>Impacto ambiental</v>
      </c>
      <c r="M921" s="115" t="str">
        <f>INDEX(Modelo!$A$9:$D$89,MATCH(DataBase!$J921,Modelo!$A$9:$A$89,0),MATCH(DataBase!M$1,Modelo!$A$9:$D$9,0))</f>
        <v>Pilar 2</v>
      </c>
      <c r="N921" s="115" t="str">
        <f>INDEX(Modelo!$A$9:$D$89,MATCH(DataBase!$J921,Modelo!$A$9:$A$89,0),MATCH(DataBase!N$1,Modelo!$A$9:$D$9,0))</f>
        <v>boolean</v>
      </c>
      <c r="O921" s="115" t="b">
        <f t="array" ref="O921">IF(N921="negativo",INDEX($AD$3:$AG$51,MATCH(1,($B921=$AD$3:$AD$51)*($J921=$AE$3:$AE$51),0),3),IF(N921="positivo",INDEX($AD$55:$AG$109,MATCH(1,($B921=$AD$55:$AD$109)*($J921=$AE$55:$AE$109),0),3)))</f>
        <v>0</v>
      </c>
      <c r="P921" s="115" t="b">
        <f t="array" ref="P921">IF(N921="negativo",INDEX($AD$3:$AG$51,MATCH(1,($B921=$AD$3:$AD$51)*($J921=$AE$3:$AE$51),0),4),IF(N921="positivo",INDEX($AD$55:$AG$109,MATCH(1,($B921=$AD$55:$AD$109)*($J921=$AE$55:$AE$109),0),4)))</f>
        <v>0</v>
      </c>
      <c r="Q921" s="115" t="str">
        <f>VLOOKUP(M921,Modelo!$A$2:$C$7,2,0)</f>
        <v>Acción Climática y Energía</v>
      </c>
      <c r="R921" s="118">
        <f t="array" ref="R921">INDEX(Modelo!$F$1:$H$37,MATCH(1,(DataBase!Q921=Modelo!$G$1:$G$37)*(DataBase!B921=Modelo!$F$1:$F$37),0),3)</f>
        <v>0.17647058823529413</v>
      </c>
      <c r="S921" s="115">
        <f t="shared" si="30"/>
        <v>100</v>
      </c>
      <c r="T921" s="115">
        <f t="shared" si="31"/>
        <v>17.647058823529413</v>
      </c>
    </row>
    <row r="922" spans="1:20" x14ac:dyDescent="0.3">
      <c r="A922" s="115" t="s">
        <v>124</v>
      </c>
      <c r="B922" s="115" t="s">
        <v>84</v>
      </c>
      <c r="C922" s="115" t="s">
        <v>97</v>
      </c>
      <c r="D922" s="115" t="s">
        <v>86</v>
      </c>
      <c r="E922" s="115" t="s">
        <v>86</v>
      </c>
      <c r="F922" s="115" t="s">
        <v>86</v>
      </c>
      <c r="G922" s="115">
        <v>2012</v>
      </c>
      <c r="H922" s="115" t="s">
        <v>125</v>
      </c>
      <c r="I922" s="115">
        <v>9.9777362400000005</v>
      </c>
      <c r="J922" s="115" t="s">
        <v>18</v>
      </c>
      <c r="K922" s="115" t="str">
        <f>INDEX(DatosProcesados!$A$1:$BF$101,MATCH(DataBase!A922,DatosProcesados!$A$1:$A$101,0),MATCH(DataBase!J922,DatosProcesados!$A$1:$BF$1,0))</f>
        <v>Si</v>
      </c>
      <c r="L922" s="115" t="str">
        <f>INDEX(Modelo!$A$9:$D$89,MATCH(DataBase!$J922,Modelo!$A$9:$A$89,0),MATCH(DataBase!L$1,Modelo!$A$9:$D$9,0))</f>
        <v>Impacto ambiental</v>
      </c>
      <c r="M922" s="115" t="str">
        <f>INDEX(Modelo!$A$9:$D$89,MATCH(DataBase!$J922,Modelo!$A$9:$A$89,0),MATCH(DataBase!M$1,Modelo!$A$9:$D$9,0))</f>
        <v>Pilar 2</v>
      </c>
      <c r="N922" s="115" t="str">
        <f>INDEX(Modelo!$A$9:$D$89,MATCH(DataBase!$J922,Modelo!$A$9:$A$89,0),MATCH(DataBase!N$1,Modelo!$A$9:$D$9,0))</f>
        <v>boolean</v>
      </c>
      <c r="O922" s="115" t="b">
        <f t="array" ref="O922">IF(N922="negativo",INDEX($AD$3:$AG$51,MATCH(1,($B922=$AD$3:$AD$51)*($J922=$AE$3:$AE$51),0),3),IF(N922="positivo",INDEX($AD$55:$AG$109,MATCH(1,($B922=$AD$55:$AD$109)*($J922=$AE$55:$AE$109),0),3)))</f>
        <v>0</v>
      </c>
      <c r="P922" s="115" t="b">
        <f t="array" ref="P922">IF(N922="negativo",INDEX($AD$3:$AG$51,MATCH(1,($B922=$AD$3:$AD$51)*($J922=$AE$3:$AE$51),0),4),IF(N922="positivo",INDEX($AD$55:$AG$109,MATCH(1,($B922=$AD$55:$AD$109)*($J922=$AE$55:$AE$109),0),4)))</f>
        <v>0</v>
      </c>
      <c r="Q922" s="115" t="str">
        <f>VLOOKUP(M922,Modelo!$A$2:$C$7,2,0)</f>
        <v>Acción Climática y Energía</v>
      </c>
      <c r="R922" s="118">
        <f t="array" ref="R922">INDEX(Modelo!$F$1:$H$37,MATCH(1,(DataBase!Q922=Modelo!$G$1:$G$37)*(DataBase!B922=Modelo!$F$1:$F$37),0),3)</f>
        <v>0.11764705882352941</v>
      </c>
      <c r="S922" s="115">
        <f t="shared" si="30"/>
        <v>100</v>
      </c>
      <c r="T922" s="115">
        <f t="shared" si="31"/>
        <v>11.76470588235294</v>
      </c>
    </row>
    <row r="923" spans="1:20" x14ac:dyDescent="0.3">
      <c r="A923" s="115" t="s">
        <v>414</v>
      </c>
      <c r="B923" s="115" t="s">
        <v>407</v>
      </c>
      <c r="C923" s="115" t="s">
        <v>103</v>
      </c>
      <c r="D923" s="115" t="s">
        <v>86</v>
      </c>
      <c r="E923" s="115" t="s">
        <v>86</v>
      </c>
      <c r="F923" s="115" t="s">
        <v>87</v>
      </c>
      <c r="G923" s="115">
        <v>1976</v>
      </c>
      <c r="H923" s="115" t="s">
        <v>415</v>
      </c>
      <c r="I923" s="115">
        <v>6.0471020830000004</v>
      </c>
      <c r="J923" s="115" t="s">
        <v>18</v>
      </c>
      <c r="K923" s="115" t="str">
        <f>INDEX(DatosProcesados!$A$1:$BF$101,MATCH(DataBase!A923,DatosProcesados!$A$1:$A$101,0),MATCH(DataBase!J923,DatosProcesados!$A$1:$BF$1,0))</f>
        <v>No</v>
      </c>
      <c r="L923" s="115" t="str">
        <f>INDEX(Modelo!$A$9:$D$89,MATCH(DataBase!$J923,Modelo!$A$9:$A$89,0),MATCH(DataBase!L$1,Modelo!$A$9:$D$9,0))</f>
        <v>Impacto ambiental</v>
      </c>
      <c r="M923" s="115" t="str">
        <f>INDEX(Modelo!$A$9:$D$89,MATCH(DataBase!$J923,Modelo!$A$9:$A$89,0),MATCH(DataBase!M$1,Modelo!$A$9:$D$9,0))</f>
        <v>Pilar 2</v>
      </c>
      <c r="N923" s="115" t="str">
        <f>INDEX(Modelo!$A$9:$D$89,MATCH(DataBase!$J923,Modelo!$A$9:$A$89,0),MATCH(DataBase!N$1,Modelo!$A$9:$D$9,0))</f>
        <v>boolean</v>
      </c>
      <c r="O923" s="115" t="b">
        <f t="array" ref="O923">IF(N923="negativo",INDEX($AD$3:$AG$51,MATCH(1,($B923=$AD$3:$AD$51)*($J923=$AE$3:$AE$51),0),3),IF(N923="positivo",INDEX($AD$55:$AG$109,MATCH(1,($B923=$AD$55:$AD$109)*($J923=$AE$55:$AE$109),0),3)))</f>
        <v>0</v>
      </c>
      <c r="P923" s="115" t="b">
        <f t="array" ref="P923">IF(N923="negativo",INDEX($AD$3:$AG$51,MATCH(1,($B923=$AD$3:$AD$51)*($J923=$AE$3:$AE$51),0),4),IF(N923="positivo",INDEX($AD$55:$AG$109,MATCH(1,($B923=$AD$55:$AD$109)*($J923=$AE$55:$AE$109),0),4)))</f>
        <v>0</v>
      </c>
      <c r="Q923" s="115" t="str">
        <f>VLOOKUP(M923,Modelo!$A$2:$C$7,2,0)</f>
        <v>Acción Climática y Energía</v>
      </c>
      <c r="R923" s="118">
        <f t="array" ref="R923">INDEX(Modelo!$F$1:$H$37,MATCH(1,(DataBase!Q923=Modelo!$G$1:$G$37)*(DataBase!B923=Modelo!$F$1:$F$37),0),3)</f>
        <v>0.19230769230769232</v>
      </c>
      <c r="S923" s="115">
        <f t="shared" si="30"/>
        <v>0</v>
      </c>
      <c r="T923" s="115">
        <f t="shared" si="31"/>
        <v>0</v>
      </c>
    </row>
    <row r="924" spans="1:20" x14ac:dyDescent="0.3">
      <c r="A924" s="115" t="s">
        <v>337</v>
      </c>
      <c r="B924" s="115" t="s">
        <v>313</v>
      </c>
      <c r="C924" s="115" t="s">
        <v>103</v>
      </c>
      <c r="D924" s="115" t="s">
        <v>86</v>
      </c>
      <c r="E924" s="115" t="s">
        <v>86</v>
      </c>
      <c r="F924" s="115" t="s">
        <v>87</v>
      </c>
      <c r="G924" s="115">
        <v>1879</v>
      </c>
      <c r="H924" s="115" t="s">
        <v>244</v>
      </c>
      <c r="I924" s="115">
        <v>5.8689859999999996</v>
      </c>
      <c r="J924" s="115" t="s">
        <v>18</v>
      </c>
      <c r="K924" s="115" t="str">
        <f>INDEX(DatosProcesados!$A$1:$BF$101,MATCH(DataBase!A924,DatosProcesados!$A$1:$A$101,0),MATCH(DataBase!J924,DatosProcesados!$A$1:$BF$1,0))</f>
        <v>Si</v>
      </c>
      <c r="L924" s="115" t="str">
        <f>INDEX(Modelo!$A$9:$D$89,MATCH(DataBase!$J924,Modelo!$A$9:$A$89,0),MATCH(DataBase!L$1,Modelo!$A$9:$D$9,0))</f>
        <v>Impacto ambiental</v>
      </c>
      <c r="M924" s="115" t="str">
        <f>INDEX(Modelo!$A$9:$D$89,MATCH(DataBase!$J924,Modelo!$A$9:$A$89,0),MATCH(DataBase!M$1,Modelo!$A$9:$D$9,0))</f>
        <v>Pilar 2</v>
      </c>
      <c r="N924" s="115" t="str">
        <f>INDEX(Modelo!$A$9:$D$89,MATCH(DataBase!$J924,Modelo!$A$9:$A$89,0),MATCH(DataBase!N$1,Modelo!$A$9:$D$9,0))</f>
        <v>boolean</v>
      </c>
      <c r="O924" s="115" t="b">
        <f t="array" ref="O924">IF(N924="negativo",INDEX($AD$3:$AG$51,MATCH(1,($B924=$AD$3:$AD$51)*($J924=$AE$3:$AE$51),0),3),IF(N924="positivo",INDEX($AD$55:$AG$109,MATCH(1,($B924=$AD$55:$AD$109)*($J924=$AE$55:$AE$109),0),3)))</f>
        <v>0</v>
      </c>
      <c r="P924" s="115" t="b">
        <f t="array" ref="P924">IF(N924="negativo",INDEX($AD$3:$AG$51,MATCH(1,($B924=$AD$3:$AD$51)*($J924=$AE$3:$AE$51),0),4),IF(N924="positivo",INDEX($AD$55:$AG$109,MATCH(1,($B924=$AD$55:$AD$109)*($J924=$AE$55:$AE$109),0),4)))</f>
        <v>0</v>
      </c>
      <c r="Q924" s="115" t="str">
        <f>VLOOKUP(M924,Modelo!$A$2:$C$7,2,0)</f>
        <v>Acción Climática y Energía</v>
      </c>
      <c r="R924" s="118">
        <f t="array" ref="R924">INDEX(Modelo!$F$1:$H$37,MATCH(1,(DataBase!Q924=Modelo!$G$1:$G$37)*(DataBase!B924=Modelo!$F$1:$F$37),0),3)</f>
        <v>0.17647058823529413</v>
      </c>
      <c r="S924" s="115">
        <f t="shared" si="30"/>
        <v>100</v>
      </c>
      <c r="T924" s="115">
        <f t="shared" si="31"/>
        <v>17.647058823529413</v>
      </c>
    </row>
    <row r="925" spans="1:20" x14ac:dyDescent="0.3">
      <c r="A925" s="115" t="s">
        <v>373</v>
      </c>
      <c r="B925" s="115" t="s">
        <v>313</v>
      </c>
      <c r="C925" s="115" t="s">
        <v>103</v>
      </c>
      <c r="D925" s="115" t="s">
        <v>87</v>
      </c>
      <c r="E925" s="115" t="s">
        <v>86</v>
      </c>
      <c r="F925" s="115" t="s">
        <v>86</v>
      </c>
      <c r="G925" s="115">
        <v>1997</v>
      </c>
      <c r="H925" s="115" t="s">
        <v>125</v>
      </c>
      <c r="I925" s="115">
        <v>1.9766409730000001</v>
      </c>
      <c r="J925" s="115" t="s">
        <v>18</v>
      </c>
      <c r="K925" s="115">
        <f>INDEX(DatosProcesados!$A$1:$BF$101,MATCH(DataBase!A925,DatosProcesados!$A$1:$A$101,0),MATCH(DataBase!J925,DatosProcesados!$A$1:$BF$1,0))</f>
        <v>0</v>
      </c>
      <c r="L925" s="115" t="str">
        <f>INDEX(Modelo!$A$9:$D$89,MATCH(DataBase!$J925,Modelo!$A$9:$A$89,0),MATCH(DataBase!L$1,Modelo!$A$9:$D$9,0))</f>
        <v>Impacto ambiental</v>
      </c>
      <c r="M925" s="115" t="str">
        <f>INDEX(Modelo!$A$9:$D$89,MATCH(DataBase!$J925,Modelo!$A$9:$A$89,0),MATCH(DataBase!M$1,Modelo!$A$9:$D$9,0))</f>
        <v>Pilar 2</v>
      </c>
      <c r="N925" s="115" t="str">
        <f>INDEX(Modelo!$A$9:$D$89,MATCH(DataBase!$J925,Modelo!$A$9:$A$89,0),MATCH(DataBase!N$1,Modelo!$A$9:$D$9,0))</f>
        <v>boolean</v>
      </c>
      <c r="O925" s="115" t="b">
        <f t="array" ref="O925">IF(N925="negativo",INDEX($AD$3:$AG$51,MATCH(1,($B925=$AD$3:$AD$51)*($J925=$AE$3:$AE$51),0),3),IF(N925="positivo",INDEX($AD$55:$AG$109,MATCH(1,($B925=$AD$55:$AD$109)*($J925=$AE$55:$AE$109),0),3)))</f>
        <v>0</v>
      </c>
      <c r="P925" s="115" t="b">
        <f t="array" ref="P925">IF(N925="negativo",INDEX($AD$3:$AG$51,MATCH(1,($B925=$AD$3:$AD$51)*($J925=$AE$3:$AE$51),0),4),IF(N925="positivo",INDEX($AD$55:$AG$109,MATCH(1,($B925=$AD$55:$AD$109)*($J925=$AE$55:$AE$109),0),4)))</f>
        <v>0</v>
      </c>
      <c r="Q925" s="115" t="str">
        <f>VLOOKUP(M925,Modelo!$A$2:$C$7,2,0)</f>
        <v>Acción Climática y Energía</v>
      </c>
      <c r="R925" s="118">
        <f t="array" ref="R925">INDEX(Modelo!$F$1:$H$37,MATCH(1,(DataBase!Q925=Modelo!$G$1:$G$37)*(DataBase!B925=Modelo!$F$1:$F$37),0),3)</f>
        <v>0.17647058823529413</v>
      </c>
      <c r="S925" s="115">
        <f t="shared" si="30"/>
        <v>0</v>
      </c>
      <c r="T925" s="115">
        <f t="shared" si="31"/>
        <v>0</v>
      </c>
    </row>
    <row r="926" spans="1:20" x14ac:dyDescent="0.3">
      <c r="A926" s="115" t="s">
        <v>102</v>
      </c>
      <c r="B926" s="115" t="s">
        <v>84</v>
      </c>
      <c r="C926" s="115" t="s">
        <v>103</v>
      </c>
      <c r="D926" s="115" t="s">
        <v>86</v>
      </c>
      <c r="E926" s="115" t="s">
        <v>86</v>
      </c>
      <c r="F926" s="115" t="s">
        <v>87</v>
      </c>
      <c r="G926" s="115">
        <v>2003</v>
      </c>
      <c r="H926" s="115" t="s">
        <v>104</v>
      </c>
      <c r="I926" s="115">
        <v>15.602099798999999</v>
      </c>
      <c r="J926" s="115" t="s">
        <v>18</v>
      </c>
      <c r="K926" s="115" t="str">
        <f>INDEX(DatosProcesados!$A$1:$BF$101,MATCH(DataBase!A926,DatosProcesados!$A$1:$A$101,0),MATCH(DataBase!J926,DatosProcesados!$A$1:$BF$1,0))</f>
        <v>Si</v>
      </c>
      <c r="L926" s="115" t="str">
        <f>INDEX(Modelo!$A$9:$D$89,MATCH(DataBase!$J926,Modelo!$A$9:$A$89,0),MATCH(DataBase!L$1,Modelo!$A$9:$D$9,0))</f>
        <v>Impacto ambiental</v>
      </c>
      <c r="M926" s="115" t="str">
        <f>INDEX(Modelo!$A$9:$D$89,MATCH(DataBase!$J926,Modelo!$A$9:$A$89,0),MATCH(DataBase!M$1,Modelo!$A$9:$D$9,0))</f>
        <v>Pilar 2</v>
      </c>
      <c r="N926" s="115" t="str">
        <f>INDEX(Modelo!$A$9:$D$89,MATCH(DataBase!$J926,Modelo!$A$9:$A$89,0),MATCH(DataBase!N$1,Modelo!$A$9:$D$9,0))</f>
        <v>boolean</v>
      </c>
      <c r="O926" s="115" t="b">
        <f t="array" ref="O926">IF(N926="negativo",INDEX($AD$3:$AG$51,MATCH(1,($B926=$AD$3:$AD$51)*($J926=$AE$3:$AE$51),0),3),IF(N926="positivo",INDEX($AD$55:$AG$109,MATCH(1,($B926=$AD$55:$AD$109)*($J926=$AE$55:$AE$109),0),3)))</f>
        <v>0</v>
      </c>
      <c r="P926" s="115" t="b">
        <f t="array" ref="P926">IF(N926="negativo",INDEX($AD$3:$AG$51,MATCH(1,($B926=$AD$3:$AD$51)*($J926=$AE$3:$AE$51),0),4),IF(N926="positivo",INDEX($AD$55:$AG$109,MATCH(1,($B926=$AD$55:$AD$109)*($J926=$AE$55:$AE$109),0),4)))</f>
        <v>0</v>
      </c>
      <c r="Q926" s="115" t="str">
        <f>VLOOKUP(M926,Modelo!$A$2:$C$7,2,0)</f>
        <v>Acción Climática y Energía</v>
      </c>
      <c r="R926" s="118">
        <f t="array" ref="R926">INDEX(Modelo!$F$1:$H$37,MATCH(1,(DataBase!Q926=Modelo!$G$1:$G$37)*(DataBase!B926=Modelo!$F$1:$F$37),0),3)</f>
        <v>0.11764705882352941</v>
      </c>
      <c r="S926" s="115">
        <f t="shared" si="30"/>
        <v>100</v>
      </c>
      <c r="T926" s="115">
        <f t="shared" si="31"/>
        <v>11.76470588235294</v>
      </c>
    </row>
    <row r="927" spans="1:20" x14ac:dyDescent="0.3">
      <c r="A927" s="115" t="s">
        <v>228</v>
      </c>
      <c r="B927" s="115" t="s">
        <v>216</v>
      </c>
      <c r="C927" s="115" t="s">
        <v>97</v>
      </c>
      <c r="D927" s="115" t="s">
        <v>86</v>
      </c>
      <c r="E927" s="115" t="s">
        <v>87</v>
      </c>
      <c r="F927" s="115" t="s">
        <v>87</v>
      </c>
      <c r="G927" s="115">
        <v>1991</v>
      </c>
      <c r="H927" s="115" t="s">
        <v>229</v>
      </c>
      <c r="I927" s="115">
        <v>5.1614047279999999</v>
      </c>
      <c r="J927" s="115" t="s">
        <v>18</v>
      </c>
      <c r="K927" s="115" t="str">
        <f>INDEX(DatosProcesados!$A$1:$BF$101,MATCH(DataBase!A927,DatosProcesados!$A$1:$A$101,0),MATCH(DataBase!J927,DatosProcesados!$A$1:$BF$1,0))</f>
        <v>Si</v>
      </c>
      <c r="L927" s="115" t="str">
        <f>INDEX(Modelo!$A$9:$D$89,MATCH(DataBase!$J927,Modelo!$A$9:$A$89,0),MATCH(DataBase!L$1,Modelo!$A$9:$D$9,0))</f>
        <v>Impacto ambiental</v>
      </c>
      <c r="M927" s="115" t="str">
        <f>INDEX(Modelo!$A$9:$D$89,MATCH(DataBase!$J927,Modelo!$A$9:$A$89,0),MATCH(DataBase!M$1,Modelo!$A$9:$D$9,0))</f>
        <v>Pilar 2</v>
      </c>
      <c r="N927" s="115" t="str">
        <f>INDEX(Modelo!$A$9:$D$89,MATCH(DataBase!$J927,Modelo!$A$9:$A$89,0),MATCH(DataBase!N$1,Modelo!$A$9:$D$9,0))</f>
        <v>boolean</v>
      </c>
      <c r="O927" s="115" t="b">
        <f t="array" ref="O927">IF(N927="negativo",INDEX($AD$3:$AG$51,MATCH(1,($B927=$AD$3:$AD$51)*($J927=$AE$3:$AE$51),0),3),IF(N927="positivo",INDEX($AD$55:$AG$109,MATCH(1,($B927=$AD$55:$AD$109)*($J927=$AE$55:$AE$109),0),3)))</f>
        <v>0</v>
      </c>
      <c r="P927" s="115" t="b">
        <f t="array" ref="P927">IF(N927="negativo",INDEX($AD$3:$AG$51,MATCH(1,($B927=$AD$3:$AD$51)*($J927=$AE$3:$AE$51),0),4),IF(N927="positivo",INDEX($AD$55:$AG$109,MATCH(1,($B927=$AD$55:$AD$109)*($J927=$AE$55:$AE$109),0),4)))</f>
        <v>0</v>
      </c>
      <c r="Q927" s="115" t="str">
        <f>VLOOKUP(M927,Modelo!$A$2:$C$7,2,0)</f>
        <v>Acción Climática y Energía</v>
      </c>
      <c r="R927" s="118">
        <f t="array" ref="R927">INDEX(Modelo!$F$1:$H$37,MATCH(1,(DataBase!Q927=Modelo!$G$1:$G$37)*(DataBase!B927=Modelo!$F$1:$F$37),0),3)</f>
        <v>0.21052631578947367</v>
      </c>
      <c r="S927" s="115">
        <f t="shared" si="30"/>
        <v>100</v>
      </c>
      <c r="T927" s="115">
        <f t="shared" si="31"/>
        <v>21.052631578947366</v>
      </c>
    </row>
    <row r="928" spans="1:20" x14ac:dyDescent="0.3">
      <c r="A928" s="115" t="s">
        <v>261</v>
      </c>
      <c r="B928" s="115" t="s">
        <v>216</v>
      </c>
      <c r="C928" s="115" t="s">
        <v>103</v>
      </c>
      <c r="D928" s="115" t="s">
        <v>86</v>
      </c>
      <c r="E928" s="115" t="s">
        <v>87</v>
      </c>
      <c r="F928" s="115" t="s">
        <v>87</v>
      </c>
      <c r="G928" s="115">
        <v>1806</v>
      </c>
      <c r="H928" s="115" t="s">
        <v>244</v>
      </c>
      <c r="I928" s="115">
        <v>2.382092359</v>
      </c>
      <c r="J928" s="115" t="s">
        <v>18</v>
      </c>
      <c r="K928" s="115" t="str">
        <f>INDEX(DatosProcesados!$A$1:$BF$101,MATCH(DataBase!A928,DatosProcesados!$A$1:$A$101,0),MATCH(DataBase!J928,DatosProcesados!$A$1:$BF$1,0))</f>
        <v>Si</v>
      </c>
      <c r="L928" s="115" t="str">
        <f>INDEX(Modelo!$A$9:$D$89,MATCH(DataBase!$J928,Modelo!$A$9:$A$89,0),MATCH(DataBase!L$1,Modelo!$A$9:$D$9,0))</f>
        <v>Impacto ambiental</v>
      </c>
      <c r="M928" s="115" t="str">
        <f>INDEX(Modelo!$A$9:$D$89,MATCH(DataBase!$J928,Modelo!$A$9:$A$89,0),MATCH(DataBase!M$1,Modelo!$A$9:$D$9,0))</f>
        <v>Pilar 2</v>
      </c>
      <c r="N928" s="115" t="str">
        <f>INDEX(Modelo!$A$9:$D$89,MATCH(DataBase!$J928,Modelo!$A$9:$A$89,0),MATCH(DataBase!N$1,Modelo!$A$9:$D$9,0))</f>
        <v>boolean</v>
      </c>
      <c r="O928" s="115" t="b">
        <f t="array" ref="O928">IF(N928="negativo",INDEX($AD$3:$AG$51,MATCH(1,($B928=$AD$3:$AD$51)*($J928=$AE$3:$AE$51),0),3),IF(N928="positivo",INDEX($AD$55:$AG$109,MATCH(1,($B928=$AD$55:$AD$109)*($J928=$AE$55:$AE$109),0),3)))</f>
        <v>0</v>
      </c>
      <c r="P928" s="115" t="b">
        <f t="array" ref="P928">IF(N928="negativo",INDEX($AD$3:$AG$51,MATCH(1,($B928=$AD$3:$AD$51)*($J928=$AE$3:$AE$51),0),4),IF(N928="positivo",INDEX($AD$55:$AG$109,MATCH(1,($B928=$AD$55:$AD$109)*($J928=$AE$55:$AE$109),0),4)))</f>
        <v>0</v>
      </c>
      <c r="Q928" s="115" t="str">
        <f>VLOOKUP(M928,Modelo!$A$2:$C$7,2,0)</f>
        <v>Acción Climática y Energía</v>
      </c>
      <c r="R928" s="118">
        <f t="array" ref="R928">INDEX(Modelo!$F$1:$H$37,MATCH(1,(DataBase!Q928=Modelo!$G$1:$G$37)*(DataBase!B928=Modelo!$F$1:$F$37),0),3)</f>
        <v>0.21052631578947367</v>
      </c>
      <c r="S928" s="115">
        <f t="shared" si="30"/>
        <v>100</v>
      </c>
      <c r="T928" s="115">
        <f t="shared" si="31"/>
        <v>21.052631578947366</v>
      </c>
    </row>
    <row r="929" spans="1:20" x14ac:dyDescent="0.3">
      <c r="A929" s="115" t="s">
        <v>269</v>
      </c>
      <c r="B929" s="115" t="s">
        <v>216</v>
      </c>
      <c r="C929" s="115" t="s">
        <v>103</v>
      </c>
      <c r="D929" s="115" t="s">
        <v>87</v>
      </c>
      <c r="E929" s="115" t="s">
        <v>87</v>
      </c>
      <c r="F929" s="115" t="s">
        <v>87</v>
      </c>
      <c r="G929" s="115">
        <v>1932</v>
      </c>
      <c r="H929" s="115" t="s">
        <v>125</v>
      </c>
      <c r="I929" s="115">
        <v>2.1928266769999998</v>
      </c>
      <c r="J929" s="115" t="s">
        <v>18</v>
      </c>
      <c r="K929" s="115" t="str">
        <f>INDEX(DatosProcesados!$A$1:$BF$101,MATCH(DataBase!A929,DatosProcesados!$A$1:$A$101,0),MATCH(DataBase!J929,DatosProcesados!$A$1:$BF$1,0))</f>
        <v>Si</v>
      </c>
      <c r="L929" s="115" t="str">
        <f>INDEX(Modelo!$A$9:$D$89,MATCH(DataBase!$J929,Modelo!$A$9:$A$89,0),MATCH(DataBase!L$1,Modelo!$A$9:$D$9,0))</f>
        <v>Impacto ambiental</v>
      </c>
      <c r="M929" s="115" t="str">
        <f>INDEX(Modelo!$A$9:$D$89,MATCH(DataBase!$J929,Modelo!$A$9:$A$89,0),MATCH(DataBase!M$1,Modelo!$A$9:$D$9,0))</f>
        <v>Pilar 2</v>
      </c>
      <c r="N929" s="115" t="str">
        <f>INDEX(Modelo!$A$9:$D$89,MATCH(DataBase!$J929,Modelo!$A$9:$A$89,0),MATCH(DataBase!N$1,Modelo!$A$9:$D$9,0))</f>
        <v>boolean</v>
      </c>
      <c r="O929" s="115" t="b">
        <f t="array" ref="O929">IF(N929="negativo",INDEX($AD$3:$AG$51,MATCH(1,($B929=$AD$3:$AD$51)*($J929=$AE$3:$AE$51),0),3),IF(N929="positivo",INDEX($AD$55:$AG$109,MATCH(1,($B929=$AD$55:$AD$109)*($J929=$AE$55:$AE$109),0),3)))</f>
        <v>0</v>
      </c>
      <c r="P929" s="115" t="b">
        <f t="array" ref="P929">IF(N929="negativo",INDEX($AD$3:$AG$51,MATCH(1,($B929=$AD$3:$AD$51)*($J929=$AE$3:$AE$51),0),4),IF(N929="positivo",INDEX($AD$55:$AG$109,MATCH(1,($B929=$AD$55:$AD$109)*($J929=$AE$55:$AE$109),0),4)))</f>
        <v>0</v>
      </c>
      <c r="Q929" s="115" t="str">
        <f>VLOOKUP(M929,Modelo!$A$2:$C$7,2,0)</f>
        <v>Acción Climática y Energía</v>
      </c>
      <c r="R929" s="118">
        <f t="array" ref="R929">INDEX(Modelo!$F$1:$H$37,MATCH(1,(DataBase!Q929=Modelo!$G$1:$G$37)*(DataBase!B929=Modelo!$F$1:$F$37),0),3)</f>
        <v>0.21052631578947367</v>
      </c>
      <c r="S929" s="115">
        <f t="shared" si="30"/>
        <v>100</v>
      </c>
      <c r="T929" s="115">
        <f t="shared" si="31"/>
        <v>21.052631578947366</v>
      </c>
    </row>
    <row r="930" spans="1:20" x14ac:dyDescent="0.3">
      <c r="A930" s="115" t="s">
        <v>285</v>
      </c>
      <c r="B930" s="115" t="s">
        <v>216</v>
      </c>
      <c r="C930" s="115" t="s">
        <v>103</v>
      </c>
      <c r="D930" s="115" t="s">
        <v>86</v>
      </c>
      <c r="E930" s="115" t="s">
        <v>86</v>
      </c>
      <c r="F930" s="115" t="s">
        <v>86</v>
      </c>
      <c r="G930" s="115">
        <v>1920</v>
      </c>
      <c r="H930" s="115" t="s">
        <v>125</v>
      </c>
      <c r="I930" s="115">
        <v>1.9433909700000001</v>
      </c>
      <c r="J930" s="115" t="s">
        <v>18</v>
      </c>
      <c r="K930" s="115" t="str">
        <f>INDEX(DatosProcesados!$A$1:$BF$101,MATCH(DataBase!A930,DatosProcesados!$A$1:$A$101,0),MATCH(DataBase!J930,DatosProcesados!$A$1:$BF$1,0))</f>
        <v>Si</v>
      </c>
      <c r="L930" s="115" t="str">
        <f>INDEX(Modelo!$A$9:$D$89,MATCH(DataBase!$J930,Modelo!$A$9:$A$89,0),MATCH(DataBase!L$1,Modelo!$A$9:$D$9,0))</f>
        <v>Impacto ambiental</v>
      </c>
      <c r="M930" s="115" t="str">
        <f>INDEX(Modelo!$A$9:$D$89,MATCH(DataBase!$J930,Modelo!$A$9:$A$89,0),MATCH(DataBase!M$1,Modelo!$A$9:$D$9,0))</f>
        <v>Pilar 2</v>
      </c>
      <c r="N930" s="115" t="str">
        <f>INDEX(Modelo!$A$9:$D$89,MATCH(DataBase!$J930,Modelo!$A$9:$A$89,0),MATCH(DataBase!N$1,Modelo!$A$9:$D$9,0))</f>
        <v>boolean</v>
      </c>
      <c r="O930" s="115" t="b">
        <f t="array" ref="O930">IF(N930="negativo",INDEX($AD$3:$AG$51,MATCH(1,($B930=$AD$3:$AD$51)*($J930=$AE$3:$AE$51),0),3),IF(N930="positivo",INDEX($AD$55:$AG$109,MATCH(1,($B930=$AD$55:$AD$109)*($J930=$AE$55:$AE$109),0),3)))</f>
        <v>0</v>
      </c>
      <c r="P930" s="115" t="b">
        <f t="array" ref="P930">IF(N930="negativo",INDEX($AD$3:$AG$51,MATCH(1,($B930=$AD$3:$AD$51)*($J930=$AE$3:$AE$51),0),4),IF(N930="positivo",INDEX($AD$55:$AG$109,MATCH(1,($B930=$AD$55:$AD$109)*($J930=$AE$55:$AE$109),0),4)))</f>
        <v>0</v>
      </c>
      <c r="Q930" s="115" t="str">
        <f>VLOOKUP(M930,Modelo!$A$2:$C$7,2,0)</f>
        <v>Acción Climática y Energía</v>
      </c>
      <c r="R930" s="118">
        <f t="array" ref="R930">INDEX(Modelo!$F$1:$H$37,MATCH(1,(DataBase!Q930=Modelo!$G$1:$G$37)*(DataBase!B930=Modelo!$F$1:$F$37),0),3)</f>
        <v>0.21052631578947367</v>
      </c>
      <c r="S930" s="115">
        <f t="shared" si="30"/>
        <v>100</v>
      </c>
      <c r="T930" s="115">
        <f t="shared" si="31"/>
        <v>21.052631578947366</v>
      </c>
    </row>
    <row r="931" spans="1:20" x14ac:dyDescent="0.3">
      <c r="A931" s="115" t="s">
        <v>395</v>
      </c>
      <c r="B931" s="115" t="s">
        <v>379</v>
      </c>
      <c r="C931" s="115" t="s">
        <v>103</v>
      </c>
      <c r="D931" s="115" t="s">
        <v>86</v>
      </c>
      <c r="E931" s="115" t="s">
        <v>86</v>
      </c>
      <c r="F931" s="115" t="s">
        <v>86</v>
      </c>
      <c r="G931" s="115">
        <v>2015</v>
      </c>
      <c r="H931" s="115" t="s">
        <v>125</v>
      </c>
      <c r="I931" s="115">
        <v>0.76762142099999997</v>
      </c>
      <c r="J931" s="115" t="s">
        <v>18</v>
      </c>
      <c r="K931" s="115" t="str">
        <f>INDEX(DatosProcesados!$A$1:$BF$101,MATCH(DataBase!A931,DatosProcesados!$A$1:$A$101,0),MATCH(DataBase!J931,DatosProcesados!$A$1:$BF$1,0))</f>
        <v>Si</v>
      </c>
      <c r="L931" s="115" t="str">
        <f>INDEX(Modelo!$A$9:$D$89,MATCH(DataBase!$J931,Modelo!$A$9:$A$89,0),MATCH(DataBase!L$1,Modelo!$A$9:$D$9,0))</f>
        <v>Impacto ambiental</v>
      </c>
      <c r="M931" s="115" t="str">
        <f>INDEX(Modelo!$A$9:$D$89,MATCH(DataBase!$J931,Modelo!$A$9:$A$89,0),MATCH(DataBase!M$1,Modelo!$A$9:$D$9,0))</f>
        <v>Pilar 2</v>
      </c>
      <c r="N931" s="115" t="str">
        <f>INDEX(Modelo!$A$9:$D$89,MATCH(DataBase!$J931,Modelo!$A$9:$A$89,0),MATCH(DataBase!N$1,Modelo!$A$9:$D$9,0))</f>
        <v>boolean</v>
      </c>
      <c r="O931" s="115" t="b">
        <f t="array" ref="O931">IF(N931="negativo",INDEX($AD$3:$AG$51,MATCH(1,($B931=$AD$3:$AD$51)*($J931=$AE$3:$AE$51),0),3),IF(N931="positivo",INDEX($AD$55:$AG$109,MATCH(1,($B931=$AD$55:$AD$109)*($J931=$AE$55:$AE$109),0),3)))</f>
        <v>0</v>
      </c>
      <c r="P931" s="115" t="b">
        <f t="array" ref="P931">IF(N931="negativo",INDEX($AD$3:$AG$51,MATCH(1,($B931=$AD$3:$AD$51)*($J931=$AE$3:$AE$51),0),4),IF(N931="positivo",INDEX($AD$55:$AG$109,MATCH(1,($B931=$AD$55:$AD$109)*($J931=$AE$55:$AE$109),0),4)))</f>
        <v>0</v>
      </c>
      <c r="Q931" s="115" t="str">
        <f>VLOOKUP(M931,Modelo!$A$2:$C$7,2,0)</f>
        <v>Acción Climática y Energía</v>
      </c>
      <c r="R931" s="118">
        <f t="array" ref="R931">INDEX(Modelo!$F$1:$H$37,MATCH(1,(DataBase!Q931=Modelo!$G$1:$G$37)*(DataBase!B931=Modelo!$F$1:$F$37),0),3)</f>
        <v>0.14285714285714285</v>
      </c>
      <c r="S931" s="115">
        <f t="shared" si="30"/>
        <v>100</v>
      </c>
      <c r="T931" s="115">
        <f t="shared" si="31"/>
        <v>14.285714285714285</v>
      </c>
    </row>
    <row r="932" spans="1:20" x14ac:dyDescent="0.3">
      <c r="A932" s="115" t="s">
        <v>402</v>
      </c>
      <c r="B932" s="115" t="s">
        <v>379</v>
      </c>
      <c r="C932" s="115" t="s">
        <v>103</v>
      </c>
      <c r="D932" s="115" t="s">
        <v>86</v>
      </c>
      <c r="E932" s="115" t="s">
        <v>87</v>
      </c>
      <c r="F932" s="115" t="s">
        <v>87</v>
      </c>
      <c r="G932" s="115">
        <v>1961</v>
      </c>
      <c r="H932" s="115" t="s">
        <v>125</v>
      </c>
      <c r="I932" s="115">
        <v>0.498844856</v>
      </c>
      <c r="J932" s="115" t="s">
        <v>18</v>
      </c>
      <c r="K932" s="115" t="str">
        <f>INDEX(DatosProcesados!$A$1:$BF$101,MATCH(DataBase!A932,DatosProcesados!$A$1:$A$101,0),MATCH(DataBase!J932,DatosProcesados!$A$1:$BF$1,0))</f>
        <v>Si</v>
      </c>
      <c r="L932" s="115" t="str">
        <f>INDEX(Modelo!$A$9:$D$89,MATCH(DataBase!$J932,Modelo!$A$9:$A$89,0),MATCH(DataBase!L$1,Modelo!$A$9:$D$9,0))</f>
        <v>Impacto ambiental</v>
      </c>
      <c r="M932" s="115" t="str">
        <f>INDEX(Modelo!$A$9:$D$89,MATCH(DataBase!$J932,Modelo!$A$9:$A$89,0),MATCH(DataBase!M$1,Modelo!$A$9:$D$9,0))</f>
        <v>Pilar 2</v>
      </c>
      <c r="N932" s="115" t="str">
        <f>INDEX(Modelo!$A$9:$D$89,MATCH(DataBase!$J932,Modelo!$A$9:$A$89,0),MATCH(DataBase!N$1,Modelo!$A$9:$D$9,0))</f>
        <v>boolean</v>
      </c>
      <c r="O932" s="115" t="b">
        <f t="array" ref="O932">IF(N932="negativo",INDEX($AD$3:$AG$51,MATCH(1,($B932=$AD$3:$AD$51)*($J932=$AE$3:$AE$51),0),3),IF(N932="positivo",INDEX($AD$55:$AG$109,MATCH(1,($B932=$AD$55:$AD$109)*($J932=$AE$55:$AE$109),0),3)))</f>
        <v>0</v>
      </c>
      <c r="P932" s="115" t="b">
        <f t="array" ref="P932">IF(N932="negativo",INDEX($AD$3:$AG$51,MATCH(1,($B932=$AD$3:$AD$51)*($J932=$AE$3:$AE$51),0),4),IF(N932="positivo",INDEX($AD$55:$AG$109,MATCH(1,($B932=$AD$55:$AD$109)*($J932=$AE$55:$AE$109),0),4)))</f>
        <v>0</v>
      </c>
      <c r="Q932" s="115" t="str">
        <f>VLOOKUP(M932,Modelo!$A$2:$C$7,2,0)</f>
        <v>Acción Climática y Energía</v>
      </c>
      <c r="R932" s="118">
        <f t="array" ref="R932">INDEX(Modelo!$F$1:$H$37,MATCH(1,(DataBase!Q932=Modelo!$G$1:$G$37)*(DataBase!B932=Modelo!$F$1:$F$37),0),3)</f>
        <v>0.14285714285714285</v>
      </c>
      <c r="S932" s="115">
        <f t="shared" si="30"/>
        <v>100</v>
      </c>
      <c r="T932" s="115">
        <f t="shared" si="31"/>
        <v>14.285714285714285</v>
      </c>
    </row>
    <row r="933" spans="1:20" x14ac:dyDescent="0.3">
      <c r="A933" s="115" t="s">
        <v>389</v>
      </c>
      <c r="B933" s="115" t="s">
        <v>379</v>
      </c>
      <c r="C933" s="115" t="s">
        <v>103</v>
      </c>
      <c r="D933" s="115" t="s">
        <v>86</v>
      </c>
      <c r="E933" s="115" t="s">
        <v>87</v>
      </c>
      <c r="F933" s="115" t="s">
        <v>87</v>
      </c>
      <c r="G933" s="115">
        <v>1979</v>
      </c>
      <c r="H933" s="115" t="s">
        <v>125</v>
      </c>
      <c r="I933" s="115">
        <v>1.189537155</v>
      </c>
      <c r="J933" s="115" t="s">
        <v>18</v>
      </c>
      <c r="K933" s="115" t="str">
        <f>INDEX(DatosProcesados!$A$1:$BF$101,MATCH(DataBase!A933,DatosProcesados!$A$1:$A$101,0),MATCH(DataBase!J933,DatosProcesados!$A$1:$BF$1,0))</f>
        <v>No</v>
      </c>
      <c r="L933" s="115" t="str">
        <f>INDEX(Modelo!$A$9:$D$89,MATCH(DataBase!$J933,Modelo!$A$9:$A$89,0),MATCH(DataBase!L$1,Modelo!$A$9:$D$9,0))</f>
        <v>Impacto ambiental</v>
      </c>
      <c r="M933" s="115" t="str">
        <f>INDEX(Modelo!$A$9:$D$89,MATCH(DataBase!$J933,Modelo!$A$9:$A$89,0),MATCH(DataBase!M$1,Modelo!$A$9:$D$9,0))</f>
        <v>Pilar 2</v>
      </c>
      <c r="N933" s="115" t="str">
        <f>INDEX(Modelo!$A$9:$D$89,MATCH(DataBase!$J933,Modelo!$A$9:$A$89,0),MATCH(DataBase!N$1,Modelo!$A$9:$D$9,0))</f>
        <v>boolean</v>
      </c>
      <c r="O933" s="115" t="b">
        <f t="array" ref="O933">IF(N933="negativo",INDEX($AD$3:$AG$51,MATCH(1,($B933=$AD$3:$AD$51)*($J933=$AE$3:$AE$51),0),3),IF(N933="positivo",INDEX($AD$55:$AG$109,MATCH(1,($B933=$AD$55:$AD$109)*($J933=$AE$55:$AE$109),0),3)))</f>
        <v>0</v>
      </c>
      <c r="P933" s="115" t="b">
        <f t="array" ref="P933">IF(N933="negativo",INDEX($AD$3:$AG$51,MATCH(1,($B933=$AD$3:$AD$51)*($J933=$AE$3:$AE$51),0),4),IF(N933="positivo",INDEX($AD$55:$AG$109,MATCH(1,($B933=$AD$55:$AD$109)*($J933=$AE$55:$AE$109),0),4)))</f>
        <v>0</v>
      </c>
      <c r="Q933" s="115" t="str">
        <f>VLOOKUP(M933,Modelo!$A$2:$C$7,2,0)</f>
        <v>Acción Climática y Energía</v>
      </c>
      <c r="R933" s="118">
        <f t="array" ref="R933">INDEX(Modelo!$F$1:$H$37,MATCH(1,(DataBase!Q933=Modelo!$G$1:$G$37)*(DataBase!B933=Modelo!$F$1:$F$37),0),3)</f>
        <v>0.14285714285714285</v>
      </c>
      <c r="S933" s="115">
        <f t="shared" si="30"/>
        <v>0</v>
      </c>
      <c r="T933" s="115">
        <f t="shared" si="31"/>
        <v>0</v>
      </c>
    </row>
    <row r="934" spans="1:20" x14ac:dyDescent="0.3">
      <c r="A934" s="115" t="s">
        <v>387</v>
      </c>
      <c r="B934" s="115" t="s">
        <v>379</v>
      </c>
      <c r="C934" s="115" t="s">
        <v>103</v>
      </c>
      <c r="D934" s="115" t="s">
        <v>87</v>
      </c>
      <c r="E934" s="115" t="s">
        <v>86</v>
      </c>
      <c r="F934" s="115" t="s">
        <v>86</v>
      </c>
      <c r="G934" s="115">
        <v>2008</v>
      </c>
      <c r="H934" s="115" t="s">
        <v>125</v>
      </c>
      <c r="I934" s="115">
        <v>1.3132825420000001</v>
      </c>
      <c r="J934" s="115" t="s">
        <v>18</v>
      </c>
      <c r="K934" s="115" t="str">
        <f>INDEX(DatosProcesados!$A$1:$BF$101,MATCH(DataBase!A934,DatosProcesados!$A$1:$A$101,0),MATCH(DataBase!J934,DatosProcesados!$A$1:$BF$1,0))</f>
        <v>Si</v>
      </c>
      <c r="L934" s="115" t="str">
        <f>INDEX(Modelo!$A$9:$D$89,MATCH(DataBase!$J934,Modelo!$A$9:$A$89,0),MATCH(DataBase!L$1,Modelo!$A$9:$D$9,0))</f>
        <v>Impacto ambiental</v>
      </c>
      <c r="M934" s="115" t="str">
        <f>INDEX(Modelo!$A$9:$D$89,MATCH(DataBase!$J934,Modelo!$A$9:$A$89,0),MATCH(DataBase!M$1,Modelo!$A$9:$D$9,0))</f>
        <v>Pilar 2</v>
      </c>
      <c r="N934" s="115" t="str">
        <f>INDEX(Modelo!$A$9:$D$89,MATCH(DataBase!$J934,Modelo!$A$9:$A$89,0),MATCH(DataBase!N$1,Modelo!$A$9:$D$9,0))</f>
        <v>boolean</v>
      </c>
      <c r="O934" s="115" t="b">
        <f t="array" ref="O934">IF(N934="negativo",INDEX($AD$3:$AG$51,MATCH(1,($B934=$AD$3:$AD$51)*($J934=$AE$3:$AE$51),0),3),IF(N934="positivo",INDEX($AD$55:$AG$109,MATCH(1,($B934=$AD$55:$AD$109)*($J934=$AE$55:$AE$109),0),3)))</f>
        <v>0</v>
      </c>
      <c r="P934" s="115" t="b">
        <f t="array" ref="P934">IF(N934="negativo",INDEX($AD$3:$AG$51,MATCH(1,($B934=$AD$3:$AD$51)*($J934=$AE$3:$AE$51),0),4),IF(N934="positivo",INDEX($AD$55:$AG$109,MATCH(1,($B934=$AD$55:$AD$109)*($J934=$AE$55:$AE$109),0),4)))</f>
        <v>0</v>
      </c>
      <c r="Q934" s="115" t="str">
        <f>VLOOKUP(M934,Modelo!$A$2:$C$7,2,0)</f>
        <v>Acción Climática y Energía</v>
      </c>
      <c r="R934" s="118">
        <f t="array" ref="R934">INDEX(Modelo!$F$1:$H$37,MATCH(1,(DataBase!Q934=Modelo!$G$1:$G$37)*(DataBase!B934=Modelo!$F$1:$F$37),0),3)</f>
        <v>0.14285714285714285</v>
      </c>
      <c r="S934" s="115">
        <f t="shared" si="30"/>
        <v>100</v>
      </c>
      <c r="T934" s="115">
        <f t="shared" si="31"/>
        <v>14.285714285714285</v>
      </c>
    </row>
    <row r="935" spans="1:20" x14ac:dyDescent="0.3">
      <c r="A935" s="115" t="s">
        <v>400</v>
      </c>
      <c r="B935" s="115" t="s">
        <v>379</v>
      </c>
      <c r="C935" s="115" t="s">
        <v>103</v>
      </c>
      <c r="D935" s="115" t="s">
        <v>86</v>
      </c>
      <c r="E935" s="115" t="s">
        <v>86</v>
      </c>
      <c r="F935" s="115" t="s">
        <v>86</v>
      </c>
      <c r="G935" s="115">
        <v>1977</v>
      </c>
      <c r="H935" s="115" t="s">
        <v>125</v>
      </c>
      <c r="I935" s="115">
        <v>0.74612668500000001</v>
      </c>
      <c r="J935" s="115" t="s">
        <v>18</v>
      </c>
      <c r="K935" s="115" t="str">
        <f>INDEX(DatosProcesados!$A$1:$BF$101,MATCH(DataBase!A935,DatosProcesados!$A$1:$A$101,0),MATCH(DataBase!J935,DatosProcesados!$A$1:$BF$1,0))</f>
        <v>Si</v>
      </c>
      <c r="L935" s="115" t="str">
        <f>INDEX(Modelo!$A$9:$D$89,MATCH(DataBase!$J935,Modelo!$A$9:$A$89,0),MATCH(DataBase!L$1,Modelo!$A$9:$D$9,0))</f>
        <v>Impacto ambiental</v>
      </c>
      <c r="M935" s="115" t="str">
        <f>INDEX(Modelo!$A$9:$D$89,MATCH(DataBase!$J935,Modelo!$A$9:$A$89,0),MATCH(DataBase!M$1,Modelo!$A$9:$D$9,0))</f>
        <v>Pilar 2</v>
      </c>
      <c r="N935" s="115" t="str">
        <f>INDEX(Modelo!$A$9:$D$89,MATCH(DataBase!$J935,Modelo!$A$9:$A$89,0),MATCH(DataBase!N$1,Modelo!$A$9:$D$9,0))</f>
        <v>boolean</v>
      </c>
      <c r="O935" s="115" t="b">
        <f t="array" ref="O935">IF(N935="negativo",INDEX($AD$3:$AG$51,MATCH(1,($B935=$AD$3:$AD$51)*($J935=$AE$3:$AE$51),0),3),IF(N935="positivo",INDEX($AD$55:$AG$109,MATCH(1,($B935=$AD$55:$AD$109)*($J935=$AE$55:$AE$109),0),3)))</f>
        <v>0</v>
      </c>
      <c r="P935" s="115" t="b">
        <f t="array" ref="P935">IF(N935="negativo",INDEX($AD$3:$AG$51,MATCH(1,($B935=$AD$3:$AD$51)*($J935=$AE$3:$AE$51),0),4),IF(N935="positivo",INDEX($AD$55:$AG$109,MATCH(1,($B935=$AD$55:$AD$109)*($J935=$AE$55:$AE$109),0),4)))</f>
        <v>0</v>
      </c>
      <c r="Q935" s="115" t="str">
        <f>VLOOKUP(M935,Modelo!$A$2:$C$7,2,0)</f>
        <v>Acción Climática y Energía</v>
      </c>
      <c r="R935" s="118">
        <f t="array" ref="R935">INDEX(Modelo!$F$1:$H$37,MATCH(1,(DataBase!Q935=Modelo!$G$1:$G$37)*(DataBase!B935=Modelo!$F$1:$F$37),0),3)</f>
        <v>0.14285714285714285</v>
      </c>
      <c r="S935" s="115">
        <f t="shared" si="30"/>
        <v>100</v>
      </c>
      <c r="T935" s="115">
        <f t="shared" si="31"/>
        <v>14.285714285714285</v>
      </c>
    </row>
    <row r="936" spans="1:20" x14ac:dyDescent="0.3">
      <c r="A936" s="115" t="s">
        <v>326</v>
      </c>
      <c r="B936" s="115" t="s">
        <v>313</v>
      </c>
      <c r="C936" s="115" t="s">
        <v>103</v>
      </c>
      <c r="D936" s="115" t="s">
        <v>87</v>
      </c>
      <c r="E936" s="115" t="s">
        <v>86</v>
      </c>
      <c r="F936" s="115" t="s">
        <v>86</v>
      </c>
      <c r="G936" s="115">
        <v>1938</v>
      </c>
      <c r="H936" s="115" t="s">
        <v>125</v>
      </c>
      <c r="I936" s="115">
        <v>11.88773162</v>
      </c>
      <c r="J936" s="115" t="s">
        <v>18</v>
      </c>
      <c r="K936" s="115">
        <f>INDEX(DatosProcesados!$A$1:$BF$101,MATCH(DataBase!A936,DatosProcesados!$A$1:$A$101,0),MATCH(DataBase!J936,DatosProcesados!$A$1:$BF$1,0))</f>
        <v>0</v>
      </c>
      <c r="L936" s="115" t="str">
        <f>INDEX(Modelo!$A$9:$D$89,MATCH(DataBase!$J936,Modelo!$A$9:$A$89,0),MATCH(DataBase!L$1,Modelo!$A$9:$D$9,0))</f>
        <v>Impacto ambiental</v>
      </c>
      <c r="M936" s="115" t="str">
        <f>INDEX(Modelo!$A$9:$D$89,MATCH(DataBase!$J936,Modelo!$A$9:$A$89,0),MATCH(DataBase!M$1,Modelo!$A$9:$D$9,0))</f>
        <v>Pilar 2</v>
      </c>
      <c r="N936" s="115" t="str">
        <f>INDEX(Modelo!$A$9:$D$89,MATCH(DataBase!$J936,Modelo!$A$9:$A$89,0),MATCH(DataBase!N$1,Modelo!$A$9:$D$9,0))</f>
        <v>boolean</v>
      </c>
      <c r="O936" s="115" t="b">
        <f t="array" ref="O936">IF(N936="negativo",INDEX($AD$3:$AG$51,MATCH(1,($B936=$AD$3:$AD$51)*($J936=$AE$3:$AE$51),0),3),IF(N936="positivo",INDEX($AD$55:$AG$109,MATCH(1,($B936=$AD$55:$AD$109)*($J936=$AE$55:$AE$109),0),3)))</f>
        <v>0</v>
      </c>
      <c r="P936" s="115" t="b">
        <f t="array" ref="P936">IF(N936="negativo",INDEX($AD$3:$AG$51,MATCH(1,($B936=$AD$3:$AD$51)*($J936=$AE$3:$AE$51),0),4),IF(N936="positivo",INDEX($AD$55:$AG$109,MATCH(1,($B936=$AD$55:$AD$109)*($J936=$AE$55:$AE$109),0),4)))</f>
        <v>0</v>
      </c>
      <c r="Q936" s="115" t="str">
        <f>VLOOKUP(M936,Modelo!$A$2:$C$7,2,0)</f>
        <v>Acción Climática y Energía</v>
      </c>
      <c r="R936" s="118">
        <f t="array" ref="R936">INDEX(Modelo!$F$1:$H$37,MATCH(1,(DataBase!Q936=Modelo!$G$1:$G$37)*(DataBase!B936=Modelo!$F$1:$F$37),0),3)</f>
        <v>0.17647058823529413</v>
      </c>
      <c r="S936" s="115">
        <f t="shared" si="30"/>
        <v>0</v>
      </c>
      <c r="T936" s="115">
        <f t="shared" si="31"/>
        <v>0</v>
      </c>
    </row>
    <row r="937" spans="1:20" x14ac:dyDescent="0.3">
      <c r="A937" s="115" t="s">
        <v>339</v>
      </c>
      <c r="B937" s="115" t="s">
        <v>313</v>
      </c>
      <c r="C937" s="115" t="s">
        <v>103</v>
      </c>
      <c r="D937" s="115" t="s">
        <v>86</v>
      </c>
      <c r="E937" s="115" t="s">
        <v>86</v>
      </c>
      <c r="F937" s="115" t="s">
        <v>87</v>
      </c>
      <c r="G937" s="115">
        <v>1984</v>
      </c>
      <c r="H937" s="115" t="s">
        <v>177</v>
      </c>
      <c r="I937" s="115">
        <v>5.5116464790000004</v>
      </c>
      <c r="J937" s="115" t="s">
        <v>18</v>
      </c>
      <c r="K937" s="115" t="str">
        <f>INDEX(DatosProcesados!$A$1:$BF$101,MATCH(DataBase!A937,DatosProcesados!$A$1:$A$101,0),MATCH(DataBase!J937,DatosProcesados!$A$1:$BF$1,0))</f>
        <v>Si</v>
      </c>
      <c r="L937" s="115" t="str">
        <f>INDEX(Modelo!$A$9:$D$89,MATCH(DataBase!$J937,Modelo!$A$9:$A$89,0),MATCH(DataBase!L$1,Modelo!$A$9:$D$9,0))</f>
        <v>Impacto ambiental</v>
      </c>
      <c r="M937" s="115" t="str">
        <f>INDEX(Modelo!$A$9:$D$89,MATCH(DataBase!$J937,Modelo!$A$9:$A$89,0),MATCH(DataBase!M$1,Modelo!$A$9:$D$9,0))</f>
        <v>Pilar 2</v>
      </c>
      <c r="N937" s="115" t="str">
        <f>INDEX(Modelo!$A$9:$D$89,MATCH(DataBase!$J937,Modelo!$A$9:$A$89,0),MATCH(DataBase!N$1,Modelo!$A$9:$D$9,0))</f>
        <v>boolean</v>
      </c>
      <c r="O937" s="115" t="b">
        <f t="array" ref="O937">IF(N937="negativo",INDEX($AD$3:$AG$51,MATCH(1,($B937=$AD$3:$AD$51)*($J937=$AE$3:$AE$51),0),3),IF(N937="positivo",INDEX($AD$55:$AG$109,MATCH(1,($B937=$AD$55:$AD$109)*($J937=$AE$55:$AE$109),0),3)))</f>
        <v>0</v>
      </c>
      <c r="P937" s="115" t="b">
        <f t="array" ref="P937">IF(N937="negativo",INDEX($AD$3:$AG$51,MATCH(1,($B937=$AD$3:$AD$51)*($J937=$AE$3:$AE$51),0),4),IF(N937="positivo",INDEX($AD$55:$AG$109,MATCH(1,($B937=$AD$55:$AD$109)*($J937=$AE$55:$AE$109),0),4)))</f>
        <v>0</v>
      </c>
      <c r="Q937" s="115" t="str">
        <f>VLOOKUP(M937,Modelo!$A$2:$C$7,2,0)</f>
        <v>Acción Climática y Energía</v>
      </c>
      <c r="R937" s="118">
        <f t="array" ref="R937">INDEX(Modelo!$F$1:$H$37,MATCH(1,(DataBase!Q937=Modelo!$G$1:$G$37)*(DataBase!B937=Modelo!$F$1:$F$37),0),3)</f>
        <v>0.17647058823529413</v>
      </c>
      <c r="S937" s="115">
        <f t="shared" si="30"/>
        <v>100</v>
      </c>
      <c r="T937" s="115">
        <f t="shared" si="31"/>
        <v>17.647058823529413</v>
      </c>
    </row>
    <row r="938" spans="1:20" x14ac:dyDescent="0.3">
      <c r="A938" s="115" t="s">
        <v>317</v>
      </c>
      <c r="B938" s="115" t="s">
        <v>313</v>
      </c>
      <c r="C938" s="115" t="s">
        <v>103</v>
      </c>
      <c r="D938" s="115" t="s">
        <v>87</v>
      </c>
      <c r="E938" s="115" t="s">
        <v>86</v>
      </c>
      <c r="F938" s="115" t="s">
        <v>86</v>
      </c>
      <c r="G938" s="115">
        <v>2009</v>
      </c>
      <c r="H938" s="115" t="s">
        <v>125</v>
      </c>
      <c r="I938" s="115">
        <v>19.439396106</v>
      </c>
      <c r="J938" s="115" t="s">
        <v>18</v>
      </c>
      <c r="K938" s="115" t="str">
        <f>INDEX(DatosProcesados!$A$1:$BF$101,MATCH(DataBase!A938,DatosProcesados!$A$1:$A$101,0),MATCH(DataBase!J938,DatosProcesados!$A$1:$BF$1,0))</f>
        <v>Si</v>
      </c>
      <c r="L938" s="115" t="str">
        <f>INDEX(Modelo!$A$9:$D$89,MATCH(DataBase!$J938,Modelo!$A$9:$A$89,0),MATCH(DataBase!L$1,Modelo!$A$9:$D$9,0))</f>
        <v>Impacto ambiental</v>
      </c>
      <c r="M938" s="115" t="str">
        <f>INDEX(Modelo!$A$9:$D$89,MATCH(DataBase!$J938,Modelo!$A$9:$A$89,0),MATCH(DataBase!M$1,Modelo!$A$9:$D$9,0))</f>
        <v>Pilar 2</v>
      </c>
      <c r="N938" s="115" t="str">
        <f>INDEX(Modelo!$A$9:$D$89,MATCH(DataBase!$J938,Modelo!$A$9:$A$89,0),MATCH(DataBase!N$1,Modelo!$A$9:$D$9,0))</f>
        <v>boolean</v>
      </c>
      <c r="O938" s="115" t="b">
        <f t="array" ref="O938">IF(N938="negativo",INDEX($AD$3:$AG$51,MATCH(1,($B938=$AD$3:$AD$51)*($J938=$AE$3:$AE$51),0),3),IF(N938="positivo",INDEX($AD$55:$AG$109,MATCH(1,($B938=$AD$55:$AD$109)*($J938=$AE$55:$AE$109),0),3)))</f>
        <v>0</v>
      </c>
      <c r="P938" s="115" t="b">
        <f t="array" ref="P938">IF(N938="negativo",INDEX($AD$3:$AG$51,MATCH(1,($B938=$AD$3:$AD$51)*($J938=$AE$3:$AE$51),0),4),IF(N938="positivo",INDEX($AD$55:$AG$109,MATCH(1,($B938=$AD$55:$AD$109)*($J938=$AE$55:$AE$109),0),4)))</f>
        <v>0</v>
      </c>
      <c r="Q938" s="115" t="str">
        <f>VLOOKUP(M938,Modelo!$A$2:$C$7,2,0)</f>
        <v>Acción Climática y Energía</v>
      </c>
      <c r="R938" s="118">
        <f t="array" ref="R938">INDEX(Modelo!$F$1:$H$37,MATCH(1,(DataBase!Q938=Modelo!$G$1:$G$37)*(DataBase!B938=Modelo!$F$1:$F$37),0),3)</f>
        <v>0.17647058823529413</v>
      </c>
      <c r="S938" s="115">
        <f t="shared" si="30"/>
        <v>100</v>
      </c>
      <c r="T938" s="115">
        <f t="shared" si="31"/>
        <v>17.647058823529413</v>
      </c>
    </row>
    <row r="939" spans="1:20" x14ac:dyDescent="0.3">
      <c r="A939" s="115" t="s">
        <v>211</v>
      </c>
      <c r="B939" s="115" t="s">
        <v>84</v>
      </c>
      <c r="C939" s="115" t="s">
        <v>103</v>
      </c>
      <c r="D939" s="115" t="s">
        <v>86</v>
      </c>
      <c r="E939" s="115" t="s">
        <v>87</v>
      </c>
      <c r="F939" s="115" t="s">
        <v>86</v>
      </c>
      <c r="G939" s="115">
        <v>1972</v>
      </c>
      <c r="H939" s="115" t="s">
        <v>125</v>
      </c>
      <c r="I939" s="115">
        <v>0</v>
      </c>
      <c r="J939" s="115" t="s">
        <v>18</v>
      </c>
      <c r="K939" s="115">
        <f>INDEX(DatosProcesados!$A$1:$BF$101,MATCH(DataBase!A939,DatosProcesados!$A$1:$A$101,0),MATCH(DataBase!J939,DatosProcesados!$A$1:$BF$1,0))</f>
        <v>0</v>
      </c>
      <c r="L939" s="115" t="str">
        <f>INDEX(Modelo!$A$9:$D$89,MATCH(DataBase!$J939,Modelo!$A$9:$A$89,0),MATCH(DataBase!L$1,Modelo!$A$9:$D$9,0))</f>
        <v>Impacto ambiental</v>
      </c>
      <c r="M939" s="115" t="str">
        <f>INDEX(Modelo!$A$9:$D$89,MATCH(DataBase!$J939,Modelo!$A$9:$A$89,0),MATCH(DataBase!M$1,Modelo!$A$9:$D$9,0))</f>
        <v>Pilar 2</v>
      </c>
      <c r="N939" s="115" t="str">
        <f>INDEX(Modelo!$A$9:$D$89,MATCH(DataBase!$J939,Modelo!$A$9:$A$89,0),MATCH(DataBase!N$1,Modelo!$A$9:$D$9,0))</f>
        <v>boolean</v>
      </c>
      <c r="O939" s="115" t="b">
        <f t="array" ref="O939">IF(N939="negativo",INDEX($AD$3:$AG$51,MATCH(1,($B939=$AD$3:$AD$51)*($J939=$AE$3:$AE$51),0),3),IF(N939="positivo",INDEX($AD$55:$AG$109,MATCH(1,($B939=$AD$55:$AD$109)*($J939=$AE$55:$AE$109),0),3)))</f>
        <v>0</v>
      </c>
      <c r="P939" s="115" t="b">
        <f t="array" ref="P939">IF(N939="negativo",INDEX($AD$3:$AG$51,MATCH(1,($B939=$AD$3:$AD$51)*($J939=$AE$3:$AE$51),0),4),IF(N939="positivo",INDEX($AD$55:$AG$109,MATCH(1,($B939=$AD$55:$AD$109)*($J939=$AE$55:$AE$109),0),4)))</f>
        <v>0</v>
      </c>
      <c r="Q939" s="115" t="str">
        <f>VLOOKUP(M939,Modelo!$A$2:$C$7,2,0)</f>
        <v>Acción Climática y Energía</v>
      </c>
      <c r="R939" s="118">
        <f t="array" ref="R939">INDEX(Modelo!$F$1:$H$37,MATCH(1,(DataBase!Q939=Modelo!$G$1:$G$37)*(DataBase!B939=Modelo!$F$1:$F$37),0),3)</f>
        <v>0.11764705882352941</v>
      </c>
      <c r="S939" s="115">
        <f t="shared" si="30"/>
        <v>0</v>
      </c>
      <c r="T939" s="115">
        <f t="shared" si="31"/>
        <v>0</v>
      </c>
    </row>
    <row r="940" spans="1:20" x14ac:dyDescent="0.3">
      <c r="A940" s="115" t="s">
        <v>351</v>
      </c>
      <c r="B940" s="115" t="s">
        <v>313</v>
      </c>
      <c r="C940" s="115" t="s">
        <v>103</v>
      </c>
      <c r="D940" s="115" t="s">
        <v>87</v>
      </c>
      <c r="E940" s="115" t="s">
        <v>86</v>
      </c>
      <c r="F940" s="115" t="s">
        <v>86</v>
      </c>
      <c r="G940" s="115">
        <v>1997</v>
      </c>
      <c r="H940" s="115" t="s">
        <v>125</v>
      </c>
      <c r="I940" s="115">
        <v>3.874476933</v>
      </c>
      <c r="J940" s="115" t="s">
        <v>18</v>
      </c>
      <c r="K940" s="115">
        <f>INDEX(DatosProcesados!$A$1:$BF$101,MATCH(DataBase!A940,DatosProcesados!$A$1:$A$101,0),MATCH(DataBase!J940,DatosProcesados!$A$1:$BF$1,0))</f>
        <v>0</v>
      </c>
      <c r="L940" s="115" t="str">
        <f>INDEX(Modelo!$A$9:$D$89,MATCH(DataBase!$J940,Modelo!$A$9:$A$89,0),MATCH(DataBase!L$1,Modelo!$A$9:$D$9,0))</f>
        <v>Impacto ambiental</v>
      </c>
      <c r="M940" s="115" t="str">
        <f>INDEX(Modelo!$A$9:$D$89,MATCH(DataBase!$J940,Modelo!$A$9:$A$89,0),MATCH(DataBase!M$1,Modelo!$A$9:$D$9,0))</f>
        <v>Pilar 2</v>
      </c>
      <c r="N940" s="115" t="str">
        <f>INDEX(Modelo!$A$9:$D$89,MATCH(DataBase!$J940,Modelo!$A$9:$A$89,0),MATCH(DataBase!N$1,Modelo!$A$9:$D$9,0))</f>
        <v>boolean</v>
      </c>
      <c r="O940" s="115" t="b">
        <f t="array" ref="O940">IF(N940="negativo",INDEX($AD$3:$AG$51,MATCH(1,($B940=$AD$3:$AD$51)*($J940=$AE$3:$AE$51),0),3),IF(N940="positivo",INDEX($AD$55:$AG$109,MATCH(1,($B940=$AD$55:$AD$109)*($J940=$AE$55:$AE$109),0),3)))</f>
        <v>0</v>
      </c>
      <c r="P940" s="115" t="b">
        <f t="array" ref="P940">IF(N940="negativo",INDEX($AD$3:$AG$51,MATCH(1,($B940=$AD$3:$AD$51)*($J940=$AE$3:$AE$51),0),4),IF(N940="positivo",INDEX($AD$55:$AG$109,MATCH(1,($B940=$AD$55:$AD$109)*($J940=$AE$55:$AE$109),0),4)))</f>
        <v>0</v>
      </c>
      <c r="Q940" s="115" t="str">
        <f>VLOOKUP(M940,Modelo!$A$2:$C$7,2,0)</f>
        <v>Acción Climática y Energía</v>
      </c>
      <c r="R940" s="118">
        <f t="array" ref="R940">INDEX(Modelo!$F$1:$H$37,MATCH(1,(DataBase!Q940=Modelo!$G$1:$G$37)*(DataBase!B940=Modelo!$F$1:$F$37),0),3)</f>
        <v>0.17647058823529413</v>
      </c>
      <c r="S940" s="115">
        <f t="shared" si="30"/>
        <v>0</v>
      </c>
      <c r="T940" s="115">
        <f t="shared" si="31"/>
        <v>0</v>
      </c>
    </row>
    <row r="941" spans="1:20" x14ac:dyDescent="0.3">
      <c r="A941" s="115" t="s">
        <v>411</v>
      </c>
      <c r="B941" s="115" t="s">
        <v>407</v>
      </c>
      <c r="C941" s="115" t="s">
        <v>103</v>
      </c>
      <c r="D941" s="115" t="s">
        <v>87</v>
      </c>
      <c r="E941" s="115" t="s">
        <v>86</v>
      </c>
      <c r="F941" s="115" t="s">
        <v>87</v>
      </c>
      <c r="G941" s="115">
        <v>1935</v>
      </c>
      <c r="H941" s="115" t="s">
        <v>244</v>
      </c>
      <c r="I941" s="115">
        <v>11.495989482000001</v>
      </c>
      <c r="J941" s="115" t="s">
        <v>18</v>
      </c>
      <c r="K941" s="115" t="str">
        <f>INDEX(DatosProcesados!$A$1:$BF$101,MATCH(DataBase!A941,DatosProcesados!$A$1:$A$101,0),MATCH(DataBase!J941,DatosProcesados!$A$1:$BF$1,0))</f>
        <v>Si</v>
      </c>
      <c r="L941" s="115" t="str">
        <f>INDEX(Modelo!$A$9:$D$89,MATCH(DataBase!$J941,Modelo!$A$9:$A$89,0),MATCH(DataBase!L$1,Modelo!$A$9:$D$9,0))</f>
        <v>Impacto ambiental</v>
      </c>
      <c r="M941" s="115" t="str">
        <f>INDEX(Modelo!$A$9:$D$89,MATCH(DataBase!$J941,Modelo!$A$9:$A$89,0),MATCH(DataBase!M$1,Modelo!$A$9:$D$9,0))</f>
        <v>Pilar 2</v>
      </c>
      <c r="N941" s="115" t="str">
        <f>INDEX(Modelo!$A$9:$D$89,MATCH(DataBase!$J941,Modelo!$A$9:$A$89,0),MATCH(DataBase!N$1,Modelo!$A$9:$D$9,0))</f>
        <v>boolean</v>
      </c>
      <c r="O941" s="115" t="b">
        <f t="array" ref="O941">IF(N941="negativo",INDEX($AD$3:$AG$51,MATCH(1,($B941=$AD$3:$AD$51)*($J941=$AE$3:$AE$51),0),3),IF(N941="positivo",INDEX($AD$55:$AG$109,MATCH(1,($B941=$AD$55:$AD$109)*($J941=$AE$55:$AE$109),0),3)))</f>
        <v>0</v>
      </c>
      <c r="P941" s="115" t="b">
        <f t="array" ref="P941">IF(N941="negativo",INDEX($AD$3:$AG$51,MATCH(1,($B941=$AD$3:$AD$51)*($J941=$AE$3:$AE$51),0),4),IF(N941="positivo",INDEX($AD$55:$AG$109,MATCH(1,($B941=$AD$55:$AD$109)*($J941=$AE$55:$AE$109),0),4)))</f>
        <v>0</v>
      </c>
      <c r="Q941" s="115" t="str">
        <f>VLOOKUP(M941,Modelo!$A$2:$C$7,2,0)</f>
        <v>Acción Climática y Energía</v>
      </c>
      <c r="R941" s="118">
        <f t="array" ref="R941">INDEX(Modelo!$F$1:$H$37,MATCH(1,(DataBase!Q941=Modelo!$G$1:$G$37)*(DataBase!B941=Modelo!$F$1:$F$37),0),3)</f>
        <v>0.19230769230769232</v>
      </c>
      <c r="S941" s="115">
        <f t="shared" si="30"/>
        <v>100</v>
      </c>
      <c r="T941" s="115">
        <f t="shared" si="31"/>
        <v>19.230769230769234</v>
      </c>
    </row>
    <row r="942" spans="1:20" x14ac:dyDescent="0.3">
      <c r="A942" s="115" t="s">
        <v>406</v>
      </c>
      <c r="B942" s="115" t="s">
        <v>407</v>
      </c>
      <c r="C942" s="115" t="s">
        <v>97</v>
      </c>
      <c r="D942" s="115" t="s">
        <v>86</v>
      </c>
      <c r="E942" s="115" t="s">
        <v>87</v>
      </c>
      <c r="F942" s="115" t="s">
        <v>87</v>
      </c>
      <c r="G942" s="115">
        <v>1951</v>
      </c>
      <c r="H942" s="115" t="s">
        <v>125</v>
      </c>
      <c r="I942" s="115">
        <v>113.923310323</v>
      </c>
      <c r="J942" s="115" t="s">
        <v>18</v>
      </c>
      <c r="K942" s="115" t="str">
        <f>INDEX(DatosProcesados!$A$1:$BF$101,MATCH(DataBase!A942,DatosProcesados!$A$1:$A$101,0),MATCH(DataBase!J942,DatosProcesados!$A$1:$BF$1,0))</f>
        <v>Si</v>
      </c>
      <c r="L942" s="115" t="str">
        <f>INDEX(Modelo!$A$9:$D$89,MATCH(DataBase!$J942,Modelo!$A$9:$A$89,0),MATCH(DataBase!L$1,Modelo!$A$9:$D$9,0))</f>
        <v>Impacto ambiental</v>
      </c>
      <c r="M942" s="115" t="str">
        <f>INDEX(Modelo!$A$9:$D$89,MATCH(DataBase!$J942,Modelo!$A$9:$A$89,0),MATCH(DataBase!M$1,Modelo!$A$9:$D$9,0))</f>
        <v>Pilar 2</v>
      </c>
      <c r="N942" s="115" t="str">
        <f>INDEX(Modelo!$A$9:$D$89,MATCH(DataBase!$J942,Modelo!$A$9:$A$89,0),MATCH(DataBase!N$1,Modelo!$A$9:$D$9,0))</f>
        <v>boolean</v>
      </c>
      <c r="O942" s="115" t="b">
        <f t="array" ref="O942">IF(N942="negativo",INDEX($AD$3:$AG$51,MATCH(1,($B942=$AD$3:$AD$51)*($J942=$AE$3:$AE$51),0),3),IF(N942="positivo",INDEX($AD$55:$AG$109,MATCH(1,($B942=$AD$55:$AD$109)*($J942=$AE$55:$AE$109),0),3)))</f>
        <v>0</v>
      </c>
      <c r="P942" s="115" t="b">
        <f t="array" ref="P942">IF(N942="negativo",INDEX($AD$3:$AG$51,MATCH(1,($B942=$AD$3:$AD$51)*($J942=$AE$3:$AE$51),0),4),IF(N942="positivo",INDEX($AD$55:$AG$109,MATCH(1,($B942=$AD$55:$AD$109)*($J942=$AE$55:$AE$109),0),4)))</f>
        <v>0</v>
      </c>
      <c r="Q942" s="115" t="str">
        <f>VLOOKUP(M942,Modelo!$A$2:$C$7,2,0)</f>
        <v>Acción Climática y Energía</v>
      </c>
      <c r="R942" s="118">
        <f t="array" ref="R942">INDEX(Modelo!$F$1:$H$37,MATCH(1,(DataBase!Q942=Modelo!$G$1:$G$37)*(DataBase!B942=Modelo!$F$1:$F$37),0),3)</f>
        <v>0.19230769230769232</v>
      </c>
      <c r="S942" s="115">
        <f t="shared" si="30"/>
        <v>100</v>
      </c>
      <c r="T942" s="115">
        <f t="shared" si="31"/>
        <v>19.230769230769234</v>
      </c>
    </row>
    <row r="943" spans="1:20" x14ac:dyDescent="0.3">
      <c r="A943" s="115" t="s">
        <v>96</v>
      </c>
      <c r="B943" s="115" t="s">
        <v>84</v>
      </c>
      <c r="C943" s="115" t="s">
        <v>97</v>
      </c>
      <c r="D943" s="115" t="s">
        <v>86</v>
      </c>
      <c r="E943" s="115" t="s">
        <v>86</v>
      </c>
      <c r="F943" s="115" t="s">
        <v>87</v>
      </c>
      <c r="G943" s="115">
        <v>1997</v>
      </c>
      <c r="H943" s="115" t="s">
        <v>125</v>
      </c>
      <c r="I943" s="115">
        <v>15.780332546</v>
      </c>
      <c r="J943" s="115" t="s">
        <v>18</v>
      </c>
      <c r="K943" s="115" t="str">
        <f>INDEX(DatosProcesados!$A$1:$BF$101,MATCH(DataBase!A943,DatosProcesados!$A$1:$A$101,0),MATCH(DataBase!J943,DatosProcesados!$A$1:$BF$1,0))</f>
        <v>Si</v>
      </c>
      <c r="L943" s="115" t="str">
        <f>INDEX(Modelo!$A$9:$D$89,MATCH(DataBase!$J943,Modelo!$A$9:$A$89,0),MATCH(DataBase!L$1,Modelo!$A$9:$D$9,0))</f>
        <v>Impacto ambiental</v>
      </c>
      <c r="M943" s="115" t="str">
        <f>INDEX(Modelo!$A$9:$D$89,MATCH(DataBase!$J943,Modelo!$A$9:$A$89,0),MATCH(DataBase!M$1,Modelo!$A$9:$D$9,0))</f>
        <v>Pilar 2</v>
      </c>
      <c r="N943" s="115" t="str">
        <f>INDEX(Modelo!$A$9:$D$89,MATCH(DataBase!$J943,Modelo!$A$9:$A$89,0),MATCH(DataBase!N$1,Modelo!$A$9:$D$9,0))</f>
        <v>boolean</v>
      </c>
      <c r="O943" s="115" t="b">
        <f t="array" ref="O943">IF(N943="negativo",INDEX($AD$3:$AG$51,MATCH(1,($B943=$AD$3:$AD$51)*($J943=$AE$3:$AE$51),0),3),IF(N943="positivo",INDEX($AD$55:$AG$109,MATCH(1,($B943=$AD$55:$AD$109)*($J943=$AE$55:$AE$109),0),3)))</f>
        <v>0</v>
      </c>
      <c r="P943" s="115" t="b">
        <f t="array" ref="P943">IF(N943="negativo",INDEX($AD$3:$AG$51,MATCH(1,($B943=$AD$3:$AD$51)*($J943=$AE$3:$AE$51),0),4),IF(N943="positivo",INDEX($AD$55:$AG$109,MATCH(1,($B943=$AD$55:$AD$109)*($J943=$AE$55:$AE$109),0),4)))</f>
        <v>0</v>
      </c>
      <c r="Q943" s="115" t="str">
        <f>VLOOKUP(M943,Modelo!$A$2:$C$7,2,0)</f>
        <v>Acción Climática y Energía</v>
      </c>
      <c r="R943" s="118">
        <f t="array" ref="R943">INDEX(Modelo!$F$1:$H$37,MATCH(1,(DataBase!Q943=Modelo!$G$1:$G$37)*(DataBase!B943=Modelo!$F$1:$F$37),0),3)</f>
        <v>0.11764705882352941</v>
      </c>
      <c r="S943" s="115">
        <f t="shared" si="30"/>
        <v>100</v>
      </c>
      <c r="T943" s="115">
        <f t="shared" si="31"/>
        <v>11.76470588235294</v>
      </c>
    </row>
    <row r="944" spans="1:20" x14ac:dyDescent="0.3">
      <c r="A944" s="115" t="s">
        <v>83</v>
      </c>
      <c r="B944" s="115" t="s">
        <v>84</v>
      </c>
      <c r="C944" s="115" t="s">
        <v>85</v>
      </c>
      <c r="D944" s="115" t="s">
        <v>86</v>
      </c>
      <c r="E944" s="115" t="s">
        <v>86</v>
      </c>
      <c r="F944" s="115" t="s">
        <v>87</v>
      </c>
      <c r="G944" s="115">
        <v>1955</v>
      </c>
      <c r="H944" s="115" t="s">
        <v>125</v>
      </c>
      <c r="I944" s="115">
        <v>20.574477179999999</v>
      </c>
      <c r="J944" s="115" t="s">
        <v>18</v>
      </c>
      <c r="K944" s="115" t="str">
        <f>INDEX(DatosProcesados!$A$1:$BF$101,MATCH(DataBase!A944,DatosProcesados!$A$1:$A$101,0),MATCH(DataBase!J944,DatosProcesados!$A$1:$BF$1,0))</f>
        <v>Si</v>
      </c>
      <c r="L944" s="115" t="str">
        <f>INDEX(Modelo!$A$9:$D$89,MATCH(DataBase!$J944,Modelo!$A$9:$A$89,0),MATCH(DataBase!L$1,Modelo!$A$9:$D$9,0))</f>
        <v>Impacto ambiental</v>
      </c>
      <c r="M944" s="115" t="str">
        <f>INDEX(Modelo!$A$9:$D$89,MATCH(DataBase!$J944,Modelo!$A$9:$A$89,0),MATCH(DataBase!M$1,Modelo!$A$9:$D$9,0))</f>
        <v>Pilar 2</v>
      </c>
      <c r="N944" s="115" t="str">
        <f>INDEX(Modelo!$A$9:$D$89,MATCH(DataBase!$J944,Modelo!$A$9:$A$89,0),MATCH(DataBase!N$1,Modelo!$A$9:$D$9,0))</f>
        <v>boolean</v>
      </c>
      <c r="O944" s="115" t="b">
        <f t="array" ref="O944">IF(N944="negativo",INDEX($AD$3:$AG$51,MATCH(1,($B944=$AD$3:$AD$51)*($J944=$AE$3:$AE$51),0),3),IF(N944="positivo",INDEX($AD$55:$AG$109,MATCH(1,($B944=$AD$55:$AD$109)*($J944=$AE$55:$AE$109),0),3)))</f>
        <v>0</v>
      </c>
      <c r="P944" s="115" t="b">
        <f t="array" ref="P944">IF(N944="negativo",INDEX($AD$3:$AG$51,MATCH(1,($B944=$AD$3:$AD$51)*($J944=$AE$3:$AE$51),0),4),IF(N944="positivo",INDEX($AD$55:$AG$109,MATCH(1,($B944=$AD$55:$AD$109)*($J944=$AE$55:$AE$109),0),4)))</f>
        <v>0</v>
      </c>
      <c r="Q944" s="115" t="str">
        <f>VLOOKUP(M944,Modelo!$A$2:$C$7,2,0)</f>
        <v>Acción Climática y Energía</v>
      </c>
      <c r="R944" s="118">
        <f t="array" ref="R944">INDEX(Modelo!$F$1:$H$37,MATCH(1,(DataBase!Q944=Modelo!$G$1:$G$37)*(DataBase!B944=Modelo!$F$1:$F$37),0),3)</f>
        <v>0.11764705882352941</v>
      </c>
      <c r="S944" s="115">
        <f t="shared" si="30"/>
        <v>100</v>
      </c>
      <c r="T944" s="115">
        <f t="shared" si="31"/>
        <v>11.76470588235294</v>
      </c>
    </row>
    <row r="945" spans="1:20" x14ac:dyDescent="0.3">
      <c r="A945" s="115" t="s">
        <v>243</v>
      </c>
      <c r="B945" s="115" t="s">
        <v>216</v>
      </c>
      <c r="C945" s="115" t="s">
        <v>103</v>
      </c>
      <c r="D945" s="115" t="s">
        <v>86</v>
      </c>
      <c r="E945" s="115" t="s">
        <v>86</v>
      </c>
      <c r="F945" s="115" t="s">
        <v>87</v>
      </c>
      <c r="G945" s="115">
        <v>1985</v>
      </c>
      <c r="H945" s="115" t="s">
        <v>244</v>
      </c>
      <c r="I945" s="115">
        <v>2.6249202149999999</v>
      </c>
      <c r="J945" s="115" t="s">
        <v>18</v>
      </c>
      <c r="K945" s="115" t="str">
        <f>INDEX(DatosProcesados!$A$1:$BF$101,MATCH(DataBase!A945,DatosProcesados!$A$1:$A$101,0),MATCH(DataBase!J945,DatosProcesados!$A$1:$BF$1,0))</f>
        <v>Si</v>
      </c>
      <c r="L945" s="115" t="str">
        <f>INDEX(Modelo!$A$9:$D$89,MATCH(DataBase!$J945,Modelo!$A$9:$A$89,0),MATCH(DataBase!L$1,Modelo!$A$9:$D$9,0))</f>
        <v>Impacto ambiental</v>
      </c>
      <c r="M945" s="115" t="str">
        <f>INDEX(Modelo!$A$9:$D$89,MATCH(DataBase!$J945,Modelo!$A$9:$A$89,0),MATCH(DataBase!M$1,Modelo!$A$9:$D$9,0))</f>
        <v>Pilar 2</v>
      </c>
      <c r="N945" s="115" t="str">
        <f>INDEX(Modelo!$A$9:$D$89,MATCH(DataBase!$J945,Modelo!$A$9:$A$89,0),MATCH(DataBase!N$1,Modelo!$A$9:$D$9,0))</f>
        <v>boolean</v>
      </c>
      <c r="O945" s="115" t="b">
        <f t="array" ref="O945">IF(N945="negativo",INDEX($AD$3:$AG$51,MATCH(1,($B945=$AD$3:$AD$51)*($J945=$AE$3:$AE$51),0),3),IF(N945="positivo",INDEX($AD$55:$AG$109,MATCH(1,($B945=$AD$55:$AD$109)*($J945=$AE$55:$AE$109),0),3)))</f>
        <v>0</v>
      </c>
      <c r="P945" s="115" t="b">
        <f t="array" ref="P945">IF(N945="negativo",INDEX($AD$3:$AG$51,MATCH(1,($B945=$AD$3:$AD$51)*($J945=$AE$3:$AE$51),0),4),IF(N945="positivo",INDEX($AD$55:$AG$109,MATCH(1,($B945=$AD$55:$AD$109)*($J945=$AE$55:$AE$109),0),4)))</f>
        <v>0</v>
      </c>
      <c r="Q945" s="115" t="str">
        <f>VLOOKUP(M945,Modelo!$A$2:$C$7,2,0)</f>
        <v>Acción Climática y Energía</v>
      </c>
      <c r="R945" s="118">
        <f t="array" ref="R945">INDEX(Modelo!$F$1:$H$37,MATCH(1,(DataBase!Q945=Modelo!$G$1:$G$37)*(DataBase!B945=Modelo!$F$1:$F$37),0),3)</f>
        <v>0.21052631578947367</v>
      </c>
      <c r="S945" s="115">
        <f t="shared" si="30"/>
        <v>100</v>
      </c>
      <c r="T945" s="115">
        <f t="shared" si="31"/>
        <v>21.052631578947366</v>
      </c>
    </row>
    <row r="946" spans="1:20" x14ac:dyDescent="0.3">
      <c r="A946" s="115" t="s">
        <v>263</v>
      </c>
      <c r="B946" s="115" t="s">
        <v>216</v>
      </c>
      <c r="C946" s="115" t="s">
        <v>97</v>
      </c>
      <c r="D946" s="115" t="s">
        <v>86</v>
      </c>
      <c r="E946" s="115" t="s">
        <v>86</v>
      </c>
      <c r="F946" s="115" t="s">
        <v>86</v>
      </c>
      <c r="G946" s="115">
        <v>1990</v>
      </c>
      <c r="H946" s="115" t="s">
        <v>125</v>
      </c>
      <c r="I946" s="115">
        <v>2.3114637089999999</v>
      </c>
      <c r="J946" s="115" t="s">
        <v>18</v>
      </c>
      <c r="K946" s="115" t="str">
        <f>INDEX(DatosProcesados!$A$1:$BF$101,MATCH(DataBase!A946,DatosProcesados!$A$1:$A$101,0),MATCH(DataBase!J946,DatosProcesados!$A$1:$BF$1,0))</f>
        <v>Si</v>
      </c>
      <c r="L946" s="115" t="str">
        <f>INDEX(Modelo!$A$9:$D$89,MATCH(DataBase!$J946,Modelo!$A$9:$A$89,0),MATCH(DataBase!L$1,Modelo!$A$9:$D$9,0))</f>
        <v>Impacto ambiental</v>
      </c>
      <c r="M946" s="115" t="str">
        <f>INDEX(Modelo!$A$9:$D$89,MATCH(DataBase!$J946,Modelo!$A$9:$A$89,0),MATCH(DataBase!M$1,Modelo!$A$9:$D$9,0))</f>
        <v>Pilar 2</v>
      </c>
      <c r="N946" s="115" t="str">
        <f>INDEX(Modelo!$A$9:$D$89,MATCH(DataBase!$J946,Modelo!$A$9:$A$89,0),MATCH(DataBase!N$1,Modelo!$A$9:$D$9,0))</f>
        <v>boolean</v>
      </c>
      <c r="O946" s="115" t="b">
        <f t="array" ref="O946">IF(N946="negativo",INDEX($AD$3:$AG$51,MATCH(1,($B946=$AD$3:$AD$51)*($J946=$AE$3:$AE$51),0),3),IF(N946="positivo",INDEX($AD$55:$AG$109,MATCH(1,($B946=$AD$55:$AD$109)*($J946=$AE$55:$AE$109),0),3)))</f>
        <v>0</v>
      </c>
      <c r="P946" s="115" t="b">
        <f t="array" ref="P946">IF(N946="negativo",INDEX($AD$3:$AG$51,MATCH(1,($B946=$AD$3:$AD$51)*($J946=$AE$3:$AE$51),0),4),IF(N946="positivo",INDEX($AD$55:$AG$109,MATCH(1,($B946=$AD$55:$AD$109)*($J946=$AE$55:$AE$109),0),4)))</f>
        <v>0</v>
      </c>
      <c r="Q946" s="115" t="str">
        <f>VLOOKUP(M946,Modelo!$A$2:$C$7,2,0)</f>
        <v>Acción Climática y Energía</v>
      </c>
      <c r="R946" s="118">
        <f t="array" ref="R946">INDEX(Modelo!$F$1:$H$37,MATCH(1,(DataBase!Q946=Modelo!$G$1:$G$37)*(DataBase!B946=Modelo!$F$1:$F$37),0),3)</f>
        <v>0.21052631578947367</v>
      </c>
      <c r="S946" s="115">
        <f t="shared" si="30"/>
        <v>100</v>
      </c>
      <c r="T946" s="115">
        <f t="shared" si="31"/>
        <v>21.052631578947366</v>
      </c>
    </row>
    <row r="947" spans="1:20" x14ac:dyDescent="0.3">
      <c r="A947" s="115" t="s">
        <v>321</v>
      </c>
      <c r="B947" s="115" t="s">
        <v>313</v>
      </c>
      <c r="C947" s="115" t="s">
        <v>103</v>
      </c>
      <c r="D947" s="115" t="s">
        <v>86</v>
      </c>
      <c r="E947" s="115" t="s">
        <v>86</v>
      </c>
      <c r="F947" s="115" t="s">
        <v>87</v>
      </c>
      <c r="G947" s="115">
        <v>1949</v>
      </c>
      <c r="H947" s="115" t="s">
        <v>125</v>
      </c>
      <c r="I947" s="115">
        <v>16.077688644999999</v>
      </c>
      <c r="J947" s="115" t="s">
        <v>18</v>
      </c>
      <c r="K947" s="115" t="str">
        <f>INDEX(DatosProcesados!$A$1:$BF$101,MATCH(DataBase!A947,DatosProcesados!$A$1:$A$101,0),MATCH(DataBase!J947,DatosProcesados!$A$1:$BF$1,0))</f>
        <v>Si</v>
      </c>
      <c r="L947" s="115" t="str">
        <f>INDEX(Modelo!$A$9:$D$89,MATCH(DataBase!$J947,Modelo!$A$9:$A$89,0),MATCH(DataBase!L$1,Modelo!$A$9:$D$9,0))</f>
        <v>Impacto ambiental</v>
      </c>
      <c r="M947" s="115" t="str">
        <f>INDEX(Modelo!$A$9:$D$89,MATCH(DataBase!$J947,Modelo!$A$9:$A$89,0),MATCH(DataBase!M$1,Modelo!$A$9:$D$9,0))</f>
        <v>Pilar 2</v>
      </c>
      <c r="N947" s="115" t="str">
        <f>INDEX(Modelo!$A$9:$D$89,MATCH(DataBase!$J947,Modelo!$A$9:$A$89,0),MATCH(DataBase!N$1,Modelo!$A$9:$D$9,0))</f>
        <v>boolean</v>
      </c>
      <c r="O947" s="115" t="b">
        <f t="array" ref="O947">IF(N947="negativo",INDEX($AD$3:$AG$51,MATCH(1,($B947=$AD$3:$AD$51)*($J947=$AE$3:$AE$51),0),3),IF(N947="positivo",INDEX($AD$55:$AG$109,MATCH(1,($B947=$AD$55:$AD$109)*($J947=$AE$55:$AE$109),0),3)))</f>
        <v>0</v>
      </c>
      <c r="P947" s="115" t="b">
        <f t="array" ref="P947">IF(N947="negativo",INDEX($AD$3:$AG$51,MATCH(1,($B947=$AD$3:$AD$51)*($J947=$AE$3:$AE$51),0),4),IF(N947="positivo",INDEX($AD$55:$AG$109,MATCH(1,($B947=$AD$55:$AD$109)*($J947=$AE$55:$AE$109),0),4)))</f>
        <v>0</v>
      </c>
      <c r="Q947" s="115" t="str">
        <f>VLOOKUP(M947,Modelo!$A$2:$C$7,2,0)</f>
        <v>Acción Climática y Energía</v>
      </c>
      <c r="R947" s="118">
        <f t="array" ref="R947">INDEX(Modelo!$F$1:$H$37,MATCH(1,(DataBase!Q947=Modelo!$G$1:$G$37)*(DataBase!B947=Modelo!$F$1:$F$37),0),3)</f>
        <v>0.17647058823529413</v>
      </c>
      <c r="S947" s="115">
        <f t="shared" si="30"/>
        <v>100</v>
      </c>
      <c r="T947" s="115">
        <f t="shared" si="31"/>
        <v>17.647058823529413</v>
      </c>
    </row>
    <row r="948" spans="1:20" x14ac:dyDescent="0.3">
      <c r="A948" s="115" t="s">
        <v>363</v>
      </c>
      <c r="B948" s="115" t="s">
        <v>313</v>
      </c>
      <c r="C948" s="115" t="s">
        <v>103</v>
      </c>
      <c r="D948" s="115" t="s">
        <v>87</v>
      </c>
      <c r="E948" s="115" t="s">
        <v>87</v>
      </c>
      <c r="F948" s="115" t="s">
        <v>87</v>
      </c>
      <c r="G948" s="115">
        <v>1889</v>
      </c>
      <c r="H948" s="115" t="s">
        <v>177</v>
      </c>
      <c r="I948" s="115">
        <v>2.3075606390000001</v>
      </c>
      <c r="J948" s="115" t="s">
        <v>18</v>
      </c>
      <c r="K948" s="115" t="str">
        <f>INDEX(DatosProcesados!$A$1:$BF$101,MATCH(DataBase!A948,DatosProcesados!$A$1:$A$101,0),MATCH(DataBase!J948,DatosProcesados!$A$1:$BF$1,0))</f>
        <v>Si</v>
      </c>
      <c r="L948" s="115" t="str">
        <f>INDEX(Modelo!$A$9:$D$89,MATCH(DataBase!$J948,Modelo!$A$9:$A$89,0),MATCH(DataBase!L$1,Modelo!$A$9:$D$9,0))</f>
        <v>Impacto ambiental</v>
      </c>
      <c r="M948" s="115" t="str">
        <f>INDEX(Modelo!$A$9:$D$89,MATCH(DataBase!$J948,Modelo!$A$9:$A$89,0),MATCH(DataBase!M$1,Modelo!$A$9:$D$9,0))</f>
        <v>Pilar 2</v>
      </c>
      <c r="N948" s="115" t="str">
        <f>INDEX(Modelo!$A$9:$D$89,MATCH(DataBase!$J948,Modelo!$A$9:$A$89,0),MATCH(DataBase!N$1,Modelo!$A$9:$D$9,0))</f>
        <v>boolean</v>
      </c>
      <c r="O948" s="115" t="b">
        <f t="array" ref="O948">IF(N948="negativo",INDEX($AD$3:$AG$51,MATCH(1,($B948=$AD$3:$AD$51)*($J948=$AE$3:$AE$51),0),3),IF(N948="positivo",INDEX($AD$55:$AG$109,MATCH(1,($B948=$AD$55:$AD$109)*($J948=$AE$55:$AE$109),0),3)))</f>
        <v>0</v>
      </c>
      <c r="P948" s="115" t="b">
        <f t="array" ref="P948">IF(N948="negativo",INDEX($AD$3:$AG$51,MATCH(1,($B948=$AD$3:$AD$51)*($J948=$AE$3:$AE$51),0),4),IF(N948="positivo",INDEX($AD$55:$AG$109,MATCH(1,($B948=$AD$55:$AD$109)*($J948=$AE$55:$AE$109),0),4)))</f>
        <v>0</v>
      </c>
      <c r="Q948" s="115" t="str">
        <f>VLOOKUP(M948,Modelo!$A$2:$C$7,2,0)</f>
        <v>Acción Climática y Energía</v>
      </c>
      <c r="R948" s="118">
        <f t="array" ref="R948">INDEX(Modelo!$F$1:$H$37,MATCH(1,(DataBase!Q948=Modelo!$G$1:$G$37)*(DataBase!B948=Modelo!$F$1:$F$37),0),3)</f>
        <v>0.17647058823529413</v>
      </c>
      <c r="S948" s="115">
        <f t="shared" si="30"/>
        <v>100</v>
      </c>
      <c r="T948" s="115">
        <f t="shared" si="31"/>
        <v>17.647058823529413</v>
      </c>
    </row>
    <row r="949" spans="1:20" x14ac:dyDescent="0.3">
      <c r="A949" s="115" t="s">
        <v>423</v>
      </c>
      <c r="B949" s="115" t="s">
        <v>407</v>
      </c>
      <c r="C949" s="115" t="s">
        <v>103</v>
      </c>
      <c r="D949" s="115" t="s">
        <v>86</v>
      </c>
      <c r="E949" s="115" t="s">
        <v>87</v>
      </c>
      <c r="F949" s="115" t="s">
        <v>87</v>
      </c>
      <c r="G949" s="115">
        <v>1985</v>
      </c>
      <c r="H949" s="115" t="s">
        <v>422</v>
      </c>
      <c r="I949" s="115">
        <v>4.2502446559999996</v>
      </c>
      <c r="J949" s="115" t="s">
        <v>18</v>
      </c>
      <c r="K949" s="115" t="str">
        <f>INDEX(DatosProcesados!$A$1:$BF$101,MATCH(DataBase!A949,DatosProcesados!$A$1:$A$101,0),MATCH(DataBase!J949,DatosProcesados!$A$1:$BF$1,0))</f>
        <v>Si</v>
      </c>
      <c r="L949" s="115" t="str">
        <f>INDEX(Modelo!$A$9:$D$89,MATCH(DataBase!$J949,Modelo!$A$9:$A$89,0),MATCH(DataBase!L$1,Modelo!$A$9:$D$9,0))</f>
        <v>Impacto ambiental</v>
      </c>
      <c r="M949" s="115" t="str">
        <f>INDEX(Modelo!$A$9:$D$89,MATCH(DataBase!$J949,Modelo!$A$9:$A$89,0),MATCH(DataBase!M$1,Modelo!$A$9:$D$9,0))</f>
        <v>Pilar 2</v>
      </c>
      <c r="N949" s="115" t="str">
        <f>INDEX(Modelo!$A$9:$D$89,MATCH(DataBase!$J949,Modelo!$A$9:$A$89,0),MATCH(DataBase!N$1,Modelo!$A$9:$D$9,0))</f>
        <v>boolean</v>
      </c>
      <c r="O949" s="115" t="b">
        <f t="array" ref="O949">IF(N949="negativo",INDEX($AD$3:$AG$51,MATCH(1,($B949=$AD$3:$AD$51)*($J949=$AE$3:$AE$51),0),3),IF(N949="positivo",INDEX($AD$55:$AG$109,MATCH(1,($B949=$AD$55:$AD$109)*($J949=$AE$55:$AE$109),0),3)))</f>
        <v>0</v>
      </c>
      <c r="P949" s="115" t="b">
        <f t="array" ref="P949">IF(N949="negativo",INDEX($AD$3:$AG$51,MATCH(1,($B949=$AD$3:$AD$51)*($J949=$AE$3:$AE$51),0),4),IF(N949="positivo",INDEX($AD$55:$AG$109,MATCH(1,($B949=$AD$55:$AD$109)*($J949=$AE$55:$AE$109),0),4)))</f>
        <v>0</v>
      </c>
      <c r="Q949" s="115" t="str">
        <f>VLOOKUP(M949,Modelo!$A$2:$C$7,2,0)</f>
        <v>Acción Climática y Energía</v>
      </c>
      <c r="R949" s="118">
        <f t="array" ref="R949">INDEX(Modelo!$F$1:$H$37,MATCH(1,(DataBase!Q949=Modelo!$G$1:$G$37)*(DataBase!B949=Modelo!$F$1:$F$37),0),3)</f>
        <v>0.19230769230769232</v>
      </c>
      <c r="S949" s="115">
        <f t="shared" si="30"/>
        <v>100</v>
      </c>
      <c r="T949" s="115">
        <f t="shared" si="31"/>
        <v>19.230769230769234</v>
      </c>
    </row>
    <row r="950" spans="1:20" x14ac:dyDescent="0.3">
      <c r="A950" s="115" t="s">
        <v>172</v>
      </c>
      <c r="B950" s="115" t="s">
        <v>84</v>
      </c>
      <c r="C950" s="115" t="s">
        <v>103</v>
      </c>
      <c r="D950" s="115" t="s">
        <v>86</v>
      </c>
      <c r="E950" s="115" t="s">
        <v>87</v>
      </c>
      <c r="F950" s="115" t="s">
        <v>86</v>
      </c>
      <c r="G950" s="115">
        <v>1966</v>
      </c>
      <c r="H950" s="115" t="s">
        <v>125</v>
      </c>
      <c r="I950" s="115">
        <v>2.6355685659999999</v>
      </c>
      <c r="J950" s="115" t="s">
        <v>18</v>
      </c>
      <c r="K950" s="115" t="str">
        <f>INDEX(DatosProcesados!$A$1:$BF$101,MATCH(DataBase!A950,DatosProcesados!$A$1:$A$101,0),MATCH(DataBase!J950,DatosProcesados!$A$1:$BF$1,0))</f>
        <v>Si</v>
      </c>
      <c r="L950" s="115" t="str">
        <f>INDEX(Modelo!$A$9:$D$89,MATCH(DataBase!$J950,Modelo!$A$9:$A$89,0),MATCH(DataBase!L$1,Modelo!$A$9:$D$9,0))</f>
        <v>Impacto ambiental</v>
      </c>
      <c r="M950" s="115" t="str">
        <f>INDEX(Modelo!$A$9:$D$89,MATCH(DataBase!$J950,Modelo!$A$9:$A$89,0),MATCH(DataBase!M$1,Modelo!$A$9:$D$9,0))</f>
        <v>Pilar 2</v>
      </c>
      <c r="N950" s="115" t="str">
        <f>INDEX(Modelo!$A$9:$D$89,MATCH(DataBase!$J950,Modelo!$A$9:$A$89,0),MATCH(DataBase!N$1,Modelo!$A$9:$D$9,0))</f>
        <v>boolean</v>
      </c>
      <c r="O950" s="115" t="b">
        <f t="array" ref="O950">IF(N950="negativo",INDEX($AD$3:$AG$51,MATCH(1,($B950=$AD$3:$AD$51)*($J950=$AE$3:$AE$51),0),3),IF(N950="positivo",INDEX($AD$55:$AG$109,MATCH(1,($B950=$AD$55:$AD$109)*($J950=$AE$55:$AE$109),0),3)))</f>
        <v>0</v>
      </c>
      <c r="P950" s="115" t="b">
        <f t="array" ref="P950">IF(N950="negativo",INDEX($AD$3:$AG$51,MATCH(1,($B950=$AD$3:$AD$51)*($J950=$AE$3:$AE$51),0),4),IF(N950="positivo",INDEX($AD$55:$AG$109,MATCH(1,($B950=$AD$55:$AD$109)*($J950=$AE$55:$AE$109),0),4)))</f>
        <v>0</v>
      </c>
      <c r="Q950" s="115" t="str">
        <f>VLOOKUP(M950,Modelo!$A$2:$C$7,2,0)</f>
        <v>Acción Climática y Energía</v>
      </c>
      <c r="R950" s="118">
        <f t="array" ref="R950">INDEX(Modelo!$F$1:$H$37,MATCH(1,(DataBase!Q950=Modelo!$G$1:$G$37)*(DataBase!B950=Modelo!$F$1:$F$37),0),3)</f>
        <v>0.11764705882352941</v>
      </c>
      <c r="S950" s="115">
        <f t="shared" si="30"/>
        <v>100</v>
      </c>
      <c r="T950" s="115">
        <f t="shared" si="31"/>
        <v>11.76470588235294</v>
      </c>
    </row>
    <row r="951" spans="1:20" x14ac:dyDescent="0.3">
      <c r="A951" s="115" t="s">
        <v>158</v>
      </c>
      <c r="B951" s="115" t="s">
        <v>84</v>
      </c>
      <c r="C951" s="115" t="s">
        <v>97</v>
      </c>
      <c r="D951" s="115" t="s">
        <v>86</v>
      </c>
      <c r="E951" s="115" t="s">
        <v>87</v>
      </c>
      <c r="F951" s="115" t="s">
        <v>87</v>
      </c>
      <c r="G951" s="115">
        <v>1896</v>
      </c>
      <c r="H951" s="115" t="s">
        <v>125</v>
      </c>
      <c r="I951" s="115">
        <v>3.7166394839999999</v>
      </c>
      <c r="J951" s="115" t="s">
        <v>18</v>
      </c>
      <c r="K951" s="115" t="str">
        <f>INDEX(DatosProcesados!$A$1:$BF$101,MATCH(DataBase!A951,DatosProcesados!$A$1:$A$101,0),MATCH(DataBase!J951,DatosProcesados!$A$1:$BF$1,0))</f>
        <v>Si</v>
      </c>
      <c r="L951" s="115" t="str">
        <f>INDEX(Modelo!$A$9:$D$89,MATCH(DataBase!$J951,Modelo!$A$9:$A$89,0),MATCH(DataBase!L$1,Modelo!$A$9:$D$9,0))</f>
        <v>Impacto ambiental</v>
      </c>
      <c r="M951" s="115" t="str">
        <f>INDEX(Modelo!$A$9:$D$89,MATCH(DataBase!$J951,Modelo!$A$9:$A$89,0),MATCH(DataBase!M$1,Modelo!$A$9:$D$9,0))</f>
        <v>Pilar 2</v>
      </c>
      <c r="N951" s="115" t="str">
        <f>INDEX(Modelo!$A$9:$D$89,MATCH(DataBase!$J951,Modelo!$A$9:$A$89,0),MATCH(DataBase!N$1,Modelo!$A$9:$D$9,0))</f>
        <v>boolean</v>
      </c>
      <c r="O951" s="115" t="b">
        <f t="array" ref="O951">IF(N951="negativo",INDEX($AD$3:$AG$51,MATCH(1,($B951=$AD$3:$AD$51)*($J951=$AE$3:$AE$51),0),3),IF(N951="positivo",INDEX($AD$55:$AG$109,MATCH(1,($B951=$AD$55:$AD$109)*($J951=$AE$55:$AE$109),0),3)))</f>
        <v>0</v>
      </c>
      <c r="P951" s="115" t="b">
        <f t="array" ref="P951">IF(N951="negativo",INDEX($AD$3:$AG$51,MATCH(1,($B951=$AD$3:$AD$51)*($J951=$AE$3:$AE$51),0),4),IF(N951="positivo",INDEX($AD$55:$AG$109,MATCH(1,($B951=$AD$55:$AD$109)*($J951=$AE$55:$AE$109),0),4)))</f>
        <v>0</v>
      </c>
      <c r="Q951" s="115" t="str">
        <f>VLOOKUP(M951,Modelo!$A$2:$C$7,2,0)</f>
        <v>Acción Climática y Energía</v>
      </c>
      <c r="R951" s="118">
        <f t="array" ref="R951">INDEX(Modelo!$F$1:$H$37,MATCH(1,(DataBase!Q951=Modelo!$G$1:$G$37)*(DataBase!B951=Modelo!$F$1:$F$37),0),3)</f>
        <v>0.11764705882352941</v>
      </c>
      <c r="S951" s="115">
        <f t="shared" si="30"/>
        <v>100</v>
      </c>
      <c r="T951" s="115">
        <f t="shared" si="31"/>
        <v>11.76470588235294</v>
      </c>
    </row>
    <row r="952" spans="1:20" x14ac:dyDescent="0.3">
      <c r="A952" s="115" t="s">
        <v>310</v>
      </c>
      <c r="B952" s="115" t="s">
        <v>216</v>
      </c>
      <c r="C952" s="115" t="s">
        <v>85</v>
      </c>
      <c r="D952" s="115" t="s">
        <v>86</v>
      </c>
      <c r="E952" s="115" t="s">
        <v>87</v>
      </c>
      <c r="F952" s="115" t="s">
        <v>87</v>
      </c>
      <c r="G952" s="115">
        <v>1908</v>
      </c>
      <c r="H952" s="115" t="s">
        <v>244</v>
      </c>
      <c r="I952" s="115">
        <v>1.2123628230000001</v>
      </c>
      <c r="J952" s="115" t="s">
        <v>18</v>
      </c>
      <c r="K952" s="115" t="str">
        <f>INDEX(DatosProcesados!$A$1:$BF$101,MATCH(DataBase!A952,DatosProcesados!$A$1:$A$101,0),MATCH(DataBase!J952,DatosProcesados!$A$1:$BF$1,0))</f>
        <v>Si</v>
      </c>
      <c r="L952" s="115" t="str">
        <f>INDEX(Modelo!$A$9:$D$89,MATCH(DataBase!$J952,Modelo!$A$9:$A$89,0),MATCH(DataBase!L$1,Modelo!$A$9:$D$9,0))</f>
        <v>Impacto ambiental</v>
      </c>
      <c r="M952" s="115" t="str">
        <f>INDEX(Modelo!$A$9:$D$89,MATCH(DataBase!$J952,Modelo!$A$9:$A$89,0),MATCH(DataBase!M$1,Modelo!$A$9:$D$9,0))</f>
        <v>Pilar 2</v>
      </c>
      <c r="N952" s="115" t="str">
        <f>INDEX(Modelo!$A$9:$D$89,MATCH(DataBase!$J952,Modelo!$A$9:$A$89,0),MATCH(DataBase!N$1,Modelo!$A$9:$D$9,0))</f>
        <v>boolean</v>
      </c>
      <c r="O952" s="115" t="b">
        <f t="array" ref="O952">IF(N952="negativo",INDEX($AD$3:$AG$51,MATCH(1,($B952=$AD$3:$AD$51)*($J952=$AE$3:$AE$51),0),3),IF(N952="positivo",INDEX($AD$55:$AG$109,MATCH(1,($B952=$AD$55:$AD$109)*($J952=$AE$55:$AE$109),0),3)))</f>
        <v>0</v>
      </c>
      <c r="P952" s="115" t="b">
        <f t="array" ref="P952">IF(N952="negativo",INDEX($AD$3:$AG$51,MATCH(1,($B952=$AD$3:$AD$51)*($J952=$AE$3:$AE$51),0),4),IF(N952="positivo",INDEX($AD$55:$AG$109,MATCH(1,($B952=$AD$55:$AD$109)*($J952=$AE$55:$AE$109),0),4)))</f>
        <v>0</v>
      </c>
      <c r="Q952" s="115" t="str">
        <f>VLOOKUP(M952,Modelo!$A$2:$C$7,2,0)</f>
        <v>Acción Climática y Energía</v>
      </c>
      <c r="R952" s="118">
        <f t="array" ref="R952">INDEX(Modelo!$F$1:$H$37,MATCH(1,(DataBase!Q952=Modelo!$G$1:$G$37)*(DataBase!B952=Modelo!$F$1:$F$37),0),3)</f>
        <v>0.21052631578947367</v>
      </c>
      <c r="S952" s="115">
        <f t="shared" si="30"/>
        <v>100</v>
      </c>
      <c r="T952" s="115">
        <f t="shared" si="31"/>
        <v>21.052631578947366</v>
      </c>
    </row>
    <row r="953" spans="1:20" x14ac:dyDescent="0.3">
      <c r="A953" s="115" t="s">
        <v>441</v>
      </c>
      <c r="B953" s="115" t="s">
        <v>407</v>
      </c>
      <c r="C953" s="115" t="s">
        <v>103</v>
      </c>
      <c r="D953" s="115" t="s">
        <v>86</v>
      </c>
      <c r="E953" s="115" t="s">
        <v>87</v>
      </c>
      <c r="F953" s="115" t="s">
        <v>87</v>
      </c>
      <c r="G953" s="115">
        <v>2002</v>
      </c>
      <c r="H953" s="115" t="s">
        <v>177</v>
      </c>
      <c r="I953" s="115">
        <v>2.4203671080000002</v>
      </c>
      <c r="J953" s="115" t="s">
        <v>18</v>
      </c>
      <c r="K953" s="115" t="str">
        <f>INDEX(DatosProcesados!$A$1:$BF$101,MATCH(DataBase!A953,DatosProcesados!$A$1:$A$101,0),MATCH(DataBase!J953,DatosProcesados!$A$1:$BF$1,0))</f>
        <v>Si</v>
      </c>
      <c r="L953" s="115" t="str">
        <f>INDEX(Modelo!$A$9:$D$89,MATCH(DataBase!$J953,Modelo!$A$9:$A$89,0),MATCH(DataBase!L$1,Modelo!$A$9:$D$9,0))</f>
        <v>Impacto ambiental</v>
      </c>
      <c r="M953" s="115" t="str">
        <f>INDEX(Modelo!$A$9:$D$89,MATCH(DataBase!$J953,Modelo!$A$9:$A$89,0),MATCH(DataBase!M$1,Modelo!$A$9:$D$9,0))</f>
        <v>Pilar 2</v>
      </c>
      <c r="N953" s="115" t="str">
        <f>INDEX(Modelo!$A$9:$D$89,MATCH(DataBase!$J953,Modelo!$A$9:$A$89,0),MATCH(DataBase!N$1,Modelo!$A$9:$D$9,0))</f>
        <v>boolean</v>
      </c>
      <c r="O953" s="115" t="b">
        <f t="array" ref="O953">IF(N953="negativo",INDEX($AD$3:$AG$51,MATCH(1,($B953=$AD$3:$AD$51)*($J953=$AE$3:$AE$51),0),3),IF(N953="positivo",INDEX($AD$55:$AG$109,MATCH(1,($B953=$AD$55:$AD$109)*($J953=$AE$55:$AE$109),0),3)))</f>
        <v>0</v>
      </c>
      <c r="P953" s="115" t="b">
        <f t="array" ref="P953">IF(N953="negativo",INDEX($AD$3:$AG$51,MATCH(1,($B953=$AD$3:$AD$51)*($J953=$AE$3:$AE$51),0),4),IF(N953="positivo",INDEX($AD$55:$AG$109,MATCH(1,($B953=$AD$55:$AD$109)*($J953=$AE$55:$AE$109),0),4)))</f>
        <v>0</v>
      </c>
      <c r="Q953" s="115" t="str">
        <f>VLOOKUP(M953,Modelo!$A$2:$C$7,2,0)</f>
        <v>Acción Climática y Energía</v>
      </c>
      <c r="R953" s="118">
        <f t="array" ref="R953">INDEX(Modelo!$F$1:$H$37,MATCH(1,(DataBase!Q953=Modelo!$G$1:$G$37)*(DataBase!B953=Modelo!$F$1:$F$37),0),3)</f>
        <v>0.19230769230769232</v>
      </c>
      <c r="S953" s="115">
        <f t="shared" si="30"/>
        <v>100</v>
      </c>
      <c r="T953" s="115">
        <f t="shared" si="31"/>
        <v>19.230769230769234</v>
      </c>
    </row>
    <row r="954" spans="1:20" x14ac:dyDescent="0.3">
      <c r="A954" s="115" t="s">
        <v>454</v>
      </c>
      <c r="B954" s="115" t="s">
        <v>407</v>
      </c>
      <c r="C954" s="115" t="s">
        <v>103</v>
      </c>
      <c r="D954" s="115" t="s">
        <v>86</v>
      </c>
      <c r="E954" s="115" t="s">
        <v>87</v>
      </c>
      <c r="F954" s="115" t="s">
        <v>87</v>
      </c>
      <c r="G954" s="115">
        <v>2003</v>
      </c>
      <c r="H954" s="115" t="s">
        <v>422</v>
      </c>
      <c r="I954" s="115">
        <v>1.3219259999999999</v>
      </c>
      <c r="J954" s="115" t="s">
        <v>18</v>
      </c>
      <c r="K954" s="115" t="str">
        <f>INDEX(DatosProcesados!$A$1:$BF$101,MATCH(DataBase!A954,DatosProcesados!$A$1:$A$101,0),MATCH(DataBase!J954,DatosProcesados!$A$1:$BF$1,0))</f>
        <v>Si</v>
      </c>
      <c r="L954" s="115" t="str">
        <f>INDEX(Modelo!$A$9:$D$89,MATCH(DataBase!$J954,Modelo!$A$9:$A$89,0),MATCH(DataBase!L$1,Modelo!$A$9:$D$9,0))</f>
        <v>Impacto ambiental</v>
      </c>
      <c r="M954" s="115" t="str">
        <f>INDEX(Modelo!$A$9:$D$89,MATCH(DataBase!$J954,Modelo!$A$9:$A$89,0),MATCH(DataBase!M$1,Modelo!$A$9:$D$9,0))</f>
        <v>Pilar 2</v>
      </c>
      <c r="N954" s="115" t="str">
        <f>INDEX(Modelo!$A$9:$D$89,MATCH(DataBase!$J954,Modelo!$A$9:$A$89,0),MATCH(DataBase!N$1,Modelo!$A$9:$D$9,0))</f>
        <v>boolean</v>
      </c>
      <c r="O954" s="115" t="b">
        <f t="array" ref="O954">IF(N954="negativo",INDEX($AD$3:$AG$51,MATCH(1,($B954=$AD$3:$AD$51)*($J954=$AE$3:$AE$51),0),3),IF(N954="positivo",INDEX($AD$55:$AG$109,MATCH(1,($B954=$AD$55:$AD$109)*($J954=$AE$55:$AE$109),0),3)))</f>
        <v>0</v>
      </c>
      <c r="P954" s="115" t="b">
        <f t="array" ref="P954">IF(N954="negativo",INDEX($AD$3:$AG$51,MATCH(1,($B954=$AD$3:$AD$51)*($J954=$AE$3:$AE$51),0),4),IF(N954="positivo",INDEX($AD$55:$AG$109,MATCH(1,($B954=$AD$55:$AD$109)*($J954=$AE$55:$AE$109),0),4)))</f>
        <v>0</v>
      </c>
      <c r="Q954" s="115" t="str">
        <f>VLOOKUP(M954,Modelo!$A$2:$C$7,2,0)</f>
        <v>Acción Climática y Energía</v>
      </c>
      <c r="R954" s="118">
        <f t="array" ref="R954">INDEX(Modelo!$F$1:$H$37,MATCH(1,(DataBase!Q954=Modelo!$G$1:$G$37)*(DataBase!B954=Modelo!$F$1:$F$37),0),3)</f>
        <v>0.19230769230769232</v>
      </c>
      <c r="S954" s="115">
        <f t="shared" si="30"/>
        <v>100</v>
      </c>
      <c r="T954" s="115">
        <f t="shared" si="31"/>
        <v>19.230769230769234</v>
      </c>
    </row>
    <row r="955" spans="1:20" x14ac:dyDescent="0.3">
      <c r="A955" s="115" t="s">
        <v>477</v>
      </c>
      <c r="B955" s="115" t="s">
        <v>467</v>
      </c>
      <c r="C955" s="115" t="s">
        <v>103</v>
      </c>
      <c r="D955" s="115" t="s">
        <v>86</v>
      </c>
      <c r="E955" s="115" t="s">
        <v>86</v>
      </c>
      <c r="F955" s="115" t="s">
        <v>86</v>
      </c>
      <c r="G955" s="115">
        <v>1985</v>
      </c>
      <c r="H955" s="115" t="s">
        <v>125</v>
      </c>
      <c r="I955" s="115">
        <v>0.441609957</v>
      </c>
      <c r="J955" s="115" t="s">
        <v>18</v>
      </c>
      <c r="K955" s="115" t="str">
        <f>INDEX(DatosProcesados!$A$1:$BF$101,MATCH(DataBase!A955,DatosProcesados!$A$1:$A$101,0),MATCH(DataBase!J955,DatosProcesados!$A$1:$BF$1,0))</f>
        <v>No</v>
      </c>
      <c r="L955" s="115" t="str">
        <f>INDEX(Modelo!$A$9:$D$89,MATCH(DataBase!$J955,Modelo!$A$9:$A$89,0),MATCH(DataBase!L$1,Modelo!$A$9:$D$9,0))</f>
        <v>Impacto ambiental</v>
      </c>
      <c r="M955" s="115" t="str">
        <f>INDEX(Modelo!$A$9:$D$89,MATCH(DataBase!$J955,Modelo!$A$9:$A$89,0),MATCH(DataBase!M$1,Modelo!$A$9:$D$9,0))</f>
        <v>Pilar 2</v>
      </c>
      <c r="N955" s="115" t="str">
        <f>INDEX(Modelo!$A$9:$D$89,MATCH(DataBase!$J955,Modelo!$A$9:$A$89,0),MATCH(DataBase!N$1,Modelo!$A$9:$D$9,0))</f>
        <v>boolean</v>
      </c>
      <c r="O955" s="115" t="b">
        <f t="array" ref="O955">IF(N955="negativo",INDEX($AD$3:$AG$51,MATCH(1,($B955=$AD$3:$AD$51)*($J955=$AE$3:$AE$51),0),3),IF(N955="positivo",INDEX($AD$55:$AG$109,MATCH(1,($B955=$AD$55:$AD$109)*($J955=$AE$55:$AE$109),0),3)))</f>
        <v>0</v>
      </c>
      <c r="P955" s="115" t="b">
        <f t="array" ref="P955">IF(N955="negativo",INDEX($AD$3:$AG$51,MATCH(1,($B955=$AD$3:$AD$51)*($J955=$AE$3:$AE$51),0),4),IF(N955="positivo",INDEX($AD$55:$AG$109,MATCH(1,($B955=$AD$55:$AD$109)*($J955=$AE$55:$AE$109),0),4)))</f>
        <v>0</v>
      </c>
      <c r="Q955" s="115" t="str">
        <f>VLOOKUP(M955,Modelo!$A$2:$C$7,2,0)</f>
        <v>Acción Climática y Energía</v>
      </c>
      <c r="R955" s="118">
        <f t="array" ref="R955">INDEX(Modelo!$F$1:$H$37,MATCH(1,(DataBase!Q955=Modelo!$G$1:$G$37)*(DataBase!B955=Modelo!$F$1:$F$37),0),3)</f>
        <v>0.19047619047619047</v>
      </c>
      <c r="S955" s="115">
        <f t="shared" si="30"/>
        <v>0</v>
      </c>
      <c r="T955" s="115">
        <f t="shared" si="31"/>
        <v>0</v>
      </c>
    </row>
    <row r="956" spans="1:20" x14ac:dyDescent="0.3">
      <c r="A956" s="115" t="s">
        <v>256</v>
      </c>
      <c r="B956" s="115" t="s">
        <v>216</v>
      </c>
      <c r="C956" s="115" t="s">
        <v>103</v>
      </c>
      <c r="D956" s="115" t="s">
        <v>87</v>
      </c>
      <c r="E956" s="115" t="s">
        <v>86</v>
      </c>
      <c r="F956" s="115" t="s">
        <v>86</v>
      </c>
      <c r="G956" s="115">
        <v>1964</v>
      </c>
      <c r="H956" s="115" t="s">
        <v>125</v>
      </c>
      <c r="I956" s="115">
        <v>2.4859553989999998</v>
      </c>
      <c r="J956" s="115" t="s">
        <v>18</v>
      </c>
      <c r="K956" s="115">
        <f>INDEX(DatosProcesados!$A$1:$BF$101,MATCH(DataBase!A956,DatosProcesados!$A$1:$A$101,0),MATCH(DataBase!J956,DatosProcesados!$A$1:$BF$1,0))</f>
        <v>0</v>
      </c>
      <c r="L956" s="115" t="str">
        <f>INDEX(Modelo!$A$9:$D$89,MATCH(DataBase!$J956,Modelo!$A$9:$A$89,0),MATCH(DataBase!L$1,Modelo!$A$9:$D$9,0))</f>
        <v>Impacto ambiental</v>
      </c>
      <c r="M956" s="115" t="str">
        <f>INDEX(Modelo!$A$9:$D$89,MATCH(DataBase!$J956,Modelo!$A$9:$A$89,0),MATCH(DataBase!M$1,Modelo!$A$9:$D$9,0))</f>
        <v>Pilar 2</v>
      </c>
      <c r="N956" s="115" t="str">
        <f>INDEX(Modelo!$A$9:$D$89,MATCH(DataBase!$J956,Modelo!$A$9:$A$89,0),MATCH(DataBase!N$1,Modelo!$A$9:$D$9,0))</f>
        <v>boolean</v>
      </c>
      <c r="O956" s="115" t="b">
        <f t="array" ref="O956">IF(N956="negativo",INDEX($AD$3:$AG$51,MATCH(1,($B956=$AD$3:$AD$51)*($J956=$AE$3:$AE$51),0),3),IF(N956="positivo",INDEX($AD$55:$AG$109,MATCH(1,($B956=$AD$55:$AD$109)*($J956=$AE$55:$AE$109),0),3)))</f>
        <v>0</v>
      </c>
      <c r="P956" s="115" t="b">
        <f t="array" ref="P956">IF(N956="negativo",INDEX($AD$3:$AG$51,MATCH(1,($B956=$AD$3:$AD$51)*($J956=$AE$3:$AE$51),0),4),IF(N956="positivo",INDEX($AD$55:$AG$109,MATCH(1,($B956=$AD$55:$AD$109)*($J956=$AE$55:$AE$109),0),4)))</f>
        <v>0</v>
      </c>
      <c r="Q956" s="115" t="str">
        <f>VLOOKUP(M956,Modelo!$A$2:$C$7,2,0)</f>
        <v>Acción Climática y Energía</v>
      </c>
      <c r="R956" s="118">
        <f t="array" ref="R956">INDEX(Modelo!$F$1:$H$37,MATCH(1,(DataBase!Q956=Modelo!$G$1:$G$37)*(DataBase!B956=Modelo!$F$1:$F$37),0),3)</f>
        <v>0.21052631578947367</v>
      </c>
      <c r="S956" s="115">
        <f t="shared" si="30"/>
        <v>0</v>
      </c>
      <c r="T956" s="115">
        <f t="shared" si="31"/>
        <v>0</v>
      </c>
    </row>
    <row r="957" spans="1:20" x14ac:dyDescent="0.3">
      <c r="A957" s="115" t="s">
        <v>305</v>
      </c>
      <c r="B957" s="115" t="s">
        <v>216</v>
      </c>
      <c r="C957" s="115" t="s">
        <v>103</v>
      </c>
      <c r="D957" s="115" t="s">
        <v>87</v>
      </c>
      <c r="E957" s="115" t="s">
        <v>86</v>
      </c>
      <c r="F957" s="115" t="s">
        <v>86</v>
      </c>
      <c r="G957" s="115">
        <v>1940</v>
      </c>
      <c r="H957" s="115" t="s">
        <v>125</v>
      </c>
      <c r="I957" s="115">
        <v>1.340540112</v>
      </c>
      <c r="J957" s="115" t="s">
        <v>18</v>
      </c>
      <c r="K957" s="115" t="str">
        <f>INDEX(DatosProcesados!$A$1:$BF$101,MATCH(DataBase!A957,DatosProcesados!$A$1:$A$101,0),MATCH(DataBase!J957,DatosProcesados!$A$1:$BF$1,0))</f>
        <v>Si</v>
      </c>
      <c r="L957" s="115" t="str">
        <f>INDEX(Modelo!$A$9:$D$89,MATCH(DataBase!$J957,Modelo!$A$9:$A$89,0),MATCH(DataBase!L$1,Modelo!$A$9:$D$9,0))</f>
        <v>Impacto ambiental</v>
      </c>
      <c r="M957" s="115" t="str">
        <f>INDEX(Modelo!$A$9:$D$89,MATCH(DataBase!$J957,Modelo!$A$9:$A$89,0),MATCH(DataBase!M$1,Modelo!$A$9:$D$9,0))</f>
        <v>Pilar 2</v>
      </c>
      <c r="N957" s="115" t="str">
        <f>INDEX(Modelo!$A$9:$D$89,MATCH(DataBase!$J957,Modelo!$A$9:$A$89,0),MATCH(DataBase!N$1,Modelo!$A$9:$D$9,0))</f>
        <v>boolean</v>
      </c>
      <c r="O957" s="115" t="b">
        <f t="array" ref="O957">IF(N957="negativo",INDEX($AD$3:$AG$51,MATCH(1,($B957=$AD$3:$AD$51)*($J957=$AE$3:$AE$51),0),3),IF(N957="positivo",INDEX($AD$55:$AG$109,MATCH(1,($B957=$AD$55:$AD$109)*($J957=$AE$55:$AE$109),0),3)))</f>
        <v>0</v>
      </c>
      <c r="P957" s="115" t="b">
        <f t="array" ref="P957">IF(N957="negativo",INDEX($AD$3:$AG$51,MATCH(1,($B957=$AD$3:$AD$51)*($J957=$AE$3:$AE$51),0),4),IF(N957="positivo",INDEX($AD$55:$AG$109,MATCH(1,($B957=$AD$55:$AD$109)*($J957=$AE$55:$AE$109),0),4)))</f>
        <v>0</v>
      </c>
      <c r="Q957" s="115" t="str">
        <f>VLOOKUP(M957,Modelo!$A$2:$C$7,2,0)</f>
        <v>Acción Climática y Energía</v>
      </c>
      <c r="R957" s="118">
        <f t="array" ref="R957">INDEX(Modelo!$F$1:$H$37,MATCH(1,(DataBase!Q957=Modelo!$G$1:$G$37)*(DataBase!B957=Modelo!$F$1:$F$37),0),3)</f>
        <v>0.21052631578947367</v>
      </c>
      <c r="S957" s="115">
        <f t="shared" si="30"/>
        <v>100</v>
      </c>
      <c r="T957" s="115">
        <f t="shared" si="31"/>
        <v>21.052631578947366</v>
      </c>
    </row>
    <row r="958" spans="1:20" x14ac:dyDescent="0.3">
      <c r="A958" s="115" t="s">
        <v>432</v>
      </c>
      <c r="B958" s="115" t="s">
        <v>407</v>
      </c>
      <c r="C958" s="115" t="s">
        <v>103</v>
      </c>
      <c r="D958" s="115" t="s">
        <v>86</v>
      </c>
      <c r="E958" s="115" t="s">
        <v>86</v>
      </c>
      <c r="F958" s="115" t="s">
        <v>86</v>
      </c>
      <c r="G958" s="115">
        <v>1956</v>
      </c>
      <c r="H958" s="115" t="s">
        <v>125</v>
      </c>
      <c r="I958" s="115">
        <v>2.660692144</v>
      </c>
      <c r="J958" s="115" t="s">
        <v>18</v>
      </c>
      <c r="K958" s="115" t="str">
        <f>INDEX(DatosProcesados!$A$1:$BF$101,MATCH(DataBase!A958,DatosProcesados!$A$1:$A$101,0),MATCH(DataBase!J958,DatosProcesados!$A$1:$BF$1,0))</f>
        <v>Si</v>
      </c>
      <c r="L958" s="115" t="str">
        <f>INDEX(Modelo!$A$9:$D$89,MATCH(DataBase!$J958,Modelo!$A$9:$A$89,0),MATCH(DataBase!L$1,Modelo!$A$9:$D$9,0))</f>
        <v>Impacto ambiental</v>
      </c>
      <c r="M958" s="115" t="str">
        <f>INDEX(Modelo!$A$9:$D$89,MATCH(DataBase!$J958,Modelo!$A$9:$A$89,0),MATCH(DataBase!M$1,Modelo!$A$9:$D$9,0))</f>
        <v>Pilar 2</v>
      </c>
      <c r="N958" s="115" t="str">
        <f>INDEX(Modelo!$A$9:$D$89,MATCH(DataBase!$J958,Modelo!$A$9:$A$89,0),MATCH(DataBase!N$1,Modelo!$A$9:$D$9,0))</f>
        <v>boolean</v>
      </c>
      <c r="O958" s="115" t="b">
        <f t="array" ref="O958">IF(N958="negativo",INDEX($AD$3:$AG$51,MATCH(1,($B958=$AD$3:$AD$51)*($J958=$AE$3:$AE$51),0),3),IF(N958="positivo",INDEX($AD$55:$AG$109,MATCH(1,($B958=$AD$55:$AD$109)*($J958=$AE$55:$AE$109),0),3)))</f>
        <v>0</v>
      </c>
      <c r="P958" s="115" t="b">
        <f t="array" ref="P958">IF(N958="negativo",INDEX($AD$3:$AG$51,MATCH(1,($B958=$AD$3:$AD$51)*($J958=$AE$3:$AE$51),0),4),IF(N958="positivo",INDEX($AD$55:$AG$109,MATCH(1,($B958=$AD$55:$AD$109)*($J958=$AE$55:$AE$109),0),4)))</f>
        <v>0</v>
      </c>
      <c r="Q958" s="115" t="str">
        <f>VLOOKUP(M958,Modelo!$A$2:$C$7,2,0)</f>
        <v>Acción Climática y Energía</v>
      </c>
      <c r="R958" s="118">
        <f t="array" ref="R958">INDEX(Modelo!$F$1:$H$37,MATCH(1,(DataBase!Q958=Modelo!$G$1:$G$37)*(DataBase!B958=Modelo!$F$1:$F$37),0),3)</f>
        <v>0.19230769230769232</v>
      </c>
      <c r="S958" s="115">
        <f t="shared" si="30"/>
        <v>100</v>
      </c>
      <c r="T958" s="115">
        <f t="shared" si="31"/>
        <v>19.230769230769234</v>
      </c>
    </row>
    <row r="959" spans="1:20" x14ac:dyDescent="0.3">
      <c r="A959" s="115" t="s">
        <v>476</v>
      </c>
      <c r="B959" s="115" t="s">
        <v>467</v>
      </c>
      <c r="C959" s="115" t="s">
        <v>103</v>
      </c>
      <c r="D959" s="115" t="s">
        <v>87</v>
      </c>
      <c r="E959" s="115" t="s">
        <v>86</v>
      </c>
      <c r="F959" s="115" t="s">
        <v>86</v>
      </c>
      <c r="G959" s="115">
        <v>1962</v>
      </c>
      <c r="H959" s="115" t="s">
        <v>125</v>
      </c>
      <c r="I959" s="115">
        <v>0.89448844999999999</v>
      </c>
      <c r="J959" s="115" t="s">
        <v>18</v>
      </c>
      <c r="K959" s="115">
        <f>INDEX(DatosProcesados!$A$1:$BF$101,MATCH(DataBase!A959,DatosProcesados!$A$1:$A$101,0),MATCH(DataBase!J959,DatosProcesados!$A$1:$BF$1,0))</f>
        <v>0</v>
      </c>
      <c r="L959" s="115" t="str">
        <f>INDEX(Modelo!$A$9:$D$89,MATCH(DataBase!$J959,Modelo!$A$9:$A$89,0),MATCH(DataBase!L$1,Modelo!$A$9:$D$9,0))</f>
        <v>Impacto ambiental</v>
      </c>
      <c r="M959" s="115" t="str">
        <f>INDEX(Modelo!$A$9:$D$89,MATCH(DataBase!$J959,Modelo!$A$9:$A$89,0),MATCH(DataBase!M$1,Modelo!$A$9:$D$9,0))</f>
        <v>Pilar 2</v>
      </c>
      <c r="N959" s="115" t="str">
        <f>INDEX(Modelo!$A$9:$D$89,MATCH(DataBase!$J959,Modelo!$A$9:$A$89,0),MATCH(DataBase!N$1,Modelo!$A$9:$D$9,0))</f>
        <v>boolean</v>
      </c>
      <c r="O959" s="115" t="b">
        <f t="array" ref="O959">IF(N959="negativo",INDEX($AD$3:$AG$51,MATCH(1,($B959=$AD$3:$AD$51)*($J959=$AE$3:$AE$51),0),3),IF(N959="positivo",INDEX($AD$55:$AG$109,MATCH(1,($B959=$AD$55:$AD$109)*($J959=$AE$55:$AE$109),0),3)))</f>
        <v>0</v>
      </c>
      <c r="P959" s="115" t="b">
        <f t="array" ref="P959">IF(N959="negativo",INDEX($AD$3:$AG$51,MATCH(1,($B959=$AD$3:$AD$51)*($J959=$AE$3:$AE$51),0),4),IF(N959="positivo",INDEX($AD$55:$AG$109,MATCH(1,($B959=$AD$55:$AD$109)*($J959=$AE$55:$AE$109),0),4)))</f>
        <v>0</v>
      </c>
      <c r="Q959" s="115" t="str">
        <f>VLOOKUP(M959,Modelo!$A$2:$C$7,2,0)</f>
        <v>Acción Climática y Energía</v>
      </c>
      <c r="R959" s="118">
        <f t="array" ref="R959">INDEX(Modelo!$F$1:$H$37,MATCH(1,(DataBase!Q959=Modelo!$G$1:$G$37)*(DataBase!B959=Modelo!$F$1:$F$37),0),3)</f>
        <v>0.19047619047619047</v>
      </c>
      <c r="S959" s="115">
        <f t="shared" si="30"/>
        <v>0</v>
      </c>
      <c r="T959" s="115">
        <f t="shared" si="31"/>
        <v>0</v>
      </c>
    </row>
    <row r="960" spans="1:20" x14ac:dyDescent="0.3">
      <c r="A960" s="115" t="s">
        <v>154</v>
      </c>
      <c r="B960" s="115" t="s">
        <v>84</v>
      </c>
      <c r="C960" s="115" t="s">
        <v>97</v>
      </c>
      <c r="D960" s="115" t="s">
        <v>86</v>
      </c>
      <c r="E960" s="115" t="s">
        <v>87</v>
      </c>
      <c r="F960" s="115" t="s">
        <v>87</v>
      </c>
      <c r="G960" s="115">
        <v>1967</v>
      </c>
      <c r="H960" s="115" t="s">
        <v>125</v>
      </c>
      <c r="I960" s="115">
        <v>4.1309855679999998</v>
      </c>
      <c r="J960" s="115" t="s">
        <v>18</v>
      </c>
      <c r="K960" s="115" t="str">
        <f>INDEX(DatosProcesados!$A$1:$BF$101,MATCH(DataBase!A960,DatosProcesados!$A$1:$A$101,0),MATCH(DataBase!J960,DatosProcesados!$A$1:$BF$1,0))</f>
        <v>Si</v>
      </c>
      <c r="L960" s="115" t="str">
        <f>INDEX(Modelo!$A$9:$D$89,MATCH(DataBase!$J960,Modelo!$A$9:$A$89,0),MATCH(DataBase!L$1,Modelo!$A$9:$D$9,0))</f>
        <v>Impacto ambiental</v>
      </c>
      <c r="M960" s="115" t="str">
        <f>INDEX(Modelo!$A$9:$D$89,MATCH(DataBase!$J960,Modelo!$A$9:$A$89,0),MATCH(DataBase!M$1,Modelo!$A$9:$D$9,0))</f>
        <v>Pilar 2</v>
      </c>
      <c r="N960" s="115" t="str">
        <f>INDEX(Modelo!$A$9:$D$89,MATCH(DataBase!$J960,Modelo!$A$9:$A$89,0),MATCH(DataBase!N$1,Modelo!$A$9:$D$9,0))</f>
        <v>boolean</v>
      </c>
      <c r="O960" s="115" t="b">
        <f t="array" ref="O960">IF(N960="negativo",INDEX($AD$3:$AG$51,MATCH(1,($B960=$AD$3:$AD$51)*($J960=$AE$3:$AE$51),0),3),IF(N960="positivo",INDEX($AD$55:$AG$109,MATCH(1,($B960=$AD$55:$AD$109)*($J960=$AE$55:$AE$109),0),3)))</f>
        <v>0</v>
      </c>
      <c r="P960" s="115" t="b">
        <f t="array" ref="P960">IF(N960="negativo",INDEX($AD$3:$AG$51,MATCH(1,($B960=$AD$3:$AD$51)*($J960=$AE$3:$AE$51),0),4),IF(N960="positivo",INDEX($AD$55:$AG$109,MATCH(1,($B960=$AD$55:$AD$109)*($J960=$AE$55:$AE$109),0),4)))</f>
        <v>0</v>
      </c>
      <c r="Q960" s="115" t="str">
        <f>VLOOKUP(M960,Modelo!$A$2:$C$7,2,0)</f>
        <v>Acción Climática y Energía</v>
      </c>
      <c r="R960" s="118">
        <f t="array" ref="R960">INDEX(Modelo!$F$1:$H$37,MATCH(1,(DataBase!Q960=Modelo!$G$1:$G$37)*(DataBase!B960=Modelo!$F$1:$F$37),0),3)</f>
        <v>0.11764705882352941</v>
      </c>
      <c r="S960" s="115">
        <f t="shared" si="30"/>
        <v>100</v>
      </c>
      <c r="T960" s="115">
        <f t="shared" si="31"/>
        <v>11.76470588235294</v>
      </c>
    </row>
    <row r="961" spans="1:20" x14ac:dyDescent="0.3">
      <c r="A961" s="115" t="s">
        <v>139</v>
      </c>
      <c r="B961" s="115" t="s">
        <v>84</v>
      </c>
      <c r="C961" s="115" t="s">
        <v>97</v>
      </c>
      <c r="D961" s="115" t="s">
        <v>86</v>
      </c>
      <c r="E961" s="115" t="s">
        <v>86</v>
      </c>
      <c r="F961" s="115" t="s">
        <v>86</v>
      </c>
      <c r="G961" s="115">
        <v>1995</v>
      </c>
      <c r="H961" s="115" t="s">
        <v>125</v>
      </c>
      <c r="I961" s="115">
        <v>6.1355991599999999</v>
      </c>
      <c r="J961" s="115" t="s">
        <v>18</v>
      </c>
      <c r="K961" s="115" t="str">
        <f>INDEX(DatosProcesados!$A$1:$BF$101,MATCH(DataBase!A961,DatosProcesados!$A$1:$A$101,0),MATCH(DataBase!J961,DatosProcesados!$A$1:$BF$1,0))</f>
        <v>Si</v>
      </c>
      <c r="L961" s="115" t="str">
        <f>INDEX(Modelo!$A$9:$D$89,MATCH(DataBase!$J961,Modelo!$A$9:$A$89,0),MATCH(DataBase!L$1,Modelo!$A$9:$D$9,0))</f>
        <v>Impacto ambiental</v>
      </c>
      <c r="M961" s="115" t="str">
        <f>INDEX(Modelo!$A$9:$D$89,MATCH(DataBase!$J961,Modelo!$A$9:$A$89,0),MATCH(DataBase!M$1,Modelo!$A$9:$D$9,0))</f>
        <v>Pilar 2</v>
      </c>
      <c r="N961" s="115" t="str">
        <f>INDEX(Modelo!$A$9:$D$89,MATCH(DataBase!$J961,Modelo!$A$9:$A$89,0),MATCH(DataBase!N$1,Modelo!$A$9:$D$9,0))</f>
        <v>boolean</v>
      </c>
      <c r="O961" s="115" t="b">
        <f t="array" ref="O961">IF(N961="negativo",INDEX($AD$3:$AG$51,MATCH(1,($B961=$AD$3:$AD$51)*($J961=$AE$3:$AE$51),0),3),IF(N961="positivo",INDEX($AD$55:$AG$109,MATCH(1,($B961=$AD$55:$AD$109)*($J961=$AE$55:$AE$109),0),3)))</f>
        <v>0</v>
      </c>
      <c r="P961" s="115" t="b">
        <f t="array" ref="P961">IF(N961="negativo",INDEX($AD$3:$AG$51,MATCH(1,($B961=$AD$3:$AD$51)*($J961=$AE$3:$AE$51),0),4),IF(N961="positivo",INDEX($AD$55:$AG$109,MATCH(1,($B961=$AD$55:$AD$109)*($J961=$AE$55:$AE$109),0),4)))</f>
        <v>0</v>
      </c>
      <c r="Q961" s="115" t="str">
        <f>VLOOKUP(M961,Modelo!$A$2:$C$7,2,0)</f>
        <v>Acción Climática y Energía</v>
      </c>
      <c r="R961" s="118">
        <f t="array" ref="R961">INDEX(Modelo!$F$1:$H$37,MATCH(1,(DataBase!Q961=Modelo!$G$1:$G$37)*(DataBase!B961=Modelo!$F$1:$F$37),0),3)</f>
        <v>0.11764705882352941</v>
      </c>
      <c r="S961" s="115">
        <f t="shared" si="30"/>
        <v>100</v>
      </c>
      <c r="T961" s="115">
        <f t="shared" si="31"/>
        <v>11.76470588235294</v>
      </c>
    </row>
    <row r="962" spans="1:20" x14ac:dyDescent="0.3">
      <c r="A962" s="115" t="s">
        <v>399</v>
      </c>
      <c r="B962" s="115" t="s">
        <v>379</v>
      </c>
      <c r="C962" s="115" t="s">
        <v>103</v>
      </c>
      <c r="D962" s="115" t="s">
        <v>86</v>
      </c>
      <c r="E962" s="115" t="s">
        <v>86</v>
      </c>
      <c r="F962" s="115" t="s">
        <v>87</v>
      </c>
      <c r="G962" s="115">
        <v>1989</v>
      </c>
      <c r="H962" s="115" t="s">
        <v>125</v>
      </c>
      <c r="I962" s="115">
        <v>0.75167738299999998</v>
      </c>
      <c r="J962" s="115" t="s">
        <v>18</v>
      </c>
      <c r="K962" s="115">
        <f>INDEX(DatosProcesados!$A$1:$BF$101,MATCH(DataBase!A962,DatosProcesados!$A$1:$A$101,0),MATCH(DataBase!J962,DatosProcesados!$A$1:$BF$1,0))</f>
        <v>0</v>
      </c>
      <c r="L962" s="115" t="str">
        <f>INDEX(Modelo!$A$9:$D$89,MATCH(DataBase!$J962,Modelo!$A$9:$A$89,0),MATCH(DataBase!L$1,Modelo!$A$9:$D$9,0))</f>
        <v>Impacto ambiental</v>
      </c>
      <c r="M962" s="115" t="str">
        <f>INDEX(Modelo!$A$9:$D$89,MATCH(DataBase!$J962,Modelo!$A$9:$A$89,0),MATCH(DataBase!M$1,Modelo!$A$9:$D$9,0))</f>
        <v>Pilar 2</v>
      </c>
      <c r="N962" s="115" t="str">
        <f>INDEX(Modelo!$A$9:$D$89,MATCH(DataBase!$J962,Modelo!$A$9:$A$89,0),MATCH(DataBase!N$1,Modelo!$A$9:$D$9,0))</f>
        <v>boolean</v>
      </c>
      <c r="O962" s="115" t="b">
        <f t="array" ref="O962">IF(N962="negativo",INDEX($AD$3:$AG$51,MATCH(1,($B962=$AD$3:$AD$51)*($J962=$AE$3:$AE$51),0),3),IF(N962="positivo",INDEX($AD$55:$AG$109,MATCH(1,($B962=$AD$55:$AD$109)*($J962=$AE$55:$AE$109),0),3)))</f>
        <v>0</v>
      </c>
      <c r="P962" s="115" t="b">
        <f t="array" ref="P962">IF(N962="negativo",INDEX($AD$3:$AG$51,MATCH(1,($B962=$AD$3:$AD$51)*($J962=$AE$3:$AE$51),0),4),IF(N962="positivo",INDEX($AD$55:$AG$109,MATCH(1,($B962=$AD$55:$AD$109)*($J962=$AE$55:$AE$109),0),4)))</f>
        <v>0</v>
      </c>
      <c r="Q962" s="115" t="str">
        <f>VLOOKUP(M962,Modelo!$A$2:$C$7,2,0)</f>
        <v>Acción Climática y Energía</v>
      </c>
      <c r="R962" s="118">
        <f t="array" ref="R962">INDEX(Modelo!$F$1:$H$37,MATCH(1,(DataBase!Q962=Modelo!$G$1:$G$37)*(DataBase!B962=Modelo!$F$1:$F$37),0),3)</f>
        <v>0.14285714285714285</v>
      </c>
      <c r="S962" s="115">
        <f t="shared" si="30"/>
        <v>0</v>
      </c>
      <c r="T962" s="115">
        <f t="shared" si="31"/>
        <v>0</v>
      </c>
    </row>
    <row r="963" spans="1:20" x14ac:dyDescent="0.3">
      <c r="A963" s="115" t="s">
        <v>233</v>
      </c>
      <c r="B963" s="115" t="s">
        <v>216</v>
      </c>
      <c r="C963" s="115" t="s">
        <v>103</v>
      </c>
      <c r="D963" s="115" t="s">
        <v>87</v>
      </c>
      <c r="E963" s="115" t="s">
        <v>86</v>
      </c>
      <c r="F963" s="115" t="s">
        <v>86</v>
      </c>
      <c r="G963" s="115">
        <v>1970</v>
      </c>
      <c r="H963" s="115" t="s">
        <v>125</v>
      </c>
      <c r="I963" s="115">
        <v>3.1891452720000002</v>
      </c>
      <c r="J963" s="115" t="s">
        <v>18</v>
      </c>
      <c r="K963" s="115">
        <f>INDEX(DatosProcesados!$A$1:$BF$101,MATCH(DataBase!A963,DatosProcesados!$A$1:$A$101,0),MATCH(DataBase!J963,DatosProcesados!$A$1:$BF$1,0))</f>
        <v>0</v>
      </c>
      <c r="L963" s="115" t="str">
        <f>INDEX(Modelo!$A$9:$D$89,MATCH(DataBase!$J963,Modelo!$A$9:$A$89,0),MATCH(DataBase!L$1,Modelo!$A$9:$D$9,0))</f>
        <v>Impacto ambiental</v>
      </c>
      <c r="M963" s="115" t="str">
        <f>INDEX(Modelo!$A$9:$D$89,MATCH(DataBase!$J963,Modelo!$A$9:$A$89,0),MATCH(DataBase!M$1,Modelo!$A$9:$D$9,0))</f>
        <v>Pilar 2</v>
      </c>
      <c r="N963" s="115" t="str">
        <f>INDEX(Modelo!$A$9:$D$89,MATCH(DataBase!$J963,Modelo!$A$9:$A$89,0),MATCH(DataBase!N$1,Modelo!$A$9:$D$9,0))</f>
        <v>boolean</v>
      </c>
      <c r="O963" s="115" t="b">
        <f t="array" ref="O963">IF(N963="negativo",INDEX($AD$3:$AG$51,MATCH(1,($B963=$AD$3:$AD$51)*($J963=$AE$3:$AE$51),0),3),IF(N963="positivo",INDEX($AD$55:$AG$109,MATCH(1,($B963=$AD$55:$AD$109)*($J963=$AE$55:$AE$109),0),3)))</f>
        <v>0</v>
      </c>
      <c r="P963" s="115" t="b">
        <f t="array" ref="P963">IF(N963="negativo",INDEX($AD$3:$AG$51,MATCH(1,($B963=$AD$3:$AD$51)*($J963=$AE$3:$AE$51),0),4),IF(N963="positivo",INDEX($AD$55:$AG$109,MATCH(1,($B963=$AD$55:$AD$109)*($J963=$AE$55:$AE$109),0),4)))</f>
        <v>0</v>
      </c>
      <c r="Q963" s="115" t="str">
        <f>VLOOKUP(M963,Modelo!$A$2:$C$7,2,0)</f>
        <v>Acción Climática y Energía</v>
      </c>
      <c r="R963" s="118">
        <f t="array" ref="R963">INDEX(Modelo!$F$1:$H$37,MATCH(1,(DataBase!Q963=Modelo!$G$1:$G$37)*(DataBase!B963=Modelo!$F$1:$F$37),0),3)</f>
        <v>0.21052631578947367</v>
      </c>
      <c r="S963" s="115">
        <f t="shared" ref="S963:S1026" si="32">IFERROR(IF(N963="boolean",IF(K963="Si",100,0),IF(N963="scale",IF(K963=2,100,IF(K963=1,50,0)),IF(N963="positivo",100*((K963-P963)/(O963-P963)),100*(1-((K963-P963)/(O963-P963)))))),0)</f>
        <v>0</v>
      </c>
      <c r="T963" s="115">
        <f t="shared" ref="T963:T1026" si="33">S963*R963</f>
        <v>0</v>
      </c>
    </row>
    <row r="964" spans="1:20" x14ac:dyDescent="0.3">
      <c r="A964" s="115" t="s">
        <v>176</v>
      </c>
      <c r="B964" s="115" t="s">
        <v>84</v>
      </c>
      <c r="C964" s="115" t="s">
        <v>103</v>
      </c>
      <c r="D964" s="115" t="s">
        <v>86</v>
      </c>
      <c r="E964" s="115" t="s">
        <v>87</v>
      </c>
      <c r="F964" s="115" t="s">
        <v>87</v>
      </c>
      <c r="G964" s="115">
        <v>1929</v>
      </c>
      <c r="H964" s="115" t="s">
        <v>177</v>
      </c>
      <c r="I964" s="115">
        <v>2.3283445380000001</v>
      </c>
      <c r="J964" s="115" t="s">
        <v>18</v>
      </c>
      <c r="K964" s="115" t="str">
        <f>INDEX(DatosProcesados!$A$1:$BF$101,MATCH(DataBase!A964,DatosProcesados!$A$1:$A$101,0),MATCH(DataBase!J964,DatosProcesados!$A$1:$BF$1,0))</f>
        <v>Si</v>
      </c>
      <c r="L964" s="115" t="str">
        <f>INDEX(Modelo!$A$9:$D$89,MATCH(DataBase!$J964,Modelo!$A$9:$A$89,0),MATCH(DataBase!L$1,Modelo!$A$9:$D$9,0))</f>
        <v>Impacto ambiental</v>
      </c>
      <c r="M964" s="115" t="str">
        <f>INDEX(Modelo!$A$9:$D$89,MATCH(DataBase!$J964,Modelo!$A$9:$A$89,0),MATCH(DataBase!M$1,Modelo!$A$9:$D$9,0))</f>
        <v>Pilar 2</v>
      </c>
      <c r="N964" s="115" t="str">
        <f>INDEX(Modelo!$A$9:$D$89,MATCH(DataBase!$J964,Modelo!$A$9:$A$89,0),MATCH(DataBase!N$1,Modelo!$A$9:$D$9,0))</f>
        <v>boolean</v>
      </c>
      <c r="O964" s="115" t="b">
        <f t="array" ref="O964">IF(N964="negativo",INDEX($AD$3:$AG$51,MATCH(1,($B964=$AD$3:$AD$51)*($J964=$AE$3:$AE$51),0),3),IF(N964="positivo",INDEX($AD$55:$AG$109,MATCH(1,($B964=$AD$55:$AD$109)*($J964=$AE$55:$AE$109),0),3)))</f>
        <v>0</v>
      </c>
      <c r="P964" s="115" t="b">
        <f t="array" ref="P964">IF(N964="negativo",INDEX($AD$3:$AG$51,MATCH(1,($B964=$AD$3:$AD$51)*($J964=$AE$3:$AE$51),0),4),IF(N964="positivo",INDEX($AD$55:$AG$109,MATCH(1,($B964=$AD$55:$AD$109)*($J964=$AE$55:$AE$109),0),4)))</f>
        <v>0</v>
      </c>
      <c r="Q964" s="115" t="str">
        <f>VLOOKUP(M964,Modelo!$A$2:$C$7,2,0)</f>
        <v>Acción Climática y Energía</v>
      </c>
      <c r="R964" s="118">
        <f t="array" ref="R964">INDEX(Modelo!$F$1:$H$37,MATCH(1,(DataBase!Q964=Modelo!$G$1:$G$37)*(DataBase!B964=Modelo!$F$1:$F$37),0),3)</f>
        <v>0.11764705882352941</v>
      </c>
      <c r="S964" s="115">
        <f t="shared" si="32"/>
        <v>100</v>
      </c>
      <c r="T964" s="115">
        <f t="shared" si="33"/>
        <v>11.76470588235294</v>
      </c>
    </row>
    <row r="965" spans="1:20" x14ac:dyDescent="0.3">
      <c r="A965" s="115" t="s">
        <v>391</v>
      </c>
      <c r="B965" s="115" t="s">
        <v>379</v>
      </c>
      <c r="C965" s="115" t="s">
        <v>103</v>
      </c>
      <c r="D965" s="115" t="s">
        <v>87</v>
      </c>
      <c r="E965" s="115" t="s">
        <v>86</v>
      </c>
      <c r="F965" s="115" t="s">
        <v>86</v>
      </c>
      <c r="G965" s="115">
        <v>1976</v>
      </c>
      <c r="H965" s="115" t="s">
        <v>125</v>
      </c>
      <c r="I965" s="115">
        <v>0.98534294499999997</v>
      </c>
      <c r="J965" s="115" t="s">
        <v>18</v>
      </c>
      <c r="K965" s="115" t="str">
        <f>INDEX(DatosProcesados!$A$1:$BF$101,MATCH(DataBase!A965,DatosProcesados!$A$1:$A$101,0),MATCH(DataBase!J965,DatosProcesados!$A$1:$BF$1,0))</f>
        <v>Si</v>
      </c>
      <c r="L965" s="115" t="str">
        <f>INDEX(Modelo!$A$9:$D$89,MATCH(DataBase!$J965,Modelo!$A$9:$A$89,0),MATCH(DataBase!L$1,Modelo!$A$9:$D$9,0))</f>
        <v>Impacto ambiental</v>
      </c>
      <c r="M965" s="115" t="str">
        <f>INDEX(Modelo!$A$9:$D$89,MATCH(DataBase!$J965,Modelo!$A$9:$A$89,0),MATCH(DataBase!M$1,Modelo!$A$9:$D$9,0))</f>
        <v>Pilar 2</v>
      </c>
      <c r="N965" s="115" t="str">
        <f>INDEX(Modelo!$A$9:$D$89,MATCH(DataBase!$J965,Modelo!$A$9:$A$89,0),MATCH(DataBase!N$1,Modelo!$A$9:$D$9,0))</f>
        <v>boolean</v>
      </c>
      <c r="O965" s="115" t="b">
        <f t="array" ref="O965">IF(N965="negativo",INDEX($AD$3:$AG$51,MATCH(1,($B965=$AD$3:$AD$51)*($J965=$AE$3:$AE$51),0),3),IF(N965="positivo",INDEX($AD$55:$AG$109,MATCH(1,($B965=$AD$55:$AD$109)*($J965=$AE$55:$AE$109),0),3)))</f>
        <v>0</v>
      </c>
      <c r="P965" s="115" t="b">
        <f t="array" ref="P965">IF(N965="negativo",INDEX($AD$3:$AG$51,MATCH(1,($B965=$AD$3:$AD$51)*($J965=$AE$3:$AE$51),0),4),IF(N965="positivo",INDEX($AD$55:$AG$109,MATCH(1,($B965=$AD$55:$AD$109)*($J965=$AE$55:$AE$109),0),4)))</f>
        <v>0</v>
      </c>
      <c r="Q965" s="115" t="str">
        <f>VLOOKUP(M965,Modelo!$A$2:$C$7,2,0)</f>
        <v>Acción Climática y Energía</v>
      </c>
      <c r="R965" s="118">
        <f t="array" ref="R965">INDEX(Modelo!$F$1:$H$37,MATCH(1,(DataBase!Q965=Modelo!$G$1:$G$37)*(DataBase!B965=Modelo!$F$1:$F$37),0),3)</f>
        <v>0.14285714285714285</v>
      </c>
      <c r="S965" s="115">
        <f t="shared" si="32"/>
        <v>100</v>
      </c>
      <c r="T965" s="115">
        <f t="shared" si="33"/>
        <v>14.285714285714285</v>
      </c>
    </row>
    <row r="966" spans="1:20" x14ac:dyDescent="0.3">
      <c r="A966" s="115" t="s">
        <v>376</v>
      </c>
      <c r="B966" s="115" t="s">
        <v>313</v>
      </c>
      <c r="C966" s="115" t="s">
        <v>103</v>
      </c>
      <c r="D966" s="115" t="s">
        <v>86</v>
      </c>
      <c r="E966" s="115" t="s">
        <v>87</v>
      </c>
      <c r="F966" s="115" t="s">
        <v>87</v>
      </c>
      <c r="G966" s="115">
        <v>1920</v>
      </c>
      <c r="H966" s="115" t="s">
        <v>294</v>
      </c>
      <c r="I966" s="115">
        <v>1.8691417530000001</v>
      </c>
      <c r="J966" s="115" t="s">
        <v>18</v>
      </c>
      <c r="K966" s="115" t="str">
        <f>INDEX(DatosProcesados!$A$1:$BF$101,MATCH(DataBase!A966,DatosProcesados!$A$1:$A$101,0),MATCH(DataBase!J966,DatosProcesados!$A$1:$BF$1,0))</f>
        <v>Si</v>
      </c>
      <c r="L966" s="115" t="str">
        <f>INDEX(Modelo!$A$9:$D$89,MATCH(DataBase!$J966,Modelo!$A$9:$A$89,0),MATCH(DataBase!L$1,Modelo!$A$9:$D$9,0))</f>
        <v>Impacto ambiental</v>
      </c>
      <c r="M966" s="115" t="str">
        <f>INDEX(Modelo!$A$9:$D$89,MATCH(DataBase!$J966,Modelo!$A$9:$A$89,0),MATCH(DataBase!M$1,Modelo!$A$9:$D$9,0))</f>
        <v>Pilar 2</v>
      </c>
      <c r="N966" s="115" t="str">
        <f>INDEX(Modelo!$A$9:$D$89,MATCH(DataBase!$J966,Modelo!$A$9:$A$89,0),MATCH(DataBase!N$1,Modelo!$A$9:$D$9,0))</f>
        <v>boolean</v>
      </c>
      <c r="O966" s="115" t="b">
        <f t="array" ref="O966">IF(N966="negativo",INDEX($AD$3:$AG$51,MATCH(1,($B966=$AD$3:$AD$51)*($J966=$AE$3:$AE$51),0),3),IF(N966="positivo",INDEX($AD$55:$AG$109,MATCH(1,($B966=$AD$55:$AD$109)*($J966=$AE$55:$AE$109),0),3)))</f>
        <v>0</v>
      </c>
      <c r="P966" s="115" t="b">
        <f t="array" ref="P966">IF(N966="negativo",INDEX($AD$3:$AG$51,MATCH(1,($B966=$AD$3:$AD$51)*($J966=$AE$3:$AE$51),0),4),IF(N966="positivo",INDEX($AD$55:$AG$109,MATCH(1,($B966=$AD$55:$AD$109)*($J966=$AE$55:$AE$109),0),4)))</f>
        <v>0</v>
      </c>
      <c r="Q966" s="115" t="str">
        <f>VLOOKUP(M966,Modelo!$A$2:$C$7,2,0)</f>
        <v>Acción Climática y Energía</v>
      </c>
      <c r="R966" s="118">
        <f t="array" ref="R966">INDEX(Modelo!$F$1:$H$37,MATCH(1,(DataBase!Q966=Modelo!$G$1:$G$37)*(DataBase!B966=Modelo!$F$1:$F$37),0),3)</f>
        <v>0.17647058823529413</v>
      </c>
      <c r="S966" s="115">
        <f t="shared" si="32"/>
        <v>100</v>
      </c>
      <c r="T966" s="115">
        <f t="shared" si="33"/>
        <v>17.647058823529413</v>
      </c>
    </row>
    <row r="967" spans="1:20" x14ac:dyDescent="0.3">
      <c r="A967" s="115" t="s">
        <v>193</v>
      </c>
      <c r="B967" s="115" t="s">
        <v>84</v>
      </c>
      <c r="C967" s="115" t="s">
        <v>103</v>
      </c>
      <c r="D967" s="115" t="s">
        <v>86</v>
      </c>
      <c r="E967" s="115" t="s">
        <v>87</v>
      </c>
      <c r="F967" s="115" t="s">
        <v>87</v>
      </c>
      <c r="G967" s="115">
        <v>2009</v>
      </c>
      <c r="H967" s="115" t="s">
        <v>194</v>
      </c>
      <c r="I967" s="115">
        <v>1.8581853669999999</v>
      </c>
      <c r="J967" s="115" t="s">
        <v>18</v>
      </c>
      <c r="K967" s="115" t="str">
        <f>INDEX(DatosProcesados!$A$1:$BF$101,MATCH(DataBase!A967,DatosProcesados!$A$1:$A$101,0),MATCH(DataBase!J967,DatosProcesados!$A$1:$BF$1,0))</f>
        <v>Si</v>
      </c>
      <c r="L967" s="115" t="str">
        <f>INDEX(Modelo!$A$9:$D$89,MATCH(DataBase!$J967,Modelo!$A$9:$A$89,0),MATCH(DataBase!L$1,Modelo!$A$9:$D$9,0))</f>
        <v>Impacto ambiental</v>
      </c>
      <c r="M967" s="115" t="str">
        <f>INDEX(Modelo!$A$9:$D$89,MATCH(DataBase!$J967,Modelo!$A$9:$A$89,0),MATCH(DataBase!M$1,Modelo!$A$9:$D$9,0))</f>
        <v>Pilar 2</v>
      </c>
      <c r="N967" s="115" t="str">
        <f>INDEX(Modelo!$A$9:$D$89,MATCH(DataBase!$J967,Modelo!$A$9:$A$89,0),MATCH(DataBase!N$1,Modelo!$A$9:$D$9,0))</f>
        <v>boolean</v>
      </c>
      <c r="O967" s="115" t="b">
        <f t="array" ref="O967">IF(N967="negativo",INDEX($AD$3:$AG$51,MATCH(1,($B967=$AD$3:$AD$51)*($J967=$AE$3:$AE$51),0),3),IF(N967="positivo",INDEX($AD$55:$AG$109,MATCH(1,($B967=$AD$55:$AD$109)*($J967=$AE$55:$AE$109),0),3)))</f>
        <v>0</v>
      </c>
      <c r="P967" s="115" t="b">
        <f t="array" ref="P967">IF(N967="negativo",INDEX($AD$3:$AG$51,MATCH(1,($B967=$AD$3:$AD$51)*($J967=$AE$3:$AE$51),0),4),IF(N967="positivo",INDEX($AD$55:$AG$109,MATCH(1,($B967=$AD$55:$AD$109)*($J967=$AE$55:$AE$109),0),4)))</f>
        <v>0</v>
      </c>
      <c r="Q967" s="115" t="str">
        <f>VLOOKUP(M967,Modelo!$A$2:$C$7,2,0)</f>
        <v>Acción Climática y Energía</v>
      </c>
      <c r="R967" s="118">
        <f t="array" ref="R967">INDEX(Modelo!$F$1:$H$37,MATCH(1,(DataBase!Q967=Modelo!$G$1:$G$37)*(DataBase!B967=Modelo!$F$1:$F$37),0),3)</f>
        <v>0.11764705882352941</v>
      </c>
      <c r="S967" s="115">
        <f t="shared" si="32"/>
        <v>100</v>
      </c>
      <c r="T967" s="115">
        <f t="shared" si="33"/>
        <v>11.76470588235294</v>
      </c>
    </row>
    <row r="968" spans="1:20" x14ac:dyDescent="0.3">
      <c r="A968" s="115" t="s">
        <v>280</v>
      </c>
      <c r="B968" s="115" t="s">
        <v>216</v>
      </c>
      <c r="C968" s="115" t="s">
        <v>97</v>
      </c>
      <c r="D968" s="115" t="s">
        <v>86</v>
      </c>
      <c r="E968" s="115" t="s">
        <v>87</v>
      </c>
      <c r="F968" s="115" t="s">
        <v>87</v>
      </c>
      <c r="G968" s="115">
        <v>1866</v>
      </c>
      <c r="H968" s="115" t="s">
        <v>281</v>
      </c>
      <c r="I968" s="115">
        <v>2.0444698099999998</v>
      </c>
      <c r="J968" s="115" t="s">
        <v>18</v>
      </c>
      <c r="K968" s="115" t="str">
        <f>INDEX(DatosProcesados!$A$1:$BF$101,MATCH(DataBase!A968,DatosProcesados!$A$1:$A$101,0),MATCH(DataBase!J968,DatosProcesados!$A$1:$BF$1,0))</f>
        <v>Si</v>
      </c>
      <c r="L968" s="115" t="str">
        <f>INDEX(Modelo!$A$9:$D$89,MATCH(DataBase!$J968,Modelo!$A$9:$A$89,0),MATCH(DataBase!L$1,Modelo!$A$9:$D$9,0))</f>
        <v>Impacto ambiental</v>
      </c>
      <c r="M968" s="115" t="str">
        <f>INDEX(Modelo!$A$9:$D$89,MATCH(DataBase!$J968,Modelo!$A$9:$A$89,0),MATCH(DataBase!M$1,Modelo!$A$9:$D$9,0))</f>
        <v>Pilar 2</v>
      </c>
      <c r="N968" s="115" t="str">
        <f>INDEX(Modelo!$A$9:$D$89,MATCH(DataBase!$J968,Modelo!$A$9:$A$89,0),MATCH(DataBase!N$1,Modelo!$A$9:$D$9,0))</f>
        <v>boolean</v>
      </c>
      <c r="O968" s="115" t="b">
        <f t="array" ref="O968">IF(N968="negativo",INDEX($AD$3:$AG$51,MATCH(1,($B968=$AD$3:$AD$51)*($J968=$AE$3:$AE$51),0),3),IF(N968="positivo",INDEX($AD$55:$AG$109,MATCH(1,($B968=$AD$55:$AD$109)*($J968=$AE$55:$AE$109),0),3)))</f>
        <v>0</v>
      </c>
      <c r="P968" s="115" t="b">
        <f t="array" ref="P968">IF(N968="negativo",INDEX($AD$3:$AG$51,MATCH(1,($B968=$AD$3:$AD$51)*($J968=$AE$3:$AE$51),0),4),IF(N968="positivo",INDEX($AD$55:$AG$109,MATCH(1,($B968=$AD$55:$AD$109)*($J968=$AE$55:$AE$109),0),4)))</f>
        <v>0</v>
      </c>
      <c r="Q968" s="115" t="str">
        <f>VLOOKUP(M968,Modelo!$A$2:$C$7,2,0)</f>
        <v>Acción Climática y Energía</v>
      </c>
      <c r="R968" s="118">
        <f t="array" ref="R968">INDEX(Modelo!$F$1:$H$37,MATCH(1,(DataBase!Q968=Modelo!$G$1:$G$37)*(DataBase!B968=Modelo!$F$1:$F$37),0),3)</f>
        <v>0.21052631578947367</v>
      </c>
      <c r="S968" s="115">
        <f t="shared" si="32"/>
        <v>100</v>
      </c>
      <c r="T968" s="115">
        <f t="shared" si="33"/>
        <v>21.052631578947366</v>
      </c>
    </row>
    <row r="969" spans="1:20" x14ac:dyDescent="0.3">
      <c r="A969" s="115" t="s">
        <v>143</v>
      </c>
      <c r="B969" s="115" t="s">
        <v>84</v>
      </c>
      <c r="C969" s="115" t="s">
        <v>97</v>
      </c>
      <c r="D969" s="115" t="s">
        <v>86</v>
      </c>
      <c r="E969" s="115" t="s">
        <v>86</v>
      </c>
      <c r="F969" s="115" t="s">
        <v>86</v>
      </c>
      <c r="G969" s="115">
        <v>1994</v>
      </c>
      <c r="H969" s="115" t="s">
        <v>125</v>
      </c>
      <c r="I969" s="115">
        <v>5.9751610780000002</v>
      </c>
      <c r="J969" s="115" t="s">
        <v>18</v>
      </c>
      <c r="K969" s="115" t="str">
        <f>INDEX(DatosProcesados!$A$1:$BF$101,MATCH(DataBase!A969,DatosProcesados!$A$1:$A$101,0),MATCH(DataBase!J969,DatosProcesados!$A$1:$BF$1,0))</f>
        <v>Si</v>
      </c>
      <c r="L969" s="115" t="str">
        <f>INDEX(Modelo!$A$9:$D$89,MATCH(DataBase!$J969,Modelo!$A$9:$A$89,0),MATCH(DataBase!L$1,Modelo!$A$9:$D$9,0))</f>
        <v>Impacto ambiental</v>
      </c>
      <c r="M969" s="115" t="str">
        <f>INDEX(Modelo!$A$9:$D$89,MATCH(DataBase!$J969,Modelo!$A$9:$A$89,0),MATCH(DataBase!M$1,Modelo!$A$9:$D$9,0))</f>
        <v>Pilar 2</v>
      </c>
      <c r="N969" s="115" t="str">
        <f>INDEX(Modelo!$A$9:$D$89,MATCH(DataBase!$J969,Modelo!$A$9:$A$89,0),MATCH(DataBase!N$1,Modelo!$A$9:$D$9,0))</f>
        <v>boolean</v>
      </c>
      <c r="O969" s="115" t="b">
        <f t="array" ref="O969">IF(N969="negativo",INDEX($AD$3:$AG$51,MATCH(1,($B969=$AD$3:$AD$51)*($J969=$AE$3:$AE$51),0),3),IF(N969="positivo",INDEX($AD$55:$AG$109,MATCH(1,($B969=$AD$55:$AD$109)*($J969=$AE$55:$AE$109),0),3)))</f>
        <v>0</v>
      </c>
      <c r="P969" s="115" t="b">
        <f t="array" ref="P969">IF(N969="negativo",INDEX($AD$3:$AG$51,MATCH(1,($B969=$AD$3:$AD$51)*($J969=$AE$3:$AE$51),0),4),IF(N969="positivo",INDEX($AD$55:$AG$109,MATCH(1,($B969=$AD$55:$AD$109)*($J969=$AE$55:$AE$109),0),4)))</f>
        <v>0</v>
      </c>
      <c r="Q969" s="115" t="str">
        <f>VLOOKUP(M969,Modelo!$A$2:$C$7,2,0)</f>
        <v>Acción Climática y Energía</v>
      </c>
      <c r="R969" s="118">
        <f t="array" ref="R969">INDEX(Modelo!$F$1:$H$37,MATCH(1,(DataBase!Q969=Modelo!$G$1:$G$37)*(DataBase!B969=Modelo!$F$1:$F$37),0),3)</f>
        <v>0.11764705882352941</v>
      </c>
      <c r="S969" s="115">
        <f t="shared" si="32"/>
        <v>100</v>
      </c>
      <c r="T969" s="115">
        <f t="shared" si="33"/>
        <v>11.76470588235294</v>
      </c>
    </row>
    <row r="970" spans="1:20" x14ac:dyDescent="0.3">
      <c r="A970" s="115" t="s">
        <v>331</v>
      </c>
      <c r="B970" s="115" t="s">
        <v>313</v>
      </c>
      <c r="C970" s="115" t="s">
        <v>103</v>
      </c>
      <c r="D970" s="115" t="s">
        <v>87</v>
      </c>
      <c r="E970" s="115" t="s">
        <v>86</v>
      </c>
      <c r="F970" s="115" t="s">
        <v>86</v>
      </c>
      <c r="G970" s="115">
        <v>1953</v>
      </c>
      <c r="H970" s="115" t="s">
        <v>125</v>
      </c>
      <c r="I970" s="115">
        <v>7.1291921260000004</v>
      </c>
      <c r="J970" s="115" t="s">
        <v>18</v>
      </c>
      <c r="K970" s="115">
        <f>INDEX(DatosProcesados!$A$1:$BF$101,MATCH(DataBase!A970,DatosProcesados!$A$1:$A$101,0),MATCH(DataBase!J970,DatosProcesados!$A$1:$BF$1,0))</f>
        <v>0</v>
      </c>
      <c r="L970" s="115" t="str">
        <f>INDEX(Modelo!$A$9:$D$89,MATCH(DataBase!$J970,Modelo!$A$9:$A$89,0),MATCH(DataBase!L$1,Modelo!$A$9:$D$9,0))</f>
        <v>Impacto ambiental</v>
      </c>
      <c r="M970" s="115" t="str">
        <f>INDEX(Modelo!$A$9:$D$89,MATCH(DataBase!$J970,Modelo!$A$9:$A$89,0),MATCH(DataBase!M$1,Modelo!$A$9:$D$9,0))</f>
        <v>Pilar 2</v>
      </c>
      <c r="N970" s="115" t="str">
        <f>INDEX(Modelo!$A$9:$D$89,MATCH(DataBase!$J970,Modelo!$A$9:$A$89,0),MATCH(DataBase!N$1,Modelo!$A$9:$D$9,0))</f>
        <v>boolean</v>
      </c>
      <c r="O970" s="115" t="b">
        <f t="array" ref="O970">IF(N970="negativo",INDEX($AD$3:$AG$51,MATCH(1,($B970=$AD$3:$AD$51)*($J970=$AE$3:$AE$51),0),3),IF(N970="positivo",INDEX($AD$55:$AG$109,MATCH(1,($B970=$AD$55:$AD$109)*($J970=$AE$55:$AE$109),0),3)))</f>
        <v>0</v>
      </c>
      <c r="P970" s="115" t="b">
        <f t="array" ref="P970">IF(N970="negativo",INDEX($AD$3:$AG$51,MATCH(1,($B970=$AD$3:$AD$51)*($J970=$AE$3:$AE$51),0),4),IF(N970="positivo",INDEX($AD$55:$AG$109,MATCH(1,($B970=$AD$55:$AD$109)*($J970=$AE$55:$AE$109),0),4)))</f>
        <v>0</v>
      </c>
      <c r="Q970" s="115" t="str">
        <f>VLOOKUP(M970,Modelo!$A$2:$C$7,2,0)</f>
        <v>Acción Climática y Energía</v>
      </c>
      <c r="R970" s="118">
        <f t="array" ref="R970">INDEX(Modelo!$F$1:$H$37,MATCH(1,(DataBase!Q970=Modelo!$G$1:$G$37)*(DataBase!B970=Modelo!$F$1:$F$37),0),3)</f>
        <v>0.17647058823529413</v>
      </c>
      <c r="S970" s="115">
        <f t="shared" si="32"/>
        <v>0</v>
      </c>
      <c r="T970" s="115">
        <f t="shared" si="33"/>
        <v>0</v>
      </c>
    </row>
    <row r="971" spans="1:20" x14ac:dyDescent="0.3">
      <c r="A971" s="115" t="s">
        <v>277</v>
      </c>
      <c r="B971" s="115" t="s">
        <v>216</v>
      </c>
      <c r="C971" s="115" t="s">
        <v>85</v>
      </c>
      <c r="D971" s="115" t="s">
        <v>86</v>
      </c>
      <c r="E971" s="115" t="s">
        <v>87</v>
      </c>
      <c r="F971" s="115" t="s">
        <v>87</v>
      </c>
      <c r="G971" s="115">
        <v>1965</v>
      </c>
      <c r="H971" s="115" t="s">
        <v>244</v>
      </c>
      <c r="I971" s="115">
        <v>2.0973851419999998</v>
      </c>
      <c r="J971" s="115" t="s">
        <v>18</v>
      </c>
      <c r="K971" s="115" t="str">
        <f>INDEX(DatosProcesados!$A$1:$BF$101,MATCH(DataBase!A971,DatosProcesados!$A$1:$A$101,0),MATCH(DataBase!J971,DatosProcesados!$A$1:$BF$1,0))</f>
        <v>Si</v>
      </c>
      <c r="L971" s="115" t="str">
        <f>INDEX(Modelo!$A$9:$D$89,MATCH(DataBase!$J971,Modelo!$A$9:$A$89,0),MATCH(DataBase!L$1,Modelo!$A$9:$D$9,0))</f>
        <v>Impacto ambiental</v>
      </c>
      <c r="M971" s="115" t="str">
        <f>INDEX(Modelo!$A$9:$D$89,MATCH(DataBase!$J971,Modelo!$A$9:$A$89,0),MATCH(DataBase!M$1,Modelo!$A$9:$D$9,0))</f>
        <v>Pilar 2</v>
      </c>
      <c r="N971" s="115" t="str">
        <f>INDEX(Modelo!$A$9:$D$89,MATCH(DataBase!$J971,Modelo!$A$9:$A$89,0),MATCH(DataBase!N$1,Modelo!$A$9:$D$9,0))</f>
        <v>boolean</v>
      </c>
      <c r="O971" s="115" t="b">
        <f t="array" ref="O971">IF(N971="negativo",INDEX($AD$3:$AG$51,MATCH(1,($B971=$AD$3:$AD$51)*($J971=$AE$3:$AE$51),0),3),IF(N971="positivo",INDEX($AD$55:$AG$109,MATCH(1,($B971=$AD$55:$AD$109)*($J971=$AE$55:$AE$109),0),3)))</f>
        <v>0</v>
      </c>
      <c r="P971" s="115" t="b">
        <f t="array" ref="P971">IF(N971="negativo",INDEX($AD$3:$AG$51,MATCH(1,($B971=$AD$3:$AD$51)*($J971=$AE$3:$AE$51),0),4),IF(N971="positivo",INDEX($AD$55:$AG$109,MATCH(1,($B971=$AD$55:$AD$109)*($J971=$AE$55:$AE$109),0),4)))</f>
        <v>0</v>
      </c>
      <c r="Q971" s="115" t="str">
        <f>VLOOKUP(M971,Modelo!$A$2:$C$7,2,0)</f>
        <v>Acción Climática y Energía</v>
      </c>
      <c r="R971" s="118">
        <f t="array" ref="R971">INDEX(Modelo!$F$1:$H$37,MATCH(1,(DataBase!Q971=Modelo!$G$1:$G$37)*(DataBase!B971=Modelo!$F$1:$F$37),0),3)</f>
        <v>0.21052631578947367</v>
      </c>
      <c r="S971" s="115">
        <f t="shared" si="32"/>
        <v>100</v>
      </c>
      <c r="T971" s="115">
        <f t="shared" si="33"/>
        <v>21.052631578947366</v>
      </c>
    </row>
    <row r="972" spans="1:20" x14ac:dyDescent="0.3">
      <c r="A972" s="115" t="s">
        <v>356</v>
      </c>
      <c r="B972" s="115" t="s">
        <v>313</v>
      </c>
      <c r="C972" s="115" t="s">
        <v>103</v>
      </c>
      <c r="D972" s="115" t="s">
        <v>87</v>
      </c>
      <c r="E972" s="115" t="s">
        <v>86</v>
      </c>
      <c r="F972" s="115" t="s">
        <v>86</v>
      </c>
      <c r="G972" s="115">
        <v>1989</v>
      </c>
      <c r="H972" s="115" t="s">
        <v>125</v>
      </c>
      <c r="I972" s="115">
        <v>3.0305383369999999</v>
      </c>
      <c r="J972" s="115" t="s">
        <v>18</v>
      </c>
      <c r="K972" s="115">
        <f>INDEX(DatosProcesados!$A$1:$BF$101,MATCH(DataBase!A972,DatosProcesados!$A$1:$A$101,0),MATCH(DataBase!J972,DatosProcesados!$A$1:$BF$1,0))</f>
        <v>0</v>
      </c>
      <c r="L972" s="115" t="str">
        <f>INDEX(Modelo!$A$9:$D$89,MATCH(DataBase!$J972,Modelo!$A$9:$A$89,0),MATCH(DataBase!L$1,Modelo!$A$9:$D$9,0))</f>
        <v>Impacto ambiental</v>
      </c>
      <c r="M972" s="115" t="str">
        <f>INDEX(Modelo!$A$9:$D$89,MATCH(DataBase!$J972,Modelo!$A$9:$A$89,0),MATCH(DataBase!M$1,Modelo!$A$9:$D$9,0))</f>
        <v>Pilar 2</v>
      </c>
      <c r="N972" s="115" t="str">
        <f>INDEX(Modelo!$A$9:$D$89,MATCH(DataBase!$J972,Modelo!$A$9:$A$89,0),MATCH(DataBase!N$1,Modelo!$A$9:$D$9,0))</f>
        <v>boolean</v>
      </c>
      <c r="O972" s="115" t="b">
        <f t="array" ref="O972">IF(N972="negativo",INDEX($AD$3:$AG$51,MATCH(1,($B972=$AD$3:$AD$51)*($J972=$AE$3:$AE$51),0),3),IF(N972="positivo",INDEX($AD$55:$AG$109,MATCH(1,($B972=$AD$55:$AD$109)*($J972=$AE$55:$AE$109),0),3)))</f>
        <v>0</v>
      </c>
      <c r="P972" s="115" t="b">
        <f t="array" ref="P972">IF(N972="negativo",INDEX($AD$3:$AG$51,MATCH(1,($B972=$AD$3:$AD$51)*($J972=$AE$3:$AE$51),0),4),IF(N972="positivo",INDEX($AD$55:$AG$109,MATCH(1,($B972=$AD$55:$AD$109)*($J972=$AE$55:$AE$109),0),4)))</f>
        <v>0</v>
      </c>
      <c r="Q972" s="115" t="str">
        <f>VLOOKUP(M972,Modelo!$A$2:$C$7,2,0)</f>
        <v>Acción Climática y Energía</v>
      </c>
      <c r="R972" s="118">
        <f t="array" ref="R972">INDEX(Modelo!$F$1:$H$37,MATCH(1,(DataBase!Q972=Modelo!$G$1:$G$37)*(DataBase!B972=Modelo!$F$1:$F$37),0),3)</f>
        <v>0.17647058823529413</v>
      </c>
      <c r="S972" s="115">
        <f t="shared" si="32"/>
        <v>0</v>
      </c>
      <c r="T972" s="115">
        <f t="shared" si="33"/>
        <v>0</v>
      </c>
    </row>
    <row r="973" spans="1:20" x14ac:dyDescent="0.3">
      <c r="A973" s="115" t="s">
        <v>268</v>
      </c>
      <c r="B973" s="115" t="s">
        <v>216</v>
      </c>
      <c r="C973" s="115" t="s">
        <v>103</v>
      </c>
      <c r="D973" s="115" t="s">
        <v>86</v>
      </c>
      <c r="E973" s="115" t="s">
        <v>86</v>
      </c>
      <c r="F973" s="115" t="s">
        <v>87</v>
      </c>
      <c r="G973" s="115">
        <v>1986</v>
      </c>
      <c r="H973" s="115" t="s">
        <v>125</v>
      </c>
      <c r="I973" s="115">
        <v>2.2734296359999999</v>
      </c>
      <c r="J973" s="115" t="s">
        <v>18</v>
      </c>
      <c r="K973" s="115">
        <f>INDEX(DatosProcesados!$A$1:$BF$101,MATCH(DataBase!A973,DatosProcesados!$A$1:$A$101,0),MATCH(DataBase!J973,DatosProcesados!$A$1:$BF$1,0))</f>
        <v>0</v>
      </c>
      <c r="L973" s="115" t="str">
        <f>INDEX(Modelo!$A$9:$D$89,MATCH(DataBase!$J973,Modelo!$A$9:$A$89,0),MATCH(DataBase!L$1,Modelo!$A$9:$D$9,0))</f>
        <v>Impacto ambiental</v>
      </c>
      <c r="M973" s="115" t="str">
        <f>INDEX(Modelo!$A$9:$D$89,MATCH(DataBase!$J973,Modelo!$A$9:$A$89,0),MATCH(DataBase!M$1,Modelo!$A$9:$D$9,0))</f>
        <v>Pilar 2</v>
      </c>
      <c r="N973" s="115" t="str">
        <f>INDEX(Modelo!$A$9:$D$89,MATCH(DataBase!$J973,Modelo!$A$9:$A$89,0),MATCH(DataBase!N$1,Modelo!$A$9:$D$9,0))</f>
        <v>boolean</v>
      </c>
      <c r="O973" s="115" t="b">
        <f t="array" ref="O973">IF(N973="negativo",INDEX($AD$3:$AG$51,MATCH(1,($B973=$AD$3:$AD$51)*($J973=$AE$3:$AE$51),0),3),IF(N973="positivo",INDEX($AD$55:$AG$109,MATCH(1,($B973=$AD$55:$AD$109)*($J973=$AE$55:$AE$109),0),3)))</f>
        <v>0</v>
      </c>
      <c r="P973" s="115" t="b">
        <f t="array" ref="P973">IF(N973="negativo",INDEX($AD$3:$AG$51,MATCH(1,($B973=$AD$3:$AD$51)*($J973=$AE$3:$AE$51),0),4),IF(N973="positivo",INDEX($AD$55:$AG$109,MATCH(1,($B973=$AD$55:$AD$109)*($J973=$AE$55:$AE$109),0),4)))</f>
        <v>0</v>
      </c>
      <c r="Q973" s="115" t="str">
        <f>VLOOKUP(M973,Modelo!$A$2:$C$7,2,0)</f>
        <v>Acción Climática y Energía</v>
      </c>
      <c r="R973" s="118">
        <f t="array" ref="R973">INDEX(Modelo!$F$1:$H$37,MATCH(1,(DataBase!Q973=Modelo!$G$1:$G$37)*(DataBase!B973=Modelo!$F$1:$F$37),0),3)</f>
        <v>0.21052631578947367</v>
      </c>
      <c r="S973" s="115">
        <f t="shared" si="32"/>
        <v>0</v>
      </c>
      <c r="T973" s="115">
        <f t="shared" si="33"/>
        <v>0</v>
      </c>
    </row>
    <row r="974" spans="1:20" x14ac:dyDescent="0.3">
      <c r="A974" s="115" t="s">
        <v>234</v>
      </c>
      <c r="B974" s="115" t="s">
        <v>216</v>
      </c>
      <c r="C974" s="115" t="s">
        <v>103</v>
      </c>
      <c r="D974" s="115" t="s">
        <v>86</v>
      </c>
      <c r="E974" s="115" t="s">
        <v>86</v>
      </c>
      <c r="F974" s="115" t="s">
        <v>86</v>
      </c>
      <c r="G974" s="115">
        <v>1904</v>
      </c>
      <c r="H974" s="115" t="s">
        <v>125</v>
      </c>
      <c r="I974" s="115">
        <v>2.8467005310000002</v>
      </c>
      <c r="J974" s="115" t="s">
        <v>18</v>
      </c>
      <c r="K974" s="115" t="str">
        <f>INDEX(DatosProcesados!$A$1:$BF$101,MATCH(DataBase!A974,DatosProcesados!$A$1:$A$101,0),MATCH(DataBase!J974,DatosProcesados!$A$1:$BF$1,0))</f>
        <v>Si</v>
      </c>
      <c r="L974" s="115" t="str">
        <f>INDEX(Modelo!$A$9:$D$89,MATCH(DataBase!$J974,Modelo!$A$9:$A$89,0),MATCH(DataBase!L$1,Modelo!$A$9:$D$9,0))</f>
        <v>Impacto ambiental</v>
      </c>
      <c r="M974" s="115" t="str">
        <f>INDEX(Modelo!$A$9:$D$89,MATCH(DataBase!$J974,Modelo!$A$9:$A$89,0),MATCH(DataBase!M$1,Modelo!$A$9:$D$9,0))</f>
        <v>Pilar 2</v>
      </c>
      <c r="N974" s="115" t="str">
        <f>INDEX(Modelo!$A$9:$D$89,MATCH(DataBase!$J974,Modelo!$A$9:$A$89,0),MATCH(DataBase!N$1,Modelo!$A$9:$D$9,0))</f>
        <v>boolean</v>
      </c>
      <c r="O974" s="115" t="b">
        <f t="array" ref="O974">IF(N974="negativo",INDEX($AD$3:$AG$51,MATCH(1,($B974=$AD$3:$AD$51)*($J974=$AE$3:$AE$51),0),3),IF(N974="positivo",INDEX($AD$55:$AG$109,MATCH(1,($B974=$AD$55:$AD$109)*($J974=$AE$55:$AE$109),0),3)))</f>
        <v>0</v>
      </c>
      <c r="P974" s="115" t="b">
        <f t="array" ref="P974">IF(N974="negativo",INDEX($AD$3:$AG$51,MATCH(1,($B974=$AD$3:$AD$51)*($J974=$AE$3:$AE$51),0),4),IF(N974="positivo",INDEX($AD$55:$AG$109,MATCH(1,($B974=$AD$55:$AD$109)*($J974=$AE$55:$AE$109),0),4)))</f>
        <v>0</v>
      </c>
      <c r="Q974" s="115" t="str">
        <f>VLOOKUP(M974,Modelo!$A$2:$C$7,2,0)</f>
        <v>Acción Climática y Energía</v>
      </c>
      <c r="R974" s="118">
        <f t="array" ref="R974">INDEX(Modelo!$F$1:$H$37,MATCH(1,(DataBase!Q974=Modelo!$G$1:$G$37)*(DataBase!B974=Modelo!$F$1:$F$37),0),3)</f>
        <v>0.21052631578947367</v>
      </c>
      <c r="S974" s="115">
        <f t="shared" si="32"/>
        <v>100</v>
      </c>
      <c r="T974" s="115">
        <f t="shared" si="33"/>
        <v>21.052631578947366</v>
      </c>
    </row>
    <row r="975" spans="1:20" x14ac:dyDescent="0.3">
      <c r="A975" s="115" t="s">
        <v>359</v>
      </c>
      <c r="B975" s="115" t="s">
        <v>313</v>
      </c>
      <c r="C975" s="115" t="s">
        <v>103</v>
      </c>
      <c r="D975" s="115" t="s">
        <v>86</v>
      </c>
      <c r="E975" s="115" t="s">
        <v>87</v>
      </c>
      <c r="F975" s="115" t="s">
        <v>87</v>
      </c>
      <c r="G975" s="115">
        <v>1993</v>
      </c>
      <c r="H975" s="115" t="s">
        <v>244</v>
      </c>
      <c r="I975" s="115">
        <v>2.3607916150000001</v>
      </c>
      <c r="J975" s="115" t="s">
        <v>18</v>
      </c>
      <c r="K975" s="115" t="str">
        <f>INDEX(DatosProcesados!$A$1:$BF$101,MATCH(DataBase!A975,DatosProcesados!$A$1:$A$101,0),MATCH(DataBase!J975,DatosProcesados!$A$1:$BF$1,0))</f>
        <v>Si</v>
      </c>
      <c r="L975" s="115" t="str">
        <f>INDEX(Modelo!$A$9:$D$89,MATCH(DataBase!$J975,Modelo!$A$9:$A$89,0),MATCH(DataBase!L$1,Modelo!$A$9:$D$9,0))</f>
        <v>Impacto ambiental</v>
      </c>
      <c r="M975" s="115" t="str">
        <f>INDEX(Modelo!$A$9:$D$89,MATCH(DataBase!$J975,Modelo!$A$9:$A$89,0),MATCH(DataBase!M$1,Modelo!$A$9:$D$9,0))</f>
        <v>Pilar 2</v>
      </c>
      <c r="N975" s="115" t="str">
        <f>INDEX(Modelo!$A$9:$D$89,MATCH(DataBase!$J975,Modelo!$A$9:$A$89,0),MATCH(DataBase!N$1,Modelo!$A$9:$D$9,0))</f>
        <v>boolean</v>
      </c>
      <c r="O975" s="115" t="b">
        <f t="array" ref="O975">IF(N975="negativo",INDEX($AD$3:$AG$51,MATCH(1,($B975=$AD$3:$AD$51)*($J975=$AE$3:$AE$51),0),3),IF(N975="positivo",INDEX($AD$55:$AG$109,MATCH(1,($B975=$AD$55:$AD$109)*($J975=$AE$55:$AE$109),0),3)))</f>
        <v>0</v>
      </c>
      <c r="P975" s="115" t="b">
        <f t="array" ref="P975">IF(N975="negativo",INDEX($AD$3:$AG$51,MATCH(1,($B975=$AD$3:$AD$51)*($J975=$AE$3:$AE$51),0),4),IF(N975="positivo",INDEX($AD$55:$AG$109,MATCH(1,($B975=$AD$55:$AD$109)*($J975=$AE$55:$AE$109),0),4)))</f>
        <v>0</v>
      </c>
      <c r="Q975" s="115" t="str">
        <f>VLOOKUP(M975,Modelo!$A$2:$C$7,2,0)</f>
        <v>Acción Climática y Energía</v>
      </c>
      <c r="R975" s="118">
        <f t="array" ref="R975">INDEX(Modelo!$F$1:$H$37,MATCH(1,(DataBase!Q975=Modelo!$G$1:$G$37)*(DataBase!B975=Modelo!$F$1:$F$37),0),3)</f>
        <v>0.17647058823529413</v>
      </c>
      <c r="S975" s="115">
        <f t="shared" si="32"/>
        <v>100</v>
      </c>
      <c r="T975" s="115">
        <f t="shared" si="33"/>
        <v>17.647058823529413</v>
      </c>
    </row>
    <row r="976" spans="1:20" x14ac:dyDescent="0.3">
      <c r="A976" s="115" t="s">
        <v>327</v>
      </c>
      <c r="B976" s="115" t="s">
        <v>313</v>
      </c>
      <c r="C976" s="115" t="s">
        <v>103</v>
      </c>
      <c r="D976" s="115" t="s">
        <v>86</v>
      </c>
      <c r="E976" s="115" t="s">
        <v>86</v>
      </c>
      <c r="F976" s="115" t="s">
        <v>87</v>
      </c>
      <c r="G976" s="115">
        <v>2005</v>
      </c>
      <c r="H976" s="115" t="s">
        <v>328</v>
      </c>
      <c r="I976" s="115">
        <v>10.521119421</v>
      </c>
      <c r="J976" s="115" t="s">
        <v>18</v>
      </c>
      <c r="K976" s="115" t="str">
        <f>INDEX(DatosProcesados!$A$1:$BF$101,MATCH(DataBase!A976,DatosProcesados!$A$1:$A$101,0),MATCH(DataBase!J976,DatosProcesados!$A$1:$BF$1,0))</f>
        <v>Si</v>
      </c>
      <c r="L976" s="115" t="str">
        <f>INDEX(Modelo!$A$9:$D$89,MATCH(DataBase!$J976,Modelo!$A$9:$A$89,0),MATCH(DataBase!L$1,Modelo!$A$9:$D$9,0))</f>
        <v>Impacto ambiental</v>
      </c>
      <c r="M976" s="115" t="str">
        <f>INDEX(Modelo!$A$9:$D$89,MATCH(DataBase!$J976,Modelo!$A$9:$A$89,0),MATCH(DataBase!M$1,Modelo!$A$9:$D$9,0))</f>
        <v>Pilar 2</v>
      </c>
      <c r="N976" s="115" t="str">
        <f>INDEX(Modelo!$A$9:$D$89,MATCH(DataBase!$J976,Modelo!$A$9:$A$89,0),MATCH(DataBase!N$1,Modelo!$A$9:$D$9,0))</f>
        <v>boolean</v>
      </c>
      <c r="O976" s="115" t="b">
        <f t="array" ref="O976">IF(N976="negativo",INDEX($AD$3:$AG$51,MATCH(1,($B976=$AD$3:$AD$51)*($J976=$AE$3:$AE$51),0),3),IF(N976="positivo",INDEX($AD$55:$AG$109,MATCH(1,($B976=$AD$55:$AD$109)*($J976=$AE$55:$AE$109),0),3)))</f>
        <v>0</v>
      </c>
      <c r="P976" s="115" t="b">
        <f t="array" ref="P976">IF(N976="negativo",INDEX($AD$3:$AG$51,MATCH(1,($B976=$AD$3:$AD$51)*($J976=$AE$3:$AE$51),0),4),IF(N976="positivo",INDEX($AD$55:$AG$109,MATCH(1,($B976=$AD$55:$AD$109)*($J976=$AE$55:$AE$109),0),4)))</f>
        <v>0</v>
      </c>
      <c r="Q976" s="115" t="str">
        <f>VLOOKUP(M976,Modelo!$A$2:$C$7,2,0)</f>
        <v>Acción Climática y Energía</v>
      </c>
      <c r="R976" s="118">
        <f t="array" ref="R976">INDEX(Modelo!$F$1:$H$37,MATCH(1,(DataBase!Q976=Modelo!$G$1:$G$37)*(DataBase!B976=Modelo!$F$1:$F$37),0),3)</f>
        <v>0.17647058823529413</v>
      </c>
      <c r="S976" s="115">
        <f t="shared" si="32"/>
        <v>100</v>
      </c>
      <c r="T976" s="115">
        <f t="shared" si="33"/>
        <v>17.647058823529413</v>
      </c>
    </row>
    <row r="977" spans="1:20" x14ac:dyDescent="0.3">
      <c r="A977" s="115" t="s">
        <v>283</v>
      </c>
      <c r="B977" s="115" t="s">
        <v>216</v>
      </c>
      <c r="C977" s="115" t="s">
        <v>103</v>
      </c>
      <c r="D977" s="115" t="s">
        <v>86</v>
      </c>
      <c r="E977" s="115" t="s">
        <v>86</v>
      </c>
      <c r="F977" s="115" t="s">
        <v>87</v>
      </c>
      <c r="G977" s="115">
        <v>1958</v>
      </c>
      <c r="H977" s="115" t="s">
        <v>125</v>
      </c>
      <c r="I977" s="115">
        <v>2.0172595470000001</v>
      </c>
      <c r="J977" s="115" t="s">
        <v>18</v>
      </c>
      <c r="K977" s="115" t="str">
        <f>INDEX(DatosProcesados!$A$1:$BF$101,MATCH(DataBase!A977,DatosProcesados!$A$1:$A$101,0),MATCH(DataBase!J977,DatosProcesados!$A$1:$BF$1,0))</f>
        <v>Si</v>
      </c>
      <c r="L977" s="115" t="str">
        <f>INDEX(Modelo!$A$9:$D$89,MATCH(DataBase!$J977,Modelo!$A$9:$A$89,0),MATCH(DataBase!L$1,Modelo!$A$9:$D$9,0))</f>
        <v>Impacto ambiental</v>
      </c>
      <c r="M977" s="115" t="str">
        <f>INDEX(Modelo!$A$9:$D$89,MATCH(DataBase!$J977,Modelo!$A$9:$A$89,0),MATCH(DataBase!M$1,Modelo!$A$9:$D$9,0))</f>
        <v>Pilar 2</v>
      </c>
      <c r="N977" s="115" t="str">
        <f>INDEX(Modelo!$A$9:$D$89,MATCH(DataBase!$J977,Modelo!$A$9:$A$89,0),MATCH(DataBase!N$1,Modelo!$A$9:$D$9,0))</f>
        <v>boolean</v>
      </c>
      <c r="O977" s="115" t="b">
        <f t="array" ref="O977">IF(N977="negativo",INDEX($AD$3:$AG$51,MATCH(1,($B977=$AD$3:$AD$51)*($J977=$AE$3:$AE$51),0),3),IF(N977="positivo",INDEX($AD$55:$AG$109,MATCH(1,($B977=$AD$55:$AD$109)*($J977=$AE$55:$AE$109),0),3)))</f>
        <v>0</v>
      </c>
      <c r="P977" s="115" t="b">
        <f t="array" ref="P977">IF(N977="negativo",INDEX($AD$3:$AG$51,MATCH(1,($B977=$AD$3:$AD$51)*($J977=$AE$3:$AE$51),0),4),IF(N977="positivo",INDEX($AD$55:$AG$109,MATCH(1,($B977=$AD$55:$AD$109)*($J977=$AE$55:$AE$109),0),4)))</f>
        <v>0</v>
      </c>
      <c r="Q977" s="115" t="str">
        <f>VLOOKUP(M977,Modelo!$A$2:$C$7,2,0)</f>
        <v>Acción Climática y Energía</v>
      </c>
      <c r="R977" s="118">
        <f t="array" ref="R977">INDEX(Modelo!$F$1:$H$37,MATCH(1,(DataBase!Q977=Modelo!$G$1:$G$37)*(DataBase!B977=Modelo!$F$1:$F$37),0),3)</f>
        <v>0.21052631578947367</v>
      </c>
      <c r="S977" s="115">
        <f t="shared" si="32"/>
        <v>100</v>
      </c>
      <c r="T977" s="115">
        <f t="shared" si="33"/>
        <v>21.052631578947366</v>
      </c>
    </row>
    <row r="978" spans="1:20" x14ac:dyDescent="0.3">
      <c r="A978" s="115" t="s">
        <v>188</v>
      </c>
      <c r="B978" s="115" t="s">
        <v>84</v>
      </c>
      <c r="C978" s="115" t="s">
        <v>103</v>
      </c>
      <c r="D978" s="115" t="s">
        <v>86</v>
      </c>
      <c r="E978" s="115" t="s">
        <v>87</v>
      </c>
      <c r="F978" s="115" t="s">
        <v>86</v>
      </c>
      <c r="G978" s="115">
        <v>1974</v>
      </c>
      <c r="H978" s="115" t="s">
        <v>125</v>
      </c>
      <c r="I978" s="115">
        <v>2.2729038500000001</v>
      </c>
      <c r="J978" s="115" t="s">
        <v>18</v>
      </c>
      <c r="K978" s="115" t="str">
        <f>INDEX(DatosProcesados!$A$1:$BF$101,MATCH(DataBase!A978,DatosProcesados!$A$1:$A$101,0),MATCH(DataBase!J978,DatosProcesados!$A$1:$BF$1,0))</f>
        <v>Si</v>
      </c>
      <c r="L978" s="115" t="str">
        <f>INDEX(Modelo!$A$9:$D$89,MATCH(DataBase!$J978,Modelo!$A$9:$A$89,0),MATCH(DataBase!L$1,Modelo!$A$9:$D$9,0))</f>
        <v>Impacto ambiental</v>
      </c>
      <c r="M978" s="115" t="str">
        <f>INDEX(Modelo!$A$9:$D$89,MATCH(DataBase!$J978,Modelo!$A$9:$A$89,0),MATCH(DataBase!M$1,Modelo!$A$9:$D$9,0))</f>
        <v>Pilar 2</v>
      </c>
      <c r="N978" s="115" t="str">
        <f>INDEX(Modelo!$A$9:$D$89,MATCH(DataBase!$J978,Modelo!$A$9:$A$89,0),MATCH(DataBase!N$1,Modelo!$A$9:$D$9,0))</f>
        <v>boolean</v>
      </c>
      <c r="O978" s="115" t="b">
        <f t="array" ref="O978">IF(N978="negativo",INDEX($AD$3:$AG$51,MATCH(1,($B978=$AD$3:$AD$51)*($J978=$AE$3:$AE$51),0),3),IF(N978="positivo",INDEX($AD$55:$AG$109,MATCH(1,($B978=$AD$55:$AD$109)*($J978=$AE$55:$AE$109),0),3)))</f>
        <v>0</v>
      </c>
      <c r="P978" s="115" t="b">
        <f t="array" ref="P978">IF(N978="negativo",INDEX($AD$3:$AG$51,MATCH(1,($B978=$AD$3:$AD$51)*($J978=$AE$3:$AE$51),0),4),IF(N978="positivo",INDEX($AD$55:$AG$109,MATCH(1,($B978=$AD$55:$AD$109)*($J978=$AE$55:$AE$109),0),4)))</f>
        <v>0</v>
      </c>
      <c r="Q978" s="115" t="str">
        <f>VLOOKUP(M978,Modelo!$A$2:$C$7,2,0)</f>
        <v>Acción Climática y Energía</v>
      </c>
      <c r="R978" s="118">
        <f t="array" ref="R978">INDEX(Modelo!$F$1:$H$37,MATCH(1,(DataBase!Q978=Modelo!$G$1:$G$37)*(DataBase!B978=Modelo!$F$1:$F$37),0),3)</f>
        <v>0.11764705882352941</v>
      </c>
      <c r="S978" s="115">
        <f t="shared" si="32"/>
        <v>100</v>
      </c>
      <c r="T978" s="115">
        <f t="shared" si="33"/>
        <v>11.76470588235294</v>
      </c>
    </row>
    <row r="979" spans="1:20" x14ac:dyDescent="0.3">
      <c r="A979" s="115" t="s">
        <v>199</v>
      </c>
      <c r="B979" s="115" t="s">
        <v>84</v>
      </c>
      <c r="C979" s="115" t="s">
        <v>103</v>
      </c>
      <c r="D979" s="115" t="s">
        <v>86</v>
      </c>
      <c r="E979" s="115" t="s">
        <v>86</v>
      </c>
      <c r="F979" s="115" t="s">
        <v>87</v>
      </c>
      <c r="G979" s="115">
        <v>2015</v>
      </c>
      <c r="H979" s="115" t="s">
        <v>125</v>
      </c>
      <c r="I979" s="115">
        <v>0.70314701400000001</v>
      </c>
      <c r="J979" s="115" t="s">
        <v>18</v>
      </c>
      <c r="K979" s="115">
        <f>INDEX(DatosProcesados!$A$1:$BF$101,MATCH(DataBase!A979,DatosProcesados!$A$1:$A$101,0),MATCH(DataBase!J979,DatosProcesados!$A$1:$BF$1,0))</f>
        <v>0</v>
      </c>
      <c r="L979" s="115" t="str">
        <f>INDEX(Modelo!$A$9:$D$89,MATCH(DataBase!$J979,Modelo!$A$9:$A$89,0),MATCH(DataBase!L$1,Modelo!$A$9:$D$9,0))</f>
        <v>Impacto ambiental</v>
      </c>
      <c r="M979" s="115" t="str">
        <f>INDEX(Modelo!$A$9:$D$89,MATCH(DataBase!$J979,Modelo!$A$9:$A$89,0),MATCH(DataBase!M$1,Modelo!$A$9:$D$9,0))</f>
        <v>Pilar 2</v>
      </c>
      <c r="N979" s="115" t="str">
        <f>INDEX(Modelo!$A$9:$D$89,MATCH(DataBase!$J979,Modelo!$A$9:$A$89,0),MATCH(DataBase!N$1,Modelo!$A$9:$D$9,0))</f>
        <v>boolean</v>
      </c>
      <c r="O979" s="115" t="b">
        <f t="array" ref="O979">IF(N979="negativo",INDEX($AD$3:$AG$51,MATCH(1,($B979=$AD$3:$AD$51)*($J979=$AE$3:$AE$51),0),3),IF(N979="positivo",INDEX($AD$55:$AG$109,MATCH(1,($B979=$AD$55:$AD$109)*($J979=$AE$55:$AE$109),0),3)))</f>
        <v>0</v>
      </c>
      <c r="P979" s="115" t="b">
        <f t="array" ref="P979">IF(N979="negativo",INDEX($AD$3:$AG$51,MATCH(1,($B979=$AD$3:$AD$51)*($J979=$AE$3:$AE$51),0),4),IF(N979="positivo",INDEX($AD$55:$AG$109,MATCH(1,($B979=$AD$55:$AD$109)*($J979=$AE$55:$AE$109),0),4)))</f>
        <v>0</v>
      </c>
      <c r="Q979" s="115" t="str">
        <f>VLOOKUP(M979,Modelo!$A$2:$C$7,2,0)</f>
        <v>Acción Climática y Energía</v>
      </c>
      <c r="R979" s="118">
        <f t="array" ref="R979">INDEX(Modelo!$F$1:$H$37,MATCH(1,(DataBase!Q979=Modelo!$G$1:$G$37)*(DataBase!B979=Modelo!$F$1:$F$37),0),3)</f>
        <v>0.11764705882352941</v>
      </c>
      <c r="S979" s="115">
        <f t="shared" si="32"/>
        <v>0</v>
      </c>
      <c r="T979" s="115">
        <f t="shared" si="33"/>
        <v>0</v>
      </c>
    </row>
    <row r="980" spans="1:20" x14ac:dyDescent="0.3">
      <c r="A980" s="115" t="s">
        <v>215</v>
      </c>
      <c r="B980" s="115" t="s">
        <v>216</v>
      </c>
      <c r="C980" s="115" t="s">
        <v>97</v>
      </c>
      <c r="D980" s="115" t="s">
        <v>86</v>
      </c>
      <c r="E980" s="115" t="s">
        <v>86</v>
      </c>
      <c r="F980" s="115" t="s">
        <v>86</v>
      </c>
      <c r="G980" s="115">
        <v>1956</v>
      </c>
      <c r="H980" s="115" t="s">
        <v>125</v>
      </c>
      <c r="I980" s="115">
        <v>25.860914507</v>
      </c>
      <c r="J980" s="115" t="s">
        <v>18</v>
      </c>
      <c r="K980" s="115" t="str">
        <f>INDEX(DatosProcesados!$A$1:$BF$101,MATCH(DataBase!A980,DatosProcesados!$A$1:$A$101,0),MATCH(DataBase!J980,DatosProcesados!$A$1:$BF$1,0))</f>
        <v>No</v>
      </c>
      <c r="L980" s="115" t="str">
        <f>INDEX(Modelo!$A$9:$D$89,MATCH(DataBase!$J980,Modelo!$A$9:$A$89,0),MATCH(DataBase!L$1,Modelo!$A$9:$D$9,0))</f>
        <v>Impacto ambiental</v>
      </c>
      <c r="M980" s="115" t="str">
        <f>INDEX(Modelo!$A$9:$D$89,MATCH(DataBase!$J980,Modelo!$A$9:$A$89,0),MATCH(DataBase!M$1,Modelo!$A$9:$D$9,0))</f>
        <v>Pilar 2</v>
      </c>
      <c r="N980" s="115" t="str">
        <f>INDEX(Modelo!$A$9:$D$89,MATCH(DataBase!$J980,Modelo!$A$9:$A$89,0),MATCH(DataBase!N$1,Modelo!$A$9:$D$9,0))</f>
        <v>boolean</v>
      </c>
      <c r="O980" s="115" t="b">
        <f t="array" ref="O980">IF(N980="negativo",INDEX($AD$3:$AG$51,MATCH(1,($B980=$AD$3:$AD$51)*($J980=$AE$3:$AE$51),0),3),IF(N980="positivo",INDEX($AD$55:$AG$109,MATCH(1,($B980=$AD$55:$AD$109)*($J980=$AE$55:$AE$109),0),3)))</f>
        <v>0</v>
      </c>
      <c r="P980" s="115" t="b">
        <f t="array" ref="P980">IF(N980="negativo",INDEX($AD$3:$AG$51,MATCH(1,($B980=$AD$3:$AD$51)*($J980=$AE$3:$AE$51),0),4),IF(N980="positivo",INDEX($AD$55:$AG$109,MATCH(1,($B980=$AD$55:$AD$109)*($J980=$AE$55:$AE$109),0),4)))</f>
        <v>0</v>
      </c>
      <c r="Q980" s="115" t="str">
        <f>VLOOKUP(M980,Modelo!$A$2:$C$7,2,0)</f>
        <v>Acción Climática y Energía</v>
      </c>
      <c r="R980" s="118">
        <f t="array" ref="R980">INDEX(Modelo!$F$1:$H$37,MATCH(1,(DataBase!Q980=Modelo!$G$1:$G$37)*(DataBase!B980=Modelo!$F$1:$F$37),0),3)</f>
        <v>0.21052631578947367</v>
      </c>
      <c r="S980" s="115">
        <f t="shared" si="32"/>
        <v>0</v>
      </c>
      <c r="T980" s="115">
        <f t="shared" si="33"/>
        <v>0</v>
      </c>
    </row>
    <row r="981" spans="1:20" x14ac:dyDescent="0.3">
      <c r="A981" s="115" t="s">
        <v>257</v>
      </c>
      <c r="B981" s="115" t="s">
        <v>216</v>
      </c>
      <c r="C981" s="115" t="s">
        <v>97</v>
      </c>
      <c r="D981" s="115" t="s">
        <v>86</v>
      </c>
      <c r="E981" s="115" t="s">
        <v>87</v>
      </c>
      <c r="F981" s="115" t="s">
        <v>87</v>
      </c>
      <c r="G981" s="115">
        <v>1898</v>
      </c>
      <c r="H981" s="115" t="s">
        <v>167</v>
      </c>
      <c r="I981" s="115">
        <v>2.4260392159999999</v>
      </c>
      <c r="J981" s="115" t="s">
        <v>18</v>
      </c>
      <c r="K981" s="115" t="str">
        <f>INDEX(DatosProcesados!$A$1:$BF$101,MATCH(DataBase!A981,DatosProcesados!$A$1:$A$101,0),MATCH(DataBase!J981,DatosProcesados!$A$1:$BF$1,0))</f>
        <v>Si</v>
      </c>
      <c r="L981" s="115" t="str">
        <f>INDEX(Modelo!$A$9:$D$89,MATCH(DataBase!$J981,Modelo!$A$9:$A$89,0),MATCH(DataBase!L$1,Modelo!$A$9:$D$9,0))</f>
        <v>Impacto ambiental</v>
      </c>
      <c r="M981" s="115" t="str">
        <f>INDEX(Modelo!$A$9:$D$89,MATCH(DataBase!$J981,Modelo!$A$9:$A$89,0),MATCH(DataBase!M$1,Modelo!$A$9:$D$9,0))</f>
        <v>Pilar 2</v>
      </c>
      <c r="N981" s="115" t="str">
        <f>INDEX(Modelo!$A$9:$D$89,MATCH(DataBase!$J981,Modelo!$A$9:$A$89,0),MATCH(DataBase!N$1,Modelo!$A$9:$D$9,0))</f>
        <v>boolean</v>
      </c>
      <c r="O981" s="115" t="b">
        <f t="array" ref="O981">IF(N981="negativo",INDEX($AD$3:$AG$51,MATCH(1,($B981=$AD$3:$AD$51)*($J981=$AE$3:$AE$51),0),3),IF(N981="positivo",INDEX($AD$55:$AG$109,MATCH(1,($B981=$AD$55:$AD$109)*($J981=$AE$55:$AE$109),0),3)))</f>
        <v>0</v>
      </c>
      <c r="P981" s="115" t="b">
        <f t="array" ref="P981">IF(N981="negativo",INDEX($AD$3:$AG$51,MATCH(1,($B981=$AD$3:$AD$51)*($J981=$AE$3:$AE$51),0),4),IF(N981="positivo",INDEX($AD$55:$AG$109,MATCH(1,($B981=$AD$55:$AD$109)*($J981=$AE$55:$AE$109),0),4)))</f>
        <v>0</v>
      </c>
      <c r="Q981" s="115" t="str">
        <f>VLOOKUP(M981,Modelo!$A$2:$C$7,2,0)</f>
        <v>Acción Climática y Energía</v>
      </c>
      <c r="R981" s="118">
        <f t="array" ref="R981">INDEX(Modelo!$F$1:$H$37,MATCH(1,(DataBase!Q981=Modelo!$G$1:$G$37)*(DataBase!B981=Modelo!$F$1:$F$37),0),3)</f>
        <v>0.21052631578947367</v>
      </c>
      <c r="S981" s="115">
        <f t="shared" si="32"/>
        <v>100</v>
      </c>
      <c r="T981" s="115">
        <f t="shared" si="33"/>
        <v>21.052631578947366</v>
      </c>
    </row>
    <row r="982" spans="1:20" x14ac:dyDescent="0.3">
      <c r="A982" s="115" t="s">
        <v>301</v>
      </c>
      <c r="B982" s="115" t="s">
        <v>216</v>
      </c>
      <c r="C982" s="115" t="s">
        <v>103</v>
      </c>
      <c r="D982" s="115" t="s">
        <v>86</v>
      </c>
      <c r="E982" s="115" t="s">
        <v>87</v>
      </c>
      <c r="F982" s="115" t="s">
        <v>86</v>
      </c>
      <c r="G982" s="115">
        <v>1998</v>
      </c>
      <c r="H982" s="115" t="s">
        <v>125</v>
      </c>
      <c r="I982" s="115">
        <v>1.697301486</v>
      </c>
      <c r="J982" s="115" t="s">
        <v>18</v>
      </c>
      <c r="K982" s="115" t="str">
        <f>INDEX(DatosProcesados!$A$1:$BF$101,MATCH(DataBase!A982,DatosProcesados!$A$1:$A$101,0),MATCH(DataBase!J982,DatosProcesados!$A$1:$BF$1,0))</f>
        <v>Si</v>
      </c>
      <c r="L982" s="115" t="str">
        <f>INDEX(Modelo!$A$9:$D$89,MATCH(DataBase!$J982,Modelo!$A$9:$A$89,0),MATCH(DataBase!L$1,Modelo!$A$9:$D$9,0))</f>
        <v>Impacto ambiental</v>
      </c>
      <c r="M982" s="115" t="str">
        <f>INDEX(Modelo!$A$9:$D$89,MATCH(DataBase!$J982,Modelo!$A$9:$A$89,0),MATCH(DataBase!M$1,Modelo!$A$9:$D$9,0))</f>
        <v>Pilar 2</v>
      </c>
      <c r="N982" s="115" t="str">
        <f>INDEX(Modelo!$A$9:$D$89,MATCH(DataBase!$J982,Modelo!$A$9:$A$89,0),MATCH(DataBase!N$1,Modelo!$A$9:$D$9,0))</f>
        <v>boolean</v>
      </c>
      <c r="O982" s="115" t="b">
        <f t="array" ref="O982">IF(N982="negativo",INDEX($AD$3:$AG$51,MATCH(1,($B982=$AD$3:$AD$51)*($J982=$AE$3:$AE$51),0),3),IF(N982="positivo",INDEX($AD$55:$AG$109,MATCH(1,($B982=$AD$55:$AD$109)*($J982=$AE$55:$AE$109),0),3)))</f>
        <v>0</v>
      </c>
      <c r="P982" s="115" t="b">
        <f t="array" ref="P982">IF(N982="negativo",INDEX($AD$3:$AG$51,MATCH(1,($B982=$AD$3:$AD$51)*($J982=$AE$3:$AE$51),0),4),IF(N982="positivo",INDEX($AD$55:$AG$109,MATCH(1,($B982=$AD$55:$AD$109)*($J982=$AE$55:$AE$109),0),4)))</f>
        <v>0</v>
      </c>
      <c r="Q982" s="115" t="str">
        <f>VLOOKUP(M982,Modelo!$A$2:$C$7,2,0)</f>
        <v>Acción Climática y Energía</v>
      </c>
      <c r="R982" s="118">
        <f t="array" ref="R982">INDEX(Modelo!$F$1:$H$37,MATCH(1,(DataBase!Q982=Modelo!$G$1:$G$37)*(DataBase!B982=Modelo!$F$1:$F$37),0),3)</f>
        <v>0.21052631578947367</v>
      </c>
      <c r="S982" s="115">
        <f t="shared" si="32"/>
        <v>100</v>
      </c>
      <c r="T982" s="115">
        <f t="shared" si="33"/>
        <v>21.052631578947366</v>
      </c>
    </row>
    <row r="983" spans="1:20" x14ac:dyDescent="0.3">
      <c r="A983" s="115" t="s">
        <v>352</v>
      </c>
      <c r="B983" s="115" t="s">
        <v>313</v>
      </c>
      <c r="C983" s="115" t="s">
        <v>103</v>
      </c>
      <c r="D983" s="115" t="s">
        <v>87</v>
      </c>
      <c r="E983" s="115" t="s">
        <v>87</v>
      </c>
      <c r="F983" s="115" t="s">
        <v>87</v>
      </c>
      <c r="G983" s="115">
        <v>1969</v>
      </c>
      <c r="H983" s="115" t="s">
        <v>353</v>
      </c>
      <c r="I983" s="115">
        <v>3.188315636</v>
      </c>
      <c r="J983" s="115" t="s">
        <v>18</v>
      </c>
      <c r="K983" s="115" t="str">
        <f>INDEX(DatosProcesados!$A$1:$BF$101,MATCH(DataBase!A983,DatosProcesados!$A$1:$A$101,0),MATCH(DataBase!J983,DatosProcesados!$A$1:$BF$1,0))</f>
        <v>Si</v>
      </c>
      <c r="L983" s="115" t="str">
        <f>INDEX(Modelo!$A$9:$D$89,MATCH(DataBase!$J983,Modelo!$A$9:$A$89,0),MATCH(DataBase!L$1,Modelo!$A$9:$D$9,0))</f>
        <v>Impacto ambiental</v>
      </c>
      <c r="M983" s="115" t="str">
        <f>INDEX(Modelo!$A$9:$D$89,MATCH(DataBase!$J983,Modelo!$A$9:$A$89,0),MATCH(DataBase!M$1,Modelo!$A$9:$D$9,0))</f>
        <v>Pilar 2</v>
      </c>
      <c r="N983" s="115" t="str">
        <f>INDEX(Modelo!$A$9:$D$89,MATCH(DataBase!$J983,Modelo!$A$9:$A$89,0),MATCH(DataBase!N$1,Modelo!$A$9:$D$9,0))</f>
        <v>boolean</v>
      </c>
      <c r="O983" s="115" t="b">
        <f t="array" ref="O983">IF(N983="negativo",INDEX($AD$3:$AG$51,MATCH(1,($B983=$AD$3:$AD$51)*($J983=$AE$3:$AE$51),0),3),IF(N983="positivo",INDEX($AD$55:$AG$109,MATCH(1,($B983=$AD$55:$AD$109)*($J983=$AE$55:$AE$109),0),3)))</f>
        <v>0</v>
      </c>
      <c r="P983" s="115" t="b">
        <f t="array" ref="P983">IF(N983="negativo",INDEX($AD$3:$AG$51,MATCH(1,($B983=$AD$3:$AD$51)*($J983=$AE$3:$AE$51),0),4),IF(N983="positivo",INDEX($AD$55:$AG$109,MATCH(1,($B983=$AD$55:$AD$109)*($J983=$AE$55:$AE$109),0),4)))</f>
        <v>0</v>
      </c>
      <c r="Q983" s="115" t="str">
        <f>VLOOKUP(M983,Modelo!$A$2:$C$7,2,0)</f>
        <v>Acción Climática y Energía</v>
      </c>
      <c r="R983" s="118">
        <f t="array" ref="R983">INDEX(Modelo!$F$1:$H$37,MATCH(1,(DataBase!Q983=Modelo!$G$1:$G$37)*(DataBase!B983=Modelo!$F$1:$F$37),0),3)</f>
        <v>0.17647058823529413</v>
      </c>
      <c r="S983" s="115">
        <f t="shared" si="32"/>
        <v>100</v>
      </c>
      <c r="T983" s="115">
        <f t="shared" si="33"/>
        <v>17.647058823529413</v>
      </c>
    </row>
    <row r="984" spans="1:20" x14ac:dyDescent="0.3">
      <c r="A984" s="115" t="s">
        <v>427</v>
      </c>
      <c r="B984" s="115" t="s">
        <v>407</v>
      </c>
      <c r="C984" s="115" t="s">
        <v>103</v>
      </c>
      <c r="D984" s="115" t="s">
        <v>86</v>
      </c>
      <c r="E984" s="115" t="s">
        <v>86</v>
      </c>
      <c r="F984" s="115" t="s">
        <v>87</v>
      </c>
      <c r="G984" s="115">
        <v>2020</v>
      </c>
      <c r="H984" s="115" t="s">
        <v>428</v>
      </c>
      <c r="I984" s="115">
        <v>1.943851598</v>
      </c>
      <c r="J984" s="115" t="s">
        <v>18</v>
      </c>
      <c r="K984" s="115" t="str">
        <f>INDEX(DatosProcesados!$A$1:$BF$101,MATCH(DataBase!A984,DatosProcesados!$A$1:$A$101,0),MATCH(DataBase!J984,DatosProcesados!$A$1:$BF$1,0))</f>
        <v>Si</v>
      </c>
      <c r="L984" s="115" t="str">
        <f>INDEX(Modelo!$A$9:$D$89,MATCH(DataBase!$J984,Modelo!$A$9:$A$89,0),MATCH(DataBase!L$1,Modelo!$A$9:$D$9,0))</f>
        <v>Impacto ambiental</v>
      </c>
      <c r="M984" s="115" t="str">
        <f>INDEX(Modelo!$A$9:$D$89,MATCH(DataBase!$J984,Modelo!$A$9:$A$89,0),MATCH(DataBase!M$1,Modelo!$A$9:$D$9,0))</f>
        <v>Pilar 2</v>
      </c>
      <c r="N984" s="115" t="str">
        <f>INDEX(Modelo!$A$9:$D$89,MATCH(DataBase!$J984,Modelo!$A$9:$A$89,0),MATCH(DataBase!N$1,Modelo!$A$9:$D$9,0))</f>
        <v>boolean</v>
      </c>
      <c r="O984" s="115" t="b">
        <f t="array" ref="O984">IF(N984="negativo",INDEX($AD$3:$AG$51,MATCH(1,($B984=$AD$3:$AD$51)*($J984=$AE$3:$AE$51),0),3),IF(N984="positivo",INDEX($AD$55:$AG$109,MATCH(1,($B984=$AD$55:$AD$109)*($J984=$AE$55:$AE$109),0),3)))</f>
        <v>0</v>
      </c>
      <c r="P984" s="115" t="b">
        <f t="array" ref="P984">IF(N984="negativo",INDEX($AD$3:$AG$51,MATCH(1,($B984=$AD$3:$AD$51)*($J984=$AE$3:$AE$51),0),4),IF(N984="positivo",INDEX($AD$55:$AG$109,MATCH(1,($B984=$AD$55:$AD$109)*($J984=$AE$55:$AE$109),0),4)))</f>
        <v>0</v>
      </c>
      <c r="Q984" s="115" t="str">
        <f>VLOOKUP(M984,Modelo!$A$2:$C$7,2,0)</f>
        <v>Acción Climática y Energía</v>
      </c>
      <c r="R984" s="118">
        <f t="array" ref="R984">INDEX(Modelo!$F$1:$H$37,MATCH(1,(DataBase!Q984=Modelo!$G$1:$G$37)*(DataBase!B984=Modelo!$F$1:$F$37),0),3)</f>
        <v>0.19230769230769232</v>
      </c>
      <c r="S984" s="115">
        <f t="shared" si="32"/>
        <v>100</v>
      </c>
      <c r="T984" s="115">
        <f t="shared" si="33"/>
        <v>19.230769230769234</v>
      </c>
    </row>
    <row r="985" spans="1:20" x14ac:dyDescent="0.3">
      <c r="A985" s="115" t="s">
        <v>333</v>
      </c>
      <c r="B985" s="115" t="s">
        <v>313</v>
      </c>
      <c r="C985" s="115" t="s">
        <v>103</v>
      </c>
      <c r="D985" s="115" t="s">
        <v>86</v>
      </c>
      <c r="E985" s="115" t="s">
        <v>86</v>
      </c>
      <c r="F985" s="115" t="s">
        <v>87</v>
      </c>
      <c r="G985" s="115">
        <v>1952</v>
      </c>
      <c r="H985" s="115" t="s">
        <v>177</v>
      </c>
      <c r="I985" s="115">
        <v>5.9910971069999999</v>
      </c>
      <c r="J985" s="115" t="s">
        <v>18</v>
      </c>
      <c r="K985" s="115" t="str">
        <f>INDEX(DatosProcesados!$A$1:$BF$101,MATCH(DataBase!A985,DatosProcesados!$A$1:$A$101,0),MATCH(DataBase!J985,DatosProcesados!$A$1:$BF$1,0))</f>
        <v>Si</v>
      </c>
      <c r="L985" s="115" t="str">
        <f>INDEX(Modelo!$A$9:$D$89,MATCH(DataBase!$J985,Modelo!$A$9:$A$89,0),MATCH(DataBase!L$1,Modelo!$A$9:$D$9,0))</f>
        <v>Impacto ambiental</v>
      </c>
      <c r="M985" s="115" t="str">
        <f>INDEX(Modelo!$A$9:$D$89,MATCH(DataBase!$J985,Modelo!$A$9:$A$89,0),MATCH(DataBase!M$1,Modelo!$A$9:$D$9,0))</f>
        <v>Pilar 2</v>
      </c>
      <c r="N985" s="115" t="str">
        <f>INDEX(Modelo!$A$9:$D$89,MATCH(DataBase!$J985,Modelo!$A$9:$A$89,0),MATCH(DataBase!N$1,Modelo!$A$9:$D$9,0))</f>
        <v>boolean</v>
      </c>
      <c r="O985" s="115" t="b">
        <f t="array" ref="O985">IF(N985="negativo",INDEX($AD$3:$AG$51,MATCH(1,($B985=$AD$3:$AD$51)*($J985=$AE$3:$AE$51),0),3),IF(N985="positivo",INDEX($AD$55:$AG$109,MATCH(1,($B985=$AD$55:$AD$109)*($J985=$AE$55:$AE$109),0),3)))</f>
        <v>0</v>
      </c>
      <c r="P985" s="115" t="b">
        <f t="array" ref="P985">IF(N985="negativo",INDEX($AD$3:$AG$51,MATCH(1,($B985=$AD$3:$AD$51)*($J985=$AE$3:$AE$51),0),4),IF(N985="positivo",INDEX($AD$55:$AG$109,MATCH(1,($B985=$AD$55:$AD$109)*($J985=$AE$55:$AE$109),0),4)))</f>
        <v>0</v>
      </c>
      <c r="Q985" s="115" t="str">
        <f>VLOOKUP(M985,Modelo!$A$2:$C$7,2,0)</f>
        <v>Acción Climática y Energía</v>
      </c>
      <c r="R985" s="118">
        <f t="array" ref="R985">INDEX(Modelo!$F$1:$H$37,MATCH(1,(DataBase!Q985=Modelo!$G$1:$G$37)*(DataBase!B985=Modelo!$F$1:$F$37),0),3)</f>
        <v>0.17647058823529413</v>
      </c>
      <c r="S985" s="115">
        <f t="shared" si="32"/>
        <v>100</v>
      </c>
      <c r="T985" s="115">
        <f t="shared" si="33"/>
        <v>17.647058823529413</v>
      </c>
    </row>
    <row r="986" spans="1:20" x14ac:dyDescent="0.3">
      <c r="A986" s="115" t="s">
        <v>371</v>
      </c>
      <c r="B986" s="115" t="s">
        <v>313</v>
      </c>
      <c r="C986" s="115" t="s">
        <v>103</v>
      </c>
      <c r="D986" s="115" t="s">
        <v>87</v>
      </c>
      <c r="E986" s="115" t="s">
        <v>86</v>
      </c>
      <c r="F986" s="115" t="s">
        <v>87</v>
      </c>
      <c r="G986" s="115">
        <v>1977</v>
      </c>
      <c r="H986" s="115" t="s">
        <v>281</v>
      </c>
      <c r="I986" s="115">
        <v>2.002301595</v>
      </c>
      <c r="J986" s="115" t="s">
        <v>18</v>
      </c>
      <c r="K986" s="115" t="str">
        <f>INDEX(DatosProcesados!$A$1:$BF$101,MATCH(DataBase!A986,DatosProcesados!$A$1:$A$101,0),MATCH(DataBase!J986,DatosProcesados!$A$1:$BF$1,0))</f>
        <v>Si</v>
      </c>
      <c r="L986" s="115" t="str">
        <f>INDEX(Modelo!$A$9:$D$89,MATCH(DataBase!$J986,Modelo!$A$9:$A$89,0),MATCH(DataBase!L$1,Modelo!$A$9:$D$9,0))</f>
        <v>Impacto ambiental</v>
      </c>
      <c r="M986" s="115" t="str">
        <f>INDEX(Modelo!$A$9:$D$89,MATCH(DataBase!$J986,Modelo!$A$9:$A$89,0),MATCH(DataBase!M$1,Modelo!$A$9:$D$9,0))</f>
        <v>Pilar 2</v>
      </c>
      <c r="N986" s="115" t="str">
        <f>INDEX(Modelo!$A$9:$D$89,MATCH(DataBase!$J986,Modelo!$A$9:$A$89,0),MATCH(DataBase!N$1,Modelo!$A$9:$D$9,0))</f>
        <v>boolean</v>
      </c>
      <c r="O986" s="115" t="b">
        <f t="array" ref="O986">IF(N986="negativo",INDEX($AD$3:$AG$51,MATCH(1,($B986=$AD$3:$AD$51)*($J986=$AE$3:$AE$51),0),3),IF(N986="positivo",INDEX($AD$55:$AG$109,MATCH(1,($B986=$AD$55:$AD$109)*($J986=$AE$55:$AE$109),0),3)))</f>
        <v>0</v>
      </c>
      <c r="P986" s="115" t="b">
        <f t="array" ref="P986">IF(N986="negativo",INDEX($AD$3:$AG$51,MATCH(1,($B986=$AD$3:$AD$51)*($J986=$AE$3:$AE$51),0),4),IF(N986="positivo",INDEX($AD$55:$AG$109,MATCH(1,($B986=$AD$55:$AD$109)*($J986=$AE$55:$AE$109),0),4)))</f>
        <v>0</v>
      </c>
      <c r="Q986" s="115" t="str">
        <f>VLOOKUP(M986,Modelo!$A$2:$C$7,2,0)</f>
        <v>Acción Climática y Energía</v>
      </c>
      <c r="R986" s="118">
        <f t="array" ref="R986">INDEX(Modelo!$F$1:$H$37,MATCH(1,(DataBase!Q986=Modelo!$G$1:$G$37)*(DataBase!B986=Modelo!$F$1:$F$37),0),3)</f>
        <v>0.17647058823529413</v>
      </c>
      <c r="S986" s="115">
        <f t="shared" si="32"/>
        <v>100</v>
      </c>
      <c r="T986" s="115">
        <f t="shared" si="33"/>
        <v>17.647058823529413</v>
      </c>
    </row>
    <row r="987" spans="1:20" x14ac:dyDescent="0.3">
      <c r="A987" s="115" t="s">
        <v>469</v>
      </c>
      <c r="B987" s="115" t="s">
        <v>467</v>
      </c>
      <c r="C987" s="115" t="s">
        <v>103</v>
      </c>
      <c r="D987" s="115" t="s">
        <v>87</v>
      </c>
      <c r="E987" s="115" t="s">
        <v>86</v>
      </c>
      <c r="F987" s="115" t="s">
        <v>87</v>
      </c>
      <c r="G987" s="115">
        <v>1971</v>
      </c>
      <c r="H987" s="115" t="s">
        <v>244</v>
      </c>
      <c r="I987" s="115">
        <v>2.1567474139999998</v>
      </c>
      <c r="J987" s="115" t="s">
        <v>18</v>
      </c>
      <c r="K987" s="115">
        <f>INDEX(DatosProcesados!$A$1:$BF$101,MATCH(DataBase!A987,DatosProcesados!$A$1:$A$101,0),MATCH(DataBase!J987,DatosProcesados!$A$1:$BF$1,0))</f>
        <v>0</v>
      </c>
      <c r="L987" s="115" t="str">
        <f>INDEX(Modelo!$A$9:$D$89,MATCH(DataBase!$J987,Modelo!$A$9:$A$89,0),MATCH(DataBase!L$1,Modelo!$A$9:$D$9,0))</f>
        <v>Impacto ambiental</v>
      </c>
      <c r="M987" s="115" t="str">
        <f>INDEX(Modelo!$A$9:$D$89,MATCH(DataBase!$J987,Modelo!$A$9:$A$89,0),MATCH(DataBase!M$1,Modelo!$A$9:$D$9,0))</f>
        <v>Pilar 2</v>
      </c>
      <c r="N987" s="115" t="str">
        <f>INDEX(Modelo!$A$9:$D$89,MATCH(DataBase!$J987,Modelo!$A$9:$A$89,0),MATCH(DataBase!N$1,Modelo!$A$9:$D$9,0))</f>
        <v>boolean</v>
      </c>
      <c r="O987" s="115" t="b">
        <f t="array" ref="O987">IF(N987="negativo",INDEX($AD$3:$AG$51,MATCH(1,($B987=$AD$3:$AD$51)*($J987=$AE$3:$AE$51),0),3),IF(N987="positivo",INDEX($AD$55:$AG$109,MATCH(1,($B987=$AD$55:$AD$109)*($J987=$AE$55:$AE$109),0),3)))</f>
        <v>0</v>
      </c>
      <c r="P987" s="115" t="b">
        <f t="array" ref="P987">IF(N987="negativo",INDEX($AD$3:$AG$51,MATCH(1,($B987=$AD$3:$AD$51)*($J987=$AE$3:$AE$51),0),4),IF(N987="positivo",INDEX($AD$55:$AG$109,MATCH(1,($B987=$AD$55:$AD$109)*($J987=$AE$55:$AE$109),0),4)))</f>
        <v>0</v>
      </c>
      <c r="Q987" s="115" t="str">
        <f>VLOOKUP(M987,Modelo!$A$2:$C$7,2,0)</f>
        <v>Acción Climática y Energía</v>
      </c>
      <c r="R987" s="118">
        <f t="array" ref="R987">INDEX(Modelo!$F$1:$H$37,MATCH(1,(DataBase!Q987=Modelo!$G$1:$G$37)*(DataBase!B987=Modelo!$F$1:$F$37),0),3)</f>
        <v>0.19047619047619047</v>
      </c>
      <c r="S987" s="115">
        <f t="shared" si="32"/>
        <v>0</v>
      </c>
      <c r="T987" s="115">
        <f t="shared" si="33"/>
        <v>0</v>
      </c>
    </row>
    <row r="988" spans="1:20" x14ac:dyDescent="0.3">
      <c r="A988" s="115" t="s">
        <v>357</v>
      </c>
      <c r="B988" s="115" t="s">
        <v>313</v>
      </c>
      <c r="C988" s="115" t="s">
        <v>103</v>
      </c>
      <c r="D988" s="115" t="s">
        <v>86</v>
      </c>
      <c r="E988" s="115" t="s">
        <v>86</v>
      </c>
      <c r="F988" s="115" t="s">
        <v>87</v>
      </c>
      <c r="G988" s="115">
        <v>2009</v>
      </c>
      <c r="H988" s="115" t="s">
        <v>358</v>
      </c>
      <c r="I988" s="115">
        <v>2.8694480090000001</v>
      </c>
      <c r="J988" s="115" t="s">
        <v>18</v>
      </c>
      <c r="K988" s="115">
        <f>INDEX(DatosProcesados!$A$1:$BF$101,MATCH(DataBase!A988,DatosProcesados!$A$1:$A$101,0),MATCH(DataBase!J988,DatosProcesados!$A$1:$BF$1,0))</f>
        <v>0</v>
      </c>
      <c r="L988" s="115" t="str">
        <f>INDEX(Modelo!$A$9:$D$89,MATCH(DataBase!$J988,Modelo!$A$9:$A$89,0),MATCH(DataBase!L$1,Modelo!$A$9:$D$9,0))</f>
        <v>Impacto ambiental</v>
      </c>
      <c r="M988" s="115" t="str">
        <f>INDEX(Modelo!$A$9:$D$89,MATCH(DataBase!$J988,Modelo!$A$9:$A$89,0),MATCH(DataBase!M$1,Modelo!$A$9:$D$9,0))</f>
        <v>Pilar 2</v>
      </c>
      <c r="N988" s="115" t="str">
        <f>INDEX(Modelo!$A$9:$D$89,MATCH(DataBase!$J988,Modelo!$A$9:$A$89,0),MATCH(DataBase!N$1,Modelo!$A$9:$D$9,0))</f>
        <v>boolean</v>
      </c>
      <c r="O988" s="115" t="b">
        <f t="array" ref="O988">IF(N988="negativo",INDEX($AD$3:$AG$51,MATCH(1,($B988=$AD$3:$AD$51)*($J988=$AE$3:$AE$51),0),3),IF(N988="positivo",INDEX($AD$55:$AG$109,MATCH(1,($B988=$AD$55:$AD$109)*($J988=$AE$55:$AE$109),0),3)))</f>
        <v>0</v>
      </c>
      <c r="P988" s="115" t="b">
        <f t="array" ref="P988">IF(N988="negativo",INDEX($AD$3:$AG$51,MATCH(1,($B988=$AD$3:$AD$51)*($J988=$AE$3:$AE$51),0),4),IF(N988="positivo",INDEX($AD$55:$AG$109,MATCH(1,($B988=$AD$55:$AD$109)*($J988=$AE$55:$AE$109),0),4)))</f>
        <v>0</v>
      </c>
      <c r="Q988" s="115" t="str">
        <f>VLOOKUP(M988,Modelo!$A$2:$C$7,2,0)</f>
        <v>Acción Climática y Energía</v>
      </c>
      <c r="R988" s="118">
        <f t="array" ref="R988">INDEX(Modelo!$F$1:$H$37,MATCH(1,(DataBase!Q988=Modelo!$G$1:$G$37)*(DataBase!B988=Modelo!$F$1:$F$37),0),3)</f>
        <v>0.17647058823529413</v>
      </c>
      <c r="S988" s="115">
        <f t="shared" si="32"/>
        <v>0</v>
      </c>
      <c r="T988" s="115">
        <f t="shared" si="33"/>
        <v>0</v>
      </c>
    </row>
    <row r="989" spans="1:20" x14ac:dyDescent="0.3">
      <c r="A989" s="115" t="s">
        <v>355</v>
      </c>
      <c r="B989" s="115" t="s">
        <v>313</v>
      </c>
      <c r="C989" s="115" t="s">
        <v>103</v>
      </c>
      <c r="D989" s="115" t="s">
        <v>87</v>
      </c>
      <c r="E989" s="115" t="s">
        <v>86</v>
      </c>
      <c r="F989" s="115" t="s">
        <v>86</v>
      </c>
      <c r="G989" s="115">
        <v>1934</v>
      </c>
      <c r="H989" s="115" t="s">
        <v>125</v>
      </c>
      <c r="I989" s="115">
        <v>3.134365769</v>
      </c>
      <c r="J989" s="115" t="s">
        <v>18</v>
      </c>
      <c r="K989" s="115">
        <f>INDEX(DatosProcesados!$A$1:$BF$101,MATCH(DataBase!A989,DatosProcesados!$A$1:$A$101,0),MATCH(DataBase!J989,DatosProcesados!$A$1:$BF$1,0))</f>
        <v>0</v>
      </c>
      <c r="L989" s="115" t="str">
        <f>INDEX(Modelo!$A$9:$D$89,MATCH(DataBase!$J989,Modelo!$A$9:$A$89,0),MATCH(DataBase!L$1,Modelo!$A$9:$D$9,0))</f>
        <v>Impacto ambiental</v>
      </c>
      <c r="M989" s="115" t="str">
        <f>INDEX(Modelo!$A$9:$D$89,MATCH(DataBase!$J989,Modelo!$A$9:$A$89,0),MATCH(DataBase!M$1,Modelo!$A$9:$D$9,0))</f>
        <v>Pilar 2</v>
      </c>
      <c r="N989" s="115" t="str">
        <f>INDEX(Modelo!$A$9:$D$89,MATCH(DataBase!$J989,Modelo!$A$9:$A$89,0),MATCH(DataBase!N$1,Modelo!$A$9:$D$9,0))</f>
        <v>boolean</v>
      </c>
      <c r="O989" s="115" t="b">
        <f t="array" ref="O989">IF(N989="negativo",INDEX($AD$3:$AG$51,MATCH(1,($B989=$AD$3:$AD$51)*($J989=$AE$3:$AE$51),0),3),IF(N989="positivo",INDEX($AD$55:$AG$109,MATCH(1,($B989=$AD$55:$AD$109)*($J989=$AE$55:$AE$109),0),3)))</f>
        <v>0</v>
      </c>
      <c r="P989" s="115" t="b">
        <f t="array" ref="P989">IF(N989="negativo",INDEX($AD$3:$AG$51,MATCH(1,($B989=$AD$3:$AD$51)*($J989=$AE$3:$AE$51),0),4),IF(N989="positivo",INDEX($AD$55:$AG$109,MATCH(1,($B989=$AD$55:$AD$109)*($J989=$AE$55:$AE$109),0),4)))</f>
        <v>0</v>
      </c>
      <c r="Q989" s="115" t="str">
        <f>VLOOKUP(M989,Modelo!$A$2:$C$7,2,0)</f>
        <v>Acción Climática y Energía</v>
      </c>
      <c r="R989" s="118">
        <f t="array" ref="R989">INDEX(Modelo!$F$1:$H$37,MATCH(1,(DataBase!Q989=Modelo!$G$1:$G$37)*(DataBase!B989=Modelo!$F$1:$F$37),0),3)</f>
        <v>0.17647058823529413</v>
      </c>
      <c r="S989" s="115">
        <f t="shared" si="32"/>
        <v>0</v>
      </c>
      <c r="T989" s="115">
        <f t="shared" si="33"/>
        <v>0</v>
      </c>
    </row>
    <row r="990" spans="1:20" x14ac:dyDescent="0.3">
      <c r="A990" s="115" t="s">
        <v>129</v>
      </c>
      <c r="B990" s="115" t="s">
        <v>84</v>
      </c>
      <c r="C990" s="115" t="s">
        <v>97</v>
      </c>
      <c r="D990" s="115" t="s">
        <v>86</v>
      </c>
      <c r="E990" s="115" t="s">
        <v>87</v>
      </c>
      <c r="F990" s="115" t="s">
        <v>87</v>
      </c>
      <c r="G990" s="115">
        <v>1924</v>
      </c>
      <c r="H990" s="115" t="s">
        <v>130</v>
      </c>
      <c r="I990" s="115">
        <v>6.6721791020000003</v>
      </c>
      <c r="J990" s="115" t="s">
        <v>18</v>
      </c>
      <c r="K990" s="115" t="str">
        <f>INDEX(DatosProcesados!$A$1:$BF$101,MATCH(DataBase!A990,DatosProcesados!$A$1:$A$101,0),MATCH(DataBase!J990,DatosProcesados!$A$1:$BF$1,0))</f>
        <v>Si</v>
      </c>
      <c r="L990" s="115" t="str">
        <f>INDEX(Modelo!$A$9:$D$89,MATCH(DataBase!$J990,Modelo!$A$9:$A$89,0),MATCH(DataBase!L$1,Modelo!$A$9:$D$9,0))</f>
        <v>Impacto ambiental</v>
      </c>
      <c r="M990" s="115" t="str">
        <f>INDEX(Modelo!$A$9:$D$89,MATCH(DataBase!$J990,Modelo!$A$9:$A$89,0),MATCH(DataBase!M$1,Modelo!$A$9:$D$9,0))</f>
        <v>Pilar 2</v>
      </c>
      <c r="N990" s="115" t="str">
        <f>INDEX(Modelo!$A$9:$D$89,MATCH(DataBase!$J990,Modelo!$A$9:$A$89,0),MATCH(DataBase!N$1,Modelo!$A$9:$D$9,0))</f>
        <v>boolean</v>
      </c>
      <c r="O990" s="115" t="b">
        <f t="array" ref="O990">IF(N990="negativo",INDEX($AD$3:$AG$51,MATCH(1,($B990=$AD$3:$AD$51)*($J990=$AE$3:$AE$51),0),3),IF(N990="positivo",INDEX($AD$55:$AG$109,MATCH(1,($B990=$AD$55:$AD$109)*($J990=$AE$55:$AE$109),0),3)))</f>
        <v>0</v>
      </c>
      <c r="P990" s="115" t="b">
        <f t="array" ref="P990">IF(N990="negativo",INDEX($AD$3:$AG$51,MATCH(1,($B990=$AD$3:$AD$51)*($J990=$AE$3:$AE$51),0),4),IF(N990="positivo",INDEX($AD$55:$AG$109,MATCH(1,($B990=$AD$55:$AD$109)*($J990=$AE$55:$AE$109),0),4)))</f>
        <v>0</v>
      </c>
      <c r="Q990" s="115" t="str">
        <f>VLOOKUP(M990,Modelo!$A$2:$C$7,2,0)</f>
        <v>Acción Climática y Energía</v>
      </c>
      <c r="R990" s="118">
        <f t="array" ref="R990">INDEX(Modelo!$F$1:$H$37,MATCH(1,(DataBase!Q990=Modelo!$G$1:$G$37)*(DataBase!B990=Modelo!$F$1:$F$37),0),3)</f>
        <v>0.11764705882352941</v>
      </c>
      <c r="S990" s="115">
        <f t="shared" si="32"/>
        <v>100</v>
      </c>
      <c r="T990" s="115">
        <f t="shared" si="33"/>
        <v>11.76470588235294</v>
      </c>
    </row>
    <row r="991" spans="1:20" x14ac:dyDescent="0.3">
      <c r="A991" s="115" t="s">
        <v>166</v>
      </c>
      <c r="B991" s="115" t="s">
        <v>84</v>
      </c>
      <c r="C991" s="115" t="s">
        <v>103</v>
      </c>
      <c r="D991" s="115" t="s">
        <v>86</v>
      </c>
      <c r="E991" s="115" t="s">
        <v>87</v>
      </c>
      <c r="F991" s="115" t="s">
        <v>87</v>
      </c>
      <c r="G991" s="115">
        <v>1910</v>
      </c>
      <c r="H991" s="115" t="s">
        <v>167</v>
      </c>
      <c r="I991" s="115">
        <v>2.655177809</v>
      </c>
      <c r="J991" s="115" t="s">
        <v>18</v>
      </c>
      <c r="K991" s="115" t="str">
        <f>INDEX(DatosProcesados!$A$1:$BF$101,MATCH(DataBase!A991,DatosProcesados!$A$1:$A$101,0),MATCH(DataBase!J991,DatosProcesados!$A$1:$BF$1,0))</f>
        <v>Si</v>
      </c>
      <c r="L991" s="115" t="str">
        <f>INDEX(Modelo!$A$9:$D$89,MATCH(DataBase!$J991,Modelo!$A$9:$A$89,0),MATCH(DataBase!L$1,Modelo!$A$9:$D$9,0))</f>
        <v>Impacto ambiental</v>
      </c>
      <c r="M991" s="115" t="str">
        <f>INDEX(Modelo!$A$9:$D$89,MATCH(DataBase!$J991,Modelo!$A$9:$A$89,0),MATCH(DataBase!M$1,Modelo!$A$9:$D$9,0))</f>
        <v>Pilar 2</v>
      </c>
      <c r="N991" s="115" t="str">
        <f>INDEX(Modelo!$A$9:$D$89,MATCH(DataBase!$J991,Modelo!$A$9:$A$89,0),MATCH(DataBase!N$1,Modelo!$A$9:$D$9,0))</f>
        <v>boolean</v>
      </c>
      <c r="O991" s="115" t="b">
        <f t="array" ref="O991">IF(N991="negativo",INDEX($AD$3:$AG$51,MATCH(1,($B991=$AD$3:$AD$51)*($J991=$AE$3:$AE$51),0),3),IF(N991="positivo",INDEX($AD$55:$AG$109,MATCH(1,($B991=$AD$55:$AD$109)*($J991=$AE$55:$AE$109),0),3)))</f>
        <v>0</v>
      </c>
      <c r="P991" s="115" t="b">
        <f t="array" ref="P991">IF(N991="negativo",INDEX($AD$3:$AG$51,MATCH(1,($B991=$AD$3:$AD$51)*($J991=$AE$3:$AE$51),0),4),IF(N991="positivo",INDEX($AD$55:$AG$109,MATCH(1,($B991=$AD$55:$AD$109)*($J991=$AE$55:$AE$109),0),4)))</f>
        <v>0</v>
      </c>
      <c r="Q991" s="115" t="str">
        <f>VLOOKUP(M991,Modelo!$A$2:$C$7,2,0)</f>
        <v>Acción Climática y Energía</v>
      </c>
      <c r="R991" s="118">
        <f t="array" ref="R991">INDEX(Modelo!$F$1:$H$37,MATCH(1,(DataBase!Q991=Modelo!$G$1:$G$37)*(DataBase!B991=Modelo!$F$1:$F$37),0),3)</f>
        <v>0.11764705882352941</v>
      </c>
      <c r="S991" s="115">
        <f t="shared" si="32"/>
        <v>100</v>
      </c>
      <c r="T991" s="115">
        <f t="shared" si="33"/>
        <v>11.76470588235294</v>
      </c>
    </row>
    <row r="992" spans="1:20" x14ac:dyDescent="0.3">
      <c r="A992" s="115" t="s">
        <v>312</v>
      </c>
      <c r="B992" s="115" t="s">
        <v>313</v>
      </c>
      <c r="C992" s="115" t="s">
        <v>103</v>
      </c>
      <c r="D992" s="115" t="s">
        <v>86</v>
      </c>
      <c r="E992" s="115" t="s">
        <v>87</v>
      </c>
      <c r="F992" s="115" t="s">
        <v>87</v>
      </c>
      <c r="G992" s="115">
        <v>1968</v>
      </c>
      <c r="H992" s="115" t="s">
        <v>125</v>
      </c>
      <c r="I992" s="115">
        <v>24.752011681999999</v>
      </c>
      <c r="J992" s="115" t="s">
        <v>18</v>
      </c>
      <c r="K992" s="115" t="str">
        <f>INDEX(DatosProcesados!$A$1:$BF$101,MATCH(DataBase!A992,DatosProcesados!$A$1:$A$101,0),MATCH(DataBase!J992,DatosProcesados!$A$1:$BF$1,0))</f>
        <v>Si</v>
      </c>
      <c r="L992" s="115" t="str">
        <f>INDEX(Modelo!$A$9:$D$89,MATCH(DataBase!$J992,Modelo!$A$9:$A$89,0),MATCH(DataBase!L$1,Modelo!$A$9:$D$9,0))</f>
        <v>Impacto ambiental</v>
      </c>
      <c r="M992" s="115" t="str">
        <f>INDEX(Modelo!$A$9:$D$89,MATCH(DataBase!$J992,Modelo!$A$9:$A$89,0),MATCH(DataBase!M$1,Modelo!$A$9:$D$9,0))</f>
        <v>Pilar 2</v>
      </c>
      <c r="N992" s="115" t="str">
        <f>INDEX(Modelo!$A$9:$D$89,MATCH(DataBase!$J992,Modelo!$A$9:$A$89,0),MATCH(DataBase!N$1,Modelo!$A$9:$D$9,0))</f>
        <v>boolean</v>
      </c>
      <c r="O992" s="115" t="b">
        <f t="array" ref="O992">IF(N992="negativo",INDEX($AD$3:$AG$51,MATCH(1,($B992=$AD$3:$AD$51)*($J992=$AE$3:$AE$51),0),3),IF(N992="positivo",INDEX($AD$55:$AG$109,MATCH(1,($B992=$AD$55:$AD$109)*($J992=$AE$55:$AE$109),0),3)))</f>
        <v>0</v>
      </c>
      <c r="P992" s="115" t="b">
        <f t="array" ref="P992">IF(N992="negativo",INDEX($AD$3:$AG$51,MATCH(1,($B992=$AD$3:$AD$51)*($J992=$AE$3:$AE$51),0),4),IF(N992="positivo",INDEX($AD$55:$AG$109,MATCH(1,($B992=$AD$55:$AD$109)*($J992=$AE$55:$AE$109),0),4)))</f>
        <v>0</v>
      </c>
      <c r="Q992" s="115" t="str">
        <f>VLOOKUP(M992,Modelo!$A$2:$C$7,2,0)</f>
        <v>Acción Climática y Energía</v>
      </c>
      <c r="R992" s="118">
        <f t="array" ref="R992">INDEX(Modelo!$F$1:$H$37,MATCH(1,(DataBase!Q992=Modelo!$G$1:$G$37)*(DataBase!B992=Modelo!$F$1:$F$37),0),3)</f>
        <v>0.17647058823529413</v>
      </c>
      <c r="S992" s="115">
        <f t="shared" si="32"/>
        <v>100</v>
      </c>
      <c r="T992" s="115">
        <f t="shared" si="33"/>
        <v>17.647058823529413</v>
      </c>
    </row>
    <row r="993" spans="1:20" x14ac:dyDescent="0.3">
      <c r="A993" s="115" t="s">
        <v>162</v>
      </c>
      <c r="B993" s="115" t="s">
        <v>84</v>
      </c>
      <c r="C993" s="115" t="s">
        <v>97</v>
      </c>
      <c r="D993" s="115" t="s">
        <v>86</v>
      </c>
      <c r="E993" s="115" t="s">
        <v>87</v>
      </c>
      <c r="F993" s="115" t="s">
        <v>87</v>
      </c>
      <c r="G993" s="115">
        <v>1979</v>
      </c>
      <c r="H993" s="115" t="s">
        <v>163</v>
      </c>
      <c r="I993" s="115">
        <v>2.956157691</v>
      </c>
      <c r="J993" s="115" t="s">
        <v>18</v>
      </c>
      <c r="K993" s="115" t="str">
        <f>INDEX(DatosProcesados!$A$1:$BF$101,MATCH(DataBase!A993,DatosProcesados!$A$1:$A$101,0),MATCH(DataBase!J993,DatosProcesados!$A$1:$BF$1,0))</f>
        <v>Si</v>
      </c>
      <c r="L993" s="115" t="str">
        <f>INDEX(Modelo!$A$9:$D$89,MATCH(DataBase!$J993,Modelo!$A$9:$A$89,0),MATCH(DataBase!L$1,Modelo!$A$9:$D$9,0))</f>
        <v>Impacto ambiental</v>
      </c>
      <c r="M993" s="115" t="str">
        <f>INDEX(Modelo!$A$9:$D$89,MATCH(DataBase!$J993,Modelo!$A$9:$A$89,0),MATCH(DataBase!M$1,Modelo!$A$9:$D$9,0))</f>
        <v>Pilar 2</v>
      </c>
      <c r="N993" s="115" t="str">
        <f>INDEX(Modelo!$A$9:$D$89,MATCH(DataBase!$J993,Modelo!$A$9:$A$89,0),MATCH(DataBase!N$1,Modelo!$A$9:$D$9,0))</f>
        <v>boolean</v>
      </c>
      <c r="O993" s="115" t="b">
        <f t="array" ref="O993">IF(N993="negativo",INDEX($AD$3:$AG$51,MATCH(1,($B993=$AD$3:$AD$51)*($J993=$AE$3:$AE$51),0),3),IF(N993="positivo",INDEX($AD$55:$AG$109,MATCH(1,($B993=$AD$55:$AD$109)*($J993=$AE$55:$AE$109),0),3)))</f>
        <v>0</v>
      </c>
      <c r="P993" s="115" t="b">
        <f t="array" ref="P993">IF(N993="negativo",INDEX($AD$3:$AG$51,MATCH(1,($B993=$AD$3:$AD$51)*($J993=$AE$3:$AE$51),0),4),IF(N993="positivo",INDEX($AD$55:$AG$109,MATCH(1,($B993=$AD$55:$AD$109)*($J993=$AE$55:$AE$109),0),4)))</f>
        <v>0</v>
      </c>
      <c r="Q993" s="115" t="str">
        <f>VLOOKUP(M993,Modelo!$A$2:$C$7,2,0)</f>
        <v>Acción Climática y Energía</v>
      </c>
      <c r="R993" s="118">
        <f t="array" ref="R993">INDEX(Modelo!$F$1:$H$37,MATCH(1,(DataBase!Q993=Modelo!$G$1:$G$37)*(DataBase!B993=Modelo!$F$1:$F$37),0),3)</f>
        <v>0.11764705882352941</v>
      </c>
      <c r="S993" s="115">
        <f t="shared" si="32"/>
        <v>100</v>
      </c>
      <c r="T993" s="115">
        <f t="shared" si="33"/>
        <v>11.76470588235294</v>
      </c>
    </row>
    <row r="994" spans="1:20" x14ac:dyDescent="0.3">
      <c r="A994" s="115" t="s">
        <v>348</v>
      </c>
      <c r="B994" s="115" t="s">
        <v>313</v>
      </c>
      <c r="C994" s="115" t="s">
        <v>103</v>
      </c>
      <c r="D994" s="115" t="s">
        <v>86</v>
      </c>
      <c r="E994" s="115" t="s">
        <v>87</v>
      </c>
      <c r="F994" s="115" t="s">
        <v>87</v>
      </c>
      <c r="G994" s="115">
        <v>1937</v>
      </c>
      <c r="H994" s="115" t="s">
        <v>294</v>
      </c>
      <c r="I994" s="115">
        <v>4.02823039</v>
      </c>
      <c r="J994" s="115" t="s">
        <v>18</v>
      </c>
      <c r="K994" s="115" t="str">
        <f>INDEX(DatosProcesados!$A$1:$BF$101,MATCH(DataBase!A994,DatosProcesados!$A$1:$A$101,0),MATCH(DataBase!J994,DatosProcesados!$A$1:$BF$1,0))</f>
        <v>Si</v>
      </c>
      <c r="L994" s="115" t="str">
        <f>INDEX(Modelo!$A$9:$D$89,MATCH(DataBase!$J994,Modelo!$A$9:$A$89,0),MATCH(DataBase!L$1,Modelo!$A$9:$D$9,0))</f>
        <v>Impacto ambiental</v>
      </c>
      <c r="M994" s="115" t="str">
        <f>INDEX(Modelo!$A$9:$D$89,MATCH(DataBase!$J994,Modelo!$A$9:$A$89,0),MATCH(DataBase!M$1,Modelo!$A$9:$D$9,0))</f>
        <v>Pilar 2</v>
      </c>
      <c r="N994" s="115" t="str">
        <f>INDEX(Modelo!$A$9:$D$89,MATCH(DataBase!$J994,Modelo!$A$9:$A$89,0),MATCH(DataBase!N$1,Modelo!$A$9:$D$9,0))</f>
        <v>boolean</v>
      </c>
      <c r="O994" s="115" t="b">
        <f t="array" ref="O994">IF(N994="negativo",INDEX($AD$3:$AG$51,MATCH(1,($B994=$AD$3:$AD$51)*($J994=$AE$3:$AE$51),0),3),IF(N994="positivo",INDEX($AD$55:$AG$109,MATCH(1,($B994=$AD$55:$AD$109)*($J994=$AE$55:$AE$109),0),3)))</f>
        <v>0</v>
      </c>
      <c r="P994" s="115" t="b">
        <f t="array" ref="P994">IF(N994="negativo",INDEX($AD$3:$AG$51,MATCH(1,($B994=$AD$3:$AD$51)*($J994=$AE$3:$AE$51),0),4),IF(N994="positivo",INDEX($AD$55:$AG$109,MATCH(1,($B994=$AD$55:$AD$109)*($J994=$AE$55:$AE$109),0),4)))</f>
        <v>0</v>
      </c>
      <c r="Q994" s="115" t="str">
        <f>VLOOKUP(M994,Modelo!$A$2:$C$7,2,0)</f>
        <v>Acción Climática y Energía</v>
      </c>
      <c r="R994" s="118">
        <f t="array" ref="R994">INDEX(Modelo!$F$1:$H$37,MATCH(1,(DataBase!Q994=Modelo!$G$1:$G$37)*(DataBase!B994=Modelo!$F$1:$F$37),0),3)</f>
        <v>0.17647058823529413</v>
      </c>
      <c r="S994" s="115">
        <f t="shared" si="32"/>
        <v>100</v>
      </c>
      <c r="T994" s="115">
        <f t="shared" si="33"/>
        <v>17.647058823529413</v>
      </c>
    </row>
    <row r="995" spans="1:20" x14ac:dyDescent="0.3">
      <c r="A995" s="115" t="s">
        <v>343</v>
      </c>
      <c r="B995" s="115" t="s">
        <v>313</v>
      </c>
      <c r="C995" s="115" t="s">
        <v>103</v>
      </c>
      <c r="D995" s="115" t="s">
        <v>86</v>
      </c>
      <c r="E995" s="115" t="s">
        <v>86</v>
      </c>
      <c r="F995" s="115" t="s">
        <v>87</v>
      </c>
      <c r="G995" s="115">
        <v>1993</v>
      </c>
      <c r="H995" s="115" t="s">
        <v>281</v>
      </c>
      <c r="I995" s="115">
        <v>4.8704234599999996</v>
      </c>
      <c r="J995" s="115" t="s">
        <v>18</v>
      </c>
      <c r="K995" s="115" t="str">
        <f>INDEX(DatosProcesados!$A$1:$BF$101,MATCH(DataBase!A995,DatosProcesados!$A$1:$A$101,0),MATCH(DataBase!J995,DatosProcesados!$A$1:$BF$1,0))</f>
        <v>Si</v>
      </c>
      <c r="L995" s="115" t="str">
        <f>INDEX(Modelo!$A$9:$D$89,MATCH(DataBase!$J995,Modelo!$A$9:$A$89,0),MATCH(DataBase!L$1,Modelo!$A$9:$D$9,0))</f>
        <v>Impacto ambiental</v>
      </c>
      <c r="M995" s="115" t="str">
        <f>INDEX(Modelo!$A$9:$D$89,MATCH(DataBase!$J995,Modelo!$A$9:$A$89,0),MATCH(DataBase!M$1,Modelo!$A$9:$D$9,0))</f>
        <v>Pilar 2</v>
      </c>
      <c r="N995" s="115" t="str">
        <f>INDEX(Modelo!$A$9:$D$89,MATCH(DataBase!$J995,Modelo!$A$9:$A$89,0),MATCH(DataBase!N$1,Modelo!$A$9:$D$9,0))</f>
        <v>boolean</v>
      </c>
      <c r="O995" s="115" t="b">
        <f t="array" ref="O995">IF(N995="negativo",INDEX($AD$3:$AG$51,MATCH(1,($B995=$AD$3:$AD$51)*($J995=$AE$3:$AE$51),0),3),IF(N995="positivo",INDEX($AD$55:$AG$109,MATCH(1,($B995=$AD$55:$AD$109)*($J995=$AE$55:$AE$109),0),3)))</f>
        <v>0</v>
      </c>
      <c r="P995" s="115" t="b">
        <f t="array" ref="P995">IF(N995="negativo",INDEX($AD$3:$AG$51,MATCH(1,($B995=$AD$3:$AD$51)*($J995=$AE$3:$AE$51),0),4),IF(N995="positivo",INDEX($AD$55:$AG$109,MATCH(1,($B995=$AD$55:$AD$109)*($J995=$AE$55:$AE$109),0),4)))</f>
        <v>0</v>
      </c>
      <c r="Q995" s="115" t="str">
        <f>VLOOKUP(M995,Modelo!$A$2:$C$7,2,0)</f>
        <v>Acción Climática y Energía</v>
      </c>
      <c r="R995" s="118">
        <f t="array" ref="R995">INDEX(Modelo!$F$1:$H$37,MATCH(1,(DataBase!Q995=Modelo!$G$1:$G$37)*(DataBase!B995=Modelo!$F$1:$F$37),0),3)</f>
        <v>0.17647058823529413</v>
      </c>
      <c r="S995" s="115">
        <f t="shared" si="32"/>
        <v>100</v>
      </c>
      <c r="T995" s="115">
        <f t="shared" si="33"/>
        <v>17.647058823529413</v>
      </c>
    </row>
    <row r="996" spans="1:20" x14ac:dyDescent="0.3">
      <c r="A996" s="115" t="s">
        <v>367</v>
      </c>
      <c r="B996" s="115" t="s">
        <v>313</v>
      </c>
      <c r="C996" s="115" t="s">
        <v>103</v>
      </c>
      <c r="D996" s="115" t="s">
        <v>86</v>
      </c>
      <c r="E996" s="115" t="s">
        <v>86</v>
      </c>
      <c r="F996" s="115" t="s">
        <v>86</v>
      </c>
      <c r="G996" s="115">
        <v>1966</v>
      </c>
      <c r="H996" s="115" t="s">
        <v>125</v>
      </c>
      <c r="I996" s="115">
        <v>2.0461661379999998</v>
      </c>
      <c r="J996" s="115" t="s">
        <v>18</v>
      </c>
      <c r="K996" s="115" t="str">
        <f>INDEX(DatosProcesados!$A$1:$BF$101,MATCH(DataBase!A996,DatosProcesados!$A$1:$A$101,0),MATCH(DataBase!J996,DatosProcesados!$A$1:$BF$1,0))</f>
        <v>Si</v>
      </c>
      <c r="L996" s="115" t="str">
        <f>INDEX(Modelo!$A$9:$D$89,MATCH(DataBase!$J996,Modelo!$A$9:$A$89,0),MATCH(DataBase!L$1,Modelo!$A$9:$D$9,0))</f>
        <v>Impacto ambiental</v>
      </c>
      <c r="M996" s="115" t="str">
        <f>INDEX(Modelo!$A$9:$D$89,MATCH(DataBase!$J996,Modelo!$A$9:$A$89,0),MATCH(DataBase!M$1,Modelo!$A$9:$D$9,0))</f>
        <v>Pilar 2</v>
      </c>
      <c r="N996" s="115" t="str">
        <f>INDEX(Modelo!$A$9:$D$89,MATCH(DataBase!$J996,Modelo!$A$9:$A$89,0),MATCH(DataBase!N$1,Modelo!$A$9:$D$9,0))</f>
        <v>boolean</v>
      </c>
      <c r="O996" s="115" t="b">
        <f t="array" ref="O996">IF(N996="negativo",INDEX($AD$3:$AG$51,MATCH(1,($B996=$AD$3:$AD$51)*($J996=$AE$3:$AE$51),0),3),IF(N996="positivo",INDEX($AD$55:$AG$109,MATCH(1,($B996=$AD$55:$AD$109)*($J996=$AE$55:$AE$109),0),3)))</f>
        <v>0</v>
      </c>
      <c r="P996" s="115" t="b">
        <f t="array" ref="P996">IF(N996="negativo",INDEX($AD$3:$AG$51,MATCH(1,($B996=$AD$3:$AD$51)*($J996=$AE$3:$AE$51),0),4),IF(N996="positivo",INDEX($AD$55:$AG$109,MATCH(1,($B996=$AD$55:$AD$109)*($J996=$AE$55:$AE$109),0),4)))</f>
        <v>0</v>
      </c>
      <c r="Q996" s="115" t="str">
        <f>VLOOKUP(M996,Modelo!$A$2:$C$7,2,0)</f>
        <v>Acción Climática y Energía</v>
      </c>
      <c r="R996" s="118">
        <f t="array" ref="R996">INDEX(Modelo!$F$1:$H$37,MATCH(1,(DataBase!Q996=Modelo!$G$1:$G$37)*(DataBase!B996=Modelo!$F$1:$F$37),0),3)</f>
        <v>0.17647058823529413</v>
      </c>
      <c r="S996" s="115">
        <f t="shared" si="32"/>
        <v>100</v>
      </c>
      <c r="T996" s="115">
        <f t="shared" si="33"/>
        <v>17.647058823529413</v>
      </c>
    </row>
    <row r="997" spans="1:20" x14ac:dyDescent="0.3">
      <c r="A997" s="115" t="s">
        <v>374</v>
      </c>
      <c r="B997" s="115" t="s">
        <v>313</v>
      </c>
      <c r="C997" s="115" t="s">
        <v>103</v>
      </c>
      <c r="D997" s="115" t="s">
        <v>86</v>
      </c>
      <c r="E997" s="115" t="s">
        <v>87</v>
      </c>
      <c r="F997" s="115" t="s">
        <v>87</v>
      </c>
      <c r="G997" s="115">
        <v>1929</v>
      </c>
      <c r="H997" s="115" t="s">
        <v>375</v>
      </c>
      <c r="I997" s="115">
        <v>1.928223518</v>
      </c>
      <c r="J997" s="115" t="s">
        <v>18</v>
      </c>
      <c r="K997" s="115">
        <f>INDEX(DatosProcesados!$A$1:$BF$101,MATCH(DataBase!A997,DatosProcesados!$A$1:$A$101,0),MATCH(DataBase!J997,DatosProcesados!$A$1:$BF$1,0))</f>
        <v>0</v>
      </c>
      <c r="L997" s="115" t="str">
        <f>INDEX(Modelo!$A$9:$D$89,MATCH(DataBase!$J997,Modelo!$A$9:$A$89,0),MATCH(DataBase!L$1,Modelo!$A$9:$D$9,0))</f>
        <v>Impacto ambiental</v>
      </c>
      <c r="M997" s="115" t="str">
        <f>INDEX(Modelo!$A$9:$D$89,MATCH(DataBase!$J997,Modelo!$A$9:$A$89,0),MATCH(DataBase!M$1,Modelo!$A$9:$D$9,0))</f>
        <v>Pilar 2</v>
      </c>
      <c r="N997" s="115" t="str">
        <f>INDEX(Modelo!$A$9:$D$89,MATCH(DataBase!$J997,Modelo!$A$9:$A$89,0),MATCH(DataBase!N$1,Modelo!$A$9:$D$9,0))</f>
        <v>boolean</v>
      </c>
      <c r="O997" s="115" t="b">
        <f t="array" ref="O997">IF(N997="negativo",INDEX($AD$3:$AG$51,MATCH(1,($B997=$AD$3:$AD$51)*($J997=$AE$3:$AE$51),0),3),IF(N997="positivo",INDEX($AD$55:$AG$109,MATCH(1,($B997=$AD$55:$AD$109)*($J997=$AE$55:$AE$109),0),3)))</f>
        <v>0</v>
      </c>
      <c r="P997" s="115" t="b">
        <f t="array" ref="P997">IF(N997="negativo",INDEX($AD$3:$AG$51,MATCH(1,($B997=$AD$3:$AD$51)*($J997=$AE$3:$AE$51),0),4),IF(N997="positivo",INDEX($AD$55:$AG$109,MATCH(1,($B997=$AD$55:$AD$109)*($J997=$AE$55:$AE$109),0),4)))</f>
        <v>0</v>
      </c>
      <c r="Q997" s="115" t="str">
        <f>VLOOKUP(M997,Modelo!$A$2:$C$7,2,0)</f>
        <v>Acción Climática y Energía</v>
      </c>
      <c r="R997" s="118">
        <f t="array" ref="R997">INDEX(Modelo!$F$1:$H$37,MATCH(1,(DataBase!Q997=Modelo!$G$1:$G$37)*(DataBase!B997=Modelo!$F$1:$F$37),0),3)</f>
        <v>0.17647058823529413</v>
      </c>
      <c r="S997" s="115">
        <f t="shared" si="32"/>
        <v>0</v>
      </c>
      <c r="T997" s="115">
        <f t="shared" si="33"/>
        <v>0</v>
      </c>
    </row>
    <row r="998" spans="1:20" x14ac:dyDescent="0.3">
      <c r="A998" s="115" t="s">
        <v>201</v>
      </c>
      <c r="B998" s="115" t="s">
        <v>84</v>
      </c>
      <c r="C998" s="115" t="s">
        <v>103</v>
      </c>
      <c r="D998" s="115" t="s">
        <v>86</v>
      </c>
      <c r="E998" s="115" t="s">
        <v>86</v>
      </c>
      <c r="F998" s="115" t="s">
        <v>86</v>
      </c>
      <c r="G998" s="115">
        <v>1987</v>
      </c>
      <c r="H998" s="115" t="s">
        <v>125</v>
      </c>
      <c r="I998" s="115">
        <v>0</v>
      </c>
      <c r="J998" s="115" t="s">
        <v>18</v>
      </c>
      <c r="K998" s="115" t="str">
        <f>INDEX(DatosProcesados!$A$1:$BF$101,MATCH(DataBase!A998,DatosProcesados!$A$1:$A$101,0),MATCH(DataBase!J998,DatosProcesados!$A$1:$BF$1,0))</f>
        <v>Si</v>
      </c>
      <c r="L998" s="115" t="str">
        <f>INDEX(Modelo!$A$9:$D$89,MATCH(DataBase!$J998,Modelo!$A$9:$A$89,0),MATCH(DataBase!L$1,Modelo!$A$9:$D$9,0))</f>
        <v>Impacto ambiental</v>
      </c>
      <c r="M998" s="115" t="str">
        <f>INDEX(Modelo!$A$9:$D$89,MATCH(DataBase!$J998,Modelo!$A$9:$A$89,0),MATCH(DataBase!M$1,Modelo!$A$9:$D$9,0))</f>
        <v>Pilar 2</v>
      </c>
      <c r="N998" s="115" t="str">
        <f>INDEX(Modelo!$A$9:$D$89,MATCH(DataBase!$J998,Modelo!$A$9:$A$89,0),MATCH(DataBase!N$1,Modelo!$A$9:$D$9,0))</f>
        <v>boolean</v>
      </c>
      <c r="O998" s="115" t="b">
        <f t="array" ref="O998">IF(N998="negativo",INDEX($AD$3:$AG$51,MATCH(1,($B998=$AD$3:$AD$51)*($J998=$AE$3:$AE$51),0),3),IF(N998="positivo",INDEX($AD$55:$AG$109,MATCH(1,($B998=$AD$55:$AD$109)*($J998=$AE$55:$AE$109),0),3)))</f>
        <v>0</v>
      </c>
      <c r="P998" s="115" t="b">
        <f t="array" ref="P998">IF(N998="negativo",INDEX($AD$3:$AG$51,MATCH(1,($B998=$AD$3:$AD$51)*($J998=$AE$3:$AE$51),0),4),IF(N998="positivo",INDEX($AD$55:$AG$109,MATCH(1,($B998=$AD$55:$AD$109)*($J998=$AE$55:$AE$109),0),4)))</f>
        <v>0</v>
      </c>
      <c r="Q998" s="115" t="str">
        <f>VLOOKUP(M998,Modelo!$A$2:$C$7,2,0)</f>
        <v>Acción Climática y Energía</v>
      </c>
      <c r="R998" s="118">
        <f t="array" ref="R998">INDEX(Modelo!$F$1:$H$37,MATCH(1,(DataBase!Q998=Modelo!$G$1:$G$37)*(DataBase!B998=Modelo!$F$1:$F$37),0),3)</f>
        <v>0.11764705882352941</v>
      </c>
      <c r="S998" s="115">
        <f t="shared" si="32"/>
        <v>100</v>
      </c>
      <c r="T998" s="115">
        <f t="shared" si="33"/>
        <v>11.76470588235294</v>
      </c>
    </row>
    <row r="999" spans="1:20" x14ac:dyDescent="0.3">
      <c r="A999" s="115" t="s">
        <v>421</v>
      </c>
      <c r="B999" s="115" t="s">
        <v>407</v>
      </c>
      <c r="C999" s="115" t="s">
        <v>103</v>
      </c>
      <c r="D999" s="115" t="s">
        <v>86</v>
      </c>
      <c r="E999" s="115" t="s">
        <v>86</v>
      </c>
      <c r="F999" s="115" t="s">
        <v>87</v>
      </c>
      <c r="G999" s="115">
        <v>2016</v>
      </c>
      <c r="H999" s="115" t="s">
        <v>422</v>
      </c>
      <c r="I999" s="115">
        <v>5.4833186859999996</v>
      </c>
      <c r="J999" s="115" t="s">
        <v>18</v>
      </c>
      <c r="K999" s="115">
        <f>INDEX(DatosProcesados!$A$1:$BF$101,MATCH(DataBase!A999,DatosProcesados!$A$1:$A$101,0),MATCH(DataBase!J999,DatosProcesados!$A$1:$BF$1,0))</f>
        <v>0</v>
      </c>
      <c r="L999" s="115" t="str">
        <f>INDEX(Modelo!$A$9:$D$89,MATCH(DataBase!$J999,Modelo!$A$9:$A$89,0),MATCH(DataBase!L$1,Modelo!$A$9:$D$9,0))</f>
        <v>Impacto ambiental</v>
      </c>
      <c r="M999" s="115" t="str">
        <f>INDEX(Modelo!$A$9:$D$89,MATCH(DataBase!$J999,Modelo!$A$9:$A$89,0),MATCH(DataBase!M$1,Modelo!$A$9:$D$9,0))</f>
        <v>Pilar 2</v>
      </c>
      <c r="N999" s="115" t="str">
        <f>INDEX(Modelo!$A$9:$D$89,MATCH(DataBase!$J999,Modelo!$A$9:$A$89,0),MATCH(DataBase!N$1,Modelo!$A$9:$D$9,0))</f>
        <v>boolean</v>
      </c>
      <c r="O999" s="115" t="b">
        <f t="array" ref="O999">IF(N999="negativo",INDEX($AD$3:$AG$51,MATCH(1,($B999=$AD$3:$AD$51)*($J999=$AE$3:$AE$51),0),3),IF(N999="positivo",INDEX($AD$55:$AG$109,MATCH(1,($B999=$AD$55:$AD$109)*($J999=$AE$55:$AE$109),0),3)))</f>
        <v>0</v>
      </c>
      <c r="P999" s="115" t="b">
        <f t="array" ref="P999">IF(N999="negativo",INDEX($AD$3:$AG$51,MATCH(1,($B999=$AD$3:$AD$51)*($J999=$AE$3:$AE$51),0),4),IF(N999="positivo",INDEX($AD$55:$AG$109,MATCH(1,($B999=$AD$55:$AD$109)*($J999=$AE$55:$AE$109),0),4)))</f>
        <v>0</v>
      </c>
      <c r="Q999" s="115" t="str">
        <f>VLOOKUP(M999,Modelo!$A$2:$C$7,2,0)</f>
        <v>Acción Climática y Energía</v>
      </c>
      <c r="R999" s="118">
        <f t="array" ref="R999">INDEX(Modelo!$F$1:$H$37,MATCH(1,(DataBase!Q999=Modelo!$G$1:$G$37)*(DataBase!B999=Modelo!$F$1:$F$37),0),3)</f>
        <v>0.19230769230769232</v>
      </c>
      <c r="S999" s="115">
        <f t="shared" si="32"/>
        <v>0</v>
      </c>
      <c r="T999" s="115">
        <f t="shared" si="33"/>
        <v>0</v>
      </c>
    </row>
    <row r="1000" spans="1:20" x14ac:dyDescent="0.3">
      <c r="A1000" s="115" t="s">
        <v>293</v>
      </c>
      <c r="B1000" s="115" t="s">
        <v>216</v>
      </c>
      <c r="C1000" s="115" t="s">
        <v>103</v>
      </c>
      <c r="D1000" s="115" t="s">
        <v>86</v>
      </c>
      <c r="E1000" s="115" t="s">
        <v>87</v>
      </c>
      <c r="F1000" s="115" t="s">
        <v>87</v>
      </c>
      <c r="G1000" s="115">
        <v>1955</v>
      </c>
      <c r="H1000" s="115" t="s">
        <v>294</v>
      </c>
      <c r="I1000" s="115">
        <v>1.8313776939999999</v>
      </c>
      <c r="J1000" s="115" t="s">
        <v>18</v>
      </c>
      <c r="K1000" s="115" t="str">
        <f>INDEX(DatosProcesados!$A$1:$BF$101,MATCH(DataBase!A1000,DatosProcesados!$A$1:$A$101,0),MATCH(DataBase!J1000,DatosProcesados!$A$1:$BF$1,0))</f>
        <v>Si</v>
      </c>
      <c r="L1000" s="115" t="str">
        <f>INDEX(Modelo!$A$9:$D$89,MATCH(DataBase!$J1000,Modelo!$A$9:$A$89,0),MATCH(DataBase!L$1,Modelo!$A$9:$D$9,0))</f>
        <v>Impacto ambiental</v>
      </c>
      <c r="M1000" s="115" t="str">
        <f>INDEX(Modelo!$A$9:$D$89,MATCH(DataBase!$J1000,Modelo!$A$9:$A$89,0),MATCH(DataBase!M$1,Modelo!$A$9:$D$9,0))</f>
        <v>Pilar 2</v>
      </c>
      <c r="N1000" s="115" t="str">
        <f>INDEX(Modelo!$A$9:$D$89,MATCH(DataBase!$J1000,Modelo!$A$9:$A$89,0),MATCH(DataBase!N$1,Modelo!$A$9:$D$9,0))</f>
        <v>boolean</v>
      </c>
      <c r="O1000" s="115" t="b">
        <f t="array" ref="O1000">IF(N1000="negativo",INDEX($AD$3:$AG$51,MATCH(1,($B1000=$AD$3:$AD$51)*($J1000=$AE$3:$AE$51),0),3),IF(N1000="positivo",INDEX($AD$55:$AG$109,MATCH(1,($B1000=$AD$55:$AD$109)*($J1000=$AE$55:$AE$109),0),3)))</f>
        <v>0</v>
      </c>
      <c r="P1000" s="115" t="b">
        <f t="array" ref="P1000">IF(N1000="negativo",INDEX($AD$3:$AG$51,MATCH(1,($B1000=$AD$3:$AD$51)*($J1000=$AE$3:$AE$51),0),4),IF(N1000="positivo",INDEX($AD$55:$AG$109,MATCH(1,($B1000=$AD$55:$AD$109)*($J1000=$AE$55:$AE$109),0),4)))</f>
        <v>0</v>
      </c>
      <c r="Q1000" s="115" t="str">
        <f>VLOOKUP(M1000,Modelo!$A$2:$C$7,2,0)</f>
        <v>Acción Climática y Energía</v>
      </c>
      <c r="R1000" s="118">
        <f t="array" ref="R1000">INDEX(Modelo!$F$1:$H$37,MATCH(1,(DataBase!Q1000=Modelo!$G$1:$G$37)*(DataBase!B1000=Modelo!$F$1:$F$37),0),3)</f>
        <v>0.21052631578947367</v>
      </c>
      <c r="S1000" s="115">
        <f t="shared" si="32"/>
        <v>100</v>
      </c>
      <c r="T1000" s="115">
        <f t="shared" si="33"/>
        <v>21.052631578947366</v>
      </c>
    </row>
    <row r="1001" spans="1:20" x14ac:dyDescent="0.3">
      <c r="A1001" s="115" t="s">
        <v>298</v>
      </c>
      <c r="B1001" s="115" t="s">
        <v>216</v>
      </c>
      <c r="C1001" s="115" t="s">
        <v>103</v>
      </c>
      <c r="D1001" s="115" t="s">
        <v>86</v>
      </c>
      <c r="E1001" s="115" t="s">
        <v>86</v>
      </c>
      <c r="F1001" s="115" t="s">
        <v>87</v>
      </c>
      <c r="G1001" s="115">
        <v>1993</v>
      </c>
      <c r="H1001" s="115" t="s">
        <v>299</v>
      </c>
      <c r="I1001" s="115">
        <v>1.7653399919999999</v>
      </c>
      <c r="J1001" s="115" t="s">
        <v>18</v>
      </c>
      <c r="K1001" s="115" t="str">
        <f>INDEX(DatosProcesados!$A$1:$BF$101,MATCH(DataBase!A1001,DatosProcesados!$A$1:$A$101,0),MATCH(DataBase!J1001,DatosProcesados!$A$1:$BF$1,0))</f>
        <v>Si</v>
      </c>
      <c r="L1001" s="115" t="str">
        <f>INDEX(Modelo!$A$9:$D$89,MATCH(DataBase!$J1001,Modelo!$A$9:$A$89,0),MATCH(DataBase!L$1,Modelo!$A$9:$D$9,0))</f>
        <v>Impacto ambiental</v>
      </c>
      <c r="M1001" s="115" t="str">
        <f>INDEX(Modelo!$A$9:$D$89,MATCH(DataBase!$J1001,Modelo!$A$9:$A$89,0),MATCH(DataBase!M$1,Modelo!$A$9:$D$9,0))</f>
        <v>Pilar 2</v>
      </c>
      <c r="N1001" s="115" t="str">
        <f>INDEX(Modelo!$A$9:$D$89,MATCH(DataBase!$J1001,Modelo!$A$9:$A$89,0),MATCH(DataBase!N$1,Modelo!$A$9:$D$9,0))</f>
        <v>boolean</v>
      </c>
      <c r="O1001" s="115" t="b">
        <f t="array" ref="O1001">IF(N1001="negativo",INDEX($AD$3:$AG$51,MATCH(1,($B1001=$AD$3:$AD$51)*($J1001=$AE$3:$AE$51),0),3),IF(N1001="positivo",INDEX($AD$55:$AG$109,MATCH(1,($B1001=$AD$55:$AD$109)*($J1001=$AE$55:$AE$109),0),3)))</f>
        <v>0</v>
      </c>
      <c r="P1001" s="115" t="b">
        <f t="array" ref="P1001">IF(N1001="negativo",INDEX($AD$3:$AG$51,MATCH(1,($B1001=$AD$3:$AD$51)*($J1001=$AE$3:$AE$51),0),4),IF(N1001="positivo",INDEX($AD$55:$AG$109,MATCH(1,($B1001=$AD$55:$AD$109)*($J1001=$AE$55:$AE$109),0),4)))</f>
        <v>0</v>
      </c>
      <c r="Q1001" s="115" t="str">
        <f>VLOOKUP(M1001,Modelo!$A$2:$C$7,2,0)</f>
        <v>Acción Climática y Energía</v>
      </c>
      <c r="R1001" s="118">
        <f t="array" ref="R1001">INDEX(Modelo!$F$1:$H$37,MATCH(1,(DataBase!Q1001=Modelo!$G$1:$G$37)*(DataBase!B1001=Modelo!$F$1:$F$37),0),3)</f>
        <v>0.21052631578947367</v>
      </c>
      <c r="S1001" s="115">
        <f t="shared" si="32"/>
        <v>100</v>
      </c>
      <c r="T1001" s="115">
        <f t="shared" si="33"/>
        <v>21.052631578947366</v>
      </c>
    </row>
    <row r="1002" spans="1:20" x14ac:dyDescent="0.3">
      <c r="A1002" s="115" t="s">
        <v>472</v>
      </c>
      <c r="B1002" s="115" t="s">
        <v>467</v>
      </c>
      <c r="C1002" s="115" t="s">
        <v>103</v>
      </c>
      <c r="D1002" s="115" t="s">
        <v>86</v>
      </c>
      <c r="E1002" s="115" t="s">
        <v>86</v>
      </c>
      <c r="F1002" s="115" t="s">
        <v>86</v>
      </c>
      <c r="G1002" s="115">
        <v>2007</v>
      </c>
      <c r="H1002" s="115" t="s">
        <v>125</v>
      </c>
      <c r="I1002" s="115">
        <v>0.97802211500000003</v>
      </c>
      <c r="J1002" s="115" t="s">
        <v>38</v>
      </c>
      <c r="K1002" s="115" t="str">
        <f>INDEX(DatosProcesados!$A$1:$BF$101,MATCH(DataBase!A1002,DatosProcesados!$A$1:$A$101,0),MATCH(DataBase!J1002,DatosProcesados!$A$1:$BF$1,0))</f>
        <v>Si</v>
      </c>
      <c r="L1002" s="115" t="str">
        <f>INDEX(Modelo!$A$9:$D$89,MATCH(DataBase!$J1002,Modelo!$A$9:$A$89,0),MATCH(DataBase!L$1,Modelo!$A$9:$D$9,0))</f>
        <v>Impacto ambiental</v>
      </c>
      <c r="M1002" s="115" t="str">
        <f>INDEX(Modelo!$A$9:$D$89,MATCH(DataBase!$J1002,Modelo!$A$9:$A$89,0),MATCH(DataBase!M$1,Modelo!$A$9:$D$9,0))</f>
        <v>Pilar 3</v>
      </c>
      <c r="N1002" s="115" t="str">
        <f>INDEX(Modelo!$A$9:$D$89,MATCH(DataBase!$J1002,Modelo!$A$9:$A$89,0),MATCH(DataBase!N$1,Modelo!$A$9:$D$9,0))</f>
        <v>boolean</v>
      </c>
      <c r="O1002" s="115" t="b">
        <f t="array" ref="O1002">IF(N1002="negativo",INDEX($AD$3:$AG$51,MATCH(1,($B1002=$AD$3:$AD$51)*($J1002=$AE$3:$AE$51),0),3),IF(N1002="positivo",INDEX($AD$55:$AG$109,MATCH(1,($B1002=$AD$55:$AD$109)*($J1002=$AE$55:$AE$109),0),3)))</f>
        <v>0</v>
      </c>
      <c r="P1002" s="115" t="b">
        <f t="array" ref="P1002">IF(N1002="negativo",INDEX($AD$3:$AG$51,MATCH(1,($B1002=$AD$3:$AD$51)*($J1002=$AE$3:$AE$51),0),4),IF(N1002="positivo",INDEX($AD$55:$AG$109,MATCH(1,($B1002=$AD$55:$AD$109)*($J1002=$AE$55:$AE$109),0),4)))</f>
        <v>0</v>
      </c>
      <c r="Q1002" s="115" t="str">
        <f>VLOOKUP(M1002,Modelo!$A$2:$C$7,2,0)</f>
        <v>Gestión de Recursos Naturales y Circularidad</v>
      </c>
      <c r="R1002" s="118">
        <f t="array" ref="R1002">INDEX(Modelo!$F$1:$H$37,MATCH(1,(DataBase!Q1002=Modelo!$G$1:$G$37)*(DataBase!B1002=Modelo!$F$1:$F$37),0),3)</f>
        <v>0.23809523809523808</v>
      </c>
      <c r="S1002" s="115">
        <f t="shared" si="32"/>
        <v>100</v>
      </c>
      <c r="T1002" s="115">
        <f t="shared" si="33"/>
        <v>23.809523809523807</v>
      </c>
    </row>
    <row r="1003" spans="1:20" x14ac:dyDescent="0.3">
      <c r="A1003" s="115" t="s">
        <v>238</v>
      </c>
      <c r="B1003" s="115" t="s">
        <v>216</v>
      </c>
      <c r="C1003" s="115" t="s">
        <v>103</v>
      </c>
      <c r="D1003" s="115" t="s">
        <v>86</v>
      </c>
      <c r="E1003" s="115" t="s">
        <v>87</v>
      </c>
      <c r="F1003" s="115" t="s">
        <v>87</v>
      </c>
      <c r="G1003" s="115">
        <v>1920</v>
      </c>
      <c r="H1003" s="115" t="s">
        <v>125</v>
      </c>
      <c r="I1003" s="115">
        <v>2.844632077</v>
      </c>
      <c r="J1003" s="115" t="s">
        <v>38</v>
      </c>
      <c r="K1003" s="115" t="str">
        <f>INDEX(DatosProcesados!$A$1:$BF$101,MATCH(DataBase!A1003,DatosProcesados!$A$1:$A$101,0),MATCH(DataBase!J1003,DatosProcesados!$A$1:$BF$1,0))</f>
        <v>Si</v>
      </c>
      <c r="L1003" s="115" t="str">
        <f>INDEX(Modelo!$A$9:$D$89,MATCH(DataBase!$J1003,Modelo!$A$9:$A$89,0),MATCH(DataBase!L$1,Modelo!$A$9:$D$9,0))</f>
        <v>Impacto ambiental</v>
      </c>
      <c r="M1003" s="115" t="str">
        <f>INDEX(Modelo!$A$9:$D$89,MATCH(DataBase!$J1003,Modelo!$A$9:$A$89,0),MATCH(DataBase!M$1,Modelo!$A$9:$D$9,0))</f>
        <v>Pilar 3</v>
      </c>
      <c r="N1003" s="115" t="str">
        <f>INDEX(Modelo!$A$9:$D$89,MATCH(DataBase!$J1003,Modelo!$A$9:$A$89,0),MATCH(DataBase!N$1,Modelo!$A$9:$D$9,0))</f>
        <v>boolean</v>
      </c>
      <c r="O1003" s="115" t="b">
        <f t="array" ref="O1003">IF(N1003="negativo",INDEX($AD$3:$AG$51,MATCH(1,($B1003=$AD$3:$AD$51)*($J1003=$AE$3:$AE$51),0),3),IF(N1003="positivo",INDEX($AD$55:$AG$109,MATCH(1,($B1003=$AD$55:$AD$109)*($J1003=$AE$55:$AE$109),0),3)))</f>
        <v>0</v>
      </c>
      <c r="P1003" s="115" t="b">
        <f t="array" ref="P1003">IF(N1003="negativo",INDEX($AD$3:$AG$51,MATCH(1,($B1003=$AD$3:$AD$51)*($J1003=$AE$3:$AE$51),0),4),IF(N1003="positivo",INDEX($AD$55:$AG$109,MATCH(1,($B1003=$AD$55:$AD$109)*($J1003=$AE$55:$AE$109),0),4)))</f>
        <v>0</v>
      </c>
      <c r="Q1003" s="115" t="str">
        <f>VLOOKUP(M1003,Modelo!$A$2:$C$7,2,0)</f>
        <v>Gestión de Recursos Naturales y Circularidad</v>
      </c>
      <c r="R1003" s="118">
        <f t="array" ref="R1003">INDEX(Modelo!$F$1:$H$37,MATCH(1,(DataBase!Q1003=Modelo!$G$1:$G$37)*(DataBase!B1003=Modelo!$F$1:$F$37),0),3)</f>
        <v>0.15789473684210525</v>
      </c>
      <c r="S1003" s="115">
        <f t="shared" si="32"/>
        <v>100</v>
      </c>
      <c r="T1003" s="115">
        <f t="shared" si="33"/>
        <v>15.789473684210526</v>
      </c>
    </row>
    <row r="1004" spans="1:20" x14ac:dyDescent="0.3">
      <c r="A1004" s="115" t="s">
        <v>273</v>
      </c>
      <c r="B1004" s="115" t="s">
        <v>216</v>
      </c>
      <c r="C1004" s="115" t="s">
        <v>103</v>
      </c>
      <c r="D1004" s="115" t="s">
        <v>86</v>
      </c>
      <c r="E1004" s="115" t="s">
        <v>86</v>
      </c>
      <c r="F1004" s="115" t="s">
        <v>87</v>
      </c>
      <c r="G1004" s="115">
        <v>1945</v>
      </c>
      <c r="H1004" s="115" t="s">
        <v>125</v>
      </c>
      <c r="I1004" s="115">
        <v>2.1764613960000001</v>
      </c>
      <c r="J1004" s="115" t="s">
        <v>38</v>
      </c>
      <c r="K1004" s="115" t="str">
        <f>INDEX(DatosProcesados!$A$1:$BF$101,MATCH(DataBase!A1004,DatosProcesados!$A$1:$A$101,0),MATCH(DataBase!J1004,DatosProcesados!$A$1:$BF$1,0))</f>
        <v>Si</v>
      </c>
      <c r="L1004" s="115" t="str">
        <f>INDEX(Modelo!$A$9:$D$89,MATCH(DataBase!$J1004,Modelo!$A$9:$A$89,0),MATCH(DataBase!L$1,Modelo!$A$9:$D$9,0))</f>
        <v>Impacto ambiental</v>
      </c>
      <c r="M1004" s="115" t="str">
        <f>INDEX(Modelo!$A$9:$D$89,MATCH(DataBase!$J1004,Modelo!$A$9:$A$89,0),MATCH(DataBase!M$1,Modelo!$A$9:$D$9,0))</f>
        <v>Pilar 3</v>
      </c>
      <c r="N1004" s="115" t="str">
        <f>INDEX(Modelo!$A$9:$D$89,MATCH(DataBase!$J1004,Modelo!$A$9:$A$89,0),MATCH(DataBase!N$1,Modelo!$A$9:$D$9,0))</f>
        <v>boolean</v>
      </c>
      <c r="O1004" s="115" t="b">
        <f t="array" ref="O1004">IF(N1004="negativo",INDEX($AD$3:$AG$51,MATCH(1,($B1004=$AD$3:$AD$51)*($J1004=$AE$3:$AE$51),0),3),IF(N1004="positivo",INDEX($AD$55:$AG$109,MATCH(1,($B1004=$AD$55:$AD$109)*($J1004=$AE$55:$AE$109),0),3)))</f>
        <v>0</v>
      </c>
      <c r="P1004" s="115" t="b">
        <f t="array" ref="P1004">IF(N1004="negativo",INDEX($AD$3:$AG$51,MATCH(1,($B1004=$AD$3:$AD$51)*($J1004=$AE$3:$AE$51),0),4),IF(N1004="positivo",INDEX($AD$55:$AG$109,MATCH(1,($B1004=$AD$55:$AD$109)*($J1004=$AE$55:$AE$109),0),4)))</f>
        <v>0</v>
      </c>
      <c r="Q1004" s="115" t="str">
        <f>VLOOKUP(M1004,Modelo!$A$2:$C$7,2,0)</f>
        <v>Gestión de Recursos Naturales y Circularidad</v>
      </c>
      <c r="R1004" s="118">
        <f t="array" ref="R1004">INDEX(Modelo!$F$1:$H$37,MATCH(1,(DataBase!Q1004=Modelo!$G$1:$G$37)*(DataBase!B1004=Modelo!$F$1:$F$37),0),3)</f>
        <v>0.15789473684210525</v>
      </c>
      <c r="S1004" s="115">
        <f t="shared" si="32"/>
        <v>100</v>
      </c>
      <c r="T1004" s="115">
        <f t="shared" si="33"/>
        <v>15.789473684210526</v>
      </c>
    </row>
    <row r="1005" spans="1:20" x14ac:dyDescent="0.3">
      <c r="A1005" s="115" t="s">
        <v>378</v>
      </c>
      <c r="B1005" s="115" t="s">
        <v>379</v>
      </c>
      <c r="C1005" s="115" t="s">
        <v>103</v>
      </c>
      <c r="D1005" s="115" t="s">
        <v>87</v>
      </c>
      <c r="E1005" s="115" t="s">
        <v>86</v>
      </c>
      <c r="F1005" s="115" t="s">
        <v>86</v>
      </c>
      <c r="G1005" s="115">
        <v>1993</v>
      </c>
      <c r="H1005" s="115" t="s">
        <v>125</v>
      </c>
      <c r="I1005" s="115">
        <v>2.1863011939999999</v>
      </c>
      <c r="J1005" s="115" t="s">
        <v>38</v>
      </c>
      <c r="K1005" s="115" t="str">
        <f>INDEX(DatosProcesados!$A$1:$BF$101,MATCH(DataBase!A1005,DatosProcesados!$A$1:$A$101,0),MATCH(DataBase!J1005,DatosProcesados!$A$1:$BF$1,0))</f>
        <v>Si</v>
      </c>
      <c r="L1005" s="115" t="str">
        <f>INDEX(Modelo!$A$9:$D$89,MATCH(DataBase!$J1005,Modelo!$A$9:$A$89,0),MATCH(DataBase!L$1,Modelo!$A$9:$D$9,0))</f>
        <v>Impacto ambiental</v>
      </c>
      <c r="M1005" s="115" t="str">
        <f>INDEX(Modelo!$A$9:$D$89,MATCH(DataBase!$J1005,Modelo!$A$9:$A$89,0),MATCH(DataBase!M$1,Modelo!$A$9:$D$9,0))</f>
        <v>Pilar 3</v>
      </c>
      <c r="N1005" s="115" t="str">
        <f>INDEX(Modelo!$A$9:$D$89,MATCH(DataBase!$J1005,Modelo!$A$9:$A$89,0),MATCH(DataBase!N$1,Modelo!$A$9:$D$9,0))</f>
        <v>boolean</v>
      </c>
      <c r="O1005" s="115" t="b">
        <f t="array" ref="O1005">IF(N1005="negativo",INDEX($AD$3:$AG$51,MATCH(1,($B1005=$AD$3:$AD$51)*($J1005=$AE$3:$AE$51),0),3),IF(N1005="positivo",INDEX($AD$55:$AG$109,MATCH(1,($B1005=$AD$55:$AD$109)*($J1005=$AE$55:$AE$109),0),3)))</f>
        <v>0</v>
      </c>
      <c r="P1005" s="115" t="b">
        <f t="array" ref="P1005">IF(N1005="negativo",INDEX($AD$3:$AG$51,MATCH(1,($B1005=$AD$3:$AD$51)*($J1005=$AE$3:$AE$51),0),4),IF(N1005="positivo",INDEX($AD$55:$AG$109,MATCH(1,($B1005=$AD$55:$AD$109)*($J1005=$AE$55:$AE$109),0),4)))</f>
        <v>0</v>
      </c>
      <c r="Q1005" s="115" t="str">
        <f>VLOOKUP(M1005,Modelo!$A$2:$C$7,2,0)</f>
        <v>Gestión de Recursos Naturales y Circularidad</v>
      </c>
      <c r="R1005" s="118">
        <f t="array" ref="R1005">INDEX(Modelo!$F$1:$H$37,MATCH(1,(DataBase!Q1005=Modelo!$G$1:$G$37)*(DataBase!B1005=Modelo!$F$1:$F$37),0),3)</f>
        <v>0.14285714285714285</v>
      </c>
      <c r="S1005" s="115">
        <f t="shared" si="32"/>
        <v>100</v>
      </c>
      <c r="T1005" s="115">
        <f t="shared" si="33"/>
        <v>14.285714285714285</v>
      </c>
    </row>
    <row r="1006" spans="1:20" x14ac:dyDescent="0.3">
      <c r="A1006" s="115" t="s">
        <v>325</v>
      </c>
      <c r="B1006" s="115" t="s">
        <v>313</v>
      </c>
      <c r="C1006" s="115" t="s">
        <v>103</v>
      </c>
      <c r="D1006" s="115" t="s">
        <v>86</v>
      </c>
      <c r="E1006" s="115" t="s">
        <v>86</v>
      </c>
      <c r="F1006" s="115" t="s">
        <v>87</v>
      </c>
      <c r="G1006" s="115">
        <v>2012</v>
      </c>
      <c r="H1006" s="115" t="s">
        <v>125</v>
      </c>
      <c r="I1006" s="115">
        <v>13.831182682</v>
      </c>
      <c r="J1006" s="115" t="s">
        <v>38</v>
      </c>
      <c r="K1006" s="115">
        <f>INDEX(DatosProcesados!$A$1:$BF$101,MATCH(DataBase!A1006,DatosProcesados!$A$1:$A$101,0),MATCH(DataBase!J1006,DatosProcesados!$A$1:$BF$1,0))</f>
        <v>0</v>
      </c>
      <c r="L1006" s="115" t="str">
        <f>INDEX(Modelo!$A$9:$D$89,MATCH(DataBase!$J1006,Modelo!$A$9:$A$89,0),MATCH(DataBase!L$1,Modelo!$A$9:$D$9,0))</f>
        <v>Impacto ambiental</v>
      </c>
      <c r="M1006" s="115" t="str">
        <f>INDEX(Modelo!$A$9:$D$89,MATCH(DataBase!$J1006,Modelo!$A$9:$A$89,0),MATCH(DataBase!M$1,Modelo!$A$9:$D$9,0))</f>
        <v>Pilar 3</v>
      </c>
      <c r="N1006" s="115" t="str">
        <f>INDEX(Modelo!$A$9:$D$89,MATCH(DataBase!$J1006,Modelo!$A$9:$A$89,0),MATCH(DataBase!N$1,Modelo!$A$9:$D$9,0))</f>
        <v>boolean</v>
      </c>
      <c r="O1006" s="115" t="b">
        <f t="array" ref="O1006">IF(N1006="negativo",INDEX($AD$3:$AG$51,MATCH(1,($B1006=$AD$3:$AD$51)*($J1006=$AE$3:$AE$51),0),3),IF(N1006="positivo",INDEX($AD$55:$AG$109,MATCH(1,($B1006=$AD$55:$AD$109)*($J1006=$AE$55:$AE$109),0),3)))</f>
        <v>0</v>
      </c>
      <c r="P1006" s="115" t="b">
        <f t="array" ref="P1006">IF(N1006="negativo",INDEX($AD$3:$AG$51,MATCH(1,($B1006=$AD$3:$AD$51)*($J1006=$AE$3:$AE$51),0),4),IF(N1006="positivo",INDEX($AD$55:$AG$109,MATCH(1,($B1006=$AD$55:$AD$109)*($J1006=$AE$55:$AE$109),0),4)))</f>
        <v>0</v>
      </c>
      <c r="Q1006" s="115" t="str">
        <f>VLOOKUP(M1006,Modelo!$A$2:$C$7,2,0)</f>
        <v>Gestión de Recursos Naturales y Circularidad</v>
      </c>
      <c r="R1006" s="118">
        <f t="array" ref="R1006">INDEX(Modelo!$F$1:$H$37,MATCH(1,(DataBase!Q1006=Modelo!$G$1:$G$37)*(DataBase!B1006=Modelo!$F$1:$F$37),0),3)</f>
        <v>5.8823529411764705E-2</v>
      </c>
      <c r="S1006" s="115">
        <f t="shared" si="32"/>
        <v>0</v>
      </c>
      <c r="T1006" s="115">
        <f t="shared" si="33"/>
        <v>0</v>
      </c>
    </row>
    <row r="1007" spans="1:20" x14ac:dyDescent="0.3">
      <c r="A1007" s="115" t="s">
        <v>394</v>
      </c>
      <c r="B1007" s="115" t="s">
        <v>379</v>
      </c>
      <c r="C1007" s="115" t="s">
        <v>103</v>
      </c>
      <c r="D1007" s="115" t="s">
        <v>87</v>
      </c>
      <c r="E1007" s="115" t="s">
        <v>86</v>
      </c>
      <c r="F1007" s="115" t="s">
        <v>86</v>
      </c>
      <c r="G1007" s="115">
        <v>1990</v>
      </c>
      <c r="H1007" s="115" t="s">
        <v>125</v>
      </c>
      <c r="I1007" s="115">
        <v>0.77142869199999997</v>
      </c>
      <c r="J1007" s="115" t="s">
        <v>38</v>
      </c>
      <c r="K1007" s="115">
        <f>INDEX(DatosProcesados!$A$1:$BF$101,MATCH(DataBase!A1007,DatosProcesados!$A$1:$A$101,0),MATCH(DataBase!J1007,DatosProcesados!$A$1:$BF$1,0))</f>
        <v>0</v>
      </c>
      <c r="L1007" s="115" t="str">
        <f>INDEX(Modelo!$A$9:$D$89,MATCH(DataBase!$J1007,Modelo!$A$9:$A$89,0),MATCH(DataBase!L$1,Modelo!$A$9:$D$9,0))</f>
        <v>Impacto ambiental</v>
      </c>
      <c r="M1007" s="115" t="str">
        <f>INDEX(Modelo!$A$9:$D$89,MATCH(DataBase!$J1007,Modelo!$A$9:$A$89,0),MATCH(DataBase!M$1,Modelo!$A$9:$D$9,0))</f>
        <v>Pilar 3</v>
      </c>
      <c r="N1007" s="115" t="str">
        <f>INDEX(Modelo!$A$9:$D$89,MATCH(DataBase!$J1007,Modelo!$A$9:$A$89,0),MATCH(DataBase!N$1,Modelo!$A$9:$D$9,0))</f>
        <v>boolean</v>
      </c>
      <c r="O1007" s="115" t="b">
        <f t="array" ref="O1007">IF(N1007="negativo",INDEX($AD$3:$AG$51,MATCH(1,($B1007=$AD$3:$AD$51)*($J1007=$AE$3:$AE$51),0),3),IF(N1007="positivo",INDEX($AD$55:$AG$109,MATCH(1,($B1007=$AD$55:$AD$109)*($J1007=$AE$55:$AE$109),0),3)))</f>
        <v>0</v>
      </c>
      <c r="P1007" s="115" t="b">
        <f t="array" ref="P1007">IF(N1007="negativo",INDEX($AD$3:$AG$51,MATCH(1,($B1007=$AD$3:$AD$51)*($J1007=$AE$3:$AE$51),0),4),IF(N1007="positivo",INDEX($AD$55:$AG$109,MATCH(1,($B1007=$AD$55:$AD$109)*($J1007=$AE$55:$AE$109),0),4)))</f>
        <v>0</v>
      </c>
      <c r="Q1007" s="115" t="str">
        <f>VLOOKUP(M1007,Modelo!$A$2:$C$7,2,0)</f>
        <v>Gestión de Recursos Naturales y Circularidad</v>
      </c>
      <c r="R1007" s="118">
        <f t="array" ref="R1007">INDEX(Modelo!$F$1:$H$37,MATCH(1,(DataBase!Q1007=Modelo!$G$1:$G$37)*(DataBase!B1007=Modelo!$F$1:$F$37),0),3)</f>
        <v>0.14285714285714285</v>
      </c>
      <c r="S1007" s="115">
        <f t="shared" si="32"/>
        <v>0</v>
      </c>
      <c r="T1007" s="115">
        <f t="shared" si="33"/>
        <v>0</v>
      </c>
    </row>
    <row r="1008" spans="1:20" x14ac:dyDescent="0.3">
      <c r="A1008" s="115" t="s">
        <v>383</v>
      </c>
      <c r="B1008" s="115" t="s">
        <v>379</v>
      </c>
      <c r="C1008" s="115" t="s">
        <v>103</v>
      </c>
      <c r="D1008" s="115" t="s">
        <v>86</v>
      </c>
      <c r="E1008" s="115" t="s">
        <v>86</v>
      </c>
      <c r="F1008" s="115" t="s">
        <v>86</v>
      </c>
      <c r="G1008" s="115">
        <v>2014</v>
      </c>
      <c r="H1008" s="115" t="s">
        <v>125</v>
      </c>
      <c r="I1008" s="115">
        <v>1.314259836</v>
      </c>
      <c r="J1008" s="115" t="s">
        <v>38</v>
      </c>
      <c r="K1008" s="115" t="str">
        <f>INDEX(DatosProcesados!$A$1:$BF$101,MATCH(DataBase!A1008,DatosProcesados!$A$1:$A$101,0),MATCH(DataBase!J1008,DatosProcesados!$A$1:$BF$1,0))</f>
        <v>Si</v>
      </c>
      <c r="L1008" s="115" t="str">
        <f>INDEX(Modelo!$A$9:$D$89,MATCH(DataBase!$J1008,Modelo!$A$9:$A$89,0),MATCH(DataBase!L$1,Modelo!$A$9:$D$9,0))</f>
        <v>Impacto ambiental</v>
      </c>
      <c r="M1008" s="115" t="str">
        <f>INDEX(Modelo!$A$9:$D$89,MATCH(DataBase!$J1008,Modelo!$A$9:$A$89,0),MATCH(DataBase!M$1,Modelo!$A$9:$D$9,0))</f>
        <v>Pilar 3</v>
      </c>
      <c r="N1008" s="115" t="str">
        <f>INDEX(Modelo!$A$9:$D$89,MATCH(DataBase!$J1008,Modelo!$A$9:$A$89,0),MATCH(DataBase!N$1,Modelo!$A$9:$D$9,0))</f>
        <v>boolean</v>
      </c>
      <c r="O1008" s="115" t="b">
        <f t="array" ref="O1008">IF(N1008="negativo",INDEX($AD$3:$AG$51,MATCH(1,($B1008=$AD$3:$AD$51)*($J1008=$AE$3:$AE$51),0),3),IF(N1008="positivo",INDEX($AD$55:$AG$109,MATCH(1,($B1008=$AD$55:$AD$109)*($J1008=$AE$55:$AE$109),0),3)))</f>
        <v>0</v>
      </c>
      <c r="P1008" s="115" t="b">
        <f t="array" ref="P1008">IF(N1008="negativo",INDEX($AD$3:$AG$51,MATCH(1,($B1008=$AD$3:$AD$51)*($J1008=$AE$3:$AE$51),0),4),IF(N1008="positivo",INDEX($AD$55:$AG$109,MATCH(1,($B1008=$AD$55:$AD$109)*($J1008=$AE$55:$AE$109),0),4)))</f>
        <v>0</v>
      </c>
      <c r="Q1008" s="115" t="str">
        <f>VLOOKUP(M1008,Modelo!$A$2:$C$7,2,0)</f>
        <v>Gestión de Recursos Naturales y Circularidad</v>
      </c>
      <c r="R1008" s="118">
        <f t="array" ref="R1008">INDEX(Modelo!$F$1:$H$37,MATCH(1,(DataBase!Q1008=Modelo!$G$1:$G$37)*(DataBase!B1008=Modelo!$F$1:$F$37),0),3)</f>
        <v>0.14285714285714285</v>
      </c>
      <c r="S1008" s="115">
        <f t="shared" si="32"/>
        <v>100</v>
      </c>
      <c r="T1008" s="115">
        <f t="shared" si="33"/>
        <v>14.285714285714285</v>
      </c>
    </row>
    <row r="1009" spans="1:20" x14ac:dyDescent="0.3">
      <c r="A1009" s="115" t="s">
        <v>112</v>
      </c>
      <c r="B1009" s="115" t="s">
        <v>84</v>
      </c>
      <c r="C1009" s="115" t="s">
        <v>103</v>
      </c>
      <c r="D1009" s="115" t="s">
        <v>86</v>
      </c>
      <c r="E1009" s="115" t="s">
        <v>86</v>
      </c>
      <c r="F1009" s="115" t="s">
        <v>87</v>
      </c>
      <c r="G1009" s="115">
        <v>1919</v>
      </c>
      <c r="H1009" s="115" t="s">
        <v>125</v>
      </c>
      <c r="I1009" s="115">
        <v>15.106042448</v>
      </c>
      <c r="J1009" s="115" t="s">
        <v>38</v>
      </c>
      <c r="K1009" s="115" t="str">
        <f>INDEX(DatosProcesados!$A$1:$BF$101,MATCH(DataBase!A1009,DatosProcesados!$A$1:$A$101,0),MATCH(DataBase!J1009,DatosProcesados!$A$1:$BF$1,0))</f>
        <v>Si</v>
      </c>
      <c r="L1009" s="115" t="str">
        <f>INDEX(Modelo!$A$9:$D$89,MATCH(DataBase!$J1009,Modelo!$A$9:$A$89,0),MATCH(DataBase!L$1,Modelo!$A$9:$D$9,0))</f>
        <v>Impacto ambiental</v>
      </c>
      <c r="M1009" s="115" t="str">
        <f>INDEX(Modelo!$A$9:$D$89,MATCH(DataBase!$J1009,Modelo!$A$9:$A$89,0),MATCH(DataBase!M$1,Modelo!$A$9:$D$9,0))</f>
        <v>Pilar 3</v>
      </c>
      <c r="N1009" s="115" t="str">
        <f>INDEX(Modelo!$A$9:$D$89,MATCH(DataBase!$J1009,Modelo!$A$9:$A$89,0),MATCH(DataBase!N$1,Modelo!$A$9:$D$9,0))</f>
        <v>boolean</v>
      </c>
      <c r="O1009" s="115" t="b">
        <f t="array" ref="O1009">IF(N1009="negativo",INDEX($AD$3:$AG$51,MATCH(1,($B1009=$AD$3:$AD$51)*($J1009=$AE$3:$AE$51),0),3),IF(N1009="positivo",INDEX($AD$55:$AG$109,MATCH(1,($B1009=$AD$55:$AD$109)*($J1009=$AE$55:$AE$109),0),3)))</f>
        <v>0</v>
      </c>
      <c r="P1009" s="115" t="b">
        <f t="array" ref="P1009">IF(N1009="negativo",INDEX($AD$3:$AG$51,MATCH(1,($B1009=$AD$3:$AD$51)*($J1009=$AE$3:$AE$51),0),4),IF(N1009="positivo",INDEX($AD$55:$AG$109,MATCH(1,($B1009=$AD$55:$AD$109)*($J1009=$AE$55:$AE$109),0),4)))</f>
        <v>0</v>
      </c>
      <c r="Q1009" s="115" t="str">
        <f>VLOOKUP(M1009,Modelo!$A$2:$C$7,2,0)</f>
        <v>Gestión de Recursos Naturales y Circularidad</v>
      </c>
      <c r="R1009" s="118">
        <f t="array" ref="R1009">INDEX(Modelo!$F$1:$H$37,MATCH(1,(DataBase!Q1009=Modelo!$G$1:$G$37)*(DataBase!B1009=Modelo!$F$1:$F$37),0),3)</f>
        <v>5.8823529411764705E-2</v>
      </c>
      <c r="S1009" s="115">
        <f t="shared" si="32"/>
        <v>100</v>
      </c>
      <c r="T1009" s="115">
        <f t="shared" si="33"/>
        <v>5.8823529411764701</v>
      </c>
    </row>
    <row r="1010" spans="1:20" x14ac:dyDescent="0.3">
      <c r="A1010" s="115" t="s">
        <v>471</v>
      </c>
      <c r="B1010" s="115" t="s">
        <v>467</v>
      </c>
      <c r="C1010" s="115" t="s">
        <v>103</v>
      </c>
      <c r="D1010" s="115" t="s">
        <v>86</v>
      </c>
      <c r="E1010" s="115" t="s">
        <v>86</v>
      </c>
      <c r="F1010" s="115" t="s">
        <v>86</v>
      </c>
      <c r="G1010" s="115">
        <v>1987</v>
      </c>
      <c r="H1010" s="115" t="s">
        <v>125</v>
      </c>
      <c r="I1010" s="115">
        <v>0.711210393</v>
      </c>
      <c r="J1010" s="115" t="s">
        <v>38</v>
      </c>
      <c r="K1010" s="115">
        <f>INDEX(DatosProcesados!$A$1:$BF$101,MATCH(DataBase!A1010,DatosProcesados!$A$1:$A$101,0),MATCH(DataBase!J1010,DatosProcesados!$A$1:$BF$1,0))</f>
        <v>0</v>
      </c>
      <c r="L1010" s="115" t="str">
        <f>INDEX(Modelo!$A$9:$D$89,MATCH(DataBase!$J1010,Modelo!$A$9:$A$89,0),MATCH(DataBase!L$1,Modelo!$A$9:$D$9,0))</f>
        <v>Impacto ambiental</v>
      </c>
      <c r="M1010" s="115" t="str">
        <f>INDEX(Modelo!$A$9:$D$89,MATCH(DataBase!$J1010,Modelo!$A$9:$A$89,0),MATCH(DataBase!M$1,Modelo!$A$9:$D$9,0))</f>
        <v>Pilar 3</v>
      </c>
      <c r="N1010" s="115" t="str">
        <f>INDEX(Modelo!$A$9:$D$89,MATCH(DataBase!$J1010,Modelo!$A$9:$A$89,0),MATCH(DataBase!N$1,Modelo!$A$9:$D$9,0))</f>
        <v>boolean</v>
      </c>
      <c r="O1010" s="115" t="b">
        <f t="array" ref="O1010">IF(N1010="negativo",INDEX($AD$3:$AG$51,MATCH(1,($B1010=$AD$3:$AD$51)*($J1010=$AE$3:$AE$51),0),3),IF(N1010="positivo",INDEX($AD$55:$AG$109,MATCH(1,($B1010=$AD$55:$AD$109)*($J1010=$AE$55:$AE$109),0),3)))</f>
        <v>0</v>
      </c>
      <c r="P1010" s="115" t="b">
        <f t="array" ref="P1010">IF(N1010="negativo",INDEX($AD$3:$AG$51,MATCH(1,($B1010=$AD$3:$AD$51)*($J1010=$AE$3:$AE$51),0),4),IF(N1010="positivo",INDEX($AD$55:$AG$109,MATCH(1,($B1010=$AD$55:$AD$109)*($J1010=$AE$55:$AE$109),0),4)))</f>
        <v>0</v>
      </c>
      <c r="Q1010" s="115" t="str">
        <f>VLOOKUP(M1010,Modelo!$A$2:$C$7,2,0)</f>
        <v>Gestión de Recursos Naturales y Circularidad</v>
      </c>
      <c r="R1010" s="118">
        <f t="array" ref="R1010">INDEX(Modelo!$F$1:$H$37,MATCH(1,(DataBase!Q1010=Modelo!$G$1:$G$37)*(DataBase!B1010=Modelo!$F$1:$F$37),0),3)</f>
        <v>0.23809523809523808</v>
      </c>
      <c r="S1010" s="115">
        <f t="shared" si="32"/>
        <v>0</v>
      </c>
      <c r="T1010" s="115">
        <f t="shared" si="33"/>
        <v>0</v>
      </c>
    </row>
    <row r="1011" spans="1:20" x14ac:dyDescent="0.3">
      <c r="A1011" s="115" t="s">
        <v>466</v>
      </c>
      <c r="B1011" s="115" t="s">
        <v>467</v>
      </c>
      <c r="C1011" s="115" t="s">
        <v>103</v>
      </c>
      <c r="D1011" s="115" t="s">
        <v>87</v>
      </c>
      <c r="E1011" s="115" t="s">
        <v>86</v>
      </c>
      <c r="F1011" s="115" t="s">
        <v>86</v>
      </c>
      <c r="G1011" s="115">
        <v>1969</v>
      </c>
      <c r="H1011" s="115" t="s">
        <v>125</v>
      </c>
      <c r="I1011" s="115">
        <v>2.4231643530000002</v>
      </c>
      <c r="J1011" s="115" t="s">
        <v>38</v>
      </c>
      <c r="K1011" s="115" t="str">
        <f>INDEX(DatosProcesados!$A$1:$BF$101,MATCH(DataBase!A1011,DatosProcesados!$A$1:$A$101,0),MATCH(DataBase!J1011,DatosProcesados!$A$1:$BF$1,0))</f>
        <v>No</v>
      </c>
      <c r="L1011" s="115" t="str">
        <f>INDEX(Modelo!$A$9:$D$89,MATCH(DataBase!$J1011,Modelo!$A$9:$A$89,0),MATCH(DataBase!L$1,Modelo!$A$9:$D$9,0))</f>
        <v>Impacto ambiental</v>
      </c>
      <c r="M1011" s="115" t="str">
        <f>INDEX(Modelo!$A$9:$D$89,MATCH(DataBase!$J1011,Modelo!$A$9:$A$89,0),MATCH(DataBase!M$1,Modelo!$A$9:$D$9,0))</f>
        <v>Pilar 3</v>
      </c>
      <c r="N1011" s="115" t="str">
        <f>INDEX(Modelo!$A$9:$D$89,MATCH(DataBase!$J1011,Modelo!$A$9:$A$89,0),MATCH(DataBase!N$1,Modelo!$A$9:$D$9,0))</f>
        <v>boolean</v>
      </c>
      <c r="O1011" s="115" t="b">
        <f t="array" ref="O1011">IF(N1011="negativo",INDEX($AD$3:$AG$51,MATCH(1,($B1011=$AD$3:$AD$51)*($J1011=$AE$3:$AE$51),0),3),IF(N1011="positivo",INDEX($AD$55:$AG$109,MATCH(1,($B1011=$AD$55:$AD$109)*($J1011=$AE$55:$AE$109),0),3)))</f>
        <v>0</v>
      </c>
      <c r="P1011" s="115" t="b">
        <f t="array" ref="P1011">IF(N1011="negativo",INDEX($AD$3:$AG$51,MATCH(1,($B1011=$AD$3:$AD$51)*($J1011=$AE$3:$AE$51),0),4),IF(N1011="positivo",INDEX($AD$55:$AG$109,MATCH(1,($B1011=$AD$55:$AD$109)*($J1011=$AE$55:$AE$109),0),4)))</f>
        <v>0</v>
      </c>
      <c r="Q1011" s="115" t="str">
        <f>VLOOKUP(M1011,Modelo!$A$2:$C$7,2,0)</f>
        <v>Gestión de Recursos Naturales y Circularidad</v>
      </c>
      <c r="R1011" s="118">
        <f t="array" ref="R1011">INDEX(Modelo!$F$1:$H$37,MATCH(1,(DataBase!Q1011=Modelo!$G$1:$G$37)*(DataBase!B1011=Modelo!$F$1:$F$37),0),3)</f>
        <v>0.23809523809523808</v>
      </c>
      <c r="S1011" s="115">
        <f t="shared" si="32"/>
        <v>0</v>
      </c>
      <c r="T1011" s="115">
        <f t="shared" si="33"/>
        <v>0</v>
      </c>
    </row>
    <row r="1012" spans="1:20" x14ac:dyDescent="0.3">
      <c r="A1012" s="115" t="s">
        <v>207</v>
      </c>
      <c r="B1012" s="115" t="s">
        <v>84</v>
      </c>
      <c r="C1012" s="115" t="s">
        <v>103</v>
      </c>
      <c r="D1012" s="115" t="s">
        <v>86</v>
      </c>
      <c r="E1012" s="115" t="s">
        <v>87</v>
      </c>
      <c r="F1012" s="115" t="s">
        <v>86</v>
      </c>
      <c r="G1012" s="115">
        <v>1870</v>
      </c>
      <c r="H1012" s="115" t="s">
        <v>125</v>
      </c>
      <c r="I1012" s="115">
        <v>0</v>
      </c>
      <c r="J1012" s="115" t="s">
        <v>38</v>
      </c>
      <c r="K1012" s="115" t="str">
        <f>INDEX(DatosProcesados!$A$1:$BF$101,MATCH(DataBase!A1012,DatosProcesados!$A$1:$A$101,0),MATCH(DataBase!J1012,DatosProcesados!$A$1:$BF$1,0))</f>
        <v>Si</v>
      </c>
      <c r="L1012" s="115" t="str">
        <f>INDEX(Modelo!$A$9:$D$89,MATCH(DataBase!$J1012,Modelo!$A$9:$A$89,0),MATCH(DataBase!L$1,Modelo!$A$9:$D$9,0))</f>
        <v>Impacto ambiental</v>
      </c>
      <c r="M1012" s="115" t="str">
        <f>INDEX(Modelo!$A$9:$D$89,MATCH(DataBase!$J1012,Modelo!$A$9:$A$89,0),MATCH(DataBase!M$1,Modelo!$A$9:$D$9,0))</f>
        <v>Pilar 3</v>
      </c>
      <c r="N1012" s="115" t="str">
        <f>INDEX(Modelo!$A$9:$D$89,MATCH(DataBase!$J1012,Modelo!$A$9:$A$89,0),MATCH(DataBase!N$1,Modelo!$A$9:$D$9,0))</f>
        <v>boolean</v>
      </c>
      <c r="O1012" s="115" t="b">
        <f t="array" ref="O1012">IF(N1012="negativo",INDEX($AD$3:$AG$51,MATCH(1,($B1012=$AD$3:$AD$51)*($J1012=$AE$3:$AE$51),0),3),IF(N1012="positivo",INDEX($AD$55:$AG$109,MATCH(1,($B1012=$AD$55:$AD$109)*($J1012=$AE$55:$AE$109),0),3)))</f>
        <v>0</v>
      </c>
      <c r="P1012" s="115" t="b">
        <f t="array" ref="P1012">IF(N1012="negativo",INDEX($AD$3:$AG$51,MATCH(1,($B1012=$AD$3:$AD$51)*($J1012=$AE$3:$AE$51),0),4),IF(N1012="positivo",INDEX($AD$55:$AG$109,MATCH(1,($B1012=$AD$55:$AD$109)*($J1012=$AE$55:$AE$109),0),4)))</f>
        <v>0</v>
      </c>
      <c r="Q1012" s="115" t="str">
        <f>VLOOKUP(M1012,Modelo!$A$2:$C$7,2,0)</f>
        <v>Gestión de Recursos Naturales y Circularidad</v>
      </c>
      <c r="R1012" s="118">
        <f t="array" ref="R1012">INDEX(Modelo!$F$1:$H$37,MATCH(1,(DataBase!Q1012=Modelo!$G$1:$G$37)*(DataBase!B1012=Modelo!$F$1:$F$37),0),3)</f>
        <v>5.8823529411764705E-2</v>
      </c>
      <c r="S1012" s="115">
        <f t="shared" si="32"/>
        <v>100</v>
      </c>
      <c r="T1012" s="115">
        <f t="shared" si="33"/>
        <v>5.8823529411764701</v>
      </c>
    </row>
    <row r="1013" spans="1:20" x14ac:dyDescent="0.3">
      <c r="A1013" s="115" t="s">
        <v>204</v>
      </c>
      <c r="B1013" s="115" t="s">
        <v>84</v>
      </c>
      <c r="C1013" s="115" t="s">
        <v>103</v>
      </c>
      <c r="D1013" s="115" t="s">
        <v>86</v>
      </c>
      <c r="E1013" s="115" t="s">
        <v>87</v>
      </c>
      <c r="F1013" s="115" t="s">
        <v>87</v>
      </c>
      <c r="G1013" s="115">
        <v>1875</v>
      </c>
      <c r="H1013" s="115" t="s">
        <v>125</v>
      </c>
      <c r="I1013" s="115">
        <v>0</v>
      </c>
      <c r="J1013" s="115" t="s">
        <v>38</v>
      </c>
      <c r="K1013" s="115" t="str">
        <f>INDEX(DatosProcesados!$A$1:$BF$101,MATCH(DataBase!A1013,DatosProcesados!$A$1:$A$101,0),MATCH(DataBase!J1013,DatosProcesados!$A$1:$BF$1,0))</f>
        <v>Si</v>
      </c>
      <c r="L1013" s="115" t="str">
        <f>INDEX(Modelo!$A$9:$D$89,MATCH(DataBase!$J1013,Modelo!$A$9:$A$89,0),MATCH(DataBase!L$1,Modelo!$A$9:$D$9,0))</f>
        <v>Impacto ambiental</v>
      </c>
      <c r="M1013" s="115" t="str">
        <f>INDEX(Modelo!$A$9:$D$89,MATCH(DataBase!$J1013,Modelo!$A$9:$A$89,0),MATCH(DataBase!M$1,Modelo!$A$9:$D$9,0))</f>
        <v>Pilar 3</v>
      </c>
      <c r="N1013" s="115" t="str">
        <f>INDEX(Modelo!$A$9:$D$89,MATCH(DataBase!$J1013,Modelo!$A$9:$A$89,0),MATCH(DataBase!N$1,Modelo!$A$9:$D$9,0))</f>
        <v>boolean</v>
      </c>
      <c r="O1013" s="115" t="b">
        <f t="array" ref="O1013">IF(N1013="negativo",INDEX($AD$3:$AG$51,MATCH(1,($B1013=$AD$3:$AD$51)*($J1013=$AE$3:$AE$51),0),3),IF(N1013="positivo",INDEX($AD$55:$AG$109,MATCH(1,($B1013=$AD$55:$AD$109)*($J1013=$AE$55:$AE$109),0),3)))</f>
        <v>0</v>
      </c>
      <c r="P1013" s="115" t="b">
        <f t="array" ref="P1013">IF(N1013="negativo",INDEX($AD$3:$AG$51,MATCH(1,($B1013=$AD$3:$AD$51)*($J1013=$AE$3:$AE$51),0),4),IF(N1013="positivo",INDEX($AD$55:$AG$109,MATCH(1,($B1013=$AD$55:$AD$109)*($J1013=$AE$55:$AE$109),0),4)))</f>
        <v>0</v>
      </c>
      <c r="Q1013" s="115" t="str">
        <f>VLOOKUP(M1013,Modelo!$A$2:$C$7,2,0)</f>
        <v>Gestión de Recursos Naturales y Circularidad</v>
      </c>
      <c r="R1013" s="118">
        <f t="array" ref="R1013">INDEX(Modelo!$F$1:$H$37,MATCH(1,(DataBase!Q1013=Modelo!$G$1:$G$37)*(DataBase!B1013=Modelo!$F$1:$F$37),0),3)</f>
        <v>5.8823529411764705E-2</v>
      </c>
      <c r="S1013" s="115">
        <f t="shared" si="32"/>
        <v>100</v>
      </c>
      <c r="T1013" s="115">
        <f t="shared" si="33"/>
        <v>5.8823529411764701</v>
      </c>
    </row>
    <row r="1014" spans="1:20" x14ac:dyDescent="0.3">
      <c r="A1014" s="115" t="s">
        <v>226</v>
      </c>
      <c r="B1014" s="115" t="s">
        <v>216</v>
      </c>
      <c r="C1014" s="115" t="s">
        <v>103</v>
      </c>
      <c r="D1014" s="115" t="s">
        <v>86</v>
      </c>
      <c r="E1014" s="115" t="s">
        <v>86</v>
      </c>
      <c r="F1014" s="115" t="s">
        <v>87</v>
      </c>
      <c r="G1014" s="115">
        <v>1889</v>
      </c>
      <c r="H1014" s="115" t="s">
        <v>125</v>
      </c>
      <c r="I1014" s="115">
        <v>8.6157743510000007</v>
      </c>
      <c r="J1014" s="115" t="s">
        <v>38</v>
      </c>
      <c r="K1014" s="115" t="str">
        <f>INDEX(DatosProcesados!$A$1:$BF$101,MATCH(DataBase!A1014,DatosProcesados!$A$1:$A$101,0),MATCH(DataBase!J1014,DatosProcesados!$A$1:$BF$1,0))</f>
        <v>Si</v>
      </c>
      <c r="L1014" s="115" t="str">
        <f>INDEX(Modelo!$A$9:$D$89,MATCH(DataBase!$J1014,Modelo!$A$9:$A$89,0),MATCH(DataBase!L$1,Modelo!$A$9:$D$9,0))</f>
        <v>Impacto ambiental</v>
      </c>
      <c r="M1014" s="115" t="str">
        <f>INDEX(Modelo!$A$9:$D$89,MATCH(DataBase!$J1014,Modelo!$A$9:$A$89,0),MATCH(DataBase!M$1,Modelo!$A$9:$D$9,0))</f>
        <v>Pilar 3</v>
      </c>
      <c r="N1014" s="115" t="str">
        <f>INDEX(Modelo!$A$9:$D$89,MATCH(DataBase!$J1014,Modelo!$A$9:$A$89,0),MATCH(DataBase!N$1,Modelo!$A$9:$D$9,0))</f>
        <v>boolean</v>
      </c>
      <c r="O1014" s="115" t="b">
        <f t="array" ref="O1014">IF(N1014="negativo",INDEX($AD$3:$AG$51,MATCH(1,($B1014=$AD$3:$AD$51)*($J1014=$AE$3:$AE$51),0),3),IF(N1014="positivo",INDEX($AD$55:$AG$109,MATCH(1,($B1014=$AD$55:$AD$109)*($J1014=$AE$55:$AE$109),0),3)))</f>
        <v>0</v>
      </c>
      <c r="P1014" s="115" t="b">
        <f t="array" ref="P1014">IF(N1014="negativo",INDEX($AD$3:$AG$51,MATCH(1,($B1014=$AD$3:$AD$51)*($J1014=$AE$3:$AE$51),0),4),IF(N1014="positivo",INDEX($AD$55:$AG$109,MATCH(1,($B1014=$AD$55:$AD$109)*($J1014=$AE$55:$AE$109),0),4)))</f>
        <v>0</v>
      </c>
      <c r="Q1014" s="115" t="str">
        <f>VLOOKUP(M1014,Modelo!$A$2:$C$7,2,0)</f>
        <v>Gestión de Recursos Naturales y Circularidad</v>
      </c>
      <c r="R1014" s="118">
        <f t="array" ref="R1014">INDEX(Modelo!$F$1:$H$37,MATCH(1,(DataBase!Q1014=Modelo!$G$1:$G$37)*(DataBase!B1014=Modelo!$F$1:$F$37),0),3)</f>
        <v>0.15789473684210525</v>
      </c>
      <c r="S1014" s="115">
        <f t="shared" si="32"/>
        <v>100</v>
      </c>
      <c r="T1014" s="115">
        <f t="shared" si="33"/>
        <v>15.789473684210526</v>
      </c>
    </row>
    <row r="1015" spans="1:20" x14ac:dyDescent="0.3">
      <c r="A1015" s="115" t="s">
        <v>287</v>
      </c>
      <c r="B1015" s="115" t="s">
        <v>216</v>
      </c>
      <c r="C1015" s="115" t="s">
        <v>103</v>
      </c>
      <c r="D1015" s="115" t="s">
        <v>86</v>
      </c>
      <c r="E1015" s="115" t="s">
        <v>86</v>
      </c>
      <c r="F1015" s="115" t="s">
        <v>87</v>
      </c>
      <c r="G1015" s="115">
        <v>2000</v>
      </c>
      <c r="H1015" s="115" t="s">
        <v>125</v>
      </c>
      <c r="I1015" s="115">
        <v>1.8730507999999999</v>
      </c>
      <c r="J1015" s="115" t="s">
        <v>38</v>
      </c>
      <c r="K1015" s="115" t="str">
        <f>INDEX(DatosProcesados!$A$1:$BF$101,MATCH(DataBase!A1015,DatosProcesados!$A$1:$A$101,0),MATCH(DataBase!J1015,DatosProcesados!$A$1:$BF$1,0))</f>
        <v>Si</v>
      </c>
      <c r="L1015" s="115" t="str">
        <f>INDEX(Modelo!$A$9:$D$89,MATCH(DataBase!$J1015,Modelo!$A$9:$A$89,0),MATCH(DataBase!L$1,Modelo!$A$9:$D$9,0))</f>
        <v>Impacto ambiental</v>
      </c>
      <c r="M1015" s="115" t="str">
        <f>INDEX(Modelo!$A$9:$D$89,MATCH(DataBase!$J1015,Modelo!$A$9:$A$89,0),MATCH(DataBase!M$1,Modelo!$A$9:$D$9,0))</f>
        <v>Pilar 3</v>
      </c>
      <c r="N1015" s="115" t="str">
        <f>INDEX(Modelo!$A$9:$D$89,MATCH(DataBase!$J1015,Modelo!$A$9:$A$89,0),MATCH(DataBase!N$1,Modelo!$A$9:$D$9,0))</f>
        <v>boolean</v>
      </c>
      <c r="O1015" s="115" t="b">
        <f t="array" ref="O1015">IF(N1015="negativo",INDEX($AD$3:$AG$51,MATCH(1,($B1015=$AD$3:$AD$51)*($J1015=$AE$3:$AE$51),0),3),IF(N1015="positivo",INDEX($AD$55:$AG$109,MATCH(1,($B1015=$AD$55:$AD$109)*($J1015=$AE$55:$AE$109),0),3)))</f>
        <v>0</v>
      </c>
      <c r="P1015" s="115" t="b">
        <f t="array" ref="P1015">IF(N1015="negativo",INDEX($AD$3:$AG$51,MATCH(1,($B1015=$AD$3:$AD$51)*($J1015=$AE$3:$AE$51),0),4),IF(N1015="positivo",INDEX($AD$55:$AG$109,MATCH(1,($B1015=$AD$55:$AD$109)*($J1015=$AE$55:$AE$109),0),4)))</f>
        <v>0</v>
      </c>
      <c r="Q1015" s="115" t="str">
        <f>VLOOKUP(M1015,Modelo!$A$2:$C$7,2,0)</f>
        <v>Gestión de Recursos Naturales y Circularidad</v>
      </c>
      <c r="R1015" s="118">
        <f t="array" ref="R1015">INDEX(Modelo!$F$1:$H$37,MATCH(1,(DataBase!Q1015=Modelo!$G$1:$G$37)*(DataBase!B1015=Modelo!$F$1:$F$37),0),3)</f>
        <v>0.15789473684210525</v>
      </c>
      <c r="S1015" s="115">
        <f t="shared" si="32"/>
        <v>100</v>
      </c>
      <c r="T1015" s="115">
        <f t="shared" si="33"/>
        <v>15.789473684210526</v>
      </c>
    </row>
    <row r="1016" spans="1:20" x14ac:dyDescent="0.3">
      <c r="A1016" s="115" t="s">
        <v>345</v>
      </c>
      <c r="B1016" s="115" t="s">
        <v>313</v>
      </c>
      <c r="C1016" s="115" t="s">
        <v>103</v>
      </c>
      <c r="D1016" s="115" t="s">
        <v>86</v>
      </c>
      <c r="E1016" s="115" t="s">
        <v>86</v>
      </c>
      <c r="F1016" s="115" t="s">
        <v>86</v>
      </c>
      <c r="G1016" s="115">
        <v>2004</v>
      </c>
      <c r="H1016" s="115" t="s">
        <v>125</v>
      </c>
      <c r="I1016" s="115">
        <v>4.5125503050000004</v>
      </c>
      <c r="J1016" s="115" t="s">
        <v>38</v>
      </c>
      <c r="K1016" s="115">
        <f>INDEX(DatosProcesados!$A$1:$BF$101,MATCH(DataBase!A1016,DatosProcesados!$A$1:$A$101,0),MATCH(DataBase!J1016,DatosProcesados!$A$1:$BF$1,0))</f>
        <v>0</v>
      </c>
      <c r="L1016" s="115" t="str">
        <f>INDEX(Modelo!$A$9:$D$89,MATCH(DataBase!$J1016,Modelo!$A$9:$A$89,0),MATCH(DataBase!L$1,Modelo!$A$9:$D$9,0))</f>
        <v>Impacto ambiental</v>
      </c>
      <c r="M1016" s="115" t="str">
        <f>INDEX(Modelo!$A$9:$D$89,MATCH(DataBase!$J1016,Modelo!$A$9:$A$89,0),MATCH(DataBase!M$1,Modelo!$A$9:$D$9,0))</f>
        <v>Pilar 3</v>
      </c>
      <c r="N1016" s="115" t="str">
        <f>INDEX(Modelo!$A$9:$D$89,MATCH(DataBase!$J1016,Modelo!$A$9:$A$89,0),MATCH(DataBase!N$1,Modelo!$A$9:$D$9,0))</f>
        <v>boolean</v>
      </c>
      <c r="O1016" s="115" t="b">
        <f t="array" ref="O1016">IF(N1016="negativo",INDEX($AD$3:$AG$51,MATCH(1,($B1016=$AD$3:$AD$51)*($J1016=$AE$3:$AE$51),0),3),IF(N1016="positivo",INDEX($AD$55:$AG$109,MATCH(1,($B1016=$AD$55:$AD$109)*($J1016=$AE$55:$AE$109),0),3)))</f>
        <v>0</v>
      </c>
      <c r="P1016" s="115" t="b">
        <f t="array" ref="P1016">IF(N1016="negativo",INDEX($AD$3:$AG$51,MATCH(1,($B1016=$AD$3:$AD$51)*($J1016=$AE$3:$AE$51),0),4),IF(N1016="positivo",INDEX($AD$55:$AG$109,MATCH(1,($B1016=$AD$55:$AD$109)*($J1016=$AE$55:$AE$109),0),4)))</f>
        <v>0</v>
      </c>
      <c r="Q1016" s="115" t="str">
        <f>VLOOKUP(M1016,Modelo!$A$2:$C$7,2,0)</f>
        <v>Gestión de Recursos Naturales y Circularidad</v>
      </c>
      <c r="R1016" s="118">
        <f t="array" ref="R1016">INDEX(Modelo!$F$1:$H$37,MATCH(1,(DataBase!Q1016=Modelo!$G$1:$G$37)*(DataBase!B1016=Modelo!$F$1:$F$37),0),3)</f>
        <v>5.8823529411764705E-2</v>
      </c>
      <c r="S1016" s="115">
        <f t="shared" si="32"/>
        <v>0</v>
      </c>
      <c r="T1016" s="115">
        <f t="shared" si="33"/>
        <v>0</v>
      </c>
    </row>
    <row r="1017" spans="1:20" x14ac:dyDescent="0.3">
      <c r="A1017" s="115" t="s">
        <v>464</v>
      </c>
      <c r="B1017" s="115" t="s">
        <v>407</v>
      </c>
      <c r="C1017" s="115" t="s">
        <v>103</v>
      </c>
      <c r="D1017" s="115" t="s">
        <v>86</v>
      </c>
      <c r="E1017" s="115" t="s">
        <v>86</v>
      </c>
      <c r="F1017" s="115" t="s">
        <v>87</v>
      </c>
      <c r="G1017" s="115">
        <v>1990</v>
      </c>
      <c r="H1017" s="115" t="s">
        <v>281</v>
      </c>
      <c r="I1017" s="115">
        <v>0.89502277900000005</v>
      </c>
      <c r="J1017" s="115" t="s">
        <v>38</v>
      </c>
      <c r="K1017" s="115" t="str">
        <f>INDEX(DatosProcesados!$A$1:$BF$101,MATCH(DataBase!A1017,DatosProcesados!$A$1:$A$101,0),MATCH(DataBase!J1017,DatosProcesados!$A$1:$BF$1,0))</f>
        <v>No</v>
      </c>
      <c r="L1017" s="115" t="str">
        <f>INDEX(Modelo!$A$9:$D$89,MATCH(DataBase!$J1017,Modelo!$A$9:$A$89,0),MATCH(DataBase!L$1,Modelo!$A$9:$D$9,0))</f>
        <v>Impacto ambiental</v>
      </c>
      <c r="M1017" s="115" t="str">
        <f>INDEX(Modelo!$A$9:$D$89,MATCH(DataBase!$J1017,Modelo!$A$9:$A$89,0),MATCH(DataBase!M$1,Modelo!$A$9:$D$9,0))</f>
        <v>Pilar 3</v>
      </c>
      <c r="N1017" s="115" t="str">
        <f>INDEX(Modelo!$A$9:$D$89,MATCH(DataBase!$J1017,Modelo!$A$9:$A$89,0),MATCH(DataBase!N$1,Modelo!$A$9:$D$9,0))</f>
        <v>boolean</v>
      </c>
      <c r="O1017" s="115" t="b">
        <f t="array" ref="O1017">IF(N1017="negativo",INDEX($AD$3:$AG$51,MATCH(1,($B1017=$AD$3:$AD$51)*($J1017=$AE$3:$AE$51),0),3),IF(N1017="positivo",INDEX($AD$55:$AG$109,MATCH(1,($B1017=$AD$55:$AD$109)*($J1017=$AE$55:$AE$109),0),3)))</f>
        <v>0</v>
      </c>
      <c r="P1017" s="115" t="b">
        <f t="array" ref="P1017">IF(N1017="negativo",INDEX($AD$3:$AG$51,MATCH(1,($B1017=$AD$3:$AD$51)*($J1017=$AE$3:$AE$51),0),4),IF(N1017="positivo",INDEX($AD$55:$AG$109,MATCH(1,($B1017=$AD$55:$AD$109)*($J1017=$AE$55:$AE$109),0),4)))</f>
        <v>0</v>
      </c>
      <c r="Q1017" s="115" t="str">
        <f>VLOOKUP(M1017,Modelo!$A$2:$C$7,2,0)</f>
        <v>Gestión de Recursos Naturales y Circularidad</v>
      </c>
      <c r="R1017" s="118">
        <f t="array" ref="R1017">INDEX(Modelo!$F$1:$H$37,MATCH(1,(DataBase!Q1017=Modelo!$G$1:$G$37)*(DataBase!B1017=Modelo!$F$1:$F$37),0),3)</f>
        <v>0.19230769230769232</v>
      </c>
      <c r="S1017" s="115">
        <f t="shared" si="32"/>
        <v>0</v>
      </c>
      <c r="T1017" s="115">
        <f t="shared" si="33"/>
        <v>0</v>
      </c>
    </row>
    <row r="1018" spans="1:20" x14ac:dyDescent="0.3">
      <c r="A1018" s="115" t="s">
        <v>296</v>
      </c>
      <c r="B1018" s="115" t="s">
        <v>216</v>
      </c>
      <c r="C1018" s="115" t="s">
        <v>103</v>
      </c>
      <c r="D1018" s="115" t="s">
        <v>86</v>
      </c>
      <c r="E1018" s="115" t="s">
        <v>86</v>
      </c>
      <c r="F1018" s="115" t="s">
        <v>87</v>
      </c>
      <c r="G1018" s="115">
        <v>1944</v>
      </c>
      <c r="H1018" s="115" t="s">
        <v>125</v>
      </c>
      <c r="I1018" s="115">
        <v>1.7785578609999999</v>
      </c>
      <c r="J1018" s="115" t="s">
        <v>38</v>
      </c>
      <c r="K1018" s="115" t="str">
        <f>INDEX(DatosProcesados!$A$1:$BF$101,MATCH(DataBase!A1018,DatosProcesados!$A$1:$A$101,0),MATCH(DataBase!J1018,DatosProcesados!$A$1:$BF$1,0))</f>
        <v>Si</v>
      </c>
      <c r="L1018" s="115" t="str">
        <f>INDEX(Modelo!$A$9:$D$89,MATCH(DataBase!$J1018,Modelo!$A$9:$A$89,0),MATCH(DataBase!L$1,Modelo!$A$9:$D$9,0))</f>
        <v>Impacto ambiental</v>
      </c>
      <c r="M1018" s="115" t="str">
        <f>INDEX(Modelo!$A$9:$D$89,MATCH(DataBase!$J1018,Modelo!$A$9:$A$89,0),MATCH(DataBase!M$1,Modelo!$A$9:$D$9,0))</f>
        <v>Pilar 3</v>
      </c>
      <c r="N1018" s="115" t="str">
        <f>INDEX(Modelo!$A$9:$D$89,MATCH(DataBase!$J1018,Modelo!$A$9:$A$89,0),MATCH(DataBase!N$1,Modelo!$A$9:$D$9,0))</f>
        <v>boolean</v>
      </c>
      <c r="O1018" s="115" t="b">
        <f t="array" ref="O1018">IF(N1018="negativo",INDEX($AD$3:$AG$51,MATCH(1,($B1018=$AD$3:$AD$51)*($J1018=$AE$3:$AE$51),0),3),IF(N1018="positivo",INDEX($AD$55:$AG$109,MATCH(1,($B1018=$AD$55:$AD$109)*($J1018=$AE$55:$AE$109),0),3)))</f>
        <v>0</v>
      </c>
      <c r="P1018" s="115" t="b">
        <f t="array" ref="P1018">IF(N1018="negativo",INDEX($AD$3:$AG$51,MATCH(1,($B1018=$AD$3:$AD$51)*($J1018=$AE$3:$AE$51),0),4),IF(N1018="positivo",INDEX($AD$55:$AG$109,MATCH(1,($B1018=$AD$55:$AD$109)*($J1018=$AE$55:$AE$109),0),4)))</f>
        <v>0</v>
      </c>
      <c r="Q1018" s="115" t="str">
        <f>VLOOKUP(M1018,Modelo!$A$2:$C$7,2,0)</f>
        <v>Gestión de Recursos Naturales y Circularidad</v>
      </c>
      <c r="R1018" s="118">
        <f t="array" ref="R1018">INDEX(Modelo!$F$1:$H$37,MATCH(1,(DataBase!Q1018=Modelo!$G$1:$G$37)*(DataBase!B1018=Modelo!$F$1:$F$37),0),3)</f>
        <v>0.15789473684210525</v>
      </c>
      <c r="S1018" s="115">
        <f t="shared" si="32"/>
        <v>100</v>
      </c>
      <c r="T1018" s="115">
        <f t="shared" si="33"/>
        <v>15.789473684210526</v>
      </c>
    </row>
    <row r="1019" spans="1:20" x14ac:dyDescent="0.3">
      <c r="A1019" s="115" t="s">
        <v>134</v>
      </c>
      <c r="B1019" s="115" t="s">
        <v>84</v>
      </c>
      <c r="C1019" s="115" t="s">
        <v>103</v>
      </c>
      <c r="D1019" s="115" t="s">
        <v>86</v>
      </c>
      <c r="E1019" s="115" t="s">
        <v>87</v>
      </c>
      <c r="F1019" s="115" t="s">
        <v>87</v>
      </c>
      <c r="G1019" s="115">
        <v>2001</v>
      </c>
      <c r="H1019" s="115" t="s">
        <v>125</v>
      </c>
      <c r="I1019" s="115">
        <v>6.5475670460000002</v>
      </c>
      <c r="J1019" s="115" t="s">
        <v>38</v>
      </c>
      <c r="K1019" s="115" t="str">
        <f>INDEX(DatosProcesados!$A$1:$BF$101,MATCH(DataBase!A1019,DatosProcesados!$A$1:$A$101,0),MATCH(DataBase!J1019,DatosProcesados!$A$1:$BF$1,0))</f>
        <v>Si</v>
      </c>
      <c r="L1019" s="115" t="str">
        <f>INDEX(Modelo!$A$9:$D$89,MATCH(DataBase!$J1019,Modelo!$A$9:$A$89,0),MATCH(DataBase!L$1,Modelo!$A$9:$D$9,0))</f>
        <v>Impacto ambiental</v>
      </c>
      <c r="M1019" s="115" t="str">
        <f>INDEX(Modelo!$A$9:$D$89,MATCH(DataBase!$J1019,Modelo!$A$9:$A$89,0),MATCH(DataBase!M$1,Modelo!$A$9:$D$9,0))</f>
        <v>Pilar 3</v>
      </c>
      <c r="N1019" s="115" t="str">
        <f>INDEX(Modelo!$A$9:$D$89,MATCH(DataBase!$J1019,Modelo!$A$9:$A$89,0),MATCH(DataBase!N$1,Modelo!$A$9:$D$9,0))</f>
        <v>boolean</v>
      </c>
      <c r="O1019" s="115" t="b">
        <f t="array" ref="O1019">IF(N1019="negativo",INDEX($AD$3:$AG$51,MATCH(1,($B1019=$AD$3:$AD$51)*($J1019=$AE$3:$AE$51),0),3),IF(N1019="positivo",INDEX($AD$55:$AG$109,MATCH(1,($B1019=$AD$55:$AD$109)*($J1019=$AE$55:$AE$109),0),3)))</f>
        <v>0</v>
      </c>
      <c r="P1019" s="115" t="b">
        <f t="array" ref="P1019">IF(N1019="negativo",INDEX($AD$3:$AG$51,MATCH(1,($B1019=$AD$3:$AD$51)*($J1019=$AE$3:$AE$51),0),4),IF(N1019="positivo",INDEX($AD$55:$AG$109,MATCH(1,($B1019=$AD$55:$AD$109)*($J1019=$AE$55:$AE$109),0),4)))</f>
        <v>0</v>
      </c>
      <c r="Q1019" s="115" t="str">
        <f>VLOOKUP(M1019,Modelo!$A$2:$C$7,2,0)</f>
        <v>Gestión de Recursos Naturales y Circularidad</v>
      </c>
      <c r="R1019" s="118">
        <f t="array" ref="R1019">INDEX(Modelo!$F$1:$H$37,MATCH(1,(DataBase!Q1019=Modelo!$G$1:$G$37)*(DataBase!B1019=Modelo!$F$1:$F$37),0),3)</f>
        <v>5.8823529411764705E-2</v>
      </c>
      <c r="S1019" s="115">
        <f t="shared" si="32"/>
        <v>100</v>
      </c>
      <c r="T1019" s="115">
        <f t="shared" si="33"/>
        <v>5.8823529411764701</v>
      </c>
    </row>
    <row r="1020" spans="1:20" x14ac:dyDescent="0.3">
      <c r="A1020" s="115" t="s">
        <v>290</v>
      </c>
      <c r="B1020" s="115" t="s">
        <v>216</v>
      </c>
      <c r="C1020" s="115" t="s">
        <v>103</v>
      </c>
      <c r="D1020" s="115" t="s">
        <v>86</v>
      </c>
      <c r="E1020" s="115" t="s">
        <v>87</v>
      </c>
      <c r="F1020" s="115" t="s">
        <v>87</v>
      </c>
      <c r="G1020" s="115">
        <v>1934</v>
      </c>
      <c r="H1020" s="115" t="s">
        <v>125</v>
      </c>
      <c r="I1020" s="115">
        <v>1.84479215</v>
      </c>
      <c r="J1020" s="115" t="s">
        <v>38</v>
      </c>
      <c r="K1020" s="115" t="str">
        <f>INDEX(DatosProcesados!$A$1:$BF$101,MATCH(DataBase!A1020,DatosProcesados!$A$1:$A$101,0),MATCH(DataBase!J1020,DatosProcesados!$A$1:$BF$1,0))</f>
        <v>Si</v>
      </c>
      <c r="L1020" s="115" t="str">
        <f>INDEX(Modelo!$A$9:$D$89,MATCH(DataBase!$J1020,Modelo!$A$9:$A$89,0),MATCH(DataBase!L$1,Modelo!$A$9:$D$9,0))</f>
        <v>Impacto ambiental</v>
      </c>
      <c r="M1020" s="115" t="str">
        <f>INDEX(Modelo!$A$9:$D$89,MATCH(DataBase!$J1020,Modelo!$A$9:$A$89,0),MATCH(DataBase!M$1,Modelo!$A$9:$D$9,0))</f>
        <v>Pilar 3</v>
      </c>
      <c r="N1020" s="115" t="str">
        <f>INDEX(Modelo!$A$9:$D$89,MATCH(DataBase!$J1020,Modelo!$A$9:$A$89,0),MATCH(DataBase!N$1,Modelo!$A$9:$D$9,0))</f>
        <v>boolean</v>
      </c>
      <c r="O1020" s="115" t="b">
        <f t="array" ref="O1020">IF(N1020="negativo",INDEX($AD$3:$AG$51,MATCH(1,($B1020=$AD$3:$AD$51)*($J1020=$AE$3:$AE$51),0),3),IF(N1020="positivo",INDEX($AD$55:$AG$109,MATCH(1,($B1020=$AD$55:$AD$109)*($J1020=$AE$55:$AE$109),0),3)))</f>
        <v>0</v>
      </c>
      <c r="P1020" s="115" t="b">
        <f t="array" ref="P1020">IF(N1020="negativo",INDEX($AD$3:$AG$51,MATCH(1,($B1020=$AD$3:$AD$51)*($J1020=$AE$3:$AE$51),0),4),IF(N1020="positivo",INDEX($AD$55:$AG$109,MATCH(1,($B1020=$AD$55:$AD$109)*($J1020=$AE$55:$AE$109),0),4)))</f>
        <v>0</v>
      </c>
      <c r="Q1020" s="115" t="str">
        <f>VLOOKUP(M1020,Modelo!$A$2:$C$7,2,0)</f>
        <v>Gestión de Recursos Naturales y Circularidad</v>
      </c>
      <c r="R1020" s="118">
        <f t="array" ref="R1020">INDEX(Modelo!$F$1:$H$37,MATCH(1,(DataBase!Q1020=Modelo!$G$1:$G$37)*(DataBase!B1020=Modelo!$F$1:$F$37),0),3)</f>
        <v>0.15789473684210525</v>
      </c>
      <c r="S1020" s="115">
        <f t="shared" si="32"/>
        <v>100</v>
      </c>
      <c r="T1020" s="115">
        <f t="shared" si="33"/>
        <v>15.789473684210526</v>
      </c>
    </row>
    <row r="1021" spans="1:20" x14ac:dyDescent="0.3">
      <c r="A1021" s="115" t="s">
        <v>346</v>
      </c>
      <c r="B1021" s="115" t="s">
        <v>313</v>
      </c>
      <c r="C1021" s="115" t="s">
        <v>103</v>
      </c>
      <c r="D1021" s="115" t="s">
        <v>87</v>
      </c>
      <c r="E1021" s="115" t="s">
        <v>87</v>
      </c>
      <c r="F1021" s="115" t="s">
        <v>87</v>
      </c>
      <c r="G1021" s="115">
        <v>1960</v>
      </c>
      <c r="H1021" s="115" t="s">
        <v>177</v>
      </c>
      <c r="I1021" s="115">
        <v>4.2128666020000001</v>
      </c>
      <c r="J1021" s="115" t="s">
        <v>38</v>
      </c>
      <c r="K1021" s="115" t="str">
        <f>INDEX(DatosProcesados!$A$1:$BF$101,MATCH(DataBase!A1021,DatosProcesados!$A$1:$A$101,0),MATCH(DataBase!J1021,DatosProcesados!$A$1:$BF$1,0))</f>
        <v>No</v>
      </c>
      <c r="L1021" s="115" t="str">
        <f>INDEX(Modelo!$A$9:$D$89,MATCH(DataBase!$J1021,Modelo!$A$9:$A$89,0),MATCH(DataBase!L$1,Modelo!$A$9:$D$9,0))</f>
        <v>Impacto ambiental</v>
      </c>
      <c r="M1021" s="115" t="str">
        <f>INDEX(Modelo!$A$9:$D$89,MATCH(DataBase!$J1021,Modelo!$A$9:$A$89,0),MATCH(DataBase!M$1,Modelo!$A$9:$D$9,0))</f>
        <v>Pilar 3</v>
      </c>
      <c r="N1021" s="115" t="str">
        <f>INDEX(Modelo!$A$9:$D$89,MATCH(DataBase!$J1021,Modelo!$A$9:$A$89,0),MATCH(DataBase!N$1,Modelo!$A$9:$D$9,0))</f>
        <v>boolean</v>
      </c>
      <c r="O1021" s="115" t="b">
        <f t="array" ref="O1021">IF(N1021="negativo",INDEX($AD$3:$AG$51,MATCH(1,($B1021=$AD$3:$AD$51)*($J1021=$AE$3:$AE$51),0),3),IF(N1021="positivo",INDEX($AD$55:$AG$109,MATCH(1,($B1021=$AD$55:$AD$109)*($J1021=$AE$55:$AE$109),0),3)))</f>
        <v>0</v>
      </c>
      <c r="P1021" s="115" t="b">
        <f t="array" ref="P1021">IF(N1021="negativo",INDEX($AD$3:$AG$51,MATCH(1,($B1021=$AD$3:$AD$51)*($J1021=$AE$3:$AE$51),0),4),IF(N1021="positivo",INDEX($AD$55:$AG$109,MATCH(1,($B1021=$AD$55:$AD$109)*($J1021=$AE$55:$AE$109),0),4)))</f>
        <v>0</v>
      </c>
      <c r="Q1021" s="115" t="str">
        <f>VLOOKUP(M1021,Modelo!$A$2:$C$7,2,0)</f>
        <v>Gestión de Recursos Naturales y Circularidad</v>
      </c>
      <c r="R1021" s="118">
        <f t="array" ref="R1021">INDEX(Modelo!$F$1:$H$37,MATCH(1,(DataBase!Q1021=Modelo!$G$1:$G$37)*(DataBase!B1021=Modelo!$F$1:$F$37),0),3)</f>
        <v>5.8823529411764705E-2</v>
      </c>
      <c r="S1021" s="115">
        <f t="shared" si="32"/>
        <v>0</v>
      </c>
      <c r="T1021" s="115">
        <f t="shared" si="33"/>
        <v>0</v>
      </c>
    </row>
    <row r="1022" spans="1:20" x14ac:dyDescent="0.3">
      <c r="A1022" s="115" t="s">
        <v>124</v>
      </c>
      <c r="B1022" s="115" t="s">
        <v>84</v>
      </c>
      <c r="C1022" s="115" t="s">
        <v>97</v>
      </c>
      <c r="D1022" s="115" t="s">
        <v>86</v>
      </c>
      <c r="E1022" s="115" t="s">
        <v>86</v>
      </c>
      <c r="F1022" s="115" t="s">
        <v>86</v>
      </c>
      <c r="G1022" s="115">
        <v>2012</v>
      </c>
      <c r="H1022" s="115" t="s">
        <v>125</v>
      </c>
      <c r="I1022" s="115">
        <v>9.9777362400000005</v>
      </c>
      <c r="J1022" s="115" t="s">
        <v>38</v>
      </c>
      <c r="K1022" s="115" t="str">
        <f>INDEX(DatosProcesados!$A$1:$BF$101,MATCH(DataBase!A1022,DatosProcesados!$A$1:$A$101,0),MATCH(DataBase!J1022,DatosProcesados!$A$1:$BF$1,0))</f>
        <v>Si</v>
      </c>
      <c r="L1022" s="115" t="str">
        <f>INDEX(Modelo!$A$9:$D$89,MATCH(DataBase!$J1022,Modelo!$A$9:$A$89,0),MATCH(DataBase!L$1,Modelo!$A$9:$D$9,0))</f>
        <v>Impacto ambiental</v>
      </c>
      <c r="M1022" s="115" t="str">
        <f>INDEX(Modelo!$A$9:$D$89,MATCH(DataBase!$J1022,Modelo!$A$9:$A$89,0),MATCH(DataBase!M$1,Modelo!$A$9:$D$9,0))</f>
        <v>Pilar 3</v>
      </c>
      <c r="N1022" s="115" t="str">
        <f>INDEX(Modelo!$A$9:$D$89,MATCH(DataBase!$J1022,Modelo!$A$9:$A$89,0),MATCH(DataBase!N$1,Modelo!$A$9:$D$9,0))</f>
        <v>boolean</v>
      </c>
      <c r="O1022" s="115" t="b">
        <f t="array" ref="O1022">IF(N1022="negativo",INDEX($AD$3:$AG$51,MATCH(1,($B1022=$AD$3:$AD$51)*($J1022=$AE$3:$AE$51),0),3),IF(N1022="positivo",INDEX($AD$55:$AG$109,MATCH(1,($B1022=$AD$55:$AD$109)*($J1022=$AE$55:$AE$109),0),3)))</f>
        <v>0</v>
      </c>
      <c r="P1022" s="115" t="b">
        <f t="array" ref="P1022">IF(N1022="negativo",INDEX($AD$3:$AG$51,MATCH(1,($B1022=$AD$3:$AD$51)*($J1022=$AE$3:$AE$51),0),4),IF(N1022="positivo",INDEX($AD$55:$AG$109,MATCH(1,($B1022=$AD$55:$AD$109)*($J1022=$AE$55:$AE$109),0),4)))</f>
        <v>0</v>
      </c>
      <c r="Q1022" s="115" t="str">
        <f>VLOOKUP(M1022,Modelo!$A$2:$C$7,2,0)</f>
        <v>Gestión de Recursos Naturales y Circularidad</v>
      </c>
      <c r="R1022" s="118">
        <f t="array" ref="R1022">INDEX(Modelo!$F$1:$H$37,MATCH(1,(DataBase!Q1022=Modelo!$G$1:$G$37)*(DataBase!B1022=Modelo!$F$1:$F$37),0),3)</f>
        <v>5.8823529411764705E-2</v>
      </c>
      <c r="S1022" s="115">
        <f t="shared" si="32"/>
        <v>100</v>
      </c>
      <c r="T1022" s="115">
        <f t="shared" si="33"/>
        <v>5.8823529411764701</v>
      </c>
    </row>
    <row r="1023" spans="1:20" x14ac:dyDescent="0.3">
      <c r="A1023" s="115" t="s">
        <v>414</v>
      </c>
      <c r="B1023" s="115" t="s">
        <v>407</v>
      </c>
      <c r="C1023" s="115" t="s">
        <v>103</v>
      </c>
      <c r="D1023" s="115" t="s">
        <v>86</v>
      </c>
      <c r="E1023" s="115" t="s">
        <v>86</v>
      </c>
      <c r="F1023" s="115" t="s">
        <v>87</v>
      </c>
      <c r="G1023" s="115">
        <v>1976</v>
      </c>
      <c r="H1023" s="115" t="s">
        <v>415</v>
      </c>
      <c r="I1023" s="115">
        <v>6.0471020830000004</v>
      </c>
      <c r="J1023" s="115" t="s">
        <v>38</v>
      </c>
      <c r="K1023" s="115" t="str">
        <f>INDEX(DatosProcesados!$A$1:$BF$101,MATCH(DataBase!A1023,DatosProcesados!$A$1:$A$101,0),MATCH(DataBase!J1023,DatosProcesados!$A$1:$BF$1,0))</f>
        <v>No</v>
      </c>
      <c r="L1023" s="115" t="str">
        <f>INDEX(Modelo!$A$9:$D$89,MATCH(DataBase!$J1023,Modelo!$A$9:$A$89,0),MATCH(DataBase!L$1,Modelo!$A$9:$D$9,0))</f>
        <v>Impacto ambiental</v>
      </c>
      <c r="M1023" s="115" t="str">
        <f>INDEX(Modelo!$A$9:$D$89,MATCH(DataBase!$J1023,Modelo!$A$9:$A$89,0),MATCH(DataBase!M$1,Modelo!$A$9:$D$9,0))</f>
        <v>Pilar 3</v>
      </c>
      <c r="N1023" s="115" t="str">
        <f>INDEX(Modelo!$A$9:$D$89,MATCH(DataBase!$J1023,Modelo!$A$9:$A$89,0),MATCH(DataBase!N$1,Modelo!$A$9:$D$9,0))</f>
        <v>boolean</v>
      </c>
      <c r="O1023" s="115" t="b">
        <f t="array" ref="O1023">IF(N1023="negativo",INDEX($AD$3:$AG$51,MATCH(1,($B1023=$AD$3:$AD$51)*($J1023=$AE$3:$AE$51),0),3),IF(N1023="positivo",INDEX($AD$55:$AG$109,MATCH(1,($B1023=$AD$55:$AD$109)*($J1023=$AE$55:$AE$109),0),3)))</f>
        <v>0</v>
      </c>
      <c r="P1023" s="115" t="b">
        <f t="array" ref="P1023">IF(N1023="negativo",INDEX($AD$3:$AG$51,MATCH(1,($B1023=$AD$3:$AD$51)*($J1023=$AE$3:$AE$51),0),4),IF(N1023="positivo",INDEX($AD$55:$AG$109,MATCH(1,($B1023=$AD$55:$AD$109)*($J1023=$AE$55:$AE$109),0),4)))</f>
        <v>0</v>
      </c>
      <c r="Q1023" s="115" t="str">
        <f>VLOOKUP(M1023,Modelo!$A$2:$C$7,2,0)</f>
        <v>Gestión de Recursos Naturales y Circularidad</v>
      </c>
      <c r="R1023" s="118">
        <f t="array" ref="R1023">INDEX(Modelo!$F$1:$H$37,MATCH(1,(DataBase!Q1023=Modelo!$G$1:$G$37)*(DataBase!B1023=Modelo!$F$1:$F$37),0),3)</f>
        <v>0.19230769230769232</v>
      </c>
      <c r="S1023" s="115">
        <f t="shared" si="32"/>
        <v>0</v>
      </c>
      <c r="T1023" s="115">
        <f t="shared" si="33"/>
        <v>0</v>
      </c>
    </row>
    <row r="1024" spans="1:20" x14ac:dyDescent="0.3">
      <c r="A1024" s="115" t="s">
        <v>337</v>
      </c>
      <c r="B1024" s="115" t="s">
        <v>313</v>
      </c>
      <c r="C1024" s="115" t="s">
        <v>103</v>
      </c>
      <c r="D1024" s="115" t="s">
        <v>86</v>
      </c>
      <c r="E1024" s="115" t="s">
        <v>86</v>
      </c>
      <c r="F1024" s="115" t="s">
        <v>87</v>
      </c>
      <c r="G1024" s="115">
        <v>1879</v>
      </c>
      <c r="H1024" s="115" t="s">
        <v>244</v>
      </c>
      <c r="I1024" s="115">
        <v>5.8689859999999996</v>
      </c>
      <c r="J1024" s="115" t="s">
        <v>38</v>
      </c>
      <c r="K1024" s="115" t="str">
        <f>INDEX(DatosProcesados!$A$1:$BF$101,MATCH(DataBase!A1024,DatosProcesados!$A$1:$A$101,0),MATCH(DataBase!J1024,DatosProcesados!$A$1:$BF$1,0))</f>
        <v>Si</v>
      </c>
      <c r="L1024" s="115" t="str">
        <f>INDEX(Modelo!$A$9:$D$89,MATCH(DataBase!$J1024,Modelo!$A$9:$A$89,0),MATCH(DataBase!L$1,Modelo!$A$9:$D$9,0))</f>
        <v>Impacto ambiental</v>
      </c>
      <c r="M1024" s="115" t="str">
        <f>INDEX(Modelo!$A$9:$D$89,MATCH(DataBase!$J1024,Modelo!$A$9:$A$89,0),MATCH(DataBase!M$1,Modelo!$A$9:$D$9,0))</f>
        <v>Pilar 3</v>
      </c>
      <c r="N1024" s="115" t="str">
        <f>INDEX(Modelo!$A$9:$D$89,MATCH(DataBase!$J1024,Modelo!$A$9:$A$89,0),MATCH(DataBase!N$1,Modelo!$A$9:$D$9,0))</f>
        <v>boolean</v>
      </c>
      <c r="O1024" s="115" t="b">
        <f t="array" ref="O1024">IF(N1024="negativo",INDEX($AD$3:$AG$51,MATCH(1,($B1024=$AD$3:$AD$51)*($J1024=$AE$3:$AE$51),0),3),IF(N1024="positivo",INDEX($AD$55:$AG$109,MATCH(1,($B1024=$AD$55:$AD$109)*($J1024=$AE$55:$AE$109),0),3)))</f>
        <v>0</v>
      </c>
      <c r="P1024" s="115" t="b">
        <f t="array" ref="P1024">IF(N1024="negativo",INDEX($AD$3:$AG$51,MATCH(1,($B1024=$AD$3:$AD$51)*($J1024=$AE$3:$AE$51),0),4),IF(N1024="positivo",INDEX($AD$55:$AG$109,MATCH(1,($B1024=$AD$55:$AD$109)*($J1024=$AE$55:$AE$109),0),4)))</f>
        <v>0</v>
      </c>
      <c r="Q1024" s="115" t="str">
        <f>VLOOKUP(M1024,Modelo!$A$2:$C$7,2,0)</f>
        <v>Gestión de Recursos Naturales y Circularidad</v>
      </c>
      <c r="R1024" s="118">
        <f t="array" ref="R1024">INDEX(Modelo!$F$1:$H$37,MATCH(1,(DataBase!Q1024=Modelo!$G$1:$G$37)*(DataBase!B1024=Modelo!$F$1:$F$37),0),3)</f>
        <v>5.8823529411764705E-2</v>
      </c>
      <c r="S1024" s="115">
        <f t="shared" si="32"/>
        <v>100</v>
      </c>
      <c r="T1024" s="115">
        <f t="shared" si="33"/>
        <v>5.8823529411764701</v>
      </c>
    </row>
    <row r="1025" spans="1:20" x14ac:dyDescent="0.3">
      <c r="A1025" s="115" t="s">
        <v>373</v>
      </c>
      <c r="B1025" s="115" t="s">
        <v>313</v>
      </c>
      <c r="C1025" s="115" t="s">
        <v>103</v>
      </c>
      <c r="D1025" s="115" t="s">
        <v>87</v>
      </c>
      <c r="E1025" s="115" t="s">
        <v>86</v>
      </c>
      <c r="F1025" s="115" t="s">
        <v>86</v>
      </c>
      <c r="G1025" s="115">
        <v>1997</v>
      </c>
      <c r="H1025" s="115" t="s">
        <v>125</v>
      </c>
      <c r="I1025" s="115">
        <v>1.9766409730000001</v>
      </c>
      <c r="J1025" s="115" t="s">
        <v>38</v>
      </c>
      <c r="K1025" s="115">
        <f>INDEX(DatosProcesados!$A$1:$BF$101,MATCH(DataBase!A1025,DatosProcesados!$A$1:$A$101,0),MATCH(DataBase!J1025,DatosProcesados!$A$1:$BF$1,0))</f>
        <v>0</v>
      </c>
      <c r="L1025" s="115" t="str">
        <f>INDEX(Modelo!$A$9:$D$89,MATCH(DataBase!$J1025,Modelo!$A$9:$A$89,0),MATCH(DataBase!L$1,Modelo!$A$9:$D$9,0))</f>
        <v>Impacto ambiental</v>
      </c>
      <c r="M1025" s="115" t="str">
        <f>INDEX(Modelo!$A$9:$D$89,MATCH(DataBase!$J1025,Modelo!$A$9:$A$89,0),MATCH(DataBase!M$1,Modelo!$A$9:$D$9,0))</f>
        <v>Pilar 3</v>
      </c>
      <c r="N1025" s="115" t="str">
        <f>INDEX(Modelo!$A$9:$D$89,MATCH(DataBase!$J1025,Modelo!$A$9:$A$89,0),MATCH(DataBase!N$1,Modelo!$A$9:$D$9,0))</f>
        <v>boolean</v>
      </c>
      <c r="O1025" s="115" t="b">
        <f t="array" ref="O1025">IF(N1025="negativo",INDEX($AD$3:$AG$51,MATCH(1,($B1025=$AD$3:$AD$51)*($J1025=$AE$3:$AE$51),0),3),IF(N1025="positivo",INDEX($AD$55:$AG$109,MATCH(1,($B1025=$AD$55:$AD$109)*($J1025=$AE$55:$AE$109),0),3)))</f>
        <v>0</v>
      </c>
      <c r="P1025" s="115" t="b">
        <f t="array" ref="P1025">IF(N1025="negativo",INDEX($AD$3:$AG$51,MATCH(1,($B1025=$AD$3:$AD$51)*($J1025=$AE$3:$AE$51),0),4),IF(N1025="positivo",INDEX($AD$55:$AG$109,MATCH(1,($B1025=$AD$55:$AD$109)*($J1025=$AE$55:$AE$109),0),4)))</f>
        <v>0</v>
      </c>
      <c r="Q1025" s="115" t="str">
        <f>VLOOKUP(M1025,Modelo!$A$2:$C$7,2,0)</f>
        <v>Gestión de Recursos Naturales y Circularidad</v>
      </c>
      <c r="R1025" s="118">
        <f t="array" ref="R1025">INDEX(Modelo!$F$1:$H$37,MATCH(1,(DataBase!Q1025=Modelo!$G$1:$G$37)*(DataBase!B1025=Modelo!$F$1:$F$37),0),3)</f>
        <v>5.8823529411764705E-2</v>
      </c>
      <c r="S1025" s="115">
        <f t="shared" si="32"/>
        <v>0</v>
      </c>
      <c r="T1025" s="115">
        <f t="shared" si="33"/>
        <v>0</v>
      </c>
    </row>
    <row r="1026" spans="1:20" x14ac:dyDescent="0.3">
      <c r="A1026" s="115" t="s">
        <v>102</v>
      </c>
      <c r="B1026" s="115" t="s">
        <v>84</v>
      </c>
      <c r="C1026" s="115" t="s">
        <v>103</v>
      </c>
      <c r="D1026" s="115" t="s">
        <v>86</v>
      </c>
      <c r="E1026" s="115" t="s">
        <v>86</v>
      </c>
      <c r="F1026" s="115" t="s">
        <v>87</v>
      </c>
      <c r="G1026" s="115">
        <v>2003</v>
      </c>
      <c r="H1026" s="115" t="s">
        <v>104</v>
      </c>
      <c r="I1026" s="115">
        <v>15.602099798999999</v>
      </c>
      <c r="J1026" s="115" t="s">
        <v>38</v>
      </c>
      <c r="K1026" s="115" t="str">
        <f>INDEX(DatosProcesados!$A$1:$BF$101,MATCH(DataBase!A1026,DatosProcesados!$A$1:$A$101,0),MATCH(DataBase!J1026,DatosProcesados!$A$1:$BF$1,0))</f>
        <v>Si</v>
      </c>
      <c r="L1026" s="115" t="str">
        <f>INDEX(Modelo!$A$9:$D$89,MATCH(DataBase!$J1026,Modelo!$A$9:$A$89,0),MATCH(DataBase!L$1,Modelo!$A$9:$D$9,0))</f>
        <v>Impacto ambiental</v>
      </c>
      <c r="M1026" s="115" t="str">
        <f>INDEX(Modelo!$A$9:$D$89,MATCH(DataBase!$J1026,Modelo!$A$9:$A$89,0),MATCH(DataBase!M$1,Modelo!$A$9:$D$9,0))</f>
        <v>Pilar 3</v>
      </c>
      <c r="N1026" s="115" t="str">
        <f>INDEX(Modelo!$A$9:$D$89,MATCH(DataBase!$J1026,Modelo!$A$9:$A$89,0),MATCH(DataBase!N$1,Modelo!$A$9:$D$9,0))</f>
        <v>boolean</v>
      </c>
      <c r="O1026" s="115" t="b">
        <f t="array" ref="O1026">IF(N1026="negativo",INDEX($AD$3:$AG$51,MATCH(1,($B1026=$AD$3:$AD$51)*($J1026=$AE$3:$AE$51),0),3),IF(N1026="positivo",INDEX($AD$55:$AG$109,MATCH(1,($B1026=$AD$55:$AD$109)*($J1026=$AE$55:$AE$109),0),3)))</f>
        <v>0</v>
      </c>
      <c r="P1026" s="115" t="b">
        <f t="array" ref="P1026">IF(N1026="negativo",INDEX($AD$3:$AG$51,MATCH(1,($B1026=$AD$3:$AD$51)*($J1026=$AE$3:$AE$51),0),4),IF(N1026="positivo",INDEX($AD$55:$AG$109,MATCH(1,($B1026=$AD$55:$AD$109)*($J1026=$AE$55:$AE$109),0),4)))</f>
        <v>0</v>
      </c>
      <c r="Q1026" s="115" t="str">
        <f>VLOOKUP(M1026,Modelo!$A$2:$C$7,2,0)</f>
        <v>Gestión de Recursos Naturales y Circularidad</v>
      </c>
      <c r="R1026" s="118">
        <f t="array" ref="R1026">INDEX(Modelo!$F$1:$H$37,MATCH(1,(DataBase!Q1026=Modelo!$G$1:$G$37)*(DataBase!B1026=Modelo!$F$1:$F$37),0),3)</f>
        <v>5.8823529411764705E-2</v>
      </c>
      <c r="S1026" s="115">
        <f t="shared" si="32"/>
        <v>100</v>
      </c>
      <c r="T1026" s="115">
        <f t="shared" si="33"/>
        <v>5.8823529411764701</v>
      </c>
    </row>
    <row r="1027" spans="1:20" x14ac:dyDescent="0.3">
      <c r="A1027" s="115" t="s">
        <v>228</v>
      </c>
      <c r="B1027" s="115" t="s">
        <v>216</v>
      </c>
      <c r="C1027" s="115" t="s">
        <v>97</v>
      </c>
      <c r="D1027" s="115" t="s">
        <v>86</v>
      </c>
      <c r="E1027" s="115" t="s">
        <v>87</v>
      </c>
      <c r="F1027" s="115" t="s">
        <v>87</v>
      </c>
      <c r="G1027" s="115">
        <v>1991</v>
      </c>
      <c r="H1027" s="115" t="s">
        <v>229</v>
      </c>
      <c r="I1027" s="115">
        <v>5.1614047279999999</v>
      </c>
      <c r="J1027" s="115" t="s">
        <v>38</v>
      </c>
      <c r="K1027" s="115" t="str">
        <f>INDEX(DatosProcesados!$A$1:$BF$101,MATCH(DataBase!A1027,DatosProcesados!$A$1:$A$101,0),MATCH(DataBase!J1027,DatosProcesados!$A$1:$BF$1,0))</f>
        <v>Si</v>
      </c>
      <c r="L1027" s="115" t="str">
        <f>INDEX(Modelo!$A$9:$D$89,MATCH(DataBase!$J1027,Modelo!$A$9:$A$89,0),MATCH(DataBase!L$1,Modelo!$A$9:$D$9,0))</f>
        <v>Impacto ambiental</v>
      </c>
      <c r="M1027" s="115" t="str">
        <f>INDEX(Modelo!$A$9:$D$89,MATCH(DataBase!$J1027,Modelo!$A$9:$A$89,0),MATCH(DataBase!M$1,Modelo!$A$9:$D$9,0))</f>
        <v>Pilar 3</v>
      </c>
      <c r="N1027" s="115" t="str">
        <f>INDEX(Modelo!$A$9:$D$89,MATCH(DataBase!$J1027,Modelo!$A$9:$A$89,0),MATCH(DataBase!N$1,Modelo!$A$9:$D$9,0))</f>
        <v>boolean</v>
      </c>
      <c r="O1027" s="115" t="b">
        <f t="array" ref="O1027">IF(N1027="negativo",INDEX($AD$3:$AG$51,MATCH(1,($B1027=$AD$3:$AD$51)*($J1027=$AE$3:$AE$51),0),3),IF(N1027="positivo",INDEX($AD$55:$AG$109,MATCH(1,($B1027=$AD$55:$AD$109)*($J1027=$AE$55:$AE$109),0),3)))</f>
        <v>0</v>
      </c>
      <c r="P1027" s="115" t="b">
        <f t="array" ref="P1027">IF(N1027="negativo",INDEX($AD$3:$AG$51,MATCH(1,($B1027=$AD$3:$AD$51)*($J1027=$AE$3:$AE$51),0),4),IF(N1027="positivo",INDEX($AD$55:$AG$109,MATCH(1,($B1027=$AD$55:$AD$109)*($J1027=$AE$55:$AE$109),0),4)))</f>
        <v>0</v>
      </c>
      <c r="Q1027" s="115" t="str">
        <f>VLOOKUP(M1027,Modelo!$A$2:$C$7,2,0)</f>
        <v>Gestión de Recursos Naturales y Circularidad</v>
      </c>
      <c r="R1027" s="118">
        <f t="array" ref="R1027">INDEX(Modelo!$F$1:$H$37,MATCH(1,(DataBase!Q1027=Modelo!$G$1:$G$37)*(DataBase!B1027=Modelo!$F$1:$F$37),0),3)</f>
        <v>0.15789473684210525</v>
      </c>
      <c r="S1027" s="115">
        <f t="shared" ref="S1027:S1090" si="34">IFERROR(IF(N1027="boolean",IF(K1027="Si",100,0),IF(N1027="scale",IF(K1027=2,100,IF(K1027=1,50,0)),IF(N1027="positivo",100*((K1027-P1027)/(O1027-P1027)),100*(1-((K1027-P1027)/(O1027-P1027)))))),0)</f>
        <v>100</v>
      </c>
      <c r="T1027" s="115">
        <f t="shared" ref="T1027:T1090" si="35">S1027*R1027</f>
        <v>15.789473684210526</v>
      </c>
    </row>
    <row r="1028" spans="1:20" x14ac:dyDescent="0.3">
      <c r="A1028" s="115" t="s">
        <v>261</v>
      </c>
      <c r="B1028" s="115" t="s">
        <v>216</v>
      </c>
      <c r="C1028" s="115" t="s">
        <v>103</v>
      </c>
      <c r="D1028" s="115" t="s">
        <v>86</v>
      </c>
      <c r="E1028" s="115" t="s">
        <v>87</v>
      </c>
      <c r="F1028" s="115" t="s">
        <v>87</v>
      </c>
      <c r="G1028" s="115">
        <v>1806</v>
      </c>
      <c r="H1028" s="115" t="s">
        <v>244</v>
      </c>
      <c r="I1028" s="115">
        <v>2.382092359</v>
      </c>
      <c r="J1028" s="115" t="s">
        <v>38</v>
      </c>
      <c r="K1028" s="115" t="str">
        <f>INDEX(DatosProcesados!$A$1:$BF$101,MATCH(DataBase!A1028,DatosProcesados!$A$1:$A$101,0),MATCH(DataBase!J1028,DatosProcesados!$A$1:$BF$1,0))</f>
        <v>Si</v>
      </c>
      <c r="L1028" s="115" t="str">
        <f>INDEX(Modelo!$A$9:$D$89,MATCH(DataBase!$J1028,Modelo!$A$9:$A$89,0),MATCH(DataBase!L$1,Modelo!$A$9:$D$9,0))</f>
        <v>Impacto ambiental</v>
      </c>
      <c r="M1028" s="115" t="str">
        <f>INDEX(Modelo!$A$9:$D$89,MATCH(DataBase!$J1028,Modelo!$A$9:$A$89,0),MATCH(DataBase!M$1,Modelo!$A$9:$D$9,0))</f>
        <v>Pilar 3</v>
      </c>
      <c r="N1028" s="115" t="str">
        <f>INDEX(Modelo!$A$9:$D$89,MATCH(DataBase!$J1028,Modelo!$A$9:$A$89,0),MATCH(DataBase!N$1,Modelo!$A$9:$D$9,0))</f>
        <v>boolean</v>
      </c>
      <c r="O1028" s="115" t="b">
        <f t="array" ref="O1028">IF(N1028="negativo",INDEX($AD$3:$AG$51,MATCH(1,($B1028=$AD$3:$AD$51)*($J1028=$AE$3:$AE$51),0),3),IF(N1028="positivo",INDEX($AD$55:$AG$109,MATCH(1,($B1028=$AD$55:$AD$109)*($J1028=$AE$55:$AE$109),0),3)))</f>
        <v>0</v>
      </c>
      <c r="P1028" s="115" t="b">
        <f t="array" ref="P1028">IF(N1028="negativo",INDEX($AD$3:$AG$51,MATCH(1,($B1028=$AD$3:$AD$51)*($J1028=$AE$3:$AE$51),0),4),IF(N1028="positivo",INDEX($AD$55:$AG$109,MATCH(1,($B1028=$AD$55:$AD$109)*($J1028=$AE$55:$AE$109),0),4)))</f>
        <v>0</v>
      </c>
      <c r="Q1028" s="115" t="str">
        <f>VLOOKUP(M1028,Modelo!$A$2:$C$7,2,0)</f>
        <v>Gestión de Recursos Naturales y Circularidad</v>
      </c>
      <c r="R1028" s="118">
        <f t="array" ref="R1028">INDEX(Modelo!$F$1:$H$37,MATCH(1,(DataBase!Q1028=Modelo!$G$1:$G$37)*(DataBase!B1028=Modelo!$F$1:$F$37),0),3)</f>
        <v>0.15789473684210525</v>
      </c>
      <c r="S1028" s="115">
        <f t="shared" si="34"/>
        <v>100</v>
      </c>
      <c r="T1028" s="115">
        <f t="shared" si="35"/>
        <v>15.789473684210526</v>
      </c>
    </row>
    <row r="1029" spans="1:20" x14ac:dyDescent="0.3">
      <c r="A1029" s="115" t="s">
        <v>269</v>
      </c>
      <c r="B1029" s="115" t="s">
        <v>216</v>
      </c>
      <c r="C1029" s="115" t="s">
        <v>103</v>
      </c>
      <c r="D1029" s="115" t="s">
        <v>87</v>
      </c>
      <c r="E1029" s="115" t="s">
        <v>87</v>
      </c>
      <c r="F1029" s="115" t="s">
        <v>87</v>
      </c>
      <c r="G1029" s="115">
        <v>1932</v>
      </c>
      <c r="H1029" s="115" t="s">
        <v>125</v>
      </c>
      <c r="I1029" s="115">
        <v>2.1928266769999998</v>
      </c>
      <c r="J1029" s="115" t="s">
        <v>38</v>
      </c>
      <c r="K1029" s="115" t="str">
        <f>INDEX(DatosProcesados!$A$1:$BF$101,MATCH(DataBase!A1029,DatosProcesados!$A$1:$A$101,0),MATCH(DataBase!J1029,DatosProcesados!$A$1:$BF$1,0))</f>
        <v>Si</v>
      </c>
      <c r="L1029" s="115" t="str">
        <f>INDEX(Modelo!$A$9:$D$89,MATCH(DataBase!$J1029,Modelo!$A$9:$A$89,0),MATCH(DataBase!L$1,Modelo!$A$9:$D$9,0))</f>
        <v>Impacto ambiental</v>
      </c>
      <c r="M1029" s="115" t="str">
        <f>INDEX(Modelo!$A$9:$D$89,MATCH(DataBase!$J1029,Modelo!$A$9:$A$89,0),MATCH(DataBase!M$1,Modelo!$A$9:$D$9,0))</f>
        <v>Pilar 3</v>
      </c>
      <c r="N1029" s="115" t="str">
        <f>INDEX(Modelo!$A$9:$D$89,MATCH(DataBase!$J1029,Modelo!$A$9:$A$89,0),MATCH(DataBase!N$1,Modelo!$A$9:$D$9,0))</f>
        <v>boolean</v>
      </c>
      <c r="O1029" s="115" t="b">
        <f t="array" ref="O1029">IF(N1029="negativo",INDEX($AD$3:$AG$51,MATCH(1,($B1029=$AD$3:$AD$51)*($J1029=$AE$3:$AE$51),0),3),IF(N1029="positivo",INDEX($AD$55:$AG$109,MATCH(1,($B1029=$AD$55:$AD$109)*($J1029=$AE$55:$AE$109),0),3)))</f>
        <v>0</v>
      </c>
      <c r="P1029" s="115" t="b">
        <f t="array" ref="P1029">IF(N1029="negativo",INDEX($AD$3:$AG$51,MATCH(1,($B1029=$AD$3:$AD$51)*($J1029=$AE$3:$AE$51),0),4),IF(N1029="positivo",INDEX($AD$55:$AG$109,MATCH(1,($B1029=$AD$55:$AD$109)*($J1029=$AE$55:$AE$109),0),4)))</f>
        <v>0</v>
      </c>
      <c r="Q1029" s="115" t="str">
        <f>VLOOKUP(M1029,Modelo!$A$2:$C$7,2,0)</f>
        <v>Gestión de Recursos Naturales y Circularidad</v>
      </c>
      <c r="R1029" s="118">
        <f t="array" ref="R1029">INDEX(Modelo!$F$1:$H$37,MATCH(1,(DataBase!Q1029=Modelo!$G$1:$G$37)*(DataBase!B1029=Modelo!$F$1:$F$37),0),3)</f>
        <v>0.15789473684210525</v>
      </c>
      <c r="S1029" s="115">
        <f t="shared" si="34"/>
        <v>100</v>
      </c>
      <c r="T1029" s="115">
        <f t="shared" si="35"/>
        <v>15.789473684210526</v>
      </c>
    </row>
    <row r="1030" spans="1:20" x14ac:dyDescent="0.3">
      <c r="A1030" s="115" t="s">
        <v>285</v>
      </c>
      <c r="B1030" s="115" t="s">
        <v>216</v>
      </c>
      <c r="C1030" s="115" t="s">
        <v>103</v>
      </c>
      <c r="D1030" s="115" t="s">
        <v>86</v>
      </c>
      <c r="E1030" s="115" t="s">
        <v>86</v>
      </c>
      <c r="F1030" s="115" t="s">
        <v>86</v>
      </c>
      <c r="G1030" s="115">
        <v>1920</v>
      </c>
      <c r="H1030" s="115" t="s">
        <v>125</v>
      </c>
      <c r="I1030" s="115">
        <v>1.9433909700000001</v>
      </c>
      <c r="J1030" s="115" t="s">
        <v>38</v>
      </c>
      <c r="K1030" s="115" t="str">
        <f>INDEX(DatosProcesados!$A$1:$BF$101,MATCH(DataBase!A1030,DatosProcesados!$A$1:$A$101,0),MATCH(DataBase!J1030,DatosProcesados!$A$1:$BF$1,0))</f>
        <v>No</v>
      </c>
      <c r="L1030" s="115" t="str">
        <f>INDEX(Modelo!$A$9:$D$89,MATCH(DataBase!$J1030,Modelo!$A$9:$A$89,0),MATCH(DataBase!L$1,Modelo!$A$9:$D$9,0))</f>
        <v>Impacto ambiental</v>
      </c>
      <c r="M1030" s="115" t="str">
        <f>INDEX(Modelo!$A$9:$D$89,MATCH(DataBase!$J1030,Modelo!$A$9:$A$89,0),MATCH(DataBase!M$1,Modelo!$A$9:$D$9,0))</f>
        <v>Pilar 3</v>
      </c>
      <c r="N1030" s="115" t="str">
        <f>INDEX(Modelo!$A$9:$D$89,MATCH(DataBase!$J1030,Modelo!$A$9:$A$89,0),MATCH(DataBase!N$1,Modelo!$A$9:$D$9,0))</f>
        <v>boolean</v>
      </c>
      <c r="O1030" s="115" t="b">
        <f t="array" ref="O1030">IF(N1030="negativo",INDEX($AD$3:$AG$51,MATCH(1,($B1030=$AD$3:$AD$51)*($J1030=$AE$3:$AE$51),0),3),IF(N1030="positivo",INDEX($AD$55:$AG$109,MATCH(1,($B1030=$AD$55:$AD$109)*($J1030=$AE$55:$AE$109),0),3)))</f>
        <v>0</v>
      </c>
      <c r="P1030" s="115" t="b">
        <f t="array" ref="P1030">IF(N1030="negativo",INDEX($AD$3:$AG$51,MATCH(1,($B1030=$AD$3:$AD$51)*($J1030=$AE$3:$AE$51),0),4),IF(N1030="positivo",INDEX($AD$55:$AG$109,MATCH(1,($B1030=$AD$55:$AD$109)*($J1030=$AE$55:$AE$109),0),4)))</f>
        <v>0</v>
      </c>
      <c r="Q1030" s="115" t="str">
        <f>VLOOKUP(M1030,Modelo!$A$2:$C$7,2,0)</f>
        <v>Gestión de Recursos Naturales y Circularidad</v>
      </c>
      <c r="R1030" s="118">
        <f t="array" ref="R1030">INDEX(Modelo!$F$1:$H$37,MATCH(1,(DataBase!Q1030=Modelo!$G$1:$G$37)*(DataBase!B1030=Modelo!$F$1:$F$37),0),3)</f>
        <v>0.15789473684210525</v>
      </c>
      <c r="S1030" s="115">
        <f t="shared" si="34"/>
        <v>0</v>
      </c>
      <c r="T1030" s="115">
        <f t="shared" si="35"/>
        <v>0</v>
      </c>
    </row>
    <row r="1031" spans="1:20" x14ac:dyDescent="0.3">
      <c r="A1031" s="115" t="s">
        <v>395</v>
      </c>
      <c r="B1031" s="115" t="s">
        <v>379</v>
      </c>
      <c r="C1031" s="115" t="s">
        <v>103</v>
      </c>
      <c r="D1031" s="115" t="s">
        <v>86</v>
      </c>
      <c r="E1031" s="115" t="s">
        <v>86</v>
      </c>
      <c r="F1031" s="115" t="s">
        <v>86</v>
      </c>
      <c r="G1031" s="115">
        <v>2015</v>
      </c>
      <c r="H1031" s="115" t="s">
        <v>125</v>
      </c>
      <c r="I1031" s="115">
        <v>0.76762142099999997</v>
      </c>
      <c r="J1031" s="115" t="s">
        <v>38</v>
      </c>
      <c r="K1031" s="115" t="str">
        <f>INDEX(DatosProcesados!$A$1:$BF$101,MATCH(DataBase!A1031,DatosProcesados!$A$1:$A$101,0),MATCH(DataBase!J1031,DatosProcesados!$A$1:$BF$1,0))</f>
        <v>Si</v>
      </c>
      <c r="L1031" s="115" t="str">
        <f>INDEX(Modelo!$A$9:$D$89,MATCH(DataBase!$J1031,Modelo!$A$9:$A$89,0),MATCH(DataBase!L$1,Modelo!$A$9:$D$9,0))</f>
        <v>Impacto ambiental</v>
      </c>
      <c r="M1031" s="115" t="str">
        <f>INDEX(Modelo!$A$9:$D$89,MATCH(DataBase!$J1031,Modelo!$A$9:$A$89,0),MATCH(DataBase!M$1,Modelo!$A$9:$D$9,0))</f>
        <v>Pilar 3</v>
      </c>
      <c r="N1031" s="115" t="str">
        <f>INDEX(Modelo!$A$9:$D$89,MATCH(DataBase!$J1031,Modelo!$A$9:$A$89,0),MATCH(DataBase!N$1,Modelo!$A$9:$D$9,0))</f>
        <v>boolean</v>
      </c>
      <c r="O1031" s="115" t="b">
        <f t="array" ref="O1031">IF(N1031="negativo",INDEX($AD$3:$AG$51,MATCH(1,($B1031=$AD$3:$AD$51)*($J1031=$AE$3:$AE$51),0),3),IF(N1031="positivo",INDEX($AD$55:$AG$109,MATCH(1,($B1031=$AD$55:$AD$109)*($J1031=$AE$55:$AE$109),0),3)))</f>
        <v>0</v>
      </c>
      <c r="P1031" s="115" t="b">
        <f t="array" ref="P1031">IF(N1031="negativo",INDEX($AD$3:$AG$51,MATCH(1,($B1031=$AD$3:$AD$51)*($J1031=$AE$3:$AE$51),0),4),IF(N1031="positivo",INDEX($AD$55:$AG$109,MATCH(1,($B1031=$AD$55:$AD$109)*($J1031=$AE$55:$AE$109),0),4)))</f>
        <v>0</v>
      </c>
      <c r="Q1031" s="115" t="str">
        <f>VLOOKUP(M1031,Modelo!$A$2:$C$7,2,0)</f>
        <v>Gestión de Recursos Naturales y Circularidad</v>
      </c>
      <c r="R1031" s="118">
        <f t="array" ref="R1031">INDEX(Modelo!$F$1:$H$37,MATCH(1,(DataBase!Q1031=Modelo!$G$1:$G$37)*(DataBase!B1031=Modelo!$F$1:$F$37),0),3)</f>
        <v>0.14285714285714285</v>
      </c>
      <c r="S1031" s="115">
        <f t="shared" si="34"/>
        <v>100</v>
      </c>
      <c r="T1031" s="115">
        <f t="shared" si="35"/>
        <v>14.285714285714285</v>
      </c>
    </row>
    <row r="1032" spans="1:20" x14ac:dyDescent="0.3">
      <c r="A1032" s="115" t="s">
        <v>402</v>
      </c>
      <c r="B1032" s="115" t="s">
        <v>379</v>
      </c>
      <c r="C1032" s="115" t="s">
        <v>103</v>
      </c>
      <c r="D1032" s="115" t="s">
        <v>86</v>
      </c>
      <c r="E1032" s="115" t="s">
        <v>87</v>
      </c>
      <c r="F1032" s="115" t="s">
        <v>87</v>
      </c>
      <c r="G1032" s="115">
        <v>1961</v>
      </c>
      <c r="H1032" s="115" t="s">
        <v>125</v>
      </c>
      <c r="I1032" s="115">
        <v>0.498844856</v>
      </c>
      <c r="J1032" s="115" t="s">
        <v>38</v>
      </c>
      <c r="K1032" s="115" t="str">
        <f>INDEX(DatosProcesados!$A$1:$BF$101,MATCH(DataBase!A1032,DatosProcesados!$A$1:$A$101,0),MATCH(DataBase!J1032,DatosProcesados!$A$1:$BF$1,0))</f>
        <v>Si</v>
      </c>
      <c r="L1032" s="115" t="str">
        <f>INDEX(Modelo!$A$9:$D$89,MATCH(DataBase!$J1032,Modelo!$A$9:$A$89,0),MATCH(DataBase!L$1,Modelo!$A$9:$D$9,0))</f>
        <v>Impacto ambiental</v>
      </c>
      <c r="M1032" s="115" t="str">
        <f>INDEX(Modelo!$A$9:$D$89,MATCH(DataBase!$J1032,Modelo!$A$9:$A$89,0),MATCH(DataBase!M$1,Modelo!$A$9:$D$9,0))</f>
        <v>Pilar 3</v>
      </c>
      <c r="N1032" s="115" t="str">
        <f>INDEX(Modelo!$A$9:$D$89,MATCH(DataBase!$J1032,Modelo!$A$9:$A$89,0),MATCH(DataBase!N$1,Modelo!$A$9:$D$9,0))</f>
        <v>boolean</v>
      </c>
      <c r="O1032" s="115" t="b">
        <f t="array" ref="O1032">IF(N1032="negativo",INDEX($AD$3:$AG$51,MATCH(1,($B1032=$AD$3:$AD$51)*($J1032=$AE$3:$AE$51),0),3),IF(N1032="positivo",INDEX($AD$55:$AG$109,MATCH(1,($B1032=$AD$55:$AD$109)*($J1032=$AE$55:$AE$109),0),3)))</f>
        <v>0</v>
      </c>
      <c r="P1032" s="115" t="b">
        <f t="array" ref="P1032">IF(N1032="negativo",INDEX($AD$3:$AG$51,MATCH(1,($B1032=$AD$3:$AD$51)*($J1032=$AE$3:$AE$51),0),4),IF(N1032="positivo",INDEX($AD$55:$AG$109,MATCH(1,($B1032=$AD$55:$AD$109)*($J1032=$AE$55:$AE$109),0),4)))</f>
        <v>0</v>
      </c>
      <c r="Q1032" s="115" t="str">
        <f>VLOOKUP(M1032,Modelo!$A$2:$C$7,2,0)</f>
        <v>Gestión de Recursos Naturales y Circularidad</v>
      </c>
      <c r="R1032" s="118">
        <f t="array" ref="R1032">INDEX(Modelo!$F$1:$H$37,MATCH(1,(DataBase!Q1032=Modelo!$G$1:$G$37)*(DataBase!B1032=Modelo!$F$1:$F$37),0),3)</f>
        <v>0.14285714285714285</v>
      </c>
      <c r="S1032" s="115">
        <f t="shared" si="34"/>
        <v>100</v>
      </c>
      <c r="T1032" s="115">
        <f t="shared" si="35"/>
        <v>14.285714285714285</v>
      </c>
    </row>
    <row r="1033" spans="1:20" x14ac:dyDescent="0.3">
      <c r="A1033" s="115" t="s">
        <v>389</v>
      </c>
      <c r="B1033" s="115" t="s">
        <v>379</v>
      </c>
      <c r="C1033" s="115" t="s">
        <v>103</v>
      </c>
      <c r="D1033" s="115" t="s">
        <v>86</v>
      </c>
      <c r="E1033" s="115" t="s">
        <v>87</v>
      </c>
      <c r="F1033" s="115" t="s">
        <v>87</v>
      </c>
      <c r="G1033" s="115">
        <v>1979</v>
      </c>
      <c r="H1033" s="115" t="s">
        <v>125</v>
      </c>
      <c r="I1033" s="115">
        <v>1.189537155</v>
      </c>
      <c r="J1033" s="115" t="s">
        <v>38</v>
      </c>
      <c r="K1033" s="115" t="str">
        <f>INDEX(DatosProcesados!$A$1:$BF$101,MATCH(DataBase!A1033,DatosProcesados!$A$1:$A$101,0),MATCH(DataBase!J1033,DatosProcesados!$A$1:$BF$1,0))</f>
        <v>Si</v>
      </c>
      <c r="L1033" s="115" t="str">
        <f>INDEX(Modelo!$A$9:$D$89,MATCH(DataBase!$J1033,Modelo!$A$9:$A$89,0),MATCH(DataBase!L$1,Modelo!$A$9:$D$9,0))</f>
        <v>Impacto ambiental</v>
      </c>
      <c r="M1033" s="115" t="str">
        <f>INDEX(Modelo!$A$9:$D$89,MATCH(DataBase!$J1033,Modelo!$A$9:$A$89,0),MATCH(DataBase!M$1,Modelo!$A$9:$D$9,0))</f>
        <v>Pilar 3</v>
      </c>
      <c r="N1033" s="115" t="str">
        <f>INDEX(Modelo!$A$9:$D$89,MATCH(DataBase!$J1033,Modelo!$A$9:$A$89,0),MATCH(DataBase!N$1,Modelo!$A$9:$D$9,0))</f>
        <v>boolean</v>
      </c>
      <c r="O1033" s="115" t="b">
        <f t="array" ref="O1033">IF(N1033="negativo",INDEX($AD$3:$AG$51,MATCH(1,($B1033=$AD$3:$AD$51)*($J1033=$AE$3:$AE$51),0),3),IF(N1033="positivo",INDEX($AD$55:$AG$109,MATCH(1,($B1033=$AD$55:$AD$109)*($J1033=$AE$55:$AE$109),0),3)))</f>
        <v>0</v>
      </c>
      <c r="P1033" s="115" t="b">
        <f t="array" ref="P1033">IF(N1033="negativo",INDEX($AD$3:$AG$51,MATCH(1,($B1033=$AD$3:$AD$51)*($J1033=$AE$3:$AE$51),0),4),IF(N1033="positivo",INDEX($AD$55:$AG$109,MATCH(1,($B1033=$AD$55:$AD$109)*($J1033=$AE$55:$AE$109),0),4)))</f>
        <v>0</v>
      </c>
      <c r="Q1033" s="115" t="str">
        <f>VLOOKUP(M1033,Modelo!$A$2:$C$7,2,0)</f>
        <v>Gestión de Recursos Naturales y Circularidad</v>
      </c>
      <c r="R1033" s="118">
        <f t="array" ref="R1033">INDEX(Modelo!$F$1:$H$37,MATCH(1,(DataBase!Q1033=Modelo!$G$1:$G$37)*(DataBase!B1033=Modelo!$F$1:$F$37),0),3)</f>
        <v>0.14285714285714285</v>
      </c>
      <c r="S1033" s="115">
        <f t="shared" si="34"/>
        <v>100</v>
      </c>
      <c r="T1033" s="115">
        <f t="shared" si="35"/>
        <v>14.285714285714285</v>
      </c>
    </row>
    <row r="1034" spans="1:20" x14ac:dyDescent="0.3">
      <c r="A1034" s="115" t="s">
        <v>387</v>
      </c>
      <c r="B1034" s="115" t="s">
        <v>379</v>
      </c>
      <c r="C1034" s="115" t="s">
        <v>103</v>
      </c>
      <c r="D1034" s="115" t="s">
        <v>87</v>
      </c>
      <c r="E1034" s="115" t="s">
        <v>86</v>
      </c>
      <c r="F1034" s="115" t="s">
        <v>86</v>
      </c>
      <c r="G1034" s="115">
        <v>2008</v>
      </c>
      <c r="H1034" s="115" t="s">
        <v>125</v>
      </c>
      <c r="I1034" s="115">
        <v>1.3132825420000001</v>
      </c>
      <c r="J1034" s="115" t="s">
        <v>38</v>
      </c>
      <c r="K1034" s="115" t="str">
        <f>INDEX(DatosProcesados!$A$1:$BF$101,MATCH(DataBase!A1034,DatosProcesados!$A$1:$A$101,0),MATCH(DataBase!J1034,DatosProcesados!$A$1:$BF$1,0))</f>
        <v>Si</v>
      </c>
      <c r="L1034" s="115" t="str">
        <f>INDEX(Modelo!$A$9:$D$89,MATCH(DataBase!$J1034,Modelo!$A$9:$A$89,0),MATCH(DataBase!L$1,Modelo!$A$9:$D$9,0))</f>
        <v>Impacto ambiental</v>
      </c>
      <c r="M1034" s="115" t="str">
        <f>INDEX(Modelo!$A$9:$D$89,MATCH(DataBase!$J1034,Modelo!$A$9:$A$89,0),MATCH(DataBase!M$1,Modelo!$A$9:$D$9,0))</f>
        <v>Pilar 3</v>
      </c>
      <c r="N1034" s="115" t="str">
        <f>INDEX(Modelo!$A$9:$D$89,MATCH(DataBase!$J1034,Modelo!$A$9:$A$89,0),MATCH(DataBase!N$1,Modelo!$A$9:$D$9,0))</f>
        <v>boolean</v>
      </c>
      <c r="O1034" s="115" t="b">
        <f t="array" ref="O1034">IF(N1034="negativo",INDEX($AD$3:$AG$51,MATCH(1,($B1034=$AD$3:$AD$51)*($J1034=$AE$3:$AE$51),0),3),IF(N1034="positivo",INDEX($AD$55:$AG$109,MATCH(1,($B1034=$AD$55:$AD$109)*($J1034=$AE$55:$AE$109),0),3)))</f>
        <v>0</v>
      </c>
      <c r="P1034" s="115" t="b">
        <f t="array" ref="P1034">IF(N1034="negativo",INDEX($AD$3:$AG$51,MATCH(1,($B1034=$AD$3:$AD$51)*($J1034=$AE$3:$AE$51),0),4),IF(N1034="positivo",INDEX($AD$55:$AG$109,MATCH(1,($B1034=$AD$55:$AD$109)*($J1034=$AE$55:$AE$109),0),4)))</f>
        <v>0</v>
      </c>
      <c r="Q1034" s="115" t="str">
        <f>VLOOKUP(M1034,Modelo!$A$2:$C$7,2,0)</f>
        <v>Gestión de Recursos Naturales y Circularidad</v>
      </c>
      <c r="R1034" s="118">
        <f t="array" ref="R1034">INDEX(Modelo!$F$1:$H$37,MATCH(1,(DataBase!Q1034=Modelo!$G$1:$G$37)*(DataBase!B1034=Modelo!$F$1:$F$37),0),3)</f>
        <v>0.14285714285714285</v>
      </c>
      <c r="S1034" s="115">
        <f t="shared" si="34"/>
        <v>100</v>
      </c>
      <c r="T1034" s="115">
        <f t="shared" si="35"/>
        <v>14.285714285714285</v>
      </c>
    </row>
    <row r="1035" spans="1:20" x14ac:dyDescent="0.3">
      <c r="A1035" s="115" t="s">
        <v>400</v>
      </c>
      <c r="B1035" s="115" t="s">
        <v>379</v>
      </c>
      <c r="C1035" s="115" t="s">
        <v>103</v>
      </c>
      <c r="D1035" s="115" t="s">
        <v>86</v>
      </c>
      <c r="E1035" s="115" t="s">
        <v>86</v>
      </c>
      <c r="F1035" s="115" t="s">
        <v>86</v>
      </c>
      <c r="G1035" s="115">
        <v>1977</v>
      </c>
      <c r="H1035" s="115" t="s">
        <v>125</v>
      </c>
      <c r="I1035" s="115">
        <v>0.74612668500000001</v>
      </c>
      <c r="J1035" s="115" t="s">
        <v>38</v>
      </c>
      <c r="K1035" s="115" t="str">
        <f>INDEX(DatosProcesados!$A$1:$BF$101,MATCH(DataBase!A1035,DatosProcesados!$A$1:$A$101,0),MATCH(DataBase!J1035,DatosProcesados!$A$1:$BF$1,0))</f>
        <v>Si</v>
      </c>
      <c r="L1035" s="115" t="str">
        <f>INDEX(Modelo!$A$9:$D$89,MATCH(DataBase!$J1035,Modelo!$A$9:$A$89,0),MATCH(DataBase!L$1,Modelo!$A$9:$D$9,0))</f>
        <v>Impacto ambiental</v>
      </c>
      <c r="M1035" s="115" t="str">
        <f>INDEX(Modelo!$A$9:$D$89,MATCH(DataBase!$J1035,Modelo!$A$9:$A$89,0),MATCH(DataBase!M$1,Modelo!$A$9:$D$9,0))</f>
        <v>Pilar 3</v>
      </c>
      <c r="N1035" s="115" t="str">
        <f>INDEX(Modelo!$A$9:$D$89,MATCH(DataBase!$J1035,Modelo!$A$9:$A$89,0),MATCH(DataBase!N$1,Modelo!$A$9:$D$9,0))</f>
        <v>boolean</v>
      </c>
      <c r="O1035" s="115" t="b">
        <f t="array" ref="O1035">IF(N1035="negativo",INDEX($AD$3:$AG$51,MATCH(1,($B1035=$AD$3:$AD$51)*($J1035=$AE$3:$AE$51),0),3),IF(N1035="positivo",INDEX($AD$55:$AG$109,MATCH(1,($B1035=$AD$55:$AD$109)*($J1035=$AE$55:$AE$109),0),3)))</f>
        <v>0</v>
      </c>
      <c r="P1035" s="115" t="b">
        <f t="array" ref="P1035">IF(N1035="negativo",INDEX($AD$3:$AG$51,MATCH(1,($B1035=$AD$3:$AD$51)*($J1035=$AE$3:$AE$51),0),4),IF(N1035="positivo",INDEX($AD$55:$AG$109,MATCH(1,($B1035=$AD$55:$AD$109)*($J1035=$AE$55:$AE$109),0),4)))</f>
        <v>0</v>
      </c>
      <c r="Q1035" s="115" t="str">
        <f>VLOOKUP(M1035,Modelo!$A$2:$C$7,2,0)</f>
        <v>Gestión de Recursos Naturales y Circularidad</v>
      </c>
      <c r="R1035" s="118">
        <f t="array" ref="R1035">INDEX(Modelo!$F$1:$H$37,MATCH(1,(DataBase!Q1035=Modelo!$G$1:$G$37)*(DataBase!B1035=Modelo!$F$1:$F$37),0),3)</f>
        <v>0.14285714285714285</v>
      </c>
      <c r="S1035" s="115">
        <f t="shared" si="34"/>
        <v>100</v>
      </c>
      <c r="T1035" s="115">
        <f t="shared" si="35"/>
        <v>14.285714285714285</v>
      </c>
    </row>
    <row r="1036" spans="1:20" x14ac:dyDescent="0.3">
      <c r="A1036" s="115" t="s">
        <v>326</v>
      </c>
      <c r="B1036" s="115" t="s">
        <v>313</v>
      </c>
      <c r="C1036" s="115" t="s">
        <v>103</v>
      </c>
      <c r="D1036" s="115" t="s">
        <v>87</v>
      </c>
      <c r="E1036" s="115" t="s">
        <v>86</v>
      </c>
      <c r="F1036" s="115" t="s">
        <v>86</v>
      </c>
      <c r="G1036" s="115">
        <v>1938</v>
      </c>
      <c r="H1036" s="115" t="s">
        <v>125</v>
      </c>
      <c r="I1036" s="115">
        <v>11.88773162</v>
      </c>
      <c r="J1036" s="115" t="s">
        <v>38</v>
      </c>
      <c r="K1036" s="115">
        <f>INDEX(DatosProcesados!$A$1:$BF$101,MATCH(DataBase!A1036,DatosProcesados!$A$1:$A$101,0),MATCH(DataBase!J1036,DatosProcesados!$A$1:$BF$1,0))</f>
        <v>0</v>
      </c>
      <c r="L1036" s="115" t="str">
        <f>INDEX(Modelo!$A$9:$D$89,MATCH(DataBase!$J1036,Modelo!$A$9:$A$89,0),MATCH(DataBase!L$1,Modelo!$A$9:$D$9,0))</f>
        <v>Impacto ambiental</v>
      </c>
      <c r="M1036" s="115" t="str">
        <f>INDEX(Modelo!$A$9:$D$89,MATCH(DataBase!$J1036,Modelo!$A$9:$A$89,0),MATCH(DataBase!M$1,Modelo!$A$9:$D$9,0))</f>
        <v>Pilar 3</v>
      </c>
      <c r="N1036" s="115" t="str">
        <f>INDEX(Modelo!$A$9:$D$89,MATCH(DataBase!$J1036,Modelo!$A$9:$A$89,0),MATCH(DataBase!N$1,Modelo!$A$9:$D$9,0))</f>
        <v>boolean</v>
      </c>
      <c r="O1036" s="115" t="b">
        <f t="array" ref="O1036">IF(N1036="negativo",INDEX($AD$3:$AG$51,MATCH(1,($B1036=$AD$3:$AD$51)*($J1036=$AE$3:$AE$51),0),3),IF(N1036="positivo",INDEX($AD$55:$AG$109,MATCH(1,($B1036=$AD$55:$AD$109)*($J1036=$AE$55:$AE$109),0),3)))</f>
        <v>0</v>
      </c>
      <c r="P1036" s="115" t="b">
        <f t="array" ref="P1036">IF(N1036="negativo",INDEX($AD$3:$AG$51,MATCH(1,($B1036=$AD$3:$AD$51)*($J1036=$AE$3:$AE$51),0),4),IF(N1036="positivo",INDEX($AD$55:$AG$109,MATCH(1,($B1036=$AD$55:$AD$109)*($J1036=$AE$55:$AE$109),0),4)))</f>
        <v>0</v>
      </c>
      <c r="Q1036" s="115" t="str">
        <f>VLOOKUP(M1036,Modelo!$A$2:$C$7,2,0)</f>
        <v>Gestión de Recursos Naturales y Circularidad</v>
      </c>
      <c r="R1036" s="118">
        <f t="array" ref="R1036">INDEX(Modelo!$F$1:$H$37,MATCH(1,(DataBase!Q1036=Modelo!$G$1:$G$37)*(DataBase!B1036=Modelo!$F$1:$F$37),0),3)</f>
        <v>5.8823529411764705E-2</v>
      </c>
      <c r="S1036" s="115">
        <f t="shared" si="34"/>
        <v>0</v>
      </c>
      <c r="T1036" s="115">
        <f t="shared" si="35"/>
        <v>0</v>
      </c>
    </row>
    <row r="1037" spans="1:20" x14ac:dyDescent="0.3">
      <c r="A1037" s="115" t="s">
        <v>339</v>
      </c>
      <c r="B1037" s="115" t="s">
        <v>313</v>
      </c>
      <c r="C1037" s="115" t="s">
        <v>103</v>
      </c>
      <c r="D1037" s="115" t="s">
        <v>86</v>
      </c>
      <c r="E1037" s="115" t="s">
        <v>86</v>
      </c>
      <c r="F1037" s="115" t="s">
        <v>87</v>
      </c>
      <c r="G1037" s="115">
        <v>1984</v>
      </c>
      <c r="H1037" s="115" t="s">
        <v>177</v>
      </c>
      <c r="I1037" s="115">
        <v>5.5116464790000004</v>
      </c>
      <c r="J1037" s="115" t="s">
        <v>38</v>
      </c>
      <c r="K1037" s="115" t="str">
        <f>INDEX(DatosProcesados!$A$1:$BF$101,MATCH(DataBase!A1037,DatosProcesados!$A$1:$A$101,0),MATCH(DataBase!J1037,DatosProcesados!$A$1:$BF$1,0))</f>
        <v>Si</v>
      </c>
      <c r="L1037" s="115" t="str">
        <f>INDEX(Modelo!$A$9:$D$89,MATCH(DataBase!$J1037,Modelo!$A$9:$A$89,0),MATCH(DataBase!L$1,Modelo!$A$9:$D$9,0))</f>
        <v>Impacto ambiental</v>
      </c>
      <c r="M1037" s="115" t="str">
        <f>INDEX(Modelo!$A$9:$D$89,MATCH(DataBase!$J1037,Modelo!$A$9:$A$89,0),MATCH(DataBase!M$1,Modelo!$A$9:$D$9,0))</f>
        <v>Pilar 3</v>
      </c>
      <c r="N1037" s="115" t="str">
        <f>INDEX(Modelo!$A$9:$D$89,MATCH(DataBase!$J1037,Modelo!$A$9:$A$89,0),MATCH(DataBase!N$1,Modelo!$A$9:$D$9,0))</f>
        <v>boolean</v>
      </c>
      <c r="O1037" s="115" t="b">
        <f t="array" ref="O1037">IF(N1037="negativo",INDEX($AD$3:$AG$51,MATCH(1,($B1037=$AD$3:$AD$51)*($J1037=$AE$3:$AE$51),0),3),IF(N1037="positivo",INDEX($AD$55:$AG$109,MATCH(1,($B1037=$AD$55:$AD$109)*($J1037=$AE$55:$AE$109),0),3)))</f>
        <v>0</v>
      </c>
      <c r="P1037" s="115" t="b">
        <f t="array" ref="P1037">IF(N1037="negativo",INDEX($AD$3:$AG$51,MATCH(1,($B1037=$AD$3:$AD$51)*($J1037=$AE$3:$AE$51),0),4),IF(N1037="positivo",INDEX($AD$55:$AG$109,MATCH(1,($B1037=$AD$55:$AD$109)*($J1037=$AE$55:$AE$109),0),4)))</f>
        <v>0</v>
      </c>
      <c r="Q1037" s="115" t="str">
        <f>VLOOKUP(M1037,Modelo!$A$2:$C$7,2,0)</f>
        <v>Gestión de Recursos Naturales y Circularidad</v>
      </c>
      <c r="R1037" s="118">
        <f t="array" ref="R1037">INDEX(Modelo!$F$1:$H$37,MATCH(1,(DataBase!Q1037=Modelo!$G$1:$G$37)*(DataBase!B1037=Modelo!$F$1:$F$37),0),3)</f>
        <v>5.8823529411764705E-2</v>
      </c>
      <c r="S1037" s="115">
        <f t="shared" si="34"/>
        <v>100</v>
      </c>
      <c r="T1037" s="115">
        <f t="shared" si="35"/>
        <v>5.8823529411764701</v>
      </c>
    </row>
    <row r="1038" spans="1:20" x14ac:dyDescent="0.3">
      <c r="A1038" s="115" t="s">
        <v>317</v>
      </c>
      <c r="B1038" s="115" t="s">
        <v>313</v>
      </c>
      <c r="C1038" s="115" t="s">
        <v>103</v>
      </c>
      <c r="D1038" s="115" t="s">
        <v>87</v>
      </c>
      <c r="E1038" s="115" t="s">
        <v>86</v>
      </c>
      <c r="F1038" s="115" t="s">
        <v>86</v>
      </c>
      <c r="G1038" s="115">
        <v>2009</v>
      </c>
      <c r="H1038" s="115" t="s">
        <v>125</v>
      </c>
      <c r="I1038" s="115">
        <v>19.439396106</v>
      </c>
      <c r="J1038" s="115" t="s">
        <v>38</v>
      </c>
      <c r="K1038" s="115" t="str">
        <f>INDEX(DatosProcesados!$A$1:$BF$101,MATCH(DataBase!A1038,DatosProcesados!$A$1:$A$101,0),MATCH(DataBase!J1038,DatosProcesados!$A$1:$BF$1,0))</f>
        <v>Si</v>
      </c>
      <c r="L1038" s="115" t="str">
        <f>INDEX(Modelo!$A$9:$D$89,MATCH(DataBase!$J1038,Modelo!$A$9:$A$89,0),MATCH(DataBase!L$1,Modelo!$A$9:$D$9,0))</f>
        <v>Impacto ambiental</v>
      </c>
      <c r="M1038" s="115" t="str">
        <f>INDEX(Modelo!$A$9:$D$89,MATCH(DataBase!$J1038,Modelo!$A$9:$A$89,0),MATCH(DataBase!M$1,Modelo!$A$9:$D$9,0))</f>
        <v>Pilar 3</v>
      </c>
      <c r="N1038" s="115" t="str">
        <f>INDEX(Modelo!$A$9:$D$89,MATCH(DataBase!$J1038,Modelo!$A$9:$A$89,0),MATCH(DataBase!N$1,Modelo!$A$9:$D$9,0))</f>
        <v>boolean</v>
      </c>
      <c r="O1038" s="115" t="b">
        <f t="array" ref="O1038">IF(N1038="negativo",INDEX($AD$3:$AG$51,MATCH(1,($B1038=$AD$3:$AD$51)*($J1038=$AE$3:$AE$51),0),3),IF(N1038="positivo",INDEX($AD$55:$AG$109,MATCH(1,($B1038=$AD$55:$AD$109)*($J1038=$AE$55:$AE$109),0),3)))</f>
        <v>0</v>
      </c>
      <c r="P1038" s="115" t="b">
        <f t="array" ref="P1038">IF(N1038="negativo",INDEX($AD$3:$AG$51,MATCH(1,($B1038=$AD$3:$AD$51)*($J1038=$AE$3:$AE$51),0),4),IF(N1038="positivo",INDEX($AD$55:$AG$109,MATCH(1,($B1038=$AD$55:$AD$109)*($J1038=$AE$55:$AE$109),0),4)))</f>
        <v>0</v>
      </c>
      <c r="Q1038" s="115" t="str">
        <f>VLOOKUP(M1038,Modelo!$A$2:$C$7,2,0)</f>
        <v>Gestión de Recursos Naturales y Circularidad</v>
      </c>
      <c r="R1038" s="118">
        <f t="array" ref="R1038">INDEX(Modelo!$F$1:$H$37,MATCH(1,(DataBase!Q1038=Modelo!$G$1:$G$37)*(DataBase!B1038=Modelo!$F$1:$F$37),0),3)</f>
        <v>5.8823529411764705E-2</v>
      </c>
      <c r="S1038" s="115">
        <f t="shared" si="34"/>
        <v>100</v>
      </c>
      <c r="T1038" s="115">
        <f t="shared" si="35"/>
        <v>5.8823529411764701</v>
      </c>
    </row>
    <row r="1039" spans="1:20" x14ac:dyDescent="0.3">
      <c r="A1039" s="115" t="s">
        <v>211</v>
      </c>
      <c r="B1039" s="115" t="s">
        <v>84</v>
      </c>
      <c r="C1039" s="115" t="s">
        <v>103</v>
      </c>
      <c r="D1039" s="115" t="s">
        <v>86</v>
      </c>
      <c r="E1039" s="115" t="s">
        <v>87</v>
      </c>
      <c r="F1039" s="115" t="s">
        <v>86</v>
      </c>
      <c r="G1039" s="115">
        <v>1972</v>
      </c>
      <c r="H1039" s="115" t="s">
        <v>125</v>
      </c>
      <c r="I1039" s="115">
        <v>0</v>
      </c>
      <c r="J1039" s="115" t="s">
        <v>38</v>
      </c>
      <c r="K1039" s="115" t="str">
        <f>INDEX(DatosProcesados!$A$1:$BF$101,MATCH(DataBase!A1039,DatosProcesados!$A$1:$A$101,0),MATCH(DataBase!J1039,DatosProcesados!$A$1:$BF$1,0))</f>
        <v>Si</v>
      </c>
      <c r="L1039" s="115" t="str">
        <f>INDEX(Modelo!$A$9:$D$89,MATCH(DataBase!$J1039,Modelo!$A$9:$A$89,0),MATCH(DataBase!L$1,Modelo!$A$9:$D$9,0))</f>
        <v>Impacto ambiental</v>
      </c>
      <c r="M1039" s="115" t="str">
        <f>INDEX(Modelo!$A$9:$D$89,MATCH(DataBase!$J1039,Modelo!$A$9:$A$89,0),MATCH(DataBase!M$1,Modelo!$A$9:$D$9,0))</f>
        <v>Pilar 3</v>
      </c>
      <c r="N1039" s="115" t="str">
        <f>INDEX(Modelo!$A$9:$D$89,MATCH(DataBase!$J1039,Modelo!$A$9:$A$89,0),MATCH(DataBase!N$1,Modelo!$A$9:$D$9,0))</f>
        <v>boolean</v>
      </c>
      <c r="O1039" s="115" t="b">
        <f t="array" ref="O1039">IF(N1039="negativo",INDEX($AD$3:$AG$51,MATCH(1,($B1039=$AD$3:$AD$51)*($J1039=$AE$3:$AE$51),0),3),IF(N1039="positivo",INDEX($AD$55:$AG$109,MATCH(1,($B1039=$AD$55:$AD$109)*($J1039=$AE$55:$AE$109),0),3)))</f>
        <v>0</v>
      </c>
      <c r="P1039" s="115" t="b">
        <f t="array" ref="P1039">IF(N1039="negativo",INDEX($AD$3:$AG$51,MATCH(1,($B1039=$AD$3:$AD$51)*($J1039=$AE$3:$AE$51),0),4),IF(N1039="positivo",INDEX($AD$55:$AG$109,MATCH(1,($B1039=$AD$55:$AD$109)*($J1039=$AE$55:$AE$109),0),4)))</f>
        <v>0</v>
      </c>
      <c r="Q1039" s="115" t="str">
        <f>VLOOKUP(M1039,Modelo!$A$2:$C$7,2,0)</f>
        <v>Gestión de Recursos Naturales y Circularidad</v>
      </c>
      <c r="R1039" s="118">
        <f t="array" ref="R1039">INDEX(Modelo!$F$1:$H$37,MATCH(1,(DataBase!Q1039=Modelo!$G$1:$G$37)*(DataBase!B1039=Modelo!$F$1:$F$37),0),3)</f>
        <v>5.8823529411764705E-2</v>
      </c>
      <c r="S1039" s="115">
        <f t="shared" si="34"/>
        <v>100</v>
      </c>
      <c r="T1039" s="115">
        <f t="shared" si="35"/>
        <v>5.8823529411764701</v>
      </c>
    </row>
    <row r="1040" spans="1:20" x14ac:dyDescent="0.3">
      <c r="A1040" s="115" t="s">
        <v>351</v>
      </c>
      <c r="B1040" s="115" t="s">
        <v>313</v>
      </c>
      <c r="C1040" s="115" t="s">
        <v>103</v>
      </c>
      <c r="D1040" s="115" t="s">
        <v>87</v>
      </c>
      <c r="E1040" s="115" t="s">
        <v>86</v>
      </c>
      <c r="F1040" s="115" t="s">
        <v>86</v>
      </c>
      <c r="G1040" s="115">
        <v>1997</v>
      </c>
      <c r="H1040" s="115" t="s">
        <v>125</v>
      </c>
      <c r="I1040" s="115">
        <v>3.874476933</v>
      </c>
      <c r="J1040" s="115" t="s">
        <v>38</v>
      </c>
      <c r="K1040" s="115">
        <f>INDEX(DatosProcesados!$A$1:$BF$101,MATCH(DataBase!A1040,DatosProcesados!$A$1:$A$101,0),MATCH(DataBase!J1040,DatosProcesados!$A$1:$BF$1,0))</f>
        <v>0</v>
      </c>
      <c r="L1040" s="115" t="str">
        <f>INDEX(Modelo!$A$9:$D$89,MATCH(DataBase!$J1040,Modelo!$A$9:$A$89,0),MATCH(DataBase!L$1,Modelo!$A$9:$D$9,0))</f>
        <v>Impacto ambiental</v>
      </c>
      <c r="M1040" s="115" t="str">
        <f>INDEX(Modelo!$A$9:$D$89,MATCH(DataBase!$J1040,Modelo!$A$9:$A$89,0),MATCH(DataBase!M$1,Modelo!$A$9:$D$9,0))</f>
        <v>Pilar 3</v>
      </c>
      <c r="N1040" s="115" t="str">
        <f>INDEX(Modelo!$A$9:$D$89,MATCH(DataBase!$J1040,Modelo!$A$9:$A$89,0),MATCH(DataBase!N$1,Modelo!$A$9:$D$9,0))</f>
        <v>boolean</v>
      </c>
      <c r="O1040" s="115" t="b">
        <f t="array" ref="O1040">IF(N1040="negativo",INDEX($AD$3:$AG$51,MATCH(1,($B1040=$AD$3:$AD$51)*($J1040=$AE$3:$AE$51),0),3),IF(N1040="positivo",INDEX($AD$55:$AG$109,MATCH(1,($B1040=$AD$55:$AD$109)*($J1040=$AE$55:$AE$109),0),3)))</f>
        <v>0</v>
      </c>
      <c r="P1040" s="115" t="b">
        <f t="array" ref="P1040">IF(N1040="negativo",INDEX($AD$3:$AG$51,MATCH(1,($B1040=$AD$3:$AD$51)*($J1040=$AE$3:$AE$51),0),4),IF(N1040="positivo",INDEX($AD$55:$AG$109,MATCH(1,($B1040=$AD$55:$AD$109)*($J1040=$AE$55:$AE$109),0),4)))</f>
        <v>0</v>
      </c>
      <c r="Q1040" s="115" t="str">
        <f>VLOOKUP(M1040,Modelo!$A$2:$C$7,2,0)</f>
        <v>Gestión de Recursos Naturales y Circularidad</v>
      </c>
      <c r="R1040" s="118">
        <f t="array" ref="R1040">INDEX(Modelo!$F$1:$H$37,MATCH(1,(DataBase!Q1040=Modelo!$G$1:$G$37)*(DataBase!B1040=Modelo!$F$1:$F$37),0),3)</f>
        <v>5.8823529411764705E-2</v>
      </c>
      <c r="S1040" s="115">
        <f t="shared" si="34"/>
        <v>0</v>
      </c>
      <c r="T1040" s="115">
        <f t="shared" si="35"/>
        <v>0</v>
      </c>
    </row>
    <row r="1041" spans="1:20" x14ac:dyDescent="0.3">
      <c r="A1041" s="115" t="s">
        <v>411</v>
      </c>
      <c r="B1041" s="115" t="s">
        <v>407</v>
      </c>
      <c r="C1041" s="115" t="s">
        <v>103</v>
      </c>
      <c r="D1041" s="115" t="s">
        <v>87</v>
      </c>
      <c r="E1041" s="115" t="s">
        <v>86</v>
      </c>
      <c r="F1041" s="115" t="s">
        <v>87</v>
      </c>
      <c r="G1041" s="115">
        <v>1935</v>
      </c>
      <c r="H1041" s="115" t="s">
        <v>244</v>
      </c>
      <c r="I1041" s="115">
        <v>11.495989482000001</v>
      </c>
      <c r="J1041" s="115" t="s">
        <v>38</v>
      </c>
      <c r="K1041" s="115" t="str">
        <f>INDEX(DatosProcesados!$A$1:$BF$101,MATCH(DataBase!A1041,DatosProcesados!$A$1:$A$101,0),MATCH(DataBase!J1041,DatosProcesados!$A$1:$BF$1,0))</f>
        <v>Si</v>
      </c>
      <c r="L1041" s="115" t="str">
        <f>INDEX(Modelo!$A$9:$D$89,MATCH(DataBase!$J1041,Modelo!$A$9:$A$89,0),MATCH(DataBase!L$1,Modelo!$A$9:$D$9,0))</f>
        <v>Impacto ambiental</v>
      </c>
      <c r="M1041" s="115" t="str">
        <f>INDEX(Modelo!$A$9:$D$89,MATCH(DataBase!$J1041,Modelo!$A$9:$A$89,0),MATCH(DataBase!M$1,Modelo!$A$9:$D$9,0))</f>
        <v>Pilar 3</v>
      </c>
      <c r="N1041" s="115" t="str">
        <f>INDEX(Modelo!$A$9:$D$89,MATCH(DataBase!$J1041,Modelo!$A$9:$A$89,0),MATCH(DataBase!N$1,Modelo!$A$9:$D$9,0))</f>
        <v>boolean</v>
      </c>
      <c r="O1041" s="115" t="b">
        <f t="array" ref="O1041">IF(N1041="negativo",INDEX($AD$3:$AG$51,MATCH(1,($B1041=$AD$3:$AD$51)*($J1041=$AE$3:$AE$51),0),3),IF(N1041="positivo",INDEX($AD$55:$AG$109,MATCH(1,($B1041=$AD$55:$AD$109)*($J1041=$AE$55:$AE$109),0),3)))</f>
        <v>0</v>
      </c>
      <c r="P1041" s="115" t="b">
        <f t="array" ref="P1041">IF(N1041="negativo",INDEX($AD$3:$AG$51,MATCH(1,($B1041=$AD$3:$AD$51)*($J1041=$AE$3:$AE$51),0),4),IF(N1041="positivo",INDEX($AD$55:$AG$109,MATCH(1,($B1041=$AD$55:$AD$109)*($J1041=$AE$55:$AE$109),0),4)))</f>
        <v>0</v>
      </c>
      <c r="Q1041" s="115" t="str">
        <f>VLOOKUP(M1041,Modelo!$A$2:$C$7,2,0)</f>
        <v>Gestión de Recursos Naturales y Circularidad</v>
      </c>
      <c r="R1041" s="118">
        <f t="array" ref="R1041">INDEX(Modelo!$F$1:$H$37,MATCH(1,(DataBase!Q1041=Modelo!$G$1:$G$37)*(DataBase!B1041=Modelo!$F$1:$F$37),0),3)</f>
        <v>0.19230769230769232</v>
      </c>
      <c r="S1041" s="115">
        <f t="shared" si="34"/>
        <v>100</v>
      </c>
      <c r="T1041" s="115">
        <f t="shared" si="35"/>
        <v>19.230769230769234</v>
      </c>
    </row>
    <row r="1042" spans="1:20" x14ac:dyDescent="0.3">
      <c r="A1042" s="115" t="s">
        <v>406</v>
      </c>
      <c r="B1042" s="115" t="s">
        <v>407</v>
      </c>
      <c r="C1042" s="115" t="s">
        <v>97</v>
      </c>
      <c r="D1042" s="115" t="s">
        <v>86</v>
      </c>
      <c r="E1042" s="115" t="s">
        <v>87</v>
      </c>
      <c r="F1042" s="115" t="s">
        <v>87</v>
      </c>
      <c r="G1042" s="115">
        <v>1951</v>
      </c>
      <c r="H1042" s="115" t="s">
        <v>125</v>
      </c>
      <c r="I1042" s="115">
        <v>113.923310323</v>
      </c>
      <c r="J1042" s="115" t="s">
        <v>38</v>
      </c>
      <c r="K1042" s="115" t="str">
        <f>INDEX(DatosProcesados!$A$1:$BF$101,MATCH(DataBase!A1042,DatosProcesados!$A$1:$A$101,0),MATCH(DataBase!J1042,DatosProcesados!$A$1:$BF$1,0))</f>
        <v>Si</v>
      </c>
      <c r="L1042" s="115" t="str">
        <f>INDEX(Modelo!$A$9:$D$89,MATCH(DataBase!$J1042,Modelo!$A$9:$A$89,0),MATCH(DataBase!L$1,Modelo!$A$9:$D$9,0))</f>
        <v>Impacto ambiental</v>
      </c>
      <c r="M1042" s="115" t="str">
        <f>INDEX(Modelo!$A$9:$D$89,MATCH(DataBase!$J1042,Modelo!$A$9:$A$89,0),MATCH(DataBase!M$1,Modelo!$A$9:$D$9,0))</f>
        <v>Pilar 3</v>
      </c>
      <c r="N1042" s="115" t="str">
        <f>INDEX(Modelo!$A$9:$D$89,MATCH(DataBase!$J1042,Modelo!$A$9:$A$89,0),MATCH(DataBase!N$1,Modelo!$A$9:$D$9,0))</f>
        <v>boolean</v>
      </c>
      <c r="O1042" s="115" t="b">
        <f t="array" ref="O1042">IF(N1042="negativo",INDEX($AD$3:$AG$51,MATCH(1,($B1042=$AD$3:$AD$51)*($J1042=$AE$3:$AE$51),0),3),IF(N1042="positivo",INDEX($AD$55:$AG$109,MATCH(1,($B1042=$AD$55:$AD$109)*($J1042=$AE$55:$AE$109),0),3)))</f>
        <v>0</v>
      </c>
      <c r="P1042" s="115" t="b">
        <f t="array" ref="P1042">IF(N1042="negativo",INDEX($AD$3:$AG$51,MATCH(1,($B1042=$AD$3:$AD$51)*($J1042=$AE$3:$AE$51),0),4),IF(N1042="positivo",INDEX($AD$55:$AG$109,MATCH(1,($B1042=$AD$55:$AD$109)*($J1042=$AE$55:$AE$109),0),4)))</f>
        <v>0</v>
      </c>
      <c r="Q1042" s="115" t="str">
        <f>VLOOKUP(M1042,Modelo!$A$2:$C$7,2,0)</f>
        <v>Gestión de Recursos Naturales y Circularidad</v>
      </c>
      <c r="R1042" s="118">
        <f t="array" ref="R1042">INDEX(Modelo!$F$1:$H$37,MATCH(1,(DataBase!Q1042=Modelo!$G$1:$G$37)*(DataBase!B1042=Modelo!$F$1:$F$37),0),3)</f>
        <v>0.19230769230769232</v>
      </c>
      <c r="S1042" s="115">
        <f t="shared" si="34"/>
        <v>100</v>
      </c>
      <c r="T1042" s="115">
        <f t="shared" si="35"/>
        <v>19.230769230769234</v>
      </c>
    </row>
    <row r="1043" spans="1:20" x14ac:dyDescent="0.3">
      <c r="A1043" s="115" t="s">
        <v>96</v>
      </c>
      <c r="B1043" s="115" t="s">
        <v>84</v>
      </c>
      <c r="C1043" s="115" t="s">
        <v>97</v>
      </c>
      <c r="D1043" s="115" t="s">
        <v>86</v>
      </c>
      <c r="E1043" s="115" t="s">
        <v>86</v>
      </c>
      <c r="F1043" s="115" t="s">
        <v>87</v>
      </c>
      <c r="G1043" s="115">
        <v>1997</v>
      </c>
      <c r="H1043" s="115" t="s">
        <v>125</v>
      </c>
      <c r="I1043" s="115">
        <v>15.780332546</v>
      </c>
      <c r="J1043" s="115" t="s">
        <v>38</v>
      </c>
      <c r="K1043" s="115" t="str">
        <f>INDEX(DatosProcesados!$A$1:$BF$101,MATCH(DataBase!A1043,DatosProcesados!$A$1:$A$101,0),MATCH(DataBase!J1043,DatosProcesados!$A$1:$BF$1,0))</f>
        <v>Si</v>
      </c>
      <c r="L1043" s="115" t="str">
        <f>INDEX(Modelo!$A$9:$D$89,MATCH(DataBase!$J1043,Modelo!$A$9:$A$89,0),MATCH(DataBase!L$1,Modelo!$A$9:$D$9,0))</f>
        <v>Impacto ambiental</v>
      </c>
      <c r="M1043" s="115" t="str">
        <f>INDEX(Modelo!$A$9:$D$89,MATCH(DataBase!$J1043,Modelo!$A$9:$A$89,0),MATCH(DataBase!M$1,Modelo!$A$9:$D$9,0))</f>
        <v>Pilar 3</v>
      </c>
      <c r="N1043" s="115" t="str">
        <f>INDEX(Modelo!$A$9:$D$89,MATCH(DataBase!$J1043,Modelo!$A$9:$A$89,0),MATCH(DataBase!N$1,Modelo!$A$9:$D$9,0))</f>
        <v>boolean</v>
      </c>
      <c r="O1043" s="115" t="b">
        <f t="array" ref="O1043">IF(N1043="negativo",INDEX($AD$3:$AG$51,MATCH(1,($B1043=$AD$3:$AD$51)*($J1043=$AE$3:$AE$51),0),3),IF(N1043="positivo",INDEX($AD$55:$AG$109,MATCH(1,($B1043=$AD$55:$AD$109)*($J1043=$AE$55:$AE$109),0),3)))</f>
        <v>0</v>
      </c>
      <c r="P1043" s="115" t="b">
        <f t="array" ref="P1043">IF(N1043="negativo",INDEX($AD$3:$AG$51,MATCH(1,($B1043=$AD$3:$AD$51)*($J1043=$AE$3:$AE$51),0),4),IF(N1043="positivo",INDEX($AD$55:$AG$109,MATCH(1,($B1043=$AD$55:$AD$109)*($J1043=$AE$55:$AE$109),0),4)))</f>
        <v>0</v>
      </c>
      <c r="Q1043" s="115" t="str">
        <f>VLOOKUP(M1043,Modelo!$A$2:$C$7,2,0)</f>
        <v>Gestión de Recursos Naturales y Circularidad</v>
      </c>
      <c r="R1043" s="118">
        <f t="array" ref="R1043">INDEX(Modelo!$F$1:$H$37,MATCH(1,(DataBase!Q1043=Modelo!$G$1:$G$37)*(DataBase!B1043=Modelo!$F$1:$F$37),0),3)</f>
        <v>5.8823529411764705E-2</v>
      </c>
      <c r="S1043" s="115">
        <f t="shared" si="34"/>
        <v>100</v>
      </c>
      <c r="T1043" s="115">
        <f t="shared" si="35"/>
        <v>5.8823529411764701</v>
      </c>
    </row>
    <row r="1044" spans="1:20" x14ac:dyDescent="0.3">
      <c r="A1044" s="115" t="s">
        <v>83</v>
      </c>
      <c r="B1044" s="115" t="s">
        <v>84</v>
      </c>
      <c r="C1044" s="115" t="s">
        <v>85</v>
      </c>
      <c r="D1044" s="115" t="s">
        <v>86</v>
      </c>
      <c r="E1044" s="115" t="s">
        <v>86</v>
      </c>
      <c r="F1044" s="115" t="s">
        <v>87</v>
      </c>
      <c r="G1044" s="115">
        <v>1955</v>
      </c>
      <c r="H1044" s="115" t="s">
        <v>125</v>
      </c>
      <c r="I1044" s="115">
        <v>20.574477179999999</v>
      </c>
      <c r="J1044" s="115" t="s">
        <v>38</v>
      </c>
      <c r="K1044" s="115" t="str">
        <f>INDEX(DatosProcesados!$A$1:$BF$101,MATCH(DataBase!A1044,DatosProcesados!$A$1:$A$101,0),MATCH(DataBase!J1044,DatosProcesados!$A$1:$BF$1,0))</f>
        <v>Si</v>
      </c>
      <c r="L1044" s="115" t="str">
        <f>INDEX(Modelo!$A$9:$D$89,MATCH(DataBase!$J1044,Modelo!$A$9:$A$89,0),MATCH(DataBase!L$1,Modelo!$A$9:$D$9,0))</f>
        <v>Impacto ambiental</v>
      </c>
      <c r="M1044" s="115" t="str">
        <f>INDEX(Modelo!$A$9:$D$89,MATCH(DataBase!$J1044,Modelo!$A$9:$A$89,0),MATCH(DataBase!M$1,Modelo!$A$9:$D$9,0))</f>
        <v>Pilar 3</v>
      </c>
      <c r="N1044" s="115" t="str">
        <f>INDEX(Modelo!$A$9:$D$89,MATCH(DataBase!$J1044,Modelo!$A$9:$A$89,0),MATCH(DataBase!N$1,Modelo!$A$9:$D$9,0))</f>
        <v>boolean</v>
      </c>
      <c r="O1044" s="115" t="b">
        <f t="array" ref="O1044">IF(N1044="negativo",INDEX($AD$3:$AG$51,MATCH(1,($B1044=$AD$3:$AD$51)*($J1044=$AE$3:$AE$51),0),3),IF(N1044="positivo",INDEX($AD$55:$AG$109,MATCH(1,($B1044=$AD$55:$AD$109)*($J1044=$AE$55:$AE$109),0),3)))</f>
        <v>0</v>
      </c>
      <c r="P1044" s="115" t="b">
        <f t="array" ref="P1044">IF(N1044="negativo",INDEX($AD$3:$AG$51,MATCH(1,($B1044=$AD$3:$AD$51)*($J1044=$AE$3:$AE$51),0),4),IF(N1044="positivo",INDEX($AD$55:$AG$109,MATCH(1,($B1044=$AD$55:$AD$109)*($J1044=$AE$55:$AE$109),0),4)))</f>
        <v>0</v>
      </c>
      <c r="Q1044" s="115" t="str">
        <f>VLOOKUP(M1044,Modelo!$A$2:$C$7,2,0)</f>
        <v>Gestión de Recursos Naturales y Circularidad</v>
      </c>
      <c r="R1044" s="118">
        <f t="array" ref="R1044">INDEX(Modelo!$F$1:$H$37,MATCH(1,(DataBase!Q1044=Modelo!$G$1:$G$37)*(DataBase!B1044=Modelo!$F$1:$F$37),0),3)</f>
        <v>5.8823529411764705E-2</v>
      </c>
      <c r="S1044" s="115">
        <f t="shared" si="34"/>
        <v>100</v>
      </c>
      <c r="T1044" s="115">
        <f t="shared" si="35"/>
        <v>5.8823529411764701</v>
      </c>
    </row>
    <row r="1045" spans="1:20" x14ac:dyDescent="0.3">
      <c r="A1045" s="115" t="s">
        <v>243</v>
      </c>
      <c r="B1045" s="115" t="s">
        <v>216</v>
      </c>
      <c r="C1045" s="115" t="s">
        <v>103</v>
      </c>
      <c r="D1045" s="115" t="s">
        <v>86</v>
      </c>
      <c r="E1045" s="115" t="s">
        <v>86</v>
      </c>
      <c r="F1045" s="115" t="s">
        <v>87</v>
      </c>
      <c r="G1045" s="115">
        <v>1985</v>
      </c>
      <c r="H1045" s="115" t="s">
        <v>244</v>
      </c>
      <c r="I1045" s="115">
        <v>2.6249202149999999</v>
      </c>
      <c r="J1045" s="115" t="s">
        <v>38</v>
      </c>
      <c r="K1045" s="115" t="str">
        <f>INDEX(DatosProcesados!$A$1:$BF$101,MATCH(DataBase!A1045,DatosProcesados!$A$1:$A$101,0),MATCH(DataBase!J1045,DatosProcesados!$A$1:$BF$1,0))</f>
        <v>Si</v>
      </c>
      <c r="L1045" s="115" t="str">
        <f>INDEX(Modelo!$A$9:$D$89,MATCH(DataBase!$J1045,Modelo!$A$9:$A$89,0),MATCH(DataBase!L$1,Modelo!$A$9:$D$9,0))</f>
        <v>Impacto ambiental</v>
      </c>
      <c r="M1045" s="115" t="str">
        <f>INDEX(Modelo!$A$9:$D$89,MATCH(DataBase!$J1045,Modelo!$A$9:$A$89,0),MATCH(DataBase!M$1,Modelo!$A$9:$D$9,0))</f>
        <v>Pilar 3</v>
      </c>
      <c r="N1045" s="115" t="str">
        <f>INDEX(Modelo!$A$9:$D$89,MATCH(DataBase!$J1045,Modelo!$A$9:$A$89,0),MATCH(DataBase!N$1,Modelo!$A$9:$D$9,0))</f>
        <v>boolean</v>
      </c>
      <c r="O1045" s="115" t="b">
        <f t="array" ref="O1045">IF(N1045="negativo",INDEX($AD$3:$AG$51,MATCH(1,($B1045=$AD$3:$AD$51)*($J1045=$AE$3:$AE$51),0),3),IF(N1045="positivo",INDEX($AD$55:$AG$109,MATCH(1,($B1045=$AD$55:$AD$109)*($J1045=$AE$55:$AE$109),0),3)))</f>
        <v>0</v>
      </c>
      <c r="P1045" s="115" t="b">
        <f t="array" ref="P1045">IF(N1045="negativo",INDEX($AD$3:$AG$51,MATCH(1,($B1045=$AD$3:$AD$51)*($J1045=$AE$3:$AE$51),0),4),IF(N1045="positivo",INDEX($AD$55:$AG$109,MATCH(1,($B1045=$AD$55:$AD$109)*($J1045=$AE$55:$AE$109),0),4)))</f>
        <v>0</v>
      </c>
      <c r="Q1045" s="115" t="str">
        <f>VLOOKUP(M1045,Modelo!$A$2:$C$7,2,0)</f>
        <v>Gestión de Recursos Naturales y Circularidad</v>
      </c>
      <c r="R1045" s="118">
        <f t="array" ref="R1045">INDEX(Modelo!$F$1:$H$37,MATCH(1,(DataBase!Q1045=Modelo!$G$1:$G$37)*(DataBase!B1045=Modelo!$F$1:$F$37),0),3)</f>
        <v>0.15789473684210525</v>
      </c>
      <c r="S1045" s="115">
        <f t="shared" si="34"/>
        <v>100</v>
      </c>
      <c r="T1045" s="115">
        <f t="shared" si="35"/>
        <v>15.789473684210526</v>
      </c>
    </row>
    <row r="1046" spans="1:20" x14ac:dyDescent="0.3">
      <c r="A1046" s="115" t="s">
        <v>263</v>
      </c>
      <c r="B1046" s="115" t="s">
        <v>216</v>
      </c>
      <c r="C1046" s="115" t="s">
        <v>97</v>
      </c>
      <c r="D1046" s="115" t="s">
        <v>86</v>
      </c>
      <c r="E1046" s="115" t="s">
        <v>86</v>
      </c>
      <c r="F1046" s="115" t="s">
        <v>86</v>
      </c>
      <c r="G1046" s="115">
        <v>1990</v>
      </c>
      <c r="H1046" s="115" t="s">
        <v>125</v>
      </c>
      <c r="I1046" s="115">
        <v>2.3114637089999999</v>
      </c>
      <c r="J1046" s="115" t="s">
        <v>38</v>
      </c>
      <c r="K1046" s="115" t="str">
        <f>INDEX(DatosProcesados!$A$1:$BF$101,MATCH(DataBase!A1046,DatosProcesados!$A$1:$A$101,0),MATCH(DataBase!J1046,DatosProcesados!$A$1:$BF$1,0))</f>
        <v>Si</v>
      </c>
      <c r="L1046" s="115" t="str">
        <f>INDEX(Modelo!$A$9:$D$89,MATCH(DataBase!$J1046,Modelo!$A$9:$A$89,0),MATCH(DataBase!L$1,Modelo!$A$9:$D$9,0))</f>
        <v>Impacto ambiental</v>
      </c>
      <c r="M1046" s="115" t="str">
        <f>INDEX(Modelo!$A$9:$D$89,MATCH(DataBase!$J1046,Modelo!$A$9:$A$89,0),MATCH(DataBase!M$1,Modelo!$A$9:$D$9,0))</f>
        <v>Pilar 3</v>
      </c>
      <c r="N1046" s="115" t="str">
        <f>INDEX(Modelo!$A$9:$D$89,MATCH(DataBase!$J1046,Modelo!$A$9:$A$89,0),MATCH(DataBase!N$1,Modelo!$A$9:$D$9,0))</f>
        <v>boolean</v>
      </c>
      <c r="O1046" s="115" t="b">
        <f t="array" ref="O1046">IF(N1046="negativo",INDEX($AD$3:$AG$51,MATCH(1,($B1046=$AD$3:$AD$51)*($J1046=$AE$3:$AE$51),0),3),IF(N1046="positivo",INDEX($AD$55:$AG$109,MATCH(1,($B1046=$AD$55:$AD$109)*($J1046=$AE$55:$AE$109),0),3)))</f>
        <v>0</v>
      </c>
      <c r="P1046" s="115" t="b">
        <f t="array" ref="P1046">IF(N1046="negativo",INDEX($AD$3:$AG$51,MATCH(1,($B1046=$AD$3:$AD$51)*($J1046=$AE$3:$AE$51),0),4),IF(N1046="positivo",INDEX($AD$55:$AG$109,MATCH(1,($B1046=$AD$55:$AD$109)*($J1046=$AE$55:$AE$109),0),4)))</f>
        <v>0</v>
      </c>
      <c r="Q1046" s="115" t="str">
        <f>VLOOKUP(M1046,Modelo!$A$2:$C$7,2,0)</f>
        <v>Gestión de Recursos Naturales y Circularidad</v>
      </c>
      <c r="R1046" s="118">
        <f t="array" ref="R1046">INDEX(Modelo!$F$1:$H$37,MATCH(1,(DataBase!Q1046=Modelo!$G$1:$G$37)*(DataBase!B1046=Modelo!$F$1:$F$37),0),3)</f>
        <v>0.15789473684210525</v>
      </c>
      <c r="S1046" s="115">
        <f t="shared" si="34"/>
        <v>100</v>
      </c>
      <c r="T1046" s="115">
        <f t="shared" si="35"/>
        <v>15.789473684210526</v>
      </c>
    </row>
    <row r="1047" spans="1:20" x14ac:dyDescent="0.3">
      <c r="A1047" s="115" t="s">
        <v>321</v>
      </c>
      <c r="B1047" s="115" t="s">
        <v>313</v>
      </c>
      <c r="C1047" s="115" t="s">
        <v>103</v>
      </c>
      <c r="D1047" s="115" t="s">
        <v>86</v>
      </c>
      <c r="E1047" s="115" t="s">
        <v>86</v>
      </c>
      <c r="F1047" s="115" t="s">
        <v>87</v>
      </c>
      <c r="G1047" s="115">
        <v>1949</v>
      </c>
      <c r="H1047" s="115" t="s">
        <v>125</v>
      </c>
      <c r="I1047" s="115">
        <v>16.077688644999999</v>
      </c>
      <c r="J1047" s="115" t="s">
        <v>38</v>
      </c>
      <c r="K1047" s="115" t="str">
        <f>INDEX(DatosProcesados!$A$1:$BF$101,MATCH(DataBase!A1047,DatosProcesados!$A$1:$A$101,0),MATCH(DataBase!J1047,DatosProcesados!$A$1:$BF$1,0))</f>
        <v>Si</v>
      </c>
      <c r="L1047" s="115" t="str">
        <f>INDEX(Modelo!$A$9:$D$89,MATCH(DataBase!$J1047,Modelo!$A$9:$A$89,0),MATCH(DataBase!L$1,Modelo!$A$9:$D$9,0))</f>
        <v>Impacto ambiental</v>
      </c>
      <c r="M1047" s="115" t="str">
        <f>INDEX(Modelo!$A$9:$D$89,MATCH(DataBase!$J1047,Modelo!$A$9:$A$89,0),MATCH(DataBase!M$1,Modelo!$A$9:$D$9,0))</f>
        <v>Pilar 3</v>
      </c>
      <c r="N1047" s="115" t="str">
        <f>INDEX(Modelo!$A$9:$D$89,MATCH(DataBase!$J1047,Modelo!$A$9:$A$89,0),MATCH(DataBase!N$1,Modelo!$A$9:$D$9,0))</f>
        <v>boolean</v>
      </c>
      <c r="O1047" s="115" t="b">
        <f t="array" ref="O1047">IF(N1047="negativo",INDEX($AD$3:$AG$51,MATCH(1,($B1047=$AD$3:$AD$51)*($J1047=$AE$3:$AE$51),0),3),IF(N1047="positivo",INDEX($AD$55:$AG$109,MATCH(1,($B1047=$AD$55:$AD$109)*($J1047=$AE$55:$AE$109),0),3)))</f>
        <v>0</v>
      </c>
      <c r="P1047" s="115" t="b">
        <f t="array" ref="P1047">IF(N1047="negativo",INDEX($AD$3:$AG$51,MATCH(1,($B1047=$AD$3:$AD$51)*($J1047=$AE$3:$AE$51),0),4),IF(N1047="positivo",INDEX($AD$55:$AG$109,MATCH(1,($B1047=$AD$55:$AD$109)*($J1047=$AE$55:$AE$109),0),4)))</f>
        <v>0</v>
      </c>
      <c r="Q1047" s="115" t="str">
        <f>VLOOKUP(M1047,Modelo!$A$2:$C$7,2,0)</f>
        <v>Gestión de Recursos Naturales y Circularidad</v>
      </c>
      <c r="R1047" s="118">
        <f t="array" ref="R1047">INDEX(Modelo!$F$1:$H$37,MATCH(1,(DataBase!Q1047=Modelo!$G$1:$G$37)*(DataBase!B1047=Modelo!$F$1:$F$37),0),3)</f>
        <v>5.8823529411764705E-2</v>
      </c>
      <c r="S1047" s="115">
        <f t="shared" si="34"/>
        <v>100</v>
      </c>
      <c r="T1047" s="115">
        <f t="shared" si="35"/>
        <v>5.8823529411764701</v>
      </c>
    </row>
    <row r="1048" spans="1:20" x14ac:dyDescent="0.3">
      <c r="A1048" s="115" t="s">
        <v>363</v>
      </c>
      <c r="B1048" s="115" t="s">
        <v>313</v>
      </c>
      <c r="C1048" s="115" t="s">
        <v>103</v>
      </c>
      <c r="D1048" s="115" t="s">
        <v>87</v>
      </c>
      <c r="E1048" s="115" t="s">
        <v>87</v>
      </c>
      <c r="F1048" s="115" t="s">
        <v>87</v>
      </c>
      <c r="G1048" s="115">
        <v>1889</v>
      </c>
      <c r="H1048" s="115" t="s">
        <v>177</v>
      </c>
      <c r="I1048" s="115">
        <v>2.3075606390000001</v>
      </c>
      <c r="J1048" s="115" t="s">
        <v>38</v>
      </c>
      <c r="K1048" s="115" t="str">
        <f>INDEX(DatosProcesados!$A$1:$BF$101,MATCH(DataBase!A1048,DatosProcesados!$A$1:$A$101,0),MATCH(DataBase!J1048,DatosProcesados!$A$1:$BF$1,0))</f>
        <v>Si</v>
      </c>
      <c r="L1048" s="115" t="str">
        <f>INDEX(Modelo!$A$9:$D$89,MATCH(DataBase!$J1048,Modelo!$A$9:$A$89,0),MATCH(DataBase!L$1,Modelo!$A$9:$D$9,0))</f>
        <v>Impacto ambiental</v>
      </c>
      <c r="M1048" s="115" t="str">
        <f>INDEX(Modelo!$A$9:$D$89,MATCH(DataBase!$J1048,Modelo!$A$9:$A$89,0),MATCH(DataBase!M$1,Modelo!$A$9:$D$9,0))</f>
        <v>Pilar 3</v>
      </c>
      <c r="N1048" s="115" t="str">
        <f>INDEX(Modelo!$A$9:$D$89,MATCH(DataBase!$J1048,Modelo!$A$9:$A$89,0),MATCH(DataBase!N$1,Modelo!$A$9:$D$9,0))</f>
        <v>boolean</v>
      </c>
      <c r="O1048" s="115" t="b">
        <f t="array" ref="O1048">IF(N1048="negativo",INDEX($AD$3:$AG$51,MATCH(1,($B1048=$AD$3:$AD$51)*($J1048=$AE$3:$AE$51),0),3),IF(N1048="positivo",INDEX($AD$55:$AG$109,MATCH(1,($B1048=$AD$55:$AD$109)*($J1048=$AE$55:$AE$109),0),3)))</f>
        <v>0</v>
      </c>
      <c r="P1048" s="115" t="b">
        <f t="array" ref="P1048">IF(N1048="negativo",INDEX($AD$3:$AG$51,MATCH(1,($B1048=$AD$3:$AD$51)*($J1048=$AE$3:$AE$51),0),4),IF(N1048="positivo",INDEX($AD$55:$AG$109,MATCH(1,($B1048=$AD$55:$AD$109)*($J1048=$AE$55:$AE$109),0),4)))</f>
        <v>0</v>
      </c>
      <c r="Q1048" s="115" t="str">
        <f>VLOOKUP(M1048,Modelo!$A$2:$C$7,2,0)</f>
        <v>Gestión de Recursos Naturales y Circularidad</v>
      </c>
      <c r="R1048" s="118">
        <f t="array" ref="R1048">INDEX(Modelo!$F$1:$H$37,MATCH(1,(DataBase!Q1048=Modelo!$G$1:$G$37)*(DataBase!B1048=Modelo!$F$1:$F$37),0),3)</f>
        <v>5.8823529411764705E-2</v>
      </c>
      <c r="S1048" s="115">
        <f t="shared" si="34"/>
        <v>100</v>
      </c>
      <c r="T1048" s="115">
        <f t="shared" si="35"/>
        <v>5.8823529411764701</v>
      </c>
    </row>
    <row r="1049" spans="1:20" x14ac:dyDescent="0.3">
      <c r="A1049" s="115" t="s">
        <v>423</v>
      </c>
      <c r="B1049" s="115" t="s">
        <v>407</v>
      </c>
      <c r="C1049" s="115" t="s">
        <v>103</v>
      </c>
      <c r="D1049" s="115" t="s">
        <v>86</v>
      </c>
      <c r="E1049" s="115" t="s">
        <v>87</v>
      </c>
      <c r="F1049" s="115" t="s">
        <v>87</v>
      </c>
      <c r="G1049" s="115">
        <v>1985</v>
      </c>
      <c r="H1049" s="115" t="s">
        <v>422</v>
      </c>
      <c r="I1049" s="115">
        <v>4.2502446559999996</v>
      </c>
      <c r="J1049" s="115" t="s">
        <v>38</v>
      </c>
      <c r="K1049" s="115" t="str">
        <f>INDEX(DatosProcesados!$A$1:$BF$101,MATCH(DataBase!A1049,DatosProcesados!$A$1:$A$101,0),MATCH(DataBase!J1049,DatosProcesados!$A$1:$BF$1,0))</f>
        <v>Si</v>
      </c>
      <c r="L1049" s="115" t="str">
        <f>INDEX(Modelo!$A$9:$D$89,MATCH(DataBase!$J1049,Modelo!$A$9:$A$89,0),MATCH(DataBase!L$1,Modelo!$A$9:$D$9,0))</f>
        <v>Impacto ambiental</v>
      </c>
      <c r="M1049" s="115" t="str">
        <f>INDEX(Modelo!$A$9:$D$89,MATCH(DataBase!$J1049,Modelo!$A$9:$A$89,0),MATCH(DataBase!M$1,Modelo!$A$9:$D$9,0))</f>
        <v>Pilar 3</v>
      </c>
      <c r="N1049" s="115" t="str">
        <f>INDEX(Modelo!$A$9:$D$89,MATCH(DataBase!$J1049,Modelo!$A$9:$A$89,0),MATCH(DataBase!N$1,Modelo!$A$9:$D$9,0))</f>
        <v>boolean</v>
      </c>
      <c r="O1049" s="115" t="b">
        <f t="array" ref="O1049">IF(N1049="negativo",INDEX($AD$3:$AG$51,MATCH(1,($B1049=$AD$3:$AD$51)*($J1049=$AE$3:$AE$51),0),3),IF(N1049="positivo",INDEX($AD$55:$AG$109,MATCH(1,($B1049=$AD$55:$AD$109)*($J1049=$AE$55:$AE$109),0),3)))</f>
        <v>0</v>
      </c>
      <c r="P1049" s="115" t="b">
        <f t="array" ref="P1049">IF(N1049="negativo",INDEX($AD$3:$AG$51,MATCH(1,($B1049=$AD$3:$AD$51)*($J1049=$AE$3:$AE$51),0),4),IF(N1049="positivo",INDEX($AD$55:$AG$109,MATCH(1,($B1049=$AD$55:$AD$109)*($J1049=$AE$55:$AE$109),0),4)))</f>
        <v>0</v>
      </c>
      <c r="Q1049" s="115" t="str">
        <f>VLOOKUP(M1049,Modelo!$A$2:$C$7,2,0)</f>
        <v>Gestión de Recursos Naturales y Circularidad</v>
      </c>
      <c r="R1049" s="118">
        <f t="array" ref="R1049">INDEX(Modelo!$F$1:$H$37,MATCH(1,(DataBase!Q1049=Modelo!$G$1:$G$37)*(DataBase!B1049=Modelo!$F$1:$F$37),0),3)</f>
        <v>0.19230769230769232</v>
      </c>
      <c r="S1049" s="115">
        <f t="shared" si="34"/>
        <v>100</v>
      </c>
      <c r="T1049" s="115">
        <f t="shared" si="35"/>
        <v>19.230769230769234</v>
      </c>
    </row>
    <row r="1050" spans="1:20" x14ac:dyDescent="0.3">
      <c r="A1050" s="115" t="s">
        <v>172</v>
      </c>
      <c r="B1050" s="115" t="s">
        <v>84</v>
      </c>
      <c r="C1050" s="115" t="s">
        <v>103</v>
      </c>
      <c r="D1050" s="115" t="s">
        <v>86</v>
      </c>
      <c r="E1050" s="115" t="s">
        <v>87</v>
      </c>
      <c r="F1050" s="115" t="s">
        <v>86</v>
      </c>
      <c r="G1050" s="115">
        <v>1966</v>
      </c>
      <c r="H1050" s="115" t="s">
        <v>125</v>
      </c>
      <c r="I1050" s="115">
        <v>2.6355685659999999</v>
      </c>
      <c r="J1050" s="115" t="s">
        <v>38</v>
      </c>
      <c r="K1050" s="115" t="str">
        <f>INDEX(DatosProcesados!$A$1:$BF$101,MATCH(DataBase!A1050,DatosProcesados!$A$1:$A$101,0),MATCH(DataBase!J1050,DatosProcesados!$A$1:$BF$1,0))</f>
        <v>Si</v>
      </c>
      <c r="L1050" s="115" t="str">
        <f>INDEX(Modelo!$A$9:$D$89,MATCH(DataBase!$J1050,Modelo!$A$9:$A$89,0),MATCH(DataBase!L$1,Modelo!$A$9:$D$9,0))</f>
        <v>Impacto ambiental</v>
      </c>
      <c r="M1050" s="115" t="str">
        <f>INDEX(Modelo!$A$9:$D$89,MATCH(DataBase!$J1050,Modelo!$A$9:$A$89,0),MATCH(DataBase!M$1,Modelo!$A$9:$D$9,0))</f>
        <v>Pilar 3</v>
      </c>
      <c r="N1050" s="115" t="str">
        <f>INDEX(Modelo!$A$9:$D$89,MATCH(DataBase!$J1050,Modelo!$A$9:$A$89,0),MATCH(DataBase!N$1,Modelo!$A$9:$D$9,0))</f>
        <v>boolean</v>
      </c>
      <c r="O1050" s="115" t="b">
        <f t="array" ref="O1050">IF(N1050="negativo",INDEX($AD$3:$AG$51,MATCH(1,($B1050=$AD$3:$AD$51)*($J1050=$AE$3:$AE$51),0),3),IF(N1050="positivo",INDEX($AD$55:$AG$109,MATCH(1,($B1050=$AD$55:$AD$109)*($J1050=$AE$55:$AE$109),0),3)))</f>
        <v>0</v>
      </c>
      <c r="P1050" s="115" t="b">
        <f t="array" ref="P1050">IF(N1050="negativo",INDEX($AD$3:$AG$51,MATCH(1,($B1050=$AD$3:$AD$51)*($J1050=$AE$3:$AE$51),0),4),IF(N1050="positivo",INDEX($AD$55:$AG$109,MATCH(1,($B1050=$AD$55:$AD$109)*($J1050=$AE$55:$AE$109),0),4)))</f>
        <v>0</v>
      </c>
      <c r="Q1050" s="115" t="str">
        <f>VLOOKUP(M1050,Modelo!$A$2:$C$7,2,0)</f>
        <v>Gestión de Recursos Naturales y Circularidad</v>
      </c>
      <c r="R1050" s="118">
        <f t="array" ref="R1050">INDEX(Modelo!$F$1:$H$37,MATCH(1,(DataBase!Q1050=Modelo!$G$1:$G$37)*(DataBase!B1050=Modelo!$F$1:$F$37),0),3)</f>
        <v>5.8823529411764705E-2</v>
      </c>
      <c r="S1050" s="115">
        <f t="shared" si="34"/>
        <v>100</v>
      </c>
      <c r="T1050" s="115">
        <f t="shared" si="35"/>
        <v>5.8823529411764701</v>
      </c>
    </row>
    <row r="1051" spans="1:20" x14ac:dyDescent="0.3">
      <c r="A1051" s="115" t="s">
        <v>158</v>
      </c>
      <c r="B1051" s="115" t="s">
        <v>84</v>
      </c>
      <c r="C1051" s="115" t="s">
        <v>97</v>
      </c>
      <c r="D1051" s="115" t="s">
        <v>86</v>
      </c>
      <c r="E1051" s="115" t="s">
        <v>87</v>
      </c>
      <c r="F1051" s="115" t="s">
        <v>87</v>
      </c>
      <c r="G1051" s="115">
        <v>1896</v>
      </c>
      <c r="H1051" s="115" t="s">
        <v>125</v>
      </c>
      <c r="I1051" s="115">
        <v>3.7166394839999999</v>
      </c>
      <c r="J1051" s="115" t="s">
        <v>38</v>
      </c>
      <c r="K1051" s="115" t="str">
        <f>INDEX(DatosProcesados!$A$1:$BF$101,MATCH(DataBase!A1051,DatosProcesados!$A$1:$A$101,0),MATCH(DataBase!J1051,DatosProcesados!$A$1:$BF$1,0))</f>
        <v>Si</v>
      </c>
      <c r="L1051" s="115" t="str">
        <f>INDEX(Modelo!$A$9:$D$89,MATCH(DataBase!$J1051,Modelo!$A$9:$A$89,0),MATCH(DataBase!L$1,Modelo!$A$9:$D$9,0))</f>
        <v>Impacto ambiental</v>
      </c>
      <c r="M1051" s="115" t="str">
        <f>INDEX(Modelo!$A$9:$D$89,MATCH(DataBase!$J1051,Modelo!$A$9:$A$89,0),MATCH(DataBase!M$1,Modelo!$A$9:$D$9,0))</f>
        <v>Pilar 3</v>
      </c>
      <c r="N1051" s="115" t="str">
        <f>INDEX(Modelo!$A$9:$D$89,MATCH(DataBase!$J1051,Modelo!$A$9:$A$89,0),MATCH(DataBase!N$1,Modelo!$A$9:$D$9,0))</f>
        <v>boolean</v>
      </c>
      <c r="O1051" s="115" t="b">
        <f t="array" ref="O1051">IF(N1051="negativo",INDEX($AD$3:$AG$51,MATCH(1,($B1051=$AD$3:$AD$51)*($J1051=$AE$3:$AE$51),0),3),IF(N1051="positivo",INDEX($AD$55:$AG$109,MATCH(1,($B1051=$AD$55:$AD$109)*($J1051=$AE$55:$AE$109),0),3)))</f>
        <v>0</v>
      </c>
      <c r="P1051" s="115" t="b">
        <f t="array" ref="P1051">IF(N1051="negativo",INDEX($AD$3:$AG$51,MATCH(1,($B1051=$AD$3:$AD$51)*($J1051=$AE$3:$AE$51),0),4),IF(N1051="positivo",INDEX($AD$55:$AG$109,MATCH(1,($B1051=$AD$55:$AD$109)*($J1051=$AE$55:$AE$109),0),4)))</f>
        <v>0</v>
      </c>
      <c r="Q1051" s="115" t="str">
        <f>VLOOKUP(M1051,Modelo!$A$2:$C$7,2,0)</f>
        <v>Gestión de Recursos Naturales y Circularidad</v>
      </c>
      <c r="R1051" s="118">
        <f t="array" ref="R1051">INDEX(Modelo!$F$1:$H$37,MATCH(1,(DataBase!Q1051=Modelo!$G$1:$G$37)*(DataBase!B1051=Modelo!$F$1:$F$37),0),3)</f>
        <v>5.8823529411764705E-2</v>
      </c>
      <c r="S1051" s="115">
        <f t="shared" si="34"/>
        <v>100</v>
      </c>
      <c r="T1051" s="115">
        <f t="shared" si="35"/>
        <v>5.8823529411764701</v>
      </c>
    </row>
    <row r="1052" spans="1:20" x14ac:dyDescent="0.3">
      <c r="A1052" s="115" t="s">
        <v>310</v>
      </c>
      <c r="B1052" s="115" t="s">
        <v>216</v>
      </c>
      <c r="C1052" s="115" t="s">
        <v>85</v>
      </c>
      <c r="D1052" s="115" t="s">
        <v>86</v>
      </c>
      <c r="E1052" s="115" t="s">
        <v>87</v>
      </c>
      <c r="F1052" s="115" t="s">
        <v>87</v>
      </c>
      <c r="G1052" s="115">
        <v>1908</v>
      </c>
      <c r="H1052" s="115" t="s">
        <v>244</v>
      </c>
      <c r="I1052" s="115">
        <v>1.2123628230000001</v>
      </c>
      <c r="J1052" s="115" t="s">
        <v>38</v>
      </c>
      <c r="K1052" s="115" t="str">
        <f>INDEX(DatosProcesados!$A$1:$BF$101,MATCH(DataBase!A1052,DatosProcesados!$A$1:$A$101,0),MATCH(DataBase!J1052,DatosProcesados!$A$1:$BF$1,0))</f>
        <v>Si</v>
      </c>
      <c r="L1052" s="115" t="str">
        <f>INDEX(Modelo!$A$9:$D$89,MATCH(DataBase!$J1052,Modelo!$A$9:$A$89,0),MATCH(DataBase!L$1,Modelo!$A$9:$D$9,0))</f>
        <v>Impacto ambiental</v>
      </c>
      <c r="M1052" s="115" t="str">
        <f>INDEX(Modelo!$A$9:$D$89,MATCH(DataBase!$J1052,Modelo!$A$9:$A$89,0),MATCH(DataBase!M$1,Modelo!$A$9:$D$9,0))</f>
        <v>Pilar 3</v>
      </c>
      <c r="N1052" s="115" t="str">
        <f>INDEX(Modelo!$A$9:$D$89,MATCH(DataBase!$J1052,Modelo!$A$9:$A$89,0),MATCH(DataBase!N$1,Modelo!$A$9:$D$9,0))</f>
        <v>boolean</v>
      </c>
      <c r="O1052" s="115" t="b">
        <f t="array" ref="O1052">IF(N1052="negativo",INDEX($AD$3:$AG$51,MATCH(1,($B1052=$AD$3:$AD$51)*($J1052=$AE$3:$AE$51),0),3),IF(N1052="positivo",INDEX($AD$55:$AG$109,MATCH(1,($B1052=$AD$55:$AD$109)*($J1052=$AE$55:$AE$109),0),3)))</f>
        <v>0</v>
      </c>
      <c r="P1052" s="115" t="b">
        <f t="array" ref="P1052">IF(N1052="negativo",INDEX($AD$3:$AG$51,MATCH(1,($B1052=$AD$3:$AD$51)*($J1052=$AE$3:$AE$51),0),4),IF(N1052="positivo",INDEX($AD$55:$AG$109,MATCH(1,($B1052=$AD$55:$AD$109)*($J1052=$AE$55:$AE$109),0),4)))</f>
        <v>0</v>
      </c>
      <c r="Q1052" s="115" t="str">
        <f>VLOOKUP(M1052,Modelo!$A$2:$C$7,2,0)</f>
        <v>Gestión de Recursos Naturales y Circularidad</v>
      </c>
      <c r="R1052" s="118">
        <f t="array" ref="R1052">INDEX(Modelo!$F$1:$H$37,MATCH(1,(DataBase!Q1052=Modelo!$G$1:$G$37)*(DataBase!B1052=Modelo!$F$1:$F$37),0),3)</f>
        <v>0.15789473684210525</v>
      </c>
      <c r="S1052" s="115">
        <f t="shared" si="34"/>
        <v>100</v>
      </c>
      <c r="T1052" s="115">
        <f t="shared" si="35"/>
        <v>15.789473684210526</v>
      </c>
    </row>
    <row r="1053" spans="1:20" x14ac:dyDescent="0.3">
      <c r="A1053" s="115" t="s">
        <v>441</v>
      </c>
      <c r="B1053" s="115" t="s">
        <v>407</v>
      </c>
      <c r="C1053" s="115" t="s">
        <v>103</v>
      </c>
      <c r="D1053" s="115" t="s">
        <v>86</v>
      </c>
      <c r="E1053" s="115" t="s">
        <v>87</v>
      </c>
      <c r="F1053" s="115" t="s">
        <v>87</v>
      </c>
      <c r="G1053" s="115">
        <v>2002</v>
      </c>
      <c r="H1053" s="115" t="s">
        <v>177</v>
      </c>
      <c r="I1053" s="115">
        <v>2.4203671080000002</v>
      </c>
      <c r="J1053" s="115" t="s">
        <v>38</v>
      </c>
      <c r="K1053" s="115" t="str">
        <f>INDEX(DatosProcesados!$A$1:$BF$101,MATCH(DataBase!A1053,DatosProcesados!$A$1:$A$101,0),MATCH(DataBase!J1053,DatosProcesados!$A$1:$BF$1,0))</f>
        <v>Si</v>
      </c>
      <c r="L1053" s="115" t="str">
        <f>INDEX(Modelo!$A$9:$D$89,MATCH(DataBase!$J1053,Modelo!$A$9:$A$89,0),MATCH(DataBase!L$1,Modelo!$A$9:$D$9,0))</f>
        <v>Impacto ambiental</v>
      </c>
      <c r="M1053" s="115" t="str">
        <f>INDEX(Modelo!$A$9:$D$89,MATCH(DataBase!$J1053,Modelo!$A$9:$A$89,0),MATCH(DataBase!M$1,Modelo!$A$9:$D$9,0))</f>
        <v>Pilar 3</v>
      </c>
      <c r="N1053" s="115" t="str">
        <f>INDEX(Modelo!$A$9:$D$89,MATCH(DataBase!$J1053,Modelo!$A$9:$A$89,0),MATCH(DataBase!N$1,Modelo!$A$9:$D$9,0))</f>
        <v>boolean</v>
      </c>
      <c r="O1053" s="115" t="b">
        <f t="array" ref="O1053">IF(N1053="negativo",INDEX($AD$3:$AG$51,MATCH(1,($B1053=$AD$3:$AD$51)*($J1053=$AE$3:$AE$51),0),3),IF(N1053="positivo",INDEX($AD$55:$AG$109,MATCH(1,($B1053=$AD$55:$AD$109)*($J1053=$AE$55:$AE$109),0),3)))</f>
        <v>0</v>
      </c>
      <c r="P1053" s="115" t="b">
        <f t="array" ref="P1053">IF(N1053="negativo",INDEX($AD$3:$AG$51,MATCH(1,($B1053=$AD$3:$AD$51)*($J1053=$AE$3:$AE$51),0),4),IF(N1053="positivo",INDEX($AD$55:$AG$109,MATCH(1,($B1053=$AD$55:$AD$109)*($J1053=$AE$55:$AE$109),0),4)))</f>
        <v>0</v>
      </c>
      <c r="Q1053" s="115" t="str">
        <f>VLOOKUP(M1053,Modelo!$A$2:$C$7,2,0)</f>
        <v>Gestión de Recursos Naturales y Circularidad</v>
      </c>
      <c r="R1053" s="118">
        <f t="array" ref="R1053">INDEX(Modelo!$F$1:$H$37,MATCH(1,(DataBase!Q1053=Modelo!$G$1:$G$37)*(DataBase!B1053=Modelo!$F$1:$F$37),0),3)</f>
        <v>0.19230769230769232</v>
      </c>
      <c r="S1053" s="115">
        <f t="shared" si="34"/>
        <v>100</v>
      </c>
      <c r="T1053" s="115">
        <f t="shared" si="35"/>
        <v>19.230769230769234</v>
      </c>
    </row>
    <row r="1054" spans="1:20" x14ac:dyDescent="0.3">
      <c r="A1054" s="115" t="s">
        <v>454</v>
      </c>
      <c r="B1054" s="115" t="s">
        <v>407</v>
      </c>
      <c r="C1054" s="115" t="s">
        <v>103</v>
      </c>
      <c r="D1054" s="115" t="s">
        <v>86</v>
      </c>
      <c r="E1054" s="115" t="s">
        <v>87</v>
      </c>
      <c r="F1054" s="115" t="s">
        <v>87</v>
      </c>
      <c r="G1054" s="115">
        <v>2003</v>
      </c>
      <c r="H1054" s="115" t="s">
        <v>422</v>
      </c>
      <c r="I1054" s="115">
        <v>1.3219259999999999</v>
      </c>
      <c r="J1054" s="115" t="s">
        <v>38</v>
      </c>
      <c r="K1054" s="115" t="str">
        <f>INDEX(DatosProcesados!$A$1:$BF$101,MATCH(DataBase!A1054,DatosProcesados!$A$1:$A$101,0),MATCH(DataBase!J1054,DatosProcesados!$A$1:$BF$1,0))</f>
        <v>Si</v>
      </c>
      <c r="L1054" s="115" t="str">
        <f>INDEX(Modelo!$A$9:$D$89,MATCH(DataBase!$J1054,Modelo!$A$9:$A$89,0),MATCH(DataBase!L$1,Modelo!$A$9:$D$9,0))</f>
        <v>Impacto ambiental</v>
      </c>
      <c r="M1054" s="115" t="str">
        <f>INDEX(Modelo!$A$9:$D$89,MATCH(DataBase!$J1054,Modelo!$A$9:$A$89,0),MATCH(DataBase!M$1,Modelo!$A$9:$D$9,0))</f>
        <v>Pilar 3</v>
      </c>
      <c r="N1054" s="115" t="str">
        <f>INDEX(Modelo!$A$9:$D$89,MATCH(DataBase!$J1054,Modelo!$A$9:$A$89,0),MATCH(DataBase!N$1,Modelo!$A$9:$D$9,0))</f>
        <v>boolean</v>
      </c>
      <c r="O1054" s="115" t="b">
        <f t="array" ref="O1054">IF(N1054="negativo",INDEX($AD$3:$AG$51,MATCH(1,($B1054=$AD$3:$AD$51)*($J1054=$AE$3:$AE$51),0),3),IF(N1054="positivo",INDEX($AD$55:$AG$109,MATCH(1,($B1054=$AD$55:$AD$109)*($J1054=$AE$55:$AE$109),0),3)))</f>
        <v>0</v>
      </c>
      <c r="P1054" s="115" t="b">
        <f t="array" ref="P1054">IF(N1054="negativo",INDEX($AD$3:$AG$51,MATCH(1,($B1054=$AD$3:$AD$51)*($J1054=$AE$3:$AE$51),0),4),IF(N1054="positivo",INDEX($AD$55:$AG$109,MATCH(1,($B1054=$AD$55:$AD$109)*($J1054=$AE$55:$AE$109),0),4)))</f>
        <v>0</v>
      </c>
      <c r="Q1054" s="115" t="str">
        <f>VLOOKUP(M1054,Modelo!$A$2:$C$7,2,0)</f>
        <v>Gestión de Recursos Naturales y Circularidad</v>
      </c>
      <c r="R1054" s="118">
        <f t="array" ref="R1054">INDEX(Modelo!$F$1:$H$37,MATCH(1,(DataBase!Q1054=Modelo!$G$1:$G$37)*(DataBase!B1054=Modelo!$F$1:$F$37),0),3)</f>
        <v>0.19230769230769232</v>
      </c>
      <c r="S1054" s="115">
        <f t="shared" si="34"/>
        <v>100</v>
      </c>
      <c r="T1054" s="115">
        <f t="shared" si="35"/>
        <v>19.230769230769234</v>
      </c>
    </row>
    <row r="1055" spans="1:20" x14ac:dyDescent="0.3">
      <c r="A1055" s="115" t="s">
        <v>477</v>
      </c>
      <c r="B1055" s="115" t="s">
        <v>467</v>
      </c>
      <c r="C1055" s="115" t="s">
        <v>103</v>
      </c>
      <c r="D1055" s="115" t="s">
        <v>86</v>
      </c>
      <c r="E1055" s="115" t="s">
        <v>86</v>
      </c>
      <c r="F1055" s="115" t="s">
        <v>86</v>
      </c>
      <c r="G1055" s="115">
        <v>1985</v>
      </c>
      <c r="H1055" s="115" t="s">
        <v>125</v>
      </c>
      <c r="I1055" s="115">
        <v>0.441609957</v>
      </c>
      <c r="J1055" s="115" t="s">
        <v>38</v>
      </c>
      <c r="K1055" s="115" t="str">
        <f>INDEX(DatosProcesados!$A$1:$BF$101,MATCH(DataBase!A1055,DatosProcesados!$A$1:$A$101,0),MATCH(DataBase!J1055,DatosProcesados!$A$1:$BF$1,0))</f>
        <v>No</v>
      </c>
      <c r="L1055" s="115" t="str">
        <f>INDEX(Modelo!$A$9:$D$89,MATCH(DataBase!$J1055,Modelo!$A$9:$A$89,0),MATCH(DataBase!L$1,Modelo!$A$9:$D$9,0))</f>
        <v>Impacto ambiental</v>
      </c>
      <c r="M1055" s="115" t="str">
        <f>INDEX(Modelo!$A$9:$D$89,MATCH(DataBase!$J1055,Modelo!$A$9:$A$89,0),MATCH(DataBase!M$1,Modelo!$A$9:$D$9,0))</f>
        <v>Pilar 3</v>
      </c>
      <c r="N1055" s="115" t="str">
        <f>INDEX(Modelo!$A$9:$D$89,MATCH(DataBase!$J1055,Modelo!$A$9:$A$89,0),MATCH(DataBase!N$1,Modelo!$A$9:$D$9,0))</f>
        <v>boolean</v>
      </c>
      <c r="O1055" s="115" t="b">
        <f t="array" ref="O1055">IF(N1055="negativo",INDEX($AD$3:$AG$51,MATCH(1,($B1055=$AD$3:$AD$51)*($J1055=$AE$3:$AE$51),0),3),IF(N1055="positivo",INDEX($AD$55:$AG$109,MATCH(1,($B1055=$AD$55:$AD$109)*($J1055=$AE$55:$AE$109),0),3)))</f>
        <v>0</v>
      </c>
      <c r="P1055" s="115" t="b">
        <f t="array" ref="P1055">IF(N1055="negativo",INDEX($AD$3:$AG$51,MATCH(1,($B1055=$AD$3:$AD$51)*($J1055=$AE$3:$AE$51),0),4),IF(N1055="positivo",INDEX($AD$55:$AG$109,MATCH(1,($B1055=$AD$55:$AD$109)*($J1055=$AE$55:$AE$109),0),4)))</f>
        <v>0</v>
      </c>
      <c r="Q1055" s="115" t="str">
        <f>VLOOKUP(M1055,Modelo!$A$2:$C$7,2,0)</f>
        <v>Gestión de Recursos Naturales y Circularidad</v>
      </c>
      <c r="R1055" s="118">
        <f t="array" ref="R1055">INDEX(Modelo!$F$1:$H$37,MATCH(1,(DataBase!Q1055=Modelo!$G$1:$G$37)*(DataBase!B1055=Modelo!$F$1:$F$37),0),3)</f>
        <v>0.23809523809523808</v>
      </c>
      <c r="S1055" s="115">
        <f t="shared" si="34"/>
        <v>0</v>
      </c>
      <c r="T1055" s="115">
        <f t="shared" si="35"/>
        <v>0</v>
      </c>
    </row>
    <row r="1056" spans="1:20" x14ac:dyDescent="0.3">
      <c r="A1056" s="115" t="s">
        <v>256</v>
      </c>
      <c r="B1056" s="115" t="s">
        <v>216</v>
      </c>
      <c r="C1056" s="115" t="s">
        <v>103</v>
      </c>
      <c r="D1056" s="115" t="s">
        <v>87</v>
      </c>
      <c r="E1056" s="115" t="s">
        <v>86</v>
      </c>
      <c r="F1056" s="115" t="s">
        <v>86</v>
      </c>
      <c r="G1056" s="115">
        <v>1964</v>
      </c>
      <c r="H1056" s="115" t="s">
        <v>125</v>
      </c>
      <c r="I1056" s="115">
        <v>2.4859553989999998</v>
      </c>
      <c r="J1056" s="115" t="s">
        <v>38</v>
      </c>
      <c r="K1056" s="115">
        <f>INDEX(DatosProcesados!$A$1:$BF$101,MATCH(DataBase!A1056,DatosProcesados!$A$1:$A$101,0),MATCH(DataBase!J1056,DatosProcesados!$A$1:$BF$1,0))</f>
        <v>0</v>
      </c>
      <c r="L1056" s="115" t="str">
        <f>INDEX(Modelo!$A$9:$D$89,MATCH(DataBase!$J1056,Modelo!$A$9:$A$89,0),MATCH(DataBase!L$1,Modelo!$A$9:$D$9,0))</f>
        <v>Impacto ambiental</v>
      </c>
      <c r="M1056" s="115" t="str">
        <f>INDEX(Modelo!$A$9:$D$89,MATCH(DataBase!$J1056,Modelo!$A$9:$A$89,0),MATCH(DataBase!M$1,Modelo!$A$9:$D$9,0))</f>
        <v>Pilar 3</v>
      </c>
      <c r="N1056" s="115" t="str">
        <f>INDEX(Modelo!$A$9:$D$89,MATCH(DataBase!$J1056,Modelo!$A$9:$A$89,0),MATCH(DataBase!N$1,Modelo!$A$9:$D$9,0))</f>
        <v>boolean</v>
      </c>
      <c r="O1056" s="115" t="b">
        <f t="array" ref="O1056">IF(N1056="negativo",INDEX($AD$3:$AG$51,MATCH(1,($B1056=$AD$3:$AD$51)*($J1056=$AE$3:$AE$51),0),3),IF(N1056="positivo",INDEX($AD$55:$AG$109,MATCH(1,($B1056=$AD$55:$AD$109)*($J1056=$AE$55:$AE$109),0),3)))</f>
        <v>0</v>
      </c>
      <c r="P1056" s="115" t="b">
        <f t="array" ref="P1056">IF(N1056="negativo",INDEX($AD$3:$AG$51,MATCH(1,($B1056=$AD$3:$AD$51)*($J1056=$AE$3:$AE$51),0),4),IF(N1056="positivo",INDEX($AD$55:$AG$109,MATCH(1,($B1056=$AD$55:$AD$109)*($J1056=$AE$55:$AE$109),0),4)))</f>
        <v>0</v>
      </c>
      <c r="Q1056" s="115" t="str">
        <f>VLOOKUP(M1056,Modelo!$A$2:$C$7,2,0)</f>
        <v>Gestión de Recursos Naturales y Circularidad</v>
      </c>
      <c r="R1056" s="118">
        <f t="array" ref="R1056">INDEX(Modelo!$F$1:$H$37,MATCH(1,(DataBase!Q1056=Modelo!$G$1:$G$37)*(DataBase!B1056=Modelo!$F$1:$F$37),0),3)</f>
        <v>0.15789473684210525</v>
      </c>
      <c r="S1056" s="115">
        <f t="shared" si="34"/>
        <v>0</v>
      </c>
      <c r="T1056" s="115">
        <f t="shared" si="35"/>
        <v>0</v>
      </c>
    </row>
    <row r="1057" spans="1:20" x14ac:dyDescent="0.3">
      <c r="A1057" s="115" t="s">
        <v>305</v>
      </c>
      <c r="B1057" s="115" t="s">
        <v>216</v>
      </c>
      <c r="C1057" s="115" t="s">
        <v>103</v>
      </c>
      <c r="D1057" s="115" t="s">
        <v>87</v>
      </c>
      <c r="E1057" s="115" t="s">
        <v>86</v>
      </c>
      <c r="F1057" s="115" t="s">
        <v>86</v>
      </c>
      <c r="G1057" s="115">
        <v>1940</v>
      </c>
      <c r="H1057" s="115" t="s">
        <v>125</v>
      </c>
      <c r="I1057" s="115">
        <v>1.340540112</v>
      </c>
      <c r="J1057" s="115" t="s">
        <v>38</v>
      </c>
      <c r="K1057" s="115" t="str">
        <f>INDEX(DatosProcesados!$A$1:$BF$101,MATCH(DataBase!A1057,DatosProcesados!$A$1:$A$101,0),MATCH(DataBase!J1057,DatosProcesados!$A$1:$BF$1,0))</f>
        <v>Si</v>
      </c>
      <c r="L1057" s="115" t="str">
        <f>INDEX(Modelo!$A$9:$D$89,MATCH(DataBase!$J1057,Modelo!$A$9:$A$89,0),MATCH(DataBase!L$1,Modelo!$A$9:$D$9,0))</f>
        <v>Impacto ambiental</v>
      </c>
      <c r="M1057" s="115" t="str">
        <f>INDEX(Modelo!$A$9:$D$89,MATCH(DataBase!$J1057,Modelo!$A$9:$A$89,0),MATCH(DataBase!M$1,Modelo!$A$9:$D$9,0))</f>
        <v>Pilar 3</v>
      </c>
      <c r="N1057" s="115" t="str">
        <f>INDEX(Modelo!$A$9:$D$89,MATCH(DataBase!$J1057,Modelo!$A$9:$A$89,0),MATCH(DataBase!N$1,Modelo!$A$9:$D$9,0))</f>
        <v>boolean</v>
      </c>
      <c r="O1057" s="115" t="b">
        <f t="array" ref="O1057">IF(N1057="negativo",INDEX($AD$3:$AG$51,MATCH(1,($B1057=$AD$3:$AD$51)*($J1057=$AE$3:$AE$51),0),3),IF(N1057="positivo",INDEX($AD$55:$AG$109,MATCH(1,($B1057=$AD$55:$AD$109)*($J1057=$AE$55:$AE$109),0),3)))</f>
        <v>0</v>
      </c>
      <c r="P1057" s="115" t="b">
        <f t="array" ref="P1057">IF(N1057="negativo",INDEX($AD$3:$AG$51,MATCH(1,($B1057=$AD$3:$AD$51)*($J1057=$AE$3:$AE$51),0),4),IF(N1057="positivo",INDEX($AD$55:$AG$109,MATCH(1,($B1057=$AD$55:$AD$109)*($J1057=$AE$55:$AE$109),0),4)))</f>
        <v>0</v>
      </c>
      <c r="Q1057" s="115" t="str">
        <f>VLOOKUP(M1057,Modelo!$A$2:$C$7,2,0)</f>
        <v>Gestión de Recursos Naturales y Circularidad</v>
      </c>
      <c r="R1057" s="118">
        <f t="array" ref="R1057">INDEX(Modelo!$F$1:$H$37,MATCH(1,(DataBase!Q1057=Modelo!$G$1:$G$37)*(DataBase!B1057=Modelo!$F$1:$F$37),0),3)</f>
        <v>0.15789473684210525</v>
      </c>
      <c r="S1057" s="115">
        <f t="shared" si="34"/>
        <v>100</v>
      </c>
      <c r="T1057" s="115">
        <f t="shared" si="35"/>
        <v>15.789473684210526</v>
      </c>
    </row>
    <row r="1058" spans="1:20" x14ac:dyDescent="0.3">
      <c r="A1058" s="115" t="s">
        <v>432</v>
      </c>
      <c r="B1058" s="115" t="s">
        <v>407</v>
      </c>
      <c r="C1058" s="115" t="s">
        <v>103</v>
      </c>
      <c r="D1058" s="115" t="s">
        <v>86</v>
      </c>
      <c r="E1058" s="115" t="s">
        <v>86</v>
      </c>
      <c r="F1058" s="115" t="s">
        <v>86</v>
      </c>
      <c r="G1058" s="115">
        <v>1956</v>
      </c>
      <c r="H1058" s="115" t="s">
        <v>125</v>
      </c>
      <c r="I1058" s="115">
        <v>2.660692144</v>
      </c>
      <c r="J1058" s="115" t="s">
        <v>38</v>
      </c>
      <c r="K1058" s="115" t="str">
        <f>INDEX(DatosProcesados!$A$1:$BF$101,MATCH(DataBase!A1058,DatosProcesados!$A$1:$A$101,0),MATCH(DataBase!J1058,DatosProcesados!$A$1:$BF$1,0))</f>
        <v>Si</v>
      </c>
      <c r="L1058" s="115" t="str">
        <f>INDEX(Modelo!$A$9:$D$89,MATCH(DataBase!$J1058,Modelo!$A$9:$A$89,0),MATCH(DataBase!L$1,Modelo!$A$9:$D$9,0))</f>
        <v>Impacto ambiental</v>
      </c>
      <c r="M1058" s="115" t="str">
        <f>INDEX(Modelo!$A$9:$D$89,MATCH(DataBase!$J1058,Modelo!$A$9:$A$89,0),MATCH(DataBase!M$1,Modelo!$A$9:$D$9,0))</f>
        <v>Pilar 3</v>
      </c>
      <c r="N1058" s="115" t="str">
        <f>INDEX(Modelo!$A$9:$D$89,MATCH(DataBase!$J1058,Modelo!$A$9:$A$89,0),MATCH(DataBase!N$1,Modelo!$A$9:$D$9,0))</f>
        <v>boolean</v>
      </c>
      <c r="O1058" s="115" t="b">
        <f t="array" ref="O1058">IF(N1058="negativo",INDEX($AD$3:$AG$51,MATCH(1,($B1058=$AD$3:$AD$51)*($J1058=$AE$3:$AE$51),0),3),IF(N1058="positivo",INDEX($AD$55:$AG$109,MATCH(1,($B1058=$AD$55:$AD$109)*($J1058=$AE$55:$AE$109),0),3)))</f>
        <v>0</v>
      </c>
      <c r="P1058" s="115" t="b">
        <f t="array" ref="P1058">IF(N1058="negativo",INDEX($AD$3:$AG$51,MATCH(1,($B1058=$AD$3:$AD$51)*($J1058=$AE$3:$AE$51),0),4),IF(N1058="positivo",INDEX($AD$55:$AG$109,MATCH(1,($B1058=$AD$55:$AD$109)*($J1058=$AE$55:$AE$109),0),4)))</f>
        <v>0</v>
      </c>
      <c r="Q1058" s="115" t="str">
        <f>VLOOKUP(M1058,Modelo!$A$2:$C$7,2,0)</f>
        <v>Gestión de Recursos Naturales y Circularidad</v>
      </c>
      <c r="R1058" s="118">
        <f t="array" ref="R1058">INDEX(Modelo!$F$1:$H$37,MATCH(1,(DataBase!Q1058=Modelo!$G$1:$G$37)*(DataBase!B1058=Modelo!$F$1:$F$37),0),3)</f>
        <v>0.19230769230769232</v>
      </c>
      <c r="S1058" s="115">
        <f t="shared" si="34"/>
        <v>100</v>
      </c>
      <c r="T1058" s="115">
        <f t="shared" si="35"/>
        <v>19.230769230769234</v>
      </c>
    </row>
    <row r="1059" spans="1:20" x14ac:dyDescent="0.3">
      <c r="A1059" s="115" t="s">
        <v>476</v>
      </c>
      <c r="B1059" s="115" t="s">
        <v>467</v>
      </c>
      <c r="C1059" s="115" t="s">
        <v>103</v>
      </c>
      <c r="D1059" s="115" t="s">
        <v>87</v>
      </c>
      <c r="E1059" s="115" t="s">
        <v>86</v>
      </c>
      <c r="F1059" s="115" t="s">
        <v>86</v>
      </c>
      <c r="G1059" s="115">
        <v>1962</v>
      </c>
      <c r="H1059" s="115" t="s">
        <v>125</v>
      </c>
      <c r="I1059" s="115">
        <v>0.89448844999999999</v>
      </c>
      <c r="J1059" s="115" t="s">
        <v>38</v>
      </c>
      <c r="K1059" s="115">
        <f>INDEX(DatosProcesados!$A$1:$BF$101,MATCH(DataBase!A1059,DatosProcesados!$A$1:$A$101,0),MATCH(DataBase!J1059,DatosProcesados!$A$1:$BF$1,0))</f>
        <v>0</v>
      </c>
      <c r="L1059" s="115" t="str">
        <f>INDEX(Modelo!$A$9:$D$89,MATCH(DataBase!$J1059,Modelo!$A$9:$A$89,0),MATCH(DataBase!L$1,Modelo!$A$9:$D$9,0))</f>
        <v>Impacto ambiental</v>
      </c>
      <c r="M1059" s="115" t="str">
        <f>INDEX(Modelo!$A$9:$D$89,MATCH(DataBase!$J1059,Modelo!$A$9:$A$89,0),MATCH(DataBase!M$1,Modelo!$A$9:$D$9,0))</f>
        <v>Pilar 3</v>
      </c>
      <c r="N1059" s="115" t="str">
        <f>INDEX(Modelo!$A$9:$D$89,MATCH(DataBase!$J1059,Modelo!$A$9:$A$89,0),MATCH(DataBase!N$1,Modelo!$A$9:$D$9,0))</f>
        <v>boolean</v>
      </c>
      <c r="O1059" s="115" t="b">
        <f t="array" ref="O1059">IF(N1059="negativo",INDEX($AD$3:$AG$51,MATCH(1,($B1059=$AD$3:$AD$51)*($J1059=$AE$3:$AE$51),0),3),IF(N1059="positivo",INDEX($AD$55:$AG$109,MATCH(1,($B1059=$AD$55:$AD$109)*($J1059=$AE$55:$AE$109),0),3)))</f>
        <v>0</v>
      </c>
      <c r="P1059" s="115" t="b">
        <f t="array" ref="P1059">IF(N1059="negativo",INDEX($AD$3:$AG$51,MATCH(1,($B1059=$AD$3:$AD$51)*($J1059=$AE$3:$AE$51),0),4),IF(N1059="positivo",INDEX($AD$55:$AG$109,MATCH(1,($B1059=$AD$55:$AD$109)*($J1059=$AE$55:$AE$109),0),4)))</f>
        <v>0</v>
      </c>
      <c r="Q1059" s="115" t="str">
        <f>VLOOKUP(M1059,Modelo!$A$2:$C$7,2,0)</f>
        <v>Gestión de Recursos Naturales y Circularidad</v>
      </c>
      <c r="R1059" s="118">
        <f t="array" ref="R1059">INDEX(Modelo!$F$1:$H$37,MATCH(1,(DataBase!Q1059=Modelo!$G$1:$G$37)*(DataBase!B1059=Modelo!$F$1:$F$37),0),3)</f>
        <v>0.23809523809523808</v>
      </c>
      <c r="S1059" s="115">
        <f t="shared" si="34"/>
        <v>0</v>
      </c>
      <c r="T1059" s="115">
        <f t="shared" si="35"/>
        <v>0</v>
      </c>
    </row>
    <row r="1060" spans="1:20" x14ac:dyDescent="0.3">
      <c r="A1060" s="115" t="s">
        <v>154</v>
      </c>
      <c r="B1060" s="115" t="s">
        <v>84</v>
      </c>
      <c r="C1060" s="115" t="s">
        <v>97</v>
      </c>
      <c r="D1060" s="115" t="s">
        <v>86</v>
      </c>
      <c r="E1060" s="115" t="s">
        <v>87</v>
      </c>
      <c r="F1060" s="115" t="s">
        <v>87</v>
      </c>
      <c r="G1060" s="115">
        <v>1967</v>
      </c>
      <c r="H1060" s="115" t="s">
        <v>125</v>
      </c>
      <c r="I1060" s="115">
        <v>4.1309855679999998</v>
      </c>
      <c r="J1060" s="115" t="s">
        <v>38</v>
      </c>
      <c r="K1060" s="115" t="str">
        <f>INDEX(DatosProcesados!$A$1:$BF$101,MATCH(DataBase!A1060,DatosProcesados!$A$1:$A$101,0),MATCH(DataBase!J1060,DatosProcesados!$A$1:$BF$1,0))</f>
        <v>Si</v>
      </c>
      <c r="L1060" s="115" t="str">
        <f>INDEX(Modelo!$A$9:$D$89,MATCH(DataBase!$J1060,Modelo!$A$9:$A$89,0),MATCH(DataBase!L$1,Modelo!$A$9:$D$9,0))</f>
        <v>Impacto ambiental</v>
      </c>
      <c r="M1060" s="115" t="str">
        <f>INDEX(Modelo!$A$9:$D$89,MATCH(DataBase!$J1060,Modelo!$A$9:$A$89,0),MATCH(DataBase!M$1,Modelo!$A$9:$D$9,0))</f>
        <v>Pilar 3</v>
      </c>
      <c r="N1060" s="115" t="str">
        <f>INDEX(Modelo!$A$9:$D$89,MATCH(DataBase!$J1060,Modelo!$A$9:$A$89,0),MATCH(DataBase!N$1,Modelo!$A$9:$D$9,0))</f>
        <v>boolean</v>
      </c>
      <c r="O1060" s="115" t="b">
        <f t="array" ref="O1060">IF(N1060="negativo",INDEX($AD$3:$AG$51,MATCH(1,($B1060=$AD$3:$AD$51)*($J1060=$AE$3:$AE$51),0),3),IF(N1060="positivo",INDEX($AD$55:$AG$109,MATCH(1,($B1060=$AD$55:$AD$109)*($J1060=$AE$55:$AE$109),0),3)))</f>
        <v>0</v>
      </c>
      <c r="P1060" s="115" t="b">
        <f t="array" ref="P1060">IF(N1060="negativo",INDEX($AD$3:$AG$51,MATCH(1,($B1060=$AD$3:$AD$51)*($J1060=$AE$3:$AE$51),0),4),IF(N1060="positivo",INDEX($AD$55:$AG$109,MATCH(1,($B1060=$AD$55:$AD$109)*($J1060=$AE$55:$AE$109),0),4)))</f>
        <v>0</v>
      </c>
      <c r="Q1060" s="115" t="str">
        <f>VLOOKUP(M1060,Modelo!$A$2:$C$7,2,0)</f>
        <v>Gestión de Recursos Naturales y Circularidad</v>
      </c>
      <c r="R1060" s="118">
        <f t="array" ref="R1060">INDEX(Modelo!$F$1:$H$37,MATCH(1,(DataBase!Q1060=Modelo!$G$1:$G$37)*(DataBase!B1060=Modelo!$F$1:$F$37),0),3)</f>
        <v>5.8823529411764705E-2</v>
      </c>
      <c r="S1060" s="115">
        <f t="shared" si="34"/>
        <v>100</v>
      </c>
      <c r="T1060" s="115">
        <f t="shared" si="35"/>
        <v>5.8823529411764701</v>
      </c>
    </row>
    <row r="1061" spans="1:20" x14ac:dyDescent="0.3">
      <c r="A1061" s="115" t="s">
        <v>139</v>
      </c>
      <c r="B1061" s="115" t="s">
        <v>84</v>
      </c>
      <c r="C1061" s="115" t="s">
        <v>97</v>
      </c>
      <c r="D1061" s="115" t="s">
        <v>86</v>
      </c>
      <c r="E1061" s="115" t="s">
        <v>86</v>
      </c>
      <c r="F1061" s="115" t="s">
        <v>86</v>
      </c>
      <c r="G1061" s="115">
        <v>1995</v>
      </c>
      <c r="H1061" s="115" t="s">
        <v>125</v>
      </c>
      <c r="I1061" s="115">
        <v>6.1355991599999999</v>
      </c>
      <c r="J1061" s="115" t="s">
        <v>38</v>
      </c>
      <c r="K1061" s="115" t="str">
        <f>INDEX(DatosProcesados!$A$1:$BF$101,MATCH(DataBase!A1061,DatosProcesados!$A$1:$A$101,0),MATCH(DataBase!J1061,DatosProcesados!$A$1:$BF$1,0))</f>
        <v>Si</v>
      </c>
      <c r="L1061" s="115" t="str">
        <f>INDEX(Modelo!$A$9:$D$89,MATCH(DataBase!$J1061,Modelo!$A$9:$A$89,0),MATCH(DataBase!L$1,Modelo!$A$9:$D$9,0))</f>
        <v>Impacto ambiental</v>
      </c>
      <c r="M1061" s="115" t="str">
        <f>INDEX(Modelo!$A$9:$D$89,MATCH(DataBase!$J1061,Modelo!$A$9:$A$89,0),MATCH(DataBase!M$1,Modelo!$A$9:$D$9,0))</f>
        <v>Pilar 3</v>
      </c>
      <c r="N1061" s="115" t="str">
        <f>INDEX(Modelo!$A$9:$D$89,MATCH(DataBase!$J1061,Modelo!$A$9:$A$89,0),MATCH(DataBase!N$1,Modelo!$A$9:$D$9,0))</f>
        <v>boolean</v>
      </c>
      <c r="O1061" s="115" t="b">
        <f t="array" ref="O1061">IF(N1061="negativo",INDEX($AD$3:$AG$51,MATCH(1,($B1061=$AD$3:$AD$51)*($J1061=$AE$3:$AE$51),0),3),IF(N1061="positivo",INDEX($AD$55:$AG$109,MATCH(1,($B1061=$AD$55:$AD$109)*($J1061=$AE$55:$AE$109),0),3)))</f>
        <v>0</v>
      </c>
      <c r="P1061" s="115" t="b">
        <f t="array" ref="P1061">IF(N1061="negativo",INDEX($AD$3:$AG$51,MATCH(1,($B1061=$AD$3:$AD$51)*($J1061=$AE$3:$AE$51),0),4),IF(N1061="positivo",INDEX($AD$55:$AG$109,MATCH(1,($B1061=$AD$55:$AD$109)*($J1061=$AE$55:$AE$109),0),4)))</f>
        <v>0</v>
      </c>
      <c r="Q1061" s="115" t="str">
        <f>VLOOKUP(M1061,Modelo!$A$2:$C$7,2,0)</f>
        <v>Gestión de Recursos Naturales y Circularidad</v>
      </c>
      <c r="R1061" s="118">
        <f t="array" ref="R1061">INDEX(Modelo!$F$1:$H$37,MATCH(1,(DataBase!Q1061=Modelo!$G$1:$G$37)*(DataBase!B1061=Modelo!$F$1:$F$37),0),3)</f>
        <v>5.8823529411764705E-2</v>
      </c>
      <c r="S1061" s="115">
        <f t="shared" si="34"/>
        <v>100</v>
      </c>
      <c r="T1061" s="115">
        <f t="shared" si="35"/>
        <v>5.8823529411764701</v>
      </c>
    </row>
    <row r="1062" spans="1:20" x14ac:dyDescent="0.3">
      <c r="A1062" s="115" t="s">
        <v>399</v>
      </c>
      <c r="B1062" s="115" t="s">
        <v>379</v>
      </c>
      <c r="C1062" s="115" t="s">
        <v>103</v>
      </c>
      <c r="D1062" s="115" t="s">
        <v>86</v>
      </c>
      <c r="E1062" s="115" t="s">
        <v>86</v>
      </c>
      <c r="F1062" s="115" t="s">
        <v>87</v>
      </c>
      <c r="G1062" s="115">
        <v>1989</v>
      </c>
      <c r="H1062" s="115" t="s">
        <v>125</v>
      </c>
      <c r="I1062" s="115">
        <v>0.75167738299999998</v>
      </c>
      <c r="J1062" s="115" t="s">
        <v>38</v>
      </c>
      <c r="K1062" s="115">
        <f>INDEX(DatosProcesados!$A$1:$BF$101,MATCH(DataBase!A1062,DatosProcesados!$A$1:$A$101,0),MATCH(DataBase!J1062,DatosProcesados!$A$1:$BF$1,0))</f>
        <v>0</v>
      </c>
      <c r="L1062" s="115" t="str">
        <f>INDEX(Modelo!$A$9:$D$89,MATCH(DataBase!$J1062,Modelo!$A$9:$A$89,0),MATCH(DataBase!L$1,Modelo!$A$9:$D$9,0))</f>
        <v>Impacto ambiental</v>
      </c>
      <c r="M1062" s="115" t="str">
        <f>INDEX(Modelo!$A$9:$D$89,MATCH(DataBase!$J1062,Modelo!$A$9:$A$89,0),MATCH(DataBase!M$1,Modelo!$A$9:$D$9,0))</f>
        <v>Pilar 3</v>
      </c>
      <c r="N1062" s="115" t="str">
        <f>INDEX(Modelo!$A$9:$D$89,MATCH(DataBase!$J1062,Modelo!$A$9:$A$89,0),MATCH(DataBase!N$1,Modelo!$A$9:$D$9,0))</f>
        <v>boolean</v>
      </c>
      <c r="O1062" s="115" t="b">
        <f t="array" ref="O1062">IF(N1062="negativo",INDEX($AD$3:$AG$51,MATCH(1,($B1062=$AD$3:$AD$51)*($J1062=$AE$3:$AE$51),0),3),IF(N1062="positivo",INDEX($AD$55:$AG$109,MATCH(1,($B1062=$AD$55:$AD$109)*($J1062=$AE$55:$AE$109),0),3)))</f>
        <v>0</v>
      </c>
      <c r="P1062" s="115" t="b">
        <f t="array" ref="P1062">IF(N1062="negativo",INDEX($AD$3:$AG$51,MATCH(1,($B1062=$AD$3:$AD$51)*($J1062=$AE$3:$AE$51),0),4),IF(N1062="positivo",INDEX($AD$55:$AG$109,MATCH(1,($B1062=$AD$55:$AD$109)*($J1062=$AE$55:$AE$109),0),4)))</f>
        <v>0</v>
      </c>
      <c r="Q1062" s="115" t="str">
        <f>VLOOKUP(M1062,Modelo!$A$2:$C$7,2,0)</f>
        <v>Gestión de Recursos Naturales y Circularidad</v>
      </c>
      <c r="R1062" s="118">
        <f t="array" ref="R1062">INDEX(Modelo!$F$1:$H$37,MATCH(1,(DataBase!Q1062=Modelo!$G$1:$G$37)*(DataBase!B1062=Modelo!$F$1:$F$37),0),3)</f>
        <v>0.14285714285714285</v>
      </c>
      <c r="S1062" s="115">
        <f t="shared" si="34"/>
        <v>0</v>
      </c>
      <c r="T1062" s="115">
        <f t="shared" si="35"/>
        <v>0</v>
      </c>
    </row>
    <row r="1063" spans="1:20" x14ac:dyDescent="0.3">
      <c r="A1063" s="115" t="s">
        <v>233</v>
      </c>
      <c r="B1063" s="115" t="s">
        <v>216</v>
      </c>
      <c r="C1063" s="115" t="s">
        <v>103</v>
      </c>
      <c r="D1063" s="115" t="s">
        <v>87</v>
      </c>
      <c r="E1063" s="115" t="s">
        <v>86</v>
      </c>
      <c r="F1063" s="115" t="s">
        <v>86</v>
      </c>
      <c r="G1063" s="115">
        <v>1970</v>
      </c>
      <c r="H1063" s="115" t="s">
        <v>125</v>
      </c>
      <c r="I1063" s="115">
        <v>3.1891452720000002</v>
      </c>
      <c r="J1063" s="115" t="s">
        <v>38</v>
      </c>
      <c r="K1063" s="115">
        <f>INDEX(DatosProcesados!$A$1:$BF$101,MATCH(DataBase!A1063,DatosProcesados!$A$1:$A$101,0),MATCH(DataBase!J1063,DatosProcesados!$A$1:$BF$1,0))</f>
        <v>0</v>
      </c>
      <c r="L1063" s="115" t="str">
        <f>INDEX(Modelo!$A$9:$D$89,MATCH(DataBase!$J1063,Modelo!$A$9:$A$89,0),MATCH(DataBase!L$1,Modelo!$A$9:$D$9,0))</f>
        <v>Impacto ambiental</v>
      </c>
      <c r="M1063" s="115" t="str">
        <f>INDEX(Modelo!$A$9:$D$89,MATCH(DataBase!$J1063,Modelo!$A$9:$A$89,0),MATCH(DataBase!M$1,Modelo!$A$9:$D$9,0))</f>
        <v>Pilar 3</v>
      </c>
      <c r="N1063" s="115" t="str">
        <f>INDEX(Modelo!$A$9:$D$89,MATCH(DataBase!$J1063,Modelo!$A$9:$A$89,0),MATCH(DataBase!N$1,Modelo!$A$9:$D$9,0))</f>
        <v>boolean</v>
      </c>
      <c r="O1063" s="115" t="b">
        <f t="array" ref="O1063">IF(N1063="negativo",INDEX($AD$3:$AG$51,MATCH(1,($B1063=$AD$3:$AD$51)*($J1063=$AE$3:$AE$51),0),3),IF(N1063="positivo",INDEX($AD$55:$AG$109,MATCH(1,($B1063=$AD$55:$AD$109)*($J1063=$AE$55:$AE$109),0),3)))</f>
        <v>0</v>
      </c>
      <c r="P1063" s="115" t="b">
        <f t="array" ref="P1063">IF(N1063="negativo",INDEX($AD$3:$AG$51,MATCH(1,($B1063=$AD$3:$AD$51)*($J1063=$AE$3:$AE$51),0),4),IF(N1063="positivo",INDEX($AD$55:$AG$109,MATCH(1,($B1063=$AD$55:$AD$109)*($J1063=$AE$55:$AE$109),0),4)))</f>
        <v>0</v>
      </c>
      <c r="Q1063" s="115" t="str">
        <f>VLOOKUP(M1063,Modelo!$A$2:$C$7,2,0)</f>
        <v>Gestión de Recursos Naturales y Circularidad</v>
      </c>
      <c r="R1063" s="118">
        <f t="array" ref="R1063">INDEX(Modelo!$F$1:$H$37,MATCH(1,(DataBase!Q1063=Modelo!$G$1:$G$37)*(DataBase!B1063=Modelo!$F$1:$F$37),0),3)</f>
        <v>0.15789473684210525</v>
      </c>
      <c r="S1063" s="115">
        <f t="shared" si="34"/>
        <v>0</v>
      </c>
      <c r="T1063" s="115">
        <f t="shared" si="35"/>
        <v>0</v>
      </c>
    </row>
    <row r="1064" spans="1:20" x14ac:dyDescent="0.3">
      <c r="A1064" s="115" t="s">
        <v>176</v>
      </c>
      <c r="B1064" s="115" t="s">
        <v>84</v>
      </c>
      <c r="C1064" s="115" t="s">
        <v>103</v>
      </c>
      <c r="D1064" s="115" t="s">
        <v>86</v>
      </c>
      <c r="E1064" s="115" t="s">
        <v>87</v>
      </c>
      <c r="F1064" s="115" t="s">
        <v>87</v>
      </c>
      <c r="G1064" s="115">
        <v>1929</v>
      </c>
      <c r="H1064" s="115" t="s">
        <v>177</v>
      </c>
      <c r="I1064" s="115">
        <v>2.3283445380000001</v>
      </c>
      <c r="J1064" s="115" t="s">
        <v>38</v>
      </c>
      <c r="K1064" s="115" t="str">
        <f>INDEX(DatosProcesados!$A$1:$BF$101,MATCH(DataBase!A1064,DatosProcesados!$A$1:$A$101,0),MATCH(DataBase!J1064,DatosProcesados!$A$1:$BF$1,0))</f>
        <v>Si</v>
      </c>
      <c r="L1064" s="115" t="str">
        <f>INDEX(Modelo!$A$9:$D$89,MATCH(DataBase!$J1064,Modelo!$A$9:$A$89,0),MATCH(DataBase!L$1,Modelo!$A$9:$D$9,0))</f>
        <v>Impacto ambiental</v>
      </c>
      <c r="M1064" s="115" t="str">
        <f>INDEX(Modelo!$A$9:$D$89,MATCH(DataBase!$J1064,Modelo!$A$9:$A$89,0),MATCH(DataBase!M$1,Modelo!$A$9:$D$9,0))</f>
        <v>Pilar 3</v>
      </c>
      <c r="N1064" s="115" t="str">
        <f>INDEX(Modelo!$A$9:$D$89,MATCH(DataBase!$J1064,Modelo!$A$9:$A$89,0),MATCH(DataBase!N$1,Modelo!$A$9:$D$9,0))</f>
        <v>boolean</v>
      </c>
      <c r="O1064" s="115" t="b">
        <f t="array" ref="O1064">IF(N1064="negativo",INDEX($AD$3:$AG$51,MATCH(1,($B1064=$AD$3:$AD$51)*($J1064=$AE$3:$AE$51),0),3),IF(N1064="positivo",INDEX($AD$55:$AG$109,MATCH(1,($B1064=$AD$55:$AD$109)*($J1064=$AE$55:$AE$109),0),3)))</f>
        <v>0</v>
      </c>
      <c r="P1064" s="115" t="b">
        <f t="array" ref="P1064">IF(N1064="negativo",INDEX($AD$3:$AG$51,MATCH(1,($B1064=$AD$3:$AD$51)*($J1064=$AE$3:$AE$51),0),4),IF(N1064="positivo",INDEX($AD$55:$AG$109,MATCH(1,($B1064=$AD$55:$AD$109)*($J1064=$AE$55:$AE$109),0),4)))</f>
        <v>0</v>
      </c>
      <c r="Q1064" s="115" t="str">
        <f>VLOOKUP(M1064,Modelo!$A$2:$C$7,2,0)</f>
        <v>Gestión de Recursos Naturales y Circularidad</v>
      </c>
      <c r="R1064" s="118">
        <f t="array" ref="R1064">INDEX(Modelo!$F$1:$H$37,MATCH(1,(DataBase!Q1064=Modelo!$G$1:$G$37)*(DataBase!B1064=Modelo!$F$1:$F$37),0),3)</f>
        <v>5.8823529411764705E-2</v>
      </c>
      <c r="S1064" s="115">
        <f t="shared" si="34"/>
        <v>100</v>
      </c>
      <c r="T1064" s="115">
        <f t="shared" si="35"/>
        <v>5.8823529411764701</v>
      </c>
    </row>
    <row r="1065" spans="1:20" x14ac:dyDescent="0.3">
      <c r="A1065" s="115" t="s">
        <v>391</v>
      </c>
      <c r="B1065" s="115" t="s">
        <v>379</v>
      </c>
      <c r="C1065" s="115" t="s">
        <v>103</v>
      </c>
      <c r="D1065" s="115" t="s">
        <v>87</v>
      </c>
      <c r="E1065" s="115" t="s">
        <v>86</v>
      </c>
      <c r="F1065" s="115" t="s">
        <v>86</v>
      </c>
      <c r="G1065" s="115">
        <v>1976</v>
      </c>
      <c r="H1065" s="115" t="s">
        <v>125</v>
      </c>
      <c r="I1065" s="115">
        <v>0.98534294499999997</v>
      </c>
      <c r="J1065" s="115" t="s">
        <v>38</v>
      </c>
      <c r="K1065" s="115" t="str">
        <f>INDEX(DatosProcesados!$A$1:$BF$101,MATCH(DataBase!A1065,DatosProcesados!$A$1:$A$101,0),MATCH(DataBase!J1065,DatosProcesados!$A$1:$BF$1,0))</f>
        <v>Si</v>
      </c>
      <c r="L1065" s="115" t="str">
        <f>INDEX(Modelo!$A$9:$D$89,MATCH(DataBase!$J1065,Modelo!$A$9:$A$89,0),MATCH(DataBase!L$1,Modelo!$A$9:$D$9,0))</f>
        <v>Impacto ambiental</v>
      </c>
      <c r="M1065" s="115" t="str">
        <f>INDEX(Modelo!$A$9:$D$89,MATCH(DataBase!$J1065,Modelo!$A$9:$A$89,0),MATCH(DataBase!M$1,Modelo!$A$9:$D$9,0))</f>
        <v>Pilar 3</v>
      </c>
      <c r="N1065" s="115" t="str">
        <f>INDEX(Modelo!$A$9:$D$89,MATCH(DataBase!$J1065,Modelo!$A$9:$A$89,0),MATCH(DataBase!N$1,Modelo!$A$9:$D$9,0))</f>
        <v>boolean</v>
      </c>
      <c r="O1065" s="115" t="b">
        <f t="array" ref="O1065">IF(N1065="negativo",INDEX($AD$3:$AG$51,MATCH(1,($B1065=$AD$3:$AD$51)*($J1065=$AE$3:$AE$51),0),3),IF(N1065="positivo",INDEX($AD$55:$AG$109,MATCH(1,($B1065=$AD$55:$AD$109)*($J1065=$AE$55:$AE$109),0),3)))</f>
        <v>0</v>
      </c>
      <c r="P1065" s="115" t="b">
        <f t="array" ref="P1065">IF(N1065="negativo",INDEX($AD$3:$AG$51,MATCH(1,($B1065=$AD$3:$AD$51)*($J1065=$AE$3:$AE$51),0),4),IF(N1065="positivo",INDEX($AD$55:$AG$109,MATCH(1,($B1065=$AD$55:$AD$109)*($J1065=$AE$55:$AE$109),0),4)))</f>
        <v>0</v>
      </c>
      <c r="Q1065" s="115" t="str">
        <f>VLOOKUP(M1065,Modelo!$A$2:$C$7,2,0)</f>
        <v>Gestión de Recursos Naturales y Circularidad</v>
      </c>
      <c r="R1065" s="118">
        <f t="array" ref="R1065">INDEX(Modelo!$F$1:$H$37,MATCH(1,(DataBase!Q1065=Modelo!$G$1:$G$37)*(DataBase!B1065=Modelo!$F$1:$F$37),0),3)</f>
        <v>0.14285714285714285</v>
      </c>
      <c r="S1065" s="115">
        <f t="shared" si="34"/>
        <v>100</v>
      </c>
      <c r="T1065" s="115">
        <f t="shared" si="35"/>
        <v>14.285714285714285</v>
      </c>
    </row>
    <row r="1066" spans="1:20" x14ac:dyDescent="0.3">
      <c r="A1066" s="115" t="s">
        <v>376</v>
      </c>
      <c r="B1066" s="115" t="s">
        <v>313</v>
      </c>
      <c r="C1066" s="115" t="s">
        <v>103</v>
      </c>
      <c r="D1066" s="115" t="s">
        <v>86</v>
      </c>
      <c r="E1066" s="115" t="s">
        <v>87</v>
      </c>
      <c r="F1066" s="115" t="s">
        <v>87</v>
      </c>
      <c r="G1066" s="115">
        <v>1920</v>
      </c>
      <c r="H1066" s="115" t="s">
        <v>294</v>
      </c>
      <c r="I1066" s="115">
        <v>1.8691417530000001</v>
      </c>
      <c r="J1066" s="115" t="s">
        <v>38</v>
      </c>
      <c r="K1066" s="115" t="str">
        <f>INDEX(DatosProcesados!$A$1:$BF$101,MATCH(DataBase!A1066,DatosProcesados!$A$1:$A$101,0),MATCH(DataBase!J1066,DatosProcesados!$A$1:$BF$1,0))</f>
        <v>No</v>
      </c>
      <c r="L1066" s="115" t="str">
        <f>INDEX(Modelo!$A$9:$D$89,MATCH(DataBase!$J1066,Modelo!$A$9:$A$89,0),MATCH(DataBase!L$1,Modelo!$A$9:$D$9,0))</f>
        <v>Impacto ambiental</v>
      </c>
      <c r="M1066" s="115" t="str">
        <f>INDEX(Modelo!$A$9:$D$89,MATCH(DataBase!$J1066,Modelo!$A$9:$A$89,0),MATCH(DataBase!M$1,Modelo!$A$9:$D$9,0))</f>
        <v>Pilar 3</v>
      </c>
      <c r="N1066" s="115" t="str">
        <f>INDEX(Modelo!$A$9:$D$89,MATCH(DataBase!$J1066,Modelo!$A$9:$A$89,0),MATCH(DataBase!N$1,Modelo!$A$9:$D$9,0))</f>
        <v>boolean</v>
      </c>
      <c r="O1066" s="115" t="b">
        <f t="array" ref="O1066">IF(N1066="negativo",INDEX($AD$3:$AG$51,MATCH(1,($B1066=$AD$3:$AD$51)*($J1066=$AE$3:$AE$51),0),3),IF(N1066="positivo",INDEX($AD$55:$AG$109,MATCH(1,($B1066=$AD$55:$AD$109)*($J1066=$AE$55:$AE$109),0),3)))</f>
        <v>0</v>
      </c>
      <c r="P1066" s="115" t="b">
        <f t="array" ref="P1066">IF(N1066="negativo",INDEX($AD$3:$AG$51,MATCH(1,($B1066=$AD$3:$AD$51)*($J1066=$AE$3:$AE$51),0),4),IF(N1066="positivo",INDEX($AD$55:$AG$109,MATCH(1,($B1066=$AD$55:$AD$109)*($J1066=$AE$55:$AE$109),0),4)))</f>
        <v>0</v>
      </c>
      <c r="Q1066" s="115" t="str">
        <f>VLOOKUP(M1066,Modelo!$A$2:$C$7,2,0)</f>
        <v>Gestión de Recursos Naturales y Circularidad</v>
      </c>
      <c r="R1066" s="118">
        <f t="array" ref="R1066">INDEX(Modelo!$F$1:$H$37,MATCH(1,(DataBase!Q1066=Modelo!$G$1:$G$37)*(DataBase!B1066=Modelo!$F$1:$F$37),0),3)</f>
        <v>5.8823529411764705E-2</v>
      </c>
      <c r="S1066" s="115">
        <f t="shared" si="34"/>
        <v>0</v>
      </c>
      <c r="T1066" s="115">
        <f t="shared" si="35"/>
        <v>0</v>
      </c>
    </row>
    <row r="1067" spans="1:20" x14ac:dyDescent="0.3">
      <c r="A1067" s="115" t="s">
        <v>193</v>
      </c>
      <c r="B1067" s="115" t="s">
        <v>84</v>
      </c>
      <c r="C1067" s="115" t="s">
        <v>103</v>
      </c>
      <c r="D1067" s="115" t="s">
        <v>86</v>
      </c>
      <c r="E1067" s="115" t="s">
        <v>87</v>
      </c>
      <c r="F1067" s="115" t="s">
        <v>87</v>
      </c>
      <c r="G1067" s="115">
        <v>2009</v>
      </c>
      <c r="H1067" s="115" t="s">
        <v>194</v>
      </c>
      <c r="I1067" s="115">
        <v>1.8581853669999999</v>
      </c>
      <c r="J1067" s="115" t="s">
        <v>38</v>
      </c>
      <c r="K1067" s="115" t="str">
        <f>INDEX(DatosProcesados!$A$1:$BF$101,MATCH(DataBase!A1067,DatosProcesados!$A$1:$A$101,0),MATCH(DataBase!J1067,DatosProcesados!$A$1:$BF$1,0))</f>
        <v>Si</v>
      </c>
      <c r="L1067" s="115" t="str">
        <f>INDEX(Modelo!$A$9:$D$89,MATCH(DataBase!$J1067,Modelo!$A$9:$A$89,0),MATCH(DataBase!L$1,Modelo!$A$9:$D$9,0))</f>
        <v>Impacto ambiental</v>
      </c>
      <c r="M1067" s="115" t="str">
        <f>INDEX(Modelo!$A$9:$D$89,MATCH(DataBase!$J1067,Modelo!$A$9:$A$89,0),MATCH(DataBase!M$1,Modelo!$A$9:$D$9,0))</f>
        <v>Pilar 3</v>
      </c>
      <c r="N1067" s="115" t="str">
        <f>INDEX(Modelo!$A$9:$D$89,MATCH(DataBase!$J1067,Modelo!$A$9:$A$89,0),MATCH(DataBase!N$1,Modelo!$A$9:$D$9,0))</f>
        <v>boolean</v>
      </c>
      <c r="O1067" s="115" t="b">
        <f t="array" ref="O1067">IF(N1067="negativo",INDEX($AD$3:$AG$51,MATCH(1,($B1067=$AD$3:$AD$51)*($J1067=$AE$3:$AE$51),0),3),IF(N1067="positivo",INDEX($AD$55:$AG$109,MATCH(1,($B1067=$AD$55:$AD$109)*($J1067=$AE$55:$AE$109),0),3)))</f>
        <v>0</v>
      </c>
      <c r="P1067" s="115" t="b">
        <f t="array" ref="P1067">IF(N1067="negativo",INDEX($AD$3:$AG$51,MATCH(1,($B1067=$AD$3:$AD$51)*($J1067=$AE$3:$AE$51),0),4),IF(N1067="positivo",INDEX($AD$55:$AG$109,MATCH(1,($B1067=$AD$55:$AD$109)*($J1067=$AE$55:$AE$109),0),4)))</f>
        <v>0</v>
      </c>
      <c r="Q1067" s="115" t="str">
        <f>VLOOKUP(M1067,Modelo!$A$2:$C$7,2,0)</f>
        <v>Gestión de Recursos Naturales y Circularidad</v>
      </c>
      <c r="R1067" s="118">
        <f t="array" ref="R1067">INDEX(Modelo!$F$1:$H$37,MATCH(1,(DataBase!Q1067=Modelo!$G$1:$G$37)*(DataBase!B1067=Modelo!$F$1:$F$37),0),3)</f>
        <v>5.8823529411764705E-2</v>
      </c>
      <c r="S1067" s="115">
        <f t="shared" si="34"/>
        <v>100</v>
      </c>
      <c r="T1067" s="115">
        <f t="shared" si="35"/>
        <v>5.8823529411764701</v>
      </c>
    </row>
    <row r="1068" spans="1:20" x14ac:dyDescent="0.3">
      <c r="A1068" s="115" t="s">
        <v>280</v>
      </c>
      <c r="B1068" s="115" t="s">
        <v>216</v>
      </c>
      <c r="C1068" s="115" t="s">
        <v>97</v>
      </c>
      <c r="D1068" s="115" t="s">
        <v>86</v>
      </c>
      <c r="E1068" s="115" t="s">
        <v>87</v>
      </c>
      <c r="F1068" s="115" t="s">
        <v>87</v>
      </c>
      <c r="G1068" s="115">
        <v>1866</v>
      </c>
      <c r="H1068" s="115" t="s">
        <v>281</v>
      </c>
      <c r="I1068" s="115">
        <v>2.0444698099999998</v>
      </c>
      <c r="J1068" s="115" t="s">
        <v>38</v>
      </c>
      <c r="K1068" s="115" t="str">
        <f>INDEX(DatosProcesados!$A$1:$BF$101,MATCH(DataBase!A1068,DatosProcesados!$A$1:$A$101,0),MATCH(DataBase!J1068,DatosProcesados!$A$1:$BF$1,0))</f>
        <v>No</v>
      </c>
      <c r="L1068" s="115" t="str">
        <f>INDEX(Modelo!$A$9:$D$89,MATCH(DataBase!$J1068,Modelo!$A$9:$A$89,0),MATCH(DataBase!L$1,Modelo!$A$9:$D$9,0))</f>
        <v>Impacto ambiental</v>
      </c>
      <c r="M1068" s="115" t="str">
        <f>INDEX(Modelo!$A$9:$D$89,MATCH(DataBase!$J1068,Modelo!$A$9:$A$89,0),MATCH(DataBase!M$1,Modelo!$A$9:$D$9,0))</f>
        <v>Pilar 3</v>
      </c>
      <c r="N1068" s="115" t="str">
        <f>INDEX(Modelo!$A$9:$D$89,MATCH(DataBase!$J1068,Modelo!$A$9:$A$89,0),MATCH(DataBase!N$1,Modelo!$A$9:$D$9,0))</f>
        <v>boolean</v>
      </c>
      <c r="O1068" s="115" t="b">
        <f t="array" ref="O1068">IF(N1068="negativo",INDEX($AD$3:$AG$51,MATCH(1,($B1068=$AD$3:$AD$51)*($J1068=$AE$3:$AE$51),0),3),IF(N1068="positivo",INDEX($AD$55:$AG$109,MATCH(1,($B1068=$AD$55:$AD$109)*($J1068=$AE$55:$AE$109),0),3)))</f>
        <v>0</v>
      </c>
      <c r="P1068" s="115" t="b">
        <f t="array" ref="P1068">IF(N1068="negativo",INDEX($AD$3:$AG$51,MATCH(1,($B1068=$AD$3:$AD$51)*($J1068=$AE$3:$AE$51),0),4),IF(N1068="positivo",INDEX($AD$55:$AG$109,MATCH(1,($B1068=$AD$55:$AD$109)*($J1068=$AE$55:$AE$109),0),4)))</f>
        <v>0</v>
      </c>
      <c r="Q1068" s="115" t="str">
        <f>VLOOKUP(M1068,Modelo!$A$2:$C$7,2,0)</f>
        <v>Gestión de Recursos Naturales y Circularidad</v>
      </c>
      <c r="R1068" s="118">
        <f t="array" ref="R1068">INDEX(Modelo!$F$1:$H$37,MATCH(1,(DataBase!Q1068=Modelo!$G$1:$G$37)*(DataBase!B1068=Modelo!$F$1:$F$37),0),3)</f>
        <v>0.15789473684210525</v>
      </c>
      <c r="S1068" s="115">
        <f t="shared" si="34"/>
        <v>0</v>
      </c>
      <c r="T1068" s="115">
        <f t="shared" si="35"/>
        <v>0</v>
      </c>
    </row>
    <row r="1069" spans="1:20" x14ac:dyDescent="0.3">
      <c r="A1069" s="115" t="s">
        <v>143</v>
      </c>
      <c r="B1069" s="115" t="s">
        <v>84</v>
      </c>
      <c r="C1069" s="115" t="s">
        <v>97</v>
      </c>
      <c r="D1069" s="115" t="s">
        <v>86</v>
      </c>
      <c r="E1069" s="115" t="s">
        <v>86</v>
      </c>
      <c r="F1069" s="115" t="s">
        <v>86</v>
      </c>
      <c r="G1069" s="115">
        <v>1994</v>
      </c>
      <c r="H1069" s="115" t="s">
        <v>125</v>
      </c>
      <c r="I1069" s="115">
        <v>5.9751610780000002</v>
      </c>
      <c r="J1069" s="115" t="s">
        <v>38</v>
      </c>
      <c r="K1069" s="115" t="str">
        <f>INDEX(DatosProcesados!$A$1:$BF$101,MATCH(DataBase!A1069,DatosProcesados!$A$1:$A$101,0),MATCH(DataBase!J1069,DatosProcesados!$A$1:$BF$1,0))</f>
        <v>Si</v>
      </c>
      <c r="L1069" s="115" t="str">
        <f>INDEX(Modelo!$A$9:$D$89,MATCH(DataBase!$J1069,Modelo!$A$9:$A$89,0),MATCH(DataBase!L$1,Modelo!$A$9:$D$9,0))</f>
        <v>Impacto ambiental</v>
      </c>
      <c r="M1069" s="115" t="str">
        <f>INDEX(Modelo!$A$9:$D$89,MATCH(DataBase!$J1069,Modelo!$A$9:$A$89,0),MATCH(DataBase!M$1,Modelo!$A$9:$D$9,0))</f>
        <v>Pilar 3</v>
      </c>
      <c r="N1069" s="115" t="str">
        <f>INDEX(Modelo!$A$9:$D$89,MATCH(DataBase!$J1069,Modelo!$A$9:$A$89,0),MATCH(DataBase!N$1,Modelo!$A$9:$D$9,0))</f>
        <v>boolean</v>
      </c>
      <c r="O1069" s="115" t="b">
        <f t="array" ref="O1069">IF(N1069="negativo",INDEX($AD$3:$AG$51,MATCH(1,($B1069=$AD$3:$AD$51)*($J1069=$AE$3:$AE$51),0),3),IF(N1069="positivo",INDEX($AD$55:$AG$109,MATCH(1,($B1069=$AD$55:$AD$109)*($J1069=$AE$55:$AE$109),0),3)))</f>
        <v>0</v>
      </c>
      <c r="P1069" s="115" t="b">
        <f t="array" ref="P1069">IF(N1069="negativo",INDEX($AD$3:$AG$51,MATCH(1,($B1069=$AD$3:$AD$51)*($J1069=$AE$3:$AE$51),0),4),IF(N1069="positivo",INDEX($AD$55:$AG$109,MATCH(1,($B1069=$AD$55:$AD$109)*($J1069=$AE$55:$AE$109),0),4)))</f>
        <v>0</v>
      </c>
      <c r="Q1069" s="115" t="str">
        <f>VLOOKUP(M1069,Modelo!$A$2:$C$7,2,0)</f>
        <v>Gestión de Recursos Naturales y Circularidad</v>
      </c>
      <c r="R1069" s="118">
        <f t="array" ref="R1069">INDEX(Modelo!$F$1:$H$37,MATCH(1,(DataBase!Q1069=Modelo!$G$1:$G$37)*(DataBase!B1069=Modelo!$F$1:$F$37),0),3)</f>
        <v>5.8823529411764705E-2</v>
      </c>
      <c r="S1069" s="115">
        <f t="shared" si="34"/>
        <v>100</v>
      </c>
      <c r="T1069" s="115">
        <f t="shared" si="35"/>
        <v>5.8823529411764701</v>
      </c>
    </row>
    <row r="1070" spans="1:20" x14ac:dyDescent="0.3">
      <c r="A1070" s="115" t="s">
        <v>331</v>
      </c>
      <c r="B1070" s="115" t="s">
        <v>313</v>
      </c>
      <c r="C1070" s="115" t="s">
        <v>103</v>
      </c>
      <c r="D1070" s="115" t="s">
        <v>87</v>
      </c>
      <c r="E1070" s="115" t="s">
        <v>86</v>
      </c>
      <c r="F1070" s="115" t="s">
        <v>86</v>
      </c>
      <c r="G1070" s="115">
        <v>1953</v>
      </c>
      <c r="H1070" s="115" t="s">
        <v>125</v>
      </c>
      <c r="I1070" s="115">
        <v>7.1291921260000004</v>
      </c>
      <c r="J1070" s="115" t="s">
        <v>38</v>
      </c>
      <c r="K1070" s="115">
        <f>INDEX(DatosProcesados!$A$1:$BF$101,MATCH(DataBase!A1070,DatosProcesados!$A$1:$A$101,0),MATCH(DataBase!J1070,DatosProcesados!$A$1:$BF$1,0))</f>
        <v>0</v>
      </c>
      <c r="L1070" s="115" t="str">
        <f>INDEX(Modelo!$A$9:$D$89,MATCH(DataBase!$J1070,Modelo!$A$9:$A$89,0),MATCH(DataBase!L$1,Modelo!$A$9:$D$9,0))</f>
        <v>Impacto ambiental</v>
      </c>
      <c r="M1070" s="115" t="str">
        <f>INDEX(Modelo!$A$9:$D$89,MATCH(DataBase!$J1070,Modelo!$A$9:$A$89,0),MATCH(DataBase!M$1,Modelo!$A$9:$D$9,0))</f>
        <v>Pilar 3</v>
      </c>
      <c r="N1070" s="115" t="str">
        <f>INDEX(Modelo!$A$9:$D$89,MATCH(DataBase!$J1070,Modelo!$A$9:$A$89,0),MATCH(DataBase!N$1,Modelo!$A$9:$D$9,0))</f>
        <v>boolean</v>
      </c>
      <c r="O1070" s="115" t="b">
        <f t="array" ref="O1070">IF(N1070="negativo",INDEX($AD$3:$AG$51,MATCH(1,($B1070=$AD$3:$AD$51)*($J1070=$AE$3:$AE$51),0),3),IF(N1070="positivo",INDEX($AD$55:$AG$109,MATCH(1,($B1070=$AD$55:$AD$109)*($J1070=$AE$55:$AE$109),0),3)))</f>
        <v>0</v>
      </c>
      <c r="P1070" s="115" t="b">
        <f t="array" ref="P1070">IF(N1070="negativo",INDEX($AD$3:$AG$51,MATCH(1,($B1070=$AD$3:$AD$51)*($J1070=$AE$3:$AE$51),0),4),IF(N1070="positivo",INDEX($AD$55:$AG$109,MATCH(1,($B1070=$AD$55:$AD$109)*($J1070=$AE$55:$AE$109),0),4)))</f>
        <v>0</v>
      </c>
      <c r="Q1070" s="115" t="str">
        <f>VLOOKUP(M1070,Modelo!$A$2:$C$7,2,0)</f>
        <v>Gestión de Recursos Naturales y Circularidad</v>
      </c>
      <c r="R1070" s="118">
        <f t="array" ref="R1070">INDEX(Modelo!$F$1:$H$37,MATCH(1,(DataBase!Q1070=Modelo!$G$1:$G$37)*(DataBase!B1070=Modelo!$F$1:$F$37),0),3)</f>
        <v>5.8823529411764705E-2</v>
      </c>
      <c r="S1070" s="115">
        <f t="shared" si="34"/>
        <v>0</v>
      </c>
      <c r="T1070" s="115">
        <f t="shared" si="35"/>
        <v>0</v>
      </c>
    </row>
    <row r="1071" spans="1:20" x14ac:dyDescent="0.3">
      <c r="A1071" s="115" t="s">
        <v>277</v>
      </c>
      <c r="B1071" s="115" t="s">
        <v>216</v>
      </c>
      <c r="C1071" s="115" t="s">
        <v>85</v>
      </c>
      <c r="D1071" s="115" t="s">
        <v>86</v>
      </c>
      <c r="E1071" s="115" t="s">
        <v>87</v>
      </c>
      <c r="F1071" s="115" t="s">
        <v>87</v>
      </c>
      <c r="G1071" s="115">
        <v>1965</v>
      </c>
      <c r="H1071" s="115" t="s">
        <v>244</v>
      </c>
      <c r="I1071" s="115">
        <v>2.0973851419999998</v>
      </c>
      <c r="J1071" s="115" t="s">
        <v>38</v>
      </c>
      <c r="K1071" s="115" t="str">
        <f>INDEX(DatosProcesados!$A$1:$BF$101,MATCH(DataBase!A1071,DatosProcesados!$A$1:$A$101,0),MATCH(DataBase!J1071,DatosProcesados!$A$1:$BF$1,0))</f>
        <v>Si</v>
      </c>
      <c r="L1071" s="115" t="str">
        <f>INDEX(Modelo!$A$9:$D$89,MATCH(DataBase!$J1071,Modelo!$A$9:$A$89,0),MATCH(DataBase!L$1,Modelo!$A$9:$D$9,0))</f>
        <v>Impacto ambiental</v>
      </c>
      <c r="M1071" s="115" t="str">
        <f>INDEX(Modelo!$A$9:$D$89,MATCH(DataBase!$J1071,Modelo!$A$9:$A$89,0),MATCH(DataBase!M$1,Modelo!$A$9:$D$9,0))</f>
        <v>Pilar 3</v>
      </c>
      <c r="N1071" s="115" t="str">
        <f>INDEX(Modelo!$A$9:$D$89,MATCH(DataBase!$J1071,Modelo!$A$9:$A$89,0),MATCH(DataBase!N$1,Modelo!$A$9:$D$9,0))</f>
        <v>boolean</v>
      </c>
      <c r="O1071" s="115" t="b">
        <f t="array" ref="O1071">IF(N1071="negativo",INDEX($AD$3:$AG$51,MATCH(1,($B1071=$AD$3:$AD$51)*($J1071=$AE$3:$AE$51),0),3),IF(N1071="positivo",INDEX($AD$55:$AG$109,MATCH(1,($B1071=$AD$55:$AD$109)*($J1071=$AE$55:$AE$109),0),3)))</f>
        <v>0</v>
      </c>
      <c r="P1071" s="115" t="b">
        <f t="array" ref="P1071">IF(N1071="negativo",INDEX($AD$3:$AG$51,MATCH(1,($B1071=$AD$3:$AD$51)*($J1071=$AE$3:$AE$51),0),4),IF(N1071="positivo",INDEX($AD$55:$AG$109,MATCH(1,($B1071=$AD$55:$AD$109)*($J1071=$AE$55:$AE$109),0),4)))</f>
        <v>0</v>
      </c>
      <c r="Q1071" s="115" t="str">
        <f>VLOOKUP(M1071,Modelo!$A$2:$C$7,2,0)</f>
        <v>Gestión de Recursos Naturales y Circularidad</v>
      </c>
      <c r="R1071" s="118">
        <f t="array" ref="R1071">INDEX(Modelo!$F$1:$H$37,MATCH(1,(DataBase!Q1071=Modelo!$G$1:$G$37)*(DataBase!B1071=Modelo!$F$1:$F$37),0),3)</f>
        <v>0.15789473684210525</v>
      </c>
      <c r="S1071" s="115">
        <f t="shared" si="34"/>
        <v>100</v>
      </c>
      <c r="T1071" s="115">
        <f t="shared" si="35"/>
        <v>15.789473684210526</v>
      </c>
    </row>
    <row r="1072" spans="1:20" x14ac:dyDescent="0.3">
      <c r="A1072" s="115" t="s">
        <v>356</v>
      </c>
      <c r="B1072" s="115" t="s">
        <v>313</v>
      </c>
      <c r="C1072" s="115" t="s">
        <v>103</v>
      </c>
      <c r="D1072" s="115" t="s">
        <v>87</v>
      </c>
      <c r="E1072" s="115" t="s">
        <v>86</v>
      </c>
      <c r="F1072" s="115" t="s">
        <v>86</v>
      </c>
      <c r="G1072" s="115">
        <v>1989</v>
      </c>
      <c r="H1072" s="115" t="s">
        <v>125</v>
      </c>
      <c r="I1072" s="115">
        <v>3.0305383369999999</v>
      </c>
      <c r="J1072" s="115" t="s">
        <v>38</v>
      </c>
      <c r="K1072" s="115">
        <f>INDEX(DatosProcesados!$A$1:$BF$101,MATCH(DataBase!A1072,DatosProcesados!$A$1:$A$101,0),MATCH(DataBase!J1072,DatosProcesados!$A$1:$BF$1,0))</f>
        <v>0</v>
      </c>
      <c r="L1072" s="115" t="str">
        <f>INDEX(Modelo!$A$9:$D$89,MATCH(DataBase!$J1072,Modelo!$A$9:$A$89,0),MATCH(DataBase!L$1,Modelo!$A$9:$D$9,0))</f>
        <v>Impacto ambiental</v>
      </c>
      <c r="M1072" s="115" t="str">
        <f>INDEX(Modelo!$A$9:$D$89,MATCH(DataBase!$J1072,Modelo!$A$9:$A$89,0),MATCH(DataBase!M$1,Modelo!$A$9:$D$9,0))</f>
        <v>Pilar 3</v>
      </c>
      <c r="N1072" s="115" t="str">
        <f>INDEX(Modelo!$A$9:$D$89,MATCH(DataBase!$J1072,Modelo!$A$9:$A$89,0),MATCH(DataBase!N$1,Modelo!$A$9:$D$9,0))</f>
        <v>boolean</v>
      </c>
      <c r="O1072" s="115" t="b">
        <f t="array" ref="O1072">IF(N1072="negativo",INDEX($AD$3:$AG$51,MATCH(1,($B1072=$AD$3:$AD$51)*($J1072=$AE$3:$AE$51),0),3),IF(N1072="positivo",INDEX($AD$55:$AG$109,MATCH(1,($B1072=$AD$55:$AD$109)*($J1072=$AE$55:$AE$109),0),3)))</f>
        <v>0</v>
      </c>
      <c r="P1072" s="115" t="b">
        <f t="array" ref="P1072">IF(N1072="negativo",INDEX($AD$3:$AG$51,MATCH(1,($B1072=$AD$3:$AD$51)*($J1072=$AE$3:$AE$51),0),4),IF(N1072="positivo",INDEX($AD$55:$AG$109,MATCH(1,($B1072=$AD$55:$AD$109)*($J1072=$AE$55:$AE$109),0),4)))</f>
        <v>0</v>
      </c>
      <c r="Q1072" s="115" t="str">
        <f>VLOOKUP(M1072,Modelo!$A$2:$C$7,2,0)</f>
        <v>Gestión de Recursos Naturales y Circularidad</v>
      </c>
      <c r="R1072" s="118">
        <f t="array" ref="R1072">INDEX(Modelo!$F$1:$H$37,MATCH(1,(DataBase!Q1072=Modelo!$G$1:$G$37)*(DataBase!B1072=Modelo!$F$1:$F$37),0),3)</f>
        <v>5.8823529411764705E-2</v>
      </c>
      <c r="S1072" s="115">
        <f t="shared" si="34"/>
        <v>0</v>
      </c>
      <c r="T1072" s="115">
        <f t="shared" si="35"/>
        <v>0</v>
      </c>
    </row>
    <row r="1073" spans="1:20" x14ac:dyDescent="0.3">
      <c r="A1073" s="115" t="s">
        <v>268</v>
      </c>
      <c r="B1073" s="115" t="s">
        <v>216</v>
      </c>
      <c r="C1073" s="115" t="s">
        <v>103</v>
      </c>
      <c r="D1073" s="115" t="s">
        <v>86</v>
      </c>
      <c r="E1073" s="115" t="s">
        <v>86</v>
      </c>
      <c r="F1073" s="115" t="s">
        <v>87</v>
      </c>
      <c r="G1073" s="115">
        <v>1986</v>
      </c>
      <c r="H1073" s="115" t="s">
        <v>125</v>
      </c>
      <c r="I1073" s="115">
        <v>2.2734296359999999</v>
      </c>
      <c r="J1073" s="115" t="s">
        <v>38</v>
      </c>
      <c r="K1073" s="115">
        <f>INDEX(DatosProcesados!$A$1:$BF$101,MATCH(DataBase!A1073,DatosProcesados!$A$1:$A$101,0),MATCH(DataBase!J1073,DatosProcesados!$A$1:$BF$1,0))</f>
        <v>0</v>
      </c>
      <c r="L1073" s="115" t="str">
        <f>INDEX(Modelo!$A$9:$D$89,MATCH(DataBase!$J1073,Modelo!$A$9:$A$89,0),MATCH(DataBase!L$1,Modelo!$A$9:$D$9,0))</f>
        <v>Impacto ambiental</v>
      </c>
      <c r="M1073" s="115" t="str">
        <f>INDEX(Modelo!$A$9:$D$89,MATCH(DataBase!$J1073,Modelo!$A$9:$A$89,0),MATCH(DataBase!M$1,Modelo!$A$9:$D$9,0))</f>
        <v>Pilar 3</v>
      </c>
      <c r="N1073" s="115" t="str">
        <f>INDEX(Modelo!$A$9:$D$89,MATCH(DataBase!$J1073,Modelo!$A$9:$A$89,0),MATCH(DataBase!N$1,Modelo!$A$9:$D$9,0))</f>
        <v>boolean</v>
      </c>
      <c r="O1073" s="115" t="b">
        <f t="array" ref="O1073">IF(N1073="negativo",INDEX($AD$3:$AG$51,MATCH(1,($B1073=$AD$3:$AD$51)*($J1073=$AE$3:$AE$51),0),3),IF(N1073="positivo",INDEX($AD$55:$AG$109,MATCH(1,($B1073=$AD$55:$AD$109)*($J1073=$AE$55:$AE$109),0),3)))</f>
        <v>0</v>
      </c>
      <c r="P1073" s="115" t="b">
        <f t="array" ref="P1073">IF(N1073="negativo",INDEX($AD$3:$AG$51,MATCH(1,($B1073=$AD$3:$AD$51)*($J1073=$AE$3:$AE$51),0),4),IF(N1073="positivo",INDEX($AD$55:$AG$109,MATCH(1,($B1073=$AD$55:$AD$109)*($J1073=$AE$55:$AE$109),0),4)))</f>
        <v>0</v>
      </c>
      <c r="Q1073" s="115" t="str">
        <f>VLOOKUP(M1073,Modelo!$A$2:$C$7,2,0)</f>
        <v>Gestión de Recursos Naturales y Circularidad</v>
      </c>
      <c r="R1073" s="118">
        <f t="array" ref="R1073">INDEX(Modelo!$F$1:$H$37,MATCH(1,(DataBase!Q1073=Modelo!$G$1:$G$37)*(DataBase!B1073=Modelo!$F$1:$F$37),0),3)</f>
        <v>0.15789473684210525</v>
      </c>
      <c r="S1073" s="115">
        <f t="shared" si="34"/>
        <v>0</v>
      </c>
      <c r="T1073" s="115">
        <f t="shared" si="35"/>
        <v>0</v>
      </c>
    </row>
    <row r="1074" spans="1:20" x14ac:dyDescent="0.3">
      <c r="A1074" s="115" t="s">
        <v>234</v>
      </c>
      <c r="B1074" s="115" t="s">
        <v>216</v>
      </c>
      <c r="C1074" s="115" t="s">
        <v>103</v>
      </c>
      <c r="D1074" s="115" t="s">
        <v>86</v>
      </c>
      <c r="E1074" s="115" t="s">
        <v>86</v>
      </c>
      <c r="F1074" s="115" t="s">
        <v>86</v>
      </c>
      <c r="G1074" s="115">
        <v>1904</v>
      </c>
      <c r="H1074" s="115" t="s">
        <v>125</v>
      </c>
      <c r="I1074" s="115">
        <v>2.8467005310000002</v>
      </c>
      <c r="J1074" s="115" t="s">
        <v>38</v>
      </c>
      <c r="K1074" s="115" t="str">
        <f>INDEX(DatosProcesados!$A$1:$BF$101,MATCH(DataBase!A1074,DatosProcesados!$A$1:$A$101,0),MATCH(DataBase!J1074,DatosProcesados!$A$1:$BF$1,0))</f>
        <v>Si</v>
      </c>
      <c r="L1074" s="115" t="str">
        <f>INDEX(Modelo!$A$9:$D$89,MATCH(DataBase!$J1074,Modelo!$A$9:$A$89,0),MATCH(DataBase!L$1,Modelo!$A$9:$D$9,0))</f>
        <v>Impacto ambiental</v>
      </c>
      <c r="M1074" s="115" t="str">
        <f>INDEX(Modelo!$A$9:$D$89,MATCH(DataBase!$J1074,Modelo!$A$9:$A$89,0),MATCH(DataBase!M$1,Modelo!$A$9:$D$9,0))</f>
        <v>Pilar 3</v>
      </c>
      <c r="N1074" s="115" t="str">
        <f>INDEX(Modelo!$A$9:$D$89,MATCH(DataBase!$J1074,Modelo!$A$9:$A$89,0),MATCH(DataBase!N$1,Modelo!$A$9:$D$9,0))</f>
        <v>boolean</v>
      </c>
      <c r="O1074" s="115" t="b">
        <f t="array" ref="O1074">IF(N1074="negativo",INDEX($AD$3:$AG$51,MATCH(1,($B1074=$AD$3:$AD$51)*($J1074=$AE$3:$AE$51),0),3),IF(N1074="positivo",INDEX($AD$55:$AG$109,MATCH(1,($B1074=$AD$55:$AD$109)*($J1074=$AE$55:$AE$109),0),3)))</f>
        <v>0</v>
      </c>
      <c r="P1074" s="115" t="b">
        <f t="array" ref="P1074">IF(N1074="negativo",INDEX($AD$3:$AG$51,MATCH(1,($B1074=$AD$3:$AD$51)*($J1074=$AE$3:$AE$51),0),4),IF(N1074="positivo",INDEX($AD$55:$AG$109,MATCH(1,($B1074=$AD$55:$AD$109)*($J1074=$AE$55:$AE$109),0),4)))</f>
        <v>0</v>
      </c>
      <c r="Q1074" s="115" t="str">
        <f>VLOOKUP(M1074,Modelo!$A$2:$C$7,2,0)</f>
        <v>Gestión de Recursos Naturales y Circularidad</v>
      </c>
      <c r="R1074" s="118">
        <f t="array" ref="R1074">INDEX(Modelo!$F$1:$H$37,MATCH(1,(DataBase!Q1074=Modelo!$G$1:$G$37)*(DataBase!B1074=Modelo!$F$1:$F$37),0),3)</f>
        <v>0.15789473684210525</v>
      </c>
      <c r="S1074" s="115">
        <f t="shared" si="34"/>
        <v>100</v>
      </c>
      <c r="T1074" s="115">
        <f t="shared" si="35"/>
        <v>15.789473684210526</v>
      </c>
    </row>
    <row r="1075" spans="1:20" x14ac:dyDescent="0.3">
      <c r="A1075" s="115" t="s">
        <v>359</v>
      </c>
      <c r="B1075" s="115" t="s">
        <v>313</v>
      </c>
      <c r="C1075" s="115" t="s">
        <v>103</v>
      </c>
      <c r="D1075" s="115" t="s">
        <v>86</v>
      </c>
      <c r="E1075" s="115" t="s">
        <v>87</v>
      </c>
      <c r="F1075" s="115" t="s">
        <v>87</v>
      </c>
      <c r="G1075" s="115">
        <v>1993</v>
      </c>
      <c r="H1075" s="115" t="s">
        <v>244</v>
      </c>
      <c r="I1075" s="115">
        <v>2.3607916150000001</v>
      </c>
      <c r="J1075" s="115" t="s">
        <v>38</v>
      </c>
      <c r="K1075" s="115" t="str">
        <f>INDEX(DatosProcesados!$A$1:$BF$101,MATCH(DataBase!A1075,DatosProcesados!$A$1:$A$101,0),MATCH(DataBase!J1075,DatosProcesados!$A$1:$BF$1,0))</f>
        <v>No</v>
      </c>
      <c r="L1075" s="115" t="str">
        <f>INDEX(Modelo!$A$9:$D$89,MATCH(DataBase!$J1075,Modelo!$A$9:$A$89,0),MATCH(DataBase!L$1,Modelo!$A$9:$D$9,0))</f>
        <v>Impacto ambiental</v>
      </c>
      <c r="M1075" s="115" t="str">
        <f>INDEX(Modelo!$A$9:$D$89,MATCH(DataBase!$J1075,Modelo!$A$9:$A$89,0),MATCH(DataBase!M$1,Modelo!$A$9:$D$9,0))</f>
        <v>Pilar 3</v>
      </c>
      <c r="N1075" s="115" t="str">
        <f>INDEX(Modelo!$A$9:$D$89,MATCH(DataBase!$J1075,Modelo!$A$9:$A$89,0),MATCH(DataBase!N$1,Modelo!$A$9:$D$9,0))</f>
        <v>boolean</v>
      </c>
      <c r="O1075" s="115" t="b">
        <f t="array" ref="O1075">IF(N1075="negativo",INDEX($AD$3:$AG$51,MATCH(1,($B1075=$AD$3:$AD$51)*($J1075=$AE$3:$AE$51),0),3),IF(N1075="positivo",INDEX($AD$55:$AG$109,MATCH(1,($B1075=$AD$55:$AD$109)*($J1075=$AE$55:$AE$109),0),3)))</f>
        <v>0</v>
      </c>
      <c r="P1075" s="115" t="b">
        <f t="array" ref="P1075">IF(N1075="negativo",INDEX($AD$3:$AG$51,MATCH(1,($B1075=$AD$3:$AD$51)*($J1075=$AE$3:$AE$51),0),4),IF(N1075="positivo",INDEX($AD$55:$AG$109,MATCH(1,($B1075=$AD$55:$AD$109)*($J1075=$AE$55:$AE$109),0),4)))</f>
        <v>0</v>
      </c>
      <c r="Q1075" s="115" t="str">
        <f>VLOOKUP(M1075,Modelo!$A$2:$C$7,2,0)</f>
        <v>Gestión de Recursos Naturales y Circularidad</v>
      </c>
      <c r="R1075" s="118">
        <f t="array" ref="R1075">INDEX(Modelo!$F$1:$H$37,MATCH(1,(DataBase!Q1075=Modelo!$G$1:$G$37)*(DataBase!B1075=Modelo!$F$1:$F$37),0),3)</f>
        <v>5.8823529411764705E-2</v>
      </c>
      <c r="S1075" s="115">
        <f t="shared" si="34"/>
        <v>0</v>
      </c>
      <c r="T1075" s="115">
        <f t="shared" si="35"/>
        <v>0</v>
      </c>
    </row>
    <row r="1076" spans="1:20" x14ac:dyDescent="0.3">
      <c r="A1076" s="115" t="s">
        <v>327</v>
      </c>
      <c r="B1076" s="115" t="s">
        <v>313</v>
      </c>
      <c r="C1076" s="115" t="s">
        <v>103</v>
      </c>
      <c r="D1076" s="115" t="s">
        <v>86</v>
      </c>
      <c r="E1076" s="115" t="s">
        <v>86</v>
      </c>
      <c r="F1076" s="115" t="s">
        <v>87</v>
      </c>
      <c r="G1076" s="115">
        <v>2005</v>
      </c>
      <c r="H1076" s="115" t="s">
        <v>328</v>
      </c>
      <c r="I1076" s="115">
        <v>10.521119421</v>
      </c>
      <c r="J1076" s="115" t="s">
        <v>38</v>
      </c>
      <c r="K1076" s="115" t="str">
        <f>INDEX(DatosProcesados!$A$1:$BF$101,MATCH(DataBase!A1076,DatosProcesados!$A$1:$A$101,0),MATCH(DataBase!J1076,DatosProcesados!$A$1:$BF$1,0))</f>
        <v>Si</v>
      </c>
      <c r="L1076" s="115" t="str">
        <f>INDEX(Modelo!$A$9:$D$89,MATCH(DataBase!$J1076,Modelo!$A$9:$A$89,0),MATCH(DataBase!L$1,Modelo!$A$9:$D$9,0))</f>
        <v>Impacto ambiental</v>
      </c>
      <c r="M1076" s="115" t="str">
        <f>INDEX(Modelo!$A$9:$D$89,MATCH(DataBase!$J1076,Modelo!$A$9:$A$89,0),MATCH(DataBase!M$1,Modelo!$A$9:$D$9,0))</f>
        <v>Pilar 3</v>
      </c>
      <c r="N1076" s="115" t="str">
        <f>INDEX(Modelo!$A$9:$D$89,MATCH(DataBase!$J1076,Modelo!$A$9:$A$89,0),MATCH(DataBase!N$1,Modelo!$A$9:$D$9,0))</f>
        <v>boolean</v>
      </c>
      <c r="O1076" s="115" t="b">
        <f t="array" ref="O1076">IF(N1076="negativo",INDEX($AD$3:$AG$51,MATCH(1,($B1076=$AD$3:$AD$51)*($J1076=$AE$3:$AE$51),0),3),IF(N1076="positivo",INDEX($AD$55:$AG$109,MATCH(1,($B1076=$AD$55:$AD$109)*($J1076=$AE$55:$AE$109),0),3)))</f>
        <v>0</v>
      </c>
      <c r="P1076" s="115" t="b">
        <f t="array" ref="P1076">IF(N1076="negativo",INDEX($AD$3:$AG$51,MATCH(1,($B1076=$AD$3:$AD$51)*($J1076=$AE$3:$AE$51),0),4),IF(N1076="positivo",INDEX($AD$55:$AG$109,MATCH(1,($B1076=$AD$55:$AD$109)*($J1076=$AE$55:$AE$109),0),4)))</f>
        <v>0</v>
      </c>
      <c r="Q1076" s="115" t="str">
        <f>VLOOKUP(M1076,Modelo!$A$2:$C$7,2,0)</f>
        <v>Gestión de Recursos Naturales y Circularidad</v>
      </c>
      <c r="R1076" s="118">
        <f t="array" ref="R1076">INDEX(Modelo!$F$1:$H$37,MATCH(1,(DataBase!Q1076=Modelo!$G$1:$G$37)*(DataBase!B1076=Modelo!$F$1:$F$37),0),3)</f>
        <v>5.8823529411764705E-2</v>
      </c>
      <c r="S1076" s="115">
        <f t="shared" si="34"/>
        <v>100</v>
      </c>
      <c r="T1076" s="115">
        <f t="shared" si="35"/>
        <v>5.8823529411764701</v>
      </c>
    </row>
    <row r="1077" spans="1:20" x14ac:dyDescent="0.3">
      <c r="A1077" s="115" t="s">
        <v>283</v>
      </c>
      <c r="B1077" s="115" t="s">
        <v>216</v>
      </c>
      <c r="C1077" s="115" t="s">
        <v>103</v>
      </c>
      <c r="D1077" s="115" t="s">
        <v>86</v>
      </c>
      <c r="E1077" s="115" t="s">
        <v>86</v>
      </c>
      <c r="F1077" s="115" t="s">
        <v>87</v>
      </c>
      <c r="G1077" s="115">
        <v>1958</v>
      </c>
      <c r="H1077" s="115" t="s">
        <v>125</v>
      </c>
      <c r="I1077" s="115">
        <v>2.0172595470000001</v>
      </c>
      <c r="J1077" s="115" t="s">
        <v>38</v>
      </c>
      <c r="K1077" s="115" t="str">
        <f>INDEX(DatosProcesados!$A$1:$BF$101,MATCH(DataBase!A1077,DatosProcesados!$A$1:$A$101,0),MATCH(DataBase!J1077,DatosProcesados!$A$1:$BF$1,0))</f>
        <v>Si</v>
      </c>
      <c r="L1077" s="115" t="str">
        <f>INDEX(Modelo!$A$9:$D$89,MATCH(DataBase!$J1077,Modelo!$A$9:$A$89,0),MATCH(DataBase!L$1,Modelo!$A$9:$D$9,0))</f>
        <v>Impacto ambiental</v>
      </c>
      <c r="M1077" s="115" t="str">
        <f>INDEX(Modelo!$A$9:$D$89,MATCH(DataBase!$J1077,Modelo!$A$9:$A$89,0),MATCH(DataBase!M$1,Modelo!$A$9:$D$9,0))</f>
        <v>Pilar 3</v>
      </c>
      <c r="N1077" s="115" t="str">
        <f>INDEX(Modelo!$A$9:$D$89,MATCH(DataBase!$J1077,Modelo!$A$9:$A$89,0),MATCH(DataBase!N$1,Modelo!$A$9:$D$9,0))</f>
        <v>boolean</v>
      </c>
      <c r="O1077" s="115" t="b">
        <f t="array" ref="O1077">IF(N1077="negativo",INDEX($AD$3:$AG$51,MATCH(1,($B1077=$AD$3:$AD$51)*($J1077=$AE$3:$AE$51),0),3),IF(N1077="positivo",INDEX($AD$55:$AG$109,MATCH(1,($B1077=$AD$55:$AD$109)*($J1077=$AE$55:$AE$109),0),3)))</f>
        <v>0</v>
      </c>
      <c r="P1077" s="115" t="b">
        <f t="array" ref="P1077">IF(N1077="negativo",INDEX($AD$3:$AG$51,MATCH(1,($B1077=$AD$3:$AD$51)*($J1077=$AE$3:$AE$51),0),4),IF(N1077="positivo",INDEX($AD$55:$AG$109,MATCH(1,($B1077=$AD$55:$AD$109)*($J1077=$AE$55:$AE$109),0),4)))</f>
        <v>0</v>
      </c>
      <c r="Q1077" s="115" t="str">
        <f>VLOOKUP(M1077,Modelo!$A$2:$C$7,2,0)</f>
        <v>Gestión de Recursos Naturales y Circularidad</v>
      </c>
      <c r="R1077" s="118">
        <f t="array" ref="R1077">INDEX(Modelo!$F$1:$H$37,MATCH(1,(DataBase!Q1077=Modelo!$G$1:$G$37)*(DataBase!B1077=Modelo!$F$1:$F$37),0),3)</f>
        <v>0.15789473684210525</v>
      </c>
      <c r="S1077" s="115">
        <f t="shared" si="34"/>
        <v>100</v>
      </c>
      <c r="T1077" s="115">
        <f t="shared" si="35"/>
        <v>15.789473684210526</v>
      </c>
    </row>
    <row r="1078" spans="1:20" x14ac:dyDescent="0.3">
      <c r="A1078" s="115" t="s">
        <v>188</v>
      </c>
      <c r="B1078" s="115" t="s">
        <v>84</v>
      </c>
      <c r="C1078" s="115" t="s">
        <v>103</v>
      </c>
      <c r="D1078" s="115" t="s">
        <v>86</v>
      </c>
      <c r="E1078" s="115" t="s">
        <v>87</v>
      </c>
      <c r="F1078" s="115" t="s">
        <v>86</v>
      </c>
      <c r="G1078" s="115">
        <v>1974</v>
      </c>
      <c r="H1078" s="115" t="s">
        <v>125</v>
      </c>
      <c r="I1078" s="115">
        <v>2.2729038500000001</v>
      </c>
      <c r="J1078" s="115" t="s">
        <v>38</v>
      </c>
      <c r="K1078" s="115" t="str">
        <f>INDEX(DatosProcesados!$A$1:$BF$101,MATCH(DataBase!A1078,DatosProcesados!$A$1:$A$101,0),MATCH(DataBase!J1078,DatosProcesados!$A$1:$BF$1,0))</f>
        <v>Si</v>
      </c>
      <c r="L1078" s="115" t="str">
        <f>INDEX(Modelo!$A$9:$D$89,MATCH(DataBase!$J1078,Modelo!$A$9:$A$89,0),MATCH(DataBase!L$1,Modelo!$A$9:$D$9,0))</f>
        <v>Impacto ambiental</v>
      </c>
      <c r="M1078" s="115" t="str">
        <f>INDEX(Modelo!$A$9:$D$89,MATCH(DataBase!$J1078,Modelo!$A$9:$A$89,0),MATCH(DataBase!M$1,Modelo!$A$9:$D$9,0))</f>
        <v>Pilar 3</v>
      </c>
      <c r="N1078" s="115" t="str">
        <f>INDEX(Modelo!$A$9:$D$89,MATCH(DataBase!$J1078,Modelo!$A$9:$A$89,0),MATCH(DataBase!N$1,Modelo!$A$9:$D$9,0))</f>
        <v>boolean</v>
      </c>
      <c r="O1078" s="115" t="b">
        <f t="array" ref="O1078">IF(N1078="negativo",INDEX($AD$3:$AG$51,MATCH(1,($B1078=$AD$3:$AD$51)*($J1078=$AE$3:$AE$51),0),3),IF(N1078="positivo",INDEX($AD$55:$AG$109,MATCH(1,($B1078=$AD$55:$AD$109)*($J1078=$AE$55:$AE$109),0),3)))</f>
        <v>0</v>
      </c>
      <c r="P1078" s="115" t="b">
        <f t="array" ref="P1078">IF(N1078="negativo",INDEX($AD$3:$AG$51,MATCH(1,($B1078=$AD$3:$AD$51)*($J1078=$AE$3:$AE$51),0),4),IF(N1078="positivo",INDEX($AD$55:$AG$109,MATCH(1,($B1078=$AD$55:$AD$109)*($J1078=$AE$55:$AE$109),0),4)))</f>
        <v>0</v>
      </c>
      <c r="Q1078" s="115" t="str">
        <f>VLOOKUP(M1078,Modelo!$A$2:$C$7,2,0)</f>
        <v>Gestión de Recursos Naturales y Circularidad</v>
      </c>
      <c r="R1078" s="118">
        <f t="array" ref="R1078">INDEX(Modelo!$F$1:$H$37,MATCH(1,(DataBase!Q1078=Modelo!$G$1:$G$37)*(DataBase!B1078=Modelo!$F$1:$F$37),0),3)</f>
        <v>5.8823529411764705E-2</v>
      </c>
      <c r="S1078" s="115">
        <f t="shared" si="34"/>
        <v>100</v>
      </c>
      <c r="T1078" s="115">
        <f t="shared" si="35"/>
        <v>5.8823529411764701</v>
      </c>
    </row>
    <row r="1079" spans="1:20" x14ac:dyDescent="0.3">
      <c r="A1079" s="115" t="s">
        <v>199</v>
      </c>
      <c r="B1079" s="115" t="s">
        <v>84</v>
      </c>
      <c r="C1079" s="115" t="s">
        <v>103</v>
      </c>
      <c r="D1079" s="115" t="s">
        <v>86</v>
      </c>
      <c r="E1079" s="115" t="s">
        <v>86</v>
      </c>
      <c r="F1079" s="115" t="s">
        <v>87</v>
      </c>
      <c r="G1079" s="115">
        <v>2015</v>
      </c>
      <c r="H1079" s="115" t="s">
        <v>125</v>
      </c>
      <c r="I1079" s="115">
        <v>0.70314701400000001</v>
      </c>
      <c r="J1079" s="115" t="s">
        <v>38</v>
      </c>
      <c r="K1079" s="115">
        <f>INDEX(DatosProcesados!$A$1:$BF$101,MATCH(DataBase!A1079,DatosProcesados!$A$1:$A$101,0),MATCH(DataBase!J1079,DatosProcesados!$A$1:$BF$1,0))</f>
        <v>0</v>
      </c>
      <c r="L1079" s="115" t="str">
        <f>INDEX(Modelo!$A$9:$D$89,MATCH(DataBase!$J1079,Modelo!$A$9:$A$89,0),MATCH(DataBase!L$1,Modelo!$A$9:$D$9,0))</f>
        <v>Impacto ambiental</v>
      </c>
      <c r="M1079" s="115" t="str">
        <f>INDEX(Modelo!$A$9:$D$89,MATCH(DataBase!$J1079,Modelo!$A$9:$A$89,0),MATCH(DataBase!M$1,Modelo!$A$9:$D$9,0))</f>
        <v>Pilar 3</v>
      </c>
      <c r="N1079" s="115" t="str">
        <f>INDEX(Modelo!$A$9:$D$89,MATCH(DataBase!$J1079,Modelo!$A$9:$A$89,0),MATCH(DataBase!N$1,Modelo!$A$9:$D$9,0))</f>
        <v>boolean</v>
      </c>
      <c r="O1079" s="115" t="b">
        <f t="array" ref="O1079">IF(N1079="negativo",INDEX($AD$3:$AG$51,MATCH(1,($B1079=$AD$3:$AD$51)*($J1079=$AE$3:$AE$51),0),3),IF(N1079="positivo",INDEX($AD$55:$AG$109,MATCH(1,($B1079=$AD$55:$AD$109)*($J1079=$AE$55:$AE$109),0),3)))</f>
        <v>0</v>
      </c>
      <c r="P1079" s="115" t="b">
        <f t="array" ref="P1079">IF(N1079="negativo",INDEX($AD$3:$AG$51,MATCH(1,($B1079=$AD$3:$AD$51)*($J1079=$AE$3:$AE$51),0),4),IF(N1079="positivo",INDEX($AD$55:$AG$109,MATCH(1,($B1079=$AD$55:$AD$109)*($J1079=$AE$55:$AE$109),0),4)))</f>
        <v>0</v>
      </c>
      <c r="Q1079" s="115" t="str">
        <f>VLOOKUP(M1079,Modelo!$A$2:$C$7,2,0)</f>
        <v>Gestión de Recursos Naturales y Circularidad</v>
      </c>
      <c r="R1079" s="118">
        <f t="array" ref="R1079">INDEX(Modelo!$F$1:$H$37,MATCH(1,(DataBase!Q1079=Modelo!$G$1:$G$37)*(DataBase!B1079=Modelo!$F$1:$F$37),0),3)</f>
        <v>5.8823529411764705E-2</v>
      </c>
      <c r="S1079" s="115">
        <f t="shared" si="34"/>
        <v>0</v>
      </c>
      <c r="T1079" s="115">
        <f t="shared" si="35"/>
        <v>0</v>
      </c>
    </row>
    <row r="1080" spans="1:20" x14ac:dyDescent="0.3">
      <c r="A1080" s="115" t="s">
        <v>215</v>
      </c>
      <c r="B1080" s="115" t="s">
        <v>216</v>
      </c>
      <c r="C1080" s="115" t="s">
        <v>97</v>
      </c>
      <c r="D1080" s="115" t="s">
        <v>86</v>
      </c>
      <c r="E1080" s="115" t="s">
        <v>86</v>
      </c>
      <c r="F1080" s="115" t="s">
        <v>86</v>
      </c>
      <c r="G1080" s="115">
        <v>1956</v>
      </c>
      <c r="H1080" s="115" t="s">
        <v>125</v>
      </c>
      <c r="I1080" s="115">
        <v>25.860914507</v>
      </c>
      <c r="J1080" s="115" t="s">
        <v>38</v>
      </c>
      <c r="K1080" s="115" t="str">
        <f>INDEX(DatosProcesados!$A$1:$BF$101,MATCH(DataBase!A1080,DatosProcesados!$A$1:$A$101,0),MATCH(DataBase!J1080,DatosProcesados!$A$1:$BF$1,0))</f>
        <v>Si</v>
      </c>
      <c r="L1080" s="115" t="str">
        <f>INDEX(Modelo!$A$9:$D$89,MATCH(DataBase!$J1080,Modelo!$A$9:$A$89,0),MATCH(DataBase!L$1,Modelo!$A$9:$D$9,0))</f>
        <v>Impacto ambiental</v>
      </c>
      <c r="M1080" s="115" t="str">
        <f>INDEX(Modelo!$A$9:$D$89,MATCH(DataBase!$J1080,Modelo!$A$9:$A$89,0),MATCH(DataBase!M$1,Modelo!$A$9:$D$9,0))</f>
        <v>Pilar 3</v>
      </c>
      <c r="N1080" s="115" t="str">
        <f>INDEX(Modelo!$A$9:$D$89,MATCH(DataBase!$J1080,Modelo!$A$9:$A$89,0),MATCH(DataBase!N$1,Modelo!$A$9:$D$9,0))</f>
        <v>boolean</v>
      </c>
      <c r="O1080" s="115" t="b">
        <f t="array" ref="O1080">IF(N1080="negativo",INDEX($AD$3:$AG$51,MATCH(1,($B1080=$AD$3:$AD$51)*($J1080=$AE$3:$AE$51),0),3),IF(N1080="positivo",INDEX($AD$55:$AG$109,MATCH(1,($B1080=$AD$55:$AD$109)*($J1080=$AE$55:$AE$109),0),3)))</f>
        <v>0</v>
      </c>
      <c r="P1080" s="115" t="b">
        <f t="array" ref="P1080">IF(N1080="negativo",INDEX($AD$3:$AG$51,MATCH(1,($B1080=$AD$3:$AD$51)*($J1080=$AE$3:$AE$51),0),4),IF(N1080="positivo",INDEX($AD$55:$AG$109,MATCH(1,($B1080=$AD$55:$AD$109)*($J1080=$AE$55:$AE$109),0),4)))</f>
        <v>0</v>
      </c>
      <c r="Q1080" s="115" t="str">
        <f>VLOOKUP(M1080,Modelo!$A$2:$C$7,2,0)</f>
        <v>Gestión de Recursos Naturales y Circularidad</v>
      </c>
      <c r="R1080" s="118">
        <f t="array" ref="R1080">INDEX(Modelo!$F$1:$H$37,MATCH(1,(DataBase!Q1080=Modelo!$G$1:$G$37)*(DataBase!B1080=Modelo!$F$1:$F$37),0),3)</f>
        <v>0.15789473684210525</v>
      </c>
      <c r="S1080" s="115">
        <f t="shared" si="34"/>
        <v>100</v>
      </c>
      <c r="T1080" s="115">
        <f t="shared" si="35"/>
        <v>15.789473684210526</v>
      </c>
    </row>
    <row r="1081" spans="1:20" x14ac:dyDescent="0.3">
      <c r="A1081" s="115" t="s">
        <v>257</v>
      </c>
      <c r="B1081" s="115" t="s">
        <v>216</v>
      </c>
      <c r="C1081" s="115" t="s">
        <v>97</v>
      </c>
      <c r="D1081" s="115" t="s">
        <v>86</v>
      </c>
      <c r="E1081" s="115" t="s">
        <v>87</v>
      </c>
      <c r="F1081" s="115" t="s">
        <v>87</v>
      </c>
      <c r="G1081" s="115">
        <v>1898</v>
      </c>
      <c r="H1081" s="115" t="s">
        <v>167</v>
      </c>
      <c r="I1081" s="115">
        <v>2.4260392159999999</v>
      </c>
      <c r="J1081" s="115" t="s">
        <v>38</v>
      </c>
      <c r="K1081" s="115" t="str">
        <f>INDEX(DatosProcesados!$A$1:$BF$101,MATCH(DataBase!A1081,DatosProcesados!$A$1:$A$101,0),MATCH(DataBase!J1081,DatosProcesados!$A$1:$BF$1,0))</f>
        <v>Si</v>
      </c>
      <c r="L1081" s="115" t="str">
        <f>INDEX(Modelo!$A$9:$D$89,MATCH(DataBase!$J1081,Modelo!$A$9:$A$89,0),MATCH(DataBase!L$1,Modelo!$A$9:$D$9,0))</f>
        <v>Impacto ambiental</v>
      </c>
      <c r="M1081" s="115" t="str">
        <f>INDEX(Modelo!$A$9:$D$89,MATCH(DataBase!$J1081,Modelo!$A$9:$A$89,0),MATCH(DataBase!M$1,Modelo!$A$9:$D$9,0))</f>
        <v>Pilar 3</v>
      </c>
      <c r="N1081" s="115" t="str">
        <f>INDEX(Modelo!$A$9:$D$89,MATCH(DataBase!$J1081,Modelo!$A$9:$A$89,0),MATCH(DataBase!N$1,Modelo!$A$9:$D$9,0))</f>
        <v>boolean</v>
      </c>
      <c r="O1081" s="115" t="b">
        <f t="array" ref="O1081">IF(N1081="negativo",INDEX($AD$3:$AG$51,MATCH(1,($B1081=$AD$3:$AD$51)*($J1081=$AE$3:$AE$51),0),3),IF(N1081="positivo",INDEX($AD$55:$AG$109,MATCH(1,($B1081=$AD$55:$AD$109)*($J1081=$AE$55:$AE$109),0),3)))</f>
        <v>0</v>
      </c>
      <c r="P1081" s="115" t="b">
        <f t="array" ref="P1081">IF(N1081="negativo",INDEX($AD$3:$AG$51,MATCH(1,($B1081=$AD$3:$AD$51)*($J1081=$AE$3:$AE$51),0),4),IF(N1081="positivo",INDEX($AD$55:$AG$109,MATCH(1,($B1081=$AD$55:$AD$109)*($J1081=$AE$55:$AE$109),0),4)))</f>
        <v>0</v>
      </c>
      <c r="Q1081" s="115" t="str">
        <f>VLOOKUP(M1081,Modelo!$A$2:$C$7,2,0)</f>
        <v>Gestión de Recursos Naturales y Circularidad</v>
      </c>
      <c r="R1081" s="118">
        <f t="array" ref="R1081">INDEX(Modelo!$F$1:$H$37,MATCH(1,(DataBase!Q1081=Modelo!$G$1:$G$37)*(DataBase!B1081=Modelo!$F$1:$F$37),0),3)</f>
        <v>0.15789473684210525</v>
      </c>
      <c r="S1081" s="115">
        <f t="shared" si="34"/>
        <v>100</v>
      </c>
      <c r="T1081" s="115">
        <f t="shared" si="35"/>
        <v>15.789473684210526</v>
      </c>
    </row>
    <row r="1082" spans="1:20" x14ac:dyDescent="0.3">
      <c r="A1082" s="115" t="s">
        <v>301</v>
      </c>
      <c r="B1082" s="115" t="s">
        <v>216</v>
      </c>
      <c r="C1082" s="115" t="s">
        <v>103</v>
      </c>
      <c r="D1082" s="115" t="s">
        <v>86</v>
      </c>
      <c r="E1082" s="115" t="s">
        <v>87</v>
      </c>
      <c r="F1082" s="115" t="s">
        <v>86</v>
      </c>
      <c r="G1082" s="115">
        <v>1998</v>
      </c>
      <c r="H1082" s="115" t="s">
        <v>125</v>
      </c>
      <c r="I1082" s="115">
        <v>1.697301486</v>
      </c>
      <c r="J1082" s="115" t="s">
        <v>38</v>
      </c>
      <c r="K1082" s="115" t="str">
        <f>INDEX(DatosProcesados!$A$1:$BF$101,MATCH(DataBase!A1082,DatosProcesados!$A$1:$A$101,0),MATCH(DataBase!J1082,DatosProcesados!$A$1:$BF$1,0))</f>
        <v>Si</v>
      </c>
      <c r="L1082" s="115" t="str">
        <f>INDEX(Modelo!$A$9:$D$89,MATCH(DataBase!$J1082,Modelo!$A$9:$A$89,0),MATCH(DataBase!L$1,Modelo!$A$9:$D$9,0))</f>
        <v>Impacto ambiental</v>
      </c>
      <c r="M1082" s="115" t="str">
        <f>INDEX(Modelo!$A$9:$D$89,MATCH(DataBase!$J1082,Modelo!$A$9:$A$89,0),MATCH(DataBase!M$1,Modelo!$A$9:$D$9,0))</f>
        <v>Pilar 3</v>
      </c>
      <c r="N1082" s="115" t="str">
        <f>INDEX(Modelo!$A$9:$D$89,MATCH(DataBase!$J1082,Modelo!$A$9:$A$89,0),MATCH(DataBase!N$1,Modelo!$A$9:$D$9,0))</f>
        <v>boolean</v>
      </c>
      <c r="O1082" s="115" t="b">
        <f t="array" ref="O1082">IF(N1082="negativo",INDEX($AD$3:$AG$51,MATCH(1,($B1082=$AD$3:$AD$51)*($J1082=$AE$3:$AE$51),0),3),IF(N1082="positivo",INDEX($AD$55:$AG$109,MATCH(1,($B1082=$AD$55:$AD$109)*($J1082=$AE$55:$AE$109),0),3)))</f>
        <v>0</v>
      </c>
      <c r="P1082" s="115" t="b">
        <f t="array" ref="P1082">IF(N1082="negativo",INDEX($AD$3:$AG$51,MATCH(1,($B1082=$AD$3:$AD$51)*($J1082=$AE$3:$AE$51),0),4),IF(N1082="positivo",INDEX($AD$55:$AG$109,MATCH(1,($B1082=$AD$55:$AD$109)*($J1082=$AE$55:$AE$109),0),4)))</f>
        <v>0</v>
      </c>
      <c r="Q1082" s="115" t="str">
        <f>VLOOKUP(M1082,Modelo!$A$2:$C$7,2,0)</f>
        <v>Gestión de Recursos Naturales y Circularidad</v>
      </c>
      <c r="R1082" s="118">
        <f t="array" ref="R1082">INDEX(Modelo!$F$1:$H$37,MATCH(1,(DataBase!Q1082=Modelo!$G$1:$G$37)*(DataBase!B1082=Modelo!$F$1:$F$37),0),3)</f>
        <v>0.15789473684210525</v>
      </c>
      <c r="S1082" s="115">
        <f t="shared" si="34"/>
        <v>100</v>
      </c>
      <c r="T1082" s="115">
        <f t="shared" si="35"/>
        <v>15.789473684210526</v>
      </c>
    </row>
    <row r="1083" spans="1:20" x14ac:dyDescent="0.3">
      <c r="A1083" s="115" t="s">
        <v>352</v>
      </c>
      <c r="B1083" s="115" t="s">
        <v>313</v>
      </c>
      <c r="C1083" s="115" t="s">
        <v>103</v>
      </c>
      <c r="D1083" s="115" t="s">
        <v>87</v>
      </c>
      <c r="E1083" s="115" t="s">
        <v>87</v>
      </c>
      <c r="F1083" s="115" t="s">
        <v>87</v>
      </c>
      <c r="G1083" s="115">
        <v>1969</v>
      </c>
      <c r="H1083" s="115" t="s">
        <v>353</v>
      </c>
      <c r="I1083" s="115">
        <v>3.188315636</v>
      </c>
      <c r="J1083" s="115" t="s">
        <v>38</v>
      </c>
      <c r="K1083" s="115" t="str">
        <f>INDEX(DatosProcesados!$A$1:$BF$101,MATCH(DataBase!A1083,DatosProcesados!$A$1:$A$101,0),MATCH(DataBase!J1083,DatosProcesados!$A$1:$BF$1,0))</f>
        <v>Si</v>
      </c>
      <c r="L1083" s="115" t="str">
        <f>INDEX(Modelo!$A$9:$D$89,MATCH(DataBase!$J1083,Modelo!$A$9:$A$89,0),MATCH(DataBase!L$1,Modelo!$A$9:$D$9,0))</f>
        <v>Impacto ambiental</v>
      </c>
      <c r="M1083" s="115" t="str">
        <f>INDEX(Modelo!$A$9:$D$89,MATCH(DataBase!$J1083,Modelo!$A$9:$A$89,0),MATCH(DataBase!M$1,Modelo!$A$9:$D$9,0))</f>
        <v>Pilar 3</v>
      </c>
      <c r="N1083" s="115" t="str">
        <f>INDEX(Modelo!$A$9:$D$89,MATCH(DataBase!$J1083,Modelo!$A$9:$A$89,0),MATCH(DataBase!N$1,Modelo!$A$9:$D$9,0))</f>
        <v>boolean</v>
      </c>
      <c r="O1083" s="115" t="b">
        <f t="array" ref="O1083">IF(N1083="negativo",INDEX($AD$3:$AG$51,MATCH(1,($B1083=$AD$3:$AD$51)*($J1083=$AE$3:$AE$51),0),3),IF(N1083="positivo",INDEX($AD$55:$AG$109,MATCH(1,($B1083=$AD$55:$AD$109)*($J1083=$AE$55:$AE$109),0),3)))</f>
        <v>0</v>
      </c>
      <c r="P1083" s="115" t="b">
        <f t="array" ref="P1083">IF(N1083="negativo",INDEX($AD$3:$AG$51,MATCH(1,($B1083=$AD$3:$AD$51)*($J1083=$AE$3:$AE$51),0),4),IF(N1083="positivo",INDEX($AD$55:$AG$109,MATCH(1,($B1083=$AD$55:$AD$109)*($J1083=$AE$55:$AE$109),0),4)))</f>
        <v>0</v>
      </c>
      <c r="Q1083" s="115" t="str">
        <f>VLOOKUP(M1083,Modelo!$A$2:$C$7,2,0)</f>
        <v>Gestión de Recursos Naturales y Circularidad</v>
      </c>
      <c r="R1083" s="118">
        <f t="array" ref="R1083">INDEX(Modelo!$F$1:$H$37,MATCH(1,(DataBase!Q1083=Modelo!$G$1:$G$37)*(DataBase!B1083=Modelo!$F$1:$F$37),0),3)</f>
        <v>5.8823529411764705E-2</v>
      </c>
      <c r="S1083" s="115">
        <f t="shared" si="34"/>
        <v>100</v>
      </c>
      <c r="T1083" s="115">
        <f t="shared" si="35"/>
        <v>5.8823529411764701</v>
      </c>
    </row>
    <row r="1084" spans="1:20" x14ac:dyDescent="0.3">
      <c r="A1084" s="115" t="s">
        <v>427</v>
      </c>
      <c r="B1084" s="115" t="s">
        <v>407</v>
      </c>
      <c r="C1084" s="115" t="s">
        <v>103</v>
      </c>
      <c r="D1084" s="115" t="s">
        <v>86</v>
      </c>
      <c r="E1084" s="115" t="s">
        <v>86</v>
      </c>
      <c r="F1084" s="115" t="s">
        <v>87</v>
      </c>
      <c r="G1084" s="115">
        <v>2020</v>
      </c>
      <c r="H1084" s="115" t="s">
        <v>428</v>
      </c>
      <c r="I1084" s="115">
        <v>1.943851598</v>
      </c>
      <c r="J1084" s="115" t="s">
        <v>38</v>
      </c>
      <c r="K1084" s="115" t="str">
        <f>INDEX(DatosProcesados!$A$1:$BF$101,MATCH(DataBase!A1084,DatosProcesados!$A$1:$A$101,0),MATCH(DataBase!J1084,DatosProcesados!$A$1:$BF$1,0))</f>
        <v>Si</v>
      </c>
      <c r="L1084" s="115" t="str">
        <f>INDEX(Modelo!$A$9:$D$89,MATCH(DataBase!$J1084,Modelo!$A$9:$A$89,0),MATCH(DataBase!L$1,Modelo!$A$9:$D$9,0))</f>
        <v>Impacto ambiental</v>
      </c>
      <c r="M1084" s="115" t="str">
        <f>INDEX(Modelo!$A$9:$D$89,MATCH(DataBase!$J1084,Modelo!$A$9:$A$89,0),MATCH(DataBase!M$1,Modelo!$A$9:$D$9,0))</f>
        <v>Pilar 3</v>
      </c>
      <c r="N1084" s="115" t="str">
        <f>INDEX(Modelo!$A$9:$D$89,MATCH(DataBase!$J1084,Modelo!$A$9:$A$89,0),MATCH(DataBase!N$1,Modelo!$A$9:$D$9,0))</f>
        <v>boolean</v>
      </c>
      <c r="O1084" s="115" t="b">
        <f t="array" ref="O1084">IF(N1084="negativo",INDEX($AD$3:$AG$51,MATCH(1,($B1084=$AD$3:$AD$51)*($J1084=$AE$3:$AE$51),0),3),IF(N1084="positivo",INDEX($AD$55:$AG$109,MATCH(1,($B1084=$AD$55:$AD$109)*($J1084=$AE$55:$AE$109),0),3)))</f>
        <v>0</v>
      </c>
      <c r="P1084" s="115" t="b">
        <f t="array" ref="P1084">IF(N1084="negativo",INDEX($AD$3:$AG$51,MATCH(1,($B1084=$AD$3:$AD$51)*($J1084=$AE$3:$AE$51),0),4),IF(N1084="positivo",INDEX($AD$55:$AG$109,MATCH(1,($B1084=$AD$55:$AD$109)*($J1084=$AE$55:$AE$109),0),4)))</f>
        <v>0</v>
      </c>
      <c r="Q1084" s="115" t="str">
        <f>VLOOKUP(M1084,Modelo!$A$2:$C$7,2,0)</f>
        <v>Gestión de Recursos Naturales y Circularidad</v>
      </c>
      <c r="R1084" s="118">
        <f t="array" ref="R1084">INDEX(Modelo!$F$1:$H$37,MATCH(1,(DataBase!Q1084=Modelo!$G$1:$G$37)*(DataBase!B1084=Modelo!$F$1:$F$37),0),3)</f>
        <v>0.19230769230769232</v>
      </c>
      <c r="S1084" s="115">
        <f t="shared" si="34"/>
        <v>100</v>
      </c>
      <c r="T1084" s="115">
        <f t="shared" si="35"/>
        <v>19.230769230769234</v>
      </c>
    </row>
    <row r="1085" spans="1:20" x14ac:dyDescent="0.3">
      <c r="A1085" s="115" t="s">
        <v>333</v>
      </c>
      <c r="B1085" s="115" t="s">
        <v>313</v>
      </c>
      <c r="C1085" s="115" t="s">
        <v>103</v>
      </c>
      <c r="D1085" s="115" t="s">
        <v>86</v>
      </c>
      <c r="E1085" s="115" t="s">
        <v>86</v>
      </c>
      <c r="F1085" s="115" t="s">
        <v>87</v>
      </c>
      <c r="G1085" s="115">
        <v>1952</v>
      </c>
      <c r="H1085" s="115" t="s">
        <v>177</v>
      </c>
      <c r="I1085" s="115">
        <v>5.9910971069999999</v>
      </c>
      <c r="J1085" s="115" t="s">
        <v>38</v>
      </c>
      <c r="K1085" s="115" t="str">
        <f>INDEX(DatosProcesados!$A$1:$BF$101,MATCH(DataBase!A1085,DatosProcesados!$A$1:$A$101,0),MATCH(DataBase!J1085,DatosProcesados!$A$1:$BF$1,0))</f>
        <v>Si</v>
      </c>
      <c r="L1085" s="115" t="str">
        <f>INDEX(Modelo!$A$9:$D$89,MATCH(DataBase!$J1085,Modelo!$A$9:$A$89,0),MATCH(DataBase!L$1,Modelo!$A$9:$D$9,0))</f>
        <v>Impacto ambiental</v>
      </c>
      <c r="M1085" s="115" t="str">
        <f>INDEX(Modelo!$A$9:$D$89,MATCH(DataBase!$J1085,Modelo!$A$9:$A$89,0),MATCH(DataBase!M$1,Modelo!$A$9:$D$9,0))</f>
        <v>Pilar 3</v>
      </c>
      <c r="N1085" s="115" t="str">
        <f>INDEX(Modelo!$A$9:$D$89,MATCH(DataBase!$J1085,Modelo!$A$9:$A$89,0),MATCH(DataBase!N$1,Modelo!$A$9:$D$9,0))</f>
        <v>boolean</v>
      </c>
      <c r="O1085" s="115" t="b">
        <f t="array" ref="O1085">IF(N1085="negativo",INDEX($AD$3:$AG$51,MATCH(1,($B1085=$AD$3:$AD$51)*($J1085=$AE$3:$AE$51),0),3),IF(N1085="positivo",INDEX($AD$55:$AG$109,MATCH(1,($B1085=$AD$55:$AD$109)*($J1085=$AE$55:$AE$109),0),3)))</f>
        <v>0</v>
      </c>
      <c r="P1085" s="115" t="b">
        <f t="array" ref="P1085">IF(N1085="negativo",INDEX($AD$3:$AG$51,MATCH(1,($B1085=$AD$3:$AD$51)*($J1085=$AE$3:$AE$51),0),4),IF(N1085="positivo",INDEX($AD$55:$AG$109,MATCH(1,($B1085=$AD$55:$AD$109)*($J1085=$AE$55:$AE$109),0),4)))</f>
        <v>0</v>
      </c>
      <c r="Q1085" s="115" t="str">
        <f>VLOOKUP(M1085,Modelo!$A$2:$C$7,2,0)</f>
        <v>Gestión de Recursos Naturales y Circularidad</v>
      </c>
      <c r="R1085" s="118">
        <f t="array" ref="R1085">INDEX(Modelo!$F$1:$H$37,MATCH(1,(DataBase!Q1085=Modelo!$G$1:$G$37)*(DataBase!B1085=Modelo!$F$1:$F$37),0),3)</f>
        <v>5.8823529411764705E-2</v>
      </c>
      <c r="S1085" s="115">
        <f t="shared" si="34"/>
        <v>100</v>
      </c>
      <c r="T1085" s="115">
        <f t="shared" si="35"/>
        <v>5.8823529411764701</v>
      </c>
    </row>
    <row r="1086" spans="1:20" x14ac:dyDescent="0.3">
      <c r="A1086" s="115" t="s">
        <v>371</v>
      </c>
      <c r="B1086" s="115" t="s">
        <v>313</v>
      </c>
      <c r="C1086" s="115" t="s">
        <v>103</v>
      </c>
      <c r="D1086" s="115" t="s">
        <v>87</v>
      </c>
      <c r="E1086" s="115" t="s">
        <v>86</v>
      </c>
      <c r="F1086" s="115" t="s">
        <v>87</v>
      </c>
      <c r="G1086" s="115">
        <v>1977</v>
      </c>
      <c r="H1086" s="115" t="s">
        <v>281</v>
      </c>
      <c r="I1086" s="115">
        <v>2.002301595</v>
      </c>
      <c r="J1086" s="115" t="s">
        <v>38</v>
      </c>
      <c r="K1086" s="115" t="str">
        <f>INDEX(DatosProcesados!$A$1:$BF$101,MATCH(DataBase!A1086,DatosProcesados!$A$1:$A$101,0),MATCH(DataBase!J1086,DatosProcesados!$A$1:$BF$1,0))</f>
        <v>Si</v>
      </c>
      <c r="L1086" s="115" t="str">
        <f>INDEX(Modelo!$A$9:$D$89,MATCH(DataBase!$J1086,Modelo!$A$9:$A$89,0),MATCH(DataBase!L$1,Modelo!$A$9:$D$9,0))</f>
        <v>Impacto ambiental</v>
      </c>
      <c r="M1086" s="115" t="str">
        <f>INDEX(Modelo!$A$9:$D$89,MATCH(DataBase!$J1086,Modelo!$A$9:$A$89,0),MATCH(DataBase!M$1,Modelo!$A$9:$D$9,0))</f>
        <v>Pilar 3</v>
      </c>
      <c r="N1086" s="115" t="str">
        <f>INDEX(Modelo!$A$9:$D$89,MATCH(DataBase!$J1086,Modelo!$A$9:$A$89,0),MATCH(DataBase!N$1,Modelo!$A$9:$D$9,0))</f>
        <v>boolean</v>
      </c>
      <c r="O1086" s="115" t="b">
        <f t="array" ref="O1086">IF(N1086="negativo",INDEX($AD$3:$AG$51,MATCH(1,($B1086=$AD$3:$AD$51)*($J1086=$AE$3:$AE$51),0),3),IF(N1086="positivo",INDEX($AD$55:$AG$109,MATCH(1,($B1086=$AD$55:$AD$109)*($J1086=$AE$55:$AE$109),0),3)))</f>
        <v>0</v>
      </c>
      <c r="P1086" s="115" t="b">
        <f t="array" ref="P1086">IF(N1086="negativo",INDEX($AD$3:$AG$51,MATCH(1,($B1086=$AD$3:$AD$51)*($J1086=$AE$3:$AE$51),0),4),IF(N1086="positivo",INDEX($AD$55:$AG$109,MATCH(1,($B1086=$AD$55:$AD$109)*($J1086=$AE$55:$AE$109),0),4)))</f>
        <v>0</v>
      </c>
      <c r="Q1086" s="115" t="str">
        <f>VLOOKUP(M1086,Modelo!$A$2:$C$7,2,0)</f>
        <v>Gestión de Recursos Naturales y Circularidad</v>
      </c>
      <c r="R1086" s="118">
        <f t="array" ref="R1086">INDEX(Modelo!$F$1:$H$37,MATCH(1,(DataBase!Q1086=Modelo!$G$1:$G$37)*(DataBase!B1086=Modelo!$F$1:$F$37),0),3)</f>
        <v>5.8823529411764705E-2</v>
      </c>
      <c r="S1086" s="115">
        <f t="shared" si="34"/>
        <v>100</v>
      </c>
      <c r="T1086" s="115">
        <f t="shared" si="35"/>
        <v>5.8823529411764701</v>
      </c>
    </row>
    <row r="1087" spans="1:20" x14ac:dyDescent="0.3">
      <c r="A1087" s="115" t="s">
        <v>469</v>
      </c>
      <c r="B1087" s="115" t="s">
        <v>467</v>
      </c>
      <c r="C1087" s="115" t="s">
        <v>103</v>
      </c>
      <c r="D1087" s="115" t="s">
        <v>87</v>
      </c>
      <c r="E1087" s="115" t="s">
        <v>86</v>
      </c>
      <c r="F1087" s="115" t="s">
        <v>87</v>
      </c>
      <c r="G1087" s="115">
        <v>1971</v>
      </c>
      <c r="H1087" s="115" t="s">
        <v>244</v>
      </c>
      <c r="I1087" s="115">
        <v>2.1567474139999998</v>
      </c>
      <c r="J1087" s="115" t="s">
        <v>38</v>
      </c>
      <c r="K1087" s="115">
        <f>INDEX(DatosProcesados!$A$1:$BF$101,MATCH(DataBase!A1087,DatosProcesados!$A$1:$A$101,0),MATCH(DataBase!J1087,DatosProcesados!$A$1:$BF$1,0))</f>
        <v>0</v>
      </c>
      <c r="L1087" s="115" t="str">
        <f>INDEX(Modelo!$A$9:$D$89,MATCH(DataBase!$J1087,Modelo!$A$9:$A$89,0),MATCH(DataBase!L$1,Modelo!$A$9:$D$9,0))</f>
        <v>Impacto ambiental</v>
      </c>
      <c r="M1087" s="115" t="str">
        <f>INDEX(Modelo!$A$9:$D$89,MATCH(DataBase!$J1087,Modelo!$A$9:$A$89,0),MATCH(DataBase!M$1,Modelo!$A$9:$D$9,0))</f>
        <v>Pilar 3</v>
      </c>
      <c r="N1087" s="115" t="str">
        <f>INDEX(Modelo!$A$9:$D$89,MATCH(DataBase!$J1087,Modelo!$A$9:$A$89,0),MATCH(DataBase!N$1,Modelo!$A$9:$D$9,0))</f>
        <v>boolean</v>
      </c>
      <c r="O1087" s="115" t="b">
        <f t="array" ref="O1087">IF(N1087="negativo",INDEX($AD$3:$AG$51,MATCH(1,($B1087=$AD$3:$AD$51)*($J1087=$AE$3:$AE$51),0),3),IF(N1087="positivo",INDEX($AD$55:$AG$109,MATCH(1,($B1087=$AD$55:$AD$109)*($J1087=$AE$55:$AE$109),0),3)))</f>
        <v>0</v>
      </c>
      <c r="P1087" s="115" t="b">
        <f t="array" ref="P1087">IF(N1087="negativo",INDEX($AD$3:$AG$51,MATCH(1,($B1087=$AD$3:$AD$51)*($J1087=$AE$3:$AE$51),0),4),IF(N1087="positivo",INDEX($AD$55:$AG$109,MATCH(1,($B1087=$AD$55:$AD$109)*($J1087=$AE$55:$AE$109),0),4)))</f>
        <v>0</v>
      </c>
      <c r="Q1087" s="115" t="str">
        <f>VLOOKUP(M1087,Modelo!$A$2:$C$7,2,0)</f>
        <v>Gestión de Recursos Naturales y Circularidad</v>
      </c>
      <c r="R1087" s="118">
        <f t="array" ref="R1087">INDEX(Modelo!$F$1:$H$37,MATCH(1,(DataBase!Q1087=Modelo!$G$1:$G$37)*(DataBase!B1087=Modelo!$F$1:$F$37),0),3)</f>
        <v>0.23809523809523808</v>
      </c>
      <c r="S1087" s="115">
        <f t="shared" si="34"/>
        <v>0</v>
      </c>
      <c r="T1087" s="115">
        <f t="shared" si="35"/>
        <v>0</v>
      </c>
    </row>
    <row r="1088" spans="1:20" x14ac:dyDescent="0.3">
      <c r="A1088" s="115" t="s">
        <v>357</v>
      </c>
      <c r="B1088" s="115" t="s">
        <v>313</v>
      </c>
      <c r="C1088" s="115" t="s">
        <v>103</v>
      </c>
      <c r="D1088" s="115" t="s">
        <v>86</v>
      </c>
      <c r="E1088" s="115" t="s">
        <v>86</v>
      </c>
      <c r="F1088" s="115" t="s">
        <v>87</v>
      </c>
      <c r="G1088" s="115">
        <v>2009</v>
      </c>
      <c r="H1088" s="115" t="s">
        <v>358</v>
      </c>
      <c r="I1088" s="115">
        <v>2.8694480090000001</v>
      </c>
      <c r="J1088" s="115" t="s">
        <v>38</v>
      </c>
      <c r="K1088" s="115">
        <f>INDEX(DatosProcesados!$A$1:$BF$101,MATCH(DataBase!A1088,DatosProcesados!$A$1:$A$101,0),MATCH(DataBase!J1088,DatosProcesados!$A$1:$BF$1,0))</f>
        <v>0</v>
      </c>
      <c r="L1088" s="115" t="str">
        <f>INDEX(Modelo!$A$9:$D$89,MATCH(DataBase!$J1088,Modelo!$A$9:$A$89,0),MATCH(DataBase!L$1,Modelo!$A$9:$D$9,0))</f>
        <v>Impacto ambiental</v>
      </c>
      <c r="M1088" s="115" t="str">
        <f>INDEX(Modelo!$A$9:$D$89,MATCH(DataBase!$J1088,Modelo!$A$9:$A$89,0),MATCH(DataBase!M$1,Modelo!$A$9:$D$9,0))</f>
        <v>Pilar 3</v>
      </c>
      <c r="N1088" s="115" t="str">
        <f>INDEX(Modelo!$A$9:$D$89,MATCH(DataBase!$J1088,Modelo!$A$9:$A$89,0),MATCH(DataBase!N$1,Modelo!$A$9:$D$9,0))</f>
        <v>boolean</v>
      </c>
      <c r="O1088" s="115" t="b">
        <f t="array" ref="O1088">IF(N1088="negativo",INDEX($AD$3:$AG$51,MATCH(1,($B1088=$AD$3:$AD$51)*($J1088=$AE$3:$AE$51),0),3),IF(N1088="positivo",INDEX($AD$55:$AG$109,MATCH(1,($B1088=$AD$55:$AD$109)*($J1088=$AE$55:$AE$109),0),3)))</f>
        <v>0</v>
      </c>
      <c r="P1088" s="115" t="b">
        <f t="array" ref="P1088">IF(N1088="negativo",INDEX($AD$3:$AG$51,MATCH(1,($B1088=$AD$3:$AD$51)*($J1088=$AE$3:$AE$51),0),4),IF(N1088="positivo",INDEX($AD$55:$AG$109,MATCH(1,($B1088=$AD$55:$AD$109)*($J1088=$AE$55:$AE$109),0),4)))</f>
        <v>0</v>
      </c>
      <c r="Q1088" s="115" t="str">
        <f>VLOOKUP(M1088,Modelo!$A$2:$C$7,2,0)</f>
        <v>Gestión de Recursos Naturales y Circularidad</v>
      </c>
      <c r="R1088" s="118">
        <f t="array" ref="R1088">INDEX(Modelo!$F$1:$H$37,MATCH(1,(DataBase!Q1088=Modelo!$G$1:$G$37)*(DataBase!B1088=Modelo!$F$1:$F$37),0),3)</f>
        <v>5.8823529411764705E-2</v>
      </c>
      <c r="S1088" s="115">
        <f t="shared" si="34"/>
        <v>0</v>
      </c>
      <c r="T1088" s="115">
        <f t="shared" si="35"/>
        <v>0</v>
      </c>
    </row>
    <row r="1089" spans="1:20" x14ac:dyDescent="0.3">
      <c r="A1089" s="115" t="s">
        <v>355</v>
      </c>
      <c r="B1089" s="115" t="s">
        <v>313</v>
      </c>
      <c r="C1089" s="115" t="s">
        <v>103</v>
      </c>
      <c r="D1089" s="115" t="s">
        <v>87</v>
      </c>
      <c r="E1089" s="115" t="s">
        <v>86</v>
      </c>
      <c r="F1089" s="115" t="s">
        <v>86</v>
      </c>
      <c r="G1089" s="115">
        <v>1934</v>
      </c>
      <c r="H1089" s="115" t="s">
        <v>125</v>
      </c>
      <c r="I1089" s="115">
        <v>3.134365769</v>
      </c>
      <c r="J1089" s="115" t="s">
        <v>38</v>
      </c>
      <c r="K1089" s="115">
        <f>INDEX(DatosProcesados!$A$1:$BF$101,MATCH(DataBase!A1089,DatosProcesados!$A$1:$A$101,0),MATCH(DataBase!J1089,DatosProcesados!$A$1:$BF$1,0))</f>
        <v>0</v>
      </c>
      <c r="L1089" s="115" t="str">
        <f>INDEX(Modelo!$A$9:$D$89,MATCH(DataBase!$J1089,Modelo!$A$9:$A$89,0),MATCH(DataBase!L$1,Modelo!$A$9:$D$9,0))</f>
        <v>Impacto ambiental</v>
      </c>
      <c r="M1089" s="115" t="str">
        <f>INDEX(Modelo!$A$9:$D$89,MATCH(DataBase!$J1089,Modelo!$A$9:$A$89,0),MATCH(DataBase!M$1,Modelo!$A$9:$D$9,0))</f>
        <v>Pilar 3</v>
      </c>
      <c r="N1089" s="115" t="str">
        <f>INDEX(Modelo!$A$9:$D$89,MATCH(DataBase!$J1089,Modelo!$A$9:$A$89,0),MATCH(DataBase!N$1,Modelo!$A$9:$D$9,0))</f>
        <v>boolean</v>
      </c>
      <c r="O1089" s="115" t="b">
        <f t="array" ref="O1089">IF(N1089="negativo",INDEX($AD$3:$AG$51,MATCH(1,($B1089=$AD$3:$AD$51)*($J1089=$AE$3:$AE$51),0),3),IF(N1089="positivo",INDEX($AD$55:$AG$109,MATCH(1,($B1089=$AD$55:$AD$109)*($J1089=$AE$55:$AE$109),0),3)))</f>
        <v>0</v>
      </c>
      <c r="P1089" s="115" t="b">
        <f t="array" ref="P1089">IF(N1089="negativo",INDEX($AD$3:$AG$51,MATCH(1,($B1089=$AD$3:$AD$51)*($J1089=$AE$3:$AE$51),0),4),IF(N1089="positivo",INDEX($AD$55:$AG$109,MATCH(1,($B1089=$AD$55:$AD$109)*($J1089=$AE$55:$AE$109),0),4)))</f>
        <v>0</v>
      </c>
      <c r="Q1089" s="115" t="str">
        <f>VLOOKUP(M1089,Modelo!$A$2:$C$7,2,0)</f>
        <v>Gestión de Recursos Naturales y Circularidad</v>
      </c>
      <c r="R1089" s="118">
        <f t="array" ref="R1089">INDEX(Modelo!$F$1:$H$37,MATCH(1,(DataBase!Q1089=Modelo!$G$1:$G$37)*(DataBase!B1089=Modelo!$F$1:$F$37),0),3)</f>
        <v>5.8823529411764705E-2</v>
      </c>
      <c r="S1089" s="115">
        <f t="shared" si="34"/>
        <v>0</v>
      </c>
      <c r="T1089" s="115">
        <f t="shared" si="35"/>
        <v>0</v>
      </c>
    </row>
    <row r="1090" spans="1:20" x14ac:dyDescent="0.3">
      <c r="A1090" s="115" t="s">
        <v>129</v>
      </c>
      <c r="B1090" s="115" t="s">
        <v>84</v>
      </c>
      <c r="C1090" s="115" t="s">
        <v>97</v>
      </c>
      <c r="D1090" s="115" t="s">
        <v>86</v>
      </c>
      <c r="E1090" s="115" t="s">
        <v>87</v>
      </c>
      <c r="F1090" s="115" t="s">
        <v>87</v>
      </c>
      <c r="G1090" s="115">
        <v>1924</v>
      </c>
      <c r="H1090" s="115" t="s">
        <v>130</v>
      </c>
      <c r="I1090" s="115">
        <v>6.6721791020000003</v>
      </c>
      <c r="J1090" s="115" t="s">
        <v>38</v>
      </c>
      <c r="K1090" s="115" t="str">
        <f>INDEX(DatosProcesados!$A$1:$BF$101,MATCH(DataBase!A1090,DatosProcesados!$A$1:$A$101,0),MATCH(DataBase!J1090,DatosProcesados!$A$1:$BF$1,0))</f>
        <v>Si</v>
      </c>
      <c r="L1090" s="115" t="str">
        <f>INDEX(Modelo!$A$9:$D$89,MATCH(DataBase!$J1090,Modelo!$A$9:$A$89,0),MATCH(DataBase!L$1,Modelo!$A$9:$D$9,0))</f>
        <v>Impacto ambiental</v>
      </c>
      <c r="M1090" s="115" t="str">
        <f>INDEX(Modelo!$A$9:$D$89,MATCH(DataBase!$J1090,Modelo!$A$9:$A$89,0),MATCH(DataBase!M$1,Modelo!$A$9:$D$9,0))</f>
        <v>Pilar 3</v>
      </c>
      <c r="N1090" s="115" t="str">
        <f>INDEX(Modelo!$A$9:$D$89,MATCH(DataBase!$J1090,Modelo!$A$9:$A$89,0),MATCH(DataBase!N$1,Modelo!$A$9:$D$9,0))</f>
        <v>boolean</v>
      </c>
      <c r="O1090" s="115" t="b">
        <f t="array" ref="O1090">IF(N1090="negativo",INDEX($AD$3:$AG$51,MATCH(1,($B1090=$AD$3:$AD$51)*($J1090=$AE$3:$AE$51),0),3),IF(N1090="positivo",INDEX($AD$55:$AG$109,MATCH(1,($B1090=$AD$55:$AD$109)*($J1090=$AE$55:$AE$109),0),3)))</f>
        <v>0</v>
      </c>
      <c r="P1090" s="115" t="b">
        <f t="array" ref="P1090">IF(N1090="negativo",INDEX($AD$3:$AG$51,MATCH(1,($B1090=$AD$3:$AD$51)*($J1090=$AE$3:$AE$51),0),4),IF(N1090="positivo",INDEX($AD$55:$AG$109,MATCH(1,($B1090=$AD$55:$AD$109)*($J1090=$AE$55:$AE$109),0),4)))</f>
        <v>0</v>
      </c>
      <c r="Q1090" s="115" t="str">
        <f>VLOOKUP(M1090,Modelo!$A$2:$C$7,2,0)</f>
        <v>Gestión de Recursos Naturales y Circularidad</v>
      </c>
      <c r="R1090" s="118">
        <f t="array" ref="R1090">INDEX(Modelo!$F$1:$H$37,MATCH(1,(DataBase!Q1090=Modelo!$G$1:$G$37)*(DataBase!B1090=Modelo!$F$1:$F$37),0),3)</f>
        <v>5.8823529411764705E-2</v>
      </c>
      <c r="S1090" s="115">
        <f t="shared" si="34"/>
        <v>100</v>
      </c>
      <c r="T1090" s="115">
        <f t="shared" si="35"/>
        <v>5.8823529411764701</v>
      </c>
    </row>
    <row r="1091" spans="1:20" x14ac:dyDescent="0.3">
      <c r="A1091" s="115" t="s">
        <v>166</v>
      </c>
      <c r="B1091" s="115" t="s">
        <v>84</v>
      </c>
      <c r="C1091" s="115" t="s">
        <v>103</v>
      </c>
      <c r="D1091" s="115" t="s">
        <v>86</v>
      </c>
      <c r="E1091" s="115" t="s">
        <v>87</v>
      </c>
      <c r="F1091" s="115" t="s">
        <v>87</v>
      </c>
      <c r="G1091" s="115">
        <v>1910</v>
      </c>
      <c r="H1091" s="115" t="s">
        <v>167</v>
      </c>
      <c r="I1091" s="115">
        <v>2.655177809</v>
      </c>
      <c r="J1091" s="115" t="s">
        <v>38</v>
      </c>
      <c r="K1091" s="115" t="str">
        <f>INDEX(DatosProcesados!$A$1:$BF$101,MATCH(DataBase!A1091,DatosProcesados!$A$1:$A$101,0),MATCH(DataBase!J1091,DatosProcesados!$A$1:$BF$1,0))</f>
        <v>Si</v>
      </c>
      <c r="L1091" s="115" t="str">
        <f>INDEX(Modelo!$A$9:$D$89,MATCH(DataBase!$J1091,Modelo!$A$9:$A$89,0),MATCH(DataBase!L$1,Modelo!$A$9:$D$9,0))</f>
        <v>Impacto ambiental</v>
      </c>
      <c r="M1091" s="115" t="str">
        <f>INDEX(Modelo!$A$9:$D$89,MATCH(DataBase!$J1091,Modelo!$A$9:$A$89,0),MATCH(DataBase!M$1,Modelo!$A$9:$D$9,0))</f>
        <v>Pilar 3</v>
      </c>
      <c r="N1091" s="115" t="str">
        <f>INDEX(Modelo!$A$9:$D$89,MATCH(DataBase!$J1091,Modelo!$A$9:$A$89,0),MATCH(DataBase!N$1,Modelo!$A$9:$D$9,0))</f>
        <v>boolean</v>
      </c>
      <c r="O1091" s="115" t="b">
        <f t="array" ref="O1091">IF(N1091="negativo",INDEX($AD$3:$AG$51,MATCH(1,($B1091=$AD$3:$AD$51)*($J1091=$AE$3:$AE$51),0),3),IF(N1091="positivo",INDEX($AD$55:$AG$109,MATCH(1,($B1091=$AD$55:$AD$109)*($J1091=$AE$55:$AE$109),0),3)))</f>
        <v>0</v>
      </c>
      <c r="P1091" s="115" t="b">
        <f t="array" ref="P1091">IF(N1091="negativo",INDEX($AD$3:$AG$51,MATCH(1,($B1091=$AD$3:$AD$51)*($J1091=$AE$3:$AE$51),0),4),IF(N1091="positivo",INDEX($AD$55:$AG$109,MATCH(1,($B1091=$AD$55:$AD$109)*($J1091=$AE$55:$AE$109),0),4)))</f>
        <v>0</v>
      </c>
      <c r="Q1091" s="115" t="str">
        <f>VLOOKUP(M1091,Modelo!$A$2:$C$7,2,0)</f>
        <v>Gestión de Recursos Naturales y Circularidad</v>
      </c>
      <c r="R1091" s="118">
        <f t="array" ref="R1091">INDEX(Modelo!$F$1:$H$37,MATCH(1,(DataBase!Q1091=Modelo!$G$1:$G$37)*(DataBase!B1091=Modelo!$F$1:$F$37),0),3)</f>
        <v>5.8823529411764705E-2</v>
      </c>
      <c r="S1091" s="115">
        <f t="shared" ref="S1091:S1154" si="36">IFERROR(IF(N1091="boolean",IF(K1091="Si",100,0),IF(N1091="scale",IF(K1091=2,100,IF(K1091=1,50,0)),IF(N1091="positivo",100*((K1091-P1091)/(O1091-P1091)),100*(1-((K1091-P1091)/(O1091-P1091)))))),0)</f>
        <v>100</v>
      </c>
      <c r="T1091" s="115">
        <f t="shared" ref="T1091:T1154" si="37">S1091*R1091</f>
        <v>5.8823529411764701</v>
      </c>
    </row>
    <row r="1092" spans="1:20" x14ac:dyDescent="0.3">
      <c r="A1092" s="115" t="s">
        <v>312</v>
      </c>
      <c r="B1092" s="115" t="s">
        <v>313</v>
      </c>
      <c r="C1092" s="115" t="s">
        <v>103</v>
      </c>
      <c r="D1092" s="115" t="s">
        <v>86</v>
      </c>
      <c r="E1092" s="115" t="s">
        <v>87</v>
      </c>
      <c r="F1092" s="115" t="s">
        <v>87</v>
      </c>
      <c r="G1092" s="115">
        <v>1968</v>
      </c>
      <c r="H1092" s="115" t="s">
        <v>125</v>
      </c>
      <c r="I1092" s="115">
        <v>24.752011681999999</v>
      </c>
      <c r="J1092" s="115" t="s">
        <v>38</v>
      </c>
      <c r="K1092" s="115" t="str">
        <f>INDEX(DatosProcesados!$A$1:$BF$101,MATCH(DataBase!A1092,DatosProcesados!$A$1:$A$101,0),MATCH(DataBase!J1092,DatosProcesados!$A$1:$BF$1,0))</f>
        <v>Si</v>
      </c>
      <c r="L1092" s="115" t="str">
        <f>INDEX(Modelo!$A$9:$D$89,MATCH(DataBase!$J1092,Modelo!$A$9:$A$89,0),MATCH(DataBase!L$1,Modelo!$A$9:$D$9,0))</f>
        <v>Impacto ambiental</v>
      </c>
      <c r="M1092" s="115" t="str">
        <f>INDEX(Modelo!$A$9:$D$89,MATCH(DataBase!$J1092,Modelo!$A$9:$A$89,0),MATCH(DataBase!M$1,Modelo!$A$9:$D$9,0))</f>
        <v>Pilar 3</v>
      </c>
      <c r="N1092" s="115" t="str">
        <f>INDEX(Modelo!$A$9:$D$89,MATCH(DataBase!$J1092,Modelo!$A$9:$A$89,0),MATCH(DataBase!N$1,Modelo!$A$9:$D$9,0))</f>
        <v>boolean</v>
      </c>
      <c r="O1092" s="115" t="b">
        <f t="array" ref="O1092">IF(N1092="negativo",INDEX($AD$3:$AG$51,MATCH(1,($B1092=$AD$3:$AD$51)*($J1092=$AE$3:$AE$51),0),3),IF(N1092="positivo",INDEX($AD$55:$AG$109,MATCH(1,($B1092=$AD$55:$AD$109)*($J1092=$AE$55:$AE$109),0),3)))</f>
        <v>0</v>
      </c>
      <c r="P1092" s="115" t="b">
        <f t="array" ref="P1092">IF(N1092="negativo",INDEX($AD$3:$AG$51,MATCH(1,($B1092=$AD$3:$AD$51)*($J1092=$AE$3:$AE$51),0),4),IF(N1092="positivo",INDEX($AD$55:$AG$109,MATCH(1,($B1092=$AD$55:$AD$109)*($J1092=$AE$55:$AE$109),0),4)))</f>
        <v>0</v>
      </c>
      <c r="Q1092" s="115" t="str">
        <f>VLOOKUP(M1092,Modelo!$A$2:$C$7,2,0)</f>
        <v>Gestión de Recursos Naturales y Circularidad</v>
      </c>
      <c r="R1092" s="118">
        <f t="array" ref="R1092">INDEX(Modelo!$F$1:$H$37,MATCH(1,(DataBase!Q1092=Modelo!$G$1:$G$37)*(DataBase!B1092=Modelo!$F$1:$F$37),0),3)</f>
        <v>5.8823529411764705E-2</v>
      </c>
      <c r="S1092" s="115">
        <f t="shared" si="36"/>
        <v>100</v>
      </c>
      <c r="T1092" s="115">
        <f t="shared" si="37"/>
        <v>5.8823529411764701</v>
      </c>
    </row>
    <row r="1093" spans="1:20" x14ac:dyDescent="0.3">
      <c r="A1093" s="115" t="s">
        <v>162</v>
      </c>
      <c r="B1093" s="115" t="s">
        <v>84</v>
      </c>
      <c r="C1093" s="115" t="s">
        <v>97</v>
      </c>
      <c r="D1093" s="115" t="s">
        <v>86</v>
      </c>
      <c r="E1093" s="115" t="s">
        <v>87</v>
      </c>
      <c r="F1093" s="115" t="s">
        <v>87</v>
      </c>
      <c r="G1093" s="115">
        <v>1979</v>
      </c>
      <c r="H1093" s="115" t="s">
        <v>163</v>
      </c>
      <c r="I1093" s="115">
        <v>2.956157691</v>
      </c>
      <c r="J1093" s="115" t="s">
        <v>38</v>
      </c>
      <c r="K1093" s="115" t="str">
        <f>INDEX(DatosProcesados!$A$1:$BF$101,MATCH(DataBase!A1093,DatosProcesados!$A$1:$A$101,0),MATCH(DataBase!J1093,DatosProcesados!$A$1:$BF$1,0))</f>
        <v>Si</v>
      </c>
      <c r="L1093" s="115" t="str">
        <f>INDEX(Modelo!$A$9:$D$89,MATCH(DataBase!$J1093,Modelo!$A$9:$A$89,0),MATCH(DataBase!L$1,Modelo!$A$9:$D$9,0))</f>
        <v>Impacto ambiental</v>
      </c>
      <c r="M1093" s="115" t="str">
        <f>INDEX(Modelo!$A$9:$D$89,MATCH(DataBase!$J1093,Modelo!$A$9:$A$89,0),MATCH(DataBase!M$1,Modelo!$A$9:$D$9,0))</f>
        <v>Pilar 3</v>
      </c>
      <c r="N1093" s="115" t="str">
        <f>INDEX(Modelo!$A$9:$D$89,MATCH(DataBase!$J1093,Modelo!$A$9:$A$89,0),MATCH(DataBase!N$1,Modelo!$A$9:$D$9,0))</f>
        <v>boolean</v>
      </c>
      <c r="O1093" s="115" t="b">
        <f t="array" ref="O1093">IF(N1093="negativo",INDEX($AD$3:$AG$51,MATCH(1,($B1093=$AD$3:$AD$51)*($J1093=$AE$3:$AE$51),0),3),IF(N1093="positivo",INDEX($AD$55:$AG$109,MATCH(1,($B1093=$AD$55:$AD$109)*($J1093=$AE$55:$AE$109),0),3)))</f>
        <v>0</v>
      </c>
      <c r="P1093" s="115" t="b">
        <f t="array" ref="P1093">IF(N1093="negativo",INDEX($AD$3:$AG$51,MATCH(1,($B1093=$AD$3:$AD$51)*($J1093=$AE$3:$AE$51),0),4),IF(N1093="positivo",INDEX($AD$55:$AG$109,MATCH(1,($B1093=$AD$55:$AD$109)*($J1093=$AE$55:$AE$109),0),4)))</f>
        <v>0</v>
      </c>
      <c r="Q1093" s="115" t="str">
        <f>VLOOKUP(M1093,Modelo!$A$2:$C$7,2,0)</f>
        <v>Gestión de Recursos Naturales y Circularidad</v>
      </c>
      <c r="R1093" s="118">
        <f t="array" ref="R1093">INDEX(Modelo!$F$1:$H$37,MATCH(1,(DataBase!Q1093=Modelo!$G$1:$G$37)*(DataBase!B1093=Modelo!$F$1:$F$37),0),3)</f>
        <v>5.8823529411764705E-2</v>
      </c>
      <c r="S1093" s="115">
        <f t="shared" si="36"/>
        <v>100</v>
      </c>
      <c r="T1093" s="115">
        <f t="shared" si="37"/>
        <v>5.8823529411764701</v>
      </c>
    </row>
    <row r="1094" spans="1:20" x14ac:dyDescent="0.3">
      <c r="A1094" s="115" t="s">
        <v>348</v>
      </c>
      <c r="B1094" s="115" t="s">
        <v>313</v>
      </c>
      <c r="C1094" s="115" t="s">
        <v>103</v>
      </c>
      <c r="D1094" s="115" t="s">
        <v>86</v>
      </c>
      <c r="E1094" s="115" t="s">
        <v>87</v>
      </c>
      <c r="F1094" s="115" t="s">
        <v>87</v>
      </c>
      <c r="G1094" s="115">
        <v>1937</v>
      </c>
      <c r="H1094" s="115" t="s">
        <v>294</v>
      </c>
      <c r="I1094" s="115">
        <v>4.02823039</v>
      </c>
      <c r="J1094" s="115" t="s">
        <v>38</v>
      </c>
      <c r="K1094" s="115" t="str">
        <f>INDEX(DatosProcesados!$A$1:$BF$101,MATCH(DataBase!A1094,DatosProcesados!$A$1:$A$101,0),MATCH(DataBase!J1094,DatosProcesados!$A$1:$BF$1,0))</f>
        <v>No</v>
      </c>
      <c r="L1094" s="115" t="str">
        <f>INDEX(Modelo!$A$9:$D$89,MATCH(DataBase!$J1094,Modelo!$A$9:$A$89,0),MATCH(DataBase!L$1,Modelo!$A$9:$D$9,0))</f>
        <v>Impacto ambiental</v>
      </c>
      <c r="M1094" s="115" t="str">
        <f>INDEX(Modelo!$A$9:$D$89,MATCH(DataBase!$J1094,Modelo!$A$9:$A$89,0),MATCH(DataBase!M$1,Modelo!$A$9:$D$9,0))</f>
        <v>Pilar 3</v>
      </c>
      <c r="N1094" s="115" t="str">
        <f>INDEX(Modelo!$A$9:$D$89,MATCH(DataBase!$J1094,Modelo!$A$9:$A$89,0),MATCH(DataBase!N$1,Modelo!$A$9:$D$9,0))</f>
        <v>boolean</v>
      </c>
      <c r="O1094" s="115" t="b">
        <f t="array" ref="O1094">IF(N1094="negativo",INDEX($AD$3:$AG$51,MATCH(1,($B1094=$AD$3:$AD$51)*($J1094=$AE$3:$AE$51),0),3),IF(N1094="positivo",INDEX($AD$55:$AG$109,MATCH(1,($B1094=$AD$55:$AD$109)*($J1094=$AE$55:$AE$109),0),3)))</f>
        <v>0</v>
      </c>
      <c r="P1094" s="115" t="b">
        <f t="array" ref="P1094">IF(N1094="negativo",INDEX($AD$3:$AG$51,MATCH(1,($B1094=$AD$3:$AD$51)*($J1094=$AE$3:$AE$51),0),4),IF(N1094="positivo",INDEX($AD$55:$AG$109,MATCH(1,($B1094=$AD$55:$AD$109)*($J1094=$AE$55:$AE$109),0),4)))</f>
        <v>0</v>
      </c>
      <c r="Q1094" s="115" t="str">
        <f>VLOOKUP(M1094,Modelo!$A$2:$C$7,2,0)</f>
        <v>Gestión de Recursos Naturales y Circularidad</v>
      </c>
      <c r="R1094" s="118">
        <f t="array" ref="R1094">INDEX(Modelo!$F$1:$H$37,MATCH(1,(DataBase!Q1094=Modelo!$G$1:$G$37)*(DataBase!B1094=Modelo!$F$1:$F$37),0),3)</f>
        <v>5.8823529411764705E-2</v>
      </c>
      <c r="S1094" s="115">
        <f t="shared" si="36"/>
        <v>0</v>
      </c>
      <c r="T1094" s="115">
        <f t="shared" si="37"/>
        <v>0</v>
      </c>
    </row>
    <row r="1095" spans="1:20" x14ac:dyDescent="0.3">
      <c r="A1095" s="115" t="s">
        <v>343</v>
      </c>
      <c r="B1095" s="115" t="s">
        <v>313</v>
      </c>
      <c r="C1095" s="115" t="s">
        <v>103</v>
      </c>
      <c r="D1095" s="115" t="s">
        <v>86</v>
      </c>
      <c r="E1095" s="115" t="s">
        <v>86</v>
      </c>
      <c r="F1095" s="115" t="s">
        <v>87</v>
      </c>
      <c r="G1095" s="115">
        <v>1993</v>
      </c>
      <c r="H1095" s="115" t="s">
        <v>281</v>
      </c>
      <c r="I1095" s="115">
        <v>4.8704234599999996</v>
      </c>
      <c r="J1095" s="115" t="s">
        <v>38</v>
      </c>
      <c r="K1095" s="115" t="str">
        <f>INDEX(DatosProcesados!$A$1:$BF$101,MATCH(DataBase!A1095,DatosProcesados!$A$1:$A$101,0),MATCH(DataBase!J1095,DatosProcesados!$A$1:$BF$1,0))</f>
        <v>Si</v>
      </c>
      <c r="L1095" s="115" t="str">
        <f>INDEX(Modelo!$A$9:$D$89,MATCH(DataBase!$J1095,Modelo!$A$9:$A$89,0),MATCH(DataBase!L$1,Modelo!$A$9:$D$9,0))</f>
        <v>Impacto ambiental</v>
      </c>
      <c r="M1095" s="115" t="str">
        <f>INDEX(Modelo!$A$9:$D$89,MATCH(DataBase!$J1095,Modelo!$A$9:$A$89,0),MATCH(DataBase!M$1,Modelo!$A$9:$D$9,0))</f>
        <v>Pilar 3</v>
      </c>
      <c r="N1095" s="115" t="str">
        <f>INDEX(Modelo!$A$9:$D$89,MATCH(DataBase!$J1095,Modelo!$A$9:$A$89,0),MATCH(DataBase!N$1,Modelo!$A$9:$D$9,0))</f>
        <v>boolean</v>
      </c>
      <c r="O1095" s="115" t="b">
        <f t="array" ref="O1095">IF(N1095="negativo",INDEX($AD$3:$AG$51,MATCH(1,($B1095=$AD$3:$AD$51)*($J1095=$AE$3:$AE$51),0),3),IF(N1095="positivo",INDEX($AD$55:$AG$109,MATCH(1,($B1095=$AD$55:$AD$109)*($J1095=$AE$55:$AE$109),0),3)))</f>
        <v>0</v>
      </c>
      <c r="P1095" s="115" t="b">
        <f t="array" ref="P1095">IF(N1095="negativo",INDEX($AD$3:$AG$51,MATCH(1,($B1095=$AD$3:$AD$51)*($J1095=$AE$3:$AE$51),0),4),IF(N1095="positivo",INDEX($AD$55:$AG$109,MATCH(1,($B1095=$AD$55:$AD$109)*($J1095=$AE$55:$AE$109),0),4)))</f>
        <v>0</v>
      </c>
      <c r="Q1095" s="115" t="str">
        <f>VLOOKUP(M1095,Modelo!$A$2:$C$7,2,0)</f>
        <v>Gestión de Recursos Naturales y Circularidad</v>
      </c>
      <c r="R1095" s="118">
        <f t="array" ref="R1095">INDEX(Modelo!$F$1:$H$37,MATCH(1,(DataBase!Q1095=Modelo!$G$1:$G$37)*(DataBase!B1095=Modelo!$F$1:$F$37),0),3)</f>
        <v>5.8823529411764705E-2</v>
      </c>
      <c r="S1095" s="115">
        <f t="shared" si="36"/>
        <v>100</v>
      </c>
      <c r="T1095" s="115">
        <f t="shared" si="37"/>
        <v>5.8823529411764701</v>
      </c>
    </row>
    <row r="1096" spans="1:20" x14ac:dyDescent="0.3">
      <c r="A1096" s="115" t="s">
        <v>367</v>
      </c>
      <c r="B1096" s="115" t="s">
        <v>313</v>
      </c>
      <c r="C1096" s="115" t="s">
        <v>103</v>
      </c>
      <c r="D1096" s="115" t="s">
        <v>86</v>
      </c>
      <c r="E1096" s="115" t="s">
        <v>86</v>
      </c>
      <c r="F1096" s="115" t="s">
        <v>86</v>
      </c>
      <c r="G1096" s="115">
        <v>1966</v>
      </c>
      <c r="H1096" s="115" t="s">
        <v>125</v>
      </c>
      <c r="I1096" s="115">
        <v>2.0461661379999998</v>
      </c>
      <c r="J1096" s="115" t="s">
        <v>38</v>
      </c>
      <c r="K1096" s="115" t="str">
        <f>INDEX(DatosProcesados!$A$1:$BF$101,MATCH(DataBase!A1096,DatosProcesados!$A$1:$A$101,0),MATCH(DataBase!J1096,DatosProcesados!$A$1:$BF$1,0))</f>
        <v>Si</v>
      </c>
      <c r="L1096" s="115" t="str">
        <f>INDEX(Modelo!$A$9:$D$89,MATCH(DataBase!$J1096,Modelo!$A$9:$A$89,0),MATCH(DataBase!L$1,Modelo!$A$9:$D$9,0))</f>
        <v>Impacto ambiental</v>
      </c>
      <c r="M1096" s="115" t="str">
        <f>INDEX(Modelo!$A$9:$D$89,MATCH(DataBase!$J1096,Modelo!$A$9:$A$89,0),MATCH(DataBase!M$1,Modelo!$A$9:$D$9,0))</f>
        <v>Pilar 3</v>
      </c>
      <c r="N1096" s="115" t="str">
        <f>INDEX(Modelo!$A$9:$D$89,MATCH(DataBase!$J1096,Modelo!$A$9:$A$89,0),MATCH(DataBase!N$1,Modelo!$A$9:$D$9,0))</f>
        <v>boolean</v>
      </c>
      <c r="O1096" s="115" t="b">
        <f t="array" ref="O1096">IF(N1096="negativo",INDEX($AD$3:$AG$51,MATCH(1,($B1096=$AD$3:$AD$51)*($J1096=$AE$3:$AE$51),0),3),IF(N1096="positivo",INDEX($AD$55:$AG$109,MATCH(1,($B1096=$AD$55:$AD$109)*($J1096=$AE$55:$AE$109),0),3)))</f>
        <v>0</v>
      </c>
      <c r="P1096" s="115" t="b">
        <f t="array" ref="P1096">IF(N1096="negativo",INDEX($AD$3:$AG$51,MATCH(1,($B1096=$AD$3:$AD$51)*($J1096=$AE$3:$AE$51),0),4),IF(N1096="positivo",INDEX($AD$55:$AG$109,MATCH(1,($B1096=$AD$55:$AD$109)*($J1096=$AE$55:$AE$109),0),4)))</f>
        <v>0</v>
      </c>
      <c r="Q1096" s="115" t="str">
        <f>VLOOKUP(M1096,Modelo!$A$2:$C$7,2,0)</f>
        <v>Gestión de Recursos Naturales y Circularidad</v>
      </c>
      <c r="R1096" s="118">
        <f t="array" ref="R1096">INDEX(Modelo!$F$1:$H$37,MATCH(1,(DataBase!Q1096=Modelo!$G$1:$G$37)*(DataBase!B1096=Modelo!$F$1:$F$37),0),3)</f>
        <v>5.8823529411764705E-2</v>
      </c>
      <c r="S1096" s="115">
        <f t="shared" si="36"/>
        <v>100</v>
      </c>
      <c r="T1096" s="115">
        <f t="shared" si="37"/>
        <v>5.8823529411764701</v>
      </c>
    </row>
    <row r="1097" spans="1:20" x14ac:dyDescent="0.3">
      <c r="A1097" s="115" t="s">
        <v>374</v>
      </c>
      <c r="B1097" s="115" t="s">
        <v>313</v>
      </c>
      <c r="C1097" s="115" t="s">
        <v>103</v>
      </c>
      <c r="D1097" s="115" t="s">
        <v>86</v>
      </c>
      <c r="E1097" s="115" t="s">
        <v>87</v>
      </c>
      <c r="F1097" s="115" t="s">
        <v>87</v>
      </c>
      <c r="G1097" s="115">
        <v>1929</v>
      </c>
      <c r="H1097" s="115" t="s">
        <v>375</v>
      </c>
      <c r="I1097" s="115">
        <v>1.928223518</v>
      </c>
      <c r="J1097" s="115" t="s">
        <v>38</v>
      </c>
      <c r="K1097" s="115">
        <f>INDEX(DatosProcesados!$A$1:$BF$101,MATCH(DataBase!A1097,DatosProcesados!$A$1:$A$101,0),MATCH(DataBase!J1097,DatosProcesados!$A$1:$BF$1,0))</f>
        <v>0</v>
      </c>
      <c r="L1097" s="115" t="str">
        <f>INDEX(Modelo!$A$9:$D$89,MATCH(DataBase!$J1097,Modelo!$A$9:$A$89,0),MATCH(DataBase!L$1,Modelo!$A$9:$D$9,0))</f>
        <v>Impacto ambiental</v>
      </c>
      <c r="M1097" s="115" t="str">
        <f>INDEX(Modelo!$A$9:$D$89,MATCH(DataBase!$J1097,Modelo!$A$9:$A$89,0),MATCH(DataBase!M$1,Modelo!$A$9:$D$9,0))</f>
        <v>Pilar 3</v>
      </c>
      <c r="N1097" s="115" t="str">
        <f>INDEX(Modelo!$A$9:$D$89,MATCH(DataBase!$J1097,Modelo!$A$9:$A$89,0),MATCH(DataBase!N$1,Modelo!$A$9:$D$9,0))</f>
        <v>boolean</v>
      </c>
      <c r="O1097" s="115" t="b">
        <f t="array" ref="O1097">IF(N1097="negativo",INDEX($AD$3:$AG$51,MATCH(1,($B1097=$AD$3:$AD$51)*($J1097=$AE$3:$AE$51),0),3),IF(N1097="positivo",INDEX($AD$55:$AG$109,MATCH(1,($B1097=$AD$55:$AD$109)*($J1097=$AE$55:$AE$109),0),3)))</f>
        <v>0</v>
      </c>
      <c r="P1097" s="115" t="b">
        <f t="array" ref="P1097">IF(N1097="negativo",INDEX($AD$3:$AG$51,MATCH(1,($B1097=$AD$3:$AD$51)*($J1097=$AE$3:$AE$51),0),4),IF(N1097="positivo",INDEX($AD$55:$AG$109,MATCH(1,($B1097=$AD$55:$AD$109)*($J1097=$AE$55:$AE$109),0),4)))</f>
        <v>0</v>
      </c>
      <c r="Q1097" s="115" t="str">
        <f>VLOOKUP(M1097,Modelo!$A$2:$C$7,2,0)</f>
        <v>Gestión de Recursos Naturales y Circularidad</v>
      </c>
      <c r="R1097" s="118">
        <f t="array" ref="R1097">INDEX(Modelo!$F$1:$H$37,MATCH(1,(DataBase!Q1097=Modelo!$G$1:$G$37)*(DataBase!B1097=Modelo!$F$1:$F$37),0),3)</f>
        <v>5.8823529411764705E-2</v>
      </c>
      <c r="S1097" s="115">
        <f t="shared" si="36"/>
        <v>0</v>
      </c>
      <c r="T1097" s="115">
        <f t="shared" si="37"/>
        <v>0</v>
      </c>
    </row>
    <row r="1098" spans="1:20" x14ac:dyDescent="0.3">
      <c r="A1098" s="115" t="s">
        <v>201</v>
      </c>
      <c r="B1098" s="115" t="s">
        <v>84</v>
      </c>
      <c r="C1098" s="115" t="s">
        <v>103</v>
      </c>
      <c r="D1098" s="115" t="s">
        <v>86</v>
      </c>
      <c r="E1098" s="115" t="s">
        <v>86</v>
      </c>
      <c r="F1098" s="115" t="s">
        <v>86</v>
      </c>
      <c r="G1098" s="115">
        <v>1987</v>
      </c>
      <c r="H1098" s="115" t="s">
        <v>125</v>
      </c>
      <c r="I1098" s="115">
        <v>0</v>
      </c>
      <c r="J1098" s="115" t="s">
        <v>38</v>
      </c>
      <c r="K1098" s="115" t="str">
        <f>INDEX(DatosProcesados!$A$1:$BF$101,MATCH(DataBase!A1098,DatosProcesados!$A$1:$A$101,0),MATCH(DataBase!J1098,DatosProcesados!$A$1:$BF$1,0))</f>
        <v>Si</v>
      </c>
      <c r="L1098" s="115" t="str">
        <f>INDEX(Modelo!$A$9:$D$89,MATCH(DataBase!$J1098,Modelo!$A$9:$A$89,0),MATCH(DataBase!L$1,Modelo!$A$9:$D$9,0))</f>
        <v>Impacto ambiental</v>
      </c>
      <c r="M1098" s="115" t="str">
        <f>INDEX(Modelo!$A$9:$D$89,MATCH(DataBase!$J1098,Modelo!$A$9:$A$89,0),MATCH(DataBase!M$1,Modelo!$A$9:$D$9,0))</f>
        <v>Pilar 3</v>
      </c>
      <c r="N1098" s="115" t="str">
        <f>INDEX(Modelo!$A$9:$D$89,MATCH(DataBase!$J1098,Modelo!$A$9:$A$89,0),MATCH(DataBase!N$1,Modelo!$A$9:$D$9,0))</f>
        <v>boolean</v>
      </c>
      <c r="O1098" s="115" t="b">
        <f t="array" ref="O1098">IF(N1098="negativo",INDEX($AD$3:$AG$51,MATCH(1,($B1098=$AD$3:$AD$51)*($J1098=$AE$3:$AE$51),0),3),IF(N1098="positivo",INDEX($AD$55:$AG$109,MATCH(1,($B1098=$AD$55:$AD$109)*($J1098=$AE$55:$AE$109),0),3)))</f>
        <v>0</v>
      </c>
      <c r="P1098" s="115" t="b">
        <f t="array" ref="P1098">IF(N1098="negativo",INDEX($AD$3:$AG$51,MATCH(1,($B1098=$AD$3:$AD$51)*($J1098=$AE$3:$AE$51),0),4),IF(N1098="positivo",INDEX($AD$55:$AG$109,MATCH(1,($B1098=$AD$55:$AD$109)*($J1098=$AE$55:$AE$109),0),4)))</f>
        <v>0</v>
      </c>
      <c r="Q1098" s="115" t="str">
        <f>VLOOKUP(M1098,Modelo!$A$2:$C$7,2,0)</f>
        <v>Gestión de Recursos Naturales y Circularidad</v>
      </c>
      <c r="R1098" s="118">
        <f t="array" ref="R1098">INDEX(Modelo!$F$1:$H$37,MATCH(1,(DataBase!Q1098=Modelo!$G$1:$G$37)*(DataBase!B1098=Modelo!$F$1:$F$37),0),3)</f>
        <v>5.8823529411764705E-2</v>
      </c>
      <c r="S1098" s="115">
        <f t="shared" si="36"/>
        <v>100</v>
      </c>
      <c r="T1098" s="115">
        <f t="shared" si="37"/>
        <v>5.8823529411764701</v>
      </c>
    </row>
    <row r="1099" spans="1:20" x14ac:dyDescent="0.3">
      <c r="A1099" s="115" t="s">
        <v>421</v>
      </c>
      <c r="B1099" s="115" t="s">
        <v>407</v>
      </c>
      <c r="C1099" s="115" t="s">
        <v>103</v>
      </c>
      <c r="D1099" s="115" t="s">
        <v>86</v>
      </c>
      <c r="E1099" s="115" t="s">
        <v>86</v>
      </c>
      <c r="F1099" s="115" t="s">
        <v>87</v>
      </c>
      <c r="G1099" s="115">
        <v>2016</v>
      </c>
      <c r="H1099" s="115" t="s">
        <v>422</v>
      </c>
      <c r="I1099" s="115">
        <v>5.4833186859999996</v>
      </c>
      <c r="J1099" s="115" t="s">
        <v>38</v>
      </c>
      <c r="K1099" s="115">
        <f>INDEX(DatosProcesados!$A$1:$BF$101,MATCH(DataBase!A1099,DatosProcesados!$A$1:$A$101,0),MATCH(DataBase!J1099,DatosProcesados!$A$1:$BF$1,0))</f>
        <v>0</v>
      </c>
      <c r="L1099" s="115" t="str">
        <f>INDEX(Modelo!$A$9:$D$89,MATCH(DataBase!$J1099,Modelo!$A$9:$A$89,0),MATCH(DataBase!L$1,Modelo!$A$9:$D$9,0))</f>
        <v>Impacto ambiental</v>
      </c>
      <c r="M1099" s="115" t="str">
        <f>INDEX(Modelo!$A$9:$D$89,MATCH(DataBase!$J1099,Modelo!$A$9:$A$89,0),MATCH(DataBase!M$1,Modelo!$A$9:$D$9,0))</f>
        <v>Pilar 3</v>
      </c>
      <c r="N1099" s="115" t="str">
        <f>INDEX(Modelo!$A$9:$D$89,MATCH(DataBase!$J1099,Modelo!$A$9:$A$89,0),MATCH(DataBase!N$1,Modelo!$A$9:$D$9,0))</f>
        <v>boolean</v>
      </c>
      <c r="O1099" s="115" t="b">
        <f t="array" ref="O1099">IF(N1099="negativo",INDEX($AD$3:$AG$51,MATCH(1,($B1099=$AD$3:$AD$51)*($J1099=$AE$3:$AE$51),0),3),IF(N1099="positivo",INDEX($AD$55:$AG$109,MATCH(1,($B1099=$AD$55:$AD$109)*($J1099=$AE$55:$AE$109),0),3)))</f>
        <v>0</v>
      </c>
      <c r="P1099" s="115" t="b">
        <f t="array" ref="P1099">IF(N1099="negativo",INDEX($AD$3:$AG$51,MATCH(1,($B1099=$AD$3:$AD$51)*($J1099=$AE$3:$AE$51),0),4),IF(N1099="positivo",INDEX($AD$55:$AG$109,MATCH(1,($B1099=$AD$55:$AD$109)*($J1099=$AE$55:$AE$109),0),4)))</f>
        <v>0</v>
      </c>
      <c r="Q1099" s="115" t="str">
        <f>VLOOKUP(M1099,Modelo!$A$2:$C$7,2,0)</f>
        <v>Gestión de Recursos Naturales y Circularidad</v>
      </c>
      <c r="R1099" s="118">
        <f t="array" ref="R1099">INDEX(Modelo!$F$1:$H$37,MATCH(1,(DataBase!Q1099=Modelo!$G$1:$G$37)*(DataBase!B1099=Modelo!$F$1:$F$37),0),3)</f>
        <v>0.19230769230769232</v>
      </c>
      <c r="S1099" s="115">
        <f t="shared" si="36"/>
        <v>0</v>
      </c>
      <c r="T1099" s="115">
        <f t="shared" si="37"/>
        <v>0</v>
      </c>
    </row>
    <row r="1100" spans="1:20" x14ac:dyDescent="0.3">
      <c r="A1100" s="115" t="s">
        <v>293</v>
      </c>
      <c r="B1100" s="115" t="s">
        <v>216</v>
      </c>
      <c r="C1100" s="115" t="s">
        <v>103</v>
      </c>
      <c r="D1100" s="115" t="s">
        <v>86</v>
      </c>
      <c r="E1100" s="115" t="s">
        <v>87</v>
      </c>
      <c r="F1100" s="115" t="s">
        <v>87</v>
      </c>
      <c r="G1100" s="115">
        <v>1955</v>
      </c>
      <c r="H1100" s="115" t="s">
        <v>294</v>
      </c>
      <c r="I1100" s="115">
        <v>1.8313776939999999</v>
      </c>
      <c r="J1100" s="115" t="s">
        <v>38</v>
      </c>
      <c r="K1100" s="115" t="str">
        <f>INDEX(DatosProcesados!$A$1:$BF$101,MATCH(DataBase!A1100,DatosProcesados!$A$1:$A$101,0),MATCH(DataBase!J1100,DatosProcesados!$A$1:$BF$1,0))</f>
        <v>Si</v>
      </c>
      <c r="L1100" s="115" t="str">
        <f>INDEX(Modelo!$A$9:$D$89,MATCH(DataBase!$J1100,Modelo!$A$9:$A$89,0),MATCH(DataBase!L$1,Modelo!$A$9:$D$9,0))</f>
        <v>Impacto ambiental</v>
      </c>
      <c r="M1100" s="115" t="str">
        <f>INDEX(Modelo!$A$9:$D$89,MATCH(DataBase!$J1100,Modelo!$A$9:$A$89,0),MATCH(DataBase!M$1,Modelo!$A$9:$D$9,0))</f>
        <v>Pilar 3</v>
      </c>
      <c r="N1100" s="115" t="str">
        <f>INDEX(Modelo!$A$9:$D$89,MATCH(DataBase!$J1100,Modelo!$A$9:$A$89,0),MATCH(DataBase!N$1,Modelo!$A$9:$D$9,0))</f>
        <v>boolean</v>
      </c>
      <c r="O1100" s="115" t="b">
        <f t="array" ref="O1100">IF(N1100="negativo",INDEX($AD$3:$AG$51,MATCH(1,($B1100=$AD$3:$AD$51)*($J1100=$AE$3:$AE$51),0),3),IF(N1100="positivo",INDEX($AD$55:$AG$109,MATCH(1,($B1100=$AD$55:$AD$109)*($J1100=$AE$55:$AE$109),0),3)))</f>
        <v>0</v>
      </c>
      <c r="P1100" s="115" t="b">
        <f t="array" ref="P1100">IF(N1100="negativo",INDEX($AD$3:$AG$51,MATCH(1,($B1100=$AD$3:$AD$51)*($J1100=$AE$3:$AE$51),0),4),IF(N1100="positivo",INDEX($AD$55:$AG$109,MATCH(1,($B1100=$AD$55:$AD$109)*($J1100=$AE$55:$AE$109),0),4)))</f>
        <v>0</v>
      </c>
      <c r="Q1100" s="115" t="str">
        <f>VLOOKUP(M1100,Modelo!$A$2:$C$7,2,0)</f>
        <v>Gestión de Recursos Naturales y Circularidad</v>
      </c>
      <c r="R1100" s="118">
        <f t="array" ref="R1100">INDEX(Modelo!$F$1:$H$37,MATCH(1,(DataBase!Q1100=Modelo!$G$1:$G$37)*(DataBase!B1100=Modelo!$F$1:$F$37),0),3)</f>
        <v>0.15789473684210525</v>
      </c>
      <c r="S1100" s="115">
        <f t="shared" si="36"/>
        <v>100</v>
      </c>
      <c r="T1100" s="115">
        <f t="shared" si="37"/>
        <v>15.789473684210526</v>
      </c>
    </row>
    <row r="1101" spans="1:20" x14ac:dyDescent="0.3">
      <c r="A1101" s="115" t="s">
        <v>298</v>
      </c>
      <c r="B1101" s="115" t="s">
        <v>216</v>
      </c>
      <c r="C1101" s="115" t="s">
        <v>103</v>
      </c>
      <c r="D1101" s="115" t="s">
        <v>86</v>
      </c>
      <c r="E1101" s="115" t="s">
        <v>86</v>
      </c>
      <c r="F1101" s="115" t="s">
        <v>87</v>
      </c>
      <c r="G1101" s="115">
        <v>1993</v>
      </c>
      <c r="H1101" s="115" t="s">
        <v>299</v>
      </c>
      <c r="I1101" s="115">
        <v>1.7653399919999999</v>
      </c>
      <c r="J1101" s="115" t="s">
        <v>38</v>
      </c>
      <c r="K1101" s="115" t="str">
        <f>INDEX(DatosProcesados!$A$1:$BF$101,MATCH(DataBase!A1101,DatosProcesados!$A$1:$A$101,0),MATCH(DataBase!J1101,DatosProcesados!$A$1:$BF$1,0))</f>
        <v xml:space="preserve">No informa </v>
      </c>
      <c r="L1101" s="115" t="str">
        <f>INDEX(Modelo!$A$9:$D$89,MATCH(DataBase!$J1101,Modelo!$A$9:$A$89,0),MATCH(DataBase!L$1,Modelo!$A$9:$D$9,0))</f>
        <v>Impacto ambiental</v>
      </c>
      <c r="M1101" s="115" t="str">
        <f>INDEX(Modelo!$A$9:$D$89,MATCH(DataBase!$J1101,Modelo!$A$9:$A$89,0),MATCH(DataBase!M$1,Modelo!$A$9:$D$9,0))</f>
        <v>Pilar 3</v>
      </c>
      <c r="N1101" s="115" t="str">
        <f>INDEX(Modelo!$A$9:$D$89,MATCH(DataBase!$J1101,Modelo!$A$9:$A$89,0),MATCH(DataBase!N$1,Modelo!$A$9:$D$9,0))</f>
        <v>boolean</v>
      </c>
      <c r="O1101" s="115" t="b">
        <f t="array" ref="O1101">IF(N1101="negativo",INDEX($AD$3:$AG$51,MATCH(1,($B1101=$AD$3:$AD$51)*($J1101=$AE$3:$AE$51),0),3),IF(N1101="positivo",INDEX($AD$55:$AG$109,MATCH(1,($B1101=$AD$55:$AD$109)*($J1101=$AE$55:$AE$109),0),3)))</f>
        <v>0</v>
      </c>
      <c r="P1101" s="115" t="b">
        <f t="array" ref="P1101">IF(N1101="negativo",INDEX($AD$3:$AG$51,MATCH(1,($B1101=$AD$3:$AD$51)*($J1101=$AE$3:$AE$51),0),4),IF(N1101="positivo",INDEX($AD$55:$AG$109,MATCH(1,($B1101=$AD$55:$AD$109)*($J1101=$AE$55:$AE$109),0),4)))</f>
        <v>0</v>
      </c>
      <c r="Q1101" s="115" t="str">
        <f>VLOOKUP(M1101,Modelo!$A$2:$C$7,2,0)</f>
        <v>Gestión de Recursos Naturales y Circularidad</v>
      </c>
      <c r="R1101" s="118">
        <f t="array" ref="R1101">INDEX(Modelo!$F$1:$H$37,MATCH(1,(DataBase!Q1101=Modelo!$G$1:$G$37)*(DataBase!B1101=Modelo!$F$1:$F$37),0),3)</f>
        <v>0.15789473684210525</v>
      </c>
      <c r="S1101" s="115">
        <f t="shared" si="36"/>
        <v>0</v>
      </c>
      <c r="T1101" s="115">
        <f t="shared" si="37"/>
        <v>0</v>
      </c>
    </row>
    <row r="1102" spans="1:20" x14ac:dyDescent="0.3">
      <c r="A1102" s="115" t="s">
        <v>472</v>
      </c>
      <c r="B1102" s="115" t="s">
        <v>467</v>
      </c>
      <c r="C1102" s="115" t="s">
        <v>103</v>
      </c>
      <c r="D1102" s="115" t="s">
        <v>86</v>
      </c>
      <c r="E1102" s="115" t="s">
        <v>86</v>
      </c>
      <c r="F1102" s="115" t="s">
        <v>86</v>
      </c>
      <c r="G1102" s="115">
        <v>2007</v>
      </c>
      <c r="H1102" s="115" t="s">
        <v>125</v>
      </c>
      <c r="I1102" s="115">
        <v>0.97802211500000003</v>
      </c>
      <c r="J1102" s="115" t="s">
        <v>74</v>
      </c>
      <c r="K1102" s="115" t="str">
        <f>INDEX(DatosProcesados!$A$1:$BF$101,MATCH(DataBase!A1102,DatosProcesados!$A$1:$A$101,0),MATCH(DataBase!J1102,DatosProcesados!$A$1:$BF$1,0))</f>
        <v>No</v>
      </c>
      <c r="L1102" s="115" t="str">
        <f>INDEX(Modelo!$A$9:$D$89,MATCH(DataBase!$J1102,Modelo!$A$9:$A$89,0),MATCH(DataBase!L$1,Modelo!$A$9:$D$9,0))</f>
        <v>Impacto económico y gobernanza</v>
      </c>
      <c r="M1102" s="115" t="str">
        <f>INDEX(Modelo!$A$9:$D$89,MATCH(DataBase!$J1102,Modelo!$A$9:$A$89,0),MATCH(DataBase!M$1,Modelo!$A$9:$D$9,0))</f>
        <v>Pilar 6</v>
      </c>
      <c r="N1102" s="115" t="str">
        <f>INDEX(Modelo!$A$9:$D$89,MATCH(DataBase!$J1102,Modelo!$A$9:$A$89,0),MATCH(DataBase!N$1,Modelo!$A$9:$D$9,0))</f>
        <v>boolean</v>
      </c>
      <c r="O1102" s="115" t="b">
        <f t="array" ref="O1102">IF(N1102="negativo",INDEX($AD$3:$AG$51,MATCH(1,($B1102=$AD$3:$AD$51)*($J1102=$AE$3:$AE$51),0),3),IF(N1102="positivo",INDEX($AD$55:$AG$109,MATCH(1,($B1102=$AD$55:$AD$109)*($J1102=$AE$55:$AE$109),0),3)))</f>
        <v>0</v>
      </c>
      <c r="P1102" s="115" t="b">
        <f t="array" ref="P1102">IF(N1102="negativo",INDEX($AD$3:$AG$51,MATCH(1,($B1102=$AD$3:$AD$51)*($J1102=$AE$3:$AE$51),0),4),IF(N1102="positivo",INDEX($AD$55:$AG$109,MATCH(1,($B1102=$AD$55:$AD$109)*($J1102=$AE$55:$AE$109),0),4)))</f>
        <v>0</v>
      </c>
      <c r="Q1102" s="115" t="str">
        <f>VLOOKUP(M1102,Modelo!$A$2:$C$7,2,0)</f>
        <v>Impacto Económico, Social y Comunitario</v>
      </c>
      <c r="R1102" s="118">
        <f t="array" ref="R1102">INDEX(Modelo!$F$1:$H$37,MATCH(1,(DataBase!Q1102=Modelo!$G$1:$G$37)*(DataBase!B1102=Modelo!$F$1:$F$37),0),3)</f>
        <v>0.14285714285714285</v>
      </c>
      <c r="S1102" s="115">
        <f t="shared" si="36"/>
        <v>0</v>
      </c>
      <c r="T1102" s="115">
        <f t="shared" si="37"/>
        <v>0</v>
      </c>
    </row>
    <row r="1103" spans="1:20" x14ac:dyDescent="0.3">
      <c r="A1103" s="115" t="s">
        <v>238</v>
      </c>
      <c r="B1103" s="115" t="s">
        <v>216</v>
      </c>
      <c r="C1103" s="115" t="s">
        <v>103</v>
      </c>
      <c r="D1103" s="115" t="s">
        <v>86</v>
      </c>
      <c r="E1103" s="115" t="s">
        <v>87</v>
      </c>
      <c r="F1103" s="115" t="s">
        <v>87</v>
      </c>
      <c r="G1103" s="115">
        <v>1920</v>
      </c>
      <c r="H1103" s="115" t="s">
        <v>125</v>
      </c>
      <c r="I1103" s="115">
        <v>2.844632077</v>
      </c>
      <c r="J1103" s="115" t="s">
        <v>74</v>
      </c>
      <c r="K1103" s="115" t="str">
        <f>INDEX(DatosProcesados!$A$1:$BF$101,MATCH(DataBase!A1103,DatosProcesados!$A$1:$A$101,0),MATCH(DataBase!J1103,DatosProcesados!$A$1:$BF$1,0))</f>
        <v>Si</v>
      </c>
      <c r="L1103" s="115" t="str">
        <f>INDEX(Modelo!$A$9:$D$89,MATCH(DataBase!$J1103,Modelo!$A$9:$A$89,0),MATCH(DataBase!L$1,Modelo!$A$9:$D$9,0))</f>
        <v>Impacto económico y gobernanza</v>
      </c>
      <c r="M1103" s="115" t="str">
        <f>INDEX(Modelo!$A$9:$D$89,MATCH(DataBase!$J1103,Modelo!$A$9:$A$89,0),MATCH(DataBase!M$1,Modelo!$A$9:$D$9,0))</f>
        <v>Pilar 6</v>
      </c>
      <c r="N1103" s="115" t="str">
        <f>INDEX(Modelo!$A$9:$D$89,MATCH(DataBase!$J1103,Modelo!$A$9:$A$89,0),MATCH(DataBase!N$1,Modelo!$A$9:$D$9,0))</f>
        <v>boolean</v>
      </c>
      <c r="O1103" s="115" t="b">
        <f t="array" ref="O1103">IF(N1103="negativo",INDEX($AD$3:$AG$51,MATCH(1,($B1103=$AD$3:$AD$51)*($J1103=$AE$3:$AE$51),0),3),IF(N1103="positivo",INDEX($AD$55:$AG$109,MATCH(1,($B1103=$AD$55:$AD$109)*($J1103=$AE$55:$AE$109),0),3)))</f>
        <v>0</v>
      </c>
      <c r="P1103" s="115" t="b">
        <f t="array" ref="P1103">IF(N1103="negativo",INDEX($AD$3:$AG$51,MATCH(1,($B1103=$AD$3:$AD$51)*($J1103=$AE$3:$AE$51),0),4),IF(N1103="positivo",INDEX($AD$55:$AG$109,MATCH(1,($B1103=$AD$55:$AD$109)*($J1103=$AE$55:$AE$109),0),4)))</f>
        <v>0</v>
      </c>
      <c r="Q1103" s="115" t="str">
        <f>VLOOKUP(M1103,Modelo!$A$2:$C$7,2,0)</f>
        <v>Impacto Económico, Social y Comunitario</v>
      </c>
      <c r="R1103" s="118">
        <f t="array" ref="R1103">INDEX(Modelo!$F$1:$H$37,MATCH(1,(DataBase!Q1103=Modelo!$G$1:$G$37)*(DataBase!B1103=Modelo!$F$1:$F$37),0),3)</f>
        <v>0.10526315789473684</v>
      </c>
      <c r="S1103" s="115">
        <f t="shared" si="36"/>
        <v>100</v>
      </c>
      <c r="T1103" s="115">
        <f t="shared" si="37"/>
        <v>10.526315789473683</v>
      </c>
    </row>
    <row r="1104" spans="1:20" x14ac:dyDescent="0.3">
      <c r="A1104" s="115" t="s">
        <v>273</v>
      </c>
      <c r="B1104" s="115" t="s">
        <v>216</v>
      </c>
      <c r="C1104" s="115" t="s">
        <v>103</v>
      </c>
      <c r="D1104" s="115" t="s">
        <v>86</v>
      </c>
      <c r="E1104" s="115" t="s">
        <v>86</v>
      </c>
      <c r="F1104" s="115" t="s">
        <v>87</v>
      </c>
      <c r="G1104" s="115">
        <v>1945</v>
      </c>
      <c r="H1104" s="115" t="s">
        <v>125</v>
      </c>
      <c r="I1104" s="115">
        <v>2.1764613960000001</v>
      </c>
      <c r="J1104" s="115" t="s">
        <v>74</v>
      </c>
      <c r="K1104" s="115" t="str">
        <f>INDEX(DatosProcesados!$A$1:$BF$101,MATCH(DataBase!A1104,DatosProcesados!$A$1:$A$101,0),MATCH(DataBase!J1104,DatosProcesados!$A$1:$BF$1,0))</f>
        <v>No</v>
      </c>
      <c r="L1104" s="115" t="str">
        <f>INDEX(Modelo!$A$9:$D$89,MATCH(DataBase!$J1104,Modelo!$A$9:$A$89,0),MATCH(DataBase!L$1,Modelo!$A$9:$D$9,0))</f>
        <v>Impacto económico y gobernanza</v>
      </c>
      <c r="M1104" s="115" t="str">
        <f>INDEX(Modelo!$A$9:$D$89,MATCH(DataBase!$J1104,Modelo!$A$9:$A$89,0),MATCH(DataBase!M$1,Modelo!$A$9:$D$9,0))</f>
        <v>Pilar 6</v>
      </c>
      <c r="N1104" s="115" t="str">
        <f>INDEX(Modelo!$A$9:$D$89,MATCH(DataBase!$J1104,Modelo!$A$9:$A$89,0),MATCH(DataBase!N$1,Modelo!$A$9:$D$9,0))</f>
        <v>boolean</v>
      </c>
      <c r="O1104" s="115" t="b">
        <f t="array" ref="O1104">IF(N1104="negativo",INDEX($AD$3:$AG$51,MATCH(1,($B1104=$AD$3:$AD$51)*($J1104=$AE$3:$AE$51),0),3),IF(N1104="positivo",INDEX($AD$55:$AG$109,MATCH(1,($B1104=$AD$55:$AD$109)*($J1104=$AE$55:$AE$109),0),3)))</f>
        <v>0</v>
      </c>
      <c r="P1104" s="115" t="b">
        <f t="array" ref="P1104">IF(N1104="negativo",INDEX($AD$3:$AG$51,MATCH(1,($B1104=$AD$3:$AD$51)*($J1104=$AE$3:$AE$51),0),4),IF(N1104="positivo",INDEX($AD$55:$AG$109,MATCH(1,($B1104=$AD$55:$AD$109)*($J1104=$AE$55:$AE$109),0),4)))</f>
        <v>0</v>
      </c>
      <c r="Q1104" s="115" t="str">
        <f>VLOOKUP(M1104,Modelo!$A$2:$C$7,2,0)</f>
        <v>Impacto Económico, Social y Comunitario</v>
      </c>
      <c r="R1104" s="118">
        <f t="array" ref="R1104">INDEX(Modelo!$F$1:$H$37,MATCH(1,(DataBase!Q1104=Modelo!$G$1:$G$37)*(DataBase!B1104=Modelo!$F$1:$F$37),0),3)</f>
        <v>0.10526315789473684</v>
      </c>
      <c r="S1104" s="115">
        <f t="shared" si="36"/>
        <v>0</v>
      </c>
      <c r="T1104" s="115">
        <f t="shared" si="37"/>
        <v>0</v>
      </c>
    </row>
    <row r="1105" spans="1:20" x14ac:dyDescent="0.3">
      <c r="A1105" s="115" t="s">
        <v>378</v>
      </c>
      <c r="B1105" s="115" t="s">
        <v>379</v>
      </c>
      <c r="C1105" s="115" t="s">
        <v>103</v>
      </c>
      <c r="D1105" s="115" t="s">
        <v>87</v>
      </c>
      <c r="E1105" s="115" t="s">
        <v>86</v>
      </c>
      <c r="F1105" s="115" t="s">
        <v>86</v>
      </c>
      <c r="G1105" s="115">
        <v>1993</v>
      </c>
      <c r="H1105" s="115" t="s">
        <v>125</v>
      </c>
      <c r="I1105" s="115">
        <v>2.1863011939999999</v>
      </c>
      <c r="J1105" s="115" t="s">
        <v>74</v>
      </c>
      <c r="K1105" s="115" t="str">
        <f>INDEX(DatosProcesados!$A$1:$BF$101,MATCH(DataBase!A1105,DatosProcesados!$A$1:$A$101,0),MATCH(DataBase!J1105,DatosProcesados!$A$1:$BF$1,0))</f>
        <v>No</v>
      </c>
      <c r="L1105" s="115" t="str">
        <f>INDEX(Modelo!$A$9:$D$89,MATCH(DataBase!$J1105,Modelo!$A$9:$A$89,0),MATCH(DataBase!L$1,Modelo!$A$9:$D$9,0))</f>
        <v>Impacto económico y gobernanza</v>
      </c>
      <c r="M1105" s="115" t="str">
        <f>INDEX(Modelo!$A$9:$D$89,MATCH(DataBase!$J1105,Modelo!$A$9:$A$89,0),MATCH(DataBase!M$1,Modelo!$A$9:$D$9,0))</f>
        <v>Pilar 6</v>
      </c>
      <c r="N1105" s="115" t="str">
        <f>INDEX(Modelo!$A$9:$D$89,MATCH(DataBase!$J1105,Modelo!$A$9:$A$89,0),MATCH(DataBase!N$1,Modelo!$A$9:$D$9,0))</f>
        <v>boolean</v>
      </c>
      <c r="O1105" s="115" t="b">
        <f t="array" ref="O1105">IF(N1105="negativo",INDEX($AD$3:$AG$51,MATCH(1,($B1105=$AD$3:$AD$51)*($J1105=$AE$3:$AE$51),0),3),IF(N1105="positivo",INDEX($AD$55:$AG$109,MATCH(1,($B1105=$AD$55:$AD$109)*($J1105=$AE$55:$AE$109),0),3)))</f>
        <v>0</v>
      </c>
      <c r="P1105" s="115" t="b">
        <f t="array" ref="P1105">IF(N1105="negativo",INDEX($AD$3:$AG$51,MATCH(1,($B1105=$AD$3:$AD$51)*($J1105=$AE$3:$AE$51),0),4),IF(N1105="positivo",INDEX($AD$55:$AG$109,MATCH(1,($B1105=$AD$55:$AD$109)*($J1105=$AE$55:$AE$109),0),4)))</f>
        <v>0</v>
      </c>
      <c r="Q1105" s="115" t="str">
        <f>VLOOKUP(M1105,Modelo!$A$2:$C$7,2,0)</f>
        <v>Impacto Económico, Social y Comunitario</v>
      </c>
      <c r="R1105" s="118">
        <f t="array" ref="R1105">INDEX(Modelo!$F$1:$H$37,MATCH(1,(DataBase!Q1105=Modelo!$G$1:$G$37)*(DataBase!B1105=Modelo!$F$1:$F$37),0),3)</f>
        <v>0.14285714285714285</v>
      </c>
      <c r="S1105" s="115">
        <f t="shared" si="36"/>
        <v>0</v>
      </c>
      <c r="T1105" s="115">
        <f t="shared" si="37"/>
        <v>0</v>
      </c>
    </row>
    <row r="1106" spans="1:20" x14ac:dyDescent="0.3">
      <c r="A1106" s="115" t="s">
        <v>325</v>
      </c>
      <c r="B1106" s="115" t="s">
        <v>313</v>
      </c>
      <c r="C1106" s="115" t="s">
        <v>103</v>
      </c>
      <c r="D1106" s="115" t="s">
        <v>86</v>
      </c>
      <c r="E1106" s="115" t="s">
        <v>86</v>
      </c>
      <c r="F1106" s="115" t="s">
        <v>87</v>
      </c>
      <c r="G1106" s="115">
        <v>2012</v>
      </c>
      <c r="H1106" s="115" t="s">
        <v>125</v>
      </c>
      <c r="I1106" s="115">
        <v>13.831182682</v>
      </c>
      <c r="J1106" s="115" t="s">
        <v>74</v>
      </c>
      <c r="K1106" s="115">
        <f>INDEX(DatosProcesados!$A$1:$BF$101,MATCH(DataBase!A1106,DatosProcesados!$A$1:$A$101,0),MATCH(DataBase!J1106,DatosProcesados!$A$1:$BF$1,0))</f>
        <v>0</v>
      </c>
      <c r="L1106" s="115" t="str">
        <f>INDEX(Modelo!$A$9:$D$89,MATCH(DataBase!$J1106,Modelo!$A$9:$A$89,0),MATCH(DataBase!L$1,Modelo!$A$9:$D$9,0))</f>
        <v>Impacto económico y gobernanza</v>
      </c>
      <c r="M1106" s="115" t="str">
        <f>INDEX(Modelo!$A$9:$D$89,MATCH(DataBase!$J1106,Modelo!$A$9:$A$89,0),MATCH(DataBase!M$1,Modelo!$A$9:$D$9,0))</f>
        <v>Pilar 6</v>
      </c>
      <c r="N1106" s="115" t="str">
        <f>INDEX(Modelo!$A$9:$D$89,MATCH(DataBase!$J1106,Modelo!$A$9:$A$89,0),MATCH(DataBase!N$1,Modelo!$A$9:$D$9,0))</f>
        <v>boolean</v>
      </c>
      <c r="O1106" s="115" t="b">
        <f t="array" ref="O1106">IF(N1106="negativo",INDEX($AD$3:$AG$51,MATCH(1,($B1106=$AD$3:$AD$51)*($J1106=$AE$3:$AE$51),0),3),IF(N1106="positivo",INDEX($AD$55:$AG$109,MATCH(1,($B1106=$AD$55:$AD$109)*($J1106=$AE$55:$AE$109),0),3)))</f>
        <v>0</v>
      </c>
      <c r="P1106" s="115" t="b">
        <f t="array" ref="P1106">IF(N1106="negativo",INDEX($AD$3:$AG$51,MATCH(1,($B1106=$AD$3:$AD$51)*($J1106=$AE$3:$AE$51),0),4),IF(N1106="positivo",INDEX($AD$55:$AG$109,MATCH(1,($B1106=$AD$55:$AD$109)*($J1106=$AE$55:$AE$109),0),4)))</f>
        <v>0</v>
      </c>
      <c r="Q1106" s="115" t="str">
        <f>VLOOKUP(M1106,Modelo!$A$2:$C$7,2,0)</f>
        <v>Impacto Económico, Social y Comunitario</v>
      </c>
      <c r="R1106" s="118">
        <f t="array" ref="R1106">INDEX(Modelo!$F$1:$H$37,MATCH(1,(DataBase!Q1106=Modelo!$G$1:$G$37)*(DataBase!B1106=Modelo!$F$1:$F$37),0),3)</f>
        <v>0.11764705882352941</v>
      </c>
      <c r="S1106" s="115">
        <f t="shared" si="36"/>
        <v>0</v>
      </c>
      <c r="T1106" s="115">
        <f t="shared" si="37"/>
        <v>0</v>
      </c>
    </row>
    <row r="1107" spans="1:20" x14ac:dyDescent="0.3">
      <c r="A1107" s="115" t="s">
        <v>394</v>
      </c>
      <c r="B1107" s="115" t="s">
        <v>379</v>
      </c>
      <c r="C1107" s="115" t="s">
        <v>103</v>
      </c>
      <c r="D1107" s="115" t="s">
        <v>87</v>
      </c>
      <c r="E1107" s="115" t="s">
        <v>86</v>
      </c>
      <c r="F1107" s="115" t="s">
        <v>86</v>
      </c>
      <c r="G1107" s="115">
        <v>1990</v>
      </c>
      <c r="H1107" s="115" t="s">
        <v>125</v>
      </c>
      <c r="I1107" s="115">
        <v>0.77142869199999997</v>
      </c>
      <c r="J1107" s="115" t="s">
        <v>74</v>
      </c>
      <c r="K1107" s="115">
        <f>INDEX(DatosProcesados!$A$1:$BF$101,MATCH(DataBase!A1107,DatosProcesados!$A$1:$A$101,0),MATCH(DataBase!J1107,DatosProcesados!$A$1:$BF$1,0))</f>
        <v>0</v>
      </c>
      <c r="L1107" s="115" t="str">
        <f>INDEX(Modelo!$A$9:$D$89,MATCH(DataBase!$J1107,Modelo!$A$9:$A$89,0),MATCH(DataBase!L$1,Modelo!$A$9:$D$9,0))</f>
        <v>Impacto económico y gobernanza</v>
      </c>
      <c r="M1107" s="115" t="str">
        <f>INDEX(Modelo!$A$9:$D$89,MATCH(DataBase!$J1107,Modelo!$A$9:$A$89,0),MATCH(DataBase!M$1,Modelo!$A$9:$D$9,0))</f>
        <v>Pilar 6</v>
      </c>
      <c r="N1107" s="115" t="str">
        <f>INDEX(Modelo!$A$9:$D$89,MATCH(DataBase!$J1107,Modelo!$A$9:$A$89,0),MATCH(DataBase!N$1,Modelo!$A$9:$D$9,0))</f>
        <v>boolean</v>
      </c>
      <c r="O1107" s="115" t="b">
        <f t="array" ref="O1107">IF(N1107="negativo",INDEX($AD$3:$AG$51,MATCH(1,($B1107=$AD$3:$AD$51)*($J1107=$AE$3:$AE$51),0),3),IF(N1107="positivo",INDEX($AD$55:$AG$109,MATCH(1,($B1107=$AD$55:$AD$109)*($J1107=$AE$55:$AE$109),0),3)))</f>
        <v>0</v>
      </c>
      <c r="P1107" s="115" t="b">
        <f t="array" ref="P1107">IF(N1107="negativo",INDEX($AD$3:$AG$51,MATCH(1,($B1107=$AD$3:$AD$51)*($J1107=$AE$3:$AE$51),0),4),IF(N1107="positivo",INDEX($AD$55:$AG$109,MATCH(1,($B1107=$AD$55:$AD$109)*($J1107=$AE$55:$AE$109),0),4)))</f>
        <v>0</v>
      </c>
      <c r="Q1107" s="115" t="str">
        <f>VLOOKUP(M1107,Modelo!$A$2:$C$7,2,0)</f>
        <v>Impacto Económico, Social y Comunitario</v>
      </c>
      <c r="R1107" s="118">
        <f t="array" ref="R1107">INDEX(Modelo!$F$1:$H$37,MATCH(1,(DataBase!Q1107=Modelo!$G$1:$G$37)*(DataBase!B1107=Modelo!$F$1:$F$37),0),3)</f>
        <v>0.14285714285714285</v>
      </c>
      <c r="S1107" s="115">
        <f t="shared" si="36"/>
        <v>0</v>
      </c>
      <c r="T1107" s="115">
        <f t="shared" si="37"/>
        <v>0</v>
      </c>
    </row>
    <row r="1108" spans="1:20" x14ac:dyDescent="0.3">
      <c r="A1108" s="115" t="s">
        <v>383</v>
      </c>
      <c r="B1108" s="115" t="s">
        <v>379</v>
      </c>
      <c r="C1108" s="115" t="s">
        <v>103</v>
      </c>
      <c r="D1108" s="115" t="s">
        <v>86</v>
      </c>
      <c r="E1108" s="115" t="s">
        <v>86</v>
      </c>
      <c r="F1108" s="115" t="s">
        <v>86</v>
      </c>
      <c r="G1108" s="115">
        <v>2014</v>
      </c>
      <c r="H1108" s="115" t="s">
        <v>125</v>
      </c>
      <c r="I1108" s="115">
        <v>1.314259836</v>
      </c>
      <c r="J1108" s="115" t="s">
        <v>74</v>
      </c>
      <c r="K1108" s="115" t="str">
        <f>INDEX(DatosProcesados!$A$1:$BF$101,MATCH(DataBase!A1108,DatosProcesados!$A$1:$A$101,0),MATCH(DataBase!J1108,DatosProcesados!$A$1:$BF$1,0))</f>
        <v>Si</v>
      </c>
      <c r="L1108" s="115" t="str">
        <f>INDEX(Modelo!$A$9:$D$89,MATCH(DataBase!$J1108,Modelo!$A$9:$A$89,0),MATCH(DataBase!L$1,Modelo!$A$9:$D$9,0))</f>
        <v>Impacto económico y gobernanza</v>
      </c>
      <c r="M1108" s="115" t="str">
        <f>INDEX(Modelo!$A$9:$D$89,MATCH(DataBase!$J1108,Modelo!$A$9:$A$89,0),MATCH(DataBase!M$1,Modelo!$A$9:$D$9,0))</f>
        <v>Pilar 6</v>
      </c>
      <c r="N1108" s="115" t="str">
        <f>INDEX(Modelo!$A$9:$D$89,MATCH(DataBase!$J1108,Modelo!$A$9:$A$89,0),MATCH(DataBase!N$1,Modelo!$A$9:$D$9,0))</f>
        <v>boolean</v>
      </c>
      <c r="O1108" s="115" t="b">
        <f t="array" ref="O1108">IF(N1108="negativo",INDEX($AD$3:$AG$51,MATCH(1,($B1108=$AD$3:$AD$51)*($J1108=$AE$3:$AE$51),0),3),IF(N1108="positivo",INDEX($AD$55:$AG$109,MATCH(1,($B1108=$AD$55:$AD$109)*($J1108=$AE$55:$AE$109),0),3)))</f>
        <v>0</v>
      </c>
      <c r="P1108" s="115" t="b">
        <f t="array" ref="P1108">IF(N1108="negativo",INDEX($AD$3:$AG$51,MATCH(1,($B1108=$AD$3:$AD$51)*($J1108=$AE$3:$AE$51),0),4),IF(N1108="positivo",INDEX($AD$55:$AG$109,MATCH(1,($B1108=$AD$55:$AD$109)*($J1108=$AE$55:$AE$109),0),4)))</f>
        <v>0</v>
      </c>
      <c r="Q1108" s="115" t="str">
        <f>VLOOKUP(M1108,Modelo!$A$2:$C$7,2,0)</f>
        <v>Impacto Económico, Social y Comunitario</v>
      </c>
      <c r="R1108" s="118">
        <f t="array" ref="R1108">INDEX(Modelo!$F$1:$H$37,MATCH(1,(DataBase!Q1108=Modelo!$G$1:$G$37)*(DataBase!B1108=Modelo!$F$1:$F$37),0),3)</f>
        <v>0.14285714285714285</v>
      </c>
      <c r="S1108" s="115">
        <f t="shared" si="36"/>
        <v>100</v>
      </c>
      <c r="T1108" s="115">
        <f t="shared" si="37"/>
        <v>14.285714285714285</v>
      </c>
    </row>
    <row r="1109" spans="1:20" x14ac:dyDescent="0.3">
      <c r="A1109" s="115" t="s">
        <v>112</v>
      </c>
      <c r="B1109" s="115" t="s">
        <v>84</v>
      </c>
      <c r="C1109" s="115" t="s">
        <v>103</v>
      </c>
      <c r="D1109" s="115" t="s">
        <v>86</v>
      </c>
      <c r="E1109" s="115" t="s">
        <v>86</v>
      </c>
      <c r="F1109" s="115" t="s">
        <v>87</v>
      </c>
      <c r="G1109" s="115">
        <v>1919</v>
      </c>
      <c r="H1109" s="115" t="s">
        <v>125</v>
      </c>
      <c r="I1109" s="115">
        <v>15.106042448</v>
      </c>
      <c r="J1109" s="115" t="s">
        <v>74</v>
      </c>
      <c r="K1109" s="115" t="str">
        <f>INDEX(DatosProcesados!$A$1:$BF$101,MATCH(DataBase!A1109,DatosProcesados!$A$1:$A$101,0),MATCH(DataBase!J1109,DatosProcesados!$A$1:$BF$1,0))</f>
        <v>No</v>
      </c>
      <c r="L1109" s="115" t="str">
        <f>INDEX(Modelo!$A$9:$D$89,MATCH(DataBase!$J1109,Modelo!$A$9:$A$89,0),MATCH(DataBase!L$1,Modelo!$A$9:$D$9,0))</f>
        <v>Impacto económico y gobernanza</v>
      </c>
      <c r="M1109" s="115" t="str">
        <f>INDEX(Modelo!$A$9:$D$89,MATCH(DataBase!$J1109,Modelo!$A$9:$A$89,0),MATCH(DataBase!M$1,Modelo!$A$9:$D$9,0))</f>
        <v>Pilar 6</v>
      </c>
      <c r="N1109" s="115" t="str">
        <f>INDEX(Modelo!$A$9:$D$89,MATCH(DataBase!$J1109,Modelo!$A$9:$A$89,0),MATCH(DataBase!N$1,Modelo!$A$9:$D$9,0))</f>
        <v>boolean</v>
      </c>
      <c r="O1109" s="115" t="b">
        <f t="array" ref="O1109">IF(N1109="negativo",INDEX($AD$3:$AG$51,MATCH(1,($B1109=$AD$3:$AD$51)*($J1109=$AE$3:$AE$51),0),3),IF(N1109="positivo",INDEX($AD$55:$AG$109,MATCH(1,($B1109=$AD$55:$AD$109)*($J1109=$AE$55:$AE$109),0),3)))</f>
        <v>0</v>
      </c>
      <c r="P1109" s="115" t="b">
        <f t="array" ref="P1109">IF(N1109="negativo",INDEX($AD$3:$AG$51,MATCH(1,($B1109=$AD$3:$AD$51)*($J1109=$AE$3:$AE$51),0),4),IF(N1109="positivo",INDEX($AD$55:$AG$109,MATCH(1,($B1109=$AD$55:$AD$109)*($J1109=$AE$55:$AE$109),0),4)))</f>
        <v>0</v>
      </c>
      <c r="Q1109" s="115" t="str">
        <f>VLOOKUP(M1109,Modelo!$A$2:$C$7,2,0)</f>
        <v>Impacto Económico, Social y Comunitario</v>
      </c>
      <c r="R1109" s="118">
        <f t="array" ref="R1109">INDEX(Modelo!$F$1:$H$37,MATCH(1,(DataBase!Q1109=Modelo!$G$1:$G$37)*(DataBase!B1109=Modelo!$F$1:$F$37),0),3)</f>
        <v>0.11764705882352941</v>
      </c>
      <c r="S1109" s="115">
        <f t="shared" si="36"/>
        <v>0</v>
      </c>
      <c r="T1109" s="115">
        <f t="shared" si="37"/>
        <v>0</v>
      </c>
    </row>
    <row r="1110" spans="1:20" x14ac:dyDescent="0.3">
      <c r="A1110" s="115" t="s">
        <v>471</v>
      </c>
      <c r="B1110" s="115" t="s">
        <v>467</v>
      </c>
      <c r="C1110" s="115" t="s">
        <v>103</v>
      </c>
      <c r="D1110" s="115" t="s">
        <v>86</v>
      </c>
      <c r="E1110" s="115" t="s">
        <v>86</v>
      </c>
      <c r="F1110" s="115" t="s">
        <v>86</v>
      </c>
      <c r="G1110" s="115">
        <v>1987</v>
      </c>
      <c r="H1110" s="115" t="s">
        <v>125</v>
      </c>
      <c r="I1110" s="115">
        <v>0.711210393</v>
      </c>
      <c r="J1110" s="115" t="s">
        <v>74</v>
      </c>
      <c r="K1110" s="115">
        <f>INDEX(DatosProcesados!$A$1:$BF$101,MATCH(DataBase!A1110,DatosProcesados!$A$1:$A$101,0),MATCH(DataBase!J1110,DatosProcesados!$A$1:$BF$1,0))</f>
        <v>0</v>
      </c>
      <c r="L1110" s="115" t="str">
        <f>INDEX(Modelo!$A$9:$D$89,MATCH(DataBase!$J1110,Modelo!$A$9:$A$89,0),MATCH(DataBase!L$1,Modelo!$A$9:$D$9,0))</f>
        <v>Impacto económico y gobernanza</v>
      </c>
      <c r="M1110" s="115" t="str">
        <f>INDEX(Modelo!$A$9:$D$89,MATCH(DataBase!$J1110,Modelo!$A$9:$A$89,0),MATCH(DataBase!M$1,Modelo!$A$9:$D$9,0))</f>
        <v>Pilar 6</v>
      </c>
      <c r="N1110" s="115" t="str">
        <f>INDEX(Modelo!$A$9:$D$89,MATCH(DataBase!$J1110,Modelo!$A$9:$A$89,0),MATCH(DataBase!N$1,Modelo!$A$9:$D$9,0))</f>
        <v>boolean</v>
      </c>
      <c r="O1110" s="115" t="b">
        <f t="array" ref="O1110">IF(N1110="negativo",INDEX($AD$3:$AG$51,MATCH(1,($B1110=$AD$3:$AD$51)*($J1110=$AE$3:$AE$51),0),3),IF(N1110="positivo",INDEX($AD$55:$AG$109,MATCH(1,($B1110=$AD$55:$AD$109)*($J1110=$AE$55:$AE$109),0),3)))</f>
        <v>0</v>
      </c>
      <c r="P1110" s="115" t="b">
        <f t="array" ref="P1110">IF(N1110="negativo",INDEX($AD$3:$AG$51,MATCH(1,($B1110=$AD$3:$AD$51)*($J1110=$AE$3:$AE$51),0),4),IF(N1110="positivo",INDEX($AD$55:$AG$109,MATCH(1,($B1110=$AD$55:$AD$109)*($J1110=$AE$55:$AE$109),0),4)))</f>
        <v>0</v>
      </c>
      <c r="Q1110" s="115" t="str">
        <f>VLOOKUP(M1110,Modelo!$A$2:$C$7,2,0)</f>
        <v>Impacto Económico, Social y Comunitario</v>
      </c>
      <c r="R1110" s="118">
        <f t="array" ref="R1110">INDEX(Modelo!$F$1:$H$37,MATCH(1,(DataBase!Q1110=Modelo!$G$1:$G$37)*(DataBase!B1110=Modelo!$F$1:$F$37),0),3)</f>
        <v>0.14285714285714285</v>
      </c>
      <c r="S1110" s="115">
        <f t="shared" si="36"/>
        <v>0</v>
      </c>
      <c r="T1110" s="115">
        <f t="shared" si="37"/>
        <v>0</v>
      </c>
    </row>
    <row r="1111" spans="1:20" x14ac:dyDescent="0.3">
      <c r="A1111" s="115" t="s">
        <v>466</v>
      </c>
      <c r="B1111" s="115" t="s">
        <v>467</v>
      </c>
      <c r="C1111" s="115" t="s">
        <v>103</v>
      </c>
      <c r="D1111" s="115" t="s">
        <v>87</v>
      </c>
      <c r="E1111" s="115" t="s">
        <v>86</v>
      </c>
      <c r="F1111" s="115" t="s">
        <v>86</v>
      </c>
      <c r="G1111" s="115">
        <v>1969</v>
      </c>
      <c r="H1111" s="115" t="s">
        <v>125</v>
      </c>
      <c r="I1111" s="115">
        <v>2.4231643530000002</v>
      </c>
      <c r="J1111" s="115" t="s">
        <v>74</v>
      </c>
      <c r="K1111" s="115" t="str">
        <f>INDEX(DatosProcesados!$A$1:$BF$101,MATCH(DataBase!A1111,DatosProcesados!$A$1:$A$101,0),MATCH(DataBase!J1111,DatosProcesados!$A$1:$BF$1,0))</f>
        <v>No</v>
      </c>
      <c r="L1111" s="115" t="str">
        <f>INDEX(Modelo!$A$9:$D$89,MATCH(DataBase!$J1111,Modelo!$A$9:$A$89,0),MATCH(DataBase!L$1,Modelo!$A$9:$D$9,0))</f>
        <v>Impacto económico y gobernanza</v>
      </c>
      <c r="M1111" s="115" t="str">
        <f>INDEX(Modelo!$A$9:$D$89,MATCH(DataBase!$J1111,Modelo!$A$9:$A$89,0),MATCH(DataBase!M$1,Modelo!$A$9:$D$9,0))</f>
        <v>Pilar 6</v>
      </c>
      <c r="N1111" s="115" t="str">
        <f>INDEX(Modelo!$A$9:$D$89,MATCH(DataBase!$J1111,Modelo!$A$9:$A$89,0),MATCH(DataBase!N$1,Modelo!$A$9:$D$9,0))</f>
        <v>boolean</v>
      </c>
      <c r="O1111" s="115" t="b">
        <f t="array" ref="O1111">IF(N1111="negativo",INDEX($AD$3:$AG$51,MATCH(1,($B1111=$AD$3:$AD$51)*($J1111=$AE$3:$AE$51),0),3),IF(N1111="positivo",INDEX($AD$55:$AG$109,MATCH(1,($B1111=$AD$55:$AD$109)*($J1111=$AE$55:$AE$109),0),3)))</f>
        <v>0</v>
      </c>
      <c r="P1111" s="115" t="b">
        <f t="array" ref="P1111">IF(N1111="negativo",INDEX($AD$3:$AG$51,MATCH(1,($B1111=$AD$3:$AD$51)*($J1111=$AE$3:$AE$51),0),4),IF(N1111="positivo",INDEX($AD$55:$AG$109,MATCH(1,($B1111=$AD$55:$AD$109)*($J1111=$AE$55:$AE$109),0),4)))</f>
        <v>0</v>
      </c>
      <c r="Q1111" s="115" t="str">
        <f>VLOOKUP(M1111,Modelo!$A$2:$C$7,2,0)</f>
        <v>Impacto Económico, Social y Comunitario</v>
      </c>
      <c r="R1111" s="118">
        <f t="array" ref="R1111">INDEX(Modelo!$F$1:$H$37,MATCH(1,(DataBase!Q1111=Modelo!$G$1:$G$37)*(DataBase!B1111=Modelo!$F$1:$F$37),0),3)</f>
        <v>0.14285714285714285</v>
      </c>
      <c r="S1111" s="115">
        <f t="shared" si="36"/>
        <v>0</v>
      </c>
      <c r="T1111" s="115">
        <f t="shared" si="37"/>
        <v>0</v>
      </c>
    </row>
    <row r="1112" spans="1:20" x14ac:dyDescent="0.3">
      <c r="A1112" s="115" t="s">
        <v>207</v>
      </c>
      <c r="B1112" s="115" t="s">
        <v>84</v>
      </c>
      <c r="C1112" s="115" t="s">
        <v>103</v>
      </c>
      <c r="D1112" s="115" t="s">
        <v>86</v>
      </c>
      <c r="E1112" s="115" t="s">
        <v>87</v>
      </c>
      <c r="F1112" s="115" t="s">
        <v>86</v>
      </c>
      <c r="G1112" s="115">
        <v>1870</v>
      </c>
      <c r="H1112" s="115" t="s">
        <v>125</v>
      </c>
      <c r="I1112" s="115">
        <v>0</v>
      </c>
      <c r="J1112" s="115" t="s">
        <v>74</v>
      </c>
      <c r="K1112" s="115" t="str">
        <f>INDEX(DatosProcesados!$A$1:$BF$101,MATCH(DataBase!A1112,DatosProcesados!$A$1:$A$101,0),MATCH(DataBase!J1112,DatosProcesados!$A$1:$BF$1,0))</f>
        <v>No</v>
      </c>
      <c r="L1112" s="115" t="str">
        <f>INDEX(Modelo!$A$9:$D$89,MATCH(DataBase!$J1112,Modelo!$A$9:$A$89,0),MATCH(DataBase!L$1,Modelo!$A$9:$D$9,0))</f>
        <v>Impacto económico y gobernanza</v>
      </c>
      <c r="M1112" s="115" t="str">
        <f>INDEX(Modelo!$A$9:$D$89,MATCH(DataBase!$J1112,Modelo!$A$9:$A$89,0),MATCH(DataBase!M$1,Modelo!$A$9:$D$9,0))</f>
        <v>Pilar 6</v>
      </c>
      <c r="N1112" s="115" t="str">
        <f>INDEX(Modelo!$A$9:$D$89,MATCH(DataBase!$J1112,Modelo!$A$9:$A$89,0),MATCH(DataBase!N$1,Modelo!$A$9:$D$9,0))</f>
        <v>boolean</v>
      </c>
      <c r="O1112" s="115" t="b">
        <f t="array" ref="O1112">IF(N1112="negativo",INDEX($AD$3:$AG$51,MATCH(1,($B1112=$AD$3:$AD$51)*($J1112=$AE$3:$AE$51),0),3),IF(N1112="positivo",INDEX($AD$55:$AG$109,MATCH(1,($B1112=$AD$55:$AD$109)*($J1112=$AE$55:$AE$109),0),3)))</f>
        <v>0</v>
      </c>
      <c r="P1112" s="115" t="b">
        <f t="array" ref="P1112">IF(N1112="negativo",INDEX($AD$3:$AG$51,MATCH(1,($B1112=$AD$3:$AD$51)*($J1112=$AE$3:$AE$51),0),4),IF(N1112="positivo",INDEX($AD$55:$AG$109,MATCH(1,($B1112=$AD$55:$AD$109)*($J1112=$AE$55:$AE$109),0),4)))</f>
        <v>0</v>
      </c>
      <c r="Q1112" s="115" t="str">
        <f>VLOOKUP(M1112,Modelo!$A$2:$C$7,2,0)</f>
        <v>Impacto Económico, Social y Comunitario</v>
      </c>
      <c r="R1112" s="118">
        <f t="array" ref="R1112">INDEX(Modelo!$F$1:$H$37,MATCH(1,(DataBase!Q1112=Modelo!$G$1:$G$37)*(DataBase!B1112=Modelo!$F$1:$F$37),0),3)</f>
        <v>0.11764705882352941</v>
      </c>
      <c r="S1112" s="115">
        <f t="shared" si="36"/>
        <v>0</v>
      </c>
      <c r="T1112" s="115">
        <f t="shared" si="37"/>
        <v>0</v>
      </c>
    </row>
    <row r="1113" spans="1:20" x14ac:dyDescent="0.3">
      <c r="A1113" s="115" t="s">
        <v>204</v>
      </c>
      <c r="B1113" s="115" t="s">
        <v>84</v>
      </c>
      <c r="C1113" s="115" t="s">
        <v>103</v>
      </c>
      <c r="D1113" s="115" t="s">
        <v>86</v>
      </c>
      <c r="E1113" s="115" t="s">
        <v>87</v>
      </c>
      <c r="F1113" s="115" t="s">
        <v>87</v>
      </c>
      <c r="G1113" s="115">
        <v>1875</v>
      </c>
      <c r="H1113" s="115" t="s">
        <v>125</v>
      </c>
      <c r="I1113" s="115">
        <v>0</v>
      </c>
      <c r="J1113" s="115" t="s">
        <v>74</v>
      </c>
      <c r="K1113" s="115" t="str">
        <f>INDEX(DatosProcesados!$A$1:$BF$101,MATCH(DataBase!A1113,DatosProcesados!$A$1:$A$101,0),MATCH(DataBase!J1113,DatosProcesados!$A$1:$BF$1,0))</f>
        <v>Si</v>
      </c>
      <c r="L1113" s="115" t="str">
        <f>INDEX(Modelo!$A$9:$D$89,MATCH(DataBase!$J1113,Modelo!$A$9:$A$89,0),MATCH(DataBase!L$1,Modelo!$A$9:$D$9,0))</f>
        <v>Impacto económico y gobernanza</v>
      </c>
      <c r="M1113" s="115" t="str">
        <f>INDEX(Modelo!$A$9:$D$89,MATCH(DataBase!$J1113,Modelo!$A$9:$A$89,0),MATCH(DataBase!M$1,Modelo!$A$9:$D$9,0))</f>
        <v>Pilar 6</v>
      </c>
      <c r="N1113" s="115" t="str">
        <f>INDEX(Modelo!$A$9:$D$89,MATCH(DataBase!$J1113,Modelo!$A$9:$A$89,0),MATCH(DataBase!N$1,Modelo!$A$9:$D$9,0))</f>
        <v>boolean</v>
      </c>
      <c r="O1113" s="115" t="b">
        <f t="array" ref="O1113">IF(N1113="negativo",INDEX($AD$3:$AG$51,MATCH(1,($B1113=$AD$3:$AD$51)*($J1113=$AE$3:$AE$51),0),3),IF(N1113="positivo",INDEX($AD$55:$AG$109,MATCH(1,($B1113=$AD$55:$AD$109)*($J1113=$AE$55:$AE$109),0),3)))</f>
        <v>0</v>
      </c>
      <c r="P1113" s="115" t="b">
        <f t="array" ref="P1113">IF(N1113="negativo",INDEX($AD$3:$AG$51,MATCH(1,($B1113=$AD$3:$AD$51)*($J1113=$AE$3:$AE$51),0),4),IF(N1113="positivo",INDEX($AD$55:$AG$109,MATCH(1,($B1113=$AD$55:$AD$109)*($J1113=$AE$55:$AE$109),0),4)))</f>
        <v>0</v>
      </c>
      <c r="Q1113" s="115" t="str">
        <f>VLOOKUP(M1113,Modelo!$A$2:$C$7,2,0)</f>
        <v>Impacto Económico, Social y Comunitario</v>
      </c>
      <c r="R1113" s="118">
        <f t="array" ref="R1113">INDEX(Modelo!$F$1:$H$37,MATCH(1,(DataBase!Q1113=Modelo!$G$1:$G$37)*(DataBase!B1113=Modelo!$F$1:$F$37),0),3)</f>
        <v>0.11764705882352941</v>
      </c>
      <c r="S1113" s="115">
        <f t="shared" si="36"/>
        <v>100</v>
      </c>
      <c r="T1113" s="115">
        <f t="shared" si="37"/>
        <v>11.76470588235294</v>
      </c>
    </row>
    <row r="1114" spans="1:20" x14ac:dyDescent="0.3">
      <c r="A1114" s="115" t="s">
        <v>226</v>
      </c>
      <c r="B1114" s="115" t="s">
        <v>216</v>
      </c>
      <c r="C1114" s="115" t="s">
        <v>103</v>
      </c>
      <c r="D1114" s="115" t="s">
        <v>86</v>
      </c>
      <c r="E1114" s="115" t="s">
        <v>86</v>
      </c>
      <c r="F1114" s="115" t="s">
        <v>87</v>
      </c>
      <c r="G1114" s="115">
        <v>1889</v>
      </c>
      <c r="H1114" s="115" t="s">
        <v>125</v>
      </c>
      <c r="I1114" s="115">
        <v>8.6157743510000007</v>
      </c>
      <c r="J1114" s="115" t="s">
        <v>74</v>
      </c>
      <c r="K1114" s="115" t="str">
        <f>INDEX(DatosProcesados!$A$1:$BF$101,MATCH(DataBase!A1114,DatosProcesados!$A$1:$A$101,0),MATCH(DataBase!J1114,DatosProcesados!$A$1:$BF$1,0))</f>
        <v>No</v>
      </c>
      <c r="L1114" s="115" t="str">
        <f>INDEX(Modelo!$A$9:$D$89,MATCH(DataBase!$J1114,Modelo!$A$9:$A$89,0),MATCH(DataBase!L$1,Modelo!$A$9:$D$9,0))</f>
        <v>Impacto económico y gobernanza</v>
      </c>
      <c r="M1114" s="115" t="str">
        <f>INDEX(Modelo!$A$9:$D$89,MATCH(DataBase!$J1114,Modelo!$A$9:$A$89,0),MATCH(DataBase!M$1,Modelo!$A$9:$D$9,0))</f>
        <v>Pilar 6</v>
      </c>
      <c r="N1114" s="115" t="str">
        <f>INDEX(Modelo!$A$9:$D$89,MATCH(DataBase!$J1114,Modelo!$A$9:$A$89,0),MATCH(DataBase!N$1,Modelo!$A$9:$D$9,0))</f>
        <v>boolean</v>
      </c>
      <c r="O1114" s="115" t="b">
        <f t="array" ref="O1114">IF(N1114="negativo",INDEX($AD$3:$AG$51,MATCH(1,($B1114=$AD$3:$AD$51)*($J1114=$AE$3:$AE$51),0),3),IF(N1114="positivo",INDEX($AD$55:$AG$109,MATCH(1,($B1114=$AD$55:$AD$109)*($J1114=$AE$55:$AE$109),0),3)))</f>
        <v>0</v>
      </c>
      <c r="P1114" s="115" t="b">
        <f t="array" ref="P1114">IF(N1114="negativo",INDEX($AD$3:$AG$51,MATCH(1,($B1114=$AD$3:$AD$51)*($J1114=$AE$3:$AE$51),0),4),IF(N1114="positivo",INDEX($AD$55:$AG$109,MATCH(1,($B1114=$AD$55:$AD$109)*($J1114=$AE$55:$AE$109),0),4)))</f>
        <v>0</v>
      </c>
      <c r="Q1114" s="115" t="str">
        <f>VLOOKUP(M1114,Modelo!$A$2:$C$7,2,0)</f>
        <v>Impacto Económico, Social y Comunitario</v>
      </c>
      <c r="R1114" s="118">
        <f t="array" ref="R1114">INDEX(Modelo!$F$1:$H$37,MATCH(1,(DataBase!Q1114=Modelo!$G$1:$G$37)*(DataBase!B1114=Modelo!$F$1:$F$37),0),3)</f>
        <v>0.10526315789473684</v>
      </c>
      <c r="S1114" s="115">
        <f t="shared" si="36"/>
        <v>0</v>
      </c>
      <c r="T1114" s="115">
        <f t="shared" si="37"/>
        <v>0</v>
      </c>
    </row>
    <row r="1115" spans="1:20" x14ac:dyDescent="0.3">
      <c r="A1115" s="115" t="s">
        <v>287</v>
      </c>
      <c r="B1115" s="115" t="s">
        <v>216</v>
      </c>
      <c r="C1115" s="115" t="s">
        <v>103</v>
      </c>
      <c r="D1115" s="115" t="s">
        <v>86</v>
      </c>
      <c r="E1115" s="115" t="s">
        <v>86</v>
      </c>
      <c r="F1115" s="115" t="s">
        <v>87</v>
      </c>
      <c r="G1115" s="115">
        <v>2000</v>
      </c>
      <c r="H1115" s="115" t="s">
        <v>125</v>
      </c>
      <c r="I1115" s="115">
        <v>1.8730507999999999</v>
      </c>
      <c r="J1115" s="115" t="s">
        <v>74</v>
      </c>
      <c r="K1115" s="115" t="str">
        <f>INDEX(DatosProcesados!$A$1:$BF$101,MATCH(DataBase!A1115,DatosProcesados!$A$1:$A$101,0),MATCH(DataBase!J1115,DatosProcesados!$A$1:$BF$1,0))</f>
        <v>No</v>
      </c>
      <c r="L1115" s="115" t="str">
        <f>INDEX(Modelo!$A$9:$D$89,MATCH(DataBase!$J1115,Modelo!$A$9:$A$89,0),MATCH(DataBase!L$1,Modelo!$A$9:$D$9,0))</f>
        <v>Impacto económico y gobernanza</v>
      </c>
      <c r="M1115" s="115" t="str">
        <f>INDEX(Modelo!$A$9:$D$89,MATCH(DataBase!$J1115,Modelo!$A$9:$A$89,0),MATCH(DataBase!M$1,Modelo!$A$9:$D$9,0))</f>
        <v>Pilar 6</v>
      </c>
      <c r="N1115" s="115" t="str">
        <f>INDEX(Modelo!$A$9:$D$89,MATCH(DataBase!$J1115,Modelo!$A$9:$A$89,0),MATCH(DataBase!N$1,Modelo!$A$9:$D$9,0))</f>
        <v>boolean</v>
      </c>
      <c r="O1115" s="115" t="b">
        <f t="array" ref="O1115">IF(N1115="negativo",INDEX($AD$3:$AG$51,MATCH(1,($B1115=$AD$3:$AD$51)*($J1115=$AE$3:$AE$51),0),3),IF(N1115="positivo",INDEX($AD$55:$AG$109,MATCH(1,($B1115=$AD$55:$AD$109)*($J1115=$AE$55:$AE$109),0),3)))</f>
        <v>0</v>
      </c>
      <c r="P1115" s="115" t="b">
        <f t="array" ref="P1115">IF(N1115="negativo",INDEX($AD$3:$AG$51,MATCH(1,($B1115=$AD$3:$AD$51)*($J1115=$AE$3:$AE$51),0),4),IF(N1115="positivo",INDEX($AD$55:$AG$109,MATCH(1,($B1115=$AD$55:$AD$109)*($J1115=$AE$55:$AE$109),0),4)))</f>
        <v>0</v>
      </c>
      <c r="Q1115" s="115" t="str">
        <f>VLOOKUP(M1115,Modelo!$A$2:$C$7,2,0)</f>
        <v>Impacto Económico, Social y Comunitario</v>
      </c>
      <c r="R1115" s="118">
        <f t="array" ref="R1115">INDEX(Modelo!$F$1:$H$37,MATCH(1,(DataBase!Q1115=Modelo!$G$1:$G$37)*(DataBase!B1115=Modelo!$F$1:$F$37),0),3)</f>
        <v>0.10526315789473684</v>
      </c>
      <c r="S1115" s="115">
        <f t="shared" si="36"/>
        <v>0</v>
      </c>
      <c r="T1115" s="115">
        <f t="shared" si="37"/>
        <v>0</v>
      </c>
    </row>
    <row r="1116" spans="1:20" x14ac:dyDescent="0.3">
      <c r="A1116" s="115" t="s">
        <v>345</v>
      </c>
      <c r="B1116" s="115" t="s">
        <v>313</v>
      </c>
      <c r="C1116" s="115" t="s">
        <v>103</v>
      </c>
      <c r="D1116" s="115" t="s">
        <v>86</v>
      </c>
      <c r="E1116" s="115" t="s">
        <v>86</v>
      </c>
      <c r="F1116" s="115" t="s">
        <v>86</v>
      </c>
      <c r="G1116" s="115">
        <v>2004</v>
      </c>
      <c r="H1116" s="115" t="s">
        <v>125</v>
      </c>
      <c r="I1116" s="115">
        <v>4.5125503050000004</v>
      </c>
      <c r="J1116" s="115" t="s">
        <v>74</v>
      </c>
      <c r="K1116" s="115">
        <f>INDEX(DatosProcesados!$A$1:$BF$101,MATCH(DataBase!A1116,DatosProcesados!$A$1:$A$101,0),MATCH(DataBase!J1116,DatosProcesados!$A$1:$BF$1,0))</f>
        <v>0</v>
      </c>
      <c r="L1116" s="115" t="str">
        <f>INDEX(Modelo!$A$9:$D$89,MATCH(DataBase!$J1116,Modelo!$A$9:$A$89,0),MATCH(DataBase!L$1,Modelo!$A$9:$D$9,0))</f>
        <v>Impacto económico y gobernanza</v>
      </c>
      <c r="M1116" s="115" t="str">
        <f>INDEX(Modelo!$A$9:$D$89,MATCH(DataBase!$J1116,Modelo!$A$9:$A$89,0),MATCH(DataBase!M$1,Modelo!$A$9:$D$9,0))</f>
        <v>Pilar 6</v>
      </c>
      <c r="N1116" s="115" t="str">
        <f>INDEX(Modelo!$A$9:$D$89,MATCH(DataBase!$J1116,Modelo!$A$9:$A$89,0),MATCH(DataBase!N$1,Modelo!$A$9:$D$9,0))</f>
        <v>boolean</v>
      </c>
      <c r="O1116" s="115" t="b">
        <f t="array" ref="O1116">IF(N1116="negativo",INDEX($AD$3:$AG$51,MATCH(1,($B1116=$AD$3:$AD$51)*($J1116=$AE$3:$AE$51),0),3),IF(N1116="positivo",INDEX($AD$55:$AG$109,MATCH(1,($B1116=$AD$55:$AD$109)*($J1116=$AE$55:$AE$109),0),3)))</f>
        <v>0</v>
      </c>
      <c r="P1116" s="115" t="b">
        <f t="array" ref="P1116">IF(N1116="negativo",INDEX($AD$3:$AG$51,MATCH(1,($B1116=$AD$3:$AD$51)*($J1116=$AE$3:$AE$51),0),4),IF(N1116="positivo",INDEX($AD$55:$AG$109,MATCH(1,($B1116=$AD$55:$AD$109)*($J1116=$AE$55:$AE$109),0),4)))</f>
        <v>0</v>
      </c>
      <c r="Q1116" s="115" t="str">
        <f>VLOOKUP(M1116,Modelo!$A$2:$C$7,2,0)</f>
        <v>Impacto Económico, Social y Comunitario</v>
      </c>
      <c r="R1116" s="118">
        <f t="array" ref="R1116">INDEX(Modelo!$F$1:$H$37,MATCH(1,(DataBase!Q1116=Modelo!$G$1:$G$37)*(DataBase!B1116=Modelo!$F$1:$F$37),0),3)</f>
        <v>0.11764705882352941</v>
      </c>
      <c r="S1116" s="115">
        <f t="shared" si="36"/>
        <v>0</v>
      </c>
      <c r="T1116" s="115">
        <f t="shared" si="37"/>
        <v>0</v>
      </c>
    </row>
    <row r="1117" spans="1:20" x14ac:dyDescent="0.3">
      <c r="A1117" s="115" t="s">
        <v>464</v>
      </c>
      <c r="B1117" s="115" t="s">
        <v>407</v>
      </c>
      <c r="C1117" s="115" t="s">
        <v>103</v>
      </c>
      <c r="D1117" s="115" t="s">
        <v>86</v>
      </c>
      <c r="E1117" s="115" t="s">
        <v>86</v>
      </c>
      <c r="F1117" s="115" t="s">
        <v>87</v>
      </c>
      <c r="G1117" s="115">
        <v>1990</v>
      </c>
      <c r="H1117" s="115" t="s">
        <v>281</v>
      </c>
      <c r="I1117" s="115">
        <v>0.89502277900000005</v>
      </c>
      <c r="J1117" s="115" t="s">
        <v>74</v>
      </c>
      <c r="K1117" s="115" t="str">
        <f>INDEX(DatosProcesados!$A$1:$BF$101,MATCH(DataBase!A1117,DatosProcesados!$A$1:$A$101,0),MATCH(DataBase!J1117,DatosProcesados!$A$1:$BF$1,0))</f>
        <v>No</v>
      </c>
      <c r="L1117" s="115" t="str">
        <f>INDEX(Modelo!$A$9:$D$89,MATCH(DataBase!$J1117,Modelo!$A$9:$A$89,0),MATCH(DataBase!L$1,Modelo!$A$9:$D$9,0))</f>
        <v>Impacto económico y gobernanza</v>
      </c>
      <c r="M1117" s="115" t="str">
        <f>INDEX(Modelo!$A$9:$D$89,MATCH(DataBase!$J1117,Modelo!$A$9:$A$89,0),MATCH(DataBase!M$1,Modelo!$A$9:$D$9,0))</f>
        <v>Pilar 6</v>
      </c>
      <c r="N1117" s="115" t="str">
        <f>INDEX(Modelo!$A$9:$D$89,MATCH(DataBase!$J1117,Modelo!$A$9:$A$89,0),MATCH(DataBase!N$1,Modelo!$A$9:$D$9,0))</f>
        <v>boolean</v>
      </c>
      <c r="O1117" s="115" t="b">
        <f t="array" ref="O1117">IF(N1117="negativo",INDEX($AD$3:$AG$51,MATCH(1,($B1117=$AD$3:$AD$51)*($J1117=$AE$3:$AE$51),0),3),IF(N1117="positivo",INDEX($AD$55:$AG$109,MATCH(1,($B1117=$AD$55:$AD$109)*($J1117=$AE$55:$AE$109),0),3)))</f>
        <v>0</v>
      </c>
      <c r="P1117" s="115" t="b">
        <f t="array" ref="P1117">IF(N1117="negativo",INDEX($AD$3:$AG$51,MATCH(1,($B1117=$AD$3:$AD$51)*($J1117=$AE$3:$AE$51),0),4),IF(N1117="positivo",INDEX($AD$55:$AG$109,MATCH(1,($B1117=$AD$55:$AD$109)*($J1117=$AE$55:$AE$109),0),4)))</f>
        <v>0</v>
      </c>
      <c r="Q1117" s="115" t="str">
        <f>VLOOKUP(M1117,Modelo!$A$2:$C$7,2,0)</f>
        <v>Impacto Económico, Social y Comunitario</v>
      </c>
      <c r="R1117" s="118">
        <f t="array" ref="R1117">INDEX(Modelo!$F$1:$H$37,MATCH(1,(DataBase!Q1117=Modelo!$G$1:$G$37)*(DataBase!B1117=Modelo!$F$1:$F$37),0),3)</f>
        <v>0.15384615384615385</v>
      </c>
      <c r="S1117" s="115">
        <f t="shared" si="36"/>
        <v>0</v>
      </c>
      <c r="T1117" s="115">
        <f t="shared" si="37"/>
        <v>0</v>
      </c>
    </row>
    <row r="1118" spans="1:20" x14ac:dyDescent="0.3">
      <c r="A1118" s="115" t="s">
        <v>296</v>
      </c>
      <c r="B1118" s="115" t="s">
        <v>216</v>
      </c>
      <c r="C1118" s="115" t="s">
        <v>103</v>
      </c>
      <c r="D1118" s="115" t="s">
        <v>86</v>
      </c>
      <c r="E1118" s="115" t="s">
        <v>86</v>
      </c>
      <c r="F1118" s="115" t="s">
        <v>87</v>
      </c>
      <c r="G1118" s="115">
        <v>1944</v>
      </c>
      <c r="H1118" s="115" t="s">
        <v>125</v>
      </c>
      <c r="I1118" s="115">
        <v>1.7785578609999999</v>
      </c>
      <c r="J1118" s="115" t="s">
        <v>74</v>
      </c>
      <c r="K1118" s="115" t="str">
        <f>INDEX(DatosProcesados!$A$1:$BF$101,MATCH(DataBase!A1118,DatosProcesados!$A$1:$A$101,0),MATCH(DataBase!J1118,DatosProcesados!$A$1:$BF$1,0))</f>
        <v>Si</v>
      </c>
      <c r="L1118" s="115" t="str">
        <f>INDEX(Modelo!$A$9:$D$89,MATCH(DataBase!$J1118,Modelo!$A$9:$A$89,0),MATCH(DataBase!L$1,Modelo!$A$9:$D$9,0))</f>
        <v>Impacto económico y gobernanza</v>
      </c>
      <c r="M1118" s="115" t="str">
        <f>INDEX(Modelo!$A$9:$D$89,MATCH(DataBase!$J1118,Modelo!$A$9:$A$89,0),MATCH(DataBase!M$1,Modelo!$A$9:$D$9,0))</f>
        <v>Pilar 6</v>
      </c>
      <c r="N1118" s="115" t="str">
        <f>INDEX(Modelo!$A$9:$D$89,MATCH(DataBase!$J1118,Modelo!$A$9:$A$89,0),MATCH(DataBase!N$1,Modelo!$A$9:$D$9,0))</f>
        <v>boolean</v>
      </c>
      <c r="O1118" s="115" t="b">
        <f t="array" ref="O1118">IF(N1118="negativo",INDEX($AD$3:$AG$51,MATCH(1,($B1118=$AD$3:$AD$51)*($J1118=$AE$3:$AE$51),0),3),IF(N1118="positivo",INDEX($AD$55:$AG$109,MATCH(1,($B1118=$AD$55:$AD$109)*($J1118=$AE$55:$AE$109),0),3)))</f>
        <v>0</v>
      </c>
      <c r="P1118" s="115" t="b">
        <f t="array" ref="P1118">IF(N1118="negativo",INDEX($AD$3:$AG$51,MATCH(1,($B1118=$AD$3:$AD$51)*($J1118=$AE$3:$AE$51),0),4),IF(N1118="positivo",INDEX($AD$55:$AG$109,MATCH(1,($B1118=$AD$55:$AD$109)*($J1118=$AE$55:$AE$109),0),4)))</f>
        <v>0</v>
      </c>
      <c r="Q1118" s="115" t="str">
        <f>VLOOKUP(M1118,Modelo!$A$2:$C$7,2,0)</f>
        <v>Impacto Económico, Social y Comunitario</v>
      </c>
      <c r="R1118" s="118">
        <f t="array" ref="R1118">INDEX(Modelo!$F$1:$H$37,MATCH(1,(DataBase!Q1118=Modelo!$G$1:$G$37)*(DataBase!B1118=Modelo!$F$1:$F$37),0),3)</f>
        <v>0.10526315789473684</v>
      </c>
      <c r="S1118" s="115">
        <f t="shared" si="36"/>
        <v>100</v>
      </c>
      <c r="T1118" s="115">
        <f t="shared" si="37"/>
        <v>10.526315789473683</v>
      </c>
    </row>
    <row r="1119" spans="1:20" x14ac:dyDescent="0.3">
      <c r="A1119" s="115" t="s">
        <v>134</v>
      </c>
      <c r="B1119" s="115" t="s">
        <v>84</v>
      </c>
      <c r="C1119" s="115" t="s">
        <v>103</v>
      </c>
      <c r="D1119" s="115" t="s">
        <v>86</v>
      </c>
      <c r="E1119" s="115" t="s">
        <v>87</v>
      </c>
      <c r="F1119" s="115" t="s">
        <v>87</v>
      </c>
      <c r="G1119" s="115">
        <v>2001</v>
      </c>
      <c r="H1119" s="115" t="s">
        <v>125</v>
      </c>
      <c r="I1119" s="115">
        <v>6.5475670460000002</v>
      </c>
      <c r="J1119" s="115" t="s">
        <v>74</v>
      </c>
      <c r="K1119" s="115" t="str">
        <f>INDEX(DatosProcesados!$A$1:$BF$101,MATCH(DataBase!A1119,DatosProcesados!$A$1:$A$101,0),MATCH(DataBase!J1119,DatosProcesados!$A$1:$BF$1,0))</f>
        <v>No</v>
      </c>
      <c r="L1119" s="115" t="str">
        <f>INDEX(Modelo!$A$9:$D$89,MATCH(DataBase!$J1119,Modelo!$A$9:$A$89,0),MATCH(DataBase!L$1,Modelo!$A$9:$D$9,0))</f>
        <v>Impacto económico y gobernanza</v>
      </c>
      <c r="M1119" s="115" t="str">
        <f>INDEX(Modelo!$A$9:$D$89,MATCH(DataBase!$J1119,Modelo!$A$9:$A$89,0),MATCH(DataBase!M$1,Modelo!$A$9:$D$9,0))</f>
        <v>Pilar 6</v>
      </c>
      <c r="N1119" s="115" t="str">
        <f>INDEX(Modelo!$A$9:$D$89,MATCH(DataBase!$J1119,Modelo!$A$9:$A$89,0),MATCH(DataBase!N$1,Modelo!$A$9:$D$9,0))</f>
        <v>boolean</v>
      </c>
      <c r="O1119" s="115" t="b">
        <f t="array" ref="O1119">IF(N1119="negativo",INDEX($AD$3:$AG$51,MATCH(1,($B1119=$AD$3:$AD$51)*($J1119=$AE$3:$AE$51),0),3),IF(N1119="positivo",INDEX($AD$55:$AG$109,MATCH(1,($B1119=$AD$55:$AD$109)*($J1119=$AE$55:$AE$109),0),3)))</f>
        <v>0</v>
      </c>
      <c r="P1119" s="115" t="b">
        <f t="array" ref="P1119">IF(N1119="negativo",INDEX($AD$3:$AG$51,MATCH(1,($B1119=$AD$3:$AD$51)*($J1119=$AE$3:$AE$51),0),4),IF(N1119="positivo",INDEX($AD$55:$AG$109,MATCH(1,($B1119=$AD$55:$AD$109)*($J1119=$AE$55:$AE$109),0),4)))</f>
        <v>0</v>
      </c>
      <c r="Q1119" s="115" t="str">
        <f>VLOOKUP(M1119,Modelo!$A$2:$C$7,2,0)</f>
        <v>Impacto Económico, Social y Comunitario</v>
      </c>
      <c r="R1119" s="118">
        <f t="array" ref="R1119">INDEX(Modelo!$F$1:$H$37,MATCH(1,(DataBase!Q1119=Modelo!$G$1:$G$37)*(DataBase!B1119=Modelo!$F$1:$F$37),0),3)</f>
        <v>0.11764705882352941</v>
      </c>
      <c r="S1119" s="115">
        <f t="shared" si="36"/>
        <v>0</v>
      </c>
      <c r="T1119" s="115">
        <f t="shared" si="37"/>
        <v>0</v>
      </c>
    </row>
    <row r="1120" spans="1:20" x14ac:dyDescent="0.3">
      <c r="A1120" s="115" t="s">
        <v>290</v>
      </c>
      <c r="B1120" s="115" t="s">
        <v>216</v>
      </c>
      <c r="C1120" s="115" t="s">
        <v>103</v>
      </c>
      <c r="D1120" s="115" t="s">
        <v>86</v>
      </c>
      <c r="E1120" s="115" t="s">
        <v>87</v>
      </c>
      <c r="F1120" s="115" t="s">
        <v>87</v>
      </c>
      <c r="G1120" s="115">
        <v>1934</v>
      </c>
      <c r="H1120" s="115" t="s">
        <v>125</v>
      </c>
      <c r="I1120" s="115">
        <v>1.84479215</v>
      </c>
      <c r="J1120" s="115" t="s">
        <v>74</v>
      </c>
      <c r="K1120" s="115" t="str">
        <f>INDEX(DatosProcesados!$A$1:$BF$101,MATCH(DataBase!A1120,DatosProcesados!$A$1:$A$101,0),MATCH(DataBase!J1120,DatosProcesados!$A$1:$BF$1,0))</f>
        <v>Si</v>
      </c>
      <c r="L1120" s="115" t="str">
        <f>INDEX(Modelo!$A$9:$D$89,MATCH(DataBase!$J1120,Modelo!$A$9:$A$89,0),MATCH(DataBase!L$1,Modelo!$A$9:$D$9,0))</f>
        <v>Impacto económico y gobernanza</v>
      </c>
      <c r="M1120" s="115" t="str">
        <f>INDEX(Modelo!$A$9:$D$89,MATCH(DataBase!$J1120,Modelo!$A$9:$A$89,0),MATCH(DataBase!M$1,Modelo!$A$9:$D$9,0))</f>
        <v>Pilar 6</v>
      </c>
      <c r="N1120" s="115" t="str">
        <f>INDEX(Modelo!$A$9:$D$89,MATCH(DataBase!$J1120,Modelo!$A$9:$A$89,0),MATCH(DataBase!N$1,Modelo!$A$9:$D$9,0))</f>
        <v>boolean</v>
      </c>
      <c r="O1120" s="115" t="b">
        <f t="array" ref="O1120">IF(N1120="negativo",INDEX($AD$3:$AG$51,MATCH(1,($B1120=$AD$3:$AD$51)*($J1120=$AE$3:$AE$51),0),3),IF(N1120="positivo",INDEX($AD$55:$AG$109,MATCH(1,($B1120=$AD$55:$AD$109)*($J1120=$AE$55:$AE$109),0),3)))</f>
        <v>0</v>
      </c>
      <c r="P1120" s="115" t="b">
        <f t="array" ref="P1120">IF(N1120="negativo",INDEX($AD$3:$AG$51,MATCH(1,($B1120=$AD$3:$AD$51)*($J1120=$AE$3:$AE$51),0),4),IF(N1120="positivo",INDEX($AD$55:$AG$109,MATCH(1,($B1120=$AD$55:$AD$109)*($J1120=$AE$55:$AE$109),0),4)))</f>
        <v>0</v>
      </c>
      <c r="Q1120" s="115" t="str">
        <f>VLOOKUP(M1120,Modelo!$A$2:$C$7,2,0)</f>
        <v>Impacto Económico, Social y Comunitario</v>
      </c>
      <c r="R1120" s="118">
        <f t="array" ref="R1120">INDEX(Modelo!$F$1:$H$37,MATCH(1,(DataBase!Q1120=Modelo!$G$1:$G$37)*(DataBase!B1120=Modelo!$F$1:$F$37),0),3)</f>
        <v>0.10526315789473684</v>
      </c>
      <c r="S1120" s="115">
        <f t="shared" si="36"/>
        <v>100</v>
      </c>
      <c r="T1120" s="115">
        <f t="shared" si="37"/>
        <v>10.526315789473683</v>
      </c>
    </row>
    <row r="1121" spans="1:20" x14ac:dyDescent="0.3">
      <c r="A1121" s="115" t="s">
        <v>346</v>
      </c>
      <c r="B1121" s="115" t="s">
        <v>313</v>
      </c>
      <c r="C1121" s="115" t="s">
        <v>103</v>
      </c>
      <c r="D1121" s="115" t="s">
        <v>87</v>
      </c>
      <c r="E1121" s="115" t="s">
        <v>87</v>
      </c>
      <c r="F1121" s="115" t="s">
        <v>87</v>
      </c>
      <c r="G1121" s="115">
        <v>1960</v>
      </c>
      <c r="H1121" s="115" t="s">
        <v>177</v>
      </c>
      <c r="I1121" s="115">
        <v>4.2128666020000001</v>
      </c>
      <c r="J1121" s="115" t="s">
        <v>74</v>
      </c>
      <c r="K1121" s="115" t="str">
        <f>INDEX(DatosProcesados!$A$1:$BF$101,MATCH(DataBase!A1121,DatosProcesados!$A$1:$A$101,0),MATCH(DataBase!J1121,DatosProcesados!$A$1:$BF$1,0))</f>
        <v>No</v>
      </c>
      <c r="L1121" s="115" t="str">
        <f>INDEX(Modelo!$A$9:$D$89,MATCH(DataBase!$J1121,Modelo!$A$9:$A$89,0),MATCH(DataBase!L$1,Modelo!$A$9:$D$9,0))</f>
        <v>Impacto económico y gobernanza</v>
      </c>
      <c r="M1121" s="115" t="str">
        <f>INDEX(Modelo!$A$9:$D$89,MATCH(DataBase!$J1121,Modelo!$A$9:$A$89,0),MATCH(DataBase!M$1,Modelo!$A$9:$D$9,0))</f>
        <v>Pilar 6</v>
      </c>
      <c r="N1121" s="115" t="str">
        <f>INDEX(Modelo!$A$9:$D$89,MATCH(DataBase!$J1121,Modelo!$A$9:$A$89,0),MATCH(DataBase!N$1,Modelo!$A$9:$D$9,0))</f>
        <v>boolean</v>
      </c>
      <c r="O1121" s="115" t="b">
        <f t="array" ref="O1121">IF(N1121="negativo",INDEX($AD$3:$AG$51,MATCH(1,($B1121=$AD$3:$AD$51)*($J1121=$AE$3:$AE$51),0),3),IF(N1121="positivo",INDEX($AD$55:$AG$109,MATCH(1,($B1121=$AD$55:$AD$109)*($J1121=$AE$55:$AE$109),0),3)))</f>
        <v>0</v>
      </c>
      <c r="P1121" s="115" t="b">
        <f t="array" ref="P1121">IF(N1121="negativo",INDEX($AD$3:$AG$51,MATCH(1,($B1121=$AD$3:$AD$51)*($J1121=$AE$3:$AE$51),0),4),IF(N1121="positivo",INDEX($AD$55:$AG$109,MATCH(1,($B1121=$AD$55:$AD$109)*($J1121=$AE$55:$AE$109),0),4)))</f>
        <v>0</v>
      </c>
      <c r="Q1121" s="115" t="str">
        <f>VLOOKUP(M1121,Modelo!$A$2:$C$7,2,0)</f>
        <v>Impacto Económico, Social y Comunitario</v>
      </c>
      <c r="R1121" s="118">
        <f t="array" ref="R1121">INDEX(Modelo!$F$1:$H$37,MATCH(1,(DataBase!Q1121=Modelo!$G$1:$G$37)*(DataBase!B1121=Modelo!$F$1:$F$37),0),3)</f>
        <v>0.11764705882352941</v>
      </c>
      <c r="S1121" s="115">
        <f t="shared" si="36"/>
        <v>0</v>
      </c>
      <c r="T1121" s="115">
        <f t="shared" si="37"/>
        <v>0</v>
      </c>
    </row>
    <row r="1122" spans="1:20" x14ac:dyDescent="0.3">
      <c r="A1122" s="115" t="s">
        <v>124</v>
      </c>
      <c r="B1122" s="115" t="s">
        <v>84</v>
      </c>
      <c r="C1122" s="115" t="s">
        <v>97</v>
      </c>
      <c r="D1122" s="115" t="s">
        <v>86</v>
      </c>
      <c r="E1122" s="115" t="s">
        <v>86</v>
      </c>
      <c r="F1122" s="115" t="s">
        <v>86</v>
      </c>
      <c r="G1122" s="115">
        <v>2012</v>
      </c>
      <c r="H1122" s="115" t="s">
        <v>125</v>
      </c>
      <c r="I1122" s="115">
        <v>9.9777362400000005</v>
      </c>
      <c r="J1122" s="115" t="s">
        <v>74</v>
      </c>
      <c r="K1122" s="115" t="str">
        <f>INDEX(DatosProcesados!$A$1:$BF$101,MATCH(DataBase!A1122,DatosProcesados!$A$1:$A$101,0),MATCH(DataBase!J1122,DatosProcesados!$A$1:$BF$1,0))</f>
        <v>Si</v>
      </c>
      <c r="L1122" s="115" t="str">
        <f>INDEX(Modelo!$A$9:$D$89,MATCH(DataBase!$J1122,Modelo!$A$9:$A$89,0),MATCH(DataBase!L$1,Modelo!$A$9:$D$9,0))</f>
        <v>Impacto económico y gobernanza</v>
      </c>
      <c r="M1122" s="115" t="str">
        <f>INDEX(Modelo!$A$9:$D$89,MATCH(DataBase!$J1122,Modelo!$A$9:$A$89,0),MATCH(DataBase!M$1,Modelo!$A$9:$D$9,0))</f>
        <v>Pilar 6</v>
      </c>
      <c r="N1122" s="115" t="str">
        <f>INDEX(Modelo!$A$9:$D$89,MATCH(DataBase!$J1122,Modelo!$A$9:$A$89,0),MATCH(DataBase!N$1,Modelo!$A$9:$D$9,0))</f>
        <v>boolean</v>
      </c>
      <c r="O1122" s="115" t="b">
        <f t="array" ref="O1122">IF(N1122="negativo",INDEX($AD$3:$AG$51,MATCH(1,($B1122=$AD$3:$AD$51)*($J1122=$AE$3:$AE$51),0),3),IF(N1122="positivo",INDEX($AD$55:$AG$109,MATCH(1,($B1122=$AD$55:$AD$109)*($J1122=$AE$55:$AE$109),0),3)))</f>
        <v>0</v>
      </c>
      <c r="P1122" s="115" t="b">
        <f t="array" ref="P1122">IF(N1122="negativo",INDEX($AD$3:$AG$51,MATCH(1,($B1122=$AD$3:$AD$51)*($J1122=$AE$3:$AE$51),0),4),IF(N1122="positivo",INDEX($AD$55:$AG$109,MATCH(1,($B1122=$AD$55:$AD$109)*($J1122=$AE$55:$AE$109),0),4)))</f>
        <v>0</v>
      </c>
      <c r="Q1122" s="115" t="str">
        <f>VLOOKUP(M1122,Modelo!$A$2:$C$7,2,0)</f>
        <v>Impacto Económico, Social y Comunitario</v>
      </c>
      <c r="R1122" s="118">
        <f t="array" ref="R1122">INDEX(Modelo!$F$1:$H$37,MATCH(1,(DataBase!Q1122=Modelo!$G$1:$G$37)*(DataBase!B1122=Modelo!$F$1:$F$37),0),3)</f>
        <v>0.11764705882352941</v>
      </c>
      <c r="S1122" s="115">
        <f t="shared" si="36"/>
        <v>100</v>
      </c>
      <c r="T1122" s="115">
        <f t="shared" si="37"/>
        <v>11.76470588235294</v>
      </c>
    </row>
    <row r="1123" spans="1:20" x14ac:dyDescent="0.3">
      <c r="A1123" s="115" t="s">
        <v>414</v>
      </c>
      <c r="B1123" s="115" t="s">
        <v>407</v>
      </c>
      <c r="C1123" s="115" t="s">
        <v>103</v>
      </c>
      <c r="D1123" s="115" t="s">
        <v>86</v>
      </c>
      <c r="E1123" s="115" t="s">
        <v>86</v>
      </c>
      <c r="F1123" s="115" t="s">
        <v>87</v>
      </c>
      <c r="G1123" s="115">
        <v>1976</v>
      </c>
      <c r="H1123" s="115" t="s">
        <v>415</v>
      </c>
      <c r="I1123" s="115">
        <v>6.0471020830000004</v>
      </c>
      <c r="J1123" s="115" t="s">
        <v>74</v>
      </c>
      <c r="K1123" s="115" t="str">
        <f>INDEX(DatosProcesados!$A$1:$BF$101,MATCH(DataBase!A1123,DatosProcesados!$A$1:$A$101,0),MATCH(DataBase!J1123,DatosProcesados!$A$1:$BF$1,0))</f>
        <v>No</v>
      </c>
      <c r="L1123" s="115" t="str">
        <f>INDEX(Modelo!$A$9:$D$89,MATCH(DataBase!$J1123,Modelo!$A$9:$A$89,0),MATCH(DataBase!L$1,Modelo!$A$9:$D$9,0))</f>
        <v>Impacto económico y gobernanza</v>
      </c>
      <c r="M1123" s="115" t="str">
        <f>INDEX(Modelo!$A$9:$D$89,MATCH(DataBase!$J1123,Modelo!$A$9:$A$89,0),MATCH(DataBase!M$1,Modelo!$A$9:$D$9,0))</f>
        <v>Pilar 6</v>
      </c>
      <c r="N1123" s="115" t="str">
        <f>INDEX(Modelo!$A$9:$D$89,MATCH(DataBase!$J1123,Modelo!$A$9:$A$89,0),MATCH(DataBase!N$1,Modelo!$A$9:$D$9,0))</f>
        <v>boolean</v>
      </c>
      <c r="O1123" s="115" t="b">
        <f t="array" ref="O1123">IF(N1123="negativo",INDEX($AD$3:$AG$51,MATCH(1,($B1123=$AD$3:$AD$51)*($J1123=$AE$3:$AE$51),0),3),IF(N1123="positivo",INDEX($AD$55:$AG$109,MATCH(1,($B1123=$AD$55:$AD$109)*($J1123=$AE$55:$AE$109),0),3)))</f>
        <v>0</v>
      </c>
      <c r="P1123" s="115" t="b">
        <f t="array" ref="P1123">IF(N1123="negativo",INDEX($AD$3:$AG$51,MATCH(1,($B1123=$AD$3:$AD$51)*($J1123=$AE$3:$AE$51),0),4),IF(N1123="positivo",INDEX($AD$55:$AG$109,MATCH(1,($B1123=$AD$55:$AD$109)*($J1123=$AE$55:$AE$109),0),4)))</f>
        <v>0</v>
      </c>
      <c r="Q1123" s="115" t="str">
        <f>VLOOKUP(M1123,Modelo!$A$2:$C$7,2,0)</f>
        <v>Impacto Económico, Social y Comunitario</v>
      </c>
      <c r="R1123" s="118">
        <f t="array" ref="R1123">INDEX(Modelo!$F$1:$H$37,MATCH(1,(DataBase!Q1123=Modelo!$G$1:$G$37)*(DataBase!B1123=Modelo!$F$1:$F$37),0),3)</f>
        <v>0.15384615384615385</v>
      </c>
      <c r="S1123" s="115">
        <f t="shared" si="36"/>
        <v>0</v>
      </c>
      <c r="T1123" s="115">
        <f t="shared" si="37"/>
        <v>0</v>
      </c>
    </row>
    <row r="1124" spans="1:20" x14ac:dyDescent="0.3">
      <c r="A1124" s="115" t="s">
        <v>337</v>
      </c>
      <c r="B1124" s="115" t="s">
        <v>313</v>
      </c>
      <c r="C1124" s="115" t="s">
        <v>103</v>
      </c>
      <c r="D1124" s="115" t="s">
        <v>86</v>
      </c>
      <c r="E1124" s="115" t="s">
        <v>86</v>
      </c>
      <c r="F1124" s="115" t="s">
        <v>87</v>
      </c>
      <c r="G1124" s="115">
        <v>1879</v>
      </c>
      <c r="H1124" s="115" t="s">
        <v>244</v>
      </c>
      <c r="I1124" s="115">
        <v>5.8689859999999996</v>
      </c>
      <c r="J1124" s="115" t="s">
        <v>74</v>
      </c>
      <c r="K1124" s="115" t="str">
        <f>INDEX(DatosProcesados!$A$1:$BF$101,MATCH(DataBase!A1124,DatosProcesados!$A$1:$A$101,0),MATCH(DataBase!J1124,DatosProcesados!$A$1:$BF$1,0))</f>
        <v>No</v>
      </c>
      <c r="L1124" s="115" t="str">
        <f>INDEX(Modelo!$A$9:$D$89,MATCH(DataBase!$J1124,Modelo!$A$9:$A$89,0),MATCH(DataBase!L$1,Modelo!$A$9:$D$9,0))</f>
        <v>Impacto económico y gobernanza</v>
      </c>
      <c r="M1124" s="115" t="str">
        <f>INDEX(Modelo!$A$9:$D$89,MATCH(DataBase!$J1124,Modelo!$A$9:$A$89,0),MATCH(DataBase!M$1,Modelo!$A$9:$D$9,0))</f>
        <v>Pilar 6</v>
      </c>
      <c r="N1124" s="115" t="str">
        <f>INDEX(Modelo!$A$9:$D$89,MATCH(DataBase!$J1124,Modelo!$A$9:$A$89,0),MATCH(DataBase!N$1,Modelo!$A$9:$D$9,0))</f>
        <v>boolean</v>
      </c>
      <c r="O1124" s="115" t="b">
        <f t="array" ref="O1124">IF(N1124="negativo",INDEX($AD$3:$AG$51,MATCH(1,($B1124=$AD$3:$AD$51)*($J1124=$AE$3:$AE$51),0),3),IF(N1124="positivo",INDEX($AD$55:$AG$109,MATCH(1,($B1124=$AD$55:$AD$109)*($J1124=$AE$55:$AE$109),0),3)))</f>
        <v>0</v>
      </c>
      <c r="P1124" s="115" t="b">
        <f t="array" ref="P1124">IF(N1124="negativo",INDEX($AD$3:$AG$51,MATCH(1,($B1124=$AD$3:$AD$51)*($J1124=$AE$3:$AE$51),0),4),IF(N1124="positivo",INDEX($AD$55:$AG$109,MATCH(1,($B1124=$AD$55:$AD$109)*($J1124=$AE$55:$AE$109),0),4)))</f>
        <v>0</v>
      </c>
      <c r="Q1124" s="115" t="str">
        <f>VLOOKUP(M1124,Modelo!$A$2:$C$7,2,0)</f>
        <v>Impacto Económico, Social y Comunitario</v>
      </c>
      <c r="R1124" s="118">
        <f t="array" ref="R1124">INDEX(Modelo!$F$1:$H$37,MATCH(1,(DataBase!Q1124=Modelo!$G$1:$G$37)*(DataBase!B1124=Modelo!$F$1:$F$37),0),3)</f>
        <v>0.11764705882352941</v>
      </c>
      <c r="S1124" s="115">
        <f t="shared" si="36"/>
        <v>0</v>
      </c>
      <c r="T1124" s="115">
        <f t="shared" si="37"/>
        <v>0</v>
      </c>
    </row>
    <row r="1125" spans="1:20" x14ac:dyDescent="0.3">
      <c r="A1125" s="115" t="s">
        <v>373</v>
      </c>
      <c r="B1125" s="115" t="s">
        <v>313</v>
      </c>
      <c r="C1125" s="115" t="s">
        <v>103</v>
      </c>
      <c r="D1125" s="115" t="s">
        <v>87</v>
      </c>
      <c r="E1125" s="115" t="s">
        <v>86</v>
      </c>
      <c r="F1125" s="115" t="s">
        <v>86</v>
      </c>
      <c r="G1125" s="115">
        <v>1997</v>
      </c>
      <c r="H1125" s="115" t="s">
        <v>125</v>
      </c>
      <c r="I1125" s="115">
        <v>1.9766409730000001</v>
      </c>
      <c r="J1125" s="115" t="s">
        <v>74</v>
      </c>
      <c r="K1125" s="115">
        <f>INDEX(DatosProcesados!$A$1:$BF$101,MATCH(DataBase!A1125,DatosProcesados!$A$1:$A$101,0),MATCH(DataBase!J1125,DatosProcesados!$A$1:$BF$1,0))</f>
        <v>0</v>
      </c>
      <c r="L1125" s="115" t="str">
        <f>INDEX(Modelo!$A$9:$D$89,MATCH(DataBase!$J1125,Modelo!$A$9:$A$89,0),MATCH(DataBase!L$1,Modelo!$A$9:$D$9,0))</f>
        <v>Impacto económico y gobernanza</v>
      </c>
      <c r="M1125" s="115" t="str">
        <f>INDEX(Modelo!$A$9:$D$89,MATCH(DataBase!$J1125,Modelo!$A$9:$A$89,0),MATCH(DataBase!M$1,Modelo!$A$9:$D$9,0))</f>
        <v>Pilar 6</v>
      </c>
      <c r="N1125" s="115" t="str">
        <f>INDEX(Modelo!$A$9:$D$89,MATCH(DataBase!$J1125,Modelo!$A$9:$A$89,0),MATCH(DataBase!N$1,Modelo!$A$9:$D$9,0))</f>
        <v>boolean</v>
      </c>
      <c r="O1125" s="115" t="b">
        <f t="array" ref="O1125">IF(N1125="negativo",INDEX($AD$3:$AG$51,MATCH(1,($B1125=$AD$3:$AD$51)*($J1125=$AE$3:$AE$51),0),3),IF(N1125="positivo",INDEX($AD$55:$AG$109,MATCH(1,($B1125=$AD$55:$AD$109)*($J1125=$AE$55:$AE$109),0),3)))</f>
        <v>0</v>
      </c>
      <c r="P1125" s="115" t="b">
        <f t="array" ref="P1125">IF(N1125="negativo",INDEX($AD$3:$AG$51,MATCH(1,($B1125=$AD$3:$AD$51)*($J1125=$AE$3:$AE$51),0),4),IF(N1125="positivo",INDEX($AD$55:$AG$109,MATCH(1,($B1125=$AD$55:$AD$109)*($J1125=$AE$55:$AE$109),0),4)))</f>
        <v>0</v>
      </c>
      <c r="Q1125" s="115" t="str">
        <f>VLOOKUP(M1125,Modelo!$A$2:$C$7,2,0)</f>
        <v>Impacto Económico, Social y Comunitario</v>
      </c>
      <c r="R1125" s="118">
        <f t="array" ref="R1125">INDEX(Modelo!$F$1:$H$37,MATCH(1,(DataBase!Q1125=Modelo!$G$1:$G$37)*(DataBase!B1125=Modelo!$F$1:$F$37),0),3)</f>
        <v>0.11764705882352941</v>
      </c>
      <c r="S1125" s="115">
        <f t="shared" si="36"/>
        <v>0</v>
      </c>
      <c r="T1125" s="115">
        <f t="shared" si="37"/>
        <v>0</v>
      </c>
    </row>
    <row r="1126" spans="1:20" x14ac:dyDescent="0.3">
      <c r="A1126" s="115" t="s">
        <v>102</v>
      </c>
      <c r="B1126" s="115" t="s">
        <v>84</v>
      </c>
      <c r="C1126" s="115" t="s">
        <v>103</v>
      </c>
      <c r="D1126" s="115" t="s">
        <v>86</v>
      </c>
      <c r="E1126" s="115" t="s">
        <v>86</v>
      </c>
      <c r="F1126" s="115" t="s">
        <v>87</v>
      </c>
      <c r="G1126" s="115">
        <v>2003</v>
      </c>
      <c r="H1126" s="115" t="s">
        <v>104</v>
      </c>
      <c r="I1126" s="115">
        <v>15.602099798999999</v>
      </c>
      <c r="J1126" s="115" t="s">
        <v>74</v>
      </c>
      <c r="K1126" s="115" t="str">
        <f>INDEX(DatosProcesados!$A$1:$BF$101,MATCH(DataBase!A1126,DatosProcesados!$A$1:$A$101,0),MATCH(DataBase!J1126,DatosProcesados!$A$1:$BF$1,0))</f>
        <v>No</v>
      </c>
      <c r="L1126" s="115" t="str">
        <f>INDEX(Modelo!$A$9:$D$89,MATCH(DataBase!$J1126,Modelo!$A$9:$A$89,0),MATCH(DataBase!L$1,Modelo!$A$9:$D$9,0))</f>
        <v>Impacto económico y gobernanza</v>
      </c>
      <c r="M1126" s="115" t="str">
        <f>INDEX(Modelo!$A$9:$D$89,MATCH(DataBase!$J1126,Modelo!$A$9:$A$89,0),MATCH(DataBase!M$1,Modelo!$A$9:$D$9,0))</f>
        <v>Pilar 6</v>
      </c>
      <c r="N1126" s="115" t="str">
        <f>INDEX(Modelo!$A$9:$D$89,MATCH(DataBase!$J1126,Modelo!$A$9:$A$89,0),MATCH(DataBase!N$1,Modelo!$A$9:$D$9,0))</f>
        <v>boolean</v>
      </c>
      <c r="O1126" s="115" t="b">
        <f t="array" ref="O1126">IF(N1126="negativo",INDEX($AD$3:$AG$51,MATCH(1,($B1126=$AD$3:$AD$51)*($J1126=$AE$3:$AE$51),0),3),IF(N1126="positivo",INDEX($AD$55:$AG$109,MATCH(1,($B1126=$AD$55:$AD$109)*($J1126=$AE$55:$AE$109),0),3)))</f>
        <v>0</v>
      </c>
      <c r="P1126" s="115" t="b">
        <f t="array" ref="P1126">IF(N1126="negativo",INDEX($AD$3:$AG$51,MATCH(1,($B1126=$AD$3:$AD$51)*($J1126=$AE$3:$AE$51),0),4),IF(N1126="positivo",INDEX($AD$55:$AG$109,MATCH(1,($B1126=$AD$55:$AD$109)*($J1126=$AE$55:$AE$109),0),4)))</f>
        <v>0</v>
      </c>
      <c r="Q1126" s="115" t="str">
        <f>VLOOKUP(M1126,Modelo!$A$2:$C$7,2,0)</f>
        <v>Impacto Económico, Social y Comunitario</v>
      </c>
      <c r="R1126" s="118">
        <f t="array" ref="R1126">INDEX(Modelo!$F$1:$H$37,MATCH(1,(DataBase!Q1126=Modelo!$G$1:$G$37)*(DataBase!B1126=Modelo!$F$1:$F$37),0),3)</f>
        <v>0.11764705882352941</v>
      </c>
      <c r="S1126" s="115">
        <f t="shared" si="36"/>
        <v>0</v>
      </c>
      <c r="T1126" s="115">
        <f t="shared" si="37"/>
        <v>0</v>
      </c>
    </row>
    <row r="1127" spans="1:20" x14ac:dyDescent="0.3">
      <c r="A1127" s="115" t="s">
        <v>228</v>
      </c>
      <c r="B1127" s="115" t="s">
        <v>216</v>
      </c>
      <c r="C1127" s="115" t="s">
        <v>97</v>
      </c>
      <c r="D1127" s="115" t="s">
        <v>86</v>
      </c>
      <c r="E1127" s="115" t="s">
        <v>87</v>
      </c>
      <c r="F1127" s="115" t="s">
        <v>87</v>
      </c>
      <c r="G1127" s="115">
        <v>1991</v>
      </c>
      <c r="H1127" s="115" t="s">
        <v>229</v>
      </c>
      <c r="I1127" s="115">
        <v>5.1614047279999999</v>
      </c>
      <c r="J1127" s="115" t="s">
        <v>74</v>
      </c>
      <c r="K1127" s="115" t="str">
        <f>INDEX(DatosProcesados!$A$1:$BF$101,MATCH(DataBase!A1127,DatosProcesados!$A$1:$A$101,0),MATCH(DataBase!J1127,DatosProcesados!$A$1:$BF$1,0))</f>
        <v>No</v>
      </c>
      <c r="L1127" s="115" t="str">
        <f>INDEX(Modelo!$A$9:$D$89,MATCH(DataBase!$J1127,Modelo!$A$9:$A$89,0),MATCH(DataBase!L$1,Modelo!$A$9:$D$9,0))</f>
        <v>Impacto económico y gobernanza</v>
      </c>
      <c r="M1127" s="115" t="str">
        <f>INDEX(Modelo!$A$9:$D$89,MATCH(DataBase!$J1127,Modelo!$A$9:$A$89,0),MATCH(DataBase!M$1,Modelo!$A$9:$D$9,0))</f>
        <v>Pilar 6</v>
      </c>
      <c r="N1127" s="115" t="str">
        <f>INDEX(Modelo!$A$9:$D$89,MATCH(DataBase!$J1127,Modelo!$A$9:$A$89,0),MATCH(DataBase!N$1,Modelo!$A$9:$D$9,0))</f>
        <v>boolean</v>
      </c>
      <c r="O1127" s="115" t="b">
        <f t="array" ref="O1127">IF(N1127="negativo",INDEX($AD$3:$AG$51,MATCH(1,($B1127=$AD$3:$AD$51)*($J1127=$AE$3:$AE$51),0),3),IF(N1127="positivo",INDEX($AD$55:$AG$109,MATCH(1,($B1127=$AD$55:$AD$109)*($J1127=$AE$55:$AE$109),0),3)))</f>
        <v>0</v>
      </c>
      <c r="P1127" s="115" t="b">
        <f t="array" ref="P1127">IF(N1127="negativo",INDEX($AD$3:$AG$51,MATCH(1,($B1127=$AD$3:$AD$51)*($J1127=$AE$3:$AE$51),0),4),IF(N1127="positivo",INDEX($AD$55:$AG$109,MATCH(1,($B1127=$AD$55:$AD$109)*($J1127=$AE$55:$AE$109),0),4)))</f>
        <v>0</v>
      </c>
      <c r="Q1127" s="115" t="str">
        <f>VLOOKUP(M1127,Modelo!$A$2:$C$7,2,0)</f>
        <v>Impacto Económico, Social y Comunitario</v>
      </c>
      <c r="R1127" s="118">
        <f t="array" ref="R1127">INDEX(Modelo!$F$1:$H$37,MATCH(1,(DataBase!Q1127=Modelo!$G$1:$G$37)*(DataBase!B1127=Modelo!$F$1:$F$37),0),3)</f>
        <v>0.10526315789473684</v>
      </c>
      <c r="S1127" s="115">
        <f t="shared" si="36"/>
        <v>0</v>
      </c>
      <c r="T1127" s="115">
        <f t="shared" si="37"/>
        <v>0</v>
      </c>
    </row>
    <row r="1128" spans="1:20" x14ac:dyDescent="0.3">
      <c r="A1128" s="115" t="s">
        <v>261</v>
      </c>
      <c r="B1128" s="115" t="s">
        <v>216</v>
      </c>
      <c r="C1128" s="115" t="s">
        <v>103</v>
      </c>
      <c r="D1128" s="115" t="s">
        <v>86</v>
      </c>
      <c r="E1128" s="115" t="s">
        <v>87</v>
      </c>
      <c r="F1128" s="115" t="s">
        <v>87</v>
      </c>
      <c r="G1128" s="115">
        <v>1806</v>
      </c>
      <c r="H1128" s="115" t="s">
        <v>244</v>
      </c>
      <c r="I1128" s="115">
        <v>2.382092359</v>
      </c>
      <c r="J1128" s="115" t="s">
        <v>74</v>
      </c>
      <c r="K1128" s="115" t="str">
        <f>INDEX(DatosProcesados!$A$1:$BF$101,MATCH(DataBase!A1128,DatosProcesados!$A$1:$A$101,0),MATCH(DataBase!J1128,DatosProcesados!$A$1:$BF$1,0))</f>
        <v>No</v>
      </c>
      <c r="L1128" s="115" t="str">
        <f>INDEX(Modelo!$A$9:$D$89,MATCH(DataBase!$J1128,Modelo!$A$9:$A$89,0),MATCH(DataBase!L$1,Modelo!$A$9:$D$9,0))</f>
        <v>Impacto económico y gobernanza</v>
      </c>
      <c r="M1128" s="115" t="str">
        <f>INDEX(Modelo!$A$9:$D$89,MATCH(DataBase!$J1128,Modelo!$A$9:$A$89,0),MATCH(DataBase!M$1,Modelo!$A$9:$D$9,0))</f>
        <v>Pilar 6</v>
      </c>
      <c r="N1128" s="115" t="str">
        <f>INDEX(Modelo!$A$9:$D$89,MATCH(DataBase!$J1128,Modelo!$A$9:$A$89,0),MATCH(DataBase!N$1,Modelo!$A$9:$D$9,0))</f>
        <v>boolean</v>
      </c>
      <c r="O1128" s="115" t="b">
        <f t="array" ref="O1128">IF(N1128="negativo",INDEX($AD$3:$AG$51,MATCH(1,($B1128=$AD$3:$AD$51)*($J1128=$AE$3:$AE$51),0),3),IF(N1128="positivo",INDEX($AD$55:$AG$109,MATCH(1,($B1128=$AD$55:$AD$109)*($J1128=$AE$55:$AE$109),0),3)))</f>
        <v>0</v>
      </c>
      <c r="P1128" s="115" t="b">
        <f t="array" ref="P1128">IF(N1128="negativo",INDEX($AD$3:$AG$51,MATCH(1,($B1128=$AD$3:$AD$51)*($J1128=$AE$3:$AE$51),0),4),IF(N1128="positivo",INDEX($AD$55:$AG$109,MATCH(1,($B1128=$AD$55:$AD$109)*($J1128=$AE$55:$AE$109),0),4)))</f>
        <v>0</v>
      </c>
      <c r="Q1128" s="115" t="str">
        <f>VLOOKUP(M1128,Modelo!$A$2:$C$7,2,0)</f>
        <v>Impacto Económico, Social y Comunitario</v>
      </c>
      <c r="R1128" s="118">
        <f t="array" ref="R1128">INDEX(Modelo!$F$1:$H$37,MATCH(1,(DataBase!Q1128=Modelo!$G$1:$G$37)*(DataBase!B1128=Modelo!$F$1:$F$37),0),3)</f>
        <v>0.10526315789473684</v>
      </c>
      <c r="S1128" s="115">
        <f t="shared" si="36"/>
        <v>0</v>
      </c>
      <c r="T1128" s="115">
        <f t="shared" si="37"/>
        <v>0</v>
      </c>
    </row>
    <row r="1129" spans="1:20" x14ac:dyDescent="0.3">
      <c r="A1129" s="115" t="s">
        <v>269</v>
      </c>
      <c r="B1129" s="115" t="s">
        <v>216</v>
      </c>
      <c r="C1129" s="115" t="s">
        <v>103</v>
      </c>
      <c r="D1129" s="115" t="s">
        <v>87</v>
      </c>
      <c r="E1129" s="115" t="s">
        <v>87</v>
      </c>
      <c r="F1129" s="115" t="s">
        <v>87</v>
      </c>
      <c r="G1129" s="115">
        <v>1932</v>
      </c>
      <c r="H1129" s="115" t="s">
        <v>125</v>
      </c>
      <c r="I1129" s="115">
        <v>2.1928266769999998</v>
      </c>
      <c r="J1129" s="115" t="s">
        <v>74</v>
      </c>
      <c r="K1129" s="115" t="str">
        <f>INDEX(DatosProcesados!$A$1:$BF$101,MATCH(DataBase!A1129,DatosProcesados!$A$1:$A$101,0),MATCH(DataBase!J1129,DatosProcesados!$A$1:$BF$1,0))</f>
        <v>Si</v>
      </c>
      <c r="L1129" s="115" t="str">
        <f>INDEX(Modelo!$A$9:$D$89,MATCH(DataBase!$J1129,Modelo!$A$9:$A$89,0),MATCH(DataBase!L$1,Modelo!$A$9:$D$9,0))</f>
        <v>Impacto económico y gobernanza</v>
      </c>
      <c r="M1129" s="115" t="str">
        <f>INDEX(Modelo!$A$9:$D$89,MATCH(DataBase!$J1129,Modelo!$A$9:$A$89,0),MATCH(DataBase!M$1,Modelo!$A$9:$D$9,0))</f>
        <v>Pilar 6</v>
      </c>
      <c r="N1129" s="115" t="str">
        <f>INDEX(Modelo!$A$9:$D$89,MATCH(DataBase!$J1129,Modelo!$A$9:$A$89,0),MATCH(DataBase!N$1,Modelo!$A$9:$D$9,0))</f>
        <v>boolean</v>
      </c>
      <c r="O1129" s="115" t="b">
        <f t="array" ref="O1129">IF(N1129="negativo",INDEX($AD$3:$AG$51,MATCH(1,($B1129=$AD$3:$AD$51)*($J1129=$AE$3:$AE$51),0),3),IF(N1129="positivo",INDEX($AD$55:$AG$109,MATCH(1,($B1129=$AD$55:$AD$109)*($J1129=$AE$55:$AE$109),0),3)))</f>
        <v>0</v>
      </c>
      <c r="P1129" s="115" t="b">
        <f t="array" ref="P1129">IF(N1129="negativo",INDEX($AD$3:$AG$51,MATCH(1,($B1129=$AD$3:$AD$51)*($J1129=$AE$3:$AE$51),0),4),IF(N1129="positivo",INDEX($AD$55:$AG$109,MATCH(1,($B1129=$AD$55:$AD$109)*($J1129=$AE$55:$AE$109),0),4)))</f>
        <v>0</v>
      </c>
      <c r="Q1129" s="115" t="str">
        <f>VLOOKUP(M1129,Modelo!$A$2:$C$7,2,0)</f>
        <v>Impacto Económico, Social y Comunitario</v>
      </c>
      <c r="R1129" s="118">
        <f t="array" ref="R1129">INDEX(Modelo!$F$1:$H$37,MATCH(1,(DataBase!Q1129=Modelo!$G$1:$G$37)*(DataBase!B1129=Modelo!$F$1:$F$37),0),3)</f>
        <v>0.10526315789473684</v>
      </c>
      <c r="S1129" s="115">
        <f t="shared" si="36"/>
        <v>100</v>
      </c>
      <c r="T1129" s="115">
        <f t="shared" si="37"/>
        <v>10.526315789473683</v>
      </c>
    </row>
    <row r="1130" spans="1:20" x14ac:dyDescent="0.3">
      <c r="A1130" s="115" t="s">
        <v>285</v>
      </c>
      <c r="B1130" s="115" t="s">
        <v>216</v>
      </c>
      <c r="C1130" s="115" t="s">
        <v>103</v>
      </c>
      <c r="D1130" s="115" t="s">
        <v>86</v>
      </c>
      <c r="E1130" s="115" t="s">
        <v>86</v>
      </c>
      <c r="F1130" s="115" t="s">
        <v>86</v>
      </c>
      <c r="G1130" s="115">
        <v>1920</v>
      </c>
      <c r="H1130" s="115" t="s">
        <v>125</v>
      </c>
      <c r="I1130" s="115">
        <v>1.9433909700000001</v>
      </c>
      <c r="J1130" s="115" t="s">
        <v>74</v>
      </c>
      <c r="K1130" s="115" t="str">
        <f>INDEX(DatosProcesados!$A$1:$BF$101,MATCH(DataBase!A1130,DatosProcesados!$A$1:$A$101,0),MATCH(DataBase!J1130,DatosProcesados!$A$1:$BF$1,0))</f>
        <v>No</v>
      </c>
      <c r="L1130" s="115" t="str">
        <f>INDEX(Modelo!$A$9:$D$89,MATCH(DataBase!$J1130,Modelo!$A$9:$A$89,0),MATCH(DataBase!L$1,Modelo!$A$9:$D$9,0))</f>
        <v>Impacto económico y gobernanza</v>
      </c>
      <c r="M1130" s="115" t="str">
        <f>INDEX(Modelo!$A$9:$D$89,MATCH(DataBase!$J1130,Modelo!$A$9:$A$89,0),MATCH(DataBase!M$1,Modelo!$A$9:$D$9,0))</f>
        <v>Pilar 6</v>
      </c>
      <c r="N1130" s="115" t="str">
        <f>INDEX(Modelo!$A$9:$D$89,MATCH(DataBase!$J1130,Modelo!$A$9:$A$89,0),MATCH(DataBase!N$1,Modelo!$A$9:$D$9,0))</f>
        <v>boolean</v>
      </c>
      <c r="O1130" s="115" t="b">
        <f t="array" ref="O1130">IF(N1130="negativo",INDEX($AD$3:$AG$51,MATCH(1,($B1130=$AD$3:$AD$51)*($J1130=$AE$3:$AE$51),0),3),IF(N1130="positivo",INDEX($AD$55:$AG$109,MATCH(1,($B1130=$AD$55:$AD$109)*($J1130=$AE$55:$AE$109),0),3)))</f>
        <v>0</v>
      </c>
      <c r="P1130" s="115" t="b">
        <f t="array" ref="P1130">IF(N1130="negativo",INDEX($AD$3:$AG$51,MATCH(1,($B1130=$AD$3:$AD$51)*($J1130=$AE$3:$AE$51),0),4),IF(N1130="positivo",INDEX($AD$55:$AG$109,MATCH(1,($B1130=$AD$55:$AD$109)*($J1130=$AE$55:$AE$109),0),4)))</f>
        <v>0</v>
      </c>
      <c r="Q1130" s="115" t="str">
        <f>VLOOKUP(M1130,Modelo!$A$2:$C$7,2,0)</f>
        <v>Impacto Económico, Social y Comunitario</v>
      </c>
      <c r="R1130" s="118">
        <f t="array" ref="R1130">INDEX(Modelo!$F$1:$H$37,MATCH(1,(DataBase!Q1130=Modelo!$G$1:$G$37)*(DataBase!B1130=Modelo!$F$1:$F$37),0),3)</f>
        <v>0.10526315789473684</v>
      </c>
      <c r="S1130" s="115">
        <f t="shared" si="36"/>
        <v>0</v>
      </c>
      <c r="T1130" s="115">
        <f t="shared" si="37"/>
        <v>0</v>
      </c>
    </row>
    <row r="1131" spans="1:20" x14ac:dyDescent="0.3">
      <c r="A1131" s="115" t="s">
        <v>395</v>
      </c>
      <c r="B1131" s="115" t="s">
        <v>379</v>
      </c>
      <c r="C1131" s="115" t="s">
        <v>103</v>
      </c>
      <c r="D1131" s="115" t="s">
        <v>86</v>
      </c>
      <c r="E1131" s="115" t="s">
        <v>86</v>
      </c>
      <c r="F1131" s="115" t="s">
        <v>86</v>
      </c>
      <c r="G1131" s="115">
        <v>2015</v>
      </c>
      <c r="H1131" s="115" t="s">
        <v>125</v>
      </c>
      <c r="I1131" s="115">
        <v>0.76762142099999997</v>
      </c>
      <c r="J1131" s="115" t="s">
        <v>74</v>
      </c>
      <c r="K1131" s="115" t="str">
        <f>INDEX(DatosProcesados!$A$1:$BF$101,MATCH(DataBase!A1131,DatosProcesados!$A$1:$A$101,0),MATCH(DataBase!J1131,DatosProcesados!$A$1:$BF$1,0))</f>
        <v>No</v>
      </c>
      <c r="L1131" s="115" t="str">
        <f>INDEX(Modelo!$A$9:$D$89,MATCH(DataBase!$J1131,Modelo!$A$9:$A$89,0),MATCH(DataBase!L$1,Modelo!$A$9:$D$9,0))</f>
        <v>Impacto económico y gobernanza</v>
      </c>
      <c r="M1131" s="115" t="str">
        <f>INDEX(Modelo!$A$9:$D$89,MATCH(DataBase!$J1131,Modelo!$A$9:$A$89,0),MATCH(DataBase!M$1,Modelo!$A$9:$D$9,0))</f>
        <v>Pilar 6</v>
      </c>
      <c r="N1131" s="115" t="str">
        <f>INDEX(Modelo!$A$9:$D$89,MATCH(DataBase!$J1131,Modelo!$A$9:$A$89,0),MATCH(DataBase!N$1,Modelo!$A$9:$D$9,0))</f>
        <v>boolean</v>
      </c>
      <c r="O1131" s="115" t="b">
        <f t="array" ref="O1131">IF(N1131="negativo",INDEX($AD$3:$AG$51,MATCH(1,($B1131=$AD$3:$AD$51)*($J1131=$AE$3:$AE$51),0),3),IF(N1131="positivo",INDEX($AD$55:$AG$109,MATCH(1,($B1131=$AD$55:$AD$109)*($J1131=$AE$55:$AE$109),0),3)))</f>
        <v>0</v>
      </c>
      <c r="P1131" s="115" t="b">
        <f t="array" ref="P1131">IF(N1131="negativo",INDEX($AD$3:$AG$51,MATCH(1,($B1131=$AD$3:$AD$51)*($J1131=$AE$3:$AE$51),0),4),IF(N1131="positivo",INDEX($AD$55:$AG$109,MATCH(1,($B1131=$AD$55:$AD$109)*($J1131=$AE$55:$AE$109),0),4)))</f>
        <v>0</v>
      </c>
      <c r="Q1131" s="115" t="str">
        <f>VLOOKUP(M1131,Modelo!$A$2:$C$7,2,0)</f>
        <v>Impacto Económico, Social y Comunitario</v>
      </c>
      <c r="R1131" s="118">
        <f t="array" ref="R1131">INDEX(Modelo!$F$1:$H$37,MATCH(1,(DataBase!Q1131=Modelo!$G$1:$G$37)*(DataBase!B1131=Modelo!$F$1:$F$37),0),3)</f>
        <v>0.14285714285714285</v>
      </c>
      <c r="S1131" s="115">
        <f t="shared" si="36"/>
        <v>0</v>
      </c>
      <c r="T1131" s="115">
        <f t="shared" si="37"/>
        <v>0</v>
      </c>
    </row>
    <row r="1132" spans="1:20" x14ac:dyDescent="0.3">
      <c r="A1132" s="115" t="s">
        <v>402</v>
      </c>
      <c r="B1132" s="115" t="s">
        <v>379</v>
      </c>
      <c r="C1132" s="115" t="s">
        <v>103</v>
      </c>
      <c r="D1132" s="115" t="s">
        <v>86</v>
      </c>
      <c r="E1132" s="115" t="s">
        <v>87</v>
      </c>
      <c r="F1132" s="115" t="s">
        <v>87</v>
      </c>
      <c r="G1132" s="115">
        <v>1961</v>
      </c>
      <c r="H1132" s="115" t="s">
        <v>125</v>
      </c>
      <c r="I1132" s="115">
        <v>0.498844856</v>
      </c>
      <c r="J1132" s="115" t="s">
        <v>74</v>
      </c>
      <c r="K1132" s="115" t="str">
        <f>INDEX(DatosProcesados!$A$1:$BF$101,MATCH(DataBase!A1132,DatosProcesados!$A$1:$A$101,0),MATCH(DataBase!J1132,DatosProcesados!$A$1:$BF$1,0))</f>
        <v>No</v>
      </c>
      <c r="L1132" s="115" t="str">
        <f>INDEX(Modelo!$A$9:$D$89,MATCH(DataBase!$J1132,Modelo!$A$9:$A$89,0),MATCH(DataBase!L$1,Modelo!$A$9:$D$9,0))</f>
        <v>Impacto económico y gobernanza</v>
      </c>
      <c r="M1132" s="115" t="str">
        <f>INDEX(Modelo!$A$9:$D$89,MATCH(DataBase!$J1132,Modelo!$A$9:$A$89,0),MATCH(DataBase!M$1,Modelo!$A$9:$D$9,0))</f>
        <v>Pilar 6</v>
      </c>
      <c r="N1132" s="115" t="str">
        <f>INDEX(Modelo!$A$9:$D$89,MATCH(DataBase!$J1132,Modelo!$A$9:$A$89,0),MATCH(DataBase!N$1,Modelo!$A$9:$D$9,0))</f>
        <v>boolean</v>
      </c>
      <c r="O1132" s="115" t="b">
        <f t="array" ref="O1132">IF(N1132="negativo",INDEX($AD$3:$AG$51,MATCH(1,($B1132=$AD$3:$AD$51)*($J1132=$AE$3:$AE$51),0),3),IF(N1132="positivo",INDEX($AD$55:$AG$109,MATCH(1,($B1132=$AD$55:$AD$109)*($J1132=$AE$55:$AE$109),0),3)))</f>
        <v>0</v>
      </c>
      <c r="P1132" s="115" t="b">
        <f t="array" ref="P1132">IF(N1132="negativo",INDEX($AD$3:$AG$51,MATCH(1,($B1132=$AD$3:$AD$51)*($J1132=$AE$3:$AE$51),0),4),IF(N1132="positivo",INDEX($AD$55:$AG$109,MATCH(1,($B1132=$AD$55:$AD$109)*($J1132=$AE$55:$AE$109),0),4)))</f>
        <v>0</v>
      </c>
      <c r="Q1132" s="115" t="str">
        <f>VLOOKUP(M1132,Modelo!$A$2:$C$7,2,0)</f>
        <v>Impacto Económico, Social y Comunitario</v>
      </c>
      <c r="R1132" s="118">
        <f t="array" ref="R1132">INDEX(Modelo!$F$1:$H$37,MATCH(1,(DataBase!Q1132=Modelo!$G$1:$G$37)*(DataBase!B1132=Modelo!$F$1:$F$37),0),3)</f>
        <v>0.14285714285714285</v>
      </c>
      <c r="S1132" s="115">
        <f t="shared" si="36"/>
        <v>0</v>
      </c>
      <c r="T1132" s="115">
        <f t="shared" si="37"/>
        <v>0</v>
      </c>
    </row>
    <row r="1133" spans="1:20" x14ac:dyDescent="0.3">
      <c r="A1133" s="115" t="s">
        <v>389</v>
      </c>
      <c r="B1133" s="115" t="s">
        <v>379</v>
      </c>
      <c r="C1133" s="115" t="s">
        <v>103</v>
      </c>
      <c r="D1133" s="115" t="s">
        <v>86</v>
      </c>
      <c r="E1133" s="115" t="s">
        <v>87</v>
      </c>
      <c r="F1133" s="115" t="s">
        <v>87</v>
      </c>
      <c r="G1133" s="115">
        <v>1979</v>
      </c>
      <c r="H1133" s="115" t="s">
        <v>125</v>
      </c>
      <c r="I1133" s="115">
        <v>1.189537155</v>
      </c>
      <c r="J1133" s="115" t="s">
        <v>74</v>
      </c>
      <c r="K1133" s="115" t="str">
        <f>INDEX(DatosProcesados!$A$1:$BF$101,MATCH(DataBase!A1133,DatosProcesados!$A$1:$A$101,0),MATCH(DataBase!J1133,DatosProcesados!$A$1:$BF$1,0))</f>
        <v>No</v>
      </c>
      <c r="L1133" s="115" t="str">
        <f>INDEX(Modelo!$A$9:$D$89,MATCH(DataBase!$J1133,Modelo!$A$9:$A$89,0),MATCH(DataBase!L$1,Modelo!$A$9:$D$9,0))</f>
        <v>Impacto económico y gobernanza</v>
      </c>
      <c r="M1133" s="115" t="str">
        <f>INDEX(Modelo!$A$9:$D$89,MATCH(DataBase!$J1133,Modelo!$A$9:$A$89,0),MATCH(DataBase!M$1,Modelo!$A$9:$D$9,0))</f>
        <v>Pilar 6</v>
      </c>
      <c r="N1133" s="115" t="str">
        <f>INDEX(Modelo!$A$9:$D$89,MATCH(DataBase!$J1133,Modelo!$A$9:$A$89,0),MATCH(DataBase!N$1,Modelo!$A$9:$D$9,0))</f>
        <v>boolean</v>
      </c>
      <c r="O1133" s="115" t="b">
        <f t="array" ref="O1133">IF(N1133="negativo",INDEX($AD$3:$AG$51,MATCH(1,($B1133=$AD$3:$AD$51)*($J1133=$AE$3:$AE$51),0),3),IF(N1133="positivo",INDEX($AD$55:$AG$109,MATCH(1,($B1133=$AD$55:$AD$109)*($J1133=$AE$55:$AE$109),0),3)))</f>
        <v>0</v>
      </c>
      <c r="P1133" s="115" t="b">
        <f t="array" ref="P1133">IF(N1133="negativo",INDEX($AD$3:$AG$51,MATCH(1,($B1133=$AD$3:$AD$51)*($J1133=$AE$3:$AE$51),0),4),IF(N1133="positivo",INDEX($AD$55:$AG$109,MATCH(1,($B1133=$AD$55:$AD$109)*($J1133=$AE$55:$AE$109),0),4)))</f>
        <v>0</v>
      </c>
      <c r="Q1133" s="115" t="str">
        <f>VLOOKUP(M1133,Modelo!$A$2:$C$7,2,0)</f>
        <v>Impacto Económico, Social y Comunitario</v>
      </c>
      <c r="R1133" s="118">
        <f t="array" ref="R1133">INDEX(Modelo!$F$1:$H$37,MATCH(1,(DataBase!Q1133=Modelo!$G$1:$G$37)*(DataBase!B1133=Modelo!$F$1:$F$37),0),3)</f>
        <v>0.14285714285714285</v>
      </c>
      <c r="S1133" s="115">
        <f t="shared" si="36"/>
        <v>0</v>
      </c>
      <c r="T1133" s="115">
        <f t="shared" si="37"/>
        <v>0</v>
      </c>
    </row>
    <row r="1134" spans="1:20" x14ac:dyDescent="0.3">
      <c r="A1134" s="115" t="s">
        <v>387</v>
      </c>
      <c r="B1134" s="115" t="s">
        <v>379</v>
      </c>
      <c r="C1134" s="115" t="s">
        <v>103</v>
      </c>
      <c r="D1134" s="115" t="s">
        <v>87</v>
      </c>
      <c r="E1134" s="115" t="s">
        <v>86</v>
      </c>
      <c r="F1134" s="115" t="s">
        <v>86</v>
      </c>
      <c r="G1134" s="115">
        <v>2008</v>
      </c>
      <c r="H1134" s="115" t="s">
        <v>125</v>
      </c>
      <c r="I1134" s="115">
        <v>1.3132825420000001</v>
      </c>
      <c r="J1134" s="115" t="s">
        <v>74</v>
      </c>
      <c r="K1134" s="115" t="str">
        <f>INDEX(DatosProcesados!$A$1:$BF$101,MATCH(DataBase!A1134,DatosProcesados!$A$1:$A$101,0),MATCH(DataBase!J1134,DatosProcesados!$A$1:$BF$1,0))</f>
        <v>No</v>
      </c>
      <c r="L1134" s="115" t="str">
        <f>INDEX(Modelo!$A$9:$D$89,MATCH(DataBase!$J1134,Modelo!$A$9:$A$89,0),MATCH(DataBase!L$1,Modelo!$A$9:$D$9,0))</f>
        <v>Impacto económico y gobernanza</v>
      </c>
      <c r="M1134" s="115" t="str">
        <f>INDEX(Modelo!$A$9:$D$89,MATCH(DataBase!$J1134,Modelo!$A$9:$A$89,0),MATCH(DataBase!M$1,Modelo!$A$9:$D$9,0))</f>
        <v>Pilar 6</v>
      </c>
      <c r="N1134" s="115" t="str">
        <f>INDEX(Modelo!$A$9:$D$89,MATCH(DataBase!$J1134,Modelo!$A$9:$A$89,0),MATCH(DataBase!N$1,Modelo!$A$9:$D$9,0))</f>
        <v>boolean</v>
      </c>
      <c r="O1134" s="115" t="b">
        <f t="array" ref="O1134">IF(N1134="negativo",INDEX($AD$3:$AG$51,MATCH(1,($B1134=$AD$3:$AD$51)*($J1134=$AE$3:$AE$51),0),3),IF(N1134="positivo",INDEX($AD$55:$AG$109,MATCH(1,($B1134=$AD$55:$AD$109)*($J1134=$AE$55:$AE$109),0),3)))</f>
        <v>0</v>
      </c>
      <c r="P1134" s="115" t="b">
        <f t="array" ref="P1134">IF(N1134="negativo",INDEX($AD$3:$AG$51,MATCH(1,($B1134=$AD$3:$AD$51)*($J1134=$AE$3:$AE$51),0),4),IF(N1134="positivo",INDEX($AD$55:$AG$109,MATCH(1,($B1134=$AD$55:$AD$109)*($J1134=$AE$55:$AE$109),0),4)))</f>
        <v>0</v>
      </c>
      <c r="Q1134" s="115" t="str">
        <f>VLOOKUP(M1134,Modelo!$A$2:$C$7,2,0)</f>
        <v>Impacto Económico, Social y Comunitario</v>
      </c>
      <c r="R1134" s="118">
        <f t="array" ref="R1134">INDEX(Modelo!$F$1:$H$37,MATCH(1,(DataBase!Q1134=Modelo!$G$1:$G$37)*(DataBase!B1134=Modelo!$F$1:$F$37),0),3)</f>
        <v>0.14285714285714285</v>
      </c>
      <c r="S1134" s="115">
        <f t="shared" si="36"/>
        <v>0</v>
      </c>
      <c r="T1134" s="115">
        <f t="shared" si="37"/>
        <v>0</v>
      </c>
    </row>
    <row r="1135" spans="1:20" x14ac:dyDescent="0.3">
      <c r="A1135" s="115" t="s">
        <v>400</v>
      </c>
      <c r="B1135" s="115" t="s">
        <v>379</v>
      </c>
      <c r="C1135" s="115" t="s">
        <v>103</v>
      </c>
      <c r="D1135" s="115" t="s">
        <v>86</v>
      </c>
      <c r="E1135" s="115" t="s">
        <v>86</v>
      </c>
      <c r="F1135" s="115" t="s">
        <v>86</v>
      </c>
      <c r="G1135" s="115">
        <v>1977</v>
      </c>
      <c r="H1135" s="115" t="s">
        <v>125</v>
      </c>
      <c r="I1135" s="115">
        <v>0.74612668500000001</v>
      </c>
      <c r="J1135" s="115" t="s">
        <v>74</v>
      </c>
      <c r="K1135" s="115" t="str">
        <f>INDEX(DatosProcesados!$A$1:$BF$101,MATCH(DataBase!A1135,DatosProcesados!$A$1:$A$101,0),MATCH(DataBase!J1135,DatosProcesados!$A$1:$BF$1,0))</f>
        <v>No</v>
      </c>
      <c r="L1135" s="115" t="str">
        <f>INDEX(Modelo!$A$9:$D$89,MATCH(DataBase!$J1135,Modelo!$A$9:$A$89,0),MATCH(DataBase!L$1,Modelo!$A$9:$D$9,0))</f>
        <v>Impacto económico y gobernanza</v>
      </c>
      <c r="M1135" s="115" t="str">
        <f>INDEX(Modelo!$A$9:$D$89,MATCH(DataBase!$J1135,Modelo!$A$9:$A$89,0),MATCH(DataBase!M$1,Modelo!$A$9:$D$9,0))</f>
        <v>Pilar 6</v>
      </c>
      <c r="N1135" s="115" t="str">
        <f>INDEX(Modelo!$A$9:$D$89,MATCH(DataBase!$J1135,Modelo!$A$9:$A$89,0),MATCH(DataBase!N$1,Modelo!$A$9:$D$9,0))</f>
        <v>boolean</v>
      </c>
      <c r="O1135" s="115" t="b">
        <f t="array" ref="O1135">IF(N1135="negativo",INDEX($AD$3:$AG$51,MATCH(1,($B1135=$AD$3:$AD$51)*($J1135=$AE$3:$AE$51),0),3),IF(N1135="positivo",INDEX($AD$55:$AG$109,MATCH(1,($B1135=$AD$55:$AD$109)*($J1135=$AE$55:$AE$109),0),3)))</f>
        <v>0</v>
      </c>
      <c r="P1135" s="115" t="b">
        <f t="array" ref="P1135">IF(N1135="negativo",INDEX($AD$3:$AG$51,MATCH(1,($B1135=$AD$3:$AD$51)*($J1135=$AE$3:$AE$51),0),4),IF(N1135="positivo",INDEX($AD$55:$AG$109,MATCH(1,($B1135=$AD$55:$AD$109)*($J1135=$AE$55:$AE$109),0),4)))</f>
        <v>0</v>
      </c>
      <c r="Q1135" s="115" t="str">
        <f>VLOOKUP(M1135,Modelo!$A$2:$C$7,2,0)</f>
        <v>Impacto Económico, Social y Comunitario</v>
      </c>
      <c r="R1135" s="118">
        <f t="array" ref="R1135">INDEX(Modelo!$F$1:$H$37,MATCH(1,(DataBase!Q1135=Modelo!$G$1:$G$37)*(DataBase!B1135=Modelo!$F$1:$F$37),0),3)</f>
        <v>0.14285714285714285</v>
      </c>
      <c r="S1135" s="115">
        <f t="shared" si="36"/>
        <v>0</v>
      </c>
      <c r="T1135" s="115">
        <f t="shared" si="37"/>
        <v>0</v>
      </c>
    </row>
    <row r="1136" spans="1:20" x14ac:dyDescent="0.3">
      <c r="A1136" s="115" t="s">
        <v>326</v>
      </c>
      <c r="B1136" s="115" t="s">
        <v>313</v>
      </c>
      <c r="C1136" s="115" t="s">
        <v>103</v>
      </c>
      <c r="D1136" s="115" t="s">
        <v>87</v>
      </c>
      <c r="E1136" s="115" t="s">
        <v>86</v>
      </c>
      <c r="F1136" s="115" t="s">
        <v>86</v>
      </c>
      <c r="G1136" s="115">
        <v>1938</v>
      </c>
      <c r="H1136" s="115" t="s">
        <v>125</v>
      </c>
      <c r="I1136" s="115">
        <v>11.88773162</v>
      </c>
      <c r="J1136" s="115" t="s">
        <v>74</v>
      </c>
      <c r="K1136" s="115">
        <f>INDEX(DatosProcesados!$A$1:$BF$101,MATCH(DataBase!A1136,DatosProcesados!$A$1:$A$101,0),MATCH(DataBase!J1136,DatosProcesados!$A$1:$BF$1,0))</f>
        <v>0</v>
      </c>
      <c r="L1136" s="115" t="str">
        <f>INDEX(Modelo!$A$9:$D$89,MATCH(DataBase!$J1136,Modelo!$A$9:$A$89,0),MATCH(DataBase!L$1,Modelo!$A$9:$D$9,0))</f>
        <v>Impacto económico y gobernanza</v>
      </c>
      <c r="M1136" s="115" t="str">
        <f>INDEX(Modelo!$A$9:$D$89,MATCH(DataBase!$J1136,Modelo!$A$9:$A$89,0),MATCH(DataBase!M$1,Modelo!$A$9:$D$9,0))</f>
        <v>Pilar 6</v>
      </c>
      <c r="N1136" s="115" t="str">
        <f>INDEX(Modelo!$A$9:$D$89,MATCH(DataBase!$J1136,Modelo!$A$9:$A$89,0),MATCH(DataBase!N$1,Modelo!$A$9:$D$9,0))</f>
        <v>boolean</v>
      </c>
      <c r="O1136" s="115" t="b">
        <f t="array" ref="O1136">IF(N1136="negativo",INDEX($AD$3:$AG$51,MATCH(1,($B1136=$AD$3:$AD$51)*($J1136=$AE$3:$AE$51),0),3),IF(N1136="positivo",INDEX($AD$55:$AG$109,MATCH(1,($B1136=$AD$55:$AD$109)*($J1136=$AE$55:$AE$109),0),3)))</f>
        <v>0</v>
      </c>
      <c r="P1136" s="115" t="b">
        <f t="array" ref="P1136">IF(N1136="negativo",INDEX($AD$3:$AG$51,MATCH(1,($B1136=$AD$3:$AD$51)*($J1136=$AE$3:$AE$51),0),4),IF(N1136="positivo",INDEX($AD$55:$AG$109,MATCH(1,($B1136=$AD$55:$AD$109)*($J1136=$AE$55:$AE$109),0),4)))</f>
        <v>0</v>
      </c>
      <c r="Q1136" s="115" t="str">
        <f>VLOOKUP(M1136,Modelo!$A$2:$C$7,2,0)</f>
        <v>Impacto Económico, Social y Comunitario</v>
      </c>
      <c r="R1136" s="118">
        <f t="array" ref="R1136">INDEX(Modelo!$F$1:$H$37,MATCH(1,(DataBase!Q1136=Modelo!$G$1:$G$37)*(DataBase!B1136=Modelo!$F$1:$F$37),0),3)</f>
        <v>0.11764705882352941</v>
      </c>
      <c r="S1136" s="115">
        <f t="shared" si="36"/>
        <v>0</v>
      </c>
      <c r="T1136" s="115">
        <f t="shared" si="37"/>
        <v>0</v>
      </c>
    </row>
    <row r="1137" spans="1:20" x14ac:dyDescent="0.3">
      <c r="A1137" s="115" t="s">
        <v>339</v>
      </c>
      <c r="B1137" s="115" t="s">
        <v>313</v>
      </c>
      <c r="C1137" s="115" t="s">
        <v>103</v>
      </c>
      <c r="D1137" s="115" t="s">
        <v>86</v>
      </c>
      <c r="E1137" s="115" t="s">
        <v>86</v>
      </c>
      <c r="F1137" s="115" t="s">
        <v>87</v>
      </c>
      <c r="G1137" s="115">
        <v>1984</v>
      </c>
      <c r="H1137" s="115" t="s">
        <v>177</v>
      </c>
      <c r="I1137" s="115">
        <v>5.5116464790000004</v>
      </c>
      <c r="J1137" s="115" t="s">
        <v>74</v>
      </c>
      <c r="K1137" s="115" t="str">
        <f>INDEX(DatosProcesados!$A$1:$BF$101,MATCH(DataBase!A1137,DatosProcesados!$A$1:$A$101,0),MATCH(DataBase!J1137,DatosProcesados!$A$1:$BF$1,0))</f>
        <v>No</v>
      </c>
      <c r="L1137" s="115" t="str">
        <f>INDEX(Modelo!$A$9:$D$89,MATCH(DataBase!$J1137,Modelo!$A$9:$A$89,0),MATCH(DataBase!L$1,Modelo!$A$9:$D$9,0))</f>
        <v>Impacto económico y gobernanza</v>
      </c>
      <c r="M1137" s="115" t="str">
        <f>INDEX(Modelo!$A$9:$D$89,MATCH(DataBase!$J1137,Modelo!$A$9:$A$89,0),MATCH(DataBase!M$1,Modelo!$A$9:$D$9,0))</f>
        <v>Pilar 6</v>
      </c>
      <c r="N1137" s="115" t="str">
        <f>INDEX(Modelo!$A$9:$D$89,MATCH(DataBase!$J1137,Modelo!$A$9:$A$89,0),MATCH(DataBase!N$1,Modelo!$A$9:$D$9,0))</f>
        <v>boolean</v>
      </c>
      <c r="O1137" s="115" t="b">
        <f t="array" ref="O1137">IF(N1137="negativo",INDEX($AD$3:$AG$51,MATCH(1,($B1137=$AD$3:$AD$51)*($J1137=$AE$3:$AE$51),0),3),IF(N1137="positivo",INDEX($AD$55:$AG$109,MATCH(1,($B1137=$AD$55:$AD$109)*($J1137=$AE$55:$AE$109),0),3)))</f>
        <v>0</v>
      </c>
      <c r="P1137" s="115" t="b">
        <f t="array" ref="P1137">IF(N1137="negativo",INDEX($AD$3:$AG$51,MATCH(1,($B1137=$AD$3:$AD$51)*($J1137=$AE$3:$AE$51),0),4),IF(N1137="positivo",INDEX($AD$55:$AG$109,MATCH(1,($B1137=$AD$55:$AD$109)*($J1137=$AE$55:$AE$109),0),4)))</f>
        <v>0</v>
      </c>
      <c r="Q1137" s="115" t="str">
        <f>VLOOKUP(M1137,Modelo!$A$2:$C$7,2,0)</f>
        <v>Impacto Económico, Social y Comunitario</v>
      </c>
      <c r="R1137" s="118">
        <f t="array" ref="R1137">INDEX(Modelo!$F$1:$H$37,MATCH(1,(DataBase!Q1137=Modelo!$G$1:$G$37)*(DataBase!B1137=Modelo!$F$1:$F$37),0),3)</f>
        <v>0.11764705882352941</v>
      </c>
      <c r="S1137" s="115">
        <f t="shared" si="36"/>
        <v>0</v>
      </c>
      <c r="T1137" s="115">
        <f t="shared" si="37"/>
        <v>0</v>
      </c>
    </row>
    <row r="1138" spans="1:20" x14ac:dyDescent="0.3">
      <c r="A1138" s="115" t="s">
        <v>317</v>
      </c>
      <c r="B1138" s="115" t="s">
        <v>313</v>
      </c>
      <c r="C1138" s="115" t="s">
        <v>103</v>
      </c>
      <c r="D1138" s="115" t="s">
        <v>87</v>
      </c>
      <c r="E1138" s="115" t="s">
        <v>86</v>
      </c>
      <c r="F1138" s="115" t="s">
        <v>86</v>
      </c>
      <c r="G1138" s="115">
        <v>2009</v>
      </c>
      <c r="H1138" s="115" t="s">
        <v>125</v>
      </c>
      <c r="I1138" s="115">
        <v>19.439396106</v>
      </c>
      <c r="J1138" s="115" t="s">
        <v>74</v>
      </c>
      <c r="K1138" s="115" t="str">
        <f>INDEX(DatosProcesados!$A$1:$BF$101,MATCH(DataBase!A1138,DatosProcesados!$A$1:$A$101,0),MATCH(DataBase!J1138,DatosProcesados!$A$1:$BF$1,0))</f>
        <v>No</v>
      </c>
      <c r="L1138" s="115" t="str">
        <f>INDEX(Modelo!$A$9:$D$89,MATCH(DataBase!$J1138,Modelo!$A$9:$A$89,0),MATCH(DataBase!L$1,Modelo!$A$9:$D$9,0))</f>
        <v>Impacto económico y gobernanza</v>
      </c>
      <c r="M1138" s="115" t="str">
        <f>INDEX(Modelo!$A$9:$D$89,MATCH(DataBase!$J1138,Modelo!$A$9:$A$89,0),MATCH(DataBase!M$1,Modelo!$A$9:$D$9,0))</f>
        <v>Pilar 6</v>
      </c>
      <c r="N1138" s="115" t="str">
        <f>INDEX(Modelo!$A$9:$D$89,MATCH(DataBase!$J1138,Modelo!$A$9:$A$89,0),MATCH(DataBase!N$1,Modelo!$A$9:$D$9,0))</f>
        <v>boolean</v>
      </c>
      <c r="O1138" s="115" t="b">
        <f t="array" ref="O1138">IF(N1138="negativo",INDEX($AD$3:$AG$51,MATCH(1,($B1138=$AD$3:$AD$51)*($J1138=$AE$3:$AE$51),0),3),IF(N1138="positivo",INDEX($AD$55:$AG$109,MATCH(1,($B1138=$AD$55:$AD$109)*($J1138=$AE$55:$AE$109),0),3)))</f>
        <v>0</v>
      </c>
      <c r="P1138" s="115" t="b">
        <f t="array" ref="P1138">IF(N1138="negativo",INDEX($AD$3:$AG$51,MATCH(1,($B1138=$AD$3:$AD$51)*($J1138=$AE$3:$AE$51),0),4),IF(N1138="positivo",INDEX($AD$55:$AG$109,MATCH(1,($B1138=$AD$55:$AD$109)*($J1138=$AE$55:$AE$109),0),4)))</f>
        <v>0</v>
      </c>
      <c r="Q1138" s="115" t="str">
        <f>VLOOKUP(M1138,Modelo!$A$2:$C$7,2,0)</f>
        <v>Impacto Económico, Social y Comunitario</v>
      </c>
      <c r="R1138" s="118">
        <f t="array" ref="R1138">INDEX(Modelo!$F$1:$H$37,MATCH(1,(DataBase!Q1138=Modelo!$G$1:$G$37)*(DataBase!B1138=Modelo!$F$1:$F$37),0),3)</f>
        <v>0.11764705882352941</v>
      </c>
      <c r="S1138" s="115">
        <f t="shared" si="36"/>
        <v>0</v>
      </c>
      <c r="T1138" s="115">
        <f t="shared" si="37"/>
        <v>0</v>
      </c>
    </row>
    <row r="1139" spans="1:20" x14ac:dyDescent="0.3">
      <c r="A1139" s="115" t="s">
        <v>211</v>
      </c>
      <c r="B1139" s="115" t="s">
        <v>84</v>
      </c>
      <c r="C1139" s="115" t="s">
        <v>103</v>
      </c>
      <c r="D1139" s="115" t="s">
        <v>86</v>
      </c>
      <c r="E1139" s="115" t="s">
        <v>87</v>
      </c>
      <c r="F1139" s="115" t="s">
        <v>86</v>
      </c>
      <c r="G1139" s="115">
        <v>1972</v>
      </c>
      <c r="H1139" s="115" t="s">
        <v>125</v>
      </c>
      <c r="I1139" s="115">
        <v>0</v>
      </c>
      <c r="J1139" s="115" t="s">
        <v>74</v>
      </c>
      <c r="K1139" s="115" t="str">
        <f>INDEX(DatosProcesados!$A$1:$BF$101,MATCH(DataBase!A1139,DatosProcesados!$A$1:$A$101,0),MATCH(DataBase!J1139,DatosProcesados!$A$1:$BF$1,0))</f>
        <v>Si</v>
      </c>
      <c r="L1139" s="115" t="str">
        <f>INDEX(Modelo!$A$9:$D$89,MATCH(DataBase!$J1139,Modelo!$A$9:$A$89,0),MATCH(DataBase!L$1,Modelo!$A$9:$D$9,0))</f>
        <v>Impacto económico y gobernanza</v>
      </c>
      <c r="M1139" s="115" t="str">
        <f>INDEX(Modelo!$A$9:$D$89,MATCH(DataBase!$J1139,Modelo!$A$9:$A$89,0),MATCH(DataBase!M$1,Modelo!$A$9:$D$9,0))</f>
        <v>Pilar 6</v>
      </c>
      <c r="N1139" s="115" t="str">
        <f>INDEX(Modelo!$A$9:$D$89,MATCH(DataBase!$J1139,Modelo!$A$9:$A$89,0),MATCH(DataBase!N$1,Modelo!$A$9:$D$9,0))</f>
        <v>boolean</v>
      </c>
      <c r="O1139" s="115" t="b">
        <f t="array" ref="O1139">IF(N1139="negativo",INDEX($AD$3:$AG$51,MATCH(1,($B1139=$AD$3:$AD$51)*($J1139=$AE$3:$AE$51),0),3),IF(N1139="positivo",INDEX($AD$55:$AG$109,MATCH(1,($B1139=$AD$55:$AD$109)*($J1139=$AE$55:$AE$109),0),3)))</f>
        <v>0</v>
      </c>
      <c r="P1139" s="115" t="b">
        <f t="array" ref="P1139">IF(N1139="negativo",INDEX($AD$3:$AG$51,MATCH(1,($B1139=$AD$3:$AD$51)*($J1139=$AE$3:$AE$51),0),4),IF(N1139="positivo",INDEX($AD$55:$AG$109,MATCH(1,($B1139=$AD$55:$AD$109)*($J1139=$AE$55:$AE$109),0),4)))</f>
        <v>0</v>
      </c>
      <c r="Q1139" s="115" t="str">
        <f>VLOOKUP(M1139,Modelo!$A$2:$C$7,2,0)</f>
        <v>Impacto Económico, Social y Comunitario</v>
      </c>
      <c r="R1139" s="118">
        <f t="array" ref="R1139">INDEX(Modelo!$F$1:$H$37,MATCH(1,(DataBase!Q1139=Modelo!$G$1:$G$37)*(DataBase!B1139=Modelo!$F$1:$F$37),0),3)</f>
        <v>0.11764705882352941</v>
      </c>
      <c r="S1139" s="115">
        <f t="shared" si="36"/>
        <v>100</v>
      </c>
      <c r="T1139" s="115">
        <f t="shared" si="37"/>
        <v>11.76470588235294</v>
      </c>
    </row>
    <row r="1140" spans="1:20" x14ac:dyDescent="0.3">
      <c r="A1140" s="115" t="s">
        <v>351</v>
      </c>
      <c r="B1140" s="115" t="s">
        <v>313</v>
      </c>
      <c r="C1140" s="115" t="s">
        <v>103</v>
      </c>
      <c r="D1140" s="115" t="s">
        <v>87</v>
      </c>
      <c r="E1140" s="115" t="s">
        <v>86</v>
      </c>
      <c r="F1140" s="115" t="s">
        <v>86</v>
      </c>
      <c r="G1140" s="115">
        <v>1997</v>
      </c>
      <c r="H1140" s="115" t="s">
        <v>125</v>
      </c>
      <c r="I1140" s="115">
        <v>3.874476933</v>
      </c>
      <c r="J1140" s="115" t="s">
        <v>74</v>
      </c>
      <c r="K1140" s="115">
        <f>INDEX(DatosProcesados!$A$1:$BF$101,MATCH(DataBase!A1140,DatosProcesados!$A$1:$A$101,0),MATCH(DataBase!J1140,DatosProcesados!$A$1:$BF$1,0))</f>
        <v>0</v>
      </c>
      <c r="L1140" s="115" t="str">
        <f>INDEX(Modelo!$A$9:$D$89,MATCH(DataBase!$J1140,Modelo!$A$9:$A$89,0),MATCH(DataBase!L$1,Modelo!$A$9:$D$9,0))</f>
        <v>Impacto económico y gobernanza</v>
      </c>
      <c r="M1140" s="115" t="str">
        <f>INDEX(Modelo!$A$9:$D$89,MATCH(DataBase!$J1140,Modelo!$A$9:$A$89,0),MATCH(DataBase!M$1,Modelo!$A$9:$D$9,0))</f>
        <v>Pilar 6</v>
      </c>
      <c r="N1140" s="115" t="str">
        <f>INDEX(Modelo!$A$9:$D$89,MATCH(DataBase!$J1140,Modelo!$A$9:$A$89,0),MATCH(DataBase!N$1,Modelo!$A$9:$D$9,0))</f>
        <v>boolean</v>
      </c>
      <c r="O1140" s="115" t="b">
        <f t="array" ref="O1140">IF(N1140="negativo",INDEX($AD$3:$AG$51,MATCH(1,($B1140=$AD$3:$AD$51)*($J1140=$AE$3:$AE$51),0),3),IF(N1140="positivo",INDEX($AD$55:$AG$109,MATCH(1,($B1140=$AD$55:$AD$109)*($J1140=$AE$55:$AE$109),0),3)))</f>
        <v>0</v>
      </c>
      <c r="P1140" s="115" t="b">
        <f t="array" ref="P1140">IF(N1140="negativo",INDEX($AD$3:$AG$51,MATCH(1,($B1140=$AD$3:$AD$51)*($J1140=$AE$3:$AE$51),0),4),IF(N1140="positivo",INDEX($AD$55:$AG$109,MATCH(1,($B1140=$AD$55:$AD$109)*($J1140=$AE$55:$AE$109),0),4)))</f>
        <v>0</v>
      </c>
      <c r="Q1140" s="115" t="str">
        <f>VLOOKUP(M1140,Modelo!$A$2:$C$7,2,0)</f>
        <v>Impacto Económico, Social y Comunitario</v>
      </c>
      <c r="R1140" s="118">
        <f t="array" ref="R1140">INDEX(Modelo!$F$1:$H$37,MATCH(1,(DataBase!Q1140=Modelo!$G$1:$G$37)*(DataBase!B1140=Modelo!$F$1:$F$37),0),3)</f>
        <v>0.11764705882352941</v>
      </c>
      <c r="S1140" s="115">
        <f t="shared" si="36"/>
        <v>0</v>
      </c>
      <c r="T1140" s="115">
        <f t="shared" si="37"/>
        <v>0</v>
      </c>
    </row>
    <row r="1141" spans="1:20" x14ac:dyDescent="0.3">
      <c r="A1141" s="115" t="s">
        <v>411</v>
      </c>
      <c r="B1141" s="115" t="s">
        <v>407</v>
      </c>
      <c r="C1141" s="115" t="s">
        <v>103</v>
      </c>
      <c r="D1141" s="115" t="s">
        <v>87</v>
      </c>
      <c r="E1141" s="115" t="s">
        <v>86</v>
      </c>
      <c r="F1141" s="115" t="s">
        <v>87</v>
      </c>
      <c r="G1141" s="115">
        <v>1935</v>
      </c>
      <c r="H1141" s="115" t="s">
        <v>244</v>
      </c>
      <c r="I1141" s="115">
        <v>11.495989482000001</v>
      </c>
      <c r="J1141" s="115" t="s">
        <v>74</v>
      </c>
      <c r="K1141" s="115" t="str">
        <f>INDEX(DatosProcesados!$A$1:$BF$101,MATCH(DataBase!A1141,DatosProcesados!$A$1:$A$101,0),MATCH(DataBase!J1141,DatosProcesados!$A$1:$BF$1,0))</f>
        <v>Si</v>
      </c>
      <c r="L1141" s="115" t="str">
        <f>INDEX(Modelo!$A$9:$D$89,MATCH(DataBase!$J1141,Modelo!$A$9:$A$89,0),MATCH(DataBase!L$1,Modelo!$A$9:$D$9,0))</f>
        <v>Impacto económico y gobernanza</v>
      </c>
      <c r="M1141" s="115" t="str">
        <f>INDEX(Modelo!$A$9:$D$89,MATCH(DataBase!$J1141,Modelo!$A$9:$A$89,0),MATCH(DataBase!M$1,Modelo!$A$9:$D$9,0))</f>
        <v>Pilar 6</v>
      </c>
      <c r="N1141" s="115" t="str">
        <f>INDEX(Modelo!$A$9:$D$89,MATCH(DataBase!$J1141,Modelo!$A$9:$A$89,0),MATCH(DataBase!N$1,Modelo!$A$9:$D$9,0))</f>
        <v>boolean</v>
      </c>
      <c r="O1141" s="115" t="b">
        <f t="array" ref="O1141">IF(N1141="negativo",INDEX($AD$3:$AG$51,MATCH(1,($B1141=$AD$3:$AD$51)*($J1141=$AE$3:$AE$51),0),3),IF(N1141="positivo",INDEX($AD$55:$AG$109,MATCH(1,($B1141=$AD$55:$AD$109)*($J1141=$AE$55:$AE$109),0),3)))</f>
        <v>0</v>
      </c>
      <c r="P1141" s="115" t="b">
        <f t="array" ref="P1141">IF(N1141="negativo",INDEX($AD$3:$AG$51,MATCH(1,($B1141=$AD$3:$AD$51)*($J1141=$AE$3:$AE$51),0),4),IF(N1141="positivo",INDEX($AD$55:$AG$109,MATCH(1,($B1141=$AD$55:$AD$109)*($J1141=$AE$55:$AE$109),0),4)))</f>
        <v>0</v>
      </c>
      <c r="Q1141" s="115" t="str">
        <f>VLOOKUP(M1141,Modelo!$A$2:$C$7,2,0)</f>
        <v>Impacto Económico, Social y Comunitario</v>
      </c>
      <c r="R1141" s="118">
        <f t="array" ref="R1141">INDEX(Modelo!$F$1:$H$37,MATCH(1,(DataBase!Q1141=Modelo!$G$1:$G$37)*(DataBase!B1141=Modelo!$F$1:$F$37),0),3)</f>
        <v>0.15384615384615385</v>
      </c>
      <c r="S1141" s="115">
        <f t="shared" si="36"/>
        <v>100</v>
      </c>
      <c r="T1141" s="115">
        <f t="shared" si="37"/>
        <v>15.384615384615385</v>
      </c>
    </row>
    <row r="1142" spans="1:20" x14ac:dyDescent="0.3">
      <c r="A1142" s="115" t="s">
        <v>406</v>
      </c>
      <c r="B1142" s="115" t="s">
        <v>407</v>
      </c>
      <c r="C1142" s="115" t="s">
        <v>97</v>
      </c>
      <c r="D1142" s="115" t="s">
        <v>86</v>
      </c>
      <c r="E1142" s="115" t="s">
        <v>87</v>
      </c>
      <c r="F1142" s="115" t="s">
        <v>87</v>
      </c>
      <c r="G1142" s="115">
        <v>1951</v>
      </c>
      <c r="H1142" s="115" t="s">
        <v>125</v>
      </c>
      <c r="I1142" s="115">
        <v>113.923310323</v>
      </c>
      <c r="J1142" s="115" t="s">
        <v>74</v>
      </c>
      <c r="K1142" s="115" t="str">
        <f>INDEX(DatosProcesados!$A$1:$BF$101,MATCH(DataBase!A1142,DatosProcesados!$A$1:$A$101,0),MATCH(DataBase!J1142,DatosProcesados!$A$1:$BF$1,0))</f>
        <v>No</v>
      </c>
      <c r="L1142" s="115" t="str">
        <f>INDEX(Modelo!$A$9:$D$89,MATCH(DataBase!$J1142,Modelo!$A$9:$A$89,0),MATCH(DataBase!L$1,Modelo!$A$9:$D$9,0))</f>
        <v>Impacto económico y gobernanza</v>
      </c>
      <c r="M1142" s="115" t="str">
        <f>INDEX(Modelo!$A$9:$D$89,MATCH(DataBase!$J1142,Modelo!$A$9:$A$89,0),MATCH(DataBase!M$1,Modelo!$A$9:$D$9,0))</f>
        <v>Pilar 6</v>
      </c>
      <c r="N1142" s="115" t="str">
        <f>INDEX(Modelo!$A$9:$D$89,MATCH(DataBase!$J1142,Modelo!$A$9:$A$89,0),MATCH(DataBase!N$1,Modelo!$A$9:$D$9,0))</f>
        <v>boolean</v>
      </c>
      <c r="O1142" s="115" t="b">
        <f t="array" ref="O1142">IF(N1142="negativo",INDEX($AD$3:$AG$51,MATCH(1,($B1142=$AD$3:$AD$51)*($J1142=$AE$3:$AE$51),0),3),IF(N1142="positivo",INDEX($AD$55:$AG$109,MATCH(1,($B1142=$AD$55:$AD$109)*($J1142=$AE$55:$AE$109),0),3)))</f>
        <v>0</v>
      </c>
      <c r="P1142" s="115" t="b">
        <f t="array" ref="P1142">IF(N1142="negativo",INDEX($AD$3:$AG$51,MATCH(1,($B1142=$AD$3:$AD$51)*($J1142=$AE$3:$AE$51),0),4),IF(N1142="positivo",INDEX($AD$55:$AG$109,MATCH(1,($B1142=$AD$55:$AD$109)*($J1142=$AE$55:$AE$109),0),4)))</f>
        <v>0</v>
      </c>
      <c r="Q1142" s="115" t="str">
        <f>VLOOKUP(M1142,Modelo!$A$2:$C$7,2,0)</f>
        <v>Impacto Económico, Social y Comunitario</v>
      </c>
      <c r="R1142" s="118">
        <f t="array" ref="R1142">INDEX(Modelo!$F$1:$H$37,MATCH(1,(DataBase!Q1142=Modelo!$G$1:$G$37)*(DataBase!B1142=Modelo!$F$1:$F$37),0),3)</f>
        <v>0.15384615384615385</v>
      </c>
      <c r="S1142" s="115">
        <f t="shared" si="36"/>
        <v>0</v>
      </c>
      <c r="T1142" s="115">
        <f t="shared" si="37"/>
        <v>0</v>
      </c>
    </row>
    <row r="1143" spans="1:20" x14ac:dyDescent="0.3">
      <c r="A1143" s="115" t="s">
        <v>96</v>
      </c>
      <c r="B1143" s="115" t="s">
        <v>84</v>
      </c>
      <c r="C1143" s="115" t="s">
        <v>97</v>
      </c>
      <c r="D1143" s="115" t="s">
        <v>86</v>
      </c>
      <c r="E1143" s="115" t="s">
        <v>86</v>
      </c>
      <c r="F1143" s="115" t="s">
        <v>87</v>
      </c>
      <c r="G1143" s="115">
        <v>1997</v>
      </c>
      <c r="H1143" s="115" t="s">
        <v>125</v>
      </c>
      <c r="I1143" s="115">
        <v>15.780332546</v>
      </c>
      <c r="J1143" s="115" t="s">
        <v>74</v>
      </c>
      <c r="K1143" s="115" t="str">
        <f>INDEX(DatosProcesados!$A$1:$BF$101,MATCH(DataBase!A1143,DatosProcesados!$A$1:$A$101,0),MATCH(DataBase!J1143,DatosProcesados!$A$1:$BF$1,0))</f>
        <v>Si</v>
      </c>
      <c r="L1143" s="115" t="str">
        <f>INDEX(Modelo!$A$9:$D$89,MATCH(DataBase!$J1143,Modelo!$A$9:$A$89,0),MATCH(DataBase!L$1,Modelo!$A$9:$D$9,0))</f>
        <v>Impacto económico y gobernanza</v>
      </c>
      <c r="M1143" s="115" t="str">
        <f>INDEX(Modelo!$A$9:$D$89,MATCH(DataBase!$J1143,Modelo!$A$9:$A$89,0),MATCH(DataBase!M$1,Modelo!$A$9:$D$9,0))</f>
        <v>Pilar 6</v>
      </c>
      <c r="N1143" s="115" t="str">
        <f>INDEX(Modelo!$A$9:$D$89,MATCH(DataBase!$J1143,Modelo!$A$9:$A$89,0),MATCH(DataBase!N$1,Modelo!$A$9:$D$9,0))</f>
        <v>boolean</v>
      </c>
      <c r="O1143" s="115" t="b">
        <f t="array" ref="O1143">IF(N1143="negativo",INDEX($AD$3:$AG$51,MATCH(1,($B1143=$AD$3:$AD$51)*($J1143=$AE$3:$AE$51),0),3),IF(N1143="positivo",INDEX($AD$55:$AG$109,MATCH(1,($B1143=$AD$55:$AD$109)*($J1143=$AE$55:$AE$109),0),3)))</f>
        <v>0</v>
      </c>
      <c r="P1143" s="115" t="b">
        <f t="array" ref="P1143">IF(N1143="negativo",INDEX($AD$3:$AG$51,MATCH(1,($B1143=$AD$3:$AD$51)*($J1143=$AE$3:$AE$51),0),4),IF(N1143="positivo",INDEX($AD$55:$AG$109,MATCH(1,($B1143=$AD$55:$AD$109)*($J1143=$AE$55:$AE$109),0),4)))</f>
        <v>0</v>
      </c>
      <c r="Q1143" s="115" t="str">
        <f>VLOOKUP(M1143,Modelo!$A$2:$C$7,2,0)</f>
        <v>Impacto Económico, Social y Comunitario</v>
      </c>
      <c r="R1143" s="118">
        <f t="array" ref="R1143">INDEX(Modelo!$F$1:$H$37,MATCH(1,(DataBase!Q1143=Modelo!$G$1:$G$37)*(DataBase!B1143=Modelo!$F$1:$F$37),0),3)</f>
        <v>0.11764705882352941</v>
      </c>
      <c r="S1143" s="115">
        <f t="shared" si="36"/>
        <v>100</v>
      </c>
      <c r="T1143" s="115">
        <f t="shared" si="37"/>
        <v>11.76470588235294</v>
      </c>
    </row>
    <row r="1144" spans="1:20" x14ac:dyDescent="0.3">
      <c r="A1144" s="115" t="s">
        <v>83</v>
      </c>
      <c r="B1144" s="115" t="s">
        <v>84</v>
      </c>
      <c r="C1144" s="115" t="s">
        <v>85</v>
      </c>
      <c r="D1144" s="115" t="s">
        <v>86</v>
      </c>
      <c r="E1144" s="115" t="s">
        <v>86</v>
      </c>
      <c r="F1144" s="115" t="s">
        <v>87</v>
      </c>
      <c r="G1144" s="115">
        <v>1955</v>
      </c>
      <c r="H1144" s="115" t="s">
        <v>125</v>
      </c>
      <c r="I1144" s="115">
        <v>20.574477179999999</v>
      </c>
      <c r="J1144" s="115" t="s">
        <v>74</v>
      </c>
      <c r="K1144" s="115" t="str">
        <f>INDEX(DatosProcesados!$A$1:$BF$101,MATCH(DataBase!A1144,DatosProcesados!$A$1:$A$101,0),MATCH(DataBase!J1144,DatosProcesados!$A$1:$BF$1,0))</f>
        <v>No</v>
      </c>
      <c r="L1144" s="115" t="str">
        <f>INDEX(Modelo!$A$9:$D$89,MATCH(DataBase!$J1144,Modelo!$A$9:$A$89,0),MATCH(DataBase!L$1,Modelo!$A$9:$D$9,0))</f>
        <v>Impacto económico y gobernanza</v>
      </c>
      <c r="M1144" s="115" t="str">
        <f>INDEX(Modelo!$A$9:$D$89,MATCH(DataBase!$J1144,Modelo!$A$9:$A$89,0),MATCH(DataBase!M$1,Modelo!$A$9:$D$9,0))</f>
        <v>Pilar 6</v>
      </c>
      <c r="N1144" s="115" t="str">
        <f>INDEX(Modelo!$A$9:$D$89,MATCH(DataBase!$J1144,Modelo!$A$9:$A$89,0),MATCH(DataBase!N$1,Modelo!$A$9:$D$9,0))</f>
        <v>boolean</v>
      </c>
      <c r="O1144" s="115" t="b">
        <f t="array" ref="O1144">IF(N1144="negativo",INDEX($AD$3:$AG$51,MATCH(1,($B1144=$AD$3:$AD$51)*($J1144=$AE$3:$AE$51),0),3),IF(N1144="positivo",INDEX($AD$55:$AG$109,MATCH(1,($B1144=$AD$55:$AD$109)*($J1144=$AE$55:$AE$109),0),3)))</f>
        <v>0</v>
      </c>
      <c r="P1144" s="115" t="b">
        <f t="array" ref="P1144">IF(N1144="negativo",INDEX($AD$3:$AG$51,MATCH(1,($B1144=$AD$3:$AD$51)*($J1144=$AE$3:$AE$51),0),4),IF(N1144="positivo",INDEX($AD$55:$AG$109,MATCH(1,($B1144=$AD$55:$AD$109)*($J1144=$AE$55:$AE$109),0),4)))</f>
        <v>0</v>
      </c>
      <c r="Q1144" s="115" t="str">
        <f>VLOOKUP(M1144,Modelo!$A$2:$C$7,2,0)</f>
        <v>Impacto Económico, Social y Comunitario</v>
      </c>
      <c r="R1144" s="118">
        <f t="array" ref="R1144">INDEX(Modelo!$F$1:$H$37,MATCH(1,(DataBase!Q1144=Modelo!$G$1:$G$37)*(DataBase!B1144=Modelo!$F$1:$F$37),0),3)</f>
        <v>0.11764705882352941</v>
      </c>
      <c r="S1144" s="115">
        <f t="shared" si="36"/>
        <v>0</v>
      </c>
      <c r="T1144" s="115">
        <f t="shared" si="37"/>
        <v>0</v>
      </c>
    </row>
    <row r="1145" spans="1:20" x14ac:dyDescent="0.3">
      <c r="A1145" s="115" t="s">
        <v>243</v>
      </c>
      <c r="B1145" s="115" t="s">
        <v>216</v>
      </c>
      <c r="C1145" s="115" t="s">
        <v>103</v>
      </c>
      <c r="D1145" s="115" t="s">
        <v>86</v>
      </c>
      <c r="E1145" s="115" t="s">
        <v>86</v>
      </c>
      <c r="F1145" s="115" t="s">
        <v>87</v>
      </c>
      <c r="G1145" s="115">
        <v>1985</v>
      </c>
      <c r="H1145" s="115" t="s">
        <v>244</v>
      </c>
      <c r="I1145" s="115">
        <v>2.6249202149999999</v>
      </c>
      <c r="J1145" s="115" t="s">
        <v>74</v>
      </c>
      <c r="K1145" s="115" t="str">
        <f>INDEX(DatosProcesados!$A$1:$BF$101,MATCH(DataBase!A1145,DatosProcesados!$A$1:$A$101,0),MATCH(DataBase!J1145,DatosProcesados!$A$1:$BF$1,0))</f>
        <v>No</v>
      </c>
      <c r="L1145" s="115" t="str">
        <f>INDEX(Modelo!$A$9:$D$89,MATCH(DataBase!$J1145,Modelo!$A$9:$A$89,0),MATCH(DataBase!L$1,Modelo!$A$9:$D$9,0))</f>
        <v>Impacto económico y gobernanza</v>
      </c>
      <c r="M1145" s="115" t="str">
        <f>INDEX(Modelo!$A$9:$D$89,MATCH(DataBase!$J1145,Modelo!$A$9:$A$89,0),MATCH(DataBase!M$1,Modelo!$A$9:$D$9,0))</f>
        <v>Pilar 6</v>
      </c>
      <c r="N1145" s="115" t="str">
        <f>INDEX(Modelo!$A$9:$D$89,MATCH(DataBase!$J1145,Modelo!$A$9:$A$89,0),MATCH(DataBase!N$1,Modelo!$A$9:$D$9,0))</f>
        <v>boolean</v>
      </c>
      <c r="O1145" s="115" t="b">
        <f t="array" ref="O1145">IF(N1145="negativo",INDEX($AD$3:$AG$51,MATCH(1,($B1145=$AD$3:$AD$51)*($J1145=$AE$3:$AE$51),0),3),IF(N1145="positivo",INDEX($AD$55:$AG$109,MATCH(1,($B1145=$AD$55:$AD$109)*($J1145=$AE$55:$AE$109),0),3)))</f>
        <v>0</v>
      </c>
      <c r="P1145" s="115" t="b">
        <f t="array" ref="P1145">IF(N1145="negativo",INDEX($AD$3:$AG$51,MATCH(1,($B1145=$AD$3:$AD$51)*($J1145=$AE$3:$AE$51),0),4),IF(N1145="positivo",INDEX($AD$55:$AG$109,MATCH(1,($B1145=$AD$55:$AD$109)*($J1145=$AE$55:$AE$109),0),4)))</f>
        <v>0</v>
      </c>
      <c r="Q1145" s="115" t="str">
        <f>VLOOKUP(M1145,Modelo!$A$2:$C$7,2,0)</f>
        <v>Impacto Económico, Social y Comunitario</v>
      </c>
      <c r="R1145" s="118">
        <f t="array" ref="R1145">INDEX(Modelo!$F$1:$H$37,MATCH(1,(DataBase!Q1145=Modelo!$G$1:$G$37)*(DataBase!B1145=Modelo!$F$1:$F$37),0),3)</f>
        <v>0.10526315789473684</v>
      </c>
      <c r="S1145" s="115">
        <f t="shared" si="36"/>
        <v>0</v>
      </c>
      <c r="T1145" s="115">
        <f t="shared" si="37"/>
        <v>0</v>
      </c>
    </row>
    <row r="1146" spans="1:20" x14ac:dyDescent="0.3">
      <c r="A1146" s="115" t="s">
        <v>263</v>
      </c>
      <c r="B1146" s="115" t="s">
        <v>216</v>
      </c>
      <c r="C1146" s="115" t="s">
        <v>97</v>
      </c>
      <c r="D1146" s="115" t="s">
        <v>86</v>
      </c>
      <c r="E1146" s="115" t="s">
        <v>86</v>
      </c>
      <c r="F1146" s="115" t="s">
        <v>86</v>
      </c>
      <c r="G1146" s="115">
        <v>1990</v>
      </c>
      <c r="H1146" s="115" t="s">
        <v>125</v>
      </c>
      <c r="I1146" s="115">
        <v>2.3114637089999999</v>
      </c>
      <c r="J1146" s="115" t="s">
        <v>74</v>
      </c>
      <c r="K1146" s="115" t="str">
        <f>INDEX(DatosProcesados!$A$1:$BF$101,MATCH(DataBase!A1146,DatosProcesados!$A$1:$A$101,0),MATCH(DataBase!J1146,DatosProcesados!$A$1:$BF$1,0))</f>
        <v>Si</v>
      </c>
      <c r="L1146" s="115" t="str">
        <f>INDEX(Modelo!$A$9:$D$89,MATCH(DataBase!$J1146,Modelo!$A$9:$A$89,0),MATCH(DataBase!L$1,Modelo!$A$9:$D$9,0))</f>
        <v>Impacto económico y gobernanza</v>
      </c>
      <c r="M1146" s="115" t="str">
        <f>INDEX(Modelo!$A$9:$D$89,MATCH(DataBase!$J1146,Modelo!$A$9:$A$89,0),MATCH(DataBase!M$1,Modelo!$A$9:$D$9,0))</f>
        <v>Pilar 6</v>
      </c>
      <c r="N1146" s="115" t="str">
        <f>INDEX(Modelo!$A$9:$D$89,MATCH(DataBase!$J1146,Modelo!$A$9:$A$89,0),MATCH(DataBase!N$1,Modelo!$A$9:$D$9,0))</f>
        <v>boolean</v>
      </c>
      <c r="O1146" s="115" t="b">
        <f t="array" ref="O1146">IF(N1146="negativo",INDEX($AD$3:$AG$51,MATCH(1,($B1146=$AD$3:$AD$51)*($J1146=$AE$3:$AE$51),0),3),IF(N1146="positivo",INDEX($AD$55:$AG$109,MATCH(1,($B1146=$AD$55:$AD$109)*($J1146=$AE$55:$AE$109),0),3)))</f>
        <v>0</v>
      </c>
      <c r="P1146" s="115" t="b">
        <f t="array" ref="P1146">IF(N1146="negativo",INDEX($AD$3:$AG$51,MATCH(1,($B1146=$AD$3:$AD$51)*($J1146=$AE$3:$AE$51),0),4),IF(N1146="positivo",INDEX($AD$55:$AG$109,MATCH(1,($B1146=$AD$55:$AD$109)*($J1146=$AE$55:$AE$109),0),4)))</f>
        <v>0</v>
      </c>
      <c r="Q1146" s="115" t="str">
        <f>VLOOKUP(M1146,Modelo!$A$2:$C$7,2,0)</f>
        <v>Impacto Económico, Social y Comunitario</v>
      </c>
      <c r="R1146" s="118">
        <f t="array" ref="R1146">INDEX(Modelo!$F$1:$H$37,MATCH(1,(DataBase!Q1146=Modelo!$G$1:$G$37)*(DataBase!B1146=Modelo!$F$1:$F$37),0),3)</f>
        <v>0.10526315789473684</v>
      </c>
      <c r="S1146" s="115">
        <f t="shared" si="36"/>
        <v>100</v>
      </c>
      <c r="T1146" s="115">
        <f t="shared" si="37"/>
        <v>10.526315789473683</v>
      </c>
    </row>
    <row r="1147" spans="1:20" x14ac:dyDescent="0.3">
      <c r="A1147" s="115" t="s">
        <v>321</v>
      </c>
      <c r="B1147" s="115" t="s">
        <v>313</v>
      </c>
      <c r="C1147" s="115" t="s">
        <v>103</v>
      </c>
      <c r="D1147" s="115" t="s">
        <v>86</v>
      </c>
      <c r="E1147" s="115" t="s">
        <v>86</v>
      </c>
      <c r="F1147" s="115" t="s">
        <v>87</v>
      </c>
      <c r="G1147" s="115">
        <v>1949</v>
      </c>
      <c r="H1147" s="115" t="s">
        <v>125</v>
      </c>
      <c r="I1147" s="115">
        <v>16.077688644999999</v>
      </c>
      <c r="J1147" s="115" t="s">
        <v>74</v>
      </c>
      <c r="K1147" s="115" t="str">
        <f>INDEX(DatosProcesados!$A$1:$BF$101,MATCH(DataBase!A1147,DatosProcesados!$A$1:$A$101,0),MATCH(DataBase!J1147,DatosProcesados!$A$1:$BF$1,0))</f>
        <v>No</v>
      </c>
      <c r="L1147" s="115" t="str">
        <f>INDEX(Modelo!$A$9:$D$89,MATCH(DataBase!$J1147,Modelo!$A$9:$A$89,0),MATCH(DataBase!L$1,Modelo!$A$9:$D$9,0))</f>
        <v>Impacto económico y gobernanza</v>
      </c>
      <c r="M1147" s="115" t="str">
        <f>INDEX(Modelo!$A$9:$D$89,MATCH(DataBase!$J1147,Modelo!$A$9:$A$89,0),MATCH(DataBase!M$1,Modelo!$A$9:$D$9,0))</f>
        <v>Pilar 6</v>
      </c>
      <c r="N1147" s="115" t="str">
        <f>INDEX(Modelo!$A$9:$D$89,MATCH(DataBase!$J1147,Modelo!$A$9:$A$89,0),MATCH(DataBase!N$1,Modelo!$A$9:$D$9,0))</f>
        <v>boolean</v>
      </c>
      <c r="O1147" s="115" t="b">
        <f t="array" ref="O1147">IF(N1147="negativo",INDEX($AD$3:$AG$51,MATCH(1,($B1147=$AD$3:$AD$51)*($J1147=$AE$3:$AE$51),0),3),IF(N1147="positivo",INDEX($AD$55:$AG$109,MATCH(1,($B1147=$AD$55:$AD$109)*($J1147=$AE$55:$AE$109),0),3)))</f>
        <v>0</v>
      </c>
      <c r="P1147" s="115" t="b">
        <f t="array" ref="P1147">IF(N1147="negativo",INDEX($AD$3:$AG$51,MATCH(1,($B1147=$AD$3:$AD$51)*($J1147=$AE$3:$AE$51),0),4),IF(N1147="positivo",INDEX($AD$55:$AG$109,MATCH(1,($B1147=$AD$55:$AD$109)*($J1147=$AE$55:$AE$109),0),4)))</f>
        <v>0</v>
      </c>
      <c r="Q1147" s="115" t="str">
        <f>VLOOKUP(M1147,Modelo!$A$2:$C$7,2,0)</f>
        <v>Impacto Económico, Social y Comunitario</v>
      </c>
      <c r="R1147" s="118">
        <f t="array" ref="R1147">INDEX(Modelo!$F$1:$H$37,MATCH(1,(DataBase!Q1147=Modelo!$G$1:$G$37)*(DataBase!B1147=Modelo!$F$1:$F$37),0),3)</f>
        <v>0.11764705882352941</v>
      </c>
      <c r="S1147" s="115">
        <f t="shared" si="36"/>
        <v>0</v>
      </c>
      <c r="T1147" s="115">
        <f t="shared" si="37"/>
        <v>0</v>
      </c>
    </row>
    <row r="1148" spans="1:20" x14ac:dyDescent="0.3">
      <c r="A1148" s="115" t="s">
        <v>363</v>
      </c>
      <c r="B1148" s="115" t="s">
        <v>313</v>
      </c>
      <c r="C1148" s="115" t="s">
        <v>103</v>
      </c>
      <c r="D1148" s="115" t="s">
        <v>87</v>
      </c>
      <c r="E1148" s="115" t="s">
        <v>87</v>
      </c>
      <c r="F1148" s="115" t="s">
        <v>87</v>
      </c>
      <c r="G1148" s="115">
        <v>1889</v>
      </c>
      <c r="H1148" s="115" t="s">
        <v>177</v>
      </c>
      <c r="I1148" s="115">
        <v>2.3075606390000001</v>
      </c>
      <c r="J1148" s="115" t="s">
        <v>74</v>
      </c>
      <c r="K1148" s="115" t="str">
        <f>INDEX(DatosProcesados!$A$1:$BF$101,MATCH(DataBase!A1148,DatosProcesados!$A$1:$A$101,0),MATCH(DataBase!J1148,DatosProcesados!$A$1:$BF$1,0))</f>
        <v>No</v>
      </c>
      <c r="L1148" s="115" t="str">
        <f>INDEX(Modelo!$A$9:$D$89,MATCH(DataBase!$J1148,Modelo!$A$9:$A$89,0),MATCH(DataBase!L$1,Modelo!$A$9:$D$9,0))</f>
        <v>Impacto económico y gobernanza</v>
      </c>
      <c r="M1148" s="115" t="str">
        <f>INDEX(Modelo!$A$9:$D$89,MATCH(DataBase!$J1148,Modelo!$A$9:$A$89,0),MATCH(DataBase!M$1,Modelo!$A$9:$D$9,0))</f>
        <v>Pilar 6</v>
      </c>
      <c r="N1148" s="115" t="str">
        <f>INDEX(Modelo!$A$9:$D$89,MATCH(DataBase!$J1148,Modelo!$A$9:$A$89,0),MATCH(DataBase!N$1,Modelo!$A$9:$D$9,0))</f>
        <v>boolean</v>
      </c>
      <c r="O1148" s="115" t="b">
        <f t="array" ref="O1148">IF(N1148="negativo",INDEX($AD$3:$AG$51,MATCH(1,($B1148=$AD$3:$AD$51)*($J1148=$AE$3:$AE$51),0),3),IF(N1148="positivo",INDEX($AD$55:$AG$109,MATCH(1,($B1148=$AD$55:$AD$109)*($J1148=$AE$55:$AE$109),0),3)))</f>
        <v>0</v>
      </c>
      <c r="P1148" s="115" t="b">
        <f t="array" ref="P1148">IF(N1148="negativo",INDEX($AD$3:$AG$51,MATCH(1,($B1148=$AD$3:$AD$51)*($J1148=$AE$3:$AE$51),0),4),IF(N1148="positivo",INDEX($AD$55:$AG$109,MATCH(1,($B1148=$AD$55:$AD$109)*($J1148=$AE$55:$AE$109),0),4)))</f>
        <v>0</v>
      </c>
      <c r="Q1148" s="115" t="str">
        <f>VLOOKUP(M1148,Modelo!$A$2:$C$7,2,0)</f>
        <v>Impacto Económico, Social y Comunitario</v>
      </c>
      <c r="R1148" s="118">
        <f t="array" ref="R1148">INDEX(Modelo!$F$1:$H$37,MATCH(1,(DataBase!Q1148=Modelo!$G$1:$G$37)*(DataBase!B1148=Modelo!$F$1:$F$37),0),3)</f>
        <v>0.11764705882352941</v>
      </c>
      <c r="S1148" s="115">
        <f t="shared" si="36"/>
        <v>0</v>
      </c>
      <c r="T1148" s="115">
        <f t="shared" si="37"/>
        <v>0</v>
      </c>
    </row>
    <row r="1149" spans="1:20" x14ac:dyDescent="0.3">
      <c r="A1149" s="115" t="s">
        <v>423</v>
      </c>
      <c r="B1149" s="115" t="s">
        <v>407</v>
      </c>
      <c r="C1149" s="115" t="s">
        <v>103</v>
      </c>
      <c r="D1149" s="115" t="s">
        <v>86</v>
      </c>
      <c r="E1149" s="115" t="s">
        <v>87</v>
      </c>
      <c r="F1149" s="115" t="s">
        <v>87</v>
      </c>
      <c r="G1149" s="115">
        <v>1985</v>
      </c>
      <c r="H1149" s="115" t="s">
        <v>422</v>
      </c>
      <c r="I1149" s="115">
        <v>4.2502446559999996</v>
      </c>
      <c r="J1149" s="115" t="s">
        <v>74</v>
      </c>
      <c r="K1149" s="115" t="str">
        <f>INDEX(DatosProcesados!$A$1:$BF$101,MATCH(DataBase!A1149,DatosProcesados!$A$1:$A$101,0),MATCH(DataBase!J1149,DatosProcesados!$A$1:$BF$1,0))</f>
        <v>No</v>
      </c>
      <c r="L1149" s="115" t="str">
        <f>INDEX(Modelo!$A$9:$D$89,MATCH(DataBase!$J1149,Modelo!$A$9:$A$89,0),MATCH(DataBase!L$1,Modelo!$A$9:$D$9,0))</f>
        <v>Impacto económico y gobernanza</v>
      </c>
      <c r="M1149" s="115" t="str">
        <f>INDEX(Modelo!$A$9:$D$89,MATCH(DataBase!$J1149,Modelo!$A$9:$A$89,0),MATCH(DataBase!M$1,Modelo!$A$9:$D$9,0))</f>
        <v>Pilar 6</v>
      </c>
      <c r="N1149" s="115" t="str">
        <f>INDEX(Modelo!$A$9:$D$89,MATCH(DataBase!$J1149,Modelo!$A$9:$A$89,0),MATCH(DataBase!N$1,Modelo!$A$9:$D$9,0))</f>
        <v>boolean</v>
      </c>
      <c r="O1149" s="115" t="b">
        <f t="array" ref="O1149">IF(N1149="negativo",INDEX($AD$3:$AG$51,MATCH(1,($B1149=$AD$3:$AD$51)*($J1149=$AE$3:$AE$51),0),3),IF(N1149="positivo",INDEX($AD$55:$AG$109,MATCH(1,($B1149=$AD$55:$AD$109)*($J1149=$AE$55:$AE$109),0),3)))</f>
        <v>0</v>
      </c>
      <c r="P1149" s="115" t="b">
        <f t="array" ref="P1149">IF(N1149="negativo",INDEX($AD$3:$AG$51,MATCH(1,($B1149=$AD$3:$AD$51)*($J1149=$AE$3:$AE$51),0),4),IF(N1149="positivo",INDEX($AD$55:$AG$109,MATCH(1,($B1149=$AD$55:$AD$109)*($J1149=$AE$55:$AE$109),0),4)))</f>
        <v>0</v>
      </c>
      <c r="Q1149" s="115" t="str">
        <f>VLOOKUP(M1149,Modelo!$A$2:$C$7,2,0)</f>
        <v>Impacto Económico, Social y Comunitario</v>
      </c>
      <c r="R1149" s="118">
        <f t="array" ref="R1149">INDEX(Modelo!$F$1:$H$37,MATCH(1,(DataBase!Q1149=Modelo!$G$1:$G$37)*(DataBase!B1149=Modelo!$F$1:$F$37),0),3)</f>
        <v>0.15384615384615385</v>
      </c>
      <c r="S1149" s="115">
        <f t="shared" si="36"/>
        <v>0</v>
      </c>
      <c r="T1149" s="115">
        <f t="shared" si="37"/>
        <v>0</v>
      </c>
    </row>
    <row r="1150" spans="1:20" x14ac:dyDescent="0.3">
      <c r="A1150" s="115" t="s">
        <v>172</v>
      </c>
      <c r="B1150" s="115" t="s">
        <v>84</v>
      </c>
      <c r="C1150" s="115" t="s">
        <v>103</v>
      </c>
      <c r="D1150" s="115" t="s">
        <v>86</v>
      </c>
      <c r="E1150" s="115" t="s">
        <v>87</v>
      </c>
      <c r="F1150" s="115" t="s">
        <v>86</v>
      </c>
      <c r="G1150" s="115">
        <v>1966</v>
      </c>
      <c r="H1150" s="115" t="s">
        <v>125</v>
      </c>
      <c r="I1150" s="115">
        <v>2.6355685659999999</v>
      </c>
      <c r="J1150" s="115" t="s">
        <v>74</v>
      </c>
      <c r="K1150" s="115" t="str">
        <f>INDEX(DatosProcesados!$A$1:$BF$101,MATCH(DataBase!A1150,DatosProcesados!$A$1:$A$101,0),MATCH(DataBase!J1150,DatosProcesados!$A$1:$BF$1,0))</f>
        <v>No</v>
      </c>
      <c r="L1150" s="115" t="str">
        <f>INDEX(Modelo!$A$9:$D$89,MATCH(DataBase!$J1150,Modelo!$A$9:$A$89,0),MATCH(DataBase!L$1,Modelo!$A$9:$D$9,0))</f>
        <v>Impacto económico y gobernanza</v>
      </c>
      <c r="M1150" s="115" t="str">
        <f>INDEX(Modelo!$A$9:$D$89,MATCH(DataBase!$J1150,Modelo!$A$9:$A$89,0),MATCH(DataBase!M$1,Modelo!$A$9:$D$9,0))</f>
        <v>Pilar 6</v>
      </c>
      <c r="N1150" s="115" t="str">
        <f>INDEX(Modelo!$A$9:$D$89,MATCH(DataBase!$J1150,Modelo!$A$9:$A$89,0),MATCH(DataBase!N$1,Modelo!$A$9:$D$9,0))</f>
        <v>boolean</v>
      </c>
      <c r="O1150" s="115" t="b">
        <f t="array" ref="O1150">IF(N1150="negativo",INDEX($AD$3:$AG$51,MATCH(1,($B1150=$AD$3:$AD$51)*($J1150=$AE$3:$AE$51),0),3),IF(N1150="positivo",INDEX($AD$55:$AG$109,MATCH(1,($B1150=$AD$55:$AD$109)*($J1150=$AE$55:$AE$109),0),3)))</f>
        <v>0</v>
      </c>
      <c r="P1150" s="115" t="b">
        <f t="array" ref="P1150">IF(N1150="negativo",INDEX($AD$3:$AG$51,MATCH(1,($B1150=$AD$3:$AD$51)*($J1150=$AE$3:$AE$51),0),4),IF(N1150="positivo",INDEX($AD$55:$AG$109,MATCH(1,($B1150=$AD$55:$AD$109)*($J1150=$AE$55:$AE$109),0),4)))</f>
        <v>0</v>
      </c>
      <c r="Q1150" s="115" t="str">
        <f>VLOOKUP(M1150,Modelo!$A$2:$C$7,2,0)</f>
        <v>Impacto Económico, Social y Comunitario</v>
      </c>
      <c r="R1150" s="118">
        <f t="array" ref="R1150">INDEX(Modelo!$F$1:$H$37,MATCH(1,(DataBase!Q1150=Modelo!$G$1:$G$37)*(DataBase!B1150=Modelo!$F$1:$F$37),0),3)</f>
        <v>0.11764705882352941</v>
      </c>
      <c r="S1150" s="115">
        <f t="shared" si="36"/>
        <v>0</v>
      </c>
      <c r="T1150" s="115">
        <f t="shared" si="37"/>
        <v>0</v>
      </c>
    </row>
    <row r="1151" spans="1:20" x14ac:dyDescent="0.3">
      <c r="A1151" s="115" t="s">
        <v>158</v>
      </c>
      <c r="B1151" s="115" t="s">
        <v>84</v>
      </c>
      <c r="C1151" s="115" t="s">
        <v>97</v>
      </c>
      <c r="D1151" s="115" t="s">
        <v>86</v>
      </c>
      <c r="E1151" s="115" t="s">
        <v>87</v>
      </c>
      <c r="F1151" s="115" t="s">
        <v>87</v>
      </c>
      <c r="G1151" s="115">
        <v>1896</v>
      </c>
      <c r="H1151" s="115" t="s">
        <v>125</v>
      </c>
      <c r="I1151" s="115">
        <v>3.7166394839999999</v>
      </c>
      <c r="J1151" s="115" t="s">
        <v>74</v>
      </c>
      <c r="K1151" s="115" t="str">
        <f>INDEX(DatosProcesados!$A$1:$BF$101,MATCH(DataBase!A1151,DatosProcesados!$A$1:$A$101,0),MATCH(DataBase!J1151,DatosProcesados!$A$1:$BF$1,0))</f>
        <v>Si</v>
      </c>
      <c r="L1151" s="115" t="str">
        <f>INDEX(Modelo!$A$9:$D$89,MATCH(DataBase!$J1151,Modelo!$A$9:$A$89,0),MATCH(DataBase!L$1,Modelo!$A$9:$D$9,0))</f>
        <v>Impacto económico y gobernanza</v>
      </c>
      <c r="M1151" s="115" t="str">
        <f>INDEX(Modelo!$A$9:$D$89,MATCH(DataBase!$J1151,Modelo!$A$9:$A$89,0),MATCH(DataBase!M$1,Modelo!$A$9:$D$9,0))</f>
        <v>Pilar 6</v>
      </c>
      <c r="N1151" s="115" t="str">
        <f>INDEX(Modelo!$A$9:$D$89,MATCH(DataBase!$J1151,Modelo!$A$9:$A$89,0),MATCH(DataBase!N$1,Modelo!$A$9:$D$9,0))</f>
        <v>boolean</v>
      </c>
      <c r="O1151" s="115" t="b">
        <f t="array" ref="O1151">IF(N1151="negativo",INDEX($AD$3:$AG$51,MATCH(1,($B1151=$AD$3:$AD$51)*($J1151=$AE$3:$AE$51),0),3),IF(N1151="positivo",INDEX($AD$55:$AG$109,MATCH(1,($B1151=$AD$55:$AD$109)*($J1151=$AE$55:$AE$109),0),3)))</f>
        <v>0</v>
      </c>
      <c r="P1151" s="115" t="b">
        <f t="array" ref="P1151">IF(N1151="negativo",INDEX($AD$3:$AG$51,MATCH(1,($B1151=$AD$3:$AD$51)*($J1151=$AE$3:$AE$51),0),4),IF(N1151="positivo",INDEX($AD$55:$AG$109,MATCH(1,($B1151=$AD$55:$AD$109)*($J1151=$AE$55:$AE$109),0),4)))</f>
        <v>0</v>
      </c>
      <c r="Q1151" s="115" t="str">
        <f>VLOOKUP(M1151,Modelo!$A$2:$C$7,2,0)</f>
        <v>Impacto Económico, Social y Comunitario</v>
      </c>
      <c r="R1151" s="118">
        <f t="array" ref="R1151">INDEX(Modelo!$F$1:$H$37,MATCH(1,(DataBase!Q1151=Modelo!$G$1:$G$37)*(DataBase!B1151=Modelo!$F$1:$F$37),0),3)</f>
        <v>0.11764705882352941</v>
      </c>
      <c r="S1151" s="115">
        <f t="shared" si="36"/>
        <v>100</v>
      </c>
      <c r="T1151" s="115">
        <f t="shared" si="37"/>
        <v>11.76470588235294</v>
      </c>
    </row>
    <row r="1152" spans="1:20" x14ac:dyDescent="0.3">
      <c r="A1152" s="115" t="s">
        <v>310</v>
      </c>
      <c r="B1152" s="115" t="s">
        <v>216</v>
      </c>
      <c r="C1152" s="115" t="s">
        <v>85</v>
      </c>
      <c r="D1152" s="115" t="s">
        <v>86</v>
      </c>
      <c r="E1152" s="115" t="s">
        <v>87</v>
      </c>
      <c r="F1152" s="115" t="s">
        <v>87</v>
      </c>
      <c r="G1152" s="115">
        <v>1908</v>
      </c>
      <c r="H1152" s="115" t="s">
        <v>244</v>
      </c>
      <c r="I1152" s="115">
        <v>1.2123628230000001</v>
      </c>
      <c r="J1152" s="115" t="s">
        <v>74</v>
      </c>
      <c r="K1152" s="115" t="str">
        <f>INDEX(DatosProcesados!$A$1:$BF$101,MATCH(DataBase!A1152,DatosProcesados!$A$1:$A$101,0),MATCH(DataBase!J1152,DatosProcesados!$A$1:$BF$1,0))</f>
        <v>Si</v>
      </c>
      <c r="L1152" s="115" t="str">
        <f>INDEX(Modelo!$A$9:$D$89,MATCH(DataBase!$J1152,Modelo!$A$9:$A$89,0),MATCH(DataBase!L$1,Modelo!$A$9:$D$9,0))</f>
        <v>Impacto económico y gobernanza</v>
      </c>
      <c r="M1152" s="115" t="str">
        <f>INDEX(Modelo!$A$9:$D$89,MATCH(DataBase!$J1152,Modelo!$A$9:$A$89,0),MATCH(DataBase!M$1,Modelo!$A$9:$D$9,0))</f>
        <v>Pilar 6</v>
      </c>
      <c r="N1152" s="115" t="str">
        <f>INDEX(Modelo!$A$9:$D$89,MATCH(DataBase!$J1152,Modelo!$A$9:$A$89,0),MATCH(DataBase!N$1,Modelo!$A$9:$D$9,0))</f>
        <v>boolean</v>
      </c>
      <c r="O1152" s="115" t="b">
        <f t="array" ref="O1152">IF(N1152="negativo",INDEX($AD$3:$AG$51,MATCH(1,($B1152=$AD$3:$AD$51)*($J1152=$AE$3:$AE$51),0),3),IF(N1152="positivo",INDEX($AD$55:$AG$109,MATCH(1,($B1152=$AD$55:$AD$109)*($J1152=$AE$55:$AE$109),0),3)))</f>
        <v>0</v>
      </c>
      <c r="P1152" s="115" t="b">
        <f t="array" ref="P1152">IF(N1152="negativo",INDEX($AD$3:$AG$51,MATCH(1,($B1152=$AD$3:$AD$51)*($J1152=$AE$3:$AE$51),0),4),IF(N1152="positivo",INDEX($AD$55:$AG$109,MATCH(1,($B1152=$AD$55:$AD$109)*($J1152=$AE$55:$AE$109),0),4)))</f>
        <v>0</v>
      </c>
      <c r="Q1152" s="115" t="str">
        <f>VLOOKUP(M1152,Modelo!$A$2:$C$7,2,0)</f>
        <v>Impacto Económico, Social y Comunitario</v>
      </c>
      <c r="R1152" s="118">
        <f t="array" ref="R1152">INDEX(Modelo!$F$1:$H$37,MATCH(1,(DataBase!Q1152=Modelo!$G$1:$G$37)*(DataBase!B1152=Modelo!$F$1:$F$37),0),3)</f>
        <v>0.10526315789473684</v>
      </c>
      <c r="S1152" s="115">
        <f t="shared" si="36"/>
        <v>100</v>
      </c>
      <c r="T1152" s="115">
        <f t="shared" si="37"/>
        <v>10.526315789473683</v>
      </c>
    </row>
    <row r="1153" spans="1:20" x14ac:dyDescent="0.3">
      <c r="A1153" s="115" t="s">
        <v>441</v>
      </c>
      <c r="B1153" s="115" t="s">
        <v>407</v>
      </c>
      <c r="C1153" s="115" t="s">
        <v>103</v>
      </c>
      <c r="D1153" s="115" t="s">
        <v>86</v>
      </c>
      <c r="E1153" s="115" t="s">
        <v>87</v>
      </c>
      <c r="F1153" s="115" t="s">
        <v>87</v>
      </c>
      <c r="G1153" s="115">
        <v>2002</v>
      </c>
      <c r="H1153" s="115" t="s">
        <v>177</v>
      </c>
      <c r="I1153" s="115">
        <v>2.4203671080000002</v>
      </c>
      <c r="J1153" s="115" t="s">
        <v>74</v>
      </c>
      <c r="K1153" s="115" t="str">
        <f>INDEX(DatosProcesados!$A$1:$BF$101,MATCH(DataBase!A1153,DatosProcesados!$A$1:$A$101,0),MATCH(DataBase!J1153,DatosProcesados!$A$1:$BF$1,0))</f>
        <v>Si</v>
      </c>
      <c r="L1153" s="115" t="str">
        <f>INDEX(Modelo!$A$9:$D$89,MATCH(DataBase!$J1153,Modelo!$A$9:$A$89,0),MATCH(DataBase!L$1,Modelo!$A$9:$D$9,0))</f>
        <v>Impacto económico y gobernanza</v>
      </c>
      <c r="M1153" s="115" t="str">
        <f>INDEX(Modelo!$A$9:$D$89,MATCH(DataBase!$J1153,Modelo!$A$9:$A$89,0),MATCH(DataBase!M$1,Modelo!$A$9:$D$9,0))</f>
        <v>Pilar 6</v>
      </c>
      <c r="N1153" s="115" t="str">
        <f>INDEX(Modelo!$A$9:$D$89,MATCH(DataBase!$J1153,Modelo!$A$9:$A$89,0),MATCH(DataBase!N$1,Modelo!$A$9:$D$9,0))</f>
        <v>boolean</v>
      </c>
      <c r="O1153" s="115" t="b">
        <f t="array" ref="O1153">IF(N1153="negativo",INDEX($AD$3:$AG$51,MATCH(1,($B1153=$AD$3:$AD$51)*($J1153=$AE$3:$AE$51),0),3),IF(N1153="positivo",INDEX($AD$55:$AG$109,MATCH(1,($B1153=$AD$55:$AD$109)*($J1153=$AE$55:$AE$109),0),3)))</f>
        <v>0</v>
      </c>
      <c r="P1153" s="115" t="b">
        <f t="array" ref="P1153">IF(N1153="negativo",INDEX($AD$3:$AG$51,MATCH(1,($B1153=$AD$3:$AD$51)*($J1153=$AE$3:$AE$51),0),4),IF(N1153="positivo",INDEX($AD$55:$AG$109,MATCH(1,($B1153=$AD$55:$AD$109)*($J1153=$AE$55:$AE$109),0),4)))</f>
        <v>0</v>
      </c>
      <c r="Q1153" s="115" t="str">
        <f>VLOOKUP(M1153,Modelo!$A$2:$C$7,2,0)</f>
        <v>Impacto Económico, Social y Comunitario</v>
      </c>
      <c r="R1153" s="118">
        <f t="array" ref="R1153">INDEX(Modelo!$F$1:$H$37,MATCH(1,(DataBase!Q1153=Modelo!$G$1:$G$37)*(DataBase!B1153=Modelo!$F$1:$F$37),0),3)</f>
        <v>0.15384615384615385</v>
      </c>
      <c r="S1153" s="115">
        <f t="shared" si="36"/>
        <v>100</v>
      </c>
      <c r="T1153" s="115">
        <f t="shared" si="37"/>
        <v>15.384615384615385</v>
      </c>
    </row>
    <row r="1154" spans="1:20" x14ac:dyDescent="0.3">
      <c r="A1154" s="115" t="s">
        <v>454</v>
      </c>
      <c r="B1154" s="115" t="s">
        <v>407</v>
      </c>
      <c r="C1154" s="115" t="s">
        <v>103</v>
      </c>
      <c r="D1154" s="115" t="s">
        <v>86</v>
      </c>
      <c r="E1154" s="115" t="s">
        <v>87</v>
      </c>
      <c r="F1154" s="115" t="s">
        <v>87</v>
      </c>
      <c r="G1154" s="115">
        <v>2003</v>
      </c>
      <c r="H1154" s="115" t="s">
        <v>422</v>
      </c>
      <c r="I1154" s="115">
        <v>1.3219259999999999</v>
      </c>
      <c r="J1154" s="115" t="s">
        <v>74</v>
      </c>
      <c r="K1154" s="115" t="str">
        <f>INDEX(DatosProcesados!$A$1:$BF$101,MATCH(DataBase!A1154,DatosProcesados!$A$1:$A$101,0),MATCH(DataBase!J1154,DatosProcesados!$A$1:$BF$1,0))</f>
        <v>No</v>
      </c>
      <c r="L1154" s="115" t="str">
        <f>INDEX(Modelo!$A$9:$D$89,MATCH(DataBase!$J1154,Modelo!$A$9:$A$89,0),MATCH(DataBase!L$1,Modelo!$A$9:$D$9,0))</f>
        <v>Impacto económico y gobernanza</v>
      </c>
      <c r="M1154" s="115" t="str">
        <f>INDEX(Modelo!$A$9:$D$89,MATCH(DataBase!$J1154,Modelo!$A$9:$A$89,0),MATCH(DataBase!M$1,Modelo!$A$9:$D$9,0))</f>
        <v>Pilar 6</v>
      </c>
      <c r="N1154" s="115" t="str">
        <f>INDEX(Modelo!$A$9:$D$89,MATCH(DataBase!$J1154,Modelo!$A$9:$A$89,0),MATCH(DataBase!N$1,Modelo!$A$9:$D$9,0))</f>
        <v>boolean</v>
      </c>
      <c r="O1154" s="115" t="b">
        <f t="array" ref="O1154">IF(N1154="negativo",INDEX($AD$3:$AG$51,MATCH(1,($B1154=$AD$3:$AD$51)*($J1154=$AE$3:$AE$51),0),3),IF(N1154="positivo",INDEX($AD$55:$AG$109,MATCH(1,($B1154=$AD$55:$AD$109)*($J1154=$AE$55:$AE$109),0),3)))</f>
        <v>0</v>
      </c>
      <c r="P1154" s="115" t="b">
        <f t="array" ref="P1154">IF(N1154="negativo",INDEX($AD$3:$AG$51,MATCH(1,($B1154=$AD$3:$AD$51)*($J1154=$AE$3:$AE$51),0),4),IF(N1154="positivo",INDEX($AD$55:$AG$109,MATCH(1,($B1154=$AD$55:$AD$109)*($J1154=$AE$55:$AE$109),0),4)))</f>
        <v>0</v>
      </c>
      <c r="Q1154" s="115" t="str">
        <f>VLOOKUP(M1154,Modelo!$A$2:$C$7,2,0)</f>
        <v>Impacto Económico, Social y Comunitario</v>
      </c>
      <c r="R1154" s="118">
        <f t="array" ref="R1154">INDEX(Modelo!$F$1:$H$37,MATCH(1,(DataBase!Q1154=Modelo!$G$1:$G$37)*(DataBase!B1154=Modelo!$F$1:$F$37),0),3)</f>
        <v>0.15384615384615385</v>
      </c>
      <c r="S1154" s="115">
        <f t="shared" si="36"/>
        <v>0</v>
      </c>
      <c r="T1154" s="115">
        <f t="shared" si="37"/>
        <v>0</v>
      </c>
    </row>
    <row r="1155" spans="1:20" x14ac:dyDescent="0.3">
      <c r="A1155" s="115" t="s">
        <v>477</v>
      </c>
      <c r="B1155" s="115" t="s">
        <v>467</v>
      </c>
      <c r="C1155" s="115" t="s">
        <v>103</v>
      </c>
      <c r="D1155" s="115" t="s">
        <v>86</v>
      </c>
      <c r="E1155" s="115" t="s">
        <v>86</v>
      </c>
      <c r="F1155" s="115" t="s">
        <v>86</v>
      </c>
      <c r="G1155" s="115">
        <v>1985</v>
      </c>
      <c r="H1155" s="115" t="s">
        <v>125</v>
      </c>
      <c r="I1155" s="115">
        <v>0.441609957</v>
      </c>
      <c r="J1155" s="115" t="s">
        <v>74</v>
      </c>
      <c r="K1155" s="115" t="str">
        <f>INDEX(DatosProcesados!$A$1:$BF$101,MATCH(DataBase!A1155,DatosProcesados!$A$1:$A$101,0),MATCH(DataBase!J1155,DatosProcesados!$A$1:$BF$1,0))</f>
        <v>No</v>
      </c>
      <c r="L1155" s="115" t="str">
        <f>INDEX(Modelo!$A$9:$D$89,MATCH(DataBase!$J1155,Modelo!$A$9:$A$89,0),MATCH(DataBase!L$1,Modelo!$A$9:$D$9,0))</f>
        <v>Impacto económico y gobernanza</v>
      </c>
      <c r="M1155" s="115" t="str">
        <f>INDEX(Modelo!$A$9:$D$89,MATCH(DataBase!$J1155,Modelo!$A$9:$A$89,0),MATCH(DataBase!M$1,Modelo!$A$9:$D$9,0))</f>
        <v>Pilar 6</v>
      </c>
      <c r="N1155" s="115" t="str">
        <f>INDEX(Modelo!$A$9:$D$89,MATCH(DataBase!$J1155,Modelo!$A$9:$A$89,0),MATCH(DataBase!N$1,Modelo!$A$9:$D$9,0))</f>
        <v>boolean</v>
      </c>
      <c r="O1155" s="115" t="b">
        <f t="array" ref="O1155">IF(N1155="negativo",INDEX($AD$3:$AG$51,MATCH(1,($B1155=$AD$3:$AD$51)*($J1155=$AE$3:$AE$51),0),3),IF(N1155="positivo",INDEX($AD$55:$AG$109,MATCH(1,($B1155=$AD$55:$AD$109)*($J1155=$AE$55:$AE$109),0),3)))</f>
        <v>0</v>
      </c>
      <c r="P1155" s="115" t="b">
        <f t="array" ref="P1155">IF(N1155="negativo",INDEX($AD$3:$AG$51,MATCH(1,($B1155=$AD$3:$AD$51)*($J1155=$AE$3:$AE$51),0),4),IF(N1155="positivo",INDEX($AD$55:$AG$109,MATCH(1,($B1155=$AD$55:$AD$109)*($J1155=$AE$55:$AE$109),0),4)))</f>
        <v>0</v>
      </c>
      <c r="Q1155" s="115" t="str">
        <f>VLOOKUP(M1155,Modelo!$A$2:$C$7,2,0)</f>
        <v>Impacto Económico, Social y Comunitario</v>
      </c>
      <c r="R1155" s="118">
        <f t="array" ref="R1155">INDEX(Modelo!$F$1:$H$37,MATCH(1,(DataBase!Q1155=Modelo!$G$1:$G$37)*(DataBase!B1155=Modelo!$F$1:$F$37),0),3)</f>
        <v>0.14285714285714285</v>
      </c>
      <c r="S1155" s="115">
        <f t="shared" ref="S1155:S1218" si="38">IFERROR(IF(N1155="boolean",IF(K1155="Si",100,0),IF(N1155="scale",IF(K1155=2,100,IF(K1155=1,50,0)),IF(N1155="positivo",100*((K1155-P1155)/(O1155-P1155)),100*(1-((K1155-P1155)/(O1155-P1155)))))),0)</f>
        <v>0</v>
      </c>
      <c r="T1155" s="115">
        <f t="shared" ref="T1155:T1218" si="39">S1155*R1155</f>
        <v>0</v>
      </c>
    </row>
    <row r="1156" spans="1:20" x14ac:dyDescent="0.3">
      <c r="A1156" s="115" t="s">
        <v>256</v>
      </c>
      <c r="B1156" s="115" t="s">
        <v>216</v>
      </c>
      <c r="C1156" s="115" t="s">
        <v>103</v>
      </c>
      <c r="D1156" s="115" t="s">
        <v>87</v>
      </c>
      <c r="E1156" s="115" t="s">
        <v>86</v>
      </c>
      <c r="F1156" s="115" t="s">
        <v>86</v>
      </c>
      <c r="G1156" s="115">
        <v>1964</v>
      </c>
      <c r="H1156" s="115" t="s">
        <v>125</v>
      </c>
      <c r="I1156" s="115">
        <v>2.4859553989999998</v>
      </c>
      <c r="J1156" s="115" t="s">
        <v>74</v>
      </c>
      <c r="K1156" s="115">
        <f>INDEX(DatosProcesados!$A$1:$BF$101,MATCH(DataBase!A1156,DatosProcesados!$A$1:$A$101,0),MATCH(DataBase!J1156,DatosProcesados!$A$1:$BF$1,0))</f>
        <v>0</v>
      </c>
      <c r="L1156" s="115" t="str">
        <f>INDEX(Modelo!$A$9:$D$89,MATCH(DataBase!$J1156,Modelo!$A$9:$A$89,0),MATCH(DataBase!L$1,Modelo!$A$9:$D$9,0))</f>
        <v>Impacto económico y gobernanza</v>
      </c>
      <c r="M1156" s="115" t="str">
        <f>INDEX(Modelo!$A$9:$D$89,MATCH(DataBase!$J1156,Modelo!$A$9:$A$89,0),MATCH(DataBase!M$1,Modelo!$A$9:$D$9,0))</f>
        <v>Pilar 6</v>
      </c>
      <c r="N1156" s="115" t="str">
        <f>INDEX(Modelo!$A$9:$D$89,MATCH(DataBase!$J1156,Modelo!$A$9:$A$89,0),MATCH(DataBase!N$1,Modelo!$A$9:$D$9,0))</f>
        <v>boolean</v>
      </c>
      <c r="O1156" s="115" t="b">
        <f t="array" ref="O1156">IF(N1156="negativo",INDEX($AD$3:$AG$51,MATCH(1,($B1156=$AD$3:$AD$51)*($J1156=$AE$3:$AE$51),0),3),IF(N1156="positivo",INDEX($AD$55:$AG$109,MATCH(1,($B1156=$AD$55:$AD$109)*($J1156=$AE$55:$AE$109),0),3)))</f>
        <v>0</v>
      </c>
      <c r="P1156" s="115" t="b">
        <f t="array" ref="P1156">IF(N1156="negativo",INDEX($AD$3:$AG$51,MATCH(1,($B1156=$AD$3:$AD$51)*($J1156=$AE$3:$AE$51),0),4),IF(N1156="positivo",INDEX($AD$55:$AG$109,MATCH(1,($B1156=$AD$55:$AD$109)*($J1156=$AE$55:$AE$109),0),4)))</f>
        <v>0</v>
      </c>
      <c r="Q1156" s="115" t="str">
        <f>VLOOKUP(M1156,Modelo!$A$2:$C$7,2,0)</f>
        <v>Impacto Económico, Social y Comunitario</v>
      </c>
      <c r="R1156" s="118">
        <f t="array" ref="R1156">INDEX(Modelo!$F$1:$H$37,MATCH(1,(DataBase!Q1156=Modelo!$G$1:$G$37)*(DataBase!B1156=Modelo!$F$1:$F$37),0),3)</f>
        <v>0.10526315789473684</v>
      </c>
      <c r="S1156" s="115">
        <f t="shared" si="38"/>
        <v>0</v>
      </c>
      <c r="T1156" s="115">
        <f t="shared" si="39"/>
        <v>0</v>
      </c>
    </row>
    <row r="1157" spans="1:20" x14ac:dyDescent="0.3">
      <c r="A1157" s="115" t="s">
        <v>305</v>
      </c>
      <c r="B1157" s="115" t="s">
        <v>216</v>
      </c>
      <c r="C1157" s="115" t="s">
        <v>103</v>
      </c>
      <c r="D1157" s="115" t="s">
        <v>87</v>
      </c>
      <c r="E1157" s="115" t="s">
        <v>86</v>
      </c>
      <c r="F1157" s="115" t="s">
        <v>86</v>
      </c>
      <c r="G1157" s="115">
        <v>1940</v>
      </c>
      <c r="H1157" s="115" t="s">
        <v>125</v>
      </c>
      <c r="I1157" s="115">
        <v>1.340540112</v>
      </c>
      <c r="J1157" s="115" t="s">
        <v>74</v>
      </c>
      <c r="K1157" s="115" t="str">
        <f>INDEX(DatosProcesados!$A$1:$BF$101,MATCH(DataBase!A1157,DatosProcesados!$A$1:$A$101,0),MATCH(DataBase!J1157,DatosProcesados!$A$1:$BF$1,0))</f>
        <v>No</v>
      </c>
      <c r="L1157" s="115" t="str">
        <f>INDEX(Modelo!$A$9:$D$89,MATCH(DataBase!$J1157,Modelo!$A$9:$A$89,0),MATCH(DataBase!L$1,Modelo!$A$9:$D$9,0))</f>
        <v>Impacto económico y gobernanza</v>
      </c>
      <c r="M1157" s="115" t="str">
        <f>INDEX(Modelo!$A$9:$D$89,MATCH(DataBase!$J1157,Modelo!$A$9:$A$89,0),MATCH(DataBase!M$1,Modelo!$A$9:$D$9,0))</f>
        <v>Pilar 6</v>
      </c>
      <c r="N1157" s="115" t="str">
        <f>INDEX(Modelo!$A$9:$D$89,MATCH(DataBase!$J1157,Modelo!$A$9:$A$89,0),MATCH(DataBase!N$1,Modelo!$A$9:$D$9,0))</f>
        <v>boolean</v>
      </c>
      <c r="O1157" s="115" t="b">
        <f t="array" ref="O1157">IF(N1157="negativo",INDEX($AD$3:$AG$51,MATCH(1,($B1157=$AD$3:$AD$51)*($J1157=$AE$3:$AE$51),0),3),IF(N1157="positivo",INDEX($AD$55:$AG$109,MATCH(1,($B1157=$AD$55:$AD$109)*($J1157=$AE$55:$AE$109),0),3)))</f>
        <v>0</v>
      </c>
      <c r="P1157" s="115" t="b">
        <f t="array" ref="P1157">IF(N1157="negativo",INDEX($AD$3:$AG$51,MATCH(1,($B1157=$AD$3:$AD$51)*($J1157=$AE$3:$AE$51),0),4),IF(N1157="positivo",INDEX($AD$55:$AG$109,MATCH(1,($B1157=$AD$55:$AD$109)*($J1157=$AE$55:$AE$109),0),4)))</f>
        <v>0</v>
      </c>
      <c r="Q1157" s="115" t="str">
        <f>VLOOKUP(M1157,Modelo!$A$2:$C$7,2,0)</f>
        <v>Impacto Económico, Social y Comunitario</v>
      </c>
      <c r="R1157" s="118">
        <f t="array" ref="R1157">INDEX(Modelo!$F$1:$H$37,MATCH(1,(DataBase!Q1157=Modelo!$G$1:$G$37)*(DataBase!B1157=Modelo!$F$1:$F$37),0),3)</f>
        <v>0.10526315789473684</v>
      </c>
      <c r="S1157" s="115">
        <f t="shared" si="38"/>
        <v>0</v>
      </c>
      <c r="T1157" s="115">
        <f t="shared" si="39"/>
        <v>0</v>
      </c>
    </row>
    <row r="1158" spans="1:20" x14ac:dyDescent="0.3">
      <c r="A1158" s="115" t="s">
        <v>432</v>
      </c>
      <c r="B1158" s="115" t="s">
        <v>407</v>
      </c>
      <c r="C1158" s="115" t="s">
        <v>103</v>
      </c>
      <c r="D1158" s="115" t="s">
        <v>86</v>
      </c>
      <c r="E1158" s="115" t="s">
        <v>86</v>
      </c>
      <c r="F1158" s="115" t="s">
        <v>86</v>
      </c>
      <c r="G1158" s="115">
        <v>1956</v>
      </c>
      <c r="H1158" s="115" t="s">
        <v>125</v>
      </c>
      <c r="I1158" s="115">
        <v>2.660692144</v>
      </c>
      <c r="J1158" s="115" t="s">
        <v>74</v>
      </c>
      <c r="K1158" s="115" t="str">
        <f>INDEX(DatosProcesados!$A$1:$BF$101,MATCH(DataBase!A1158,DatosProcesados!$A$1:$A$101,0),MATCH(DataBase!J1158,DatosProcesados!$A$1:$BF$1,0))</f>
        <v>No</v>
      </c>
      <c r="L1158" s="115" t="str">
        <f>INDEX(Modelo!$A$9:$D$89,MATCH(DataBase!$J1158,Modelo!$A$9:$A$89,0),MATCH(DataBase!L$1,Modelo!$A$9:$D$9,0))</f>
        <v>Impacto económico y gobernanza</v>
      </c>
      <c r="M1158" s="115" t="str">
        <f>INDEX(Modelo!$A$9:$D$89,MATCH(DataBase!$J1158,Modelo!$A$9:$A$89,0),MATCH(DataBase!M$1,Modelo!$A$9:$D$9,0))</f>
        <v>Pilar 6</v>
      </c>
      <c r="N1158" s="115" t="str">
        <f>INDEX(Modelo!$A$9:$D$89,MATCH(DataBase!$J1158,Modelo!$A$9:$A$89,0),MATCH(DataBase!N$1,Modelo!$A$9:$D$9,0))</f>
        <v>boolean</v>
      </c>
      <c r="O1158" s="115" t="b">
        <f t="array" ref="O1158">IF(N1158="negativo",INDEX($AD$3:$AG$51,MATCH(1,($B1158=$AD$3:$AD$51)*($J1158=$AE$3:$AE$51),0),3),IF(N1158="positivo",INDEX($AD$55:$AG$109,MATCH(1,($B1158=$AD$55:$AD$109)*($J1158=$AE$55:$AE$109),0),3)))</f>
        <v>0</v>
      </c>
      <c r="P1158" s="115" t="b">
        <f t="array" ref="P1158">IF(N1158="negativo",INDEX($AD$3:$AG$51,MATCH(1,($B1158=$AD$3:$AD$51)*($J1158=$AE$3:$AE$51),0),4),IF(N1158="positivo",INDEX($AD$55:$AG$109,MATCH(1,($B1158=$AD$55:$AD$109)*($J1158=$AE$55:$AE$109),0),4)))</f>
        <v>0</v>
      </c>
      <c r="Q1158" s="115" t="str">
        <f>VLOOKUP(M1158,Modelo!$A$2:$C$7,2,0)</f>
        <v>Impacto Económico, Social y Comunitario</v>
      </c>
      <c r="R1158" s="118">
        <f t="array" ref="R1158">INDEX(Modelo!$F$1:$H$37,MATCH(1,(DataBase!Q1158=Modelo!$G$1:$G$37)*(DataBase!B1158=Modelo!$F$1:$F$37),0),3)</f>
        <v>0.15384615384615385</v>
      </c>
      <c r="S1158" s="115">
        <f t="shared" si="38"/>
        <v>0</v>
      </c>
      <c r="T1158" s="115">
        <f t="shared" si="39"/>
        <v>0</v>
      </c>
    </row>
    <row r="1159" spans="1:20" x14ac:dyDescent="0.3">
      <c r="A1159" s="115" t="s">
        <v>476</v>
      </c>
      <c r="B1159" s="115" t="s">
        <v>467</v>
      </c>
      <c r="C1159" s="115" t="s">
        <v>103</v>
      </c>
      <c r="D1159" s="115" t="s">
        <v>87</v>
      </c>
      <c r="E1159" s="115" t="s">
        <v>86</v>
      </c>
      <c r="F1159" s="115" t="s">
        <v>86</v>
      </c>
      <c r="G1159" s="115">
        <v>1962</v>
      </c>
      <c r="H1159" s="115" t="s">
        <v>125</v>
      </c>
      <c r="I1159" s="115">
        <v>0.89448844999999999</v>
      </c>
      <c r="J1159" s="115" t="s">
        <v>74</v>
      </c>
      <c r="K1159" s="115">
        <f>INDEX(DatosProcesados!$A$1:$BF$101,MATCH(DataBase!A1159,DatosProcesados!$A$1:$A$101,0),MATCH(DataBase!J1159,DatosProcesados!$A$1:$BF$1,0))</f>
        <v>0</v>
      </c>
      <c r="L1159" s="115" t="str">
        <f>INDEX(Modelo!$A$9:$D$89,MATCH(DataBase!$J1159,Modelo!$A$9:$A$89,0),MATCH(DataBase!L$1,Modelo!$A$9:$D$9,0))</f>
        <v>Impacto económico y gobernanza</v>
      </c>
      <c r="M1159" s="115" t="str">
        <f>INDEX(Modelo!$A$9:$D$89,MATCH(DataBase!$J1159,Modelo!$A$9:$A$89,0),MATCH(DataBase!M$1,Modelo!$A$9:$D$9,0))</f>
        <v>Pilar 6</v>
      </c>
      <c r="N1159" s="115" t="str">
        <f>INDEX(Modelo!$A$9:$D$89,MATCH(DataBase!$J1159,Modelo!$A$9:$A$89,0),MATCH(DataBase!N$1,Modelo!$A$9:$D$9,0))</f>
        <v>boolean</v>
      </c>
      <c r="O1159" s="115" t="b">
        <f t="array" ref="O1159">IF(N1159="negativo",INDEX($AD$3:$AG$51,MATCH(1,($B1159=$AD$3:$AD$51)*($J1159=$AE$3:$AE$51),0),3),IF(N1159="positivo",INDEX($AD$55:$AG$109,MATCH(1,($B1159=$AD$55:$AD$109)*($J1159=$AE$55:$AE$109),0),3)))</f>
        <v>0</v>
      </c>
      <c r="P1159" s="115" t="b">
        <f t="array" ref="P1159">IF(N1159="negativo",INDEX($AD$3:$AG$51,MATCH(1,($B1159=$AD$3:$AD$51)*($J1159=$AE$3:$AE$51),0),4),IF(N1159="positivo",INDEX($AD$55:$AG$109,MATCH(1,($B1159=$AD$55:$AD$109)*($J1159=$AE$55:$AE$109),0),4)))</f>
        <v>0</v>
      </c>
      <c r="Q1159" s="115" t="str">
        <f>VLOOKUP(M1159,Modelo!$A$2:$C$7,2,0)</f>
        <v>Impacto Económico, Social y Comunitario</v>
      </c>
      <c r="R1159" s="118">
        <f t="array" ref="R1159">INDEX(Modelo!$F$1:$H$37,MATCH(1,(DataBase!Q1159=Modelo!$G$1:$G$37)*(DataBase!B1159=Modelo!$F$1:$F$37),0),3)</f>
        <v>0.14285714285714285</v>
      </c>
      <c r="S1159" s="115">
        <f t="shared" si="38"/>
        <v>0</v>
      </c>
      <c r="T1159" s="115">
        <f t="shared" si="39"/>
        <v>0</v>
      </c>
    </row>
    <row r="1160" spans="1:20" x14ac:dyDescent="0.3">
      <c r="A1160" s="115" t="s">
        <v>154</v>
      </c>
      <c r="B1160" s="115" t="s">
        <v>84</v>
      </c>
      <c r="C1160" s="115" t="s">
        <v>97</v>
      </c>
      <c r="D1160" s="115" t="s">
        <v>86</v>
      </c>
      <c r="E1160" s="115" t="s">
        <v>87</v>
      </c>
      <c r="F1160" s="115" t="s">
        <v>87</v>
      </c>
      <c r="G1160" s="115">
        <v>1967</v>
      </c>
      <c r="H1160" s="115" t="s">
        <v>125</v>
      </c>
      <c r="I1160" s="115">
        <v>4.1309855679999998</v>
      </c>
      <c r="J1160" s="115" t="s">
        <v>74</v>
      </c>
      <c r="K1160" s="115" t="str">
        <f>INDEX(DatosProcesados!$A$1:$BF$101,MATCH(DataBase!A1160,DatosProcesados!$A$1:$A$101,0),MATCH(DataBase!J1160,DatosProcesados!$A$1:$BF$1,0))</f>
        <v>No</v>
      </c>
      <c r="L1160" s="115" t="str">
        <f>INDEX(Modelo!$A$9:$D$89,MATCH(DataBase!$J1160,Modelo!$A$9:$A$89,0),MATCH(DataBase!L$1,Modelo!$A$9:$D$9,0))</f>
        <v>Impacto económico y gobernanza</v>
      </c>
      <c r="M1160" s="115" t="str">
        <f>INDEX(Modelo!$A$9:$D$89,MATCH(DataBase!$J1160,Modelo!$A$9:$A$89,0),MATCH(DataBase!M$1,Modelo!$A$9:$D$9,0))</f>
        <v>Pilar 6</v>
      </c>
      <c r="N1160" s="115" t="str">
        <f>INDEX(Modelo!$A$9:$D$89,MATCH(DataBase!$J1160,Modelo!$A$9:$A$89,0),MATCH(DataBase!N$1,Modelo!$A$9:$D$9,0))</f>
        <v>boolean</v>
      </c>
      <c r="O1160" s="115" t="b">
        <f t="array" ref="O1160">IF(N1160="negativo",INDEX($AD$3:$AG$51,MATCH(1,($B1160=$AD$3:$AD$51)*($J1160=$AE$3:$AE$51),0),3),IF(N1160="positivo",INDEX($AD$55:$AG$109,MATCH(1,($B1160=$AD$55:$AD$109)*($J1160=$AE$55:$AE$109),0),3)))</f>
        <v>0</v>
      </c>
      <c r="P1160" s="115" t="b">
        <f t="array" ref="P1160">IF(N1160="negativo",INDEX($AD$3:$AG$51,MATCH(1,($B1160=$AD$3:$AD$51)*($J1160=$AE$3:$AE$51),0),4),IF(N1160="positivo",INDEX($AD$55:$AG$109,MATCH(1,($B1160=$AD$55:$AD$109)*($J1160=$AE$55:$AE$109),0),4)))</f>
        <v>0</v>
      </c>
      <c r="Q1160" s="115" t="str">
        <f>VLOOKUP(M1160,Modelo!$A$2:$C$7,2,0)</f>
        <v>Impacto Económico, Social y Comunitario</v>
      </c>
      <c r="R1160" s="118">
        <f t="array" ref="R1160">INDEX(Modelo!$F$1:$H$37,MATCH(1,(DataBase!Q1160=Modelo!$G$1:$G$37)*(DataBase!B1160=Modelo!$F$1:$F$37),0),3)</f>
        <v>0.11764705882352941</v>
      </c>
      <c r="S1160" s="115">
        <f t="shared" si="38"/>
        <v>0</v>
      </c>
      <c r="T1160" s="115">
        <f t="shared" si="39"/>
        <v>0</v>
      </c>
    </row>
    <row r="1161" spans="1:20" x14ac:dyDescent="0.3">
      <c r="A1161" s="115" t="s">
        <v>139</v>
      </c>
      <c r="B1161" s="115" t="s">
        <v>84</v>
      </c>
      <c r="C1161" s="115" t="s">
        <v>97</v>
      </c>
      <c r="D1161" s="115" t="s">
        <v>86</v>
      </c>
      <c r="E1161" s="115" t="s">
        <v>86</v>
      </c>
      <c r="F1161" s="115" t="s">
        <v>86</v>
      </c>
      <c r="G1161" s="115">
        <v>1995</v>
      </c>
      <c r="H1161" s="115" t="s">
        <v>125</v>
      </c>
      <c r="I1161" s="115">
        <v>6.1355991599999999</v>
      </c>
      <c r="J1161" s="115" t="s">
        <v>74</v>
      </c>
      <c r="K1161" s="115" t="str">
        <f>INDEX(DatosProcesados!$A$1:$BF$101,MATCH(DataBase!A1161,DatosProcesados!$A$1:$A$101,0),MATCH(DataBase!J1161,DatosProcesados!$A$1:$BF$1,0))</f>
        <v>No</v>
      </c>
      <c r="L1161" s="115" t="str">
        <f>INDEX(Modelo!$A$9:$D$89,MATCH(DataBase!$J1161,Modelo!$A$9:$A$89,0),MATCH(DataBase!L$1,Modelo!$A$9:$D$9,0))</f>
        <v>Impacto económico y gobernanza</v>
      </c>
      <c r="M1161" s="115" t="str">
        <f>INDEX(Modelo!$A$9:$D$89,MATCH(DataBase!$J1161,Modelo!$A$9:$A$89,0),MATCH(DataBase!M$1,Modelo!$A$9:$D$9,0))</f>
        <v>Pilar 6</v>
      </c>
      <c r="N1161" s="115" t="str">
        <f>INDEX(Modelo!$A$9:$D$89,MATCH(DataBase!$J1161,Modelo!$A$9:$A$89,0),MATCH(DataBase!N$1,Modelo!$A$9:$D$9,0))</f>
        <v>boolean</v>
      </c>
      <c r="O1161" s="115" t="b">
        <f t="array" ref="O1161">IF(N1161="negativo",INDEX($AD$3:$AG$51,MATCH(1,($B1161=$AD$3:$AD$51)*($J1161=$AE$3:$AE$51),0),3),IF(N1161="positivo",INDEX($AD$55:$AG$109,MATCH(1,($B1161=$AD$55:$AD$109)*($J1161=$AE$55:$AE$109),0),3)))</f>
        <v>0</v>
      </c>
      <c r="P1161" s="115" t="b">
        <f t="array" ref="P1161">IF(N1161="negativo",INDEX($AD$3:$AG$51,MATCH(1,($B1161=$AD$3:$AD$51)*($J1161=$AE$3:$AE$51),0),4),IF(N1161="positivo",INDEX($AD$55:$AG$109,MATCH(1,($B1161=$AD$55:$AD$109)*($J1161=$AE$55:$AE$109),0),4)))</f>
        <v>0</v>
      </c>
      <c r="Q1161" s="115" t="str">
        <f>VLOOKUP(M1161,Modelo!$A$2:$C$7,2,0)</f>
        <v>Impacto Económico, Social y Comunitario</v>
      </c>
      <c r="R1161" s="118">
        <f t="array" ref="R1161">INDEX(Modelo!$F$1:$H$37,MATCH(1,(DataBase!Q1161=Modelo!$G$1:$G$37)*(DataBase!B1161=Modelo!$F$1:$F$37),0),3)</f>
        <v>0.11764705882352941</v>
      </c>
      <c r="S1161" s="115">
        <f t="shared" si="38"/>
        <v>0</v>
      </c>
      <c r="T1161" s="115">
        <f t="shared" si="39"/>
        <v>0</v>
      </c>
    </row>
    <row r="1162" spans="1:20" x14ac:dyDescent="0.3">
      <c r="A1162" s="115" t="s">
        <v>399</v>
      </c>
      <c r="B1162" s="115" t="s">
        <v>379</v>
      </c>
      <c r="C1162" s="115" t="s">
        <v>103</v>
      </c>
      <c r="D1162" s="115" t="s">
        <v>86</v>
      </c>
      <c r="E1162" s="115" t="s">
        <v>86</v>
      </c>
      <c r="F1162" s="115" t="s">
        <v>87</v>
      </c>
      <c r="G1162" s="115">
        <v>1989</v>
      </c>
      <c r="H1162" s="115" t="s">
        <v>125</v>
      </c>
      <c r="I1162" s="115">
        <v>0.75167738299999998</v>
      </c>
      <c r="J1162" s="115" t="s">
        <v>74</v>
      </c>
      <c r="K1162" s="115">
        <f>INDEX(DatosProcesados!$A$1:$BF$101,MATCH(DataBase!A1162,DatosProcesados!$A$1:$A$101,0),MATCH(DataBase!J1162,DatosProcesados!$A$1:$BF$1,0))</f>
        <v>0</v>
      </c>
      <c r="L1162" s="115" t="str">
        <f>INDEX(Modelo!$A$9:$D$89,MATCH(DataBase!$J1162,Modelo!$A$9:$A$89,0),MATCH(DataBase!L$1,Modelo!$A$9:$D$9,0))</f>
        <v>Impacto económico y gobernanza</v>
      </c>
      <c r="M1162" s="115" t="str">
        <f>INDEX(Modelo!$A$9:$D$89,MATCH(DataBase!$J1162,Modelo!$A$9:$A$89,0),MATCH(DataBase!M$1,Modelo!$A$9:$D$9,0))</f>
        <v>Pilar 6</v>
      </c>
      <c r="N1162" s="115" t="str">
        <f>INDEX(Modelo!$A$9:$D$89,MATCH(DataBase!$J1162,Modelo!$A$9:$A$89,0),MATCH(DataBase!N$1,Modelo!$A$9:$D$9,0))</f>
        <v>boolean</v>
      </c>
      <c r="O1162" s="115" t="b">
        <f t="array" ref="O1162">IF(N1162="negativo",INDEX($AD$3:$AG$51,MATCH(1,($B1162=$AD$3:$AD$51)*($J1162=$AE$3:$AE$51),0),3),IF(N1162="positivo",INDEX($AD$55:$AG$109,MATCH(1,($B1162=$AD$55:$AD$109)*($J1162=$AE$55:$AE$109),0),3)))</f>
        <v>0</v>
      </c>
      <c r="P1162" s="115" t="b">
        <f t="array" ref="P1162">IF(N1162="negativo",INDEX($AD$3:$AG$51,MATCH(1,($B1162=$AD$3:$AD$51)*($J1162=$AE$3:$AE$51),0),4),IF(N1162="positivo",INDEX($AD$55:$AG$109,MATCH(1,($B1162=$AD$55:$AD$109)*($J1162=$AE$55:$AE$109),0),4)))</f>
        <v>0</v>
      </c>
      <c r="Q1162" s="115" t="str">
        <f>VLOOKUP(M1162,Modelo!$A$2:$C$7,2,0)</f>
        <v>Impacto Económico, Social y Comunitario</v>
      </c>
      <c r="R1162" s="118">
        <f t="array" ref="R1162">INDEX(Modelo!$F$1:$H$37,MATCH(1,(DataBase!Q1162=Modelo!$G$1:$G$37)*(DataBase!B1162=Modelo!$F$1:$F$37),0),3)</f>
        <v>0.14285714285714285</v>
      </c>
      <c r="S1162" s="115">
        <f t="shared" si="38"/>
        <v>0</v>
      </c>
      <c r="T1162" s="115">
        <f t="shared" si="39"/>
        <v>0</v>
      </c>
    </row>
    <row r="1163" spans="1:20" x14ac:dyDescent="0.3">
      <c r="A1163" s="115" t="s">
        <v>233</v>
      </c>
      <c r="B1163" s="115" t="s">
        <v>216</v>
      </c>
      <c r="C1163" s="115" t="s">
        <v>103</v>
      </c>
      <c r="D1163" s="115" t="s">
        <v>87</v>
      </c>
      <c r="E1163" s="115" t="s">
        <v>86</v>
      </c>
      <c r="F1163" s="115" t="s">
        <v>86</v>
      </c>
      <c r="G1163" s="115">
        <v>1970</v>
      </c>
      <c r="H1163" s="115" t="s">
        <v>125</v>
      </c>
      <c r="I1163" s="115">
        <v>3.1891452720000002</v>
      </c>
      <c r="J1163" s="115" t="s">
        <v>74</v>
      </c>
      <c r="K1163" s="115">
        <f>INDEX(DatosProcesados!$A$1:$BF$101,MATCH(DataBase!A1163,DatosProcesados!$A$1:$A$101,0),MATCH(DataBase!J1163,DatosProcesados!$A$1:$BF$1,0))</f>
        <v>0</v>
      </c>
      <c r="L1163" s="115" t="str">
        <f>INDEX(Modelo!$A$9:$D$89,MATCH(DataBase!$J1163,Modelo!$A$9:$A$89,0),MATCH(DataBase!L$1,Modelo!$A$9:$D$9,0))</f>
        <v>Impacto económico y gobernanza</v>
      </c>
      <c r="M1163" s="115" t="str">
        <f>INDEX(Modelo!$A$9:$D$89,MATCH(DataBase!$J1163,Modelo!$A$9:$A$89,0),MATCH(DataBase!M$1,Modelo!$A$9:$D$9,0))</f>
        <v>Pilar 6</v>
      </c>
      <c r="N1163" s="115" t="str">
        <f>INDEX(Modelo!$A$9:$D$89,MATCH(DataBase!$J1163,Modelo!$A$9:$A$89,0),MATCH(DataBase!N$1,Modelo!$A$9:$D$9,0))</f>
        <v>boolean</v>
      </c>
      <c r="O1163" s="115" t="b">
        <f t="array" ref="O1163">IF(N1163="negativo",INDEX($AD$3:$AG$51,MATCH(1,($B1163=$AD$3:$AD$51)*($J1163=$AE$3:$AE$51),0),3),IF(N1163="positivo",INDEX($AD$55:$AG$109,MATCH(1,($B1163=$AD$55:$AD$109)*($J1163=$AE$55:$AE$109),0),3)))</f>
        <v>0</v>
      </c>
      <c r="P1163" s="115" t="b">
        <f t="array" ref="P1163">IF(N1163="negativo",INDEX($AD$3:$AG$51,MATCH(1,($B1163=$AD$3:$AD$51)*($J1163=$AE$3:$AE$51),0),4),IF(N1163="positivo",INDEX($AD$55:$AG$109,MATCH(1,($B1163=$AD$55:$AD$109)*($J1163=$AE$55:$AE$109),0),4)))</f>
        <v>0</v>
      </c>
      <c r="Q1163" s="115" t="str">
        <f>VLOOKUP(M1163,Modelo!$A$2:$C$7,2,0)</f>
        <v>Impacto Económico, Social y Comunitario</v>
      </c>
      <c r="R1163" s="118">
        <f t="array" ref="R1163">INDEX(Modelo!$F$1:$H$37,MATCH(1,(DataBase!Q1163=Modelo!$G$1:$G$37)*(DataBase!B1163=Modelo!$F$1:$F$37),0),3)</f>
        <v>0.10526315789473684</v>
      </c>
      <c r="S1163" s="115">
        <f t="shared" si="38"/>
        <v>0</v>
      </c>
      <c r="T1163" s="115">
        <f t="shared" si="39"/>
        <v>0</v>
      </c>
    </row>
    <row r="1164" spans="1:20" x14ac:dyDescent="0.3">
      <c r="A1164" s="115" t="s">
        <v>176</v>
      </c>
      <c r="B1164" s="115" t="s">
        <v>84</v>
      </c>
      <c r="C1164" s="115" t="s">
        <v>103</v>
      </c>
      <c r="D1164" s="115" t="s">
        <v>86</v>
      </c>
      <c r="E1164" s="115" t="s">
        <v>87</v>
      </c>
      <c r="F1164" s="115" t="s">
        <v>87</v>
      </c>
      <c r="G1164" s="115">
        <v>1929</v>
      </c>
      <c r="H1164" s="115" t="s">
        <v>177</v>
      </c>
      <c r="I1164" s="115">
        <v>2.3283445380000001</v>
      </c>
      <c r="J1164" s="115" t="s">
        <v>74</v>
      </c>
      <c r="K1164" s="115" t="str">
        <f>INDEX(DatosProcesados!$A$1:$BF$101,MATCH(DataBase!A1164,DatosProcesados!$A$1:$A$101,0),MATCH(DataBase!J1164,DatosProcesados!$A$1:$BF$1,0))</f>
        <v>No</v>
      </c>
      <c r="L1164" s="115" t="str">
        <f>INDEX(Modelo!$A$9:$D$89,MATCH(DataBase!$J1164,Modelo!$A$9:$A$89,0),MATCH(DataBase!L$1,Modelo!$A$9:$D$9,0))</f>
        <v>Impacto económico y gobernanza</v>
      </c>
      <c r="M1164" s="115" t="str">
        <f>INDEX(Modelo!$A$9:$D$89,MATCH(DataBase!$J1164,Modelo!$A$9:$A$89,0),MATCH(DataBase!M$1,Modelo!$A$9:$D$9,0))</f>
        <v>Pilar 6</v>
      </c>
      <c r="N1164" s="115" t="str">
        <f>INDEX(Modelo!$A$9:$D$89,MATCH(DataBase!$J1164,Modelo!$A$9:$A$89,0),MATCH(DataBase!N$1,Modelo!$A$9:$D$9,0))</f>
        <v>boolean</v>
      </c>
      <c r="O1164" s="115" t="b">
        <f t="array" ref="O1164">IF(N1164="negativo",INDEX($AD$3:$AG$51,MATCH(1,($B1164=$AD$3:$AD$51)*($J1164=$AE$3:$AE$51),0),3),IF(N1164="positivo",INDEX($AD$55:$AG$109,MATCH(1,($B1164=$AD$55:$AD$109)*($J1164=$AE$55:$AE$109),0),3)))</f>
        <v>0</v>
      </c>
      <c r="P1164" s="115" t="b">
        <f t="array" ref="P1164">IF(N1164="negativo",INDEX($AD$3:$AG$51,MATCH(1,($B1164=$AD$3:$AD$51)*($J1164=$AE$3:$AE$51),0),4),IF(N1164="positivo",INDEX($AD$55:$AG$109,MATCH(1,($B1164=$AD$55:$AD$109)*($J1164=$AE$55:$AE$109),0),4)))</f>
        <v>0</v>
      </c>
      <c r="Q1164" s="115" t="str">
        <f>VLOOKUP(M1164,Modelo!$A$2:$C$7,2,0)</f>
        <v>Impacto Económico, Social y Comunitario</v>
      </c>
      <c r="R1164" s="118">
        <f t="array" ref="R1164">INDEX(Modelo!$F$1:$H$37,MATCH(1,(DataBase!Q1164=Modelo!$G$1:$G$37)*(DataBase!B1164=Modelo!$F$1:$F$37),0),3)</f>
        <v>0.11764705882352941</v>
      </c>
      <c r="S1164" s="115">
        <f t="shared" si="38"/>
        <v>0</v>
      </c>
      <c r="T1164" s="115">
        <f t="shared" si="39"/>
        <v>0</v>
      </c>
    </row>
    <row r="1165" spans="1:20" x14ac:dyDescent="0.3">
      <c r="A1165" s="115" t="s">
        <v>391</v>
      </c>
      <c r="B1165" s="115" t="s">
        <v>379</v>
      </c>
      <c r="C1165" s="115" t="s">
        <v>103</v>
      </c>
      <c r="D1165" s="115" t="s">
        <v>87</v>
      </c>
      <c r="E1165" s="115" t="s">
        <v>86</v>
      </c>
      <c r="F1165" s="115" t="s">
        <v>86</v>
      </c>
      <c r="G1165" s="115">
        <v>1976</v>
      </c>
      <c r="H1165" s="115" t="s">
        <v>125</v>
      </c>
      <c r="I1165" s="115">
        <v>0.98534294499999997</v>
      </c>
      <c r="J1165" s="115" t="s">
        <v>74</v>
      </c>
      <c r="K1165" s="115" t="str">
        <f>INDEX(DatosProcesados!$A$1:$BF$101,MATCH(DataBase!A1165,DatosProcesados!$A$1:$A$101,0),MATCH(DataBase!J1165,DatosProcesados!$A$1:$BF$1,0))</f>
        <v>No</v>
      </c>
      <c r="L1165" s="115" t="str">
        <f>INDEX(Modelo!$A$9:$D$89,MATCH(DataBase!$J1165,Modelo!$A$9:$A$89,0),MATCH(DataBase!L$1,Modelo!$A$9:$D$9,0))</f>
        <v>Impacto económico y gobernanza</v>
      </c>
      <c r="M1165" s="115" t="str">
        <f>INDEX(Modelo!$A$9:$D$89,MATCH(DataBase!$J1165,Modelo!$A$9:$A$89,0),MATCH(DataBase!M$1,Modelo!$A$9:$D$9,0))</f>
        <v>Pilar 6</v>
      </c>
      <c r="N1165" s="115" t="str">
        <f>INDEX(Modelo!$A$9:$D$89,MATCH(DataBase!$J1165,Modelo!$A$9:$A$89,0),MATCH(DataBase!N$1,Modelo!$A$9:$D$9,0))</f>
        <v>boolean</v>
      </c>
      <c r="O1165" s="115" t="b">
        <f t="array" ref="O1165">IF(N1165="negativo",INDEX($AD$3:$AG$51,MATCH(1,($B1165=$AD$3:$AD$51)*($J1165=$AE$3:$AE$51),0),3),IF(N1165="positivo",INDEX($AD$55:$AG$109,MATCH(1,($B1165=$AD$55:$AD$109)*($J1165=$AE$55:$AE$109),0),3)))</f>
        <v>0</v>
      </c>
      <c r="P1165" s="115" t="b">
        <f t="array" ref="P1165">IF(N1165="negativo",INDEX($AD$3:$AG$51,MATCH(1,($B1165=$AD$3:$AD$51)*($J1165=$AE$3:$AE$51),0),4),IF(N1165="positivo",INDEX($AD$55:$AG$109,MATCH(1,($B1165=$AD$55:$AD$109)*($J1165=$AE$55:$AE$109),0),4)))</f>
        <v>0</v>
      </c>
      <c r="Q1165" s="115" t="str">
        <f>VLOOKUP(M1165,Modelo!$A$2:$C$7,2,0)</f>
        <v>Impacto Económico, Social y Comunitario</v>
      </c>
      <c r="R1165" s="118">
        <f t="array" ref="R1165">INDEX(Modelo!$F$1:$H$37,MATCH(1,(DataBase!Q1165=Modelo!$G$1:$G$37)*(DataBase!B1165=Modelo!$F$1:$F$37),0),3)</f>
        <v>0.14285714285714285</v>
      </c>
      <c r="S1165" s="115">
        <f t="shared" si="38"/>
        <v>0</v>
      </c>
      <c r="T1165" s="115">
        <f t="shared" si="39"/>
        <v>0</v>
      </c>
    </row>
    <row r="1166" spans="1:20" x14ac:dyDescent="0.3">
      <c r="A1166" s="115" t="s">
        <v>376</v>
      </c>
      <c r="B1166" s="115" t="s">
        <v>313</v>
      </c>
      <c r="C1166" s="115" t="s">
        <v>103</v>
      </c>
      <c r="D1166" s="115" t="s">
        <v>86</v>
      </c>
      <c r="E1166" s="115" t="s">
        <v>87</v>
      </c>
      <c r="F1166" s="115" t="s">
        <v>87</v>
      </c>
      <c r="G1166" s="115">
        <v>1920</v>
      </c>
      <c r="H1166" s="115" t="s">
        <v>294</v>
      </c>
      <c r="I1166" s="115">
        <v>1.8691417530000001</v>
      </c>
      <c r="J1166" s="115" t="s">
        <v>74</v>
      </c>
      <c r="K1166" s="115" t="str">
        <f>INDEX(DatosProcesados!$A$1:$BF$101,MATCH(DataBase!A1166,DatosProcesados!$A$1:$A$101,0),MATCH(DataBase!J1166,DatosProcesados!$A$1:$BF$1,0))</f>
        <v>Si</v>
      </c>
      <c r="L1166" s="115" t="str">
        <f>INDEX(Modelo!$A$9:$D$89,MATCH(DataBase!$J1166,Modelo!$A$9:$A$89,0),MATCH(DataBase!L$1,Modelo!$A$9:$D$9,0))</f>
        <v>Impacto económico y gobernanza</v>
      </c>
      <c r="M1166" s="115" t="str">
        <f>INDEX(Modelo!$A$9:$D$89,MATCH(DataBase!$J1166,Modelo!$A$9:$A$89,0),MATCH(DataBase!M$1,Modelo!$A$9:$D$9,0))</f>
        <v>Pilar 6</v>
      </c>
      <c r="N1166" s="115" t="str">
        <f>INDEX(Modelo!$A$9:$D$89,MATCH(DataBase!$J1166,Modelo!$A$9:$A$89,0),MATCH(DataBase!N$1,Modelo!$A$9:$D$9,0))</f>
        <v>boolean</v>
      </c>
      <c r="O1166" s="115" t="b">
        <f t="array" ref="O1166">IF(N1166="negativo",INDEX($AD$3:$AG$51,MATCH(1,($B1166=$AD$3:$AD$51)*($J1166=$AE$3:$AE$51),0),3),IF(N1166="positivo",INDEX($AD$55:$AG$109,MATCH(1,($B1166=$AD$55:$AD$109)*($J1166=$AE$55:$AE$109),0),3)))</f>
        <v>0</v>
      </c>
      <c r="P1166" s="115" t="b">
        <f t="array" ref="P1166">IF(N1166="negativo",INDEX($AD$3:$AG$51,MATCH(1,($B1166=$AD$3:$AD$51)*($J1166=$AE$3:$AE$51),0),4),IF(N1166="positivo",INDEX($AD$55:$AG$109,MATCH(1,($B1166=$AD$55:$AD$109)*($J1166=$AE$55:$AE$109),0),4)))</f>
        <v>0</v>
      </c>
      <c r="Q1166" s="115" t="str">
        <f>VLOOKUP(M1166,Modelo!$A$2:$C$7,2,0)</f>
        <v>Impacto Económico, Social y Comunitario</v>
      </c>
      <c r="R1166" s="118">
        <f t="array" ref="R1166">INDEX(Modelo!$F$1:$H$37,MATCH(1,(DataBase!Q1166=Modelo!$G$1:$G$37)*(DataBase!B1166=Modelo!$F$1:$F$37),0),3)</f>
        <v>0.11764705882352941</v>
      </c>
      <c r="S1166" s="115">
        <f t="shared" si="38"/>
        <v>100</v>
      </c>
      <c r="T1166" s="115">
        <f t="shared" si="39"/>
        <v>11.76470588235294</v>
      </c>
    </row>
    <row r="1167" spans="1:20" x14ac:dyDescent="0.3">
      <c r="A1167" s="115" t="s">
        <v>193</v>
      </c>
      <c r="B1167" s="115" t="s">
        <v>84</v>
      </c>
      <c r="C1167" s="115" t="s">
        <v>103</v>
      </c>
      <c r="D1167" s="115" t="s">
        <v>86</v>
      </c>
      <c r="E1167" s="115" t="s">
        <v>87</v>
      </c>
      <c r="F1167" s="115" t="s">
        <v>87</v>
      </c>
      <c r="G1167" s="115">
        <v>2009</v>
      </c>
      <c r="H1167" s="115" t="s">
        <v>194</v>
      </c>
      <c r="I1167" s="115">
        <v>1.8581853669999999</v>
      </c>
      <c r="J1167" s="115" t="s">
        <v>74</v>
      </c>
      <c r="K1167" s="115" t="str">
        <f>INDEX(DatosProcesados!$A$1:$BF$101,MATCH(DataBase!A1167,DatosProcesados!$A$1:$A$101,0),MATCH(DataBase!J1167,DatosProcesados!$A$1:$BF$1,0))</f>
        <v>No</v>
      </c>
      <c r="L1167" s="115" t="str">
        <f>INDEX(Modelo!$A$9:$D$89,MATCH(DataBase!$J1167,Modelo!$A$9:$A$89,0),MATCH(DataBase!L$1,Modelo!$A$9:$D$9,0))</f>
        <v>Impacto económico y gobernanza</v>
      </c>
      <c r="M1167" s="115" t="str">
        <f>INDEX(Modelo!$A$9:$D$89,MATCH(DataBase!$J1167,Modelo!$A$9:$A$89,0),MATCH(DataBase!M$1,Modelo!$A$9:$D$9,0))</f>
        <v>Pilar 6</v>
      </c>
      <c r="N1167" s="115" t="str">
        <f>INDEX(Modelo!$A$9:$D$89,MATCH(DataBase!$J1167,Modelo!$A$9:$A$89,0),MATCH(DataBase!N$1,Modelo!$A$9:$D$9,0))</f>
        <v>boolean</v>
      </c>
      <c r="O1167" s="115" t="b">
        <f t="array" ref="O1167">IF(N1167="negativo",INDEX($AD$3:$AG$51,MATCH(1,($B1167=$AD$3:$AD$51)*($J1167=$AE$3:$AE$51),0),3),IF(N1167="positivo",INDEX($AD$55:$AG$109,MATCH(1,($B1167=$AD$55:$AD$109)*($J1167=$AE$55:$AE$109),0),3)))</f>
        <v>0</v>
      </c>
      <c r="P1167" s="115" t="b">
        <f t="array" ref="P1167">IF(N1167="negativo",INDEX($AD$3:$AG$51,MATCH(1,($B1167=$AD$3:$AD$51)*($J1167=$AE$3:$AE$51),0),4),IF(N1167="positivo",INDEX($AD$55:$AG$109,MATCH(1,($B1167=$AD$55:$AD$109)*($J1167=$AE$55:$AE$109),0),4)))</f>
        <v>0</v>
      </c>
      <c r="Q1167" s="115" t="str">
        <f>VLOOKUP(M1167,Modelo!$A$2:$C$7,2,0)</f>
        <v>Impacto Económico, Social y Comunitario</v>
      </c>
      <c r="R1167" s="118">
        <f t="array" ref="R1167">INDEX(Modelo!$F$1:$H$37,MATCH(1,(DataBase!Q1167=Modelo!$G$1:$G$37)*(DataBase!B1167=Modelo!$F$1:$F$37),0),3)</f>
        <v>0.11764705882352941</v>
      </c>
      <c r="S1167" s="115">
        <f t="shared" si="38"/>
        <v>0</v>
      </c>
      <c r="T1167" s="115">
        <f t="shared" si="39"/>
        <v>0</v>
      </c>
    </row>
    <row r="1168" spans="1:20" x14ac:dyDescent="0.3">
      <c r="A1168" s="115" t="s">
        <v>280</v>
      </c>
      <c r="B1168" s="115" t="s">
        <v>216</v>
      </c>
      <c r="C1168" s="115" t="s">
        <v>97</v>
      </c>
      <c r="D1168" s="115" t="s">
        <v>86</v>
      </c>
      <c r="E1168" s="115" t="s">
        <v>87</v>
      </c>
      <c r="F1168" s="115" t="s">
        <v>87</v>
      </c>
      <c r="G1168" s="115">
        <v>1866</v>
      </c>
      <c r="H1168" s="115" t="s">
        <v>281</v>
      </c>
      <c r="I1168" s="115">
        <v>2.0444698099999998</v>
      </c>
      <c r="J1168" s="115" t="s">
        <v>74</v>
      </c>
      <c r="K1168" s="115" t="str">
        <f>INDEX(DatosProcesados!$A$1:$BF$101,MATCH(DataBase!A1168,DatosProcesados!$A$1:$A$101,0),MATCH(DataBase!J1168,DatosProcesados!$A$1:$BF$1,0))</f>
        <v>No</v>
      </c>
      <c r="L1168" s="115" t="str">
        <f>INDEX(Modelo!$A$9:$D$89,MATCH(DataBase!$J1168,Modelo!$A$9:$A$89,0),MATCH(DataBase!L$1,Modelo!$A$9:$D$9,0))</f>
        <v>Impacto económico y gobernanza</v>
      </c>
      <c r="M1168" s="115" t="str">
        <f>INDEX(Modelo!$A$9:$D$89,MATCH(DataBase!$J1168,Modelo!$A$9:$A$89,0),MATCH(DataBase!M$1,Modelo!$A$9:$D$9,0))</f>
        <v>Pilar 6</v>
      </c>
      <c r="N1168" s="115" t="str">
        <f>INDEX(Modelo!$A$9:$D$89,MATCH(DataBase!$J1168,Modelo!$A$9:$A$89,0),MATCH(DataBase!N$1,Modelo!$A$9:$D$9,0))</f>
        <v>boolean</v>
      </c>
      <c r="O1168" s="115" t="b">
        <f t="array" ref="O1168">IF(N1168="negativo",INDEX($AD$3:$AG$51,MATCH(1,($B1168=$AD$3:$AD$51)*($J1168=$AE$3:$AE$51),0),3),IF(N1168="positivo",INDEX($AD$55:$AG$109,MATCH(1,($B1168=$AD$55:$AD$109)*($J1168=$AE$55:$AE$109),0),3)))</f>
        <v>0</v>
      </c>
      <c r="P1168" s="115" t="b">
        <f t="array" ref="P1168">IF(N1168="negativo",INDEX($AD$3:$AG$51,MATCH(1,($B1168=$AD$3:$AD$51)*($J1168=$AE$3:$AE$51),0),4),IF(N1168="positivo",INDEX($AD$55:$AG$109,MATCH(1,($B1168=$AD$55:$AD$109)*($J1168=$AE$55:$AE$109),0),4)))</f>
        <v>0</v>
      </c>
      <c r="Q1168" s="115" t="str">
        <f>VLOOKUP(M1168,Modelo!$A$2:$C$7,2,0)</f>
        <v>Impacto Económico, Social y Comunitario</v>
      </c>
      <c r="R1168" s="118">
        <f t="array" ref="R1168">INDEX(Modelo!$F$1:$H$37,MATCH(1,(DataBase!Q1168=Modelo!$G$1:$G$37)*(DataBase!B1168=Modelo!$F$1:$F$37),0),3)</f>
        <v>0.10526315789473684</v>
      </c>
      <c r="S1168" s="115">
        <f t="shared" si="38"/>
        <v>0</v>
      </c>
      <c r="T1168" s="115">
        <f t="shared" si="39"/>
        <v>0</v>
      </c>
    </row>
    <row r="1169" spans="1:20" x14ac:dyDescent="0.3">
      <c r="A1169" s="115" t="s">
        <v>143</v>
      </c>
      <c r="B1169" s="115" t="s">
        <v>84</v>
      </c>
      <c r="C1169" s="115" t="s">
        <v>97</v>
      </c>
      <c r="D1169" s="115" t="s">
        <v>86</v>
      </c>
      <c r="E1169" s="115" t="s">
        <v>86</v>
      </c>
      <c r="F1169" s="115" t="s">
        <v>86</v>
      </c>
      <c r="G1169" s="115">
        <v>1994</v>
      </c>
      <c r="H1169" s="115" t="s">
        <v>125</v>
      </c>
      <c r="I1169" s="115">
        <v>5.9751610780000002</v>
      </c>
      <c r="J1169" s="115" t="s">
        <v>74</v>
      </c>
      <c r="K1169" s="115" t="str">
        <f>INDEX(DatosProcesados!$A$1:$BF$101,MATCH(DataBase!A1169,DatosProcesados!$A$1:$A$101,0),MATCH(DataBase!J1169,DatosProcesados!$A$1:$BF$1,0))</f>
        <v>No</v>
      </c>
      <c r="L1169" s="115" t="str">
        <f>INDEX(Modelo!$A$9:$D$89,MATCH(DataBase!$J1169,Modelo!$A$9:$A$89,0),MATCH(DataBase!L$1,Modelo!$A$9:$D$9,0))</f>
        <v>Impacto económico y gobernanza</v>
      </c>
      <c r="M1169" s="115" t="str">
        <f>INDEX(Modelo!$A$9:$D$89,MATCH(DataBase!$J1169,Modelo!$A$9:$A$89,0),MATCH(DataBase!M$1,Modelo!$A$9:$D$9,0))</f>
        <v>Pilar 6</v>
      </c>
      <c r="N1169" s="115" t="str">
        <f>INDEX(Modelo!$A$9:$D$89,MATCH(DataBase!$J1169,Modelo!$A$9:$A$89,0),MATCH(DataBase!N$1,Modelo!$A$9:$D$9,0))</f>
        <v>boolean</v>
      </c>
      <c r="O1169" s="115" t="b">
        <f t="array" ref="O1169">IF(N1169="negativo",INDEX($AD$3:$AG$51,MATCH(1,($B1169=$AD$3:$AD$51)*($J1169=$AE$3:$AE$51),0),3),IF(N1169="positivo",INDEX($AD$55:$AG$109,MATCH(1,($B1169=$AD$55:$AD$109)*($J1169=$AE$55:$AE$109),0),3)))</f>
        <v>0</v>
      </c>
      <c r="P1169" s="115" t="b">
        <f t="array" ref="P1169">IF(N1169="negativo",INDEX($AD$3:$AG$51,MATCH(1,($B1169=$AD$3:$AD$51)*($J1169=$AE$3:$AE$51),0),4),IF(N1169="positivo",INDEX($AD$55:$AG$109,MATCH(1,($B1169=$AD$55:$AD$109)*($J1169=$AE$55:$AE$109),0),4)))</f>
        <v>0</v>
      </c>
      <c r="Q1169" s="115" t="str">
        <f>VLOOKUP(M1169,Modelo!$A$2:$C$7,2,0)</f>
        <v>Impacto Económico, Social y Comunitario</v>
      </c>
      <c r="R1169" s="118">
        <f t="array" ref="R1169">INDEX(Modelo!$F$1:$H$37,MATCH(1,(DataBase!Q1169=Modelo!$G$1:$G$37)*(DataBase!B1169=Modelo!$F$1:$F$37),0),3)</f>
        <v>0.11764705882352941</v>
      </c>
      <c r="S1169" s="115">
        <f t="shared" si="38"/>
        <v>0</v>
      </c>
      <c r="T1169" s="115">
        <f t="shared" si="39"/>
        <v>0</v>
      </c>
    </row>
    <row r="1170" spans="1:20" x14ac:dyDescent="0.3">
      <c r="A1170" s="115" t="s">
        <v>331</v>
      </c>
      <c r="B1170" s="115" t="s">
        <v>313</v>
      </c>
      <c r="C1170" s="115" t="s">
        <v>103</v>
      </c>
      <c r="D1170" s="115" t="s">
        <v>87</v>
      </c>
      <c r="E1170" s="115" t="s">
        <v>86</v>
      </c>
      <c r="F1170" s="115" t="s">
        <v>86</v>
      </c>
      <c r="G1170" s="115">
        <v>1953</v>
      </c>
      <c r="H1170" s="115" t="s">
        <v>125</v>
      </c>
      <c r="I1170" s="115">
        <v>7.1291921260000004</v>
      </c>
      <c r="J1170" s="115" t="s">
        <v>74</v>
      </c>
      <c r="K1170" s="115">
        <f>INDEX(DatosProcesados!$A$1:$BF$101,MATCH(DataBase!A1170,DatosProcesados!$A$1:$A$101,0),MATCH(DataBase!J1170,DatosProcesados!$A$1:$BF$1,0))</f>
        <v>0</v>
      </c>
      <c r="L1170" s="115" t="str">
        <f>INDEX(Modelo!$A$9:$D$89,MATCH(DataBase!$J1170,Modelo!$A$9:$A$89,0),MATCH(DataBase!L$1,Modelo!$A$9:$D$9,0))</f>
        <v>Impacto económico y gobernanza</v>
      </c>
      <c r="M1170" s="115" t="str">
        <f>INDEX(Modelo!$A$9:$D$89,MATCH(DataBase!$J1170,Modelo!$A$9:$A$89,0),MATCH(DataBase!M$1,Modelo!$A$9:$D$9,0))</f>
        <v>Pilar 6</v>
      </c>
      <c r="N1170" s="115" t="str">
        <f>INDEX(Modelo!$A$9:$D$89,MATCH(DataBase!$J1170,Modelo!$A$9:$A$89,0),MATCH(DataBase!N$1,Modelo!$A$9:$D$9,0))</f>
        <v>boolean</v>
      </c>
      <c r="O1170" s="115" t="b">
        <f t="array" ref="O1170">IF(N1170="negativo",INDEX($AD$3:$AG$51,MATCH(1,($B1170=$AD$3:$AD$51)*($J1170=$AE$3:$AE$51),0),3),IF(N1170="positivo",INDEX($AD$55:$AG$109,MATCH(1,($B1170=$AD$55:$AD$109)*($J1170=$AE$55:$AE$109),0),3)))</f>
        <v>0</v>
      </c>
      <c r="P1170" s="115" t="b">
        <f t="array" ref="P1170">IF(N1170="negativo",INDEX($AD$3:$AG$51,MATCH(1,($B1170=$AD$3:$AD$51)*($J1170=$AE$3:$AE$51),0),4),IF(N1170="positivo",INDEX($AD$55:$AG$109,MATCH(1,($B1170=$AD$55:$AD$109)*($J1170=$AE$55:$AE$109),0),4)))</f>
        <v>0</v>
      </c>
      <c r="Q1170" s="115" t="str">
        <f>VLOOKUP(M1170,Modelo!$A$2:$C$7,2,0)</f>
        <v>Impacto Económico, Social y Comunitario</v>
      </c>
      <c r="R1170" s="118">
        <f t="array" ref="R1170">INDEX(Modelo!$F$1:$H$37,MATCH(1,(DataBase!Q1170=Modelo!$G$1:$G$37)*(DataBase!B1170=Modelo!$F$1:$F$37),0),3)</f>
        <v>0.11764705882352941</v>
      </c>
      <c r="S1170" s="115">
        <f t="shared" si="38"/>
        <v>0</v>
      </c>
      <c r="T1170" s="115">
        <f t="shared" si="39"/>
        <v>0</v>
      </c>
    </row>
    <row r="1171" spans="1:20" x14ac:dyDescent="0.3">
      <c r="A1171" s="115" t="s">
        <v>277</v>
      </c>
      <c r="B1171" s="115" t="s">
        <v>216</v>
      </c>
      <c r="C1171" s="115" t="s">
        <v>85</v>
      </c>
      <c r="D1171" s="115" t="s">
        <v>86</v>
      </c>
      <c r="E1171" s="115" t="s">
        <v>87</v>
      </c>
      <c r="F1171" s="115" t="s">
        <v>87</v>
      </c>
      <c r="G1171" s="115">
        <v>1965</v>
      </c>
      <c r="H1171" s="115" t="s">
        <v>244</v>
      </c>
      <c r="I1171" s="115">
        <v>2.0973851419999998</v>
      </c>
      <c r="J1171" s="115" t="s">
        <v>74</v>
      </c>
      <c r="K1171" s="115" t="str">
        <f>INDEX(DatosProcesados!$A$1:$BF$101,MATCH(DataBase!A1171,DatosProcesados!$A$1:$A$101,0),MATCH(DataBase!J1171,DatosProcesados!$A$1:$BF$1,0))</f>
        <v>No</v>
      </c>
      <c r="L1171" s="115" t="str">
        <f>INDEX(Modelo!$A$9:$D$89,MATCH(DataBase!$J1171,Modelo!$A$9:$A$89,0),MATCH(DataBase!L$1,Modelo!$A$9:$D$9,0))</f>
        <v>Impacto económico y gobernanza</v>
      </c>
      <c r="M1171" s="115" t="str">
        <f>INDEX(Modelo!$A$9:$D$89,MATCH(DataBase!$J1171,Modelo!$A$9:$A$89,0),MATCH(DataBase!M$1,Modelo!$A$9:$D$9,0))</f>
        <v>Pilar 6</v>
      </c>
      <c r="N1171" s="115" t="str">
        <f>INDEX(Modelo!$A$9:$D$89,MATCH(DataBase!$J1171,Modelo!$A$9:$A$89,0),MATCH(DataBase!N$1,Modelo!$A$9:$D$9,0))</f>
        <v>boolean</v>
      </c>
      <c r="O1171" s="115" t="b">
        <f t="array" ref="O1171">IF(N1171="negativo",INDEX($AD$3:$AG$51,MATCH(1,($B1171=$AD$3:$AD$51)*($J1171=$AE$3:$AE$51),0),3),IF(N1171="positivo",INDEX($AD$55:$AG$109,MATCH(1,($B1171=$AD$55:$AD$109)*($J1171=$AE$55:$AE$109),0),3)))</f>
        <v>0</v>
      </c>
      <c r="P1171" s="115" t="b">
        <f t="array" ref="P1171">IF(N1171="negativo",INDEX($AD$3:$AG$51,MATCH(1,($B1171=$AD$3:$AD$51)*($J1171=$AE$3:$AE$51),0),4),IF(N1171="positivo",INDEX($AD$55:$AG$109,MATCH(1,($B1171=$AD$55:$AD$109)*($J1171=$AE$55:$AE$109),0),4)))</f>
        <v>0</v>
      </c>
      <c r="Q1171" s="115" t="str">
        <f>VLOOKUP(M1171,Modelo!$A$2:$C$7,2,0)</f>
        <v>Impacto Económico, Social y Comunitario</v>
      </c>
      <c r="R1171" s="118">
        <f t="array" ref="R1171">INDEX(Modelo!$F$1:$H$37,MATCH(1,(DataBase!Q1171=Modelo!$G$1:$G$37)*(DataBase!B1171=Modelo!$F$1:$F$37),0),3)</f>
        <v>0.10526315789473684</v>
      </c>
      <c r="S1171" s="115">
        <f t="shared" si="38"/>
        <v>0</v>
      </c>
      <c r="T1171" s="115">
        <f t="shared" si="39"/>
        <v>0</v>
      </c>
    </row>
    <row r="1172" spans="1:20" x14ac:dyDescent="0.3">
      <c r="A1172" s="115" t="s">
        <v>356</v>
      </c>
      <c r="B1172" s="115" t="s">
        <v>313</v>
      </c>
      <c r="C1172" s="115" t="s">
        <v>103</v>
      </c>
      <c r="D1172" s="115" t="s">
        <v>87</v>
      </c>
      <c r="E1172" s="115" t="s">
        <v>86</v>
      </c>
      <c r="F1172" s="115" t="s">
        <v>86</v>
      </c>
      <c r="G1172" s="115">
        <v>1989</v>
      </c>
      <c r="H1172" s="115" t="s">
        <v>125</v>
      </c>
      <c r="I1172" s="115">
        <v>3.0305383369999999</v>
      </c>
      <c r="J1172" s="115" t="s">
        <v>74</v>
      </c>
      <c r="K1172" s="115">
        <f>INDEX(DatosProcesados!$A$1:$BF$101,MATCH(DataBase!A1172,DatosProcesados!$A$1:$A$101,0),MATCH(DataBase!J1172,DatosProcesados!$A$1:$BF$1,0))</f>
        <v>0</v>
      </c>
      <c r="L1172" s="115" t="str">
        <f>INDEX(Modelo!$A$9:$D$89,MATCH(DataBase!$J1172,Modelo!$A$9:$A$89,0),MATCH(DataBase!L$1,Modelo!$A$9:$D$9,0))</f>
        <v>Impacto económico y gobernanza</v>
      </c>
      <c r="M1172" s="115" t="str">
        <f>INDEX(Modelo!$A$9:$D$89,MATCH(DataBase!$J1172,Modelo!$A$9:$A$89,0),MATCH(DataBase!M$1,Modelo!$A$9:$D$9,0))</f>
        <v>Pilar 6</v>
      </c>
      <c r="N1172" s="115" t="str">
        <f>INDEX(Modelo!$A$9:$D$89,MATCH(DataBase!$J1172,Modelo!$A$9:$A$89,0),MATCH(DataBase!N$1,Modelo!$A$9:$D$9,0))</f>
        <v>boolean</v>
      </c>
      <c r="O1172" s="115" t="b">
        <f t="array" ref="O1172">IF(N1172="negativo",INDEX($AD$3:$AG$51,MATCH(1,($B1172=$AD$3:$AD$51)*($J1172=$AE$3:$AE$51),0),3),IF(N1172="positivo",INDEX($AD$55:$AG$109,MATCH(1,($B1172=$AD$55:$AD$109)*($J1172=$AE$55:$AE$109),0),3)))</f>
        <v>0</v>
      </c>
      <c r="P1172" s="115" t="b">
        <f t="array" ref="P1172">IF(N1172="negativo",INDEX($AD$3:$AG$51,MATCH(1,($B1172=$AD$3:$AD$51)*($J1172=$AE$3:$AE$51),0),4),IF(N1172="positivo",INDEX($AD$55:$AG$109,MATCH(1,($B1172=$AD$55:$AD$109)*($J1172=$AE$55:$AE$109),0),4)))</f>
        <v>0</v>
      </c>
      <c r="Q1172" s="115" t="str">
        <f>VLOOKUP(M1172,Modelo!$A$2:$C$7,2,0)</f>
        <v>Impacto Económico, Social y Comunitario</v>
      </c>
      <c r="R1172" s="118">
        <f t="array" ref="R1172">INDEX(Modelo!$F$1:$H$37,MATCH(1,(DataBase!Q1172=Modelo!$G$1:$G$37)*(DataBase!B1172=Modelo!$F$1:$F$37),0),3)</f>
        <v>0.11764705882352941</v>
      </c>
      <c r="S1172" s="115">
        <f t="shared" si="38"/>
        <v>0</v>
      </c>
      <c r="T1172" s="115">
        <f t="shared" si="39"/>
        <v>0</v>
      </c>
    </row>
    <row r="1173" spans="1:20" x14ac:dyDescent="0.3">
      <c r="A1173" s="115" t="s">
        <v>268</v>
      </c>
      <c r="B1173" s="115" t="s">
        <v>216</v>
      </c>
      <c r="C1173" s="115" t="s">
        <v>103</v>
      </c>
      <c r="D1173" s="115" t="s">
        <v>86</v>
      </c>
      <c r="E1173" s="115" t="s">
        <v>86</v>
      </c>
      <c r="F1173" s="115" t="s">
        <v>87</v>
      </c>
      <c r="G1173" s="115">
        <v>1986</v>
      </c>
      <c r="H1173" s="115" t="s">
        <v>125</v>
      </c>
      <c r="I1173" s="115">
        <v>2.2734296359999999</v>
      </c>
      <c r="J1173" s="115" t="s">
        <v>74</v>
      </c>
      <c r="K1173" s="115">
        <f>INDEX(DatosProcesados!$A$1:$BF$101,MATCH(DataBase!A1173,DatosProcesados!$A$1:$A$101,0),MATCH(DataBase!J1173,DatosProcesados!$A$1:$BF$1,0))</f>
        <v>0</v>
      </c>
      <c r="L1173" s="115" t="str">
        <f>INDEX(Modelo!$A$9:$D$89,MATCH(DataBase!$J1173,Modelo!$A$9:$A$89,0),MATCH(DataBase!L$1,Modelo!$A$9:$D$9,0))</f>
        <v>Impacto económico y gobernanza</v>
      </c>
      <c r="M1173" s="115" t="str">
        <f>INDEX(Modelo!$A$9:$D$89,MATCH(DataBase!$J1173,Modelo!$A$9:$A$89,0),MATCH(DataBase!M$1,Modelo!$A$9:$D$9,0))</f>
        <v>Pilar 6</v>
      </c>
      <c r="N1173" s="115" t="str">
        <f>INDEX(Modelo!$A$9:$D$89,MATCH(DataBase!$J1173,Modelo!$A$9:$A$89,0),MATCH(DataBase!N$1,Modelo!$A$9:$D$9,0))</f>
        <v>boolean</v>
      </c>
      <c r="O1173" s="115" t="b">
        <f t="array" ref="O1173">IF(N1173="negativo",INDEX($AD$3:$AG$51,MATCH(1,($B1173=$AD$3:$AD$51)*($J1173=$AE$3:$AE$51),0),3),IF(N1173="positivo",INDEX($AD$55:$AG$109,MATCH(1,($B1173=$AD$55:$AD$109)*($J1173=$AE$55:$AE$109),0),3)))</f>
        <v>0</v>
      </c>
      <c r="P1173" s="115" t="b">
        <f t="array" ref="P1173">IF(N1173="negativo",INDEX($AD$3:$AG$51,MATCH(1,($B1173=$AD$3:$AD$51)*($J1173=$AE$3:$AE$51),0),4),IF(N1173="positivo",INDEX($AD$55:$AG$109,MATCH(1,($B1173=$AD$55:$AD$109)*($J1173=$AE$55:$AE$109),0),4)))</f>
        <v>0</v>
      </c>
      <c r="Q1173" s="115" t="str">
        <f>VLOOKUP(M1173,Modelo!$A$2:$C$7,2,0)</f>
        <v>Impacto Económico, Social y Comunitario</v>
      </c>
      <c r="R1173" s="118">
        <f t="array" ref="R1173">INDEX(Modelo!$F$1:$H$37,MATCH(1,(DataBase!Q1173=Modelo!$G$1:$G$37)*(DataBase!B1173=Modelo!$F$1:$F$37),0),3)</f>
        <v>0.10526315789473684</v>
      </c>
      <c r="S1173" s="115">
        <f t="shared" si="38"/>
        <v>0</v>
      </c>
      <c r="T1173" s="115">
        <f t="shared" si="39"/>
        <v>0</v>
      </c>
    </row>
    <row r="1174" spans="1:20" x14ac:dyDescent="0.3">
      <c r="A1174" s="115" t="s">
        <v>234</v>
      </c>
      <c r="B1174" s="115" t="s">
        <v>216</v>
      </c>
      <c r="C1174" s="115" t="s">
        <v>103</v>
      </c>
      <c r="D1174" s="115" t="s">
        <v>86</v>
      </c>
      <c r="E1174" s="115" t="s">
        <v>86</v>
      </c>
      <c r="F1174" s="115" t="s">
        <v>86</v>
      </c>
      <c r="G1174" s="115">
        <v>1904</v>
      </c>
      <c r="H1174" s="115" t="s">
        <v>125</v>
      </c>
      <c r="I1174" s="115">
        <v>2.8467005310000002</v>
      </c>
      <c r="J1174" s="115" t="s">
        <v>74</v>
      </c>
      <c r="K1174" s="115" t="str">
        <f>INDEX(DatosProcesados!$A$1:$BF$101,MATCH(DataBase!A1174,DatosProcesados!$A$1:$A$101,0),MATCH(DataBase!J1174,DatosProcesados!$A$1:$BF$1,0))</f>
        <v>Si</v>
      </c>
      <c r="L1174" s="115" t="str">
        <f>INDEX(Modelo!$A$9:$D$89,MATCH(DataBase!$J1174,Modelo!$A$9:$A$89,0),MATCH(DataBase!L$1,Modelo!$A$9:$D$9,0))</f>
        <v>Impacto económico y gobernanza</v>
      </c>
      <c r="M1174" s="115" t="str">
        <f>INDEX(Modelo!$A$9:$D$89,MATCH(DataBase!$J1174,Modelo!$A$9:$A$89,0),MATCH(DataBase!M$1,Modelo!$A$9:$D$9,0))</f>
        <v>Pilar 6</v>
      </c>
      <c r="N1174" s="115" t="str">
        <f>INDEX(Modelo!$A$9:$D$89,MATCH(DataBase!$J1174,Modelo!$A$9:$A$89,0),MATCH(DataBase!N$1,Modelo!$A$9:$D$9,0))</f>
        <v>boolean</v>
      </c>
      <c r="O1174" s="115" t="b">
        <f t="array" ref="O1174">IF(N1174="negativo",INDEX($AD$3:$AG$51,MATCH(1,($B1174=$AD$3:$AD$51)*($J1174=$AE$3:$AE$51),0),3),IF(N1174="positivo",INDEX($AD$55:$AG$109,MATCH(1,($B1174=$AD$55:$AD$109)*($J1174=$AE$55:$AE$109),0),3)))</f>
        <v>0</v>
      </c>
      <c r="P1174" s="115" t="b">
        <f t="array" ref="P1174">IF(N1174="negativo",INDEX($AD$3:$AG$51,MATCH(1,($B1174=$AD$3:$AD$51)*($J1174=$AE$3:$AE$51),0),4),IF(N1174="positivo",INDEX($AD$55:$AG$109,MATCH(1,($B1174=$AD$55:$AD$109)*($J1174=$AE$55:$AE$109),0),4)))</f>
        <v>0</v>
      </c>
      <c r="Q1174" s="115" t="str">
        <f>VLOOKUP(M1174,Modelo!$A$2:$C$7,2,0)</f>
        <v>Impacto Económico, Social y Comunitario</v>
      </c>
      <c r="R1174" s="118">
        <f t="array" ref="R1174">INDEX(Modelo!$F$1:$H$37,MATCH(1,(DataBase!Q1174=Modelo!$G$1:$G$37)*(DataBase!B1174=Modelo!$F$1:$F$37),0),3)</f>
        <v>0.10526315789473684</v>
      </c>
      <c r="S1174" s="115">
        <f t="shared" si="38"/>
        <v>100</v>
      </c>
      <c r="T1174" s="115">
        <f t="shared" si="39"/>
        <v>10.526315789473683</v>
      </c>
    </row>
    <row r="1175" spans="1:20" x14ac:dyDescent="0.3">
      <c r="A1175" s="115" t="s">
        <v>359</v>
      </c>
      <c r="B1175" s="115" t="s">
        <v>313</v>
      </c>
      <c r="C1175" s="115" t="s">
        <v>103</v>
      </c>
      <c r="D1175" s="115" t="s">
        <v>86</v>
      </c>
      <c r="E1175" s="115" t="s">
        <v>87</v>
      </c>
      <c r="F1175" s="115" t="s">
        <v>87</v>
      </c>
      <c r="G1175" s="115">
        <v>1993</v>
      </c>
      <c r="H1175" s="115" t="s">
        <v>244</v>
      </c>
      <c r="I1175" s="115">
        <v>2.3607916150000001</v>
      </c>
      <c r="J1175" s="115" t="s">
        <v>74</v>
      </c>
      <c r="K1175" s="115" t="str">
        <f>INDEX(DatosProcesados!$A$1:$BF$101,MATCH(DataBase!A1175,DatosProcesados!$A$1:$A$101,0),MATCH(DataBase!J1175,DatosProcesados!$A$1:$BF$1,0))</f>
        <v>No</v>
      </c>
      <c r="L1175" s="115" t="str">
        <f>INDEX(Modelo!$A$9:$D$89,MATCH(DataBase!$J1175,Modelo!$A$9:$A$89,0),MATCH(DataBase!L$1,Modelo!$A$9:$D$9,0))</f>
        <v>Impacto económico y gobernanza</v>
      </c>
      <c r="M1175" s="115" t="str">
        <f>INDEX(Modelo!$A$9:$D$89,MATCH(DataBase!$J1175,Modelo!$A$9:$A$89,0),MATCH(DataBase!M$1,Modelo!$A$9:$D$9,0))</f>
        <v>Pilar 6</v>
      </c>
      <c r="N1175" s="115" t="str">
        <f>INDEX(Modelo!$A$9:$D$89,MATCH(DataBase!$J1175,Modelo!$A$9:$A$89,0),MATCH(DataBase!N$1,Modelo!$A$9:$D$9,0))</f>
        <v>boolean</v>
      </c>
      <c r="O1175" s="115" t="b">
        <f t="array" ref="O1175">IF(N1175="negativo",INDEX($AD$3:$AG$51,MATCH(1,($B1175=$AD$3:$AD$51)*($J1175=$AE$3:$AE$51),0),3),IF(N1175="positivo",INDEX($AD$55:$AG$109,MATCH(1,($B1175=$AD$55:$AD$109)*($J1175=$AE$55:$AE$109),0),3)))</f>
        <v>0</v>
      </c>
      <c r="P1175" s="115" t="b">
        <f t="array" ref="P1175">IF(N1175="negativo",INDEX($AD$3:$AG$51,MATCH(1,($B1175=$AD$3:$AD$51)*($J1175=$AE$3:$AE$51),0),4),IF(N1175="positivo",INDEX($AD$55:$AG$109,MATCH(1,($B1175=$AD$55:$AD$109)*($J1175=$AE$55:$AE$109),0),4)))</f>
        <v>0</v>
      </c>
      <c r="Q1175" s="115" t="str">
        <f>VLOOKUP(M1175,Modelo!$A$2:$C$7,2,0)</f>
        <v>Impacto Económico, Social y Comunitario</v>
      </c>
      <c r="R1175" s="118">
        <f t="array" ref="R1175">INDEX(Modelo!$F$1:$H$37,MATCH(1,(DataBase!Q1175=Modelo!$G$1:$G$37)*(DataBase!B1175=Modelo!$F$1:$F$37),0),3)</f>
        <v>0.11764705882352941</v>
      </c>
      <c r="S1175" s="115">
        <f t="shared" si="38"/>
        <v>0</v>
      </c>
      <c r="T1175" s="115">
        <f t="shared" si="39"/>
        <v>0</v>
      </c>
    </row>
    <row r="1176" spans="1:20" x14ac:dyDescent="0.3">
      <c r="A1176" s="115" t="s">
        <v>327</v>
      </c>
      <c r="B1176" s="115" t="s">
        <v>313</v>
      </c>
      <c r="C1176" s="115" t="s">
        <v>103</v>
      </c>
      <c r="D1176" s="115" t="s">
        <v>86</v>
      </c>
      <c r="E1176" s="115" t="s">
        <v>86</v>
      </c>
      <c r="F1176" s="115" t="s">
        <v>87</v>
      </c>
      <c r="G1176" s="115">
        <v>2005</v>
      </c>
      <c r="H1176" s="115" t="s">
        <v>328</v>
      </c>
      <c r="I1176" s="115">
        <v>10.521119421</v>
      </c>
      <c r="J1176" s="115" t="s">
        <v>74</v>
      </c>
      <c r="K1176" s="115" t="str">
        <f>INDEX(DatosProcesados!$A$1:$BF$101,MATCH(DataBase!A1176,DatosProcesados!$A$1:$A$101,0),MATCH(DataBase!J1176,DatosProcesados!$A$1:$BF$1,0))</f>
        <v>Si</v>
      </c>
      <c r="L1176" s="115" t="str">
        <f>INDEX(Modelo!$A$9:$D$89,MATCH(DataBase!$J1176,Modelo!$A$9:$A$89,0),MATCH(DataBase!L$1,Modelo!$A$9:$D$9,0))</f>
        <v>Impacto económico y gobernanza</v>
      </c>
      <c r="M1176" s="115" t="str">
        <f>INDEX(Modelo!$A$9:$D$89,MATCH(DataBase!$J1176,Modelo!$A$9:$A$89,0),MATCH(DataBase!M$1,Modelo!$A$9:$D$9,0))</f>
        <v>Pilar 6</v>
      </c>
      <c r="N1176" s="115" t="str">
        <f>INDEX(Modelo!$A$9:$D$89,MATCH(DataBase!$J1176,Modelo!$A$9:$A$89,0),MATCH(DataBase!N$1,Modelo!$A$9:$D$9,0))</f>
        <v>boolean</v>
      </c>
      <c r="O1176" s="115" t="b">
        <f t="array" ref="O1176">IF(N1176="negativo",INDEX($AD$3:$AG$51,MATCH(1,($B1176=$AD$3:$AD$51)*($J1176=$AE$3:$AE$51),0),3),IF(N1176="positivo",INDEX($AD$55:$AG$109,MATCH(1,($B1176=$AD$55:$AD$109)*($J1176=$AE$55:$AE$109),0),3)))</f>
        <v>0</v>
      </c>
      <c r="P1176" s="115" t="b">
        <f t="array" ref="P1176">IF(N1176="negativo",INDEX($AD$3:$AG$51,MATCH(1,($B1176=$AD$3:$AD$51)*($J1176=$AE$3:$AE$51),0),4),IF(N1176="positivo",INDEX($AD$55:$AG$109,MATCH(1,($B1176=$AD$55:$AD$109)*($J1176=$AE$55:$AE$109),0),4)))</f>
        <v>0</v>
      </c>
      <c r="Q1176" s="115" t="str">
        <f>VLOOKUP(M1176,Modelo!$A$2:$C$7,2,0)</f>
        <v>Impacto Económico, Social y Comunitario</v>
      </c>
      <c r="R1176" s="118">
        <f t="array" ref="R1176">INDEX(Modelo!$F$1:$H$37,MATCH(1,(DataBase!Q1176=Modelo!$G$1:$G$37)*(DataBase!B1176=Modelo!$F$1:$F$37),0),3)</f>
        <v>0.11764705882352941</v>
      </c>
      <c r="S1176" s="115">
        <f t="shared" si="38"/>
        <v>100</v>
      </c>
      <c r="T1176" s="115">
        <f t="shared" si="39"/>
        <v>11.76470588235294</v>
      </c>
    </row>
    <row r="1177" spans="1:20" x14ac:dyDescent="0.3">
      <c r="A1177" s="115" t="s">
        <v>283</v>
      </c>
      <c r="B1177" s="115" t="s">
        <v>216</v>
      </c>
      <c r="C1177" s="115" t="s">
        <v>103</v>
      </c>
      <c r="D1177" s="115" t="s">
        <v>86</v>
      </c>
      <c r="E1177" s="115" t="s">
        <v>86</v>
      </c>
      <c r="F1177" s="115" t="s">
        <v>87</v>
      </c>
      <c r="G1177" s="115">
        <v>1958</v>
      </c>
      <c r="H1177" s="115" t="s">
        <v>125</v>
      </c>
      <c r="I1177" s="115">
        <v>2.0172595470000001</v>
      </c>
      <c r="J1177" s="115" t="s">
        <v>74</v>
      </c>
      <c r="K1177" s="115" t="str">
        <f>INDEX(DatosProcesados!$A$1:$BF$101,MATCH(DataBase!A1177,DatosProcesados!$A$1:$A$101,0),MATCH(DataBase!J1177,DatosProcesados!$A$1:$BF$1,0))</f>
        <v>No</v>
      </c>
      <c r="L1177" s="115" t="str">
        <f>INDEX(Modelo!$A$9:$D$89,MATCH(DataBase!$J1177,Modelo!$A$9:$A$89,0),MATCH(DataBase!L$1,Modelo!$A$9:$D$9,0))</f>
        <v>Impacto económico y gobernanza</v>
      </c>
      <c r="M1177" s="115" t="str">
        <f>INDEX(Modelo!$A$9:$D$89,MATCH(DataBase!$J1177,Modelo!$A$9:$A$89,0),MATCH(DataBase!M$1,Modelo!$A$9:$D$9,0))</f>
        <v>Pilar 6</v>
      </c>
      <c r="N1177" s="115" t="str">
        <f>INDEX(Modelo!$A$9:$D$89,MATCH(DataBase!$J1177,Modelo!$A$9:$A$89,0),MATCH(DataBase!N$1,Modelo!$A$9:$D$9,0))</f>
        <v>boolean</v>
      </c>
      <c r="O1177" s="115" t="b">
        <f t="array" ref="O1177">IF(N1177="negativo",INDEX($AD$3:$AG$51,MATCH(1,($B1177=$AD$3:$AD$51)*($J1177=$AE$3:$AE$51),0),3),IF(N1177="positivo",INDEX($AD$55:$AG$109,MATCH(1,($B1177=$AD$55:$AD$109)*($J1177=$AE$55:$AE$109),0),3)))</f>
        <v>0</v>
      </c>
      <c r="P1177" s="115" t="b">
        <f t="array" ref="P1177">IF(N1177="negativo",INDEX($AD$3:$AG$51,MATCH(1,($B1177=$AD$3:$AD$51)*($J1177=$AE$3:$AE$51),0),4),IF(N1177="positivo",INDEX($AD$55:$AG$109,MATCH(1,($B1177=$AD$55:$AD$109)*($J1177=$AE$55:$AE$109),0),4)))</f>
        <v>0</v>
      </c>
      <c r="Q1177" s="115" t="str">
        <f>VLOOKUP(M1177,Modelo!$A$2:$C$7,2,0)</f>
        <v>Impacto Económico, Social y Comunitario</v>
      </c>
      <c r="R1177" s="118">
        <f t="array" ref="R1177">INDEX(Modelo!$F$1:$H$37,MATCH(1,(DataBase!Q1177=Modelo!$G$1:$G$37)*(DataBase!B1177=Modelo!$F$1:$F$37),0),3)</f>
        <v>0.10526315789473684</v>
      </c>
      <c r="S1177" s="115">
        <f t="shared" si="38"/>
        <v>0</v>
      </c>
      <c r="T1177" s="115">
        <f t="shared" si="39"/>
        <v>0</v>
      </c>
    </row>
    <row r="1178" spans="1:20" x14ac:dyDescent="0.3">
      <c r="A1178" s="115" t="s">
        <v>188</v>
      </c>
      <c r="B1178" s="115" t="s">
        <v>84</v>
      </c>
      <c r="C1178" s="115" t="s">
        <v>103</v>
      </c>
      <c r="D1178" s="115" t="s">
        <v>86</v>
      </c>
      <c r="E1178" s="115" t="s">
        <v>87</v>
      </c>
      <c r="F1178" s="115" t="s">
        <v>86</v>
      </c>
      <c r="G1178" s="115">
        <v>1974</v>
      </c>
      <c r="H1178" s="115" t="s">
        <v>125</v>
      </c>
      <c r="I1178" s="115">
        <v>2.2729038500000001</v>
      </c>
      <c r="J1178" s="115" t="s">
        <v>74</v>
      </c>
      <c r="K1178" s="115" t="str">
        <f>INDEX(DatosProcesados!$A$1:$BF$101,MATCH(DataBase!A1178,DatosProcesados!$A$1:$A$101,0),MATCH(DataBase!J1178,DatosProcesados!$A$1:$BF$1,0))</f>
        <v>No</v>
      </c>
      <c r="L1178" s="115" t="str">
        <f>INDEX(Modelo!$A$9:$D$89,MATCH(DataBase!$J1178,Modelo!$A$9:$A$89,0),MATCH(DataBase!L$1,Modelo!$A$9:$D$9,0))</f>
        <v>Impacto económico y gobernanza</v>
      </c>
      <c r="M1178" s="115" t="str">
        <f>INDEX(Modelo!$A$9:$D$89,MATCH(DataBase!$J1178,Modelo!$A$9:$A$89,0),MATCH(DataBase!M$1,Modelo!$A$9:$D$9,0))</f>
        <v>Pilar 6</v>
      </c>
      <c r="N1178" s="115" t="str">
        <f>INDEX(Modelo!$A$9:$D$89,MATCH(DataBase!$J1178,Modelo!$A$9:$A$89,0),MATCH(DataBase!N$1,Modelo!$A$9:$D$9,0))</f>
        <v>boolean</v>
      </c>
      <c r="O1178" s="115" t="b">
        <f t="array" ref="O1178">IF(N1178="negativo",INDEX($AD$3:$AG$51,MATCH(1,($B1178=$AD$3:$AD$51)*($J1178=$AE$3:$AE$51),0),3),IF(N1178="positivo",INDEX($AD$55:$AG$109,MATCH(1,($B1178=$AD$55:$AD$109)*($J1178=$AE$55:$AE$109),0),3)))</f>
        <v>0</v>
      </c>
      <c r="P1178" s="115" t="b">
        <f t="array" ref="P1178">IF(N1178="negativo",INDEX($AD$3:$AG$51,MATCH(1,($B1178=$AD$3:$AD$51)*($J1178=$AE$3:$AE$51),0),4),IF(N1178="positivo",INDEX($AD$55:$AG$109,MATCH(1,($B1178=$AD$55:$AD$109)*($J1178=$AE$55:$AE$109),0),4)))</f>
        <v>0</v>
      </c>
      <c r="Q1178" s="115" t="str">
        <f>VLOOKUP(M1178,Modelo!$A$2:$C$7,2,0)</f>
        <v>Impacto Económico, Social y Comunitario</v>
      </c>
      <c r="R1178" s="118">
        <f t="array" ref="R1178">INDEX(Modelo!$F$1:$H$37,MATCH(1,(DataBase!Q1178=Modelo!$G$1:$G$37)*(DataBase!B1178=Modelo!$F$1:$F$37),0),3)</f>
        <v>0.11764705882352941</v>
      </c>
      <c r="S1178" s="115">
        <f t="shared" si="38"/>
        <v>0</v>
      </c>
      <c r="T1178" s="115">
        <f t="shared" si="39"/>
        <v>0</v>
      </c>
    </row>
    <row r="1179" spans="1:20" x14ac:dyDescent="0.3">
      <c r="A1179" s="115" t="s">
        <v>199</v>
      </c>
      <c r="B1179" s="115" t="s">
        <v>84</v>
      </c>
      <c r="C1179" s="115" t="s">
        <v>103</v>
      </c>
      <c r="D1179" s="115" t="s">
        <v>86</v>
      </c>
      <c r="E1179" s="115" t="s">
        <v>86</v>
      </c>
      <c r="F1179" s="115" t="s">
        <v>87</v>
      </c>
      <c r="G1179" s="115">
        <v>2015</v>
      </c>
      <c r="H1179" s="115" t="s">
        <v>125</v>
      </c>
      <c r="I1179" s="115">
        <v>0.70314701400000001</v>
      </c>
      <c r="J1179" s="115" t="s">
        <v>74</v>
      </c>
      <c r="K1179" s="115">
        <f>INDEX(DatosProcesados!$A$1:$BF$101,MATCH(DataBase!A1179,DatosProcesados!$A$1:$A$101,0),MATCH(DataBase!J1179,DatosProcesados!$A$1:$BF$1,0))</f>
        <v>0</v>
      </c>
      <c r="L1179" s="115" t="str">
        <f>INDEX(Modelo!$A$9:$D$89,MATCH(DataBase!$J1179,Modelo!$A$9:$A$89,0),MATCH(DataBase!L$1,Modelo!$A$9:$D$9,0))</f>
        <v>Impacto económico y gobernanza</v>
      </c>
      <c r="M1179" s="115" t="str">
        <f>INDEX(Modelo!$A$9:$D$89,MATCH(DataBase!$J1179,Modelo!$A$9:$A$89,0),MATCH(DataBase!M$1,Modelo!$A$9:$D$9,0))</f>
        <v>Pilar 6</v>
      </c>
      <c r="N1179" s="115" t="str">
        <f>INDEX(Modelo!$A$9:$D$89,MATCH(DataBase!$J1179,Modelo!$A$9:$A$89,0),MATCH(DataBase!N$1,Modelo!$A$9:$D$9,0))</f>
        <v>boolean</v>
      </c>
      <c r="O1179" s="115" t="b">
        <f t="array" ref="O1179">IF(N1179="negativo",INDEX($AD$3:$AG$51,MATCH(1,($B1179=$AD$3:$AD$51)*($J1179=$AE$3:$AE$51),0),3),IF(N1179="positivo",INDEX($AD$55:$AG$109,MATCH(1,($B1179=$AD$55:$AD$109)*($J1179=$AE$55:$AE$109),0),3)))</f>
        <v>0</v>
      </c>
      <c r="P1179" s="115" t="b">
        <f t="array" ref="P1179">IF(N1179="negativo",INDEX($AD$3:$AG$51,MATCH(1,($B1179=$AD$3:$AD$51)*($J1179=$AE$3:$AE$51),0),4),IF(N1179="positivo",INDEX($AD$55:$AG$109,MATCH(1,($B1179=$AD$55:$AD$109)*($J1179=$AE$55:$AE$109),0),4)))</f>
        <v>0</v>
      </c>
      <c r="Q1179" s="115" t="str">
        <f>VLOOKUP(M1179,Modelo!$A$2:$C$7,2,0)</f>
        <v>Impacto Económico, Social y Comunitario</v>
      </c>
      <c r="R1179" s="118">
        <f t="array" ref="R1179">INDEX(Modelo!$F$1:$H$37,MATCH(1,(DataBase!Q1179=Modelo!$G$1:$G$37)*(DataBase!B1179=Modelo!$F$1:$F$37),0),3)</f>
        <v>0.11764705882352941</v>
      </c>
      <c r="S1179" s="115">
        <f t="shared" si="38"/>
        <v>0</v>
      </c>
      <c r="T1179" s="115">
        <f t="shared" si="39"/>
        <v>0</v>
      </c>
    </row>
    <row r="1180" spans="1:20" x14ac:dyDescent="0.3">
      <c r="A1180" s="115" t="s">
        <v>215</v>
      </c>
      <c r="B1180" s="115" t="s">
        <v>216</v>
      </c>
      <c r="C1180" s="115" t="s">
        <v>97</v>
      </c>
      <c r="D1180" s="115" t="s">
        <v>86</v>
      </c>
      <c r="E1180" s="115" t="s">
        <v>86</v>
      </c>
      <c r="F1180" s="115" t="s">
        <v>86</v>
      </c>
      <c r="G1180" s="115">
        <v>1956</v>
      </c>
      <c r="H1180" s="115" t="s">
        <v>125</v>
      </c>
      <c r="I1180" s="115">
        <v>25.860914507</v>
      </c>
      <c r="J1180" s="115" t="s">
        <v>74</v>
      </c>
      <c r="K1180" s="115" t="str">
        <f>INDEX(DatosProcesados!$A$1:$BF$101,MATCH(DataBase!A1180,DatosProcesados!$A$1:$A$101,0),MATCH(DataBase!J1180,DatosProcesados!$A$1:$BF$1,0))</f>
        <v>Si</v>
      </c>
      <c r="L1180" s="115" t="str">
        <f>INDEX(Modelo!$A$9:$D$89,MATCH(DataBase!$J1180,Modelo!$A$9:$A$89,0),MATCH(DataBase!L$1,Modelo!$A$9:$D$9,0))</f>
        <v>Impacto económico y gobernanza</v>
      </c>
      <c r="M1180" s="115" t="str">
        <f>INDEX(Modelo!$A$9:$D$89,MATCH(DataBase!$J1180,Modelo!$A$9:$A$89,0),MATCH(DataBase!M$1,Modelo!$A$9:$D$9,0))</f>
        <v>Pilar 6</v>
      </c>
      <c r="N1180" s="115" t="str">
        <f>INDEX(Modelo!$A$9:$D$89,MATCH(DataBase!$J1180,Modelo!$A$9:$A$89,0),MATCH(DataBase!N$1,Modelo!$A$9:$D$9,0))</f>
        <v>boolean</v>
      </c>
      <c r="O1180" s="115" t="b">
        <f t="array" ref="O1180">IF(N1180="negativo",INDEX($AD$3:$AG$51,MATCH(1,($B1180=$AD$3:$AD$51)*($J1180=$AE$3:$AE$51),0),3),IF(N1180="positivo",INDEX($AD$55:$AG$109,MATCH(1,($B1180=$AD$55:$AD$109)*($J1180=$AE$55:$AE$109),0),3)))</f>
        <v>0</v>
      </c>
      <c r="P1180" s="115" t="b">
        <f t="array" ref="P1180">IF(N1180="negativo",INDEX($AD$3:$AG$51,MATCH(1,($B1180=$AD$3:$AD$51)*($J1180=$AE$3:$AE$51),0),4),IF(N1180="positivo",INDEX($AD$55:$AG$109,MATCH(1,($B1180=$AD$55:$AD$109)*($J1180=$AE$55:$AE$109),0),4)))</f>
        <v>0</v>
      </c>
      <c r="Q1180" s="115" t="str">
        <f>VLOOKUP(M1180,Modelo!$A$2:$C$7,2,0)</f>
        <v>Impacto Económico, Social y Comunitario</v>
      </c>
      <c r="R1180" s="118">
        <f t="array" ref="R1180">INDEX(Modelo!$F$1:$H$37,MATCH(1,(DataBase!Q1180=Modelo!$G$1:$G$37)*(DataBase!B1180=Modelo!$F$1:$F$37),0),3)</f>
        <v>0.10526315789473684</v>
      </c>
      <c r="S1180" s="115">
        <f t="shared" si="38"/>
        <v>100</v>
      </c>
      <c r="T1180" s="115">
        <f t="shared" si="39"/>
        <v>10.526315789473683</v>
      </c>
    </row>
    <row r="1181" spans="1:20" x14ac:dyDescent="0.3">
      <c r="A1181" s="115" t="s">
        <v>257</v>
      </c>
      <c r="B1181" s="115" t="s">
        <v>216</v>
      </c>
      <c r="C1181" s="115" t="s">
        <v>97</v>
      </c>
      <c r="D1181" s="115" t="s">
        <v>86</v>
      </c>
      <c r="E1181" s="115" t="s">
        <v>87</v>
      </c>
      <c r="F1181" s="115" t="s">
        <v>87</v>
      </c>
      <c r="G1181" s="115">
        <v>1898</v>
      </c>
      <c r="H1181" s="115" t="s">
        <v>167</v>
      </c>
      <c r="I1181" s="115">
        <v>2.4260392159999999</v>
      </c>
      <c r="J1181" s="115" t="s">
        <v>74</v>
      </c>
      <c r="K1181" s="115" t="str">
        <f>INDEX(DatosProcesados!$A$1:$BF$101,MATCH(DataBase!A1181,DatosProcesados!$A$1:$A$101,0),MATCH(DataBase!J1181,DatosProcesados!$A$1:$BF$1,0))</f>
        <v>No</v>
      </c>
      <c r="L1181" s="115" t="str">
        <f>INDEX(Modelo!$A$9:$D$89,MATCH(DataBase!$J1181,Modelo!$A$9:$A$89,0),MATCH(DataBase!L$1,Modelo!$A$9:$D$9,0))</f>
        <v>Impacto económico y gobernanza</v>
      </c>
      <c r="M1181" s="115" t="str">
        <f>INDEX(Modelo!$A$9:$D$89,MATCH(DataBase!$J1181,Modelo!$A$9:$A$89,0),MATCH(DataBase!M$1,Modelo!$A$9:$D$9,0))</f>
        <v>Pilar 6</v>
      </c>
      <c r="N1181" s="115" t="str">
        <f>INDEX(Modelo!$A$9:$D$89,MATCH(DataBase!$J1181,Modelo!$A$9:$A$89,0),MATCH(DataBase!N$1,Modelo!$A$9:$D$9,0))</f>
        <v>boolean</v>
      </c>
      <c r="O1181" s="115" t="b">
        <f t="array" ref="O1181">IF(N1181="negativo",INDEX($AD$3:$AG$51,MATCH(1,($B1181=$AD$3:$AD$51)*($J1181=$AE$3:$AE$51),0),3),IF(N1181="positivo",INDEX($AD$55:$AG$109,MATCH(1,($B1181=$AD$55:$AD$109)*($J1181=$AE$55:$AE$109),0),3)))</f>
        <v>0</v>
      </c>
      <c r="P1181" s="115" t="b">
        <f t="array" ref="P1181">IF(N1181="negativo",INDEX($AD$3:$AG$51,MATCH(1,($B1181=$AD$3:$AD$51)*($J1181=$AE$3:$AE$51),0),4),IF(N1181="positivo",INDEX($AD$55:$AG$109,MATCH(1,($B1181=$AD$55:$AD$109)*($J1181=$AE$55:$AE$109),0),4)))</f>
        <v>0</v>
      </c>
      <c r="Q1181" s="115" t="str">
        <f>VLOOKUP(M1181,Modelo!$A$2:$C$7,2,0)</f>
        <v>Impacto Económico, Social y Comunitario</v>
      </c>
      <c r="R1181" s="118">
        <f t="array" ref="R1181">INDEX(Modelo!$F$1:$H$37,MATCH(1,(DataBase!Q1181=Modelo!$G$1:$G$37)*(DataBase!B1181=Modelo!$F$1:$F$37),0),3)</f>
        <v>0.10526315789473684</v>
      </c>
      <c r="S1181" s="115">
        <f t="shared" si="38"/>
        <v>0</v>
      </c>
      <c r="T1181" s="115">
        <f t="shared" si="39"/>
        <v>0</v>
      </c>
    </row>
    <row r="1182" spans="1:20" x14ac:dyDescent="0.3">
      <c r="A1182" s="115" t="s">
        <v>301</v>
      </c>
      <c r="B1182" s="115" t="s">
        <v>216</v>
      </c>
      <c r="C1182" s="115" t="s">
        <v>103</v>
      </c>
      <c r="D1182" s="115" t="s">
        <v>86</v>
      </c>
      <c r="E1182" s="115" t="s">
        <v>87</v>
      </c>
      <c r="F1182" s="115" t="s">
        <v>86</v>
      </c>
      <c r="G1182" s="115">
        <v>1998</v>
      </c>
      <c r="H1182" s="115" t="s">
        <v>125</v>
      </c>
      <c r="I1182" s="115">
        <v>1.697301486</v>
      </c>
      <c r="J1182" s="115" t="s">
        <v>74</v>
      </c>
      <c r="K1182" s="115" t="str">
        <f>INDEX(DatosProcesados!$A$1:$BF$101,MATCH(DataBase!A1182,DatosProcesados!$A$1:$A$101,0),MATCH(DataBase!J1182,DatosProcesados!$A$1:$BF$1,0))</f>
        <v>Si</v>
      </c>
      <c r="L1182" s="115" t="str">
        <f>INDEX(Modelo!$A$9:$D$89,MATCH(DataBase!$J1182,Modelo!$A$9:$A$89,0),MATCH(DataBase!L$1,Modelo!$A$9:$D$9,0))</f>
        <v>Impacto económico y gobernanza</v>
      </c>
      <c r="M1182" s="115" t="str">
        <f>INDEX(Modelo!$A$9:$D$89,MATCH(DataBase!$J1182,Modelo!$A$9:$A$89,0),MATCH(DataBase!M$1,Modelo!$A$9:$D$9,0))</f>
        <v>Pilar 6</v>
      </c>
      <c r="N1182" s="115" t="str">
        <f>INDEX(Modelo!$A$9:$D$89,MATCH(DataBase!$J1182,Modelo!$A$9:$A$89,0),MATCH(DataBase!N$1,Modelo!$A$9:$D$9,0))</f>
        <v>boolean</v>
      </c>
      <c r="O1182" s="115" t="b">
        <f t="array" ref="O1182">IF(N1182="negativo",INDEX($AD$3:$AG$51,MATCH(1,($B1182=$AD$3:$AD$51)*($J1182=$AE$3:$AE$51),0),3),IF(N1182="positivo",INDEX($AD$55:$AG$109,MATCH(1,($B1182=$AD$55:$AD$109)*($J1182=$AE$55:$AE$109),0),3)))</f>
        <v>0</v>
      </c>
      <c r="P1182" s="115" t="b">
        <f t="array" ref="P1182">IF(N1182="negativo",INDEX($AD$3:$AG$51,MATCH(1,($B1182=$AD$3:$AD$51)*($J1182=$AE$3:$AE$51),0),4),IF(N1182="positivo",INDEX($AD$55:$AG$109,MATCH(1,($B1182=$AD$55:$AD$109)*($J1182=$AE$55:$AE$109),0),4)))</f>
        <v>0</v>
      </c>
      <c r="Q1182" s="115" t="str">
        <f>VLOOKUP(M1182,Modelo!$A$2:$C$7,2,0)</f>
        <v>Impacto Económico, Social y Comunitario</v>
      </c>
      <c r="R1182" s="118">
        <f t="array" ref="R1182">INDEX(Modelo!$F$1:$H$37,MATCH(1,(DataBase!Q1182=Modelo!$G$1:$G$37)*(DataBase!B1182=Modelo!$F$1:$F$37),0),3)</f>
        <v>0.10526315789473684</v>
      </c>
      <c r="S1182" s="115">
        <f t="shared" si="38"/>
        <v>100</v>
      </c>
      <c r="T1182" s="115">
        <f t="shared" si="39"/>
        <v>10.526315789473683</v>
      </c>
    </row>
    <row r="1183" spans="1:20" x14ac:dyDescent="0.3">
      <c r="A1183" s="115" t="s">
        <v>352</v>
      </c>
      <c r="B1183" s="115" t="s">
        <v>313</v>
      </c>
      <c r="C1183" s="115" t="s">
        <v>103</v>
      </c>
      <c r="D1183" s="115" t="s">
        <v>87</v>
      </c>
      <c r="E1183" s="115" t="s">
        <v>87</v>
      </c>
      <c r="F1183" s="115" t="s">
        <v>87</v>
      </c>
      <c r="G1183" s="115">
        <v>1969</v>
      </c>
      <c r="H1183" s="115" t="s">
        <v>353</v>
      </c>
      <c r="I1183" s="115">
        <v>3.188315636</v>
      </c>
      <c r="J1183" s="115" t="s">
        <v>74</v>
      </c>
      <c r="K1183" s="115" t="str">
        <f>INDEX(DatosProcesados!$A$1:$BF$101,MATCH(DataBase!A1183,DatosProcesados!$A$1:$A$101,0),MATCH(DataBase!J1183,DatosProcesados!$A$1:$BF$1,0))</f>
        <v>No</v>
      </c>
      <c r="L1183" s="115" t="str">
        <f>INDEX(Modelo!$A$9:$D$89,MATCH(DataBase!$J1183,Modelo!$A$9:$A$89,0),MATCH(DataBase!L$1,Modelo!$A$9:$D$9,0))</f>
        <v>Impacto económico y gobernanza</v>
      </c>
      <c r="M1183" s="115" t="str">
        <f>INDEX(Modelo!$A$9:$D$89,MATCH(DataBase!$J1183,Modelo!$A$9:$A$89,0),MATCH(DataBase!M$1,Modelo!$A$9:$D$9,0))</f>
        <v>Pilar 6</v>
      </c>
      <c r="N1183" s="115" t="str">
        <f>INDEX(Modelo!$A$9:$D$89,MATCH(DataBase!$J1183,Modelo!$A$9:$A$89,0),MATCH(DataBase!N$1,Modelo!$A$9:$D$9,0))</f>
        <v>boolean</v>
      </c>
      <c r="O1183" s="115" t="b">
        <f t="array" ref="O1183">IF(N1183="negativo",INDEX($AD$3:$AG$51,MATCH(1,($B1183=$AD$3:$AD$51)*($J1183=$AE$3:$AE$51),0),3),IF(N1183="positivo",INDEX($AD$55:$AG$109,MATCH(1,($B1183=$AD$55:$AD$109)*($J1183=$AE$55:$AE$109),0),3)))</f>
        <v>0</v>
      </c>
      <c r="P1183" s="115" t="b">
        <f t="array" ref="P1183">IF(N1183="negativo",INDEX($AD$3:$AG$51,MATCH(1,($B1183=$AD$3:$AD$51)*($J1183=$AE$3:$AE$51),0),4),IF(N1183="positivo",INDEX($AD$55:$AG$109,MATCH(1,($B1183=$AD$55:$AD$109)*($J1183=$AE$55:$AE$109),0),4)))</f>
        <v>0</v>
      </c>
      <c r="Q1183" s="115" t="str">
        <f>VLOOKUP(M1183,Modelo!$A$2:$C$7,2,0)</f>
        <v>Impacto Económico, Social y Comunitario</v>
      </c>
      <c r="R1183" s="118">
        <f t="array" ref="R1183">INDEX(Modelo!$F$1:$H$37,MATCH(1,(DataBase!Q1183=Modelo!$G$1:$G$37)*(DataBase!B1183=Modelo!$F$1:$F$37),0),3)</f>
        <v>0.11764705882352941</v>
      </c>
      <c r="S1183" s="115">
        <f t="shared" si="38"/>
        <v>0</v>
      </c>
      <c r="T1183" s="115">
        <f t="shared" si="39"/>
        <v>0</v>
      </c>
    </row>
    <row r="1184" spans="1:20" x14ac:dyDescent="0.3">
      <c r="A1184" s="115" t="s">
        <v>427</v>
      </c>
      <c r="B1184" s="115" t="s">
        <v>407</v>
      </c>
      <c r="C1184" s="115" t="s">
        <v>103</v>
      </c>
      <c r="D1184" s="115" t="s">
        <v>86</v>
      </c>
      <c r="E1184" s="115" t="s">
        <v>86</v>
      </c>
      <c r="F1184" s="115" t="s">
        <v>87</v>
      </c>
      <c r="G1184" s="115">
        <v>2020</v>
      </c>
      <c r="H1184" s="115" t="s">
        <v>428</v>
      </c>
      <c r="I1184" s="115">
        <v>1.943851598</v>
      </c>
      <c r="J1184" s="115" t="s">
        <v>74</v>
      </c>
      <c r="K1184" s="115" t="str">
        <f>INDEX(DatosProcesados!$A$1:$BF$101,MATCH(DataBase!A1184,DatosProcesados!$A$1:$A$101,0),MATCH(DataBase!J1184,DatosProcesados!$A$1:$BF$1,0))</f>
        <v>No</v>
      </c>
      <c r="L1184" s="115" t="str">
        <f>INDEX(Modelo!$A$9:$D$89,MATCH(DataBase!$J1184,Modelo!$A$9:$A$89,0),MATCH(DataBase!L$1,Modelo!$A$9:$D$9,0))</f>
        <v>Impacto económico y gobernanza</v>
      </c>
      <c r="M1184" s="115" t="str">
        <f>INDEX(Modelo!$A$9:$D$89,MATCH(DataBase!$J1184,Modelo!$A$9:$A$89,0),MATCH(DataBase!M$1,Modelo!$A$9:$D$9,0))</f>
        <v>Pilar 6</v>
      </c>
      <c r="N1184" s="115" t="str">
        <f>INDEX(Modelo!$A$9:$D$89,MATCH(DataBase!$J1184,Modelo!$A$9:$A$89,0),MATCH(DataBase!N$1,Modelo!$A$9:$D$9,0))</f>
        <v>boolean</v>
      </c>
      <c r="O1184" s="115" t="b">
        <f t="array" ref="O1184">IF(N1184="negativo",INDEX($AD$3:$AG$51,MATCH(1,($B1184=$AD$3:$AD$51)*($J1184=$AE$3:$AE$51),0),3),IF(N1184="positivo",INDEX($AD$55:$AG$109,MATCH(1,($B1184=$AD$55:$AD$109)*($J1184=$AE$55:$AE$109),0),3)))</f>
        <v>0</v>
      </c>
      <c r="P1184" s="115" t="b">
        <f t="array" ref="P1184">IF(N1184="negativo",INDEX($AD$3:$AG$51,MATCH(1,($B1184=$AD$3:$AD$51)*($J1184=$AE$3:$AE$51),0),4),IF(N1184="positivo",INDEX($AD$55:$AG$109,MATCH(1,($B1184=$AD$55:$AD$109)*($J1184=$AE$55:$AE$109),0),4)))</f>
        <v>0</v>
      </c>
      <c r="Q1184" s="115" t="str">
        <f>VLOOKUP(M1184,Modelo!$A$2:$C$7,2,0)</f>
        <v>Impacto Económico, Social y Comunitario</v>
      </c>
      <c r="R1184" s="118">
        <f t="array" ref="R1184">INDEX(Modelo!$F$1:$H$37,MATCH(1,(DataBase!Q1184=Modelo!$G$1:$G$37)*(DataBase!B1184=Modelo!$F$1:$F$37),0),3)</f>
        <v>0.15384615384615385</v>
      </c>
      <c r="S1184" s="115">
        <f t="shared" si="38"/>
        <v>0</v>
      </c>
      <c r="T1184" s="115">
        <f t="shared" si="39"/>
        <v>0</v>
      </c>
    </row>
    <row r="1185" spans="1:20" x14ac:dyDescent="0.3">
      <c r="A1185" s="115" t="s">
        <v>333</v>
      </c>
      <c r="B1185" s="115" t="s">
        <v>313</v>
      </c>
      <c r="C1185" s="115" t="s">
        <v>103</v>
      </c>
      <c r="D1185" s="115" t="s">
        <v>86</v>
      </c>
      <c r="E1185" s="115" t="s">
        <v>86</v>
      </c>
      <c r="F1185" s="115" t="s">
        <v>87</v>
      </c>
      <c r="G1185" s="115">
        <v>1952</v>
      </c>
      <c r="H1185" s="115" t="s">
        <v>177</v>
      </c>
      <c r="I1185" s="115">
        <v>5.9910971069999999</v>
      </c>
      <c r="J1185" s="115" t="s">
        <v>74</v>
      </c>
      <c r="K1185" s="115" t="str">
        <f>INDEX(DatosProcesados!$A$1:$BF$101,MATCH(DataBase!A1185,DatosProcesados!$A$1:$A$101,0),MATCH(DataBase!J1185,DatosProcesados!$A$1:$BF$1,0))</f>
        <v>No</v>
      </c>
      <c r="L1185" s="115" t="str">
        <f>INDEX(Modelo!$A$9:$D$89,MATCH(DataBase!$J1185,Modelo!$A$9:$A$89,0),MATCH(DataBase!L$1,Modelo!$A$9:$D$9,0))</f>
        <v>Impacto económico y gobernanza</v>
      </c>
      <c r="M1185" s="115" t="str">
        <f>INDEX(Modelo!$A$9:$D$89,MATCH(DataBase!$J1185,Modelo!$A$9:$A$89,0),MATCH(DataBase!M$1,Modelo!$A$9:$D$9,0))</f>
        <v>Pilar 6</v>
      </c>
      <c r="N1185" s="115" t="str">
        <f>INDEX(Modelo!$A$9:$D$89,MATCH(DataBase!$J1185,Modelo!$A$9:$A$89,0),MATCH(DataBase!N$1,Modelo!$A$9:$D$9,0))</f>
        <v>boolean</v>
      </c>
      <c r="O1185" s="115" t="b">
        <f t="array" ref="O1185">IF(N1185="negativo",INDEX($AD$3:$AG$51,MATCH(1,($B1185=$AD$3:$AD$51)*($J1185=$AE$3:$AE$51),0),3),IF(N1185="positivo",INDEX($AD$55:$AG$109,MATCH(1,($B1185=$AD$55:$AD$109)*($J1185=$AE$55:$AE$109),0),3)))</f>
        <v>0</v>
      </c>
      <c r="P1185" s="115" t="b">
        <f t="array" ref="P1185">IF(N1185="negativo",INDEX($AD$3:$AG$51,MATCH(1,($B1185=$AD$3:$AD$51)*($J1185=$AE$3:$AE$51),0),4),IF(N1185="positivo",INDEX($AD$55:$AG$109,MATCH(1,($B1185=$AD$55:$AD$109)*($J1185=$AE$55:$AE$109),0),4)))</f>
        <v>0</v>
      </c>
      <c r="Q1185" s="115" t="str">
        <f>VLOOKUP(M1185,Modelo!$A$2:$C$7,2,0)</f>
        <v>Impacto Económico, Social y Comunitario</v>
      </c>
      <c r="R1185" s="118">
        <f t="array" ref="R1185">INDEX(Modelo!$F$1:$H$37,MATCH(1,(DataBase!Q1185=Modelo!$G$1:$G$37)*(DataBase!B1185=Modelo!$F$1:$F$37),0),3)</f>
        <v>0.11764705882352941</v>
      </c>
      <c r="S1185" s="115">
        <f t="shared" si="38"/>
        <v>0</v>
      </c>
      <c r="T1185" s="115">
        <f t="shared" si="39"/>
        <v>0</v>
      </c>
    </row>
    <row r="1186" spans="1:20" x14ac:dyDescent="0.3">
      <c r="A1186" s="115" t="s">
        <v>371</v>
      </c>
      <c r="B1186" s="115" t="s">
        <v>313</v>
      </c>
      <c r="C1186" s="115" t="s">
        <v>103</v>
      </c>
      <c r="D1186" s="115" t="s">
        <v>87</v>
      </c>
      <c r="E1186" s="115" t="s">
        <v>86</v>
      </c>
      <c r="F1186" s="115" t="s">
        <v>87</v>
      </c>
      <c r="G1186" s="115">
        <v>1977</v>
      </c>
      <c r="H1186" s="115" t="s">
        <v>281</v>
      </c>
      <c r="I1186" s="115">
        <v>2.002301595</v>
      </c>
      <c r="J1186" s="115" t="s">
        <v>74</v>
      </c>
      <c r="K1186" s="115" t="str">
        <f>INDEX(DatosProcesados!$A$1:$BF$101,MATCH(DataBase!A1186,DatosProcesados!$A$1:$A$101,0),MATCH(DataBase!J1186,DatosProcesados!$A$1:$BF$1,0))</f>
        <v>No</v>
      </c>
      <c r="L1186" s="115" t="str">
        <f>INDEX(Modelo!$A$9:$D$89,MATCH(DataBase!$J1186,Modelo!$A$9:$A$89,0),MATCH(DataBase!L$1,Modelo!$A$9:$D$9,0))</f>
        <v>Impacto económico y gobernanza</v>
      </c>
      <c r="M1186" s="115" t="str">
        <f>INDEX(Modelo!$A$9:$D$89,MATCH(DataBase!$J1186,Modelo!$A$9:$A$89,0),MATCH(DataBase!M$1,Modelo!$A$9:$D$9,0))</f>
        <v>Pilar 6</v>
      </c>
      <c r="N1186" s="115" t="str">
        <f>INDEX(Modelo!$A$9:$D$89,MATCH(DataBase!$J1186,Modelo!$A$9:$A$89,0),MATCH(DataBase!N$1,Modelo!$A$9:$D$9,0))</f>
        <v>boolean</v>
      </c>
      <c r="O1186" s="115" t="b">
        <f t="array" ref="O1186">IF(N1186="negativo",INDEX($AD$3:$AG$51,MATCH(1,($B1186=$AD$3:$AD$51)*($J1186=$AE$3:$AE$51),0),3),IF(N1186="positivo",INDEX($AD$55:$AG$109,MATCH(1,($B1186=$AD$55:$AD$109)*($J1186=$AE$55:$AE$109),0),3)))</f>
        <v>0</v>
      </c>
      <c r="P1186" s="115" t="b">
        <f t="array" ref="P1186">IF(N1186="negativo",INDEX($AD$3:$AG$51,MATCH(1,($B1186=$AD$3:$AD$51)*($J1186=$AE$3:$AE$51),0),4),IF(N1186="positivo",INDEX($AD$55:$AG$109,MATCH(1,($B1186=$AD$55:$AD$109)*($J1186=$AE$55:$AE$109),0),4)))</f>
        <v>0</v>
      </c>
      <c r="Q1186" s="115" t="str">
        <f>VLOOKUP(M1186,Modelo!$A$2:$C$7,2,0)</f>
        <v>Impacto Económico, Social y Comunitario</v>
      </c>
      <c r="R1186" s="118">
        <f t="array" ref="R1186">INDEX(Modelo!$F$1:$H$37,MATCH(1,(DataBase!Q1186=Modelo!$G$1:$G$37)*(DataBase!B1186=Modelo!$F$1:$F$37),0),3)</f>
        <v>0.11764705882352941</v>
      </c>
      <c r="S1186" s="115">
        <f t="shared" si="38"/>
        <v>0</v>
      </c>
      <c r="T1186" s="115">
        <f t="shared" si="39"/>
        <v>0</v>
      </c>
    </row>
    <row r="1187" spans="1:20" x14ac:dyDescent="0.3">
      <c r="A1187" s="115" t="s">
        <v>469</v>
      </c>
      <c r="B1187" s="115" t="s">
        <v>467</v>
      </c>
      <c r="C1187" s="115" t="s">
        <v>103</v>
      </c>
      <c r="D1187" s="115" t="s">
        <v>87</v>
      </c>
      <c r="E1187" s="115" t="s">
        <v>86</v>
      </c>
      <c r="F1187" s="115" t="s">
        <v>87</v>
      </c>
      <c r="G1187" s="115">
        <v>1971</v>
      </c>
      <c r="H1187" s="115" t="s">
        <v>244</v>
      </c>
      <c r="I1187" s="115">
        <v>2.1567474139999998</v>
      </c>
      <c r="J1187" s="115" t="s">
        <v>74</v>
      </c>
      <c r="K1187" s="115">
        <f>INDEX(DatosProcesados!$A$1:$BF$101,MATCH(DataBase!A1187,DatosProcesados!$A$1:$A$101,0),MATCH(DataBase!J1187,DatosProcesados!$A$1:$BF$1,0))</f>
        <v>0</v>
      </c>
      <c r="L1187" s="115" t="str">
        <f>INDEX(Modelo!$A$9:$D$89,MATCH(DataBase!$J1187,Modelo!$A$9:$A$89,0),MATCH(DataBase!L$1,Modelo!$A$9:$D$9,0))</f>
        <v>Impacto económico y gobernanza</v>
      </c>
      <c r="M1187" s="115" t="str">
        <f>INDEX(Modelo!$A$9:$D$89,MATCH(DataBase!$J1187,Modelo!$A$9:$A$89,0),MATCH(DataBase!M$1,Modelo!$A$9:$D$9,0))</f>
        <v>Pilar 6</v>
      </c>
      <c r="N1187" s="115" t="str">
        <f>INDEX(Modelo!$A$9:$D$89,MATCH(DataBase!$J1187,Modelo!$A$9:$A$89,0),MATCH(DataBase!N$1,Modelo!$A$9:$D$9,0))</f>
        <v>boolean</v>
      </c>
      <c r="O1187" s="115" t="b">
        <f t="array" ref="O1187">IF(N1187="negativo",INDEX($AD$3:$AG$51,MATCH(1,($B1187=$AD$3:$AD$51)*($J1187=$AE$3:$AE$51),0),3),IF(N1187="positivo",INDEX($AD$55:$AG$109,MATCH(1,($B1187=$AD$55:$AD$109)*($J1187=$AE$55:$AE$109),0),3)))</f>
        <v>0</v>
      </c>
      <c r="P1187" s="115" t="b">
        <f t="array" ref="P1187">IF(N1187="negativo",INDEX($AD$3:$AG$51,MATCH(1,($B1187=$AD$3:$AD$51)*($J1187=$AE$3:$AE$51),0),4),IF(N1187="positivo",INDEX($AD$55:$AG$109,MATCH(1,($B1187=$AD$55:$AD$109)*($J1187=$AE$55:$AE$109),0),4)))</f>
        <v>0</v>
      </c>
      <c r="Q1187" s="115" t="str">
        <f>VLOOKUP(M1187,Modelo!$A$2:$C$7,2,0)</f>
        <v>Impacto Económico, Social y Comunitario</v>
      </c>
      <c r="R1187" s="118">
        <f t="array" ref="R1187">INDEX(Modelo!$F$1:$H$37,MATCH(1,(DataBase!Q1187=Modelo!$G$1:$G$37)*(DataBase!B1187=Modelo!$F$1:$F$37),0),3)</f>
        <v>0.14285714285714285</v>
      </c>
      <c r="S1187" s="115">
        <f t="shared" si="38"/>
        <v>0</v>
      </c>
      <c r="T1187" s="115">
        <f t="shared" si="39"/>
        <v>0</v>
      </c>
    </row>
    <row r="1188" spans="1:20" x14ac:dyDescent="0.3">
      <c r="A1188" s="115" t="s">
        <v>357</v>
      </c>
      <c r="B1188" s="115" t="s">
        <v>313</v>
      </c>
      <c r="C1188" s="115" t="s">
        <v>103</v>
      </c>
      <c r="D1188" s="115" t="s">
        <v>86</v>
      </c>
      <c r="E1188" s="115" t="s">
        <v>86</v>
      </c>
      <c r="F1188" s="115" t="s">
        <v>87</v>
      </c>
      <c r="G1188" s="115">
        <v>2009</v>
      </c>
      <c r="H1188" s="115" t="s">
        <v>358</v>
      </c>
      <c r="I1188" s="115">
        <v>2.8694480090000001</v>
      </c>
      <c r="J1188" s="115" t="s">
        <v>74</v>
      </c>
      <c r="K1188" s="115">
        <f>INDEX(DatosProcesados!$A$1:$BF$101,MATCH(DataBase!A1188,DatosProcesados!$A$1:$A$101,0),MATCH(DataBase!J1188,DatosProcesados!$A$1:$BF$1,0))</f>
        <v>0</v>
      </c>
      <c r="L1188" s="115" t="str">
        <f>INDEX(Modelo!$A$9:$D$89,MATCH(DataBase!$J1188,Modelo!$A$9:$A$89,0),MATCH(DataBase!L$1,Modelo!$A$9:$D$9,0))</f>
        <v>Impacto económico y gobernanza</v>
      </c>
      <c r="M1188" s="115" t="str">
        <f>INDEX(Modelo!$A$9:$D$89,MATCH(DataBase!$J1188,Modelo!$A$9:$A$89,0),MATCH(DataBase!M$1,Modelo!$A$9:$D$9,0))</f>
        <v>Pilar 6</v>
      </c>
      <c r="N1188" s="115" t="str">
        <f>INDEX(Modelo!$A$9:$D$89,MATCH(DataBase!$J1188,Modelo!$A$9:$A$89,0),MATCH(DataBase!N$1,Modelo!$A$9:$D$9,0))</f>
        <v>boolean</v>
      </c>
      <c r="O1188" s="115" t="b">
        <f t="array" ref="O1188">IF(N1188="negativo",INDEX($AD$3:$AG$51,MATCH(1,($B1188=$AD$3:$AD$51)*($J1188=$AE$3:$AE$51),0),3),IF(N1188="positivo",INDEX($AD$55:$AG$109,MATCH(1,($B1188=$AD$55:$AD$109)*($J1188=$AE$55:$AE$109),0),3)))</f>
        <v>0</v>
      </c>
      <c r="P1188" s="115" t="b">
        <f t="array" ref="P1188">IF(N1188="negativo",INDEX($AD$3:$AG$51,MATCH(1,($B1188=$AD$3:$AD$51)*($J1188=$AE$3:$AE$51),0),4),IF(N1188="positivo",INDEX($AD$55:$AG$109,MATCH(1,($B1188=$AD$55:$AD$109)*($J1188=$AE$55:$AE$109),0),4)))</f>
        <v>0</v>
      </c>
      <c r="Q1188" s="115" t="str">
        <f>VLOOKUP(M1188,Modelo!$A$2:$C$7,2,0)</f>
        <v>Impacto Económico, Social y Comunitario</v>
      </c>
      <c r="R1188" s="118">
        <f t="array" ref="R1188">INDEX(Modelo!$F$1:$H$37,MATCH(1,(DataBase!Q1188=Modelo!$G$1:$G$37)*(DataBase!B1188=Modelo!$F$1:$F$37),0),3)</f>
        <v>0.11764705882352941</v>
      </c>
      <c r="S1188" s="115">
        <f t="shared" si="38"/>
        <v>0</v>
      </c>
      <c r="T1188" s="115">
        <f t="shared" si="39"/>
        <v>0</v>
      </c>
    </row>
    <row r="1189" spans="1:20" x14ac:dyDescent="0.3">
      <c r="A1189" s="115" t="s">
        <v>355</v>
      </c>
      <c r="B1189" s="115" t="s">
        <v>313</v>
      </c>
      <c r="C1189" s="115" t="s">
        <v>103</v>
      </c>
      <c r="D1189" s="115" t="s">
        <v>87</v>
      </c>
      <c r="E1189" s="115" t="s">
        <v>86</v>
      </c>
      <c r="F1189" s="115" t="s">
        <v>86</v>
      </c>
      <c r="G1189" s="115">
        <v>1934</v>
      </c>
      <c r="H1189" s="115" t="s">
        <v>125</v>
      </c>
      <c r="I1189" s="115">
        <v>3.134365769</v>
      </c>
      <c r="J1189" s="115" t="s">
        <v>74</v>
      </c>
      <c r="K1189" s="115">
        <f>INDEX(DatosProcesados!$A$1:$BF$101,MATCH(DataBase!A1189,DatosProcesados!$A$1:$A$101,0),MATCH(DataBase!J1189,DatosProcesados!$A$1:$BF$1,0))</f>
        <v>0</v>
      </c>
      <c r="L1189" s="115" t="str">
        <f>INDEX(Modelo!$A$9:$D$89,MATCH(DataBase!$J1189,Modelo!$A$9:$A$89,0),MATCH(DataBase!L$1,Modelo!$A$9:$D$9,0))</f>
        <v>Impacto económico y gobernanza</v>
      </c>
      <c r="M1189" s="115" t="str">
        <f>INDEX(Modelo!$A$9:$D$89,MATCH(DataBase!$J1189,Modelo!$A$9:$A$89,0),MATCH(DataBase!M$1,Modelo!$A$9:$D$9,0))</f>
        <v>Pilar 6</v>
      </c>
      <c r="N1189" s="115" t="str">
        <f>INDEX(Modelo!$A$9:$D$89,MATCH(DataBase!$J1189,Modelo!$A$9:$A$89,0),MATCH(DataBase!N$1,Modelo!$A$9:$D$9,0))</f>
        <v>boolean</v>
      </c>
      <c r="O1189" s="115" t="b">
        <f t="array" ref="O1189">IF(N1189="negativo",INDEX($AD$3:$AG$51,MATCH(1,($B1189=$AD$3:$AD$51)*($J1189=$AE$3:$AE$51),0),3),IF(N1189="positivo",INDEX($AD$55:$AG$109,MATCH(1,($B1189=$AD$55:$AD$109)*($J1189=$AE$55:$AE$109),0),3)))</f>
        <v>0</v>
      </c>
      <c r="P1189" s="115" t="b">
        <f t="array" ref="P1189">IF(N1189="negativo",INDEX($AD$3:$AG$51,MATCH(1,($B1189=$AD$3:$AD$51)*($J1189=$AE$3:$AE$51),0),4),IF(N1189="positivo",INDEX($AD$55:$AG$109,MATCH(1,($B1189=$AD$55:$AD$109)*($J1189=$AE$55:$AE$109),0),4)))</f>
        <v>0</v>
      </c>
      <c r="Q1189" s="115" t="str">
        <f>VLOOKUP(M1189,Modelo!$A$2:$C$7,2,0)</f>
        <v>Impacto Económico, Social y Comunitario</v>
      </c>
      <c r="R1189" s="118">
        <f t="array" ref="R1189">INDEX(Modelo!$F$1:$H$37,MATCH(1,(DataBase!Q1189=Modelo!$G$1:$G$37)*(DataBase!B1189=Modelo!$F$1:$F$37),0),3)</f>
        <v>0.11764705882352941</v>
      </c>
      <c r="S1189" s="115">
        <f t="shared" si="38"/>
        <v>0</v>
      </c>
      <c r="T1189" s="115">
        <f t="shared" si="39"/>
        <v>0</v>
      </c>
    </row>
    <row r="1190" spans="1:20" x14ac:dyDescent="0.3">
      <c r="A1190" s="115" t="s">
        <v>129</v>
      </c>
      <c r="B1190" s="115" t="s">
        <v>84</v>
      </c>
      <c r="C1190" s="115" t="s">
        <v>97</v>
      </c>
      <c r="D1190" s="115" t="s">
        <v>86</v>
      </c>
      <c r="E1190" s="115" t="s">
        <v>87</v>
      </c>
      <c r="F1190" s="115" t="s">
        <v>87</v>
      </c>
      <c r="G1190" s="115">
        <v>1924</v>
      </c>
      <c r="H1190" s="115" t="s">
        <v>130</v>
      </c>
      <c r="I1190" s="115">
        <v>6.6721791020000003</v>
      </c>
      <c r="J1190" s="115" t="s">
        <v>74</v>
      </c>
      <c r="K1190" s="115" t="str">
        <f>INDEX(DatosProcesados!$A$1:$BF$101,MATCH(DataBase!A1190,DatosProcesados!$A$1:$A$101,0),MATCH(DataBase!J1190,DatosProcesados!$A$1:$BF$1,0))</f>
        <v>No</v>
      </c>
      <c r="L1190" s="115" t="str">
        <f>INDEX(Modelo!$A$9:$D$89,MATCH(DataBase!$J1190,Modelo!$A$9:$A$89,0),MATCH(DataBase!L$1,Modelo!$A$9:$D$9,0))</f>
        <v>Impacto económico y gobernanza</v>
      </c>
      <c r="M1190" s="115" t="str">
        <f>INDEX(Modelo!$A$9:$D$89,MATCH(DataBase!$J1190,Modelo!$A$9:$A$89,0),MATCH(DataBase!M$1,Modelo!$A$9:$D$9,0))</f>
        <v>Pilar 6</v>
      </c>
      <c r="N1190" s="115" t="str">
        <f>INDEX(Modelo!$A$9:$D$89,MATCH(DataBase!$J1190,Modelo!$A$9:$A$89,0),MATCH(DataBase!N$1,Modelo!$A$9:$D$9,0))</f>
        <v>boolean</v>
      </c>
      <c r="O1190" s="115" t="b">
        <f t="array" ref="O1190">IF(N1190="negativo",INDEX($AD$3:$AG$51,MATCH(1,($B1190=$AD$3:$AD$51)*($J1190=$AE$3:$AE$51),0),3),IF(N1190="positivo",INDEX($AD$55:$AG$109,MATCH(1,($B1190=$AD$55:$AD$109)*($J1190=$AE$55:$AE$109),0),3)))</f>
        <v>0</v>
      </c>
      <c r="P1190" s="115" t="b">
        <f t="array" ref="P1190">IF(N1190="negativo",INDEX($AD$3:$AG$51,MATCH(1,($B1190=$AD$3:$AD$51)*($J1190=$AE$3:$AE$51),0),4),IF(N1190="positivo",INDEX($AD$55:$AG$109,MATCH(1,($B1190=$AD$55:$AD$109)*($J1190=$AE$55:$AE$109),0),4)))</f>
        <v>0</v>
      </c>
      <c r="Q1190" s="115" t="str">
        <f>VLOOKUP(M1190,Modelo!$A$2:$C$7,2,0)</f>
        <v>Impacto Económico, Social y Comunitario</v>
      </c>
      <c r="R1190" s="118">
        <f t="array" ref="R1190">INDEX(Modelo!$F$1:$H$37,MATCH(1,(DataBase!Q1190=Modelo!$G$1:$G$37)*(DataBase!B1190=Modelo!$F$1:$F$37),0),3)</f>
        <v>0.11764705882352941</v>
      </c>
      <c r="S1190" s="115">
        <f t="shared" si="38"/>
        <v>0</v>
      </c>
      <c r="T1190" s="115">
        <f t="shared" si="39"/>
        <v>0</v>
      </c>
    </row>
    <row r="1191" spans="1:20" x14ac:dyDescent="0.3">
      <c r="A1191" s="115" t="s">
        <v>166</v>
      </c>
      <c r="B1191" s="115" t="s">
        <v>84</v>
      </c>
      <c r="C1191" s="115" t="s">
        <v>103</v>
      </c>
      <c r="D1191" s="115" t="s">
        <v>86</v>
      </c>
      <c r="E1191" s="115" t="s">
        <v>87</v>
      </c>
      <c r="F1191" s="115" t="s">
        <v>87</v>
      </c>
      <c r="G1191" s="115">
        <v>1910</v>
      </c>
      <c r="H1191" s="115" t="s">
        <v>167</v>
      </c>
      <c r="I1191" s="115">
        <v>2.655177809</v>
      </c>
      <c r="J1191" s="115" t="s">
        <v>74</v>
      </c>
      <c r="K1191" s="115" t="str">
        <f>INDEX(DatosProcesados!$A$1:$BF$101,MATCH(DataBase!A1191,DatosProcesados!$A$1:$A$101,0),MATCH(DataBase!J1191,DatosProcesados!$A$1:$BF$1,0))</f>
        <v>Si</v>
      </c>
      <c r="L1191" s="115" t="str">
        <f>INDEX(Modelo!$A$9:$D$89,MATCH(DataBase!$J1191,Modelo!$A$9:$A$89,0),MATCH(DataBase!L$1,Modelo!$A$9:$D$9,0))</f>
        <v>Impacto económico y gobernanza</v>
      </c>
      <c r="M1191" s="115" t="str">
        <f>INDEX(Modelo!$A$9:$D$89,MATCH(DataBase!$J1191,Modelo!$A$9:$A$89,0),MATCH(DataBase!M$1,Modelo!$A$9:$D$9,0))</f>
        <v>Pilar 6</v>
      </c>
      <c r="N1191" s="115" t="str">
        <f>INDEX(Modelo!$A$9:$D$89,MATCH(DataBase!$J1191,Modelo!$A$9:$A$89,0),MATCH(DataBase!N$1,Modelo!$A$9:$D$9,0))</f>
        <v>boolean</v>
      </c>
      <c r="O1191" s="115" t="b">
        <f t="array" ref="O1191">IF(N1191="negativo",INDEX($AD$3:$AG$51,MATCH(1,($B1191=$AD$3:$AD$51)*($J1191=$AE$3:$AE$51),0),3),IF(N1191="positivo",INDEX($AD$55:$AG$109,MATCH(1,($B1191=$AD$55:$AD$109)*($J1191=$AE$55:$AE$109),0),3)))</f>
        <v>0</v>
      </c>
      <c r="P1191" s="115" t="b">
        <f t="array" ref="P1191">IF(N1191="negativo",INDEX($AD$3:$AG$51,MATCH(1,($B1191=$AD$3:$AD$51)*($J1191=$AE$3:$AE$51),0),4),IF(N1191="positivo",INDEX($AD$55:$AG$109,MATCH(1,($B1191=$AD$55:$AD$109)*($J1191=$AE$55:$AE$109),0),4)))</f>
        <v>0</v>
      </c>
      <c r="Q1191" s="115" t="str">
        <f>VLOOKUP(M1191,Modelo!$A$2:$C$7,2,0)</f>
        <v>Impacto Económico, Social y Comunitario</v>
      </c>
      <c r="R1191" s="118">
        <f t="array" ref="R1191">INDEX(Modelo!$F$1:$H$37,MATCH(1,(DataBase!Q1191=Modelo!$G$1:$G$37)*(DataBase!B1191=Modelo!$F$1:$F$37),0),3)</f>
        <v>0.11764705882352941</v>
      </c>
      <c r="S1191" s="115">
        <f t="shared" si="38"/>
        <v>100</v>
      </c>
      <c r="T1191" s="115">
        <f t="shared" si="39"/>
        <v>11.76470588235294</v>
      </c>
    </row>
    <row r="1192" spans="1:20" x14ac:dyDescent="0.3">
      <c r="A1192" s="115" t="s">
        <v>312</v>
      </c>
      <c r="B1192" s="115" t="s">
        <v>313</v>
      </c>
      <c r="C1192" s="115" t="s">
        <v>103</v>
      </c>
      <c r="D1192" s="115" t="s">
        <v>86</v>
      </c>
      <c r="E1192" s="115" t="s">
        <v>87</v>
      </c>
      <c r="F1192" s="115" t="s">
        <v>87</v>
      </c>
      <c r="G1192" s="115">
        <v>1968</v>
      </c>
      <c r="H1192" s="115" t="s">
        <v>125</v>
      </c>
      <c r="I1192" s="115">
        <v>24.752011681999999</v>
      </c>
      <c r="J1192" s="115" t="s">
        <v>74</v>
      </c>
      <c r="K1192" s="115" t="str">
        <f>INDEX(DatosProcesados!$A$1:$BF$101,MATCH(DataBase!A1192,DatosProcesados!$A$1:$A$101,0),MATCH(DataBase!J1192,DatosProcesados!$A$1:$BF$1,0))</f>
        <v>No</v>
      </c>
      <c r="L1192" s="115" t="str">
        <f>INDEX(Modelo!$A$9:$D$89,MATCH(DataBase!$J1192,Modelo!$A$9:$A$89,0),MATCH(DataBase!L$1,Modelo!$A$9:$D$9,0))</f>
        <v>Impacto económico y gobernanza</v>
      </c>
      <c r="M1192" s="115" t="str">
        <f>INDEX(Modelo!$A$9:$D$89,MATCH(DataBase!$J1192,Modelo!$A$9:$A$89,0),MATCH(DataBase!M$1,Modelo!$A$9:$D$9,0))</f>
        <v>Pilar 6</v>
      </c>
      <c r="N1192" s="115" t="str">
        <f>INDEX(Modelo!$A$9:$D$89,MATCH(DataBase!$J1192,Modelo!$A$9:$A$89,0),MATCH(DataBase!N$1,Modelo!$A$9:$D$9,0))</f>
        <v>boolean</v>
      </c>
      <c r="O1192" s="115" t="b">
        <f t="array" ref="O1192">IF(N1192="negativo",INDEX($AD$3:$AG$51,MATCH(1,($B1192=$AD$3:$AD$51)*($J1192=$AE$3:$AE$51),0),3),IF(N1192="positivo",INDEX($AD$55:$AG$109,MATCH(1,($B1192=$AD$55:$AD$109)*($J1192=$AE$55:$AE$109),0),3)))</f>
        <v>0</v>
      </c>
      <c r="P1192" s="115" t="b">
        <f t="array" ref="P1192">IF(N1192="negativo",INDEX($AD$3:$AG$51,MATCH(1,($B1192=$AD$3:$AD$51)*($J1192=$AE$3:$AE$51),0),4),IF(N1192="positivo",INDEX($AD$55:$AG$109,MATCH(1,($B1192=$AD$55:$AD$109)*($J1192=$AE$55:$AE$109),0),4)))</f>
        <v>0</v>
      </c>
      <c r="Q1192" s="115" t="str">
        <f>VLOOKUP(M1192,Modelo!$A$2:$C$7,2,0)</f>
        <v>Impacto Económico, Social y Comunitario</v>
      </c>
      <c r="R1192" s="118">
        <f t="array" ref="R1192">INDEX(Modelo!$F$1:$H$37,MATCH(1,(DataBase!Q1192=Modelo!$G$1:$G$37)*(DataBase!B1192=Modelo!$F$1:$F$37),0),3)</f>
        <v>0.11764705882352941</v>
      </c>
      <c r="S1192" s="115">
        <f t="shared" si="38"/>
        <v>0</v>
      </c>
      <c r="T1192" s="115">
        <f t="shared" si="39"/>
        <v>0</v>
      </c>
    </row>
    <row r="1193" spans="1:20" x14ac:dyDescent="0.3">
      <c r="A1193" s="115" t="s">
        <v>162</v>
      </c>
      <c r="B1193" s="115" t="s">
        <v>84</v>
      </c>
      <c r="C1193" s="115" t="s">
        <v>97</v>
      </c>
      <c r="D1193" s="115" t="s">
        <v>86</v>
      </c>
      <c r="E1193" s="115" t="s">
        <v>87</v>
      </c>
      <c r="F1193" s="115" t="s">
        <v>87</v>
      </c>
      <c r="G1193" s="115">
        <v>1979</v>
      </c>
      <c r="H1193" s="115" t="s">
        <v>163</v>
      </c>
      <c r="I1193" s="115">
        <v>2.956157691</v>
      </c>
      <c r="J1193" s="115" t="s">
        <v>74</v>
      </c>
      <c r="K1193" s="115" t="str">
        <f>INDEX(DatosProcesados!$A$1:$BF$101,MATCH(DataBase!A1193,DatosProcesados!$A$1:$A$101,0),MATCH(DataBase!J1193,DatosProcesados!$A$1:$BF$1,0))</f>
        <v>No</v>
      </c>
      <c r="L1193" s="115" t="str">
        <f>INDEX(Modelo!$A$9:$D$89,MATCH(DataBase!$J1193,Modelo!$A$9:$A$89,0),MATCH(DataBase!L$1,Modelo!$A$9:$D$9,0))</f>
        <v>Impacto económico y gobernanza</v>
      </c>
      <c r="M1193" s="115" t="str">
        <f>INDEX(Modelo!$A$9:$D$89,MATCH(DataBase!$J1193,Modelo!$A$9:$A$89,0),MATCH(DataBase!M$1,Modelo!$A$9:$D$9,0))</f>
        <v>Pilar 6</v>
      </c>
      <c r="N1193" s="115" t="str">
        <f>INDEX(Modelo!$A$9:$D$89,MATCH(DataBase!$J1193,Modelo!$A$9:$A$89,0),MATCH(DataBase!N$1,Modelo!$A$9:$D$9,0))</f>
        <v>boolean</v>
      </c>
      <c r="O1193" s="115" t="b">
        <f t="array" ref="O1193">IF(N1193="negativo",INDEX($AD$3:$AG$51,MATCH(1,($B1193=$AD$3:$AD$51)*($J1193=$AE$3:$AE$51),0),3),IF(N1193="positivo",INDEX($AD$55:$AG$109,MATCH(1,($B1193=$AD$55:$AD$109)*($J1193=$AE$55:$AE$109),0),3)))</f>
        <v>0</v>
      </c>
      <c r="P1193" s="115" t="b">
        <f t="array" ref="P1193">IF(N1193="negativo",INDEX($AD$3:$AG$51,MATCH(1,($B1193=$AD$3:$AD$51)*($J1193=$AE$3:$AE$51),0),4),IF(N1193="positivo",INDEX($AD$55:$AG$109,MATCH(1,($B1193=$AD$55:$AD$109)*($J1193=$AE$55:$AE$109),0),4)))</f>
        <v>0</v>
      </c>
      <c r="Q1193" s="115" t="str">
        <f>VLOOKUP(M1193,Modelo!$A$2:$C$7,2,0)</f>
        <v>Impacto Económico, Social y Comunitario</v>
      </c>
      <c r="R1193" s="118">
        <f t="array" ref="R1193">INDEX(Modelo!$F$1:$H$37,MATCH(1,(DataBase!Q1193=Modelo!$G$1:$G$37)*(DataBase!B1193=Modelo!$F$1:$F$37),0),3)</f>
        <v>0.11764705882352941</v>
      </c>
      <c r="S1193" s="115">
        <f t="shared" si="38"/>
        <v>0</v>
      </c>
      <c r="T1193" s="115">
        <f t="shared" si="39"/>
        <v>0</v>
      </c>
    </row>
    <row r="1194" spans="1:20" x14ac:dyDescent="0.3">
      <c r="A1194" s="115" t="s">
        <v>348</v>
      </c>
      <c r="B1194" s="115" t="s">
        <v>313</v>
      </c>
      <c r="C1194" s="115" t="s">
        <v>103</v>
      </c>
      <c r="D1194" s="115" t="s">
        <v>86</v>
      </c>
      <c r="E1194" s="115" t="s">
        <v>87</v>
      </c>
      <c r="F1194" s="115" t="s">
        <v>87</v>
      </c>
      <c r="G1194" s="115">
        <v>1937</v>
      </c>
      <c r="H1194" s="115" t="s">
        <v>294</v>
      </c>
      <c r="I1194" s="115">
        <v>4.02823039</v>
      </c>
      <c r="J1194" s="115" t="s">
        <v>74</v>
      </c>
      <c r="K1194" s="115" t="str">
        <f>INDEX(DatosProcesados!$A$1:$BF$101,MATCH(DataBase!A1194,DatosProcesados!$A$1:$A$101,0),MATCH(DataBase!J1194,DatosProcesados!$A$1:$BF$1,0))</f>
        <v>No</v>
      </c>
      <c r="L1194" s="115" t="str">
        <f>INDEX(Modelo!$A$9:$D$89,MATCH(DataBase!$J1194,Modelo!$A$9:$A$89,0),MATCH(DataBase!L$1,Modelo!$A$9:$D$9,0))</f>
        <v>Impacto económico y gobernanza</v>
      </c>
      <c r="M1194" s="115" t="str">
        <f>INDEX(Modelo!$A$9:$D$89,MATCH(DataBase!$J1194,Modelo!$A$9:$A$89,0),MATCH(DataBase!M$1,Modelo!$A$9:$D$9,0))</f>
        <v>Pilar 6</v>
      </c>
      <c r="N1194" s="115" t="str">
        <f>INDEX(Modelo!$A$9:$D$89,MATCH(DataBase!$J1194,Modelo!$A$9:$A$89,0),MATCH(DataBase!N$1,Modelo!$A$9:$D$9,0))</f>
        <v>boolean</v>
      </c>
      <c r="O1194" s="115" t="b">
        <f t="array" ref="O1194">IF(N1194="negativo",INDEX($AD$3:$AG$51,MATCH(1,($B1194=$AD$3:$AD$51)*($J1194=$AE$3:$AE$51),0),3),IF(N1194="positivo",INDEX($AD$55:$AG$109,MATCH(1,($B1194=$AD$55:$AD$109)*($J1194=$AE$55:$AE$109),0),3)))</f>
        <v>0</v>
      </c>
      <c r="P1194" s="115" t="b">
        <f t="array" ref="P1194">IF(N1194="negativo",INDEX($AD$3:$AG$51,MATCH(1,($B1194=$AD$3:$AD$51)*($J1194=$AE$3:$AE$51),0),4),IF(N1194="positivo",INDEX($AD$55:$AG$109,MATCH(1,($B1194=$AD$55:$AD$109)*($J1194=$AE$55:$AE$109),0),4)))</f>
        <v>0</v>
      </c>
      <c r="Q1194" s="115" t="str">
        <f>VLOOKUP(M1194,Modelo!$A$2:$C$7,2,0)</f>
        <v>Impacto Económico, Social y Comunitario</v>
      </c>
      <c r="R1194" s="118">
        <f t="array" ref="R1194">INDEX(Modelo!$F$1:$H$37,MATCH(1,(DataBase!Q1194=Modelo!$G$1:$G$37)*(DataBase!B1194=Modelo!$F$1:$F$37),0),3)</f>
        <v>0.11764705882352941</v>
      </c>
      <c r="S1194" s="115">
        <f t="shared" si="38"/>
        <v>0</v>
      </c>
      <c r="T1194" s="115">
        <f t="shared" si="39"/>
        <v>0</v>
      </c>
    </row>
    <row r="1195" spans="1:20" x14ac:dyDescent="0.3">
      <c r="A1195" s="115" t="s">
        <v>343</v>
      </c>
      <c r="B1195" s="115" t="s">
        <v>313</v>
      </c>
      <c r="C1195" s="115" t="s">
        <v>103</v>
      </c>
      <c r="D1195" s="115" t="s">
        <v>86</v>
      </c>
      <c r="E1195" s="115" t="s">
        <v>86</v>
      </c>
      <c r="F1195" s="115" t="s">
        <v>87</v>
      </c>
      <c r="G1195" s="115">
        <v>1993</v>
      </c>
      <c r="H1195" s="115" t="s">
        <v>281</v>
      </c>
      <c r="I1195" s="115">
        <v>4.8704234599999996</v>
      </c>
      <c r="J1195" s="115" t="s">
        <v>74</v>
      </c>
      <c r="K1195" s="115" t="str">
        <f>INDEX(DatosProcesados!$A$1:$BF$101,MATCH(DataBase!A1195,DatosProcesados!$A$1:$A$101,0),MATCH(DataBase!J1195,DatosProcesados!$A$1:$BF$1,0))</f>
        <v>No</v>
      </c>
      <c r="L1195" s="115" t="str">
        <f>INDEX(Modelo!$A$9:$D$89,MATCH(DataBase!$J1195,Modelo!$A$9:$A$89,0),MATCH(DataBase!L$1,Modelo!$A$9:$D$9,0))</f>
        <v>Impacto económico y gobernanza</v>
      </c>
      <c r="M1195" s="115" t="str">
        <f>INDEX(Modelo!$A$9:$D$89,MATCH(DataBase!$J1195,Modelo!$A$9:$A$89,0),MATCH(DataBase!M$1,Modelo!$A$9:$D$9,0))</f>
        <v>Pilar 6</v>
      </c>
      <c r="N1195" s="115" t="str">
        <f>INDEX(Modelo!$A$9:$D$89,MATCH(DataBase!$J1195,Modelo!$A$9:$A$89,0),MATCH(DataBase!N$1,Modelo!$A$9:$D$9,0))</f>
        <v>boolean</v>
      </c>
      <c r="O1195" s="115" t="b">
        <f t="array" ref="O1195">IF(N1195="negativo",INDEX($AD$3:$AG$51,MATCH(1,($B1195=$AD$3:$AD$51)*($J1195=$AE$3:$AE$51),0),3),IF(N1195="positivo",INDEX($AD$55:$AG$109,MATCH(1,($B1195=$AD$55:$AD$109)*($J1195=$AE$55:$AE$109),0),3)))</f>
        <v>0</v>
      </c>
      <c r="P1195" s="115" t="b">
        <f t="array" ref="P1195">IF(N1195="negativo",INDEX($AD$3:$AG$51,MATCH(1,($B1195=$AD$3:$AD$51)*($J1195=$AE$3:$AE$51),0),4),IF(N1195="positivo",INDEX($AD$55:$AG$109,MATCH(1,($B1195=$AD$55:$AD$109)*($J1195=$AE$55:$AE$109),0),4)))</f>
        <v>0</v>
      </c>
      <c r="Q1195" s="115" t="str">
        <f>VLOOKUP(M1195,Modelo!$A$2:$C$7,2,0)</f>
        <v>Impacto Económico, Social y Comunitario</v>
      </c>
      <c r="R1195" s="118">
        <f t="array" ref="R1195">INDEX(Modelo!$F$1:$H$37,MATCH(1,(DataBase!Q1195=Modelo!$G$1:$G$37)*(DataBase!B1195=Modelo!$F$1:$F$37),0),3)</f>
        <v>0.11764705882352941</v>
      </c>
      <c r="S1195" s="115">
        <f t="shared" si="38"/>
        <v>0</v>
      </c>
      <c r="T1195" s="115">
        <f t="shared" si="39"/>
        <v>0</v>
      </c>
    </row>
    <row r="1196" spans="1:20" x14ac:dyDescent="0.3">
      <c r="A1196" s="115" t="s">
        <v>367</v>
      </c>
      <c r="B1196" s="115" t="s">
        <v>313</v>
      </c>
      <c r="C1196" s="115" t="s">
        <v>103</v>
      </c>
      <c r="D1196" s="115" t="s">
        <v>86</v>
      </c>
      <c r="E1196" s="115" t="s">
        <v>86</v>
      </c>
      <c r="F1196" s="115" t="s">
        <v>86</v>
      </c>
      <c r="G1196" s="115">
        <v>1966</v>
      </c>
      <c r="H1196" s="115" t="s">
        <v>125</v>
      </c>
      <c r="I1196" s="115">
        <v>2.0461661379999998</v>
      </c>
      <c r="J1196" s="115" t="s">
        <v>74</v>
      </c>
      <c r="K1196" s="115" t="str">
        <f>INDEX(DatosProcesados!$A$1:$BF$101,MATCH(DataBase!A1196,DatosProcesados!$A$1:$A$101,0),MATCH(DataBase!J1196,DatosProcesados!$A$1:$BF$1,0))</f>
        <v>No</v>
      </c>
      <c r="L1196" s="115" t="str">
        <f>INDEX(Modelo!$A$9:$D$89,MATCH(DataBase!$J1196,Modelo!$A$9:$A$89,0),MATCH(DataBase!L$1,Modelo!$A$9:$D$9,0))</f>
        <v>Impacto económico y gobernanza</v>
      </c>
      <c r="M1196" s="115" t="str">
        <f>INDEX(Modelo!$A$9:$D$89,MATCH(DataBase!$J1196,Modelo!$A$9:$A$89,0),MATCH(DataBase!M$1,Modelo!$A$9:$D$9,0))</f>
        <v>Pilar 6</v>
      </c>
      <c r="N1196" s="115" t="str">
        <f>INDEX(Modelo!$A$9:$D$89,MATCH(DataBase!$J1196,Modelo!$A$9:$A$89,0),MATCH(DataBase!N$1,Modelo!$A$9:$D$9,0))</f>
        <v>boolean</v>
      </c>
      <c r="O1196" s="115" t="b">
        <f t="array" ref="O1196">IF(N1196="negativo",INDEX($AD$3:$AG$51,MATCH(1,($B1196=$AD$3:$AD$51)*($J1196=$AE$3:$AE$51),0),3),IF(N1196="positivo",INDEX($AD$55:$AG$109,MATCH(1,($B1196=$AD$55:$AD$109)*($J1196=$AE$55:$AE$109),0),3)))</f>
        <v>0</v>
      </c>
      <c r="P1196" s="115" t="b">
        <f t="array" ref="P1196">IF(N1196="negativo",INDEX($AD$3:$AG$51,MATCH(1,($B1196=$AD$3:$AD$51)*($J1196=$AE$3:$AE$51),0),4),IF(N1196="positivo",INDEX($AD$55:$AG$109,MATCH(1,($B1196=$AD$55:$AD$109)*($J1196=$AE$55:$AE$109),0),4)))</f>
        <v>0</v>
      </c>
      <c r="Q1196" s="115" t="str">
        <f>VLOOKUP(M1196,Modelo!$A$2:$C$7,2,0)</f>
        <v>Impacto Económico, Social y Comunitario</v>
      </c>
      <c r="R1196" s="118">
        <f t="array" ref="R1196">INDEX(Modelo!$F$1:$H$37,MATCH(1,(DataBase!Q1196=Modelo!$G$1:$G$37)*(DataBase!B1196=Modelo!$F$1:$F$37),0),3)</f>
        <v>0.11764705882352941</v>
      </c>
      <c r="S1196" s="115">
        <f t="shared" si="38"/>
        <v>0</v>
      </c>
      <c r="T1196" s="115">
        <f t="shared" si="39"/>
        <v>0</v>
      </c>
    </row>
    <row r="1197" spans="1:20" x14ac:dyDescent="0.3">
      <c r="A1197" s="115" t="s">
        <v>374</v>
      </c>
      <c r="B1197" s="115" t="s">
        <v>313</v>
      </c>
      <c r="C1197" s="115" t="s">
        <v>103</v>
      </c>
      <c r="D1197" s="115" t="s">
        <v>86</v>
      </c>
      <c r="E1197" s="115" t="s">
        <v>87</v>
      </c>
      <c r="F1197" s="115" t="s">
        <v>87</v>
      </c>
      <c r="G1197" s="115">
        <v>1929</v>
      </c>
      <c r="H1197" s="115" t="s">
        <v>375</v>
      </c>
      <c r="I1197" s="115">
        <v>1.928223518</v>
      </c>
      <c r="J1197" s="115" t="s">
        <v>74</v>
      </c>
      <c r="K1197" s="115">
        <f>INDEX(DatosProcesados!$A$1:$BF$101,MATCH(DataBase!A1197,DatosProcesados!$A$1:$A$101,0),MATCH(DataBase!J1197,DatosProcesados!$A$1:$BF$1,0))</f>
        <v>0</v>
      </c>
      <c r="L1197" s="115" t="str">
        <f>INDEX(Modelo!$A$9:$D$89,MATCH(DataBase!$J1197,Modelo!$A$9:$A$89,0),MATCH(DataBase!L$1,Modelo!$A$9:$D$9,0))</f>
        <v>Impacto económico y gobernanza</v>
      </c>
      <c r="M1197" s="115" t="str">
        <f>INDEX(Modelo!$A$9:$D$89,MATCH(DataBase!$J1197,Modelo!$A$9:$A$89,0),MATCH(DataBase!M$1,Modelo!$A$9:$D$9,0))</f>
        <v>Pilar 6</v>
      </c>
      <c r="N1197" s="115" t="str">
        <f>INDEX(Modelo!$A$9:$D$89,MATCH(DataBase!$J1197,Modelo!$A$9:$A$89,0),MATCH(DataBase!N$1,Modelo!$A$9:$D$9,0))</f>
        <v>boolean</v>
      </c>
      <c r="O1197" s="115" t="b">
        <f t="array" ref="O1197">IF(N1197="negativo",INDEX($AD$3:$AG$51,MATCH(1,($B1197=$AD$3:$AD$51)*($J1197=$AE$3:$AE$51),0),3),IF(N1197="positivo",INDEX($AD$55:$AG$109,MATCH(1,($B1197=$AD$55:$AD$109)*($J1197=$AE$55:$AE$109),0),3)))</f>
        <v>0</v>
      </c>
      <c r="P1197" s="115" t="b">
        <f t="array" ref="P1197">IF(N1197="negativo",INDEX($AD$3:$AG$51,MATCH(1,($B1197=$AD$3:$AD$51)*($J1197=$AE$3:$AE$51),0),4),IF(N1197="positivo",INDEX($AD$55:$AG$109,MATCH(1,($B1197=$AD$55:$AD$109)*($J1197=$AE$55:$AE$109),0),4)))</f>
        <v>0</v>
      </c>
      <c r="Q1197" s="115" t="str">
        <f>VLOOKUP(M1197,Modelo!$A$2:$C$7,2,0)</f>
        <v>Impacto Económico, Social y Comunitario</v>
      </c>
      <c r="R1197" s="118">
        <f t="array" ref="R1197">INDEX(Modelo!$F$1:$H$37,MATCH(1,(DataBase!Q1197=Modelo!$G$1:$G$37)*(DataBase!B1197=Modelo!$F$1:$F$37),0),3)</f>
        <v>0.11764705882352941</v>
      </c>
      <c r="S1197" s="115">
        <f t="shared" si="38"/>
        <v>0</v>
      </c>
      <c r="T1197" s="115">
        <f t="shared" si="39"/>
        <v>0</v>
      </c>
    </row>
    <row r="1198" spans="1:20" x14ac:dyDescent="0.3">
      <c r="A1198" s="115" t="s">
        <v>201</v>
      </c>
      <c r="B1198" s="115" t="s">
        <v>84</v>
      </c>
      <c r="C1198" s="115" t="s">
        <v>103</v>
      </c>
      <c r="D1198" s="115" t="s">
        <v>86</v>
      </c>
      <c r="E1198" s="115" t="s">
        <v>86</v>
      </c>
      <c r="F1198" s="115" t="s">
        <v>86</v>
      </c>
      <c r="G1198" s="115">
        <v>1987</v>
      </c>
      <c r="H1198" s="115" t="s">
        <v>125</v>
      </c>
      <c r="I1198" s="115">
        <v>0</v>
      </c>
      <c r="J1198" s="115" t="s">
        <v>74</v>
      </c>
      <c r="K1198" s="115" t="str">
        <f>INDEX(DatosProcesados!$A$1:$BF$101,MATCH(DataBase!A1198,DatosProcesados!$A$1:$A$101,0),MATCH(DataBase!J1198,DatosProcesados!$A$1:$BF$1,0))</f>
        <v>No</v>
      </c>
      <c r="L1198" s="115" t="str">
        <f>INDEX(Modelo!$A$9:$D$89,MATCH(DataBase!$J1198,Modelo!$A$9:$A$89,0),MATCH(DataBase!L$1,Modelo!$A$9:$D$9,0))</f>
        <v>Impacto económico y gobernanza</v>
      </c>
      <c r="M1198" s="115" t="str">
        <f>INDEX(Modelo!$A$9:$D$89,MATCH(DataBase!$J1198,Modelo!$A$9:$A$89,0),MATCH(DataBase!M$1,Modelo!$A$9:$D$9,0))</f>
        <v>Pilar 6</v>
      </c>
      <c r="N1198" s="115" t="str">
        <f>INDEX(Modelo!$A$9:$D$89,MATCH(DataBase!$J1198,Modelo!$A$9:$A$89,0),MATCH(DataBase!N$1,Modelo!$A$9:$D$9,0))</f>
        <v>boolean</v>
      </c>
      <c r="O1198" s="115" t="b">
        <f t="array" ref="O1198">IF(N1198="negativo",INDEX($AD$3:$AG$51,MATCH(1,($B1198=$AD$3:$AD$51)*($J1198=$AE$3:$AE$51),0),3),IF(N1198="positivo",INDEX($AD$55:$AG$109,MATCH(1,($B1198=$AD$55:$AD$109)*($J1198=$AE$55:$AE$109),0),3)))</f>
        <v>0</v>
      </c>
      <c r="P1198" s="115" t="b">
        <f t="array" ref="P1198">IF(N1198="negativo",INDEX($AD$3:$AG$51,MATCH(1,($B1198=$AD$3:$AD$51)*($J1198=$AE$3:$AE$51),0),4),IF(N1198="positivo",INDEX($AD$55:$AG$109,MATCH(1,($B1198=$AD$55:$AD$109)*($J1198=$AE$55:$AE$109),0),4)))</f>
        <v>0</v>
      </c>
      <c r="Q1198" s="115" t="str">
        <f>VLOOKUP(M1198,Modelo!$A$2:$C$7,2,0)</f>
        <v>Impacto Económico, Social y Comunitario</v>
      </c>
      <c r="R1198" s="118">
        <f t="array" ref="R1198">INDEX(Modelo!$F$1:$H$37,MATCH(1,(DataBase!Q1198=Modelo!$G$1:$G$37)*(DataBase!B1198=Modelo!$F$1:$F$37),0),3)</f>
        <v>0.11764705882352941</v>
      </c>
      <c r="S1198" s="115">
        <f t="shared" si="38"/>
        <v>0</v>
      </c>
      <c r="T1198" s="115">
        <f t="shared" si="39"/>
        <v>0</v>
      </c>
    </row>
    <row r="1199" spans="1:20" x14ac:dyDescent="0.3">
      <c r="A1199" s="115" t="s">
        <v>421</v>
      </c>
      <c r="B1199" s="115" t="s">
        <v>407</v>
      </c>
      <c r="C1199" s="115" t="s">
        <v>103</v>
      </c>
      <c r="D1199" s="115" t="s">
        <v>86</v>
      </c>
      <c r="E1199" s="115" t="s">
        <v>86</v>
      </c>
      <c r="F1199" s="115" t="s">
        <v>87</v>
      </c>
      <c r="G1199" s="115">
        <v>2016</v>
      </c>
      <c r="H1199" s="115" t="s">
        <v>422</v>
      </c>
      <c r="I1199" s="115">
        <v>5.4833186859999996</v>
      </c>
      <c r="J1199" s="115" t="s">
        <v>74</v>
      </c>
      <c r="K1199" s="115">
        <f>INDEX(DatosProcesados!$A$1:$BF$101,MATCH(DataBase!A1199,DatosProcesados!$A$1:$A$101,0),MATCH(DataBase!J1199,DatosProcesados!$A$1:$BF$1,0))</f>
        <v>0</v>
      </c>
      <c r="L1199" s="115" t="str">
        <f>INDEX(Modelo!$A$9:$D$89,MATCH(DataBase!$J1199,Modelo!$A$9:$A$89,0),MATCH(DataBase!L$1,Modelo!$A$9:$D$9,0))</f>
        <v>Impacto económico y gobernanza</v>
      </c>
      <c r="M1199" s="115" t="str">
        <f>INDEX(Modelo!$A$9:$D$89,MATCH(DataBase!$J1199,Modelo!$A$9:$A$89,0),MATCH(DataBase!M$1,Modelo!$A$9:$D$9,0))</f>
        <v>Pilar 6</v>
      </c>
      <c r="N1199" s="115" t="str">
        <f>INDEX(Modelo!$A$9:$D$89,MATCH(DataBase!$J1199,Modelo!$A$9:$A$89,0),MATCH(DataBase!N$1,Modelo!$A$9:$D$9,0))</f>
        <v>boolean</v>
      </c>
      <c r="O1199" s="115" t="b">
        <f t="array" ref="O1199">IF(N1199="negativo",INDEX($AD$3:$AG$51,MATCH(1,($B1199=$AD$3:$AD$51)*($J1199=$AE$3:$AE$51),0),3),IF(N1199="positivo",INDEX($AD$55:$AG$109,MATCH(1,($B1199=$AD$55:$AD$109)*($J1199=$AE$55:$AE$109),0),3)))</f>
        <v>0</v>
      </c>
      <c r="P1199" s="115" t="b">
        <f t="array" ref="P1199">IF(N1199="negativo",INDEX($AD$3:$AG$51,MATCH(1,($B1199=$AD$3:$AD$51)*($J1199=$AE$3:$AE$51),0),4),IF(N1199="positivo",INDEX($AD$55:$AG$109,MATCH(1,($B1199=$AD$55:$AD$109)*($J1199=$AE$55:$AE$109),0),4)))</f>
        <v>0</v>
      </c>
      <c r="Q1199" s="115" t="str">
        <f>VLOOKUP(M1199,Modelo!$A$2:$C$7,2,0)</f>
        <v>Impacto Económico, Social y Comunitario</v>
      </c>
      <c r="R1199" s="118">
        <f t="array" ref="R1199">INDEX(Modelo!$F$1:$H$37,MATCH(1,(DataBase!Q1199=Modelo!$G$1:$G$37)*(DataBase!B1199=Modelo!$F$1:$F$37),0),3)</f>
        <v>0.15384615384615385</v>
      </c>
      <c r="S1199" s="115">
        <f t="shared" si="38"/>
        <v>0</v>
      </c>
      <c r="T1199" s="115">
        <f t="shared" si="39"/>
        <v>0</v>
      </c>
    </row>
    <row r="1200" spans="1:20" x14ac:dyDescent="0.3">
      <c r="A1200" s="115" t="s">
        <v>293</v>
      </c>
      <c r="B1200" s="115" t="s">
        <v>216</v>
      </c>
      <c r="C1200" s="115" t="s">
        <v>103</v>
      </c>
      <c r="D1200" s="115" t="s">
        <v>86</v>
      </c>
      <c r="E1200" s="115" t="s">
        <v>87</v>
      </c>
      <c r="F1200" s="115" t="s">
        <v>87</v>
      </c>
      <c r="G1200" s="115">
        <v>1955</v>
      </c>
      <c r="H1200" s="115" t="s">
        <v>294</v>
      </c>
      <c r="I1200" s="115">
        <v>1.8313776939999999</v>
      </c>
      <c r="J1200" s="115" t="s">
        <v>74</v>
      </c>
      <c r="K1200" s="115" t="str">
        <f>INDEX(DatosProcesados!$A$1:$BF$101,MATCH(DataBase!A1200,DatosProcesados!$A$1:$A$101,0),MATCH(DataBase!J1200,DatosProcesados!$A$1:$BF$1,0))</f>
        <v>No</v>
      </c>
      <c r="L1200" s="115" t="str">
        <f>INDEX(Modelo!$A$9:$D$89,MATCH(DataBase!$J1200,Modelo!$A$9:$A$89,0),MATCH(DataBase!L$1,Modelo!$A$9:$D$9,0))</f>
        <v>Impacto económico y gobernanza</v>
      </c>
      <c r="M1200" s="115" t="str">
        <f>INDEX(Modelo!$A$9:$D$89,MATCH(DataBase!$J1200,Modelo!$A$9:$A$89,0),MATCH(DataBase!M$1,Modelo!$A$9:$D$9,0))</f>
        <v>Pilar 6</v>
      </c>
      <c r="N1200" s="115" t="str">
        <f>INDEX(Modelo!$A$9:$D$89,MATCH(DataBase!$J1200,Modelo!$A$9:$A$89,0),MATCH(DataBase!N$1,Modelo!$A$9:$D$9,0))</f>
        <v>boolean</v>
      </c>
      <c r="O1200" s="115" t="b">
        <f t="array" ref="O1200">IF(N1200="negativo",INDEX($AD$3:$AG$51,MATCH(1,($B1200=$AD$3:$AD$51)*($J1200=$AE$3:$AE$51),0),3),IF(N1200="positivo",INDEX($AD$55:$AG$109,MATCH(1,($B1200=$AD$55:$AD$109)*($J1200=$AE$55:$AE$109),0),3)))</f>
        <v>0</v>
      </c>
      <c r="P1200" s="115" t="b">
        <f t="array" ref="P1200">IF(N1200="negativo",INDEX($AD$3:$AG$51,MATCH(1,($B1200=$AD$3:$AD$51)*($J1200=$AE$3:$AE$51),0),4),IF(N1200="positivo",INDEX($AD$55:$AG$109,MATCH(1,($B1200=$AD$55:$AD$109)*($J1200=$AE$55:$AE$109),0),4)))</f>
        <v>0</v>
      </c>
      <c r="Q1200" s="115" t="str">
        <f>VLOOKUP(M1200,Modelo!$A$2:$C$7,2,0)</f>
        <v>Impacto Económico, Social y Comunitario</v>
      </c>
      <c r="R1200" s="118">
        <f t="array" ref="R1200">INDEX(Modelo!$F$1:$H$37,MATCH(1,(DataBase!Q1200=Modelo!$G$1:$G$37)*(DataBase!B1200=Modelo!$F$1:$F$37),0),3)</f>
        <v>0.10526315789473684</v>
      </c>
      <c r="S1200" s="115">
        <f t="shared" si="38"/>
        <v>0</v>
      </c>
      <c r="T1200" s="115">
        <f t="shared" si="39"/>
        <v>0</v>
      </c>
    </row>
    <row r="1201" spans="1:20" x14ac:dyDescent="0.3">
      <c r="A1201" s="115" t="s">
        <v>298</v>
      </c>
      <c r="B1201" s="115" t="s">
        <v>216</v>
      </c>
      <c r="C1201" s="115" t="s">
        <v>103</v>
      </c>
      <c r="D1201" s="115" t="s">
        <v>86</v>
      </c>
      <c r="E1201" s="115" t="s">
        <v>86</v>
      </c>
      <c r="F1201" s="115" t="s">
        <v>87</v>
      </c>
      <c r="G1201" s="115">
        <v>1993</v>
      </c>
      <c r="H1201" s="115" t="s">
        <v>299</v>
      </c>
      <c r="I1201" s="115">
        <v>1.7653399919999999</v>
      </c>
      <c r="J1201" s="115" t="s">
        <v>74</v>
      </c>
      <c r="K1201" s="115" t="str">
        <f>INDEX(DatosProcesados!$A$1:$BF$101,MATCH(DataBase!A1201,DatosProcesados!$A$1:$A$101,0),MATCH(DataBase!J1201,DatosProcesados!$A$1:$BF$1,0))</f>
        <v>No</v>
      </c>
      <c r="L1201" s="115" t="str">
        <f>INDEX(Modelo!$A$9:$D$89,MATCH(DataBase!$J1201,Modelo!$A$9:$A$89,0),MATCH(DataBase!L$1,Modelo!$A$9:$D$9,0))</f>
        <v>Impacto económico y gobernanza</v>
      </c>
      <c r="M1201" s="115" t="str">
        <f>INDEX(Modelo!$A$9:$D$89,MATCH(DataBase!$J1201,Modelo!$A$9:$A$89,0),MATCH(DataBase!M$1,Modelo!$A$9:$D$9,0))</f>
        <v>Pilar 6</v>
      </c>
      <c r="N1201" s="115" t="str">
        <f>INDEX(Modelo!$A$9:$D$89,MATCH(DataBase!$J1201,Modelo!$A$9:$A$89,0),MATCH(DataBase!N$1,Modelo!$A$9:$D$9,0))</f>
        <v>boolean</v>
      </c>
      <c r="O1201" s="115" t="b">
        <f t="array" ref="O1201">IF(N1201="negativo",INDEX($AD$3:$AG$51,MATCH(1,($B1201=$AD$3:$AD$51)*($J1201=$AE$3:$AE$51),0),3),IF(N1201="positivo",INDEX($AD$55:$AG$109,MATCH(1,($B1201=$AD$55:$AD$109)*($J1201=$AE$55:$AE$109),0),3)))</f>
        <v>0</v>
      </c>
      <c r="P1201" s="115" t="b">
        <f t="array" ref="P1201">IF(N1201="negativo",INDEX($AD$3:$AG$51,MATCH(1,($B1201=$AD$3:$AD$51)*($J1201=$AE$3:$AE$51),0),4),IF(N1201="positivo",INDEX($AD$55:$AG$109,MATCH(1,($B1201=$AD$55:$AD$109)*($J1201=$AE$55:$AE$109),0),4)))</f>
        <v>0</v>
      </c>
      <c r="Q1201" s="115" t="str">
        <f>VLOOKUP(M1201,Modelo!$A$2:$C$7,2,0)</f>
        <v>Impacto Económico, Social y Comunitario</v>
      </c>
      <c r="R1201" s="118">
        <f t="array" ref="R1201">INDEX(Modelo!$F$1:$H$37,MATCH(1,(DataBase!Q1201=Modelo!$G$1:$G$37)*(DataBase!B1201=Modelo!$F$1:$F$37),0),3)</f>
        <v>0.10526315789473684</v>
      </c>
      <c r="S1201" s="115">
        <f t="shared" si="38"/>
        <v>0</v>
      </c>
      <c r="T1201" s="115">
        <f t="shared" si="39"/>
        <v>0</v>
      </c>
    </row>
    <row r="1202" spans="1:20" x14ac:dyDescent="0.3">
      <c r="A1202" s="115" t="s">
        <v>472</v>
      </c>
      <c r="B1202" s="115" t="s">
        <v>467</v>
      </c>
      <c r="C1202" s="115" t="s">
        <v>103</v>
      </c>
      <c r="D1202" s="115" t="s">
        <v>86</v>
      </c>
      <c r="E1202" s="115" t="s">
        <v>86</v>
      </c>
      <c r="F1202" s="115" t="s">
        <v>86</v>
      </c>
      <c r="G1202" s="115">
        <v>2007</v>
      </c>
      <c r="H1202" s="115" t="s">
        <v>125</v>
      </c>
      <c r="I1202" s="115">
        <v>0.97802211500000003</v>
      </c>
      <c r="J1202" s="115" t="s">
        <v>76</v>
      </c>
      <c r="K1202" s="115" t="str">
        <f>INDEX(DatosProcesados!$A$1:$BF$101,MATCH(DataBase!A1202,DatosProcesados!$A$1:$A$101,0),MATCH(DataBase!J1202,DatosProcesados!$A$1:$BF$1,0))</f>
        <v>No</v>
      </c>
      <c r="L1202" s="115" t="str">
        <f>INDEX(Modelo!$A$9:$D$89,MATCH(DataBase!$J1202,Modelo!$A$9:$A$89,0),MATCH(DataBase!L$1,Modelo!$A$9:$D$9,0))</f>
        <v>Impacto económico y gobernanza</v>
      </c>
      <c r="M1202" s="115" t="str">
        <f>INDEX(Modelo!$A$9:$D$89,MATCH(DataBase!$J1202,Modelo!$A$9:$A$89,0),MATCH(DataBase!M$1,Modelo!$A$9:$D$9,0))</f>
        <v>Pilar 6</v>
      </c>
      <c r="N1202" s="115" t="str">
        <f>INDEX(Modelo!$A$9:$D$89,MATCH(DataBase!$J1202,Modelo!$A$9:$A$89,0),MATCH(DataBase!N$1,Modelo!$A$9:$D$9,0))</f>
        <v>boolean</v>
      </c>
      <c r="O1202" s="115" t="b">
        <f t="array" ref="O1202">IF(N1202="negativo",INDEX($AD$3:$AG$51,MATCH(1,($B1202=$AD$3:$AD$51)*($J1202=$AE$3:$AE$51),0),3),IF(N1202="positivo",INDEX($AD$55:$AG$109,MATCH(1,($B1202=$AD$55:$AD$109)*($J1202=$AE$55:$AE$109),0),3)))</f>
        <v>0</v>
      </c>
      <c r="P1202" s="115" t="b">
        <f t="array" ref="P1202">IF(N1202="negativo",INDEX($AD$3:$AG$51,MATCH(1,($B1202=$AD$3:$AD$51)*($J1202=$AE$3:$AE$51),0),4),IF(N1202="positivo",INDEX($AD$55:$AG$109,MATCH(1,($B1202=$AD$55:$AD$109)*($J1202=$AE$55:$AE$109),0),4)))</f>
        <v>0</v>
      </c>
      <c r="Q1202" s="115" t="str">
        <f>VLOOKUP(M1202,Modelo!$A$2:$C$7,2,0)</f>
        <v>Impacto Económico, Social y Comunitario</v>
      </c>
      <c r="R1202" s="118">
        <f t="array" ref="R1202">INDEX(Modelo!$F$1:$H$37,MATCH(1,(DataBase!Q1202=Modelo!$G$1:$G$37)*(DataBase!B1202=Modelo!$F$1:$F$37),0),3)</f>
        <v>0.14285714285714285</v>
      </c>
      <c r="S1202" s="115">
        <f t="shared" si="38"/>
        <v>0</v>
      </c>
      <c r="T1202" s="115">
        <f t="shared" si="39"/>
        <v>0</v>
      </c>
    </row>
    <row r="1203" spans="1:20" x14ac:dyDescent="0.3">
      <c r="A1203" s="115" t="s">
        <v>238</v>
      </c>
      <c r="B1203" s="115" t="s">
        <v>216</v>
      </c>
      <c r="C1203" s="115" t="s">
        <v>103</v>
      </c>
      <c r="D1203" s="115" t="s">
        <v>86</v>
      </c>
      <c r="E1203" s="115" t="s">
        <v>87</v>
      </c>
      <c r="F1203" s="115" t="s">
        <v>87</v>
      </c>
      <c r="G1203" s="115">
        <v>1920</v>
      </c>
      <c r="H1203" s="115" t="s">
        <v>125</v>
      </c>
      <c r="I1203" s="115">
        <v>2.844632077</v>
      </c>
      <c r="J1203" s="115" t="s">
        <v>76</v>
      </c>
      <c r="K1203" s="115" t="str">
        <f>INDEX(DatosProcesados!$A$1:$BF$101,MATCH(DataBase!A1203,DatosProcesados!$A$1:$A$101,0),MATCH(DataBase!J1203,DatosProcesados!$A$1:$BF$1,0))</f>
        <v>Si</v>
      </c>
      <c r="L1203" s="115" t="str">
        <f>INDEX(Modelo!$A$9:$D$89,MATCH(DataBase!$J1203,Modelo!$A$9:$A$89,0),MATCH(DataBase!L$1,Modelo!$A$9:$D$9,0))</f>
        <v>Impacto económico y gobernanza</v>
      </c>
      <c r="M1203" s="115" t="str">
        <f>INDEX(Modelo!$A$9:$D$89,MATCH(DataBase!$J1203,Modelo!$A$9:$A$89,0),MATCH(DataBase!M$1,Modelo!$A$9:$D$9,0))</f>
        <v>Pilar 6</v>
      </c>
      <c r="N1203" s="115" t="str">
        <f>INDEX(Modelo!$A$9:$D$89,MATCH(DataBase!$J1203,Modelo!$A$9:$A$89,0),MATCH(DataBase!N$1,Modelo!$A$9:$D$9,0))</f>
        <v>boolean</v>
      </c>
      <c r="O1203" s="115" t="b">
        <f t="array" ref="O1203">IF(N1203="negativo",INDEX($AD$3:$AG$51,MATCH(1,($B1203=$AD$3:$AD$51)*($J1203=$AE$3:$AE$51),0),3),IF(N1203="positivo",INDEX($AD$55:$AG$109,MATCH(1,($B1203=$AD$55:$AD$109)*($J1203=$AE$55:$AE$109),0),3)))</f>
        <v>0</v>
      </c>
      <c r="P1203" s="115" t="b">
        <f t="array" ref="P1203">IF(N1203="negativo",INDEX($AD$3:$AG$51,MATCH(1,($B1203=$AD$3:$AD$51)*($J1203=$AE$3:$AE$51),0),4),IF(N1203="positivo",INDEX($AD$55:$AG$109,MATCH(1,($B1203=$AD$55:$AD$109)*($J1203=$AE$55:$AE$109),0),4)))</f>
        <v>0</v>
      </c>
      <c r="Q1203" s="115" t="str">
        <f>VLOOKUP(M1203,Modelo!$A$2:$C$7,2,0)</f>
        <v>Impacto Económico, Social y Comunitario</v>
      </c>
      <c r="R1203" s="118">
        <f t="array" ref="R1203">INDEX(Modelo!$F$1:$H$37,MATCH(1,(DataBase!Q1203=Modelo!$G$1:$G$37)*(DataBase!B1203=Modelo!$F$1:$F$37),0),3)</f>
        <v>0.10526315789473684</v>
      </c>
      <c r="S1203" s="115">
        <f t="shared" si="38"/>
        <v>100</v>
      </c>
      <c r="T1203" s="115">
        <f t="shared" si="39"/>
        <v>10.526315789473683</v>
      </c>
    </row>
    <row r="1204" spans="1:20" x14ac:dyDescent="0.3">
      <c r="A1204" s="115" t="s">
        <v>273</v>
      </c>
      <c r="B1204" s="115" t="s">
        <v>216</v>
      </c>
      <c r="C1204" s="115" t="s">
        <v>103</v>
      </c>
      <c r="D1204" s="115" t="s">
        <v>86</v>
      </c>
      <c r="E1204" s="115" t="s">
        <v>86</v>
      </c>
      <c r="F1204" s="115" t="s">
        <v>87</v>
      </c>
      <c r="G1204" s="115">
        <v>1945</v>
      </c>
      <c r="H1204" s="115" t="s">
        <v>125</v>
      </c>
      <c r="I1204" s="115">
        <v>2.1764613960000001</v>
      </c>
      <c r="J1204" s="115" t="s">
        <v>76</v>
      </c>
      <c r="K1204" s="115" t="str">
        <f>INDEX(DatosProcesados!$A$1:$BF$101,MATCH(DataBase!A1204,DatosProcesados!$A$1:$A$101,0),MATCH(DataBase!J1204,DatosProcesados!$A$1:$BF$1,0))</f>
        <v>No</v>
      </c>
      <c r="L1204" s="115" t="str">
        <f>INDEX(Modelo!$A$9:$D$89,MATCH(DataBase!$J1204,Modelo!$A$9:$A$89,0),MATCH(DataBase!L$1,Modelo!$A$9:$D$9,0))</f>
        <v>Impacto económico y gobernanza</v>
      </c>
      <c r="M1204" s="115" t="str">
        <f>INDEX(Modelo!$A$9:$D$89,MATCH(DataBase!$J1204,Modelo!$A$9:$A$89,0),MATCH(DataBase!M$1,Modelo!$A$9:$D$9,0))</f>
        <v>Pilar 6</v>
      </c>
      <c r="N1204" s="115" t="str">
        <f>INDEX(Modelo!$A$9:$D$89,MATCH(DataBase!$J1204,Modelo!$A$9:$A$89,0),MATCH(DataBase!N$1,Modelo!$A$9:$D$9,0))</f>
        <v>boolean</v>
      </c>
      <c r="O1204" s="115" t="b">
        <f t="array" ref="O1204">IF(N1204="negativo",INDEX($AD$3:$AG$51,MATCH(1,($B1204=$AD$3:$AD$51)*($J1204=$AE$3:$AE$51),0),3),IF(N1204="positivo",INDEX($AD$55:$AG$109,MATCH(1,($B1204=$AD$55:$AD$109)*($J1204=$AE$55:$AE$109),0),3)))</f>
        <v>0</v>
      </c>
      <c r="P1204" s="115" t="b">
        <f t="array" ref="P1204">IF(N1204="negativo",INDEX($AD$3:$AG$51,MATCH(1,($B1204=$AD$3:$AD$51)*($J1204=$AE$3:$AE$51),0),4),IF(N1204="positivo",INDEX($AD$55:$AG$109,MATCH(1,($B1204=$AD$55:$AD$109)*($J1204=$AE$55:$AE$109),0),4)))</f>
        <v>0</v>
      </c>
      <c r="Q1204" s="115" t="str">
        <f>VLOOKUP(M1204,Modelo!$A$2:$C$7,2,0)</f>
        <v>Impacto Económico, Social y Comunitario</v>
      </c>
      <c r="R1204" s="118">
        <f t="array" ref="R1204">INDEX(Modelo!$F$1:$H$37,MATCH(1,(DataBase!Q1204=Modelo!$G$1:$G$37)*(DataBase!B1204=Modelo!$F$1:$F$37),0),3)</f>
        <v>0.10526315789473684</v>
      </c>
      <c r="S1204" s="115">
        <f t="shared" si="38"/>
        <v>0</v>
      </c>
      <c r="T1204" s="115">
        <f t="shared" si="39"/>
        <v>0</v>
      </c>
    </row>
    <row r="1205" spans="1:20" x14ac:dyDescent="0.3">
      <c r="A1205" s="115" t="s">
        <v>378</v>
      </c>
      <c r="B1205" s="115" t="s">
        <v>379</v>
      </c>
      <c r="C1205" s="115" t="s">
        <v>103</v>
      </c>
      <c r="D1205" s="115" t="s">
        <v>87</v>
      </c>
      <c r="E1205" s="115" t="s">
        <v>86</v>
      </c>
      <c r="F1205" s="115" t="s">
        <v>86</v>
      </c>
      <c r="G1205" s="115">
        <v>1993</v>
      </c>
      <c r="H1205" s="115" t="s">
        <v>125</v>
      </c>
      <c r="I1205" s="115">
        <v>2.1863011939999999</v>
      </c>
      <c r="J1205" s="115" t="s">
        <v>76</v>
      </c>
      <c r="K1205" s="115" t="str">
        <f>INDEX(DatosProcesados!$A$1:$BF$101,MATCH(DataBase!A1205,DatosProcesados!$A$1:$A$101,0),MATCH(DataBase!J1205,DatosProcesados!$A$1:$BF$1,0))</f>
        <v>No</v>
      </c>
      <c r="L1205" s="115" t="str">
        <f>INDEX(Modelo!$A$9:$D$89,MATCH(DataBase!$J1205,Modelo!$A$9:$A$89,0),MATCH(DataBase!L$1,Modelo!$A$9:$D$9,0))</f>
        <v>Impacto económico y gobernanza</v>
      </c>
      <c r="M1205" s="115" t="str">
        <f>INDEX(Modelo!$A$9:$D$89,MATCH(DataBase!$J1205,Modelo!$A$9:$A$89,0),MATCH(DataBase!M$1,Modelo!$A$9:$D$9,0))</f>
        <v>Pilar 6</v>
      </c>
      <c r="N1205" s="115" t="str">
        <f>INDEX(Modelo!$A$9:$D$89,MATCH(DataBase!$J1205,Modelo!$A$9:$A$89,0),MATCH(DataBase!N$1,Modelo!$A$9:$D$9,0))</f>
        <v>boolean</v>
      </c>
      <c r="O1205" s="115" t="b">
        <f t="array" ref="O1205">IF(N1205="negativo",INDEX($AD$3:$AG$51,MATCH(1,($B1205=$AD$3:$AD$51)*($J1205=$AE$3:$AE$51),0),3),IF(N1205="positivo",INDEX($AD$55:$AG$109,MATCH(1,($B1205=$AD$55:$AD$109)*($J1205=$AE$55:$AE$109),0),3)))</f>
        <v>0</v>
      </c>
      <c r="P1205" s="115" t="b">
        <f t="array" ref="P1205">IF(N1205="negativo",INDEX($AD$3:$AG$51,MATCH(1,($B1205=$AD$3:$AD$51)*($J1205=$AE$3:$AE$51),0),4),IF(N1205="positivo",INDEX($AD$55:$AG$109,MATCH(1,($B1205=$AD$55:$AD$109)*($J1205=$AE$55:$AE$109),0),4)))</f>
        <v>0</v>
      </c>
      <c r="Q1205" s="115" t="str">
        <f>VLOOKUP(M1205,Modelo!$A$2:$C$7,2,0)</f>
        <v>Impacto Económico, Social y Comunitario</v>
      </c>
      <c r="R1205" s="118">
        <f t="array" ref="R1205">INDEX(Modelo!$F$1:$H$37,MATCH(1,(DataBase!Q1205=Modelo!$G$1:$G$37)*(DataBase!B1205=Modelo!$F$1:$F$37),0),3)</f>
        <v>0.14285714285714285</v>
      </c>
      <c r="S1205" s="115">
        <f t="shared" si="38"/>
        <v>0</v>
      </c>
      <c r="T1205" s="115">
        <f t="shared" si="39"/>
        <v>0</v>
      </c>
    </row>
    <row r="1206" spans="1:20" x14ac:dyDescent="0.3">
      <c r="A1206" s="115" t="s">
        <v>325</v>
      </c>
      <c r="B1206" s="115" t="s">
        <v>313</v>
      </c>
      <c r="C1206" s="115" t="s">
        <v>103</v>
      </c>
      <c r="D1206" s="115" t="s">
        <v>86</v>
      </c>
      <c r="E1206" s="115" t="s">
        <v>86</v>
      </c>
      <c r="F1206" s="115" t="s">
        <v>87</v>
      </c>
      <c r="G1206" s="115">
        <v>2012</v>
      </c>
      <c r="H1206" s="115" t="s">
        <v>125</v>
      </c>
      <c r="I1206" s="115">
        <v>13.831182682</v>
      </c>
      <c r="J1206" s="115" t="s">
        <v>76</v>
      </c>
      <c r="K1206" s="115">
        <f>INDEX(DatosProcesados!$A$1:$BF$101,MATCH(DataBase!A1206,DatosProcesados!$A$1:$A$101,0),MATCH(DataBase!J1206,DatosProcesados!$A$1:$BF$1,0))</f>
        <v>0</v>
      </c>
      <c r="L1206" s="115" t="str">
        <f>INDEX(Modelo!$A$9:$D$89,MATCH(DataBase!$J1206,Modelo!$A$9:$A$89,0),MATCH(DataBase!L$1,Modelo!$A$9:$D$9,0))</f>
        <v>Impacto económico y gobernanza</v>
      </c>
      <c r="M1206" s="115" t="str">
        <f>INDEX(Modelo!$A$9:$D$89,MATCH(DataBase!$J1206,Modelo!$A$9:$A$89,0),MATCH(DataBase!M$1,Modelo!$A$9:$D$9,0))</f>
        <v>Pilar 6</v>
      </c>
      <c r="N1206" s="115" t="str">
        <f>INDEX(Modelo!$A$9:$D$89,MATCH(DataBase!$J1206,Modelo!$A$9:$A$89,0),MATCH(DataBase!N$1,Modelo!$A$9:$D$9,0))</f>
        <v>boolean</v>
      </c>
      <c r="O1206" s="115" t="b">
        <f t="array" ref="O1206">IF(N1206="negativo",INDEX($AD$3:$AG$51,MATCH(1,($B1206=$AD$3:$AD$51)*($J1206=$AE$3:$AE$51),0),3),IF(N1206="positivo",INDEX($AD$55:$AG$109,MATCH(1,($B1206=$AD$55:$AD$109)*($J1206=$AE$55:$AE$109),0),3)))</f>
        <v>0</v>
      </c>
      <c r="P1206" s="115" t="b">
        <f t="array" ref="P1206">IF(N1206="negativo",INDEX($AD$3:$AG$51,MATCH(1,($B1206=$AD$3:$AD$51)*($J1206=$AE$3:$AE$51),0),4),IF(N1206="positivo",INDEX($AD$55:$AG$109,MATCH(1,($B1206=$AD$55:$AD$109)*($J1206=$AE$55:$AE$109),0),4)))</f>
        <v>0</v>
      </c>
      <c r="Q1206" s="115" t="str">
        <f>VLOOKUP(M1206,Modelo!$A$2:$C$7,2,0)</f>
        <v>Impacto Económico, Social y Comunitario</v>
      </c>
      <c r="R1206" s="118">
        <f t="array" ref="R1206">INDEX(Modelo!$F$1:$H$37,MATCH(1,(DataBase!Q1206=Modelo!$G$1:$G$37)*(DataBase!B1206=Modelo!$F$1:$F$37),0),3)</f>
        <v>0.11764705882352941</v>
      </c>
      <c r="S1206" s="115">
        <f t="shared" si="38"/>
        <v>0</v>
      </c>
      <c r="T1206" s="115">
        <f t="shared" si="39"/>
        <v>0</v>
      </c>
    </row>
    <row r="1207" spans="1:20" x14ac:dyDescent="0.3">
      <c r="A1207" s="115" t="s">
        <v>394</v>
      </c>
      <c r="B1207" s="115" t="s">
        <v>379</v>
      </c>
      <c r="C1207" s="115" t="s">
        <v>103</v>
      </c>
      <c r="D1207" s="115" t="s">
        <v>87</v>
      </c>
      <c r="E1207" s="115" t="s">
        <v>86</v>
      </c>
      <c r="F1207" s="115" t="s">
        <v>86</v>
      </c>
      <c r="G1207" s="115">
        <v>1990</v>
      </c>
      <c r="H1207" s="115" t="s">
        <v>125</v>
      </c>
      <c r="I1207" s="115">
        <v>0.77142869199999997</v>
      </c>
      <c r="J1207" s="115" t="s">
        <v>76</v>
      </c>
      <c r="K1207" s="115">
        <f>INDEX(DatosProcesados!$A$1:$BF$101,MATCH(DataBase!A1207,DatosProcesados!$A$1:$A$101,0),MATCH(DataBase!J1207,DatosProcesados!$A$1:$BF$1,0))</f>
        <v>0</v>
      </c>
      <c r="L1207" s="115" t="str">
        <f>INDEX(Modelo!$A$9:$D$89,MATCH(DataBase!$J1207,Modelo!$A$9:$A$89,0),MATCH(DataBase!L$1,Modelo!$A$9:$D$9,0))</f>
        <v>Impacto económico y gobernanza</v>
      </c>
      <c r="M1207" s="115" t="str">
        <f>INDEX(Modelo!$A$9:$D$89,MATCH(DataBase!$J1207,Modelo!$A$9:$A$89,0),MATCH(DataBase!M$1,Modelo!$A$9:$D$9,0))</f>
        <v>Pilar 6</v>
      </c>
      <c r="N1207" s="115" t="str">
        <f>INDEX(Modelo!$A$9:$D$89,MATCH(DataBase!$J1207,Modelo!$A$9:$A$89,0),MATCH(DataBase!N$1,Modelo!$A$9:$D$9,0))</f>
        <v>boolean</v>
      </c>
      <c r="O1207" s="115" t="b">
        <f t="array" ref="O1207">IF(N1207="negativo",INDEX($AD$3:$AG$51,MATCH(1,($B1207=$AD$3:$AD$51)*($J1207=$AE$3:$AE$51),0),3),IF(N1207="positivo",INDEX($AD$55:$AG$109,MATCH(1,($B1207=$AD$55:$AD$109)*($J1207=$AE$55:$AE$109),0),3)))</f>
        <v>0</v>
      </c>
      <c r="P1207" s="115" t="b">
        <f t="array" ref="P1207">IF(N1207="negativo",INDEX($AD$3:$AG$51,MATCH(1,($B1207=$AD$3:$AD$51)*($J1207=$AE$3:$AE$51),0),4),IF(N1207="positivo",INDEX($AD$55:$AG$109,MATCH(1,($B1207=$AD$55:$AD$109)*($J1207=$AE$55:$AE$109),0),4)))</f>
        <v>0</v>
      </c>
      <c r="Q1207" s="115" t="str">
        <f>VLOOKUP(M1207,Modelo!$A$2:$C$7,2,0)</f>
        <v>Impacto Económico, Social y Comunitario</v>
      </c>
      <c r="R1207" s="118">
        <f t="array" ref="R1207">INDEX(Modelo!$F$1:$H$37,MATCH(1,(DataBase!Q1207=Modelo!$G$1:$G$37)*(DataBase!B1207=Modelo!$F$1:$F$37),0),3)</f>
        <v>0.14285714285714285</v>
      </c>
      <c r="S1207" s="115">
        <f t="shared" si="38"/>
        <v>0</v>
      </c>
      <c r="T1207" s="115">
        <f t="shared" si="39"/>
        <v>0</v>
      </c>
    </row>
    <row r="1208" spans="1:20" x14ac:dyDescent="0.3">
      <c r="A1208" s="115" t="s">
        <v>383</v>
      </c>
      <c r="B1208" s="115" t="s">
        <v>379</v>
      </c>
      <c r="C1208" s="115" t="s">
        <v>103</v>
      </c>
      <c r="D1208" s="115" t="s">
        <v>86</v>
      </c>
      <c r="E1208" s="115" t="s">
        <v>86</v>
      </c>
      <c r="F1208" s="115" t="s">
        <v>86</v>
      </c>
      <c r="G1208" s="115">
        <v>2014</v>
      </c>
      <c r="H1208" s="115" t="s">
        <v>125</v>
      </c>
      <c r="I1208" s="115">
        <v>1.314259836</v>
      </c>
      <c r="J1208" s="115" t="s">
        <v>76</v>
      </c>
      <c r="K1208" s="115" t="str">
        <f>INDEX(DatosProcesados!$A$1:$BF$101,MATCH(DataBase!A1208,DatosProcesados!$A$1:$A$101,0),MATCH(DataBase!J1208,DatosProcesados!$A$1:$BF$1,0))</f>
        <v>Si</v>
      </c>
      <c r="L1208" s="115" t="str">
        <f>INDEX(Modelo!$A$9:$D$89,MATCH(DataBase!$J1208,Modelo!$A$9:$A$89,0),MATCH(DataBase!L$1,Modelo!$A$9:$D$9,0))</f>
        <v>Impacto económico y gobernanza</v>
      </c>
      <c r="M1208" s="115" t="str">
        <f>INDEX(Modelo!$A$9:$D$89,MATCH(DataBase!$J1208,Modelo!$A$9:$A$89,0),MATCH(DataBase!M$1,Modelo!$A$9:$D$9,0))</f>
        <v>Pilar 6</v>
      </c>
      <c r="N1208" s="115" t="str">
        <f>INDEX(Modelo!$A$9:$D$89,MATCH(DataBase!$J1208,Modelo!$A$9:$A$89,0),MATCH(DataBase!N$1,Modelo!$A$9:$D$9,0))</f>
        <v>boolean</v>
      </c>
      <c r="O1208" s="115" t="b">
        <f t="array" ref="O1208">IF(N1208="negativo",INDEX($AD$3:$AG$51,MATCH(1,($B1208=$AD$3:$AD$51)*($J1208=$AE$3:$AE$51),0),3),IF(N1208="positivo",INDEX($AD$55:$AG$109,MATCH(1,($B1208=$AD$55:$AD$109)*($J1208=$AE$55:$AE$109),0),3)))</f>
        <v>0</v>
      </c>
      <c r="P1208" s="115" t="b">
        <f t="array" ref="P1208">IF(N1208="negativo",INDEX($AD$3:$AG$51,MATCH(1,($B1208=$AD$3:$AD$51)*($J1208=$AE$3:$AE$51),0),4),IF(N1208="positivo",INDEX($AD$55:$AG$109,MATCH(1,($B1208=$AD$55:$AD$109)*($J1208=$AE$55:$AE$109),0),4)))</f>
        <v>0</v>
      </c>
      <c r="Q1208" s="115" t="str">
        <f>VLOOKUP(M1208,Modelo!$A$2:$C$7,2,0)</f>
        <v>Impacto Económico, Social y Comunitario</v>
      </c>
      <c r="R1208" s="118">
        <f t="array" ref="R1208">INDEX(Modelo!$F$1:$H$37,MATCH(1,(DataBase!Q1208=Modelo!$G$1:$G$37)*(DataBase!B1208=Modelo!$F$1:$F$37),0),3)</f>
        <v>0.14285714285714285</v>
      </c>
      <c r="S1208" s="115">
        <f t="shared" si="38"/>
        <v>100</v>
      </c>
      <c r="T1208" s="115">
        <f t="shared" si="39"/>
        <v>14.285714285714285</v>
      </c>
    </row>
    <row r="1209" spans="1:20" x14ac:dyDescent="0.3">
      <c r="A1209" s="115" t="s">
        <v>112</v>
      </c>
      <c r="B1209" s="115" t="s">
        <v>84</v>
      </c>
      <c r="C1209" s="115" t="s">
        <v>103</v>
      </c>
      <c r="D1209" s="115" t="s">
        <v>86</v>
      </c>
      <c r="E1209" s="115" t="s">
        <v>86</v>
      </c>
      <c r="F1209" s="115" t="s">
        <v>87</v>
      </c>
      <c r="G1209" s="115">
        <v>1919</v>
      </c>
      <c r="H1209" s="115" t="s">
        <v>125</v>
      </c>
      <c r="I1209" s="115">
        <v>15.106042448</v>
      </c>
      <c r="J1209" s="115" t="s">
        <v>76</v>
      </c>
      <c r="K1209" s="115" t="str">
        <f>INDEX(DatosProcesados!$A$1:$BF$101,MATCH(DataBase!A1209,DatosProcesados!$A$1:$A$101,0),MATCH(DataBase!J1209,DatosProcesados!$A$1:$BF$1,0))</f>
        <v>No</v>
      </c>
      <c r="L1209" s="115" t="str">
        <f>INDEX(Modelo!$A$9:$D$89,MATCH(DataBase!$J1209,Modelo!$A$9:$A$89,0),MATCH(DataBase!L$1,Modelo!$A$9:$D$9,0))</f>
        <v>Impacto económico y gobernanza</v>
      </c>
      <c r="M1209" s="115" t="str">
        <f>INDEX(Modelo!$A$9:$D$89,MATCH(DataBase!$J1209,Modelo!$A$9:$A$89,0),MATCH(DataBase!M$1,Modelo!$A$9:$D$9,0))</f>
        <v>Pilar 6</v>
      </c>
      <c r="N1209" s="115" t="str">
        <f>INDEX(Modelo!$A$9:$D$89,MATCH(DataBase!$J1209,Modelo!$A$9:$A$89,0),MATCH(DataBase!N$1,Modelo!$A$9:$D$9,0))</f>
        <v>boolean</v>
      </c>
      <c r="O1209" s="115" t="b">
        <f t="array" ref="O1209">IF(N1209="negativo",INDEX($AD$3:$AG$51,MATCH(1,($B1209=$AD$3:$AD$51)*($J1209=$AE$3:$AE$51),0),3),IF(N1209="positivo",INDEX($AD$55:$AG$109,MATCH(1,($B1209=$AD$55:$AD$109)*($J1209=$AE$55:$AE$109),0),3)))</f>
        <v>0</v>
      </c>
      <c r="P1209" s="115" t="b">
        <f t="array" ref="P1209">IF(N1209="negativo",INDEX($AD$3:$AG$51,MATCH(1,($B1209=$AD$3:$AD$51)*($J1209=$AE$3:$AE$51),0),4),IF(N1209="positivo",INDEX($AD$55:$AG$109,MATCH(1,($B1209=$AD$55:$AD$109)*($J1209=$AE$55:$AE$109),0),4)))</f>
        <v>0</v>
      </c>
      <c r="Q1209" s="115" t="str">
        <f>VLOOKUP(M1209,Modelo!$A$2:$C$7,2,0)</f>
        <v>Impacto Económico, Social y Comunitario</v>
      </c>
      <c r="R1209" s="118">
        <f t="array" ref="R1209">INDEX(Modelo!$F$1:$H$37,MATCH(1,(DataBase!Q1209=Modelo!$G$1:$G$37)*(DataBase!B1209=Modelo!$F$1:$F$37),0),3)</f>
        <v>0.11764705882352941</v>
      </c>
      <c r="S1209" s="115">
        <f t="shared" si="38"/>
        <v>0</v>
      </c>
      <c r="T1209" s="115">
        <f t="shared" si="39"/>
        <v>0</v>
      </c>
    </row>
    <row r="1210" spans="1:20" x14ac:dyDescent="0.3">
      <c r="A1210" s="115" t="s">
        <v>471</v>
      </c>
      <c r="B1210" s="115" t="s">
        <v>467</v>
      </c>
      <c r="C1210" s="115" t="s">
        <v>103</v>
      </c>
      <c r="D1210" s="115" t="s">
        <v>86</v>
      </c>
      <c r="E1210" s="115" t="s">
        <v>86</v>
      </c>
      <c r="F1210" s="115" t="s">
        <v>86</v>
      </c>
      <c r="G1210" s="115">
        <v>1987</v>
      </c>
      <c r="H1210" s="115" t="s">
        <v>125</v>
      </c>
      <c r="I1210" s="115">
        <v>0.711210393</v>
      </c>
      <c r="J1210" s="115" t="s">
        <v>76</v>
      </c>
      <c r="K1210" s="115">
        <f>INDEX(DatosProcesados!$A$1:$BF$101,MATCH(DataBase!A1210,DatosProcesados!$A$1:$A$101,0),MATCH(DataBase!J1210,DatosProcesados!$A$1:$BF$1,0))</f>
        <v>0</v>
      </c>
      <c r="L1210" s="115" t="str">
        <f>INDEX(Modelo!$A$9:$D$89,MATCH(DataBase!$J1210,Modelo!$A$9:$A$89,0),MATCH(DataBase!L$1,Modelo!$A$9:$D$9,0))</f>
        <v>Impacto económico y gobernanza</v>
      </c>
      <c r="M1210" s="115" t="str">
        <f>INDEX(Modelo!$A$9:$D$89,MATCH(DataBase!$J1210,Modelo!$A$9:$A$89,0),MATCH(DataBase!M$1,Modelo!$A$9:$D$9,0))</f>
        <v>Pilar 6</v>
      </c>
      <c r="N1210" s="115" t="str">
        <f>INDEX(Modelo!$A$9:$D$89,MATCH(DataBase!$J1210,Modelo!$A$9:$A$89,0),MATCH(DataBase!N$1,Modelo!$A$9:$D$9,0))</f>
        <v>boolean</v>
      </c>
      <c r="O1210" s="115" t="b">
        <f t="array" ref="O1210">IF(N1210="negativo",INDEX($AD$3:$AG$51,MATCH(1,($B1210=$AD$3:$AD$51)*($J1210=$AE$3:$AE$51),0),3),IF(N1210="positivo",INDEX($AD$55:$AG$109,MATCH(1,($B1210=$AD$55:$AD$109)*($J1210=$AE$55:$AE$109),0),3)))</f>
        <v>0</v>
      </c>
      <c r="P1210" s="115" t="b">
        <f t="array" ref="P1210">IF(N1210="negativo",INDEX($AD$3:$AG$51,MATCH(1,($B1210=$AD$3:$AD$51)*($J1210=$AE$3:$AE$51),0),4),IF(N1210="positivo",INDEX($AD$55:$AG$109,MATCH(1,($B1210=$AD$55:$AD$109)*($J1210=$AE$55:$AE$109),0),4)))</f>
        <v>0</v>
      </c>
      <c r="Q1210" s="115" t="str">
        <f>VLOOKUP(M1210,Modelo!$A$2:$C$7,2,0)</f>
        <v>Impacto Económico, Social y Comunitario</v>
      </c>
      <c r="R1210" s="118">
        <f t="array" ref="R1210">INDEX(Modelo!$F$1:$H$37,MATCH(1,(DataBase!Q1210=Modelo!$G$1:$G$37)*(DataBase!B1210=Modelo!$F$1:$F$37),0),3)</f>
        <v>0.14285714285714285</v>
      </c>
      <c r="S1210" s="115">
        <f t="shared" si="38"/>
        <v>0</v>
      </c>
      <c r="T1210" s="115">
        <f t="shared" si="39"/>
        <v>0</v>
      </c>
    </row>
    <row r="1211" spans="1:20" x14ac:dyDescent="0.3">
      <c r="A1211" s="115" t="s">
        <v>466</v>
      </c>
      <c r="B1211" s="115" t="s">
        <v>467</v>
      </c>
      <c r="C1211" s="115" t="s">
        <v>103</v>
      </c>
      <c r="D1211" s="115" t="s">
        <v>87</v>
      </c>
      <c r="E1211" s="115" t="s">
        <v>86</v>
      </c>
      <c r="F1211" s="115" t="s">
        <v>86</v>
      </c>
      <c r="G1211" s="115">
        <v>1969</v>
      </c>
      <c r="H1211" s="115" t="s">
        <v>125</v>
      </c>
      <c r="I1211" s="115">
        <v>2.4231643530000002</v>
      </c>
      <c r="J1211" s="115" t="s">
        <v>76</v>
      </c>
      <c r="K1211" s="115" t="str">
        <f>INDEX(DatosProcesados!$A$1:$BF$101,MATCH(DataBase!A1211,DatosProcesados!$A$1:$A$101,0),MATCH(DataBase!J1211,DatosProcesados!$A$1:$BF$1,0))</f>
        <v>No</v>
      </c>
      <c r="L1211" s="115" t="str">
        <f>INDEX(Modelo!$A$9:$D$89,MATCH(DataBase!$J1211,Modelo!$A$9:$A$89,0),MATCH(DataBase!L$1,Modelo!$A$9:$D$9,0))</f>
        <v>Impacto económico y gobernanza</v>
      </c>
      <c r="M1211" s="115" t="str">
        <f>INDEX(Modelo!$A$9:$D$89,MATCH(DataBase!$J1211,Modelo!$A$9:$A$89,0),MATCH(DataBase!M$1,Modelo!$A$9:$D$9,0))</f>
        <v>Pilar 6</v>
      </c>
      <c r="N1211" s="115" t="str">
        <f>INDEX(Modelo!$A$9:$D$89,MATCH(DataBase!$J1211,Modelo!$A$9:$A$89,0),MATCH(DataBase!N$1,Modelo!$A$9:$D$9,0))</f>
        <v>boolean</v>
      </c>
      <c r="O1211" s="115" t="b">
        <f t="array" ref="O1211">IF(N1211="negativo",INDEX($AD$3:$AG$51,MATCH(1,($B1211=$AD$3:$AD$51)*($J1211=$AE$3:$AE$51),0),3),IF(N1211="positivo",INDEX($AD$55:$AG$109,MATCH(1,($B1211=$AD$55:$AD$109)*($J1211=$AE$55:$AE$109),0),3)))</f>
        <v>0</v>
      </c>
      <c r="P1211" s="115" t="b">
        <f t="array" ref="P1211">IF(N1211="negativo",INDEX($AD$3:$AG$51,MATCH(1,($B1211=$AD$3:$AD$51)*($J1211=$AE$3:$AE$51),0),4),IF(N1211="positivo",INDEX($AD$55:$AG$109,MATCH(1,($B1211=$AD$55:$AD$109)*($J1211=$AE$55:$AE$109),0),4)))</f>
        <v>0</v>
      </c>
      <c r="Q1211" s="115" t="str">
        <f>VLOOKUP(M1211,Modelo!$A$2:$C$7,2,0)</f>
        <v>Impacto Económico, Social y Comunitario</v>
      </c>
      <c r="R1211" s="118">
        <f t="array" ref="R1211">INDEX(Modelo!$F$1:$H$37,MATCH(1,(DataBase!Q1211=Modelo!$G$1:$G$37)*(DataBase!B1211=Modelo!$F$1:$F$37),0),3)</f>
        <v>0.14285714285714285</v>
      </c>
      <c r="S1211" s="115">
        <f t="shared" si="38"/>
        <v>0</v>
      </c>
      <c r="T1211" s="115">
        <f t="shared" si="39"/>
        <v>0</v>
      </c>
    </row>
    <row r="1212" spans="1:20" x14ac:dyDescent="0.3">
      <c r="A1212" s="115" t="s">
        <v>207</v>
      </c>
      <c r="B1212" s="115" t="s">
        <v>84</v>
      </c>
      <c r="C1212" s="115" t="s">
        <v>103</v>
      </c>
      <c r="D1212" s="115" t="s">
        <v>86</v>
      </c>
      <c r="E1212" s="115" t="s">
        <v>87</v>
      </c>
      <c r="F1212" s="115" t="s">
        <v>86</v>
      </c>
      <c r="G1212" s="115">
        <v>1870</v>
      </c>
      <c r="H1212" s="115" t="s">
        <v>125</v>
      </c>
      <c r="I1212" s="115">
        <v>0</v>
      </c>
      <c r="J1212" s="115" t="s">
        <v>76</v>
      </c>
      <c r="K1212" s="115" t="str">
        <f>INDEX(DatosProcesados!$A$1:$BF$101,MATCH(DataBase!A1212,DatosProcesados!$A$1:$A$101,0),MATCH(DataBase!J1212,DatosProcesados!$A$1:$BF$1,0))</f>
        <v>Si</v>
      </c>
      <c r="L1212" s="115" t="str">
        <f>INDEX(Modelo!$A$9:$D$89,MATCH(DataBase!$J1212,Modelo!$A$9:$A$89,0),MATCH(DataBase!L$1,Modelo!$A$9:$D$9,0))</f>
        <v>Impacto económico y gobernanza</v>
      </c>
      <c r="M1212" s="115" t="str">
        <f>INDEX(Modelo!$A$9:$D$89,MATCH(DataBase!$J1212,Modelo!$A$9:$A$89,0),MATCH(DataBase!M$1,Modelo!$A$9:$D$9,0))</f>
        <v>Pilar 6</v>
      </c>
      <c r="N1212" s="115" t="str">
        <f>INDEX(Modelo!$A$9:$D$89,MATCH(DataBase!$J1212,Modelo!$A$9:$A$89,0),MATCH(DataBase!N$1,Modelo!$A$9:$D$9,0))</f>
        <v>boolean</v>
      </c>
      <c r="O1212" s="115" t="b">
        <f t="array" ref="O1212">IF(N1212="negativo",INDEX($AD$3:$AG$51,MATCH(1,($B1212=$AD$3:$AD$51)*($J1212=$AE$3:$AE$51),0),3),IF(N1212="positivo",INDEX($AD$55:$AG$109,MATCH(1,($B1212=$AD$55:$AD$109)*($J1212=$AE$55:$AE$109),0),3)))</f>
        <v>0</v>
      </c>
      <c r="P1212" s="115" t="b">
        <f t="array" ref="P1212">IF(N1212="negativo",INDEX($AD$3:$AG$51,MATCH(1,($B1212=$AD$3:$AD$51)*($J1212=$AE$3:$AE$51),0),4),IF(N1212="positivo",INDEX($AD$55:$AG$109,MATCH(1,($B1212=$AD$55:$AD$109)*($J1212=$AE$55:$AE$109),0),4)))</f>
        <v>0</v>
      </c>
      <c r="Q1212" s="115" t="str">
        <f>VLOOKUP(M1212,Modelo!$A$2:$C$7,2,0)</f>
        <v>Impacto Económico, Social y Comunitario</v>
      </c>
      <c r="R1212" s="118">
        <f t="array" ref="R1212">INDEX(Modelo!$F$1:$H$37,MATCH(1,(DataBase!Q1212=Modelo!$G$1:$G$37)*(DataBase!B1212=Modelo!$F$1:$F$37),0),3)</f>
        <v>0.11764705882352941</v>
      </c>
      <c r="S1212" s="115">
        <f t="shared" si="38"/>
        <v>100</v>
      </c>
      <c r="T1212" s="115">
        <f t="shared" si="39"/>
        <v>11.76470588235294</v>
      </c>
    </row>
    <row r="1213" spans="1:20" x14ac:dyDescent="0.3">
      <c r="A1213" s="115" t="s">
        <v>204</v>
      </c>
      <c r="B1213" s="115" t="s">
        <v>84</v>
      </c>
      <c r="C1213" s="115" t="s">
        <v>103</v>
      </c>
      <c r="D1213" s="115" t="s">
        <v>86</v>
      </c>
      <c r="E1213" s="115" t="s">
        <v>87</v>
      </c>
      <c r="F1213" s="115" t="s">
        <v>87</v>
      </c>
      <c r="G1213" s="115">
        <v>1875</v>
      </c>
      <c r="H1213" s="115" t="s">
        <v>125</v>
      </c>
      <c r="I1213" s="115">
        <v>0</v>
      </c>
      <c r="J1213" s="115" t="s">
        <v>76</v>
      </c>
      <c r="K1213" s="115" t="str">
        <f>INDEX(DatosProcesados!$A$1:$BF$101,MATCH(DataBase!A1213,DatosProcesados!$A$1:$A$101,0),MATCH(DataBase!J1213,DatosProcesados!$A$1:$BF$1,0))</f>
        <v>No</v>
      </c>
      <c r="L1213" s="115" t="str">
        <f>INDEX(Modelo!$A$9:$D$89,MATCH(DataBase!$J1213,Modelo!$A$9:$A$89,0),MATCH(DataBase!L$1,Modelo!$A$9:$D$9,0))</f>
        <v>Impacto económico y gobernanza</v>
      </c>
      <c r="M1213" s="115" t="str">
        <f>INDEX(Modelo!$A$9:$D$89,MATCH(DataBase!$J1213,Modelo!$A$9:$A$89,0),MATCH(DataBase!M$1,Modelo!$A$9:$D$9,0))</f>
        <v>Pilar 6</v>
      </c>
      <c r="N1213" s="115" t="str">
        <f>INDEX(Modelo!$A$9:$D$89,MATCH(DataBase!$J1213,Modelo!$A$9:$A$89,0),MATCH(DataBase!N$1,Modelo!$A$9:$D$9,0))</f>
        <v>boolean</v>
      </c>
      <c r="O1213" s="115" t="b">
        <f t="array" ref="O1213">IF(N1213="negativo",INDEX($AD$3:$AG$51,MATCH(1,($B1213=$AD$3:$AD$51)*($J1213=$AE$3:$AE$51),0),3),IF(N1213="positivo",INDEX($AD$55:$AG$109,MATCH(1,($B1213=$AD$55:$AD$109)*($J1213=$AE$55:$AE$109),0),3)))</f>
        <v>0</v>
      </c>
      <c r="P1213" s="115" t="b">
        <f t="array" ref="P1213">IF(N1213="negativo",INDEX($AD$3:$AG$51,MATCH(1,($B1213=$AD$3:$AD$51)*($J1213=$AE$3:$AE$51),0),4),IF(N1213="positivo",INDEX($AD$55:$AG$109,MATCH(1,($B1213=$AD$55:$AD$109)*($J1213=$AE$55:$AE$109),0),4)))</f>
        <v>0</v>
      </c>
      <c r="Q1213" s="115" t="str">
        <f>VLOOKUP(M1213,Modelo!$A$2:$C$7,2,0)</f>
        <v>Impacto Económico, Social y Comunitario</v>
      </c>
      <c r="R1213" s="118">
        <f t="array" ref="R1213">INDEX(Modelo!$F$1:$H$37,MATCH(1,(DataBase!Q1213=Modelo!$G$1:$G$37)*(DataBase!B1213=Modelo!$F$1:$F$37),0),3)</f>
        <v>0.11764705882352941</v>
      </c>
      <c r="S1213" s="115">
        <f t="shared" si="38"/>
        <v>0</v>
      </c>
      <c r="T1213" s="115">
        <f t="shared" si="39"/>
        <v>0</v>
      </c>
    </row>
    <row r="1214" spans="1:20" x14ac:dyDescent="0.3">
      <c r="A1214" s="115" t="s">
        <v>226</v>
      </c>
      <c r="B1214" s="115" t="s">
        <v>216</v>
      </c>
      <c r="C1214" s="115" t="s">
        <v>103</v>
      </c>
      <c r="D1214" s="115" t="s">
        <v>86</v>
      </c>
      <c r="E1214" s="115" t="s">
        <v>86</v>
      </c>
      <c r="F1214" s="115" t="s">
        <v>87</v>
      </c>
      <c r="G1214" s="115">
        <v>1889</v>
      </c>
      <c r="H1214" s="115" t="s">
        <v>125</v>
      </c>
      <c r="I1214" s="115">
        <v>8.6157743510000007</v>
      </c>
      <c r="J1214" s="115" t="s">
        <v>76</v>
      </c>
      <c r="K1214" s="115" t="str">
        <f>INDEX(DatosProcesados!$A$1:$BF$101,MATCH(DataBase!A1214,DatosProcesados!$A$1:$A$101,0),MATCH(DataBase!J1214,DatosProcesados!$A$1:$BF$1,0))</f>
        <v>No</v>
      </c>
      <c r="L1214" s="115" t="str">
        <f>INDEX(Modelo!$A$9:$D$89,MATCH(DataBase!$J1214,Modelo!$A$9:$A$89,0),MATCH(DataBase!L$1,Modelo!$A$9:$D$9,0))</f>
        <v>Impacto económico y gobernanza</v>
      </c>
      <c r="M1214" s="115" t="str">
        <f>INDEX(Modelo!$A$9:$D$89,MATCH(DataBase!$J1214,Modelo!$A$9:$A$89,0),MATCH(DataBase!M$1,Modelo!$A$9:$D$9,0))</f>
        <v>Pilar 6</v>
      </c>
      <c r="N1214" s="115" t="str">
        <f>INDEX(Modelo!$A$9:$D$89,MATCH(DataBase!$J1214,Modelo!$A$9:$A$89,0),MATCH(DataBase!N$1,Modelo!$A$9:$D$9,0))</f>
        <v>boolean</v>
      </c>
      <c r="O1214" s="115" t="b">
        <f t="array" ref="O1214">IF(N1214="negativo",INDEX($AD$3:$AG$51,MATCH(1,($B1214=$AD$3:$AD$51)*($J1214=$AE$3:$AE$51),0),3),IF(N1214="positivo",INDEX($AD$55:$AG$109,MATCH(1,($B1214=$AD$55:$AD$109)*($J1214=$AE$55:$AE$109),0),3)))</f>
        <v>0</v>
      </c>
      <c r="P1214" s="115" t="b">
        <f t="array" ref="P1214">IF(N1214="negativo",INDEX($AD$3:$AG$51,MATCH(1,($B1214=$AD$3:$AD$51)*($J1214=$AE$3:$AE$51),0),4),IF(N1214="positivo",INDEX($AD$55:$AG$109,MATCH(1,($B1214=$AD$55:$AD$109)*($J1214=$AE$55:$AE$109),0),4)))</f>
        <v>0</v>
      </c>
      <c r="Q1214" s="115" t="str">
        <f>VLOOKUP(M1214,Modelo!$A$2:$C$7,2,0)</f>
        <v>Impacto Económico, Social y Comunitario</v>
      </c>
      <c r="R1214" s="118">
        <f t="array" ref="R1214">INDEX(Modelo!$F$1:$H$37,MATCH(1,(DataBase!Q1214=Modelo!$G$1:$G$37)*(DataBase!B1214=Modelo!$F$1:$F$37),0),3)</f>
        <v>0.10526315789473684</v>
      </c>
      <c r="S1214" s="115">
        <f t="shared" si="38"/>
        <v>0</v>
      </c>
      <c r="T1214" s="115">
        <f t="shared" si="39"/>
        <v>0</v>
      </c>
    </row>
    <row r="1215" spans="1:20" x14ac:dyDescent="0.3">
      <c r="A1215" s="115" t="s">
        <v>287</v>
      </c>
      <c r="B1215" s="115" t="s">
        <v>216</v>
      </c>
      <c r="C1215" s="115" t="s">
        <v>103</v>
      </c>
      <c r="D1215" s="115" t="s">
        <v>86</v>
      </c>
      <c r="E1215" s="115" t="s">
        <v>86</v>
      </c>
      <c r="F1215" s="115" t="s">
        <v>87</v>
      </c>
      <c r="G1215" s="115">
        <v>2000</v>
      </c>
      <c r="H1215" s="115" t="s">
        <v>125</v>
      </c>
      <c r="I1215" s="115">
        <v>1.8730507999999999</v>
      </c>
      <c r="J1215" s="115" t="s">
        <v>76</v>
      </c>
      <c r="K1215" s="115" t="str">
        <f>INDEX(DatosProcesados!$A$1:$BF$101,MATCH(DataBase!A1215,DatosProcesados!$A$1:$A$101,0),MATCH(DataBase!J1215,DatosProcesados!$A$1:$BF$1,0))</f>
        <v>No</v>
      </c>
      <c r="L1215" s="115" t="str">
        <f>INDEX(Modelo!$A$9:$D$89,MATCH(DataBase!$J1215,Modelo!$A$9:$A$89,0),MATCH(DataBase!L$1,Modelo!$A$9:$D$9,0))</f>
        <v>Impacto económico y gobernanza</v>
      </c>
      <c r="M1215" s="115" t="str">
        <f>INDEX(Modelo!$A$9:$D$89,MATCH(DataBase!$J1215,Modelo!$A$9:$A$89,0),MATCH(DataBase!M$1,Modelo!$A$9:$D$9,0))</f>
        <v>Pilar 6</v>
      </c>
      <c r="N1215" s="115" t="str">
        <f>INDEX(Modelo!$A$9:$D$89,MATCH(DataBase!$J1215,Modelo!$A$9:$A$89,0),MATCH(DataBase!N$1,Modelo!$A$9:$D$9,0))</f>
        <v>boolean</v>
      </c>
      <c r="O1215" s="115" t="b">
        <f t="array" ref="O1215">IF(N1215="negativo",INDEX($AD$3:$AG$51,MATCH(1,($B1215=$AD$3:$AD$51)*($J1215=$AE$3:$AE$51),0),3),IF(N1215="positivo",INDEX($AD$55:$AG$109,MATCH(1,($B1215=$AD$55:$AD$109)*($J1215=$AE$55:$AE$109),0),3)))</f>
        <v>0</v>
      </c>
      <c r="P1215" s="115" t="b">
        <f t="array" ref="P1215">IF(N1215="negativo",INDEX($AD$3:$AG$51,MATCH(1,($B1215=$AD$3:$AD$51)*($J1215=$AE$3:$AE$51),0),4),IF(N1215="positivo",INDEX($AD$55:$AG$109,MATCH(1,($B1215=$AD$55:$AD$109)*($J1215=$AE$55:$AE$109),0),4)))</f>
        <v>0</v>
      </c>
      <c r="Q1215" s="115" t="str">
        <f>VLOOKUP(M1215,Modelo!$A$2:$C$7,2,0)</f>
        <v>Impacto Económico, Social y Comunitario</v>
      </c>
      <c r="R1215" s="118">
        <f t="array" ref="R1215">INDEX(Modelo!$F$1:$H$37,MATCH(1,(DataBase!Q1215=Modelo!$G$1:$G$37)*(DataBase!B1215=Modelo!$F$1:$F$37),0),3)</f>
        <v>0.10526315789473684</v>
      </c>
      <c r="S1215" s="115">
        <f t="shared" si="38"/>
        <v>0</v>
      </c>
      <c r="T1215" s="115">
        <f t="shared" si="39"/>
        <v>0</v>
      </c>
    </row>
    <row r="1216" spans="1:20" x14ac:dyDescent="0.3">
      <c r="A1216" s="115" t="s">
        <v>345</v>
      </c>
      <c r="B1216" s="115" t="s">
        <v>313</v>
      </c>
      <c r="C1216" s="115" t="s">
        <v>103</v>
      </c>
      <c r="D1216" s="115" t="s">
        <v>86</v>
      </c>
      <c r="E1216" s="115" t="s">
        <v>86</v>
      </c>
      <c r="F1216" s="115" t="s">
        <v>86</v>
      </c>
      <c r="G1216" s="115">
        <v>2004</v>
      </c>
      <c r="H1216" s="115" t="s">
        <v>125</v>
      </c>
      <c r="I1216" s="115">
        <v>4.5125503050000004</v>
      </c>
      <c r="J1216" s="115" t="s">
        <v>76</v>
      </c>
      <c r="K1216" s="115">
        <f>INDEX(DatosProcesados!$A$1:$BF$101,MATCH(DataBase!A1216,DatosProcesados!$A$1:$A$101,0),MATCH(DataBase!J1216,DatosProcesados!$A$1:$BF$1,0))</f>
        <v>0</v>
      </c>
      <c r="L1216" s="115" t="str">
        <f>INDEX(Modelo!$A$9:$D$89,MATCH(DataBase!$J1216,Modelo!$A$9:$A$89,0),MATCH(DataBase!L$1,Modelo!$A$9:$D$9,0))</f>
        <v>Impacto económico y gobernanza</v>
      </c>
      <c r="M1216" s="115" t="str">
        <f>INDEX(Modelo!$A$9:$D$89,MATCH(DataBase!$J1216,Modelo!$A$9:$A$89,0),MATCH(DataBase!M$1,Modelo!$A$9:$D$9,0))</f>
        <v>Pilar 6</v>
      </c>
      <c r="N1216" s="115" t="str">
        <f>INDEX(Modelo!$A$9:$D$89,MATCH(DataBase!$J1216,Modelo!$A$9:$A$89,0),MATCH(DataBase!N$1,Modelo!$A$9:$D$9,0))</f>
        <v>boolean</v>
      </c>
      <c r="O1216" s="115" t="b">
        <f t="array" ref="O1216">IF(N1216="negativo",INDEX($AD$3:$AG$51,MATCH(1,($B1216=$AD$3:$AD$51)*($J1216=$AE$3:$AE$51),0),3),IF(N1216="positivo",INDEX($AD$55:$AG$109,MATCH(1,($B1216=$AD$55:$AD$109)*($J1216=$AE$55:$AE$109),0),3)))</f>
        <v>0</v>
      </c>
      <c r="P1216" s="115" t="b">
        <f t="array" ref="P1216">IF(N1216="negativo",INDEX($AD$3:$AG$51,MATCH(1,($B1216=$AD$3:$AD$51)*($J1216=$AE$3:$AE$51),0),4),IF(N1216="positivo",INDEX($AD$55:$AG$109,MATCH(1,($B1216=$AD$55:$AD$109)*($J1216=$AE$55:$AE$109),0),4)))</f>
        <v>0</v>
      </c>
      <c r="Q1216" s="115" t="str">
        <f>VLOOKUP(M1216,Modelo!$A$2:$C$7,2,0)</f>
        <v>Impacto Económico, Social y Comunitario</v>
      </c>
      <c r="R1216" s="118">
        <f t="array" ref="R1216">INDEX(Modelo!$F$1:$H$37,MATCH(1,(DataBase!Q1216=Modelo!$G$1:$G$37)*(DataBase!B1216=Modelo!$F$1:$F$37),0),3)</f>
        <v>0.11764705882352941</v>
      </c>
      <c r="S1216" s="115">
        <f t="shared" si="38"/>
        <v>0</v>
      </c>
      <c r="T1216" s="115">
        <f t="shared" si="39"/>
        <v>0</v>
      </c>
    </row>
    <row r="1217" spans="1:20" x14ac:dyDescent="0.3">
      <c r="A1217" s="115" t="s">
        <v>464</v>
      </c>
      <c r="B1217" s="115" t="s">
        <v>407</v>
      </c>
      <c r="C1217" s="115" t="s">
        <v>103</v>
      </c>
      <c r="D1217" s="115" t="s">
        <v>86</v>
      </c>
      <c r="E1217" s="115" t="s">
        <v>86</v>
      </c>
      <c r="F1217" s="115" t="s">
        <v>87</v>
      </c>
      <c r="G1217" s="115">
        <v>1990</v>
      </c>
      <c r="H1217" s="115" t="s">
        <v>281</v>
      </c>
      <c r="I1217" s="115">
        <v>0.89502277900000005</v>
      </c>
      <c r="J1217" s="115" t="s">
        <v>76</v>
      </c>
      <c r="K1217" s="115" t="str">
        <f>INDEX(DatosProcesados!$A$1:$BF$101,MATCH(DataBase!A1217,DatosProcesados!$A$1:$A$101,0),MATCH(DataBase!J1217,DatosProcesados!$A$1:$BF$1,0))</f>
        <v>No</v>
      </c>
      <c r="L1217" s="115" t="str">
        <f>INDEX(Modelo!$A$9:$D$89,MATCH(DataBase!$J1217,Modelo!$A$9:$A$89,0),MATCH(DataBase!L$1,Modelo!$A$9:$D$9,0))</f>
        <v>Impacto económico y gobernanza</v>
      </c>
      <c r="M1217" s="115" t="str">
        <f>INDEX(Modelo!$A$9:$D$89,MATCH(DataBase!$J1217,Modelo!$A$9:$A$89,0),MATCH(DataBase!M$1,Modelo!$A$9:$D$9,0))</f>
        <v>Pilar 6</v>
      </c>
      <c r="N1217" s="115" t="str">
        <f>INDEX(Modelo!$A$9:$D$89,MATCH(DataBase!$J1217,Modelo!$A$9:$A$89,0),MATCH(DataBase!N$1,Modelo!$A$9:$D$9,0))</f>
        <v>boolean</v>
      </c>
      <c r="O1217" s="115" t="b">
        <f t="array" ref="O1217">IF(N1217="negativo",INDEX($AD$3:$AG$51,MATCH(1,($B1217=$AD$3:$AD$51)*($J1217=$AE$3:$AE$51),0),3),IF(N1217="positivo",INDEX($AD$55:$AG$109,MATCH(1,($B1217=$AD$55:$AD$109)*($J1217=$AE$55:$AE$109),0),3)))</f>
        <v>0</v>
      </c>
      <c r="P1217" s="115" t="b">
        <f t="array" ref="P1217">IF(N1217="negativo",INDEX($AD$3:$AG$51,MATCH(1,($B1217=$AD$3:$AD$51)*($J1217=$AE$3:$AE$51),0),4),IF(N1217="positivo",INDEX($AD$55:$AG$109,MATCH(1,($B1217=$AD$55:$AD$109)*($J1217=$AE$55:$AE$109),0),4)))</f>
        <v>0</v>
      </c>
      <c r="Q1217" s="115" t="str">
        <f>VLOOKUP(M1217,Modelo!$A$2:$C$7,2,0)</f>
        <v>Impacto Económico, Social y Comunitario</v>
      </c>
      <c r="R1217" s="118">
        <f t="array" ref="R1217">INDEX(Modelo!$F$1:$H$37,MATCH(1,(DataBase!Q1217=Modelo!$G$1:$G$37)*(DataBase!B1217=Modelo!$F$1:$F$37),0),3)</f>
        <v>0.15384615384615385</v>
      </c>
      <c r="S1217" s="115">
        <f t="shared" si="38"/>
        <v>0</v>
      </c>
      <c r="T1217" s="115">
        <f t="shared" si="39"/>
        <v>0</v>
      </c>
    </row>
    <row r="1218" spans="1:20" x14ac:dyDescent="0.3">
      <c r="A1218" s="115" t="s">
        <v>296</v>
      </c>
      <c r="B1218" s="115" t="s">
        <v>216</v>
      </c>
      <c r="C1218" s="115" t="s">
        <v>103</v>
      </c>
      <c r="D1218" s="115" t="s">
        <v>86</v>
      </c>
      <c r="E1218" s="115" t="s">
        <v>86</v>
      </c>
      <c r="F1218" s="115" t="s">
        <v>87</v>
      </c>
      <c r="G1218" s="115">
        <v>1944</v>
      </c>
      <c r="H1218" s="115" t="s">
        <v>125</v>
      </c>
      <c r="I1218" s="115">
        <v>1.7785578609999999</v>
      </c>
      <c r="J1218" s="115" t="s">
        <v>76</v>
      </c>
      <c r="K1218" s="115" t="str">
        <f>INDEX(DatosProcesados!$A$1:$BF$101,MATCH(DataBase!A1218,DatosProcesados!$A$1:$A$101,0),MATCH(DataBase!J1218,DatosProcesados!$A$1:$BF$1,0))</f>
        <v>No</v>
      </c>
      <c r="L1218" s="115" t="str">
        <f>INDEX(Modelo!$A$9:$D$89,MATCH(DataBase!$J1218,Modelo!$A$9:$A$89,0),MATCH(DataBase!L$1,Modelo!$A$9:$D$9,0))</f>
        <v>Impacto económico y gobernanza</v>
      </c>
      <c r="M1218" s="115" t="str">
        <f>INDEX(Modelo!$A$9:$D$89,MATCH(DataBase!$J1218,Modelo!$A$9:$A$89,0),MATCH(DataBase!M$1,Modelo!$A$9:$D$9,0))</f>
        <v>Pilar 6</v>
      </c>
      <c r="N1218" s="115" t="str">
        <f>INDEX(Modelo!$A$9:$D$89,MATCH(DataBase!$J1218,Modelo!$A$9:$A$89,0),MATCH(DataBase!N$1,Modelo!$A$9:$D$9,0))</f>
        <v>boolean</v>
      </c>
      <c r="O1218" s="115" t="b">
        <f t="array" ref="O1218">IF(N1218="negativo",INDEX($AD$3:$AG$51,MATCH(1,($B1218=$AD$3:$AD$51)*($J1218=$AE$3:$AE$51),0),3),IF(N1218="positivo",INDEX($AD$55:$AG$109,MATCH(1,($B1218=$AD$55:$AD$109)*($J1218=$AE$55:$AE$109),0),3)))</f>
        <v>0</v>
      </c>
      <c r="P1218" s="115" t="b">
        <f t="array" ref="P1218">IF(N1218="negativo",INDEX($AD$3:$AG$51,MATCH(1,($B1218=$AD$3:$AD$51)*($J1218=$AE$3:$AE$51),0),4),IF(N1218="positivo",INDEX($AD$55:$AG$109,MATCH(1,($B1218=$AD$55:$AD$109)*($J1218=$AE$55:$AE$109),0),4)))</f>
        <v>0</v>
      </c>
      <c r="Q1218" s="115" t="str">
        <f>VLOOKUP(M1218,Modelo!$A$2:$C$7,2,0)</f>
        <v>Impacto Económico, Social y Comunitario</v>
      </c>
      <c r="R1218" s="118">
        <f t="array" ref="R1218">INDEX(Modelo!$F$1:$H$37,MATCH(1,(DataBase!Q1218=Modelo!$G$1:$G$37)*(DataBase!B1218=Modelo!$F$1:$F$37),0),3)</f>
        <v>0.10526315789473684</v>
      </c>
      <c r="S1218" s="115">
        <f t="shared" si="38"/>
        <v>0</v>
      </c>
      <c r="T1218" s="115">
        <f t="shared" si="39"/>
        <v>0</v>
      </c>
    </row>
    <row r="1219" spans="1:20" x14ac:dyDescent="0.3">
      <c r="A1219" s="115" t="s">
        <v>134</v>
      </c>
      <c r="B1219" s="115" t="s">
        <v>84</v>
      </c>
      <c r="C1219" s="115" t="s">
        <v>103</v>
      </c>
      <c r="D1219" s="115" t="s">
        <v>86</v>
      </c>
      <c r="E1219" s="115" t="s">
        <v>87</v>
      </c>
      <c r="F1219" s="115" t="s">
        <v>87</v>
      </c>
      <c r="G1219" s="115">
        <v>2001</v>
      </c>
      <c r="H1219" s="115" t="s">
        <v>125</v>
      </c>
      <c r="I1219" s="115">
        <v>6.5475670460000002</v>
      </c>
      <c r="J1219" s="115" t="s">
        <v>76</v>
      </c>
      <c r="K1219" s="115" t="str">
        <f>INDEX(DatosProcesados!$A$1:$BF$101,MATCH(DataBase!A1219,DatosProcesados!$A$1:$A$101,0),MATCH(DataBase!J1219,DatosProcesados!$A$1:$BF$1,0))</f>
        <v>No</v>
      </c>
      <c r="L1219" s="115" t="str">
        <f>INDEX(Modelo!$A$9:$D$89,MATCH(DataBase!$J1219,Modelo!$A$9:$A$89,0),MATCH(DataBase!L$1,Modelo!$A$9:$D$9,0))</f>
        <v>Impacto económico y gobernanza</v>
      </c>
      <c r="M1219" s="115" t="str">
        <f>INDEX(Modelo!$A$9:$D$89,MATCH(DataBase!$J1219,Modelo!$A$9:$A$89,0),MATCH(DataBase!M$1,Modelo!$A$9:$D$9,0))</f>
        <v>Pilar 6</v>
      </c>
      <c r="N1219" s="115" t="str">
        <f>INDEX(Modelo!$A$9:$D$89,MATCH(DataBase!$J1219,Modelo!$A$9:$A$89,0),MATCH(DataBase!N$1,Modelo!$A$9:$D$9,0))</f>
        <v>boolean</v>
      </c>
      <c r="O1219" s="115" t="b">
        <f t="array" ref="O1219">IF(N1219="negativo",INDEX($AD$3:$AG$51,MATCH(1,($B1219=$AD$3:$AD$51)*($J1219=$AE$3:$AE$51),0),3),IF(N1219="positivo",INDEX($AD$55:$AG$109,MATCH(1,($B1219=$AD$55:$AD$109)*($J1219=$AE$55:$AE$109),0),3)))</f>
        <v>0</v>
      </c>
      <c r="P1219" s="115" t="b">
        <f t="array" ref="P1219">IF(N1219="negativo",INDEX($AD$3:$AG$51,MATCH(1,($B1219=$AD$3:$AD$51)*($J1219=$AE$3:$AE$51),0),4),IF(N1219="positivo",INDEX($AD$55:$AG$109,MATCH(1,($B1219=$AD$55:$AD$109)*($J1219=$AE$55:$AE$109),0),4)))</f>
        <v>0</v>
      </c>
      <c r="Q1219" s="115" t="str">
        <f>VLOOKUP(M1219,Modelo!$A$2:$C$7,2,0)</f>
        <v>Impacto Económico, Social y Comunitario</v>
      </c>
      <c r="R1219" s="118">
        <f t="array" ref="R1219">INDEX(Modelo!$F$1:$H$37,MATCH(1,(DataBase!Q1219=Modelo!$G$1:$G$37)*(DataBase!B1219=Modelo!$F$1:$F$37),0),3)</f>
        <v>0.11764705882352941</v>
      </c>
      <c r="S1219" s="115">
        <f t="shared" ref="S1219:S1282" si="40">IFERROR(IF(N1219="boolean",IF(K1219="Si",100,0),IF(N1219="scale",IF(K1219=2,100,IF(K1219=1,50,0)),IF(N1219="positivo",100*((K1219-P1219)/(O1219-P1219)),100*(1-((K1219-P1219)/(O1219-P1219)))))),0)</f>
        <v>0</v>
      </c>
      <c r="T1219" s="115">
        <f t="shared" ref="T1219:T1282" si="41">S1219*R1219</f>
        <v>0</v>
      </c>
    </row>
    <row r="1220" spans="1:20" x14ac:dyDescent="0.3">
      <c r="A1220" s="115" t="s">
        <v>290</v>
      </c>
      <c r="B1220" s="115" t="s">
        <v>216</v>
      </c>
      <c r="C1220" s="115" t="s">
        <v>103</v>
      </c>
      <c r="D1220" s="115" t="s">
        <v>86</v>
      </c>
      <c r="E1220" s="115" t="s">
        <v>87</v>
      </c>
      <c r="F1220" s="115" t="s">
        <v>87</v>
      </c>
      <c r="G1220" s="115">
        <v>1934</v>
      </c>
      <c r="H1220" s="115" t="s">
        <v>125</v>
      </c>
      <c r="I1220" s="115">
        <v>1.84479215</v>
      </c>
      <c r="J1220" s="115" t="s">
        <v>76</v>
      </c>
      <c r="K1220" s="115" t="str">
        <f>INDEX(DatosProcesados!$A$1:$BF$101,MATCH(DataBase!A1220,DatosProcesados!$A$1:$A$101,0),MATCH(DataBase!J1220,DatosProcesados!$A$1:$BF$1,0))</f>
        <v>No</v>
      </c>
      <c r="L1220" s="115" t="str">
        <f>INDEX(Modelo!$A$9:$D$89,MATCH(DataBase!$J1220,Modelo!$A$9:$A$89,0),MATCH(DataBase!L$1,Modelo!$A$9:$D$9,0))</f>
        <v>Impacto económico y gobernanza</v>
      </c>
      <c r="M1220" s="115" t="str">
        <f>INDEX(Modelo!$A$9:$D$89,MATCH(DataBase!$J1220,Modelo!$A$9:$A$89,0),MATCH(DataBase!M$1,Modelo!$A$9:$D$9,0))</f>
        <v>Pilar 6</v>
      </c>
      <c r="N1220" s="115" t="str">
        <f>INDEX(Modelo!$A$9:$D$89,MATCH(DataBase!$J1220,Modelo!$A$9:$A$89,0),MATCH(DataBase!N$1,Modelo!$A$9:$D$9,0))</f>
        <v>boolean</v>
      </c>
      <c r="O1220" s="115" t="b">
        <f t="array" ref="O1220">IF(N1220="negativo",INDEX($AD$3:$AG$51,MATCH(1,($B1220=$AD$3:$AD$51)*($J1220=$AE$3:$AE$51),0),3),IF(N1220="positivo",INDEX($AD$55:$AG$109,MATCH(1,($B1220=$AD$55:$AD$109)*($J1220=$AE$55:$AE$109),0),3)))</f>
        <v>0</v>
      </c>
      <c r="P1220" s="115" t="b">
        <f t="array" ref="P1220">IF(N1220="negativo",INDEX($AD$3:$AG$51,MATCH(1,($B1220=$AD$3:$AD$51)*($J1220=$AE$3:$AE$51),0),4),IF(N1220="positivo",INDEX($AD$55:$AG$109,MATCH(1,($B1220=$AD$55:$AD$109)*($J1220=$AE$55:$AE$109),0),4)))</f>
        <v>0</v>
      </c>
      <c r="Q1220" s="115" t="str">
        <f>VLOOKUP(M1220,Modelo!$A$2:$C$7,2,0)</f>
        <v>Impacto Económico, Social y Comunitario</v>
      </c>
      <c r="R1220" s="118">
        <f t="array" ref="R1220">INDEX(Modelo!$F$1:$H$37,MATCH(1,(DataBase!Q1220=Modelo!$G$1:$G$37)*(DataBase!B1220=Modelo!$F$1:$F$37),0),3)</f>
        <v>0.10526315789473684</v>
      </c>
      <c r="S1220" s="115">
        <f t="shared" si="40"/>
        <v>0</v>
      </c>
      <c r="T1220" s="115">
        <f t="shared" si="41"/>
        <v>0</v>
      </c>
    </row>
    <row r="1221" spans="1:20" x14ac:dyDescent="0.3">
      <c r="A1221" s="115" t="s">
        <v>346</v>
      </c>
      <c r="B1221" s="115" t="s">
        <v>313</v>
      </c>
      <c r="C1221" s="115" t="s">
        <v>103</v>
      </c>
      <c r="D1221" s="115" t="s">
        <v>87</v>
      </c>
      <c r="E1221" s="115" t="s">
        <v>87</v>
      </c>
      <c r="F1221" s="115" t="s">
        <v>87</v>
      </c>
      <c r="G1221" s="115">
        <v>1960</v>
      </c>
      <c r="H1221" s="115" t="s">
        <v>177</v>
      </c>
      <c r="I1221" s="115">
        <v>4.2128666020000001</v>
      </c>
      <c r="J1221" s="115" t="s">
        <v>76</v>
      </c>
      <c r="K1221" s="115" t="str">
        <f>INDEX(DatosProcesados!$A$1:$BF$101,MATCH(DataBase!A1221,DatosProcesados!$A$1:$A$101,0),MATCH(DataBase!J1221,DatosProcesados!$A$1:$BF$1,0))</f>
        <v>Si</v>
      </c>
      <c r="L1221" s="115" t="str">
        <f>INDEX(Modelo!$A$9:$D$89,MATCH(DataBase!$J1221,Modelo!$A$9:$A$89,0),MATCH(DataBase!L$1,Modelo!$A$9:$D$9,0))</f>
        <v>Impacto económico y gobernanza</v>
      </c>
      <c r="M1221" s="115" t="str">
        <f>INDEX(Modelo!$A$9:$D$89,MATCH(DataBase!$J1221,Modelo!$A$9:$A$89,0),MATCH(DataBase!M$1,Modelo!$A$9:$D$9,0))</f>
        <v>Pilar 6</v>
      </c>
      <c r="N1221" s="115" t="str">
        <f>INDEX(Modelo!$A$9:$D$89,MATCH(DataBase!$J1221,Modelo!$A$9:$A$89,0),MATCH(DataBase!N$1,Modelo!$A$9:$D$9,0))</f>
        <v>boolean</v>
      </c>
      <c r="O1221" s="115" t="b">
        <f t="array" ref="O1221">IF(N1221="negativo",INDEX($AD$3:$AG$51,MATCH(1,($B1221=$AD$3:$AD$51)*($J1221=$AE$3:$AE$51),0),3),IF(N1221="positivo",INDEX($AD$55:$AG$109,MATCH(1,($B1221=$AD$55:$AD$109)*($J1221=$AE$55:$AE$109),0),3)))</f>
        <v>0</v>
      </c>
      <c r="P1221" s="115" t="b">
        <f t="array" ref="P1221">IF(N1221="negativo",INDEX($AD$3:$AG$51,MATCH(1,($B1221=$AD$3:$AD$51)*($J1221=$AE$3:$AE$51),0),4),IF(N1221="positivo",INDEX($AD$55:$AG$109,MATCH(1,($B1221=$AD$55:$AD$109)*($J1221=$AE$55:$AE$109),0),4)))</f>
        <v>0</v>
      </c>
      <c r="Q1221" s="115" t="str">
        <f>VLOOKUP(M1221,Modelo!$A$2:$C$7,2,0)</f>
        <v>Impacto Económico, Social y Comunitario</v>
      </c>
      <c r="R1221" s="118">
        <f t="array" ref="R1221">INDEX(Modelo!$F$1:$H$37,MATCH(1,(DataBase!Q1221=Modelo!$G$1:$G$37)*(DataBase!B1221=Modelo!$F$1:$F$37),0),3)</f>
        <v>0.11764705882352941</v>
      </c>
      <c r="S1221" s="115">
        <f t="shared" si="40"/>
        <v>100</v>
      </c>
      <c r="T1221" s="115">
        <f t="shared" si="41"/>
        <v>11.76470588235294</v>
      </c>
    </row>
    <row r="1222" spans="1:20" x14ac:dyDescent="0.3">
      <c r="A1222" s="115" t="s">
        <v>124</v>
      </c>
      <c r="B1222" s="115" t="s">
        <v>84</v>
      </c>
      <c r="C1222" s="115" t="s">
        <v>97</v>
      </c>
      <c r="D1222" s="115" t="s">
        <v>86</v>
      </c>
      <c r="E1222" s="115" t="s">
        <v>86</v>
      </c>
      <c r="F1222" s="115" t="s">
        <v>86</v>
      </c>
      <c r="G1222" s="115">
        <v>2012</v>
      </c>
      <c r="H1222" s="115" t="s">
        <v>125</v>
      </c>
      <c r="I1222" s="115">
        <v>9.9777362400000005</v>
      </c>
      <c r="J1222" s="115" t="s">
        <v>76</v>
      </c>
      <c r="K1222" s="115" t="str">
        <f>INDEX(DatosProcesados!$A$1:$BF$101,MATCH(DataBase!A1222,DatosProcesados!$A$1:$A$101,0),MATCH(DataBase!J1222,DatosProcesados!$A$1:$BF$1,0))</f>
        <v>Si</v>
      </c>
      <c r="L1222" s="115" t="str">
        <f>INDEX(Modelo!$A$9:$D$89,MATCH(DataBase!$J1222,Modelo!$A$9:$A$89,0),MATCH(DataBase!L$1,Modelo!$A$9:$D$9,0))</f>
        <v>Impacto económico y gobernanza</v>
      </c>
      <c r="M1222" s="115" t="str">
        <f>INDEX(Modelo!$A$9:$D$89,MATCH(DataBase!$J1222,Modelo!$A$9:$A$89,0),MATCH(DataBase!M$1,Modelo!$A$9:$D$9,0))</f>
        <v>Pilar 6</v>
      </c>
      <c r="N1222" s="115" t="str">
        <f>INDEX(Modelo!$A$9:$D$89,MATCH(DataBase!$J1222,Modelo!$A$9:$A$89,0),MATCH(DataBase!N$1,Modelo!$A$9:$D$9,0))</f>
        <v>boolean</v>
      </c>
      <c r="O1222" s="115" t="b">
        <f t="array" ref="O1222">IF(N1222="negativo",INDEX($AD$3:$AG$51,MATCH(1,($B1222=$AD$3:$AD$51)*($J1222=$AE$3:$AE$51),0),3),IF(N1222="positivo",INDEX($AD$55:$AG$109,MATCH(1,($B1222=$AD$55:$AD$109)*($J1222=$AE$55:$AE$109),0),3)))</f>
        <v>0</v>
      </c>
      <c r="P1222" s="115" t="b">
        <f t="array" ref="P1222">IF(N1222="negativo",INDEX($AD$3:$AG$51,MATCH(1,($B1222=$AD$3:$AD$51)*($J1222=$AE$3:$AE$51),0),4),IF(N1222="positivo",INDEX($AD$55:$AG$109,MATCH(1,($B1222=$AD$55:$AD$109)*($J1222=$AE$55:$AE$109),0),4)))</f>
        <v>0</v>
      </c>
      <c r="Q1222" s="115" t="str">
        <f>VLOOKUP(M1222,Modelo!$A$2:$C$7,2,0)</f>
        <v>Impacto Económico, Social y Comunitario</v>
      </c>
      <c r="R1222" s="118">
        <f t="array" ref="R1222">INDEX(Modelo!$F$1:$H$37,MATCH(1,(DataBase!Q1222=Modelo!$G$1:$G$37)*(DataBase!B1222=Modelo!$F$1:$F$37),0),3)</f>
        <v>0.11764705882352941</v>
      </c>
      <c r="S1222" s="115">
        <f t="shared" si="40"/>
        <v>100</v>
      </c>
      <c r="T1222" s="115">
        <f t="shared" si="41"/>
        <v>11.76470588235294</v>
      </c>
    </row>
    <row r="1223" spans="1:20" x14ac:dyDescent="0.3">
      <c r="A1223" s="115" t="s">
        <v>414</v>
      </c>
      <c r="B1223" s="115" t="s">
        <v>407</v>
      </c>
      <c r="C1223" s="115" t="s">
        <v>103</v>
      </c>
      <c r="D1223" s="115" t="s">
        <v>86</v>
      </c>
      <c r="E1223" s="115" t="s">
        <v>86</v>
      </c>
      <c r="F1223" s="115" t="s">
        <v>87</v>
      </c>
      <c r="G1223" s="115">
        <v>1976</v>
      </c>
      <c r="H1223" s="115" t="s">
        <v>415</v>
      </c>
      <c r="I1223" s="115">
        <v>6.0471020830000004</v>
      </c>
      <c r="J1223" s="115" t="s">
        <v>76</v>
      </c>
      <c r="K1223" s="115" t="str">
        <f>INDEX(DatosProcesados!$A$1:$BF$101,MATCH(DataBase!A1223,DatosProcesados!$A$1:$A$101,0),MATCH(DataBase!J1223,DatosProcesados!$A$1:$BF$1,0))</f>
        <v>No</v>
      </c>
      <c r="L1223" s="115" t="str">
        <f>INDEX(Modelo!$A$9:$D$89,MATCH(DataBase!$J1223,Modelo!$A$9:$A$89,0),MATCH(DataBase!L$1,Modelo!$A$9:$D$9,0))</f>
        <v>Impacto económico y gobernanza</v>
      </c>
      <c r="M1223" s="115" t="str">
        <f>INDEX(Modelo!$A$9:$D$89,MATCH(DataBase!$J1223,Modelo!$A$9:$A$89,0),MATCH(DataBase!M$1,Modelo!$A$9:$D$9,0))</f>
        <v>Pilar 6</v>
      </c>
      <c r="N1223" s="115" t="str">
        <f>INDEX(Modelo!$A$9:$D$89,MATCH(DataBase!$J1223,Modelo!$A$9:$A$89,0),MATCH(DataBase!N$1,Modelo!$A$9:$D$9,0))</f>
        <v>boolean</v>
      </c>
      <c r="O1223" s="115" t="b">
        <f t="array" ref="O1223">IF(N1223="negativo",INDEX($AD$3:$AG$51,MATCH(1,($B1223=$AD$3:$AD$51)*($J1223=$AE$3:$AE$51),0),3),IF(N1223="positivo",INDEX($AD$55:$AG$109,MATCH(1,($B1223=$AD$55:$AD$109)*($J1223=$AE$55:$AE$109),0),3)))</f>
        <v>0</v>
      </c>
      <c r="P1223" s="115" t="b">
        <f t="array" ref="P1223">IF(N1223="negativo",INDEX($AD$3:$AG$51,MATCH(1,($B1223=$AD$3:$AD$51)*($J1223=$AE$3:$AE$51),0),4),IF(N1223="positivo",INDEX($AD$55:$AG$109,MATCH(1,($B1223=$AD$55:$AD$109)*($J1223=$AE$55:$AE$109),0),4)))</f>
        <v>0</v>
      </c>
      <c r="Q1223" s="115" t="str">
        <f>VLOOKUP(M1223,Modelo!$A$2:$C$7,2,0)</f>
        <v>Impacto Económico, Social y Comunitario</v>
      </c>
      <c r="R1223" s="118">
        <f t="array" ref="R1223">INDEX(Modelo!$F$1:$H$37,MATCH(1,(DataBase!Q1223=Modelo!$G$1:$G$37)*(DataBase!B1223=Modelo!$F$1:$F$37),0),3)</f>
        <v>0.15384615384615385</v>
      </c>
      <c r="S1223" s="115">
        <f t="shared" si="40"/>
        <v>0</v>
      </c>
      <c r="T1223" s="115">
        <f t="shared" si="41"/>
        <v>0</v>
      </c>
    </row>
    <row r="1224" spans="1:20" x14ac:dyDescent="0.3">
      <c r="A1224" s="115" t="s">
        <v>337</v>
      </c>
      <c r="B1224" s="115" t="s">
        <v>313</v>
      </c>
      <c r="C1224" s="115" t="s">
        <v>103</v>
      </c>
      <c r="D1224" s="115" t="s">
        <v>86</v>
      </c>
      <c r="E1224" s="115" t="s">
        <v>86</v>
      </c>
      <c r="F1224" s="115" t="s">
        <v>87</v>
      </c>
      <c r="G1224" s="115">
        <v>1879</v>
      </c>
      <c r="H1224" s="115" t="s">
        <v>244</v>
      </c>
      <c r="I1224" s="115">
        <v>5.8689859999999996</v>
      </c>
      <c r="J1224" s="115" t="s">
        <v>76</v>
      </c>
      <c r="K1224" s="115" t="str">
        <f>INDEX(DatosProcesados!$A$1:$BF$101,MATCH(DataBase!A1224,DatosProcesados!$A$1:$A$101,0),MATCH(DataBase!J1224,DatosProcesados!$A$1:$BF$1,0))</f>
        <v>No</v>
      </c>
      <c r="L1224" s="115" t="str">
        <f>INDEX(Modelo!$A$9:$D$89,MATCH(DataBase!$J1224,Modelo!$A$9:$A$89,0),MATCH(DataBase!L$1,Modelo!$A$9:$D$9,0))</f>
        <v>Impacto económico y gobernanza</v>
      </c>
      <c r="M1224" s="115" t="str">
        <f>INDEX(Modelo!$A$9:$D$89,MATCH(DataBase!$J1224,Modelo!$A$9:$A$89,0),MATCH(DataBase!M$1,Modelo!$A$9:$D$9,0))</f>
        <v>Pilar 6</v>
      </c>
      <c r="N1224" s="115" t="str">
        <f>INDEX(Modelo!$A$9:$D$89,MATCH(DataBase!$J1224,Modelo!$A$9:$A$89,0),MATCH(DataBase!N$1,Modelo!$A$9:$D$9,0))</f>
        <v>boolean</v>
      </c>
      <c r="O1224" s="115" t="b">
        <f t="array" ref="O1224">IF(N1224="negativo",INDEX($AD$3:$AG$51,MATCH(1,($B1224=$AD$3:$AD$51)*($J1224=$AE$3:$AE$51),0),3),IF(N1224="positivo",INDEX($AD$55:$AG$109,MATCH(1,($B1224=$AD$55:$AD$109)*($J1224=$AE$55:$AE$109),0),3)))</f>
        <v>0</v>
      </c>
      <c r="P1224" s="115" t="b">
        <f t="array" ref="P1224">IF(N1224="negativo",INDEX($AD$3:$AG$51,MATCH(1,($B1224=$AD$3:$AD$51)*($J1224=$AE$3:$AE$51),0),4),IF(N1224="positivo",INDEX($AD$55:$AG$109,MATCH(1,($B1224=$AD$55:$AD$109)*($J1224=$AE$55:$AE$109),0),4)))</f>
        <v>0</v>
      </c>
      <c r="Q1224" s="115" t="str">
        <f>VLOOKUP(M1224,Modelo!$A$2:$C$7,2,0)</f>
        <v>Impacto Económico, Social y Comunitario</v>
      </c>
      <c r="R1224" s="118">
        <f t="array" ref="R1224">INDEX(Modelo!$F$1:$H$37,MATCH(1,(DataBase!Q1224=Modelo!$G$1:$G$37)*(DataBase!B1224=Modelo!$F$1:$F$37),0),3)</f>
        <v>0.11764705882352941</v>
      </c>
      <c r="S1224" s="115">
        <f t="shared" si="40"/>
        <v>0</v>
      </c>
      <c r="T1224" s="115">
        <f t="shared" si="41"/>
        <v>0</v>
      </c>
    </row>
    <row r="1225" spans="1:20" x14ac:dyDescent="0.3">
      <c r="A1225" s="115" t="s">
        <v>373</v>
      </c>
      <c r="B1225" s="115" t="s">
        <v>313</v>
      </c>
      <c r="C1225" s="115" t="s">
        <v>103</v>
      </c>
      <c r="D1225" s="115" t="s">
        <v>87</v>
      </c>
      <c r="E1225" s="115" t="s">
        <v>86</v>
      </c>
      <c r="F1225" s="115" t="s">
        <v>86</v>
      </c>
      <c r="G1225" s="115">
        <v>1997</v>
      </c>
      <c r="H1225" s="115" t="s">
        <v>125</v>
      </c>
      <c r="I1225" s="115">
        <v>1.9766409730000001</v>
      </c>
      <c r="J1225" s="115" t="s">
        <v>76</v>
      </c>
      <c r="K1225" s="115">
        <f>INDEX(DatosProcesados!$A$1:$BF$101,MATCH(DataBase!A1225,DatosProcesados!$A$1:$A$101,0),MATCH(DataBase!J1225,DatosProcesados!$A$1:$BF$1,0))</f>
        <v>0</v>
      </c>
      <c r="L1225" s="115" t="str">
        <f>INDEX(Modelo!$A$9:$D$89,MATCH(DataBase!$J1225,Modelo!$A$9:$A$89,0),MATCH(DataBase!L$1,Modelo!$A$9:$D$9,0))</f>
        <v>Impacto económico y gobernanza</v>
      </c>
      <c r="M1225" s="115" t="str">
        <f>INDEX(Modelo!$A$9:$D$89,MATCH(DataBase!$J1225,Modelo!$A$9:$A$89,0),MATCH(DataBase!M$1,Modelo!$A$9:$D$9,0))</f>
        <v>Pilar 6</v>
      </c>
      <c r="N1225" s="115" t="str">
        <f>INDEX(Modelo!$A$9:$D$89,MATCH(DataBase!$J1225,Modelo!$A$9:$A$89,0),MATCH(DataBase!N$1,Modelo!$A$9:$D$9,0))</f>
        <v>boolean</v>
      </c>
      <c r="O1225" s="115" t="b">
        <f t="array" ref="O1225">IF(N1225="negativo",INDEX($AD$3:$AG$51,MATCH(1,($B1225=$AD$3:$AD$51)*($J1225=$AE$3:$AE$51),0),3),IF(N1225="positivo",INDEX($AD$55:$AG$109,MATCH(1,($B1225=$AD$55:$AD$109)*($J1225=$AE$55:$AE$109),0),3)))</f>
        <v>0</v>
      </c>
      <c r="P1225" s="115" t="b">
        <f t="array" ref="P1225">IF(N1225="negativo",INDEX($AD$3:$AG$51,MATCH(1,($B1225=$AD$3:$AD$51)*($J1225=$AE$3:$AE$51),0),4),IF(N1225="positivo",INDEX($AD$55:$AG$109,MATCH(1,($B1225=$AD$55:$AD$109)*($J1225=$AE$55:$AE$109),0),4)))</f>
        <v>0</v>
      </c>
      <c r="Q1225" s="115" t="str">
        <f>VLOOKUP(M1225,Modelo!$A$2:$C$7,2,0)</f>
        <v>Impacto Económico, Social y Comunitario</v>
      </c>
      <c r="R1225" s="118">
        <f t="array" ref="R1225">INDEX(Modelo!$F$1:$H$37,MATCH(1,(DataBase!Q1225=Modelo!$G$1:$G$37)*(DataBase!B1225=Modelo!$F$1:$F$37),0),3)</f>
        <v>0.11764705882352941</v>
      </c>
      <c r="S1225" s="115">
        <f t="shared" si="40"/>
        <v>0</v>
      </c>
      <c r="T1225" s="115">
        <f t="shared" si="41"/>
        <v>0</v>
      </c>
    </row>
    <row r="1226" spans="1:20" x14ac:dyDescent="0.3">
      <c r="A1226" s="115" t="s">
        <v>102</v>
      </c>
      <c r="B1226" s="115" t="s">
        <v>84</v>
      </c>
      <c r="C1226" s="115" t="s">
        <v>103</v>
      </c>
      <c r="D1226" s="115" t="s">
        <v>86</v>
      </c>
      <c r="E1226" s="115" t="s">
        <v>86</v>
      </c>
      <c r="F1226" s="115" t="s">
        <v>87</v>
      </c>
      <c r="G1226" s="115">
        <v>2003</v>
      </c>
      <c r="H1226" s="115" t="s">
        <v>104</v>
      </c>
      <c r="I1226" s="115">
        <v>15.602099798999999</v>
      </c>
      <c r="J1226" s="115" t="s">
        <v>76</v>
      </c>
      <c r="K1226" s="115" t="str">
        <f>INDEX(DatosProcesados!$A$1:$BF$101,MATCH(DataBase!A1226,DatosProcesados!$A$1:$A$101,0),MATCH(DataBase!J1226,DatosProcesados!$A$1:$BF$1,0))</f>
        <v>Si</v>
      </c>
      <c r="L1226" s="115" t="str">
        <f>INDEX(Modelo!$A$9:$D$89,MATCH(DataBase!$J1226,Modelo!$A$9:$A$89,0),MATCH(DataBase!L$1,Modelo!$A$9:$D$9,0))</f>
        <v>Impacto económico y gobernanza</v>
      </c>
      <c r="M1226" s="115" t="str">
        <f>INDEX(Modelo!$A$9:$D$89,MATCH(DataBase!$J1226,Modelo!$A$9:$A$89,0),MATCH(DataBase!M$1,Modelo!$A$9:$D$9,0))</f>
        <v>Pilar 6</v>
      </c>
      <c r="N1226" s="115" t="str">
        <f>INDEX(Modelo!$A$9:$D$89,MATCH(DataBase!$J1226,Modelo!$A$9:$A$89,0),MATCH(DataBase!N$1,Modelo!$A$9:$D$9,0))</f>
        <v>boolean</v>
      </c>
      <c r="O1226" s="115" t="b">
        <f t="array" ref="O1226">IF(N1226="negativo",INDEX($AD$3:$AG$51,MATCH(1,($B1226=$AD$3:$AD$51)*($J1226=$AE$3:$AE$51),0),3),IF(N1226="positivo",INDEX($AD$55:$AG$109,MATCH(1,($B1226=$AD$55:$AD$109)*($J1226=$AE$55:$AE$109),0),3)))</f>
        <v>0</v>
      </c>
      <c r="P1226" s="115" t="b">
        <f t="array" ref="P1226">IF(N1226="negativo",INDEX($AD$3:$AG$51,MATCH(1,($B1226=$AD$3:$AD$51)*($J1226=$AE$3:$AE$51),0),4),IF(N1226="positivo",INDEX($AD$55:$AG$109,MATCH(1,($B1226=$AD$55:$AD$109)*($J1226=$AE$55:$AE$109),0),4)))</f>
        <v>0</v>
      </c>
      <c r="Q1226" s="115" t="str">
        <f>VLOOKUP(M1226,Modelo!$A$2:$C$7,2,0)</f>
        <v>Impacto Económico, Social y Comunitario</v>
      </c>
      <c r="R1226" s="118">
        <f t="array" ref="R1226">INDEX(Modelo!$F$1:$H$37,MATCH(1,(DataBase!Q1226=Modelo!$G$1:$G$37)*(DataBase!B1226=Modelo!$F$1:$F$37),0),3)</f>
        <v>0.11764705882352941</v>
      </c>
      <c r="S1226" s="115">
        <f t="shared" si="40"/>
        <v>100</v>
      </c>
      <c r="T1226" s="115">
        <f t="shared" si="41"/>
        <v>11.76470588235294</v>
      </c>
    </row>
    <row r="1227" spans="1:20" x14ac:dyDescent="0.3">
      <c r="A1227" s="115" t="s">
        <v>228</v>
      </c>
      <c r="B1227" s="115" t="s">
        <v>216</v>
      </c>
      <c r="C1227" s="115" t="s">
        <v>97</v>
      </c>
      <c r="D1227" s="115" t="s">
        <v>86</v>
      </c>
      <c r="E1227" s="115" t="s">
        <v>87</v>
      </c>
      <c r="F1227" s="115" t="s">
        <v>87</v>
      </c>
      <c r="G1227" s="115">
        <v>1991</v>
      </c>
      <c r="H1227" s="115" t="s">
        <v>229</v>
      </c>
      <c r="I1227" s="115">
        <v>5.1614047279999999</v>
      </c>
      <c r="J1227" s="115" t="s">
        <v>76</v>
      </c>
      <c r="K1227" s="115" t="str">
        <f>INDEX(DatosProcesados!$A$1:$BF$101,MATCH(DataBase!A1227,DatosProcesados!$A$1:$A$101,0),MATCH(DataBase!J1227,DatosProcesados!$A$1:$BF$1,0))</f>
        <v>No</v>
      </c>
      <c r="L1227" s="115" t="str">
        <f>INDEX(Modelo!$A$9:$D$89,MATCH(DataBase!$J1227,Modelo!$A$9:$A$89,0),MATCH(DataBase!L$1,Modelo!$A$9:$D$9,0))</f>
        <v>Impacto económico y gobernanza</v>
      </c>
      <c r="M1227" s="115" t="str">
        <f>INDEX(Modelo!$A$9:$D$89,MATCH(DataBase!$J1227,Modelo!$A$9:$A$89,0),MATCH(DataBase!M$1,Modelo!$A$9:$D$9,0))</f>
        <v>Pilar 6</v>
      </c>
      <c r="N1227" s="115" t="str">
        <f>INDEX(Modelo!$A$9:$D$89,MATCH(DataBase!$J1227,Modelo!$A$9:$A$89,0),MATCH(DataBase!N$1,Modelo!$A$9:$D$9,0))</f>
        <v>boolean</v>
      </c>
      <c r="O1227" s="115" t="b">
        <f t="array" ref="O1227">IF(N1227="negativo",INDEX($AD$3:$AG$51,MATCH(1,($B1227=$AD$3:$AD$51)*($J1227=$AE$3:$AE$51),0),3),IF(N1227="positivo",INDEX($AD$55:$AG$109,MATCH(1,($B1227=$AD$55:$AD$109)*($J1227=$AE$55:$AE$109),0),3)))</f>
        <v>0</v>
      </c>
      <c r="P1227" s="115" t="b">
        <f t="array" ref="P1227">IF(N1227="negativo",INDEX($AD$3:$AG$51,MATCH(1,($B1227=$AD$3:$AD$51)*($J1227=$AE$3:$AE$51),0),4),IF(N1227="positivo",INDEX($AD$55:$AG$109,MATCH(1,($B1227=$AD$55:$AD$109)*($J1227=$AE$55:$AE$109),0),4)))</f>
        <v>0</v>
      </c>
      <c r="Q1227" s="115" t="str">
        <f>VLOOKUP(M1227,Modelo!$A$2:$C$7,2,0)</f>
        <v>Impacto Económico, Social y Comunitario</v>
      </c>
      <c r="R1227" s="118">
        <f t="array" ref="R1227">INDEX(Modelo!$F$1:$H$37,MATCH(1,(DataBase!Q1227=Modelo!$G$1:$G$37)*(DataBase!B1227=Modelo!$F$1:$F$37),0),3)</f>
        <v>0.10526315789473684</v>
      </c>
      <c r="S1227" s="115">
        <f t="shared" si="40"/>
        <v>0</v>
      </c>
      <c r="T1227" s="115">
        <f t="shared" si="41"/>
        <v>0</v>
      </c>
    </row>
    <row r="1228" spans="1:20" x14ac:dyDescent="0.3">
      <c r="A1228" s="115" t="s">
        <v>261</v>
      </c>
      <c r="B1228" s="115" t="s">
        <v>216</v>
      </c>
      <c r="C1228" s="115" t="s">
        <v>103</v>
      </c>
      <c r="D1228" s="115" t="s">
        <v>86</v>
      </c>
      <c r="E1228" s="115" t="s">
        <v>87</v>
      </c>
      <c r="F1228" s="115" t="s">
        <v>87</v>
      </c>
      <c r="G1228" s="115">
        <v>1806</v>
      </c>
      <c r="H1228" s="115" t="s">
        <v>244</v>
      </c>
      <c r="I1228" s="115">
        <v>2.382092359</v>
      </c>
      <c r="J1228" s="115" t="s">
        <v>76</v>
      </c>
      <c r="K1228" s="115" t="str">
        <f>INDEX(DatosProcesados!$A$1:$BF$101,MATCH(DataBase!A1228,DatosProcesados!$A$1:$A$101,0),MATCH(DataBase!J1228,DatosProcesados!$A$1:$BF$1,0))</f>
        <v>No</v>
      </c>
      <c r="L1228" s="115" t="str">
        <f>INDEX(Modelo!$A$9:$D$89,MATCH(DataBase!$J1228,Modelo!$A$9:$A$89,0),MATCH(DataBase!L$1,Modelo!$A$9:$D$9,0))</f>
        <v>Impacto económico y gobernanza</v>
      </c>
      <c r="M1228" s="115" t="str">
        <f>INDEX(Modelo!$A$9:$D$89,MATCH(DataBase!$J1228,Modelo!$A$9:$A$89,0),MATCH(DataBase!M$1,Modelo!$A$9:$D$9,0))</f>
        <v>Pilar 6</v>
      </c>
      <c r="N1228" s="115" t="str">
        <f>INDEX(Modelo!$A$9:$D$89,MATCH(DataBase!$J1228,Modelo!$A$9:$A$89,0),MATCH(DataBase!N$1,Modelo!$A$9:$D$9,0))</f>
        <v>boolean</v>
      </c>
      <c r="O1228" s="115" t="b">
        <f t="array" ref="O1228">IF(N1228="negativo",INDEX($AD$3:$AG$51,MATCH(1,($B1228=$AD$3:$AD$51)*($J1228=$AE$3:$AE$51),0),3),IF(N1228="positivo",INDEX($AD$55:$AG$109,MATCH(1,($B1228=$AD$55:$AD$109)*($J1228=$AE$55:$AE$109),0),3)))</f>
        <v>0</v>
      </c>
      <c r="P1228" s="115" t="b">
        <f t="array" ref="P1228">IF(N1228="negativo",INDEX($AD$3:$AG$51,MATCH(1,($B1228=$AD$3:$AD$51)*($J1228=$AE$3:$AE$51),0),4),IF(N1228="positivo",INDEX($AD$55:$AG$109,MATCH(1,($B1228=$AD$55:$AD$109)*($J1228=$AE$55:$AE$109),0),4)))</f>
        <v>0</v>
      </c>
      <c r="Q1228" s="115" t="str">
        <f>VLOOKUP(M1228,Modelo!$A$2:$C$7,2,0)</f>
        <v>Impacto Económico, Social y Comunitario</v>
      </c>
      <c r="R1228" s="118">
        <f t="array" ref="R1228">INDEX(Modelo!$F$1:$H$37,MATCH(1,(DataBase!Q1228=Modelo!$G$1:$G$37)*(DataBase!B1228=Modelo!$F$1:$F$37),0),3)</f>
        <v>0.10526315789473684</v>
      </c>
      <c r="S1228" s="115">
        <f t="shared" si="40"/>
        <v>0</v>
      </c>
      <c r="T1228" s="115">
        <f t="shared" si="41"/>
        <v>0</v>
      </c>
    </row>
    <row r="1229" spans="1:20" x14ac:dyDescent="0.3">
      <c r="A1229" s="115" t="s">
        <v>269</v>
      </c>
      <c r="B1229" s="115" t="s">
        <v>216</v>
      </c>
      <c r="C1229" s="115" t="s">
        <v>103</v>
      </c>
      <c r="D1229" s="115" t="s">
        <v>87</v>
      </c>
      <c r="E1229" s="115" t="s">
        <v>87</v>
      </c>
      <c r="F1229" s="115" t="s">
        <v>87</v>
      </c>
      <c r="G1229" s="115">
        <v>1932</v>
      </c>
      <c r="H1229" s="115" t="s">
        <v>125</v>
      </c>
      <c r="I1229" s="115">
        <v>2.1928266769999998</v>
      </c>
      <c r="J1229" s="115" t="s">
        <v>76</v>
      </c>
      <c r="K1229" s="115" t="str">
        <f>INDEX(DatosProcesados!$A$1:$BF$101,MATCH(DataBase!A1229,DatosProcesados!$A$1:$A$101,0),MATCH(DataBase!J1229,DatosProcesados!$A$1:$BF$1,0))</f>
        <v>No</v>
      </c>
      <c r="L1229" s="115" t="str">
        <f>INDEX(Modelo!$A$9:$D$89,MATCH(DataBase!$J1229,Modelo!$A$9:$A$89,0),MATCH(DataBase!L$1,Modelo!$A$9:$D$9,0))</f>
        <v>Impacto económico y gobernanza</v>
      </c>
      <c r="M1229" s="115" t="str">
        <f>INDEX(Modelo!$A$9:$D$89,MATCH(DataBase!$J1229,Modelo!$A$9:$A$89,0),MATCH(DataBase!M$1,Modelo!$A$9:$D$9,0))</f>
        <v>Pilar 6</v>
      </c>
      <c r="N1229" s="115" t="str">
        <f>INDEX(Modelo!$A$9:$D$89,MATCH(DataBase!$J1229,Modelo!$A$9:$A$89,0),MATCH(DataBase!N$1,Modelo!$A$9:$D$9,0))</f>
        <v>boolean</v>
      </c>
      <c r="O1229" s="115" t="b">
        <f t="array" ref="O1229">IF(N1229="negativo",INDEX($AD$3:$AG$51,MATCH(1,($B1229=$AD$3:$AD$51)*($J1229=$AE$3:$AE$51),0),3),IF(N1229="positivo",INDEX($AD$55:$AG$109,MATCH(1,($B1229=$AD$55:$AD$109)*($J1229=$AE$55:$AE$109),0),3)))</f>
        <v>0</v>
      </c>
      <c r="P1229" s="115" t="b">
        <f t="array" ref="P1229">IF(N1229="negativo",INDEX($AD$3:$AG$51,MATCH(1,($B1229=$AD$3:$AD$51)*($J1229=$AE$3:$AE$51),0),4),IF(N1229="positivo",INDEX($AD$55:$AG$109,MATCH(1,($B1229=$AD$55:$AD$109)*($J1229=$AE$55:$AE$109),0),4)))</f>
        <v>0</v>
      </c>
      <c r="Q1229" s="115" t="str">
        <f>VLOOKUP(M1229,Modelo!$A$2:$C$7,2,0)</f>
        <v>Impacto Económico, Social y Comunitario</v>
      </c>
      <c r="R1229" s="118">
        <f t="array" ref="R1229">INDEX(Modelo!$F$1:$H$37,MATCH(1,(DataBase!Q1229=Modelo!$G$1:$G$37)*(DataBase!B1229=Modelo!$F$1:$F$37),0),3)</f>
        <v>0.10526315789473684</v>
      </c>
      <c r="S1229" s="115">
        <f t="shared" si="40"/>
        <v>0</v>
      </c>
      <c r="T1229" s="115">
        <f t="shared" si="41"/>
        <v>0</v>
      </c>
    </row>
    <row r="1230" spans="1:20" x14ac:dyDescent="0.3">
      <c r="A1230" s="115" t="s">
        <v>285</v>
      </c>
      <c r="B1230" s="115" t="s">
        <v>216</v>
      </c>
      <c r="C1230" s="115" t="s">
        <v>103</v>
      </c>
      <c r="D1230" s="115" t="s">
        <v>86</v>
      </c>
      <c r="E1230" s="115" t="s">
        <v>86</v>
      </c>
      <c r="F1230" s="115" t="s">
        <v>86</v>
      </c>
      <c r="G1230" s="115">
        <v>1920</v>
      </c>
      <c r="H1230" s="115" t="s">
        <v>125</v>
      </c>
      <c r="I1230" s="115">
        <v>1.9433909700000001</v>
      </c>
      <c r="J1230" s="115" t="s">
        <v>76</v>
      </c>
      <c r="K1230" s="115" t="str">
        <f>INDEX(DatosProcesados!$A$1:$BF$101,MATCH(DataBase!A1230,DatosProcesados!$A$1:$A$101,0),MATCH(DataBase!J1230,DatosProcesados!$A$1:$BF$1,0))</f>
        <v>No</v>
      </c>
      <c r="L1230" s="115" t="str">
        <f>INDEX(Modelo!$A$9:$D$89,MATCH(DataBase!$J1230,Modelo!$A$9:$A$89,0),MATCH(DataBase!L$1,Modelo!$A$9:$D$9,0))</f>
        <v>Impacto económico y gobernanza</v>
      </c>
      <c r="M1230" s="115" t="str">
        <f>INDEX(Modelo!$A$9:$D$89,MATCH(DataBase!$J1230,Modelo!$A$9:$A$89,0),MATCH(DataBase!M$1,Modelo!$A$9:$D$9,0))</f>
        <v>Pilar 6</v>
      </c>
      <c r="N1230" s="115" t="str">
        <f>INDEX(Modelo!$A$9:$D$89,MATCH(DataBase!$J1230,Modelo!$A$9:$A$89,0),MATCH(DataBase!N$1,Modelo!$A$9:$D$9,0))</f>
        <v>boolean</v>
      </c>
      <c r="O1230" s="115" t="b">
        <f t="array" ref="O1230">IF(N1230="negativo",INDEX($AD$3:$AG$51,MATCH(1,($B1230=$AD$3:$AD$51)*($J1230=$AE$3:$AE$51),0),3),IF(N1230="positivo",INDEX($AD$55:$AG$109,MATCH(1,($B1230=$AD$55:$AD$109)*($J1230=$AE$55:$AE$109),0),3)))</f>
        <v>0</v>
      </c>
      <c r="P1230" s="115" t="b">
        <f t="array" ref="P1230">IF(N1230="negativo",INDEX($AD$3:$AG$51,MATCH(1,($B1230=$AD$3:$AD$51)*($J1230=$AE$3:$AE$51),0),4),IF(N1230="positivo",INDEX($AD$55:$AG$109,MATCH(1,($B1230=$AD$55:$AD$109)*($J1230=$AE$55:$AE$109),0),4)))</f>
        <v>0</v>
      </c>
      <c r="Q1230" s="115" t="str">
        <f>VLOOKUP(M1230,Modelo!$A$2:$C$7,2,0)</f>
        <v>Impacto Económico, Social y Comunitario</v>
      </c>
      <c r="R1230" s="118">
        <f t="array" ref="R1230">INDEX(Modelo!$F$1:$H$37,MATCH(1,(DataBase!Q1230=Modelo!$G$1:$G$37)*(DataBase!B1230=Modelo!$F$1:$F$37),0),3)</f>
        <v>0.10526315789473684</v>
      </c>
      <c r="S1230" s="115">
        <f t="shared" si="40"/>
        <v>0</v>
      </c>
      <c r="T1230" s="115">
        <f t="shared" si="41"/>
        <v>0</v>
      </c>
    </row>
    <row r="1231" spans="1:20" x14ac:dyDescent="0.3">
      <c r="A1231" s="115" t="s">
        <v>395</v>
      </c>
      <c r="B1231" s="115" t="s">
        <v>379</v>
      </c>
      <c r="C1231" s="115" t="s">
        <v>103</v>
      </c>
      <c r="D1231" s="115" t="s">
        <v>86</v>
      </c>
      <c r="E1231" s="115" t="s">
        <v>86</v>
      </c>
      <c r="F1231" s="115" t="s">
        <v>86</v>
      </c>
      <c r="G1231" s="115">
        <v>2015</v>
      </c>
      <c r="H1231" s="115" t="s">
        <v>125</v>
      </c>
      <c r="I1231" s="115">
        <v>0.76762142099999997</v>
      </c>
      <c r="J1231" s="115" t="s">
        <v>76</v>
      </c>
      <c r="K1231" s="115" t="str">
        <f>INDEX(DatosProcesados!$A$1:$BF$101,MATCH(DataBase!A1231,DatosProcesados!$A$1:$A$101,0),MATCH(DataBase!J1231,DatosProcesados!$A$1:$BF$1,0))</f>
        <v>Si</v>
      </c>
      <c r="L1231" s="115" t="str">
        <f>INDEX(Modelo!$A$9:$D$89,MATCH(DataBase!$J1231,Modelo!$A$9:$A$89,0),MATCH(DataBase!L$1,Modelo!$A$9:$D$9,0))</f>
        <v>Impacto económico y gobernanza</v>
      </c>
      <c r="M1231" s="115" t="str">
        <f>INDEX(Modelo!$A$9:$D$89,MATCH(DataBase!$J1231,Modelo!$A$9:$A$89,0),MATCH(DataBase!M$1,Modelo!$A$9:$D$9,0))</f>
        <v>Pilar 6</v>
      </c>
      <c r="N1231" s="115" t="str">
        <f>INDEX(Modelo!$A$9:$D$89,MATCH(DataBase!$J1231,Modelo!$A$9:$A$89,0),MATCH(DataBase!N$1,Modelo!$A$9:$D$9,0))</f>
        <v>boolean</v>
      </c>
      <c r="O1231" s="115" t="b">
        <f t="array" ref="O1231">IF(N1231="negativo",INDEX($AD$3:$AG$51,MATCH(1,($B1231=$AD$3:$AD$51)*($J1231=$AE$3:$AE$51),0),3),IF(N1231="positivo",INDEX($AD$55:$AG$109,MATCH(1,($B1231=$AD$55:$AD$109)*($J1231=$AE$55:$AE$109),0),3)))</f>
        <v>0</v>
      </c>
      <c r="P1231" s="115" t="b">
        <f t="array" ref="P1231">IF(N1231="negativo",INDEX($AD$3:$AG$51,MATCH(1,($B1231=$AD$3:$AD$51)*($J1231=$AE$3:$AE$51),0),4),IF(N1231="positivo",INDEX($AD$55:$AG$109,MATCH(1,($B1231=$AD$55:$AD$109)*($J1231=$AE$55:$AE$109),0),4)))</f>
        <v>0</v>
      </c>
      <c r="Q1231" s="115" t="str">
        <f>VLOOKUP(M1231,Modelo!$A$2:$C$7,2,0)</f>
        <v>Impacto Económico, Social y Comunitario</v>
      </c>
      <c r="R1231" s="118">
        <f t="array" ref="R1231">INDEX(Modelo!$F$1:$H$37,MATCH(1,(DataBase!Q1231=Modelo!$G$1:$G$37)*(DataBase!B1231=Modelo!$F$1:$F$37),0),3)</f>
        <v>0.14285714285714285</v>
      </c>
      <c r="S1231" s="115">
        <f t="shared" si="40"/>
        <v>100</v>
      </c>
      <c r="T1231" s="115">
        <f t="shared" si="41"/>
        <v>14.285714285714285</v>
      </c>
    </row>
    <row r="1232" spans="1:20" x14ac:dyDescent="0.3">
      <c r="A1232" s="115" t="s">
        <v>402</v>
      </c>
      <c r="B1232" s="115" t="s">
        <v>379</v>
      </c>
      <c r="C1232" s="115" t="s">
        <v>103</v>
      </c>
      <c r="D1232" s="115" t="s">
        <v>86</v>
      </c>
      <c r="E1232" s="115" t="s">
        <v>87</v>
      </c>
      <c r="F1232" s="115" t="s">
        <v>87</v>
      </c>
      <c r="G1232" s="115">
        <v>1961</v>
      </c>
      <c r="H1232" s="115" t="s">
        <v>125</v>
      </c>
      <c r="I1232" s="115">
        <v>0.498844856</v>
      </c>
      <c r="J1232" s="115" t="s">
        <v>76</v>
      </c>
      <c r="K1232" s="115" t="str">
        <f>INDEX(DatosProcesados!$A$1:$BF$101,MATCH(DataBase!A1232,DatosProcesados!$A$1:$A$101,0),MATCH(DataBase!J1232,DatosProcesados!$A$1:$BF$1,0))</f>
        <v>Si</v>
      </c>
      <c r="L1232" s="115" t="str">
        <f>INDEX(Modelo!$A$9:$D$89,MATCH(DataBase!$J1232,Modelo!$A$9:$A$89,0),MATCH(DataBase!L$1,Modelo!$A$9:$D$9,0))</f>
        <v>Impacto económico y gobernanza</v>
      </c>
      <c r="M1232" s="115" t="str">
        <f>INDEX(Modelo!$A$9:$D$89,MATCH(DataBase!$J1232,Modelo!$A$9:$A$89,0),MATCH(DataBase!M$1,Modelo!$A$9:$D$9,0))</f>
        <v>Pilar 6</v>
      </c>
      <c r="N1232" s="115" t="str">
        <f>INDEX(Modelo!$A$9:$D$89,MATCH(DataBase!$J1232,Modelo!$A$9:$A$89,0),MATCH(DataBase!N$1,Modelo!$A$9:$D$9,0))</f>
        <v>boolean</v>
      </c>
      <c r="O1232" s="115" t="b">
        <f t="array" ref="O1232">IF(N1232="negativo",INDEX($AD$3:$AG$51,MATCH(1,($B1232=$AD$3:$AD$51)*($J1232=$AE$3:$AE$51),0),3),IF(N1232="positivo",INDEX($AD$55:$AG$109,MATCH(1,($B1232=$AD$55:$AD$109)*($J1232=$AE$55:$AE$109),0),3)))</f>
        <v>0</v>
      </c>
      <c r="P1232" s="115" t="b">
        <f t="array" ref="P1232">IF(N1232="negativo",INDEX($AD$3:$AG$51,MATCH(1,($B1232=$AD$3:$AD$51)*($J1232=$AE$3:$AE$51),0),4),IF(N1232="positivo",INDEX($AD$55:$AG$109,MATCH(1,($B1232=$AD$55:$AD$109)*($J1232=$AE$55:$AE$109),0),4)))</f>
        <v>0</v>
      </c>
      <c r="Q1232" s="115" t="str">
        <f>VLOOKUP(M1232,Modelo!$A$2:$C$7,2,0)</f>
        <v>Impacto Económico, Social y Comunitario</v>
      </c>
      <c r="R1232" s="118">
        <f t="array" ref="R1232">INDEX(Modelo!$F$1:$H$37,MATCH(1,(DataBase!Q1232=Modelo!$G$1:$G$37)*(DataBase!B1232=Modelo!$F$1:$F$37),0),3)</f>
        <v>0.14285714285714285</v>
      </c>
      <c r="S1232" s="115">
        <f t="shared" si="40"/>
        <v>100</v>
      </c>
      <c r="T1232" s="115">
        <f t="shared" si="41"/>
        <v>14.285714285714285</v>
      </c>
    </row>
    <row r="1233" spans="1:20" x14ac:dyDescent="0.3">
      <c r="A1233" s="115" t="s">
        <v>389</v>
      </c>
      <c r="B1233" s="115" t="s">
        <v>379</v>
      </c>
      <c r="C1233" s="115" t="s">
        <v>103</v>
      </c>
      <c r="D1233" s="115" t="s">
        <v>86</v>
      </c>
      <c r="E1233" s="115" t="s">
        <v>87</v>
      </c>
      <c r="F1233" s="115" t="s">
        <v>87</v>
      </c>
      <c r="G1233" s="115">
        <v>1979</v>
      </c>
      <c r="H1233" s="115" t="s">
        <v>125</v>
      </c>
      <c r="I1233" s="115">
        <v>1.189537155</v>
      </c>
      <c r="J1233" s="115" t="s">
        <v>76</v>
      </c>
      <c r="K1233" s="115" t="str">
        <f>INDEX(DatosProcesados!$A$1:$BF$101,MATCH(DataBase!A1233,DatosProcesados!$A$1:$A$101,0),MATCH(DataBase!J1233,DatosProcesados!$A$1:$BF$1,0))</f>
        <v>No</v>
      </c>
      <c r="L1233" s="115" t="str">
        <f>INDEX(Modelo!$A$9:$D$89,MATCH(DataBase!$J1233,Modelo!$A$9:$A$89,0),MATCH(DataBase!L$1,Modelo!$A$9:$D$9,0))</f>
        <v>Impacto económico y gobernanza</v>
      </c>
      <c r="M1233" s="115" t="str">
        <f>INDEX(Modelo!$A$9:$D$89,MATCH(DataBase!$J1233,Modelo!$A$9:$A$89,0),MATCH(DataBase!M$1,Modelo!$A$9:$D$9,0))</f>
        <v>Pilar 6</v>
      </c>
      <c r="N1233" s="115" t="str">
        <f>INDEX(Modelo!$A$9:$D$89,MATCH(DataBase!$J1233,Modelo!$A$9:$A$89,0),MATCH(DataBase!N$1,Modelo!$A$9:$D$9,0))</f>
        <v>boolean</v>
      </c>
      <c r="O1233" s="115" t="b">
        <f t="array" ref="O1233">IF(N1233="negativo",INDEX($AD$3:$AG$51,MATCH(1,($B1233=$AD$3:$AD$51)*($J1233=$AE$3:$AE$51),0),3),IF(N1233="positivo",INDEX($AD$55:$AG$109,MATCH(1,($B1233=$AD$55:$AD$109)*($J1233=$AE$55:$AE$109),0),3)))</f>
        <v>0</v>
      </c>
      <c r="P1233" s="115" t="b">
        <f t="array" ref="P1233">IF(N1233="negativo",INDEX($AD$3:$AG$51,MATCH(1,($B1233=$AD$3:$AD$51)*($J1233=$AE$3:$AE$51),0),4),IF(N1233="positivo",INDEX($AD$55:$AG$109,MATCH(1,($B1233=$AD$55:$AD$109)*($J1233=$AE$55:$AE$109),0),4)))</f>
        <v>0</v>
      </c>
      <c r="Q1233" s="115" t="str">
        <f>VLOOKUP(M1233,Modelo!$A$2:$C$7,2,0)</f>
        <v>Impacto Económico, Social y Comunitario</v>
      </c>
      <c r="R1233" s="118">
        <f t="array" ref="R1233">INDEX(Modelo!$F$1:$H$37,MATCH(1,(DataBase!Q1233=Modelo!$G$1:$G$37)*(DataBase!B1233=Modelo!$F$1:$F$37),0),3)</f>
        <v>0.14285714285714285</v>
      </c>
      <c r="S1233" s="115">
        <f t="shared" si="40"/>
        <v>0</v>
      </c>
      <c r="T1233" s="115">
        <f t="shared" si="41"/>
        <v>0</v>
      </c>
    </row>
    <row r="1234" spans="1:20" x14ac:dyDescent="0.3">
      <c r="A1234" s="115" t="s">
        <v>387</v>
      </c>
      <c r="B1234" s="115" t="s">
        <v>379</v>
      </c>
      <c r="C1234" s="115" t="s">
        <v>103</v>
      </c>
      <c r="D1234" s="115" t="s">
        <v>87</v>
      </c>
      <c r="E1234" s="115" t="s">
        <v>86</v>
      </c>
      <c r="F1234" s="115" t="s">
        <v>86</v>
      </c>
      <c r="G1234" s="115">
        <v>2008</v>
      </c>
      <c r="H1234" s="115" t="s">
        <v>125</v>
      </c>
      <c r="I1234" s="115">
        <v>1.3132825420000001</v>
      </c>
      <c r="J1234" s="115" t="s">
        <v>76</v>
      </c>
      <c r="K1234" s="115" t="str">
        <f>INDEX(DatosProcesados!$A$1:$BF$101,MATCH(DataBase!A1234,DatosProcesados!$A$1:$A$101,0),MATCH(DataBase!J1234,DatosProcesados!$A$1:$BF$1,0))</f>
        <v>No</v>
      </c>
      <c r="L1234" s="115" t="str">
        <f>INDEX(Modelo!$A$9:$D$89,MATCH(DataBase!$J1234,Modelo!$A$9:$A$89,0),MATCH(DataBase!L$1,Modelo!$A$9:$D$9,0))</f>
        <v>Impacto económico y gobernanza</v>
      </c>
      <c r="M1234" s="115" t="str">
        <f>INDEX(Modelo!$A$9:$D$89,MATCH(DataBase!$J1234,Modelo!$A$9:$A$89,0),MATCH(DataBase!M$1,Modelo!$A$9:$D$9,0))</f>
        <v>Pilar 6</v>
      </c>
      <c r="N1234" s="115" t="str">
        <f>INDEX(Modelo!$A$9:$D$89,MATCH(DataBase!$J1234,Modelo!$A$9:$A$89,0),MATCH(DataBase!N$1,Modelo!$A$9:$D$9,0))</f>
        <v>boolean</v>
      </c>
      <c r="O1234" s="115" t="b">
        <f t="array" ref="O1234">IF(N1234="negativo",INDEX($AD$3:$AG$51,MATCH(1,($B1234=$AD$3:$AD$51)*($J1234=$AE$3:$AE$51),0),3),IF(N1234="positivo",INDEX($AD$55:$AG$109,MATCH(1,($B1234=$AD$55:$AD$109)*($J1234=$AE$55:$AE$109),0),3)))</f>
        <v>0</v>
      </c>
      <c r="P1234" s="115" t="b">
        <f t="array" ref="P1234">IF(N1234="negativo",INDEX($AD$3:$AG$51,MATCH(1,($B1234=$AD$3:$AD$51)*($J1234=$AE$3:$AE$51),0),4),IF(N1234="positivo",INDEX($AD$55:$AG$109,MATCH(1,($B1234=$AD$55:$AD$109)*($J1234=$AE$55:$AE$109),0),4)))</f>
        <v>0</v>
      </c>
      <c r="Q1234" s="115" t="str">
        <f>VLOOKUP(M1234,Modelo!$A$2:$C$7,2,0)</f>
        <v>Impacto Económico, Social y Comunitario</v>
      </c>
      <c r="R1234" s="118">
        <f t="array" ref="R1234">INDEX(Modelo!$F$1:$H$37,MATCH(1,(DataBase!Q1234=Modelo!$G$1:$G$37)*(DataBase!B1234=Modelo!$F$1:$F$37),0),3)</f>
        <v>0.14285714285714285</v>
      </c>
      <c r="S1234" s="115">
        <f t="shared" si="40"/>
        <v>0</v>
      </c>
      <c r="T1234" s="115">
        <f t="shared" si="41"/>
        <v>0</v>
      </c>
    </row>
    <row r="1235" spans="1:20" x14ac:dyDescent="0.3">
      <c r="A1235" s="115" t="s">
        <v>400</v>
      </c>
      <c r="B1235" s="115" t="s">
        <v>379</v>
      </c>
      <c r="C1235" s="115" t="s">
        <v>103</v>
      </c>
      <c r="D1235" s="115" t="s">
        <v>86</v>
      </c>
      <c r="E1235" s="115" t="s">
        <v>86</v>
      </c>
      <c r="F1235" s="115" t="s">
        <v>86</v>
      </c>
      <c r="G1235" s="115">
        <v>1977</v>
      </c>
      <c r="H1235" s="115" t="s">
        <v>125</v>
      </c>
      <c r="I1235" s="115">
        <v>0.74612668500000001</v>
      </c>
      <c r="J1235" s="115" t="s">
        <v>76</v>
      </c>
      <c r="K1235" s="115" t="str">
        <f>INDEX(DatosProcesados!$A$1:$BF$101,MATCH(DataBase!A1235,DatosProcesados!$A$1:$A$101,0),MATCH(DataBase!J1235,DatosProcesados!$A$1:$BF$1,0))</f>
        <v>Si</v>
      </c>
      <c r="L1235" s="115" t="str">
        <f>INDEX(Modelo!$A$9:$D$89,MATCH(DataBase!$J1235,Modelo!$A$9:$A$89,0),MATCH(DataBase!L$1,Modelo!$A$9:$D$9,0))</f>
        <v>Impacto económico y gobernanza</v>
      </c>
      <c r="M1235" s="115" t="str">
        <f>INDEX(Modelo!$A$9:$D$89,MATCH(DataBase!$J1235,Modelo!$A$9:$A$89,0),MATCH(DataBase!M$1,Modelo!$A$9:$D$9,0))</f>
        <v>Pilar 6</v>
      </c>
      <c r="N1235" s="115" t="str">
        <f>INDEX(Modelo!$A$9:$D$89,MATCH(DataBase!$J1235,Modelo!$A$9:$A$89,0),MATCH(DataBase!N$1,Modelo!$A$9:$D$9,0))</f>
        <v>boolean</v>
      </c>
      <c r="O1235" s="115" t="b">
        <f t="array" ref="O1235">IF(N1235="negativo",INDEX($AD$3:$AG$51,MATCH(1,($B1235=$AD$3:$AD$51)*($J1235=$AE$3:$AE$51),0),3),IF(N1235="positivo",INDEX($AD$55:$AG$109,MATCH(1,($B1235=$AD$55:$AD$109)*($J1235=$AE$55:$AE$109),0),3)))</f>
        <v>0</v>
      </c>
      <c r="P1235" s="115" t="b">
        <f t="array" ref="P1235">IF(N1235="negativo",INDEX($AD$3:$AG$51,MATCH(1,($B1235=$AD$3:$AD$51)*($J1235=$AE$3:$AE$51),0),4),IF(N1235="positivo",INDEX($AD$55:$AG$109,MATCH(1,($B1235=$AD$55:$AD$109)*($J1235=$AE$55:$AE$109),0),4)))</f>
        <v>0</v>
      </c>
      <c r="Q1235" s="115" t="str">
        <f>VLOOKUP(M1235,Modelo!$A$2:$C$7,2,0)</f>
        <v>Impacto Económico, Social y Comunitario</v>
      </c>
      <c r="R1235" s="118">
        <f t="array" ref="R1235">INDEX(Modelo!$F$1:$H$37,MATCH(1,(DataBase!Q1235=Modelo!$G$1:$G$37)*(DataBase!B1235=Modelo!$F$1:$F$37),0),3)</f>
        <v>0.14285714285714285</v>
      </c>
      <c r="S1235" s="115">
        <f t="shared" si="40"/>
        <v>100</v>
      </c>
      <c r="T1235" s="115">
        <f t="shared" si="41"/>
        <v>14.285714285714285</v>
      </c>
    </row>
    <row r="1236" spans="1:20" x14ac:dyDescent="0.3">
      <c r="A1236" s="115" t="s">
        <v>326</v>
      </c>
      <c r="B1236" s="115" t="s">
        <v>313</v>
      </c>
      <c r="C1236" s="115" t="s">
        <v>103</v>
      </c>
      <c r="D1236" s="115" t="s">
        <v>87</v>
      </c>
      <c r="E1236" s="115" t="s">
        <v>86</v>
      </c>
      <c r="F1236" s="115" t="s">
        <v>86</v>
      </c>
      <c r="G1236" s="115">
        <v>1938</v>
      </c>
      <c r="H1236" s="115" t="s">
        <v>125</v>
      </c>
      <c r="I1236" s="115">
        <v>11.88773162</v>
      </c>
      <c r="J1236" s="115" t="s">
        <v>76</v>
      </c>
      <c r="K1236" s="115">
        <f>INDEX(DatosProcesados!$A$1:$BF$101,MATCH(DataBase!A1236,DatosProcesados!$A$1:$A$101,0),MATCH(DataBase!J1236,DatosProcesados!$A$1:$BF$1,0))</f>
        <v>0</v>
      </c>
      <c r="L1236" s="115" t="str">
        <f>INDEX(Modelo!$A$9:$D$89,MATCH(DataBase!$J1236,Modelo!$A$9:$A$89,0),MATCH(DataBase!L$1,Modelo!$A$9:$D$9,0))</f>
        <v>Impacto económico y gobernanza</v>
      </c>
      <c r="M1236" s="115" t="str">
        <f>INDEX(Modelo!$A$9:$D$89,MATCH(DataBase!$J1236,Modelo!$A$9:$A$89,0),MATCH(DataBase!M$1,Modelo!$A$9:$D$9,0))</f>
        <v>Pilar 6</v>
      </c>
      <c r="N1236" s="115" t="str">
        <f>INDEX(Modelo!$A$9:$D$89,MATCH(DataBase!$J1236,Modelo!$A$9:$A$89,0),MATCH(DataBase!N$1,Modelo!$A$9:$D$9,0))</f>
        <v>boolean</v>
      </c>
      <c r="O1236" s="115" t="b">
        <f t="array" ref="O1236">IF(N1236="negativo",INDEX($AD$3:$AG$51,MATCH(1,($B1236=$AD$3:$AD$51)*($J1236=$AE$3:$AE$51),0),3),IF(N1236="positivo",INDEX($AD$55:$AG$109,MATCH(1,($B1236=$AD$55:$AD$109)*($J1236=$AE$55:$AE$109),0),3)))</f>
        <v>0</v>
      </c>
      <c r="P1236" s="115" t="b">
        <f t="array" ref="P1236">IF(N1236="negativo",INDEX($AD$3:$AG$51,MATCH(1,($B1236=$AD$3:$AD$51)*($J1236=$AE$3:$AE$51),0),4),IF(N1236="positivo",INDEX($AD$55:$AG$109,MATCH(1,($B1236=$AD$55:$AD$109)*($J1236=$AE$55:$AE$109),0),4)))</f>
        <v>0</v>
      </c>
      <c r="Q1236" s="115" t="str">
        <f>VLOOKUP(M1236,Modelo!$A$2:$C$7,2,0)</f>
        <v>Impacto Económico, Social y Comunitario</v>
      </c>
      <c r="R1236" s="118">
        <f t="array" ref="R1236">INDEX(Modelo!$F$1:$H$37,MATCH(1,(DataBase!Q1236=Modelo!$G$1:$G$37)*(DataBase!B1236=Modelo!$F$1:$F$37),0),3)</f>
        <v>0.11764705882352941</v>
      </c>
      <c r="S1236" s="115">
        <f t="shared" si="40"/>
        <v>0</v>
      </c>
      <c r="T1236" s="115">
        <f t="shared" si="41"/>
        <v>0</v>
      </c>
    </row>
    <row r="1237" spans="1:20" x14ac:dyDescent="0.3">
      <c r="A1237" s="115" t="s">
        <v>339</v>
      </c>
      <c r="B1237" s="115" t="s">
        <v>313</v>
      </c>
      <c r="C1237" s="115" t="s">
        <v>103</v>
      </c>
      <c r="D1237" s="115" t="s">
        <v>86</v>
      </c>
      <c r="E1237" s="115" t="s">
        <v>86</v>
      </c>
      <c r="F1237" s="115" t="s">
        <v>87</v>
      </c>
      <c r="G1237" s="115">
        <v>1984</v>
      </c>
      <c r="H1237" s="115" t="s">
        <v>177</v>
      </c>
      <c r="I1237" s="115">
        <v>5.5116464790000004</v>
      </c>
      <c r="J1237" s="115" t="s">
        <v>76</v>
      </c>
      <c r="K1237" s="115" t="str">
        <f>INDEX(DatosProcesados!$A$1:$BF$101,MATCH(DataBase!A1237,DatosProcesados!$A$1:$A$101,0),MATCH(DataBase!J1237,DatosProcesados!$A$1:$BF$1,0))</f>
        <v>No</v>
      </c>
      <c r="L1237" s="115" t="str">
        <f>INDEX(Modelo!$A$9:$D$89,MATCH(DataBase!$J1237,Modelo!$A$9:$A$89,0),MATCH(DataBase!L$1,Modelo!$A$9:$D$9,0))</f>
        <v>Impacto económico y gobernanza</v>
      </c>
      <c r="M1237" s="115" t="str">
        <f>INDEX(Modelo!$A$9:$D$89,MATCH(DataBase!$J1237,Modelo!$A$9:$A$89,0),MATCH(DataBase!M$1,Modelo!$A$9:$D$9,0))</f>
        <v>Pilar 6</v>
      </c>
      <c r="N1237" s="115" t="str">
        <f>INDEX(Modelo!$A$9:$D$89,MATCH(DataBase!$J1237,Modelo!$A$9:$A$89,0),MATCH(DataBase!N$1,Modelo!$A$9:$D$9,0))</f>
        <v>boolean</v>
      </c>
      <c r="O1237" s="115" t="b">
        <f t="array" ref="O1237">IF(N1237="negativo",INDEX($AD$3:$AG$51,MATCH(1,($B1237=$AD$3:$AD$51)*($J1237=$AE$3:$AE$51),0),3),IF(N1237="positivo",INDEX($AD$55:$AG$109,MATCH(1,($B1237=$AD$55:$AD$109)*($J1237=$AE$55:$AE$109),0),3)))</f>
        <v>0</v>
      </c>
      <c r="P1237" s="115" t="b">
        <f t="array" ref="P1237">IF(N1237="negativo",INDEX($AD$3:$AG$51,MATCH(1,($B1237=$AD$3:$AD$51)*($J1237=$AE$3:$AE$51),0),4),IF(N1237="positivo",INDEX($AD$55:$AG$109,MATCH(1,($B1237=$AD$55:$AD$109)*($J1237=$AE$55:$AE$109),0),4)))</f>
        <v>0</v>
      </c>
      <c r="Q1237" s="115" t="str">
        <f>VLOOKUP(M1237,Modelo!$A$2:$C$7,2,0)</f>
        <v>Impacto Económico, Social y Comunitario</v>
      </c>
      <c r="R1237" s="118">
        <f t="array" ref="R1237">INDEX(Modelo!$F$1:$H$37,MATCH(1,(DataBase!Q1237=Modelo!$G$1:$G$37)*(DataBase!B1237=Modelo!$F$1:$F$37),0),3)</f>
        <v>0.11764705882352941</v>
      </c>
      <c r="S1237" s="115">
        <f t="shared" si="40"/>
        <v>0</v>
      </c>
      <c r="T1237" s="115">
        <f t="shared" si="41"/>
        <v>0</v>
      </c>
    </row>
    <row r="1238" spans="1:20" x14ac:dyDescent="0.3">
      <c r="A1238" s="115" t="s">
        <v>317</v>
      </c>
      <c r="B1238" s="115" t="s">
        <v>313</v>
      </c>
      <c r="C1238" s="115" t="s">
        <v>103</v>
      </c>
      <c r="D1238" s="115" t="s">
        <v>87</v>
      </c>
      <c r="E1238" s="115" t="s">
        <v>86</v>
      </c>
      <c r="F1238" s="115" t="s">
        <v>86</v>
      </c>
      <c r="G1238" s="115">
        <v>2009</v>
      </c>
      <c r="H1238" s="115" t="s">
        <v>125</v>
      </c>
      <c r="I1238" s="115">
        <v>19.439396106</v>
      </c>
      <c r="J1238" s="115" t="s">
        <v>76</v>
      </c>
      <c r="K1238" s="115" t="str">
        <f>INDEX(DatosProcesados!$A$1:$BF$101,MATCH(DataBase!A1238,DatosProcesados!$A$1:$A$101,0),MATCH(DataBase!J1238,DatosProcesados!$A$1:$BF$1,0))</f>
        <v>Si</v>
      </c>
      <c r="L1238" s="115" t="str">
        <f>INDEX(Modelo!$A$9:$D$89,MATCH(DataBase!$J1238,Modelo!$A$9:$A$89,0),MATCH(DataBase!L$1,Modelo!$A$9:$D$9,0))</f>
        <v>Impacto económico y gobernanza</v>
      </c>
      <c r="M1238" s="115" t="str">
        <f>INDEX(Modelo!$A$9:$D$89,MATCH(DataBase!$J1238,Modelo!$A$9:$A$89,0),MATCH(DataBase!M$1,Modelo!$A$9:$D$9,0))</f>
        <v>Pilar 6</v>
      </c>
      <c r="N1238" s="115" t="str">
        <f>INDEX(Modelo!$A$9:$D$89,MATCH(DataBase!$J1238,Modelo!$A$9:$A$89,0),MATCH(DataBase!N$1,Modelo!$A$9:$D$9,0))</f>
        <v>boolean</v>
      </c>
      <c r="O1238" s="115" t="b">
        <f t="array" ref="O1238">IF(N1238="negativo",INDEX($AD$3:$AG$51,MATCH(1,($B1238=$AD$3:$AD$51)*($J1238=$AE$3:$AE$51),0),3),IF(N1238="positivo",INDEX($AD$55:$AG$109,MATCH(1,($B1238=$AD$55:$AD$109)*($J1238=$AE$55:$AE$109),0),3)))</f>
        <v>0</v>
      </c>
      <c r="P1238" s="115" t="b">
        <f t="array" ref="P1238">IF(N1238="negativo",INDEX($AD$3:$AG$51,MATCH(1,($B1238=$AD$3:$AD$51)*($J1238=$AE$3:$AE$51),0),4),IF(N1238="positivo",INDEX($AD$55:$AG$109,MATCH(1,($B1238=$AD$55:$AD$109)*($J1238=$AE$55:$AE$109),0),4)))</f>
        <v>0</v>
      </c>
      <c r="Q1238" s="115" t="str">
        <f>VLOOKUP(M1238,Modelo!$A$2:$C$7,2,0)</f>
        <v>Impacto Económico, Social y Comunitario</v>
      </c>
      <c r="R1238" s="118">
        <f t="array" ref="R1238">INDEX(Modelo!$F$1:$H$37,MATCH(1,(DataBase!Q1238=Modelo!$G$1:$G$37)*(DataBase!B1238=Modelo!$F$1:$F$37),0),3)</f>
        <v>0.11764705882352941</v>
      </c>
      <c r="S1238" s="115">
        <f t="shared" si="40"/>
        <v>100</v>
      </c>
      <c r="T1238" s="115">
        <f t="shared" si="41"/>
        <v>11.76470588235294</v>
      </c>
    </row>
    <row r="1239" spans="1:20" x14ac:dyDescent="0.3">
      <c r="A1239" s="115" t="s">
        <v>211</v>
      </c>
      <c r="B1239" s="115" t="s">
        <v>84</v>
      </c>
      <c r="C1239" s="115" t="s">
        <v>103</v>
      </c>
      <c r="D1239" s="115" t="s">
        <v>86</v>
      </c>
      <c r="E1239" s="115" t="s">
        <v>87</v>
      </c>
      <c r="F1239" s="115" t="s">
        <v>86</v>
      </c>
      <c r="G1239" s="115">
        <v>1972</v>
      </c>
      <c r="H1239" s="115" t="s">
        <v>125</v>
      </c>
      <c r="I1239" s="115">
        <v>0</v>
      </c>
      <c r="J1239" s="115" t="s">
        <v>76</v>
      </c>
      <c r="K1239" s="115" t="str">
        <f>INDEX(DatosProcesados!$A$1:$BF$101,MATCH(DataBase!A1239,DatosProcesados!$A$1:$A$101,0),MATCH(DataBase!J1239,DatosProcesados!$A$1:$BF$1,0))</f>
        <v>Si</v>
      </c>
      <c r="L1239" s="115" t="str">
        <f>INDEX(Modelo!$A$9:$D$89,MATCH(DataBase!$J1239,Modelo!$A$9:$A$89,0),MATCH(DataBase!L$1,Modelo!$A$9:$D$9,0))</f>
        <v>Impacto económico y gobernanza</v>
      </c>
      <c r="M1239" s="115" t="str">
        <f>INDEX(Modelo!$A$9:$D$89,MATCH(DataBase!$J1239,Modelo!$A$9:$A$89,0),MATCH(DataBase!M$1,Modelo!$A$9:$D$9,0))</f>
        <v>Pilar 6</v>
      </c>
      <c r="N1239" s="115" t="str">
        <f>INDEX(Modelo!$A$9:$D$89,MATCH(DataBase!$J1239,Modelo!$A$9:$A$89,0),MATCH(DataBase!N$1,Modelo!$A$9:$D$9,0))</f>
        <v>boolean</v>
      </c>
      <c r="O1239" s="115" t="b">
        <f t="array" ref="O1239">IF(N1239="negativo",INDEX($AD$3:$AG$51,MATCH(1,($B1239=$AD$3:$AD$51)*($J1239=$AE$3:$AE$51),0),3),IF(N1239="positivo",INDEX($AD$55:$AG$109,MATCH(1,($B1239=$AD$55:$AD$109)*($J1239=$AE$55:$AE$109),0),3)))</f>
        <v>0</v>
      </c>
      <c r="P1239" s="115" t="b">
        <f t="array" ref="P1239">IF(N1239="negativo",INDEX($AD$3:$AG$51,MATCH(1,($B1239=$AD$3:$AD$51)*($J1239=$AE$3:$AE$51),0),4),IF(N1239="positivo",INDEX($AD$55:$AG$109,MATCH(1,($B1239=$AD$55:$AD$109)*($J1239=$AE$55:$AE$109),0),4)))</f>
        <v>0</v>
      </c>
      <c r="Q1239" s="115" t="str">
        <f>VLOOKUP(M1239,Modelo!$A$2:$C$7,2,0)</f>
        <v>Impacto Económico, Social y Comunitario</v>
      </c>
      <c r="R1239" s="118">
        <f t="array" ref="R1239">INDEX(Modelo!$F$1:$H$37,MATCH(1,(DataBase!Q1239=Modelo!$G$1:$G$37)*(DataBase!B1239=Modelo!$F$1:$F$37),0),3)</f>
        <v>0.11764705882352941</v>
      </c>
      <c r="S1239" s="115">
        <f t="shared" si="40"/>
        <v>100</v>
      </c>
      <c r="T1239" s="115">
        <f t="shared" si="41"/>
        <v>11.76470588235294</v>
      </c>
    </row>
    <row r="1240" spans="1:20" x14ac:dyDescent="0.3">
      <c r="A1240" s="115" t="s">
        <v>351</v>
      </c>
      <c r="B1240" s="115" t="s">
        <v>313</v>
      </c>
      <c r="C1240" s="115" t="s">
        <v>103</v>
      </c>
      <c r="D1240" s="115" t="s">
        <v>87</v>
      </c>
      <c r="E1240" s="115" t="s">
        <v>86</v>
      </c>
      <c r="F1240" s="115" t="s">
        <v>86</v>
      </c>
      <c r="G1240" s="115">
        <v>1997</v>
      </c>
      <c r="H1240" s="115" t="s">
        <v>125</v>
      </c>
      <c r="I1240" s="115">
        <v>3.874476933</v>
      </c>
      <c r="J1240" s="115" t="s">
        <v>76</v>
      </c>
      <c r="K1240" s="115">
        <f>INDEX(DatosProcesados!$A$1:$BF$101,MATCH(DataBase!A1240,DatosProcesados!$A$1:$A$101,0),MATCH(DataBase!J1240,DatosProcesados!$A$1:$BF$1,0))</f>
        <v>0</v>
      </c>
      <c r="L1240" s="115" t="str">
        <f>INDEX(Modelo!$A$9:$D$89,MATCH(DataBase!$J1240,Modelo!$A$9:$A$89,0),MATCH(DataBase!L$1,Modelo!$A$9:$D$9,0))</f>
        <v>Impacto económico y gobernanza</v>
      </c>
      <c r="M1240" s="115" t="str">
        <f>INDEX(Modelo!$A$9:$D$89,MATCH(DataBase!$J1240,Modelo!$A$9:$A$89,0),MATCH(DataBase!M$1,Modelo!$A$9:$D$9,0))</f>
        <v>Pilar 6</v>
      </c>
      <c r="N1240" s="115" t="str">
        <f>INDEX(Modelo!$A$9:$D$89,MATCH(DataBase!$J1240,Modelo!$A$9:$A$89,0),MATCH(DataBase!N$1,Modelo!$A$9:$D$9,0))</f>
        <v>boolean</v>
      </c>
      <c r="O1240" s="115" t="b">
        <f t="array" ref="O1240">IF(N1240="negativo",INDEX($AD$3:$AG$51,MATCH(1,($B1240=$AD$3:$AD$51)*($J1240=$AE$3:$AE$51),0),3),IF(N1240="positivo",INDEX($AD$55:$AG$109,MATCH(1,($B1240=$AD$55:$AD$109)*($J1240=$AE$55:$AE$109),0),3)))</f>
        <v>0</v>
      </c>
      <c r="P1240" s="115" t="b">
        <f t="array" ref="P1240">IF(N1240="negativo",INDEX($AD$3:$AG$51,MATCH(1,($B1240=$AD$3:$AD$51)*($J1240=$AE$3:$AE$51),0),4),IF(N1240="positivo",INDEX($AD$55:$AG$109,MATCH(1,($B1240=$AD$55:$AD$109)*($J1240=$AE$55:$AE$109),0),4)))</f>
        <v>0</v>
      </c>
      <c r="Q1240" s="115" t="str">
        <f>VLOOKUP(M1240,Modelo!$A$2:$C$7,2,0)</f>
        <v>Impacto Económico, Social y Comunitario</v>
      </c>
      <c r="R1240" s="118">
        <f t="array" ref="R1240">INDEX(Modelo!$F$1:$H$37,MATCH(1,(DataBase!Q1240=Modelo!$G$1:$G$37)*(DataBase!B1240=Modelo!$F$1:$F$37),0),3)</f>
        <v>0.11764705882352941</v>
      </c>
      <c r="S1240" s="115">
        <f t="shared" si="40"/>
        <v>0</v>
      </c>
      <c r="T1240" s="115">
        <f t="shared" si="41"/>
        <v>0</v>
      </c>
    </row>
    <row r="1241" spans="1:20" x14ac:dyDescent="0.3">
      <c r="A1241" s="115" t="s">
        <v>411</v>
      </c>
      <c r="B1241" s="115" t="s">
        <v>407</v>
      </c>
      <c r="C1241" s="115" t="s">
        <v>103</v>
      </c>
      <c r="D1241" s="115" t="s">
        <v>87</v>
      </c>
      <c r="E1241" s="115" t="s">
        <v>86</v>
      </c>
      <c r="F1241" s="115" t="s">
        <v>87</v>
      </c>
      <c r="G1241" s="115">
        <v>1935</v>
      </c>
      <c r="H1241" s="115" t="s">
        <v>244</v>
      </c>
      <c r="I1241" s="115">
        <v>11.495989482000001</v>
      </c>
      <c r="J1241" s="115" t="s">
        <v>76</v>
      </c>
      <c r="K1241" s="115" t="str">
        <f>INDEX(DatosProcesados!$A$1:$BF$101,MATCH(DataBase!A1241,DatosProcesados!$A$1:$A$101,0),MATCH(DataBase!J1241,DatosProcesados!$A$1:$BF$1,0))</f>
        <v>Si</v>
      </c>
      <c r="L1241" s="115" t="str">
        <f>INDEX(Modelo!$A$9:$D$89,MATCH(DataBase!$J1241,Modelo!$A$9:$A$89,0),MATCH(DataBase!L$1,Modelo!$A$9:$D$9,0))</f>
        <v>Impacto económico y gobernanza</v>
      </c>
      <c r="M1241" s="115" t="str">
        <f>INDEX(Modelo!$A$9:$D$89,MATCH(DataBase!$J1241,Modelo!$A$9:$A$89,0),MATCH(DataBase!M$1,Modelo!$A$9:$D$9,0))</f>
        <v>Pilar 6</v>
      </c>
      <c r="N1241" s="115" t="str">
        <f>INDEX(Modelo!$A$9:$D$89,MATCH(DataBase!$J1241,Modelo!$A$9:$A$89,0),MATCH(DataBase!N$1,Modelo!$A$9:$D$9,0))</f>
        <v>boolean</v>
      </c>
      <c r="O1241" s="115" t="b">
        <f t="array" ref="O1241">IF(N1241="negativo",INDEX($AD$3:$AG$51,MATCH(1,($B1241=$AD$3:$AD$51)*($J1241=$AE$3:$AE$51),0),3),IF(N1241="positivo",INDEX($AD$55:$AG$109,MATCH(1,($B1241=$AD$55:$AD$109)*($J1241=$AE$55:$AE$109),0),3)))</f>
        <v>0</v>
      </c>
      <c r="P1241" s="115" t="b">
        <f t="array" ref="P1241">IF(N1241="negativo",INDEX($AD$3:$AG$51,MATCH(1,($B1241=$AD$3:$AD$51)*($J1241=$AE$3:$AE$51),0),4),IF(N1241="positivo",INDEX($AD$55:$AG$109,MATCH(1,($B1241=$AD$55:$AD$109)*($J1241=$AE$55:$AE$109),0),4)))</f>
        <v>0</v>
      </c>
      <c r="Q1241" s="115" t="str">
        <f>VLOOKUP(M1241,Modelo!$A$2:$C$7,2,0)</f>
        <v>Impacto Económico, Social y Comunitario</v>
      </c>
      <c r="R1241" s="118">
        <f t="array" ref="R1241">INDEX(Modelo!$F$1:$H$37,MATCH(1,(DataBase!Q1241=Modelo!$G$1:$G$37)*(DataBase!B1241=Modelo!$F$1:$F$37),0),3)</f>
        <v>0.15384615384615385</v>
      </c>
      <c r="S1241" s="115">
        <f t="shared" si="40"/>
        <v>100</v>
      </c>
      <c r="T1241" s="115">
        <f t="shared" si="41"/>
        <v>15.384615384615385</v>
      </c>
    </row>
    <row r="1242" spans="1:20" x14ac:dyDescent="0.3">
      <c r="A1242" s="115" t="s">
        <v>406</v>
      </c>
      <c r="B1242" s="115" t="s">
        <v>407</v>
      </c>
      <c r="C1242" s="115" t="s">
        <v>97</v>
      </c>
      <c r="D1242" s="115" t="s">
        <v>86</v>
      </c>
      <c r="E1242" s="115" t="s">
        <v>87</v>
      </c>
      <c r="F1242" s="115" t="s">
        <v>87</v>
      </c>
      <c r="G1242" s="115">
        <v>1951</v>
      </c>
      <c r="H1242" s="115" t="s">
        <v>125</v>
      </c>
      <c r="I1242" s="115">
        <v>113.923310323</v>
      </c>
      <c r="J1242" s="115" t="s">
        <v>76</v>
      </c>
      <c r="K1242" s="115" t="str">
        <f>INDEX(DatosProcesados!$A$1:$BF$101,MATCH(DataBase!A1242,DatosProcesados!$A$1:$A$101,0),MATCH(DataBase!J1242,DatosProcesados!$A$1:$BF$1,0))</f>
        <v>Si</v>
      </c>
      <c r="L1242" s="115" t="str">
        <f>INDEX(Modelo!$A$9:$D$89,MATCH(DataBase!$J1242,Modelo!$A$9:$A$89,0),MATCH(DataBase!L$1,Modelo!$A$9:$D$9,0))</f>
        <v>Impacto económico y gobernanza</v>
      </c>
      <c r="M1242" s="115" t="str">
        <f>INDEX(Modelo!$A$9:$D$89,MATCH(DataBase!$J1242,Modelo!$A$9:$A$89,0),MATCH(DataBase!M$1,Modelo!$A$9:$D$9,0))</f>
        <v>Pilar 6</v>
      </c>
      <c r="N1242" s="115" t="str">
        <f>INDEX(Modelo!$A$9:$D$89,MATCH(DataBase!$J1242,Modelo!$A$9:$A$89,0),MATCH(DataBase!N$1,Modelo!$A$9:$D$9,0))</f>
        <v>boolean</v>
      </c>
      <c r="O1242" s="115" t="b">
        <f t="array" ref="O1242">IF(N1242="negativo",INDEX($AD$3:$AG$51,MATCH(1,($B1242=$AD$3:$AD$51)*($J1242=$AE$3:$AE$51),0),3),IF(N1242="positivo",INDEX($AD$55:$AG$109,MATCH(1,($B1242=$AD$55:$AD$109)*($J1242=$AE$55:$AE$109),0),3)))</f>
        <v>0</v>
      </c>
      <c r="P1242" s="115" t="b">
        <f t="array" ref="P1242">IF(N1242="negativo",INDEX($AD$3:$AG$51,MATCH(1,($B1242=$AD$3:$AD$51)*($J1242=$AE$3:$AE$51),0),4),IF(N1242="positivo",INDEX($AD$55:$AG$109,MATCH(1,($B1242=$AD$55:$AD$109)*($J1242=$AE$55:$AE$109),0),4)))</f>
        <v>0</v>
      </c>
      <c r="Q1242" s="115" t="str">
        <f>VLOOKUP(M1242,Modelo!$A$2:$C$7,2,0)</f>
        <v>Impacto Económico, Social y Comunitario</v>
      </c>
      <c r="R1242" s="118">
        <f t="array" ref="R1242">INDEX(Modelo!$F$1:$H$37,MATCH(1,(DataBase!Q1242=Modelo!$G$1:$G$37)*(DataBase!B1242=Modelo!$F$1:$F$37),0),3)</f>
        <v>0.15384615384615385</v>
      </c>
      <c r="S1242" s="115">
        <f t="shared" si="40"/>
        <v>100</v>
      </c>
      <c r="T1242" s="115">
        <f t="shared" si="41"/>
        <v>15.384615384615385</v>
      </c>
    </row>
    <row r="1243" spans="1:20" x14ac:dyDescent="0.3">
      <c r="A1243" s="115" t="s">
        <v>96</v>
      </c>
      <c r="B1243" s="115" t="s">
        <v>84</v>
      </c>
      <c r="C1243" s="115" t="s">
        <v>97</v>
      </c>
      <c r="D1243" s="115" t="s">
        <v>86</v>
      </c>
      <c r="E1243" s="115" t="s">
        <v>86</v>
      </c>
      <c r="F1243" s="115" t="s">
        <v>87</v>
      </c>
      <c r="G1243" s="115">
        <v>1997</v>
      </c>
      <c r="H1243" s="115" t="s">
        <v>125</v>
      </c>
      <c r="I1243" s="115">
        <v>15.780332546</v>
      </c>
      <c r="J1243" s="115" t="s">
        <v>76</v>
      </c>
      <c r="K1243" s="115" t="str">
        <f>INDEX(DatosProcesados!$A$1:$BF$101,MATCH(DataBase!A1243,DatosProcesados!$A$1:$A$101,0),MATCH(DataBase!J1243,DatosProcesados!$A$1:$BF$1,0))</f>
        <v>Si</v>
      </c>
      <c r="L1243" s="115" t="str">
        <f>INDEX(Modelo!$A$9:$D$89,MATCH(DataBase!$J1243,Modelo!$A$9:$A$89,0),MATCH(DataBase!L$1,Modelo!$A$9:$D$9,0))</f>
        <v>Impacto económico y gobernanza</v>
      </c>
      <c r="M1243" s="115" t="str">
        <f>INDEX(Modelo!$A$9:$D$89,MATCH(DataBase!$J1243,Modelo!$A$9:$A$89,0),MATCH(DataBase!M$1,Modelo!$A$9:$D$9,0))</f>
        <v>Pilar 6</v>
      </c>
      <c r="N1243" s="115" t="str">
        <f>INDEX(Modelo!$A$9:$D$89,MATCH(DataBase!$J1243,Modelo!$A$9:$A$89,0),MATCH(DataBase!N$1,Modelo!$A$9:$D$9,0))</f>
        <v>boolean</v>
      </c>
      <c r="O1243" s="115" t="b">
        <f t="array" ref="O1243">IF(N1243="negativo",INDEX($AD$3:$AG$51,MATCH(1,($B1243=$AD$3:$AD$51)*($J1243=$AE$3:$AE$51),0),3),IF(N1243="positivo",INDEX($AD$55:$AG$109,MATCH(1,($B1243=$AD$55:$AD$109)*($J1243=$AE$55:$AE$109),0),3)))</f>
        <v>0</v>
      </c>
      <c r="P1243" s="115" t="b">
        <f t="array" ref="P1243">IF(N1243="negativo",INDEX($AD$3:$AG$51,MATCH(1,($B1243=$AD$3:$AD$51)*($J1243=$AE$3:$AE$51),0),4),IF(N1243="positivo",INDEX($AD$55:$AG$109,MATCH(1,($B1243=$AD$55:$AD$109)*($J1243=$AE$55:$AE$109),0),4)))</f>
        <v>0</v>
      </c>
      <c r="Q1243" s="115" t="str">
        <f>VLOOKUP(M1243,Modelo!$A$2:$C$7,2,0)</f>
        <v>Impacto Económico, Social y Comunitario</v>
      </c>
      <c r="R1243" s="118">
        <f t="array" ref="R1243">INDEX(Modelo!$F$1:$H$37,MATCH(1,(DataBase!Q1243=Modelo!$G$1:$G$37)*(DataBase!B1243=Modelo!$F$1:$F$37),0),3)</f>
        <v>0.11764705882352941</v>
      </c>
      <c r="S1243" s="115">
        <f t="shared" si="40"/>
        <v>100</v>
      </c>
      <c r="T1243" s="115">
        <f t="shared" si="41"/>
        <v>11.76470588235294</v>
      </c>
    </row>
    <row r="1244" spans="1:20" x14ac:dyDescent="0.3">
      <c r="A1244" s="115" t="s">
        <v>83</v>
      </c>
      <c r="B1244" s="115" t="s">
        <v>84</v>
      </c>
      <c r="C1244" s="115" t="s">
        <v>85</v>
      </c>
      <c r="D1244" s="115" t="s">
        <v>86</v>
      </c>
      <c r="E1244" s="115" t="s">
        <v>86</v>
      </c>
      <c r="F1244" s="115" t="s">
        <v>87</v>
      </c>
      <c r="G1244" s="115">
        <v>1955</v>
      </c>
      <c r="H1244" s="115" t="s">
        <v>125</v>
      </c>
      <c r="I1244" s="115">
        <v>20.574477179999999</v>
      </c>
      <c r="J1244" s="115" t="s">
        <v>76</v>
      </c>
      <c r="K1244" s="115" t="str">
        <f>INDEX(DatosProcesados!$A$1:$BF$101,MATCH(DataBase!A1244,DatosProcesados!$A$1:$A$101,0),MATCH(DataBase!J1244,DatosProcesados!$A$1:$BF$1,0))</f>
        <v>Si</v>
      </c>
      <c r="L1244" s="115" t="str">
        <f>INDEX(Modelo!$A$9:$D$89,MATCH(DataBase!$J1244,Modelo!$A$9:$A$89,0),MATCH(DataBase!L$1,Modelo!$A$9:$D$9,0))</f>
        <v>Impacto económico y gobernanza</v>
      </c>
      <c r="M1244" s="115" t="str">
        <f>INDEX(Modelo!$A$9:$D$89,MATCH(DataBase!$J1244,Modelo!$A$9:$A$89,0),MATCH(DataBase!M$1,Modelo!$A$9:$D$9,0))</f>
        <v>Pilar 6</v>
      </c>
      <c r="N1244" s="115" t="str">
        <f>INDEX(Modelo!$A$9:$D$89,MATCH(DataBase!$J1244,Modelo!$A$9:$A$89,0),MATCH(DataBase!N$1,Modelo!$A$9:$D$9,0))</f>
        <v>boolean</v>
      </c>
      <c r="O1244" s="115" t="b">
        <f t="array" ref="O1244">IF(N1244="negativo",INDEX($AD$3:$AG$51,MATCH(1,($B1244=$AD$3:$AD$51)*($J1244=$AE$3:$AE$51),0),3),IF(N1244="positivo",INDEX($AD$55:$AG$109,MATCH(1,($B1244=$AD$55:$AD$109)*($J1244=$AE$55:$AE$109),0),3)))</f>
        <v>0</v>
      </c>
      <c r="P1244" s="115" t="b">
        <f t="array" ref="P1244">IF(N1244="negativo",INDEX($AD$3:$AG$51,MATCH(1,($B1244=$AD$3:$AD$51)*($J1244=$AE$3:$AE$51),0),4),IF(N1244="positivo",INDEX($AD$55:$AG$109,MATCH(1,($B1244=$AD$55:$AD$109)*($J1244=$AE$55:$AE$109),0),4)))</f>
        <v>0</v>
      </c>
      <c r="Q1244" s="115" t="str">
        <f>VLOOKUP(M1244,Modelo!$A$2:$C$7,2,0)</f>
        <v>Impacto Económico, Social y Comunitario</v>
      </c>
      <c r="R1244" s="118">
        <f t="array" ref="R1244">INDEX(Modelo!$F$1:$H$37,MATCH(1,(DataBase!Q1244=Modelo!$G$1:$G$37)*(DataBase!B1244=Modelo!$F$1:$F$37),0),3)</f>
        <v>0.11764705882352941</v>
      </c>
      <c r="S1244" s="115">
        <f t="shared" si="40"/>
        <v>100</v>
      </c>
      <c r="T1244" s="115">
        <f t="shared" si="41"/>
        <v>11.76470588235294</v>
      </c>
    </row>
    <row r="1245" spans="1:20" x14ac:dyDescent="0.3">
      <c r="A1245" s="115" t="s">
        <v>243</v>
      </c>
      <c r="B1245" s="115" t="s">
        <v>216</v>
      </c>
      <c r="C1245" s="115" t="s">
        <v>103</v>
      </c>
      <c r="D1245" s="115" t="s">
        <v>86</v>
      </c>
      <c r="E1245" s="115" t="s">
        <v>86</v>
      </c>
      <c r="F1245" s="115" t="s">
        <v>87</v>
      </c>
      <c r="G1245" s="115">
        <v>1985</v>
      </c>
      <c r="H1245" s="115" t="s">
        <v>244</v>
      </c>
      <c r="I1245" s="115">
        <v>2.6249202149999999</v>
      </c>
      <c r="J1245" s="115" t="s">
        <v>76</v>
      </c>
      <c r="K1245" s="115" t="str">
        <f>INDEX(DatosProcesados!$A$1:$BF$101,MATCH(DataBase!A1245,DatosProcesados!$A$1:$A$101,0),MATCH(DataBase!J1245,DatosProcesados!$A$1:$BF$1,0))</f>
        <v>No</v>
      </c>
      <c r="L1245" s="115" t="str">
        <f>INDEX(Modelo!$A$9:$D$89,MATCH(DataBase!$J1245,Modelo!$A$9:$A$89,0),MATCH(DataBase!L$1,Modelo!$A$9:$D$9,0))</f>
        <v>Impacto económico y gobernanza</v>
      </c>
      <c r="M1245" s="115" t="str">
        <f>INDEX(Modelo!$A$9:$D$89,MATCH(DataBase!$J1245,Modelo!$A$9:$A$89,0),MATCH(DataBase!M$1,Modelo!$A$9:$D$9,0))</f>
        <v>Pilar 6</v>
      </c>
      <c r="N1245" s="115" t="str">
        <f>INDEX(Modelo!$A$9:$D$89,MATCH(DataBase!$J1245,Modelo!$A$9:$A$89,0),MATCH(DataBase!N$1,Modelo!$A$9:$D$9,0))</f>
        <v>boolean</v>
      </c>
      <c r="O1245" s="115" t="b">
        <f t="array" ref="O1245">IF(N1245="negativo",INDEX($AD$3:$AG$51,MATCH(1,($B1245=$AD$3:$AD$51)*($J1245=$AE$3:$AE$51),0),3),IF(N1245="positivo",INDEX($AD$55:$AG$109,MATCH(1,($B1245=$AD$55:$AD$109)*($J1245=$AE$55:$AE$109),0),3)))</f>
        <v>0</v>
      </c>
      <c r="P1245" s="115" t="b">
        <f t="array" ref="P1245">IF(N1245="negativo",INDEX($AD$3:$AG$51,MATCH(1,($B1245=$AD$3:$AD$51)*($J1245=$AE$3:$AE$51),0),4),IF(N1245="positivo",INDEX($AD$55:$AG$109,MATCH(1,($B1245=$AD$55:$AD$109)*($J1245=$AE$55:$AE$109),0),4)))</f>
        <v>0</v>
      </c>
      <c r="Q1245" s="115" t="str">
        <f>VLOOKUP(M1245,Modelo!$A$2:$C$7,2,0)</f>
        <v>Impacto Económico, Social y Comunitario</v>
      </c>
      <c r="R1245" s="118">
        <f t="array" ref="R1245">INDEX(Modelo!$F$1:$H$37,MATCH(1,(DataBase!Q1245=Modelo!$G$1:$G$37)*(DataBase!B1245=Modelo!$F$1:$F$37),0),3)</f>
        <v>0.10526315789473684</v>
      </c>
      <c r="S1245" s="115">
        <f t="shared" si="40"/>
        <v>0</v>
      </c>
      <c r="T1245" s="115">
        <f t="shared" si="41"/>
        <v>0</v>
      </c>
    </row>
    <row r="1246" spans="1:20" x14ac:dyDescent="0.3">
      <c r="A1246" s="115" t="s">
        <v>263</v>
      </c>
      <c r="B1246" s="115" t="s">
        <v>216</v>
      </c>
      <c r="C1246" s="115" t="s">
        <v>97</v>
      </c>
      <c r="D1246" s="115" t="s">
        <v>86</v>
      </c>
      <c r="E1246" s="115" t="s">
        <v>86</v>
      </c>
      <c r="F1246" s="115" t="s">
        <v>86</v>
      </c>
      <c r="G1246" s="115">
        <v>1990</v>
      </c>
      <c r="H1246" s="115" t="s">
        <v>125</v>
      </c>
      <c r="I1246" s="115">
        <v>2.3114637089999999</v>
      </c>
      <c r="J1246" s="115" t="s">
        <v>76</v>
      </c>
      <c r="K1246" s="115" t="str">
        <f>INDEX(DatosProcesados!$A$1:$BF$101,MATCH(DataBase!A1246,DatosProcesados!$A$1:$A$101,0),MATCH(DataBase!J1246,DatosProcesados!$A$1:$BF$1,0))</f>
        <v>No</v>
      </c>
      <c r="L1246" s="115" t="str">
        <f>INDEX(Modelo!$A$9:$D$89,MATCH(DataBase!$J1246,Modelo!$A$9:$A$89,0),MATCH(DataBase!L$1,Modelo!$A$9:$D$9,0))</f>
        <v>Impacto económico y gobernanza</v>
      </c>
      <c r="M1246" s="115" t="str">
        <f>INDEX(Modelo!$A$9:$D$89,MATCH(DataBase!$J1246,Modelo!$A$9:$A$89,0),MATCH(DataBase!M$1,Modelo!$A$9:$D$9,0))</f>
        <v>Pilar 6</v>
      </c>
      <c r="N1246" s="115" t="str">
        <f>INDEX(Modelo!$A$9:$D$89,MATCH(DataBase!$J1246,Modelo!$A$9:$A$89,0),MATCH(DataBase!N$1,Modelo!$A$9:$D$9,0))</f>
        <v>boolean</v>
      </c>
      <c r="O1246" s="115" t="b">
        <f t="array" ref="O1246">IF(N1246="negativo",INDEX($AD$3:$AG$51,MATCH(1,($B1246=$AD$3:$AD$51)*($J1246=$AE$3:$AE$51),0),3),IF(N1246="positivo",INDEX($AD$55:$AG$109,MATCH(1,($B1246=$AD$55:$AD$109)*($J1246=$AE$55:$AE$109),0),3)))</f>
        <v>0</v>
      </c>
      <c r="P1246" s="115" t="b">
        <f t="array" ref="P1246">IF(N1246="negativo",INDEX($AD$3:$AG$51,MATCH(1,($B1246=$AD$3:$AD$51)*($J1246=$AE$3:$AE$51),0),4),IF(N1246="positivo",INDEX($AD$55:$AG$109,MATCH(1,($B1246=$AD$55:$AD$109)*($J1246=$AE$55:$AE$109),0),4)))</f>
        <v>0</v>
      </c>
      <c r="Q1246" s="115" t="str">
        <f>VLOOKUP(M1246,Modelo!$A$2:$C$7,2,0)</f>
        <v>Impacto Económico, Social y Comunitario</v>
      </c>
      <c r="R1246" s="118">
        <f t="array" ref="R1246">INDEX(Modelo!$F$1:$H$37,MATCH(1,(DataBase!Q1246=Modelo!$G$1:$G$37)*(DataBase!B1246=Modelo!$F$1:$F$37),0),3)</f>
        <v>0.10526315789473684</v>
      </c>
      <c r="S1246" s="115">
        <f t="shared" si="40"/>
        <v>0</v>
      </c>
      <c r="T1246" s="115">
        <f t="shared" si="41"/>
        <v>0</v>
      </c>
    </row>
    <row r="1247" spans="1:20" x14ac:dyDescent="0.3">
      <c r="A1247" s="115" t="s">
        <v>321</v>
      </c>
      <c r="B1247" s="115" t="s">
        <v>313</v>
      </c>
      <c r="C1247" s="115" t="s">
        <v>103</v>
      </c>
      <c r="D1247" s="115" t="s">
        <v>86</v>
      </c>
      <c r="E1247" s="115" t="s">
        <v>86</v>
      </c>
      <c r="F1247" s="115" t="s">
        <v>87</v>
      </c>
      <c r="G1247" s="115">
        <v>1949</v>
      </c>
      <c r="H1247" s="115" t="s">
        <v>125</v>
      </c>
      <c r="I1247" s="115">
        <v>16.077688644999999</v>
      </c>
      <c r="J1247" s="115" t="s">
        <v>76</v>
      </c>
      <c r="K1247" s="115" t="str">
        <f>INDEX(DatosProcesados!$A$1:$BF$101,MATCH(DataBase!A1247,DatosProcesados!$A$1:$A$101,0),MATCH(DataBase!J1247,DatosProcesados!$A$1:$BF$1,0))</f>
        <v>No</v>
      </c>
      <c r="L1247" s="115" t="str">
        <f>INDEX(Modelo!$A$9:$D$89,MATCH(DataBase!$J1247,Modelo!$A$9:$A$89,0),MATCH(DataBase!L$1,Modelo!$A$9:$D$9,0))</f>
        <v>Impacto económico y gobernanza</v>
      </c>
      <c r="M1247" s="115" t="str">
        <f>INDEX(Modelo!$A$9:$D$89,MATCH(DataBase!$J1247,Modelo!$A$9:$A$89,0),MATCH(DataBase!M$1,Modelo!$A$9:$D$9,0))</f>
        <v>Pilar 6</v>
      </c>
      <c r="N1247" s="115" t="str">
        <f>INDEX(Modelo!$A$9:$D$89,MATCH(DataBase!$J1247,Modelo!$A$9:$A$89,0),MATCH(DataBase!N$1,Modelo!$A$9:$D$9,0))</f>
        <v>boolean</v>
      </c>
      <c r="O1247" s="115" t="b">
        <f t="array" ref="O1247">IF(N1247="negativo",INDEX($AD$3:$AG$51,MATCH(1,($B1247=$AD$3:$AD$51)*($J1247=$AE$3:$AE$51),0),3),IF(N1247="positivo",INDEX($AD$55:$AG$109,MATCH(1,($B1247=$AD$55:$AD$109)*($J1247=$AE$55:$AE$109),0),3)))</f>
        <v>0</v>
      </c>
      <c r="P1247" s="115" t="b">
        <f t="array" ref="P1247">IF(N1247="negativo",INDEX($AD$3:$AG$51,MATCH(1,($B1247=$AD$3:$AD$51)*($J1247=$AE$3:$AE$51),0),4),IF(N1247="positivo",INDEX($AD$55:$AG$109,MATCH(1,($B1247=$AD$55:$AD$109)*($J1247=$AE$55:$AE$109),0),4)))</f>
        <v>0</v>
      </c>
      <c r="Q1247" s="115" t="str">
        <f>VLOOKUP(M1247,Modelo!$A$2:$C$7,2,0)</f>
        <v>Impacto Económico, Social y Comunitario</v>
      </c>
      <c r="R1247" s="118">
        <f t="array" ref="R1247">INDEX(Modelo!$F$1:$H$37,MATCH(1,(DataBase!Q1247=Modelo!$G$1:$G$37)*(DataBase!B1247=Modelo!$F$1:$F$37),0),3)</f>
        <v>0.11764705882352941</v>
      </c>
      <c r="S1247" s="115">
        <f t="shared" si="40"/>
        <v>0</v>
      </c>
      <c r="T1247" s="115">
        <f t="shared" si="41"/>
        <v>0</v>
      </c>
    </row>
    <row r="1248" spans="1:20" x14ac:dyDescent="0.3">
      <c r="A1248" s="115" t="s">
        <v>363</v>
      </c>
      <c r="B1248" s="115" t="s">
        <v>313</v>
      </c>
      <c r="C1248" s="115" t="s">
        <v>103</v>
      </c>
      <c r="D1248" s="115" t="s">
        <v>87</v>
      </c>
      <c r="E1248" s="115" t="s">
        <v>87</v>
      </c>
      <c r="F1248" s="115" t="s">
        <v>87</v>
      </c>
      <c r="G1248" s="115">
        <v>1889</v>
      </c>
      <c r="H1248" s="115" t="s">
        <v>177</v>
      </c>
      <c r="I1248" s="115">
        <v>2.3075606390000001</v>
      </c>
      <c r="J1248" s="115" t="s">
        <v>76</v>
      </c>
      <c r="K1248" s="115" t="str">
        <f>INDEX(DatosProcesados!$A$1:$BF$101,MATCH(DataBase!A1248,DatosProcesados!$A$1:$A$101,0),MATCH(DataBase!J1248,DatosProcesados!$A$1:$BF$1,0))</f>
        <v>Si</v>
      </c>
      <c r="L1248" s="115" t="str">
        <f>INDEX(Modelo!$A$9:$D$89,MATCH(DataBase!$J1248,Modelo!$A$9:$A$89,0),MATCH(DataBase!L$1,Modelo!$A$9:$D$9,0))</f>
        <v>Impacto económico y gobernanza</v>
      </c>
      <c r="M1248" s="115" t="str">
        <f>INDEX(Modelo!$A$9:$D$89,MATCH(DataBase!$J1248,Modelo!$A$9:$A$89,0),MATCH(DataBase!M$1,Modelo!$A$9:$D$9,0))</f>
        <v>Pilar 6</v>
      </c>
      <c r="N1248" s="115" t="str">
        <f>INDEX(Modelo!$A$9:$D$89,MATCH(DataBase!$J1248,Modelo!$A$9:$A$89,0),MATCH(DataBase!N$1,Modelo!$A$9:$D$9,0))</f>
        <v>boolean</v>
      </c>
      <c r="O1248" s="115" t="b">
        <f t="array" ref="O1248">IF(N1248="negativo",INDEX($AD$3:$AG$51,MATCH(1,($B1248=$AD$3:$AD$51)*($J1248=$AE$3:$AE$51),0),3),IF(N1248="positivo",INDEX($AD$55:$AG$109,MATCH(1,($B1248=$AD$55:$AD$109)*($J1248=$AE$55:$AE$109),0),3)))</f>
        <v>0</v>
      </c>
      <c r="P1248" s="115" t="b">
        <f t="array" ref="P1248">IF(N1248="negativo",INDEX($AD$3:$AG$51,MATCH(1,($B1248=$AD$3:$AD$51)*($J1248=$AE$3:$AE$51),0),4),IF(N1248="positivo",INDEX($AD$55:$AG$109,MATCH(1,($B1248=$AD$55:$AD$109)*($J1248=$AE$55:$AE$109),0),4)))</f>
        <v>0</v>
      </c>
      <c r="Q1248" s="115" t="str">
        <f>VLOOKUP(M1248,Modelo!$A$2:$C$7,2,0)</f>
        <v>Impacto Económico, Social y Comunitario</v>
      </c>
      <c r="R1248" s="118">
        <f t="array" ref="R1248">INDEX(Modelo!$F$1:$H$37,MATCH(1,(DataBase!Q1248=Modelo!$G$1:$G$37)*(DataBase!B1248=Modelo!$F$1:$F$37),0),3)</f>
        <v>0.11764705882352941</v>
      </c>
      <c r="S1248" s="115">
        <f t="shared" si="40"/>
        <v>100</v>
      </c>
      <c r="T1248" s="115">
        <f t="shared" si="41"/>
        <v>11.76470588235294</v>
      </c>
    </row>
    <row r="1249" spans="1:20" x14ac:dyDescent="0.3">
      <c r="A1249" s="115" t="s">
        <v>423</v>
      </c>
      <c r="B1249" s="115" t="s">
        <v>407</v>
      </c>
      <c r="C1249" s="115" t="s">
        <v>103</v>
      </c>
      <c r="D1249" s="115" t="s">
        <v>86</v>
      </c>
      <c r="E1249" s="115" t="s">
        <v>87</v>
      </c>
      <c r="F1249" s="115" t="s">
        <v>87</v>
      </c>
      <c r="G1249" s="115">
        <v>1985</v>
      </c>
      <c r="H1249" s="115" t="s">
        <v>422</v>
      </c>
      <c r="I1249" s="115">
        <v>4.2502446559999996</v>
      </c>
      <c r="J1249" s="115" t="s">
        <v>76</v>
      </c>
      <c r="K1249" s="115" t="str">
        <f>INDEX(DatosProcesados!$A$1:$BF$101,MATCH(DataBase!A1249,DatosProcesados!$A$1:$A$101,0),MATCH(DataBase!J1249,DatosProcesados!$A$1:$BF$1,0))</f>
        <v>No</v>
      </c>
      <c r="L1249" s="115" t="str">
        <f>INDEX(Modelo!$A$9:$D$89,MATCH(DataBase!$J1249,Modelo!$A$9:$A$89,0),MATCH(DataBase!L$1,Modelo!$A$9:$D$9,0))</f>
        <v>Impacto económico y gobernanza</v>
      </c>
      <c r="M1249" s="115" t="str">
        <f>INDEX(Modelo!$A$9:$D$89,MATCH(DataBase!$J1249,Modelo!$A$9:$A$89,0),MATCH(DataBase!M$1,Modelo!$A$9:$D$9,0))</f>
        <v>Pilar 6</v>
      </c>
      <c r="N1249" s="115" t="str">
        <f>INDEX(Modelo!$A$9:$D$89,MATCH(DataBase!$J1249,Modelo!$A$9:$A$89,0),MATCH(DataBase!N$1,Modelo!$A$9:$D$9,0))</f>
        <v>boolean</v>
      </c>
      <c r="O1249" s="115" t="b">
        <f t="array" ref="O1249">IF(N1249="negativo",INDEX($AD$3:$AG$51,MATCH(1,($B1249=$AD$3:$AD$51)*($J1249=$AE$3:$AE$51),0),3),IF(N1249="positivo",INDEX($AD$55:$AG$109,MATCH(1,($B1249=$AD$55:$AD$109)*($J1249=$AE$55:$AE$109),0),3)))</f>
        <v>0</v>
      </c>
      <c r="P1249" s="115" t="b">
        <f t="array" ref="P1249">IF(N1249="negativo",INDEX($AD$3:$AG$51,MATCH(1,($B1249=$AD$3:$AD$51)*($J1249=$AE$3:$AE$51),0),4),IF(N1249="positivo",INDEX($AD$55:$AG$109,MATCH(1,($B1249=$AD$55:$AD$109)*($J1249=$AE$55:$AE$109),0),4)))</f>
        <v>0</v>
      </c>
      <c r="Q1249" s="115" t="str">
        <f>VLOOKUP(M1249,Modelo!$A$2:$C$7,2,0)</f>
        <v>Impacto Económico, Social y Comunitario</v>
      </c>
      <c r="R1249" s="118">
        <f t="array" ref="R1249">INDEX(Modelo!$F$1:$H$37,MATCH(1,(DataBase!Q1249=Modelo!$G$1:$G$37)*(DataBase!B1249=Modelo!$F$1:$F$37),0),3)</f>
        <v>0.15384615384615385</v>
      </c>
      <c r="S1249" s="115">
        <f t="shared" si="40"/>
        <v>0</v>
      </c>
      <c r="T1249" s="115">
        <f t="shared" si="41"/>
        <v>0</v>
      </c>
    </row>
    <row r="1250" spans="1:20" x14ac:dyDescent="0.3">
      <c r="A1250" s="115" t="s">
        <v>172</v>
      </c>
      <c r="B1250" s="115" t="s">
        <v>84</v>
      </c>
      <c r="C1250" s="115" t="s">
        <v>103</v>
      </c>
      <c r="D1250" s="115" t="s">
        <v>86</v>
      </c>
      <c r="E1250" s="115" t="s">
        <v>87</v>
      </c>
      <c r="F1250" s="115" t="s">
        <v>86</v>
      </c>
      <c r="G1250" s="115">
        <v>1966</v>
      </c>
      <c r="H1250" s="115" t="s">
        <v>125</v>
      </c>
      <c r="I1250" s="115">
        <v>2.6355685659999999</v>
      </c>
      <c r="J1250" s="115" t="s">
        <v>76</v>
      </c>
      <c r="K1250" s="115" t="str">
        <f>INDEX(DatosProcesados!$A$1:$BF$101,MATCH(DataBase!A1250,DatosProcesados!$A$1:$A$101,0),MATCH(DataBase!J1250,DatosProcesados!$A$1:$BF$1,0))</f>
        <v>Si</v>
      </c>
      <c r="L1250" s="115" t="str">
        <f>INDEX(Modelo!$A$9:$D$89,MATCH(DataBase!$J1250,Modelo!$A$9:$A$89,0),MATCH(DataBase!L$1,Modelo!$A$9:$D$9,0))</f>
        <v>Impacto económico y gobernanza</v>
      </c>
      <c r="M1250" s="115" t="str">
        <f>INDEX(Modelo!$A$9:$D$89,MATCH(DataBase!$J1250,Modelo!$A$9:$A$89,0),MATCH(DataBase!M$1,Modelo!$A$9:$D$9,0))</f>
        <v>Pilar 6</v>
      </c>
      <c r="N1250" s="115" t="str">
        <f>INDEX(Modelo!$A$9:$D$89,MATCH(DataBase!$J1250,Modelo!$A$9:$A$89,0),MATCH(DataBase!N$1,Modelo!$A$9:$D$9,0))</f>
        <v>boolean</v>
      </c>
      <c r="O1250" s="115" t="b">
        <f t="array" ref="O1250">IF(N1250="negativo",INDEX($AD$3:$AG$51,MATCH(1,($B1250=$AD$3:$AD$51)*($J1250=$AE$3:$AE$51),0),3),IF(N1250="positivo",INDEX($AD$55:$AG$109,MATCH(1,($B1250=$AD$55:$AD$109)*($J1250=$AE$55:$AE$109),0),3)))</f>
        <v>0</v>
      </c>
      <c r="P1250" s="115" t="b">
        <f t="array" ref="P1250">IF(N1250="negativo",INDEX($AD$3:$AG$51,MATCH(1,($B1250=$AD$3:$AD$51)*($J1250=$AE$3:$AE$51),0),4),IF(N1250="positivo",INDEX($AD$55:$AG$109,MATCH(1,($B1250=$AD$55:$AD$109)*($J1250=$AE$55:$AE$109),0),4)))</f>
        <v>0</v>
      </c>
      <c r="Q1250" s="115" t="str">
        <f>VLOOKUP(M1250,Modelo!$A$2:$C$7,2,0)</f>
        <v>Impacto Económico, Social y Comunitario</v>
      </c>
      <c r="R1250" s="118">
        <f t="array" ref="R1250">INDEX(Modelo!$F$1:$H$37,MATCH(1,(DataBase!Q1250=Modelo!$G$1:$G$37)*(DataBase!B1250=Modelo!$F$1:$F$37),0),3)</f>
        <v>0.11764705882352941</v>
      </c>
      <c r="S1250" s="115">
        <f t="shared" si="40"/>
        <v>100</v>
      </c>
      <c r="T1250" s="115">
        <f t="shared" si="41"/>
        <v>11.76470588235294</v>
      </c>
    </row>
    <row r="1251" spans="1:20" x14ac:dyDescent="0.3">
      <c r="A1251" s="115" t="s">
        <v>158</v>
      </c>
      <c r="B1251" s="115" t="s">
        <v>84</v>
      </c>
      <c r="C1251" s="115" t="s">
        <v>97</v>
      </c>
      <c r="D1251" s="115" t="s">
        <v>86</v>
      </c>
      <c r="E1251" s="115" t="s">
        <v>87</v>
      </c>
      <c r="F1251" s="115" t="s">
        <v>87</v>
      </c>
      <c r="G1251" s="115">
        <v>1896</v>
      </c>
      <c r="H1251" s="115" t="s">
        <v>125</v>
      </c>
      <c r="I1251" s="115">
        <v>3.7166394839999999</v>
      </c>
      <c r="J1251" s="115" t="s">
        <v>76</v>
      </c>
      <c r="K1251" s="115" t="str">
        <f>INDEX(DatosProcesados!$A$1:$BF$101,MATCH(DataBase!A1251,DatosProcesados!$A$1:$A$101,0),MATCH(DataBase!J1251,DatosProcesados!$A$1:$BF$1,0))</f>
        <v>Si</v>
      </c>
      <c r="L1251" s="115" t="str">
        <f>INDEX(Modelo!$A$9:$D$89,MATCH(DataBase!$J1251,Modelo!$A$9:$A$89,0),MATCH(DataBase!L$1,Modelo!$A$9:$D$9,0))</f>
        <v>Impacto económico y gobernanza</v>
      </c>
      <c r="M1251" s="115" t="str">
        <f>INDEX(Modelo!$A$9:$D$89,MATCH(DataBase!$J1251,Modelo!$A$9:$A$89,0),MATCH(DataBase!M$1,Modelo!$A$9:$D$9,0))</f>
        <v>Pilar 6</v>
      </c>
      <c r="N1251" s="115" t="str">
        <f>INDEX(Modelo!$A$9:$D$89,MATCH(DataBase!$J1251,Modelo!$A$9:$A$89,0),MATCH(DataBase!N$1,Modelo!$A$9:$D$9,0))</f>
        <v>boolean</v>
      </c>
      <c r="O1251" s="115" t="b">
        <f t="array" ref="O1251">IF(N1251="negativo",INDEX($AD$3:$AG$51,MATCH(1,($B1251=$AD$3:$AD$51)*($J1251=$AE$3:$AE$51),0),3),IF(N1251="positivo",INDEX($AD$55:$AG$109,MATCH(1,($B1251=$AD$55:$AD$109)*($J1251=$AE$55:$AE$109),0),3)))</f>
        <v>0</v>
      </c>
      <c r="P1251" s="115" t="b">
        <f t="array" ref="P1251">IF(N1251="negativo",INDEX($AD$3:$AG$51,MATCH(1,($B1251=$AD$3:$AD$51)*($J1251=$AE$3:$AE$51),0),4),IF(N1251="positivo",INDEX($AD$55:$AG$109,MATCH(1,($B1251=$AD$55:$AD$109)*($J1251=$AE$55:$AE$109),0),4)))</f>
        <v>0</v>
      </c>
      <c r="Q1251" s="115" t="str">
        <f>VLOOKUP(M1251,Modelo!$A$2:$C$7,2,0)</f>
        <v>Impacto Económico, Social y Comunitario</v>
      </c>
      <c r="R1251" s="118">
        <f t="array" ref="R1251">INDEX(Modelo!$F$1:$H$37,MATCH(1,(DataBase!Q1251=Modelo!$G$1:$G$37)*(DataBase!B1251=Modelo!$F$1:$F$37),0),3)</f>
        <v>0.11764705882352941</v>
      </c>
      <c r="S1251" s="115">
        <f t="shared" si="40"/>
        <v>100</v>
      </c>
      <c r="T1251" s="115">
        <f t="shared" si="41"/>
        <v>11.76470588235294</v>
      </c>
    </row>
    <row r="1252" spans="1:20" x14ac:dyDescent="0.3">
      <c r="A1252" s="115" t="s">
        <v>310</v>
      </c>
      <c r="B1252" s="115" t="s">
        <v>216</v>
      </c>
      <c r="C1252" s="115" t="s">
        <v>85</v>
      </c>
      <c r="D1252" s="115" t="s">
        <v>86</v>
      </c>
      <c r="E1252" s="115" t="s">
        <v>87</v>
      </c>
      <c r="F1252" s="115" t="s">
        <v>87</v>
      </c>
      <c r="G1252" s="115">
        <v>1908</v>
      </c>
      <c r="H1252" s="115" t="s">
        <v>244</v>
      </c>
      <c r="I1252" s="115">
        <v>1.2123628230000001</v>
      </c>
      <c r="J1252" s="115" t="s">
        <v>76</v>
      </c>
      <c r="K1252" s="115" t="str">
        <f>INDEX(DatosProcesados!$A$1:$BF$101,MATCH(DataBase!A1252,DatosProcesados!$A$1:$A$101,0),MATCH(DataBase!J1252,DatosProcesados!$A$1:$BF$1,0))</f>
        <v>No</v>
      </c>
      <c r="L1252" s="115" t="str">
        <f>INDEX(Modelo!$A$9:$D$89,MATCH(DataBase!$J1252,Modelo!$A$9:$A$89,0),MATCH(DataBase!L$1,Modelo!$A$9:$D$9,0))</f>
        <v>Impacto económico y gobernanza</v>
      </c>
      <c r="M1252" s="115" t="str">
        <f>INDEX(Modelo!$A$9:$D$89,MATCH(DataBase!$J1252,Modelo!$A$9:$A$89,0),MATCH(DataBase!M$1,Modelo!$A$9:$D$9,0))</f>
        <v>Pilar 6</v>
      </c>
      <c r="N1252" s="115" t="str">
        <f>INDEX(Modelo!$A$9:$D$89,MATCH(DataBase!$J1252,Modelo!$A$9:$A$89,0),MATCH(DataBase!N$1,Modelo!$A$9:$D$9,0))</f>
        <v>boolean</v>
      </c>
      <c r="O1252" s="115" t="b">
        <f t="array" ref="O1252">IF(N1252="negativo",INDEX($AD$3:$AG$51,MATCH(1,($B1252=$AD$3:$AD$51)*($J1252=$AE$3:$AE$51),0),3),IF(N1252="positivo",INDEX($AD$55:$AG$109,MATCH(1,($B1252=$AD$55:$AD$109)*($J1252=$AE$55:$AE$109),0),3)))</f>
        <v>0</v>
      </c>
      <c r="P1252" s="115" t="b">
        <f t="array" ref="P1252">IF(N1252="negativo",INDEX($AD$3:$AG$51,MATCH(1,($B1252=$AD$3:$AD$51)*($J1252=$AE$3:$AE$51),0),4),IF(N1252="positivo",INDEX($AD$55:$AG$109,MATCH(1,($B1252=$AD$55:$AD$109)*($J1252=$AE$55:$AE$109),0),4)))</f>
        <v>0</v>
      </c>
      <c r="Q1252" s="115" t="str">
        <f>VLOOKUP(M1252,Modelo!$A$2:$C$7,2,0)</f>
        <v>Impacto Económico, Social y Comunitario</v>
      </c>
      <c r="R1252" s="118">
        <f t="array" ref="R1252">INDEX(Modelo!$F$1:$H$37,MATCH(1,(DataBase!Q1252=Modelo!$G$1:$G$37)*(DataBase!B1252=Modelo!$F$1:$F$37),0),3)</f>
        <v>0.10526315789473684</v>
      </c>
      <c r="S1252" s="115">
        <f t="shared" si="40"/>
        <v>0</v>
      </c>
      <c r="T1252" s="115">
        <f t="shared" si="41"/>
        <v>0</v>
      </c>
    </row>
    <row r="1253" spans="1:20" x14ac:dyDescent="0.3">
      <c r="A1253" s="115" t="s">
        <v>441</v>
      </c>
      <c r="B1253" s="115" t="s">
        <v>407</v>
      </c>
      <c r="C1253" s="115" t="s">
        <v>103</v>
      </c>
      <c r="D1253" s="115" t="s">
        <v>86</v>
      </c>
      <c r="E1253" s="115" t="s">
        <v>87</v>
      </c>
      <c r="F1253" s="115" t="s">
        <v>87</v>
      </c>
      <c r="G1253" s="115">
        <v>2002</v>
      </c>
      <c r="H1253" s="115" t="s">
        <v>177</v>
      </c>
      <c r="I1253" s="115">
        <v>2.4203671080000002</v>
      </c>
      <c r="J1253" s="115" t="s">
        <v>76</v>
      </c>
      <c r="K1253" s="115" t="str">
        <f>INDEX(DatosProcesados!$A$1:$BF$101,MATCH(DataBase!A1253,DatosProcesados!$A$1:$A$101,0),MATCH(DataBase!J1253,DatosProcesados!$A$1:$BF$1,0))</f>
        <v>Si</v>
      </c>
      <c r="L1253" s="115" t="str">
        <f>INDEX(Modelo!$A$9:$D$89,MATCH(DataBase!$J1253,Modelo!$A$9:$A$89,0),MATCH(DataBase!L$1,Modelo!$A$9:$D$9,0))</f>
        <v>Impacto económico y gobernanza</v>
      </c>
      <c r="M1253" s="115" t="str">
        <f>INDEX(Modelo!$A$9:$D$89,MATCH(DataBase!$J1253,Modelo!$A$9:$A$89,0),MATCH(DataBase!M$1,Modelo!$A$9:$D$9,0))</f>
        <v>Pilar 6</v>
      </c>
      <c r="N1253" s="115" t="str">
        <f>INDEX(Modelo!$A$9:$D$89,MATCH(DataBase!$J1253,Modelo!$A$9:$A$89,0),MATCH(DataBase!N$1,Modelo!$A$9:$D$9,0))</f>
        <v>boolean</v>
      </c>
      <c r="O1253" s="115" t="b">
        <f t="array" ref="O1253">IF(N1253="negativo",INDEX($AD$3:$AG$51,MATCH(1,($B1253=$AD$3:$AD$51)*($J1253=$AE$3:$AE$51),0),3),IF(N1253="positivo",INDEX($AD$55:$AG$109,MATCH(1,($B1253=$AD$55:$AD$109)*($J1253=$AE$55:$AE$109),0),3)))</f>
        <v>0</v>
      </c>
      <c r="P1253" s="115" t="b">
        <f t="array" ref="P1253">IF(N1253="negativo",INDEX($AD$3:$AG$51,MATCH(1,($B1253=$AD$3:$AD$51)*($J1253=$AE$3:$AE$51),0),4),IF(N1253="positivo",INDEX($AD$55:$AG$109,MATCH(1,($B1253=$AD$55:$AD$109)*($J1253=$AE$55:$AE$109),0),4)))</f>
        <v>0</v>
      </c>
      <c r="Q1253" s="115" t="str">
        <f>VLOOKUP(M1253,Modelo!$A$2:$C$7,2,0)</f>
        <v>Impacto Económico, Social y Comunitario</v>
      </c>
      <c r="R1253" s="118">
        <f t="array" ref="R1253">INDEX(Modelo!$F$1:$H$37,MATCH(1,(DataBase!Q1253=Modelo!$G$1:$G$37)*(DataBase!B1253=Modelo!$F$1:$F$37),0),3)</f>
        <v>0.15384615384615385</v>
      </c>
      <c r="S1253" s="115">
        <f t="shared" si="40"/>
        <v>100</v>
      </c>
      <c r="T1253" s="115">
        <f t="shared" si="41"/>
        <v>15.384615384615385</v>
      </c>
    </row>
    <row r="1254" spans="1:20" x14ac:dyDescent="0.3">
      <c r="A1254" s="115" t="s">
        <v>454</v>
      </c>
      <c r="B1254" s="115" t="s">
        <v>407</v>
      </c>
      <c r="C1254" s="115" t="s">
        <v>103</v>
      </c>
      <c r="D1254" s="115" t="s">
        <v>86</v>
      </c>
      <c r="E1254" s="115" t="s">
        <v>87</v>
      </c>
      <c r="F1254" s="115" t="s">
        <v>87</v>
      </c>
      <c r="G1254" s="115">
        <v>2003</v>
      </c>
      <c r="H1254" s="115" t="s">
        <v>422</v>
      </c>
      <c r="I1254" s="115">
        <v>1.3219259999999999</v>
      </c>
      <c r="J1254" s="115" t="s">
        <v>76</v>
      </c>
      <c r="K1254" s="115" t="str">
        <f>INDEX(DatosProcesados!$A$1:$BF$101,MATCH(DataBase!A1254,DatosProcesados!$A$1:$A$101,0),MATCH(DataBase!J1254,DatosProcesados!$A$1:$BF$1,0))</f>
        <v>Si</v>
      </c>
      <c r="L1254" s="115" t="str">
        <f>INDEX(Modelo!$A$9:$D$89,MATCH(DataBase!$J1254,Modelo!$A$9:$A$89,0),MATCH(DataBase!L$1,Modelo!$A$9:$D$9,0))</f>
        <v>Impacto económico y gobernanza</v>
      </c>
      <c r="M1254" s="115" t="str">
        <f>INDEX(Modelo!$A$9:$D$89,MATCH(DataBase!$J1254,Modelo!$A$9:$A$89,0),MATCH(DataBase!M$1,Modelo!$A$9:$D$9,0))</f>
        <v>Pilar 6</v>
      </c>
      <c r="N1254" s="115" t="str">
        <f>INDEX(Modelo!$A$9:$D$89,MATCH(DataBase!$J1254,Modelo!$A$9:$A$89,0),MATCH(DataBase!N$1,Modelo!$A$9:$D$9,0))</f>
        <v>boolean</v>
      </c>
      <c r="O1254" s="115" t="b">
        <f t="array" ref="O1254">IF(N1254="negativo",INDEX($AD$3:$AG$51,MATCH(1,($B1254=$AD$3:$AD$51)*($J1254=$AE$3:$AE$51),0),3),IF(N1254="positivo",INDEX($AD$55:$AG$109,MATCH(1,($B1254=$AD$55:$AD$109)*($J1254=$AE$55:$AE$109),0),3)))</f>
        <v>0</v>
      </c>
      <c r="P1254" s="115" t="b">
        <f t="array" ref="P1254">IF(N1254="negativo",INDEX($AD$3:$AG$51,MATCH(1,($B1254=$AD$3:$AD$51)*($J1254=$AE$3:$AE$51),0),4),IF(N1254="positivo",INDEX($AD$55:$AG$109,MATCH(1,($B1254=$AD$55:$AD$109)*($J1254=$AE$55:$AE$109),0),4)))</f>
        <v>0</v>
      </c>
      <c r="Q1254" s="115" t="str">
        <f>VLOOKUP(M1254,Modelo!$A$2:$C$7,2,0)</f>
        <v>Impacto Económico, Social y Comunitario</v>
      </c>
      <c r="R1254" s="118">
        <f t="array" ref="R1254">INDEX(Modelo!$F$1:$H$37,MATCH(1,(DataBase!Q1254=Modelo!$G$1:$G$37)*(DataBase!B1254=Modelo!$F$1:$F$37),0),3)</f>
        <v>0.15384615384615385</v>
      </c>
      <c r="S1254" s="115">
        <f t="shared" si="40"/>
        <v>100</v>
      </c>
      <c r="T1254" s="115">
        <f t="shared" si="41"/>
        <v>15.384615384615385</v>
      </c>
    </row>
    <row r="1255" spans="1:20" x14ac:dyDescent="0.3">
      <c r="A1255" s="115" t="s">
        <v>477</v>
      </c>
      <c r="B1255" s="115" t="s">
        <v>467</v>
      </c>
      <c r="C1255" s="115" t="s">
        <v>103</v>
      </c>
      <c r="D1255" s="115" t="s">
        <v>86</v>
      </c>
      <c r="E1255" s="115" t="s">
        <v>86</v>
      </c>
      <c r="F1255" s="115" t="s">
        <v>86</v>
      </c>
      <c r="G1255" s="115">
        <v>1985</v>
      </c>
      <c r="H1255" s="115" t="s">
        <v>125</v>
      </c>
      <c r="I1255" s="115">
        <v>0.441609957</v>
      </c>
      <c r="J1255" s="115" t="s">
        <v>76</v>
      </c>
      <c r="K1255" s="115" t="str">
        <f>INDEX(DatosProcesados!$A$1:$BF$101,MATCH(DataBase!A1255,DatosProcesados!$A$1:$A$101,0),MATCH(DataBase!J1255,DatosProcesados!$A$1:$BF$1,0))</f>
        <v>No</v>
      </c>
      <c r="L1255" s="115" t="str">
        <f>INDEX(Modelo!$A$9:$D$89,MATCH(DataBase!$J1255,Modelo!$A$9:$A$89,0),MATCH(DataBase!L$1,Modelo!$A$9:$D$9,0))</f>
        <v>Impacto económico y gobernanza</v>
      </c>
      <c r="M1255" s="115" t="str">
        <f>INDEX(Modelo!$A$9:$D$89,MATCH(DataBase!$J1255,Modelo!$A$9:$A$89,0),MATCH(DataBase!M$1,Modelo!$A$9:$D$9,0))</f>
        <v>Pilar 6</v>
      </c>
      <c r="N1255" s="115" t="str">
        <f>INDEX(Modelo!$A$9:$D$89,MATCH(DataBase!$J1255,Modelo!$A$9:$A$89,0),MATCH(DataBase!N$1,Modelo!$A$9:$D$9,0))</f>
        <v>boolean</v>
      </c>
      <c r="O1255" s="115" t="b">
        <f t="array" ref="O1255">IF(N1255="negativo",INDEX($AD$3:$AG$51,MATCH(1,($B1255=$AD$3:$AD$51)*($J1255=$AE$3:$AE$51),0),3),IF(N1255="positivo",INDEX($AD$55:$AG$109,MATCH(1,($B1255=$AD$55:$AD$109)*($J1255=$AE$55:$AE$109),0),3)))</f>
        <v>0</v>
      </c>
      <c r="P1255" s="115" t="b">
        <f t="array" ref="P1255">IF(N1255="negativo",INDEX($AD$3:$AG$51,MATCH(1,($B1255=$AD$3:$AD$51)*($J1255=$AE$3:$AE$51),0),4),IF(N1255="positivo",INDEX($AD$55:$AG$109,MATCH(1,($B1255=$AD$55:$AD$109)*($J1255=$AE$55:$AE$109),0),4)))</f>
        <v>0</v>
      </c>
      <c r="Q1255" s="115" t="str">
        <f>VLOOKUP(M1255,Modelo!$A$2:$C$7,2,0)</f>
        <v>Impacto Económico, Social y Comunitario</v>
      </c>
      <c r="R1255" s="118">
        <f t="array" ref="R1255">INDEX(Modelo!$F$1:$H$37,MATCH(1,(DataBase!Q1255=Modelo!$G$1:$G$37)*(DataBase!B1255=Modelo!$F$1:$F$37),0),3)</f>
        <v>0.14285714285714285</v>
      </c>
      <c r="S1255" s="115">
        <f t="shared" si="40"/>
        <v>0</v>
      </c>
      <c r="T1255" s="115">
        <f t="shared" si="41"/>
        <v>0</v>
      </c>
    </row>
    <row r="1256" spans="1:20" x14ac:dyDescent="0.3">
      <c r="A1256" s="115" t="s">
        <v>256</v>
      </c>
      <c r="B1256" s="115" t="s">
        <v>216</v>
      </c>
      <c r="C1256" s="115" t="s">
        <v>103</v>
      </c>
      <c r="D1256" s="115" t="s">
        <v>87</v>
      </c>
      <c r="E1256" s="115" t="s">
        <v>86</v>
      </c>
      <c r="F1256" s="115" t="s">
        <v>86</v>
      </c>
      <c r="G1256" s="115">
        <v>1964</v>
      </c>
      <c r="H1256" s="115" t="s">
        <v>125</v>
      </c>
      <c r="I1256" s="115">
        <v>2.4859553989999998</v>
      </c>
      <c r="J1256" s="115" t="s">
        <v>76</v>
      </c>
      <c r="K1256" s="115">
        <f>INDEX(DatosProcesados!$A$1:$BF$101,MATCH(DataBase!A1256,DatosProcesados!$A$1:$A$101,0),MATCH(DataBase!J1256,DatosProcesados!$A$1:$BF$1,0))</f>
        <v>0</v>
      </c>
      <c r="L1256" s="115" t="str">
        <f>INDEX(Modelo!$A$9:$D$89,MATCH(DataBase!$J1256,Modelo!$A$9:$A$89,0),MATCH(DataBase!L$1,Modelo!$A$9:$D$9,0))</f>
        <v>Impacto económico y gobernanza</v>
      </c>
      <c r="M1256" s="115" t="str">
        <f>INDEX(Modelo!$A$9:$D$89,MATCH(DataBase!$J1256,Modelo!$A$9:$A$89,0),MATCH(DataBase!M$1,Modelo!$A$9:$D$9,0))</f>
        <v>Pilar 6</v>
      </c>
      <c r="N1256" s="115" t="str">
        <f>INDEX(Modelo!$A$9:$D$89,MATCH(DataBase!$J1256,Modelo!$A$9:$A$89,0),MATCH(DataBase!N$1,Modelo!$A$9:$D$9,0))</f>
        <v>boolean</v>
      </c>
      <c r="O1256" s="115" t="b">
        <f t="array" ref="O1256">IF(N1256="negativo",INDEX($AD$3:$AG$51,MATCH(1,($B1256=$AD$3:$AD$51)*($J1256=$AE$3:$AE$51),0),3),IF(N1256="positivo",INDEX($AD$55:$AG$109,MATCH(1,($B1256=$AD$55:$AD$109)*($J1256=$AE$55:$AE$109),0),3)))</f>
        <v>0</v>
      </c>
      <c r="P1256" s="115" t="b">
        <f t="array" ref="P1256">IF(N1256="negativo",INDEX($AD$3:$AG$51,MATCH(1,($B1256=$AD$3:$AD$51)*($J1256=$AE$3:$AE$51),0),4),IF(N1256="positivo",INDEX($AD$55:$AG$109,MATCH(1,($B1256=$AD$55:$AD$109)*($J1256=$AE$55:$AE$109),0),4)))</f>
        <v>0</v>
      </c>
      <c r="Q1256" s="115" t="str">
        <f>VLOOKUP(M1256,Modelo!$A$2:$C$7,2,0)</f>
        <v>Impacto Económico, Social y Comunitario</v>
      </c>
      <c r="R1256" s="118">
        <f t="array" ref="R1256">INDEX(Modelo!$F$1:$H$37,MATCH(1,(DataBase!Q1256=Modelo!$G$1:$G$37)*(DataBase!B1256=Modelo!$F$1:$F$37),0),3)</f>
        <v>0.10526315789473684</v>
      </c>
      <c r="S1256" s="115">
        <f t="shared" si="40"/>
        <v>0</v>
      </c>
      <c r="T1256" s="115">
        <f t="shared" si="41"/>
        <v>0</v>
      </c>
    </row>
    <row r="1257" spans="1:20" x14ac:dyDescent="0.3">
      <c r="A1257" s="115" t="s">
        <v>305</v>
      </c>
      <c r="B1257" s="115" t="s">
        <v>216</v>
      </c>
      <c r="C1257" s="115" t="s">
        <v>103</v>
      </c>
      <c r="D1257" s="115" t="s">
        <v>87</v>
      </c>
      <c r="E1257" s="115" t="s">
        <v>86</v>
      </c>
      <c r="F1257" s="115" t="s">
        <v>86</v>
      </c>
      <c r="G1257" s="115">
        <v>1940</v>
      </c>
      <c r="H1257" s="115" t="s">
        <v>125</v>
      </c>
      <c r="I1257" s="115">
        <v>1.340540112</v>
      </c>
      <c r="J1257" s="115" t="s">
        <v>76</v>
      </c>
      <c r="K1257" s="115" t="str">
        <f>INDEX(DatosProcesados!$A$1:$BF$101,MATCH(DataBase!A1257,DatosProcesados!$A$1:$A$101,0),MATCH(DataBase!J1257,DatosProcesados!$A$1:$BF$1,0))</f>
        <v>No</v>
      </c>
      <c r="L1257" s="115" t="str">
        <f>INDEX(Modelo!$A$9:$D$89,MATCH(DataBase!$J1257,Modelo!$A$9:$A$89,0),MATCH(DataBase!L$1,Modelo!$A$9:$D$9,0))</f>
        <v>Impacto económico y gobernanza</v>
      </c>
      <c r="M1257" s="115" t="str">
        <f>INDEX(Modelo!$A$9:$D$89,MATCH(DataBase!$J1257,Modelo!$A$9:$A$89,0),MATCH(DataBase!M$1,Modelo!$A$9:$D$9,0))</f>
        <v>Pilar 6</v>
      </c>
      <c r="N1257" s="115" t="str">
        <f>INDEX(Modelo!$A$9:$D$89,MATCH(DataBase!$J1257,Modelo!$A$9:$A$89,0),MATCH(DataBase!N$1,Modelo!$A$9:$D$9,0))</f>
        <v>boolean</v>
      </c>
      <c r="O1257" s="115" t="b">
        <f t="array" ref="O1257">IF(N1257="negativo",INDEX($AD$3:$AG$51,MATCH(1,($B1257=$AD$3:$AD$51)*($J1257=$AE$3:$AE$51),0),3),IF(N1257="positivo",INDEX($AD$55:$AG$109,MATCH(1,($B1257=$AD$55:$AD$109)*($J1257=$AE$55:$AE$109),0),3)))</f>
        <v>0</v>
      </c>
      <c r="P1257" s="115" t="b">
        <f t="array" ref="P1257">IF(N1257="negativo",INDEX($AD$3:$AG$51,MATCH(1,($B1257=$AD$3:$AD$51)*($J1257=$AE$3:$AE$51),0),4),IF(N1257="positivo",INDEX($AD$55:$AG$109,MATCH(1,($B1257=$AD$55:$AD$109)*($J1257=$AE$55:$AE$109),0),4)))</f>
        <v>0</v>
      </c>
      <c r="Q1257" s="115" t="str">
        <f>VLOOKUP(M1257,Modelo!$A$2:$C$7,2,0)</f>
        <v>Impacto Económico, Social y Comunitario</v>
      </c>
      <c r="R1257" s="118">
        <f t="array" ref="R1257">INDEX(Modelo!$F$1:$H$37,MATCH(1,(DataBase!Q1257=Modelo!$G$1:$G$37)*(DataBase!B1257=Modelo!$F$1:$F$37),0),3)</f>
        <v>0.10526315789473684</v>
      </c>
      <c r="S1257" s="115">
        <f t="shared" si="40"/>
        <v>0</v>
      </c>
      <c r="T1257" s="115">
        <f t="shared" si="41"/>
        <v>0</v>
      </c>
    </row>
    <row r="1258" spans="1:20" x14ac:dyDescent="0.3">
      <c r="A1258" s="115" t="s">
        <v>432</v>
      </c>
      <c r="B1258" s="115" t="s">
        <v>407</v>
      </c>
      <c r="C1258" s="115" t="s">
        <v>103</v>
      </c>
      <c r="D1258" s="115" t="s">
        <v>86</v>
      </c>
      <c r="E1258" s="115" t="s">
        <v>86</v>
      </c>
      <c r="F1258" s="115" t="s">
        <v>86</v>
      </c>
      <c r="G1258" s="115">
        <v>1956</v>
      </c>
      <c r="H1258" s="115" t="s">
        <v>125</v>
      </c>
      <c r="I1258" s="115">
        <v>2.660692144</v>
      </c>
      <c r="J1258" s="115" t="s">
        <v>76</v>
      </c>
      <c r="K1258" s="115" t="str">
        <f>INDEX(DatosProcesados!$A$1:$BF$101,MATCH(DataBase!A1258,DatosProcesados!$A$1:$A$101,0),MATCH(DataBase!J1258,DatosProcesados!$A$1:$BF$1,0))</f>
        <v>No</v>
      </c>
      <c r="L1258" s="115" t="str">
        <f>INDEX(Modelo!$A$9:$D$89,MATCH(DataBase!$J1258,Modelo!$A$9:$A$89,0),MATCH(DataBase!L$1,Modelo!$A$9:$D$9,0))</f>
        <v>Impacto económico y gobernanza</v>
      </c>
      <c r="M1258" s="115" t="str">
        <f>INDEX(Modelo!$A$9:$D$89,MATCH(DataBase!$J1258,Modelo!$A$9:$A$89,0),MATCH(DataBase!M$1,Modelo!$A$9:$D$9,0))</f>
        <v>Pilar 6</v>
      </c>
      <c r="N1258" s="115" t="str">
        <f>INDEX(Modelo!$A$9:$D$89,MATCH(DataBase!$J1258,Modelo!$A$9:$A$89,0),MATCH(DataBase!N$1,Modelo!$A$9:$D$9,0))</f>
        <v>boolean</v>
      </c>
      <c r="O1258" s="115" t="b">
        <f t="array" ref="O1258">IF(N1258="negativo",INDEX($AD$3:$AG$51,MATCH(1,($B1258=$AD$3:$AD$51)*($J1258=$AE$3:$AE$51),0),3),IF(N1258="positivo",INDEX($AD$55:$AG$109,MATCH(1,($B1258=$AD$55:$AD$109)*($J1258=$AE$55:$AE$109),0),3)))</f>
        <v>0</v>
      </c>
      <c r="P1258" s="115" t="b">
        <f t="array" ref="P1258">IF(N1258="negativo",INDEX($AD$3:$AG$51,MATCH(1,($B1258=$AD$3:$AD$51)*($J1258=$AE$3:$AE$51),0),4),IF(N1258="positivo",INDEX($AD$55:$AG$109,MATCH(1,($B1258=$AD$55:$AD$109)*($J1258=$AE$55:$AE$109),0),4)))</f>
        <v>0</v>
      </c>
      <c r="Q1258" s="115" t="str">
        <f>VLOOKUP(M1258,Modelo!$A$2:$C$7,2,0)</f>
        <v>Impacto Económico, Social y Comunitario</v>
      </c>
      <c r="R1258" s="118">
        <f t="array" ref="R1258">INDEX(Modelo!$F$1:$H$37,MATCH(1,(DataBase!Q1258=Modelo!$G$1:$G$37)*(DataBase!B1258=Modelo!$F$1:$F$37),0),3)</f>
        <v>0.15384615384615385</v>
      </c>
      <c r="S1258" s="115">
        <f t="shared" si="40"/>
        <v>0</v>
      </c>
      <c r="T1258" s="115">
        <f t="shared" si="41"/>
        <v>0</v>
      </c>
    </row>
    <row r="1259" spans="1:20" x14ac:dyDescent="0.3">
      <c r="A1259" s="115" t="s">
        <v>476</v>
      </c>
      <c r="B1259" s="115" t="s">
        <v>467</v>
      </c>
      <c r="C1259" s="115" t="s">
        <v>103</v>
      </c>
      <c r="D1259" s="115" t="s">
        <v>87</v>
      </c>
      <c r="E1259" s="115" t="s">
        <v>86</v>
      </c>
      <c r="F1259" s="115" t="s">
        <v>86</v>
      </c>
      <c r="G1259" s="115">
        <v>1962</v>
      </c>
      <c r="H1259" s="115" t="s">
        <v>125</v>
      </c>
      <c r="I1259" s="115">
        <v>0.89448844999999999</v>
      </c>
      <c r="J1259" s="115" t="s">
        <v>76</v>
      </c>
      <c r="K1259" s="115">
        <f>INDEX(DatosProcesados!$A$1:$BF$101,MATCH(DataBase!A1259,DatosProcesados!$A$1:$A$101,0),MATCH(DataBase!J1259,DatosProcesados!$A$1:$BF$1,0))</f>
        <v>0</v>
      </c>
      <c r="L1259" s="115" t="str">
        <f>INDEX(Modelo!$A$9:$D$89,MATCH(DataBase!$J1259,Modelo!$A$9:$A$89,0),MATCH(DataBase!L$1,Modelo!$A$9:$D$9,0))</f>
        <v>Impacto económico y gobernanza</v>
      </c>
      <c r="M1259" s="115" t="str">
        <f>INDEX(Modelo!$A$9:$D$89,MATCH(DataBase!$J1259,Modelo!$A$9:$A$89,0),MATCH(DataBase!M$1,Modelo!$A$9:$D$9,0))</f>
        <v>Pilar 6</v>
      </c>
      <c r="N1259" s="115" t="str">
        <f>INDEX(Modelo!$A$9:$D$89,MATCH(DataBase!$J1259,Modelo!$A$9:$A$89,0),MATCH(DataBase!N$1,Modelo!$A$9:$D$9,0))</f>
        <v>boolean</v>
      </c>
      <c r="O1259" s="115" t="b">
        <f t="array" ref="O1259">IF(N1259="negativo",INDEX($AD$3:$AG$51,MATCH(1,($B1259=$AD$3:$AD$51)*($J1259=$AE$3:$AE$51),0),3),IF(N1259="positivo",INDEX($AD$55:$AG$109,MATCH(1,($B1259=$AD$55:$AD$109)*($J1259=$AE$55:$AE$109),0),3)))</f>
        <v>0</v>
      </c>
      <c r="P1259" s="115" t="b">
        <f t="array" ref="P1259">IF(N1259="negativo",INDEX($AD$3:$AG$51,MATCH(1,($B1259=$AD$3:$AD$51)*($J1259=$AE$3:$AE$51),0),4),IF(N1259="positivo",INDEX($AD$55:$AG$109,MATCH(1,($B1259=$AD$55:$AD$109)*($J1259=$AE$55:$AE$109),0),4)))</f>
        <v>0</v>
      </c>
      <c r="Q1259" s="115" t="str">
        <f>VLOOKUP(M1259,Modelo!$A$2:$C$7,2,0)</f>
        <v>Impacto Económico, Social y Comunitario</v>
      </c>
      <c r="R1259" s="118">
        <f t="array" ref="R1259">INDEX(Modelo!$F$1:$H$37,MATCH(1,(DataBase!Q1259=Modelo!$G$1:$G$37)*(DataBase!B1259=Modelo!$F$1:$F$37),0),3)</f>
        <v>0.14285714285714285</v>
      </c>
      <c r="S1259" s="115">
        <f t="shared" si="40"/>
        <v>0</v>
      </c>
      <c r="T1259" s="115">
        <f t="shared" si="41"/>
        <v>0</v>
      </c>
    </row>
    <row r="1260" spans="1:20" x14ac:dyDescent="0.3">
      <c r="A1260" s="115" t="s">
        <v>154</v>
      </c>
      <c r="B1260" s="115" t="s">
        <v>84</v>
      </c>
      <c r="C1260" s="115" t="s">
        <v>97</v>
      </c>
      <c r="D1260" s="115" t="s">
        <v>86</v>
      </c>
      <c r="E1260" s="115" t="s">
        <v>87</v>
      </c>
      <c r="F1260" s="115" t="s">
        <v>87</v>
      </c>
      <c r="G1260" s="115">
        <v>1967</v>
      </c>
      <c r="H1260" s="115" t="s">
        <v>125</v>
      </c>
      <c r="I1260" s="115">
        <v>4.1309855679999998</v>
      </c>
      <c r="J1260" s="115" t="s">
        <v>76</v>
      </c>
      <c r="K1260" s="115" t="str">
        <f>INDEX(DatosProcesados!$A$1:$BF$101,MATCH(DataBase!A1260,DatosProcesados!$A$1:$A$101,0),MATCH(DataBase!J1260,DatosProcesados!$A$1:$BF$1,0))</f>
        <v>Si</v>
      </c>
      <c r="L1260" s="115" t="str">
        <f>INDEX(Modelo!$A$9:$D$89,MATCH(DataBase!$J1260,Modelo!$A$9:$A$89,0),MATCH(DataBase!L$1,Modelo!$A$9:$D$9,0))</f>
        <v>Impacto económico y gobernanza</v>
      </c>
      <c r="M1260" s="115" t="str">
        <f>INDEX(Modelo!$A$9:$D$89,MATCH(DataBase!$J1260,Modelo!$A$9:$A$89,0),MATCH(DataBase!M$1,Modelo!$A$9:$D$9,0))</f>
        <v>Pilar 6</v>
      </c>
      <c r="N1260" s="115" t="str">
        <f>INDEX(Modelo!$A$9:$D$89,MATCH(DataBase!$J1260,Modelo!$A$9:$A$89,0),MATCH(DataBase!N$1,Modelo!$A$9:$D$9,0))</f>
        <v>boolean</v>
      </c>
      <c r="O1260" s="115" t="b">
        <f t="array" ref="O1260">IF(N1260="negativo",INDEX($AD$3:$AG$51,MATCH(1,($B1260=$AD$3:$AD$51)*($J1260=$AE$3:$AE$51),0),3),IF(N1260="positivo",INDEX($AD$55:$AG$109,MATCH(1,($B1260=$AD$55:$AD$109)*($J1260=$AE$55:$AE$109),0),3)))</f>
        <v>0</v>
      </c>
      <c r="P1260" s="115" t="b">
        <f t="array" ref="P1260">IF(N1260="negativo",INDEX($AD$3:$AG$51,MATCH(1,($B1260=$AD$3:$AD$51)*($J1260=$AE$3:$AE$51),0),4),IF(N1260="positivo",INDEX($AD$55:$AG$109,MATCH(1,($B1260=$AD$55:$AD$109)*($J1260=$AE$55:$AE$109),0),4)))</f>
        <v>0</v>
      </c>
      <c r="Q1260" s="115" t="str">
        <f>VLOOKUP(M1260,Modelo!$A$2:$C$7,2,0)</f>
        <v>Impacto Económico, Social y Comunitario</v>
      </c>
      <c r="R1260" s="118">
        <f t="array" ref="R1260">INDEX(Modelo!$F$1:$H$37,MATCH(1,(DataBase!Q1260=Modelo!$G$1:$G$37)*(DataBase!B1260=Modelo!$F$1:$F$37),0),3)</f>
        <v>0.11764705882352941</v>
      </c>
      <c r="S1260" s="115">
        <f t="shared" si="40"/>
        <v>100</v>
      </c>
      <c r="T1260" s="115">
        <f t="shared" si="41"/>
        <v>11.76470588235294</v>
      </c>
    </row>
    <row r="1261" spans="1:20" x14ac:dyDescent="0.3">
      <c r="A1261" s="115" t="s">
        <v>139</v>
      </c>
      <c r="B1261" s="115" t="s">
        <v>84</v>
      </c>
      <c r="C1261" s="115" t="s">
        <v>97</v>
      </c>
      <c r="D1261" s="115" t="s">
        <v>86</v>
      </c>
      <c r="E1261" s="115" t="s">
        <v>86</v>
      </c>
      <c r="F1261" s="115" t="s">
        <v>86</v>
      </c>
      <c r="G1261" s="115">
        <v>1995</v>
      </c>
      <c r="H1261" s="115" t="s">
        <v>125</v>
      </c>
      <c r="I1261" s="115">
        <v>6.1355991599999999</v>
      </c>
      <c r="J1261" s="115" t="s">
        <v>76</v>
      </c>
      <c r="K1261" s="115" t="str">
        <f>INDEX(DatosProcesados!$A$1:$BF$101,MATCH(DataBase!A1261,DatosProcesados!$A$1:$A$101,0),MATCH(DataBase!J1261,DatosProcesados!$A$1:$BF$1,0))</f>
        <v>Si</v>
      </c>
      <c r="L1261" s="115" t="str">
        <f>INDEX(Modelo!$A$9:$D$89,MATCH(DataBase!$J1261,Modelo!$A$9:$A$89,0),MATCH(DataBase!L$1,Modelo!$A$9:$D$9,0))</f>
        <v>Impacto económico y gobernanza</v>
      </c>
      <c r="M1261" s="115" t="str">
        <f>INDEX(Modelo!$A$9:$D$89,MATCH(DataBase!$J1261,Modelo!$A$9:$A$89,0),MATCH(DataBase!M$1,Modelo!$A$9:$D$9,0))</f>
        <v>Pilar 6</v>
      </c>
      <c r="N1261" s="115" t="str">
        <f>INDEX(Modelo!$A$9:$D$89,MATCH(DataBase!$J1261,Modelo!$A$9:$A$89,0),MATCH(DataBase!N$1,Modelo!$A$9:$D$9,0))</f>
        <v>boolean</v>
      </c>
      <c r="O1261" s="115" t="b">
        <f t="array" ref="O1261">IF(N1261="negativo",INDEX($AD$3:$AG$51,MATCH(1,($B1261=$AD$3:$AD$51)*($J1261=$AE$3:$AE$51),0),3),IF(N1261="positivo",INDEX($AD$55:$AG$109,MATCH(1,($B1261=$AD$55:$AD$109)*($J1261=$AE$55:$AE$109),0),3)))</f>
        <v>0</v>
      </c>
      <c r="P1261" s="115" t="b">
        <f t="array" ref="P1261">IF(N1261="negativo",INDEX($AD$3:$AG$51,MATCH(1,($B1261=$AD$3:$AD$51)*($J1261=$AE$3:$AE$51),0),4),IF(N1261="positivo",INDEX($AD$55:$AG$109,MATCH(1,($B1261=$AD$55:$AD$109)*($J1261=$AE$55:$AE$109),0),4)))</f>
        <v>0</v>
      </c>
      <c r="Q1261" s="115" t="str">
        <f>VLOOKUP(M1261,Modelo!$A$2:$C$7,2,0)</f>
        <v>Impacto Económico, Social y Comunitario</v>
      </c>
      <c r="R1261" s="118">
        <f t="array" ref="R1261">INDEX(Modelo!$F$1:$H$37,MATCH(1,(DataBase!Q1261=Modelo!$G$1:$G$37)*(DataBase!B1261=Modelo!$F$1:$F$37),0),3)</f>
        <v>0.11764705882352941</v>
      </c>
      <c r="S1261" s="115">
        <f t="shared" si="40"/>
        <v>100</v>
      </c>
      <c r="T1261" s="115">
        <f t="shared" si="41"/>
        <v>11.76470588235294</v>
      </c>
    </row>
    <row r="1262" spans="1:20" x14ac:dyDescent="0.3">
      <c r="A1262" s="115" t="s">
        <v>399</v>
      </c>
      <c r="B1262" s="115" t="s">
        <v>379</v>
      </c>
      <c r="C1262" s="115" t="s">
        <v>103</v>
      </c>
      <c r="D1262" s="115" t="s">
        <v>86</v>
      </c>
      <c r="E1262" s="115" t="s">
        <v>86</v>
      </c>
      <c r="F1262" s="115" t="s">
        <v>87</v>
      </c>
      <c r="G1262" s="115">
        <v>1989</v>
      </c>
      <c r="H1262" s="115" t="s">
        <v>125</v>
      </c>
      <c r="I1262" s="115">
        <v>0.75167738299999998</v>
      </c>
      <c r="J1262" s="115" t="s">
        <v>76</v>
      </c>
      <c r="K1262" s="115">
        <f>INDEX(DatosProcesados!$A$1:$BF$101,MATCH(DataBase!A1262,DatosProcesados!$A$1:$A$101,0),MATCH(DataBase!J1262,DatosProcesados!$A$1:$BF$1,0))</f>
        <v>0</v>
      </c>
      <c r="L1262" s="115" t="str">
        <f>INDEX(Modelo!$A$9:$D$89,MATCH(DataBase!$J1262,Modelo!$A$9:$A$89,0),MATCH(DataBase!L$1,Modelo!$A$9:$D$9,0))</f>
        <v>Impacto económico y gobernanza</v>
      </c>
      <c r="M1262" s="115" t="str">
        <f>INDEX(Modelo!$A$9:$D$89,MATCH(DataBase!$J1262,Modelo!$A$9:$A$89,0),MATCH(DataBase!M$1,Modelo!$A$9:$D$9,0))</f>
        <v>Pilar 6</v>
      </c>
      <c r="N1262" s="115" t="str">
        <f>INDEX(Modelo!$A$9:$D$89,MATCH(DataBase!$J1262,Modelo!$A$9:$A$89,0),MATCH(DataBase!N$1,Modelo!$A$9:$D$9,0))</f>
        <v>boolean</v>
      </c>
      <c r="O1262" s="115" t="b">
        <f t="array" ref="O1262">IF(N1262="negativo",INDEX($AD$3:$AG$51,MATCH(1,($B1262=$AD$3:$AD$51)*($J1262=$AE$3:$AE$51),0),3),IF(N1262="positivo",INDEX($AD$55:$AG$109,MATCH(1,($B1262=$AD$55:$AD$109)*($J1262=$AE$55:$AE$109),0),3)))</f>
        <v>0</v>
      </c>
      <c r="P1262" s="115" t="b">
        <f t="array" ref="P1262">IF(N1262="negativo",INDEX($AD$3:$AG$51,MATCH(1,($B1262=$AD$3:$AD$51)*($J1262=$AE$3:$AE$51),0),4),IF(N1262="positivo",INDEX($AD$55:$AG$109,MATCH(1,($B1262=$AD$55:$AD$109)*($J1262=$AE$55:$AE$109),0),4)))</f>
        <v>0</v>
      </c>
      <c r="Q1262" s="115" t="str">
        <f>VLOOKUP(M1262,Modelo!$A$2:$C$7,2,0)</f>
        <v>Impacto Económico, Social y Comunitario</v>
      </c>
      <c r="R1262" s="118">
        <f t="array" ref="R1262">INDEX(Modelo!$F$1:$H$37,MATCH(1,(DataBase!Q1262=Modelo!$G$1:$G$37)*(DataBase!B1262=Modelo!$F$1:$F$37),0),3)</f>
        <v>0.14285714285714285</v>
      </c>
      <c r="S1262" s="115">
        <f t="shared" si="40"/>
        <v>0</v>
      </c>
      <c r="T1262" s="115">
        <f t="shared" si="41"/>
        <v>0</v>
      </c>
    </row>
    <row r="1263" spans="1:20" x14ac:dyDescent="0.3">
      <c r="A1263" s="115" t="s">
        <v>233</v>
      </c>
      <c r="B1263" s="115" t="s">
        <v>216</v>
      </c>
      <c r="C1263" s="115" t="s">
        <v>103</v>
      </c>
      <c r="D1263" s="115" t="s">
        <v>87</v>
      </c>
      <c r="E1263" s="115" t="s">
        <v>86</v>
      </c>
      <c r="F1263" s="115" t="s">
        <v>86</v>
      </c>
      <c r="G1263" s="115">
        <v>1970</v>
      </c>
      <c r="H1263" s="115" t="s">
        <v>125</v>
      </c>
      <c r="I1263" s="115">
        <v>3.1891452720000002</v>
      </c>
      <c r="J1263" s="115" t="s">
        <v>76</v>
      </c>
      <c r="K1263" s="115">
        <f>INDEX(DatosProcesados!$A$1:$BF$101,MATCH(DataBase!A1263,DatosProcesados!$A$1:$A$101,0),MATCH(DataBase!J1263,DatosProcesados!$A$1:$BF$1,0))</f>
        <v>0</v>
      </c>
      <c r="L1263" s="115" t="str">
        <f>INDEX(Modelo!$A$9:$D$89,MATCH(DataBase!$J1263,Modelo!$A$9:$A$89,0),MATCH(DataBase!L$1,Modelo!$A$9:$D$9,0))</f>
        <v>Impacto económico y gobernanza</v>
      </c>
      <c r="M1263" s="115" t="str">
        <f>INDEX(Modelo!$A$9:$D$89,MATCH(DataBase!$J1263,Modelo!$A$9:$A$89,0),MATCH(DataBase!M$1,Modelo!$A$9:$D$9,0))</f>
        <v>Pilar 6</v>
      </c>
      <c r="N1263" s="115" t="str">
        <f>INDEX(Modelo!$A$9:$D$89,MATCH(DataBase!$J1263,Modelo!$A$9:$A$89,0),MATCH(DataBase!N$1,Modelo!$A$9:$D$9,0))</f>
        <v>boolean</v>
      </c>
      <c r="O1263" s="115" t="b">
        <f t="array" ref="O1263">IF(N1263="negativo",INDEX($AD$3:$AG$51,MATCH(1,($B1263=$AD$3:$AD$51)*($J1263=$AE$3:$AE$51),0),3),IF(N1263="positivo",INDEX($AD$55:$AG$109,MATCH(1,($B1263=$AD$55:$AD$109)*($J1263=$AE$55:$AE$109),0),3)))</f>
        <v>0</v>
      </c>
      <c r="P1263" s="115" t="b">
        <f t="array" ref="P1263">IF(N1263="negativo",INDEX($AD$3:$AG$51,MATCH(1,($B1263=$AD$3:$AD$51)*($J1263=$AE$3:$AE$51),0),4),IF(N1263="positivo",INDEX($AD$55:$AG$109,MATCH(1,($B1263=$AD$55:$AD$109)*($J1263=$AE$55:$AE$109),0),4)))</f>
        <v>0</v>
      </c>
      <c r="Q1263" s="115" t="str">
        <f>VLOOKUP(M1263,Modelo!$A$2:$C$7,2,0)</f>
        <v>Impacto Económico, Social y Comunitario</v>
      </c>
      <c r="R1263" s="118">
        <f t="array" ref="R1263">INDEX(Modelo!$F$1:$H$37,MATCH(1,(DataBase!Q1263=Modelo!$G$1:$G$37)*(DataBase!B1263=Modelo!$F$1:$F$37),0),3)</f>
        <v>0.10526315789473684</v>
      </c>
      <c r="S1263" s="115">
        <f t="shared" si="40"/>
        <v>0</v>
      </c>
      <c r="T1263" s="115">
        <f t="shared" si="41"/>
        <v>0</v>
      </c>
    </row>
    <row r="1264" spans="1:20" x14ac:dyDescent="0.3">
      <c r="A1264" s="115" t="s">
        <v>176</v>
      </c>
      <c r="B1264" s="115" t="s">
        <v>84</v>
      </c>
      <c r="C1264" s="115" t="s">
        <v>103</v>
      </c>
      <c r="D1264" s="115" t="s">
        <v>86</v>
      </c>
      <c r="E1264" s="115" t="s">
        <v>87</v>
      </c>
      <c r="F1264" s="115" t="s">
        <v>87</v>
      </c>
      <c r="G1264" s="115">
        <v>1929</v>
      </c>
      <c r="H1264" s="115" t="s">
        <v>177</v>
      </c>
      <c r="I1264" s="115">
        <v>2.3283445380000001</v>
      </c>
      <c r="J1264" s="115" t="s">
        <v>76</v>
      </c>
      <c r="K1264" s="115" t="str">
        <f>INDEX(DatosProcesados!$A$1:$BF$101,MATCH(DataBase!A1264,DatosProcesados!$A$1:$A$101,0),MATCH(DataBase!J1264,DatosProcesados!$A$1:$BF$1,0))</f>
        <v>Si</v>
      </c>
      <c r="L1264" s="115" t="str">
        <f>INDEX(Modelo!$A$9:$D$89,MATCH(DataBase!$J1264,Modelo!$A$9:$A$89,0),MATCH(DataBase!L$1,Modelo!$A$9:$D$9,0))</f>
        <v>Impacto económico y gobernanza</v>
      </c>
      <c r="M1264" s="115" t="str">
        <f>INDEX(Modelo!$A$9:$D$89,MATCH(DataBase!$J1264,Modelo!$A$9:$A$89,0),MATCH(DataBase!M$1,Modelo!$A$9:$D$9,0))</f>
        <v>Pilar 6</v>
      </c>
      <c r="N1264" s="115" t="str">
        <f>INDEX(Modelo!$A$9:$D$89,MATCH(DataBase!$J1264,Modelo!$A$9:$A$89,0),MATCH(DataBase!N$1,Modelo!$A$9:$D$9,0))</f>
        <v>boolean</v>
      </c>
      <c r="O1264" s="115" t="b">
        <f t="array" ref="O1264">IF(N1264="negativo",INDEX($AD$3:$AG$51,MATCH(1,($B1264=$AD$3:$AD$51)*($J1264=$AE$3:$AE$51),0),3),IF(N1264="positivo",INDEX($AD$55:$AG$109,MATCH(1,($B1264=$AD$55:$AD$109)*($J1264=$AE$55:$AE$109),0),3)))</f>
        <v>0</v>
      </c>
      <c r="P1264" s="115" t="b">
        <f t="array" ref="P1264">IF(N1264="negativo",INDEX($AD$3:$AG$51,MATCH(1,($B1264=$AD$3:$AD$51)*($J1264=$AE$3:$AE$51),0),4),IF(N1264="positivo",INDEX($AD$55:$AG$109,MATCH(1,($B1264=$AD$55:$AD$109)*($J1264=$AE$55:$AE$109),0),4)))</f>
        <v>0</v>
      </c>
      <c r="Q1264" s="115" t="str">
        <f>VLOOKUP(M1264,Modelo!$A$2:$C$7,2,0)</f>
        <v>Impacto Económico, Social y Comunitario</v>
      </c>
      <c r="R1264" s="118">
        <f t="array" ref="R1264">INDEX(Modelo!$F$1:$H$37,MATCH(1,(DataBase!Q1264=Modelo!$G$1:$G$37)*(DataBase!B1264=Modelo!$F$1:$F$37),0),3)</f>
        <v>0.11764705882352941</v>
      </c>
      <c r="S1264" s="115">
        <f t="shared" si="40"/>
        <v>100</v>
      </c>
      <c r="T1264" s="115">
        <f t="shared" si="41"/>
        <v>11.76470588235294</v>
      </c>
    </row>
    <row r="1265" spans="1:20" x14ac:dyDescent="0.3">
      <c r="A1265" s="115" t="s">
        <v>391</v>
      </c>
      <c r="B1265" s="115" t="s">
        <v>379</v>
      </c>
      <c r="C1265" s="115" t="s">
        <v>103</v>
      </c>
      <c r="D1265" s="115" t="s">
        <v>87</v>
      </c>
      <c r="E1265" s="115" t="s">
        <v>86</v>
      </c>
      <c r="F1265" s="115" t="s">
        <v>86</v>
      </c>
      <c r="G1265" s="115">
        <v>1976</v>
      </c>
      <c r="H1265" s="115" t="s">
        <v>125</v>
      </c>
      <c r="I1265" s="115">
        <v>0.98534294499999997</v>
      </c>
      <c r="J1265" s="115" t="s">
        <v>76</v>
      </c>
      <c r="K1265" s="115" t="str">
        <f>INDEX(DatosProcesados!$A$1:$BF$101,MATCH(DataBase!A1265,DatosProcesados!$A$1:$A$101,0),MATCH(DataBase!J1265,DatosProcesados!$A$1:$BF$1,0))</f>
        <v>No</v>
      </c>
      <c r="L1265" s="115" t="str">
        <f>INDEX(Modelo!$A$9:$D$89,MATCH(DataBase!$J1265,Modelo!$A$9:$A$89,0),MATCH(DataBase!L$1,Modelo!$A$9:$D$9,0))</f>
        <v>Impacto económico y gobernanza</v>
      </c>
      <c r="M1265" s="115" t="str">
        <f>INDEX(Modelo!$A$9:$D$89,MATCH(DataBase!$J1265,Modelo!$A$9:$A$89,0),MATCH(DataBase!M$1,Modelo!$A$9:$D$9,0))</f>
        <v>Pilar 6</v>
      </c>
      <c r="N1265" s="115" t="str">
        <f>INDEX(Modelo!$A$9:$D$89,MATCH(DataBase!$J1265,Modelo!$A$9:$A$89,0),MATCH(DataBase!N$1,Modelo!$A$9:$D$9,0))</f>
        <v>boolean</v>
      </c>
      <c r="O1265" s="115" t="b">
        <f t="array" ref="O1265">IF(N1265="negativo",INDEX($AD$3:$AG$51,MATCH(1,($B1265=$AD$3:$AD$51)*($J1265=$AE$3:$AE$51),0),3),IF(N1265="positivo",INDEX($AD$55:$AG$109,MATCH(1,($B1265=$AD$55:$AD$109)*($J1265=$AE$55:$AE$109),0),3)))</f>
        <v>0</v>
      </c>
      <c r="P1265" s="115" t="b">
        <f t="array" ref="P1265">IF(N1265="negativo",INDEX($AD$3:$AG$51,MATCH(1,($B1265=$AD$3:$AD$51)*($J1265=$AE$3:$AE$51),0),4),IF(N1265="positivo",INDEX($AD$55:$AG$109,MATCH(1,($B1265=$AD$55:$AD$109)*($J1265=$AE$55:$AE$109),0),4)))</f>
        <v>0</v>
      </c>
      <c r="Q1265" s="115" t="str">
        <f>VLOOKUP(M1265,Modelo!$A$2:$C$7,2,0)</f>
        <v>Impacto Económico, Social y Comunitario</v>
      </c>
      <c r="R1265" s="118">
        <f t="array" ref="R1265">INDEX(Modelo!$F$1:$H$37,MATCH(1,(DataBase!Q1265=Modelo!$G$1:$G$37)*(DataBase!B1265=Modelo!$F$1:$F$37),0),3)</f>
        <v>0.14285714285714285</v>
      </c>
      <c r="S1265" s="115">
        <f t="shared" si="40"/>
        <v>0</v>
      </c>
      <c r="T1265" s="115">
        <f t="shared" si="41"/>
        <v>0</v>
      </c>
    </row>
    <row r="1266" spans="1:20" x14ac:dyDescent="0.3">
      <c r="A1266" s="115" t="s">
        <v>376</v>
      </c>
      <c r="B1266" s="115" t="s">
        <v>313</v>
      </c>
      <c r="C1266" s="115" t="s">
        <v>103</v>
      </c>
      <c r="D1266" s="115" t="s">
        <v>86</v>
      </c>
      <c r="E1266" s="115" t="s">
        <v>87</v>
      </c>
      <c r="F1266" s="115" t="s">
        <v>87</v>
      </c>
      <c r="G1266" s="115">
        <v>1920</v>
      </c>
      <c r="H1266" s="115" t="s">
        <v>294</v>
      </c>
      <c r="I1266" s="115">
        <v>1.8691417530000001</v>
      </c>
      <c r="J1266" s="115" t="s">
        <v>76</v>
      </c>
      <c r="K1266" s="115" t="str">
        <f>INDEX(DatosProcesados!$A$1:$BF$101,MATCH(DataBase!A1266,DatosProcesados!$A$1:$A$101,0),MATCH(DataBase!J1266,DatosProcesados!$A$1:$BF$1,0))</f>
        <v>No</v>
      </c>
      <c r="L1266" s="115" t="str">
        <f>INDEX(Modelo!$A$9:$D$89,MATCH(DataBase!$J1266,Modelo!$A$9:$A$89,0),MATCH(DataBase!L$1,Modelo!$A$9:$D$9,0))</f>
        <v>Impacto económico y gobernanza</v>
      </c>
      <c r="M1266" s="115" t="str">
        <f>INDEX(Modelo!$A$9:$D$89,MATCH(DataBase!$J1266,Modelo!$A$9:$A$89,0),MATCH(DataBase!M$1,Modelo!$A$9:$D$9,0))</f>
        <v>Pilar 6</v>
      </c>
      <c r="N1266" s="115" t="str">
        <f>INDEX(Modelo!$A$9:$D$89,MATCH(DataBase!$J1266,Modelo!$A$9:$A$89,0),MATCH(DataBase!N$1,Modelo!$A$9:$D$9,0))</f>
        <v>boolean</v>
      </c>
      <c r="O1266" s="115" t="b">
        <f t="array" ref="O1266">IF(N1266="negativo",INDEX($AD$3:$AG$51,MATCH(1,($B1266=$AD$3:$AD$51)*($J1266=$AE$3:$AE$51),0),3),IF(N1266="positivo",INDEX($AD$55:$AG$109,MATCH(1,($B1266=$AD$55:$AD$109)*($J1266=$AE$55:$AE$109),0),3)))</f>
        <v>0</v>
      </c>
      <c r="P1266" s="115" t="b">
        <f t="array" ref="P1266">IF(N1266="negativo",INDEX($AD$3:$AG$51,MATCH(1,($B1266=$AD$3:$AD$51)*($J1266=$AE$3:$AE$51),0),4),IF(N1266="positivo",INDEX($AD$55:$AG$109,MATCH(1,($B1266=$AD$55:$AD$109)*($J1266=$AE$55:$AE$109),0),4)))</f>
        <v>0</v>
      </c>
      <c r="Q1266" s="115" t="str">
        <f>VLOOKUP(M1266,Modelo!$A$2:$C$7,2,0)</f>
        <v>Impacto Económico, Social y Comunitario</v>
      </c>
      <c r="R1266" s="118">
        <f t="array" ref="R1266">INDEX(Modelo!$F$1:$H$37,MATCH(1,(DataBase!Q1266=Modelo!$G$1:$G$37)*(DataBase!B1266=Modelo!$F$1:$F$37),0),3)</f>
        <v>0.11764705882352941</v>
      </c>
      <c r="S1266" s="115">
        <f t="shared" si="40"/>
        <v>0</v>
      </c>
      <c r="T1266" s="115">
        <f t="shared" si="41"/>
        <v>0</v>
      </c>
    </row>
    <row r="1267" spans="1:20" x14ac:dyDescent="0.3">
      <c r="A1267" s="115" t="s">
        <v>193</v>
      </c>
      <c r="B1267" s="115" t="s">
        <v>84</v>
      </c>
      <c r="C1267" s="115" t="s">
        <v>103</v>
      </c>
      <c r="D1267" s="115" t="s">
        <v>86</v>
      </c>
      <c r="E1267" s="115" t="s">
        <v>87</v>
      </c>
      <c r="F1267" s="115" t="s">
        <v>87</v>
      </c>
      <c r="G1267" s="115">
        <v>2009</v>
      </c>
      <c r="H1267" s="115" t="s">
        <v>194</v>
      </c>
      <c r="I1267" s="115">
        <v>1.8581853669999999</v>
      </c>
      <c r="J1267" s="115" t="s">
        <v>76</v>
      </c>
      <c r="K1267" s="115" t="str">
        <f>INDEX(DatosProcesados!$A$1:$BF$101,MATCH(DataBase!A1267,DatosProcesados!$A$1:$A$101,0),MATCH(DataBase!J1267,DatosProcesados!$A$1:$BF$1,0))</f>
        <v>Si</v>
      </c>
      <c r="L1267" s="115" t="str">
        <f>INDEX(Modelo!$A$9:$D$89,MATCH(DataBase!$J1267,Modelo!$A$9:$A$89,0),MATCH(DataBase!L$1,Modelo!$A$9:$D$9,0))</f>
        <v>Impacto económico y gobernanza</v>
      </c>
      <c r="M1267" s="115" t="str">
        <f>INDEX(Modelo!$A$9:$D$89,MATCH(DataBase!$J1267,Modelo!$A$9:$A$89,0),MATCH(DataBase!M$1,Modelo!$A$9:$D$9,0))</f>
        <v>Pilar 6</v>
      </c>
      <c r="N1267" s="115" t="str">
        <f>INDEX(Modelo!$A$9:$D$89,MATCH(DataBase!$J1267,Modelo!$A$9:$A$89,0),MATCH(DataBase!N$1,Modelo!$A$9:$D$9,0))</f>
        <v>boolean</v>
      </c>
      <c r="O1267" s="115" t="b">
        <f t="array" ref="O1267">IF(N1267="negativo",INDEX($AD$3:$AG$51,MATCH(1,($B1267=$AD$3:$AD$51)*($J1267=$AE$3:$AE$51),0),3),IF(N1267="positivo",INDEX($AD$55:$AG$109,MATCH(1,($B1267=$AD$55:$AD$109)*($J1267=$AE$55:$AE$109),0),3)))</f>
        <v>0</v>
      </c>
      <c r="P1267" s="115" t="b">
        <f t="array" ref="P1267">IF(N1267="negativo",INDEX($AD$3:$AG$51,MATCH(1,($B1267=$AD$3:$AD$51)*($J1267=$AE$3:$AE$51),0),4),IF(N1267="positivo",INDEX($AD$55:$AG$109,MATCH(1,($B1267=$AD$55:$AD$109)*($J1267=$AE$55:$AE$109),0),4)))</f>
        <v>0</v>
      </c>
      <c r="Q1267" s="115" t="str">
        <f>VLOOKUP(M1267,Modelo!$A$2:$C$7,2,0)</f>
        <v>Impacto Económico, Social y Comunitario</v>
      </c>
      <c r="R1267" s="118">
        <f t="array" ref="R1267">INDEX(Modelo!$F$1:$H$37,MATCH(1,(DataBase!Q1267=Modelo!$G$1:$G$37)*(DataBase!B1267=Modelo!$F$1:$F$37),0),3)</f>
        <v>0.11764705882352941</v>
      </c>
      <c r="S1267" s="115">
        <f t="shared" si="40"/>
        <v>100</v>
      </c>
      <c r="T1267" s="115">
        <f t="shared" si="41"/>
        <v>11.76470588235294</v>
      </c>
    </row>
    <row r="1268" spans="1:20" x14ac:dyDescent="0.3">
      <c r="A1268" s="115" t="s">
        <v>280</v>
      </c>
      <c r="B1268" s="115" t="s">
        <v>216</v>
      </c>
      <c r="C1268" s="115" t="s">
        <v>97</v>
      </c>
      <c r="D1268" s="115" t="s">
        <v>86</v>
      </c>
      <c r="E1268" s="115" t="s">
        <v>87</v>
      </c>
      <c r="F1268" s="115" t="s">
        <v>87</v>
      </c>
      <c r="G1268" s="115">
        <v>1866</v>
      </c>
      <c r="H1268" s="115" t="s">
        <v>281</v>
      </c>
      <c r="I1268" s="115">
        <v>2.0444698099999998</v>
      </c>
      <c r="J1268" s="115" t="s">
        <v>76</v>
      </c>
      <c r="K1268" s="115" t="str">
        <f>INDEX(DatosProcesados!$A$1:$BF$101,MATCH(DataBase!A1268,DatosProcesados!$A$1:$A$101,0),MATCH(DataBase!J1268,DatosProcesados!$A$1:$BF$1,0))</f>
        <v>No</v>
      </c>
      <c r="L1268" s="115" t="str">
        <f>INDEX(Modelo!$A$9:$D$89,MATCH(DataBase!$J1268,Modelo!$A$9:$A$89,0),MATCH(DataBase!L$1,Modelo!$A$9:$D$9,0))</f>
        <v>Impacto económico y gobernanza</v>
      </c>
      <c r="M1268" s="115" t="str">
        <f>INDEX(Modelo!$A$9:$D$89,MATCH(DataBase!$J1268,Modelo!$A$9:$A$89,0),MATCH(DataBase!M$1,Modelo!$A$9:$D$9,0))</f>
        <v>Pilar 6</v>
      </c>
      <c r="N1268" s="115" t="str">
        <f>INDEX(Modelo!$A$9:$D$89,MATCH(DataBase!$J1268,Modelo!$A$9:$A$89,0),MATCH(DataBase!N$1,Modelo!$A$9:$D$9,0))</f>
        <v>boolean</v>
      </c>
      <c r="O1268" s="115" t="b">
        <f t="array" ref="O1268">IF(N1268="negativo",INDEX($AD$3:$AG$51,MATCH(1,($B1268=$AD$3:$AD$51)*($J1268=$AE$3:$AE$51),0),3),IF(N1268="positivo",INDEX($AD$55:$AG$109,MATCH(1,($B1268=$AD$55:$AD$109)*($J1268=$AE$55:$AE$109),0),3)))</f>
        <v>0</v>
      </c>
      <c r="P1268" s="115" t="b">
        <f t="array" ref="P1268">IF(N1268="negativo",INDEX($AD$3:$AG$51,MATCH(1,($B1268=$AD$3:$AD$51)*($J1268=$AE$3:$AE$51),0),4),IF(N1268="positivo",INDEX($AD$55:$AG$109,MATCH(1,($B1268=$AD$55:$AD$109)*($J1268=$AE$55:$AE$109),0),4)))</f>
        <v>0</v>
      </c>
      <c r="Q1268" s="115" t="str">
        <f>VLOOKUP(M1268,Modelo!$A$2:$C$7,2,0)</f>
        <v>Impacto Económico, Social y Comunitario</v>
      </c>
      <c r="R1268" s="118">
        <f t="array" ref="R1268">INDEX(Modelo!$F$1:$H$37,MATCH(1,(DataBase!Q1268=Modelo!$G$1:$G$37)*(DataBase!B1268=Modelo!$F$1:$F$37),0),3)</f>
        <v>0.10526315789473684</v>
      </c>
      <c r="S1268" s="115">
        <f t="shared" si="40"/>
        <v>0</v>
      </c>
      <c r="T1268" s="115">
        <f t="shared" si="41"/>
        <v>0</v>
      </c>
    </row>
    <row r="1269" spans="1:20" x14ac:dyDescent="0.3">
      <c r="A1269" s="115" t="s">
        <v>143</v>
      </c>
      <c r="B1269" s="115" t="s">
        <v>84</v>
      </c>
      <c r="C1269" s="115" t="s">
        <v>97</v>
      </c>
      <c r="D1269" s="115" t="s">
        <v>86</v>
      </c>
      <c r="E1269" s="115" t="s">
        <v>86</v>
      </c>
      <c r="F1269" s="115" t="s">
        <v>86</v>
      </c>
      <c r="G1269" s="115">
        <v>1994</v>
      </c>
      <c r="H1269" s="115" t="s">
        <v>125</v>
      </c>
      <c r="I1269" s="115">
        <v>5.9751610780000002</v>
      </c>
      <c r="J1269" s="115" t="s">
        <v>76</v>
      </c>
      <c r="K1269" s="115" t="str">
        <f>INDEX(DatosProcesados!$A$1:$BF$101,MATCH(DataBase!A1269,DatosProcesados!$A$1:$A$101,0),MATCH(DataBase!J1269,DatosProcesados!$A$1:$BF$1,0))</f>
        <v>Si</v>
      </c>
      <c r="L1269" s="115" t="str">
        <f>INDEX(Modelo!$A$9:$D$89,MATCH(DataBase!$J1269,Modelo!$A$9:$A$89,0),MATCH(DataBase!L$1,Modelo!$A$9:$D$9,0))</f>
        <v>Impacto económico y gobernanza</v>
      </c>
      <c r="M1269" s="115" t="str">
        <f>INDEX(Modelo!$A$9:$D$89,MATCH(DataBase!$J1269,Modelo!$A$9:$A$89,0),MATCH(DataBase!M$1,Modelo!$A$9:$D$9,0))</f>
        <v>Pilar 6</v>
      </c>
      <c r="N1269" s="115" t="str">
        <f>INDEX(Modelo!$A$9:$D$89,MATCH(DataBase!$J1269,Modelo!$A$9:$A$89,0),MATCH(DataBase!N$1,Modelo!$A$9:$D$9,0))</f>
        <v>boolean</v>
      </c>
      <c r="O1269" s="115" t="b">
        <f t="array" ref="O1269">IF(N1269="negativo",INDEX($AD$3:$AG$51,MATCH(1,($B1269=$AD$3:$AD$51)*($J1269=$AE$3:$AE$51),0),3),IF(N1269="positivo",INDEX($AD$55:$AG$109,MATCH(1,($B1269=$AD$55:$AD$109)*($J1269=$AE$55:$AE$109),0),3)))</f>
        <v>0</v>
      </c>
      <c r="P1269" s="115" t="b">
        <f t="array" ref="P1269">IF(N1269="negativo",INDEX($AD$3:$AG$51,MATCH(1,($B1269=$AD$3:$AD$51)*($J1269=$AE$3:$AE$51),0),4),IF(N1269="positivo",INDEX($AD$55:$AG$109,MATCH(1,($B1269=$AD$55:$AD$109)*($J1269=$AE$55:$AE$109),0),4)))</f>
        <v>0</v>
      </c>
      <c r="Q1269" s="115" t="str">
        <f>VLOOKUP(M1269,Modelo!$A$2:$C$7,2,0)</f>
        <v>Impacto Económico, Social y Comunitario</v>
      </c>
      <c r="R1269" s="118">
        <f t="array" ref="R1269">INDEX(Modelo!$F$1:$H$37,MATCH(1,(DataBase!Q1269=Modelo!$G$1:$G$37)*(DataBase!B1269=Modelo!$F$1:$F$37),0),3)</f>
        <v>0.11764705882352941</v>
      </c>
      <c r="S1269" s="115">
        <f t="shared" si="40"/>
        <v>100</v>
      </c>
      <c r="T1269" s="115">
        <f t="shared" si="41"/>
        <v>11.76470588235294</v>
      </c>
    </row>
    <row r="1270" spans="1:20" x14ac:dyDescent="0.3">
      <c r="A1270" s="115" t="s">
        <v>331</v>
      </c>
      <c r="B1270" s="115" t="s">
        <v>313</v>
      </c>
      <c r="C1270" s="115" t="s">
        <v>103</v>
      </c>
      <c r="D1270" s="115" t="s">
        <v>87</v>
      </c>
      <c r="E1270" s="115" t="s">
        <v>86</v>
      </c>
      <c r="F1270" s="115" t="s">
        <v>86</v>
      </c>
      <c r="G1270" s="115">
        <v>1953</v>
      </c>
      <c r="H1270" s="115" t="s">
        <v>125</v>
      </c>
      <c r="I1270" s="115">
        <v>7.1291921260000004</v>
      </c>
      <c r="J1270" s="115" t="s">
        <v>76</v>
      </c>
      <c r="K1270" s="115">
        <f>INDEX(DatosProcesados!$A$1:$BF$101,MATCH(DataBase!A1270,DatosProcesados!$A$1:$A$101,0),MATCH(DataBase!J1270,DatosProcesados!$A$1:$BF$1,0))</f>
        <v>0</v>
      </c>
      <c r="L1270" s="115" t="str">
        <f>INDEX(Modelo!$A$9:$D$89,MATCH(DataBase!$J1270,Modelo!$A$9:$A$89,0),MATCH(DataBase!L$1,Modelo!$A$9:$D$9,0))</f>
        <v>Impacto económico y gobernanza</v>
      </c>
      <c r="M1270" s="115" t="str">
        <f>INDEX(Modelo!$A$9:$D$89,MATCH(DataBase!$J1270,Modelo!$A$9:$A$89,0),MATCH(DataBase!M$1,Modelo!$A$9:$D$9,0))</f>
        <v>Pilar 6</v>
      </c>
      <c r="N1270" s="115" t="str">
        <f>INDEX(Modelo!$A$9:$D$89,MATCH(DataBase!$J1270,Modelo!$A$9:$A$89,0),MATCH(DataBase!N$1,Modelo!$A$9:$D$9,0))</f>
        <v>boolean</v>
      </c>
      <c r="O1270" s="115" t="b">
        <f t="array" ref="O1270">IF(N1270="negativo",INDEX($AD$3:$AG$51,MATCH(1,($B1270=$AD$3:$AD$51)*($J1270=$AE$3:$AE$51),0),3),IF(N1270="positivo",INDEX($AD$55:$AG$109,MATCH(1,($B1270=$AD$55:$AD$109)*($J1270=$AE$55:$AE$109),0),3)))</f>
        <v>0</v>
      </c>
      <c r="P1270" s="115" t="b">
        <f t="array" ref="P1270">IF(N1270="negativo",INDEX($AD$3:$AG$51,MATCH(1,($B1270=$AD$3:$AD$51)*($J1270=$AE$3:$AE$51),0),4),IF(N1270="positivo",INDEX($AD$55:$AG$109,MATCH(1,($B1270=$AD$55:$AD$109)*($J1270=$AE$55:$AE$109),0),4)))</f>
        <v>0</v>
      </c>
      <c r="Q1270" s="115" t="str">
        <f>VLOOKUP(M1270,Modelo!$A$2:$C$7,2,0)</f>
        <v>Impacto Económico, Social y Comunitario</v>
      </c>
      <c r="R1270" s="118">
        <f t="array" ref="R1270">INDEX(Modelo!$F$1:$H$37,MATCH(1,(DataBase!Q1270=Modelo!$G$1:$G$37)*(DataBase!B1270=Modelo!$F$1:$F$37),0),3)</f>
        <v>0.11764705882352941</v>
      </c>
      <c r="S1270" s="115">
        <f t="shared" si="40"/>
        <v>0</v>
      </c>
      <c r="T1270" s="115">
        <f t="shared" si="41"/>
        <v>0</v>
      </c>
    </row>
    <row r="1271" spans="1:20" x14ac:dyDescent="0.3">
      <c r="A1271" s="115" t="s">
        <v>277</v>
      </c>
      <c r="B1271" s="115" t="s">
        <v>216</v>
      </c>
      <c r="C1271" s="115" t="s">
        <v>85</v>
      </c>
      <c r="D1271" s="115" t="s">
        <v>86</v>
      </c>
      <c r="E1271" s="115" t="s">
        <v>87</v>
      </c>
      <c r="F1271" s="115" t="s">
        <v>87</v>
      </c>
      <c r="G1271" s="115">
        <v>1965</v>
      </c>
      <c r="H1271" s="115" t="s">
        <v>244</v>
      </c>
      <c r="I1271" s="115">
        <v>2.0973851419999998</v>
      </c>
      <c r="J1271" s="115" t="s">
        <v>76</v>
      </c>
      <c r="K1271" s="115" t="str">
        <f>INDEX(DatosProcesados!$A$1:$BF$101,MATCH(DataBase!A1271,DatosProcesados!$A$1:$A$101,0),MATCH(DataBase!J1271,DatosProcesados!$A$1:$BF$1,0))</f>
        <v>No</v>
      </c>
      <c r="L1271" s="115" t="str">
        <f>INDEX(Modelo!$A$9:$D$89,MATCH(DataBase!$J1271,Modelo!$A$9:$A$89,0),MATCH(DataBase!L$1,Modelo!$A$9:$D$9,0))</f>
        <v>Impacto económico y gobernanza</v>
      </c>
      <c r="M1271" s="115" t="str">
        <f>INDEX(Modelo!$A$9:$D$89,MATCH(DataBase!$J1271,Modelo!$A$9:$A$89,0),MATCH(DataBase!M$1,Modelo!$A$9:$D$9,0))</f>
        <v>Pilar 6</v>
      </c>
      <c r="N1271" s="115" t="str">
        <f>INDEX(Modelo!$A$9:$D$89,MATCH(DataBase!$J1271,Modelo!$A$9:$A$89,0),MATCH(DataBase!N$1,Modelo!$A$9:$D$9,0))</f>
        <v>boolean</v>
      </c>
      <c r="O1271" s="115" t="b">
        <f t="array" ref="O1271">IF(N1271="negativo",INDEX($AD$3:$AG$51,MATCH(1,($B1271=$AD$3:$AD$51)*($J1271=$AE$3:$AE$51),0),3),IF(N1271="positivo",INDEX($AD$55:$AG$109,MATCH(1,($B1271=$AD$55:$AD$109)*($J1271=$AE$55:$AE$109),0),3)))</f>
        <v>0</v>
      </c>
      <c r="P1271" s="115" t="b">
        <f t="array" ref="P1271">IF(N1271="negativo",INDEX($AD$3:$AG$51,MATCH(1,($B1271=$AD$3:$AD$51)*($J1271=$AE$3:$AE$51),0),4),IF(N1271="positivo",INDEX($AD$55:$AG$109,MATCH(1,($B1271=$AD$55:$AD$109)*($J1271=$AE$55:$AE$109),0),4)))</f>
        <v>0</v>
      </c>
      <c r="Q1271" s="115" t="str">
        <f>VLOOKUP(M1271,Modelo!$A$2:$C$7,2,0)</f>
        <v>Impacto Económico, Social y Comunitario</v>
      </c>
      <c r="R1271" s="118">
        <f t="array" ref="R1271">INDEX(Modelo!$F$1:$H$37,MATCH(1,(DataBase!Q1271=Modelo!$G$1:$G$37)*(DataBase!B1271=Modelo!$F$1:$F$37),0),3)</f>
        <v>0.10526315789473684</v>
      </c>
      <c r="S1271" s="115">
        <f t="shared" si="40"/>
        <v>0</v>
      </c>
      <c r="T1271" s="115">
        <f t="shared" si="41"/>
        <v>0</v>
      </c>
    </row>
    <row r="1272" spans="1:20" x14ac:dyDescent="0.3">
      <c r="A1272" s="115" t="s">
        <v>356</v>
      </c>
      <c r="B1272" s="115" t="s">
        <v>313</v>
      </c>
      <c r="C1272" s="115" t="s">
        <v>103</v>
      </c>
      <c r="D1272" s="115" t="s">
        <v>87</v>
      </c>
      <c r="E1272" s="115" t="s">
        <v>86</v>
      </c>
      <c r="F1272" s="115" t="s">
        <v>86</v>
      </c>
      <c r="G1272" s="115">
        <v>1989</v>
      </c>
      <c r="H1272" s="115" t="s">
        <v>125</v>
      </c>
      <c r="I1272" s="115">
        <v>3.0305383369999999</v>
      </c>
      <c r="J1272" s="115" t="s">
        <v>76</v>
      </c>
      <c r="K1272" s="115">
        <f>INDEX(DatosProcesados!$A$1:$BF$101,MATCH(DataBase!A1272,DatosProcesados!$A$1:$A$101,0),MATCH(DataBase!J1272,DatosProcesados!$A$1:$BF$1,0))</f>
        <v>0</v>
      </c>
      <c r="L1272" s="115" t="str">
        <f>INDEX(Modelo!$A$9:$D$89,MATCH(DataBase!$J1272,Modelo!$A$9:$A$89,0),MATCH(DataBase!L$1,Modelo!$A$9:$D$9,0))</f>
        <v>Impacto económico y gobernanza</v>
      </c>
      <c r="M1272" s="115" t="str">
        <f>INDEX(Modelo!$A$9:$D$89,MATCH(DataBase!$J1272,Modelo!$A$9:$A$89,0),MATCH(DataBase!M$1,Modelo!$A$9:$D$9,0))</f>
        <v>Pilar 6</v>
      </c>
      <c r="N1272" s="115" t="str">
        <f>INDEX(Modelo!$A$9:$D$89,MATCH(DataBase!$J1272,Modelo!$A$9:$A$89,0),MATCH(DataBase!N$1,Modelo!$A$9:$D$9,0))</f>
        <v>boolean</v>
      </c>
      <c r="O1272" s="115" t="b">
        <f t="array" ref="O1272">IF(N1272="negativo",INDEX($AD$3:$AG$51,MATCH(1,($B1272=$AD$3:$AD$51)*($J1272=$AE$3:$AE$51),0),3),IF(N1272="positivo",INDEX($AD$55:$AG$109,MATCH(1,($B1272=$AD$55:$AD$109)*($J1272=$AE$55:$AE$109),0),3)))</f>
        <v>0</v>
      </c>
      <c r="P1272" s="115" t="b">
        <f t="array" ref="P1272">IF(N1272="negativo",INDEX($AD$3:$AG$51,MATCH(1,($B1272=$AD$3:$AD$51)*($J1272=$AE$3:$AE$51),0),4),IF(N1272="positivo",INDEX($AD$55:$AG$109,MATCH(1,($B1272=$AD$55:$AD$109)*($J1272=$AE$55:$AE$109),0),4)))</f>
        <v>0</v>
      </c>
      <c r="Q1272" s="115" t="str">
        <f>VLOOKUP(M1272,Modelo!$A$2:$C$7,2,0)</f>
        <v>Impacto Económico, Social y Comunitario</v>
      </c>
      <c r="R1272" s="118">
        <f t="array" ref="R1272">INDEX(Modelo!$F$1:$H$37,MATCH(1,(DataBase!Q1272=Modelo!$G$1:$G$37)*(DataBase!B1272=Modelo!$F$1:$F$37),0),3)</f>
        <v>0.11764705882352941</v>
      </c>
      <c r="S1272" s="115">
        <f t="shared" si="40"/>
        <v>0</v>
      </c>
      <c r="T1272" s="115">
        <f t="shared" si="41"/>
        <v>0</v>
      </c>
    </row>
    <row r="1273" spans="1:20" x14ac:dyDescent="0.3">
      <c r="A1273" s="115" t="s">
        <v>268</v>
      </c>
      <c r="B1273" s="115" t="s">
        <v>216</v>
      </c>
      <c r="C1273" s="115" t="s">
        <v>103</v>
      </c>
      <c r="D1273" s="115" t="s">
        <v>86</v>
      </c>
      <c r="E1273" s="115" t="s">
        <v>86</v>
      </c>
      <c r="F1273" s="115" t="s">
        <v>87</v>
      </c>
      <c r="G1273" s="115">
        <v>1986</v>
      </c>
      <c r="H1273" s="115" t="s">
        <v>125</v>
      </c>
      <c r="I1273" s="115">
        <v>2.2734296359999999</v>
      </c>
      <c r="J1273" s="115" t="s">
        <v>76</v>
      </c>
      <c r="K1273" s="115">
        <f>INDEX(DatosProcesados!$A$1:$BF$101,MATCH(DataBase!A1273,DatosProcesados!$A$1:$A$101,0),MATCH(DataBase!J1273,DatosProcesados!$A$1:$BF$1,0))</f>
        <v>0</v>
      </c>
      <c r="L1273" s="115" t="str">
        <f>INDEX(Modelo!$A$9:$D$89,MATCH(DataBase!$J1273,Modelo!$A$9:$A$89,0),MATCH(DataBase!L$1,Modelo!$A$9:$D$9,0))</f>
        <v>Impacto económico y gobernanza</v>
      </c>
      <c r="M1273" s="115" t="str">
        <f>INDEX(Modelo!$A$9:$D$89,MATCH(DataBase!$J1273,Modelo!$A$9:$A$89,0),MATCH(DataBase!M$1,Modelo!$A$9:$D$9,0))</f>
        <v>Pilar 6</v>
      </c>
      <c r="N1273" s="115" t="str">
        <f>INDEX(Modelo!$A$9:$D$89,MATCH(DataBase!$J1273,Modelo!$A$9:$A$89,0),MATCH(DataBase!N$1,Modelo!$A$9:$D$9,0))</f>
        <v>boolean</v>
      </c>
      <c r="O1273" s="115" t="b">
        <f t="array" ref="O1273">IF(N1273="negativo",INDEX($AD$3:$AG$51,MATCH(1,($B1273=$AD$3:$AD$51)*($J1273=$AE$3:$AE$51),0),3),IF(N1273="positivo",INDEX($AD$55:$AG$109,MATCH(1,($B1273=$AD$55:$AD$109)*($J1273=$AE$55:$AE$109),0),3)))</f>
        <v>0</v>
      </c>
      <c r="P1273" s="115" t="b">
        <f t="array" ref="P1273">IF(N1273="negativo",INDEX($AD$3:$AG$51,MATCH(1,($B1273=$AD$3:$AD$51)*($J1273=$AE$3:$AE$51),0),4),IF(N1273="positivo",INDEX($AD$55:$AG$109,MATCH(1,($B1273=$AD$55:$AD$109)*($J1273=$AE$55:$AE$109),0),4)))</f>
        <v>0</v>
      </c>
      <c r="Q1273" s="115" t="str">
        <f>VLOOKUP(M1273,Modelo!$A$2:$C$7,2,0)</f>
        <v>Impacto Económico, Social y Comunitario</v>
      </c>
      <c r="R1273" s="118">
        <f t="array" ref="R1273">INDEX(Modelo!$F$1:$H$37,MATCH(1,(DataBase!Q1273=Modelo!$G$1:$G$37)*(DataBase!B1273=Modelo!$F$1:$F$37),0),3)</f>
        <v>0.10526315789473684</v>
      </c>
      <c r="S1273" s="115">
        <f t="shared" si="40"/>
        <v>0</v>
      </c>
      <c r="T1273" s="115">
        <f t="shared" si="41"/>
        <v>0</v>
      </c>
    </row>
    <row r="1274" spans="1:20" x14ac:dyDescent="0.3">
      <c r="A1274" s="115" t="s">
        <v>234</v>
      </c>
      <c r="B1274" s="115" t="s">
        <v>216</v>
      </c>
      <c r="C1274" s="115" t="s">
        <v>103</v>
      </c>
      <c r="D1274" s="115" t="s">
        <v>86</v>
      </c>
      <c r="E1274" s="115" t="s">
        <v>86</v>
      </c>
      <c r="F1274" s="115" t="s">
        <v>86</v>
      </c>
      <c r="G1274" s="115">
        <v>1904</v>
      </c>
      <c r="H1274" s="115" t="s">
        <v>125</v>
      </c>
      <c r="I1274" s="115">
        <v>2.8467005310000002</v>
      </c>
      <c r="J1274" s="115" t="s">
        <v>76</v>
      </c>
      <c r="K1274" s="115" t="str">
        <f>INDEX(DatosProcesados!$A$1:$BF$101,MATCH(DataBase!A1274,DatosProcesados!$A$1:$A$101,0),MATCH(DataBase!J1274,DatosProcesados!$A$1:$BF$1,0))</f>
        <v>No</v>
      </c>
      <c r="L1274" s="115" t="str">
        <f>INDEX(Modelo!$A$9:$D$89,MATCH(DataBase!$J1274,Modelo!$A$9:$A$89,0),MATCH(DataBase!L$1,Modelo!$A$9:$D$9,0))</f>
        <v>Impacto económico y gobernanza</v>
      </c>
      <c r="M1274" s="115" t="str">
        <f>INDEX(Modelo!$A$9:$D$89,MATCH(DataBase!$J1274,Modelo!$A$9:$A$89,0),MATCH(DataBase!M$1,Modelo!$A$9:$D$9,0))</f>
        <v>Pilar 6</v>
      </c>
      <c r="N1274" s="115" t="str">
        <f>INDEX(Modelo!$A$9:$D$89,MATCH(DataBase!$J1274,Modelo!$A$9:$A$89,0),MATCH(DataBase!N$1,Modelo!$A$9:$D$9,0))</f>
        <v>boolean</v>
      </c>
      <c r="O1274" s="115" t="b">
        <f t="array" ref="O1274">IF(N1274="negativo",INDEX($AD$3:$AG$51,MATCH(1,($B1274=$AD$3:$AD$51)*($J1274=$AE$3:$AE$51),0),3),IF(N1274="positivo",INDEX($AD$55:$AG$109,MATCH(1,($B1274=$AD$55:$AD$109)*($J1274=$AE$55:$AE$109),0),3)))</f>
        <v>0</v>
      </c>
      <c r="P1274" s="115" t="b">
        <f t="array" ref="P1274">IF(N1274="negativo",INDEX($AD$3:$AG$51,MATCH(1,($B1274=$AD$3:$AD$51)*($J1274=$AE$3:$AE$51),0),4),IF(N1274="positivo",INDEX($AD$55:$AG$109,MATCH(1,($B1274=$AD$55:$AD$109)*($J1274=$AE$55:$AE$109),0),4)))</f>
        <v>0</v>
      </c>
      <c r="Q1274" s="115" t="str">
        <f>VLOOKUP(M1274,Modelo!$A$2:$C$7,2,0)</f>
        <v>Impacto Económico, Social y Comunitario</v>
      </c>
      <c r="R1274" s="118">
        <f t="array" ref="R1274">INDEX(Modelo!$F$1:$H$37,MATCH(1,(DataBase!Q1274=Modelo!$G$1:$G$37)*(DataBase!B1274=Modelo!$F$1:$F$37),0),3)</f>
        <v>0.10526315789473684</v>
      </c>
      <c r="S1274" s="115">
        <f t="shared" si="40"/>
        <v>0</v>
      </c>
      <c r="T1274" s="115">
        <f t="shared" si="41"/>
        <v>0</v>
      </c>
    </row>
    <row r="1275" spans="1:20" x14ac:dyDescent="0.3">
      <c r="A1275" s="115" t="s">
        <v>359</v>
      </c>
      <c r="B1275" s="115" t="s">
        <v>313</v>
      </c>
      <c r="C1275" s="115" t="s">
        <v>103</v>
      </c>
      <c r="D1275" s="115" t="s">
        <v>86</v>
      </c>
      <c r="E1275" s="115" t="s">
        <v>87</v>
      </c>
      <c r="F1275" s="115" t="s">
        <v>87</v>
      </c>
      <c r="G1275" s="115">
        <v>1993</v>
      </c>
      <c r="H1275" s="115" t="s">
        <v>244</v>
      </c>
      <c r="I1275" s="115">
        <v>2.3607916150000001</v>
      </c>
      <c r="J1275" s="115" t="s">
        <v>76</v>
      </c>
      <c r="K1275" s="115" t="str">
        <f>INDEX(DatosProcesados!$A$1:$BF$101,MATCH(DataBase!A1275,DatosProcesados!$A$1:$A$101,0),MATCH(DataBase!J1275,DatosProcesados!$A$1:$BF$1,0))</f>
        <v>No</v>
      </c>
      <c r="L1275" s="115" t="str">
        <f>INDEX(Modelo!$A$9:$D$89,MATCH(DataBase!$J1275,Modelo!$A$9:$A$89,0),MATCH(DataBase!L$1,Modelo!$A$9:$D$9,0))</f>
        <v>Impacto económico y gobernanza</v>
      </c>
      <c r="M1275" s="115" t="str">
        <f>INDEX(Modelo!$A$9:$D$89,MATCH(DataBase!$J1275,Modelo!$A$9:$A$89,0),MATCH(DataBase!M$1,Modelo!$A$9:$D$9,0))</f>
        <v>Pilar 6</v>
      </c>
      <c r="N1275" s="115" t="str">
        <f>INDEX(Modelo!$A$9:$D$89,MATCH(DataBase!$J1275,Modelo!$A$9:$A$89,0),MATCH(DataBase!N$1,Modelo!$A$9:$D$9,0))</f>
        <v>boolean</v>
      </c>
      <c r="O1275" s="115" t="b">
        <f t="array" ref="O1275">IF(N1275="negativo",INDEX($AD$3:$AG$51,MATCH(1,($B1275=$AD$3:$AD$51)*($J1275=$AE$3:$AE$51),0),3),IF(N1275="positivo",INDEX($AD$55:$AG$109,MATCH(1,($B1275=$AD$55:$AD$109)*($J1275=$AE$55:$AE$109),0),3)))</f>
        <v>0</v>
      </c>
      <c r="P1275" s="115" t="b">
        <f t="array" ref="P1275">IF(N1275="negativo",INDEX($AD$3:$AG$51,MATCH(1,($B1275=$AD$3:$AD$51)*($J1275=$AE$3:$AE$51),0),4),IF(N1275="positivo",INDEX($AD$55:$AG$109,MATCH(1,($B1275=$AD$55:$AD$109)*($J1275=$AE$55:$AE$109),0),4)))</f>
        <v>0</v>
      </c>
      <c r="Q1275" s="115" t="str">
        <f>VLOOKUP(M1275,Modelo!$A$2:$C$7,2,0)</f>
        <v>Impacto Económico, Social y Comunitario</v>
      </c>
      <c r="R1275" s="118">
        <f t="array" ref="R1275">INDEX(Modelo!$F$1:$H$37,MATCH(1,(DataBase!Q1275=Modelo!$G$1:$G$37)*(DataBase!B1275=Modelo!$F$1:$F$37),0),3)</f>
        <v>0.11764705882352941</v>
      </c>
      <c r="S1275" s="115">
        <f t="shared" si="40"/>
        <v>0</v>
      </c>
      <c r="T1275" s="115">
        <f t="shared" si="41"/>
        <v>0</v>
      </c>
    </row>
    <row r="1276" spans="1:20" x14ac:dyDescent="0.3">
      <c r="A1276" s="115" t="s">
        <v>327</v>
      </c>
      <c r="B1276" s="115" t="s">
        <v>313</v>
      </c>
      <c r="C1276" s="115" t="s">
        <v>103</v>
      </c>
      <c r="D1276" s="115" t="s">
        <v>86</v>
      </c>
      <c r="E1276" s="115" t="s">
        <v>86</v>
      </c>
      <c r="F1276" s="115" t="s">
        <v>87</v>
      </c>
      <c r="G1276" s="115">
        <v>2005</v>
      </c>
      <c r="H1276" s="115" t="s">
        <v>328</v>
      </c>
      <c r="I1276" s="115">
        <v>10.521119421</v>
      </c>
      <c r="J1276" s="115" t="s">
        <v>76</v>
      </c>
      <c r="K1276" s="115" t="str">
        <f>INDEX(DatosProcesados!$A$1:$BF$101,MATCH(DataBase!A1276,DatosProcesados!$A$1:$A$101,0),MATCH(DataBase!J1276,DatosProcesados!$A$1:$BF$1,0))</f>
        <v>Si</v>
      </c>
      <c r="L1276" s="115" t="str">
        <f>INDEX(Modelo!$A$9:$D$89,MATCH(DataBase!$J1276,Modelo!$A$9:$A$89,0),MATCH(DataBase!L$1,Modelo!$A$9:$D$9,0))</f>
        <v>Impacto económico y gobernanza</v>
      </c>
      <c r="M1276" s="115" t="str">
        <f>INDEX(Modelo!$A$9:$D$89,MATCH(DataBase!$J1276,Modelo!$A$9:$A$89,0),MATCH(DataBase!M$1,Modelo!$A$9:$D$9,0))</f>
        <v>Pilar 6</v>
      </c>
      <c r="N1276" s="115" t="str">
        <f>INDEX(Modelo!$A$9:$D$89,MATCH(DataBase!$J1276,Modelo!$A$9:$A$89,0),MATCH(DataBase!N$1,Modelo!$A$9:$D$9,0))</f>
        <v>boolean</v>
      </c>
      <c r="O1276" s="115" t="b">
        <f t="array" ref="O1276">IF(N1276="negativo",INDEX($AD$3:$AG$51,MATCH(1,($B1276=$AD$3:$AD$51)*($J1276=$AE$3:$AE$51),0),3),IF(N1276="positivo",INDEX($AD$55:$AG$109,MATCH(1,($B1276=$AD$55:$AD$109)*($J1276=$AE$55:$AE$109),0),3)))</f>
        <v>0</v>
      </c>
      <c r="P1276" s="115" t="b">
        <f t="array" ref="P1276">IF(N1276="negativo",INDEX($AD$3:$AG$51,MATCH(1,($B1276=$AD$3:$AD$51)*($J1276=$AE$3:$AE$51),0),4),IF(N1276="positivo",INDEX($AD$55:$AG$109,MATCH(1,($B1276=$AD$55:$AD$109)*($J1276=$AE$55:$AE$109),0),4)))</f>
        <v>0</v>
      </c>
      <c r="Q1276" s="115" t="str">
        <f>VLOOKUP(M1276,Modelo!$A$2:$C$7,2,0)</f>
        <v>Impacto Económico, Social y Comunitario</v>
      </c>
      <c r="R1276" s="118">
        <f t="array" ref="R1276">INDEX(Modelo!$F$1:$H$37,MATCH(1,(DataBase!Q1276=Modelo!$G$1:$G$37)*(DataBase!B1276=Modelo!$F$1:$F$37),0),3)</f>
        <v>0.11764705882352941</v>
      </c>
      <c r="S1276" s="115">
        <f t="shared" si="40"/>
        <v>100</v>
      </c>
      <c r="T1276" s="115">
        <f t="shared" si="41"/>
        <v>11.76470588235294</v>
      </c>
    </row>
    <row r="1277" spans="1:20" x14ac:dyDescent="0.3">
      <c r="A1277" s="115" t="s">
        <v>283</v>
      </c>
      <c r="B1277" s="115" t="s">
        <v>216</v>
      </c>
      <c r="C1277" s="115" t="s">
        <v>103</v>
      </c>
      <c r="D1277" s="115" t="s">
        <v>86</v>
      </c>
      <c r="E1277" s="115" t="s">
        <v>86</v>
      </c>
      <c r="F1277" s="115" t="s">
        <v>87</v>
      </c>
      <c r="G1277" s="115">
        <v>1958</v>
      </c>
      <c r="H1277" s="115" t="s">
        <v>125</v>
      </c>
      <c r="I1277" s="115">
        <v>2.0172595470000001</v>
      </c>
      <c r="J1277" s="115" t="s">
        <v>76</v>
      </c>
      <c r="K1277" s="115" t="str">
        <f>INDEX(DatosProcesados!$A$1:$BF$101,MATCH(DataBase!A1277,DatosProcesados!$A$1:$A$101,0),MATCH(DataBase!J1277,DatosProcesados!$A$1:$BF$1,0))</f>
        <v>Si</v>
      </c>
      <c r="L1277" s="115" t="str">
        <f>INDEX(Modelo!$A$9:$D$89,MATCH(DataBase!$J1277,Modelo!$A$9:$A$89,0),MATCH(DataBase!L$1,Modelo!$A$9:$D$9,0))</f>
        <v>Impacto económico y gobernanza</v>
      </c>
      <c r="M1277" s="115" t="str">
        <f>INDEX(Modelo!$A$9:$D$89,MATCH(DataBase!$J1277,Modelo!$A$9:$A$89,0),MATCH(DataBase!M$1,Modelo!$A$9:$D$9,0))</f>
        <v>Pilar 6</v>
      </c>
      <c r="N1277" s="115" t="str">
        <f>INDEX(Modelo!$A$9:$D$89,MATCH(DataBase!$J1277,Modelo!$A$9:$A$89,0),MATCH(DataBase!N$1,Modelo!$A$9:$D$9,0))</f>
        <v>boolean</v>
      </c>
      <c r="O1277" s="115" t="b">
        <f t="array" ref="O1277">IF(N1277="negativo",INDEX($AD$3:$AG$51,MATCH(1,($B1277=$AD$3:$AD$51)*($J1277=$AE$3:$AE$51),0),3),IF(N1277="positivo",INDEX($AD$55:$AG$109,MATCH(1,($B1277=$AD$55:$AD$109)*($J1277=$AE$55:$AE$109),0),3)))</f>
        <v>0</v>
      </c>
      <c r="P1277" s="115" t="b">
        <f t="array" ref="P1277">IF(N1277="negativo",INDEX($AD$3:$AG$51,MATCH(1,($B1277=$AD$3:$AD$51)*($J1277=$AE$3:$AE$51),0),4),IF(N1277="positivo",INDEX($AD$55:$AG$109,MATCH(1,($B1277=$AD$55:$AD$109)*($J1277=$AE$55:$AE$109),0),4)))</f>
        <v>0</v>
      </c>
      <c r="Q1277" s="115" t="str">
        <f>VLOOKUP(M1277,Modelo!$A$2:$C$7,2,0)</f>
        <v>Impacto Económico, Social y Comunitario</v>
      </c>
      <c r="R1277" s="118">
        <f t="array" ref="R1277">INDEX(Modelo!$F$1:$H$37,MATCH(1,(DataBase!Q1277=Modelo!$G$1:$G$37)*(DataBase!B1277=Modelo!$F$1:$F$37),0),3)</f>
        <v>0.10526315789473684</v>
      </c>
      <c r="S1277" s="115">
        <f t="shared" si="40"/>
        <v>100</v>
      </c>
      <c r="T1277" s="115">
        <f t="shared" si="41"/>
        <v>10.526315789473683</v>
      </c>
    </row>
    <row r="1278" spans="1:20" x14ac:dyDescent="0.3">
      <c r="A1278" s="115" t="s">
        <v>188</v>
      </c>
      <c r="B1278" s="115" t="s">
        <v>84</v>
      </c>
      <c r="C1278" s="115" t="s">
        <v>103</v>
      </c>
      <c r="D1278" s="115" t="s">
        <v>86</v>
      </c>
      <c r="E1278" s="115" t="s">
        <v>87</v>
      </c>
      <c r="F1278" s="115" t="s">
        <v>86</v>
      </c>
      <c r="G1278" s="115">
        <v>1974</v>
      </c>
      <c r="H1278" s="115" t="s">
        <v>125</v>
      </c>
      <c r="I1278" s="115">
        <v>2.2729038500000001</v>
      </c>
      <c r="J1278" s="115" t="s">
        <v>76</v>
      </c>
      <c r="K1278" s="115" t="str">
        <f>INDEX(DatosProcesados!$A$1:$BF$101,MATCH(DataBase!A1278,DatosProcesados!$A$1:$A$101,0),MATCH(DataBase!J1278,DatosProcesados!$A$1:$BF$1,0))</f>
        <v>No</v>
      </c>
      <c r="L1278" s="115" t="str">
        <f>INDEX(Modelo!$A$9:$D$89,MATCH(DataBase!$J1278,Modelo!$A$9:$A$89,0),MATCH(DataBase!L$1,Modelo!$A$9:$D$9,0))</f>
        <v>Impacto económico y gobernanza</v>
      </c>
      <c r="M1278" s="115" t="str">
        <f>INDEX(Modelo!$A$9:$D$89,MATCH(DataBase!$J1278,Modelo!$A$9:$A$89,0),MATCH(DataBase!M$1,Modelo!$A$9:$D$9,0))</f>
        <v>Pilar 6</v>
      </c>
      <c r="N1278" s="115" t="str">
        <f>INDEX(Modelo!$A$9:$D$89,MATCH(DataBase!$J1278,Modelo!$A$9:$A$89,0),MATCH(DataBase!N$1,Modelo!$A$9:$D$9,0))</f>
        <v>boolean</v>
      </c>
      <c r="O1278" s="115" t="b">
        <f t="array" ref="O1278">IF(N1278="negativo",INDEX($AD$3:$AG$51,MATCH(1,($B1278=$AD$3:$AD$51)*($J1278=$AE$3:$AE$51),0),3),IF(N1278="positivo",INDEX($AD$55:$AG$109,MATCH(1,($B1278=$AD$55:$AD$109)*($J1278=$AE$55:$AE$109),0),3)))</f>
        <v>0</v>
      </c>
      <c r="P1278" s="115" t="b">
        <f t="array" ref="P1278">IF(N1278="negativo",INDEX($AD$3:$AG$51,MATCH(1,($B1278=$AD$3:$AD$51)*($J1278=$AE$3:$AE$51),0),4),IF(N1278="positivo",INDEX($AD$55:$AG$109,MATCH(1,($B1278=$AD$55:$AD$109)*($J1278=$AE$55:$AE$109),0),4)))</f>
        <v>0</v>
      </c>
      <c r="Q1278" s="115" t="str">
        <f>VLOOKUP(M1278,Modelo!$A$2:$C$7,2,0)</f>
        <v>Impacto Económico, Social y Comunitario</v>
      </c>
      <c r="R1278" s="118">
        <f t="array" ref="R1278">INDEX(Modelo!$F$1:$H$37,MATCH(1,(DataBase!Q1278=Modelo!$G$1:$G$37)*(DataBase!B1278=Modelo!$F$1:$F$37),0),3)</f>
        <v>0.11764705882352941</v>
      </c>
      <c r="S1278" s="115">
        <f t="shared" si="40"/>
        <v>0</v>
      </c>
      <c r="T1278" s="115">
        <f t="shared" si="41"/>
        <v>0</v>
      </c>
    </row>
    <row r="1279" spans="1:20" x14ac:dyDescent="0.3">
      <c r="A1279" s="115" t="s">
        <v>199</v>
      </c>
      <c r="B1279" s="115" t="s">
        <v>84</v>
      </c>
      <c r="C1279" s="115" t="s">
        <v>103</v>
      </c>
      <c r="D1279" s="115" t="s">
        <v>86</v>
      </c>
      <c r="E1279" s="115" t="s">
        <v>86</v>
      </c>
      <c r="F1279" s="115" t="s">
        <v>87</v>
      </c>
      <c r="G1279" s="115">
        <v>2015</v>
      </c>
      <c r="H1279" s="115" t="s">
        <v>125</v>
      </c>
      <c r="I1279" s="115">
        <v>0.70314701400000001</v>
      </c>
      <c r="J1279" s="115" t="s">
        <v>76</v>
      </c>
      <c r="K1279" s="115">
        <f>INDEX(DatosProcesados!$A$1:$BF$101,MATCH(DataBase!A1279,DatosProcesados!$A$1:$A$101,0),MATCH(DataBase!J1279,DatosProcesados!$A$1:$BF$1,0))</f>
        <v>0</v>
      </c>
      <c r="L1279" s="115" t="str">
        <f>INDEX(Modelo!$A$9:$D$89,MATCH(DataBase!$J1279,Modelo!$A$9:$A$89,0),MATCH(DataBase!L$1,Modelo!$A$9:$D$9,0))</f>
        <v>Impacto económico y gobernanza</v>
      </c>
      <c r="M1279" s="115" t="str">
        <f>INDEX(Modelo!$A$9:$D$89,MATCH(DataBase!$J1279,Modelo!$A$9:$A$89,0),MATCH(DataBase!M$1,Modelo!$A$9:$D$9,0))</f>
        <v>Pilar 6</v>
      </c>
      <c r="N1279" s="115" t="str">
        <f>INDEX(Modelo!$A$9:$D$89,MATCH(DataBase!$J1279,Modelo!$A$9:$A$89,0),MATCH(DataBase!N$1,Modelo!$A$9:$D$9,0))</f>
        <v>boolean</v>
      </c>
      <c r="O1279" s="115" t="b">
        <f t="array" ref="O1279">IF(N1279="negativo",INDEX($AD$3:$AG$51,MATCH(1,($B1279=$AD$3:$AD$51)*($J1279=$AE$3:$AE$51),0),3),IF(N1279="positivo",INDEX($AD$55:$AG$109,MATCH(1,($B1279=$AD$55:$AD$109)*($J1279=$AE$55:$AE$109),0),3)))</f>
        <v>0</v>
      </c>
      <c r="P1279" s="115" t="b">
        <f t="array" ref="P1279">IF(N1279="negativo",INDEX($AD$3:$AG$51,MATCH(1,($B1279=$AD$3:$AD$51)*($J1279=$AE$3:$AE$51),0),4),IF(N1279="positivo",INDEX($AD$55:$AG$109,MATCH(1,($B1279=$AD$55:$AD$109)*($J1279=$AE$55:$AE$109),0),4)))</f>
        <v>0</v>
      </c>
      <c r="Q1279" s="115" t="str">
        <f>VLOOKUP(M1279,Modelo!$A$2:$C$7,2,0)</f>
        <v>Impacto Económico, Social y Comunitario</v>
      </c>
      <c r="R1279" s="118">
        <f t="array" ref="R1279">INDEX(Modelo!$F$1:$H$37,MATCH(1,(DataBase!Q1279=Modelo!$G$1:$G$37)*(DataBase!B1279=Modelo!$F$1:$F$37),0),3)</f>
        <v>0.11764705882352941</v>
      </c>
      <c r="S1279" s="115">
        <f t="shared" si="40"/>
        <v>0</v>
      </c>
      <c r="T1279" s="115">
        <f t="shared" si="41"/>
        <v>0</v>
      </c>
    </row>
    <row r="1280" spans="1:20" x14ac:dyDescent="0.3">
      <c r="A1280" s="115" t="s">
        <v>215</v>
      </c>
      <c r="B1280" s="115" t="s">
        <v>216</v>
      </c>
      <c r="C1280" s="115" t="s">
        <v>97</v>
      </c>
      <c r="D1280" s="115" t="s">
        <v>86</v>
      </c>
      <c r="E1280" s="115" t="s">
        <v>86</v>
      </c>
      <c r="F1280" s="115" t="s">
        <v>86</v>
      </c>
      <c r="G1280" s="115">
        <v>1956</v>
      </c>
      <c r="H1280" s="115" t="s">
        <v>125</v>
      </c>
      <c r="I1280" s="115">
        <v>25.860914507</v>
      </c>
      <c r="J1280" s="115" t="s">
        <v>76</v>
      </c>
      <c r="K1280" s="115" t="str">
        <f>INDEX(DatosProcesados!$A$1:$BF$101,MATCH(DataBase!A1280,DatosProcesados!$A$1:$A$101,0),MATCH(DataBase!J1280,DatosProcesados!$A$1:$BF$1,0))</f>
        <v>No</v>
      </c>
      <c r="L1280" s="115" t="str">
        <f>INDEX(Modelo!$A$9:$D$89,MATCH(DataBase!$J1280,Modelo!$A$9:$A$89,0),MATCH(DataBase!L$1,Modelo!$A$9:$D$9,0))</f>
        <v>Impacto económico y gobernanza</v>
      </c>
      <c r="M1280" s="115" t="str">
        <f>INDEX(Modelo!$A$9:$D$89,MATCH(DataBase!$J1280,Modelo!$A$9:$A$89,0),MATCH(DataBase!M$1,Modelo!$A$9:$D$9,0))</f>
        <v>Pilar 6</v>
      </c>
      <c r="N1280" s="115" t="str">
        <f>INDEX(Modelo!$A$9:$D$89,MATCH(DataBase!$J1280,Modelo!$A$9:$A$89,0),MATCH(DataBase!N$1,Modelo!$A$9:$D$9,0))</f>
        <v>boolean</v>
      </c>
      <c r="O1280" s="115" t="b">
        <f t="array" ref="O1280">IF(N1280="negativo",INDEX($AD$3:$AG$51,MATCH(1,($B1280=$AD$3:$AD$51)*($J1280=$AE$3:$AE$51),0),3),IF(N1280="positivo",INDEX($AD$55:$AG$109,MATCH(1,($B1280=$AD$55:$AD$109)*($J1280=$AE$55:$AE$109),0),3)))</f>
        <v>0</v>
      </c>
      <c r="P1280" s="115" t="b">
        <f t="array" ref="P1280">IF(N1280="negativo",INDEX($AD$3:$AG$51,MATCH(1,($B1280=$AD$3:$AD$51)*($J1280=$AE$3:$AE$51),0),4),IF(N1280="positivo",INDEX($AD$55:$AG$109,MATCH(1,($B1280=$AD$55:$AD$109)*($J1280=$AE$55:$AE$109),0),4)))</f>
        <v>0</v>
      </c>
      <c r="Q1280" s="115" t="str">
        <f>VLOOKUP(M1280,Modelo!$A$2:$C$7,2,0)</f>
        <v>Impacto Económico, Social y Comunitario</v>
      </c>
      <c r="R1280" s="118">
        <f t="array" ref="R1280">INDEX(Modelo!$F$1:$H$37,MATCH(1,(DataBase!Q1280=Modelo!$G$1:$G$37)*(DataBase!B1280=Modelo!$F$1:$F$37),0),3)</f>
        <v>0.10526315789473684</v>
      </c>
      <c r="S1280" s="115">
        <f t="shared" si="40"/>
        <v>0</v>
      </c>
      <c r="T1280" s="115">
        <f t="shared" si="41"/>
        <v>0</v>
      </c>
    </row>
    <row r="1281" spans="1:20" x14ac:dyDescent="0.3">
      <c r="A1281" s="115" t="s">
        <v>257</v>
      </c>
      <c r="B1281" s="115" t="s">
        <v>216</v>
      </c>
      <c r="C1281" s="115" t="s">
        <v>97</v>
      </c>
      <c r="D1281" s="115" t="s">
        <v>86</v>
      </c>
      <c r="E1281" s="115" t="s">
        <v>87</v>
      </c>
      <c r="F1281" s="115" t="s">
        <v>87</v>
      </c>
      <c r="G1281" s="115">
        <v>1898</v>
      </c>
      <c r="H1281" s="115" t="s">
        <v>167</v>
      </c>
      <c r="I1281" s="115">
        <v>2.4260392159999999</v>
      </c>
      <c r="J1281" s="115" t="s">
        <v>76</v>
      </c>
      <c r="K1281" s="115" t="str">
        <f>INDEX(DatosProcesados!$A$1:$BF$101,MATCH(DataBase!A1281,DatosProcesados!$A$1:$A$101,0),MATCH(DataBase!J1281,DatosProcesados!$A$1:$BF$1,0))</f>
        <v>No</v>
      </c>
      <c r="L1281" s="115" t="str">
        <f>INDEX(Modelo!$A$9:$D$89,MATCH(DataBase!$J1281,Modelo!$A$9:$A$89,0),MATCH(DataBase!L$1,Modelo!$A$9:$D$9,0))</f>
        <v>Impacto económico y gobernanza</v>
      </c>
      <c r="M1281" s="115" t="str">
        <f>INDEX(Modelo!$A$9:$D$89,MATCH(DataBase!$J1281,Modelo!$A$9:$A$89,0),MATCH(DataBase!M$1,Modelo!$A$9:$D$9,0))</f>
        <v>Pilar 6</v>
      </c>
      <c r="N1281" s="115" t="str">
        <f>INDEX(Modelo!$A$9:$D$89,MATCH(DataBase!$J1281,Modelo!$A$9:$A$89,0),MATCH(DataBase!N$1,Modelo!$A$9:$D$9,0))</f>
        <v>boolean</v>
      </c>
      <c r="O1281" s="115" t="b">
        <f t="array" ref="O1281">IF(N1281="negativo",INDEX($AD$3:$AG$51,MATCH(1,($B1281=$AD$3:$AD$51)*($J1281=$AE$3:$AE$51),0),3),IF(N1281="positivo",INDEX($AD$55:$AG$109,MATCH(1,($B1281=$AD$55:$AD$109)*($J1281=$AE$55:$AE$109),0),3)))</f>
        <v>0</v>
      </c>
      <c r="P1281" s="115" t="b">
        <f t="array" ref="P1281">IF(N1281="negativo",INDEX($AD$3:$AG$51,MATCH(1,($B1281=$AD$3:$AD$51)*($J1281=$AE$3:$AE$51),0),4),IF(N1281="positivo",INDEX($AD$55:$AG$109,MATCH(1,($B1281=$AD$55:$AD$109)*($J1281=$AE$55:$AE$109),0),4)))</f>
        <v>0</v>
      </c>
      <c r="Q1281" s="115" t="str">
        <f>VLOOKUP(M1281,Modelo!$A$2:$C$7,2,0)</f>
        <v>Impacto Económico, Social y Comunitario</v>
      </c>
      <c r="R1281" s="118">
        <f t="array" ref="R1281">INDEX(Modelo!$F$1:$H$37,MATCH(1,(DataBase!Q1281=Modelo!$G$1:$G$37)*(DataBase!B1281=Modelo!$F$1:$F$37),0),3)</f>
        <v>0.10526315789473684</v>
      </c>
      <c r="S1281" s="115">
        <f t="shared" si="40"/>
        <v>0</v>
      </c>
      <c r="T1281" s="115">
        <f t="shared" si="41"/>
        <v>0</v>
      </c>
    </row>
    <row r="1282" spans="1:20" x14ac:dyDescent="0.3">
      <c r="A1282" s="115" t="s">
        <v>301</v>
      </c>
      <c r="B1282" s="115" t="s">
        <v>216</v>
      </c>
      <c r="C1282" s="115" t="s">
        <v>103</v>
      </c>
      <c r="D1282" s="115" t="s">
        <v>86</v>
      </c>
      <c r="E1282" s="115" t="s">
        <v>87</v>
      </c>
      <c r="F1282" s="115" t="s">
        <v>86</v>
      </c>
      <c r="G1282" s="115">
        <v>1998</v>
      </c>
      <c r="H1282" s="115" t="s">
        <v>125</v>
      </c>
      <c r="I1282" s="115">
        <v>1.697301486</v>
      </c>
      <c r="J1282" s="115" t="s">
        <v>76</v>
      </c>
      <c r="K1282" s="115">
        <f>INDEX(DatosProcesados!$A$1:$BF$101,MATCH(DataBase!A1282,DatosProcesados!$A$1:$A$101,0),MATCH(DataBase!J1282,DatosProcesados!$A$1:$BF$1,0))</f>
        <v>0</v>
      </c>
      <c r="L1282" s="115" t="str">
        <f>INDEX(Modelo!$A$9:$D$89,MATCH(DataBase!$J1282,Modelo!$A$9:$A$89,0),MATCH(DataBase!L$1,Modelo!$A$9:$D$9,0))</f>
        <v>Impacto económico y gobernanza</v>
      </c>
      <c r="M1282" s="115" t="str">
        <f>INDEX(Modelo!$A$9:$D$89,MATCH(DataBase!$J1282,Modelo!$A$9:$A$89,0),MATCH(DataBase!M$1,Modelo!$A$9:$D$9,0))</f>
        <v>Pilar 6</v>
      </c>
      <c r="N1282" s="115" t="str">
        <f>INDEX(Modelo!$A$9:$D$89,MATCH(DataBase!$J1282,Modelo!$A$9:$A$89,0),MATCH(DataBase!N$1,Modelo!$A$9:$D$9,0))</f>
        <v>boolean</v>
      </c>
      <c r="O1282" s="115" t="b">
        <f t="array" ref="O1282">IF(N1282="negativo",INDEX($AD$3:$AG$51,MATCH(1,($B1282=$AD$3:$AD$51)*($J1282=$AE$3:$AE$51),0),3),IF(N1282="positivo",INDEX($AD$55:$AG$109,MATCH(1,($B1282=$AD$55:$AD$109)*($J1282=$AE$55:$AE$109),0),3)))</f>
        <v>0</v>
      </c>
      <c r="P1282" s="115" t="b">
        <f t="array" ref="P1282">IF(N1282="negativo",INDEX($AD$3:$AG$51,MATCH(1,($B1282=$AD$3:$AD$51)*($J1282=$AE$3:$AE$51),0),4),IF(N1282="positivo",INDEX($AD$55:$AG$109,MATCH(1,($B1282=$AD$55:$AD$109)*($J1282=$AE$55:$AE$109),0),4)))</f>
        <v>0</v>
      </c>
      <c r="Q1282" s="115" t="str">
        <f>VLOOKUP(M1282,Modelo!$A$2:$C$7,2,0)</f>
        <v>Impacto Económico, Social y Comunitario</v>
      </c>
      <c r="R1282" s="118">
        <f t="array" ref="R1282">INDEX(Modelo!$F$1:$H$37,MATCH(1,(DataBase!Q1282=Modelo!$G$1:$G$37)*(DataBase!B1282=Modelo!$F$1:$F$37),0),3)</f>
        <v>0.10526315789473684</v>
      </c>
      <c r="S1282" s="115">
        <f t="shared" si="40"/>
        <v>0</v>
      </c>
      <c r="T1282" s="115">
        <f t="shared" si="41"/>
        <v>0</v>
      </c>
    </row>
    <row r="1283" spans="1:20" x14ac:dyDescent="0.3">
      <c r="A1283" s="115" t="s">
        <v>352</v>
      </c>
      <c r="B1283" s="115" t="s">
        <v>313</v>
      </c>
      <c r="C1283" s="115" t="s">
        <v>103</v>
      </c>
      <c r="D1283" s="115" t="s">
        <v>87</v>
      </c>
      <c r="E1283" s="115" t="s">
        <v>87</v>
      </c>
      <c r="F1283" s="115" t="s">
        <v>87</v>
      </c>
      <c r="G1283" s="115">
        <v>1969</v>
      </c>
      <c r="H1283" s="115" t="s">
        <v>353</v>
      </c>
      <c r="I1283" s="115">
        <v>3.188315636</v>
      </c>
      <c r="J1283" s="115" t="s">
        <v>76</v>
      </c>
      <c r="K1283" s="115" t="str">
        <f>INDEX(DatosProcesados!$A$1:$BF$101,MATCH(DataBase!A1283,DatosProcesados!$A$1:$A$101,0),MATCH(DataBase!J1283,DatosProcesados!$A$1:$BF$1,0))</f>
        <v>Si</v>
      </c>
      <c r="L1283" s="115" t="str">
        <f>INDEX(Modelo!$A$9:$D$89,MATCH(DataBase!$J1283,Modelo!$A$9:$A$89,0),MATCH(DataBase!L$1,Modelo!$A$9:$D$9,0))</f>
        <v>Impacto económico y gobernanza</v>
      </c>
      <c r="M1283" s="115" t="str">
        <f>INDEX(Modelo!$A$9:$D$89,MATCH(DataBase!$J1283,Modelo!$A$9:$A$89,0),MATCH(DataBase!M$1,Modelo!$A$9:$D$9,0))</f>
        <v>Pilar 6</v>
      </c>
      <c r="N1283" s="115" t="str">
        <f>INDEX(Modelo!$A$9:$D$89,MATCH(DataBase!$J1283,Modelo!$A$9:$A$89,0),MATCH(DataBase!N$1,Modelo!$A$9:$D$9,0))</f>
        <v>boolean</v>
      </c>
      <c r="O1283" s="115" t="b">
        <f t="array" ref="O1283">IF(N1283="negativo",INDEX($AD$3:$AG$51,MATCH(1,($B1283=$AD$3:$AD$51)*($J1283=$AE$3:$AE$51),0),3),IF(N1283="positivo",INDEX($AD$55:$AG$109,MATCH(1,($B1283=$AD$55:$AD$109)*($J1283=$AE$55:$AE$109),0),3)))</f>
        <v>0</v>
      </c>
      <c r="P1283" s="115" t="b">
        <f t="array" ref="P1283">IF(N1283="negativo",INDEX($AD$3:$AG$51,MATCH(1,($B1283=$AD$3:$AD$51)*($J1283=$AE$3:$AE$51),0),4),IF(N1283="positivo",INDEX($AD$55:$AG$109,MATCH(1,($B1283=$AD$55:$AD$109)*($J1283=$AE$55:$AE$109),0),4)))</f>
        <v>0</v>
      </c>
      <c r="Q1283" s="115" t="str">
        <f>VLOOKUP(M1283,Modelo!$A$2:$C$7,2,0)</f>
        <v>Impacto Económico, Social y Comunitario</v>
      </c>
      <c r="R1283" s="118">
        <f t="array" ref="R1283">INDEX(Modelo!$F$1:$H$37,MATCH(1,(DataBase!Q1283=Modelo!$G$1:$G$37)*(DataBase!B1283=Modelo!$F$1:$F$37),0),3)</f>
        <v>0.11764705882352941</v>
      </c>
      <c r="S1283" s="115">
        <f t="shared" ref="S1283:S1346" si="42">IFERROR(IF(N1283="boolean",IF(K1283="Si",100,0),IF(N1283="scale",IF(K1283=2,100,IF(K1283=1,50,0)),IF(N1283="positivo",100*((K1283-P1283)/(O1283-P1283)),100*(1-((K1283-P1283)/(O1283-P1283)))))),0)</f>
        <v>100</v>
      </c>
      <c r="T1283" s="115">
        <f t="shared" ref="T1283:T1346" si="43">S1283*R1283</f>
        <v>11.76470588235294</v>
      </c>
    </row>
    <row r="1284" spans="1:20" x14ac:dyDescent="0.3">
      <c r="A1284" s="115" t="s">
        <v>427</v>
      </c>
      <c r="B1284" s="115" t="s">
        <v>407</v>
      </c>
      <c r="C1284" s="115" t="s">
        <v>103</v>
      </c>
      <c r="D1284" s="115" t="s">
        <v>86</v>
      </c>
      <c r="E1284" s="115" t="s">
        <v>86</v>
      </c>
      <c r="F1284" s="115" t="s">
        <v>87</v>
      </c>
      <c r="G1284" s="115">
        <v>2020</v>
      </c>
      <c r="H1284" s="115" t="s">
        <v>428</v>
      </c>
      <c r="I1284" s="115">
        <v>1.943851598</v>
      </c>
      <c r="J1284" s="115" t="s">
        <v>76</v>
      </c>
      <c r="K1284" s="115" t="str">
        <f>INDEX(DatosProcesados!$A$1:$BF$101,MATCH(DataBase!A1284,DatosProcesados!$A$1:$A$101,0),MATCH(DataBase!J1284,DatosProcesados!$A$1:$BF$1,0))</f>
        <v>No</v>
      </c>
      <c r="L1284" s="115" t="str">
        <f>INDEX(Modelo!$A$9:$D$89,MATCH(DataBase!$J1284,Modelo!$A$9:$A$89,0),MATCH(DataBase!L$1,Modelo!$A$9:$D$9,0))</f>
        <v>Impacto económico y gobernanza</v>
      </c>
      <c r="M1284" s="115" t="str">
        <f>INDEX(Modelo!$A$9:$D$89,MATCH(DataBase!$J1284,Modelo!$A$9:$A$89,0),MATCH(DataBase!M$1,Modelo!$A$9:$D$9,0))</f>
        <v>Pilar 6</v>
      </c>
      <c r="N1284" s="115" t="str">
        <f>INDEX(Modelo!$A$9:$D$89,MATCH(DataBase!$J1284,Modelo!$A$9:$A$89,0),MATCH(DataBase!N$1,Modelo!$A$9:$D$9,0))</f>
        <v>boolean</v>
      </c>
      <c r="O1284" s="115" t="b">
        <f t="array" ref="O1284">IF(N1284="negativo",INDEX($AD$3:$AG$51,MATCH(1,($B1284=$AD$3:$AD$51)*($J1284=$AE$3:$AE$51),0),3),IF(N1284="positivo",INDEX($AD$55:$AG$109,MATCH(1,($B1284=$AD$55:$AD$109)*($J1284=$AE$55:$AE$109),0),3)))</f>
        <v>0</v>
      </c>
      <c r="P1284" s="115" t="b">
        <f t="array" ref="P1284">IF(N1284="negativo",INDEX($AD$3:$AG$51,MATCH(1,($B1284=$AD$3:$AD$51)*($J1284=$AE$3:$AE$51),0),4),IF(N1284="positivo",INDEX($AD$55:$AG$109,MATCH(1,($B1284=$AD$55:$AD$109)*($J1284=$AE$55:$AE$109),0),4)))</f>
        <v>0</v>
      </c>
      <c r="Q1284" s="115" t="str">
        <f>VLOOKUP(M1284,Modelo!$A$2:$C$7,2,0)</f>
        <v>Impacto Económico, Social y Comunitario</v>
      </c>
      <c r="R1284" s="118">
        <f t="array" ref="R1284">INDEX(Modelo!$F$1:$H$37,MATCH(1,(DataBase!Q1284=Modelo!$G$1:$G$37)*(DataBase!B1284=Modelo!$F$1:$F$37),0),3)</f>
        <v>0.15384615384615385</v>
      </c>
      <c r="S1284" s="115">
        <f t="shared" si="42"/>
        <v>0</v>
      </c>
      <c r="T1284" s="115">
        <f t="shared" si="43"/>
        <v>0</v>
      </c>
    </row>
    <row r="1285" spans="1:20" x14ac:dyDescent="0.3">
      <c r="A1285" s="115" t="s">
        <v>333</v>
      </c>
      <c r="B1285" s="115" t="s">
        <v>313</v>
      </c>
      <c r="C1285" s="115" t="s">
        <v>103</v>
      </c>
      <c r="D1285" s="115" t="s">
        <v>86</v>
      </c>
      <c r="E1285" s="115" t="s">
        <v>86</v>
      </c>
      <c r="F1285" s="115" t="s">
        <v>87</v>
      </c>
      <c r="G1285" s="115">
        <v>1952</v>
      </c>
      <c r="H1285" s="115" t="s">
        <v>177</v>
      </c>
      <c r="I1285" s="115">
        <v>5.9910971069999999</v>
      </c>
      <c r="J1285" s="115" t="s">
        <v>76</v>
      </c>
      <c r="K1285" s="115" t="str">
        <f>INDEX(DatosProcesados!$A$1:$BF$101,MATCH(DataBase!A1285,DatosProcesados!$A$1:$A$101,0),MATCH(DataBase!J1285,DatosProcesados!$A$1:$BF$1,0))</f>
        <v>Si</v>
      </c>
      <c r="L1285" s="115" t="str">
        <f>INDEX(Modelo!$A$9:$D$89,MATCH(DataBase!$J1285,Modelo!$A$9:$A$89,0),MATCH(DataBase!L$1,Modelo!$A$9:$D$9,0))</f>
        <v>Impacto económico y gobernanza</v>
      </c>
      <c r="M1285" s="115" t="str">
        <f>INDEX(Modelo!$A$9:$D$89,MATCH(DataBase!$J1285,Modelo!$A$9:$A$89,0),MATCH(DataBase!M$1,Modelo!$A$9:$D$9,0))</f>
        <v>Pilar 6</v>
      </c>
      <c r="N1285" s="115" t="str">
        <f>INDEX(Modelo!$A$9:$D$89,MATCH(DataBase!$J1285,Modelo!$A$9:$A$89,0),MATCH(DataBase!N$1,Modelo!$A$9:$D$9,0))</f>
        <v>boolean</v>
      </c>
      <c r="O1285" s="115" t="b">
        <f t="array" ref="O1285">IF(N1285="negativo",INDEX($AD$3:$AG$51,MATCH(1,($B1285=$AD$3:$AD$51)*($J1285=$AE$3:$AE$51),0),3),IF(N1285="positivo",INDEX($AD$55:$AG$109,MATCH(1,($B1285=$AD$55:$AD$109)*($J1285=$AE$55:$AE$109),0),3)))</f>
        <v>0</v>
      </c>
      <c r="P1285" s="115" t="b">
        <f t="array" ref="P1285">IF(N1285="negativo",INDEX($AD$3:$AG$51,MATCH(1,($B1285=$AD$3:$AD$51)*($J1285=$AE$3:$AE$51),0),4),IF(N1285="positivo",INDEX($AD$55:$AG$109,MATCH(1,($B1285=$AD$55:$AD$109)*($J1285=$AE$55:$AE$109),0),4)))</f>
        <v>0</v>
      </c>
      <c r="Q1285" s="115" t="str">
        <f>VLOOKUP(M1285,Modelo!$A$2:$C$7,2,0)</f>
        <v>Impacto Económico, Social y Comunitario</v>
      </c>
      <c r="R1285" s="118">
        <f t="array" ref="R1285">INDEX(Modelo!$F$1:$H$37,MATCH(1,(DataBase!Q1285=Modelo!$G$1:$G$37)*(DataBase!B1285=Modelo!$F$1:$F$37),0),3)</f>
        <v>0.11764705882352941</v>
      </c>
      <c r="S1285" s="115">
        <f t="shared" si="42"/>
        <v>100</v>
      </c>
      <c r="T1285" s="115">
        <f t="shared" si="43"/>
        <v>11.76470588235294</v>
      </c>
    </row>
    <row r="1286" spans="1:20" x14ac:dyDescent="0.3">
      <c r="A1286" s="115" t="s">
        <v>371</v>
      </c>
      <c r="B1286" s="115" t="s">
        <v>313</v>
      </c>
      <c r="C1286" s="115" t="s">
        <v>103</v>
      </c>
      <c r="D1286" s="115" t="s">
        <v>87</v>
      </c>
      <c r="E1286" s="115" t="s">
        <v>86</v>
      </c>
      <c r="F1286" s="115" t="s">
        <v>87</v>
      </c>
      <c r="G1286" s="115">
        <v>1977</v>
      </c>
      <c r="H1286" s="115" t="s">
        <v>281</v>
      </c>
      <c r="I1286" s="115">
        <v>2.002301595</v>
      </c>
      <c r="J1286" s="115" t="s">
        <v>76</v>
      </c>
      <c r="K1286" s="115" t="str">
        <f>INDEX(DatosProcesados!$A$1:$BF$101,MATCH(DataBase!A1286,DatosProcesados!$A$1:$A$101,0),MATCH(DataBase!J1286,DatosProcesados!$A$1:$BF$1,0))</f>
        <v>Si</v>
      </c>
      <c r="L1286" s="115" t="str">
        <f>INDEX(Modelo!$A$9:$D$89,MATCH(DataBase!$J1286,Modelo!$A$9:$A$89,0),MATCH(DataBase!L$1,Modelo!$A$9:$D$9,0))</f>
        <v>Impacto económico y gobernanza</v>
      </c>
      <c r="M1286" s="115" t="str">
        <f>INDEX(Modelo!$A$9:$D$89,MATCH(DataBase!$J1286,Modelo!$A$9:$A$89,0),MATCH(DataBase!M$1,Modelo!$A$9:$D$9,0))</f>
        <v>Pilar 6</v>
      </c>
      <c r="N1286" s="115" t="str">
        <f>INDEX(Modelo!$A$9:$D$89,MATCH(DataBase!$J1286,Modelo!$A$9:$A$89,0),MATCH(DataBase!N$1,Modelo!$A$9:$D$9,0))</f>
        <v>boolean</v>
      </c>
      <c r="O1286" s="115" t="b">
        <f t="array" ref="O1286">IF(N1286="negativo",INDEX($AD$3:$AG$51,MATCH(1,($B1286=$AD$3:$AD$51)*($J1286=$AE$3:$AE$51),0),3),IF(N1286="positivo",INDEX($AD$55:$AG$109,MATCH(1,($B1286=$AD$55:$AD$109)*($J1286=$AE$55:$AE$109),0),3)))</f>
        <v>0</v>
      </c>
      <c r="P1286" s="115" t="b">
        <f t="array" ref="P1286">IF(N1286="negativo",INDEX($AD$3:$AG$51,MATCH(1,($B1286=$AD$3:$AD$51)*($J1286=$AE$3:$AE$51),0),4),IF(N1286="positivo",INDEX($AD$55:$AG$109,MATCH(1,($B1286=$AD$55:$AD$109)*($J1286=$AE$55:$AE$109),0),4)))</f>
        <v>0</v>
      </c>
      <c r="Q1286" s="115" t="str">
        <f>VLOOKUP(M1286,Modelo!$A$2:$C$7,2,0)</f>
        <v>Impacto Económico, Social y Comunitario</v>
      </c>
      <c r="R1286" s="118">
        <f t="array" ref="R1286">INDEX(Modelo!$F$1:$H$37,MATCH(1,(DataBase!Q1286=Modelo!$G$1:$G$37)*(DataBase!B1286=Modelo!$F$1:$F$37),0),3)</f>
        <v>0.11764705882352941</v>
      </c>
      <c r="S1286" s="115">
        <f t="shared" si="42"/>
        <v>100</v>
      </c>
      <c r="T1286" s="115">
        <f t="shared" si="43"/>
        <v>11.76470588235294</v>
      </c>
    </row>
    <row r="1287" spans="1:20" x14ac:dyDescent="0.3">
      <c r="A1287" s="115" t="s">
        <v>469</v>
      </c>
      <c r="B1287" s="115" t="s">
        <v>467</v>
      </c>
      <c r="C1287" s="115" t="s">
        <v>103</v>
      </c>
      <c r="D1287" s="115" t="s">
        <v>87</v>
      </c>
      <c r="E1287" s="115" t="s">
        <v>86</v>
      </c>
      <c r="F1287" s="115" t="s">
        <v>87</v>
      </c>
      <c r="G1287" s="115">
        <v>1971</v>
      </c>
      <c r="H1287" s="115" t="s">
        <v>244</v>
      </c>
      <c r="I1287" s="115">
        <v>2.1567474139999998</v>
      </c>
      <c r="J1287" s="115" t="s">
        <v>76</v>
      </c>
      <c r="K1287" s="115">
        <f>INDEX(DatosProcesados!$A$1:$BF$101,MATCH(DataBase!A1287,DatosProcesados!$A$1:$A$101,0),MATCH(DataBase!J1287,DatosProcesados!$A$1:$BF$1,0))</f>
        <v>0</v>
      </c>
      <c r="L1287" s="115" t="str">
        <f>INDEX(Modelo!$A$9:$D$89,MATCH(DataBase!$J1287,Modelo!$A$9:$A$89,0),MATCH(DataBase!L$1,Modelo!$A$9:$D$9,0))</f>
        <v>Impacto económico y gobernanza</v>
      </c>
      <c r="M1287" s="115" t="str">
        <f>INDEX(Modelo!$A$9:$D$89,MATCH(DataBase!$J1287,Modelo!$A$9:$A$89,0),MATCH(DataBase!M$1,Modelo!$A$9:$D$9,0))</f>
        <v>Pilar 6</v>
      </c>
      <c r="N1287" s="115" t="str">
        <f>INDEX(Modelo!$A$9:$D$89,MATCH(DataBase!$J1287,Modelo!$A$9:$A$89,0),MATCH(DataBase!N$1,Modelo!$A$9:$D$9,0))</f>
        <v>boolean</v>
      </c>
      <c r="O1287" s="115" t="b">
        <f t="array" ref="O1287">IF(N1287="negativo",INDEX($AD$3:$AG$51,MATCH(1,($B1287=$AD$3:$AD$51)*($J1287=$AE$3:$AE$51),0),3),IF(N1287="positivo",INDEX($AD$55:$AG$109,MATCH(1,($B1287=$AD$55:$AD$109)*($J1287=$AE$55:$AE$109),0),3)))</f>
        <v>0</v>
      </c>
      <c r="P1287" s="115" t="b">
        <f t="array" ref="P1287">IF(N1287="negativo",INDEX($AD$3:$AG$51,MATCH(1,($B1287=$AD$3:$AD$51)*($J1287=$AE$3:$AE$51),0),4),IF(N1287="positivo",INDEX($AD$55:$AG$109,MATCH(1,($B1287=$AD$55:$AD$109)*($J1287=$AE$55:$AE$109),0),4)))</f>
        <v>0</v>
      </c>
      <c r="Q1287" s="115" t="str">
        <f>VLOOKUP(M1287,Modelo!$A$2:$C$7,2,0)</f>
        <v>Impacto Económico, Social y Comunitario</v>
      </c>
      <c r="R1287" s="118">
        <f t="array" ref="R1287">INDEX(Modelo!$F$1:$H$37,MATCH(1,(DataBase!Q1287=Modelo!$G$1:$G$37)*(DataBase!B1287=Modelo!$F$1:$F$37),0),3)</f>
        <v>0.14285714285714285</v>
      </c>
      <c r="S1287" s="115">
        <f t="shared" si="42"/>
        <v>0</v>
      </c>
      <c r="T1287" s="115">
        <f t="shared" si="43"/>
        <v>0</v>
      </c>
    </row>
    <row r="1288" spans="1:20" x14ac:dyDescent="0.3">
      <c r="A1288" s="115" t="s">
        <v>357</v>
      </c>
      <c r="B1288" s="115" t="s">
        <v>313</v>
      </c>
      <c r="C1288" s="115" t="s">
        <v>103</v>
      </c>
      <c r="D1288" s="115" t="s">
        <v>86</v>
      </c>
      <c r="E1288" s="115" t="s">
        <v>86</v>
      </c>
      <c r="F1288" s="115" t="s">
        <v>87</v>
      </c>
      <c r="G1288" s="115">
        <v>2009</v>
      </c>
      <c r="H1288" s="115" t="s">
        <v>358</v>
      </c>
      <c r="I1288" s="115">
        <v>2.8694480090000001</v>
      </c>
      <c r="J1288" s="115" t="s">
        <v>76</v>
      </c>
      <c r="K1288" s="115">
        <f>INDEX(DatosProcesados!$A$1:$BF$101,MATCH(DataBase!A1288,DatosProcesados!$A$1:$A$101,0),MATCH(DataBase!J1288,DatosProcesados!$A$1:$BF$1,0))</f>
        <v>0</v>
      </c>
      <c r="L1288" s="115" t="str">
        <f>INDEX(Modelo!$A$9:$D$89,MATCH(DataBase!$J1288,Modelo!$A$9:$A$89,0),MATCH(DataBase!L$1,Modelo!$A$9:$D$9,0))</f>
        <v>Impacto económico y gobernanza</v>
      </c>
      <c r="M1288" s="115" t="str">
        <f>INDEX(Modelo!$A$9:$D$89,MATCH(DataBase!$J1288,Modelo!$A$9:$A$89,0),MATCH(DataBase!M$1,Modelo!$A$9:$D$9,0))</f>
        <v>Pilar 6</v>
      </c>
      <c r="N1288" s="115" t="str">
        <f>INDEX(Modelo!$A$9:$D$89,MATCH(DataBase!$J1288,Modelo!$A$9:$A$89,0),MATCH(DataBase!N$1,Modelo!$A$9:$D$9,0))</f>
        <v>boolean</v>
      </c>
      <c r="O1288" s="115" t="b">
        <f t="array" ref="O1288">IF(N1288="negativo",INDEX($AD$3:$AG$51,MATCH(1,($B1288=$AD$3:$AD$51)*($J1288=$AE$3:$AE$51),0),3),IF(N1288="positivo",INDEX($AD$55:$AG$109,MATCH(1,($B1288=$AD$55:$AD$109)*($J1288=$AE$55:$AE$109),0),3)))</f>
        <v>0</v>
      </c>
      <c r="P1288" s="115" t="b">
        <f t="array" ref="P1288">IF(N1288="negativo",INDEX($AD$3:$AG$51,MATCH(1,($B1288=$AD$3:$AD$51)*($J1288=$AE$3:$AE$51),0),4),IF(N1288="positivo",INDEX($AD$55:$AG$109,MATCH(1,($B1288=$AD$55:$AD$109)*($J1288=$AE$55:$AE$109),0),4)))</f>
        <v>0</v>
      </c>
      <c r="Q1288" s="115" t="str">
        <f>VLOOKUP(M1288,Modelo!$A$2:$C$7,2,0)</f>
        <v>Impacto Económico, Social y Comunitario</v>
      </c>
      <c r="R1288" s="118">
        <f t="array" ref="R1288">INDEX(Modelo!$F$1:$H$37,MATCH(1,(DataBase!Q1288=Modelo!$G$1:$G$37)*(DataBase!B1288=Modelo!$F$1:$F$37),0),3)</f>
        <v>0.11764705882352941</v>
      </c>
      <c r="S1288" s="115">
        <f t="shared" si="42"/>
        <v>0</v>
      </c>
      <c r="T1288" s="115">
        <f t="shared" si="43"/>
        <v>0</v>
      </c>
    </row>
    <row r="1289" spans="1:20" x14ac:dyDescent="0.3">
      <c r="A1289" s="115" t="s">
        <v>355</v>
      </c>
      <c r="B1289" s="115" t="s">
        <v>313</v>
      </c>
      <c r="C1289" s="115" t="s">
        <v>103</v>
      </c>
      <c r="D1289" s="115" t="s">
        <v>87</v>
      </c>
      <c r="E1289" s="115" t="s">
        <v>86</v>
      </c>
      <c r="F1289" s="115" t="s">
        <v>86</v>
      </c>
      <c r="G1289" s="115">
        <v>1934</v>
      </c>
      <c r="H1289" s="115" t="s">
        <v>125</v>
      </c>
      <c r="I1289" s="115">
        <v>3.134365769</v>
      </c>
      <c r="J1289" s="115" t="s">
        <v>76</v>
      </c>
      <c r="K1289" s="115">
        <f>INDEX(DatosProcesados!$A$1:$BF$101,MATCH(DataBase!A1289,DatosProcesados!$A$1:$A$101,0),MATCH(DataBase!J1289,DatosProcesados!$A$1:$BF$1,0))</f>
        <v>0</v>
      </c>
      <c r="L1289" s="115" t="str">
        <f>INDEX(Modelo!$A$9:$D$89,MATCH(DataBase!$J1289,Modelo!$A$9:$A$89,0),MATCH(DataBase!L$1,Modelo!$A$9:$D$9,0))</f>
        <v>Impacto económico y gobernanza</v>
      </c>
      <c r="M1289" s="115" t="str">
        <f>INDEX(Modelo!$A$9:$D$89,MATCH(DataBase!$J1289,Modelo!$A$9:$A$89,0),MATCH(DataBase!M$1,Modelo!$A$9:$D$9,0))</f>
        <v>Pilar 6</v>
      </c>
      <c r="N1289" s="115" t="str">
        <f>INDEX(Modelo!$A$9:$D$89,MATCH(DataBase!$J1289,Modelo!$A$9:$A$89,0),MATCH(DataBase!N$1,Modelo!$A$9:$D$9,0))</f>
        <v>boolean</v>
      </c>
      <c r="O1289" s="115" t="b">
        <f t="array" ref="O1289">IF(N1289="negativo",INDEX($AD$3:$AG$51,MATCH(1,($B1289=$AD$3:$AD$51)*($J1289=$AE$3:$AE$51),0),3),IF(N1289="positivo",INDEX($AD$55:$AG$109,MATCH(1,($B1289=$AD$55:$AD$109)*($J1289=$AE$55:$AE$109),0),3)))</f>
        <v>0</v>
      </c>
      <c r="P1289" s="115" t="b">
        <f t="array" ref="P1289">IF(N1289="negativo",INDEX($AD$3:$AG$51,MATCH(1,($B1289=$AD$3:$AD$51)*($J1289=$AE$3:$AE$51),0),4),IF(N1289="positivo",INDEX($AD$55:$AG$109,MATCH(1,($B1289=$AD$55:$AD$109)*($J1289=$AE$55:$AE$109),0),4)))</f>
        <v>0</v>
      </c>
      <c r="Q1289" s="115" t="str">
        <f>VLOOKUP(M1289,Modelo!$A$2:$C$7,2,0)</f>
        <v>Impacto Económico, Social y Comunitario</v>
      </c>
      <c r="R1289" s="118">
        <f t="array" ref="R1289">INDEX(Modelo!$F$1:$H$37,MATCH(1,(DataBase!Q1289=Modelo!$G$1:$G$37)*(DataBase!B1289=Modelo!$F$1:$F$37),0),3)</f>
        <v>0.11764705882352941</v>
      </c>
      <c r="S1289" s="115">
        <f t="shared" si="42"/>
        <v>0</v>
      </c>
      <c r="T1289" s="115">
        <f t="shared" si="43"/>
        <v>0</v>
      </c>
    </row>
    <row r="1290" spans="1:20" x14ac:dyDescent="0.3">
      <c r="A1290" s="115" t="s">
        <v>129</v>
      </c>
      <c r="B1290" s="115" t="s">
        <v>84</v>
      </c>
      <c r="C1290" s="115" t="s">
        <v>97</v>
      </c>
      <c r="D1290" s="115" t="s">
        <v>86</v>
      </c>
      <c r="E1290" s="115" t="s">
        <v>87</v>
      </c>
      <c r="F1290" s="115" t="s">
        <v>87</v>
      </c>
      <c r="G1290" s="115">
        <v>1924</v>
      </c>
      <c r="H1290" s="115" t="s">
        <v>130</v>
      </c>
      <c r="I1290" s="115">
        <v>6.6721791020000003</v>
      </c>
      <c r="J1290" s="115" t="s">
        <v>76</v>
      </c>
      <c r="K1290" s="115" t="str">
        <f>INDEX(DatosProcesados!$A$1:$BF$101,MATCH(DataBase!A1290,DatosProcesados!$A$1:$A$101,0),MATCH(DataBase!J1290,DatosProcesados!$A$1:$BF$1,0))</f>
        <v>Si</v>
      </c>
      <c r="L1290" s="115" t="str">
        <f>INDEX(Modelo!$A$9:$D$89,MATCH(DataBase!$J1290,Modelo!$A$9:$A$89,0),MATCH(DataBase!L$1,Modelo!$A$9:$D$9,0))</f>
        <v>Impacto económico y gobernanza</v>
      </c>
      <c r="M1290" s="115" t="str">
        <f>INDEX(Modelo!$A$9:$D$89,MATCH(DataBase!$J1290,Modelo!$A$9:$A$89,0),MATCH(DataBase!M$1,Modelo!$A$9:$D$9,0))</f>
        <v>Pilar 6</v>
      </c>
      <c r="N1290" s="115" t="str">
        <f>INDEX(Modelo!$A$9:$D$89,MATCH(DataBase!$J1290,Modelo!$A$9:$A$89,0),MATCH(DataBase!N$1,Modelo!$A$9:$D$9,0))</f>
        <v>boolean</v>
      </c>
      <c r="O1290" s="115" t="b">
        <f t="array" ref="O1290">IF(N1290="negativo",INDEX($AD$3:$AG$51,MATCH(1,($B1290=$AD$3:$AD$51)*($J1290=$AE$3:$AE$51),0),3),IF(N1290="positivo",INDEX($AD$55:$AG$109,MATCH(1,($B1290=$AD$55:$AD$109)*($J1290=$AE$55:$AE$109),0),3)))</f>
        <v>0</v>
      </c>
      <c r="P1290" s="115" t="b">
        <f t="array" ref="P1290">IF(N1290="negativo",INDEX($AD$3:$AG$51,MATCH(1,($B1290=$AD$3:$AD$51)*($J1290=$AE$3:$AE$51),0),4),IF(N1290="positivo",INDEX($AD$55:$AG$109,MATCH(1,($B1290=$AD$55:$AD$109)*($J1290=$AE$55:$AE$109),0),4)))</f>
        <v>0</v>
      </c>
      <c r="Q1290" s="115" t="str">
        <f>VLOOKUP(M1290,Modelo!$A$2:$C$7,2,0)</f>
        <v>Impacto Económico, Social y Comunitario</v>
      </c>
      <c r="R1290" s="118">
        <f t="array" ref="R1290">INDEX(Modelo!$F$1:$H$37,MATCH(1,(DataBase!Q1290=Modelo!$G$1:$G$37)*(DataBase!B1290=Modelo!$F$1:$F$37),0),3)</f>
        <v>0.11764705882352941</v>
      </c>
      <c r="S1290" s="115">
        <f t="shared" si="42"/>
        <v>100</v>
      </c>
      <c r="T1290" s="115">
        <f t="shared" si="43"/>
        <v>11.76470588235294</v>
      </c>
    </row>
    <row r="1291" spans="1:20" x14ac:dyDescent="0.3">
      <c r="A1291" s="115" t="s">
        <v>166</v>
      </c>
      <c r="B1291" s="115" t="s">
        <v>84</v>
      </c>
      <c r="C1291" s="115" t="s">
        <v>103</v>
      </c>
      <c r="D1291" s="115" t="s">
        <v>86</v>
      </c>
      <c r="E1291" s="115" t="s">
        <v>87</v>
      </c>
      <c r="F1291" s="115" t="s">
        <v>87</v>
      </c>
      <c r="G1291" s="115">
        <v>1910</v>
      </c>
      <c r="H1291" s="115" t="s">
        <v>167</v>
      </c>
      <c r="I1291" s="115">
        <v>2.655177809</v>
      </c>
      <c r="J1291" s="115" t="s">
        <v>76</v>
      </c>
      <c r="K1291" s="115" t="str">
        <f>INDEX(DatosProcesados!$A$1:$BF$101,MATCH(DataBase!A1291,DatosProcesados!$A$1:$A$101,0),MATCH(DataBase!J1291,DatosProcesados!$A$1:$BF$1,0))</f>
        <v>Si</v>
      </c>
      <c r="L1291" s="115" t="str">
        <f>INDEX(Modelo!$A$9:$D$89,MATCH(DataBase!$J1291,Modelo!$A$9:$A$89,0),MATCH(DataBase!L$1,Modelo!$A$9:$D$9,0))</f>
        <v>Impacto económico y gobernanza</v>
      </c>
      <c r="M1291" s="115" t="str">
        <f>INDEX(Modelo!$A$9:$D$89,MATCH(DataBase!$J1291,Modelo!$A$9:$A$89,0),MATCH(DataBase!M$1,Modelo!$A$9:$D$9,0))</f>
        <v>Pilar 6</v>
      </c>
      <c r="N1291" s="115" t="str">
        <f>INDEX(Modelo!$A$9:$D$89,MATCH(DataBase!$J1291,Modelo!$A$9:$A$89,0),MATCH(DataBase!N$1,Modelo!$A$9:$D$9,0))</f>
        <v>boolean</v>
      </c>
      <c r="O1291" s="115" t="b">
        <f t="array" ref="O1291">IF(N1291="negativo",INDEX($AD$3:$AG$51,MATCH(1,($B1291=$AD$3:$AD$51)*($J1291=$AE$3:$AE$51),0),3),IF(N1291="positivo",INDEX($AD$55:$AG$109,MATCH(1,($B1291=$AD$55:$AD$109)*($J1291=$AE$55:$AE$109),0),3)))</f>
        <v>0</v>
      </c>
      <c r="P1291" s="115" t="b">
        <f t="array" ref="P1291">IF(N1291="negativo",INDEX($AD$3:$AG$51,MATCH(1,($B1291=$AD$3:$AD$51)*($J1291=$AE$3:$AE$51),0),4),IF(N1291="positivo",INDEX($AD$55:$AG$109,MATCH(1,($B1291=$AD$55:$AD$109)*($J1291=$AE$55:$AE$109),0),4)))</f>
        <v>0</v>
      </c>
      <c r="Q1291" s="115" t="str">
        <f>VLOOKUP(M1291,Modelo!$A$2:$C$7,2,0)</f>
        <v>Impacto Económico, Social y Comunitario</v>
      </c>
      <c r="R1291" s="118">
        <f t="array" ref="R1291">INDEX(Modelo!$F$1:$H$37,MATCH(1,(DataBase!Q1291=Modelo!$G$1:$G$37)*(DataBase!B1291=Modelo!$F$1:$F$37),0),3)</f>
        <v>0.11764705882352941</v>
      </c>
      <c r="S1291" s="115">
        <f t="shared" si="42"/>
        <v>100</v>
      </c>
      <c r="T1291" s="115">
        <f t="shared" si="43"/>
        <v>11.76470588235294</v>
      </c>
    </row>
    <row r="1292" spans="1:20" x14ac:dyDescent="0.3">
      <c r="A1292" s="115" t="s">
        <v>312</v>
      </c>
      <c r="B1292" s="115" t="s">
        <v>313</v>
      </c>
      <c r="C1292" s="115" t="s">
        <v>103</v>
      </c>
      <c r="D1292" s="115" t="s">
        <v>86</v>
      </c>
      <c r="E1292" s="115" t="s">
        <v>87</v>
      </c>
      <c r="F1292" s="115" t="s">
        <v>87</v>
      </c>
      <c r="G1292" s="115">
        <v>1968</v>
      </c>
      <c r="H1292" s="115" t="s">
        <v>125</v>
      </c>
      <c r="I1292" s="115">
        <v>24.752011681999999</v>
      </c>
      <c r="J1292" s="115" t="s">
        <v>76</v>
      </c>
      <c r="K1292" s="115" t="str">
        <f>INDEX(DatosProcesados!$A$1:$BF$101,MATCH(DataBase!A1292,DatosProcesados!$A$1:$A$101,0),MATCH(DataBase!J1292,DatosProcesados!$A$1:$BF$1,0))</f>
        <v>Si</v>
      </c>
      <c r="L1292" s="115" t="str">
        <f>INDEX(Modelo!$A$9:$D$89,MATCH(DataBase!$J1292,Modelo!$A$9:$A$89,0),MATCH(DataBase!L$1,Modelo!$A$9:$D$9,0))</f>
        <v>Impacto económico y gobernanza</v>
      </c>
      <c r="M1292" s="115" t="str">
        <f>INDEX(Modelo!$A$9:$D$89,MATCH(DataBase!$J1292,Modelo!$A$9:$A$89,0),MATCH(DataBase!M$1,Modelo!$A$9:$D$9,0))</f>
        <v>Pilar 6</v>
      </c>
      <c r="N1292" s="115" t="str">
        <f>INDEX(Modelo!$A$9:$D$89,MATCH(DataBase!$J1292,Modelo!$A$9:$A$89,0),MATCH(DataBase!N$1,Modelo!$A$9:$D$9,0))</f>
        <v>boolean</v>
      </c>
      <c r="O1292" s="115" t="b">
        <f t="array" ref="O1292">IF(N1292="negativo",INDEX($AD$3:$AG$51,MATCH(1,($B1292=$AD$3:$AD$51)*($J1292=$AE$3:$AE$51),0),3),IF(N1292="positivo",INDEX($AD$55:$AG$109,MATCH(1,($B1292=$AD$55:$AD$109)*($J1292=$AE$55:$AE$109),0),3)))</f>
        <v>0</v>
      </c>
      <c r="P1292" s="115" t="b">
        <f t="array" ref="P1292">IF(N1292="negativo",INDEX($AD$3:$AG$51,MATCH(1,($B1292=$AD$3:$AD$51)*($J1292=$AE$3:$AE$51),0),4),IF(N1292="positivo",INDEX($AD$55:$AG$109,MATCH(1,($B1292=$AD$55:$AD$109)*($J1292=$AE$55:$AE$109),0),4)))</f>
        <v>0</v>
      </c>
      <c r="Q1292" s="115" t="str">
        <f>VLOOKUP(M1292,Modelo!$A$2:$C$7,2,0)</f>
        <v>Impacto Económico, Social y Comunitario</v>
      </c>
      <c r="R1292" s="118">
        <f t="array" ref="R1292">INDEX(Modelo!$F$1:$H$37,MATCH(1,(DataBase!Q1292=Modelo!$G$1:$G$37)*(DataBase!B1292=Modelo!$F$1:$F$37),0),3)</f>
        <v>0.11764705882352941</v>
      </c>
      <c r="S1292" s="115">
        <f t="shared" si="42"/>
        <v>100</v>
      </c>
      <c r="T1292" s="115">
        <f t="shared" si="43"/>
        <v>11.76470588235294</v>
      </c>
    </row>
    <row r="1293" spans="1:20" x14ac:dyDescent="0.3">
      <c r="A1293" s="115" t="s">
        <v>162</v>
      </c>
      <c r="B1293" s="115" t="s">
        <v>84</v>
      </c>
      <c r="C1293" s="115" t="s">
        <v>97</v>
      </c>
      <c r="D1293" s="115" t="s">
        <v>86</v>
      </c>
      <c r="E1293" s="115" t="s">
        <v>87</v>
      </c>
      <c r="F1293" s="115" t="s">
        <v>87</v>
      </c>
      <c r="G1293" s="115">
        <v>1979</v>
      </c>
      <c r="H1293" s="115" t="s">
        <v>163</v>
      </c>
      <c r="I1293" s="115">
        <v>2.956157691</v>
      </c>
      <c r="J1293" s="115" t="s">
        <v>76</v>
      </c>
      <c r="K1293" s="115" t="str">
        <f>INDEX(DatosProcesados!$A$1:$BF$101,MATCH(DataBase!A1293,DatosProcesados!$A$1:$A$101,0),MATCH(DataBase!J1293,DatosProcesados!$A$1:$BF$1,0))</f>
        <v>No</v>
      </c>
      <c r="L1293" s="115" t="str">
        <f>INDEX(Modelo!$A$9:$D$89,MATCH(DataBase!$J1293,Modelo!$A$9:$A$89,0),MATCH(DataBase!L$1,Modelo!$A$9:$D$9,0))</f>
        <v>Impacto económico y gobernanza</v>
      </c>
      <c r="M1293" s="115" t="str">
        <f>INDEX(Modelo!$A$9:$D$89,MATCH(DataBase!$J1293,Modelo!$A$9:$A$89,0),MATCH(DataBase!M$1,Modelo!$A$9:$D$9,0))</f>
        <v>Pilar 6</v>
      </c>
      <c r="N1293" s="115" t="str">
        <f>INDEX(Modelo!$A$9:$D$89,MATCH(DataBase!$J1293,Modelo!$A$9:$A$89,0),MATCH(DataBase!N$1,Modelo!$A$9:$D$9,0))</f>
        <v>boolean</v>
      </c>
      <c r="O1293" s="115" t="b">
        <f t="array" ref="O1293">IF(N1293="negativo",INDEX($AD$3:$AG$51,MATCH(1,($B1293=$AD$3:$AD$51)*($J1293=$AE$3:$AE$51),0),3),IF(N1293="positivo",INDEX($AD$55:$AG$109,MATCH(1,($B1293=$AD$55:$AD$109)*($J1293=$AE$55:$AE$109),0),3)))</f>
        <v>0</v>
      </c>
      <c r="P1293" s="115" t="b">
        <f t="array" ref="P1293">IF(N1293="negativo",INDEX($AD$3:$AG$51,MATCH(1,($B1293=$AD$3:$AD$51)*($J1293=$AE$3:$AE$51),0),4),IF(N1293="positivo",INDEX($AD$55:$AG$109,MATCH(1,($B1293=$AD$55:$AD$109)*($J1293=$AE$55:$AE$109),0),4)))</f>
        <v>0</v>
      </c>
      <c r="Q1293" s="115" t="str">
        <f>VLOOKUP(M1293,Modelo!$A$2:$C$7,2,0)</f>
        <v>Impacto Económico, Social y Comunitario</v>
      </c>
      <c r="R1293" s="118">
        <f t="array" ref="R1293">INDEX(Modelo!$F$1:$H$37,MATCH(1,(DataBase!Q1293=Modelo!$G$1:$G$37)*(DataBase!B1293=Modelo!$F$1:$F$37),0),3)</f>
        <v>0.11764705882352941</v>
      </c>
      <c r="S1293" s="115">
        <f t="shared" si="42"/>
        <v>0</v>
      </c>
      <c r="T1293" s="115">
        <f t="shared" si="43"/>
        <v>0</v>
      </c>
    </row>
    <row r="1294" spans="1:20" x14ac:dyDescent="0.3">
      <c r="A1294" s="115" t="s">
        <v>348</v>
      </c>
      <c r="B1294" s="115" t="s">
        <v>313</v>
      </c>
      <c r="C1294" s="115" t="s">
        <v>103</v>
      </c>
      <c r="D1294" s="115" t="s">
        <v>86</v>
      </c>
      <c r="E1294" s="115" t="s">
        <v>87</v>
      </c>
      <c r="F1294" s="115" t="s">
        <v>87</v>
      </c>
      <c r="G1294" s="115">
        <v>1937</v>
      </c>
      <c r="H1294" s="115" t="s">
        <v>294</v>
      </c>
      <c r="I1294" s="115">
        <v>4.02823039</v>
      </c>
      <c r="J1294" s="115" t="s">
        <v>76</v>
      </c>
      <c r="K1294" s="115" t="str">
        <f>INDEX(DatosProcesados!$A$1:$BF$101,MATCH(DataBase!A1294,DatosProcesados!$A$1:$A$101,0),MATCH(DataBase!J1294,DatosProcesados!$A$1:$BF$1,0))</f>
        <v>No</v>
      </c>
      <c r="L1294" s="115" t="str">
        <f>INDEX(Modelo!$A$9:$D$89,MATCH(DataBase!$J1294,Modelo!$A$9:$A$89,0),MATCH(DataBase!L$1,Modelo!$A$9:$D$9,0))</f>
        <v>Impacto económico y gobernanza</v>
      </c>
      <c r="M1294" s="115" t="str">
        <f>INDEX(Modelo!$A$9:$D$89,MATCH(DataBase!$J1294,Modelo!$A$9:$A$89,0),MATCH(DataBase!M$1,Modelo!$A$9:$D$9,0))</f>
        <v>Pilar 6</v>
      </c>
      <c r="N1294" s="115" t="str">
        <f>INDEX(Modelo!$A$9:$D$89,MATCH(DataBase!$J1294,Modelo!$A$9:$A$89,0),MATCH(DataBase!N$1,Modelo!$A$9:$D$9,0))</f>
        <v>boolean</v>
      </c>
      <c r="O1294" s="115" t="b">
        <f t="array" ref="O1294">IF(N1294="negativo",INDEX($AD$3:$AG$51,MATCH(1,($B1294=$AD$3:$AD$51)*($J1294=$AE$3:$AE$51),0),3),IF(N1294="positivo",INDEX($AD$55:$AG$109,MATCH(1,($B1294=$AD$55:$AD$109)*($J1294=$AE$55:$AE$109),0),3)))</f>
        <v>0</v>
      </c>
      <c r="P1294" s="115" t="b">
        <f t="array" ref="P1294">IF(N1294="negativo",INDEX($AD$3:$AG$51,MATCH(1,($B1294=$AD$3:$AD$51)*($J1294=$AE$3:$AE$51),0),4),IF(N1294="positivo",INDEX($AD$55:$AG$109,MATCH(1,($B1294=$AD$55:$AD$109)*($J1294=$AE$55:$AE$109),0),4)))</f>
        <v>0</v>
      </c>
      <c r="Q1294" s="115" t="str">
        <f>VLOOKUP(M1294,Modelo!$A$2:$C$7,2,0)</f>
        <v>Impacto Económico, Social y Comunitario</v>
      </c>
      <c r="R1294" s="118">
        <f t="array" ref="R1294">INDEX(Modelo!$F$1:$H$37,MATCH(1,(DataBase!Q1294=Modelo!$G$1:$G$37)*(DataBase!B1294=Modelo!$F$1:$F$37),0),3)</f>
        <v>0.11764705882352941</v>
      </c>
      <c r="S1294" s="115">
        <f t="shared" si="42"/>
        <v>0</v>
      </c>
      <c r="T1294" s="115">
        <f t="shared" si="43"/>
        <v>0</v>
      </c>
    </row>
    <row r="1295" spans="1:20" x14ac:dyDescent="0.3">
      <c r="A1295" s="115" t="s">
        <v>343</v>
      </c>
      <c r="B1295" s="115" t="s">
        <v>313</v>
      </c>
      <c r="C1295" s="115" t="s">
        <v>103</v>
      </c>
      <c r="D1295" s="115" t="s">
        <v>86</v>
      </c>
      <c r="E1295" s="115" t="s">
        <v>86</v>
      </c>
      <c r="F1295" s="115" t="s">
        <v>87</v>
      </c>
      <c r="G1295" s="115">
        <v>1993</v>
      </c>
      <c r="H1295" s="115" t="s">
        <v>281</v>
      </c>
      <c r="I1295" s="115">
        <v>4.8704234599999996</v>
      </c>
      <c r="J1295" s="115" t="s">
        <v>76</v>
      </c>
      <c r="K1295" s="115" t="str">
        <f>INDEX(DatosProcesados!$A$1:$BF$101,MATCH(DataBase!A1295,DatosProcesados!$A$1:$A$101,0),MATCH(DataBase!J1295,DatosProcesados!$A$1:$BF$1,0))</f>
        <v>No</v>
      </c>
      <c r="L1295" s="115" t="str">
        <f>INDEX(Modelo!$A$9:$D$89,MATCH(DataBase!$J1295,Modelo!$A$9:$A$89,0),MATCH(DataBase!L$1,Modelo!$A$9:$D$9,0))</f>
        <v>Impacto económico y gobernanza</v>
      </c>
      <c r="M1295" s="115" t="str">
        <f>INDEX(Modelo!$A$9:$D$89,MATCH(DataBase!$J1295,Modelo!$A$9:$A$89,0),MATCH(DataBase!M$1,Modelo!$A$9:$D$9,0))</f>
        <v>Pilar 6</v>
      </c>
      <c r="N1295" s="115" t="str">
        <f>INDEX(Modelo!$A$9:$D$89,MATCH(DataBase!$J1295,Modelo!$A$9:$A$89,0),MATCH(DataBase!N$1,Modelo!$A$9:$D$9,0))</f>
        <v>boolean</v>
      </c>
      <c r="O1295" s="115" t="b">
        <f t="array" ref="O1295">IF(N1295="negativo",INDEX($AD$3:$AG$51,MATCH(1,($B1295=$AD$3:$AD$51)*($J1295=$AE$3:$AE$51),0),3),IF(N1295="positivo",INDEX($AD$55:$AG$109,MATCH(1,($B1295=$AD$55:$AD$109)*($J1295=$AE$55:$AE$109),0),3)))</f>
        <v>0</v>
      </c>
      <c r="P1295" s="115" t="b">
        <f t="array" ref="P1295">IF(N1295="negativo",INDEX($AD$3:$AG$51,MATCH(1,($B1295=$AD$3:$AD$51)*($J1295=$AE$3:$AE$51),0),4),IF(N1295="positivo",INDEX($AD$55:$AG$109,MATCH(1,($B1295=$AD$55:$AD$109)*($J1295=$AE$55:$AE$109),0),4)))</f>
        <v>0</v>
      </c>
      <c r="Q1295" s="115" t="str">
        <f>VLOOKUP(M1295,Modelo!$A$2:$C$7,2,0)</f>
        <v>Impacto Económico, Social y Comunitario</v>
      </c>
      <c r="R1295" s="118">
        <f t="array" ref="R1295">INDEX(Modelo!$F$1:$H$37,MATCH(1,(DataBase!Q1295=Modelo!$G$1:$G$37)*(DataBase!B1295=Modelo!$F$1:$F$37),0),3)</f>
        <v>0.11764705882352941</v>
      </c>
      <c r="S1295" s="115">
        <f t="shared" si="42"/>
        <v>0</v>
      </c>
      <c r="T1295" s="115">
        <f t="shared" si="43"/>
        <v>0</v>
      </c>
    </row>
    <row r="1296" spans="1:20" x14ac:dyDescent="0.3">
      <c r="A1296" s="115" t="s">
        <v>367</v>
      </c>
      <c r="B1296" s="115" t="s">
        <v>313</v>
      </c>
      <c r="C1296" s="115" t="s">
        <v>103</v>
      </c>
      <c r="D1296" s="115" t="s">
        <v>86</v>
      </c>
      <c r="E1296" s="115" t="s">
        <v>86</v>
      </c>
      <c r="F1296" s="115" t="s">
        <v>86</v>
      </c>
      <c r="G1296" s="115">
        <v>1966</v>
      </c>
      <c r="H1296" s="115" t="s">
        <v>125</v>
      </c>
      <c r="I1296" s="115">
        <v>2.0461661379999998</v>
      </c>
      <c r="J1296" s="115" t="s">
        <v>76</v>
      </c>
      <c r="K1296" s="115" t="str">
        <f>INDEX(DatosProcesados!$A$1:$BF$101,MATCH(DataBase!A1296,DatosProcesados!$A$1:$A$101,0),MATCH(DataBase!J1296,DatosProcesados!$A$1:$BF$1,0))</f>
        <v>Si</v>
      </c>
      <c r="L1296" s="115" t="str">
        <f>INDEX(Modelo!$A$9:$D$89,MATCH(DataBase!$J1296,Modelo!$A$9:$A$89,0),MATCH(DataBase!L$1,Modelo!$A$9:$D$9,0))</f>
        <v>Impacto económico y gobernanza</v>
      </c>
      <c r="M1296" s="115" t="str">
        <f>INDEX(Modelo!$A$9:$D$89,MATCH(DataBase!$J1296,Modelo!$A$9:$A$89,0),MATCH(DataBase!M$1,Modelo!$A$9:$D$9,0))</f>
        <v>Pilar 6</v>
      </c>
      <c r="N1296" s="115" t="str">
        <f>INDEX(Modelo!$A$9:$D$89,MATCH(DataBase!$J1296,Modelo!$A$9:$A$89,0),MATCH(DataBase!N$1,Modelo!$A$9:$D$9,0))</f>
        <v>boolean</v>
      </c>
      <c r="O1296" s="115" t="b">
        <f t="array" ref="O1296">IF(N1296="negativo",INDEX($AD$3:$AG$51,MATCH(1,($B1296=$AD$3:$AD$51)*($J1296=$AE$3:$AE$51),0),3),IF(N1296="positivo",INDEX($AD$55:$AG$109,MATCH(1,($B1296=$AD$55:$AD$109)*($J1296=$AE$55:$AE$109),0),3)))</f>
        <v>0</v>
      </c>
      <c r="P1296" s="115" t="b">
        <f t="array" ref="P1296">IF(N1296="negativo",INDEX($AD$3:$AG$51,MATCH(1,($B1296=$AD$3:$AD$51)*($J1296=$AE$3:$AE$51),0),4),IF(N1296="positivo",INDEX($AD$55:$AG$109,MATCH(1,($B1296=$AD$55:$AD$109)*($J1296=$AE$55:$AE$109),0),4)))</f>
        <v>0</v>
      </c>
      <c r="Q1296" s="115" t="str">
        <f>VLOOKUP(M1296,Modelo!$A$2:$C$7,2,0)</f>
        <v>Impacto Económico, Social y Comunitario</v>
      </c>
      <c r="R1296" s="118">
        <f t="array" ref="R1296">INDEX(Modelo!$F$1:$H$37,MATCH(1,(DataBase!Q1296=Modelo!$G$1:$G$37)*(DataBase!B1296=Modelo!$F$1:$F$37),0),3)</f>
        <v>0.11764705882352941</v>
      </c>
      <c r="S1296" s="115">
        <f t="shared" si="42"/>
        <v>100</v>
      </c>
      <c r="T1296" s="115">
        <f t="shared" si="43"/>
        <v>11.76470588235294</v>
      </c>
    </row>
    <row r="1297" spans="1:20" x14ac:dyDescent="0.3">
      <c r="A1297" s="115" t="s">
        <v>374</v>
      </c>
      <c r="B1297" s="115" t="s">
        <v>313</v>
      </c>
      <c r="C1297" s="115" t="s">
        <v>103</v>
      </c>
      <c r="D1297" s="115" t="s">
        <v>86</v>
      </c>
      <c r="E1297" s="115" t="s">
        <v>87</v>
      </c>
      <c r="F1297" s="115" t="s">
        <v>87</v>
      </c>
      <c r="G1297" s="115">
        <v>1929</v>
      </c>
      <c r="H1297" s="115" t="s">
        <v>375</v>
      </c>
      <c r="I1297" s="115">
        <v>1.928223518</v>
      </c>
      <c r="J1297" s="115" t="s">
        <v>76</v>
      </c>
      <c r="K1297" s="115">
        <f>INDEX(DatosProcesados!$A$1:$BF$101,MATCH(DataBase!A1297,DatosProcesados!$A$1:$A$101,0),MATCH(DataBase!J1297,DatosProcesados!$A$1:$BF$1,0))</f>
        <v>0</v>
      </c>
      <c r="L1297" s="115" t="str">
        <f>INDEX(Modelo!$A$9:$D$89,MATCH(DataBase!$J1297,Modelo!$A$9:$A$89,0),MATCH(DataBase!L$1,Modelo!$A$9:$D$9,0))</f>
        <v>Impacto económico y gobernanza</v>
      </c>
      <c r="M1297" s="115" t="str">
        <f>INDEX(Modelo!$A$9:$D$89,MATCH(DataBase!$J1297,Modelo!$A$9:$A$89,0),MATCH(DataBase!M$1,Modelo!$A$9:$D$9,0))</f>
        <v>Pilar 6</v>
      </c>
      <c r="N1297" s="115" t="str">
        <f>INDEX(Modelo!$A$9:$D$89,MATCH(DataBase!$J1297,Modelo!$A$9:$A$89,0),MATCH(DataBase!N$1,Modelo!$A$9:$D$9,0))</f>
        <v>boolean</v>
      </c>
      <c r="O1297" s="115" t="b">
        <f t="array" ref="O1297">IF(N1297="negativo",INDEX($AD$3:$AG$51,MATCH(1,($B1297=$AD$3:$AD$51)*($J1297=$AE$3:$AE$51),0),3),IF(N1297="positivo",INDEX($AD$55:$AG$109,MATCH(1,($B1297=$AD$55:$AD$109)*($J1297=$AE$55:$AE$109),0),3)))</f>
        <v>0</v>
      </c>
      <c r="P1297" s="115" t="b">
        <f t="array" ref="P1297">IF(N1297="negativo",INDEX($AD$3:$AG$51,MATCH(1,($B1297=$AD$3:$AD$51)*($J1297=$AE$3:$AE$51),0),4),IF(N1297="positivo",INDEX($AD$55:$AG$109,MATCH(1,($B1297=$AD$55:$AD$109)*($J1297=$AE$55:$AE$109),0),4)))</f>
        <v>0</v>
      </c>
      <c r="Q1297" s="115" t="str">
        <f>VLOOKUP(M1297,Modelo!$A$2:$C$7,2,0)</f>
        <v>Impacto Económico, Social y Comunitario</v>
      </c>
      <c r="R1297" s="118">
        <f t="array" ref="R1297">INDEX(Modelo!$F$1:$H$37,MATCH(1,(DataBase!Q1297=Modelo!$G$1:$G$37)*(DataBase!B1297=Modelo!$F$1:$F$37),0),3)</f>
        <v>0.11764705882352941</v>
      </c>
      <c r="S1297" s="115">
        <f t="shared" si="42"/>
        <v>0</v>
      </c>
      <c r="T1297" s="115">
        <f t="shared" si="43"/>
        <v>0</v>
      </c>
    </row>
    <row r="1298" spans="1:20" x14ac:dyDescent="0.3">
      <c r="A1298" s="115" t="s">
        <v>201</v>
      </c>
      <c r="B1298" s="115" t="s">
        <v>84</v>
      </c>
      <c r="C1298" s="115" t="s">
        <v>103</v>
      </c>
      <c r="D1298" s="115" t="s">
        <v>86</v>
      </c>
      <c r="E1298" s="115" t="s">
        <v>86</v>
      </c>
      <c r="F1298" s="115" t="s">
        <v>86</v>
      </c>
      <c r="G1298" s="115">
        <v>1987</v>
      </c>
      <c r="H1298" s="115" t="s">
        <v>125</v>
      </c>
      <c r="I1298" s="115">
        <v>0</v>
      </c>
      <c r="J1298" s="115" t="s">
        <v>76</v>
      </c>
      <c r="K1298" s="115" t="str">
        <f>INDEX(DatosProcesados!$A$1:$BF$101,MATCH(DataBase!A1298,DatosProcesados!$A$1:$A$101,0),MATCH(DataBase!J1298,DatosProcesados!$A$1:$BF$1,0))</f>
        <v>No</v>
      </c>
      <c r="L1298" s="115" t="str">
        <f>INDEX(Modelo!$A$9:$D$89,MATCH(DataBase!$J1298,Modelo!$A$9:$A$89,0),MATCH(DataBase!L$1,Modelo!$A$9:$D$9,0))</f>
        <v>Impacto económico y gobernanza</v>
      </c>
      <c r="M1298" s="115" t="str">
        <f>INDEX(Modelo!$A$9:$D$89,MATCH(DataBase!$J1298,Modelo!$A$9:$A$89,0),MATCH(DataBase!M$1,Modelo!$A$9:$D$9,0))</f>
        <v>Pilar 6</v>
      </c>
      <c r="N1298" s="115" t="str">
        <f>INDEX(Modelo!$A$9:$D$89,MATCH(DataBase!$J1298,Modelo!$A$9:$A$89,0),MATCH(DataBase!N$1,Modelo!$A$9:$D$9,0))</f>
        <v>boolean</v>
      </c>
      <c r="O1298" s="115" t="b">
        <f t="array" ref="O1298">IF(N1298="negativo",INDEX($AD$3:$AG$51,MATCH(1,($B1298=$AD$3:$AD$51)*($J1298=$AE$3:$AE$51),0),3),IF(N1298="positivo",INDEX($AD$55:$AG$109,MATCH(1,($B1298=$AD$55:$AD$109)*($J1298=$AE$55:$AE$109),0),3)))</f>
        <v>0</v>
      </c>
      <c r="P1298" s="115" t="b">
        <f t="array" ref="P1298">IF(N1298="negativo",INDEX($AD$3:$AG$51,MATCH(1,($B1298=$AD$3:$AD$51)*($J1298=$AE$3:$AE$51),0),4),IF(N1298="positivo",INDEX($AD$55:$AG$109,MATCH(1,($B1298=$AD$55:$AD$109)*($J1298=$AE$55:$AE$109),0),4)))</f>
        <v>0</v>
      </c>
      <c r="Q1298" s="115" t="str">
        <f>VLOOKUP(M1298,Modelo!$A$2:$C$7,2,0)</f>
        <v>Impacto Económico, Social y Comunitario</v>
      </c>
      <c r="R1298" s="118">
        <f t="array" ref="R1298">INDEX(Modelo!$F$1:$H$37,MATCH(1,(DataBase!Q1298=Modelo!$G$1:$G$37)*(DataBase!B1298=Modelo!$F$1:$F$37),0),3)</f>
        <v>0.11764705882352941</v>
      </c>
      <c r="S1298" s="115">
        <f t="shared" si="42"/>
        <v>0</v>
      </c>
      <c r="T1298" s="115">
        <f t="shared" si="43"/>
        <v>0</v>
      </c>
    </row>
    <row r="1299" spans="1:20" x14ac:dyDescent="0.3">
      <c r="A1299" s="115" t="s">
        <v>421</v>
      </c>
      <c r="B1299" s="115" t="s">
        <v>407</v>
      </c>
      <c r="C1299" s="115" t="s">
        <v>103</v>
      </c>
      <c r="D1299" s="115" t="s">
        <v>86</v>
      </c>
      <c r="E1299" s="115" t="s">
        <v>86</v>
      </c>
      <c r="F1299" s="115" t="s">
        <v>87</v>
      </c>
      <c r="G1299" s="115">
        <v>2016</v>
      </c>
      <c r="H1299" s="115" t="s">
        <v>422</v>
      </c>
      <c r="I1299" s="115">
        <v>5.4833186859999996</v>
      </c>
      <c r="J1299" s="115" t="s">
        <v>76</v>
      </c>
      <c r="K1299" s="115">
        <f>INDEX(DatosProcesados!$A$1:$BF$101,MATCH(DataBase!A1299,DatosProcesados!$A$1:$A$101,0),MATCH(DataBase!J1299,DatosProcesados!$A$1:$BF$1,0))</f>
        <v>0</v>
      </c>
      <c r="L1299" s="115" t="str">
        <f>INDEX(Modelo!$A$9:$D$89,MATCH(DataBase!$J1299,Modelo!$A$9:$A$89,0),MATCH(DataBase!L$1,Modelo!$A$9:$D$9,0))</f>
        <v>Impacto económico y gobernanza</v>
      </c>
      <c r="M1299" s="115" t="str">
        <f>INDEX(Modelo!$A$9:$D$89,MATCH(DataBase!$J1299,Modelo!$A$9:$A$89,0),MATCH(DataBase!M$1,Modelo!$A$9:$D$9,0))</f>
        <v>Pilar 6</v>
      </c>
      <c r="N1299" s="115" t="str">
        <f>INDEX(Modelo!$A$9:$D$89,MATCH(DataBase!$J1299,Modelo!$A$9:$A$89,0),MATCH(DataBase!N$1,Modelo!$A$9:$D$9,0))</f>
        <v>boolean</v>
      </c>
      <c r="O1299" s="115" t="b">
        <f t="array" ref="O1299">IF(N1299="negativo",INDEX($AD$3:$AG$51,MATCH(1,($B1299=$AD$3:$AD$51)*($J1299=$AE$3:$AE$51),0),3),IF(N1299="positivo",INDEX($AD$55:$AG$109,MATCH(1,($B1299=$AD$55:$AD$109)*($J1299=$AE$55:$AE$109),0),3)))</f>
        <v>0</v>
      </c>
      <c r="P1299" s="115" t="b">
        <f t="array" ref="P1299">IF(N1299="negativo",INDEX($AD$3:$AG$51,MATCH(1,($B1299=$AD$3:$AD$51)*($J1299=$AE$3:$AE$51),0),4),IF(N1299="positivo",INDEX($AD$55:$AG$109,MATCH(1,($B1299=$AD$55:$AD$109)*($J1299=$AE$55:$AE$109),0),4)))</f>
        <v>0</v>
      </c>
      <c r="Q1299" s="115" t="str">
        <f>VLOOKUP(M1299,Modelo!$A$2:$C$7,2,0)</f>
        <v>Impacto Económico, Social y Comunitario</v>
      </c>
      <c r="R1299" s="118">
        <f t="array" ref="R1299">INDEX(Modelo!$F$1:$H$37,MATCH(1,(DataBase!Q1299=Modelo!$G$1:$G$37)*(DataBase!B1299=Modelo!$F$1:$F$37),0),3)</f>
        <v>0.15384615384615385</v>
      </c>
      <c r="S1299" s="115">
        <f t="shared" si="42"/>
        <v>0</v>
      </c>
      <c r="T1299" s="115">
        <f t="shared" si="43"/>
        <v>0</v>
      </c>
    </row>
    <row r="1300" spans="1:20" x14ac:dyDescent="0.3">
      <c r="A1300" s="115" t="s">
        <v>293</v>
      </c>
      <c r="B1300" s="115" t="s">
        <v>216</v>
      </c>
      <c r="C1300" s="115" t="s">
        <v>103</v>
      </c>
      <c r="D1300" s="115" t="s">
        <v>86</v>
      </c>
      <c r="E1300" s="115" t="s">
        <v>87</v>
      </c>
      <c r="F1300" s="115" t="s">
        <v>87</v>
      </c>
      <c r="G1300" s="115">
        <v>1955</v>
      </c>
      <c r="H1300" s="115" t="s">
        <v>294</v>
      </c>
      <c r="I1300" s="115">
        <v>1.8313776939999999</v>
      </c>
      <c r="J1300" s="115" t="s">
        <v>76</v>
      </c>
      <c r="K1300" s="115" t="str">
        <f>INDEX(DatosProcesados!$A$1:$BF$101,MATCH(DataBase!A1300,DatosProcesados!$A$1:$A$101,0),MATCH(DataBase!J1300,DatosProcesados!$A$1:$BF$1,0))</f>
        <v>No</v>
      </c>
      <c r="L1300" s="115" t="str">
        <f>INDEX(Modelo!$A$9:$D$89,MATCH(DataBase!$J1300,Modelo!$A$9:$A$89,0),MATCH(DataBase!L$1,Modelo!$A$9:$D$9,0))</f>
        <v>Impacto económico y gobernanza</v>
      </c>
      <c r="M1300" s="115" t="str">
        <f>INDEX(Modelo!$A$9:$D$89,MATCH(DataBase!$J1300,Modelo!$A$9:$A$89,0),MATCH(DataBase!M$1,Modelo!$A$9:$D$9,0))</f>
        <v>Pilar 6</v>
      </c>
      <c r="N1300" s="115" t="str">
        <f>INDEX(Modelo!$A$9:$D$89,MATCH(DataBase!$J1300,Modelo!$A$9:$A$89,0),MATCH(DataBase!N$1,Modelo!$A$9:$D$9,0))</f>
        <v>boolean</v>
      </c>
      <c r="O1300" s="115" t="b">
        <f t="array" ref="O1300">IF(N1300="negativo",INDEX($AD$3:$AG$51,MATCH(1,($B1300=$AD$3:$AD$51)*($J1300=$AE$3:$AE$51),0),3),IF(N1300="positivo",INDEX($AD$55:$AG$109,MATCH(1,($B1300=$AD$55:$AD$109)*($J1300=$AE$55:$AE$109),0),3)))</f>
        <v>0</v>
      </c>
      <c r="P1300" s="115" t="b">
        <f t="array" ref="P1300">IF(N1300="negativo",INDEX($AD$3:$AG$51,MATCH(1,($B1300=$AD$3:$AD$51)*($J1300=$AE$3:$AE$51),0),4),IF(N1300="positivo",INDEX($AD$55:$AG$109,MATCH(1,($B1300=$AD$55:$AD$109)*($J1300=$AE$55:$AE$109),0),4)))</f>
        <v>0</v>
      </c>
      <c r="Q1300" s="115" t="str">
        <f>VLOOKUP(M1300,Modelo!$A$2:$C$7,2,0)</f>
        <v>Impacto Económico, Social y Comunitario</v>
      </c>
      <c r="R1300" s="118">
        <f t="array" ref="R1300">INDEX(Modelo!$F$1:$H$37,MATCH(1,(DataBase!Q1300=Modelo!$G$1:$G$37)*(DataBase!B1300=Modelo!$F$1:$F$37),0),3)</f>
        <v>0.10526315789473684</v>
      </c>
      <c r="S1300" s="115">
        <f t="shared" si="42"/>
        <v>0</v>
      </c>
      <c r="T1300" s="115">
        <f t="shared" si="43"/>
        <v>0</v>
      </c>
    </row>
    <row r="1301" spans="1:20" x14ac:dyDescent="0.3">
      <c r="A1301" s="115" t="s">
        <v>298</v>
      </c>
      <c r="B1301" s="115" t="s">
        <v>216</v>
      </c>
      <c r="C1301" s="115" t="s">
        <v>103</v>
      </c>
      <c r="D1301" s="115" t="s">
        <v>86</v>
      </c>
      <c r="E1301" s="115" t="s">
        <v>86</v>
      </c>
      <c r="F1301" s="115" t="s">
        <v>87</v>
      </c>
      <c r="G1301" s="115">
        <v>1993</v>
      </c>
      <c r="H1301" s="115" t="s">
        <v>299</v>
      </c>
      <c r="I1301" s="115">
        <v>1.7653399919999999</v>
      </c>
      <c r="J1301" s="115" t="s">
        <v>76</v>
      </c>
      <c r="K1301" s="115">
        <f>INDEX(DatosProcesados!$A$1:$BF$101,MATCH(DataBase!A1301,DatosProcesados!$A$1:$A$101,0),MATCH(DataBase!J1301,DatosProcesados!$A$1:$BF$1,0))</f>
        <v>2</v>
      </c>
      <c r="L1301" s="115" t="str">
        <f>INDEX(Modelo!$A$9:$D$89,MATCH(DataBase!$J1301,Modelo!$A$9:$A$89,0),MATCH(DataBase!L$1,Modelo!$A$9:$D$9,0))</f>
        <v>Impacto económico y gobernanza</v>
      </c>
      <c r="M1301" s="115" t="str">
        <f>INDEX(Modelo!$A$9:$D$89,MATCH(DataBase!$J1301,Modelo!$A$9:$A$89,0),MATCH(DataBase!M$1,Modelo!$A$9:$D$9,0))</f>
        <v>Pilar 6</v>
      </c>
      <c r="N1301" s="115" t="str">
        <f>INDEX(Modelo!$A$9:$D$89,MATCH(DataBase!$J1301,Modelo!$A$9:$A$89,0),MATCH(DataBase!N$1,Modelo!$A$9:$D$9,0))</f>
        <v>boolean</v>
      </c>
      <c r="O1301" s="115" t="b">
        <f t="array" ref="O1301">IF(N1301="negativo",INDEX($AD$3:$AG$51,MATCH(1,($B1301=$AD$3:$AD$51)*($J1301=$AE$3:$AE$51),0),3),IF(N1301="positivo",INDEX($AD$55:$AG$109,MATCH(1,($B1301=$AD$55:$AD$109)*($J1301=$AE$55:$AE$109),0),3)))</f>
        <v>0</v>
      </c>
      <c r="P1301" s="115" t="b">
        <f t="array" ref="P1301">IF(N1301="negativo",INDEX($AD$3:$AG$51,MATCH(1,($B1301=$AD$3:$AD$51)*($J1301=$AE$3:$AE$51),0),4),IF(N1301="positivo",INDEX($AD$55:$AG$109,MATCH(1,($B1301=$AD$55:$AD$109)*($J1301=$AE$55:$AE$109),0),4)))</f>
        <v>0</v>
      </c>
      <c r="Q1301" s="115" t="str">
        <f>VLOOKUP(M1301,Modelo!$A$2:$C$7,2,0)</f>
        <v>Impacto Económico, Social y Comunitario</v>
      </c>
      <c r="R1301" s="118">
        <f t="array" ref="R1301">INDEX(Modelo!$F$1:$H$37,MATCH(1,(DataBase!Q1301=Modelo!$G$1:$G$37)*(DataBase!B1301=Modelo!$F$1:$F$37),0),3)</f>
        <v>0.10526315789473684</v>
      </c>
      <c r="S1301" s="115">
        <f t="shared" si="42"/>
        <v>0</v>
      </c>
      <c r="T1301" s="115">
        <f t="shared" si="43"/>
        <v>0</v>
      </c>
    </row>
    <row r="1302" spans="1:20" x14ac:dyDescent="0.3">
      <c r="A1302" s="115" t="s">
        <v>472</v>
      </c>
      <c r="B1302" s="115" t="s">
        <v>467</v>
      </c>
      <c r="C1302" s="115" t="s">
        <v>103</v>
      </c>
      <c r="D1302" s="115" t="s">
        <v>86</v>
      </c>
      <c r="E1302" s="115" t="s">
        <v>86</v>
      </c>
      <c r="F1302" s="115" t="s">
        <v>86</v>
      </c>
      <c r="G1302" s="115">
        <v>2007</v>
      </c>
      <c r="H1302" s="115" t="s">
        <v>125</v>
      </c>
      <c r="I1302" s="115">
        <v>0.97802211500000003</v>
      </c>
      <c r="J1302" s="115" t="s">
        <v>32</v>
      </c>
      <c r="K1302" s="115" t="str">
        <f>INDEX(DatosProcesados!$A$1:$BF$101,MATCH(DataBase!A1302,DatosProcesados!$A$1:$A$101,0),MATCH(DataBase!J1302,DatosProcesados!$A$1:$BF$1,0))</f>
        <v>Si</v>
      </c>
      <c r="L1302" s="115" t="str">
        <f>INDEX(Modelo!$A$9:$D$89,MATCH(DataBase!$J1302,Modelo!$A$9:$A$89,0),MATCH(DataBase!L$1,Modelo!$A$9:$D$9,0))</f>
        <v>Impacto ambiental</v>
      </c>
      <c r="M1302" s="115" t="str">
        <f>INDEX(Modelo!$A$9:$D$89,MATCH(DataBase!$J1302,Modelo!$A$9:$A$89,0),MATCH(DataBase!M$1,Modelo!$A$9:$D$9,0))</f>
        <v>Pilar 3</v>
      </c>
      <c r="N1302" s="115" t="str">
        <f>INDEX(Modelo!$A$9:$D$89,MATCH(DataBase!$J1302,Modelo!$A$9:$A$89,0),MATCH(DataBase!N$1,Modelo!$A$9:$D$9,0))</f>
        <v>boolean</v>
      </c>
      <c r="O1302" s="115" t="b">
        <f t="array" ref="O1302">IF(N1302="negativo",INDEX($AD$3:$AG$51,MATCH(1,($B1302=$AD$3:$AD$51)*($J1302=$AE$3:$AE$51),0),3),IF(N1302="positivo",INDEX($AD$55:$AG$109,MATCH(1,($B1302=$AD$55:$AD$109)*($J1302=$AE$55:$AE$109),0),3)))</f>
        <v>0</v>
      </c>
      <c r="P1302" s="115" t="b">
        <f t="array" ref="P1302">IF(N1302="negativo",INDEX($AD$3:$AG$51,MATCH(1,($B1302=$AD$3:$AD$51)*($J1302=$AE$3:$AE$51),0),4),IF(N1302="positivo",INDEX($AD$55:$AG$109,MATCH(1,($B1302=$AD$55:$AD$109)*($J1302=$AE$55:$AE$109),0),4)))</f>
        <v>0</v>
      </c>
      <c r="Q1302" s="115" t="str">
        <f>VLOOKUP(M1302,Modelo!$A$2:$C$7,2,0)</f>
        <v>Gestión de Recursos Naturales y Circularidad</v>
      </c>
      <c r="R1302" s="118">
        <f t="array" ref="R1302">INDEX(Modelo!$F$1:$H$37,MATCH(1,(DataBase!Q1302=Modelo!$G$1:$G$37)*(DataBase!B1302=Modelo!$F$1:$F$37),0),3)</f>
        <v>0.23809523809523808</v>
      </c>
      <c r="S1302" s="115">
        <f t="shared" si="42"/>
        <v>100</v>
      </c>
      <c r="T1302" s="115">
        <f t="shared" si="43"/>
        <v>23.809523809523807</v>
      </c>
    </row>
    <row r="1303" spans="1:20" x14ac:dyDescent="0.3">
      <c r="A1303" s="115" t="s">
        <v>238</v>
      </c>
      <c r="B1303" s="115" t="s">
        <v>216</v>
      </c>
      <c r="C1303" s="115" t="s">
        <v>103</v>
      </c>
      <c r="D1303" s="115" t="s">
        <v>86</v>
      </c>
      <c r="E1303" s="115" t="s">
        <v>87</v>
      </c>
      <c r="F1303" s="115" t="s">
        <v>87</v>
      </c>
      <c r="G1303" s="115">
        <v>1920</v>
      </c>
      <c r="H1303" s="115" t="s">
        <v>125</v>
      </c>
      <c r="I1303" s="115">
        <v>2.844632077</v>
      </c>
      <c r="J1303" s="115" t="s">
        <v>32</v>
      </c>
      <c r="K1303" s="115" t="str">
        <f>INDEX(DatosProcesados!$A$1:$BF$101,MATCH(DataBase!A1303,DatosProcesados!$A$1:$A$101,0),MATCH(DataBase!J1303,DatosProcesados!$A$1:$BF$1,0))</f>
        <v>Si</v>
      </c>
      <c r="L1303" s="115" t="str">
        <f>INDEX(Modelo!$A$9:$D$89,MATCH(DataBase!$J1303,Modelo!$A$9:$A$89,0),MATCH(DataBase!L$1,Modelo!$A$9:$D$9,0))</f>
        <v>Impacto ambiental</v>
      </c>
      <c r="M1303" s="115" t="str">
        <f>INDEX(Modelo!$A$9:$D$89,MATCH(DataBase!$J1303,Modelo!$A$9:$A$89,0),MATCH(DataBase!M$1,Modelo!$A$9:$D$9,0))</f>
        <v>Pilar 3</v>
      </c>
      <c r="N1303" s="115" t="str">
        <f>INDEX(Modelo!$A$9:$D$89,MATCH(DataBase!$J1303,Modelo!$A$9:$A$89,0),MATCH(DataBase!N$1,Modelo!$A$9:$D$9,0))</f>
        <v>boolean</v>
      </c>
      <c r="O1303" s="115" t="b">
        <f t="array" ref="O1303">IF(N1303="negativo",INDEX($AD$3:$AG$51,MATCH(1,($B1303=$AD$3:$AD$51)*($J1303=$AE$3:$AE$51),0),3),IF(N1303="positivo",INDEX($AD$55:$AG$109,MATCH(1,($B1303=$AD$55:$AD$109)*($J1303=$AE$55:$AE$109),0),3)))</f>
        <v>0</v>
      </c>
      <c r="P1303" s="115" t="b">
        <f t="array" ref="P1303">IF(N1303="negativo",INDEX($AD$3:$AG$51,MATCH(1,($B1303=$AD$3:$AD$51)*($J1303=$AE$3:$AE$51),0),4),IF(N1303="positivo",INDEX($AD$55:$AG$109,MATCH(1,($B1303=$AD$55:$AD$109)*($J1303=$AE$55:$AE$109),0),4)))</f>
        <v>0</v>
      </c>
      <c r="Q1303" s="115" t="str">
        <f>VLOOKUP(M1303,Modelo!$A$2:$C$7,2,0)</f>
        <v>Gestión de Recursos Naturales y Circularidad</v>
      </c>
      <c r="R1303" s="118">
        <f t="array" ref="R1303">INDEX(Modelo!$F$1:$H$37,MATCH(1,(DataBase!Q1303=Modelo!$G$1:$G$37)*(DataBase!B1303=Modelo!$F$1:$F$37),0),3)</f>
        <v>0.15789473684210525</v>
      </c>
      <c r="S1303" s="115">
        <f t="shared" si="42"/>
        <v>100</v>
      </c>
      <c r="T1303" s="115">
        <f t="shared" si="43"/>
        <v>15.789473684210526</v>
      </c>
    </row>
    <row r="1304" spans="1:20" x14ac:dyDescent="0.3">
      <c r="A1304" s="115" t="s">
        <v>273</v>
      </c>
      <c r="B1304" s="115" t="s">
        <v>216</v>
      </c>
      <c r="C1304" s="115" t="s">
        <v>103</v>
      </c>
      <c r="D1304" s="115" t="s">
        <v>86</v>
      </c>
      <c r="E1304" s="115" t="s">
        <v>86</v>
      </c>
      <c r="F1304" s="115" t="s">
        <v>87</v>
      </c>
      <c r="G1304" s="115">
        <v>1945</v>
      </c>
      <c r="H1304" s="115" t="s">
        <v>125</v>
      </c>
      <c r="I1304" s="115">
        <v>2.1764613960000001</v>
      </c>
      <c r="J1304" s="115" t="s">
        <v>32</v>
      </c>
      <c r="K1304" s="115" t="str">
        <f>INDEX(DatosProcesados!$A$1:$BF$101,MATCH(DataBase!A1304,DatosProcesados!$A$1:$A$101,0),MATCH(DataBase!J1304,DatosProcesados!$A$1:$BF$1,0))</f>
        <v>Si</v>
      </c>
      <c r="L1304" s="115" t="str">
        <f>INDEX(Modelo!$A$9:$D$89,MATCH(DataBase!$J1304,Modelo!$A$9:$A$89,0),MATCH(DataBase!L$1,Modelo!$A$9:$D$9,0))</f>
        <v>Impacto ambiental</v>
      </c>
      <c r="M1304" s="115" t="str">
        <f>INDEX(Modelo!$A$9:$D$89,MATCH(DataBase!$J1304,Modelo!$A$9:$A$89,0),MATCH(DataBase!M$1,Modelo!$A$9:$D$9,0))</f>
        <v>Pilar 3</v>
      </c>
      <c r="N1304" s="115" t="str">
        <f>INDEX(Modelo!$A$9:$D$89,MATCH(DataBase!$J1304,Modelo!$A$9:$A$89,0),MATCH(DataBase!N$1,Modelo!$A$9:$D$9,0))</f>
        <v>boolean</v>
      </c>
      <c r="O1304" s="115" t="b">
        <f t="array" ref="O1304">IF(N1304="negativo",INDEX($AD$3:$AG$51,MATCH(1,($B1304=$AD$3:$AD$51)*($J1304=$AE$3:$AE$51),0),3),IF(N1304="positivo",INDEX($AD$55:$AG$109,MATCH(1,($B1304=$AD$55:$AD$109)*($J1304=$AE$55:$AE$109),0),3)))</f>
        <v>0</v>
      </c>
      <c r="P1304" s="115" t="b">
        <f t="array" ref="P1304">IF(N1304="negativo",INDEX($AD$3:$AG$51,MATCH(1,($B1304=$AD$3:$AD$51)*($J1304=$AE$3:$AE$51),0),4),IF(N1304="positivo",INDEX($AD$55:$AG$109,MATCH(1,($B1304=$AD$55:$AD$109)*($J1304=$AE$55:$AE$109),0),4)))</f>
        <v>0</v>
      </c>
      <c r="Q1304" s="115" t="str">
        <f>VLOOKUP(M1304,Modelo!$A$2:$C$7,2,0)</f>
        <v>Gestión de Recursos Naturales y Circularidad</v>
      </c>
      <c r="R1304" s="118">
        <f t="array" ref="R1304">INDEX(Modelo!$F$1:$H$37,MATCH(1,(DataBase!Q1304=Modelo!$G$1:$G$37)*(DataBase!B1304=Modelo!$F$1:$F$37),0),3)</f>
        <v>0.15789473684210525</v>
      </c>
      <c r="S1304" s="115">
        <f t="shared" si="42"/>
        <v>100</v>
      </c>
      <c r="T1304" s="115">
        <f t="shared" si="43"/>
        <v>15.789473684210526</v>
      </c>
    </row>
    <row r="1305" spans="1:20" x14ac:dyDescent="0.3">
      <c r="A1305" s="115" t="s">
        <v>378</v>
      </c>
      <c r="B1305" s="115" t="s">
        <v>379</v>
      </c>
      <c r="C1305" s="115" t="s">
        <v>103</v>
      </c>
      <c r="D1305" s="115" t="s">
        <v>87</v>
      </c>
      <c r="E1305" s="115" t="s">
        <v>86</v>
      </c>
      <c r="F1305" s="115" t="s">
        <v>86</v>
      </c>
      <c r="G1305" s="115">
        <v>1993</v>
      </c>
      <c r="H1305" s="115" t="s">
        <v>125</v>
      </c>
      <c r="I1305" s="115">
        <v>2.1863011939999999</v>
      </c>
      <c r="J1305" s="115" t="s">
        <v>32</v>
      </c>
      <c r="K1305" s="115" t="str">
        <f>INDEX(DatosProcesados!$A$1:$BF$101,MATCH(DataBase!A1305,DatosProcesados!$A$1:$A$101,0),MATCH(DataBase!J1305,DatosProcesados!$A$1:$BF$1,0))</f>
        <v>Si</v>
      </c>
      <c r="L1305" s="115" t="str">
        <f>INDEX(Modelo!$A$9:$D$89,MATCH(DataBase!$J1305,Modelo!$A$9:$A$89,0),MATCH(DataBase!L$1,Modelo!$A$9:$D$9,0))</f>
        <v>Impacto ambiental</v>
      </c>
      <c r="M1305" s="115" t="str">
        <f>INDEX(Modelo!$A$9:$D$89,MATCH(DataBase!$J1305,Modelo!$A$9:$A$89,0),MATCH(DataBase!M$1,Modelo!$A$9:$D$9,0))</f>
        <v>Pilar 3</v>
      </c>
      <c r="N1305" s="115" t="str">
        <f>INDEX(Modelo!$A$9:$D$89,MATCH(DataBase!$J1305,Modelo!$A$9:$A$89,0),MATCH(DataBase!N$1,Modelo!$A$9:$D$9,0))</f>
        <v>boolean</v>
      </c>
      <c r="O1305" s="115" t="b">
        <f t="array" ref="O1305">IF(N1305="negativo",INDEX($AD$3:$AG$51,MATCH(1,($B1305=$AD$3:$AD$51)*($J1305=$AE$3:$AE$51),0),3),IF(N1305="positivo",INDEX($AD$55:$AG$109,MATCH(1,($B1305=$AD$55:$AD$109)*($J1305=$AE$55:$AE$109),0),3)))</f>
        <v>0</v>
      </c>
      <c r="P1305" s="115" t="b">
        <f t="array" ref="P1305">IF(N1305="negativo",INDEX($AD$3:$AG$51,MATCH(1,($B1305=$AD$3:$AD$51)*($J1305=$AE$3:$AE$51),0),4),IF(N1305="positivo",INDEX($AD$55:$AG$109,MATCH(1,($B1305=$AD$55:$AD$109)*($J1305=$AE$55:$AE$109),0),4)))</f>
        <v>0</v>
      </c>
      <c r="Q1305" s="115" t="str">
        <f>VLOOKUP(M1305,Modelo!$A$2:$C$7,2,0)</f>
        <v>Gestión de Recursos Naturales y Circularidad</v>
      </c>
      <c r="R1305" s="118">
        <f t="array" ref="R1305">INDEX(Modelo!$F$1:$H$37,MATCH(1,(DataBase!Q1305=Modelo!$G$1:$G$37)*(DataBase!B1305=Modelo!$F$1:$F$37),0),3)</f>
        <v>0.14285714285714285</v>
      </c>
      <c r="S1305" s="115">
        <f t="shared" si="42"/>
        <v>100</v>
      </c>
      <c r="T1305" s="115">
        <f t="shared" si="43"/>
        <v>14.285714285714285</v>
      </c>
    </row>
    <row r="1306" spans="1:20" x14ac:dyDescent="0.3">
      <c r="A1306" s="115" t="s">
        <v>325</v>
      </c>
      <c r="B1306" s="115" t="s">
        <v>313</v>
      </c>
      <c r="C1306" s="115" t="s">
        <v>103</v>
      </c>
      <c r="D1306" s="115" t="s">
        <v>86</v>
      </c>
      <c r="E1306" s="115" t="s">
        <v>86</v>
      </c>
      <c r="F1306" s="115" t="s">
        <v>87</v>
      </c>
      <c r="G1306" s="115">
        <v>2012</v>
      </c>
      <c r="H1306" s="115" t="s">
        <v>125</v>
      </c>
      <c r="I1306" s="115">
        <v>13.831182682</v>
      </c>
      <c r="J1306" s="115" t="s">
        <v>32</v>
      </c>
      <c r="K1306" s="115">
        <f>INDEX(DatosProcesados!$A$1:$BF$101,MATCH(DataBase!A1306,DatosProcesados!$A$1:$A$101,0),MATCH(DataBase!J1306,DatosProcesados!$A$1:$BF$1,0))</f>
        <v>0</v>
      </c>
      <c r="L1306" s="115" t="str">
        <f>INDEX(Modelo!$A$9:$D$89,MATCH(DataBase!$J1306,Modelo!$A$9:$A$89,0),MATCH(DataBase!L$1,Modelo!$A$9:$D$9,0))</f>
        <v>Impacto ambiental</v>
      </c>
      <c r="M1306" s="115" t="str">
        <f>INDEX(Modelo!$A$9:$D$89,MATCH(DataBase!$J1306,Modelo!$A$9:$A$89,0),MATCH(DataBase!M$1,Modelo!$A$9:$D$9,0))</f>
        <v>Pilar 3</v>
      </c>
      <c r="N1306" s="115" t="str">
        <f>INDEX(Modelo!$A$9:$D$89,MATCH(DataBase!$J1306,Modelo!$A$9:$A$89,0),MATCH(DataBase!N$1,Modelo!$A$9:$D$9,0))</f>
        <v>boolean</v>
      </c>
      <c r="O1306" s="115" t="b">
        <f t="array" ref="O1306">IF(N1306="negativo",INDEX($AD$3:$AG$51,MATCH(1,($B1306=$AD$3:$AD$51)*($J1306=$AE$3:$AE$51),0),3),IF(N1306="positivo",INDEX($AD$55:$AG$109,MATCH(1,($B1306=$AD$55:$AD$109)*($J1306=$AE$55:$AE$109),0),3)))</f>
        <v>0</v>
      </c>
      <c r="P1306" s="115" t="b">
        <f t="array" ref="P1306">IF(N1306="negativo",INDEX($AD$3:$AG$51,MATCH(1,($B1306=$AD$3:$AD$51)*($J1306=$AE$3:$AE$51),0),4),IF(N1306="positivo",INDEX($AD$55:$AG$109,MATCH(1,($B1306=$AD$55:$AD$109)*($J1306=$AE$55:$AE$109),0),4)))</f>
        <v>0</v>
      </c>
      <c r="Q1306" s="115" t="str">
        <f>VLOOKUP(M1306,Modelo!$A$2:$C$7,2,0)</f>
        <v>Gestión de Recursos Naturales y Circularidad</v>
      </c>
      <c r="R1306" s="118">
        <f t="array" ref="R1306">INDEX(Modelo!$F$1:$H$37,MATCH(1,(DataBase!Q1306=Modelo!$G$1:$G$37)*(DataBase!B1306=Modelo!$F$1:$F$37),0),3)</f>
        <v>5.8823529411764705E-2</v>
      </c>
      <c r="S1306" s="115">
        <f t="shared" si="42"/>
        <v>0</v>
      </c>
      <c r="T1306" s="115">
        <f t="shared" si="43"/>
        <v>0</v>
      </c>
    </row>
    <row r="1307" spans="1:20" x14ac:dyDescent="0.3">
      <c r="A1307" s="115" t="s">
        <v>394</v>
      </c>
      <c r="B1307" s="115" t="s">
        <v>379</v>
      </c>
      <c r="C1307" s="115" t="s">
        <v>103</v>
      </c>
      <c r="D1307" s="115" t="s">
        <v>87</v>
      </c>
      <c r="E1307" s="115" t="s">
        <v>86</v>
      </c>
      <c r="F1307" s="115" t="s">
        <v>86</v>
      </c>
      <c r="G1307" s="115">
        <v>1990</v>
      </c>
      <c r="H1307" s="115" t="s">
        <v>125</v>
      </c>
      <c r="I1307" s="115">
        <v>0.77142869199999997</v>
      </c>
      <c r="J1307" s="115" t="s">
        <v>32</v>
      </c>
      <c r="K1307" s="115">
        <f>INDEX(DatosProcesados!$A$1:$BF$101,MATCH(DataBase!A1307,DatosProcesados!$A$1:$A$101,0),MATCH(DataBase!J1307,DatosProcesados!$A$1:$BF$1,0))</f>
        <v>0</v>
      </c>
      <c r="L1307" s="115" t="str">
        <f>INDEX(Modelo!$A$9:$D$89,MATCH(DataBase!$J1307,Modelo!$A$9:$A$89,0),MATCH(DataBase!L$1,Modelo!$A$9:$D$9,0))</f>
        <v>Impacto ambiental</v>
      </c>
      <c r="M1307" s="115" t="str">
        <f>INDEX(Modelo!$A$9:$D$89,MATCH(DataBase!$J1307,Modelo!$A$9:$A$89,0),MATCH(DataBase!M$1,Modelo!$A$9:$D$9,0))</f>
        <v>Pilar 3</v>
      </c>
      <c r="N1307" s="115" t="str">
        <f>INDEX(Modelo!$A$9:$D$89,MATCH(DataBase!$J1307,Modelo!$A$9:$A$89,0),MATCH(DataBase!N$1,Modelo!$A$9:$D$9,0))</f>
        <v>boolean</v>
      </c>
      <c r="O1307" s="115" t="b">
        <f t="array" ref="O1307">IF(N1307="negativo",INDEX($AD$3:$AG$51,MATCH(1,($B1307=$AD$3:$AD$51)*($J1307=$AE$3:$AE$51),0),3),IF(N1307="positivo",INDEX($AD$55:$AG$109,MATCH(1,($B1307=$AD$55:$AD$109)*($J1307=$AE$55:$AE$109),0),3)))</f>
        <v>0</v>
      </c>
      <c r="P1307" s="115" t="b">
        <f t="array" ref="P1307">IF(N1307="negativo",INDEX($AD$3:$AG$51,MATCH(1,($B1307=$AD$3:$AD$51)*($J1307=$AE$3:$AE$51),0),4),IF(N1307="positivo",INDEX($AD$55:$AG$109,MATCH(1,($B1307=$AD$55:$AD$109)*($J1307=$AE$55:$AE$109),0),4)))</f>
        <v>0</v>
      </c>
      <c r="Q1307" s="115" t="str">
        <f>VLOOKUP(M1307,Modelo!$A$2:$C$7,2,0)</f>
        <v>Gestión de Recursos Naturales y Circularidad</v>
      </c>
      <c r="R1307" s="118">
        <f t="array" ref="R1307">INDEX(Modelo!$F$1:$H$37,MATCH(1,(DataBase!Q1307=Modelo!$G$1:$G$37)*(DataBase!B1307=Modelo!$F$1:$F$37),0),3)</f>
        <v>0.14285714285714285</v>
      </c>
      <c r="S1307" s="115">
        <f t="shared" si="42"/>
        <v>0</v>
      </c>
      <c r="T1307" s="115">
        <f t="shared" si="43"/>
        <v>0</v>
      </c>
    </row>
    <row r="1308" spans="1:20" x14ac:dyDescent="0.3">
      <c r="A1308" s="115" t="s">
        <v>383</v>
      </c>
      <c r="B1308" s="115" t="s">
        <v>379</v>
      </c>
      <c r="C1308" s="115" t="s">
        <v>103</v>
      </c>
      <c r="D1308" s="115" t="s">
        <v>86</v>
      </c>
      <c r="E1308" s="115" t="s">
        <v>86</v>
      </c>
      <c r="F1308" s="115" t="s">
        <v>86</v>
      </c>
      <c r="G1308" s="115">
        <v>2014</v>
      </c>
      <c r="H1308" s="115" t="s">
        <v>125</v>
      </c>
      <c r="I1308" s="115">
        <v>1.314259836</v>
      </c>
      <c r="J1308" s="115" t="s">
        <v>32</v>
      </c>
      <c r="K1308" s="115" t="str">
        <f>INDEX(DatosProcesados!$A$1:$BF$101,MATCH(DataBase!A1308,DatosProcesados!$A$1:$A$101,0),MATCH(DataBase!J1308,DatosProcesados!$A$1:$BF$1,0))</f>
        <v>Si</v>
      </c>
      <c r="L1308" s="115" t="str">
        <f>INDEX(Modelo!$A$9:$D$89,MATCH(DataBase!$J1308,Modelo!$A$9:$A$89,0),MATCH(DataBase!L$1,Modelo!$A$9:$D$9,0))</f>
        <v>Impacto ambiental</v>
      </c>
      <c r="M1308" s="115" t="str">
        <f>INDEX(Modelo!$A$9:$D$89,MATCH(DataBase!$J1308,Modelo!$A$9:$A$89,0),MATCH(DataBase!M$1,Modelo!$A$9:$D$9,0))</f>
        <v>Pilar 3</v>
      </c>
      <c r="N1308" s="115" t="str">
        <f>INDEX(Modelo!$A$9:$D$89,MATCH(DataBase!$J1308,Modelo!$A$9:$A$89,0),MATCH(DataBase!N$1,Modelo!$A$9:$D$9,0))</f>
        <v>boolean</v>
      </c>
      <c r="O1308" s="115" t="b">
        <f t="array" ref="O1308">IF(N1308="negativo",INDEX($AD$3:$AG$51,MATCH(1,($B1308=$AD$3:$AD$51)*($J1308=$AE$3:$AE$51),0),3),IF(N1308="positivo",INDEX($AD$55:$AG$109,MATCH(1,($B1308=$AD$55:$AD$109)*($J1308=$AE$55:$AE$109),0),3)))</f>
        <v>0</v>
      </c>
      <c r="P1308" s="115" t="b">
        <f t="array" ref="P1308">IF(N1308="negativo",INDEX($AD$3:$AG$51,MATCH(1,($B1308=$AD$3:$AD$51)*($J1308=$AE$3:$AE$51),0),4),IF(N1308="positivo",INDEX($AD$55:$AG$109,MATCH(1,($B1308=$AD$55:$AD$109)*($J1308=$AE$55:$AE$109),0),4)))</f>
        <v>0</v>
      </c>
      <c r="Q1308" s="115" t="str">
        <f>VLOOKUP(M1308,Modelo!$A$2:$C$7,2,0)</f>
        <v>Gestión de Recursos Naturales y Circularidad</v>
      </c>
      <c r="R1308" s="118">
        <f t="array" ref="R1308">INDEX(Modelo!$F$1:$H$37,MATCH(1,(DataBase!Q1308=Modelo!$G$1:$G$37)*(DataBase!B1308=Modelo!$F$1:$F$37),0),3)</f>
        <v>0.14285714285714285</v>
      </c>
      <c r="S1308" s="115">
        <f t="shared" si="42"/>
        <v>100</v>
      </c>
      <c r="T1308" s="115">
        <f t="shared" si="43"/>
        <v>14.285714285714285</v>
      </c>
    </row>
    <row r="1309" spans="1:20" x14ac:dyDescent="0.3">
      <c r="A1309" s="115" t="s">
        <v>112</v>
      </c>
      <c r="B1309" s="115" t="s">
        <v>84</v>
      </c>
      <c r="C1309" s="115" t="s">
        <v>103</v>
      </c>
      <c r="D1309" s="115" t="s">
        <v>86</v>
      </c>
      <c r="E1309" s="115" t="s">
        <v>86</v>
      </c>
      <c r="F1309" s="115" t="s">
        <v>87</v>
      </c>
      <c r="G1309" s="115">
        <v>1919</v>
      </c>
      <c r="H1309" s="115" t="s">
        <v>125</v>
      </c>
      <c r="I1309" s="115">
        <v>15.106042448</v>
      </c>
      <c r="J1309" s="115" t="s">
        <v>32</v>
      </c>
      <c r="K1309" s="115" t="str">
        <f>INDEX(DatosProcesados!$A$1:$BF$101,MATCH(DataBase!A1309,DatosProcesados!$A$1:$A$101,0),MATCH(DataBase!J1309,DatosProcesados!$A$1:$BF$1,0))</f>
        <v>Si</v>
      </c>
      <c r="L1309" s="115" t="str">
        <f>INDEX(Modelo!$A$9:$D$89,MATCH(DataBase!$J1309,Modelo!$A$9:$A$89,0),MATCH(DataBase!L$1,Modelo!$A$9:$D$9,0))</f>
        <v>Impacto ambiental</v>
      </c>
      <c r="M1309" s="115" t="str">
        <f>INDEX(Modelo!$A$9:$D$89,MATCH(DataBase!$J1309,Modelo!$A$9:$A$89,0),MATCH(DataBase!M$1,Modelo!$A$9:$D$9,0))</f>
        <v>Pilar 3</v>
      </c>
      <c r="N1309" s="115" t="str">
        <f>INDEX(Modelo!$A$9:$D$89,MATCH(DataBase!$J1309,Modelo!$A$9:$A$89,0),MATCH(DataBase!N$1,Modelo!$A$9:$D$9,0))</f>
        <v>boolean</v>
      </c>
      <c r="O1309" s="115" t="b">
        <f t="array" ref="O1309">IF(N1309="negativo",INDEX($AD$3:$AG$51,MATCH(1,($B1309=$AD$3:$AD$51)*($J1309=$AE$3:$AE$51),0),3),IF(N1309="positivo",INDEX($AD$55:$AG$109,MATCH(1,($B1309=$AD$55:$AD$109)*($J1309=$AE$55:$AE$109),0),3)))</f>
        <v>0</v>
      </c>
      <c r="P1309" s="115" t="b">
        <f t="array" ref="P1309">IF(N1309="negativo",INDEX($AD$3:$AG$51,MATCH(1,($B1309=$AD$3:$AD$51)*($J1309=$AE$3:$AE$51),0),4),IF(N1309="positivo",INDEX($AD$55:$AG$109,MATCH(1,($B1309=$AD$55:$AD$109)*($J1309=$AE$55:$AE$109),0),4)))</f>
        <v>0</v>
      </c>
      <c r="Q1309" s="115" t="str">
        <f>VLOOKUP(M1309,Modelo!$A$2:$C$7,2,0)</f>
        <v>Gestión de Recursos Naturales y Circularidad</v>
      </c>
      <c r="R1309" s="118">
        <f t="array" ref="R1309">INDEX(Modelo!$F$1:$H$37,MATCH(1,(DataBase!Q1309=Modelo!$G$1:$G$37)*(DataBase!B1309=Modelo!$F$1:$F$37),0),3)</f>
        <v>5.8823529411764705E-2</v>
      </c>
      <c r="S1309" s="115">
        <f t="shared" si="42"/>
        <v>100</v>
      </c>
      <c r="T1309" s="115">
        <f t="shared" si="43"/>
        <v>5.8823529411764701</v>
      </c>
    </row>
    <row r="1310" spans="1:20" x14ac:dyDescent="0.3">
      <c r="A1310" s="115" t="s">
        <v>471</v>
      </c>
      <c r="B1310" s="115" t="s">
        <v>467</v>
      </c>
      <c r="C1310" s="115" t="s">
        <v>103</v>
      </c>
      <c r="D1310" s="115" t="s">
        <v>86</v>
      </c>
      <c r="E1310" s="115" t="s">
        <v>86</v>
      </c>
      <c r="F1310" s="115" t="s">
        <v>86</v>
      </c>
      <c r="G1310" s="115">
        <v>1987</v>
      </c>
      <c r="H1310" s="115" t="s">
        <v>125</v>
      </c>
      <c r="I1310" s="115">
        <v>0.711210393</v>
      </c>
      <c r="J1310" s="115" t="s">
        <v>32</v>
      </c>
      <c r="K1310" s="115">
        <f>INDEX(DatosProcesados!$A$1:$BF$101,MATCH(DataBase!A1310,DatosProcesados!$A$1:$A$101,0),MATCH(DataBase!J1310,DatosProcesados!$A$1:$BF$1,0))</f>
        <v>0</v>
      </c>
      <c r="L1310" s="115" t="str">
        <f>INDEX(Modelo!$A$9:$D$89,MATCH(DataBase!$J1310,Modelo!$A$9:$A$89,0),MATCH(DataBase!L$1,Modelo!$A$9:$D$9,0))</f>
        <v>Impacto ambiental</v>
      </c>
      <c r="M1310" s="115" t="str">
        <f>INDEX(Modelo!$A$9:$D$89,MATCH(DataBase!$J1310,Modelo!$A$9:$A$89,0),MATCH(DataBase!M$1,Modelo!$A$9:$D$9,0))</f>
        <v>Pilar 3</v>
      </c>
      <c r="N1310" s="115" t="str">
        <f>INDEX(Modelo!$A$9:$D$89,MATCH(DataBase!$J1310,Modelo!$A$9:$A$89,0),MATCH(DataBase!N$1,Modelo!$A$9:$D$9,0))</f>
        <v>boolean</v>
      </c>
      <c r="O1310" s="115" t="b">
        <f t="array" ref="O1310">IF(N1310="negativo",INDEX($AD$3:$AG$51,MATCH(1,($B1310=$AD$3:$AD$51)*($J1310=$AE$3:$AE$51),0),3),IF(N1310="positivo",INDEX($AD$55:$AG$109,MATCH(1,($B1310=$AD$55:$AD$109)*($J1310=$AE$55:$AE$109),0),3)))</f>
        <v>0</v>
      </c>
      <c r="P1310" s="115" t="b">
        <f t="array" ref="P1310">IF(N1310="negativo",INDEX($AD$3:$AG$51,MATCH(1,($B1310=$AD$3:$AD$51)*($J1310=$AE$3:$AE$51),0),4),IF(N1310="positivo",INDEX($AD$55:$AG$109,MATCH(1,($B1310=$AD$55:$AD$109)*($J1310=$AE$55:$AE$109),0),4)))</f>
        <v>0</v>
      </c>
      <c r="Q1310" s="115" t="str">
        <f>VLOOKUP(M1310,Modelo!$A$2:$C$7,2,0)</f>
        <v>Gestión de Recursos Naturales y Circularidad</v>
      </c>
      <c r="R1310" s="118">
        <f t="array" ref="R1310">INDEX(Modelo!$F$1:$H$37,MATCH(1,(DataBase!Q1310=Modelo!$G$1:$G$37)*(DataBase!B1310=Modelo!$F$1:$F$37),0),3)</f>
        <v>0.23809523809523808</v>
      </c>
      <c r="S1310" s="115">
        <f t="shared" si="42"/>
        <v>0</v>
      </c>
      <c r="T1310" s="115">
        <f t="shared" si="43"/>
        <v>0</v>
      </c>
    </row>
    <row r="1311" spans="1:20" x14ac:dyDescent="0.3">
      <c r="A1311" s="115" t="s">
        <v>466</v>
      </c>
      <c r="B1311" s="115" t="s">
        <v>467</v>
      </c>
      <c r="C1311" s="115" t="s">
        <v>103</v>
      </c>
      <c r="D1311" s="115" t="s">
        <v>87</v>
      </c>
      <c r="E1311" s="115" t="s">
        <v>86</v>
      </c>
      <c r="F1311" s="115" t="s">
        <v>86</v>
      </c>
      <c r="G1311" s="115">
        <v>1969</v>
      </c>
      <c r="H1311" s="115" t="s">
        <v>125</v>
      </c>
      <c r="I1311" s="115">
        <v>2.4231643530000002</v>
      </c>
      <c r="J1311" s="115" t="s">
        <v>32</v>
      </c>
      <c r="K1311" s="115" t="str">
        <f>INDEX(DatosProcesados!$A$1:$BF$101,MATCH(DataBase!A1311,DatosProcesados!$A$1:$A$101,0),MATCH(DataBase!J1311,DatosProcesados!$A$1:$BF$1,0))</f>
        <v>No</v>
      </c>
      <c r="L1311" s="115" t="str">
        <f>INDEX(Modelo!$A$9:$D$89,MATCH(DataBase!$J1311,Modelo!$A$9:$A$89,0),MATCH(DataBase!L$1,Modelo!$A$9:$D$9,0))</f>
        <v>Impacto ambiental</v>
      </c>
      <c r="M1311" s="115" t="str">
        <f>INDEX(Modelo!$A$9:$D$89,MATCH(DataBase!$J1311,Modelo!$A$9:$A$89,0),MATCH(DataBase!M$1,Modelo!$A$9:$D$9,0))</f>
        <v>Pilar 3</v>
      </c>
      <c r="N1311" s="115" t="str">
        <f>INDEX(Modelo!$A$9:$D$89,MATCH(DataBase!$J1311,Modelo!$A$9:$A$89,0),MATCH(DataBase!N$1,Modelo!$A$9:$D$9,0))</f>
        <v>boolean</v>
      </c>
      <c r="O1311" s="115" t="b">
        <f t="array" ref="O1311">IF(N1311="negativo",INDEX($AD$3:$AG$51,MATCH(1,($B1311=$AD$3:$AD$51)*($J1311=$AE$3:$AE$51),0),3),IF(N1311="positivo",INDEX($AD$55:$AG$109,MATCH(1,($B1311=$AD$55:$AD$109)*($J1311=$AE$55:$AE$109),0),3)))</f>
        <v>0</v>
      </c>
      <c r="P1311" s="115" t="b">
        <f t="array" ref="P1311">IF(N1311="negativo",INDEX($AD$3:$AG$51,MATCH(1,($B1311=$AD$3:$AD$51)*($J1311=$AE$3:$AE$51),0),4),IF(N1311="positivo",INDEX($AD$55:$AG$109,MATCH(1,($B1311=$AD$55:$AD$109)*($J1311=$AE$55:$AE$109),0),4)))</f>
        <v>0</v>
      </c>
      <c r="Q1311" s="115" t="str">
        <f>VLOOKUP(M1311,Modelo!$A$2:$C$7,2,0)</f>
        <v>Gestión de Recursos Naturales y Circularidad</v>
      </c>
      <c r="R1311" s="118">
        <f t="array" ref="R1311">INDEX(Modelo!$F$1:$H$37,MATCH(1,(DataBase!Q1311=Modelo!$G$1:$G$37)*(DataBase!B1311=Modelo!$F$1:$F$37),0),3)</f>
        <v>0.23809523809523808</v>
      </c>
      <c r="S1311" s="115">
        <f t="shared" si="42"/>
        <v>0</v>
      </c>
      <c r="T1311" s="115">
        <f t="shared" si="43"/>
        <v>0</v>
      </c>
    </row>
    <row r="1312" spans="1:20" x14ac:dyDescent="0.3">
      <c r="A1312" s="115" t="s">
        <v>207</v>
      </c>
      <c r="B1312" s="115" t="s">
        <v>84</v>
      </c>
      <c r="C1312" s="115" t="s">
        <v>103</v>
      </c>
      <c r="D1312" s="115" t="s">
        <v>86</v>
      </c>
      <c r="E1312" s="115" t="s">
        <v>87</v>
      </c>
      <c r="F1312" s="115" t="s">
        <v>86</v>
      </c>
      <c r="G1312" s="115">
        <v>1870</v>
      </c>
      <c r="H1312" s="115" t="s">
        <v>125</v>
      </c>
      <c r="I1312" s="115">
        <v>0</v>
      </c>
      <c r="J1312" s="115" t="s">
        <v>32</v>
      </c>
      <c r="K1312" s="115" t="str">
        <f>INDEX(DatosProcesados!$A$1:$BF$101,MATCH(DataBase!A1312,DatosProcesados!$A$1:$A$101,0),MATCH(DataBase!J1312,DatosProcesados!$A$1:$BF$1,0))</f>
        <v>Si</v>
      </c>
      <c r="L1312" s="115" t="str">
        <f>INDEX(Modelo!$A$9:$D$89,MATCH(DataBase!$J1312,Modelo!$A$9:$A$89,0),MATCH(DataBase!L$1,Modelo!$A$9:$D$9,0))</f>
        <v>Impacto ambiental</v>
      </c>
      <c r="M1312" s="115" t="str">
        <f>INDEX(Modelo!$A$9:$D$89,MATCH(DataBase!$J1312,Modelo!$A$9:$A$89,0),MATCH(DataBase!M$1,Modelo!$A$9:$D$9,0))</f>
        <v>Pilar 3</v>
      </c>
      <c r="N1312" s="115" t="str">
        <f>INDEX(Modelo!$A$9:$D$89,MATCH(DataBase!$J1312,Modelo!$A$9:$A$89,0),MATCH(DataBase!N$1,Modelo!$A$9:$D$9,0))</f>
        <v>boolean</v>
      </c>
      <c r="O1312" s="115" t="b">
        <f t="array" ref="O1312">IF(N1312="negativo",INDEX($AD$3:$AG$51,MATCH(1,($B1312=$AD$3:$AD$51)*($J1312=$AE$3:$AE$51),0),3),IF(N1312="positivo",INDEX($AD$55:$AG$109,MATCH(1,($B1312=$AD$55:$AD$109)*($J1312=$AE$55:$AE$109),0),3)))</f>
        <v>0</v>
      </c>
      <c r="P1312" s="115" t="b">
        <f t="array" ref="P1312">IF(N1312="negativo",INDEX($AD$3:$AG$51,MATCH(1,($B1312=$AD$3:$AD$51)*($J1312=$AE$3:$AE$51),0),4),IF(N1312="positivo",INDEX($AD$55:$AG$109,MATCH(1,($B1312=$AD$55:$AD$109)*($J1312=$AE$55:$AE$109),0),4)))</f>
        <v>0</v>
      </c>
      <c r="Q1312" s="115" t="str">
        <f>VLOOKUP(M1312,Modelo!$A$2:$C$7,2,0)</f>
        <v>Gestión de Recursos Naturales y Circularidad</v>
      </c>
      <c r="R1312" s="118">
        <f t="array" ref="R1312">INDEX(Modelo!$F$1:$H$37,MATCH(1,(DataBase!Q1312=Modelo!$G$1:$G$37)*(DataBase!B1312=Modelo!$F$1:$F$37),0),3)</f>
        <v>5.8823529411764705E-2</v>
      </c>
      <c r="S1312" s="115">
        <f t="shared" si="42"/>
        <v>100</v>
      </c>
      <c r="T1312" s="115">
        <f t="shared" si="43"/>
        <v>5.8823529411764701</v>
      </c>
    </row>
    <row r="1313" spans="1:20" x14ac:dyDescent="0.3">
      <c r="A1313" s="115" t="s">
        <v>204</v>
      </c>
      <c r="B1313" s="115" t="s">
        <v>84</v>
      </c>
      <c r="C1313" s="115" t="s">
        <v>103</v>
      </c>
      <c r="D1313" s="115" t="s">
        <v>86</v>
      </c>
      <c r="E1313" s="115" t="s">
        <v>87</v>
      </c>
      <c r="F1313" s="115" t="s">
        <v>87</v>
      </c>
      <c r="G1313" s="115">
        <v>1875</v>
      </c>
      <c r="H1313" s="115" t="s">
        <v>125</v>
      </c>
      <c r="I1313" s="115">
        <v>0</v>
      </c>
      <c r="J1313" s="115" t="s">
        <v>32</v>
      </c>
      <c r="K1313" s="115" t="str">
        <f>INDEX(DatosProcesados!$A$1:$BF$101,MATCH(DataBase!A1313,DatosProcesados!$A$1:$A$101,0),MATCH(DataBase!J1313,DatosProcesados!$A$1:$BF$1,0))</f>
        <v>No</v>
      </c>
      <c r="L1313" s="115" t="str">
        <f>INDEX(Modelo!$A$9:$D$89,MATCH(DataBase!$J1313,Modelo!$A$9:$A$89,0),MATCH(DataBase!L$1,Modelo!$A$9:$D$9,0))</f>
        <v>Impacto ambiental</v>
      </c>
      <c r="M1313" s="115" t="str">
        <f>INDEX(Modelo!$A$9:$D$89,MATCH(DataBase!$J1313,Modelo!$A$9:$A$89,0),MATCH(DataBase!M$1,Modelo!$A$9:$D$9,0))</f>
        <v>Pilar 3</v>
      </c>
      <c r="N1313" s="115" t="str">
        <f>INDEX(Modelo!$A$9:$D$89,MATCH(DataBase!$J1313,Modelo!$A$9:$A$89,0),MATCH(DataBase!N$1,Modelo!$A$9:$D$9,0))</f>
        <v>boolean</v>
      </c>
      <c r="O1313" s="115" t="b">
        <f t="array" ref="O1313">IF(N1313="negativo",INDEX($AD$3:$AG$51,MATCH(1,($B1313=$AD$3:$AD$51)*($J1313=$AE$3:$AE$51),0),3),IF(N1313="positivo",INDEX($AD$55:$AG$109,MATCH(1,($B1313=$AD$55:$AD$109)*($J1313=$AE$55:$AE$109),0),3)))</f>
        <v>0</v>
      </c>
      <c r="P1313" s="115" t="b">
        <f t="array" ref="P1313">IF(N1313="negativo",INDEX($AD$3:$AG$51,MATCH(1,($B1313=$AD$3:$AD$51)*($J1313=$AE$3:$AE$51),0),4),IF(N1313="positivo",INDEX($AD$55:$AG$109,MATCH(1,($B1313=$AD$55:$AD$109)*($J1313=$AE$55:$AE$109),0),4)))</f>
        <v>0</v>
      </c>
      <c r="Q1313" s="115" t="str">
        <f>VLOOKUP(M1313,Modelo!$A$2:$C$7,2,0)</f>
        <v>Gestión de Recursos Naturales y Circularidad</v>
      </c>
      <c r="R1313" s="118">
        <f t="array" ref="R1313">INDEX(Modelo!$F$1:$H$37,MATCH(1,(DataBase!Q1313=Modelo!$G$1:$G$37)*(DataBase!B1313=Modelo!$F$1:$F$37),0),3)</f>
        <v>5.8823529411764705E-2</v>
      </c>
      <c r="S1313" s="115">
        <f t="shared" si="42"/>
        <v>0</v>
      </c>
      <c r="T1313" s="115">
        <f t="shared" si="43"/>
        <v>0</v>
      </c>
    </row>
    <row r="1314" spans="1:20" x14ac:dyDescent="0.3">
      <c r="A1314" s="115" t="s">
        <v>226</v>
      </c>
      <c r="B1314" s="115" t="s">
        <v>216</v>
      </c>
      <c r="C1314" s="115" t="s">
        <v>103</v>
      </c>
      <c r="D1314" s="115" t="s">
        <v>86</v>
      </c>
      <c r="E1314" s="115" t="s">
        <v>86</v>
      </c>
      <c r="F1314" s="115" t="s">
        <v>87</v>
      </c>
      <c r="G1314" s="115">
        <v>1889</v>
      </c>
      <c r="H1314" s="115" t="s">
        <v>125</v>
      </c>
      <c r="I1314" s="115">
        <v>8.6157743510000007</v>
      </c>
      <c r="J1314" s="115" t="s">
        <v>32</v>
      </c>
      <c r="K1314" s="115" t="str">
        <f>INDEX(DatosProcesados!$A$1:$BF$101,MATCH(DataBase!A1314,DatosProcesados!$A$1:$A$101,0),MATCH(DataBase!J1314,DatosProcesados!$A$1:$BF$1,0))</f>
        <v>No</v>
      </c>
      <c r="L1314" s="115" t="str">
        <f>INDEX(Modelo!$A$9:$D$89,MATCH(DataBase!$J1314,Modelo!$A$9:$A$89,0),MATCH(DataBase!L$1,Modelo!$A$9:$D$9,0))</f>
        <v>Impacto ambiental</v>
      </c>
      <c r="M1314" s="115" t="str">
        <f>INDEX(Modelo!$A$9:$D$89,MATCH(DataBase!$J1314,Modelo!$A$9:$A$89,0),MATCH(DataBase!M$1,Modelo!$A$9:$D$9,0))</f>
        <v>Pilar 3</v>
      </c>
      <c r="N1314" s="115" t="str">
        <f>INDEX(Modelo!$A$9:$D$89,MATCH(DataBase!$J1314,Modelo!$A$9:$A$89,0),MATCH(DataBase!N$1,Modelo!$A$9:$D$9,0))</f>
        <v>boolean</v>
      </c>
      <c r="O1314" s="115" t="b">
        <f t="array" ref="O1314">IF(N1314="negativo",INDEX($AD$3:$AG$51,MATCH(1,($B1314=$AD$3:$AD$51)*($J1314=$AE$3:$AE$51),0),3),IF(N1314="positivo",INDEX($AD$55:$AG$109,MATCH(1,($B1314=$AD$55:$AD$109)*($J1314=$AE$55:$AE$109),0),3)))</f>
        <v>0</v>
      </c>
      <c r="P1314" s="115" t="b">
        <f t="array" ref="P1314">IF(N1314="negativo",INDEX($AD$3:$AG$51,MATCH(1,($B1314=$AD$3:$AD$51)*($J1314=$AE$3:$AE$51),0),4),IF(N1314="positivo",INDEX($AD$55:$AG$109,MATCH(1,($B1314=$AD$55:$AD$109)*($J1314=$AE$55:$AE$109),0),4)))</f>
        <v>0</v>
      </c>
      <c r="Q1314" s="115" t="str">
        <f>VLOOKUP(M1314,Modelo!$A$2:$C$7,2,0)</f>
        <v>Gestión de Recursos Naturales y Circularidad</v>
      </c>
      <c r="R1314" s="118">
        <f t="array" ref="R1314">INDEX(Modelo!$F$1:$H$37,MATCH(1,(DataBase!Q1314=Modelo!$G$1:$G$37)*(DataBase!B1314=Modelo!$F$1:$F$37),0),3)</f>
        <v>0.15789473684210525</v>
      </c>
      <c r="S1314" s="115">
        <f t="shared" si="42"/>
        <v>0</v>
      </c>
      <c r="T1314" s="115">
        <f t="shared" si="43"/>
        <v>0</v>
      </c>
    </row>
    <row r="1315" spans="1:20" x14ac:dyDescent="0.3">
      <c r="A1315" s="115" t="s">
        <v>287</v>
      </c>
      <c r="B1315" s="115" t="s">
        <v>216</v>
      </c>
      <c r="C1315" s="115" t="s">
        <v>103</v>
      </c>
      <c r="D1315" s="115" t="s">
        <v>86</v>
      </c>
      <c r="E1315" s="115" t="s">
        <v>86</v>
      </c>
      <c r="F1315" s="115" t="s">
        <v>87</v>
      </c>
      <c r="G1315" s="115">
        <v>2000</v>
      </c>
      <c r="H1315" s="115" t="s">
        <v>125</v>
      </c>
      <c r="I1315" s="115">
        <v>1.8730507999999999</v>
      </c>
      <c r="J1315" s="115" t="s">
        <v>32</v>
      </c>
      <c r="K1315" s="115" t="str">
        <f>INDEX(DatosProcesados!$A$1:$BF$101,MATCH(DataBase!A1315,DatosProcesados!$A$1:$A$101,0),MATCH(DataBase!J1315,DatosProcesados!$A$1:$BF$1,0))</f>
        <v>Si</v>
      </c>
      <c r="L1315" s="115" t="str">
        <f>INDEX(Modelo!$A$9:$D$89,MATCH(DataBase!$J1315,Modelo!$A$9:$A$89,0),MATCH(DataBase!L$1,Modelo!$A$9:$D$9,0))</f>
        <v>Impacto ambiental</v>
      </c>
      <c r="M1315" s="115" t="str">
        <f>INDEX(Modelo!$A$9:$D$89,MATCH(DataBase!$J1315,Modelo!$A$9:$A$89,0),MATCH(DataBase!M$1,Modelo!$A$9:$D$9,0))</f>
        <v>Pilar 3</v>
      </c>
      <c r="N1315" s="115" t="str">
        <f>INDEX(Modelo!$A$9:$D$89,MATCH(DataBase!$J1315,Modelo!$A$9:$A$89,0),MATCH(DataBase!N$1,Modelo!$A$9:$D$9,0))</f>
        <v>boolean</v>
      </c>
      <c r="O1315" s="115" t="b">
        <f t="array" ref="O1315">IF(N1315="negativo",INDEX($AD$3:$AG$51,MATCH(1,($B1315=$AD$3:$AD$51)*($J1315=$AE$3:$AE$51),0),3),IF(N1315="positivo",INDEX($AD$55:$AG$109,MATCH(1,($B1315=$AD$55:$AD$109)*($J1315=$AE$55:$AE$109),0),3)))</f>
        <v>0</v>
      </c>
      <c r="P1315" s="115" t="b">
        <f t="array" ref="P1315">IF(N1315="negativo",INDEX($AD$3:$AG$51,MATCH(1,($B1315=$AD$3:$AD$51)*($J1315=$AE$3:$AE$51),0),4),IF(N1315="positivo",INDEX($AD$55:$AG$109,MATCH(1,($B1315=$AD$55:$AD$109)*($J1315=$AE$55:$AE$109),0),4)))</f>
        <v>0</v>
      </c>
      <c r="Q1315" s="115" t="str">
        <f>VLOOKUP(M1315,Modelo!$A$2:$C$7,2,0)</f>
        <v>Gestión de Recursos Naturales y Circularidad</v>
      </c>
      <c r="R1315" s="118">
        <f t="array" ref="R1315">INDEX(Modelo!$F$1:$H$37,MATCH(1,(DataBase!Q1315=Modelo!$G$1:$G$37)*(DataBase!B1315=Modelo!$F$1:$F$37),0),3)</f>
        <v>0.15789473684210525</v>
      </c>
      <c r="S1315" s="115">
        <f t="shared" si="42"/>
        <v>100</v>
      </c>
      <c r="T1315" s="115">
        <f t="shared" si="43"/>
        <v>15.789473684210526</v>
      </c>
    </row>
    <row r="1316" spans="1:20" x14ac:dyDescent="0.3">
      <c r="A1316" s="115" t="s">
        <v>345</v>
      </c>
      <c r="B1316" s="115" t="s">
        <v>313</v>
      </c>
      <c r="C1316" s="115" t="s">
        <v>103</v>
      </c>
      <c r="D1316" s="115" t="s">
        <v>86</v>
      </c>
      <c r="E1316" s="115" t="s">
        <v>86</v>
      </c>
      <c r="F1316" s="115" t="s">
        <v>86</v>
      </c>
      <c r="G1316" s="115">
        <v>2004</v>
      </c>
      <c r="H1316" s="115" t="s">
        <v>125</v>
      </c>
      <c r="I1316" s="115">
        <v>4.5125503050000004</v>
      </c>
      <c r="J1316" s="115" t="s">
        <v>32</v>
      </c>
      <c r="K1316" s="115">
        <f>INDEX(DatosProcesados!$A$1:$BF$101,MATCH(DataBase!A1316,DatosProcesados!$A$1:$A$101,0),MATCH(DataBase!J1316,DatosProcesados!$A$1:$BF$1,0))</f>
        <v>0</v>
      </c>
      <c r="L1316" s="115" t="str">
        <f>INDEX(Modelo!$A$9:$D$89,MATCH(DataBase!$J1316,Modelo!$A$9:$A$89,0),MATCH(DataBase!L$1,Modelo!$A$9:$D$9,0))</f>
        <v>Impacto ambiental</v>
      </c>
      <c r="M1316" s="115" t="str">
        <f>INDEX(Modelo!$A$9:$D$89,MATCH(DataBase!$J1316,Modelo!$A$9:$A$89,0),MATCH(DataBase!M$1,Modelo!$A$9:$D$9,0))</f>
        <v>Pilar 3</v>
      </c>
      <c r="N1316" s="115" t="str">
        <f>INDEX(Modelo!$A$9:$D$89,MATCH(DataBase!$J1316,Modelo!$A$9:$A$89,0),MATCH(DataBase!N$1,Modelo!$A$9:$D$9,0))</f>
        <v>boolean</v>
      </c>
      <c r="O1316" s="115" t="b">
        <f t="array" ref="O1316">IF(N1316="negativo",INDEX($AD$3:$AG$51,MATCH(1,($B1316=$AD$3:$AD$51)*($J1316=$AE$3:$AE$51),0),3),IF(N1316="positivo",INDEX($AD$55:$AG$109,MATCH(1,($B1316=$AD$55:$AD$109)*($J1316=$AE$55:$AE$109),0),3)))</f>
        <v>0</v>
      </c>
      <c r="P1316" s="115" t="b">
        <f t="array" ref="P1316">IF(N1316="negativo",INDEX($AD$3:$AG$51,MATCH(1,($B1316=$AD$3:$AD$51)*($J1316=$AE$3:$AE$51),0),4),IF(N1316="positivo",INDEX($AD$55:$AG$109,MATCH(1,($B1316=$AD$55:$AD$109)*($J1316=$AE$55:$AE$109),0),4)))</f>
        <v>0</v>
      </c>
      <c r="Q1316" s="115" t="str">
        <f>VLOOKUP(M1316,Modelo!$A$2:$C$7,2,0)</f>
        <v>Gestión de Recursos Naturales y Circularidad</v>
      </c>
      <c r="R1316" s="118">
        <f t="array" ref="R1316">INDEX(Modelo!$F$1:$H$37,MATCH(1,(DataBase!Q1316=Modelo!$G$1:$G$37)*(DataBase!B1316=Modelo!$F$1:$F$37),0),3)</f>
        <v>5.8823529411764705E-2</v>
      </c>
      <c r="S1316" s="115">
        <f t="shared" si="42"/>
        <v>0</v>
      </c>
      <c r="T1316" s="115">
        <f t="shared" si="43"/>
        <v>0</v>
      </c>
    </row>
    <row r="1317" spans="1:20" x14ac:dyDescent="0.3">
      <c r="A1317" s="115" t="s">
        <v>464</v>
      </c>
      <c r="B1317" s="115" t="s">
        <v>407</v>
      </c>
      <c r="C1317" s="115" t="s">
        <v>103</v>
      </c>
      <c r="D1317" s="115" t="s">
        <v>86</v>
      </c>
      <c r="E1317" s="115" t="s">
        <v>86</v>
      </c>
      <c r="F1317" s="115" t="s">
        <v>87</v>
      </c>
      <c r="G1317" s="115">
        <v>1990</v>
      </c>
      <c r="H1317" s="115" t="s">
        <v>281</v>
      </c>
      <c r="I1317" s="115">
        <v>0.89502277900000005</v>
      </c>
      <c r="J1317" s="115" t="s">
        <v>32</v>
      </c>
      <c r="K1317" s="115" t="str">
        <f>INDEX(DatosProcesados!$A$1:$BF$101,MATCH(DataBase!A1317,DatosProcesados!$A$1:$A$101,0),MATCH(DataBase!J1317,DatosProcesados!$A$1:$BF$1,0))</f>
        <v>No</v>
      </c>
      <c r="L1317" s="115" t="str">
        <f>INDEX(Modelo!$A$9:$D$89,MATCH(DataBase!$J1317,Modelo!$A$9:$A$89,0),MATCH(DataBase!L$1,Modelo!$A$9:$D$9,0))</f>
        <v>Impacto ambiental</v>
      </c>
      <c r="M1317" s="115" t="str">
        <f>INDEX(Modelo!$A$9:$D$89,MATCH(DataBase!$J1317,Modelo!$A$9:$A$89,0),MATCH(DataBase!M$1,Modelo!$A$9:$D$9,0))</f>
        <v>Pilar 3</v>
      </c>
      <c r="N1317" s="115" t="str">
        <f>INDEX(Modelo!$A$9:$D$89,MATCH(DataBase!$J1317,Modelo!$A$9:$A$89,0),MATCH(DataBase!N$1,Modelo!$A$9:$D$9,0))</f>
        <v>boolean</v>
      </c>
      <c r="O1317" s="115" t="b">
        <f t="array" ref="O1317">IF(N1317="negativo",INDEX($AD$3:$AG$51,MATCH(1,($B1317=$AD$3:$AD$51)*($J1317=$AE$3:$AE$51),0),3),IF(N1317="positivo",INDEX($AD$55:$AG$109,MATCH(1,($B1317=$AD$55:$AD$109)*($J1317=$AE$55:$AE$109),0),3)))</f>
        <v>0</v>
      </c>
      <c r="P1317" s="115" t="b">
        <f t="array" ref="P1317">IF(N1317="negativo",INDEX($AD$3:$AG$51,MATCH(1,($B1317=$AD$3:$AD$51)*($J1317=$AE$3:$AE$51),0),4),IF(N1317="positivo",INDEX($AD$55:$AG$109,MATCH(1,($B1317=$AD$55:$AD$109)*($J1317=$AE$55:$AE$109),0),4)))</f>
        <v>0</v>
      </c>
      <c r="Q1317" s="115" t="str">
        <f>VLOOKUP(M1317,Modelo!$A$2:$C$7,2,0)</f>
        <v>Gestión de Recursos Naturales y Circularidad</v>
      </c>
      <c r="R1317" s="118">
        <f t="array" ref="R1317">INDEX(Modelo!$F$1:$H$37,MATCH(1,(DataBase!Q1317=Modelo!$G$1:$G$37)*(DataBase!B1317=Modelo!$F$1:$F$37),0),3)</f>
        <v>0.19230769230769232</v>
      </c>
      <c r="S1317" s="115">
        <f t="shared" si="42"/>
        <v>0</v>
      </c>
      <c r="T1317" s="115">
        <f t="shared" si="43"/>
        <v>0</v>
      </c>
    </row>
    <row r="1318" spans="1:20" x14ac:dyDescent="0.3">
      <c r="A1318" s="115" t="s">
        <v>296</v>
      </c>
      <c r="B1318" s="115" t="s">
        <v>216</v>
      </c>
      <c r="C1318" s="115" t="s">
        <v>103</v>
      </c>
      <c r="D1318" s="115" t="s">
        <v>86</v>
      </c>
      <c r="E1318" s="115" t="s">
        <v>86</v>
      </c>
      <c r="F1318" s="115" t="s">
        <v>87</v>
      </c>
      <c r="G1318" s="115">
        <v>1944</v>
      </c>
      <c r="H1318" s="115" t="s">
        <v>125</v>
      </c>
      <c r="I1318" s="115">
        <v>1.7785578609999999</v>
      </c>
      <c r="J1318" s="115" t="s">
        <v>32</v>
      </c>
      <c r="K1318" s="115" t="str">
        <f>INDEX(DatosProcesados!$A$1:$BF$101,MATCH(DataBase!A1318,DatosProcesados!$A$1:$A$101,0),MATCH(DataBase!J1318,DatosProcesados!$A$1:$BF$1,0))</f>
        <v>Si</v>
      </c>
      <c r="L1318" s="115" t="str">
        <f>INDEX(Modelo!$A$9:$D$89,MATCH(DataBase!$J1318,Modelo!$A$9:$A$89,0),MATCH(DataBase!L$1,Modelo!$A$9:$D$9,0))</f>
        <v>Impacto ambiental</v>
      </c>
      <c r="M1318" s="115" t="str">
        <f>INDEX(Modelo!$A$9:$D$89,MATCH(DataBase!$J1318,Modelo!$A$9:$A$89,0),MATCH(DataBase!M$1,Modelo!$A$9:$D$9,0))</f>
        <v>Pilar 3</v>
      </c>
      <c r="N1318" s="115" t="str">
        <f>INDEX(Modelo!$A$9:$D$89,MATCH(DataBase!$J1318,Modelo!$A$9:$A$89,0),MATCH(DataBase!N$1,Modelo!$A$9:$D$9,0))</f>
        <v>boolean</v>
      </c>
      <c r="O1318" s="115" t="b">
        <f t="array" ref="O1318">IF(N1318="negativo",INDEX($AD$3:$AG$51,MATCH(1,($B1318=$AD$3:$AD$51)*($J1318=$AE$3:$AE$51),0),3),IF(N1318="positivo",INDEX($AD$55:$AG$109,MATCH(1,($B1318=$AD$55:$AD$109)*($J1318=$AE$55:$AE$109),0),3)))</f>
        <v>0</v>
      </c>
      <c r="P1318" s="115" t="b">
        <f t="array" ref="P1318">IF(N1318="negativo",INDEX($AD$3:$AG$51,MATCH(1,($B1318=$AD$3:$AD$51)*($J1318=$AE$3:$AE$51),0),4),IF(N1318="positivo",INDEX($AD$55:$AG$109,MATCH(1,($B1318=$AD$55:$AD$109)*($J1318=$AE$55:$AE$109),0),4)))</f>
        <v>0</v>
      </c>
      <c r="Q1318" s="115" t="str">
        <f>VLOOKUP(M1318,Modelo!$A$2:$C$7,2,0)</f>
        <v>Gestión de Recursos Naturales y Circularidad</v>
      </c>
      <c r="R1318" s="118">
        <f t="array" ref="R1318">INDEX(Modelo!$F$1:$H$37,MATCH(1,(DataBase!Q1318=Modelo!$G$1:$G$37)*(DataBase!B1318=Modelo!$F$1:$F$37),0),3)</f>
        <v>0.15789473684210525</v>
      </c>
      <c r="S1318" s="115">
        <f t="shared" si="42"/>
        <v>100</v>
      </c>
      <c r="T1318" s="115">
        <f t="shared" si="43"/>
        <v>15.789473684210526</v>
      </c>
    </row>
    <row r="1319" spans="1:20" x14ac:dyDescent="0.3">
      <c r="A1319" s="115" t="s">
        <v>134</v>
      </c>
      <c r="B1319" s="115" t="s">
        <v>84</v>
      </c>
      <c r="C1319" s="115" t="s">
        <v>103</v>
      </c>
      <c r="D1319" s="115" t="s">
        <v>86</v>
      </c>
      <c r="E1319" s="115" t="s">
        <v>87</v>
      </c>
      <c r="F1319" s="115" t="s">
        <v>87</v>
      </c>
      <c r="G1319" s="115">
        <v>2001</v>
      </c>
      <c r="H1319" s="115" t="s">
        <v>125</v>
      </c>
      <c r="I1319" s="115">
        <v>6.5475670460000002</v>
      </c>
      <c r="J1319" s="115" t="s">
        <v>32</v>
      </c>
      <c r="K1319" s="115" t="str">
        <f>INDEX(DatosProcesados!$A$1:$BF$101,MATCH(DataBase!A1319,DatosProcesados!$A$1:$A$101,0),MATCH(DataBase!J1319,DatosProcesados!$A$1:$BF$1,0))</f>
        <v>Si</v>
      </c>
      <c r="L1319" s="115" t="str">
        <f>INDEX(Modelo!$A$9:$D$89,MATCH(DataBase!$J1319,Modelo!$A$9:$A$89,0),MATCH(DataBase!L$1,Modelo!$A$9:$D$9,0))</f>
        <v>Impacto ambiental</v>
      </c>
      <c r="M1319" s="115" t="str">
        <f>INDEX(Modelo!$A$9:$D$89,MATCH(DataBase!$J1319,Modelo!$A$9:$A$89,0),MATCH(DataBase!M$1,Modelo!$A$9:$D$9,0))</f>
        <v>Pilar 3</v>
      </c>
      <c r="N1319" s="115" t="str">
        <f>INDEX(Modelo!$A$9:$D$89,MATCH(DataBase!$J1319,Modelo!$A$9:$A$89,0),MATCH(DataBase!N$1,Modelo!$A$9:$D$9,0))</f>
        <v>boolean</v>
      </c>
      <c r="O1319" s="115" t="b">
        <f t="array" ref="O1319">IF(N1319="negativo",INDEX($AD$3:$AG$51,MATCH(1,($B1319=$AD$3:$AD$51)*($J1319=$AE$3:$AE$51),0),3),IF(N1319="positivo",INDEX($AD$55:$AG$109,MATCH(1,($B1319=$AD$55:$AD$109)*($J1319=$AE$55:$AE$109),0),3)))</f>
        <v>0</v>
      </c>
      <c r="P1319" s="115" t="b">
        <f t="array" ref="P1319">IF(N1319="negativo",INDEX($AD$3:$AG$51,MATCH(1,($B1319=$AD$3:$AD$51)*($J1319=$AE$3:$AE$51),0),4),IF(N1319="positivo",INDEX($AD$55:$AG$109,MATCH(1,($B1319=$AD$55:$AD$109)*($J1319=$AE$55:$AE$109),0),4)))</f>
        <v>0</v>
      </c>
      <c r="Q1319" s="115" t="str">
        <f>VLOOKUP(M1319,Modelo!$A$2:$C$7,2,0)</f>
        <v>Gestión de Recursos Naturales y Circularidad</v>
      </c>
      <c r="R1319" s="118">
        <f t="array" ref="R1319">INDEX(Modelo!$F$1:$H$37,MATCH(1,(DataBase!Q1319=Modelo!$G$1:$G$37)*(DataBase!B1319=Modelo!$F$1:$F$37),0),3)</f>
        <v>5.8823529411764705E-2</v>
      </c>
      <c r="S1319" s="115">
        <f t="shared" si="42"/>
        <v>100</v>
      </c>
      <c r="T1319" s="115">
        <f t="shared" si="43"/>
        <v>5.8823529411764701</v>
      </c>
    </row>
    <row r="1320" spans="1:20" x14ac:dyDescent="0.3">
      <c r="A1320" s="115" t="s">
        <v>290</v>
      </c>
      <c r="B1320" s="115" t="s">
        <v>216</v>
      </c>
      <c r="C1320" s="115" t="s">
        <v>103</v>
      </c>
      <c r="D1320" s="115" t="s">
        <v>86</v>
      </c>
      <c r="E1320" s="115" t="s">
        <v>87</v>
      </c>
      <c r="F1320" s="115" t="s">
        <v>87</v>
      </c>
      <c r="G1320" s="115">
        <v>1934</v>
      </c>
      <c r="H1320" s="115" t="s">
        <v>125</v>
      </c>
      <c r="I1320" s="115">
        <v>1.84479215</v>
      </c>
      <c r="J1320" s="115" t="s">
        <v>32</v>
      </c>
      <c r="K1320" s="115" t="str">
        <f>INDEX(DatosProcesados!$A$1:$BF$101,MATCH(DataBase!A1320,DatosProcesados!$A$1:$A$101,0),MATCH(DataBase!J1320,DatosProcesados!$A$1:$BF$1,0))</f>
        <v>Si</v>
      </c>
      <c r="L1320" s="115" t="str">
        <f>INDEX(Modelo!$A$9:$D$89,MATCH(DataBase!$J1320,Modelo!$A$9:$A$89,0),MATCH(DataBase!L$1,Modelo!$A$9:$D$9,0))</f>
        <v>Impacto ambiental</v>
      </c>
      <c r="M1320" s="115" t="str">
        <f>INDEX(Modelo!$A$9:$D$89,MATCH(DataBase!$J1320,Modelo!$A$9:$A$89,0),MATCH(DataBase!M$1,Modelo!$A$9:$D$9,0))</f>
        <v>Pilar 3</v>
      </c>
      <c r="N1320" s="115" t="str">
        <f>INDEX(Modelo!$A$9:$D$89,MATCH(DataBase!$J1320,Modelo!$A$9:$A$89,0),MATCH(DataBase!N$1,Modelo!$A$9:$D$9,0))</f>
        <v>boolean</v>
      </c>
      <c r="O1320" s="115" t="b">
        <f t="array" ref="O1320">IF(N1320="negativo",INDEX($AD$3:$AG$51,MATCH(1,($B1320=$AD$3:$AD$51)*($J1320=$AE$3:$AE$51),0),3),IF(N1320="positivo",INDEX($AD$55:$AG$109,MATCH(1,($B1320=$AD$55:$AD$109)*($J1320=$AE$55:$AE$109),0),3)))</f>
        <v>0</v>
      </c>
      <c r="P1320" s="115" t="b">
        <f t="array" ref="P1320">IF(N1320="negativo",INDEX($AD$3:$AG$51,MATCH(1,($B1320=$AD$3:$AD$51)*($J1320=$AE$3:$AE$51),0),4),IF(N1320="positivo",INDEX($AD$55:$AG$109,MATCH(1,($B1320=$AD$55:$AD$109)*($J1320=$AE$55:$AE$109),0),4)))</f>
        <v>0</v>
      </c>
      <c r="Q1320" s="115" t="str">
        <f>VLOOKUP(M1320,Modelo!$A$2:$C$7,2,0)</f>
        <v>Gestión de Recursos Naturales y Circularidad</v>
      </c>
      <c r="R1320" s="118">
        <f t="array" ref="R1320">INDEX(Modelo!$F$1:$H$37,MATCH(1,(DataBase!Q1320=Modelo!$G$1:$G$37)*(DataBase!B1320=Modelo!$F$1:$F$37),0),3)</f>
        <v>0.15789473684210525</v>
      </c>
      <c r="S1320" s="115">
        <f t="shared" si="42"/>
        <v>100</v>
      </c>
      <c r="T1320" s="115">
        <f t="shared" si="43"/>
        <v>15.789473684210526</v>
      </c>
    </row>
    <row r="1321" spans="1:20" x14ac:dyDescent="0.3">
      <c r="A1321" s="115" t="s">
        <v>346</v>
      </c>
      <c r="B1321" s="115" t="s">
        <v>313</v>
      </c>
      <c r="C1321" s="115" t="s">
        <v>103</v>
      </c>
      <c r="D1321" s="115" t="s">
        <v>87</v>
      </c>
      <c r="E1321" s="115" t="s">
        <v>87</v>
      </c>
      <c r="F1321" s="115" t="s">
        <v>87</v>
      </c>
      <c r="G1321" s="115">
        <v>1960</v>
      </c>
      <c r="H1321" s="115" t="s">
        <v>177</v>
      </c>
      <c r="I1321" s="115">
        <v>4.2128666020000001</v>
      </c>
      <c r="J1321" s="115" t="s">
        <v>32</v>
      </c>
      <c r="K1321" s="115" t="str">
        <f>INDEX(DatosProcesados!$A$1:$BF$101,MATCH(DataBase!A1321,DatosProcesados!$A$1:$A$101,0),MATCH(DataBase!J1321,DatosProcesados!$A$1:$BF$1,0))</f>
        <v>No</v>
      </c>
      <c r="L1321" s="115" t="str">
        <f>INDEX(Modelo!$A$9:$D$89,MATCH(DataBase!$J1321,Modelo!$A$9:$A$89,0),MATCH(DataBase!L$1,Modelo!$A$9:$D$9,0))</f>
        <v>Impacto ambiental</v>
      </c>
      <c r="M1321" s="115" t="str">
        <f>INDEX(Modelo!$A$9:$D$89,MATCH(DataBase!$J1321,Modelo!$A$9:$A$89,0),MATCH(DataBase!M$1,Modelo!$A$9:$D$9,0))</f>
        <v>Pilar 3</v>
      </c>
      <c r="N1321" s="115" t="str">
        <f>INDEX(Modelo!$A$9:$D$89,MATCH(DataBase!$J1321,Modelo!$A$9:$A$89,0),MATCH(DataBase!N$1,Modelo!$A$9:$D$9,0))</f>
        <v>boolean</v>
      </c>
      <c r="O1321" s="115" t="b">
        <f t="array" ref="O1321">IF(N1321="negativo",INDEX($AD$3:$AG$51,MATCH(1,($B1321=$AD$3:$AD$51)*($J1321=$AE$3:$AE$51),0),3),IF(N1321="positivo",INDEX($AD$55:$AG$109,MATCH(1,($B1321=$AD$55:$AD$109)*($J1321=$AE$55:$AE$109),0),3)))</f>
        <v>0</v>
      </c>
      <c r="P1321" s="115" t="b">
        <f t="array" ref="P1321">IF(N1321="negativo",INDEX($AD$3:$AG$51,MATCH(1,($B1321=$AD$3:$AD$51)*($J1321=$AE$3:$AE$51),0),4),IF(N1321="positivo",INDEX($AD$55:$AG$109,MATCH(1,($B1321=$AD$55:$AD$109)*($J1321=$AE$55:$AE$109),0),4)))</f>
        <v>0</v>
      </c>
      <c r="Q1321" s="115" t="str">
        <f>VLOOKUP(M1321,Modelo!$A$2:$C$7,2,0)</f>
        <v>Gestión de Recursos Naturales y Circularidad</v>
      </c>
      <c r="R1321" s="118">
        <f t="array" ref="R1321">INDEX(Modelo!$F$1:$H$37,MATCH(1,(DataBase!Q1321=Modelo!$G$1:$G$37)*(DataBase!B1321=Modelo!$F$1:$F$37),0),3)</f>
        <v>5.8823529411764705E-2</v>
      </c>
      <c r="S1321" s="115">
        <f t="shared" si="42"/>
        <v>0</v>
      </c>
      <c r="T1321" s="115">
        <f t="shared" si="43"/>
        <v>0</v>
      </c>
    </row>
    <row r="1322" spans="1:20" x14ac:dyDescent="0.3">
      <c r="A1322" s="115" t="s">
        <v>124</v>
      </c>
      <c r="B1322" s="115" t="s">
        <v>84</v>
      </c>
      <c r="C1322" s="115" t="s">
        <v>97</v>
      </c>
      <c r="D1322" s="115" t="s">
        <v>86</v>
      </c>
      <c r="E1322" s="115" t="s">
        <v>86</v>
      </c>
      <c r="F1322" s="115" t="s">
        <v>86</v>
      </c>
      <c r="G1322" s="115">
        <v>2012</v>
      </c>
      <c r="H1322" s="115" t="s">
        <v>125</v>
      </c>
      <c r="I1322" s="115">
        <v>9.9777362400000005</v>
      </c>
      <c r="J1322" s="115" t="s">
        <v>32</v>
      </c>
      <c r="K1322" s="115" t="str">
        <f>INDEX(DatosProcesados!$A$1:$BF$101,MATCH(DataBase!A1322,DatosProcesados!$A$1:$A$101,0),MATCH(DataBase!J1322,DatosProcesados!$A$1:$BF$1,0))</f>
        <v>Si</v>
      </c>
      <c r="L1322" s="115" t="str">
        <f>INDEX(Modelo!$A$9:$D$89,MATCH(DataBase!$J1322,Modelo!$A$9:$A$89,0),MATCH(DataBase!L$1,Modelo!$A$9:$D$9,0))</f>
        <v>Impacto ambiental</v>
      </c>
      <c r="M1322" s="115" t="str">
        <f>INDEX(Modelo!$A$9:$D$89,MATCH(DataBase!$J1322,Modelo!$A$9:$A$89,0),MATCH(DataBase!M$1,Modelo!$A$9:$D$9,0))</f>
        <v>Pilar 3</v>
      </c>
      <c r="N1322" s="115" t="str">
        <f>INDEX(Modelo!$A$9:$D$89,MATCH(DataBase!$J1322,Modelo!$A$9:$A$89,0),MATCH(DataBase!N$1,Modelo!$A$9:$D$9,0))</f>
        <v>boolean</v>
      </c>
      <c r="O1322" s="115" t="b">
        <f t="array" ref="O1322">IF(N1322="negativo",INDEX($AD$3:$AG$51,MATCH(1,($B1322=$AD$3:$AD$51)*($J1322=$AE$3:$AE$51),0),3),IF(N1322="positivo",INDEX($AD$55:$AG$109,MATCH(1,($B1322=$AD$55:$AD$109)*($J1322=$AE$55:$AE$109),0),3)))</f>
        <v>0</v>
      </c>
      <c r="P1322" s="115" t="b">
        <f t="array" ref="P1322">IF(N1322="negativo",INDEX($AD$3:$AG$51,MATCH(1,($B1322=$AD$3:$AD$51)*($J1322=$AE$3:$AE$51),0),4),IF(N1322="positivo",INDEX($AD$55:$AG$109,MATCH(1,($B1322=$AD$55:$AD$109)*($J1322=$AE$55:$AE$109),0),4)))</f>
        <v>0</v>
      </c>
      <c r="Q1322" s="115" t="str">
        <f>VLOOKUP(M1322,Modelo!$A$2:$C$7,2,0)</f>
        <v>Gestión de Recursos Naturales y Circularidad</v>
      </c>
      <c r="R1322" s="118">
        <f t="array" ref="R1322">INDEX(Modelo!$F$1:$H$37,MATCH(1,(DataBase!Q1322=Modelo!$G$1:$G$37)*(DataBase!B1322=Modelo!$F$1:$F$37),0),3)</f>
        <v>5.8823529411764705E-2</v>
      </c>
      <c r="S1322" s="115">
        <f t="shared" si="42"/>
        <v>100</v>
      </c>
      <c r="T1322" s="115">
        <f t="shared" si="43"/>
        <v>5.8823529411764701</v>
      </c>
    </row>
    <row r="1323" spans="1:20" x14ac:dyDescent="0.3">
      <c r="A1323" s="115" t="s">
        <v>414</v>
      </c>
      <c r="B1323" s="115" t="s">
        <v>407</v>
      </c>
      <c r="C1323" s="115" t="s">
        <v>103</v>
      </c>
      <c r="D1323" s="115" t="s">
        <v>86</v>
      </c>
      <c r="E1323" s="115" t="s">
        <v>86</v>
      </c>
      <c r="F1323" s="115" t="s">
        <v>87</v>
      </c>
      <c r="G1323" s="115">
        <v>1976</v>
      </c>
      <c r="H1323" s="115" t="s">
        <v>415</v>
      </c>
      <c r="I1323" s="115">
        <v>6.0471020830000004</v>
      </c>
      <c r="J1323" s="115" t="s">
        <v>32</v>
      </c>
      <c r="K1323" s="115" t="str">
        <f>INDEX(DatosProcesados!$A$1:$BF$101,MATCH(DataBase!A1323,DatosProcesados!$A$1:$A$101,0),MATCH(DataBase!J1323,DatosProcesados!$A$1:$BF$1,0))</f>
        <v>Si</v>
      </c>
      <c r="L1323" s="115" t="str">
        <f>INDEX(Modelo!$A$9:$D$89,MATCH(DataBase!$J1323,Modelo!$A$9:$A$89,0),MATCH(DataBase!L$1,Modelo!$A$9:$D$9,0))</f>
        <v>Impacto ambiental</v>
      </c>
      <c r="M1323" s="115" t="str">
        <f>INDEX(Modelo!$A$9:$D$89,MATCH(DataBase!$J1323,Modelo!$A$9:$A$89,0),MATCH(DataBase!M$1,Modelo!$A$9:$D$9,0))</f>
        <v>Pilar 3</v>
      </c>
      <c r="N1323" s="115" t="str">
        <f>INDEX(Modelo!$A$9:$D$89,MATCH(DataBase!$J1323,Modelo!$A$9:$A$89,0),MATCH(DataBase!N$1,Modelo!$A$9:$D$9,0))</f>
        <v>boolean</v>
      </c>
      <c r="O1323" s="115" t="b">
        <f t="array" ref="O1323">IF(N1323="negativo",INDEX($AD$3:$AG$51,MATCH(1,($B1323=$AD$3:$AD$51)*($J1323=$AE$3:$AE$51),0),3),IF(N1323="positivo",INDEX($AD$55:$AG$109,MATCH(1,($B1323=$AD$55:$AD$109)*($J1323=$AE$55:$AE$109),0),3)))</f>
        <v>0</v>
      </c>
      <c r="P1323" s="115" t="b">
        <f t="array" ref="P1323">IF(N1323="negativo",INDEX($AD$3:$AG$51,MATCH(1,($B1323=$AD$3:$AD$51)*($J1323=$AE$3:$AE$51),0),4),IF(N1323="positivo",INDEX($AD$55:$AG$109,MATCH(1,($B1323=$AD$55:$AD$109)*($J1323=$AE$55:$AE$109),0),4)))</f>
        <v>0</v>
      </c>
      <c r="Q1323" s="115" t="str">
        <f>VLOOKUP(M1323,Modelo!$A$2:$C$7,2,0)</f>
        <v>Gestión de Recursos Naturales y Circularidad</v>
      </c>
      <c r="R1323" s="118">
        <f t="array" ref="R1323">INDEX(Modelo!$F$1:$H$37,MATCH(1,(DataBase!Q1323=Modelo!$G$1:$G$37)*(DataBase!B1323=Modelo!$F$1:$F$37),0),3)</f>
        <v>0.19230769230769232</v>
      </c>
      <c r="S1323" s="115">
        <f t="shared" si="42"/>
        <v>100</v>
      </c>
      <c r="T1323" s="115">
        <f t="shared" si="43"/>
        <v>19.230769230769234</v>
      </c>
    </row>
    <row r="1324" spans="1:20" x14ac:dyDescent="0.3">
      <c r="A1324" s="115" t="s">
        <v>337</v>
      </c>
      <c r="B1324" s="115" t="s">
        <v>313</v>
      </c>
      <c r="C1324" s="115" t="s">
        <v>103</v>
      </c>
      <c r="D1324" s="115" t="s">
        <v>86</v>
      </c>
      <c r="E1324" s="115" t="s">
        <v>86</v>
      </c>
      <c r="F1324" s="115" t="s">
        <v>87</v>
      </c>
      <c r="G1324" s="115">
        <v>1879</v>
      </c>
      <c r="H1324" s="115" t="s">
        <v>244</v>
      </c>
      <c r="I1324" s="115">
        <v>5.8689859999999996</v>
      </c>
      <c r="J1324" s="115" t="s">
        <v>32</v>
      </c>
      <c r="K1324" s="115" t="str">
        <f>INDEX(DatosProcesados!$A$1:$BF$101,MATCH(DataBase!A1324,DatosProcesados!$A$1:$A$101,0),MATCH(DataBase!J1324,DatosProcesados!$A$1:$BF$1,0))</f>
        <v>Si</v>
      </c>
      <c r="L1324" s="115" t="str">
        <f>INDEX(Modelo!$A$9:$D$89,MATCH(DataBase!$J1324,Modelo!$A$9:$A$89,0),MATCH(DataBase!L$1,Modelo!$A$9:$D$9,0))</f>
        <v>Impacto ambiental</v>
      </c>
      <c r="M1324" s="115" t="str">
        <f>INDEX(Modelo!$A$9:$D$89,MATCH(DataBase!$J1324,Modelo!$A$9:$A$89,0),MATCH(DataBase!M$1,Modelo!$A$9:$D$9,0))</f>
        <v>Pilar 3</v>
      </c>
      <c r="N1324" s="115" t="str">
        <f>INDEX(Modelo!$A$9:$D$89,MATCH(DataBase!$J1324,Modelo!$A$9:$A$89,0),MATCH(DataBase!N$1,Modelo!$A$9:$D$9,0))</f>
        <v>boolean</v>
      </c>
      <c r="O1324" s="115" t="b">
        <f t="array" ref="O1324">IF(N1324="negativo",INDEX($AD$3:$AG$51,MATCH(1,($B1324=$AD$3:$AD$51)*($J1324=$AE$3:$AE$51),0),3),IF(N1324="positivo",INDEX($AD$55:$AG$109,MATCH(1,($B1324=$AD$55:$AD$109)*($J1324=$AE$55:$AE$109),0),3)))</f>
        <v>0</v>
      </c>
      <c r="P1324" s="115" t="b">
        <f t="array" ref="P1324">IF(N1324="negativo",INDEX($AD$3:$AG$51,MATCH(1,($B1324=$AD$3:$AD$51)*($J1324=$AE$3:$AE$51),0),4),IF(N1324="positivo",INDEX($AD$55:$AG$109,MATCH(1,($B1324=$AD$55:$AD$109)*($J1324=$AE$55:$AE$109),0),4)))</f>
        <v>0</v>
      </c>
      <c r="Q1324" s="115" t="str">
        <f>VLOOKUP(M1324,Modelo!$A$2:$C$7,2,0)</f>
        <v>Gestión de Recursos Naturales y Circularidad</v>
      </c>
      <c r="R1324" s="118">
        <f t="array" ref="R1324">INDEX(Modelo!$F$1:$H$37,MATCH(1,(DataBase!Q1324=Modelo!$G$1:$G$37)*(DataBase!B1324=Modelo!$F$1:$F$37),0),3)</f>
        <v>5.8823529411764705E-2</v>
      </c>
      <c r="S1324" s="115">
        <f t="shared" si="42"/>
        <v>100</v>
      </c>
      <c r="T1324" s="115">
        <f t="shared" si="43"/>
        <v>5.8823529411764701</v>
      </c>
    </row>
    <row r="1325" spans="1:20" x14ac:dyDescent="0.3">
      <c r="A1325" s="115" t="s">
        <v>373</v>
      </c>
      <c r="B1325" s="115" t="s">
        <v>313</v>
      </c>
      <c r="C1325" s="115" t="s">
        <v>103</v>
      </c>
      <c r="D1325" s="115" t="s">
        <v>87</v>
      </c>
      <c r="E1325" s="115" t="s">
        <v>86</v>
      </c>
      <c r="F1325" s="115" t="s">
        <v>86</v>
      </c>
      <c r="G1325" s="115">
        <v>1997</v>
      </c>
      <c r="H1325" s="115" t="s">
        <v>125</v>
      </c>
      <c r="I1325" s="115">
        <v>1.9766409730000001</v>
      </c>
      <c r="J1325" s="115" t="s">
        <v>32</v>
      </c>
      <c r="K1325" s="115">
        <f>INDEX(DatosProcesados!$A$1:$BF$101,MATCH(DataBase!A1325,DatosProcesados!$A$1:$A$101,0),MATCH(DataBase!J1325,DatosProcesados!$A$1:$BF$1,0))</f>
        <v>0</v>
      </c>
      <c r="L1325" s="115" t="str">
        <f>INDEX(Modelo!$A$9:$D$89,MATCH(DataBase!$J1325,Modelo!$A$9:$A$89,0),MATCH(DataBase!L$1,Modelo!$A$9:$D$9,0))</f>
        <v>Impacto ambiental</v>
      </c>
      <c r="M1325" s="115" t="str">
        <f>INDEX(Modelo!$A$9:$D$89,MATCH(DataBase!$J1325,Modelo!$A$9:$A$89,0),MATCH(DataBase!M$1,Modelo!$A$9:$D$9,0))</f>
        <v>Pilar 3</v>
      </c>
      <c r="N1325" s="115" t="str">
        <f>INDEX(Modelo!$A$9:$D$89,MATCH(DataBase!$J1325,Modelo!$A$9:$A$89,0),MATCH(DataBase!N$1,Modelo!$A$9:$D$9,0))</f>
        <v>boolean</v>
      </c>
      <c r="O1325" s="115" t="b">
        <f t="array" ref="O1325">IF(N1325="negativo",INDEX($AD$3:$AG$51,MATCH(1,($B1325=$AD$3:$AD$51)*($J1325=$AE$3:$AE$51),0),3),IF(N1325="positivo",INDEX($AD$55:$AG$109,MATCH(1,($B1325=$AD$55:$AD$109)*($J1325=$AE$55:$AE$109),0),3)))</f>
        <v>0</v>
      </c>
      <c r="P1325" s="115" t="b">
        <f t="array" ref="P1325">IF(N1325="negativo",INDEX($AD$3:$AG$51,MATCH(1,($B1325=$AD$3:$AD$51)*($J1325=$AE$3:$AE$51),0),4),IF(N1325="positivo",INDEX($AD$55:$AG$109,MATCH(1,($B1325=$AD$55:$AD$109)*($J1325=$AE$55:$AE$109),0),4)))</f>
        <v>0</v>
      </c>
      <c r="Q1325" s="115" t="str">
        <f>VLOOKUP(M1325,Modelo!$A$2:$C$7,2,0)</f>
        <v>Gestión de Recursos Naturales y Circularidad</v>
      </c>
      <c r="R1325" s="118">
        <f t="array" ref="R1325">INDEX(Modelo!$F$1:$H$37,MATCH(1,(DataBase!Q1325=Modelo!$G$1:$G$37)*(DataBase!B1325=Modelo!$F$1:$F$37),0),3)</f>
        <v>5.8823529411764705E-2</v>
      </c>
      <c r="S1325" s="115">
        <f t="shared" si="42"/>
        <v>0</v>
      </c>
      <c r="T1325" s="115">
        <f t="shared" si="43"/>
        <v>0</v>
      </c>
    </row>
    <row r="1326" spans="1:20" x14ac:dyDescent="0.3">
      <c r="A1326" s="115" t="s">
        <v>102</v>
      </c>
      <c r="B1326" s="115" t="s">
        <v>84</v>
      </c>
      <c r="C1326" s="115" t="s">
        <v>103</v>
      </c>
      <c r="D1326" s="115" t="s">
        <v>86</v>
      </c>
      <c r="E1326" s="115" t="s">
        <v>86</v>
      </c>
      <c r="F1326" s="115" t="s">
        <v>87</v>
      </c>
      <c r="G1326" s="115">
        <v>2003</v>
      </c>
      <c r="H1326" s="115" t="s">
        <v>104</v>
      </c>
      <c r="I1326" s="115">
        <v>15.602099798999999</v>
      </c>
      <c r="J1326" s="115" t="s">
        <v>32</v>
      </c>
      <c r="K1326" s="115" t="str">
        <f>INDEX(DatosProcesados!$A$1:$BF$101,MATCH(DataBase!A1326,DatosProcesados!$A$1:$A$101,0),MATCH(DataBase!J1326,DatosProcesados!$A$1:$BF$1,0))</f>
        <v>Si</v>
      </c>
      <c r="L1326" s="115" t="str">
        <f>INDEX(Modelo!$A$9:$D$89,MATCH(DataBase!$J1326,Modelo!$A$9:$A$89,0),MATCH(DataBase!L$1,Modelo!$A$9:$D$9,0))</f>
        <v>Impacto ambiental</v>
      </c>
      <c r="M1326" s="115" t="str">
        <f>INDEX(Modelo!$A$9:$D$89,MATCH(DataBase!$J1326,Modelo!$A$9:$A$89,0),MATCH(DataBase!M$1,Modelo!$A$9:$D$9,0))</f>
        <v>Pilar 3</v>
      </c>
      <c r="N1326" s="115" t="str">
        <f>INDEX(Modelo!$A$9:$D$89,MATCH(DataBase!$J1326,Modelo!$A$9:$A$89,0),MATCH(DataBase!N$1,Modelo!$A$9:$D$9,0))</f>
        <v>boolean</v>
      </c>
      <c r="O1326" s="115" t="b">
        <f t="array" ref="O1326">IF(N1326="negativo",INDEX($AD$3:$AG$51,MATCH(1,($B1326=$AD$3:$AD$51)*($J1326=$AE$3:$AE$51),0),3),IF(N1326="positivo",INDEX($AD$55:$AG$109,MATCH(1,($B1326=$AD$55:$AD$109)*($J1326=$AE$55:$AE$109),0),3)))</f>
        <v>0</v>
      </c>
      <c r="P1326" s="115" t="b">
        <f t="array" ref="P1326">IF(N1326="negativo",INDEX($AD$3:$AG$51,MATCH(1,($B1326=$AD$3:$AD$51)*($J1326=$AE$3:$AE$51),0),4),IF(N1326="positivo",INDEX($AD$55:$AG$109,MATCH(1,($B1326=$AD$55:$AD$109)*($J1326=$AE$55:$AE$109),0),4)))</f>
        <v>0</v>
      </c>
      <c r="Q1326" s="115" t="str">
        <f>VLOOKUP(M1326,Modelo!$A$2:$C$7,2,0)</f>
        <v>Gestión de Recursos Naturales y Circularidad</v>
      </c>
      <c r="R1326" s="118">
        <f t="array" ref="R1326">INDEX(Modelo!$F$1:$H$37,MATCH(1,(DataBase!Q1326=Modelo!$G$1:$G$37)*(DataBase!B1326=Modelo!$F$1:$F$37),0),3)</f>
        <v>5.8823529411764705E-2</v>
      </c>
      <c r="S1326" s="115">
        <f t="shared" si="42"/>
        <v>100</v>
      </c>
      <c r="T1326" s="115">
        <f t="shared" si="43"/>
        <v>5.8823529411764701</v>
      </c>
    </row>
    <row r="1327" spans="1:20" x14ac:dyDescent="0.3">
      <c r="A1327" s="115" t="s">
        <v>228</v>
      </c>
      <c r="B1327" s="115" t="s">
        <v>216</v>
      </c>
      <c r="C1327" s="115" t="s">
        <v>97</v>
      </c>
      <c r="D1327" s="115" t="s">
        <v>86</v>
      </c>
      <c r="E1327" s="115" t="s">
        <v>87</v>
      </c>
      <c r="F1327" s="115" t="s">
        <v>87</v>
      </c>
      <c r="G1327" s="115">
        <v>1991</v>
      </c>
      <c r="H1327" s="115" t="s">
        <v>229</v>
      </c>
      <c r="I1327" s="115">
        <v>5.1614047279999999</v>
      </c>
      <c r="J1327" s="115" t="s">
        <v>32</v>
      </c>
      <c r="K1327" s="115" t="str">
        <f>INDEX(DatosProcesados!$A$1:$BF$101,MATCH(DataBase!A1327,DatosProcesados!$A$1:$A$101,0),MATCH(DataBase!J1327,DatosProcesados!$A$1:$BF$1,0))</f>
        <v>Si</v>
      </c>
      <c r="L1327" s="115" t="str">
        <f>INDEX(Modelo!$A$9:$D$89,MATCH(DataBase!$J1327,Modelo!$A$9:$A$89,0),MATCH(DataBase!L$1,Modelo!$A$9:$D$9,0))</f>
        <v>Impacto ambiental</v>
      </c>
      <c r="M1327" s="115" t="str">
        <f>INDEX(Modelo!$A$9:$D$89,MATCH(DataBase!$J1327,Modelo!$A$9:$A$89,0),MATCH(DataBase!M$1,Modelo!$A$9:$D$9,0))</f>
        <v>Pilar 3</v>
      </c>
      <c r="N1327" s="115" t="str">
        <f>INDEX(Modelo!$A$9:$D$89,MATCH(DataBase!$J1327,Modelo!$A$9:$A$89,0),MATCH(DataBase!N$1,Modelo!$A$9:$D$9,0))</f>
        <v>boolean</v>
      </c>
      <c r="O1327" s="115" t="b">
        <f t="array" ref="O1327">IF(N1327="negativo",INDEX($AD$3:$AG$51,MATCH(1,($B1327=$AD$3:$AD$51)*($J1327=$AE$3:$AE$51),0),3),IF(N1327="positivo",INDEX($AD$55:$AG$109,MATCH(1,($B1327=$AD$55:$AD$109)*($J1327=$AE$55:$AE$109),0),3)))</f>
        <v>0</v>
      </c>
      <c r="P1327" s="115" t="b">
        <f t="array" ref="P1327">IF(N1327="negativo",INDEX($AD$3:$AG$51,MATCH(1,($B1327=$AD$3:$AD$51)*($J1327=$AE$3:$AE$51),0),4),IF(N1327="positivo",INDEX($AD$55:$AG$109,MATCH(1,($B1327=$AD$55:$AD$109)*($J1327=$AE$55:$AE$109),0),4)))</f>
        <v>0</v>
      </c>
      <c r="Q1327" s="115" t="str">
        <f>VLOOKUP(M1327,Modelo!$A$2:$C$7,2,0)</f>
        <v>Gestión de Recursos Naturales y Circularidad</v>
      </c>
      <c r="R1327" s="118">
        <f t="array" ref="R1327">INDEX(Modelo!$F$1:$H$37,MATCH(1,(DataBase!Q1327=Modelo!$G$1:$G$37)*(DataBase!B1327=Modelo!$F$1:$F$37),0),3)</f>
        <v>0.15789473684210525</v>
      </c>
      <c r="S1327" s="115">
        <f t="shared" si="42"/>
        <v>100</v>
      </c>
      <c r="T1327" s="115">
        <f t="shared" si="43"/>
        <v>15.789473684210526</v>
      </c>
    </row>
    <row r="1328" spans="1:20" x14ac:dyDescent="0.3">
      <c r="A1328" s="115" t="s">
        <v>261</v>
      </c>
      <c r="B1328" s="115" t="s">
        <v>216</v>
      </c>
      <c r="C1328" s="115" t="s">
        <v>103</v>
      </c>
      <c r="D1328" s="115" t="s">
        <v>86</v>
      </c>
      <c r="E1328" s="115" t="s">
        <v>87</v>
      </c>
      <c r="F1328" s="115" t="s">
        <v>87</v>
      </c>
      <c r="G1328" s="115">
        <v>1806</v>
      </c>
      <c r="H1328" s="115" t="s">
        <v>244</v>
      </c>
      <c r="I1328" s="115">
        <v>2.382092359</v>
      </c>
      <c r="J1328" s="115" t="s">
        <v>32</v>
      </c>
      <c r="K1328" s="115" t="str">
        <f>INDEX(DatosProcesados!$A$1:$BF$101,MATCH(DataBase!A1328,DatosProcesados!$A$1:$A$101,0),MATCH(DataBase!J1328,DatosProcesados!$A$1:$BF$1,0))</f>
        <v>Si</v>
      </c>
      <c r="L1328" s="115" t="str">
        <f>INDEX(Modelo!$A$9:$D$89,MATCH(DataBase!$J1328,Modelo!$A$9:$A$89,0),MATCH(DataBase!L$1,Modelo!$A$9:$D$9,0))</f>
        <v>Impacto ambiental</v>
      </c>
      <c r="M1328" s="115" t="str">
        <f>INDEX(Modelo!$A$9:$D$89,MATCH(DataBase!$J1328,Modelo!$A$9:$A$89,0),MATCH(DataBase!M$1,Modelo!$A$9:$D$9,0))</f>
        <v>Pilar 3</v>
      </c>
      <c r="N1328" s="115" t="str">
        <f>INDEX(Modelo!$A$9:$D$89,MATCH(DataBase!$J1328,Modelo!$A$9:$A$89,0),MATCH(DataBase!N$1,Modelo!$A$9:$D$9,0))</f>
        <v>boolean</v>
      </c>
      <c r="O1328" s="115" t="b">
        <f t="array" ref="O1328">IF(N1328="negativo",INDEX($AD$3:$AG$51,MATCH(1,($B1328=$AD$3:$AD$51)*($J1328=$AE$3:$AE$51),0),3),IF(N1328="positivo",INDEX($AD$55:$AG$109,MATCH(1,($B1328=$AD$55:$AD$109)*($J1328=$AE$55:$AE$109),0),3)))</f>
        <v>0</v>
      </c>
      <c r="P1328" s="115" t="b">
        <f t="array" ref="P1328">IF(N1328="negativo",INDEX($AD$3:$AG$51,MATCH(1,($B1328=$AD$3:$AD$51)*($J1328=$AE$3:$AE$51),0),4),IF(N1328="positivo",INDEX($AD$55:$AG$109,MATCH(1,($B1328=$AD$55:$AD$109)*($J1328=$AE$55:$AE$109),0),4)))</f>
        <v>0</v>
      </c>
      <c r="Q1328" s="115" t="str">
        <f>VLOOKUP(M1328,Modelo!$A$2:$C$7,2,0)</f>
        <v>Gestión de Recursos Naturales y Circularidad</v>
      </c>
      <c r="R1328" s="118">
        <f t="array" ref="R1328">INDEX(Modelo!$F$1:$H$37,MATCH(1,(DataBase!Q1328=Modelo!$G$1:$G$37)*(DataBase!B1328=Modelo!$F$1:$F$37),0),3)</f>
        <v>0.15789473684210525</v>
      </c>
      <c r="S1328" s="115">
        <f t="shared" si="42"/>
        <v>100</v>
      </c>
      <c r="T1328" s="115">
        <f t="shared" si="43"/>
        <v>15.789473684210526</v>
      </c>
    </row>
    <row r="1329" spans="1:20" x14ac:dyDescent="0.3">
      <c r="A1329" s="115" t="s">
        <v>269</v>
      </c>
      <c r="B1329" s="115" t="s">
        <v>216</v>
      </c>
      <c r="C1329" s="115" t="s">
        <v>103</v>
      </c>
      <c r="D1329" s="115" t="s">
        <v>87</v>
      </c>
      <c r="E1329" s="115" t="s">
        <v>87</v>
      </c>
      <c r="F1329" s="115" t="s">
        <v>87</v>
      </c>
      <c r="G1329" s="115">
        <v>1932</v>
      </c>
      <c r="H1329" s="115" t="s">
        <v>125</v>
      </c>
      <c r="I1329" s="115">
        <v>2.1928266769999998</v>
      </c>
      <c r="J1329" s="115" t="s">
        <v>32</v>
      </c>
      <c r="K1329" s="115" t="str">
        <f>INDEX(DatosProcesados!$A$1:$BF$101,MATCH(DataBase!A1329,DatosProcesados!$A$1:$A$101,0),MATCH(DataBase!J1329,DatosProcesados!$A$1:$BF$1,0))</f>
        <v>Si</v>
      </c>
      <c r="L1329" s="115" t="str">
        <f>INDEX(Modelo!$A$9:$D$89,MATCH(DataBase!$J1329,Modelo!$A$9:$A$89,0),MATCH(DataBase!L$1,Modelo!$A$9:$D$9,0))</f>
        <v>Impacto ambiental</v>
      </c>
      <c r="M1329" s="115" t="str">
        <f>INDEX(Modelo!$A$9:$D$89,MATCH(DataBase!$J1329,Modelo!$A$9:$A$89,0),MATCH(DataBase!M$1,Modelo!$A$9:$D$9,0))</f>
        <v>Pilar 3</v>
      </c>
      <c r="N1329" s="115" t="str">
        <f>INDEX(Modelo!$A$9:$D$89,MATCH(DataBase!$J1329,Modelo!$A$9:$A$89,0),MATCH(DataBase!N$1,Modelo!$A$9:$D$9,0))</f>
        <v>boolean</v>
      </c>
      <c r="O1329" s="115" t="b">
        <f t="array" ref="O1329">IF(N1329="negativo",INDEX($AD$3:$AG$51,MATCH(1,($B1329=$AD$3:$AD$51)*($J1329=$AE$3:$AE$51),0),3),IF(N1329="positivo",INDEX($AD$55:$AG$109,MATCH(1,($B1329=$AD$55:$AD$109)*($J1329=$AE$55:$AE$109),0),3)))</f>
        <v>0</v>
      </c>
      <c r="P1329" s="115" t="b">
        <f t="array" ref="P1329">IF(N1329="negativo",INDEX($AD$3:$AG$51,MATCH(1,($B1329=$AD$3:$AD$51)*($J1329=$AE$3:$AE$51),0),4),IF(N1329="positivo",INDEX($AD$55:$AG$109,MATCH(1,($B1329=$AD$55:$AD$109)*($J1329=$AE$55:$AE$109),0),4)))</f>
        <v>0</v>
      </c>
      <c r="Q1329" s="115" t="str">
        <f>VLOOKUP(M1329,Modelo!$A$2:$C$7,2,0)</f>
        <v>Gestión de Recursos Naturales y Circularidad</v>
      </c>
      <c r="R1329" s="118">
        <f t="array" ref="R1329">INDEX(Modelo!$F$1:$H$37,MATCH(1,(DataBase!Q1329=Modelo!$G$1:$G$37)*(DataBase!B1329=Modelo!$F$1:$F$37),0),3)</f>
        <v>0.15789473684210525</v>
      </c>
      <c r="S1329" s="115">
        <f t="shared" si="42"/>
        <v>100</v>
      </c>
      <c r="T1329" s="115">
        <f t="shared" si="43"/>
        <v>15.789473684210526</v>
      </c>
    </row>
    <row r="1330" spans="1:20" x14ac:dyDescent="0.3">
      <c r="A1330" s="115" t="s">
        <v>285</v>
      </c>
      <c r="B1330" s="115" t="s">
        <v>216</v>
      </c>
      <c r="C1330" s="115" t="s">
        <v>103</v>
      </c>
      <c r="D1330" s="115" t="s">
        <v>86</v>
      </c>
      <c r="E1330" s="115" t="s">
        <v>86</v>
      </c>
      <c r="F1330" s="115" t="s">
        <v>86</v>
      </c>
      <c r="G1330" s="115">
        <v>1920</v>
      </c>
      <c r="H1330" s="115" t="s">
        <v>125</v>
      </c>
      <c r="I1330" s="115">
        <v>1.9433909700000001</v>
      </c>
      <c r="J1330" s="115" t="s">
        <v>32</v>
      </c>
      <c r="K1330" s="115" t="str">
        <f>INDEX(DatosProcesados!$A$1:$BF$101,MATCH(DataBase!A1330,DatosProcesados!$A$1:$A$101,0),MATCH(DataBase!J1330,DatosProcesados!$A$1:$BF$1,0))</f>
        <v>Si</v>
      </c>
      <c r="L1330" s="115" t="str">
        <f>INDEX(Modelo!$A$9:$D$89,MATCH(DataBase!$J1330,Modelo!$A$9:$A$89,0),MATCH(DataBase!L$1,Modelo!$A$9:$D$9,0))</f>
        <v>Impacto ambiental</v>
      </c>
      <c r="M1330" s="115" t="str">
        <f>INDEX(Modelo!$A$9:$D$89,MATCH(DataBase!$J1330,Modelo!$A$9:$A$89,0),MATCH(DataBase!M$1,Modelo!$A$9:$D$9,0))</f>
        <v>Pilar 3</v>
      </c>
      <c r="N1330" s="115" t="str">
        <f>INDEX(Modelo!$A$9:$D$89,MATCH(DataBase!$J1330,Modelo!$A$9:$A$89,0),MATCH(DataBase!N$1,Modelo!$A$9:$D$9,0))</f>
        <v>boolean</v>
      </c>
      <c r="O1330" s="115" t="b">
        <f t="array" ref="O1330">IF(N1330="negativo",INDEX($AD$3:$AG$51,MATCH(1,($B1330=$AD$3:$AD$51)*($J1330=$AE$3:$AE$51),0),3),IF(N1330="positivo",INDEX($AD$55:$AG$109,MATCH(1,($B1330=$AD$55:$AD$109)*($J1330=$AE$55:$AE$109),0),3)))</f>
        <v>0</v>
      </c>
      <c r="P1330" s="115" t="b">
        <f t="array" ref="P1330">IF(N1330="negativo",INDEX($AD$3:$AG$51,MATCH(1,($B1330=$AD$3:$AD$51)*($J1330=$AE$3:$AE$51),0),4),IF(N1330="positivo",INDEX($AD$55:$AG$109,MATCH(1,($B1330=$AD$55:$AD$109)*($J1330=$AE$55:$AE$109),0),4)))</f>
        <v>0</v>
      </c>
      <c r="Q1330" s="115" t="str">
        <f>VLOOKUP(M1330,Modelo!$A$2:$C$7,2,0)</f>
        <v>Gestión de Recursos Naturales y Circularidad</v>
      </c>
      <c r="R1330" s="118">
        <f t="array" ref="R1330">INDEX(Modelo!$F$1:$H$37,MATCH(1,(DataBase!Q1330=Modelo!$G$1:$G$37)*(DataBase!B1330=Modelo!$F$1:$F$37),0),3)</f>
        <v>0.15789473684210525</v>
      </c>
      <c r="S1330" s="115">
        <f t="shared" si="42"/>
        <v>100</v>
      </c>
      <c r="T1330" s="115">
        <f t="shared" si="43"/>
        <v>15.789473684210526</v>
      </c>
    </row>
    <row r="1331" spans="1:20" x14ac:dyDescent="0.3">
      <c r="A1331" s="115" t="s">
        <v>395</v>
      </c>
      <c r="B1331" s="115" t="s">
        <v>379</v>
      </c>
      <c r="C1331" s="115" t="s">
        <v>103</v>
      </c>
      <c r="D1331" s="115" t="s">
        <v>86</v>
      </c>
      <c r="E1331" s="115" t="s">
        <v>86</v>
      </c>
      <c r="F1331" s="115" t="s">
        <v>86</v>
      </c>
      <c r="G1331" s="115">
        <v>2015</v>
      </c>
      <c r="H1331" s="115" t="s">
        <v>125</v>
      </c>
      <c r="I1331" s="115">
        <v>0.76762142099999997</v>
      </c>
      <c r="J1331" s="115" t="s">
        <v>32</v>
      </c>
      <c r="K1331" s="115" t="str">
        <f>INDEX(DatosProcesados!$A$1:$BF$101,MATCH(DataBase!A1331,DatosProcesados!$A$1:$A$101,0),MATCH(DataBase!J1331,DatosProcesados!$A$1:$BF$1,0))</f>
        <v>Si</v>
      </c>
      <c r="L1331" s="115" t="str">
        <f>INDEX(Modelo!$A$9:$D$89,MATCH(DataBase!$J1331,Modelo!$A$9:$A$89,0),MATCH(DataBase!L$1,Modelo!$A$9:$D$9,0))</f>
        <v>Impacto ambiental</v>
      </c>
      <c r="M1331" s="115" t="str">
        <f>INDEX(Modelo!$A$9:$D$89,MATCH(DataBase!$J1331,Modelo!$A$9:$A$89,0),MATCH(DataBase!M$1,Modelo!$A$9:$D$9,0))</f>
        <v>Pilar 3</v>
      </c>
      <c r="N1331" s="115" t="str">
        <f>INDEX(Modelo!$A$9:$D$89,MATCH(DataBase!$J1331,Modelo!$A$9:$A$89,0),MATCH(DataBase!N$1,Modelo!$A$9:$D$9,0))</f>
        <v>boolean</v>
      </c>
      <c r="O1331" s="115" t="b">
        <f t="array" ref="O1331">IF(N1331="negativo",INDEX($AD$3:$AG$51,MATCH(1,($B1331=$AD$3:$AD$51)*($J1331=$AE$3:$AE$51),0),3),IF(N1331="positivo",INDEX($AD$55:$AG$109,MATCH(1,($B1331=$AD$55:$AD$109)*($J1331=$AE$55:$AE$109),0),3)))</f>
        <v>0</v>
      </c>
      <c r="P1331" s="115" t="b">
        <f t="array" ref="P1331">IF(N1331="negativo",INDEX($AD$3:$AG$51,MATCH(1,($B1331=$AD$3:$AD$51)*($J1331=$AE$3:$AE$51),0),4),IF(N1331="positivo",INDEX($AD$55:$AG$109,MATCH(1,($B1331=$AD$55:$AD$109)*($J1331=$AE$55:$AE$109),0),4)))</f>
        <v>0</v>
      </c>
      <c r="Q1331" s="115" t="str">
        <f>VLOOKUP(M1331,Modelo!$A$2:$C$7,2,0)</f>
        <v>Gestión de Recursos Naturales y Circularidad</v>
      </c>
      <c r="R1331" s="118">
        <f t="array" ref="R1331">INDEX(Modelo!$F$1:$H$37,MATCH(1,(DataBase!Q1331=Modelo!$G$1:$G$37)*(DataBase!B1331=Modelo!$F$1:$F$37),0),3)</f>
        <v>0.14285714285714285</v>
      </c>
      <c r="S1331" s="115">
        <f t="shared" si="42"/>
        <v>100</v>
      </c>
      <c r="T1331" s="115">
        <f t="shared" si="43"/>
        <v>14.285714285714285</v>
      </c>
    </row>
    <row r="1332" spans="1:20" x14ac:dyDescent="0.3">
      <c r="A1332" s="115" t="s">
        <v>402</v>
      </c>
      <c r="B1332" s="115" t="s">
        <v>379</v>
      </c>
      <c r="C1332" s="115" t="s">
        <v>103</v>
      </c>
      <c r="D1332" s="115" t="s">
        <v>86</v>
      </c>
      <c r="E1332" s="115" t="s">
        <v>87</v>
      </c>
      <c r="F1332" s="115" t="s">
        <v>87</v>
      </c>
      <c r="G1332" s="115">
        <v>1961</v>
      </c>
      <c r="H1332" s="115" t="s">
        <v>125</v>
      </c>
      <c r="I1332" s="115">
        <v>0.498844856</v>
      </c>
      <c r="J1332" s="115" t="s">
        <v>32</v>
      </c>
      <c r="K1332" s="115" t="str">
        <f>INDEX(DatosProcesados!$A$1:$BF$101,MATCH(DataBase!A1332,DatosProcesados!$A$1:$A$101,0),MATCH(DataBase!J1332,DatosProcesados!$A$1:$BF$1,0))</f>
        <v>Si</v>
      </c>
      <c r="L1332" s="115" t="str">
        <f>INDEX(Modelo!$A$9:$D$89,MATCH(DataBase!$J1332,Modelo!$A$9:$A$89,0),MATCH(DataBase!L$1,Modelo!$A$9:$D$9,0))</f>
        <v>Impacto ambiental</v>
      </c>
      <c r="M1332" s="115" t="str">
        <f>INDEX(Modelo!$A$9:$D$89,MATCH(DataBase!$J1332,Modelo!$A$9:$A$89,0),MATCH(DataBase!M$1,Modelo!$A$9:$D$9,0))</f>
        <v>Pilar 3</v>
      </c>
      <c r="N1332" s="115" t="str">
        <f>INDEX(Modelo!$A$9:$D$89,MATCH(DataBase!$J1332,Modelo!$A$9:$A$89,0),MATCH(DataBase!N$1,Modelo!$A$9:$D$9,0))</f>
        <v>boolean</v>
      </c>
      <c r="O1332" s="115" t="b">
        <f t="array" ref="O1332">IF(N1332="negativo",INDEX($AD$3:$AG$51,MATCH(1,($B1332=$AD$3:$AD$51)*($J1332=$AE$3:$AE$51),0),3),IF(N1332="positivo",INDEX($AD$55:$AG$109,MATCH(1,($B1332=$AD$55:$AD$109)*($J1332=$AE$55:$AE$109),0),3)))</f>
        <v>0</v>
      </c>
      <c r="P1332" s="115" t="b">
        <f t="array" ref="P1332">IF(N1332="negativo",INDEX($AD$3:$AG$51,MATCH(1,($B1332=$AD$3:$AD$51)*($J1332=$AE$3:$AE$51),0),4),IF(N1332="positivo",INDEX($AD$55:$AG$109,MATCH(1,($B1332=$AD$55:$AD$109)*($J1332=$AE$55:$AE$109),0),4)))</f>
        <v>0</v>
      </c>
      <c r="Q1332" s="115" t="str">
        <f>VLOOKUP(M1332,Modelo!$A$2:$C$7,2,0)</f>
        <v>Gestión de Recursos Naturales y Circularidad</v>
      </c>
      <c r="R1332" s="118">
        <f t="array" ref="R1332">INDEX(Modelo!$F$1:$H$37,MATCH(1,(DataBase!Q1332=Modelo!$G$1:$G$37)*(DataBase!B1332=Modelo!$F$1:$F$37),0),3)</f>
        <v>0.14285714285714285</v>
      </c>
      <c r="S1332" s="115">
        <f t="shared" si="42"/>
        <v>100</v>
      </c>
      <c r="T1332" s="115">
        <f t="shared" si="43"/>
        <v>14.285714285714285</v>
      </c>
    </row>
    <row r="1333" spans="1:20" x14ac:dyDescent="0.3">
      <c r="A1333" s="115" t="s">
        <v>389</v>
      </c>
      <c r="B1333" s="115" t="s">
        <v>379</v>
      </c>
      <c r="C1333" s="115" t="s">
        <v>103</v>
      </c>
      <c r="D1333" s="115" t="s">
        <v>86</v>
      </c>
      <c r="E1333" s="115" t="s">
        <v>87</v>
      </c>
      <c r="F1333" s="115" t="s">
        <v>87</v>
      </c>
      <c r="G1333" s="115">
        <v>1979</v>
      </c>
      <c r="H1333" s="115" t="s">
        <v>125</v>
      </c>
      <c r="I1333" s="115">
        <v>1.189537155</v>
      </c>
      <c r="J1333" s="115" t="s">
        <v>32</v>
      </c>
      <c r="K1333" s="115" t="str">
        <f>INDEX(DatosProcesados!$A$1:$BF$101,MATCH(DataBase!A1333,DatosProcesados!$A$1:$A$101,0),MATCH(DataBase!J1333,DatosProcesados!$A$1:$BF$1,0))</f>
        <v>No</v>
      </c>
      <c r="L1333" s="115" t="str">
        <f>INDEX(Modelo!$A$9:$D$89,MATCH(DataBase!$J1333,Modelo!$A$9:$A$89,0),MATCH(DataBase!L$1,Modelo!$A$9:$D$9,0))</f>
        <v>Impacto ambiental</v>
      </c>
      <c r="M1333" s="115" t="str">
        <f>INDEX(Modelo!$A$9:$D$89,MATCH(DataBase!$J1333,Modelo!$A$9:$A$89,0),MATCH(DataBase!M$1,Modelo!$A$9:$D$9,0))</f>
        <v>Pilar 3</v>
      </c>
      <c r="N1333" s="115" t="str">
        <f>INDEX(Modelo!$A$9:$D$89,MATCH(DataBase!$J1333,Modelo!$A$9:$A$89,0),MATCH(DataBase!N$1,Modelo!$A$9:$D$9,0))</f>
        <v>boolean</v>
      </c>
      <c r="O1333" s="115" t="b">
        <f t="array" ref="O1333">IF(N1333="negativo",INDEX($AD$3:$AG$51,MATCH(1,($B1333=$AD$3:$AD$51)*($J1333=$AE$3:$AE$51),0),3),IF(N1333="positivo",INDEX($AD$55:$AG$109,MATCH(1,($B1333=$AD$55:$AD$109)*($J1333=$AE$55:$AE$109),0),3)))</f>
        <v>0</v>
      </c>
      <c r="P1333" s="115" t="b">
        <f t="array" ref="P1333">IF(N1333="negativo",INDEX($AD$3:$AG$51,MATCH(1,($B1333=$AD$3:$AD$51)*($J1333=$AE$3:$AE$51),0),4),IF(N1333="positivo",INDEX($AD$55:$AG$109,MATCH(1,($B1333=$AD$55:$AD$109)*($J1333=$AE$55:$AE$109),0),4)))</f>
        <v>0</v>
      </c>
      <c r="Q1333" s="115" t="str">
        <f>VLOOKUP(M1333,Modelo!$A$2:$C$7,2,0)</f>
        <v>Gestión de Recursos Naturales y Circularidad</v>
      </c>
      <c r="R1333" s="118">
        <f t="array" ref="R1333">INDEX(Modelo!$F$1:$H$37,MATCH(1,(DataBase!Q1333=Modelo!$G$1:$G$37)*(DataBase!B1333=Modelo!$F$1:$F$37),0),3)</f>
        <v>0.14285714285714285</v>
      </c>
      <c r="S1333" s="115">
        <f t="shared" si="42"/>
        <v>0</v>
      </c>
      <c r="T1333" s="115">
        <f t="shared" si="43"/>
        <v>0</v>
      </c>
    </row>
    <row r="1334" spans="1:20" x14ac:dyDescent="0.3">
      <c r="A1334" s="115" t="s">
        <v>387</v>
      </c>
      <c r="B1334" s="115" t="s">
        <v>379</v>
      </c>
      <c r="C1334" s="115" t="s">
        <v>103</v>
      </c>
      <c r="D1334" s="115" t="s">
        <v>87</v>
      </c>
      <c r="E1334" s="115" t="s">
        <v>86</v>
      </c>
      <c r="F1334" s="115" t="s">
        <v>86</v>
      </c>
      <c r="G1334" s="115">
        <v>2008</v>
      </c>
      <c r="H1334" s="115" t="s">
        <v>125</v>
      </c>
      <c r="I1334" s="115">
        <v>1.3132825420000001</v>
      </c>
      <c r="J1334" s="115" t="s">
        <v>32</v>
      </c>
      <c r="K1334" s="115" t="str">
        <f>INDEX(DatosProcesados!$A$1:$BF$101,MATCH(DataBase!A1334,DatosProcesados!$A$1:$A$101,0),MATCH(DataBase!J1334,DatosProcesados!$A$1:$BF$1,0))</f>
        <v>No</v>
      </c>
      <c r="L1334" s="115" t="str">
        <f>INDEX(Modelo!$A$9:$D$89,MATCH(DataBase!$J1334,Modelo!$A$9:$A$89,0),MATCH(DataBase!L$1,Modelo!$A$9:$D$9,0))</f>
        <v>Impacto ambiental</v>
      </c>
      <c r="M1334" s="115" t="str">
        <f>INDEX(Modelo!$A$9:$D$89,MATCH(DataBase!$J1334,Modelo!$A$9:$A$89,0),MATCH(DataBase!M$1,Modelo!$A$9:$D$9,0))</f>
        <v>Pilar 3</v>
      </c>
      <c r="N1334" s="115" t="str">
        <f>INDEX(Modelo!$A$9:$D$89,MATCH(DataBase!$J1334,Modelo!$A$9:$A$89,0),MATCH(DataBase!N$1,Modelo!$A$9:$D$9,0))</f>
        <v>boolean</v>
      </c>
      <c r="O1334" s="115" t="b">
        <f t="array" ref="O1334">IF(N1334="negativo",INDEX($AD$3:$AG$51,MATCH(1,($B1334=$AD$3:$AD$51)*($J1334=$AE$3:$AE$51),0),3),IF(N1334="positivo",INDEX($AD$55:$AG$109,MATCH(1,($B1334=$AD$55:$AD$109)*($J1334=$AE$55:$AE$109),0),3)))</f>
        <v>0</v>
      </c>
      <c r="P1334" s="115" t="b">
        <f t="array" ref="P1334">IF(N1334="negativo",INDEX($AD$3:$AG$51,MATCH(1,($B1334=$AD$3:$AD$51)*($J1334=$AE$3:$AE$51),0),4),IF(N1334="positivo",INDEX($AD$55:$AG$109,MATCH(1,($B1334=$AD$55:$AD$109)*($J1334=$AE$55:$AE$109),0),4)))</f>
        <v>0</v>
      </c>
      <c r="Q1334" s="115" t="str">
        <f>VLOOKUP(M1334,Modelo!$A$2:$C$7,2,0)</f>
        <v>Gestión de Recursos Naturales y Circularidad</v>
      </c>
      <c r="R1334" s="118">
        <f t="array" ref="R1334">INDEX(Modelo!$F$1:$H$37,MATCH(1,(DataBase!Q1334=Modelo!$G$1:$G$37)*(DataBase!B1334=Modelo!$F$1:$F$37),0),3)</f>
        <v>0.14285714285714285</v>
      </c>
      <c r="S1334" s="115">
        <f t="shared" si="42"/>
        <v>0</v>
      </c>
      <c r="T1334" s="115">
        <f t="shared" si="43"/>
        <v>0</v>
      </c>
    </row>
    <row r="1335" spans="1:20" x14ac:dyDescent="0.3">
      <c r="A1335" s="115" t="s">
        <v>400</v>
      </c>
      <c r="B1335" s="115" t="s">
        <v>379</v>
      </c>
      <c r="C1335" s="115" t="s">
        <v>103</v>
      </c>
      <c r="D1335" s="115" t="s">
        <v>86</v>
      </c>
      <c r="E1335" s="115" t="s">
        <v>86</v>
      </c>
      <c r="F1335" s="115" t="s">
        <v>86</v>
      </c>
      <c r="G1335" s="115">
        <v>1977</v>
      </c>
      <c r="H1335" s="115" t="s">
        <v>125</v>
      </c>
      <c r="I1335" s="115">
        <v>0.74612668500000001</v>
      </c>
      <c r="J1335" s="115" t="s">
        <v>32</v>
      </c>
      <c r="K1335" s="115" t="str">
        <f>INDEX(DatosProcesados!$A$1:$BF$101,MATCH(DataBase!A1335,DatosProcesados!$A$1:$A$101,0),MATCH(DataBase!J1335,DatosProcesados!$A$1:$BF$1,0))</f>
        <v>No</v>
      </c>
      <c r="L1335" s="115" t="str">
        <f>INDEX(Modelo!$A$9:$D$89,MATCH(DataBase!$J1335,Modelo!$A$9:$A$89,0),MATCH(DataBase!L$1,Modelo!$A$9:$D$9,0))</f>
        <v>Impacto ambiental</v>
      </c>
      <c r="M1335" s="115" t="str">
        <f>INDEX(Modelo!$A$9:$D$89,MATCH(DataBase!$J1335,Modelo!$A$9:$A$89,0),MATCH(DataBase!M$1,Modelo!$A$9:$D$9,0))</f>
        <v>Pilar 3</v>
      </c>
      <c r="N1335" s="115" t="str">
        <f>INDEX(Modelo!$A$9:$D$89,MATCH(DataBase!$J1335,Modelo!$A$9:$A$89,0),MATCH(DataBase!N$1,Modelo!$A$9:$D$9,0))</f>
        <v>boolean</v>
      </c>
      <c r="O1335" s="115" t="b">
        <f t="array" ref="O1335">IF(N1335="negativo",INDEX($AD$3:$AG$51,MATCH(1,($B1335=$AD$3:$AD$51)*($J1335=$AE$3:$AE$51),0),3),IF(N1335="positivo",INDEX($AD$55:$AG$109,MATCH(1,($B1335=$AD$55:$AD$109)*($J1335=$AE$55:$AE$109),0),3)))</f>
        <v>0</v>
      </c>
      <c r="P1335" s="115" t="b">
        <f t="array" ref="P1335">IF(N1335="negativo",INDEX($AD$3:$AG$51,MATCH(1,($B1335=$AD$3:$AD$51)*($J1335=$AE$3:$AE$51),0),4),IF(N1335="positivo",INDEX($AD$55:$AG$109,MATCH(1,($B1335=$AD$55:$AD$109)*($J1335=$AE$55:$AE$109),0),4)))</f>
        <v>0</v>
      </c>
      <c r="Q1335" s="115" t="str">
        <f>VLOOKUP(M1335,Modelo!$A$2:$C$7,2,0)</f>
        <v>Gestión de Recursos Naturales y Circularidad</v>
      </c>
      <c r="R1335" s="118">
        <f t="array" ref="R1335">INDEX(Modelo!$F$1:$H$37,MATCH(1,(DataBase!Q1335=Modelo!$G$1:$G$37)*(DataBase!B1335=Modelo!$F$1:$F$37),0),3)</f>
        <v>0.14285714285714285</v>
      </c>
      <c r="S1335" s="115">
        <f t="shared" si="42"/>
        <v>0</v>
      </c>
      <c r="T1335" s="115">
        <f t="shared" si="43"/>
        <v>0</v>
      </c>
    </row>
    <row r="1336" spans="1:20" x14ac:dyDescent="0.3">
      <c r="A1336" s="115" t="s">
        <v>326</v>
      </c>
      <c r="B1336" s="115" t="s">
        <v>313</v>
      </c>
      <c r="C1336" s="115" t="s">
        <v>103</v>
      </c>
      <c r="D1336" s="115" t="s">
        <v>87</v>
      </c>
      <c r="E1336" s="115" t="s">
        <v>86</v>
      </c>
      <c r="F1336" s="115" t="s">
        <v>86</v>
      </c>
      <c r="G1336" s="115">
        <v>1938</v>
      </c>
      <c r="H1336" s="115" t="s">
        <v>125</v>
      </c>
      <c r="I1336" s="115">
        <v>11.88773162</v>
      </c>
      <c r="J1336" s="115" t="s">
        <v>32</v>
      </c>
      <c r="K1336" s="115">
        <f>INDEX(DatosProcesados!$A$1:$BF$101,MATCH(DataBase!A1336,DatosProcesados!$A$1:$A$101,0),MATCH(DataBase!J1336,DatosProcesados!$A$1:$BF$1,0))</f>
        <v>0</v>
      </c>
      <c r="L1336" s="115" t="str">
        <f>INDEX(Modelo!$A$9:$D$89,MATCH(DataBase!$J1336,Modelo!$A$9:$A$89,0),MATCH(DataBase!L$1,Modelo!$A$9:$D$9,0))</f>
        <v>Impacto ambiental</v>
      </c>
      <c r="M1336" s="115" t="str">
        <f>INDEX(Modelo!$A$9:$D$89,MATCH(DataBase!$J1336,Modelo!$A$9:$A$89,0),MATCH(DataBase!M$1,Modelo!$A$9:$D$9,0))</f>
        <v>Pilar 3</v>
      </c>
      <c r="N1336" s="115" t="str">
        <f>INDEX(Modelo!$A$9:$D$89,MATCH(DataBase!$J1336,Modelo!$A$9:$A$89,0),MATCH(DataBase!N$1,Modelo!$A$9:$D$9,0))</f>
        <v>boolean</v>
      </c>
      <c r="O1336" s="115" t="b">
        <f t="array" ref="O1336">IF(N1336="negativo",INDEX($AD$3:$AG$51,MATCH(1,($B1336=$AD$3:$AD$51)*($J1336=$AE$3:$AE$51),0),3),IF(N1336="positivo",INDEX($AD$55:$AG$109,MATCH(1,($B1336=$AD$55:$AD$109)*($J1336=$AE$55:$AE$109),0),3)))</f>
        <v>0</v>
      </c>
      <c r="P1336" s="115" t="b">
        <f t="array" ref="P1336">IF(N1336="negativo",INDEX($AD$3:$AG$51,MATCH(1,($B1336=$AD$3:$AD$51)*($J1336=$AE$3:$AE$51),0),4),IF(N1336="positivo",INDEX($AD$55:$AG$109,MATCH(1,($B1336=$AD$55:$AD$109)*($J1336=$AE$55:$AE$109),0),4)))</f>
        <v>0</v>
      </c>
      <c r="Q1336" s="115" t="str">
        <f>VLOOKUP(M1336,Modelo!$A$2:$C$7,2,0)</f>
        <v>Gestión de Recursos Naturales y Circularidad</v>
      </c>
      <c r="R1336" s="118">
        <f t="array" ref="R1336">INDEX(Modelo!$F$1:$H$37,MATCH(1,(DataBase!Q1336=Modelo!$G$1:$G$37)*(DataBase!B1336=Modelo!$F$1:$F$37),0),3)</f>
        <v>5.8823529411764705E-2</v>
      </c>
      <c r="S1336" s="115">
        <f t="shared" si="42"/>
        <v>0</v>
      </c>
      <c r="T1336" s="115">
        <f t="shared" si="43"/>
        <v>0</v>
      </c>
    </row>
    <row r="1337" spans="1:20" x14ac:dyDescent="0.3">
      <c r="A1337" s="115" t="s">
        <v>339</v>
      </c>
      <c r="B1337" s="115" t="s">
        <v>313</v>
      </c>
      <c r="C1337" s="115" t="s">
        <v>103</v>
      </c>
      <c r="D1337" s="115" t="s">
        <v>86</v>
      </c>
      <c r="E1337" s="115" t="s">
        <v>86</v>
      </c>
      <c r="F1337" s="115" t="s">
        <v>87</v>
      </c>
      <c r="G1337" s="115">
        <v>1984</v>
      </c>
      <c r="H1337" s="115" t="s">
        <v>177</v>
      </c>
      <c r="I1337" s="115">
        <v>5.5116464790000004</v>
      </c>
      <c r="J1337" s="115" t="s">
        <v>32</v>
      </c>
      <c r="K1337" s="115" t="str">
        <f>INDEX(DatosProcesados!$A$1:$BF$101,MATCH(DataBase!A1337,DatosProcesados!$A$1:$A$101,0),MATCH(DataBase!J1337,DatosProcesados!$A$1:$BF$1,0))</f>
        <v>Si</v>
      </c>
      <c r="L1337" s="115" t="str">
        <f>INDEX(Modelo!$A$9:$D$89,MATCH(DataBase!$J1337,Modelo!$A$9:$A$89,0),MATCH(DataBase!L$1,Modelo!$A$9:$D$9,0))</f>
        <v>Impacto ambiental</v>
      </c>
      <c r="M1337" s="115" t="str">
        <f>INDEX(Modelo!$A$9:$D$89,MATCH(DataBase!$J1337,Modelo!$A$9:$A$89,0),MATCH(DataBase!M$1,Modelo!$A$9:$D$9,0))</f>
        <v>Pilar 3</v>
      </c>
      <c r="N1337" s="115" t="str">
        <f>INDEX(Modelo!$A$9:$D$89,MATCH(DataBase!$J1337,Modelo!$A$9:$A$89,0),MATCH(DataBase!N$1,Modelo!$A$9:$D$9,0))</f>
        <v>boolean</v>
      </c>
      <c r="O1337" s="115" t="b">
        <f t="array" ref="O1337">IF(N1337="negativo",INDEX($AD$3:$AG$51,MATCH(1,($B1337=$AD$3:$AD$51)*($J1337=$AE$3:$AE$51),0),3),IF(N1337="positivo",INDEX($AD$55:$AG$109,MATCH(1,($B1337=$AD$55:$AD$109)*($J1337=$AE$55:$AE$109),0),3)))</f>
        <v>0</v>
      </c>
      <c r="P1337" s="115" t="b">
        <f t="array" ref="P1337">IF(N1337="negativo",INDEX($AD$3:$AG$51,MATCH(1,($B1337=$AD$3:$AD$51)*($J1337=$AE$3:$AE$51),0),4),IF(N1337="positivo",INDEX($AD$55:$AG$109,MATCH(1,($B1337=$AD$55:$AD$109)*($J1337=$AE$55:$AE$109),0),4)))</f>
        <v>0</v>
      </c>
      <c r="Q1337" s="115" t="str">
        <f>VLOOKUP(M1337,Modelo!$A$2:$C$7,2,0)</f>
        <v>Gestión de Recursos Naturales y Circularidad</v>
      </c>
      <c r="R1337" s="118">
        <f t="array" ref="R1337">INDEX(Modelo!$F$1:$H$37,MATCH(1,(DataBase!Q1337=Modelo!$G$1:$G$37)*(DataBase!B1337=Modelo!$F$1:$F$37),0),3)</f>
        <v>5.8823529411764705E-2</v>
      </c>
      <c r="S1337" s="115">
        <f t="shared" si="42"/>
        <v>100</v>
      </c>
      <c r="T1337" s="115">
        <f t="shared" si="43"/>
        <v>5.8823529411764701</v>
      </c>
    </row>
    <row r="1338" spans="1:20" x14ac:dyDescent="0.3">
      <c r="A1338" s="115" t="s">
        <v>317</v>
      </c>
      <c r="B1338" s="115" t="s">
        <v>313</v>
      </c>
      <c r="C1338" s="115" t="s">
        <v>103</v>
      </c>
      <c r="D1338" s="115" t="s">
        <v>87</v>
      </c>
      <c r="E1338" s="115" t="s">
        <v>86</v>
      </c>
      <c r="F1338" s="115" t="s">
        <v>86</v>
      </c>
      <c r="G1338" s="115">
        <v>2009</v>
      </c>
      <c r="H1338" s="115" t="s">
        <v>125</v>
      </c>
      <c r="I1338" s="115">
        <v>19.439396106</v>
      </c>
      <c r="J1338" s="115" t="s">
        <v>32</v>
      </c>
      <c r="K1338" s="115" t="str">
        <f>INDEX(DatosProcesados!$A$1:$BF$101,MATCH(DataBase!A1338,DatosProcesados!$A$1:$A$101,0),MATCH(DataBase!J1338,DatosProcesados!$A$1:$BF$1,0))</f>
        <v>Si</v>
      </c>
      <c r="L1338" s="115" t="str">
        <f>INDEX(Modelo!$A$9:$D$89,MATCH(DataBase!$J1338,Modelo!$A$9:$A$89,0),MATCH(DataBase!L$1,Modelo!$A$9:$D$9,0))</f>
        <v>Impacto ambiental</v>
      </c>
      <c r="M1338" s="115" t="str">
        <f>INDEX(Modelo!$A$9:$D$89,MATCH(DataBase!$J1338,Modelo!$A$9:$A$89,0),MATCH(DataBase!M$1,Modelo!$A$9:$D$9,0))</f>
        <v>Pilar 3</v>
      </c>
      <c r="N1338" s="115" t="str">
        <f>INDEX(Modelo!$A$9:$D$89,MATCH(DataBase!$J1338,Modelo!$A$9:$A$89,0),MATCH(DataBase!N$1,Modelo!$A$9:$D$9,0))</f>
        <v>boolean</v>
      </c>
      <c r="O1338" s="115" t="b">
        <f t="array" ref="O1338">IF(N1338="negativo",INDEX($AD$3:$AG$51,MATCH(1,($B1338=$AD$3:$AD$51)*($J1338=$AE$3:$AE$51),0),3),IF(N1338="positivo",INDEX($AD$55:$AG$109,MATCH(1,($B1338=$AD$55:$AD$109)*($J1338=$AE$55:$AE$109),0),3)))</f>
        <v>0</v>
      </c>
      <c r="P1338" s="115" t="b">
        <f t="array" ref="P1338">IF(N1338="negativo",INDEX($AD$3:$AG$51,MATCH(1,($B1338=$AD$3:$AD$51)*($J1338=$AE$3:$AE$51),0),4),IF(N1338="positivo",INDEX($AD$55:$AG$109,MATCH(1,($B1338=$AD$55:$AD$109)*($J1338=$AE$55:$AE$109),0),4)))</f>
        <v>0</v>
      </c>
      <c r="Q1338" s="115" t="str">
        <f>VLOOKUP(M1338,Modelo!$A$2:$C$7,2,0)</f>
        <v>Gestión de Recursos Naturales y Circularidad</v>
      </c>
      <c r="R1338" s="118">
        <f t="array" ref="R1338">INDEX(Modelo!$F$1:$H$37,MATCH(1,(DataBase!Q1338=Modelo!$G$1:$G$37)*(DataBase!B1338=Modelo!$F$1:$F$37),0),3)</f>
        <v>5.8823529411764705E-2</v>
      </c>
      <c r="S1338" s="115">
        <f t="shared" si="42"/>
        <v>100</v>
      </c>
      <c r="T1338" s="115">
        <f t="shared" si="43"/>
        <v>5.8823529411764701</v>
      </c>
    </row>
    <row r="1339" spans="1:20" x14ac:dyDescent="0.3">
      <c r="A1339" s="115" t="s">
        <v>211</v>
      </c>
      <c r="B1339" s="115" t="s">
        <v>84</v>
      </c>
      <c r="C1339" s="115" t="s">
        <v>103</v>
      </c>
      <c r="D1339" s="115" t="s">
        <v>86</v>
      </c>
      <c r="E1339" s="115" t="s">
        <v>87</v>
      </c>
      <c r="F1339" s="115" t="s">
        <v>86</v>
      </c>
      <c r="G1339" s="115">
        <v>1972</v>
      </c>
      <c r="H1339" s="115" t="s">
        <v>125</v>
      </c>
      <c r="I1339" s="115">
        <v>0</v>
      </c>
      <c r="J1339" s="115" t="s">
        <v>32</v>
      </c>
      <c r="K1339" s="115" t="str">
        <f>INDEX(DatosProcesados!$A$1:$BF$101,MATCH(DataBase!A1339,DatosProcesados!$A$1:$A$101,0),MATCH(DataBase!J1339,DatosProcesados!$A$1:$BF$1,0))</f>
        <v>Si</v>
      </c>
      <c r="L1339" s="115" t="str">
        <f>INDEX(Modelo!$A$9:$D$89,MATCH(DataBase!$J1339,Modelo!$A$9:$A$89,0),MATCH(DataBase!L$1,Modelo!$A$9:$D$9,0))</f>
        <v>Impacto ambiental</v>
      </c>
      <c r="M1339" s="115" t="str">
        <f>INDEX(Modelo!$A$9:$D$89,MATCH(DataBase!$J1339,Modelo!$A$9:$A$89,0),MATCH(DataBase!M$1,Modelo!$A$9:$D$9,0))</f>
        <v>Pilar 3</v>
      </c>
      <c r="N1339" s="115" t="str">
        <f>INDEX(Modelo!$A$9:$D$89,MATCH(DataBase!$J1339,Modelo!$A$9:$A$89,0),MATCH(DataBase!N$1,Modelo!$A$9:$D$9,0))</f>
        <v>boolean</v>
      </c>
      <c r="O1339" s="115" t="b">
        <f t="array" ref="O1339">IF(N1339="negativo",INDEX($AD$3:$AG$51,MATCH(1,($B1339=$AD$3:$AD$51)*($J1339=$AE$3:$AE$51),0),3),IF(N1339="positivo",INDEX($AD$55:$AG$109,MATCH(1,($B1339=$AD$55:$AD$109)*($J1339=$AE$55:$AE$109),0),3)))</f>
        <v>0</v>
      </c>
      <c r="P1339" s="115" t="b">
        <f t="array" ref="P1339">IF(N1339="negativo",INDEX($AD$3:$AG$51,MATCH(1,($B1339=$AD$3:$AD$51)*($J1339=$AE$3:$AE$51),0),4),IF(N1339="positivo",INDEX($AD$55:$AG$109,MATCH(1,($B1339=$AD$55:$AD$109)*($J1339=$AE$55:$AE$109),0),4)))</f>
        <v>0</v>
      </c>
      <c r="Q1339" s="115" t="str">
        <f>VLOOKUP(M1339,Modelo!$A$2:$C$7,2,0)</f>
        <v>Gestión de Recursos Naturales y Circularidad</v>
      </c>
      <c r="R1339" s="118">
        <f t="array" ref="R1339">INDEX(Modelo!$F$1:$H$37,MATCH(1,(DataBase!Q1339=Modelo!$G$1:$G$37)*(DataBase!B1339=Modelo!$F$1:$F$37),0),3)</f>
        <v>5.8823529411764705E-2</v>
      </c>
      <c r="S1339" s="115">
        <f t="shared" si="42"/>
        <v>100</v>
      </c>
      <c r="T1339" s="115">
        <f t="shared" si="43"/>
        <v>5.8823529411764701</v>
      </c>
    </row>
    <row r="1340" spans="1:20" x14ac:dyDescent="0.3">
      <c r="A1340" s="115" t="s">
        <v>351</v>
      </c>
      <c r="B1340" s="115" t="s">
        <v>313</v>
      </c>
      <c r="C1340" s="115" t="s">
        <v>103</v>
      </c>
      <c r="D1340" s="115" t="s">
        <v>87</v>
      </c>
      <c r="E1340" s="115" t="s">
        <v>86</v>
      </c>
      <c r="F1340" s="115" t="s">
        <v>86</v>
      </c>
      <c r="G1340" s="115">
        <v>1997</v>
      </c>
      <c r="H1340" s="115" t="s">
        <v>125</v>
      </c>
      <c r="I1340" s="115">
        <v>3.874476933</v>
      </c>
      <c r="J1340" s="115" t="s">
        <v>32</v>
      </c>
      <c r="K1340" s="115">
        <f>INDEX(DatosProcesados!$A$1:$BF$101,MATCH(DataBase!A1340,DatosProcesados!$A$1:$A$101,0),MATCH(DataBase!J1340,DatosProcesados!$A$1:$BF$1,0))</f>
        <v>0</v>
      </c>
      <c r="L1340" s="115" t="str">
        <f>INDEX(Modelo!$A$9:$D$89,MATCH(DataBase!$J1340,Modelo!$A$9:$A$89,0),MATCH(DataBase!L$1,Modelo!$A$9:$D$9,0))</f>
        <v>Impacto ambiental</v>
      </c>
      <c r="M1340" s="115" t="str">
        <f>INDEX(Modelo!$A$9:$D$89,MATCH(DataBase!$J1340,Modelo!$A$9:$A$89,0),MATCH(DataBase!M$1,Modelo!$A$9:$D$9,0))</f>
        <v>Pilar 3</v>
      </c>
      <c r="N1340" s="115" t="str">
        <f>INDEX(Modelo!$A$9:$D$89,MATCH(DataBase!$J1340,Modelo!$A$9:$A$89,0),MATCH(DataBase!N$1,Modelo!$A$9:$D$9,0))</f>
        <v>boolean</v>
      </c>
      <c r="O1340" s="115" t="b">
        <f t="array" ref="O1340">IF(N1340="negativo",INDEX($AD$3:$AG$51,MATCH(1,($B1340=$AD$3:$AD$51)*($J1340=$AE$3:$AE$51),0),3),IF(N1340="positivo",INDEX($AD$55:$AG$109,MATCH(1,($B1340=$AD$55:$AD$109)*($J1340=$AE$55:$AE$109),0),3)))</f>
        <v>0</v>
      </c>
      <c r="P1340" s="115" t="b">
        <f t="array" ref="P1340">IF(N1340="negativo",INDEX($AD$3:$AG$51,MATCH(1,($B1340=$AD$3:$AD$51)*($J1340=$AE$3:$AE$51),0),4),IF(N1340="positivo",INDEX($AD$55:$AG$109,MATCH(1,($B1340=$AD$55:$AD$109)*($J1340=$AE$55:$AE$109),0),4)))</f>
        <v>0</v>
      </c>
      <c r="Q1340" s="115" t="str">
        <f>VLOOKUP(M1340,Modelo!$A$2:$C$7,2,0)</f>
        <v>Gestión de Recursos Naturales y Circularidad</v>
      </c>
      <c r="R1340" s="118">
        <f t="array" ref="R1340">INDEX(Modelo!$F$1:$H$37,MATCH(1,(DataBase!Q1340=Modelo!$G$1:$G$37)*(DataBase!B1340=Modelo!$F$1:$F$37),0),3)</f>
        <v>5.8823529411764705E-2</v>
      </c>
      <c r="S1340" s="115">
        <f t="shared" si="42"/>
        <v>0</v>
      </c>
      <c r="T1340" s="115">
        <f t="shared" si="43"/>
        <v>0</v>
      </c>
    </row>
    <row r="1341" spans="1:20" x14ac:dyDescent="0.3">
      <c r="A1341" s="115" t="s">
        <v>411</v>
      </c>
      <c r="B1341" s="115" t="s">
        <v>407</v>
      </c>
      <c r="C1341" s="115" t="s">
        <v>103</v>
      </c>
      <c r="D1341" s="115" t="s">
        <v>87</v>
      </c>
      <c r="E1341" s="115" t="s">
        <v>86</v>
      </c>
      <c r="F1341" s="115" t="s">
        <v>87</v>
      </c>
      <c r="G1341" s="115">
        <v>1935</v>
      </c>
      <c r="H1341" s="115" t="s">
        <v>244</v>
      </c>
      <c r="I1341" s="115">
        <v>11.495989482000001</v>
      </c>
      <c r="J1341" s="115" t="s">
        <v>32</v>
      </c>
      <c r="K1341" s="115" t="str">
        <f>INDEX(DatosProcesados!$A$1:$BF$101,MATCH(DataBase!A1341,DatosProcesados!$A$1:$A$101,0),MATCH(DataBase!J1341,DatosProcesados!$A$1:$BF$1,0))</f>
        <v>Si</v>
      </c>
      <c r="L1341" s="115" t="str">
        <f>INDEX(Modelo!$A$9:$D$89,MATCH(DataBase!$J1341,Modelo!$A$9:$A$89,0),MATCH(DataBase!L$1,Modelo!$A$9:$D$9,0))</f>
        <v>Impacto ambiental</v>
      </c>
      <c r="M1341" s="115" t="str">
        <f>INDEX(Modelo!$A$9:$D$89,MATCH(DataBase!$J1341,Modelo!$A$9:$A$89,0),MATCH(DataBase!M$1,Modelo!$A$9:$D$9,0))</f>
        <v>Pilar 3</v>
      </c>
      <c r="N1341" s="115" t="str">
        <f>INDEX(Modelo!$A$9:$D$89,MATCH(DataBase!$J1341,Modelo!$A$9:$A$89,0),MATCH(DataBase!N$1,Modelo!$A$9:$D$9,0))</f>
        <v>boolean</v>
      </c>
      <c r="O1341" s="115" t="b">
        <f t="array" ref="O1341">IF(N1341="negativo",INDEX($AD$3:$AG$51,MATCH(1,($B1341=$AD$3:$AD$51)*($J1341=$AE$3:$AE$51),0),3),IF(N1341="positivo",INDEX($AD$55:$AG$109,MATCH(1,($B1341=$AD$55:$AD$109)*($J1341=$AE$55:$AE$109),0),3)))</f>
        <v>0</v>
      </c>
      <c r="P1341" s="115" t="b">
        <f t="array" ref="P1341">IF(N1341="negativo",INDEX($AD$3:$AG$51,MATCH(1,($B1341=$AD$3:$AD$51)*($J1341=$AE$3:$AE$51),0),4),IF(N1341="positivo",INDEX($AD$55:$AG$109,MATCH(1,($B1341=$AD$55:$AD$109)*($J1341=$AE$55:$AE$109),0),4)))</f>
        <v>0</v>
      </c>
      <c r="Q1341" s="115" t="str">
        <f>VLOOKUP(M1341,Modelo!$A$2:$C$7,2,0)</f>
        <v>Gestión de Recursos Naturales y Circularidad</v>
      </c>
      <c r="R1341" s="118">
        <f t="array" ref="R1341">INDEX(Modelo!$F$1:$H$37,MATCH(1,(DataBase!Q1341=Modelo!$G$1:$G$37)*(DataBase!B1341=Modelo!$F$1:$F$37),0),3)</f>
        <v>0.19230769230769232</v>
      </c>
      <c r="S1341" s="115">
        <f t="shared" si="42"/>
        <v>100</v>
      </c>
      <c r="T1341" s="115">
        <f t="shared" si="43"/>
        <v>19.230769230769234</v>
      </c>
    </row>
    <row r="1342" spans="1:20" x14ac:dyDescent="0.3">
      <c r="A1342" s="115" t="s">
        <v>406</v>
      </c>
      <c r="B1342" s="115" t="s">
        <v>407</v>
      </c>
      <c r="C1342" s="115" t="s">
        <v>97</v>
      </c>
      <c r="D1342" s="115" t="s">
        <v>86</v>
      </c>
      <c r="E1342" s="115" t="s">
        <v>87</v>
      </c>
      <c r="F1342" s="115" t="s">
        <v>87</v>
      </c>
      <c r="G1342" s="115">
        <v>1951</v>
      </c>
      <c r="H1342" s="115" t="s">
        <v>125</v>
      </c>
      <c r="I1342" s="115">
        <v>113.923310323</v>
      </c>
      <c r="J1342" s="115" t="s">
        <v>32</v>
      </c>
      <c r="K1342" s="115" t="str">
        <f>INDEX(DatosProcesados!$A$1:$BF$101,MATCH(DataBase!A1342,DatosProcesados!$A$1:$A$101,0),MATCH(DataBase!J1342,DatosProcesados!$A$1:$BF$1,0))</f>
        <v>Si</v>
      </c>
      <c r="L1342" s="115" t="str">
        <f>INDEX(Modelo!$A$9:$D$89,MATCH(DataBase!$J1342,Modelo!$A$9:$A$89,0),MATCH(DataBase!L$1,Modelo!$A$9:$D$9,0))</f>
        <v>Impacto ambiental</v>
      </c>
      <c r="M1342" s="115" t="str">
        <f>INDEX(Modelo!$A$9:$D$89,MATCH(DataBase!$J1342,Modelo!$A$9:$A$89,0),MATCH(DataBase!M$1,Modelo!$A$9:$D$9,0))</f>
        <v>Pilar 3</v>
      </c>
      <c r="N1342" s="115" t="str">
        <f>INDEX(Modelo!$A$9:$D$89,MATCH(DataBase!$J1342,Modelo!$A$9:$A$89,0),MATCH(DataBase!N$1,Modelo!$A$9:$D$9,0))</f>
        <v>boolean</v>
      </c>
      <c r="O1342" s="115" t="b">
        <f t="array" ref="O1342">IF(N1342="negativo",INDEX($AD$3:$AG$51,MATCH(1,($B1342=$AD$3:$AD$51)*($J1342=$AE$3:$AE$51),0),3),IF(N1342="positivo",INDEX($AD$55:$AG$109,MATCH(1,($B1342=$AD$55:$AD$109)*($J1342=$AE$55:$AE$109),0),3)))</f>
        <v>0</v>
      </c>
      <c r="P1342" s="115" t="b">
        <f t="array" ref="P1342">IF(N1342="negativo",INDEX($AD$3:$AG$51,MATCH(1,($B1342=$AD$3:$AD$51)*($J1342=$AE$3:$AE$51),0),4),IF(N1342="positivo",INDEX($AD$55:$AG$109,MATCH(1,($B1342=$AD$55:$AD$109)*($J1342=$AE$55:$AE$109),0),4)))</f>
        <v>0</v>
      </c>
      <c r="Q1342" s="115" t="str">
        <f>VLOOKUP(M1342,Modelo!$A$2:$C$7,2,0)</f>
        <v>Gestión de Recursos Naturales y Circularidad</v>
      </c>
      <c r="R1342" s="118">
        <f t="array" ref="R1342">INDEX(Modelo!$F$1:$H$37,MATCH(1,(DataBase!Q1342=Modelo!$G$1:$G$37)*(DataBase!B1342=Modelo!$F$1:$F$37),0),3)</f>
        <v>0.19230769230769232</v>
      </c>
      <c r="S1342" s="115">
        <f t="shared" si="42"/>
        <v>100</v>
      </c>
      <c r="T1342" s="115">
        <f t="shared" si="43"/>
        <v>19.230769230769234</v>
      </c>
    </row>
    <row r="1343" spans="1:20" x14ac:dyDescent="0.3">
      <c r="A1343" s="115" t="s">
        <v>96</v>
      </c>
      <c r="B1343" s="115" t="s">
        <v>84</v>
      </c>
      <c r="C1343" s="115" t="s">
        <v>97</v>
      </c>
      <c r="D1343" s="115" t="s">
        <v>86</v>
      </c>
      <c r="E1343" s="115" t="s">
        <v>86</v>
      </c>
      <c r="F1343" s="115" t="s">
        <v>87</v>
      </c>
      <c r="G1343" s="115">
        <v>1997</v>
      </c>
      <c r="H1343" s="115" t="s">
        <v>125</v>
      </c>
      <c r="I1343" s="115">
        <v>15.780332546</v>
      </c>
      <c r="J1343" s="115" t="s">
        <v>32</v>
      </c>
      <c r="K1343" s="115" t="str">
        <f>INDEX(DatosProcesados!$A$1:$BF$101,MATCH(DataBase!A1343,DatosProcesados!$A$1:$A$101,0),MATCH(DataBase!J1343,DatosProcesados!$A$1:$BF$1,0))</f>
        <v>Si</v>
      </c>
      <c r="L1343" s="115" t="str">
        <f>INDEX(Modelo!$A$9:$D$89,MATCH(DataBase!$J1343,Modelo!$A$9:$A$89,0),MATCH(DataBase!L$1,Modelo!$A$9:$D$9,0))</f>
        <v>Impacto ambiental</v>
      </c>
      <c r="M1343" s="115" t="str">
        <f>INDEX(Modelo!$A$9:$D$89,MATCH(DataBase!$J1343,Modelo!$A$9:$A$89,0),MATCH(DataBase!M$1,Modelo!$A$9:$D$9,0))</f>
        <v>Pilar 3</v>
      </c>
      <c r="N1343" s="115" t="str">
        <f>INDEX(Modelo!$A$9:$D$89,MATCH(DataBase!$J1343,Modelo!$A$9:$A$89,0),MATCH(DataBase!N$1,Modelo!$A$9:$D$9,0))</f>
        <v>boolean</v>
      </c>
      <c r="O1343" s="115" t="b">
        <f t="array" ref="O1343">IF(N1343="negativo",INDEX($AD$3:$AG$51,MATCH(1,($B1343=$AD$3:$AD$51)*($J1343=$AE$3:$AE$51),0),3),IF(N1343="positivo",INDEX($AD$55:$AG$109,MATCH(1,($B1343=$AD$55:$AD$109)*($J1343=$AE$55:$AE$109),0),3)))</f>
        <v>0</v>
      </c>
      <c r="P1343" s="115" t="b">
        <f t="array" ref="P1343">IF(N1343="negativo",INDEX($AD$3:$AG$51,MATCH(1,($B1343=$AD$3:$AD$51)*($J1343=$AE$3:$AE$51),0),4),IF(N1343="positivo",INDEX($AD$55:$AG$109,MATCH(1,($B1343=$AD$55:$AD$109)*($J1343=$AE$55:$AE$109),0),4)))</f>
        <v>0</v>
      </c>
      <c r="Q1343" s="115" t="str">
        <f>VLOOKUP(M1343,Modelo!$A$2:$C$7,2,0)</f>
        <v>Gestión de Recursos Naturales y Circularidad</v>
      </c>
      <c r="R1343" s="118">
        <f t="array" ref="R1343">INDEX(Modelo!$F$1:$H$37,MATCH(1,(DataBase!Q1343=Modelo!$G$1:$G$37)*(DataBase!B1343=Modelo!$F$1:$F$37),0),3)</f>
        <v>5.8823529411764705E-2</v>
      </c>
      <c r="S1343" s="115">
        <f t="shared" si="42"/>
        <v>100</v>
      </c>
      <c r="T1343" s="115">
        <f t="shared" si="43"/>
        <v>5.8823529411764701</v>
      </c>
    </row>
    <row r="1344" spans="1:20" x14ac:dyDescent="0.3">
      <c r="A1344" s="115" t="s">
        <v>83</v>
      </c>
      <c r="B1344" s="115" t="s">
        <v>84</v>
      </c>
      <c r="C1344" s="115" t="s">
        <v>85</v>
      </c>
      <c r="D1344" s="115" t="s">
        <v>86</v>
      </c>
      <c r="E1344" s="115" t="s">
        <v>86</v>
      </c>
      <c r="F1344" s="115" t="s">
        <v>87</v>
      </c>
      <c r="G1344" s="115">
        <v>1955</v>
      </c>
      <c r="H1344" s="115" t="s">
        <v>125</v>
      </c>
      <c r="I1344" s="115">
        <v>20.574477179999999</v>
      </c>
      <c r="J1344" s="115" t="s">
        <v>32</v>
      </c>
      <c r="K1344" s="115" t="str">
        <f>INDEX(DatosProcesados!$A$1:$BF$101,MATCH(DataBase!A1344,DatosProcesados!$A$1:$A$101,0),MATCH(DataBase!J1344,DatosProcesados!$A$1:$BF$1,0))</f>
        <v>Si</v>
      </c>
      <c r="L1344" s="115" t="str">
        <f>INDEX(Modelo!$A$9:$D$89,MATCH(DataBase!$J1344,Modelo!$A$9:$A$89,0),MATCH(DataBase!L$1,Modelo!$A$9:$D$9,0))</f>
        <v>Impacto ambiental</v>
      </c>
      <c r="M1344" s="115" t="str">
        <f>INDEX(Modelo!$A$9:$D$89,MATCH(DataBase!$J1344,Modelo!$A$9:$A$89,0),MATCH(DataBase!M$1,Modelo!$A$9:$D$9,0))</f>
        <v>Pilar 3</v>
      </c>
      <c r="N1344" s="115" t="str">
        <f>INDEX(Modelo!$A$9:$D$89,MATCH(DataBase!$J1344,Modelo!$A$9:$A$89,0),MATCH(DataBase!N$1,Modelo!$A$9:$D$9,0))</f>
        <v>boolean</v>
      </c>
      <c r="O1344" s="115" t="b">
        <f t="array" ref="O1344">IF(N1344="negativo",INDEX($AD$3:$AG$51,MATCH(1,($B1344=$AD$3:$AD$51)*($J1344=$AE$3:$AE$51),0),3),IF(N1344="positivo",INDEX($AD$55:$AG$109,MATCH(1,($B1344=$AD$55:$AD$109)*($J1344=$AE$55:$AE$109),0),3)))</f>
        <v>0</v>
      </c>
      <c r="P1344" s="115" t="b">
        <f t="array" ref="P1344">IF(N1344="negativo",INDEX($AD$3:$AG$51,MATCH(1,($B1344=$AD$3:$AD$51)*($J1344=$AE$3:$AE$51),0),4),IF(N1344="positivo",INDEX($AD$55:$AG$109,MATCH(1,($B1344=$AD$55:$AD$109)*($J1344=$AE$55:$AE$109),0),4)))</f>
        <v>0</v>
      </c>
      <c r="Q1344" s="115" t="str">
        <f>VLOOKUP(M1344,Modelo!$A$2:$C$7,2,0)</f>
        <v>Gestión de Recursos Naturales y Circularidad</v>
      </c>
      <c r="R1344" s="118">
        <f t="array" ref="R1344">INDEX(Modelo!$F$1:$H$37,MATCH(1,(DataBase!Q1344=Modelo!$G$1:$G$37)*(DataBase!B1344=Modelo!$F$1:$F$37),0),3)</f>
        <v>5.8823529411764705E-2</v>
      </c>
      <c r="S1344" s="115">
        <f t="shared" si="42"/>
        <v>100</v>
      </c>
      <c r="T1344" s="115">
        <f t="shared" si="43"/>
        <v>5.8823529411764701</v>
      </c>
    </row>
    <row r="1345" spans="1:20" x14ac:dyDescent="0.3">
      <c r="A1345" s="115" t="s">
        <v>243</v>
      </c>
      <c r="B1345" s="115" t="s">
        <v>216</v>
      </c>
      <c r="C1345" s="115" t="s">
        <v>103</v>
      </c>
      <c r="D1345" s="115" t="s">
        <v>86</v>
      </c>
      <c r="E1345" s="115" t="s">
        <v>86</v>
      </c>
      <c r="F1345" s="115" t="s">
        <v>87</v>
      </c>
      <c r="G1345" s="115">
        <v>1985</v>
      </c>
      <c r="H1345" s="115" t="s">
        <v>244</v>
      </c>
      <c r="I1345" s="115">
        <v>2.6249202149999999</v>
      </c>
      <c r="J1345" s="115" t="s">
        <v>32</v>
      </c>
      <c r="K1345" s="115" t="str">
        <f>INDEX(DatosProcesados!$A$1:$BF$101,MATCH(DataBase!A1345,DatosProcesados!$A$1:$A$101,0),MATCH(DataBase!J1345,DatosProcesados!$A$1:$BF$1,0))</f>
        <v>Si</v>
      </c>
      <c r="L1345" s="115" t="str">
        <f>INDEX(Modelo!$A$9:$D$89,MATCH(DataBase!$J1345,Modelo!$A$9:$A$89,0),MATCH(DataBase!L$1,Modelo!$A$9:$D$9,0))</f>
        <v>Impacto ambiental</v>
      </c>
      <c r="M1345" s="115" t="str">
        <f>INDEX(Modelo!$A$9:$D$89,MATCH(DataBase!$J1345,Modelo!$A$9:$A$89,0),MATCH(DataBase!M$1,Modelo!$A$9:$D$9,0))</f>
        <v>Pilar 3</v>
      </c>
      <c r="N1345" s="115" t="str">
        <f>INDEX(Modelo!$A$9:$D$89,MATCH(DataBase!$J1345,Modelo!$A$9:$A$89,0),MATCH(DataBase!N$1,Modelo!$A$9:$D$9,0))</f>
        <v>boolean</v>
      </c>
      <c r="O1345" s="115" t="b">
        <f t="array" ref="O1345">IF(N1345="negativo",INDEX($AD$3:$AG$51,MATCH(1,($B1345=$AD$3:$AD$51)*($J1345=$AE$3:$AE$51),0),3),IF(N1345="positivo",INDEX($AD$55:$AG$109,MATCH(1,($B1345=$AD$55:$AD$109)*($J1345=$AE$55:$AE$109),0),3)))</f>
        <v>0</v>
      </c>
      <c r="P1345" s="115" t="b">
        <f t="array" ref="P1345">IF(N1345="negativo",INDEX($AD$3:$AG$51,MATCH(1,($B1345=$AD$3:$AD$51)*($J1345=$AE$3:$AE$51),0),4),IF(N1345="positivo",INDEX($AD$55:$AG$109,MATCH(1,($B1345=$AD$55:$AD$109)*($J1345=$AE$55:$AE$109),0),4)))</f>
        <v>0</v>
      </c>
      <c r="Q1345" s="115" t="str">
        <f>VLOOKUP(M1345,Modelo!$A$2:$C$7,2,0)</f>
        <v>Gestión de Recursos Naturales y Circularidad</v>
      </c>
      <c r="R1345" s="118">
        <f t="array" ref="R1345">INDEX(Modelo!$F$1:$H$37,MATCH(1,(DataBase!Q1345=Modelo!$G$1:$G$37)*(DataBase!B1345=Modelo!$F$1:$F$37),0),3)</f>
        <v>0.15789473684210525</v>
      </c>
      <c r="S1345" s="115">
        <f t="shared" si="42"/>
        <v>100</v>
      </c>
      <c r="T1345" s="115">
        <f t="shared" si="43"/>
        <v>15.789473684210526</v>
      </c>
    </row>
    <row r="1346" spans="1:20" x14ac:dyDescent="0.3">
      <c r="A1346" s="115" t="s">
        <v>263</v>
      </c>
      <c r="B1346" s="115" t="s">
        <v>216</v>
      </c>
      <c r="C1346" s="115" t="s">
        <v>97</v>
      </c>
      <c r="D1346" s="115" t="s">
        <v>86</v>
      </c>
      <c r="E1346" s="115" t="s">
        <v>86</v>
      </c>
      <c r="F1346" s="115" t="s">
        <v>86</v>
      </c>
      <c r="G1346" s="115">
        <v>1990</v>
      </c>
      <c r="H1346" s="115" t="s">
        <v>125</v>
      </c>
      <c r="I1346" s="115">
        <v>2.3114637089999999</v>
      </c>
      <c r="J1346" s="115" t="s">
        <v>32</v>
      </c>
      <c r="K1346" s="115" t="str">
        <f>INDEX(DatosProcesados!$A$1:$BF$101,MATCH(DataBase!A1346,DatosProcesados!$A$1:$A$101,0),MATCH(DataBase!J1346,DatosProcesados!$A$1:$BF$1,0))</f>
        <v>Si</v>
      </c>
      <c r="L1346" s="115" t="str">
        <f>INDEX(Modelo!$A$9:$D$89,MATCH(DataBase!$J1346,Modelo!$A$9:$A$89,0),MATCH(DataBase!L$1,Modelo!$A$9:$D$9,0))</f>
        <v>Impacto ambiental</v>
      </c>
      <c r="M1346" s="115" t="str">
        <f>INDEX(Modelo!$A$9:$D$89,MATCH(DataBase!$J1346,Modelo!$A$9:$A$89,0),MATCH(DataBase!M$1,Modelo!$A$9:$D$9,0))</f>
        <v>Pilar 3</v>
      </c>
      <c r="N1346" s="115" t="str">
        <f>INDEX(Modelo!$A$9:$D$89,MATCH(DataBase!$J1346,Modelo!$A$9:$A$89,0),MATCH(DataBase!N$1,Modelo!$A$9:$D$9,0))</f>
        <v>boolean</v>
      </c>
      <c r="O1346" s="115" t="b">
        <f t="array" ref="O1346">IF(N1346="negativo",INDEX($AD$3:$AG$51,MATCH(1,($B1346=$AD$3:$AD$51)*($J1346=$AE$3:$AE$51),0),3),IF(N1346="positivo",INDEX($AD$55:$AG$109,MATCH(1,($B1346=$AD$55:$AD$109)*($J1346=$AE$55:$AE$109),0),3)))</f>
        <v>0</v>
      </c>
      <c r="P1346" s="115" t="b">
        <f t="array" ref="P1346">IF(N1346="negativo",INDEX($AD$3:$AG$51,MATCH(1,($B1346=$AD$3:$AD$51)*($J1346=$AE$3:$AE$51),0),4),IF(N1346="positivo",INDEX($AD$55:$AG$109,MATCH(1,($B1346=$AD$55:$AD$109)*($J1346=$AE$55:$AE$109),0),4)))</f>
        <v>0</v>
      </c>
      <c r="Q1346" s="115" t="str">
        <f>VLOOKUP(M1346,Modelo!$A$2:$C$7,2,0)</f>
        <v>Gestión de Recursos Naturales y Circularidad</v>
      </c>
      <c r="R1346" s="118">
        <f t="array" ref="R1346">INDEX(Modelo!$F$1:$H$37,MATCH(1,(DataBase!Q1346=Modelo!$G$1:$G$37)*(DataBase!B1346=Modelo!$F$1:$F$37),0),3)</f>
        <v>0.15789473684210525</v>
      </c>
      <c r="S1346" s="115">
        <f t="shared" si="42"/>
        <v>100</v>
      </c>
      <c r="T1346" s="115">
        <f t="shared" si="43"/>
        <v>15.789473684210526</v>
      </c>
    </row>
    <row r="1347" spans="1:20" x14ac:dyDescent="0.3">
      <c r="A1347" s="115" t="s">
        <v>321</v>
      </c>
      <c r="B1347" s="115" t="s">
        <v>313</v>
      </c>
      <c r="C1347" s="115" t="s">
        <v>103</v>
      </c>
      <c r="D1347" s="115" t="s">
        <v>86</v>
      </c>
      <c r="E1347" s="115" t="s">
        <v>86</v>
      </c>
      <c r="F1347" s="115" t="s">
        <v>87</v>
      </c>
      <c r="G1347" s="115">
        <v>1949</v>
      </c>
      <c r="H1347" s="115" t="s">
        <v>125</v>
      </c>
      <c r="I1347" s="115">
        <v>16.077688644999999</v>
      </c>
      <c r="J1347" s="115" t="s">
        <v>32</v>
      </c>
      <c r="K1347" s="115" t="str">
        <f>INDEX(DatosProcesados!$A$1:$BF$101,MATCH(DataBase!A1347,DatosProcesados!$A$1:$A$101,0),MATCH(DataBase!J1347,DatosProcesados!$A$1:$BF$1,0))</f>
        <v>Si</v>
      </c>
      <c r="L1347" s="115" t="str">
        <f>INDEX(Modelo!$A$9:$D$89,MATCH(DataBase!$J1347,Modelo!$A$9:$A$89,0),MATCH(DataBase!L$1,Modelo!$A$9:$D$9,0))</f>
        <v>Impacto ambiental</v>
      </c>
      <c r="M1347" s="115" t="str">
        <f>INDEX(Modelo!$A$9:$D$89,MATCH(DataBase!$J1347,Modelo!$A$9:$A$89,0),MATCH(DataBase!M$1,Modelo!$A$9:$D$9,0))</f>
        <v>Pilar 3</v>
      </c>
      <c r="N1347" s="115" t="str">
        <f>INDEX(Modelo!$A$9:$D$89,MATCH(DataBase!$J1347,Modelo!$A$9:$A$89,0),MATCH(DataBase!N$1,Modelo!$A$9:$D$9,0))</f>
        <v>boolean</v>
      </c>
      <c r="O1347" s="115" t="b">
        <f t="array" ref="O1347">IF(N1347="negativo",INDEX($AD$3:$AG$51,MATCH(1,($B1347=$AD$3:$AD$51)*($J1347=$AE$3:$AE$51),0),3),IF(N1347="positivo",INDEX($AD$55:$AG$109,MATCH(1,($B1347=$AD$55:$AD$109)*($J1347=$AE$55:$AE$109),0),3)))</f>
        <v>0</v>
      </c>
      <c r="P1347" s="115" t="b">
        <f t="array" ref="P1347">IF(N1347="negativo",INDEX($AD$3:$AG$51,MATCH(1,($B1347=$AD$3:$AD$51)*($J1347=$AE$3:$AE$51),0),4),IF(N1347="positivo",INDEX($AD$55:$AG$109,MATCH(1,($B1347=$AD$55:$AD$109)*($J1347=$AE$55:$AE$109),0),4)))</f>
        <v>0</v>
      </c>
      <c r="Q1347" s="115" t="str">
        <f>VLOOKUP(M1347,Modelo!$A$2:$C$7,2,0)</f>
        <v>Gestión de Recursos Naturales y Circularidad</v>
      </c>
      <c r="R1347" s="118">
        <f t="array" ref="R1347">INDEX(Modelo!$F$1:$H$37,MATCH(1,(DataBase!Q1347=Modelo!$G$1:$G$37)*(DataBase!B1347=Modelo!$F$1:$F$37),0),3)</f>
        <v>5.8823529411764705E-2</v>
      </c>
      <c r="S1347" s="115">
        <f t="shared" ref="S1347:S1410" si="44">IFERROR(IF(N1347="boolean",IF(K1347="Si",100,0),IF(N1347="scale",IF(K1347=2,100,IF(K1347=1,50,0)),IF(N1347="positivo",100*((K1347-P1347)/(O1347-P1347)),100*(1-((K1347-P1347)/(O1347-P1347)))))),0)</f>
        <v>100</v>
      </c>
      <c r="T1347" s="115">
        <f t="shared" ref="T1347:T1410" si="45">S1347*R1347</f>
        <v>5.8823529411764701</v>
      </c>
    </row>
    <row r="1348" spans="1:20" x14ac:dyDescent="0.3">
      <c r="A1348" s="115" t="s">
        <v>363</v>
      </c>
      <c r="B1348" s="115" t="s">
        <v>313</v>
      </c>
      <c r="C1348" s="115" t="s">
        <v>103</v>
      </c>
      <c r="D1348" s="115" t="s">
        <v>87</v>
      </c>
      <c r="E1348" s="115" t="s">
        <v>87</v>
      </c>
      <c r="F1348" s="115" t="s">
        <v>87</v>
      </c>
      <c r="G1348" s="115">
        <v>1889</v>
      </c>
      <c r="H1348" s="115" t="s">
        <v>177</v>
      </c>
      <c r="I1348" s="115">
        <v>2.3075606390000001</v>
      </c>
      <c r="J1348" s="115" t="s">
        <v>32</v>
      </c>
      <c r="K1348" s="115" t="str">
        <f>INDEX(DatosProcesados!$A$1:$BF$101,MATCH(DataBase!A1348,DatosProcesados!$A$1:$A$101,0),MATCH(DataBase!J1348,DatosProcesados!$A$1:$BF$1,0))</f>
        <v>No</v>
      </c>
      <c r="L1348" s="115" t="str">
        <f>INDEX(Modelo!$A$9:$D$89,MATCH(DataBase!$J1348,Modelo!$A$9:$A$89,0),MATCH(DataBase!L$1,Modelo!$A$9:$D$9,0))</f>
        <v>Impacto ambiental</v>
      </c>
      <c r="M1348" s="115" t="str">
        <f>INDEX(Modelo!$A$9:$D$89,MATCH(DataBase!$J1348,Modelo!$A$9:$A$89,0),MATCH(DataBase!M$1,Modelo!$A$9:$D$9,0))</f>
        <v>Pilar 3</v>
      </c>
      <c r="N1348" s="115" t="str">
        <f>INDEX(Modelo!$A$9:$D$89,MATCH(DataBase!$J1348,Modelo!$A$9:$A$89,0),MATCH(DataBase!N$1,Modelo!$A$9:$D$9,0))</f>
        <v>boolean</v>
      </c>
      <c r="O1348" s="115" t="b">
        <f t="array" ref="O1348">IF(N1348="negativo",INDEX($AD$3:$AG$51,MATCH(1,($B1348=$AD$3:$AD$51)*($J1348=$AE$3:$AE$51),0),3),IF(N1348="positivo",INDEX($AD$55:$AG$109,MATCH(1,($B1348=$AD$55:$AD$109)*($J1348=$AE$55:$AE$109),0),3)))</f>
        <v>0</v>
      </c>
      <c r="P1348" s="115" t="b">
        <f t="array" ref="P1348">IF(N1348="negativo",INDEX($AD$3:$AG$51,MATCH(1,($B1348=$AD$3:$AD$51)*($J1348=$AE$3:$AE$51),0),4),IF(N1348="positivo",INDEX($AD$55:$AG$109,MATCH(1,($B1348=$AD$55:$AD$109)*($J1348=$AE$55:$AE$109),0),4)))</f>
        <v>0</v>
      </c>
      <c r="Q1348" s="115" t="str">
        <f>VLOOKUP(M1348,Modelo!$A$2:$C$7,2,0)</f>
        <v>Gestión de Recursos Naturales y Circularidad</v>
      </c>
      <c r="R1348" s="118">
        <f t="array" ref="R1348">INDEX(Modelo!$F$1:$H$37,MATCH(1,(DataBase!Q1348=Modelo!$G$1:$G$37)*(DataBase!B1348=Modelo!$F$1:$F$37),0),3)</f>
        <v>5.8823529411764705E-2</v>
      </c>
      <c r="S1348" s="115">
        <f t="shared" si="44"/>
        <v>0</v>
      </c>
      <c r="T1348" s="115">
        <f t="shared" si="45"/>
        <v>0</v>
      </c>
    </row>
    <row r="1349" spans="1:20" x14ac:dyDescent="0.3">
      <c r="A1349" s="115" t="s">
        <v>423</v>
      </c>
      <c r="B1349" s="115" t="s">
        <v>407</v>
      </c>
      <c r="C1349" s="115" t="s">
        <v>103</v>
      </c>
      <c r="D1349" s="115" t="s">
        <v>86</v>
      </c>
      <c r="E1349" s="115" t="s">
        <v>87</v>
      </c>
      <c r="F1349" s="115" t="s">
        <v>87</v>
      </c>
      <c r="G1349" s="115">
        <v>1985</v>
      </c>
      <c r="H1349" s="115" t="s">
        <v>422</v>
      </c>
      <c r="I1349" s="115">
        <v>4.2502446559999996</v>
      </c>
      <c r="J1349" s="115" t="s">
        <v>32</v>
      </c>
      <c r="K1349" s="115" t="str">
        <f>INDEX(DatosProcesados!$A$1:$BF$101,MATCH(DataBase!A1349,DatosProcesados!$A$1:$A$101,0),MATCH(DataBase!J1349,DatosProcesados!$A$1:$BF$1,0))</f>
        <v>Si</v>
      </c>
      <c r="L1349" s="115" t="str">
        <f>INDEX(Modelo!$A$9:$D$89,MATCH(DataBase!$J1349,Modelo!$A$9:$A$89,0),MATCH(DataBase!L$1,Modelo!$A$9:$D$9,0))</f>
        <v>Impacto ambiental</v>
      </c>
      <c r="M1349" s="115" t="str">
        <f>INDEX(Modelo!$A$9:$D$89,MATCH(DataBase!$J1349,Modelo!$A$9:$A$89,0),MATCH(DataBase!M$1,Modelo!$A$9:$D$9,0))</f>
        <v>Pilar 3</v>
      </c>
      <c r="N1349" s="115" t="str">
        <f>INDEX(Modelo!$A$9:$D$89,MATCH(DataBase!$J1349,Modelo!$A$9:$A$89,0),MATCH(DataBase!N$1,Modelo!$A$9:$D$9,0))</f>
        <v>boolean</v>
      </c>
      <c r="O1349" s="115" t="b">
        <f t="array" ref="O1349">IF(N1349="negativo",INDEX($AD$3:$AG$51,MATCH(1,($B1349=$AD$3:$AD$51)*($J1349=$AE$3:$AE$51),0),3),IF(N1349="positivo",INDEX($AD$55:$AG$109,MATCH(1,($B1349=$AD$55:$AD$109)*($J1349=$AE$55:$AE$109),0),3)))</f>
        <v>0</v>
      </c>
      <c r="P1349" s="115" t="b">
        <f t="array" ref="P1349">IF(N1349="negativo",INDEX($AD$3:$AG$51,MATCH(1,($B1349=$AD$3:$AD$51)*($J1349=$AE$3:$AE$51),0),4),IF(N1349="positivo",INDEX($AD$55:$AG$109,MATCH(1,($B1349=$AD$55:$AD$109)*($J1349=$AE$55:$AE$109),0),4)))</f>
        <v>0</v>
      </c>
      <c r="Q1349" s="115" t="str">
        <f>VLOOKUP(M1349,Modelo!$A$2:$C$7,2,0)</f>
        <v>Gestión de Recursos Naturales y Circularidad</v>
      </c>
      <c r="R1349" s="118">
        <f t="array" ref="R1349">INDEX(Modelo!$F$1:$H$37,MATCH(1,(DataBase!Q1349=Modelo!$G$1:$G$37)*(DataBase!B1349=Modelo!$F$1:$F$37),0),3)</f>
        <v>0.19230769230769232</v>
      </c>
      <c r="S1349" s="115">
        <f t="shared" si="44"/>
        <v>100</v>
      </c>
      <c r="T1349" s="115">
        <f t="shared" si="45"/>
        <v>19.230769230769234</v>
      </c>
    </row>
    <row r="1350" spans="1:20" x14ac:dyDescent="0.3">
      <c r="A1350" s="115" t="s">
        <v>172</v>
      </c>
      <c r="B1350" s="115" t="s">
        <v>84</v>
      </c>
      <c r="C1350" s="115" t="s">
        <v>103</v>
      </c>
      <c r="D1350" s="115" t="s">
        <v>86</v>
      </c>
      <c r="E1350" s="115" t="s">
        <v>87</v>
      </c>
      <c r="F1350" s="115" t="s">
        <v>86</v>
      </c>
      <c r="G1350" s="115">
        <v>1966</v>
      </c>
      <c r="H1350" s="115" t="s">
        <v>125</v>
      </c>
      <c r="I1350" s="115">
        <v>2.6355685659999999</v>
      </c>
      <c r="J1350" s="115" t="s">
        <v>32</v>
      </c>
      <c r="K1350" s="115" t="str">
        <f>INDEX(DatosProcesados!$A$1:$BF$101,MATCH(DataBase!A1350,DatosProcesados!$A$1:$A$101,0),MATCH(DataBase!J1350,DatosProcesados!$A$1:$BF$1,0))</f>
        <v>Si</v>
      </c>
      <c r="L1350" s="115" t="str">
        <f>INDEX(Modelo!$A$9:$D$89,MATCH(DataBase!$J1350,Modelo!$A$9:$A$89,0),MATCH(DataBase!L$1,Modelo!$A$9:$D$9,0))</f>
        <v>Impacto ambiental</v>
      </c>
      <c r="M1350" s="115" t="str">
        <f>INDEX(Modelo!$A$9:$D$89,MATCH(DataBase!$J1350,Modelo!$A$9:$A$89,0),MATCH(DataBase!M$1,Modelo!$A$9:$D$9,0))</f>
        <v>Pilar 3</v>
      </c>
      <c r="N1350" s="115" t="str">
        <f>INDEX(Modelo!$A$9:$D$89,MATCH(DataBase!$J1350,Modelo!$A$9:$A$89,0),MATCH(DataBase!N$1,Modelo!$A$9:$D$9,0))</f>
        <v>boolean</v>
      </c>
      <c r="O1350" s="115" t="b">
        <f t="array" ref="O1350">IF(N1350="negativo",INDEX($AD$3:$AG$51,MATCH(1,($B1350=$AD$3:$AD$51)*($J1350=$AE$3:$AE$51),0),3),IF(N1350="positivo",INDEX($AD$55:$AG$109,MATCH(1,($B1350=$AD$55:$AD$109)*($J1350=$AE$55:$AE$109),0),3)))</f>
        <v>0</v>
      </c>
      <c r="P1350" s="115" t="b">
        <f t="array" ref="P1350">IF(N1350="negativo",INDEX($AD$3:$AG$51,MATCH(1,($B1350=$AD$3:$AD$51)*($J1350=$AE$3:$AE$51),0),4),IF(N1350="positivo",INDEX($AD$55:$AG$109,MATCH(1,($B1350=$AD$55:$AD$109)*($J1350=$AE$55:$AE$109),0),4)))</f>
        <v>0</v>
      </c>
      <c r="Q1350" s="115" t="str">
        <f>VLOOKUP(M1350,Modelo!$A$2:$C$7,2,0)</f>
        <v>Gestión de Recursos Naturales y Circularidad</v>
      </c>
      <c r="R1350" s="118">
        <f t="array" ref="R1350">INDEX(Modelo!$F$1:$H$37,MATCH(1,(DataBase!Q1350=Modelo!$G$1:$G$37)*(DataBase!B1350=Modelo!$F$1:$F$37),0),3)</f>
        <v>5.8823529411764705E-2</v>
      </c>
      <c r="S1350" s="115">
        <f t="shared" si="44"/>
        <v>100</v>
      </c>
      <c r="T1350" s="115">
        <f t="shared" si="45"/>
        <v>5.8823529411764701</v>
      </c>
    </row>
    <row r="1351" spans="1:20" x14ac:dyDescent="0.3">
      <c r="A1351" s="115" t="s">
        <v>158</v>
      </c>
      <c r="B1351" s="115" t="s">
        <v>84</v>
      </c>
      <c r="C1351" s="115" t="s">
        <v>97</v>
      </c>
      <c r="D1351" s="115" t="s">
        <v>86</v>
      </c>
      <c r="E1351" s="115" t="s">
        <v>87</v>
      </c>
      <c r="F1351" s="115" t="s">
        <v>87</v>
      </c>
      <c r="G1351" s="115">
        <v>1896</v>
      </c>
      <c r="H1351" s="115" t="s">
        <v>125</v>
      </c>
      <c r="I1351" s="115">
        <v>3.7166394839999999</v>
      </c>
      <c r="J1351" s="115" t="s">
        <v>32</v>
      </c>
      <c r="K1351" s="115" t="str">
        <f>INDEX(DatosProcesados!$A$1:$BF$101,MATCH(DataBase!A1351,DatosProcesados!$A$1:$A$101,0),MATCH(DataBase!J1351,DatosProcesados!$A$1:$BF$1,0))</f>
        <v>Si</v>
      </c>
      <c r="L1351" s="115" t="str">
        <f>INDEX(Modelo!$A$9:$D$89,MATCH(DataBase!$J1351,Modelo!$A$9:$A$89,0),MATCH(DataBase!L$1,Modelo!$A$9:$D$9,0))</f>
        <v>Impacto ambiental</v>
      </c>
      <c r="M1351" s="115" t="str">
        <f>INDEX(Modelo!$A$9:$D$89,MATCH(DataBase!$J1351,Modelo!$A$9:$A$89,0),MATCH(DataBase!M$1,Modelo!$A$9:$D$9,0))</f>
        <v>Pilar 3</v>
      </c>
      <c r="N1351" s="115" t="str">
        <f>INDEX(Modelo!$A$9:$D$89,MATCH(DataBase!$J1351,Modelo!$A$9:$A$89,0),MATCH(DataBase!N$1,Modelo!$A$9:$D$9,0))</f>
        <v>boolean</v>
      </c>
      <c r="O1351" s="115" t="b">
        <f t="array" ref="O1351">IF(N1351="negativo",INDEX($AD$3:$AG$51,MATCH(1,($B1351=$AD$3:$AD$51)*($J1351=$AE$3:$AE$51),0),3),IF(N1351="positivo",INDEX($AD$55:$AG$109,MATCH(1,($B1351=$AD$55:$AD$109)*($J1351=$AE$55:$AE$109),0),3)))</f>
        <v>0</v>
      </c>
      <c r="P1351" s="115" t="b">
        <f t="array" ref="P1351">IF(N1351="negativo",INDEX($AD$3:$AG$51,MATCH(1,($B1351=$AD$3:$AD$51)*($J1351=$AE$3:$AE$51),0),4),IF(N1351="positivo",INDEX($AD$55:$AG$109,MATCH(1,($B1351=$AD$55:$AD$109)*($J1351=$AE$55:$AE$109),0),4)))</f>
        <v>0</v>
      </c>
      <c r="Q1351" s="115" t="str">
        <f>VLOOKUP(M1351,Modelo!$A$2:$C$7,2,0)</f>
        <v>Gestión de Recursos Naturales y Circularidad</v>
      </c>
      <c r="R1351" s="118">
        <f t="array" ref="R1351">INDEX(Modelo!$F$1:$H$37,MATCH(1,(DataBase!Q1351=Modelo!$G$1:$G$37)*(DataBase!B1351=Modelo!$F$1:$F$37),0),3)</f>
        <v>5.8823529411764705E-2</v>
      </c>
      <c r="S1351" s="115">
        <f t="shared" si="44"/>
        <v>100</v>
      </c>
      <c r="T1351" s="115">
        <f t="shared" si="45"/>
        <v>5.8823529411764701</v>
      </c>
    </row>
    <row r="1352" spans="1:20" x14ac:dyDescent="0.3">
      <c r="A1352" s="115" t="s">
        <v>310</v>
      </c>
      <c r="B1352" s="115" t="s">
        <v>216</v>
      </c>
      <c r="C1352" s="115" t="s">
        <v>85</v>
      </c>
      <c r="D1352" s="115" t="s">
        <v>86</v>
      </c>
      <c r="E1352" s="115" t="s">
        <v>87</v>
      </c>
      <c r="F1352" s="115" t="s">
        <v>87</v>
      </c>
      <c r="G1352" s="115">
        <v>1908</v>
      </c>
      <c r="H1352" s="115" t="s">
        <v>244</v>
      </c>
      <c r="I1352" s="115">
        <v>1.2123628230000001</v>
      </c>
      <c r="J1352" s="115" t="s">
        <v>32</v>
      </c>
      <c r="K1352" s="115" t="str">
        <f>INDEX(DatosProcesados!$A$1:$BF$101,MATCH(DataBase!A1352,DatosProcesados!$A$1:$A$101,0),MATCH(DataBase!J1352,DatosProcesados!$A$1:$BF$1,0))</f>
        <v>Si</v>
      </c>
      <c r="L1352" s="115" t="str">
        <f>INDEX(Modelo!$A$9:$D$89,MATCH(DataBase!$J1352,Modelo!$A$9:$A$89,0),MATCH(DataBase!L$1,Modelo!$A$9:$D$9,0))</f>
        <v>Impacto ambiental</v>
      </c>
      <c r="M1352" s="115" t="str">
        <f>INDEX(Modelo!$A$9:$D$89,MATCH(DataBase!$J1352,Modelo!$A$9:$A$89,0),MATCH(DataBase!M$1,Modelo!$A$9:$D$9,0))</f>
        <v>Pilar 3</v>
      </c>
      <c r="N1352" s="115" t="str">
        <f>INDEX(Modelo!$A$9:$D$89,MATCH(DataBase!$J1352,Modelo!$A$9:$A$89,0),MATCH(DataBase!N$1,Modelo!$A$9:$D$9,0))</f>
        <v>boolean</v>
      </c>
      <c r="O1352" s="115" t="b">
        <f t="array" ref="O1352">IF(N1352="negativo",INDEX($AD$3:$AG$51,MATCH(1,($B1352=$AD$3:$AD$51)*($J1352=$AE$3:$AE$51),0),3),IF(N1352="positivo",INDEX($AD$55:$AG$109,MATCH(1,($B1352=$AD$55:$AD$109)*($J1352=$AE$55:$AE$109),0),3)))</f>
        <v>0</v>
      </c>
      <c r="P1352" s="115" t="b">
        <f t="array" ref="P1352">IF(N1352="negativo",INDEX($AD$3:$AG$51,MATCH(1,($B1352=$AD$3:$AD$51)*($J1352=$AE$3:$AE$51),0),4),IF(N1352="positivo",INDEX($AD$55:$AG$109,MATCH(1,($B1352=$AD$55:$AD$109)*($J1352=$AE$55:$AE$109),0),4)))</f>
        <v>0</v>
      </c>
      <c r="Q1352" s="115" t="str">
        <f>VLOOKUP(M1352,Modelo!$A$2:$C$7,2,0)</f>
        <v>Gestión de Recursos Naturales y Circularidad</v>
      </c>
      <c r="R1352" s="118">
        <f t="array" ref="R1352">INDEX(Modelo!$F$1:$H$37,MATCH(1,(DataBase!Q1352=Modelo!$G$1:$G$37)*(DataBase!B1352=Modelo!$F$1:$F$37),0),3)</f>
        <v>0.15789473684210525</v>
      </c>
      <c r="S1352" s="115">
        <f t="shared" si="44"/>
        <v>100</v>
      </c>
      <c r="T1352" s="115">
        <f t="shared" si="45"/>
        <v>15.789473684210526</v>
      </c>
    </row>
    <row r="1353" spans="1:20" x14ac:dyDescent="0.3">
      <c r="A1353" s="115" t="s">
        <v>441</v>
      </c>
      <c r="B1353" s="115" t="s">
        <v>407</v>
      </c>
      <c r="C1353" s="115" t="s">
        <v>103</v>
      </c>
      <c r="D1353" s="115" t="s">
        <v>86</v>
      </c>
      <c r="E1353" s="115" t="s">
        <v>87</v>
      </c>
      <c r="F1353" s="115" t="s">
        <v>87</v>
      </c>
      <c r="G1353" s="115">
        <v>2002</v>
      </c>
      <c r="H1353" s="115" t="s">
        <v>177</v>
      </c>
      <c r="I1353" s="115">
        <v>2.4203671080000002</v>
      </c>
      <c r="J1353" s="115" t="s">
        <v>32</v>
      </c>
      <c r="K1353" s="115">
        <f>INDEX(DatosProcesados!$A$1:$BF$101,MATCH(DataBase!A1353,DatosProcesados!$A$1:$A$101,0),MATCH(DataBase!J1353,DatosProcesados!$A$1:$BF$1,0))</f>
        <v>0</v>
      </c>
      <c r="L1353" s="115" t="str">
        <f>INDEX(Modelo!$A$9:$D$89,MATCH(DataBase!$J1353,Modelo!$A$9:$A$89,0),MATCH(DataBase!L$1,Modelo!$A$9:$D$9,0))</f>
        <v>Impacto ambiental</v>
      </c>
      <c r="M1353" s="115" t="str">
        <f>INDEX(Modelo!$A$9:$D$89,MATCH(DataBase!$J1353,Modelo!$A$9:$A$89,0),MATCH(DataBase!M$1,Modelo!$A$9:$D$9,0))</f>
        <v>Pilar 3</v>
      </c>
      <c r="N1353" s="115" t="str">
        <f>INDEX(Modelo!$A$9:$D$89,MATCH(DataBase!$J1353,Modelo!$A$9:$A$89,0),MATCH(DataBase!N$1,Modelo!$A$9:$D$9,0))</f>
        <v>boolean</v>
      </c>
      <c r="O1353" s="115" t="b">
        <f t="array" ref="O1353">IF(N1353="negativo",INDEX($AD$3:$AG$51,MATCH(1,($B1353=$AD$3:$AD$51)*($J1353=$AE$3:$AE$51),0),3),IF(N1353="positivo",INDEX($AD$55:$AG$109,MATCH(1,($B1353=$AD$55:$AD$109)*($J1353=$AE$55:$AE$109),0),3)))</f>
        <v>0</v>
      </c>
      <c r="P1353" s="115" t="b">
        <f t="array" ref="P1353">IF(N1353="negativo",INDEX($AD$3:$AG$51,MATCH(1,($B1353=$AD$3:$AD$51)*($J1353=$AE$3:$AE$51),0),4),IF(N1353="positivo",INDEX($AD$55:$AG$109,MATCH(1,($B1353=$AD$55:$AD$109)*($J1353=$AE$55:$AE$109),0),4)))</f>
        <v>0</v>
      </c>
      <c r="Q1353" s="115" t="str">
        <f>VLOOKUP(M1353,Modelo!$A$2:$C$7,2,0)</f>
        <v>Gestión de Recursos Naturales y Circularidad</v>
      </c>
      <c r="R1353" s="118">
        <f t="array" ref="R1353">INDEX(Modelo!$F$1:$H$37,MATCH(1,(DataBase!Q1353=Modelo!$G$1:$G$37)*(DataBase!B1353=Modelo!$F$1:$F$37),0),3)</f>
        <v>0.19230769230769232</v>
      </c>
      <c r="S1353" s="115">
        <f t="shared" si="44"/>
        <v>0</v>
      </c>
      <c r="T1353" s="115">
        <f t="shared" si="45"/>
        <v>0</v>
      </c>
    </row>
    <row r="1354" spans="1:20" x14ac:dyDescent="0.3">
      <c r="A1354" s="115" t="s">
        <v>454</v>
      </c>
      <c r="B1354" s="115" t="s">
        <v>407</v>
      </c>
      <c r="C1354" s="115" t="s">
        <v>103</v>
      </c>
      <c r="D1354" s="115" t="s">
        <v>86</v>
      </c>
      <c r="E1354" s="115" t="s">
        <v>87</v>
      </c>
      <c r="F1354" s="115" t="s">
        <v>87</v>
      </c>
      <c r="G1354" s="115">
        <v>2003</v>
      </c>
      <c r="H1354" s="115" t="s">
        <v>422</v>
      </c>
      <c r="I1354" s="115">
        <v>1.3219259999999999</v>
      </c>
      <c r="J1354" s="115" t="s">
        <v>32</v>
      </c>
      <c r="K1354" s="115">
        <f>INDEX(DatosProcesados!$A$1:$BF$101,MATCH(DataBase!A1354,DatosProcesados!$A$1:$A$101,0),MATCH(DataBase!J1354,DatosProcesados!$A$1:$BF$1,0))</f>
        <v>0</v>
      </c>
      <c r="L1354" s="115" t="str">
        <f>INDEX(Modelo!$A$9:$D$89,MATCH(DataBase!$J1354,Modelo!$A$9:$A$89,0),MATCH(DataBase!L$1,Modelo!$A$9:$D$9,0))</f>
        <v>Impacto ambiental</v>
      </c>
      <c r="M1354" s="115" t="str">
        <f>INDEX(Modelo!$A$9:$D$89,MATCH(DataBase!$J1354,Modelo!$A$9:$A$89,0),MATCH(DataBase!M$1,Modelo!$A$9:$D$9,0))</f>
        <v>Pilar 3</v>
      </c>
      <c r="N1354" s="115" t="str">
        <f>INDEX(Modelo!$A$9:$D$89,MATCH(DataBase!$J1354,Modelo!$A$9:$A$89,0),MATCH(DataBase!N$1,Modelo!$A$9:$D$9,0))</f>
        <v>boolean</v>
      </c>
      <c r="O1354" s="115" t="b">
        <f t="array" ref="O1354">IF(N1354="negativo",INDEX($AD$3:$AG$51,MATCH(1,($B1354=$AD$3:$AD$51)*($J1354=$AE$3:$AE$51),0),3),IF(N1354="positivo",INDEX($AD$55:$AG$109,MATCH(1,($B1354=$AD$55:$AD$109)*($J1354=$AE$55:$AE$109),0),3)))</f>
        <v>0</v>
      </c>
      <c r="P1354" s="115" t="b">
        <f t="array" ref="P1354">IF(N1354="negativo",INDEX($AD$3:$AG$51,MATCH(1,($B1354=$AD$3:$AD$51)*($J1354=$AE$3:$AE$51),0),4),IF(N1354="positivo",INDEX($AD$55:$AG$109,MATCH(1,($B1354=$AD$55:$AD$109)*($J1354=$AE$55:$AE$109),0),4)))</f>
        <v>0</v>
      </c>
      <c r="Q1354" s="115" t="str">
        <f>VLOOKUP(M1354,Modelo!$A$2:$C$7,2,0)</f>
        <v>Gestión de Recursos Naturales y Circularidad</v>
      </c>
      <c r="R1354" s="118">
        <f t="array" ref="R1354">INDEX(Modelo!$F$1:$H$37,MATCH(1,(DataBase!Q1354=Modelo!$G$1:$G$37)*(DataBase!B1354=Modelo!$F$1:$F$37),0),3)</f>
        <v>0.19230769230769232</v>
      </c>
      <c r="S1354" s="115">
        <f t="shared" si="44"/>
        <v>0</v>
      </c>
      <c r="T1354" s="115">
        <f t="shared" si="45"/>
        <v>0</v>
      </c>
    </row>
    <row r="1355" spans="1:20" x14ac:dyDescent="0.3">
      <c r="A1355" s="115" t="s">
        <v>477</v>
      </c>
      <c r="B1355" s="115" t="s">
        <v>467</v>
      </c>
      <c r="C1355" s="115" t="s">
        <v>103</v>
      </c>
      <c r="D1355" s="115" t="s">
        <v>86</v>
      </c>
      <c r="E1355" s="115" t="s">
        <v>86</v>
      </c>
      <c r="F1355" s="115" t="s">
        <v>86</v>
      </c>
      <c r="G1355" s="115">
        <v>1985</v>
      </c>
      <c r="H1355" s="115" t="s">
        <v>125</v>
      </c>
      <c r="I1355" s="115">
        <v>0.441609957</v>
      </c>
      <c r="J1355" s="115" t="s">
        <v>32</v>
      </c>
      <c r="K1355" s="115" t="str">
        <f>INDEX(DatosProcesados!$A$1:$BF$101,MATCH(DataBase!A1355,DatosProcesados!$A$1:$A$101,0),MATCH(DataBase!J1355,DatosProcesados!$A$1:$BF$1,0))</f>
        <v>No</v>
      </c>
      <c r="L1355" s="115" t="str">
        <f>INDEX(Modelo!$A$9:$D$89,MATCH(DataBase!$J1355,Modelo!$A$9:$A$89,0),MATCH(DataBase!L$1,Modelo!$A$9:$D$9,0))</f>
        <v>Impacto ambiental</v>
      </c>
      <c r="M1355" s="115" t="str">
        <f>INDEX(Modelo!$A$9:$D$89,MATCH(DataBase!$J1355,Modelo!$A$9:$A$89,0),MATCH(DataBase!M$1,Modelo!$A$9:$D$9,0))</f>
        <v>Pilar 3</v>
      </c>
      <c r="N1355" s="115" t="str">
        <f>INDEX(Modelo!$A$9:$D$89,MATCH(DataBase!$J1355,Modelo!$A$9:$A$89,0),MATCH(DataBase!N$1,Modelo!$A$9:$D$9,0))</f>
        <v>boolean</v>
      </c>
      <c r="O1355" s="115" t="b">
        <f t="array" ref="O1355">IF(N1355="negativo",INDEX($AD$3:$AG$51,MATCH(1,($B1355=$AD$3:$AD$51)*($J1355=$AE$3:$AE$51),0),3),IF(N1355="positivo",INDEX($AD$55:$AG$109,MATCH(1,($B1355=$AD$55:$AD$109)*($J1355=$AE$55:$AE$109),0),3)))</f>
        <v>0</v>
      </c>
      <c r="P1355" s="115" t="b">
        <f t="array" ref="P1355">IF(N1355="negativo",INDEX($AD$3:$AG$51,MATCH(1,($B1355=$AD$3:$AD$51)*($J1355=$AE$3:$AE$51),0),4),IF(N1355="positivo",INDEX($AD$55:$AG$109,MATCH(1,($B1355=$AD$55:$AD$109)*($J1355=$AE$55:$AE$109),0),4)))</f>
        <v>0</v>
      </c>
      <c r="Q1355" s="115" t="str">
        <f>VLOOKUP(M1355,Modelo!$A$2:$C$7,2,0)</f>
        <v>Gestión de Recursos Naturales y Circularidad</v>
      </c>
      <c r="R1355" s="118">
        <f t="array" ref="R1355">INDEX(Modelo!$F$1:$H$37,MATCH(1,(DataBase!Q1355=Modelo!$G$1:$G$37)*(DataBase!B1355=Modelo!$F$1:$F$37),0),3)</f>
        <v>0.23809523809523808</v>
      </c>
      <c r="S1355" s="115">
        <f t="shared" si="44"/>
        <v>0</v>
      </c>
      <c r="T1355" s="115">
        <f t="shared" si="45"/>
        <v>0</v>
      </c>
    </row>
    <row r="1356" spans="1:20" x14ac:dyDescent="0.3">
      <c r="A1356" s="115" t="s">
        <v>256</v>
      </c>
      <c r="B1356" s="115" t="s">
        <v>216</v>
      </c>
      <c r="C1356" s="115" t="s">
        <v>103</v>
      </c>
      <c r="D1356" s="115" t="s">
        <v>87</v>
      </c>
      <c r="E1356" s="115" t="s">
        <v>86</v>
      </c>
      <c r="F1356" s="115" t="s">
        <v>86</v>
      </c>
      <c r="G1356" s="115">
        <v>1964</v>
      </c>
      <c r="H1356" s="115" t="s">
        <v>125</v>
      </c>
      <c r="I1356" s="115">
        <v>2.4859553989999998</v>
      </c>
      <c r="J1356" s="115" t="s">
        <v>32</v>
      </c>
      <c r="K1356" s="115">
        <f>INDEX(DatosProcesados!$A$1:$BF$101,MATCH(DataBase!A1356,DatosProcesados!$A$1:$A$101,0),MATCH(DataBase!J1356,DatosProcesados!$A$1:$BF$1,0))</f>
        <v>0</v>
      </c>
      <c r="L1356" s="115" t="str">
        <f>INDEX(Modelo!$A$9:$D$89,MATCH(DataBase!$J1356,Modelo!$A$9:$A$89,0),MATCH(DataBase!L$1,Modelo!$A$9:$D$9,0))</f>
        <v>Impacto ambiental</v>
      </c>
      <c r="M1356" s="115" t="str">
        <f>INDEX(Modelo!$A$9:$D$89,MATCH(DataBase!$J1356,Modelo!$A$9:$A$89,0),MATCH(DataBase!M$1,Modelo!$A$9:$D$9,0))</f>
        <v>Pilar 3</v>
      </c>
      <c r="N1356" s="115" t="str">
        <f>INDEX(Modelo!$A$9:$D$89,MATCH(DataBase!$J1356,Modelo!$A$9:$A$89,0),MATCH(DataBase!N$1,Modelo!$A$9:$D$9,0))</f>
        <v>boolean</v>
      </c>
      <c r="O1356" s="115" t="b">
        <f t="array" ref="O1356">IF(N1356="negativo",INDEX($AD$3:$AG$51,MATCH(1,($B1356=$AD$3:$AD$51)*($J1356=$AE$3:$AE$51),0),3),IF(N1356="positivo",INDEX($AD$55:$AG$109,MATCH(1,($B1356=$AD$55:$AD$109)*($J1356=$AE$55:$AE$109),0),3)))</f>
        <v>0</v>
      </c>
      <c r="P1356" s="115" t="b">
        <f t="array" ref="P1356">IF(N1356="negativo",INDEX($AD$3:$AG$51,MATCH(1,($B1356=$AD$3:$AD$51)*($J1356=$AE$3:$AE$51),0),4),IF(N1356="positivo",INDEX($AD$55:$AG$109,MATCH(1,($B1356=$AD$55:$AD$109)*($J1356=$AE$55:$AE$109),0),4)))</f>
        <v>0</v>
      </c>
      <c r="Q1356" s="115" t="str">
        <f>VLOOKUP(M1356,Modelo!$A$2:$C$7,2,0)</f>
        <v>Gestión de Recursos Naturales y Circularidad</v>
      </c>
      <c r="R1356" s="118">
        <f t="array" ref="R1356">INDEX(Modelo!$F$1:$H$37,MATCH(1,(DataBase!Q1356=Modelo!$G$1:$G$37)*(DataBase!B1356=Modelo!$F$1:$F$37),0),3)</f>
        <v>0.15789473684210525</v>
      </c>
      <c r="S1356" s="115">
        <f t="shared" si="44"/>
        <v>0</v>
      </c>
      <c r="T1356" s="115">
        <f t="shared" si="45"/>
        <v>0</v>
      </c>
    </row>
    <row r="1357" spans="1:20" x14ac:dyDescent="0.3">
      <c r="A1357" s="115" t="s">
        <v>305</v>
      </c>
      <c r="B1357" s="115" t="s">
        <v>216</v>
      </c>
      <c r="C1357" s="115" t="s">
        <v>103</v>
      </c>
      <c r="D1357" s="115" t="s">
        <v>87</v>
      </c>
      <c r="E1357" s="115" t="s">
        <v>86</v>
      </c>
      <c r="F1357" s="115" t="s">
        <v>86</v>
      </c>
      <c r="G1357" s="115">
        <v>1940</v>
      </c>
      <c r="H1357" s="115" t="s">
        <v>125</v>
      </c>
      <c r="I1357" s="115">
        <v>1.340540112</v>
      </c>
      <c r="J1357" s="115" t="s">
        <v>32</v>
      </c>
      <c r="K1357" s="115" t="str">
        <f>INDEX(DatosProcesados!$A$1:$BF$101,MATCH(DataBase!A1357,DatosProcesados!$A$1:$A$101,0),MATCH(DataBase!J1357,DatosProcesados!$A$1:$BF$1,0))</f>
        <v>Si</v>
      </c>
      <c r="L1357" s="115" t="str">
        <f>INDEX(Modelo!$A$9:$D$89,MATCH(DataBase!$J1357,Modelo!$A$9:$A$89,0),MATCH(DataBase!L$1,Modelo!$A$9:$D$9,0))</f>
        <v>Impacto ambiental</v>
      </c>
      <c r="M1357" s="115" t="str">
        <f>INDEX(Modelo!$A$9:$D$89,MATCH(DataBase!$J1357,Modelo!$A$9:$A$89,0),MATCH(DataBase!M$1,Modelo!$A$9:$D$9,0))</f>
        <v>Pilar 3</v>
      </c>
      <c r="N1357" s="115" t="str">
        <f>INDEX(Modelo!$A$9:$D$89,MATCH(DataBase!$J1357,Modelo!$A$9:$A$89,0),MATCH(DataBase!N$1,Modelo!$A$9:$D$9,0))</f>
        <v>boolean</v>
      </c>
      <c r="O1357" s="115" t="b">
        <f t="array" ref="O1357">IF(N1357="negativo",INDEX($AD$3:$AG$51,MATCH(1,($B1357=$AD$3:$AD$51)*($J1357=$AE$3:$AE$51),0),3),IF(N1357="positivo",INDEX($AD$55:$AG$109,MATCH(1,($B1357=$AD$55:$AD$109)*($J1357=$AE$55:$AE$109),0),3)))</f>
        <v>0</v>
      </c>
      <c r="P1357" s="115" t="b">
        <f t="array" ref="P1357">IF(N1357="negativo",INDEX($AD$3:$AG$51,MATCH(1,($B1357=$AD$3:$AD$51)*($J1357=$AE$3:$AE$51),0),4),IF(N1357="positivo",INDEX($AD$55:$AG$109,MATCH(1,($B1357=$AD$55:$AD$109)*($J1357=$AE$55:$AE$109),0),4)))</f>
        <v>0</v>
      </c>
      <c r="Q1357" s="115" t="str">
        <f>VLOOKUP(M1357,Modelo!$A$2:$C$7,2,0)</f>
        <v>Gestión de Recursos Naturales y Circularidad</v>
      </c>
      <c r="R1357" s="118">
        <f t="array" ref="R1357">INDEX(Modelo!$F$1:$H$37,MATCH(1,(DataBase!Q1357=Modelo!$G$1:$G$37)*(DataBase!B1357=Modelo!$F$1:$F$37),0),3)</f>
        <v>0.15789473684210525</v>
      </c>
      <c r="S1357" s="115">
        <f t="shared" si="44"/>
        <v>100</v>
      </c>
      <c r="T1357" s="115">
        <f t="shared" si="45"/>
        <v>15.789473684210526</v>
      </c>
    </row>
    <row r="1358" spans="1:20" x14ac:dyDescent="0.3">
      <c r="A1358" s="115" t="s">
        <v>432</v>
      </c>
      <c r="B1358" s="115" t="s">
        <v>407</v>
      </c>
      <c r="C1358" s="115" t="s">
        <v>103</v>
      </c>
      <c r="D1358" s="115" t="s">
        <v>86</v>
      </c>
      <c r="E1358" s="115" t="s">
        <v>86</v>
      </c>
      <c r="F1358" s="115" t="s">
        <v>86</v>
      </c>
      <c r="G1358" s="115">
        <v>1956</v>
      </c>
      <c r="H1358" s="115" t="s">
        <v>125</v>
      </c>
      <c r="I1358" s="115">
        <v>2.660692144</v>
      </c>
      <c r="J1358" s="115" t="s">
        <v>32</v>
      </c>
      <c r="K1358" s="115" t="str">
        <f>INDEX(DatosProcesados!$A$1:$BF$101,MATCH(DataBase!A1358,DatosProcesados!$A$1:$A$101,0),MATCH(DataBase!J1358,DatosProcesados!$A$1:$BF$1,0))</f>
        <v>Si</v>
      </c>
      <c r="L1358" s="115" t="str">
        <f>INDEX(Modelo!$A$9:$D$89,MATCH(DataBase!$J1358,Modelo!$A$9:$A$89,0),MATCH(DataBase!L$1,Modelo!$A$9:$D$9,0))</f>
        <v>Impacto ambiental</v>
      </c>
      <c r="M1358" s="115" t="str">
        <f>INDEX(Modelo!$A$9:$D$89,MATCH(DataBase!$J1358,Modelo!$A$9:$A$89,0),MATCH(DataBase!M$1,Modelo!$A$9:$D$9,0))</f>
        <v>Pilar 3</v>
      </c>
      <c r="N1358" s="115" t="str">
        <f>INDEX(Modelo!$A$9:$D$89,MATCH(DataBase!$J1358,Modelo!$A$9:$A$89,0),MATCH(DataBase!N$1,Modelo!$A$9:$D$9,0))</f>
        <v>boolean</v>
      </c>
      <c r="O1358" s="115" t="b">
        <f t="array" ref="O1358">IF(N1358="negativo",INDEX($AD$3:$AG$51,MATCH(1,($B1358=$AD$3:$AD$51)*($J1358=$AE$3:$AE$51),0),3),IF(N1358="positivo",INDEX($AD$55:$AG$109,MATCH(1,($B1358=$AD$55:$AD$109)*($J1358=$AE$55:$AE$109),0),3)))</f>
        <v>0</v>
      </c>
      <c r="P1358" s="115" t="b">
        <f t="array" ref="P1358">IF(N1358="negativo",INDEX($AD$3:$AG$51,MATCH(1,($B1358=$AD$3:$AD$51)*($J1358=$AE$3:$AE$51),0),4),IF(N1358="positivo",INDEX($AD$55:$AG$109,MATCH(1,($B1358=$AD$55:$AD$109)*($J1358=$AE$55:$AE$109),0),4)))</f>
        <v>0</v>
      </c>
      <c r="Q1358" s="115" t="str">
        <f>VLOOKUP(M1358,Modelo!$A$2:$C$7,2,0)</f>
        <v>Gestión de Recursos Naturales y Circularidad</v>
      </c>
      <c r="R1358" s="118">
        <f t="array" ref="R1358">INDEX(Modelo!$F$1:$H$37,MATCH(1,(DataBase!Q1358=Modelo!$G$1:$G$37)*(DataBase!B1358=Modelo!$F$1:$F$37),0),3)</f>
        <v>0.19230769230769232</v>
      </c>
      <c r="S1358" s="115">
        <f t="shared" si="44"/>
        <v>100</v>
      </c>
      <c r="T1358" s="115">
        <f t="shared" si="45"/>
        <v>19.230769230769234</v>
      </c>
    </row>
    <row r="1359" spans="1:20" x14ac:dyDescent="0.3">
      <c r="A1359" s="115" t="s">
        <v>476</v>
      </c>
      <c r="B1359" s="115" t="s">
        <v>467</v>
      </c>
      <c r="C1359" s="115" t="s">
        <v>103</v>
      </c>
      <c r="D1359" s="115" t="s">
        <v>87</v>
      </c>
      <c r="E1359" s="115" t="s">
        <v>86</v>
      </c>
      <c r="F1359" s="115" t="s">
        <v>86</v>
      </c>
      <c r="G1359" s="115">
        <v>1962</v>
      </c>
      <c r="H1359" s="115" t="s">
        <v>125</v>
      </c>
      <c r="I1359" s="115">
        <v>0.89448844999999999</v>
      </c>
      <c r="J1359" s="115" t="s">
        <v>32</v>
      </c>
      <c r="K1359" s="115">
        <f>INDEX(DatosProcesados!$A$1:$BF$101,MATCH(DataBase!A1359,DatosProcesados!$A$1:$A$101,0),MATCH(DataBase!J1359,DatosProcesados!$A$1:$BF$1,0))</f>
        <v>0</v>
      </c>
      <c r="L1359" s="115" t="str">
        <f>INDEX(Modelo!$A$9:$D$89,MATCH(DataBase!$J1359,Modelo!$A$9:$A$89,0),MATCH(DataBase!L$1,Modelo!$A$9:$D$9,0))</f>
        <v>Impacto ambiental</v>
      </c>
      <c r="M1359" s="115" t="str">
        <f>INDEX(Modelo!$A$9:$D$89,MATCH(DataBase!$J1359,Modelo!$A$9:$A$89,0),MATCH(DataBase!M$1,Modelo!$A$9:$D$9,0))</f>
        <v>Pilar 3</v>
      </c>
      <c r="N1359" s="115" t="str">
        <f>INDEX(Modelo!$A$9:$D$89,MATCH(DataBase!$J1359,Modelo!$A$9:$A$89,0),MATCH(DataBase!N$1,Modelo!$A$9:$D$9,0))</f>
        <v>boolean</v>
      </c>
      <c r="O1359" s="115" t="b">
        <f t="array" ref="O1359">IF(N1359="negativo",INDEX($AD$3:$AG$51,MATCH(1,($B1359=$AD$3:$AD$51)*($J1359=$AE$3:$AE$51),0),3),IF(N1359="positivo",INDEX($AD$55:$AG$109,MATCH(1,($B1359=$AD$55:$AD$109)*($J1359=$AE$55:$AE$109),0),3)))</f>
        <v>0</v>
      </c>
      <c r="P1359" s="115" t="b">
        <f t="array" ref="P1359">IF(N1359="negativo",INDEX($AD$3:$AG$51,MATCH(1,($B1359=$AD$3:$AD$51)*($J1359=$AE$3:$AE$51),0),4),IF(N1359="positivo",INDEX($AD$55:$AG$109,MATCH(1,($B1359=$AD$55:$AD$109)*($J1359=$AE$55:$AE$109),0),4)))</f>
        <v>0</v>
      </c>
      <c r="Q1359" s="115" t="str">
        <f>VLOOKUP(M1359,Modelo!$A$2:$C$7,2,0)</f>
        <v>Gestión de Recursos Naturales y Circularidad</v>
      </c>
      <c r="R1359" s="118">
        <f t="array" ref="R1359">INDEX(Modelo!$F$1:$H$37,MATCH(1,(DataBase!Q1359=Modelo!$G$1:$G$37)*(DataBase!B1359=Modelo!$F$1:$F$37),0),3)</f>
        <v>0.23809523809523808</v>
      </c>
      <c r="S1359" s="115">
        <f t="shared" si="44"/>
        <v>0</v>
      </c>
      <c r="T1359" s="115">
        <f t="shared" si="45"/>
        <v>0</v>
      </c>
    </row>
    <row r="1360" spans="1:20" x14ac:dyDescent="0.3">
      <c r="A1360" s="115" t="s">
        <v>154</v>
      </c>
      <c r="B1360" s="115" t="s">
        <v>84</v>
      </c>
      <c r="C1360" s="115" t="s">
        <v>97</v>
      </c>
      <c r="D1360" s="115" t="s">
        <v>86</v>
      </c>
      <c r="E1360" s="115" t="s">
        <v>87</v>
      </c>
      <c r="F1360" s="115" t="s">
        <v>87</v>
      </c>
      <c r="G1360" s="115">
        <v>1967</v>
      </c>
      <c r="H1360" s="115" t="s">
        <v>125</v>
      </c>
      <c r="I1360" s="115">
        <v>4.1309855679999998</v>
      </c>
      <c r="J1360" s="115" t="s">
        <v>32</v>
      </c>
      <c r="K1360" s="115" t="str">
        <f>INDEX(DatosProcesados!$A$1:$BF$101,MATCH(DataBase!A1360,DatosProcesados!$A$1:$A$101,0),MATCH(DataBase!J1360,DatosProcesados!$A$1:$BF$1,0))</f>
        <v>Si</v>
      </c>
      <c r="L1360" s="115" t="str">
        <f>INDEX(Modelo!$A$9:$D$89,MATCH(DataBase!$J1360,Modelo!$A$9:$A$89,0),MATCH(DataBase!L$1,Modelo!$A$9:$D$9,0))</f>
        <v>Impacto ambiental</v>
      </c>
      <c r="M1360" s="115" t="str">
        <f>INDEX(Modelo!$A$9:$D$89,MATCH(DataBase!$J1360,Modelo!$A$9:$A$89,0),MATCH(DataBase!M$1,Modelo!$A$9:$D$9,0))</f>
        <v>Pilar 3</v>
      </c>
      <c r="N1360" s="115" t="str">
        <f>INDEX(Modelo!$A$9:$D$89,MATCH(DataBase!$J1360,Modelo!$A$9:$A$89,0),MATCH(DataBase!N$1,Modelo!$A$9:$D$9,0))</f>
        <v>boolean</v>
      </c>
      <c r="O1360" s="115" t="b">
        <f t="array" ref="O1360">IF(N1360="negativo",INDEX($AD$3:$AG$51,MATCH(1,($B1360=$AD$3:$AD$51)*($J1360=$AE$3:$AE$51),0),3),IF(N1360="positivo",INDEX($AD$55:$AG$109,MATCH(1,($B1360=$AD$55:$AD$109)*($J1360=$AE$55:$AE$109),0),3)))</f>
        <v>0</v>
      </c>
      <c r="P1360" s="115" t="b">
        <f t="array" ref="P1360">IF(N1360="negativo",INDEX($AD$3:$AG$51,MATCH(1,($B1360=$AD$3:$AD$51)*($J1360=$AE$3:$AE$51),0),4),IF(N1360="positivo",INDEX($AD$55:$AG$109,MATCH(1,($B1360=$AD$55:$AD$109)*($J1360=$AE$55:$AE$109),0),4)))</f>
        <v>0</v>
      </c>
      <c r="Q1360" s="115" t="str">
        <f>VLOOKUP(M1360,Modelo!$A$2:$C$7,2,0)</f>
        <v>Gestión de Recursos Naturales y Circularidad</v>
      </c>
      <c r="R1360" s="118">
        <f t="array" ref="R1360">INDEX(Modelo!$F$1:$H$37,MATCH(1,(DataBase!Q1360=Modelo!$G$1:$G$37)*(DataBase!B1360=Modelo!$F$1:$F$37),0),3)</f>
        <v>5.8823529411764705E-2</v>
      </c>
      <c r="S1360" s="115">
        <f t="shared" si="44"/>
        <v>100</v>
      </c>
      <c r="T1360" s="115">
        <f t="shared" si="45"/>
        <v>5.8823529411764701</v>
      </c>
    </row>
    <row r="1361" spans="1:20" x14ac:dyDescent="0.3">
      <c r="A1361" s="115" t="s">
        <v>139</v>
      </c>
      <c r="B1361" s="115" t="s">
        <v>84</v>
      </c>
      <c r="C1361" s="115" t="s">
        <v>97</v>
      </c>
      <c r="D1361" s="115" t="s">
        <v>86</v>
      </c>
      <c r="E1361" s="115" t="s">
        <v>86</v>
      </c>
      <c r="F1361" s="115" t="s">
        <v>86</v>
      </c>
      <c r="G1361" s="115">
        <v>1995</v>
      </c>
      <c r="H1361" s="115" t="s">
        <v>125</v>
      </c>
      <c r="I1361" s="115">
        <v>6.1355991599999999</v>
      </c>
      <c r="J1361" s="115" t="s">
        <v>32</v>
      </c>
      <c r="K1361" s="115" t="str">
        <f>INDEX(DatosProcesados!$A$1:$BF$101,MATCH(DataBase!A1361,DatosProcesados!$A$1:$A$101,0),MATCH(DataBase!J1361,DatosProcesados!$A$1:$BF$1,0))</f>
        <v>Si</v>
      </c>
      <c r="L1361" s="115" t="str">
        <f>INDEX(Modelo!$A$9:$D$89,MATCH(DataBase!$J1361,Modelo!$A$9:$A$89,0),MATCH(DataBase!L$1,Modelo!$A$9:$D$9,0))</f>
        <v>Impacto ambiental</v>
      </c>
      <c r="M1361" s="115" t="str">
        <f>INDEX(Modelo!$A$9:$D$89,MATCH(DataBase!$J1361,Modelo!$A$9:$A$89,0),MATCH(DataBase!M$1,Modelo!$A$9:$D$9,0))</f>
        <v>Pilar 3</v>
      </c>
      <c r="N1361" s="115" t="str">
        <f>INDEX(Modelo!$A$9:$D$89,MATCH(DataBase!$J1361,Modelo!$A$9:$A$89,0),MATCH(DataBase!N$1,Modelo!$A$9:$D$9,0))</f>
        <v>boolean</v>
      </c>
      <c r="O1361" s="115" t="b">
        <f t="array" ref="O1361">IF(N1361="negativo",INDEX($AD$3:$AG$51,MATCH(1,($B1361=$AD$3:$AD$51)*($J1361=$AE$3:$AE$51),0),3),IF(N1361="positivo",INDEX($AD$55:$AG$109,MATCH(1,($B1361=$AD$55:$AD$109)*($J1361=$AE$55:$AE$109),0),3)))</f>
        <v>0</v>
      </c>
      <c r="P1361" s="115" t="b">
        <f t="array" ref="P1361">IF(N1361="negativo",INDEX($AD$3:$AG$51,MATCH(1,($B1361=$AD$3:$AD$51)*($J1361=$AE$3:$AE$51),0),4),IF(N1361="positivo",INDEX($AD$55:$AG$109,MATCH(1,($B1361=$AD$55:$AD$109)*($J1361=$AE$55:$AE$109),0),4)))</f>
        <v>0</v>
      </c>
      <c r="Q1361" s="115" t="str">
        <f>VLOOKUP(M1361,Modelo!$A$2:$C$7,2,0)</f>
        <v>Gestión de Recursos Naturales y Circularidad</v>
      </c>
      <c r="R1361" s="118">
        <f t="array" ref="R1361">INDEX(Modelo!$F$1:$H$37,MATCH(1,(DataBase!Q1361=Modelo!$G$1:$G$37)*(DataBase!B1361=Modelo!$F$1:$F$37),0),3)</f>
        <v>5.8823529411764705E-2</v>
      </c>
      <c r="S1361" s="115">
        <f t="shared" si="44"/>
        <v>100</v>
      </c>
      <c r="T1361" s="115">
        <f t="shared" si="45"/>
        <v>5.8823529411764701</v>
      </c>
    </row>
    <row r="1362" spans="1:20" x14ac:dyDescent="0.3">
      <c r="A1362" s="115" t="s">
        <v>399</v>
      </c>
      <c r="B1362" s="115" t="s">
        <v>379</v>
      </c>
      <c r="C1362" s="115" t="s">
        <v>103</v>
      </c>
      <c r="D1362" s="115" t="s">
        <v>86</v>
      </c>
      <c r="E1362" s="115" t="s">
        <v>86</v>
      </c>
      <c r="F1362" s="115" t="s">
        <v>87</v>
      </c>
      <c r="G1362" s="115">
        <v>1989</v>
      </c>
      <c r="H1362" s="115" t="s">
        <v>125</v>
      </c>
      <c r="I1362" s="115">
        <v>0.75167738299999998</v>
      </c>
      <c r="J1362" s="115" t="s">
        <v>32</v>
      </c>
      <c r="K1362" s="115">
        <f>INDEX(DatosProcesados!$A$1:$BF$101,MATCH(DataBase!A1362,DatosProcesados!$A$1:$A$101,0),MATCH(DataBase!J1362,DatosProcesados!$A$1:$BF$1,0))</f>
        <v>0</v>
      </c>
      <c r="L1362" s="115" t="str">
        <f>INDEX(Modelo!$A$9:$D$89,MATCH(DataBase!$J1362,Modelo!$A$9:$A$89,0),MATCH(DataBase!L$1,Modelo!$A$9:$D$9,0))</f>
        <v>Impacto ambiental</v>
      </c>
      <c r="M1362" s="115" t="str">
        <f>INDEX(Modelo!$A$9:$D$89,MATCH(DataBase!$J1362,Modelo!$A$9:$A$89,0),MATCH(DataBase!M$1,Modelo!$A$9:$D$9,0))</f>
        <v>Pilar 3</v>
      </c>
      <c r="N1362" s="115" t="str">
        <f>INDEX(Modelo!$A$9:$D$89,MATCH(DataBase!$J1362,Modelo!$A$9:$A$89,0),MATCH(DataBase!N$1,Modelo!$A$9:$D$9,0))</f>
        <v>boolean</v>
      </c>
      <c r="O1362" s="115" t="b">
        <f t="array" ref="O1362">IF(N1362="negativo",INDEX($AD$3:$AG$51,MATCH(1,($B1362=$AD$3:$AD$51)*($J1362=$AE$3:$AE$51),0),3),IF(N1362="positivo",INDEX($AD$55:$AG$109,MATCH(1,($B1362=$AD$55:$AD$109)*($J1362=$AE$55:$AE$109),0),3)))</f>
        <v>0</v>
      </c>
      <c r="P1362" s="115" t="b">
        <f t="array" ref="P1362">IF(N1362="negativo",INDEX($AD$3:$AG$51,MATCH(1,($B1362=$AD$3:$AD$51)*($J1362=$AE$3:$AE$51),0),4),IF(N1362="positivo",INDEX($AD$55:$AG$109,MATCH(1,($B1362=$AD$55:$AD$109)*($J1362=$AE$55:$AE$109),0),4)))</f>
        <v>0</v>
      </c>
      <c r="Q1362" s="115" t="str">
        <f>VLOOKUP(M1362,Modelo!$A$2:$C$7,2,0)</f>
        <v>Gestión de Recursos Naturales y Circularidad</v>
      </c>
      <c r="R1362" s="118">
        <f t="array" ref="R1362">INDEX(Modelo!$F$1:$H$37,MATCH(1,(DataBase!Q1362=Modelo!$G$1:$G$37)*(DataBase!B1362=Modelo!$F$1:$F$37),0),3)</f>
        <v>0.14285714285714285</v>
      </c>
      <c r="S1362" s="115">
        <f t="shared" si="44"/>
        <v>0</v>
      </c>
      <c r="T1362" s="115">
        <f t="shared" si="45"/>
        <v>0</v>
      </c>
    </row>
    <row r="1363" spans="1:20" x14ac:dyDescent="0.3">
      <c r="A1363" s="115" t="s">
        <v>233</v>
      </c>
      <c r="B1363" s="115" t="s">
        <v>216</v>
      </c>
      <c r="C1363" s="115" t="s">
        <v>103</v>
      </c>
      <c r="D1363" s="115" t="s">
        <v>87</v>
      </c>
      <c r="E1363" s="115" t="s">
        <v>86</v>
      </c>
      <c r="F1363" s="115" t="s">
        <v>86</v>
      </c>
      <c r="G1363" s="115">
        <v>1970</v>
      </c>
      <c r="H1363" s="115" t="s">
        <v>125</v>
      </c>
      <c r="I1363" s="115">
        <v>3.1891452720000002</v>
      </c>
      <c r="J1363" s="115" t="s">
        <v>32</v>
      </c>
      <c r="K1363" s="115">
        <f>INDEX(DatosProcesados!$A$1:$BF$101,MATCH(DataBase!A1363,DatosProcesados!$A$1:$A$101,0),MATCH(DataBase!J1363,DatosProcesados!$A$1:$BF$1,0))</f>
        <v>0</v>
      </c>
      <c r="L1363" s="115" t="str">
        <f>INDEX(Modelo!$A$9:$D$89,MATCH(DataBase!$J1363,Modelo!$A$9:$A$89,0),MATCH(DataBase!L$1,Modelo!$A$9:$D$9,0))</f>
        <v>Impacto ambiental</v>
      </c>
      <c r="M1363" s="115" t="str">
        <f>INDEX(Modelo!$A$9:$D$89,MATCH(DataBase!$J1363,Modelo!$A$9:$A$89,0),MATCH(DataBase!M$1,Modelo!$A$9:$D$9,0))</f>
        <v>Pilar 3</v>
      </c>
      <c r="N1363" s="115" t="str">
        <f>INDEX(Modelo!$A$9:$D$89,MATCH(DataBase!$J1363,Modelo!$A$9:$A$89,0),MATCH(DataBase!N$1,Modelo!$A$9:$D$9,0))</f>
        <v>boolean</v>
      </c>
      <c r="O1363" s="115" t="b">
        <f t="array" ref="O1363">IF(N1363="negativo",INDEX($AD$3:$AG$51,MATCH(1,($B1363=$AD$3:$AD$51)*($J1363=$AE$3:$AE$51),0),3),IF(N1363="positivo",INDEX($AD$55:$AG$109,MATCH(1,($B1363=$AD$55:$AD$109)*($J1363=$AE$55:$AE$109),0),3)))</f>
        <v>0</v>
      </c>
      <c r="P1363" s="115" t="b">
        <f t="array" ref="P1363">IF(N1363="negativo",INDEX($AD$3:$AG$51,MATCH(1,($B1363=$AD$3:$AD$51)*($J1363=$AE$3:$AE$51),0),4),IF(N1363="positivo",INDEX($AD$55:$AG$109,MATCH(1,($B1363=$AD$55:$AD$109)*($J1363=$AE$55:$AE$109),0),4)))</f>
        <v>0</v>
      </c>
      <c r="Q1363" s="115" t="str">
        <f>VLOOKUP(M1363,Modelo!$A$2:$C$7,2,0)</f>
        <v>Gestión de Recursos Naturales y Circularidad</v>
      </c>
      <c r="R1363" s="118">
        <f t="array" ref="R1363">INDEX(Modelo!$F$1:$H$37,MATCH(1,(DataBase!Q1363=Modelo!$G$1:$G$37)*(DataBase!B1363=Modelo!$F$1:$F$37),0),3)</f>
        <v>0.15789473684210525</v>
      </c>
      <c r="S1363" s="115">
        <f t="shared" si="44"/>
        <v>0</v>
      </c>
      <c r="T1363" s="115">
        <f t="shared" si="45"/>
        <v>0</v>
      </c>
    </row>
    <row r="1364" spans="1:20" x14ac:dyDescent="0.3">
      <c r="A1364" s="115" t="s">
        <v>176</v>
      </c>
      <c r="B1364" s="115" t="s">
        <v>84</v>
      </c>
      <c r="C1364" s="115" t="s">
        <v>103</v>
      </c>
      <c r="D1364" s="115" t="s">
        <v>86</v>
      </c>
      <c r="E1364" s="115" t="s">
        <v>87</v>
      </c>
      <c r="F1364" s="115" t="s">
        <v>87</v>
      </c>
      <c r="G1364" s="115">
        <v>1929</v>
      </c>
      <c r="H1364" s="115" t="s">
        <v>177</v>
      </c>
      <c r="I1364" s="115">
        <v>2.3283445380000001</v>
      </c>
      <c r="J1364" s="115" t="s">
        <v>32</v>
      </c>
      <c r="K1364" s="115" t="str">
        <f>INDEX(DatosProcesados!$A$1:$BF$101,MATCH(DataBase!A1364,DatosProcesados!$A$1:$A$101,0),MATCH(DataBase!J1364,DatosProcesados!$A$1:$BF$1,0))</f>
        <v>Si</v>
      </c>
      <c r="L1364" s="115" t="str">
        <f>INDEX(Modelo!$A$9:$D$89,MATCH(DataBase!$J1364,Modelo!$A$9:$A$89,0),MATCH(DataBase!L$1,Modelo!$A$9:$D$9,0))</f>
        <v>Impacto ambiental</v>
      </c>
      <c r="M1364" s="115" t="str">
        <f>INDEX(Modelo!$A$9:$D$89,MATCH(DataBase!$J1364,Modelo!$A$9:$A$89,0),MATCH(DataBase!M$1,Modelo!$A$9:$D$9,0))</f>
        <v>Pilar 3</v>
      </c>
      <c r="N1364" s="115" t="str">
        <f>INDEX(Modelo!$A$9:$D$89,MATCH(DataBase!$J1364,Modelo!$A$9:$A$89,0),MATCH(DataBase!N$1,Modelo!$A$9:$D$9,0))</f>
        <v>boolean</v>
      </c>
      <c r="O1364" s="115" t="b">
        <f t="array" ref="O1364">IF(N1364="negativo",INDEX($AD$3:$AG$51,MATCH(1,($B1364=$AD$3:$AD$51)*($J1364=$AE$3:$AE$51),0),3),IF(N1364="positivo",INDEX($AD$55:$AG$109,MATCH(1,($B1364=$AD$55:$AD$109)*($J1364=$AE$55:$AE$109),0),3)))</f>
        <v>0</v>
      </c>
      <c r="P1364" s="115" t="b">
        <f t="array" ref="P1364">IF(N1364="negativo",INDEX($AD$3:$AG$51,MATCH(1,($B1364=$AD$3:$AD$51)*($J1364=$AE$3:$AE$51),0),4),IF(N1364="positivo",INDEX($AD$55:$AG$109,MATCH(1,($B1364=$AD$55:$AD$109)*($J1364=$AE$55:$AE$109),0),4)))</f>
        <v>0</v>
      </c>
      <c r="Q1364" s="115" t="str">
        <f>VLOOKUP(M1364,Modelo!$A$2:$C$7,2,0)</f>
        <v>Gestión de Recursos Naturales y Circularidad</v>
      </c>
      <c r="R1364" s="118">
        <f t="array" ref="R1364">INDEX(Modelo!$F$1:$H$37,MATCH(1,(DataBase!Q1364=Modelo!$G$1:$G$37)*(DataBase!B1364=Modelo!$F$1:$F$37),0),3)</f>
        <v>5.8823529411764705E-2</v>
      </c>
      <c r="S1364" s="115">
        <f t="shared" si="44"/>
        <v>100</v>
      </c>
      <c r="T1364" s="115">
        <f t="shared" si="45"/>
        <v>5.8823529411764701</v>
      </c>
    </row>
    <row r="1365" spans="1:20" x14ac:dyDescent="0.3">
      <c r="A1365" s="115" t="s">
        <v>391</v>
      </c>
      <c r="B1365" s="115" t="s">
        <v>379</v>
      </c>
      <c r="C1365" s="115" t="s">
        <v>103</v>
      </c>
      <c r="D1365" s="115" t="s">
        <v>87</v>
      </c>
      <c r="E1365" s="115" t="s">
        <v>86</v>
      </c>
      <c r="F1365" s="115" t="s">
        <v>86</v>
      </c>
      <c r="G1365" s="115">
        <v>1976</v>
      </c>
      <c r="H1365" s="115" t="s">
        <v>125</v>
      </c>
      <c r="I1365" s="115">
        <v>0.98534294499999997</v>
      </c>
      <c r="J1365" s="115" t="s">
        <v>32</v>
      </c>
      <c r="K1365" s="115" t="str">
        <f>INDEX(DatosProcesados!$A$1:$BF$101,MATCH(DataBase!A1365,DatosProcesados!$A$1:$A$101,0),MATCH(DataBase!J1365,DatosProcesados!$A$1:$BF$1,0))</f>
        <v>Si</v>
      </c>
      <c r="L1365" s="115" t="str">
        <f>INDEX(Modelo!$A$9:$D$89,MATCH(DataBase!$J1365,Modelo!$A$9:$A$89,0),MATCH(DataBase!L$1,Modelo!$A$9:$D$9,0))</f>
        <v>Impacto ambiental</v>
      </c>
      <c r="M1365" s="115" t="str">
        <f>INDEX(Modelo!$A$9:$D$89,MATCH(DataBase!$J1365,Modelo!$A$9:$A$89,0),MATCH(DataBase!M$1,Modelo!$A$9:$D$9,0))</f>
        <v>Pilar 3</v>
      </c>
      <c r="N1365" s="115" t="str">
        <f>INDEX(Modelo!$A$9:$D$89,MATCH(DataBase!$J1365,Modelo!$A$9:$A$89,0),MATCH(DataBase!N$1,Modelo!$A$9:$D$9,0))</f>
        <v>boolean</v>
      </c>
      <c r="O1365" s="115" t="b">
        <f t="array" ref="O1365">IF(N1365="negativo",INDEX($AD$3:$AG$51,MATCH(1,($B1365=$AD$3:$AD$51)*($J1365=$AE$3:$AE$51),0),3),IF(N1365="positivo",INDEX($AD$55:$AG$109,MATCH(1,($B1365=$AD$55:$AD$109)*($J1365=$AE$55:$AE$109),0),3)))</f>
        <v>0</v>
      </c>
      <c r="P1365" s="115" t="b">
        <f t="array" ref="P1365">IF(N1365="negativo",INDEX($AD$3:$AG$51,MATCH(1,($B1365=$AD$3:$AD$51)*($J1365=$AE$3:$AE$51),0),4),IF(N1365="positivo",INDEX($AD$55:$AG$109,MATCH(1,($B1365=$AD$55:$AD$109)*($J1365=$AE$55:$AE$109),0),4)))</f>
        <v>0</v>
      </c>
      <c r="Q1365" s="115" t="str">
        <f>VLOOKUP(M1365,Modelo!$A$2:$C$7,2,0)</f>
        <v>Gestión de Recursos Naturales y Circularidad</v>
      </c>
      <c r="R1365" s="118">
        <f t="array" ref="R1365">INDEX(Modelo!$F$1:$H$37,MATCH(1,(DataBase!Q1365=Modelo!$G$1:$G$37)*(DataBase!B1365=Modelo!$F$1:$F$37),0),3)</f>
        <v>0.14285714285714285</v>
      </c>
      <c r="S1365" s="115">
        <f t="shared" si="44"/>
        <v>100</v>
      </c>
      <c r="T1365" s="115">
        <f t="shared" si="45"/>
        <v>14.285714285714285</v>
      </c>
    </row>
    <row r="1366" spans="1:20" x14ac:dyDescent="0.3">
      <c r="A1366" s="115" t="s">
        <v>376</v>
      </c>
      <c r="B1366" s="115" t="s">
        <v>313</v>
      </c>
      <c r="C1366" s="115" t="s">
        <v>103</v>
      </c>
      <c r="D1366" s="115" t="s">
        <v>86</v>
      </c>
      <c r="E1366" s="115" t="s">
        <v>87</v>
      </c>
      <c r="F1366" s="115" t="s">
        <v>87</v>
      </c>
      <c r="G1366" s="115">
        <v>1920</v>
      </c>
      <c r="H1366" s="115" t="s">
        <v>294</v>
      </c>
      <c r="I1366" s="115">
        <v>1.8691417530000001</v>
      </c>
      <c r="J1366" s="115" t="s">
        <v>32</v>
      </c>
      <c r="K1366" s="115" t="str">
        <f>INDEX(DatosProcesados!$A$1:$BF$101,MATCH(DataBase!A1366,DatosProcesados!$A$1:$A$101,0),MATCH(DataBase!J1366,DatosProcesados!$A$1:$BF$1,0))</f>
        <v>No</v>
      </c>
      <c r="L1366" s="115" t="str">
        <f>INDEX(Modelo!$A$9:$D$89,MATCH(DataBase!$J1366,Modelo!$A$9:$A$89,0),MATCH(DataBase!L$1,Modelo!$A$9:$D$9,0))</f>
        <v>Impacto ambiental</v>
      </c>
      <c r="M1366" s="115" t="str">
        <f>INDEX(Modelo!$A$9:$D$89,MATCH(DataBase!$J1366,Modelo!$A$9:$A$89,0),MATCH(DataBase!M$1,Modelo!$A$9:$D$9,0))</f>
        <v>Pilar 3</v>
      </c>
      <c r="N1366" s="115" t="str">
        <f>INDEX(Modelo!$A$9:$D$89,MATCH(DataBase!$J1366,Modelo!$A$9:$A$89,0),MATCH(DataBase!N$1,Modelo!$A$9:$D$9,0))</f>
        <v>boolean</v>
      </c>
      <c r="O1366" s="115" t="b">
        <f t="array" ref="O1366">IF(N1366="negativo",INDEX($AD$3:$AG$51,MATCH(1,($B1366=$AD$3:$AD$51)*($J1366=$AE$3:$AE$51),0),3),IF(N1366="positivo",INDEX($AD$55:$AG$109,MATCH(1,($B1366=$AD$55:$AD$109)*($J1366=$AE$55:$AE$109),0),3)))</f>
        <v>0</v>
      </c>
      <c r="P1366" s="115" t="b">
        <f t="array" ref="P1366">IF(N1366="negativo",INDEX($AD$3:$AG$51,MATCH(1,($B1366=$AD$3:$AD$51)*($J1366=$AE$3:$AE$51),0),4),IF(N1366="positivo",INDEX($AD$55:$AG$109,MATCH(1,($B1366=$AD$55:$AD$109)*($J1366=$AE$55:$AE$109),0),4)))</f>
        <v>0</v>
      </c>
      <c r="Q1366" s="115" t="str">
        <f>VLOOKUP(M1366,Modelo!$A$2:$C$7,2,0)</f>
        <v>Gestión de Recursos Naturales y Circularidad</v>
      </c>
      <c r="R1366" s="118">
        <f t="array" ref="R1366">INDEX(Modelo!$F$1:$H$37,MATCH(1,(DataBase!Q1366=Modelo!$G$1:$G$37)*(DataBase!B1366=Modelo!$F$1:$F$37),0),3)</f>
        <v>5.8823529411764705E-2</v>
      </c>
      <c r="S1366" s="115">
        <f t="shared" si="44"/>
        <v>0</v>
      </c>
      <c r="T1366" s="115">
        <f t="shared" si="45"/>
        <v>0</v>
      </c>
    </row>
    <row r="1367" spans="1:20" x14ac:dyDescent="0.3">
      <c r="A1367" s="115" t="s">
        <v>193</v>
      </c>
      <c r="B1367" s="115" t="s">
        <v>84</v>
      </c>
      <c r="C1367" s="115" t="s">
        <v>103</v>
      </c>
      <c r="D1367" s="115" t="s">
        <v>86</v>
      </c>
      <c r="E1367" s="115" t="s">
        <v>87</v>
      </c>
      <c r="F1367" s="115" t="s">
        <v>87</v>
      </c>
      <c r="G1367" s="115">
        <v>2009</v>
      </c>
      <c r="H1367" s="115" t="s">
        <v>194</v>
      </c>
      <c r="I1367" s="115">
        <v>1.8581853669999999</v>
      </c>
      <c r="J1367" s="115" t="s">
        <v>32</v>
      </c>
      <c r="K1367" s="115" t="str">
        <f>INDEX(DatosProcesados!$A$1:$BF$101,MATCH(DataBase!A1367,DatosProcesados!$A$1:$A$101,0),MATCH(DataBase!J1367,DatosProcesados!$A$1:$BF$1,0))</f>
        <v>Si</v>
      </c>
      <c r="L1367" s="115" t="str">
        <f>INDEX(Modelo!$A$9:$D$89,MATCH(DataBase!$J1367,Modelo!$A$9:$A$89,0),MATCH(DataBase!L$1,Modelo!$A$9:$D$9,0))</f>
        <v>Impacto ambiental</v>
      </c>
      <c r="M1367" s="115" t="str">
        <f>INDEX(Modelo!$A$9:$D$89,MATCH(DataBase!$J1367,Modelo!$A$9:$A$89,0),MATCH(DataBase!M$1,Modelo!$A$9:$D$9,0))</f>
        <v>Pilar 3</v>
      </c>
      <c r="N1367" s="115" t="str">
        <f>INDEX(Modelo!$A$9:$D$89,MATCH(DataBase!$J1367,Modelo!$A$9:$A$89,0),MATCH(DataBase!N$1,Modelo!$A$9:$D$9,0))</f>
        <v>boolean</v>
      </c>
      <c r="O1367" s="115" t="b">
        <f t="array" ref="O1367">IF(N1367="negativo",INDEX($AD$3:$AG$51,MATCH(1,($B1367=$AD$3:$AD$51)*($J1367=$AE$3:$AE$51),0),3),IF(N1367="positivo",INDEX($AD$55:$AG$109,MATCH(1,($B1367=$AD$55:$AD$109)*($J1367=$AE$55:$AE$109),0),3)))</f>
        <v>0</v>
      </c>
      <c r="P1367" s="115" t="b">
        <f t="array" ref="P1367">IF(N1367="negativo",INDEX($AD$3:$AG$51,MATCH(1,($B1367=$AD$3:$AD$51)*($J1367=$AE$3:$AE$51),0),4),IF(N1367="positivo",INDEX($AD$55:$AG$109,MATCH(1,($B1367=$AD$55:$AD$109)*($J1367=$AE$55:$AE$109),0),4)))</f>
        <v>0</v>
      </c>
      <c r="Q1367" s="115" t="str">
        <f>VLOOKUP(M1367,Modelo!$A$2:$C$7,2,0)</f>
        <v>Gestión de Recursos Naturales y Circularidad</v>
      </c>
      <c r="R1367" s="118">
        <f t="array" ref="R1367">INDEX(Modelo!$F$1:$H$37,MATCH(1,(DataBase!Q1367=Modelo!$G$1:$G$37)*(DataBase!B1367=Modelo!$F$1:$F$37),0),3)</f>
        <v>5.8823529411764705E-2</v>
      </c>
      <c r="S1367" s="115">
        <f t="shared" si="44"/>
        <v>100</v>
      </c>
      <c r="T1367" s="115">
        <f t="shared" si="45"/>
        <v>5.8823529411764701</v>
      </c>
    </row>
    <row r="1368" spans="1:20" x14ac:dyDescent="0.3">
      <c r="A1368" s="115" t="s">
        <v>280</v>
      </c>
      <c r="B1368" s="115" t="s">
        <v>216</v>
      </c>
      <c r="C1368" s="115" t="s">
        <v>97</v>
      </c>
      <c r="D1368" s="115" t="s">
        <v>86</v>
      </c>
      <c r="E1368" s="115" t="s">
        <v>87</v>
      </c>
      <c r="F1368" s="115" t="s">
        <v>87</v>
      </c>
      <c r="G1368" s="115">
        <v>1866</v>
      </c>
      <c r="H1368" s="115" t="s">
        <v>281</v>
      </c>
      <c r="I1368" s="115">
        <v>2.0444698099999998</v>
      </c>
      <c r="J1368" s="115" t="s">
        <v>32</v>
      </c>
      <c r="K1368" s="115" t="str">
        <f>INDEX(DatosProcesados!$A$1:$BF$101,MATCH(DataBase!A1368,DatosProcesados!$A$1:$A$101,0),MATCH(DataBase!J1368,DatosProcesados!$A$1:$BF$1,0))</f>
        <v>No</v>
      </c>
      <c r="L1368" s="115" t="str">
        <f>INDEX(Modelo!$A$9:$D$89,MATCH(DataBase!$J1368,Modelo!$A$9:$A$89,0),MATCH(DataBase!L$1,Modelo!$A$9:$D$9,0))</f>
        <v>Impacto ambiental</v>
      </c>
      <c r="M1368" s="115" t="str">
        <f>INDEX(Modelo!$A$9:$D$89,MATCH(DataBase!$J1368,Modelo!$A$9:$A$89,0),MATCH(DataBase!M$1,Modelo!$A$9:$D$9,0))</f>
        <v>Pilar 3</v>
      </c>
      <c r="N1368" s="115" t="str">
        <f>INDEX(Modelo!$A$9:$D$89,MATCH(DataBase!$J1368,Modelo!$A$9:$A$89,0),MATCH(DataBase!N$1,Modelo!$A$9:$D$9,0))</f>
        <v>boolean</v>
      </c>
      <c r="O1368" s="115" t="b">
        <f t="array" ref="O1368">IF(N1368="negativo",INDEX($AD$3:$AG$51,MATCH(1,($B1368=$AD$3:$AD$51)*($J1368=$AE$3:$AE$51),0),3),IF(N1368="positivo",INDEX($AD$55:$AG$109,MATCH(1,($B1368=$AD$55:$AD$109)*($J1368=$AE$55:$AE$109),0),3)))</f>
        <v>0</v>
      </c>
      <c r="P1368" s="115" t="b">
        <f t="array" ref="P1368">IF(N1368="negativo",INDEX($AD$3:$AG$51,MATCH(1,($B1368=$AD$3:$AD$51)*($J1368=$AE$3:$AE$51),0),4),IF(N1368="positivo",INDEX($AD$55:$AG$109,MATCH(1,($B1368=$AD$55:$AD$109)*($J1368=$AE$55:$AE$109),0),4)))</f>
        <v>0</v>
      </c>
      <c r="Q1368" s="115" t="str">
        <f>VLOOKUP(M1368,Modelo!$A$2:$C$7,2,0)</f>
        <v>Gestión de Recursos Naturales y Circularidad</v>
      </c>
      <c r="R1368" s="118">
        <f t="array" ref="R1368">INDEX(Modelo!$F$1:$H$37,MATCH(1,(DataBase!Q1368=Modelo!$G$1:$G$37)*(DataBase!B1368=Modelo!$F$1:$F$37),0),3)</f>
        <v>0.15789473684210525</v>
      </c>
      <c r="S1368" s="115">
        <f t="shared" si="44"/>
        <v>0</v>
      </c>
      <c r="T1368" s="115">
        <f t="shared" si="45"/>
        <v>0</v>
      </c>
    </row>
    <row r="1369" spans="1:20" x14ac:dyDescent="0.3">
      <c r="A1369" s="115" t="s">
        <v>143</v>
      </c>
      <c r="B1369" s="115" t="s">
        <v>84</v>
      </c>
      <c r="C1369" s="115" t="s">
        <v>97</v>
      </c>
      <c r="D1369" s="115" t="s">
        <v>86</v>
      </c>
      <c r="E1369" s="115" t="s">
        <v>86</v>
      </c>
      <c r="F1369" s="115" t="s">
        <v>86</v>
      </c>
      <c r="G1369" s="115">
        <v>1994</v>
      </c>
      <c r="H1369" s="115" t="s">
        <v>125</v>
      </c>
      <c r="I1369" s="115">
        <v>5.9751610780000002</v>
      </c>
      <c r="J1369" s="115" t="s">
        <v>32</v>
      </c>
      <c r="K1369" s="115" t="str">
        <f>INDEX(DatosProcesados!$A$1:$BF$101,MATCH(DataBase!A1369,DatosProcesados!$A$1:$A$101,0),MATCH(DataBase!J1369,DatosProcesados!$A$1:$BF$1,0))</f>
        <v>Si</v>
      </c>
      <c r="L1369" s="115" t="str">
        <f>INDEX(Modelo!$A$9:$D$89,MATCH(DataBase!$J1369,Modelo!$A$9:$A$89,0),MATCH(DataBase!L$1,Modelo!$A$9:$D$9,0))</f>
        <v>Impacto ambiental</v>
      </c>
      <c r="M1369" s="115" t="str">
        <f>INDEX(Modelo!$A$9:$D$89,MATCH(DataBase!$J1369,Modelo!$A$9:$A$89,0),MATCH(DataBase!M$1,Modelo!$A$9:$D$9,0))</f>
        <v>Pilar 3</v>
      </c>
      <c r="N1369" s="115" t="str">
        <f>INDEX(Modelo!$A$9:$D$89,MATCH(DataBase!$J1369,Modelo!$A$9:$A$89,0),MATCH(DataBase!N$1,Modelo!$A$9:$D$9,0))</f>
        <v>boolean</v>
      </c>
      <c r="O1369" s="115" t="b">
        <f t="array" ref="O1369">IF(N1369="negativo",INDEX($AD$3:$AG$51,MATCH(1,($B1369=$AD$3:$AD$51)*($J1369=$AE$3:$AE$51),0),3),IF(N1369="positivo",INDEX($AD$55:$AG$109,MATCH(1,($B1369=$AD$55:$AD$109)*($J1369=$AE$55:$AE$109),0),3)))</f>
        <v>0</v>
      </c>
      <c r="P1369" s="115" t="b">
        <f t="array" ref="P1369">IF(N1369="negativo",INDEX($AD$3:$AG$51,MATCH(1,($B1369=$AD$3:$AD$51)*($J1369=$AE$3:$AE$51),0),4),IF(N1369="positivo",INDEX($AD$55:$AG$109,MATCH(1,($B1369=$AD$55:$AD$109)*($J1369=$AE$55:$AE$109),0),4)))</f>
        <v>0</v>
      </c>
      <c r="Q1369" s="115" t="str">
        <f>VLOOKUP(M1369,Modelo!$A$2:$C$7,2,0)</f>
        <v>Gestión de Recursos Naturales y Circularidad</v>
      </c>
      <c r="R1369" s="118">
        <f t="array" ref="R1369">INDEX(Modelo!$F$1:$H$37,MATCH(1,(DataBase!Q1369=Modelo!$G$1:$G$37)*(DataBase!B1369=Modelo!$F$1:$F$37),0),3)</f>
        <v>5.8823529411764705E-2</v>
      </c>
      <c r="S1369" s="115">
        <f t="shared" si="44"/>
        <v>100</v>
      </c>
      <c r="T1369" s="115">
        <f t="shared" si="45"/>
        <v>5.8823529411764701</v>
      </c>
    </row>
    <row r="1370" spans="1:20" x14ac:dyDescent="0.3">
      <c r="A1370" s="115" t="s">
        <v>331</v>
      </c>
      <c r="B1370" s="115" t="s">
        <v>313</v>
      </c>
      <c r="C1370" s="115" t="s">
        <v>103</v>
      </c>
      <c r="D1370" s="115" t="s">
        <v>87</v>
      </c>
      <c r="E1370" s="115" t="s">
        <v>86</v>
      </c>
      <c r="F1370" s="115" t="s">
        <v>86</v>
      </c>
      <c r="G1370" s="115">
        <v>1953</v>
      </c>
      <c r="H1370" s="115" t="s">
        <v>125</v>
      </c>
      <c r="I1370" s="115">
        <v>7.1291921260000004</v>
      </c>
      <c r="J1370" s="115" t="s">
        <v>32</v>
      </c>
      <c r="K1370" s="115">
        <f>INDEX(DatosProcesados!$A$1:$BF$101,MATCH(DataBase!A1370,DatosProcesados!$A$1:$A$101,0),MATCH(DataBase!J1370,DatosProcesados!$A$1:$BF$1,0))</f>
        <v>0</v>
      </c>
      <c r="L1370" s="115" t="str">
        <f>INDEX(Modelo!$A$9:$D$89,MATCH(DataBase!$J1370,Modelo!$A$9:$A$89,0),MATCH(DataBase!L$1,Modelo!$A$9:$D$9,0))</f>
        <v>Impacto ambiental</v>
      </c>
      <c r="M1370" s="115" t="str">
        <f>INDEX(Modelo!$A$9:$D$89,MATCH(DataBase!$J1370,Modelo!$A$9:$A$89,0),MATCH(DataBase!M$1,Modelo!$A$9:$D$9,0))</f>
        <v>Pilar 3</v>
      </c>
      <c r="N1370" s="115" t="str">
        <f>INDEX(Modelo!$A$9:$D$89,MATCH(DataBase!$J1370,Modelo!$A$9:$A$89,0),MATCH(DataBase!N$1,Modelo!$A$9:$D$9,0))</f>
        <v>boolean</v>
      </c>
      <c r="O1370" s="115" t="b">
        <f t="array" ref="O1370">IF(N1370="negativo",INDEX($AD$3:$AG$51,MATCH(1,($B1370=$AD$3:$AD$51)*($J1370=$AE$3:$AE$51),0),3),IF(N1370="positivo",INDEX($AD$55:$AG$109,MATCH(1,($B1370=$AD$55:$AD$109)*($J1370=$AE$55:$AE$109),0),3)))</f>
        <v>0</v>
      </c>
      <c r="P1370" s="115" t="b">
        <f t="array" ref="P1370">IF(N1370="negativo",INDEX($AD$3:$AG$51,MATCH(1,($B1370=$AD$3:$AD$51)*($J1370=$AE$3:$AE$51),0),4),IF(N1370="positivo",INDEX($AD$55:$AG$109,MATCH(1,($B1370=$AD$55:$AD$109)*($J1370=$AE$55:$AE$109),0),4)))</f>
        <v>0</v>
      </c>
      <c r="Q1370" s="115" t="str">
        <f>VLOOKUP(M1370,Modelo!$A$2:$C$7,2,0)</f>
        <v>Gestión de Recursos Naturales y Circularidad</v>
      </c>
      <c r="R1370" s="118">
        <f t="array" ref="R1370">INDEX(Modelo!$F$1:$H$37,MATCH(1,(DataBase!Q1370=Modelo!$G$1:$G$37)*(DataBase!B1370=Modelo!$F$1:$F$37),0),3)</f>
        <v>5.8823529411764705E-2</v>
      </c>
      <c r="S1370" s="115">
        <f t="shared" si="44"/>
        <v>0</v>
      </c>
      <c r="T1370" s="115">
        <f t="shared" si="45"/>
        <v>0</v>
      </c>
    </row>
    <row r="1371" spans="1:20" x14ac:dyDescent="0.3">
      <c r="A1371" s="115" t="s">
        <v>277</v>
      </c>
      <c r="B1371" s="115" t="s">
        <v>216</v>
      </c>
      <c r="C1371" s="115" t="s">
        <v>85</v>
      </c>
      <c r="D1371" s="115" t="s">
        <v>86</v>
      </c>
      <c r="E1371" s="115" t="s">
        <v>87</v>
      </c>
      <c r="F1371" s="115" t="s">
        <v>87</v>
      </c>
      <c r="G1371" s="115">
        <v>1965</v>
      </c>
      <c r="H1371" s="115" t="s">
        <v>244</v>
      </c>
      <c r="I1371" s="115">
        <v>2.0973851419999998</v>
      </c>
      <c r="J1371" s="115" t="s">
        <v>32</v>
      </c>
      <c r="K1371" s="115" t="str">
        <f>INDEX(DatosProcesados!$A$1:$BF$101,MATCH(DataBase!A1371,DatosProcesados!$A$1:$A$101,0),MATCH(DataBase!J1371,DatosProcesados!$A$1:$BF$1,0))</f>
        <v>Si</v>
      </c>
      <c r="L1371" s="115" t="str">
        <f>INDEX(Modelo!$A$9:$D$89,MATCH(DataBase!$J1371,Modelo!$A$9:$A$89,0),MATCH(DataBase!L$1,Modelo!$A$9:$D$9,0))</f>
        <v>Impacto ambiental</v>
      </c>
      <c r="M1371" s="115" t="str">
        <f>INDEX(Modelo!$A$9:$D$89,MATCH(DataBase!$J1371,Modelo!$A$9:$A$89,0),MATCH(DataBase!M$1,Modelo!$A$9:$D$9,0))</f>
        <v>Pilar 3</v>
      </c>
      <c r="N1371" s="115" t="str">
        <f>INDEX(Modelo!$A$9:$D$89,MATCH(DataBase!$J1371,Modelo!$A$9:$A$89,0),MATCH(DataBase!N$1,Modelo!$A$9:$D$9,0))</f>
        <v>boolean</v>
      </c>
      <c r="O1371" s="115" t="b">
        <f t="array" ref="O1371">IF(N1371="negativo",INDEX($AD$3:$AG$51,MATCH(1,($B1371=$AD$3:$AD$51)*($J1371=$AE$3:$AE$51),0),3),IF(N1371="positivo",INDEX($AD$55:$AG$109,MATCH(1,($B1371=$AD$55:$AD$109)*($J1371=$AE$55:$AE$109),0),3)))</f>
        <v>0</v>
      </c>
      <c r="P1371" s="115" t="b">
        <f t="array" ref="P1371">IF(N1371="negativo",INDEX($AD$3:$AG$51,MATCH(1,($B1371=$AD$3:$AD$51)*($J1371=$AE$3:$AE$51),0),4),IF(N1371="positivo",INDEX($AD$55:$AG$109,MATCH(1,($B1371=$AD$55:$AD$109)*($J1371=$AE$55:$AE$109),0),4)))</f>
        <v>0</v>
      </c>
      <c r="Q1371" s="115" t="str">
        <f>VLOOKUP(M1371,Modelo!$A$2:$C$7,2,0)</f>
        <v>Gestión de Recursos Naturales y Circularidad</v>
      </c>
      <c r="R1371" s="118">
        <f t="array" ref="R1371">INDEX(Modelo!$F$1:$H$37,MATCH(1,(DataBase!Q1371=Modelo!$G$1:$G$37)*(DataBase!B1371=Modelo!$F$1:$F$37),0),3)</f>
        <v>0.15789473684210525</v>
      </c>
      <c r="S1371" s="115">
        <f t="shared" si="44"/>
        <v>100</v>
      </c>
      <c r="T1371" s="115">
        <f t="shared" si="45"/>
        <v>15.789473684210526</v>
      </c>
    </row>
    <row r="1372" spans="1:20" x14ac:dyDescent="0.3">
      <c r="A1372" s="115" t="s">
        <v>356</v>
      </c>
      <c r="B1372" s="115" t="s">
        <v>313</v>
      </c>
      <c r="C1372" s="115" t="s">
        <v>103</v>
      </c>
      <c r="D1372" s="115" t="s">
        <v>87</v>
      </c>
      <c r="E1372" s="115" t="s">
        <v>86</v>
      </c>
      <c r="F1372" s="115" t="s">
        <v>86</v>
      </c>
      <c r="G1372" s="115">
        <v>1989</v>
      </c>
      <c r="H1372" s="115" t="s">
        <v>125</v>
      </c>
      <c r="I1372" s="115">
        <v>3.0305383369999999</v>
      </c>
      <c r="J1372" s="115" t="s">
        <v>32</v>
      </c>
      <c r="K1372" s="115">
        <f>INDEX(DatosProcesados!$A$1:$BF$101,MATCH(DataBase!A1372,DatosProcesados!$A$1:$A$101,0),MATCH(DataBase!J1372,DatosProcesados!$A$1:$BF$1,0))</f>
        <v>0</v>
      </c>
      <c r="L1372" s="115" t="str">
        <f>INDEX(Modelo!$A$9:$D$89,MATCH(DataBase!$J1372,Modelo!$A$9:$A$89,0),MATCH(DataBase!L$1,Modelo!$A$9:$D$9,0))</f>
        <v>Impacto ambiental</v>
      </c>
      <c r="M1372" s="115" t="str">
        <f>INDEX(Modelo!$A$9:$D$89,MATCH(DataBase!$J1372,Modelo!$A$9:$A$89,0),MATCH(DataBase!M$1,Modelo!$A$9:$D$9,0))</f>
        <v>Pilar 3</v>
      </c>
      <c r="N1372" s="115" t="str">
        <f>INDEX(Modelo!$A$9:$D$89,MATCH(DataBase!$J1372,Modelo!$A$9:$A$89,0),MATCH(DataBase!N$1,Modelo!$A$9:$D$9,0))</f>
        <v>boolean</v>
      </c>
      <c r="O1372" s="115" t="b">
        <f t="array" ref="O1372">IF(N1372="negativo",INDEX($AD$3:$AG$51,MATCH(1,($B1372=$AD$3:$AD$51)*($J1372=$AE$3:$AE$51),0),3),IF(N1372="positivo",INDEX($AD$55:$AG$109,MATCH(1,($B1372=$AD$55:$AD$109)*($J1372=$AE$55:$AE$109),0),3)))</f>
        <v>0</v>
      </c>
      <c r="P1372" s="115" t="b">
        <f t="array" ref="P1372">IF(N1372="negativo",INDEX($AD$3:$AG$51,MATCH(1,($B1372=$AD$3:$AD$51)*($J1372=$AE$3:$AE$51),0),4),IF(N1372="positivo",INDEX($AD$55:$AG$109,MATCH(1,($B1372=$AD$55:$AD$109)*($J1372=$AE$55:$AE$109),0),4)))</f>
        <v>0</v>
      </c>
      <c r="Q1372" s="115" t="str">
        <f>VLOOKUP(M1372,Modelo!$A$2:$C$7,2,0)</f>
        <v>Gestión de Recursos Naturales y Circularidad</v>
      </c>
      <c r="R1372" s="118">
        <f t="array" ref="R1372">INDEX(Modelo!$F$1:$H$37,MATCH(1,(DataBase!Q1372=Modelo!$G$1:$G$37)*(DataBase!B1372=Modelo!$F$1:$F$37),0),3)</f>
        <v>5.8823529411764705E-2</v>
      </c>
      <c r="S1372" s="115">
        <f t="shared" si="44"/>
        <v>0</v>
      </c>
      <c r="T1372" s="115">
        <f t="shared" si="45"/>
        <v>0</v>
      </c>
    </row>
    <row r="1373" spans="1:20" x14ac:dyDescent="0.3">
      <c r="A1373" s="115" t="s">
        <v>268</v>
      </c>
      <c r="B1373" s="115" t="s">
        <v>216</v>
      </c>
      <c r="C1373" s="115" t="s">
        <v>103</v>
      </c>
      <c r="D1373" s="115" t="s">
        <v>86</v>
      </c>
      <c r="E1373" s="115" t="s">
        <v>86</v>
      </c>
      <c r="F1373" s="115" t="s">
        <v>87</v>
      </c>
      <c r="G1373" s="115">
        <v>1986</v>
      </c>
      <c r="H1373" s="115" t="s">
        <v>125</v>
      </c>
      <c r="I1373" s="115">
        <v>2.2734296359999999</v>
      </c>
      <c r="J1373" s="115" t="s">
        <v>32</v>
      </c>
      <c r="K1373" s="115">
        <f>INDEX(DatosProcesados!$A$1:$BF$101,MATCH(DataBase!A1373,DatosProcesados!$A$1:$A$101,0),MATCH(DataBase!J1373,DatosProcesados!$A$1:$BF$1,0))</f>
        <v>0</v>
      </c>
      <c r="L1373" s="115" t="str">
        <f>INDEX(Modelo!$A$9:$D$89,MATCH(DataBase!$J1373,Modelo!$A$9:$A$89,0),MATCH(DataBase!L$1,Modelo!$A$9:$D$9,0))</f>
        <v>Impacto ambiental</v>
      </c>
      <c r="M1373" s="115" t="str">
        <f>INDEX(Modelo!$A$9:$D$89,MATCH(DataBase!$J1373,Modelo!$A$9:$A$89,0),MATCH(DataBase!M$1,Modelo!$A$9:$D$9,0))</f>
        <v>Pilar 3</v>
      </c>
      <c r="N1373" s="115" t="str">
        <f>INDEX(Modelo!$A$9:$D$89,MATCH(DataBase!$J1373,Modelo!$A$9:$A$89,0),MATCH(DataBase!N$1,Modelo!$A$9:$D$9,0))</f>
        <v>boolean</v>
      </c>
      <c r="O1373" s="115" t="b">
        <f t="array" ref="O1373">IF(N1373="negativo",INDEX($AD$3:$AG$51,MATCH(1,($B1373=$AD$3:$AD$51)*($J1373=$AE$3:$AE$51),0),3),IF(N1373="positivo",INDEX($AD$55:$AG$109,MATCH(1,($B1373=$AD$55:$AD$109)*($J1373=$AE$55:$AE$109),0),3)))</f>
        <v>0</v>
      </c>
      <c r="P1373" s="115" t="b">
        <f t="array" ref="P1373">IF(N1373="negativo",INDEX($AD$3:$AG$51,MATCH(1,($B1373=$AD$3:$AD$51)*($J1373=$AE$3:$AE$51),0),4),IF(N1373="positivo",INDEX($AD$55:$AG$109,MATCH(1,($B1373=$AD$55:$AD$109)*($J1373=$AE$55:$AE$109),0),4)))</f>
        <v>0</v>
      </c>
      <c r="Q1373" s="115" t="str">
        <f>VLOOKUP(M1373,Modelo!$A$2:$C$7,2,0)</f>
        <v>Gestión de Recursos Naturales y Circularidad</v>
      </c>
      <c r="R1373" s="118">
        <f t="array" ref="R1373">INDEX(Modelo!$F$1:$H$37,MATCH(1,(DataBase!Q1373=Modelo!$G$1:$G$37)*(DataBase!B1373=Modelo!$F$1:$F$37),0),3)</f>
        <v>0.15789473684210525</v>
      </c>
      <c r="S1373" s="115">
        <f t="shared" si="44"/>
        <v>0</v>
      </c>
      <c r="T1373" s="115">
        <f t="shared" si="45"/>
        <v>0</v>
      </c>
    </row>
    <row r="1374" spans="1:20" x14ac:dyDescent="0.3">
      <c r="A1374" s="115" t="s">
        <v>234</v>
      </c>
      <c r="B1374" s="115" t="s">
        <v>216</v>
      </c>
      <c r="C1374" s="115" t="s">
        <v>103</v>
      </c>
      <c r="D1374" s="115" t="s">
        <v>86</v>
      </c>
      <c r="E1374" s="115" t="s">
        <v>86</v>
      </c>
      <c r="F1374" s="115" t="s">
        <v>86</v>
      </c>
      <c r="G1374" s="115">
        <v>1904</v>
      </c>
      <c r="H1374" s="115" t="s">
        <v>125</v>
      </c>
      <c r="I1374" s="115">
        <v>2.8467005310000002</v>
      </c>
      <c r="J1374" s="115" t="s">
        <v>32</v>
      </c>
      <c r="K1374" s="115" t="str">
        <f>INDEX(DatosProcesados!$A$1:$BF$101,MATCH(DataBase!A1374,DatosProcesados!$A$1:$A$101,0),MATCH(DataBase!J1374,DatosProcesados!$A$1:$BF$1,0))</f>
        <v>Si</v>
      </c>
      <c r="L1374" s="115" t="str">
        <f>INDEX(Modelo!$A$9:$D$89,MATCH(DataBase!$J1374,Modelo!$A$9:$A$89,0),MATCH(DataBase!L$1,Modelo!$A$9:$D$9,0))</f>
        <v>Impacto ambiental</v>
      </c>
      <c r="M1374" s="115" t="str">
        <f>INDEX(Modelo!$A$9:$D$89,MATCH(DataBase!$J1374,Modelo!$A$9:$A$89,0),MATCH(DataBase!M$1,Modelo!$A$9:$D$9,0))</f>
        <v>Pilar 3</v>
      </c>
      <c r="N1374" s="115" t="str">
        <f>INDEX(Modelo!$A$9:$D$89,MATCH(DataBase!$J1374,Modelo!$A$9:$A$89,0),MATCH(DataBase!N$1,Modelo!$A$9:$D$9,0))</f>
        <v>boolean</v>
      </c>
      <c r="O1374" s="115" t="b">
        <f t="array" ref="O1374">IF(N1374="negativo",INDEX($AD$3:$AG$51,MATCH(1,($B1374=$AD$3:$AD$51)*($J1374=$AE$3:$AE$51),0),3),IF(N1374="positivo",INDEX($AD$55:$AG$109,MATCH(1,($B1374=$AD$55:$AD$109)*($J1374=$AE$55:$AE$109),0),3)))</f>
        <v>0</v>
      </c>
      <c r="P1374" s="115" t="b">
        <f t="array" ref="P1374">IF(N1374="negativo",INDEX($AD$3:$AG$51,MATCH(1,($B1374=$AD$3:$AD$51)*($J1374=$AE$3:$AE$51),0),4),IF(N1374="positivo",INDEX($AD$55:$AG$109,MATCH(1,($B1374=$AD$55:$AD$109)*($J1374=$AE$55:$AE$109),0),4)))</f>
        <v>0</v>
      </c>
      <c r="Q1374" s="115" t="str">
        <f>VLOOKUP(M1374,Modelo!$A$2:$C$7,2,0)</f>
        <v>Gestión de Recursos Naturales y Circularidad</v>
      </c>
      <c r="R1374" s="118">
        <f t="array" ref="R1374">INDEX(Modelo!$F$1:$H$37,MATCH(1,(DataBase!Q1374=Modelo!$G$1:$G$37)*(DataBase!B1374=Modelo!$F$1:$F$37),0),3)</f>
        <v>0.15789473684210525</v>
      </c>
      <c r="S1374" s="115">
        <f t="shared" si="44"/>
        <v>100</v>
      </c>
      <c r="T1374" s="115">
        <f t="shared" si="45"/>
        <v>15.789473684210526</v>
      </c>
    </row>
    <row r="1375" spans="1:20" x14ac:dyDescent="0.3">
      <c r="A1375" s="115" t="s">
        <v>359</v>
      </c>
      <c r="B1375" s="115" t="s">
        <v>313</v>
      </c>
      <c r="C1375" s="115" t="s">
        <v>103</v>
      </c>
      <c r="D1375" s="115" t="s">
        <v>86</v>
      </c>
      <c r="E1375" s="115" t="s">
        <v>87</v>
      </c>
      <c r="F1375" s="115" t="s">
        <v>87</v>
      </c>
      <c r="G1375" s="115">
        <v>1993</v>
      </c>
      <c r="H1375" s="115" t="s">
        <v>244</v>
      </c>
      <c r="I1375" s="115">
        <v>2.3607916150000001</v>
      </c>
      <c r="J1375" s="115" t="s">
        <v>32</v>
      </c>
      <c r="K1375" s="115" t="str">
        <f>INDEX(DatosProcesados!$A$1:$BF$101,MATCH(DataBase!A1375,DatosProcesados!$A$1:$A$101,0),MATCH(DataBase!J1375,DatosProcesados!$A$1:$BF$1,0))</f>
        <v>Si</v>
      </c>
      <c r="L1375" s="115" t="str">
        <f>INDEX(Modelo!$A$9:$D$89,MATCH(DataBase!$J1375,Modelo!$A$9:$A$89,0),MATCH(DataBase!L$1,Modelo!$A$9:$D$9,0))</f>
        <v>Impacto ambiental</v>
      </c>
      <c r="M1375" s="115" t="str">
        <f>INDEX(Modelo!$A$9:$D$89,MATCH(DataBase!$J1375,Modelo!$A$9:$A$89,0),MATCH(DataBase!M$1,Modelo!$A$9:$D$9,0))</f>
        <v>Pilar 3</v>
      </c>
      <c r="N1375" s="115" t="str">
        <f>INDEX(Modelo!$A$9:$D$89,MATCH(DataBase!$J1375,Modelo!$A$9:$A$89,0),MATCH(DataBase!N$1,Modelo!$A$9:$D$9,0))</f>
        <v>boolean</v>
      </c>
      <c r="O1375" s="115" t="b">
        <f t="array" ref="O1375">IF(N1375="negativo",INDEX($AD$3:$AG$51,MATCH(1,($B1375=$AD$3:$AD$51)*($J1375=$AE$3:$AE$51),0),3),IF(N1375="positivo",INDEX($AD$55:$AG$109,MATCH(1,($B1375=$AD$55:$AD$109)*($J1375=$AE$55:$AE$109),0),3)))</f>
        <v>0</v>
      </c>
      <c r="P1375" s="115" t="b">
        <f t="array" ref="P1375">IF(N1375="negativo",INDEX($AD$3:$AG$51,MATCH(1,($B1375=$AD$3:$AD$51)*($J1375=$AE$3:$AE$51),0),4),IF(N1375="positivo",INDEX($AD$55:$AG$109,MATCH(1,($B1375=$AD$55:$AD$109)*($J1375=$AE$55:$AE$109),0),4)))</f>
        <v>0</v>
      </c>
      <c r="Q1375" s="115" t="str">
        <f>VLOOKUP(M1375,Modelo!$A$2:$C$7,2,0)</f>
        <v>Gestión de Recursos Naturales y Circularidad</v>
      </c>
      <c r="R1375" s="118">
        <f t="array" ref="R1375">INDEX(Modelo!$F$1:$H$37,MATCH(1,(DataBase!Q1375=Modelo!$G$1:$G$37)*(DataBase!B1375=Modelo!$F$1:$F$37),0),3)</f>
        <v>5.8823529411764705E-2</v>
      </c>
      <c r="S1375" s="115">
        <f t="shared" si="44"/>
        <v>100</v>
      </c>
      <c r="T1375" s="115">
        <f t="shared" si="45"/>
        <v>5.8823529411764701</v>
      </c>
    </row>
    <row r="1376" spans="1:20" x14ac:dyDescent="0.3">
      <c r="A1376" s="115" t="s">
        <v>327</v>
      </c>
      <c r="B1376" s="115" t="s">
        <v>313</v>
      </c>
      <c r="C1376" s="115" t="s">
        <v>103</v>
      </c>
      <c r="D1376" s="115" t="s">
        <v>86</v>
      </c>
      <c r="E1376" s="115" t="s">
        <v>86</v>
      </c>
      <c r="F1376" s="115" t="s">
        <v>87</v>
      </c>
      <c r="G1376" s="115">
        <v>2005</v>
      </c>
      <c r="H1376" s="115" t="s">
        <v>328</v>
      </c>
      <c r="I1376" s="115">
        <v>10.521119421</v>
      </c>
      <c r="J1376" s="115" t="s">
        <v>32</v>
      </c>
      <c r="K1376" s="115" t="str">
        <f>INDEX(DatosProcesados!$A$1:$BF$101,MATCH(DataBase!A1376,DatosProcesados!$A$1:$A$101,0),MATCH(DataBase!J1376,DatosProcesados!$A$1:$BF$1,0))</f>
        <v>Si</v>
      </c>
      <c r="L1376" s="115" t="str">
        <f>INDEX(Modelo!$A$9:$D$89,MATCH(DataBase!$J1376,Modelo!$A$9:$A$89,0),MATCH(DataBase!L$1,Modelo!$A$9:$D$9,0))</f>
        <v>Impacto ambiental</v>
      </c>
      <c r="M1376" s="115" t="str">
        <f>INDEX(Modelo!$A$9:$D$89,MATCH(DataBase!$J1376,Modelo!$A$9:$A$89,0),MATCH(DataBase!M$1,Modelo!$A$9:$D$9,0))</f>
        <v>Pilar 3</v>
      </c>
      <c r="N1376" s="115" t="str">
        <f>INDEX(Modelo!$A$9:$D$89,MATCH(DataBase!$J1376,Modelo!$A$9:$A$89,0),MATCH(DataBase!N$1,Modelo!$A$9:$D$9,0))</f>
        <v>boolean</v>
      </c>
      <c r="O1376" s="115" t="b">
        <f t="array" ref="O1376">IF(N1376="negativo",INDEX($AD$3:$AG$51,MATCH(1,($B1376=$AD$3:$AD$51)*($J1376=$AE$3:$AE$51),0),3),IF(N1376="positivo",INDEX($AD$55:$AG$109,MATCH(1,($B1376=$AD$55:$AD$109)*($J1376=$AE$55:$AE$109),0),3)))</f>
        <v>0</v>
      </c>
      <c r="P1376" s="115" t="b">
        <f t="array" ref="P1376">IF(N1376="negativo",INDEX($AD$3:$AG$51,MATCH(1,($B1376=$AD$3:$AD$51)*($J1376=$AE$3:$AE$51),0),4),IF(N1376="positivo",INDEX($AD$55:$AG$109,MATCH(1,($B1376=$AD$55:$AD$109)*($J1376=$AE$55:$AE$109),0),4)))</f>
        <v>0</v>
      </c>
      <c r="Q1376" s="115" t="str">
        <f>VLOOKUP(M1376,Modelo!$A$2:$C$7,2,0)</f>
        <v>Gestión de Recursos Naturales y Circularidad</v>
      </c>
      <c r="R1376" s="118">
        <f t="array" ref="R1376">INDEX(Modelo!$F$1:$H$37,MATCH(1,(DataBase!Q1376=Modelo!$G$1:$G$37)*(DataBase!B1376=Modelo!$F$1:$F$37),0),3)</f>
        <v>5.8823529411764705E-2</v>
      </c>
      <c r="S1376" s="115">
        <f t="shared" si="44"/>
        <v>100</v>
      </c>
      <c r="T1376" s="115">
        <f t="shared" si="45"/>
        <v>5.8823529411764701</v>
      </c>
    </row>
    <row r="1377" spans="1:20" x14ac:dyDescent="0.3">
      <c r="A1377" s="115" t="s">
        <v>283</v>
      </c>
      <c r="B1377" s="115" t="s">
        <v>216</v>
      </c>
      <c r="C1377" s="115" t="s">
        <v>103</v>
      </c>
      <c r="D1377" s="115" t="s">
        <v>86</v>
      </c>
      <c r="E1377" s="115" t="s">
        <v>86</v>
      </c>
      <c r="F1377" s="115" t="s">
        <v>87</v>
      </c>
      <c r="G1377" s="115">
        <v>1958</v>
      </c>
      <c r="H1377" s="115" t="s">
        <v>125</v>
      </c>
      <c r="I1377" s="115">
        <v>2.0172595470000001</v>
      </c>
      <c r="J1377" s="115" t="s">
        <v>32</v>
      </c>
      <c r="K1377" s="115" t="str">
        <f>INDEX(DatosProcesados!$A$1:$BF$101,MATCH(DataBase!A1377,DatosProcesados!$A$1:$A$101,0),MATCH(DataBase!J1377,DatosProcesados!$A$1:$BF$1,0))</f>
        <v>Si</v>
      </c>
      <c r="L1377" s="115" t="str">
        <f>INDEX(Modelo!$A$9:$D$89,MATCH(DataBase!$J1377,Modelo!$A$9:$A$89,0),MATCH(DataBase!L$1,Modelo!$A$9:$D$9,0))</f>
        <v>Impacto ambiental</v>
      </c>
      <c r="M1377" s="115" t="str">
        <f>INDEX(Modelo!$A$9:$D$89,MATCH(DataBase!$J1377,Modelo!$A$9:$A$89,0),MATCH(DataBase!M$1,Modelo!$A$9:$D$9,0))</f>
        <v>Pilar 3</v>
      </c>
      <c r="N1377" s="115" t="str">
        <f>INDEX(Modelo!$A$9:$D$89,MATCH(DataBase!$J1377,Modelo!$A$9:$A$89,0),MATCH(DataBase!N$1,Modelo!$A$9:$D$9,0))</f>
        <v>boolean</v>
      </c>
      <c r="O1377" s="115" t="b">
        <f t="array" ref="O1377">IF(N1377="negativo",INDEX($AD$3:$AG$51,MATCH(1,($B1377=$AD$3:$AD$51)*($J1377=$AE$3:$AE$51),0),3),IF(N1377="positivo",INDEX($AD$55:$AG$109,MATCH(1,($B1377=$AD$55:$AD$109)*($J1377=$AE$55:$AE$109),0),3)))</f>
        <v>0</v>
      </c>
      <c r="P1377" s="115" t="b">
        <f t="array" ref="P1377">IF(N1377="negativo",INDEX($AD$3:$AG$51,MATCH(1,($B1377=$AD$3:$AD$51)*($J1377=$AE$3:$AE$51),0),4),IF(N1377="positivo",INDEX($AD$55:$AG$109,MATCH(1,($B1377=$AD$55:$AD$109)*($J1377=$AE$55:$AE$109),0),4)))</f>
        <v>0</v>
      </c>
      <c r="Q1377" s="115" t="str">
        <f>VLOOKUP(M1377,Modelo!$A$2:$C$7,2,0)</f>
        <v>Gestión de Recursos Naturales y Circularidad</v>
      </c>
      <c r="R1377" s="118">
        <f t="array" ref="R1377">INDEX(Modelo!$F$1:$H$37,MATCH(1,(DataBase!Q1377=Modelo!$G$1:$G$37)*(DataBase!B1377=Modelo!$F$1:$F$37),0),3)</f>
        <v>0.15789473684210525</v>
      </c>
      <c r="S1377" s="115">
        <f t="shared" si="44"/>
        <v>100</v>
      </c>
      <c r="T1377" s="115">
        <f t="shared" si="45"/>
        <v>15.789473684210526</v>
      </c>
    </row>
    <row r="1378" spans="1:20" x14ac:dyDescent="0.3">
      <c r="A1378" s="115" t="s">
        <v>188</v>
      </c>
      <c r="B1378" s="115" t="s">
        <v>84</v>
      </c>
      <c r="C1378" s="115" t="s">
        <v>103</v>
      </c>
      <c r="D1378" s="115" t="s">
        <v>86</v>
      </c>
      <c r="E1378" s="115" t="s">
        <v>87</v>
      </c>
      <c r="F1378" s="115" t="s">
        <v>86</v>
      </c>
      <c r="G1378" s="115">
        <v>1974</v>
      </c>
      <c r="H1378" s="115" t="s">
        <v>125</v>
      </c>
      <c r="I1378" s="115">
        <v>2.2729038500000001</v>
      </c>
      <c r="J1378" s="115" t="s">
        <v>32</v>
      </c>
      <c r="K1378" s="115" t="str">
        <f>INDEX(DatosProcesados!$A$1:$BF$101,MATCH(DataBase!A1378,DatosProcesados!$A$1:$A$101,0),MATCH(DataBase!J1378,DatosProcesados!$A$1:$BF$1,0))</f>
        <v>Si</v>
      </c>
      <c r="L1378" s="115" t="str">
        <f>INDEX(Modelo!$A$9:$D$89,MATCH(DataBase!$J1378,Modelo!$A$9:$A$89,0),MATCH(DataBase!L$1,Modelo!$A$9:$D$9,0))</f>
        <v>Impacto ambiental</v>
      </c>
      <c r="M1378" s="115" t="str">
        <f>INDEX(Modelo!$A$9:$D$89,MATCH(DataBase!$J1378,Modelo!$A$9:$A$89,0),MATCH(DataBase!M$1,Modelo!$A$9:$D$9,0))</f>
        <v>Pilar 3</v>
      </c>
      <c r="N1378" s="115" t="str">
        <f>INDEX(Modelo!$A$9:$D$89,MATCH(DataBase!$J1378,Modelo!$A$9:$A$89,0),MATCH(DataBase!N$1,Modelo!$A$9:$D$9,0))</f>
        <v>boolean</v>
      </c>
      <c r="O1378" s="115" t="b">
        <f t="array" ref="O1378">IF(N1378="negativo",INDEX($AD$3:$AG$51,MATCH(1,($B1378=$AD$3:$AD$51)*($J1378=$AE$3:$AE$51),0),3),IF(N1378="positivo",INDEX($AD$55:$AG$109,MATCH(1,($B1378=$AD$55:$AD$109)*($J1378=$AE$55:$AE$109),0),3)))</f>
        <v>0</v>
      </c>
      <c r="P1378" s="115" t="b">
        <f t="array" ref="P1378">IF(N1378="negativo",INDEX($AD$3:$AG$51,MATCH(1,($B1378=$AD$3:$AD$51)*($J1378=$AE$3:$AE$51),0),4),IF(N1378="positivo",INDEX($AD$55:$AG$109,MATCH(1,($B1378=$AD$55:$AD$109)*($J1378=$AE$55:$AE$109),0),4)))</f>
        <v>0</v>
      </c>
      <c r="Q1378" s="115" t="str">
        <f>VLOOKUP(M1378,Modelo!$A$2:$C$7,2,0)</f>
        <v>Gestión de Recursos Naturales y Circularidad</v>
      </c>
      <c r="R1378" s="118">
        <f t="array" ref="R1378">INDEX(Modelo!$F$1:$H$37,MATCH(1,(DataBase!Q1378=Modelo!$G$1:$G$37)*(DataBase!B1378=Modelo!$F$1:$F$37),0),3)</f>
        <v>5.8823529411764705E-2</v>
      </c>
      <c r="S1378" s="115">
        <f t="shared" si="44"/>
        <v>100</v>
      </c>
      <c r="T1378" s="115">
        <f t="shared" si="45"/>
        <v>5.8823529411764701</v>
      </c>
    </row>
    <row r="1379" spans="1:20" x14ac:dyDescent="0.3">
      <c r="A1379" s="115" t="s">
        <v>199</v>
      </c>
      <c r="B1379" s="115" t="s">
        <v>84</v>
      </c>
      <c r="C1379" s="115" t="s">
        <v>103</v>
      </c>
      <c r="D1379" s="115" t="s">
        <v>86</v>
      </c>
      <c r="E1379" s="115" t="s">
        <v>86</v>
      </c>
      <c r="F1379" s="115" t="s">
        <v>87</v>
      </c>
      <c r="G1379" s="115">
        <v>2015</v>
      </c>
      <c r="H1379" s="115" t="s">
        <v>125</v>
      </c>
      <c r="I1379" s="115">
        <v>0.70314701400000001</v>
      </c>
      <c r="J1379" s="115" t="s">
        <v>32</v>
      </c>
      <c r="K1379" s="115">
        <f>INDEX(DatosProcesados!$A$1:$BF$101,MATCH(DataBase!A1379,DatosProcesados!$A$1:$A$101,0),MATCH(DataBase!J1379,DatosProcesados!$A$1:$BF$1,0))</f>
        <v>0</v>
      </c>
      <c r="L1379" s="115" t="str">
        <f>INDEX(Modelo!$A$9:$D$89,MATCH(DataBase!$J1379,Modelo!$A$9:$A$89,0),MATCH(DataBase!L$1,Modelo!$A$9:$D$9,0))</f>
        <v>Impacto ambiental</v>
      </c>
      <c r="M1379" s="115" t="str">
        <f>INDEX(Modelo!$A$9:$D$89,MATCH(DataBase!$J1379,Modelo!$A$9:$A$89,0),MATCH(DataBase!M$1,Modelo!$A$9:$D$9,0))</f>
        <v>Pilar 3</v>
      </c>
      <c r="N1379" s="115" t="str">
        <f>INDEX(Modelo!$A$9:$D$89,MATCH(DataBase!$J1379,Modelo!$A$9:$A$89,0),MATCH(DataBase!N$1,Modelo!$A$9:$D$9,0))</f>
        <v>boolean</v>
      </c>
      <c r="O1379" s="115" t="b">
        <f t="array" ref="O1379">IF(N1379="negativo",INDEX($AD$3:$AG$51,MATCH(1,($B1379=$AD$3:$AD$51)*($J1379=$AE$3:$AE$51),0),3),IF(N1379="positivo",INDEX($AD$55:$AG$109,MATCH(1,($B1379=$AD$55:$AD$109)*($J1379=$AE$55:$AE$109),0),3)))</f>
        <v>0</v>
      </c>
      <c r="P1379" s="115" t="b">
        <f t="array" ref="P1379">IF(N1379="negativo",INDEX($AD$3:$AG$51,MATCH(1,($B1379=$AD$3:$AD$51)*($J1379=$AE$3:$AE$51),0),4),IF(N1379="positivo",INDEX($AD$55:$AG$109,MATCH(1,($B1379=$AD$55:$AD$109)*($J1379=$AE$55:$AE$109),0),4)))</f>
        <v>0</v>
      </c>
      <c r="Q1379" s="115" t="str">
        <f>VLOOKUP(M1379,Modelo!$A$2:$C$7,2,0)</f>
        <v>Gestión de Recursos Naturales y Circularidad</v>
      </c>
      <c r="R1379" s="118">
        <f t="array" ref="R1379">INDEX(Modelo!$F$1:$H$37,MATCH(1,(DataBase!Q1379=Modelo!$G$1:$G$37)*(DataBase!B1379=Modelo!$F$1:$F$37),0),3)</f>
        <v>5.8823529411764705E-2</v>
      </c>
      <c r="S1379" s="115">
        <f t="shared" si="44"/>
        <v>0</v>
      </c>
      <c r="T1379" s="115">
        <f t="shared" si="45"/>
        <v>0</v>
      </c>
    </row>
    <row r="1380" spans="1:20" x14ac:dyDescent="0.3">
      <c r="A1380" s="115" t="s">
        <v>215</v>
      </c>
      <c r="B1380" s="115" t="s">
        <v>216</v>
      </c>
      <c r="C1380" s="115" t="s">
        <v>97</v>
      </c>
      <c r="D1380" s="115" t="s">
        <v>86</v>
      </c>
      <c r="E1380" s="115" t="s">
        <v>86</v>
      </c>
      <c r="F1380" s="115" t="s">
        <v>86</v>
      </c>
      <c r="G1380" s="115">
        <v>1956</v>
      </c>
      <c r="H1380" s="115" t="s">
        <v>125</v>
      </c>
      <c r="I1380" s="115">
        <v>25.860914507</v>
      </c>
      <c r="J1380" s="115" t="s">
        <v>32</v>
      </c>
      <c r="K1380" s="115" t="str">
        <f>INDEX(DatosProcesados!$A$1:$BF$101,MATCH(DataBase!A1380,DatosProcesados!$A$1:$A$101,0),MATCH(DataBase!J1380,DatosProcesados!$A$1:$BF$1,0))</f>
        <v>Si</v>
      </c>
      <c r="L1380" s="115" t="str">
        <f>INDEX(Modelo!$A$9:$D$89,MATCH(DataBase!$J1380,Modelo!$A$9:$A$89,0),MATCH(DataBase!L$1,Modelo!$A$9:$D$9,0))</f>
        <v>Impacto ambiental</v>
      </c>
      <c r="M1380" s="115" t="str">
        <f>INDEX(Modelo!$A$9:$D$89,MATCH(DataBase!$J1380,Modelo!$A$9:$A$89,0),MATCH(DataBase!M$1,Modelo!$A$9:$D$9,0))</f>
        <v>Pilar 3</v>
      </c>
      <c r="N1380" s="115" t="str">
        <f>INDEX(Modelo!$A$9:$D$89,MATCH(DataBase!$J1380,Modelo!$A$9:$A$89,0),MATCH(DataBase!N$1,Modelo!$A$9:$D$9,0))</f>
        <v>boolean</v>
      </c>
      <c r="O1380" s="115" t="b">
        <f t="array" ref="O1380">IF(N1380="negativo",INDEX($AD$3:$AG$51,MATCH(1,($B1380=$AD$3:$AD$51)*($J1380=$AE$3:$AE$51),0),3),IF(N1380="positivo",INDEX($AD$55:$AG$109,MATCH(1,($B1380=$AD$55:$AD$109)*($J1380=$AE$55:$AE$109),0),3)))</f>
        <v>0</v>
      </c>
      <c r="P1380" s="115" t="b">
        <f t="array" ref="P1380">IF(N1380="negativo",INDEX($AD$3:$AG$51,MATCH(1,($B1380=$AD$3:$AD$51)*($J1380=$AE$3:$AE$51),0),4),IF(N1380="positivo",INDEX($AD$55:$AG$109,MATCH(1,($B1380=$AD$55:$AD$109)*($J1380=$AE$55:$AE$109),0),4)))</f>
        <v>0</v>
      </c>
      <c r="Q1380" s="115" t="str">
        <f>VLOOKUP(M1380,Modelo!$A$2:$C$7,2,0)</f>
        <v>Gestión de Recursos Naturales y Circularidad</v>
      </c>
      <c r="R1380" s="118">
        <f t="array" ref="R1380">INDEX(Modelo!$F$1:$H$37,MATCH(1,(DataBase!Q1380=Modelo!$G$1:$G$37)*(DataBase!B1380=Modelo!$F$1:$F$37),0),3)</f>
        <v>0.15789473684210525</v>
      </c>
      <c r="S1380" s="115">
        <f t="shared" si="44"/>
        <v>100</v>
      </c>
      <c r="T1380" s="115">
        <f t="shared" si="45"/>
        <v>15.789473684210526</v>
      </c>
    </row>
    <row r="1381" spans="1:20" x14ac:dyDescent="0.3">
      <c r="A1381" s="115" t="s">
        <v>257</v>
      </c>
      <c r="B1381" s="115" t="s">
        <v>216</v>
      </c>
      <c r="C1381" s="115" t="s">
        <v>97</v>
      </c>
      <c r="D1381" s="115" t="s">
        <v>86</v>
      </c>
      <c r="E1381" s="115" t="s">
        <v>87</v>
      </c>
      <c r="F1381" s="115" t="s">
        <v>87</v>
      </c>
      <c r="G1381" s="115">
        <v>1898</v>
      </c>
      <c r="H1381" s="115" t="s">
        <v>167</v>
      </c>
      <c r="I1381" s="115">
        <v>2.4260392159999999</v>
      </c>
      <c r="J1381" s="115" t="s">
        <v>32</v>
      </c>
      <c r="K1381" s="115" t="str">
        <f>INDEX(DatosProcesados!$A$1:$BF$101,MATCH(DataBase!A1381,DatosProcesados!$A$1:$A$101,0),MATCH(DataBase!J1381,DatosProcesados!$A$1:$BF$1,0))</f>
        <v>Si</v>
      </c>
      <c r="L1381" s="115" t="str">
        <f>INDEX(Modelo!$A$9:$D$89,MATCH(DataBase!$J1381,Modelo!$A$9:$A$89,0),MATCH(DataBase!L$1,Modelo!$A$9:$D$9,0))</f>
        <v>Impacto ambiental</v>
      </c>
      <c r="M1381" s="115" t="str">
        <f>INDEX(Modelo!$A$9:$D$89,MATCH(DataBase!$J1381,Modelo!$A$9:$A$89,0),MATCH(DataBase!M$1,Modelo!$A$9:$D$9,0))</f>
        <v>Pilar 3</v>
      </c>
      <c r="N1381" s="115" t="str">
        <f>INDEX(Modelo!$A$9:$D$89,MATCH(DataBase!$J1381,Modelo!$A$9:$A$89,0),MATCH(DataBase!N$1,Modelo!$A$9:$D$9,0))</f>
        <v>boolean</v>
      </c>
      <c r="O1381" s="115" t="b">
        <f t="array" ref="O1381">IF(N1381="negativo",INDEX($AD$3:$AG$51,MATCH(1,($B1381=$AD$3:$AD$51)*($J1381=$AE$3:$AE$51),0),3),IF(N1381="positivo",INDEX($AD$55:$AG$109,MATCH(1,($B1381=$AD$55:$AD$109)*($J1381=$AE$55:$AE$109),0),3)))</f>
        <v>0</v>
      </c>
      <c r="P1381" s="115" t="b">
        <f t="array" ref="P1381">IF(N1381="negativo",INDEX($AD$3:$AG$51,MATCH(1,($B1381=$AD$3:$AD$51)*($J1381=$AE$3:$AE$51),0),4),IF(N1381="positivo",INDEX($AD$55:$AG$109,MATCH(1,($B1381=$AD$55:$AD$109)*($J1381=$AE$55:$AE$109),0),4)))</f>
        <v>0</v>
      </c>
      <c r="Q1381" s="115" t="str">
        <f>VLOOKUP(M1381,Modelo!$A$2:$C$7,2,0)</f>
        <v>Gestión de Recursos Naturales y Circularidad</v>
      </c>
      <c r="R1381" s="118">
        <f t="array" ref="R1381">INDEX(Modelo!$F$1:$H$37,MATCH(1,(DataBase!Q1381=Modelo!$G$1:$G$37)*(DataBase!B1381=Modelo!$F$1:$F$37),0),3)</f>
        <v>0.15789473684210525</v>
      </c>
      <c r="S1381" s="115">
        <f t="shared" si="44"/>
        <v>100</v>
      </c>
      <c r="T1381" s="115">
        <f t="shared" si="45"/>
        <v>15.789473684210526</v>
      </c>
    </row>
    <row r="1382" spans="1:20" x14ac:dyDescent="0.3">
      <c r="A1382" s="115" t="s">
        <v>301</v>
      </c>
      <c r="B1382" s="115" t="s">
        <v>216</v>
      </c>
      <c r="C1382" s="115" t="s">
        <v>103</v>
      </c>
      <c r="D1382" s="115" t="s">
        <v>86</v>
      </c>
      <c r="E1382" s="115" t="s">
        <v>87</v>
      </c>
      <c r="F1382" s="115" t="s">
        <v>86</v>
      </c>
      <c r="G1382" s="115">
        <v>1998</v>
      </c>
      <c r="H1382" s="115" t="s">
        <v>125</v>
      </c>
      <c r="I1382" s="115">
        <v>1.697301486</v>
      </c>
      <c r="J1382" s="115" t="s">
        <v>32</v>
      </c>
      <c r="K1382" s="115" t="str">
        <f>INDEX(DatosProcesados!$A$1:$BF$101,MATCH(DataBase!A1382,DatosProcesados!$A$1:$A$101,0),MATCH(DataBase!J1382,DatosProcesados!$A$1:$BF$1,0))</f>
        <v>Si</v>
      </c>
      <c r="L1382" s="115" t="str">
        <f>INDEX(Modelo!$A$9:$D$89,MATCH(DataBase!$J1382,Modelo!$A$9:$A$89,0),MATCH(DataBase!L$1,Modelo!$A$9:$D$9,0))</f>
        <v>Impacto ambiental</v>
      </c>
      <c r="M1382" s="115" t="str">
        <f>INDEX(Modelo!$A$9:$D$89,MATCH(DataBase!$J1382,Modelo!$A$9:$A$89,0),MATCH(DataBase!M$1,Modelo!$A$9:$D$9,0))</f>
        <v>Pilar 3</v>
      </c>
      <c r="N1382" s="115" t="str">
        <f>INDEX(Modelo!$A$9:$D$89,MATCH(DataBase!$J1382,Modelo!$A$9:$A$89,0),MATCH(DataBase!N$1,Modelo!$A$9:$D$9,0))</f>
        <v>boolean</v>
      </c>
      <c r="O1382" s="115" t="b">
        <f t="array" ref="O1382">IF(N1382="negativo",INDEX($AD$3:$AG$51,MATCH(1,($B1382=$AD$3:$AD$51)*($J1382=$AE$3:$AE$51),0),3),IF(N1382="positivo",INDEX($AD$55:$AG$109,MATCH(1,($B1382=$AD$55:$AD$109)*($J1382=$AE$55:$AE$109),0),3)))</f>
        <v>0</v>
      </c>
      <c r="P1382" s="115" t="b">
        <f t="array" ref="P1382">IF(N1382="negativo",INDEX($AD$3:$AG$51,MATCH(1,($B1382=$AD$3:$AD$51)*($J1382=$AE$3:$AE$51),0),4),IF(N1382="positivo",INDEX($AD$55:$AG$109,MATCH(1,($B1382=$AD$55:$AD$109)*($J1382=$AE$55:$AE$109),0),4)))</f>
        <v>0</v>
      </c>
      <c r="Q1382" s="115" t="str">
        <f>VLOOKUP(M1382,Modelo!$A$2:$C$7,2,0)</f>
        <v>Gestión de Recursos Naturales y Circularidad</v>
      </c>
      <c r="R1382" s="118">
        <f t="array" ref="R1382">INDEX(Modelo!$F$1:$H$37,MATCH(1,(DataBase!Q1382=Modelo!$G$1:$G$37)*(DataBase!B1382=Modelo!$F$1:$F$37),0),3)</f>
        <v>0.15789473684210525</v>
      </c>
      <c r="S1382" s="115">
        <f t="shared" si="44"/>
        <v>100</v>
      </c>
      <c r="T1382" s="115">
        <f t="shared" si="45"/>
        <v>15.789473684210526</v>
      </c>
    </row>
    <row r="1383" spans="1:20" x14ac:dyDescent="0.3">
      <c r="A1383" s="115" t="s">
        <v>352</v>
      </c>
      <c r="B1383" s="115" t="s">
        <v>313</v>
      </c>
      <c r="C1383" s="115" t="s">
        <v>103</v>
      </c>
      <c r="D1383" s="115" t="s">
        <v>87</v>
      </c>
      <c r="E1383" s="115" t="s">
        <v>87</v>
      </c>
      <c r="F1383" s="115" t="s">
        <v>87</v>
      </c>
      <c r="G1383" s="115">
        <v>1969</v>
      </c>
      <c r="H1383" s="115" t="s">
        <v>353</v>
      </c>
      <c r="I1383" s="115">
        <v>3.188315636</v>
      </c>
      <c r="J1383" s="115" t="s">
        <v>32</v>
      </c>
      <c r="K1383" s="115" t="str">
        <f>INDEX(DatosProcesados!$A$1:$BF$101,MATCH(DataBase!A1383,DatosProcesados!$A$1:$A$101,0),MATCH(DataBase!J1383,DatosProcesados!$A$1:$BF$1,0))</f>
        <v>Si</v>
      </c>
      <c r="L1383" s="115" t="str">
        <f>INDEX(Modelo!$A$9:$D$89,MATCH(DataBase!$J1383,Modelo!$A$9:$A$89,0),MATCH(DataBase!L$1,Modelo!$A$9:$D$9,0))</f>
        <v>Impacto ambiental</v>
      </c>
      <c r="M1383" s="115" t="str">
        <f>INDEX(Modelo!$A$9:$D$89,MATCH(DataBase!$J1383,Modelo!$A$9:$A$89,0),MATCH(DataBase!M$1,Modelo!$A$9:$D$9,0))</f>
        <v>Pilar 3</v>
      </c>
      <c r="N1383" s="115" t="str">
        <f>INDEX(Modelo!$A$9:$D$89,MATCH(DataBase!$J1383,Modelo!$A$9:$A$89,0),MATCH(DataBase!N$1,Modelo!$A$9:$D$9,0))</f>
        <v>boolean</v>
      </c>
      <c r="O1383" s="115" t="b">
        <f t="array" ref="O1383">IF(N1383="negativo",INDEX($AD$3:$AG$51,MATCH(1,($B1383=$AD$3:$AD$51)*($J1383=$AE$3:$AE$51),0),3),IF(N1383="positivo",INDEX($AD$55:$AG$109,MATCH(1,($B1383=$AD$55:$AD$109)*($J1383=$AE$55:$AE$109),0),3)))</f>
        <v>0</v>
      </c>
      <c r="P1383" s="115" t="b">
        <f t="array" ref="P1383">IF(N1383="negativo",INDEX($AD$3:$AG$51,MATCH(1,($B1383=$AD$3:$AD$51)*($J1383=$AE$3:$AE$51),0),4),IF(N1383="positivo",INDEX($AD$55:$AG$109,MATCH(1,($B1383=$AD$55:$AD$109)*($J1383=$AE$55:$AE$109),0),4)))</f>
        <v>0</v>
      </c>
      <c r="Q1383" s="115" t="str">
        <f>VLOOKUP(M1383,Modelo!$A$2:$C$7,2,0)</f>
        <v>Gestión de Recursos Naturales y Circularidad</v>
      </c>
      <c r="R1383" s="118">
        <f t="array" ref="R1383">INDEX(Modelo!$F$1:$H$37,MATCH(1,(DataBase!Q1383=Modelo!$G$1:$G$37)*(DataBase!B1383=Modelo!$F$1:$F$37),0),3)</f>
        <v>5.8823529411764705E-2</v>
      </c>
      <c r="S1383" s="115">
        <f t="shared" si="44"/>
        <v>100</v>
      </c>
      <c r="T1383" s="115">
        <f t="shared" si="45"/>
        <v>5.8823529411764701</v>
      </c>
    </row>
    <row r="1384" spans="1:20" x14ac:dyDescent="0.3">
      <c r="A1384" s="115" t="s">
        <v>427</v>
      </c>
      <c r="B1384" s="115" t="s">
        <v>407</v>
      </c>
      <c r="C1384" s="115" t="s">
        <v>103</v>
      </c>
      <c r="D1384" s="115" t="s">
        <v>86</v>
      </c>
      <c r="E1384" s="115" t="s">
        <v>86</v>
      </c>
      <c r="F1384" s="115" t="s">
        <v>87</v>
      </c>
      <c r="G1384" s="115">
        <v>2020</v>
      </c>
      <c r="H1384" s="115" t="s">
        <v>428</v>
      </c>
      <c r="I1384" s="115">
        <v>1.943851598</v>
      </c>
      <c r="J1384" s="115" t="s">
        <v>32</v>
      </c>
      <c r="K1384" s="115" t="str">
        <f>INDEX(DatosProcesados!$A$1:$BF$101,MATCH(DataBase!A1384,DatosProcesados!$A$1:$A$101,0),MATCH(DataBase!J1384,DatosProcesados!$A$1:$BF$1,0))</f>
        <v>Si</v>
      </c>
      <c r="L1384" s="115" t="str">
        <f>INDEX(Modelo!$A$9:$D$89,MATCH(DataBase!$J1384,Modelo!$A$9:$A$89,0),MATCH(DataBase!L$1,Modelo!$A$9:$D$9,0))</f>
        <v>Impacto ambiental</v>
      </c>
      <c r="M1384" s="115" t="str">
        <f>INDEX(Modelo!$A$9:$D$89,MATCH(DataBase!$J1384,Modelo!$A$9:$A$89,0),MATCH(DataBase!M$1,Modelo!$A$9:$D$9,0))</f>
        <v>Pilar 3</v>
      </c>
      <c r="N1384" s="115" t="str">
        <f>INDEX(Modelo!$A$9:$D$89,MATCH(DataBase!$J1384,Modelo!$A$9:$A$89,0),MATCH(DataBase!N$1,Modelo!$A$9:$D$9,0))</f>
        <v>boolean</v>
      </c>
      <c r="O1384" s="115" t="b">
        <f t="array" ref="O1384">IF(N1384="negativo",INDEX($AD$3:$AG$51,MATCH(1,($B1384=$AD$3:$AD$51)*($J1384=$AE$3:$AE$51),0),3),IF(N1384="positivo",INDEX($AD$55:$AG$109,MATCH(1,($B1384=$AD$55:$AD$109)*($J1384=$AE$55:$AE$109),0),3)))</f>
        <v>0</v>
      </c>
      <c r="P1384" s="115" t="b">
        <f t="array" ref="P1384">IF(N1384="negativo",INDEX($AD$3:$AG$51,MATCH(1,($B1384=$AD$3:$AD$51)*($J1384=$AE$3:$AE$51),0),4),IF(N1384="positivo",INDEX($AD$55:$AG$109,MATCH(1,($B1384=$AD$55:$AD$109)*($J1384=$AE$55:$AE$109),0),4)))</f>
        <v>0</v>
      </c>
      <c r="Q1384" s="115" t="str">
        <f>VLOOKUP(M1384,Modelo!$A$2:$C$7,2,0)</f>
        <v>Gestión de Recursos Naturales y Circularidad</v>
      </c>
      <c r="R1384" s="118">
        <f t="array" ref="R1384">INDEX(Modelo!$F$1:$H$37,MATCH(1,(DataBase!Q1384=Modelo!$G$1:$G$37)*(DataBase!B1384=Modelo!$F$1:$F$37),0),3)</f>
        <v>0.19230769230769232</v>
      </c>
      <c r="S1384" s="115">
        <f t="shared" si="44"/>
        <v>100</v>
      </c>
      <c r="T1384" s="115">
        <f t="shared" si="45"/>
        <v>19.230769230769234</v>
      </c>
    </row>
    <row r="1385" spans="1:20" x14ac:dyDescent="0.3">
      <c r="A1385" s="115" t="s">
        <v>333</v>
      </c>
      <c r="B1385" s="115" t="s">
        <v>313</v>
      </c>
      <c r="C1385" s="115" t="s">
        <v>103</v>
      </c>
      <c r="D1385" s="115" t="s">
        <v>86</v>
      </c>
      <c r="E1385" s="115" t="s">
        <v>86</v>
      </c>
      <c r="F1385" s="115" t="s">
        <v>87</v>
      </c>
      <c r="G1385" s="115">
        <v>1952</v>
      </c>
      <c r="H1385" s="115" t="s">
        <v>177</v>
      </c>
      <c r="I1385" s="115">
        <v>5.9910971069999999</v>
      </c>
      <c r="J1385" s="115" t="s">
        <v>32</v>
      </c>
      <c r="K1385" s="115" t="str">
        <f>INDEX(DatosProcesados!$A$1:$BF$101,MATCH(DataBase!A1385,DatosProcesados!$A$1:$A$101,0),MATCH(DataBase!J1385,DatosProcesados!$A$1:$BF$1,0))</f>
        <v>Si</v>
      </c>
      <c r="L1385" s="115" t="str">
        <f>INDEX(Modelo!$A$9:$D$89,MATCH(DataBase!$J1385,Modelo!$A$9:$A$89,0),MATCH(DataBase!L$1,Modelo!$A$9:$D$9,0))</f>
        <v>Impacto ambiental</v>
      </c>
      <c r="M1385" s="115" t="str">
        <f>INDEX(Modelo!$A$9:$D$89,MATCH(DataBase!$J1385,Modelo!$A$9:$A$89,0),MATCH(DataBase!M$1,Modelo!$A$9:$D$9,0))</f>
        <v>Pilar 3</v>
      </c>
      <c r="N1385" s="115" t="str">
        <f>INDEX(Modelo!$A$9:$D$89,MATCH(DataBase!$J1385,Modelo!$A$9:$A$89,0),MATCH(DataBase!N$1,Modelo!$A$9:$D$9,0))</f>
        <v>boolean</v>
      </c>
      <c r="O1385" s="115" t="b">
        <f t="array" ref="O1385">IF(N1385="negativo",INDEX($AD$3:$AG$51,MATCH(1,($B1385=$AD$3:$AD$51)*($J1385=$AE$3:$AE$51),0),3),IF(N1385="positivo",INDEX($AD$55:$AG$109,MATCH(1,($B1385=$AD$55:$AD$109)*($J1385=$AE$55:$AE$109),0),3)))</f>
        <v>0</v>
      </c>
      <c r="P1385" s="115" t="b">
        <f t="array" ref="P1385">IF(N1385="negativo",INDEX($AD$3:$AG$51,MATCH(1,($B1385=$AD$3:$AD$51)*($J1385=$AE$3:$AE$51),0),4),IF(N1385="positivo",INDEX($AD$55:$AG$109,MATCH(1,($B1385=$AD$55:$AD$109)*($J1385=$AE$55:$AE$109),0),4)))</f>
        <v>0</v>
      </c>
      <c r="Q1385" s="115" t="str">
        <f>VLOOKUP(M1385,Modelo!$A$2:$C$7,2,0)</f>
        <v>Gestión de Recursos Naturales y Circularidad</v>
      </c>
      <c r="R1385" s="118">
        <f t="array" ref="R1385">INDEX(Modelo!$F$1:$H$37,MATCH(1,(DataBase!Q1385=Modelo!$G$1:$G$37)*(DataBase!B1385=Modelo!$F$1:$F$37),0),3)</f>
        <v>5.8823529411764705E-2</v>
      </c>
      <c r="S1385" s="115">
        <f t="shared" si="44"/>
        <v>100</v>
      </c>
      <c r="T1385" s="115">
        <f t="shared" si="45"/>
        <v>5.8823529411764701</v>
      </c>
    </row>
    <row r="1386" spans="1:20" x14ac:dyDescent="0.3">
      <c r="A1386" s="115" t="s">
        <v>371</v>
      </c>
      <c r="B1386" s="115" t="s">
        <v>313</v>
      </c>
      <c r="C1386" s="115" t="s">
        <v>103</v>
      </c>
      <c r="D1386" s="115" t="s">
        <v>87</v>
      </c>
      <c r="E1386" s="115" t="s">
        <v>86</v>
      </c>
      <c r="F1386" s="115" t="s">
        <v>87</v>
      </c>
      <c r="G1386" s="115">
        <v>1977</v>
      </c>
      <c r="H1386" s="115" t="s">
        <v>281</v>
      </c>
      <c r="I1386" s="115">
        <v>2.002301595</v>
      </c>
      <c r="J1386" s="115" t="s">
        <v>32</v>
      </c>
      <c r="K1386" s="115" t="str">
        <f>INDEX(DatosProcesados!$A$1:$BF$101,MATCH(DataBase!A1386,DatosProcesados!$A$1:$A$101,0),MATCH(DataBase!J1386,DatosProcesados!$A$1:$BF$1,0))</f>
        <v>Si</v>
      </c>
      <c r="L1386" s="115" t="str">
        <f>INDEX(Modelo!$A$9:$D$89,MATCH(DataBase!$J1386,Modelo!$A$9:$A$89,0),MATCH(DataBase!L$1,Modelo!$A$9:$D$9,0))</f>
        <v>Impacto ambiental</v>
      </c>
      <c r="M1386" s="115" t="str">
        <f>INDEX(Modelo!$A$9:$D$89,MATCH(DataBase!$J1386,Modelo!$A$9:$A$89,0),MATCH(DataBase!M$1,Modelo!$A$9:$D$9,0))</f>
        <v>Pilar 3</v>
      </c>
      <c r="N1386" s="115" t="str">
        <f>INDEX(Modelo!$A$9:$D$89,MATCH(DataBase!$J1386,Modelo!$A$9:$A$89,0),MATCH(DataBase!N$1,Modelo!$A$9:$D$9,0))</f>
        <v>boolean</v>
      </c>
      <c r="O1386" s="115" t="b">
        <f t="array" ref="O1386">IF(N1386="negativo",INDEX($AD$3:$AG$51,MATCH(1,($B1386=$AD$3:$AD$51)*($J1386=$AE$3:$AE$51),0),3),IF(N1386="positivo",INDEX($AD$55:$AG$109,MATCH(1,($B1386=$AD$55:$AD$109)*($J1386=$AE$55:$AE$109),0),3)))</f>
        <v>0</v>
      </c>
      <c r="P1386" s="115" t="b">
        <f t="array" ref="P1386">IF(N1386="negativo",INDEX($AD$3:$AG$51,MATCH(1,($B1386=$AD$3:$AD$51)*($J1386=$AE$3:$AE$51),0),4),IF(N1386="positivo",INDEX($AD$55:$AG$109,MATCH(1,($B1386=$AD$55:$AD$109)*($J1386=$AE$55:$AE$109),0),4)))</f>
        <v>0</v>
      </c>
      <c r="Q1386" s="115" t="str">
        <f>VLOOKUP(M1386,Modelo!$A$2:$C$7,2,0)</f>
        <v>Gestión de Recursos Naturales y Circularidad</v>
      </c>
      <c r="R1386" s="118">
        <f t="array" ref="R1386">INDEX(Modelo!$F$1:$H$37,MATCH(1,(DataBase!Q1386=Modelo!$G$1:$G$37)*(DataBase!B1386=Modelo!$F$1:$F$37),0),3)</f>
        <v>5.8823529411764705E-2</v>
      </c>
      <c r="S1386" s="115">
        <f t="shared" si="44"/>
        <v>100</v>
      </c>
      <c r="T1386" s="115">
        <f t="shared" si="45"/>
        <v>5.8823529411764701</v>
      </c>
    </row>
    <row r="1387" spans="1:20" x14ac:dyDescent="0.3">
      <c r="A1387" s="115" t="s">
        <v>469</v>
      </c>
      <c r="B1387" s="115" t="s">
        <v>467</v>
      </c>
      <c r="C1387" s="115" t="s">
        <v>103</v>
      </c>
      <c r="D1387" s="115" t="s">
        <v>87</v>
      </c>
      <c r="E1387" s="115" t="s">
        <v>86</v>
      </c>
      <c r="F1387" s="115" t="s">
        <v>87</v>
      </c>
      <c r="G1387" s="115">
        <v>1971</v>
      </c>
      <c r="H1387" s="115" t="s">
        <v>244</v>
      </c>
      <c r="I1387" s="115">
        <v>2.1567474139999998</v>
      </c>
      <c r="J1387" s="115" t="s">
        <v>32</v>
      </c>
      <c r="K1387" s="115">
        <f>INDEX(DatosProcesados!$A$1:$BF$101,MATCH(DataBase!A1387,DatosProcesados!$A$1:$A$101,0),MATCH(DataBase!J1387,DatosProcesados!$A$1:$BF$1,0))</f>
        <v>0</v>
      </c>
      <c r="L1387" s="115" t="str">
        <f>INDEX(Modelo!$A$9:$D$89,MATCH(DataBase!$J1387,Modelo!$A$9:$A$89,0),MATCH(DataBase!L$1,Modelo!$A$9:$D$9,0))</f>
        <v>Impacto ambiental</v>
      </c>
      <c r="M1387" s="115" t="str">
        <f>INDEX(Modelo!$A$9:$D$89,MATCH(DataBase!$J1387,Modelo!$A$9:$A$89,0),MATCH(DataBase!M$1,Modelo!$A$9:$D$9,0))</f>
        <v>Pilar 3</v>
      </c>
      <c r="N1387" s="115" t="str">
        <f>INDEX(Modelo!$A$9:$D$89,MATCH(DataBase!$J1387,Modelo!$A$9:$A$89,0),MATCH(DataBase!N$1,Modelo!$A$9:$D$9,0))</f>
        <v>boolean</v>
      </c>
      <c r="O1387" s="115" t="b">
        <f t="array" ref="O1387">IF(N1387="negativo",INDEX($AD$3:$AG$51,MATCH(1,($B1387=$AD$3:$AD$51)*($J1387=$AE$3:$AE$51),0),3),IF(N1387="positivo",INDEX($AD$55:$AG$109,MATCH(1,($B1387=$AD$55:$AD$109)*($J1387=$AE$55:$AE$109),0),3)))</f>
        <v>0</v>
      </c>
      <c r="P1387" s="115" t="b">
        <f t="array" ref="P1387">IF(N1387="negativo",INDEX($AD$3:$AG$51,MATCH(1,($B1387=$AD$3:$AD$51)*($J1387=$AE$3:$AE$51),0),4),IF(N1387="positivo",INDEX($AD$55:$AG$109,MATCH(1,($B1387=$AD$55:$AD$109)*($J1387=$AE$55:$AE$109),0),4)))</f>
        <v>0</v>
      </c>
      <c r="Q1387" s="115" t="str">
        <f>VLOOKUP(M1387,Modelo!$A$2:$C$7,2,0)</f>
        <v>Gestión de Recursos Naturales y Circularidad</v>
      </c>
      <c r="R1387" s="118">
        <f t="array" ref="R1387">INDEX(Modelo!$F$1:$H$37,MATCH(1,(DataBase!Q1387=Modelo!$G$1:$G$37)*(DataBase!B1387=Modelo!$F$1:$F$37),0),3)</f>
        <v>0.23809523809523808</v>
      </c>
      <c r="S1387" s="115">
        <f t="shared" si="44"/>
        <v>0</v>
      </c>
      <c r="T1387" s="115">
        <f t="shared" si="45"/>
        <v>0</v>
      </c>
    </row>
    <row r="1388" spans="1:20" x14ac:dyDescent="0.3">
      <c r="A1388" s="115" t="s">
        <v>357</v>
      </c>
      <c r="B1388" s="115" t="s">
        <v>313</v>
      </c>
      <c r="C1388" s="115" t="s">
        <v>103</v>
      </c>
      <c r="D1388" s="115" t="s">
        <v>86</v>
      </c>
      <c r="E1388" s="115" t="s">
        <v>86</v>
      </c>
      <c r="F1388" s="115" t="s">
        <v>87</v>
      </c>
      <c r="G1388" s="115">
        <v>2009</v>
      </c>
      <c r="H1388" s="115" t="s">
        <v>358</v>
      </c>
      <c r="I1388" s="115">
        <v>2.8694480090000001</v>
      </c>
      <c r="J1388" s="115" t="s">
        <v>32</v>
      </c>
      <c r="K1388" s="115">
        <f>INDEX(DatosProcesados!$A$1:$BF$101,MATCH(DataBase!A1388,DatosProcesados!$A$1:$A$101,0),MATCH(DataBase!J1388,DatosProcesados!$A$1:$BF$1,0))</f>
        <v>0</v>
      </c>
      <c r="L1388" s="115" t="str">
        <f>INDEX(Modelo!$A$9:$D$89,MATCH(DataBase!$J1388,Modelo!$A$9:$A$89,0),MATCH(DataBase!L$1,Modelo!$A$9:$D$9,0))</f>
        <v>Impacto ambiental</v>
      </c>
      <c r="M1388" s="115" t="str">
        <f>INDEX(Modelo!$A$9:$D$89,MATCH(DataBase!$J1388,Modelo!$A$9:$A$89,0),MATCH(DataBase!M$1,Modelo!$A$9:$D$9,0))</f>
        <v>Pilar 3</v>
      </c>
      <c r="N1388" s="115" t="str">
        <f>INDEX(Modelo!$A$9:$D$89,MATCH(DataBase!$J1388,Modelo!$A$9:$A$89,0),MATCH(DataBase!N$1,Modelo!$A$9:$D$9,0))</f>
        <v>boolean</v>
      </c>
      <c r="O1388" s="115" t="b">
        <f t="array" ref="O1388">IF(N1388="negativo",INDEX($AD$3:$AG$51,MATCH(1,($B1388=$AD$3:$AD$51)*($J1388=$AE$3:$AE$51),0),3),IF(N1388="positivo",INDEX($AD$55:$AG$109,MATCH(1,($B1388=$AD$55:$AD$109)*($J1388=$AE$55:$AE$109),0),3)))</f>
        <v>0</v>
      </c>
      <c r="P1388" s="115" t="b">
        <f t="array" ref="P1388">IF(N1388="negativo",INDEX($AD$3:$AG$51,MATCH(1,($B1388=$AD$3:$AD$51)*($J1388=$AE$3:$AE$51),0),4),IF(N1388="positivo",INDEX($AD$55:$AG$109,MATCH(1,($B1388=$AD$55:$AD$109)*($J1388=$AE$55:$AE$109),0),4)))</f>
        <v>0</v>
      </c>
      <c r="Q1388" s="115" t="str">
        <f>VLOOKUP(M1388,Modelo!$A$2:$C$7,2,0)</f>
        <v>Gestión de Recursos Naturales y Circularidad</v>
      </c>
      <c r="R1388" s="118">
        <f t="array" ref="R1388">INDEX(Modelo!$F$1:$H$37,MATCH(1,(DataBase!Q1388=Modelo!$G$1:$G$37)*(DataBase!B1388=Modelo!$F$1:$F$37),0),3)</f>
        <v>5.8823529411764705E-2</v>
      </c>
      <c r="S1388" s="115">
        <f t="shared" si="44"/>
        <v>0</v>
      </c>
      <c r="T1388" s="115">
        <f t="shared" si="45"/>
        <v>0</v>
      </c>
    </row>
    <row r="1389" spans="1:20" x14ac:dyDescent="0.3">
      <c r="A1389" s="115" t="s">
        <v>355</v>
      </c>
      <c r="B1389" s="115" t="s">
        <v>313</v>
      </c>
      <c r="C1389" s="115" t="s">
        <v>103</v>
      </c>
      <c r="D1389" s="115" t="s">
        <v>87</v>
      </c>
      <c r="E1389" s="115" t="s">
        <v>86</v>
      </c>
      <c r="F1389" s="115" t="s">
        <v>86</v>
      </c>
      <c r="G1389" s="115">
        <v>1934</v>
      </c>
      <c r="H1389" s="115" t="s">
        <v>125</v>
      </c>
      <c r="I1389" s="115">
        <v>3.134365769</v>
      </c>
      <c r="J1389" s="115" t="s">
        <v>32</v>
      </c>
      <c r="K1389" s="115">
        <f>INDEX(DatosProcesados!$A$1:$BF$101,MATCH(DataBase!A1389,DatosProcesados!$A$1:$A$101,0),MATCH(DataBase!J1389,DatosProcesados!$A$1:$BF$1,0))</f>
        <v>0</v>
      </c>
      <c r="L1389" s="115" t="str">
        <f>INDEX(Modelo!$A$9:$D$89,MATCH(DataBase!$J1389,Modelo!$A$9:$A$89,0),MATCH(DataBase!L$1,Modelo!$A$9:$D$9,0))</f>
        <v>Impacto ambiental</v>
      </c>
      <c r="M1389" s="115" t="str">
        <f>INDEX(Modelo!$A$9:$D$89,MATCH(DataBase!$J1389,Modelo!$A$9:$A$89,0),MATCH(DataBase!M$1,Modelo!$A$9:$D$9,0))</f>
        <v>Pilar 3</v>
      </c>
      <c r="N1389" s="115" t="str">
        <f>INDEX(Modelo!$A$9:$D$89,MATCH(DataBase!$J1389,Modelo!$A$9:$A$89,0),MATCH(DataBase!N$1,Modelo!$A$9:$D$9,0))</f>
        <v>boolean</v>
      </c>
      <c r="O1389" s="115" t="b">
        <f t="array" ref="O1389">IF(N1389="negativo",INDEX($AD$3:$AG$51,MATCH(1,($B1389=$AD$3:$AD$51)*($J1389=$AE$3:$AE$51),0),3),IF(N1389="positivo",INDEX($AD$55:$AG$109,MATCH(1,($B1389=$AD$55:$AD$109)*($J1389=$AE$55:$AE$109),0),3)))</f>
        <v>0</v>
      </c>
      <c r="P1389" s="115" t="b">
        <f t="array" ref="P1389">IF(N1389="negativo",INDEX($AD$3:$AG$51,MATCH(1,($B1389=$AD$3:$AD$51)*($J1389=$AE$3:$AE$51),0),4),IF(N1389="positivo",INDEX($AD$55:$AG$109,MATCH(1,($B1389=$AD$55:$AD$109)*($J1389=$AE$55:$AE$109),0),4)))</f>
        <v>0</v>
      </c>
      <c r="Q1389" s="115" t="str">
        <f>VLOOKUP(M1389,Modelo!$A$2:$C$7,2,0)</f>
        <v>Gestión de Recursos Naturales y Circularidad</v>
      </c>
      <c r="R1389" s="118">
        <f t="array" ref="R1389">INDEX(Modelo!$F$1:$H$37,MATCH(1,(DataBase!Q1389=Modelo!$G$1:$G$37)*(DataBase!B1389=Modelo!$F$1:$F$37),0),3)</f>
        <v>5.8823529411764705E-2</v>
      </c>
      <c r="S1389" s="115">
        <f t="shared" si="44"/>
        <v>0</v>
      </c>
      <c r="T1389" s="115">
        <f t="shared" si="45"/>
        <v>0</v>
      </c>
    </row>
    <row r="1390" spans="1:20" x14ac:dyDescent="0.3">
      <c r="A1390" s="115" t="s">
        <v>129</v>
      </c>
      <c r="B1390" s="115" t="s">
        <v>84</v>
      </c>
      <c r="C1390" s="115" t="s">
        <v>97</v>
      </c>
      <c r="D1390" s="115" t="s">
        <v>86</v>
      </c>
      <c r="E1390" s="115" t="s">
        <v>87</v>
      </c>
      <c r="F1390" s="115" t="s">
        <v>87</v>
      </c>
      <c r="G1390" s="115">
        <v>1924</v>
      </c>
      <c r="H1390" s="115" t="s">
        <v>130</v>
      </c>
      <c r="I1390" s="115">
        <v>6.6721791020000003</v>
      </c>
      <c r="J1390" s="115" t="s">
        <v>32</v>
      </c>
      <c r="K1390" s="115" t="str">
        <f>INDEX(DatosProcesados!$A$1:$BF$101,MATCH(DataBase!A1390,DatosProcesados!$A$1:$A$101,0),MATCH(DataBase!J1390,DatosProcesados!$A$1:$BF$1,0))</f>
        <v>Si</v>
      </c>
      <c r="L1390" s="115" t="str">
        <f>INDEX(Modelo!$A$9:$D$89,MATCH(DataBase!$J1390,Modelo!$A$9:$A$89,0),MATCH(DataBase!L$1,Modelo!$A$9:$D$9,0))</f>
        <v>Impacto ambiental</v>
      </c>
      <c r="M1390" s="115" t="str">
        <f>INDEX(Modelo!$A$9:$D$89,MATCH(DataBase!$J1390,Modelo!$A$9:$A$89,0),MATCH(DataBase!M$1,Modelo!$A$9:$D$9,0))</f>
        <v>Pilar 3</v>
      </c>
      <c r="N1390" s="115" t="str">
        <f>INDEX(Modelo!$A$9:$D$89,MATCH(DataBase!$J1390,Modelo!$A$9:$A$89,0),MATCH(DataBase!N$1,Modelo!$A$9:$D$9,0))</f>
        <v>boolean</v>
      </c>
      <c r="O1390" s="115" t="b">
        <f t="array" ref="O1390">IF(N1390="negativo",INDEX($AD$3:$AG$51,MATCH(1,($B1390=$AD$3:$AD$51)*($J1390=$AE$3:$AE$51),0),3),IF(N1390="positivo",INDEX($AD$55:$AG$109,MATCH(1,($B1390=$AD$55:$AD$109)*($J1390=$AE$55:$AE$109),0),3)))</f>
        <v>0</v>
      </c>
      <c r="P1390" s="115" t="b">
        <f t="array" ref="P1390">IF(N1390="negativo",INDEX($AD$3:$AG$51,MATCH(1,($B1390=$AD$3:$AD$51)*($J1390=$AE$3:$AE$51),0),4),IF(N1390="positivo",INDEX($AD$55:$AG$109,MATCH(1,($B1390=$AD$55:$AD$109)*($J1390=$AE$55:$AE$109),0),4)))</f>
        <v>0</v>
      </c>
      <c r="Q1390" s="115" t="str">
        <f>VLOOKUP(M1390,Modelo!$A$2:$C$7,2,0)</f>
        <v>Gestión de Recursos Naturales y Circularidad</v>
      </c>
      <c r="R1390" s="118">
        <f t="array" ref="R1390">INDEX(Modelo!$F$1:$H$37,MATCH(1,(DataBase!Q1390=Modelo!$G$1:$G$37)*(DataBase!B1390=Modelo!$F$1:$F$37),0),3)</f>
        <v>5.8823529411764705E-2</v>
      </c>
      <c r="S1390" s="115">
        <f t="shared" si="44"/>
        <v>100</v>
      </c>
      <c r="T1390" s="115">
        <f t="shared" si="45"/>
        <v>5.8823529411764701</v>
      </c>
    </row>
    <row r="1391" spans="1:20" x14ac:dyDescent="0.3">
      <c r="A1391" s="115" t="s">
        <v>166</v>
      </c>
      <c r="B1391" s="115" t="s">
        <v>84</v>
      </c>
      <c r="C1391" s="115" t="s">
        <v>103</v>
      </c>
      <c r="D1391" s="115" t="s">
        <v>86</v>
      </c>
      <c r="E1391" s="115" t="s">
        <v>87</v>
      </c>
      <c r="F1391" s="115" t="s">
        <v>87</v>
      </c>
      <c r="G1391" s="115">
        <v>1910</v>
      </c>
      <c r="H1391" s="115" t="s">
        <v>167</v>
      </c>
      <c r="I1391" s="115">
        <v>2.655177809</v>
      </c>
      <c r="J1391" s="115" t="s">
        <v>32</v>
      </c>
      <c r="K1391" s="115" t="str">
        <f>INDEX(DatosProcesados!$A$1:$BF$101,MATCH(DataBase!A1391,DatosProcesados!$A$1:$A$101,0),MATCH(DataBase!J1391,DatosProcesados!$A$1:$BF$1,0))</f>
        <v>Si</v>
      </c>
      <c r="L1391" s="115" t="str">
        <f>INDEX(Modelo!$A$9:$D$89,MATCH(DataBase!$J1391,Modelo!$A$9:$A$89,0),MATCH(DataBase!L$1,Modelo!$A$9:$D$9,0))</f>
        <v>Impacto ambiental</v>
      </c>
      <c r="M1391" s="115" t="str">
        <f>INDEX(Modelo!$A$9:$D$89,MATCH(DataBase!$J1391,Modelo!$A$9:$A$89,0),MATCH(DataBase!M$1,Modelo!$A$9:$D$9,0))</f>
        <v>Pilar 3</v>
      </c>
      <c r="N1391" s="115" t="str">
        <f>INDEX(Modelo!$A$9:$D$89,MATCH(DataBase!$J1391,Modelo!$A$9:$A$89,0),MATCH(DataBase!N$1,Modelo!$A$9:$D$9,0))</f>
        <v>boolean</v>
      </c>
      <c r="O1391" s="115" t="b">
        <f t="array" ref="O1391">IF(N1391="negativo",INDEX($AD$3:$AG$51,MATCH(1,($B1391=$AD$3:$AD$51)*($J1391=$AE$3:$AE$51),0),3),IF(N1391="positivo",INDEX($AD$55:$AG$109,MATCH(1,($B1391=$AD$55:$AD$109)*($J1391=$AE$55:$AE$109),0),3)))</f>
        <v>0</v>
      </c>
      <c r="P1391" s="115" t="b">
        <f t="array" ref="P1391">IF(N1391="negativo",INDEX($AD$3:$AG$51,MATCH(1,($B1391=$AD$3:$AD$51)*($J1391=$AE$3:$AE$51),0),4),IF(N1391="positivo",INDEX($AD$55:$AG$109,MATCH(1,($B1391=$AD$55:$AD$109)*($J1391=$AE$55:$AE$109),0),4)))</f>
        <v>0</v>
      </c>
      <c r="Q1391" s="115" t="str">
        <f>VLOOKUP(M1391,Modelo!$A$2:$C$7,2,0)</f>
        <v>Gestión de Recursos Naturales y Circularidad</v>
      </c>
      <c r="R1391" s="118">
        <f t="array" ref="R1391">INDEX(Modelo!$F$1:$H$37,MATCH(1,(DataBase!Q1391=Modelo!$G$1:$G$37)*(DataBase!B1391=Modelo!$F$1:$F$37),0),3)</f>
        <v>5.8823529411764705E-2</v>
      </c>
      <c r="S1391" s="115">
        <f t="shared" si="44"/>
        <v>100</v>
      </c>
      <c r="T1391" s="115">
        <f t="shared" si="45"/>
        <v>5.8823529411764701</v>
      </c>
    </row>
    <row r="1392" spans="1:20" x14ac:dyDescent="0.3">
      <c r="A1392" s="115" t="s">
        <v>312</v>
      </c>
      <c r="B1392" s="115" t="s">
        <v>313</v>
      </c>
      <c r="C1392" s="115" t="s">
        <v>103</v>
      </c>
      <c r="D1392" s="115" t="s">
        <v>86</v>
      </c>
      <c r="E1392" s="115" t="s">
        <v>87</v>
      </c>
      <c r="F1392" s="115" t="s">
        <v>87</v>
      </c>
      <c r="G1392" s="115">
        <v>1968</v>
      </c>
      <c r="H1392" s="115" t="s">
        <v>125</v>
      </c>
      <c r="I1392" s="115">
        <v>24.752011681999999</v>
      </c>
      <c r="J1392" s="115" t="s">
        <v>32</v>
      </c>
      <c r="K1392" s="115" t="str">
        <f>INDEX(DatosProcesados!$A$1:$BF$101,MATCH(DataBase!A1392,DatosProcesados!$A$1:$A$101,0),MATCH(DataBase!J1392,DatosProcesados!$A$1:$BF$1,0))</f>
        <v>Si</v>
      </c>
      <c r="L1392" s="115" t="str">
        <f>INDEX(Modelo!$A$9:$D$89,MATCH(DataBase!$J1392,Modelo!$A$9:$A$89,0),MATCH(DataBase!L$1,Modelo!$A$9:$D$9,0))</f>
        <v>Impacto ambiental</v>
      </c>
      <c r="M1392" s="115" t="str">
        <f>INDEX(Modelo!$A$9:$D$89,MATCH(DataBase!$J1392,Modelo!$A$9:$A$89,0),MATCH(DataBase!M$1,Modelo!$A$9:$D$9,0))</f>
        <v>Pilar 3</v>
      </c>
      <c r="N1392" s="115" t="str">
        <f>INDEX(Modelo!$A$9:$D$89,MATCH(DataBase!$J1392,Modelo!$A$9:$A$89,0),MATCH(DataBase!N$1,Modelo!$A$9:$D$9,0))</f>
        <v>boolean</v>
      </c>
      <c r="O1392" s="115" t="b">
        <f t="array" ref="O1392">IF(N1392="negativo",INDEX($AD$3:$AG$51,MATCH(1,($B1392=$AD$3:$AD$51)*($J1392=$AE$3:$AE$51),0),3),IF(N1392="positivo",INDEX($AD$55:$AG$109,MATCH(1,($B1392=$AD$55:$AD$109)*($J1392=$AE$55:$AE$109),0),3)))</f>
        <v>0</v>
      </c>
      <c r="P1392" s="115" t="b">
        <f t="array" ref="P1392">IF(N1392="negativo",INDEX($AD$3:$AG$51,MATCH(1,($B1392=$AD$3:$AD$51)*($J1392=$AE$3:$AE$51),0),4),IF(N1392="positivo",INDEX($AD$55:$AG$109,MATCH(1,($B1392=$AD$55:$AD$109)*($J1392=$AE$55:$AE$109),0),4)))</f>
        <v>0</v>
      </c>
      <c r="Q1392" s="115" t="str">
        <f>VLOOKUP(M1392,Modelo!$A$2:$C$7,2,0)</f>
        <v>Gestión de Recursos Naturales y Circularidad</v>
      </c>
      <c r="R1392" s="118">
        <f t="array" ref="R1392">INDEX(Modelo!$F$1:$H$37,MATCH(1,(DataBase!Q1392=Modelo!$G$1:$G$37)*(DataBase!B1392=Modelo!$F$1:$F$37),0),3)</f>
        <v>5.8823529411764705E-2</v>
      </c>
      <c r="S1392" s="115">
        <f t="shared" si="44"/>
        <v>100</v>
      </c>
      <c r="T1392" s="115">
        <f t="shared" si="45"/>
        <v>5.8823529411764701</v>
      </c>
    </row>
    <row r="1393" spans="1:20" x14ac:dyDescent="0.3">
      <c r="A1393" s="115" t="s">
        <v>162</v>
      </c>
      <c r="B1393" s="115" t="s">
        <v>84</v>
      </c>
      <c r="C1393" s="115" t="s">
        <v>97</v>
      </c>
      <c r="D1393" s="115" t="s">
        <v>86</v>
      </c>
      <c r="E1393" s="115" t="s">
        <v>87</v>
      </c>
      <c r="F1393" s="115" t="s">
        <v>87</v>
      </c>
      <c r="G1393" s="115">
        <v>1979</v>
      </c>
      <c r="H1393" s="115" t="s">
        <v>163</v>
      </c>
      <c r="I1393" s="115">
        <v>2.956157691</v>
      </c>
      <c r="J1393" s="115" t="s">
        <v>32</v>
      </c>
      <c r="K1393" s="115" t="str">
        <f>INDEX(DatosProcesados!$A$1:$BF$101,MATCH(DataBase!A1393,DatosProcesados!$A$1:$A$101,0),MATCH(DataBase!J1393,DatosProcesados!$A$1:$BF$1,0))</f>
        <v>No</v>
      </c>
      <c r="L1393" s="115" t="str">
        <f>INDEX(Modelo!$A$9:$D$89,MATCH(DataBase!$J1393,Modelo!$A$9:$A$89,0),MATCH(DataBase!L$1,Modelo!$A$9:$D$9,0))</f>
        <v>Impacto ambiental</v>
      </c>
      <c r="M1393" s="115" t="str">
        <f>INDEX(Modelo!$A$9:$D$89,MATCH(DataBase!$J1393,Modelo!$A$9:$A$89,0),MATCH(DataBase!M$1,Modelo!$A$9:$D$9,0))</f>
        <v>Pilar 3</v>
      </c>
      <c r="N1393" s="115" t="str">
        <f>INDEX(Modelo!$A$9:$D$89,MATCH(DataBase!$J1393,Modelo!$A$9:$A$89,0),MATCH(DataBase!N$1,Modelo!$A$9:$D$9,0))</f>
        <v>boolean</v>
      </c>
      <c r="O1393" s="115" t="b">
        <f t="array" ref="O1393">IF(N1393="negativo",INDEX($AD$3:$AG$51,MATCH(1,($B1393=$AD$3:$AD$51)*($J1393=$AE$3:$AE$51),0),3),IF(N1393="positivo",INDEX($AD$55:$AG$109,MATCH(1,($B1393=$AD$55:$AD$109)*($J1393=$AE$55:$AE$109),0),3)))</f>
        <v>0</v>
      </c>
      <c r="P1393" s="115" t="b">
        <f t="array" ref="P1393">IF(N1393="negativo",INDEX($AD$3:$AG$51,MATCH(1,($B1393=$AD$3:$AD$51)*($J1393=$AE$3:$AE$51),0),4),IF(N1393="positivo",INDEX($AD$55:$AG$109,MATCH(1,($B1393=$AD$55:$AD$109)*($J1393=$AE$55:$AE$109),0),4)))</f>
        <v>0</v>
      </c>
      <c r="Q1393" s="115" t="str">
        <f>VLOOKUP(M1393,Modelo!$A$2:$C$7,2,0)</f>
        <v>Gestión de Recursos Naturales y Circularidad</v>
      </c>
      <c r="R1393" s="118">
        <f t="array" ref="R1393">INDEX(Modelo!$F$1:$H$37,MATCH(1,(DataBase!Q1393=Modelo!$G$1:$G$37)*(DataBase!B1393=Modelo!$F$1:$F$37),0),3)</f>
        <v>5.8823529411764705E-2</v>
      </c>
      <c r="S1393" s="115">
        <f t="shared" si="44"/>
        <v>0</v>
      </c>
      <c r="T1393" s="115">
        <f t="shared" si="45"/>
        <v>0</v>
      </c>
    </row>
    <row r="1394" spans="1:20" x14ac:dyDescent="0.3">
      <c r="A1394" s="115" t="s">
        <v>348</v>
      </c>
      <c r="B1394" s="115" t="s">
        <v>313</v>
      </c>
      <c r="C1394" s="115" t="s">
        <v>103</v>
      </c>
      <c r="D1394" s="115" t="s">
        <v>86</v>
      </c>
      <c r="E1394" s="115" t="s">
        <v>87</v>
      </c>
      <c r="F1394" s="115" t="s">
        <v>87</v>
      </c>
      <c r="G1394" s="115">
        <v>1937</v>
      </c>
      <c r="H1394" s="115" t="s">
        <v>294</v>
      </c>
      <c r="I1394" s="115">
        <v>4.02823039</v>
      </c>
      <c r="J1394" s="115" t="s">
        <v>32</v>
      </c>
      <c r="K1394" s="115" t="str">
        <f>INDEX(DatosProcesados!$A$1:$BF$101,MATCH(DataBase!A1394,DatosProcesados!$A$1:$A$101,0),MATCH(DataBase!J1394,DatosProcesados!$A$1:$BF$1,0))</f>
        <v>No</v>
      </c>
      <c r="L1394" s="115" t="str">
        <f>INDEX(Modelo!$A$9:$D$89,MATCH(DataBase!$J1394,Modelo!$A$9:$A$89,0),MATCH(DataBase!L$1,Modelo!$A$9:$D$9,0))</f>
        <v>Impacto ambiental</v>
      </c>
      <c r="M1394" s="115" t="str">
        <f>INDEX(Modelo!$A$9:$D$89,MATCH(DataBase!$J1394,Modelo!$A$9:$A$89,0),MATCH(DataBase!M$1,Modelo!$A$9:$D$9,0))</f>
        <v>Pilar 3</v>
      </c>
      <c r="N1394" s="115" t="str">
        <f>INDEX(Modelo!$A$9:$D$89,MATCH(DataBase!$J1394,Modelo!$A$9:$A$89,0),MATCH(DataBase!N$1,Modelo!$A$9:$D$9,0))</f>
        <v>boolean</v>
      </c>
      <c r="O1394" s="115" t="b">
        <f t="array" ref="O1394">IF(N1394="negativo",INDEX($AD$3:$AG$51,MATCH(1,($B1394=$AD$3:$AD$51)*($J1394=$AE$3:$AE$51),0),3),IF(N1394="positivo",INDEX($AD$55:$AG$109,MATCH(1,($B1394=$AD$55:$AD$109)*($J1394=$AE$55:$AE$109),0),3)))</f>
        <v>0</v>
      </c>
      <c r="P1394" s="115" t="b">
        <f t="array" ref="P1394">IF(N1394="negativo",INDEX($AD$3:$AG$51,MATCH(1,($B1394=$AD$3:$AD$51)*($J1394=$AE$3:$AE$51),0),4),IF(N1394="positivo",INDEX($AD$55:$AG$109,MATCH(1,($B1394=$AD$55:$AD$109)*($J1394=$AE$55:$AE$109),0),4)))</f>
        <v>0</v>
      </c>
      <c r="Q1394" s="115" t="str">
        <f>VLOOKUP(M1394,Modelo!$A$2:$C$7,2,0)</f>
        <v>Gestión de Recursos Naturales y Circularidad</v>
      </c>
      <c r="R1394" s="118">
        <f t="array" ref="R1394">INDEX(Modelo!$F$1:$H$37,MATCH(1,(DataBase!Q1394=Modelo!$G$1:$G$37)*(DataBase!B1394=Modelo!$F$1:$F$37),0),3)</f>
        <v>5.8823529411764705E-2</v>
      </c>
      <c r="S1394" s="115">
        <f t="shared" si="44"/>
        <v>0</v>
      </c>
      <c r="T1394" s="115">
        <f t="shared" si="45"/>
        <v>0</v>
      </c>
    </row>
    <row r="1395" spans="1:20" x14ac:dyDescent="0.3">
      <c r="A1395" s="115" t="s">
        <v>343</v>
      </c>
      <c r="B1395" s="115" t="s">
        <v>313</v>
      </c>
      <c r="C1395" s="115" t="s">
        <v>103</v>
      </c>
      <c r="D1395" s="115" t="s">
        <v>86</v>
      </c>
      <c r="E1395" s="115" t="s">
        <v>86</v>
      </c>
      <c r="F1395" s="115" t="s">
        <v>87</v>
      </c>
      <c r="G1395" s="115">
        <v>1993</v>
      </c>
      <c r="H1395" s="115" t="s">
        <v>281</v>
      </c>
      <c r="I1395" s="115">
        <v>4.8704234599999996</v>
      </c>
      <c r="J1395" s="115" t="s">
        <v>32</v>
      </c>
      <c r="K1395" s="115" t="str">
        <f>INDEX(DatosProcesados!$A$1:$BF$101,MATCH(DataBase!A1395,DatosProcesados!$A$1:$A$101,0),MATCH(DataBase!J1395,DatosProcesados!$A$1:$BF$1,0))</f>
        <v>Si</v>
      </c>
      <c r="L1395" s="115" t="str">
        <f>INDEX(Modelo!$A$9:$D$89,MATCH(DataBase!$J1395,Modelo!$A$9:$A$89,0),MATCH(DataBase!L$1,Modelo!$A$9:$D$9,0))</f>
        <v>Impacto ambiental</v>
      </c>
      <c r="M1395" s="115" t="str">
        <f>INDEX(Modelo!$A$9:$D$89,MATCH(DataBase!$J1395,Modelo!$A$9:$A$89,0),MATCH(DataBase!M$1,Modelo!$A$9:$D$9,0))</f>
        <v>Pilar 3</v>
      </c>
      <c r="N1395" s="115" t="str">
        <f>INDEX(Modelo!$A$9:$D$89,MATCH(DataBase!$J1395,Modelo!$A$9:$A$89,0),MATCH(DataBase!N$1,Modelo!$A$9:$D$9,0))</f>
        <v>boolean</v>
      </c>
      <c r="O1395" s="115" t="b">
        <f t="array" ref="O1395">IF(N1395="negativo",INDEX($AD$3:$AG$51,MATCH(1,($B1395=$AD$3:$AD$51)*($J1395=$AE$3:$AE$51),0),3),IF(N1395="positivo",INDEX($AD$55:$AG$109,MATCH(1,($B1395=$AD$55:$AD$109)*($J1395=$AE$55:$AE$109),0),3)))</f>
        <v>0</v>
      </c>
      <c r="P1395" s="115" t="b">
        <f t="array" ref="P1395">IF(N1395="negativo",INDEX($AD$3:$AG$51,MATCH(1,($B1395=$AD$3:$AD$51)*($J1395=$AE$3:$AE$51),0),4),IF(N1395="positivo",INDEX($AD$55:$AG$109,MATCH(1,($B1395=$AD$55:$AD$109)*($J1395=$AE$55:$AE$109),0),4)))</f>
        <v>0</v>
      </c>
      <c r="Q1395" s="115" t="str">
        <f>VLOOKUP(M1395,Modelo!$A$2:$C$7,2,0)</f>
        <v>Gestión de Recursos Naturales y Circularidad</v>
      </c>
      <c r="R1395" s="118">
        <f t="array" ref="R1395">INDEX(Modelo!$F$1:$H$37,MATCH(1,(DataBase!Q1395=Modelo!$G$1:$G$37)*(DataBase!B1395=Modelo!$F$1:$F$37),0),3)</f>
        <v>5.8823529411764705E-2</v>
      </c>
      <c r="S1395" s="115">
        <f t="shared" si="44"/>
        <v>100</v>
      </c>
      <c r="T1395" s="115">
        <f t="shared" si="45"/>
        <v>5.8823529411764701</v>
      </c>
    </row>
    <row r="1396" spans="1:20" x14ac:dyDescent="0.3">
      <c r="A1396" s="115" t="s">
        <v>367</v>
      </c>
      <c r="B1396" s="115" t="s">
        <v>313</v>
      </c>
      <c r="C1396" s="115" t="s">
        <v>103</v>
      </c>
      <c r="D1396" s="115" t="s">
        <v>86</v>
      </c>
      <c r="E1396" s="115" t="s">
        <v>86</v>
      </c>
      <c r="F1396" s="115" t="s">
        <v>86</v>
      </c>
      <c r="G1396" s="115">
        <v>1966</v>
      </c>
      <c r="H1396" s="115" t="s">
        <v>125</v>
      </c>
      <c r="I1396" s="115">
        <v>2.0461661379999998</v>
      </c>
      <c r="J1396" s="115" t="s">
        <v>32</v>
      </c>
      <c r="K1396" s="115" t="str">
        <f>INDEX(DatosProcesados!$A$1:$BF$101,MATCH(DataBase!A1396,DatosProcesados!$A$1:$A$101,0),MATCH(DataBase!J1396,DatosProcesados!$A$1:$BF$1,0))</f>
        <v>Si</v>
      </c>
      <c r="L1396" s="115" t="str">
        <f>INDEX(Modelo!$A$9:$D$89,MATCH(DataBase!$J1396,Modelo!$A$9:$A$89,0),MATCH(DataBase!L$1,Modelo!$A$9:$D$9,0))</f>
        <v>Impacto ambiental</v>
      </c>
      <c r="M1396" s="115" t="str">
        <f>INDEX(Modelo!$A$9:$D$89,MATCH(DataBase!$J1396,Modelo!$A$9:$A$89,0),MATCH(DataBase!M$1,Modelo!$A$9:$D$9,0))</f>
        <v>Pilar 3</v>
      </c>
      <c r="N1396" s="115" t="str">
        <f>INDEX(Modelo!$A$9:$D$89,MATCH(DataBase!$J1396,Modelo!$A$9:$A$89,0),MATCH(DataBase!N$1,Modelo!$A$9:$D$9,0))</f>
        <v>boolean</v>
      </c>
      <c r="O1396" s="115" t="b">
        <f t="array" ref="O1396">IF(N1396="negativo",INDEX($AD$3:$AG$51,MATCH(1,($B1396=$AD$3:$AD$51)*($J1396=$AE$3:$AE$51),0),3),IF(N1396="positivo",INDEX($AD$55:$AG$109,MATCH(1,($B1396=$AD$55:$AD$109)*($J1396=$AE$55:$AE$109),0),3)))</f>
        <v>0</v>
      </c>
      <c r="P1396" s="115" t="b">
        <f t="array" ref="P1396">IF(N1396="negativo",INDEX($AD$3:$AG$51,MATCH(1,($B1396=$AD$3:$AD$51)*($J1396=$AE$3:$AE$51),0),4),IF(N1396="positivo",INDEX($AD$55:$AG$109,MATCH(1,($B1396=$AD$55:$AD$109)*($J1396=$AE$55:$AE$109),0),4)))</f>
        <v>0</v>
      </c>
      <c r="Q1396" s="115" t="str">
        <f>VLOOKUP(M1396,Modelo!$A$2:$C$7,2,0)</f>
        <v>Gestión de Recursos Naturales y Circularidad</v>
      </c>
      <c r="R1396" s="118">
        <f t="array" ref="R1396">INDEX(Modelo!$F$1:$H$37,MATCH(1,(DataBase!Q1396=Modelo!$G$1:$G$37)*(DataBase!B1396=Modelo!$F$1:$F$37),0),3)</f>
        <v>5.8823529411764705E-2</v>
      </c>
      <c r="S1396" s="115">
        <f t="shared" si="44"/>
        <v>100</v>
      </c>
      <c r="T1396" s="115">
        <f t="shared" si="45"/>
        <v>5.8823529411764701</v>
      </c>
    </row>
    <row r="1397" spans="1:20" x14ac:dyDescent="0.3">
      <c r="A1397" s="115" t="s">
        <v>374</v>
      </c>
      <c r="B1397" s="115" t="s">
        <v>313</v>
      </c>
      <c r="C1397" s="115" t="s">
        <v>103</v>
      </c>
      <c r="D1397" s="115" t="s">
        <v>86</v>
      </c>
      <c r="E1397" s="115" t="s">
        <v>87</v>
      </c>
      <c r="F1397" s="115" t="s">
        <v>87</v>
      </c>
      <c r="G1397" s="115">
        <v>1929</v>
      </c>
      <c r="H1397" s="115" t="s">
        <v>375</v>
      </c>
      <c r="I1397" s="115">
        <v>1.928223518</v>
      </c>
      <c r="J1397" s="115" t="s">
        <v>32</v>
      </c>
      <c r="K1397" s="115">
        <f>INDEX(DatosProcesados!$A$1:$BF$101,MATCH(DataBase!A1397,DatosProcesados!$A$1:$A$101,0),MATCH(DataBase!J1397,DatosProcesados!$A$1:$BF$1,0))</f>
        <v>0</v>
      </c>
      <c r="L1397" s="115" t="str">
        <f>INDEX(Modelo!$A$9:$D$89,MATCH(DataBase!$J1397,Modelo!$A$9:$A$89,0),MATCH(DataBase!L$1,Modelo!$A$9:$D$9,0))</f>
        <v>Impacto ambiental</v>
      </c>
      <c r="M1397" s="115" t="str">
        <f>INDEX(Modelo!$A$9:$D$89,MATCH(DataBase!$J1397,Modelo!$A$9:$A$89,0),MATCH(DataBase!M$1,Modelo!$A$9:$D$9,0))</f>
        <v>Pilar 3</v>
      </c>
      <c r="N1397" s="115" t="str">
        <f>INDEX(Modelo!$A$9:$D$89,MATCH(DataBase!$J1397,Modelo!$A$9:$A$89,0),MATCH(DataBase!N$1,Modelo!$A$9:$D$9,0))</f>
        <v>boolean</v>
      </c>
      <c r="O1397" s="115" t="b">
        <f t="array" ref="O1397">IF(N1397="negativo",INDEX($AD$3:$AG$51,MATCH(1,($B1397=$AD$3:$AD$51)*($J1397=$AE$3:$AE$51),0),3),IF(N1397="positivo",INDEX($AD$55:$AG$109,MATCH(1,($B1397=$AD$55:$AD$109)*($J1397=$AE$55:$AE$109),0),3)))</f>
        <v>0</v>
      </c>
      <c r="P1397" s="115" t="b">
        <f t="array" ref="P1397">IF(N1397="negativo",INDEX($AD$3:$AG$51,MATCH(1,($B1397=$AD$3:$AD$51)*($J1397=$AE$3:$AE$51),0),4),IF(N1397="positivo",INDEX($AD$55:$AG$109,MATCH(1,($B1397=$AD$55:$AD$109)*($J1397=$AE$55:$AE$109),0),4)))</f>
        <v>0</v>
      </c>
      <c r="Q1397" s="115" t="str">
        <f>VLOOKUP(M1397,Modelo!$A$2:$C$7,2,0)</f>
        <v>Gestión de Recursos Naturales y Circularidad</v>
      </c>
      <c r="R1397" s="118">
        <f t="array" ref="R1397">INDEX(Modelo!$F$1:$H$37,MATCH(1,(DataBase!Q1397=Modelo!$G$1:$G$37)*(DataBase!B1397=Modelo!$F$1:$F$37),0),3)</f>
        <v>5.8823529411764705E-2</v>
      </c>
      <c r="S1397" s="115">
        <f t="shared" si="44"/>
        <v>0</v>
      </c>
      <c r="T1397" s="115">
        <f t="shared" si="45"/>
        <v>0</v>
      </c>
    </row>
    <row r="1398" spans="1:20" x14ac:dyDescent="0.3">
      <c r="A1398" s="115" t="s">
        <v>201</v>
      </c>
      <c r="B1398" s="115" t="s">
        <v>84</v>
      </c>
      <c r="C1398" s="115" t="s">
        <v>103</v>
      </c>
      <c r="D1398" s="115" t="s">
        <v>86</v>
      </c>
      <c r="E1398" s="115" t="s">
        <v>86</v>
      </c>
      <c r="F1398" s="115" t="s">
        <v>86</v>
      </c>
      <c r="G1398" s="115">
        <v>1987</v>
      </c>
      <c r="H1398" s="115" t="s">
        <v>125</v>
      </c>
      <c r="I1398" s="115">
        <v>0</v>
      </c>
      <c r="J1398" s="115" t="s">
        <v>32</v>
      </c>
      <c r="K1398" s="115" t="str">
        <f>INDEX(DatosProcesados!$A$1:$BF$101,MATCH(DataBase!A1398,DatosProcesados!$A$1:$A$101,0),MATCH(DataBase!J1398,DatosProcesados!$A$1:$BF$1,0))</f>
        <v>Si</v>
      </c>
      <c r="L1398" s="115" t="str">
        <f>INDEX(Modelo!$A$9:$D$89,MATCH(DataBase!$J1398,Modelo!$A$9:$A$89,0),MATCH(DataBase!L$1,Modelo!$A$9:$D$9,0))</f>
        <v>Impacto ambiental</v>
      </c>
      <c r="M1398" s="115" t="str">
        <f>INDEX(Modelo!$A$9:$D$89,MATCH(DataBase!$J1398,Modelo!$A$9:$A$89,0),MATCH(DataBase!M$1,Modelo!$A$9:$D$9,0))</f>
        <v>Pilar 3</v>
      </c>
      <c r="N1398" s="115" t="str">
        <f>INDEX(Modelo!$A$9:$D$89,MATCH(DataBase!$J1398,Modelo!$A$9:$A$89,0),MATCH(DataBase!N$1,Modelo!$A$9:$D$9,0))</f>
        <v>boolean</v>
      </c>
      <c r="O1398" s="115" t="b">
        <f t="array" ref="O1398">IF(N1398="negativo",INDEX($AD$3:$AG$51,MATCH(1,($B1398=$AD$3:$AD$51)*($J1398=$AE$3:$AE$51),0),3),IF(N1398="positivo",INDEX($AD$55:$AG$109,MATCH(1,($B1398=$AD$55:$AD$109)*($J1398=$AE$55:$AE$109),0),3)))</f>
        <v>0</v>
      </c>
      <c r="P1398" s="115" t="b">
        <f t="array" ref="P1398">IF(N1398="negativo",INDEX($AD$3:$AG$51,MATCH(1,($B1398=$AD$3:$AD$51)*($J1398=$AE$3:$AE$51),0),4),IF(N1398="positivo",INDEX($AD$55:$AG$109,MATCH(1,($B1398=$AD$55:$AD$109)*($J1398=$AE$55:$AE$109),0),4)))</f>
        <v>0</v>
      </c>
      <c r="Q1398" s="115" t="str">
        <f>VLOOKUP(M1398,Modelo!$A$2:$C$7,2,0)</f>
        <v>Gestión de Recursos Naturales y Circularidad</v>
      </c>
      <c r="R1398" s="118">
        <f t="array" ref="R1398">INDEX(Modelo!$F$1:$H$37,MATCH(1,(DataBase!Q1398=Modelo!$G$1:$G$37)*(DataBase!B1398=Modelo!$F$1:$F$37),0),3)</f>
        <v>5.8823529411764705E-2</v>
      </c>
      <c r="S1398" s="115">
        <f t="shared" si="44"/>
        <v>100</v>
      </c>
      <c r="T1398" s="115">
        <f t="shared" si="45"/>
        <v>5.8823529411764701</v>
      </c>
    </row>
    <row r="1399" spans="1:20" x14ac:dyDescent="0.3">
      <c r="A1399" s="115" t="s">
        <v>421</v>
      </c>
      <c r="B1399" s="115" t="s">
        <v>407</v>
      </c>
      <c r="C1399" s="115" t="s">
        <v>103</v>
      </c>
      <c r="D1399" s="115" t="s">
        <v>86</v>
      </c>
      <c r="E1399" s="115" t="s">
        <v>86</v>
      </c>
      <c r="F1399" s="115" t="s">
        <v>87</v>
      </c>
      <c r="G1399" s="115">
        <v>2016</v>
      </c>
      <c r="H1399" s="115" t="s">
        <v>422</v>
      </c>
      <c r="I1399" s="115">
        <v>5.4833186859999996</v>
      </c>
      <c r="J1399" s="115" t="s">
        <v>32</v>
      </c>
      <c r="K1399" s="115">
        <f>INDEX(DatosProcesados!$A$1:$BF$101,MATCH(DataBase!A1399,DatosProcesados!$A$1:$A$101,0),MATCH(DataBase!J1399,DatosProcesados!$A$1:$BF$1,0))</f>
        <v>0</v>
      </c>
      <c r="L1399" s="115" t="str">
        <f>INDEX(Modelo!$A$9:$D$89,MATCH(DataBase!$J1399,Modelo!$A$9:$A$89,0),MATCH(DataBase!L$1,Modelo!$A$9:$D$9,0))</f>
        <v>Impacto ambiental</v>
      </c>
      <c r="M1399" s="115" t="str">
        <f>INDEX(Modelo!$A$9:$D$89,MATCH(DataBase!$J1399,Modelo!$A$9:$A$89,0),MATCH(DataBase!M$1,Modelo!$A$9:$D$9,0))</f>
        <v>Pilar 3</v>
      </c>
      <c r="N1399" s="115" t="str">
        <f>INDEX(Modelo!$A$9:$D$89,MATCH(DataBase!$J1399,Modelo!$A$9:$A$89,0),MATCH(DataBase!N$1,Modelo!$A$9:$D$9,0))</f>
        <v>boolean</v>
      </c>
      <c r="O1399" s="115" t="b">
        <f t="array" ref="O1399">IF(N1399="negativo",INDEX($AD$3:$AG$51,MATCH(1,($B1399=$AD$3:$AD$51)*($J1399=$AE$3:$AE$51),0),3),IF(N1399="positivo",INDEX($AD$55:$AG$109,MATCH(1,($B1399=$AD$55:$AD$109)*($J1399=$AE$55:$AE$109),0),3)))</f>
        <v>0</v>
      </c>
      <c r="P1399" s="115" t="b">
        <f t="array" ref="P1399">IF(N1399="negativo",INDEX($AD$3:$AG$51,MATCH(1,($B1399=$AD$3:$AD$51)*($J1399=$AE$3:$AE$51),0),4),IF(N1399="positivo",INDEX($AD$55:$AG$109,MATCH(1,($B1399=$AD$55:$AD$109)*($J1399=$AE$55:$AE$109),0),4)))</f>
        <v>0</v>
      </c>
      <c r="Q1399" s="115" t="str">
        <f>VLOOKUP(M1399,Modelo!$A$2:$C$7,2,0)</f>
        <v>Gestión de Recursos Naturales y Circularidad</v>
      </c>
      <c r="R1399" s="118">
        <f t="array" ref="R1399">INDEX(Modelo!$F$1:$H$37,MATCH(1,(DataBase!Q1399=Modelo!$G$1:$G$37)*(DataBase!B1399=Modelo!$F$1:$F$37),0),3)</f>
        <v>0.19230769230769232</v>
      </c>
      <c r="S1399" s="115">
        <f t="shared" si="44"/>
        <v>0</v>
      </c>
      <c r="T1399" s="115">
        <f t="shared" si="45"/>
        <v>0</v>
      </c>
    </row>
    <row r="1400" spans="1:20" x14ac:dyDescent="0.3">
      <c r="A1400" s="115" t="s">
        <v>293</v>
      </c>
      <c r="B1400" s="115" t="s">
        <v>216</v>
      </c>
      <c r="C1400" s="115" t="s">
        <v>103</v>
      </c>
      <c r="D1400" s="115" t="s">
        <v>86</v>
      </c>
      <c r="E1400" s="115" t="s">
        <v>87</v>
      </c>
      <c r="F1400" s="115" t="s">
        <v>87</v>
      </c>
      <c r="G1400" s="115">
        <v>1955</v>
      </c>
      <c r="H1400" s="115" t="s">
        <v>294</v>
      </c>
      <c r="I1400" s="115">
        <v>1.8313776939999999</v>
      </c>
      <c r="J1400" s="115" t="s">
        <v>32</v>
      </c>
      <c r="K1400" s="115" t="str">
        <f>INDEX(DatosProcesados!$A$1:$BF$101,MATCH(DataBase!A1400,DatosProcesados!$A$1:$A$101,0),MATCH(DataBase!J1400,DatosProcesados!$A$1:$BF$1,0))</f>
        <v>No</v>
      </c>
      <c r="L1400" s="115" t="str">
        <f>INDEX(Modelo!$A$9:$D$89,MATCH(DataBase!$J1400,Modelo!$A$9:$A$89,0),MATCH(DataBase!L$1,Modelo!$A$9:$D$9,0))</f>
        <v>Impacto ambiental</v>
      </c>
      <c r="M1400" s="115" t="str">
        <f>INDEX(Modelo!$A$9:$D$89,MATCH(DataBase!$J1400,Modelo!$A$9:$A$89,0),MATCH(DataBase!M$1,Modelo!$A$9:$D$9,0))</f>
        <v>Pilar 3</v>
      </c>
      <c r="N1400" s="115" t="str">
        <f>INDEX(Modelo!$A$9:$D$89,MATCH(DataBase!$J1400,Modelo!$A$9:$A$89,0),MATCH(DataBase!N$1,Modelo!$A$9:$D$9,0))</f>
        <v>boolean</v>
      </c>
      <c r="O1400" s="115" t="b">
        <f t="array" ref="O1400">IF(N1400="negativo",INDEX($AD$3:$AG$51,MATCH(1,($B1400=$AD$3:$AD$51)*($J1400=$AE$3:$AE$51),0),3),IF(N1400="positivo",INDEX($AD$55:$AG$109,MATCH(1,($B1400=$AD$55:$AD$109)*($J1400=$AE$55:$AE$109),0),3)))</f>
        <v>0</v>
      </c>
      <c r="P1400" s="115" t="b">
        <f t="array" ref="P1400">IF(N1400="negativo",INDEX($AD$3:$AG$51,MATCH(1,($B1400=$AD$3:$AD$51)*($J1400=$AE$3:$AE$51),0),4),IF(N1400="positivo",INDEX($AD$55:$AG$109,MATCH(1,($B1400=$AD$55:$AD$109)*($J1400=$AE$55:$AE$109),0),4)))</f>
        <v>0</v>
      </c>
      <c r="Q1400" s="115" t="str">
        <f>VLOOKUP(M1400,Modelo!$A$2:$C$7,2,0)</f>
        <v>Gestión de Recursos Naturales y Circularidad</v>
      </c>
      <c r="R1400" s="118">
        <f t="array" ref="R1400">INDEX(Modelo!$F$1:$H$37,MATCH(1,(DataBase!Q1400=Modelo!$G$1:$G$37)*(DataBase!B1400=Modelo!$F$1:$F$37),0),3)</f>
        <v>0.15789473684210525</v>
      </c>
      <c r="S1400" s="115">
        <f t="shared" si="44"/>
        <v>0</v>
      </c>
      <c r="T1400" s="115">
        <f t="shared" si="45"/>
        <v>0</v>
      </c>
    </row>
    <row r="1401" spans="1:20" x14ac:dyDescent="0.3">
      <c r="A1401" s="115" t="s">
        <v>298</v>
      </c>
      <c r="B1401" s="115" t="s">
        <v>216</v>
      </c>
      <c r="C1401" s="115" t="s">
        <v>103</v>
      </c>
      <c r="D1401" s="115" t="s">
        <v>86</v>
      </c>
      <c r="E1401" s="115" t="s">
        <v>86</v>
      </c>
      <c r="F1401" s="115" t="s">
        <v>87</v>
      </c>
      <c r="G1401" s="115">
        <v>1993</v>
      </c>
      <c r="H1401" s="115" t="s">
        <v>299</v>
      </c>
      <c r="I1401" s="115">
        <v>1.7653399919999999</v>
      </c>
      <c r="J1401" s="115" t="s">
        <v>32</v>
      </c>
      <c r="K1401" s="115" t="str">
        <f>INDEX(DatosProcesados!$A$1:$BF$101,MATCH(DataBase!A1401,DatosProcesados!$A$1:$A$101,0),MATCH(DataBase!J1401,DatosProcesados!$A$1:$BF$1,0))</f>
        <v>Si</v>
      </c>
      <c r="L1401" s="115" t="str">
        <f>INDEX(Modelo!$A$9:$D$89,MATCH(DataBase!$J1401,Modelo!$A$9:$A$89,0),MATCH(DataBase!L$1,Modelo!$A$9:$D$9,0))</f>
        <v>Impacto ambiental</v>
      </c>
      <c r="M1401" s="115" t="str">
        <f>INDEX(Modelo!$A$9:$D$89,MATCH(DataBase!$J1401,Modelo!$A$9:$A$89,0),MATCH(DataBase!M$1,Modelo!$A$9:$D$9,0))</f>
        <v>Pilar 3</v>
      </c>
      <c r="N1401" s="115" t="str">
        <f>INDEX(Modelo!$A$9:$D$89,MATCH(DataBase!$J1401,Modelo!$A$9:$A$89,0),MATCH(DataBase!N$1,Modelo!$A$9:$D$9,0))</f>
        <v>boolean</v>
      </c>
      <c r="O1401" s="115" t="b">
        <f t="array" ref="O1401">IF(N1401="negativo",INDEX($AD$3:$AG$51,MATCH(1,($B1401=$AD$3:$AD$51)*($J1401=$AE$3:$AE$51),0),3),IF(N1401="positivo",INDEX($AD$55:$AG$109,MATCH(1,($B1401=$AD$55:$AD$109)*($J1401=$AE$55:$AE$109),0),3)))</f>
        <v>0</v>
      </c>
      <c r="P1401" s="115" t="b">
        <f t="array" ref="P1401">IF(N1401="negativo",INDEX($AD$3:$AG$51,MATCH(1,($B1401=$AD$3:$AD$51)*($J1401=$AE$3:$AE$51),0),4),IF(N1401="positivo",INDEX($AD$55:$AG$109,MATCH(1,($B1401=$AD$55:$AD$109)*($J1401=$AE$55:$AE$109),0),4)))</f>
        <v>0</v>
      </c>
      <c r="Q1401" s="115" t="str">
        <f>VLOOKUP(M1401,Modelo!$A$2:$C$7,2,0)</f>
        <v>Gestión de Recursos Naturales y Circularidad</v>
      </c>
      <c r="R1401" s="118">
        <f t="array" ref="R1401">INDEX(Modelo!$F$1:$H$37,MATCH(1,(DataBase!Q1401=Modelo!$G$1:$G$37)*(DataBase!B1401=Modelo!$F$1:$F$37),0),3)</f>
        <v>0.15789473684210525</v>
      </c>
      <c r="S1401" s="115">
        <f t="shared" si="44"/>
        <v>100</v>
      </c>
      <c r="T1401" s="115">
        <f t="shared" si="45"/>
        <v>15.789473684210526</v>
      </c>
    </row>
    <row r="1402" spans="1:20" x14ac:dyDescent="0.3">
      <c r="A1402" s="115" t="s">
        <v>472</v>
      </c>
      <c r="B1402" s="115" t="s">
        <v>467</v>
      </c>
      <c r="C1402" s="115" t="s">
        <v>103</v>
      </c>
      <c r="D1402" s="115" t="s">
        <v>86</v>
      </c>
      <c r="E1402" s="115" t="s">
        <v>86</v>
      </c>
      <c r="F1402" s="115" t="s">
        <v>86</v>
      </c>
      <c r="G1402" s="115">
        <v>2007</v>
      </c>
      <c r="H1402" s="115" t="s">
        <v>125</v>
      </c>
      <c r="I1402" s="115">
        <v>0.97802211500000003</v>
      </c>
      <c r="J1402" s="115" t="s">
        <v>59</v>
      </c>
      <c r="K1402" s="115" t="str">
        <f>INDEX(DatosProcesados!$A$1:$BF$101,MATCH(DataBase!A1402,DatosProcesados!$A$1:$A$101,0),MATCH(DataBase!J1402,DatosProcesados!$A$1:$BF$1,0))</f>
        <v>No informa</v>
      </c>
      <c r="L1402" s="115" t="str">
        <f>INDEX(Modelo!$A$9:$D$89,MATCH(DataBase!$J1402,Modelo!$A$9:$A$89,0),MATCH(DataBase!L$1,Modelo!$A$9:$D$9,0))</f>
        <v>Impacto económico y gobernanza</v>
      </c>
      <c r="M1402" s="115" t="str">
        <f>INDEX(Modelo!$A$9:$D$89,MATCH(DataBase!$J1402,Modelo!$A$9:$A$89,0),MATCH(DataBase!M$1,Modelo!$A$9:$D$9,0))</f>
        <v>Pilar 6</v>
      </c>
      <c r="N1402" s="115" t="str">
        <f>INDEX(Modelo!$A$9:$D$89,MATCH(DataBase!$J1402,Modelo!$A$9:$A$89,0),MATCH(DataBase!N$1,Modelo!$A$9:$D$9,0))</f>
        <v>boolean</v>
      </c>
      <c r="O1402" s="115" t="b">
        <f t="array" ref="O1402">IF(N1402="negativo",INDEX($AD$3:$AG$51,MATCH(1,($B1402=$AD$3:$AD$51)*($J1402=$AE$3:$AE$51),0),3),IF(N1402="positivo",INDEX($AD$55:$AG$109,MATCH(1,($B1402=$AD$55:$AD$109)*($J1402=$AE$55:$AE$109),0),3)))</f>
        <v>0</v>
      </c>
      <c r="P1402" s="115" t="b">
        <f t="array" ref="P1402">IF(N1402="negativo",INDEX($AD$3:$AG$51,MATCH(1,($B1402=$AD$3:$AD$51)*($J1402=$AE$3:$AE$51),0),4),IF(N1402="positivo",INDEX($AD$55:$AG$109,MATCH(1,($B1402=$AD$55:$AD$109)*($J1402=$AE$55:$AE$109),0),4)))</f>
        <v>0</v>
      </c>
      <c r="Q1402" s="115" t="str">
        <f>VLOOKUP(M1402,Modelo!$A$2:$C$7,2,0)</f>
        <v>Impacto Económico, Social y Comunitario</v>
      </c>
      <c r="R1402" s="118">
        <f t="array" ref="R1402">INDEX(Modelo!$F$1:$H$37,MATCH(1,(DataBase!Q1402=Modelo!$G$1:$G$37)*(DataBase!B1402=Modelo!$F$1:$F$37),0),3)</f>
        <v>0.14285714285714285</v>
      </c>
      <c r="S1402" s="115">
        <f t="shared" si="44"/>
        <v>0</v>
      </c>
      <c r="T1402" s="115">
        <f t="shared" si="45"/>
        <v>0</v>
      </c>
    </row>
    <row r="1403" spans="1:20" x14ac:dyDescent="0.3">
      <c r="A1403" s="115" t="s">
        <v>238</v>
      </c>
      <c r="B1403" s="115" t="s">
        <v>216</v>
      </c>
      <c r="C1403" s="115" t="s">
        <v>103</v>
      </c>
      <c r="D1403" s="115" t="s">
        <v>86</v>
      </c>
      <c r="E1403" s="115" t="s">
        <v>87</v>
      </c>
      <c r="F1403" s="115" t="s">
        <v>87</v>
      </c>
      <c r="G1403" s="115">
        <v>1920</v>
      </c>
      <c r="H1403" s="115" t="s">
        <v>125</v>
      </c>
      <c r="I1403" s="115">
        <v>2.844632077</v>
      </c>
      <c r="J1403" s="115" t="s">
        <v>59</v>
      </c>
      <c r="K1403" s="115" t="str">
        <f>INDEX(DatosProcesados!$A$1:$BF$101,MATCH(DataBase!A1403,DatosProcesados!$A$1:$A$101,0),MATCH(DataBase!J1403,DatosProcesados!$A$1:$BF$1,0))</f>
        <v>Si</v>
      </c>
      <c r="L1403" s="115" t="str">
        <f>INDEX(Modelo!$A$9:$D$89,MATCH(DataBase!$J1403,Modelo!$A$9:$A$89,0),MATCH(DataBase!L$1,Modelo!$A$9:$D$9,0))</f>
        <v>Impacto económico y gobernanza</v>
      </c>
      <c r="M1403" s="115" t="str">
        <f>INDEX(Modelo!$A$9:$D$89,MATCH(DataBase!$J1403,Modelo!$A$9:$A$89,0),MATCH(DataBase!M$1,Modelo!$A$9:$D$9,0))</f>
        <v>Pilar 6</v>
      </c>
      <c r="N1403" s="115" t="str">
        <f>INDEX(Modelo!$A$9:$D$89,MATCH(DataBase!$J1403,Modelo!$A$9:$A$89,0),MATCH(DataBase!N$1,Modelo!$A$9:$D$9,0))</f>
        <v>boolean</v>
      </c>
      <c r="O1403" s="115" t="b">
        <f t="array" ref="O1403">IF(N1403="negativo",INDEX($AD$3:$AG$51,MATCH(1,($B1403=$AD$3:$AD$51)*($J1403=$AE$3:$AE$51),0),3),IF(N1403="positivo",INDEX($AD$55:$AG$109,MATCH(1,($B1403=$AD$55:$AD$109)*($J1403=$AE$55:$AE$109),0),3)))</f>
        <v>0</v>
      </c>
      <c r="P1403" s="115" t="b">
        <f t="array" ref="P1403">IF(N1403="negativo",INDEX($AD$3:$AG$51,MATCH(1,($B1403=$AD$3:$AD$51)*($J1403=$AE$3:$AE$51),0),4),IF(N1403="positivo",INDEX($AD$55:$AG$109,MATCH(1,($B1403=$AD$55:$AD$109)*($J1403=$AE$55:$AE$109),0),4)))</f>
        <v>0</v>
      </c>
      <c r="Q1403" s="115" t="str">
        <f>VLOOKUP(M1403,Modelo!$A$2:$C$7,2,0)</f>
        <v>Impacto Económico, Social y Comunitario</v>
      </c>
      <c r="R1403" s="118">
        <f t="array" ref="R1403">INDEX(Modelo!$F$1:$H$37,MATCH(1,(DataBase!Q1403=Modelo!$G$1:$G$37)*(DataBase!B1403=Modelo!$F$1:$F$37),0),3)</f>
        <v>0.10526315789473684</v>
      </c>
      <c r="S1403" s="115">
        <f t="shared" si="44"/>
        <v>100</v>
      </c>
      <c r="T1403" s="115">
        <f t="shared" si="45"/>
        <v>10.526315789473683</v>
      </c>
    </row>
    <row r="1404" spans="1:20" x14ac:dyDescent="0.3">
      <c r="A1404" s="115" t="s">
        <v>273</v>
      </c>
      <c r="B1404" s="115" t="s">
        <v>216</v>
      </c>
      <c r="C1404" s="115" t="s">
        <v>103</v>
      </c>
      <c r="D1404" s="115" t="s">
        <v>86</v>
      </c>
      <c r="E1404" s="115" t="s">
        <v>86</v>
      </c>
      <c r="F1404" s="115" t="s">
        <v>87</v>
      </c>
      <c r="G1404" s="115">
        <v>1945</v>
      </c>
      <c r="H1404" s="115" t="s">
        <v>125</v>
      </c>
      <c r="I1404" s="115">
        <v>2.1764613960000001</v>
      </c>
      <c r="J1404" s="115" t="s">
        <v>59</v>
      </c>
      <c r="K1404" s="115" t="str">
        <f>INDEX(DatosProcesados!$A$1:$BF$101,MATCH(DataBase!A1404,DatosProcesados!$A$1:$A$101,0),MATCH(DataBase!J1404,DatosProcesados!$A$1:$BF$1,0))</f>
        <v>Si</v>
      </c>
      <c r="L1404" s="115" t="str">
        <f>INDEX(Modelo!$A$9:$D$89,MATCH(DataBase!$J1404,Modelo!$A$9:$A$89,0),MATCH(DataBase!L$1,Modelo!$A$9:$D$9,0))</f>
        <v>Impacto económico y gobernanza</v>
      </c>
      <c r="M1404" s="115" t="str">
        <f>INDEX(Modelo!$A$9:$D$89,MATCH(DataBase!$J1404,Modelo!$A$9:$A$89,0),MATCH(DataBase!M$1,Modelo!$A$9:$D$9,0))</f>
        <v>Pilar 6</v>
      </c>
      <c r="N1404" s="115" t="str">
        <f>INDEX(Modelo!$A$9:$D$89,MATCH(DataBase!$J1404,Modelo!$A$9:$A$89,0),MATCH(DataBase!N$1,Modelo!$A$9:$D$9,0))</f>
        <v>boolean</v>
      </c>
      <c r="O1404" s="115" t="b">
        <f t="array" ref="O1404">IF(N1404="negativo",INDEX($AD$3:$AG$51,MATCH(1,($B1404=$AD$3:$AD$51)*($J1404=$AE$3:$AE$51),0),3),IF(N1404="positivo",INDEX($AD$55:$AG$109,MATCH(1,($B1404=$AD$55:$AD$109)*($J1404=$AE$55:$AE$109),0),3)))</f>
        <v>0</v>
      </c>
      <c r="P1404" s="115" t="b">
        <f t="array" ref="P1404">IF(N1404="negativo",INDEX($AD$3:$AG$51,MATCH(1,($B1404=$AD$3:$AD$51)*($J1404=$AE$3:$AE$51),0),4),IF(N1404="positivo",INDEX($AD$55:$AG$109,MATCH(1,($B1404=$AD$55:$AD$109)*($J1404=$AE$55:$AE$109),0),4)))</f>
        <v>0</v>
      </c>
      <c r="Q1404" s="115" t="str">
        <f>VLOOKUP(M1404,Modelo!$A$2:$C$7,2,0)</f>
        <v>Impacto Económico, Social y Comunitario</v>
      </c>
      <c r="R1404" s="118">
        <f t="array" ref="R1404">INDEX(Modelo!$F$1:$H$37,MATCH(1,(DataBase!Q1404=Modelo!$G$1:$G$37)*(DataBase!B1404=Modelo!$F$1:$F$37),0),3)</f>
        <v>0.10526315789473684</v>
      </c>
      <c r="S1404" s="115">
        <f t="shared" si="44"/>
        <v>100</v>
      </c>
      <c r="T1404" s="115">
        <f t="shared" si="45"/>
        <v>10.526315789473683</v>
      </c>
    </row>
    <row r="1405" spans="1:20" x14ac:dyDescent="0.3">
      <c r="A1405" s="115" t="s">
        <v>378</v>
      </c>
      <c r="B1405" s="115" t="s">
        <v>379</v>
      </c>
      <c r="C1405" s="115" t="s">
        <v>103</v>
      </c>
      <c r="D1405" s="115" t="s">
        <v>87</v>
      </c>
      <c r="E1405" s="115" t="s">
        <v>86</v>
      </c>
      <c r="F1405" s="115" t="s">
        <v>86</v>
      </c>
      <c r="G1405" s="115">
        <v>1993</v>
      </c>
      <c r="H1405" s="115" t="s">
        <v>125</v>
      </c>
      <c r="I1405" s="115">
        <v>2.1863011939999999</v>
      </c>
      <c r="J1405" s="115" t="s">
        <v>59</v>
      </c>
      <c r="K1405" s="115" t="str">
        <f>INDEX(DatosProcesados!$A$1:$BF$101,MATCH(DataBase!A1405,DatosProcesados!$A$1:$A$101,0),MATCH(DataBase!J1405,DatosProcesados!$A$1:$BF$1,0))</f>
        <v>No</v>
      </c>
      <c r="L1405" s="115" t="str">
        <f>INDEX(Modelo!$A$9:$D$89,MATCH(DataBase!$J1405,Modelo!$A$9:$A$89,0),MATCH(DataBase!L$1,Modelo!$A$9:$D$9,0))</f>
        <v>Impacto económico y gobernanza</v>
      </c>
      <c r="M1405" s="115" t="str">
        <f>INDEX(Modelo!$A$9:$D$89,MATCH(DataBase!$J1405,Modelo!$A$9:$A$89,0),MATCH(DataBase!M$1,Modelo!$A$9:$D$9,0))</f>
        <v>Pilar 6</v>
      </c>
      <c r="N1405" s="115" t="str">
        <f>INDEX(Modelo!$A$9:$D$89,MATCH(DataBase!$J1405,Modelo!$A$9:$A$89,0),MATCH(DataBase!N$1,Modelo!$A$9:$D$9,0))</f>
        <v>boolean</v>
      </c>
      <c r="O1405" s="115" t="b">
        <f t="array" ref="O1405">IF(N1405="negativo",INDEX($AD$3:$AG$51,MATCH(1,($B1405=$AD$3:$AD$51)*($J1405=$AE$3:$AE$51),0),3),IF(N1405="positivo",INDEX($AD$55:$AG$109,MATCH(1,($B1405=$AD$55:$AD$109)*($J1405=$AE$55:$AE$109),0),3)))</f>
        <v>0</v>
      </c>
      <c r="P1405" s="115" t="b">
        <f t="array" ref="P1405">IF(N1405="negativo",INDEX($AD$3:$AG$51,MATCH(1,($B1405=$AD$3:$AD$51)*($J1405=$AE$3:$AE$51),0),4),IF(N1405="positivo",INDEX($AD$55:$AG$109,MATCH(1,($B1405=$AD$55:$AD$109)*($J1405=$AE$55:$AE$109),0),4)))</f>
        <v>0</v>
      </c>
      <c r="Q1405" s="115" t="str">
        <f>VLOOKUP(M1405,Modelo!$A$2:$C$7,2,0)</f>
        <v>Impacto Económico, Social y Comunitario</v>
      </c>
      <c r="R1405" s="118">
        <f t="array" ref="R1405">INDEX(Modelo!$F$1:$H$37,MATCH(1,(DataBase!Q1405=Modelo!$G$1:$G$37)*(DataBase!B1405=Modelo!$F$1:$F$37),0),3)</f>
        <v>0.14285714285714285</v>
      </c>
      <c r="S1405" s="115">
        <f t="shared" si="44"/>
        <v>0</v>
      </c>
      <c r="T1405" s="115">
        <f t="shared" si="45"/>
        <v>0</v>
      </c>
    </row>
    <row r="1406" spans="1:20" x14ac:dyDescent="0.3">
      <c r="A1406" s="115" t="s">
        <v>325</v>
      </c>
      <c r="B1406" s="115" t="s">
        <v>313</v>
      </c>
      <c r="C1406" s="115" t="s">
        <v>103</v>
      </c>
      <c r="D1406" s="115" t="s">
        <v>86</v>
      </c>
      <c r="E1406" s="115" t="s">
        <v>86</v>
      </c>
      <c r="F1406" s="115" t="s">
        <v>87</v>
      </c>
      <c r="G1406" s="115">
        <v>2012</v>
      </c>
      <c r="H1406" s="115" t="s">
        <v>125</v>
      </c>
      <c r="I1406" s="115">
        <v>13.831182682</v>
      </c>
      <c r="J1406" s="115" t="s">
        <v>59</v>
      </c>
      <c r="K1406" s="115">
        <f>INDEX(DatosProcesados!$A$1:$BF$101,MATCH(DataBase!A1406,DatosProcesados!$A$1:$A$101,0),MATCH(DataBase!J1406,DatosProcesados!$A$1:$BF$1,0))</f>
        <v>0</v>
      </c>
      <c r="L1406" s="115" t="str">
        <f>INDEX(Modelo!$A$9:$D$89,MATCH(DataBase!$J1406,Modelo!$A$9:$A$89,0),MATCH(DataBase!L$1,Modelo!$A$9:$D$9,0))</f>
        <v>Impacto económico y gobernanza</v>
      </c>
      <c r="M1406" s="115" t="str">
        <f>INDEX(Modelo!$A$9:$D$89,MATCH(DataBase!$J1406,Modelo!$A$9:$A$89,0),MATCH(DataBase!M$1,Modelo!$A$9:$D$9,0))</f>
        <v>Pilar 6</v>
      </c>
      <c r="N1406" s="115" t="str">
        <f>INDEX(Modelo!$A$9:$D$89,MATCH(DataBase!$J1406,Modelo!$A$9:$A$89,0),MATCH(DataBase!N$1,Modelo!$A$9:$D$9,0))</f>
        <v>boolean</v>
      </c>
      <c r="O1406" s="115" t="b">
        <f t="array" ref="O1406">IF(N1406="negativo",INDEX($AD$3:$AG$51,MATCH(1,($B1406=$AD$3:$AD$51)*($J1406=$AE$3:$AE$51),0),3),IF(N1406="positivo",INDEX($AD$55:$AG$109,MATCH(1,($B1406=$AD$55:$AD$109)*($J1406=$AE$55:$AE$109),0),3)))</f>
        <v>0</v>
      </c>
      <c r="P1406" s="115" t="b">
        <f t="array" ref="P1406">IF(N1406="negativo",INDEX($AD$3:$AG$51,MATCH(1,($B1406=$AD$3:$AD$51)*($J1406=$AE$3:$AE$51),0),4),IF(N1406="positivo",INDEX($AD$55:$AG$109,MATCH(1,($B1406=$AD$55:$AD$109)*($J1406=$AE$55:$AE$109),0),4)))</f>
        <v>0</v>
      </c>
      <c r="Q1406" s="115" t="str">
        <f>VLOOKUP(M1406,Modelo!$A$2:$C$7,2,0)</f>
        <v>Impacto Económico, Social y Comunitario</v>
      </c>
      <c r="R1406" s="118">
        <f t="array" ref="R1406">INDEX(Modelo!$F$1:$H$37,MATCH(1,(DataBase!Q1406=Modelo!$G$1:$G$37)*(DataBase!B1406=Modelo!$F$1:$F$37),0),3)</f>
        <v>0.11764705882352941</v>
      </c>
      <c r="S1406" s="115">
        <f t="shared" si="44"/>
        <v>0</v>
      </c>
      <c r="T1406" s="115">
        <f t="shared" si="45"/>
        <v>0</v>
      </c>
    </row>
    <row r="1407" spans="1:20" x14ac:dyDescent="0.3">
      <c r="A1407" s="115" t="s">
        <v>394</v>
      </c>
      <c r="B1407" s="115" t="s">
        <v>379</v>
      </c>
      <c r="C1407" s="115" t="s">
        <v>103</v>
      </c>
      <c r="D1407" s="115" t="s">
        <v>87</v>
      </c>
      <c r="E1407" s="115" t="s">
        <v>86</v>
      </c>
      <c r="F1407" s="115" t="s">
        <v>86</v>
      </c>
      <c r="G1407" s="115">
        <v>1990</v>
      </c>
      <c r="H1407" s="115" t="s">
        <v>125</v>
      </c>
      <c r="I1407" s="115">
        <v>0.77142869199999997</v>
      </c>
      <c r="J1407" s="115" t="s">
        <v>59</v>
      </c>
      <c r="K1407" s="115">
        <f>INDEX(DatosProcesados!$A$1:$BF$101,MATCH(DataBase!A1407,DatosProcesados!$A$1:$A$101,0),MATCH(DataBase!J1407,DatosProcesados!$A$1:$BF$1,0))</f>
        <v>0</v>
      </c>
      <c r="L1407" s="115" t="str">
        <f>INDEX(Modelo!$A$9:$D$89,MATCH(DataBase!$J1407,Modelo!$A$9:$A$89,0),MATCH(DataBase!L$1,Modelo!$A$9:$D$9,0))</f>
        <v>Impacto económico y gobernanza</v>
      </c>
      <c r="M1407" s="115" t="str">
        <f>INDEX(Modelo!$A$9:$D$89,MATCH(DataBase!$J1407,Modelo!$A$9:$A$89,0),MATCH(DataBase!M$1,Modelo!$A$9:$D$9,0))</f>
        <v>Pilar 6</v>
      </c>
      <c r="N1407" s="115" t="str">
        <f>INDEX(Modelo!$A$9:$D$89,MATCH(DataBase!$J1407,Modelo!$A$9:$A$89,0),MATCH(DataBase!N$1,Modelo!$A$9:$D$9,0))</f>
        <v>boolean</v>
      </c>
      <c r="O1407" s="115" t="b">
        <f t="array" ref="O1407">IF(N1407="negativo",INDEX($AD$3:$AG$51,MATCH(1,($B1407=$AD$3:$AD$51)*($J1407=$AE$3:$AE$51),0),3),IF(N1407="positivo",INDEX($AD$55:$AG$109,MATCH(1,($B1407=$AD$55:$AD$109)*($J1407=$AE$55:$AE$109),0),3)))</f>
        <v>0</v>
      </c>
      <c r="P1407" s="115" t="b">
        <f t="array" ref="P1407">IF(N1407="negativo",INDEX($AD$3:$AG$51,MATCH(1,($B1407=$AD$3:$AD$51)*($J1407=$AE$3:$AE$51),0),4),IF(N1407="positivo",INDEX($AD$55:$AG$109,MATCH(1,($B1407=$AD$55:$AD$109)*($J1407=$AE$55:$AE$109),0),4)))</f>
        <v>0</v>
      </c>
      <c r="Q1407" s="115" t="str">
        <f>VLOOKUP(M1407,Modelo!$A$2:$C$7,2,0)</f>
        <v>Impacto Económico, Social y Comunitario</v>
      </c>
      <c r="R1407" s="118">
        <f t="array" ref="R1407">INDEX(Modelo!$F$1:$H$37,MATCH(1,(DataBase!Q1407=Modelo!$G$1:$G$37)*(DataBase!B1407=Modelo!$F$1:$F$37),0),3)</f>
        <v>0.14285714285714285</v>
      </c>
      <c r="S1407" s="115">
        <f t="shared" si="44"/>
        <v>0</v>
      </c>
      <c r="T1407" s="115">
        <f t="shared" si="45"/>
        <v>0</v>
      </c>
    </row>
    <row r="1408" spans="1:20" x14ac:dyDescent="0.3">
      <c r="A1408" s="115" t="s">
        <v>383</v>
      </c>
      <c r="B1408" s="115" t="s">
        <v>379</v>
      </c>
      <c r="C1408" s="115" t="s">
        <v>103</v>
      </c>
      <c r="D1408" s="115" t="s">
        <v>86</v>
      </c>
      <c r="E1408" s="115" t="s">
        <v>86</v>
      </c>
      <c r="F1408" s="115" t="s">
        <v>86</v>
      </c>
      <c r="G1408" s="115">
        <v>2014</v>
      </c>
      <c r="H1408" s="115" t="s">
        <v>125</v>
      </c>
      <c r="I1408" s="115">
        <v>1.314259836</v>
      </c>
      <c r="J1408" s="115" t="s">
        <v>59</v>
      </c>
      <c r="K1408" s="115" t="str">
        <f>INDEX(DatosProcesados!$A$1:$BF$101,MATCH(DataBase!A1408,DatosProcesados!$A$1:$A$101,0),MATCH(DataBase!J1408,DatosProcesados!$A$1:$BF$1,0))</f>
        <v>Si</v>
      </c>
      <c r="L1408" s="115" t="str">
        <f>INDEX(Modelo!$A$9:$D$89,MATCH(DataBase!$J1408,Modelo!$A$9:$A$89,0),MATCH(DataBase!L$1,Modelo!$A$9:$D$9,0))</f>
        <v>Impacto económico y gobernanza</v>
      </c>
      <c r="M1408" s="115" t="str">
        <f>INDEX(Modelo!$A$9:$D$89,MATCH(DataBase!$J1408,Modelo!$A$9:$A$89,0),MATCH(DataBase!M$1,Modelo!$A$9:$D$9,0))</f>
        <v>Pilar 6</v>
      </c>
      <c r="N1408" s="115" t="str">
        <f>INDEX(Modelo!$A$9:$D$89,MATCH(DataBase!$J1408,Modelo!$A$9:$A$89,0),MATCH(DataBase!N$1,Modelo!$A$9:$D$9,0))</f>
        <v>boolean</v>
      </c>
      <c r="O1408" s="115" t="b">
        <f t="array" ref="O1408">IF(N1408="negativo",INDEX($AD$3:$AG$51,MATCH(1,($B1408=$AD$3:$AD$51)*($J1408=$AE$3:$AE$51),0),3),IF(N1408="positivo",INDEX($AD$55:$AG$109,MATCH(1,($B1408=$AD$55:$AD$109)*($J1408=$AE$55:$AE$109),0),3)))</f>
        <v>0</v>
      </c>
      <c r="P1408" s="115" t="b">
        <f t="array" ref="P1408">IF(N1408="negativo",INDEX($AD$3:$AG$51,MATCH(1,($B1408=$AD$3:$AD$51)*($J1408=$AE$3:$AE$51),0),4),IF(N1408="positivo",INDEX($AD$55:$AG$109,MATCH(1,($B1408=$AD$55:$AD$109)*($J1408=$AE$55:$AE$109),0),4)))</f>
        <v>0</v>
      </c>
      <c r="Q1408" s="115" t="str">
        <f>VLOOKUP(M1408,Modelo!$A$2:$C$7,2,0)</f>
        <v>Impacto Económico, Social y Comunitario</v>
      </c>
      <c r="R1408" s="118">
        <f t="array" ref="R1408">INDEX(Modelo!$F$1:$H$37,MATCH(1,(DataBase!Q1408=Modelo!$G$1:$G$37)*(DataBase!B1408=Modelo!$F$1:$F$37),0),3)</f>
        <v>0.14285714285714285</v>
      </c>
      <c r="S1408" s="115">
        <f t="shared" si="44"/>
        <v>100</v>
      </c>
      <c r="T1408" s="115">
        <f t="shared" si="45"/>
        <v>14.285714285714285</v>
      </c>
    </row>
    <row r="1409" spans="1:20" x14ac:dyDescent="0.3">
      <c r="A1409" s="115" t="s">
        <v>112</v>
      </c>
      <c r="B1409" s="115" t="s">
        <v>84</v>
      </c>
      <c r="C1409" s="115" t="s">
        <v>103</v>
      </c>
      <c r="D1409" s="115" t="s">
        <v>86</v>
      </c>
      <c r="E1409" s="115" t="s">
        <v>86</v>
      </c>
      <c r="F1409" s="115" t="s">
        <v>87</v>
      </c>
      <c r="G1409" s="115">
        <v>1919</v>
      </c>
      <c r="H1409" s="115" t="s">
        <v>125</v>
      </c>
      <c r="I1409" s="115">
        <v>15.106042448</v>
      </c>
      <c r="J1409" s="115" t="s">
        <v>59</v>
      </c>
      <c r="K1409" s="115" t="str">
        <f>INDEX(DatosProcesados!$A$1:$BF$101,MATCH(DataBase!A1409,DatosProcesados!$A$1:$A$101,0),MATCH(DataBase!J1409,DatosProcesados!$A$1:$BF$1,0))</f>
        <v>Si</v>
      </c>
      <c r="L1409" s="115" t="str">
        <f>INDEX(Modelo!$A$9:$D$89,MATCH(DataBase!$J1409,Modelo!$A$9:$A$89,0),MATCH(DataBase!L$1,Modelo!$A$9:$D$9,0))</f>
        <v>Impacto económico y gobernanza</v>
      </c>
      <c r="M1409" s="115" t="str">
        <f>INDEX(Modelo!$A$9:$D$89,MATCH(DataBase!$J1409,Modelo!$A$9:$A$89,0),MATCH(DataBase!M$1,Modelo!$A$9:$D$9,0))</f>
        <v>Pilar 6</v>
      </c>
      <c r="N1409" s="115" t="str">
        <f>INDEX(Modelo!$A$9:$D$89,MATCH(DataBase!$J1409,Modelo!$A$9:$A$89,0),MATCH(DataBase!N$1,Modelo!$A$9:$D$9,0))</f>
        <v>boolean</v>
      </c>
      <c r="O1409" s="115" t="b">
        <f t="array" ref="O1409">IF(N1409="negativo",INDEX($AD$3:$AG$51,MATCH(1,($B1409=$AD$3:$AD$51)*($J1409=$AE$3:$AE$51),0),3),IF(N1409="positivo",INDEX($AD$55:$AG$109,MATCH(1,($B1409=$AD$55:$AD$109)*($J1409=$AE$55:$AE$109),0),3)))</f>
        <v>0</v>
      </c>
      <c r="P1409" s="115" t="b">
        <f t="array" ref="P1409">IF(N1409="negativo",INDEX($AD$3:$AG$51,MATCH(1,($B1409=$AD$3:$AD$51)*($J1409=$AE$3:$AE$51),0),4),IF(N1409="positivo",INDEX($AD$55:$AG$109,MATCH(1,($B1409=$AD$55:$AD$109)*($J1409=$AE$55:$AE$109),0),4)))</f>
        <v>0</v>
      </c>
      <c r="Q1409" s="115" t="str">
        <f>VLOOKUP(M1409,Modelo!$A$2:$C$7,2,0)</f>
        <v>Impacto Económico, Social y Comunitario</v>
      </c>
      <c r="R1409" s="118">
        <f t="array" ref="R1409">INDEX(Modelo!$F$1:$H$37,MATCH(1,(DataBase!Q1409=Modelo!$G$1:$G$37)*(DataBase!B1409=Modelo!$F$1:$F$37),0),3)</f>
        <v>0.11764705882352941</v>
      </c>
      <c r="S1409" s="115">
        <f t="shared" si="44"/>
        <v>100</v>
      </c>
      <c r="T1409" s="115">
        <f t="shared" si="45"/>
        <v>11.76470588235294</v>
      </c>
    </row>
    <row r="1410" spans="1:20" x14ac:dyDescent="0.3">
      <c r="A1410" s="115" t="s">
        <v>471</v>
      </c>
      <c r="B1410" s="115" t="s">
        <v>467</v>
      </c>
      <c r="C1410" s="115" t="s">
        <v>103</v>
      </c>
      <c r="D1410" s="115" t="s">
        <v>86</v>
      </c>
      <c r="E1410" s="115" t="s">
        <v>86</v>
      </c>
      <c r="F1410" s="115" t="s">
        <v>86</v>
      </c>
      <c r="G1410" s="115">
        <v>1987</v>
      </c>
      <c r="H1410" s="115" t="s">
        <v>125</v>
      </c>
      <c r="I1410" s="115">
        <v>0.711210393</v>
      </c>
      <c r="J1410" s="115" t="s">
        <v>59</v>
      </c>
      <c r="K1410" s="115">
        <f>INDEX(DatosProcesados!$A$1:$BF$101,MATCH(DataBase!A1410,DatosProcesados!$A$1:$A$101,0),MATCH(DataBase!J1410,DatosProcesados!$A$1:$BF$1,0))</f>
        <v>0</v>
      </c>
      <c r="L1410" s="115" t="str">
        <f>INDEX(Modelo!$A$9:$D$89,MATCH(DataBase!$J1410,Modelo!$A$9:$A$89,0),MATCH(DataBase!L$1,Modelo!$A$9:$D$9,0))</f>
        <v>Impacto económico y gobernanza</v>
      </c>
      <c r="M1410" s="115" t="str">
        <f>INDEX(Modelo!$A$9:$D$89,MATCH(DataBase!$J1410,Modelo!$A$9:$A$89,0),MATCH(DataBase!M$1,Modelo!$A$9:$D$9,0))</f>
        <v>Pilar 6</v>
      </c>
      <c r="N1410" s="115" t="str">
        <f>INDEX(Modelo!$A$9:$D$89,MATCH(DataBase!$J1410,Modelo!$A$9:$A$89,0),MATCH(DataBase!N$1,Modelo!$A$9:$D$9,0))</f>
        <v>boolean</v>
      </c>
      <c r="O1410" s="115" t="b">
        <f t="array" ref="O1410">IF(N1410="negativo",INDEX($AD$3:$AG$51,MATCH(1,($B1410=$AD$3:$AD$51)*($J1410=$AE$3:$AE$51),0),3),IF(N1410="positivo",INDEX($AD$55:$AG$109,MATCH(1,($B1410=$AD$55:$AD$109)*($J1410=$AE$55:$AE$109),0),3)))</f>
        <v>0</v>
      </c>
      <c r="P1410" s="115" t="b">
        <f t="array" ref="P1410">IF(N1410="negativo",INDEX($AD$3:$AG$51,MATCH(1,($B1410=$AD$3:$AD$51)*($J1410=$AE$3:$AE$51),0),4),IF(N1410="positivo",INDEX($AD$55:$AG$109,MATCH(1,($B1410=$AD$55:$AD$109)*($J1410=$AE$55:$AE$109),0),4)))</f>
        <v>0</v>
      </c>
      <c r="Q1410" s="115" t="str">
        <f>VLOOKUP(M1410,Modelo!$A$2:$C$7,2,0)</f>
        <v>Impacto Económico, Social y Comunitario</v>
      </c>
      <c r="R1410" s="118">
        <f t="array" ref="R1410">INDEX(Modelo!$F$1:$H$37,MATCH(1,(DataBase!Q1410=Modelo!$G$1:$G$37)*(DataBase!B1410=Modelo!$F$1:$F$37),0),3)</f>
        <v>0.14285714285714285</v>
      </c>
      <c r="S1410" s="115">
        <f t="shared" si="44"/>
        <v>0</v>
      </c>
      <c r="T1410" s="115">
        <f t="shared" si="45"/>
        <v>0</v>
      </c>
    </row>
    <row r="1411" spans="1:20" x14ac:dyDescent="0.3">
      <c r="A1411" s="115" t="s">
        <v>466</v>
      </c>
      <c r="B1411" s="115" t="s">
        <v>467</v>
      </c>
      <c r="C1411" s="115" t="s">
        <v>103</v>
      </c>
      <c r="D1411" s="115" t="s">
        <v>87</v>
      </c>
      <c r="E1411" s="115" t="s">
        <v>86</v>
      </c>
      <c r="F1411" s="115" t="s">
        <v>86</v>
      </c>
      <c r="G1411" s="115">
        <v>1969</v>
      </c>
      <c r="H1411" s="115" t="s">
        <v>125</v>
      </c>
      <c r="I1411" s="115">
        <v>2.4231643530000002</v>
      </c>
      <c r="J1411" s="115" t="s">
        <v>59</v>
      </c>
      <c r="K1411" s="115" t="str">
        <f>INDEX(DatosProcesados!$A$1:$BF$101,MATCH(DataBase!A1411,DatosProcesados!$A$1:$A$101,0),MATCH(DataBase!J1411,DatosProcesados!$A$1:$BF$1,0))</f>
        <v>No informa</v>
      </c>
      <c r="L1411" s="115" t="str">
        <f>INDEX(Modelo!$A$9:$D$89,MATCH(DataBase!$J1411,Modelo!$A$9:$A$89,0),MATCH(DataBase!L$1,Modelo!$A$9:$D$9,0))</f>
        <v>Impacto económico y gobernanza</v>
      </c>
      <c r="M1411" s="115" t="str">
        <f>INDEX(Modelo!$A$9:$D$89,MATCH(DataBase!$J1411,Modelo!$A$9:$A$89,0),MATCH(DataBase!M$1,Modelo!$A$9:$D$9,0))</f>
        <v>Pilar 6</v>
      </c>
      <c r="N1411" s="115" t="str">
        <f>INDEX(Modelo!$A$9:$D$89,MATCH(DataBase!$J1411,Modelo!$A$9:$A$89,0),MATCH(DataBase!N$1,Modelo!$A$9:$D$9,0))</f>
        <v>boolean</v>
      </c>
      <c r="O1411" s="115" t="b">
        <f t="array" ref="O1411">IF(N1411="negativo",INDEX($AD$3:$AG$51,MATCH(1,($B1411=$AD$3:$AD$51)*($J1411=$AE$3:$AE$51),0),3),IF(N1411="positivo",INDEX($AD$55:$AG$109,MATCH(1,($B1411=$AD$55:$AD$109)*($J1411=$AE$55:$AE$109),0),3)))</f>
        <v>0</v>
      </c>
      <c r="P1411" s="115" t="b">
        <f t="array" ref="P1411">IF(N1411="negativo",INDEX($AD$3:$AG$51,MATCH(1,($B1411=$AD$3:$AD$51)*($J1411=$AE$3:$AE$51),0),4),IF(N1411="positivo",INDEX($AD$55:$AG$109,MATCH(1,($B1411=$AD$55:$AD$109)*($J1411=$AE$55:$AE$109),0),4)))</f>
        <v>0</v>
      </c>
      <c r="Q1411" s="115" t="str">
        <f>VLOOKUP(M1411,Modelo!$A$2:$C$7,2,0)</f>
        <v>Impacto Económico, Social y Comunitario</v>
      </c>
      <c r="R1411" s="118">
        <f t="array" ref="R1411">INDEX(Modelo!$F$1:$H$37,MATCH(1,(DataBase!Q1411=Modelo!$G$1:$G$37)*(DataBase!B1411=Modelo!$F$1:$F$37),0),3)</f>
        <v>0.14285714285714285</v>
      </c>
      <c r="S1411" s="115">
        <f t="shared" ref="S1411:S1474" si="46">IFERROR(IF(N1411="boolean",IF(K1411="Si",100,0),IF(N1411="scale",IF(K1411=2,100,IF(K1411=1,50,0)),IF(N1411="positivo",100*((K1411-P1411)/(O1411-P1411)),100*(1-((K1411-P1411)/(O1411-P1411)))))),0)</f>
        <v>0</v>
      </c>
      <c r="T1411" s="115">
        <f t="shared" ref="T1411:T1474" si="47">S1411*R1411</f>
        <v>0</v>
      </c>
    </row>
    <row r="1412" spans="1:20" x14ac:dyDescent="0.3">
      <c r="A1412" s="115" t="s">
        <v>207</v>
      </c>
      <c r="B1412" s="115" t="s">
        <v>84</v>
      </c>
      <c r="C1412" s="115" t="s">
        <v>103</v>
      </c>
      <c r="D1412" s="115" t="s">
        <v>86</v>
      </c>
      <c r="E1412" s="115" t="s">
        <v>87</v>
      </c>
      <c r="F1412" s="115" t="s">
        <v>86</v>
      </c>
      <c r="G1412" s="115">
        <v>1870</v>
      </c>
      <c r="H1412" s="115" t="s">
        <v>125</v>
      </c>
      <c r="I1412" s="115">
        <v>0</v>
      </c>
      <c r="J1412" s="115" t="s">
        <v>59</v>
      </c>
      <c r="K1412" s="115" t="str">
        <f>INDEX(DatosProcesados!$A$1:$BF$101,MATCH(DataBase!A1412,DatosProcesados!$A$1:$A$101,0),MATCH(DataBase!J1412,DatosProcesados!$A$1:$BF$1,0))</f>
        <v>Si</v>
      </c>
      <c r="L1412" s="115" t="str">
        <f>INDEX(Modelo!$A$9:$D$89,MATCH(DataBase!$J1412,Modelo!$A$9:$A$89,0),MATCH(DataBase!L$1,Modelo!$A$9:$D$9,0))</f>
        <v>Impacto económico y gobernanza</v>
      </c>
      <c r="M1412" s="115" t="str">
        <f>INDEX(Modelo!$A$9:$D$89,MATCH(DataBase!$J1412,Modelo!$A$9:$A$89,0),MATCH(DataBase!M$1,Modelo!$A$9:$D$9,0))</f>
        <v>Pilar 6</v>
      </c>
      <c r="N1412" s="115" t="str">
        <f>INDEX(Modelo!$A$9:$D$89,MATCH(DataBase!$J1412,Modelo!$A$9:$A$89,0),MATCH(DataBase!N$1,Modelo!$A$9:$D$9,0))</f>
        <v>boolean</v>
      </c>
      <c r="O1412" s="115" t="b">
        <f t="array" ref="O1412">IF(N1412="negativo",INDEX($AD$3:$AG$51,MATCH(1,($B1412=$AD$3:$AD$51)*($J1412=$AE$3:$AE$51),0),3),IF(N1412="positivo",INDEX($AD$55:$AG$109,MATCH(1,($B1412=$AD$55:$AD$109)*($J1412=$AE$55:$AE$109),0),3)))</f>
        <v>0</v>
      </c>
      <c r="P1412" s="115" t="b">
        <f t="array" ref="P1412">IF(N1412="negativo",INDEX($AD$3:$AG$51,MATCH(1,($B1412=$AD$3:$AD$51)*($J1412=$AE$3:$AE$51),0),4),IF(N1412="positivo",INDEX($AD$55:$AG$109,MATCH(1,($B1412=$AD$55:$AD$109)*($J1412=$AE$55:$AE$109),0),4)))</f>
        <v>0</v>
      </c>
      <c r="Q1412" s="115" t="str">
        <f>VLOOKUP(M1412,Modelo!$A$2:$C$7,2,0)</f>
        <v>Impacto Económico, Social y Comunitario</v>
      </c>
      <c r="R1412" s="118">
        <f t="array" ref="R1412">INDEX(Modelo!$F$1:$H$37,MATCH(1,(DataBase!Q1412=Modelo!$G$1:$G$37)*(DataBase!B1412=Modelo!$F$1:$F$37),0),3)</f>
        <v>0.11764705882352941</v>
      </c>
      <c r="S1412" s="115">
        <f t="shared" si="46"/>
        <v>100</v>
      </c>
      <c r="T1412" s="115">
        <f t="shared" si="47"/>
        <v>11.76470588235294</v>
      </c>
    </row>
    <row r="1413" spans="1:20" x14ac:dyDescent="0.3">
      <c r="A1413" s="115" t="s">
        <v>204</v>
      </c>
      <c r="B1413" s="115" t="s">
        <v>84</v>
      </c>
      <c r="C1413" s="115" t="s">
        <v>103</v>
      </c>
      <c r="D1413" s="115" t="s">
        <v>86</v>
      </c>
      <c r="E1413" s="115" t="s">
        <v>87</v>
      </c>
      <c r="F1413" s="115" t="s">
        <v>87</v>
      </c>
      <c r="G1413" s="115">
        <v>1875</v>
      </c>
      <c r="H1413" s="115" t="s">
        <v>125</v>
      </c>
      <c r="I1413" s="115">
        <v>0</v>
      </c>
      <c r="J1413" s="115" t="s">
        <v>59</v>
      </c>
      <c r="K1413" s="115" t="str">
        <f>INDEX(DatosProcesados!$A$1:$BF$101,MATCH(DataBase!A1413,DatosProcesados!$A$1:$A$101,0),MATCH(DataBase!J1413,DatosProcesados!$A$1:$BF$1,0))</f>
        <v>No</v>
      </c>
      <c r="L1413" s="115" t="str">
        <f>INDEX(Modelo!$A$9:$D$89,MATCH(DataBase!$J1413,Modelo!$A$9:$A$89,0),MATCH(DataBase!L$1,Modelo!$A$9:$D$9,0))</f>
        <v>Impacto económico y gobernanza</v>
      </c>
      <c r="M1413" s="115" t="str">
        <f>INDEX(Modelo!$A$9:$D$89,MATCH(DataBase!$J1413,Modelo!$A$9:$A$89,0),MATCH(DataBase!M$1,Modelo!$A$9:$D$9,0))</f>
        <v>Pilar 6</v>
      </c>
      <c r="N1413" s="115" t="str">
        <f>INDEX(Modelo!$A$9:$D$89,MATCH(DataBase!$J1413,Modelo!$A$9:$A$89,0),MATCH(DataBase!N$1,Modelo!$A$9:$D$9,0))</f>
        <v>boolean</v>
      </c>
      <c r="O1413" s="115" t="b">
        <f t="array" ref="O1413">IF(N1413="negativo",INDEX($AD$3:$AG$51,MATCH(1,($B1413=$AD$3:$AD$51)*($J1413=$AE$3:$AE$51),0),3),IF(N1413="positivo",INDEX($AD$55:$AG$109,MATCH(1,($B1413=$AD$55:$AD$109)*($J1413=$AE$55:$AE$109),0),3)))</f>
        <v>0</v>
      </c>
      <c r="P1413" s="115" t="b">
        <f t="array" ref="P1413">IF(N1413="negativo",INDEX($AD$3:$AG$51,MATCH(1,($B1413=$AD$3:$AD$51)*($J1413=$AE$3:$AE$51),0),4),IF(N1413="positivo",INDEX($AD$55:$AG$109,MATCH(1,($B1413=$AD$55:$AD$109)*($J1413=$AE$55:$AE$109),0),4)))</f>
        <v>0</v>
      </c>
      <c r="Q1413" s="115" t="str">
        <f>VLOOKUP(M1413,Modelo!$A$2:$C$7,2,0)</f>
        <v>Impacto Económico, Social y Comunitario</v>
      </c>
      <c r="R1413" s="118">
        <f t="array" ref="R1413">INDEX(Modelo!$F$1:$H$37,MATCH(1,(DataBase!Q1413=Modelo!$G$1:$G$37)*(DataBase!B1413=Modelo!$F$1:$F$37),0),3)</f>
        <v>0.11764705882352941</v>
      </c>
      <c r="S1413" s="115">
        <f t="shared" si="46"/>
        <v>0</v>
      </c>
      <c r="T1413" s="115">
        <f t="shared" si="47"/>
        <v>0</v>
      </c>
    </row>
    <row r="1414" spans="1:20" x14ac:dyDescent="0.3">
      <c r="A1414" s="115" t="s">
        <v>226</v>
      </c>
      <c r="B1414" s="115" t="s">
        <v>216</v>
      </c>
      <c r="C1414" s="115" t="s">
        <v>103</v>
      </c>
      <c r="D1414" s="115" t="s">
        <v>86</v>
      </c>
      <c r="E1414" s="115" t="s">
        <v>86</v>
      </c>
      <c r="F1414" s="115" t="s">
        <v>87</v>
      </c>
      <c r="G1414" s="115">
        <v>1889</v>
      </c>
      <c r="H1414" s="115" t="s">
        <v>125</v>
      </c>
      <c r="I1414" s="115">
        <v>8.6157743510000007</v>
      </c>
      <c r="J1414" s="115" t="s">
        <v>59</v>
      </c>
      <c r="K1414" s="115" t="str">
        <f>INDEX(DatosProcesados!$A$1:$BF$101,MATCH(DataBase!A1414,DatosProcesados!$A$1:$A$101,0),MATCH(DataBase!J1414,DatosProcesados!$A$1:$BF$1,0))</f>
        <v>No</v>
      </c>
      <c r="L1414" s="115" t="str">
        <f>INDEX(Modelo!$A$9:$D$89,MATCH(DataBase!$J1414,Modelo!$A$9:$A$89,0),MATCH(DataBase!L$1,Modelo!$A$9:$D$9,0))</f>
        <v>Impacto económico y gobernanza</v>
      </c>
      <c r="M1414" s="115" t="str">
        <f>INDEX(Modelo!$A$9:$D$89,MATCH(DataBase!$J1414,Modelo!$A$9:$A$89,0),MATCH(DataBase!M$1,Modelo!$A$9:$D$9,0))</f>
        <v>Pilar 6</v>
      </c>
      <c r="N1414" s="115" t="str">
        <f>INDEX(Modelo!$A$9:$D$89,MATCH(DataBase!$J1414,Modelo!$A$9:$A$89,0),MATCH(DataBase!N$1,Modelo!$A$9:$D$9,0))</f>
        <v>boolean</v>
      </c>
      <c r="O1414" s="115" t="b">
        <f t="array" ref="O1414">IF(N1414="negativo",INDEX($AD$3:$AG$51,MATCH(1,($B1414=$AD$3:$AD$51)*($J1414=$AE$3:$AE$51),0),3),IF(N1414="positivo",INDEX($AD$55:$AG$109,MATCH(1,($B1414=$AD$55:$AD$109)*($J1414=$AE$55:$AE$109),0),3)))</f>
        <v>0</v>
      </c>
      <c r="P1414" s="115" t="b">
        <f t="array" ref="P1414">IF(N1414="negativo",INDEX($AD$3:$AG$51,MATCH(1,($B1414=$AD$3:$AD$51)*($J1414=$AE$3:$AE$51),0),4),IF(N1414="positivo",INDEX($AD$55:$AG$109,MATCH(1,($B1414=$AD$55:$AD$109)*($J1414=$AE$55:$AE$109),0),4)))</f>
        <v>0</v>
      </c>
      <c r="Q1414" s="115" t="str">
        <f>VLOOKUP(M1414,Modelo!$A$2:$C$7,2,0)</f>
        <v>Impacto Económico, Social y Comunitario</v>
      </c>
      <c r="R1414" s="118">
        <f t="array" ref="R1414">INDEX(Modelo!$F$1:$H$37,MATCH(1,(DataBase!Q1414=Modelo!$G$1:$G$37)*(DataBase!B1414=Modelo!$F$1:$F$37),0),3)</f>
        <v>0.10526315789473684</v>
      </c>
      <c r="S1414" s="115">
        <f t="shared" si="46"/>
        <v>0</v>
      </c>
      <c r="T1414" s="115">
        <f t="shared" si="47"/>
        <v>0</v>
      </c>
    </row>
    <row r="1415" spans="1:20" x14ac:dyDescent="0.3">
      <c r="A1415" s="115" t="s">
        <v>287</v>
      </c>
      <c r="B1415" s="115" t="s">
        <v>216</v>
      </c>
      <c r="C1415" s="115" t="s">
        <v>103</v>
      </c>
      <c r="D1415" s="115" t="s">
        <v>86</v>
      </c>
      <c r="E1415" s="115" t="s">
        <v>86</v>
      </c>
      <c r="F1415" s="115" t="s">
        <v>87</v>
      </c>
      <c r="G1415" s="115">
        <v>2000</v>
      </c>
      <c r="H1415" s="115" t="s">
        <v>125</v>
      </c>
      <c r="I1415" s="115">
        <v>1.8730507999999999</v>
      </c>
      <c r="J1415" s="115" t="s">
        <v>59</v>
      </c>
      <c r="K1415" s="115" t="str">
        <f>INDEX(DatosProcesados!$A$1:$BF$101,MATCH(DataBase!A1415,DatosProcesados!$A$1:$A$101,0),MATCH(DataBase!J1415,DatosProcesados!$A$1:$BF$1,0))</f>
        <v>No</v>
      </c>
      <c r="L1415" s="115" t="str">
        <f>INDEX(Modelo!$A$9:$D$89,MATCH(DataBase!$J1415,Modelo!$A$9:$A$89,0),MATCH(DataBase!L$1,Modelo!$A$9:$D$9,0))</f>
        <v>Impacto económico y gobernanza</v>
      </c>
      <c r="M1415" s="115" t="str">
        <f>INDEX(Modelo!$A$9:$D$89,MATCH(DataBase!$J1415,Modelo!$A$9:$A$89,0),MATCH(DataBase!M$1,Modelo!$A$9:$D$9,0))</f>
        <v>Pilar 6</v>
      </c>
      <c r="N1415" s="115" t="str">
        <f>INDEX(Modelo!$A$9:$D$89,MATCH(DataBase!$J1415,Modelo!$A$9:$A$89,0),MATCH(DataBase!N$1,Modelo!$A$9:$D$9,0))</f>
        <v>boolean</v>
      </c>
      <c r="O1415" s="115" t="b">
        <f t="array" ref="O1415">IF(N1415="negativo",INDEX($AD$3:$AG$51,MATCH(1,($B1415=$AD$3:$AD$51)*($J1415=$AE$3:$AE$51),0),3),IF(N1415="positivo",INDEX($AD$55:$AG$109,MATCH(1,($B1415=$AD$55:$AD$109)*($J1415=$AE$55:$AE$109),0),3)))</f>
        <v>0</v>
      </c>
      <c r="P1415" s="115" t="b">
        <f t="array" ref="P1415">IF(N1415="negativo",INDEX($AD$3:$AG$51,MATCH(1,($B1415=$AD$3:$AD$51)*($J1415=$AE$3:$AE$51),0),4),IF(N1415="positivo",INDEX($AD$55:$AG$109,MATCH(1,($B1415=$AD$55:$AD$109)*($J1415=$AE$55:$AE$109),0),4)))</f>
        <v>0</v>
      </c>
      <c r="Q1415" s="115" t="str">
        <f>VLOOKUP(M1415,Modelo!$A$2:$C$7,2,0)</f>
        <v>Impacto Económico, Social y Comunitario</v>
      </c>
      <c r="R1415" s="118">
        <f t="array" ref="R1415">INDEX(Modelo!$F$1:$H$37,MATCH(1,(DataBase!Q1415=Modelo!$G$1:$G$37)*(DataBase!B1415=Modelo!$F$1:$F$37),0),3)</f>
        <v>0.10526315789473684</v>
      </c>
      <c r="S1415" s="115">
        <f t="shared" si="46"/>
        <v>0</v>
      </c>
      <c r="T1415" s="115">
        <f t="shared" si="47"/>
        <v>0</v>
      </c>
    </row>
    <row r="1416" spans="1:20" x14ac:dyDescent="0.3">
      <c r="A1416" s="115" t="s">
        <v>345</v>
      </c>
      <c r="B1416" s="115" t="s">
        <v>313</v>
      </c>
      <c r="C1416" s="115" t="s">
        <v>103</v>
      </c>
      <c r="D1416" s="115" t="s">
        <v>86</v>
      </c>
      <c r="E1416" s="115" t="s">
        <v>86</v>
      </c>
      <c r="F1416" s="115" t="s">
        <v>86</v>
      </c>
      <c r="G1416" s="115">
        <v>2004</v>
      </c>
      <c r="H1416" s="115" t="s">
        <v>125</v>
      </c>
      <c r="I1416" s="115">
        <v>4.5125503050000004</v>
      </c>
      <c r="J1416" s="115" t="s">
        <v>59</v>
      </c>
      <c r="K1416" s="115">
        <f>INDEX(DatosProcesados!$A$1:$BF$101,MATCH(DataBase!A1416,DatosProcesados!$A$1:$A$101,0),MATCH(DataBase!J1416,DatosProcesados!$A$1:$BF$1,0))</f>
        <v>0</v>
      </c>
      <c r="L1416" s="115" t="str">
        <f>INDEX(Modelo!$A$9:$D$89,MATCH(DataBase!$J1416,Modelo!$A$9:$A$89,0),MATCH(DataBase!L$1,Modelo!$A$9:$D$9,0))</f>
        <v>Impacto económico y gobernanza</v>
      </c>
      <c r="M1416" s="115" t="str">
        <f>INDEX(Modelo!$A$9:$D$89,MATCH(DataBase!$J1416,Modelo!$A$9:$A$89,0),MATCH(DataBase!M$1,Modelo!$A$9:$D$9,0))</f>
        <v>Pilar 6</v>
      </c>
      <c r="N1416" s="115" t="str">
        <f>INDEX(Modelo!$A$9:$D$89,MATCH(DataBase!$J1416,Modelo!$A$9:$A$89,0),MATCH(DataBase!N$1,Modelo!$A$9:$D$9,0))</f>
        <v>boolean</v>
      </c>
      <c r="O1416" s="115" t="b">
        <f t="array" ref="O1416">IF(N1416="negativo",INDEX($AD$3:$AG$51,MATCH(1,($B1416=$AD$3:$AD$51)*($J1416=$AE$3:$AE$51),0),3),IF(N1416="positivo",INDEX($AD$55:$AG$109,MATCH(1,($B1416=$AD$55:$AD$109)*($J1416=$AE$55:$AE$109),0),3)))</f>
        <v>0</v>
      </c>
      <c r="P1416" s="115" t="b">
        <f t="array" ref="P1416">IF(N1416="negativo",INDEX($AD$3:$AG$51,MATCH(1,($B1416=$AD$3:$AD$51)*($J1416=$AE$3:$AE$51),0),4),IF(N1416="positivo",INDEX($AD$55:$AG$109,MATCH(1,($B1416=$AD$55:$AD$109)*($J1416=$AE$55:$AE$109),0),4)))</f>
        <v>0</v>
      </c>
      <c r="Q1416" s="115" t="str">
        <f>VLOOKUP(M1416,Modelo!$A$2:$C$7,2,0)</f>
        <v>Impacto Económico, Social y Comunitario</v>
      </c>
      <c r="R1416" s="118">
        <f t="array" ref="R1416">INDEX(Modelo!$F$1:$H$37,MATCH(1,(DataBase!Q1416=Modelo!$G$1:$G$37)*(DataBase!B1416=Modelo!$F$1:$F$37),0),3)</f>
        <v>0.11764705882352941</v>
      </c>
      <c r="S1416" s="115">
        <f t="shared" si="46"/>
        <v>0</v>
      </c>
      <c r="T1416" s="115">
        <f t="shared" si="47"/>
        <v>0</v>
      </c>
    </row>
    <row r="1417" spans="1:20" x14ac:dyDescent="0.3">
      <c r="A1417" s="115" t="s">
        <v>464</v>
      </c>
      <c r="B1417" s="115" t="s">
        <v>407</v>
      </c>
      <c r="C1417" s="115" t="s">
        <v>103</v>
      </c>
      <c r="D1417" s="115" t="s">
        <v>86</v>
      </c>
      <c r="E1417" s="115" t="s">
        <v>86</v>
      </c>
      <c r="F1417" s="115" t="s">
        <v>87</v>
      </c>
      <c r="G1417" s="115">
        <v>1990</v>
      </c>
      <c r="H1417" s="115" t="s">
        <v>281</v>
      </c>
      <c r="I1417" s="115">
        <v>0.89502277900000005</v>
      </c>
      <c r="J1417" s="115" t="s">
        <v>59</v>
      </c>
      <c r="K1417" s="115" t="str">
        <f>INDEX(DatosProcesados!$A$1:$BF$101,MATCH(DataBase!A1417,DatosProcesados!$A$1:$A$101,0),MATCH(DataBase!J1417,DatosProcesados!$A$1:$BF$1,0))</f>
        <v>No</v>
      </c>
      <c r="L1417" s="115" t="str">
        <f>INDEX(Modelo!$A$9:$D$89,MATCH(DataBase!$J1417,Modelo!$A$9:$A$89,0),MATCH(DataBase!L$1,Modelo!$A$9:$D$9,0))</f>
        <v>Impacto económico y gobernanza</v>
      </c>
      <c r="M1417" s="115" t="str">
        <f>INDEX(Modelo!$A$9:$D$89,MATCH(DataBase!$J1417,Modelo!$A$9:$A$89,0),MATCH(DataBase!M$1,Modelo!$A$9:$D$9,0))</f>
        <v>Pilar 6</v>
      </c>
      <c r="N1417" s="115" t="str">
        <f>INDEX(Modelo!$A$9:$D$89,MATCH(DataBase!$J1417,Modelo!$A$9:$A$89,0),MATCH(DataBase!N$1,Modelo!$A$9:$D$9,0))</f>
        <v>boolean</v>
      </c>
      <c r="O1417" s="115" t="b">
        <f t="array" ref="O1417">IF(N1417="negativo",INDEX($AD$3:$AG$51,MATCH(1,($B1417=$AD$3:$AD$51)*($J1417=$AE$3:$AE$51),0),3),IF(N1417="positivo",INDEX($AD$55:$AG$109,MATCH(1,($B1417=$AD$55:$AD$109)*($J1417=$AE$55:$AE$109),0),3)))</f>
        <v>0</v>
      </c>
      <c r="P1417" s="115" t="b">
        <f t="array" ref="P1417">IF(N1417="negativo",INDEX($AD$3:$AG$51,MATCH(1,($B1417=$AD$3:$AD$51)*($J1417=$AE$3:$AE$51),0),4),IF(N1417="positivo",INDEX($AD$55:$AG$109,MATCH(1,($B1417=$AD$55:$AD$109)*($J1417=$AE$55:$AE$109),0),4)))</f>
        <v>0</v>
      </c>
      <c r="Q1417" s="115" t="str">
        <f>VLOOKUP(M1417,Modelo!$A$2:$C$7,2,0)</f>
        <v>Impacto Económico, Social y Comunitario</v>
      </c>
      <c r="R1417" s="118">
        <f t="array" ref="R1417">INDEX(Modelo!$F$1:$H$37,MATCH(1,(DataBase!Q1417=Modelo!$G$1:$G$37)*(DataBase!B1417=Modelo!$F$1:$F$37),0),3)</f>
        <v>0.15384615384615385</v>
      </c>
      <c r="S1417" s="115">
        <f t="shared" si="46"/>
        <v>0</v>
      </c>
      <c r="T1417" s="115">
        <f t="shared" si="47"/>
        <v>0</v>
      </c>
    </row>
    <row r="1418" spans="1:20" x14ac:dyDescent="0.3">
      <c r="A1418" s="115" t="s">
        <v>296</v>
      </c>
      <c r="B1418" s="115" t="s">
        <v>216</v>
      </c>
      <c r="C1418" s="115" t="s">
        <v>103</v>
      </c>
      <c r="D1418" s="115" t="s">
        <v>86</v>
      </c>
      <c r="E1418" s="115" t="s">
        <v>86</v>
      </c>
      <c r="F1418" s="115" t="s">
        <v>87</v>
      </c>
      <c r="G1418" s="115">
        <v>1944</v>
      </c>
      <c r="H1418" s="115" t="s">
        <v>125</v>
      </c>
      <c r="I1418" s="115">
        <v>1.7785578609999999</v>
      </c>
      <c r="J1418" s="115" t="s">
        <v>59</v>
      </c>
      <c r="K1418" s="115" t="str">
        <f>INDEX(DatosProcesados!$A$1:$BF$101,MATCH(DataBase!A1418,DatosProcesados!$A$1:$A$101,0),MATCH(DataBase!J1418,DatosProcesados!$A$1:$BF$1,0))</f>
        <v>No</v>
      </c>
      <c r="L1418" s="115" t="str">
        <f>INDEX(Modelo!$A$9:$D$89,MATCH(DataBase!$J1418,Modelo!$A$9:$A$89,0),MATCH(DataBase!L$1,Modelo!$A$9:$D$9,0))</f>
        <v>Impacto económico y gobernanza</v>
      </c>
      <c r="M1418" s="115" t="str">
        <f>INDEX(Modelo!$A$9:$D$89,MATCH(DataBase!$J1418,Modelo!$A$9:$A$89,0),MATCH(DataBase!M$1,Modelo!$A$9:$D$9,0))</f>
        <v>Pilar 6</v>
      </c>
      <c r="N1418" s="115" t="str">
        <f>INDEX(Modelo!$A$9:$D$89,MATCH(DataBase!$J1418,Modelo!$A$9:$A$89,0),MATCH(DataBase!N$1,Modelo!$A$9:$D$9,0))</f>
        <v>boolean</v>
      </c>
      <c r="O1418" s="115" t="b">
        <f t="array" ref="O1418">IF(N1418="negativo",INDEX($AD$3:$AG$51,MATCH(1,($B1418=$AD$3:$AD$51)*($J1418=$AE$3:$AE$51),0),3),IF(N1418="positivo",INDEX($AD$55:$AG$109,MATCH(1,($B1418=$AD$55:$AD$109)*($J1418=$AE$55:$AE$109),0),3)))</f>
        <v>0</v>
      </c>
      <c r="P1418" s="115" t="b">
        <f t="array" ref="P1418">IF(N1418="negativo",INDEX($AD$3:$AG$51,MATCH(1,($B1418=$AD$3:$AD$51)*($J1418=$AE$3:$AE$51),0),4),IF(N1418="positivo",INDEX($AD$55:$AG$109,MATCH(1,($B1418=$AD$55:$AD$109)*($J1418=$AE$55:$AE$109),0),4)))</f>
        <v>0</v>
      </c>
      <c r="Q1418" s="115" t="str">
        <f>VLOOKUP(M1418,Modelo!$A$2:$C$7,2,0)</f>
        <v>Impacto Económico, Social y Comunitario</v>
      </c>
      <c r="R1418" s="118">
        <f t="array" ref="R1418">INDEX(Modelo!$F$1:$H$37,MATCH(1,(DataBase!Q1418=Modelo!$G$1:$G$37)*(DataBase!B1418=Modelo!$F$1:$F$37),0),3)</f>
        <v>0.10526315789473684</v>
      </c>
      <c r="S1418" s="115">
        <f t="shared" si="46"/>
        <v>0</v>
      </c>
      <c r="T1418" s="115">
        <f t="shared" si="47"/>
        <v>0</v>
      </c>
    </row>
    <row r="1419" spans="1:20" x14ac:dyDescent="0.3">
      <c r="A1419" s="115" t="s">
        <v>134</v>
      </c>
      <c r="B1419" s="115" t="s">
        <v>84</v>
      </c>
      <c r="C1419" s="115" t="s">
        <v>103</v>
      </c>
      <c r="D1419" s="115" t="s">
        <v>86</v>
      </c>
      <c r="E1419" s="115" t="s">
        <v>87</v>
      </c>
      <c r="F1419" s="115" t="s">
        <v>87</v>
      </c>
      <c r="G1419" s="115">
        <v>2001</v>
      </c>
      <c r="H1419" s="115" t="s">
        <v>125</v>
      </c>
      <c r="I1419" s="115">
        <v>6.5475670460000002</v>
      </c>
      <c r="J1419" s="115" t="s">
        <v>59</v>
      </c>
      <c r="K1419" s="115" t="str">
        <f>INDEX(DatosProcesados!$A$1:$BF$101,MATCH(DataBase!A1419,DatosProcesados!$A$1:$A$101,0),MATCH(DataBase!J1419,DatosProcesados!$A$1:$BF$1,0))</f>
        <v>Si</v>
      </c>
      <c r="L1419" s="115" t="str">
        <f>INDEX(Modelo!$A$9:$D$89,MATCH(DataBase!$J1419,Modelo!$A$9:$A$89,0),MATCH(DataBase!L$1,Modelo!$A$9:$D$9,0))</f>
        <v>Impacto económico y gobernanza</v>
      </c>
      <c r="M1419" s="115" t="str">
        <f>INDEX(Modelo!$A$9:$D$89,MATCH(DataBase!$J1419,Modelo!$A$9:$A$89,0),MATCH(DataBase!M$1,Modelo!$A$9:$D$9,0))</f>
        <v>Pilar 6</v>
      </c>
      <c r="N1419" s="115" t="str">
        <f>INDEX(Modelo!$A$9:$D$89,MATCH(DataBase!$J1419,Modelo!$A$9:$A$89,0),MATCH(DataBase!N$1,Modelo!$A$9:$D$9,0))</f>
        <v>boolean</v>
      </c>
      <c r="O1419" s="115" t="b">
        <f t="array" ref="O1419">IF(N1419="negativo",INDEX($AD$3:$AG$51,MATCH(1,($B1419=$AD$3:$AD$51)*($J1419=$AE$3:$AE$51),0),3),IF(N1419="positivo",INDEX($AD$55:$AG$109,MATCH(1,($B1419=$AD$55:$AD$109)*($J1419=$AE$55:$AE$109),0),3)))</f>
        <v>0</v>
      </c>
      <c r="P1419" s="115" t="b">
        <f t="array" ref="P1419">IF(N1419="negativo",INDEX($AD$3:$AG$51,MATCH(1,($B1419=$AD$3:$AD$51)*($J1419=$AE$3:$AE$51),0),4),IF(N1419="positivo",INDEX($AD$55:$AG$109,MATCH(1,($B1419=$AD$55:$AD$109)*($J1419=$AE$55:$AE$109),0),4)))</f>
        <v>0</v>
      </c>
      <c r="Q1419" s="115" t="str">
        <f>VLOOKUP(M1419,Modelo!$A$2:$C$7,2,0)</f>
        <v>Impacto Económico, Social y Comunitario</v>
      </c>
      <c r="R1419" s="118">
        <f t="array" ref="R1419">INDEX(Modelo!$F$1:$H$37,MATCH(1,(DataBase!Q1419=Modelo!$G$1:$G$37)*(DataBase!B1419=Modelo!$F$1:$F$37),0),3)</f>
        <v>0.11764705882352941</v>
      </c>
      <c r="S1419" s="115">
        <f t="shared" si="46"/>
        <v>100</v>
      </c>
      <c r="T1419" s="115">
        <f t="shared" si="47"/>
        <v>11.76470588235294</v>
      </c>
    </row>
    <row r="1420" spans="1:20" x14ac:dyDescent="0.3">
      <c r="A1420" s="115" t="s">
        <v>290</v>
      </c>
      <c r="B1420" s="115" t="s">
        <v>216</v>
      </c>
      <c r="C1420" s="115" t="s">
        <v>103</v>
      </c>
      <c r="D1420" s="115" t="s">
        <v>86</v>
      </c>
      <c r="E1420" s="115" t="s">
        <v>87</v>
      </c>
      <c r="F1420" s="115" t="s">
        <v>87</v>
      </c>
      <c r="G1420" s="115">
        <v>1934</v>
      </c>
      <c r="H1420" s="115" t="s">
        <v>125</v>
      </c>
      <c r="I1420" s="115">
        <v>1.84479215</v>
      </c>
      <c r="J1420" s="115" t="s">
        <v>59</v>
      </c>
      <c r="K1420" s="115" t="str">
        <f>INDEX(DatosProcesados!$A$1:$BF$101,MATCH(DataBase!A1420,DatosProcesados!$A$1:$A$101,0),MATCH(DataBase!J1420,DatosProcesados!$A$1:$BF$1,0))</f>
        <v>Si</v>
      </c>
      <c r="L1420" s="115" t="str">
        <f>INDEX(Modelo!$A$9:$D$89,MATCH(DataBase!$J1420,Modelo!$A$9:$A$89,0),MATCH(DataBase!L$1,Modelo!$A$9:$D$9,0))</f>
        <v>Impacto económico y gobernanza</v>
      </c>
      <c r="M1420" s="115" t="str">
        <f>INDEX(Modelo!$A$9:$D$89,MATCH(DataBase!$J1420,Modelo!$A$9:$A$89,0),MATCH(DataBase!M$1,Modelo!$A$9:$D$9,0))</f>
        <v>Pilar 6</v>
      </c>
      <c r="N1420" s="115" t="str">
        <f>INDEX(Modelo!$A$9:$D$89,MATCH(DataBase!$J1420,Modelo!$A$9:$A$89,0),MATCH(DataBase!N$1,Modelo!$A$9:$D$9,0))</f>
        <v>boolean</v>
      </c>
      <c r="O1420" s="115" t="b">
        <f t="array" ref="O1420">IF(N1420="negativo",INDEX($AD$3:$AG$51,MATCH(1,($B1420=$AD$3:$AD$51)*($J1420=$AE$3:$AE$51),0),3),IF(N1420="positivo",INDEX($AD$55:$AG$109,MATCH(1,($B1420=$AD$55:$AD$109)*($J1420=$AE$55:$AE$109),0),3)))</f>
        <v>0</v>
      </c>
      <c r="P1420" s="115" t="b">
        <f t="array" ref="P1420">IF(N1420="negativo",INDEX($AD$3:$AG$51,MATCH(1,($B1420=$AD$3:$AD$51)*($J1420=$AE$3:$AE$51),0),4),IF(N1420="positivo",INDEX($AD$55:$AG$109,MATCH(1,($B1420=$AD$55:$AD$109)*($J1420=$AE$55:$AE$109),0),4)))</f>
        <v>0</v>
      </c>
      <c r="Q1420" s="115" t="str">
        <f>VLOOKUP(M1420,Modelo!$A$2:$C$7,2,0)</f>
        <v>Impacto Económico, Social y Comunitario</v>
      </c>
      <c r="R1420" s="118">
        <f t="array" ref="R1420">INDEX(Modelo!$F$1:$H$37,MATCH(1,(DataBase!Q1420=Modelo!$G$1:$G$37)*(DataBase!B1420=Modelo!$F$1:$F$37),0),3)</f>
        <v>0.10526315789473684</v>
      </c>
      <c r="S1420" s="115">
        <f t="shared" si="46"/>
        <v>100</v>
      </c>
      <c r="T1420" s="115">
        <f t="shared" si="47"/>
        <v>10.526315789473683</v>
      </c>
    </row>
    <row r="1421" spans="1:20" x14ac:dyDescent="0.3">
      <c r="A1421" s="115" t="s">
        <v>346</v>
      </c>
      <c r="B1421" s="115" t="s">
        <v>313</v>
      </c>
      <c r="C1421" s="115" t="s">
        <v>103</v>
      </c>
      <c r="D1421" s="115" t="s">
        <v>87</v>
      </c>
      <c r="E1421" s="115" t="s">
        <v>87</v>
      </c>
      <c r="F1421" s="115" t="s">
        <v>87</v>
      </c>
      <c r="G1421" s="115">
        <v>1960</v>
      </c>
      <c r="H1421" s="115" t="s">
        <v>177</v>
      </c>
      <c r="I1421" s="115">
        <v>4.2128666020000001</v>
      </c>
      <c r="J1421" s="115" t="s">
        <v>59</v>
      </c>
      <c r="K1421" s="115" t="str">
        <f>INDEX(DatosProcesados!$A$1:$BF$101,MATCH(DataBase!A1421,DatosProcesados!$A$1:$A$101,0),MATCH(DataBase!J1421,DatosProcesados!$A$1:$BF$1,0))</f>
        <v>No</v>
      </c>
      <c r="L1421" s="115" t="str">
        <f>INDEX(Modelo!$A$9:$D$89,MATCH(DataBase!$J1421,Modelo!$A$9:$A$89,0),MATCH(DataBase!L$1,Modelo!$A$9:$D$9,0))</f>
        <v>Impacto económico y gobernanza</v>
      </c>
      <c r="M1421" s="115" t="str">
        <f>INDEX(Modelo!$A$9:$D$89,MATCH(DataBase!$J1421,Modelo!$A$9:$A$89,0),MATCH(DataBase!M$1,Modelo!$A$9:$D$9,0))</f>
        <v>Pilar 6</v>
      </c>
      <c r="N1421" s="115" t="str">
        <f>INDEX(Modelo!$A$9:$D$89,MATCH(DataBase!$J1421,Modelo!$A$9:$A$89,0),MATCH(DataBase!N$1,Modelo!$A$9:$D$9,0))</f>
        <v>boolean</v>
      </c>
      <c r="O1421" s="115" t="b">
        <f t="array" ref="O1421">IF(N1421="negativo",INDEX($AD$3:$AG$51,MATCH(1,($B1421=$AD$3:$AD$51)*($J1421=$AE$3:$AE$51),0),3),IF(N1421="positivo",INDEX($AD$55:$AG$109,MATCH(1,($B1421=$AD$55:$AD$109)*($J1421=$AE$55:$AE$109),0),3)))</f>
        <v>0</v>
      </c>
      <c r="P1421" s="115" t="b">
        <f t="array" ref="P1421">IF(N1421="negativo",INDEX($AD$3:$AG$51,MATCH(1,($B1421=$AD$3:$AD$51)*($J1421=$AE$3:$AE$51),0),4),IF(N1421="positivo",INDEX($AD$55:$AG$109,MATCH(1,($B1421=$AD$55:$AD$109)*($J1421=$AE$55:$AE$109),0),4)))</f>
        <v>0</v>
      </c>
      <c r="Q1421" s="115" t="str">
        <f>VLOOKUP(M1421,Modelo!$A$2:$C$7,2,0)</f>
        <v>Impacto Económico, Social y Comunitario</v>
      </c>
      <c r="R1421" s="118">
        <f t="array" ref="R1421">INDEX(Modelo!$F$1:$H$37,MATCH(1,(DataBase!Q1421=Modelo!$G$1:$G$37)*(DataBase!B1421=Modelo!$F$1:$F$37),0),3)</f>
        <v>0.11764705882352941</v>
      </c>
      <c r="S1421" s="115">
        <f t="shared" si="46"/>
        <v>0</v>
      </c>
      <c r="T1421" s="115">
        <f t="shared" si="47"/>
        <v>0</v>
      </c>
    </row>
    <row r="1422" spans="1:20" x14ac:dyDescent="0.3">
      <c r="A1422" s="115" t="s">
        <v>124</v>
      </c>
      <c r="B1422" s="115" t="s">
        <v>84</v>
      </c>
      <c r="C1422" s="115" t="s">
        <v>97</v>
      </c>
      <c r="D1422" s="115" t="s">
        <v>86</v>
      </c>
      <c r="E1422" s="115" t="s">
        <v>86</v>
      </c>
      <c r="F1422" s="115" t="s">
        <v>86</v>
      </c>
      <c r="G1422" s="115">
        <v>2012</v>
      </c>
      <c r="H1422" s="115" t="s">
        <v>125</v>
      </c>
      <c r="I1422" s="115">
        <v>9.9777362400000005</v>
      </c>
      <c r="J1422" s="115" t="s">
        <v>59</v>
      </c>
      <c r="K1422" s="115" t="str">
        <f>INDEX(DatosProcesados!$A$1:$BF$101,MATCH(DataBase!A1422,DatosProcesados!$A$1:$A$101,0),MATCH(DataBase!J1422,DatosProcesados!$A$1:$BF$1,0))</f>
        <v>Si</v>
      </c>
      <c r="L1422" s="115" t="str">
        <f>INDEX(Modelo!$A$9:$D$89,MATCH(DataBase!$J1422,Modelo!$A$9:$A$89,0),MATCH(DataBase!L$1,Modelo!$A$9:$D$9,0))</f>
        <v>Impacto económico y gobernanza</v>
      </c>
      <c r="M1422" s="115" t="str">
        <f>INDEX(Modelo!$A$9:$D$89,MATCH(DataBase!$J1422,Modelo!$A$9:$A$89,0),MATCH(DataBase!M$1,Modelo!$A$9:$D$9,0))</f>
        <v>Pilar 6</v>
      </c>
      <c r="N1422" s="115" t="str">
        <f>INDEX(Modelo!$A$9:$D$89,MATCH(DataBase!$J1422,Modelo!$A$9:$A$89,0),MATCH(DataBase!N$1,Modelo!$A$9:$D$9,0))</f>
        <v>boolean</v>
      </c>
      <c r="O1422" s="115" t="b">
        <f t="array" ref="O1422">IF(N1422="negativo",INDEX($AD$3:$AG$51,MATCH(1,($B1422=$AD$3:$AD$51)*($J1422=$AE$3:$AE$51),0),3),IF(N1422="positivo",INDEX($AD$55:$AG$109,MATCH(1,($B1422=$AD$55:$AD$109)*($J1422=$AE$55:$AE$109),0),3)))</f>
        <v>0</v>
      </c>
      <c r="P1422" s="115" t="b">
        <f t="array" ref="P1422">IF(N1422="negativo",INDEX($AD$3:$AG$51,MATCH(1,($B1422=$AD$3:$AD$51)*($J1422=$AE$3:$AE$51),0),4),IF(N1422="positivo",INDEX($AD$55:$AG$109,MATCH(1,($B1422=$AD$55:$AD$109)*($J1422=$AE$55:$AE$109),0),4)))</f>
        <v>0</v>
      </c>
      <c r="Q1422" s="115" t="str">
        <f>VLOOKUP(M1422,Modelo!$A$2:$C$7,2,0)</f>
        <v>Impacto Económico, Social y Comunitario</v>
      </c>
      <c r="R1422" s="118">
        <f t="array" ref="R1422">INDEX(Modelo!$F$1:$H$37,MATCH(1,(DataBase!Q1422=Modelo!$G$1:$G$37)*(DataBase!B1422=Modelo!$F$1:$F$37),0),3)</f>
        <v>0.11764705882352941</v>
      </c>
      <c r="S1422" s="115">
        <f t="shared" si="46"/>
        <v>100</v>
      </c>
      <c r="T1422" s="115">
        <f t="shared" si="47"/>
        <v>11.76470588235294</v>
      </c>
    </row>
    <row r="1423" spans="1:20" x14ac:dyDescent="0.3">
      <c r="A1423" s="115" t="s">
        <v>414</v>
      </c>
      <c r="B1423" s="115" t="s">
        <v>407</v>
      </c>
      <c r="C1423" s="115" t="s">
        <v>103</v>
      </c>
      <c r="D1423" s="115" t="s">
        <v>86</v>
      </c>
      <c r="E1423" s="115" t="s">
        <v>86</v>
      </c>
      <c r="F1423" s="115" t="s">
        <v>87</v>
      </c>
      <c r="G1423" s="115">
        <v>1976</v>
      </c>
      <c r="H1423" s="115" t="s">
        <v>415</v>
      </c>
      <c r="I1423" s="115">
        <v>6.0471020830000004</v>
      </c>
      <c r="J1423" s="115" t="s">
        <v>59</v>
      </c>
      <c r="K1423" s="115" t="str">
        <f>INDEX(DatosProcesados!$A$1:$BF$101,MATCH(DataBase!A1423,DatosProcesados!$A$1:$A$101,0),MATCH(DataBase!J1423,DatosProcesados!$A$1:$BF$1,0))</f>
        <v>Si</v>
      </c>
      <c r="L1423" s="115" t="str">
        <f>INDEX(Modelo!$A$9:$D$89,MATCH(DataBase!$J1423,Modelo!$A$9:$A$89,0),MATCH(DataBase!L$1,Modelo!$A$9:$D$9,0))</f>
        <v>Impacto económico y gobernanza</v>
      </c>
      <c r="M1423" s="115" t="str">
        <f>INDEX(Modelo!$A$9:$D$89,MATCH(DataBase!$J1423,Modelo!$A$9:$A$89,0),MATCH(DataBase!M$1,Modelo!$A$9:$D$9,0))</f>
        <v>Pilar 6</v>
      </c>
      <c r="N1423" s="115" t="str">
        <f>INDEX(Modelo!$A$9:$D$89,MATCH(DataBase!$J1423,Modelo!$A$9:$A$89,0),MATCH(DataBase!N$1,Modelo!$A$9:$D$9,0))</f>
        <v>boolean</v>
      </c>
      <c r="O1423" s="115" t="b">
        <f t="array" ref="O1423">IF(N1423="negativo",INDEX($AD$3:$AG$51,MATCH(1,($B1423=$AD$3:$AD$51)*($J1423=$AE$3:$AE$51),0),3),IF(N1423="positivo",INDEX($AD$55:$AG$109,MATCH(1,($B1423=$AD$55:$AD$109)*($J1423=$AE$55:$AE$109),0),3)))</f>
        <v>0</v>
      </c>
      <c r="P1423" s="115" t="b">
        <f t="array" ref="P1423">IF(N1423="negativo",INDEX($AD$3:$AG$51,MATCH(1,($B1423=$AD$3:$AD$51)*($J1423=$AE$3:$AE$51),0),4),IF(N1423="positivo",INDEX($AD$55:$AG$109,MATCH(1,($B1423=$AD$55:$AD$109)*($J1423=$AE$55:$AE$109),0),4)))</f>
        <v>0</v>
      </c>
      <c r="Q1423" s="115" t="str">
        <f>VLOOKUP(M1423,Modelo!$A$2:$C$7,2,0)</f>
        <v>Impacto Económico, Social y Comunitario</v>
      </c>
      <c r="R1423" s="118">
        <f t="array" ref="R1423">INDEX(Modelo!$F$1:$H$37,MATCH(1,(DataBase!Q1423=Modelo!$G$1:$G$37)*(DataBase!B1423=Modelo!$F$1:$F$37),0),3)</f>
        <v>0.15384615384615385</v>
      </c>
      <c r="S1423" s="115">
        <f t="shared" si="46"/>
        <v>100</v>
      </c>
      <c r="T1423" s="115">
        <f t="shared" si="47"/>
        <v>15.384615384615385</v>
      </c>
    </row>
    <row r="1424" spans="1:20" x14ac:dyDescent="0.3">
      <c r="A1424" s="115" t="s">
        <v>337</v>
      </c>
      <c r="B1424" s="115" t="s">
        <v>313</v>
      </c>
      <c r="C1424" s="115" t="s">
        <v>103</v>
      </c>
      <c r="D1424" s="115" t="s">
        <v>86</v>
      </c>
      <c r="E1424" s="115" t="s">
        <v>86</v>
      </c>
      <c r="F1424" s="115" t="s">
        <v>87</v>
      </c>
      <c r="G1424" s="115">
        <v>1879</v>
      </c>
      <c r="H1424" s="115" t="s">
        <v>244</v>
      </c>
      <c r="I1424" s="115">
        <v>5.8689859999999996</v>
      </c>
      <c r="J1424" s="115" t="s">
        <v>59</v>
      </c>
      <c r="K1424" s="115" t="str">
        <f>INDEX(DatosProcesados!$A$1:$BF$101,MATCH(DataBase!A1424,DatosProcesados!$A$1:$A$101,0),MATCH(DataBase!J1424,DatosProcesados!$A$1:$BF$1,0))</f>
        <v>No</v>
      </c>
      <c r="L1424" s="115" t="str">
        <f>INDEX(Modelo!$A$9:$D$89,MATCH(DataBase!$J1424,Modelo!$A$9:$A$89,0),MATCH(DataBase!L$1,Modelo!$A$9:$D$9,0))</f>
        <v>Impacto económico y gobernanza</v>
      </c>
      <c r="M1424" s="115" t="str">
        <f>INDEX(Modelo!$A$9:$D$89,MATCH(DataBase!$J1424,Modelo!$A$9:$A$89,0),MATCH(DataBase!M$1,Modelo!$A$9:$D$9,0))</f>
        <v>Pilar 6</v>
      </c>
      <c r="N1424" s="115" t="str">
        <f>INDEX(Modelo!$A$9:$D$89,MATCH(DataBase!$J1424,Modelo!$A$9:$A$89,0),MATCH(DataBase!N$1,Modelo!$A$9:$D$9,0))</f>
        <v>boolean</v>
      </c>
      <c r="O1424" s="115" t="b">
        <f t="array" ref="O1424">IF(N1424="negativo",INDEX($AD$3:$AG$51,MATCH(1,($B1424=$AD$3:$AD$51)*($J1424=$AE$3:$AE$51),0),3),IF(N1424="positivo",INDEX($AD$55:$AG$109,MATCH(1,($B1424=$AD$55:$AD$109)*($J1424=$AE$55:$AE$109),0),3)))</f>
        <v>0</v>
      </c>
      <c r="P1424" s="115" t="b">
        <f t="array" ref="P1424">IF(N1424="negativo",INDEX($AD$3:$AG$51,MATCH(1,($B1424=$AD$3:$AD$51)*($J1424=$AE$3:$AE$51),0),4),IF(N1424="positivo",INDEX($AD$55:$AG$109,MATCH(1,($B1424=$AD$55:$AD$109)*($J1424=$AE$55:$AE$109),0),4)))</f>
        <v>0</v>
      </c>
      <c r="Q1424" s="115" t="str">
        <f>VLOOKUP(M1424,Modelo!$A$2:$C$7,2,0)</f>
        <v>Impacto Económico, Social y Comunitario</v>
      </c>
      <c r="R1424" s="118">
        <f t="array" ref="R1424">INDEX(Modelo!$F$1:$H$37,MATCH(1,(DataBase!Q1424=Modelo!$G$1:$G$37)*(DataBase!B1424=Modelo!$F$1:$F$37),0),3)</f>
        <v>0.11764705882352941</v>
      </c>
      <c r="S1424" s="115">
        <f t="shared" si="46"/>
        <v>0</v>
      </c>
      <c r="T1424" s="115">
        <f t="shared" si="47"/>
        <v>0</v>
      </c>
    </row>
    <row r="1425" spans="1:20" x14ac:dyDescent="0.3">
      <c r="A1425" s="115" t="s">
        <v>373</v>
      </c>
      <c r="B1425" s="115" t="s">
        <v>313</v>
      </c>
      <c r="C1425" s="115" t="s">
        <v>103</v>
      </c>
      <c r="D1425" s="115" t="s">
        <v>87</v>
      </c>
      <c r="E1425" s="115" t="s">
        <v>86</v>
      </c>
      <c r="F1425" s="115" t="s">
        <v>86</v>
      </c>
      <c r="G1425" s="115">
        <v>1997</v>
      </c>
      <c r="H1425" s="115" t="s">
        <v>125</v>
      </c>
      <c r="I1425" s="115">
        <v>1.9766409730000001</v>
      </c>
      <c r="J1425" s="115" t="s">
        <v>59</v>
      </c>
      <c r="K1425" s="115">
        <f>INDEX(DatosProcesados!$A$1:$BF$101,MATCH(DataBase!A1425,DatosProcesados!$A$1:$A$101,0),MATCH(DataBase!J1425,DatosProcesados!$A$1:$BF$1,0))</f>
        <v>0</v>
      </c>
      <c r="L1425" s="115" t="str">
        <f>INDEX(Modelo!$A$9:$D$89,MATCH(DataBase!$J1425,Modelo!$A$9:$A$89,0),MATCH(DataBase!L$1,Modelo!$A$9:$D$9,0))</f>
        <v>Impacto económico y gobernanza</v>
      </c>
      <c r="M1425" s="115" t="str">
        <f>INDEX(Modelo!$A$9:$D$89,MATCH(DataBase!$J1425,Modelo!$A$9:$A$89,0),MATCH(DataBase!M$1,Modelo!$A$9:$D$9,0))</f>
        <v>Pilar 6</v>
      </c>
      <c r="N1425" s="115" t="str">
        <f>INDEX(Modelo!$A$9:$D$89,MATCH(DataBase!$J1425,Modelo!$A$9:$A$89,0),MATCH(DataBase!N$1,Modelo!$A$9:$D$9,0))</f>
        <v>boolean</v>
      </c>
      <c r="O1425" s="115" t="b">
        <f t="array" ref="O1425">IF(N1425="negativo",INDEX($AD$3:$AG$51,MATCH(1,($B1425=$AD$3:$AD$51)*($J1425=$AE$3:$AE$51),0),3),IF(N1425="positivo",INDEX($AD$55:$AG$109,MATCH(1,($B1425=$AD$55:$AD$109)*($J1425=$AE$55:$AE$109),0),3)))</f>
        <v>0</v>
      </c>
      <c r="P1425" s="115" t="b">
        <f t="array" ref="P1425">IF(N1425="negativo",INDEX($AD$3:$AG$51,MATCH(1,($B1425=$AD$3:$AD$51)*($J1425=$AE$3:$AE$51),0),4),IF(N1425="positivo",INDEX($AD$55:$AG$109,MATCH(1,($B1425=$AD$55:$AD$109)*($J1425=$AE$55:$AE$109),0),4)))</f>
        <v>0</v>
      </c>
      <c r="Q1425" s="115" t="str">
        <f>VLOOKUP(M1425,Modelo!$A$2:$C$7,2,0)</f>
        <v>Impacto Económico, Social y Comunitario</v>
      </c>
      <c r="R1425" s="118">
        <f t="array" ref="R1425">INDEX(Modelo!$F$1:$H$37,MATCH(1,(DataBase!Q1425=Modelo!$G$1:$G$37)*(DataBase!B1425=Modelo!$F$1:$F$37),0),3)</f>
        <v>0.11764705882352941</v>
      </c>
      <c r="S1425" s="115">
        <f t="shared" si="46"/>
        <v>0</v>
      </c>
      <c r="T1425" s="115">
        <f t="shared" si="47"/>
        <v>0</v>
      </c>
    </row>
    <row r="1426" spans="1:20" x14ac:dyDescent="0.3">
      <c r="A1426" s="115" t="s">
        <v>102</v>
      </c>
      <c r="B1426" s="115" t="s">
        <v>84</v>
      </c>
      <c r="C1426" s="115" t="s">
        <v>103</v>
      </c>
      <c r="D1426" s="115" t="s">
        <v>86</v>
      </c>
      <c r="E1426" s="115" t="s">
        <v>86</v>
      </c>
      <c r="F1426" s="115" t="s">
        <v>87</v>
      </c>
      <c r="G1426" s="115">
        <v>2003</v>
      </c>
      <c r="H1426" s="115" t="s">
        <v>104</v>
      </c>
      <c r="I1426" s="115">
        <v>15.602099798999999</v>
      </c>
      <c r="J1426" s="115" t="s">
        <v>59</v>
      </c>
      <c r="K1426" s="115" t="str">
        <f>INDEX(DatosProcesados!$A$1:$BF$101,MATCH(DataBase!A1426,DatosProcesados!$A$1:$A$101,0),MATCH(DataBase!J1426,DatosProcesados!$A$1:$BF$1,0))</f>
        <v>No</v>
      </c>
      <c r="L1426" s="115" t="str">
        <f>INDEX(Modelo!$A$9:$D$89,MATCH(DataBase!$J1426,Modelo!$A$9:$A$89,0),MATCH(DataBase!L$1,Modelo!$A$9:$D$9,0))</f>
        <v>Impacto económico y gobernanza</v>
      </c>
      <c r="M1426" s="115" t="str">
        <f>INDEX(Modelo!$A$9:$D$89,MATCH(DataBase!$J1426,Modelo!$A$9:$A$89,0),MATCH(DataBase!M$1,Modelo!$A$9:$D$9,0))</f>
        <v>Pilar 6</v>
      </c>
      <c r="N1426" s="115" t="str">
        <f>INDEX(Modelo!$A$9:$D$89,MATCH(DataBase!$J1426,Modelo!$A$9:$A$89,0),MATCH(DataBase!N$1,Modelo!$A$9:$D$9,0))</f>
        <v>boolean</v>
      </c>
      <c r="O1426" s="115" t="b">
        <f t="array" ref="O1426">IF(N1426="negativo",INDEX($AD$3:$AG$51,MATCH(1,($B1426=$AD$3:$AD$51)*($J1426=$AE$3:$AE$51),0),3),IF(N1426="positivo",INDEX($AD$55:$AG$109,MATCH(1,($B1426=$AD$55:$AD$109)*($J1426=$AE$55:$AE$109),0),3)))</f>
        <v>0</v>
      </c>
      <c r="P1426" s="115" t="b">
        <f t="array" ref="P1426">IF(N1426="negativo",INDEX($AD$3:$AG$51,MATCH(1,($B1426=$AD$3:$AD$51)*($J1426=$AE$3:$AE$51),0),4),IF(N1426="positivo",INDEX($AD$55:$AG$109,MATCH(1,($B1426=$AD$55:$AD$109)*($J1426=$AE$55:$AE$109),0),4)))</f>
        <v>0</v>
      </c>
      <c r="Q1426" s="115" t="str">
        <f>VLOOKUP(M1426,Modelo!$A$2:$C$7,2,0)</f>
        <v>Impacto Económico, Social y Comunitario</v>
      </c>
      <c r="R1426" s="118">
        <f t="array" ref="R1426">INDEX(Modelo!$F$1:$H$37,MATCH(1,(DataBase!Q1426=Modelo!$G$1:$G$37)*(DataBase!B1426=Modelo!$F$1:$F$37),0),3)</f>
        <v>0.11764705882352941</v>
      </c>
      <c r="S1426" s="115">
        <f t="shared" si="46"/>
        <v>0</v>
      </c>
      <c r="T1426" s="115">
        <f t="shared" si="47"/>
        <v>0</v>
      </c>
    </row>
    <row r="1427" spans="1:20" x14ac:dyDescent="0.3">
      <c r="A1427" s="115" t="s">
        <v>228</v>
      </c>
      <c r="B1427" s="115" t="s">
        <v>216</v>
      </c>
      <c r="C1427" s="115" t="s">
        <v>97</v>
      </c>
      <c r="D1427" s="115" t="s">
        <v>86</v>
      </c>
      <c r="E1427" s="115" t="s">
        <v>87</v>
      </c>
      <c r="F1427" s="115" t="s">
        <v>87</v>
      </c>
      <c r="G1427" s="115">
        <v>1991</v>
      </c>
      <c r="H1427" s="115" t="s">
        <v>229</v>
      </c>
      <c r="I1427" s="115">
        <v>5.1614047279999999</v>
      </c>
      <c r="J1427" s="115" t="s">
        <v>59</v>
      </c>
      <c r="K1427" s="115" t="str">
        <f>INDEX(DatosProcesados!$A$1:$BF$101,MATCH(DataBase!A1427,DatosProcesados!$A$1:$A$101,0),MATCH(DataBase!J1427,DatosProcesados!$A$1:$BF$1,0))</f>
        <v>No</v>
      </c>
      <c r="L1427" s="115" t="str">
        <f>INDEX(Modelo!$A$9:$D$89,MATCH(DataBase!$J1427,Modelo!$A$9:$A$89,0),MATCH(DataBase!L$1,Modelo!$A$9:$D$9,0))</f>
        <v>Impacto económico y gobernanza</v>
      </c>
      <c r="M1427" s="115" t="str">
        <f>INDEX(Modelo!$A$9:$D$89,MATCH(DataBase!$J1427,Modelo!$A$9:$A$89,0),MATCH(DataBase!M$1,Modelo!$A$9:$D$9,0))</f>
        <v>Pilar 6</v>
      </c>
      <c r="N1427" s="115" t="str">
        <f>INDEX(Modelo!$A$9:$D$89,MATCH(DataBase!$J1427,Modelo!$A$9:$A$89,0),MATCH(DataBase!N$1,Modelo!$A$9:$D$9,0))</f>
        <v>boolean</v>
      </c>
      <c r="O1427" s="115" t="b">
        <f t="array" ref="O1427">IF(N1427="negativo",INDEX($AD$3:$AG$51,MATCH(1,($B1427=$AD$3:$AD$51)*($J1427=$AE$3:$AE$51),0),3),IF(N1427="positivo",INDEX($AD$55:$AG$109,MATCH(1,($B1427=$AD$55:$AD$109)*($J1427=$AE$55:$AE$109),0),3)))</f>
        <v>0</v>
      </c>
      <c r="P1427" s="115" t="b">
        <f t="array" ref="P1427">IF(N1427="negativo",INDEX($AD$3:$AG$51,MATCH(1,($B1427=$AD$3:$AD$51)*($J1427=$AE$3:$AE$51),0),4),IF(N1427="positivo",INDEX($AD$55:$AG$109,MATCH(1,($B1427=$AD$55:$AD$109)*($J1427=$AE$55:$AE$109),0),4)))</f>
        <v>0</v>
      </c>
      <c r="Q1427" s="115" t="str">
        <f>VLOOKUP(M1427,Modelo!$A$2:$C$7,2,0)</f>
        <v>Impacto Económico, Social y Comunitario</v>
      </c>
      <c r="R1427" s="118">
        <f t="array" ref="R1427">INDEX(Modelo!$F$1:$H$37,MATCH(1,(DataBase!Q1427=Modelo!$G$1:$G$37)*(DataBase!B1427=Modelo!$F$1:$F$37),0),3)</f>
        <v>0.10526315789473684</v>
      </c>
      <c r="S1427" s="115">
        <f t="shared" si="46"/>
        <v>0</v>
      </c>
      <c r="T1427" s="115">
        <f t="shared" si="47"/>
        <v>0</v>
      </c>
    </row>
    <row r="1428" spans="1:20" x14ac:dyDescent="0.3">
      <c r="A1428" s="115" t="s">
        <v>261</v>
      </c>
      <c r="B1428" s="115" t="s">
        <v>216</v>
      </c>
      <c r="C1428" s="115" t="s">
        <v>103</v>
      </c>
      <c r="D1428" s="115" t="s">
        <v>86</v>
      </c>
      <c r="E1428" s="115" t="s">
        <v>87</v>
      </c>
      <c r="F1428" s="115" t="s">
        <v>87</v>
      </c>
      <c r="G1428" s="115">
        <v>1806</v>
      </c>
      <c r="H1428" s="115" t="s">
        <v>244</v>
      </c>
      <c r="I1428" s="115">
        <v>2.382092359</v>
      </c>
      <c r="J1428" s="115" t="s">
        <v>59</v>
      </c>
      <c r="K1428" s="115" t="str">
        <f>INDEX(DatosProcesados!$A$1:$BF$101,MATCH(DataBase!A1428,DatosProcesados!$A$1:$A$101,0),MATCH(DataBase!J1428,DatosProcesados!$A$1:$BF$1,0))</f>
        <v>No</v>
      </c>
      <c r="L1428" s="115" t="str">
        <f>INDEX(Modelo!$A$9:$D$89,MATCH(DataBase!$J1428,Modelo!$A$9:$A$89,0),MATCH(DataBase!L$1,Modelo!$A$9:$D$9,0))</f>
        <v>Impacto económico y gobernanza</v>
      </c>
      <c r="M1428" s="115" t="str">
        <f>INDEX(Modelo!$A$9:$D$89,MATCH(DataBase!$J1428,Modelo!$A$9:$A$89,0),MATCH(DataBase!M$1,Modelo!$A$9:$D$9,0))</f>
        <v>Pilar 6</v>
      </c>
      <c r="N1428" s="115" t="str">
        <f>INDEX(Modelo!$A$9:$D$89,MATCH(DataBase!$J1428,Modelo!$A$9:$A$89,0),MATCH(DataBase!N$1,Modelo!$A$9:$D$9,0))</f>
        <v>boolean</v>
      </c>
      <c r="O1428" s="115" t="b">
        <f t="array" ref="O1428">IF(N1428="negativo",INDEX($AD$3:$AG$51,MATCH(1,($B1428=$AD$3:$AD$51)*($J1428=$AE$3:$AE$51),0),3),IF(N1428="positivo",INDEX($AD$55:$AG$109,MATCH(1,($B1428=$AD$55:$AD$109)*($J1428=$AE$55:$AE$109),0),3)))</f>
        <v>0</v>
      </c>
      <c r="P1428" s="115" t="b">
        <f t="array" ref="P1428">IF(N1428="negativo",INDEX($AD$3:$AG$51,MATCH(1,($B1428=$AD$3:$AD$51)*($J1428=$AE$3:$AE$51),0),4),IF(N1428="positivo",INDEX($AD$55:$AG$109,MATCH(1,($B1428=$AD$55:$AD$109)*($J1428=$AE$55:$AE$109),0),4)))</f>
        <v>0</v>
      </c>
      <c r="Q1428" s="115" t="str">
        <f>VLOOKUP(M1428,Modelo!$A$2:$C$7,2,0)</f>
        <v>Impacto Económico, Social y Comunitario</v>
      </c>
      <c r="R1428" s="118">
        <f t="array" ref="R1428">INDEX(Modelo!$F$1:$H$37,MATCH(1,(DataBase!Q1428=Modelo!$G$1:$G$37)*(DataBase!B1428=Modelo!$F$1:$F$37),0),3)</f>
        <v>0.10526315789473684</v>
      </c>
      <c r="S1428" s="115">
        <f t="shared" si="46"/>
        <v>0</v>
      </c>
      <c r="T1428" s="115">
        <f t="shared" si="47"/>
        <v>0</v>
      </c>
    </row>
    <row r="1429" spans="1:20" x14ac:dyDescent="0.3">
      <c r="A1429" s="115" t="s">
        <v>269</v>
      </c>
      <c r="B1429" s="115" t="s">
        <v>216</v>
      </c>
      <c r="C1429" s="115" t="s">
        <v>103</v>
      </c>
      <c r="D1429" s="115" t="s">
        <v>87</v>
      </c>
      <c r="E1429" s="115" t="s">
        <v>87</v>
      </c>
      <c r="F1429" s="115" t="s">
        <v>87</v>
      </c>
      <c r="G1429" s="115">
        <v>1932</v>
      </c>
      <c r="H1429" s="115" t="s">
        <v>125</v>
      </c>
      <c r="I1429" s="115">
        <v>2.1928266769999998</v>
      </c>
      <c r="J1429" s="115" t="s">
        <v>59</v>
      </c>
      <c r="K1429" s="115" t="str">
        <f>INDEX(DatosProcesados!$A$1:$BF$101,MATCH(DataBase!A1429,DatosProcesados!$A$1:$A$101,0),MATCH(DataBase!J1429,DatosProcesados!$A$1:$BF$1,0))</f>
        <v>Si</v>
      </c>
      <c r="L1429" s="115" t="str">
        <f>INDEX(Modelo!$A$9:$D$89,MATCH(DataBase!$J1429,Modelo!$A$9:$A$89,0),MATCH(DataBase!L$1,Modelo!$A$9:$D$9,0))</f>
        <v>Impacto económico y gobernanza</v>
      </c>
      <c r="M1429" s="115" t="str">
        <f>INDEX(Modelo!$A$9:$D$89,MATCH(DataBase!$J1429,Modelo!$A$9:$A$89,0),MATCH(DataBase!M$1,Modelo!$A$9:$D$9,0))</f>
        <v>Pilar 6</v>
      </c>
      <c r="N1429" s="115" t="str">
        <f>INDEX(Modelo!$A$9:$D$89,MATCH(DataBase!$J1429,Modelo!$A$9:$A$89,0),MATCH(DataBase!N$1,Modelo!$A$9:$D$9,0))</f>
        <v>boolean</v>
      </c>
      <c r="O1429" s="115" t="b">
        <f t="array" ref="O1429">IF(N1429="negativo",INDEX($AD$3:$AG$51,MATCH(1,($B1429=$AD$3:$AD$51)*($J1429=$AE$3:$AE$51),0),3),IF(N1429="positivo",INDEX($AD$55:$AG$109,MATCH(1,($B1429=$AD$55:$AD$109)*($J1429=$AE$55:$AE$109),0),3)))</f>
        <v>0</v>
      </c>
      <c r="P1429" s="115" t="b">
        <f t="array" ref="P1429">IF(N1429="negativo",INDEX($AD$3:$AG$51,MATCH(1,($B1429=$AD$3:$AD$51)*($J1429=$AE$3:$AE$51),0),4),IF(N1429="positivo",INDEX($AD$55:$AG$109,MATCH(1,($B1429=$AD$55:$AD$109)*($J1429=$AE$55:$AE$109),0),4)))</f>
        <v>0</v>
      </c>
      <c r="Q1429" s="115" t="str">
        <f>VLOOKUP(M1429,Modelo!$A$2:$C$7,2,0)</f>
        <v>Impacto Económico, Social y Comunitario</v>
      </c>
      <c r="R1429" s="118">
        <f t="array" ref="R1429">INDEX(Modelo!$F$1:$H$37,MATCH(1,(DataBase!Q1429=Modelo!$G$1:$G$37)*(DataBase!B1429=Modelo!$F$1:$F$37),0),3)</f>
        <v>0.10526315789473684</v>
      </c>
      <c r="S1429" s="115">
        <f t="shared" si="46"/>
        <v>100</v>
      </c>
      <c r="T1429" s="115">
        <f t="shared" si="47"/>
        <v>10.526315789473683</v>
      </c>
    </row>
    <row r="1430" spans="1:20" x14ac:dyDescent="0.3">
      <c r="A1430" s="115" t="s">
        <v>285</v>
      </c>
      <c r="B1430" s="115" t="s">
        <v>216</v>
      </c>
      <c r="C1430" s="115" t="s">
        <v>103</v>
      </c>
      <c r="D1430" s="115" t="s">
        <v>86</v>
      </c>
      <c r="E1430" s="115" t="s">
        <v>86</v>
      </c>
      <c r="F1430" s="115" t="s">
        <v>86</v>
      </c>
      <c r="G1430" s="115">
        <v>1920</v>
      </c>
      <c r="H1430" s="115" t="s">
        <v>125</v>
      </c>
      <c r="I1430" s="115">
        <v>1.9433909700000001</v>
      </c>
      <c r="J1430" s="115" t="s">
        <v>59</v>
      </c>
      <c r="K1430" s="115" t="str">
        <f>INDEX(DatosProcesados!$A$1:$BF$101,MATCH(DataBase!A1430,DatosProcesados!$A$1:$A$101,0),MATCH(DataBase!J1430,DatosProcesados!$A$1:$BF$1,0))</f>
        <v>No</v>
      </c>
      <c r="L1430" s="115" t="str">
        <f>INDEX(Modelo!$A$9:$D$89,MATCH(DataBase!$J1430,Modelo!$A$9:$A$89,0),MATCH(DataBase!L$1,Modelo!$A$9:$D$9,0))</f>
        <v>Impacto económico y gobernanza</v>
      </c>
      <c r="M1430" s="115" t="str">
        <f>INDEX(Modelo!$A$9:$D$89,MATCH(DataBase!$J1430,Modelo!$A$9:$A$89,0),MATCH(DataBase!M$1,Modelo!$A$9:$D$9,0))</f>
        <v>Pilar 6</v>
      </c>
      <c r="N1430" s="115" t="str">
        <f>INDEX(Modelo!$A$9:$D$89,MATCH(DataBase!$J1430,Modelo!$A$9:$A$89,0),MATCH(DataBase!N$1,Modelo!$A$9:$D$9,0))</f>
        <v>boolean</v>
      </c>
      <c r="O1430" s="115" t="b">
        <f t="array" ref="O1430">IF(N1430="negativo",INDEX($AD$3:$AG$51,MATCH(1,($B1430=$AD$3:$AD$51)*($J1430=$AE$3:$AE$51),0),3),IF(N1430="positivo",INDEX($AD$55:$AG$109,MATCH(1,($B1430=$AD$55:$AD$109)*($J1430=$AE$55:$AE$109),0),3)))</f>
        <v>0</v>
      </c>
      <c r="P1430" s="115" t="b">
        <f t="array" ref="P1430">IF(N1430="negativo",INDEX($AD$3:$AG$51,MATCH(1,($B1430=$AD$3:$AD$51)*($J1430=$AE$3:$AE$51),0),4),IF(N1430="positivo",INDEX($AD$55:$AG$109,MATCH(1,($B1430=$AD$55:$AD$109)*($J1430=$AE$55:$AE$109),0),4)))</f>
        <v>0</v>
      </c>
      <c r="Q1430" s="115" t="str">
        <f>VLOOKUP(M1430,Modelo!$A$2:$C$7,2,0)</f>
        <v>Impacto Económico, Social y Comunitario</v>
      </c>
      <c r="R1430" s="118">
        <f t="array" ref="R1430">INDEX(Modelo!$F$1:$H$37,MATCH(1,(DataBase!Q1430=Modelo!$G$1:$G$37)*(DataBase!B1430=Modelo!$F$1:$F$37),0),3)</f>
        <v>0.10526315789473684</v>
      </c>
      <c r="S1430" s="115">
        <f t="shared" si="46"/>
        <v>0</v>
      </c>
      <c r="T1430" s="115">
        <f t="shared" si="47"/>
        <v>0</v>
      </c>
    </row>
    <row r="1431" spans="1:20" x14ac:dyDescent="0.3">
      <c r="A1431" s="115" t="s">
        <v>395</v>
      </c>
      <c r="B1431" s="115" t="s">
        <v>379</v>
      </c>
      <c r="C1431" s="115" t="s">
        <v>103</v>
      </c>
      <c r="D1431" s="115" t="s">
        <v>86</v>
      </c>
      <c r="E1431" s="115" t="s">
        <v>86</v>
      </c>
      <c r="F1431" s="115" t="s">
        <v>86</v>
      </c>
      <c r="G1431" s="115">
        <v>2015</v>
      </c>
      <c r="H1431" s="115" t="s">
        <v>125</v>
      </c>
      <c r="I1431" s="115">
        <v>0.76762142099999997</v>
      </c>
      <c r="J1431" s="115" t="s">
        <v>59</v>
      </c>
      <c r="K1431" s="115" t="str">
        <f>INDEX(DatosProcesados!$A$1:$BF$101,MATCH(DataBase!A1431,DatosProcesados!$A$1:$A$101,0),MATCH(DataBase!J1431,DatosProcesados!$A$1:$BF$1,0))</f>
        <v>No</v>
      </c>
      <c r="L1431" s="115" t="str">
        <f>INDEX(Modelo!$A$9:$D$89,MATCH(DataBase!$J1431,Modelo!$A$9:$A$89,0),MATCH(DataBase!L$1,Modelo!$A$9:$D$9,0))</f>
        <v>Impacto económico y gobernanza</v>
      </c>
      <c r="M1431" s="115" t="str">
        <f>INDEX(Modelo!$A$9:$D$89,MATCH(DataBase!$J1431,Modelo!$A$9:$A$89,0),MATCH(DataBase!M$1,Modelo!$A$9:$D$9,0))</f>
        <v>Pilar 6</v>
      </c>
      <c r="N1431" s="115" t="str">
        <f>INDEX(Modelo!$A$9:$D$89,MATCH(DataBase!$J1431,Modelo!$A$9:$A$89,0),MATCH(DataBase!N$1,Modelo!$A$9:$D$9,0))</f>
        <v>boolean</v>
      </c>
      <c r="O1431" s="115" t="b">
        <f t="array" ref="O1431">IF(N1431="negativo",INDEX($AD$3:$AG$51,MATCH(1,($B1431=$AD$3:$AD$51)*($J1431=$AE$3:$AE$51),0),3),IF(N1431="positivo",INDEX($AD$55:$AG$109,MATCH(1,($B1431=$AD$55:$AD$109)*($J1431=$AE$55:$AE$109),0),3)))</f>
        <v>0</v>
      </c>
      <c r="P1431" s="115" t="b">
        <f t="array" ref="P1431">IF(N1431="negativo",INDEX($AD$3:$AG$51,MATCH(1,($B1431=$AD$3:$AD$51)*($J1431=$AE$3:$AE$51),0),4),IF(N1431="positivo",INDEX($AD$55:$AG$109,MATCH(1,($B1431=$AD$55:$AD$109)*($J1431=$AE$55:$AE$109),0),4)))</f>
        <v>0</v>
      </c>
      <c r="Q1431" s="115" t="str">
        <f>VLOOKUP(M1431,Modelo!$A$2:$C$7,2,0)</f>
        <v>Impacto Económico, Social y Comunitario</v>
      </c>
      <c r="R1431" s="118">
        <f t="array" ref="R1431">INDEX(Modelo!$F$1:$H$37,MATCH(1,(DataBase!Q1431=Modelo!$G$1:$G$37)*(DataBase!B1431=Modelo!$F$1:$F$37),0),3)</f>
        <v>0.14285714285714285</v>
      </c>
      <c r="S1431" s="115">
        <f t="shared" si="46"/>
        <v>0</v>
      </c>
      <c r="T1431" s="115">
        <f t="shared" si="47"/>
        <v>0</v>
      </c>
    </row>
    <row r="1432" spans="1:20" x14ac:dyDescent="0.3">
      <c r="A1432" s="115" t="s">
        <v>402</v>
      </c>
      <c r="B1432" s="115" t="s">
        <v>379</v>
      </c>
      <c r="C1432" s="115" t="s">
        <v>103</v>
      </c>
      <c r="D1432" s="115" t="s">
        <v>86</v>
      </c>
      <c r="E1432" s="115" t="s">
        <v>87</v>
      </c>
      <c r="F1432" s="115" t="s">
        <v>87</v>
      </c>
      <c r="G1432" s="115">
        <v>1961</v>
      </c>
      <c r="H1432" s="115" t="s">
        <v>125</v>
      </c>
      <c r="I1432" s="115">
        <v>0.498844856</v>
      </c>
      <c r="J1432" s="115" t="s">
        <v>59</v>
      </c>
      <c r="K1432" s="115" t="str">
        <f>INDEX(DatosProcesados!$A$1:$BF$101,MATCH(DataBase!A1432,DatosProcesados!$A$1:$A$101,0),MATCH(DataBase!J1432,DatosProcesados!$A$1:$BF$1,0))</f>
        <v>No</v>
      </c>
      <c r="L1432" s="115" t="str">
        <f>INDEX(Modelo!$A$9:$D$89,MATCH(DataBase!$J1432,Modelo!$A$9:$A$89,0),MATCH(DataBase!L$1,Modelo!$A$9:$D$9,0))</f>
        <v>Impacto económico y gobernanza</v>
      </c>
      <c r="M1432" s="115" t="str">
        <f>INDEX(Modelo!$A$9:$D$89,MATCH(DataBase!$J1432,Modelo!$A$9:$A$89,0),MATCH(DataBase!M$1,Modelo!$A$9:$D$9,0))</f>
        <v>Pilar 6</v>
      </c>
      <c r="N1432" s="115" t="str">
        <f>INDEX(Modelo!$A$9:$D$89,MATCH(DataBase!$J1432,Modelo!$A$9:$A$89,0),MATCH(DataBase!N$1,Modelo!$A$9:$D$9,0))</f>
        <v>boolean</v>
      </c>
      <c r="O1432" s="115" t="b">
        <f t="array" ref="O1432">IF(N1432="negativo",INDEX($AD$3:$AG$51,MATCH(1,($B1432=$AD$3:$AD$51)*($J1432=$AE$3:$AE$51),0),3),IF(N1432="positivo",INDEX($AD$55:$AG$109,MATCH(1,($B1432=$AD$55:$AD$109)*($J1432=$AE$55:$AE$109),0),3)))</f>
        <v>0</v>
      </c>
      <c r="P1432" s="115" t="b">
        <f t="array" ref="P1432">IF(N1432="negativo",INDEX($AD$3:$AG$51,MATCH(1,($B1432=$AD$3:$AD$51)*($J1432=$AE$3:$AE$51),0),4),IF(N1432="positivo",INDEX($AD$55:$AG$109,MATCH(1,($B1432=$AD$55:$AD$109)*($J1432=$AE$55:$AE$109),0),4)))</f>
        <v>0</v>
      </c>
      <c r="Q1432" s="115" t="str">
        <f>VLOOKUP(M1432,Modelo!$A$2:$C$7,2,0)</f>
        <v>Impacto Económico, Social y Comunitario</v>
      </c>
      <c r="R1432" s="118">
        <f t="array" ref="R1432">INDEX(Modelo!$F$1:$H$37,MATCH(1,(DataBase!Q1432=Modelo!$G$1:$G$37)*(DataBase!B1432=Modelo!$F$1:$F$37),0),3)</f>
        <v>0.14285714285714285</v>
      </c>
      <c r="S1432" s="115">
        <f t="shared" si="46"/>
        <v>0</v>
      </c>
      <c r="T1432" s="115">
        <f t="shared" si="47"/>
        <v>0</v>
      </c>
    </row>
    <row r="1433" spans="1:20" x14ac:dyDescent="0.3">
      <c r="A1433" s="115" t="s">
        <v>389</v>
      </c>
      <c r="B1433" s="115" t="s">
        <v>379</v>
      </c>
      <c r="C1433" s="115" t="s">
        <v>103</v>
      </c>
      <c r="D1433" s="115" t="s">
        <v>86</v>
      </c>
      <c r="E1433" s="115" t="s">
        <v>87</v>
      </c>
      <c r="F1433" s="115" t="s">
        <v>87</v>
      </c>
      <c r="G1433" s="115">
        <v>1979</v>
      </c>
      <c r="H1433" s="115" t="s">
        <v>125</v>
      </c>
      <c r="I1433" s="115">
        <v>1.189537155</v>
      </c>
      <c r="J1433" s="115" t="s">
        <v>59</v>
      </c>
      <c r="K1433" s="115" t="str">
        <f>INDEX(DatosProcesados!$A$1:$BF$101,MATCH(DataBase!A1433,DatosProcesados!$A$1:$A$101,0),MATCH(DataBase!J1433,DatosProcesados!$A$1:$BF$1,0))</f>
        <v>No</v>
      </c>
      <c r="L1433" s="115" t="str">
        <f>INDEX(Modelo!$A$9:$D$89,MATCH(DataBase!$J1433,Modelo!$A$9:$A$89,0),MATCH(DataBase!L$1,Modelo!$A$9:$D$9,0))</f>
        <v>Impacto económico y gobernanza</v>
      </c>
      <c r="M1433" s="115" t="str">
        <f>INDEX(Modelo!$A$9:$D$89,MATCH(DataBase!$J1433,Modelo!$A$9:$A$89,0),MATCH(DataBase!M$1,Modelo!$A$9:$D$9,0))</f>
        <v>Pilar 6</v>
      </c>
      <c r="N1433" s="115" t="str">
        <f>INDEX(Modelo!$A$9:$D$89,MATCH(DataBase!$J1433,Modelo!$A$9:$A$89,0),MATCH(DataBase!N$1,Modelo!$A$9:$D$9,0))</f>
        <v>boolean</v>
      </c>
      <c r="O1433" s="115" t="b">
        <f t="array" ref="O1433">IF(N1433="negativo",INDEX($AD$3:$AG$51,MATCH(1,($B1433=$AD$3:$AD$51)*($J1433=$AE$3:$AE$51),0),3),IF(N1433="positivo",INDEX($AD$55:$AG$109,MATCH(1,($B1433=$AD$55:$AD$109)*($J1433=$AE$55:$AE$109),0),3)))</f>
        <v>0</v>
      </c>
      <c r="P1433" s="115" t="b">
        <f t="array" ref="P1433">IF(N1433="negativo",INDEX($AD$3:$AG$51,MATCH(1,($B1433=$AD$3:$AD$51)*($J1433=$AE$3:$AE$51),0),4),IF(N1433="positivo",INDEX($AD$55:$AG$109,MATCH(1,($B1433=$AD$55:$AD$109)*($J1433=$AE$55:$AE$109),0),4)))</f>
        <v>0</v>
      </c>
      <c r="Q1433" s="115" t="str">
        <f>VLOOKUP(M1433,Modelo!$A$2:$C$7,2,0)</f>
        <v>Impacto Económico, Social y Comunitario</v>
      </c>
      <c r="R1433" s="118">
        <f t="array" ref="R1433">INDEX(Modelo!$F$1:$H$37,MATCH(1,(DataBase!Q1433=Modelo!$G$1:$G$37)*(DataBase!B1433=Modelo!$F$1:$F$37),0),3)</f>
        <v>0.14285714285714285</v>
      </c>
      <c r="S1433" s="115">
        <f t="shared" si="46"/>
        <v>0</v>
      </c>
      <c r="T1433" s="115">
        <f t="shared" si="47"/>
        <v>0</v>
      </c>
    </row>
    <row r="1434" spans="1:20" x14ac:dyDescent="0.3">
      <c r="A1434" s="115" t="s">
        <v>387</v>
      </c>
      <c r="B1434" s="115" t="s">
        <v>379</v>
      </c>
      <c r="C1434" s="115" t="s">
        <v>103</v>
      </c>
      <c r="D1434" s="115" t="s">
        <v>87</v>
      </c>
      <c r="E1434" s="115" t="s">
        <v>86</v>
      </c>
      <c r="F1434" s="115" t="s">
        <v>86</v>
      </c>
      <c r="G1434" s="115">
        <v>2008</v>
      </c>
      <c r="H1434" s="115" t="s">
        <v>125</v>
      </c>
      <c r="I1434" s="115">
        <v>1.3132825420000001</v>
      </c>
      <c r="J1434" s="115" t="s">
        <v>59</v>
      </c>
      <c r="K1434" s="115" t="str">
        <f>INDEX(DatosProcesados!$A$1:$BF$101,MATCH(DataBase!A1434,DatosProcesados!$A$1:$A$101,0),MATCH(DataBase!J1434,DatosProcesados!$A$1:$BF$1,0))</f>
        <v>No</v>
      </c>
      <c r="L1434" s="115" t="str">
        <f>INDEX(Modelo!$A$9:$D$89,MATCH(DataBase!$J1434,Modelo!$A$9:$A$89,0),MATCH(DataBase!L$1,Modelo!$A$9:$D$9,0))</f>
        <v>Impacto económico y gobernanza</v>
      </c>
      <c r="M1434" s="115" t="str">
        <f>INDEX(Modelo!$A$9:$D$89,MATCH(DataBase!$J1434,Modelo!$A$9:$A$89,0),MATCH(DataBase!M$1,Modelo!$A$9:$D$9,0))</f>
        <v>Pilar 6</v>
      </c>
      <c r="N1434" s="115" t="str">
        <f>INDEX(Modelo!$A$9:$D$89,MATCH(DataBase!$J1434,Modelo!$A$9:$A$89,0),MATCH(DataBase!N$1,Modelo!$A$9:$D$9,0))</f>
        <v>boolean</v>
      </c>
      <c r="O1434" s="115" t="b">
        <f t="array" ref="O1434">IF(N1434="negativo",INDEX($AD$3:$AG$51,MATCH(1,($B1434=$AD$3:$AD$51)*($J1434=$AE$3:$AE$51),0),3),IF(N1434="positivo",INDEX($AD$55:$AG$109,MATCH(1,($B1434=$AD$55:$AD$109)*($J1434=$AE$55:$AE$109),0),3)))</f>
        <v>0</v>
      </c>
      <c r="P1434" s="115" t="b">
        <f t="array" ref="P1434">IF(N1434="negativo",INDEX($AD$3:$AG$51,MATCH(1,($B1434=$AD$3:$AD$51)*($J1434=$AE$3:$AE$51),0),4),IF(N1434="positivo",INDEX($AD$55:$AG$109,MATCH(1,($B1434=$AD$55:$AD$109)*($J1434=$AE$55:$AE$109),0),4)))</f>
        <v>0</v>
      </c>
      <c r="Q1434" s="115" t="str">
        <f>VLOOKUP(M1434,Modelo!$A$2:$C$7,2,0)</f>
        <v>Impacto Económico, Social y Comunitario</v>
      </c>
      <c r="R1434" s="118">
        <f t="array" ref="R1434">INDEX(Modelo!$F$1:$H$37,MATCH(1,(DataBase!Q1434=Modelo!$G$1:$G$37)*(DataBase!B1434=Modelo!$F$1:$F$37),0),3)</f>
        <v>0.14285714285714285</v>
      </c>
      <c r="S1434" s="115">
        <f t="shared" si="46"/>
        <v>0</v>
      </c>
      <c r="T1434" s="115">
        <f t="shared" si="47"/>
        <v>0</v>
      </c>
    </row>
    <row r="1435" spans="1:20" x14ac:dyDescent="0.3">
      <c r="A1435" s="115" t="s">
        <v>400</v>
      </c>
      <c r="B1435" s="115" t="s">
        <v>379</v>
      </c>
      <c r="C1435" s="115" t="s">
        <v>103</v>
      </c>
      <c r="D1435" s="115" t="s">
        <v>86</v>
      </c>
      <c r="E1435" s="115" t="s">
        <v>86</v>
      </c>
      <c r="F1435" s="115" t="s">
        <v>86</v>
      </c>
      <c r="G1435" s="115">
        <v>1977</v>
      </c>
      <c r="H1435" s="115" t="s">
        <v>125</v>
      </c>
      <c r="I1435" s="115">
        <v>0.74612668500000001</v>
      </c>
      <c r="J1435" s="115" t="s">
        <v>59</v>
      </c>
      <c r="K1435" s="115" t="str">
        <f>INDEX(DatosProcesados!$A$1:$BF$101,MATCH(DataBase!A1435,DatosProcesados!$A$1:$A$101,0),MATCH(DataBase!J1435,DatosProcesados!$A$1:$BF$1,0))</f>
        <v>No</v>
      </c>
      <c r="L1435" s="115" t="str">
        <f>INDEX(Modelo!$A$9:$D$89,MATCH(DataBase!$J1435,Modelo!$A$9:$A$89,0),MATCH(DataBase!L$1,Modelo!$A$9:$D$9,0))</f>
        <v>Impacto económico y gobernanza</v>
      </c>
      <c r="M1435" s="115" t="str">
        <f>INDEX(Modelo!$A$9:$D$89,MATCH(DataBase!$J1435,Modelo!$A$9:$A$89,0),MATCH(DataBase!M$1,Modelo!$A$9:$D$9,0))</f>
        <v>Pilar 6</v>
      </c>
      <c r="N1435" s="115" t="str">
        <f>INDEX(Modelo!$A$9:$D$89,MATCH(DataBase!$J1435,Modelo!$A$9:$A$89,0),MATCH(DataBase!N$1,Modelo!$A$9:$D$9,0))</f>
        <v>boolean</v>
      </c>
      <c r="O1435" s="115" t="b">
        <f t="array" ref="O1435">IF(N1435="negativo",INDEX($AD$3:$AG$51,MATCH(1,($B1435=$AD$3:$AD$51)*($J1435=$AE$3:$AE$51),0),3),IF(N1435="positivo",INDEX($AD$55:$AG$109,MATCH(1,($B1435=$AD$55:$AD$109)*($J1435=$AE$55:$AE$109),0),3)))</f>
        <v>0</v>
      </c>
      <c r="P1435" s="115" t="b">
        <f t="array" ref="P1435">IF(N1435="negativo",INDEX($AD$3:$AG$51,MATCH(1,($B1435=$AD$3:$AD$51)*($J1435=$AE$3:$AE$51),0),4),IF(N1435="positivo",INDEX($AD$55:$AG$109,MATCH(1,($B1435=$AD$55:$AD$109)*($J1435=$AE$55:$AE$109),0),4)))</f>
        <v>0</v>
      </c>
      <c r="Q1435" s="115" t="str">
        <f>VLOOKUP(M1435,Modelo!$A$2:$C$7,2,0)</f>
        <v>Impacto Económico, Social y Comunitario</v>
      </c>
      <c r="R1435" s="118">
        <f t="array" ref="R1435">INDEX(Modelo!$F$1:$H$37,MATCH(1,(DataBase!Q1435=Modelo!$G$1:$G$37)*(DataBase!B1435=Modelo!$F$1:$F$37),0),3)</f>
        <v>0.14285714285714285</v>
      </c>
      <c r="S1435" s="115">
        <f t="shared" si="46"/>
        <v>0</v>
      </c>
      <c r="T1435" s="115">
        <f t="shared" si="47"/>
        <v>0</v>
      </c>
    </row>
    <row r="1436" spans="1:20" x14ac:dyDescent="0.3">
      <c r="A1436" s="115" t="s">
        <v>326</v>
      </c>
      <c r="B1436" s="115" t="s">
        <v>313</v>
      </c>
      <c r="C1436" s="115" t="s">
        <v>103</v>
      </c>
      <c r="D1436" s="115" t="s">
        <v>87</v>
      </c>
      <c r="E1436" s="115" t="s">
        <v>86</v>
      </c>
      <c r="F1436" s="115" t="s">
        <v>86</v>
      </c>
      <c r="G1436" s="115">
        <v>1938</v>
      </c>
      <c r="H1436" s="115" t="s">
        <v>125</v>
      </c>
      <c r="I1436" s="115">
        <v>11.88773162</v>
      </c>
      <c r="J1436" s="115" t="s">
        <v>59</v>
      </c>
      <c r="K1436" s="115">
        <f>INDEX(DatosProcesados!$A$1:$BF$101,MATCH(DataBase!A1436,DatosProcesados!$A$1:$A$101,0),MATCH(DataBase!J1436,DatosProcesados!$A$1:$BF$1,0))</f>
        <v>0</v>
      </c>
      <c r="L1436" s="115" t="str">
        <f>INDEX(Modelo!$A$9:$D$89,MATCH(DataBase!$J1436,Modelo!$A$9:$A$89,0),MATCH(DataBase!L$1,Modelo!$A$9:$D$9,0))</f>
        <v>Impacto económico y gobernanza</v>
      </c>
      <c r="M1436" s="115" t="str">
        <f>INDEX(Modelo!$A$9:$D$89,MATCH(DataBase!$J1436,Modelo!$A$9:$A$89,0),MATCH(DataBase!M$1,Modelo!$A$9:$D$9,0))</f>
        <v>Pilar 6</v>
      </c>
      <c r="N1436" s="115" t="str">
        <f>INDEX(Modelo!$A$9:$D$89,MATCH(DataBase!$J1436,Modelo!$A$9:$A$89,0),MATCH(DataBase!N$1,Modelo!$A$9:$D$9,0))</f>
        <v>boolean</v>
      </c>
      <c r="O1436" s="115" t="b">
        <f t="array" ref="O1436">IF(N1436="negativo",INDEX($AD$3:$AG$51,MATCH(1,($B1436=$AD$3:$AD$51)*($J1436=$AE$3:$AE$51),0),3),IF(N1436="positivo",INDEX($AD$55:$AG$109,MATCH(1,($B1436=$AD$55:$AD$109)*($J1436=$AE$55:$AE$109),0),3)))</f>
        <v>0</v>
      </c>
      <c r="P1436" s="115" t="b">
        <f t="array" ref="P1436">IF(N1436="negativo",INDEX($AD$3:$AG$51,MATCH(1,($B1436=$AD$3:$AD$51)*($J1436=$AE$3:$AE$51),0),4),IF(N1436="positivo",INDEX($AD$55:$AG$109,MATCH(1,($B1436=$AD$55:$AD$109)*($J1436=$AE$55:$AE$109),0),4)))</f>
        <v>0</v>
      </c>
      <c r="Q1436" s="115" t="str">
        <f>VLOOKUP(M1436,Modelo!$A$2:$C$7,2,0)</f>
        <v>Impacto Económico, Social y Comunitario</v>
      </c>
      <c r="R1436" s="118">
        <f t="array" ref="R1436">INDEX(Modelo!$F$1:$H$37,MATCH(1,(DataBase!Q1436=Modelo!$G$1:$G$37)*(DataBase!B1436=Modelo!$F$1:$F$37),0),3)</f>
        <v>0.11764705882352941</v>
      </c>
      <c r="S1436" s="115">
        <f t="shared" si="46"/>
        <v>0</v>
      </c>
      <c r="T1436" s="115">
        <f t="shared" si="47"/>
        <v>0</v>
      </c>
    </row>
    <row r="1437" spans="1:20" x14ac:dyDescent="0.3">
      <c r="A1437" s="115" t="s">
        <v>339</v>
      </c>
      <c r="B1437" s="115" t="s">
        <v>313</v>
      </c>
      <c r="C1437" s="115" t="s">
        <v>103</v>
      </c>
      <c r="D1437" s="115" t="s">
        <v>86</v>
      </c>
      <c r="E1437" s="115" t="s">
        <v>86</v>
      </c>
      <c r="F1437" s="115" t="s">
        <v>87</v>
      </c>
      <c r="G1437" s="115">
        <v>1984</v>
      </c>
      <c r="H1437" s="115" t="s">
        <v>177</v>
      </c>
      <c r="I1437" s="115">
        <v>5.5116464790000004</v>
      </c>
      <c r="J1437" s="115" t="s">
        <v>59</v>
      </c>
      <c r="K1437" s="115" t="str">
        <f>INDEX(DatosProcesados!$A$1:$BF$101,MATCH(DataBase!A1437,DatosProcesados!$A$1:$A$101,0),MATCH(DataBase!J1437,DatosProcesados!$A$1:$BF$1,0))</f>
        <v>No</v>
      </c>
      <c r="L1437" s="115" t="str">
        <f>INDEX(Modelo!$A$9:$D$89,MATCH(DataBase!$J1437,Modelo!$A$9:$A$89,0),MATCH(DataBase!L$1,Modelo!$A$9:$D$9,0))</f>
        <v>Impacto económico y gobernanza</v>
      </c>
      <c r="M1437" s="115" t="str">
        <f>INDEX(Modelo!$A$9:$D$89,MATCH(DataBase!$J1437,Modelo!$A$9:$A$89,0),MATCH(DataBase!M$1,Modelo!$A$9:$D$9,0))</f>
        <v>Pilar 6</v>
      </c>
      <c r="N1437" s="115" t="str">
        <f>INDEX(Modelo!$A$9:$D$89,MATCH(DataBase!$J1437,Modelo!$A$9:$A$89,0),MATCH(DataBase!N$1,Modelo!$A$9:$D$9,0))</f>
        <v>boolean</v>
      </c>
      <c r="O1437" s="115" t="b">
        <f t="array" ref="O1437">IF(N1437="negativo",INDEX($AD$3:$AG$51,MATCH(1,($B1437=$AD$3:$AD$51)*($J1437=$AE$3:$AE$51),0),3),IF(N1437="positivo",INDEX($AD$55:$AG$109,MATCH(1,($B1437=$AD$55:$AD$109)*($J1437=$AE$55:$AE$109),0),3)))</f>
        <v>0</v>
      </c>
      <c r="P1437" s="115" t="b">
        <f t="array" ref="P1437">IF(N1437="negativo",INDEX($AD$3:$AG$51,MATCH(1,($B1437=$AD$3:$AD$51)*($J1437=$AE$3:$AE$51),0),4),IF(N1437="positivo",INDEX($AD$55:$AG$109,MATCH(1,($B1437=$AD$55:$AD$109)*($J1437=$AE$55:$AE$109),0),4)))</f>
        <v>0</v>
      </c>
      <c r="Q1437" s="115" t="str">
        <f>VLOOKUP(M1437,Modelo!$A$2:$C$7,2,0)</f>
        <v>Impacto Económico, Social y Comunitario</v>
      </c>
      <c r="R1437" s="118">
        <f t="array" ref="R1437">INDEX(Modelo!$F$1:$H$37,MATCH(1,(DataBase!Q1437=Modelo!$G$1:$G$37)*(DataBase!B1437=Modelo!$F$1:$F$37),0),3)</f>
        <v>0.11764705882352941</v>
      </c>
      <c r="S1437" s="115">
        <f t="shared" si="46"/>
        <v>0</v>
      </c>
      <c r="T1437" s="115">
        <f t="shared" si="47"/>
        <v>0</v>
      </c>
    </row>
    <row r="1438" spans="1:20" x14ac:dyDescent="0.3">
      <c r="A1438" s="115" t="s">
        <v>317</v>
      </c>
      <c r="B1438" s="115" t="s">
        <v>313</v>
      </c>
      <c r="C1438" s="115" t="s">
        <v>103</v>
      </c>
      <c r="D1438" s="115" t="s">
        <v>87</v>
      </c>
      <c r="E1438" s="115" t="s">
        <v>86</v>
      </c>
      <c r="F1438" s="115" t="s">
        <v>86</v>
      </c>
      <c r="G1438" s="115">
        <v>2009</v>
      </c>
      <c r="H1438" s="115" t="s">
        <v>125</v>
      </c>
      <c r="I1438" s="115">
        <v>19.439396106</v>
      </c>
      <c r="J1438" s="115" t="s">
        <v>59</v>
      </c>
      <c r="K1438" s="115" t="str">
        <f>INDEX(DatosProcesados!$A$1:$BF$101,MATCH(DataBase!A1438,DatosProcesados!$A$1:$A$101,0),MATCH(DataBase!J1438,DatosProcesados!$A$1:$BF$1,0))</f>
        <v>Si</v>
      </c>
      <c r="L1438" s="115" t="str">
        <f>INDEX(Modelo!$A$9:$D$89,MATCH(DataBase!$J1438,Modelo!$A$9:$A$89,0),MATCH(DataBase!L$1,Modelo!$A$9:$D$9,0))</f>
        <v>Impacto económico y gobernanza</v>
      </c>
      <c r="M1438" s="115" t="str">
        <f>INDEX(Modelo!$A$9:$D$89,MATCH(DataBase!$J1438,Modelo!$A$9:$A$89,0),MATCH(DataBase!M$1,Modelo!$A$9:$D$9,0))</f>
        <v>Pilar 6</v>
      </c>
      <c r="N1438" s="115" t="str">
        <f>INDEX(Modelo!$A$9:$D$89,MATCH(DataBase!$J1438,Modelo!$A$9:$A$89,0),MATCH(DataBase!N$1,Modelo!$A$9:$D$9,0))</f>
        <v>boolean</v>
      </c>
      <c r="O1438" s="115" t="b">
        <f t="array" ref="O1438">IF(N1438="negativo",INDEX($AD$3:$AG$51,MATCH(1,($B1438=$AD$3:$AD$51)*($J1438=$AE$3:$AE$51),0),3),IF(N1438="positivo",INDEX($AD$55:$AG$109,MATCH(1,($B1438=$AD$55:$AD$109)*($J1438=$AE$55:$AE$109),0),3)))</f>
        <v>0</v>
      </c>
      <c r="P1438" s="115" t="b">
        <f t="array" ref="P1438">IF(N1438="negativo",INDEX($AD$3:$AG$51,MATCH(1,($B1438=$AD$3:$AD$51)*($J1438=$AE$3:$AE$51),0),4),IF(N1438="positivo",INDEX($AD$55:$AG$109,MATCH(1,($B1438=$AD$55:$AD$109)*($J1438=$AE$55:$AE$109),0),4)))</f>
        <v>0</v>
      </c>
      <c r="Q1438" s="115" t="str">
        <f>VLOOKUP(M1438,Modelo!$A$2:$C$7,2,0)</f>
        <v>Impacto Económico, Social y Comunitario</v>
      </c>
      <c r="R1438" s="118">
        <f t="array" ref="R1438">INDEX(Modelo!$F$1:$H$37,MATCH(1,(DataBase!Q1438=Modelo!$G$1:$G$37)*(DataBase!B1438=Modelo!$F$1:$F$37),0),3)</f>
        <v>0.11764705882352941</v>
      </c>
      <c r="S1438" s="115">
        <f t="shared" si="46"/>
        <v>100</v>
      </c>
      <c r="T1438" s="115">
        <f t="shared" si="47"/>
        <v>11.76470588235294</v>
      </c>
    </row>
    <row r="1439" spans="1:20" x14ac:dyDescent="0.3">
      <c r="A1439" s="115" t="s">
        <v>211</v>
      </c>
      <c r="B1439" s="115" t="s">
        <v>84</v>
      </c>
      <c r="C1439" s="115" t="s">
        <v>103</v>
      </c>
      <c r="D1439" s="115" t="s">
        <v>86</v>
      </c>
      <c r="E1439" s="115" t="s">
        <v>87</v>
      </c>
      <c r="F1439" s="115" t="s">
        <v>86</v>
      </c>
      <c r="G1439" s="115">
        <v>1972</v>
      </c>
      <c r="H1439" s="115" t="s">
        <v>125</v>
      </c>
      <c r="I1439" s="115">
        <v>0</v>
      </c>
      <c r="J1439" s="115" t="s">
        <v>59</v>
      </c>
      <c r="K1439" s="115" t="str">
        <f>INDEX(DatosProcesados!$A$1:$BF$101,MATCH(DataBase!A1439,DatosProcesados!$A$1:$A$101,0),MATCH(DataBase!J1439,DatosProcesados!$A$1:$BF$1,0))</f>
        <v>No</v>
      </c>
      <c r="L1439" s="115" t="str">
        <f>INDEX(Modelo!$A$9:$D$89,MATCH(DataBase!$J1439,Modelo!$A$9:$A$89,0),MATCH(DataBase!L$1,Modelo!$A$9:$D$9,0))</f>
        <v>Impacto económico y gobernanza</v>
      </c>
      <c r="M1439" s="115" t="str">
        <f>INDEX(Modelo!$A$9:$D$89,MATCH(DataBase!$J1439,Modelo!$A$9:$A$89,0),MATCH(DataBase!M$1,Modelo!$A$9:$D$9,0))</f>
        <v>Pilar 6</v>
      </c>
      <c r="N1439" s="115" t="str">
        <f>INDEX(Modelo!$A$9:$D$89,MATCH(DataBase!$J1439,Modelo!$A$9:$A$89,0),MATCH(DataBase!N$1,Modelo!$A$9:$D$9,0))</f>
        <v>boolean</v>
      </c>
      <c r="O1439" s="115" t="b">
        <f t="array" ref="O1439">IF(N1439="negativo",INDEX($AD$3:$AG$51,MATCH(1,($B1439=$AD$3:$AD$51)*($J1439=$AE$3:$AE$51),0),3),IF(N1439="positivo",INDEX($AD$55:$AG$109,MATCH(1,($B1439=$AD$55:$AD$109)*($J1439=$AE$55:$AE$109),0),3)))</f>
        <v>0</v>
      </c>
      <c r="P1439" s="115" t="b">
        <f t="array" ref="P1439">IF(N1439="negativo",INDEX($AD$3:$AG$51,MATCH(1,($B1439=$AD$3:$AD$51)*($J1439=$AE$3:$AE$51),0),4),IF(N1439="positivo",INDEX($AD$55:$AG$109,MATCH(1,($B1439=$AD$55:$AD$109)*($J1439=$AE$55:$AE$109),0),4)))</f>
        <v>0</v>
      </c>
      <c r="Q1439" s="115" t="str">
        <f>VLOOKUP(M1439,Modelo!$A$2:$C$7,2,0)</f>
        <v>Impacto Económico, Social y Comunitario</v>
      </c>
      <c r="R1439" s="118">
        <f t="array" ref="R1439">INDEX(Modelo!$F$1:$H$37,MATCH(1,(DataBase!Q1439=Modelo!$G$1:$G$37)*(DataBase!B1439=Modelo!$F$1:$F$37),0),3)</f>
        <v>0.11764705882352941</v>
      </c>
      <c r="S1439" s="115">
        <f t="shared" si="46"/>
        <v>0</v>
      </c>
      <c r="T1439" s="115">
        <f t="shared" si="47"/>
        <v>0</v>
      </c>
    </row>
    <row r="1440" spans="1:20" x14ac:dyDescent="0.3">
      <c r="A1440" s="115" t="s">
        <v>351</v>
      </c>
      <c r="B1440" s="115" t="s">
        <v>313</v>
      </c>
      <c r="C1440" s="115" t="s">
        <v>103</v>
      </c>
      <c r="D1440" s="115" t="s">
        <v>87</v>
      </c>
      <c r="E1440" s="115" t="s">
        <v>86</v>
      </c>
      <c r="F1440" s="115" t="s">
        <v>86</v>
      </c>
      <c r="G1440" s="115">
        <v>1997</v>
      </c>
      <c r="H1440" s="115" t="s">
        <v>125</v>
      </c>
      <c r="I1440" s="115">
        <v>3.874476933</v>
      </c>
      <c r="J1440" s="115" t="s">
        <v>59</v>
      </c>
      <c r="K1440" s="115">
        <f>INDEX(DatosProcesados!$A$1:$BF$101,MATCH(DataBase!A1440,DatosProcesados!$A$1:$A$101,0),MATCH(DataBase!J1440,DatosProcesados!$A$1:$BF$1,0))</f>
        <v>0</v>
      </c>
      <c r="L1440" s="115" t="str">
        <f>INDEX(Modelo!$A$9:$D$89,MATCH(DataBase!$J1440,Modelo!$A$9:$A$89,0),MATCH(DataBase!L$1,Modelo!$A$9:$D$9,0))</f>
        <v>Impacto económico y gobernanza</v>
      </c>
      <c r="M1440" s="115" t="str">
        <f>INDEX(Modelo!$A$9:$D$89,MATCH(DataBase!$J1440,Modelo!$A$9:$A$89,0),MATCH(DataBase!M$1,Modelo!$A$9:$D$9,0))</f>
        <v>Pilar 6</v>
      </c>
      <c r="N1440" s="115" t="str">
        <f>INDEX(Modelo!$A$9:$D$89,MATCH(DataBase!$J1440,Modelo!$A$9:$A$89,0),MATCH(DataBase!N$1,Modelo!$A$9:$D$9,0))</f>
        <v>boolean</v>
      </c>
      <c r="O1440" s="115" t="b">
        <f t="array" ref="O1440">IF(N1440="negativo",INDEX($AD$3:$AG$51,MATCH(1,($B1440=$AD$3:$AD$51)*($J1440=$AE$3:$AE$51),0),3),IF(N1440="positivo",INDEX($AD$55:$AG$109,MATCH(1,($B1440=$AD$55:$AD$109)*($J1440=$AE$55:$AE$109),0),3)))</f>
        <v>0</v>
      </c>
      <c r="P1440" s="115" t="b">
        <f t="array" ref="P1440">IF(N1440="negativo",INDEX($AD$3:$AG$51,MATCH(1,($B1440=$AD$3:$AD$51)*($J1440=$AE$3:$AE$51),0),4),IF(N1440="positivo",INDEX($AD$55:$AG$109,MATCH(1,($B1440=$AD$55:$AD$109)*($J1440=$AE$55:$AE$109),0),4)))</f>
        <v>0</v>
      </c>
      <c r="Q1440" s="115" t="str">
        <f>VLOOKUP(M1440,Modelo!$A$2:$C$7,2,0)</f>
        <v>Impacto Económico, Social y Comunitario</v>
      </c>
      <c r="R1440" s="118">
        <f t="array" ref="R1440">INDEX(Modelo!$F$1:$H$37,MATCH(1,(DataBase!Q1440=Modelo!$G$1:$G$37)*(DataBase!B1440=Modelo!$F$1:$F$37),0),3)</f>
        <v>0.11764705882352941</v>
      </c>
      <c r="S1440" s="115">
        <f t="shared" si="46"/>
        <v>0</v>
      </c>
      <c r="T1440" s="115">
        <f t="shared" si="47"/>
        <v>0</v>
      </c>
    </row>
    <row r="1441" spans="1:20" x14ac:dyDescent="0.3">
      <c r="A1441" s="115" t="s">
        <v>411</v>
      </c>
      <c r="B1441" s="115" t="s">
        <v>407</v>
      </c>
      <c r="C1441" s="115" t="s">
        <v>103</v>
      </c>
      <c r="D1441" s="115" t="s">
        <v>87</v>
      </c>
      <c r="E1441" s="115" t="s">
        <v>86</v>
      </c>
      <c r="F1441" s="115" t="s">
        <v>87</v>
      </c>
      <c r="G1441" s="115">
        <v>1935</v>
      </c>
      <c r="H1441" s="115" t="s">
        <v>244</v>
      </c>
      <c r="I1441" s="115">
        <v>11.495989482000001</v>
      </c>
      <c r="J1441" s="115" t="s">
        <v>59</v>
      </c>
      <c r="K1441" s="115" t="str">
        <f>INDEX(DatosProcesados!$A$1:$BF$101,MATCH(DataBase!A1441,DatosProcesados!$A$1:$A$101,0),MATCH(DataBase!J1441,DatosProcesados!$A$1:$BF$1,0))</f>
        <v>Si</v>
      </c>
      <c r="L1441" s="115" t="str">
        <f>INDEX(Modelo!$A$9:$D$89,MATCH(DataBase!$J1441,Modelo!$A$9:$A$89,0),MATCH(DataBase!L$1,Modelo!$A$9:$D$9,0))</f>
        <v>Impacto económico y gobernanza</v>
      </c>
      <c r="M1441" s="115" t="str">
        <f>INDEX(Modelo!$A$9:$D$89,MATCH(DataBase!$J1441,Modelo!$A$9:$A$89,0),MATCH(DataBase!M$1,Modelo!$A$9:$D$9,0))</f>
        <v>Pilar 6</v>
      </c>
      <c r="N1441" s="115" t="str">
        <f>INDEX(Modelo!$A$9:$D$89,MATCH(DataBase!$J1441,Modelo!$A$9:$A$89,0),MATCH(DataBase!N$1,Modelo!$A$9:$D$9,0))</f>
        <v>boolean</v>
      </c>
      <c r="O1441" s="115" t="b">
        <f t="array" ref="O1441">IF(N1441="negativo",INDEX($AD$3:$AG$51,MATCH(1,($B1441=$AD$3:$AD$51)*($J1441=$AE$3:$AE$51),0),3),IF(N1441="positivo",INDEX($AD$55:$AG$109,MATCH(1,($B1441=$AD$55:$AD$109)*($J1441=$AE$55:$AE$109),0),3)))</f>
        <v>0</v>
      </c>
      <c r="P1441" s="115" t="b">
        <f t="array" ref="P1441">IF(N1441="negativo",INDEX($AD$3:$AG$51,MATCH(1,($B1441=$AD$3:$AD$51)*($J1441=$AE$3:$AE$51),0),4),IF(N1441="positivo",INDEX($AD$55:$AG$109,MATCH(1,($B1441=$AD$55:$AD$109)*($J1441=$AE$55:$AE$109),0),4)))</f>
        <v>0</v>
      </c>
      <c r="Q1441" s="115" t="str">
        <f>VLOOKUP(M1441,Modelo!$A$2:$C$7,2,0)</f>
        <v>Impacto Económico, Social y Comunitario</v>
      </c>
      <c r="R1441" s="118">
        <f t="array" ref="R1441">INDEX(Modelo!$F$1:$H$37,MATCH(1,(DataBase!Q1441=Modelo!$G$1:$G$37)*(DataBase!B1441=Modelo!$F$1:$F$37),0),3)</f>
        <v>0.15384615384615385</v>
      </c>
      <c r="S1441" s="115">
        <f t="shared" si="46"/>
        <v>100</v>
      </c>
      <c r="T1441" s="115">
        <f t="shared" si="47"/>
        <v>15.384615384615385</v>
      </c>
    </row>
    <row r="1442" spans="1:20" x14ac:dyDescent="0.3">
      <c r="A1442" s="115" t="s">
        <v>406</v>
      </c>
      <c r="B1442" s="115" t="s">
        <v>407</v>
      </c>
      <c r="C1442" s="115" t="s">
        <v>97</v>
      </c>
      <c r="D1442" s="115" t="s">
        <v>86</v>
      </c>
      <c r="E1442" s="115" t="s">
        <v>87</v>
      </c>
      <c r="F1442" s="115" t="s">
        <v>87</v>
      </c>
      <c r="G1442" s="115">
        <v>1951</v>
      </c>
      <c r="H1442" s="115" t="s">
        <v>125</v>
      </c>
      <c r="I1442" s="115">
        <v>113.923310323</v>
      </c>
      <c r="J1442" s="115" t="s">
        <v>59</v>
      </c>
      <c r="K1442" s="115" t="str">
        <f>INDEX(DatosProcesados!$A$1:$BF$101,MATCH(DataBase!A1442,DatosProcesados!$A$1:$A$101,0),MATCH(DataBase!J1442,DatosProcesados!$A$1:$BF$1,0))</f>
        <v>Si</v>
      </c>
      <c r="L1442" s="115" t="str">
        <f>INDEX(Modelo!$A$9:$D$89,MATCH(DataBase!$J1442,Modelo!$A$9:$A$89,0),MATCH(DataBase!L$1,Modelo!$A$9:$D$9,0))</f>
        <v>Impacto económico y gobernanza</v>
      </c>
      <c r="M1442" s="115" t="str">
        <f>INDEX(Modelo!$A$9:$D$89,MATCH(DataBase!$J1442,Modelo!$A$9:$A$89,0),MATCH(DataBase!M$1,Modelo!$A$9:$D$9,0))</f>
        <v>Pilar 6</v>
      </c>
      <c r="N1442" s="115" t="str">
        <f>INDEX(Modelo!$A$9:$D$89,MATCH(DataBase!$J1442,Modelo!$A$9:$A$89,0),MATCH(DataBase!N$1,Modelo!$A$9:$D$9,0))</f>
        <v>boolean</v>
      </c>
      <c r="O1442" s="115" t="b">
        <f t="array" ref="O1442">IF(N1442="negativo",INDEX($AD$3:$AG$51,MATCH(1,($B1442=$AD$3:$AD$51)*($J1442=$AE$3:$AE$51),0),3),IF(N1442="positivo",INDEX($AD$55:$AG$109,MATCH(1,($B1442=$AD$55:$AD$109)*($J1442=$AE$55:$AE$109),0),3)))</f>
        <v>0</v>
      </c>
      <c r="P1442" s="115" t="b">
        <f t="array" ref="P1442">IF(N1442="negativo",INDEX($AD$3:$AG$51,MATCH(1,($B1442=$AD$3:$AD$51)*($J1442=$AE$3:$AE$51),0),4),IF(N1442="positivo",INDEX($AD$55:$AG$109,MATCH(1,($B1442=$AD$55:$AD$109)*($J1442=$AE$55:$AE$109),0),4)))</f>
        <v>0</v>
      </c>
      <c r="Q1442" s="115" t="str">
        <f>VLOOKUP(M1442,Modelo!$A$2:$C$7,2,0)</f>
        <v>Impacto Económico, Social y Comunitario</v>
      </c>
      <c r="R1442" s="118">
        <f t="array" ref="R1442">INDEX(Modelo!$F$1:$H$37,MATCH(1,(DataBase!Q1442=Modelo!$G$1:$G$37)*(DataBase!B1442=Modelo!$F$1:$F$37),0),3)</f>
        <v>0.15384615384615385</v>
      </c>
      <c r="S1442" s="115">
        <f t="shared" si="46"/>
        <v>100</v>
      </c>
      <c r="T1442" s="115">
        <f t="shared" si="47"/>
        <v>15.384615384615385</v>
      </c>
    </row>
    <row r="1443" spans="1:20" x14ac:dyDescent="0.3">
      <c r="A1443" s="115" t="s">
        <v>96</v>
      </c>
      <c r="B1443" s="115" t="s">
        <v>84</v>
      </c>
      <c r="C1443" s="115" t="s">
        <v>97</v>
      </c>
      <c r="D1443" s="115" t="s">
        <v>86</v>
      </c>
      <c r="E1443" s="115" t="s">
        <v>86</v>
      </c>
      <c r="F1443" s="115" t="s">
        <v>87</v>
      </c>
      <c r="G1443" s="115">
        <v>1997</v>
      </c>
      <c r="H1443" s="115" t="s">
        <v>125</v>
      </c>
      <c r="I1443" s="115">
        <v>15.780332546</v>
      </c>
      <c r="J1443" s="115" t="s">
        <v>59</v>
      </c>
      <c r="K1443" s="115" t="str">
        <f>INDEX(DatosProcesados!$A$1:$BF$101,MATCH(DataBase!A1443,DatosProcesados!$A$1:$A$101,0),MATCH(DataBase!J1443,DatosProcesados!$A$1:$BF$1,0))</f>
        <v>Si</v>
      </c>
      <c r="L1443" s="115" t="str">
        <f>INDEX(Modelo!$A$9:$D$89,MATCH(DataBase!$J1443,Modelo!$A$9:$A$89,0),MATCH(DataBase!L$1,Modelo!$A$9:$D$9,0))</f>
        <v>Impacto económico y gobernanza</v>
      </c>
      <c r="M1443" s="115" t="str">
        <f>INDEX(Modelo!$A$9:$D$89,MATCH(DataBase!$J1443,Modelo!$A$9:$A$89,0),MATCH(DataBase!M$1,Modelo!$A$9:$D$9,0))</f>
        <v>Pilar 6</v>
      </c>
      <c r="N1443" s="115" t="str">
        <f>INDEX(Modelo!$A$9:$D$89,MATCH(DataBase!$J1443,Modelo!$A$9:$A$89,0),MATCH(DataBase!N$1,Modelo!$A$9:$D$9,0))</f>
        <v>boolean</v>
      </c>
      <c r="O1443" s="115" t="b">
        <f t="array" ref="O1443">IF(N1443="negativo",INDEX($AD$3:$AG$51,MATCH(1,($B1443=$AD$3:$AD$51)*($J1443=$AE$3:$AE$51),0),3),IF(N1443="positivo",INDEX($AD$55:$AG$109,MATCH(1,($B1443=$AD$55:$AD$109)*($J1443=$AE$55:$AE$109),0),3)))</f>
        <v>0</v>
      </c>
      <c r="P1443" s="115" t="b">
        <f t="array" ref="P1443">IF(N1443="negativo",INDEX($AD$3:$AG$51,MATCH(1,($B1443=$AD$3:$AD$51)*($J1443=$AE$3:$AE$51),0),4),IF(N1443="positivo",INDEX($AD$55:$AG$109,MATCH(1,($B1443=$AD$55:$AD$109)*($J1443=$AE$55:$AE$109),0),4)))</f>
        <v>0</v>
      </c>
      <c r="Q1443" s="115" t="str">
        <f>VLOOKUP(M1443,Modelo!$A$2:$C$7,2,0)</f>
        <v>Impacto Económico, Social y Comunitario</v>
      </c>
      <c r="R1443" s="118">
        <f t="array" ref="R1443">INDEX(Modelo!$F$1:$H$37,MATCH(1,(DataBase!Q1443=Modelo!$G$1:$G$37)*(DataBase!B1443=Modelo!$F$1:$F$37),0),3)</f>
        <v>0.11764705882352941</v>
      </c>
      <c r="S1443" s="115">
        <f t="shared" si="46"/>
        <v>100</v>
      </c>
      <c r="T1443" s="115">
        <f t="shared" si="47"/>
        <v>11.76470588235294</v>
      </c>
    </row>
    <row r="1444" spans="1:20" x14ac:dyDescent="0.3">
      <c r="A1444" s="115" t="s">
        <v>83</v>
      </c>
      <c r="B1444" s="115" t="s">
        <v>84</v>
      </c>
      <c r="C1444" s="115" t="s">
        <v>85</v>
      </c>
      <c r="D1444" s="115" t="s">
        <v>86</v>
      </c>
      <c r="E1444" s="115" t="s">
        <v>86</v>
      </c>
      <c r="F1444" s="115" t="s">
        <v>87</v>
      </c>
      <c r="G1444" s="115">
        <v>1955</v>
      </c>
      <c r="H1444" s="115" t="s">
        <v>125</v>
      </c>
      <c r="I1444" s="115">
        <v>20.574477179999999</v>
      </c>
      <c r="J1444" s="115" t="s">
        <v>59</v>
      </c>
      <c r="K1444" s="115" t="str">
        <f>INDEX(DatosProcesados!$A$1:$BF$101,MATCH(DataBase!A1444,DatosProcesados!$A$1:$A$101,0),MATCH(DataBase!J1444,DatosProcesados!$A$1:$BF$1,0))</f>
        <v>Si</v>
      </c>
      <c r="L1444" s="115" t="str">
        <f>INDEX(Modelo!$A$9:$D$89,MATCH(DataBase!$J1444,Modelo!$A$9:$A$89,0),MATCH(DataBase!L$1,Modelo!$A$9:$D$9,0))</f>
        <v>Impacto económico y gobernanza</v>
      </c>
      <c r="M1444" s="115" t="str">
        <f>INDEX(Modelo!$A$9:$D$89,MATCH(DataBase!$J1444,Modelo!$A$9:$A$89,0),MATCH(DataBase!M$1,Modelo!$A$9:$D$9,0))</f>
        <v>Pilar 6</v>
      </c>
      <c r="N1444" s="115" t="str">
        <f>INDEX(Modelo!$A$9:$D$89,MATCH(DataBase!$J1444,Modelo!$A$9:$A$89,0),MATCH(DataBase!N$1,Modelo!$A$9:$D$9,0))</f>
        <v>boolean</v>
      </c>
      <c r="O1444" s="115" t="b">
        <f t="array" ref="O1444">IF(N1444="negativo",INDEX($AD$3:$AG$51,MATCH(1,($B1444=$AD$3:$AD$51)*($J1444=$AE$3:$AE$51),0),3),IF(N1444="positivo",INDEX($AD$55:$AG$109,MATCH(1,($B1444=$AD$55:$AD$109)*($J1444=$AE$55:$AE$109),0),3)))</f>
        <v>0</v>
      </c>
      <c r="P1444" s="115" t="b">
        <f t="array" ref="P1444">IF(N1444="negativo",INDEX($AD$3:$AG$51,MATCH(1,($B1444=$AD$3:$AD$51)*($J1444=$AE$3:$AE$51),0),4),IF(N1444="positivo",INDEX($AD$55:$AG$109,MATCH(1,($B1444=$AD$55:$AD$109)*($J1444=$AE$55:$AE$109),0),4)))</f>
        <v>0</v>
      </c>
      <c r="Q1444" s="115" t="str">
        <f>VLOOKUP(M1444,Modelo!$A$2:$C$7,2,0)</f>
        <v>Impacto Económico, Social y Comunitario</v>
      </c>
      <c r="R1444" s="118">
        <f t="array" ref="R1444">INDEX(Modelo!$F$1:$H$37,MATCH(1,(DataBase!Q1444=Modelo!$G$1:$G$37)*(DataBase!B1444=Modelo!$F$1:$F$37),0),3)</f>
        <v>0.11764705882352941</v>
      </c>
      <c r="S1444" s="115">
        <f t="shared" si="46"/>
        <v>100</v>
      </c>
      <c r="T1444" s="115">
        <f t="shared" si="47"/>
        <v>11.76470588235294</v>
      </c>
    </row>
    <row r="1445" spans="1:20" x14ac:dyDescent="0.3">
      <c r="A1445" s="115" t="s">
        <v>243</v>
      </c>
      <c r="B1445" s="115" t="s">
        <v>216</v>
      </c>
      <c r="C1445" s="115" t="s">
        <v>103</v>
      </c>
      <c r="D1445" s="115" t="s">
        <v>86</v>
      </c>
      <c r="E1445" s="115" t="s">
        <v>86</v>
      </c>
      <c r="F1445" s="115" t="s">
        <v>87</v>
      </c>
      <c r="G1445" s="115">
        <v>1985</v>
      </c>
      <c r="H1445" s="115" t="s">
        <v>244</v>
      </c>
      <c r="I1445" s="115">
        <v>2.6249202149999999</v>
      </c>
      <c r="J1445" s="115" t="s">
        <v>59</v>
      </c>
      <c r="K1445" s="115" t="str">
        <f>INDEX(DatosProcesados!$A$1:$BF$101,MATCH(DataBase!A1445,DatosProcesados!$A$1:$A$101,0),MATCH(DataBase!J1445,DatosProcesados!$A$1:$BF$1,0))</f>
        <v>Si</v>
      </c>
      <c r="L1445" s="115" t="str">
        <f>INDEX(Modelo!$A$9:$D$89,MATCH(DataBase!$J1445,Modelo!$A$9:$A$89,0),MATCH(DataBase!L$1,Modelo!$A$9:$D$9,0))</f>
        <v>Impacto económico y gobernanza</v>
      </c>
      <c r="M1445" s="115" t="str">
        <f>INDEX(Modelo!$A$9:$D$89,MATCH(DataBase!$J1445,Modelo!$A$9:$A$89,0),MATCH(DataBase!M$1,Modelo!$A$9:$D$9,0))</f>
        <v>Pilar 6</v>
      </c>
      <c r="N1445" s="115" t="str">
        <f>INDEX(Modelo!$A$9:$D$89,MATCH(DataBase!$J1445,Modelo!$A$9:$A$89,0),MATCH(DataBase!N$1,Modelo!$A$9:$D$9,0))</f>
        <v>boolean</v>
      </c>
      <c r="O1445" s="115" t="b">
        <f t="array" ref="O1445">IF(N1445="negativo",INDEX($AD$3:$AG$51,MATCH(1,($B1445=$AD$3:$AD$51)*($J1445=$AE$3:$AE$51),0),3),IF(N1445="positivo",INDEX($AD$55:$AG$109,MATCH(1,($B1445=$AD$55:$AD$109)*($J1445=$AE$55:$AE$109),0),3)))</f>
        <v>0</v>
      </c>
      <c r="P1445" s="115" t="b">
        <f t="array" ref="P1445">IF(N1445="negativo",INDEX($AD$3:$AG$51,MATCH(1,($B1445=$AD$3:$AD$51)*($J1445=$AE$3:$AE$51),0),4),IF(N1445="positivo",INDEX($AD$55:$AG$109,MATCH(1,($B1445=$AD$55:$AD$109)*($J1445=$AE$55:$AE$109),0),4)))</f>
        <v>0</v>
      </c>
      <c r="Q1445" s="115" t="str">
        <f>VLOOKUP(M1445,Modelo!$A$2:$C$7,2,0)</f>
        <v>Impacto Económico, Social y Comunitario</v>
      </c>
      <c r="R1445" s="118">
        <f t="array" ref="R1445">INDEX(Modelo!$F$1:$H$37,MATCH(1,(DataBase!Q1445=Modelo!$G$1:$G$37)*(DataBase!B1445=Modelo!$F$1:$F$37),0),3)</f>
        <v>0.10526315789473684</v>
      </c>
      <c r="S1445" s="115">
        <f t="shared" si="46"/>
        <v>100</v>
      </c>
      <c r="T1445" s="115">
        <f t="shared" si="47"/>
        <v>10.526315789473683</v>
      </c>
    </row>
    <row r="1446" spans="1:20" x14ac:dyDescent="0.3">
      <c r="A1446" s="115" t="s">
        <v>263</v>
      </c>
      <c r="B1446" s="115" t="s">
        <v>216</v>
      </c>
      <c r="C1446" s="115" t="s">
        <v>97</v>
      </c>
      <c r="D1446" s="115" t="s">
        <v>86</v>
      </c>
      <c r="E1446" s="115" t="s">
        <v>86</v>
      </c>
      <c r="F1446" s="115" t="s">
        <v>86</v>
      </c>
      <c r="G1446" s="115">
        <v>1990</v>
      </c>
      <c r="H1446" s="115" t="s">
        <v>125</v>
      </c>
      <c r="I1446" s="115">
        <v>2.3114637089999999</v>
      </c>
      <c r="J1446" s="115" t="s">
        <v>59</v>
      </c>
      <c r="K1446" s="115" t="str">
        <f>INDEX(DatosProcesados!$A$1:$BF$101,MATCH(DataBase!A1446,DatosProcesados!$A$1:$A$101,0),MATCH(DataBase!J1446,DatosProcesados!$A$1:$BF$1,0))</f>
        <v>Si</v>
      </c>
      <c r="L1446" s="115" t="str">
        <f>INDEX(Modelo!$A$9:$D$89,MATCH(DataBase!$J1446,Modelo!$A$9:$A$89,0),MATCH(DataBase!L$1,Modelo!$A$9:$D$9,0))</f>
        <v>Impacto económico y gobernanza</v>
      </c>
      <c r="M1446" s="115" t="str">
        <f>INDEX(Modelo!$A$9:$D$89,MATCH(DataBase!$J1446,Modelo!$A$9:$A$89,0),MATCH(DataBase!M$1,Modelo!$A$9:$D$9,0))</f>
        <v>Pilar 6</v>
      </c>
      <c r="N1446" s="115" t="str">
        <f>INDEX(Modelo!$A$9:$D$89,MATCH(DataBase!$J1446,Modelo!$A$9:$A$89,0),MATCH(DataBase!N$1,Modelo!$A$9:$D$9,0))</f>
        <v>boolean</v>
      </c>
      <c r="O1446" s="115" t="b">
        <f t="array" ref="O1446">IF(N1446="negativo",INDEX($AD$3:$AG$51,MATCH(1,($B1446=$AD$3:$AD$51)*($J1446=$AE$3:$AE$51),0),3),IF(N1446="positivo",INDEX($AD$55:$AG$109,MATCH(1,($B1446=$AD$55:$AD$109)*($J1446=$AE$55:$AE$109),0),3)))</f>
        <v>0</v>
      </c>
      <c r="P1446" s="115" t="b">
        <f t="array" ref="P1446">IF(N1446="negativo",INDEX($AD$3:$AG$51,MATCH(1,($B1446=$AD$3:$AD$51)*($J1446=$AE$3:$AE$51),0),4),IF(N1446="positivo",INDEX($AD$55:$AG$109,MATCH(1,($B1446=$AD$55:$AD$109)*($J1446=$AE$55:$AE$109),0),4)))</f>
        <v>0</v>
      </c>
      <c r="Q1446" s="115" t="str">
        <f>VLOOKUP(M1446,Modelo!$A$2:$C$7,2,0)</f>
        <v>Impacto Económico, Social y Comunitario</v>
      </c>
      <c r="R1446" s="118">
        <f t="array" ref="R1446">INDEX(Modelo!$F$1:$H$37,MATCH(1,(DataBase!Q1446=Modelo!$G$1:$G$37)*(DataBase!B1446=Modelo!$F$1:$F$37),0),3)</f>
        <v>0.10526315789473684</v>
      </c>
      <c r="S1446" s="115">
        <f t="shared" si="46"/>
        <v>100</v>
      </c>
      <c r="T1446" s="115">
        <f t="shared" si="47"/>
        <v>10.526315789473683</v>
      </c>
    </row>
    <row r="1447" spans="1:20" x14ac:dyDescent="0.3">
      <c r="A1447" s="115" t="s">
        <v>321</v>
      </c>
      <c r="B1447" s="115" t="s">
        <v>313</v>
      </c>
      <c r="C1447" s="115" t="s">
        <v>103</v>
      </c>
      <c r="D1447" s="115" t="s">
        <v>86</v>
      </c>
      <c r="E1447" s="115" t="s">
        <v>86</v>
      </c>
      <c r="F1447" s="115" t="s">
        <v>87</v>
      </c>
      <c r="G1447" s="115">
        <v>1949</v>
      </c>
      <c r="H1447" s="115" t="s">
        <v>125</v>
      </c>
      <c r="I1447" s="115">
        <v>16.077688644999999</v>
      </c>
      <c r="J1447" s="115" t="s">
        <v>59</v>
      </c>
      <c r="K1447" s="115" t="str">
        <f>INDEX(DatosProcesados!$A$1:$BF$101,MATCH(DataBase!A1447,DatosProcesados!$A$1:$A$101,0),MATCH(DataBase!J1447,DatosProcesados!$A$1:$BF$1,0))</f>
        <v>No</v>
      </c>
      <c r="L1447" s="115" t="str">
        <f>INDEX(Modelo!$A$9:$D$89,MATCH(DataBase!$J1447,Modelo!$A$9:$A$89,0),MATCH(DataBase!L$1,Modelo!$A$9:$D$9,0))</f>
        <v>Impacto económico y gobernanza</v>
      </c>
      <c r="M1447" s="115" t="str">
        <f>INDEX(Modelo!$A$9:$D$89,MATCH(DataBase!$J1447,Modelo!$A$9:$A$89,0),MATCH(DataBase!M$1,Modelo!$A$9:$D$9,0))</f>
        <v>Pilar 6</v>
      </c>
      <c r="N1447" s="115" t="str">
        <f>INDEX(Modelo!$A$9:$D$89,MATCH(DataBase!$J1447,Modelo!$A$9:$A$89,0),MATCH(DataBase!N$1,Modelo!$A$9:$D$9,0))</f>
        <v>boolean</v>
      </c>
      <c r="O1447" s="115" t="b">
        <f t="array" ref="O1447">IF(N1447="negativo",INDEX($AD$3:$AG$51,MATCH(1,($B1447=$AD$3:$AD$51)*($J1447=$AE$3:$AE$51),0),3),IF(N1447="positivo",INDEX($AD$55:$AG$109,MATCH(1,($B1447=$AD$55:$AD$109)*($J1447=$AE$55:$AE$109),0),3)))</f>
        <v>0</v>
      </c>
      <c r="P1447" s="115" t="b">
        <f t="array" ref="P1447">IF(N1447="negativo",INDEX($AD$3:$AG$51,MATCH(1,($B1447=$AD$3:$AD$51)*($J1447=$AE$3:$AE$51),0),4),IF(N1447="positivo",INDEX($AD$55:$AG$109,MATCH(1,($B1447=$AD$55:$AD$109)*($J1447=$AE$55:$AE$109),0),4)))</f>
        <v>0</v>
      </c>
      <c r="Q1447" s="115" t="str">
        <f>VLOOKUP(M1447,Modelo!$A$2:$C$7,2,0)</f>
        <v>Impacto Económico, Social y Comunitario</v>
      </c>
      <c r="R1447" s="118">
        <f t="array" ref="R1447">INDEX(Modelo!$F$1:$H$37,MATCH(1,(DataBase!Q1447=Modelo!$G$1:$G$37)*(DataBase!B1447=Modelo!$F$1:$F$37),0),3)</f>
        <v>0.11764705882352941</v>
      </c>
      <c r="S1447" s="115">
        <f t="shared" si="46"/>
        <v>0</v>
      </c>
      <c r="T1447" s="115">
        <f t="shared" si="47"/>
        <v>0</v>
      </c>
    </row>
    <row r="1448" spans="1:20" x14ac:dyDescent="0.3">
      <c r="A1448" s="115" t="s">
        <v>363</v>
      </c>
      <c r="B1448" s="115" t="s">
        <v>313</v>
      </c>
      <c r="C1448" s="115" t="s">
        <v>103</v>
      </c>
      <c r="D1448" s="115" t="s">
        <v>87</v>
      </c>
      <c r="E1448" s="115" t="s">
        <v>87</v>
      </c>
      <c r="F1448" s="115" t="s">
        <v>87</v>
      </c>
      <c r="G1448" s="115">
        <v>1889</v>
      </c>
      <c r="H1448" s="115" t="s">
        <v>177</v>
      </c>
      <c r="I1448" s="115">
        <v>2.3075606390000001</v>
      </c>
      <c r="J1448" s="115" t="s">
        <v>59</v>
      </c>
      <c r="K1448" s="115" t="str">
        <f>INDEX(DatosProcesados!$A$1:$BF$101,MATCH(DataBase!A1448,DatosProcesados!$A$1:$A$101,0),MATCH(DataBase!J1448,DatosProcesados!$A$1:$BF$1,0))</f>
        <v>No</v>
      </c>
      <c r="L1448" s="115" t="str">
        <f>INDEX(Modelo!$A$9:$D$89,MATCH(DataBase!$J1448,Modelo!$A$9:$A$89,0),MATCH(DataBase!L$1,Modelo!$A$9:$D$9,0))</f>
        <v>Impacto económico y gobernanza</v>
      </c>
      <c r="M1448" s="115" t="str">
        <f>INDEX(Modelo!$A$9:$D$89,MATCH(DataBase!$J1448,Modelo!$A$9:$A$89,0),MATCH(DataBase!M$1,Modelo!$A$9:$D$9,0))</f>
        <v>Pilar 6</v>
      </c>
      <c r="N1448" s="115" t="str">
        <f>INDEX(Modelo!$A$9:$D$89,MATCH(DataBase!$J1448,Modelo!$A$9:$A$89,0),MATCH(DataBase!N$1,Modelo!$A$9:$D$9,0))</f>
        <v>boolean</v>
      </c>
      <c r="O1448" s="115" t="b">
        <f t="array" ref="O1448">IF(N1448="negativo",INDEX($AD$3:$AG$51,MATCH(1,($B1448=$AD$3:$AD$51)*($J1448=$AE$3:$AE$51),0),3),IF(N1448="positivo",INDEX($AD$55:$AG$109,MATCH(1,($B1448=$AD$55:$AD$109)*($J1448=$AE$55:$AE$109),0),3)))</f>
        <v>0</v>
      </c>
      <c r="P1448" s="115" t="b">
        <f t="array" ref="P1448">IF(N1448="negativo",INDEX($AD$3:$AG$51,MATCH(1,($B1448=$AD$3:$AD$51)*($J1448=$AE$3:$AE$51),0),4),IF(N1448="positivo",INDEX($AD$55:$AG$109,MATCH(1,($B1448=$AD$55:$AD$109)*($J1448=$AE$55:$AE$109),0),4)))</f>
        <v>0</v>
      </c>
      <c r="Q1448" s="115" t="str">
        <f>VLOOKUP(M1448,Modelo!$A$2:$C$7,2,0)</f>
        <v>Impacto Económico, Social y Comunitario</v>
      </c>
      <c r="R1448" s="118">
        <f t="array" ref="R1448">INDEX(Modelo!$F$1:$H$37,MATCH(1,(DataBase!Q1448=Modelo!$G$1:$G$37)*(DataBase!B1448=Modelo!$F$1:$F$37),0),3)</f>
        <v>0.11764705882352941</v>
      </c>
      <c r="S1448" s="115">
        <f t="shared" si="46"/>
        <v>0</v>
      </c>
      <c r="T1448" s="115">
        <f t="shared" si="47"/>
        <v>0</v>
      </c>
    </row>
    <row r="1449" spans="1:20" x14ac:dyDescent="0.3">
      <c r="A1449" s="115" t="s">
        <v>423</v>
      </c>
      <c r="B1449" s="115" t="s">
        <v>407</v>
      </c>
      <c r="C1449" s="115" t="s">
        <v>103</v>
      </c>
      <c r="D1449" s="115" t="s">
        <v>86</v>
      </c>
      <c r="E1449" s="115" t="s">
        <v>87</v>
      </c>
      <c r="F1449" s="115" t="s">
        <v>87</v>
      </c>
      <c r="G1449" s="115">
        <v>1985</v>
      </c>
      <c r="H1449" s="115" t="s">
        <v>422</v>
      </c>
      <c r="I1449" s="115">
        <v>4.2502446559999996</v>
      </c>
      <c r="J1449" s="115" t="s">
        <v>59</v>
      </c>
      <c r="K1449" s="115" t="str">
        <f>INDEX(DatosProcesados!$A$1:$BF$101,MATCH(DataBase!A1449,DatosProcesados!$A$1:$A$101,0),MATCH(DataBase!J1449,DatosProcesados!$A$1:$BF$1,0))</f>
        <v>No</v>
      </c>
      <c r="L1449" s="115" t="str">
        <f>INDEX(Modelo!$A$9:$D$89,MATCH(DataBase!$J1449,Modelo!$A$9:$A$89,0),MATCH(DataBase!L$1,Modelo!$A$9:$D$9,0))</f>
        <v>Impacto económico y gobernanza</v>
      </c>
      <c r="M1449" s="115" t="str">
        <f>INDEX(Modelo!$A$9:$D$89,MATCH(DataBase!$J1449,Modelo!$A$9:$A$89,0),MATCH(DataBase!M$1,Modelo!$A$9:$D$9,0))</f>
        <v>Pilar 6</v>
      </c>
      <c r="N1449" s="115" t="str">
        <f>INDEX(Modelo!$A$9:$D$89,MATCH(DataBase!$J1449,Modelo!$A$9:$A$89,0),MATCH(DataBase!N$1,Modelo!$A$9:$D$9,0))</f>
        <v>boolean</v>
      </c>
      <c r="O1449" s="115" t="b">
        <f t="array" ref="O1449">IF(N1449="negativo",INDEX($AD$3:$AG$51,MATCH(1,($B1449=$AD$3:$AD$51)*($J1449=$AE$3:$AE$51),0),3),IF(N1449="positivo",INDEX($AD$55:$AG$109,MATCH(1,($B1449=$AD$55:$AD$109)*($J1449=$AE$55:$AE$109),0),3)))</f>
        <v>0</v>
      </c>
      <c r="P1449" s="115" t="b">
        <f t="array" ref="P1449">IF(N1449="negativo",INDEX($AD$3:$AG$51,MATCH(1,($B1449=$AD$3:$AD$51)*($J1449=$AE$3:$AE$51),0),4),IF(N1449="positivo",INDEX($AD$55:$AG$109,MATCH(1,($B1449=$AD$55:$AD$109)*($J1449=$AE$55:$AE$109),0),4)))</f>
        <v>0</v>
      </c>
      <c r="Q1449" s="115" t="str">
        <f>VLOOKUP(M1449,Modelo!$A$2:$C$7,2,0)</f>
        <v>Impacto Económico, Social y Comunitario</v>
      </c>
      <c r="R1449" s="118">
        <f t="array" ref="R1449">INDEX(Modelo!$F$1:$H$37,MATCH(1,(DataBase!Q1449=Modelo!$G$1:$G$37)*(DataBase!B1449=Modelo!$F$1:$F$37),0),3)</f>
        <v>0.15384615384615385</v>
      </c>
      <c r="S1449" s="115">
        <f t="shared" si="46"/>
        <v>0</v>
      </c>
      <c r="T1449" s="115">
        <f t="shared" si="47"/>
        <v>0</v>
      </c>
    </row>
    <row r="1450" spans="1:20" x14ac:dyDescent="0.3">
      <c r="A1450" s="115" t="s">
        <v>172</v>
      </c>
      <c r="B1450" s="115" t="s">
        <v>84</v>
      </c>
      <c r="C1450" s="115" t="s">
        <v>103</v>
      </c>
      <c r="D1450" s="115" t="s">
        <v>86</v>
      </c>
      <c r="E1450" s="115" t="s">
        <v>87</v>
      </c>
      <c r="F1450" s="115" t="s">
        <v>86</v>
      </c>
      <c r="G1450" s="115">
        <v>1966</v>
      </c>
      <c r="H1450" s="115" t="s">
        <v>125</v>
      </c>
      <c r="I1450" s="115">
        <v>2.6355685659999999</v>
      </c>
      <c r="J1450" s="115" t="s">
        <v>59</v>
      </c>
      <c r="K1450" s="115" t="str">
        <f>INDEX(DatosProcesados!$A$1:$BF$101,MATCH(DataBase!A1450,DatosProcesados!$A$1:$A$101,0),MATCH(DataBase!J1450,DatosProcesados!$A$1:$BF$1,0))</f>
        <v>No</v>
      </c>
      <c r="L1450" s="115" t="str">
        <f>INDEX(Modelo!$A$9:$D$89,MATCH(DataBase!$J1450,Modelo!$A$9:$A$89,0),MATCH(DataBase!L$1,Modelo!$A$9:$D$9,0))</f>
        <v>Impacto económico y gobernanza</v>
      </c>
      <c r="M1450" s="115" t="str">
        <f>INDEX(Modelo!$A$9:$D$89,MATCH(DataBase!$J1450,Modelo!$A$9:$A$89,0),MATCH(DataBase!M$1,Modelo!$A$9:$D$9,0))</f>
        <v>Pilar 6</v>
      </c>
      <c r="N1450" s="115" t="str">
        <f>INDEX(Modelo!$A$9:$D$89,MATCH(DataBase!$J1450,Modelo!$A$9:$A$89,0),MATCH(DataBase!N$1,Modelo!$A$9:$D$9,0))</f>
        <v>boolean</v>
      </c>
      <c r="O1450" s="115" t="b">
        <f t="array" ref="O1450">IF(N1450="negativo",INDEX($AD$3:$AG$51,MATCH(1,($B1450=$AD$3:$AD$51)*($J1450=$AE$3:$AE$51),0),3),IF(N1450="positivo",INDEX($AD$55:$AG$109,MATCH(1,($B1450=$AD$55:$AD$109)*($J1450=$AE$55:$AE$109),0),3)))</f>
        <v>0</v>
      </c>
      <c r="P1450" s="115" t="b">
        <f t="array" ref="P1450">IF(N1450="negativo",INDEX($AD$3:$AG$51,MATCH(1,($B1450=$AD$3:$AD$51)*($J1450=$AE$3:$AE$51),0),4),IF(N1450="positivo",INDEX($AD$55:$AG$109,MATCH(1,($B1450=$AD$55:$AD$109)*($J1450=$AE$55:$AE$109),0),4)))</f>
        <v>0</v>
      </c>
      <c r="Q1450" s="115" t="str">
        <f>VLOOKUP(M1450,Modelo!$A$2:$C$7,2,0)</f>
        <v>Impacto Económico, Social y Comunitario</v>
      </c>
      <c r="R1450" s="118">
        <f t="array" ref="R1450">INDEX(Modelo!$F$1:$H$37,MATCH(1,(DataBase!Q1450=Modelo!$G$1:$G$37)*(DataBase!B1450=Modelo!$F$1:$F$37),0),3)</f>
        <v>0.11764705882352941</v>
      </c>
      <c r="S1450" s="115">
        <f t="shared" si="46"/>
        <v>0</v>
      </c>
      <c r="T1450" s="115">
        <f t="shared" si="47"/>
        <v>0</v>
      </c>
    </row>
    <row r="1451" spans="1:20" x14ac:dyDescent="0.3">
      <c r="A1451" s="115" t="s">
        <v>158</v>
      </c>
      <c r="B1451" s="115" t="s">
        <v>84</v>
      </c>
      <c r="C1451" s="115" t="s">
        <v>97</v>
      </c>
      <c r="D1451" s="115" t="s">
        <v>86</v>
      </c>
      <c r="E1451" s="115" t="s">
        <v>87</v>
      </c>
      <c r="F1451" s="115" t="s">
        <v>87</v>
      </c>
      <c r="G1451" s="115">
        <v>1896</v>
      </c>
      <c r="H1451" s="115" t="s">
        <v>125</v>
      </c>
      <c r="I1451" s="115">
        <v>3.7166394839999999</v>
      </c>
      <c r="J1451" s="115" t="s">
        <v>59</v>
      </c>
      <c r="K1451" s="115" t="str">
        <f>INDEX(DatosProcesados!$A$1:$BF$101,MATCH(DataBase!A1451,DatosProcesados!$A$1:$A$101,0),MATCH(DataBase!J1451,DatosProcesados!$A$1:$BF$1,0))</f>
        <v>No</v>
      </c>
      <c r="L1451" s="115" t="str">
        <f>INDEX(Modelo!$A$9:$D$89,MATCH(DataBase!$J1451,Modelo!$A$9:$A$89,0),MATCH(DataBase!L$1,Modelo!$A$9:$D$9,0))</f>
        <v>Impacto económico y gobernanza</v>
      </c>
      <c r="M1451" s="115" t="str">
        <f>INDEX(Modelo!$A$9:$D$89,MATCH(DataBase!$J1451,Modelo!$A$9:$A$89,0),MATCH(DataBase!M$1,Modelo!$A$9:$D$9,0))</f>
        <v>Pilar 6</v>
      </c>
      <c r="N1451" s="115" t="str">
        <f>INDEX(Modelo!$A$9:$D$89,MATCH(DataBase!$J1451,Modelo!$A$9:$A$89,0),MATCH(DataBase!N$1,Modelo!$A$9:$D$9,0))</f>
        <v>boolean</v>
      </c>
      <c r="O1451" s="115" t="b">
        <f t="array" ref="O1451">IF(N1451="negativo",INDEX($AD$3:$AG$51,MATCH(1,($B1451=$AD$3:$AD$51)*($J1451=$AE$3:$AE$51),0),3),IF(N1451="positivo",INDEX($AD$55:$AG$109,MATCH(1,($B1451=$AD$55:$AD$109)*($J1451=$AE$55:$AE$109),0),3)))</f>
        <v>0</v>
      </c>
      <c r="P1451" s="115" t="b">
        <f t="array" ref="P1451">IF(N1451="negativo",INDEX($AD$3:$AG$51,MATCH(1,($B1451=$AD$3:$AD$51)*($J1451=$AE$3:$AE$51),0),4),IF(N1451="positivo",INDEX($AD$55:$AG$109,MATCH(1,($B1451=$AD$55:$AD$109)*($J1451=$AE$55:$AE$109),0),4)))</f>
        <v>0</v>
      </c>
      <c r="Q1451" s="115" t="str">
        <f>VLOOKUP(M1451,Modelo!$A$2:$C$7,2,0)</f>
        <v>Impacto Económico, Social y Comunitario</v>
      </c>
      <c r="R1451" s="118">
        <f t="array" ref="R1451">INDEX(Modelo!$F$1:$H$37,MATCH(1,(DataBase!Q1451=Modelo!$G$1:$G$37)*(DataBase!B1451=Modelo!$F$1:$F$37),0),3)</f>
        <v>0.11764705882352941</v>
      </c>
      <c r="S1451" s="115">
        <f t="shared" si="46"/>
        <v>0</v>
      </c>
      <c r="T1451" s="115">
        <f t="shared" si="47"/>
        <v>0</v>
      </c>
    </row>
    <row r="1452" spans="1:20" x14ac:dyDescent="0.3">
      <c r="A1452" s="115" t="s">
        <v>310</v>
      </c>
      <c r="B1452" s="115" t="s">
        <v>216</v>
      </c>
      <c r="C1452" s="115" t="s">
        <v>85</v>
      </c>
      <c r="D1452" s="115" t="s">
        <v>86</v>
      </c>
      <c r="E1452" s="115" t="s">
        <v>87</v>
      </c>
      <c r="F1452" s="115" t="s">
        <v>87</v>
      </c>
      <c r="G1452" s="115">
        <v>1908</v>
      </c>
      <c r="H1452" s="115" t="s">
        <v>244</v>
      </c>
      <c r="I1452" s="115">
        <v>1.2123628230000001</v>
      </c>
      <c r="J1452" s="115" t="s">
        <v>59</v>
      </c>
      <c r="K1452" s="115" t="str">
        <f>INDEX(DatosProcesados!$A$1:$BF$101,MATCH(DataBase!A1452,DatosProcesados!$A$1:$A$101,0),MATCH(DataBase!J1452,DatosProcesados!$A$1:$BF$1,0))</f>
        <v>No</v>
      </c>
      <c r="L1452" s="115" t="str">
        <f>INDEX(Modelo!$A$9:$D$89,MATCH(DataBase!$J1452,Modelo!$A$9:$A$89,0),MATCH(DataBase!L$1,Modelo!$A$9:$D$9,0))</f>
        <v>Impacto económico y gobernanza</v>
      </c>
      <c r="M1452" s="115" t="str">
        <f>INDEX(Modelo!$A$9:$D$89,MATCH(DataBase!$J1452,Modelo!$A$9:$A$89,0),MATCH(DataBase!M$1,Modelo!$A$9:$D$9,0))</f>
        <v>Pilar 6</v>
      </c>
      <c r="N1452" s="115" t="str">
        <f>INDEX(Modelo!$A$9:$D$89,MATCH(DataBase!$J1452,Modelo!$A$9:$A$89,0),MATCH(DataBase!N$1,Modelo!$A$9:$D$9,0))</f>
        <v>boolean</v>
      </c>
      <c r="O1452" s="115" t="b">
        <f t="array" ref="O1452">IF(N1452="negativo",INDEX($AD$3:$AG$51,MATCH(1,($B1452=$AD$3:$AD$51)*($J1452=$AE$3:$AE$51),0),3),IF(N1452="positivo",INDEX($AD$55:$AG$109,MATCH(1,($B1452=$AD$55:$AD$109)*($J1452=$AE$55:$AE$109),0),3)))</f>
        <v>0</v>
      </c>
      <c r="P1452" s="115" t="b">
        <f t="array" ref="P1452">IF(N1452="negativo",INDEX($AD$3:$AG$51,MATCH(1,($B1452=$AD$3:$AD$51)*($J1452=$AE$3:$AE$51),0),4),IF(N1452="positivo",INDEX($AD$55:$AG$109,MATCH(1,($B1452=$AD$55:$AD$109)*($J1452=$AE$55:$AE$109),0),4)))</f>
        <v>0</v>
      </c>
      <c r="Q1452" s="115" t="str">
        <f>VLOOKUP(M1452,Modelo!$A$2:$C$7,2,0)</f>
        <v>Impacto Económico, Social y Comunitario</v>
      </c>
      <c r="R1452" s="118">
        <f t="array" ref="R1452">INDEX(Modelo!$F$1:$H$37,MATCH(1,(DataBase!Q1452=Modelo!$G$1:$G$37)*(DataBase!B1452=Modelo!$F$1:$F$37),0),3)</f>
        <v>0.10526315789473684</v>
      </c>
      <c r="S1452" s="115">
        <f t="shared" si="46"/>
        <v>0</v>
      </c>
      <c r="T1452" s="115">
        <f t="shared" si="47"/>
        <v>0</v>
      </c>
    </row>
    <row r="1453" spans="1:20" x14ac:dyDescent="0.3">
      <c r="A1453" s="115" t="s">
        <v>441</v>
      </c>
      <c r="B1453" s="115" t="s">
        <v>407</v>
      </c>
      <c r="C1453" s="115" t="s">
        <v>103</v>
      </c>
      <c r="D1453" s="115" t="s">
        <v>86</v>
      </c>
      <c r="E1453" s="115" t="s">
        <v>87</v>
      </c>
      <c r="F1453" s="115" t="s">
        <v>87</v>
      </c>
      <c r="G1453" s="115">
        <v>2002</v>
      </c>
      <c r="H1453" s="115" t="s">
        <v>177</v>
      </c>
      <c r="I1453" s="115">
        <v>2.4203671080000002</v>
      </c>
      <c r="J1453" s="115" t="s">
        <v>59</v>
      </c>
      <c r="K1453" s="115" t="str">
        <f>INDEX(DatosProcesados!$A$1:$BF$101,MATCH(DataBase!A1453,DatosProcesados!$A$1:$A$101,0),MATCH(DataBase!J1453,DatosProcesados!$A$1:$BF$1,0))</f>
        <v>Si</v>
      </c>
      <c r="L1453" s="115" t="str">
        <f>INDEX(Modelo!$A$9:$D$89,MATCH(DataBase!$J1453,Modelo!$A$9:$A$89,0),MATCH(DataBase!L$1,Modelo!$A$9:$D$9,0))</f>
        <v>Impacto económico y gobernanza</v>
      </c>
      <c r="M1453" s="115" t="str">
        <f>INDEX(Modelo!$A$9:$D$89,MATCH(DataBase!$J1453,Modelo!$A$9:$A$89,0),MATCH(DataBase!M$1,Modelo!$A$9:$D$9,0))</f>
        <v>Pilar 6</v>
      </c>
      <c r="N1453" s="115" t="str">
        <f>INDEX(Modelo!$A$9:$D$89,MATCH(DataBase!$J1453,Modelo!$A$9:$A$89,0),MATCH(DataBase!N$1,Modelo!$A$9:$D$9,0))</f>
        <v>boolean</v>
      </c>
      <c r="O1453" s="115" t="b">
        <f t="array" ref="O1453">IF(N1453="negativo",INDEX($AD$3:$AG$51,MATCH(1,($B1453=$AD$3:$AD$51)*($J1453=$AE$3:$AE$51),0),3),IF(N1453="positivo",INDEX($AD$55:$AG$109,MATCH(1,($B1453=$AD$55:$AD$109)*($J1453=$AE$55:$AE$109),0),3)))</f>
        <v>0</v>
      </c>
      <c r="P1453" s="115" t="b">
        <f t="array" ref="P1453">IF(N1453="negativo",INDEX($AD$3:$AG$51,MATCH(1,($B1453=$AD$3:$AD$51)*($J1453=$AE$3:$AE$51),0),4),IF(N1453="positivo",INDEX($AD$55:$AG$109,MATCH(1,($B1453=$AD$55:$AD$109)*($J1453=$AE$55:$AE$109),0),4)))</f>
        <v>0</v>
      </c>
      <c r="Q1453" s="115" t="str">
        <f>VLOOKUP(M1453,Modelo!$A$2:$C$7,2,0)</f>
        <v>Impacto Económico, Social y Comunitario</v>
      </c>
      <c r="R1453" s="118">
        <f t="array" ref="R1453">INDEX(Modelo!$F$1:$H$37,MATCH(1,(DataBase!Q1453=Modelo!$G$1:$G$37)*(DataBase!B1453=Modelo!$F$1:$F$37),0),3)</f>
        <v>0.15384615384615385</v>
      </c>
      <c r="S1453" s="115">
        <f t="shared" si="46"/>
        <v>100</v>
      </c>
      <c r="T1453" s="115">
        <f t="shared" si="47"/>
        <v>15.384615384615385</v>
      </c>
    </row>
    <row r="1454" spans="1:20" x14ac:dyDescent="0.3">
      <c r="A1454" s="115" t="s">
        <v>454</v>
      </c>
      <c r="B1454" s="115" t="s">
        <v>407</v>
      </c>
      <c r="C1454" s="115" t="s">
        <v>103</v>
      </c>
      <c r="D1454" s="115" t="s">
        <v>86</v>
      </c>
      <c r="E1454" s="115" t="s">
        <v>87</v>
      </c>
      <c r="F1454" s="115" t="s">
        <v>87</v>
      </c>
      <c r="G1454" s="115">
        <v>2003</v>
      </c>
      <c r="H1454" s="115" t="s">
        <v>422</v>
      </c>
      <c r="I1454" s="115">
        <v>1.3219259999999999</v>
      </c>
      <c r="J1454" s="115" t="s">
        <v>59</v>
      </c>
      <c r="K1454" s="115" t="str">
        <f>INDEX(DatosProcesados!$A$1:$BF$101,MATCH(DataBase!A1454,DatosProcesados!$A$1:$A$101,0),MATCH(DataBase!J1454,DatosProcesados!$A$1:$BF$1,0))</f>
        <v>Si</v>
      </c>
      <c r="L1454" s="115" t="str">
        <f>INDEX(Modelo!$A$9:$D$89,MATCH(DataBase!$J1454,Modelo!$A$9:$A$89,0),MATCH(DataBase!L$1,Modelo!$A$9:$D$9,0))</f>
        <v>Impacto económico y gobernanza</v>
      </c>
      <c r="M1454" s="115" t="str">
        <f>INDEX(Modelo!$A$9:$D$89,MATCH(DataBase!$J1454,Modelo!$A$9:$A$89,0),MATCH(DataBase!M$1,Modelo!$A$9:$D$9,0))</f>
        <v>Pilar 6</v>
      </c>
      <c r="N1454" s="115" t="str">
        <f>INDEX(Modelo!$A$9:$D$89,MATCH(DataBase!$J1454,Modelo!$A$9:$A$89,0),MATCH(DataBase!N$1,Modelo!$A$9:$D$9,0))</f>
        <v>boolean</v>
      </c>
      <c r="O1454" s="115" t="b">
        <f t="array" ref="O1454">IF(N1454="negativo",INDEX($AD$3:$AG$51,MATCH(1,($B1454=$AD$3:$AD$51)*($J1454=$AE$3:$AE$51),0),3),IF(N1454="positivo",INDEX($AD$55:$AG$109,MATCH(1,($B1454=$AD$55:$AD$109)*($J1454=$AE$55:$AE$109),0),3)))</f>
        <v>0</v>
      </c>
      <c r="P1454" s="115" t="b">
        <f t="array" ref="P1454">IF(N1454="negativo",INDEX($AD$3:$AG$51,MATCH(1,($B1454=$AD$3:$AD$51)*($J1454=$AE$3:$AE$51),0),4),IF(N1454="positivo",INDEX($AD$55:$AG$109,MATCH(1,($B1454=$AD$55:$AD$109)*($J1454=$AE$55:$AE$109),0),4)))</f>
        <v>0</v>
      </c>
      <c r="Q1454" s="115" t="str">
        <f>VLOOKUP(M1454,Modelo!$A$2:$C$7,2,0)</f>
        <v>Impacto Económico, Social y Comunitario</v>
      </c>
      <c r="R1454" s="118">
        <f t="array" ref="R1454">INDEX(Modelo!$F$1:$H$37,MATCH(1,(DataBase!Q1454=Modelo!$G$1:$G$37)*(DataBase!B1454=Modelo!$F$1:$F$37),0),3)</f>
        <v>0.15384615384615385</v>
      </c>
      <c r="S1454" s="115">
        <f t="shared" si="46"/>
        <v>100</v>
      </c>
      <c r="T1454" s="115">
        <f t="shared" si="47"/>
        <v>15.384615384615385</v>
      </c>
    </row>
    <row r="1455" spans="1:20" x14ac:dyDescent="0.3">
      <c r="A1455" s="115" t="s">
        <v>477</v>
      </c>
      <c r="B1455" s="115" t="s">
        <v>467</v>
      </c>
      <c r="C1455" s="115" t="s">
        <v>103</v>
      </c>
      <c r="D1455" s="115" t="s">
        <v>86</v>
      </c>
      <c r="E1455" s="115" t="s">
        <v>86</v>
      </c>
      <c r="F1455" s="115" t="s">
        <v>86</v>
      </c>
      <c r="G1455" s="115">
        <v>1985</v>
      </c>
      <c r="H1455" s="115" t="s">
        <v>125</v>
      </c>
      <c r="I1455" s="115">
        <v>0.441609957</v>
      </c>
      <c r="J1455" s="115" t="s">
        <v>59</v>
      </c>
      <c r="K1455" s="115" t="str">
        <f>INDEX(DatosProcesados!$A$1:$BF$101,MATCH(DataBase!A1455,DatosProcesados!$A$1:$A$101,0),MATCH(DataBase!J1455,DatosProcesados!$A$1:$BF$1,0))</f>
        <v>No informa</v>
      </c>
      <c r="L1455" s="115" t="str">
        <f>INDEX(Modelo!$A$9:$D$89,MATCH(DataBase!$J1455,Modelo!$A$9:$A$89,0),MATCH(DataBase!L$1,Modelo!$A$9:$D$9,0))</f>
        <v>Impacto económico y gobernanza</v>
      </c>
      <c r="M1455" s="115" t="str">
        <f>INDEX(Modelo!$A$9:$D$89,MATCH(DataBase!$J1455,Modelo!$A$9:$A$89,0),MATCH(DataBase!M$1,Modelo!$A$9:$D$9,0))</f>
        <v>Pilar 6</v>
      </c>
      <c r="N1455" s="115" t="str">
        <f>INDEX(Modelo!$A$9:$D$89,MATCH(DataBase!$J1455,Modelo!$A$9:$A$89,0),MATCH(DataBase!N$1,Modelo!$A$9:$D$9,0))</f>
        <v>boolean</v>
      </c>
      <c r="O1455" s="115" t="b">
        <f t="array" ref="O1455">IF(N1455="negativo",INDEX($AD$3:$AG$51,MATCH(1,($B1455=$AD$3:$AD$51)*($J1455=$AE$3:$AE$51),0),3),IF(N1455="positivo",INDEX($AD$55:$AG$109,MATCH(1,($B1455=$AD$55:$AD$109)*($J1455=$AE$55:$AE$109),0),3)))</f>
        <v>0</v>
      </c>
      <c r="P1455" s="115" t="b">
        <f t="array" ref="P1455">IF(N1455="negativo",INDEX($AD$3:$AG$51,MATCH(1,($B1455=$AD$3:$AD$51)*($J1455=$AE$3:$AE$51),0),4),IF(N1455="positivo",INDEX($AD$55:$AG$109,MATCH(1,($B1455=$AD$55:$AD$109)*($J1455=$AE$55:$AE$109),0),4)))</f>
        <v>0</v>
      </c>
      <c r="Q1455" s="115" t="str">
        <f>VLOOKUP(M1455,Modelo!$A$2:$C$7,2,0)</f>
        <v>Impacto Económico, Social y Comunitario</v>
      </c>
      <c r="R1455" s="118">
        <f t="array" ref="R1455">INDEX(Modelo!$F$1:$H$37,MATCH(1,(DataBase!Q1455=Modelo!$G$1:$G$37)*(DataBase!B1455=Modelo!$F$1:$F$37),0),3)</f>
        <v>0.14285714285714285</v>
      </c>
      <c r="S1455" s="115">
        <f t="shared" si="46"/>
        <v>0</v>
      </c>
      <c r="T1455" s="115">
        <f t="shared" si="47"/>
        <v>0</v>
      </c>
    </row>
    <row r="1456" spans="1:20" x14ac:dyDescent="0.3">
      <c r="A1456" s="115" t="s">
        <v>256</v>
      </c>
      <c r="B1456" s="115" t="s">
        <v>216</v>
      </c>
      <c r="C1456" s="115" t="s">
        <v>103</v>
      </c>
      <c r="D1456" s="115" t="s">
        <v>87</v>
      </c>
      <c r="E1456" s="115" t="s">
        <v>86</v>
      </c>
      <c r="F1456" s="115" t="s">
        <v>86</v>
      </c>
      <c r="G1456" s="115">
        <v>1964</v>
      </c>
      <c r="H1456" s="115" t="s">
        <v>125</v>
      </c>
      <c r="I1456" s="115">
        <v>2.4859553989999998</v>
      </c>
      <c r="J1456" s="115" t="s">
        <v>59</v>
      </c>
      <c r="K1456" s="115">
        <f>INDEX(DatosProcesados!$A$1:$BF$101,MATCH(DataBase!A1456,DatosProcesados!$A$1:$A$101,0),MATCH(DataBase!J1456,DatosProcesados!$A$1:$BF$1,0))</f>
        <v>0</v>
      </c>
      <c r="L1456" s="115" t="str">
        <f>INDEX(Modelo!$A$9:$D$89,MATCH(DataBase!$J1456,Modelo!$A$9:$A$89,0),MATCH(DataBase!L$1,Modelo!$A$9:$D$9,0))</f>
        <v>Impacto económico y gobernanza</v>
      </c>
      <c r="M1456" s="115" t="str">
        <f>INDEX(Modelo!$A$9:$D$89,MATCH(DataBase!$J1456,Modelo!$A$9:$A$89,0),MATCH(DataBase!M$1,Modelo!$A$9:$D$9,0))</f>
        <v>Pilar 6</v>
      </c>
      <c r="N1456" s="115" t="str">
        <f>INDEX(Modelo!$A$9:$D$89,MATCH(DataBase!$J1456,Modelo!$A$9:$A$89,0),MATCH(DataBase!N$1,Modelo!$A$9:$D$9,0))</f>
        <v>boolean</v>
      </c>
      <c r="O1456" s="115" t="b">
        <f t="array" ref="O1456">IF(N1456="negativo",INDEX($AD$3:$AG$51,MATCH(1,($B1456=$AD$3:$AD$51)*($J1456=$AE$3:$AE$51),0),3),IF(N1456="positivo",INDEX($AD$55:$AG$109,MATCH(1,($B1456=$AD$55:$AD$109)*($J1456=$AE$55:$AE$109),0),3)))</f>
        <v>0</v>
      </c>
      <c r="P1456" s="115" t="b">
        <f t="array" ref="P1456">IF(N1456="negativo",INDEX($AD$3:$AG$51,MATCH(1,($B1456=$AD$3:$AD$51)*($J1456=$AE$3:$AE$51),0),4),IF(N1456="positivo",INDEX($AD$55:$AG$109,MATCH(1,($B1456=$AD$55:$AD$109)*($J1456=$AE$55:$AE$109),0),4)))</f>
        <v>0</v>
      </c>
      <c r="Q1456" s="115" t="str">
        <f>VLOOKUP(M1456,Modelo!$A$2:$C$7,2,0)</f>
        <v>Impacto Económico, Social y Comunitario</v>
      </c>
      <c r="R1456" s="118">
        <f t="array" ref="R1456">INDEX(Modelo!$F$1:$H$37,MATCH(1,(DataBase!Q1456=Modelo!$G$1:$G$37)*(DataBase!B1456=Modelo!$F$1:$F$37),0),3)</f>
        <v>0.10526315789473684</v>
      </c>
      <c r="S1456" s="115">
        <f t="shared" si="46"/>
        <v>0</v>
      </c>
      <c r="T1456" s="115">
        <f t="shared" si="47"/>
        <v>0</v>
      </c>
    </row>
    <row r="1457" spans="1:20" x14ac:dyDescent="0.3">
      <c r="A1457" s="115" t="s">
        <v>305</v>
      </c>
      <c r="B1457" s="115" t="s">
        <v>216</v>
      </c>
      <c r="C1457" s="115" t="s">
        <v>103</v>
      </c>
      <c r="D1457" s="115" t="s">
        <v>87</v>
      </c>
      <c r="E1457" s="115" t="s">
        <v>86</v>
      </c>
      <c r="F1457" s="115" t="s">
        <v>86</v>
      </c>
      <c r="G1457" s="115">
        <v>1940</v>
      </c>
      <c r="H1457" s="115" t="s">
        <v>125</v>
      </c>
      <c r="I1457" s="115">
        <v>1.340540112</v>
      </c>
      <c r="J1457" s="115" t="s">
        <v>59</v>
      </c>
      <c r="K1457" s="115" t="str">
        <f>INDEX(DatosProcesados!$A$1:$BF$101,MATCH(DataBase!A1457,DatosProcesados!$A$1:$A$101,0),MATCH(DataBase!J1457,DatosProcesados!$A$1:$BF$1,0))</f>
        <v>Si</v>
      </c>
      <c r="L1457" s="115" t="str">
        <f>INDEX(Modelo!$A$9:$D$89,MATCH(DataBase!$J1457,Modelo!$A$9:$A$89,0),MATCH(DataBase!L$1,Modelo!$A$9:$D$9,0))</f>
        <v>Impacto económico y gobernanza</v>
      </c>
      <c r="M1457" s="115" t="str">
        <f>INDEX(Modelo!$A$9:$D$89,MATCH(DataBase!$J1457,Modelo!$A$9:$A$89,0),MATCH(DataBase!M$1,Modelo!$A$9:$D$9,0))</f>
        <v>Pilar 6</v>
      </c>
      <c r="N1457" s="115" t="str">
        <f>INDEX(Modelo!$A$9:$D$89,MATCH(DataBase!$J1457,Modelo!$A$9:$A$89,0),MATCH(DataBase!N$1,Modelo!$A$9:$D$9,0))</f>
        <v>boolean</v>
      </c>
      <c r="O1457" s="115" t="b">
        <f t="array" ref="O1457">IF(N1457="negativo",INDEX($AD$3:$AG$51,MATCH(1,($B1457=$AD$3:$AD$51)*($J1457=$AE$3:$AE$51),0),3),IF(N1457="positivo",INDEX($AD$55:$AG$109,MATCH(1,($B1457=$AD$55:$AD$109)*($J1457=$AE$55:$AE$109),0),3)))</f>
        <v>0</v>
      </c>
      <c r="P1457" s="115" t="b">
        <f t="array" ref="P1457">IF(N1457="negativo",INDEX($AD$3:$AG$51,MATCH(1,($B1457=$AD$3:$AD$51)*($J1457=$AE$3:$AE$51),0),4),IF(N1457="positivo",INDEX($AD$55:$AG$109,MATCH(1,($B1457=$AD$55:$AD$109)*($J1457=$AE$55:$AE$109),0),4)))</f>
        <v>0</v>
      </c>
      <c r="Q1457" s="115" t="str">
        <f>VLOOKUP(M1457,Modelo!$A$2:$C$7,2,0)</f>
        <v>Impacto Económico, Social y Comunitario</v>
      </c>
      <c r="R1457" s="118">
        <f t="array" ref="R1457">INDEX(Modelo!$F$1:$H$37,MATCH(1,(DataBase!Q1457=Modelo!$G$1:$G$37)*(DataBase!B1457=Modelo!$F$1:$F$37),0),3)</f>
        <v>0.10526315789473684</v>
      </c>
      <c r="S1457" s="115">
        <f t="shared" si="46"/>
        <v>100</v>
      </c>
      <c r="T1457" s="115">
        <f t="shared" si="47"/>
        <v>10.526315789473683</v>
      </c>
    </row>
    <row r="1458" spans="1:20" x14ac:dyDescent="0.3">
      <c r="A1458" s="115" t="s">
        <v>432</v>
      </c>
      <c r="B1458" s="115" t="s">
        <v>407</v>
      </c>
      <c r="C1458" s="115" t="s">
        <v>103</v>
      </c>
      <c r="D1458" s="115" t="s">
        <v>86</v>
      </c>
      <c r="E1458" s="115" t="s">
        <v>86</v>
      </c>
      <c r="F1458" s="115" t="s">
        <v>86</v>
      </c>
      <c r="G1458" s="115">
        <v>1956</v>
      </c>
      <c r="H1458" s="115" t="s">
        <v>125</v>
      </c>
      <c r="I1458" s="115">
        <v>2.660692144</v>
      </c>
      <c r="J1458" s="115" t="s">
        <v>59</v>
      </c>
      <c r="K1458" s="115" t="str">
        <f>INDEX(DatosProcesados!$A$1:$BF$101,MATCH(DataBase!A1458,DatosProcesados!$A$1:$A$101,0),MATCH(DataBase!J1458,DatosProcesados!$A$1:$BF$1,0))</f>
        <v>Si</v>
      </c>
      <c r="L1458" s="115" t="str">
        <f>INDEX(Modelo!$A$9:$D$89,MATCH(DataBase!$J1458,Modelo!$A$9:$A$89,0),MATCH(DataBase!L$1,Modelo!$A$9:$D$9,0))</f>
        <v>Impacto económico y gobernanza</v>
      </c>
      <c r="M1458" s="115" t="str">
        <f>INDEX(Modelo!$A$9:$D$89,MATCH(DataBase!$J1458,Modelo!$A$9:$A$89,0),MATCH(DataBase!M$1,Modelo!$A$9:$D$9,0))</f>
        <v>Pilar 6</v>
      </c>
      <c r="N1458" s="115" t="str">
        <f>INDEX(Modelo!$A$9:$D$89,MATCH(DataBase!$J1458,Modelo!$A$9:$A$89,0),MATCH(DataBase!N$1,Modelo!$A$9:$D$9,0))</f>
        <v>boolean</v>
      </c>
      <c r="O1458" s="115" t="b">
        <f t="array" ref="O1458">IF(N1458="negativo",INDEX($AD$3:$AG$51,MATCH(1,($B1458=$AD$3:$AD$51)*($J1458=$AE$3:$AE$51),0),3),IF(N1458="positivo",INDEX($AD$55:$AG$109,MATCH(1,($B1458=$AD$55:$AD$109)*($J1458=$AE$55:$AE$109),0),3)))</f>
        <v>0</v>
      </c>
      <c r="P1458" s="115" t="b">
        <f t="array" ref="P1458">IF(N1458="negativo",INDEX($AD$3:$AG$51,MATCH(1,($B1458=$AD$3:$AD$51)*($J1458=$AE$3:$AE$51),0),4),IF(N1458="positivo",INDEX($AD$55:$AG$109,MATCH(1,($B1458=$AD$55:$AD$109)*($J1458=$AE$55:$AE$109),0),4)))</f>
        <v>0</v>
      </c>
      <c r="Q1458" s="115" t="str">
        <f>VLOOKUP(M1458,Modelo!$A$2:$C$7,2,0)</f>
        <v>Impacto Económico, Social y Comunitario</v>
      </c>
      <c r="R1458" s="118">
        <f t="array" ref="R1458">INDEX(Modelo!$F$1:$H$37,MATCH(1,(DataBase!Q1458=Modelo!$G$1:$G$37)*(DataBase!B1458=Modelo!$F$1:$F$37),0),3)</f>
        <v>0.15384615384615385</v>
      </c>
      <c r="S1458" s="115">
        <f t="shared" si="46"/>
        <v>100</v>
      </c>
      <c r="T1458" s="115">
        <f t="shared" si="47"/>
        <v>15.384615384615385</v>
      </c>
    </row>
    <row r="1459" spans="1:20" x14ac:dyDescent="0.3">
      <c r="A1459" s="115" t="s">
        <v>476</v>
      </c>
      <c r="B1459" s="115" t="s">
        <v>467</v>
      </c>
      <c r="C1459" s="115" t="s">
        <v>103</v>
      </c>
      <c r="D1459" s="115" t="s">
        <v>87</v>
      </c>
      <c r="E1459" s="115" t="s">
        <v>86</v>
      </c>
      <c r="F1459" s="115" t="s">
        <v>86</v>
      </c>
      <c r="G1459" s="115">
        <v>1962</v>
      </c>
      <c r="H1459" s="115" t="s">
        <v>125</v>
      </c>
      <c r="I1459" s="115">
        <v>0.89448844999999999</v>
      </c>
      <c r="J1459" s="115" t="s">
        <v>59</v>
      </c>
      <c r="K1459" s="115">
        <f>INDEX(DatosProcesados!$A$1:$BF$101,MATCH(DataBase!A1459,DatosProcesados!$A$1:$A$101,0),MATCH(DataBase!J1459,DatosProcesados!$A$1:$BF$1,0))</f>
        <v>0</v>
      </c>
      <c r="L1459" s="115" t="str">
        <f>INDEX(Modelo!$A$9:$D$89,MATCH(DataBase!$J1459,Modelo!$A$9:$A$89,0),MATCH(DataBase!L$1,Modelo!$A$9:$D$9,0))</f>
        <v>Impacto económico y gobernanza</v>
      </c>
      <c r="M1459" s="115" t="str">
        <f>INDEX(Modelo!$A$9:$D$89,MATCH(DataBase!$J1459,Modelo!$A$9:$A$89,0),MATCH(DataBase!M$1,Modelo!$A$9:$D$9,0))</f>
        <v>Pilar 6</v>
      </c>
      <c r="N1459" s="115" t="str">
        <f>INDEX(Modelo!$A$9:$D$89,MATCH(DataBase!$J1459,Modelo!$A$9:$A$89,0),MATCH(DataBase!N$1,Modelo!$A$9:$D$9,0))</f>
        <v>boolean</v>
      </c>
      <c r="O1459" s="115" t="b">
        <f t="array" ref="O1459">IF(N1459="negativo",INDEX($AD$3:$AG$51,MATCH(1,($B1459=$AD$3:$AD$51)*($J1459=$AE$3:$AE$51),0),3),IF(N1459="positivo",INDEX($AD$55:$AG$109,MATCH(1,($B1459=$AD$55:$AD$109)*($J1459=$AE$55:$AE$109),0),3)))</f>
        <v>0</v>
      </c>
      <c r="P1459" s="115" t="b">
        <f t="array" ref="P1459">IF(N1459="negativo",INDEX($AD$3:$AG$51,MATCH(1,($B1459=$AD$3:$AD$51)*($J1459=$AE$3:$AE$51),0),4),IF(N1459="positivo",INDEX($AD$55:$AG$109,MATCH(1,($B1459=$AD$55:$AD$109)*($J1459=$AE$55:$AE$109),0),4)))</f>
        <v>0</v>
      </c>
      <c r="Q1459" s="115" t="str">
        <f>VLOOKUP(M1459,Modelo!$A$2:$C$7,2,0)</f>
        <v>Impacto Económico, Social y Comunitario</v>
      </c>
      <c r="R1459" s="118">
        <f t="array" ref="R1459">INDEX(Modelo!$F$1:$H$37,MATCH(1,(DataBase!Q1459=Modelo!$G$1:$G$37)*(DataBase!B1459=Modelo!$F$1:$F$37),0),3)</f>
        <v>0.14285714285714285</v>
      </c>
      <c r="S1459" s="115">
        <f t="shared" si="46"/>
        <v>0</v>
      </c>
      <c r="T1459" s="115">
        <f t="shared" si="47"/>
        <v>0</v>
      </c>
    </row>
    <row r="1460" spans="1:20" x14ac:dyDescent="0.3">
      <c r="A1460" s="115" t="s">
        <v>154</v>
      </c>
      <c r="B1460" s="115" t="s">
        <v>84</v>
      </c>
      <c r="C1460" s="115" t="s">
        <v>97</v>
      </c>
      <c r="D1460" s="115" t="s">
        <v>86</v>
      </c>
      <c r="E1460" s="115" t="s">
        <v>87</v>
      </c>
      <c r="F1460" s="115" t="s">
        <v>87</v>
      </c>
      <c r="G1460" s="115">
        <v>1967</v>
      </c>
      <c r="H1460" s="115" t="s">
        <v>125</v>
      </c>
      <c r="I1460" s="115">
        <v>4.1309855679999998</v>
      </c>
      <c r="J1460" s="115" t="s">
        <v>59</v>
      </c>
      <c r="K1460" s="115" t="str">
        <f>INDEX(DatosProcesados!$A$1:$BF$101,MATCH(DataBase!A1460,DatosProcesados!$A$1:$A$101,0),MATCH(DataBase!J1460,DatosProcesados!$A$1:$BF$1,0))</f>
        <v>No</v>
      </c>
      <c r="L1460" s="115" t="str">
        <f>INDEX(Modelo!$A$9:$D$89,MATCH(DataBase!$J1460,Modelo!$A$9:$A$89,0),MATCH(DataBase!L$1,Modelo!$A$9:$D$9,0))</f>
        <v>Impacto económico y gobernanza</v>
      </c>
      <c r="M1460" s="115" t="str">
        <f>INDEX(Modelo!$A$9:$D$89,MATCH(DataBase!$J1460,Modelo!$A$9:$A$89,0),MATCH(DataBase!M$1,Modelo!$A$9:$D$9,0))</f>
        <v>Pilar 6</v>
      </c>
      <c r="N1460" s="115" t="str">
        <f>INDEX(Modelo!$A$9:$D$89,MATCH(DataBase!$J1460,Modelo!$A$9:$A$89,0),MATCH(DataBase!N$1,Modelo!$A$9:$D$9,0))</f>
        <v>boolean</v>
      </c>
      <c r="O1460" s="115" t="b">
        <f t="array" ref="O1460">IF(N1460="negativo",INDEX($AD$3:$AG$51,MATCH(1,($B1460=$AD$3:$AD$51)*($J1460=$AE$3:$AE$51),0),3),IF(N1460="positivo",INDEX($AD$55:$AG$109,MATCH(1,($B1460=$AD$55:$AD$109)*($J1460=$AE$55:$AE$109),0),3)))</f>
        <v>0</v>
      </c>
      <c r="P1460" s="115" t="b">
        <f t="array" ref="P1460">IF(N1460="negativo",INDEX($AD$3:$AG$51,MATCH(1,($B1460=$AD$3:$AD$51)*($J1460=$AE$3:$AE$51),0),4),IF(N1460="positivo",INDEX($AD$55:$AG$109,MATCH(1,($B1460=$AD$55:$AD$109)*($J1460=$AE$55:$AE$109),0),4)))</f>
        <v>0</v>
      </c>
      <c r="Q1460" s="115" t="str">
        <f>VLOOKUP(M1460,Modelo!$A$2:$C$7,2,0)</f>
        <v>Impacto Económico, Social y Comunitario</v>
      </c>
      <c r="R1460" s="118">
        <f t="array" ref="R1460">INDEX(Modelo!$F$1:$H$37,MATCH(1,(DataBase!Q1460=Modelo!$G$1:$G$37)*(DataBase!B1460=Modelo!$F$1:$F$37),0),3)</f>
        <v>0.11764705882352941</v>
      </c>
      <c r="S1460" s="115">
        <f t="shared" si="46"/>
        <v>0</v>
      </c>
      <c r="T1460" s="115">
        <f t="shared" si="47"/>
        <v>0</v>
      </c>
    </row>
    <row r="1461" spans="1:20" x14ac:dyDescent="0.3">
      <c r="A1461" s="115" t="s">
        <v>139</v>
      </c>
      <c r="B1461" s="115" t="s">
        <v>84</v>
      </c>
      <c r="C1461" s="115" t="s">
        <v>97</v>
      </c>
      <c r="D1461" s="115" t="s">
        <v>86</v>
      </c>
      <c r="E1461" s="115" t="s">
        <v>86</v>
      </c>
      <c r="F1461" s="115" t="s">
        <v>86</v>
      </c>
      <c r="G1461" s="115">
        <v>1995</v>
      </c>
      <c r="H1461" s="115" t="s">
        <v>125</v>
      </c>
      <c r="I1461" s="115">
        <v>6.1355991599999999</v>
      </c>
      <c r="J1461" s="115" t="s">
        <v>59</v>
      </c>
      <c r="K1461" s="115" t="str">
        <f>INDEX(DatosProcesados!$A$1:$BF$101,MATCH(DataBase!A1461,DatosProcesados!$A$1:$A$101,0),MATCH(DataBase!J1461,DatosProcesados!$A$1:$BF$1,0))</f>
        <v>No</v>
      </c>
      <c r="L1461" s="115" t="str">
        <f>INDEX(Modelo!$A$9:$D$89,MATCH(DataBase!$J1461,Modelo!$A$9:$A$89,0),MATCH(DataBase!L$1,Modelo!$A$9:$D$9,0))</f>
        <v>Impacto económico y gobernanza</v>
      </c>
      <c r="M1461" s="115" t="str">
        <f>INDEX(Modelo!$A$9:$D$89,MATCH(DataBase!$J1461,Modelo!$A$9:$A$89,0),MATCH(DataBase!M$1,Modelo!$A$9:$D$9,0))</f>
        <v>Pilar 6</v>
      </c>
      <c r="N1461" s="115" t="str">
        <f>INDEX(Modelo!$A$9:$D$89,MATCH(DataBase!$J1461,Modelo!$A$9:$A$89,0),MATCH(DataBase!N$1,Modelo!$A$9:$D$9,0))</f>
        <v>boolean</v>
      </c>
      <c r="O1461" s="115" t="b">
        <f t="array" ref="O1461">IF(N1461="negativo",INDEX($AD$3:$AG$51,MATCH(1,($B1461=$AD$3:$AD$51)*($J1461=$AE$3:$AE$51),0),3),IF(N1461="positivo",INDEX($AD$55:$AG$109,MATCH(1,($B1461=$AD$55:$AD$109)*($J1461=$AE$55:$AE$109),0),3)))</f>
        <v>0</v>
      </c>
      <c r="P1461" s="115" t="b">
        <f t="array" ref="P1461">IF(N1461="negativo",INDEX($AD$3:$AG$51,MATCH(1,($B1461=$AD$3:$AD$51)*($J1461=$AE$3:$AE$51),0),4),IF(N1461="positivo",INDEX($AD$55:$AG$109,MATCH(1,($B1461=$AD$55:$AD$109)*($J1461=$AE$55:$AE$109),0),4)))</f>
        <v>0</v>
      </c>
      <c r="Q1461" s="115" t="str">
        <f>VLOOKUP(M1461,Modelo!$A$2:$C$7,2,0)</f>
        <v>Impacto Económico, Social y Comunitario</v>
      </c>
      <c r="R1461" s="118">
        <f t="array" ref="R1461">INDEX(Modelo!$F$1:$H$37,MATCH(1,(DataBase!Q1461=Modelo!$G$1:$G$37)*(DataBase!B1461=Modelo!$F$1:$F$37),0),3)</f>
        <v>0.11764705882352941</v>
      </c>
      <c r="S1461" s="115">
        <f t="shared" si="46"/>
        <v>0</v>
      </c>
      <c r="T1461" s="115">
        <f t="shared" si="47"/>
        <v>0</v>
      </c>
    </row>
    <row r="1462" spans="1:20" x14ac:dyDescent="0.3">
      <c r="A1462" s="115" t="s">
        <v>399</v>
      </c>
      <c r="B1462" s="115" t="s">
        <v>379</v>
      </c>
      <c r="C1462" s="115" t="s">
        <v>103</v>
      </c>
      <c r="D1462" s="115" t="s">
        <v>86</v>
      </c>
      <c r="E1462" s="115" t="s">
        <v>86</v>
      </c>
      <c r="F1462" s="115" t="s">
        <v>87</v>
      </c>
      <c r="G1462" s="115">
        <v>1989</v>
      </c>
      <c r="H1462" s="115" t="s">
        <v>125</v>
      </c>
      <c r="I1462" s="115">
        <v>0.75167738299999998</v>
      </c>
      <c r="J1462" s="115" t="s">
        <v>59</v>
      </c>
      <c r="K1462" s="115">
        <f>INDEX(DatosProcesados!$A$1:$BF$101,MATCH(DataBase!A1462,DatosProcesados!$A$1:$A$101,0),MATCH(DataBase!J1462,DatosProcesados!$A$1:$BF$1,0))</f>
        <v>0</v>
      </c>
      <c r="L1462" s="115" t="str">
        <f>INDEX(Modelo!$A$9:$D$89,MATCH(DataBase!$J1462,Modelo!$A$9:$A$89,0),MATCH(DataBase!L$1,Modelo!$A$9:$D$9,0))</f>
        <v>Impacto económico y gobernanza</v>
      </c>
      <c r="M1462" s="115" t="str">
        <f>INDEX(Modelo!$A$9:$D$89,MATCH(DataBase!$J1462,Modelo!$A$9:$A$89,0),MATCH(DataBase!M$1,Modelo!$A$9:$D$9,0))</f>
        <v>Pilar 6</v>
      </c>
      <c r="N1462" s="115" t="str">
        <f>INDEX(Modelo!$A$9:$D$89,MATCH(DataBase!$J1462,Modelo!$A$9:$A$89,0),MATCH(DataBase!N$1,Modelo!$A$9:$D$9,0))</f>
        <v>boolean</v>
      </c>
      <c r="O1462" s="115" t="b">
        <f t="array" ref="O1462">IF(N1462="negativo",INDEX($AD$3:$AG$51,MATCH(1,($B1462=$AD$3:$AD$51)*($J1462=$AE$3:$AE$51),0),3),IF(N1462="positivo",INDEX($AD$55:$AG$109,MATCH(1,($B1462=$AD$55:$AD$109)*($J1462=$AE$55:$AE$109),0),3)))</f>
        <v>0</v>
      </c>
      <c r="P1462" s="115" t="b">
        <f t="array" ref="P1462">IF(N1462="negativo",INDEX($AD$3:$AG$51,MATCH(1,($B1462=$AD$3:$AD$51)*($J1462=$AE$3:$AE$51),0),4),IF(N1462="positivo",INDEX($AD$55:$AG$109,MATCH(1,($B1462=$AD$55:$AD$109)*($J1462=$AE$55:$AE$109),0),4)))</f>
        <v>0</v>
      </c>
      <c r="Q1462" s="115" t="str">
        <f>VLOOKUP(M1462,Modelo!$A$2:$C$7,2,0)</f>
        <v>Impacto Económico, Social y Comunitario</v>
      </c>
      <c r="R1462" s="118">
        <f t="array" ref="R1462">INDEX(Modelo!$F$1:$H$37,MATCH(1,(DataBase!Q1462=Modelo!$G$1:$G$37)*(DataBase!B1462=Modelo!$F$1:$F$37),0),3)</f>
        <v>0.14285714285714285</v>
      </c>
      <c r="S1462" s="115">
        <f t="shared" si="46"/>
        <v>0</v>
      </c>
      <c r="T1462" s="115">
        <f t="shared" si="47"/>
        <v>0</v>
      </c>
    </row>
    <row r="1463" spans="1:20" x14ac:dyDescent="0.3">
      <c r="A1463" s="115" t="s">
        <v>233</v>
      </c>
      <c r="B1463" s="115" t="s">
        <v>216</v>
      </c>
      <c r="C1463" s="115" t="s">
        <v>103</v>
      </c>
      <c r="D1463" s="115" t="s">
        <v>87</v>
      </c>
      <c r="E1463" s="115" t="s">
        <v>86</v>
      </c>
      <c r="F1463" s="115" t="s">
        <v>86</v>
      </c>
      <c r="G1463" s="115">
        <v>1970</v>
      </c>
      <c r="H1463" s="115" t="s">
        <v>125</v>
      </c>
      <c r="I1463" s="115">
        <v>3.1891452720000002</v>
      </c>
      <c r="J1463" s="115" t="s">
        <v>59</v>
      </c>
      <c r="K1463" s="115">
        <f>INDEX(DatosProcesados!$A$1:$BF$101,MATCH(DataBase!A1463,DatosProcesados!$A$1:$A$101,0),MATCH(DataBase!J1463,DatosProcesados!$A$1:$BF$1,0))</f>
        <v>0</v>
      </c>
      <c r="L1463" s="115" t="str">
        <f>INDEX(Modelo!$A$9:$D$89,MATCH(DataBase!$J1463,Modelo!$A$9:$A$89,0),MATCH(DataBase!L$1,Modelo!$A$9:$D$9,0))</f>
        <v>Impacto económico y gobernanza</v>
      </c>
      <c r="M1463" s="115" t="str">
        <f>INDEX(Modelo!$A$9:$D$89,MATCH(DataBase!$J1463,Modelo!$A$9:$A$89,0),MATCH(DataBase!M$1,Modelo!$A$9:$D$9,0))</f>
        <v>Pilar 6</v>
      </c>
      <c r="N1463" s="115" t="str">
        <f>INDEX(Modelo!$A$9:$D$89,MATCH(DataBase!$J1463,Modelo!$A$9:$A$89,0),MATCH(DataBase!N$1,Modelo!$A$9:$D$9,0))</f>
        <v>boolean</v>
      </c>
      <c r="O1463" s="115" t="b">
        <f t="array" ref="O1463">IF(N1463="negativo",INDEX($AD$3:$AG$51,MATCH(1,($B1463=$AD$3:$AD$51)*($J1463=$AE$3:$AE$51),0),3),IF(N1463="positivo",INDEX($AD$55:$AG$109,MATCH(1,($B1463=$AD$55:$AD$109)*($J1463=$AE$55:$AE$109),0),3)))</f>
        <v>0</v>
      </c>
      <c r="P1463" s="115" t="b">
        <f t="array" ref="P1463">IF(N1463="negativo",INDEX($AD$3:$AG$51,MATCH(1,($B1463=$AD$3:$AD$51)*($J1463=$AE$3:$AE$51),0),4),IF(N1463="positivo",INDEX($AD$55:$AG$109,MATCH(1,($B1463=$AD$55:$AD$109)*($J1463=$AE$55:$AE$109),0),4)))</f>
        <v>0</v>
      </c>
      <c r="Q1463" s="115" t="str">
        <f>VLOOKUP(M1463,Modelo!$A$2:$C$7,2,0)</f>
        <v>Impacto Económico, Social y Comunitario</v>
      </c>
      <c r="R1463" s="118">
        <f t="array" ref="R1463">INDEX(Modelo!$F$1:$H$37,MATCH(1,(DataBase!Q1463=Modelo!$G$1:$G$37)*(DataBase!B1463=Modelo!$F$1:$F$37),0),3)</f>
        <v>0.10526315789473684</v>
      </c>
      <c r="S1463" s="115">
        <f t="shared" si="46"/>
        <v>0</v>
      </c>
      <c r="T1463" s="115">
        <f t="shared" si="47"/>
        <v>0</v>
      </c>
    </row>
    <row r="1464" spans="1:20" x14ac:dyDescent="0.3">
      <c r="A1464" s="115" t="s">
        <v>176</v>
      </c>
      <c r="B1464" s="115" t="s">
        <v>84</v>
      </c>
      <c r="C1464" s="115" t="s">
        <v>103</v>
      </c>
      <c r="D1464" s="115" t="s">
        <v>86</v>
      </c>
      <c r="E1464" s="115" t="s">
        <v>87</v>
      </c>
      <c r="F1464" s="115" t="s">
        <v>87</v>
      </c>
      <c r="G1464" s="115">
        <v>1929</v>
      </c>
      <c r="H1464" s="115" t="s">
        <v>177</v>
      </c>
      <c r="I1464" s="115">
        <v>2.3283445380000001</v>
      </c>
      <c r="J1464" s="115" t="s">
        <v>59</v>
      </c>
      <c r="K1464" s="115" t="str">
        <f>INDEX(DatosProcesados!$A$1:$BF$101,MATCH(DataBase!A1464,DatosProcesados!$A$1:$A$101,0),MATCH(DataBase!J1464,DatosProcesados!$A$1:$BF$1,0))</f>
        <v>Si</v>
      </c>
      <c r="L1464" s="115" t="str">
        <f>INDEX(Modelo!$A$9:$D$89,MATCH(DataBase!$J1464,Modelo!$A$9:$A$89,0),MATCH(DataBase!L$1,Modelo!$A$9:$D$9,0))</f>
        <v>Impacto económico y gobernanza</v>
      </c>
      <c r="M1464" s="115" t="str">
        <f>INDEX(Modelo!$A$9:$D$89,MATCH(DataBase!$J1464,Modelo!$A$9:$A$89,0),MATCH(DataBase!M$1,Modelo!$A$9:$D$9,0))</f>
        <v>Pilar 6</v>
      </c>
      <c r="N1464" s="115" t="str">
        <f>INDEX(Modelo!$A$9:$D$89,MATCH(DataBase!$J1464,Modelo!$A$9:$A$89,0),MATCH(DataBase!N$1,Modelo!$A$9:$D$9,0))</f>
        <v>boolean</v>
      </c>
      <c r="O1464" s="115" t="b">
        <f t="array" ref="O1464">IF(N1464="negativo",INDEX($AD$3:$AG$51,MATCH(1,($B1464=$AD$3:$AD$51)*($J1464=$AE$3:$AE$51),0),3),IF(N1464="positivo",INDEX($AD$55:$AG$109,MATCH(1,($B1464=$AD$55:$AD$109)*($J1464=$AE$55:$AE$109),0),3)))</f>
        <v>0</v>
      </c>
      <c r="P1464" s="115" t="b">
        <f t="array" ref="P1464">IF(N1464="negativo",INDEX($AD$3:$AG$51,MATCH(1,($B1464=$AD$3:$AD$51)*($J1464=$AE$3:$AE$51),0),4),IF(N1464="positivo",INDEX($AD$55:$AG$109,MATCH(1,($B1464=$AD$55:$AD$109)*($J1464=$AE$55:$AE$109),0),4)))</f>
        <v>0</v>
      </c>
      <c r="Q1464" s="115" t="str">
        <f>VLOOKUP(M1464,Modelo!$A$2:$C$7,2,0)</f>
        <v>Impacto Económico, Social y Comunitario</v>
      </c>
      <c r="R1464" s="118">
        <f t="array" ref="R1464">INDEX(Modelo!$F$1:$H$37,MATCH(1,(DataBase!Q1464=Modelo!$G$1:$G$37)*(DataBase!B1464=Modelo!$F$1:$F$37),0),3)</f>
        <v>0.11764705882352941</v>
      </c>
      <c r="S1464" s="115">
        <f t="shared" si="46"/>
        <v>100</v>
      </c>
      <c r="T1464" s="115">
        <f t="shared" si="47"/>
        <v>11.76470588235294</v>
      </c>
    </row>
    <row r="1465" spans="1:20" x14ac:dyDescent="0.3">
      <c r="A1465" s="115" t="s">
        <v>391</v>
      </c>
      <c r="B1465" s="115" t="s">
        <v>379</v>
      </c>
      <c r="C1465" s="115" t="s">
        <v>103</v>
      </c>
      <c r="D1465" s="115" t="s">
        <v>87</v>
      </c>
      <c r="E1465" s="115" t="s">
        <v>86</v>
      </c>
      <c r="F1465" s="115" t="s">
        <v>86</v>
      </c>
      <c r="G1465" s="115">
        <v>1976</v>
      </c>
      <c r="H1465" s="115" t="s">
        <v>125</v>
      </c>
      <c r="I1465" s="115">
        <v>0.98534294499999997</v>
      </c>
      <c r="J1465" s="115" t="s">
        <v>59</v>
      </c>
      <c r="K1465" s="115" t="str">
        <f>INDEX(DatosProcesados!$A$1:$BF$101,MATCH(DataBase!A1465,DatosProcesados!$A$1:$A$101,0),MATCH(DataBase!J1465,DatosProcesados!$A$1:$BF$1,0))</f>
        <v>Si</v>
      </c>
      <c r="L1465" s="115" t="str">
        <f>INDEX(Modelo!$A$9:$D$89,MATCH(DataBase!$J1465,Modelo!$A$9:$A$89,0),MATCH(DataBase!L$1,Modelo!$A$9:$D$9,0))</f>
        <v>Impacto económico y gobernanza</v>
      </c>
      <c r="M1465" s="115" t="str">
        <f>INDEX(Modelo!$A$9:$D$89,MATCH(DataBase!$J1465,Modelo!$A$9:$A$89,0),MATCH(DataBase!M$1,Modelo!$A$9:$D$9,0))</f>
        <v>Pilar 6</v>
      </c>
      <c r="N1465" s="115" t="str">
        <f>INDEX(Modelo!$A$9:$D$89,MATCH(DataBase!$J1465,Modelo!$A$9:$A$89,0),MATCH(DataBase!N$1,Modelo!$A$9:$D$9,0))</f>
        <v>boolean</v>
      </c>
      <c r="O1465" s="115" t="b">
        <f t="array" ref="O1465">IF(N1465="negativo",INDEX($AD$3:$AG$51,MATCH(1,($B1465=$AD$3:$AD$51)*($J1465=$AE$3:$AE$51),0),3),IF(N1465="positivo",INDEX($AD$55:$AG$109,MATCH(1,($B1465=$AD$55:$AD$109)*($J1465=$AE$55:$AE$109),0),3)))</f>
        <v>0</v>
      </c>
      <c r="P1465" s="115" t="b">
        <f t="array" ref="P1465">IF(N1465="negativo",INDEX($AD$3:$AG$51,MATCH(1,($B1465=$AD$3:$AD$51)*($J1465=$AE$3:$AE$51),0),4),IF(N1465="positivo",INDEX($AD$55:$AG$109,MATCH(1,($B1465=$AD$55:$AD$109)*($J1465=$AE$55:$AE$109),0),4)))</f>
        <v>0</v>
      </c>
      <c r="Q1465" s="115" t="str">
        <f>VLOOKUP(M1465,Modelo!$A$2:$C$7,2,0)</f>
        <v>Impacto Económico, Social y Comunitario</v>
      </c>
      <c r="R1465" s="118">
        <f t="array" ref="R1465">INDEX(Modelo!$F$1:$H$37,MATCH(1,(DataBase!Q1465=Modelo!$G$1:$G$37)*(DataBase!B1465=Modelo!$F$1:$F$37),0),3)</f>
        <v>0.14285714285714285</v>
      </c>
      <c r="S1465" s="115">
        <f t="shared" si="46"/>
        <v>100</v>
      </c>
      <c r="T1465" s="115">
        <f t="shared" si="47"/>
        <v>14.285714285714285</v>
      </c>
    </row>
    <row r="1466" spans="1:20" x14ac:dyDescent="0.3">
      <c r="A1466" s="115" t="s">
        <v>376</v>
      </c>
      <c r="B1466" s="115" t="s">
        <v>313</v>
      </c>
      <c r="C1466" s="115" t="s">
        <v>103</v>
      </c>
      <c r="D1466" s="115" t="s">
        <v>86</v>
      </c>
      <c r="E1466" s="115" t="s">
        <v>87</v>
      </c>
      <c r="F1466" s="115" t="s">
        <v>87</v>
      </c>
      <c r="G1466" s="115">
        <v>1920</v>
      </c>
      <c r="H1466" s="115" t="s">
        <v>294</v>
      </c>
      <c r="I1466" s="115">
        <v>1.8691417530000001</v>
      </c>
      <c r="J1466" s="115" t="s">
        <v>59</v>
      </c>
      <c r="K1466" s="115" t="str">
        <f>INDEX(DatosProcesados!$A$1:$BF$101,MATCH(DataBase!A1466,DatosProcesados!$A$1:$A$101,0),MATCH(DataBase!J1466,DatosProcesados!$A$1:$BF$1,0))</f>
        <v>No</v>
      </c>
      <c r="L1466" s="115" t="str">
        <f>INDEX(Modelo!$A$9:$D$89,MATCH(DataBase!$J1466,Modelo!$A$9:$A$89,0),MATCH(DataBase!L$1,Modelo!$A$9:$D$9,0))</f>
        <v>Impacto económico y gobernanza</v>
      </c>
      <c r="M1466" s="115" t="str">
        <f>INDEX(Modelo!$A$9:$D$89,MATCH(DataBase!$J1466,Modelo!$A$9:$A$89,0),MATCH(DataBase!M$1,Modelo!$A$9:$D$9,0))</f>
        <v>Pilar 6</v>
      </c>
      <c r="N1466" s="115" t="str">
        <f>INDEX(Modelo!$A$9:$D$89,MATCH(DataBase!$J1466,Modelo!$A$9:$A$89,0),MATCH(DataBase!N$1,Modelo!$A$9:$D$9,0))</f>
        <v>boolean</v>
      </c>
      <c r="O1466" s="115" t="b">
        <f t="array" ref="O1466">IF(N1466="negativo",INDEX($AD$3:$AG$51,MATCH(1,($B1466=$AD$3:$AD$51)*($J1466=$AE$3:$AE$51),0),3),IF(N1466="positivo",INDEX($AD$55:$AG$109,MATCH(1,($B1466=$AD$55:$AD$109)*($J1466=$AE$55:$AE$109),0),3)))</f>
        <v>0</v>
      </c>
      <c r="P1466" s="115" t="b">
        <f t="array" ref="P1466">IF(N1466="negativo",INDEX($AD$3:$AG$51,MATCH(1,($B1466=$AD$3:$AD$51)*($J1466=$AE$3:$AE$51),0),4),IF(N1466="positivo",INDEX($AD$55:$AG$109,MATCH(1,($B1466=$AD$55:$AD$109)*($J1466=$AE$55:$AE$109),0),4)))</f>
        <v>0</v>
      </c>
      <c r="Q1466" s="115" t="str">
        <f>VLOOKUP(M1466,Modelo!$A$2:$C$7,2,0)</f>
        <v>Impacto Económico, Social y Comunitario</v>
      </c>
      <c r="R1466" s="118">
        <f t="array" ref="R1466">INDEX(Modelo!$F$1:$H$37,MATCH(1,(DataBase!Q1466=Modelo!$G$1:$G$37)*(DataBase!B1466=Modelo!$F$1:$F$37),0),3)</f>
        <v>0.11764705882352941</v>
      </c>
      <c r="S1466" s="115">
        <f t="shared" si="46"/>
        <v>0</v>
      </c>
      <c r="T1466" s="115">
        <f t="shared" si="47"/>
        <v>0</v>
      </c>
    </row>
    <row r="1467" spans="1:20" x14ac:dyDescent="0.3">
      <c r="A1467" s="115" t="s">
        <v>193</v>
      </c>
      <c r="B1467" s="115" t="s">
        <v>84</v>
      </c>
      <c r="C1467" s="115" t="s">
        <v>103</v>
      </c>
      <c r="D1467" s="115" t="s">
        <v>86</v>
      </c>
      <c r="E1467" s="115" t="s">
        <v>87</v>
      </c>
      <c r="F1467" s="115" t="s">
        <v>87</v>
      </c>
      <c r="G1467" s="115">
        <v>2009</v>
      </c>
      <c r="H1467" s="115" t="s">
        <v>194</v>
      </c>
      <c r="I1467" s="115">
        <v>1.8581853669999999</v>
      </c>
      <c r="J1467" s="115" t="s">
        <v>59</v>
      </c>
      <c r="K1467" s="115" t="str">
        <f>INDEX(DatosProcesados!$A$1:$BF$101,MATCH(DataBase!A1467,DatosProcesados!$A$1:$A$101,0),MATCH(DataBase!J1467,DatosProcesados!$A$1:$BF$1,0))</f>
        <v>No</v>
      </c>
      <c r="L1467" s="115" t="str">
        <f>INDEX(Modelo!$A$9:$D$89,MATCH(DataBase!$J1467,Modelo!$A$9:$A$89,0),MATCH(DataBase!L$1,Modelo!$A$9:$D$9,0))</f>
        <v>Impacto económico y gobernanza</v>
      </c>
      <c r="M1467" s="115" t="str">
        <f>INDEX(Modelo!$A$9:$D$89,MATCH(DataBase!$J1467,Modelo!$A$9:$A$89,0),MATCH(DataBase!M$1,Modelo!$A$9:$D$9,0))</f>
        <v>Pilar 6</v>
      </c>
      <c r="N1467" s="115" t="str">
        <f>INDEX(Modelo!$A$9:$D$89,MATCH(DataBase!$J1467,Modelo!$A$9:$A$89,0),MATCH(DataBase!N$1,Modelo!$A$9:$D$9,0))</f>
        <v>boolean</v>
      </c>
      <c r="O1467" s="115" t="b">
        <f t="array" ref="O1467">IF(N1467="negativo",INDEX($AD$3:$AG$51,MATCH(1,($B1467=$AD$3:$AD$51)*($J1467=$AE$3:$AE$51),0),3),IF(N1467="positivo",INDEX($AD$55:$AG$109,MATCH(1,($B1467=$AD$55:$AD$109)*($J1467=$AE$55:$AE$109),0),3)))</f>
        <v>0</v>
      </c>
      <c r="P1467" s="115" t="b">
        <f t="array" ref="P1467">IF(N1467="negativo",INDEX($AD$3:$AG$51,MATCH(1,($B1467=$AD$3:$AD$51)*($J1467=$AE$3:$AE$51),0),4),IF(N1467="positivo",INDEX($AD$55:$AG$109,MATCH(1,($B1467=$AD$55:$AD$109)*($J1467=$AE$55:$AE$109),0),4)))</f>
        <v>0</v>
      </c>
      <c r="Q1467" s="115" t="str">
        <f>VLOOKUP(M1467,Modelo!$A$2:$C$7,2,0)</f>
        <v>Impacto Económico, Social y Comunitario</v>
      </c>
      <c r="R1467" s="118">
        <f t="array" ref="R1467">INDEX(Modelo!$F$1:$H$37,MATCH(1,(DataBase!Q1467=Modelo!$G$1:$G$37)*(DataBase!B1467=Modelo!$F$1:$F$37),0),3)</f>
        <v>0.11764705882352941</v>
      </c>
      <c r="S1467" s="115">
        <f t="shared" si="46"/>
        <v>0</v>
      </c>
      <c r="T1467" s="115">
        <f t="shared" si="47"/>
        <v>0</v>
      </c>
    </row>
    <row r="1468" spans="1:20" x14ac:dyDescent="0.3">
      <c r="A1468" s="115" t="s">
        <v>280</v>
      </c>
      <c r="B1468" s="115" t="s">
        <v>216</v>
      </c>
      <c r="C1468" s="115" t="s">
        <v>97</v>
      </c>
      <c r="D1468" s="115" t="s">
        <v>86</v>
      </c>
      <c r="E1468" s="115" t="s">
        <v>87</v>
      </c>
      <c r="F1468" s="115" t="s">
        <v>87</v>
      </c>
      <c r="G1468" s="115">
        <v>1866</v>
      </c>
      <c r="H1468" s="115" t="s">
        <v>281</v>
      </c>
      <c r="I1468" s="115">
        <v>2.0444698099999998</v>
      </c>
      <c r="J1468" s="115" t="s">
        <v>59</v>
      </c>
      <c r="K1468" s="115" t="str">
        <f>INDEX(DatosProcesados!$A$1:$BF$101,MATCH(DataBase!A1468,DatosProcesados!$A$1:$A$101,0),MATCH(DataBase!J1468,DatosProcesados!$A$1:$BF$1,0))</f>
        <v>Si</v>
      </c>
      <c r="L1468" s="115" t="str">
        <f>INDEX(Modelo!$A$9:$D$89,MATCH(DataBase!$J1468,Modelo!$A$9:$A$89,0),MATCH(DataBase!L$1,Modelo!$A$9:$D$9,0))</f>
        <v>Impacto económico y gobernanza</v>
      </c>
      <c r="M1468" s="115" t="str">
        <f>INDEX(Modelo!$A$9:$D$89,MATCH(DataBase!$J1468,Modelo!$A$9:$A$89,0),MATCH(DataBase!M$1,Modelo!$A$9:$D$9,0))</f>
        <v>Pilar 6</v>
      </c>
      <c r="N1468" s="115" t="str">
        <f>INDEX(Modelo!$A$9:$D$89,MATCH(DataBase!$J1468,Modelo!$A$9:$A$89,0),MATCH(DataBase!N$1,Modelo!$A$9:$D$9,0))</f>
        <v>boolean</v>
      </c>
      <c r="O1468" s="115" t="b">
        <f t="array" ref="O1468">IF(N1468="negativo",INDEX($AD$3:$AG$51,MATCH(1,($B1468=$AD$3:$AD$51)*($J1468=$AE$3:$AE$51),0),3),IF(N1468="positivo",INDEX($AD$55:$AG$109,MATCH(1,($B1468=$AD$55:$AD$109)*($J1468=$AE$55:$AE$109),0),3)))</f>
        <v>0</v>
      </c>
      <c r="P1468" s="115" t="b">
        <f t="array" ref="P1468">IF(N1468="negativo",INDEX($AD$3:$AG$51,MATCH(1,($B1468=$AD$3:$AD$51)*($J1468=$AE$3:$AE$51),0),4),IF(N1468="positivo",INDEX($AD$55:$AG$109,MATCH(1,($B1468=$AD$55:$AD$109)*($J1468=$AE$55:$AE$109),0),4)))</f>
        <v>0</v>
      </c>
      <c r="Q1468" s="115" t="str">
        <f>VLOOKUP(M1468,Modelo!$A$2:$C$7,2,0)</f>
        <v>Impacto Económico, Social y Comunitario</v>
      </c>
      <c r="R1468" s="118">
        <f t="array" ref="R1468">INDEX(Modelo!$F$1:$H$37,MATCH(1,(DataBase!Q1468=Modelo!$G$1:$G$37)*(DataBase!B1468=Modelo!$F$1:$F$37),0),3)</f>
        <v>0.10526315789473684</v>
      </c>
      <c r="S1468" s="115">
        <f t="shared" si="46"/>
        <v>100</v>
      </c>
      <c r="T1468" s="115">
        <f t="shared" si="47"/>
        <v>10.526315789473683</v>
      </c>
    </row>
    <row r="1469" spans="1:20" x14ac:dyDescent="0.3">
      <c r="A1469" s="115" t="s">
        <v>143</v>
      </c>
      <c r="B1469" s="115" t="s">
        <v>84</v>
      </c>
      <c r="C1469" s="115" t="s">
        <v>97</v>
      </c>
      <c r="D1469" s="115" t="s">
        <v>86</v>
      </c>
      <c r="E1469" s="115" t="s">
        <v>86</v>
      </c>
      <c r="F1469" s="115" t="s">
        <v>86</v>
      </c>
      <c r="G1469" s="115">
        <v>1994</v>
      </c>
      <c r="H1469" s="115" t="s">
        <v>125</v>
      </c>
      <c r="I1469" s="115">
        <v>5.9751610780000002</v>
      </c>
      <c r="J1469" s="115" t="s">
        <v>59</v>
      </c>
      <c r="K1469" s="115" t="str">
        <f>INDEX(DatosProcesados!$A$1:$BF$101,MATCH(DataBase!A1469,DatosProcesados!$A$1:$A$101,0),MATCH(DataBase!J1469,DatosProcesados!$A$1:$BF$1,0))</f>
        <v>Si</v>
      </c>
      <c r="L1469" s="115" t="str">
        <f>INDEX(Modelo!$A$9:$D$89,MATCH(DataBase!$J1469,Modelo!$A$9:$A$89,0),MATCH(DataBase!L$1,Modelo!$A$9:$D$9,0))</f>
        <v>Impacto económico y gobernanza</v>
      </c>
      <c r="M1469" s="115" t="str">
        <f>INDEX(Modelo!$A$9:$D$89,MATCH(DataBase!$J1469,Modelo!$A$9:$A$89,0),MATCH(DataBase!M$1,Modelo!$A$9:$D$9,0))</f>
        <v>Pilar 6</v>
      </c>
      <c r="N1469" s="115" t="str">
        <f>INDEX(Modelo!$A$9:$D$89,MATCH(DataBase!$J1469,Modelo!$A$9:$A$89,0),MATCH(DataBase!N$1,Modelo!$A$9:$D$9,0))</f>
        <v>boolean</v>
      </c>
      <c r="O1469" s="115" t="b">
        <f t="array" ref="O1469">IF(N1469="negativo",INDEX($AD$3:$AG$51,MATCH(1,($B1469=$AD$3:$AD$51)*($J1469=$AE$3:$AE$51),0),3),IF(N1469="positivo",INDEX($AD$55:$AG$109,MATCH(1,($B1469=$AD$55:$AD$109)*($J1469=$AE$55:$AE$109),0),3)))</f>
        <v>0</v>
      </c>
      <c r="P1469" s="115" t="b">
        <f t="array" ref="P1469">IF(N1469="negativo",INDEX($AD$3:$AG$51,MATCH(1,($B1469=$AD$3:$AD$51)*($J1469=$AE$3:$AE$51),0),4),IF(N1469="positivo",INDEX($AD$55:$AG$109,MATCH(1,($B1469=$AD$55:$AD$109)*($J1469=$AE$55:$AE$109),0),4)))</f>
        <v>0</v>
      </c>
      <c r="Q1469" s="115" t="str">
        <f>VLOOKUP(M1469,Modelo!$A$2:$C$7,2,0)</f>
        <v>Impacto Económico, Social y Comunitario</v>
      </c>
      <c r="R1469" s="118">
        <f t="array" ref="R1469">INDEX(Modelo!$F$1:$H$37,MATCH(1,(DataBase!Q1469=Modelo!$G$1:$G$37)*(DataBase!B1469=Modelo!$F$1:$F$37),0),3)</f>
        <v>0.11764705882352941</v>
      </c>
      <c r="S1469" s="115">
        <f t="shared" si="46"/>
        <v>100</v>
      </c>
      <c r="T1469" s="115">
        <f t="shared" si="47"/>
        <v>11.76470588235294</v>
      </c>
    </row>
    <row r="1470" spans="1:20" x14ac:dyDescent="0.3">
      <c r="A1470" s="115" t="s">
        <v>331</v>
      </c>
      <c r="B1470" s="115" t="s">
        <v>313</v>
      </c>
      <c r="C1470" s="115" t="s">
        <v>103</v>
      </c>
      <c r="D1470" s="115" t="s">
        <v>87</v>
      </c>
      <c r="E1470" s="115" t="s">
        <v>86</v>
      </c>
      <c r="F1470" s="115" t="s">
        <v>86</v>
      </c>
      <c r="G1470" s="115">
        <v>1953</v>
      </c>
      <c r="H1470" s="115" t="s">
        <v>125</v>
      </c>
      <c r="I1470" s="115">
        <v>7.1291921260000004</v>
      </c>
      <c r="J1470" s="115" t="s">
        <v>59</v>
      </c>
      <c r="K1470" s="115">
        <f>INDEX(DatosProcesados!$A$1:$BF$101,MATCH(DataBase!A1470,DatosProcesados!$A$1:$A$101,0),MATCH(DataBase!J1470,DatosProcesados!$A$1:$BF$1,0))</f>
        <v>0</v>
      </c>
      <c r="L1470" s="115" t="str">
        <f>INDEX(Modelo!$A$9:$D$89,MATCH(DataBase!$J1470,Modelo!$A$9:$A$89,0),MATCH(DataBase!L$1,Modelo!$A$9:$D$9,0))</f>
        <v>Impacto económico y gobernanza</v>
      </c>
      <c r="M1470" s="115" t="str">
        <f>INDEX(Modelo!$A$9:$D$89,MATCH(DataBase!$J1470,Modelo!$A$9:$A$89,0),MATCH(DataBase!M$1,Modelo!$A$9:$D$9,0))</f>
        <v>Pilar 6</v>
      </c>
      <c r="N1470" s="115" t="str">
        <f>INDEX(Modelo!$A$9:$D$89,MATCH(DataBase!$J1470,Modelo!$A$9:$A$89,0),MATCH(DataBase!N$1,Modelo!$A$9:$D$9,0))</f>
        <v>boolean</v>
      </c>
      <c r="O1470" s="115" t="b">
        <f t="array" ref="O1470">IF(N1470="negativo",INDEX($AD$3:$AG$51,MATCH(1,($B1470=$AD$3:$AD$51)*($J1470=$AE$3:$AE$51),0),3),IF(N1470="positivo",INDEX($AD$55:$AG$109,MATCH(1,($B1470=$AD$55:$AD$109)*($J1470=$AE$55:$AE$109),0),3)))</f>
        <v>0</v>
      </c>
      <c r="P1470" s="115" t="b">
        <f t="array" ref="P1470">IF(N1470="negativo",INDEX($AD$3:$AG$51,MATCH(1,($B1470=$AD$3:$AD$51)*($J1470=$AE$3:$AE$51),0),4),IF(N1470="positivo",INDEX($AD$55:$AG$109,MATCH(1,($B1470=$AD$55:$AD$109)*($J1470=$AE$55:$AE$109),0),4)))</f>
        <v>0</v>
      </c>
      <c r="Q1470" s="115" t="str">
        <f>VLOOKUP(M1470,Modelo!$A$2:$C$7,2,0)</f>
        <v>Impacto Económico, Social y Comunitario</v>
      </c>
      <c r="R1470" s="118">
        <f t="array" ref="R1470">INDEX(Modelo!$F$1:$H$37,MATCH(1,(DataBase!Q1470=Modelo!$G$1:$G$37)*(DataBase!B1470=Modelo!$F$1:$F$37),0),3)</f>
        <v>0.11764705882352941</v>
      </c>
      <c r="S1470" s="115">
        <f t="shared" si="46"/>
        <v>0</v>
      </c>
      <c r="T1470" s="115">
        <f t="shared" si="47"/>
        <v>0</v>
      </c>
    </row>
    <row r="1471" spans="1:20" x14ac:dyDescent="0.3">
      <c r="A1471" s="115" t="s">
        <v>277</v>
      </c>
      <c r="B1471" s="115" t="s">
        <v>216</v>
      </c>
      <c r="C1471" s="115" t="s">
        <v>85</v>
      </c>
      <c r="D1471" s="115" t="s">
        <v>86</v>
      </c>
      <c r="E1471" s="115" t="s">
        <v>87</v>
      </c>
      <c r="F1471" s="115" t="s">
        <v>87</v>
      </c>
      <c r="G1471" s="115">
        <v>1965</v>
      </c>
      <c r="H1471" s="115" t="s">
        <v>244</v>
      </c>
      <c r="I1471" s="115">
        <v>2.0973851419999998</v>
      </c>
      <c r="J1471" s="115" t="s">
        <v>59</v>
      </c>
      <c r="K1471" s="115" t="str">
        <f>INDEX(DatosProcesados!$A$1:$BF$101,MATCH(DataBase!A1471,DatosProcesados!$A$1:$A$101,0),MATCH(DataBase!J1471,DatosProcesados!$A$1:$BF$1,0))</f>
        <v xml:space="preserve">No informa </v>
      </c>
      <c r="L1471" s="115" t="str">
        <f>INDEX(Modelo!$A$9:$D$89,MATCH(DataBase!$J1471,Modelo!$A$9:$A$89,0),MATCH(DataBase!L$1,Modelo!$A$9:$D$9,0))</f>
        <v>Impacto económico y gobernanza</v>
      </c>
      <c r="M1471" s="115" t="str">
        <f>INDEX(Modelo!$A$9:$D$89,MATCH(DataBase!$J1471,Modelo!$A$9:$A$89,0),MATCH(DataBase!M$1,Modelo!$A$9:$D$9,0))</f>
        <v>Pilar 6</v>
      </c>
      <c r="N1471" s="115" t="str">
        <f>INDEX(Modelo!$A$9:$D$89,MATCH(DataBase!$J1471,Modelo!$A$9:$A$89,0),MATCH(DataBase!N$1,Modelo!$A$9:$D$9,0))</f>
        <v>boolean</v>
      </c>
      <c r="O1471" s="115" t="b">
        <f t="array" ref="O1471">IF(N1471="negativo",INDEX($AD$3:$AG$51,MATCH(1,($B1471=$AD$3:$AD$51)*($J1471=$AE$3:$AE$51),0),3),IF(N1471="positivo",INDEX($AD$55:$AG$109,MATCH(1,($B1471=$AD$55:$AD$109)*($J1471=$AE$55:$AE$109),0),3)))</f>
        <v>0</v>
      </c>
      <c r="P1471" s="115" t="b">
        <f t="array" ref="P1471">IF(N1471="negativo",INDEX($AD$3:$AG$51,MATCH(1,($B1471=$AD$3:$AD$51)*($J1471=$AE$3:$AE$51),0),4),IF(N1471="positivo",INDEX($AD$55:$AG$109,MATCH(1,($B1471=$AD$55:$AD$109)*($J1471=$AE$55:$AE$109),0),4)))</f>
        <v>0</v>
      </c>
      <c r="Q1471" s="115" t="str">
        <f>VLOOKUP(M1471,Modelo!$A$2:$C$7,2,0)</f>
        <v>Impacto Económico, Social y Comunitario</v>
      </c>
      <c r="R1471" s="118">
        <f t="array" ref="R1471">INDEX(Modelo!$F$1:$H$37,MATCH(1,(DataBase!Q1471=Modelo!$G$1:$G$37)*(DataBase!B1471=Modelo!$F$1:$F$37),0),3)</f>
        <v>0.10526315789473684</v>
      </c>
      <c r="S1471" s="115">
        <f t="shared" si="46"/>
        <v>0</v>
      </c>
      <c r="T1471" s="115">
        <f t="shared" si="47"/>
        <v>0</v>
      </c>
    </row>
    <row r="1472" spans="1:20" x14ac:dyDescent="0.3">
      <c r="A1472" s="115" t="s">
        <v>356</v>
      </c>
      <c r="B1472" s="115" t="s">
        <v>313</v>
      </c>
      <c r="C1472" s="115" t="s">
        <v>103</v>
      </c>
      <c r="D1472" s="115" t="s">
        <v>87</v>
      </c>
      <c r="E1472" s="115" t="s">
        <v>86</v>
      </c>
      <c r="F1472" s="115" t="s">
        <v>86</v>
      </c>
      <c r="G1472" s="115">
        <v>1989</v>
      </c>
      <c r="H1472" s="115" t="s">
        <v>125</v>
      </c>
      <c r="I1472" s="115">
        <v>3.0305383369999999</v>
      </c>
      <c r="J1472" s="115" t="s">
        <v>59</v>
      </c>
      <c r="K1472" s="115">
        <f>INDEX(DatosProcesados!$A$1:$BF$101,MATCH(DataBase!A1472,DatosProcesados!$A$1:$A$101,0),MATCH(DataBase!J1472,DatosProcesados!$A$1:$BF$1,0))</f>
        <v>0</v>
      </c>
      <c r="L1472" s="115" t="str">
        <f>INDEX(Modelo!$A$9:$D$89,MATCH(DataBase!$J1472,Modelo!$A$9:$A$89,0),MATCH(DataBase!L$1,Modelo!$A$9:$D$9,0))</f>
        <v>Impacto económico y gobernanza</v>
      </c>
      <c r="M1472" s="115" t="str">
        <f>INDEX(Modelo!$A$9:$D$89,MATCH(DataBase!$J1472,Modelo!$A$9:$A$89,0),MATCH(DataBase!M$1,Modelo!$A$9:$D$9,0))</f>
        <v>Pilar 6</v>
      </c>
      <c r="N1472" s="115" t="str">
        <f>INDEX(Modelo!$A$9:$D$89,MATCH(DataBase!$J1472,Modelo!$A$9:$A$89,0),MATCH(DataBase!N$1,Modelo!$A$9:$D$9,0))</f>
        <v>boolean</v>
      </c>
      <c r="O1472" s="115" t="b">
        <f t="array" ref="O1472">IF(N1472="negativo",INDEX($AD$3:$AG$51,MATCH(1,($B1472=$AD$3:$AD$51)*($J1472=$AE$3:$AE$51),0),3),IF(N1472="positivo",INDEX($AD$55:$AG$109,MATCH(1,($B1472=$AD$55:$AD$109)*($J1472=$AE$55:$AE$109),0),3)))</f>
        <v>0</v>
      </c>
      <c r="P1472" s="115" t="b">
        <f t="array" ref="P1472">IF(N1472="negativo",INDEX($AD$3:$AG$51,MATCH(1,($B1472=$AD$3:$AD$51)*($J1472=$AE$3:$AE$51),0),4),IF(N1472="positivo",INDEX($AD$55:$AG$109,MATCH(1,($B1472=$AD$55:$AD$109)*($J1472=$AE$55:$AE$109),0),4)))</f>
        <v>0</v>
      </c>
      <c r="Q1472" s="115" t="str">
        <f>VLOOKUP(M1472,Modelo!$A$2:$C$7,2,0)</f>
        <v>Impacto Económico, Social y Comunitario</v>
      </c>
      <c r="R1472" s="118">
        <f t="array" ref="R1472">INDEX(Modelo!$F$1:$H$37,MATCH(1,(DataBase!Q1472=Modelo!$G$1:$G$37)*(DataBase!B1472=Modelo!$F$1:$F$37),0),3)</f>
        <v>0.11764705882352941</v>
      </c>
      <c r="S1472" s="115">
        <f t="shared" si="46"/>
        <v>0</v>
      </c>
      <c r="T1472" s="115">
        <f t="shared" si="47"/>
        <v>0</v>
      </c>
    </row>
    <row r="1473" spans="1:20" x14ac:dyDescent="0.3">
      <c r="A1473" s="115" t="s">
        <v>268</v>
      </c>
      <c r="B1473" s="115" t="s">
        <v>216</v>
      </c>
      <c r="C1473" s="115" t="s">
        <v>103</v>
      </c>
      <c r="D1473" s="115" t="s">
        <v>86</v>
      </c>
      <c r="E1473" s="115" t="s">
        <v>86</v>
      </c>
      <c r="F1473" s="115" t="s">
        <v>87</v>
      </c>
      <c r="G1473" s="115">
        <v>1986</v>
      </c>
      <c r="H1473" s="115" t="s">
        <v>125</v>
      </c>
      <c r="I1473" s="115">
        <v>2.2734296359999999</v>
      </c>
      <c r="J1473" s="115" t="s">
        <v>59</v>
      </c>
      <c r="K1473" s="115">
        <f>INDEX(DatosProcesados!$A$1:$BF$101,MATCH(DataBase!A1473,DatosProcesados!$A$1:$A$101,0),MATCH(DataBase!J1473,DatosProcesados!$A$1:$BF$1,0))</f>
        <v>0</v>
      </c>
      <c r="L1473" s="115" t="str">
        <f>INDEX(Modelo!$A$9:$D$89,MATCH(DataBase!$J1473,Modelo!$A$9:$A$89,0),MATCH(DataBase!L$1,Modelo!$A$9:$D$9,0))</f>
        <v>Impacto económico y gobernanza</v>
      </c>
      <c r="M1473" s="115" t="str">
        <f>INDEX(Modelo!$A$9:$D$89,MATCH(DataBase!$J1473,Modelo!$A$9:$A$89,0),MATCH(DataBase!M$1,Modelo!$A$9:$D$9,0))</f>
        <v>Pilar 6</v>
      </c>
      <c r="N1473" s="115" t="str">
        <f>INDEX(Modelo!$A$9:$D$89,MATCH(DataBase!$J1473,Modelo!$A$9:$A$89,0),MATCH(DataBase!N$1,Modelo!$A$9:$D$9,0))</f>
        <v>boolean</v>
      </c>
      <c r="O1473" s="115" t="b">
        <f t="array" ref="O1473">IF(N1473="negativo",INDEX($AD$3:$AG$51,MATCH(1,($B1473=$AD$3:$AD$51)*($J1473=$AE$3:$AE$51),0),3),IF(N1473="positivo",INDEX($AD$55:$AG$109,MATCH(1,($B1473=$AD$55:$AD$109)*($J1473=$AE$55:$AE$109),0),3)))</f>
        <v>0</v>
      </c>
      <c r="P1473" s="115" t="b">
        <f t="array" ref="P1473">IF(N1473="negativo",INDEX($AD$3:$AG$51,MATCH(1,($B1473=$AD$3:$AD$51)*($J1473=$AE$3:$AE$51),0),4),IF(N1473="positivo",INDEX($AD$55:$AG$109,MATCH(1,($B1473=$AD$55:$AD$109)*($J1473=$AE$55:$AE$109),0),4)))</f>
        <v>0</v>
      </c>
      <c r="Q1473" s="115" t="str">
        <f>VLOOKUP(M1473,Modelo!$A$2:$C$7,2,0)</f>
        <v>Impacto Económico, Social y Comunitario</v>
      </c>
      <c r="R1473" s="118">
        <f t="array" ref="R1473">INDEX(Modelo!$F$1:$H$37,MATCH(1,(DataBase!Q1473=Modelo!$G$1:$G$37)*(DataBase!B1473=Modelo!$F$1:$F$37),0),3)</f>
        <v>0.10526315789473684</v>
      </c>
      <c r="S1473" s="115">
        <f t="shared" si="46"/>
        <v>0</v>
      </c>
      <c r="T1473" s="115">
        <f t="shared" si="47"/>
        <v>0</v>
      </c>
    </row>
    <row r="1474" spans="1:20" x14ac:dyDescent="0.3">
      <c r="A1474" s="115" t="s">
        <v>234</v>
      </c>
      <c r="B1474" s="115" t="s">
        <v>216</v>
      </c>
      <c r="C1474" s="115" t="s">
        <v>103</v>
      </c>
      <c r="D1474" s="115" t="s">
        <v>86</v>
      </c>
      <c r="E1474" s="115" t="s">
        <v>86</v>
      </c>
      <c r="F1474" s="115" t="s">
        <v>86</v>
      </c>
      <c r="G1474" s="115">
        <v>1904</v>
      </c>
      <c r="H1474" s="115" t="s">
        <v>125</v>
      </c>
      <c r="I1474" s="115">
        <v>2.8467005310000002</v>
      </c>
      <c r="J1474" s="115" t="s">
        <v>59</v>
      </c>
      <c r="K1474" s="115" t="str">
        <f>INDEX(DatosProcesados!$A$1:$BF$101,MATCH(DataBase!A1474,DatosProcesados!$A$1:$A$101,0),MATCH(DataBase!J1474,DatosProcesados!$A$1:$BF$1,0))</f>
        <v>Si</v>
      </c>
      <c r="L1474" s="115" t="str">
        <f>INDEX(Modelo!$A$9:$D$89,MATCH(DataBase!$J1474,Modelo!$A$9:$A$89,0),MATCH(DataBase!L$1,Modelo!$A$9:$D$9,0))</f>
        <v>Impacto económico y gobernanza</v>
      </c>
      <c r="M1474" s="115" t="str">
        <f>INDEX(Modelo!$A$9:$D$89,MATCH(DataBase!$J1474,Modelo!$A$9:$A$89,0),MATCH(DataBase!M$1,Modelo!$A$9:$D$9,0))</f>
        <v>Pilar 6</v>
      </c>
      <c r="N1474" s="115" t="str">
        <f>INDEX(Modelo!$A$9:$D$89,MATCH(DataBase!$J1474,Modelo!$A$9:$A$89,0),MATCH(DataBase!N$1,Modelo!$A$9:$D$9,0))</f>
        <v>boolean</v>
      </c>
      <c r="O1474" s="115" t="b">
        <f t="array" ref="O1474">IF(N1474="negativo",INDEX($AD$3:$AG$51,MATCH(1,($B1474=$AD$3:$AD$51)*($J1474=$AE$3:$AE$51),0),3),IF(N1474="positivo",INDEX($AD$55:$AG$109,MATCH(1,($B1474=$AD$55:$AD$109)*($J1474=$AE$55:$AE$109),0),3)))</f>
        <v>0</v>
      </c>
      <c r="P1474" s="115" t="b">
        <f t="array" ref="P1474">IF(N1474="negativo",INDEX($AD$3:$AG$51,MATCH(1,($B1474=$AD$3:$AD$51)*($J1474=$AE$3:$AE$51),0),4),IF(N1474="positivo",INDEX($AD$55:$AG$109,MATCH(1,($B1474=$AD$55:$AD$109)*($J1474=$AE$55:$AE$109),0),4)))</f>
        <v>0</v>
      </c>
      <c r="Q1474" s="115" t="str">
        <f>VLOOKUP(M1474,Modelo!$A$2:$C$7,2,0)</f>
        <v>Impacto Económico, Social y Comunitario</v>
      </c>
      <c r="R1474" s="118">
        <f t="array" ref="R1474">INDEX(Modelo!$F$1:$H$37,MATCH(1,(DataBase!Q1474=Modelo!$G$1:$G$37)*(DataBase!B1474=Modelo!$F$1:$F$37),0),3)</f>
        <v>0.10526315789473684</v>
      </c>
      <c r="S1474" s="115">
        <f t="shared" si="46"/>
        <v>100</v>
      </c>
      <c r="T1474" s="115">
        <f t="shared" si="47"/>
        <v>10.526315789473683</v>
      </c>
    </row>
    <row r="1475" spans="1:20" x14ac:dyDescent="0.3">
      <c r="A1475" s="115" t="s">
        <v>359</v>
      </c>
      <c r="B1475" s="115" t="s">
        <v>313</v>
      </c>
      <c r="C1475" s="115" t="s">
        <v>103</v>
      </c>
      <c r="D1475" s="115" t="s">
        <v>86</v>
      </c>
      <c r="E1475" s="115" t="s">
        <v>87</v>
      </c>
      <c r="F1475" s="115" t="s">
        <v>87</v>
      </c>
      <c r="G1475" s="115">
        <v>1993</v>
      </c>
      <c r="H1475" s="115" t="s">
        <v>244</v>
      </c>
      <c r="I1475" s="115">
        <v>2.3607916150000001</v>
      </c>
      <c r="J1475" s="115" t="s">
        <v>59</v>
      </c>
      <c r="K1475" s="115" t="str">
        <f>INDEX(DatosProcesados!$A$1:$BF$101,MATCH(DataBase!A1475,DatosProcesados!$A$1:$A$101,0),MATCH(DataBase!J1475,DatosProcesados!$A$1:$BF$1,0))</f>
        <v>No</v>
      </c>
      <c r="L1475" s="115" t="str">
        <f>INDEX(Modelo!$A$9:$D$89,MATCH(DataBase!$J1475,Modelo!$A$9:$A$89,0),MATCH(DataBase!L$1,Modelo!$A$9:$D$9,0))</f>
        <v>Impacto económico y gobernanza</v>
      </c>
      <c r="M1475" s="115" t="str">
        <f>INDEX(Modelo!$A$9:$D$89,MATCH(DataBase!$J1475,Modelo!$A$9:$A$89,0),MATCH(DataBase!M$1,Modelo!$A$9:$D$9,0))</f>
        <v>Pilar 6</v>
      </c>
      <c r="N1475" s="115" t="str">
        <f>INDEX(Modelo!$A$9:$D$89,MATCH(DataBase!$J1475,Modelo!$A$9:$A$89,0),MATCH(DataBase!N$1,Modelo!$A$9:$D$9,0))</f>
        <v>boolean</v>
      </c>
      <c r="O1475" s="115" t="b">
        <f t="array" ref="O1475">IF(N1475="negativo",INDEX($AD$3:$AG$51,MATCH(1,($B1475=$AD$3:$AD$51)*($J1475=$AE$3:$AE$51),0),3),IF(N1475="positivo",INDEX($AD$55:$AG$109,MATCH(1,($B1475=$AD$55:$AD$109)*($J1475=$AE$55:$AE$109),0),3)))</f>
        <v>0</v>
      </c>
      <c r="P1475" s="115" t="b">
        <f t="array" ref="P1475">IF(N1475="negativo",INDEX($AD$3:$AG$51,MATCH(1,($B1475=$AD$3:$AD$51)*($J1475=$AE$3:$AE$51),0),4),IF(N1475="positivo",INDEX($AD$55:$AG$109,MATCH(1,($B1475=$AD$55:$AD$109)*($J1475=$AE$55:$AE$109),0),4)))</f>
        <v>0</v>
      </c>
      <c r="Q1475" s="115" t="str">
        <f>VLOOKUP(M1475,Modelo!$A$2:$C$7,2,0)</f>
        <v>Impacto Económico, Social y Comunitario</v>
      </c>
      <c r="R1475" s="118">
        <f t="array" ref="R1475">INDEX(Modelo!$F$1:$H$37,MATCH(1,(DataBase!Q1475=Modelo!$G$1:$G$37)*(DataBase!B1475=Modelo!$F$1:$F$37),0),3)</f>
        <v>0.11764705882352941</v>
      </c>
      <c r="S1475" s="115">
        <f t="shared" ref="S1475:S1538" si="48">IFERROR(IF(N1475="boolean",IF(K1475="Si",100,0),IF(N1475="scale",IF(K1475=2,100,IF(K1475=1,50,0)),IF(N1475="positivo",100*((K1475-P1475)/(O1475-P1475)),100*(1-((K1475-P1475)/(O1475-P1475)))))),0)</f>
        <v>0</v>
      </c>
      <c r="T1475" s="115">
        <f t="shared" ref="T1475:T1538" si="49">S1475*R1475</f>
        <v>0</v>
      </c>
    </row>
    <row r="1476" spans="1:20" x14ac:dyDescent="0.3">
      <c r="A1476" s="115" t="s">
        <v>327</v>
      </c>
      <c r="B1476" s="115" t="s">
        <v>313</v>
      </c>
      <c r="C1476" s="115" t="s">
        <v>103</v>
      </c>
      <c r="D1476" s="115" t="s">
        <v>86</v>
      </c>
      <c r="E1476" s="115" t="s">
        <v>86</v>
      </c>
      <c r="F1476" s="115" t="s">
        <v>87</v>
      </c>
      <c r="G1476" s="115">
        <v>2005</v>
      </c>
      <c r="H1476" s="115" t="s">
        <v>328</v>
      </c>
      <c r="I1476" s="115">
        <v>10.521119421</v>
      </c>
      <c r="J1476" s="115" t="s">
        <v>59</v>
      </c>
      <c r="K1476" s="115" t="str">
        <f>INDEX(DatosProcesados!$A$1:$BF$101,MATCH(DataBase!A1476,DatosProcesados!$A$1:$A$101,0),MATCH(DataBase!J1476,DatosProcesados!$A$1:$BF$1,0))</f>
        <v>Si</v>
      </c>
      <c r="L1476" s="115" t="str">
        <f>INDEX(Modelo!$A$9:$D$89,MATCH(DataBase!$J1476,Modelo!$A$9:$A$89,0),MATCH(DataBase!L$1,Modelo!$A$9:$D$9,0))</f>
        <v>Impacto económico y gobernanza</v>
      </c>
      <c r="M1476" s="115" t="str">
        <f>INDEX(Modelo!$A$9:$D$89,MATCH(DataBase!$J1476,Modelo!$A$9:$A$89,0),MATCH(DataBase!M$1,Modelo!$A$9:$D$9,0))</f>
        <v>Pilar 6</v>
      </c>
      <c r="N1476" s="115" t="str">
        <f>INDEX(Modelo!$A$9:$D$89,MATCH(DataBase!$J1476,Modelo!$A$9:$A$89,0),MATCH(DataBase!N$1,Modelo!$A$9:$D$9,0))</f>
        <v>boolean</v>
      </c>
      <c r="O1476" s="115" t="b">
        <f t="array" ref="O1476">IF(N1476="negativo",INDEX($AD$3:$AG$51,MATCH(1,($B1476=$AD$3:$AD$51)*($J1476=$AE$3:$AE$51),0),3),IF(N1476="positivo",INDEX($AD$55:$AG$109,MATCH(1,($B1476=$AD$55:$AD$109)*($J1476=$AE$55:$AE$109),0),3)))</f>
        <v>0</v>
      </c>
      <c r="P1476" s="115" t="b">
        <f t="array" ref="P1476">IF(N1476="negativo",INDEX($AD$3:$AG$51,MATCH(1,($B1476=$AD$3:$AD$51)*($J1476=$AE$3:$AE$51),0),4),IF(N1476="positivo",INDEX($AD$55:$AG$109,MATCH(1,($B1476=$AD$55:$AD$109)*($J1476=$AE$55:$AE$109),0),4)))</f>
        <v>0</v>
      </c>
      <c r="Q1476" s="115" t="str">
        <f>VLOOKUP(M1476,Modelo!$A$2:$C$7,2,0)</f>
        <v>Impacto Económico, Social y Comunitario</v>
      </c>
      <c r="R1476" s="118">
        <f t="array" ref="R1476">INDEX(Modelo!$F$1:$H$37,MATCH(1,(DataBase!Q1476=Modelo!$G$1:$G$37)*(DataBase!B1476=Modelo!$F$1:$F$37),0),3)</f>
        <v>0.11764705882352941</v>
      </c>
      <c r="S1476" s="115">
        <f t="shared" si="48"/>
        <v>100</v>
      </c>
      <c r="T1476" s="115">
        <f t="shared" si="49"/>
        <v>11.76470588235294</v>
      </c>
    </row>
    <row r="1477" spans="1:20" x14ac:dyDescent="0.3">
      <c r="A1477" s="115" t="s">
        <v>283</v>
      </c>
      <c r="B1477" s="115" t="s">
        <v>216</v>
      </c>
      <c r="C1477" s="115" t="s">
        <v>103</v>
      </c>
      <c r="D1477" s="115" t="s">
        <v>86</v>
      </c>
      <c r="E1477" s="115" t="s">
        <v>86</v>
      </c>
      <c r="F1477" s="115" t="s">
        <v>87</v>
      </c>
      <c r="G1477" s="115">
        <v>1958</v>
      </c>
      <c r="H1477" s="115" t="s">
        <v>125</v>
      </c>
      <c r="I1477" s="115">
        <v>2.0172595470000001</v>
      </c>
      <c r="J1477" s="115" t="s">
        <v>59</v>
      </c>
      <c r="K1477" s="115" t="str">
        <f>INDEX(DatosProcesados!$A$1:$BF$101,MATCH(DataBase!A1477,DatosProcesados!$A$1:$A$101,0),MATCH(DataBase!J1477,DatosProcesados!$A$1:$BF$1,0))</f>
        <v>No</v>
      </c>
      <c r="L1477" s="115" t="str">
        <f>INDEX(Modelo!$A$9:$D$89,MATCH(DataBase!$J1477,Modelo!$A$9:$A$89,0),MATCH(DataBase!L$1,Modelo!$A$9:$D$9,0))</f>
        <v>Impacto económico y gobernanza</v>
      </c>
      <c r="M1477" s="115" t="str">
        <f>INDEX(Modelo!$A$9:$D$89,MATCH(DataBase!$J1477,Modelo!$A$9:$A$89,0),MATCH(DataBase!M$1,Modelo!$A$9:$D$9,0))</f>
        <v>Pilar 6</v>
      </c>
      <c r="N1477" s="115" t="str">
        <f>INDEX(Modelo!$A$9:$D$89,MATCH(DataBase!$J1477,Modelo!$A$9:$A$89,0),MATCH(DataBase!N$1,Modelo!$A$9:$D$9,0))</f>
        <v>boolean</v>
      </c>
      <c r="O1477" s="115" t="b">
        <f t="array" ref="O1477">IF(N1477="negativo",INDEX($AD$3:$AG$51,MATCH(1,($B1477=$AD$3:$AD$51)*($J1477=$AE$3:$AE$51),0),3),IF(N1477="positivo",INDEX($AD$55:$AG$109,MATCH(1,($B1477=$AD$55:$AD$109)*($J1477=$AE$55:$AE$109),0),3)))</f>
        <v>0</v>
      </c>
      <c r="P1477" s="115" t="b">
        <f t="array" ref="P1477">IF(N1477="negativo",INDEX($AD$3:$AG$51,MATCH(1,($B1477=$AD$3:$AD$51)*($J1477=$AE$3:$AE$51),0),4),IF(N1477="positivo",INDEX($AD$55:$AG$109,MATCH(1,($B1477=$AD$55:$AD$109)*($J1477=$AE$55:$AE$109),0),4)))</f>
        <v>0</v>
      </c>
      <c r="Q1477" s="115" t="str">
        <f>VLOOKUP(M1477,Modelo!$A$2:$C$7,2,0)</f>
        <v>Impacto Económico, Social y Comunitario</v>
      </c>
      <c r="R1477" s="118">
        <f t="array" ref="R1477">INDEX(Modelo!$F$1:$H$37,MATCH(1,(DataBase!Q1477=Modelo!$G$1:$G$37)*(DataBase!B1477=Modelo!$F$1:$F$37),0),3)</f>
        <v>0.10526315789473684</v>
      </c>
      <c r="S1477" s="115">
        <f t="shared" si="48"/>
        <v>0</v>
      </c>
      <c r="T1477" s="115">
        <f t="shared" si="49"/>
        <v>0</v>
      </c>
    </row>
    <row r="1478" spans="1:20" x14ac:dyDescent="0.3">
      <c r="A1478" s="115" t="s">
        <v>188</v>
      </c>
      <c r="B1478" s="115" t="s">
        <v>84</v>
      </c>
      <c r="C1478" s="115" t="s">
        <v>103</v>
      </c>
      <c r="D1478" s="115" t="s">
        <v>86</v>
      </c>
      <c r="E1478" s="115" t="s">
        <v>87</v>
      </c>
      <c r="F1478" s="115" t="s">
        <v>86</v>
      </c>
      <c r="G1478" s="115">
        <v>1974</v>
      </c>
      <c r="H1478" s="115" t="s">
        <v>125</v>
      </c>
      <c r="I1478" s="115">
        <v>2.2729038500000001</v>
      </c>
      <c r="J1478" s="115" t="s">
        <v>59</v>
      </c>
      <c r="K1478" s="115" t="str">
        <f>INDEX(DatosProcesados!$A$1:$BF$101,MATCH(DataBase!A1478,DatosProcesados!$A$1:$A$101,0),MATCH(DataBase!J1478,DatosProcesados!$A$1:$BF$1,0))</f>
        <v>Si</v>
      </c>
      <c r="L1478" s="115" t="str">
        <f>INDEX(Modelo!$A$9:$D$89,MATCH(DataBase!$J1478,Modelo!$A$9:$A$89,0),MATCH(DataBase!L$1,Modelo!$A$9:$D$9,0))</f>
        <v>Impacto económico y gobernanza</v>
      </c>
      <c r="M1478" s="115" t="str">
        <f>INDEX(Modelo!$A$9:$D$89,MATCH(DataBase!$J1478,Modelo!$A$9:$A$89,0),MATCH(DataBase!M$1,Modelo!$A$9:$D$9,0))</f>
        <v>Pilar 6</v>
      </c>
      <c r="N1478" s="115" t="str">
        <f>INDEX(Modelo!$A$9:$D$89,MATCH(DataBase!$J1478,Modelo!$A$9:$A$89,0),MATCH(DataBase!N$1,Modelo!$A$9:$D$9,0))</f>
        <v>boolean</v>
      </c>
      <c r="O1478" s="115" t="b">
        <f t="array" ref="O1478">IF(N1478="negativo",INDEX($AD$3:$AG$51,MATCH(1,($B1478=$AD$3:$AD$51)*($J1478=$AE$3:$AE$51),0),3),IF(N1478="positivo",INDEX($AD$55:$AG$109,MATCH(1,($B1478=$AD$55:$AD$109)*($J1478=$AE$55:$AE$109),0),3)))</f>
        <v>0</v>
      </c>
      <c r="P1478" s="115" t="b">
        <f t="array" ref="P1478">IF(N1478="negativo",INDEX($AD$3:$AG$51,MATCH(1,($B1478=$AD$3:$AD$51)*($J1478=$AE$3:$AE$51),0),4),IF(N1478="positivo",INDEX($AD$55:$AG$109,MATCH(1,($B1478=$AD$55:$AD$109)*($J1478=$AE$55:$AE$109),0),4)))</f>
        <v>0</v>
      </c>
      <c r="Q1478" s="115" t="str">
        <f>VLOOKUP(M1478,Modelo!$A$2:$C$7,2,0)</f>
        <v>Impacto Económico, Social y Comunitario</v>
      </c>
      <c r="R1478" s="118">
        <f t="array" ref="R1478">INDEX(Modelo!$F$1:$H$37,MATCH(1,(DataBase!Q1478=Modelo!$G$1:$G$37)*(DataBase!B1478=Modelo!$F$1:$F$37),0),3)</f>
        <v>0.11764705882352941</v>
      </c>
      <c r="S1478" s="115">
        <f t="shared" si="48"/>
        <v>100</v>
      </c>
      <c r="T1478" s="115">
        <f t="shared" si="49"/>
        <v>11.76470588235294</v>
      </c>
    </row>
    <row r="1479" spans="1:20" x14ac:dyDescent="0.3">
      <c r="A1479" s="115" t="s">
        <v>199</v>
      </c>
      <c r="B1479" s="115" t="s">
        <v>84</v>
      </c>
      <c r="C1479" s="115" t="s">
        <v>103</v>
      </c>
      <c r="D1479" s="115" t="s">
        <v>86</v>
      </c>
      <c r="E1479" s="115" t="s">
        <v>86</v>
      </c>
      <c r="F1479" s="115" t="s">
        <v>87</v>
      </c>
      <c r="G1479" s="115">
        <v>2015</v>
      </c>
      <c r="H1479" s="115" t="s">
        <v>125</v>
      </c>
      <c r="I1479" s="115">
        <v>0.70314701400000001</v>
      </c>
      <c r="J1479" s="115" t="s">
        <v>59</v>
      </c>
      <c r="K1479" s="115">
        <f>INDEX(DatosProcesados!$A$1:$BF$101,MATCH(DataBase!A1479,DatosProcesados!$A$1:$A$101,0),MATCH(DataBase!J1479,DatosProcesados!$A$1:$BF$1,0))</f>
        <v>0</v>
      </c>
      <c r="L1479" s="115" t="str">
        <f>INDEX(Modelo!$A$9:$D$89,MATCH(DataBase!$J1479,Modelo!$A$9:$A$89,0),MATCH(DataBase!L$1,Modelo!$A$9:$D$9,0))</f>
        <v>Impacto económico y gobernanza</v>
      </c>
      <c r="M1479" s="115" t="str">
        <f>INDEX(Modelo!$A$9:$D$89,MATCH(DataBase!$J1479,Modelo!$A$9:$A$89,0),MATCH(DataBase!M$1,Modelo!$A$9:$D$9,0))</f>
        <v>Pilar 6</v>
      </c>
      <c r="N1479" s="115" t="str">
        <f>INDEX(Modelo!$A$9:$D$89,MATCH(DataBase!$J1479,Modelo!$A$9:$A$89,0),MATCH(DataBase!N$1,Modelo!$A$9:$D$9,0))</f>
        <v>boolean</v>
      </c>
      <c r="O1479" s="115" t="b">
        <f t="array" ref="O1479">IF(N1479="negativo",INDEX($AD$3:$AG$51,MATCH(1,($B1479=$AD$3:$AD$51)*($J1479=$AE$3:$AE$51),0),3),IF(N1479="positivo",INDEX($AD$55:$AG$109,MATCH(1,($B1479=$AD$55:$AD$109)*($J1479=$AE$55:$AE$109),0),3)))</f>
        <v>0</v>
      </c>
      <c r="P1479" s="115" t="b">
        <f t="array" ref="P1479">IF(N1479="negativo",INDEX($AD$3:$AG$51,MATCH(1,($B1479=$AD$3:$AD$51)*($J1479=$AE$3:$AE$51),0),4),IF(N1479="positivo",INDEX($AD$55:$AG$109,MATCH(1,($B1479=$AD$55:$AD$109)*($J1479=$AE$55:$AE$109),0),4)))</f>
        <v>0</v>
      </c>
      <c r="Q1479" s="115" t="str">
        <f>VLOOKUP(M1479,Modelo!$A$2:$C$7,2,0)</f>
        <v>Impacto Económico, Social y Comunitario</v>
      </c>
      <c r="R1479" s="118">
        <f t="array" ref="R1479">INDEX(Modelo!$F$1:$H$37,MATCH(1,(DataBase!Q1479=Modelo!$G$1:$G$37)*(DataBase!B1479=Modelo!$F$1:$F$37),0),3)</f>
        <v>0.11764705882352941</v>
      </c>
      <c r="S1479" s="115">
        <f t="shared" si="48"/>
        <v>0</v>
      </c>
      <c r="T1479" s="115">
        <f t="shared" si="49"/>
        <v>0</v>
      </c>
    </row>
    <row r="1480" spans="1:20" x14ac:dyDescent="0.3">
      <c r="A1480" s="115" t="s">
        <v>215</v>
      </c>
      <c r="B1480" s="115" t="s">
        <v>216</v>
      </c>
      <c r="C1480" s="115" t="s">
        <v>97</v>
      </c>
      <c r="D1480" s="115" t="s">
        <v>86</v>
      </c>
      <c r="E1480" s="115" t="s">
        <v>86</v>
      </c>
      <c r="F1480" s="115" t="s">
        <v>86</v>
      </c>
      <c r="G1480" s="115">
        <v>1956</v>
      </c>
      <c r="H1480" s="115" t="s">
        <v>125</v>
      </c>
      <c r="I1480" s="115">
        <v>25.860914507</v>
      </c>
      <c r="J1480" s="115" t="s">
        <v>59</v>
      </c>
      <c r="K1480" s="115" t="str">
        <f>INDEX(DatosProcesados!$A$1:$BF$101,MATCH(DataBase!A1480,DatosProcesados!$A$1:$A$101,0),MATCH(DataBase!J1480,DatosProcesados!$A$1:$BF$1,0))</f>
        <v>Si</v>
      </c>
      <c r="L1480" s="115" t="str">
        <f>INDEX(Modelo!$A$9:$D$89,MATCH(DataBase!$J1480,Modelo!$A$9:$A$89,0),MATCH(DataBase!L$1,Modelo!$A$9:$D$9,0))</f>
        <v>Impacto económico y gobernanza</v>
      </c>
      <c r="M1480" s="115" t="str">
        <f>INDEX(Modelo!$A$9:$D$89,MATCH(DataBase!$J1480,Modelo!$A$9:$A$89,0),MATCH(DataBase!M$1,Modelo!$A$9:$D$9,0))</f>
        <v>Pilar 6</v>
      </c>
      <c r="N1480" s="115" t="str">
        <f>INDEX(Modelo!$A$9:$D$89,MATCH(DataBase!$J1480,Modelo!$A$9:$A$89,0),MATCH(DataBase!N$1,Modelo!$A$9:$D$9,0))</f>
        <v>boolean</v>
      </c>
      <c r="O1480" s="115" t="b">
        <f t="array" ref="O1480">IF(N1480="negativo",INDEX($AD$3:$AG$51,MATCH(1,($B1480=$AD$3:$AD$51)*($J1480=$AE$3:$AE$51),0),3),IF(N1480="positivo",INDEX($AD$55:$AG$109,MATCH(1,($B1480=$AD$55:$AD$109)*($J1480=$AE$55:$AE$109),0),3)))</f>
        <v>0</v>
      </c>
      <c r="P1480" s="115" t="b">
        <f t="array" ref="P1480">IF(N1480="negativo",INDEX($AD$3:$AG$51,MATCH(1,($B1480=$AD$3:$AD$51)*($J1480=$AE$3:$AE$51),0),4),IF(N1480="positivo",INDEX($AD$55:$AG$109,MATCH(1,($B1480=$AD$55:$AD$109)*($J1480=$AE$55:$AE$109),0),4)))</f>
        <v>0</v>
      </c>
      <c r="Q1480" s="115" t="str">
        <f>VLOOKUP(M1480,Modelo!$A$2:$C$7,2,0)</f>
        <v>Impacto Económico, Social y Comunitario</v>
      </c>
      <c r="R1480" s="118">
        <f t="array" ref="R1480">INDEX(Modelo!$F$1:$H$37,MATCH(1,(DataBase!Q1480=Modelo!$G$1:$G$37)*(DataBase!B1480=Modelo!$F$1:$F$37),0),3)</f>
        <v>0.10526315789473684</v>
      </c>
      <c r="S1480" s="115">
        <f t="shared" si="48"/>
        <v>100</v>
      </c>
      <c r="T1480" s="115">
        <f t="shared" si="49"/>
        <v>10.526315789473683</v>
      </c>
    </row>
    <row r="1481" spans="1:20" x14ac:dyDescent="0.3">
      <c r="A1481" s="115" t="s">
        <v>257</v>
      </c>
      <c r="B1481" s="115" t="s">
        <v>216</v>
      </c>
      <c r="C1481" s="115" t="s">
        <v>97</v>
      </c>
      <c r="D1481" s="115" t="s">
        <v>86</v>
      </c>
      <c r="E1481" s="115" t="s">
        <v>87</v>
      </c>
      <c r="F1481" s="115" t="s">
        <v>87</v>
      </c>
      <c r="G1481" s="115">
        <v>1898</v>
      </c>
      <c r="H1481" s="115" t="s">
        <v>167</v>
      </c>
      <c r="I1481" s="115">
        <v>2.4260392159999999</v>
      </c>
      <c r="J1481" s="115" t="s">
        <v>59</v>
      </c>
      <c r="K1481" s="115" t="str">
        <f>INDEX(DatosProcesados!$A$1:$BF$101,MATCH(DataBase!A1481,DatosProcesados!$A$1:$A$101,0),MATCH(DataBase!J1481,DatosProcesados!$A$1:$BF$1,0))</f>
        <v xml:space="preserve">No informa </v>
      </c>
      <c r="L1481" s="115" t="str">
        <f>INDEX(Modelo!$A$9:$D$89,MATCH(DataBase!$J1481,Modelo!$A$9:$A$89,0),MATCH(DataBase!L$1,Modelo!$A$9:$D$9,0))</f>
        <v>Impacto económico y gobernanza</v>
      </c>
      <c r="M1481" s="115" t="str">
        <f>INDEX(Modelo!$A$9:$D$89,MATCH(DataBase!$J1481,Modelo!$A$9:$A$89,0),MATCH(DataBase!M$1,Modelo!$A$9:$D$9,0))</f>
        <v>Pilar 6</v>
      </c>
      <c r="N1481" s="115" t="str">
        <f>INDEX(Modelo!$A$9:$D$89,MATCH(DataBase!$J1481,Modelo!$A$9:$A$89,0),MATCH(DataBase!N$1,Modelo!$A$9:$D$9,0))</f>
        <v>boolean</v>
      </c>
      <c r="O1481" s="115" t="b">
        <f t="array" ref="O1481">IF(N1481="negativo",INDEX($AD$3:$AG$51,MATCH(1,($B1481=$AD$3:$AD$51)*($J1481=$AE$3:$AE$51),0),3),IF(N1481="positivo",INDEX($AD$55:$AG$109,MATCH(1,($B1481=$AD$55:$AD$109)*($J1481=$AE$55:$AE$109),0),3)))</f>
        <v>0</v>
      </c>
      <c r="P1481" s="115" t="b">
        <f t="array" ref="P1481">IF(N1481="negativo",INDEX($AD$3:$AG$51,MATCH(1,($B1481=$AD$3:$AD$51)*($J1481=$AE$3:$AE$51),0),4),IF(N1481="positivo",INDEX($AD$55:$AG$109,MATCH(1,($B1481=$AD$55:$AD$109)*($J1481=$AE$55:$AE$109),0),4)))</f>
        <v>0</v>
      </c>
      <c r="Q1481" s="115" t="str">
        <f>VLOOKUP(M1481,Modelo!$A$2:$C$7,2,0)</f>
        <v>Impacto Económico, Social y Comunitario</v>
      </c>
      <c r="R1481" s="118">
        <f t="array" ref="R1481">INDEX(Modelo!$F$1:$H$37,MATCH(1,(DataBase!Q1481=Modelo!$G$1:$G$37)*(DataBase!B1481=Modelo!$F$1:$F$37),0),3)</f>
        <v>0.10526315789473684</v>
      </c>
      <c r="S1481" s="115">
        <f t="shared" si="48"/>
        <v>0</v>
      </c>
      <c r="T1481" s="115">
        <f t="shared" si="49"/>
        <v>0</v>
      </c>
    </row>
    <row r="1482" spans="1:20" x14ac:dyDescent="0.3">
      <c r="A1482" s="115" t="s">
        <v>301</v>
      </c>
      <c r="B1482" s="115" t="s">
        <v>216</v>
      </c>
      <c r="C1482" s="115" t="s">
        <v>103</v>
      </c>
      <c r="D1482" s="115" t="s">
        <v>86</v>
      </c>
      <c r="E1482" s="115" t="s">
        <v>87</v>
      </c>
      <c r="F1482" s="115" t="s">
        <v>86</v>
      </c>
      <c r="G1482" s="115">
        <v>1998</v>
      </c>
      <c r="H1482" s="115" t="s">
        <v>125</v>
      </c>
      <c r="I1482" s="115">
        <v>1.697301486</v>
      </c>
      <c r="J1482" s="115" t="s">
        <v>59</v>
      </c>
      <c r="K1482" s="115" t="str">
        <f>INDEX(DatosProcesados!$A$1:$BF$101,MATCH(DataBase!A1482,DatosProcesados!$A$1:$A$101,0),MATCH(DataBase!J1482,DatosProcesados!$A$1:$BF$1,0))</f>
        <v>Si</v>
      </c>
      <c r="L1482" s="115" t="str">
        <f>INDEX(Modelo!$A$9:$D$89,MATCH(DataBase!$J1482,Modelo!$A$9:$A$89,0),MATCH(DataBase!L$1,Modelo!$A$9:$D$9,0))</f>
        <v>Impacto económico y gobernanza</v>
      </c>
      <c r="M1482" s="115" t="str">
        <f>INDEX(Modelo!$A$9:$D$89,MATCH(DataBase!$J1482,Modelo!$A$9:$A$89,0),MATCH(DataBase!M$1,Modelo!$A$9:$D$9,0))</f>
        <v>Pilar 6</v>
      </c>
      <c r="N1482" s="115" t="str">
        <f>INDEX(Modelo!$A$9:$D$89,MATCH(DataBase!$J1482,Modelo!$A$9:$A$89,0),MATCH(DataBase!N$1,Modelo!$A$9:$D$9,0))</f>
        <v>boolean</v>
      </c>
      <c r="O1482" s="115" t="b">
        <f t="array" ref="O1482">IF(N1482="negativo",INDEX($AD$3:$AG$51,MATCH(1,($B1482=$AD$3:$AD$51)*($J1482=$AE$3:$AE$51),0),3),IF(N1482="positivo",INDEX($AD$55:$AG$109,MATCH(1,($B1482=$AD$55:$AD$109)*($J1482=$AE$55:$AE$109),0),3)))</f>
        <v>0</v>
      </c>
      <c r="P1482" s="115" t="b">
        <f t="array" ref="P1482">IF(N1482="negativo",INDEX($AD$3:$AG$51,MATCH(1,($B1482=$AD$3:$AD$51)*($J1482=$AE$3:$AE$51),0),4),IF(N1482="positivo",INDEX($AD$55:$AG$109,MATCH(1,($B1482=$AD$55:$AD$109)*($J1482=$AE$55:$AE$109),0),4)))</f>
        <v>0</v>
      </c>
      <c r="Q1482" s="115" t="str">
        <f>VLOOKUP(M1482,Modelo!$A$2:$C$7,2,0)</f>
        <v>Impacto Económico, Social y Comunitario</v>
      </c>
      <c r="R1482" s="118">
        <f t="array" ref="R1482">INDEX(Modelo!$F$1:$H$37,MATCH(1,(DataBase!Q1482=Modelo!$G$1:$G$37)*(DataBase!B1482=Modelo!$F$1:$F$37),0),3)</f>
        <v>0.10526315789473684</v>
      </c>
      <c r="S1482" s="115">
        <f t="shared" si="48"/>
        <v>100</v>
      </c>
      <c r="T1482" s="115">
        <f t="shared" si="49"/>
        <v>10.526315789473683</v>
      </c>
    </row>
    <row r="1483" spans="1:20" x14ac:dyDescent="0.3">
      <c r="A1483" s="115" t="s">
        <v>352</v>
      </c>
      <c r="B1483" s="115" t="s">
        <v>313</v>
      </c>
      <c r="C1483" s="115" t="s">
        <v>103</v>
      </c>
      <c r="D1483" s="115" t="s">
        <v>87</v>
      </c>
      <c r="E1483" s="115" t="s">
        <v>87</v>
      </c>
      <c r="F1483" s="115" t="s">
        <v>87</v>
      </c>
      <c r="G1483" s="115">
        <v>1969</v>
      </c>
      <c r="H1483" s="115" t="s">
        <v>353</v>
      </c>
      <c r="I1483" s="115">
        <v>3.188315636</v>
      </c>
      <c r="J1483" s="115" t="s">
        <v>59</v>
      </c>
      <c r="K1483" s="115" t="str">
        <f>INDEX(DatosProcesados!$A$1:$BF$101,MATCH(DataBase!A1483,DatosProcesados!$A$1:$A$101,0),MATCH(DataBase!J1483,DatosProcesados!$A$1:$BF$1,0))</f>
        <v>No</v>
      </c>
      <c r="L1483" s="115" t="str">
        <f>INDEX(Modelo!$A$9:$D$89,MATCH(DataBase!$J1483,Modelo!$A$9:$A$89,0),MATCH(DataBase!L$1,Modelo!$A$9:$D$9,0))</f>
        <v>Impacto económico y gobernanza</v>
      </c>
      <c r="M1483" s="115" t="str">
        <f>INDEX(Modelo!$A$9:$D$89,MATCH(DataBase!$J1483,Modelo!$A$9:$A$89,0),MATCH(DataBase!M$1,Modelo!$A$9:$D$9,0))</f>
        <v>Pilar 6</v>
      </c>
      <c r="N1483" s="115" t="str">
        <f>INDEX(Modelo!$A$9:$D$89,MATCH(DataBase!$J1483,Modelo!$A$9:$A$89,0),MATCH(DataBase!N$1,Modelo!$A$9:$D$9,0))</f>
        <v>boolean</v>
      </c>
      <c r="O1483" s="115" t="b">
        <f t="array" ref="O1483">IF(N1483="negativo",INDEX($AD$3:$AG$51,MATCH(1,($B1483=$AD$3:$AD$51)*($J1483=$AE$3:$AE$51),0),3),IF(N1483="positivo",INDEX($AD$55:$AG$109,MATCH(1,($B1483=$AD$55:$AD$109)*($J1483=$AE$55:$AE$109),0),3)))</f>
        <v>0</v>
      </c>
      <c r="P1483" s="115" t="b">
        <f t="array" ref="P1483">IF(N1483="negativo",INDEX($AD$3:$AG$51,MATCH(1,($B1483=$AD$3:$AD$51)*($J1483=$AE$3:$AE$51),0),4),IF(N1483="positivo",INDEX($AD$55:$AG$109,MATCH(1,($B1483=$AD$55:$AD$109)*($J1483=$AE$55:$AE$109),0),4)))</f>
        <v>0</v>
      </c>
      <c r="Q1483" s="115" t="str">
        <f>VLOOKUP(M1483,Modelo!$A$2:$C$7,2,0)</f>
        <v>Impacto Económico, Social y Comunitario</v>
      </c>
      <c r="R1483" s="118">
        <f t="array" ref="R1483">INDEX(Modelo!$F$1:$H$37,MATCH(1,(DataBase!Q1483=Modelo!$G$1:$G$37)*(DataBase!B1483=Modelo!$F$1:$F$37),0),3)</f>
        <v>0.11764705882352941</v>
      </c>
      <c r="S1483" s="115">
        <f t="shared" si="48"/>
        <v>0</v>
      </c>
      <c r="T1483" s="115">
        <f t="shared" si="49"/>
        <v>0</v>
      </c>
    </row>
    <row r="1484" spans="1:20" x14ac:dyDescent="0.3">
      <c r="A1484" s="115" t="s">
        <v>427</v>
      </c>
      <c r="B1484" s="115" t="s">
        <v>407</v>
      </c>
      <c r="C1484" s="115" t="s">
        <v>103</v>
      </c>
      <c r="D1484" s="115" t="s">
        <v>86</v>
      </c>
      <c r="E1484" s="115" t="s">
        <v>86</v>
      </c>
      <c r="F1484" s="115" t="s">
        <v>87</v>
      </c>
      <c r="G1484" s="115">
        <v>2020</v>
      </c>
      <c r="H1484" s="115" t="s">
        <v>428</v>
      </c>
      <c r="I1484" s="115">
        <v>1.943851598</v>
      </c>
      <c r="J1484" s="115" t="s">
        <v>59</v>
      </c>
      <c r="K1484" s="115" t="str">
        <f>INDEX(DatosProcesados!$A$1:$BF$101,MATCH(DataBase!A1484,DatosProcesados!$A$1:$A$101,0),MATCH(DataBase!J1484,DatosProcesados!$A$1:$BF$1,0))</f>
        <v>No</v>
      </c>
      <c r="L1484" s="115" t="str">
        <f>INDEX(Modelo!$A$9:$D$89,MATCH(DataBase!$J1484,Modelo!$A$9:$A$89,0),MATCH(DataBase!L$1,Modelo!$A$9:$D$9,0))</f>
        <v>Impacto económico y gobernanza</v>
      </c>
      <c r="M1484" s="115" t="str">
        <f>INDEX(Modelo!$A$9:$D$89,MATCH(DataBase!$J1484,Modelo!$A$9:$A$89,0),MATCH(DataBase!M$1,Modelo!$A$9:$D$9,0))</f>
        <v>Pilar 6</v>
      </c>
      <c r="N1484" s="115" t="str">
        <f>INDEX(Modelo!$A$9:$D$89,MATCH(DataBase!$J1484,Modelo!$A$9:$A$89,0),MATCH(DataBase!N$1,Modelo!$A$9:$D$9,0))</f>
        <v>boolean</v>
      </c>
      <c r="O1484" s="115" t="b">
        <f t="array" ref="O1484">IF(N1484="negativo",INDEX($AD$3:$AG$51,MATCH(1,($B1484=$AD$3:$AD$51)*($J1484=$AE$3:$AE$51),0),3),IF(N1484="positivo",INDEX($AD$55:$AG$109,MATCH(1,($B1484=$AD$55:$AD$109)*($J1484=$AE$55:$AE$109),0),3)))</f>
        <v>0</v>
      </c>
      <c r="P1484" s="115" t="b">
        <f t="array" ref="P1484">IF(N1484="negativo",INDEX($AD$3:$AG$51,MATCH(1,($B1484=$AD$3:$AD$51)*($J1484=$AE$3:$AE$51),0),4),IF(N1484="positivo",INDEX($AD$55:$AG$109,MATCH(1,($B1484=$AD$55:$AD$109)*($J1484=$AE$55:$AE$109),0),4)))</f>
        <v>0</v>
      </c>
      <c r="Q1484" s="115" t="str">
        <f>VLOOKUP(M1484,Modelo!$A$2:$C$7,2,0)</f>
        <v>Impacto Económico, Social y Comunitario</v>
      </c>
      <c r="R1484" s="118">
        <f t="array" ref="R1484">INDEX(Modelo!$F$1:$H$37,MATCH(1,(DataBase!Q1484=Modelo!$G$1:$G$37)*(DataBase!B1484=Modelo!$F$1:$F$37),0),3)</f>
        <v>0.15384615384615385</v>
      </c>
      <c r="S1484" s="115">
        <f t="shared" si="48"/>
        <v>0</v>
      </c>
      <c r="T1484" s="115">
        <f t="shared" si="49"/>
        <v>0</v>
      </c>
    </row>
    <row r="1485" spans="1:20" x14ac:dyDescent="0.3">
      <c r="A1485" s="115" t="s">
        <v>333</v>
      </c>
      <c r="B1485" s="115" t="s">
        <v>313</v>
      </c>
      <c r="C1485" s="115" t="s">
        <v>103</v>
      </c>
      <c r="D1485" s="115" t="s">
        <v>86</v>
      </c>
      <c r="E1485" s="115" t="s">
        <v>86</v>
      </c>
      <c r="F1485" s="115" t="s">
        <v>87</v>
      </c>
      <c r="G1485" s="115">
        <v>1952</v>
      </c>
      <c r="H1485" s="115" t="s">
        <v>177</v>
      </c>
      <c r="I1485" s="115">
        <v>5.9910971069999999</v>
      </c>
      <c r="J1485" s="115" t="s">
        <v>59</v>
      </c>
      <c r="K1485" s="115" t="str">
        <f>INDEX(DatosProcesados!$A$1:$BF$101,MATCH(DataBase!A1485,DatosProcesados!$A$1:$A$101,0),MATCH(DataBase!J1485,DatosProcesados!$A$1:$BF$1,0))</f>
        <v>Si</v>
      </c>
      <c r="L1485" s="115" t="str">
        <f>INDEX(Modelo!$A$9:$D$89,MATCH(DataBase!$J1485,Modelo!$A$9:$A$89,0),MATCH(DataBase!L$1,Modelo!$A$9:$D$9,0))</f>
        <v>Impacto económico y gobernanza</v>
      </c>
      <c r="M1485" s="115" t="str">
        <f>INDEX(Modelo!$A$9:$D$89,MATCH(DataBase!$J1485,Modelo!$A$9:$A$89,0),MATCH(DataBase!M$1,Modelo!$A$9:$D$9,0))</f>
        <v>Pilar 6</v>
      </c>
      <c r="N1485" s="115" t="str">
        <f>INDEX(Modelo!$A$9:$D$89,MATCH(DataBase!$J1485,Modelo!$A$9:$A$89,0),MATCH(DataBase!N$1,Modelo!$A$9:$D$9,0))</f>
        <v>boolean</v>
      </c>
      <c r="O1485" s="115" t="b">
        <f t="array" ref="O1485">IF(N1485="negativo",INDEX($AD$3:$AG$51,MATCH(1,($B1485=$AD$3:$AD$51)*($J1485=$AE$3:$AE$51),0),3),IF(N1485="positivo",INDEX($AD$55:$AG$109,MATCH(1,($B1485=$AD$55:$AD$109)*($J1485=$AE$55:$AE$109),0),3)))</f>
        <v>0</v>
      </c>
      <c r="P1485" s="115" t="b">
        <f t="array" ref="P1485">IF(N1485="negativo",INDEX($AD$3:$AG$51,MATCH(1,($B1485=$AD$3:$AD$51)*($J1485=$AE$3:$AE$51),0),4),IF(N1485="positivo",INDEX($AD$55:$AG$109,MATCH(1,($B1485=$AD$55:$AD$109)*($J1485=$AE$55:$AE$109),0),4)))</f>
        <v>0</v>
      </c>
      <c r="Q1485" s="115" t="str">
        <f>VLOOKUP(M1485,Modelo!$A$2:$C$7,2,0)</f>
        <v>Impacto Económico, Social y Comunitario</v>
      </c>
      <c r="R1485" s="118">
        <f t="array" ref="R1485">INDEX(Modelo!$F$1:$H$37,MATCH(1,(DataBase!Q1485=Modelo!$G$1:$G$37)*(DataBase!B1485=Modelo!$F$1:$F$37),0),3)</f>
        <v>0.11764705882352941</v>
      </c>
      <c r="S1485" s="115">
        <f t="shared" si="48"/>
        <v>100</v>
      </c>
      <c r="T1485" s="115">
        <f t="shared" si="49"/>
        <v>11.76470588235294</v>
      </c>
    </row>
    <row r="1486" spans="1:20" x14ac:dyDescent="0.3">
      <c r="A1486" s="115" t="s">
        <v>371</v>
      </c>
      <c r="B1486" s="115" t="s">
        <v>313</v>
      </c>
      <c r="C1486" s="115" t="s">
        <v>103</v>
      </c>
      <c r="D1486" s="115" t="s">
        <v>87</v>
      </c>
      <c r="E1486" s="115" t="s">
        <v>86</v>
      </c>
      <c r="F1486" s="115" t="s">
        <v>87</v>
      </c>
      <c r="G1486" s="115">
        <v>1977</v>
      </c>
      <c r="H1486" s="115" t="s">
        <v>281</v>
      </c>
      <c r="I1486" s="115">
        <v>2.002301595</v>
      </c>
      <c r="J1486" s="115" t="s">
        <v>59</v>
      </c>
      <c r="K1486" s="115" t="str">
        <f>INDEX(DatosProcesados!$A$1:$BF$101,MATCH(DataBase!A1486,DatosProcesados!$A$1:$A$101,0),MATCH(DataBase!J1486,DatosProcesados!$A$1:$BF$1,0))</f>
        <v>No</v>
      </c>
      <c r="L1486" s="115" t="str">
        <f>INDEX(Modelo!$A$9:$D$89,MATCH(DataBase!$J1486,Modelo!$A$9:$A$89,0),MATCH(DataBase!L$1,Modelo!$A$9:$D$9,0))</f>
        <v>Impacto económico y gobernanza</v>
      </c>
      <c r="M1486" s="115" t="str">
        <f>INDEX(Modelo!$A$9:$D$89,MATCH(DataBase!$J1486,Modelo!$A$9:$A$89,0),MATCH(DataBase!M$1,Modelo!$A$9:$D$9,0))</f>
        <v>Pilar 6</v>
      </c>
      <c r="N1486" s="115" t="str">
        <f>INDEX(Modelo!$A$9:$D$89,MATCH(DataBase!$J1486,Modelo!$A$9:$A$89,0),MATCH(DataBase!N$1,Modelo!$A$9:$D$9,0))</f>
        <v>boolean</v>
      </c>
      <c r="O1486" s="115" t="b">
        <f t="array" ref="O1486">IF(N1486="negativo",INDEX($AD$3:$AG$51,MATCH(1,($B1486=$AD$3:$AD$51)*($J1486=$AE$3:$AE$51),0),3),IF(N1486="positivo",INDEX($AD$55:$AG$109,MATCH(1,($B1486=$AD$55:$AD$109)*($J1486=$AE$55:$AE$109),0),3)))</f>
        <v>0</v>
      </c>
      <c r="P1486" s="115" t="b">
        <f t="array" ref="P1486">IF(N1486="negativo",INDEX($AD$3:$AG$51,MATCH(1,($B1486=$AD$3:$AD$51)*($J1486=$AE$3:$AE$51),0),4),IF(N1486="positivo",INDEX($AD$55:$AG$109,MATCH(1,($B1486=$AD$55:$AD$109)*($J1486=$AE$55:$AE$109),0),4)))</f>
        <v>0</v>
      </c>
      <c r="Q1486" s="115" t="str">
        <f>VLOOKUP(M1486,Modelo!$A$2:$C$7,2,0)</f>
        <v>Impacto Económico, Social y Comunitario</v>
      </c>
      <c r="R1486" s="118">
        <f t="array" ref="R1486">INDEX(Modelo!$F$1:$H$37,MATCH(1,(DataBase!Q1486=Modelo!$G$1:$G$37)*(DataBase!B1486=Modelo!$F$1:$F$37),0),3)</f>
        <v>0.11764705882352941</v>
      </c>
      <c r="S1486" s="115">
        <f t="shared" si="48"/>
        <v>0</v>
      </c>
      <c r="T1486" s="115">
        <f t="shared" si="49"/>
        <v>0</v>
      </c>
    </row>
    <row r="1487" spans="1:20" x14ac:dyDescent="0.3">
      <c r="A1487" s="115" t="s">
        <v>469</v>
      </c>
      <c r="B1487" s="115" t="s">
        <v>467</v>
      </c>
      <c r="C1487" s="115" t="s">
        <v>103</v>
      </c>
      <c r="D1487" s="115" t="s">
        <v>87</v>
      </c>
      <c r="E1487" s="115" t="s">
        <v>86</v>
      </c>
      <c r="F1487" s="115" t="s">
        <v>87</v>
      </c>
      <c r="G1487" s="115">
        <v>1971</v>
      </c>
      <c r="H1487" s="115" t="s">
        <v>244</v>
      </c>
      <c r="I1487" s="115">
        <v>2.1567474139999998</v>
      </c>
      <c r="J1487" s="115" t="s">
        <v>59</v>
      </c>
      <c r="K1487" s="115">
        <f>INDEX(DatosProcesados!$A$1:$BF$101,MATCH(DataBase!A1487,DatosProcesados!$A$1:$A$101,0),MATCH(DataBase!J1487,DatosProcesados!$A$1:$BF$1,0))</f>
        <v>0</v>
      </c>
      <c r="L1487" s="115" t="str">
        <f>INDEX(Modelo!$A$9:$D$89,MATCH(DataBase!$J1487,Modelo!$A$9:$A$89,0),MATCH(DataBase!L$1,Modelo!$A$9:$D$9,0))</f>
        <v>Impacto económico y gobernanza</v>
      </c>
      <c r="M1487" s="115" t="str">
        <f>INDEX(Modelo!$A$9:$D$89,MATCH(DataBase!$J1487,Modelo!$A$9:$A$89,0),MATCH(DataBase!M$1,Modelo!$A$9:$D$9,0))</f>
        <v>Pilar 6</v>
      </c>
      <c r="N1487" s="115" t="str">
        <f>INDEX(Modelo!$A$9:$D$89,MATCH(DataBase!$J1487,Modelo!$A$9:$A$89,0),MATCH(DataBase!N$1,Modelo!$A$9:$D$9,0))</f>
        <v>boolean</v>
      </c>
      <c r="O1487" s="115" t="b">
        <f t="array" ref="O1487">IF(N1487="negativo",INDEX($AD$3:$AG$51,MATCH(1,($B1487=$AD$3:$AD$51)*($J1487=$AE$3:$AE$51),0),3),IF(N1487="positivo",INDEX($AD$55:$AG$109,MATCH(1,($B1487=$AD$55:$AD$109)*($J1487=$AE$55:$AE$109),0),3)))</f>
        <v>0</v>
      </c>
      <c r="P1487" s="115" t="b">
        <f t="array" ref="P1487">IF(N1487="negativo",INDEX($AD$3:$AG$51,MATCH(1,($B1487=$AD$3:$AD$51)*($J1487=$AE$3:$AE$51),0),4),IF(N1487="positivo",INDEX($AD$55:$AG$109,MATCH(1,($B1487=$AD$55:$AD$109)*($J1487=$AE$55:$AE$109),0),4)))</f>
        <v>0</v>
      </c>
      <c r="Q1487" s="115" t="str">
        <f>VLOOKUP(M1487,Modelo!$A$2:$C$7,2,0)</f>
        <v>Impacto Económico, Social y Comunitario</v>
      </c>
      <c r="R1487" s="118">
        <f t="array" ref="R1487">INDEX(Modelo!$F$1:$H$37,MATCH(1,(DataBase!Q1487=Modelo!$G$1:$G$37)*(DataBase!B1487=Modelo!$F$1:$F$37),0),3)</f>
        <v>0.14285714285714285</v>
      </c>
      <c r="S1487" s="115">
        <f t="shared" si="48"/>
        <v>0</v>
      </c>
      <c r="T1487" s="115">
        <f t="shared" si="49"/>
        <v>0</v>
      </c>
    </row>
    <row r="1488" spans="1:20" x14ac:dyDescent="0.3">
      <c r="A1488" s="115" t="s">
        <v>357</v>
      </c>
      <c r="B1488" s="115" t="s">
        <v>313</v>
      </c>
      <c r="C1488" s="115" t="s">
        <v>103</v>
      </c>
      <c r="D1488" s="115" t="s">
        <v>86</v>
      </c>
      <c r="E1488" s="115" t="s">
        <v>86</v>
      </c>
      <c r="F1488" s="115" t="s">
        <v>87</v>
      </c>
      <c r="G1488" s="115">
        <v>2009</v>
      </c>
      <c r="H1488" s="115" t="s">
        <v>358</v>
      </c>
      <c r="I1488" s="115">
        <v>2.8694480090000001</v>
      </c>
      <c r="J1488" s="115" t="s">
        <v>59</v>
      </c>
      <c r="K1488" s="115">
        <f>INDEX(DatosProcesados!$A$1:$BF$101,MATCH(DataBase!A1488,DatosProcesados!$A$1:$A$101,0),MATCH(DataBase!J1488,DatosProcesados!$A$1:$BF$1,0))</f>
        <v>0</v>
      </c>
      <c r="L1488" s="115" t="str">
        <f>INDEX(Modelo!$A$9:$D$89,MATCH(DataBase!$J1488,Modelo!$A$9:$A$89,0),MATCH(DataBase!L$1,Modelo!$A$9:$D$9,0))</f>
        <v>Impacto económico y gobernanza</v>
      </c>
      <c r="M1488" s="115" t="str">
        <f>INDEX(Modelo!$A$9:$D$89,MATCH(DataBase!$J1488,Modelo!$A$9:$A$89,0),MATCH(DataBase!M$1,Modelo!$A$9:$D$9,0))</f>
        <v>Pilar 6</v>
      </c>
      <c r="N1488" s="115" t="str">
        <f>INDEX(Modelo!$A$9:$D$89,MATCH(DataBase!$J1488,Modelo!$A$9:$A$89,0),MATCH(DataBase!N$1,Modelo!$A$9:$D$9,0))</f>
        <v>boolean</v>
      </c>
      <c r="O1488" s="115" t="b">
        <f t="array" ref="O1488">IF(N1488="negativo",INDEX($AD$3:$AG$51,MATCH(1,($B1488=$AD$3:$AD$51)*($J1488=$AE$3:$AE$51),0),3),IF(N1488="positivo",INDEX($AD$55:$AG$109,MATCH(1,($B1488=$AD$55:$AD$109)*($J1488=$AE$55:$AE$109),0),3)))</f>
        <v>0</v>
      </c>
      <c r="P1488" s="115" t="b">
        <f t="array" ref="P1488">IF(N1488="negativo",INDEX($AD$3:$AG$51,MATCH(1,($B1488=$AD$3:$AD$51)*($J1488=$AE$3:$AE$51),0),4),IF(N1488="positivo",INDEX($AD$55:$AG$109,MATCH(1,($B1488=$AD$55:$AD$109)*($J1488=$AE$55:$AE$109),0),4)))</f>
        <v>0</v>
      </c>
      <c r="Q1488" s="115" t="str">
        <f>VLOOKUP(M1488,Modelo!$A$2:$C$7,2,0)</f>
        <v>Impacto Económico, Social y Comunitario</v>
      </c>
      <c r="R1488" s="118">
        <f t="array" ref="R1488">INDEX(Modelo!$F$1:$H$37,MATCH(1,(DataBase!Q1488=Modelo!$G$1:$G$37)*(DataBase!B1488=Modelo!$F$1:$F$37),0),3)</f>
        <v>0.11764705882352941</v>
      </c>
      <c r="S1488" s="115">
        <f t="shared" si="48"/>
        <v>0</v>
      </c>
      <c r="T1488" s="115">
        <f t="shared" si="49"/>
        <v>0</v>
      </c>
    </row>
    <row r="1489" spans="1:20" x14ac:dyDescent="0.3">
      <c r="A1489" s="115" t="s">
        <v>355</v>
      </c>
      <c r="B1489" s="115" t="s">
        <v>313</v>
      </c>
      <c r="C1489" s="115" t="s">
        <v>103</v>
      </c>
      <c r="D1489" s="115" t="s">
        <v>87</v>
      </c>
      <c r="E1489" s="115" t="s">
        <v>86</v>
      </c>
      <c r="F1489" s="115" t="s">
        <v>86</v>
      </c>
      <c r="G1489" s="115">
        <v>1934</v>
      </c>
      <c r="H1489" s="115" t="s">
        <v>125</v>
      </c>
      <c r="I1489" s="115">
        <v>3.134365769</v>
      </c>
      <c r="J1489" s="115" t="s">
        <v>59</v>
      </c>
      <c r="K1489" s="115">
        <f>INDEX(DatosProcesados!$A$1:$BF$101,MATCH(DataBase!A1489,DatosProcesados!$A$1:$A$101,0),MATCH(DataBase!J1489,DatosProcesados!$A$1:$BF$1,0))</f>
        <v>0</v>
      </c>
      <c r="L1489" s="115" t="str">
        <f>INDEX(Modelo!$A$9:$D$89,MATCH(DataBase!$J1489,Modelo!$A$9:$A$89,0),MATCH(DataBase!L$1,Modelo!$A$9:$D$9,0))</f>
        <v>Impacto económico y gobernanza</v>
      </c>
      <c r="M1489" s="115" t="str">
        <f>INDEX(Modelo!$A$9:$D$89,MATCH(DataBase!$J1489,Modelo!$A$9:$A$89,0),MATCH(DataBase!M$1,Modelo!$A$9:$D$9,0))</f>
        <v>Pilar 6</v>
      </c>
      <c r="N1489" s="115" t="str">
        <f>INDEX(Modelo!$A$9:$D$89,MATCH(DataBase!$J1489,Modelo!$A$9:$A$89,0),MATCH(DataBase!N$1,Modelo!$A$9:$D$9,0))</f>
        <v>boolean</v>
      </c>
      <c r="O1489" s="115" t="b">
        <f t="array" ref="O1489">IF(N1489="negativo",INDEX($AD$3:$AG$51,MATCH(1,($B1489=$AD$3:$AD$51)*($J1489=$AE$3:$AE$51),0),3),IF(N1489="positivo",INDEX($AD$55:$AG$109,MATCH(1,($B1489=$AD$55:$AD$109)*($J1489=$AE$55:$AE$109),0),3)))</f>
        <v>0</v>
      </c>
      <c r="P1489" s="115" t="b">
        <f t="array" ref="P1489">IF(N1489="negativo",INDEX($AD$3:$AG$51,MATCH(1,($B1489=$AD$3:$AD$51)*($J1489=$AE$3:$AE$51),0),4),IF(N1489="positivo",INDEX($AD$55:$AG$109,MATCH(1,($B1489=$AD$55:$AD$109)*($J1489=$AE$55:$AE$109),0),4)))</f>
        <v>0</v>
      </c>
      <c r="Q1489" s="115" t="str">
        <f>VLOOKUP(M1489,Modelo!$A$2:$C$7,2,0)</f>
        <v>Impacto Económico, Social y Comunitario</v>
      </c>
      <c r="R1489" s="118">
        <f t="array" ref="R1489">INDEX(Modelo!$F$1:$H$37,MATCH(1,(DataBase!Q1489=Modelo!$G$1:$G$37)*(DataBase!B1489=Modelo!$F$1:$F$37),0),3)</f>
        <v>0.11764705882352941</v>
      </c>
      <c r="S1489" s="115">
        <f t="shared" si="48"/>
        <v>0</v>
      </c>
      <c r="T1489" s="115">
        <f t="shared" si="49"/>
        <v>0</v>
      </c>
    </row>
    <row r="1490" spans="1:20" x14ac:dyDescent="0.3">
      <c r="A1490" s="115" t="s">
        <v>129</v>
      </c>
      <c r="B1490" s="115" t="s">
        <v>84</v>
      </c>
      <c r="C1490" s="115" t="s">
        <v>97</v>
      </c>
      <c r="D1490" s="115" t="s">
        <v>86</v>
      </c>
      <c r="E1490" s="115" t="s">
        <v>87</v>
      </c>
      <c r="F1490" s="115" t="s">
        <v>87</v>
      </c>
      <c r="G1490" s="115">
        <v>1924</v>
      </c>
      <c r="H1490" s="115" t="s">
        <v>130</v>
      </c>
      <c r="I1490" s="115">
        <v>6.6721791020000003</v>
      </c>
      <c r="J1490" s="115" t="s">
        <v>59</v>
      </c>
      <c r="K1490" s="115" t="str">
        <f>INDEX(DatosProcesados!$A$1:$BF$101,MATCH(DataBase!A1490,DatosProcesados!$A$1:$A$101,0),MATCH(DataBase!J1490,DatosProcesados!$A$1:$BF$1,0))</f>
        <v>Si</v>
      </c>
      <c r="L1490" s="115" t="str">
        <f>INDEX(Modelo!$A$9:$D$89,MATCH(DataBase!$J1490,Modelo!$A$9:$A$89,0),MATCH(DataBase!L$1,Modelo!$A$9:$D$9,0))</f>
        <v>Impacto económico y gobernanza</v>
      </c>
      <c r="M1490" s="115" t="str">
        <f>INDEX(Modelo!$A$9:$D$89,MATCH(DataBase!$J1490,Modelo!$A$9:$A$89,0),MATCH(DataBase!M$1,Modelo!$A$9:$D$9,0))</f>
        <v>Pilar 6</v>
      </c>
      <c r="N1490" s="115" t="str">
        <f>INDEX(Modelo!$A$9:$D$89,MATCH(DataBase!$J1490,Modelo!$A$9:$A$89,0),MATCH(DataBase!N$1,Modelo!$A$9:$D$9,0))</f>
        <v>boolean</v>
      </c>
      <c r="O1490" s="115" t="b">
        <f t="array" ref="O1490">IF(N1490="negativo",INDEX($AD$3:$AG$51,MATCH(1,($B1490=$AD$3:$AD$51)*($J1490=$AE$3:$AE$51),0),3),IF(N1490="positivo",INDEX($AD$55:$AG$109,MATCH(1,($B1490=$AD$55:$AD$109)*($J1490=$AE$55:$AE$109),0),3)))</f>
        <v>0</v>
      </c>
      <c r="P1490" s="115" t="b">
        <f t="array" ref="P1490">IF(N1490="negativo",INDEX($AD$3:$AG$51,MATCH(1,($B1490=$AD$3:$AD$51)*($J1490=$AE$3:$AE$51),0),4),IF(N1490="positivo",INDEX($AD$55:$AG$109,MATCH(1,($B1490=$AD$55:$AD$109)*($J1490=$AE$55:$AE$109),0),4)))</f>
        <v>0</v>
      </c>
      <c r="Q1490" s="115" t="str">
        <f>VLOOKUP(M1490,Modelo!$A$2:$C$7,2,0)</f>
        <v>Impacto Económico, Social y Comunitario</v>
      </c>
      <c r="R1490" s="118">
        <f t="array" ref="R1490">INDEX(Modelo!$F$1:$H$37,MATCH(1,(DataBase!Q1490=Modelo!$G$1:$G$37)*(DataBase!B1490=Modelo!$F$1:$F$37),0),3)</f>
        <v>0.11764705882352941</v>
      </c>
      <c r="S1490" s="115">
        <f t="shared" si="48"/>
        <v>100</v>
      </c>
      <c r="T1490" s="115">
        <f t="shared" si="49"/>
        <v>11.76470588235294</v>
      </c>
    </row>
    <row r="1491" spans="1:20" x14ac:dyDescent="0.3">
      <c r="A1491" s="115" t="s">
        <v>166</v>
      </c>
      <c r="B1491" s="115" t="s">
        <v>84</v>
      </c>
      <c r="C1491" s="115" t="s">
        <v>103</v>
      </c>
      <c r="D1491" s="115" t="s">
        <v>86</v>
      </c>
      <c r="E1491" s="115" t="s">
        <v>87</v>
      </c>
      <c r="F1491" s="115" t="s">
        <v>87</v>
      </c>
      <c r="G1491" s="115">
        <v>1910</v>
      </c>
      <c r="H1491" s="115" t="s">
        <v>167</v>
      </c>
      <c r="I1491" s="115">
        <v>2.655177809</v>
      </c>
      <c r="J1491" s="115" t="s">
        <v>59</v>
      </c>
      <c r="K1491" s="115" t="str">
        <f>INDEX(DatosProcesados!$A$1:$BF$101,MATCH(DataBase!A1491,DatosProcesados!$A$1:$A$101,0),MATCH(DataBase!J1491,DatosProcesados!$A$1:$BF$1,0))</f>
        <v>No</v>
      </c>
      <c r="L1491" s="115" t="str">
        <f>INDEX(Modelo!$A$9:$D$89,MATCH(DataBase!$J1491,Modelo!$A$9:$A$89,0),MATCH(DataBase!L$1,Modelo!$A$9:$D$9,0))</f>
        <v>Impacto económico y gobernanza</v>
      </c>
      <c r="M1491" s="115" t="str">
        <f>INDEX(Modelo!$A$9:$D$89,MATCH(DataBase!$J1491,Modelo!$A$9:$A$89,0),MATCH(DataBase!M$1,Modelo!$A$9:$D$9,0))</f>
        <v>Pilar 6</v>
      </c>
      <c r="N1491" s="115" t="str">
        <f>INDEX(Modelo!$A$9:$D$89,MATCH(DataBase!$J1491,Modelo!$A$9:$A$89,0),MATCH(DataBase!N$1,Modelo!$A$9:$D$9,0))</f>
        <v>boolean</v>
      </c>
      <c r="O1491" s="115" t="b">
        <f t="array" ref="O1491">IF(N1491="negativo",INDEX($AD$3:$AG$51,MATCH(1,($B1491=$AD$3:$AD$51)*($J1491=$AE$3:$AE$51),0),3),IF(N1491="positivo",INDEX($AD$55:$AG$109,MATCH(1,($B1491=$AD$55:$AD$109)*($J1491=$AE$55:$AE$109),0),3)))</f>
        <v>0</v>
      </c>
      <c r="P1491" s="115" t="b">
        <f t="array" ref="P1491">IF(N1491="negativo",INDEX($AD$3:$AG$51,MATCH(1,($B1491=$AD$3:$AD$51)*($J1491=$AE$3:$AE$51),0),4),IF(N1491="positivo",INDEX($AD$55:$AG$109,MATCH(1,($B1491=$AD$55:$AD$109)*($J1491=$AE$55:$AE$109),0),4)))</f>
        <v>0</v>
      </c>
      <c r="Q1491" s="115" t="str">
        <f>VLOOKUP(M1491,Modelo!$A$2:$C$7,2,0)</f>
        <v>Impacto Económico, Social y Comunitario</v>
      </c>
      <c r="R1491" s="118">
        <f t="array" ref="R1491">INDEX(Modelo!$F$1:$H$37,MATCH(1,(DataBase!Q1491=Modelo!$G$1:$G$37)*(DataBase!B1491=Modelo!$F$1:$F$37),0),3)</f>
        <v>0.11764705882352941</v>
      </c>
      <c r="S1491" s="115">
        <f t="shared" si="48"/>
        <v>0</v>
      </c>
      <c r="T1491" s="115">
        <f t="shared" si="49"/>
        <v>0</v>
      </c>
    </row>
    <row r="1492" spans="1:20" x14ac:dyDescent="0.3">
      <c r="A1492" s="115" t="s">
        <v>312</v>
      </c>
      <c r="B1492" s="115" t="s">
        <v>313</v>
      </c>
      <c r="C1492" s="115" t="s">
        <v>103</v>
      </c>
      <c r="D1492" s="115" t="s">
        <v>86</v>
      </c>
      <c r="E1492" s="115" t="s">
        <v>87</v>
      </c>
      <c r="F1492" s="115" t="s">
        <v>87</v>
      </c>
      <c r="G1492" s="115">
        <v>1968</v>
      </c>
      <c r="H1492" s="115" t="s">
        <v>125</v>
      </c>
      <c r="I1492" s="115">
        <v>24.752011681999999</v>
      </c>
      <c r="J1492" s="115" t="s">
        <v>59</v>
      </c>
      <c r="K1492" s="115" t="str">
        <f>INDEX(DatosProcesados!$A$1:$BF$101,MATCH(DataBase!A1492,DatosProcesados!$A$1:$A$101,0),MATCH(DataBase!J1492,DatosProcesados!$A$1:$BF$1,0))</f>
        <v>Si</v>
      </c>
      <c r="L1492" s="115" t="str">
        <f>INDEX(Modelo!$A$9:$D$89,MATCH(DataBase!$J1492,Modelo!$A$9:$A$89,0),MATCH(DataBase!L$1,Modelo!$A$9:$D$9,0))</f>
        <v>Impacto económico y gobernanza</v>
      </c>
      <c r="M1492" s="115" t="str">
        <f>INDEX(Modelo!$A$9:$D$89,MATCH(DataBase!$J1492,Modelo!$A$9:$A$89,0),MATCH(DataBase!M$1,Modelo!$A$9:$D$9,0))</f>
        <v>Pilar 6</v>
      </c>
      <c r="N1492" s="115" t="str">
        <f>INDEX(Modelo!$A$9:$D$89,MATCH(DataBase!$J1492,Modelo!$A$9:$A$89,0),MATCH(DataBase!N$1,Modelo!$A$9:$D$9,0))</f>
        <v>boolean</v>
      </c>
      <c r="O1492" s="115" t="b">
        <f t="array" ref="O1492">IF(N1492="negativo",INDEX($AD$3:$AG$51,MATCH(1,($B1492=$AD$3:$AD$51)*($J1492=$AE$3:$AE$51),0),3),IF(N1492="positivo",INDEX($AD$55:$AG$109,MATCH(1,($B1492=$AD$55:$AD$109)*($J1492=$AE$55:$AE$109),0),3)))</f>
        <v>0</v>
      </c>
      <c r="P1492" s="115" t="b">
        <f t="array" ref="P1492">IF(N1492="negativo",INDEX($AD$3:$AG$51,MATCH(1,($B1492=$AD$3:$AD$51)*($J1492=$AE$3:$AE$51),0),4),IF(N1492="positivo",INDEX($AD$55:$AG$109,MATCH(1,($B1492=$AD$55:$AD$109)*($J1492=$AE$55:$AE$109),0),4)))</f>
        <v>0</v>
      </c>
      <c r="Q1492" s="115" t="str">
        <f>VLOOKUP(M1492,Modelo!$A$2:$C$7,2,0)</f>
        <v>Impacto Económico, Social y Comunitario</v>
      </c>
      <c r="R1492" s="118">
        <f t="array" ref="R1492">INDEX(Modelo!$F$1:$H$37,MATCH(1,(DataBase!Q1492=Modelo!$G$1:$G$37)*(DataBase!B1492=Modelo!$F$1:$F$37),0),3)</f>
        <v>0.11764705882352941</v>
      </c>
      <c r="S1492" s="115">
        <f t="shared" si="48"/>
        <v>100</v>
      </c>
      <c r="T1492" s="115">
        <f t="shared" si="49"/>
        <v>11.76470588235294</v>
      </c>
    </row>
    <row r="1493" spans="1:20" x14ac:dyDescent="0.3">
      <c r="A1493" s="115" t="s">
        <v>162</v>
      </c>
      <c r="B1493" s="115" t="s">
        <v>84</v>
      </c>
      <c r="C1493" s="115" t="s">
        <v>97</v>
      </c>
      <c r="D1493" s="115" t="s">
        <v>86</v>
      </c>
      <c r="E1493" s="115" t="s">
        <v>87</v>
      </c>
      <c r="F1493" s="115" t="s">
        <v>87</v>
      </c>
      <c r="G1493" s="115">
        <v>1979</v>
      </c>
      <c r="H1493" s="115" t="s">
        <v>163</v>
      </c>
      <c r="I1493" s="115">
        <v>2.956157691</v>
      </c>
      <c r="J1493" s="115" t="s">
        <v>59</v>
      </c>
      <c r="K1493" s="115" t="str">
        <f>INDEX(DatosProcesados!$A$1:$BF$101,MATCH(DataBase!A1493,DatosProcesados!$A$1:$A$101,0),MATCH(DataBase!J1493,DatosProcesados!$A$1:$BF$1,0))</f>
        <v>No</v>
      </c>
      <c r="L1493" s="115" t="str">
        <f>INDEX(Modelo!$A$9:$D$89,MATCH(DataBase!$J1493,Modelo!$A$9:$A$89,0),MATCH(DataBase!L$1,Modelo!$A$9:$D$9,0))</f>
        <v>Impacto económico y gobernanza</v>
      </c>
      <c r="M1493" s="115" t="str">
        <f>INDEX(Modelo!$A$9:$D$89,MATCH(DataBase!$J1493,Modelo!$A$9:$A$89,0),MATCH(DataBase!M$1,Modelo!$A$9:$D$9,0))</f>
        <v>Pilar 6</v>
      </c>
      <c r="N1493" s="115" t="str">
        <f>INDEX(Modelo!$A$9:$D$89,MATCH(DataBase!$J1493,Modelo!$A$9:$A$89,0),MATCH(DataBase!N$1,Modelo!$A$9:$D$9,0))</f>
        <v>boolean</v>
      </c>
      <c r="O1493" s="115" t="b">
        <f t="array" ref="O1493">IF(N1493="negativo",INDEX($AD$3:$AG$51,MATCH(1,($B1493=$AD$3:$AD$51)*($J1493=$AE$3:$AE$51),0),3),IF(N1493="positivo",INDEX($AD$55:$AG$109,MATCH(1,($B1493=$AD$55:$AD$109)*($J1493=$AE$55:$AE$109),0),3)))</f>
        <v>0</v>
      </c>
      <c r="P1493" s="115" t="b">
        <f t="array" ref="P1493">IF(N1493="negativo",INDEX($AD$3:$AG$51,MATCH(1,($B1493=$AD$3:$AD$51)*($J1493=$AE$3:$AE$51),0),4),IF(N1493="positivo",INDEX($AD$55:$AG$109,MATCH(1,($B1493=$AD$55:$AD$109)*($J1493=$AE$55:$AE$109),0),4)))</f>
        <v>0</v>
      </c>
      <c r="Q1493" s="115" t="str">
        <f>VLOOKUP(M1493,Modelo!$A$2:$C$7,2,0)</f>
        <v>Impacto Económico, Social y Comunitario</v>
      </c>
      <c r="R1493" s="118">
        <f t="array" ref="R1493">INDEX(Modelo!$F$1:$H$37,MATCH(1,(DataBase!Q1493=Modelo!$G$1:$G$37)*(DataBase!B1493=Modelo!$F$1:$F$37),0),3)</f>
        <v>0.11764705882352941</v>
      </c>
      <c r="S1493" s="115">
        <f t="shared" si="48"/>
        <v>0</v>
      </c>
      <c r="T1493" s="115">
        <f t="shared" si="49"/>
        <v>0</v>
      </c>
    </row>
    <row r="1494" spans="1:20" x14ac:dyDescent="0.3">
      <c r="A1494" s="115" t="s">
        <v>348</v>
      </c>
      <c r="B1494" s="115" t="s">
        <v>313</v>
      </c>
      <c r="C1494" s="115" t="s">
        <v>103</v>
      </c>
      <c r="D1494" s="115" t="s">
        <v>86</v>
      </c>
      <c r="E1494" s="115" t="s">
        <v>87</v>
      </c>
      <c r="F1494" s="115" t="s">
        <v>87</v>
      </c>
      <c r="G1494" s="115">
        <v>1937</v>
      </c>
      <c r="H1494" s="115" t="s">
        <v>294</v>
      </c>
      <c r="I1494" s="115">
        <v>4.02823039</v>
      </c>
      <c r="J1494" s="115" t="s">
        <v>59</v>
      </c>
      <c r="K1494" s="115" t="str">
        <f>INDEX(DatosProcesados!$A$1:$BF$101,MATCH(DataBase!A1494,DatosProcesados!$A$1:$A$101,0),MATCH(DataBase!J1494,DatosProcesados!$A$1:$BF$1,0))</f>
        <v>No</v>
      </c>
      <c r="L1494" s="115" t="str">
        <f>INDEX(Modelo!$A$9:$D$89,MATCH(DataBase!$J1494,Modelo!$A$9:$A$89,0),MATCH(DataBase!L$1,Modelo!$A$9:$D$9,0))</f>
        <v>Impacto económico y gobernanza</v>
      </c>
      <c r="M1494" s="115" t="str">
        <f>INDEX(Modelo!$A$9:$D$89,MATCH(DataBase!$J1494,Modelo!$A$9:$A$89,0),MATCH(DataBase!M$1,Modelo!$A$9:$D$9,0))</f>
        <v>Pilar 6</v>
      </c>
      <c r="N1494" s="115" t="str">
        <f>INDEX(Modelo!$A$9:$D$89,MATCH(DataBase!$J1494,Modelo!$A$9:$A$89,0),MATCH(DataBase!N$1,Modelo!$A$9:$D$9,0))</f>
        <v>boolean</v>
      </c>
      <c r="O1494" s="115" t="b">
        <f t="array" ref="O1494">IF(N1494="negativo",INDEX($AD$3:$AG$51,MATCH(1,($B1494=$AD$3:$AD$51)*($J1494=$AE$3:$AE$51),0),3),IF(N1494="positivo",INDEX($AD$55:$AG$109,MATCH(1,($B1494=$AD$55:$AD$109)*($J1494=$AE$55:$AE$109),0),3)))</f>
        <v>0</v>
      </c>
      <c r="P1494" s="115" t="b">
        <f t="array" ref="P1494">IF(N1494="negativo",INDEX($AD$3:$AG$51,MATCH(1,($B1494=$AD$3:$AD$51)*($J1494=$AE$3:$AE$51),0),4),IF(N1494="positivo",INDEX($AD$55:$AG$109,MATCH(1,($B1494=$AD$55:$AD$109)*($J1494=$AE$55:$AE$109),0),4)))</f>
        <v>0</v>
      </c>
      <c r="Q1494" s="115" t="str">
        <f>VLOOKUP(M1494,Modelo!$A$2:$C$7,2,0)</f>
        <v>Impacto Económico, Social y Comunitario</v>
      </c>
      <c r="R1494" s="118">
        <f t="array" ref="R1494">INDEX(Modelo!$F$1:$H$37,MATCH(1,(DataBase!Q1494=Modelo!$G$1:$G$37)*(DataBase!B1494=Modelo!$F$1:$F$37),0),3)</f>
        <v>0.11764705882352941</v>
      </c>
      <c r="S1494" s="115">
        <f t="shared" si="48"/>
        <v>0</v>
      </c>
      <c r="T1494" s="115">
        <f t="shared" si="49"/>
        <v>0</v>
      </c>
    </row>
    <row r="1495" spans="1:20" x14ac:dyDescent="0.3">
      <c r="A1495" s="115" t="s">
        <v>343</v>
      </c>
      <c r="B1495" s="115" t="s">
        <v>313</v>
      </c>
      <c r="C1495" s="115" t="s">
        <v>103</v>
      </c>
      <c r="D1495" s="115" t="s">
        <v>86</v>
      </c>
      <c r="E1495" s="115" t="s">
        <v>86</v>
      </c>
      <c r="F1495" s="115" t="s">
        <v>87</v>
      </c>
      <c r="G1495" s="115">
        <v>1993</v>
      </c>
      <c r="H1495" s="115" t="s">
        <v>281</v>
      </c>
      <c r="I1495" s="115">
        <v>4.8704234599999996</v>
      </c>
      <c r="J1495" s="115" t="s">
        <v>59</v>
      </c>
      <c r="K1495" s="115" t="str">
        <f>INDEX(DatosProcesados!$A$1:$BF$101,MATCH(DataBase!A1495,DatosProcesados!$A$1:$A$101,0),MATCH(DataBase!J1495,DatosProcesados!$A$1:$BF$1,0))</f>
        <v>No</v>
      </c>
      <c r="L1495" s="115" t="str">
        <f>INDEX(Modelo!$A$9:$D$89,MATCH(DataBase!$J1495,Modelo!$A$9:$A$89,0),MATCH(DataBase!L$1,Modelo!$A$9:$D$9,0))</f>
        <v>Impacto económico y gobernanza</v>
      </c>
      <c r="M1495" s="115" t="str">
        <f>INDEX(Modelo!$A$9:$D$89,MATCH(DataBase!$J1495,Modelo!$A$9:$A$89,0),MATCH(DataBase!M$1,Modelo!$A$9:$D$9,0))</f>
        <v>Pilar 6</v>
      </c>
      <c r="N1495" s="115" t="str">
        <f>INDEX(Modelo!$A$9:$D$89,MATCH(DataBase!$J1495,Modelo!$A$9:$A$89,0),MATCH(DataBase!N$1,Modelo!$A$9:$D$9,0))</f>
        <v>boolean</v>
      </c>
      <c r="O1495" s="115" t="b">
        <f t="array" ref="O1495">IF(N1495="negativo",INDEX($AD$3:$AG$51,MATCH(1,($B1495=$AD$3:$AD$51)*($J1495=$AE$3:$AE$51),0),3),IF(N1495="positivo",INDEX($AD$55:$AG$109,MATCH(1,($B1495=$AD$55:$AD$109)*($J1495=$AE$55:$AE$109),0),3)))</f>
        <v>0</v>
      </c>
      <c r="P1495" s="115" t="b">
        <f t="array" ref="P1495">IF(N1495="negativo",INDEX($AD$3:$AG$51,MATCH(1,($B1495=$AD$3:$AD$51)*($J1495=$AE$3:$AE$51),0),4),IF(N1495="positivo",INDEX($AD$55:$AG$109,MATCH(1,($B1495=$AD$55:$AD$109)*($J1495=$AE$55:$AE$109),0),4)))</f>
        <v>0</v>
      </c>
      <c r="Q1495" s="115" t="str">
        <f>VLOOKUP(M1495,Modelo!$A$2:$C$7,2,0)</f>
        <v>Impacto Económico, Social y Comunitario</v>
      </c>
      <c r="R1495" s="118">
        <f t="array" ref="R1495">INDEX(Modelo!$F$1:$H$37,MATCH(1,(DataBase!Q1495=Modelo!$G$1:$G$37)*(DataBase!B1495=Modelo!$F$1:$F$37),0),3)</f>
        <v>0.11764705882352941</v>
      </c>
      <c r="S1495" s="115">
        <f t="shared" si="48"/>
        <v>0</v>
      </c>
      <c r="T1495" s="115">
        <f t="shared" si="49"/>
        <v>0</v>
      </c>
    </row>
    <row r="1496" spans="1:20" x14ac:dyDescent="0.3">
      <c r="A1496" s="115" t="s">
        <v>367</v>
      </c>
      <c r="B1496" s="115" t="s">
        <v>313</v>
      </c>
      <c r="C1496" s="115" t="s">
        <v>103</v>
      </c>
      <c r="D1496" s="115" t="s">
        <v>86</v>
      </c>
      <c r="E1496" s="115" t="s">
        <v>86</v>
      </c>
      <c r="F1496" s="115" t="s">
        <v>86</v>
      </c>
      <c r="G1496" s="115">
        <v>1966</v>
      </c>
      <c r="H1496" s="115" t="s">
        <v>125</v>
      </c>
      <c r="I1496" s="115">
        <v>2.0461661379999998</v>
      </c>
      <c r="J1496" s="115" t="s">
        <v>59</v>
      </c>
      <c r="K1496" s="115" t="str">
        <f>INDEX(DatosProcesados!$A$1:$BF$101,MATCH(DataBase!A1496,DatosProcesados!$A$1:$A$101,0),MATCH(DataBase!J1496,DatosProcesados!$A$1:$BF$1,0))</f>
        <v>No</v>
      </c>
      <c r="L1496" s="115" t="str">
        <f>INDEX(Modelo!$A$9:$D$89,MATCH(DataBase!$J1496,Modelo!$A$9:$A$89,0),MATCH(DataBase!L$1,Modelo!$A$9:$D$9,0))</f>
        <v>Impacto económico y gobernanza</v>
      </c>
      <c r="M1496" s="115" t="str">
        <f>INDEX(Modelo!$A$9:$D$89,MATCH(DataBase!$J1496,Modelo!$A$9:$A$89,0),MATCH(DataBase!M$1,Modelo!$A$9:$D$9,0))</f>
        <v>Pilar 6</v>
      </c>
      <c r="N1496" s="115" t="str">
        <f>INDEX(Modelo!$A$9:$D$89,MATCH(DataBase!$J1496,Modelo!$A$9:$A$89,0),MATCH(DataBase!N$1,Modelo!$A$9:$D$9,0))</f>
        <v>boolean</v>
      </c>
      <c r="O1496" s="115" t="b">
        <f t="array" ref="O1496">IF(N1496="negativo",INDEX($AD$3:$AG$51,MATCH(1,($B1496=$AD$3:$AD$51)*($J1496=$AE$3:$AE$51),0),3),IF(N1496="positivo",INDEX($AD$55:$AG$109,MATCH(1,($B1496=$AD$55:$AD$109)*($J1496=$AE$55:$AE$109),0),3)))</f>
        <v>0</v>
      </c>
      <c r="P1496" s="115" t="b">
        <f t="array" ref="P1496">IF(N1496="negativo",INDEX($AD$3:$AG$51,MATCH(1,($B1496=$AD$3:$AD$51)*($J1496=$AE$3:$AE$51),0),4),IF(N1496="positivo",INDEX($AD$55:$AG$109,MATCH(1,($B1496=$AD$55:$AD$109)*($J1496=$AE$55:$AE$109),0),4)))</f>
        <v>0</v>
      </c>
      <c r="Q1496" s="115" t="str">
        <f>VLOOKUP(M1496,Modelo!$A$2:$C$7,2,0)</f>
        <v>Impacto Económico, Social y Comunitario</v>
      </c>
      <c r="R1496" s="118">
        <f t="array" ref="R1496">INDEX(Modelo!$F$1:$H$37,MATCH(1,(DataBase!Q1496=Modelo!$G$1:$G$37)*(DataBase!B1496=Modelo!$F$1:$F$37),0),3)</f>
        <v>0.11764705882352941</v>
      </c>
      <c r="S1496" s="115">
        <f t="shared" si="48"/>
        <v>0</v>
      </c>
      <c r="T1496" s="115">
        <f t="shared" si="49"/>
        <v>0</v>
      </c>
    </row>
    <row r="1497" spans="1:20" x14ac:dyDescent="0.3">
      <c r="A1497" s="115" t="s">
        <v>374</v>
      </c>
      <c r="B1497" s="115" t="s">
        <v>313</v>
      </c>
      <c r="C1497" s="115" t="s">
        <v>103</v>
      </c>
      <c r="D1497" s="115" t="s">
        <v>86</v>
      </c>
      <c r="E1497" s="115" t="s">
        <v>87</v>
      </c>
      <c r="F1497" s="115" t="s">
        <v>87</v>
      </c>
      <c r="G1497" s="115">
        <v>1929</v>
      </c>
      <c r="H1497" s="115" t="s">
        <v>375</v>
      </c>
      <c r="I1497" s="115">
        <v>1.928223518</v>
      </c>
      <c r="J1497" s="115" t="s">
        <v>59</v>
      </c>
      <c r="K1497" s="115">
        <f>INDEX(DatosProcesados!$A$1:$BF$101,MATCH(DataBase!A1497,DatosProcesados!$A$1:$A$101,0),MATCH(DataBase!J1497,DatosProcesados!$A$1:$BF$1,0))</f>
        <v>0</v>
      </c>
      <c r="L1497" s="115" t="str">
        <f>INDEX(Modelo!$A$9:$D$89,MATCH(DataBase!$J1497,Modelo!$A$9:$A$89,0),MATCH(DataBase!L$1,Modelo!$A$9:$D$9,0))</f>
        <v>Impacto económico y gobernanza</v>
      </c>
      <c r="M1497" s="115" t="str">
        <f>INDEX(Modelo!$A$9:$D$89,MATCH(DataBase!$J1497,Modelo!$A$9:$A$89,0),MATCH(DataBase!M$1,Modelo!$A$9:$D$9,0))</f>
        <v>Pilar 6</v>
      </c>
      <c r="N1497" s="115" t="str">
        <f>INDEX(Modelo!$A$9:$D$89,MATCH(DataBase!$J1497,Modelo!$A$9:$A$89,0),MATCH(DataBase!N$1,Modelo!$A$9:$D$9,0))</f>
        <v>boolean</v>
      </c>
      <c r="O1497" s="115" t="b">
        <f t="array" ref="O1497">IF(N1497="negativo",INDEX($AD$3:$AG$51,MATCH(1,($B1497=$AD$3:$AD$51)*($J1497=$AE$3:$AE$51),0),3),IF(N1497="positivo",INDEX($AD$55:$AG$109,MATCH(1,($B1497=$AD$55:$AD$109)*($J1497=$AE$55:$AE$109),0),3)))</f>
        <v>0</v>
      </c>
      <c r="P1497" s="115" t="b">
        <f t="array" ref="P1497">IF(N1497="negativo",INDEX($AD$3:$AG$51,MATCH(1,($B1497=$AD$3:$AD$51)*($J1497=$AE$3:$AE$51),0),4),IF(N1497="positivo",INDEX($AD$55:$AG$109,MATCH(1,($B1497=$AD$55:$AD$109)*($J1497=$AE$55:$AE$109),0),4)))</f>
        <v>0</v>
      </c>
      <c r="Q1497" s="115" t="str">
        <f>VLOOKUP(M1497,Modelo!$A$2:$C$7,2,0)</f>
        <v>Impacto Económico, Social y Comunitario</v>
      </c>
      <c r="R1497" s="118">
        <f t="array" ref="R1497">INDEX(Modelo!$F$1:$H$37,MATCH(1,(DataBase!Q1497=Modelo!$G$1:$G$37)*(DataBase!B1497=Modelo!$F$1:$F$37),0),3)</f>
        <v>0.11764705882352941</v>
      </c>
      <c r="S1497" s="115">
        <f t="shared" si="48"/>
        <v>0</v>
      </c>
      <c r="T1497" s="115">
        <f t="shared" si="49"/>
        <v>0</v>
      </c>
    </row>
    <row r="1498" spans="1:20" x14ac:dyDescent="0.3">
      <c r="A1498" s="115" t="s">
        <v>201</v>
      </c>
      <c r="B1498" s="115" t="s">
        <v>84</v>
      </c>
      <c r="C1498" s="115" t="s">
        <v>103</v>
      </c>
      <c r="D1498" s="115" t="s">
        <v>86</v>
      </c>
      <c r="E1498" s="115" t="s">
        <v>86</v>
      </c>
      <c r="F1498" s="115" t="s">
        <v>86</v>
      </c>
      <c r="G1498" s="115">
        <v>1987</v>
      </c>
      <c r="H1498" s="115" t="s">
        <v>125</v>
      </c>
      <c r="I1498" s="115">
        <v>0</v>
      </c>
      <c r="J1498" s="115" t="s">
        <v>59</v>
      </c>
      <c r="K1498" s="115" t="str">
        <f>INDEX(DatosProcesados!$A$1:$BF$101,MATCH(DataBase!A1498,DatosProcesados!$A$1:$A$101,0),MATCH(DataBase!J1498,DatosProcesados!$A$1:$BF$1,0))</f>
        <v>Si</v>
      </c>
      <c r="L1498" s="115" t="str">
        <f>INDEX(Modelo!$A$9:$D$89,MATCH(DataBase!$J1498,Modelo!$A$9:$A$89,0),MATCH(DataBase!L$1,Modelo!$A$9:$D$9,0))</f>
        <v>Impacto económico y gobernanza</v>
      </c>
      <c r="M1498" s="115" t="str">
        <f>INDEX(Modelo!$A$9:$D$89,MATCH(DataBase!$J1498,Modelo!$A$9:$A$89,0),MATCH(DataBase!M$1,Modelo!$A$9:$D$9,0))</f>
        <v>Pilar 6</v>
      </c>
      <c r="N1498" s="115" t="str">
        <f>INDEX(Modelo!$A$9:$D$89,MATCH(DataBase!$J1498,Modelo!$A$9:$A$89,0),MATCH(DataBase!N$1,Modelo!$A$9:$D$9,0))</f>
        <v>boolean</v>
      </c>
      <c r="O1498" s="115" t="b">
        <f t="array" ref="O1498">IF(N1498="negativo",INDEX($AD$3:$AG$51,MATCH(1,($B1498=$AD$3:$AD$51)*($J1498=$AE$3:$AE$51),0),3),IF(N1498="positivo",INDEX($AD$55:$AG$109,MATCH(1,($B1498=$AD$55:$AD$109)*($J1498=$AE$55:$AE$109),0),3)))</f>
        <v>0</v>
      </c>
      <c r="P1498" s="115" t="b">
        <f t="array" ref="P1498">IF(N1498="negativo",INDEX($AD$3:$AG$51,MATCH(1,($B1498=$AD$3:$AD$51)*($J1498=$AE$3:$AE$51),0),4),IF(N1498="positivo",INDEX($AD$55:$AG$109,MATCH(1,($B1498=$AD$55:$AD$109)*($J1498=$AE$55:$AE$109),0),4)))</f>
        <v>0</v>
      </c>
      <c r="Q1498" s="115" t="str">
        <f>VLOOKUP(M1498,Modelo!$A$2:$C$7,2,0)</f>
        <v>Impacto Económico, Social y Comunitario</v>
      </c>
      <c r="R1498" s="118">
        <f t="array" ref="R1498">INDEX(Modelo!$F$1:$H$37,MATCH(1,(DataBase!Q1498=Modelo!$G$1:$G$37)*(DataBase!B1498=Modelo!$F$1:$F$37),0),3)</f>
        <v>0.11764705882352941</v>
      </c>
      <c r="S1498" s="115">
        <f t="shared" si="48"/>
        <v>100</v>
      </c>
      <c r="T1498" s="115">
        <f t="shared" si="49"/>
        <v>11.76470588235294</v>
      </c>
    </row>
    <row r="1499" spans="1:20" x14ac:dyDescent="0.3">
      <c r="A1499" s="115" t="s">
        <v>421</v>
      </c>
      <c r="B1499" s="115" t="s">
        <v>407</v>
      </c>
      <c r="C1499" s="115" t="s">
        <v>103</v>
      </c>
      <c r="D1499" s="115" t="s">
        <v>86</v>
      </c>
      <c r="E1499" s="115" t="s">
        <v>86</v>
      </c>
      <c r="F1499" s="115" t="s">
        <v>87</v>
      </c>
      <c r="G1499" s="115">
        <v>2016</v>
      </c>
      <c r="H1499" s="115" t="s">
        <v>422</v>
      </c>
      <c r="I1499" s="115">
        <v>5.4833186859999996</v>
      </c>
      <c r="J1499" s="115" t="s">
        <v>59</v>
      </c>
      <c r="K1499" s="115">
        <f>INDEX(DatosProcesados!$A$1:$BF$101,MATCH(DataBase!A1499,DatosProcesados!$A$1:$A$101,0),MATCH(DataBase!J1499,DatosProcesados!$A$1:$BF$1,0))</f>
        <v>0</v>
      </c>
      <c r="L1499" s="115" t="str">
        <f>INDEX(Modelo!$A$9:$D$89,MATCH(DataBase!$J1499,Modelo!$A$9:$A$89,0),MATCH(DataBase!L$1,Modelo!$A$9:$D$9,0))</f>
        <v>Impacto económico y gobernanza</v>
      </c>
      <c r="M1499" s="115" t="str">
        <f>INDEX(Modelo!$A$9:$D$89,MATCH(DataBase!$J1499,Modelo!$A$9:$A$89,0),MATCH(DataBase!M$1,Modelo!$A$9:$D$9,0))</f>
        <v>Pilar 6</v>
      </c>
      <c r="N1499" s="115" t="str">
        <f>INDEX(Modelo!$A$9:$D$89,MATCH(DataBase!$J1499,Modelo!$A$9:$A$89,0),MATCH(DataBase!N$1,Modelo!$A$9:$D$9,0))</f>
        <v>boolean</v>
      </c>
      <c r="O1499" s="115" t="b">
        <f t="array" ref="O1499">IF(N1499="negativo",INDEX($AD$3:$AG$51,MATCH(1,($B1499=$AD$3:$AD$51)*($J1499=$AE$3:$AE$51),0),3),IF(N1499="positivo",INDEX($AD$55:$AG$109,MATCH(1,($B1499=$AD$55:$AD$109)*($J1499=$AE$55:$AE$109),0),3)))</f>
        <v>0</v>
      </c>
      <c r="P1499" s="115" t="b">
        <f t="array" ref="P1499">IF(N1499="negativo",INDEX($AD$3:$AG$51,MATCH(1,($B1499=$AD$3:$AD$51)*($J1499=$AE$3:$AE$51),0),4),IF(N1499="positivo",INDEX($AD$55:$AG$109,MATCH(1,($B1499=$AD$55:$AD$109)*($J1499=$AE$55:$AE$109),0),4)))</f>
        <v>0</v>
      </c>
      <c r="Q1499" s="115" t="str">
        <f>VLOOKUP(M1499,Modelo!$A$2:$C$7,2,0)</f>
        <v>Impacto Económico, Social y Comunitario</v>
      </c>
      <c r="R1499" s="118">
        <f t="array" ref="R1499">INDEX(Modelo!$F$1:$H$37,MATCH(1,(DataBase!Q1499=Modelo!$G$1:$G$37)*(DataBase!B1499=Modelo!$F$1:$F$37),0),3)</f>
        <v>0.15384615384615385</v>
      </c>
      <c r="S1499" s="115">
        <f t="shared" si="48"/>
        <v>0</v>
      </c>
      <c r="T1499" s="115">
        <f t="shared" si="49"/>
        <v>0</v>
      </c>
    </row>
    <row r="1500" spans="1:20" x14ac:dyDescent="0.3">
      <c r="A1500" s="115" t="s">
        <v>293</v>
      </c>
      <c r="B1500" s="115" t="s">
        <v>216</v>
      </c>
      <c r="C1500" s="115" t="s">
        <v>103</v>
      </c>
      <c r="D1500" s="115" t="s">
        <v>86</v>
      </c>
      <c r="E1500" s="115" t="s">
        <v>87</v>
      </c>
      <c r="F1500" s="115" t="s">
        <v>87</v>
      </c>
      <c r="G1500" s="115">
        <v>1955</v>
      </c>
      <c r="H1500" s="115" t="s">
        <v>294</v>
      </c>
      <c r="I1500" s="115">
        <v>1.8313776939999999</v>
      </c>
      <c r="J1500" s="115" t="s">
        <v>59</v>
      </c>
      <c r="K1500" s="115" t="str">
        <f>INDEX(DatosProcesados!$A$1:$BF$101,MATCH(DataBase!A1500,DatosProcesados!$A$1:$A$101,0),MATCH(DataBase!J1500,DatosProcesados!$A$1:$BF$1,0))</f>
        <v>No</v>
      </c>
      <c r="L1500" s="115" t="str">
        <f>INDEX(Modelo!$A$9:$D$89,MATCH(DataBase!$J1500,Modelo!$A$9:$A$89,0),MATCH(DataBase!L$1,Modelo!$A$9:$D$9,0))</f>
        <v>Impacto económico y gobernanza</v>
      </c>
      <c r="M1500" s="115" t="str">
        <f>INDEX(Modelo!$A$9:$D$89,MATCH(DataBase!$J1500,Modelo!$A$9:$A$89,0),MATCH(DataBase!M$1,Modelo!$A$9:$D$9,0))</f>
        <v>Pilar 6</v>
      </c>
      <c r="N1500" s="115" t="str">
        <f>INDEX(Modelo!$A$9:$D$89,MATCH(DataBase!$J1500,Modelo!$A$9:$A$89,0),MATCH(DataBase!N$1,Modelo!$A$9:$D$9,0))</f>
        <v>boolean</v>
      </c>
      <c r="O1500" s="115" t="b">
        <f t="array" ref="O1500">IF(N1500="negativo",INDEX($AD$3:$AG$51,MATCH(1,($B1500=$AD$3:$AD$51)*($J1500=$AE$3:$AE$51),0),3),IF(N1500="positivo",INDEX($AD$55:$AG$109,MATCH(1,($B1500=$AD$55:$AD$109)*($J1500=$AE$55:$AE$109),0),3)))</f>
        <v>0</v>
      </c>
      <c r="P1500" s="115" t="b">
        <f t="array" ref="P1500">IF(N1500="negativo",INDEX($AD$3:$AG$51,MATCH(1,($B1500=$AD$3:$AD$51)*($J1500=$AE$3:$AE$51),0),4),IF(N1500="positivo",INDEX($AD$55:$AG$109,MATCH(1,($B1500=$AD$55:$AD$109)*($J1500=$AE$55:$AE$109),0),4)))</f>
        <v>0</v>
      </c>
      <c r="Q1500" s="115" t="str">
        <f>VLOOKUP(M1500,Modelo!$A$2:$C$7,2,0)</f>
        <v>Impacto Económico, Social y Comunitario</v>
      </c>
      <c r="R1500" s="118">
        <f t="array" ref="R1500">INDEX(Modelo!$F$1:$H$37,MATCH(1,(DataBase!Q1500=Modelo!$G$1:$G$37)*(DataBase!B1500=Modelo!$F$1:$F$37),0),3)</f>
        <v>0.10526315789473684</v>
      </c>
      <c r="S1500" s="115">
        <f t="shared" si="48"/>
        <v>0</v>
      </c>
      <c r="T1500" s="115">
        <f t="shared" si="49"/>
        <v>0</v>
      </c>
    </row>
    <row r="1501" spans="1:20" x14ac:dyDescent="0.3">
      <c r="A1501" s="115" t="s">
        <v>298</v>
      </c>
      <c r="B1501" s="115" t="s">
        <v>216</v>
      </c>
      <c r="C1501" s="115" t="s">
        <v>103</v>
      </c>
      <c r="D1501" s="115" t="s">
        <v>86</v>
      </c>
      <c r="E1501" s="115" t="s">
        <v>86</v>
      </c>
      <c r="F1501" s="115" t="s">
        <v>87</v>
      </c>
      <c r="G1501" s="115">
        <v>1993</v>
      </c>
      <c r="H1501" s="115" t="s">
        <v>299</v>
      </c>
      <c r="I1501" s="115">
        <v>1.7653399919999999</v>
      </c>
      <c r="J1501" s="115" t="s">
        <v>59</v>
      </c>
      <c r="K1501" s="115" t="str">
        <f>INDEX(DatosProcesados!$A$1:$BF$101,MATCH(DataBase!A1501,DatosProcesados!$A$1:$A$101,0),MATCH(DataBase!J1501,DatosProcesados!$A$1:$BF$1,0))</f>
        <v>No informa</v>
      </c>
      <c r="L1501" s="115" t="str">
        <f>INDEX(Modelo!$A$9:$D$89,MATCH(DataBase!$J1501,Modelo!$A$9:$A$89,0),MATCH(DataBase!L$1,Modelo!$A$9:$D$9,0))</f>
        <v>Impacto económico y gobernanza</v>
      </c>
      <c r="M1501" s="115" t="str">
        <f>INDEX(Modelo!$A$9:$D$89,MATCH(DataBase!$J1501,Modelo!$A$9:$A$89,0),MATCH(DataBase!M$1,Modelo!$A$9:$D$9,0))</f>
        <v>Pilar 6</v>
      </c>
      <c r="N1501" s="115" t="str">
        <f>INDEX(Modelo!$A$9:$D$89,MATCH(DataBase!$J1501,Modelo!$A$9:$A$89,0),MATCH(DataBase!N$1,Modelo!$A$9:$D$9,0))</f>
        <v>boolean</v>
      </c>
      <c r="O1501" s="115" t="b">
        <f t="array" ref="O1501">IF(N1501="negativo",INDEX($AD$3:$AG$51,MATCH(1,($B1501=$AD$3:$AD$51)*($J1501=$AE$3:$AE$51),0),3),IF(N1501="positivo",INDEX($AD$55:$AG$109,MATCH(1,($B1501=$AD$55:$AD$109)*($J1501=$AE$55:$AE$109),0),3)))</f>
        <v>0</v>
      </c>
      <c r="P1501" s="115" t="b">
        <f t="array" ref="P1501">IF(N1501="negativo",INDEX($AD$3:$AG$51,MATCH(1,($B1501=$AD$3:$AD$51)*($J1501=$AE$3:$AE$51),0),4),IF(N1501="positivo",INDEX($AD$55:$AG$109,MATCH(1,($B1501=$AD$55:$AD$109)*($J1501=$AE$55:$AE$109),0),4)))</f>
        <v>0</v>
      </c>
      <c r="Q1501" s="115" t="str">
        <f>VLOOKUP(M1501,Modelo!$A$2:$C$7,2,0)</f>
        <v>Impacto Económico, Social y Comunitario</v>
      </c>
      <c r="R1501" s="118">
        <f t="array" ref="R1501">INDEX(Modelo!$F$1:$H$37,MATCH(1,(DataBase!Q1501=Modelo!$G$1:$G$37)*(DataBase!B1501=Modelo!$F$1:$F$37),0),3)</f>
        <v>0.10526315789473684</v>
      </c>
      <c r="S1501" s="115">
        <f t="shared" si="48"/>
        <v>0</v>
      </c>
      <c r="T1501" s="115">
        <f t="shared" si="49"/>
        <v>0</v>
      </c>
    </row>
    <row r="1502" spans="1:20" x14ac:dyDescent="0.3">
      <c r="A1502" s="115" t="s">
        <v>472</v>
      </c>
      <c r="B1502" s="115" t="s">
        <v>467</v>
      </c>
      <c r="C1502" s="115" t="s">
        <v>103</v>
      </c>
      <c r="D1502" s="115" t="s">
        <v>86</v>
      </c>
      <c r="E1502" s="115" t="s">
        <v>86</v>
      </c>
      <c r="F1502" s="115" t="s">
        <v>86</v>
      </c>
      <c r="G1502" s="115">
        <v>2007</v>
      </c>
      <c r="H1502" s="115" t="s">
        <v>125</v>
      </c>
      <c r="I1502" s="115">
        <v>0.97802211500000003</v>
      </c>
      <c r="J1502" s="115" t="s">
        <v>55</v>
      </c>
      <c r="K1502" s="115">
        <f>INDEX(DatosProcesados!$A$1:$BF$101,MATCH(DataBase!A1502,DatosProcesados!$A$1:$A$101,0),MATCH(DataBase!J1502,DatosProcesados!$A$1:$BF$1,0))</f>
        <v>1</v>
      </c>
      <c r="L1502" s="115" t="str">
        <f>INDEX(Modelo!$A$9:$D$89,MATCH(DataBase!$J1502,Modelo!$A$9:$A$89,0),MATCH(DataBase!L$1,Modelo!$A$9:$D$9,0))</f>
        <v xml:space="preserve">Impacto social </v>
      </c>
      <c r="M1502" s="115" t="str">
        <f>INDEX(Modelo!$A$9:$D$89,MATCH(DataBase!$J1502,Modelo!$A$9:$A$89,0),MATCH(DataBase!M$1,Modelo!$A$9:$D$9,0))</f>
        <v>Pilar 6</v>
      </c>
      <c r="N1502" s="115" t="str">
        <f>INDEX(Modelo!$A$9:$D$89,MATCH(DataBase!$J1502,Modelo!$A$9:$A$89,0),MATCH(DataBase!N$1,Modelo!$A$9:$D$9,0))</f>
        <v>boolean</v>
      </c>
      <c r="O1502" s="115" t="b">
        <f t="array" ref="O1502">IF(N1502="negativo",INDEX($AD$3:$AG$51,MATCH(1,($B1502=$AD$3:$AD$51)*($J1502=$AE$3:$AE$51),0),3),IF(N1502="positivo",INDEX($AD$55:$AG$109,MATCH(1,($B1502=$AD$55:$AD$109)*($J1502=$AE$55:$AE$109),0),3)))</f>
        <v>0</v>
      </c>
      <c r="P1502" s="115" t="b">
        <f t="array" ref="P1502">IF(N1502="negativo",INDEX($AD$3:$AG$51,MATCH(1,($B1502=$AD$3:$AD$51)*($J1502=$AE$3:$AE$51),0),4),IF(N1502="positivo",INDEX($AD$55:$AG$109,MATCH(1,($B1502=$AD$55:$AD$109)*($J1502=$AE$55:$AE$109),0),4)))</f>
        <v>0</v>
      </c>
      <c r="Q1502" s="115" t="str">
        <f>VLOOKUP(M1502,Modelo!$A$2:$C$7,2,0)</f>
        <v>Impacto Económico, Social y Comunitario</v>
      </c>
      <c r="R1502" s="118">
        <f t="array" ref="R1502">INDEX(Modelo!$F$1:$H$37,MATCH(1,(DataBase!Q1502=Modelo!$G$1:$G$37)*(DataBase!B1502=Modelo!$F$1:$F$37),0),3)</f>
        <v>0.14285714285714285</v>
      </c>
      <c r="S1502" s="115">
        <f t="shared" si="48"/>
        <v>0</v>
      </c>
      <c r="T1502" s="115">
        <f t="shared" si="49"/>
        <v>0</v>
      </c>
    </row>
    <row r="1503" spans="1:20" x14ac:dyDescent="0.3">
      <c r="A1503" s="115" t="s">
        <v>238</v>
      </c>
      <c r="B1503" s="115" t="s">
        <v>216</v>
      </c>
      <c r="C1503" s="115" t="s">
        <v>103</v>
      </c>
      <c r="D1503" s="115" t="s">
        <v>86</v>
      </c>
      <c r="E1503" s="115" t="s">
        <v>87</v>
      </c>
      <c r="F1503" s="115" t="s">
        <v>87</v>
      </c>
      <c r="G1503" s="115">
        <v>1920</v>
      </c>
      <c r="H1503" s="115" t="s">
        <v>125</v>
      </c>
      <c r="I1503" s="115">
        <v>2.844632077</v>
      </c>
      <c r="J1503" s="115" t="s">
        <v>55</v>
      </c>
      <c r="K1503" s="115">
        <f>INDEX(DatosProcesados!$A$1:$BF$101,MATCH(DataBase!A1503,DatosProcesados!$A$1:$A$101,0),MATCH(DataBase!J1503,DatosProcesados!$A$1:$BF$1,0))</f>
        <v>2</v>
      </c>
      <c r="L1503" s="115" t="str">
        <f>INDEX(Modelo!$A$9:$D$89,MATCH(DataBase!$J1503,Modelo!$A$9:$A$89,0),MATCH(DataBase!L$1,Modelo!$A$9:$D$9,0))</f>
        <v xml:space="preserve">Impacto social </v>
      </c>
      <c r="M1503" s="115" t="str">
        <f>INDEX(Modelo!$A$9:$D$89,MATCH(DataBase!$J1503,Modelo!$A$9:$A$89,0),MATCH(DataBase!M$1,Modelo!$A$9:$D$9,0))</f>
        <v>Pilar 6</v>
      </c>
      <c r="N1503" s="115" t="str">
        <f>INDEX(Modelo!$A$9:$D$89,MATCH(DataBase!$J1503,Modelo!$A$9:$A$89,0),MATCH(DataBase!N$1,Modelo!$A$9:$D$9,0))</f>
        <v>boolean</v>
      </c>
      <c r="O1503" s="115" t="b">
        <f t="array" ref="O1503">IF(N1503="negativo",INDEX($AD$3:$AG$51,MATCH(1,($B1503=$AD$3:$AD$51)*($J1503=$AE$3:$AE$51),0),3),IF(N1503="positivo",INDEX($AD$55:$AG$109,MATCH(1,($B1503=$AD$55:$AD$109)*($J1503=$AE$55:$AE$109),0),3)))</f>
        <v>0</v>
      </c>
      <c r="P1503" s="115" t="b">
        <f t="array" ref="P1503">IF(N1503="negativo",INDEX($AD$3:$AG$51,MATCH(1,($B1503=$AD$3:$AD$51)*($J1503=$AE$3:$AE$51),0),4),IF(N1503="positivo",INDEX($AD$55:$AG$109,MATCH(1,($B1503=$AD$55:$AD$109)*($J1503=$AE$55:$AE$109),0),4)))</f>
        <v>0</v>
      </c>
      <c r="Q1503" s="115" t="str">
        <f>VLOOKUP(M1503,Modelo!$A$2:$C$7,2,0)</f>
        <v>Impacto Económico, Social y Comunitario</v>
      </c>
      <c r="R1503" s="118">
        <f t="array" ref="R1503">INDEX(Modelo!$F$1:$H$37,MATCH(1,(DataBase!Q1503=Modelo!$G$1:$G$37)*(DataBase!B1503=Modelo!$F$1:$F$37),0),3)</f>
        <v>0.10526315789473684</v>
      </c>
      <c r="S1503" s="115">
        <f t="shared" si="48"/>
        <v>0</v>
      </c>
      <c r="T1503" s="115">
        <f t="shared" si="49"/>
        <v>0</v>
      </c>
    </row>
    <row r="1504" spans="1:20" x14ac:dyDescent="0.3">
      <c r="A1504" s="115" t="s">
        <v>273</v>
      </c>
      <c r="B1504" s="115" t="s">
        <v>216</v>
      </c>
      <c r="C1504" s="115" t="s">
        <v>103</v>
      </c>
      <c r="D1504" s="115" t="s">
        <v>86</v>
      </c>
      <c r="E1504" s="115" t="s">
        <v>86</v>
      </c>
      <c r="F1504" s="115" t="s">
        <v>87</v>
      </c>
      <c r="G1504" s="115">
        <v>1945</v>
      </c>
      <c r="H1504" s="115" t="s">
        <v>125</v>
      </c>
      <c r="I1504" s="115">
        <v>2.1764613960000001</v>
      </c>
      <c r="J1504" s="115" t="s">
        <v>55</v>
      </c>
      <c r="K1504" s="115">
        <f>INDEX(DatosProcesados!$A$1:$BF$101,MATCH(DataBase!A1504,DatosProcesados!$A$1:$A$101,0),MATCH(DataBase!J1504,DatosProcesados!$A$1:$BF$1,0))</f>
        <v>2</v>
      </c>
      <c r="L1504" s="115" t="str">
        <f>INDEX(Modelo!$A$9:$D$89,MATCH(DataBase!$J1504,Modelo!$A$9:$A$89,0),MATCH(DataBase!L$1,Modelo!$A$9:$D$9,0))</f>
        <v xml:space="preserve">Impacto social </v>
      </c>
      <c r="M1504" s="115" t="str">
        <f>INDEX(Modelo!$A$9:$D$89,MATCH(DataBase!$J1504,Modelo!$A$9:$A$89,0),MATCH(DataBase!M$1,Modelo!$A$9:$D$9,0))</f>
        <v>Pilar 6</v>
      </c>
      <c r="N1504" s="115" t="str">
        <f>INDEX(Modelo!$A$9:$D$89,MATCH(DataBase!$J1504,Modelo!$A$9:$A$89,0),MATCH(DataBase!N$1,Modelo!$A$9:$D$9,0))</f>
        <v>boolean</v>
      </c>
      <c r="O1504" s="115" t="b">
        <f t="array" ref="O1504">IF(N1504="negativo",INDEX($AD$3:$AG$51,MATCH(1,($B1504=$AD$3:$AD$51)*($J1504=$AE$3:$AE$51),0),3),IF(N1504="positivo",INDEX($AD$55:$AG$109,MATCH(1,($B1504=$AD$55:$AD$109)*($J1504=$AE$55:$AE$109),0),3)))</f>
        <v>0</v>
      </c>
      <c r="P1504" s="115" t="b">
        <f t="array" ref="P1504">IF(N1504="negativo",INDEX($AD$3:$AG$51,MATCH(1,($B1504=$AD$3:$AD$51)*($J1504=$AE$3:$AE$51),0),4),IF(N1504="positivo",INDEX($AD$55:$AG$109,MATCH(1,($B1504=$AD$55:$AD$109)*($J1504=$AE$55:$AE$109),0),4)))</f>
        <v>0</v>
      </c>
      <c r="Q1504" s="115" t="str">
        <f>VLOOKUP(M1504,Modelo!$A$2:$C$7,2,0)</f>
        <v>Impacto Económico, Social y Comunitario</v>
      </c>
      <c r="R1504" s="118">
        <f t="array" ref="R1504">INDEX(Modelo!$F$1:$H$37,MATCH(1,(DataBase!Q1504=Modelo!$G$1:$G$37)*(DataBase!B1504=Modelo!$F$1:$F$37),0),3)</f>
        <v>0.10526315789473684</v>
      </c>
      <c r="S1504" s="115">
        <f t="shared" si="48"/>
        <v>0</v>
      </c>
      <c r="T1504" s="115">
        <f t="shared" si="49"/>
        <v>0</v>
      </c>
    </row>
    <row r="1505" spans="1:20" x14ac:dyDescent="0.3">
      <c r="A1505" s="115" t="s">
        <v>378</v>
      </c>
      <c r="B1505" s="115" t="s">
        <v>379</v>
      </c>
      <c r="C1505" s="115" t="s">
        <v>103</v>
      </c>
      <c r="D1505" s="115" t="s">
        <v>87</v>
      </c>
      <c r="E1505" s="115" t="s">
        <v>86</v>
      </c>
      <c r="F1505" s="115" t="s">
        <v>86</v>
      </c>
      <c r="G1505" s="115">
        <v>1993</v>
      </c>
      <c r="H1505" s="115" t="s">
        <v>125</v>
      </c>
      <c r="I1505" s="115">
        <v>2.1863011939999999</v>
      </c>
      <c r="J1505" s="115" t="s">
        <v>55</v>
      </c>
      <c r="K1505" s="115">
        <f>INDEX(DatosProcesados!$A$1:$BF$101,MATCH(DataBase!A1505,DatosProcesados!$A$1:$A$101,0),MATCH(DataBase!J1505,DatosProcesados!$A$1:$BF$1,0))</f>
        <v>0</v>
      </c>
      <c r="L1505" s="115" t="str">
        <f>INDEX(Modelo!$A$9:$D$89,MATCH(DataBase!$J1505,Modelo!$A$9:$A$89,0),MATCH(DataBase!L$1,Modelo!$A$9:$D$9,0))</f>
        <v xml:space="preserve">Impacto social </v>
      </c>
      <c r="M1505" s="115" t="str">
        <f>INDEX(Modelo!$A$9:$D$89,MATCH(DataBase!$J1505,Modelo!$A$9:$A$89,0),MATCH(DataBase!M$1,Modelo!$A$9:$D$9,0))</f>
        <v>Pilar 6</v>
      </c>
      <c r="N1505" s="115" t="str">
        <f>INDEX(Modelo!$A$9:$D$89,MATCH(DataBase!$J1505,Modelo!$A$9:$A$89,0),MATCH(DataBase!N$1,Modelo!$A$9:$D$9,0))</f>
        <v>boolean</v>
      </c>
      <c r="O1505" s="115" t="b">
        <f t="array" ref="O1505">IF(N1505="negativo",INDEX($AD$3:$AG$51,MATCH(1,($B1505=$AD$3:$AD$51)*($J1505=$AE$3:$AE$51),0),3),IF(N1505="positivo",INDEX($AD$55:$AG$109,MATCH(1,($B1505=$AD$55:$AD$109)*($J1505=$AE$55:$AE$109),0),3)))</f>
        <v>0</v>
      </c>
      <c r="P1505" s="115" t="b">
        <f t="array" ref="P1505">IF(N1505="negativo",INDEX($AD$3:$AG$51,MATCH(1,($B1505=$AD$3:$AD$51)*($J1505=$AE$3:$AE$51),0),4),IF(N1505="positivo",INDEX($AD$55:$AG$109,MATCH(1,($B1505=$AD$55:$AD$109)*($J1505=$AE$55:$AE$109),0),4)))</f>
        <v>0</v>
      </c>
      <c r="Q1505" s="115" t="str">
        <f>VLOOKUP(M1505,Modelo!$A$2:$C$7,2,0)</f>
        <v>Impacto Económico, Social y Comunitario</v>
      </c>
      <c r="R1505" s="118">
        <f t="array" ref="R1505">INDEX(Modelo!$F$1:$H$37,MATCH(1,(DataBase!Q1505=Modelo!$G$1:$G$37)*(DataBase!B1505=Modelo!$F$1:$F$37),0),3)</f>
        <v>0.14285714285714285</v>
      </c>
      <c r="S1505" s="115">
        <f t="shared" si="48"/>
        <v>0</v>
      </c>
      <c r="T1505" s="115">
        <f t="shared" si="49"/>
        <v>0</v>
      </c>
    </row>
    <row r="1506" spans="1:20" x14ac:dyDescent="0.3">
      <c r="A1506" s="115" t="s">
        <v>325</v>
      </c>
      <c r="B1506" s="115" t="s">
        <v>313</v>
      </c>
      <c r="C1506" s="115" t="s">
        <v>103</v>
      </c>
      <c r="D1506" s="115" t="s">
        <v>86</v>
      </c>
      <c r="E1506" s="115" t="s">
        <v>86</v>
      </c>
      <c r="F1506" s="115" t="s">
        <v>87</v>
      </c>
      <c r="G1506" s="115">
        <v>2012</v>
      </c>
      <c r="H1506" s="115" t="s">
        <v>125</v>
      </c>
      <c r="I1506" s="115">
        <v>13.831182682</v>
      </c>
      <c r="J1506" s="115" t="s">
        <v>55</v>
      </c>
      <c r="K1506" s="115">
        <f>INDEX(DatosProcesados!$A$1:$BF$101,MATCH(DataBase!A1506,DatosProcesados!$A$1:$A$101,0),MATCH(DataBase!J1506,DatosProcesados!$A$1:$BF$1,0))</f>
        <v>0</v>
      </c>
      <c r="L1506" s="115" t="str">
        <f>INDEX(Modelo!$A$9:$D$89,MATCH(DataBase!$J1506,Modelo!$A$9:$A$89,0),MATCH(DataBase!L$1,Modelo!$A$9:$D$9,0))</f>
        <v xml:space="preserve">Impacto social </v>
      </c>
      <c r="M1506" s="115" t="str">
        <f>INDEX(Modelo!$A$9:$D$89,MATCH(DataBase!$J1506,Modelo!$A$9:$A$89,0),MATCH(DataBase!M$1,Modelo!$A$9:$D$9,0))</f>
        <v>Pilar 6</v>
      </c>
      <c r="N1506" s="115" t="str">
        <f>INDEX(Modelo!$A$9:$D$89,MATCH(DataBase!$J1506,Modelo!$A$9:$A$89,0),MATCH(DataBase!N$1,Modelo!$A$9:$D$9,0))</f>
        <v>boolean</v>
      </c>
      <c r="O1506" s="115" t="b">
        <f t="array" ref="O1506">IF(N1506="negativo",INDEX($AD$3:$AG$51,MATCH(1,($B1506=$AD$3:$AD$51)*($J1506=$AE$3:$AE$51),0),3),IF(N1506="positivo",INDEX($AD$55:$AG$109,MATCH(1,($B1506=$AD$55:$AD$109)*($J1506=$AE$55:$AE$109),0),3)))</f>
        <v>0</v>
      </c>
      <c r="P1506" s="115" t="b">
        <f t="array" ref="P1506">IF(N1506="negativo",INDEX($AD$3:$AG$51,MATCH(1,($B1506=$AD$3:$AD$51)*($J1506=$AE$3:$AE$51),0),4),IF(N1506="positivo",INDEX($AD$55:$AG$109,MATCH(1,($B1506=$AD$55:$AD$109)*($J1506=$AE$55:$AE$109),0),4)))</f>
        <v>0</v>
      </c>
      <c r="Q1506" s="115" t="str">
        <f>VLOOKUP(M1506,Modelo!$A$2:$C$7,2,0)</f>
        <v>Impacto Económico, Social y Comunitario</v>
      </c>
      <c r="R1506" s="118">
        <f t="array" ref="R1506">INDEX(Modelo!$F$1:$H$37,MATCH(1,(DataBase!Q1506=Modelo!$G$1:$G$37)*(DataBase!B1506=Modelo!$F$1:$F$37),0),3)</f>
        <v>0.11764705882352941</v>
      </c>
      <c r="S1506" s="115">
        <f t="shared" si="48"/>
        <v>0</v>
      </c>
      <c r="T1506" s="115">
        <f t="shared" si="49"/>
        <v>0</v>
      </c>
    </row>
    <row r="1507" spans="1:20" x14ac:dyDescent="0.3">
      <c r="A1507" s="115" t="s">
        <v>394</v>
      </c>
      <c r="B1507" s="115" t="s">
        <v>379</v>
      </c>
      <c r="C1507" s="115" t="s">
        <v>103</v>
      </c>
      <c r="D1507" s="115" t="s">
        <v>87</v>
      </c>
      <c r="E1507" s="115" t="s">
        <v>86</v>
      </c>
      <c r="F1507" s="115" t="s">
        <v>86</v>
      </c>
      <c r="G1507" s="115">
        <v>1990</v>
      </c>
      <c r="H1507" s="115" t="s">
        <v>125</v>
      </c>
      <c r="I1507" s="115">
        <v>0.77142869199999997</v>
      </c>
      <c r="J1507" s="115" t="s">
        <v>55</v>
      </c>
      <c r="K1507" s="115">
        <f>INDEX(DatosProcesados!$A$1:$BF$101,MATCH(DataBase!A1507,DatosProcesados!$A$1:$A$101,0),MATCH(DataBase!J1507,DatosProcesados!$A$1:$BF$1,0))</f>
        <v>0</v>
      </c>
      <c r="L1507" s="115" t="str">
        <f>INDEX(Modelo!$A$9:$D$89,MATCH(DataBase!$J1507,Modelo!$A$9:$A$89,0),MATCH(DataBase!L$1,Modelo!$A$9:$D$9,0))</f>
        <v xml:space="preserve">Impacto social </v>
      </c>
      <c r="M1507" s="115" t="str">
        <f>INDEX(Modelo!$A$9:$D$89,MATCH(DataBase!$J1507,Modelo!$A$9:$A$89,0),MATCH(DataBase!M$1,Modelo!$A$9:$D$9,0))</f>
        <v>Pilar 6</v>
      </c>
      <c r="N1507" s="115" t="str">
        <f>INDEX(Modelo!$A$9:$D$89,MATCH(DataBase!$J1507,Modelo!$A$9:$A$89,0),MATCH(DataBase!N$1,Modelo!$A$9:$D$9,0))</f>
        <v>boolean</v>
      </c>
      <c r="O1507" s="115" t="b">
        <f t="array" ref="O1507">IF(N1507="negativo",INDEX($AD$3:$AG$51,MATCH(1,($B1507=$AD$3:$AD$51)*($J1507=$AE$3:$AE$51),0),3),IF(N1507="positivo",INDEX($AD$55:$AG$109,MATCH(1,($B1507=$AD$55:$AD$109)*($J1507=$AE$55:$AE$109),0),3)))</f>
        <v>0</v>
      </c>
      <c r="P1507" s="115" t="b">
        <f t="array" ref="P1507">IF(N1507="negativo",INDEX($AD$3:$AG$51,MATCH(1,($B1507=$AD$3:$AD$51)*($J1507=$AE$3:$AE$51),0),4),IF(N1507="positivo",INDEX($AD$55:$AG$109,MATCH(1,($B1507=$AD$55:$AD$109)*($J1507=$AE$55:$AE$109),0),4)))</f>
        <v>0</v>
      </c>
      <c r="Q1507" s="115" t="str">
        <f>VLOOKUP(M1507,Modelo!$A$2:$C$7,2,0)</f>
        <v>Impacto Económico, Social y Comunitario</v>
      </c>
      <c r="R1507" s="118">
        <f t="array" ref="R1507">INDEX(Modelo!$F$1:$H$37,MATCH(1,(DataBase!Q1507=Modelo!$G$1:$G$37)*(DataBase!B1507=Modelo!$F$1:$F$37),0),3)</f>
        <v>0.14285714285714285</v>
      </c>
      <c r="S1507" s="115">
        <f t="shared" si="48"/>
        <v>0</v>
      </c>
      <c r="T1507" s="115">
        <f t="shared" si="49"/>
        <v>0</v>
      </c>
    </row>
    <row r="1508" spans="1:20" x14ac:dyDescent="0.3">
      <c r="A1508" s="115" t="s">
        <v>383</v>
      </c>
      <c r="B1508" s="115" t="s">
        <v>379</v>
      </c>
      <c r="C1508" s="115" t="s">
        <v>103</v>
      </c>
      <c r="D1508" s="115" t="s">
        <v>86</v>
      </c>
      <c r="E1508" s="115" t="s">
        <v>86</v>
      </c>
      <c r="F1508" s="115" t="s">
        <v>86</v>
      </c>
      <c r="G1508" s="115">
        <v>2014</v>
      </c>
      <c r="H1508" s="115" t="s">
        <v>125</v>
      </c>
      <c r="I1508" s="115">
        <v>1.314259836</v>
      </c>
      <c r="J1508" s="115" t="s">
        <v>55</v>
      </c>
      <c r="K1508" s="115">
        <f>INDEX(DatosProcesados!$A$1:$BF$101,MATCH(DataBase!A1508,DatosProcesados!$A$1:$A$101,0),MATCH(DataBase!J1508,DatosProcesados!$A$1:$BF$1,0))</f>
        <v>1</v>
      </c>
      <c r="L1508" s="115" t="str">
        <f>INDEX(Modelo!$A$9:$D$89,MATCH(DataBase!$J1508,Modelo!$A$9:$A$89,0),MATCH(DataBase!L$1,Modelo!$A$9:$D$9,0))</f>
        <v xml:space="preserve">Impacto social </v>
      </c>
      <c r="M1508" s="115" t="str">
        <f>INDEX(Modelo!$A$9:$D$89,MATCH(DataBase!$J1508,Modelo!$A$9:$A$89,0),MATCH(DataBase!M$1,Modelo!$A$9:$D$9,0))</f>
        <v>Pilar 6</v>
      </c>
      <c r="N1508" s="115" t="str">
        <f>INDEX(Modelo!$A$9:$D$89,MATCH(DataBase!$J1508,Modelo!$A$9:$A$89,0),MATCH(DataBase!N$1,Modelo!$A$9:$D$9,0))</f>
        <v>boolean</v>
      </c>
      <c r="O1508" s="115" t="b">
        <f t="array" ref="O1508">IF(N1508="negativo",INDEX($AD$3:$AG$51,MATCH(1,($B1508=$AD$3:$AD$51)*($J1508=$AE$3:$AE$51),0),3),IF(N1508="positivo",INDEX($AD$55:$AG$109,MATCH(1,($B1508=$AD$55:$AD$109)*($J1508=$AE$55:$AE$109),0),3)))</f>
        <v>0</v>
      </c>
      <c r="P1508" s="115" t="b">
        <f t="array" ref="P1508">IF(N1508="negativo",INDEX($AD$3:$AG$51,MATCH(1,($B1508=$AD$3:$AD$51)*($J1508=$AE$3:$AE$51),0),4),IF(N1508="positivo",INDEX($AD$55:$AG$109,MATCH(1,($B1508=$AD$55:$AD$109)*($J1508=$AE$55:$AE$109),0),4)))</f>
        <v>0</v>
      </c>
      <c r="Q1508" s="115" t="str">
        <f>VLOOKUP(M1508,Modelo!$A$2:$C$7,2,0)</f>
        <v>Impacto Económico, Social y Comunitario</v>
      </c>
      <c r="R1508" s="118">
        <f t="array" ref="R1508">INDEX(Modelo!$F$1:$H$37,MATCH(1,(DataBase!Q1508=Modelo!$G$1:$G$37)*(DataBase!B1508=Modelo!$F$1:$F$37),0),3)</f>
        <v>0.14285714285714285</v>
      </c>
      <c r="S1508" s="115">
        <f t="shared" si="48"/>
        <v>0</v>
      </c>
      <c r="T1508" s="115">
        <f t="shared" si="49"/>
        <v>0</v>
      </c>
    </row>
    <row r="1509" spans="1:20" x14ac:dyDescent="0.3">
      <c r="A1509" s="115" t="s">
        <v>112</v>
      </c>
      <c r="B1509" s="115" t="s">
        <v>84</v>
      </c>
      <c r="C1509" s="115" t="s">
        <v>103</v>
      </c>
      <c r="D1509" s="115" t="s">
        <v>86</v>
      </c>
      <c r="E1509" s="115" t="s">
        <v>86</v>
      </c>
      <c r="F1509" s="115" t="s">
        <v>87</v>
      </c>
      <c r="G1509" s="115">
        <v>1919</v>
      </c>
      <c r="H1509" s="115" t="s">
        <v>125</v>
      </c>
      <c r="I1509" s="115">
        <v>15.106042448</v>
      </c>
      <c r="J1509" s="115" t="s">
        <v>55</v>
      </c>
      <c r="K1509" s="115">
        <f>INDEX(DatosProcesados!$A$1:$BF$101,MATCH(DataBase!A1509,DatosProcesados!$A$1:$A$101,0),MATCH(DataBase!J1509,DatosProcesados!$A$1:$BF$1,0))</f>
        <v>1</v>
      </c>
      <c r="L1509" s="115" t="str">
        <f>INDEX(Modelo!$A$9:$D$89,MATCH(DataBase!$J1509,Modelo!$A$9:$A$89,0),MATCH(DataBase!L$1,Modelo!$A$9:$D$9,0))</f>
        <v xml:space="preserve">Impacto social </v>
      </c>
      <c r="M1509" s="115" t="str">
        <f>INDEX(Modelo!$A$9:$D$89,MATCH(DataBase!$J1509,Modelo!$A$9:$A$89,0),MATCH(DataBase!M$1,Modelo!$A$9:$D$9,0))</f>
        <v>Pilar 6</v>
      </c>
      <c r="N1509" s="115" t="str">
        <f>INDEX(Modelo!$A$9:$D$89,MATCH(DataBase!$J1509,Modelo!$A$9:$A$89,0),MATCH(DataBase!N$1,Modelo!$A$9:$D$9,0))</f>
        <v>boolean</v>
      </c>
      <c r="O1509" s="115" t="b">
        <f t="array" ref="O1509">IF(N1509="negativo",INDEX($AD$3:$AG$51,MATCH(1,($B1509=$AD$3:$AD$51)*($J1509=$AE$3:$AE$51),0),3),IF(N1509="positivo",INDEX($AD$55:$AG$109,MATCH(1,($B1509=$AD$55:$AD$109)*($J1509=$AE$55:$AE$109),0),3)))</f>
        <v>0</v>
      </c>
      <c r="P1509" s="115" t="b">
        <f t="array" ref="P1509">IF(N1509="negativo",INDEX($AD$3:$AG$51,MATCH(1,($B1509=$AD$3:$AD$51)*($J1509=$AE$3:$AE$51),0),4),IF(N1509="positivo",INDEX($AD$55:$AG$109,MATCH(1,($B1509=$AD$55:$AD$109)*($J1509=$AE$55:$AE$109),0),4)))</f>
        <v>0</v>
      </c>
      <c r="Q1509" s="115" t="str">
        <f>VLOOKUP(M1509,Modelo!$A$2:$C$7,2,0)</f>
        <v>Impacto Económico, Social y Comunitario</v>
      </c>
      <c r="R1509" s="118">
        <f t="array" ref="R1509">INDEX(Modelo!$F$1:$H$37,MATCH(1,(DataBase!Q1509=Modelo!$G$1:$G$37)*(DataBase!B1509=Modelo!$F$1:$F$37),0),3)</f>
        <v>0.11764705882352941</v>
      </c>
      <c r="S1509" s="115">
        <f t="shared" si="48"/>
        <v>0</v>
      </c>
      <c r="T1509" s="115">
        <f t="shared" si="49"/>
        <v>0</v>
      </c>
    </row>
    <row r="1510" spans="1:20" x14ac:dyDescent="0.3">
      <c r="A1510" s="115" t="s">
        <v>471</v>
      </c>
      <c r="B1510" s="115" t="s">
        <v>467</v>
      </c>
      <c r="C1510" s="115" t="s">
        <v>103</v>
      </c>
      <c r="D1510" s="115" t="s">
        <v>86</v>
      </c>
      <c r="E1510" s="115" t="s">
        <v>86</v>
      </c>
      <c r="F1510" s="115" t="s">
        <v>86</v>
      </c>
      <c r="G1510" s="115">
        <v>1987</v>
      </c>
      <c r="H1510" s="115" t="s">
        <v>125</v>
      </c>
      <c r="I1510" s="115">
        <v>0.711210393</v>
      </c>
      <c r="J1510" s="115" t="s">
        <v>55</v>
      </c>
      <c r="K1510" s="115">
        <f>INDEX(DatosProcesados!$A$1:$BF$101,MATCH(DataBase!A1510,DatosProcesados!$A$1:$A$101,0),MATCH(DataBase!J1510,DatosProcesados!$A$1:$BF$1,0))</f>
        <v>0</v>
      </c>
      <c r="L1510" s="115" t="str">
        <f>INDEX(Modelo!$A$9:$D$89,MATCH(DataBase!$J1510,Modelo!$A$9:$A$89,0),MATCH(DataBase!L$1,Modelo!$A$9:$D$9,0))</f>
        <v xml:space="preserve">Impacto social </v>
      </c>
      <c r="M1510" s="115" t="str">
        <f>INDEX(Modelo!$A$9:$D$89,MATCH(DataBase!$J1510,Modelo!$A$9:$A$89,0),MATCH(DataBase!M$1,Modelo!$A$9:$D$9,0))</f>
        <v>Pilar 6</v>
      </c>
      <c r="N1510" s="115" t="str">
        <f>INDEX(Modelo!$A$9:$D$89,MATCH(DataBase!$J1510,Modelo!$A$9:$A$89,0),MATCH(DataBase!N$1,Modelo!$A$9:$D$9,0))</f>
        <v>boolean</v>
      </c>
      <c r="O1510" s="115" t="b">
        <f t="array" ref="O1510">IF(N1510="negativo",INDEX($AD$3:$AG$51,MATCH(1,($B1510=$AD$3:$AD$51)*($J1510=$AE$3:$AE$51),0),3),IF(N1510="positivo",INDEX($AD$55:$AG$109,MATCH(1,($B1510=$AD$55:$AD$109)*($J1510=$AE$55:$AE$109),0),3)))</f>
        <v>0</v>
      </c>
      <c r="P1510" s="115" t="b">
        <f t="array" ref="P1510">IF(N1510="negativo",INDEX($AD$3:$AG$51,MATCH(1,($B1510=$AD$3:$AD$51)*($J1510=$AE$3:$AE$51),0),4),IF(N1510="positivo",INDEX($AD$55:$AG$109,MATCH(1,($B1510=$AD$55:$AD$109)*($J1510=$AE$55:$AE$109),0),4)))</f>
        <v>0</v>
      </c>
      <c r="Q1510" s="115" t="str">
        <f>VLOOKUP(M1510,Modelo!$A$2:$C$7,2,0)</f>
        <v>Impacto Económico, Social y Comunitario</v>
      </c>
      <c r="R1510" s="118">
        <f t="array" ref="R1510">INDEX(Modelo!$F$1:$H$37,MATCH(1,(DataBase!Q1510=Modelo!$G$1:$G$37)*(DataBase!B1510=Modelo!$F$1:$F$37),0),3)</f>
        <v>0.14285714285714285</v>
      </c>
      <c r="S1510" s="115">
        <f t="shared" si="48"/>
        <v>0</v>
      </c>
      <c r="T1510" s="115">
        <f t="shared" si="49"/>
        <v>0</v>
      </c>
    </row>
    <row r="1511" spans="1:20" x14ac:dyDescent="0.3">
      <c r="A1511" s="115" t="s">
        <v>466</v>
      </c>
      <c r="B1511" s="115" t="s">
        <v>467</v>
      </c>
      <c r="C1511" s="115" t="s">
        <v>103</v>
      </c>
      <c r="D1511" s="115" t="s">
        <v>87</v>
      </c>
      <c r="E1511" s="115" t="s">
        <v>86</v>
      </c>
      <c r="F1511" s="115" t="s">
        <v>86</v>
      </c>
      <c r="G1511" s="115">
        <v>1969</v>
      </c>
      <c r="H1511" s="115" t="s">
        <v>125</v>
      </c>
      <c r="I1511" s="115">
        <v>2.4231643530000002</v>
      </c>
      <c r="J1511" s="115" t="s">
        <v>55</v>
      </c>
      <c r="K1511" s="115">
        <f>INDEX(DatosProcesados!$A$1:$BF$101,MATCH(DataBase!A1511,DatosProcesados!$A$1:$A$101,0),MATCH(DataBase!J1511,DatosProcesados!$A$1:$BF$1,0))</f>
        <v>0</v>
      </c>
      <c r="L1511" s="115" t="str">
        <f>INDEX(Modelo!$A$9:$D$89,MATCH(DataBase!$J1511,Modelo!$A$9:$A$89,0),MATCH(DataBase!L$1,Modelo!$A$9:$D$9,0))</f>
        <v xml:space="preserve">Impacto social </v>
      </c>
      <c r="M1511" s="115" t="str">
        <f>INDEX(Modelo!$A$9:$D$89,MATCH(DataBase!$J1511,Modelo!$A$9:$A$89,0),MATCH(DataBase!M$1,Modelo!$A$9:$D$9,0))</f>
        <v>Pilar 6</v>
      </c>
      <c r="N1511" s="115" t="str">
        <f>INDEX(Modelo!$A$9:$D$89,MATCH(DataBase!$J1511,Modelo!$A$9:$A$89,0),MATCH(DataBase!N$1,Modelo!$A$9:$D$9,0))</f>
        <v>boolean</v>
      </c>
      <c r="O1511" s="115" t="b">
        <f t="array" ref="O1511">IF(N1511="negativo",INDEX($AD$3:$AG$51,MATCH(1,($B1511=$AD$3:$AD$51)*($J1511=$AE$3:$AE$51),0),3),IF(N1511="positivo",INDEX($AD$55:$AG$109,MATCH(1,($B1511=$AD$55:$AD$109)*($J1511=$AE$55:$AE$109),0),3)))</f>
        <v>0</v>
      </c>
      <c r="P1511" s="115" t="b">
        <f t="array" ref="P1511">IF(N1511="negativo",INDEX($AD$3:$AG$51,MATCH(1,($B1511=$AD$3:$AD$51)*($J1511=$AE$3:$AE$51),0),4),IF(N1511="positivo",INDEX($AD$55:$AG$109,MATCH(1,($B1511=$AD$55:$AD$109)*($J1511=$AE$55:$AE$109),0),4)))</f>
        <v>0</v>
      </c>
      <c r="Q1511" s="115" t="str">
        <f>VLOOKUP(M1511,Modelo!$A$2:$C$7,2,0)</f>
        <v>Impacto Económico, Social y Comunitario</v>
      </c>
      <c r="R1511" s="118">
        <f t="array" ref="R1511">INDEX(Modelo!$F$1:$H$37,MATCH(1,(DataBase!Q1511=Modelo!$G$1:$G$37)*(DataBase!B1511=Modelo!$F$1:$F$37),0),3)</f>
        <v>0.14285714285714285</v>
      </c>
      <c r="S1511" s="115">
        <f t="shared" si="48"/>
        <v>0</v>
      </c>
      <c r="T1511" s="115">
        <f t="shared" si="49"/>
        <v>0</v>
      </c>
    </row>
    <row r="1512" spans="1:20" x14ac:dyDescent="0.3">
      <c r="A1512" s="115" t="s">
        <v>207</v>
      </c>
      <c r="B1512" s="115" t="s">
        <v>84</v>
      </c>
      <c r="C1512" s="115" t="s">
        <v>103</v>
      </c>
      <c r="D1512" s="115" t="s">
        <v>86</v>
      </c>
      <c r="E1512" s="115" t="s">
        <v>87</v>
      </c>
      <c r="F1512" s="115" t="s">
        <v>86</v>
      </c>
      <c r="G1512" s="115">
        <v>1870</v>
      </c>
      <c r="H1512" s="115" t="s">
        <v>125</v>
      </c>
      <c r="I1512" s="115">
        <v>0</v>
      </c>
      <c r="J1512" s="115" t="s">
        <v>55</v>
      </c>
      <c r="K1512" s="115">
        <f>INDEX(DatosProcesados!$A$1:$BF$101,MATCH(DataBase!A1512,DatosProcesados!$A$1:$A$101,0),MATCH(DataBase!J1512,DatosProcesados!$A$1:$BF$1,0))</f>
        <v>1</v>
      </c>
      <c r="L1512" s="115" t="str">
        <f>INDEX(Modelo!$A$9:$D$89,MATCH(DataBase!$J1512,Modelo!$A$9:$A$89,0),MATCH(DataBase!L$1,Modelo!$A$9:$D$9,0))</f>
        <v xml:space="preserve">Impacto social </v>
      </c>
      <c r="M1512" s="115" t="str">
        <f>INDEX(Modelo!$A$9:$D$89,MATCH(DataBase!$J1512,Modelo!$A$9:$A$89,0),MATCH(DataBase!M$1,Modelo!$A$9:$D$9,0))</f>
        <v>Pilar 6</v>
      </c>
      <c r="N1512" s="115" t="str">
        <f>INDEX(Modelo!$A$9:$D$89,MATCH(DataBase!$J1512,Modelo!$A$9:$A$89,0),MATCH(DataBase!N$1,Modelo!$A$9:$D$9,0))</f>
        <v>boolean</v>
      </c>
      <c r="O1512" s="115" t="b">
        <f t="array" ref="O1512">IF(N1512="negativo",INDEX($AD$3:$AG$51,MATCH(1,($B1512=$AD$3:$AD$51)*($J1512=$AE$3:$AE$51),0),3),IF(N1512="positivo",INDEX($AD$55:$AG$109,MATCH(1,($B1512=$AD$55:$AD$109)*($J1512=$AE$55:$AE$109),0),3)))</f>
        <v>0</v>
      </c>
      <c r="P1512" s="115" t="b">
        <f t="array" ref="P1512">IF(N1512="negativo",INDEX($AD$3:$AG$51,MATCH(1,($B1512=$AD$3:$AD$51)*($J1512=$AE$3:$AE$51),0),4),IF(N1512="positivo",INDEX($AD$55:$AG$109,MATCH(1,($B1512=$AD$55:$AD$109)*($J1512=$AE$55:$AE$109),0),4)))</f>
        <v>0</v>
      </c>
      <c r="Q1512" s="115" t="str">
        <f>VLOOKUP(M1512,Modelo!$A$2:$C$7,2,0)</f>
        <v>Impacto Económico, Social y Comunitario</v>
      </c>
      <c r="R1512" s="118">
        <f t="array" ref="R1512">INDEX(Modelo!$F$1:$H$37,MATCH(1,(DataBase!Q1512=Modelo!$G$1:$G$37)*(DataBase!B1512=Modelo!$F$1:$F$37),0),3)</f>
        <v>0.11764705882352941</v>
      </c>
      <c r="S1512" s="115">
        <f t="shared" si="48"/>
        <v>0</v>
      </c>
      <c r="T1512" s="115">
        <f t="shared" si="49"/>
        <v>0</v>
      </c>
    </row>
    <row r="1513" spans="1:20" x14ac:dyDescent="0.3">
      <c r="A1513" s="115" t="s">
        <v>204</v>
      </c>
      <c r="B1513" s="115" t="s">
        <v>84</v>
      </c>
      <c r="C1513" s="115" t="s">
        <v>103</v>
      </c>
      <c r="D1513" s="115" t="s">
        <v>86</v>
      </c>
      <c r="E1513" s="115" t="s">
        <v>87</v>
      </c>
      <c r="F1513" s="115" t="s">
        <v>87</v>
      </c>
      <c r="G1513" s="115">
        <v>1875</v>
      </c>
      <c r="H1513" s="115" t="s">
        <v>125</v>
      </c>
      <c r="I1513" s="115">
        <v>0</v>
      </c>
      <c r="J1513" s="115" t="s">
        <v>55</v>
      </c>
      <c r="K1513" s="115">
        <f>INDEX(DatosProcesados!$A$1:$BF$101,MATCH(DataBase!A1513,DatosProcesados!$A$1:$A$101,0),MATCH(DataBase!J1513,DatosProcesados!$A$1:$BF$1,0))</f>
        <v>2</v>
      </c>
      <c r="L1513" s="115" t="str">
        <f>INDEX(Modelo!$A$9:$D$89,MATCH(DataBase!$J1513,Modelo!$A$9:$A$89,0),MATCH(DataBase!L$1,Modelo!$A$9:$D$9,0))</f>
        <v xml:space="preserve">Impacto social </v>
      </c>
      <c r="M1513" s="115" t="str">
        <f>INDEX(Modelo!$A$9:$D$89,MATCH(DataBase!$J1513,Modelo!$A$9:$A$89,0),MATCH(DataBase!M$1,Modelo!$A$9:$D$9,0))</f>
        <v>Pilar 6</v>
      </c>
      <c r="N1513" s="115" t="str">
        <f>INDEX(Modelo!$A$9:$D$89,MATCH(DataBase!$J1513,Modelo!$A$9:$A$89,0),MATCH(DataBase!N$1,Modelo!$A$9:$D$9,0))</f>
        <v>boolean</v>
      </c>
      <c r="O1513" s="115" t="b">
        <f t="array" ref="O1513">IF(N1513="negativo",INDEX($AD$3:$AG$51,MATCH(1,($B1513=$AD$3:$AD$51)*($J1513=$AE$3:$AE$51),0),3),IF(N1513="positivo",INDEX($AD$55:$AG$109,MATCH(1,($B1513=$AD$55:$AD$109)*($J1513=$AE$55:$AE$109),0),3)))</f>
        <v>0</v>
      </c>
      <c r="P1513" s="115" t="b">
        <f t="array" ref="P1513">IF(N1513="negativo",INDEX($AD$3:$AG$51,MATCH(1,($B1513=$AD$3:$AD$51)*($J1513=$AE$3:$AE$51),0),4),IF(N1513="positivo",INDEX($AD$55:$AG$109,MATCH(1,($B1513=$AD$55:$AD$109)*($J1513=$AE$55:$AE$109),0),4)))</f>
        <v>0</v>
      </c>
      <c r="Q1513" s="115" t="str">
        <f>VLOOKUP(M1513,Modelo!$A$2:$C$7,2,0)</f>
        <v>Impacto Económico, Social y Comunitario</v>
      </c>
      <c r="R1513" s="118">
        <f t="array" ref="R1513">INDEX(Modelo!$F$1:$H$37,MATCH(1,(DataBase!Q1513=Modelo!$G$1:$G$37)*(DataBase!B1513=Modelo!$F$1:$F$37),0),3)</f>
        <v>0.11764705882352941</v>
      </c>
      <c r="S1513" s="115">
        <f t="shared" si="48"/>
        <v>0</v>
      </c>
      <c r="T1513" s="115">
        <f t="shared" si="49"/>
        <v>0</v>
      </c>
    </row>
    <row r="1514" spans="1:20" x14ac:dyDescent="0.3">
      <c r="A1514" s="115" t="s">
        <v>226</v>
      </c>
      <c r="B1514" s="115" t="s">
        <v>216</v>
      </c>
      <c r="C1514" s="115" t="s">
        <v>103</v>
      </c>
      <c r="D1514" s="115" t="s">
        <v>86</v>
      </c>
      <c r="E1514" s="115" t="s">
        <v>86</v>
      </c>
      <c r="F1514" s="115" t="s">
        <v>87</v>
      </c>
      <c r="G1514" s="115">
        <v>1889</v>
      </c>
      <c r="H1514" s="115" t="s">
        <v>125</v>
      </c>
      <c r="I1514" s="115">
        <v>8.6157743510000007</v>
      </c>
      <c r="J1514" s="115" t="s">
        <v>55</v>
      </c>
      <c r="K1514" s="115">
        <f>INDEX(DatosProcesados!$A$1:$BF$101,MATCH(DataBase!A1514,DatosProcesados!$A$1:$A$101,0),MATCH(DataBase!J1514,DatosProcesados!$A$1:$BF$1,0))</f>
        <v>1</v>
      </c>
      <c r="L1514" s="115" t="str">
        <f>INDEX(Modelo!$A$9:$D$89,MATCH(DataBase!$J1514,Modelo!$A$9:$A$89,0),MATCH(DataBase!L$1,Modelo!$A$9:$D$9,0))</f>
        <v xml:space="preserve">Impacto social </v>
      </c>
      <c r="M1514" s="115" t="str">
        <f>INDEX(Modelo!$A$9:$D$89,MATCH(DataBase!$J1514,Modelo!$A$9:$A$89,0),MATCH(DataBase!M$1,Modelo!$A$9:$D$9,0))</f>
        <v>Pilar 6</v>
      </c>
      <c r="N1514" s="115" t="str">
        <f>INDEX(Modelo!$A$9:$D$89,MATCH(DataBase!$J1514,Modelo!$A$9:$A$89,0),MATCH(DataBase!N$1,Modelo!$A$9:$D$9,0))</f>
        <v>boolean</v>
      </c>
      <c r="O1514" s="115" t="b">
        <f t="array" ref="O1514">IF(N1514="negativo",INDEX($AD$3:$AG$51,MATCH(1,($B1514=$AD$3:$AD$51)*($J1514=$AE$3:$AE$51),0),3),IF(N1514="positivo",INDEX($AD$55:$AG$109,MATCH(1,($B1514=$AD$55:$AD$109)*($J1514=$AE$55:$AE$109),0),3)))</f>
        <v>0</v>
      </c>
      <c r="P1514" s="115" t="b">
        <f t="array" ref="P1514">IF(N1514="negativo",INDEX($AD$3:$AG$51,MATCH(1,($B1514=$AD$3:$AD$51)*($J1514=$AE$3:$AE$51),0),4),IF(N1514="positivo",INDEX($AD$55:$AG$109,MATCH(1,($B1514=$AD$55:$AD$109)*($J1514=$AE$55:$AE$109),0),4)))</f>
        <v>0</v>
      </c>
      <c r="Q1514" s="115" t="str">
        <f>VLOOKUP(M1514,Modelo!$A$2:$C$7,2,0)</f>
        <v>Impacto Económico, Social y Comunitario</v>
      </c>
      <c r="R1514" s="118">
        <f t="array" ref="R1514">INDEX(Modelo!$F$1:$H$37,MATCH(1,(DataBase!Q1514=Modelo!$G$1:$G$37)*(DataBase!B1514=Modelo!$F$1:$F$37),0),3)</f>
        <v>0.10526315789473684</v>
      </c>
      <c r="S1514" s="115">
        <f t="shared" si="48"/>
        <v>0</v>
      </c>
      <c r="T1514" s="115">
        <f t="shared" si="49"/>
        <v>0</v>
      </c>
    </row>
    <row r="1515" spans="1:20" x14ac:dyDescent="0.3">
      <c r="A1515" s="115" t="s">
        <v>287</v>
      </c>
      <c r="B1515" s="115" t="s">
        <v>216</v>
      </c>
      <c r="C1515" s="115" t="s">
        <v>103</v>
      </c>
      <c r="D1515" s="115" t="s">
        <v>86</v>
      </c>
      <c r="E1515" s="115" t="s">
        <v>86</v>
      </c>
      <c r="F1515" s="115" t="s">
        <v>87</v>
      </c>
      <c r="G1515" s="115">
        <v>2000</v>
      </c>
      <c r="H1515" s="115" t="s">
        <v>125</v>
      </c>
      <c r="I1515" s="115">
        <v>1.8730507999999999</v>
      </c>
      <c r="J1515" s="115" t="s">
        <v>55</v>
      </c>
      <c r="K1515" s="115">
        <f>INDEX(DatosProcesados!$A$1:$BF$101,MATCH(DataBase!A1515,DatosProcesados!$A$1:$A$101,0),MATCH(DataBase!J1515,DatosProcesados!$A$1:$BF$1,0))</f>
        <v>2</v>
      </c>
      <c r="L1515" s="115" t="str">
        <f>INDEX(Modelo!$A$9:$D$89,MATCH(DataBase!$J1515,Modelo!$A$9:$A$89,0),MATCH(DataBase!L$1,Modelo!$A$9:$D$9,0))</f>
        <v xml:space="preserve">Impacto social </v>
      </c>
      <c r="M1515" s="115" t="str">
        <f>INDEX(Modelo!$A$9:$D$89,MATCH(DataBase!$J1515,Modelo!$A$9:$A$89,0),MATCH(DataBase!M$1,Modelo!$A$9:$D$9,0))</f>
        <v>Pilar 6</v>
      </c>
      <c r="N1515" s="115" t="str">
        <f>INDEX(Modelo!$A$9:$D$89,MATCH(DataBase!$J1515,Modelo!$A$9:$A$89,0),MATCH(DataBase!N$1,Modelo!$A$9:$D$9,0))</f>
        <v>boolean</v>
      </c>
      <c r="O1515" s="115" t="b">
        <f t="array" ref="O1515">IF(N1515="negativo",INDEX($AD$3:$AG$51,MATCH(1,($B1515=$AD$3:$AD$51)*($J1515=$AE$3:$AE$51),0),3),IF(N1515="positivo",INDEX($AD$55:$AG$109,MATCH(1,($B1515=$AD$55:$AD$109)*($J1515=$AE$55:$AE$109),0),3)))</f>
        <v>0</v>
      </c>
      <c r="P1515" s="115" t="b">
        <f t="array" ref="P1515">IF(N1515="negativo",INDEX($AD$3:$AG$51,MATCH(1,($B1515=$AD$3:$AD$51)*($J1515=$AE$3:$AE$51),0),4),IF(N1515="positivo",INDEX($AD$55:$AG$109,MATCH(1,($B1515=$AD$55:$AD$109)*($J1515=$AE$55:$AE$109),0),4)))</f>
        <v>0</v>
      </c>
      <c r="Q1515" s="115" t="str">
        <f>VLOOKUP(M1515,Modelo!$A$2:$C$7,2,0)</f>
        <v>Impacto Económico, Social y Comunitario</v>
      </c>
      <c r="R1515" s="118">
        <f t="array" ref="R1515">INDEX(Modelo!$F$1:$H$37,MATCH(1,(DataBase!Q1515=Modelo!$G$1:$G$37)*(DataBase!B1515=Modelo!$F$1:$F$37),0),3)</f>
        <v>0.10526315789473684</v>
      </c>
      <c r="S1515" s="115">
        <f t="shared" si="48"/>
        <v>0</v>
      </c>
      <c r="T1515" s="115">
        <f t="shared" si="49"/>
        <v>0</v>
      </c>
    </row>
    <row r="1516" spans="1:20" x14ac:dyDescent="0.3">
      <c r="A1516" s="115" t="s">
        <v>345</v>
      </c>
      <c r="B1516" s="115" t="s">
        <v>313</v>
      </c>
      <c r="C1516" s="115" t="s">
        <v>103</v>
      </c>
      <c r="D1516" s="115" t="s">
        <v>86</v>
      </c>
      <c r="E1516" s="115" t="s">
        <v>86</v>
      </c>
      <c r="F1516" s="115" t="s">
        <v>86</v>
      </c>
      <c r="G1516" s="115">
        <v>2004</v>
      </c>
      <c r="H1516" s="115" t="s">
        <v>125</v>
      </c>
      <c r="I1516" s="115">
        <v>4.5125503050000004</v>
      </c>
      <c r="J1516" s="115" t="s">
        <v>55</v>
      </c>
      <c r="K1516" s="115">
        <f>INDEX(DatosProcesados!$A$1:$BF$101,MATCH(DataBase!A1516,DatosProcesados!$A$1:$A$101,0),MATCH(DataBase!J1516,DatosProcesados!$A$1:$BF$1,0))</f>
        <v>0</v>
      </c>
      <c r="L1516" s="115" t="str">
        <f>INDEX(Modelo!$A$9:$D$89,MATCH(DataBase!$J1516,Modelo!$A$9:$A$89,0),MATCH(DataBase!L$1,Modelo!$A$9:$D$9,0))</f>
        <v xml:space="preserve">Impacto social </v>
      </c>
      <c r="M1516" s="115" t="str">
        <f>INDEX(Modelo!$A$9:$D$89,MATCH(DataBase!$J1516,Modelo!$A$9:$A$89,0),MATCH(DataBase!M$1,Modelo!$A$9:$D$9,0))</f>
        <v>Pilar 6</v>
      </c>
      <c r="N1516" s="115" t="str">
        <f>INDEX(Modelo!$A$9:$D$89,MATCH(DataBase!$J1516,Modelo!$A$9:$A$89,0),MATCH(DataBase!N$1,Modelo!$A$9:$D$9,0))</f>
        <v>boolean</v>
      </c>
      <c r="O1516" s="115" t="b">
        <f t="array" ref="O1516">IF(N1516="negativo",INDEX($AD$3:$AG$51,MATCH(1,($B1516=$AD$3:$AD$51)*($J1516=$AE$3:$AE$51),0),3),IF(N1516="positivo",INDEX($AD$55:$AG$109,MATCH(1,($B1516=$AD$55:$AD$109)*($J1516=$AE$55:$AE$109),0),3)))</f>
        <v>0</v>
      </c>
      <c r="P1516" s="115" t="b">
        <f t="array" ref="P1516">IF(N1516="negativo",INDEX($AD$3:$AG$51,MATCH(1,($B1516=$AD$3:$AD$51)*($J1516=$AE$3:$AE$51),0),4),IF(N1516="positivo",INDEX($AD$55:$AG$109,MATCH(1,($B1516=$AD$55:$AD$109)*($J1516=$AE$55:$AE$109),0),4)))</f>
        <v>0</v>
      </c>
      <c r="Q1516" s="115" t="str">
        <f>VLOOKUP(M1516,Modelo!$A$2:$C$7,2,0)</f>
        <v>Impacto Económico, Social y Comunitario</v>
      </c>
      <c r="R1516" s="118">
        <f t="array" ref="R1516">INDEX(Modelo!$F$1:$H$37,MATCH(1,(DataBase!Q1516=Modelo!$G$1:$G$37)*(DataBase!B1516=Modelo!$F$1:$F$37),0),3)</f>
        <v>0.11764705882352941</v>
      </c>
      <c r="S1516" s="115">
        <f t="shared" si="48"/>
        <v>0</v>
      </c>
      <c r="T1516" s="115">
        <f t="shared" si="49"/>
        <v>0</v>
      </c>
    </row>
    <row r="1517" spans="1:20" x14ac:dyDescent="0.3">
      <c r="A1517" s="115" t="s">
        <v>464</v>
      </c>
      <c r="B1517" s="115" t="s">
        <v>407</v>
      </c>
      <c r="C1517" s="115" t="s">
        <v>103</v>
      </c>
      <c r="D1517" s="115" t="s">
        <v>86</v>
      </c>
      <c r="E1517" s="115" t="s">
        <v>86</v>
      </c>
      <c r="F1517" s="115" t="s">
        <v>87</v>
      </c>
      <c r="G1517" s="115">
        <v>1990</v>
      </c>
      <c r="H1517" s="115" t="s">
        <v>281</v>
      </c>
      <c r="I1517" s="115">
        <v>0.89502277900000005</v>
      </c>
      <c r="J1517" s="115" t="s">
        <v>55</v>
      </c>
      <c r="K1517" s="115">
        <f>INDEX(DatosProcesados!$A$1:$BF$101,MATCH(DataBase!A1517,DatosProcesados!$A$1:$A$101,0),MATCH(DataBase!J1517,DatosProcesados!$A$1:$BF$1,0))</f>
        <v>2</v>
      </c>
      <c r="L1517" s="115" t="str">
        <f>INDEX(Modelo!$A$9:$D$89,MATCH(DataBase!$J1517,Modelo!$A$9:$A$89,0),MATCH(DataBase!L$1,Modelo!$A$9:$D$9,0))</f>
        <v xml:space="preserve">Impacto social </v>
      </c>
      <c r="M1517" s="115" t="str">
        <f>INDEX(Modelo!$A$9:$D$89,MATCH(DataBase!$J1517,Modelo!$A$9:$A$89,0),MATCH(DataBase!M$1,Modelo!$A$9:$D$9,0))</f>
        <v>Pilar 6</v>
      </c>
      <c r="N1517" s="115" t="str">
        <f>INDEX(Modelo!$A$9:$D$89,MATCH(DataBase!$J1517,Modelo!$A$9:$A$89,0),MATCH(DataBase!N$1,Modelo!$A$9:$D$9,0))</f>
        <v>boolean</v>
      </c>
      <c r="O1517" s="115" t="b">
        <f t="array" ref="O1517">IF(N1517="negativo",INDEX($AD$3:$AG$51,MATCH(1,($B1517=$AD$3:$AD$51)*($J1517=$AE$3:$AE$51),0),3),IF(N1517="positivo",INDEX($AD$55:$AG$109,MATCH(1,($B1517=$AD$55:$AD$109)*($J1517=$AE$55:$AE$109),0),3)))</f>
        <v>0</v>
      </c>
      <c r="P1517" s="115" t="b">
        <f t="array" ref="P1517">IF(N1517="negativo",INDEX($AD$3:$AG$51,MATCH(1,($B1517=$AD$3:$AD$51)*($J1517=$AE$3:$AE$51),0),4),IF(N1517="positivo",INDEX($AD$55:$AG$109,MATCH(1,($B1517=$AD$55:$AD$109)*($J1517=$AE$55:$AE$109),0),4)))</f>
        <v>0</v>
      </c>
      <c r="Q1517" s="115" t="str">
        <f>VLOOKUP(M1517,Modelo!$A$2:$C$7,2,0)</f>
        <v>Impacto Económico, Social y Comunitario</v>
      </c>
      <c r="R1517" s="118">
        <f t="array" ref="R1517">INDEX(Modelo!$F$1:$H$37,MATCH(1,(DataBase!Q1517=Modelo!$G$1:$G$37)*(DataBase!B1517=Modelo!$F$1:$F$37),0),3)</f>
        <v>0.15384615384615385</v>
      </c>
      <c r="S1517" s="115">
        <f t="shared" si="48"/>
        <v>0</v>
      </c>
      <c r="T1517" s="115">
        <f t="shared" si="49"/>
        <v>0</v>
      </c>
    </row>
    <row r="1518" spans="1:20" x14ac:dyDescent="0.3">
      <c r="A1518" s="115" t="s">
        <v>296</v>
      </c>
      <c r="B1518" s="115" t="s">
        <v>216</v>
      </c>
      <c r="C1518" s="115" t="s">
        <v>103</v>
      </c>
      <c r="D1518" s="115" t="s">
        <v>86</v>
      </c>
      <c r="E1518" s="115" t="s">
        <v>86</v>
      </c>
      <c r="F1518" s="115" t="s">
        <v>87</v>
      </c>
      <c r="G1518" s="115">
        <v>1944</v>
      </c>
      <c r="H1518" s="115" t="s">
        <v>125</v>
      </c>
      <c r="I1518" s="115">
        <v>1.7785578609999999</v>
      </c>
      <c r="J1518" s="115" t="s">
        <v>55</v>
      </c>
      <c r="K1518" s="115">
        <f>INDEX(DatosProcesados!$A$1:$BF$101,MATCH(DataBase!A1518,DatosProcesados!$A$1:$A$101,0),MATCH(DataBase!J1518,DatosProcesados!$A$1:$BF$1,0))</f>
        <v>2</v>
      </c>
      <c r="L1518" s="115" t="str">
        <f>INDEX(Modelo!$A$9:$D$89,MATCH(DataBase!$J1518,Modelo!$A$9:$A$89,0),MATCH(DataBase!L$1,Modelo!$A$9:$D$9,0))</f>
        <v xml:space="preserve">Impacto social </v>
      </c>
      <c r="M1518" s="115" t="str">
        <f>INDEX(Modelo!$A$9:$D$89,MATCH(DataBase!$J1518,Modelo!$A$9:$A$89,0),MATCH(DataBase!M$1,Modelo!$A$9:$D$9,0))</f>
        <v>Pilar 6</v>
      </c>
      <c r="N1518" s="115" t="str">
        <f>INDEX(Modelo!$A$9:$D$89,MATCH(DataBase!$J1518,Modelo!$A$9:$A$89,0),MATCH(DataBase!N$1,Modelo!$A$9:$D$9,0))</f>
        <v>boolean</v>
      </c>
      <c r="O1518" s="115" t="b">
        <f t="array" ref="O1518">IF(N1518="negativo",INDEX($AD$3:$AG$51,MATCH(1,($B1518=$AD$3:$AD$51)*($J1518=$AE$3:$AE$51),0),3),IF(N1518="positivo",INDEX($AD$55:$AG$109,MATCH(1,($B1518=$AD$55:$AD$109)*($J1518=$AE$55:$AE$109),0),3)))</f>
        <v>0</v>
      </c>
      <c r="P1518" s="115" t="b">
        <f t="array" ref="P1518">IF(N1518="negativo",INDEX($AD$3:$AG$51,MATCH(1,($B1518=$AD$3:$AD$51)*($J1518=$AE$3:$AE$51),0),4),IF(N1518="positivo",INDEX($AD$55:$AG$109,MATCH(1,($B1518=$AD$55:$AD$109)*($J1518=$AE$55:$AE$109),0),4)))</f>
        <v>0</v>
      </c>
      <c r="Q1518" s="115" t="str">
        <f>VLOOKUP(M1518,Modelo!$A$2:$C$7,2,0)</f>
        <v>Impacto Económico, Social y Comunitario</v>
      </c>
      <c r="R1518" s="118">
        <f t="array" ref="R1518">INDEX(Modelo!$F$1:$H$37,MATCH(1,(DataBase!Q1518=Modelo!$G$1:$G$37)*(DataBase!B1518=Modelo!$F$1:$F$37),0),3)</f>
        <v>0.10526315789473684</v>
      </c>
      <c r="S1518" s="115">
        <f t="shared" si="48"/>
        <v>0</v>
      </c>
      <c r="T1518" s="115">
        <f t="shared" si="49"/>
        <v>0</v>
      </c>
    </row>
    <row r="1519" spans="1:20" x14ac:dyDescent="0.3">
      <c r="A1519" s="115" t="s">
        <v>134</v>
      </c>
      <c r="B1519" s="115" t="s">
        <v>84</v>
      </c>
      <c r="C1519" s="115" t="s">
        <v>103</v>
      </c>
      <c r="D1519" s="115" t="s">
        <v>86</v>
      </c>
      <c r="E1519" s="115" t="s">
        <v>87</v>
      </c>
      <c r="F1519" s="115" t="s">
        <v>87</v>
      </c>
      <c r="G1519" s="115">
        <v>2001</v>
      </c>
      <c r="H1519" s="115" t="s">
        <v>125</v>
      </c>
      <c r="I1519" s="115">
        <v>6.5475670460000002</v>
      </c>
      <c r="J1519" s="115" t="s">
        <v>55</v>
      </c>
      <c r="K1519" s="115">
        <f>INDEX(DatosProcesados!$A$1:$BF$101,MATCH(DataBase!A1519,DatosProcesados!$A$1:$A$101,0),MATCH(DataBase!J1519,DatosProcesados!$A$1:$BF$1,0))</f>
        <v>2</v>
      </c>
      <c r="L1519" s="115" t="str">
        <f>INDEX(Modelo!$A$9:$D$89,MATCH(DataBase!$J1519,Modelo!$A$9:$A$89,0),MATCH(DataBase!L$1,Modelo!$A$9:$D$9,0))</f>
        <v xml:space="preserve">Impacto social </v>
      </c>
      <c r="M1519" s="115" t="str">
        <f>INDEX(Modelo!$A$9:$D$89,MATCH(DataBase!$J1519,Modelo!$A$9:$A$89,0),MATCH(DataBase!M$1,Modelo!$A$9:$D$9,0))</f>
        <v>Pilar 6</v>
      </c>
      <c r="N1519" s="115" t="str">
        <f>INDEX(Modelo!$A$9:$D$89,MATCH(DataBase!$J1519,Modelo!$A$9:$A$89,0),MATCH(DataBase!N$1,Modelo!$A$9:$D$9,0))</f>
        <v>boolean</v>
      </c>
      <c r="O1519" s="115" t="b">
        <f t="array" ref="O1519">IF(N1519="negativo",INDEX($AD$3:$AG$51,MATCH(1,($B1519=$AD$3:$AD$51)*($J1519=$AE$3:$AE$51),0),3),IF(N1519="positivo",INDEX($AD$55:$AG$109,MATCH(1,($B1519=$AD$55:$AD$109)*($J1519=$AE$55:$AE$109),0),3)))</f>
        <v>0</v>
      </c>
      <c r="P1519" s="115" t="b">
        <f t="array" ref="P1519">IF(N1519="negativo",INDEX($AD$3:$AG$51,MATCH(1,($B1519=$AD$3:$AD$51)*($J1519=$AE$3:$AE$51),0),4),IF(N1519="positivo",INDEX($AD$55:$AG$109,MATCH(1,($B1519=$AD$55:$AD$109)*($J1519=$AE$55:$AE$109),0),4)))</f>
        <v>0</v>
      </c>
      <c r="Q1519" s="115" t="str">
        <f>VLOOKUP(M1519,Modelo!$A$2:$C$7,2,0)</f>
        <v>Impacto Económico, Social y Comunitario</v>
      </c>
      <c r="R1519" s="118">
        <f t="array" ref="R1519">INDEX(Modelo!$F$1:$H$37,MATCH(1,(DataBase!Q1519=Modelo!$G$1:$G$37)*(DataBase!B1519=Modelo!$F$1:$F$37),0),3)</f>
        <v>0.11764705882352941</v>
      </c>
      <c r="S1519" s="115">
        <f t="shared" si="48"/>
        <v>0</v>
      </c>
      <c r="T1519" s="115">
        <f t="shared" si="49"/>
        <v>0</v>
      </c>
    </row>
    <row r="1520" spans="1:20" x14ac:dyDescent="0.3">
      <c r="A1520" s="115" t="s">
        <v>290</v>
      </c>
      <c r="B1520" s="115" t="s">
        <v>216</v>
      </c>
      <c r="C1520" s="115" t="s">
        <v>103</v>
      </c>
      <c r="D1520" s="115" t="s">
        <v>86</v>
      </c>
      <c r="E1520" s="115" t="s">
        <v>87</v>
      </c>
      <c r="F1520" s="115" t="s">
        <v>87</v>
      </c>
      <c r="G1520" s="115">
        <v>1934</v>
      </c>
      <c r="H1520" s="115" t="s">
        <v>125</v>
      </c>
      <c r="I1520" s="115">
        <v>1.84479215</v>
      </c>
      <c r="J1520" s="115" t="s">
        <v>55</v>
      </c>
      <c r="K1520" s="115">
        <f>INDEX(DatosProcesados!$A$1:$BF$101,MATCH(DataBase!A1520,DatosProcesados!$A$1:$A$101,0),MATCH(DataBase!J1520,DatosProcesados!$A$1:$BF$1,0))</f>
        <v>2</v>
      </c>
      <c r="L1520" s="115" t="str">
        <f>INDEX(Modelo!$A$9:$D$89,MATCH(DataBase!$J1520,Modelo!$A$9:$A$89,0),MATCH(DataBase!L$1,Modelo!$A$9:$D$9,0))</f>
        <v xml:space="preserve">Impacto social </v>
      </c>
      <c r="M1520" s="115" t="str">
        <f>INDEX(Modelo!$A$9:$D$89,MATCH(DataBase!$J1520,Modelo!$A$9:$A$89,0),MATCH(DataBase!M$1,Modelo!$A$9:$D$9,0))</f>
        <v>Pilar 6</v>
      </c>
      <c r="N1520" s="115" t="str">
        <f>INDEX(Modelo!$A$9:$D$89,MATCH(DataBase!$J1520,Modelo!$A$9:$A$89,0),MATCH(DataBase!N$1,Modelo!$A$9:$D$9,0))</f>
        <v>boolean</v>
      </c>
      <c r="O1520" s="115" t="b">
        <f t="array" ref="O1520">IF(N1520="negativo",INDEX($AD$3:$AG$51,MATCH(1,($B1520=$AD$3:$AD$51)*($J1520=$AE$3:$AE$51),0),3),IF(N1520="positivo",INDEX($AD$55:$AG$109,MATCH(1,($B1520=$AD$55:$AD$109)*($J1520=$AE$55:$AE$109),0),3)))</f>
        <v>0</v>
      </c>
      <c r="P1520" s="115" t="b">
        <f t="array" ref="P1520">IF(N1520="negativo",INDEX($AD$3:$AG$51,MATCH(1,($B1520=$AD$3:$AD$51)*($J1520=$AE$3:$AE$51),0),4),IF(N1520="positivo",INDEX($AD$55:$AG$109,MATCH(1,($B1520=$AD$55:$AD$109)*($J1520=$AE$55:$AE$109),0),4)))</f>
        <v>0</v>
      </c>
      <c r="Q1520" s="115" t="str">
        <f>VLOOKUP(M1520,Modelo!$A$2:$C$7,2,0)</f>
        <v>Impacto Económico, Social y Comunitario</v>
      </c>
      <c r="R1520" s="118">
        <f t="array" ref="R1520">INDEX(Modelo!$F$1:$H$37,MATCH(1,(DataBase!Q1520=Modelo!$G$1:$G$37)*(DataBase!B1520=Modelo!$F$1:$F$37),0),3)</f>
        <v>0.10526315789473684</v>
      </c>
      <c r="S1520" s="115">
        <f t="shared" si="48"/>
        <v>0</v>
      </c>
      <c r="T1520" s="115">
        <f t="shared" si="49"/>
        <v>0</v>
      </c>
    </row>
    <row r="1521" spans="1:20" x14ac:dyDescent="0.3">
      <c r="A1521" s="115" t="s">
        <v>346</v>
      </c>
      <c r="B1521" s="115" t="s">
        <v>313</v>
      </c>
      <c r="C1521" s="115" t="s">
        <v>103</v>
      </c>
      <c r="D1521" s="115" t="s">
        <v>87</v>
      </c>
      <c r="E1521" s="115" t="s">
        <v>87</v>
      </c>
      <c r="F1521" s="115" t="s">
        <v>87</v>
      </c>
      <c r="G1521" s="115">
        <v>1960</v>
      </c>
      <c r="H1521" s="115" t="s">
        <v>177</v>
      </c>
      <c r="I1521" s="115">
        <v>4.2128666020000001</v>
      </c>
      <c r="J1521" s="115" t="s">
        <v>55</v>
      </c>
      <c r="K1521" s="115">
        <f>INDEX(DatosProcesados!$A$1:$BF$101,MATCH(DataBase!A1521,DatosProcesados!$A$1:$A$101,0),MATCH(DataBase!J1521,DatosProcesados!$A$1:$BF$1,0))</f>
        <v>0</v>
      </c>
      <c r="L1521" s="115" t="str">
        <f>INDEX(Modelo!$A$9:$D$89,MATCH(DataBase!$J1521,Modelo!$A$9:$A$89,0),MATCH(DataBase!L$1,Modelo!$A$9:$D$9,0))</f>
        <v xml:space="preserve">Impacto social </v>
      </c>
      <c r="M1521" s="115" t="str">
        <f>INDEX(Modelo!$A$9:$D$89,MATCH(DataBase!$J1521,Modelo!$A$9:$A$89,0),MATCH(DataBase!M$1,Modelo!$A$9:$D$9,0))</f>
        <v>Pilar 6</v>
      </c>
      <c r="N1521" s="115" t="str">
        <f>INDEX(Modelo!$A$9:$D$89,MATCH(DataBase!$J1521,Modelo!$A$9:$A$89,0),MATCH(DataBase!N$1,Modelo!$A$9:$D$9,0))</f>
        <v>boolean</v>
      </c>
      <c r="O1521" s="115" t="b">
        <f t="array" ref="O1521">IF(N1521="negativo",INDEX($AD$3:$AG$51,MATCH(1,($B1521=$AD$3:$AD$51)*($J1521=$AE$3:$AE$51),0),3),IF(N1521="positivo",INDEX($AD$55:$AG$109,MATCH(1,($B1521=$AD$55:$AD$109)*($J1521=$AE$55:$AE$109),0),3)))</f>
        <v>0</v>
      </c>
      <c r="P1521" s="115" t="b">
        <f t="array" ref="P1521">IF(N1521="negativo",INDEX($AD$3:$AG$51,MATCH(1,($B1521=$AD$3:$AD$51)*($J1521=$AE$3:$AE$51),0),4),IF(N1521="positivo",INDEX($AD$55:$AG$109,MATCH(1,($B1521=$AD$55:$AD$109)*($J1521=$AE$55:$AE$109),0),4)))</f>
        <v>0</v>
      </c>
      <c r="Q1521" s="115" t="str">
        <f>VLOOKUP(M1521,Modelo!$A$2:$C$7,2,0)</f>
        <v>Impacto Económico, Social y Comunitario</v>
      </c>
      <c r="R1521" s="118">
        <f t="array" ref="R1521">INDEX(Modelo!$F$1:$H$37,MATCH(1,(DataBase!Q1521=Modelo!$G$1:$G$37)*(DataBase!B1521=Modelo!$F$1:$F$37),0),3)</f>
        <v>0.11764705882352941</v>
      </c>
      <c r="S1521" s="115">
        <f t="shared" si="48"/>
        <v>0</v>
      </c>
      <c r="T1521" s="115">
        <f t="shared" si="49"/>
        <v>0</v>
      </c>
    </row>
    <row r="1522" spans="1:20" x14ac:dyDescent="0.3">
      <c r="A1522" s="115" t="s">
        <v>124</v>
      </c>
      <c r="B1522" s="115" t="s">
        <v>84</v>
      </c>
      <c r="C1522" s="115" t="s">
        <v>97</v>
      </c>
      <c r="D1522" s="115" t="s">
        <v>86</v>
      </c>
      <c r="E1522" s="115" t="s">
        <v>86</v>
      </c>
      <c r="F1522" s="115" t="s">
        <v>86</v>
      </c>
      <c r="G1522" s="115">
        <v>2012</v>
      </c>
      <c r="H1522" s="115" t="s">
        <v>125</v>
      </c>
      <c r="I1522" s="115">
        <v>9.9777362400000005</v>
      </c>
      <c r="J1522" s="115" t="s">
        <v>55</v>
      </c>
      <c r="K1522" s="115">
        <f>INDEX(DatosProcesados!$A$1:$BF$101,MATCH(DataBase!A1522,DatosProcesados!$A$1:$A$101,0),MATCH(DataBase!J1522,DatosProcesados!$A$1:$BF$1,0))</f>
        <v>2</v>
      </c>
      <c r="L1522" s="115" t="str">
        <f>INDEX(Modelo!$A$9:$D$89,MATCH(DataBase!$J1522,Modelo!$A$9:$A$89,0),MATCH(DataBase!L$1,Modelo!$A$9:$D$9,0))</f>
        <v xml:space="preserve">Impacto social </v>
      </c>
      <c r="M1522" s="115" t="str">
        <f>INDEX(Modelo!$A$9:$D$89,MATCH(DataBase!$J1522,Modelo!$A$9:$A$89,0),MATCH(DataBase!M$1,Modelo!$A$9:$D$9,0))</f>
        <v>Pilar 6</v>
      </c>
      <c r="N1522" s="115" t="str">
        <f>INDEX(Modelo!$A$9:$D$89,MATCH(DataBase!$J1522,Modelo!$A$9:$A$89,0),MATCH(DataBase!N$1,Modelo!$A$9:$D$9,0))</f>
        <v>boolean</v>
      </c>
      <c r="O1522" s="115" t="b">
        <f t="array" ref="O1522">IF(N1522="negativo",INDEX($AD$3:$AG$51,MATCH(1,($B1522=$AD$3:$AD$51)*($J1522=$AE$3:$AE$51),0),3),IF(N1522="positivo",INDEX($AD$55:$AG$109,MATCH(1,($B1522=$AD$55:$AD$109)*($J1522=$AE$55:$AE$109),0),3)))</f>
        <v>0</v>
      </c>
      <c r="P1522" s="115" t="b">
        <f t="array" ref="P1522">IF(N1522="negativo",INDEX($AD$3:$AG$51,MATCH(1,($B1522=$AD$3:$AD$51)*($J1522=$AE$3:$AE$51),0),4),IF(N1522="positivo",INDEX($AD$55:$AG$109,MATCH(1,($B1522=$AD$55:$AD$109)*($J1522=$AE$55:$AE$109),0),4)))</f>
        <v>0</v>
      </c>
      <c r="Q1522" s="115" t="str">
        <f>VLOOKUP(M1522,Modelo!$A$2:$C$7,2,0)</f>
        <v>Impacto Económico, Social y Comunitario</v>
      </c>
      <c r="R1522" s="118">
        <f t="array" ref="R1522">INDEX(Modelo!$F$1:$H$37,MATCH(1,(DataBase!Q1522=Modelo!$G$1:$G$37)*(DataBase!B1522=Modelo!$F$1:$F$37),0),3)</f>
        <v>0.11764705882352941</v>
      </c>
      <c r="S1522" s="115">
        <f t="shared" si="48"/>
        <v>0</v>
      </c>
      <c r="T1522" s="115">
        <f t="shared" si="49"/>
        <v>0</v>
      </c>
    </row>
    <row r="1523" spans="1:20" x14ac:dyDescent="0.3">
      <c r="A1523" s="115" t="s">
        <v>414</v>
      </c>
      <c r="B1523" s="115" t="s">
        <v>407</v>
      </c>
      <c r="C1523" s="115" t="s">
        <v>103</v>
      </c>
      <c r="D1523" s="115" t="s">
        <v>86</v>
      </c>
      <c r="E1523" s="115" t="s">
        <v>86</v>
      </c>
      <c r="F1523" s="115" t="s">
        <v>87</v>
      </c>
      <c r="G1523" s="115">
        <v>1976</v>
      </c>
      <c r="H1523" s="115" t="s">
        <v>415</v>
      </c>
      <c r="I1523" s="115">
        <v>6.0471020830000004</v>
      </c>
      <c r="J1523" s="115" t="s">
        <v>55</v>
      </c>
      <c r="K1523" s="115">
        <f>INDEX(DatosProcesados!$A$1:$BF$101,MATCH(DataBase!A1523,DatosProcesados!$A$1:$A$101,0),MATCH(DataBase!J1523,DatosProcesados!$A$1:$BF$1,0))</f>
        <v>2</v>
      </c>
      <c r="L1523" s="115" t="str">
        <f>INDEX(Modelo!$A$9:$D$89,MATCH(DataBase!$J1523,Modelo!$A$9:$A$89,0),MATCH(DataBase!L$1,Modelo!$A$9:$D$9,0))</f>
        <v xml:space="preserve">Impacto social </v>
      </c>
      <c r="M1523" s="115" t="str">
        <f>INDEX(Modelo!$A$9:$D$89,MATCH(DataBase!$J1523,Modelo!$A$9:$A$89,0),MATCH(DataBase!M$1,Modelo!$A$9:$D$9,0))</f>
        <v>Pilar 6</v>
      </c>
      <c r="N1523" s="115" t="str">
        <f>INDEX(Modelo!$A$9:$D$89,MATCH(DataBase!$J1523,Modelo!$A$9:$A$89,0),MATCH(DataBase!N$1,Modelo!$A$9:$D$9,0))</f>
        <v>boolean</v>
      </c>
      <c r="O1523" s="115" t="b">
        <f t="array" ref="O1523">IF(N1523="negativo",INDEX($AD$3:$AG$51,MATCH(1,($B1523=$AD$3:$AD$51)*($J1523=$AE$3:$AE$51),0),3),IF(N1523="positivo",INDEX($AD$55:$AG$109,MATCH(1,($B1523=$AD$55:$AD$109)*($J1523=$AE$55:$AE$109),0),3)))</f>
        <v>0</v>
      </c>
      <c r="P1523" s="115" t="b">
        <f t="array" ref="P1523">IF(N1523="negativo",INDEX($AD$3:$AG$51,MATCH(1,($B1523=$AD$3:$AD$51)*($J1523=$AE$3:$AE$51),0),4),IF(N1523="positivo",INDEX($AD$55:$AG$109,MATCH(1,($B1523=$AD$55:$AD$109)*($J1523=$AE$55:$AE$109),0),4)))</f>
        <v>0</v>
      </c>
      <c r="Q1523" s="115" t="str">
        <f>VLOOKUP(M1523,Modelo!$A$2:$C$7,2,0)</f>
        <v>Impacto Económico, Social y Comunitario</v>
      </c>
      <c r="R1523" s="118">
        <f t="array" ref="R1523">INDEX(Modelo!$F$1:$H$37,MATCH(1,(DataBase!Q1523=Modelo!$G$1:$G$37)*(DataBase!B1523=Modelo!$F$1:$F$37),0),3)</f>
        <v>0.15384615384615385</v>
      </c>
      <c r="S1523" s="115">
        <f t="shared" si="48"/>
        <v>0</v>
      </c>
      <c r="T1523" s="115">
        <f t="shared" si="49"/>
        <v>0</v>
      </c>
    </row>
    <row r="1524" spans="1:20" x14ac:dyDescent="0.3">
      <c r="A1524" s="115" t="s">
        <v>337</v>
      </c>
      <c r="B1524" s="115" t="s">
        <v>313</v>
      </c>
      <c r="C1524" s="115" t="s">
        <v>103</v>
      </c>
      <c r="D1524" s="115" t="s">
        <v>86</v>
      </c>
      <c r="E1524" s="115" t="s">
        <v>86</v>
      </c>
      <c r="F1524" s="115" t="s">
        <v>87</v>
      </c>
      <c r="G1524" s="115">
        <v>1879</v>
      </c>
      <c r="H1524" s="115" t="s">
        <v>244</v>
      </c>
      <c r="I1524" s="115">
        <v>5.8689859999999996</v>
      </c>
      <c r="J1524" s="115" t="s">
        <v>55</v>
      </c>
      <c r="K1524" s="115">
        <f>INDEX(DatosProcesados!$A$1:$BF$101,MATCH(DataBase!A1524,DatosProcesados!$A$1:$A$101,0),MATCH(DataBase!J1524,DatosProcesados!$A$1:$BF$1,0))</f>
        <v>0</v>
      </c>
      <c r="L1524" s="115" t="str">
        <f>INDEX(Modelo!$A$9:$D$89,MATCH(DataBase!$J1524,Modelo!$A$9:$A$89,0),MATCH(DataBase!L$1,Modelo!$A$9:$D$9,0))</f>
        <v xml:space="preserve">Impacto social </v>
      </c>
      <c r="M1524" s="115" t="str">
        <f>INDEX(Modelo!$A$9:$D$89,MATCH(DataBase!$J1524,Modelo!$A$9:$A$89,0),MATCH(DataBase!M$1,Modelo!$A$9:$D$9,0))</f>
        <v>Pilar 6</v>
      </c>
      <c r="N1524" s="115" t="str">
        <f>INDEX(Modelo!$A$9:$D$89,MATCH(DataBase!$J1524,Modelo!$A$9:$A$89,0),MATCH(DataBase!N$1,Modelo!$A$9:$D$9,0))</f>
        <v>boolean</v>
      </c>
      <c r="O1524" s="115" t="b">
        <f t="array" ref="O1524">IF(N1524="negativo",INDEX($AD$3:$AG$51,MATCH(1,($B1524=$AD$3:$AD$51)*($J1524=$AE$3:$AE$51),0),3),IF(N1524="positivo",INDEX($AD$55:$AG$109,MATCH(1,($B1524=$AD$55:$AD$109)*($J1524=$AE$55:$AE$109),0),3)))</f>
        <v>0</v>
      </c>
      <c r="P1524" s="115" t="b">
        <f t="array" ref="P1524">IF(N1524="negativo",INDEX($AD$3:$AG$51,MATCH(1,($B1524=$AD$3:$AD$51)*($J1524=$AE$3:$AE$51),0),4),IF(N1524="positivo",INDEX($AD$55:$AG$109,MATCH(1,($B1524=$AD$55:$AD$109)*($J1524=$AE$55:$AE$109),0),4)))</f>
        <v>0</v>
      </c>
      <c r="Q1524" s="115" t="str">
        <f>VLOOKUP(M1524,Modelo!$A$2:$C$7,2,0)</f>
        <v>Impacto Económico, Social y Comunitario</v>
      </c>
      <c r="R1524" s="118">
        <f t="array" ref="R1524">INDEX(Modelo!$F$1:$H$37,MATCH(1,(DataBase!Q1524=Modelo!$G$1:$G$37)*(DataBase!B1524=Modelo!$F$1:$F$37),0),3)</f>
        <v>0.11764705882352941</v>
      </c>
      <c r="S1524" s="115">
        <f t="shared" si="48"/>
        <v>0</v>
      </c>
      <c r="T1524" s="115">
        <f t="shared" si="49"/>
        <v>0</v>
      </c>
    </row>
    <row r="1525" spans="1:20" x14ac:dyDescent="0.3">
      <c r="A1525" s="115" t="s">
        <v>373</v>
      </c>
      <c r="B1525" s="115" t="s">
        <v>313</v>
      </c>
      <c r="C1525" s="115" t="s">
        <v>103</v>
      </c>
      <c r="D1525" s="115" t="s">
        <v>87</v>
      </c>
      <c r="E1525" s="115" t="s">
        <v>86</v>
      </c>
      <c r="F1525" s="115" t="s">
        <v>86</v>
      </c>
      <c r="G1525" s="115">
        <v>1997</v>
      </c>
      <c r="H1525" s="115" t="s">
        <v>125</v>
      </c>
      <c r="I1525" s="115">
        <v>1.9766409730000001</v>
      </c>
      <c r="J1525" s="115" t="s">
        <v>55</v>
      </c>
      <c r="K1525" s="115">
        <f>INDEX(DatosProcesados!$A$1:$BF$101,MATCH(DataBase!A1525,DatosProcesados!$A$1:$A$101,0),MATCH(DataBase!J1525,DatosProcesados!$A$1:$BF$1,0))</f>
        <v>0</v>
      </c>
      <c r="L1525" s="115" t="str">
        <f>INDEX(Modelo!$A$9:$D$89,MATCH(DataBase!$J1525,Modelo!$A$9:$A$89,0),MATCH(DataBase!L$1,Modelo!$A$9:$D$9,0))</f>
        <v xml:space="preserve">Impacto social </v>
      </c>
      <c r="M1525" s="115" t="str">
        <f>INDEX(Modelo!$A$9:$D$89,MATCH(DataBase!$J1525,Modelo!$A$9:$A$89,0),MATCH(DataBase!M$1,Modelo!$A$9:$D$9,0))</f>
        <v>Pilar 6</v>
      </c>
      <c r="N1525" s="115" t="str">
        <f>INDEX(Modelo!$A$9:$D$89,MATCH(DataBase!$J1525,Modelo!$A$9:$A$89,0),MATCH(DataBase!N$1,Modelo!$A$9:$D$9,0))</f>
        <v>boolean</v>
      </c>
      <c r="O1525" s="115" t="b">
        <f t="array" ref="O1525">IF(N1525="negativo",INDEX($AD$3:$AG$51,MATCH(1,($B1525=$AD$3:$AD$51)*($J1525=$AE$3:$AE$51),0),3),IF(N1525="positivo",INDEX($AD$55:$AG$109,MATCH(1,($B1525=$AD$55:$AD$109)*($J1525=$AE$55:$AE$109),0),3)))</f>
        <v>0</v>
      </c>
      <c r="P1525" s="115" t="b">
        <f t="array" ref="P1525">IF(N1525="negativo",INDEX($AD$3:$AG$51,MATCH(1,($B1525=$AD$3:$AD$51)*($J1525=$AE$3:$AE$51),0),4),IF(N1525="positivo",INDEX($AD$55:$AG$109,MATCH(1,($B1525=$AD$55:$AD$109)*($J1525=$AE$55:$AE$109),0),4)))</f>
        <v>0</v>
      </c>
      <c r="Q1525" s="115" t="str">
        <f>VLOOKUP(M1525,Modelo!$A$2:$C$7,2,0)</f>
        <v>Impacto Económico, Social y Comunitario</v>
      </c>
      <c r="R1525" s="118">
        <f t="array" ref="R1525">INDEX(Modelo!$F$1:$H$37,MATCH(1,(DataBase!Q1525=Modelo!$G$1:$G$37)*(DataBase!B1525=Modelo!$F$1:$F$37),0),3)</f>
        <v>0.11764705882352941</v>
      </c>
      <c r="S1525" s="115">
        <f t="shared" si="48"/>
        <v>0</v>
      </c>
      <c r="T1525" s="115">
        <f t="shared" si="49"/>
        <v>0</v>
      </c>
    </row>
    <row r="1526" spans="1:20" x14ac:dyDescent="0.3">
      <c r="A1526" s="115" t="s">
        <v>102</v>
      </c>
      <c r="B1526" s="115" t="s">
        <v>84</v>
      </c>
      <c r="C1526" s="115" t="s">
        <v>103</v>
      </c>
      <c r="D1526" s="115" t="s">
        <v>86</v>
      </c>
      <c r="E1526" s="115" t="s">
        <v>86</v>
      </c>
      <c r="F1526" s="115" t="s">
        <v>87</v>
      </c>
      <c r="G1526" s="115">
        <v>2003</v>
      </c>
      <c r="H1526" s="115" t="s">
        <v>104</v>
      </c>
      <c r="I1526" s="115">
        <v>15.602099798999999</v>
      </c>
      <c r="J1526" s="115" t="s">
        <v>55</v>
      </c>
      <c r="K1526" s="115">
        <f>INDEX(DatosProcesados!$A$1:$BF$101,MATCH(DataBase!A1526,DatosProcesados!$A$1:$A$101,0),MATCH(DataBase!J1526,DatosProcesados!$A$1:$BF$1,0))</f>
        <v>1</v>
      </c>
      <c r="L1526" s="115" t="str">
        <f>INDEX(Modelo!$A$9:$D$89,MATCH(DataBase!$J1526,Modelo!$A$9:$A$89,0),MATCH(DataBase!L$1,Modelo!$A$9:$D$9,0))</f>
        <v xml:space="preserve">Impacto social </v>
      </c>
      <c r="M1526" s="115" t="str">
        <f>INDEX(Modelo!$A$9:$D$89,MATCH(DataBase!$J1526,Modelo!$A$9:$A$89,0),MATCH(DataBase!M$1,Modelo!$A$9:$D$9,0))</f>
        <v>Pilar 6</v>
      </c>
      <c r="N1526" s="115" t="str">
        <f>INDEX(Modelo!$A$9:$D$89,MATCH(DataBase!$J1526,Modelo!$A$9:$A$89,0),MATCH(DataBase!N$1,Modelo!$A$9:$D$9,0))</f>
        <v>boolean</v>
      </c>
      <c r="O1526" s="115" t="b">
        <f t="array" ref="O1526">IF(N1526="negativo",INDEX($AD$3:$AG$51,MATCH(1,($B1526=$AD$3:$AD$51)*($J1526=$AE$3:$AE$51),0),3),IF(N1526="positivo",INDEX($AD$55:$AG$109,MATCH(1,($B1526=$AD$55:$AD$109)*($J1526=$AE$55:$AE$109),0),3)))</f>
        <v>0</v>
      </c>
      <c r="P1526" s="115" t="b">
        <f t="array" ref="P1526">IF(N1526="negativo",INDEX($AD$3:$AG$51,MATCH(1,($B1526=$AD$3:$AD$51)*($J1526=$AE$3:$AE$51),0),4),IF(N1526="positivo",INDEX($AD$55:$AG$109,MATCH(1,($B1526=$AD$55:$AD$109)*($J1526=$AE$55:$AE$109),0),4)))</f>
        <v>0</v>
      </c>
      <c r="Q1526" s="115" t="str">
        <f>VLOOKUP(M1526,Modelo!$A$2:$C$7,2,0)</f>
        <v>Impacto Económico, Social y Comunitario</v>
      </c>
      <c r="R1526" s="118">
        <f t="array" ref="R1526">INDEX(Modelo!$F$1:$H$37,MATCH(1,(DataBase!Q1526=Modelo!$G$1:$G$37)*(DataBase!B1526=Modelo!$F$1:$F$37),0),3)</f>
        <v>0.11764705882352941</v>
      </c>
      <c r="S1526" s="115">
        <f t="shared" si="48"/>
        <v>0</v>
      </c>
      <c r="T1526" s="115">
        <f t="shared" si="49"/>
        <v>0</v>
      </c>
    </row>
    <row r="1527" spans="1:20" x14ac:dyDescent="0.3">
      <c r="A1527" s="115" t="s">
        <v>228</v>
      </c>
      <c r="B1527" s="115" t="s">
        <v>216</v>
      </c>
      <c r="C1527" s="115" t="s">
        <v>97</v>
      </c>
      <c r="D1527" s="115" t="s">
        <v>86</v>
      </c>
      <c r="E1527" s="115" t="s">
        <v>87</v>
      </c>
      <c r="F1527" s="115" t="s">
        <v>87</v>
      </c>
      <c r="G1527" s="115">
        <v>1991</v>
      </c>
      <c r="H1527" s="115" t="s">
        <v>229</v>
      </c>
      <c r="I1527" s="115">
        <v>5.1614047279999999</v>
      </c>
      <c r="J1527" s="115" t="s">
        <v>55</v>
      </c>
      <c r="K1527" s="115">
        <f>INDEX(DatosProcesados!$A$1:$BF$101,MATCH(DataBase!A1527,DatosProcesados!$A$1:$A$101,0),MATCH(DataBase!J1527,DatosProcesados!$A$1:$BF$1,0))</f>
        <v>2</v>
      </c>
      <c r="L1527" s="115" t="str">
        <f>INDEX(Modelo!$A$9:$D$89,MATCH(DataBase!$J1527,Modelo!$A$9:$A$89,0),MATCH(DataBase!L$1,Modelo!$A$9:$D$9,0))</f>
        <v xml:space="preserve">Impacto social </v>
      </c>
      <c r="M1527" s="115" t="str">
        <f>INDEX(Modelo!$A$9:$D$89,MATCH(DataBase!$J1527,Modelo!$A$9:$A$89,0),MATCH(DataBase!M$1,Modelo!$A$9:$D$9,0))</f>
        <v>Pilar 6</v>
      </c>
      <c r="N1527" s="115" t="str">
        <f>INDEX(Modelo!$A$9:$D$89,MATCH(DataBase!$J1527,Modelo!$A$9:$A$89,0),MATCH(DataBase!N$1,Modelo!$A$9:$D$9,0))</f>
        <v>boolean</v>
      </c>
      <c r="O1527" s="115" t="b">
        <f t="array" ref="O1527">IF(N1527="negativo",INDEX($AD$3:$AG$51,MATCH(1,($B1527=$AD$3:$AD$51)*($J1527=$AE$3:$AE$51),0),3),IF(N1527="positivo",INDEX($AD$55:$AG$109,MATCH(1,($B1527=$AD$55:$AD$109)*($J1527=$AE$55:$AE$109),0),3)))</f>
        <v>0</v>
      </c>
      <c r="P1527" s="115" t="b">
        <f t="array" ref="P1527">IF(N1527="negativo",INDEX($AD$3:$AG$51,MATCH(1,($B1527=$AD$3:$AD$51)*($J1527=$AE$3:$AE$51),0),4),IF(N1527="positivo",INDEX($AD$55:$AG$109,MATCH(1,($B1527=$AD$55:$AD$109)*($J1527=$AE$55:$AE$109),0),4)))</f>
        <v>0</v>
      </c>
      <c r="Q1527" s="115" t="str">
        <f>VLOOKUP(M1527,Modelo!$A$2:$C$7,2,0)</f>
        <v>Impacto Económico, Social y Comunitario</v>
      </c>
      <c r="R1527" s="118">
        <f t="array" ref="R1527">INDEX(Modelo!$F$1:$H$37,MATCH(1,(DataBase!Q1527=Modelo!$G$1:$G$37)*(DataBase!B1527=Modelo!$F$1:$F$37),0),3)</f>
        <v>0.10526315789473684</v>
      </c>
      <c r="S1527" s="115">
        <f t="shared" si="48"/>
        <v>0</v>
      </c>
      <c r="T1527" s="115">
        <f t="shared" si="49"/>
        <v>0</v>
      </c>
    </row>
    <row r="1528" spans="1:20" x14ac:dyDescent="0.3">
      <c r="A1528" s="115" t="s">
        <v>261</v>
      </c>
      <c r="B1528" s="115" t="s">
        <v>216</v>
      </c>
      <c r="C1528" s="115" t="s">
        <v>103</v>
      </c>
      <c r="D1528" s="115" t="s">
        <v>86</v>
      </c>
      <c r="E1528" s="115" t="s">
        <v>87</v>
      </c>
      <c r="F1528" s="115" t="s">
        <v>87</v>
      </c>
      <c r="G1528" s="115">
        <v>1806</v>
      </c>
      <c r="H1528" s="115" t="s">
        <v>244</v>
      </c>
      <c r="I1528" s="115">
        <v>2.382092359</v>
      </c>
      <c r="J1528" s="115" t="s">
        <v>55</v>
      </c>
      <c r="K1528" s="115">
        <f>INDEX(DatosProcesados!$A$1:$BF$101,MATCH(DataBase!A1528,DatosProcesados!$A$1:$A$101,0),MATCH(DataBase!J1528,DatosProcesados!$A$1:$BF$1,0))</f>
        <v>1</v>
      </c>
      <c r="L1528" s="115" t="str">
        <f>INDEX(Modelo!$A$9:$D$89,MATCH(DataBase!$J1528,Modelo!$A$9:$A$89,0),MATCH(DataBase!L$1,Modelo!$A$9:$D$9,0))</f>
        <v xml:space="preserve">Impacto social </v>
      </c>
      <c r="M1528" s="115" t="str">
        <f>INDEX(Modelo!$A$9:$D$89,MATCH(DataBase!$J1528,Modelo!$A$9:$A$89,0),MATCH(DataBase!M$1,Modelo!$A$9:$D$9,0))</f>
        <v>Pilar 6</v>
      </c>
      <c r="N1528" s="115" t="str">
        <f>INDEX(Modelo!$A$9:$D$89,MATCH(DataBase!$J1528,Modelo!$A$9:$A$89,0),MATCH(DataBase!N$1,Modelo!$A$9:$D$9,0))</f>
        <v>boolean</v>
      </c>
      <c r="O1528" s="115" t="b">
        <f t="array" ref="O1528">IF(N1528="negativo",INDEX($AD$3:$AG$51,MATCH(1,($B1528=$AD$3:$AD$51)*($J1528=$AE$3:$AE$51),0),3),IF(N1528="positivo",INDEX($AD$55:$AG$109,MATCH(1,($B1528=$AD$55:$AD$109)*($J1528=$AE$55:$AE$109),0),3)))</f>
        <v>0</v>
      </c>
      <c r="P1528" s="115" t="b">
        <f t="array" ref="P1528">IF(N1528="negativo",INDEX($AD$3:$AG$51,MATCH(1,($B1528=$AD$3:$AD$51)*($J1528=$AE$3:$AE$51),0),4),IF(N1528="positivo",INDEX($AD$55:$AG$109,MATCH(1,($B1528=$AD$55:$AD$109)*($J1528=$AE$55:$AE$109),0),4)))</f>
        <v>0</v>
      </c>
      <c r="Q1528" s="115" t="str">
        <f>VLOOKUP(M1528,Modelo!$A$2:$C$7,2,0)</f>
        <v>Impacto Económico, Social y Comunitario</v>
      </c>
      <c r="R1528" s="118">
        <f t="array" ref="R1528">INDEX(Modelo!$F$1:$H$37,MATCH(1,(DataBase!Q1528=Modelo!$G$1:$G$37)*(DataBase!B1528=Modelo!$F$1:$F$37),0),3)</f>
        <v>0.10526315789473684</v>
      </c>
      <c r="S1528" s="115">
        <f t="shared" si="48"/>
        <v>0</v>
      </c>
      <c r="T1528" s="115">
        <f t="shared" si="49"/>
        <v>0</v>
      </c>
    </row>
    <row r="1529" spans="1:20" x14ac:dyDescent="0.3">
      <c r="A1529" s="115" t="s">
        <v>269</v>
      </c>
      <c r="B1529" s="115" t="s">
        <v>216</v>
      </c>
      <c r="C1529" s="115" t="s">
        <v>103</v>
      </c>
      <c r="D1529" s="115" t="s">
        <v>87</v>
      </c>
      <c r="E1529" s="115" t="s">
        <v>87</v>
      </c>
      <c r="F1529" s="115" t="s">
        <v>87</v>
      </c>
      <c r="G1529" s="115">
        <v>1932</v>
      </c>
      <c r="H1529" s="115" t="s">
        <v>125</v>
      </c>
      <c r="I1529" s="115">
        <v>2.1928266769999998</v>
      </c>
      <c r="J1529" s="115" t="s">
        <v>55</v>
      </c>
      <c r="K1529" s="115">
        <f>INDEX(DatosProcesados!$A$1:$BF$101,MATCH(DataBase!A1529,DatosProcesados!$A$1:$A$101,0),MATCH(DataBase!J1529,DatosProcesados!$A$1:$BF$1,0))</f>
        <v>2</v>
      </c>
      <c r="L1529" s="115" t="str">
        <f>INDEX(Modelo!$A$9:$D$89,MATCH(DataBase!$J1529,Modelo!$A$9:$A$89,0),MATCH(DataBase!L$1,Modelo!$A$9:$D$9,0))</f>
        <v xml:space="preserve">Impacto social </v>
      </c>
      <c r="M1529" s="115" t="str">
        <f>INDEX(Modelo!$A$9:$D$89,MATCH(DataBase!$J1529,Modelo!$A$9:$A$89,0),MATCH(DataBase!M$1,Modelo!$A$9:$D$9,0))</f>
        <v>Pilar 6</v>
      </c>
      <c r="N1529" s="115" t="str">
        <f>INDEX(Modelo!$A$9:$D$89,MATCH(DataBase!$J1529,Modelo!$A$9:$A$89,0),MATCH(DataBase!N$1,Modelo!$A$9:$D$9,0))</f>
        <v>boolean</v>
      </c>
      <c r="O1529" s="115" t="b">
        <f t="array" ref="O1529">IF(N1529="negativo",INDEX($AD$3:$AG$51,MATCH(1,($B1529=$AD$3:$AD$51)*($J1529=$AE$3:$AE$51),0),3),IF(N1529="positivo",INDEX($AD$55:$AG$109,MATCH(1,($B1529=$AD$55:$AD$109)*($J1529=$AE$55:$AE$109),0),3)))</f>
        <v>0</v>
      </c>
      <c r="P1529" s="115" t="b">
        <f t="array" ref="P1529">IF(N1529="negativo",INDEX($AD$3:$AG$51,MATCH(1,($B1529=$AD$3:$AD$51)*($J1529=$AE$3:$AE$51),0),4),IF(N1529="positivo",INDEX($AD$55:$AG$109,MATCH(1,($B1529=$AD$55:$AD$109)*($J1529=$AE$55:$AE$109),0),4)))</f>
        <v>0</v>
      </c>
      <c r="Q1529" s="115" t="str">
        <f>VLOOKUP(M1529,Modelo!$A$2:$C$7,2,0)</f>
        <v>Impacto Económico, Social y Comunitario</v>
      </c>
      <c r="R1529" s="118">
        <f t="array" ref="R1529">INDEX(Modelo!$F$1:$H$37,MATCH(1,(DataBase!Q1529=Modelo!$G$1:$G$37)*(DataBase!B1529=Modelo!$F$1:$F$37),0),3)</f>
        <v>0.10526315789473684</v>
      </c>
      <c r="S1529" s="115">
        <f t="shared" si="48"/>
        <v>0</v>
      </c>
      <c r="T1529" s="115">
        <f t="shared" si="49"/>
        <v>0</v>
      </c>
    </row>
    <row r="1530" spans="1:20" x14ac:dyDescent="0.3">
      <c r="A1530" s="115" t="s">
        <v>285</v>
      </c>
      <c r="B1530" s="115" t="s">
        <v>216</v>
      </c>
      <c r="C1530" s="115" t="s">
        <v>103</v>
      </c>
      <c r="D1530" s="115" t="s">
        <v>86</v>
      </c>
      <c r="E1530" s="115" t="s">
        <v>86</v>
      </c>
      <c r="F1530" s="115" t="s">
        <v>86</v>
      </c>
      <c r="G1530" s="115">
        <v>1920</v>
      </c>
      <c r="H1530" s="115" t="s">
        <v>125</v>
      </c>
      <c r="I1530" s="115">
        <v>1.9433909700000001</v>
      </c>
      <c r="J1530" s="115" t="s">
        <v>55</v>
      </c>
      <c r="K1530" s="115">
        <f>INDEX(DatosProcesados!$A$1:$BF$101,MATCH(DataBase!A1530,DatosProcesados!$A$1:$A$101,0),MATCH(DataBase!J1530,DatosProcesados!$A$1:$BF$1,0))</f>
        <v>2</v>
      </c>
      <c r="L1530" s="115" t="str">
        <f>INDEX(Modelo!$A$9:$D$89,MATCH(DataBase!$J1530,Modelo!$A$9:$A$89,0),MATCH(DataBase!L$1,Modelo!$A$9:$D$9,0))</f>
        <v xml:space="preserve">Impacto social </v>
      </c>
      <c r="M1530" s="115" t="str">
        <f>INDEX(Modelo!$A$9:$D$89,MATCH(DataBase!$J1530,Modelo!$A$9:$A$89,0),MATCH(DataBase!M$1,Modelo!$A$9:$D$9,0))</f>
        <v>Pilar 6</v>
      </c>
      <c r="N1530" s="115" t="str">
        <f>INDEX(Modelo!$A$9:$D$89,MATCH(DataBase!$J1530,Modelo!$A$9:$A$89,0),MATCH(DataBase!N$1,Modelo!$A$9:$D$9,0))</f>
        <v>boolean</v>
      </c>
      <c r="O1530" s="115" t="b">
        <f t="array" ref="O1530">IF(N1530="negativo",INDEX($AD$3:$AG$51,MATCH(1,($B1530=$AD$3:$AD$51)*($J1530=$AE$3:$AE$51),0),3),IF(N1530="positivo",INDEX($AD$55:$AG$109,MATCH(1,($B1530=$AD$55:$AD$109)*($J1530=$AE$55:$AE$109),0),3)))</f>
        <v>0</v>
      </c>
      <c r="P1530" s="115" t="b">
        <f t="array" ref="P1530">IF(N1530="negativo",INDEX($AD$3:$AG$51,MATCH(1,($B1530=$AD$3:$AD$51)*($J1530=$AE$3:$AE$51),0),4),IF(N1530="positivo",INDEX($AD$55:$AG$109,MATCH(1,($B1530=$AD$55:$AD$109)*($J1530=$AE$55:$AE$109),0),4)))</f>
        <v>0</v>
      </c>
      <c r="Q1530" s="115" t="str">
        <f>VLOOKUP(M1530,Modelo!$A$2:$C$7,2,0)</f>
        <v>Impacto Económico, Social y Comunitario</v>
      </c>
      <c r="R1530" s="118">
        <f t="array" ref="R1530">INDEX(Modelo!$F$1:$H$37,MATCH(1,(DataBase!Q1530=Modelo!$G$1:$G$37)*(DataBase!B1530=Modelo!$F$1:$F$37),0),3)</f>
        <v>0.10526315789473684</v>
      </c>
      <c r="S1530" s="115">
        <f t="shared" si="48"/>
        <v>0</v>
      </c>
      <c r="T1530" s="115">
        <f t="shared" si="49"/>
        <v>0</v>
      </c>
    </row>
    <row r="1531" spans="1:20" x14ac:dyDescent="0.3">
      <c r="A1531" s="115" t="s">
        <v>395</v>
      </c>
      <c r="B1531" s="115" t="s">
        <v>379</v>
      </c>
      <c r="C1531" s="115" t="s">
        <v>103</v>
      </c>
      <c r="D1531" s="115" t="s">
        <v>86</v>
      </c>
      <c r="E1531" s="115" t="s">
        <v>86</v>
      </c>
      <c r="F1531" s="115" t="s">
        <v>86</v>
      </c>
      <c r="G1531" s="115">
        <v>2015</v>
      </c>
      <c r="H1531" s="115" t="s">
        <v>125</v>
      </c>
      <c r="I1531" s="115">
        <v>0.76762142099999997</v>
      </c>
      <c r="J1531" s="115" t="s">
        <v>55</v>
      </c>
      <c r="K1531" s="115">
        <f>INDEX(DatosProcesados!$A$1:$BF$101,MATCH(DataBase!A1531,DatosProcesados!$A$1:$A$101,0),MATCH(DataBase!J1531,DatosProcesados!$A$1:$BF$1,0))</f>
        <v>0</v>
      </c>
      <c r="L1531" s="115" t="str">
        <f>INDEX(Modelo!$A$9:$D$89,MATCH(DataBase!$J1531,Modelo!$A$9:$A$89,0),MATCH(DataBase!L$1,Modelo!$A$9:$D$9,0))</f>
        <v xml:space="preserve">Impacto social </v>
      </c>
      <c r="M1531" s="115" t="str">
        <f>INDEX(Modelo!$A$9:$D$89,MATCH(DataBase!$J1531,Modelo!$A$9:$A$89,0),MATCH(DataBase!M$1,Modelo!$A$9:$D$9,0))</f>
        <v>Pilar 6</v>
      </c>
      <c r="N1531" s="115" t="str">
        <f>INDEX(Modelo!$A$9:$D$89,MATCH(DataBase!$J1531,Modelo!$A$9:$A$89,0),MATCH(DataBase!N$1,Modelo!$A$9:$D$9,0))</f>
        <v>boolean</v>
      </c>
      <c r="O1531" s="115" t="b">
        <f t="array" ref="O1531">IF(N1531="negativo",INDEX($AD$3:$AG$51,MATCH(1,($B1531=$AD$3:$AD$51)*($J1531=$AE$3:$AE$51),0),3),IF(N1531="positivo",INDEX($AD$55:$AG$109,MATCH(1,($B1531=$AD$55:$AD$109)*($J1531=$AE$55:$AE$109),0),3)))</f>
        <v>0</v>
      </c>
      <c r="P1531" s="115" t="b">
        <f t="array" ref="P1531">IF(N1531="negativo",INDEX($AD$3:$AG$51,MATCH(1,($B1531=$AD$3:$AD$51)*($J1531=$AE$3:$AE$51),0),4),IF(N1531="positivo",INDEX($AD$55:$AG$109,MATCH(1,($B1531=$AD$55:$AD$109)*($J1531=$AE$55:$AE$109),0),4)))</f>
        <v>0</v>
      </c>
      <c r="Q1531" s="115" t="str">
        <f>VLOOKUP(M1531,Modelo!$A$2:$C$7,2,0)</f>
        <v>Impacto Económico, Social y Comunitario</v>
      </c>
      <c r="R1531" s="118">
        <f t="array" ref="R1531">INDEX(Modelo!$F$1:$H$37,MATCH(1,(DataBase!Q1531=Modelo!$G$1:$G$37)*(DataBase!B1531=Modelo!$F$1:$F$37),0),3)</f>
        <v>0.14285714285714285</v>
      </c>
      <c r="S1531" s="115">
        <f t="shared" si="48"/>
        <v>0</v>
      </c>
      <c r="T1531" s="115">
        <f t="shared" si="49"/>
        <v>0</v>
      </c>
    </row>
    <row r="1532" spans="1:20" x14ac:dyDescent="0.3">
      <c r="A1532" s="115" t="s">
        <v>402</v>
      </c>
      <c r="B1532" s="115" t="s">
        <v>379</v>
      </c>
      <c r="C1532" s="115" t="s">
        <v>103</v>
      </c>
      <c r="D1532" s="115" t="s">
        <v>86</v>
      </c>
      <c r="E1532" s="115" t="s">
        <v>87</v>
      </c>
      <c r="F1532" s="115" t="s">
        <v>87</v>
      </c>
      <c r="G1532" s="115">
        <v>1961</v>
      </c>
      <c r="H1532" s="115" t="s">
        <v>125</v>
      </c>
      <c r="I1532" s="115">
        <v>0.498844856</v>
      </c>
      <c r="J1532" s="115" t="s">
        <v>55</v>
      </c>
      <c r="K1532" s="115">
        <f>INDEX(DatosProcesados!$A$1:$BF$101,MATCH(DataBase!A1532,DatosProcesados!$A$1:$A$101,0),MATCH(DataBase!J1532,DatosProcesados!$A$1:$BF$1,0))</f>
        <v>0</v>
      </c>
      <c r="L1532" s="115" t="str">
        <f>INDEX(Modelo!$A$9:$D$89,MATCH(DataBase!$J1532,Modelo!$A$9:$A$89,0),MATCH(DataBase!L$1,Modelo!$A$9:$D$9,0))</f>
        <v xml:space="preserve">Impacto social </v>
      </c>
      <c r="M1532" s="115" t="str">
        <f>INDEX(Modelo!$A$9:$D$89,MATCH(DataBase!$J1532,Modelo!$A$9:$A$89,0),MATCH(DataBase!M$1,Modelo!$A$9:$D$9,0))</f>
        <v>Pilar 6</v>
      </c>
      <c r="N1532" s="115" t="str">
        <f>INDEX(Modelo!$A$9:$D$89,MATCH(DataBase!$J1532,Modelo!$A$9:$A$89,0),MATCH(DataBase!N$1,Modelo!$A$9:$D$9,0))</f>
        <v>boolean</v>
      </c>
      <c r="O1532" s="115" t="b">
        <f t="array" ref="O1532">IF(N1532="negativo",INDEX($AD$3:$AG$51,MATCH(1,($B1532=$AD$3:$AD$51)*($J1532=$AE$3:$AE$51),0),3),IF(N1532="positivo",INDEX($AD$55:$AG$109,MATCH(1,($B1532=$AD$55:$AD$109)*($J1532=$AE$55:$AE$109),0),3)))</f>
        <v>0</v>
      </c>
      <c r="P1532" s="115" t="b">
        <f t="array" ref="P1532">IF(N1532="negativo",INDEX($AD$3:$AG$51,MATCH(1,($B1532=$AD$3:$AD$51)*($J1532=$AE$3:$AE$51),0),4),IF(N1532="positivo",INDEX($AD$55:$AG$109,MATCH(1,($B1532=$AD$55:$AD$109)*($J1532=$AE$55:$AE$109),0),4)))</f>
        <v>0</v>
      </c>
      <c r="Q1532" s="115" t="str">
        <f>VLOOKUP(M1532,Modelo!$A$2:$C$7,2,0)</f>
        <v>Impacto Económico, Social y Comunitario</v>
      </c>
      <c r="R1532" s="118">
        <f t="array" ref="R1532">INDEX(Modelo!$F$1:$H$37,MATCH(1,(DataBase!Q1532=Modelo!$G$1:$G$37)*(DataBase!B1532=Modelo!$F$1:$F$37),0),3)</f>
        <v>0.14285714285714285</v>
      </c>
      <c r="S1532" s="115">
        <f t="shared" si="48"/>
        <v>0</v>
      </c>
      <c r="T1532" s="115">
        <f t="shared" si="49"/>
        <v>0</v>
      </c>
    </row>
    <row r="1533" spans="1:20" x14ac:dyDescent="0.3">
      <c r="A1533" s="115" t="s">
        <v>389</v>
      </c>
      <c r="B1533" s="115" t="s">
        <v>379</v>
      </c>
      <c r="C1533" s="115" t="s">
        <v>103</v>
      </c>
      <c r="D1533" s="115" t="s">
        <v>86</v>
      </c>
      <c r="E1533" s="115" t="s">
        <v>87</v>
      </c>
      <c r="F1533" s="115" t="s">
        <v>87</v>
      </c>
      <c r="G1533" s="115">
        <v>1979</v>
      </c>
      <c r="H1533" s="115" t="s">
        <v>125</v>
      </c>
      <c r="I1533" s="115">
        <v>1.189537155</v>
      </c>
      <c r="J1533" s="115" t="s">
        <v>55</v>
      </c>
      <c r="K1533" s="115">
        <f>INDEX(DatosProcesados!$A$1:$BF$101,MATCH(DataBase!A1533,DatosProcesados!$A$1:$A$101,0),MATCH(DataBase!J1533,DatosProcesados!$A$1:$BF$1,0))</f>
        <v>1</v>
      </c>
      <c r="L1533" s="115" t="str">
        <f>INDEX(Modelo!$A$9:$D$89,MATCH(DataBase!$J1533,Modelo!$A$9:$A$89,0),MATCH(DataBase!L$1,Modelo!$A$9:$D$9,0))</f>
        <v xml:space="preserve">Impacto social </v>
      </c>
      <c r="M1533" s="115" t="str">
        <f>INDEX(Modelo!$A$9:$D$89,MATCH(DataBase!$J1533,Modelo!$A$9:$A$89,0),MATCH(DataBase!M$1,Modelo!$A$9:$D$9,0))</f>
        <v>Pilar 6</v>
      </c>
      <c r="N1533" s="115" t="str">
        <f>INDEX(Modelo!$A$9:$D$89,MATCH(DataBase!$J1533,Modelo!$A$9:$A$89,0),MATCH(DataBase!N$1,Modelo!$A$9:$D$9,0))</f>
        <v>boolean</v>
      </c>
      <c r="O1533" s="115" t="b">
        <f t="array" ref="O1533">IF(N1533="negativo",INDEX($AD$3:$AG$51,MATCH(1,($B1533=$AD$3:$AD$51)*($J1533=$AE$3:$AE$51),0),3),IF(N1533="positivo",INDEX($AD$55:$AG$109,MATCH(1,($B1533=$AD$55:$AD$109)*($J1533=$AE$55:$AE$109),0),3)))</f>
        <v>0</v>
      </c>
      <c r="P1533" s="115" t="b">
        <f t="array" ref="P1533">IF(N1533="negativo",INDEX($AD$3:$AG$51,MATCH(1,($B1533=$AD$3:$AD$51)*($J1533=$AE$3:$AE$51),0),4),IF(N1533="positivo",INDEX($AD$55:$AG$109,MATCH(1,($B1533=$AD$55:$AD$109)*($J1533=$AE$55:$AE$109),0),4)))</f>
        <v>0</v>
      </c>
      <c r="Q1533" s="115" t="str">
        <f>VLOOKUP(M1533,Modelo!$A$2:$C$7,2,0)</f>
        <v>Impacto Económico, Social y Comunitario</v>
      </c>
      <c r="R1533" s="118">
        <f t="array" ref="R1533">INDEX(Modelo!$F$1:$H$37,MATCH(1,(DataBase!Q1533=Modelo!$G$1:$G$37)*(DataBase!B1533=Modelo!$F$1:$F$37),0),3)</f>
        <v>0.14285714285714285</v>
      </c>
      <c r="S1533" s="115">
        <f t="shared" si="48"/>
        <v>0</v>
      </c>
      <c r="T1533" s="115">
        <f t="shared" si="49"/>
        <v>0</v>
      </c>
    </row>
    <row r="1534" spans="1:20" x14ac:dyDescent="0.3">
      <c r="A1534" s="115" t="s">
        <v>387</v>
      </c>
      <c r="B1534" s="115" t="s">
        <v>379</v>
      </c>
      <c r="C1534" s="115" t="s">
        <v>103</v>
      </c>
      <c r="D1534" s="115" t="s">
        <v>87</v>
      </c>
      <c r="E1534" s="115" t="s">
        <v>86</v>
      </c>
      <c r="F1534" s="115" t="s">
        <v>86</v>
      </c>
      <c r="G1534" s="115">
        <v>2008</v>
      </c>
      <c r="H1534" s="115" t="s">
        <v>125</v>
      </c>
      <c r="I1534" s="115">
        <v>1.3132825420000001</v>
      </c>
      <c r="J1534" s="115" t="s">
        <v>55</v>
      </c>
      <c r="K1534" s="115">
        <f>INDEX(DatosProcesados!$A$1:$BF$101,MATCH(DataBase!A1534,DatosProcesados!$A$1:$A$101,0),MATCH(DataBase!J1534,DatosProcesados!$A$1:$BF$1,0))</f>
        <v>0</v>
      </c>
      <c r="L1534" s="115" t="str">
        <f>INDEX(Modelo!$A$9:$D$89,MATCH(DataBase!$J1534,Modelo!$A$9:$A$89,0),MATCH(DataBase!L$1,Modelo!$A$9:$D$9,0))</f>
        <v xml:space="preserve">Impacto social </v>
      </c>
      <c r="M1534" s="115" t="str">
        <f>INDEX(Modelo!$A$9:$D$89,MATCH(DataBase!$J1534,Modelo!$A$9:$A$89,0),MATCH(DataBase!M$1,Modelo!$A$9:$D$9,0))</f>
        <v>Pilar 6</v>
      </c>
      <c r="N1534" s="115" t="str">
        <f>INDEX(Modelo!$A$9:$D$89,MATCH(DataBase!$J1534,Modelo!$A$9:$A$89,0),MATCH(DataBase!N$1,Modelo!$A$9:$D$9,0))</f>
        <v>boolean</v>
      </c>
      <c r="O1534" s="115" t="b">
        <f t="array" ref="O1534">IF(N1534="negativo",INDEX($AD$3:$AG$51,MATCH(1,($B1534=$AD$3:$AD$51)*($J1534=$AE$3:$AE$51),0),3),IF(N1534="positivo",INDEX($AD$55:$AG$109,MATCH(1,($B1534=$AD$55:$AD$109)*($J1534=$AE$55:$AE$109),0),3)))</f>
        <v>0</v>
      </c>
      <c r="P1534" s="115" t="b">
        <f t="array" ref="P1534">IF(N1534="negativo",INDEX($AD$3:$AG$51,MATCH(1,($B1534=$AD$3:$AD$51)*($J1534=$AE$3:$AE$51),0),4),IF(N1534="positivo",INDEX($AD$55:$AG$109,MATCH(1,($B1534=$AD$55:$AD$109)*($J1534=$AE$55:$AE$109),0),4)))</f>
        <v>0</v>
      </c>
      <c r="Q1534" s="115" t="str">
        <f>VLOOKUP(M1534,Modelo!$A$2:$C$7,2,0)</f>
        <v>Impacto Económico, Social y Comunitario</v>
      </c>
      <c r="R1534" s="118">
        <f t="array" ref="R1534">INDEX(Modelo!$F$1:$H$37,MATCH(1,(DataBase!Q1534=Modelo!$G$1:$G$37)*(DataBase!B1534=Modelo!$F$1:$F$37),0),3)</f>
        <v>0.14285714285714285</v>
      </c>
      <c r="S1534" s="115">
        <f t="shared" si="48"/>
        <v>0</v>
      </c>
      <c r="T1534" s="115">
        <f t="shared" si="49"/>
        <v>0</v>
      </c>
    </row>
    <row r="1535" spans="1:20" x14ac:dyDescent="0.3">
      <c r="A1535" s="115" t="s">
        <v>400</v>
      </c>
      <c r="B1535" s="115" t="s">
        <v>379</v>
      </c>
      <c r="C1535" s="115" t="s">
        <v>103</v>
      </c>
      <c r="D1535" s="115" t="s">
        <v>86</v>
      </c>
      <c r="E1535" s="115" t="s">
        <v>86</v>
      </c>
      <c r="F1535" s="115" t="s">
        <v>86</v>
      </c>
      <c r="G1535" s="115">
        <v>1977</v>
      </c>
      <c r="H1535" s="115" t="s">
        <v>125</v>
      </c>
      <c r="I1535" s="115">
        <v>0.74612668500000001</v>
      </c>
      <c r="J1535" s="115" t="s">
        <v>55</v>
      </c>
      <c r="K1535" s="115">
        <f>INDEX(DatosProcesados!$A$1:$BF$101,MATCH(DataBase!A1535,DatosProcesados!$A$1:$A$101,0),MATCH(DataBase!J1535,DatosProcesados!$A$1:$BF$1,0))</f>
        <v>0</v>
      </c>
      <c r="L1535" s="115" t="str">
        <f>INDEX(Modelo!$A$9:$D$89,MATCH(DataBase!$J1535,Modelo!$A$9:$A$89,0),MATCH(DataBase!L$1,Modelo!$A$9:$D$9,0))</f>
        <v xml:space="preserve">Impacto social </v>
      </c>
      <c r="M1535" s="115" t="str">
        <f>INDEX(Modelo!$A$9:$D$89,MATCH(DataBase!$J1535,Modelo!$A$9:$A$89,0),MATCH(DataBase!M$1,Modelo!$A$9:$D$9,0))</f>
        <v>Pilar 6</v>
      </c>
      <c r="N1535" s="115" t="str">
        <f>INDEX(Modelo!$A$9:$D$89,MATCH(DataBase!$J1535,Modelo!$A$9:$A$89,0),MATCH(DataBase!N$1,Modelo!$A$9:$D$9,0))</f>
        <v>boolean</v>
      </c>
      <c r="O1535" s="115" t="b">
        <f t="array" ref="O1535">IF(N1535="negativo",INDEX($AD$3:$AG$51,MATCH(1,($B1535=$AD$3:$AD$51)*($J1535=$AE$3:$AE$51),0),3),IF(N1535="positivo",INDEX($AD$55:$AG$109,MATCH(1,($B1535=$AD$55:$AD$109)*($J1535=$AE$55:$AE$109),0),3)))</f>
        <v>0</v>
      </c>
      <c r="P1535" s="115" t="b">
        <f t="array" ref="P1535">IF(N1535="negativo",INDEX($AD$3:$AG$51,MATCH(1,($B1535=$AD$3:$AD$51)*($J1535=$AE$3:$AE$51),0),4),IF(N1535="positivo",INDEX($AD$55:$AG$109,MATCH(1,($B1535=$AD$55:$AD$109)*($J1535=$AE$55:$AE$109),0),4)))</f>
        <v>0</v>
      </c>
      <c r="Q1535" s="115" t="str">
        <f>VLOOKUP(M1535,Modelo!$A$2:$C$7,2,0)</f>
        <v>Impacto Económico, Social y Comunitario</v>
      </c>
      <c r="R1535" s="118">
        <f t="array" ref="R1535">INDEX(Modelo!$F$1:$H$37,MATCH(1,(DataBase!Q1535=Modelo!$G$1:$G$37)*(DataBase!B1535=Modelo!$F$1:$F$37),0),3)</f>
        <v>0.14285714285714285</v>
      </c>
      <c r="S1535" s="115">
        <f t="shared" si="48"/>
        <v>0</v>
      </c>
      <c r="T1535" s="115">
        <f t="shared" si="49"/>
        <v>0</v>
      </c>
    </row>
    <row r="1536" spans="1:20" x14ac:dyDescent="0.3">
      <c r="A1536" s="115" t="s">
        <v>326</v>
      </c>
      <c r="B1536" s="115" t="s">
        <v>313</v>
      </c>
      <c r="C1536" s="115" t="s">
        <v>103</v>
      </c>
      <c r="D1536" s="115" t="s">
        <v>87</v>
      </c>
      <c r="E1536" s="115" t="s">
        <v>86</v>
      </c>
      <c r="F1536" s="115" t="s">
        <v>86</v>
      </c>
      <c r="G1536" s="115">
        <v>1938</v>
      </c>
      <c r="H1536" s="115" t="s">
        <v>125</v>
      </c>
      <c r="I1536" s="115">
        <v>11.88773162</v>
      </c>
      <c r="J1536" s="115" t="s">
        <v>55</v>
      </c>
      <c r="K1536" s="115">
        <f>INDEX(DatosProcesados!$A$1:$BF$101,MATCH(DataBase!A1536,DatosProcesados!$A$1:$A$101,0),MATCH(DataBase!J1536,DatosProcesados!$A$1:$BF$1,0))</f>
        <v>0</v>
      </c>
      <c r="L1536" s="115" t="str">
        <f>INDEX(Modelo!$A$9:$D$89,MATCH(DataBase!$J1536,Modelo!$A$9:$A$89,0),MATCH(DataBase!L$1,Modelo!$A$9:$D$9,0))</f>
        <v xml:space="preserve">Impacto social </v>
      </c>
      <c r="M1536" s="115" t="str">
        <f>INDEX(Modelo!$A$9:$D$89,MATCH(DataBase!$J1536,Modelo!$A$9:$A$89,0),MATCH(DataBase!M$1,Modelo!$A$9:$D$9,0))</f>
        <v>Pilar 6</v>
      </c>
      <c r="N1536" s="115" t="str">
        <f>INDEX(Modelo!$A$9:$D$89,MATCH(DataBase!$J1536,Modelo!$A$9:$A$89,0),MATCH(DataBase!N$1,Modelo!$A$9:$D$9,0))</f>
        <v>boolean</v>
      </c>
      <c r="O1536" s="115" t="b">
        <f t="array" ref="O1536">IF(N1536="negativo",INDEX($AD$3:$AG$51,MATCH(1,($B1536=$AD$3:$AD$51)*($J1536=$AE$3:$AE$51),0),3),IF(N1536="positivo",INDEX($AD$55:$AG$109,MATCH(1,($B1536=$AD$55:$AD$109)*($J1536=$AE$55:$AE$109),0),3)))</f>
        <v>0</v>
      </c>
      <c r="P1536" s="115" t="b">
        <f t="array" ref="P1536">IF(N1536="negativo",INDEX($AD$3:$AG$51,MATCH(1,($B1536=$AD$3:$AD$51)*($J1536=$AE$3:$AE$51),0),4),IF(N1536="positivo",INDEX($AD$55:$AG$109,MATCH(1,($B1536=$AD$55:$AD$109)*($J1536=$AE$55:$AE$109),0),4)))</f>
        <v>0</v>
      </c>
      <c r="Q1536" s="115" t="str">
        <f>VLOOKUP(M1536,Modelo!$A$2:$C$7,2,0)</f>
        <v>Impacto Económico, Social y Comunitario</v>
      </c>
      <c r="R1536" s="118">
        <f t="array" ref="R1536">INDEX(Modelo!$F$1:$H$37,MATCH(1,(DataBase!Q1536=Modelo!$G$1:$G$37)*(DataBase!B1536=Modelo!$F$1:$F$37),0),3)</f>
        <v>0.11764705882352941</v>
      </c>
      <c r="S1536" s="115">
        <f t="shared" si="48"/>
        <v>0</v>
      </c>
      <c r="T1536" s="115">
        <f t="shared" si="49"/>
        <v>0</v>
      </c>
    </row>
    <row r="1537" spans="1:20" x14ac:dyDescent="0.3">
      <c r="A1537" s="115" t="s">
        <v>339</v>
      </c>
      <c r="B1537" s="115" t="s">
        <v>313</v>
      </c>
      <c r="C1537" s="115" t="s">
        <v>103</v>
      </c>
      <c r="D1537" s="115" t="s">
        <v>86</v>
      </c>
      <c r="E1537" s="115" t="s">
        <v>86</v>
      </c>
      <c r="F1537" s="115" t="s">
        <v>87</v>
      </c>
      <c r="G1537" s="115">
        <v>1984</v>
      </c>
      <c r="H1537" s="115" t="s">
        <v>177</v>
      </c>
      <c r="I1537" s="115">
        <v>5.5116464790000004</v>
      </c>
      <c r="J1537" s="115" t="s">
        <v>55</v>
      </c>
      <c r="K1537" s="115">
        <f>INDEX(DatosProcesados!$A$1:$BF$101,MATCH(DataBase!A1537,DatosProcesados!$A$1:$A$101,0),MATCH(DataBase!J1537,DatosProcesados!$A$1:$BF$1,0))</f>
        <v>1</v>
      </c>
      <c r="L1537" s="115" t="str">
        <f>INDEX(Modelo!$A$9:$D$89,MATCH(DataBase!$J1537,Modelo!$A$9:$A$89,0),MATCH(DataBase!L$1,Modelo!$A$9:$D$9,0))</f>
        <v xml:space="preserve">Impacto social </v>
      </c>
      <c r="M1537" s="115" t="str">
        <f>INDEX(Modelo!$A$9:$D$89,MATCH(DataBase!$J1537,Modelo!$A$9:$A$89,0),MATCH(DataBase!M$1,Modelo!$A$9:$D$9,0))</f>
        <v>Pilar 6</v>
      </c>
      <c r="N1537" s="115" t="str">
        <f>INDEX(Modelo!$A$9:$D$89,MATCH(DataBase!$J1537,Modelo!$A$9:$A$89,0),MATCH(DataBase!N$1,Modelo!$A$9:$D$9,0))</f>
        <v>boolean</v>
      </c>
      <c r="O1537" s="115" t="b">
        <f t="array" ref="O1537">IF(N1537="negativo",INDEX($AD$3:$AG$51,MATCH(1,($B1537=$AD$3:$AD$51)*($J1537=$AE$3:$AE$51),0),3),IF(N1537="positivo",INDEX($AD$55:$AG$109,MATCH(1,($B1537=$AD$55:$AD$109)*($J1537=$AE$55:$AE$109),0),3)))</f>
        <v>0</v>
      </c>
      <c r="P1537" s="115" t="b">
        <f t="array" ref="P1537">IF(N1537="negativo",INDEX($AD$3:$AG$51,MATCH(1,($B1537=$AD$3:$AD$51)*($J1537=$AE$3:$AE$51),0),4),IF(N1537="positivo",INDEX($AD$55:$AG$109,MATCH(1,($B1537=$AD$55:$AD$109)*($J1537=$AE$55:$AE$109),0),4)))</f>
        <v>0</v>
      </c>
      <c r="Q1537" s="115" t="str">
        <f>VLOOKUP(M1537,Modelo!$A$2:$C$7,2,0)</f>
        <v>Impacto Económico, Social y Comunitario</v>
      </c>
      <c r="R1537" s="118">
        <f t="array" ref="R1537">INDEX(Modelo!$F$1:$H$37,MATCH(1,(DataBase!Q1537=Modelo!$G$1:$G$37)*(DataBase!B1537=Modelo!$F$1:$F$37),0),3)</f>
        <v>0.11764705882352941</v>
      </c>
      <c r="S1537" s="115">
        <f t="shared" si="48"/>
        <v>0</v>
      </c>
      <c r="T1537" s="115">
        <f t="shared" si="49"/>
        <v>0</v>
      </c>
    </row>
    <row r="1538" spans="1:20" x14ac:dyDescent="0.3">
      <c r="A1538" s="115" t="s">
        <v>317</v>
      </c>
      <c r="B1538" s="115" t="s">
        <v>313</v>
      </c>
      <c r="C1538" s="115" t="s">
        <v>103</v>
      </c>
      <c r="D1538" s="115" t="s">
        <v>87</v>
      </c>
      <c r="E1538" s="115" t="s">
        <v>86</v>
      </c>
      <c r="F1538" s="115" t="s">
        <v>86</v>
      </c>
      <c r="G1538" s="115">
        <v>2009</v>
      </c>
      <c r="H1538" s="115" t="s">
        <v>125</v>
      </c>
      <c r="I1538" s="115">
        <v>19.439396106</v>
      </c>
      <c r="J1538" s="115" t="s">
        <v>55</v>
      </c>
      <c r="K1538" s="115">
        <f>INDEX(DatosProcesados!$A$1:$BF$101,MATCH(DataBase!A1538,DatosProcesados!$A$1:$A$101,0),MATCH(DataBase!J1538,DatosProcesados!$A$1:$BF$1,0))</f>
        <v>1</v>
      </c>
      <c r="L1538" s="115" t="str">
        <f>INDEX(Modelo!$A$9:$D$89,MATCH(DataBase!$J1538,Modelo!$A$9:$A$89,0),MATCH(DataBase!L$1,Modelo!$A$9:$D$9,0))</f>
        <v xml:space="preserve">Impacto social </v>
      </c>
      <c r="M1538" s="115" t="str">
        <f>INDEX(Modelo!$A$9:$D$89,MATCH(DataBase!$J1538,Modelo!$A$9:$A$89,0),MATCH(DataBase!M$1,Modelo!$A$9:$D$9,0))</f>
        <v>Pilar 6</v>
      </c>
      <c r="N1538" s="115" t="str">
        <f>INDEX(Modelo!$A$9:$D$89,MATCH(DataBase!$J1538,Modelo!$A$9:$A$89,0),MATCH(DataBase!N$1,Modelo!$A$9:$D$9,0))</f>
        <v>boolean</v>
      </c>
      <c r="O1538" s="115" t="b">
        <f t="array" ref="O1538">IF(N1538="negativo",INDEX($AD$3:$AG$51,MATCH(1,($B1538=$AD$3:$AD$51)*($J1538=$AE$3:$AE$51),0),3),IF(N1538="positivo",INDEX($AD$55:$AG$109,MATCH(1,($B1538=$AD$55:$AD$109)*($J1538=$AE$55:$AE$109),0),3)))</f>
        <v>0</v>
      </c>
      <c r="P1538" s="115" t="b">
        <f t="array" ref="P1538">IF(N1538="negativo",INDEX($AD$3:$AG$51,MATCH(1,($B1538=$AD$3:$AD$51)*($J1538=$AE$3:$AE$51),0),4),IF(N1538="positivo",INDEX($AD$55:$AG$109,MATCH(1,($B1538=$AD$55:$AD$109)*($J1538=$AE$55:$AE$109),0),4)))</f>
        <v>0</v>
      </c>
      <c r="Q1538" s="115" t="str">
        <f>VLOOKUP(M1538,Modelo!$A$2:$C$7,2,0)</f>
        <v>Impacto Económico, Social y Comunitario</v>
      </c>
      <c r="R1538" s="118">
        <f t="array" ref="R1538">INDEX(Modelo!$F$1:$H$37,MATCH(1,(DataBase!Q1538=Modelo!$G$1:$G$37)*(DataBase!B1538=Modelo!$F$1:$F$37),0),3)</f>
        <v>0.11764705882352941</v>
      </c>
      <c r="S1538" s="115">
        <f t="shared" si="48"/>
        <v>0</v>
      </c>
      <c r="T1538" s="115">
        <f t="shared" si="49"/>
        <v>0</v>
      </c>
    </row>
    <row r="1539" spans="1:20" x14ac:dyDescent="0.3">
      <c r="A1539" s="115" t="s">
        <v>211</v>
      </c>
      <c r="B1539" s="115" t="s">
        <v>84</v>
      </c>
      <c r="C1539" s="115" t="s">
        <v>103</v>
      </c>
      <c r="D1539" s="115" t="s">
        <v>86</v>
      </c>
      <c r="E1539" s="115" t="s">
        <v>87</v>
      </c>
      <c r="F1539" s="115" t="s">
        <v>86</v>
      </c>
      <c r="G1539" s="115">
        <v>1972</v>
      </c>
      <c r="H1539" s="115" t="s">
        <v>125</v>
      </c>
      <c r="I1539" s="115">
        <v>0</v>
      </c>
      <c r="J1539" s="115" t="s">
        <v>55</v>
      </c>
      <c r="K1539" s="115">
        <f>INDEX(DatosProcesados!$A$1:$BF$101,MATCH(DataBase!A1539,DatosProcesados!$A$1:$A$101,0),MATCH(DataBase!J1539,DatosProcesados!$A$1:$BF$1,0))</f>
        <v>1</v>
      </c>
      <c r="L1539" s="115" t="str">
        <f>INDEX(Modelo!$A$9:$D$89,MATCH(DataBase!$J1539,Modelo!$A$9:$A$89,0),MATCH(DataBase!L$1,Modelo!$A$9:$D$9,0))</f>
        <v xml:space="preserve">Impacto social </v>
      </c>
      <c r="M1539" s="115" t="str">
        <f>INDEX(Modelo!$A$9:$D$89,MATCH(DataBase!$J1539,Modelo!$A$9:$A$89,0),MATCH(DataBase!M$1,Modelo!$A$9:$D$9,0))</f>
        <v>Pilar 6</v>
      </c>
      <c r="N1539" s="115" t="str">
        <f>INDEX(Modelo!$A$9:$D$89,MATCH(DataBase!$J1539,Modelo!$A$9:$A$89,0),MATCH(DataBase!N$1,Modelo!$A$9:$D$9,0))</f>
        <v>boolean</v>
      </c>
      <c r="O1539" s="115" t="b">
        <f t="array" ref="O1539">IF(N1539="negativo",INDEX($AD$3:$AG$51,MATCH(1,($B1539=$AD$3:$AD$51)*($J1539=$AE$3:$AE$51),0),3),IF(N1539="positivo",INDEX($AD$55:$AG$109,MATCH(1,($B1539=$AD$55:$AD$109)*($J1539=$AE$55:$AE$109),0),3)))</f>
        <v>0</v>
      </c>
      <c r="P1539" s="115" t="b">
        <f t="array" ref="P1539">IF(N1539="negativo",INDEX($AD$3:$AG$51,MATCH(1,($B1539=$AD$3:$AD$51)*($J1539=$AE$3:$AE$51),0),4),IF(N1539="positivo",INDEX($AD$55:$AG$109,MATCH(1,($B1539=$AD$55:$AD$109)*($J1539=$AE$55:$AE$109),0),4)))</f>
        <v>0</v>
      </c>
      <c r="Q1539" s="115" t="str">
        <f>VLOOKUP(M1539,Modelo!$A$2:$C$7,2,0)</f>
        <v>Impacto Económico, Social y Comunitario</v>
      </c>
      <c r="R1539" s="118">
        <f t="array" ref="R1539">INDEX(Modelo!$F$1:$H$37,MATCH(1,(DataBase!Q1539=Modelo!$G$1:$G$37)*(DataBase!B1539=Modelo!$F$1:$F$37),0),3)</f>
        <v>0.11764705882352941</v>
      </c>
      <c r="S1539" s="115">
        <f t="shared" ref="S1539:S1602" si="50">IFERROR(IF(N1539="boolean",IF(K1539="Si",100,0),IF(N1539="scale",IF(K1539=2,100,IF(K1539=1,50,0)),IF(N1539="positivo",100*((K1539-P1539)/(O1539-P1539)),100*(1-((K1539-P1539)/(O1539-P1539)))))),0)</f>
        <v>0</v>
      </c>
      <c r="T1539" s="115">
        <f t="shared" ref="T1539:T1602" si="51">S1539*R1539</f>
        <v>0</v>
      </c>
    </row>
    <row r="1540" spans="1:20" x14ac:dyDescent="0.3">
      <c r="A1540" s="115" t="s">
        <v>351</v>
      </c>
      <c r="B1540" s="115" t="s">
        <v>313</v>
      </c>
      <c r="C1540" s="115" t="s">
        <v>103</v>
      </c>
      <c r="D1540" s="115" t="s">
        <v>87</v>
      </c>
      <c r="E1540" s="115" t="s">
        <v>86</v>
      </c>
      <c r="F1540" s="115" t="s">
        <v>86</v>
      </c>
      <c r="G1540" s="115">
        <v>1997</v>
      </c>
      <c r="H1540" s="115" t="s">
        <v>125</v>
      </c>
      <c r="I1540" s="115">
        <v>3.874476933</v>
      </c>
      <c r="J1540" s="115" t="s">
        <v>55</v>
      </c>
      <c r="K1540" s="115">
        <f>INDEX(DatosProcesados!$A$1:$BF$101,MATCH(DataBase!A1540,DatosProcesados!$A$1:$A$101,0),MATCH(DataBase!J1540,DatosProcesados!$A$1:$BF$1,0))</f>
        <v>0</v>
      </c>
      <c r="L1540" s="115" t="str">
        <f>INDEX(Modelo!$A$9:$D$89,MATCH(DataBase!$J1540,Modelo!$A$9:$A$89,0),MATCH(DataBase!L$1,Modelo!$A$9:$D$9,0))</f>
        <v xml:space="preserve">Impacto social </v>
      </c>
      <c r="M1540" s="115" t="str">
        <f>INDEX(Modelo!$A$9:$D$89,MATCH(DataBase!$J1540,Modelo!$A$9:$A$89,0),MATCH(DataBase!M$1,Modelo!$A$9:$D$9,0))</f>
        <v>Pilar 6</v>
      </c>
      <c r="N1540" s="115" t="str">
        <f>INDEX(Modelo!$A$9:$D$89,MATCH(DataBase!$J1540,Modelo!$A$9:$A$89,0),MATCH(DataBase!N$1,Modelo!$A$9:$D$9,0))</f>
        <v>boolean</v>
      </c>
      <c r="O1540" s="115" t="b">
        <f t="array" ref="O1540">IF(N1540="negativo",INDEX($AD$3:$AG$51,MATCH(1,($B1540=$AD$3:$AD$51)*($J1540=$AE$3:$AE$51),0),3),IF(N1540="positivo",INDEX($AD$55:$AG$109,MATCH(1,($B1540=$AD$55:$AD$109)*($J1540=$AE$55:$AE$109),0),3)))</f>
        <v>0</v>
      </c>
      <c r="P1540" s="115" t="b">
        <f t="array" ref="P1540">IF(N1540="negativo",INDEX($AD$3:$AG$51,MATCH(1,($B1540=$AD$3:$AD$51)*($J1540=$AE$3:$AE$51),0),4),IF(N1540="positivo",INDEX($AD$55:$AG$109,MATCH(1,($B1540=$AD$55:$AD$109)*($J1540=$AE$55:$AE$109),0),4)))</f>
        <v>0</v>
      </c>
      <c r="Q1540" s="115" t="str">
        <f>VLOOKUP(M1540,Modelo!$A$2:$C$7,2,0)</f>
        <v>Impacto Económico, Social y Comunitario</v>
      </c>
      <c r="R1540" s="118">
        <f t="array" ref="R1540">INDEX(Modelo!$F$1:$H$37,MATCH(1,(DataBase!Q1540=Modelo!$G$1:$G$37)*(DataBase!B1540=Modelo!$F$1:$F$37),0),3)</f>
        <v>0.11764705882352941</v>
      </c>
      <c r="S1540" s="115">
        <f t="shared" si="50"/>
        <v>0</v>
      </c>
      <c r="T1540" s="115">
        <f t="shared" si="51"/>
        <v>0</v>
      </c>
    </row>
    <row r="1541" spans="1:20" x14ac:dyDescent="0.3">
      <c r="A1541" s="115" t="s">
        <v>411</v>
      </c>
      <c r="B1541" s="115" t="s">
        <v>407</v>
      </c>
      <c r="C1541" s="115" t="s">
        <v>103</v>
      </c>
      <c r="D1541" s="115" t="s">
        <v>87</v>
      </c>
      <c r="E1541" s="115" t="s">
        <v>86</v>
      </c>
      <c r="F1541" s="115" t="s">
        <v>87</v>
      </c>
      <c r="G1541" s="115">
        <v>1935</v>
      </c>
      <c r="H1541" s="115" t="s">
        <v>244</v>
      </c>
      <c r="I1541" s="115">
        <v>11.495989482000001</v>
      </c>
      <c r="J1541" s="115" t="s">
        <v>55</v>
      </c>
      <c r="K1541" s="115">
        <f>INDEX(DatosProcesados!$A$1:$BF$101,MATCH(DataBase!A1541,DatosProcesados!$A$1:$A$101,0),MATCH(DataBase!J1541,DatosProcesados!$A$1:$BF$1,0))</f>
        <v>2</v>
      </c>
      <c r="L1541" s="115" t="str">
        <f>INDEX(Modelo!$A$9:$D$89,MATCH(DataBase!$J1541,Modelo!$A$9:$A$89,0),MATCH(DataBase!L$1,Modelo!$A$9:$D$9,0))</f>
        <v xml:space="preserve">Impacto social </v>
      </c>
      <c r="M1541" s="115" t="str">
        <f>INDEX(Modelo!$A$9:$D$89,MATCH(DataBase!$J1541,Modelo!$A$9:$A$89,0),MATCH(DataBase!M$1,Modelo!$A$9:$D$9,0))</f>
        <v>Pilar 6</v>
      </c>
      <c r="N1541" s="115" t="str">
        <f>INDEX(Modelo!$A$9:$D$89,MATCH(DataBase!$J1541,Modelo!$A$9:$A$89,0),MATCH(DataBase!N$1,Modelo!$A$9:$D$9,0))</f>
        <v>boolean</v>
      </c>
      <c r="O1541" s="115" t="b">
        <f t="array" ref="O1541">IF(N1541="negativo",INDEX($AD$3:$AG$51,MATCH(1,($B1541=$AD$3:$AD$51)*($J1541=$AE$3:$AE$51),0),3),IF(N1541="positivo",INDEX($AD$55:$AG$109,MATCH(1,($B1541=$AD$55:$AD$109)*($J1541=$AE$55:$AE$109),0),3)))</f>
        <v>0</v>
      </c>
      <c r="P1541" s="115" t="b">
        <f t="array" ref="P1541">IF(N1541="negativo",INDEX($AD$3:$AG$51,MATCH(1,($B1541=$AD$3:$AD$51)*($J1541=$AE$3:$AE$51),0),4),IF(N1541="positivo",INDEX($AD$55:$AG$109,MATCH(1,($B1541=$AD$55:$AD$109)*($J1541=$AE$55:$AE$109),0),4)))</f>
        <v>0</v>
      </c>
      <c r="Q1541" s="115" t="str">
        <f>VLOOKUP(M1541,Modelo!$A$2:$C$7,2,0)</f>
        <v>Impacto Económico, Social y Comunitario</v>
      </c>
      <c r="R1541" s="118">
        <f t="array" ref="R1541">INDEX(Modelo!$F$1:$H$37,MATCH(1,(DataBase!Q1541=Modelo!$G$1:$G$37)*(DataBase!B1541=Modelo!$F$1:$F$37),0),3)</f>
        <v>0.15384615384615385</v>
      </c>
      <c r="S1541" s="115">
        <f t="shared" si="50"/>
        <v>0</v>
      </c>
      <c r="T1541" s="115">
        <f t="shared" si="51"/>
        <v>0</v>
      </c>
    </row>
    <row r="1542" spans="1:20" x14ac:dyDescent="0.3">
      <c r="A1542" s="115" t="s">
        <v>406</v>
      </c>
      <c r="B1542" s="115" t="s">
        <v>407</v>
      </c>
      <c r="C1542" s="115" t="s">
        <v>97</v>
      </c>
      <c r="D1542" s="115" t="s">
        <v>86</v>
      </c>
      <c r="E1542" s="115" t="s">
        <v>87</v>
      </c>
      <c r="F1542" s="115" t="s">
        <v>87</v>
      </c>
      <c r="G1542" s="115">
        <v>1951</v>
      </c>
      <c r="H1542" s="115" t="s">
        <v>125</v>
      </c>
      <c r="I1542" s="115">
        <v>113.923310323</v>
      </c>
      <c r="J1542" s="115" t="s">
        <v>55</v>
      </c>
      <c r="K1542" s="115">
        <f>INDEX(DatosProcesados!$A$1:$BF$101,MATCH(DataBase!A1542,DatosProcesados!$A$1:$A$101,0),MATCH(DataBase!J1542,DatosProcesados!$A$1:$BF$1,0))</f>
        <v>2</v>
      </c>
      <c r="L1542" s="115" t="str">
        <f>INDEX(Modelo!$A$9:$D$89,MATCH(DataBase!$J1542,Modelo!$A$9:$A$89,0),MATCH(DataBase!L$1,Modelo!$A$9:$D$9,0))</f>
        <v xml:space="preserve">Impacto social </v>
      </c>
      <c r="M1542" s="115" t="str">
        <f>INDEX(Modelo!$A$9:$D$89,MATCH(DataBase!$J1542,Modelo!$A$9:$A$89,0),MATCH(DataBase!M$1,Modelo!$A$9:$D$9,0))</f>
        <v>Pilar 6</v>
      </c>
      <c r="N1542" s="115" t="str">
        <f>INDEX(Modelo!$A$9:$D$89,MATCH(DataBase!$J1542,Modelo!$A$9:$A$89,0),MATCH(DataBase!N$1,Modelo!$A$9:$D$9,0))</f>
        <v>boolean</v>
      </c>
      <c r="O1542" s="115" t="b">
        <f t="array" ref="O1542">IF(N1542="negativo",INDEX($AD$3:$AG$51,MATCH(1,($B1542=$AD$3:$AD$51)*($J1542=$AE$3:$AE$51),0),3),IF(N1542="positivo",INDEX($AD$55:$AG$109,MATCH(1,($B1542=$AD$55:$AD$109)*($J1542=$AE$55:$AE$109),0),3)))</f>
        <v>0</v>
      </c>
      <c r="P1542" s="115" t="b">
        <f t="array" ref="P1542">IF(N1542="negativo",INDEX($AD$3:$AG$51,MATCH(1,($B1542=$AD$3:$AD$51)*($J1542=$AE$3:$AE$51),0),4),IF(N1542="positivo",INDEX($AD$55:$AG$109,MATCH(1,($B1542=$AD$55:$AD$109)*($J1542=$AE$55:$AE$109),0),4)))</f>
        <v>0</v>
      </c>
      <c r="Q1542" s="115" t="str">
        <f>VLOOKUP(M1542,Modelo!$A$2:$C$7,2,0)</f>
        <v>Impacto Económico, Social y Comunitario</v>
      </c>
      <c r="R1542" s="118">
        <f t="array" ref="R1542">INDEX(Modelo!$F$1:$H$37,MATCH(1,(DataBase!Q1542=Modelo!$G$1:$G$37)*(DataBase!B1542=Modelo!$F$1:$F$37),0),3)</f>
        <v>0.15384615384615385</v>
      </c>
      <c r="S1542" s="115">
        <f t="shared" si="50"/>
        <v>0</v>
      </c>
      <c r="T1542" s="115">
        <f t="shared" si="51"/>
        <v>0</v>
      </c>
    </row>
    <row r="1543" spans="1:20" x14ac:dyDescent="0.3">
      <c r="A1543" s="115" t="s">
        <v>96</v>
      </c>
      <c r="B1543" s="115" t="s">
        <v>84</v>
      </c>
      <c r="C1543" s="115" t="s">
        <v>97</v>
      </c>
      <c r="D1543" s="115" t="s">
        <v>86</v>
      </c>
      <c r="E1543" s="115" t="s">
        <v>86</v>
      </c>
      <c r="F1543" s="115" t="s">
        <v>87</v>
      </c>
      <c r="G1543" s="115">
        <v>1997</v>
      </c>
      <c r="H1543" s="115" t="s">
        <v>125</v>
      </c>
      <c r="I1543" s="115">
        <v>15.780332546</v>
      </c>
      <c r="J1543" s="115" t="s">
        <v>55</v>
      </c>
      <c r="K1543" s="115">
        <f>INDEX(DatosProcesados!$A$1:$BF$101,MATCH(DataBase!A1543,DatosProcesados!$A$1:$A$101,0),MATCH(DataBase!J1543,DatosProcesados!$A$1:$BF$1,0))</f>
        <v>2</v>
      </c>
      <c r="L1543" s="115" t="str">
        <f>INDEX(Modelo!$A$9:$D$89,MATCH(DataBase!$J1543,Modelo!$A$9:$A$89,0),MATCH(DataBase!L$1,Modelo!$A$9:$D$9,0))</f>
        <v xml:space="preserve">Impacto social </v>
      </c>
      <c r="M1543" s="115" t="str">
        <f>INDEX(Modelo!$A$9:$D$89,MATCH(DataBase!$J1543,Modelo!$A$9:$A$89,0),MATCH(DataBase!M$1,Modelo!$A$9:$D$9,0))</f>
        <v>Pilar 6</v>
      </c>
      <c r="N1543" s="115" t="str">
        <f>INDEX(Modelo!$A$9:$D$89,MATCH(DataBase!$J1543,Modelo!$A$9:$A$89,0),MATCH(DataBase!N$1,Modelo!$A$9:$D$9,0))</f>
        <v>boolean</v>
      </c>
      <c r="O1543" s="115" t="b">
        <f t="array" ref="O1543">IF(N1543="negativo",INDEX($AD$3:$AG$51,MATCH(1,($B1543=$AD$3:$AD$51)*($J1543=$AE$3:$AE$51),0),3),IF(N1543="positivo",INDEX($AD$55:$AG$109,MATCH(1,($B1543=$AD$55:$AD$109)*($J1543=$AE$55:$AE$109),0),3)))</f>
        <v>0</v>
      </c>
      <c r="P1543" s="115" t="b">
        <f t="array" ref="P1543">IF(N1543="negativo",INDEX($AD$3:$AG$51,MATCH(1,($B1543=$AD$3:$AD$51)*($J1543=$AE$3:$AE$51),0),4),IF(N1543="positivo",INDEX($AD$55:$AG$109,MATCH(1,($B1543=$AD$55:$AD$109)*($J1543=$AE$55:$AE$109),0),4)))</f>
        <v>0</v>
      </c>
      <c r="Q1543" s="115" t="str">
        <f>VLOOKUP(M1543,Modelo!$A$2:$C$7,2,0)</f>
        <v>Impacto Económico, Social y Comunitario</v>
      </c>
      <c r="R1543" s="118">
        <f t="array" ref="R1543">INDEX(Modelo!$F$1:$H$37,MATCH(1,(DataBase!Q1543=Modelo!$G$1:$G$37)*(DataBase!B1543=Modelo!$F$1:$F$37),0),3)</f>
        <v>0.11764705882352941</v>
      </c>
      <c r="S1543" s="115">
        <f t="shared" si="50"/>
        <v>0</v>
      </c>
      <c r="T1543" s="115">
        <f t="shared" si="51"/>
        <v>0</v>
      </c>
    </row>
    <row r="1544" spans="1:20" x14ac:dyDescent="0.3">
      <c r="A1544" s="115" t="s">
        <v>83</v>
      </c>
      <c r="B1544" s="115" t="s">
        <v>84</v>
      </c>
      <c r="C1544" s="115" t="s">
        <v>85</v>
      </c>
      <c r="D1544" s="115" t="s">
        <v>86</v>
      </c>
      <c r="E1544" s="115" t="s">
        <v>86</v>
      </c>
      <c r="F1544" s="115" t="s">
        <v>87</v>
      </c>
      <c r="G1544" s="115">
        <v>1955</v>
      </c>
      <c r="H1544" s="115" t="s">
        <v>125</v>
      </c>
      <c r="I1544" s="115">
        <v>20.574477179999999</v>
      </c>
      <c r="J1544" s="115" t="s">
        <v>55</v>
      </c>
      <c r="K1544" s="115">
        <f>INDEX(DatosProcesados!$A$1:$BF$101,MATCH(DataBase!A1544,DatosProcesados!$A$1:$A$101,0),MATCH(DataBase!J1544,DatosProcesados!$A$1:$BF$1,0))</f>
        <v>2</v>
      </c>
      <c r="L1544" s="115" t="str">
        <f>INDEX(Modelo!$A$9:$D$89,MATCH(DataBase!$J1544,Modelo!$A$9:$A$89,0),MATCH(DataBase!L$1,Modelo!$A$9:$D$9,0))</f>
        <v xml:space="preserve">Impacto social </v>
      </c>
      <c r="M1544" s="115" t="str">
        <f>INDEX(Modelo!$A$9:$D$89,MATCH(DataBase!$J1544,Modelo!$A$9:$A$89,0),MATCH(DataBase!M$1,Modelo!$A$9:$D$9,0))</f>
        <v>Pilar 6</v>
      </c>
      <c r="N1544" s="115" t="str">
        <f>INDEX(Modelo!$A$9:$D$89,MATCH(DataBase!$J1544,Modelo!$A$9:$A$89,0),MATCH(DataBase!N$1,Modelo!$A$9:$D$9,0))</f>
        <v>boolean</v>
      </c>
      <c r="O1544" s="115" t="b">
        <f t="array" ref="O1544">IF(N1544="negativo",INDEX($AD$3:$AG$51,MATCH(1,($B1544=$AD$3:$AD$51)*($J1544=$AE$3:$AE$51),0),3),IF(N1544="positivo",INDEX($AD$55:$AG$109,MATCH(1,($B1544=$AD$55:$AD$109)*($J1544=$AE$55:$AE$109),0),3)))</f>
        <v>0</v>
      </c>
      <c r="P1544" s="115" t="b">
        <f t="array" ref="P1544">IF(N1544="negativo",INDEX($AD$3:$AG$51,MATCH(1,($B1544=$AD$3:$AD$51)*($J1544=$AE$3:$AE$51),0),4),IF(N1544="positivo",INDEX($AD$55:$AG$109,MATCH(1,($B1544=$AD$55:$AD$109)*($J1544=$AE$55:$AE$109),0),4)))</f>
        <v>0</v>
      </c>
      <c r="Q1544" s="115" t="str">
        <f>VLOOKUP(M1544,Modelo!$A$2:$C$7,2,0)</f>
        <v>Impacto Económico, Social y Comunitario</v>
      </c>
      <c r="R1544" s="118">
        <f t="array" ref="R1544">INDEX(Modelo!$F$1:$H$37,MATCH(1,(DataBase!Q1544=Modelo!$G$1:$G$37)*(DataBase!B1544=Modelo!$F$1:$F$37),0),3)</f>
        <v>0.11764705882352941</v>
      </c>
      <c r="S1544" s="115">
        <f t="shared" si="50"/>
        <v>0</v>
      </c>
      <c r="T1544" s="115">
        <f t="shared" si="51"/>
        <v>0</v>
      </c>
    </row>
    <row r="1545" spans="1:20" x14ac:dyDescent="0.3">
      <c r="A1545" s="115" t="s">
        <v>243</v>
      </c>
      <c r="B1545" s="115" t="s">
        <v>216</v>
      </c>
      <c r="C1545" s="115" t="s">
        <v>103</v>
      </c>
      <c r="D1545" s="115" t="s">
        <v>86</v>
      </c>
      <c r="E1545" s="115" t="s">
        <v>86</v>
      </c>
      <c r="F1545" s="115" t="s">
        <v>87</v>
      </c>
      <c r="G1545" s="115">
        <v>1985</v>
      </c>
      <c r="H1545" s="115" t="s">
        <v>244</v>
      </c>
      <c r="I1545" s="115">
        <v>2.6249202149999999</v>
      </c>
      <c r="J1545" s="115" t="s">
        <v>55</v>
      </c>
      <c r="K1545" s="115">
        <f>INDEX(DatosProcesados!$A$1:$BF$101,MATCH(DataBase!A1545,DatosProcesados!$A$1:$A$101,0),MATCH(DataBase!J1545,DatosProcesados!$A$1:$BF$1,0))</f>
        <v>2</v>
      </c>
      <c r="L1545" s="115" t="str">
        <f>INDEX(Modelo!$A$9:$D$89,MATCH(DataBase!$J1545,Modelo!$A$9:$A$89,0),MATCH(DataBase!L$1,Modelo!$A$9:$D$9,0))</f>
        <v xml:space="preserve">Impacto social </v>
      </c>
      <c r="M1545" s="115" t="str">
        <f>INDEX(Modelo!$A$9:$D$89,MATCH(DataBase!$J1545,Modelo!$A$9:$A$89,0),MATCH(DataBase!M$1,Modelo!$A$9:$D$9,0))</f>
        <v>Pilar 6</v>
      </c>
      <c r="N1545" s="115" t="str">
        <f>INDEX(Modelo!$A$9:$D$89,MATCH(DataBase!$J1545,Modelo!$A$9:$A$89,0),MATCH(DataBase!N$1,Modelo!$A$9:$D$9,0))</f>
        <v>boolean</v>
      </c>
      <c r="O1545" s="115" t="b">
        <f t="array" ref="O1545">IF(N1545="negativo",INDEX($AD$3:$AG$51,MATCH(1,($B1545=$AD$3:$AD$51)*($J1545=$AE$3:$AE$51),0),3),IF(N1545="positivo",INDEX($AD$55:$AG$109,MATCH(1,($B1545=$AD$55:$AD$109)*($J1545=$AE$55:$AE$109),0),3)))</f>
        <v>0</v>
      </c>
      <c r="P1545" s="115" t="b">
        <f t="array" ref="P1545">IF(N1545="negativo",INDEX($AD$3:$AG$51,MATCH(1,($B1545=$AD$3:$AD$51)*($J1545=$AE$3:$AE$51),0),4),IF(N1545="positivo",INDEX($AD$55:$AG$109,MATCH(1,($B1545=$AD$55:$AD$109)*($J1545=$AE$55:$AE$109),0),4)))</f>
        <v>0</v>
      </c>
      <c r="Q1545" s="115" t="str">
        <f>VLOOKUP(M1545,Modelo!$A$2:$C$7,2,0)</f>
        <v>Impacto Económico, Social y Comunitario</v>
      </c>
      <c r="R1545" s="118">
        <f t="array" ref="R1545">INDEX(Modelo!$F$1:$H$37,MATCH(1,(DataBase!Q1545=Modelo!$G$1:$G$37)*(DataBase!B1545=Modelo!$F$1:$F$37),0),3)</f>
        <v>0.10526315789473684</v>
      </c>
      <c r="S1545" s="115">
        <f t="shared" si="50"/>
        <v>0</v>
      </c>
      <c r="T1545" s="115">
        <f t="shared" si="51"/>
        <v>0</v>
      </c>
    </row>
    <row r="1546" spans="1:20" x14ac:dyDescent="0.3">
      <c r="A1546" s="115" t="s">
        <v>263</v>
      </c>
      <c r="B1546" s="115" t="s">
        <v>216</v>
      </c>
      <c r="C1546" s="115" t="s">
        <v>97</v>
      </c>
      <c r="D1546" s="115" t="s">
        <v>86</v>
      </c>
      <c r="E1546" s="115" t="s">
        <v>86</v>
      </c>
      <c r="F1546" s="115" t="s">
        <v>86</v>
      </c>
      <c r="G1546" s="115">
        <v>1990</v>
      </c>
      <c r="H1546" s="115" t="s">
        <v>125</v>
      </c>
      <c r="I1546" s="115">
        <v>2.3114637089999999</v>
      </c>
      <c r="J1546" s="115" t="s">
        <v>55</v>
      </c>
      <c r="K1546" s="115">
        <f>INDEX(DatosProcesados!$A$1:$BF$101,MATCH(DataBase!A1546,DatosProcesados!$A$1:$A$101,0),MATCH(DataBase!J1546,DatosProcesados!$A$1:$BF$1,0))</f>
        <v>2</v>
      </c>
      <c r="L1546" s="115" t="str">
        <f>INDEX(Modelo!$A$9:$D$89,MATCH(DataBase!$J1546,Modelo!$A$9:$A$89,0),MATCH(DataBase!L$1,Modelo!$A$9:$D$9,0))</f>
        <v xml:space="preserve">Impacto social </v>
      </c>
      <c r="M1546" s="115" t="str">
        <f>INDEX(Modelo!$A$9:$D$89,MATCH(DataBase!$J1546,Modelo!$A$9:$A$89,0),MATCH(DataBase!M$1,Modelo!$A$9:$D$9,0))</f>
        <v>Pilar 6</v>
      </c>
      <c r="N1546" s="115" t="str">
        <f>INDEX(Modelo!$A$9:$D$89,MATCH(DataBase!$J1546,Modelo!$A$9:$A$89,0),MATCH(DataBase!N$1,Modelo!$A$9:$D$9,0))</f>
        <v>boolean</v>
      </c>
      <c r="O1546" s="115" t="b">
        <f t="array" ref="O1546">IF(N1546="negativo",INDEX($AD$3:$AG$51,MATCH(1,($B1546=$AD$3:$AD$51)*($J1546=$AE$3:$AE$51),0),3),IF(N1546="positivo",INDEX($AD$55:$AG$109,MATCH(1,($B1546=$AD$55:$AD$109)*($J1546=$AE$55:$AE$109),0),3)))</f>
        <v>0</v>
      </c>
      <c r="P1546" s="115" t="b">
        <f t="array" ref="P1546">IF(N1546="negativo",INDEX($AD$3:$AG$51,MATCH(1,($B1546=$AD$3:$AD$51)*($J1546=$AE$3:$AE$51),0),4),IF(N1546="positivo",INDEX($AD$55:$AG$109,MATCH(1,($B1546=$AD$55:$AD$109)*($J1546=$AE$55:$AE$109),0),4)))</f>
        <v>0</v>
      </c>
      <c r="Q1546" s="115" t="str">
        <f>VLOOKUP(M1546,Modelo!$A$2:$C$7,2,0)</f>
        <v>Impacto Económico, Social y Comunitario</v>
      </c>
      <c r="R1546" s="118">
        <f t="array" ref="R1546">INDEX(Modelo!$F$1:$H$37,MATCH(1,(DataBase!Q1546=Modelo!$G$1:$G$37)*(DataBase!B1546=Modelo!$F$1:$F$37),0),3)</f>
        <v>0.10526315789473684</v>
      </c>
      <c r="S1546" s="115">
        <f t="shared" si="50"/>
        <v>0</v>
      </c>
      <c r="T1546" s="115">
        <f t="shared" si="51"/>
        <v>0</v>
      </c>
    </row>
    <row r="1547" spans="1:20" x14ac:dyDescent="0.3">
      <c r="A1547" s="115" t="s">
        <v>321</v>
      </c>
      <c r="B1547" s="115" t="s">
        <v>313</v>
      </c>
      <c r="C1547" s="115" t="s">
        <v>103</v>
      </c>
      <c r="D1547" s="115" t="s">
        <v>86</v>
      </c>
      <c r="E1547" s="115" t="s">
        <v>86</v>
      </c>
      <c r="F1547" s="115" t="s">
        <v>87</v>
      </c>
      <c r="G1547" s="115">
        <v>1949</v>
      </c>
      <c r="H1547" s="115" t="s">
        <v>125</v>
      </c>
      <c r="I1547" s="115">
        <v>16.077688644999999</v>
      </c>
      <c r="J1547" s="115" t="s">
        <v>55</v>
      </c>
      <c r="K1547" s="115">
        <f>INDEX(DatosProcesados!$A$1:$BF$101,MATCH(DataBase!A1547,DatosProcesados!$A$1:$A$101,0),MATCH(DataBase!J1547,DatosProcesados!$A$1:$BF$1,0))</f>
        <v>2</v>
      </c>
      <c r="L1547" s="115" t="str">
        <f>INDEX(Modelo!$A$9:$D$89,MATCH(DataBase!$J1547,Modelo!$A$9:$A$89,0),MATCH(DataBase!L$1,Modelo!$A$9:$D$9,0))</f>
        <v xml:space="preserve">Impacto social </v>
      </c>
      <c r="M1547" s="115" t="str">
        <f>INDEX(Modelo!$A$9:$D$89,MATCH(DataBase!$J1547,Modelo!$A$9:$A$89,0),MATCH(DataBase!M$1,Modelo!$A$9:$D$9,0))</f>
        <v>Pilar 6</v>
      </c>
      <c r="N1547" s="115" t="str">
        <f>INDEX(Modelo!$A$9:$D$89,MATCH(DataBase!$J1547,Modelo!$A$9:$A$89,0),MATCH(DataBase!N$1,Modelo!$A$9:$D$9,0))</f>
        <v>boolean</v>
      </c>
      <c r="O1547" s="115" t="b">
        <f t="array" ref="O1547">IF(N1547="negativo",INDEX($AD$3:$AG$51,MATCH(1,($B1547=$AD$3:$AD$51)*($J1547=$AE$3:$AE$51),0),3),IF(N1547="positivo",INDEX($AD$55:$AG$109,MATCH(1,($B1547=$AD$55:$AD$109)*($J1547=$AE$55:$AE$109),0),3)))</f>
        <v>0</v>
      </c>
      <c r="P1547" s="115" t="b">
        <f t="array" ref="P1547">IF(N1547="negativo",INDEX($AD$3:$AG$51,MATCH(1,($B1547=$AD$3:$AD$51)*($J1547=$AE$3:$AE$51),0),4),IF(N1547="positivo",INDEX($AD$55:$AG$109,MATCH(1,($B1547=$AD$55:$AD$109)*($J1547=$AE$55:$AE$109),0),4)))</f>
        <v>0</v>
      </c>
      <c r="Q1547" s="115" t="str">
        <f>VLOOKUP(M1547,Modelo!$A$2:$C$7,2,0)</f>
        <v>Impacto Económico, Social y Comunitario</v>
      </c>
      <c r="R1547" s="118">
        <f t="array" ref="R1547">INDEX(Modelo!$F$1:$H$37,MATCH(1,(DataBase!Q1547=Modelo!$G$1:$G$37)*(DataBase!B1547=Modelo!$F$1:$F$37),0),3)</f>
        <v>0.11764705882352941</v>
      </c>
      <c r="S1547" s="115">
        <f t="shared" si="50"/>
        <v>0</v>
      </c>
      <c r="T1547" s="115">
        <f t="shared" si="51"/>
        <v>0</v>
      </c>
    </row>
    <row r="1548" spans="1:20" x14ac:dyDescent="0.3">
      <c r="A1548" s="115" t="s">
        <v>363</v>
      </c>
      <c r="B1548" s="115" t="s">
        <v>313</v>
      </c>
      <c r="C1548" s="115" t="s">
        <v>103</v>
      </c>
      <c r="D1548" s="115" t="s">
        <v>87</v>
      </c>
      <c r="E1548" s="115" t="s">
        <v>87</v>
      </c>
      <c r="F1548" s="115" t="s">
        <v>87</v>
      </c>
      <c r="G1548" s="115">
        <v>1889</v>
      </c>
      <c r="H1548" s="115" t="s">
        <v>177</v>
      </c>
      <c r="I1548" s="115">
        <v>2.3075606390000001</v>
      </c>
      <c r="J1548" s="115" t="s">
        <v>55</v>
      </c>
      <c r="K1548" s="115">
        <f>INDEX(DatosProcesados!$A$1:$BF$101,MATCH(DataBase!A1548,DatosProcesados!$A$1:$A$101,0),MATCH(DataBase!J1548,DatosProcesados!$A$1:$BF$1,0))</f>
        <v>2</v>
      </c>
      <c r="L1548" s="115" t="str">
        <f>INDEX(Modelo!$A$9:$D$89,MATCH(DataBase!$J1548,Modelo!$A$9:$A$89,0),MATCH(DataBase!L$1,Modelo!$A$9:$D$9,0))</f>
        <v xml:space="preserve">Impacto social </v>
      </c>
      <c r="M1548" s="115" t="str">
        <f>INDEX(Modelo!$A$9:$D$89,MATCH(DataBase!$J1548,Modelo!$A$9:$A$89,0),MATCH(DataBase!M$1,Modelo!$A$9:$D$9,0))</f>
        <v>Pilar 6</v>
      </c>
      <c r="N1548" s="115" t="str">
        <f>INDEX(Modelo!$A$9:$D$89,MATCH(DataBase!$J1548,Modelo!$A$9:$A$89,0),MATCH(DataBase!N$1,Modelo!$A$9:$D$9,0))</f>
        <v>boolean</v>
      </c>
      <c r="O1548" s="115" t="b">
        <f t="array" ref="O1548">IF(N1548="negativo",INDEX($AD$3:$AG$51,MATCH(1,($B1548=$AD$3:$AD$51)*($J1548=$AE$3:$AE$51),0),3),IF(N1548="positivo",INDEX($AD$55:$AG$109,MATCH(1,($B1548=$AD$55:$AD$109)*($J1548=$AE$55:$AE$109),0),3)))</f>
        <v>0</v>
      </c>
      <c r="P1548" s="115" t="b">
        <f t="array" ref="P1548">IF(N1548="negativo",INDEX($AD$3:$AG$51,MATCH(1,($B1548=$AD$3:$AD$51)*($J1548=$AE$3:$AE$51),0),4),IF(N1548="positivo",INDEX($AD$55:$AG$109,MATCH(1,($B1548=$AD$55:$AD$109)*($J1548=$AE$55:$AE$109),0),4)))</f>
        <v>0</v>
      </c>
      <c r="Q1548" s="115" t="str">
        <f>VLOOKUP(M1548,Modelo!$A$2:$C$7,2,0)</f>
        <v>Impacto Económico, Social y Comunitario</v>
      </c>
      <c r="R1548" s="118">
        <f t="array" ref="R1548">INDEX(Modelo!$F$1:$H$37,MATCH(1,(DataBase!Q1548=Modelo!$G$1:$G$37)*(DataBase!B1548=Modelo!$F$1:$F$37),0),3)</f>
        <v>0.11764705882352941</v>
      </c>
      <c r="S1548" s="115">
        <f t="shared" si="50"/>
        <v>0</v>
      </c>
      <c r="T1548" s="115">
        <f t="shared" si="51"/>
        <v>0</v>
      </c>
    </row>
    <row r="1549" spans="1:20" x14ac:dyDescent="0.3">
      <c r="A1549" s="115" t="s">
        <v>423</v>
      </c>
      <c r="B1549" s="115" t="s">
        <v>407</v>
      </c>
      <c r="C1549" s="115" t="s">
        <v>103</v>
      </c>
      <c r="D1549" s="115" t="s">
        <v>86</v>
      </c>
      <c r="E1549" s="115" t="s">
        <v>87</v>
      </c>
      <c r="F1549" s="115" t="s">
        <v>87</v>
      </c>
      <c r="G1549" s="115">
        <v>1985</v>
      </c>
      <c r="H1549" s="115" t="s">
        <v>422</v>
      </c>
      <c r="I1549" s="115">
        <v>4.2502446559999996</v>
      </c>
      <c r="J1549" s="115" t="s">
        <v>55</v>
      </c>
      <c r="K1549" s="115">
        <f>INDEX(DatosProcesados!$A$1:$BF$101,MATCH(DataBase!A1549,DatosProcesados!$A$1:$A$101,0),MATCH(DataBase!J1549,DatosProcesados!$A$1:$BF$1,0))</f>
        <v>1</v>
      </c>
      <c r="L1549" s="115" t="str">
        <f>INDEX(Modelo!$A$9:$D$89,MATCH(DataBase!$J1549,Modelo!$A$9:$A$89,0),MATCH(DataBase!L$1,Modelo!$A$9:$D$9,0))</f>
        <v xml:space="preserve">Impacto social </v>
      </c>
      <c r="M1549" s="115" t="str">
        <f>INDEX(Modelo!$A$9:$D$89,MATCH(DataBase!$J1549,Modelo!$A$9:$A$89,0),MATCH(DataBase!M$1,Modelo!$A$9:$D$9,0))</f>
        <v>Pilar 6</v>
      </c>
      <c r="N1549" s="115" t="str">
        <f>INDEX(Modelo!$A$9:$D$89,MATCH(DataBase!$J1549,Modelo!$A$9:$A$89,0),MATCH(DataBase!N$1,Modelo!$A$9:$D$9,0))</f>
        <v>boolean</v>
      </c>
      <c r="O1549" s="115" t="b">
        <f t="array" ref="O1549">IF(N1549="negativo",INDEX($AD$3:$AG$51,MATCH(1,($B1549=$AD$3:$AD$51)*($J1549=$AE$3:$AE$51),0),3),IF(N1549="positivo",INDEX($AD$55:$AG$109,MATCH(1,($B1549=$AD$55:$AD$109)*($J1549=$AE$55:$AE$109),0),3)))</f>
        <v>0</v>
      </c>
      <c r="P1549" s="115" t="b">
        <f t="array" ref="P1549">IF(N1549="negativo",INDEX($AD$3:$AG$51,MATCH(1,($B1549=$AD$3:$AD$51)*($J1549=$AE$3:$AE$51),0),4),IF(N1549="positivo",INDEX($AD$55:$AG$109,MATCH(1,($B1549=$AD$55:$AD$109)*($J1549=$AE$55:$AE$109),0),4)))</f>
        <v>0</v>
      </c>
      <c r="Q1549" s="115" t="str">
        <f>VLOOKUP(M1549,Modelo!$A$2:$C$7,2,0)</f>
        <v>Impacto Económico, Social y Comunitario</v>
      </c>
      <c r="R1549" s="118">
        <f t="array" ref="R1549">INDEX(Modelo!$F$1:$H$37,MATCH(1,(DataBase!Q1549=Modelo!$G$1:$G$37)*(DataBase!B1549=Modelo!$F$1:$F$37),0),3)</f>
        <v>0.15384615384615385</v>
      </c>
      <c r="S1549" s="115">
        <f t="shared" si="50"/>
        <v>0</v>
      </c>
      <c r="T1549" s="115">
        <f t="shared" si="51"/>
        <v>0</v>
      </c>
    </row>
    <row r="1550" spans="1:20" x14ac:dyDescent="0.3">
      <c r="A1550" s="115" t="s">
        <v>172</v>
      </c>
      <c r="B1550" s="115" t="s">
        <v>84</v>
      </c>
      <c r="C1550" s="115" t="s">
        <v>103</v>
      </c>
      <c r="D1550" s="115" t="s">
        <v>86</v>
      </c>
      <c r="E1550" s="115" t="s">
        <v>87</v>
      </c>
      <c r="F1550" s="115" t="s">
        <v>86</v>
      </c>
      <c r="G1550" s="115">
        <v>1966</v>
      </c>
      <c r="H1550" s="115" t="s">
        <v>125</v>
      </c>
      <c r="I1550" s="115">
        <v>2.6355685659999999</v>
      </c>
      <c r="J1550" s="115" t="s">
        <v>55</v>
      </c>
      <c r="K1550" s="115">
        <f>INDEX(DatosProcesados!$A$1:$BF$101,MATCH(DataBase!A1550,DatosProcesados!$A$1:$A$101,0),MATCH(DataBase!J1550,DatosProcesados!$A$1:$BF$1,0))</f>
        <v>2</v>
      </c>
      <c r="L1550" s="115" t="str">
        <f>INDEX(Modelo!$A$9:$D$89,MATCH(DataBase!$J1550,Modelo!$A$9:$A$89,0),MATCH(DataBase!L$1,Modelo!$A$9:$D$9,0))</f>
        <v xml:space="preserve">Impacto social </v>
      </c>
      <c r="M1550" s="115" t="str">
        <f>INDEX(Modelo!$A$9:$D$89,MATCH(DataBase!$J1550,Modelo!$A$9:$A$89,0),MATCH(DataBase!M$1,Modelo!$A$9:$D$9,0))</f>
        <v>Pilar 6</v>
      </c>
      <c r="N1550" s="115" t="str">
        <f>INDEX(Modelo!$A$9:$D$89,MATCH(DataBase!$J1550,Modelo!$A$9:$A$89,0),MATCH(DataBase!N$1,Modelo!$A$9:$D$9,0))</f>
        <v>boolean</v>
      </c>
      <c r="O1550" s="115" t="b">
        <f t="array" ref="O1550">IF(N1550="negativo",INDEX($AD$3:$AG$51,MATCH(1,($B1550=$AD$3:$AD$51)*($J1550=$AE$3:$AE$51),0),3),IF(N1550="positivo",INDEX($AD$55:$AG$109,MATCH(1,($B1550=$AD$55:$AD$109)*($J1550=$AE$55:$AE$109),0),3)))</f>
        <v>0</v>
      </c>
      <c r="P1550" s="115" t="b">
        <f t="array" ref="P1550">IF(N1550="negativo",INDEX($AD$3:$AG$51,MATCH(1,($B1550=$AD$3:$AD$51)*($J1550=$AE$3:$AE$51),0),4),IF(N1550="positivo",INDEX($AD$55:$AG$109,MATCH(1,($B1550=$AD$55:$AD$109)*($J1550=$AE$55:$AE$109),0),4)))</f>
        <v>0</v>
      </c>
      <c r="Q1550" s="115" t="str">
        <f>VLOOKUP(M1550,Modelo!$A$2:$C$7,2,0)</f>
        <v>Impacto Económico, Social y Comunitario</v>
      </c>
      <c r="R1550" s="118">
        <f t="array" ref="R1550">INDEX(Modelo!$F$1:$H$37,MATCH(1,(DataBase!Q1550=Modelo!$G$1:$G$37)*(DataBase!B1550=Modelo!$F$1:$F$37),0),3)</f>
        <v>0.11764705882352941</v>
      </c>
      <c r="S1550" s="115">
        <f t="shared" si="50"/>
        <v>0</v>
      </c>
      <c r="T1550" s="115">
        <f t="shared" si="51"/>
        <v>0</v>
      </c>
    </row>
    <row r="1551" spans="1:20" x14ac:dyDescent="0.3">
      <c r="A1551" s="115" t="s">
        <v>158</v>
      </c>
      <c r="B1551" s="115" t="s">
        <v>84</v>
      </c>
      <c r="C1551" s="115" t="s">
        <v>97</v>
      </c>
      <c r="D1551" s="115" t="s">
        <v>86</v>
      </c>
      <c r="E1551" s="115" t="s">
        <v>87</v>
      </c>
      <c r="F1551" s="115" t="s">
        <v>87</v>
      </c>
      <c r="G1551" s="115">
        <v>1896</v>
      </c>
      <c r="H1551" s="115" t="s">
        <v>125</v>
      </c>
      <c r="I1551" s="115">
        <v>3.7166394839999999</v>
      </c>
      <c r="J1551" s="115" t="s">
        <v>55</v>
      </c>
      <c r="K1551" s="115">
        <f>INDEX(DatosProcesados!$A$1:$BF$101,MATCH(DataBase!A1551,DatosProcesados!$A$1:$A$101,0),MATCH(DataBase!J1551,DatosProcesados!$A$1:$BF$1,0))</f>
        <v>2</v>
      </c>
      <c r="L1551" s="115" t="str">
        <f>INDEX(Modelo!$A$9:$D$89,MATCH(DataBase!$J1551,Modelo!$A$9:$A$89,0),MATCH(DataBase!L$1,Modelo!$A$9:$D$9,0))</f>
        <v xml:space="preserve">Impacto social </v>
      </c>
      <c r="M1551" s="115" t="str">
        <f>INDEX(Modelo!$A$9:$D$89,MATCH(DataBase!$J1551,Modelo!$A$9:$A$89,0),MATCH(DataBase!M$1,Modelo!$A$9:$D$9,0))</f>
        <v>Pilar 6</v>
      </c>
      <c r="N1551" s="115" t="str">
        <f>INDEX(Modelo!$A$9:$D$89,MATCH(DataBase!$J1551,Modelo!$A$9:$A$89,0),MATCH(DataBase!N$1,Modelo!$A$9:$D$9,0))</f>
        <v>boolean</v>
      </c>
      <c r="O1551" s="115" t="b">
        <f t="array" ref="O1551">IF(N1551="negativo",INDEX($AD$3:$AG$51,MATCH(1,($B1551=$AD$3:$AD$51)*($J1551=$AE$3:$AE$51),0),3),IF(N1551="positivo",INDEX($AD$55:$AG$109,MATCH(1,($B1551=$AD$55:$AD$109)*($J1551=$AE$55:$AE$109),0),3)))</f>
        <v>0</v>
      </c>
      <c r="P1551" s="115" t="b">
        <f t="array" ref="P1551">IF(N1551="negativo",INDEX($AD$3:$AG$51,MATCH(1,($B1551=$AD$3:$AD$51)*($J1551=$AE$3:$AE$51),0),4),IF(N1551="positivo",INDEX($AD$55:$AG$109,MATCH(1,($B1551=$AD$55:$AD$109)*($J1551=$AE$55:$AE$109),0),4)))</f>
        <v>0</v>
      </c>
      <c r="Q1551" s="115" t="str">
        <f>VLOOKUP(M1551,Modelo!$A$2:$C$7,2,0)</f>
        <v>Impacto Económico, Social y Comunitario</v>
      </c>
      <c r="R1551" s="118">
        <f t="array" ref="R1551">INDEX(Modelo!$F$1:$H$37,MATCH(1,(DataBase!Q1551=Modelo!$G$1:$G$37)*(DataBase!B1551=Modelo!$F$1:$F$37),0),3)</f>
        <v>0.11764705882352941</v>
      </c>
      <c r="S1551" s="115">
        <f t="shared" si="50"/>
        <v>0</v>
      </c>
      <c r="T1551" s="115">
        <f t="shared" si="51"/>
        <v>0</v>
      </c>
    </row>
    <row r="1552" spans="1:20" x14ac:dyDescent="0.3">
      <c r="A1552" s="115" t="s">
        <v>310</v>
      </c>
      <c r="B1552" s="115" t="s">
        <v>216</v>
      </c>
      <c r="C1552" s="115" t="s">
        <v>85</v>
      </c>
      <c r="D1552" s="115" t="s">
        <v>86</v>
      </c>
      <c r="E1552" s="115" t="s">
        <v>87</v>
      </c>
      <c r="F1552" s="115" t="s">
        <v>87</v>
      </c>
      <c r="G1552" s="115">
        <v>1908</v>
      </c>
      <c r="H1552" s="115" t="s">
        <v>244</v>
      </c>
      <c r="I1552" s="115">
        <v>1.2123628230000001</v>
      </c>
      <c r="J1552" s="115" t="s">
        <v>55</v>
      </c>
      <c r="K1552" s="115">
        <f>INDEX(DatosProcesados!$A$1:$BF$101,MATCH(DataBase!A1552,DatosProcesados!$A$1:$A$101,0),MATCH(DataBase!J1552,DatosProcesados!$A$1:$BF$1,0))</f>
        <v>0</v>
      </c>
      <c r="L1552" s="115" t="str">
        <f>INDEX(Modelo!$A$9:$D$89,MATCH(DataBase!$J1552,Modelo!$A$9:$A$89,0),MATCH(DataBase!L$1,Modelo!$A$9:$D$9,0))</f>
        <v xml:space="preserve">Impacto social </v>
      </c>
      <c r="M1552" s="115" t="str">
        <f>INDEX(Modelo!$A$9:$D$89,MATCH(DataBase!$J1552,Modelo!$A$9:$A$89,0),MATCH(DataBase!M$1,Modelo!$A$9:$D$9,0))</f>
        <v>Pilar 6</v>
      </c>
      <c r="N1552" s="115" t="str">
        <f>INDEX(Modelo!$A$9:$D$89,MATCH(DataBase!$J1552,Modelo!$A$9:$A$89,0),MATCH(DataBase!N$1,Modelo!$A$9:$D$9,0))</f>
        <v>boolean</v>
      </c>
      <c r="O1552" s="115" t="b">
        <f t="array" ref="O1552">IF(N1552="negativo",INDEX($AD$3:$AG$51,MATCH(1,($B1552=$AD$3:$AD$51)*($J1552=$AE$3:$AE$51),0),3),IF(N1552="positivo",INDEX($AD$55:$AG$109,MATCH(1,($B1552=$AD$55:$AD$109)*($J1552=$AE$55:$AE$109),0),3)))</f>
        <v>0</v>
      </c>
      <c r="P1552" s="115" t="b">
        <f t="array" ref="P1552">IF(N1552="negativo",INDEX($AD$3:$AG$51,MATCH(1,($B1552=$AD$3:$AD$51)*($J1552=$AE$3:$AE$51),0),4),IF(N1552="positivo",INDEX($AD$55:$AG$109,MATCH(1,($B1552=$AD$55:$AD$109)*($J1552=$AE$55:$AE$109),0),4)))</f>
        <v>0</v>
      </c>
      <c r="Q1552" s="115" t="str">
        <f>VLOOKUP(M1552,Modelo!$A$2:$C$7,2,0)</f>
        <v>Impacto Económico, Social y Comunitario</v>
      </c>
      <c r="R1552" s="118">
        <f t="array" ref="R1552">INDEX(Modelo!$F$1:$H$37,MATCH(1,(DataBase!Q1552=Modelo!$G$1:$G$37)*(DataBase!B1552=Modelo!$F$1:$F$37),0),3)</f>
        <v>0.10526315789473684</v>
      </c>
      <c r="S1552" s="115">
        <f t="shared" si="50"/>
        <v>0</v>
      </c>
      <c r="T1552" s="115">
        <f t="shared" si="51"/>
        <v>0</v>
      </c>
    </row>
    <row r="1553" spans="1:20" x14ac:dyDescent="0.3">
      <c r="A1553" s="115" t="s">
        <v>441</v>
      </c>
      <c r="B1553" s="115" t="s">
        <v>407</v>
      </c>
      <c r="C1553" s="115" t="s">
        <v>103</v>
      </c>
      <c r="D1553" s="115" t="s">
        <v>86</v>
      </c>
      <c r="E1553" s="115" t="s">
        <v>87</v>
      </c>
      <c r="F1553" s="115" t="s">
        <v>87</v>
      </c>
      <c r="G1553" s="115">
        <v>2002</v>
      </c>
      <c r="H1553" s="115" t="s">
        <v>177</v>
      </c>
      <c r="I1553" s="115">
        <v>2.4203671080000002</v>
      </c>
      <c r="J1553" s="115" t="s">
        <v>55</v>
      </c>
      <c r="K1553" s="115">
        <f>INDEX(DatosProcesados!$A$1:$BF$101,MATCH(DataBase!A1553,DatosProcesados!$A$1:$A$101,0),MATCH(DataBase!J1553,DatosProcesados!$A$1:$BF$1,0))</f>
        <v>2</v>
      </c>
      <c r="L1553" s="115" t="str">
        <f>INDEX(Modelo!$A$9:$D$89,MATCH(DataBase!$J1553,Modelo!$A$9:$A$89,0),MATCH(DataBase!L$1,Modelo!$A$9:$D$9,0))</f>
        <v xml:space="preserve">Impacto social </v>
      </c>
      <c r="M1553" s="115" t="str">
        <f>INDEX(Modelo!$A$9:$D$89,MATCH(DataBase!$J1553,Modelo!$A$9:$A$89,0),MATCH(DataBase!M$1,Modelo!$A$9:$D$9,0))</f>
        <v>Pilar 6</v>
      </c>
      <c r="N1553" s="115" t="str">
        <f>INDEX(Modelo!$A$9:$D$89,MATCH(DataBase!$J1553,Modelo!$A$9:$A$89,0),MATCH(DataBase!N$1,Modelo!$A$9:$D$9,0))</f>
        <v>boolean</v>
      </c>
      <c r="O1553" s="115" t="b">
        <f t="array" ref="O1553">IF(N1553="negativo",INDEX($AD$3:$AG$51,MATCH(1,($B1553=$AD$3:$AD$51)*($J1553=$AE$3:$AE$51),0),3),IF(N1553="positivo",INDEX($AD$55:$AG$109,MATCH(1,($B1553=$AD$55:$AD$109)*($J1553=$AE$55:$AE$109),0),3)))</f>
        <v>0</v>
      </c>
      <c r="P1553" s="115" t="b">
        <f t="array" ref="P1553">IF(N1553="negativo",INDEX($AD$3:$AG$51,MATCH(1,($B1553=$AD$3:$AD$51)*($J1553=$AE$3:$AE$51),0),4),IF(N1553="positivo",INDEX($AD$55:$AG$109,MATCH(1,($B1553=$AD$55:$AD$109)*($J1553=$AE$55:$AE$109),0),4)))</f>
        <v>0</v>
      </c>
      <c r="Q1553" s="115" t="str">
        <f>VLOOKUP(M1553,Modelo!$A$2:$C$7,2,0)</f>
        <v>Impacto Económico, Social y Comunitario</v>
      </c>
      <c r="R1553" s="118">
        <f t="array" ref="R1553">INDEX(Modelo!$F$1:$H$37,MATCH(1,(DataBase!Q1553=Modelo!$G$1:$G$37)*(DataBase!B1553=Modelo!$F$1:$F$37),0),3)</f>
        <v>0.15384615384615385</v>
      </c>
      <c r="S1553" s="115">
        <f t="shared" si="50"/>
        <v>0</v>
      </c>
      <c r="T1553" s="115">
        <f t="shared" si="51"/>
        <v>0</v>
      </c>
    </row>
    <row r="1554" spans="1:20" x14ac:dyDescent="0.3">
      <c r="A1554" s="115" t="s">
        <v>454</v>
      </c>
      <c r="B1554" s="115" t="s">
        <v>407</v>
      </c>
      <c r="C1554" s="115" t="s">
        <v>103</v>
      </c>
      <c r="D1554" s="115" t="s">
        <v>86</v>
      </c>
      <c r="E1554" s="115" t="s">
        <v>87</v>
      </c>
      <c r="F1554" s="115" t="s">
        <v>87</v>
      </c>
      <c r="G1554" s="115">
        <v>2003</v>
      </c>
      <c r="H1554" s="115" t="s">
        <v>422</v>
      </c>
      <c r="I1554" s="115">
        <v>1.3219259999999999</v>
      </c>
      <c r="J1554" s="115" t="s">
        <v>55</v>
      </c>
      <c r="K1554" s="115">
        <f>INDEX(DatosProcesados!$A$1:$BF$101,MATCH(DataBase!A1554,DatosProcesados!$A$1:$A$101,0),MATCH(DataBase!J1554,DatosProcesados!$A$1:$BF$1,0))</f>
        <v>0</v>
      </c>
      <c r="L1554" s="115" t="str">
        <f>INDEX(Modelo!$A$9:$D$89,MATCH(DataBase!$J1554,Modelo!$A$9:$A$89,0),MATCH(DataBase!L$1,Modelo!$A$9:$D$9,0))</f>
        <v xml:space="preserve">Impacto social </v>
      </c>
      <c r="M1554" s="115" t="str">
        <f>INDEX(Modelo!$A$9:$D$89,MATCH(DataBase!$J1554,Modelo!$A$9:$A$89,0),MATCH(DataBase!M$1,Modelo!$A$9:$D$9,0))</f>
        <v>Pilar 6</v>
      </c>
      <c r="N1554" s="115" t="str">
        <f>INDEX(Modelo!$A$9:$D$89,MATCH(DataBase!$J1554,Modelo!$A$9:$A$89,0),MATCH(DataBase!N$1,Modelo!$A$9:$D$9,0))</f>
        <v>boolean</v>
      </c>
      <c r="O1554" s="115" t="b">
        <f t="array" ref="O1554">IF(N1554="negativo",INDEX($AD$3:$AG$51,MATCH(1,($B1554=$AD$3:$AD$51)*($J1554=$AE$3:$AE$51),0),3),IF(N1554="positivo",INDEX($AD$55:$AG$109,MATCH(1,($B1554=$AD$55:$AD$109)*($J1554=$AE$55:$AE$109),0),3)))</f>
        <v>0</v>
      </c>
      <c r="P1554" s="115" t="b">
        <f t="array" ref="P1554">IF(N1554="negativo",INDEX($AD$3:$AG$51,MATCH(1,($B1554=$AD$3:$AD$51)*($J1554=$AE$3:$AE$51),0),4),IF(N1554="positivo",INDEX($AD$55:$AG$109,MATCH(1,($B1554=$AD$55:$AD$109)*($J1554=$AE$55:$AE$109),0),4)))</f>
        <v>0</v>
      </c>
      <c r="Q1554" s="115" t="str">
        <f>VLOOKUP(M1554,Modelo!$A$2:$C$7,2,0)</f>
        <v>Impacto Económico, Social y Comunitario</v>
      </c>
      <c r="R1554" s="118">
        <f t="array" ref="R1554">INDEX(Modelo!$F$1:$H$37,MATCH(1,(DataBase!Q1554=Modelo!$G$1:$G$37)*(DataBase!B1554=Modelo!$F$1:$F$37),0),3)</f>
        <v>0.15384615384615385</v>
      </c>
      <c r="S1554" s="115">
        <f t="shared" si="50"/>
        <v>0</v>
      </c>
      <c r="T1554" s="115">
        <f t="shared" si="51"/>
        <v>0</v>
      </c>
    </row>
    <row r="1555" spans="1:20" x14ac:dyDescent="0.3">
      <c r="A1555" s="115" t="s">
        <v>477</v>
      </c>
      <c r="B1555" s="115" t="s">
        <v>467</v>
      </c>
      <c r="C1555" s="115" t="s">
        <v>103</v>
      </c>
      <c r="D1555" s="115" t="s">
        <v>86</v>
      </c>
      <c r="E1555" s="115" t="s">
        <v>86</v>
      </c>
      <c r="F1555" s="115" t="s">
        <v>86</v>
      </c>
      <c r="G1555" s="115">
        <v>1985</v>
      </c>
      <c r="H1555" s="115" t="s">
        <v>125</v>
      </c>
      <c r="I1555" s="115">
        <v>0.441609957</v>
      </c>
      <c r="J1555" s="115" t="s">
        <v>55</v>
      </c>
      <c r="K1555" s="115">
        <f>INDEX(DatosProcesados!$A$1:$BF$101,MATCH(DataBase!A1555,DatosProcesados!$A$1:$A$101,0),MATCH(DataBase!J1555,DatosProcesados!$A$1:$BF$1,0))</f>
        <v>1</v>
      </c>
      <c r="L1555" s="115" t="str">
        <f>INDEX(Modelo!$A$9:$D$89,MATCH(DataBase!$J1555,Modelo!$A$9:$A$89,0),MATCH(DataBase!L$1,Modelo!$A$9:$D$9,0))</f>
        <v xml:space="preserve">Impacto social </v>
      </c>
      <c r="M1555" s="115" t="str">
        <f>INDEX(Modelo!$A$9:$D$89,MATCH(DataBase!$J1555,Modelo!$A$9:$A$89,0),MATCH(DataBase!M$1,Modelo!$A$9:$D$9,0))</f>
        <v>Pilar 6</v>
      </c>
      <c r="N1555" s="115" t="str">
        <f>INDEX(Modelo!$A$9:$D$89,MATCH(DataBase!$J1555,Modelo!$A$9:$A$89,0),MATCH(DataBase!N$1,Modelo!$A$9:$D$9,0))</f>
        <v>boolean</v>
      </c>
      <c r="O1555" s="115" t="b">
        <f t="array" ref="O1555">IF(N1555="negativo",INDEX($AD$3:$AG$51,MATCH(1,($B1555=$AD$3:$AD$51)*($J1555=$AE$3:$AE$51),0),3),IF(N1555="positivo",INDEX($AD$55:$AG$109,MATCH(1,($B1555=$AD$55:$AD$109)*($J1555=$AE$55:$AE$109),0),3)))</f>
        <v>0</v>
      </c>
      <c r="P1555" s="115" t="b">
        <f t="array" ref="P1555">IF(N1555="negativo",INDEX($AD$3:$AG$51,MATCH(1,($B1555=$AD$3:$AD$51)*($J1555=$AE$3:$AE$51),0),4),IF(N1555="positivo",INDEX($AD$55:$AG$109,MATCH(1,($B1555=$AD$55:$AD$109)*($J1555=$AE$55:$AE$109),0),4)))</f>
        <v>0</v>
      </c>
      <c r="Q1555" s="115" t="str">
        <f>VLOOKUP(M1555,Modelo!$A$2:$C$7,2,0)</f>
        <v>Impacto Económico, Social y Comunitario</v>
      </c>
      <c r="R1555" s="118">
        <f t="array" ref="R1555">INDEX(Modelo!$F$1:$H$37,MATCH(1,(DataBase!Q1555=Modelo!$G$1:$G$37)*(DataBase!B1555=Modelo!$F$1:$F$37),0),3)</f>
        <v>0.14285714285714285</v>
      </c>
      <c r="S1555" s="115">
        <f t="shared" si="50"/>
        <v>0</v>
      </c>
      <c r="T1555" s="115">
        <f t="shared" si="51"/>
        <v>0</v>
      </c>
    </row>
    <row r="1556" spans="1:20" x14ac:dyDescent="0.3">
      <c r="A1556" s="115" t="s">
        <v>256</v>
      </c>
      <c r="B1556" s="115" t="s">
        <v>216</v>
      </c>
      <c r="C1556" s="115" t="s">
        <v>103</v>
      </c>
      <c r="D1556" s="115" t="s">
        <v>87</v>
      </c>
      <c r="E1556" s="115" t="s">
        <v>86</v>
      </c>
      <c r="F1556" s="115" t="s">
        <v>86</v>
      </c>
      <c r="G1556" s="115">
        <v>1964</v>
      </c>
      <c r="H1556" s="115" t="s">
        <v>125</v>
      </c>
      <c r="I1556" s="115">
        <v>2.4859553989999998</v>
      </c>
      <c r="J1556" s="115" t="s">
        <v>55</v>
      </c>
      <c r="K1556" s="115">
        <f>INDEX(DatosProcesados!$A$1:$BF$101,MATCH(DataBase!A1556,DatosProcesados!$A$1:$A$101,0),MATCH(DataBase!J1556,DatosProcesados!$A$1:$BF$1,0))</f>
        <v>0</v>
      </c>
      <c r="L1556" s="115" t="str">
        <f>INDEX(Modelo!$A$9:$D$89,MATCH(DataBase!$J1556,Modelo!$A$9:$A$89,0),MATCH(DataBase!L$1,Modelo!$A$9:$D$9,0))</f>
        <v xml:space="preserve">Impacto social </v>
      </c>
      <c r="M1556" s="115" t="str">
        <f>INDEX(Modelo!$A$9:$D$89,MATCH(DataBase!$J1556,Modelo!$A$9:$A$89,0),MATCH(DataBase!M$1,Modelo!$A$9:$D$9,0))</f>
        <v>Pilar 6</v>
      </c>
      <c r="N1556" s="115" t="str">
        <f>INDEX(Modelo!$A$9:$D$89,MATCH(DataBase!$J1556,Modelo!$A$9:$A$89,0),MATCH(DataBase!N$1,Modelo!$A$9:$D$9,0))</f>
        <v>boolean</v>
      </c>
      <c r="O1556" s="115" t="b">
        <f t="array" ref="O1556">IF(N1556="negativo",INDEX($AD$3:$AG$51,MATCH(1,($B1556=$AD$3:$AD$51)*($J1556=$AE$3:$AE$51),0),3),IF(N1556="positivo",INDEX($AD$55:$AG$109,MATCH(1,($B1556=$AD$55:$AD$109)*($J1556=$AE$55:$AE$109),0),3)))</f>
        <v>0</v>
      </c>
      <c r="P1556" s="115" t="b">
        <f t="array" ref="P1556">IF(N1556="negativo",INDEX($AD$3:$AG$51,MATCH(1,($B1556=$AD$3:$AD$51)*($J1556=$AE$3:$AE$51),0),4),IF(N1556="positivo",INDEX($AD$55:$AG$109,MATCH(1,($B1556=$AD$55:$AD$109)*($J1556=$AE$55:$AE$109),0),4)))</f>
        <v>0</v>
      </c>
      <c r="Q1556" s="115" t="str">
        <f>VLOOKUP(M1556,Modelo!$A$2:$C$7,2,0)</f>
        <v>Impacto Económico, Social y Comunitario</v>
      </c>
      <c r="R1556" s="118">
        <f t="array" ref="R1556">INDEX(Modelo!$F$1:$H$37,MATCH(1,(DataBase!Q1556=Modelo!$G$1:$G$37)*(DataBase!B1556=Modelo!$F$1:$F$37),0),3)</f>
        <v>0.10526315789473684</v>
      </c>
      <c r="S1556" s="115">
        <f t="shared" si="50"/>
        <v>0</v>
      </c>
      <c r="T1556" s="115">
        <f t="shared" si="51"/>
        <v>0</v>
      </c>
    </row>
    <row r="1557" spans="1:20" x14ac:dyDescent="0.3">
      <c r="A1557" s="115" t="s">
        <v>305</v>
      </c>
      <c r="B1557" s="115" t="s">
        <v>216</v>
      </c>
      <c r="C1557" s="115" t="s">
        <v>103</v>
      </c>
      <c r="D1557" s="115" t="s">
        <v>87</v>
      </c>
      <c r="E1557" s="115" t="s">
        <v>86</v>
      </c>
      <c r="F1557" s="115" t="s">
        <v>86</v>
      </c>
      <c r="G1557" s="115">
        <v>1940</v>
      </c>
      <c r="H1557" s="115" t="s">
        <v>125</v>
      </c>
      <c r="I1557" s="115">
        <v>1.340540112</v>
      </c>
      <c r="J1557" s="115" t="s">
        <v>55</v>
      </c>
      <c r="K1557" s="115">
        <f>INDEX(DatosProcesados!$A$1:$BF$101,MATCH(DataBase!A1557,DatosProcesados!$A$1:$A$101,0),MATCH(DataBase!J1557,DatosProcesados!$A$1:$BF$1,0))</f>
        <v>2</v>
      </c>
      <c r="L1557" s="115" t="str">
        <f>INDEX(Modelo!$A$9:$D$89,MATCH(DataBase!$J1557,Modelo!$A$9:$A$89,0),MATCH(DataBase!L$1,Modelo!$A$9:$D$9,0))</f>
        <v xml:space="preserve">Impacto social </v>
      </c>
      <c r="M1557" s="115" t="str">
        <f>INDEX(Modelo!$A$9:$D$89,MATCH(DataBase!$J1557,Modelo!$A$9:$A$89,0),MATCH(DataBase!M$1,Modelo!$A$9:$D$9,0))</f>
        <v>Pilar 6</v>
      </c>
      <c r="N1557" s="115" t="str">
        <f>INDEX(Modelo!$A$9:$D$89,MATCH(DataBase!$J1557,Modelo!$A$9:$A$89,0),MATCH(DataBase!N$1,Modelo!$A$9:$D$9,0))</f>
        <v>boolean</v>
      </c>
      <c r="O1557" s="115" t="b">
        <f t="array" ref="O1557">IF(N1557="negativo",INDEX($AD$3:$AG$51,MATCH(1,($B1557=$AD$3:$AD$51)*($J1557=$AE$3:$AE$51),0),3),IF(N1557="positivo",INDEX($AD$55:$AG$109,MATCH(1,($B1557=$AD$55:$AD$109)*($J1557=$AE$55:$AE$109),0),3)))</f>
        <v>0</v>
      </c>
      <c r="P1557" s="115" t="b">
        <f t="array" ref="P1557">IF(N1557="negativo",INDEX($AD$3:$AG$51,MATCH(1,($B1557=$AD$3:$AD$51)*($J1557=$AE$3:$AE$51),0),4),IF(N1557="positivo",INDEX($AD$55:$AG$109,MATCH(1,($B1557=$AD$55:$AD$109)*($J1557=$AE$55:$AE$109),0),4)))</f>
        <v>0</v>
      </c>
      <c r="Q1557" s="115" t="str">
        <f>VLOOKUP(M1557,Modelo!$A$2:$C$7,2,0)</f>
        <v>Impacto Económico, Social y Comunitario</v>
      </c>
      <c r="R1557" s="118">
        <f t="array" ref="R1557">INDEX(Modelo!$F$1:$H$37,MATCH(1,(DataBase!Q1557=Modelo!$G$1:$G$37)*(DataBase!B1557=Modelo!$F$1:$F$37),0),3)</f>
        <v>0.10526315789473684</v>
      </c>
      <c r="S1557" s="115">
        <f t="shared" si="50"/>
        <v>0</v>
      </c>
      <c r="T1557" s="115">
        <f t="shared" si="51"/>
        <v>0</v>
      </c>
    </row>
    <row r="1558" spans="1:20" x14ac:dyDescent="0.3">
      <c r="A1558" s="115" t="s">
        <v>432</v>
      </c>
      <c r="B1558" s="115" t="s">
        <v>407</v>
      </c>
      <c r="C1558" s="115" t="s">
        <v>103</v>
      </c>
      <c r="D1558" s="115" t="s">
        <v>86</v>
      </c>
      <c r="E1558" s="115" t="s">
        <v>86</v>
      </c>
      <c r="F1558" s="115" t="s">
        <v>86</v>
      </c>
      <c r="G1558" s="115">
        <v>1956</v>
      </c>
      <c r="H1558" s="115" t="s">
        <v>125</v>
      </c>
      <c r="I1558" s="115">
        <v>2.660692144</v>
      </c>
      <c r="J1558" s="115" t="s">
        <v>55</v>
      </c>
      <c r="K1558" s="115">
        <f>INDEX(DatosProcesados!$A$1:$BF$101,MATCH(DataBase!A1558,DatosProcesados!$A$1:$A$101,0),MATCH(DataBase!J1558,DatosProcesados!$A$1:$BF$1,0))</f>
        <v>1</v>
      </c>
      <c r="L1558" s="115" t="str">
        <f>INDEX(Modelo!$A$9:$D$89,MATCH(DataBase!$J1558,Modelo!$A$9:$A$89,0),MATCH(DataBase!L$1,Modelo!$A$9:$D$9,0))</f>
        <v xml:space="preserve">Impacto social </v>
      </c>
      <c r="M1558" s="115" t="str">
        <f>INDEX(Modelo!$A$9:$D$89,MATCH(DataBase!$J1558,Modelo!$A$9:$A$89,0),MATCH(DataBase!M$1,Modelo!$A$9:$D$9,0))</f>
        <v>Pilar 6</v>
      </c>
      <c r="N1558" s="115" t="str">
        <f>INDEX(Modelo!$A$9:$D$89,MATCH(DataBase!$J1558,Modelo!$A$9:$A$89,0),MATCH(DataBase!N$1,Modelo!$A$9:$D$9,0))</f>
        <v>boolean</v>
      </c>
      <c r="O1558" s="115" t="b">
        <f t="array" ref="O1558">IF(N1558="negativo",INDEX($AD$3:$AG$51,MATCH(1,($B1558=$AD$3:$AD$51)*($J1558=$AE$3:$AE$51),0),3),IF(N1558="positivo",INDEX($AD$55:$AG$109,MATCH(1,($B1558=$AD$55:$AD$109)*($J1558=$AE$55:$AE$109),0),3)))</f>
        <v>0</v>
      </c>
      <c r="P1558" s="115" t="b">
        <f t="array" ref="P1558">IF(N1558="negativo",INDEX($AD$3:$AG$51,MATCH(1,($B1558=$AD$3:$AD$51)*($J1558=$AE$3:$AE$51),0),4),IF(N1558="positivo",INDEX($AD$55:$AG$109,MATCH(1,($B1558=$AD$55:$AD$109)*($J1558=$AE$55:$AE$109),0),4)))</f>
        <v>0</v>
      </c>
      <c r="Q1558" s="115" t="str">
        <f>VLOOKUP(M1558,Modelo!$A$2:$C$7,2,0)</f>
        <v>Impacto Económico, Social y Comunitario</v>
      </c>
      <c r="R1558" s="118">
        <f t="array" ref="R1558">INDEX(Modelo!$F$1:$H$37,MATCH(1,(DataBase!Q1558=Modelo!$G$1:$G$37)*(DataBase!B1558=Modelo!$F$1:$F$37),0),3)</f>
        <v>0.15384615384615385</v>
      </c>
      <c r="S1558" s="115">
        <f t="shared" si="50"/>
        <v>0</v>
      </c>
      <c r="T1558" s="115">
        <f t="shared" si="51"/>
        <v>0</v>
      </c>
    </row>
    <row r="1559" spans="1:20" x14ac:dyDescent="0.3">
      <c r="A1559" s="115" t="s">
        <v>476</v>
      </c>
      <c r="B1559" s="115" t="s">
        <v>467</v>
      </c>
      <c r="C1559" s="115" t="s">
        <v>103</v>
      </c>
      <c r="D1559" s="115" t="s">
        <v>87</v>
      </c>
      <c r="E1559" s="115" t="s">
        <v>86</v>
      </c>
      <c r="F1559" s="115" t="s">
        <v>86</v>
      </c>
      <c r="G1559" s="115">
        <v>1962</v>
      </c>
      <c r="H1559" s="115" t="s">
        <v>125</v>
      </c>
      <c r="I1559" s="115">
        <v>0.89448844999999999</v>
      </c>
      <c r="J1559" s="115" t="s">
        <v>55</v>
      </c>
      <c r="K1559" s="115">
        <f>INDEX(DatosProcesados!$A$1:$BF$101,MATCH(DataBase!A1559,DatosProcesados!$A$1:$A$101,0),MATCH(DataBase!J1559,DatosProcesados!$A$1:$BF$1,0))</f>
        <v>0</v>
      </c>
      <c r="L1559" s="115" t="str">
        <f>INDEX(Modelo!$A$9:$D$89,MATCH(DataBase!$J1559,Modelo!$A$9:$A$89,0),MATCH(DataBase!L$1,Modelo!$A$9:$D$9,0))</f>
        <v xml:space="preserve">Impacto social </v>
      </c>
      <c r="M1559" s="115" t="str">
        <f>INDEX(Modelo!$A$9:$D$89,MATCH(DataBase!$J1559,Modelo!$A$9:$A$89,0),MATCH(DataBase!M$1,Modelo!$A$9:$D$9,0))</f>
        <v>Pilar 6</v>
      </c>
      <c r="N1559" s="115" t="str">
        <f>INDEX(Modelo!$A$9:$D$89,MATCH(DataBase!$J1559,Modelo!$A$9:$A$89,0),MATCH(DataBase!N$1,Modelo!$A$9:$D$9,0))</f>
        <v>boolean</v>
      </c>
      <c r="O1559" s="115" t="b">
        <f t="array" ref="O1559">IF(N1559="negativo",INDEX($AD$3:$AG$51,MATCH(1,($B1559=$AD$3:$AD$51)*($J1559=$AE$3:$AE$51),0),3),IF(N1559="positivo",INDEX($AD$55:$AG$109,MATCH(1,($B1559=$AD$55:$AD$109)*($J1559=$AE$55:$AE$109),0),3)))</f>
        <v>0</v>
      </c>
      <c r="P1559" s="115" t="b">
        <f t="array" ref="P1559">IF(N1559="negativo",INDEX($AD$3:$AG$51,MATCH(1,($B1559=$AD$3:$AD$51)*($J1559=$AE$3:$AE$51),0),4),IF(N1559="positivo",INDEX($AD$55:$AG$109,MATCH(1,($B1559=$AD$55:$AD$109)*($J1559=$AE$55:$AE$109),0),4)))</f>
        <v>0</v>
      </c>
      <c r="Q1559" s="115" t="str">
        <f>VLOOKUP(M1559,Modelo!$A$2:$C$7,2,0)</f>
        <v>Impacto Económico, Social y Comunitario</v>
      </c>
      <c r="R1559" s="118">
        <f t="array" ref="R1559">INDEX(Modelo!$F$1:$H$37,MATCH(1,(DataBase!Q1559=Modelo!$G$1:$G$37)*(DataBase!B1559=Modelo!$F$1:$F$37),0),3)</f>
        <v>0.14285714285714285</v>
      </c>
      <c r="S1559" s="115">
        <f t="shared" si="50"/>
        <v>0</v>
      </c>
      <c r="T1559" s="115">
        <f t="shared" si="51"/>
        <v>0</v>
      </c>
    </row>
    <row r="1560" spans="1:20" x14ac:dyDescent="0.3">
      <c r="A1560" s="115" t="s">
        <v>154</v>
      </c>
      <c r="B1560" s="115" t="s">
        <v>84</v>
      </c>
      <c r="C1560" s="115" t="s">
        <v>97</v>
      </c>
      <c r="D1560" s="115" t="s">
        <v>86</v>
      </c>
      <c r="E1560" s="115" t="s">
        <v>87</v>
      </c>
      <c r="F1560" s="115" t="s">
        <v>87</v>
      </c>
      <c r="G1560" s="115">
        <v>1967</v>
      </c>
      <c r="H1560" s="115" t="s">
        <v>125</v>
      </c>
      <c r="I1560" s="115">
        <v>4.1309855679999998</v>
      </c>
      <c r="J1560" s="115" t="s">
        <v>55</v>
      </c>
      <c r="K1560" s="115">
        <f>INDEX(DatosProcesados!$A$1:$BF$101,MATCH(DataBase!A1560,DatosProcesados!$A$1:$A$101,0),MATCH(DataBase!J1560,DatosProcesados!$A$1:$BF$1,0))</f>
        <v>2</v>
      </c>
      <c r="L1560" s="115" t="str">
        <f>INDEX(Modelo!$A$9:$D$89,MATCH(DataBase!$J1560,Modelo!$A$9:$A$89,0),MATCH(DataBase!L$1,Modelo!$A$9:$D$9,0))</f>
        <v xml:space="preserve">Impacto social </v>
      </c>
      <c r="M1560" s="115" t="str">
        <f>INDEX(Modelo!$A$9:$D$89,MATCH(DataBase!$J1560,Modelo!$A$9:$A$89,0),MATCH(DataBase!M$1,Modelo!$A$9:$D$9,0))</f>
        <v>Pilar 6</v>
      </c>
      <c r="N1560" s="115" t="str">
        <f>INDEX(Modelo!$A$9:$D$89,MATCH(DataBase!$J1560,Modelo!$A$9:$A$89,0),MATCH(DataBase!N$1,Modelo!$A$9:$D$9,0))</f>
        <v>boolean</v>
      </c>
      <c r="O1560" s="115" t="b">
        <f t="array" ref="O1560">IF(N1560="negativo",INDEX($AD$3:$AG$51,MATCH(1,($B1560=$AD$3:$AD$51)*($J1560=$AE$3:$AE$51),0),3),IF(N1560="positivo",INDEX($AD$55:$AG$109,MATCH(1,($B1560=$AD$55:$AD$109)*($J1560=$AE$55:$AE$109),0),3)))</f>
        <v>0</v>
      </c>
      <c r="P1560" s="115" t="b">
        <f t="array" ref="P1560">IF(N1560="negativo",INDEX($AD$3:$AG$51,MATCH(1,($B1560=$AD$3:$AD$51)*($J1560=$AE$3:$AE$51),0),4),IF(N1560="positivo",INDEX($AD$55:$AG$109,MATCH(1,($B1560=$AD$55:$AD$109)*($J1560=$AE$55:$AE$109),0),4)))</f>
        <v>0</v>
      </c>
      <c r="Q1560" s="115" t="str">
        <f>VLOOKUP(M1560,Modelo!$A$2:$C$7,2,0)</f>
        <v>Impacto Económico, Social y Comunitario</v>
      </c>
      <c r="R1560" s="118">
        <f t="array" ref="R1560">INDEX(Modelo!$F$1:$H$37,MATCH(1,(DataBase!Q1560=Modelo!$G$1:$G$37)*(DataBase!B1560=Modelo!$F$1:$F$37),0),3)</f>
        <v>0.11764705882352941</v>
      </c>
      <c r="S1560" s="115">
        <f t="shared" si="50"/>
        <v>0</v>
      </c>
      <c r="T1560" s="115">
        <f t="shared" si="51"/>
        <v>0</v>
      </c>
    </row>
    <row r="1561" spans="1:20" x14ac:dyDescent="0.3">
      <c r="A1561" s="115" t="s">
        <v>139</v>
      </c>
      <c r="B1561" s="115" t="s">
        <v>84</v>
      </c>
      <c r="C1561" s="115" t="s">
        <v>97</v>
      </c>
      <c r="D1561" s="115" t="s">
        <v>86</v>
      </c>
      <c r="E1561" s="115" t="s">
        <v>86</v>
      </c>
      <c r="F1561" s="115" t="s">
        <v>86</v>
      </c>
      <c r="G1561" s="115">
        <v>1995</v>
      </c>
      <c r="H1561" s="115" t="s">
        <v>125</v>
      </c>
      <c r="I1561" s="115">
        <v>6.1355991599999999</v>
      </c>
      <c r="J1561" s="115" t="s">
        <v>55</v>
      </c>
      <c r="K1561" s="115">
        <f>INDEX(DatosProcesados!$A$1:$BF$101,MATCH(DataBase!A1561,DatosProcesados!$A$1:$A$101,0),MATCH(DataBase!J1561,DatosProcesados!$A$1:$BF$1,0))</f>
        <v>0</v>
      </c>
      <c r="L1561" s="115" t="str">
        <f>INDEX(Modelo!$A$9:$D$89,MATCH(DataBase!$J1561,Modelo!$A$9:$A$89,0),MATCH(DataBase!L$1,Modelo!$A$9:$D$9,0))</f>
        <v xml:space="preserve">Impacto social </v>
      </c>
      <c r="M1561" s="115" t="str">
        <f>INDEX(Modelo!$A$9:$D$89,MATCH(DataBase!$J1561,Modelo!$A$9:$A$89,0),MATCH(DataBase!M$1,Modelo!$A$9:$D$9,0))</f>
        <v>Pilar 6</v>
      </c>
      <c r="N1561" s="115" t="str">
        <f>INDEX(Modelo!$A$9:$D$89,MATCH(DataBase!$J1561,Modelo!$A$9:$A$89,0),MATCH(DataBase!N$1,Modelo!$A$9:$D$9,0))</f>
        <v>boolean</v>
      </c>
      <c r="O1561" s="115" t="b">
        <f t="array" ref="O1561">IF(N1561="negativo",INDEX($AD$3:$AG$51,MATCH(1,($B1561=$AD$3:$AD$51)*($J1561=$AE$3:$AE$51),0),3),IF(N1561="positivo",INDEX($AD$55:$AG$109,MATCH(1,($B1561=$AD$55:$AD$109)*($J1561=$AE$55:$AE$109),0),3)))</f>
        <v>0</v>
      </c>
      <c r="P1561" s="115" t="b">
        <f t="array" ref="P1561">IF(N1561="negativo",INDEX($AD$3:$AG$51,MATCH(1,($B1561=$AD$3:$AD$51)*($J1561=$AE$3:$AE$51),0),4),IF(N1561="positivo",INDEX($AD$55:$AG$109,MATCH(1,($B1561=$AD$55:$AD$109)*($J1561=$AE$55:$AE$109),0),4)))</f>
        <v>0</v>
      </c>
      <c r="Q1561" s="115" t="str">
        <f>VLOOKUP(M1561,Modelo!$A$2:$C$7,2,0)</f>
        <v>Impacto Económico, Social y Comunitario</v>
      </c>
      <c r="R1561" s="118">
        <f t="array" ref="R1561">INDEX(Modelo!$F$1:$H$37,MATCH(1,(DataBase!Q1561=Modelo!$G$1:$G$37)*(DataBase!B1561=Modelo!$F$1:$F$37),0),3)</f>
        <v>0.11764705882352941</v>
      </c>
      <c r="S1561" s="115">
        <f t="shared" si="50"/>
        <v>0</v>
      </c>
      <c r="T1561" s="115">
        <f t="shared" si="51"/>
        <v>0</v>
      </c>
    </row>
    <row r="1562" spans="1:20" x14ac:dyDescent="0.3">
      <c r="A1562" s="115" t="s">
        <v>399</v>
      </c>
      <c r="B1562" s="115" t="s">
        <v>379</v>
      </c>
      <c r="C1562" s="115" t="s">
        <v>103</v>
      </c>
      <c r="D1562" s="115" t="s">
        <v>86</v>
      </c>
      <c r="E1562" s="115" t="s">
        <v>86</v>
      </c>
      <c r="F1562" s="115" t="s">
        <v>87</v>
      </c>
      <c r="G1562" s="115">
        <v>1989</v>
      </c>
      <c r="H1562" s="115" t="s">
        <v>125</v>
      </c>
      <c r="I1562" s="115">
        <v>0.75167738299999998</v>
      </c>
      <c r="J1562" s="115" t="s">
        <v>55</v>
      </c>
      <c r="K1562" s="115">
        <f>INDEX(DatosProcesados!$A$1:$BF$101,MATCH(DataBase!A1562,DatosProcesados!$A$1:$A$101,0),MATCH(DataBase!J1562,DatosProcesados!$A$1:$BF$1,0))</f>
        <v>0</v>
      </c>
      <c r="L1562" s="115" t="str">
        <f>INDEX(Modelo!$A$9:$D$89,MATCH(DataBase!$J1562,Modelo!$A$9:$A$89,0),MATCH(DataBase!L$1,Modelo!$A$9:$D$9,0))</f>
        <v xml:space="preserve">Impacto social </v>
      </c>
      <c r="M1562" s="115" t="str">
        <f>INDEX(Modelo!$A$9:$D$89,MATCH(DataBase!$J1562,Modelo!$A$9:$A$89,0),MATCH(DataBase!M$1,Modelo!$A$9:$D$9,0))</f>
        <v>Pilar 6</v>
      </c>
      <c r="N1562" s="115" t="str">
        <f>INDEX(Modelo!$A$9:$D$89,MATCH(DataBase!$J1562,Modelo!$A$9:$A$89,0),MATCH(DataBase!N$1,Modelo!$A$9:$D$9,0))</f>
        <v>boolean</v>
      </c>
      <c r="O1562" s="115" t="b">
        <f t="array" ref="O1562">IF(N1562="negativo",INDEX($AD$3:$AG$51,MATCH(1,($B1562=$AD$3:$AD$51)*($J1562=$AE$3:$AE$51),0),3),IF(N1562="positivo",INDEX($AD$55:$AG$109,MATCH(1,($B1562=$AD$55:$AD$109)*($J1562=$AE$55:$AE$109),0),3)))</f>
        <v>0</v>
      </c>
      <c r="P1562" s="115" t="b">
        <f t="array" ref="P1562">IF(N1562="negativo",INDEX($AD$3:$AG$51,MATCH(1,($B1562=$AD$3:$AD$51)*($J1562=$AE$3:$AE$51),0),4),IF(N1562="positivo",INDEX($AD$55:$AG$109,MATCH(1,($B1562=$AD$55:$AD$109)*($J1562=$AE$55:$AE$109),0),4)))</f>
        <v>0</v>
      </c>
      <c r="Q1562" s="115" t="str">
        <f>VLOOKUP(M1562,Modelo!$A$2:$C$7,2,0)</f>
        <v>Impacto Económico, Social y Comunitario</v>
      </c>
      <c r="R1562" s="118">
        <f t="array" ref="R1562">INDEX(Modelo!$F$1:$H$37,MATCH(1,(DataBase!Q1562=Modelo!$G$1:$G$37)*(DataBase!B1562=Modelo!$F$1:$F$37),0),3)</f>
        <v>0.14285714285714285</v>
      </c>
      <c r="S1562" s="115">
        <f t="shared" si="50"/>
        <v>0</v>
      </c>
      <c r="T1562" s="115">
        <f t="shared" si="51"/>
        <v>0</v>
      </c>
    </row>
    <row r="1563" spans="1:20" x14ac:dyDescent="0.3">
      <c r="A1563" s="115" t="s">
        <v>233</v>
      </c>
      <c r="B1563" s="115" t="s">
        <v>216</v>
      </c>
      <c r="C1563" s="115" t="s">
        <v>103</v>
      </c>
      <c r="D1563" s="115" t="s">
        <v>87</v>
      </c>
      <c r="E1563" s="115" t="s">
        <v>86</v>
      </c>
      <c r="F1563" s="115" t="s">
        <v>86</v>
      </c>
      <c r="G1563" s="115">
        <v>1970</v>
      </c>
      <c r="H1563" s="115" t="s">
        <v>125</v>
      </c>
      <c r="I1563" s="115">
        <v>3.1891452720000002</v>
      </c>
      <c r="J1563" s="115" t="s">
        <v>55</v>
      </c>
      <c r="K1563" s="115">
        <f>INDEX(DatosProcesados!$A$1:$BF$101,MATCH(DataBase!A1563,DatosProcesados!$A$1:$A$101,0),MATCH(DataBase!J1563,DatosProcesados!$A$1:$BF$1,0))</f>
        <v>0</v>
      </c>
      <c r="L1563" s="115" t="str">
        <f>INDEX(Modelo!$A$9:$D$89,MATCH(DataBase!$J1563,Modelo!$A$9:$A$89,0),MATCH(DataBase!L$1,Modelo!$A$9:$D$9,0))</f>
        <v xml:space="preserve">Impacto social </v>
      </c>
      <c r="M1563" s="115" t="str">
        <f>INDEX(Modelo!$A$9:$D$89,MATCH(DataBase!$J1563,Modelo!$A$9:$A$89,0),MATCH(DataBase!M$1,Modelo!$A$9:$D$9,0))</f>
        <v>Pilar 6</v>
      </c>
      <c r="N1563" s="115" t="str">
        <f>INDEX(Modelo!$A$9:$D$89,MATCH(DataBase!$J1563,Modelo!$A$9:$A$89,0),MATCH(DataBase!N$1,Modelo!$A$9:$D$9,0))</f>
        <v>boolean</v>
      </c>
      <c r="O1563" s="115" t="b">
        <f t="array" ref="O1563">IF(N1563="negativo",INDEX($AD$3:$AG$51,MATCH(1,($B1563=$AD$3:$AD$51)*($J1563=$AE$3:$AE$51),0),3),IF(N1563="positivo",INDEX($AD$55:$AG$109,MATCH(1,($B1563=$AD$55:$AD$109)*($J1563=$AE$55:$AE$109),0),3)))</f>
        <v>0</v>
      </c>
      <c r="P1563" s="115" t="b">
        <f t="array" ref="P1563">IF(N1563="negativo",INDEX($AD$3:$AG$51,MATCH(1,($B1563=$AD$3:$AD$51)*($J1563=$AE$3:$AE$51),0),4),IF(N1563="positivo",INDEX($AD$55:$AG$109,MATCH(1,($B1563=$AD$55:$AD$109)*($J1563=$AE$55:$AE$109),0),4)))</f>
        <v>0</v>
      </c>
      <c r="Q1563" s="115" t="str">
        <f>VLOOKUP(M1563,Modelo!$A$2:$C$7,2,0)</f>
        <v>Impacto Económico, Social y Comunitario</v>
      </c>
      <c r="R1563" s="118">
        <f t="array" ref="R1563">INDEX(Modelo!$F$1:$H$37,MATCH(1,(DataBase!Q1563=Modelo!$G$1:$G$37)*(DataBase!B1563=Modelo!$F$1:$F$37),0),3)</f>
        <v>0.10526315789473684</v>
      </c>
      <c r="S1563" s="115">
        <f t="shared" si="50"/>
        <v>0</v>
      </c>
      <c r="T1563" s="115">
        <f t="shared" si="51"/>
        <v>0</v>
      </c>
    </row>
    <row r="1564" spans="1:20" x14ac:dyDescent="0.3">
      <c r="A1564" s="115" t="s">
        <v>176</v>
      </c>
      <c r="B1564" s="115" t="s">
        <v>84</v>
      </c>
      <c r="C1564" s="115" t="s">
        <v>103</v>
      </c>
      <c r="D1564" s="115" t="s">
        <v>86</v>
      </c>
      <c r="E1564" s="115" t="s">
        <v>87</v>
      </c>
      <c r="F1564" s="115" t="s">
        <v>87</v>
      </c>
      <c r="G1564" s="115">
        <v>1929</v>
      </c>
      <c r="H1564" s="115" t="s">
        <v>177</v>
      </c>
      <c r="I1564" s="115">
        <v>2.3283445380000001</v>
      </c>
      <c r="J1564" s="115" t="s">
        <v>55</v>
      </c>
      <c r="K1564" s="115">
        <f>INDEX(DatosProcesados!$A$1:$BF$101,MATCH(DataBase!A1564,DatosProcesados!$A$1:$A$101,0),MATCH(DataBase!J1564,DatosProcesados!$A$1:$BF$1,0))</f>
        <v>2</v>
      </c>
      <c r="L1564" s="115" t="str">
        <f>INDEX(Modelo!$A$9:$D$89,MATCH(DataBase!$J1564,Modelo!$A$9:$A$89,0),MATCH(DataBase!L$1,Modelo!$A$9:$D$9,0))</f>
        <v xml:space="preserve">Impacto social </v>
      </c>
      <c r="M1564" s="115" t="str">
        <f>INDEX(Modelo!$A$9:$D$89,MATCH(DataBase!$J1564,Modelo!$A$9:$A$89,0),MATCH(DataBase!M$1,Modelo!$A$9:$D$9,0))</f>
        <v>Pilar 6</v>
      </c>
      <c r="N1564" s="115" t="str">
        <f>INDEX(Modelo!$A$9:$D$89,MATCH(DataBase!$J1564,Modelo!$A$9:$A$89,0),MATCH(DataBase!N$1,Modelo!$A$9:$D$9,0))</f>
        <v>boolean</v>
      </c>
      <c r="O1564" s="115" t="b">
        <f t="array" ref="O1564">IF(N1564="negativo",INDEX($AD$3:$AG$51,MATCH(1,($B1564=$AD$3:$AD$51)*($J1564=$AE$3:$AE$51),0),3),IF(N1564="positivo",INDEX($AD$55:$AG$109,MATCH(1,($B1564=$AD$55:$AD$109)*($J1564=$AE$55:$AE$109),0),3)))</f>
        <v>0</v>
      </c>
      <c r="P1564" s="115" t="b">
        <f t="array" ref="P1564">IF(N1564="negativo",INDEX($AD$3:$AG$51,MATCH(1,($B1564=$AD$3:$AD$51)*($J1564=$AE$3:$AE$51),0),4),IF(N1564="positivo",INDEX($AD$55:$AG$109,MATCH(1,($B1564=$AD$55:$AD$109)*($J1564=$AE$55:$AE$109),0),4)))</f>
        <v>0</v>
      </c>
      <c r="Q1564" s="115" t="str">
        <f>VLOOKUP(M1564,Modelo!$A$2:$C$7,2,0)</f>
        <v>Impacto Económico, Social y Comunitario</v>
      </c>
      <c r="R1564" s="118">
        <f t="array" ref="R1564">INDEX(Modelo!$F$1:$H$37,MATCH(1,(DataBase!Q1564=Modelo!$G$1:$G$37)*(DataBase!B1564=Modelo!$F$1:$F$37),0),3)</f>
        <v>0.11764705882352941</v>
      </c>
      <c r="S1564" s="115">
        <f t="shared" si="50"/>
        <v>0</v>
      </c>
      <c r="T1564" s="115">
        <f t="shared" si="51"/>
        <v>0</v>
      </c>
    </row>
    <row r="1565" spans="1:20" x14ac:dyDescent="0.3">
      <c r="A1565" s="115" t="s">
        <v>391</v>
      </c>
      <c r="B1565" s="115" t="s">
        <v>379</v>
      </c>
      <c r="C1565" s="115" t="s">
        <v>103</v>
      </c>
      <c r="D1565" s="115" t="s">
        <v>87</v>
      </c>
      <c r="E1565" s="115" t="s">
        <v>86</v>
      </c>
      <c r="F1565" s="115" t="s">
        <v>86</v>
      </c>
      <c r="G1565" s="115">
        <v>1976</v>
      </c>
      <c r="H1565" s="115" t="s">
        <v>125</v>
      </c>
      <c r="I1565" s="115">
        <v>0.98534294499999997</v>
      </c>
      <c r="J1565" s="115" t="s">
        <v>55</v>
      </c>
      <c r="K1565" s="115">
        <f>INDEX(DatosProcesados!$A$1:$BF$101,MATCH(DataBase!A1565,DatosProcesados!$A$1:$A$101,0),MATCH(DataBase!J1565,DatosProcesados!$A$1:$BF$1,0))</f>
        <v>0</v>
      </c>
      <c r="L1565" s="115" t="str">
        <f>INDEX(Modelo!$A$9:$D$89,MATCH(DataBase!$J1565,Modelo!$A$9:$A$89,0),MATCH(DataBase!L$1,Modelo!$A$9:$D$9,0))</f>
        <v xml:space="preserve">Impacto social </v>
      </c>
      <c r="M1565" s="115" t="str">
        <f>INDEX(Modelo!$A$9:$D$89,MATCH(DataBase!$J1565,Modelo!$A$9:$A$89,0),MATCH(DataBase!M$1,Modelo!$A$9:$D$9,0))</f>
        <v>Pilar 6</v>
      </c>
      <c r="N1565" s="115" t="str">
        <f>INDEX(Modelo!$A$9:$D$89,MATCH(DataBase!$J1565,Modelo!$A$9:$A$89,0),MATCH(DataBase!N$1,Modelo!$A$9:$D$9,0))</f>
        <v>boolean</v>
      </c>
      <c r="O1565" s="115" t="b">
        <f t="array" ref="O1565">IF(N1565="negativo",INDEX($AD$3:$AG$51,MATCH(1,($B1565=$AD$3:$AD$51)*($J1565=$AE$3:$AE$51),0),3),IF(N1565="positivo",INDEX($AD$55:$AG$109,MATCH(1,($B1565=$AD$55:$AD$109)*($J1565=$AE$55:$AE$109),0),3)))</f>
        <v>0</v>
      </c>
      <c r="P1565" s="115" t="b">
        <f t="array" ref="P1565">IF(N1565="negativo",INDEX($AD$3:$AG$51,MATCH(1,($B1565=$AD$3:$AD$51)*($J1565=$AE$3:$AE$51),0),4),IF(N1565="positivo",INDEX($AD$55:$AG$109,MATCH(1,($B1565=$AD$55:$AD$109)*($J1565=$AE$55:$AE$109),0),4)))</f>
        <v>0</v>
      </c>
      <c r="Q1565" s="115" t="str">
        <f>VLOOKUP(M1565,Modelo!$A$2:$C$7,2,0)</f>
        <v>Impacto Económico, Social y Comunitario</v>
      </c>
      <c r="R1565" s="118">
        <f t="array" ref="R1565">INDEX(Modelo!$F$1:$H$37,MATCH(1,(DataBase!Q1565=Modelo!$G$1:$G$37)*(DataBase!B1565=Modelo!$F$1:$F$37),0),3)</f>
        <v>0.14285714285714285</v>
      </c>
      <c r="S1565" s="115">
        <f t="shared" si="50"/>
        <v>0</v>
      </c>
      <c r="T1565" s="115">
        <f t="shared" si="51"/>
        <v>0</v>
      </c>
    </row>
    <row r="1566" spans="1:20" x14ac:dyDescent="0.3">
      <c r="A1566" s="115" t="s">
        <v>376</v>
      </c>
      <c r="B1566" s="115" t="s">
        <v>313</v>
      </c>
      <c r="C1566" s="115" t="s">
        <v>103</v>
      </c>
      <c r="D1566" s="115" t="s">
        <v>86</v>
      </c>
      <c r="E1566" s="115" t="s">
        <v>87</v>
      </c>
      <c r="F1566" s="115" t="s">
        <v>87</v>
      </c>
      <c r="G1566" s="115">
        <v>1920</v>
      </c>
      <c r="H1566" s="115" t="s">
        <v>294</v>
      </c>
      <c r="I1566" s="115">
        <v>1.8691417530000001</v>
      </c>
      <c r="J1566" s="115" t="s">
        <v>55</v>
      </c>
      <c r="K1566" s="115">
        <f>INDEX(DatosProcesados!$A$1:$BF$101,MATCH(DataBase!A1566,DatosProcesados!$A$1:$A$101,0),MATCH(DataBase!J1566,DatosProcesados!$A$1:$BF$1,0))</f>
        <v>0</v>
      </c>
      <c r="L1566" s="115" t="str">
        <f>INDEX(Modelo!$A$9:$D$89,MATCH(DataBase!$J1566,Modelo!$A$9:$A$89,0),MATCH(DataBase!L$1,Modelo!$A$9:$D$9,0))</f>
        <v xml:space="preserve">Impacto social </v>
      </c>
      <c r="M1566" s="115" t="str">
        <f>INDEX(Modelo!$A$9:$D$89,MATCH(DataBase!$J1566,Modelo!$A$9:$A$89,0),MATCH(DataBase!M$1,Modelo!$A$9:$D$9,0))</f>
        <v>Pilar 6</v>
      </c>
      <c r="N1566" s="115" t="str">
        <f>INDEX(Modelo!$A$9:$D$89,MATCH(DataBase!$J1566,Modelo!$A$9:$A$89,0),MATCH(DataBase!N$1,Modelo!$A$9:$D$9,0))</f>
        <v>boolean</v>
      </c>
      <c r="O1566" s="115" t="b">
        <f t="array" ref="O1566">IF(N1566="negativo",INDEX($AD$3:$AG$51,MATCH(1,($B1566=$AD$3:$AD$51)*($J1566=$AE$3:$AE$51),0),3),IF(N1566="positivo",INDEX($AD$55:$AG$109,MATCH(1,($B1566=$AD$55:$AD$109)*($J1566=$AE$55:$AE$109),0),3)))</f>
        <v>0</v>
      </c>
      <c r="P1566" s="115" t="b">
        <f t="array" ref="P1566">IF(N1566="negativo",INDEX($AD$3:$AG$51,MATCH(1,($B1566=$AD$3:$AD$51)*($J1566=$AE$3:$AE$51),0),4),IF(N1566="positivo",INDEX($AD$55:$AG$109,MATCH(1,($B1566=$AD$55:$AD$109)*($J1566=$AE$55:$AE$109),0),4)))</f>
        <v>0</v>
      </c>
      <c r="Q1566" s="115" t="str">
        <f>VLOOKUP(M1566,Modelo!$A$2:$C$7,2,0)</f>
        <v>Impacto Económico, Social y Comunitario</v>
      </c>
      <c r="R1566" s="118">
        <f t="array" ref="R1566">INDEX(Modelo!$F$1:$H$37,MATCH(1,(DataBase!Q1566=Modelo!$G$1:$G$37)*(DataBase!B1566=Modelo!$F$1:$F$37),0),3)</f>
        <v>0.11764705882352941</v>
      </c>
      <c r="S1566" s="115">
        <f t="shared" si="50"/>
        <v>0</v>
      </c>
      <c r="T1566" s="115">
        <f t="shared" si="51"/>
        <v>0</v>
      </c>
    </row>
    <row r="1567" spans="1:20" x14ac:dyDescent="0.3">
      <c r="A1567" s="115" t="s">
        <v>193</v>
      </c>
      <c r="B1567" s="115" t="s">
        <v>84</v>
      </c>
      <c r="C1567" s="115" t="s">
        <v>103</v>
      </c>
      <c r="D1567" s="115" t="s">
        <v>86</v>
      </c>
      <c r="E1567" s="115" t="s">
        <v>87</v>
      </c>
      <c r="F1567" s="115" t="s">
        <v>87</v>
      </c>
      <c r="G1567" s="115">
        <v>2009</v>
      </c>
      <c r="H1567" s="115" t="s">
        <v>194</v>
      </c>
      <c r="I1567" s="115">
        <v>1.8581853669999999</v>
      </c>
      <c r="J1567" s="115" t="s">
        <v>55</v>
      </c>
      <c r="K1567" s="115">
        <f>INDEX(DatosProcesados!$A$1:$BF$101,MATCH(DataBase!A1567,DatosProcesados!$A$1:$A$101,0),MATCH(DataBase!J1567,DatosProcesados!$A$1:$BF$1,0))</f>
        <v>1</v>
      </c>
      <c r="L1567" s="115" t="str">
        <f>INDEX(Modelo!$A$9:$D$89,MATCH(DataBase!$J1567,Modelo!$A$9:$A$89,0),MATCH(DataBase!L$1,Modelo!$A$9:$D$9,0))</f>
        <v xml:space="preserve">Impacto social </v>
      </c>
      <c r="M1567" s="115" t="str">
        <f>INDEX(Modelo!$A$9:$D$89,MATCH(DataBase!$J1567,Modelo!$A$9:$A$89,0),MATCH(DataBase!M$1,Modelo!$A$9:$D$9,0))</f>
        <v>Pilar 6</v>
      </c>
      <c r="N1567" s="115" t="str">
        <f>INDEX(Modelo!$A$9:$D$89,MATCH(DataBase!$J1567,Modelo!$A$9:$A$89,0),MATCH(DataBase!N$1,Modelo!$A$9:$D$9,0))</f>
        <v>boolean</v>
      </c>
      <c r="O1567" s="115" t="b">
        <f t="array" ref="O1567">IF(N1567="negativo",INDEX($AD$3:$AG$51,MATCH(1,($B1567=$AD$3:$AD$51)*($J1567=$AE$3:$AE$51),0),3),IF(N1567="positivo",INDEX($AD$55:$AG$109,MATCH(1,($B1567=$AD$55:$AD$109)*($J1567=$AE$55:$AE$109),0),3)))</f>
        <v>0</v>
      </c>
      <c r="P1567" s="115" t="b">
        <f t="array" ref="P1567">IF(N1567="negativo",INDEX($AD$3:$AG$51,MATCH(1,($B1567=$AD$3:$AD$51)*($J1567=$AE$3:$AE$51),0),4),IF(N1567="positivo",INDEX($AD$55:$AG$109,MATCH(1,($B1567=$AD$55:$AD$109)*($J1567=$AE$55:$AE$109),0),4)))</f>
        <v>0</v>
      </c>
      <c r="Q1567" s="115" t="str">
        <f>VLOOKUP(M1567,Modelo!$A$2:$C$7,2,0)</f>
        <v>Impacto Económico, Social y Comunitario</v>
      </c>
      <c r="R1567" s="118">
        <f t="array" ref="R1567">INDEX(Modelo!$F$1:$H$37,MATCH(1,(DataBase!Q1567=Modelo!$G$1:$G$37)*(DataBase!B1567=Modelo!$F$1:$F$37),0),3)</f>
        <v>0.11764705882352941</v>
      </c>
      <c r="S1567" s="115">
        <f t="shared" si="50"/>
        <v>0</v>
      </c>
      <c r="T1567" s="115">
        <f t="shared" si="51"/>
        <v>0</v>
      </c>
    </row>
    <row r="1568" spans="1:20" x14ac:dyDescent="0.3">
      <c r="A1568" s="115" t="s">
        <v>280</v>
      </c>
      <c r="B1568" s="115" t="s">
        <v>216</v>
      </c>
      <c r="C1568" s="115" t="s">
        <v>97</v>
      </c>
      <c r="D1568" s="115" t="s">
        <v>86</v>
      </c>
      <c r="E1568" s="115" t="s">
        <v>87</v>
      </c>
      <c r="F1568" s="115" t="s">
        <v>87</v>
      </c>
      <c r="G1568" s="115">
        <v>1866</v>
      </c>
      <c r="H1568" s="115" t="s">
        <v>281</v>
      </c>
      <c r="I1568" s="115">
        <v>2.0444698099999998</v>
      </c>
      <c r="J1568" s="115" t="s">
        <v>55</v>
      </c>
      <c r="K1568" s="115">
        <f>INDEX(DatosProcesados!$A$1:$BF$101,MATCH(DataBase!A1568,DatosProcesados!$A$1:$A$101,0),MATCH(DataBase!J1568,DatosProcesados!$A$1:$BF$1,0))</f>
        <v>2</v>
      </c>
      <c r="L1568" s="115" t="str">
        <f>INDEX(Modelo!$A$9:$D$89,MATCH(DataBase!$J1568,Modelo!$A$9:$A$89,0),MATCH(DataBase!L$1,Modelo!$A$9:$D$9,0))</f>
        <v xml:space="preserve">Impacto social </v>
      </c>
      <c r="M1568" s="115" t="str">
        <f>INDEX(Modelo!$A$9:$D$89,MATCH(DataBase!$J1568,Modelo!$A$9:$A$89,0),MATCH(DataBase!M$1,Modelo!$A$9:$D$9,0))</f>
        <v>Pilar 6</v>
      </c>
      <c r="N1568" s="115" t="str">
        <f>INDEX(Modelo!$A$9:$D$89,MATCH(DataBase!$J1568,Modelo!$A$9:$A$89,0),MATCH(DataBase!N$1,Modelo!$A$9:$D$9,0))</f>
        <v>boolean</v>
      </c>
      <c r="O1568" s="115" t="b">
        <f t="array" ref="O1568">IF(N1568="negativo",INDEX($AD$3:$AG$51,MATCH(1,($B1568=$AD$3:$AD$51)*($J1568=$AE$3:$AE$51),0),3),IF(N1568="positivo",INDEX($AD$55:$AG$109,MATCH(1,($B1568=$AD$55:$AD$109)*($J1568=$AE$55:$AE$109),0),3)))</f>
        <v>0</v>
      </c>
      <c r="P1568" s="115" t="b">
        <f t="array" ref="P1568">IF(N1568="negativo",INDEX($AD$3:$AG$51,MATCH(1,($B1568=$AD$3:$AD$51)*($J1568=$AE$3:$AE$51),0),4),IF(N1568="positivo",INDEX($AD$55:$AG$109,MATCH(1,($B1568=$AD$55:$AD$109)*($J1568=$AE$55:$AE$109),0),4)))</f>
        <v>0</v>
      </c>
      <c r="Q1568" s="115" t="str">
        <f>VLOOKUP(M1568,Modelo!$A$2:$C$7,2,0)</f>
        <v>Impacto Económico, Social y Comunitario</v>
      </c>
      <c r="R1568" s="118">
        <f t="array" ref="R1568">INDEX(Modelo!$F$1:$H$37,MATCH(1,(DataBase!Q1568=Modelo!$G$1:$G$37)*(DataBase!B1568=Modelo!$F$1:$F$37),0),3)</f>
        <v>0.10526315789473684</v>
      </c>
      <c r="S1568" s="115">
        <f t="shared" si="50"/>
        <v>0</v>
      </c>
      <c r="T1568" s="115">
        <f t="shared" si="51"/>
        <v>0</v>
      </c>
    </row>
    <row r="1569" spans="1:20" x14ac:dyDescent="0.3">
      <c r="A1569" s="115" t="s">
        <v>143</v>
      </c>
      <c r="B1569" s="115" t="s">
        <v>84</v>
      </c>
      <c r="C1569" s="115" t="s">
        <v>97</v>
      </c>
      <c r="D1569" s="115" t="s">
        <v>86</v>
      </c>
      <c r="E1569" s="115" t="s">
        <v>86</v>
      </c>
      <c r="F1569" s="115" t="s">
        <v>86</v>
      </c>
      <c r="G1569" s="115">
        <v>1994</v>
      </c>
      <c r="H1569" s="115" t="s">
        <v>125</v>
      </c>
      <c r="I1569" s="115">
        <v>5.9751610780000002</v>
      </c>
      <c r="J1569" s="115" t="s">
        <v>55</v>
      </c>
      <c r="K1569" s="115">
        <f>INDEX(DatosProcesados!$A$1:$BF$101,MATCH(DataBase!A1569,DatosProcesados!$A$1:$A$101,0),MATCH(DataBase!J1569,DatosProcesados!$A$1:$BF$1,0))</f>
        <v>1</v>
      </c>
      <c r="L1569" s="115" t="str">
        <f>INDEX(Modelo!$A$9:$D$89,MATCH(DataBase!$J1569,Modelo!$A$9:$A$89,0),MATCH(DataBase!L$1,Modelo!$A$9:$D$9,0))</f>
        <v xml:space="preserve">Impacto social </v>
      </c>
      <c r="M1569" s="115" t="str">
        <f>INDEX(Modelo!$A$9:$D$89,MATCH(DataBase!$J1569,Modelo!$A$9:$A$89,0),MATCH(DataBase!M$1,Modelo!$A$9:$D$9,0))</f>
        <v>Pilar 6</v>
      </c>
      <c r="N1569" s="115" t="str">
        <f>INDEX(Modelo!$A$9:$D$89,MATCH(DataBase!$J1569,Modelo!$A$9:$A$89,0),MATCH(DataBase!N$1,Modelo!$A$9:$D$9,0))</f>
        <v>boolean</v>
      </c>
      <c r="O1569" s="115" t="b">
        <f t="array" ref="O1569">IF(N1569="negativo",INDEX($AD$3:$AG$51,MATCH(1,($B1569=$AD$3:$AD$51)*($J1569=$AE$3:$AE$51),0),3),IF(N1569="positivo",INDEX($AD$55:$AG$109,MATCH(1,($B1569=$AD$55:$AD$109)*($J1569=$AE$55:$AE$109),0),3)))</f>
        <v>0</v>
      </c>
      <c r="P1569" s="115" t="b">
        <f t="array" ref="P1569">IF(N1569="negativo",INDEX($AD$3:$AG$51,MATCH(1,($B1569=$AD$3:$AD$51)*($J1569=$AE$3:$AE$51),0),4),IF(N1569="positivo",INDEX($AD$55:$AG$109,MATCH(1,($B1569=$AD$55:$AD$109)*($J1569=$AE$55:$AE$109),0),4)))</f>
        <v>0</v>
      </c>
      <c r="Q1569" s="115" t="str">
        <f>VLOOKUP(M1569,Modelo!$A$2:$C$7,2,0)</f>
        <v>Impacto Económico, Social y Comunitario</v>
      </c>
      <c r="R1569" s="118">
        <f t="array" ref="R1569">INDEX(Modelo!$F$1:$H$37,MATCH(1,(DataBase!Q1569=Modelo!$G$1:$G$37)*(DataBase!B1569=Modelo!$F$1:$F$37),0),3)</f>
        <v>0.11764705882352941</v>
      </c>
      <c r="S1569" s="115">
        <f t="shared" si="50"/>
        <v>0</v>
      </c>
      <c r="T1569" s="115">
        <f t="shared" si="51"/>
        <v>0</v>
      </c>
    </row>
    <row r="1570" spans="1:20" x14ac:dyDescent="0.3">
      <c r="A1570" s="115" t="s">
        <v>331</v>
      </c>
      <c r="B1570" s="115" t="s">
        <v>313</v>
      </c>
      <c r="C1570" s="115" t="s">
        <v>103</v>
      </c>
      <c r="D1570" s="115" t="s">
        <v>87</v>
      </c>
      <c r="E1570" s="115" t="s">
        <v>86</v>
      </c>
      <c r="F1570" s="115" t="s">
        <v>86</v>
      </c>
      <c r="G1570" s="115">
        <v>1953</v>
      </c>
      <c r="H1570" s="115" t="s">
        <v>125</v>
      </c>
      <c r="I1570" s="115">
        <v>7.1291921260000004</v>
      </c>
      <c r="J1570" s="115" t="s">
        <v>55</v>
      </c>
      <c r="K1570" s="115">
        <f>INDEX(DatosProcesados!$A$1:$BF$101,MATCH(DataBase!A1570,DatosProcesados!$A$1:$A$101,0),MATCH(DataBase!J1570,DatosProcesados!$A$1:$BF$1,0))</f>
        <v>0</v>
      </c>
      <c r="L1570" s="115" t="str">
        <f>INDEX(Modelo!$A$9:$D$89,MATCH(DataBase!$J1570,Modelo!$A$9:$A$89,0),MATCH(DataBase!L$1,Modelo!$A$9:$D$9,0))</f>
        <v xml:space="preserve">Impacto social </v>
      </c>
      <c r="M1570" s="115" t="str">
        <f>INDEX(Modelo!$A$9:$D$89,MATCH(DataBase!$J1570,Modelo!$A$9:$A$89,0),MATCH(DataBase!M$1,Modelo!$A$9:$D$9,0))</f>
        <v>Pilar 6</v>
      </c>
      <c r="N1570" s="115" t="str">
        <f>INDEX(Modelo!$A$9:$D$89,MATCH(DataBase!$J1570,Modelo!$A$9:$A$89,0),MATCH(DataBase!N$1,Modelo!$A$9:$D$9,0))</f>
        <v>boolean</v>
      </c>
      <c r="O1570" s="115" t="b">
        <f t="array" ref="O1570">IF(N1570="negativo",INDEX($AD$3:$AG$51,MATCH(1,($B1570=$AD$3:$AD$51)*($J1570=$AE$3:$AE$51),0),3),IF(N1570="positivo",INDEX($AD$55:$AG$109,MATCH(1,($B1570=$AD$55:$AD$109)*($J1570=$AE$55:$AE$109),0),3)))</f>
        <v>0</v>
      </c>
      <c r="P1570" s="115" t="b">
        <f t="array" ref="P1570">IF(N1570="negativo",INDEX($AD$3:$AG$51,MATCH(1,($B1570=$AD$3:$AD$51)*($J1570=$AE$3:$AE$51),0),4),IF(N1570="positivo",INDEX($AD$55:$AG$109,MATCH(1,($B1570=$AD$55:$AD$109)*($J1570=$AE$55:$AE$109),0),4)))</f>
        <v>0</v>
      </c>
      <c r="Q1570" s="115" t="str">
        <f>VLOOKUP(M1570,Modelo!$A$2:$C$7,2,0)</f>
        <v>Impacto Económico, Social y Comunitario</v>
      </c>
      <c r="R1570" s="118">
        <f t="array" ref="R1570">INDEX(Modelo!$F$1:$H$37,MATCH(1,(DataBase!Q1570=Modelo!$G$1:$G$37)*(DataBase!B1570=Modelo!$F$1:$F$37),0),3)</f>
        <v>0.11764705882352941</v>
      </c>
      <c r="S1570" s="115">
        <f t="shared" si="50"/>
        <v>0</v>
      </c>
      <c r="T1570" s="115">
        <f t="shared" si="51"/>
        <v>0</v>
      </c>
    </row>
    <row r="1571" spans="1:20" x14ac:dyDescent="0.3">
      <c r="A1571" s="115" t="s">
        <v>277</v>
      </c>
      <c r="B1571" s="115" t="s">
        <v>216</v>
      </c>
      <c r="C1571" s="115" t="s">
        <v>85</v>
      </c>
      <c r="D1571" s="115" t="s">
        <v>86</v>
      </c>
      <c r="E1571" s="115" t="s">
        <v>87</v>
      </c>
      <c r="F1571" s="115" t="s">
        <v>87</v>
      </c>
      <c r="G1571" s="115">
        <v>1965</v>
      </c>
      <c r="H1571" s="115" t="s">
        <v>244</v>
      </c>
      <c r="I1571" s="115">
        <v>2.0973851419999998</v>
      </c>
      <c r="J1571" s="115" t="s">
        <v>55</v>
      </c>
      <c r="K1571" s="115">
        <f>INDEX(DatosProcesados!$A$1:$BF$101,MATCH(DataBase!A1571,DatosProcesados!$A$1:$A$101,0),MATCH(DataBase!J1571,DatosProcesados!$A$1:$BF$1,0))</f>
        <v>0</v>
      </c>
      <c r="L1571" s="115" t="str">
        <f>INDEX(Modelo!$A$9:$D$89,MATCH(DataBase!$J1571,Modelo!$A$9:$A$89,0),MATCH(DataBase!L$1,Modelo!$A$9:$D$9,0))</f>
        <v xml:space="preserve">Impacto social </v>
      </c>
      <c r="M1571" s="115" t="str">
        <f>INDEX(Modelo!$A$9:$D$89,MATCH(DataBase!$J1571,Modelo!$A$9:$A$89,0),MATCH(DataBase!M$1,Modelo!$A$9:$D$9,0))</f>
        <v>Pilar 6</v>
      </c>
      <c r="N1571" s="115" t="str">
        <f>INDEX(Modelo!$A$9:$D$89,MATCH(DataBase!$J1571,Modelo!$A$9:$A$89,0),MATCH(DataBase!N$1,Modelo!$A$9:$D$9,0))</f>
        <v>boolean</v>
      </c>
      <c r="O1571" s="115" t="b">
        <f t="array" ref="O1571">IF(N1571="negativo",INDEX($AD$3:$AG$51,MATCH(1,($B1571=$AD$3:$AD$51)*($J1571=$AE$3:$AE$51),0),3),IF(N1571="positivo",INDEX($AD$55:$AG$109,MATCH(1,($B1571=$AD$55:$AD$109)*($J1571=$AE$55:$AE$109),0),3)))</f>
        <v>0</v>
      </c>
      <c r="P1571" s="115" t="b">
        <f t="array" ref="P1571">IF(N1571="negativo",INDEX($AD$3:$AG$51,MATCH(1,($B1571=$AD$3:$AD$51)*($J1571=$AE$3:$AE$51),0),4),IF(N1571="positivo",INDEX($AD$55:$AG$109,MATCH(1,($B1571=$AD$55:$AD$109)*($J1571=$AE$55:$AE$109),0),4)))</f>
        <v>0</v>
      </c>
      <c r="Q1571" s="115" t="str">
        <f>VLOOKUP(M1571,Modelo!$A$2:$C$7,2,0)</f>
        <v>Impacto Económico, Social y Comunitario</v>
      </c>
      <c r="R1571" s="118">
        <f t="array" ref="R1571">INDEX(Modelo!$F$1:$H$37,MATCH(1,(DataBase!Q1571=Modelo!$G$1:$G$37)*(DataBase!B1571=Modelo!$F$1:$F$37),0),3)</f>
        <v>0.10526315789473684</v>
      </c>
      <c r="S1571" s="115">
        <f t="shared" si="50"/>
        <v>0</v>
      </c>
      <c r="T1571" s="115">
        <f t="shared" si="51"/>
        <v>0</v>
      </c>
    </row>
    <row r="1572" spans="1:20" x14ac:dyDescent="0.3">
      <c r="A1572" s="115" t="s">
        <v>356</v>
      </c>
      <c r="B1572" s="115" t="s">
        <v>313</v>
      </c>
      <c r="C1572" s="115" t="s">
        <v>103</v>
      </c>
      <c r="D1572" s="115" t="s">
        <v>87</v>
      </c>
      <c r="E1572" s="115" t="s">
        <v>86</v>
      </c>
      <c r="F1572" s="115" t="s">
        <v>86</v>
      </c>
      <c r="G1572" s="115">
        <v>1989</v>
      </c>
      <c r="H1572" s="115" t="s">
        <v>125</v>
      </c>
      <c r="I1572" s="115">
        <v>3.0305383369999999</v>
      </c>
      <c r="J1572" s="115" t="s">
        <v>55</v>
      </c>
      <c r="K1572" s="115">
        <f>INDEX(DatosProcesados!$A$1:$BF$101,MATCH(DataBase!A1572,DatosProcesados!$A$1:$A$101,0),MATCH(DataBase!J1572,DatosProcesados!$A$1:$BF$1,0))</f>
        <v>0</v>
      </c>
      <c r="L1572" s="115" t="str">
        <f>INDEX(Modelo!$A$9:$D$89,MATCH(DataBase!$J1572,Modelo!$A$9:$A$89,0),MATCH(DataBase!L$1,Modelo!$A$9:$D$9,0))</f>
        <v xml:space="preserve">Impacto social </v>
      </c>
      <c r="M1572" s="115" t="str">
        <f>INDEX(Modelo!$A$9:$D$89,MATCH(DataBase!$J1572,Modelo!$A$9:$A$89,0),MATCH(DataBase!M$1,Modelo!$A$9:$D$9,0))</f>
        <v>Pilar 6</v>
      </c>
      <c r="N1572" s="115" t="str">
        <f>INDEX(Modelo!$A$9:$D$89,MATCH(DataBase!$J1572,Modelo!$A$9:$A$89,0),MATCH(DataBase!N$1,Modelo!$A$9:$D$9,0))</f>
        <v>boolean</v>
      </c>
      <c r="O1572" s="115" t="b">
        <f t="array" ref="O1572">IF(N1572="negativo",INDEX($AD$3:$AG$51,MATCH(1,($B1572=$AD$3:$AD$51)*($J1572=$AE$3:$AE$51),0),3),IF(N1572="positivo",INDEX($AD$55:$AG$109,MATCH(1,($B1572=$AD$55:$AD$109)*($J1572=$AE$55:$AE$109),0),3)))</f>
        <v>0</v>
      </c>
      <c r="P1572" s="115" t="b">
        <f t="array" ref="P1572">IF(N1572="negativo",INDEX($AD$3:$AG$51,MATCH(1,($B1572=$AD$3:$AD$51)*($J1572=$AE$3:$AE$51),0),4),IF(N1572="positivo",INDEX($AD$55:$AG$109,MATCH(1,($B1572=$AD$55:$AD$109)*($J1572=$AE$55:$AE$109),0),4)))</f>
        <v>0</v>
      </c>
      <c r="Q1572" s="115" t="str">
        <f>VLOOKUP(M1572,Modelo!$A$2:$C$7,2,0)</f>
        <v>Impacto Económico, Social y Comunitario</v>
      </c>
      <c r="R1572" s="118">
        <f t="array" ref="R1572">INDEX(Modelo!$F$1:$H$37,MATCH(1,(DataBase!Q1572=Modelo!$G$1:$G$37)*(DataBase!B1572=Modelo!$F$1:$F$37),0),3)</f>
        <v>0.11764705882352941</v>
      </c>
      <c r="S1572" s="115">
        <f t="shared" si="50"/>
        <v>0</v>
      </c>
      <c r="T1572" s="115">
        <f t="shared" si="51"/>
        <v>0</v>
      </c>
    </row>
    <row r="1573" spans="1:20" x14ac:dyDescent="0.3">
      <c r="A1573" s="115" t="s">
        <v>268</v>
      </c>
      <c r="B1573" s="115" t="s">
        <v>216</v>
      </c>
      <c r="C1573" s="115" t="s">
        <v>103</v>
      </c>
      <c r="D1573" s="115" t="s">
        <v>86</v>
      </c>
      <c r="E1573" s="115" t="s">
        <v>86</v>
      </c>
      <c r="F1573" s="115" t="s">
        <v>87</v>
      </c>
      <c r="G1573" s="115">
        <v>1986</v>
      </c>
      <c r="H1573" s="115" t="s">
        <v>125</v>
      </c>
      <c r="I1573" s="115">
        <v>2.2734296359999999</v>
      </c>
      <c r="J1573" s="115" t="s">
        <v>55</v>
      </c>
      <c r="K1573" s="115">
        <f>INDEX(DatosProcesados!$A$1:$BF$101,MATCH(DataBase!A1573,DatosProcesados!$A$1:$A$101,0),MATCH(DataBase!J1573,DatosProcesados!$A$1:$BF$1,0))</f>
        <v>0</v>
      </c>
      <c r="L1573" s="115" t="str">
        <f>INDEX(Modelo!$A$9:$D$89,MATCH(DataBase!$J1573,Modelo!$A$9:$A$89,0),MATCH(DataBase!L$1,Modelo!$A$9:$D$9,0))</f>
        <v xml:space="preserve">Impacto social </v>
      </c>
      <c r="M1573" s="115" t="str">
        <f>INDEX(Modelo!$A$9:$D$89,MATCH(DataBase!$J1573,Modelo!$A$9:$A$89,0),MATCH(DataBase!M$1,Modelo!$A$9:$D$9,0))</f>
        <v>Pilar 6</v>
      </c>
      <c r="N1573" s="115" t="str">
        <f>INDEX(Modelo!$A$9:$D$89,MATCH(DataBase!$J1573,Modelo!$A$9:$A$89,0),MATCH(DataBase!N$1,Modelo!$A$9:$D$9,0))</f>
        <v>boolean</v>
      </c>
      <c r="O1573" s="115" t="b">
        <f t="array" ref="O1573">IF(N1573="negativo",INDEX($AD$3:$AG$51,MATCH(1,($B1573=$AD$3:$AD$51)*($J1573=$AE$3:$AE$51),0),3),IF(N1573="positivo",INDEX($AD$55:$AG$109,MATCH(1,($B1573=$AD$55:$AD$109)*($J1573=$AE$55:$AE$109),0),3)))</f>
        <v>0</v>
      </c>
      <c r="P1573" s="115" t="b">
        <f t="array" ref="P1573">IF(N1573="negativo",INDEX($AD$3:$AG$51,MATCH(1,($B1573=$AD$3:$AD$51)*($J1573=$AE$3:$AE$51),0),4),IF(N1573="positivo",INDEX($AD$55:$AG$109,MATCH(1,($B1573=$AD$55:$AD$109)*($J1573=$AE$55:$AE$109),0),4)))</f>
        <v>0</v>
      </c>
      <c r="Q1573" s="115" t="str">
        <f>VLOOKUP(M1573,Modelo!$A$2:$C$7,2,0)</f>
        <v>Impacto Económico, Social y Comunitario</v>
      </c>
      <c r="R1573" s="118">
        <f t="array" ref="R1573">INDEX(Modelo!$F$1:$H$37,MATCH(1,(DataBase!Q1573=Modelo!$G$1:$G$37)*(DataBase!B1573=Modelo!$F$1:$F$37),0),3)</f>
        <v>0.10526315789473684</v>
      </c>
      <c r="S1573" s="115">
        <f t="shared" si="50"/>
        <v>0</v>
      </c>
      <c r="T1573" s="115">
        <f t="shared" si="51"/>
        <v>0</v>
      </c>
    </row>
    <row r="1574" spans="1:20" x14ac:dyDescent="0.3">
      <c r="A1574" s="115" t="s">
        <v>234</v>
      </c>
      <c r="B1574" s="115" t="s">
        <v>216</v>
      </c>
      <c r="C1574" s="115" t="s">
        <v>103</v>
      </c>
      <c r="D1574" s="115" t="s">
        <v>86</v>
      </c>
      <c r="E1574" s="115" t="s">
        <v>86</v>
      </c>
      <c r="F1574" s="115" t="s">
        <v>86</v>
      </c>
      <c r="G1574" s="115">
        <v>1904</v>
      </c>
      <c r="H1574" s="115" t="s">
        <v>125</v>
      </c>
      <c r="I1574" s="115">
        <v>2.8467005310000002</v>
      </c>
      <c r="J1574" s="115" t="s">
        <v>55</v>
      </c>
      <c r="K1574" s="115">
        <f>INDEX(DatosProcesados!$A$1:$BF$101,MATCH(DataBase!A1574,DatosProcesados!$A$1:$A$101,0),MATCH(DataBase!J1574,DatosProcesados!$A$1:$BF$1,0))</f>
        <v>2</v>
      </c>
      <c r="L1574" s="115" t="str">
        <f>INDEX(Modelo!$A$9:$D$89,MATCH(DataBase!$J1574,Modelo!$A$9:$A$89,0),MATCH(DataBase!L$1,Modelo!$A$9:$D$9,0))</f>
        <v xml:space="preserve">Impacto social </v>
      </c>
      <c r="M1574" s="115" t="str">
        <f>INDEX(Modelo!$A$9:$D$89,MATCH(DataBase!$J1574,Modelo!$A$9:$A$89,0),MATCH(DataBase!M$1,Modelo!$A$9:$D$9,0))</f>
        <v>Pilar 6</v>
      </c>
      <c r="N1574" s="115" t="str">
        <f>INDEX(Modelo!$A$9:$D$89,MATCH(DataBase!$J1574,Modelo!$A$9:$A$89,0),MATCH(DataBase!N$1,Modelo!$A$9:$D$9,0))</f>
        <v>boolean</v>
      </c>
      <c r="O1574" s="115" t="b">
        <f t="array" ref="O1574">IF(N1574="negativo",INDEX($AD$3:$AG$51,MATCH(1,($B1574=$AD$3:$AD$51)*($J1574=$AE$3:$AE$51),0),3),IF(N1574="positivo",INDEX($AD$55:$AG$109,MATCH(1,($B1574=$AD$55:$AD$109)*($J1574=$AE$55:$AE$109),0),3)))</f>
        <v>0</v>
      </c>
      <c r="P1574" s="115" t="b">
        <f t="array" ref="P1574">IF(N1574="negativo",INDEX($AD$3:$AG$51,MATCH(1,($B1574=$AD$3:$AD$51)*($J1574=$AE$3:$AE$51),0),4),IF(N1574="positivo",INDEX($AD$55:$AG$109,MATCH(1,($B1574=$AD$55:$AD$109)*($J1574=$AE$55:$AE$109),0),4)))</f>
        <v>0</v>
      </c>
      <c r="Q1574" s="115" t="str">
        <f>VLOOKUP(M1574,Modelo!$A$2:$C$7,2,0)</f>
        <v>Impacto Económico, Social y Comunitario</v>
      </c>
      <c r="R1574" s="118">
        <f t="array" ref="R1574">INDEX(Modelo!$F$1:$H$37,MATCH(1,(DataBase!Q1574=Modelo!$G$1:$G$37)*(DataBase!B1574=Modelo!$F$1:$F$37),0),3)</f>
        <v>0.10526315789473684</v>
      </c>
      <c r="S1574" s="115">
        <f t="shared" si="50"/>
        <v>0</v>
      </c>
      <c r="T1574" s="115">
        <f t="shared" si="51"/>
        <v>0</v>
      </c>
    </row>
    <row r="1575" spans="1:20" x14ac:dyDescent="0.3">
      <c r="A1575" s="115" t="s">
        <v>359</v>
      </c>
      <c r="B1575" s="115" t="s">
        <v>313</v>
      </c>
      <c r="C1575" s="115" t="s">
        <v>103</v>
      </c>
      <c r="D1575" s="115" t="s">
        <v>86</v>
      </c>
      <c r="E1575" s="115" t="s">
        <v>87</v>
      </c>
      <c r="F1575" s="115" t="s">
        <v>87</v>
      </c>
      <c r="G1575" s="115">
        <v>1993</v>
      </c>
      <c r="H1575" s="115" t="s">
        <v>244</v>
      </c>
      <c r="I1575" s="115">
        <v>2.3607916150000001</v>
      </c>
      <c r="J1575" s="115" t="s">
        <v>55</v>
      </c>
      <c r="K1575" s="115">
        <f>INDEX(DatosProcesados!$A$1:$BF$101,MATCH(DataBase!A1575,DatosProcesados!$A$1:$A$101,0),MATCH(DataBase!J1575,DatosProcesados!$A$1:$BF$1,0))</f>
        <v>1</v>
      </c>
      <c r="L1575" s="115" t="str">
        <f>INDEX(Modelo!$A$9:$D$89,MATCH(DataBase!$J1575,Modelo!$A$9:$A$89,0),MATCH(DataBase!L$1,Modelo!$A$9:$D$9,0))</f>
        <v xml:space="preserve">Impacto social </v>
      </c>
      <c r="M1575" s="115" t="str">
        <f>INDEX(Modelo!$A$9:$D$89,MATCH(DataBase!$J1575,Modelo!$A$9:$A$89,0),MATCH(DataBase!M$1,Modelo!$A$9:$D$9,0))</f>
        <v>Pilar 6</v>
      </c>
      <c r="N1575" s="115" t="str">
        <f>INDEX(Modelo!$A$9:$D$89,MATCH(DataBase!$J1575,Modelo!$A$9:$A$89,0),MATCH(DataBase!N$1,Modelo!$A$9:$D$9,0))</f>
        <v>boolean</v>
      </c>
      <c r="O1575" s="115" t="b">
        <f t="array" ref="O1575">IF(N1575="negativo",INDEX($AD$3:$AG$51,MATCH(1,($B1575=$AD$3:$AD$51)*($J1575=$AE$3:$AE$51),0),3),IF(N1575="positivo",INDEX($AD$55:$AG$109,MATCH(1,($B1575=$AD$55:$AD$109)*($J1575=$AE$55:$AE$109),0),3)))</f>
        <v>0</v>
      </c>
      <c r="P1575" s="115" t="b">
        <f t="array" ref="P1575">IF(N1575="negativo",INDEX($AD$3:$AG$51,MATCH(1,($B1575=$AD$3:$AD$51)*($J1575=$AE$3:$AE$51),0),4),IF(N1575="positivo",INDEX($AD$55:$AG$109,MATCH(1,($B1575=$AD$55:$AD$109)*($J1575=$AE$55:$AE$109),0),4)))</f>
        <v>0</v>
      </c>
      <c r="Q1575" s="115" t="str">
        <f>VLOOKUP(M1575,Modelo!$A$2:$C$7,2,0)</f>
        <v>Impacto Económico, Social y Comunitario</v>
      </c>
      <c r="R1575" s="118">
        <f t="array" ref="R1575">INDEX(Modelo!$F$1:$H$37,MATCH(1,(DataBase!Q1575=Modelo!$G$1:$G$37)*(DataBase!B1575=Modelo!$F$1:$F$37),0),3)</f>
        <v>0.11764705882352941</v>
      </c>
      <c r="S1575" s="115">
        <f t="shared" si="50"/>
        <v>0</v>
      </c>
      <c r="T1575" s="115">
        <f t="shared" si="51"/>
        <v>0</v>
      </c>
    </row>
    <row r="1576" spans="1:20" x14ac:dyDescent="0.3">
      <c r="A1576" s="115" t="s">
        <v>327</v>
      </c>
      <c r="B1576" s="115" t="s">
        <v>313</v>
      </c>
      <c r="C1576" s="115" t="s">
        <v>103</v>
      </c>
      <c r="D1576" s="115" t="s">
        <v>86</v>
      </c>
      <c r="E1576" s="115" t="s">
        <v>86</v>
      </c>
      <c r="F1576" s="115" t="s">
        <v>87</v>
      </c>
      <c r="G1576" s="115">
        <v>2005</v>
      </c>
      <c r="H1576" s="115" t="s">
        <v>328</v>
      </c>
      <c r="I1576" s="115">
        <v>10.521119421</v>
      </c>
      <c r="J1576" s="115" t="s">
        <v>55</v>
      </c>
      <c r="K1576" s="115">
        <f>INDEX(DatosProcesados!$A$1:$BF$101,MATCH(DataBase!A1576,DatosProcesados!$A$1:$A$101,0),MATCH(DataBase!J1576,DatosProcesados!$A$1:$BF$1,0))</f>
        <v>1</v>
      </c>
      <c r="L1576" s="115" t="str">
        <f>INDEX(Modelo!$A$9:$D$89,MATCH(DataBase!$J1576,Modelo!$A$9:$A$89,0),MATCH(DataBase!L$1,Modelo!$A$9:$D$9,0))</f>
        <v xml:space="preserve">Impacto social </v>
      </c>
      <c r="M1576" s="115" t="str">
        <f>INDEX(Modelo!$A$9:$D$89,MATCH(DataBase!$J1576,Modelo!$A$9:$A$89,0),MATCH(DataBase!M$1,Modelo!$A$9:$D$9,0))</f>
        <v>Pilar 6</v>
      </c>
      <c r="N1576" s="115" t="str">
        <f>INDEX(Modelo!$A$9:$D$89,MATCH(DataBase!$J1576,Modelo!$A$9:$A$89,0),MATCH(DataBase!N$1,Modelo!$A$9:$D$9,0))</f>
        <v>boolean</v>
      </c>
      <c r="O1576" s="115" t="b">
        <f t="array" ref="O1576">IF(N1576="negativo",INDEX($AD$3:$AG$51,MATCH(1,($B1576=$AD$3:$AD$51)*($J1576=$AE$3:$AE$51),0),3),IF(N1576="positivo",INDEX($AD$55:$AG$109,MATCH(1,($B1576=$AD$55:$AD$109)*($J1576=$AE$55:$AE$109),0),3)))</f>
        <v>0</v>
      </c>
      <c r="P1576" s="115" t="b">
        <f t="array" ref="P1576">IF(N1576="negativo",INDEX($AD$3:$AG$51,MATCH(1,($B1576=$AD$3:$AD$51)*($J1576=$AE$3:$AE$51),0),4),IF(N1576="positivo",INDEX($AD$55:$AG$109,MATCH(1,($B1576=$AD$55:$AD$109)*($J1576=$AE$55:$AE$109),0),4)))</f>
        <v>0</v>
      </c>
      <c r="Q1576" s="115" t="str">
        <f>VLOOKUP(M1576,Modelo!$A$2:$C$7,2,0)</f>
        <v>Impacto Económico, Social y Comunitario</v>
      </c>
      <c r="R1576" s="118">
        <f t="array" ref="R1576">INDEX(Modelo!$F$1:$H$37,MATCH(1,(DataBase!Q1576=Modelo!$G$1:$G$37)*(DataBase!B1576=Modelo!$F$1:$F$37),0),3)</f>
        <v>0.11764705882352941</v>
      </c>
      <c r="S1576" s="115">
        <f t="shared" si="50"/>
        <v>0</v>
      </c>
      <c r="T1576" s="115">
        <f t="shared" si="51"/>
        <v>0</v>
      </c>
    </row>
    <row r="1577" spans="1:20" x14ac:dyDescent="0.3">
      <c r="A1577" s="115" t="s">
        <v>283</v>
      </c>
      <c r="B1577" s="115" t="s">
        <v>216</v>
      </c>
      <c r="C1577" s="115" t="s">
        <v>103</v>
      </c>
      <c r="D1577" s="115" t="s">
        <v>86</v>
      </c>
      <c r="E1577" s="115" t="s">
        <v>86</v>
      </c>
      <c r="F1577" s="115" t="s">
        <v>87</v>
      </c>
      <c r="G1577" s="115">
        <v>1958</v>
      </c>
      <c r="H1577" s="115" t="s">
        <v>125</v>
      </c>
      <c r="I1577" s="115">
        <v>2.0172595470000001</v>
      </c>
      <c r="J1577" s="115" t="s">
        <v>55</v>
      </c>
      <c r="K1577" s="115">
        <f>INDEX(DatosProcesados!$A$1:$BF$101,MATCH(DataBase!A1577,DatosProcesados!$A$1:$A$101,0),MATCH(DataBase!J1577,DatosProcesados!$A$1:$BF$1,0))</f>
        <v>1</v>
      </c>
      <c r="L1577" s="115" t="str">
        <f>INDEX(Modelo!$A$9:$D$89,MATCH(DataBase!$J1577,Modelo!$A$9:$A$89,0),MATCH(DataBase!L$1,Modelo!$A$9:$D$9,0))</f>
        <v xml:space="preserve">Impacto social </v>
      </c>
      <c r="M1577" s="115" t="str">
        <f>INDEX(Modelo!$A$9:$D$89,MATCH(DataBase!$J1577,Modelo!$A$9:$A$89,0),MATCH(DataBase!M$1,Modelo!$A$9:$D$9,0))</f>
        <v>Pilar 6</v>
      </c>
      <c r="N1577" s="115" t="str">
        <f>INDEX(Modelo!$A$9:$D$89,MATCH(DataBase!$J1577,Modelo!$A$9:$A$89,0),MATCH(DataBase!N$1,Modelo!$A$9:$D$9,0))</f>
        <v>boolean</v>
      </c>
      <c r="O1577" s="115" t="b">
        <f t="array" ref="O1577">IF(N1577="negativo",INDEX($AD$3:$AG$51,MATCH(1,($B1577=$AD$3:$AD$51)*($J1577=$AE$3:$AE$51),0),3),IF(N1577="positivo",INDEX($AD$55:$AG$109,MATCH(1,($B1577=$AD$55:$AD$109)*($J1577=$AE$55:$AE$109),0),3)))</f>
        <v>0</v>
      </c>
      <c r="P1577" s="115" t="b">
        <f t="array" ref="P1577">IF(N1577="negativo",INDEX($AD$3:$AG$51,MATCH(1,($B1577=$AD$3:$AD$51)*($J1577=$AE$3:$AE$51),0),4),IF(N1577="positivo",INDEX($AD$55:$AG$109,MATCH(1,($B1577=$AD$55:$AD$109)*($J1577=$AE$55:$AE$109),0),4)))</f>
        <v>0</v>
      </c>
      <c r="Q1577" s="115" t="str">
        <f>VLOOKUP(M1577,Modelo!$A$2:$C$7,2,0)</f>
        <v>Impacto Económico, Social y Comunitario</v>
      </c>
      <c r="R1577" s="118">
        <f t="array" ref="R1577">INDEX(Modelo!$F$1:$H$37,MATCH(1,(DataBase!Q1577=Modelo!$G$1:$G$37)*(DataBase!B1577=Modelo!$F$1:$F$37),0),3)</f>
        <v>0.10526315789473684</v>
      </c>
      <c r="S1577" s="115">
        <f t="shared" si="50"/>
        <v>0</v>
      </c>
      <c r="T1577" s="115">
        <f t="shared" si="51"/>
        <v>0</v>
      </c>
    </row>
    <row r="1578" spans="1:20" x14ac:dyDescent="0.3">
      <c r="A1578" s="115" t="s">
        <v>188</v>
      </c>
      <c r="B1578" s="115" t="s">
        <v>84</v>
      </c>
      <c r="C1578" s="115" t="s">
        <v>103</v>
      </c>
      <c r="D1578" s="115" t="s">
        <v>86</v>
      </c>
      <c r="E1578" s="115" t="s">
        <v>87</v>
      </c>
      <c r="F1578" s="115" t="s">
        <v>86</v>
      </c>
      <c r="G1578" s="115">
        <v>1974</v>
      </c>
      <c r="H1578" s="115" t="s">
        <v>125</v>
      </c>
      <c r="I1578" s="115">
        <v>2.2729038500000001</v>
      </c>
      <c r="J1578" s="115" t="s">
        <v>55</v>
      </c>
      <c r="K1578" s="115">
        <f>INDEX(DatosProcesados!$A$1:$BF$101,MATCH(DataBase!A1578,DatosProcesados!$A$1:$A$101,0),MATCH(DataBase!J1578,DatosProcesados!$A$1:$BF$1,0))</f>
        <v>1</v>
      </c>
      <c r="L1578" s="115" t="str">
        <f>INDEX(Modelo!$A$9:$D$89,MATCH(DataBase!$J1578,Modelo!$A$9:$A$89,0),MATCH(DataBase!L$1,Modelo!$A$9:$D$9,0))</f>
        <v xml:space="preserve">Impacto social </v>
      </c>
      <c r="M1578" s="115" t="str">
        <f>INDEX(Modelo!$A$9:$D$89,MATCH(DataBase!$J1578,Modelo!$A$9:$A$89,0),MATCH(DataBase!M$1,Modelo!$A$9:$D$9,0))</f>
        <v>Pilar 6</v>
      </c>
      <c r="N1578" s="115" t="str">
        <f>INDEX(Modelo!$A$9:$D$89,MATCH(DataBase!$J1578,Modelo!$A$9:$A$89,0),MATCH(DataBase!N$1,Modelo!$A$9:$D$9,0))</f>
        <v>boolean</v>
      </c>
      <c r="O1578" s="115" t="b">
        <f t="array" ref="O1578">IF(N1578="negativo",INDEX($AD$3:$AG$51,MATCH(1,($B1578=$AD$3:$AD$51)*($J1578=$AE$3:$AE$51),0),3),IF(N1578="positivo",INDEX($AD$55:$AG$109,MATCH(1,($B1578=$AD$55:$AD$109)*($J1578=$AE$55:$AE$109),0),3)))</f>
        <v>0</v>
      </c>
      <c r="P1578" s="115" t="b">
        <f t="array" ref="P1578">IF(N1578="negativo",INDEX($AD$3:$AG$51,MATCH(1,($B1578=$AD$3:$AD$51)*($J1578=$AE$3:$AE$51),0),4),IF(N1578="positivo",INDEX($AD$55:$AG$109,MATCH(1,($B1578=$AD$55:$AD$109)*($J1578=$AE$55:$AE$109),0),4)))</f>
        <v>0</v>
      </c>
      <c r="Q1578" s="115" t="str">
        <f>VLOOKUP(M1578,Modelo!$A$2:$C$7,2,0)</f>
        <v>Impacto Económico, Social y Comunitario</v>
      </c>
      <c r="R1578" s="118">
        <f t="array" ref="R1578">INDEX(Modelo!$F$1:$H$37,MATCH(1,(DataBase!Q1578=Modelo!$G$1:$G$37)*(DataBase!B1578=Modelo!$F$1:$F$37),0),3)</f>
        <v>0.11764705882352941</v>
      </c>
      <c r="S1578" s="115">
        <f t="shared" si="50"/>
        <v>0</v>
      </c>
      <c r="T1578" s="115">
        <f t="shared" si="51"/>
        <v>0</v>
      </c>
    </row>
    <row r="1579" spans="1:20" x14ac:dyDescent="0.3">
      <c r="A1579" s="115" t="s">
        <v>199</v>
      </c>
      <c r="B1579" s="115" t="s">
        <v>84</v>
      </c>
      <c r="C1579" s="115" t="s">
        <v>103</v>
      </c>
      <c r="D1579" s="115" t="s">
        <v>86</v>
      </c>
      <c r="E1579" s="115" t="s">
        <v>86</v>
      </c>
      <c r="F1579" s="115" t="s">
        <v>87</v>
      </c>
      <c r="G1579" s="115">
        <v>2015</v>
      </c>
      <c r="H1579" s="115" t="s">
        <v>125</v>
      </c>
      <c r="I1579" s="115">
        <v>0.70314701400000001</v>
      </c>
      <c r="J1579" s="115" t="s">
        <v>55</v>
      </c>
      <c r="K1579" s="115">
        <f>INDEX(DatosProcesados!$A$1:$BF$101,MATCH(DataBase!A1579,DatosProcesados!$A$1:$A$101,0),MATCH(DataBase!J1579,DatosProcesados!$A$1:$BF$1,0))</f>
        <v>0</v>
      </c>
      <c r="L1579" s="115" t="str">
        <f>INDEX(Modelo!$A$9:$D$89,MATCH(DataBase!$J1579,Modelo!$A$9:$A$89,0),MATCH(DataBase!L$1,Modelo!$A$9:$D$9,0))</f>
        <v xml:space="preserve">Impacto social </v>
      </c>
      <c r="M1579" s="115" t="str">
        <f>INDEX(Modelo!$A$9:$D$89,MATCH(DataBase!$J1579,Modelo!$A$9:$A$89,0),MATCH(DataBase!M$1,Modelo!$A$9:$D$9,0))</f>
        <v>Pilar 6</v>
      </c>
      <c r="N1579" s="115" t="str">
        <f>INDEX(Modelo!$A$9:$D$89,MATCH(DataBase!$J1579,Modelo!$A$9:$A$89,0),MATCH(DataBase!N$1,Modelo!$A$9:$D$9,0))</f>
        <v>boolean</v>
      </c>
      <c r="O1579" s="115" t="b">
        <f t="array" ref="O1579">IF(N1579="negativo",INDEX($AD$3:$AG$51,MATCH(1,($B1579=$AD$3:$AD$51)*($J1579=$AE$3:$AE$51),0),3),IF(N1579="positivo",INDEX($AD$55:$AG$109,MATCH(1,($B1579=$AD$55:$AD$109)*($J1579=$AE$55:$AE$109),0),3)))</f>
        <v>0</v>
      </c>
      <c r="P1579" s="115" t="b">
        <f t="array" ref="P1579">IF(N1579="negativo",INDEX($AD$3:$AG$51,MATCH(1,($B1579=$AD$3:$AD$51)*($J1579=$AE$3:$AE$51),0),4),IF(N1579="positivo",INDEX($AD$55:$AG$109,MATCH(1,($B1579=$AD$55:$AD$109)*($J1579=$AE$55:$AE$109),0),4)))</f>
        <v>0</v>
      </c>
      <c r="Q1579" s="115" t="str">
        <f>VLOOKUP(M1579,Modelo!$A$2:$C$7,2,0)</f>
        <v>Impacto Económico, Social y Comunitario</v>
      </c>
      <c r="R1579" s="118">
        <f t="array" ref="R1579">INDEX(Modelo!$F$1:$H$37,MATCH(1,(DataBase!Q1579=Modelo!$G$1:$G$37)*(DataBase!B1579=Modelo!$F$1:$F$37),0),3)</f>
        <v>0.11764705882352941</v>
      </c>
      <c r="S1579" s="115">
        <f t="shared" si="50"/>
        <v>0</v>
      </c>
      <c r="T1579" s="115">
        <f t="shared" si="51"/>
        <v>0</v>
      </c>
    </row>
    <row r="1580" spans="1:20" x14ac:dyDescent="0.3">
      <c r="A1580" s="115" t="s">
        <v>215</v>
      </c>
      <c r="B1580" s="115" t="s">
        <v>216</v>
      </c>
      <c r="C1580" s="115" t="s">
        <v>97</v>
      </c>
      <c r="D1580" s="115" t="s">
        <v>86</v>
      </c>
      <c r="E1580" s="115" t="s">
        <v>86</v>
      </c>
      <c r="F1580" s="115" t="s">
        <v>86</v>
      </c>
      <c r="G1580" s="115">
        <v>1956</v>
      </c>
      <c r="H1580" s="115" t="s">
        <v>125</v>
      </c>
      <c r="I1580" s="115">
        <v>25.860914507</v>
      </c>
      <c r="J1580" s="115" t="s">
        <v>55</v>
      </c>
      <c r="K1580" s="115">
        <f>INDEX(DatosProcesados!$A$1:$BF$101,MATCH(DataBase!A1580,DatosProcesados!$A$1:$A$101,0),MATCH(DataBase!J1580,DatosProcesados!$A$1:$BF$1,0))</f>
        <v>1</v>
      </c>
      <c r="L1580" s="115" t="str">
        <f>INDEX(Modelo!$A$9:$D$89,MATCH(DataBase!$J1580,Modelo!$A$9:$A$89,0),MATCH(DataBase!L$1,Modelo!$A$9:$D$9,0))</f>
        <v xml:space="preserve">Impacto social </v>
      </c>
      <c r="M1580" s="115" t="str">
        <f>INDEX(Modelo!$A$9:$D$89,MATCH(DataBase!$J1580,Modelo!$A$9:$A$89,0),MATCH(DataBase!M$1,Modelo!$A$9:$D$9,0))</f>
        <v>Pilar 6</v>
      </c>
      <c r="N1580" s="115" t="str">
        <f>INDEX(Modelo!$A$9:$D$89,MATCH(DataBase!$J1580,Modelo!$A$9:$A$89,0),MATCH(DataBase!N$1,Modelo!$A$9:$D$9,0))</f>
        <v>boolean</v>
      </c>
      <c r="O1580" s="115" t="b">
        <f t="array" ref="O1580">IF(N1580="negativo",INDEX($AD$3:$AG$51,MATCH(1,($B1580=$AD$3:$AD$51)*($J1580=$AE$3:$AE$51),0),3),IF(N1580="positivo",INDEX($AD$55:$AG$109,MATCH(1,($B1580=$AD$55:$AD$109)*($J1580=$AE$55:$AE$109),0),3)))</f>
        <v>0</v>
      </c>
      <c r="P1580" s="115" t="b">
        <f t="array" ref="P1580">IF(N1580="negativo",INDEX($AD$3:$AG$51,MATCH(1,($B1580=$AD$3:$AD$51)*($J1580=$AE$3:$AE$51),0),4),IF(N1580="positivo",INDEX($AD$55:$AG$109,MATCH(1,($B1580=$AD$55:$AD$109)*($J1580=$AE$55:$AE$109),0),4)))</f>
        <v>0</v>
      </c>
      <c r="Q1580" s="115" t="str">
        <f>VLOOKUP(M1580,Modelo!$A$2:$C$7,2,0)</f>
        <v>Impacto Económico, Social y Comunitario</v>
      </c>
      <c r="R1580" s="118">
        <f t="array" ref="R1580">INDEX(Modelo!$F$1:$H$37,MATCH(1,(DataBase!Q1580=Modelo!$G$1:$G$37)*(DataBase!B1580=Modelo!$F$1:$F$37),0),3)</f>
        <v>0.10526315789473684</v>
      </c>
      <c r="S1580" s="115">
        <f t="shared" si="50"/>
        <v>0</v>
      </c>
      <c r="T1580" s="115">
        <f t="shared" si="51"/>
        <v>0</v>
      </c>
    </row>
    <row r="1581" spans="1:20" x14ac:dyDescent="0.3">
      <c r="A1581" s="115" t="s">
        <v>257</v>
      </c>
      <c r="B1581" s="115" t="s">
        <v>216</v>
      </c>
      <c r="C1581" s="115" t="s">
        <v>97</v>
      </c>
      <c r="D1581" s="115" t="s">
        <v>86</v>
      </c>
      <c r="E1581" s="115" t="s">
        <v>87</v>
      </c>
      <c r="F1581" s="115" t="s">
        <v>87</v>
      </c>
      <c r="G1581" s="115">
        <v>1898</v>
      </c>
      <c r="H1581" s="115" t="s">
        <v>167</v>
      </c>
      <c r="I1581" s="115">
        <v>2.4260392159999999</v>
      </c>
      <c r="J1581" s="115" t="s">
        <v>55</v>
      </c>
      <c r="K1581" s="115">
        <f>INDEX(DatosProcesados!$A$1:$BF$101,MATCH(DataBase!A1581,DatosProcesados!$A$1:$A$101,0),MATCH(DataBase!J1581,DatosProcesados!$A$1:$BF$1,0))</f>
        <v>2</v>
      </c>
      <c r="L1581" s="115" t="str">
        <f>INDEX(Modelo!$A$9:$D$89,MATCH(DataBase!$J1581,Modelo!$A$9:$A$89,0),MATCH(DataBase!L$1,Modelo!$A$9:$D$9,0))</f>
        <v xml:space="preserve">Impacto social </v>
      </c>
      <c r="M1581" s="115" t="str">
        <f>INDEX(Modelo!$A$9:$D$89,MATCH(DataBase!$J1581,Modelo!$A$9:$A$89,0),MATCH(DataBase!M$1,Modelo!$A$9:$D$9,0))</f>
        <v>Pilar 6</v>
      </c>
      <c r="N1581" s="115" t="str">
        <f>INDEX(Modelo!$A$9:$D$89,MATCH(DataBase!$J1581,Modelo!$A$9:$A$89,0),MATCH(DataBase!N$1,Modelo!$A$9:$D$9,0))</f>
        <v>boolean</v>
      </c>
      <c r="O1581" s="115" t="b">
        <f t="array" ref="O1581">IF(N1581="negativo",INDEX($AD$3:$AG$51,MATCH(1,($B1581=$AD$3:$AD$51)*($J1581=$AE$3:$AE$51),0),3),IF(N1581="positivo",INDEX($AD$55:$AG$109,MATCH(1,($B1581=$AD$55:$AD$109)*($J1581=$AE$55:$AE$109),0),3)))</f>
        <v>0</v>
      </c>
      <c r="P1581" s="115" t="b">
        <f t="array" ref="P1581">IF(N1581="negativo",INDEX($AD$3:$AG$51,MATCH(1,($B1581=$AD$3:$AD$51)*($J1581=$AE$3:$AE$51),0),4),IF(N1581="positivo",INDEX($AD$55:$AG$109,MATCH(1,($B1581=$AD$55:$AD$109)*($J1581=$AE$55:$AE$109),0),4)))</f>
        <v>0</v>
      </c>
      <c r="Q1581" s="115" t="str">
        <f>VLOOKUP(M1581,Modelo!$A$2:$C$7,2,0)</f>
        <v>Impacto Económico, Social y Comunitario</v>
      </c>
      <c r="R1581" s="118">
        <f t="array" ref="R1581">INDEX(Modelo!$F$1:$H$37,MATCH(1,(DataBase!Q1581=Modelo!$G$1:$G$37)*(DataBase!B1581=Modelo!$F$1:$F$37),0),3)</f>
        <v>0.10526315789473684</v>
      </c>
      <c r="S1581" s="115">
        <f t="shared" si="50"/>
        <v>0</v>
      </c>
      <c r="T1581" s="115">
        <f t="shared" si="51"/>
        <v>0</v>
      </c>
    </row>
    <row r="1582" spans="1:20" x14ac:dyDescent="0.3">
      <c r="A1582" s="115" t="s">
        <v>301</v>
      </c>
      <c r="B1582" s="115" t="s">
        <v>216</v>
      </c>
      <c r="C1582" s="115" t="s">
        <v>103</v>
      </c>
      <c r="D1582" s="115" t="s">
        <v>86</v>
      </c>
      <c r="E1582" s="115" t="s">
        <v>87</v>
      </c>
      <c r="F1582" s="115" t="s">
        <v>86</v>
      </c>
      <c r="G1582" s="115">
        <v>1998</v>
      </c>
      <c r="H1582" s="115" t="s">
        <v>125</v>
      </c>
      <c r="I1582" s="115">
        <v>1.697301486</v>
      </c>
      <c r="J1582" s="115" t="s">
        <v>55</v>
      </c>
      <c r="K1582" s="115">
        <f>INDEX(DatosProcesados!$A$1:$BF$101,MATCH(DataBase!A1582,DatosProcesados!$A$1:$A$101,0),MATCH(DataBase!J1582,DatosProcesados!$A$1:$BF$1,0))</f>
        <v>2</v>
      </c>
      <c r="L1582" s="115" t="str">
        <f>INDEX(Modelo!$A$9:$D$89,MATCH(DataBase!$J1582,Modelo!$A$9:$A$89,0),MATCH(DataBase!L$1,Modelo!$A$9:$D$9,0))</f>
        <v xml:space="preserve">Impacto social </v>
      </c>
      <c r="M1582" s="115" t="str">
        <f>INDEX(Modelo!$A$9:$D$89,MATCH(DataBase!$J1582,Modelo!$A$9:$A$89,0),MATCH(DataBase!M$1,Modelo!$A$9:$D$9,0))</f>
        <v>Pilar 6</v>
      </c>
      <c r="N1582" s="115" t="str">
        <f>INDEX(Modelo!$A$9:$D$89,MATCH(DataBase!$J1582,Modelo!$A$9:$A$89,0),MATCH(DataBase!N$1,Modelo!$A$9:$D$9,0))</f>
        <v>boolean</v>
      </c>
      <c r="O1582" s="115" t="b">
        <f t="array" ref="O1582">IF(N1582="negativo",INDEX($AD$3:$AG$51,MATCH(1,($B1582=$AD$3:$AD$51)*($J1582=$AE$3:$AE$51),0),3),IF(N1582="positivo",INDEX($AD$55:$AG$109,MATCH(1,($B1582=$AD$55:$AD$109)*($J1582=$AE$55:$AE$109),0),3)))</f>
        <v>0</v>
      </c>
      <c r="P1582" s="115" t="b">
        <f t="array" ref="P1582">IF(N1582="negativo",INDEX($AD$3:$AG$51,MATCH(1,($B1582=$AD$3:$AD$51)*($J1582=$AE$3:$AE$51),0),4),IF(N1582="positivo",INDEX($AD$55:$AG$109,MATCH(1,($B1582=$AD$55:$AD$109)*($J1582=$AE$55:$AE$109),0),4)))</f>
        <v>0</v>
      </c>
      <c r="Q1582" s="115" t="str">
        <f>VLOOKUP(M1582,Modelo!$A$2:$C$7,2,0)</f>
        <v>Impacto Económico, Social y Comunitario</v>
      </c>
      <c r="R1582" s="118">
        <f t="array" ref="R1582">INDEX(Modelo!$F$1:$H$37,MATCH(1,(DataBase!Q1582=Modelo!$G$1:$G$37)*(DataBase!B1582=Modelo!$F$1:$F$37),0),3)</f>
        <v>0.10526315789473684</v>
      </c>
      <c r="S1582" s="115">
        <f t="shared" si="50"/>
        <v>0</v>
      </c>
      <c r="T1582" s="115">
        <f t="shared" si="51"/>
        <v>0</v>
      </c>
    </row>
    <row r="1583" spans="1:20" x14ac:dyDescent="0.3">
      <c r="A1583" s="115" t="s">
        <v>352</v>
      </c>
      <c r="B1583" s="115" t="s">
        <v>313</v>
      </c>
      <c r="C1583" s="115" t="s">
        <v>103</v>
      </c>
      <c r="D1583" s="115" t="s">
        <v>87</v>
      </c>
      <c r="E1583" s="115" t="s">
        <v>87</v>
      </c>
      <c r="F1583" s="115" t="s">
        <v>87</v>
      </c>
      <c r="G1583" s="115">
        <v>1969</v>
      </c>
      <c r="H1583" s="115" t="s">
        <v>353</v>
      </c>
      <c r="I1583" s="115">
        <v>3.188315636</v>
      </c>
      <c r="J1583" s="115" t="s">
        <v>55</v>
      </c>
      <c r="K1583" s="115">
        <f>INDEX(DatosProcesados!$A$1:$BF$101,MATCH(DataBase!A1583,DatosProcesados!$A$1:$A$101,0),MATCH(DataBase!J1583,DatosProcesados!$A$1:$BF$1,0))</f>
        <v>1</v>
      </c>
      <c r="L1583" s="115" t="str">
        <f>INDEX(Modelo!$A$9:$D$89,MATCH(DataBase!$J1583,Modelo!$A$9:$A$89,0),MATCH(DataBase!L$1,Modelo!$A$9:$D$9,0))</f>
        <v xml:space="preserve">Impacto social </v>
      </c>
      <c r="M1583" s="115" t="str">
        <f>INDEX(Modelo!$A$9:$D$89,MATCH(DataBase!$J1583,Modelo!$A$9:$A$89,0),MATCH(DataBase!M$1,Modelo!$A$9:$D$9,0))</f>
        <v>Pilar 6</v>
      </c>
      <c r="N1583" s="115" t="str">
        <f>INDEX(Modelo!$A$9:$D$89,MATCH(DataBase!$J1583,Modelo!$A$9:$A$89,0),MATCH(DataBase!N$1,Modelo!$A$9:$D$9,0))</f>
        <v>boolean</v>
      </c>
      <c r="O1583" s="115" t="b">
        <f t="array" ref="O1583">IF(N1583="negativo",INDEX($AD$3:$AG$51,MATCH(1,($B1583=$AD$3:$AD$51)*($J1583=$AE$3:$AE$51),0),3),IF(N1583="positivo",INDEX($AD$55:$AG$109,MATCH(1,($B1583=$AD$55:$AD$109)*($J1583=$AE$55:$AE$109),0),3)))</f>
        <v>0</v>
      </c>
      <c r="P1583" s="115" t="b">
        <f t="array" ref="P1583">IF(N1583="negativo",INDEX($AD$3:$AG$51,MATCH(1,($B1583=$AD$3:$AD$51)*($J1583=$AE$3:$AE$51),0),4),IF(N1583="positivo",INDEX($AD$55:$AG$109,MATCH(1,($B1583=$AD$55:$AD$109)*($J1583=$AE$55:$AE$109),0),4)))</f>
        <v>0</v>
      </c>
      <c r="Q1583" s="115" t="str">
        <f>VLOOKUP(M1583,Modelo!$A$2:$C$7,2,0)</f>
        <v>Impacto Económico, Social y Comunitario</v>
      </c>
      <c r="R1583" s="118">
        <f t="array" ref="R1583">INDEX(Modelo!$F$1:$H$37,MATCH(1,(DataBase!Q1583=Modelo!$G$1:$G$37)*(DataBase!B1583=Modelo!$F$1:$F$37),0),3)</f>
        <v>0.11764705882352941</v>
      </c>
      <c r="S1583" s="115">
        <f t="shared" si="50"/>
        <v>0</v>
      </c>
      <c r="T1583" s="115">
        <f t="shared" si="51"/>
        <v>0</v>
      </c>
    </row>
    <row r="1584" spans="1:20" x14ac:dyDescent="0.3">
      <c r="A1584" s="115" t="s">
        <v>427</v>
      </c>
      <c r="B1584" s="115" t="s">
        <v>407</v>
      </c>
      <c r="C1584" s="115" t="s">
        <v>103</v>
      </c>
      <c r="D1584" s="115" t="s">
        <v>86</v>
      </c>
      <c r="E1584" s="115" t="s">
        <v>86</v>
      </c>
      <c r="F1584" s="115" t="s">
        <v>87</v>
      </c>
      <c r="G1584" s="115">
        <v>2020</v>
      </c>
      <c r="H1584" s="115" t="s">
        <v>428</v>
      </c>
      <c r="I1584" s="115">
        <v>1.943851598</v>
      </c>
      <c r="J1584" s="115" t="s">
        <v>55</v>
      </c>
      <c r="K1584" s="115">
        <f>INDEX(DatosProcesados!$A$1:$BF$101,MATCH(DataBase!A1584,DatosProcesados!$A$1:$A$101,0),MATCH(DataBase!J1584,DatosProcesados!$A$1:$BF$1,0))</f>
        <v>2</v>
      </c>
      <c r="L1584" s="115" t="str">
        <f>INDEX(Modelo!$A$9:$D$89,MATCH(DataBase!$J1584,Modelo!$A$9:$A$89,0),MATCH(DataBase!L$1,Modelo!$A$9:$D$9,0))</f>
        <v xml:space="preserve">Impacto social </v>
      </c>
      <c r="M1584" s="115" t="str">
        <f>INDEX(Modelo!$A$9:$D$89,MATCH(DataBase!$J1584,Modelo!$A$9:$A$89,0),MATCH(DataBase!M$1,Modelo!$A$9:$D$9,0))</f>
        <v>Pilar 6</v>
      </c>
      <c r="N1584" s="115" t="str">
        <f>INDEX(Modelo!$A$9:$D$89,MATCH(DataBase!$J1584,Modelo!$A$9:$A$89,0),MATCH(DataBase!N$1,Modelo!$A$9:$D$9,0))</f>
        <v>boolean</v>
      </c>
      <c r="O1584" s="115" t="b">
        <f t="array" ref="O1584">IF(N1584="negativo",INDEX($AD$3:$AG$51,MATCH(1,($B1584=$AD$3:$AD$51)*($J1584=$AE$3:$AE$51),0),3),IF(N1584="positivo",INDEX($AD$55:$AG$109,MATCH(1,($B1584=$AD$55:$AD$109)*($J1584=$AE$55:$AE$109),0),3)))</f>
        <v>0</v>
      </c>
      <c r="P1584" s="115" t="b">
        <f t="array" ref="P1584">IF(N1584="negativo",INDEX($AD$3:$AG$51,MATCH(1,($B1584=$AD$3:$AD$51)*($J1584=$AE$3:$AE$51),0),4),IF(N1584="positivo",INDEX($AD$55:$AG$109,MATCH(1,($B1584=$AD$55:$AD$109)*($J1584=$AE$55:$AE$109),0),4)))</f>
        <v>0</v>
      </c>
      <c r="Q1584" s="115" t="str">
        <f>VLOOKUP(M1584,Modelo!$A$2:$C$7,2,0)</f>
        <v>Impacto Económico, Social y Comunitario</v>
      </c>
      <c r="R1584" s="118">
        <f t="array" ref="R1584">INDEX(Modelo!$F$1:$H$37,MATCH(1,(DataBase!Q1584=Modelo!$G$1:$G$37)*(DataBase!B1584=Modelo!$F$1:$F$37),0),3)</f>
        <v>0.15384615384615385</v>
      </c>
      <c r="S1584" s="115">
        <f t="shared" si="50"/>
        <v>0</v>
      </c>
      <c r="T1584" s="115">
        <f t="shared" si="51"/>
        <v>0</v>
      </c>
    </row>
    <row r="1585" spans="1:20" x14ac:dyDescent="0.3">
      <c r="A1585" s="115" t="s">
        <v>333</v>
      </c>
      <c r="B1585" s="115" t="s">
        <v>313</v>
      </c>
      <c r="C1585" s="115" t="s">
        <v>103</v>
      </c>
      <c r="D1585" s="115" t="s">
        <v>86</v>
      </c>
      <c r="E1585" s="115" t="s">
        <v>86</v>
      </c>
      <c r="F1585" s="115" t="s">
        <v>87</v>
      </c>
      <c r="G1585" s="115">
        <v>1952</v>
      </c>
      <c r="H1585" s="115" t="s">
        <v>177</v>
      </c>
      <c r="I1585" s="115">
        <v>5.9910971069999999</v>
      </c>
      <c r="J1585" s="115" t="s">
        <v>55</v>
      </c>
      <c r="K1585" s="115">
        <f>INDEX(DatosProcesados!$A$1:$BF$101,MATCH(DataBase!A1585,DatosProcesados!$A$1:$A$101,0),MATCH(DataBase!J1585,DatosProcesados!$A$1:$BF$1,0))</f>
        <v>2</v>
      </c>
      <c r="L1585" s="115" t="str">
        <f>INDEX(Modelo!$A$9:$D$89,MATCH(DataBase!$J1585,Modelo!$A$9:$A$89,0),MATCH(DataBase!L$1,Modelo!$A$9:$D$9,0))</f>
        <v xml:space="preserve">Impacto social </v>
      </c>
      <c r="M1585" s="115" t="str">
        <f>INDEX(Modelo!$A$9:$D$89,MATCH(DataBase!$J1585,Modelo!$A$9:$A$89,0),MATCH(DataBase!M$1,Modelo!$A$9:$D$9,0))</f>
        <v>Pilar 6</v>
      </c>
      <c r="N1585" s="115" t="str">
        <f>INDEX(Modelo!$A$9:$D$89,MATCH(DataBase!$J1585,Modelo!$A$9:$A$89,0),MATCH(DataBase!N$1,Modelo!$A$9:$D$9,0))</f>
        <v>boolean</v>
      </c>
      <c r="O1585" s="115" t="b">
        <f t="array" ref="O1585">IF(N1585="negativo",INDEX($AD$3:$AG$51,MATCH(1,($B1585=$AD$3:$AD$51)*($J1585=$AE$3:$AE$51),0),3),IF(N1585="positivo",INDEX($AD$55:$AG$109,MATCH(1,($B1585=$AD$55:$AD$109)*($J1585=$AE$55:$AE$109),0),3)))</f>
        <v>0</v>
      </c>
      <c r="P1585" s="115" t="b">
        <f t="array" ref="P1585">IF(N1585="negativo",INDEX($AD$3:$AG$51,MATCH(1,($B1585=$AD$3:$AD$51)*($J1585=$AE$3:$AE$51),0),4),IF(N1585="positivo",INDEX($AD$55:$AG$109,MATCH(1,($B1585=$AD$55:$AD$109)*($J1585=$AE$55:$AE$109),0),4)))</f>
        <v>0</v>
      </c>
      <c r="Q1585" s="115" t="str">
        <f>VLOOKUP(M1585,Modelo!$A$2:$C$7,2,0)</f>
        <v>Impacto Económico, Social y Comunitario</v>
      </c>
      <c r="R1585" s="118">
        <f t="array" ref="R1585">INDEX(Modelo!$F$1:$H$37,MATCH(1,(DataBase!Q1585=Modelo!$G$1:$G$37)*(DataBase!B1585=Modelo!$F$1:$F$37),0),3)</f>
        <v>0.11764705882352941</v>
      </c>
      <c r="S1585" s="115">
        <f t="shared" si="50"/>
        <v>0</v>
      </c>
      <c r="T1585" s="115">
        <f t="shared" si="51"/>
        <v>0</v>
      </c>
    </row>
    <row r="1586" spans="1:20" x14ac:dyDescent="0.3">
      <c r="A1586" s="115" t="s">
        <v>371</v>
      </c>
      <c r="B1586" s="115" t="s">
        <v>313</v>
      </c>
      <c r="C1586" s="115" t="s">
        <v>103</v>
      </c>
      <c r="D1586" s="115" t="s">
        <v>87</v>
      </c>
      <c r="E1586" s="115" t="s">
        <v>86</v>
      </c>
      <c r="F1586" s="115" t="s">
        <v>87</v>
      </c>
      <c r="G1586" s="115">
        <v>1977</v>
      </c>
      <c r="H1586" s="115" t="s">
        <v>281</v>
      </c>
      <c r="I1586" s="115">
        <v>2.002301595</v>
      </c>
      <c r="J1586" s="115" t="s">
        <v>55</v>
      </c>
      <c r="K1586" s="115">
        <f>INDEX(DatosProcesados!$A$1:$BF$101,MATCH(DataBase!A1586,DatosProcesados!$A$1:$A$101,0),MATCH(DataBase!J1586,DatosProcesados!$A$1:$BF$1,0))</f>
        <v>1</v>
      </c>
      <c r="L1586" s="115" t="str">
        <f>INDEX(Modelo!$A$9:$D$89,MATCH(DataBase!$J1586,Modelo!$A$9:$A$89,0),MATCH(DataBase!L$1,Modelo!$A$9:$D$9,0))</f>
        <v xml:space="preserve">Impacto social </v>
      </c>
      <c r="M1586" s="115" t="str">
        <f>INDEX(Modelo!$A$9:$D$89,MATCH(DataBase!$J1586,Modelo!$A$9:$A$89,0),MATCH(DataBase!M$1,Modelo!$A$9:$D$9,0))</f>
        <v>Pilar 6</v>
      </c>
      <c r="N1586" s="115" t="str">
        <f>INDEX(Modelo!$A$9:$D$89,MATCH(DataBase!$J1586,Modelo!$A$9:$A$89,0),MATCH(DataBase!N$1,Modelo!$A$9:$D$9,0))</f>
        <v>boolean</v>
      </c>
      <c r="O1586" s="115" t="b">
        <f t="array" ref="O1586">IF(N1586="negativo",INDEX($AD$3:$AG$51,MATCH(1,($B1586=$AD$3:$AD$51)*($J1586=$AE$3:$AE$51),0),3),IF(N1586="positivo",INDEX($AD$55:$AG$109,MATCH(1,($B1586=$AD$55:$AD$109)*($J1586=$AE$55:$AE$109),0),3)))</f>
        <v>0</v>
      </c>
      <c r="P1586" s="115" t="b">
        <f t="array" ref="P1586">IF(N1586="negativo",INDEX($AD$3:$AG$51,MATCH(1,($B1586=$AD$3:$AD$51)*($J1586=$AE$3:$AE$51),0),4),IF(N1586="positivo",INDEX($AD$55:$AG$109,MATCH(1,($B1586=$AD$55:$AD$109)*($J1586=$AE$55:$AE$109),0),4)))</f>
        <v>0</v>
      </c>
      <c r="Q1586" s="115" t="str">
        <f>VLOOKUP(M1586,Modelo!$A$2:$C$7,2,0)</f>
        <v>Impacto Económico, Social y Comunitario</v>
      </c>
      <c r="R1586" s="118">
        <f t="array" ref="R1586">INDEX(Modelo!$F$1:$H$37,MATCH(1,(DataBase!Q1586=Modelo!$G$1:$G$37)*(DataBase!B1586=Modelo!$F$1:$F$37),0),3)</f>
        <v>0.11764705882352941</v>
      </c>
      <c r="S1586" s="115">
        <f t="shared" si="50"/>
        <v>0</v>
      </c>
      <c r="T1586" s="115">
        <f t="shared" si="51"/>
        <v>0</v>
      </c>
    </row>
    <row r="1587" spans="1:20" x14ac:dyDescent="0.3">
      <c r="A1587" s="115" t="s">
        <v>469</v>
      </c>
      <c r="B1587" s="115" t="s">
        <v>467</v>
      </c>
      <c r="C1587" s="115" t="s">
        <v>103</v>
      </c>
      <c r="D1587" s="115" t="s">
        <v>87</v>
      </c>
      <c r="E1587" s="115" t="s">
        <v>86</v>
      </c>
      <c r="F1587" s="115" t="s">
        <v>87</v>
      </c>
      <c r="G1587" s="115">
        <v>1971</v>
      </c>
      <c r="H1587" s="115" t="s">
        <v>244</v>
      </c>
      <c r="I1587" s="115">
        <v>2.1567474139999998</v>
      </c>
      <c r="J1587" s="115" t="s">
        <v>55</v>
      </c>
      <c r="K1587" s="115">
        <f>INDEX(DatosProcesados!$A$1:$BF$101,MATCH(DataBase!A1587,DatosProcesados!$A$1:$A$101,0),MATCH(DataBase!J1587,DatosProcesados!$A$1:$BF$1,0))</f>
        <v>0</v>
      </c>
      <c r="L1587" s="115" t="str">
        <f>INDEX(Modelo!$A$9:$D$89,MATCH(DataBase!$J1587,Modelo!$A$9:$A$89,0),MATCH(DataBase!L$1,Modelo!$A$9:$D$9,0))</f>
        <v xml:space="preserve">Impacto social </v>
      </c>
      <c r="M1587" s="115" t="str">
        <f>INDEX(Modelo!$A$9:$D$89,MATCH(DataBase!$J1587,Modelo!$A$9:$A$89,0),MATCH(DataBase!M$1,Modelo!$A$9:$D$9,0))</f>
        <v>Pilar 6</v>
      </c>
      <c r="N1587" s="115" t="str">
        <f>INDEX(Modelo!$A$9:$D$89,MATCH(DataBase!$J1587,Modelo!$A$9:$A$89,0),MATCH(DataBase!N$1,Modelo!$A$9:$D$9,0))</f>
        <v>boolean</v>
      </c>
      <c r="O1587" s="115" t="b">
        <f t="array" ref="O1587">IF(N1587="negativo",INDEX($AD$3:$AG$51,MATCH(1,($B1587=$AD$3:$AD$51)*($J1587=$AE$3:$AE$51),0),3),IF(N1587="positivo",INDEX($AD$55:$AG$109,MATCH(1,($B1587=$AD$55:$AD$109)*($J1587=$AE$55:$AE$109),0),3)))</f>
        <v>0</v>
      </c>
      <c r="P1587" s="115" t="b">
        <f t="array" ref="P1587">IF(N1587="negativo",INDEX($AD$3:$AG$51,MATCH(1,($B1587=$AD$3:$AD$51)*($J1587=$AE$3:$AE$51),0),4),IF(N1587="positivo",INDEX($AD$55:$AG$109,MATCH(1,($B1587=$AD$55:$AD$109)*($J1587=$AE$55:$AE$109),0),4)))</f>
        <v>0</v>
      </c>
      <c r="Q1587" s="115" t="str">
        <f>VLOOKUP(M1587,Modelo!$A$2:$C$7,2,0)</f>
        <v>Impacto Económico, Social y Comunitario</v>
      </c>
      <c r="R1587" s="118">
        <f t="array" ref="R1587">INDEX(Modelo!$F$1:$H$37,MATCH(1,(DataBase!Q1587=Modelo!$G$1:$G$37)*(DataBase!B1587=Modelo!$F$1:$F$37),0),3)</f>
        <v>0.14285714285714285</v>
      </c>
      <c r="S1587" s="115">
        <f t="shared" si="50"/>
        <v>0</v>
      </c>
      <c r="T1587" s="115">
        <f t="shared" si="51"/>
        <v>0</v>
      </c>
    </row>
    <row r="1588" spans="1:20" x14ac:dyDescent="0.3">
      <c r="A1588" s="115" t="s">
        <v>357</v>
      </c>
      <c r="B1588" s="115" t="s">
        <v>313</v>
      </c>
      <c r="C1588" s="115" t="s">
        <v>103</v>
      </c>
      <c r="D1588" s="115" t="s">
        <v>86</v>
      </c>
      <c r="E1588" s="115" t="s">
        <v>86</v>
      </c>
      <c r="F1588" s="115" t="s">
        <v>87</v>
      </c>
      <c r="G1588" s="115">
        <v>2009</v>
      </c>
      <c r="H1588" s="115" t="s">
        <v>358</v>
      </c>
      <c r="I1588" s="115">
        <v>2.8694480090000001</v>
      </c>
      <c r="J1588" s="115" t="s">
        <v>55</v>
      </c>
      <c r="K1588" s="115">
        <f>INDEX(DatosProcesados!$A$1:$BF$101,MATCH(DataBase!A1588,DatosProcesados!$A$1:$A$101,0),MATCH(DataBase!J1588,DatosProcesados!$A$1:$BF$1,0))</f>
        <v>0</v>
      </c>
      <c r="L1588" s="115" t="str">
        <f>INDEX(Modelo!$A$9:$D$89,MATCH(DataBase!$J1588,Modelo!$A$9:$A$89,0),MATCH(DataBase!L$1,Modelo!$A$9:$D$9,0))</f>
        <v xml:space="preserve">Impacto social </v>
      </c>
      <c r="M1588" s="115" t="str">
        <f>INDEX(Modelo!$A$9:$D$89,MATCH(DataBase!$J1588,Modelo!$A$9:$A$89,0),MATCH(DataBase!M$1,Modelo!$A$9:$D$9,0))</f>
        <v>Pilar 6</v>
      </c>
      <c r="N1588" s="115" t="str">
        <f>INDEX(Modelo!$A$9:$D$89,MATCH(DataBase!$J1588,Modelo!$A$9:$A$89,0),MATCH(DataBase!N$1,Modelo!$A$9:$D$9,0))</f>
        <v>boolean</v>
      </c>
      <c r="O1588" s="115" t="b">
        <f t="array" ref="O1588">IF(N1588="negativo",INDEX($AD$3:$AG$51,MATCH(1,($B1588=$AD$3:$AD$51)*($J1588=$AE$3:$AE$51),0),3),IF(N1588="positivo",INDEX($AD$55:$AG$109,MATCH(1,($B1588=$AD$55:$AD$109)*($J1588=$AE$55:$AE$109),0),3)))</f>
        <v>0</v>
      </c>
      <c r="P1588" s="115" t="b">
        <f t="array" ref="P1588">IF(N1588="negativo",INDEX($AD$3:$AG$51,MATCH(1,($B1588=$AD$3:$AD$51)*($J1588=$AE$3:$AE$51),0),4),IF(N1588="positivo",INDEX($AD$55:$AG$109,MATCH(1,($B1588=$AD$55:$AD$109)*($J1588=$AE$55:$AE$109),0),4)))</f>
        <v>0</v>
      </c>
      <c r="Q1588" s="115" t="str">
        <f>VLOOKUP(M1588,Modelo!$A$2:$C$7,2,0)</f>
        <v>Impacto Económico, Social y Comunitario</v>
      </c>
      <c r="R1588" s="118">
        <f t="array" ref="R1588">INDEX(Modelo!$F$1:$H$37,MATCH(1,(DataBase!Q1588=Modelo!$G$1:$G$37)*(DataBase!B1588=Modelo!$F$1:$F$37),0),3)</f>
        <v>0.11764705882352941</v>
      </c>
      <c r="S1588" s="115">
        <f t="shared" si="50"/>
        <v>0</v>
      </c>
      <c r="T1588" s="115">
        <f t="shared" si="51"/>
        <v>0</v>
      </c>
    </row>
    <row r="1589" spans="1:20" x14ac:dyDescent="0.3">
      <c r="A1589" s="115" t="s">
        <v>355</v>
      </c>
      <c r="B1589" s="115" t="s">
        <v>313</v>
      </c>
      <c r="C1589" s="115" t="s">
        <v>103</v>
      </c>
      <c r="D1589" s="115" t="s">
        <v>87</v>
      </c>
      <c r="E1589" s="115" t="s">
        <v>86</v>
      </c>
      <c r="F1589" s="115" t="s">
        <v>86</v>
      </c>
      <c r="G1589" s="115">
        <v>1934</v>
      </c>
      <c r="H1589" s="115" t="s">
        <v>125</v>
      </c>
      <c r="I1589" s="115">
        <v>3.134365769</v>
      </c>
      <c r="J1589" s="115" t="s">
        <v>55</v>
      </c>
      <c r="K1589" s="115">
        <f>INDEX(DatosProcesados!$A$1:$BF$101,MATCH(DataBase!A1589,DatosProcesados!$A$1:$A$101,0),MATCH(DataBase!J1589,DatosProcesados!$A$1:$BF$1,0))</f>
        <v>0</v>
      </c>
      <c r="L1589" s="115" t="str">
        <f>INDEX(Modelo!$A$9:$D$89,MATCH(DataBase!$J1589,Modelo!$A$9:$A$89,0),MATCH(DataBase!L$1,Modelo!$A$9:$D$9,0))</f>
        <v xml:space="preserve">Impacto social </v>
      </c>
      <c r="M1589" s="115" t="str">
        <f>INDEX(Modelo!$A$9:$D$89,MATCH(DataBase!$J1589,Modelo!$A$9:$A$89,0),MATCH(DataBase!M$1,Modelo!$A$9:$D$9,0))</f>
        <v>Pilar 6</v>
      </c>
      <c r="N1589" s="115" t="str">
        <f>INDEX(Modelo!$A$9:$D$89,MATCH(DataBase!$J1589,Modelo!$A$9:$A$89,0),MATCH(DataBase!N$1,Modelo!$A$9:$D$9,0))</f>
        <v>boolean</v>
      </c>
      <c r="O1589" s="115" t="b">
        <f t="array" ref="O1589">IF(N1589="negativo",INDEX($AD$3:$AG$51,MATCH(1,($B1589=$AD$3:$AD$51)*($J1589=$AE$3:$AE$51),0),3),IF(N1589="positivo",INDEX($AD$55:$AG$109,MATCH(1,($B1589=$AD$55:$AD$109)*($J1589=$AE$55:$AE$109),0),3)))</f>
        <v>0</v>
      </c>
      <c r="P1589" s="115" t="b">
        <f t="array" ref="P1589">IF(N1589="negativo",INDEX($AD$3:$AG$51,MATCH(1,($B1589=$AD$3:$AD$51)*($J1589=$AE$3:$AE$51),0),4),IF(N1589="positivo",INDEX($AD$55:$AG$109,MATCH(1,($B1589=$AD$55:$AD$109)*($J1589=$AE$55:$AE$109),0),4)))</f>
        <v>0</v>
      </c>
      <c r="Q1589" s="115" t="str">
        <f>VLOOKUP(M1589,Modelo!$A$2:$C$7,2,0)</f>
        <v>Impacto Económico, Social y Comunitario</v>
      </c>
      <c r="R1589" s="118">
        <f t="array" ref="R1589">INDEX(Modelo!$F$1:$H$37,MATCH(1,(DataBase!Q1589=Modelo!$G$1:$G$37)*(DataBase!B1589=Modelo!$F$1:$F$37),0),3)</f>
        <v>0.11764705882352941</v>
      </c>
      <c r="S1589" s="115">
        <f t="shared" si="50"/>
        <v>0</v>
      </c>
      <c r="T1589" s="115">
        <f t="shared" si="51"/>
        <v>0</v>
      </c>
    </row>
    <row r="1590" spans="1:20" x14ac:dyDescent="0.3">
      <c r="A1590" s="115" t="s">
        <v>129</v>
      </c>
      <c r="B1590" s="115" t="s">
        <v>84</v>
      </c>
      <c r="C1590" s="115" t="s">
        <v>97</v>
      </c>
      <c r="D1590" s="115" t="s">
        <v>86</v>
      </c>
      <c r="E1590" s="115" t="s">
        <v>87</v>
      </c>
      <c r="F1590" s="115" t="s">
        <v>87</v>
      </c>
      <c r="G1590" s="115">
        <v>1924</v>
      </c>
      <c r="H1590" s="115" t="s">
        <v>130</v>
      </c>
      <c r="I1590" s="115">
        <v>6.6721791020000003</v>
      </c>
      <c r="J1590" s="115" t="s">
        <v>55</v>
      </c>
      <c r="K1590" s="115">
        <f>INDEX(DatosProcesados!$A$1:$BF$101,MATCH(DataBase!A1590,DatosProcesados!$A$1:$A$101,0),MATCH(DataBase!J1590,DatosProcesados!$A$1:$BF$1,0))</f>
        <v>1</v>
      </c>
      <c r="L1590" s="115" t="str">
        <f>INDEX(Modelo!$A$9:$D$89,MATCH(DataBase!$J1590,Modelo!$A$9:$A$89,0),MATCH(DataBase!L$1,Modelo!$A$9:$D$9,0))</f>
        <v xml:space="preserve">Impacto social </v>
      </c>
      <c r="M1590" s="115" t="str">
        <f>INDEX(Modelo!$A$9:$D$89,MATCH(DataBase!$J1590,Modelo!$A$9:$A$89,0),MATCH(DataBase!M$1,Modelo!$A$9:$D$9,0))</f>
        <v>Pilar 6</v>
      </c>
      <c r="N1590" s="115" t="str">
        <f>INDEX(Modelo!$A$9:$D$89,MATCH(DataBase!$J1590,Modelo!$A$9:$A$89,0),MATCH(DataBase!N$1,Modelo!$A$9:$D$9,0))</f>
        <v>boolean</v>
      </c>
      <c r="O1590" s="115" t="b">
        <f t="array" ref="O1590">IF(N1590="negativo",INDEX($AD$3:$AG$51,MATCH(1,($B1590=$AD$3:$AD$51)*($J1590=$AE$3:$AE$51),0),3),IF(N1590="positivo",INDEX($AD$55:$AG$109,MATCH(1,($B1590=$AD$55:$AD$109)*($J1590=$AE$55:$AE$109),0),3)))</f>
        <v>0</v>
      </c>
      <c r="P1590" s="115" t="b">
        <f t="array" ref="P1590">IF(N1590="negativo",INDEX($AD$3:$AG$51,MATCH(1,($B1590=$AD$3:$AD$51)*($J1590=$AE$3:$AE$51),0),4),IF(N1590="positivo",INDEX($AD$55:$AG$109,MATCH(1,($B1590=$AD$55:$AD$109)*($J1590=$AE$55:$AE$109),0),4)))</f>
        <v>0</v>
      </c>
      <c r="Q1590" s="115" t="str">
        <f>VLOOKUP(M1590,Modelo!$A$2:$C$7,2,0)</f>
        <v>Impacto Económico, Social y Comunitario</v>
      </c>
      <c r="R1590" s="118">
        <f t="array" ref="R1590">INDEX(Modelo!$F$1:$H$37,MATCH(1,(DataBase!Q1590=Modelo!$G$1:$G$37)*(DataBase!B1590=Modelo!$F$1:$F$37),0),3)</f>
        <v>0.11764705882352941</v>
      </c>
      <c r="S1590" s="115">
        <f t="shared" si="50"/>
        <v>0</v>
      </c>
      <c r="T1590" s="115">
        <f t="shared" si="51"/>
        <v>0</v>
      </c>
    </row>
    <row r="1591" spans="1:20" x14ac:dyDescent="0.3">
      <c r="A1591" s="115" t="s">
        <v>166</v>
      </c>
      <c r="B1591" s="115" t="s">
        <v>84</v>
      </c>
      <c r="C1591" s="115" t="s">
        <v>103</v>
      </c>
      <c r="D1591" s="115" t="s">
        <v>86</v>
      </c>
      <c r="E1591" s="115" t="s">
        <v>87</v>
      </c>
      <c r="F1591" s="115" t="s">
        <v>87</v>
      </c>
      <c r="G1591" s="115">
        <v>1910</v>
      </c>
      <c r="H1591" s="115" t="s">
        <v>167</v>
      </c>
      <c r="I1591" s="115">
        <v>2.655177809</v>
      </c>
      <c r="J1591" s="115" t="s">
        <v>55</v>
      </c>
      <c r="K1591" s="115">
        <f>INDEX(DatosProcesados!$A$1:$BF$101,MATCH(DataBase!A1591,DatosProcesados!$A$1:$A$101,0),MATCH(DataBase!J1591,DatosProcesados!$A$1:$BF$1,0))</f>
        <v>1</v>
      </c>
      <c r="L1591" s="115" t="str">
        <f>INDEX(Modelo!$A$9:$D$89,MATCH(DataBase!$J1591,Modelo!$A$9:$A$89,0),MATCH(DataBase!L$1,Modelo!$A$9:$D$9,0))</f>
        <v xml:space="preserve">Impacto social </v>
      </c>
      <c r="M1591" s="115" t="str">
        <f>INDEX(Modelo!$A$9:$D$89,MATCH(DataBase!$J1591,Modelo!$A$9:$A$89,0),MATCH(DataBase!M$1,Modelo!$A$9:$D$9,0))</f>
        <v>Pilar 6</v>
      </c>
      <c r="N1591" s="115" t="str">
        <f>INDEX(Modelo!$A$9:$D$89,MATCH(DataBase!$J1591,Modelo!$A$9:$A$89,0),MATCH(DataBase!N$1,Modelo!$A$9:$D$9,0))</f>
        <v>boolean</v>
      </c>
      <c r="O1591" s="115" t="b">
        <f t="array" ref="O1591">IF(N1591="negativo",INDEX($AD$3:$AG$51,MATCH(1,($B1591=$AD$3:$AD$51)*($J1591=$AE$3:$AE$51),0),3),IF(N1591="positivo",INDEX($AD$55:$AG$109,MATCH(1,($B1591=$AD$55:$AD$109)*($J1591=$AE$55:$AE$109),0),3)))</f>
        <v>0</v>
      </c>
      <c r="P1591" s="115" t="b">
        <f t="array" ref="P1591">IF(N1591="negativo",INDEX($AD$3:$AG$51,MATCH(1,($B1591=$AD$3:$AD$51)*($J1591=$AE$3:$AE$51),0),4),IF(N1591="positivo",INDEX($AD$55:$AG$109,MATCH(1,($B1591=$AD$55:$AD$109)*($J1591=$AE$55:$AE$109),0),4)))</f>
        <v>0</v>
      </c>
      <c r="Q1591" s="115" t="str">
        <f>VLOOKUP(M1591,Modelo!$A$2:$C$7,2,0)</f>
        <v>Impacto Económico, Social y Comunitario</v>
      </c>
      <c r="R1591" s="118">
        <f t="array" ref="R1591">INDEX(Modelo!$F$1:$H$37,MATCH(1,(DataBase!Q1591=Modelo!$G$1:$G$37)*(DataBase!B1591=Modelo!$F$1:$F$37),0),3)</f>
        <v>0.11764705882352941</v>
      </c>
      <c r="S1591" s="115">
        <f t="shared" si="50"/>
        <v>0</v>
      </c>
      <c r="T1591" s="115">
        <f t="shared" si="51"/>
        <v>0</v>
      </c>
    </row>
    <row r="1592" spans="1:20" x14ac:dyDescent="0.3">
      <c r="A1592" s="115" t="s">
        <v>312</v>
      </c>
      <c r="B1592" s="115" t="s">
        <v>313</v>
      </c>
      <c r="C1592" s="115" t="s">
        <v>103</v>
      </c>
      <c r="D1592" s="115" t="s">
        <v>86</v>
      </c>
      <c r="E1592" s="115" t="s">
        <v>87</v>
      </c>
      <c r="F1592" s="115" t="s">
        <v>87</v>
      </c>
      <c r="G1592" s="115">
        <v>1968</v>
      </c>
      <c r="H1592" s="115" t="s">
        <v>125</v>
      </c>
      <c r="I1592" s="115">
        <v>24.752011681999999</v>
      </c>
      <c r="J1592" s="115" t="s">
        <v>55</v>
      </c>
      <c r="K1592" s="115">
        <f>INDEX(DatosProcesados!$A$1:$BF$101,MATCH(DataBase!A1592,DatosProcesados!$A$1:$A$101,0),MATCH(DataBase!J1592,DatosProcesados!$A$1:$BF$1,0))</f>
        <v>2</v>
      </c>
      <c r="L1592" s="115" t="str">
        <f>INDEX(Modelo!$A$9:$D$89,MATCH(DataBase!$J1592,Modelo!$A$9:$A$89,0),MATCH(DataBase!L$1,Modelo!$A$9:$D$9,0))</f>
        <v xml:space="preserve">Impacto social </v>
      </c>
      <c r="M1592" s="115" t="str">
        <f>INDEX(Modelo!$A$9:$D$89,MATCH(DataBase!$J1592,Modelo!$A$9:$A$89,0),MATCH(DataBase!M$1,Modelo!$A$9:$D$9,0))</f>
        <v>Pilar 6</v>
      </c>
      <c r="N1592" s="115" t="str">
        <f>INDEX(Modelo!$A$9:$D$89,MATCH(DataBase!$J1592,Modelo!$A$9:$A$89,0),MATCH(DataBase!N$1,Modelo!$A$9:$D$9,0))</f>
        <v>boolean</v>
      </c>
      <c r="O1592" s="115" t="b">
        <f t="array" ref="O1592">IF(N1592="negativo",INDEX($AD$3:$AG$51,MATCH(1,($B1592=$AD$3:$AD$51)*($J1592=$AE$3:$AE$51),0),3),IF(N1592="positivo",INDEX($AD$55:$AG$109,MATCH(1,($B1592=$AD$55:$AD$109)*($J1592=$AE$55:$AE$109),0),3)))</f>
        <v>0</v>
      </c>
      <c r="P1592" s="115" t="b">
        <f t="array" ref="P1592">IF(N1592="negativo",INDEX($AD$3:$AG$51,MATCH(1,($B1592=$AD$3:$AD$51)*($J1592=$AE$3:$AE$51),0),4),IF(N1592="positivo",INDEX($AD$55:$AG$109,MATCH(1,($B1592=$AD$55:$AD$109)*($J1592=$AE$55:$AE$109),0),4)))</f>
        <v>0</v>
      </c>
      <c r="Q1592" s="115" t="str">
        <f>VLOOKUP(M1592,Modelo!$A$2:$C$7,2,0)</f>
        <v>Impacto Económico, Social y Comunitario</v>
      </c>
      <c r="R1592" s="118">
        <f t="array" ref="R1592">INDEX(Modelo!$F$1:$H$37,MATCH(1,(DataBase!Q1592=Modelo!$G$1:$G$37)*(DataBase!B1592=Modelo!$F$1:$F$37),0),3)</f>
        <v>0.11764705882352941</v>
      </c>
      <c r="S1592" s="115">
        <f t="shared" si="50"/>
        <v>0</v>
      </c>
      <c r="T1592" s="115">
        <f t="shared" si="51"/>
        <v>0</v>
      </c>
    </row>
    <row r="1593" spans="1:20" x14ac:dyDescent="0.3">
      <c r="A1593" s="115" t="s">
        <v>162</v>
      </c>
      <c r="B1593" s="115" t="s">
        <v>84</v>
      </c>
      <c r="C1593" s="115" t="s">
        <v>97</v>
      </c>
      <c r="D1593" s="115" t="s">
        <v>86</v>
      </c>
      <c r="E1593" s="115" t="s">
        <v>87</v>
      </c>
      <c r="F1593" s="115" t="s">
        <v>87</v>
      </c>
      <c r="G1593" s="115">
        <v>1979</v>
      </c>
      <c r="H1593" s="115" t="s">
        <v>163</v>
      </c>
      <c r="I1593" s="115">
        <v>2.956157691</v>
      </c>
      <c r="J1593" s="115" t="s">
        <v>55</v>
      </c>
      <c r="K1593" s="115">
        <f>INDEX(DatosProcesados!$A$1:$BF$101,MATCH(DataBase!A1593,DatosProcesados!$A$1:$A$101,0),MATCH(DataBase!J1593,DatosProcesados!$A$1:$BF$1,0))</f>
        <v>1</v>
      </c>
      <c r="L1593" s="115" t="str">
        <f>INDEX(Modelo!$A$9:$D$89,MATCH(DataBase!$J1593,Modelo!$A$9:$A$89,0),MATCH(DataBase!L$1,Modelo!$A$9:$D$9,0))</f>
        <v xml:space="preserve">Impacto social </v>
      </c>
      <c r="M1593" s="115" t="str">
        <f>INDEX(Modelo!$A$9:$D$89,MATCH(DataBase!$J1593,Modelo!$A$9:$A$89,0),MATCH(DataBase!M$1,Modelo!$A$9:$D$9,0))</f>
        <v>Pilar 6</v>
      </c>
      <c r="N1593" s="115" t="str">
        <f>INDEX(Modelo!$A$9:$D$89,MATCH(DataBase!$J1593,Modelo!$A$9:$A$89,0),MATCH(DataBase!N$1,Modelo!$A$9:$D$9,0))</f>
        <v>boolean</v>
      </c>
      <c r="O1593" s="115" t="b">
        <f t="array" ref="O1593">IF(N1593="negativo",INDEX($AD$3:$AG$51,MATCH(1,($B1593=$AD$3:$AD$51)*($J1593=$AE$3:$AE$51),0),3),IF(N1593="positivo",INDEX($AD$55:$AG$109,MATCH(1,($B1593=$AD$55:$AD$109)*($J1593=$AE$55:$AE$109),0),3)))</f>
        <v>0</v>
      </c>
      <c r="P1593" s="115" t="b">
        <f t="array" ref="P1593">IF(N1593="negativo",INDEX($AD$3:$AG$51,MATCH(1,($B1593=$AD$3:$AD$51)*($J1593=$AE$3:$AE$51),0),4),IF(N1593="positivo",INDEX($AD$55:$AG$109,MATCH(1,($B1593=$AD$55:$AD$109)*($J1593=$AE$55:$AE$109),0),4)))</f>
        <v>0</v>
      </c>
      <c r="Q1593" s="115" t="str">
        <f>VLOOKUP(M1593,Modelo!$A$2:$C$7,2,0)</f>
        <v>Impacto Económico, Social y Comunitario</v>
      </c>
      <c r="R1593" s="118">
        <f t="array" ref="R1593">INDEX(Modelo!$F$1:$H$37,MATCH(1,(DataBase!Q1593=Modelo!$G$1:$G$37)*(DataBase!B1593=Modelo!$F$1:$F$37),0),3)</f>
        <v>0.11764705882352941</v>
      </c>
      <c r="S1593" s="115">
        <f t="shared" si="50"/>
        <v>0</v>
      </c>
      <c r="T1593" s="115">
        <f t="shared" si="51"/>
        <v>0</v>
      </c>
    </row>
    <row r="1594" spans="1:20" x14ac:dyDescent="0.3">
      <c r="A1594" s="115" t="s">
        <v>348</v>
      </c>
      <c r="B1594" s="115" t="s">
        <v>313</v>
      </c>
      <c r="C1594" s="115" t="s">
        <v>103</v>
      </c>
      <c r="D1594" s="115" t="s">
        <v>86</v>
      </c>
      <c r="E1594" s="115" t="s">
        <v>87</v>
      </c>
      <c r="F1594" s="115" t="s">
        <v>87</v>
      </c>
      <c r="G1594" s="115">
        <v>1937</v>
      </c>
      <c r="H1594" s="115" t="s">
        <v>294</v>
      </c>
      <c r="I1594" s="115">
        <v>4.02823039</v>
      </c>
      <c r="J1594" s="115" t="s">
        <v>55</v>
      </c>
      <c r="K1594" s="115">
        <f>INDEX(DatosProcesados!$A$1:$BF$101,MATCH(DataBase!A1594,DatosProcesados!$A$1:$A$101,0),MATCH(DataBase!J1594,DatosProcesados!$A$1:$BF$1,0))</f>
        <v>1</v>
      </c>
      <c r="L1594" s="115" t="str">
        <f>INDEX(Modelo!$A$9:$D$89,MATCH(DataBase!$J1594,Modelo!$A$9:$A$89,0),MATCH(DataBase!L$1,Modelo!$A$9:$D$9,0))</f>
        <v xml:space="preserve">Impacto social </v>
      </c>
      <c r="M1594" s="115" t="str">
        <f>INDEX(Modelo!$A$9:$D$89,MATCH(DataBase!$J1594,Modelo!$A$9:$A$89,0),MATCH(DataBase!M$1,Modelo!$A$9:$D$9,0))</f>
        <v>Pilar 6</v>
      </c>
      <c r="N1594" s="115" t="str">
        <f>INDEX(Modelo!$A$9:$D$89,MATCH(DataBase!$J1594,Modelo!$A$9:$A$89,0),MATCH(DataBase!N$1,Modelo!$A$9:$D$9,0))</f>
        <v>boolean</v>
      </c>
      <c r="O1594" s="115" t="b">
        <f t="array" ref="O1594">IF(N1594="negativo",INDEX($AD$3:$AG$51,MATCH(1,($B1594=$AD$3:$AD$51)*($J1594=$AE$3:$AE$51),0),3),IF(N1594="positivo",INDEX($AD$55:$AG$109,MATCH(1,($B1594=$AD$55:$AD$109)*($J1594=$AE$55:$AE$109),0),3)))</f>
        <v>0</v>
      </c>
      <c r="P1594" s="115" t="b">
        <f t="array" ref="P1594">IF(N1594="negativo",INDEX($AD$3:$AG$51,MATCH(1,($B1594=$AD$3:$AD$51)*($J1594=$AE$3:$AE$51),0),4),IF(N1594="positivo",INDEX($AD$55:$AG$109,MATCH(1,($B1594=$AD$55:$AD$109)*($J1594=$AE$55:$AE$109),0),4)))</f>
        <v>0</v>
      </c>
      <c r="Q1594" s="115" t="str">
        <f>VLOOKUP(M1594,Modelo!$A$2:$C$7,2,0)</f>
        <v>Impacto Económico, Social y Comunitario</v>
      </c>
      <c r="R1594" s="118">
        <f t="array" ref="R1594">INDEX(Modelo!$F$1:$H$37,MATCH(1,(DataBase!Q1594=Modelo!$G$1:$G$37)*(DataBase!B1594=Modelo!$F$1:$F$37),0),3)</f>
        <v>0.11764705882352941</v>
      </c>
      <c r="S1594" s="115">
        <f t="shared" si="50"/>
        <v>0</v>
      </c>
      <c r="T1594" s="115">
        <f t="shared" si="51"/>
        <v>0</v>
      </c>
    </row>
    <row r="1595" spans="1:20" x14ac:dyDescent="0.3">
      <c r="A1595" s="115" t="s">
        <v>343</v>
      </c>
      <c r="B1595" s="115" t="s">
        <v>313</v>
      </c>
      <c r="C1595" s="115" t="s">
        <v>103</v>
      </c>
      <c r="D1595" s="115" t="s">
        <v>86</v>
      </c>
      <c r="E1595" s="115" t="s">
        <v>86</v>
      </c>
      <c r="F1595" s="115" t="s">
        <v>87</v>
      </c>
      <c r="G1595" s="115">
        <v>1993</v>
      </c>
      <c r="H1595" s="115" t="s">
        <v>281</v>
      </c>
      <c r="I1595" s="115">
        <v>4.8704234599999996</v>
      </c>
      <c r="J1595" s="115" t="s">
        <v>55</v>
      </c>
      <c r="K1595" s="115">
        <f>INDEX(DatosProcesados!$A$1:$BF$101,MATCH(DataBase!A1595,DatosProcesados!$A$1:$A$101,0),MATCH(DataBase!J1595,DatosProcesados!$A$1:$BF$1,0))</f>
        <v>0</v>
      </c>
      <c r="L1595" s="115" t="str">
        <f>INDEX(Modelo!$A$9:$D$89,MATCH(DataBase!$J1595,Modelo!$A$9:$A$89,0),MATCH(DataBase!L$1,Modelo!$A$9:$D$9,0))</f>
        <v xml:space="preserve">Impacto social </v>
      </c>
      <c r="M1595" s="115" t="str">
        <f>INDEX(Modelo!$A$9:$D$89,MATCH(DataBase!$J1595,Modelo!$A$9:$A$89,0),MATCH(DataBase!M$1,Modelo!$A$9:$D$9,0))</f>
        <v>Pilar 6</v>
      </c>
      <c r="N1595" s="115" t="str">
        <f>INDEX(Modelo!$A$9:$D$89,MATCH(DataBase!$J1595,Modelo!$A$9:$A$89,0),MATCH(DataBase!N$1,Modelo!$A$9:$D$9,0))</f>
        <v>boolean</v>
      </c>
      <c r="O1595" s="115" t="b">
        <f t="array" ref="O1595">IF(N1595="negativo",INDEX($AD$3:$AG$51,MATCH(1,($B1595=$AD$3:$AD$51)*($J1595=$AE$3:$AE$51),0),3),IF(N1595="positivo",INDEX($AD$55:$AG$109,MATCH(1,($B1595=$AD$55:$AD$109)*($J1595=$AE$55:$AE$109),0),3)))</f>
        <v>0</v>
      </c>
      <c r="P1595" s="115" t="b">
        <f t="array" ref="P1595">IF(N1595="negativo",INDEX($AD$3:$AG$51,MATCH(1,($B1595=$AD$3:$AD$51)*($J1595=$AE$3:$AE$51),0),4),IF(N1595="positivo",INDEX($AD$55:$AG$109,MATCH(1,($B1595=$AD$55:$AD$109)*($J1595=$AE$55:$AE$109),0),4)))</f>
        <v>0</v>
      </c>
      <c r="Q1595" s="115" t="str">
        <f>VLOOKUP(M1595,Modelo!$A$2:$C$7,2,0)</f>
        <v>Impacto Económico, Social y Comunitario</v>
      </c>
      <c r="R1595" s="118">
        <f t="array" ref="R1595">INDEX(Modelo!$F$1:$H$37,MATCH(1,(DataBase!Q1595=Modelo!$G$1:$G$37)*(DataBase!B1595=Modelo!$F$1:$F$37),0),3)</f>
        <v>0.11764705882352941</v>
      </c>
      <c r="S1595" s="115">
        <f t="shared" si="50"/>
        <v>0</v>
      </c>
      <c r="T1595" s="115">
        <f t="shared" si="51"/>
        <v>0</v>
      </c>
    </row>
    <row r="1596" spans="1:20" x14ac:dyDescent="0.3">
      <c r="A1596" s="115" t="s">
        <v>367</v>
      </c>
      <c r="B1596" s="115" t="s">
        <v>313</v>
      </c>
      <c r="C1596" s="115" t="s">
        <v>103</v>
      </c>
      <c r="D1596" s="115" t="s">
        <v>86</v>
      </c>
      <c r="E1596" s="115" t="s">
        <v>86</v>
      </c>
      <c r="F1596" s="115" t="s">
        <v>86</v>
      </c>
      <c r="G1596" s="115">
        <v>1966</v>
      </c>
      <c r="H1596" s="115" t="s">
        <v>125</v>
      </c>
      <c r="I1596" s="115">
        <v>2.0461661379999998</v>
      </c>
      <c r="J1596" s="115" t="s">
        <v>55</v>
      </c>
      <c r="K1596" s="115">
        <f>INDEX(DatosProcesados!$A$1:$BF$101,MATCH(DataBase!A1596,DatosProcesados!$A$1:$A$101,0),MATCH(DataBase!J1596,DatosProcesados!$A$1:$BF$1,0))</f>
        <v>1</v>
      </c>
      <c r="L1596" s="115" t="str">
        <f>INDEX(Modelo!$A$9:$D$89,MATCH(DataBase!$J1596,Modelo!$A$9:$A$89,0),MATCH(DataBase!L$1,Modelo!$A$9:$D$9,0))</f>
        <v xml:space="preserve">Impacto social </v>
      </c>
      <c r="M1596" s="115" t="str">
        <f>INDEX(Modelo!$A$9:$D$89,MATCH(DataBase!$J1596,Modelo!$A$9:$A$89,0),MATCH(DataBase!M$1,Modelo!$A$9:$D$9,0))</f>
        <v>Pilar 6</v>
      </c>
      <c r="N1596" s="115" t="str">
        <f>INDEX(Modelo!$A$9:$D$89,MATCH(DataBase!$J1596,Modelo!$A$9:$A$89,0),MATCH(DataBase!N$1,Modelo!$A$9:$D$9,0))</f>
        <v>boolean</v>
      </c>
      <c r="O1596" s="115" t="b">
        <f t="array" ref="O1596">IF(N1596="negativo",INDEX($AD$3:$AG$51,MATCH(1,($B1596=$AD$3:$AD$51)*($J1596=$AE$3:$AE$51),0),3),IF(N1596="positivo",INDEX($AD$55:$AG$109,MATCH(1,($B1596=$AD$55:$AD$109)*($J1596=$AE$55:$AE$109),0),3)))</f>
        <v>0</v>
      </c>
      <c r="P1596" s="115" t="b">
        <f t="array" ref="P1596">IF(N1596="negativo",INDEX($AD$3:$AG$51,MATCH(1,($B1596=$AD$3:$AD$51)*($J1596=$AE$3:$AE$51),0),4),IF(N1596="positivo",INDEX($AD$55:$AG$109,MATCH(1,($B1596=$AD$55:$AD$109)*($J1596=$AE$55:$AE$109),0),4)))</f>
        <v>0</v>
      </c>
      <c r="Q1596" s="115" t="str">
        <f>VLOOKUP(M1596,Modelo!$A$2:$C$7,2,0)</f>
        <v>Impacto Económico, Social y Comunitario</v>
      </c>
      <c r="R1596" s="118">
        <f t="array" ref="R1596">INDEX(Modelo!$F$1:$H$37,MATCH(1,(DataBase!Q1596=Modelo!$G$1:$G$37)*(DataBase!B1596=Modelo!$F$1:$F$37),0),3)</f>
        <v>0.11764705882352941</v>
      </c>
      <c r="S1596" s="115">
        <f t="shared" si="50"/>
        <v>0</v>
      </c>
      <c r="T1596" s="115">
        <f t="shared" si="51"/>
        <v>0</v>
      </c>
    </row>
    <row r="1597" spans="1:20" x14ac:dyDescent="0.3">
      <c r="A1597" s="115" t="s">
        <v>374</v>
      </c>
      <c r="B1597" s="115" t="s">
        <v>313</v>
      </c>
      <c r="C1597" s="115" t="s">
        <v>103</v>
      </c>
      <c r="D1597" s="115" t="s">
        <v>86</v>
      </c>
      <c r="E1597" s="115" t="s">
        <v>87</v>
      </c>
      <c r="F1597" s="115" t="s">
        <v>87</v>
      </c>
      <c r="G1597" s="115">
        <v>1929</v>
      </c>
      <c r="H1597" s="115" t="s">
        <v>375</v>
      </c>
      <c r="I1597" s="115">
        <v>1.928223518</v>
      </c>
      <c r="J1597" s="115" t="s">
        <v>55</v>
      </c>
      <c r="K1597" s="115">
        <f>INDEX(DatosProcesados!$A$1:$BF$101,MATCH(DataBase!A1597,DatosProcesados!$A$1:$A$101,0),MATCH(DataBase!J1597,DatosProcesados!$A$1:$BF$1,0))</f>
        <v>0</v>
      </c>
      <c r="L1597" s="115" t="str">
        <f>INDEX(Modelo!$A$9:$D$89,MATCH(DataBase!$J1597,Modelo!$A$9:$A$89,0),MATCH(DataBase!L$1,Modelo!$A$9:$D$9,0))</f>
        <v xml:space="preserve">Impacto social </v>
      </c>
      <c r="M1597" s="115" t="str">
        <f>INDEX(Modelo!$A$9:$D$89,MATCH(DataBase!$J1597,Modelo!$A$9:$A$89,0),MATCH(DataBase!M$1,Modelo!$A$9:$D$9,0))</f>
        <v>Pilar 6</v>
      </c>
      <c r="N1597" s="115" t="str">
        <f>INDEX(Modelo!$A$9:$D$89,MATCH(DataBase!$J1597,Modelo!$A$9:$A$89,0),MATCH(DataBase!N$1,Modelo!$A$9:$D$9,0))</f>
        <v>boolean</v>
      </c>
      <c r="O1597" s="115" t="b">
        <f t="array" ref="O1597">IF(N1597="negativo",INDEX($AD$3:$AG$51,MATCH(1,($B1597=$AD$3:$AD$51)*($J1597=$AE$3:$AE$51),0),3),IF(N1597="positivo",INDEX($AD$55:$AG$109,MATCH(1,($B1597=$AD$55:$AD$109)*($J1597=$AE$55:$AE$109),0),3)))</f>
        <v>0</v>
      </c>
      <c r="P1597" s="115" t="b">
        <f t="array" ref="P1597">IF(N1597="negativo",INDEX($AD$3:$AG$51,MATCH(1,($B1597=$AD$3:$AD$51)*($J1597=$AE$3:$AE$51),0),4),IF(N1597="positivo",INDEX($AD$55:$AG$109,MATCH(1,($B1597=$AD$55:$AD$109)*($J1597=$AE$55:$AE$109),0),4)))</f>
        <v>0</v>
      </c>
      <c r="Q1597" s="115" t="str">
        <f>VLOOKUP(M1597,Modelo!$A$2:$C$7,2,0)</f>
        <v>Impacto Económico, Social y Comunitario</v>
      </c>
      <c r="R1597" s="118">
        <f t="array" ref="R1597">INDEX(Modelo!$F$1:$H$37,MATCH(1,(DataBase!Q1597=Modelo!$G$1:$G$37)*(DataBase!B1597=Modelo!$F$1:$F$37),0),3)</f>
        <v>0.11764705882352941</v>
      </c>
      <c r="S1597" s="115">
        <f t="shared" si="50"/>
        <v>0</v>
      </c>
      <c r="T1597" s="115">
        <f t="shared" si="51"/>
        <v>0</v>
      </c>
    </row>
    <row r="1598" spans="1:20" x14ac:dyDescent="0.3">
      <c r="A1598" s="115" t="s">
        <v>201</v>
      </c>
      <c r="B1598" s="115" t="s">
        <v>84</v>
      </c>
      <c r="C1598" s="115" t="s">
        <v>103</v>
      </c>
      <c r="D1598" s="115" t="s">
        <v>86</v>
      </c>
      <c r="E1598" s="115" t="s">
        <v>86</v>
      </c>
      <c r="F1598" s="115" t="s">
        <v>86</v>
      </c>
      <c r="G1598" s="115">
        <v>1987</v>
      </c>
      <c r="H1598" s="115" t="s">
        <v>125</v>
      </c>
      <c r="I1598" s="115">
        <v>0</v>
      </c>
      <c r="J1598" s="115" t="s">
        <v>55</v>
      </c>
      <c r="K1598" s="115">
        <f>INDEX(DatosProcesados!$A$1:$BF$101,MATCH(DataBase!A1598,DatosProcesados!$A$1:$A$101,0),MATCH(DataBase!J1598,DatosProcesados!$A$1:$BF$1,0))</f>
        <v>1</v>
      </c>
      <c r="L1598" s="115" t="str">
        <f>INDEX(Modelo!$A$9:$D$89,MATCH(DataBase!$J1598,Modelo!$A$9:$A$89,0),MATCH(DataBase!L$1,Modelo!$A$9:$D$9,0))</f>
        <v xml:space="preserve">Impacto social </v>
      </c>
      <c r="M1598" s="115" t="str">
        <f>INDEX(Modelo!$A$9:$D$89,MATCH(DataBase!$J1598,Modelo!$A$9:$A$89,0),MATCH(DataBase!M$1,Modelo!$A$9:$D$9,0))</f>
        <v>Pilar 6</v>
      </c>
      <c r="N1598" s="115" t="str">
        <f>INDEX(Modelo!$A$9:$D$89,MATCH(DataBase!$J1598,Modelo!$A$9:$A$89,0),MATCH(DataBase!N$1,Modelo!$A$9:$D$9,0))</f>
        <v>boolean</v>
      </c>
      <c r="O1598" s="115" t="b">
        <f t="array" ref="O1598">IF(N1598="negativo",INDEX($AD$3:$AG$51,MATCH(1,($B1598=$AD$3:$AD$51)*($J1598=$AE$3:$AE$51),0),3),IF(N1598="positivo",INDEX($AD$55:$AG$109,MATCH(1,($B1598=$AD$55:$AD$109)*($J1598=$AE$55:$AE$109),0),3)))</f>
        <v>0</v>
      </c>
      <c r="P1598" s="115" t="b">
        <f t="array" ref="P1598">IF(N1598="negativo",INDEX($AD$3:$AG$51,MATCH(1,($B1598=$AD$3:$AD$51)*($J1598=$AE$3:$AE$51),0),4),IF(N1598="positivo",INDEX($AD$55:$AG$109,MATCH(1,($B1598=$AD$55:$AD$109)*($J1598=$AE$55:$AE$109),0),4)))</f>
        <v>0</v>
      </c>
      <c r="Q1598" s="115" t="str">
        <f>VLOOKUP(M1598,Modelo!$A$2:$C$7,2,0)</f>
        <v>Impacto Económico, Social y Comunitario</v>
      </c>
      <c r="R1598" s="118">
        <f t="array" ref="R1598">INDEX(Modelo!$F$1:$H$37,MATCH(1,(DataBase!Q1598=Modelo!$G$1:$G$37)*(DataBase!B1598=Modelo!$F$1:$F$37),0),3)</f>
        <v>0.11764705882352941</v>
      </c>
      <c r="S1598" s="115">
        <f t="shared" si="50"/>
        <v>0</v>
      </c>
      <c r="T1598" s="115">
        <f t="shared" si="51"/>
        <v>0</v>
      </c>
    </row>
    <row r="1599" spans="1:20" x14ac:dyDescent="0.3">
      <c r="A1599" s="115" t="s">
        <v>421</v>
      </c>
      <c r="B1599" s="115" t="s">
        <v>407</v>
      </c>
      <c r="C1599" s="115" t="s">
        <v>103</v>
      </c>
      <c r="D1599" s="115" t="s">
        <v>86</v>
      </c>
      <c r="E1599" s="115" t="s">
        <v>86</v>
      </c>
      <c r="F1599" s="115" t="s">
        <v>87</v>
      </c>
      <c r="G1599" s="115">
        <v>2016</v>
      </c>
      <c r="H1599" s="115" t="s">
        <v>422</v>
      </c>
      <c r="I1599" s="115">
        <v>5.4833186859999996</v>
      </c>
      <c r="J1599" s="115" t="s">
        <v>55</v>
      </c>
      <c r="K1599" s="115">
        <f>INDEX(DatosProcesados!$A$1:$BF$101,MATCH(DataBase!A1599,DatosProcesados!$A$1:$A$101,0),MATCH(DataBase!J1599,DatosProcesados!$A$1:$BF$1,0))</f>
        <v>0</v>
      </c>
      <c r="L1599" s="115" t="str">
        <f>INDEX(Modelo!$A$9:$D$89,MATCH(DataBase!$J1599,Modelo!$A$9:$A$89,0),MATCH(DataBase!L$1,Modelo!$A$9:$D$9,0))</f>
        <v xml:space="preserve">Impacto social </v>
      </c>
      <c r="M1599" s="115" t="str">
        <f>INDEX(Modelo!$A$9:$D$89,MATCH(DataBase!$J1599,Modelo!$A$9:$A$89,0),MATCH(DataBase!M$1,Modelo!$A$9:$D$9,0))</f>
        <v>Pilar 6</v>
      </c>
      <c r="N1599" s="115" t="str">
        <f>INDEX(Modelo!$A$9:$D$89,MATCH(DataBase!$J1599,Modelo!$A$9:$A$89,0),MATCH(DataBase!N$1,Modelo!$A$9:$D$9,0))</f>
        <v>boolean</v>
      </c>
      <c r="O1599" s="115" t="b">
        <f t="array" ref="O1599">IF(N1599="negativo",INDEX($AD$3:$AG$51,MATCH(1,($B1599=$AD$3:$AD$51)*($J1599=$AE$3:$AE$51),0),3),IF(N1599="positivo",INDEX($AD$55:$AG$109,MATCH(1,($B1599=$AD$55:$AD$109)*($J1599=$AE$55:$AE$109),0),3)))</f>
        <v>0</v>
      </c>
      <c r="P1599" s="115" t="b">
        <f t="array" ref="P1599">IF(N1599="negativo",INDEX($AD$3:$AG$51,MATCH(1,($B1599=$AD$3:$AD$51)*($J1599=$AE$3:$AE$51),0),4),IF(N1599="positivo",INDEX($AD$55:$AG$109,MATCH(1,($B1599=$AD$55:$AD$109)*($J1599=$AE$55:$AE$109),0),4)))</f>
        <v>0</v>
      </c>
      <c r="Q1599" s="115" t="str">
        <f>VLOOKUP(M1599,Modelo!$A$2:$C$7,2,0)</f>
        <v>Impacto Económico, Social y Comunitario</v>
      </c>
      <c r="R1599" s="118">
        <f t="array" ref="R1599">INDEX(Modelo!$F$1:$H$37,MATCH(1,(DataBase!Q1599=Modelo!$G$1:$G$37)*(DataBase!B1599=Modelo!$F$1:$F$37),0),3)</f>
        <v>0.15384615384615385</v>
      </c>
      <c r="S1599" s="115">
        <f t="shared" si="50"/>
        <v>0</v>
      </c>
      <c r="T1599" s="115">
        <f t="shared" si="51"/>
        <v>0</v>
      </c>
    </row>
    <row r="1600" spans="1:20" x14ac:dyDescent="0.3">
      <c r="A1600" s="115" t="s">
        <v>293</v>
      </c>
      <c r="B1600" s="115" t="s">
        <v>216</v>
      </c>
      <c r="C1600" s="115" t="s">
        <v>103</v>
      </c>
      <c r="D1600" s="115" t="s">
        <v>86</v>
      </c>
      <c r="E1600" s="115" t="s">
        <v>87</v>
      </c>
      <c r="F1600" s="115" t="s">
        <v>87</v>
      </c>
      <c r="G1600" s="115">
        <v>1955</v>
      </c>
      <c r="H1600" s="115" t="s">
        <v>294</v>
      </c>
      <c r="I1600" s="115">
        <v>1.8313776939999999</v>
      </c>
      <c r="J1600" s="115" t="s">
        <v>55</v>
      </c>
      <c r="K1600" s="115">
        <f>INDEX(DatosProcesados!$A$1:$BF$101,MATCH(DataBase!A1600,DatosProcesados!$A$1:$A$101,0),MATCH(DataBase!J1600,DatosProcesados!$A$1:$BF$1,0))</f>
        <v>2</v>
      </c>
      <c r="L1600" s="115" t="str">
        <f>INDEX(Modelo!$A$9:$D$89,MATCH(DataBase!$J1600,Modelo!$A$9:$A$89,0),MATCH(DataBase!L$1,Modelo!$A$9:$D$9,0))</f>
        <v xml:space="preserve">Impacto social </v>
      </c>
      <c r="M1600" s="115" t="str">
        <f>INDEX(Modelo!$A$9:$D$89,MATCH(DataBase!$J1600,Modelo!$A$9:$A$89,0),MATCH(DataBase!M$1,Modelo!$A$9:$D$9,0))</f>
        <v>Pilar 6</v>
      </c>
      <c r="N1600" s="115" t="str">
        <f>INDEX(Modelo!$A$9:$D$89,MATCH(DataBase!$J1600,Modelo!$A$9:$A$89,0),MATCH(DataBase!N$1,Modelo!$A$9:$D$9,0))</f>
        <v>boolean</v>
      </c>
      <c r="O1600" s="115" t="b">
        <f t="array" ref="O1600">IF(N1600="negativo",INDEX($AD$3:$AG$51,MATCH(1,($B1600=$AD$3:$AD$51)*($J1600=$AE$3:$AE$51),0),3),IF(N1600="positivo",INDEX($AD$55:$AG$109,MATCH(1,($B1600=$AD$55:$AD$109)*($J1600=$AE$55:$AE$109),0),3)))</f>
        <v>0</v>
      </c>
      <c r="P1600" s="115" t="b">
        <f t="array" ref="P1600">IF(N1600="negativo",INDEX($AD$3:$AG$51,MATCH(1,($B1600=$AD$3:$AD$51)*($J1600=$AE$3:$AE$51),0),4),IF(N1600="positivo",INDEX($AD$55:$AG$109,MATCH(1,($B1600=$AD$55:$AD$109)*($J1600=$AE$55:$AE$109),0),4)))</f>
        <v>0</v>
      </c>
      <c r="Q1600" s="115" t="str">
        <f>VLOOKUP(M1600,Modelo!$A$2:$C$7,2,0)</f>
        <v>Impacto Económico, Social y Comunitario</v>
      </c>
      <c r="R1600" s="118">
        <f t="array" ref="R1600">INDEX(Modelo!$F$1:$H$37,MATCH(1,(DataBase!Q1600=Modelo!$G$1:$G$37)*(DataBase!B1600=Modelo!$F$1:$F$37),0),3)</f>
        <v>0.10526315789473684</v>
      </c>
      <c r="S1600" s="115">
        <f t="shared" si="50"/>
        <v>0</v>
      </c>
      <c r="T1600" s="115">
        <f t="shared" si="51"/>
        <v>0</v>
      </c>
    </row>
    <row r="1601" spans="1:20" x14ac:dyDescent="0.3">
      <c r="A1601" s="115" t="s">
        <v>298</v>
      </c>
      <c r="B1601" s="115" t="s">
        <v>216</v>
      </c>
      <c r="C1601" s="115" t="s">
        <v>103</v>
      </c>
      <c r="D1601" s="115" t="s">
        <v>86</v>
      </c>
      <c r="E1601" s="115" t="s">
        <v>86</v>
      </c>
      <c r="F1601" s="115" t="s">
        <v>87</v>
      </c>
      <c r="G1601" s="115">
        <v>1993</v>
      </c>
      <c r="H1601" s="115" t="s">
        <v>299</v>
      </c>
      <c r="I1601" s="115">
        <v>1.7653399919999999</v>
      </c>
      <c r="J1601" s="115" t="s">
        <v>55</v>
      </c>
      <c r="K1601" s="115" t="str">
        <f>INDEX(DatosProcesados!$A$1:$BF$101,MATCH(DataBase!A1601,DatosProcesados!$A$1:$A$101,0),MATCH(DataBase!J1601,DatosProcesados!$A$1:$BF$1,0))</f>
        <v>Si</v>
      </c>
      <c r="L1601" s="115" t="str">
        <f>INDEX(Modelo!$A$9:$D$89,MATCH(DataBase!$J1601,Modelo!$A$9:$A$89,0),MATCH(DataBase!L$1,Modelo!$A$9:$D$9,0))</f>
        <v xml:space="preserve">Impacto social </v>
      </c>
      <c r="M1601" s="115" t="str">
        <f>INDEX(Modelo!$A$9:$D$89,MATCH(DataBase!$J1601,Modelo!$A$9:$A$89,0),MATCH(DataBase!M$1,Modelo!$A$9:$D$9,0))</f>
        <v>Pilar 6</v>
      </c>
      <c r="N1601" s="115" t="str">
        <f>INDEX(Modelo!$A$9:$D$89,MATCH(DataBase!$J1601,Modelo!$A$9:$A$89,0),MATCH(DataBase!N$1,Modelo!$A$9:$D$9,0))</f>
        <v>boolean</v>
      </c>
      <c r="O1601" s="115" t="b">
        <f t="array" ref="O1601">IF(N1601="negativo",INDEX($AD$3:$AG$51,MATCH(1,($B1601=$AD$3:$AD$51)*($J1601=$AE$3:$AE$51),0),3),IF(N1601="positivo",INDEX($AD$55:$AG$109,MATCH(1,($B1601=$AD$55:$AD$109)*($J1601=$AE$55:$AE$109),0),3)))</f>
        <v>0</v>
      </c>
      <c r="P1601" s="115" t="b">
        <f t="array" ref="P1601">IF(N1601="negativo",INDEX($AD$3:$AG$51,MATCH(1,($B1601=$AD$3:$AD$51)*($J1601=$AE$3:$AE$51),0),4),IF(N1601="positivo",INDEX($AD$55:$AG$109,MATCH(1,($B1601=$AD$55:$AD$109)*($J1601=$AE$55:$AE$109),0),4)))</f>
        <v>0</v>
      </c>
      <c r="Q1601" s="115" t="str">
        <f>VLOOKUP(M1601,Modelo!$A$2:$C$7,2,0)</f>
        <v>Impacto Económico, Social y Comunitario</v>
      </c>
      <c r="R1601" s="118">
        <f t="array" ref="R1601">INDEX(Modelo!$F$1:$H$37,MATCH(1,(DataBase!Q1601=Modelo!$G$1:$G$37)*(DataBase!B1601=Modelo!$F$1:$F$37),0),3)</f>
        <v>0.10526315789473684</v>
      </c>
      <c r="S1601" s="115">
        <f t="shared" si="50"/>
        <v>100</v>
      </c>
      <c r="T1601" s="115">
        <f t="shared" si="51"/>
        <v>10.526315789473683</v>
      </c>
    </row>
    <row r="1602" spans="1:20" x14ac:dyDescent="0.3">
      <c r="A1602" s="115" t="s">
        <v>472</v>
      </c>
      <c r="B1602" s="115" t="s">
        <v>467</v>
      </c>
      <c r="C1602" s="115" t="s">
        <v>103</v>
      </c>
      <c r="D1602" s="115" t="s">
        <v>86</v>
      </c>
      <c r="E1602" s="115" t="s">
        <v>86</v>
      </c>
      <c r="F1602" s="115" t="s">
        <v>86</v>
      </c>
      <c r="G1602" s="115">
        <v>2007</v>
      </c>
      <c r="H1602" s="115" t="s">
        <v>125</v>
      </c>
      <c r="I1602" s="115">
        <v>0.97802211500000003</v>
      </c>
      <c r="J1602" s="115" t="s">
        <v>16</v>
      </c>
      <c r="K1602" s="115" t="str">
        <f>INDEX(DatosProcesados!$A$1:$BF$101,MATCH(DataBase!A1602,DatosProcesados!$A$1:$A$101,0),MATCH(DataBase!J1602,DatosProcesados!$A$1:$BF$1,0))</f>
        <v>Si</v>
      </c>
      <c r="L1602" s="115" t="str">
        <f>INDEX(Modelo!$A$9:$D$89,MATCH(DataBase!$J1602,Modelo!$A$9:$A$89,0),MATCH(DataBase!L$1,Modelo!$A$9:$D$9,0))</f>
        <v>Información general</v>
      </c>
      <c r="M1602" s="115" t="str">
        <f>INDEX(Modelo!$A$9:$D$89,MATCH(DataBase!$J1602,Modelo!$A$9:$A$89,0),MATCH(DataBase!M$1,Modelo!$A$9:$D$9,0))</f>
        <v>Pilar 1</v>
      </c>
      <c r="N1602" s="115" t="str">
        <f>INDEX(Modelo!$A$9:$D$89,MATCH(DataBase!$J1602,Modelo!$A$9:$A$89,0),MATCH(DataBase!N$1,Modelo!$A$9:$D$9,0))</f>
        <v>boolean</v>
      </c>
      <c r="O1602" s="115" t="b">
        <f t="array" ref="O1602">IF(N1602="negativo",INDEX($AD$3:$AG$51,MATCH(1,($B1602=$AD$3:$AD$51)*($J1602=$AE$3:$AE$51),0),3),IF(N1602="positivo",INDEX($AD$55:$AG$109,MATCH(1,($B1602=$AD$55:$AD$109)*($J1602=$AE$55:$AE$109),0),3)))</f>
        <v>0</v>
      </c>
      <c r="P1602" s="115" t="b">
        <f t="array" ref="P1602">IF(N1602="negativo",INDEX($AD$3:$AG$51,MATCH(1,($B1602=$AD$3:$AD$51)*($J1602=$AE$3:$AE$51),0),4),IF(N1602="positivo",INDEX($AD$55:$AG$109,MATCH(1,($B1602=$AD$55:$AD$109)*($J1602=$AE$55:$AE$109),0),4)))</f>
        <v>0</v>
      </c>
      <c r="Q1602" s="115" t="str">
        <f>VLOOKUP(M1602,Modelo!$A$2:$C$7,2,0)</f>
        <v>Transparencia y Gobierno de la Sostenibilidad</v>
      </c>
      <c r="R1602" s="118">
        <f t="array" ref="R1602">INDEX(Modelo!$F$1:$H$37,MATCH(1,(DataBase!Q1602=Modelo!$G$1:$G$37)*(DataBase!B1602=Modelo!$F$1:$F$37),0),3)</f>
        <v>0.14285714285714285</v>
      </c>
      <c r="S1602" s="115">
        <f t="shared" si="50"/>
        <v>100</v>
      </c>
      <c r="T1602" s="115">
        <f t="shared" si="51"/>
        <v>14.285714285714285</v>
      </c>
    </row>
    <row r="1603" spans="1:20" x14ac:dyDescent="0.3">
      <c r="A1603" s="115" t="s">
        <v>238</v>
      </c>
      <c r="B1603" s="115" t="s">
        <v>216</v>
      </c>
      <c r="C1603" s="115" t="s">
        <v>103</v>
      </c>
      <c r="D1603" s="115" t="s">
        <v>86</v>
      </c>
      <c r="E1603" s="115" t="s">
        <v>87</v>
      </c>
      <c r="F1603" s="115" t="s">
        <v>87</v>
      </c>
      <c r="G1603" s="115">
        <v>1920</v>
      </c>
      <c r="H1603" s="115" t="s">
        <v>125</v>
      </c>
      <c r="I1603" s="115">
        <v>2.844632077</v>
      </c>
      <c r="J1603" s="115" t="s">
        <v>16</v>
      </c>
      <c r="K1603" s="115" t="str">
        <f>INDEX(DatosProcesados!$A$1:$BF$101,MATCH(DataBase!A1603,DatosProcesados!$A$1:$A$101,0),MATCH(DataBase!J1603,DatosProcesados!$A$1:$BF$1,0))</f>
        <v>Si</v>
      </c>
      <c r="L1603" s="115" t="str">
        <f>INDEX(Modelo!$A$9:$D$89,MATCH(DataBase!$J1603,Modelo!$A$9:$A$89,0),MATCH(DataBase!L$1,Modelo!$A$9:$D$9,0))</f>
        <v>Información general</v>
      </c>
      <c r="M1603" s="115" t="str">
        <f>INDEX(Modelo!$A$9:$D$89,MATCH(DataBase!$J1603,Modelo!$A$9:$A$89,0),MATCH(DataBase!M$1,Modelo!$A$9:$D$9,0))</f>
        <v>Pilar 1</v>
      </c>
      <c r="N1603" s="115" t="str">
        <f>INDEX(Modelo!$A$9:$D$89,MATCH(DataBase!$J1603,Modelo!$A$9:$A$89,0),MATCH(DataBase!N$1,Modelo!$A$9:$D$9,0))</f>
        <v>boolean</v>
      </c>
      <c r="O1603" s="115" t="b">
        <f t="array" ref="O1603">IF(N1603="negativo",INDEX($AD$3:$AG$51,MATCH(1,($B1603=$AD$3:$AD$51)*($J1603=$AE$3:$AE$51),0),3),IF(N1603="positivo",INDEX($AD$55:$AG$109,MATCH(1,($B1603=$AD$55:$AD$109)*($J1603=$AE$55:$AE$109),0),3)))</f>
        <v>0</v>
      </c>
      <c r="P1603" s="115" t="b">
        <f t="array" ref="P1603">IF(N1603="negativo",INDEX($AD$3:$AG$51,MATCH(1,($B1603=$AD$3:$AD$51)*($J1603=$AE$3:$AE$51),0),4),IF(N1603="positivo",INDEX($AD$55:$AG$109,MATCH(1,($B1603=$AD$55:$AD$109)*($J1603=$AE$55:$AE$109),0),4)))</f>
        <v>0</v>
      </c>
      <c r="Q1603" s="115" t="str">
        <f>VLOOKUP(M1603,Modelo!$A$2:$C$7,2,0)</f>
        <v>Transparencia y Gobierno de la Sostenibilidad</v>
      </c>
      <c r="R1603" s="118">
        <f t="array" ref="R1603">INDEX(Modelo!$F$1:$H$37,MATCH(1,(DataBase!Q1603=Modelo!$G$1:$G$37)*(DataBase!B1603=Modelo!$F$1:$F$37),0),3)</f>
        <v>0.15789473684210525</v>
      </c>
      <c r="S1603" s="115">
        <f t="shared" ref="S1603:S1666" si="52">IFERROR(IF(N1603="boolean",IF(K1603="Si",100,0),IF(N1603="scale",IF(K1603=2,100,IF(K1603=1,50,0)),IF(N1603="positivo",100*((K1603-P1603)/(O1603-P1603)),100*(1-((K1603-P1603)/(O1603-P1603)))))),0)</f>
        <v>100</v>
      </c>
      <c r="T1603" s="115">
        <f t="shared" ref="T1603:T1666" si="53">S1603*R1603</f>
        <v>15.789473684210526</v>
      </c>
    </row>
    <row r="1604" spans="1:20" x14ac:dyDescent="0.3">
      <c r="A1604" s="115" t="s">
        <v>273</v>
      </c>
      <c r="B1604" s="115" t="s">
        <v>216</v>
      </c>
      <c r="C1604" s="115" t="s">
        <v>103</v>
      </c>
      <c r="D1604" s="115" t="s">
        <v>86</v>
      </c>
      <c r="E1604" s="115" t="s">
        <v>86</v>
      </c>
      <c r="F1604" s="115" t="s">
        <v>87</v>
      </c>
      <c r="G1604" s="115">
        <v>1945</v>
      </c>
      <c r="H1604" s="115" t="s">
        <v>125</v>
      </c>
      <c r="I1604" s="115">
        <v>2.1764613960000001</v>
      </c>
      <c r="J1604" s="115" t="s">
        <v>16</v>
      </c>
      <c r="K1604" s="115" t="str">
        <f>INDEX(DatosProcesados!$A$1:$BF$101,MATCH(DataBase!A1604,DatosProcesados!$A$1:$A$101,0),MATCH(DataBase!J1604,DatosProcesados!$A$1:$BF$1,0))</f>
        <v>No</v>
      </c>
      <c r="L1604" s="115" t="str">
        <f>INDEX(Modelo!$A$9:$D$89,MATCH(DataBase!$J1604,Modelo!$A$9:$A$89,0),MATCH(DataBase!L$1,Modelo!$A$9:$D$9,0))</f>
        <v>Información general</v>
      </c>
      <c r="M1604" s="115" t="str">
        <f>INDEX(Modelo!$A$9:$D$89,MATCH(DataBase!$J1604,Modelo!$A$9:$A$89,0),MATCH(DataBase!M$1,Modelo!$A$9:$D$9,0))</f>
        <v>Pilar 1</v>
      </c>
      <c r="N1604" s="115" t="str">
        <f>INDEX(Modelo!$A$9:$D$89,MATCH(DataBase!$J1604,Modelo!$A$9:$A$89,0),MATCH(DataBase!N$1,Modelo!$A$9:$D$9,0))</f>
        <v>boolean</v>
      </c>
      <c r="O1604" s="115" t="b">
        <f t="array" ref="O1604">IF(N1604="negativo",INDEX($AD$3:$AG$51,MATCH(1,($B1604=$AD$3:$AD$51)*($J1604=$AE$3:$AE$51),0),3),IF(N1604="positivo",INDEX($AD$55:$AG$109,MATCH(1,($B1604=$AD$55:$AD$109)*($J1604=$AE$55:$AE$109),0),3)))</f>
        <v>0</v>
      </c>
      <c r="P1604" s="115" t="b">
        <f t="array" ref="P1604">IF(N1604="negativo",INDEX($AD$3:$AG$51,MATCH(1,($B1604=$AD$3:$AD$51)*($J1604=$AE$3:$AE$51),0),4),IF(N1604="positivo",INDEX($AD$55:$AG$109,MATCH(1,($B1604=$AD$55:$AD$109)*($J1604=$AE$55:$AE$109),0),4)))</f>
        <v>0</v>
      </c>
      <c r="Q1604" s="115" t="str">
        <f>VLOOKUP(M1604,Modelo!$A$2:$C$7,2,0)</f>
        <v>Transparencia y Gobierno de la Sostenibilidad</v>
      </c>
      <c r="R1604" s="118">
        <f t="array" ref="R1604">INDEX(Modelo!$F$1:$H$37,MATCH(1,(DataBase!Q1604=Modelo!$G$1:$G$37)*(DataBase!B1604=Modelo!$F$1:$F$37),0),3)</f>
        <v>0.15789473684210525</v>
      </c>
      <c r="S1604" s="115">
        <f t="shared" si="52"/>
        <v>0</v>
      </c>
      <c r="T1604" s="115">
        <f t="shared" si="53"/>
        <v>0</v>
      </c>
    </row>
    <row r="1605" spans="1:20" x14ac:dyDescent="0.3">
      <c r="A1605" s="115" t="s">
        <v>378</v>
      </c>
      <c r="B1605" s="115" t="s">
        <v>379</v>
      </c>
      <c r="C1605" s="115" t="s">
        <v>103</v>
      </c>
      <c r="D1605" s="115" t="s">
        <v>87</v>
      </c>
      <c r="E1605" s="115" t="s">
        <v>86</v>
      </c>
      <c r="F1605" s="115" t="s">
        <v>86</v>
      </c>
      <c r="G1605" s="115">
        <v>1993</v>
      </c>
      <c r="H1605" s="115" t="s">
        <v>125</v>
      </c>
      <c r="I1605" s="115">
        <v>2.1863011939999999</v>
      </c>
      <c r="J1605" s="115" t="s">
        <v>16</v>
      </c>
      <c r="K1605" s="115" t="str">
        <f>INDEX(DatosProcesados!$A$1:$BF$101,MATCH(DataBase!A1605,DatosProcesados!$A$1:$A$101,0),MATCH(DataBase!J1605,DatosProcesados!$A$1:$BF$1,0))</f>
        <v>Si</v>
      </c>
      <c r="L1605" s="115" t="str">
        <f>INDEX(Modelo!$A$9:$D$89,MATCH(DataBase!$J1605,Modelo!$A$9:$A$89,0),MATCH(DataBase!L$1,Modelo!$A$9:$D$9,0))</f>
        <v>Información general</v>
      </c>
      <c r="M1605" s="115" t="str">
        <f>INDEX(Modelo!$A$9:$D$89,MATCH(DataBase!$J1605,Modelo!$A$9:$A$89,0),MATCH(DataBase!M$1,Modelo!$A$9:$D$9,0))</f>
        <v>Pilar 1</v>
      </c>
      <c r="N1605" s="115" t="str">
        <f>INDEX(Modelo!$A$9:$D$89,MATCH(DataBase!$J1605,Modelo!$A$9:$A$89,0),MATCH(DataBase!N$1,Modelo!$A$9:$D$9,0))</f>
        <v>boolean</v>
      </c>
      <c r="O1605" s="115" t="b">
        <f t="array" ref="O1605">IF(N1605="negativo",INDEX($AD$3:$AG$51,MATCH(1,($B1605=$AD$3:$AD$51)*($J1605=$AE$3:$AE$51),0),3),IF(N1605="positivo",INDEX($AD$55:$AG$109,MATCH(1,($B1605=$AD$55:$AD$109)*($J1605=$AE$55:$AE$109),0),3)))</f>
        <v>0</v>
      </c>
      <c r="P1605" s="115" t="b">
        <f t="array" ref="P1605">IF(N1605="negativo",INDEX($AD$3:$AG$51,MATCH(1,($B1605=$AD$3:$AD$51)*($J1605=$AE$3:$AE$51),0),4),IF(N1605="positivo",INDEX($AD$55:$AG$109,MATCH(1,($B1605=$AD$55:$AD$109)*($J1605=$AE$55:$AE$109),0),4)))</f>
        <v>0</v>
      </c>
      <c r="Q1605" s="115" t="str">
        <f>VLOOKUP(M1605,Modelo!$A$2:$C$7,2,0)</f>
        <v>Transparencia y Gobierno de la Sostenibilidad</v>
      </c>
      <c r="R1605" s="118">
        <f t="array" ref="R1605">INDEX(Modelo!$F$1:$H$37,MATCH(1,(DataBase!Q1605=Modelo!$G$1:$G$37)*(DataBase!B1605=Modelo!$F$1:$F$37),0),3)</f>
        <v>0.19047619047619047</v>
      </c>
      <c r="S1605" s="115">
        <f t="shared" si="52"/>
        <v>100</v>
      </c>
      <c r="T1605" s="115">
        <f t="shared" si="53"/>
        <v>19.047619047619047</v>
      </c>
    </row>
    <row r="1606" spans="1:20" x14ac:dyDescent="0.3">
      <c r="A1606" s="115" t="s">
        <v>325</v>
      </c>
      <c r="B1606" s="115" t="s">
        <v>313</v>
      </c>
      <c r="C1606" s="115" t="s">
        <v>103</v>
      </c>
      <c r="D1606" s="115" t="s">
        <v>86</v>
      </c>
      <c r="E1606" s="115" t="s">
        <v>86</v>
      </c>
      <c r="F1606" s="115" t="s">
        <v>87</v>
      </c>
      <c r="G1606" s="115">
        <v>2012</v>
      </c>
      <c r="H1606" s="115" t="s">
        <v>125</v>
      </c>
      <c r="I1606" s="115">
        <v>13.831182682</v>
      </c>
      <c r="J1606" s="115" t="s">
        <v>16</v>
      </c>
      <c r="K1606" s="115">
        <f>INDEX(DatosProcesados!$A$1:$BF$101,MATCH(DataBase!A1606,DatosProcesados!$A$1:$A$101,0),MATCH(DataBase!J1606,DatosProcesados!$A$1:$BF$1,0))</f>
        <v>0</v>
      </c>
      <c r="L1606" s="115" t="str">
        <f>INDEX(Modelo!$A$9:$D$89,MATCH(DataBase!$J1606,Modelo!$A$9:$A$89,0),MATCH(DataBase!L$1,Modelo!$A$9:$D$9,0))</f>
        <v>Información general</v>
      </c>
      <c r="M1606" s="115" t="str">
        <f>INDEX(Modelo!$A$9:$D$89,MATCH(DataBase!$J1606,Modelo!$A$9:$A$89,0),MATCH(DataBase!M$1,Modelo!$A$9:$D$9,0))</f>
        <v>Pilar 1</v>
      </c>
      <c r="N1606" s="115" t="str">
        <f>INDEX(Modelo!$A$9:$D$89,MATCH(DataBase!$J1606,Modelo!$A$9:$A$89,0),MATCH(DataBase!N$1,Modelo!$A$9:$D$9,0))</f>
        <v>boolean</v>
      </c>
      <c r="O1606" s="115" t="b">
        <f t="array" ref="O1606">IF(N1606="negativo",INDEX($AD$3:$AG$51,MATCH(1,($B1606=$AD$3:$AD$51)*($J1606=$AE$3:$AE$51),0),3),IF(N1606="positivo",INDEX($AD$55:$AG$109,MATCH(1,($B1606=$AD$55:$AD$109)*($J1606=$AE$55:$AE$109),0),3)))</f>
        <v>0</v>
      </c>
      <c r="P1606" s="115" t="b">
        <f t="array" ref="P1606">IF(N1606="negativo",INDEX($AD$3:$AG$51,MATCH(1,($B1606=$AD$3:$AD$51)*($J1606=$AE$3:$AE$51),0),4),IF(N1606="positivo",INDEX($AD$55:$AG$109,MATCH(1,($B1606=$AD$55:$AD$109)*($J1606=$AE$55:$AE$109),0),4)))</f>
        <v>0</v>
      </c>
      <c r="Q1606" s="115" t="str">
        <f>VLOOKUP(M1606,Modelo!$A$2:$C$7,2,0)</f>
        <v>Transparencia y Gobierno de la Sostenibilidad</v>
      </c>
      <c r="R1606" s="118">
        <f t="array" ref="R1606">INDEX(Modelo!$F$1:$H$37,MATCH(1,(DataBase!Q1606=Modelo!$G$1:$G$37)*(DataBase!B1606=Modelo!$F$1:$F$37),0),3)</f>
        <v>0.23529411764705882</v>
      </c>
      <c r="S1606" s="115">
        <f t="shared" si="52"/>
        <v>0</v>
      </c>
      <c r="T1606" s="115">
        <f t="shared" si="53"/>
        <v>0</v>
      </c>
    </row>
    <row r="1607" spans="1:20" x14ac:dyDescent="0.3">
      <c r="A1607" s="115" t="s">
        <v>394</v>
      </c>
      <c r="B1607" s="115" t="s">
        <v>379</v>
      </c>
      <c r="C1607" s="115" t="s">
        <v>103</v>
      </c>
      <c r="D1607" s="115" t="s">
        <v>87</v>
      </c>
      <c r="E1607" s="115" t="s">
        <v>86</v>
      </c>
      <c r="F1607" s="115" t="s">
        <v>86</v>
      </c>
      <c r="G1607" s="115">
        <v>1990</v>
      </c>
      <c r="H1607" s="115" t="s">
        <v>125</v>
      </c>
      <c r="I1607" s="115">
        <v>0.77142869199999997</v>
      </c>
      <c r="J1607" s="115" t="s">
        <v>16</v>
      </c>
      <c r="K1607" s="115">
        <f>INDEX(DatosProcesados!$A$1:$BF$101,MATCH(DataBase!A1607,DatosProcesados!$A$1:$A$101,0),MATCH(DataBase!J1607,DatosProcesados!$A$1:$BF$1,0))</f>
        <v>0</v>
      </c>
      <c r="L1607" s="115" t="str">
        <f>INDEX(Modelo!$A$9:$D$89,MATCH(DataBase!$J1607,Modelo!$A$9:$A$89,0),MATCH(DataBase!L$1,Modelo!$A$9:$D$9,0))</f>
        <v>Información general</v>
      </c>
      <c r="M1607" s="115" t="str">
        <f>INDEX(Modelo!$A$9:$D$89,MATCH(DataBase!$J1607,Modelo!$A$9:$A$89,0),MATCH(DataBase!M$1,Modelo!$A$9:$D$9,0))</f>
        <v>Pilar 1</v>
      </c>
      <c r="N1607" s="115" t="str">
        <f>INDEX(Modelo!$A$9:$D$89,MATCH(DataBase!$J1607,Modelo!$A$9:$A$89,0),MATCH(DataBase!N$1,Modelo!$A$9:$D$9,0))</f>
        <v>boolean</v>
      </c>
      <c r="O1607" s="115" t="b">
        <f t="array" ref="O1607">IF(N1607="negativo",INDEX($AD$3:$AG$51,MATCH(1,($B1607=$AD$3:$AD$51)*($J1607=$AE$3:$AE$51),0),3),IF(N1607="positivo",INDEX($AD$55:$AG$109,MATCH(1,($B1607=$AD$55:$AD$109)*($J1607=$AE$55:$AE$109),0),3)))</f>
        <v>0</v>
      </c>
      <c r="P1607" s="115" t="b">
        <f t="array" ref="P1607">IF(N1607="negativo",INDEX($AD$3:$AG$51,MATCH(1,($B1607=$AD$3:$AD$51)*($J1607=$AE$3:$AE$51),0),4),IF(N1607="positivo",INDEX($AD$55:$AG$109,MATCH(1,($B1607=$AD$55:$AD$109)*($J1607=$AE$55:$AE$109),0),4)))</f>
        <v>0</v>
      </c>
      <c r="Q1607" s="115" t="str">
        <f>VLOOKUP(M1607,Modelo!$A$2:$C$7,2,0)</f>
        <v>Transparencia y Gobierno de la Sostenibilidad</v>
      </c>
      <c r="R1607" s="118">
        <f t="array" ref="R1607">INDEX(Modelo!$F$1:$H$37,MATCH(1,(DataBase!Q1607=Modelo!$G$1:$G$37)*(DataBase!B1607=Modelo!$F$1:$F$37),0),3)</f>
        <v>0.19047619047619047</v>
      </c>
      <c r="S1607" s="115">
        <f t="shared" si="52"/>
        <v>0</v>
      </c>
      <c r="T1607" s="115">
        <f t="shared" si="53"/>
        <v>0</v>
      </c>
    </row>
    <row r="1608" spans="1:20" x14ac:dyDescent="0.3">
      <c r="A1608" s="115" t="s">
        <v>383</v>
      </c>
      <c r="B1608" s="115" t="s">
        <v>379</v>
      </c>
      <c r="C1608" s="115" t="s">
        <v>103</v>
      </c>
      <c r="D1608" s="115" t="s">
        <v>86</v>
      </c>
      <c r="E1608" s="115" t="s">
        <v>86</v>
      </c>
      <c r="F1608" s="115" t="s">
        <v>86</v>
      </c>
      <c r="G1608" s="115">
        <v>2014</v>
      </c>
      <c r="H1608" s="115" t="s">
        <v>125</v>
      </c>
      <c r="I1608" s="115">
        <v>1.314259836</v>
      </c>
      <c r="J1608" s="115" t="s">
        <v>16</v>
      </c>
      <c r="K1608" s="115" t="str">
        <f>INDEX(DatosProcesados!$A$1:$BF$101,MATCH(DataBase!A1608,DatosProcesados!$A$1:$A$101,0),MATCH(DataBase!J1608,DatosProcesados!$A$1:$BF$1,0))</f>
        <v>Si</v>
      </c>
      <c r="L1608" s="115" t="str">
        <f>INDEX(Modelo!$A$9:$D$89,MATCH(DataBase!$J1608,Modelo!$A$9:$A$89,0),MATCH(DataBase!L$1,Modelo!$A$9:$D$9,0))</f>
        <v>Información general</v>
      </c>
      <c r="M1608" s="115" t="str">
        <f>INDEX(Modelo!$A$9:$D$89,MATCH(DataBase!$J1608,Modelo!$A$9:$A$89,0),MATCH(DataBase!M$1,Modelo!$A$9:$D$9,0))</f>
        <v>Pilar 1</v>
      </c>
      <c r="N1608" s="115" t="str">
        <f>INDEX(Modelo!$A$9:$D$89,MATCH(DataBase!$J1608,Modelo!$A$9:$A$89,0),MATCH(DataBase!N$1,Modelo!$A$9:$D$9,0))</f>
        <v>boolean</v>
      </c>
      <c r="O1608" s="115" t="b">
        <f t="array" ref="O1608">IF(N1608="negativo",INDEX($AD$3:$AG$51,MATCH(1,($B1608=$AD$3:$AD$51)*($J1608=$AE$3:$AE$51),0),3),IF(N1608="positivo",INDEX($AD$55:$AG$109,MATCH(1,($B1608=$AD$55:$AD$109)*($J1608=$AE$55:$AE$109),0),3)))</f>
        <v>0</v>
      </c>
      <c r="P1608" s="115" t="b">
        <f t="array" ref="P1608">IF(N1608="negativo",INDEX($AD$3:$AG$51,MATCH(1,($B1608=$AD$3:$AD$51)*($J1608=$AE$3:$AE$51),0),4),IF(N1608="positivo",INDEX($AD$55:$AG$109,MATCH(1,($B1608=$AD$55:$AD$109)*($J1608=$AE$55:$AE$109),0),4)))</f>
        <v>0</v>
      </c>
      <c r="Q1608" s="115" t="str">
        <f>VLOOKUP(M1608,Modelo!$A$2:$C$7,2,0)</f>
        <v>Transparencia y Gobierno de la Sostenibilidad</v>
      </c>
      <c r="R1608" s="118">
        <f t="array" ref="R1608">INDEX(Modelo!$F$1:$H$37,MATCH(1,(DataBase!Q1608=Modelo!$G$1:$G$37)*(DataBase!B1608=Modelo!$F$1:$F$37),0),3)</f>
        <v>0.19047619047619047</v>
      </c>
      <c r="S1608" s="115">
        <f t="shared" si="52"/>
        <v>100</v>
      </c>
      <c r="T1608" s="115">
        <f t="shared" si="53"/>
        <v>19.047619047619047</v>
      </c>
    </row>
    <row r="1609" spans="1:20" x14ac:dyDescent="0.3">
      <c r="A1609" s="115" t="s">
        <v>112</v>
      </c>
      <c r="B1609" s="115" t="s">
        <v>84</v>
      </c>
      <c r="C1609" s="115" t="s">
        <v>103</v>
      </c>
      <c r="D1609" s="115" t="s">
        <v>86</v>
      </c>
      <c r="E1609" s="115" t="s">
        <v>86</v>
      </c>
      <c r="F1609" s="115" t="s">
        <v>87</v>
      </c>
      <c r="G1609" s="115">
        <v>1919</v>
      </c>
      <c r="H1609" s="115" t="s">
        <v>125</v>
      </c>
      <c r="I1609" s="115">
        <v>15.106042448</v>
      </c>
      <c r="J1609" s="115" t="s">
        <v>16</v>
      </c>
      <c r="K1609" s="115" t="str">
        <f>INDEX(DatosProcesados!$A$1:$BF$101,MATCH(DataBase!A1609,DatosProcesados!$A$1:$A$101,0),MATCH(DataBase!J1609,DatosProcesados!$A$1:$BF$1,0))</f>
        <v>Si</v>
      </c>
      <c r="L1609" s="115" t="str">
        <f>INDEX(Modelo!$A$9:$D$89,MATCH(DataBase!$J1609,Modelo!$A$9:$A$89,0),MATCH(DataBase!L$1,Modelo!$A$9:$D$9,0))</f>
        <v>Información general</v>
      </c>
      <c r="M1609" s="115" t="str">
        <f>INDEX(Modelo!$A$9:$D$89,MATCH(DataBase!$J1609,Modelo!$A$9:$A$89,0),MATCH(DataBase!M$1,Modelo!$A$9:$D$9,0))</f>
        <v>Pilar 1</v>
      </c>
      <c r="N1609" s="115" t="str">
        <f>INDEX(Modelo!$A$9:$D$89,MATCH(DataBase!$J1609,Modelo!$A$9:$A$89,0),MATCH(DataBase!N$1,Modelo!$A$9:$D$9,0))</f>
        <v>boolean</v>
      </c>
      <c r="O1609" s="115" t="b">
        <f t="array" ref="O1609">IF(N1609="negativo",INDEX($AD$3:$AG$51,MATCH(1,($B1609=$AD$3:$AD$51)*($J1609=$AE$3:$AE$51),0),3),IF(N1609="positivo",INDEX($AD$55:$AG$109,MATCH(1,($B1609=$AD$55:$AD$109)*($J1609=$AE$55:$AE$109),0),3)))</f>
        <v>0</v>
      </c>
      <c r="P1609" s="115" t="b">
        <f t="array" ref="P1609">IF(N1609="negativo",INDEX($AD$3:$AG$51,MATCH(1,($B1609=$AD$3:$AD$51)*($J1609=$AE$3:$AE$51),0),4),IF(N1609="positivo",INDEX($AD$55:$AG$109,MATCH(1,($B1609=$AD$55:$AD$109)*($J1609=$AE$55:$AE$109),0),4)))</f>
        <v>0</v>
      </c>
      <c r="Q1609" s="115" t="str">
        <f>VLOOKUP(M1609,Modelo!$A$2:$C$7,2,0)</f>
        <v>Transparencia y Gobierno de la Sostenibilidad</v>
      </c>
      <c r="R1609" s="118">
        <f t="array" ref="R1609">INDEX(Modelo!$F$1:$H$37,MATCH(1,(DataBase!Q1609=Modelo!$G$1:$G$37)*(DataBase!B1609=Modelo!$F$1:$F$37),0),3)</f>
        <v>0.29411764705882354</v>
      </c>
      <c r="S1609" s="115">
        <f t="shared" si="52"/>
        <v>100</v>
      </c>
      <c r="T1609" s="115">
        <f t="shared" si="53"/>
        <v>29.411764705882355</v>
      </c>
    </row>
    <row r="1610" spans="1:20" x14ac:dyDescent="0.3">
      <c r="A1610" s="115" t="s">
        <v>471</v>
      </c>
      <c r="B1610" s="115" t="s">
        <v>467</v>
      </c>
      <c r="C1610" s="115" t="s">
        <v>103</v>
      </c>
      <c r="D1610" s="115" t="s">
        <v>86</v>
      </c>
      <c r="E1610" s="115" t="s">
        <v>86</v>
      </c>
      <c r="F1610" s="115" t="s">
        <v>86</v>
      </c>
      <c r="G1610" s="115">
        <v>1987</v>
      </c>
      <c r="H1610" s="115" t="s">
        <v>125</v>
      </c>
      <c r="I1610" s="115">
        <v>0.711210393</v>
      </c>
      <c r="J1610" s="115" t="s">
        <v>16</v>
      </c>
      <c r="K1610" s="115">
        <f>INDEX(DatosProcesados!$A$1:$BF$101,MATCH(DataBase!A1610,DatosProcesados!$A$1:$A$101,0),MATCH(DataBase!J1610,DatosProcesados!$A$1:$BF$1,0))</f>
        <v>0</v>
      </c>
      <c r="L1610" s="115" t="str">
        <f>INDEX(Modelo!$A$9:$D$89,MATCH(DataBase!$J1610,Modelo!$A$9:$A$89,0),MATCH(DataBase!L$1,Modelo!$A$9:$D$9,0))</f>
        <v>Información general</v>
      </c>
      <c r="M1610" s="115" t="str">
        <f>INDEX(Modelo!$A$9:$D$89,MATCH(DataBase!$J1610,Modelo!$A$9:$A$89,0),MATCH(DataBase!M$1,Modelo!$A$9:$D$9,0))</f>
        <v>Pilar 1</v>
      </c>
      <c r="N1610" s="115" t="str">
        <f>INDEX(Modelo!$A$9:$D$89,MATCH(DataBase!$J1610,Modelo!$A$9:$A$89,0),MATCH(DataBase!N$1,Modelo!$A$9:$D$9,0))</f>
        <v>boolean</v>
      </c>
      <c r="O1610" s="115" t="b">
        <f t="array" ref="O1610">IF(N1610="negativo",INDEX($AD$3:$AG$51,MATCH(1,($B1610=$AD$3:$AD$51)*($J1610=$AE$3:$AE$51),0),3),IF(N1610="positivo",INDEX($AD$55:$AG$109,MATCH(1,($B1610=$AD$55:$AD$109)*($J1610=$AE$55:$AE$109),0),3)))</f>
        <v>0</v>
      </c>
      <c r="P1610" s="115" t="b">
        <f t="array" ref="P1610">IF(N1610="negativo",INDEX($AD$3:$AG$51,MATCH(1,($B1610=$AD$3:$AD$51)*($J1610=$AE$3:$AE$51),0),4),IF(N1610="positivo",INDEX($AD$55:$AG$109,MATCH(1,($B1610=$AD$55:$AD$109)*($J1610=$AE$55:$AE$109),0),4)))</f>
        <v>0</v>
      </c>
      <c r="Q1610" s="115" t="str">
        <f>VLOOKUP(M1610,Modelo!$A$2:$C$7,2,0)</f>
        <v>Transparencia y Gobierno de la Sostenibilidad</v>
      </c>
      <c r="R1610" s="118">
        <f t="array" ref="R1610">INDEX(Modelo!$F$1:$H$37,MATCH(1,(DataBase!Q1610=Modelo!$G$1:$G$37)*(DataBase!B1610=Modelo!$F$1:$F$37),0),3)</f>
        <v>0.14285714285714285</v>
      </c>
      <c r="S1610" s="115">
        <f t="shared" si="52"/>
        <v>0</v>
      </c>
      <c r="T1610" s="115">
        <f t="shared" si="53"/>
        <v>0</v>
      </c>
    </row>
    <row r="1611" spans="1:20" x14ac:dyDescent="0.3">
      <c r="A1611" s="115" t="s">
        <v>466</v>
      </c>
      <c r="B1611" s="115" t="s">
        <v>467</v>
      </c>
      <c r="C1611" s="115" t="s">
        <v>103</v>
      </c>
      <c r="D1611" s="115" t="s">
        <v>87</v>
      </c>
      <c r="E1611" s="115" t="s">
        <v>86</v>
      </c>
      <c r="F1611" s="115" t="s">
        <v>86</v>
      </c>
      <c r="G1611" s="115">
        <v>1969</v>
      </c>
      <c r="H1611" s="115" t="s">
        <v>125</v>
      </c>
      <c r="I1611" s="115">
        <v>2.4231643530000002</v>
      </c>
      <c r="J1611" s="115" t="s">
        <v>16</v>
      </c>
      <c r="K1611" s="115" t="str">
        <f>INDEX(DatosProcesados!$A$1:$BF$101,MATCH(DataBase!A1611,DatosProcesados!$A$1:$A$101,0),MATCH(DataBase!J1611,DatosProcesados!$A$1:$BF$1,0))</f>
        <v>No</v>
      </c>
      <c r="L1611" s="115" t="str">
        <f>INDEX(Modelo!$A$9:$D$89,MATCH(DataBase!$J1611,Modelo!$A$9:$A$89,0),MATCH(DataBase!L$1,Modelo!$A$9:$D$9,0))</f>
        <v>Información general</v>
      </c>
      <c r="M1611" s="115" t="str">
        <f>INDEX(Modelo!$A$9:$D$89,MATCH(DataBase!$J1611,Modelo!$A$9:$A$89,0),MATCH(DataBase!M$1,Modelo!$A$9:$D$9,0))</f>
        <v>Pilar 1</v>
      </c>
      <c r="N1611" s="115" t="str">
        <f>INDEX(Modelo!$A$9:$D$89,MATCH(DataBase!$J1611,Modelo!$A$9:$A$89,0),MATCH(DataBase!N$1,Modelo!$A$9:$D$9,0))</f>
        <v>boolean</v>
      </c>
      <c r="O1611" s="115" t="b">
        <f t="array" ref="O1611">IF(N1611="negativo",INDEX($AD$3:$AG$51,MATCH(1,($B1611=$AD$3:$AD$51)*($J1611=$AE$3:$AE$51),0),3),IF(N1611="positivo",INDEX($AD$55:$AG$109,MATCH(1,($B1611=$AD$55:$AD$109)*($J1611=$AE$55:$AE$109),0),3)))</f>
        <v>0</v>
      </c>
      <c r="P1611" s="115" t="b">
        <f t="array" ref="P1611">IF(N1611="negativo",INDEX($AD$3:$AG$51,MATCH(1,($B1611=$AD$3:$AD$51)*($J1611=$AE$3:$AE$51),0),4),IF(N1611="positivo",INDEX($AD$55:$AG$109,MATCH(1,($B1611=$AD$55:$AD$109)*($J1611=$AE$55:$AE$109),0),4)))</f>
        <v>0</v>
      </c>
      <c r="Q1611" s="115" t="str">
        <f>VLOOKUP(M1611,Modelo!$A$2:$C$7,2,0)</f>
        <v>Transparencia y Gobierno de la Sostenibilidad</v>
      </c>
      <c r="R1611" s="118">
        <f t="array" ref="R1611">INDEX(Modelo!$F$1:$H$37,MATCH(1,(DataBase!Q1611=Modelo!$G$1:$G$37)*(DataBase!B1611=Modelo!$F$1:$F$37),0),3)</f>
        <v>0.14285714285714285</v>
      </c>
      <c r="S1611" s="115">
        <f t="shared" si="52"/>
        <v>0</v>
      </c>
      <c r="T1611" s="115">
        <f t="shared" si="53"/>
        <v>0</v>
      </c>
    </row>
    <row r="1612" spans="1:20" x14ac:dyDescent="0.3">
      <c r="A1612" s="115" t="s">
        <v>207</v>
      </c>
      <c r="B1612" s="115" t="s">
        <v>84</v>
      </c>
      <c r="C1612" s="115" t="s">
        <v>103</v>
      </c>
      <c r="D1612" s="115" t="s">
        <v>86</v>
      </c>
      <c r="E1612" s="115" t="s">
        <v>87</v>
      </c>
      <c r="F1612" s="115" t="s">
        <v>86</v>
      </c>
      <c r="G1612" s="115">
        <v>1870</v>
      </c>
      <c r="H1612" s="115" t="s">
        <v>125</v>
      </c>
      <c r="I1612" s="115">
        <v>0</v>
      </c>
      <c r="J1612" s="115" t="s">
        <v>16</v>
      </c>
      <c r="K1612" s="115" t="str">
        <f>INDEX(DatosProcesados!$A$1:$BF$101,MATCH(DataBase!A1612,DatosProcesados!$A$1:$A$101,0),MATCH(DataBase!J1612,DatosProcesados!$A$1:$BF$1,0))</f>
        <v>Si</v>
      </c>
      <c r="L1612" s="115" t="str">
        <f>INDEX(Modelo!$A$9:$D$89,MATCH(DataBase!$J1612,Modelo!$A$9:$A$89,0),MATCH(DataBase!L$1,Modelo!$A$9:$D$9,0))</f>
        <v>Información general</v>
      </c>
      <c r="M1612" s="115" t="str">
        <f>INDEX(Modelo!$A$9:$D$89,MATCH(DataBase!$J1612,Modelo!$A$9:$A$89,0),MATCH(DataBase!M$1,Modelo!$A$9:$D$9,0))</f>
        <v>Pilar 1</v>
      </c>
      <c r="N1612" s="115" t="str">
        <f>INDEX(Modelo!$A$9:$D$89,MATCH(DataBase!$J1612,Modelo!$A$9:$A$89,0),MATCH(DataBase!N$1,Modelo!$A$9:$D$9,0))</f>
        <v>boolean</v>
      </c>
      <c r="O1612" s="115" t="b">
        <f t="array" ref="O1612">IF(N1612="negativo",INDEX($AD$3:$AG$51,MATCH(1,($B1612=$AD$3:$AD$51)*($J1612=$AE$3:$AE$51),0),3),IF(N1612="positivo",INDEX($AD$55:$AG$109,MATCH(1,($B1612=$AD$55:$AD$109)*($J1612=$AE$55:$AE$109),0),3)))</f>
        <v>0</v>
      </c>
      <c r="P1612" s="115" t="b">
        <f t="array" ref="P1612">IF(N1612="negativo",INDEX($AD$3:$AG$51,MATCH(1,($B1612=$AD$3:$AD$51)*($J1612=$AE$3:$AE$51),0),4),IF(N1612="positivo",INDEX($AD$55:$AG$109,MATCH(1,($B1612=$AD$55:$AD$109)*($J1612=$AE$55:$AE$109),0),4)))</f>
        <v>0</v>
      </c>
      <c r="Q1612" s="115" t="str">
        <f>VLOOKUP(M1612,Modelo!$A$2:$C$7,2,0)</f>
        <v>Transparencia y Gobierno de la Sostenibilidad</v>
      </c>
      <c r="R1612" s="118">
        <f t="array" ref="R1612">INDEX(Modelo!$F$1:$H$37,MATCH(1,(DataBase!Q1612=Modelo!$G$1:$G$37)*(DataBase!B1612=Modelo!$F$1:$F$37),0),3)</f>
        <v>0.29411764705882354</v>
      </c>
      <c r="S1612" s="115">
        <f t="shared" si="52"/>
        <v>100</v>
      </c>
      <c r="T1612" s="115">
        <f t="shared" si="53"/>
        <v>29.411764705882355</v>
      </c>
    </row>
    <row r="1613" spans="1:20" x14ac:dyDescent="0.3">
      <c r="A1613" s="115" t="s">
        <v>204</v>
      </c>
      <c r="B1613" s="115" t="s">
        <v>84</v>
      </c>
      <c r="C1613" s="115" t="s">
        <v>103</v>
      </c>
      <c r="D1613" s="115" t="s">
        <v>86</v>
      </c>
      <c r="E1613" s="115" t="s">
        <v>87</v>
      </c>
      <c r="F1613" s="115" t="s">
        <v>87</v>
      </c>
      <c r="G1613" s="115">
        <v>1875</v>
      </c>
      <c r="H1613" s="115" t="s">
        <v>125</v>
      </c>
      <c r="I1613" s="115">
        <v>0</v>
      </c>
      <c r="J1613" s="115" t="s">
        <v>16</v>
      </c>
      <c r="K1613" s="115" t="str">
        <f>INDEX(DatosProcesados!$A$1:$BF$101,MATCH(DataBase!A1613,DatosProcesados!$A$1:$A$101,0),MATCH(DataBase!J1613,DatosProcesados!$A$1:$BF$1,0))</f>
        <v>Si</v>
      </c>
      <c r="L1613" s="115" t="str">
        <f>INDEX(Modelo!$A$9:$D$89,MATCH(DataBase!$J1613,Modelo!$A$9:$A$89,0),MATCH(DataBase!L$1,Modelo!$A$9:$D$9,0))</f>
        <v>Información general</v>
      </c>
      <c r="M1613" s="115" t="str">
        <f>INDEX(Modelo!$A$9:$D$89,MATCH(DataBase!$J1613,Modelo!$A$9:$A$89,0),MATCH(DataBase!M$1,Modelo!$A$9:$D$9,0))</f>
        <v>Pilar 1</v>
      </c>
      <c r="N1613" s="115" t="str">
        <f>INDEX(Modelo!$A$9:$D$89,MATCH(DataBase!$J1613,Modelo!$A$9:$A$89,0),MATCH(DataBase!N$1,Modelo!$A$9:$D$9,0))</f>
        <v>boolean</v>
      </c>
      <c r="O1613" s="115" t="b">
        <f t="array" ref="O1613">IF(N1613="negativo",INDEX($AD$3:$AG$51,MATCH(1,($B1613=$AD$3:$AD$51)*($J1613=$AE$3:$AE$51),0),3),IF(N1613="positivo",INDEX($AD$55:$AG$109,MATCH(1,($B1613=$AD$55:$AD$109)*($J1613=$AE$55:$AE$109),0),3)))</f>
        <v>0</v>
      </c>
      <c r="P1613" s="115" t="b">
        <f t="array" ref="P1613">IF(N1613="negativo",INDEX($AD$3:$AG$51,MATCH(1,($B1613=$AD$3:$AD$51)*($J1613=$AE$3:$AE$51),0),4),IF(N1613="positivo",INDEX($AD$55:$AG$109,MATCH(1,($B1613=$AD$55:$AD$109)*($J1613=$AE$55:$AE$109),0),4)))</f>
        <v>0</v>
      </c>
      <c r="Q1613" s="115" t="str">
        <f>VLOOKUP(M1613,Modelo!$A$2:$C$7,2,0)</f>
        <v>Transparencia y Gobierno de la Sostenibilidad</v>
      </c>
      <c r="R1613" s="118">
        <f t="array" ref="R1613">INDEX(Modelo!$F$1:$H$37,MATCH(1,(DataBase!Q1613=Modelo!$G$1:$G$37)*(DataBase!B1613=Modelo!$F$1:$F$37),0),3)</f>
        <v>0.29411764705882354</v>
      </c>
      <c r="S1613" s="115">
        <f t="shared" si="52"/>
        <v>100</v>
      </c>
      <c r="T1613" s="115">
        <f t="shared" si="53"/>
        <v>29.411764705882355</v>
      </c>
    </row>
    <row r="1614" spans="1:20" x14ac:dyDescent="0.3">
      <c r="A1614" s="115" t="s">
        <v>226</v>
      </c>
      <c r="B1614" s="115" t="s">
        <v>216</v>
      </c>
      <c r="C1614" s="115" t="s">
        <v>103</v>
      </c>
      <c r="D1614" s="115" t="s">
        <v>86</v>
      </c>
      <c r="E1614" s="115" t="s">
        <v>86</v>
      </c>
      <c r="F1614" s="115" t="s">
        <v>87</v>
      </c>
      <c r="G1614" s="115">
        <v>1889</v>
      </c>
      <c r="H1614" s="115" t="s">
        <v>125</v>
      </c>
      <c r="I1614" s="115">
        <v>8.6157743510000007</v>
      </c>
      <c r="J1614" s="115" t="s">
        <v>16</v>
      </c>
      <c r="K1614" s="115" t="str">
        <f>INDEX(DatosProcesados!$A$1:$BF$101,MATCH(DataBase!A1614,DatosProcesados!$A$1:$A$101,0),MATCH(DataBase!J1614,DatosProcesados!$A$1:$BF$1,0))</f>
        <v>No</v>
      </c>
      <c r="L1614" s="115" t="str">
        <f>INDEX(Modelo!$A$9:$D$89,MATCH(DataBase!$J1614,Modelo!$A$9:$A$89,0),MATCH(DataBase!L$1,Modelo!$A$9:$D$9,0))</f>
        <v>Información general</v>
      </c>
      <c r="M1614" s="115" t="str">
        <f>INDEX(Modelo!$A$9:$D$89,MATCH(DataBase!$J1614,Modelo!$A$9:$A$89,0),MATCH(DataBase!M$1,Modelo!$A$9:$D$9,0))</f>
        <v>Pilar 1</v>
      </c>
      <c r="N1614" s="115" t="str">
        <f>INDEX(Modelo!$A$9:$D$89,MATCH(DataBase!$J1614,Modelo!$A$9:$A$89,0),MATCH(DataBase!N$1,Modelo!$A$9:$D$9,0))</f>
        <v>boolean</v>
      </c>
      <c r="O1614" s="115" t="b">
        <f t="array" ref="O1614">IF(N1614="negativo",INDEX($AD$3:$AG$51,MATCH(1,($B1614=$AD$3:$AD$51)*($J1614=$AE$3:$AE$51),0),3),IF(N1614="positivo",INDEX($AD$55:$AG$109,MATCH(1,($B1614=$AD$55:$AD$109)*($J1614=$AE$55:$AE$109),0),3)))</f>
        <v>0</v>
      </c>
      <c r="P1614" s="115" t="b">
        <f t="array" ref="P1614">IF(N1614="negativo",INDEX($AD$3:$AG$51,MATCH(1,($B1614=$AD$3:$AD$51)*($J1614=$AE$3:$AE$51),0),4),IF(N1614="positivo",INDEX($AD$55:$AG$109,MATCH(1,($B1614=$AD$55:$AD$109)*($J1614=$AE$55:$AE$109),0),4)))</f>
        <v>0</v>
      </c>
      <c r="Q1614" s="115" t="str">
        <f>VLOOKUP(M1614,Modelo!$A$2:$C$7,2,0)</f>
        <v>Transparencia y Gobierno de la Sostenibilidad</v>
      </c>
      <c r="R1614" s="118">
        <f t="array" ref="R1614">INDEX(Modelo!$F$1:$H$37,MATCH(1,(DataBase!Q1614=Modelo!$G$1:$G$37)*(DataBase!B1614=Modelo!$F$1:$F$37),0),3)</f>
        <v>0.15789473684210525</v>
      </c>
      <c r="S1614" s="115">
        <f t="shared" si="52"/>
        <v>0</v>
      </c>
      <c r="T1614" s="115">
        <f t="shared" si="53"/>
        <v>0</v>
      </c>
    </row>
    <row r="1615" spans="1:20" x14ac:dyDescent="0.3">
      <c r="A1615" s="115" t="s">
        <v>287</v>
      </c>
      <c r="B1615" s="115" t="s">
        <v>216</v>
      </c>
      <c r="C1615" s="115" t="s">
        <v>103</v>
      </c>
      <c r="D1615" s="115" t="s">
        <v>86</v>
      </c>
      <c r="E1615" s="115" t="s">
        <v>86</v>
      </c>
      <c r="F1615" s="115" t="s">
        <v>87</v>
      </c>
      <c r="G1615" s="115">
        <v>2000</v>
      </c>
      <c r="H1615" s="115" t="s">
        <v>125</v>
      </c>
      <c r="I1615" s="115">
        <v>1.8730507999999999</v>
      </c>
      <c r="J1615" s="115" t="s">
        <v>16</v>
      </c>
      <c r="K1615" s="115" t="str">
        <f>INDEX(DatosProcesados!$A$1:$BF$101,MATCH(DataBase!A1615,DatosProcesados!$A$1:$A$101,0),MATCH(DataBase!J1615,DatosProcesados!$A$1:$BF$1,0))</f>
        <v>Si</v>
      </c>
      <c r="L1615" s="115" t="str">
        <f>INDEX(Modelo!$A$9:$D$89,MATCH(DataBase!$J1615,Modelo!$A$9:$A$89,0),MATCH(DataBase!L$1,Modelo!$A$9:$D$9,0))</f>
        <v>Información general</v>
      </c>
      <c r="M1615" s="115" t="str">
        <f>INDEX(Modelo!$A$9:$D$89,MATCH(DataBase!$J1615,Modelo!$A$9:$A$89,0),MATCH(DataBase!M$1,Modelo!$A$9:$D$9,0))</f>
        <v>Pilar 1</v>
      </c>
      <c r="N1615" s="115" t="str">
        <f>INDEX(Modelo!$A$9:$D$89,MATCH(DataBase!$J1615,Modelo!$A$9:$A$89,0),MATCH(DataBase!N$1,Modelo!$A$9:$D$9,0))</f>
        <v>boolean</v>
      </c>
      <c r="O1615" s="115" t="b">
        <f t="array" ref="O1615">IF(N1615="negativo",INDEX($AD$3:$AG$51,MATCH(1,($B1615=$AD$3:$AD$51)*($J1615=$AE$3:$AE$51),0),3),IF(N1615="positivo",INDEX($AD$55:$AG$109,MATCH(1,($B1615=$AD$55:$AD$109)*($J1615=$AE$55:$AE$109),0),3)))</f>
        <v>0</v>
      </c>
      <c r="P1615" s="115" t="b">
        <f t="array" ref="P1615">IF(N1615="negativo",INDEX($AD$3:$AG$51,MATCH(1,($B1615=$AD$3:$AD$51)*($J1615=$AE$3:$AE$51),0),4),IF(N1615="positivo",INDEX($AD$55:$AG$109,MATCH(1,($B1615=$AD$55:$AD$109)*($J1615=$AE$55:$AE$109),0),4)))</f>
        <v>0</v>
      </c>
      <c r="Q1615" s="115" t="str">
        <f>VLOOKUP(M1615,Modelo!$A$2:$C$7,2,0)</f>
        <v>Transparencia y Gobierno de la Sostenibilidad</v>
      </c>
      <c r="R1615" s="118">
        <f t="array" ref="R1615">INDEX(Modelo!$F$1:$H$37,MATCH(1,(DataBase!Q1615=Modelo!$G$1:$G$37)*(DataBase!B1615=Modelo!$F$1:$F$37),0),3)</f>
        <v>0.15789473684210525</v>
      </c>
      <c r="S1615" s="115">
        <f t="shared" si="52"/>
        <v>100</v>
      </c>
      <c r="T1615" s="115">
        <f t="shared" si="53"/>
        <v>15.789473684210526</v>
      </c>
    </row>
    <row r="1616" spans="1:20" x14ac:dyDescent="0.3">
      <c r="A1616" s="115" t="s">
        <v>345</v>
      </c>
      <c r="B1616" s="115" t="s">
        <v>313</v>
      </c>
      <c r="C1616" s="115" t="s">
        <v>103</v>
      </c>
      <c r="D1616" s="115" t="s">
        <v>86</v>
      </c>
      <c r="E1616" s="115" t="s">
        <v>86</v>
      </c>
      <c r="F1616" s="115" t="s">
        <v>86</v>
      </c>
      <c r="G1616" s="115">
        <v>2004</v>
      </c>
      <c r="H1616" s="115" t="s">
        <v>125</v>
      </c>
      <c r="I1616" s="115">
        <v>4.5125503050000004</v>
      </c>
      <c r="J1616" s="115" t="s">
        <v>16</v>
      </c>
      <c r="K1616" s="115">
        <f>INDEX(DatosProcesados!$A$1:$BF$101,MATCH(DataBase!A1616,DatosProcesados!$A$1:$A$101,0),MATCH(DataBase!J1616,DatosProcesados!$A$1:$BF$1,0))</f>
        <v>0</v>
      </c>
      <c r="L1616" s="115" t="str">
        <f>INDEX(Modelo!$A$9:$D$89,MATCH(DataBase!$J1616,Modelo!$A$9:$A$89,0),MATCH(DataBase!L$1,Modelo!$A$9:$D$9,0))</f>
        <v>Información general</v>
      </c>
      <c r="M1616" s="115" t="str">
        <f>INDEX(Modelo!$A$9:$D$89,MATCH(DataBase!$J1616,Modelo!$A$9:$A$89,0),MATCH(DataBase!M$1,Modelo!$A$9:$D$9,0))</f>
        <v>Pilar 1</v>
      </c>
      <c r="N1616" s="115" t="str">
        <f>INDEX(Modelo!$A$9:$D$89,MATCH(DataBase!$J1616,Modelo!$A$9:$A$89,0),MATCH(DataBase!N$1,Modelo!$A$9:$D$9,0))</f>
        <v>boolean</v>
      </c>
      <c r="O1616" s="115" t="b">
        <f t="array" ref="O1616">IF(N1616="negativo",INDEX($AD$3:$AG$51,MATCH(1,($B1616=$AD$3:$AD$51)*($J1616=$AE$3:$AE$51),0),3),IF(N1616="positivo",INDEX($AD$55:$AG$109,MATCH(1,($B1616=$AD$55:$AD$109)*($J1616=$AE$55:$AE$109),0),3)))</f>
        <v>0</v>
      </c>
      <c r="P1616" s="115" t="b">
        <f t="array" ref="P1616">IF(N1616="negativo",INDEX($AD$3:$AG$51,MATCH(1,($B1616=$AD$3:$AD$51)*($J1616=$AE$3:$AE$51),0),4),IF(N1616="positivo",INDEX($AD$55:$AG$109,MATCH(1,($B1616=$AD$55:$AD$109)*($J1616=$AE$55:$AE$109),0),4)))</f>
        <v>0</v>
      </c>
      <c r="Q1616" s="115" t="str">
        <f>VLOOKUP(M1616,Modelo!$A$2:$C$7,2,0)</f>
        <v>Transparencia y Gobierno de la Sostenibilidad</v>
      </c>
      <c r="R1616" s="118">
        <f t="array" ref="R1616">INDEX(Modelo!$F$1:$H$37,MATCH(1,(DataBase!Q1616=Modelo!$G$1:$G$37)*(DataBase!B1616=Modelo!$F$1:$F$37),0),3)</f>
        <v>0.23529411764705882</v>
      </c>
      <c r="S1616" s="115">
        <f t="shared" si="52"/>
        <v>0</v>
      </c>
      <c r="T1616" s="115">
        <f t="shared" si="53"/>
        <v>0</v>
      </c>
    </row>
    <row r="1617" spans="1:20" x14ac:dyDescent="0.3">
      <c r="A1617" s="115" t="s">
        <v>464</v>
      </c>
      <c r="B1617" s="115" t="s">
        <v>407</v>
      </c>
      <c r="C1617" s="115" t="s">
        <v>103</v>
      </c>
      <c r="D1617" s="115" t="s">
        <v>86</v>
      </c>
      <c r="E1617" s="115" t="s">
        <v>86</v>
      </c>
      <c r="F1617" s="115" t="s">
        <v>87</v>
      </c>
      <c r="G1617" s="115">
        <v>1990</v>
      </c>
      <c r="H1617" s="115" t="s">
        <v>281</v>
      </c>
      <c r="I1617" s="115">
        <v>0.89502277900000005</v>
      </c>
      <c r="J1617" s="115" t="s">
        <v>16</v>
      </c>
      <c r="K1617" s="115" t="str">
        <f>INDEX(DatosProcesados!$A$1:$BF$101,MATCH(DataBase!A1617,DatosProcesados!$A$1:$A$101,0),MATCH(DataBase!J1617,DatosProcesados!$A$1:$BF$1,0))</f>
        <v>No</v>
      </c>
      <c r="L1617" s="115" t="str">
        <f>INDEX(Modelo!$A$9:$D$89,MATCH(DataBase!$J1617,Modelo!$A$9:$A$89,0),MATCH(DataBase!L$1,Modelo!$A$9:$D$9,0))</f>
        <v>Información general</v>
      </c>
      <c r="M1617" s="115" t="str">
        <f>INDEX(Modelo!$A$9:$D$89,MATCH(DataBase!$J1617,Modelo!$A$9:$A$89,0),MATCH(DataBase!M$1,Modelo!$A$9:$D$9,0))</f>
        <v>Pilar 1</v>
      </c>
      <c r="N1617" s="115" t="str">
        <f>INDEX(Modelo!$A$9:$D$89,MATCH(DataBase!$J1617,Modelo!$A$9:$A$89,0),MATCH(DataBase!N$1,Modelo!$A$9:$D$9,0))</f>
        <v>boolean</v>
      </c>
      <c r="O1617" s="115" t="b">
        <f t="array" ref="O1617">IF(N1617="negativo",INDEX($AD$3:$AG$51,MATCH(1,($B1617=$AD$3:$AD$51)*($J1617=$AE$3:$AE$51),0),3),IF(N1617="positivo",INDEX($AD$55:$AG$109,MATCH(1,($B1617=$AD$55:$AD$109)*($J1617=$AE$55:$AE$109),0),3)))</f>
        <v>0</v>
      </c>
      <c r="P1617" s="115" t="b">
        <f t="array" ref="P1617">IF(N1617="negativo",INDEX($AD$3:$AG$51,MATCH(1,($B1617=$AD$3:$AD$51)*($J1617=$AE$3:$AE$51),0),4),IF(N1617="positivo",INDEX($AD$55:$AG$109,MATCH(1,($B1617=$AD$55:$AD$109)*($J1617=$AE$55:$AE$109),0),4)))</f>
        <v>0</v>
      </c>
      <c r="Q1617" s="115" t="str">
        <f>VLOOKUP(M1617,Modelo!$A$2:$C$7,2,0)</f>
        <v>Transparencia y Gobierno de la Sostenibilidad</v>
      </c>
      <c r="R1617" s="118">
        <f t="array" ref="R1617">INDEX(Modelo!$F$1:$H$37,MATCH(1,(DataBase!Q1617=Modelo!$G$1:$G$37)*(DataBase!B1617=Modelo!$F$1:$F$37),0),3)</f>
        <v>0.15384615384615385</v>
      </c>
      <c r="S1617" s="115">
        <f t="shared" si="52"/>
        <v>0</v>
      </c>
      <c r="T1617" s="115">
        <f t="shared" si="53"/>
        <v>0</v>
      </c>
    </row>
    <row r="1618" spans="1:20" x14ac:dyDescent="0.3">
      <c r="A1618" s="115" t="s">
        <v>296</v>
      </c>
      <c r="B1618" s="115" t="s">
        <v>216</v>
      </c>
      <c r="C1618" s="115" t="s">
        <v>103</v>
      </c>
      <c r="D1618" s="115" t="s">
        <v>86</v>
      </c>
      <c r="E1618" s="115" t="s">
        <v>86</v>
      </c>
      <c r="F1618" s="115" t="s">
        <v>87</v>
      </c>
      <c r="G1618" s="115">
        <v>1944</v>
      </c>
      <c r="H1618" s="115" t="s">
        <v>125</v>
      </c>
      <c r="I1618" s="115">
        <v>1.7785578609999999</v>
      </c>
      <c r="J1618" s="115" t="s">
        <v>16</v>
      </c>
      <c r="K1618" s="115" t="str">
        <f>INDEX(DatosProcesados!$A$1:$BF$101,MATCH(DataBase!A1618,DatosProcesados!$A$1:$A$101,0),MATCH(DataBase!J1618,DatosProcesados!$A$1:$BF$1,0))</f>
        <v>Si</v>
      </c>
      <c r="L1618" s="115" t="str">
        <f>INDEX(Modelo!$A$9:$D$89,MATCH(DataBase!$J1618,Modelo!$A$9:$A$89,0),MATCH(DataBase!L$1,Modelo!$A$9:$D$9,0))</f>
        <v>Información general</v>
      </c>
      <c r="M1618" s="115" t="str">
        <f>INDEX(Modelo!$A$9:$D$89,MATCH(DataBase!$J1618,Modelo!$A$9:$A$89,0),MATCH(DataBase!M$1,Modelo!$A$9:$D$9,0))</f>
        <v>Pilar 1</v>
      </c>
      <c r="N1618" s="115" t="str">
        <f>INDEX(Modelo!$A$9:$D$89,MATCH(DataBase!$J1618,Modelo!$A$9:$A$89,0),MATCH(DataBase!N$1,Modelo!$A$9:$D$9,0))</f>
        <v>boolean</v>
      </c>
      <c r="O1618" s="115" t="b">
        <f t="array" ref="O1618">IF(N1618="negativo",INDEX($AD$3:$AG$51,MATCH(1,($B1618=$AD$3:$AD$51)*($J1618=$AE$3:$AE$51),0),3),IF(N1618="positivo",INDEX($AD$55:$AG$109,MATCH(1,($B1618=$AD$55:$AD$109)*($J1618=$AE$55:$AE$109),0),3)))</f>
        <v>0</v>
      </c>
      <c r="P1618" s="115" t="b">
        <f t="array" ref="P1618">IF(N1618="negativo",INDEX($AD$3:$AG$51,MATCH(1,($B1618=$AD$3:$AD$51)*($J1618=$AE$3:$AE$51),0),4),IF(N1618="positivo",INDEX($AD$55:$AG$109,MATCH(1,($B1618=$AD$55:$AD$109)*($J1618=$AE$55:$AE$109),0),4)))</f>
        <v>0</v>
      </c>
      <c r="Q1618" s="115" t="str">
        <f>VLOOKUP(M1618,Modelo!$A$2:$C$7,2,0)</f>
        <v>Transparencia y Gobierno de la Sostenibilidad</v>
      </c>
      <c r="R1618" s="118">
        <f t="array" ref="R1618">INDEX(Modelo!$F$1:$H$37,MATCH(1,(DataBase!Q1618=Modelo!$G$1:$G$37)*(DataBase!B1618=Modelo!$F$1:$F$37),0),3)</f>
        <v>0.15789473684210525</v>
      </c>
      <c r="S1618" s="115">
        <f t="shared" si="52"/>
        <v>100</v>
      </c>
      <c r="T1618" s="115">
        <f t="shared" si="53"/>
        <v>15.789473684210526</v>
      </c>
    </row>
    <row r="1619" spans="1:20" x14ac:dyDescent="0.3">
      <c r="A1619" s="115" t="s">
        <v>134</v>
      </c>
      <c r="B1619" s="115" t="s">
        <v>84</v>
      </c>
      <c r="C1619" s="115" t="s">
        <v>103</v>
      </c>
      <c r="D1619" s="115" t="s">
        <v>86</v>
      </c>
      <c r="E1619" s="115" t="s">
        <v>87</v>
      </c>
      <c r="F1619" s="115" t="s">
        <v>87</v>
      </c>
      <c r="G1619" s="115">
        <v>2001</v>
      </c>
      <c r="H1619" s="115" t="s">
        <v>125</v>
      </c>
      <c r="I1619" s="115">
        <v>6.5475670460000002</v>
      </c>
      <c r="J1619" s="115" t="s">
        <v>16</v>
      </c>
      <c r="K1619" s="115" t="str">
        <f>INDEX(DatosProcesados!$A$1:$BF$101,MATCH(DataBase!A1619,DatosProcesados!$A$1:$A$101,0),MATCH(DataBase!J1619,DatosProcesados!$A$1:$BF$1,0))</f>
        <v>Si</v>
      </c>
      <c r="L1619" s="115" t="str">
        <f>INDEX(Modelo!$A$9:$D$89,MATCH(DataBase!$J1619,Modelo!$A$9:$A$89,0),MATCH(DataBase!L$1,Modelo!$A$9:$D$9,0))</f>
        <v>Información general</v>
      </c>
      <c r="M1619" s="115" t="str">
        <f>INDEX(Modelo!$A$9:$D$89,MATCH(DataBase!$J1619,Modelo!$A$9:$A$89,0),MATCH(DataBase!M$1,Modelo!$A$9:$D$9,0))</f>
        <v>Pilar 1</v>
      </c>
      <c r="N1619" s="115" t="str">
        <f>INDEX(Modelo!$A$9:$D$89,MATCH(DataBase!$J1619,Modelo!$A$9:$A$89,0),MATCH(DataBase!N$1,Modelo!$A$9:$D$9,0))</f>
        <v>boolean</v>
      </c>
      <c r="O1619" s="115" t="b">
        <f t="array" ref="O1619">IF(N1619="negativo",INDEX($AD$3:$AG$51,MATCH(1,($B1619=$AD$3:$AD$51)*($J1619=$AE$3:$AE$51),0),3),IF(N1619="positivo",INDEX($AD$55:$AG$109,MATCH(1,($B1619=$AD$55:$AD$109)*($J1619=$AE$55:$AE$109),0),3)))</f>
        <v>0</v>
      </c>
      <c r="P1619" s="115" t="b">
        <f t="array" ref="P1619">IF(N1619="negativo",INDEX($AD$3:$AG$51,MATCH(1,($B1619=$AD$3:$AD$51)*($J1619=$AE$3:$AE$51),0),4),IF(N1619="positivo",INDEX($AD$55:$AG$109,MATCH(1,($B1619=$AD$55:$AD$109)*($J1619=$AE$55:$AE$109),0),4)))</f>
        <v>0</v>
      </c>
      <c r="Q1619" s="115" t="str">
        <f>VLOOKUP(M1619,Modelo!$A$2:$C$7,2,0)</f>
        <v>Transparencia y Gobierno de la Sostenibilidad</v>
      </c>
      <c r="R1619" s="118">
        <f t="array" ref="R1619">INDEX(Modelo!$F$1:$H$37,MATCH(1,(DataBase!Q1619=Modelo!$G$1:$G$37)*(DataBase!B1619=Modelo!$F$1:$F$37),0),3)</f>
        <v>0.29411764705882354</v>
      </c>
      <c r="S1619" s="115">
        <f t="shared" si="52"/>
        <v>100</v>
      </c>
      <c r="T1619" s="115">
        <f t="shared" si="53"/>
        <v>29.411764705882355</v>
      </c>
    </row>
    <row r="1620" spans="1:20" x14ac:dyDescent="0.3">
      <c r="A1620" s="115" t="s">
        <v>290</v>
      </c>
      <c r="B1620" s="115" t="s">
        <v>216</v>
      </c>
      <c r="C1620" s="115" t="s">
        <v>103</v>
      </c>
      <c r="D1620" s="115" t="s">
        <v>86</v>
      </c>
      <c r="E1620" s="115" t="s">
        <v>87</v>
      </c>
      <c r="F1620" s="115" t="s">
        <v>87</v>
      </c>
      <c r="G1620" s="115">
        <v>1934</v>
      </c>
      <c r="H1620" s="115" t="s">
        <v>125</v>
      </c>
      <c r="I1620" s="115">
        <v>1.84479215</v>
      </c>
      <c r="J1620" s="115" t="s">
        <v>16</v>
      </c>
      <c r="K1620" s="115" t="str">
        <f>INDEX(DatosProcesados!$A$1:$BF$101,MATCH(DataBase!A1620,DatosProcesados!$A$1:$A$101,0),MATCH(DataBase!J1620,DatosProcesados!$A$1:$BF$1,0))</f>
        <v>Si</v>
      </c>
      <c r="L1620" s="115" t="str">
        <f>INDEX(Modelo!$A$9:$D$89,MATCH(DataBase!$J1620,Modelo!$A$9:$A$89,0),MATCH(DataBase!L$1,Modelo!$A$9:$D$9,0))</f>
        <v>Información general</v>
      </c>
      <c r="M1620" s="115" t="str">
        <f>INDEX(Modelo!$A$9:$D$89,MATCH(DataBase!$J1620,Modelo!$A$9:$A$89,0),MATCH(DataBase!M$1,Modelo!$A$9:$D$9,0))</f>
        <v>Pilar 1</v>
      </c>
      <c r="N1620" s="115" t="str">
        <f>INDEX(Modelo!$A$9:$D$89,MATCH(DataBase!$J1620,Modelo!$A$9:$A$89,0),MATCH(DataBase!N$1,Modelo!$A$9:$D$9,0))</f>
        <v>boolean</v>
      </c>
      <c r="O1620" s="115" t="b">
        <f t="array" ref="O1620">IF(N1620="negativo",INDEX($AD$3:$AG$51,MATCH(1,($B1620=$AD$3:$AD$51)*($J1620=$AE$3:$AE$51),0),3),IF(N1620="positivo",INDEX($AD$55:$AG$109,MATCH(1,($B1620=$AD$55:$AD$109)*($J1620=$AE$55:$AE$109),0),3)))</f>
        <v>0</v>
      </c>
      <c r="P1620" s="115" t="b">
        <f t="array" ref="P1620">IF(N1620="negativo",INDEX($AD$3:$AG$51,MATCH(1,($B1620=$AD$3:$AD$51)*($J1620=$AE$3:$AE$51),0),4),IF(N1620="positivo",INDEX($AD$55:$AG$109,MATCH(1,($B1620=$AD$55:$AD$109)*($J1620=$AE$55:$AE$109),0),4)))</f>
        <v>0</v>
      </c>
      <c r="Q1620" s="115" t="str">
        <f>VLOOKUP(M1620,Modelo!$A$2:$C$7,2,0)</f>
        <v>Transparencia y Gobierno de la Sostenibilidad</v>
      </c>
      <c r="R1620" s="118">
        <f t="array" ref="R1620">INDEX(Modelo!$F$1:$H$37,MATCH(1,(DataBase!Q1620=Modelo!$G$1:$G$37)*(DataBase!B1620=Modelo!$F$1:$F$37),0),3)</f>
        <v>0.15789473684210525</v>
      </c>
      <c r="S1620" s="115">
        <f t="shared" si="52"/>
        <v>100</v>
      </c>
      <c r="T1620" s="115">
        <f t="shared" si="53"/>
        <v>15.789473684210526</v>
      </c>
    </row>
    <row r="1621" spans="1:20" x14ac:dyDescent="0.3">
      <c r="A1621" s="115" t="s">
        <v>346</v>
      </c>
      <c r="B1621" s="115" t="s">
        <v>313</v>
      </c>
      <c r="C1621" s="115" t="s">
        <v>103</v>
      </c>
      <c r="D1621" s="115" t="s">
        <v>87</v>
      </c>
      <c r="E1621" s="115" t="s">
        <v>87</v>
      </c>
      <c r="F1621" s="115" t="s">
        <v>87</v>
      </c>
      <c r="G1621" s="115">
        <v>1960</v>
      </c>
      <c r="H1621" s="115" t="s">
        <v>177</v>
      </c>
      <c r="I1621" s="115">
        <v>4.2128666020000001</v>
      </c>
      <c r="J1621" s="115" t="s">
        <v>16</v>
      </c>
      <c r="K1621" s="115" t="str">
        <f>INDEX(DatosProcesados!$A$1:$BF$101,MATCH(DataBase!A1621,DatosProcesados!$A$1:$A$101,0),MATCH(DataBase!J1621,DatosProcesados!$A$1:$BF$1,0))</f>
        <v>Si</v>
      </c>
      <c r="L1621" s="115" t="str">
        <f>INDEX(Modelo!$A$9:$D$89,MATCH(DataBase!$J1621,Modelo!$A$9:$A$89,0),MATCH(DataBase!L$1,Modelo!$A$9:$D$9,0))</f>
        <v>Información general</v>
      </c>
      <c r="M1621" s="115" t="str">
        <f>INDEX(Modelo!$A$9:$D$89,MATCH(DataBase!$J1621,Modelo!$A$9:$A$89,0),MATCH(DataBase!M$1,Modelo!$A$9:$D$9,0))</f>
        <v>Pilar 1</v>
      </c>
      <c r="N1621" s="115" t="str">
        <f>INDEX(Modelo!$A$9:$D$89,MATCH(DataBase!$J1621,Modelo!$A$9:$A$89,0),MATCH(DataBase!N$1,Modelo!$A$9:$D$9,0))</f>
        <v>boolean</v>
      </c>
      <c r="O1621" s="115" t="b">
        <f t="array" ref="O1621">IF(N1621="negativo",INDEX($AD$3:$AG$51,MATCH(1,($B1621=$AD$3:$AD$51)*($J1621=$AE$3:$AE$51),0),3),IF(N1621="positivo",INDEX($AD$55:$AG$109,MATCH(1,($B1621=$AD$55:$AD$109)*($J1621=$AE$55:$AE$109),0),3)))</f>
        <v>0</v>
      </c>
      <c r="P1621" s="115" t="b">
        <f t="array" ref="P1621">IF(N1621="negativo",INDEX($AD$3:$AG$51,MATCH(1,($B1621=$AD$3:$AD$51)*($J1621=$AE$3:$AE$51),0),4),IF(N1621="positivo",INDEX($AD$55:$AG$109,MATCH(1,($B1621=$AD$55:$AD$109)*($J1621=$AE$55:$AE$109),0),4)))</f>
        <v>0</v>
      </c>
      <c r="Q1621" s="115" t="str">
        <f>VLOOKUP(M1621,Modelo!$A$2:$C$7,2,0)</f>
        <v>Transparencia y Gobierno de la Sostenibilidad</v>
      </c>
      <c r="R1621" s="118">
        <f t="array" ref="R1621">INDEX(Modelo!$F$1:$H$37,MATCH(1,(DataBase!Q1621=Modelo!$G$1:$G$37)*(DataBase!B1621=Modelo!$F$1:$F$37),0),3)</f>
        <v>0.23529411764705882</v>
      </c>
      <c r="S1621" s="115">
        <f t="shared" si="52"/>
        <v>100</v>
      </c>
      <c r="T1621" s="115">
        <f t="shared" si="53"/>
        <v>23.52941176470588</v>
      </c>
    </row>
    <row r="1622" spans="1:20" x14ac:dyDescent="0.3">
      <c r="A1622" s="115" t="s">
        <v>124</v>
      </c>
      <c r="B1622" s="115" t="s">
        <v>84</v>
      </c>
      <c r="C1622" s="115" t="s">
        <v>97</v>
      </c>
      <c r="D1622" s="115" t="s">
        <v>86</v>
      </c>
      <c r="E1622" s="115" t="s">
        <v>86</v>
      </c>
      <c r="F1622" s="115" t="s">
        <v>86</v>
      </c>
      <c r="G1622" s="115">
        <v>2012</v>
      </c>
      <c r="H1622" s="115" t="s">
        <v>125</v>
      </c>
      <c r="I1622" s="115">
        <v>9.9777362400000005</v>
      </c>
      <c r="J1622" s="115" t="s">
        <v>16</v>
      </c>
      <c r="K1622" s="115" t="str">
        <f>INDEX(DatosProcesados!$A$1:$BF$101,MATCH(DataBase!A1622,DatosProcesados!$A$1:$A$101,0),MATCH(DataBase!J1622,DatosProcesados!$A$1:$BF$1,0))</f>
        <v>Si</v>
      </c>
      <c r="L1622" s="115" t="str">
        <f>INDEX(Modelo!$A$9:$D$89,MATCH(DataBase!$J1622,Modelo!$A$9:$A$89,0),MATCH(DataBase!L$1,Modelo!$A$9:$D$9,0))</f>
        <v>Información general</v>
      </c>
      <c r="M1622" s="115" t="str">
        <f>INDEX(Modelo!$A$9:$D$89,MATCH(DataBase!$J1622,Modelo!$A$9:$A$89,0),MATCH(DataBase!M$1,Modelo!$A$9:$D$9,0))</f>
        <v>Pilar 1</v>
      </c>
      <c r="N1622" s="115" t="str">
        <f>INDEX(Modelo!$A$9:$D$89,MATCH(DataBase!$J1622,Modelo!$A$9:$A$89,0),MATCH(DataBase!N$1,Modelo!$A$9:$D$9,0))</f>
        <v>boolean</v>
      </c>
      <c r="O1622" s="115" t="b">
        <f t="array" ref="O1622">IF(N1622="negativo",INDEX($AD$3:$AG$51,MATCH(1,($B1622=$AD$3:$AD$51)*($J1622=$AE$3:$AE$51),0),3),IF(N1622="positivo",INDEX($AD$55:$AG$109,MATCH(1,($B1622=$AD$55:$AD$109)*($J1622=$AE$55:$AE$109),0),3)))</f>
        <v>0</v>
      </c>
      <c r="P1622" s="115" t="b">
        <f t="array" ref="P1622">IF(N1622="negativo",INDEX($AD$3:$AG$51,MATCH(1,($B1622=$AD$3:$AD$51)*($J1622=$AE$3:$AE$51),0),4),IF(N1622="positivo",INDEX($AD$55:$AG$109,MATCH(1,($B1622=$AD$55:$AD$109)*($J1622=$AE$55:$AE$109),0),4)))</f>
        <v>0</v>
      </c>
      <c r="Q1622" s="115" t="str">
        <f>VLOOKUP(M1622,Modelo!$A$2:$C$7,2,0)</f>
        <v>Transparencia y Gobierno de la Sostenibilidad</v>
      </c>
      <c r="R1622" s="118">
        <f t="array" ref="R1622">INDEX(Modelo!$F$1:$H$37,MATCH(1,(DataBase!Q1622=Modelo!$G$1:$G$37)*(DataBase!B1622=Modelo!$F$1:$F$37),0),3)</f>
        <v>0.29411764705882354</v>
      </c>
      <c r="S1622" s="115">
        <f t="shared" si="52"/>
        <v>100</v>
      </c>
      <c r="T1622" s="115">
        <f t="shared" si="53"/>
        <v>29.411764705882355</v>
      </c>
    </row>
    <row r="1623" spans="1:20" x14ac:dyDescent="0.3">
      <c r="A1623" s="115" t="s">
        <v>414</v>
      </c>
      <c r="B1623" s="115" t="s">
        <v>407</v>
      </c>
      <c r="C1623" s="115" t="s">
        <v>103</v>
      </c>
      <c r="D1623" s="115" t="s">
        <v>86</v>
      </c>
      <c r="E1623" s="115" t="s">
        <v>86</v>
      </c>
      <c r="F1623" s="115" t="s">
        <v>87</v>
      </c>
      <c r="G1623" s="115">
        <v>1976</v>
      </c>
      <c r="H1623" s="115" t="s">
        <v>415</v>
      </c>
      <c r="I1623" s="115">
        <v>6.0471020830000004</v>
      </c>
      <c r="J1623" s="115" t="s">
        <v>16</v>
      </c>
      <c r="K1623" s="115" t="str">
        <f>INDEX(DatosProcesados!$A$1:$BF$101,MATCH(DataBase!A1623,DatosProcesados!$A$1:$A$101,0),MATCH(DataBase!J1623,DatosProcesados!$A$1:$BF$1,0))</f>
        <v>No</v>
      </c>
      <c r="L1623" s="115" t="str">
        <f>INDEX(Modelo!$A$9:$D$89,MATCH(DataBase!$J1623,Modelo!$A$9:$A$89,0),MATCH(DataBase!L$1,Modelo!$A$9:$D$9,0))</f>
        <v>Información general</v>
      </c>
      <c r="M1623" s="115" t="str">
        <f>INDEX(Modelo!$A$9:$D$89,MATCH(DataBase!$J1623,Modelo!$A$9:$A$89,0),MATCH(DataBase!M$1,Modelo!$A$9:$D$9,0))</f>
        <v>Pilar 1</v>
      </c>
      <c r="N1623" s="115" t="str">
        <f>INDEX(Modelo!$A$9:$D$89,MATCH(DataBase!$J1623,Modelo!$A$9:$A$89,0),MATCH(DataBase!N$1,Modelo!$A$9:$D$9,0))</f>
        <v>boolean</v>
      </c>
      <c r="O1623" s="115" t="b">
        <f t="array" ref="O1623">IF(N1623="negativo",INDEX($AD$3:$AG$51,MATCH(1,($B1623=$AD$3:$AD$51)*($J1623=$AE$3:$AE$51),0),3),IF(N1623="positivo",INDEX($AD$55:$AG$109,MATCH(1,($B1623=$AD$55:$AD$109)*($J1623=$AE$55:$AE$109),0),3)))</f>
        <v>0</v>
      </c>
      <c r="P1623" s="115" t="b">
        <f t="array" ref="P1623">IF(N1623="negativo",INDEX($AD$3:$AG$51,MATCH(1,($B1623=$AD$3:$AD$51)*($J1623=$AE$3:$AE$51),0),4),IF(N1623="positivo",INDEX($AD$55:$AG$109,MATCH(1,($B1623=$AD$55:$AD$109)*($J1623=$AE$55:$AE$109),0),4)))</f>
        <v>0</v>
      </c>
      <c r="Q1623" s="115" t="str">
        <f>VLOOKUP(M1623,Modelo!$A$2:$C$7,2,0)</f>
        <v>Transparencia y Gobierno de la Sostenibilidad</v>
      </c>
      <c r="R1623" s="118">
        <f t="array" ref="R1623">INDEX(Modelo!$F$1:$H$37,MATCH(1,(DataBase!Q1623=Modelo!$G$1:$G$37)*(DataBase!B1623=Modelo!$F$1:$F$37),0),3)</f>
        <v>0.15384615384615385</v>
      </c>
      <c r="S1623" s="115">
        <f t="shared" si="52"/>
        <v>0</v>
      </c>
      <c r="T1623" s="115">
        <f t="shared" si="53"/>
        <v>0</v>
      </c>
    </row>
    <row r="1624" spans="1:20" x14ac:dyDescent="0.3">
      <c r="A1624" s="115" t="s">
        <v>337</v>
      </c>
      <c r="B1624" s="115" t="s">
        <v>313</v>
      </c>
      <c r="C1624" s="115" t="s">
        <v>103</v>
      </c>
      <c r="D1624" s="115" t="s">
        <v>86</v>
      </c>
      <c r="E1624" s="115" t="s">
        <v>86</v>
      </c>
      <c r="F1624" s="115" t="s">
        <v>87</v>
      </c>
      <c r="G1624" s="115">
        <v>1879</v>
      </c>
      <c r="H1624" s="115" t="s">
        <v>244</v>
      </c>
      <c r="I1624" s="115">
        <v>5.8689859999999996</v>
      </c>
      <c r="J1624" s="115" t="s">
        <v>16</v>
      </c>
      <c r="K1624" s="115" t="str">
        <f>INDEX(DatosProcesados!$A$1:$BF$101,MATCH(DataBase!A1624,DatosProcesados!$A$1:$A$101,0),MATCH(DataBase!J1624,DatosProcesados!$A$1:$BF$1,0))</f>
        <v>No</v>
      </c>
      <c r="L1624" s="115" t="str">
        <f>INDEX(Modelo!$A$9:$D$89,MATCH(DataBase!$J1624,Modelo!$A$9:$A$89,0),MATCH(DataBase!L$1,Modelo!$A$9:$D$9,0))</f>
        <v>Información general</v>
      </c>
      <c r="M1624" s="115" t="str">
        <f>INDEX(Modelo!$A$9:$D$89,MATCH(DataBase!$J1624,Modelo!$A$9:$A$89,0),MATCH(DataBase!M$1,Modelo!$A$9:$D$9,0))</f>
        <v>Pilar 1</v>
      </c>
      <c r="N1624" s="115" t="str">
        <f>INDEX(Modelo!$A$9:$D$89,MATCH(DataBase!$J1624,Modelo!$A$9:$A$89,0),MATCH(DataBase!N$1,Modelo!$A$9:$D$9,0))</f>
        <v>boolean</v>
      </c>
      <c r="O1624" s="115" t="b">
        <f t="array" ref="O1624">IF(N1624="negativo",INDEX($AD$3:$AG$51,MATCH(1,($B1624=$AD$3:$AD$51)*($J1624=$AE$3:$AE$51),0),3),IF(N1624="positivo",INDEX($AD$55:$AG$109,MATCH(1,($B1624=$AD$55:$AD$109)*($J1624=$AE$55:$AE$109),0),3)))</f>
        <v>0</v>
      </c>
      <c r="P1624" s="115" t="b">
        <f t="array" ref="P1624">IF(N1624="negativo",INDEX($AD$3:$AG$51,MATCH(1,($B1624=$AD$3:$AD$51)*($J1624=$AE$3:$AE$51),0),4),IF(N1624="positivo",INDEX($AD$55:$AG$109,MATCH(1,($B1624=$AD$55:$AD$109)*($J1624=$AE$55:$AE$109),0),4)))</f>
        <v>0</v>
      </c>
      <c r="Q1624" s="115" t="str">
        <f>VLOOKUP(M1624,Modelo!$A$2:$C$7,2,0)</f>
        <v>Transparencia y Gobierno de la Sostenibilidad</v>
      </c>
      <c r="R1624" s="118">
        <f t="array" ref="R1624">INDEX(Modelo!$F$1:$H$37,MATCH(1,(DataBase!Q1624=Modelo!$G$1:$G$37)*(DataBase!B1624=Modelo!$F$1:$F$37),0),3)</f>
        <v>0.23529411764705882</v>
      </c>
      <c r="S1624" s="115">
        <f t="shared" si="52"/>
        <v>0</v>
      </c>
      <c r="T1624" s="115">
        <f t="shared" si="53"/>
        <v>0</v>
      </c>
    </row>
    <row r="1625" spans="1:20" x14ac:dyDescent="0.3">
      <c r="A1625" s="115" t="s">
        <v>373</v>
      </c>
      <c r="B1625" s="115" t="s">
        <v>313</v>
      </c>
      <c r="C1625" s="115" t="s">
        <v>103</v>
      </c>
      <c r="D1625" s="115" t="s">
        <v>87</v>
      </c>
      <c r="E1625" s="115" t="s">
        <v>86</v>
      </c>
      <c r="F1625" s="115" t="s">
        <v>86</v>
      </c>
      <c r="G1625" s="115">
        <v>1997</v>
      </c>
      <c r="H1625" s="115" t="s">
        <v>125</v>
      </c>
      <c r="I1625" s="115">
        <v>1.9766409730000001</v>
      </c>
      <c r="J1625" s="115" t="s">
        <v>16</v>
      </c>
      <c r="K1625" s="115">
        <f>INDEX(DatosProcesados!$A$1:$BF$101,MATCH(DataBase!A1625,DatosProcesados!$A$1:$A$101,0),MATCH(DataBase!J1625,DatosProcesados!$A$1:$BF$1,0))</f>
        <v>0</v>
      </c>
      <c r="L1625" s="115" t="str">
        <f>INDEX(Modelo!$A$9:$D$89,MATCH(DataBase!$J1625,Modelo!$A$9:$A$89,0),MATCH(DataBase!L$1,Modelo!$A$9:$D$9,0))</f>
        <v>Información general</v>
      </c>
      <c r="M1625" s="115" t="str">
        <f>INDEX(Modelo!$A$9:$D$89,MATCH(DataBase!$J1625,Modelo!$A$9:$A$89,0),MATCH(DataBase!M$1,Modelo!$A$9:$D$9,0))</f>
        <v>Pilar 1</v>
      </c>
      <c r="N1625" s="115" t="str">
        <f>INDEX(Modelo!$A$9:$D$89,MATCH(DataBase!$J1625,Modelo!$A$9:$A$89,0),MATCH(DataBase!N$1,Modelo!$A$9:$D$9,0))</f>
        <v>boolean</v>
      </c>
      <c r="O1625" s="115" t="b">
        <f t="array" ref="O1625">IF(N1625="negativo",INDEX($AD$3:$AG$51,MATCH(1,($B1625=$AD$3:$AD$51)*($J1625=$AE$3:$AE$51),0),3),IF(N1625="positivo",INDEX($AD$55:$AG$109,MATCH(1,($B1625=$AD$55:$AD$109)*($J1625=$AE$55:$AE$109),0),3)))</f>
        <v>0</v>
      </c>
      <c r="P1625" s="115" t="b">
        <f t="array" ref="P1625">IF(N1625="negativo",INDEX($AD$3:$AG$51,MATCH(1,($B1625=$AD$3:$AD$51)*($J1625=$AE$3:$AE$51),0),4),IF(N1625="positivo",INDEX($AD$55:$AG$109,MATCH(1,($B1625=$AD$55:$AD$109)*($J1625=$AE$55:$AE$109),0),4)))</f>
        <v>0</v>
      </c>
      <c r="Q1625" s="115" t="str">
        <f>VLOOKUP(M1625,Modelo!$A$2:$C$7,2,0)</f>
        <v>Transparencia y Gobierno de la Sostenibilidad</v>
      </c>
      <c r="R1625" s="118">
        <f t="array" ref="R1625">INDEX(Modelo!$F$1:$H$37,MATCH(1,(DataBase!Q1625=Modelo!$G$1:$G$37)*(DataBase!B1625=Modelo!$F$1:$F$37),0),3)</f>
        <v>0.23529411764705882</v>
      </c>
      <c r="S1625" s="115">
        <f t="shared" si="52"/>
        <v>0</v>
      </c>
      <c r="T1625" s="115">
        <f t="shared" si="53"/>
        <v>0</v>
      </c>
    </row>
    <row r="1626" spans="1:20" x14ac:dyDescent="0.3">
      <c r="A1626" s="115" t="s">
        <v>102</v>
      </c>
      <c r="B1626" s="115" t="s">
        <v>84</v>
      </c>
      <c r="C1626" s="115" t="s">
        <v>103</v>
      </c>
      <c r="D1626" s="115" t="s">
        <v>86</v>
      </c>
      <c r="E1626" s="115" t="s">
        <v>86</v>
      </c>
      <c r="F1626" s="115" t="s">
        <v>87</v>
      </c>
      <c r="G1626" s="115">
        <v>2003</v>
      </c>
      <c r="H1626" s="115" t="s">
        <v>104</v>
      </c>
      <c r="I1626" s="115">
        <v>15.602099798999999</v>
      </c>
      <c r="J1626" s="115" t="s">
        <v>16</v>
      </c>
      <c r="K1626" s="115" t="str">
        <f>INDEX(DatosProcesados!$A$1:$BF$101,MATCH(DataBase!A1626,DatosProcesados!$A$1:$A$101,0),MATCH(DataBase!J1626,DatosProcesados!$A$1:$BF$1,0))</f>
        <v>Si</v>
      </c>
      <c r="L1626" s="115" t="str">
        <f>INDEX(Modelo!$A$9:$D$89,MATCH(DataBase!$J1626,Modelo!$A$9:$A$89,0),MATCH(DataBase!L$1,Modelo!$A$9:$D$9,0))</f>
        <v>Información general</v>
      </c>
      <c r="M1626" s="115" t="str">
        <f>INDEX(Modelo!$A$9:$D$89,MATCH(DataBase!$J1626,Modelo!$A$9:$A$89,0),MATCH(DataBase!M$1,Modelo!$A$9:$D$9,0))</f>
        <v>Pilar 1</v>
      </c>
      <c r="N1626" s="115" t="str">
        <f>INDEX(Modelo!$A$9:$D$89,MATCH(DataBase!$J1626,Modelo!$A$9:$A$89,0),MATCH(DataBase!N$1,Modelo!$A$9:$D$9,0))</f>
        <v>boolean</v>
      </c>
      <c r="O1626" s="115" t="b">
        <f t="array" ref="O1626">IF(N1626="negativo",INDEX($AD$3:$AG$51,MATCH(1,($B1626=$AD$3:$AD$51)*($J1626=$AE$3:$AE$51),0),3),IF(N1626="positivo",INDEX($AD$55:$AG$109,MATCH(1,($B1626=$AD$55:$AD$109)*($J1626=$AE$55:$AE$109),0),3)))</f>
        <v>0</v>
      </c>
      <c r="P1626" s="115" t="b">
        <f t="array" ref="P1626">IF(N1626="negativo",INDEX($AD$3:$AG$51,MATCH(1,($B1626=$AD$3:$AD$51)*($J1626=$AE$3:$AE$51),0),4),IF(N1626="positivo",INDEX($AD$55:$AG$109,MATCH(1,($B1626=$AD$55:$AD$109)*($J1626=$AE$55:$AE$109),0),4)))</f>
        <v>0</v>
      </c>
      <c r="Q1626" s="115" t="str">
        <f>VLOOKUP(M1626,Modelo!$A$2:$C$7,2,0)</f>
        <v>Transparencia y Gobierno de la Sostenibilidad</v>
      </c>
      <c r="R1626" s="118">
        <f t="array" ref="R1626">INDEX(Modelo!$F$1:$H$37,MATCH(1,(DataBase!Q1626=Modelo!$G$1:$G$37)*(DataBase!B1626=Modelo!$F$1:$F$37),0),3)</f>
        <v>0.29411764705882354</v>
      </c>
      <c r="S1626" s="115">
        <f t="shared" si="52"/>
        <v>100</v>
      </c>
      <c r="T1626" s="115">
        <f t="shared" si="53"/>
        <v>29.411764705882355</v>
      </c>
    </row>
    <row r="1627" spans="1:20" x14ac:dyDescent="0.3">
      <c r="A1627" s="115" t="s">
        <v>228</v>
      </c>
      <c r="B1627" s="115" t="s">
        <v>216</v>
      </c>
      <c r="C1627" s="115" t="s">
        <v>97</v>
      </c>
      <c r="D1627" s="115" t="s">
        <v>86</v>
      </c>
      <c r="E1627" s="115" t="s">
        <v>87</v>
      </c>
      <c r="F1627" s="115" t="s">
        <v>87</v>
      </c>
      <c r="G1627" s="115">
        <v>1991</v>
      </c>
      <c r="H1627" s="115" t="s">
        <v>229</v>
      </c>
      <c r="I1627" s="115">
        <v>5.1614047279999999</v>
      </c>
      <c r="J1627" s="115" t="s">
        <v>16</v>
      </c>
      <c r="K1627" s="115" t="str">
        <f>INDEX(DatosProcesados!$A$1:$BF$101,MATCH(DataBase!A1627,DatosProcesados!$A$1:$A$101,0),MATCH(DataBase!J1627,DatosProcesados!$A$1:$BF$1,0))</f>
        <v>Si</v>
      </c>
      <c r="L1627" s="115" t="str">
        <f>INDEX(Modelo!$A$9:$D$89,MATCH(DataBase!$J1627,Modelo!$A$9:$A$89,0),MATCH(DataBase!L$1,Modelo!$A$9:$D$9,0))</f>
        <v>Información general</v>
      </c>
      <c r="M1627" s="115" t="str">
        <f>INDEX(Modelo!$A$9:$D$89,MATCH(DataBase!$J1627,Modelo!$A$9:$A$89,0),MATCH(DataBase!M$1,Modelo!$A$9:$D$9,0))</f>
        <v>Pilar 1</v>
      </c>
      <c r="N1627" s="115" t="str">
        <f>INDEX(Modelo!$A$9:$D$89,MATCH(DataBase!$J1627,Modelo!$A$9:$A$89,0),MATCH(DataBase!N$1,Modelo!$A$9:$D$9,0))</f>
        <v>boolean</v>
      </c>
      <c r="O1627" s="115" t="b">
        <f t="array" ref="O1627">IF(N1627="negativo",INDEX($AD$3:$AG$51,MATCH(1,($B1627=$AD$3:$AD$51)*($J1627=$AE$3:$AE$51),0),3),IF(N1627="positivo",INDEX($AD$55:$AG$109,MATCH(1,($B1627=$AD$55:$AD$109)*($J1627=$AE$55:$AE$109),0),3)))</f>
        <v>0</v>
      </c>
      <c r="P1627" s="115" t="b">
        <f t="array" ref="P1627">IF(N1627="negativo",INDEX($AD$3:$AG$51,MATCH(1,($B1627=$AD$3:$AD$51)*($J1627=$AE$3:$AE$51),0),4),IF(N1627="positivo",INDEX($AD$55:$AG$109,MATCH(1,($B1627=$AD$55:$AD$109)*($J1627=$AE$55:$AE$109),0),4)))</f>
        <v>0</v>
      </c>
      <c r="Q1627" s="115" t="str">
        <f>VLOOKUP(M1627,Modelo!$A$2:$C$7,2,0)</f>
        <v>Transparencia y Gobierno de la Sostenibilidad</v>
      </c>
      <c r="R1627" s="118">
        <f t="array" ref="R1627">INDEX(Modelo!$F$1:$H$37,MATCH(1,(DataBase!Q1627=Modelo!$G$1:$G$37)*(DataBase!B1627=Modelo!$F$1:$F$37),0),3)</f>
        <v>0.15789473684210525</v>
      </c>
      <c r="S1627" s="115">
        <f t="shared" si="52"/>
        <v>100</v>
      </c>
      <c r="T1627" s="115">
        <f t="shared" si="53"/>
        <v>15.789473684210526</v>
      </c>
    </row>
    <row r="1628" spans="1:20" x14ac:dyDescent="0.3">
      <c r="A1628" s="115" t="s">
        <v>261</v>
      </c>
      <c r="B1628" s="115" t="s">
        <v>216</v>
      </c>
      <c r="C1628" s="115" t="s">
        <v>103</v>
      </c>
      <c r="D1628" s="115" t="s">
        <v>86</v>
      </c>
      <c r="E1628" s="115" t="s">
        <v>87</v>
      </c>
      <c r="F1628" s="115" t="s">
        <v>87</v>
      </c>
      <c r="G1628" s="115">
        <v>1806</v>
      </c>
      <c r="H1628" s="115" t="s">
        <v>244</v>
      </c>
      <c r="I1628" s="115">
        <v>2.382092359</v>
      </c>
      <c r="J1628" s="115" t="s">
        <v>16</v>
      </c>
      <c r="K1628" s="115" t="str">
        <f>INDEX(DatosProcesados!$A$1:$BF$101,MATCH(DataBase!A1628,DatosProcesados!$A$1:$A$101,0),MATCH(DataBase!J1628,DatosProcesados!$A$1:$BF$1,0))</f>
        <v>Si</v>
      </c>
      <c r="L1628" s="115" t="str">
        <f>INDEX(Modelo!$A$9:$D$89,MATCH(DataBase!$J1628,Modelo!$A$9:$A$89,0),MATCH(DataBase!L$1,Modelo!$A$9:$D$9,0))</f>
        <v>Información general</v>
      </c>
      <c r="M1628" s="115" t="str">
        <f>INDEX(Modelo!$A$9:$D$89,MATCH(DataBase!$J1628,Modelo!$A$9:$A$89,0),MATCH(DataBase!M$1,Modelo!$A$9:$D$9,0))</f>
        <v>Pilar 1</v>
      </c>
      <c r="N1628" s="115" t="str">
        <f>INDEX(Modelo!$A$9:$D$89,MATCH(DataBase!$J1628,Modelo!$A$9:$A$89,0),MATCH(DataBase!N$1,Modelo!$A$9:$D$9,0))</f>
        <v>boolean</v>
      </c>
      <c r="O1628" s="115" t="b">
        <f t="array" ref="O1628">IF(N1628="negativo",INDEX($AD$3:$AG$51,MATCH(1,($B1628=$AD$3:$AD$51)*($J1628=$AE$3:$AE$51),0),3),IF(N1628="positivo",INDEX($AD$55:$AG$109,MATCH(1,($B1628=$AD$55:$AD$109)*($J1628=$AE$55:$AE$109),0),3)))</f>
        <v>0</v>
      </c>
      <c r="P1628" s="115" t="b">
        <f t="array" ref="P1628">IF(N1628="negativo",INDEX($AD$3:$AG$51,MATCH(1,($B1628=$AD$3:$AD$51)*($J1628=$AE$3:$AE$51),0),4),IF(N1628="positivo",INDEX($AD$55:$AG$109,MATCH(1,($B1628=$AD$55:$AD$109)*($J1628=$AE$55:$AE$109),0),4)))</f>
        <v>0</v>
      </c>
      <c r="Q1628" s="115" t="str">
        <f>VLOOKUP(M1628,Modelo!$A$2:$C$7,2,0)</f>
        <v>Transparencia y Gobierno de la Sostenibilidad</v>
      </c>
      <c r="R1628" s="118">
        <f t="array" ref="R1628">INDEX(Modelo!$F$1:$H$37,MATCH(1,(DataBase!Q1628=Modelo!$G$1:$G$37)*(DataBase!B1628=Modelo!$F$1:$F$37),0),3)</f>
        <v>0.15789473684210525</v>
      </c>
      <c r="S1628" s="115">
        <f t="shared" si="52"/>
        <v>100</v>
      </c>
      <c r="T1628" s="115">
        <f t="shared" si="53"/>
        <v>15.789473684210526</v>
      </c>
    </row>
    <row r="1629" spans="1:20" x14ac:dyDescent="0.3">
      <c r="A1629" s="115" t="s">
        <v>269</v>
      </c>
      <c r="B1629" s="115" t="s">
        <v>216</v>
      </c>
      <c r="C1629" s="115" t="s">
        <v>103</v>
      </c>
      <c r="D1629" s="115" t="s">
        <v>87</v>
      </c>
      <c r="E1629" s="115" t="s">
        <v>87</v>
      </c>
      <c r="F1629" s="115" t="s">
        <v>87</v>
      </c>
      <c r="G1629" s="115">
        <v>1932</v>
      </c>
      <c r="H1629" s="115" t="s">
        <v>125</v>
      </c>
      <c r="I1629" s="115">
        <v>2.1928266769999998</v>
      </c>
      <c r="J1629" s="115" t="s">
        <v>16</v>
      </c>
      <c r="K1629" s="115" t="str">
        <f>INDEX(DatosProcesados!$A$1:$BF$101,MATCH(DataBase!A1629,DatosProcesados!$A$1:$A$101,0),MATCH(DataBase!J1629,DatosProcesados!$A$1:$BF$1,0))</f>
        <v>Si</v>
      </c>
      <c r="L1629" s="115" t="str">
        <f>INDEX(Modelo!$A$9:$D$89,MATCH(DataBase!$J1629,Modelo!$A$9:$A$89,0),MATCH(DataBase!L$1,Modelo!$A$9:$D$9,0))</f>
        <v>Información general</v>
      </c>
      <c r="M1629" s="115" t="str">
        <f>INDEX(Modelo!$A$9:$D$89,MATCH(DataBase!$J1629,Modelo!$A$9:$A$89,0),MATCH(DataBase!M$1,Modelo!$A$9:$D$9,0))</f>
        <v>Pilar 1</v>
      </c>
      <c r="N1629" s="115" t="str">
        <f>INDEX(Modelo!$A$9:$D$89,MATCH(DataBase!$J1629,Modelo!$A$9:$A$89,0),MATCH(DataBase!N$1,Modelo!$A$9:$D$9,0))</f>
        <v>boolean</v>
      </c>
      <c r="O1629" s="115" t="b">
        <f t="array" ref="O1629">IF(N1629="negativo",INDEX($AD$3:$AG$51,MATCH(1,($B1629=$AD$3:$AD$51)*($J1629=$AE$3:$AE$51),0),3),IF(N1629="positivo",INDEX($AD$55:$AG$109,MATCH(1,($B1629=$AD$55:$AD$109)*($J1629=$AE$55:$AE$109),0),3)))</f>
        <v>0</v>
      </c>
      <c r="P1629" s="115" t="b">
        <f t="array" ref="P1629">IF(N1629="negativo",INDEX($AD$3:$AG$51,MATCH(1,($B1629=$AD$3:$AD$51)*($J1629=$AE$3:$AE$51),0),4),IF(N1629="positivo",INDEX($AD$55:$AG$109,MATCH(1,($B1629=$AD$55:$AD$109)*($J1629=$AE$55:$AE$109),0),4)))</f>
        <v>0</v>
      </c>
      <c r="Q1629" s="115" t="str">
        <f>VLOOKUP(M1629,Modelo!$A$2:$C$7,2,0)</f>
        <v>Transparencia y Gobierno de la Sostenibilidad</v>
      </c>
      <c r="R1629" s="118">
        <f t="array" ref="R1629">INDEX(Modelo!$F$1:$H$37,MATCH(1,(DataBase!Q1629=Modelo!$G$1:$G$37)*(DataBase!B1629=Modelo!$F$1:$F$37),0),3)</f>
        <v>0.15789473684210525</v>
      </c>
      <c r="S1629" s="115">
        <f t="shared" si="52"/>
        <v>100</v>
      </c>
      <c r="T1629" s="115">
        <f t="shared" si="53"/>
        <v>15.789473684210526</v>
      </c>
    </row>
    <row r="1630" spans="1:20" x14ac:dyDescent="0.3">
      <c r="A1630" s="115" t="s">
        <v>285</v>
      </c>
      <c r="B1630" s="115" t="s">
        <v>216</v>
      </c>
      <c r="C1630" s="115" t="s">
        <v>103</v>
      </c>
      <c r="D1630" s="115" t="s">
        <v>86</v>
      </c>
      <c r="E1630" s="115" t="s">
        <v>86</v>
      </c>
      <c r="F1630" s="115" t="s">
        <v>86</v>
      </c>
      <c r="G1630" s="115">
        <v>1920</v>
      </c>
      <c r="H1630" s="115" t="s">
        <v>125</v>
      </c>
      <c r="I1630" s="115">
        <v>1.9433909700000001</v>
      </c>
      <c r="J1630" s="115" t="s">
        <v>16</v>
      </c>
      <c r="K1630" s="115" t="str">
        <f>INDEX(DatosProcesados!$A$1:$BF$101,MATCH(DataBase!A1630,DatosProcesados!$A$1:$A$101,0),MATCH(DataBase!J1630,DatosProcesados!$A$1:$BF$1,0))</f>
        <v>No</v>
      </c>
      <c r="L1630" s="115" t="str">
        <f>INDEX(Modelo!$A$9:$D$89,MATCH(DataBase!$J1630,Modelo!$A$9:$A$89,0),MATCH(DataBase!L$1,Modelo!$A$9:$D$9,0))</f>
        <v>Información general</v>
      </c>
      <c r="M1630" s="115" t="str">
        <f>INDEX(Modelo!$A$9:$D$89,MATCH(DataBase!$J1630,Modelo!$A$9:$A$89,0),MATCH(DataBase!M$1,Modelo!$A$9:$D$9,0))</f>
        <v>Pilar 1</v>
      </c>
      <c r="N1630" s="115" t="str">
        <f>INDEX(Modelo!$A$9:$D$89,MATCH(DataBase!$J1630,Modelo!$A$9:$A$89,0),MATCH(DataBase!N$1,Modelo!$A$9:$D$9,0))</f>
        <v>boolean</v>
      </c>
      <c r="O1630" s="115" t="b">
        <f t="array" ref="O1630">IF(N1630="negativo",INDEX($AD$3:$AG$51,MATCH(1,($B1630=$AD$3:$AD$51)*($J1630=$AE$3:$AE$51),0),3),IF(N1630="positivo",INDEX($AD$55:$AG$109,MATCH(1,($B1630=$AD$55:$AD$109)*($J1630=$AE$55:$AE$109),0),3)))</f>
        <v>0</v>
      </c>
      <c r="P1630" s="115" t="b">
        <f t="array" ref="P1630">IF(N1630="negativo",INDEX($AD$3:$AG$51,MATCH(1,($B1630=$AD$3:$AD$51)*($J1630=$AE$3:$AE$51),0),4),IF(N1630="positivo",INDEX($AD$55:$AG$109,MATCH(1,($B1630=$AD$55:$AD$109)*($J1630=$AE$55:$AE$109),0),4)))</f>
        <v>0</v>
      </c>
      <c r="Q1630" s="115" t="str">
        <f>VLOOKUP(M1630,Modelo!$A$2:$C$7,2,0)</f>
        <v>Transparencia y Gobierno de la Sostenibilidad</v>
      </c>
      <c r="R1630" s="118">
        <f t="array" ref="R1630">INDEX(Modelo!$F$1:$H$37,MATCH(1,(DataBase!Q1630=Modelo!$G$1:$G$37)*(DataBase!B1630=Modelo!$F$1:$F$37),0),3)</f>
        <v>0.15789473684210525</v>
      </c>
      <c r="S1630" s="115">
        <f t="shared" si="52"/>
        <v>0</v>
      </c>
      <c r="T1630" s="115">
        <f t="shared" si="53"/>
        <v>0</v>
      </c>
    </row>
    <row r="1631" spans="1:20" x14ac:dyDescent="0.3">
      <c r="A1631" s="115" t="s">
        <v>395</v>
      </c>
      <c r="B1631" s="115" t="s">
        <v>379</v>
      </c>
      <c r="C1631" s="115" t="s">
        <v>103</v>
      </c>
      <c r="D1631" s="115" t="s">
        <v>86</v>
      </c>
      <c r="E1631" s="115" t="s">
        <v>86</v>
      </c>
      <c r="F1631" s="115" t="s">
        <v>86</v>
      </c>
      <c r="G1631" s="115">
        <v>2015</v>
      </c>
      <c r="H1631" s="115" t="s">
        <v>125</v>
      </c>
      <c r="I1631" s="115">
        <v>0.76762142099999997</v>
      </c>
      <c r="J1631" s="115" t="s">
        <v>16</v>
      </c>
      <c r="K1631" s="115" t="str">
        <f>INDEX(DatosProcesados!$A$1:$BF$101,MATCH(DataBase!A1631,DatosProcesados!$A$1:$A$101,0),MATCH(DataBase!J1631,DatosProcesados!$A$1:$BF$1,0))</f>
        <v>Si</v>
      </c>
      <c r="L1631" s="115" t="str">
        <f>INDEX(Modelo!$A$9:$D$89,MATCH(DataBase!$J1631,Modelo!$A$9:$A$89,0),MATCH(DataBase!L$1,Modelo!$A$9:$D$9,0))</f>
        <v>Información general</v>
      </c>
      <c r="M1631" s="115" t="str">
        <f>INDEX(Modelo!$A$9:$D$89,MATCH(DataBase!$J1631,Modelo!$A$9:$A$89,0),MATCH(DataBase!M$1,Modelo!$A$9:$D$9,0))</f>
        <v>Pilar 1</v>
      </c>
      <c r="N1631" s="115" t="str">
        <f>INDEX(Modelo!$A$9:$D$89,MATCH(DataBase!$J1631,Modelo!$A$9:$A$89,0),MATCH(DataBase!N$1,Modelo!$A$9:$D$9,0))</f>
        <v>boolean</v>
      </c>
      <c r="O1631" s="115" t="b">
        <f t="array" ref="O1631">IF(N1631="negativo",INDEX($AD$3:$AG$51,MATCH(1,($B1631=$AD$3:$AD$51)*($J1631=$AE$3:$AE$51),0),3),IF(N1631="positivo",INDEX($AD$55:$AG$109,MATCH(1,($B1631=$AD$55:$AD$109)*($J1631=$AE$55:$AE$109),0),3)))</f>
        <v>0</v>
      </c>
      <c r="P1631" s="115" t="b">
        <f t="array" ref="P1631">IF(N1631="negativo",INDEX($AD$3:$AG$51,MATCH(1,($B1631=$AD$3:$AD$51)*($J1631=$AE$3:$AE$51),0),4),IF(N1631="positivo",INDEX($AD$55:$AG$109,MATCH(1,($B1631=$AD$55:$AD$109)*($J1631=$AE$55:$AE$109),0),4)))</f>
        <v>0</v>
      </c>
      <c r="Q1631" s="115" t="str">
        <f>VLOOKUP(M1631,Modelo!$A$2:$C$7,2,0)</f>
        <v>Transparencia y Gobierno de la Sostenibilidad</v>
      </c>
      <c r="R1631" s="118">
        <f t="array" ref="R1631">INDEX(Modelo!$F$1:$H$37,MATCH(1,(DataBase!Q1631=Modelo!$G$1:$G$37)*(DataBase!B1631=Modelo!$F$1:$F$37),0),3)</f>
        <v>0.19047619047619047</v>
      </c>
      <c r="S1631" s="115">
        <f t="shared" si="52"/>
        <v>100</v>
      </c>
      <c r="T1631" s="115">
        <f t="shared" si="53"/>
        <v>19.047619047619047</v>
      </c>
    </row>
    <row r="1632" spans="1:20" x14ac:dyDescent="0.3">
      <c r="A1632" s="115" t="s">
        <v>402</v>
      </c>
      <c r="B1632" s="115" t="s">
        <v>379</v>
      </c>
      <c r="C1632" s="115" t="s">
        <v>103</v>
      </c>
      <c r="D1632" s="115" t="s">
        <v>86</v>
      </c>
      <c r="E1632" s="115" t="s">
        <v>87</v>
      </c>
      <c r="F1632" s="115" t="s">
        <v>87</v>
      </c>
      <c r="G1632" s="115">
        <v>1961</v>
      </c>
      <c r="H1632" s="115" t="s">
        <v>125</v>
      </c>
      <c r="I1632" s="115">
        <v>0.498844856</v>
      </c>
      <c r="J1632" s="115" t="s">
        <v>16</v>
      </c>
      <c r="K1632" s="115" t="str">
        <f>INDEX(DatosProcesados!$A$1:$BF$101,MATCH(DataBase!A1632,DatosProcesados!$A$1:$A$101,0),MATCH(DataBase!J1632,DatosProcesados!$A$1:$BF$1,0))</f>
        <v>Si</v>
      </c>
      <c r="L1632" s="115" t="str">
        <f>INDEX(Modelo!$A$9:$D$89,MATCH(DataBase!$J1632,Modelo!$A$9:$A$89,0),MATCH(DataBase!L$1,Modelo!$A$9:$D$9,0))</f>
        <v>Información general</v>
      </c>
      <c r="M1632" s="115" t="str">
        <f>INDEX(Modelo!$A$9:$D$89,MATCH(DataBase!$J1632,Modelo!$A$9:$A$89,0),MATCH(DataBase!M$1,Modelo!$A$9:$D$9,0))</f>
        <v>Pilar 1</v>
      </c>
      <c r="N1632" s="115" t="str">
        <f>INDEX(Modelo!$A$9:$D$89,MATCH(DataBase!$J1632,Modelo!$A$9:$A$89,0),MATCH(DataBase!N$1,Modelo!$A$9:$D$9,0))</f>
        <v>boolean</v>
      </c>
      <c r="O1632" s="115" t="b">
        <f t="array" ref="O1632">IF(N1632="negativo",INDEX($AD$3:$AG$51,MATCH(1,($B1632=$AD$3:$AD$51)*($J1632=$AE$3:$AE$51),0),3),IF(N1632="positivo",INDEX($AD$55:$AG$109,MATCH(1,($B1632=$AD$55:$AD$109)*($J1632=$AE$55:$AE$109),0),3)))</f>
        <v>0</v>
      </c>
      <c r="P1632" s="115" t="b">
        <f t="array" ref="P1632">IF(N1632="negativo",INDEX($AD$3:$AG$51,MATCH(1,($B1632=$AD$3:$AD$51)*($J1632=$AE$3:$AE$51),0),4),IF(N1632="positivo",INDEX($AD$55:$AG$109,MATCH(1,($B1632=$AD$55:$AD$109)*($J1632=$AE$55:$AE$109),0),4)))</f>
        <v>0</v>
      </c>
      <c r="Q1632" s="115" t="str">
        <f>VLOOKUP(M1632,Modelo!$A$2:$C$7,2,0)</f>
        <v>Transparencia y Gobierno de la Sostenibilidad</v>
      </c>
      <c r="R1632" s="118">
        <f t="array" ref="R1632">INDEX(Modelo!$F$1:$H$37,MATCH(1,(DataBase!Q1632=Modelo!$G$1:$G$37)*(DataBase!B1632=Modelo!$F$1:$F$37),0),3)</f>
        <v>0.19047619047619047</v>
      </c>
      <c r="S1632" s="115">
        <f t="shared" si="52"/>
        <v>100</v>
      </c>
      <c r="T1632" s="115">
        <f t="shared" si="53"/>
        <v>19.047619047619047</v>
      </c>
    </row>
    <row r="1633" spans="1:20" x14ac:dyDescent="0.3">
      <c r="A1633" s="115" t="s">
        <v>389</v>
      </c>
      <c r="B1633" s="115" t="s">
        <v>379</v>
      </c>
      <c r="C1633" s="115" t="s">
        <v>103</v>
      </c>
      <c r="D1633" s="115" t="s">
        <v>86</v>
      </c>
      <c r="E1633" s="115" t="s">
        <v>87</v>
      </c>
      <c r="F1633" s="115" t="s">
        <v>87</v>
      </c>
      <c r="G1633" s="115">
        <v>1979</v>
      </c>
      <c r="H1633" s="115" t="s">
        <v>125</v>
      </c>
      <c r="I1633" s="115">
        <v>1.189537155</v>
      </c>
      <c r="J1633" s="115" t="s">
        <v>16</v>
      </c>
      <c r="K1633" s="115" t="str">
        <f>INDEX(DatosProcesados!$A$1:$BF$101,MATCH(DataBase!A1633,DatosProcesados!$A$1:$A$101,0),MATCH(DataBase!J1633,DatosProcesados!$A$1:$BF$1,0))</f>
        <v>Si</v>
      </c>
      <c r="L1633" s="115" t="str">
        <f>INDEX(Modelo!$A$9:$D$89,MATCH(DataBase!$J1633,Modelo!$A$9:$A$89,0),MATCH(DataBase!L$1,Modelo!$A$9:$D$9,0))</f>
        <v>Información general</v>
      </c>
      <c r="M1633" s="115" t="str">
        <f>INDEX(Modelo!$A$9:$D$89,MATCH(DataBase!$J1633,Modelo!$A$9:$A$89,0),MATCH(DataBase!M$1,Modelo!$A$9:$D$9,0))</f>
        <v>Pilar 1</v>
      </c>
      <c r="N1633" s="115" t="str">
        <f>INDEX(Modelo!$A$9:$D$89,MATCH(DataBase!$J1633,Modelo!$A$9:$A$89,0),MATCH(DataBase!N$1,Modelo!$A$9:$D$9,0))</f>
        <v>boolean</v>
      </c>
      <c r="O1633" s="115" t="b">
        <f t="array" ref="O1633">IF(N1633="negativo",INDEX($AD$3:$AG$51,MATCH(1,($B1633=$AD$3:$AD$51)*($J1633=$AE$3:$AE$51),0),3),IF(N1633="positivo",INDEX($AD$55:$AG$109,MATCH(1,($B1633=$AD$55:$AD$109)*($J1633=$AE$55:$AE$109),0),3)))</f>
        <v>0</v>
      </c>
      <c r="P1633" s="115" t="b">
        <f t="array" ref="P1633">IF(N1633="negativo",INDEX($AD$3:$AG$51,MATCH(1,($B1633=$AD$3:$AD$51)*($J1633=$AE$3:$AE$51),0),4),IF(N1633="positivo",INDEX($AD$55:$AG$109,MATCH(1,($B1633=$AD$55:$AD$109)*($J1633=$AE$55:$AE$109),0),4)))</f>
        <v>0</v>
      </c>
      <c r="Q1633" s="115" t="str">
        <f>VLOOKUP(M1633,Modelo!$A$2:$C$7,2,0)</f>
        <v>Transparencia y Gobierno de la Sostenibilidad</v>
      </c>
      <c r="R1633" s="118">
        <f t="array" ref="R1633">INDEX(Modelo!$F$1:$H$37,MATCH(1,(DataBase!Q1633=Modelo!$G$1:$G$37)*(DataBase!B1633=Modelo!$F$1:$F$37),0),3)</f>
        <v>0.19047619047619047</v>
      </c>
      <c r="S1633" s="115">
        <f t="shared" si="52"/>
        <v>100</v>
      </c>
      <c r="T1633" s="115">
        <f t="shared" si="53"/>
        <v>19.047619047619047</v>
      </c>
    </row>
    <row r="1634" spans="1:20" x14ac:dyDescent="0.3">
      <c r="A1634" s="115" t="s">
        <v>387</v>
      </c>
      <c r="B1634" s="115" t="s">
        <v>379</v>
      </c>
      <c r="C1634" s="115" t="s">
        <v>103</v>
      </c>
      <c r="D1634" s="115" t="s">
        <v>87</v>
      </c>
      <c r="E1634" s="115" t="s">
        <v>86</v>
      </c>
      <c r="F1634" s="115" t="s">
        <v>86</v>
      </c>
      <c r="G1634" s="115">
        <v>2008</v>
      </c>
      <c r="H1634" s="115" t="s">
        <v>125</v>
      </c>
      <c r="I1634" s="115">
        <v>1.3132825420000001</v>
      </c>
      <c r="J1634" s="115" t="s">
        <v>16</v>
      </c>
      <c r="K1634" s="115" t="str">
        <f>INDEX(DatosProcesados!$A$1:$BF$101,MATCH(DataBase!A1634,DatosProcesados!$A$1:$A$101,0),MATCH(DataBase!J1634,DatosProcesados!$A$1:$BF$1,0))</f>
        <v>Si</v>
      </c>
      <c r="L1634" s="115" t="str">
        <f>INDEX(Modelo!$A$9:$D$89,MATCH(DataBase!$J1634,Modelo!$A$9:$A$89,0),MATCH(DataBase!L$1,Modelo!$A$9:$D$9,0))</f>
        <v>Información general</v>
      </c>
      <c r="M1634" s="115" t="str">
        <f>INDEX(Modelo!$A$9:$D$89,MATCH(DataBase!$J1634,Modelo!$A$9:$A$89,0),MATCH(DataBase!M$1,Modelo!$A$9:$D$9,0))</f>
        <v>Pilar 1</v>
      </c>
      <c r="N1634" s="115" t="str">
        <f>INDEX(Modelo!$A$9:$D$89,MATCH(DataBase!$J1634,Modelo!$A$9:$A$89,0),MATCH(DataBase!N$1,Modelo!$A$9:$D$9,0))</f>
        <v>boolean</v>
      </c>
      <c r="O1634" s="115" t="b">
        <f t="array" ref="O1634">IF(N1634="negativo",INDEX($AD$3:$AG$51,MATCH(1,($B1634=$AD$3:$AD$51)*($J1634=$AE$3:$AE$51),0),3),IF(N1634="positivo",INDEX($AD$55:$AG$109,MATCH(1,($B1634=$AD$55:$AD$109)*($J1634=$AE$55:$AE$109),0),3)))</f>
        <v>0</v>
      </c>
      <c r="P1634" s="115" t="b">
        <f t="array" ref="P1634">IF(N1634="negativo",INDEX($AD$3:$AG$51,MATCH(1,($B1634=$AD$3:$AD$51)*($J1634=$AE$3:$AE$51),0),4),IF(N1634="positivo",INDEX($AD$55:$AG$109,MATCH(1,($B1634=$AD$55:$AD$109)*($J1634=$AE$55:$AE$109),0),4)))</f>
        <v>0</v>
      </c>
      <c r="Q1634" s="115" t="str">
        <f>VLOOKUP(M1634,Modelo!$A$2:$C$7,2,0)</f>
        <v>Transparencia y Gobierno de la Sostenibilidad</v>
      </c>
      <c r="R1634" s="118">
        <f t="array" ref="R1634">INDEX(Modelo!$F$1:$H$37,MATCH(1,(DataBase!Q1634=Modelo!$G$1:$G$37)*(DataBase!B1634=Modelo!$F$1:$F$37),0),3)</f>
        <v>0.19047619047619047</v>
      </c>
      <c r="S1634" s="115">
        <f t="shared" si="52"/>
        <v>100</v>
      </c>
      <c r="T1634" s="115">
        <f t="shared" si="53"/>
        <v>19.047619047619047</v>
      </c>
    </row>
    <row r="1635" spans="1:20" x14ac:dyDescent="0.3">
      <c r="A1635" s="115" t="s">
        <v>400</v>
      </c>
      <c r="B1635" s="115" t="s">
        <v>379</v>
      </c>
      <c r="C1635" s="115" t="s">
        <v>103</v>
      </c>
      <c r="D1635" s="115" t="s">
        <v>86</v>
      </c>
      <c r="E1635" s="115" t="s">
        <v>86</v>
      </c>
      <c r="F1635" s="115" t="s">
        <v>86</v>
      </c>
      <c r="G1635" s="115">
        <v>1977</v>
      </c>
      <c r="H1635" s="115" t="s">
        <v>125</v>
      </c>
      <c r="I1635" s="115">
        <v>0.74612668500000001</v>
      </c>
      <c r="J1635" s="115" t="s">
        <v>16</v>
      </c>
      <c r="K1635" s="115" t="str">
        <f>INDEX(DatosProcesados!$A$1:$BF$101,MATCH(DataBase!A1635,DatosProcesados!$A$1:$A$101,0),MATCH(DataBase!J1635,DatosProcesados!$A$1:$BF$1,0))</f>
        <v>Si</v>
      </c>
      <c r="L1635" s="115" t="str">
        <f>INDEX(Modelo!$A$9:$D$89,MATCH(DataBase!$J1635,Modelo!$A$9:$A$89,0),MATCH(DataBase!L$1,Modelo!$A$9:$D$9,0))</f>
        <v>Información general</v>
      </c>
      <c r="M1635" s="115" t="str">
        <f>INDEX(Modelo!$A$9:$D$89,MATCH(DataBase!$J1635,Modelo!$A$9:$A$89,0),MATCH(DataBase!M$1,Modelo!$A$9:$D$9,0))</f>
        <v>Pilar 1</v>
      </c>
      <c r="N1635" s="115" t="str">
        <f>INDEX(Modelo!$A$9:$D$89,MATCH(DataBase!$J1635,Modelo!$A$9:$A$89,0),MATCH(DataBase!N$1,Modelo!$A$9:$D$9,0))</f>
        <v>boolean</v>
      </c>
      <c r="O1635" s="115" t="b">
        <f t="array" ref="O1635">IF(N1635="negativo",INDEX($AD$3:$AG$51,MATCH(1,($B1635=$AD$3:$AD$51)*($J1635=$AE$3:$AE$51),0),3),IF(N1635="positivo",INDEX($AD$55:$AG$109,MATCH(1,($B1635=$AD$55:$AD$109)*($J1635=$AE$55:$AE$109),0),3)))</f>
        <v>0</v>
      </c>
      <c r="P1635" s="115" t="b">
        <f t="array" ref="P1635">IF(N1635="negativo",INDEX($AD$3:$AG$51,MATCH(1,($B1635=$AD$3:$AD$51)*($J1635=$AE$3:$AE$51),0),4),IF(N1635="positivo",INDEX($AD$55:$AG$109,MATCH(1,($B1635=$AD$55:$AD$109)*($J1635=$AE$55:$AE$109),0),4)))</f>
        <v>0</v>
      </c>
      <c r="Q1635" s="115" t="str">
        <f>VLOOKUP(M1635,Modelo!$A$2:$C$7,2,0)</f>
        <v>Transparencia y Gobierno de la Sostenibilidad</v>
      </c>
      <c r="R1635" s="118">
        <f t="array" ref="R1635">INDEX(Modelo!$F$1:$H$37,MATCH(1,(DataBase!Q1635=Modelo!$G$1:$G$37)*(DataBase!B1635=Modelo!$F$1:$F$37),0),3)</f>
        <v>0.19047619047619047</v>
      </c>
      <c r="S1635" s="115">
        <f t="shared" si="52"/>
        <v>100</v>
      </c>
      <c r="T1635" s="115">
        <f t="shared" si="53"/>
        <v>19.047619047619047</v>
      </c>
    </row>
    <row r="1636" spans="1:20" x14ac:dyDescent="0.3">
      <c r="A1636" s="115" t="s">
        <v>326</v>
      </c>
      <c r="B1636" s="115" t="s">
        <v>313</v>
      </c>
      <c r="C1636" s="115" t="s">
        <v>103</v>
      </c>
      <c r="D1636" s="115" t="s">
        <v>87</v>
      </c>
      <c r="E1636" s="115" t="s">
        <v>86</v>
      </c>
      <c r="F1636" s="115" t="s">
        <v>86</v>
      </c>
      <c r="G1636" s="115">
        <v>1938</v>
      </c>
      <c r="H1636" s="115" t="s">
        <v>125</v>
      </c>
      <c r="I1636" s="115">
        <v>11.88773162</v>
      </c>
      <c r="J1636" s="115" t="s">
        <v>16</v>
      </c>
      <c r="K1636" s="115">
        <f>INDEX(DatosProcesados!$A$1:$BF$101,MATCH(DataBase!A1636,DatosProcesados!$A$1:$A$101,0),MATCH(DataBase!J1636,DatosProcesados!$A$1:$BF$1,0))</f>
        <v>0</v>
      </c>
      <c r="L1636" s="115" t="str">
        <f>INDEX(Modelo!$A$9:$D$89,MATCH(DataBase!$J1636,Modelo!$A$9:$A$89,0),MATCH(DataBase!L$1,Modelo!$A$9:$D$9,0))</f>
        <v>Información general</v>
      </c>
      <c r="M1636" s="115" t="str">
        <f>INDEX(Modelo!$A$9:$D$89,MATCH(DataBase!$J1636,Modelo!$A$9:$A$89,0),MATCH(DataBase!M$1,Modelo!$A$9:$D$9,0))</f>
        <v>Pilar 1</v>
      </c>
      <c r="N1636" s="115" t="str">
        <f>INDEX(Modelo!$A$9:$D$89,MATCH(DataBase!$J1636,Modelo!$A$9:$A$89,0),MATCH(DataBase!N$1,Modelo!$A$9:$D$9,0))</f>
        <v>boolean</v>
      </c>
      <c r="O1636" s="115" t="b">
        <f t="array" ref="O1636">IF(N1636="negativo",INDEX($AD$3:$AG$51,MATCH(1,($B1636=$AD$3:$AD$51)*($J1636=$AE$3:$AE$51),0),3),IF(N1636="positivo",INDEX($AD$55:$AG$109,MATCH(1,($B1636=$AD$55:$AD$109)*($J1636=$AE$55:$AE$109),0),3)))</f>
        <v>0</v>
      </c>
      <c r="P1636" s="115" t="b">
        <f t="array" ref="P1636">IF(N1636="negativo",INDEX($AD$3:$AG$51,MATCH(1,($B1636=$AD$3:$AD$51)*($J1636=$AE$3:$AE$51),0),4),IF(N1636="positivo",INDEX($AD$55:$AG$109,MATCH(1,($B1636=$AD$55:$AD$109)*($J1636=$AE$55:$AE$109),0),4)))</f>
        <v>0</v>
      </c>
      <c r="Q1636" s="115" t="str">
        <f>VLOOKUP(M1636,Modelo!$A$2:$C$7,2,0)</f>
        <v>Transparencia y Gobierno de la Sostenibilidad</v>
      </c>
      <c r="R1636" s="118">
        <f t="array" ref="R1636">INDEX(Modelo!$F$1:$H$37,MATCH(1,(DataBase!Q1636=Modelo!$G$1:$G$37)*(DataBase!B1636=Modelo!$F$1:$F$37),0),3)</f>
        <v>0.23529411764705882</v>
      </c>
      <c r="S1636" s="115">
        <f t="shared" si="52"/>
        <v>0</v>
      </c>
      <c r="T1636" s="115">
        <f t="shared" si="53"/>
        <v>0</v>
      </c>
    </row>
    <row r="1637" spans="1:20" x14ac:dyDescent="0.3">
      <c r="A1637" s="115" t="s">
        <v>339</v>
      </c>
      <c r="B1637" s="115" t="s">
        <v>313</v>
      </c>
      <c r="C1637" s="115" t="s">
        <v>103</v>
      </c>
      <c r="D1637" s="115" t="s">
        <v>86</v>
      </c>
      <c r="E1637" s="115" t="s">
        <v>86</v>
      </c>
      <c r="F1637" s="115" t="s">
        <v>87</v>
      </c>
      <c r="G1637" s="115">
        <v>1984</v>
      </c>
      <c r="H1637" s="115" t="s">
        <v>177</v>
      </c>
      <c r="I1637" s="115">
        <v>5.5116464790000004</v>
      </c>
      <c r="J1637" s="115" t="s">
        <v>16</v>
      </c>
      <c r="K1637" s="115" t="str">
        <f>INDEX(DatosProcesados!$A$1:$BF$101,MATCH(DataBase!A1637,DatosProcesados!$A$1:$A$101,0),MATCH(DataBase!J1637,DatosProcesados!$A$1:$BF$1,0))</f>
        <v>Si</v>
      </c>
      <c r="L1637" s="115" t="str">
        <f>INDEX(Modelo!$A$9:$D$89,MATCH(DataBase!$J1637,Modelo!$A$9:$A$89,0),MATCH(DataBase!L$1,Modelo!$A$9:$D$9,0))</f>
        <v>Información general</v>
      </c>
      <c r="M1637" s="115" t="str">
        <f>INDEX(Modelo!$A$9:$D$89,MATCH(DataBase!$J1637,Modelo!$A$9:$A$89,0),MATCH(DataBase!M$1,Modelo!$A$9:$D$9,0))</f>
        <v>Pilar 1</v>
      </c>
      <c r="N1637" s="115" t="str">
        <f>INDEX(Modelo!$A$9:$D$89,MATCH(DataBase!$J1637,Modelo!$A$9:$A$89,0),MATCH(DataBase!N$1,Modelo!$A$9:$D$9,0))</f>
        <v>boolean</v>
      </c>
      <c r="O1637" s="115" t="b">
        <f t="array" ref="O1637">IF(N1637="negativo",INDEX($AD$3:$AG$51,MATCH(1,($B1637=$AD$3:$AD$51)*($J1637=$AE$3:$AE$51),0),3),IF(N1637="positivo",INDEX($AD$55:$AG$109,MATCH(1,($B1637=$AD$55:$AD$109)*($J1637=$AE$55:$AE$109),0),3)))</f>
        <v>0</v>
      </c>
      <c r="P1637" s="115" t="b">
        <f t="array" ref="P1637">IF(N1637="negativo",INDEX($AD$3:$AG$51,MATCH(1,($B1637=$AD$3:$AD$51)*($J1637=$AE$3:$AE$51),0),4),IF(N1637="positivo",INDEX($AD$55:$AG$109,MATCH(1,($B1637=$AD$55:$AD$109)*($J1637=$AE$55:$AE$109),0),4)))</f>
        <v>0</v>
      </c>
      <c r="Q1637" s="115" t="str">
        <f>VLOOKUP(M1637,Modelo!$A$2:$C$7,2,0)</f>
        <v>Transparencia y Gobierno de la Sostenibilidad</v>
      </c>
      <c r="R1637" s="118">
        <f t="array" ref="R1637">INDEX(Modelo!$F$1:$H$37,MATCH(1,(DataBase!Q1637=Modelo!$G$1:$G$37)*(DataBase!B1637=Modelo!$F$1:$F$37),0),3)</f>
        <v>0.23529411764705882</v>
      </c>
      <c r="S1637" s="115">
        <f t="shared" si="52"/>
        <v>100</v>
      </c>
      <c r="T1637" s="115">
        <f t="shared" si="53"/>
        <v>23.52941176470588</v>
      </c>
    </row>
    <row r="1638" spans="1:20" x14ac:dyDescent="0.3">
      <c r="A1638" s="115" t="s">
        <v>317</v>
      </c>
      <c r="B1638" s="115" t="s">
        <v>313</v>
      </c>
      <c r="C1638" s="115" t="s">
        <v>103</v>
      </c>
      <c r="D1638" s="115" t="s">
        <v>87</v>
      </c>
      <c r="E1638" s="115" t="s">
        <v>86</v>
      </c>
      <c r="F1638" s="115" t="s">
        <v>86</v>
      </c>
      <c r="G1638" s="115">
        <v>2009</v>
      </c>
      <c r="H1638" s="115" t="s">
        <v>125</v>
      </c>
      <c r="I1638" s="115">
        <v>19.439396106</v>
      </c>
      <c r="J1638" s="115" t="s">
        <v>16</v>
      </c>
      <c r="K1638" s="115" t="str">
        <f>INDEX(DatosProcesados!$A$1:$BF$101,MATCH(DataBase!A1638,DatosProcesados!$A$1:$A$101,0),MATCH(DataBase!J1638,DatosProcesados!$A$1:$BF$1,0))</f>
        <v>Si</v>
      </c>
      <c r="L1638" s="115" t="str">
        <f>INDEX(Modelo!$A$9:$D$89,MATCH(DataBase!$J1638,Modelo!$A$9:$A$89,0),MATCH(DataBase!L$1,Modelo!$A$9:$D$9,0))</f>
        <v>Información general</v>
      </c>
      <c r="M1638" s="115" t="str">
        <f>INDEX(Modelo!$A$9:$D$89,MATCH(DataBase!$J1638,Modelo!$A$9:$A$89,0),MATCH(DataBase!M$1,Modelo!$A$9:$D$9,0))</f>
        <v>Pilar 1</v>
      </c>
      <c r="N1638" s="115" t="str">
        <f>INDEX(Modelo!$A$9:$D$89,MATCH(DataBase!$J1638,Modelo!$A$9:$A$89,0),MATCH(DataBase!N$1,Modelo!$A$9:$D$9,0))</f>
        <v>boolean</v>
      </c>
      <c r="O1638" s="115" t="b">
        <f t="array" ref="O1638">IF(N1638="negativo",INDEX($AD$3:$AG$51,MATCH(1,($B1638=$AD$3:$AD$51)*($J1638=$AE$3:$AE$51),0),3),IF(N1638="positivo",INDEX($AD$55:$AG$109,MATCH(1,($B1638=$AD$55:$AD$109)*($J1638=$AE$55:$AE$109),0),3)))</f>
        <v>0</v>
      </c>
      <c r="P1638" s="115" t="b">
        <f t="array" ref="P1638">IF(N1638="negativo",INDEX($AD$3:$AG$51,MATCH(1,($B1638=$AD$3:$AD$51)*($J1638=$AE$3:$AE$51),0),4),IF(N1638="positivo",INDEX($AD$55:$AG$109,MATCH(1,($B1638=$AD$55:$AD$109)*($J1638=$AE$55:$AE$109),0),4)))</f>
        <v>0</v>
      </c>
      <c r="Q1638" s="115" t="str">
        <f>VLOOKUP(M1638,Modelo!$A$2:$C$7,2,0)</f>
        <v>Transparencia y Gobierno de la Sostenibilidad</v>
      </c>
      <c r="R1638" s="118">
        <f t="array" ref="R1638">INDEX(Modelo!$F$1:$H$37,MATCH(1,(DataBase!Q1638=Modelo!$G$1:$G$37)*(DataBase!B1638=Modelo!$F$1:$F$37),0),3)</f>
        <v>0.23529411764705882</v>
      </c>
      <c r="S1638" s="115">
        <f t="shared" si="52"/>
        <v>100</v>
      </c>
      <c r="T1638" s="115">
        <f t="shared" si="53"/>
        <v>23.52941176470588</v>
      </c>
    </row>
    <row r="1639" spans="1:20" x14ac:dyDescent="0.3">
      <c r="A1639" s="115" t="s">
        <v>211</v>
      </c>
      <c r="B1639" s="115" t="s">
        <v>84</v>
      </c>
      <c r="C1639" s="115" t="s">
        <v>103</v>
      </c>
      <c r="D1639" s="115" t="s">
        <v>86</v>
      </c>
      <c r="E1639" s="115" t="s">
        <v>87</v>
      </c>
      <c r="F1639" s="115" t="s">
        <v>86</v>
      </c>
      <c r="G1639" s="115">
        <v>1972</v>
      </c>
      <c r="H1639" s="115" t="s">
        <v>125</v>
      </c>
      <c r="I1639" s="115">
        <v>0</v>
      </c>
      <c r="J1639" s="115" t="s">
        <v>16</v>
      </c>
      <c r="K1639" s="115" t="str">
        <f>INDEX(DatosProcesados!$A$1:$BF$101,MATCH(DataBase!A1639,DatosProcesados!$A$1:$A$101,0),MATCH(DataBase!J1639,DatosProcesados!$A$1:$BF$1,0))</f>
        <v>Si</v>
      </c>
      <c r="L1639" s="115" t="str">
        <f>INDEX(Modelo!$A$9:$D$89,MATCH(DataBase!$J1639,Modelo!$A$9:$A$89,0),MATCH(DataBase!L$1,Modelo!$A$9:$D$9,0))</f>
        <v>Información general</v>
      </c>
      <c r="M1639" s="115" t="str">
        <f>INDEX(Modelo!$A$9:$D$89,MATCH(DataBase!$J1639,Modelo!$A$9:$A$89,0),MATCH(DataBase!M$1,Modelo!$A$9:$D$9,0))</f>
        <v>Pilar 1</v>
      </c>
      <c r="N1639" s="115" t="str">
        <f>INDEX(Modelo!$A$9:$D$89,MATCH(DataBase!$J1639,Modelo!$A$9:$A$89,0),MATCH(DataBase!N$1,Modelo!$A$9:$D$9,0))</f>
        <v>boolean</v>
      </c>
      <c r="O1639" s="115" t="b">
        <f t="array" ref="O1639">IF(N1639="negativo",INDEX($AD$3:$AG$51,MATCH(1,($B1639=$AD$3:$AD$51)*($J1639=$AE$3:$AE$51),0),3),IF(N1639="positivo",INDEX($AD$55:$AG$109,MATCH(1,($B1639=$AD$55:$AD$109)*($J1639=$AE$55:$AE$109),0),3)))</f>
        <v>0</v>
      </c>
      <c r="P1639" s="115" t="b">
        <f t="array" ref="P1639">IF(N1639="negativo",INDEX($AD$3:$AG$51,MATCH(1,($B1639=$AD$3:$AD$51)*($J1639=$AE$3:$AE$51),0),4),IF(N1639="positivo",INDEX($AD$55:$AG$109,MATCH(1,($B1639=$AD$55:$AD$109)*($J1639=$AE$55:$AE$109),0),4)))</f>
        <v>0</v>
      </c>
      <c r="Q1639" s="115" t="str">
        <f>VLOOKUP(M1639,Modelo!$A$2:$C$7,2,0)</f>
        <v>Transparencia y Gobierno de la Sostenibilidad</v>
      </c>
      <c r="R1639" s="118">
        <f t="array" ref="R1639">INDEX(Modelo!$F$1:$H$37,MATCH(1,(DataBase!Q1639=Modelo!$G$1:$G$37)*(DataBase!B1639=Modelo!$F$1:$F$37),0),3)</f>
        <v>0.29411764705882354</v>
      </c>
      <c r="S1639" s="115">
        <f t="shared" si="52"/>
        <v>100</v>
      </c>
      <c r="T1639" s="115">
        <f t="shared" si="53"/>
        <v>29.411764705882355</v>
      </c>
    </row>
    <row r="1640" spans="1:20" x14ac:dyDescent="0.3">
      <c r="A1640" s="115" t="s">
        <v>351</v>
      </c>
      <c r="B1640" s="115" t="s">
        <v>313</v>
      </c>
      <c r="C1640" s="115" t="s">
        <v>103</v>
      </c>
      <c r="D1640" s="115" t="s">
        <v>87</v>
      </c>
      <c r="E1640" s="115" t="s">
        <v>86</v>
      </c>
      <c r="F1640" s="115" t="s">
        <v>86</v>
      </c>
      <c r="G1640" s="115">
        <v>1997</v>
      </c>
      <c r="H1640" s="115" t="s">
        <v>125</v>
      </c>
      <c r="I1640" s="115">
        <v>3.874476933</v>
      </c>
      <c r="J1640" s="115" t="s">
        <v>16</v>
      </c>
      <c r="K1640" s="115">
        <f>INDEX(DatosProcesados!$A$1:$BF$101,MATCH(DataBase!A1640,DatosProcesados!$A$1:$A$101,0),MATCH(DataBase!J1640,DatosProcesados!$A$1:$BF$1,0))</f>
        <v>0</v>
      </c>
      <c r="L1640" s="115" t="str">
        <f>INDEX(Modelo!$A$9:$D$89,MATCH(DataBase!$J1640,Modelo!$A$9:$A$89,0),MATCH(DataBase!L$1,Modelo!$A$9:$D$9,0))</f>
        <v>Información general</v>
      </c>
      <c r="M1640" s="115" t="str">
        <f>INDEX(Modelo!$A$9:$D$89,MATCH(DataBase!$J1640,Modelo!$A$9:$A$89,0),MATCH(DataBase!M$1,Modelo!$A$9:$D$9,0))</f>
        <v>Pilar 1</v>
      </c>
      <c r="N1640" s="115" t="str">
        <f>INDEX(Modelo!$A$9:$D$89,MATCH(DataBase!$J1640,Modelo!$A$9:$A$89,0),MATCH(DataBase!N$1,Modelo!$A$9:$D$9,0))</f>
        <v>boolean</v>
      </c>
      <c r="O1640" s="115" t="b">
        <f t="array" ref="O1640">IF(N1640="negativo",INDEX($AD$3:$AG$51,MATCH(1,($B1640=$AD$3:$AD$51)*($J1640=$AE$3:$AE$51),0),3),IF(N1640="positivo",INDEX($AD$55:$AG$109,MATCH(1,($B1640=$AD$55:$AD$109)*($J1640=$AE$55:$AE$109),0),3)))</f>
        <v>0</v>
      </c>
      <c r="P1640" s="115" t="b">
        <f t="array" ref="P1640">IF(N1640="negativo",INDEX($AD$3:$AG$51,MATCH(1,($B1640=$AD$3:$AD$51)*($J1640=$AE$3:$AE$51),0),4),IF(N1640="positivo",INDEX($AD$55:$AG$109,MATCH(1,($B1640=$AD$55:$AD$109)*($J1640=$AE$55:$AE$109),0),4)))</f>
        <v>0</v>
      </c>
      <c r="Q1640" s="115" t="str">
        <f>VLOOKUP(M1640,Modelo!$A$2:$C$7,2,0)</f>
        <v>Transparencia y Gobierno de la Sostenibilidad</v>
      </c>
      <c r="R1640" s="118">
        <f t="array" ref="R1640">INDEX(Modelo!$F$1:$H$37,MATCH(1,(DataBase!Q1640=Modelo!$G$1:$G$37)*(DataBase!B1640=Modelo!$F$1:$F$37),0),3)</f>
        <v>0.23529411764705882</v>
      </c>
      <c r="S1640" s="115">
        <f t="shared" si="52"/>
        <v>0</v>
      </c>
      <c r="T1640" s="115">
        <f t="shared" si="53"/>
        <v>0</v>
      </c>
    </row>
    <row r="1641" spans="1:20" x14ac:dyDescent="0.3">
      <c r="A1641" s="115" t="s">
        <v>411</v>
      </c>
      <c r="B1641" s="115" t="s">
        <v>407</v>
      </c>
      <c r="C1641" s="115" t="s">
        <v>103</v>
      </c>
      <c r="D1641" s="115" t="s">
        <v>87</v>
      </c>
      <c r="E1641" s="115" t="s">
        <v>86</v>
      </c>
      <c r="F1641" s="115" t="s">
        <v>87</v>
      </c>
      <c r="G1641" s="115">
        <v>1935</v>
      </c>
      <c r="H1641" s="115" t="s">
        <v>244</v>
      </c>
      <c r="I1641" s="115">
        <v>11.495989482000001</v>
      </c>
      <c r="J1641" s="115" t="s">
        <v>16</v>
      </c>
      <c r="K1641" s="115" t="str">
        <f>INDEX(DatosProcesados!$A$1:$BF$101,MATCH(DataBase!A1641,DatosProcesados!$A$1:$A$101,0),MATCH(DataBase!J1641,DatosProcesados!$A$1:$BF$1,0))</f>
        <v>Si</v>
      </c>
      <c r="L1641" s="115" t="str">
        <f>INDEX(Modelo!$A$9:$D$89,MATCH(DataBase!$J1641,Modelo!$A$9:$A$89,0),MATCH(DataBase!L$1,Modelo!$A$9:$D$9,0))</f>
        <v>Información general</v>
      </c>
      <c r="M1641" s="115" t="str">
        <f>INDEX(Modelo!$A$9:$D$89,MATCH(DataBase!$J1641,Modelo!$A$9:$A$89,0),MATCH(DataBase!M$1,Modelo!$A$9:$D$9,0))</f>
        <v>Pilar 1</v>
      </c>
      <c r="N1641" s="115" t="str">
        <f>INDEX(Modelo!$A$9:$D$89,MATCH(DataBase!$J1641,Modelo!$A$9:$A$89,0),MATCH(DataBase!N$1,Modelo!$A$9:$D$9,0))</f>
        <v>boolean</v>
      </c>
      <c r="O1641" s="115" t="b">
        <f t="array" ref="O1641">IF(N1641="negativo",INDEX($AD$3:$AG$51,MATCH(1,($B1641=$AD$3:$AD$51)*($J1641=$AE$3:$AE$51),0),3),IF(N1641="positivo",INDEX($AD$55:$AG$109,MATCH(1,($B1641=$AD$55:$AD$109)*($J1641=$AE$55:$AE$109),0),3)))</f>
        <v>0</v>
      </c>
      <c r="P1641" s="115" t="b">
        <f t="array" ref="P1641">IF(N1641="negativo",INDEX($AD$3:$AG$51,MATCH(1,($B1641=$AD$3:$AD$51)*($J1641=$AE$3:$AE$51),0),4),IF(N1641="positivo",INDEX($AD$55:$AG$109,MATCH(1,($B1641=$AD$55:$AD$109)*($J1641=$AE$55:$AE$109),0),4)))</f>
        <v>0</v>
      </c>
      <c r="Q1641" s="115" t="str">
        <f>VLOOKUP(M1641,Modelo!$A$2:$C$7,2,0)</f>
        <v>Transparencia y Gobierno de la Sostenibilidad</v>
      </c>
      <c r="R1641" s="118">
        <f t="array" ref="R1641">INDEX(Modelo!$F$1:$H$37,MATCH(1,(DataBase!Q1641=Modelo!$G$1:$G$37)*(DataBase!B1641=Modelo!$F$1:$F$37),0),3)</f>
        <v>0.15384615384615385</v>
      </c>
      <c r="S1641" s="115">
        <f t="shared" si="52"/>
        <v>100</v>
      </c>
      <c r="T1641" s="115">
        <f t="shared" si="53"/>
        <v>15.384615384615385</v>
      </c>
    </row>
    <row r="1642" spans="1:20" x14ac:dyDescent="0.3">
      <c r="A1642" s="115" t="s">
        <v>406</v>
      </c>
      <c r="B1642" s="115" t="s">
        <v>407</v>
      </c>
      <c r="C1642" s="115" t="s">
        <v>97</v>
      </c>
      <c r="D1642" s="115" t="s">
        <v>86</v>
      </c>
      <c r="E1642" s="115" t="s">
        <v>87</v>
      </c>
      <c r="F1642" s="115" t="s">
        <v>87</v>
      </c>
      <c r="G1642" s="115">
        <v>1951</v>
      </c>
      <c r="H1642" s="115" t="s">
        <v>125</v>
      </c>
      <c r="I1642" s="115">
        <v>113.923310323</v>
      </c>
      <c r="J1642" s="115" t="s">
        <v>16</v>
      </c>
      <c r="K1642" s="115" t="str">
        <f>INDEX(DatosProcesados!$A$1:$BF$101,MATCH(DataBase!A1642,DatosProcesados!$A$1:$A$101,0),MATCH(DataBase!J1642,DatosProcesados!$A$1:$BF$1,0))</f>
        <v>Si</v>
      </c>
      <c r="L1642" s="115" t="str">
        <f>INDEX(Modelo!$A$9:$D$89,MATCH(DataBase!$J1642,Modelo!$A$9:$A$89,0),MATCH(DataBase!L$1,Modelo!$A$9:$D$9,0))</f>
        <v>Información general</v>
      </c>
      <c r="M1642" s="115" t="str">
        <f>INDEX(Modelo!$A$9:$D$89,MATCH(DataBase!$J1642,Modelo!$A$9:$A$89,0),MATCH(DataBase!M$1,Modelo!$A$9:$D$9,0))</f>
        <v>Pilar 1</v>
      </c>
      <c r="N1642" s="115" t="str">
        <f>INDEX(Modelo!$A$9:$D$89,MATCH(DataBase!$J1642,Modelo!$A$9:$A$89,0),MATCH(DataBase!N$1,Modelo!$A$9:$D$9,0))</f>
        <v>boolean</v>
      </c>
      <c r="O1642" s="115" t="b">
        <f t="array" ref="O1642">IF(N1642="negativo",INDEX($AD$3:$AG$51,MATCH(1,($B1642=$AD$3:$AD$51)*($J1642=$AE$3:$AE$51),0),3),IF(N1642="positivo",INDEX($AD$55:$AG$109,MATCH(1,($B1642=$AD$55:$AD$109)*($J1642=$AE$55:$AE$109),0),3)))</f>
        <v>0</v>
      </c>
      <c r="P1642" s="115" t="b">
        <f t="array" ref="P1642">IF(N1642="negativo",INDEX($AD$3:$AG$51,MATCH(1,($B1642=$AD$3:$AD$51)*($J1642=$AE$3:$AE$51),0),4),IF(N1642="positivo",INDEX($AD$55:$AG$109,MATCH(1,($B1642=$AD$55:$AD$109)*($J1642=$AE$55:$AE$109),0),4)))</f>
        <v>0</v>
      </c>
      <c r="Q1642" s="115" t="str">
        <f>VLOOKUP(M1642,Modelo!$A$2:$C$7,2,0)</f>
        <v>Transparencia y Gobierno de la Sostenibilidad</v>
      </c>
      <c r="R1642" s="118">
        <f t="array" ref="R1642">INDEX(Modelo!$F$1:$H$37,MATCH(1,(DataBase!Q1642=Modelo!$G$1:$G$37)*(DataBase!B1642=Modelo!$F$1:$F$37),0),3)</f>
        <v>0.15384615384615385</v>
      </c>
      <c r="S1642" s="115">
        <f t="shared" si="52"/>
        <v>100</v>
      </c>
      <c r="T1642" s="115">
        <f t="shared" si="53"/>
        <v>15.384615384615385</v>
      </c>
    </row>
    <row r="1643" spans="1:20" x14ac:dyDescent="0.3">
      <c r="A1643" s="115" t="s">
        <v>96</v>
      </c>
      <c r="B1643" s="115" t="s">
        <v>84</v>
      </c>
      <c r="C1643" s="115" t="s">
        <v>97</v>
      </c>
      <c r="D1643" s="115" t="s">
        <v>86</v>
      </c>
      <c r="E1643" s="115" t="s">
        <v>86</v>
      </c>
      <c r="F1643" s="115" t="s">
        <v>87</v>
      </c>
      <c r="G1643" s="115">
        <v>1997</v>
      </c>
      <c r="H1643" s="115" t="s">
        <v>125</v>
      </c>
      <c r="I1643" s="115">
        <v>15.780332546</v>
      </c>
      <c r="J1643" s="115" t="s">
        <v>16</v>
      </c>
      <c r="K1643" s="115" t="str">
        <f>INDEX(DatosProcesados!$A$1:$BF$101,MATCH(DataBase!A1643,DatosProcesados!$A$1:$A$101,0),MATCH(DataBase!J1643,DatosProcesados!$A$1:$BF$1,0))</f>
        <v>Si</v>
      </c>
      <c r="L1643" s="115" t="str">
        <f>INDEX(Modelo!$A$9:$D$89,MATCH(DataBase!$J1643,Modelo!$A$9:$A$89,0),MATCH(DataBase!L$1,Modelo!$A$9:$D$9,0))</f>
        <v>Información general</v>
      </c>
      <c r="M1643" s="115" t="str">
        <f>INDEX(Modelo!$A$9:$D$89,MATCH(DataBase!$J1643,Modelo!$A$9:$A$89,0),MATCH(DataBase!M$1,Modelo!$A$9:$D$9,0))</f>
        <v>Pilar 1</v>
      </c>
      <c r="N1643" s="115" t="str">
        <f>INDEX(Modelo!$A$9:$D$89,MATCH(DataBase!$J1643,Modelo!$A$9:$A$89,0),MATCH(DataBase!N$1,Modelo!$A$9:$D$9,0))</f>
        <v>boolean</v>
      </c>
      <c r="O1643" s="115" t="b">
        <f t="array" ref="O1643">IF(N1643="negativo",INDEX($AD$3:$AG$51,MATCH(1,($B1643=$AD$3:$AD$51)*($J1643=$AE$3:$AE$51),0),3),IF(N1643="positivo",INDEX($AD$55:$AG$109,MATCH(1,($B1643=$AD$55:$AD$109)*($J1643=$AE$55:$AE$109),0),3)))</f>
        <v>0</v>
      </c>
      <c r="P1643" s="115" t="b">
        <f t="array" ref="P1643">IF(N1643="negativo",INDEX($AD$3:$AG$51,MATCH(1,($B1643=$AD$3:$AD$51)*($J1643=$AE$3:$AE$51),0),4),IF(N1643="positivo",INDEX($AD$55:$AG$109,MATCH(1,($B1643=$AD$55:$AD$109)*($J1643=$AE$55:$AE$109),0),4)))</f>
        <v>0</v>
      </c>
      <c r="Q1643" s="115" t="str">
        <f>VLOOKUP(M1643,Modelo!$A$2:$C$7,2,0)</f>
        <v>Transparencia y Gobierno de la Sostenibilidad</v>
      </c>
      <c r="R1643" s="118">
        <f t="array" ref="R1643">INDEX(Modelo!$F$1:$H$37,MATCH(1,(DataBase!Q1643=Modelo!$G$1:$G$37)*(DataBase!B1643=Modelo!$F$1:$F$37),0),3)</f>
        <v>0.29411764705882354</v>
      </c>
      <c r="S1643" s="115">
        <f t="shared" si="52"/>
        <v>100</v>
      </c>
      <c r="T1643" s="115">
        <f t="shared" si="53"/>
        <v>29.411764705882355</v>
      </c>
    </row>
    <row r="1644" spans="1:20" x14ac:dyDescent="0.3">
      <c r="A1644" s="115" t="s">
        <v>83</v>
      </c>
      <c r="B1644" s="115" t="s">
        <v>84</v>
      </c>
      <c r="C1644" s="115" t="s">
        <v>85</v>
      </c>
      <c r="D1644" s="115" t="s">
        <v>86</v>
      </c>
      <c r="E1644" s="115" t="s">
        <v>86</v>
      </c>
      <c r="F1644" s="115" t="s">
        <v>87</v>
      </c>
      <c r="G1644" s="115">
        <v>1955</v>
      </c>
      <c r="H1644" s="115" t="s">
        <v>125</v>
      </c>
      <c r="I1644" s="115">
        <v>20.574477179999999</v>
      </c>
      <c r="J1644" s="115" t="s">
        <v>16</v>
      </c>
      <c r="K1644" s="115" t="str">
        <f>INDEX(DatosProcesados!$A$1:$BF$101,MATCH(DataBase!A1644,DatosProcesados!$A$1:$A$101,0),MATCH(DataBase!J1644,DatosProcesados!$A$1:$BF$1,0))</f>
        <v>Si</v>
      </c>
      <c r="L1644" s="115" t="str">
        <f>INDEX(Modelo!$A$9:$D$89,MATCH(DataBase!$J1644,Modelo!$A$9:$A$89,0),MATCH(DataBase!L$1,Modelo!$A$9:$D$9,0))</f>
        <v>Información general</v>
      </c>
      <c r="M1644" s="115" t="str">
        <f>INDEX(Modelo!$A$9:$D$89,MATCH(DataBase!$J1644,Modelo!$A$9:$A$89,0),MATCH(DataBase!M$1,Modelo!$A$9:$D$9,0))</f>
        <v>Pilar 1</v>
      </c>
      <c r="N1644" s="115" t="str">
        <f>INDEX(Modelo!$A$9:$D$89,MATCH(DataBase!$J1644,Modelo!$A$9:$A$89,0),MATCH(DataBase!N$1,Modelo!$A$9:$D$9,0))</f>
        <v>boolean</v>
      </c>
      <c r="O1644" s="115" t="b">
        <f t="array" ref="O1644">IF(N1644="negativo",INDEX($AD$3:$AG$51,MATCH(1,($B1644=$AD$3:$AD$51)*($J1644=$AE$3:$AE$51),0),3),IF(N1644="positivo",INDEX($AD$55:$AG$109,MATCH(1,($B1644=$AD$55:$AD$109)*($J1644=$AE$55:$AE$109),0),3)))</f>
        <v>0</v>
      </c>
      <c r="P1644" s="115" t="b">
        <f t="array" ref="P1644">IF(N1644="negativo",INDEX($AD$3:$AG$51,MATCH(1,($B1644=$AD$3:$AD$51)*($J1644=$AE$3:$AE$51),0),4),IF(N1644="positivo",INDEX($AD$55:$AG$109,MATCH(1,($B1644=$AD$55:$AD$109)*($J1644=$AE$55:$AE$109),0),4)))</f>
        <v>0</v>
      </c>
      <c r="Q1644" s="115" t="str">
        <f>VLOOKUP(M1644,Modelo!$A$2:$C$7,2,0)</f>
        <v>Transparencia y Gobierno de la Sostenibilidad</v>
      </c>
      <c r="R1644" s="118">
        <f t="array" ref="R1644">INDEX(Modelo!$F$1:$H$37,MATCH(1,(DataBase!Q1644=Modelo!$G$1:$G$37)*(DataBase!B1644=Modelo!$F$1:$F$37),0),3)</f>
        <v>0.29411764705882354</v>
      </c>
      <c r="S1644" s="115">
        <f t="shared" si="52"/>
        <v>100</v>
      </c>
      <c r="T1644" s="115">
        <f t="shared" si="53"/>
        <v>29.411764705882355</v>
      </c>
    </row>
    <row r="1645" spans="1:20" x14ac:dyDescent="0.3">
      <c r="A1645" s="115" t="s">
        <v>243</v>
      </c>
      <c r="B1645" s="115" t="s">
        <v>216</v>
      </c>
      <c r="C1645" s="115" t="s">
        <v>103</v>
      </c>
      <c r="D1645" s="115" t="s">
        <v>86</v>
      </c>
      <c r="E1645" s="115" t="s">
        <v>86</v>
      </c>
      <c r="F1645" s="115" t="s">
        <v>87</v>
      </c>
      <c r="G1645" s="115">
        <v>1985</v>
      </c>
      <c r="H1645" s="115" t="s">
        <v>244</v>
      </c>
      <c r="I1645" s="115">
        <v>2.6249202149999999</v>
      </c>
      <c r="J1645" s="115" t="s">
        <v>16</v>
      </c>
      <c r="K1645" s="115" t="str">
        <f>INDEX(DatosProcesados!$A$1:$BF$101,MATCH(DataBase!A1645,DatosProcesados!$A$1:$A$101,0),MATCH(DataBase!J1645,DatosProcesados!$A$1:$BF$1,0))</f>
        <v>Si</v>
      </c>
      <c r="L1645" s="115" t="str">
        <f>INDEX(Modelo!$A$9:$D$89,MATCH(DataBase!$J1645,Modelo!$A$9:$A$89,0),MATCH(DataBase!L$1,Modelo!$A$9:$D$9,0))</f>
        <v>Información general</v>
      </c>
      <c r="M1645" s="115" t="str">
        <f>INDEX(Modelo!$A$9:$D$89,MATCH(DataBase!$J1645,Modelo!$A$9:$A$89,0),MATCH(DataBase!M$1,Modelo!$A$9:$D$9,0))</f>
        <v>Pilar 1</v>
      </c>
      <c r="N1645" s="115" t="str">
        <f>INDEX(Modelo!$A$9:$D$89,MATCH(DataBase!$J1645,Modelo!$A$9:$A$89,0),MATCH(DataBase!N$1,Modelo!$A$9:$D$9,0))</f>
        <v>boolean</v>
      </c>
      <c r="O1645" s="115" t="b">
        <f t="array" ref="O1645">IF(N1645="negativo",INDEX($AD$3:$AG$51,MATCH(1,($B1645=$AD$3:$AD$51)*($J1645=$AE$3:$AE$51),0),3),IF(N1645="positivo",INDEX($AD$55:$AG$109,MATCH(1,($B1645=$AD$55:$AD$109)*($J1645=$AE$55:$AE$109),0),3)))</f>
        <v>0</v>
      </c>
      <c r="P1645" s="115" t="b">
        <f t="array" ref="P1645">IF(N1645="negativo",INDEX($AD$3:$AG$51,MATCH(1,($B1645=$AD$3:$AD$51)*($J1645=$AE$3:$AE$51),0),4),IF(N1645="positivo",INDEX($AD$55:$AG$109,MATCH(1,($B1645=$AD$55:$AD$109)*($J1645=$AE$55:$AE$109),0),4)))</f>
        <v>0</v>
      </c>
      <c r="Q1645" s="115" t="str">
        <f>VLOOKUP(M1645,Modelo!$A$2:$C$7,2,0)</f>
        <v>Transparencia y Gobierno de la Sostenibilidad</v>
      </c>
      <c r="R1645" s="118">
        <f t="array" ref="R1645">INDEX(Modelo!$F$1:$H$37,MATCH(1,(DataBase!Q1645=Modelo!$G$1:$G$37)*(DataBase!B1645=Modelo!$F$1:$F$37),0),3)</f>
        <v>0.15789473684210525</v>
      </c>
      <c r="S1645" s="115">
        <f t="shared" si="52"/>
        <v>100</v>
      </c>
      <c r="T1645" s="115">
        <f t="shared" si="53"/>
        <v>15.789473684210526</v>
      </c>
    </row>
    <row r="1646" spans="1:20" x14ac:dyDescent="0.3">
      <c r="A1646" s="115" t="s">
        <v>263</v>
      </c>
      <c r="B1646" s="115" t="s">
        <v>216</v>
      </c>
      <c r="C1646" s="115" t="s">
        <v>97</v>
      </c>
      <c r="D1646" s="115" t="s">
        <v>86</v>
      </c>
      <c r="E1646" s="115" t="s">
        <v>86</v>
      </c>
      <c r="F1646" s="115" t="s">
        <v>86</v>
      </c>
      <c r="G1646" s="115">
        <v>1990</v>
      </c>
      <c r="H1646" s="115" t="s">
        <v>125</v>
      </c>
      <c r="I1646" s="115">
        <v>2.3114637089999999</v>
      </c>
      <c r="J1646" s="115" t="s">
        <v>16</v>
      </c>
      <c r="K1646" s="115" t="str">
        <f>INDEX(DatosProcesados!$A$1:$BF$101,MATCH(DataBase!A1646,DatosProcesados!$A$1:$A$101,0),MATCH(DataBase!J1646,DatosProcesados!$A$1:$BF$1,0))</f>
        <v>Si</v>
      </c>
      <c r="L1646" s="115" t="str">
        <f>INDEX(Modelo!$A$9:$D$89,MATCH(DataBase!$J1646,Modelo!$A$9:$A$89,0),MATCH(DataBase!L$1,Modelo!$A$9:$D$9,0))</f>
        <v>Información general</v>
      </c>
      <c r="M1646" s="115" t="str">
        <f>INDEX(Modelo!$A$9:$D$89,MATCH(DataBase!$J1646,Modelo!$A$9:$A$89,0),MATCH(DataBase!M$1,Modelo!$A$9:$D$9,0))</f>
        <v>Pilar 1</v>
      </c>
      <c r="N1646" s="115" t="str">
        <f>INDEX(Modelo!$A$9:$D$89,MATCH(DataBase!$J1646,Modelo!$A$9:$A$89,0),MATCH(DataBase!N$1,Modelo!$A$9:$D$9,0))</f>
        <v>boolean</v>
      </c>
      <c r="O1646" s="115" t="b">
        <f t="array" ref="O1646">IF(N1646="negativo",INDEX($AD$3:$AG$51,MATCH(1,($B1646=$AD$3:$AD$51)*($J1646=$AE$3:$AE$51),0),3),IF(N1646="positivo",INDEX($AD$55:$AG$109,MATCH(1,($B1646=$AD$55:$AD$109)*($J1646=$AE$55:$AE$109),0),3)))</f>
        <v>0</v>
      </c>
      <c r="P1646" s="115" t="b">
        <f t="array" ref="P1646">IF(N1646="negativo",INDEX($AD$3:$AG$51,MATCH(1,($B1646=$AD$3:$AD$51)*($J1646=$AE$3:$AE$51),0),4),IF(N1646="positivo",INDEX($AD$55:$AG$109,MATCH(1,($B1646=$AD$55:$AD$109)*($J1646=$AE$55:$AE$109),0),4)))</f>
        <v>0</v>
      </c>
      <c r="Q1646" s="115" t="str">
        <f>VLOOKUP(M1646,Modelo!$A$2:$C$7,2,0)</f>
        <v>Transparencia y Gobierno de la Sostenibilidad</v>
      </c>
      <c r="R1646" s="118">
        <f t="array" ref="R1646">INDEX(Modelo!$F$1:$H$37,MATCH(1,(DataBase!Q1646=Modelo!$G$1:$G$37)*(DataBase!B1646=Modelo!$F$1:$F$37),0),3)</f>
        <v>0.15789473684210525</v>
      </c>
      <c r="S1646" s="115">
        <f t="shared" si="52"/>
        <v>100</v>
      </c>
      <c r="T1646" s="115">
        <f t="shared" si="53"/>
        <v>15.789473684210526</v>
      </c>
    </row>
    <row r="1647" spans="1:20" x14ac:dyDescent="0.3">
      <c r="A1647" s="115" t="s">
        <v>321</v>
      </c>
      <c r="B1647" s="115" t="s">
        <v>313</v>
      </c>
      <c r="C1647" s="115" t="s">
        <v>103</v>
      </c>
      <c r="D1647" s="115" t="s">
        <v>86</v>
      </c>
      <c r="E1647" s="115" t="s">
        <v>86</v>
      </c>
      <c r="F1647" s="115" t="s">
        <v>87</v>
      </c>
      <c r="G1647" s="115">
        <v>1949</v>
      </c>
      <c r="H1647" s="115" t="s">
        <v>125</v>
      </c>
      <c r="I1647" s="115">
        <v>16.077688644999999</v>
      </c>
      <c r="J1647" s="115" t="s">
        <v>16</v>
      </c>
      <c r="K1647" s="115" t="str">
        <f>INDEX(DatosProcesados!$A$1:$BF$101,MATCH(DataBase!A1647,DatosProcesados!$A$1:$A$101,0),MATCH(DataBase!J1647,DatosProcesados!$A$1:$BF$1,0))</f>
        <v>Si</v>
      </c>
      <c r="L1647" s="115" t="str">
        <f>INDEX(Modelo!$A$9:$D$89,MATCH(DataBase!$J1647,Modelo!$A$9:$A$89,0),MATCH(DataBase!L$1,Modelo!$A$9:$D$9,0))</f>
        <v>Información general</v>
      </c>
      <c r="M1647" s="115" t="str">
        <f>INDEX(Modelo!$A$9:$D$89,MATCH(DataBase!$J1647,Modelo!$A$9:$A$89,0),MATCH(DataBase!M$1,Modelo!$A$9:$D$9,0))</f>
        <v>Pilar 1</v>
      </c>
      <c r="N1647" s="115" t="str">
        <f>INDEX(Modelo!$A$9:$D$89,MATCH(DataBase!$J1647,Modelo!$A$9:$A$89,0),MATCH(DataBase!N$1,Modelo!$A$9:$D$9,0))</f>
        <v>boolean</v>
      </c>
      <c r="O1647" s="115" t="b">
        <f t="array" ref="O1647">IF(N1647="negativo",INDEX($AD$3:$AG$51,MATCH(1,($B1647=$AD$3:$AD$51)*($J1647=$AE$3:$AE$51),0),3),IF(N1647="positivo",INDEX($AD$55:$AG$109,MATCH(1,($B1647=$AD$55:$AD$109)*($J1647=$AE$55:$AE$109),0),3)))</f>
        <v>0</v>
      </c>
      <c r="P1647" s="115" t="b">
        <f t="array" ref="P1647">IF(N1647="negativo",INDEX($AD$3:$AG$51,MATCH(1,($B1647=$AD$3:$AD$51)*($J1647=$AE$3:$AE$51),0),4),IF(N1647="positivo",INDEX($AD$55:$AG$109,MATCH(1,($B1647=$AD$55:$AD$109)*($J1647=$AE$55:$AE$109),0),4)))</f>
        <v>0</v>
      </c>
      <c r="Q1647" s="115" t="str">
        <f>VLOOKUP(M1647,Modelo!$A$2:$C$7,2,0)</f>
        <v>Transparencia y Gobierno de la Sostenibilidad</v>
      </c>
      <c r="R1647" s="118">
        <f t="array" ref="R1647">INDEX(Modelo!$F$1:$H$37,MATCH(1,(DataBase!Q1647=Modelo!$G$1:$G$37)*(DataBase!B1647=Modelo!$F$1:$F$37),0),3)</f>
        <v>0.23529411764705882</v>
      </c>
      <c r="S1647" s="115">
        <f t="shared" si="52"/>
        <v>100</v>
      </c>
      <c r="T1647" s="115">
        <f t="shared" si="53"/>
        <v>23.52941176470588</v>
      </c>
    </row>
    <row r="1648" spans="1:20" x14ac:dyDescent="0.3">
      <c r="A1648" s="115" t="s">
        <v>363</v>
      </c>
      <c r="B1648" s="115" t="s">
        <v>313</v>
      </c>
      <c r="C1648" s="115" t="s">
        <v>103</v>
      </c>
      <c r="D1648" s="115" t="s">
        <v>87</v>
      </c>
      <c r="E1648" s="115" t="s">
        <v>87</v>
      </c>
      <c r="F1648" s="115" t="s">
        <v>87</v>
      </c>
      <c r="G1648" s="115">
        <v>1889</v>
      </c>
      <c r="H1648" s="115" t="s">
        <v>177</v>
      </c>
      <c r="I1648" s="115">
        <v>2.3075606390000001</v>
      </c>
      <c r="J1648" s="115" t="s">
        <v>16</v>
      </c>
      <c r="K1648" s="115" t="str">
        <f>INDEX(DatosProcesados!$A$1:$BF$101,MATCH(DataBase!A1648,DatosProcesados!$A$1:$A$101,0),MATCH(DataBase!J1648,DatosProcesados!$A$1:$BF$1,0))</f>
        <v>Si</v>
      </c>
      <c r="L1648" s="115" t="str">
        <f>INDEX(Modelo!$A$9:$D$89,MATCH(DataBase!$J1648,Modelo!$A$9:$A$89,0),MATCH(DataBase!L$1,Modelo!$A$9:$D$9,0))</f>
        <v>Información general</v>
      </c>
      <c r="M1648" s="115" t="str">
        <f>INDEX(Modelo!$A$9:$D$89,MATCH(DataBase!$J1648,Modelo!$A$9:$A$89,0),MATCH(DataBase!M$1,Modelo!$A$9:$D$9,0))</f>
        <v>Pilar 1</v>
      </c>
      <c r="N1648" s="115" t="str">
        <f>INDEX(Modelo!$A$9:$D$89,MATCH(DataBase!$J1648,Modelo!$A$9:$A$89,0),MATCH(DataBase!N$1,Modelo!$A$9:$D$9,0))</f>
        <v>boolean</v>
      </c>
      <c r="O1648" s="115" t="b">
        <f t="array" ref="O1648">IF(N1648="negativo",INDEX($AD$3:$AG$51,MATCH(1,($B1648=$AD$3:$AD$51)*($J1648=$AE$3:$AE$51),0),3),IF(N1648="positivo",INDEX($AD$55:$AG$109,MATCH(1,($B1648=$AD$55:$AD$109)*($J1648=$AE$55:$AE$109),0),3)))</f>
        <v>0</v>
      </c>
      <c r="P1648" s="115" t="b">
        <f t="array" ref="P1648">IF(N1648="negativo",INDEX($AD$3:$AG$51,MATCH(1,($B1648=$AD$3:$AD$51)*($J1648=$AE$3:$AE$51),0),4),IF(N1648="positivo",INDEX($AD$55:$AG$109,MATCH(1,($B1648=$AD$55:$AD$109)*($J1648=$AE$55:$AE$109),0),4)))</f>
        <v>0</v>
      </c>
      <c r="Q1648" s="115" t="str">
        <f>VLOOKUP(M1648,Modelo!$A$2:$C$7,2,0)</f>
        <v>Transparencia y Gobierno de la Sostenibilidad</v>
      </c>
      <c r="R1648" s="118">
        <f t="array" ref="R1648">INDEX(Modelo!$F$1:$H$37,MATCH(1,(DataBase!Q1648=Modelo!$G$1:$G$37)*(DataBase!B1648=Modelo!$F$1:$F$37),0),3)</f>
        <v>0.23529411764705882</v>
      </c>
      <c r="S1648" s="115">
        <f t="shared" si="52"/>
        <v>100</v>
      </c>
      <c r="T1648" s="115">
        <f t="shared" si="53"/>
        <v>23.52941176470588</v>
      </c>
    </row>
    <row r="1649" spans="1:20" x14ac:dyDescent="0.3">
      <c r="A1649" s="115" t="s">
        <v>423</v>
      </c>
      <c r="B1649" s="115" t="s">
        <v>407</v>
      </c>
      <c r="C1649" s="115" t="s">
        <v>103</v>
      </c>
      <c r="D1649" s="115" t="s">
        <v>86</v>
      </c>
      <c r="E1649" s="115" t="s">
        <v>87</v>
      </c>
      <c r="F1649" s="115" t="s">
        <v>87</v>
      </c>
      <c r="G1649" s="115">
        <v>1985</v>
      </c>
      <c r="H1649" s="115" t="s">
        <v>422</v>
      </c>
      <c r="I1649" s="115">
        <v>4.2502446559999996</v>
      </c>
      <c r="J1649" s="115" t="s">
        <v>16</v>
      </c>
      <c r="K1649" s="115" t="str">
        <f>INDEX(DatosProcesados!$A$1:$BF$101,MATCH(DataBase!A1649,DatosProcesados!$A$1:$A$101,0),MATCH(DataBase!J1649,DatosProcesados!$A$1:$BF$1,0))</f>
        <v>Si</v>
      </c>
      <c r="L1649" s="115" t="str">
        <f>INDEX(Modelo!$A$9:$D$89,MATCH(DataBase!$J1649,Modelo!$A$9:$A$89,0),MATCH(DataBase!L$1,Modelo!$A$9:$D$9,0))</f>
        <v>Información general</v>
      </c>
      <c r="M1649" s="115" t="str">
        <f>INDEX(Modelo!$A$9:$D$89,MATCH(DataBase!$J1649,Modelo!$A$9:$A$89,0),MATCH(DataBase!M$1,Modelo!$A$9:$D$9,0))</f>
        <v>Pilar 1</v>
      </c>
      <c r="N1649" s="115" t="str">
        <f>INDEX(Modelo!$A$9:$D$89,MATCH(DataBase!$J1649,Modelo!$A$9:$A$89,0),MATCH(DataBase!N$1,Modelo!$A$9:$D$9,0))</f>
        <v>boolean</v>
      </c>
      <c r="O1649" s="115" t="b">
        <f t="array" ref="O1649">IF(N1649="negativo",INDEX($AD$3:$AG$51,MATCH(1,($B1649=$AD$3:$AD$51)*($J1649=$AE$3:$AE$51),0),3),IF(N1649="positivo",INDEX($AD$55:$AG$109,MATCH(1,($B1649=$AD$55:$AD$109)*($J1649=$AE$55:$AE$109),0),3)))</f>
        <v>0</v>
      </c>
      <c r="P1649" s="115" t="b">
        <f t="array" ref="P1649">IF(N1649="negativo",INDEX($AD$3:$AG$51,MATCH(1,($B1649=$AD$3:$AD$51)*($J1649=$AE$3:$AE$51),0),4),IF(N1649="positivo",INDEX($AD$55:$AG$109,MATCH(1,($B1649=$AD$55:$AD$109)*($J1649=$AE$55:$AE$109),0),4)))</f>
        <v>0</v>
      </c>
      <c r="Q1649" s="115" t="str">
        <f>VLOOKUP(M1649,Modelo!$A$2:$C$7,2,0)</f>
        <v>Transparencia y Gobierno de la Sostenibilidad</v>
      </c>
      <c r="R1649" s="118">
        <f t="array" ref="R1649">INDEX(Modelo!$F$1:$H$37,MATCH(1,(DataBase!Q1649=Modelo!$G$1:$G$37)*(DataBase!B1649=Modelo!$F$1:$F$37),0),3)</f>
        <v>0.15384615384615385</v>
      </c>
      <c r="S1649" s="115">
        <f t="shared" si="52"/>
        <v>100</v>
      </c>
      <c r="T1649" s="115">
        <f t="shared" si="53"/>
        <v>15.384615384615385</v>
      </c>
    </row>
    <row r="1650" spans="1:20" x14ac:dyDescent="0.3">
      <c r="A1650" s="115" t="s">
        <v>172</v>
      </c>
      <c r="B1650" s="115" t="s">
        <v>84</v>
      </c>
      <c r="C1650" s="115" t="s">
        <v>103</v>
      </c>
      <c r="D1650" s="115" t="s">
        <v>86</v>
      </c>
      <c r="E1650" s="115" t="s">
        <v>87</v>
      </c>
      <c r="F1650" s="115" t="s">
        <v>86</v>
      </c>
      <c r="G1650" s="115">
        <v>1966</v>
      </c>
      <c r="H1650" s="115" t="s">
        <v>125</v>
      </c>
      <c r="I1650" s="115">
        <v>2.6355685659999999</v>
      </c>
      <c r="J1650" s="115" t="s">
        <v>16</v>
      </c>
      <c r="K1650" s="115" t="str">
        <f>INDEX(DatosProcesados!$A$1:$BF$101,MATCH(DataBase!A1650,DatosProcesados!$A$1:$A$101,0),MATCH(DataBase!J1650,DatosProcesados!$A$1:$BF$1,0))</f>
        <v>Si</v>
      </c>
      <c r="L1650" s="115" t="str">
        <f>INDEX(Modelo!$A$9:$D$89,MATCH(DataBase!$J1650,Modelo!$A$9:$A$89,0),MATCH(DataBase!L$1,Modelo!$A$9:$D$9,0))</f>
        <v>Información general</v>
      </c>
      <c r="M1650" s="115" t="str">
        <f>INDEX(Modelo!$A$9:$D$89,MATCH(DataBase!$J1650,Modelo!$A$9:$A$89,0),MATCH(DataBase!M$1,Modelo!$A$9:$D$9,0))</f>
        <v>Pilar 1</v>
      </c>
      <c r="N1650" s="115" t="str">
        <f>INDEX(Modelo!$A$9:$D$89,MATCH(DataBase!$J1650,Modelo!$A$9:$A$89,0),MATCH(DataBase!N$1,Modelo!$A$9:$D$9,0))</f>
        <v>boolean</v>
      </c>
      <c r="O1650" s="115" t="b">
        <f t="array" ref="O1650">IF(N1650="negativo",INDEX($AD$3:$AG$51,MATCH(1,($B1650=$AD$3:$AD$51)*($J1650=$AE$3:$AE$51),0),3),IF(N1650="positivo",INDEX($AD$55:$AG$109,MATCH(1,($B1650=$AD$55:$AD$109)*($J1650=$AE$55:$AE$109),0),3)))</f>
        <v>0</v>
      </c>
      <c r="P1650" s="115" t="b">
        <f t="array" ref="P1650">IF(N1650="negativo",INDEX($AD$3:$AG$51,MATCH(1,($B1650=$AD$3:$AD$51)*($J1650=$AE$3:$AE$51),0),4),IF(N1650="positivo",INDEX($AD$55:$AG$109,MATCH(1,($B1650=$AD$55:$AD$109)*($J1650=$AE$55:$AE$109),0),4)))</f>
        <v>0</v>
      </c>
      <c r="Q1650" s="115" t="str">
        <f>VLOOKUP(M1650,Modelo!$A$2:$C$7,2,0)</f>
        <v>Transparencia y Gobierno de la Sostenibilidad</v>
      </c>
      <c r="R1650" s="118">
        <f t="array" ref="R1650">INDEX(Modelo!$F$1:$H$37,MATCH(1,(DataBase!Q1650=Modelo!$G$1:$G$37)*(DataBase!B1650=Modelo!$F$1:$F$37),0),3)</f>
        <v>0.29411764705882354</v>
      </c>
      <c r="S1650" s="115">
        <f t="shared" si="52"/>
        <v>100</v>
      </c>
      <c r="T1650" s="115">
        <f t="shared" si="53"/>
        <v>29.411764705882355</v>
      </c>
    </row>
    <row r="1651" spans="1:20" x14ac:dyDescent="0.3">
      <c r="A1651" s="115" t="s">
        <v>158</v>
      </c>
      <c r="B1651" s="115" t="s">
        <v>84</v>
      </c>
      <c r="C1651" s="115" t="s">
        <v>97</v>
      </c>
      <c r="D1651" s="115" t="s">
        <v>86</v>
      </c>
      <c r="E1651" s="115" t="s">
        <v>87</v>
      </c>
      <c r="F1651" s="115" t="s">
        <v>87</v>
      </c>
      <c r="G1651" s="115">
        <v>1896</v>
      </c>
      <c r="H1651" s="115" t="s">
        <v>125</v>
      </c>
      <c r="I1651" s="115">
        <v>3.7166394839999999</v>
      </c>
      <c r="J1651" s="115" t="s">
        <v>16</v>
      </c>
      <c r="K1651" s="115" t="str">
        <f>INDEX(DatosProcesados!$A$1:$BF$101,MATCH(DataBase!A1651,DatosProcesados!$A$1:$A$101,0),MATCH(DataBase!J1651,DatosProcesados!$A$1:$BF$1,0))</f>
        <v>Si</v>
      </c>
      <c r="L1651" s="115" t="str">
        <f>INDEX(Modelo!$A$9:$D$89,MATCH(DataBase!$J1651,Modelo!$A$9:$A$89,0),MATCH(DataBase!L$1,Modelo!$A$9:$D$9,0))</f>
        <v>Información general</v>
      </c>
      <c r="M1651" s="115" t="str">
        <f>INDEX(Modelo!$A$9:$D$89,MATCH(DataBase!$J1651,Modelo!$A$9:$A$89,0),MATCH(DataBase!M$1,Modelo!$A$9:$D$9,0))</f>
        <v>Pilar 1</v>
      </c>
      <c r="N1651" s="115" t="str">
        <f>INDEX(Modelo!$A$9:$D$89,MATCH(DataBase!$J1651,Modelo!$A$9:$A$89,0),MATCH(DataBase!N$1,Modelo!$A$9:$D$9,0))</f>
        <v>boolean</v>
      </c>
      <c r="O1651" s="115" t="b">
        <f t="array" ref="O1651">IF(N1651="negativo",INDEX($AD$3:$AG$51,MATCH(1,($B1651=$AD$3:$AD$51)*($J1651=$AE$3:$AE$51),0),3),IF(N1651="positivo",INDEX($AD$55:$AG$109,MATCH(1,($B1651=$AD$55:$AD$109)*($J1651=$AE$55:$AE$109),0),3)))</f>
        <v>0</v>
      </c>
      <c r="P1651" s="115" t="b">
        <f t="array" ref="P1651">IF(N1651="negativo",INDEX($AD$3:$AG$51,MATCH(1,($B1651=$AD$3:$AD$51)*($J1651=$AE$3:$AE$51),0),4),IF(N1651="positivo",INDEX($AD$55:$AG$109,MATCH(1,($B1651=$AD$55:$AD$109)*($J1651=$AE$55:$AE$109),0),4)))</f>
        <v>0</v>
      </c>
      <c r="Q1651" s="115" t="str">
        <f>VLOOKUP(M1651,Modelo!$A$2:$C$7,2,0)</f>
        <v>Transparencia y Gobierno de la Sostenibilidad</v>
      </c>
      <c r="R1651" s="118">
        <f t="array" ref="R1651">INDEX(Modelo!$F$1:$H$37,MATCH(1,(DataBase!Q1651=Modelo!$G$1:$G$37)*(DataBase!B1651=Modelo!$F$1:$F$37),0),3)</f>
        <v>0.29411764705882354</v>
      </c>
      <c r="S1651" s="115">
        <f t="shared" si="52"/>
        <v>100</v>
      </c>
      <c r="T1651" s="115">
        <f t="shared" si="53"/>
        <v>29.411764705882355</v>
      </c>
    </row>
    <row r="1652" spans="1:20" x14ac:dyDescent="0.3">
      <c r="A1652" s="115" t="s">
        <v>310</v>
      </c>
      <c r="B1652" s="115" t="s">
        <v>216</v>
      </c>
      <c r="C1652" s="115" t="s">
        <v>85</v>
      </c>
      <c r="D1652" s="115" t="s">
        <v>86</v>
      </c>
      <c r="E1652" s="115" t="s">
        <v>87</v>
      </c>
      <c r="F1652" s="115" t="s">
        <v>87</v>
      </c>
      <c r="G1652" s="115">
        <v>1908</v>
      </c>
      <c r="H1652" s="115" t="s">
        <v>244</v>
      </c>
      <c r="I1652" s="115">
        <v>1.2123628230000001</v>
      </c>
      <c r="J1652" s="115" t="s">
        <v>16</v>
      </c>
      <c r="K1652" s="115" t="str">
        <f>INDEX(DatosProcesados!$A$1:$BF$101,MATCH(DataBase!A1652,DatosProcesados!$A$1:$A$101,0),MATCH(DataBase!J1652,DatosProcesados!$A$1:$BF$1,0))</f>
        <v>No</v>
      </c>
      <c r="L1652" s="115" t="str">
        <f>INDEX(Modelo!$A$9:$D$89,MATCH(DataBase!$J1652,Modelo!$A$9:$A$89,0),MATCH(DataBase!L$1,Modelo!$A$9:$D$9,0))</f>
        <v>Información general</v>
      </c>
      <c r="M1652" s="115" t="str">
        <f>INDEX(Modelo!$A$9:$D$89,MATCH(DataBase!$J1652,Modelo!$A$9:$A$89,0),MATCH(DataBase!M$1,Modelo!$A$9:$D$9,0))</f>
        <v>Pilar 1</v>
      </c>
      <c r="N1652" s="115" t="str">
        <f>INDEX(Modelo!$A$9:$D$89,MATCH(DataBase!$J1652,Modelo!$A$9:$A$89,0),MATCH(DataBase!N$1,Modelo!$A$9:$D$9,0))</f>
        <v>boolean</v>
      </c>
      <c r="O1652" s="115" t="b">
        <f t="array" ref="O1652">IF(N1652="negativo",INDEX($AD$3:$AG$51,MATCH(1,($B1652=$AD$3:$AD$51)*($J1652=$AE$3:$AE$51),0),3),IF(N1652="positivo",INDEX($AD$55:$AG$109,MATCH(1,($B1652=$AD$55:$AD$109)*($J1652=$AE$55:$AE$109),0),3)))</f>
        <v>0</v>
      </c>
      <c r="P1652" s="115" t="b">
        <f t="array" ref="P1652">IF(N1652="negativo",INDEX($AD$3:$AG$51,MATCH(1,($B1652=$AD$3:$AD$51)*($J1652=$AE$3:$AE$51),0),4),IF(N1652="positivo",INDEX($AD$55:$AG$109,MATCH(1,($B1652=$AD$55:$AD$109)*($J1652=$AE$55:$AE$109),0),4)))</f>
        <v>0</v>
      </c>
      <c r="Q1652" s="115" t="str">
        <f>VLOOKUP(M1652,Modelo!$A$2:$C$7,2,0)</f>
        <v>Transparencia y Gobierno de la Sostenibilidad</v>
      </c>
      <c r="R1652" s="118">
        <f t="array" ref="R1652">INDEX(Modelo!$F$1:$H$37,MATCH(1,(DataBase!Q1652=Modelo!$G$1:$G$37)*(DataBase!B1652=Modelo!$F$1:$F$37),0),3)</f>
        <v>0.15789473684210525</v>
      </c>
      <c r="S1652" s="115">
        <f t="shared" si="52"/>
        <v>0</v>
      </c>
      <c r="T1652" s="115">
        <f t="shared" si="53"/>
        <v>0</v>
      </c>
    </row>
    <row r="1653" spans="1:20" x14ac:dyDescent="0.3">
      <c r="A1653" s="115" t="s">
        <v>441</v>
      </c>
      <c r="B1653" s="115" t="s">
        <v>407</v>
      </c>
      <c r="C1653" s="115" t="s">
        <v>103</v>
      </c>
      <c r="D1653" s="115" t="s">
        <v>86</v>
      </c>
      <c r="E1653" s="115" t="s">
        <v>87</v>
      </c>
      <c r="F1653" s="115" t="s">
        <v>87</v>
      </c>
      <c r="G1653" s="115">
        <v>2002</v>
      </c>
      <c r="H1653" s="115" t="s">
        <v>177</v>
      </c>
      <c r="I1653" s="115">
        <v>2.4203671080000002</v>
      </c>
      <c r="J1653" s="115" t="s">
        <v>16</v>
      </c>
      <c r="K1653" s="115" t="str">
        <f>INDEX(DatosProcesados!$A$1:$BF$101,MATCH(DataBase!A1653,DatosProcesados!$A$1:$A$101,0),MATCH(DataBase!J1653,DatosProcesados!$A$1:$BF$1,0))</f>
        <v>Si</v>
      </c>
      <c r="L1653" s="115" t="str">
        <f>INDEX(Modelo!$A$9:$D$89,MATCH(DataBase!$J1653,Modelo!$A$9:$A$89,0),MATCH(DataBase!L$1,Modelo!$A$9:$D$9,0))</f>
        <v>Información general</v>
      </c>
      <c r="M1653" s="115" t="str">
        <f>INDEX(Modelo!$A$9:$D$89,MATCH(DataBase!$J1653,Modelo!$A$9:$A$89,0),MATCH(DataBase!M$1,Modelo!$A$9:$D$9,0))</f>
        <v>Pilar 1</v>
      </c>
      <c r="N1653" s="115" t="str">
        <f>INDEX(Modelo!$A$9:$D$89,MATCH(DataBase!$J1653,Modelo!$A$9:$A$89,0),MATCH(DataBase!N$1,Modelo!$A$9:$D$9,0))</f>
        <v>boolean</v>
      </c>
      <c r="O1653" s="115" t="b">
        <f t="array" ref="O1653">IF(N1653="negativo",INDEX($AD$3:$AG$51,MATCH(1,($B1653=$AD$3:$AD$51)*($J1653=$AE$3:$AE$51),0),3),IF(N1653="positivo",INDEX($AD$55:$AG$109,MATCH(1,($B1653=$AD$55:$AD$109)*($J1653=$AE$55:$AE$109),0),3)))</f>
        <v>0</v>
      </c>
      <c r="P1653" s="115" t="b">
        <f t="array" ref="P1653">IF(N1653="negativo",INDEX($AD$3:$AG$51,MATCH(1,($B1653=$AD$3:$AD$51)*($J1653=$AE$3:$AE$51),0),4),IF(N1653="positivo",INDEX($AD$55:$AG$109,MATCH(1,($B1653=$AD$55:$AD$109)*($J1653=$AE$55:$AE$109),0),4)))</f>
        <v>0</v>
      </c>
      <c r="Q1653" s="115" t="str">
        <f>VLOOKUP(M1653,Modelo!$A$2:$C$7,2,0)</f>
        <v>Transparencia y Gobierno de la Sostenibilidad</v>
      </c>
      <c r="R1653" s="118">
        <f t="array" ref="R1653">INDEX(Modelo!$F$1:$H$37,MATCH(1,(DataBase!Q1653=Modelo!$G$1:$G$37)*(DataBase!B1653=Modelo!$F$1:$F$37),0),3)</f>
        <v>0.15384615384615385</v>
      </c>
      <c r="S1653" s="115">
        <f t="shared" si="52"/>
        <v>100</v>
      </c>
      <c r="T1653" s="115">
        <f t="shared" si="53"/>
        <v>15.384615384615385</v>
      </c>
    </row>
    <row r="1654" spans="1:20" x14ac:dyDescent="0.3">
      <c r="A1654" s="115" t="s">
        <v>454</v>
      </c>
      <c r="B1654" s="115" t="s">
        <v>407</v>
      </c>
      <c r="C1654" s="115" t="s">
        <v>103</v>
      </c>
      <c r="D1654" s="115" t="s">
        <v>86</v>
      </c>
      <c r="E1654" s="115" t="s">
        <v>87</v>
      </c>
      <c r="F1654" s="115" t="s">
        <v>87</v>
      </c>
      <c r="G1654" s="115">
        <v>2003</v>
      </c>
      <c r="H1654" s="115" t="s">
        <v>422</v>
      </c>
      <c r="I1654" s="115">
        <v>1.3219259999999999</v>
      </c>
      <c r="J1654" s="115" t="s">
        <v>16</v>
      </c>
      <c r="K1654" s="115" t="str">
        <f>INDEX(DatosProcesados!$A$1:$BF$101,MATCH(DataBase!A1654,DatosProcesados!$A$1:$A$101,0),MATCH(DataBase!J1654,DatosProcesados!$A$1:$BF$1,0))</f>
        <v>No</v>
      </c>
      <c r="L1654" s="115" t="str">
        <f>INDEX(Modelo!$A$9:$D$89,MATCH(DataBase!$J1654,Modelo!$A$9:$A$89,0),MATCH(DataBase!L$1,Modelo!$A$9:$D$9,0))</f>
        <v>Información general</v>
      </c>
      <c r="M1654" s="115" t="str">
        <f>INDEX(Modelo!$A$9:$D$89,MATCH(DataBase!$J1654,Modelo!$A$9:$A$89,0),MATCH(DataBase!M$1,Modelo!$A$9:$D$9,0))</f>
        <v>Pilar 1</v>
      </c>
      <c r="N1654" s="115" t="str">
        <f>INDEX(Modelo!$A$9:$D$89,MATCH(DataBase!$J1654,Modelo!$A$9:$A$89,0),MATCH(DataBase!N$1,Modelo!$A$9:$D$9,0))</f>
        <v>boolean</v>
      </c>
      <c r="O1654" s="115" t="b">
        <f t="array" ref="O1654">IF(N1654="negativo",INDEX($AD$3:$AG$51,MATCH(1,($B1654=$AD$3:$AD$51)*($J1654=$AE$3:$AE$51),0),3),IF(N1654="positivo",INDEX($AD$55:$AG$109,MATCH(1,($B1654=$AD$55:$AD$109)*($J1654=$AE$55:$AE$109),0),3)))</f>
        <v>0</v>
      </c>
      <c r="P1654" s="115" t="b">
        <f t="array" ref="P1654">IF(N1654="negativo",INDEX($AD$3:$AG$51,MATCH(1,($B1654=$AD$3:$AD$51)*($J1654=$AE$3:$AE$51),0),4),IF(N1654="positivo",INDEX($AD$55:$AG$109,MATCH(1,($B1654=$AD$55:$AD$109)*($J1654=$AE$55:$AE$109),0),4)))</f>
        <v>0</v>
      </c>
      <c r="Q1654" s="115" t="str">
        <f>VLOOKUP(M1654,Modelo!$A$2:$C$7,2,0)</f>
        <v>Transparencia y Gobierno de la Sostenibilidad</v>
      </c>
      <c r="R1654" s="118">
        <f t="array" ref="R1654">INDEX(Modelo!$F$1:$H$37,MATCH(1,(DataBase!Q1654=Modelo!$G$1:$G$37)*(DataBase!B1654=Modelo!$F$1:$F$37),0),3)</f>
        <v>0.15384615384615385</v>
      </c>
      <c r="S1654" s="115">
        <f t="shared" si="52"/>
        <v>0</v>
      </c>
      <c r="T1654" s="115">
        <f t="shared" si="53"/>
        <v>0</v>
      </c>
    </row>
    <row r="1655" spans="1:20" x14ac:dyDescent="0.3">
      <c r="A1655" s="115" t="s">
        <v>477</v>
      </c>
      <c r="B1655" s="115" t="s">
        <v>467</v>
      </c>
      <c r="C1655" s="115" t="s">
        <v>103</v>
      </c>
      <c r="D1655" s="115" t="s">
        <v>86</v>
      </c>
      <c r="E1655" s="115" t="s">
        <v>86</v>
      </c>
      <c r="F1655" s="115" t="s">
        <v>86</v>
      </c>
      <c r="G1655" s="115">
        <v>1985</v>
      </c>
      <c r="H1655" s="115" t="s">
        <v>125</v>
      </c>
      <c r="I1655" s="115">
        <v>0.441609957</v>
      </c>
      <c r="J1655" s="115" t="s">
        <v>16</v>
      </c>
      <c r="K1655" s="115" t="str">
        <f>INDEX(DatosProcesados!$A$1:$BF$101,MATCH(DataBase!A1655,DatosProcesados!$A$1:$A$101,0),MATCH(DataBase!J1655,DatosProcesados!$A$1:$BF$1,0))</f>
        <v>No</v>
      </c>
      <c r="L1655" s="115" t="str">
        <f>INDEX(Modelo!$A$9:$D$89,MATCH(DataBase!$J1655,Modelo!$A$9:$A$89,0),MATCH(DataBase!L$1,Modelo!$A$9:$D$9,0))</f>
        <v>Información general</v>
      </c>
      <c r="M1655" s="115" t="str">
        <f>INDEX(Modelo!$A$9:$D$89,MATCH(DataBase!$J1655,Modelo!$A$9:$A$89,0),MATCH(DataBase!M$1,Modelo!$A$9:$D$9,0))</f>
        <v>Pilar 1</v>
      </c>
      <c r="N1655" s="115" t="str">
        <f>INDEX(Modelo!$A$9:$D$89,MATCH(DataBase!$J1655,Modelo!$A$9:$A$89,0),MATCH(DataBase!N$1,Modelo!$A$9:$D$9,0))</f>
        <v>boolean</v>
      </c>
      <c r="O1655" s="115" t="b">
        <f t="array" ref="O1655">IF(N1655="negativo",INDEX($AD$3:$AG$51,MATCH(1,($B1655=$AD$3:$AD$51)*($J1655=$AE$3:$AE$51),0),3),IF(N1655="positivo",INDEX($AD$55:$AG$109,MATCH(1,($B1655=$AD$55:$AD$109)*($J1655=$AE$55:$AE$109),0),3)))</f>
        <v>0</v>
      </c>
      <c r="P1655" s="115" t="b">
        <f t="array" ref="P1655">IF(N1655="negativo",INDEX($AD$3:$AG$51,MATCH(1,($B1655=$AD$3:$AD$51)*($J1655=$AE$3:$AE$51),0),4),IF(N1655="positivo",INDEX($AD$55:$AG$109,MATCH(1,($B1655=$AD$55:$AD$109)*($J1655=$AE$55:$AE$109),0),4)))</f>
        <v>0</v>
      </c>
      <c r="Q1655" s="115" t="str">
        <f>VLOOKUP(M1655,Modelo!$A$2:$C$7,2,0)</f>
        <v>Transparencia y Gobierno de la Sostenibilidad</v>
      </c>
      <c r="R1655" s="118">
        <f t="array" ref="R1655">INDEX(Modelo!$F$1:$H$37,MATCH(1,(DataBase!Q1655=Modelo!$G$1:$G$37)*(DataBase!B1655=Modelo!$F$1:$F$37),0),3)</f>
        <v>0.14285714285714285</v>
      </c>
      <c r="S1655" s="115">
        <f t="shared" si="52"/>
        <v>0</v>
      </c>
      <c r="T1655" s="115">
        <f t="shared" si="53"/>
        <v>0</v>
      </c>
    </row>
    <row r="1656" spans="1:20" x14ac:dyDescent="0.3">
      <c r="A1656" s="115" t="s">
        <v>256</v>
      </c>
      <c r="B1656" s="115" t="s">
        <v>216</v>
      </c>
      <c r="C1656" s="115" t="s">
        <v>103</v>
      </c>
      <c r="D1656" s="115" t="s">
        <v>87</v>
      </c>
      <c r="E1656" s="115" t="s">
        <v>86</v>
      </c>
      <c r="F1656" s="115" t="s">
        <v>86</v>
      </c>
      <c r="G1656" s="115">
        <v>1964</v>
      </c>
      <c r="H1656" s="115" t="s">
        <v>125</v>
      </c>
      <c r="I1656" s="115">
        <v>2.4859553989999998</v>
      </c>
      <c r="J1656" s="115" t="s">
        <v>16</v>
      </c>
      <c r="K1656" s="115">
        <f>INDEX(DatosProcesados!$A$1:$BF$101,MATCH(DataBase!A1656,DatosProcesados!$A$1:$A$101,0),MATCH(DataBase!J1656,DatosProcesados!$A$1:$BF$1,0))</f>
        <v>0</v>
      </c>
      <c r="L1656" s="115" t="str">
        <f>INDEX(Modelo!$A$9:$D$89,MATCH(DataBase!$J1656,Modelo!$A$9:$A$89,0),MATCH(DataBase!L$1,Modelo!$A$9:$D$9,0))</f>
        <v>Información general</v>
      </c>
      <c r="M1656" s="115" t="str">
        <f>INDEX(Modelo!$A$9:$D$89,MATCH(DataBase!$J1656,Modelo!$A$9:$A$89,0),MATCH(DataBase!M$1,Modelo!$A$9:$D$9,0))</f>
        <v>Pilar 1</v>
      </c>
      <c r="N1656" s="115" t="str">
        <f>INDEX(Modelo!$A$9:$D$89,MATCH(DataBase!$J1656,Modelo!$A$9:$A$89,0),MATCH(DataBase!N$1,Modelo!$A$9:$D$9,0))</f>
        <v>boolean</v>
      </c>
      <c r="O1656" s="115" t="b">
        <f t="array" ref="O1656">IF(N1656="negativo",INDEX($AD$3:$AG$51,MATCH(1,($B1656=$AD$3:$AD$51)*($J1656=$AE$3:$AE$51),0),3),IF(N1656="positivo",INDEX($AD$55:$AG$109,MATCH(1,($B1656=$AD$55:$AD$109)*($J1656=$AE$55:$AE$109),0),3)))</f>
        <v>0</v>
      </c>
      <c r="P1656" s="115" t="b">
        <f t="array" ref="P1656">IF(N1656="negativo",INDEX($AD$3:$AG$51,MATCH(1,($B1656=$AD$3:$AD$51)*($J1656=$AE$3:$AE$51),0),4),IF(N1656="positivo",INDEX($AD$55:$AG$109,MATCH(1,($B1656=$AD$55:$AD$109)*($J1656=$AE$55:$AE$109),0),4)))</f>
        <v>0</v>
      </c>
      <c r="Q1656" s="115" t="str">
        <f>VLOOKUP(M1656,Modelo!$A$2:$C$7,2,0)</f>
        <v>Transparencia y Gobierno de la Sostenibilidad</v>
      </c>
      <c r="R1656" s="118">
        <f t="array" ref="R1656">INDEX(Modelo!$F$1:$H$37,MATCH(1,(DataBase!Q1656=Modelo!$G$1:$G$37)*(DataBase!B1656=Modelo!$F$1:$F$37),0),3)</f>
        <v>0.15789473684210525</v>
      </c>
      <c r="S1656" s="115">
        <f t="shared" si="52"/>
        <v>0</v>
      </c>
      <c r="T1656" s="115">
        <f t="shared" si="53"/>
        <v>0</v>
      </c>
    </row>
    <row r="1657" spans="1:20" x14ac:dyDescent="0.3">
      <c r="A1657" s="115" t="s">
        <v>305</v>
      </c>
      <c r="B1657" s="115" t="s">
        <v>216</v>
      </c>
      <c r="C1657" s="115" t="s">
        <v>103</v>
      </c>
      <c r="D1657" s="115" t="s">
        <v>87</v>
      </c>
      <c r="E1657" s="115" t="s">
        <v>86</v>
      </c>
      <c r="F1657" s="115" t="s">
        <v>86</v>
      </c>
      <c r="G1657" s="115">
        <v>1940</v>
      </c>
      <c r="H1657" s="115" t="s">
        <v>125</v>
      </c>
      <c r="I1657" s="115">
        <v>1.340540112</v>
      </c>
      <c r="J1657" s="115" t="s">
        <v>16</v>
      </c>
      <c r="K1657" s="115" t="str">
        <f>INDEX(DatosProcesados!$A$1:$BF$101,MATCH(DataBase!A1657,DatosProcesados!$A$1:$A$101,0),MATCH(DataBase!J1657,DatosProcesados!$A$1:$BF$1,0))</f>
        <v>Si</v>
      </c>
      <c r="L1657" s="115" t="str">
        <f>INDEX(Modelo!$A$9:$D$89,MATCH(DataBase!$J1657,Modelo!$A$9:$A$89,0),MATCH(DataBase!L$1,Modelo!$A$9:$D$9,0))</f>
        <v>Información general</v>
      </c>
      <c r="M1657" s="115" t="str">
        <f>INDEX(Modelo!$A$9:$D$89,MATCH(DataBase!$J1657,Modelo!$A$9:$A$89,0),MATCH(DataBase!M$1,Modelo!$A$9:$D$9,0))</f>
        <v>Pilar 1</v>
      </c>
      <c r="N1657" s="115" t="str">
        <f>INDEX(Modelo!$A$9:$D$89,MATCH(DataBase!$J1657,Modelo!$A$9:$A$89,0),MATCH(DataBase!N$1,Modelo!$A$9:$D$9,0))</f>
        <v>boolean</v>
      </c>
      <c r="O1657" s="115" t="b">
        <f t="array" ref="O1657">IF(N1657="negativo",INDEX($AD$3:$AG$51,MATCH(1,($B1657=$AD$3:$AD$51)*($J1657=$AE$3:$AE$51),0),3),IF(N1657="positivo",INDEX($AD$55:$AG$109,MATCH(1,($B1657=$AD$55:$AD$109)*($J1657=$AE$55:$AE$109),0),3)))</f>
        <v>0</v>
      </c>
      <c r="P1657" s="115" t="b">
        <f t="array" ref="P1657">IF(N1657="negativo",INDEX($AD$3:$AG$51,MATCH(1,($B1657=$AD$3:$AD$51)*($J1657=$AE$3:$AE$51),0),4),IF(N1657="positivo",INDEX($AD$55:$AG$109,MATCH(1,($B1657=$AD$55:$AD$109)*($J1657=$AE$55:$AE$109),0),4)))</f>
        <v>0</v>
      </c>
      <c r="Q1657" s="115" t="str">
        <f>VLOOKUP(M1657,Modelo!$A$2:$C$7,2,0)</f>
        <v>Transparencia y Gobierno de la Sostenibilidad</v>
      </c>
      <c r="R1657" s="118">
        <f t="array" ref="R1657">INDEX(Modelo!$F$1:$H$37,MATCH(1,(DataBase!Q1657=Modelo!$G$1:$G$37)*(DataBase!B1657=Modelo!$F$1:$F$37),0),3)</f>
        <v>0.15789473684210525</v>
      </c>
      <c r="S1657" s="115">
        <f t="shared" si="52"/>
        <v>100</v>
      </c>
      <c r="T1657" s="115">
        <f t="shared" si="53"/>
        <v>15.789473684210526</v>
      </c>
    </row>
    <row r="1658" spans="1:20" x14ac:dyDescent="0.3">
      <c r="A1658" s="115" t="s">
        <v>432</v>
      </c>
      <c r="B1658" s="115" t="s">
        <v>407</v>
      </c>
      <c r="C1658" s="115" t="s">
        <v>103</v>
      </c>
      <c r="D1658" s="115" t="s">
        <v>86</v>
      </c>
      <c r="E1658" s="115" t="s">
        <v>86</v>
      </c>
      <c r="F1658" s="115" t="s">
        <v>86</v>
      </c>
      <c r="G1658" s="115">
        <v>1956</v>
      </c>
      <c r="H1658" s="115" t="s">
        <v>125</v>
      </c>
      <c r="I1658" s="115">
        <v>2.660692144</v>
      </c>
      <c r="J1658" s="115" t="s">
        <v>16</v>
      </c>
      <c r="K1658" s="115" t="str">
        <f>INDEX(DatosProcesados!$A$1:$BF$101,MATCH(DataBase!A1658,DatosProcesados!$A$1:$A$101,0),MATCH(DataBase!J1658,DatosProcesados!$A$1:$BF$1,0))</f>
        <v>Si</v>
      </c>
      <c r="L1658" s="115" t="str">
        <f>INDEX(Modelo!$A$9:$D$89,MATCH(DataBase!$J1658,Modelo!$A$9:$A$89,0),MATCH(DataBase!L$1,Modelo!$A$9:$D$9,0))</f>
        <v>Información general</v>
      </c>
      <c r="M1658" s="115" t="str">
        <f>INDEX(Modelo!$A$9:$D$89,MATCH(DataBase!$J1658,Modelo!$A$9:$A$89,0),MATCH(DataBase!M$1,Modelo!$A$9:$D$9,0))</f>
        <v>Pilar 1</v>
      </c>
      <c r="N1658" s="115" t="str">
        <f>INDEX(Modelo!$A$9:$D$89,MATCH(DataBase!$J1658,Modelo!$A$9:$A$89,0),MATCH(DataBase!N$1,Modelo!$A$9:$D$9,0))</f>
        <v>boolean</v>
      </c>
      <c r="O1658" s="115" t="b">
        <f t="array" ref="O1658">IF(N1658="negativo",INDEX($AD$3:$AG$51,MATCH(1,($B1658=$AD$3:$AD$51)*($J1658=$AE$3:$AE$51),0),3),IF(N1658="positivo",INDEX($AD$55:$AG$109,MATCH(1,($B1658=$AD$55:$AD$109)*($J1658=$AE$55:$AE$109),0),3)))</f>
        <v>0</v>
      </c>
      <c r="P1658" s="115" t="b">
        <f t="array" ref="P1658">IF(N1658="negativo",INDEX($AD$3:$AG$51,MATCH(1,($B1658=$AD$3:$AD$51)*($J1658=$AE$3:$AE$51),0),4),IF(N1658="positivo",INDEX($AD$55:$AG$109,MATCH(1,($B1658=$AD$55:$AD$109)*($J1658=$AE$55:$AE$109),0),4)))</f>
        <v>0</v>
      </c>
      <c r="Q1658" s="115" t="str">
        <f>VLOOKUP(M1658,Modelo!$A$2:$C$7,2,0)</f>
        <v>Transparencia y Gobierno de la Sostenibilidad</v>
      </c>
      <c r="R1658" s="118">
        <f t="array" ref="R1658">INDEX(Modelo!$F$1:$H$37,MATCH(1,(DataBase!Q1658=Modelo!$G$1:$G$37)*(DataBase!B1658=Modelo!$F$1:$F$37),0),3)</f>
        <v>0.15384615384615385</v>
      </c>
      <c r="S1658" s="115">
        <f t="shared" si="52"/>
        <v>100</v>
      </c>
      <c r="T1658" s="115">
        <f t="shared" si="53"/>
        <v>15.384615384615385</v>
      </c>
    </row>
    <row r="1659" spans="1:20" x14ac:dyDescent="0.3">
      <c r="A1659" s="115" t="s">
        <v>476</v>
      </c>
      <c r="B1659" s="115" t="s">
        <v>467</v>
      </c>
      <c r="C1659" s="115" t="s">
        <v>103</v>
      </c>
      <c r="D1659" s="115" t="s">
        <v>87</v>
      </c>
      <c r="E1659" s="115" t="s">
        <v>86</v>
      </c>
      <c r="F1659" s="115" t="s">
        <v>86</v>
      </c>
      <c r="G1659" s="115">
        <v>1962</v>
      </c>
      <c r="H1659" s="115" t="s">
        <v>125</v>
      </c>
      <c r="I1659" s="115">
        <v>0.89448844999999999</v>
      </c>
      <c r="J1659" s="115" t="s">
        <v>16</v>
      </c>
      <c r="K1659" s="115">
        <f>INDEX(DatosProcesados!$A$1:$BF$101,MATCH(DataBase!A1659,DatosProcesados!$A$1:$A$101,0),MATCH(DataBase!J1659,DatosProcesados!$A$1:$BF$1,0))</f>
        <v>0</v>
      </c>
      <c r="L1659" s="115" t="str">
        <f>INDEX(Modelo!$A$9:$D$89,MATCH(DataBase!$J1659,Modelo!$A$9:$A$89,0),MATCH(DataBase!L$1,Modelo!$A$9:$D$9,0))</f>
        <v>Información general</v>
      </c>
      <c r="M1659" s="115" t="str">
        <f>INDEX(Modelo!$A$9:$D$89,MATCH(DataBase!$J1659,Modelo!$A$9:$A$89,0),MATCH(DataBase!M$1,Modelo!$A$9:$D$9,0))</f>
        <v>Pilar 1</v>
      </c>
      <c r="N1659" s="115" t="str">
        <f>INDEX(Modelo!$A$9:$D$89,MATCH(DataBase!$J1659,Modelo!$A$9:$A$89,0),MATCH(DataBase!N$1,Modelo!$A$9:$D$9,0))</f>
        <v>boolean</v>
      </c>
      <c r="O1659" s="115" t="b">
        <f t="array" ref="O1659">IF(N1659="negativo",INDEX($AD$3:$AG$51,MATCH(1,($B1659=$AD$3:$AD$51)*($J1659=$AE$3:$AE$51),0),3),IF(N1659="positivo",INDEX($AD$55:$AG$109,MATCH(1,($B1659=$AD$55:$AD$109)*($J1659=$AE$55:$AE$109),0),3)))</f>
        <v>0</v>
      </c>
      <c r="P1659" s="115" t="b">
        <f t="array" ref="P1659">IF(N1659="negativo",INDEX($AD$3:$AG$51,MATCH(1,($B1659=$AD$3:$AD$51)*($J1659=$AE$3:$AE$51),0),4),IF(N1659="positivo",INDEX($AD$55:$AG$109,MATCH(1,($B1659=$AD$55:$AD$109)*($J1659=$AE$55:$AE$109),0),4)))</f>
        <v>0</v>
      </c>
      <c r="Q1659" s="115" t="str">
        <f>VLOOKUP(M1659,Modelo!$A$2:$C$7,2,0)</f>
        <v>Transparencia y Gobierno de la Sostenibilidad</v>
      </c>
      <c r="R1659" s="118">
        <f t="array" ref="R1659">INDEX(Modelo!$F$1:$H$37,MATCH(1,(DataBase!Q1659=Modelo!$G$1:$G$37)*(DataBase!B1659=Modelo!$F$1:$F$37),0),3)</f>
        <v>0.14285714285714285</v>
      </c>
      <c r="S1659" s="115">
        <f t="shared" si="52"/>
        <v>0</v>
      </c>
      <c r="T1659" s="115">
        <f t="shared" si="53"/>
        <v>0</v>
      </c>
    </row>
    <row r="1660" spans="1:20" x14ac:dyDescent="0.3">
      <c r="A1660" s="115" t="s">
        <v>154</v>
      </c>
      <c r="B1660" s="115" t="s">
        <v>84</v>
      </c>
      <c r="C1660" s="115" t="s">
        <v>97</v>
      </c>
      <c r="D1660" s="115" t="s">
        <v>86</v>
      </c>
      <c r="E1660" s="115" t="s">
        <v>87</v>
      </c>
      <c r="F1660" s="115" t="s">
        <v>87</v>
      </c>
      <c r="G1660" s="115">
        <v>1967</v>
      </c>
      <c r="H1660" s="115" t="s">
        <v>125</v>
      </c>
      <c r="I1660" s="115">
        <v>4.1309855679999998</v>
      </c>
      <c r="J1660" s="115" t="s">
        <v>16</v>
      </c>
      <c r="K1660" s="115" t="str">
        <f>INDEX(DatosProcesados!$A$1:$BF$101,MATCH(DataBase!A1660,DatosProcesados!$A$1:$A$101,0),MATCH(DataBase!J1660,DatosProcesados!$A$1:$BF$1,0))</f>
        <v>Si</v>
      </c>
      <c r="L1660" s="115" t="str">
        <f>INDEX(Modelo!$A$9:$D$89,MATCH(DataBase!$J1660,Modelo!$A$9:$A$89,0),MATCH(DataBase!L$1,Modelo!$A$9:$D$9,0))</f>
        <v>Información general</v>
      </c>
      <c r="M1660" s="115" t="str">
        <f>INDEX(Modelo!$A$9:$D$89,MATCH(DataBase!$J1660,Modelo!$A$9:$A$89,0),MATCH(DataBase!M$1,Modelo!$A$9:$D$9,0))</f>
        <v>Pilar 1</v>
      </c>
      <c r="N1660" s="115" t="str">
        <f>INDEX(Modelo!$A$9:$D$89,MATCH(DataBase!$J1660,Modelo!$A$9:$A$89,0),MATCH(DataBase!N$1,Modelo!$A$9:$D$9,0))</f>
        <v>boolean</v>
      </c>
      <c r="O1660" s="115" t="b">
        <f t="array" ref="O1660">IF(N1660="negativo",INDEX($AD$3:$AG$51,MATCH(1,($B1660=$AD$3:$AD$51)*($J1660=$AE$3:$AE$51),0),3),IF(N1660="positivo",INDEX($AD$55:$AG$109,MATCH(1,($B1660=$AD$55:$AD$109)*($J1660=$AE$55:$AE$109),0),3)))</f>
        <v>0</v>
      </c>
      <c r="P1660" s="115" t="b">
        <f t="array" ref="P1660">IF(N1660="negativo",INDEX($AD$3:$AG$51,MATCH(1,($B1660=$AD$3:$AD$51)*($J1660=$AE$3:$AE$51),0),4),IF(N1660="positivo",INDEX($AD$55:$AG$109,MATCH(1,($B1660=$AD$55:$AD$109)*($J1660=$AE$55:$AE$109),0),4)))</f>
        <v>0</v>
      </c>
      <c r="Q1660" s="115" t="str">
        <f>VLOOKUP(M1660,Modelo!$A$2:$C$7,2,0)</f>
        <v>Transparencia y Gobierno de la Sostenibilidad</v>
      </c>
      <c r="R1660" s="118">
        <f t="array" ref="R1660">INDEX(Modelo!$F$1:$H$37,MATCH(1,(DataBase!Q1660=Modelo!$G$1:$G$37)*(DataBase!B1660=Modelo!$F$1:$F$37),0),3)</f>
        <v>0.29411764705882354</v>
      </c>
      <c r="S1660" s="115">
        <f t="shared" si="52"/>
        <v>100</v>
      </c>
      <c r="T1660" s="115">
        <f t="shared" si="53"/>
        <v>29.411764705882355</v>
      </c>
    </row>
    <row r="1661" spans="1:20" x14ac:dyDescent="0.3">
      <c r="A1661" s="115" t="s">
        <v>139</v>
      </c>
      <c r="B1661" s="115" t="s">
        <v>84</v>
      </c>
      <c r="C1661" s="115" t="s">
        <v>97</v>
      </c>
      <c r="D1661" s="115" t="s">
        <v>86</v>
      </c>
      <c r="E1661" s="115" t="s">
        <v>86</v>
      </c>
      <c r="F1661" s="115" t="s">
        <v>86</v>
      </c>
      <c r="G1661" s="115">
        <v>1995</v>
      </c>
      <c r="H1661" s="115" t="s">
        <v>125</v>
      </c>
      <c r="I1661" s="115">
        <v>6.1355991599999999</v>
      </c>
      <c r="J1661" s="115" t="s">
        <v>16</v>
      </c>
      <c r="K1661" s="115" t="str">
        <f>INDEX(DatosProcesados!$A$1:$BF$101,MATCH(DataBase!A1661,DatosProcesados!$A$1:$A$101,0),MATCH(DataBase!J1661,DatosProcesados!$A$1:$BF$1,0))</f>
        <v>Si</v>
      </c>
      <c r="L1661" s="115" t="str">
        <f>INDEX(Modelo!$A$9:$D$89,MATCH(DataBase!$J1661,Modelo!$A$9:$A$89,0),MATCH(DataBase!L$1,Modelo!$A$9:$D$9,0))</f>
        <v>Información general</v>
      </c>
      <c r="M1661" s="115" t="str">
        <f>INDEX(Modelo!$A$9:$D$89,MATCH(DataBase!$J1661,Modelo!$A$9:$A$89,0),MATCH(DataBase!M$1,Modelo!$A$9:$D$9,0))</f>
        <v>Pilar 1</v>
      </c>
      <c r="N1661" s="115" t="str">
        <f>INDEX(Modelo!$A$9:$D$89,MATCH(DataBase!$J1661,Modelo!$A$9:$A$89,0),MATCH(DataBase!N$1,Modelo!$A$9:$D$9,0))</f>
        <v>boolean</v>
      </c>
      <c r="O1661" s="115" t="b">
        <f t="array" ref="O1661">IF(N1661="negativo",INDEX($AD$3:$AG$51,MATCH(1,($B1661=$AD$3:$AD$51)*($J1661=$AE$3:$AE$51),0),3),IF(N1661="positivo",INDEX($AD$55:$AG$109,MATCH(1,($B1661=$AD$55:$AD$109)*($J1661=$AE$55:$AE$109),0),3)))</f>
        <v>0</v>
      </c>
      <c r="P1661" s="115" t="b">
        <f t="array" ref="P1661">IF(N1661="negativo",INDEX($AD$3:$AG$51,MATCH(1,($B1661=$AD$3:$AD$51)*($J1661=$AE$3:$AE$51),0),4),IF(N1661="positivo",INDEX($AD$55:$AG$109,MATCH(1,($B1661=$AD$55:$AD$109)*($J1661=$AE$55:$AE$109),0),4)))</f>
        <v>0</v>
      </c>
      <c r="Q1661" s="115" t="str">
        <f>VLOOKUP(M1661,Modelo!$A$2:$C$7,2,0)</f>
        <v>Transparencia y Gobierno de la Sostenibilidad</v>
      </c>
      <c r="R1661" s="118">
        <f t="array" ref="R1661">INDEX(Modelo!$F$1:$H$37,MATCH(1,(DataBase!Q1661=Modelo!$G$1:$G$37)*(DataBase!B1661=Modelo!$F$1:$F$37),0),3)</f>
        <v>0.29411764705882354</v>
      </c>
      <c r="S1661" s="115">
        <f t="shared" si="52"/>
        <v>100</v>
      </c>
      <c r="T1661" s="115">
        <f t="shared" si="53"/>
        <v>29.411764705882355</v>
      </c>
    </row>
    <row r="1662" spans="1:20" x14ac:dyDescent="0.3">
      <c r="A1662" s="115" t="s">
        <v>399</v>
      </c>
      <c r="B1662" s="115" t="s">
        <v>379</v>
      </c>
      <c r="C1662" s="115" t="s">
        <v>103</v>
      </c>
      <c r="D1662" s="115" t="s">
        <v>86</v>
      </c>
      <c r="E1662" s="115" t="s">
        <v>86</v>
      </c>
      <c r="F1662" s="115" t="s">
        <v>87</v>
      </c>
      <c r="G1662" s="115">
        <v>1989</v>
      </c>
      <c r="H1662" s="115" t="s">
        <v>125</v>
      </c>
      <c r="I1662" s="115">
        <v>0.75167738299999998</v>
      </c>
      <c r="J1662" s="115" t="s">
        <v>16</v>
      </c>
      <c r="K1662" s="115">
        <f>INDEX(DatosProcesados!$A$1:$BF$101,MATCH(DataBase!A1662,DatosProcesados!$A$1:$A$101,0),MATCH(DataBase!J1662,DatosProcesados!$A$1:$BF$1,0))</f>
        <v>0</v>
      </c>
      <c r="L1662" s="115" t="str">
        <f>INDEX(Modelo!$A$9:$D$89,MATCH(DataBase!$J1662,Modelo!$A$9:$A$89,0),MATCH(DataBase!L$1,Modelo!$A$9:$D$9,0))</f>
        <v>Información general</v>
      </c>
      <c r="M1662" s="115" t="str">
        <f>INDEX(Modelo!$A$9:$D$89,MATCH(DataBase!$J1662,Modelo!$A$9:$A$89,0),MATCH(DataBase!M$1,Modelo!$A$9:$D$9,0))</f>
        <v>Pilar 1</v>
      </c>
      <c r="N1662" s="115" t="str">
        <f>INDEX(Modelo!$A$9:$D$89,MATCH(DataBase!$J1662,Modelo!$A$9:$A$89,0),MATCH(DataBase!N$1,Modelo!$A$9:$D$9,0))</f>
        <v>boolean</v>
      </c>
      <c r="O1662" s="115" t="b">
        <f t="array" ref="O1662">IF(N1662="negativo",INDEX($AD$3:$AG$51,MATCH(1,($B1662=$AD$3:$AD$51)*($J1662=$AE$3:$AE$51),0),3),IF(N1662="positivo",INDEX($AD$55:$AG$109,MATCH(1,($B1662=$AD$55:$AD$109)*($J1662=$AE$55:$AE$109),0),3)))</f>
        <v>0</v>
      </c>
      <c r="P1662" s="115" t="b">
        <f t="array" ref="P1662">IF(N1662="negativo",INDEX($AD$3:$AG$51,MATCH(1,($B1662=$AD$3:$AD$51)*($J1662=$AE$3:$AE$51),0),4),IF(N1662="positivo",INDEX($AD$55:$AG$109,MATCH(1,($B1662=$AD$55:$AD$109)*($J1662=$AE$55:$AE$109),0),4)))</f>
        <v>0</v>
      </c>
      <c r="Q1662" s="115" t="str">
        <f>VLOOKUP(M1662,Modelo!$A$2:$C$7,2,0)</f>
        <v>Transparencia y Gobierno de la Sostenibilidad</v>
      </c>
      <c r="R1662" s="118">
        <f t="array" ref="R1662">INDEX(Modelo!$F$1:$H$37,MATCH(1,(DataBase!Q1662=Modelo!$G$1:$G$37)*(DataBase!B1662=Modelo!$F$1:$F$37),0),3)</f>
        <v>0.19047619047619047</v>
      </c>
      <c r="S1662" s="115">
        <f t="shared" si="52"/>
        <v>0</v>
      </c>
      <c r="T1662" s="115">
        <f t="shared" si="53"/>
        <v>0</v>
      </c>
    </row>
    <row r="1663" spans="1:20" x14ac:dyDescent="0.3">
      <c r="A1663" s="115" t="s">
        <v>233</v>
      </c>
      <c r="B1663" s="115" t="s">
        <v>216</v>
      </c>
      <c r="C1663" s="115" t="s">
        <v>103</v>
      </c>
      <c r="D1663" s="115" t="s">
        <v>87</v>
      </c>
      <c r="E1663" s="115" t="s">
        <v>86</v>
      </c>
      <c r="F1663" s="115" t="s">
        <v>86</v>
      </c>
      <c r="G1663" s="115">
        <v>1970</v>
      </c>
      <c r="H1663" s="115" t="s">
        <v>125</v>
      </c>
      <c r="I1663" s="115">
        <v>3.1891452720000002</v>
      </c>
      <c r="J1663" s="115" t="s">
        <v>16</v>
      </c>
      <c r="K1663" s="115">
        <f>INDEX(DatosProcesados!$A$1:$BF$101,MATCH(DataBase!A1663,DatosProcesados!$A$1:$A$101,0),MATCH(DataBase!J1663,DatosProcesados!$A$1:$BF$1,0))</f>
        <v>0</v>
      </c>
      <c r="L1663" s="115" t="str">
        <f>INDEX(Modelo!$A$9:$D$89,MATCH(DataBase!$J1663,Modelo!$A$9:$A$89,0),MATCH(DataBase!L$1,Modelo!$A$9:$D$9,0))</f>
        <v>Información general</v>
      </c>
      <c r="M1663" s="115" t="str">
        <f>INDEX(Modelo!$A$9:$D$89,MATCH(DataBase!$J1663,Modelo!$A$9:$A$89,0),MATCH(DataBase!M$1,Modelo!$A$9:$D$9,0))</f>
        <v>Pilar 1</v>
      </c>
      <c r="N1663" s="115" t="str">
        <f>INDEX(Modelo!$A$9:$D$89,MATCH(DataBase!$J1663,Modelo!$A$9:$A$89,0),MATCH(DataBase!N$1,Modelo!$A$9:$D$9,0))</f>
        <v>boolean</v>
      </c>
      <c r="O1663" s="115" t="b">
        <f t="array" ref="O1663">IF(N1663="negativo",INDEX($AD$3:$AG$51,MATCH(1,($B1663=$AD$3:$AD$51)*($J1663=$AE$3:$AE$51),0),3),IF(N1663="positivo",INDEX($AD$55:$AG$109,MATCH(1,($B1663=$AD$55:$AD$109)*($J1663=$AE$55:$AE$109),0),3)))</f>
        <v>0</v>
      </c>
      <c r="P1663" s="115" t="b">
        <f t="array" ref="P1663">IF(N1663="negativo",INDEX($AD$3:$AG$51,MATCH(1,($B1663=$AD$3:$AD$51)*($J1663=$AE$3:$AE$51),0),4),IF(N1663="positivo",INDEX($AD$55:$AG$109,MATCH(1,($B1663=$AD$55:$AD$109)*($J1663=$AE$55:$AE$109),0),4)))</f>
        <v>0</v>
      </c>
      <c r="Q1663" s="115" t="str">
        <f>VLOOKUP(M1663,Modelo!$A$2:$C$7,2,0)</f>
        <v>Transparencia y Gobierno de la Sostenibilidad</v>
      </c>
      <c r="R1663" s="118">
        <f t="array" ref="R1663">INDEX(Modelo!$F$1:$H$37,MATCH(1,(DataBase!Q1663=Modelo!$G$1:$G$37)*(DataBase!B1663=Modelo!$F$1:$F$37),0),3)</f>
        <v>0.15789473684210525</v>
      </c>
      <c r="S1663" s="115">
        <f t="shared" si="52"/>
        <v>0</v>
      </c>
      <c r="T1663" s="115">
        <f t="shared" si="53"/>
        <v>0</v>
      </c>
    </row>
    <row r="1664" spans="1:20" x14ac:dyDescent="0.3">
      <c r="A1664" s="115" t="s">
        <v>176</v>
      </c>
      <c r="B1664" s="115" t="s">
        <v>84</v>
      </c>
      <c r="C1664" s="115" t="s">
        <v>103</v>
      </c>
      <c r="D1664" s="115" t="s">
        <v>86</v>
      </c>
      <c r="E1664" s="115" t="s">
        <v>87</v>
      </c>
      <c r="F1664" s="115" t="s">
        <v>87</v>
      </c>
      <c r="G1664" s="115">
        <v>1929</v>
      </c>
      <c r="H1664" s="115" t="s">
        <v>177</v>
      </c>
      <c r="I1664" s="115">
        <v>2.3283445380000001</v>
      </c>
      <c r="J1664" s="115" t="s">
        <v>16</v>
      </c>
      <c r="K1664" s="115" t="str">
        <f>INDEX(DatosProcesados!$A$1:$BF$101,MATCH(DataBase!A1664,DatosProcesados!$A$1:$A$101,0),MATCH(DataBase!J1664,DatosProcesados!$A$1:$BF$1,0))</f>
        <v>Si</v>
      </c>
      <c r="L1664" s="115" t="str">
        <f>INDEX(Modelo!$A$9:$D$89,MATCH(DataBase!$J1664,Modelo!$A$9:$A$89,0),MATCH(DataBase!L$1,Modelo!$A$9:$D$9,0))</f>
        <v>Información general</v>
      </c>
      <c r="M1664" s="115" t="str">
        <f>INDEX(Modelo!$A$9:$D$89,MATCH(DataBase!$J1664,Modelo!$A$9:$A$89,0),MATCH(DataBase!M$1,Modelo!$A$9:$D$9,0))</f>
        <v>Pilar 1</v>
      </c>
      <c r="N1664" s="115" t="str">
        <f>INDEX(Modelo!$A$9:$D$89,MATCH(DataBase!$J1664,Modelo!$A$9:$A$89,0),MATCH(DataBase!N$1,Modelo!$A$9:$D$9,0))</f>
        <v>boolean</v>
      </c>
      <c r="O1664" s="115" t="b">
        <f t="array" ref="O1664">IF(N1664="negativo",INDEX($AD$3:$AG$51,MATCH(1,($B1664=$AD$3:$AD$51)*($J1664=$AE$3:$AE$51),0),3),IF(N1664="positivo",INDEX($AD$55:$AG$109,MATCH(1,($B1664=$AD$55:$AD$109)*($J1664=$AE$55:$AE$109),0),3)))</f>
        <v>0</v>
      </c>
      <c r="P1664" s="115" t="b">
        <f t="array" ref="P1664">IF(N1664="negativo",INDEX($AD$3:$AG$51,MATCH(1,($B1664=$AD$3:$AD$51)*($J1664=$AE$3:$AE$51),0),4),IF(N1664="positivo",INDEX($AD$55:$AG$109,MATCH(1,($B1664=$AD$55:$AD$109)*($J1664=$AE$55:$AE$109),0),4)))</f>
        <v>0</v>
      </c>
      <c r="Q1664" s="115" t="str">
        <f>VLOOKUP(M1664,Modelo!$A$2:$C$7,2,0)</f>
        <v>Transparencia y Gobierno de la Sostenibilidad</v>
      </c>
      <c r="R1664" s="118">
        <f t="array" ref="R1664">INDEX(Modelo!$F$1:$H$37,MATCH(1,(DataBase!Q1664=Modelo!$G$1:$G$37)*(DataBase!B1664=Modelo!$F$1:$F$37),0),3)</f>
        <v>0.29411764705882354</v>
      </c>
      <c r="S1664" s="115">
        <f t="shared" si="52"/>
        <v>100</v>
      </c>
      <c r="T1664" s="115">
        <f t="shared" si="53"/>
        <v>29.411764705882355</v>
      </c>
    </row>
    <row r="1665" spans="1:20" x14ac:dyDescent="0.3">
      <c r="A1665" s="115" t="s">
        <v>391</v>
      </c>
      <c r="B1665" s="115" t="s">
        <v>379</v>
      </c>
      <c r="C1665" s="115" t="s">
        <v>103</v>
      </c>
      <c r="D1665" s="115" t="s">
        <v>87</v>
      </c>
      <c r="E1665" s="115" t="s">
        <v>86</v>
      </c>
      <c r="F1665" s="115" t="s">
        <v>86</v>
      </c>
      <c r="G1665" s="115">
        <v>1976</v>
      </c>
      <c r="H1665" s="115" t="s">
        <v>125</v>
      </c>
      <c r="I1665" s="115">
        <v>0.98534294499999997</v>
      </c>
      <c r="J1665" s="115" t="s">
        <v>16</v>
      </c>
      <c r="K1665" s="115" t="str">
        <f>INDEX(DatosProcesados!$A$1:$BF$101,MATCH(DataBase!A1665,DatosProcesados!$A$1:$A$101,0),MATCH(DataBase!J1665,DatosProcesados!$A$1:$BF$1,0))</f>
        <v>Si</v>
      </c>
      <c r="L1665" s="115" t="str">
        <f>INDEX(Modelo!$A$9:$D$89,MATCH(DataBase!$J1665,Modelo!$A$9:$A$89,0),MATCH(DataBase!L$1,Modelo!$A$9:$D$9,0))</f>
        <v>Información general</v>
      </c>
      <c r="M1665" s="115" t="str">
        <f>INDEX(Modelo!$A$9:$D$89,MATCH(DataBase!$J1665,Modelo!$A$9:$A$89,0),MATCH(DataBase!M$1,Modelo!$A$9:$D$9,0))</f>
        <v>Pilar 1</v>
      </c>
      <c r="N1665" s="115" t="str">
        <f>INDEX(Modelo!$A$9:$D$89,MATCH(DataBase!$J1665,Modelo!$A$9:$A$89,0),MATCH(DataBase!N$1,Modelo!$A$9:$D$9,0))</f>
        <v>boolean</v>
      </c>
      <c r="O1665" s="115" t="b">
        <f t="array" ref="O1665">IF(N1665="negativo",INDEX($AD$3:$AG$51,MATCH(1,($B1665=$AD$3:$AD$51)*($J1665=$AE$3:$AE$51),0),3),IF(N1665="positivo",INDEX($AD$55:$AG$109,MATCH(1,($B1665=$AD$55:$AD$109)*($J1665=$AE$55:$AE$109),0),3)))</f>
        <v>0</v>
      </c>
      <c r="P1665" s="115" t="b">
        <f t="array" ref="P1665">IF(N1665="negativo",INDEX($AD$3:$AG$51,MATCH(1,($B1665=$AD$3:$AD$51)*($J1665=$AE$3:$AE$51),0),4),IF(N1665="positivo",INDEX($AD$55:$AG$109,MATCH(1,($B1665=$AD$55:$AD$109)*($J1665=$AE$55:$AE$109),0),4)))</f>
        <v>0</v>
      </c>
      <c r="Q1665" s="115" t="str">
        <f>VLOOKUP(M1665,Modelo!$A$2:$C$7,2,0)</f>
        <v>Transparencia y Gobierno de la Sostenibilidad</v>
      </c>
      <c r="R1665" s="118">
        <f t="array" ref="R1665">INDEX(Modelo!$F$1:$H$37,MATCH(1,(DataBase!Q1665=Modelo!$G$1:$G$37)*(DataBase!B1665=Modelo!$F$1:$F$37),0),3)</f>
        <v>0.19047619047619047</v>
      </c>
      <c r="S1665" s="115">
        <f t="shared" si="52"/>
        <v>100</v>
      </c>
      <c r="T1665" s="115">
        <f t="shared" si="53"/>
        <v>19.047619047619047</v>
      </c>
    </row>
    <row r="1666" spans="1:20" x14ac:dyDescent="0.3">
      <c r="A1666" s="115" t="s">
        <v>376</v>
      </c>
      <c r="B1666" s="115" t="s">
        <v>313</v>
      </c>
      <c r="C1666" s="115" t="s">
        <v>103</v>
      </c>
      <c r="D1666" s="115" t="s">
        <v>86</v>
      </c>
      <c r="E1666" s="115" t="s">
        <v>87</v>
      </c>
      <c r="F1666" s="115" t="s">
        <v>87</v>
      </c>
      <c r="G1666" s="115">
        <v>1920</v>
      </c>
      <c r="H1666" s="115" t="s">
        <v>294</v>
      </c>
      <c r="I1666" s="115">
        <v>1.8691417530000001</v>
      </c>
      <c r="J1666" s="115" t="s">
        <v>16</v>
      </c>
      <c r="K1666" s="115" t="str">
        <f>INDEX(DatosProcesados!$A$1:$BF$101,MATCH(DataBase!A1666,DatosProcesados!$A$1:$A$101,0),MATCH(DataBase!J1666,DatosProcesados!$A$1:$BF$1,0))</f>
        <v>Si</v>
      </c>
      <c r="L1666" s="115" t="str">
        <f>INDEX(Modelo!$A$9:$D$89,MATCH(DataBase!$J1666,Modelo!$A$9:$A$89,0),MATCH(DataBase!L$1,Modelo!$A$9:$D$9,0))</f>
        <v>Información general</v>
      </c>
      <c r="M1666" s="115" t="str">
        <f>INDEX(Modelo!$A$9:$D$89,MATCH(DataBase!$J1666,Modelo!$A$9:$A$89,0),MATCH(DataBase!M$1,Modelo!$A$9:$D$9,0))</f>
        <v>Pilar 1</v>
      </c>
      <c r="N1666" s="115" t="str">
        <f>INDEX(Modelo!$A$9:$D$89,MATCH(DataBase!$J1666,Modelo!$A$9:$A$89,0),MATCH(DataBase!N$1,Modelo!$A$9:$D$9,0))</f>
        <v>boolean</v>
      </c>
      <c r="O1666" s="115" t="b">
        <f t="array" ref="O1666">IF(N1666="negativo",INDEX($AD$3:$AG$51,MATCH(1,($B1666=$AD$3:$AD$51)*($J1666=$AE$3:$AE$51),0),3),IF(N1666="positivo",INDEX($AD$55:$AG$109,MATCH(1,($B1666=$AD$55:$AD$109)*($J1666=$AE$55:$AE$109),0),3)))</f>
        <v>0</v>
      </c>
      <c r="P1666" s="115" t="b">
        <f t="array" ref="P1666">IF(N1666="negativo",INDEX($AD$3:$AG$51,MATCH(1,($B1666=$AD$3:$AD$51)*($J1666=$AE$3:$AE$51),0),4),IF(N1666="positivo",INDEX($AD$55:$AG$109,MATCH(1,($B1666=$AD$55:$AD$109)*($J1666=$AE$55:$AE$109),0),4)))</f>
        <v>0</v>
      </c>
      <c r="Q1666" s="115" t="str">
        <f>VLOOKUP(M1666,Modelo!$A$2:$C$7,2,0)</f>
        <v>Transparencia y Gobierno de la Sostenibilidad</v>
      </c>
      <c r="R1666" s="118">
        <f t="array" ref="R1666">INDEX(Modelo!$F$1:$H$37,MATCH(1,(DataBase!Q1666=Modelo!$G$1:$G$37)*(DataBase!B1666=Modelo!$F$1:$F$37),0),3)</f>
        <v>0.23529411764705882</v>
      </c>
      <c r="S1666" s="115">
        <f t="shared" si="52"/>
        <v>100</v>
      </c>
      <c r="T1666" s="115">
        <f t="shared" si="53"/>
        <v>23.52941176470588</v>
      </c>
    </row>
    <row r="1667" spans="1:20" x14ac:dyDescent="0.3">
      <c r="A1667" s="115" t="s">
        <v>193</v>
      </c>
      <c r="B1667" s="115" t="s">
        <v>84</v>
      </c>
      <c r="C1667" s="115" t="s">
        <v>103</v>
      </c>
      <c r="D1667" s="115" t="s">
        <v>86</v>
      </c>
      <c r="E1667" s="115" t="s">
        <v>87</v>
      </c>
      <c r="F1667" s="115" t="s">
        <v>87</v>
      </c>
      <c r="G1667" s="115">
        <v>2009</v>
      </c>
      <c r="H1667" s="115" t="s">
        <v>194</v>
      </c>
      <c r="I1667" s="115">
        <v>1.8581853669999999</v>
      </c>
      <c r="J1667" s="115" t="s">
        <v>16</v>
      </c>
      <c r="K1667" s="115" t="str">
        <f>INDEX(DatosProcesados!$A$1:$BF$101,MATCH(DataBase!A1667,DatosProcesados!$A$1:$A$101,0),MATCH(DataBase!J1667,DatosProcesados!$A$1:$BF$1,0))</f>
        <v>Si</v>
      </c>
      <c r="L1667" s="115" t="str">
        <f>INDEX(Modelo!$A$9:$D$89,MATCH(DataBase!$J1667,Modelo!$A$9:$A$89,0),MATCH(DataBase!L$1,Modelo!$A$9:$D$9,0))</f>
        <v>Información general</v>
      </c>
      <c r="M1667" s="115" t="str">
        <f>INDEX(Modelo!$A$9:$D$89,MATCH(DataBase!$J1667,Modelo!$A$9:$A$89,0),MATCH(DataBase!M$1,Modelo!$A$9:$D$9,0))</f>
        <v>Pilar 1</v>
      </c>
      <c r="N1667" s="115" t="str">
        <f>INDEX(Modelo!$A$9:$D$89,MATCH(DataBase!$J1667,Modelo!$A$9:$A$89,0),MATCH(DataBase!N$1,Modelo!$A$9:$D$9,0))</f>
        <v>boolean</v>
      </c>
      <c r="O1667" s="115" t="b">
        <f t="array" ref="O1667">IF(N1667="negativo",INDEX($AD$3:$AG$51,MATCH(1,($B1667=$AD$3:$AD$51)*($J1667=$AE$3:$AE$51),0),3),IF(N1667="positivo",INDEX($AD$55:$AG$109,MATCH(1,($B1667=$AD$55:$AD$109)*($J1667=$AE$55:$AE$109),0),3)))</f>
        <v>0</v>
      </c>
      <c r="P1667" s="115" t="b">
        <f t="array" ref="P1667">IF(N1667="negativo",INDEX($AD$3:$AG$51,MATCH(1,($B1667=$AD$3:$AD$51)*($J1667=$AE$3:$AE$51),0),4),IF(N1667="positivo",INDEX($AD$55:$AG$109,MATCH(1,($B1667=$AD$55:$AD$109)*($J1667=$AE$55:$AE$109),0),4)))</f>
        <v>0</v>
      </c>
      <c r="Q1667" s="115" t="str">
        <f>VLOOKUP(M1667,Modelo!$A$2:$C$7,2,0)</f>
        <v>Transparencia y Gobierno de la Sostenibilidad</v>
      </c>
      <c r="R1667" s="118">
        <f t="array" ref="R1667">INDEX(Modelo!$F$1:$H$37,MATCH(1,(DataBase!Q1667=Modelo!$G$1:$G$37)*(DataBase!B1667=Modelo!$F$1:$F$37),0),3)</f>
        <v>0.29411764705882354</v>
      </c>
      <c r="S1667" s="115">
        <f t="shared" ref="S1667:S1730" si="54">IFERROR(IF(N1667="boolean",IF(K1667="Si",100,0),IF(N1667="scale",IF(K1667=2,100,IF(K1667=1,50,0)),IF(N1667="positivo",100*((K1667-P1667)/(O1667-P1667)),100*(1-((K1667-P1667)/(O1667-P1667)))))),0)</f>
        <v>100</v>
      </c>
      <c r="T1667" s="115">
        <f t="shared" ref="T1667:T1730" si="55">S1667*R1667</f>
        <v>29.411764705882355</v>
      </c>
    </row>
    <row r="1668" spans="1:20" x14ac:dyDescent="0.3">
      <c r="A1668" s="115" t="s">
        <v>280</v>
      </c>
      <c r="B1668" s="115" t="s">
        <v>216</v>
      </c>
      <c r="C1668" s="115" t="s">
        <v>97</v>
      </c>
      <c r="D1668" s="115" t="s">
        <v>86</v>
      </c>
      <c r="E1668" s="115" t="s">
        <v>87</v>
      </c>
      <c r="F1668" s="115" t="s">
        <v>87</v>
      </c>
      <c r="G1668" s="115">
        <v>1866</v>
      </c>
      <c r="H1668" s="115" t="s">
        <v>281</v>
      </c>
      <c r="I1668" s="115">
        <v>2.0444698099999998</v>
      </c>
      <c r="J1668" s="115" t="s">
        <v>16</v>
      </c>
      <c r="K1668" s="115" t="str">
        <f>INDEX(DatosProcesados!$A$1:$BF$101,MATCH(DataBase!A1668,DatosProcesados!$A$1:$A$101,0),MATCH(DataBase!J1668,DatosProcesados!$A$1:$BF$1,0))</f>
        <v>Si</v>
      </c>
      <c r="L1668" s="115" t="str">
        <f>INDEX(Modelo!$A$9:$D$89,MATCH(DataBase!$J1668,Modelo!$A$9:$A$89,0),MATCH(DataBase!L$1,Modelo!$A$9:$D$9,0))</f>
        <v>Información general</v>
      </c>
      <c r="M1668" s="115" t="str">
        <f>INDEX(Modelo!$A$9:$D$89,MATCH(DataBase!$J1668,Modelo!$A$9:$A$89,0),MATCH(DataBase!M$1,Modelo!$A$9:$D$9,0))</f>
        <v>Pilar 1</v>
      </c>
      <c r="N1668" s="115" t="str">
        <f>INDEX(Modelo!$A$9:$D$89,MATCH(DataBase!$J1668,Modelo!$A$9:$A$89,0),MATCH(DataBase!N$1,Modelo!$A$9:$D$9,0))</f>
        <v>boolean</v>
      </c>
      <c r="O1668" s="115" t="b">
        <f t="array" ref="O1668">IF(N1668="negativo",INDEX($AD$3:$AG$51,MATCH(1,($B1668=$AD$3:$AD$51)*($J1668=$AE$3:$AE$51),0),3),IF(N1668="positivo",INDEX($AD$55:$AG$109,MATCH(1,($B1668=$AD$55:$AD$109)*($J1668=$AE$55:$AE$109),0),3)))</f>
        <v>0</v>
      </c>
      <c r="P1668" s="115" t="b">
        <f t="array" ref="P1668">IF(N1668="negativo",INDEX($AD$3:$AG$51,MATCH(1,($B1668=$AD$3:$AD$51)*($J1668=$AE$3:$AE$51),0),4),IF(N1668="positivo",INDEX($AD$55:$AG$109,MATCH(1,($B1668=$AD$55:$AD$109)*($J1668=$AE$55:$AE$109),0),4)))</f>
        <v>0</v>
      </c>
      <c r="Q1668" s="115" t="str">
        <f>VLOOKUP(M1668,Modelo!$A$2:$C$7,2,0)</f>
        <v>Transparencia y Gobierno de la Sostenibilidad</v>
      </c>
      <c r="R1668" s="118">
        <f t="array" ref="R1668">INDEX(Modelo!$F$1:$H$37,MATCH(1,(DataBase!Q1668=Modelo!$G$1:$G$37)*(DataBase!B1668=Modelo!$F$1:$F$37),0),3)</f>
        <v>0.15789473684210525</v>
      </c>
      <c r="S1668" s="115">
        <f t="shared" si="54"/>
        <v>100</v>
      </c>
      <c r="T1668" s="115">
        <f t="shared" si="55"/>
        <v>15.789473684210526</v>
      </c>
    </row>
    <row r="1669" spans="1:20" x14ac:dyDescent="0.3">
      <c r="A1669" s="115" t="s">
        <v>143</v>
      </c>
      <c r="B1669" s="115" t="s">
        <v>84</v>
      </c>
      <c r="C1669" s="115" t="s">
        <v>97</v>
      </c>
      <c r="D1669" s="115" t="s">
        <v>86</v>
      </c>
      <c r="E1669" s="115" t="s">
        <v>86</v>
      </c>
      <c r="F1669" s="115" t="s">
        <v>86</v>
      </c>
      <c r="G1669" s="115">
        <v>1994</v>
      </c>
      <c r="H1669" s="115" t="s">
        <v>125</v>
      </c>
      <c r="I1669" s="115">
        <v>5.9751610780000002</v>
      </c>
      <c r="J1669" s="115" t="s">
        <v>16</v>
      </c>
      <c r="K1669" s="115" t="str">
        <f>INDEX(DatosProcesados!$A$1:$BF$101,MATCH(DataBase!A1669,DatosProcesados!$A$1:$A$101,0),MATCH(DataBase!J1669,DatosProcesados!$A$1:$BF$1,0))</f>
        <v>No</v>
      </c>
      <c r="L1669" s="115" t="str">
        <f>INDEX(Modelo!$A$9:$D$89,MATCH(DataBase!$J1669,Modelo!$A$9:$A$89,0),MATCH(DataBase!L$1,Modelo!$A$9:$D$9,0))</f>
        <v>Información general</v>
      </c>
      <c r="M1669" s="115" t="str">
        <f>INDEX(Modelo!$A$9:$D$89,MATCH(DataBase!$J1669,Modelo!$A$9:$A$89,0),MATCH(DataBase!M$1,Modelo!$A$9:$D$9,0))</f>
        <v>Pilar 1</v>
      </c>
      <c r="N1669" s="115" t="str">
        <f>INDEX(Modelo!$A$9:$D$89,MATCH(DataBase!$J1669,Modelo!$A$9:$A$89,0),MATCH(DataBase!N$1,Modelo!$A$9:$D$9,0))</f>
        <v>boolean</v>
      </c>
      <c r="O1669" s="115" t="b">
        <f t="array" ref="O1669">IF(N1669="negativo",INDEX($AD$3:$AG$51,MATCH(1,($B1669=$AD$3:$AD$51)*($J1669=$AE$3:$AE$51),0),3),IF(N1669="positivo",INDEX($AD$55:$AG$109,MATCH(1,($B1669=$AD$55:$AD$109)*($J1669=$AE$55:$AE$109),0),3)))</f>
        <v>0</v>
      </c>
      <c r="P1669" s="115" t="b">
        <f t="array" ref="P1669">IF(N1669="negativo",INDEX($AD$3:$AG$51,MATCH(1,($B1669=$AD$3:$AD$51)*($J1669=$AE$3:$AE$51),0),4),IF(N1669="positivo",INDEX($AD$55:$AG$109,MATCH(1,($B1669=$AD$55:$AD$109)*($J1669=$AE$55:$AE$109),0),4)))</f>
        <v>0</v>
      </c>
      <c r="Q1669" s="115" t="str">
        <f>VLOOKUP(M1669,Modelo!$A$2:$C$7,2,0)</f>
        <v>Transparencia y Gobierno de la Sostenibilidad</v>
      </c>
      <c r="R1669" s="118">
        <f t="array" ref="R1669">INDEX(Modelo!$F$1:$H$37,MATCH(1,(DataBase!Q1669=Modelo!$G$1:$G$37)*(DataBase!B1669=Modelo!$F$1:$F$37),0),3)</f>
        <v>0.29411764705882354</v>
      </c>
      <c r="S1669" s="115">
        <f t="shared" si="54"/>
        <v>0</v>
      </c>
      <c r="T1669" s="115">
        <f t="shared" si="55"/>
        <v>0</v>
      </c>
    </row>
    <row r="1670" spans="1:20" x14ac:dyDescent="0.3">
      <c r="A1670" s="115" t="s">
        <v>331</v>
      </c>
      <c r="B1670" s="115" t="s">
        <v>313</v>
      </c>
      <c r="C1670" s="115" t="s">
        <v>103</v>
      </c>
      <c r="D1670" s="115" t="s">
        <v>87</v>
      </c>
      <c r="E1670" s="115" t="s">
        <v>86</v>
      </c>
      <c r="F1670" s="115" t="s">
        <v>86</v>
      </c>
      <c r="G1670" s="115">
        <v>1953</v>
      </c>
      <c r="H1670" s="115" t="s">
        <v>125</v>
      </c>
      <c r="I1670" s="115">
        <v>7.1291921260000004</v>
      </c>
      <c r="J1670" s="115" t="s">
        <v>16</v>
      </c>
      <c r="K1670" s="115">
        <f>INDEX(DatosProcesados!$A$1:$BF$101,MATCH(DataBase!A1670,DatosProcesados!$A$1:$A$101,0),MATCH(DataBase!J1670,DatosProcesados!$A$1:$BF$1,0))</f>
        <v>0</v>
      </c>
      <c r="L1670" s="115" t="str">
        <f>INDEX(Modelo!$A$9:$D$89,MATCH(DataBase!$J1670,Modelo!$A$9:$A$89,0),MATCH(DataBase!L$1,Modelo!$A$9:$D$9,0))</f>
        <v>Información general</v>
      </c>
      <c r="M1670" s="115" t="str">
        <f>INDEX(Modelo!$A$9:$D$89,MATCH(DataBase!$J1670,Modelo!$A$9:$A$89,0),MATCH(DataBase!M$1,Modelo!$A$9:$D$9,0))</f>
        <v>Pilar 1</v>
      </c>
      <c r="N1670" s="115" t="str">
        <f>INDEX(Modelo!$A$9:$D$89,MATCH(DataBase!$J1670,Modelo!$A$9:$A$89,0),MATCH(DataBase!N$1,Modelo!$A$9:$D$9,0))</f>
        <v>boolean</v>
      </c>
      <c r="O1670" s="115" t="b">
        <f t="array" ref="O1670">IF(N1670="negativo",INDEX($AD$3:$AG$51,MATCH(1,($B1670=$AD$3:$AD$51)*($J1670=$AE$3:$AE$51),0),3),IF(N1670="positivo",INDEX($AD$55:$AG$109,MATCH(1,($B1670=$AD$55:$AD$109)*($J1670=$AE$55:$AE$109),0),3)))</f>
        <v>0</v>
      </c>
      <c r="P1670" s="115" t="b">
        <f t="array" ref="P1670">IF(N1670="negativo",INDEX($AD$3:$AG$51,MATCH(1,($B1670=$AD$3:$AD$51)*($J1670=$AE$3:$AE$51),0),4),IF(N1670="positivo",INDEX($AD$55:$AG$109,MATCH(1,($B1670=$AD$55:$AD$109)*($J1670=$AE$55:$AE$109),0),4)))</f>
        <v>0</v>
      </c>
      <c r="Q1670" s="115" t="str">
        <f>VLOOKUP(M1670,Modelo!$A$2:$C$7,2,0)</f>
        <v>Transparencia y Gobierno de la Sostenibilidad</v>
      </c>
      <c r="R1670" s="118">
        <f t="array" ref="R1670">INDEX(Modelo!$F$1:$H$37,MATCH(1,(DataBase!Q1670=Modelo!$G$1:$G$37)*(DataBase!B1670=Modelo!$F$1:$F$37),0),3)</f>
        <v>0.23529411764705882</v>
      </c>
      <c r="S1670" s="115">
        <f t="shared" si="54"/>
        <v>0</v>
      </c>
      <c r="T1670" s="115">
        <f t="shared" si="55"/>
        <v>0</v>
      </c>
    </row>
    <row r="1671" spans="1:20" x14ac:dyDescent="0.3">
      <c r="A1671" s="115" t="s">
        <v>277</v>
      </c>
      <c r="B1671" s="115" t="s">
        <v>216</v>
      </c>
      <c r="C1671" s="115" t="s">
        <v>85</v>
      </c>
      <c r="D1671" s="115" t="s">
        <v>86</v>
      </c>
      <c r="E1671" s="115" t="s">
        <v>87</v>
      </c>
      <c r="F1671" s="115" t="s">
        <v>87</v>
      </c>
      <c r="G1671" s="115">
        <v>1965</v>
      </c>
      <c r="H1671" s="115" t="s">
        <v>244</v>
      </c>
      <c r="I1671" s="115">
        <v>2.0973851419999998</v>
      </c>
      <c r="J1671" s="115" t="s">
        <v>16</v>
      </c>
      <c r="K1671" s="115" t="str">
        <f>INDEX(DatosProcesados!$A$1:$BF$101,MATCH(DataBase!A1671,DatosProcesados!$A$1:$A$101,0),MATCH(DataBase!J1671,DatosProcesados!$A$1:$BF$1,0))</f>
        <v>No</v>
      </c>
      <c r="L1671" s="115" t="str">
        <f>INDEX(Modelo!$A$9:$D$89,MATCH(DataBase!$J1671,Modelo!$A$9:$A$89,0),MATCH(DataBase!L$1,Modelo!$A$9:$D$9,0))</f>
        <v>Información general</v>
      </c>
      <c r="M1671" s="115" t="str">
        <f>INDEX(Modelo!$A$9:$D$89,MATCH(DataBase!$J1671,Modelo!$A$9:$A$89,0),MATCH(DataBase!M$1,Modelo!$A$9:$D$9,0))</f>
        <v>Pilar 1</v>
      </c>
      <c r="N1671" s="115" t="str">
        <f>INDEX(Modelo!$A$9:$D$89,MATCH(DataBase!$J1671,Modelo!$A$9:$A$89,0),MATCH(DataBase!N$1,Modelo!$A$9:$D$9,0))</f>
        <v>boolean</v>
      </c>
      <c r="O1671" s="115" t="b">
        <f t="array" ref="O1671">IF(N1671="negativo",INDEX($AD$3:$AG$51,MATCH(1,($B1671=$AD$3:$AD$51)*($J1671=$AE$3:$AE$51),0),3),IF(N1671="positivo",INDEX($AD$55:$AG$109,MATCH(1,($B1671=$AD$55:$AD$109)*($J1671=$AE$55:$AE$109),0),3)))</f>
        <v>0</v>
      </c>
      <c r="P1671" s="115" t="b">
        <f t="array" ref="P1671">IF(N1671="negativo",INDEX($AD$3:$AG$51,MATCH(1,($B1671=$AD$3:$AD$51)*($J1671=$AE$3:$AE$51),0),4),IF(N1671="positivo",INDEX($AD$55:$AG$109,MATCH(1,($B1671=$AD$55:$AD$109)*($J1671=$AE$55:$AE$109),0),4)))</f>
        <v>0</v>
      </c>
      <c r="Q1671" s="115" t="str">
        <f>VLOOKUP(M1671,Modelo!$A$2:$C$7,2,0)</f>
        <v>Transparencia y Gobierno de la Sostenibilidad</v>
      </c>
      <c r="R1671" s="118">
        <f t="array" ref="R1671">INDEX(Modelo!$F$1:$H$37,MATCH(1,(DataBase!Q1671=Modelo!$G$1:$G$37)*(DataBase!B1671=Modelo!$F$1:$F$37),0),3)</f>
        <v>0.15789473684210525</v>
      </c>
      <c r="S1671" s="115">
        <f t="shared" si="54"/>
        <v>0</v>
      </c>
      <c r="T1671" s="115">
        <f t="shared" si="55"/>
        <v>0</v>
      </c>
    </row>
    <row r="1672" spans="1:20" x14ac:dyDescent="0.3">
      <c r="A1672" s="115" t="s">
        <v>356</v>
      </c>
      <c r="B1672" s="115" t="s">
        <v>313</v>
      </c>
      <c r="C1672" s="115" t="s">
        <v>103</v>
      </c>
      <c r="D1672" s="115" t="s">
        <v>87</v>
      </c>
      <c r="E1672" s="115" t="s">
        <v>86</v>
      </c>
      <c r="F1672" s="115" t="s">
        <v>86</v>
      </c>
      <c r="G1672" s="115">
        <v>1989</v>
      </c>
      <c r="H1672" s="115" t="s">
        <v>125</v>
      </c>
      <c r="I1672" s="115">
        <v>3.0305383369999999</v>
      </c>
      <c r="J1672" s="115" t="s">
        <v>16</v>
      </c>
      <c r="K1672" s="115">
        <f>INDEX(DatosProcesados!$A$1:$BF$101,MATCH(DataBase!A1672,DatosProcesados!$A$1:$A$101,0),MATCH(DataBase!J1672,DatosProcesados!$A$1:$BF$1,0))</f>
        <v>0</v>
      </c>
      <c r="L1672" s="115" t="str">
        <f>INDEX(Modelo!$A$9:$D$89,MATCH(DataBase!$J1672,Modelo!$A$9:$A$89,0),MATCH(DataBase!L$1,Modelo!$A$9:$D$9,0))</f>
        <v>Información general</v>
      </c>
      <c r="M1672" s="115" t="str">
        <f>INDEX(Modelo!$A$9:$D$89,MATCH(DataBase!$J1672,Modelo!$A$9:$A$89,0),MATCH(DataBase!M$1,Modelo!$A$9:$D$9,0))</f>
        <v>Pilar 1</v>
      </c>
      <c r="N1672" s="115" t="str">
        <f>INDEX(Modelo!$A$9:$D$89,MATCH(DataBase!$J1672,Modelo!$A$9:$A$89,0),MATCH(DataBase!N$1,Modelo!$A$9:$D$9,0))</f>
        <v>boolean</v>
      </c>
      <c r="O1672" s="115" t="b">
        <f t="array" ref="O1672">IF(N1672="negativo",INDEX($AD$3:$AG$51,MATCH(1,($B1672=$AD$3:$AD$51)*($J1672=$AE$3:$AE$51),0),3),IF(N1672="positivo",INDEX($AD$55:$AG$109,MATCH(1,($B1672=$AD$55:$AD$109)*($J1672=$AE$55:$AE$109),0),3)))</f>
        <v>0</v>
      </c>
      <c r="P1672" s="115" t="b">
        <f t="array" ref="P1672">IF(N1672="negativo",INDEX($AD$3:$AG$51,MATCH(1,($B1672=$AD$3:$AD$51)*($J1672=$AE$3:$AE$51),0),4),IF(N1672="positivo",INDEX($AD$55:$AG$109,MATCH(1,($B1672=$AD$55:$AD$109)*($J1672=$AE$55:$AE$109),0),4)))</f>
        <v>0</v>
      </c>
      <c r="Q1672" s="115" t="str">
        <f>VLOOKUP(M1672,Modelo!$A$2:$C$7,2,0)</f>
        <v>Transparencia y Gobierno de la Sostenibilidad</v>
      </c>
      <c r="R1672" s="118">
        <f t="array" ref="R1672">INDEX(Modelo!$F$1:$H$37,MATCH(1,(DataBase!Q1672=Modelo!$G$1:$G$37)*(DataBase!B1672=Modelo!$F$1:$F$37),0),3)</f>
        <v>0.23529411764705882</v>
      </c>
      <c r="S1672" s="115">
        <f t="shared" si="54"/>
        <v>0</v>
      </c>
      <c r="T1672" s="115">
        <f t="shared" si="55"/>
        <v>0</v>
      </c>
    </row>
    <row r="1673" spans="1:20" x14ac:dyDescent="0.3">
      <c r="A1673" s="115" t="s">
        <v>268</v>
      </c>
      <c r="B1673" s="115" t="s">
        <v>216</v>
      </c>
      <c r="C1673" s="115" t="s">
        <v>103</v>
      </c>
      <c r="D1673" s="115" t="s">
        <v>86</v>
      </c>
      <c r="E1673" s="115" t="s">
        <v>86</v>
      </c>
      <c r="F1673" s="115" t="s">
        <v>87</v>
      </c>
      <c r="G1673" s="115">
        <v>1986</v>
      </c>
      <c r="H1673" s="115" t="s">
        <v>125</v>
      </c>
      <c r="I1673" s="115">
        <v>2.2734296359999999</v>
      </c>
      <c r="J1673" s="115" t="s">
        <v>16</v>
      </c>
      <c r="K1673" s="115">
        <f>INDEX(DatosProcesados!$A$1:$BF$101,MATCH(DataBase!A1673,DatosProcesados!$A$1:$A$101,0),MATCH(DataBase!J1673,DatosProcesados!$A$1:$BF$1,0))</f>
        <v>0</v>
      </c>
      <c r="L1673" s="115" t="str">
        <f>INDEX(Modelo!$A$9:$D$89,MATCH(DataBase!$J1673,Modelo!$A$9:$A$89,0),MATCH(DataBase!L$1,Modelo!$A$9:$D$9,0))</f>
        <v>Información general</v>
      </c>
      <c r="M1673" s="115" t="str">
        <f>INDEX(Modelo!$A$9:$D$89,MATCH(DataBase!$J1673,Modelo!$A$9:$A$89,0),MATCH(DataBase!M$1,Modelo!$A$9:$D$9,0))</f>
        <v>Pilar 1</v>
      </c>
      <c r="N1673" s="115" t="str">
        <f>INDEX(Modelo!$A$9:$D$89,MATCH(DataBase!$J1673,Modelo!$A$9:$A$89,0),MATCH(DataBase!N$1,Modelo!$A$9:$D$9,0))</f>
        <v>boolean</v>
      </c>
      <c r="O1673" s="115" t="b">
        <f t="array" ref="O1673">IF(N1673="negativo",INDEX($AD$3:$AG$51,MATCH(1,($B1673=$AD$3:$AD$51)*($J1673=$AE$3:$AE$51),0),3),IF(N1673="positivo",INDEX($AD$55:$AG$109,MATCH(1,($B1673=$AD$55:$AD$109)*($J1673=$AE$55:$AE$109),0),3)))</f>
        <v>0</v>
      </c>
      <c r="P1673" s="115" t="b">
        <f t="array" ref="P1673">IF(N1673="negativo",INDEX($AD$3:$AG$51,MATCH(1,($B1673=$AD$3:$AD$51)*($J1673=$AE$3:$AE$51),0),4),IF(N1673="positivo",INDEX($AD$55:$AG$109,MATCH(1,($B1673=$AD$55:$AD$109)*($J1673=$AE$55:$AE$109),0),4)))</f>
        <v>0</v>
      </c>
      <c r="Q1673" s="115" t="str">
        <f>VLOOKUP(M1673,Modelo!$A$2:$C$7,2,0)</f>
        <v>Transparencia y Gobierno de la Sostenibilidad</v>
      </c>
      <c r="R1673" s="118">
        <f t="array" ref="R1673">INDEX(Modelo!$F$1:$H$37,MATCH(1,(DataBase!Q1673=Modelo!$G$1:$G$37)*(DataBase!B1673=Modelo!$F$1:$F$37),0),3)</f>
        <v>0.15789473684210525</v>
      </c>
      <c r="S1673" s="115">
        <f t="shared" si="54"/>
        <v>0</v>
      </c>
      <c r="T1673" s="115">
        <f t="shared" si="55"/>
        <v>0</v>
      </c>
    </row>
    <row r="1674" spans="1:20" x14ac:dyDescent="0.3">
      <c r="A1674" s="115" t="s">
        <v>234</v>
      </c>
      <c r="B1674" s="115" t="s">
        <v>216</v>
      </c>
      <c r="C1674" s="115" t="s">
        <v>103</v>
      </c>
      <c r="D1674" s="115" t="s">
        <v>86</v>
      </c>
      <c r="E1674" s="115" t="s">
        <v>86</v>
      </c>
      <c r="F1674" s="115" t="s">
        <v>86</v>
      </c>
      <c r="G1674" s="115">
        <v>1904</v>
      </c>
      <c r="H1674" s="115" t="s">
        <v>125</v>
      </c>
      <c r="I1674" s="115">
        <v>2.8467005310000002</v>
      </c>
      <c r="J1674" s="115" t="s">
        <v>16</v>
      </c>
      <c r="K1674" s="115" t="str">
        <f>INDEX(DatosProcesados!$A$1:$BF$101,MATCH(DataBase!A1674,DatosProcesados!$A$1:$A$101,0),MATCH(DataBase!J1674,DatosProcesados!$A$1:$BF$1,0))</f>
        <v>Si</v>
      </c>
      <c r="L1674" s="115" t="str">
        <f>INDEX(Modelo!$A$9:$D$89,MATCH(DataBase!$J1674,Modelo!$A$9:$A$89,0),MATCH(DataBase!L$1,Modelo!$A$9:$D$9,0))</f>
        <v>Información general</v>
      </c>
      <c r="M1674" s="115" t="str">
        <f>INDEX(Modelo!$A$9:$D$89,MATCH(DataBase!$J1674,Modelo!$A$9:$A$89,0),MATCH(DataBase!M$1,Modelo!$A$9:$D$9,0))</f>
        <v>Pilar 1</v>
      </c>
      <c r="N1674" s="115" t="str">
        <f>INDEX(Modelo!$A$9:$D$89,MATCH(DataBase!$J1674,Modelo!$A$9:$A$89,0),MATCH(DataBase!N$1,Modelo!$A$9:$D$9,0))</f>
        <v>boolean</v>
      </c>
      <c r="O1674" s="115" t="b">
        <f t="array" ref="O1674">IF(N1674="negativo",INDEX($AD$3:$AG$51,MATCH(1,($B1674=$AD$3:$AD$51)*($J1674=$AE$3:$AE$51),0),3),IF(N1674="positivo",INDEX($AD$55:$AG$109,MATCH(1,($B1674=$AD$55:$AD$109)*($J1674=$AE$55:$AE$109),0),3)))</f>
        <v>0</v>
      </c>
      <c r="P1674" s="115" t="b">
        <f t="array" ref="P1674">IF(N1674="negativo",INDEX($AD$3:$AG$51,MATCH(1,($B1674=$AD$3:$AD$51)*($J1674=$AE$3:$AE$51),0),4),IF(N1674="positivo",INDEX($AD$55:$AG$109,MATCH(1,($B1674=$AD$55:$AD$109)*($J1674=$AE$55:$AE$109),0),4)))</f>
        <v>0</v>
      </c>
      <c r="Q1674" s="115" t="str">
        <f>VLOOKUP(M1674,Modelo!$A$2:$C$7,2,0)</f>
        <v>Transparencia y Gobierno de la Sostenibilidad</v>
      </c>
      <c r="R1674" s="118">
        <f t="array" ref="R1674">INDEX(Modelo!$F$1:$H$37,MATCH(1,(DataBase!Q1674=Modelo!$G$1:$G$37)*(DataBase!B1674=Modelo!$F$1:$F$37),0),3)</f>
        <v>0.15789473684210525</v>
      </c>
      <c r="S1674" s="115">
        <f t="shared" si="54"/>
        <v>100</v>
      </c>
      <c r="T1674" s="115">
        <f t="shared" si="55"/>
        <v>15.789473684210526</v>
      </c>
    </row>
    <row r="1675" spans="1:20" x14ac:dyDescent="0.3">
      <c r="A1675" s="115" t="s">
        <v>359</v>
      </c>
      <c r="B1675" s="115" t="s">
        <v>313</v>
      </c>
      <c r="C1675" s="115" t="s">
        <v>103</v>
      </c>
      <c r="D1675" s="115" t="s">
        <v>86</v>
      </c>
      <c r="E1675" s="115" t="s">
        <v>87</v>
      </c>
      <c r="F1675" s="115" t="s">
        <v>87</v>
      </c>
      <c r="G1675" s="115">
        <v>1993</v>
      </c>
      <c r="H1675" s="115" t="s">
        <v>244</v>
      </c>
      <c r="I1675" s="115">
        <v>2.3607916150000001</v>
      </c>
      <c r="J1675" s="115" t="s">
        <v>16</v>
      </c>
      <c r="K1675" s="115" t="str">
        <f>INDEX(DatosProcesados!$A$1:$BF$101,MATCH(DataBase!A1675,DatosProcesados!$A$1:$A$101,0),MATCH(DataBase!J1675,DatosProcesados!$A$1:$BF$1,0))</f>
        <v>Si</v>
      </c>
      <c r="L1675" s="115" t="str">
        <f>INDEX(Modelo!$A$9:$D$89,MATCH(DataBase!$J1675,Modelo!$A$9:$A$89,0),MATCH(DataBase!L$1,Modelo!$A$9:$D$9,0))</f>
        <v>Información general</v>
      </c>
      <c r="M1675" s="115" t="str">
        <f>INDEX(Modelo!$A$9:$D$89,MATCH(DataBase!$J1675,Modelo!$A$9:$A$89,0),MATCH(DataBase!M$1,Modelo!$A$9:$D$9,0))</f>
        <v>Pilar 1</v>
      </c>
      <c r="N1675" s="115" t="str">
        <f>INDEX(Modelo!$A$9:$D$89,MATCH(DataBase!$J1675,Modelo!$A$9:$A$89,0),MATCH(DataBase!N$1,Modelo!$A$9:$D$9,0))</f>
        <v>boolean</v>
      </c>
      <c r="O1675" s="115" t="b">
        <f t="array" ref="O1675">IF(N1675="negativo",INDEX($AD$3:$AG$51,MATCH(1,($B1675=$AD$3:$AD$51)*($J1675=$AE$3:$AE$51),0),3),IF(N1675="positivo",INDEX($AD$55:$AG$109,MATCH(1,($B1675=$AD$55:$AD$109)*($J1675=$AE$55:$AE$109),0),3)))</f>
        <v>0</v>
      </c>
      <c r="P1675" s="115" t="b">
        <f t="array" ref="P1675">IF(N1675="negativo",INDEX($AD$3:$AG$51,MATCH(1,($B1675=$AD$3:$AD$51)*($J1675=$AE$3:$AE$51),0),4),IF(N1675="positivo",INDEX($AD$55:$AG$109,MATCH(1,($B1675=$AD$55:$AD$109)*($J1675=$AE$55:$AE$109),0),4)))</f>
        <v>0</v>
      </c>
      <c r="Q1675" s="115" t="str">
        <f>VLOOKUP(M1675,Modelo!$A$2:$C$7,2,0)</f>
        <v>Transparencia y Gobierno de la Sostenibilidad</v>
      </c>
      <c r="R1675" s="118">
        <f t="array" ref="R1675">INDEX(Modelo!$F$1:$H$37,MATCH(1,(DataBase!Q1675=Modelo!$G$1:$G$37)*(DataBase!B1675=Modelo!$F$1:$F$37),0),3)</f>
        <v>0.23529411764705882</v>
      </c>
      <c r="S1675" s="115">
        <f t="shared" si="54"/>
        <v>100</v>
      </c>
      <c r="T1675" s="115">
        <f t="shared" si="55"/>
        <v>23.52941176470588</v>
      </c>
    </row>
    <row r="1676" spans="1:20" x14ac:dyDescent="0.3">
      <c r="A1676" s="115" t="s">
        <v>327</v>
      </c>
      <c r="B1676" s="115" t="s">
        <v>313</v>
      </c>
      <c r="C1676" s="115" t="s">
        <v>103</v>
      </c>
      <c r="D1676" s="115" t="s">
        <v>86</v>
      </c>
      <c r="E1676" s="115" t="s">
        <v>86</v>
      </c>
      <c r="F1676" s="115" t="s">
        <v>87</v>
      </c>
      <c r="G1676" s="115">
        <v>2005</v>
      </c>
      <c r="H1676" s="115" t="s">
        <v>328</v>
      </c>
      <c r="I1676" s="115">
        <v>10.521119421</v>
      </c>
      <c r="J1676" s="115" t="s">
        <v>16</v>
      </c>
      <c r="K1676" s="115" t="str">
        <f>INDEX(DatosProcesados!$A$1:$BF$101,MATCH(DataBase!A1676,DatosProcesados!$A$1:$A$101,0),MATCH(DataBase!J1676,DatosProcesados!$A$1:$BF$1,0))</f>
        <v>Si</v>
      </c>
      <c r="L1676" s="115" t="str">
        <f>INDEX(Modelo!$A$9:$D$89,MATCH(DataBase!$J1676,Modelo!$A$9:$A$89,0),MATCH(DataBase!L$1,Modelo!$A$9:$D$9,0))</f>
        <v>Información general</v>
      </c>
      <c r="M1676" s="115" t="str">
        <f>INDEX(Modelo!$A$9:$D$89,MATCH(DataBase!$J1676,Modelo!$A$9:$A$89,0),MATCH(DataBase!M$1,Modelo!$A$9:$D$9,0))</f>
        <v>Pilar 1</v>
      </c>
      <c r="N1676" s="115" t="str">
        <f>INDEX(Modelo!$A$9:$D$89,MATCH(DataBase!$J1676,Modelo!$A$9:$A$89,0),MATCH(DataBase!N$1,Modelo!$A$9:$D$9,0))</f>
        <v>boolean</v>
      </c>
      <c r="O1676" s="115" t="b">
        <f t="array" ref="O1676">IF(N1676="negativo",INDEX($AD$3:$AG$51,MATCH(1,($B1676=$AD$3:$AD$51)*($J1676=$AE$3:$AE$51),0),3),IF(N1676="positivo",INDEX($AD$55:$AG$109,MATCH(1,($B1676=$AD$55:$AD$109)*($J1676=$AE$55:$AE$109),0),3)))</f>
        <v>0</v>
      </c>
      <c r="P1676" s="115" t="b">
        <f t="array" ref="P1676">IF(N1676="negativo",INDEX($AD$3:$AG$51,MATCH(1,($B1676=$AD$3:$AD$51)*($J1676=$AE$3:$AE$51),0),4),IF(N1676="positivo",INDEX($AD$55:$AG$109,MATCH(1,($B1676=$AD$55:$AD$109)*($J1676=$AE$55:$AE$109),0),4)))</f>
        <v>0</v>
      </c>
      <c r="Q1676" s="115" t="str">
        <f>VLOOKUP(M1676,Modelo!$A$2:$C$7,2,0)</f>
        <v>Transparencia y Gobierno de la Sostenibilidad</v>
      </c>
      <c r="R1676" s="118">
        <f t="array" ref="R1676">INDEX(Modelo!$F$1:$H$37,MATCH(1,(DataBase!Q1676=Modelo!$G$1:$G$37)*(DataBase!B1676=Modelo!$F$1:$F$37),0),3)</f>
        <v>0.23529411764705882</v>
      </c>
      <c r="S1676" s="115">
        <f t="shared" si="54"/>
        <v>100</v>
      </c>
      <c r="T1676" s="115">
        <f t="shared" si="55"/>
        <v>23.52941176470588</v>
      </c>
    </row>
    <row r="1677" spans="1:20" x14ac:dyDescent="0.3">
      <c r="A1677" s="115" t="s">
        <v>283</v>
      </c>
      <c r="B1677" s="115" t="s">
        <v>216</v>
      </c>
      <c r="C1677" s="115" t="s">
        <v>103</v>
      </c>
      <c r="D1677" s="115" t="s">
        <v>86</v>
      </c>
      <c r="E1677" s="115" t="s">
        <v>86</v>
      </c>
      <c r="F1677" s="115" t="s">
        <v>87</v>
      </c>
      <c r="G1677" s="115">
        <v>1958</v>
      </c>
      <c r="H1677" s="115" t="s">
        <v>125</v>
      </c>
      <c r="I1677" s="115">
        <v>2.0172595470000001</v>
      </c>
      <c r="J1677" s="115" t="s">
        <v>16</v>
      </c>
      <c r="K1677" s="115" t="str">
        <f>INDEX(DatosProcesados!$A$1:$BF$101,MATCH(DataBase!A1677,DatosProcesados!$A$1:$A$101,0),MATCH(DataBase!J1677,DatosProcesados!$A$1:$BF$1,0))</f>
        <v>Si</v>
      </c>
      <c r="L1677" s="115" t="str">
        <f>INDEX(Modelo!$A$9:$D$89,MATCH(DataBase!$J1677,Modelo!$A$9:$A$89,0),MATCH(DataBase!L$1,Modelo!$A$9:$D$9,0))</f>
        <v>Información general</v>
      </c>
      <c r="M1677" s="115" t="str">
        <f>INDEX(Modelo!$A$9:$D$89,MATCH(DataBase!$J1677,Modelo!$A$9:$A$89,0),MATCH(DataBase!M$1,Modelo!$A$9:$D$9,0))</f>
        <v>Pilar 1</v>
      </c>
      <c r="N1677" s="115" t="str">
        <f>INDEX(Modelo!$A$9:$D$89,MATCH(DataBase!$J1677,Modelo!$A$9:$A$89,0),MATCH(DataBase!N$1,Modelo!$A$9:$D$9,0))</f>
        <v>boolean</v>
      </c>
      <c r="O1677" s="115" t="b">
        <f t="array" ref="O1677">IF(N1677="negativo",INDEX($AD$3:$AG$51,MATCH(1,($B1677=$AD$3:$AD$51)*($J1677=$AE$3:$AE$51),0),3),IF(N1677="positivo",INDEX($AD$55:$AG$109,MATCH(1,($B1677=$AD$55:$AD$109)*($J1677=$AE$55:$AE$109),0),3)))</f>
        <v>0</v>
      </c>
      <c r="P1677" s="115" t="b">
        <f t="array" ref="P1677">IF(N1677="negativo",INDEX($AD$3:$AG$51,MATCH(1,($B1677=$AD$3:$AD$51)*($J1677=$AE$3:$AE$51),0),4),IF(N1677="positivo",INDEX($AD$55:$AG$109,MATCH(1,($B1677=$AD$55:$AD$109)*($J1677=$AE$55:$AE$109),0),4)))</f>
        <v>0</v>
      </c>
      <c r="Q1677" s="115" t="str">
        <f>VLOOKUP(M1677,Modelo!$A$2:$C$7,2,0)</f>
        <v>Transparencia y Gobierno de la Sostenibilidad</v>
      </c>
      <c r="R1677" s="118">
        <f t="array" ref="R1677">INDEX(Modelo!$F$1:$H$37,MATCH(1,(DataBase!Q1677=Modelo!$G$1:$G$37)*(DataBase!B1677=Modelo!$F$1:$F$37),0),3)</f>
        <v>0.15789473684210525</v>
      </c>
      <c r="S1677" s="115">
        <f t="shared" si="54"/>
        <v>100</v>
      </c>
      <c r="T1677" s="115">
        <f t="shared" si="55"/>
        <v>15.789473684210526</v>
      </c>
    </row>
    <row r="1678" spans="1:20" x14ac:dyDescent="0.3">
      <c r="A1678" s="115" t="s">
        <v>188</v>
      </c>
      <c r="B1678" s="115" t="s">
        <v>84</v>
      </c>
      <c r="C1678" s="115" t="s">
        <v>103</v>
      </c>
      <c r="D1678" s="115" t="s">
        <v>86</v>
      </c>
      <c r="E1678" s="115" t="s">
        <v>87</v>
      </c>
      <c r="F1678" s="115" t="s">
        <v>86</v>
      </c>
      <c r="G1678" s="115">
        <v>1974</v>
      </c>
      <c r="H1678" s="115" t="s">
        <v>125</v>
      </c>
      <c r="I1678" s="115">
        <v>2.2729038500000001</v>
      </c>
      <c r="J1678" s="115" t="s">
        <v>16</v>
      </c>
      <c r="K1678" s="115" t="str">
        <f>INDEX(DatosProcesados!$A$1:$BF$101,MATCH(DataBase!A1678,DatosProcesados!$A$1:$A$101,0),MATCH(DataBase!J1678,DatosProcesados!$A$1:$BF$1,0))</f>
        <v>Si</v>
      </c>
      <c r="L1678" s="115" t="str">
        <f>INDEX(Modelo!$A$9:$D$89,MATCH(DataBase!$J1678,Modelo!$A$9:$A$89,0),MATCH(DataBase!L$1,Modelo!$A$9:$D$9,0))</f>
        <v>Información general</v>
      </c>
      <c r="M1678" s="115" t="str">
        <f>INDEX(Modelo!$A$9:$D$89,MATCH(DataBase!$J1678,Modelo!$A$9:$A$89,0),MATCH(DataBase!M$1,Modelo!$A$9:$D$9,0))</f>
        <v>Pilar 1</v>
      </c>
      <c r="N1678" s="115" t="str">
        <f>INDEX(Modelo!$A$9:$D$89,MATCH(DataBase!$J1678,Modelo!$A$9:$A$89,0),MATCH(DataBase!N$1,Modelo!$A$9:$D$9,0))</f>
        <v>boolean</v>
      </c>
      <c r="O1678" s="115" t="b">
        <f t="array" ref="O1678">IF(N1678="negativo",INDEX($AD$3:$AG$51,MATCH(1,($B1678=$AD$3:$AD$51)*($J1678=$AE$3:$AE$51),0),3),IF(N1678="positivo",INDEX($AD$55:$AG$109,MATCH(1,($B1678=$AD$55:$AD$109)*($J1678=$AE$55:$AE$109),0),3)))</f>
        <v>0</v>
      </c>
      <c r="P1678" s="115" t="b">
        <f t="array" ref="P1678">IF(N1678="negativo",INDEX($AD$3:$AG$51,MATCH(1,($B1678=$AD$3:$AD$51)*($J1678=$AE$3:$AE$51),0),4),IF(N1678="positivo",INDEX($AD$55:$AG$109,MATCH(1,($B1678=$AD$55:$AD$109)*($J1678=$AE$55:$AE$109),0),4)))</f>
        <v>0</v>
      </c>
      <c r="Q1678" s="115" t="str">
        <f>VLOOKUP(M1678,Modelo!$A$2:$C$7,2,0)</f>
        <v>Transparencia y Gobierno de la Sostenibilidad</v>
      </c>
      <c r="R1678" s="118">
        <f t="array" ref="R1678">INDEX(Modelo!$F$1:$H$37,MATCH(1,(DataBase!Q1678=Modelo!$G$1:$G$37)*(DataBase!B1678=Modelo!$F$1:$F$37),0),3)</f>
        <v>0.29411764705882354</v>
      </c>
      <c r="S1678" s="115">
        <f t="shared" si="54"/>
        <v>100</v>
      </c>
      <c r="T1678" s="115">
        <f t="shared" si="55"/>
        <v>29.411764705882355</v>
      </c>
    </row>
    <row r="1679" spans="1:20" x14ac:dyDescent="0.3">
      <c r="A1679" s="115" t="s">
        <v>199</v>
      </c>
      <c r="B1679" s="115" t="s">
        <v>84</v>
      </c>
      <c r="C1679" s="115" t="s">
        <v>103</v>
      </c>
      <c r="D1679" s="115" t="s">
        <v>86</v>
      </c>
      <c r="E1679" s="115" t="s">
        <v>86</v>
      </c>
      <c r="F1679" s="115" t="s">
        <v>87</v>
      </c>
      <c r="G1679" s="115">
        <v>2015</v>
      </c>
      <c r="H1679" s="115" t="s">
        <v>125</v>
      </c>
      <c r="I1679" s="115">
        <v>0.70314701400000001</v>
      </c>
      <c r="J1679" s="115" t="s">
        <v>16</v>
      </c>
      <c r="K1679" s="115">
        <f>INDEX(DatosProcesados!$A$1:$BF$101,MATCH(DataBase!A1679,DatosProcesados!$A$1:$A$101,0),MATCH(DataBase!J1679,DatosProcesados!$A$1:$BF$1,0))</f>
        <v>0</v>
      </c>
      <c r="L1679" s="115" t="str">
        <f>INDEX(Modelo!$A$9:$D$89,MATCH(DataBase!$J1679,Modelo!$A$9:$A$89,0),MATCH(DataBase!L$1,Modelo!$A$9:$D$9,0))</f>
        <v>Información general</v>
      </c>
      <c r="M1679" s="115" t="str">
        <f>INDEX(Modelo!$A$9:$D$89,MATCH(DataBase!$J1679,Modelo!$A$9:$A$89,0),MATCH(DataBase!M$1,Modelo!$A$9:$D$9,0))</f>
        <v>Pilar 1</v>
      </c>
      <c r="N1679" s="115" t="str">
        <f>INDEX(Modelo!$A$9:$D$89,MATCH(DataBase!$J1679,Modelo!$A$9:$A$89,0),MATCH(DataBase!N$1,Modelo!$A$9:$D$9,0))</f>
        <v>boolean</v>
      </c>
      <c r="O1679" s="115" t="b">
        <f t="array" ref="O1679">IF(N1679="negativo",INDEX($AD$3:$AG$51,MATCH(1,($B1679=$AD$3:$AD$51)*($J1679=$AE$3:$AE$51),0),3),IF(N1679="positivo",INDEX($AD$55:$AG$109,MATCH(1,($B1679=$AD$55:$AD$109)*($J1679=$AE$55:$AE$109),0),3)))</f>
        <v>0</v>
      </c>
      <c r="P1679" s="115" t="b">
        <f t="array" ref="P1679">IF(N1679="negativo",INDEX($AD$3:$AG$51,MATCH(1,($B1679=$AD$3:$AD$51)*($J1679=$AE$3:$AE$51),0),4),IF(N1679="positivo",INDEX($AD$55:$AG$109,MATCH(1,($B1679=$AD$55:$AD$109)*($J1679=$AE$55:$AE$109),0),4)))</f>
        <v>0</v>
      </c>
      <c r="Q1679" s="115" t="str">
        <f>VLOOKUP(M1679,Modelo!$A$2:$C$7,2,0)</f>
        <v>Transparencia y Gobierno de la Sostenibilidad</v>
      </c>
      <c r="R1679" s="118">
        <f t="array" ref="R1679">INDEX(Modelo!$F$1:$H$37,MATCH(1,(DataBase!Q1679=Modelo!$G$1:$G$37)*(DataBase!B1679=Modelo!$F$1:$F$37),0),3)</f>
        <v>0.29411764705882354</v>
      </c>
      <c r="S1679" s="115">
        <f t="shared" si="54"/>
        <v>0</v>
      </c>
      <c r="T1679" s="115">
        <f t="shared" si="55"/>
        <v>0</v>
      </c>
    </row>
    <row r="1680" spans="1:20" x14ac:dyDescent="0.3">
      <c r="A1680" s="115" t="s">
        <v>215</v>
      </c>
      <c r="B1680" s="115" t="s">
        <v>216</v>
      </c>
      <c r="C1680" s="115" t="s">
        <v>97</v>
      </c>
      <c r="D1680" s="115" t="s">
        <v>86</v>
      </c>
      <c r="E1680" s="115" t="s">
        <v>86</v>
      </c>
      <c r="F1680" s="115" t="s">
        <v>86</v>
      </c>
      <c r="G1680" s="115">
        <v>1956</v>
      </c>
      <c r="H1680" s="115" t="s">
        <v>125</v>
      </c>
      <c r="I1680" s="115">
        <v>25.860914507</v>
      </c>
      <c r="J1680" s="115" t="s">
        <v>16</v>
      </c>
      <c r="K1680" s="115" t="str">
        <f>INDEX(DatosProcesados!$A$1:$BF$101,MATCH(DataBase!A1680,DatosProcesados!$A$1:$A$101,0),MATCH(DataBase!J1680,DatosProcesados!$A$1:$BF$1,0))</f>
        <v>Si</v>
      </c>
      <c r="L1680" s="115" t="str">
        <f>INDEX(Modelo!$A$9:$D$89,MATCH(DataBase!$J1680,Modelo!$A$9:$A$89,0),MATCH(DataBase!L$1,Modelo!$A$9:$D$9,0))</f>
        <v>Información general</v>
      </c>
      <c r="M1680" s="115" t="str">
        <f>INDEX(Modelo!$A$9:$D$89,MATCH(DataBase!$J1680,Modelo!$A$9:$A$89,0),MATCH(DataBase!M$1,Modelo!$A$9:$D$9,0))</f>
        <v>Pilar 1</v>
      </c>
      <c r="N1680" s="115" t="str">
        <f>INDEX(Modelo!$A$9:$D$89,MATCH(DataBase!$J1680,Modelo!$A$9:$A$89,0),MATCH(DataBase!N$1,Modelo!$A$9:$D$9,0))</f>
        <v>boolean</v>
      </c>
      <c r="O1680" s="115" t="b">
        <f t="array" ref="O1680">IF(N1680="negativo",INDEX($AD$3:$AG$51,MATCH(1,($B1680=$AD$3:$AD$51)*($J1680=$AE$3:$AE$51),0),3),IF(N1680="positivo",INDEX($AD$55:$AG$109,MATCH(1,($B1680=$AD$55:$AD$109)*($J1680=$AE$55:$AE$109),0),3)))</f>
        <v>0</v>
      </c>
      <c r="P1680" s="115" t="b">
        <f t="array" ref="P1680">IF(N1680="negativo",INDEX($AD$3:$AG$51,MATCH(1,($B1680=$AD$3:$AD$51)*($J1680=$AE$3:$AE$51),0),4),IF(N1680="positivo",INDEX($AD$55:$AG$109,MATCH(1,($B1680=$AD$55:$AD$109)*($J1680=$AE$55:$AE$109),0),4)))</f>
        <v>0</v>
      </c>
      <c r="Q1680" s="115" t="str">
        <f>VLOOKUP(M1680,Modelo!$A$2:$C$7,2,0)</f>
        <v>Transparencia y Gobierno de la Sostenibilidad</v>
      </c>
      <c r="R1680" s="118">
        <f t="array" ref="R1680">INDEX(Modelo!$F$1:$H$37,MATCH(1,(DataBase!Q1680=Modelo!$G$1:$G$37)*(DataBase!B1680=Modelo!$F$1:$F$37),0),3)</f>
        <v>0.15789473684210525</v>
      </c>
      <c r="S1680" s="115">
        <f t="shared" si="54"/>
        <v>100</v>
      </c>
      <c r="T1680" s="115">
        <f t="shared" si="55"/>
        <v>15.789473684210526</v>
      </c>
    </row>
    <row r="1681" spans="1:20" x14ac:dyDescent="0.3">
      <c r="A1681" s="115" t="s">
        <v>257</v>
      </c>
      <c r="B1681" s="115" t="s">
        <v>216</v>
      </c>
      <c r="C1681" s="115" t="s">
        <v>97</v>
      </c>
      <c r="D1681" s="115" t="s">
        <v>86</v>
      </c>
      <c r="E1681" s="115" t="s">
        <v>87</v>
      </c>
      <c r="F1681" s="115" t="s">
        <v>87</v>
      </c>
      <c r="G1681" s="115">
        <v>1898</v>
      </c>
      <c r="H1681" s="115" t="s">
        <v>167</v>
      </c>
      <c r="I1681" s="115">
        <v>2.4260392159999999</v>
      </c>
      <c r="J1681" s="115" t="s">
        <v>16</v>
      </c>
      <c r="K1681" s="115" t="str">
        <f>INDEX(DatosProcesados!$A$1:$BF$101,MATCH(DataBase!A1681,DatosProcesados!$A$1:$A$101,0),MATCH(DataBase!J1681,DatosProcesados!$A$1:$BF$1,0))</f>
        <v>Si</v>
      </c>
      <c r="L1681" s="115" t="str">
        <f>INDEX(Modelo!$A$9:$D$89,MATCH(DataBase!$J1681,Modelo!$A$9:$A$89,0),MATCH(DataBase!L$1,Modelo!$A$9:$D$9,0))</f>
        <v>Información general</v>
      </c>
      <c r="M1681" s="115" t="str">
        <f>INDEX(Modelo!$A$9:$D$89,MATCH(DataBase!$J1681,Modelo!$A$9:$A$89,0),MATCH(DataBase!M$1,Modelo!$A$9:$D$9,0))</f>
        <v>Pilar 1</v>
      </c>
      <c r="N1681" s="115" t="str">
        <f>INDEX(Modelo!$A$9:$D$89,MATCH(DataBase!$J1681,Modelo!$A$9:$A$89,0),MATCH(DataBase!N$1,Modelo!$A$9:$D$9,0))</f>
        <v>boolean</v>
      </c>
      <c r="O1681" s="115" t="b">
        <f t="array" ref="O1681">IF(N1681="negativo",INDEX($AD$3:$AG$51,MATCH(1,($B1681=$AD$3:$AD$51)*($J1681=$AE$3:$AE$51),0),3),IF(N1681="positivo",INDEX($AD$55:$AG$109,MATCH(1,($B1681=$AD$55:$AD$109)*($J1681=$AE$55:$AE$109),0),3)))</f>
        <v>0</v>
      </c>
      <c r="P1681" s="115" t="b">
        <f t="array" ref="P1681">IF(N1681="negativo",INDEX($AD$3:$AG$51,MATCH(1,($B1681=$AD$3:$AD$51)*($J1681=$AE$3:$AE$51),0),4),IF(N1681="positivo",INDEX($AD$55:$AG$109,MATCH(1,($B1681=$AD$55:$AD$109)*($J1681=$AE$55:$AE$109),0),4)))</f>
        <v>0</v>
      </c>
      <c r="Q1681" s="115" t="str">
        <f>VLOOKUP(M1681,Modelo!$A$2:$C$7,2,0)</f>
        <v>Transparencia y Gobierno de la Sostenibilidad</v>
      </c>
      <c r="R1681" s="118">
        <f t="array" ref="R1681">INDEX(Modelo!$F$1:$H$37,MATCH(1,(DataBase!Q1681=Modelo!$G$1:$G$37)*(DataBase!B1681=Modelo!$F$1:$F$37),0),3)</f>
        <v>0.15789473684210525</v>
      </c>
      <c r="S1681" s="115">
        <f t="shared" si="54"/>
        <v>100</v>
      </c>
      <c r="T1681" s="115">
        <f t="shared" si="55"/>
        <v>15.789473684210526</v>
      </c>
    </row>
    <row r="1682" spans="1:20" x14ac:dyDescent="0.3">
      <c r="A1682" s="115" t="s">
        <v>301</v>
      </c>
      <c r="B1682" s="115" t="s">
        <v>216</v>
      </c>
      <c r="C1682" s="115" t="s">
        <v>103</v>
      </c>
      <c r="D1682" s="115" t="s">
        <v>86</v>
      </c>
      <c r="E1682" s="115" t="s">
        <v>87</v>
      </c>
      <c r="F1682" s="115" t="s">
        <v>86</v>
      </c>
      <c r="G1682" s="115">
        <v>1998</v>
      </c>
      <c r="H1682" s="115" t="s">
        <v>125</v>
      </c>
      <c r="I1682" s="115">
        <v>1.697301486</v>
      </c>
      <c r="J1682" s="115" t="s">
        <v>16</v>
      </c>
      <c r="K1682" s="115" t="str">
        <f>INDEX(DatosProcesados!$A$1:$BF$101,MATCH(DataBase!A1682,DatosProcesados!$A$1:$A$101,0),MATCH(DataBase!J1682,DatosProcesados!$A$1:$BF$1,0))</f>
        <v>Si</v>
      </c>
      <c r="L1682" s="115" t="str">
        <f>INDEX(Modelo!$A$9:$D$89,MATCH(DataBase!$J1682,Modelo!$A$9:$A$89,0),MATCH(DataBase!L$1,Modelo!$A$9:$D$9,0))</f>
        <v>Información general</v>
      </c>
      <c r="M1682" s="115" t="str">
        <f>INDEX(Modelo!$A$9:$D$89,MATCH(DataBase!$J1682,Modelo!$A$9:$A$89,0),MATCH(DataBase!M$1,Modelo!$A$9:$D$9,0))</f>
        <v>Pilar 1</v>
      </c>
      <c r="N1682" s="115" t="str">
        <f>INDEX(Modelo!$A$9:$D$89,MATCH(DataBase!$J1682,Modelo!$A$9:$A$89,0),MATCH(DataBase!N$1,Modelo!$A$9:$D$9,0))</f>
        <v>boolean</v>
      </c>
      <c r="O1682" s="115" t="b">
        <f t="array" ref="O1682">IF(N1682="negativo",INDEX($AD$3:$AG$51,MATCH(1,($B1682=$AD$3:$AD$51)*($J1682=$AE$3:$AE$51),0),3),IF(N1682="positivo",INDEX($AD$55:$AG$109,MATCH(1,($B1682=$AD$55:$AD$109)*($J1682=$AE$55:$AE$109),0),3)))</f>
        <v>0</v>
      </c>
      <c r="P1682" s="115" t="b">
        <f t="array" ref="P1682">IF(N1682="negativo",INDEX($AD$3:$AG$51,MATCH(1,($B1682=$AD$3:$AD$51)*($J1682=$AE$3:$AE$51),0),4),IF(N1682="positivo",INDEX($AD$55:$AG$109,MATCH(1,($B1682=$AD$55:$AD$109)*($J1682=$AE$55:$AE$109),0),4)))</f>
        <v>0</v>
      </c>
      <c r="Q1682" s="115" t="str">
        <f>VLOOKUP(M1682,Modelo!$A$2:$C$7,2,0)</f>
        <v>Transparencia y Gobierno de la Sostenibilidad</v>
      </c>
      <c r="R1682" s="118">
        <f t="array" ref="R1682">INDEX(Modelo!$F$1:$H$37,MATCH(1,(DataBase!Q1682=Modelo!$G$1:$G$37)*(DataBase!B1682=Modelo!$F$1:$F$37),0),3)</f>
        <v>0.15789473684210525</v>
      </c>
      <c r="S1682" s="115">
        <f t="shared" si="54"/>
        <v>100</v>
      </c>
      <c r="T1682" s="115">
        <f t="shared" si="55"/>
        <v>15.789473684210526</v>
      </c>
    </row>
    <row r="1683" spans="1:20" x14ac:dyDescent="0.3">
      <c r="A1683" s="115" t="s">
        <v>352</v>
      </c>
      <c r="B1683" s="115" t="s">
        <v>313</v>
      </c>
      <c r="C1683" s="115" t="s">
        <v>103</v>
      </c>
      <c r="D1683" s="115" t="s">
        <v>87</v>
      </c>
      <c r="E1683" s="115" t="s">
        <v>87</v>
      </c>
      <c r="F1683" s="115" t="s">
        <v>87</v>
      </c>
      <c r="G1683" s="115">
        <v>1969</v>
      </c>
      <c r="H1683" s="115" t="s">
        <v>353</v>
      </c>
      <c r="I1683" s="115">
        <v>3.188315636</v>
      </c>
      <c r="J1683" s="115" t="s">
        <v>16</v>
      </c>
      <c r="K1683" s="115" t="str">
        <f>INDEX(DatosProcesados!$A$1:$BF$101,MATCH(DataBase!A1683,DatosProcesados!$A$1:$A$101,0),MATCH(DataBase!J1683,DatosProcesados!$A$1:$BF$1,0))</f>
        <v>Si</v>
      </c>
      <c r="L1683" s="115" t="str">
        <f>INDEX(Modelo!$A$9:$D$89,MATCH(DataBase!$J1683,Modelo!$A$9:$A$89,0),MATCH(DataBase!L$1,Modelo!$A$9:$D$9,0))</f>
        <v>Información general</v>
      </c>
      <c r="M1683" s="115" t="str">
        <f>INDEX(Modelo!$A$9:$D$89,MATCH(DataBase!$J1683,Modelo!$A$9:$A$89,0),MATCH(DataBase!M$1,Modelo!$A$9:$D$9,0))</f>
        <v>Pilar 1</v>
      </c>
      <c r="N1683" s="115" t="str">
        <f>INDEX(Modelo!$A$9:$D$89,MATCH(DataBase!$J1683,Modelo!$A$9:$A$89,0),MATCH(DataBase!N$1,Modelo!$A$9:$D$9,0))</f>
        <v>boolean</v>
      </c>
      <c r="O1683" s="115" t="b">
        <f t="array" ref="O1683">IF(N1683="negativo",INDEX($AD$3:$AG$51,MATCH(1,($B1683=$AD$3:$AD$51)*($J1683=$AE$3:$AE$51),0),3),IF(N1683="positivo",INDEX($AD$55:$AG$109,MATCH(1,($B1683=$AD$55:$AD$109)*($J1683=$AE$55:$AE$109),0),3)))</f>
        <v>0</v>
      </c>
      <c r="P1683" s="115" t="b">
        <f t="array" ref="P1683">IF(N1683="negativo",INDEX($AD$3:$AG$51,MATCH(1,($B1683=$AD$3:$AD$51)*($J1683=$AE$3:$AE$51),0),4),IF(N1683="positivo",INDEX($AD$55:$AG$109,MATCH(1,($B1683=$AD$55:$AD$109)*($J1683=$AE$55:$AE$109),0),4)))</f>
        <v>0</v>
      </c>
      <c r="Q1683" s="115" t="str">
        <f>VLOOKUP(M1683,Modelo!$A$2:$C$7,2,0)</f>
        <v>Transparencia y Gobierno de la Sostenibilidad</v>
      </c>
      <c r="R1683" s="118">
        <f t="array" ref="R1683">INDEX(Modelo!$F$1:$H$37,MATCH(1,(DataBase!Q1683=Modelo!$G$1:$G$37)*(DataBase!B1683=Modelo!$F$1:$F$37),0),3)</f>
        <v>0.23529411764705882</v>
      </c>
      <c r="S1683" s="115">
        <f t="shared" si="54"/>
        <v>100</v>
      </c>
      <c r="T1683" s="115">
        <f t="shared" si="55"/>
        <v>23.52941176470588</v>
      </c>
    </row>
    <row r="1684" spans="1:20" x14ac:dyDescent="0.3">
      <c r="A1684" s="115" t="s">
        <v>427</v>
      </c>
      <c r="B1684" s="115" t="s">
        <v>407</v>
      </c>
      <c r="C1684" s="115" t="s">
        <v>103</v>
      </c>
      <c r="D1684" s="115" t="s">
        <v>86</v>
      </c>
      <c r="E1684" s="115" t="s">
        <v>86</v>
      </c>
      <c r="F1684" s="115" t="s">
        <v>87</v>
      </c>
      <c r="G1684" s="115">
        <v>2020</v>
      </c>
      <c r="H1684" s="115" t="s">
        <v>428</v>
      </c>
      <c r="I1684" s="115">
        <v>1.943851598</v>
      </c>
      <c r="J1684" s="115" t="s">
        <v>16</v>
      </c>
      <c r="K1684" s="115" t="str">
        <f>INDEX(DatosProcesados!$A$1:$BF$101,MATCH(DataBase!A1684,DatosProcesados!$A$1:$A$101,0),MATCH(DataBase!J1684,DatosProcesados!$A$1:$BF$1,0))</f>
        <v>Si</v>
      </c>
      <c r="L1684" s="115" t="str">
        <f>INDEX(Modelo!$A$9:$D$89,MATCH(DataBase!$J1684,Modelo!$A$9:$A$89,0),MATCH(DataBase!L$1,Modelo!$A$9:$D$9,0))</f>
        <v>Información general</v>
      </c>
      <c r="M1684" s="115" t="str">
        <f>INDEX(Modelo!$A$9:$D$89,MATCH(DataBase!$J1684,Modelo!$A$9:$A$89,0),MATCH(DataBase!M$1,Modelo!$A$9:$D$9,0))</f>
        <v>Pilar 1</v>
      </c>
      <c r="N1684" s="115" t="str">
        <f>INDEX(Modelo!$A$9:$D$89,MATCH(DataBase!$J1684,Modelo!$A$9:$A$89,0),MATCH(DataBase!N$1,Modelo!$A$9:$D$9,0))</f>
        <v>boolean</v>
      </c>
      <c r="O1684" s="115" t="b">
        <f t="array" ref="O1684">IF(N1684="negativo",INDEX($AD$3:$AG$51,MATCH(1,($B1684=$AD$3:$AD$51)*($J1684=$AE$3:$AE$51),0),3),IF(N1684="positivo",INDEX($AD$55:$AG$109,MATCH(1,($B1684=$AD$55:$AD$109)*($J1684=$AE$55:$AE$109),0),3)))</f>
        <v>0</v>
      </c>
      <c r="P1684" s="115" t="b">
        <f t="array" ref="P1684">IF(N1684="negativo",INDEX($AD$3:$AG$51,MATCH(1,($B1684=$AD$3:$AD$51)*($J1684=$AE$3:$AE$51),0),4),IF(N1684="positivo",INDEX($AD$55:$AG$109,MATCH(1,($B1684=$AD$55:$AD$109)*($J1684=$AE$55:$AE$109),0),4)))</f>
        <v>0</v>
      </c>
      <c r="Q1684" s="115" t="str">
        <f>VLOOKUP(M1684,Modelo!$A$2:$C$7,2,0)</f>
        <v>Transparencia y Gobierno de la Sostenibilidad</v>
      </c>
      <c r="R1684" s="118">
        <f t="array" ref="R1684">INDEX(Modelo!$F$1:$H$37,MATCH(1,(DataBase!Q1684=Modelo!$G$1:$G$37)*(DataBase!B1684=Modelo!$F$1:$F$37),0),3)</f>
        <v>0.15384615384615385</v>
      </c>
      <c r="S1684" s="115">
        <f t="shared" si="54"/>
        <v>100</v>
      </c>
      <c r="T1684" s="115">
        <f t="shared" si="55"/>
        <v>15.384615384615385</v>
      </c>
    </row>
    <row r="1685" spans="1:20" x14ac:dyDescent="0.3">
      <c r="A1685" s="115" t="s">
        <v>333</v>
      </c>
      <c r="B1685" s="115" t="s">
        <v>313</v>
      </c>
      <c r="C1685" s="115" t="s">
        <v>103</v>
      </c>
      <c r="D1685" s="115" t="s">
        <v>86</v>
      </c>
      <c r="E1685" s="115" t="s">
        <v>86</v>
      </c>
      <c r="F1685" s="115" t="s">
        <v>87</v>
      </c>
      <c r="G1685" s="115">
        <v>1952</v>
      </c>
      <c r="H1685" s="115" t="s">
        <v>177</v>
      </c>
      <c r="I1685" s="115">
        <v>5.9910971069999999</v>
      </c>
      <c r="J1685" s="115" t="s">
        <v>16</v>
      </c>
      <c r="K1685" s="115" t="str">
        <f>INDEX(DatosProcesados!$A$1:$BF$101,MATCH(DataBase!A1685,DatosProcesados!$A$1:$A$101,0),MATCH(DataBase!J1685,DatosProcesados!$A$1:$BF$1,0))</f>
        <v>Si</v>
      </c>
      <c r="L1685" s="115" t="str">
        <f>INDEX(Modelo!$A$9:$D$89,MATCH(DataBase!$J1685,Modelo!$A$9:$A$89,0),MATCH(DataBase!L$1,Modelo!$A$9:$D$9,0))</f>
        <v>Información general</v>
      </c>
      <c r="M1685" s="115" t="str">
        <f>INDEX(Modelo!$A$9:$D$89,MATCH(DataBase!$J1685,Modelo!$A$9:$A$89,0),MATCH(DataBase!M$1,Modelo!$A$9:$D$9,0))</f>
        <v>Pilar 1</v>
      </c>
      <c r="N1685" s="115" t="str">
        <f>INDEX(Modelo!$A$9:$D$89,MATCH(DataBase!$J1685,Modelo!$A$9:$A$89,0),MATCH(DataBase!N$1,Modelo!$A$9:$D$9,0))</f>
        <v>boolean</v>
      </c>
      <c r="O1685" s="115" t="b">
        <f t="array" ref="O1685">IF(N1685="negativo",INDEX($AD$3:$AG$51,MATCH(1,($B1685=$AD$3:$AD$51)*($J1685=$AE$3:$AE$51),0),3),IF(N1685="positivo",INDEX($AD$55:$AG$109,MATCH(1,($B1685=$AD$55:$AD$109)*($J1685=$AE$55:$AE$109),0),3)))</f>
        <v>0</v>
      </c>
      <c r="P1685" s="115" t="b">
        <f t="array" ref="P1685">IF(N1685="negativo",INDEX($AD$3:$AG$51,MATCH(1,($B1685=$AD$3:$AD$51)*($J1685=$AE$3:$AE$51),0),4),IF(N1685="positivo",INDEX($AD$55:$AG$109,MATCH(1,($B1685=$AD$55:$AD$109)*($J1685=$AE$55:$AE$109),0),4)))</f>
        <v>0</v>
      </c>
      <c r="Q1685" s="115" t="str">
        <f>VLOOKUP(M1685,Modelo!$A$2:$C$7,2,0)</f>
        <v>Transparencia y Gobierno de la Sostenibilidad</v>
      </c>
      <c r="R1685" s="118">
        <f t="array" ref="R1685">INDEX(Modelo!$F$1:$H$37,MATCH(1,(DataBase!Q1685=Modelo!$G$1:$G$37)*(DataBase!B1685=Modelo!$F$1:$F$37),0),3)</f>
        <v>0.23529411764705882</v>
      </c>
      <c r="S1685" s="115">
        <f t="shared" si="54"/>
        <v>100</v>
      </c>
      <c r="T1685" s="115">
        <f t="shared" si="55"/>
        <v>23.52941176470588</v>
      </c>
    </row>
    <row r="1686" spans="1:20" x14ac:dyDescent="0.3">
      <c r="A1686" s="115" t="s">
        <v>371</v>
      </c>
      <c r="B1686" s="115" t="s">
        <v>313</v>
      </c>
      <c r="C1686" s="115" t="s">
        <v>103</v>
      </c>
      <c r="D1686" s="115" t="s">
        <v>87</v>
      </c>
      <c r="E1686" s="115" t="s">
        <v>86</v>
      </c>
      <c r="F1686" s="115" t="s">
        <v>87</v>
      </c>
      <c r="G1686" s="115">
        <v>1977</v>
      </c>
      <c r="H1686" s="115" t="s">
        <v>281</v>
      </c>
      <c r="I1686" s="115">
        <v>2.002301595</v>
      </c>
      <c r="J1686" s="115" t="s">
        <v>16</v>
      </c>
      <c r="K1686" s="115" t="str">
        <f>INDEX(DatosProcesados!$A$1:$BF$101,MATCH(DataBase!A1686,DatosProcesados!$A$1:$A$101,0),MATCH(DataBase!J1686,DatosProcesados!$A$1:$BF$1,0))</f>
        <v>Si</v>
      </c>
      <c r="L1686" s="115" t="str">
        <f>INDEX(Modelo!$A$9:$D$89,MATCH(DataBase!$J1686,Modelo!$A$9:$A$89,0),MATCH(DataBase!L$1,Modelo!$A$9:$D$9,0))</f>
        <v>Información general</v>
      </c>
      <c r="M1686" s="115" t="str">
        <f>INDEX(Modelo!$A$9:$D$89,MATCH(DataBase!$J1686,Modelo!$A$9:$A$89,0),MATCH(DataBase!M$1,Modelo!$A$9:$D$9,0))</f>
        <v>Pilar 1</v>
      </c>
      <c r="N1686" s="115" t="str">
        <f>INDEX(Modelo!$A$9:$D$89,MATCH(DataBase!$J1686,Modelo!$A$9:$A$89,0),MATCH(DataBase!N$1,Modelo!$A$9:$D$9,0))</f>
        <v>boolean</v>
      </c>
      <c r="O1686" s="115" t="b">
        <f t="array" ref="O1686">IF(N1686="negativo",INDEX($AD$3:$AG$51,MATCH(1,($B1686=$AD$3:$AD$51)*($J1686=$AE$3:$AE$51),0),3),IF(N1686="positivo",INDEX($AD$55:$AG$109,MATCH(1,($B1686=$AD$55:$AD$109)*($J1686=$AE$55:$AE$109),0),3)))</f>
        <v>0</v>
      </c>
      <c r="P1686" s="115" t="b">
        <f t="array" ref="P1686">IF(N1686="negativo",INDEX($AD$3:$AG$51,MATCH(1,($B1686=$AD$3:$AD$51)*($J1686=$AE$3:$AE$51),0),4),IF(N1686="positivo",INDEX($AD$55:$AG$109,MATCH(1,($B1686=$AD$55:$AD$109)*($J1686=$AE$55:$AE$109),0),4)))</f>
        <v>0</v>
      </c>
      <c r="Q1686" s="115" t="str">
        <f>VLOOKUP(M1686,Modelo!$A$2:$C$7,2,0)</f>
        <v>Transparencia y Gobierno de la Sostenibilidad</v>
      </c>
      <c r="R1686" s="118">
        <f t="array" ref="R1686">INDEX(Modelo!$F$1:$H$37,MATCH(1,(DataBase!Q1686=Modelo!$G$1:$G$37)*(DataBase!B1686=Modelo!$F$1:$F$37),0),3)</f>
        <v>0.23529411764705882</v>
      </c>
      <c r="S1686" s="115">
        <f t="shared" si="54"/>
        <v>100</v>
      </c>
      <c r="T1686" s="115">
        <f t="shared" si="55"/>
        <v>23.52941176470588</v>
      </c>
    </row>
    <row r="1687" spans="1:20" x14ac:dyDescent="0.3">
      <c r="A1687" s="115" t="s">
        <v>469</v>
      </c>
      <c r="B1687" s="115" t="s">
        <v>467</v>
      </c>
      <c r="C1687" s="115" t="s">
        <v>103</v>
      </c>
      <c r="D1687" s="115" t="s">
        <v>87</v>
      </c>
      <c r="E1687" s="115" t="s">
        <v>86</v>
      </c>
      <c r="F1687" s="115" t="s">
        <v>87</v>
      </c>
      <c r="G1687" s="115">
        <v>1971</v>
      </c>
      <c r="H1687" s="115" t="s">
        <v>244</v>
      </c>
      <c r="I1687" s="115">
        <v>2.1567474139999998</v>
      </c>
      <c r="J1687" s="115" t="s">
        <v>16</v>
      </c>
      <c r="K1687" s="115">
        <f>INDEX(DatosProcesados!$A$1:$BF$101,MATCH(DataBase!A1687,DatosProcesados!$A$1:$A$101,0),MATCH(DataBase!J1687,DatosProcesados!$A$1:$BF$1,0))</f>
        <v>0</v>
      </c>
      <c r="L1687" s="115" t="str">
        <f>INDEX(Modelo!$A$9:$D$89,MATCH(DataBase!$J1687,Modelo!$A$9:$A$89,0),MATCH(DataBase!L$1,Modelo!$A$9:$D$9,0))</f>
        <v>Información general</v>
      </c>
      <c r="M1687" s="115" t="str">
        <f>INDEX(Modelo!$A$9:$D$89,MATCH(DataBase!$J1687,Modelo!$A$9:$A$89,0),MATCH(DataBase!M$1,Modelo!$A$9:$D$9,0))</f>
        <v>Pilar 1</v>
      </c>
      <c r="N1687" s="115" t="str">
        <f>INDEX(Modelo!$A$9:$D$89,MATCH(DataBase!$J1687,Modelo!$A$9:$A$89,0),MATCH(DataBase!N$1,Modelo!$A$9:$D$9,0))</f>
        <v>boolean</v>
      </c>
      <c r="O1687" s="115" t="b">
        <f t="array" ref="O1687">IF(N1687="negativo",INDEX($AD$3:$AG$51,MATCH(1,($B1687=$AD$3:$AD$51)*($J1687=$AE$3:$AE$51),0),3),IF(N1687="positivo",INDEX($AD$55:$AG$109,MATCH(1,($B1687=$AD$55:$AD$109)*($J1687=$AE$55:$AE$109),0),3)))</f>
        <v>0</v>
      </c>
      <c r="P1687" s="115" t="b">
        <f t="array" ref="P1687">IF(N1687="negativo",INDEX($AD$3:$AG$51,MATCH(1,($B1687=$AD$3:$AD$51)*($J1687=$AE$3:$AE$51),0),4),IF(N1687="positivo",INDEX($AD$55:$AG$109,MATCH(1,($B1687=$AD$55:$AD$109)*($J1687=$AE$55:$AE$109),0),4)))</f>
        <v>0</v>
      </c>
      <c r="Q1687" s="115" t="str">
        <f>VLOOKUP(M1687,Modelo!$A$2:$C$7,2,0)</f>
        <v>Transparencia y Gobierno de la Sostenibilidad</v>
      </c>
      <c r="R1687" s="118">
        <f t="array" ref="R1687">INDEX(Modelo!$F$1:$H$37,MATCH(1,(DataBase!Q1687=Modelo!$G$1:$G$37)*(DataBase!B1687=Modelo!$F$1:$F$37),0),3)</f>
        <v>0.14285714285714285</v>
      </c>
      <c r="S1687" s="115">
        <f t="shared" si="54"/>
        <v>0</v>
      </c>
      <c r="T1687" s="115">
        <f t="shared" si="55"/>
        <v>0</v>
      </c>
    </row>
    <row r="1688" spans="1:20" x14ac:dyDescent="0.3">
      <c r="A1688" s="115" t="s">
        <v>357</v>
      </c>
      <c r="B1688" s="115" t="s">
        <v>313</v>
      </c>
      <c r="C1688" s="115" t="s">
        <v>103</v>
      </c>
      <c r="D1688" s="115" t="s">
        <v>86</v>
      </c>
      <c r="E1688" s="115" t="s">
        <v>86</v>
      </c>
      <c r="F1688" s="115" t="s">
        <v>87</v>
      </c>
      <c r="G1688" s="115">
        <v>2009</v>
      </c>
      <c r="H1688" s="115" t="s">
        <v>358</v>
      </c>
      <c r="I1688" s="115">
        <v>2.8694480090000001</v>
      </c>
      <c r="J1688" s="115" t="s">
        <v>16</v>
      </c>
      <c r="K1688" s="115">
        <f>INDEX(DatosProcesados!$A$1:$BF$101,MATCH(DataBase!A1688,DatosProcesados!$A$1:$A$101,0),MATCH(DataBase!J1688,DatosProcesados!$A$1:$BF$1,0))</f>
        <v>0</v>
      </c>
      <c r="L1688" s="115" t="str">
        <f>INDEX(Modelo!$A$9:$D$89,MATCH(DataBase!$J1688,Modelo!$A$9:$A$89,0),MATCH(DataBase!L$1,Modelo!$A$9:$D$9,0))</f>
        <v>Información general</v>
      </c>
      <c r="M1688" s="115" t="str">
        <f>INDEX(Modelo!$A$9:$D$89,MATCH(DataBase!$J1688,Modelo!$A$9:$A$89,0),MATCH(DataBase!M$1,Modelo!$A$9:$D$9,0))</f>
        <v>Pilar 1</v>
      </c>
      <c r="N1688" s="115" t="str">
        <f>INDEX(Modelo!$A$9:$D$89,MATCH(DataBase!$J1688,Modelo!$A$9:$A$89,0),MATCH(DataBase!N$1,Modelo!$A$9:$D$9,0))</f>
        <v>boolean</v>
      </c>
      <c r="O1688" s="115" t="b">
        <f t="array" ref="O1688">IF(N1688="negativo",INDEX($AD$3:$AG$51,MATCH(1,($B1688=$AD$3:$AD$51)*($J1688=$AE$3:$AE$51),0),3),IF(N1688="positivo",INDEX($AD$55:$AG$109,MATCH(1,($B1688=$AD$55:$AD$109)*($J1688=$AE$55:$AE$109),0),3)))</f>
        <v>0</v>
      </c>
      <c r="P1688" s="115" t="b">
        <f t="array" ref="P1688">IF(N1688="negativo",INDEX($AD$3:$AG$51,MATCH(1,($B1688=$AD$3:$AD$51)*($J1688=$AE$3:$AE$51),0),4),IF(N1688="positivo",INDEX($AD$55:$AG$109,MATCH(1,($B1688=$AD$55:$AD$109)*($J1688=$AE$55:$AE$109),0),4)))</f>
        <v>0</v>
      </c>
      <c r="Q1688" s="115" t="str">
        <f>VLOOKUP(M1688,Modelo!$A$2:$C$7,2,0)</f>
        <v>Transparencia y Gobierno de la Sostenibilidad</v>
      </c>
      <c r="R1688" s="118">
        <f t="array" ref="R1688">INDEX(Modelo!$F$1:$H$37,MATCH(1,(DataBase!Q1688=Modelo!$G$1:$G$37)*(DataBase!B1688=Modelo!$F$1:$F$37),0),3)</f>
        <v>0.23529411764705882</v>
      </c>
      <c r="S1688" s="115">
        <f t="shared" si="54"/>
        <v>0</v>
      </c>
      <c r="T1688" s="115">
        <f t="shared" si="55"/>
        <v>0</v>
      </c>
    </row>
    <row r="1689" spans="1:20" x14ac:dyDescent="0.3">
      <c r="A1689" s="115" t="s">
        <v>355</v>
      </c>
      <c r="B1689" s="115" t="s">
        <v>313</v>
      </c>
      <c r="C1689" s="115" t="s">
        <v>103</v>
      </c>
      <c r="D1689" s="115" t="s">
        <v>87</v>
      </c>
      <c r="E1689" s="115" t="s">
        <v>86</v>
      </c>
      <c r="F1689" s="115" t="s">
        <v>86</v>
      </c>
      <c r="G1689" s="115">
        <v>1934</v>
      </c>
      <c r="H1689" s="115" t="s">
        <v>125</v>
      </c>
      <c r="I1689" s="115">
        <v>3.134365769</v>
      </c>
      <c r="J1689" s="115" t="s">
        <v>16</v>
      </c>
      <c r="K1689" s="115">
        <f>INDEX(DatosProcesados!$A$1:$BF$101,MATCH(DataBase!A1689,DatosProcesados!$A$1:$A$101,0),MATCH(DataBase!J1689,DatosProcesados!$A$1:$BF$1,0))</f>
        <v>0</v>
      </c>
      <c r="L1689" s="115" t="str">
        <f>INDEX(Modelo!$A$9:$D$89,MATCH(DataBase!$J1689,Modelo!$A$9:$A$89,0),MATCH(DataBase!L$1,Modelo!$A$9:$D$9,0))</f>
        <v>Información general</v>
      </c>
      <c r="M1689" s="115" t="str">
        <f>INDEX(Modelo!$A$9:$D$89,MATCH(DataBase!$J1689,Modelo!$A$9:$A$89,0),MATCH(DataBase!M$1,Modelo!$A$9:$D$9,0))</f>
        <v>Pilar 1</v>
      </c>
      <c r="N1689" s="115" t="str">
        <f>INDEX(Modelo!$A$9:$D$89,MATCH(DataBase!$J1689,Modelo!$A$9:$A$89,0),MATCH(DataBase!N$1,Modelo!$A$9:$D$9,0))</f>
        <v>boolean</v>
      </c>
      <c r="O1689" s="115" t="b">
        <f t="array" ref="O1689">IF(N1689="negativo",INDEX($AD$3:$AG$51,MATCH(1,($B1689=$AD$3:$AD$51)*($J1689=$AE$3:$AE$51),0),3),IF(N1689="positivo",INDEX($AD$55:$AG$109,MATCH(1,($B1689=$AD$55:$AD$109)*($J1689=$AE$55:$AE$109),0),3)))</f>
        <v>0</v>
      </c>
      <c r="P1689" s="115" t="b">
        <f t="array" ref="P1689">IF(N1689="negativo",INDEX($AD$3:$AG$51,MATCH(1,($B1689=$AD$3:$AD$51)*($J1689=$AE$3:$AE$51),0),4),IF(N1689="positivo",INDEX($AD$55:$AG$109,MATCH(1,($B1689=$AD$55:$AD$109)*($J1689=$AE$55:$AE$109),0),4)))</f>
        <v>0</v>
      </c>
      <c r="Q1689" s="115" t="str">
        <f>VLOOKUP(M1689,Modelo!$A$2:$C$7,2,0)</f>
        <v>Transparencia y Gobierno de la Sostenibilidad</v>
      </c>
      <c r="R1689" s="118">
        <f t="array" ref="R1689">INDEX(Modelo!$F$1:$H$37,MATCH(1,(DataBase!Q1689=Modelo!$G$1:$G$37)*(DataBase!B1689=Modelo!$F$1:$F$37),0),3)</f>
        <v>0.23529411764705882</v>
      </c>
      <c r="S1689" s="115">
        <f t="shared" si="54"/>
        <v>0</v>
      </c>
      <c r="T1689" s="115">
        <f t="shared" si="55"/>
        <v>0</v>
      </c>
    </row>
    <row r="1690" spans="1:20" x14ac:dyDescent="0.3">
      <c r="A1690" s="115" t="s">
        <v>129</v>
      </c>
      <c r="B1690" s="115" t="s">
        <v>84</v>
      </c>
      <c r="C1690" s="115" t="s">
        <v>97</v>
      </c>
      <c r="D1690" s="115" t="s">
        <v>86</v>
      </c>
      <c r="E1690" s="115" t="s">
        <v>87</v>
      </c>
      <c r="F1690" s="115" t="s">
        <v>87</v>
      </c>
      <c r="G1690" s="115">
        <v>1924</v>
      </c>
      <c r="H1690" s="115" t="s">
        <v>130</v>
      </c>
      <c r="I1690" s="115">
        <v>6.6721791020000003</v>
      </c>
      <c r="J1690" s="115" t="s">
        <v>16</v>
      </c>
      <c r="K1690" s="115" t="str">
        <f>INDEX(DatosProcesados!$A$1:$BF$101,MATCH(DataBase!A1690,DatosProcesados!$A$1:$A$101,0),MATCH(DataBase!J1690,DatosProcesados!$A$1:$BF$1,0))</f>
        <v>Si</v>
      </c>
      <c r="L1690" s="115" t="str">
        <f>INDEX(Modelo!$A$9:$D$89,MATCH(DataBase!$J1690,Modelo!$A$9:$A$89,0),MATCH(DataBase!L$1,Modelo!$A$9:$D$9,0))</f>
        <v>Información general</v>
      </c>
      <c r="M1690" s="115" t="str">
        <f>INDEX(Modelo!$A$9:$D$89,MATCH(DataBase!$J1690,Modelo!$A$9:$A$89,0),MATCH(DataBase!M$1,Modelo!$A$9:$D$9,0))</f>
        <v>Pilar 1</v>
      </c>
      <c r="N1690" s="115" t="str">
        <f>INDEX(Modelo!$A$9:$D$89,MATCH(DataBase!$J1690,Modelo!$A$9:$A$89,0),MATCH(DataBase!N$1,Modelo!$A$9:$D$9,0))</f>
        <v>boolean</v>
      </c>
      <c r="O1690" s="115" t="b">
        <f t="array" ref="O1690">IF(N1690="negativo",INDEX($AD$3:$AG$51,MATCH(1,($B1690=$AD$3:$AD$51)*($J1690=$AE$3:$AE$51),0),3),IF(N1690="positivo",INDEX($AD$55:$AG$109,MATCH(1,($B1690=$AD$55:$AD$109)*($J1690=$AE$55:$AE$109),0),3)))</f>
        <v>0</v>
      </c>
      <c r="P1690" s="115" t="b">
        <f t="array" ref="P1690">IF(N1690="negativo",INDEX($AD$3:$AG$51,MATCH(1,($B1690=$AD$3:$AD$51)*($J1690=$AE$3:$AE$51),0),4),IF(N1690="positivo",INDEX($AD$55:$AG$109,MATCH(1,($B1690=$AD$55:$AD$109)*($J1690=$AE$55:$AE$109),0),4)))</f>
        <v>0</v>
      </c>
      <c r="Q1690" s="115" t="str">
        <f>VLOOKUP(M1690,Modelo!$A$2:$C$7,2,0)</f>
        <v>Transparencia y Gobierno de la Sostenibilidad</v>
      </c>
      <c r="R1690" s="118">
        <f t="array" ref="R1690">INDEX(Modelo!$F$1:$H$37,MATCH(1,(DataBase!Q1690=Modelo!$G$1:$G$37)*(DataBase!B1690=Modelo!$F$1:$F$37),0),3)</f>
        <v>0.29411764705882354</v>
      </c>
      <c r="S1690" s="115">
        <f t="shared" si="54"/>
        <v>100</v>
      </c>
      <c r="T1690" s="115">
        <f t="shared" si="55"/>
        <v>29.411764705882355</v>
      </c>
    </row>
    <row r="1691" spans="1:20" x14ac:dyDescent="0.3">
      <c r="A1691" s="115" t="s">
        <v>166</v>
      </c>
      <c r="B1691" s="115" t="s">
        <v>84</v>
      </c>
      <c r="C1691" s="115" t="s">
        <v>103</v>
      </c>
      <c r="D1691" s="115" t="s">
        <v>86</v>
      </c>
      <c r="E1691" s="115" t="s">
        <v>87</v>
      </c>
      <c r="F1691" s="115" t="s">
        <v>87</v>
      </c>
      <c r="G1691" s="115">
        <v>1910</v>
      </c>
      <c r="H1691" s="115" t="s">
        <v>167</v>
      </c>
      <c r="I1691" s="115">
        <v>2.655177809</v>
      </c>
      <c r="J1691" s="115" t="s">
        <v>16</v>
      </c>
      <c r="K1691" s="115" t="str">
        <f>INDEX(DatosProcesados!$A$1:$BF$101,MATCH(DataBase!A1691,DatosProcesados!$A$1:$A$101,0),MATCH(DataBase!J1691,DatosProcesados!$A$1:$BF$1,0))</f>
        <v>Si</v>
      </c>
      <c r="L1691" s="115" t="str">
        <f>INDEX(Modelo!$A$9:$D$89,MATCH(DataBase!$J1691,Modelo!$A$9:$A$89,0),MATCH(DataBase!L$1,Modelo!$A$9:$D$9,0))</f>
        <v>Información general</v>
      </c>
      <c r="M1691" s="115" t="str">
        <f>INDEX(Modelo!$A$9:$D$89,MATCH(DataBase!$J1691,Modelo!$A$9:$A$89,0),MATCH(DataBase!M$1,Modelo!$A$9:$D$9,0))</f>
        <v>Pilar 1</v>
      </c>
      <c r="N1691" s="115" t="str">
        <f>INDEX(Modelo!$A$9:$D$89,MATCH(DataBase!$J1691,Modelo!$A$9:$A$89,0),MATCH(DataBase!N$1,Modelo!$A$9:$D$9,0))</f>
        <v>boolean</v>
      </c>
      <c r="O1691" s="115" t="b">
        <f t="array" ref="O1691">IF(N1691="negativo",INDEX($AD$3:$AG$51,MATCH(1,($B1691=$AD$3:$AD$51)*($J1691=$AE$3:$AE$51),0),3),IF(N1691="positivo",INDEX($AD$55:$AG$109,MATCH(1,($B1691=$AD$55:$AD$109)*($J1691=$AE$55:$AE$109),0),3)))</f>
        <v>0</v>
      </c>
      <c r="P1691" s="115" t="b">
        <f t="array" ref="P1691">IF(N1691="negativo",INDEX($AD$3:$AG$51,MATCH(1,($B1691=$AD$3:$AD$51)*($J1691=$AE$3:$AE$51),0),4),IF(N1691="positivo",INDEX($AD$55:$AG$109,MATCH(1,($B1691=$AD$55:$AD$109)*($J1691=$AE$55:$AE$109),0),4)))</f>
        <v>0</v>
      </c>
      <c r="Q1691" s="115" t="str">
        <f>VLOOKUP(M1691,Modelo!$A$2:$C$7,2,0)</f>
        <v>Transparencia y Gobierno de la Sostenibilidad</v>
      </c>
      <c r="R1691" s="118">
        <f t="array" ref="R1691">INDEX(Modelo!$F$1:$H$37,MATCH(1,(DataBase!Q1691=Modelo!$G$1:$G$37)*(DataBase!B1691=Modelo!$F$1:$F$37),0),3)</f>
        <v>0.29411764705882354</v>
      </c>
      <c r="S1691" s="115">
        <f t="shared" si="54"/>
        <v>100</v>
      </c>
      <c r="T1691" s="115">
        <f t="shared" si="55"/>
        <v>29.411764705882355</v>
      </c>
    </row>
    <row r="1692" spans="1:20" x14ac:dyDescent="0.3">
      <c r="A1692" s="115" t="s">
        <v>312</v>
      </c>
      <c r="B1692" s="115" t="s">
        <v>313</v>
      </c>
      <c r="C1692" s="115" t="s">
        <v>103</v>
      </c>
      <c r="D1692" s="115" t="s">
        <v>86</v>
      </c>
      <c r="E1692" s="115" t="s">
        <v>87</v>
      </c>
      <c r="F1692" s="115" t="s">
        <v>87</v>
      </c>
      <c r="G1692" s="115">
        <v>1968</v>
      </c>
      <c r="H1692" s="115" t="s">
        <v>125</v>
      </c>
      <c r="I1692" s="115">
        <v>24.752011681999999</v>
      </c>
      <c r="J1692" s="115" t="s">
        <v>16</v>
      </c>
      <c r="K1692" s="115" t="str">
        <f>INDEX(DatosProcesados!$A$1:$BF$101,MATCH(DataBase!A1692,DatosProcesados!$A$1:$A$101,0),MATCH(DataBase!J1692,DatosProcesados!$A$1:$BF$1,0))</f>
        <v>Si</v>
      </c>
      <c r="L1692" s="115" t="str">
        <f>INDEX(Modelo!$A$9:$D$89,MATCH(DataBase!$J1692,Modelo!$A$9:$A$89,0),MATCH(DataBase!L$1,Modelo!$A$9:$D$9,0))</f>
        <v>Información general</v>
      </c>
      <c r="M1692" s="115" t="str">
        <f>INDEX(Modelo!$A$9:$D$89,MATCH(DataBase!$J1692,Modelo!$A$9:$A$89,0),MATCH(DataBase!M$1,Modelo!$A$9:$D$9,0))</f>
        <v>Pilar 1</v>
      </c>
      <c r="N1692" s="115" t="str">
        <f>INDEX(Modelo!$A$9:$D$89,MATCH(DataBase!$J1692,Modelo!$A$9:$A$89,0),MATCH(DataBase!N$1,Modelo!$A$9:$D$9,0))</f>
        <v>boolean</v>
      </c>
      <c r="O1692" s="115" t="b">
        <f t="array" ref="O1692">IF(N1692="negativo",INDEX($AD$3:$AG$51,MATCH(1,($B1692=$AD$3:$AD$51)*($J1692=$AE$3:$AE$51),0),3),IF(N1692="positivo",INDEX($AD$55:$AG$109,MATCH(1,($B1692=$AD$55:$AD$109)*($J1692=$AE$55:$AE$109),0),3)))</f>
        <v>0</v>
      </c>
      <c r="P1692" s="115" t="b">
        <f t="array" ref="P1692">IF(N1692="negativo",INDEX($AD$3:$AG$51,MATCH(1,($B1692=$AD$3:$AD$51)*($J1692=$AE$3:$AE$51),0),4),IF(N1692="positivo",INDEX($AD$55:$AG$109,MATCH(1,($B1692=$AD$55:$AD$109)*($J1692=$AE$55:$AE$109),0),4)))</f>
        <v>0</v>
      </c>
      <c r="Q1692" s="115" t="str">
        <f>VLOOKUP(M1692,Modelo!$A$2:$C$7,2,0)</f>
        <v>Transparencia y Gobierno de la Sostenibilidad</v>
      </c>
      <c r="R1692" s="118">
        <f t="array" ref="R1692">INDEX(Modelo!$F$1:$H$37,MATCH(1,(DataBase!Q1692=Modelo!$G$1:$G$37)*(DataBase!B1692=Modelo!$F$1:$F$37),0),3)</f>
        <v>0.23529411764705882</v>
      </c>
      <c r="S1692" s="115">
        <f t="shared" si="54"/>
        <v>100</v>
      </c>
      <c r="T1692" s="115">
        <f t="shared" si="55"/>
        <v>23.52941176470588</v>
      </c>
    </row>
    <row r="1693" spans="1:20" x14ac:dyDescent="0.3">
      <c r="A1693" s="115" t="s">
        <v>162</v>
      </c>
      <c r="B1693" s="115" t="s">
        <v>84</v>
      </c>
      <c r="C1693" s="115" t="s">
        <v>97</v>
      </c>
      <c r="D1693" s="115" t="s">
        <v>86</v>
      </c>
      <c r="E1693" s="115" t="s">
        <v>87</v>
      </c>
      <c r="F1693" s="115" t="s">
        <v>87</v>
      </c>
      <c r="G1693" s="115">
        <v>1979</v>
      </c>
      <c r="H1693" s="115" t="s">
        <v>163</v>
      </c>
      <c r="I1693" s="115">
        <v>2.956157691</v>
      </c>
      <c r="J1693" s="115" t="s">
        <v>16</v>
      </c>
      <c r="K1693" s="115" t="str">
        <f>INDEX(DatosProcesados!$A$1:$BF$101,MATCH(DataBase!A1693,DatosProcesados!$A$1:$A$101,0),MATCH(DataBase!J1693,DatosProcesados!$A$1:$BF$1,0))</f>
        <v>Si</v>
      </c>
      <c r="L1693" s="115" t="str">
        <f>INDEX(Modelo!$A$9:$D$89,MATCH(DataBase!$J1693,Modelo!$A$9:$A$89,0),MATCH(DataBase!L$1,Modelo!$A$9:$D$9,0))</f>
        <v>Información general</v>
      </c>
      <c r="M1693" s="115" t="str">
        <f>INDEX(Modelo!$A$9:$D$89,MATCH(DataBase!$J1693,Modelo!$A$9:$A$89,0),MATCH(DataBase!M$1,Modelo!$A$9:$D$9,0))</f>
        <v>Pilar 1</v>
      </c>
      <c r="N1693" s="115" t="str">
        <f>INDEX(Modelo!$A$9:$D$89,MATCH(DataBase!$J1693,Modelo!$A$9:$A$89,0),MATCH(DataBase!N$1,Modelo!$A$9:$D$9,0))</f>
        <v>boolean</v>
      </c>
      <c r="O1693" s="115" t="b">
        <f t="array" ref="O1693">IF(N1693="negativo",INDEX($AD$3:$AG$51,MATCH(1,($B1693=$AD$3:$AD$51)*($J1693=$AE$3:$AE$51),0),3),IF(N1693="positivo",INDEX($AD$55:$AG$109,MATCH(1,($B1693=$AD$55:$AD$109)*($J1693=$AE$55:$AE$109),0),3)))</f>
        <v>0</v>
      </c>
      <c r="P1693" s="115" t="b">
        <f t="array" ref="P1693">IF(N1693="negativo",INDEX($AD$3:$AG$51,MATCH(1,($B1693=$AD$3:$AD$51)*($J1693=$AE$3:$AE$51),0),4),IF(N1693="positivo",INDEX($AD$55:$AG$109,MATCH(1,($B1693=$AD$55:$AD$109)*($J1693=$AE$55:$AE$109),0),4)))</f>
        <v>0</v>
      </c>
      <c r="Q1693" s="115" t="str">
        <f>VLOOKUP(M1693,Modelo!$A$2:$C$7,2,0)</f>
        <v>Transparencia y Gobierno de la Sostenibilidad</v>
      </c>
      <c r="R1693" s="118">
        <f t="array" ref="R1693">INDEX(Modelo!$F$1:$H$37,MATCH(1,(DataBase!Q1693=Modelo!$G$1:$G$37)*(DataBase!B1693=Modelo!$F$1:$F$37),0),3)</f>
        <v>0.29411764705882354</v>
      </c>
      <c r="S1693" s="115">
        <f t="shared" si="54"/>
        <v>100</v>
      </c>
      <c r="T1693" s="115">
        <f t="shared" si="55"/>
        <v>29.411764705882355</v>
      </c>
    </row>
    <row r="1694" spans="1:20" x14ac:dyDescent="0.3">
      <c r="A1694" s="115" t="s">
        <v>348</v>
      </c>
      <c r="B1694" s="115" t="s">
        <v>313</v>
      </c>
      <c r="C1694" s="115" t="s">
        <v>103</v>
      </c>
      <c r="D1694" s="115" t="s">
        <v>86</v>
      </c>
      <c r="E1694" s="115" t="s">
        <v>87</v>
      </c>
      <c r="F1694" s="115" t="s">
        <v>87</v>
      </c>
      <c r="G1694" s="115">
        <v>1937</v>
      </c>
      <c r="H1694" s="115" t="s">
        <v>294</v>
      </c>
      <c r="I1694" s="115">
        <v>4.02823039</v>
      </c>
      <c r="J1694" s="115" t="s">
        <v>16</v>
      </c>
      <c r="K1694" s="115" t="str">
        <f>INDEX(DatosProcesados!$A$1:$BF$101,MATCH(DataBase!A1694,DatosProcesados!$A$1:$A$101,0),MATCH(DataBase!J1694,DatosProcesados!$A$1:$BF$1,0))</f>
        <v>Si</v>
      </c>
      <c r="L1694" s="115" t="str">
        <f>INDEX(Modelo!$A$9:$D$89,MATCH(DataBase!$J1694,Modelo!$A$9:$A$89,0),MATCH(DataBase!L$1,Modelo!$A$9:$D$9,0))</f>
        <v>Información general</v>
      </c>
      <c r="M1694" s="115" t="str">
        <f>INDEX(Modelo!$A$9:$D$89,MATCH(DataBase!$J1694,Modelo!$A$9:$A$89,0),MATCH(DataBase!M$1,Modelo!$A$9:$D$9,0))</f>
        <v>Pilar 1</v>
      </c>
      <c r="N1694" s="115" t="str">
        <f>INDEX(Modelo!$A$9:$D$89,MATCH(DataBase!$J1694,Modelo!$A$9:$A$89,0),MATCH(DataBase!N$1,Modelo!$A$9:$D$9,0))</f>
        <v>boolean</v>
      </c>
      <c r="O1694" s="115" t="b">
        <f t="array" ref="O1694">IF(N1694="negativo",INDEX($AD$3:$AG$51,MATCH(1,($B1694=$AD$3:$AD$51)*($J1694=$AE$3:$AE$51),0),3),IF(N1694="positivo",INDEX($AD$55:$AG$109,MATCH(1,($B1694=$AD$55:$AD$109)*($J1694=$AE$55:$AE$109),0),3)))</f>
        <v>0</v>
      </c>
      <c r="P1694" s="115" t="b">
        <f t="array" ref="P1694">IF(N1694="negativo",INDEX($AD$3:$AG$51,MATCH(1,($B1694=$AD$3:$AD$51)*($J1694=$AE$3:$AE$51),0),4),IF(N1694="positivo",INDEX($AD$55:$AG$109,MATCH(1,($B1694=$AD$55:$AD$109)*($J1694=$AE$55:$AE$109),0),4)))</f>
        <v>0</v>
      </c>
      <c r="Q1694" s="115" t="str">
        <f>VLOOKUP(M1694,Modelo!$A$2:$C$7,2,0)</f>
        <v>Transparencia y Gobierno de la Sostenibilidad</v>
      </c>
      <c r="R1694" s="118">
        <f t="array" ref="R1694">INDEX(Modelo!$F$1:$H$37,MATCH(1,(DataBase!Q1694=Modelo!$G$1:$G$37)*(DataBase!B1694=Modelo!$F$1:$F$37),0),3)</f>
        <v>0.23529411764705882</v>
      </c>
      <c r="S1694" s="115">
        <f t="shared" si="54"/>
        <v>100</v>
      </c>
      <c r="T1694" s="115">
        <f t="shared" si="55"/>
        <v>23.52941176470588</v>
      </c>
    </row>
    <row r="1695" spans="1:20" x14ac:dyDescent="0.3">
      <c r="A1695" s="115" t="s">
        <v>343</v>
      </c>
      <c r="B1695" s="115" t="s">
        <v>313</v>
      </c>
      <c r="C1695" s="115" t="s">
        <v>103</v>
      </c>
      <c r="D1695" s="115" t="s">
        <v>86</v>
      </c>
      <c r="E1695" s="115" t="s">
        <v>86</v>
      </c>
      <c r="F1695" s="115" t="s">
        <v>87</v>
      </c>
      <c r="G1695" s="115">
        <v>1993</v>
      </c>
      <c r="H1695" s="115" t="s">
        <v>281</v>
      </c>
      <c r="I1695" s="115">
        <v>4.8704234599999996</v>
      </c>
      <c r="J1695" s="115" t="s">
        <v>16</v>
      </c>
      <c r="K1695" s="115" t="str">
        <f>INDEX(DatosProcesados!$A$1:$BF$101,MATCH(DataBase!A1695,DatosProcesados!$A$1:$A$101,0),MATCH(DataBase!J1695,DatosProcesados!$A$1:$BF$1,0))</f>
        <v>Si</v>
      </c>
      <c r="L1695" s="115" t="str">
        <f>INDEX(Modelo!$A$9:$D$89,MATCH(DataBase!$J1695,Modelo!$A$9:$A$89,0),MATCH(DataBase!L$1,Modelo!$A$9:$D$9,0))</f>
        <v>Información general</v>
      </c>
      <c r="M1695" s="115" t="str">
        <f>INDEX(Modelo!$A$9:$D$89,MATCH(DataBase!$J1695,Modelo!$A$9:$A$89,0),MATCH(DataBase!M$1,Modelo!$A$9:$D$9,0))</f>
        <v>Pilar 1</v>
      </c>
      <c r="N1695" s="115" t="str">
        <f>INDEX(Modelo!$A$9:$D$89,MATCH(DataBase!$J1695,Modelo!$A$9:$A$89,0),MATCH(DataBase!N$1,Modelo!$A$9:$D$9,0))</f>
        <v>boolean</v>
      </c>
      <c r="O1695" s="115" t="b">
        <f t="array" ref="O1695">IF(N1695="negativo",INDEX($AD$3:$AG$51,MATCH(1,($B1695=$AD$3:$AD$51)*($J1695=$AE$3:$AE$51),0),3),IF(N1695="positivo",INDEX($AD$55:$AG$109,MATCH(1,($B1695=$AD$55:$AD$109)*($J1695=$AE$55:$AE$109),0),3)))</f>
        <v>0</v>
      </c>
      <c r="P1695" s="115" t="b">
        <f t="array" ref="P1695">IF(N1695="negativo",INDEX($AD$3:$AG$51,MATCH(1,($B1695=$AD$3:$AD$51)*($J1695=$AE$3:$AE$51),0),4),IF(N1695="positivo",INDEX($AD$55:$AG$109,MATCH(1,($B1695=$AD$55:$AD$109)*($J1695=$AE$55:$AE$109),0),4)))</f>
        <v>0</v>
      </c>
      <c r="Q1695" s="115" t="str">
        <f>VLOOKUP(M1695,Modelo!$A$2:$C$7,2,0)</f>
        <v>Transparencia y Gobierno de la Sostenibilidad</v>
      </c>
      <c r="R1695" s="118">
        <f t="array" ref="R1695">INDEX(Modelo!$F$1:$H$37,MATCH(1,(DataBase!Q1695=Modelo!$G$1:$G$37)*(DataBase!B1695=Modelo!$F$1:$F$37),0),3)</f>
        <v>0.23529411764705882</v>
      </c>
      <c r="S1695" s="115">
        <f t="shared" si="54"/>
        <v>100</v>
      </c>
      <c r="T1695" s="115">
        <f t="shared" si="55"/>
        <v>23.52941176470588</v>
      </c>
    </row>
    <row r="1696" spans="1:20" x14ac:dyDescent="0.3">
      <c r="A1696" s="115" t="s">
        <v>367</v>
      </c>
      <c r="B1696" s="115" t="s">
        <v>313</v>
      </c>
      <c r="C1696" s="115" t="s">
        <v>103</v>
      </c>
      <c r="D1696" s="115" t="s">
        <v>86</v>
      </c>
      <c r="E1696" s="115" t="s">
        <v>86</v>
      </c>
      <c r="F1696" s="115" t="s">
        <v>86</v>
      </c>
      <c r="G1696" s="115">
        <v>1966</v>
      </c>
      <c r="H1696" s="115" t="s">
        <v>125</v>
      </c>
      <c r="I1696" s="115">
        <v>2.0461661379999998</v>
      </c>
      <c r="J1696" s="115" t="s">
        <v>16</v>
      </c>
      <c r="K1696" s="115" t="str">
        <f>INDEX(DatosProcesados!$A$1:$BF$101,MATCH(DataBase!A1696,DatosProcesados!$A$1:$A$101,0),MATCH(DataBase!J1696,DatosProcesados!$A$1:$BF$1,0))</f>
        <v>Si</v>
      </c>
      <c r="L1696" s="115" t="str">
        <f>INDEX(Modelo!$A$9:$D$89,MATCH(DataBase!$J1696,Modelo!$A$9:$A$89,0),MATCH(DataBase!L$1,Modelo!$A$9:$D$9,0))</f>
        <v>Información general</v>
      </c>
      <c r="M1696" s="115" t="str">
        <f>INDEX(Modelo!$A$9:$D$89,MATCH(DataBase!$J1696,Modelo!$A$9:$A$89,0),MATCH(DataBase!M$1,Modelo!$A$9:$D$9,0))</f>
        <v>Pilar 1</v>
      </c>
      <c r="N1696" s="115" t="str">
        <f>INDEX(Modelo!$A$9:$D$89,MATCH(DataBase!$J1696,Modelo!$A$9:$A$89,0),MATCH(DataBase!N$1,Modelo!$A$9:$D$9,0))</f>
        <v>boolean</v>
      </c>
      <c r="O1696" s="115" t="b">
        <f t="array" ref="O1696">IF(N1696="negativo",INDEX($AD$3:$AG$51,MATCH(1,($B1696=$AD$3:$AD$51)*($J1696=$AE$3:$AE$51),0),3),IF(N1696="positivo",INDEX($AD$55:$AG$109,MATCH(1,($B1696=$AD$55:$AD$109)*($J1696=$AE$55:$AE$109),0),3)))</f>
        <v>0</v>
      </c>
      <c r="P1696" s="115" t="b">
        <f t="array" ref="P1696">IF(N1696="negativo",INDEX($AD$3:$AG$51,MATCH(1,($B1696=$AD$3:$AD$51)*($J1696=$AE$3:$AE$51),0),4),IF(N1696="positivo",INDEX($AD$55:$AG$109,MATCH(1,($B1696=$AD$55:$AD$109)*($J1696=$AE$55:$AE$109),0),4)))</f>
        <v>0</v>
      </c>
      <c r="Q1696" s="115" t="str">
        <f>VLOOKUP(M1696,Modelo!$A$2:$C$7,2,0)</f>
        <v>Transparencia y Gobierno de la Sostenibilidad</v>
      </c>
      <c r="R1696" s="118">
        <f t="array" ref="R1696">INDEX(Modelo!$F$1:$H$37,MATCH(1,(DataBase!Q1696=Modelo!$G$1:$G$37)*(DataBase!B1696=Modelo!$F$1:$F$37),0),3)</f>
        <v>0.23529411764705882</v>
      </c>
      <c r="S1696" s="115">
        <f t="shared" si="54"/>
        <v>100</v>
      </c>
      <c r="T1696" s="115">
        <f t="shared" si="55"/>
        <v>23.52941176470588</v>
      </c>
    </row>
    <row r="1697" spans="1:20" x14ac:dyDescent="0.3">
      <c r="A1697" s="115" t="s">
        <v>374</v>
      </c>
      <c r="B1697" s="115" t="s">
        <v>313</v>
      </c>
      <c r="C1697" s="115" t="s">
        <v>103</v>
      </c>
      <c r="D1697" s="115" t="s">
        <v>86</v>
      </c>
      <c r="E1697" s="115" t="s">
        <v>87</v>
      </c>
      <c r="F1697" s="115" t="s">
        <v>87</v>
      </c>
      <c r="G1697" s="115">
        <v>1929</v>
      </c>
      <c r="H1697" s="115" t="s">
        <v>375</v>
      </c>
      <c r="I1697" s="115">
        <v>1.928223518</v>
      </c>
      <c r="J1697" s="115" t="s">
        <v>16</v>
      </c>
      <c r="K1697" s="115">
        <f>INDEX(DatosProcesados!$A$1:$BF$101,MATCH(DataBase!A1697,DatosProcesados!$A$1:$A$101,0),MATCH(DataBase!J1697,DatosProcesados!$A$1:$BF$1,0))</f>
        <v>0</v>
      </c>
      <c r="L1697" s="115" t="str">
        <f>INDEX(Modelo!$A$9:$D$89,MATCH(DataBase!$J1697,Modelo!$A$9:$A$89,0),MATCH(DataBase!L$1,Modelo!$A$9:$D$9,0))</f>
        <v>Información general</v>
      </c>
      <c r="M1697" s="115" t="str">
        <f>INDEX(Modelo!$A$9:$D$89,MATCH(DataBase!$J1697,Modelo!$A$9:$A$89,0),MATCH(DataBase!M$1,Modelo!$A$9:$D$9,0))</f>
        <v>Pilar 1</v>
      </c>
      <c r="N1697" s="115" t="str">
        <f>INDEX(Modelo!$A$9:$D$89,MATCH(DataBase!$J1697,Modelo!$A$9:$A$89,0),MATCH(DataBase!N$1,Modelo!$A$9:$D$9,0))</f>
        <v>boolean</v>
      </c>
      <c r="O1697" s="115" t="b">
        <f t="array" ref="O1697">IF(N1697="negativo",INDEX($AD$3:$AG$51,MATCH(1,($B1697=$AD$3:$AD$51)*($J1697=$AE$3:$AE$51),0),3),IF(N1697="positivo",INDEX($AD$55:$AG$109,MATCH(1,($B1697=$AD$55:$AD$109)*($J1697=$AE$55:$AE$109),0),3)))</f>
        <v>0</v>
      </c>
      <c r="P1697" s="115" t="b">
        <f t="array" ref="P1697">IF(N1697="negativo",INDEX($AD$3:$AG$51,MATCH(1,($B1697=$AD$3:$AD$51)*($J1697=$AE$3:$AE$51),0),4),IF(N1697="positivo",INDEX($AD$55:$AG$109,MATCH(1,($B1697=$AD$55:$AD$109)*($J1697=$AE$55:$AE$109),0),4)))</f>
        <v>0</v>
      </c>
      <c r="Q1697" s="115" t="str">
        <f>VLOOKUP(M1697,Modelo!$A$2:$C$7,2,0)</f>
        <v>Transparencia y Gobierno de la Sostenibilidad</v>
      </c>
      <c r="R1697" s="118">
        <f t="array" ref="R1697">INDEX(Modelo!$F$1:$H$37,MATCH(1,(DataBase!Q1697=Modelo!$G$1:$G$37)*(DataBase!B1697=Modelo!$F$1:$F$37),0),3)</f>
        <v>0.23529411764705882</v>
      </c>
      <c r="S1697" s="115">
        <f t="shared" si="54"/>
        <v>0</v>
      </c>
      <c r="T1697" s="115">
        <f t="shared" si="55"/>
        <v>0</v>
      </c>
    </row>
    <row r="1698" spans="1:20" x14ac:dyDescent="0.3">
      <c r="A1698" s="115" t="s">
        <v>201</v>
      </c>
      <c r="B1698" s="115" t="s">
        <v>84</v>
      </c>
      <c r="C1698" s="115" t="s">
        <v>103</v>
      </c>
      <c r="D1698" s="115" t="s">
        <v>86</v>
      </c>
      <c r="E1698" s="115" t="s">
        <v>86</v>
      </c>
      <c r="F1698" s="115" t="s">
        <v>86</v>
      </c>
      <c r="G1698" s="115">
        <v>1987</v>
      </c>
      <c r="H1698" s="115" t="s">
        <v>125</v>
      </c>
      <c r="I1698" s="115">
        <v>0</v>
      </c>
      <c r="J1698" s="115" t="s">
        <v>16</v>
      </c>
      <c r="K1698" s="115" t="str">
        <f>INDEX(DatosProcesados!$A$1:$BF$101,MATCH(DataBase!A1698,DatosProcesados!$A$1:$A$101,0),MATCH(DataBase!J1698,DatosProcesados!$A$1:$BF$1,0))</f>
        <v>Si</v>
      </c>
      <c r="L1698" s="115" t="str">
        <f>INDEX(Modelo!$A$9:$D$89,MATCH(DataBase!$J1698,Modelo!$A$9:$A$89,0),MATCH(DataBase!L$1,Modelo!$A$9:$D$9,0))</f>
        <v>Información general</v>
      </c>
      <c r="M1698" s="115" t="str">
        <f>INDEX(Modelo!$A$9:$D$89,MATCH(DataBase!$J1698,Modelo!$A$9:$A$89,0),MATCH(DataBase!M$1,Modelo!$A$9:$D$9,0))</f>
        <v>Pilar 1</v>
      </c>
      <c r="N1698" s="115" t="str">
        <f>INDEX(Modelo!$A$9:$D$89,MATCH(DataBase!$J1698,Modelo!$A$9:$A$89,0),MATCH(DataBase!N$1,Modelo!$A$9:$D$9,0))</f>
        <v>boolean</v>
      </c>
      <c r="O1698" s="115" t="b">
        <f t="array" ref="O1698">IF(N1698="negativo",INDEX($AD$3:$AG$51,MATCH(1,($B1698=$AD$3:$AD$51)*($J1698=$AE$3:$AE$51),0),3),IF(N1698="positivo",INDEX($AD$55:$AG$109,MATCH(1,($B1698=$AD$55:$AD$109)*($J1698=$AE$55:$AE$109),0),3)))</f>
        <v>0</v>
      </c>
      <c r="P1698" s="115" t="b">
        <f t="array" ref="P1698">IF(N1698="negativo",INDEX($AD$3:$AG$51,MATCH(1,($B1698=$AD$3:$AD$51)*($J1698=$AE$3:$AE$51),0),4),IF(N1698="positivo",INDEX($AD$55:$AG$109,MATCH(1,($B1698=$AD$55:$AD$109)*($J1698=$AE$55:$AE$109),0),4)))</f>
        <v>0</v>
      </c>
      <c r="Q1698" s="115" t="str">
        <f>VLOOKUP(M1698,Modelo!$A$2:$C$7,2,0)</f>
        <v>Transparencia y Gobierno de la Sostenibilidad</v>
      </c>
      <c r="R1698" s="118">
        <f t="array" ref="R1698">INDEX(Modelo!$F$1:$H$37,MATCH(1,(DataBase!Q1698=Modelo!$G$1:$G$37)*(DataBase!B1698=Modelo!$F$1:$F$37),0),3)</f>
        <v>0.29411764705882354</v>
      </c>
      <c r="S1698" s="115">
        <f t="shared" si="54"/>
        <v>100</v>
      </c>
      <c r="T1698" s="115">
        <f t="shared" si="55"/>
        <v>29.411764705882355</v>
      </c>
    </row>
    <row r="1699" spans="1:20" x14ac:dyDescent="0.3">
      <c r="A1699" s="115" t="s">
        <v>421</v>
      </c>
      <c r="B1699" s="115" t="s">
        <v>407</v>
      </c>
      <c r="C1699" s="115" t="s">
        <v>103</v>
      </c>
      <c r="D1699" s="115" t="s">
        <v>86</v>
      </c>
      <c r="E1699" s="115" t="s">
        <v>86</v>
      </c>
      <c r="F1699" s="115" t="s">
        <v>87</v>
      </c>
      <c r="G1699" s="115">
        <v>2016</v>
      </c>
      <c r="H1699" s="115" t="s">
        <v>422</v>
      </c>
      <c r="I1699" s="115">
        <v>5.4833186859999996</v>
      </c>
      <c r="J1699" s="115" t="s">
        <v>16</v>
      </c>
      <c r="K1699" s="115">
        <f>INDEX(DatosProcesados!$A$1:$BF$101,MATCH(DataBase!A1699,DatosProcesados!$A$1:$A$101,0),MATCH(DataBase!J1699,DatosProcesados!$A$1:$BF$1,0))</f>
        <v>0</v>
      </c>
      <c r="L1699" s="115" t="str">
        <f>INDEX(Modelo!$A$9:$D$89,MATCH(DataBase!$J1699,Modelo!$A$9:$A$89,0),MATCH(DataBase!L$1,Modelo!$A$9:$D$9,0))</f>
        <v>Información general</v>
      </c>
      <c r="M1699" s="115" t="str">
        <f>INDEX(Modelo!$A$9:$D$89,MATCH(DataBase!$J1699,Modelo!$A$9:$A$89,0),MATCH(DataBase!M$1,Modelo!$A$9:$D$9,0))</f>
        <v>Pilar 1</v>
      </c>
      <c r="N1699" s="115" t="str">
        <f>INDEX(Modelo!$A$9:$D$89,MATCH(DataBase!$J1699,Modelo!$A$9:$A$89,0),MATCH(DataBase!N$1,Modelo!$A$9:$D$9,0))</f>
        <v>boolean</v>
      </c>
      <c r="O1699" s="115" t="b">
        <f t="array" ref="O1699">IF(N1699="negativo",INDEX($AD$3:$AG$51,MATCH(1,($B1699=$AD$3:$AD$51)*($J1699=$AE$3:$AE$51),0),3),IF(N1699="positivo",INDEX($AD$55:$AG$109,MATCH(1,($B1699=$AD$55:$AD$109)*($J1699=$AE$55:$AE$109),0),3)))</f>
        <v>0</v>
      </c>
      <c r="P1699" s="115" t="b">
        <f t="array" ref="P1699">IF(N1699="negativo",INDEX($AD$3:$AG$51,MATCH(1,($B1699=$AD$3:$AD$51)*($J1699=$AE$3:$AE$51),0),4),IF(N1699="positivo",INDEX($AD$55:$AG$109,MATCH(1,($B1699=$AD$55:$AD$109)*($J1699=$AE$55:$AE$109),0),4)))</f>
        <v>0</v>
      </c>
      <c r="Q1699" s="115" t="str">
        <f>VLOOKUP(M1699,Modelo!$A$2:$C$7,2,0)</f>
        <v>Transparencia y Gobierno de la Sostenibilidad</v>
      </c>
      <c r="R1699" s="118">
        <f t="array" ref="R1699">INDEX(Modelo!$F$1:$H$37,MATCH(1,(DataBase!Q1699=Modelo!$G$1:$G$37)*(DataBase!B1699=Modelo!$F$1:$F$37),0),3)</f>
        <v>0.15384615384615385</v>
      </c>
      <c r="S1699" s="115">
        <f t="shared" si="54"/>
        <v>0</v>
      </c>
      <c r="T1699" s="115">
        <f t="shared" si="55"/>
        <v>0</v>
      </c>
    </row>
    <row r="1700" spans="1:20" x14ac:dyDescent="0.3">
      <c r="A1700" s="115" t="s">
        <v>293</v>
      </c>
      <c r="B1700" s="115" t="s">
        <v>216</v>
      </c>
      <c r="C1700" s="115" t="s">
        <v>103</v>
      </c>
      <c r="D1700" s="115" t="s">
        <v>86</v>
      </c>
      <c r="E1700" s="115" t="s">
        <v>87</v>
      </c>
      <c r="F1700" s="115" t="s">
        <v>87</v>
      </c>
      <c r="G1700" s="115">
        <v>1955</v>
      </c>
      <c r="H1700" s="115" t="s">
        <v>294</v>
      </c>
      <c r="I1700" s="115">
        <v>1.8313776939999999</v>
      </c>
      <c r="J1700" s="115" t="s">
        <v>16</v>
      </c>
      <c r="K1700" s="115" t="str">
        <f>INDEX(DatosProcesados!$A$1:$BF$101,MATCH(DataBase!A1700,DatosProcesados!$A$1:$A$101,0),MATCH(DataBase!J1700,DatosProcesados!$A$1:$BF$1,0))</f>
        <v>No</v>
      </c>
      <c r="L1700" s="115" t="str">
        <f>INDEX(Modelo!$A$9:$D$89,MATCH(DataBase!$J1700,Modelo!$A$9:$A$89,0),MATCH(DataBase!L$1,Modelo!$A$9:$D$9,0))</f>
        <v>Información general</v>
      </c>
      <c r="M1700" s="115" t="str">
        <f>INDEX(Modelo!$A$9:$D$89,MATCH(DataBase!$J1700,Modelo!$A$9:$A$89,0),MATCH(DataBase!M$1,Modelo!$A$9:$D$9,0))</f>
        <v>Pilar 1</v>
      </c>
      <c r="N1700" s="115" t="str">
        <f>INDEX(Modelo!$A$9:$D$89,MATCH(DataBase!$J1700,Modelo!$A$9:$A$89,0),MATCH(DataBase!N$1,Modelo!$A$9:$D$9,0))</f>
        <v>boolean</v>
      </c>
      <c r="O1700" s="115" t="b">
        <f t="array" ref="O1700">IF(N1700="negativo",INDEX($AD$3:$AG$51,MATCH(1,($B1700=$AD$3:$AD$51)*($J1700=$AE$3:$AE$51),0),3),IF(N1700="positivo",INDEX($AD$55:$AG$109,MATCH(1,($B1700=$AD$55:$AD$109)*($J1700=$AE$55:$AE$109),0),3)))</f>
        <v>0</v>
      </c>
      <c r="P1700" s="115" t="b">
        <f t="array" ref="P1700">IF(N1700="negativo",INDEX($AD$3:$AG$51,MATCH(1,($B1700=$AD$3:$AD$51)*($J1700=$AE$3:$AE$51),0),4),IF(N1700="positivo",INDEX($AD$55:$AG$109,MATCH(1,($B1700=$AD$55:$AD$109)*($J1700=$AE$55:$AE$109),0),4)))</f>
        <v>0</v>
      </c>
      <c r="Q1700" s="115" t="str">
        <f>VLOOKUP(M1700,Modelo!$A$2:$C$7,2,0)</f>
        <v>Transparencia y Gobierno de la Sostenibilidad</v>
      </c>
      <c r="R1700" s="118">
        <f t="array" ref="R1700">INDEX(Modelo!$F$1:$H$37,MATCH(1,(DataBase!Q1700=Modelo!$G$1:$G$37)*(DataBase!B1700=Modelo!$F$1:$F$37),0),3)</f>
        <v>0.15789473684210525</v>
      </c>
      <c r="S1700" s="115">
        <f t="shared" si="54"/>
        <v>0</v>
      </c>
      <c r="T1700" s="115">
        <f t="shared" si="55"/>
        <v>0</v>
      </c>
    </row>
    <row r="1701" spans="1:20" x14ac:dyDescent="0.3">
      <c r="A1701" s="115" t="s">
        <v>298</v>
      </c>
      <c r="B1701" s="115" t="s">
        <v>216</v>
      </c>
      <c r="C1701" s="115" t="s">
        <v>103</v>
      </c>
      <c r="D1701" s="115" t="s">
        <v>86</v>
      </c>
      <c r="E1701" s="115" t="s">
        <v>86</v>
      </c>
      <c r="F1701" s="115" t="s">
        <v>87</v>
      </c>
      <c r="G1701" s="115">
        <v>1993</v>
      </c>
      <c r="H1701" s="115" t="s">
        <v>299</v>
      </c>
      <c r="I1701" s="115">
        <v>1.7653399919999999</v>
      </c>
      <c r="J1701" s="115" t="s">
        <v>16</v>
      </c>
      <c r="K1701" s="115" t="str">
        <f>INDEX(DatosProcesados!$A$1:$BF$101,MATCH(DataBase!A1701,DatosProcesados!$A$1:$A$101,0),MATCH(DataBase!J1701,DatosProcesados!$A$1:$BF$1,0))</f>
        <v>Si</v>
      </c>
      <c r="L1701" s="115" t="str">
        <f>INDEX(Modelo!$A$9:$D$89,MATCH(DataBase!$J1701,Modelo!$A$9:$A$89,0),MATCH(DataBase!L$1,Modelo!$A$9:$D$9,0))</f>
        <v>Información general</v>
      </c>
      <c r="M1701" s="115" t="str">
        <f>INDEX(Modelo!$A$9:$D$89,MATCH(DataBase!$J1701,Modelo!$A$9:$A$89,0),MATCH(DataBase!M$1,Modelo!$A$9:$D$9,0))</f>
        <v>Pilar 1</v>
      </c>
      <c r="N1701" s="115" t="str">
        <f>INDEX(Modelo!$A$9:$D$89,MATCH(DataBase!$J1701,Modelo!$A$9:$A$89,0),MATCH(DataBase!N$1,Modelo!$A$9:$D$9,0))</f>
        <v>boolean</v>
      </c>
      <c r="O1701" s="115" t="b">
        <f t="array" ref="O1701">IF(N1701="negativo",INDEX($AD$3:$AG$51,MATCH(1,($B1701=$AD$3:$AD$51)*($J1701=$AE$3:$AE$51),0),3),IF(N1701="positivo",INDEX($AD$55:$AG$109,MATCH(1,($B1701=$AD$55:$AD$109)*($J1701=$AE$55:$AE$109),0),3)))</f>
        <v>0</v>
      </c>
      <c r="P1701" s="115" t="b">
        <f t="array" ref="P1701">IF(N1701="negativo",INDEX($AD$3:$AG$51,MATCH(1,($B1701=$AD$3:$AD$51)*($J1701=$AE$3:$AE$51),0),4),IF(N1701="positivo",INDEX($AD$55:$AG$109,MATCH(1,($B1701=$AD$55:$AD$109)*($J1701=$AE$55:$AE$109),0),4)))</f>
        <v>0</v>
      </c>
      <c r="Q1701" s="115" t="str">
        <f>VLOOKUP(M1701,Modelo!$A$2:$C$7,2,0)</f>
        <v>Transparencia y Gobierno de la Sostenibilidad</v>
      </c>
      <c r="R1701" s="118">
        <f t="array" ref="R1701">INDEX(Modelo!$F$1:$H$37,MATCH(1,(DataBase!Q1701=Modelo!$G$1:$G$37)*(DataBase!B1701=Modelo!$F$1:$F$37),0),3)</f>
        <v>0.15789473684210525</v>
      </c>
      <c r="S1701" s="115">
        <f t="shared" si="54"/>
        <v>100</v>
      </c>
      <c r="T1701" s="115">
        <f t="shared" si="55"/>
        <v>15.789473684210526</v>
      </c>
    </row>
    <row r="1702" spans="1:20" x14ac:dyDescent="0.3">
      <c r="A1702" s="115" t="s">
        <v>472</v>
      </c>
      <c r="B1702" s="115" t="s">
        <v>467</v>
      </c>
      <c r="C1702" s="115" t="s">
        <v>103</v>
      </c>
      <c r="D1702" s="115" t="s">
        <v>86</v>
      </c>
      <c r="E1702" s="115" t="s">
        <v>86</v>
      </c>
      <c r="F1702" s="115" t="s">
        <v>86</v>
      </c>
      <c r="G1702" s="115">
        <v>2007</v>
      </c>
      <c r="H1702" s="115" t="s">
        <v>125</v>
      </c>
      <c r="I1702" s="115">
        <v>0.97802211500000003</v>
      </c>
      <c r="J1702" s="115" t="s">
        <v>15</v>
      </c>
      <c r="K1702" s="115" t="str">
        <f>INDEX(DatosProcesados!$A$1:$BF$101,MATCH(DataBase!A1702,DatosProcesados!$A$1:$A$101,0),MATCH(DataBase!J1702,DatosProcesados!$A$1:$BF$1,0))</f>
        <v>Si</v>
      </c>
      <c r="L1702" s="115" t="str">
        <f>INDEX(Modelo!$A$9:$D$89,MATCH(DataBase!$J1702,Modelo!$A$9:$A$89,0),MATCH(DataBase!L$1,Modelo!$A$9:$D$9,0))</f>
        <v>Información general</v>
      </c>
      <c r="M1702" s="115" t="str">
        <f>INDEX(Modelo!$A$9:$D$89,MATCH(DataBase!$J1702,Modelo!$A$9:$A$89,0),MATCH(DataBase!M$1,Modelo!$A$9:$D$9,0))</f>
        <v>Pilar 1</v>
      </c>
      <c r="N1702" s="115" t="str">
        <f>INDEX(Modelo!$A$9:$D$89,MATCH(DataBase!$J1702,Modelo!$A$9:$A$89,0),MATCH(DataBase!N$1,Modelo!$A$9:$D$9,0))</f>
        <v>boolean</v>
      </c>
      <c r="O1702" s="115" t="b">
        <f t="array" ref="O1702">IF(N1702="negativo",INDEX($AD$3:$AG$51,MATCH(1,($B1702=$AD$3:$AD$51)*($J1702=$AE$3:$AE$51),0),3),IF(N1702="positivo",INDEX($AD$55:$AG$109,MATCH(1,($B1702=$AD$55:$AD$109)*($J1702=$AE$55:$AE$109),0),3)))</f>
        <v>0</v>
      </c>
      <c r="P1702" s="115" t="b">
        <f t="array" ref="P1702">IF(N1702="negativo",INDEX($AD$3:$AG$51,MATCH(1,($B1702=$AD$3:$AD$51)*($J1702=$AE$3:$AE$51),0),4),IF(N1702="positivo",INDEX($AD$55:$AG$109,MATCH(1,($B1702=$AD$55:$AD$109)*($J1702=$AE$55:$AE$109),0),4)))</f>
        <v>0</v>
      </c>
      <c r="Q1702" s="115" t="str">
        <f>VLOOKUP(M1702,Modelo!$A$2:$C$7,2,0)</f>
        <v>Transparencia y Gobierno de la Sostenibilidad</v>
      </c>
      <c r="R1702" s="118">
        <f t="array" ref="R1702">INDEX(Modelo!$F$1:$H$37,MATCH(1,(DataBase!Q1702=Modelo!$G$1:$G$37)*(DataBase!B1702=Modelo!$F$1:$F$37),0),3)</f>
        <v>0.14285714285714285</v>
      </c>
      <c r="S1702" s="115">
        <f t="shared" si="54"/>
        <v>100</v>
      </c>
      <c r="T1702" s="115">
        <f t="shared" si="55"/>
        <v>14.285714285714285</v>
      </c>
    </row>
    <row r="1703" spans="1:20" x14ac:dyDescent="0.3">
      <c r="A1703" s="115" t="s">
        <v>238</v>
      </c>
      <c r="B1703" s="115" t="s">
        <v>216</v>
      </c>
      <c r="C1703" s="115" t="s">
        <v>103</v>
      </c>
      <c r="D1703" s="115" t="s">
        <v>86</v>
      </c>
      <c r="E1703" s="115" t="s">
        <v>87</v>
      </c>
      <c r="F1703" s="115" t="s">
        <v>87</v>
      </c>
      <c r="G1703" s="115">
        <v>1920</v>
      </c>
      <c r="H1703" s="115" t="s">
        <v>125</v>
      </c>
      <c r="I1703" s="115">
        <v>2.844632077</v>
      </c>
      <c r="J1703" s="115" t="s">
        <v>15</v>
      </c>
      <c r="K1703" s="115" t="str">
        <f>INDEX(DatosProcesados!$A$1:$BF$101,MATCH(DataBase!A1703,DatosProcesados!$A$1:$A$101,0),MATCH(DataBase!J1703,DatosProcesados!$A$1:$BF$1,0))</f>
        <v>No</v>
      </c>
      <c r="L1703" s="115" t="str">
        <f>INDEX(Modelo!$A$9:$D$89,MATCH(DataBase!$J1703,Modelo!$A$9:$A$89,0),MATCH(DataBase!L$1,Modelo!$A$9:$D$9,0))</f>
        <v>Información general</v>
      </c>
      <c r="M1703" s="115" t="str">
        <f>INDEX(Modelo!$A$9:$D$89,MATCH(DataBase!$J1703,Modelo!$A$9:$A$89,0),MATCH(DataBase!M$1,Modelo!$A$9:$D$9,0))</f>
        <v>Pilar 1</v>
      </c>
      <c r="N1703" s="115" t="str">
        <f>INDEX(Modelo!$A$9:$D$89,MATCH(DataBase!$J1703,Modelo!$A$9:$A$89,0),MATCH(DataBase!N$1,Modelo!$A$9:$D$9,0))</f>
        <v>boolean</v>
      </c>
      <c r="O1703" s="115" t="b">
        <f t="array" ref="O1703">IF(N1703="negativo",INDEX($AD$3:$AG$51,MATCH(1,($B1703=$AD$3:$AD$51)*($J1703=$AE$3:$AE$51),0),3),IF(N1703="positivo",INDEX($AD$55:$AG$109,MATCH(1,($B1703=$AD$55:$AD$109)*($J1703=$AE$55:$AE$109),0),3)))</f>
        <v>0</v>
      </c>
      <c r="P1703" s="115" t="b">
        <f t="array" ref="P1703">IF(N1703="negativo",INDEX($AD$3:$AG$51,MATCH(1,($B1703=$AD$3:$AD$51)*($J1703=$AE$3:$AE$51),0),4),IF(N1703="positivo",INDEX($AD$55:$AG$109,MATCH(1,($B1703=$AD$55:$AD$109)*($J1703=$AE$55:$AE$109),0),4)))</f>
        <v>0</v>
      </c>
      <c r="Q1703" s="115" t="str">
        <f>VLOOKUP(M1703,Modelo!$A$2:$C$7,2,0)</f>
        <v>Transparencia y Gobierno de la Sostenibilidad</v>
      </c>
      <c r="R1703" s="118">
        <f t="array" ref="R1703">INDEX(Modelo!$F$1:$H$37,MATCH(1,(DataBase!Q1703=Modelo!$G$1:$G$37)*(DataBase!B1703=Modelo!$F$1:$F$37),0),3)</f>
        <v>0.15789473684210525</v>
      </c>
      <c r="S1703" s="115">
        <f t="shared" si="54"/>
        <v>0</v>
      </c>
      <c r="T1703" s="115">
        <f t="shared" si="55"/>
        <v>0</v>
      </c>
    </row>
    <row r="1704" spans="1:20" x14ac:dyDescent="0.3">
      <c r="A1704" s="115" t="s">
        <v>273</v>
      </c>
      <c r="B1704" s="115" t="s">
        <v>216</v>
      </c>
      <c r="C1704" s="115" t="s">
        <v>103</v>
      </c>
      <c r="D1704" s="115" t="s">
        <v>86</v>
      </c>
      <c r="E1704" s="115" t="s">
        <v>86</v>
      </c>
      <c r="F1704" s="115" t="s">
        <v>87</v>
      </c>
      <c r="G1704" s="115">
        <v>1945</v>
      </c>
      <c r="H1704" s="115" t="s">
        <v>125</v>
      </c>
      <c r="I1704" s="115">
        <v>2.1764613960000001</v>
      </c>
      <c r="J1704" s="115" t="s">
        <v>15</v>
      </c>
      <c r="K1704" s="115" t="str">
        <f>INDEX(DatosProcesados!$A$1:$BF$101,MATCH(DataBase!A1704,DatosProcesados!$A$1:$A$101,0),MATCH(DataBase!J1704,DatosProcesados!$A$1:$BF$1,0))</f>
        <v>No</v>
      </c>
      <c r="L1704" s="115" t="str">
        <f>INDEX(Modelo!$A$9:$D$89,MATCH(DataBase!$J1704,Modelo!$A$9:$A$89,0),MATCH(DataBase!L$1,Modelo!$A$9:$D$9,0))</f>
        <v>Información general</v>
      </c>
      <c r="M1704" s="115" t="str">
        <f>INDEX(Modelo!$A$9:$D$89,MATCH(DataBase!$J1704,Modelo!$A$9:$A$89,0),MATCH(DataBase!M$1,Modelo!$A$9:$D$9,0))</f>
        <v>Pilar 1</v>
      </c>
      <c r="N1704" s="115" t="str">
        <f>INDEX(Modelo!$A$9:$D$89,MATCH(DataBase!$J1704,Modelo!$A$9:$A$89,0),MATCH(DataBase!N$1,Modelo!$A$9:$D$9,0))</f>
        <v>boolean</v>
      </c>
      <c r="O1704" s="115" t="b">
        <f t="array" ref="O1704">IF(N1704="negativo",INDEX($AD$3:$AG$51,MATCH(1,($B1704=$AD$3:$AD$51)*($J1704=$AE$3:$AE$51),0),3),IF(N1704="positivo",INDEX($AD$55:$AG$109,MATCH(1,($B1704=$AD$55:$AD$109)*($J1704=$AE$55:$AE$109),0),3)))</f>
        <v>0</v>
      </c>
      <c r="P1704" s="115" t="b">
        <f t="array" ref="P1704">IF(N1704="negativo",INDEX($AD$3:$AG$51,MATCH(1,($B1704=$AD$3:$AD$51)*($J1704=$AE$3:$AE$51),0),4),IF(N1704="positivo",INDEX($AD$55:$AG$109,MATCH(1,($B1704=$AD$55:$AD$109)*($J1704=$AE$55:$AE$109),0),4)))</f>
        <v>0</v>
      </c>
      <c r="Q1704" s="115" t="str">
        <f>VLOOKUP(M1704,Modelo!$A$2:$C$7,2,0)</f>
        <v>Transparencia y Gobierno de la Sostenibilidad</v>
      </c>
      <c r="R1704" s="118">
        <f t="array" ref="R1704">INDEX(Modelo!$F$1:$H$37,MATCH(1,(DataBase!Q1704=Modelo!$G$1:$G$37)*(DataBase!B1704=Modelo!$F$1:$F$37),0),3)</f>
        <v>0.15789473684210525</v>
      </c>
      <c r="S1704" s="115">
        <f t="shared" si="54"/>
        <v>0</v>
      </c>
      <c r="T1704" s="115">
        <f t="shared" si="55"/>
        <v>0</v>
      </c>
    </row>
    <row r="1705" spans="1:20" x14ac:dyDescent="0.3">
      <c r="A1705" s="115" t="s">
        <v>378</v>
      </c>
      <c r="B1705" s="115" t="s">
        <v>379</v>
      </c>
      <c r="C1705" s="115" t="s">
        <v>103</v>
      </c>
      <c r="D1705" s="115" t="s">
        <v>87</v>
      </c>
      <c r="E1705" s="115" t="s">
        <v>86</v>
      </c>
      <c r="F1705" s="115" t="s">
        <v>86</v>
      </c>
      <c r="G1705" s="115">
        <v>1993</v>
      </c>
      <c r="H1705" s="115" t="s">
        <v>125</v>
      </c>
      <c r="I1705" s="115">
        <v>2.1863011939999999</v>
      </c>
      <c r="J1705" s="115" t="s">
        <v>15</v>
      </c>
      <c r="K1705" s="115" t="str">
        <f>INDEX(DatosProcesados!$A$1:$BF$101,MATCH(DataBase!A1705,DatosProcesados!$A$1:$A$101,0),MATCH(DataBase!J1705,DatosProcesados!$A$1:$BF$1,0))</f>
        <v>Si</v>
      </c>
      <c r="L1705" s="115" t="str">
        <f>INDEX(Modelo!$A$9:$D$89,MATCH(DataBase!$J1705,Modelo!$A$9:$A$89,0),MATCH(DataBase!L$1,Modelo!$A$9:$D$9,0))</f>
        <v>Información general</v>
      </c>
      <c r="M1705" s="115" t="str">
        <f>INDEX(Modelo!$A$9:$D$89,MATCH(DataBase!$J1705,Modelo!$A$9:$A$89,0),MATCH(DataBase!M$1,Modelo!$A$9:$D$9,0))</f>
        <v>Pilar 1</v>
      </c>
      <c r="N1705" s="115" t="str">
        <f>INDEX(Modelo!$A$9:$D$89,MATCH(DataBase!$J1705,Modelo!$A$9:$A$89,0),MATCH(DataBase!N$1,Modelo!$A$9:$D$9,0))</f>
        <v>boolean</v>
      </c>
      <c r="O1705" s="115" t="b">
        <f t="array" ref="O1705">IF(N1705="negativo",INDEX($AD$3:$AG$51,MATCH(1,($B1705=$AD$3:$AD$51)*($J1705=$AE$3:$AE$51),0),3),IF(N1705="positivo",INDEX($AD$55:$AG$109,MATCH(1,($B1705=$AD$55:$AD$109)*($J1705=$AE$55:$AE$109),0),3)))</f>
        <v>0</v>
      </c>
      <c r="P1705" s="115" t="b">
        <f t="array" ref="P1705">IF(N1705="negativo",INDEX($AD$3:$AG$51,MATCH(1,($B1705=$AD$3:$AD$51)*($J1705=$AE$3:$AE$51),0),4),IF(N1705="positivo",INDEX($AD$55:$AG$109,MATCH(1,($B1705=$AD$55:$AD$109)*($J1705=$AE$55:$AE$109),0),4)))</f>
        <v>0</v>
      </c>
      <c r="Q1705" s="115" t="str">
        <f>VLOOKUP(M1705,Modelo!$A$2:$C$7,2,0)</f>
        <v>Transparencia y Gobierno de la Sostenibilidad</v>
      </c>
      <c r="R1705" s="118">
        <f t="array" ref="R1705">INDEX(Modelo!$F$1:$H$37,MATCH(1,(DataBase!Q1705=Modelo!$G$1:$G$37)*(DataBase!B1705=Modelo!$F$1:$F$37),0),3)</f>
        <v>0.19047619047619047</v>
      </c>
      <c r="S1705" s="115">
        <f t="shared" si="54"/>
        <v>100</v>
      </c>
      <c r="T1705" s="115">
        <f t="shared" si="55"/>
        <v>19.047619047619047</v>
      </c>
    </row>
    <row r="1706" spans="1:20" x14ac:dyDescent="0.3">
      <c r="A1706" s="115" t="s">
        <v>325</v>
      </c>
      <c r="B1706" s="115" t="s">
        <v>313</v>
      </c>
      <c r="C1706" s="115" t="s">
        <v>103</v>
      </c>
      <c r="D1706" s="115" t="s">
        <v>86</v>
      </c>
      <c r="E1706" s="115" t="s">
        <v>86</v>
      </c>
      <c r="F1706" s="115" t="s">
        <v>87</v>
      </c>
      <c r="G1706" s="115">
        <v>2012</v>
      </c>
      <c r="H1706" s="115" t="s">
        <v>125</v>
      </c>
      <c r="I1706" s="115">
        <v>13.831182682</v>
      </c>
      <c r="J1706" s="115" t="s">
        <v>15</v>
      </c>
      <c r="K1706" s="115">
        <f>INDEX(DatosProcesados!$A$1:$BF$101,MATCH(DataBase!A1706,DatosProcesados!$A$1:$A$101,0),MATCH(DataBase!J1706,DatosProcesados!$A$1:$BF$1,0))</f>
        <v>0</v>
      </c>
      <c r="L1706" s="115" t="str">
        <f>INDEX(Modelo!$A$9:$D$89,MATCH(DataBase!$J1706,Modelo!$A$9:$A$89,0),MATCH(DataBase!L$1,Modelo!$A$9:$D$9,0))</f>
        <v>Información general</v>
      </c>
      <c r="M1706" s="115" t="str">
        <f>INDEX(Modelo!$A$9:$D$89,MATCH(DataBase!$J1706,Modelo!$A$9:$A$89,0),MATCH(DataBase!M$1,Modelo!$A$9:$D$9,0))</f>
        <v>Pilar 1</v>
      </c>
      <c r="N1706" s="115" t="str">
        <f>INDEX(Modelo!$A$9:$D$89,MATCH(DataBase!$J1706,Modelo!$A$9:$A$89,0),MATCH(DataBase!N$1,Modelo!$A$9:$D$9,0))</f>
        <v>boolean</v>
      </c>
      <c r="O1706" s="115" t="b">
        <f t="array" ref="O1706">IF(N1706="negativo",INDEX($AD$3:$AG$51,MATCH(1,($B1706=$AD$3:$AD$51)*($J1706=$AE$3:$AE$51),0),3),IF(N1706="positivo",INDEX($AD$55:$AG$109,MATCH(1,($B1706=$AD$55:$AD$109)*($J1706=$AE$55:$AE$109),0),3)))</f>
        <v>0</v>
      </c>
      <c r="P1706" s="115" t="b">
        <f t="array" ref="P1706">IF(N1706="negativo",INDEX($AD$3:$AG$51,MATCH(1,($B1706=$AD$3:$AD$51)*($J1706=$AE$3:$AE$51),0),4),IF(N1706="positivo",INDEX($AD$55:$AG$109,MATCH(1,($B1706=$AD$55:$AD$109)*($J1706=$AE$55:$AE$109),0),4)))</f>
        <v>0</v>
      </c>
      <c r="Q1706" s="115" t="str">
        <f>VLOOKUP(M1706,Modelo!$A$2:$C$7,2,0)</f>
        <v>Transparencia y Gobierno de la Sostenibilidad</v>
      </c>
      <c r="R1706" s="118">
        <f t="array" ref="R1706">INDEX(Modelo!$F$1:$H$37,MATCH(1,(DataBase!Q1706=Modelo!$G$1:$G$37)*(DataBase!B1706=Modelo!$F$1:$F$37),0),3)</f>
        <v>0.23529411764705882</v>
      </c>
      <c r="S1706" s="115">
        <f t="shared" si="54"/>
        <v>0</v>
      </c>
      <c r="T1706" s="115">
        <f t="shared" si="55"/>
        <v>0</v>
      </c>
    </row>
    <row r="1707" spans="1:20" x14ac:dyDescent="0.3">
      <c r="A1707" s="115" t="s">
        <v>394</v>
      </c>
      <c r="B1707" s="115" t="s">
        <v>379</v>
      </c>
      <c r="C1707" s="115" t="s">
        <v>103</v>
      </c>
      <c r="D1707" s="115" t="s">
        <v>87</v>
      </c>
      <c r="E1707" s="115" t="s">
        <v>86</v>
      </c>
      <c r="F1707" s="115" t="s">
        <v>86</v>
      </c>
      <c r="G1707" s="115">
        <v>1990</v>
      </c>
      <c r="H1707" s="115" t="s">
        <v>125</v>
      </c>
      <c r="I1707" s="115">
        <v>0.77142869199999997</v>
      </c>
      <c r="J1707" s="115" t="s">
        <v>15</v>
      </c>
      <c r="K1707" s="115">
        <f>INDEX(DatosProcesados!$A$1:$BF$101,MATCH(DataBase!A1707,DatosProcesados!$A$1:$A$101,0),MATCH(DataBase!J1707,DatosProcesados!$A$1:$BF$1,0))</f>
        <v>0</v>
      </c>
      <c r="L1707" s="115" t="str">
        <f>INDEX(Modelo!$A$9:$D$89,MATCH(DataBase!$J1707,Modelo!$A$9:$A$89,0),MATCH(DataBase!L$1,Modelo!$A$9:$D$9,0))</f>
        <v>Información general</v>
      </c>
      <c r="M1707" s="115" t="str">
        <f>INDEX(Modelo!$A$9:$D$89,MATCH(DataBase!$J1707,Modelo!$A$9:$A$89,0),MATCH(DataBase!M$1,Modelo!$A$9:$D$9,0))</f>
        <v>Pilar 1</v>
      </c>
      <c r="N1707" s="115" t="str">
        <f>INDEX(Modelo!$A$9:$D$89,MATCH(DataBase!$J1707,Modelo!$A$9:$A$89,0),MATCH(DataBase!N$1,Modelo!$A$9:$D$9,0))</f>
        <v>boolean</v>
      </c>
      <c r="O1707" s="115" t="b">
        <f t="array" ref="O1707">IF(N1707="negativo",INDEX($AD$3:$AG$51,MATCH(1,($B1707=$AD$3:$AD$51)*($J1707=$AE$3:$AE$51),0),3),IF(N1707="positivo",INDEX($AD$55:$AG$109,MATCH(1,($B1707=$AD$55:$AD$109)*($J1707=$AE$55:$AE$109),0),3)))</f>
        <v>0</v>
      </c>
      <c r="P1707" s="115" t="b">
        <f t="array" ref="P1707">IF(N1707="negativo",INDEX($AD$3:$AG$51,MATCH(1,($B1707=$AD$3:$AD$51)*($J1707=$AE$3:$AE$51),0),4),IF(N1707="positivo",INDEX($AD$55:$AG$109,MATCH(1,($B1707=$AD$55:$AD$109)*($J1707=$AE$55:$AE$109),0),4)))</f>
        <v>0</v>
      </c>
      <c r="Q1707" s="115" t="str">
        <f>VLOOKUP(M1707,Modelo!$A$2:$C$7,2,0)</f>
        <v>Transparencia y Gobierno de la Sostenibilidad</v>
      </c>
      <c r="R1707" s="118">
        <f t="array" ref="R1707">INDEX(Modelo!$F$1:$H$37,MATCH(1,(DataBase!Q1707=Modelo!$G$1:$G$37)*(DataBase!B1707=Modelo!$F$1:$F$37),0),3)</f>
        <v>0.19047619047619047</v>
      </c>
      <c r="S1707" s="115">
        <f t="shared" si="54"/>
        <v>0</v>
      </c>
      <c r="T1707" s="115">
        <f t="shared" si="55"/>
        <v>0</v>
      </c>
    </row>
    <row r="1708" spans="1:20" x14ac:dyDescent="0.3">
      <c r="A1708" s="115" t="s">
        <v>383</v>
      </c>
      <c r="B1708" s="115" t="s">
        <v>379</v>
      </c>
      <c r="C1708" s="115" t="s">
        <v>103</v>
      </c>
      <c r="D1708" s="115" t="s">
        <v>86</v>
      </c>
      <c r="E1708" s="115" t="s">
        <v>86</v>
      </c>
      <c r="F1708" s="115" t="s">
        <v>86</v>
      </c>
      <c r="G1708" s="115">
        <v>2014</v>
      </c>
      <c r="H1708" s="115" t="s">
        <v>125</v>
      </c>
      <c r="I1708" s="115">
        <v>1.314259836</v>
      </c>
      <c r="J1708" s="115" t="s">
        <v>15</v>
      </c>
      <c r="K1708" s="115" t="str">
        <f>INDEX(DatosProcesados!$A$1:$BF$101,MATCH(DataBase!A1708,DatosProcesados!$A$1:$A$101,0),MATCH(DataBase!J1708,DatosProcesados!$A$1:$BF$1,0))</f>
        <v>Si</v>
      </c>
      <c r="L1708" s="115" t="str">
        <f>INDEX(Modelo!$A$9:$D$89,MATCH(DataBase!$J1708,Modelo!$A$9:$A$89,0),MATCH(DataBase!L$1,Modelo!$A$9:$D$9,0))</f>
        <v>Información general</v>
      </c>
      <c r="M1708" s="115" t="str">
        <f>INDEX(Modelo!$A$9:$D$89,MATCH(DataBase!$J1708,Modelo!$A$9:$A$89,0),MATCH(DataBase!M$1,Modelo!$A$9:$D$9,0))</f>
        <v>Pilar 1</v>
      </c>
      <c r="N1708" s="115" t="str">
        <f>INDEX(Modelo!$A$9:$D$89,MATCH(DataBase!$J1708,Modelo!$A$9:$A$89,0),MATCH(DataBase!N$1,Modelo!$A$9:$D$9,0))</f>
        <v>boolean</v>
      </c>
      <c r="O1708" s="115" t="b">
        <f t="array" ref="O1708">IF(N1708="negativo",INDEX($AD$3:$AG$51,MATCH(1,($B1708=$AD$3:$AD$51)*($J1708=$AE$3:$AE$51),0),3),IF(N1708="positivo",INDEX($AD$55:$AG$109,MATCH(1,($B1708=$AD$55:$AD$109)*($J1708=$AE$55:$AE$109),0),3)))</f>
        <v>0</v>
      </c>
      <c r="P1708" s="115" t="b">
        <f t="array" ref="P1708">IF(N1708="negativo",INDEX($AD$3:$AG$51,MATCH(1,($B1708=$AD$3:$AD$51)*($J1708=$AE$3:$AE$51),0),4),IF(N1708="positivo",INDEX($AD$55:$AG$109,MATCH(1,($B1708=$AD$55:$AD$109)*($J1708=$AE$55:$AE$109),0),4)))</f>
        <v>0</v>
      </c>
      <c r="Q1708" s="115" t="str">
        <f>VLOOKUP(M1708,Modelo!$A$2:$C$7,2,0)</f>
        <v>Transparencia y Gobierno de la Sostenibilidad</v>
      </c>
      <c r="R1708" s="118">
        <f t="array" ref="R1708">INDEX(Modelo!$F$1:$H$37,MATCH(1,(DataBase!Q1708=Modelo!$G$1:$G$37)*(DataBase!B1708=Modelo!$F$1:$F$37),0),3)</f>
        <v>0.19047619047619047</v>
      </c>
      <c r="S1708" s="115">
        <f t="shared" si="54"/>
        <v>100</v>
      </c>
      <c r="T1708" s="115">
        <f t="shared" si="55"/>
        <v>19.047619047619047</v>
      </c>
    </row>
    <row r="1709" spans="1:20" x14ac:dyDescent="0.3">
      <c r="A1709" s="115" t="s">
        <v>112</v>
      </c>
      <c r="B1709" s="115" t="s">
        <v>84</v>
      </c>
      <c r="C1709" s="115" t="s">
        <v>103</v>
      </c>
      <c r="D1709" s="115" t="s">
        <v>86</v>
      </c>
      <c r="E1709" s="115" t="s">
        <v>86</v>
      </c>
      <c r="F1709" s="115" t="s">
        <v>87</v>
      </c>
      <c r="G1709" s="115">
        <v>1919</v>
      </c>
      <c r="H1709" s="115" t="s">
        <v>125</v>
      </c>
      <c r="I1709" s="115">
        <v>15.106042448</v>
      </c>
      <c r="J1709" s="115" t="s">
        <v>15</v>
      </c>
      <c r="K1709" s="115" t="str">
        <f>INDEX(DatosProcesados!$A$1:$BF$101,MATCH(DataBase!A1709,DatosProcesados!$A$1:$A$101,0),MATCH(DataBase!J1709,DatosProcesados!$A$1:$BF$1,0))</f>
        <v>Si</v>
      </c>
      <c r="L1709" s="115" t="str">
        <f>INDEX(Modelo!$A$9:$D$89,MATCH(DataBase!$J1709,Modelo!$A$9:$A$89,0),MATCH(DataBase!L$1,Modelo!$A$9:$D$9,0))</f>
        <v>Información general</v>
      </c>
      <c r="M1709" s="115" t="str">
        <f>INDEX(Modelo!$A$9:$D$89,MATCH(DataBase!$J1709,Modelo!$A$9:$A$89,0),MATCH(DataBase!M$1,Modelo!$A$9:$D$9,0))</f>
        <v>Pilar 1</v>
      </c>
      <c r="N1709" s="115" t="str">
        <f>INDEX(Modelo!$A$9:$D$89,MATCH(DataBase!$J1709,Modelo!$A$9:$A$89,0),MATCH(DataBase!N$1,Modelo!$A$9:$D$9,0))</f>
        <v>boolean</v>
      </c>
      <c r="O1709" s="115" t="b">
        <f t="array" ref="O1709">IF(N1709="negativo",INDEX($AD$3:$AG$51,MATCH(1,($B1709=$AD$3:$AD$51)*($J1709=$AE$3:$AE$51),0),3),IF(N1709="positivo",INDEX($AD$55:$AG$109,MATCH(1,($B1709=$AD$55:$AD$109)*($J1709=$AE$55:$AE$109),0),3)))</f>
        <v>0</v>
      </c>
      <c r="P1709" s="115" t="b">
        <f t="array" ref="P1709">IF(N1709="negativo",INDEX($AD$3:$AG$51,MATCH(1,($B1709=$AD$3:$AD$51)*($J1709=$AE$3:$AE$51),0),4),IF(N1709="positivo",INDEX($AD$55:$AG$109,MATCH(1,($B1709=$AD$55:$AD$109)*($J1709=$AE$55:$AE$109),0),4)))</f>
        <v>0</v>
      </c>
      <c r="Q1709" s="115" t="str">
        <f>VLOOKUP(M1709,Modelo!$A$2:$C$7,2,0)</f>
        <v>Transparencia y Gobierno de la Sostenibilidad</v>
      </c>
      <c r="R1709" s="118">
        <f t="array" ref="R1709">INDEX(Modelo!$F$1:$H$37,MATCH(1,(DataBase!Q1709=Modelo!$G$1:$G$37)*(DataBase!B1709=Modelo!$F$1:$F$37),0),3)</f>
        <v>0.29411764705882354</v>
      </c>
      <c r="S1709" s="115">
        <f t="shared" si="54"/>
        <v>100</v>
      </c>
      <c r="T1709" s="115">
        <f t="shared" si="55"/>
        <v>29.411764705882355</v>
      </c>
    </row>
    <row r="1710" spans="1:20" x14ac:dyDescent="0.3">
      <c r="A1710" s="115" t="s">
        <v>471</v>
      </c>
      <c r="B1710" s="115" t="s">
        <v>467</v>
      </c>
      <c r="C1710" s="115" t="s">
        <v>103</v>
      </c>
      <c r="D1710" s="115" t="s">
        <v>86</v>
      </c>
      <c r="E1710" s="115" t="s">
        <v>86</v>
      </c>
      <c r="F1710" s="115" t="s">
        <v>86</v>
      </c>
      <c r="G1710" s="115">
        <v>1987</v>
      </c>
      <c r="H1710" s="115" t="s">
        <v>125</v>
      </c>
      <c r="I1710" s="115">
        <v>0.711210393</v>
      </c>
      <c r="J1710" s="115" t="s">
        <v>15</v>
      </c>
      <c r="K1710" s="115">
        <f>INDEX(DatosProcesados!$A$1:$BF$101,MATCH(DataBase!A1710,DatosProcesados!$A$1:$A$101,0),MATCH(DataBase!J1710,DatosProcesados!$A$1:$BF$1,0))</f>
        <v>0</v>
      </c>
      <c r="L1710" s="115" t="str">
        <f>INDEX(Modelo!$A$9:$D$89,MATCH(DataBase!$J1710,Modelo!$A$9:$A$89,0),MATCH(DataBase!L$1,Modelo!$A$9:$D$9,0))</f>
        <v>Información general</v>
      </c>
      <c r="M1710" s="115" t="str">
        <f>INDEX(Modelo!$A$9:$D$89,MATCH(DataBase!$J1710,Modelo!$A$9:$A$89,0),MATCH(DataBase!M$1,Modelo!$A$9:$D$9,0))</f>
        <v>Pilar 1</v>
      </c>
      <c r="N1710" s="115" t="str">
        <f>INDEX(Modelo!$A$9:$D$89,MATCH(DataBase!$J1710,Modelo!$A$9:$A$89,0),MATCH(DataBase!N$1,Modelo!$A$9:$D$9,0))</f>
        <v>boolean</v>
      </c>
      <c r="O1710" s="115" t="b">
        <f t="array" ref="O1710">IF(N1710="negativo",INDEX($AD$3:$AG$51,MATCH(1,($B1710=$AD$3:$AD$51)*($J1710=$AE$3:$AE$51),0),3),IF(N1710="positivo",INDEX($AD$55:$AG$109,MATCH(1,($B1710=$AD$55:$AD$109)*($J1710=$AE$55:$AE$109),0),3)))</f>
        <v>0</v>
      </c>
      <c r="P1710" s="115" t="b">
        <f t="array" ref="P1710">IF(N1710="negativo",INDEX($AD$3:$AG$51,MATCH(1,($B1710=$AD$3:$AD$51)*($J1710=$AE$3:$AE$51),0),4),IF(N1710="positivo",INDEX($AD$55:$AG$109,MATCH(1,($B1710=$AD$55:$AD$109)*($J1710=$AE$55:$AE$109),0),4)))</f>
        <v>0</v>
      </c>
      <c r="Q1710" s="115" t="str">
        <f>VLOOKUP(M1710,Modelo!$A$2:$C$7,2,0)</f>
        <v>Transparencia y Gobierno de la Sostenibilidad</v>
      </c>
      <c r="R1710" s="118">
        <f t="array" ref="R1710">INDEX(Modelo!$F$1:$H$37,MATCH(1,(DataBase!Q1710=Modelo!$G$1:$G$37)*(DataBase!B1710=Modelo!$F$1:$F$37),0),3)</f>
        <v>0.14285714285714285</v>
      </c>
      <c r="S1710" s="115">
        <f t="shared" si="54"/>
        <v>0</v>
      </c>
      <c r="T1710" s="115">
        <f t="shared" si="55"/>
        <v>0</v>
      </c>
    </row>
    <row r="1711" spans="1:20" x14ac:dyDescent="0.3">
      <c r="A1711" s="115" t="s">
        <v>466</v>
      </c>
      <c r="B1711" s="115" t="s">
        <v>467</v>
      </c>
      <c r="C1711" s="115" t="s">
        <v>103</v>
      </c>
      <c r="D1711" s="115" t="s">
        <v>87</v>
      </c>
      <c r="E1711" s="115" t="s">
        <v>86</v>
      </c>
      <c r="F1711" s="115" t="s">
        <v>86</v>
      </c>
      <c r="G1711" s="115">
        <v>1969</v>
      </c>
      <c r="H1711" s="115" t="s">
        <v>125</v>
      </c>
      <c r="I1711" s="115">
        <v>2.4231643530000002</v>
      </c>
      <c r="J1711" s="115" t="s">
        <v>15</v>
      </c>
      <c r="K1711" s="115" t="str">
        <f>INDEX(DatosProcesados!$A$1:$BF$101,MATCH(DataBase!A1711,DatosProcesados!$A$1:$A$101,0),MATCH(DataBase!J1711,DatosProcesados!$A$1:$BF$1,0))</f>
        <v>No</v>
      </c>
      <c r="L1711" s="115" t="str">
        <f>INDEX(Modelo!$A$9:$D$89,MATCH(DataBase!$J1711,Modelo!$A$9:$A$89,0),MATCH(DataBase!L$1,Modelo!$A$9:$D$9,0))</f>
        <v>Información general</v>
      </c>
      <c r="M1711" s="115" t="str">
        <f>INDEX(Modelo!$A$9:$D$89,MATCH(DataBase!$J1711,Modelo!$A$9:$A$89,0),MATCH(DataBase!M$1,Modelo!$A$9:$D$9,0))</f>
        <v>Pilar 1</v>
      </c>
      <c r="N1711" s="115" t="str">
        <f>INDEX(Modelo!$A$9:$D$89,MATCH(DataBase!$J1711,Modelo!$A$9:$A$89,0),MATCH(DataBase!N$1,Modelo!$A$9:$D$9,0))</f>
        <v>boolean</v>
      </c>
      <c r="O1711" s="115" t="b">
        <f t="array" ref="O1711">IF(N1711="negativo",INDEX($AD$3:$AG$51,MATCH(1,($B1711=$AD$3:$AD$51)*($J1711=$AE$3:$AE$51),0),3),IF(N1711="positivo",INDEX($AD$55:$AG$109,MATCH(1,($B1711=$AD$55:$AD$109)*($J1711=$AE$55:$AE$109),0),3)))</f>
        <v>0</v>
      </c>
      <c r="P1711" s="115" t="b">
        <f t="array" ref="P1711">IF(N1711="negativo",INDEX($AD$3:$AG$51,MATCH(1,($B1711=$AD$3:$AD$51)*($J1711=$AE$3:$AE$51),0),4),IF(N1711="positivo",INDEX($AD$55:$AG$109,MATCH(1,($B1711=$AD$55:$AD$109)*($J1711=$AE$55:$AE$109),0),4)))</f>
        <v>0</v>
      </c>
      <c r="Q1711" s="115" t="str">
        <f>VLOOKUP(M1711,Modelo!$A$2:$C$7,2,0)</f>
        <v>Transparencia y Gobierno de la Sostenibilidad</v>
      </c>
      <c r="R1711" s="118">
        <f t="array" ref="R1711">INDEX(Modelo!$F$1:$H$37,MATCH(1,(DataBase!Q1711=Modelo!$G$1:$G$37)*(DataBase!B1711=Modelo!$F$1:$F$37),0),3)</f>
        <v>0.14285714285714285</v>
      </c>
      <c r="S1711" s="115">
        <f t="shared" si="54"/>
        <v>0</v>
      </c>
      <c r="T1711" s="115">
        <f t="shared" si="55"/>
        <v>0</v>
      </c>
    </row>
    <row r="1712" spans="1:20" x14ac:dyDescent="0.3">
      <c r="A1712" s="115" t="s">
        <v>207</v>
      </c>
      <c r="B1712" s="115" t="s">
        <v>84</v>
      </c>
      <c r="C1712" s="115" t="s">
        <v>103</v>
      </c>
      <c r="D1712" s="115" t="s">
        <v>86</v>
      </c>
      <c r="E1712" s="115" t="s">
        <v>87</v>
      </c>
      <c r="F1712" s="115" t="s">
        <v>86</v>
      </c>
      <c r="G1712" s="115">
        <v>1870</v>
      </c>
      <c r="H1712" s="115" t="s">
        <v>125</v>
      </c>
      <c r="I1712" s="115">
        <v>0</v>
      </c>
      <c r="J1712" s="115" t="s">
        <v>15</v>
      </c>
      <c r="K1712" s="115" t="str">
        <f>INDEX(DatosProcesados!$A$1:$BF$101,MATCH(DataBase!A1712,DatosProcesados!$A$1:$A$101,0),MATCH(DataBase!J1712,DatosProcesados!$A$1:$BF$1,0))</f>
        <v>Si</v>
      </c>
      <c r="L1712" s="115" t="str">
        <f>INDEX(Modelo!$A$9:$D$89,MATCH(DataBase!$J1712,Modelo!$A$9:$A$89,0),MATCH(DataBase!L$1,Modelo!$A$9:$D$9,0))</f>
        <v>Información general</v>
      </c>
      <c r="M1712" s="115" t="str">
        <f>INDEX(Modelo!$A$9:$D$89,MATCH(DataBase!$J1712,Modelo!$A$9:$A$89,0),MATCH(DataBase!M$1,Modelo!$A$9:$D$9,0))</f>
        <v>Pilar 1</v>
      </c>
      <c r="N1712" s="115" t="str">
        <f>INDEX(Modelo!$A$9:$D$89,MATCH(DataBase!$J1712,Modelo!$A$9:$A$89,0),MATCH(DataBase!N$1,Modelo!$A$9:$D$9,0))</f>
        <v>boolean</v>
      </c>
      <c r="O1712" s="115" t="b">
        <f t="array" ref="O1712">IF(N1712="negativo",INDEX($AD$3:$AG$51,MATCH(1,($B1712=$AD$3:$AD$51)*($J1712=$AE$3:$AE$51),0),3),IF(N1712="positivo",INDEX($AD$55:$AG$109,MATCH(1,($B1712=$AD$55:$AD$109)*($J1712=$AE$55:$AE$109),0),3)))</f>
        <v>0</v>
      </c>
      <c r="P1712" s="115" t="b">
        <f t="array" ref="P1712">IF(N1712="negativo",INDEX($AD$3:$AG$51,MATCH(1,($B1712=$AD$3:$AD$51)*($J1712=$AE$3:$AE$51),0),4),IF(N1712="positivo",INDEX($AD$55:$AG$109,MATCH(1,($B1712=$AD$55:$AD$109)*($J1712=$AE$55:$AE$109),0),4)))</f>
        <v>0</v>
      </c>
      <c r="Q1712" s="115" t="str">
        <f>VLOOKUP(M1712,Modelo!$A$2:$C$7,2,0)</f>
        <v>Transparencia y Gobierno de la Sostenibilidad</v>
      </c>
      <c r="R1712" s="118">
        <f t="array" ref="R1712">INDEX(Modelo!$F$1:$H$37,MATCH(1,(DataBase!Q1712=Modelo!$G$1:$G$37)*(DataBase!B1712=Modelo!$F$1:$F$37),0),3)</f>
        <v>0.29411764705882354</v>
      </c>
      <c r="S1712" s="115">
        <f t="shared" si="54"/>
        <v>100</v>
      </c>
      <c r="T1712" s="115">
        <f t="shared" si="55"/>
        <v>29.411764705882355</v>
      </c>
    </row>
    <row r="1713" spans="1:20" x14ac:dyDescent="0.3">
      <c r="A1713" s="115" t="s">
        <v>204</v>
      </c>
      <c r="B1713" s="115" t="s">
        <v>84</v>
      </c>
      <c r="C1713" s="115" t="s">
        <v>103</v>
      </c>
      <c r="D1713" s="115" t="s">
        <v>86</v>
      </c>
      <c r="E1713" s="115" t="s">
        <v>87</v>
      </c>
      <c r="F1713" s="115" t="s">
        <v>87</v>
      </c>
      <c r="G1713" s="115">
        <v>1875</v>
      </c>
      <c r="H1713" s="115" t="s">
        <v>125</v>
      </c>
      <c r="I1713" s="115">
        <v>0</v>
      </c>
      <c r="J1713" s="115" t="s">
        <v>15</v>
      </c>
      <c r="K1713" s="115" t="str">
        <f>INDEX(DatosProcesados!$A$1:$BF$101,MATCH(DataBase!A1713,DatosProcesados!$A$1:$A$101,0),MATCH(DataBase!J1713,DatosProcesados!$A$1:$BF$1,0))</f>
        <v>Si</v>
      </c>
      <c r="L1713" s="115" t="str">
        <f>INDEX(Modelo!$A$9:$D$89,MATCH(DataBase!$J1713,Modelo!$A$9:$A$89,0),MATCH(DataBase!L$1,Modelo!$A$9:$D$9,0))</f>
        <v>Información general</v>
      </c>
      <c r="M1713" s="115" t="str">
        <f>INDEX(Modelo!$A$9:$D$89,MATCH(DataBase!$J1713,Modelo!$A$9:$A$89,0),MATCH(DataBase!M$1,Modelo!$A$9:$D$9,0))</f>
        <v>Pilar 1</v>
      </c>
      <c r="N1713" s="115" t="str">
        <f>INDEX(Modelo!$A$9:$D$89,MATCH(DataBase!$J1713,Modelo!$A$9:$A$89,0),MATCH(DataBase!N$1,Modelo!$A$9:$D$9,0))</f>
        <v>boolean</v>
      </c>
      <c r="O1713" s="115" t="b">
        <f t="array" ref="O1713">IF(N1713="negativo",INDEX($AD$3:$AG$51,MATCH(1,($B1713=$AD$3:$AD$51)*($J1713=$AE$3:$AE$51),0),3),IF(N1713="positivo",INDEX($AD$55:$AG$109,MATCH(1,($B1713=$AD$55:$AD$109)*($J1713=$AE$55:$AE$109),0),3)))</f>
        <v>0</v>
      </c>
      <c r="P1713" s="115" t="b">
        <f t="array" ref="P1713">IF(N1713="negativo",INDEX($AD$3:$AG$51,MATCH(1,($B1713=$AD$3:$AD$51)*($J1713=$AE$3:$AE$51),0),4),IF(N1713="positivo",INDEX($AD$55:$AG$109,MATCH(1,($B1713=$AD$55:$AD$109)*($J1713=$AE$55:$AE$109),0),4)))</f>
        <v>0</v>
      </c>
      <c r="Q1713" s="115" t="str">
        <f>VLOOKUP(M1713,Modelo!$A$2:$C$7,2,0)</f>
        <v>Transparencia y Gobierno de la Sostenibilidad</v>
      </c>
      <c r="R1713" s="118">
        <f t="array" ref="R1713">INDEX(Modelo!$F$1:$H$37,MATCH(1,(DataBase!Q1713=Modelo!$G$1:$G$37)*(DataBase!B1713=Modelo!$F$1:$F$37),0),3)</f>
        <v>0.29411764705882354</v>
      </c>
      <c r="S1713" s="115">
        <f t="shared" si="54"/>
        <v>100</v>
      </c>
      <c r="T1713" s="115">
        <f t="shared" si="55"/>
        <v>29.411764705882355</v>
      </c>
    </row>
    <row r="1714" spans="1:20" x14ac:dyDescent="0.3">
      <c r="A1714" s="115" t="s">
        <v>226</v>
      </c>
      <c r="B1714" s="115" t="s">
        <v>216</v>
      </c>
      <c r="C1714" s="115" t="s">
        <v>103</v>
      </c>
      <c r="D1714" s="115" t="s">
        <v>86</v>
      </c>
      <c r="E1714" s="115" t="s">
        <v>86</v>
      </c>
      <c r="F1714" s="115" t="s">
        <v>87</v>
      </c>
      <c r="G1714" s="115">
        <v>1889</v>
      </c>
      <c r="H1714" s="115" t="s">
        <v>125</v>
      </c>
      <c r="I1714" s="115">
        <v>8.6157743510000007</v>
      </c>
      <c r="J1714" s="115" t="s">
        <v>15</v>
      </c>
      <c r="K1714" s="115" t="str">
        <f>INDEX(DatosProcesados!$A$1:$BF$101,MATCH(DataBase!A1714,DatosProcesados!$A$1:$A$101,0),MATCH(DataBase!J1714,DatosProcesados!$A$1:$BF$1,0))</f>
        <v>No</v>
      </c>
      <c r="L1714" s="115" t="str">
        <f>INDEX(Modelo!$A$9:$D$89,MATCH(DataBase!$J1714,Modelo!$A$9:$A$89,0),MATCH(DataBase!L$1,Modelo!$A$9:$D$9,0))</f>
        <v>Información general</v>
      </c>
      <c r="M1714" s="115" t="str">
        <f>INDEX(Modelo!$A$9:$D$89,MATCH(DataBase!$J1714,Modelo!$A$9:$A$89,0),MATCH(DataBase!M$1,Modelo!$A$9:$D$9,0))</f>
        <v>Pilar 1</v>
      </c>
      <c r="N1714" s="115" t="str">
        <f>INDEX(Modelo!$A$9:$D$89,MATCH(DataBase!$J1714,Modelo!$A$9:$A$89,0),MATCH(DataBase!N$1,Modelo!$A$9:$D$9,0))</f>
        <v>boolean</v>
      </c>
      <c r="O1714" s="115" t="b">
        <f t="array" ref="O1714">IF(N1714="negativo",INDEX($AD$3:$AG$51,MATCH(1,($B1714=$AD$3:$AD$51)*($J1714=$AE$3:$AE$51),0),3),IF(N1714="positivo",INDEX($AD$55:$AG$109,MATCH(1,($B1714=$AD$55:$AD$109)*($J1714=$AE$55:$AE$109),0),3)))</f>
        <v>0</v>
      </c>
      <c r="P1714" s="115" t="b">
        <f t="array" ref="P1714">IF(N1714="negativo",INDEX($AD$3:$AG$51,MATCH(1,($B1714=$AD$3:$AD$51)*($J1714=$AE$3:$AE$51),0),4),IF(N1714="positivo",INDEX($AD$55:$AG$109,MATCH(1,($B1714=$AD$55:$AD$109)*($J1714=$AE$55:$AE$109),0),4)))</f>
        <v>0</v>
      </c>
      <c r="Q1714" s="115" t="str">
        <f>VLOOKUP(M1714,Modelo!$A$2:$C$7,2,0)</f>
        <v>Transparencia y Gobierno de la Sostenibilidad</v>
      </c>
      <c r="R1714" s="118">
        <f t="array" ref="R1714">INDEX(Modelo!$F$1:$H$37,MATCH(1,(DataBase!Q1714=Modelo!$G$1:$G$37)*(DataBase!B1714=Modelo!$F$1:$F$37),0),3)</f>
        <v>0.15789473684210525</v>
      </c>
      <c r="S1714" s="115">
        <f t="shared" si="54"/>
        <v>0</v>
      </c>
      <c r="T1714" s="115">
        <f t="shared" si="55"/>
        <v>0</v>
      </c>
    </row>
    <row r="1715" spans="1:20" x14ac:dyDescent="0.3">
      <c r="A1715" s="115" t="s">
        <v>287</v>
      </c>
      <c r="B1715" s="115" t="s">
        <v>216</v>
      </c>
      <c r="C1715" s="115" t="s">
        <v>103</v>
      </c>
      <c r="D1715" s="115" t="s">
        <v>86</v>
      </c>
      <c r="E1715" s="115" t="s">
        <v>86</v>
      </c>
      <c r="F1715" s="115" t="s">
        <v>87</v>
      </c>
      <c r="G1715" s="115">
        <v>2000</v>
      </c>
      <c r="H1715" s="115" t="s">
        <v>125</v>
      </c>
      <c r="I1715" s="115">
        <v>1.8730507999999999</v>
      </c>
      <c r="J1715" s="115" t="s">
        <v>15</v>
      </c>
      <c r="K1715" s="115" t="str">
        <f>INDEX(DatosProcesados!$A$1:$BF$101,MATCH(DataBase!A1715,DatosProcesados!$A$1:$A$101,0),MATCH(DataBase!J1715,DatosProcesados!$A$1:$BF$1,0))</f>
        <v>Si</v>
      </c>
      <c r="L1715" s="115" t="str">
        <f>INDEX(Modelo!$A$9:$D$89,MATCH(DataBase!$J1715,Modelo!$A$9:$A$89,0),MATCH(DataBase!L$1,Modelo!$A$9:$D$9,0))</f>
        <v>Información general</v>
      </c>
      <c r="M1715" s="115" t="str">
        <f>INDEX(Modelo!$A$9:$D$89,MATCH(DataBase!$J1715,Modelo!$A$9:$A$89,0),MATCH(DataBase!M$1,Modelo!$A$9:$D$9,0))</f>
        <v>Pilar 1</v>
      </c>
      <c r="N1715" s="115" t="str">
        <f>INDEX(Modelo!$A$9:$D$89,MATCH(DataBase!$J1715,Modelo!$A$9:$A$89,0),MATCH(DataBase!N$1,Modelo!$A$9:$D$9,0))</f>
        <v>boolean</v>
      </c>
      <c r="O1715" s="115" t="b">
        <f t="array" ref="O1715">IF(N1715="negativo",INDEX($AD$3:$AG$51,MATCH(1,($B1715=$AD$3:$AD$51)*($J1715=$AE$3:$AE$51),0),3),IF(N1715="positivo",INDEX($AD$55:$AG$109,MATCH(1,($B1715=$AD$55:$AD$109)*($J1715=$AE$55:$AE$109),0),3)))</f>
        <v>0</v>
      </c>
      <c r="P1715" s="115" t="b">
        <f t="array" ref="P1715">IF(N1715="negativo",INDEX($AD$3:$AG$51,MATCH(1,($B1715=$AD$3:$AD$51)*($J1715=$AE$3:$AE$51),0),4),IF(N1715="positivo",INDEX($AD$55:$AG$109,MATCH(1,($B1715=$AD$55:$AD$109)*($J1715=$AE$55:$AE$109),0),4)))</f>
        <v>0</v>
      </c>
      <c r="Q1715" s="115" t="str">
        <f>VLOOKUP(M1715,Modelo!$A$2:$C$7,2,0)</f>
        <v>Transparencia y Gobierno de la Sostenibilidad</v>
      </c>
      <c r="R1715" s="118">
        <f t="array" ref="R1715">INDEX(Modelo!$F$1:$H$37,MATCH(1,(DataBase!Q1715=Modelo!$G$1:$G$37)*(DataBase!B1715=Modelo!$F$1:$F$37),0),3)</f>
        <v>0.15789473684210525</v>
      </c>
      <c r="S1715" s="115">
        <f t="shared" si="54"/>
        <v>100</v>
      </c>
      <c r="T1715" s="115">
        <f t="shared" si="55"/>
        <v>15.789473684210526</v>
      </c>
    </row>
    <row r="1716" spans="1:20" x14ac:dyDescent="0.3">
      <c r="A1716" s="115" t="s">
        <v>345</v>
      </c>
      <c r="B1716" s="115" t="s">
        <v>313</v>
      </c>
      <c r="C1716" s="115" t="s">
        <v>103</v>
      </c>
      <c r="D1716" s="115" t="s">
        <v>86</v>
      </c>
      <c r="E1716" s="115" t="s">
        <v>86</v>
      </c>
      <c r="F1716" s="115" t="s">
        <v>86</v>
      </c>
      <c r="G1716" s="115">
        <v>2004</v>
      </c>
      <c r="H1716" s="115" t="s">
        <v>125</v>
      </c>
      <c r="I1716" s="115">
        <v>4.5125503050000004</v>
      </c>
      <c r="J1716" s="115" t="s">
        <v>15</v>
      </c>
      <c r="K1716" s="115">
        <f>INDEX(DatosProcesados!$A$1:$BF$101,MATCH(DataBase!A1716,DatosProcesados!$A$1:$A$101,0),MATCH(DataBase!J1716,DatosProcesados!$A$1:$BF$1,0))</f>
        <v>0</v>
      </c>
      <c r="L1716" s="115" t="str">
        <f>INDEX(Modelo!$A$9:$D$89,MATCH(DataBase!$J1716,Modelo!$A$9:$A$89,0),MATCH(DataBase!L$1,Modelo!$A$9:$D$9,0))</f>
        <v>Información general</v>
      </c>
      <c r="M1716" s="115" t="str">
        <f>INDEX(Modelo!$A$9:$D$89,MATCH(DataBase!$J1716,Modelo!$A$9:$A$89,0),MATCH(DataBase!M$1,Modelo!$A$9:$D$9,0))</f>
        <v>Pilar 1</v>
      </c>
      <c r="N1716" s="115" t="str">
        <f>INDEX(Modelo!$A$9:$D$89,MATCH(DataBase!$J1716,Modelo!$A$9:$A$89,0),MATCH(DataBase!N$1,Modelo!$A$9:$D$9,0))</f>
        <v>boolean</v>
      </c>
      <c r="O1716" s="115" t="b">
        <f t="array" ref="O1716">IF(N1716="negativo",INDEX($AD$3:$AG$51,MATCH(1,($B1716=$AD$3:$AD$51)*($J1716=$AE$3:$AE$51),0),3),IF(N1716="positivo",INDEX($AD$55:$AG$109,MATCH(1,($B1716=$AD$55:$AD$109)*($J1716=$AE$55:$AE$109),0),3)))</f>
        <v>0</v>
      </c>
      <c r="P1716" s="115" t="b">
        <f t="array" ref="P1716">IF(N1716="negativo",INDEX($AD$3:$AG$51,MATCH(1,($B1716=$AD$3:$AD$51)*($J1716=$AE$3:$AE$51),0),4),IF(N1716="positivo",INDEX($AD$55:$AG$109,MATCH(1,($B1716=$AD$55:$AD$109)*($J1716=$AE$55:$AE$109),0),4)))</f>
        <v>0</v>
      </c>
      <c r="Q1716" s="115" t="str">
        <f>VLOOKUP(M1716,Modelo!$A$2:$C$7,2,0)</f>
        <v>Transparencia y Gobierno de la Sostenibilidad</v>
      </c>
      <c r="R1716" s="118">
        <f t="array" ref="R1716">INDEX(Modelo!$F$1:$H$37,MATCH(1,(DataBase!Q1716=Modelo!$G$1:$G$37)*(DataBase!B1716=Modelo!$F$1:$F$37),0),3)</f>
        <v>0.23529411764705882</v>
      </c>
      <c r="S1716" s="115">
        <f t="shared" si="54"/>
        <v>0</v>
      </c>
      <c r="T1716" s="115">
        <f t="shared" si="55"/>
        <v>0</v>
      </c>
    </row>
    <row r="1717" spans="1:20" x14ac:dyDescent="0.3">
      <c r="A1717" s="115" t="s">
        <v>464</v>
      </c>
      <c r="B1717" s="115" t="s">
        <v>407</v>
      </c>
      <c r="C1717" s="115" t="s">
        <v>103</v>
      </c>
      <c r="D1717" s="115" t="s">
        <v>86</v>
      </c>
      <c r="E1717" s="115" t="s">
        <v>86</v>
      </c>
      <c r="F1717" s="115" t="s">
        <v>87</v>
      </c>
      <c r="G1717" s="115">
        <v>1990</v>
      </c>
      <c r="H1717" s="115" t="s">
        <v>281</v>
      </c>
      <c r="I1717" s="115">
        <v>0.89502277900000005</v>
      </c>
      <c r="J1717" s="115" t="s">
        <v>15</v>
      </c>
      <c r="K1717" s="115" t="str">
        <f>INDEX(DatosProcesados!$A$1:$BF$101,MATCH(DataBase!A1717,DatosProcesados!$A$1:$A$101,0),MATCH(DataBase!J1717,DatosProcesados!$A$1:$BF$1,0))</f>
        <v>No</v>
      </c>
      <c r="L1717" s="115" t="str">
        <f>INDEX(Modelo!$A$9:$D$89,MATCH(DataBase!$J1717,Modelo!$A$9:$A$89,0),MATCH(DataBase!L$1,Modelo!$A$9:$D$9,0))</f>
        <v>Información general</v>
      </c>
      <c r="M1717" s="115" t="str">
        <f>INDEX(Modelo!$A$9:$D$89,MATCH(DataBase!$J1717,Modelo!$A$9:$A$89,0),MATCH(DataBase!M$1,Modelo!$A$9:$D$9,0))</f>
        <v>Pilar 1</v>
      </c>
      <c r="N1717" s="115" t="str">
        <f>INDEX(Modelo!$A$9:$D$89,MATCH(DataBase!$J1717,Modelo!$A$9:$A$89,0),MATCH(DataBase!N$1,Modelo!$A$9:$D$9,0))</f>
        <v>boolean</v>
      </c>
      <c r="O1717" s="115" t="b">
        <f t="array" ref="O1717">IF(N1717="negativo",INDEX($AD$3:$AG$51,MATCH(1,($B1717=$AD$3:$AD$51)*($J1717=$AE$3:$AE$51),0),3),IF(N1717="positivo",INDEX($AD$55:$AG$109,MATCH(1,($B1717=$AD$55:$AD$109)*($J1717=$AE$55:$AE$109),0),3)))</f>
        <v>0</v>
      </c>
      <c r="P1717" s="115" t="b">
        <f t="array" ref="P1717">IF(N1717="negativo",INDEX($AD$3:$AG$51,MATCH(1,($B1717=$AD$3:$AD$51)*($J1717=$AE$3:$AE$51),0),4),IF(N1717="positivo",INDEX($AD$55:$AG$109,MATCH(1,($B1717=$AD$55:$AD$109)*($J1717=$AE$55:$AE$109),0),4)))</f>
        <v>0</v>
      </c>
      <c r="Q1717" s="115" t="str">
        <f>VLOOKUP(M1717,Modelo!$A$2:$C$7,2,0)</f>
        <v>Transparencia y Gobierno de la Sostenibilidad</v>
      </c>
      <c r="R1717" s="118">
        <f t="array" ref="R1717">INDEX(Modelo!$F$1:$H$37,MATCH(1,(DataBase!Q1717=Modelo!$G$1:$G$37)*(DataBase!B1717=Modelo!$F$1:$F$37),0),3)</f>
        <v>0.15384615384615385</v>
      </c>
      <c r="S1717" s="115">
        <f t="shared" si="54"/>
        <v>0</v>
      </c>
      <c r="T1717" s="115">
        <f t="shared" si="55"/>
        <v>0</v>
      </c>
    </row>
    <row r="1718" spans="1:20" x14ac:dyDescent="0.3">
      <c r="A1718" s="115" t="s">
        <v>296</v>
      </c>
      <c r="B1718" s="115" t="s">
        <v>216</v>
      </c>
      <c r="C1718" s="115" t="s">
        <v>103</v>
      </c>
      <c r="D1718" s="115" t="s">
        <v>86</v>
      </c>
      <c r="E1718" s="115" t="s">
        <v>86</v>
      </c>
      <c r="F1718" s="115" t="s">
        <v>87</v>
      </c>
      <c r="G1718" s="115">
        <v>1944</v>
      </c>
      <c r="H1718" s="115" t="s">
        <v>125</v>
      </c>
      <c r="I1718" s="115">
        <v>1.7785578609999999</v>
      </c>
      <c r="J1718" s="115" t="s">
        <v>15</v>
      </c>
      <c r="K1718" s="115" t="str">
        <f>INDEX(DatosProcesados!$A$1:$BF$101,MATCH(DataBase!A1718,DatosProcesados!$A$1:$A$101,0),MATCH(DataBase!J1718,DatosProcesados!$A$1:$BF$1,0))</f>
        <v>Si</v>
      </c>
      <c r="L1718" s="115" t="str">
        <f>INDEX(Modelo!$A$9:$D$89,MATCH(DataBase!$J1718,Modelo!$A$9:$A$89,0),MATCH(DataBase!L$1,Modelo!$A$9:$D$9,0))</f>
        <v>Información general</v>
      </c>
      <c r="M1718" s="115" t="str">
        <f>INDEX(Modelo!$A$9:$D$89,MATCH(DataBase!$J1718,Modelo!$A$9:$A$89,0),MATCH(DataBase!M$1,Modelo!$A$9:$D$9,0))</f>
        <v>Pilar 1</v>
      </c>
      <c r="N1718" s="115" t="str">
        <f>INDEX(Modelo!$A$9:$D$89,MATCH(DataBase!$J1718,Modelo!$A$9:$A$89,0),MATCH(DataBase!N$1,Modelo!$A$9:$D$9,0))</f>
        <v>boolean</v>
      </c>
      <c r="O1718" s="115" t="b">
        <f t="array" ref="O1718">IF(N1718="negativo",INDEX($AD$3:$AG$51,MATCH(1,($B1718=$AD$3:$AD$51)*($J1718=$AE$3:$AE$51),0),3),IF(N1718="positivo",INDEX($AD$55:$AG$109,MATCH(1,($B1718=$AD$55:$AD$109)*($J1718=$AE$55:$AE$109),0),3)))</f>
        <v>0</v>
      </c>
      <c r="P1718" s="115" t="b">
        <f t="array" ref="P1718">IF(N1718="negativo",INDEX($AD$3:$AG$51,MATCH(1,($B1718=$AD$3:$AD$51)*($J1718=$AE$3:$AE$51),0),4),IF(N1718="positivo",INDEX($AD$55:$AG$109,MATCH(1,($B1718=$AD$55:$AD$109)*($J1718=$AE$55:$AE$109),0),4)))</f>
        <v>0</v>
      </c>
      <c r="Q1718" s="115" t="str">
        <f>VLOOKUP(M1718,Modelo!$A$2:$C$7,2,0)</f>
        <v>Transparencia y Gobierno de la Sostenibilidad</v>
      </c>
      <c r="R1718" s="118">
        <f t="array" ref="R1718">INDEX(Modelo!$F$1:$H$37,MATCH(1,(DataBase!Q1718=Modelo!$G$1:$G$37)*(DataBase!B1718=Modelo!$F$1:$F$37),0),3)</f>
        <v>0.15789473684210525</v>
      </c>
      <c r="S1718" s="115">
        <f t="shared" si="54"/>
        <v>100</v>
      </c>
      <c r="T1718" s="115">
        <f t="shared" si="55"/>
        <v>15.789473684210526</v>
      </c>
    </row>
    <row r="1719" spans="1:20" x14ac:dyDescent="0.3">
      <c r="A1719" s="115" t="s">
        <v>134</v>
      </c>
      <c r="B1719" s="115" t="s">
        <v>84</v>
      </c>
      <c r="C1719" s="115" t="s">
        <v>103</v>
      </c>
      <c r="D1719" s="115" t="s">
        <v>86</v>
      </c>
      <c r="E1719" s="115" t="s">
        <v>87</v>
      </c>
      <c r="F1719" s="115" t="s">
        <v>87</v>
      </c>
      <c r="G1719" s="115">
        <v>2001</v>
      </c>
      <c r="H1719" s="115" t="s">
        <v>125</v>
      </c>
      <c r="I1719" s="115">
        <v>6.5475670460000002</v>
      </c>
      <c r="J1719" s="115" t="s">
        <v>15</v>
      </c>
      <c r="K1719" s="115" t="str">
        <f>INDEX(DatosProcesados!$A$1:$BF$101,MATCH(DataBase!A1719,DatosProcesados!$A$1:$A$101,0),MATCH(DataBase!J1719,DatosProcesados!$A$1:$BF$1,0))</f>
        <v>No</v>
      </c>
      <c r="L1719" s="115" t="str">
        <f>INDEX(Modelo!$A$9:$D$89,MATCH(DataBase!$J1719,Modelo!$A$9:$A$89,0),MATCH(DataBase!L$1,Modelo!$A$9:$D$9,0))</f>
        <v>Información general</v>
      </c>
      <c r="M1719" s="115" t="str">
        <f>INDEX(Modelo!$A$9:$D$89,MATCH(DataBase!$J1719,Modelo!$A$9:$A$89,0),MATCH(DataBase!M$1,Modelo!$A$9:$D$9,0))</f>
        <v>Pilar 1</v>
      </c>
      <c r="N1719" s="115" t="str">
        <f>INDEX(Modelo!$A$9:$D$89,MATCH(DataBase!$J1719,Modelo!$A$9:$A$89,0),MATCH(DataBase!N$1,Modelo!$A$9:$D$9,0))</f>
        <v>boolean</v>
      </c>
      <c r="O1719" s="115" t="b">
        <f t="array" ref="O1719">IF(N1719="negativo",INDEX($AD$3:$AG$51,MATCH(1,($B1719=$AD$3:$AD$51)*($J1719=$AE$3:$AE$51),0),3),IF(N1719="positivo",INDEX($AD$55:$AG$109,MATCH(1,($B1719=$AD$55:$AD$109)*($J1719=$AE$55:$AE$109),0),3)))</f>
        <v>0</v>
      </c>
      <c r="P1719" s="115" t="b">
        <f t="array" ref="P1719">IF(N1719="negativo",INDEX($AD$3:$AG$51,MATCH(1,($B1719=$AD$3:$AD$51)*($J1719=$AE$3:$AE$51),0),4),IF(N1719="positivo",INDEX($AD$55:$AG$109,MATCH(1,($B1719=$AD$55:$AD$109)*($J1719=$AE$55:$AE$109),0),4)))</f>
        <v>0</v>
      </c>
      <c r="Q1719" s="115" t="str">
        <f>VLOOKUP(M1719,Modelo!$A$2:$C$7,2,0)</f>
        <v>Transparencia y Gobierno de la Sostenibilidad</v>
      </c>
      <c r="R1719" s="118">
        <f t="array" ref="R1719">INDEX(Modelo!$F$1:$H$37,MATCH(1,(DataBase!Q1719=Modelo!$G$1:$G$37)*(DataBase!B1719=Modelo!$F$1:$F$37),0),3)</f>
        <v>0.29411764705882354</v>
      </c>
      <c r="S1719" s="115">
        <f t="shared" si="54"/>
        <v>0</v>
      </c>
      <c r="T1719" s="115">
        <f t="shared" si="55"/>
        <v>0</v>
      </c>
    </row>
    <row r="1720" spans="1:20" x14ac:dyDescent="0.3">
      <c r="A1720" s="115" t="s">
        <v>290</v>
      </c>
      <c r="B1720" s="115" t="s">
        <v>216</v>
      </c>
      <c r="C1720" s="115" t="s">
        <v>103</v>
      </c>
      <c r="D1720" s="115" t="s">
        <v>86</v>
      </c>
      <c r="E1720" s="115" t="s">
        <v>87</v>
      </c>
      <c r="F1720" s="115" t="s">
        <v>87</v>
      </c>
      <c r="G1720" s="115">
        <v>1934</v>
      </c>
      <c r="H1720" s="115" t="s">
        <v>125</v>
      </c>
      <c r="I1720" s="115">
        <v>1.84479215</v>
      </c>
      <c r="J1720" s="115" t="s">
        <v>15</v>
      </c>
      <c r="K1720" s="115" t="str">
        <f>INDEX(DatosProcesados!$A$1:$BF$101,MATCH(DataBase!A1720,DatosProcesados!$A$1:$A$101,0),MATCH(DataBase!J1720,DatosProcesados!$A$1:$BF$1,0))</f>
        <v>Si</v>
      </c>
      <c r="L1720" s="115" t="str">
        <f>INDEX(Modelo!$A$9:$D$89,MATCH(DataBase!$J1720,Modelo!$A$9:$A$89,0),MATCH(DataBase!L$1,Modelo!$A$9:$D$9,0))</f>
        <v>Información general</v>
      </c>
      <c r="M1720" s="115" t="str">
        <f>INDEX(Modelo!$A$9:$D$89,MATCH(DataBase!$J1720,Modelo!$A$9:$A$89,0),MATCH(DataBase!M$1,Modelo!$A$9:$D$9,0))</f>
        <v>Pilar 1</v>
      </c>
      <c r="N1720" s="115" t="str">
        <f>INDEX(Modelo!$A$9:$D$89,MATCH(DataBase!$J1720,Modelo!$A$9:$A$89,0),MATCH(DataBase!N$1,Modelo!$A$9:$D$9,0))</f>
        <v>boolean</v>
      </c>
      <c r="O1720" s="115" t="b">
        <f t="array" ref="O1720">IF(N1720="negativo",INDEX($AD$3:$AG$51,MATCH(1,($B1720=$AD$3:$AD$51)*($J1720=$AE$3:$AE$51),0),3),IF(N1720="positivo",INDEX($AD$55:$AG$109,MATCH(1,($B1720=$AD$55:$AD$109)*($J1720=$AE$55:$AE$109),0),3)))</f>
        <v>0</v>
      </c>
      <c r="P1720" s="115" t="b">
        <f t="array" ref="P1720">IF(N1720="negativo",INDEX($AD$3:$AG$51,MATCH(1,($B1720=$AD$3:$AD$51)*($J1720=$AE$3:$AE$51),0),4),IF(N1720="positivo",INDEX($AD$55:$AG$109,MATCH(1,($B1720=$AD$55:$AD$109)*($J1720=$AE$55:$AE$109),0),4)))</f>
        <v>0</v>
      </c>
      <c r="Q1720" s="115" t="str">
        <f>VLOOKUP(M1720,Modelo!$A$2:$C$7,2,0)</f>
        <v>Transparencia y Gobierno de la Sostenibilidad</v>
      </c>
      <c r="R1720" s="118">
        <f t="array" ref="R1720">INDEX(Modelo!$F$1:$H$37,MATCH(1,(DataBase!Q1720=Modelo!$G$1:$G$37)*(DataBase!B1720=Modelo!$F$1:$F$37),0),3)</f>
        <v>0.15789473684210525</v>
      </c>
      <c r="S1720" s="115">
        <f t="shared" si="54"/>
        <v>100</v>
      </c>
      <c r="T1720" s="115">
        <f t="shared" si="55"/>
        <v>15.789473684210526</v>
      </c>
    </row>
    <row r="1721" spans="1:20" x14ac:dyDescent="0.3">
      <c r="A1721" s="115" t="s">
        <v>346</v>
      </c>
      <c r="B1721" s="115" t="s">
        <v>313</v>
      </c>
      <c r="C1721" s="115" t="s">
        <v>103</v>
      </c>
      <c r="D1721" s="115" t="s">
        <v>87</v>
      </c>
      <c r="E1721" s="115" t="s">
        <v>87</v>
      </c>
      <c r="F1721" s="115" t="s">
        <v>87</v>
      </c>
      <c r="G1721" s="115">
        <v>1960</v>
      </c>
      <c r="H1721" s="115" t="s">
        <v>177</v>
      </c>
      <c r="I1721" s="115">
        <v>4.2128666020000001</v>
      </c>
      <c r="J1721" s="115" t="s">
        <v>15</v>
      </c>
      <c r="K1721" s="115" t="str">
        <f>INDEX(DatosProcesados!$A$1:$BF$101,MATCH(DataBase!A1721,DatosProcesados!$A$1:$A$101,0),MATCH(DataBase!J1721,DatosProcesados!$A$1:$BF$1,0))</f>
        <v>Si</v>
      </c>
      <c r="L1721" s="115" t="str">
        <f>INDEX(Modelo!$A$9:$D$89,MATCH(DataBase!$J1721,Modelo!$A$9:$A$89,0),MATCH(DataBase!L$1,Modelo!$A$9:$D$9,0))</f>
        <v>Información general</v>
      </c>
      <c r="M1721" s="115" t="str">
        <f>INDEX(Modelo!$A$9:$D$89,MATCH(DataBase!$J1721,Modelo!$A$9:$A$89,0),MATCH(DataBase!M$1,Modelo!$A$9:$D$9,0))</f>
        <v>Pilar 1</v>
      </c>
      <c r="N1721" s="115" t="str">
        <f>INDEX(Modelo!$A$9:$D$89,MATCH(DataBase!$J1721,Modelo!$A$9:$A$89,0),MATCH(DataBase!N$1,Modelo!$A$9:$D$9,0))</f>
        <v>boolean</v>
      </c>
      <c r="O1721" s="115" t="b">
        <f t="array" ref="O1721">IF(N1721="negativo",INDEX($AD$3:$AG$51,MATCH(1,($B1721=$AD$3:$AD$51)*($J1721=$AE$3:$AE$51),0),3),IF(N1721="positivo",INDEX($AD$55:$AG$109,MATCH(1,($B1721=$AD$55:$AD$109)*($J1721=$AE$55:$AE$109),0),3)))</f>
        <v>0</v>
      </c>
      <c r="P1721" s="115" t="b">
        <f t="array" ref="P1721">IF(N1721="negativo",INDEX($AD$3:$AG$51,MATCH(1,($B1721=$AD$3:$AD$51)*($J1721=$AE$3:$AE$51),0),4),IF(N1721="positivo",INDEX($AD$55:$AG$109,MATCH(1,($B1721=$AD$55:$AD$109)*($J1721=$AE$55:$AE$109),0),4)))</f>
        <v>0</v>
      </c>
      <c r="Q1721" s="115" t="str">
        <f>VLOOKUP(M1721,Modelo!$A$2:$C$7,2,0)</f>
        <v>Transparencia y Gobierno de la Sostenibilidad</v>
      </c>
      <c r="R1721" s="118">
        <f t="array" ref="R1721">INDEX(Modelo!$F$1:$H$37,MATCH(1,(DataBase!Q1721=Modelo!$G$1:$G$37)*(DataBase!B1721=Modelo!$F$1:$F$37),0),3)</f>
        <v>0.23529411764705882</v>
      </c>
      <c r="S1721" s="115">
        <f t="shared" si="54"/>
        <v>100</v>
      </c>
      <c r="T1721" s="115">
        <f t="shared" si="55"/>
        <v>23.52941176470588</v>
      </c>
    </row>
    <row r="1722" spans="1:20" x14ac:dyDescent="0.3">
      <c r="A1722" s="115" t="s">
        <v>124</v>
      </c>
      <c r="B1722" s="115" t="s">
        <v>84</v>
      </c>
      <c r="C1722" s="115" t="s">
        <v>97</v>
      </c>
      <c r="D1722" s="115" t="s">
        <v>86</v>
      </c>
      <c r="E1722" s="115" t="s">
        <v>86</v>
      </c>
      <c r="F1722" s="115" t="s">
        <v>86</v>
      </c>
      <c r="G1722" s="115">
        <v>2012</v>
      </c>
      <c r="H1722" s="115" t="s">
        <v>125</v>
      </c>
      <c r="I1722" s="115">
        <v>9.9777362400000005</v>
      </c>
      <c r="J1722" s="115" t="s">
        <v>15</v>
      </c>
      <c r="K1722" s="115" t="str">
        <f>INDEX(DatosProcesados!$A$1:$BF$101,MATCH(DataBase!A1722,DatosProcesados!$A$1:$A$101,0),MATCH(DataBase!J1722,DatosProcesados!$A$1:$BF$1,0))</f>
        <v>Si</v>
      </c>
      <c r="L1722" s="115" t="str">
        <f>INDEX(Modelo!$A$9:$D$89,MATCH(DataBase!$J1722,Modelo!$A$9:$A$89,0),MATCH(DataBase!L$1,Modelo!$A$9:$D$9,0))</f>
        <v>Información general</v>
      </c>
      <c r="M1722" s="115" t="str">
        <f>INDEX(Modelo!$A$9:$D$89,MATCH(DataBase!$J1722,Modelo!$A$9:$A$89,0),MATCH(DataBase!M$1,Modelo!$A$9:$D$9,0))</f>
        <v>Pilar 1</v>
      </c>
      <c r="N1722" s="115" t="str">
        <f>INDEX(Modelo!$A$9:$D$89,MATCH(DataBase!$J1722,Modelo!$A$9:$A$89,0),MATCH(DataBase!N$1,Modelo!$A$9:$D$9,0))</f>
        <v>boolean</v>
      </c>
      <c r="O1722" s="115" t="b">
        <f t="array" ref="O1722">IF(N1722="negativo",INDEX($AD$3:$AG$51,MATCH(1,($B1722=$AD$3:$AD$51)*($J1722=$AE$3:$AE$51),0),3),IF(N1722="positivo",INDEX($AD$55:$AG$109,MATCH(1,($B1722=$AD$55:$AD$109)*($J1722=$AE$55:$AE$109),0),3)))</f>
        <v>0</v>
      </c>
      <c r="P1722" s="115" t="b">
        <f t="array" ref="P1722">IF(N1722="negativo",INDEX($AD$3:$AG$51,MATCH(1,($B1722=$AD$3:$AD$51)*($J1722=$AE$3:$AE$51),0),4),IF(N1722="positivo",INDEX($AD$55:$AG$109,MATCH(1,($B1722=$AD$55:$AD$109)*($J1722=$AE$55:$AE$109),0),4)))</f>
        <v>0</v>
      </c>
      <c r="Q1722" s="115" t="str">
        <f>VLOOKUP(M1722,Modelo!$A$2:$C$7,2,0)</f>
        <v>Transparencia y Gobierno de la Sostenibilidad</v>
      </c>
      <c r="R1722" s="118">
        <f t="array" ref="R1722">INDEX(Modelo!$F$1:$H$37,MATCH(1,(DataBase!Q1722=Modelo!$G$1:$G$37)*(DataBase!B1722=Modelo!$F$1:$F$37),0),3)</f>
        <v>0.29411764705882354</v>
      </c>
      <c r="S1722" s="115">
        <f t="shared" si="54"/>
        <v>100</v>
      </c>
      <c r="T1722" s="115">
        <f t="shared" si="55"/>
        <v>29.411764705882355</v>
      </c>
    </row>
    <row r="1723" spans="1:20" x14ac:dyDescent="0.3">
      <c r="A1723" s="115" t="s">
        <v>414</v>
      </c>
      <c r="B1723" s="115" t="s">
        <v>407</v>
      </c>
      <c r="C1723" s="115" t="s">
        <v>103</v>
      </c>
      <c r="D1723" s="115" t="s">
        <v>86</v>
      </c>
      <c r="E1723" s="115" t="s">
        <v>86</v>
      </c>
      <c r="F1723" s="115" t="s">
        <v>87</v>
      </c>
      <c r="G1723" s="115">
        <v>1976</v>
      </c>
      <c r="H1723" s="115" t="s">
        <v>415</v>
      </c>
      <c r="I1723" s="115">
        <v>6.0471020830000004</v>
      </c>
      <c r="J1723" s="115" t="s">
        <v>15</v>
      </c>
      <c r="K1723" s="115" t="str">
        <f>INDEX(DatosProcesados!$A$1:$BF$101,MATCH(DataBase!A1723,DatosProcesados!$A$1:$A$101,0),MATCH(DataBase!J1723,DatosProcesados!$A$1:$BF$1,0))</f>
        <v>Si</v>
      </c>
      <c r="L1723" s="115" t="str">
        <f>INDEX(Modelo!$A$9:$D$89,MATCH(DataBase!$J1723,Modelo!$A$9:$A$89,0),MATCH(DataBase!L$1,Modelo!$A$9:$D$9,0))</f>
        <v>Información general</v>
      </c>
      <c r="M1723" s="115" t="str">
        <f>INDEX(Modelo!$A$9:$D$89,MATCH(DataBase!$J1723,Modelo!$A$9:$A$89,0),MATCH(DataBase!M$1,Modelo!$A$9:$D$9,0))</f>
        <v>Pilar 1</v>
      </c>
      <c r="N1723" s="115" t="str">
        <f>INDEX(Modelo!$A$9:$D$89,MATCH(DataBase!$J1723,Modelo!$A$9:$A$89,0),MATCH(DataBase!N$1,Modelo!$A$9:$D$9,0))</f>
        <v>boolean</v>
      </c>
      <c r="O1723" s="115" t="b">
        <f t="array" ref="O1723">IF(N1723="negativo",INDEX($AD$3:$AG$51,MATCH(1,($B1723=$AD$3:$AD$51)*($J1723=$AE$3:$AE$51),0),3),IF(N1723="positivo",INDEX($AD$55:$AG$109,MATCH(1,($B1723=$AD$55:$AD$109)*($J1723=$AE$55:$AE$109),0),3)))</f>
        <v>0</v>
      </c>
      <c r="P1723" s="115" t="b">
        <f t="array" ref="P1723">IF(N1723="negativo",INDEX($AD$3:$AG$51,MATCH(1,($B1723=$AD$3:$AD$51)*($J1723=$AE$3:$AE$51),0),4),IF(N1723="positivo",INDEX($AD$55:$AG$109,MATCH(1,($B1723=$AD$55:$AD$109)*($J1723=$AE$55:$AE$109),0),4)))</f>
        <v>0</v>
      </c>
      <c r="Q1723" s="115" t="str">
        <f>VLOOKUP(M1723,Modelo!$A$2:$C$7,2,0)</f>
        <v>Transparencia y Gobierno de la Sostenibilidad</v>
      </c>
      <c r="R1723" s="118">
        <f t="array" ref="R1723">INDEX(Modelo!$F$1:$H$37,MATCH(1,(DataBase!Q1723=Modelo!$G$1:$G$37)*(DataBase!B1723=Modelo!$F$1:$F$37),0),3)</f>
        <v>0.15384615384615385</v>
      </c>
      <c r="S1723" s="115">
        <f t="shared" si="54"/>
        <v>100</v>
      </c>
      <c r="T1723" s="115">
        <f t="shared" si="55"/>
        <v>15.384615384615385</v>
      </c>
    </row>
    <row r="1724" spans="1:20" x14ac:dyDescent="0.3">
      <c r="A1724" s="115" t="s">
        <v>337</v>
      </c>
      <c r="B1724" s="115" t="s">
        <v>313</v>
      </c>
      <c r="C1724" s="115" t="s">
        <v>103</v>
      </c>
      <c r="D1724" s="115" t="s">
        <v>86</v>
      </c>
      <c r="E1724" s="115" t="s">
        <v>86</v>
      </c>
      <c r="F1724" s="115" t="s">
        <v>87</v>
      </c>
      <c r="G1724" s="115">
        <v>1879</v>
      </c>
      <c r="H1724" s="115" t="s">
        <v>244</v>
      </c>
      <c r="I1724" s="115">
        <v>5.8689859999999996</v>
      </c>
      <c r="J1724" s="115" t="s">
        <v>15</v>
      </c>
      <c r="K1724" s="115" t="str">
        <f>INDEX(DatosProcesados!$A$1:$BF$101,MATCH(DataBase!A1724,DatosProcesados!$A$1:$A$101,0),MATCH(DataBase!J1724,DatosProcesados!$A$1:$BF$1,0))</f>
        <v>No</v>
      </c>
      <c r="L1724" s="115" t="str">
        <f>INDEX(Modelo!$A$9:$D$89,MATCH(DataBase!$J1724,Modelo!$A$9:$A$89,0),MATCH(DataBase!L$1,Modelo!$A$9:$D$9,0))</f>
        <v>Información general</v>
      </c>
      <c r="M1724" s="115" t="str">
        <f>INDEX(Modelo!$A$9:$D$89,MATCH(DataBase!$J1724,Modelo!$A$9:$A$89,0),MATCH(DataBase!M$1,Modelo!$A$9:$D$9,0))</f>
        <v>Pilar 1</v>
      </c>
      <c r="N1724" s="115" t="str">
        <f>INDEX(Modelo!$A$9:$D$89,MATCH(DataBase!$J1724,Modelo!$A$9:$A$89,0),MATCH(DataBase!N$1,Modelo!$A$9:$D$9,0))</f>
        <v>boolean</v>
      </c>
      <c r="O1724" s="115" t="b">
        <f t="array" ref="O1724">IF(N1724="negativo",INDEX($AD$3:$AG$51,MATCH(1,($B1724=$AD$3:$AD$51)*($J1724=$AE$3:$AE$51),0),3),IF(N1724="positivo",INDEX($AD$55:$AG$109,MATCH(1,($B1724=$AD$55:$AD$109)*($J1724=$AE$55:$AE$109),0),3)))</f>
        <v>0</v>
      </c>
      <c r="P1724" s="115" t="b">
        <f t="array" ref="P1724">IF(N1724="negativo",INDEX($AD$3:$AG$51,MATCH(1,($B1724=$AD$3:$AD$51)*($J1724=$AE$3:$AE$51),0),4),IF(N1724="positivo",INDEX($AD$55:$AG$109,MATCH(1,($B1724=$AD$55:$AD$109)*($J1724=$AE$55:$AE$109),0),4)))</f>
        <v>0</v>
      </c>
      <c r="Q1724" s="115" t="str">
        <f>VLOOKUP(M1724,Modelo!$A$2:$C$7,2,0)</f>
        <v>Transparencia y Gobierno de la Sostenibilidad</v>
      </c>
      <c r="R1724" s="118">
        <f t="array" ref="R1724">INDEX(Modelo!$F$1:$H$37,MATCH(1,(DataBase!Q1724=Modelo!$G$1:$G$37)*(DataBase!B1724=Modelo!$F$1:$F$37),0),3)</f>
        <v>0.23529411764705882</v>
      </c>
      <c r="S1724" s="115">
        <f t="shared" si="54"/>
        <v>0</v>
      </c>
      <c r="T1724" s="115">
        <f t="shared" si="55"/>
        <v>0</v>
      </c>
    </row>
    <row r="1725" spans="1:20" x14ac:dyDescent="0.3">
      <c r="A1725" s="115" t="s">
        <v>373</v>
      </c>
      <c r="B1725" s="115" t="s">
        <v>313</v>
      </c>
      <c r="C1725" s="115" t="s">
        <v>103</v>
      </c>
      <c r="D1725" s="115" t="s">
        <v>87</v>
      </c>
      <c r="E1725" s="115" t="s">
        <v>86</v>
      </c>
      <c r="F1725" s="115" t="s">
        <v>86</v>
      </c>
      <c r="G1725" s="115">
        <v>1997</v>
      </c>
      <c r="H1725" s="115" t="s">
        <v>125</v>
      </c>
      <c r="I1725" s="115">
        <v>1.9766409730000001</v>
      </c>
      <c r="J1725" s="115" t="s">
        <v>15</v>
      </c>
      <c r="K1725" s="115">
        <f>INDEX(DatosProcesados!$A$1:$BF$101,MATCH(DataBase!A1725,DatosProcesados!$A$1:$A$101,0),MATCH(DataBase!J1725,DatosProcesados!$A$1:$BF$1,0))</f>
        <v>0</v>
      </c>
      <c r="L1725" s="115" t="str">
        <f>INDEX(Modelo!$A$9:$D$89,MATCH(DataBase!$J1725,Modelo!$A$9:$A$89,0),MATCH(DataBase!L$1,Modelo!$A$9:$D$9,0))</f>
        <v>Información general</v>
      </c>
      <c r="M1725" s="115" t="str">
        <f>INDEX(Modelo!$A$9:$D$89,MATCH(DataBase!$J1725,Modelo!$A$9:$A$89,0),MATCH(DataBase!M$1,Modelo!$A$9:$D$9,0))</f>
        <v>Pilar 1</v>
      </c>
      <c r="N1725" s="115" t="str">
        <f>INDEX(Modelo!$A$9:$D$89,MATCH(DataBase!$J1725,Modelo!$A$9:$A$89,0),MATCH(DataBase!N$1,Modelo!$A$9:$D$9,0))</f>
        <v>boolean</v>
      </c>
      <c r="O1725" s="115" t="b">
        <f t="array" ref="O1725">IF(N1725="negativo",INDEX($AD$3:$AG$51,MATCH(1,($B1725=$AD$3:$AD$51)*($J1725=$AE$3:$AE$51),0),3),IF(N1725="positivo",INDEX($AD$55:$AG$109,MATCH(1,($B1725=$AD$55:$AD$109)*($J1725=$AE$55:$AE$109),0),3)))</f>
        <v>0</v>
      </c>
      <c r="P1725" s="115" t="b">
        <f t="array" ref="P1725">IF(N1725="negativo",INDEX($AD$3:$AG$51,MATCH(1,($B1725=$AD$3:$AD$51)*($J1725=$AE$3:$AE$51),0),4),IF(N1725="positivo",INDEX($AD$55:$AG$109,MATCH(1,($B1725=$AD$55:$AD$109)*($J1725=$AE$55:$AE$109),0),4)))</f>
        <v>0</v>
      </c>
      <c r="Q1725" s="115" t="str">
        <f>VLOOKUP(M1725,Modelo!$A$2:$C$7,2,0)</f>
        <v>Transparencia y Gobierno de la Sostenibilidad</v>
      </c>
      <c r="R1725" s="118">
        <f t="array" ref="R1725">INDEX(Modelo!$F$1:$H$37,MATCH(1,(DataBase!Q1725=Modelo!$G$1:$G$37)*(DataBase!B1725=Modelo!$F$1:$F$37),0),3)</f>
        <v>0.23529411764705882</v>
      </c>
      <c r="S1725" s="115">
        <f t="shared" si="54"/>
        <v>0</v>
      </c>
      <c r="T1725" s="115">
        <f t="shared" si="55"/>
        <v>0</v>
      </c>
    </row>
    <row r="1726" spans="1:20" x14ac:dyDescent="0.3">
      <c r="A1726" s="115" t="s">
        <v>102</v>
      </c>
      <c r="B1726" s="115" t="s">
        <v>84</v>
      </c>
      <c r="C1726" s="115" t="s">
        <v>103</v>
      </c>
      <c r="D1726" s="115" t="s">
        <v>86</v>
      </c>
      <c r="E1726" s="115" t="s">
        <v>86</v>
      </c>
      <c r="F1726" s="115" t="s">
        <v>87</v>
      </c>
      <c r="G1726" s="115">
        <v>2003</v>
      </c>
      <c r="H1726" s="115" t="s">
        <v>104</v>
      </c>
      <c r="I1726" s="115">
        <v>15.602099798999999</v>
      </c>
      <c r="J1726" s="115" t="s">
        <v>15</v>
      </c>
      <c r="K1726" s="115" t="str">
        <f>INDEX(DatosProcesados!$A$1:$BF$101,MATCH(DataBase!A1726,DatosProcesados!$A$1:$A$101,0),MATCH(DataBase!J1726,DatosProcesados!$A$1:$BF$1,0))</f>
        <v>Si</v>
      </c>
      <c r="L1726" s="115" t="str">
        <f>INDEX(Modelo!$A$9:$D$89,MATCH(DataBase!$J1726,Modelo!$A$9:$A$89,0),MATCH(DataBase!L$1,Modelo!$A$9:$D$9,0))</f>
        <v>Información general</v>
      </c>
      <c r="M1726" s="115" t="str">
        <f>INDEX(Modelo!$A$9:$D$89,MATCH(DataBase!$J1726,Modelo!$A$9:$A$89,0),MATCH(DataBase!M$1,Modelo!$A$9:$D$9,0))</f>
        <v>Pilar 1</v>
      </c>
      <c r="N1726" s="115" t="str">
        <f>INDEX(Modelo!$A$9:$D$89,MATCH(DataBase!$J1726,Modelo!$A$9:$A$89,0),MATCH(DataBase!N$1,Modelo!$A$9:$D$9,0))</f>
        <v>boolean</v>
      </c>
      <c r="O1726" s="115" t="b">
        <f t="array" ref="O1726">IF(N1726="negativo",INDEX($AD$3:$AG$51,MATCH(1,($B1726=$AD$3:$AD$51)*($J1726=$AE$3:$AE$51),0),3),IF(N1726="positivo",INDEX($AD$55:$AG$109,MATCH(1,($B1726=$AD$55:$AD$109)*($J1726=$AE$55:$AE$109),0),3)))</f>
        <v>0</v>
      </c>
      <c r="P1726" s="115" t="b">
        <f t="array" ref="P1726">IF(N1726="negativo",INDEX($AD$3:$AG$51,MATCH(1,($B1726=$AD$3:$AD$51)*($J1726=$AE$3:$AE$51),0),4),IF(N1726="positivo",INDEX($AD$55:$AG$109,MATCH(1,($B1726=$AD$55:$AD$109)*($J1726=$AE$55:$AE$109),0),4)))</f>
        <v>0</v>
      </c>
      <c r="Q1726" s="115" t="str">
        <f>VLOOKUP(M1726,Modelo!$A$2:$C$7,2,0)</f>
        <v>Transparencia y Gobierno de la Sostenibilidad</v>
      </c>
      <c r="R1726" s="118">
        <f t="array" ref="R1726">INDEX(Modelo!$F$1:$H$37,MATCH(1,(DataBase!Q1726=Modelo!$G$1:$G$37)*(DataBase!B1726=Modelo!$F$1:$F$37),0),3)</f>
        <v>0.29411764705882354</v>
      </c>
      <c r="S1726" s="115">
        <f t="shared" si="54"/>
        <v>100</v>
      </c>
      <c r="T1726" s="115">
        <f t="shared" si="55"/>
        <v>29.411764705882355</v>
      </c>
    </row>
    <row r="1727" spans="1:20" x14ac:dyDescent="0.3">
      <c r="A1727" s="115" t="s">
        <v>228</v>
      </c>
      <c r="B1727" s="115" t="s">
        <v>216</v>
      </c>
      <c r="C1727" s="115" t="s">
        <v>97</v>
      </c>
      <c r="D1727" s="115" t="s">
        <v>86</v>
      </c>
      <c r="E1727" s="115" t="s">
        <v>87</v>
      </c>
      <c r="F1727" s="115" t="s">
        <v>87</v>
      </c>
      <c r="G1727" s="115">
        <v>1991</v>
      </c>
      <c r="H1727" s="115" t="s">
        <v>229</v>
      </c>
      <c r="I1727" s="115">
        <v>5.1614047279999999</v>
      </c>
      <c r="J1727" s="115" t="s">
        <v>15</v>
      </c>
      <c r="K1727" s="115" t="str">
        <f>INDEX(DatosProcesados!$A$1:$BF$101,MATCH(DataBase!A1727,DatosProcesados!$A$1:$A$101,0),MATCH(DataBase!J1727,DatosProcesados!$A$1:$BF$1,0))</f>
        <v>Si</v>
      </c>
      <c r="L1727" s="115" t="str">
        <f>INDEX(Modelo!$A$9:$D$89,MATCH(DataBase!$J1727,Modelo!$A$9:$A$89,0),MATCH(DataBase!L$1,Modelo!$A$9:$D$9,0))</f>
        <v>Información general</v>
      </c>
      <c r="M1727" s="115" t="str">
        <f>INDEX(Modelo!$A$9:$D$89,MATCH(DataBase!$J1727,Modelo!$A$9:$A$89,0),MATCH(DataBase!M$1,Modelo!$A$9:$D$9,0))</f>
        <v>Pilar 1</v>
      </c>
      <c r="N1727" s="115" t="str">
        <f>INDEX(Modelo!$A$9:$D$89,MATCH(DataBase!$J1727,Modelo!$A$9:$A$89,0),MATCH(DataBase!N$1,Modelo!$A$9:$D$9,0))</f>
        <v>boolean</v>
      </c>
      <c r="O1727" s="115" t="b">
        <f t="array" ref="O1727">IF(N1727="negativo",INDEX($AD$3:$AG$51,MATCH(1,($B1727=$AD$3:$AD$51)*($J1727=$AE$3:$AE$51),0),3),IF(N1727="positivo",INDEX($AD$55:$AG$109,MATCH(1,($B1727=$AD$55:$AD$109)*($J1727=$AE$55:$AE$109),0),3)))</f>
        <v>0</v>
      </c>
      <c r="P1727" s="115" t="b">
        <f t="array" ref="P1727">IF(N1727="negativo",INDEX($AD$3:$AG$51,MATCH(1,($B1727=$AD$3:$AD$51)*($J1727=$AE$3:$AE$51),0),4),IF(N1727="positivo",INDEX($AD$55:$AG$109,MATCH(1,($B1727=$AD$55:$AD$109)*($J1727=$AE$55:$AE$109),0),4)))</f>
        <v>0</v>
      </c>
      <c r="Q1727" s="115" t="str">
        <f>VLOOKUP(M1727,Modelo!$A$2:$C$7,2,0)</f>
        <v>Transparencia y Gobierno de la Sostenibilidad</v>
      </c>
      <c r="R1727" s="118">
        <f t="array" ref="R1727">INDEX(Modelo!$F$1:$H$37,MATCH(1,(DataBase!Q1727=Modelo!$G$1:$G$37)*(DataBase!B1727=Modelo!$F$1:$F$37),0),3)</f>
        <v>0.15789473684210525</v>
      </c>
      <c r="S1727" s="115">
        <f t="shared" si="54"/>
        <v>100</v>
      </c>
      <c r="T1727" s="115">
        <f t="shared" si="55"/>
        <v>15.789473684210526</v>
      </c>
    </row>
    <row r="1728" spans="1:20" x14ac:dyDescent="0.3">
      <c r="A1728" s="115" t="s">
        <v>261</v>
      </c>
      <c r="B1728" s="115" t="s">
        <v>216</v>
      </c>
      <c r="C1728" s="115" t="s">
        <v>103</v>
      </c>
      <c r="D1728" s="115" t="s">
        <v>86</v>
      </c>
      <c r="E1728" s="115" t="s">
        <v>87</v>
      </c>
      <c r="F1728" s="115" t="s">
        <v>87</v>
      </c>
      <c r="G1728" s="115">
        <v>1806</v>
      </c>
      <c r="H1728" s="115" t="s">
        <v>244</v>
      </c>
      <c r="I1728" s="115">
        <v>2.382092359</v>
      </c>
      <c r="J1728" s="115" t="s">
        <v>15</v>
      </c>
      <c r="K1728" s="115" t="str">
        <f>INDEX(DatosProcesados!$A$1:$BF$101,MATCH(DataBase!A1728,DatosProcesados!$A$1:$A$101,0),MATCH(DataBase!J1728,DatosProcesados!$A$1:$BF$1,0))</f>
        <v>Si</v>
      </c>
      <c r="L1728" s="115" t="str">
        <f>INDEX(Modelo!$A$9:$D$89,MATCH(DataBase!$J1728,Modelo!$A$9:$A$89,0),MATCH(DataBase!L$1,Modelo!$A$9:$D$9,0))</f>
        <v>Información general</v>
      </c>
      <c r="M1728" s="115" t="str">
        <f>INDEX(Modelo!$A$9:$D$89,MATCH(DataBase!$J1728,Modelo!$A$9:$A$89,0),MATCH(DataBase!M$1,Modelo!$A$9:$D$9,0))</f>
        <v>Pilar 1</v>
      </c>
      <c r="N1728" s="115" t="str">
        <f>INDEX(Modelo!$A$9:$D$89,MATCH(DataBase!$J1728,Modelo!$A$9:$A$89,0),MATCH(DataBase!N$1,Modelo!$A$9:$D$9,0))</f>
        <v>boolean</v>
      </c>
      <c r="O1728" s="115" t="b">
        <f t="array" ref="O1728">IF(N1728="negativo",INDEX($AD$3:$AG$51,MATCH(1,($B1728=$AD$3:$AD$51)*($J1728=$AE$3:$AE$51),0),3),IF(N1728="positivo",INDEX($AD$55:$AG$109,MATCH(1,($B1728=$AD$55:$AD$109)*($J1728=$AE$55:$AE$109),0),3)))</f>
        <v>0</v>
      </c>
      <c r="P1728" s="115" t="b">
        <f t="array" ref="P1728">IF(N1728="negativo",INDEX($AD$3:$AG$51,MATCH(1,($B1728=$AD$3:$AD$51)*($J1728=$AE$3:$AE$51),0),4),IF(N1728="positivo",INDEX($AD$55:$AG$109,MATCH(1,($B1728=$AD$55:$AD$109)*($J1728=$AE$55:$AE$109),0),4)))</f>
        <v>0</v>
      </c>
      <c r="Q1728" s="115" t="str">
        <f>VLOOKUP(M1728,Modelo!$A$2:$C$7,2,0)</f>
        <v>Transparencia y Gobierno de la Sostenibilidad</v>
      </c>
      <c r="R1728" s="118">
        <f t="array" ref="R1728">INDEX(Modelo!$F$1:$H$37,MATCH(1,(DataBase!Q1728=Modelo!$G$1:$G$37)*(DataBase!B1728=Modelo!$F$1:$F$37),0),3)</f>
        <v>0.15789473684210525</v>
      </c>
      <c r="S1728" s="115">
        <f t="shared" si="54"/>
        <v>100</v>
      </c>
      <c r="T1728" s="115">
        <f t="shared" si="55"/>
        <v>15.789473684210526</v>
      </c>
    </row>
    <row r="1729" spans="1:20" x14ac:dyDescent="0.3">
      <c r="A1729" s="115" t="s">
        <v>269</v>
      </c>
      <c r="B1729" s="115" t="s">
        <v>216</v>
      </c>
      <c r="C1729" s="115" t="s">
        <v>103</v>
      </c>
      <c r="D1729" s="115" t="s">
        <v>87</v>
      </c>
      <c r="E1729" s="115" t="s">
        <v>87</v>
      </c>
      <c r="F1729" s="115" t="s">
        <v>87</v>
      </c>
      <c r="G1729" s="115">
        <v>1932</v>
      </c>
      <c r="H1729" s="115" t="s">
        <v>125</v>
      </c>
      <c r="I1729" s="115">
        <v>2.1928266769999998</v>
      </c>
      <c r="J1729" s="115" t="s">
        <v>15</v>
      </c>
      <c r="K1729" s="115" t="str">
        <f>INDEX(DatosProcesados!$A$1:$BF$101,MATCH(DataBase!A1729,DatosProcesados!$A$1:$A$101,0),MATCH(DataBase!J1729,DatosProcesados!$A$1:$BF$1,0))</f>
        <v>Si</v>
      </c>
      <c r="L1729" s="115" t="str">
        <f>INDEX(Modelo!$A$9:$D$89,MATCH(DataBase!$J1729,Modelo!$A$9:$A$89,0),MATCH(DataBase!L$1,Modelo!$A$9:$D$9,0))</f>
        <v>Información general</v>
      </c>
      <c r="M1729" s="115" t="str">
        <f>INDEX(Modelo!$A$9:$D$89,MATCH(DataBase!$J1729,Modelo!$A$9:$A$89,0),MATCH(DataBase!M$1,Modelo!$A$9:$D$9,0))</f>
        <v>Pilar 1</v>
      </c>
      <c r="N1729" s="115" t="str">
        <f>INDEX(Modelo!$A$9:$D$89,MATCH(DataBase!$J1729,Modelo!$A$9:$A$89,0),MATCH(DataBase!N$1,Modelo!$A$9:$D$9,0))</f>
        <v>boolean</v>
      </c>
      <c r="O1729" s="115" t="b">
        <f t="array" ref="O1729">IF(N1729="negativo",INDEX($AD$3:$AG$51,MATCH(1,($B1729=$AD$3:$AD$51)*($J1729=$AE$3:$AE$51),0),3),IF(N1729="positivo",INDEX($AD$55:$AG$109,MATCH(1,($B1729=$AD$55:$AD$109)*($J1729=$AE$55:$AE$109),0),3)))</f>
        <v>0</v>
      </c>
      <c r="P1729" s="115" t="b">
        <f t="array" ref="P1729">IF(N1729="negativo",INDEX($AD$3:$AG$51,MATCH(1,($B1729=$AD$3:$AD$51)*($J1729=$AE$3:$AE$51),0),4),IF(N1729="positivo",INDEX($AD$55:$AG$109,MATCH(1,($B1729=$AD$55:$AD$109)*($J1729=$AE$55:$AE$109),0),4)))</f>
        <v>0</v>
      </c>
      <c r="Q1729" s="115" t="str">
        <f>VLOOKUP(M1729,Modelo!$A$2:$C$7,2,0)</f>
        <v>Transparencia y Gobierno de la Sostenibilidad</v>
      </c>
      <c r="R1729" s="118">
        <f t="array" ref="R1729">INDEX(Modelo!$F$1:$H$37,MATCH(1,(DataBase!Q1729=Modelo!$G$1:$G$37)*(DataBase!B1729=Modelo!$F$1:$F$37),0),3)</f>
        <v>0.15789473684210525</v>
      </c>
      <c r="S1729" s="115">
        <f t="shared" si="54"/>
        <v>100</v>
      </c>
      <c r="T1729" s="115">
        <f t="shared" si="55"/>
        <v>15.789473684210526</v>
      </c>
    </row>
    <row r="1730" spans="1:20" x14ac:dyDescent="0.3">
      <c r="A1730" s="115" t="s">
        <v>285</v>
      </c>
      <c r="B1730" s="115" t="s">
        <v>216</v>
      </c>
      <c r="C1730" s="115" t="s">
        <v>103</v>
      </c>
      <c r="D1730" s="115" t="s">
        <v>86</v>
      </c>
      <c r="E1730" s="115" t="s">
        <v>86</v>
      </c>
      <c r="F1730" s="115" t="s">
        <v>86</v>
      </c>
      <c r="G1730" s="115">
        <v>1920</v>
      </c>
      <c r="H1730" s="115" t="s">
        <v>125</v>
      </c>
      <c r="I1730" s="115">
        <v>1.9433909700000001</v>
      </c>
      <c r="J1730" s="115" t="s">
        <v>15</v>
      </c>
      <c r="K1730" s="115" t="str">
        <f>INDEX(DatosProcesados!$A$1:$BF$101,MATCH(DataBase!A1730,DatosProcesados!$A$1:$A$101,0),MATCH(DataBase!J1730,DatosProcesados!$A$1:$BF$1,0))</f>
        <v>Si</v>
      </c>
      <c r="L1730" s="115" t="str">
        <f>INDEX(Modelo!$A$9:$D$89,MATCH(DataBase!$J1730,Modelo!$A$9:$A$89,0),MATCH(DataBase!L$1,Modelo!$A$9:$D$9,0))</f>
        <v>Información general</v>
      </c>
      <c r="M1730" s="115" t="str">
        <f>INDEX(Modelo!$A$9:$D$89,MATCH(DataBase!$J1730,Modelo!$A$9:$A$89,0),MATCH(DataBase!M$1,Modelo!$A$9:$D$9,0))</f>
        <v>Pilar 1</v>
      </c>
      <c r="N1730" s="115" t="str">
        <f>INDEX(Modelo!$A$9:$D$89,MATCH(DataBase!$J1730,Modelo!$A$9:$A$89,0),MATCH(DataBase!N$1,Modelo!$A$9:$D$9,0))</f>
        <v>boolean</v>
      </c>
      <c r="O1730" s="115" t="b">
        <f t="array" ref="O1730">IF(N1730="negativo",INDEX($AD$3:$AG$51,MATCH(1,($B1730=$AD$3:$AD$51)*($J1730=$AE$3:$AE$51),0),3),IF(N1730="positivo",INDEX($AD$55:$AG$109,MATCH(1,($B1730=$AD$55:$AD$109)*($J1730=$AE$55:$AE$109),0),3)))</f>
        <v>0</v>
      </c>
      <c r="P1730" s="115" t="b">
        <f t="array" ref="P1730">IF(N1730="negativo",INDEX($AD$3:$AG$51,MATCH(1,($B1730=$AD$3:$AD$51)*($J1730=$AE$3:$AE$51),0),4),IF(N1730="positivo",INDEX($AD$55:$AG$109,MATCH(1,($B1730=$AD$55:$AD$109)*($J1730=$AE$55:$AE$109),0),4)))</f>
        <v>0</v>
      </c>
      <c r="Q1730" s="115" t="str">
        <f>VLOOKUP(M1730,Modelo!$A$2:$C$7,2,0)</f>
        <v>Transparencia y Gobierno de la Sostenibilidad</v>
      </c>
      <c r="R1730" s="118">
        <f t="array" ref="R1730">INDEX(Modelo!$F$1:$H$37,MATCH(1,(DataBase!Q1730=Modelo!$G$1:$G$37)*(DataBase!B1730=Modelo!$F$1:$F$37),0),3)</f>
        <v>0.15789473684210525</v>
      </c>
      <c r="S1730" s="115">
        <f t="shared" si="54"/>
        <v>100</v>
      </c>
      <c r="T1730" s="115">
        <f t="shared" si="55"/>
        <v>15.789473684210526</v>
      </c>
    </row>
    <row r="1731" spans="1:20" x14ac:dyDescent="0.3">
      <c r="A1731" s="115" t="s">
        <v>395</v>
      </c>
      <c r="B1731" s="115" t="s">
        <v>379</v>
      </c>
      <c r="C1731" s="115" t="s">
        <v>103</v>
      </c>
      <c r="D1731" s="115" t="s">
        <v>86</v>
      </c>
      <c r="E1731" s="115" t="s">
        <v>86</v>
      </c>
      <c r="F1731" s="115" t="s">
        <v>86</v>
      </c>
      <c r="G1731" s="115">
        <v>2015</v>
      </c>
      <c r="H1731" s="115" t="s">
        <v>125</v>
      </c>
      <c r="I1731" s="115">
        <v>0.76762142099999997</v>
      </c>
      <c r="J1731" s="115" t="s">
        <v>15</v>
      </c>
      <c r="K1731" s="115" t="str">
        <f>INDEX(DatosProcesados!$A$1:$BF$101,MATCH(DataBase!A1731,DatosProcesados!$A$1:$A$101,0),MATCH(DataBase!J1731,DatosProcesados!$A$1:$BF$1,0))</f>
        <v>Si</v>
      </c>
      <c r="L1731" s="115" t="str">
        <f>INDEX(Modelo!$A$9:$D$89,MATCH(DataBase!$J1731,Modelo!$A$9:$A$89,0),MATCH(DataBase!L$1,Modelo!$A$9:$D$9,0))</f>
        <v>Información general</v>
      </c>
      <c r="M1731" s="115" t="str">
        <f>INDEX(Modelo!$A$9:$D$89,MATCH(DataBase!$J1731,Modelo!$A$9:$A$89,0),MATCH(DataBase!M$1,Modelo!$A$9:$D$9,0))</f>
        <v>Pilar 1</v>
      </c>
      <c r="N1731" s="115" t="str">
        <f>INDEX(Modelo!$A$9:$D$89,MATCH(DataBase!$J1731,Modelo!$A$9:$A$89,0),MATCH(DataBase!N$1,Modelo!$A$9:$D$9,0))</f>
        <v>boolean</v>
      </c>
      <c r="O1731" s="115" t="b">
        <f t="array" ref="O1731">IF(N1731="negativo",INDEX($AD$3:$AG$51,MATCH(1,($B1731=$AD$3:$AD$51)*($J1731=$AE$3:$AE$51),0),3),IF(N1731="positivo",INDEX($AD$55:$AG$109,MATCH(1,($B1731=$AD$55:$AD$109)*($J1731=$AE$55:$AE$109),0),3)))</f>
        <v>0</v>
      </c>
      <c r="P1731" s="115" t="b">
        <f t="array" ref="P1731">IF(N1731="negativo",INDEX($AD$3:$AG$51,MATCH(1,($B1731=$AD$3:$AD$51)*($J1731=$AE$3:$AE$51),0),4),IF(N1731="positivo",INDEX($AD$55:$AG$109,MATCH(1,($B1731=$AD$55:$AD$109)*($J1731=$AE$55:$AE$109),0),4)))</f>
        <v>0</v>
      </c>
      <c r="Q1731" s="115" t="str">
        <f>VLOOKUP(M1731,Modelo!$A$2:$C$7,2,0)</f>
        <v>Transparencia y Gobierno de la Sostenibilidad</v>
      </c>
      <c r="R1731" s="118">
        <f t="array" ref="R1731">INDEX(Modelo!$F$1:$H$37,MATCH(1,(DataBase!Q1731=Modelo!$G$1:$G$37)*(DataBase!B1731=Modelo!$F$1:$F$37),0),3)</f>
        <v>0.19047619047619047</v>
      </c>
      <c r="S1731" s="115">
        <f t="shared" ref="S1731:S1794" si="56">IFERROR(IF(N1731="boolean",IF(K1731="Si",100,0),IF(N1731="scale",IF(K1731=2,100,IF(K1731=1,50,0)),IF(N1731="positivo",100*((K1731-P1731)/(O1731-P1731)),100*(1-((K1731-P1731)/(O1731-P1731)))))),0)</f>
        <v>100</v>
      </c>
      <c r="T1731" s="115">
        <f t="shared" ref="T1731:T1794" si="57">S1731*R1731</f>
        <v>19.047619047619047</v>
      </c>
    </row>
    <row r="1732" spans="1:20" x14ac:dyDescent="0.3">
      <c r="A1732" s="115" t="s">
        <v>402</v>
      </c>
      <c r="B1732" s="115" t="s">
        <v>379</v>
      </c>
      <c r="C1732" s="115" t="s">
        <v>103</v>
      </c>
      <c r="D1732" s="115" t="s">
        <v>86</v>
      </c>
      <c r="E1732" s="115" t="s">
        <v>87</v>
      </c>
      <c r="F1732" s="115" t="s">
        <v>87</v>
      </c>
      <c r="G1732" s="115">
        <v>1961</v>
      </c>
      <c r="H1732" s="115" t="s">
        <v>125</v>
      </c>
      <c r="I1732" s="115">
        <v>0.498844856</v>
      </c>
      <c r="J1732" s="115" t="s">
        <v>15</v>
      </c>
      <c r="K1732" s="115" t="str">
        <f>INDEX(DatosProcesados!$A$1:$BF$101,MATCH(DataBase!A1732,DatosProcesados!$A$1:$A$101,0),MATCH(DataBase!J1732,DatosProcesados!$A$1:$BF$1,0))</f>
        <v>Si</v>
      </c>
      <c r="L1732" s="115" t="str">
        <f>INDEX(Modelo!$A$9:$D$89,MATCH(DataBase!$J1732,Modelo!$A$9:$A$89,0),MATCH(DataBase!L$1,Modelo!$A$9:$D$9,0))</f>
        <v>Información general</v>
      </c>
      <c r="M1732" s="115" t="str">
        <f>INDEX(Modelo!$A$9:$D$89,MATCH(DataBase!$J1732,Modelo!$A$9:$A$89,0),MATCH(DataBase!M$1,Modelo!$A$9:$D$9,0))</f>
        <v>Pilar 1</v>
      </c>
      <c r="N1732" s="115" t="str">
        <f>INDEX(Modelo!$A$9:$D$89,MATCH(DataBase!$J1732,Modelo!$A$9:$A$89,0),MATCH(DataBase!N$1,Modelo!$A$9:$D$9,0))</f>
        <v>boolean</v>
      </c>
      <c r="O1732" s="115" t="b">
        <f t="array" ref="O1732">IF(N1732="negativo",INDEX($AD$3:$AG$51,MATCH(1,($B1732=$AD$3:$AD$51)*($J1732=$AE$3:$AE$51),0),3),IF(N1732="positivo",INDEX($AD$55:$AG$109,MATCH(1,($B1732=$AD$55:$AD$109)*($J1732=$AE$55:$AE$109),0),3)))</f>
        <v>0</v>
      </c>
      <c r="P1732" s="115" t="b">
        <f t="array" ref="P1732">IF(N1732="negativo",INDEX($AD$3:$AG$51,MATCH(1,($B1732=$AD$3:$AD$51)*($J1732=$AE$3:$AE$51),0),4),IF(N1732="positivo",INDEX($AD$55:$AG$109,MATCH(1,($B1732=$AD$55:$AD$109)*($J1732=$AE$55:$AE$109),0),4)))</f>
        <v>0</v>
      </c>
      <c r="Q1732" s="115" t="str">
        <f>VLOOKUP(M1732,Modelo!$A$2:$C$7,2,0)</f>
        <v>Transparencia y Gobierno de la Sostenibilidad</v>
      </c>
      <c r="R1732" s="118">
        <f t="array" ref="R1732">INDEX(Modelo!$F$1:$H$37,MATCH(1,(DataBase!Q1732=Modelo!$G$1:$G$37)*(DataBase!B1732=Modelo!$F$1:$F$37),0),3)</f>
        <v>0.19047619047619047</v>
      </c>
      <c r="S1732" s="115">
        <f t="shared" si="56"/>
        <v>100</v>
      </c>
      <c r="T1732" s="115">
        <f t="shared" si="57"/>
        <v>19.047619047619047</v>
      </c>
    </row>
    <row r="1733" spans="1:20" x14ac:dyDescent="0.3">
      <c r="A1733" s="115" t="s">
        <v>389</v>
      </c>
      <c r="B1733" s="115" t="s">
        <v>379</v>
      </c>
      <c r="C1733" s="115" t="s">
        <v>103</v>
      </c>
      <c r="D1733" s="115" t="s">
        <v>86</v>
      </c>
      <c r="E1733" s="115" t="s">
        <v>87</v>
      </c>
      <c r="F1733" s="115" t="s">
        <v>87</v>
      </c>
      <c r="G1733" s="115">
        <v>1979</v>
      </c>
      <c r="H1733" s="115" t="s">
        <v>125</v>
      </c>
      <c r="I1733" s="115">
        <v>1.189537155</v>
      </c>
      <c r="J1733" s="115" t="s">
        <v>15</v>
      </c>
      <c r="K1733" s="115" t="str">
        <f>INDEX(DatosProcesados!$A$1:$BF$101,MATCH(DataBase!A1733,DatosProcesados!$A$1:$A$101,0),MATCH(DataBase!J1733,DatosProcesados!$A$1:$BF$1,0))</f>
        <v>Si</v>
      </c>
      <c r="L1733" s="115" t="str">
        <f>INDEX(Modelo!$A$9:$D$89,MATCH(DataBase!$J1733,Modelo!$A$9:$A$89,0),MATCH(DataBase!L$1,Modelo!$A$9:$D$9,0))</f>
        <v>Información general</v>
      </c>
      <c r="M1733" s="115" t="str">
        <f>INDEX(Modelo!$A$9:$D$89,MATCH(DataBase!$J1733,Modelo!$A$9:$A$89,0),MATCH(DataBase!M$1,Modelo!$A$9:$D$9,0))</f>
        <v>Pilar 1</v>
      </c>
      <c r="N1733" s="115" t="str">
        <f>INDEX(Modelo!$A$9:$D$89,MATCH(DataBase!$J1733,Modelo!$A$9:$A$89,0),MATCH(DataBase!N$1,Modelo!$A$9:$D$9,0))</f>
        <v>boolean</v>
      </c>
      <c r="O1733" s="115" t="b">
        <f t="array" ref="O1733">IF(N1733="negativo",INDEX($AD$3:$AG$51,MATCH(1,($B1733=$AD$3:$AD$51)*($J1733=$AE$3:$AE$51),0),3),IF(N1733="positivo",INDEX($AD$55:$AG$109,MATCH(1,($B1733=$AD$55:$AD$109)*($J1733=$AE$55:$AE$109),0),3)))</f>
        <v>0</v>
      </c>
      <c r="P1733" s="115" t="b">
        <f t="array" ref="P1733">IF(N1733="negativo",INDEX($AD$3:$AG$51,MATCH(1,($B1733=$AD$3:$AD$51)*($J1733=$AE$3:$AE$51),0),4),IF(N1733="positivo",INDEX($AD$55:$AG$109,MATCH(1,($B1733=$AD$55:$AD$109)*($J1733=$AE$55:$AE$109),0),4)))</f>
        <v>0</v>
      </c>
      <c r="Q1733" s="115" t="str">
        <f>VLOOKUP(M1733,Modelo!$A$2:$C$7,2,0)</f>
        <v>Transparencia y Gobierno de la Sostenibilidad</v>
      </c>
      <c r="R1733" s="118">
        <f t="array" ref="R1733">INDEX(Modelo!$F$1:$H$37,MATCH(1,(DataBase!Q1733=Modelo!$G$1:$G$37)*(DataBase!B1733=Modelo!$F$1:$F$37),0),3)</f>
        <v>0.19047619047619047</v>
      </c>
      <c r="S1733" s="115">
        <f t="shared" si="56"/>
        <v>100</v>
      </c>
      <c r="T1733" s="115">
        <f t="shared" si="57"/>
        <v>19.047619047619047</v>
      </c>
    </row>
    <row r="1734" spans="1:20" x14ac:dyDescent="0.3">
      <c r="A1734" s="115" t="s">
        <v>387</v>
      </c>
      <c r="B1734" s="115" t="s">
        <v>379</v>
      </c>
      <c r="C1734" s="115" t="s">
        <v>103</v>
      </c>
      <c r="D1734" s="115" t="s">
        <v>87</v>
      </c>
      <c r="E1734" s="115" t="s">
        <v>86</v>
      </c>
      <c r="F1734" s="115" t="s">
        <v>86</v>
      </c>
      <c r="G1734" s="115">
        <v>2008</v>
      </c>
      <c r="H1734" s="115" t="s">
        <v>125</v>
      </c>
      <c r="I1734" s="115">
        <v>1.3132825420000001</v>
      </c>
      <c r="J1734" s="115" t="s">
        <v>15</v>
      </c>
      <c r="K1734" s="115" t="str">
        <f>INDEX(DatosProcesados!$A$1:$BF$101,MATCH(DataBase!A1734,DatosProcesados!$A$1:$A$101,0),MATCH(DataBase!J1734,DatosProcesados!$A$1:$BF$1,0))</f>
        <v>Si</v>
      </c>
      <c r="L1734" s="115" t="str">
        <f>INDEX(Modelo!$A$9:$D$89,MATCH(DataBase!$J1734,Modelo!$A$9:$A$89,0),MATCH(DataBase!L$1,Modelo!$A$9:$D$9,0))</f>
        <v>Información general</v>
      </c>
      <c r="M1734" s="115" t="str">
        <f>INDEX(Modelo!$A$9:$D$89,MATCH(DataBase!$J1734,Modelo!$A$9:$A$89,0),MATCH(DataBase!M$1,Modelo!$A$9:$D$9,0))</f>
        <v>Pilar 1</v>
      </c>
      <c r="N1734" s="115" t="str">
        <f>INDEX(Modelo!$A$9:$D$89,MATCH(DataBase!$J1734,Modelo!$A$9:$A$89,0),MATCH(DataBase!N$1,Modelo!$A$9:$D$9,0))</f>
        <v>boolean</v>
      </c>
      <c r="O1734" s="115" t="b">
        <f t="array" ref="O1734">IF(N1734="negativo",INDEX($AD$3:$AG$51,MATCH(1,($B1734=$AD$3:$AD$51)*($J1734=$AE$3:$AE$51),0),3),IF(N1734="positivo",INDEX($AD$55:$AG$109,MATCH(1,($B1734=$AD$55:$AD$109)*($J1734=$AE$55:$AE$109),0),3)))</f>
        <v>0</v>
      </c>
      <c r="P1734" s="115" t="b">
        <f t="array" ref="P1734">IF(N1734="negativo",INDEX($AD$3:$AG$51,MATCH(1,($B1734=$AD$3:$AD$51)*($J1734=$AE$3:$AE$51),0),4),IF(N1734="positivo",INDEX($AD$55:$AG$109,MATCH(1,($B1734=$AD$55:$AD$109)*($J1734=$AE$55:$AE$109),0),4)))</f>
        <v>0</v>
      </c>
      <c r="Q1734" s="115" t="str">
        <f>VLOOKUP(M1734,Modelo!$A$2:$C$7,2,0)</f>
        <v>Transparencia y Gobierno de la Sostenibilidad</v>
      </c>
      <c r="R1734" s="118">
        <f t="array" ref="R1734">INDEX(Modelo!$F$1:$H$37,MATCH(1,(DataBase!Q1734=Modelo!$G$1:$G$37)*(DataBase!B1734=Modelo!$F$1:$F$37),0),3)</f>
        <v>0.19047619047619047</v>
      </c>
      <c r="S1734" s="115">
        <f t="shared" si="56"/>
        <v>100</v>
      </c>
      <c r="T1734" s="115">
        <f t="shared" si="57"/>
        <v>19.047619047619047</v>
      </c>
    </row>
    <row r="1735" spans="1:20" x14ac:dyDescent="0.3">
      <c r="A1735" s="115" t="s">
        <v>400</v>
      </c>
      <c r="B1735" s="115" t="s">
        <v>379</v>
      </c>
      <c r="C1735" s="115" t="s">
        <v>103</v>
      </c>
      <c r="D1735" s="115" t="s">
        <v>86</v>
      </c>
      <c r="E1735" s="115" t="s">
        <v>86</v>
      </c>
      <c r="F1735" s="115" t="s">
        <v>86</v>
      </c>
      <c r="G1735" s="115">
        <v>1977</v>
      </c>
      <c r="H1735" s="115" t="s">
        <v>125</v>
      </c>
      <c r="I1735" s="115">
        <v>0.74612668500000001</v>
      </c>
      <c r="J1735" s="115" t="s">
        <v>15</v>
      </c>
      <c r="K1735" s="115" t="str">
        <f>INDEX(DatosProcesados!$A$1:$BF$101,MATCH(DataBase!A1735,DatosProcesados!$A$1:$A$101,0),MATCH(DataBase!J1735,DatosProcesados!$A$1:$BF$1,0))</f>
        <v>Si</v>
      </c>
      <c r="L1735" s="115" t="str">
        <f>INDEX(Modelo!$A$9:$D$89,MATCH(DataBase!$J1735,Modelo!$A$9:$A$89,0),MATCH(DataBase!L$1,Modelo!$A$9:$D$9,0))</f>
        <v>Información general</v>
      </c>
      <c r="M1735" s="115" t="str">
        <f>INDEX(Modelo!$A$9:$D$89,MATCH(DataBase!$J1735,Modelo!$A$9:$A$89,0),MATCH(DataBase!M$1,Modelo!$A$9:$D$9,0))</f>
        <v>Pilar 1</v>
      </c>
      <c r="N1735" s="115" t="str">
        <f>INDEX(Modelo!$A$9:$D$89,MATCH(DataBase!$J1735,Modelo!$A$9:$A$89,0),MATCH(DataBase!N$1,Modelo!$A$9:$D$9,0))</f>
        <v>boolean</v>
      </c>
      <c r="O1735" s="115" t="b">
        <f t="array" ref="O1735">IF(N1735="negativo",INDEX($AD$3:$AG$51,MATCH(1,($B1735=$AD$3:$AD$51)*($J1735=$AE$3:$AE$51),0),3),IF(N1735="positivo",INDEX($AD$55:$AG$109,MATCH(1,($B1735=$AD$55:$AD$109)*($J1735=$AE$55:$AE$109),0),3)))</f>
        <v>0</v>
      </c>
      <c r="P1735" s="115" t="b">
        <f t="array" ref="P1735">IF(N1735="negativo",INDEX($AD$3:$AG$51,MATCH(1,($B1735=$AD$3:$AD$51)*($J1735=$AE$3:$AE$51),0),4),IF(N1735="positivo",INDEX($AD$55:$AG$109,MATCH(1,($B1735=$AD$55:$AD$109)*($J1735=$AE$55:$AE$109),0),4)))</f>
        <v>0</v>
      </c>
      <c r="Q1735" s="115" t="str">
        <f>VLOOKUP(M1735,Modelo!$A$2:$C$7,2,0)</f>
        <v>Transparencia y Gobierno de la Sostenibilidad</v>
      </c>
      <c r="R1735" s="118">
        <f t="array" ref="R1735">INDEX(Modelo!$F$1:$H$37,MATCH(1,(DataBase!Q1735=Modelo!$G$1:$G$37)*(DataBase!B1735=Modelo!$F$1:$F$37),0),3)</f>
        <v>0.19047619047619047</v>
      </c>
      <c r="S1735" s="115">
        <f t="shared" si="56"/>
        <v>100</v>
      </c>
      <c r="T1735" s="115">
        <f t="shared" si="57"/>
        <v>19.047619047619047</v>
      </c>
    </row>
    <row r="1736" spans="1:20" x14ac:dyDescent="0.3">
      <c r="A1736" s="115" t="s">
        <v>326</v>
      </c>
      <c r="B1736" s="115" t="s">
        <v>313</v>
      </c>
      <c r="C1736" s="115" t="s">
        <v>103</v>
      </c>
      <c r="D1736" s="115" t="s">
        <v>87</v>
      </c>
      <c r="E1736" s="115" t="s">
        <v>86</v>
      </c>
      <c r="F1736" s="115" t="s">
        <v>86</v>
      </c>
      <c r="G1736" s="115">
        <v>1938</v>
      </c>
      <c r="H1736" s="115" t="s">
        <v>125</v>
      </c>
      <c r="I1736" s="115">
        <v>11.88773162</v>
      </c>
      <c r="J1736" s="115" t="s">
        <v>15</v>
      </c>
      <c r="K1736" s="115">
        <f>INDEX(DatosProcesados!$A$1:$BF$101,MATCH(DataBase!A1736,DatosProcesados!$A$1:$A$101,0),MATCH(DataBase!J1736,DatosProcesados!$A$1:$BF$1,0))</f>
        <v>0</v>
      </c>
      <c r="L1736" s="115" t="str">
        <f>INDEX(Modelo!$A$9:$D$89,MATCH(DataBase!$J1736,Modelo!$A$9:$A$89,0),MATCH(DataBase!L$1,Modelo!$A$9:$D$9,0))</f>
        <v>Información general</v>
      </c>
      <c r="M1736" s="115" t="str">
        <f>INDEX(Modelo!$A$9:$D$89,MATCH(DataBase!$J1736,Modelo!$A$9:$A$89,0),MATCH(DataBase!M$1,Modelo!$A$9:$D$9,0))</f>
        <v>Pilar 1</v>
      </c>
      <c r="N1736" s="115" t="str">
        <f>INDEX(Modelo!$A$9:$D$89,MATCH(DataBase!$J1736,Modelo!$A$9:$A$89,0),MATCH(DataBase!N$1,Modelo!$A$9:$D$9,0))</f>
        <v>boolean</v>
      </c>
      <c r="O1736" s="115" t="b">
        <f t="array" ref="O1736">IF(N1736="negativo",INDEX($AD$3:$AG$51,MATCH(1,($B1736=$AD$3:$AD$51)*($J1736=$AE$3:$AE$51),0),3),IF(N1736="positivo",INDEX($AD$55:$AG$109,MATCH(1,($B1736=$AD$55:$AD$109)*($J1736=$AE$55:$AE$109),0),3)))</f>
        <v>0</v>
      </c>
      <c r="P1736" s="115" t="b">
        <f t="array" ref="P1736">IF(N1736="negativo",INDEX($AD$3:$AG$51,MATCH(1,($B1736=$AD$3:$AD$51)*($J1736=$AE$3:$AE$51),0),4),IF(N1736="positivo",INDEX($AD$55:$AG$109,MATCH(1,($B1736=$AD$55:$AD$109)*($J1736=$AE$55:$AE$109),0),4)))</f>
        <v>0</v>
      </c>
      <c r="Q1736" s="115" t="str">
        <f>VLOOKUP(M1736,Modelo!$A$2:$C$7,2,0)</f>
        <v>Transparencia y Gobierno de la Sostenibilidad</v>
      </c>
      <c r="R1736" s="118">
        <f t="array" ref="R1736">INDEX(Modelo!$F$1:$H$37,MATCH(1,(DataBase!Q1736=Modelo!$G$1:$G$37)*(DataBase!B1736=Modelo!$F$1:$F$37),0),3)</f>
        <v>0.23529411764705882</v>
      </c>
      <c r="S1736" s="115">
        <f t="shared" si="56"/>
        <v>0</v>
      </c>
      <c r="T1736" s="115">
        <f t="shared" si="57"/>
        <v>0</v>
      </c>
    </row>
    <row r="1737" spans="1:20" x14ac:dyDescent="0.3">
      <c r="A1737" s="115" t="s">
        <v>339</v>
      </c>
      <c r="B1737" s="115" t="s">
        <v>313</v>
      </c>
      <c r="C1737" s="115" t="s">
        <v>103</v>
      </c>
      <c r="D1737" s="115" t="s">
        <v>86</v>
      </c>
      <c r="E1737" s="115" t="s">
        <v>86</v>
      </c>
      <c r="F1737" s="115" t="s">
        <v>87</v>
      </c>
      <c r="G1737" s="115">
        <v>1984</v>
      </c>
      <c r="H1737" s="115" t="s">
        <v>177</v>
      </c>
      <c r="I1737" s="115">
        <v>5.5116464790000004</v>
      </c>
      <c r="J1737" s="115" t="s">
        <v>15</v>
      </c>
      <c r="K1737" s="115" t="str">
        <f>INDEX(DatosProcesados!$A$1:$BF$101,MATCH(DataBase!A1737,DatosProcesados!$A$1:$A$101,0),MATCH(DataBase!J1737,DatosProcesados!$A$1:$BF$1,0))</f>
        <v>Si</v>
      </c>
      <c r="L1737" s="115" t="str">
        <f>INDEX(Modelo!$A$9:$D$89,MATCH(DataBase!$J1737,Modelo!$A$9:$A$89,0),MATCH(DataBase!L$1,Modelo!$A$9:$D$9,0))</f>
        <v>Información general</v>
      </c>
      <c r="M1737" s="115" t="str">
        <f>INDEX(Modelo!$A$9:$D$89,MATCH(DataBase!$J1737,Modelo!$A$9:$A$89,0),MATCH(DataBase!M$1,Modelo!$A$9:$D$9,0))</f>
        <v>Pilar 1</v>
      </c>
      <c r="N1737" s="115" t="str">
        <f>INDEX(Modelo!$A$9:$D$89,MATCH(DataBase!$J1737,Modelo!$A$9:$A$89,0),MATCH(DataBase!N$1,Modelo!$A$9:$D$9,0))</f>
        <v>boolean</v>
      </c>
      <c r="O1737" s="115" t="b">
        <f t="array" ref="O1737">IF(N1737="negativo",INDEX($AD$3:$AG$51,MATCH(1,($B1737=$AD$3:$AD$51)*($J1737=$AE$3:$AE$51),0),3),IF(N1737="positivo",INDEX($AD$55:$AG$109,MATCH(1,($B1737=$AD$55:$AD$109)*($J1737=$AE$55:$AE$109),0),3)))</f>
        <v>0</v>
      </c>
      <c r="P1737" s="115" t="b">
        <f t="array" ref="P1737">IF(N1737="negativo",INDEX($AD$3:$AG$51,MATCH(1,($B1737=$AD$3:$AD$51)*($J1737=$AE$3:$AE$51),0),4),IF(N1737="positivo",INDEX($AD$55:$AG$109,MATCH(1,($B1737=$AD$55:$AD$109)*($J1737=$AE$55:$AE$109),0),4)))</f>
        <v>0</v>
      </c>
      <c r="Q1737" s="115" t="str">
        <f>VLOOKUP(M1737,Modelo!$A$2:$C$7,2,0)</f>
        <v>Transparencia y Gobierno de la Sostenibilidad</v>
      </c>
      <c r="R1737" s="118">
        <f t="array" ref="R1737">INDEX(Modelo!$F$1:$H$37,MATCH(1,(DataBase!Q1737=Modelo!$G$1:$G$37)*(DataBase!B1737=Modelo!$F$1:$F$37),0),3)</f>
        <v>0.23529411764705882</v>
      </c>
      <c r="S1737" s="115">
        <f t="shared" si="56"/>
        <v>100</v>
      </c>
      <c r="T1737" s="115">
        <f t="shared" si="57"/>
        <v>23.52941176470588</v>
      </c>
    </row>
    <row r="1738" spans="1:20" x14ac:dyDescent="0.3">
      <c r="A1738" s="115" t="s">
        <v>317</v>
      </c>
      <c r="B1738" s="115" t="s">
        <v>313</v>
      </c>
      <c r="C1738" s="115" t="s">
        <v>103</v>
      </c>
      <c r="D1738" s="115" t="s">
        <v>87</v>
      </c>
      <c r="E1738" s="115" t="s">
        <v>86</v>
      </c>
      <c r="F1738" s="115" t="s">
        <v>86</v>
      </c>
      <c r="G1738" s="115">
        <v>2009</v>
      </c>
      <c r="H1738" s="115" t="s">
        <v>125</v>
      </c>
      <c r="I1738" s="115">
        <v>19.439396106</v>
      </c>
      <c r="J1738" s="115" t="s">
        <v>15</v>
      </c>
      <c r="K1738" s="115" t="str">
        <f>INDEX(DatosProcesados!$A$1:$BF$101,MATCH(DataBase!A1738,DatosProcesados!$A$1:$A$101,0),MATCH(DataBase!J1738,DatosProcesados!$A$1:$BF$1,0))</f>
        <v>Si</v>
      </c>
      <c r="L1738" s="115" t="str">
        <f>INDEX(Modelo!$A$9:$D$89,MATCH(DataBase!$J1738,Modelo!$A$9:$A$89,0),MATCH(DataBase!L$1,Modelo!$A$9:$D$9,0))</f>
        <v>Información general</v>
      </c>
      <c r="M1738" s="115" t="str">
        <f>INDEX(Modelo!$A$9:$D$89,MATCH(DataBase!$J1738,Modelo!$A$9:$A$89,0),MATCH(DataBase!M$1,Modelo!$A$9:$D$9,0))</f>
        <v>Pilar 1</v>
      </c>
      <c r="N1738" s="115" t="str">
        <f>INDEX(Modelo!$A$9:$D$89,MATCH(DataBase!$J1738,Modelo!$A$9:$A$89,0),MATCH(DataBase!N$1,Modelo!$A$9:$D$9,0))</f>
        <v>boolean</v>
      </c>
      <c r="O1738" s="115" t="b">
        <f t="array" ref="O1738">IF(N1738="negativo",INDEX($AD$3:$AG$51,MATCH(1,($B1738=$AD$3:$AD$51)*($J1738=$AE$3:$AE$51),0),3),IF(N1738="positivo",INDEX($AD$55:$AG$109,MATCH(1,($B1738=$AD$55:$AD$109)*($J1738=$AE$55:$AE$109),0),3)))</f>
        <v>0</v>
      </c>
      <c r="P1738" s="115" t="b">
        <f t="array" ref="P1738">IF(N1738="negativo",INDEX($AD$3:$AG$51,MATCH(1,($B1738=$AD$3:$AD$51)*($J1738=$AE$3:$AE$51),0),4),IF(N1738="positivo",INDEX($AD$55:$AG$109,MATCH(1,($B1738=$AD$55:$AD$109)*($J1738=$AE$55:$AE$109),0),4)))</f>
        <v>0</v>
      </c>
      <c r="Q1738" s="115" t="str">
        <f>VLOOKUP(M1738,Modelo!$A$2:$C$7,2,0)</f>
        <v>Transparencia y Gobierno de la Sostenibilidad</v>
      </c>
      <c r="R1738" s="118">
        <f t="array" ref="R1738">INDEX(Modelo!$F$1:$H$37,MATCH(1,(DataBase!Q1738=Modelo!$G$1:$G$37)*(DataBase!B1738=Modelo!$F$1:$F$37),0),3)</f>
        <v>0.23529411764705882</v>
      </c>
      <c r="S1738" s="115">
        <f t="shared" si="56"/>
        <v>100</v>
      </c>
      <c r="T1738" s="115">
        <f t="shared" si="57"/>
        <v>23.52941176470588</v>
      </c>
    </row>
    <row r="1739" spans="1:20" x14ac:dyDescent="0.3">
      <c r="A1739" s="115" t="s">
        <v>211</v>
      </c>
      <c r="B1739" s="115" t="s">
        <v>84</v>
      </c>
      <c r="C1739" s="115" t="s">
        <v>103</v>
      </c>
      <c r="D1739" s="115" t="s">
        <v>86</v>
      </c>
      <c r="E1739" s="115" t="s">
        <v>87</v>
      </c>
      <c r="F1739" s="115" t="s">
        <v>86</v>
      </c>
      <c r="G1739" s="115">
        <v>1972</v>
      </c>
      <c r="H1739" s="115" t="s">
        <v>125</v>
      </c>
      <c r="I1739" s="115">
        <v>0</v>
      </c>
      <c r="J1739" s="115" t="s">
        <v>15</v>
      </c>
      <c r="K1739" s="115" t="str">
        <f>INDEX(DatosProcesados!$A$1:$BF$101,MATCH(DataBase!A1739,DatosProcesados!$A$1:$A$101,0),MATCH(DataBase!J1739,DatosProcesados!$A$1:$BF$1,0))</f>
        <v>Si</v>
      </c>
      <c r="L1739" s="115" t="str">
        <f>INDEX(Modelo!$A$9:$D$89,MATCH(DataBase!$J1739,Modelo!$A$9:$A$89,0),MATCH(DataBase!L$1,Modelo!$A$9:$D$9,0))</f>
        <v>Información general</v>
      </c>
      <c r="M1739" s="115" t="str">
        <f>INDEX(Modelo!$A$9:$D$89,MATCH(DataBase!$J1739,Modelo!$A$9:$A$89,0),MATCH(DataBase!M$1,Modelo!$A$9:$D$9,0))</f>
        <v>Pilar 1</v>
      </c>
      <c r="N1739" s="115" t="str">
        <f>INDEX(Modelo!$A$9:$D$89,MATCH(DataBase!$J1739,Modelo!$A$9:$A$89,0),MATCH(DataBase!N$1,Modelo!$A$9:$D$9,0))</f>
        <v>boolean</v>
      </c>
      <c r="O1739" s="115" t="b">
        <f t="array" ref="O1739">IF(N1739="negativo",INDEX($AD$3:$AG$51,MATCH(1,($B1739=$AD$3:$AD$51)*($J1739=$AE$3:$AE$51),0),3),IF(N1739="positivo",INDEX($AD$55:$AG$109,MATCH(1,($B1739=$AD$55:$AD$109)*($J1739=$AE$55:$AE$109),0),3)))</f>
        <v>0</v>
      </c>
      <c r="P1739" s="115" t="b">
        <f t="array" ref="P1739">IF(N1739="negativo",INDEX($AD$3:$AG$51,MATCH(1,($B1739=$AD$3:$AD$51)*($J1739=$AE$3:$AE$51),0),4),IF(N1739="positivo",INDEX($AD$55:$AG$109,MATCH(1,($B1739=$AD$55:$AD$109)*($J1739=$AE$55:$AE$109),0),4)))</f>
        <v>0</v>
      </c>
      <c r="Q1739" s="115" t="str">
        <f>VLOOKUP(M1739,Modelo!$A$2:$C$7,2,0)</f>
        <v>Transparencia y Gobierno de la Sostenibilidad</v>
      </c>
      <c r="R1739" s="118">
        <f t="array" ref="R1739">INDEX(Modelo!$F$1:$H$37,MATCH(1,(DataBase!Q1739=Modelo!$G$1:$G$37)*(DataBase!B1739=Modelo!$F$1:$F$37),0),3)</f>
        <v>0.29411764705882354</v>
      </c>
      <c r="S1739" s="115">
        <f t="shared" si="56"/>
        <v>100</v>
      </c>
      <c r="T1739" s="115">
        <f t="shared" si="57"/>
        <v>29.411764705882355</v>
      </c>
    </row>
    <row r="1740" spans="1:20" x14ac:dyDescent="0.3">
      <c r="A1740" s="115" t="s">
        <v>351</v>
      </c>
      <c r="B1740" s="115" t="s">
        <v>313</v>
      </c>
      <c r="C1740" s="115" t="s">
        <v>103</v>
      </c>
      <c r="D1740" s="115" t="s">
        <v>87</v>
      </c>
      <c r="E1740" s="115" t="s">
        <v>86</v>
      </c>
      <c r="F1740" s="115" t="s">
        <v>86</v>
      </c>
      <c r="G1740" s="115">
        <v>1997</v>
      </c>
      <c r="H1740" s="115" t="s">
        <v>125</v>
      </c>
      <c r="I1740" s="115">
        <v>3.874476933</v>
      </c>
      <c r="J1740" s="115" t="s">
        <v>15</v>
      </c>
      <c r="K1740" s="115">
        <f>INDEX(DatosProcesados!$A$1:$BF$101,MATCH(DataBase!A1740,DatosProcesados!$A$1:$A$101,0),MATCH(DataBase!J1740,DatosProcesados!$A$1:$BF$1,0))</f>
        <v>0</v>
      </c>
      <c r="L1740" s="115" t="str">
        <f>INDEX(Modelo!$A$9:$D$89,MATCH(DataBase!$J1740,Modelo!$A$9:$A$89,0),MATCH(DataBase!L$1,Modelo!$A$9:$D$9,0))</f>
        <v>Información general</v>
      </c>
      <c r="M1740" s="115" t="str">
        <f>INDEX(Modelo!$A$9:$D$89,MATCH(DataBase!$J1740,Modelo!$A$9:$A$89,0),MATCH(DataBase!M$1,Modelo!$A$9:$D$9,0))</f>
        <v>Pilar 1</v>
      </c>
      <c r="N1740" s="115" t="str">
        <f>INDEX(Modelo!$A$9:$D$89,MATCH(DataBase!$J1740,Modelo!$A$9:$A$89,0),MATCH(DataBase!N$1,Modelo!$A$9:$D$9,0))</f>
        <v>boolean</v>
      </c>
      <c r="O1740" s="115" t="b">
        <f t="array" ref="O1740">IF(N1740="negativo",INDEX($AD$3:$AG$51,MATCH(1,($B1740=$AD$3:$AD$51)*($J1740=$AE$3:$AE$51),0),3),IF(N1740="positivo",INDEX($AD$55:$AG$109,MATCH(1,($B1740=$AD$55:$AD$109)*($J1740=$AE$55:$AE$109),0),3)))</f>
        <v>0</v>
      </c>
      <c r="P1740" s="115" t="b">
        <f t="array" ref="P1740">IF(N1740="negativo",INDEX($AD$3:$AG$51,MATCH(1,($B1740=$AD$3:$AD$51)*($J1740=$AE$3:$AE$51),0),4),IF(N1740="positivo",INDEX($AD$55:$AG$109,MATCH(1,($B1740=$AD$55:$AD$109)*($J1740=$AE$55:$AE$109),0),4)))</f>
        <v>0</v>
      </c>
      <c r="Q1740" s="115" t="str">
        <f>VLOOKUP(M1740,Modelo!$A$2:$C$7,2,0)</f>
        <v>Transparencia y Gobierno de la Sostenibilidad</v>
      </c>
      <c r="R1740" s="118">
        <f t="array" ref="R1740">INDEX(Modelo!$F$1:$H$37,MATCH(1,(DataBase!Q1740=Modelo!$G$1:$G$37)*(DataBase!B1740=Modelo!$F$1:$F$37),0),3)</f>
        <v>0.23529411764705882</v>
      </c>
      <c r="S1740" s="115">
        <f t="shared" si="56"/>
        <v>0</v>
      </c>
      <c r="T1740" s="115">
        <f t="shared" si="57"/>
        <v>0</v>
      </c>
    </row>
    <row r="1741" spans="1:20" x14ac:dyDescent="0.3">
      <c r="A1741" s="115" t="s">
        <v>411</v>
      </c>
      <c r="B1741" s="115" t="s">
        <v>407</v>
      </c>
      <c r="C1741" s="115" t="s">
        <v>103</v>
      </c>
      <c r="D1741" s="115" t="s">
        <v>87</v>
      </c>
      <c r="E1741" s="115" t="s">
        <v>86</v>
      </c>
      <c r="F1741" s="115" t="s">
        <v>87</v>
      </c>
      <c r="G1741" s="115">
        <v>1935</v>
      </c>
      <c r="H1741" s="115" t="s">
        <v>244</v>
      </c>
      <c r="I1741" s="115">
        <v>11.495989482000001</v>
      </c>
      <c r="J1741" s="115" t="s">
        <v>15</v>
      </c>
      <c r="K1741" s="115" t="str">
        <f>INDEX(DatosProcesados!$A$1:$BF$101,MATCH(DataBase!A1741,DatosProcesados!$A$1:$A$101,0),MATCH(DataBase!J1741,DatosProcesados!$A$1:$BF$1,0))</f>
        <v>Si</v>
      </c>
      <c r="L1741" s="115" t="str">
        <f>INDEX(Modelo!$A$9:$D$89,MATCH(DataBase!$J1741,Modelo!$A$9:$A$89,0),MATCH(DataBase!L$1,Modelo!$A$9:$D$9,0))</f>
        <v>Información general</v>
      </c>
      <c r="M1741" s="115" t="str">
        <f>INDEX(Modelo!$A$9:$D$89,MATCH(DataBase!$J1741,Modelo!$A$9:$A$89,0),MATCH(DataBase!M$1,Modelo!$A$9:$D$9,0))</f>
        <v>Pilar 1</v>
      </c>
      <c r="N1741" s="115" t="str">
        <f>INDEX(Modelo!$A$9:$D$89,MATCH(DataBase!$J1741,Modelo!$A$9:$A$89,0),MATCH(DataBase!N$1,Modelo!$A$9:$D$9,0))</f>
        <v>boolean</v>
      </c>
      <c r="O1741" s="115" t="b">
        <f t="array" ref="O1741">IF(N1741="negativo",INDEX($AD$3:$AG$51,MATCH(1,($B1741=$AD$3:$AD$51)*($J1741=$AE$3:$AE$51),0),3),IF(N1741="positivo",INDEX($AD$55:$AG$109,MATCH(1,($B1741=$AD$55:$AD$109)*($J1741=$AE$55:$AE$109),0),3)))</f>
        <v>0</v>
      </c>
      <c r="P1741" s="115" t="b">
        <f t="array" ref="P1741">IF(N1741="negativo",INDEX($AD$3:$AG$51,MATCH(1,($B1741=$AD$3:$AD$51)*($J1741=$AE$3:$AE$51),0),4),IF(N1741="positivo",INDEX($AD$55:$AG$109,MATCH(1,($B1741=$AD$55:$AD$109)*($J1741=$AE$55:$AE$109),0),4)))</f>
        <v>0</v>
      </c>
      <c r="Q1741" s="115" t="str">
        <f>VLOOKUP(M1741,Modelo!$A$2:$C$7,2,0)</f>
        <v>Transparencia y Gobierno de la Sostenibilidad</v>
      </c>
      <c r="R1741" s="118">
        <f t="array" ref="R1741">INDEX(Modelo!$F$1:$H$37,MATCH(1,(DataBase!Q1741=Modelo!$G$1:$G$37)*(DataBase!B1741=Modelo!$F$1:$F$37),0),3)</f>
        <v>0.15384615384615385</v>
      </c>
      <c r="S1741" s="115">
        <f t="shared" si="56"/>
        <v>100</v>
      </c>
      <c r="T1741" s="115">
        <f t="shared" si="57"/>
        <v>15.384615384615385</v>
      </c>
    </row>
    <row r="1742" spans="1:20" x14ac:dyDescent="0.3">
      <c r="A1742" s="115" t="s">
        <v>406</v>
      </c>
      <c r="B1742" s="115" t="s">
        <v>407</v>
      </c>
      <c r="C1742" s="115" t="s">
        <v>97</v>
      </c>
      <c r="D1742" s="115" t="s">
        <v>86</v>
      </c>
      <c r="E1742" s="115" t="s">
        <v>87</v>
      </c>
      <c r="F1742" s="115" t="s">
        <v>87</v>
      </c>
      <c r="G1742" s="115">
        <v>1951</v>
      </c>
      <c r="H1742" s="115" t="s">
        <v>125</v>
      </c>
      <c r="I1742" s="115">
        <v>113.923310323</v>
      </c>
      <c r="J1742" s="115" t="s">
        <v>15</v>
      </c>
      <c r="K1742" s="115" t="str">
        <f>INDEX(DatosProcesados!$A$1:$BF$101,MATCH(DataBase!A1742,DatosProcesados!$A$1:$A$101,0),MATCH(DataBase!J1742,DatosProcesados!$A$1:$BF$1,0))</f>
        <v>Si</v>
      </c>
      <c r="L1742" s="115" t="str">
        <f>INDEX(Modelo!$A$9:$D$89,MATCH(DataBase!$J1742,Modelo!$A$9:$A$89,0),MATCH(DataBase!L$1,Modelo!$A$9:$D$9,0))</f>
        <v>Información general</v>
      </c>
      <c r="M1742" s="115" t="str">
        <f>INDEX(Modelo!$A$9:$D$89,MATCH(DataBase!$J1742,Modelo!$A$9:$A$89,0),MATCH(DataBase!M$1,Modelo!$A$9:$D$9,0))</f>
        <v>Pilar 1</v>
      </c>
      <c r="N1742" s="115" t="str">
        <f>INDEX(Modelo!$A$9:$D$89,MATCH(DataBase!$J1742,Modelo!$A$9:$A$89,0),MATCH(DataBase!N$1,Modelo!$A$9:$D$9,0))</f>
        <v>boolean</v>
      </c>
      <c r="O1742" s="115" t="b">
        <f t="array" ref="O1742">IF(N1742="negativo",INDEX($AD$3:$AG$51,MATCH(1,($B1742=$AD$3:$AD$51)*($J1742=$AE$3:$AE$51),0),3),IF(N1742="positivo",INDEX($AD$55:$AG$109,MATCH(1,($B1742=$AD$55:$AD$109)*($J1742=$AE$55:$AE$109),0),3)))</f>
        <v>0</v>
      </c>
      <c r="P1742" s="115" t="b">
        <f t="array" ref="P1742">IF(N1742="negativo",INDEX($AD$3:$AG$51,MATCH(1,($B1742=$AD$3:$AD$51)*($J1742=$AE$3:$AE$51),0),4),IF(N1742="positivo",INDEX($AD$55:$AG$109,MATCH(1,($B1742=$AD$55:$AD$109)*($J1742=$AE$55:$AE$109),0),4)))</f>
        <v>0</v>
      </c>
      <c r="Q1742" s="115" t="str">
        <f>VLOOKUP(M1742,Modelo!$A$2:$C$7,2,0)</f>
        <v>Transparencia y Gobierno de la Sostenibilidad</v>
      </c>
      <c r="R1742" s="118">
        <f t="array" ref="R1742">INDEX(Modelo!$F$1:$H$37,MATCH(1,(DataBase!Q1742=Modelo!$G$1:$G$37)*(DataBase!B1742=Modelo!$F$1:$F$37),0),3)</f>
        <v>0.15384615384615385</v>
      </c>
      <c r="S1742" s="115">
        <f t="shared" si="56"/>
        <v>100</v>
      </c>
      <c r="T1742" s="115">
        <f t="shared" si="57"/>
        <v>15.384615384615385</v>
      </c>
    </row>
    <row r="1743" spans="1:20" x14ac:dyDescent="0.3">
      <c r="A1743" s="115" t="s">
        <v>96</v>
      </c>
      <c r="B1743" s="115" t="s">
        <v>84</v>
      </c>
      <c r="C1743" s="115" t="s">
        <v>97</v>
      </c>
      <c r="D1743" s="115" t="s">
        <v>86</v>
      </c>
      <c r="E1743" s="115" t="s">
        <v>86</v>
      </c>
      <c r="F1743" s="115" t="s">
        <v>87</v>
      </c>
      <c r="G1743" s="115">
        <v>1997</v>
      </c>
      <c r="H1743" s="115" t="s">
        <v>125</v>
      </c>
      <c r="I1743" s="115">
        <v>15.780332546</v>
      </c>
      <c r="J1743" s="115" t="s">
        <v>15</v>
      </c>
      <c r="K1743" s="115" t="str">
        <f>INDEX(DatosProcesados!$A$1:$BF$101,MATCH(DataBase!A1743,DatosProcesados!$A$1:$A$101,0),MATCH(DataBase!J1743,DatosProcesados!$A$1:$BF$1,0))</f>
        <v>Si</v>
      </c>
      <c r="L1743" s="115" t="str">
        <f>INDEX(Modelo!$A$9:$D$89,MATCH(DataBase!$J1743,Modelo!$A$9:$A$89,0),MATCH(DataBase!L$1,Modelo!$A$9:$D$9,0))</f>
        <v>Información general</v>
      </c>
      <c r="M1743" s="115" t="str">
        <f>INDEX(Modelo!$A$9:$D$89,MATCH(DataBase!$J1743,Modelo!$A$9:$A$89,0),MATCH(DataBase!M$1,Modelo!$A$9:$D$9,0))</f>
        <v>Pilar 1</v>
      </c>
      <c r="N1743" s="115" t="str">
        <f>INDEX(Modelo!$A$9:$D$89,MATCH(DataBase!$J1743,Modelo!$A$9:$A$89,0),MATCH(DataBase!N$1,Modelo!$A$9:$D$9,0))</f>
        <v>boolean</v>
      </c>
      <c r="O1743" s="115" t="b">
        <f t="array" ref="O1743">IF(N1743="negativo",INDEX($AD$3:$AG$51,MATCH(1,($B1743=$AD$3:$AD$51)*($J1743=$AE$3:$AE$51),0),3),IF(N1743="positivo",INDEX($AD$55:$AG$109,MATCH(1,($B1743=$AD$55:$AD$109)*($J1743=$AE$55:$AE$109),0),3)))</f>
        <v>0</v>
      </c>
      <c r="P1743" s="115" t="b">
        <f t="array" ref="P1743">IF(N1743="negativo",INDEX($AD$3:$AG$51,MATCH(1,($B1743=$AD$3:$AD$51)*($J1743=$AE$3:$AE$51),0),4),IF(N1743="positivo",INDEX($AD$55:$AG$109,MATCH(1,($B1743=$AD$55:$AD$109)*($J1743=$AE$55:$AE$109),0),4)))</f>
        <v>0</v>
      </c>
      <c r="Q1743" s="115" t="str">
        <f>VLOOKUP(M1743,Modelo!$A$2:$C$7,2,0)</f>
        <v>Transparencia y Gobierno de la Sostenibilidad</v>
      </c>
      <c r="R1743" s="118">
        <f t="array" ref="R1743">INDEX(Modelo!$F$1:$H$37,MATCH(1,(DataBase!Q1743=Modelo!$G$1:$G$37)*(DataBase!B1743=Modelo!$F$1:$F$37),0),3)</f>
        <v>0.29411764705882354</v>
      </c>
      <c r="S1743" s="115">
        <f t="shared" si="56"/>
        <v>100</v>
      </c>
      <c r="T1743" s="115">
        <f t="shared" si="57"/>
        <v>29.411764705882355</v>
      </c>
    </row>
    <row r="1744" spans="1:20" x14ac:dyDescent="0.3">
      <c r="A1744" s="115" t="s">
        <v>83</v>
      </c>
      <c r="B1744" s="115" t="s">
        <v>84</v>
      </c>
      <c r="C1744" s="115" t="s">
        <v>85</v>
      </c>
      <c r="D1744" s="115" t="s">
        <v>86</v>
      </c>
      <c r="E1744" s="115" t="s">
        <v>86</v>
      </c>
      <c r="F1744" s="115" t="s">
        <v>87</v>
      </c>
      <c r="G1744" s="115">
        <v>1955</v>
      </c>
      <c r="H1744" s="115" t="s">
        <v>125</v>
      </c>
      <c r="I1744" s="115">
        <v>20.574477179999999</v>
      </c>
      <c r="J1744" s="115" t="s">
        <v>15</v>
      </c>
      <c r="K1744" s="115" t="str">
        <f>INDEX(DatosProcesados!$A$1:$BF$101,MATCH(DataBase!A1744,DatosProcesados!$A$1:$A$101,0),MATCH(DataBase!J1744,DatosProcesados!$A$1:$BF$1,0))</f>
        <v>No</v>
      </c>
      <c r="L1744" s="115" t="str">
        <f>INDEX(Modelo!$A$9:$D$89,MATCH(DataBase!$J1744,Modelo!$A$9:$A$89,0),MATCH(DataBase!L$1,Modelo!$A$9:$D$9,0))</f>
        <v>Información general</v>
      </c>
      <c r="M1744" s="115" t="str">
        <f>INDEX(Modelo!$A$9:$D$89,MATCH(DataBase!$J1744,Modelo!$A$9:$A$89,0),MATCH(DataBase!M$1,Modelo!$A$9:$D$9,0))</f>
        <v>Pilar 1</v>
      </c>
      <c r="N1744" s="115" t="str">
        <f>INDEX(Modelo!$A$9:$D$89,MATCH(DataBase!$J1744,Modelo!$A$9:$A$89,0),MATCH(DataBase!N$1,Modelo!$A$9:$D$9,0))</f>
        <v>boolean</v>
      </c>
      <c r="O1744" s="115" t="b">
        <f t="array" ref="O1744">IF(N1744="negativo",INDEX($AD$3:$AG$51,MATCH(1,($B1744=$AD$3:$AD$51)*($J1744=$AE$3:$AE$51),0),3),IF(N1744="positivo",INDEX($AD$55:$AG$109,MATCH(1,($B1744=$AD$55:$AD$109)*($J1744=$AE$55:$AE$109),0),3)))</f>
        <v>0</v>
      </c>
      <c r="P1744" s="115" t="b">
        <f t="array" ref="P1744">IF(N1744="negativo",INDEX($AD$3:$AG$51,MATCH(1,($B1744=$AD$3:$AD$51)*($J1744=$AE$3:$AE$51),0),4),IF(N1744="positivo",INDEX($AD$55:$AG$109,MATCH(1,($B1744=$AD$55:$AD$109)*($J1744=$AE$55:$AE$109),0),4)))</f>
        <v>0</v>
      </c>
      <c r="Q1744" s="115" t="str">
        <f>VLOOKUP(M1744,Modelo!$A$2:$C$7,2,0)</f>
        <v>Transparencia y Gobierno de la Sostenibilidad</v>
      </c>
      <c r="R1744" s="118">
        <f t="array" ref="R1744">INDEX(Modelo!$F$1:$H$37,MATCH(1,(DataBase!Q1744=Modelo!$G$1:$G$37)*(DataBase!B1744=Modelo!$F$1:$F$37),0),3)</f>
        <v>0.29411764705882354</v>
      </c>
      <c r="S1744" s="115">
        <f t="shared" si="56"/>
        <v>0</v>
      </c>
      <c r="T1744" s="115">
        <f t="shared" si="57"/>
        <v>0</v>
      </c>
    </row>
    <row r="1745" spans="1:20" x14ac:dyDescent="0.3">
      <c r="A1745" s="115" t="s">
        <v>243</v>
      </c>
      <c r="B1745" s="115" t="s">
        <v>216</v>
      </c>
      <c r="C1745" s="115" t="s">
        <v>103</v>
      </c>
      <c r="D1745" s="115" t="s">
        <v>86</v>
      </c>
      <c r="E1745" s="115" t="s">
        <v>86</v>
      </c>
      <c r="F1745" s="115" t="s">
        <v>87</v>
      </c>
      <c r="G1745" s="115">
        <v>1985</v>
      </c>
      <c r="H1745" s="115" t="s">
        <v>244</v>
      </c>
      <c r="I1745" s="115">
        <v>2.6249202149999999</v>
      </c>
      <c r="J1745" s="115" t="s">
        <v>15</v>
      </c>
      <c r="K1745" s="115" t="str">
        <f>INDEX(DatosProcesados!$A$1:$BF$101,MATCH(DataBase!A1745,DatosProcesados!$A$1:$A$101,0),MATCH(DataBase!J1745,DatosProcesados!$A$1:$BF$1,0))</f>
        <v>Si</v>
      </c>
      <c r="L1745" s="115" t="str">
        <f>INDEX(Modelo!$A$9:$D$89,MATCH(DataBase!$J1745,Modelo!$A$9:$A$89,0),MATCH(DataBase!L$1,Modelo!$A$9:$D$9,0))</f>
        <v>Información general</v>
      </c>
      <c r="M1745" s="115" t="str">
        <f>INDEX(Modelo!$A$9:$D$89,MATCH(DataBase!$J1745,Modelo!$A$9:$A$89,0),MATCH(DataBase!M$1,Modelo!$A$9:$D$9,0))</f>
        <v>Pilar 1</v>
      </c>
      <c r="N1745" s="115" t="str">
        <f>INDEX(Modelo!$A$9:$D$89,MATCH(DataBase!$J1745,Modelo!$A$9:$A$89,0),MATCH(DataBase!N$1,Modelo!$A$9:$D$9,0))</f>
        <v>boolean</v>
      </c>
      <c r="O1745" s="115" t="b">
        <f t="array" ref="O1745">IF(N1745="negativo",INDEX($AD$3:$AG$51,MATCH(1,($B1745=$AD$3:$AD$51)*($J1745=$AE$3:$AE$51),0),3),IF(N1745="positivo",INDEX($AD$55:$AG$109,MATCH(1,($B1745=$AD$55:$AD$109)*($J1745=$AE$55:$AE$109),0),3)))</f>
        <v>0</v>
      </c>
      <c r="P1745" s="115" t="b">
        <f t="array" ref="P1745">IF(N1745="negativo",INDEX($AD$3:$AG$51,MATCH(1,($B1745=$AD$3:$AD$51)*($J1745=$AE$3:$AE$51),0),4),IF(N1745="positivo",INDEX($AD$55:$AG$109,MATCH(1,($B1745=$AD$55:$AD$109)*($J1745=$AE$55:$AE$109),0),4)))</f>
        <v>0</v>
      </c>
      <c r="Q1745" s="115" t="str">
        <f>VLOOKUP(M1745,Modelo!$A$2:$C$7,2,0)</f>
        <v>Transparencia y Gobierno de la Sostenibilidad</v>
      </c>
      <c r="R1745" s="118">
        <f t="array" ref="R1745">INDEX(Modelo!$F$1:$H$37,MATCH(1,(DataBase!Q1745=Modelo!$G$1:$G$37)*(DataBase!B1745=Modelo!$F$1:$F$37),0),3)</f>
        <v>0.15789473684210525</v>
      </c>
      <c r="S1745" s="115">
        <f t="shared" si="56"/>
        <v>100</v>
      </c>
      <c r="T1745" s="115">
        <f t="shared" si="57"/>
        <v>15.789473684210526</v>
      </c>
    </row>
    <row r="1746" spans="1:20" x14ac:dyDescent="0.3">
      <c r="A1746" s="115" t="s">
        <v>263</v>
      </c>
      <c r="B1746" s="115" t="s">
        <v>216</v>
      </c>
      <c r="C1746" s="115" t="s">
        <v>97</v>
      </c>
      <c r="D1746" s="115" t="s">
        <v>86</v>
      </c>
      <c r="E1746" s="115" t="s">
        <v>86</v>
      </c>
      <c r="F1746" s="115" t="s">
        <v>86</v>
      </c>
      <c r="G1746" s="115">
        <v>1990</v>
      </c>
      <c r="H1746" s="115" t="s">
        <v>125</v>
      </c>
      <c r="I1746" s="115">
        <v>2.3114637089999999</v>
      </c>
      <c r="J1746" s="115" t="s">
        <v>15</v>
      </c>
      <c r="K1746" s="115" t="str">
        <f>INDEX(DatosProcesados!$A$1:$BF$101,MATCH(DataBase!A1746,DatosProcesados!$A$1:$A$101,0),MATCH(DataBase!J1746,DatosProcesados!$A$1:$BF$1,0))</f>
        <v>Si</v>
      </c>
      <c r="L1746" s="115" t="str">
        <f>INDEX(Modelo!$A$9:$D$89,MATCH(DataBase!$J1746,Modelo!$A$9:$A$89,0),MATCH(DataBase!L$1,Modelo!$A$9:$D$9,0))</f>
        <v>Información general</v>
      </c>
      <c r="M1746" s="115" t="str">
        <f>INDEX(Modelo!$A$9:$D$89,MATCH(DataBase!$J1746,Modelo!$A$9:$A$89,0),MATCH(DataBase!M$1,Modelo!$A$9:$D$9,0))</f>
        <v>Pilar 1</v>
      </c>
      <c r="N1746" s="115" t="str">
        <f>INDEX(Modelo!$A$9:$D$89,MATCH(DataBase!$J1746,Modelo!$A$9:$A$89,0),MATCH(DataBase!N$1,Modelo!$A$9:$D$9,0))</f>
        <v>boolean</v>
      </c>
      <c r="O1746" s="115" t="b">
        <f t="array" ref="O1746">IF(N1746="negativo",INDEX($AD$3:$AG$51,MATCH(1,($B1746=$AD$3:$AD$51)*($J1746=$AE$3:$AE$51),0),3),IF(N1746="positivo",INDEX($AD$55:$AG$109,MATCH(1,($B1746=$AD$55:$AD$109)*($J1746=$AE$55:$AE$109),0),3)))</f>
        <v>0</v>
      </c>
      <c r="P1746" s="115" t="b">
        <f t="array" ref="P1746">IF(N1746="negativo",INDEX($AD$3:$AG$51,MATCH(1,($B1746=$AD$3:$AD$51)*($J1746=$AE$3:$AE$51),0),4),IF(N1746="positivo",INDEX($AD$55:$AG$109,MATCH(1,($B1746=$AD$55:$AD$109)*($J1746=$AE$55:$AE$109),0),4)))</f>
        <v>0</v>
      </c>
      <c r="Q1746" s="115" t="str">
        <f>VLOOKUP(M1746,Modelo!$A$2:$C$7,2,0)</f>
        <v>Transparencia y Gobierno de la Sostenibilidad</v>
      </c>
      <c r="R1746" s="118">
        <f t="array" ref="R1746">INDEX(Modelo!$F$1:$H$37,MATCH(1,(DataBase!Q1746=Modelo!$G$1:$G$37)*(DataBase!B1746=Modelo!$F$1:$F$37),0),3)</f>
        <v>0.15789473684210525</v>
      </c>
      <c r="S1746" s="115">
        <f t="shared" si="56"/>
        <v>100</v>
      </c>
      <c r="T1746" s="115">
        <f t="shared" si="57"/>
        <v>15.789473684210526</v>
      </c>
    </row>
    <row r="1747" spans="1:20" x14ac:dyDescent="0.3">
      <c r="A1747" s="115" t="s">
        <v>321</v>
      </c>
      <c r="B1747" s="115" t="s">
        <v>313</v>
      </c>
      <c r="C1747" s="115" t="s">
        <v>103</v>
      </c>
      <c r="D1747" s="115" t="s">
        <v>86</v>
      </c>
      <c r="E1747" s="115" t="s">
        <v>86</v>
      </c>
      <c r="F1747" s="115" t="s">
        <v>87</v>
      </c>
      <c r="G1747" s="115">
        <v>1949</v>
      </c>
      <c r="H1747" s="115" t="s">
        <v>125</v>
      </c>
      <c r="I1747" s="115">
        <v>16.077688644999999</v>
      </c>
      <c r="J1747" s="115" t="s">
        <v>15</v>
      </c>
      <c r="K1747" s="115" t="str">
        <f>INDEX(DatosProcesados!$A$1:$BF$101,MATCH(DataBase!A1747,DatosProcesados!$A$1:$A$101,0),MATCH(DataBase!J1747,DatosProcesados!$A$1:$BF$1,0))</f>
        <v>No</v>
      </c>
      <c r="L1747" s="115" t="str">
        <f>INDEX(Modelo!$A$9:$D$89,MATCH(DataBase!$J1747,Modelo!$A$9:$A$89,0),MATCH(DataBase!L$1,Modelo!$A$9:$D$9,0))</f>
        <v>Información general</v>
      </c>
      <c r="M1747" s="115" t="str">
        <f>INDEX(Modelo!$A$9:$D$89,MATCH(DataBase!$J1747,Modelo!$A$9:$A$89,0),MATCH(DataBase!M$1,Modelo!$A$9:$D$9,0))</f>
        <v>Pilar 1</v>
      </c>
      <c r="N1747" s="115" t="str">
        <f>INDEX(Modelo!$A$9:$D$89,MATCH(DataBase!$J1747,Modelo!$A$9:$A$89,0),MATCH(DataBase!N$1,Modelo!$A$9:$D$9,0))</f>
        <v>boolean</v>
      </c>
      <c r="O1747" s="115" t="b">
        <f t="array" ref="O1747">IF(N1747="negativo",INDEX($AD$3:$AG$51,MATCH(1,($B1747=$AD$3:$AD$51)*($J1747=$AE$3:$AE$51),0),3),IF(N1747="positivo",INDEX($AD$55:$AG$109,MATCH(1,($B1747=$AD$55:$AD$109)*($J1747=$AE$55:$AE$109),0),3)))</f>
        <v>0</v>
      </c>
      <c r="P1747" s="115" t="b">
        <f t="array" ref="P1747">IF(N1747="negativo",INDEX($AD$3:$AG$51,MATCH(1,($B1747=$AD$3:$AD$51)*($J1747=$AE$3:$AE$51),0),4),IF(N1747="positivo",INDEX($AD$55:$AG$109,MATCH(1,($B1747=$AD$55:$AD$109)*($J1747=$AE$55:$AE$109),0),4)))</f>
        <v>0</v>
      </c>
      <c r="Q1747" s="115" t="str">
        <f>VLOOKUP(M1747,Modelo!$A$2:$C$7,2,0)</f>
        <v>Transparencia y Gobierno de la Sostenibilidad</v>
      </c>
      <c r="R1747" s="118">
        <f t="array" ref="R1747">INDEX(Modelo!$F$1:$H$37,MATCH(1,(DataBase!Q1747=Modelo!$G$1:$G$37)*(DataBase!B1747=Modelo!$F$1:$F$37),0),3)</f>
        <v>0.23529411764705882</v>
      </c>
      <c r="S1747" s="115">
        <f t="shared" si="56"/>
        <v>0</v>
      </c>
      <c r="T1747" s="115">
        <f t="shared" si="57"/>
        <v>0</v>
      </c>
    </row>
    <row r="1748" spans="1:20" x14ac:dyDescent="0.3">
      <c r="A1748" s="115" t="s">
        <v>363</v>
      </c>
      <c r="B1748" s="115" t="s">
        <v>313</v>
      </c>
      <c r="C1748" s="115" t="s">
        <v>103</v>
      </c>
      <c r="D1748" s="115" t="s">
        <v>87</v>
      </c>
      <c r="E1748" s="115" t="s">
        <v>87</v>
      </c>
      <c r="F1748" s="115" t="s">
        <v>87</v>
      </c>
      <c r="G1748" s="115">
        <v>1889</v>
      </c>
      <c r="H1748" s="115" t="s">
        <v>177</v>
      </c>
      <c r="I1748" s="115">
        <v>2.3075606390000001</v>
      </c>
      <c r="J1748" s="115" t="s">
        <v>15</v>
      </c>
      <c r="K1748" s="115" t="str">
        <f>INDEX(DatosProcesados!$A$1:$BF$101,MATCH(DataBase!A1748,DatosProcesados!$A$1:$A$101,0),MATCH(DataBase!J1748,DatosProcesados!$A$1:$BF$1,0))</f>
        <v>Si</v>
      </c>
      <c r="L1748" s="115" t="str">
        <f>INDEX(Modelo!$A$9:$D$89,MATCH(DataBase!$J1748,Modelo!$A$9:$A$89,0),MATCH(DataBase!L$1,Modelo!$A$9:$D$9,0))</f>
        <v>Información general</v>
      </c>
      <c r="M1748" s="115" t="str">
        <f>INDEX(Modelo!$A$9:$D$89,MATCH(DataBase!$J1748,Modelo!$A$9:$A$89,0),MATCH(DataBase!M$1,Modelo!$A$9:$D$9,0))</f>
        <v>Pilar 1</v>
      </c>
      <c r="N1748" s="115" t="str">
        <f>INDEX(Modelo!$A$9:$D$89,MATCH(DataBase!$J1748,Modelo!$A$9:$A$89,0),MATCH(DataBase!N$1,Modelo!$A$9:$D$9,0))</f>
        <v>boolean</v>
      </c>
      <c r="O1748" s="115" t="b">
        <f t="array" ref="O1748">IF(N1748="negativo",INDEX($AD$3:$AG$51,MATCH(1,($B1748=$AD$3:$AD$51)*($J1748=$AE$3:$AE$51),0),3),IF(N1748="positivo",INDEX($AD$55:$AG$109,MATCH(1,($B1748=$AD$55:$AD$109)*($J1748=$AE$55:$AE$109),0),3)))</f>
        <v>0</v>
      </c>
      <c r="P1748" s="115" t="b">
        <f t="array" ref="P1748">IF(N1748="negativo",INDEX($AD$3:$AG$51,MATCH(1,($B1748=$AD$3:$AD$51)*($J1748=$AE$3:$AE$51),0),4),IF(N1748="positivo",INDEX($AD$55:$AG$109,MATCH(1,($B1748=$AD$55:$AD$109)*($J1748=$AE$55:$AE$109),0),4)))</f>
        <v>0</v>
      </c>
      <c r="Q1748" s="115" t="str">
        <f>VLOOKUP(M1748,Modelo!$A$2:$C$7,2,0)</f>
        <v>Transparencia y Gobierno de la Sostenibilidad</v>
      </c>
      <c r="R1748" s="118">
        <f t="array" ref="R1748">INDEX(Modelo!$F$1:$H$37,MATCH(1,(DataBase!Q1748=Modelo!$G$1:$G$37)*(DataBase!B1748=Modelo!$F$1:$F$37),0),3)</f>
        <v>0.23529411764705882</v>
      </c>
      <c r="S1748" s="115">
        <f t="shared" si="56"/>
        <v>100</v>
      </c>
      <c r="T1748" s="115">
        <f t="shared" si="57"/>
        <v>23.52941176470588</v>
      </c>
    </row>
    <row r="1749" spans="1:20" x14ac:dyDescent="0.3">
      <c r="A1749" s="115" t="s">
        <v>423</v>
      </c>
      <c r="B1749" s="115" t="s">
        <v>407</v>
      </c>
      <c r="C1749" s="115" t="s">
        <v>103</v>
      </c>
      <c r="D1749" s="115" t="s">
        <v>86</v>
      </c>
      <c r="E1749" s="115" t="s">
        <v>87</v>
      </c>
      <c r="F1749" s="115" t="s">
        <v>87</v>
      </c>
      <c r="G1749" s="115">
        <v>1985</v>
      </c>
      <c r="H1749" s="115" t="s">
        <v>422</v>
      </c>
      <c r="I1749" s="115">
        <v>4.2502446559999996</v>
      </c>
      <c r="J1749" s="115" t="s">
        <v>15</v>
      </c>
      <c r="K1749" s="115" t="str">
        <f>INDEX(DatosProcesados!$A$1:$BF$101,MATCH(DataBase!A1749,DatosProcesados!$A$1:$A$101,0),MATCH(DataBase!J1749,DatosProcesados!$A$1:$BF$1,0))</f>
        <v>Si</v>
      </c>
      <c r="L1749" s="115" t="str">
        <f>INDEX(Modelo!$A$9:$D$89,MATCH(DataBase!$J1749,Modelo!$A$9:$A$89,0),MATCH(DataBase!L$1,Modelo!$A$9:$D$9,0))</f>
        <v>Información general</v>
      </c>
      <c r="M1749" s="115" t="str">
        <f>INDEX(Modelo!$A$9:$D$89,MATCH(DataBase!$J1749,Modelo!$A$9:$A$89,0),MATCH(DataBase!M$1,Modelo!$A$9:$D$9,0))</f>
        <v>Pilar 1</v>
      </c>
      <c r="N1749" s="115" t="str">
        <f>INDEX(Modelo!$A$9:$D$89,MATCH(DataBase!$J1749,Modelo!$A$9:$A$89,0),MATCH(DataBase!N$1,Modelo!$A$9:$D$9,0))</f>
        <v>boolean</v>
      </c>
      <c r="O1749" s="115" t="b">
        <f t="array" ref="O1749">IF(N1749="negativo",INDEX($AD$3:$AG$51,MATCH(1,($B1749=$AD$3:$AD$51)*($J1749=$AE$3:$AE$51),0),3),IF(N1749="positivo",INDEX($AD$55:$AG$109,MATCH(1,($B1749=$AD$55:$AD$109)*($J1749=$AE$55:$AE$109),0),3)))</f>
        <v>0</v>
      </c>
      <c r="P1749" s="115" t="b">
        <f t="array" ref="P1749">IF(N1749="negativo",INDEX($AD$3:$AG$51,MATCH(1,($B1749=$AD$3:$AD$51)*($J1749=$AE$3:$AE$51),0),4),IF(N1749="positivo",INDEX($AD$55:$AG$109,MATCH(1,($B1749=$AD$55:$AD$109)*($J1749=$AE$55:$AE$109),0),4)))</f>
        <v>0</v>
      </c>
      <c r="Q1749" s="115" t="str">
        <f>VLOOKUP(M1749,Modelo!$A$2:$C$7,2,0)</f>
        <v>Transparencia y Gobierno de la Sostenibilidad</v>
      </c>
      <c r="R1749" s="118">
        <f t="array" ref="R1749">INDEX(Modelo!$F$1:$H$37,MATCH(1,(DataBase!Q1749=Modelo!$G$1:$G$37)*(DataBase!B1749=Modelo!$F$1:$F$37),0),3)</f>
        <v>0.15384615384615385</v>
      </c>
      <c r="S1749" s="115">
        <f t="shared" si="56"/>
        <v>100</v>
      </c>
      <c r="T1749" s="115">
        <f t="shared" si="57"/>
        <v>15.384615384615385</v>
      </c>
    </row>
    <row r="1750" spans="1:20" x14ac:dyDescent="0.3">
      <c r="A1750" s="115" t="s">
        <v>172</v>
      </c>
      <c r="B1750" s="115" t="s">
        <v>84</v>
      </c>
      <c r="C1750" s="115" t="s">
        <v>103</v>
      </c>
      <c r="D1750" s="115" t="s">
        <v>86</v>
      </c>
      <c r="E1750" s="115" t="s">
        <v>87</v>
      </c>
      <c r="F1750" s="115" t="s">
        <v>86</v>
      </c>
      <c r="G1750" s="115">
        <v>1966</v>
      </c>
      <c r="H1750" s="115" t="s">
        <v>125</v>
      </c>
      <c r="I1750" s="115">
        <v>2.6355685659999999</v>
      </c>
      <c r="J1750" s="115" t="s">
        <v>15</v>
      </c>
      <c r="K1750" s="115" t="str">
        <f>INDEX(DatosProcesados!$A$1:$BF$101,MATCH(DataBase!A1750,DatosProcesados!$A$1:$A$101,0),MATCH(DataBase!J1750,DatosProcesados!$A$1:$BF$1,0))</f>
        <v>Si</v>
      </c>
      <c r="L1750" s="115" t="str">
        <f>INDEX(Modelo!$A$9:$D$89,MATCH(DataBase!$J1750,Modelo!$A$9:$A$89,0),MATCH(DataBase!L$1,Modelo!$A$9:$D$9,0))</f>
        <v>Información general</v>
      </c>
      <c r="M1750" s="115" t="str">
        <f>INDEX(Modelo!$A$9:$D$89,MATCH(DataBase!$J1750,Modelo!$A$9:$A$89,0),MATCH(DataBase!M$1,Modelo!$A$9:$D$9,0))</f>
        <v>Pilar 1</v>
      </c>
      <c r="N1750" s="115" t="str">
        <f>INDEX(Modelo!$A$9:$D$89,MATCH(DataBase!$J1750,Modelo!$A$9:$A$89,0),MATCH(DataBase!N$1,Modelo!$A$9:$D$9,0))</f>
        <v>boolean</v>
      </c>
      <c r="O1750" s="115" t="b">
        <f t="array" ref="O1750">IF(N1750="negativo",INDEX($AD$3:$AG$51,MATCH(1,($B1750=$AD$3:$AD$51)*($J1750=$AE$3:$AE$51),0),3),IF(N1750="positivo",INDEX($AD$55:$AG$109,MATCH(1,($B1750=$AD$55:$AD$109)*($J1750=$AE$55:$AE$109),0),3)))</f>
        <v>0</v>
      </c>
      <c r="P1750" s="115" t="b">
        <f t="array" ref="P1750">IF(N1750="negativo",INDEX($AD$3:$AG$51,MATCH(1,($B1750=$AD$3:$AD$51)*($J1750=$AE$3:$AE$51),0),4),IF(N1750="positivo",INDEX($AD$55:$AG$109,MATCH(1,($B1750=$AD$55:$AD$109)*($J1750=$AE$55:$AE$109),0),4)))</f>
        <v>0</v>
      </c>
      <c r="Q1750" s="115" t="str">
        <f>VLOOKUP(M1750,Modelo!$A$2:$C$7,2,0)</f>
        <v>Transparencia y Gobierno de la Sostenibilidad</v>
      </c>
      <c r="R1750" s="118">
        <f t="array" ref="R1750">INDEX(Modelo!$F$1:$H$37,MATCH(1,(DataBase!Q1750=Modelo!$G$1:$G$37)*(DataBase!B1750=Modelo!$F$1:$F$37),0),3)</f>
        <v>0.29411764705882354</v>
      </c>
      <c r="S1750" s="115">
        <f t="shared" si="56"/>
        <v>100</v>
      </c>
      <c r="T1750" s="115">
        <f t="shared" si="57"/>
        <v>29.411764705882355</v>
      </c>
    </row>
    <row r="1751" spans="1:20" x14ac:dyDescent="0.3">
      <c r="A1751" s="115" t="s">
        <v>158</v>
      </c>
      <c r="B1751" s="115" t="s">
        <v>84</v>
      </c>
      <c r="C1751" s="115" t="s">
        <v>97</v>
      </c>
      <c r="D1751" s="115" t="s">
        <v>86</v>
      </c>
      <c r="E1751" s="115" t="s">
        <v>87</v>
      </c>
      <c r="F1751" s="115" t="s">
        <v>87</v>
      </c>
      <c r="G1751" s="115">
        <v>1896</v>
      </c>
      <c r="H1751" s="115" t="s">
        <v>125</v>
      </c>
      <c r="I1751" s="115">
        <v>3.7166394839999999</v>
      </c>
      <c r="J1751" s="115" t="s">
        <v>15</v>
      </c>
      <c r="K1751" s="115" t="str">
        <f>INDEX(DatosProcesados!$A$1:$BF$101,MATCH(DataBase!A1751,DatosProcesados!$A$1:$A$101,0),MATCH(DataBase!J1751,DatosProcesados!$A$1:$BF$1,0))</f>
        <v>Si</v>
      </c>
      <c r="L1751" s="115" t="str">
        <f>INDEX(Modelo!$A$9:$D$89,MATCH(DataBase!$J1751,Modelo!$A$9:$A$89,0),MATCH(DataBase!L$1,Modelo!$A$9:$D$9,0))</f>
        <v>Información general</v>
      </c>
      <c r="M1751" s="115" t="str">
        <f>INDEX(Modelo!$A$9:$D$89,MATCH(DataBase!$J1751,Modelo!$A$9:$A$89,0),MATCH(DataBase!M$1,Modelo!$A$9:$D$9,0))</f>
        <v>Pilar 1</v>
      </c>
      <c r="N1751" s="115" t="str">
        <f>INDEX(Modelo!$A$9:$D$89,MATCH(DataBase!$J1751,Modelo!$A$9:$A$89,0),MATCH(DataBase!N$1,Modelo!$A$9:$D$9,0))</f>
        <v>boolean</v>
      </c>
      <c r="O1751" s="115" t="b">
        <f t="array" ref="O1751">IF(N1751="negativo",INDEX($AD$3:$AG$51,MATCH(1,($B1751=$AD$3:$AD$51)*($J1751=$AE$3:$AE$51),0),3),IF(N1751="positivo",INDEX($AD$55:$AG$109,MATCH(1,($B1751=$AD$55:$AD$109)*($J1751=$AE$55:$AE$109),0),3)))</f>
        <v>0</v>
      </c>
      <c r="P1751" s="115" t="b">
        <f t="array" ref="P1751">IF(N1751="negativo",INDEX($AD$3:$AG$51,MATCH(1,($B1751=$AD$3:$AD$51)*($J1751=$AE$3:$AE$51),0),4),IF(N1751="positivo",INDEX($AD$55:$AG$109,MATCH(1,($B1751=$AD$55:$AD$109)*($J1751=$AE$55:$AE$109),0),4)))</f>
        <v>0</v>
      </c>
      <c r="Q1751" s="115" t="str">
        <f>VLOOKUP(M1751,Modelo!$A$2:$C$7,2,0)</f>
        <v>Transparencia y Gobierno de la Sostenibilidad</v>
      </c>
      <c r="R1751" s="118">
        <f t="array" ref="R1751">INDEX(Modelo!$F$1:$H$37,MATCH(1,(DataBase!Q1751=Modelo!$G$1:$G$37)*(DataBase!B1751=Modelo!$F$1:$F$37),0),3)</f>
        <v>0.29411764705882354</v>
      </c>
      <c r="S1751" s="115">
        <f t="shared" si="56"/>
        <v>100</v>
      </c>
      <c r="T1751" s="115">
        <f t="shared" si="57"/>
        <v>29.411764705882355</v>
      </c>
    </row>
    <row r="1752" spans="1:20" x14ac:dyDescent="0.3">
      <c r="A1752" s="115" t="s">
        <v>310</v>
      </c>
      <c r="B1752" s="115" t="s">
        <v>216</v>
      </c>
      <c r="C1752" s="115" t="s">
        <v>85</v>
      </c>
      <c r="D1752" s="115" t="s">
        <v>86</v>
      </c>
      <c r="E1752" s="115" t="s">
        <v>87</v>
      </c>
      <c r="F1752" s="115" t="s">
        <v>87</v>
      </c>
      <c r="G1752" s="115">
        <v>1908</v>
      </c>
      <c r="H1752" s="115" t="s">
        <v>244</v>
      </c>
      <c r="I1752" s="115">
        <v>1.2123628230000001</v>
      </c>
      <c r="J1752" s="115" t="s">
        <v>15</v>
      </c>
      <c r="K1752" s="115" t="str">
        <f>INDEX(DatosProcesados!$A$1:$BF$101,MATCH(DataBase!A1752,DatosProcesados!$A$1:$A$101,0),MATCH(DataBase!J1752,DatosProcesados!$A$1:$BF$1,0))</f>
        <v>Si</v>
      </c>
      <c r="L1752" s="115" t="str">
        <f>INDEX(Modelo!$A$9:$D$89,MATCH(DataBase!$J1752,Modelo!$A$9:$A$89,0),MATCH(DataBase!L$1,Modelo!$A$9:$D$9,0))</f>
        <v>Información general</v>
      </c>
      <c r="M1752" s="115" t="str">
        <f>INDEX(Modelo!$A$9:$D$89,MATCH(DataBase!$J1752,Modelo!$A$9:$A$89,0),MATCH(DataBase!M$1,Modelo!$A$9:$D$9,0))</f>
        <v>Pilar 1</v>
      </c>
      <c r="N1752" s="115" t="str">
        <f>INDEX(Modelo!$A$9:$D$89,MATCH(DataBase!$J1752,Modelo!$A$9:$A$89,0),MATCH(DataBase!N$1,Modelo!$A$9:$D$9,0))</f>
        <v>boolean</v>
      </c>
      <c r="O1752" s="115" t="b">
        <f t="array" ref="O1752">IF(N1752="negativo",INDEX($AD$3:$AG$51,MATCH(1,($B1752=$AD$3:$AD$51)*($J1752=$AE$3:$AE$51),0),3),IF(N1752="positivo",INDEX($AD$55:$AG$109,MATCH(1,($B1752=$AD$55:$AD$109)*($J1752=$AE$55:$AE$109),0),3)))</f>
        <v>0</v>
      </c>
      <c r="P1752" s="115" t="b">
        <f t="array" ref="P1752">IF(N1752="negativo",INDEX($AD$3:$AG$51,MATCH(1,($B1752=$AD$3:$AD$51)*($J1752=$AE$3:$AE$51),0),4),IF(N1752="positivo",INDEX($AD$55:$AG$109,MATCH(1,($B1752=$AD$55:$AD$109)*($J1752=$AE$55:$AE$109),0),4)))</f>
        <v>0</v>
      </c>
      <c r="Q1752" s="115" t="str">
        <f>VLOOKUP(M1752,Modelo!$A$2:$C$7,2,0)</f>
        <v>Transparencia y Gobierno de la Sostenibilidad</v>
      </c>
      <c r="R1752" s="118">
        <f t="array" ref="R1752">INDEX(Modelo!$F$1:$H$37,MATCH(1,(DataBase!Q1752=Modelo!$G$1:$G$37)*(DataBase!B1752=Modelo!$F$1:$F$37),0),3)</f>
        <v>0.15789473684210525</v>
      </c>
      <c r="S1752" s="115">
        <f t="shared" si="56"/>
        <v>100</v>
      </c>
      <c r="T1752" s="115">
        <f t="shared" si="57"/>
        <v>15.789473684210526</v>
      </c>
    </row>
    <row r="1753" spans="1:20" x14ac:dyDescent="0.3">
      <c r="A1753" s="115" t="s">
        <v>441</v>
      </c>
      <c r="B1753" s="115" t="s">
        <v>407</v>
      </c>
      <c r="C1753" s="115" t="s">
        <v>103</v>
      </c>
      <c r="D1753" s="115" t="s">
        <v>86</v>
      </c>
      <c r="E1753" s="115" t="s">
        <v>87</v>
      </c>
      <c r="F1753" s="115" t="s">
        <v>87</v>
      </c>
      <c r="G1753" s="115">
        <v>2002</v>
      </c>
      <c r="H1753" s="115" t="s">
        <v>177</v>
      </c>
      <c r="I1753" s="115">
        <v>2.4203671080000002</v>
      </c>
      <c r="J1753" s="115" t="s">
        <v>15</v>
      </c>
      <c r="K1753" s="115" t="str">
        <f>INDEX(DatosProcesados!$A$1:$BF$101,MATCH(DataBase!A1753,DatosProcesados!$A$1:$A$101,0),MATCH(DataBase!J1753,DatosProcesados!$A$1:$BF$1,0))</f>
        <v>Si</v>
      </c>
      <c r="L1753" s="115" t="str">
        <f>INDEX(Modelo!$A$9:$D$89,MATCH(DataBase!$J1753,Modelo!$A$9:$A$89,0),MATCH(DataBase!L$1,Modelo!$A$9:$D$9,0))</f>
        <v>Información general</v>
      </c>
      <c r="M1753" s="115" t="str">
        <f>INDEX(Modelo!$A$9:$D$89,MATCH(DataBase!$J1753,Modelo!$A$9:$A$89,0),MATCH(DataBase!M$1,Modelo!$A$9:$D$9,0))</f>
        <v>Pilar 1</v>
      </c>
      <c r="N1753" s="115" t="str">
        <f>INDEX(Modelo!$A$9:$D$89,MATCH(DataBase!$J1753,Modelo!$A$9:$A$89,0),MATCH(DataBase!N$1,Modelo!$A$9:$D$9,0))</f>
        <v>boolean</v>
      </c>
      <c r="O1753" s="115" t="b">
        <f t="array" ref="O1753">IF(N1753="negativo",INDEX($AD$3:$AG$51,MATCH(1,($B1753=$AD$3:$AD$51)*($J1753=$AE$3:$AE$51),0),3),IF(N1753="positivo",INDEX($AD$55:$AG$109,MATCH(1,($B1753=$AD$55:$AD$109)*($J1753=$AE$55:$AE$109),0),3)))</f>
        <v>0</v>
      </c>
      <c r="P1753" s="115" t="b">
        <f t="array" ref="P1753">IF(N1753="negativo",INDEX($AD$3:$AG$51,MATCH(1,($B1753=$AD$3:$AD$51)*($J1753=$AE$3:$AE$51),0),4),IF(N1753="positivo",INDEX($AD$55:$AG$109,MATCH(1,($B1753=$AD$55:$AD$109)*($J1753=$AE$55:$AE$109),0),4)))</f>
        <v>0</v>
      </c>
      <c r="Q1753" s="115" t="str">
        <f>VLOOKUP(M1753,Modelo!$A$2:$C$7,2,0)</f>
        <v>Transparencia y Gobierno de la Sostenibilidad</v>
      </c>
      <c r="R1753" s="118">
        <f t="array" ref="R1753">INDEX(Modelo!$F$1:$H$37,MATCH(1,(DataBase!Q1753=Modelo!$G$1:$G$37)*(DataBase!B1753=Modelo!$F$1:$F$37),0),3)</f>
        <v>0.15384615384615385</v>
      </c>
      <c r="S1753" s="115">
        <f t="shared" si="56"/>
        <v>100</v>
      </c>
      <c r="T1753" s="115">
        <f t="shared" si="57"/>
        <v>15.384615384615385</v>
      </c>
    </row>
    <row r="1754" spans="1:20" x14ac:dyDescent="0.3">
      <c r="A1754" s="115" t="s">
        <v>454</v>
      </c>
      <c r="B1754" s="115" t="s">
        <v>407</v>
      </c>
      <c r="C1754" s="115" t="s">
        <v>103</v>
      </c>
      <c r="D1754" s="115" t="s">
        <v>86</v>
      </c>
      <c r="E1754" s="115" t="s">
        <v>87</v>
      </c>
      <c r="F1754" s="115" t="s">
        <v>87</v>
      </c>
      <c r="G1754" s="115">
        <v>2003</v>
      </c>
      <c r="H1754" s="115" t="s">
        <v>422</v>
      </c>
      <c r="I1754" s="115">
        <v>1.3219259999999999</v>
      </c>
      <c r="J1754" s="115" t="s">
        <v>15</v>
      </c>
      <c r="K1754" s="115" t="str">
        <f>INDEX(DatosProcesados!$A$1:$BF$101,MATCH(DataBase!A1754,DatosProcesados!$A$1:$A$101,0),MATCH(DataBase!J1754,DatosProcesados!$A$1:$BF$1,0))</f>
        <v>Si</v>
      </c>
      <c r="L1754" s="115" t="str">
        <f>INDEX(Modelo!$A$9:$D$89,MATCH(DataBase!$J1754,Modelo!$A$9:$A$89,0),MATCH(DataBase!L$1,Modelo!$A$9:$D$9,0))</f>
        <v>Información general</v>
      </c>
      <c r="M1754" s="115" t="str">
        <f>INDEX(Modelo!$A$9:$D$89,MATCH(DataBase!$J1754,Modelo!$A$9:$A$89,0),MATCH(DataBase!M$1,Modelo!$A$9:$D$9,0))</f>
        <v>Pilar 1</v>
      </c>
      <c r="N1754" s="115" t="str">
        <f>INDEX(Modelo!$A$9:$D$89,MATCH(DataBase!$J1754,Modelo!$A$9:$A$89,0),MATCH(DataBase!N$1,Modelo!$A$9:$D$9,0))</f>
        <v>boolean</v>
      </c>
      <c r="O1754" s="115" t="b">
        <f t="array" ref="O1754">IF(N1754="negativo",INDEX($AD$3:$AG$51,MATCH(1,($B1754=$AD$3:$AD$51)*($J1754=$AE$3:$AE$51),0),3),IF(N1754="positivo",INDEX($AD$55:$AG$109,MATCH(1,($B1754=$AD$55:$AD$109)*($J1754=$AE$55:$AE$109),0),3)))</f>
        <v>0</v>
      </c>
      <c r="P1754" s="115" t="b">
        <f t="array" ref="P1754">IF(N1754="negativo",INDEX($AD$3:$AG$51,MATCH(1,($B1754=$AD$3:$AD$51)*($J1754=$AE$3:$AE$51),0),4),IF(N1754="positivo",INDEX($AD$55:$AG$109,MATCH(1,($B1754=$AD$55:$AD$109)*($J1754=$AE$55:$AE$109),0),4)))</f>
        <v>0</v>
      </c>
      <c r="Q1754" s="115" t="str">
        <f>VLOOKUP(M1754,Modelo!$A$2:$C$7,2,0)</f>
        <v>Transparencia y Gobierno de la Sostenibilidad</v>
      </c>
      <c r="R1754" s="118">
        <f t="array" ref="R1754">INDEX(Modelo!$F$1:$H$37,MATCH(1,(DataBase!Q1754=Modelo!$G$1:$G$37)*(DataBase!B1754=Modelo!$F$1:$F$37),0),3)</f>
        <v>0.15384615384615385</v>
      </c>
      <c r="S1754" s="115">
        <f t="shared" si="56"/>
        <v>100</v>
      </c>
      <c r="T1754" s="115">
        <f t="shared" si="57"/>
        <v>15.384615384615385</v>
      </c>
    </row>
    <row r="1755" spans="1:20" x14ac:dyDescent="0.3">
      <c r="A1755" s="115" t="s">
        <v>477</v>
      </c>
      <c r="B1755" s="115" t="s">
        <v>467</v>
      </c>
      <c r="C1755" s="115" t="s">
        <v>103</v>
      </c>
      <c r="D1755" s="115" t="s">
        <v>86</v>
      </c>
      <c r="E1755" s="115" t="s">
        <v>86</v>
      </c>
      <c r="F1755" s="115" t="s">
        <v>86</v>
      </c>
      <c r="G1755" s="115">
        <v>1985</v>
      </c>
      <c r="H1755" s="115" t="s">
        <v>125</v>
      </c>
      <c r="I1755" s="115">
        <v>0.441609957</v>
      </c>
      <c r="J1755" s="115" t="s">
        <v>15</v>
      </c>
      <c r="K1755" s="115" t="str">
        <f>INDEX(DatosProcesados!$A$1:$BF$101,MATCH(DataBase!A1755,DatosProcesados!$A$1:$A$101,0),MATCH(DataBase!J1755,DatosProcesados!$A$1:$BF$1,0))</f>
        <v>Si</v>
      </c>
      <c r="L1755" s="115" t="str">
        <f>INDEX(Modelo!$A$9:$D$89,MATCH(DataBase!$J1755,Modelo!$A$9:$A$89,0),MATCH(DataBase!L$1,Modelo!$A$9:$D$9,0))</f>
        <v>Información general</v>
      </c>
      <c r="M1755" s="115" t="str">
        <f>INDEX(Modelo!$A$9:$D$89,MATCH(DataBase!$J1755,Modelo!$A$9:$A$89,0),MATCH(DataBase!M$1,Modelo!$A$9:$D$9,0))</f>
        <v>Pilar 1</v>
      </c>
      <c r="N1755" s="115" t="str">
        <f>INDEX(Modelo!$A$9:$D$89,MATCH(DataBase!$J1755,Modelo!$A$9:$A$89,0),MATCH(DataBase!N$1,Modelo!$A$9:$D$9,0))</f>
        <v>boolean</v>
      </c>
      <c r="O1755" s="115" t="b">
        <f t="array" ref="O1755">IF(N1755="negativo",INDEX($AD$3:$AG$51,MATCH(1,($B1755=$AD$3:$AD$51)*($J1755=$AE$3:$AE$51),0),3),IF(N1755="positivo",INDEX($AD$55:$AG$109,MATCH(1,($B1755=$AD$55:$AD$109)*($J1755=$AE$55:$AE$109),0),3)))</f>
        <v>0</v>
      </c>
      <c r="P1755" s="115" t="b">
        <f t="array" ref="P1755">IF(N1755="negativo",INDEX($AD$3:$AG$51,MATCH(1,($B1755=$AD$3:$AD$51)*($J1755=$AE$3:$AE$51),0),4),IF(N1755="positivo",INDEX($AD$55:$AG$109,MATCH(1,($B1755=$AD$55:$AD$109)*($J1755=$AE$55:$AE$109),0),4)))</f>
        <v>0</v>
      </c>
      <c r="Q1755" s="115" t="str">
        <f>VLOOKUP(M1755,Modelo!$A$2:$C$7,2,0)</f>
        <v>Transparencia y Gobierno de la Sostenibilidad</v>
      </c>
      <c r="R1755" s="118">
        <f t="array" ref="R1755">INDEX(Modelo!$F$1:$H$37,MATCH(1,(DataBase!Q1755=Modelo!$G$1:$G$37)*(DataBase!B1755=Modelo!$F$1:$F$37),0),3)</f>
        <v>0.14285714285714285</v>
      </c>
      <c r="S1755" s="115">
        <f t="shared" si="56"/>
        <v>100</v>
      </c>
      <c r="T1755" s="115">
        <f t="shared" si="57"/>
        <v>14.285714285714285</v>
      </c>
    </row>
    <row r="1756" spans="1:20" x14ac:dyDescent="0.3">
      <c r="A1756" s="115" t="s">
        <v>256</v>
      </c>
      <c r="B1756" s="115" t="s">
        <v>216</v>
      </c>
      <c r="C1756" s="115" t="s">
        <v>103</v>
      </c>
      <c r="D1756" s="115" t="s">
        <v>87</v>
      </c>
      <c r="E1756" s="115" t="s">
        <v>86</v>
      </c>
      <c r="F1756" s="115" t="s">
        <v>86</v>
      </c>
      <c r="G1756" s="115">
        <v>1964</v>
      </c>
      <c r="H1756" s="115" t="s">
        <v>125</v>
      </c>
      <c r="I1756" s="115">
        <v>2.4859553989999998</v>
      </c>
      <c r="J1756" s="115" t="s">
        <v>15</v>
      </c>
      <c r="K1756" s="115">
        <f>INDEX(DatosProcesados!$A$1:$BF$101,MATCH(DataBase!A1756,DatosProcesados!$A$1:$A$101,0),MATCH(DataBase!J1756,DatosProcesados!$A$1:$BF$1,0))</f>
        <v>0</v>
      </c>
      <c r="L1756" s="115" t="str">
        <f>INDEX(Modelo!$A$9:$D$89,MATCH(DataBase!$J1756,Modelo!$A$9:$A$89,0),MATCH(DataBase!L$1,Modelo!$A$9:$D$9,0))</f>
        <v>Información general</v>
      </c>
      <c r="M1756" s="115" t="str">
        <f>INDEX(Modelo!$A$9:$D$89,MATCH(DataBase!$J1756,Modelo!$A$9:$A$89,0),MATCH(DataBase!M$1,Modelo!$A$9:$D$9,0))</f>
        <v>Pilar 1</v>
      </c>
      <c r="N1756" s="115" t="str">
        <f>INDEX(Modelo!$A$9:$D$89,MATCH(DataBase!$J1756,Modelo!$A$9:$A$89,0),MATCH(DataBase!N$1,Modelo!$A$9:$D$9,0))</f>
        <v>boolean</v>
      </c>
      <c r="O1756" s="115" t="b">
        <f t="array" ref="O1756">IF(N1756="negativo",INDEX($AD$3:$AG$51,MATCH(1,($B1756=$AD$3:$AD$51)*($J1756=$AE$3:$AE$51),0),3),IF(N1756="positivo",INDEX($AD$55:$AG$109,MATCH(1,($B1756=$AD$55:$AD$109)*($J1756=$AE$55:$AE$109),0),3)))</f>
        <v>0</v>
      </c>
      <c r="P1756" s="115" t="b">
        <f t="array" ref="P1756">IF(N1756="negativo",INDEX($AD$3:$AG$51,MATCH(1,($B1756=$AD$3:$AD$51)*($J1756=$AE$3:$AE$51),0),4),IF(N1756="positivo",INDEX($AD$55:$AG$109,MATCH(1,($B1756=$AD$55:$AD$109)*($J1756=$AE$55:$AE$109),0),4)))</f>
        <v>0</v>
      </c>
      <c r="Q1756" s="115" t="str">
        <f>VLOOKUP(M1756,Modelo!$A$2:$C$7,2,0)</f>
        <v>Transparencia y Gobierno de la Sostenibilidad</v>
      </c>
      <c r="R1756" s="118">
        <f t="array" ref="R1756">INDEX(Modelo!$F$1:$H$37,MATCH(1,(DataBase!Q1756=Modelo!$G$1:$G$37)*(DataBase!B1756=Modelo!$F$1:$F$37),0),3)</f>
        <v>0.15789473684210525</v>
      </c>
      <c r="S1756" s="115">
        <f t="shared" si="56"/>
        <v>0</v>
      </c>
      <c r="T1756" s="115">
        <f t="shared" si="57"/>
        <v>0</v>
      </c>
    </row>
    <row r="1757" spans="1:20" x14ac:dyDescent="0.3">
      <c r="A1757" s="115" t="s">
        <v>305</v>
      </c>
      <c r="B1757" s="115" t="s">
        <v>216</v>
      </c>
      <c r="C1757" s="115" t="s">
        <v>103</v>
      </c>
      <c r="D1757" s="115" t="s">
        <v>87</v>
      </c>
      <c r="E1757" s="115" t="s">
        <v>86</v>
      </c>
      <c r="F1757" s="115" t="s">
        <v>86</v>
      </c>
      <c r="G1757" s="115">
        <v>1940</v>
      </c>
      <c r="H1757" s="115" t="s">
        <v>125</v>
      </c>
      <c r="I1757" s="115">
        <v>1.340540112</v>
      </c>
      <c r="J1757" s="115" t="s">
        <v>15</v>
      </c>
      <c r="K1757" s="115" t="str">
        <f>INDEX(DatosProcesados!$A$1:$BF$101,MATCH(DataBase!A1757,DatosProcesados!$A$1:$A$101,0),MATCH(DataBase!J1757,DatosProcesados!$A$1:$BF$1,0))</f>
        <v>Si</v>
      </c>
      <c r="L1757" s="115" t="str">
        <f>INDEX(Modelo!$A$9:$D$89,MATCH(DataBase!$J1757,Modelo!$A$9:$A$89,0),MATCH(DataBase!L$1,Modelo!$A$9:$D$9,0))</f>
        <v>Información general</v>
      </c>
      <c r="M1757" s="115" t="str">
        <f>INDEX(Modelo!$A$9:$D$89,MATCH(DataBase!$J1757,Modelo!$A$9:$A$89,0),MATCH(DataBase!M$1,Modelo!$A$9:$D$9,0))</f>
        <v>Pilar 1</v>
      </c>
      <c r="N1757" s="115" t="str">
        <f>INDEX(Modelo!$A$9:$D$89,MATCH(DataBase!$J1757,Modelo!$A$9:$A$89,0),MATCH(DataBase!N$1,Modelo!$A$9:$D$9,0))</f>
        <v>boolean</v>
      </c>
      <c r="O1757" s="115" t="b">
        <f t="array" ref="O1757">IF(N1757="negativo",INDEX($AD$3:$AG$51,MATCH(1,($B1757=$AD$3:$AD$51)*($J1757=$AE$3:$AE$51),0),3),IF(N1757="positivo",INDEX($AD$55:$AG$109,MATCH(1,($B1757=$AD$55:$AD$109)*($J1757=$AE$55:$AE$109),0),3)))</f>
        <v>0</v>
      </c>
      <c r="P1757" s="115" t="b">
        <f t="array" ref="P1757">IF(N1757="negativo",INDEX($AD$3:$AG$51,MATCH(1,($B1757=$AD$3:$AD$51)*($J1757=$AE$3:$AE$51),0),4),IF(N1757="positivo",INDEX($AD$55:$AG$109,MATCH(1,($B1757=$AD$55:$AD$109)*($J1757=$AE$55:$AE$109),0),4)))</f>
        <v>0</v>
      </c>
      <c r="Q1757" s="115" t="str">
        <f>VLOOKUP(M1757,Modelo!$A$2:$C$7,2,0)</f>
        <v>Transparencia y Gobierno de la Sostenibilidad</v>
      </c>
      <c r="R1757" s="118">
        <f t="array" ref="R1757">INDEX(Modelo!$F$1:$H$37,MATCH(1,(DataBase!Q1757=Modelo!$G$1:$G$37)*(DataBase!B1757=Modelo!$F$1:$F$37),0),3)</f>
        <v>0.15789473684210525</v>
      </c>
      <c r="S1757" s="115">
        <f t="shared" si="56"/>
        <v>100</v>
      </c>
      <c r="T1757" s="115">
        <f t="shared" si="57"/>
        <v>15.789473684210526</v>
      </c>
    </row>
    <row r="1758" spans="1:20" x14ac:dyDescent="0.3">
      <c r="A1758" s="115" t="s">
        <v>432</v>
      </c>
      <c r="B1758" s="115" t="s">
        <v>407</v>
      </c>
      <c r="C1758" s="115" t="s">
        <v>103</v>
      </c>
      <c r="D1758" s="115" t="s">
        <v>86</v>
      </c>
      <c r="E1758" s="115" t="s">
        <v>86</v>
      </c>
      <c r="F1758" s="115" t="s">
        <v>86</v>
      </c>
      <c r="G1758" s="115">
        <v>1956</v>
      </c>
      <c r="H1758" s="115" t="s">
        <v>125</v>
      </c>
      <c r="I1758" s="115">
        <v>2.660692144</v>
      </c>
      <c r="J1758" s="115" t="s">
        <v>15</v>
      </c>
      <c r="K1758" s="115" t="str">
        <f>INDEX(DatosProcesados!$A$1:$BF$101,MATCH(DataBase!A1758,DatosProcesados!$A$1:$A$101,0),MATCH(DataBase!J1758,DatosProcesados!$A$1:$BF$1,0))</f>
        <v>Si</v>
      </c>
      <c r="L1758" s="115" t="str">
        <f>INDEX(Modelo!$A$9:$D$89,MATCH(DataBase!$J1758,Modelo!$A$9:$A$89,0),MATCH(DataBase!L$1,Modelo!$A$9:$D$9,0))</f>
        <v>Información general</v>
      </c>
      <c r="M1758" s="115" t="str">
        <f>INDEX(Modelo!$A$9:$D$89,MATCH(DataBase!$J1758,Modelo!$A$9:$A$89,0),MATCH(DataBase!M$1,Modelo!$A$9:$D$9,0))</f>
        <v>Pilar 1</v>
      </c>
      <c r="N1758" s="115" t="str">
        <f>INDEX(Modelo!$A$9:$D$89,MATCH(DataBase!$J1758,Modelo!$A$9:$A$89,0),MATCH(DataBase!N$1,Modelo!$A$9:$D$9,0))</f>
        <v>boolean</v>
      </c>
      <c r="O1758" s="115" t="b">
        <f t="array" ref="O1758">IF(N1758="negativo",INDEX($AD$3:$AG$51,MATCH(1,($B1758=$AD$3:$AD$51)*($J1758=$AE$3:$AE$51),0),3),IF(N1758="positivo",INDEX($AD$55:$AG$109,MATCH(1,($B1758=$AD$55:$AD$109)*($J1758=$AE$55:$AE$109),0),3)))</f>
        <v>0</v>
      </c>
      <c r="P1758" s="115" t="b">
        <f t="array" ref="P1758">IF(N1758="negativo",INDEX($AD$3:$AG$51,MATCH(1,($B1758=$AD$3:$AD$51)*($J1758=$AE$3:$AE$51),0),4),IF(N1758="positivo",INDEX($AD$55:$AG$109,MATCH(1,($B1758=$AD$55:$AD$109)*($J1758=$AE$55:$AE$109),0),4)))</f>
        <v>0</v>
      </c>
      <c r="Q1758" s="115" t="str">
        <f>VLOOKUP(M1758,Modelo!$A$2:$C$7,2,0)</f>
        <v>Transparencia y Gobierno de la Sostenibilidad</v>
      </c>
      <c r="R1758" s="118">
        <f t="array" ref="R1758">INDEX(Modelo!$F$1:$H$37,MATCH(1,(DataBase!Q1758=Modelo!$G$1:$G$37)*(DataBase!B1758=Modelo!$F$1:$F$37),0),3)</f>
        <v>0.15384615384615385</v>
      </c>
      <c r="S1758" s="115">
        <f t="shared" si="56"/>
        <v>100</v>
      </c>
      <c r="T1758" s="115">
        <f t="shared" si="57"/>
        <v>15.384615384615385</v>
      </c>
    </row>
    <row r="1759" spans="1:20" x14ac:dyDescent="0.3">
      <c r="A1759" s="115" t="s">
        <v>476</v>
      </c>
      <c r="B1759" s="115" t="s">
        <v>467</v>
      </c>
      <c r="C1759" s="115" t="s">
        <v>103</v>
      </c>
      <c r="D1759" s="115" t="s">
        <v>87</v>
      </c>
      <c r="E1759" s="115" t="s">
        <v>86</v>
      </c>
      <c r="F1759" s="115" t="s">
        <v>86</v>
      </c>
      <c r="G1759" s="115">
        <v>1962</v>
      </c>
      <c r="H1759" s="115" t="s">
        <v>125</v>
      </c>
      <c r="I1759" s="115">
        <v>0.89448844999999999</v>
      </c>
      <c r="J1759" s="115" t="s">
        <v>15</v>
      </c>
      <c r="K1759" s="115">
        <f>INDEX(DatosProcesados!$A$1:$BF$101,MATCH(DataBase!A1759,DatosProcesados!$A$1:$A$101,0),MATCH(DataBase!J1759,DatosProcesados!$A$1:$BF$1,0))</f>
        <v>0</v>
      </c>
      <c r="L1759" s="115" t="str">
        <f>INDEX(Modelo!$A$9:$D$89,MATCH(DataBase!$J1759,Modelo!$A$9:$A$89,0),MATCH(DataBase!L$1,Modelo!$A$9:$D$9,0))</f>
        <v>Información general</v>
      </c>
      <c r="M1759" s="115" t="str">
        <f>INDEX(Modelo!$A$9:$D$89,MATCH(DataBase!$J1759,Modelo!$A$9:$A$89,0),MATCH(DataBase!M$1,Modelo!$A$9:$D$9,0))</f>
        <v>Pilar 1</v>
      </c>
      <c r="N1759" s="115" t="str">
        <f>INDEX(Modelo!$A$9:$D$89,MATCH(DataBase!$J1759,Modelo!$A$9:$A$89,0),MATCH(DataBase!N$1,Modelo!$A$9:$D$9,0))</f>
        <v>boolean</v>
      </c>
      <c r="O1759" s="115" t="b">
        <f t="array" ref="O1759">IF(N1759="negativo",INDEX($AD$3:$AG$51,MATCH(1,($B1759=$AD$3:$AD$51)*($J1759=$AE$3:$AE$51),0),3),IF(N1759="positivo",INDEX($AD$55:$AG$109,MATCH(1,($B1759=$AD$55:$AD$109)*($J1759=$AE$55:$AE$109),0),3)))</f>
        <v>0</v>
      </c>
      <c r="P1759" s="115" t="b">
        <f t="array" ref="P1759">IF(N1759="negativo",INDEX($AD$3:$AG$51,MATCH(1,($B1759=$AD$3:$AD$51)*($J1759=$AE$3:$AE$51),0),4),IF(N1759="positivo",INDEX($AD$55:$AG$109,MATCH(1,($B1759=$AD$55:$AD$109)*($J1759=$AE$55:$AE$109),0),4)))</f>
        <v>0</v>
      </c>
      <c r="Q1759" s="115" t="str">
        <f>VLOOKUP(M1759,Modelo!$A$2:$C$7,2,0)</f>
        <v>Transparencia y Gobierno de la Sostenibilidad</v>
      </c>
      <c r="R1759" s="118">
        <f t="array" ref="R1759">INDEX(Modelo!$F$1:$H$37,MATCH(1,(DataBase!Q1759=Modelo!$G$1:$G$37)*(DataBase!B1759=Modelo!$F$1:$F$37),0),3)</f>
        <v>0.14285714285714285</v>
      </c>
      <c r="S1759" s="115">
        <f t="shared" si="56"/>
        <v>0</v>
      </c>
      <c r="T1759" s="115">
        <f t="shared" si="57"/>
        <v>0</v>
      </c>
    </row>
    <row r="1760" spans="1:20" x14ac:dyDescent="0.3">
      <c r="A1760" s="115" t="s">
        <v>154</v>
      </c>
      <c r="B1760" s="115" t="s">
        <v>84</v>
      </c>
      <c r="C1760" s="115" t="s">
        <v>97</v>
      </c>
      <c r="D1760" s="115" t="s">
        <v>86</v>
      </c>
      <c r="E1760" s="115" t="s">
        <v>87</v>
      </c>
      <c r="F1760" s="115" t="s">
        <v>87</v>
      </c>
      <c r="G1760" s="115">
        <v>1967</v>
      </c>
      <c r="H1760" s="115" t="s">
        <v>125</v>
      </c>
      <c r="I1760" s="115">
        <v>4.1309855679999998</v>
      </c>
      <c r="J1760" s="115" t="s">
        <v>15</v>
      </c>
      <c r="K1760" s="115" t="str">
        <f>INDEX(DatosProcesados!$A$1:$BF$101,MATCH(DataBase!A1760,DatosProcesados!$A$1:$A$101,0),MATCH(DataBase!J1760,DatosProcesados!$A$1:$BF$1,0))</f>
        <v>Si</v>
      </c>
      <c r="L1760" s="115" t="str">
        <f>INDEX(Modelo!$A$9:$D$89,MATCH(DataBase!$J1760,Modelo!$A$9:$A$89,0),MATCH(DataBase!L$1,Modelo!$A$9:$D$9,0))</f>
        <v>Información general</v>
      </c>
      <c r="M1760" s="115" t="str">
        <f>INDEX(Modelo!$A$9:$D$89,MATCH(DataBase!$J1760,Modelo!$A$9:$A$89,0),MATCH(DataBase!M$1,Modelo!$A$9:$D$9,0))</f>
        <v>Pilar 1</v>
      </c>
      <c r="N1760" s="115" t="str">
        <f>INDEX(Modelo!$A$9:$D$89,MATCH(DataBase!$J1760,Modelo!$A$9:$A$89,0),MATCH(DataBase!N$1,Modelo!$A$9:$D$9,0))</f>
        <v>boolean</v>
      </c>
      <c r="O1760" s="115" t="b">
        <f t="array" ref="O1760">IF(N1760="negativo",INDEX($AD$3:$AG$51,MATCH(1,($B1760=$AD$3:$AD$51)*($J1760=$AE$3:$AE$51),0),3),IF(N1760="positivo",INDEX($AD$55:$AG$109,MATCH(1,($B1760=$AD$55:$AD$109)*($J1760=$AE$55:$AE$109),0),3)))</f>
        <v>0</v>
      </c>
      <c r="P1760" s="115" t="b">
        <f t="array" ref="P1760">IF(N1760="negativo",INDEX($AD$3:$AG$51,MATCH(1,($B1760=$AD$3:$AD$51)*($J1760=$AE$3:$AE$51),0),4),IF(N1760="positivo",INDEX($AD$55:$AG$109,MATCH(1,($B1760=$AD$55:$AD$109)*($J1760=$AE$55:$AE$109),0),4)))</f>
        <v>0</v>
      </c>
      <c r="Q1760" s="115" t="str">
        <f>VLOOKUP(M1760,Modelo!$A$2:$C$7,2,0)</f>
        <v>Transparencia y Gobierno de la Sostenibilidad</v>
      </c>
      <c r="R1760" s="118">
        <f t="array" ref="R1760">INDEX(Modelo!$F$1:$H$37,MATCH(1,(DataBase!Q1760=Modelo!$G$1:$G$37)*(DataBase!B1760=Modelo!$F$1:$F$37),0),3)</f>
        <v>0.29411764705882354</v>
      </c>
      <c r="S1760" s="115">
        <f t="shared" si="56"/>
        <v>100</v>
      </c>
      <c r="T1760" s="115">
        <f t="shared" si="57"/>
        <v>29.411764705882355</v>
      </c>
    </row>
    <row r="1761" spans="1:20" x14ac:dyDescent="0.3">
      <c r="A1761" s="115" t="s">
        <v>139</v>
      </c>
      <c r="B1761" s="115" t="s">
        <v>84</v>
      </c>
      <c r="C1761" s="115" t="s">
        <v>97</v>
      </c>
      <c r="D1761" s="115" t="s">
        <v>86</v>
      </c>
      <c r="E1761" s="115" t="s">
        <v>86</v>
      </c>
      <c r="F1761" s="115" t="s">
        <v>86</v>
      </c>
      <c r="G1761" s="115">
        <v>1995</v>
      </c>
      <c r="H1761" s="115" t="s">
        <v>125</v>
      </c>
      <c r="I1761" s="115">
        <v>6.1355991599999999</v>
      </c>
      <c r="J1761" s="115" t="s">
        <v>15</v>
      </c>
      <c r="K1761" s="115" t="str">
        <f>INDEX(DatosProcesados!$A$1:$BF$101,MATCH(DataBase!A1761,DatosProcesados!$A$1:$A$101,0),MATCH(DataBase!J1761,DatosProcesados!$A$1:$BF$1,0))</f>
        <v>Si</v>
      </c>
      <c r="L1761" s="115" t="str">
        <f>INDEX(Modelo!$A$9:$D$89,MATCH(DataBase!$J1761,Modelo!$A$9:$A$89,0),MATCH(DataBase!L$1,Modelo!$A$9:$D$9,0))</f>
        <v>Información general</v>
      </c>
      <c r="M1761" s="115" t="str">
        <f>INDEX(Modelo!$A$9:$D$89,MATCH(DataBase!$J1761,Modelo!$A$9:$A$89,0),MATCH(DataBase!M$1,Modelo!$A$9:$D$9,0))</f>
        <v>Pilar 1</v>
      </c>
      <c r="N1761" s="115" t="str">
        <f>INDEX(Modelo!$A$9:$D$89,MATCH(DataBase!$J1761,Modelo!$A$9:$A$89,0),MATCH(DataBase!N$1,Modelo!$A$9:$D$9,0))</f>
        <v>boolean</v>
      </c>
      <c r="O1761" s="115" t="b">
        <f t="array" ref="O1761">IF(N1761="negativo",INDEX($AD$3:$AG$51,MATCH(1,($B1761=$AD$3:$AD$51)*($J1761=$AE$3:$AE$51),0),3),IF(N1761="positivo",INDEX($AD$55:$AG$109,MATCH(1,($B1761=$AD$55:$AD$109)*($J1761=$AE$55:$AE$109),0),3)))</f>
        <v>0</v>
      </c>
      <c r="P1761" s="115" t="b">
        <f t="array" ref="P1761">IF(N1761="negativo",INDEX($AD$3:$AG$51,MATCH(1,($B1761=$AD$3:$AD$51)*($J1761=$AE$3:$AE$51),0),4),IF(N1761="positivo",INDEX($AD$55:$AG$109,MATCH(1,($B1761=$AD$55:$AD$109)*($J1761=$AE$55:$AE$109),0),4)))</f>
        <v>0</v>
      </c>
      <c r="Q1761" s="115" t="str">
        <f>VLOOKUP(M1761,Modelo!$A$2:$C$7,2,0)</f>
        <v>Transparencia y Gobierno de la Sostenibilidad</v>
      </c>
      <c r="R1761" s="118">
        <f t="array" ref="R1761">INDEX(Modelo!$F$1:$H$37,MATCH(1,(DataBase!Q1761=Modelo!$G$1:$G$37)*(DataBase!B1761=Modelo!$F$1:$F$37),0),3)</f>
        <v>0.29411764705882354</v>
      </c>
      <c r="S1761" s="115">
        <f t="shared" si="56"/>
        <v>100</v>
      </c>
      <c r="T1761" s="115">
        <f t="shared" si="57"/>
        <v>29.411764705882355</v>
      </c>
    </row>
    <row r="1762" spans="1:20" x14ac:dyDescent="0.3">
      <c r="A1762" s="115" t="s">
        <v>399</v>
      </c>
      <c r="B1762" s="115" t="s">
        <v>379</v>
      </c>
      <c r="C1762" s="115" t="s">
        <v>103</v>
      </c>
      <c r="D1762" s="115" t="s">
        <v>86</v>
      </c>
      <c r="E1762" s="115" t="s">
        <v>86</v>
      </c>
      <c r="F1762" s="115" t="s">
        <v>87</v>
      </c>
      <c r="G1762" s="115">
        <v>1989</v>
      </c>
      <c r="H1762" s="115" t="s">
        <v>125</v>
      </c>
      <c r="I1762" s="115">
        <v>0.75167738299999998</v>
      </c>
      <c r="J1762" s="115" t="s">
        <v>15</v>
      </c>
      <c r="K1762" s="115">
        <f>INDEX(DatosProcesados!$A$1:$BF$101,MATCH(DataBase!A1762,DatosProcesados!$A$1:$A$101,0),MATCH(DataBase!J1762,DatosProcesados!$A$1:$BF$1,0))</f>
        <v>0</v>
      </c>
      <c r="L1762" s="115" t="str">
        <f>INDEX(Modelo!$A$9:$D$89,MATCH(DataBase!$J1762,Modelo!$A$9:$A$89,0),MATCH(DataBase!L$1,Modelo!$A$9:$D$9,0))</f>
        <v>Información general</v>
      </c>
      <c r="M1762" s="115" t="str">
        <f>INDEX(Modelo!$A$9:$D$89,MATCH(DataBase!$J1762,Modelo!$A$9:$A$89,0),MATCH(DataBase!M$1,Modelo!$A$9:$D$9,0))</f>
        <v>Pilar 1</v>
      </c>
      <c r="N1762" s="115" t="str">
        <f>INDEX(Modelo!$A$9:$D$89,MATCH(DataBase!$J1762,Modelo!$A$9:$A$89,0),MATCH(DataBase!N$1,Modelo!$A$9:$D$9,0))</f>
        <v>boolean</v>
      </c>
      <c r="O1762" s="115" t="b">
        <f t="array" ref="O1762">IF(N1762="negativo",INDEX($AD$3:$AG$51,MATCH(1,($B1762=$AD$3:$AD$51)*($J1762=$AE$3:$AE$51),0),3),IF(N1762="positivo",INDEX($AD$55:$AG$109,MATCH(1,($B1762=$AD$55:$AD$109)*($J1762=$AE$55:$AE$109),0),3)))</f>
        <v>0</v>
      </c>
      <c r="P1762" s="115" t="b">
        <f t="array" ref="P1762">IF(N1762="negativo",INDEX($AD$3:$AG$51,MATCH(1,($B1762=$AD$3:$AD$51)*($J1762=$AE$3:$AE$51),0),4),IF(N1762="positivo",INDEX($AD$55:$AG$109,MATCH(1,($B1762=$AD$55:$AD$109)*($J1762=$AE$55:$AE$109),0),4)))</f>
        <v>0</v>
      </c>
      <c r="Q1762" s="115" t="str">
        <f>VLOOKUP(M1762,Modelo!$A$2:$C$7,2,0)</f>
        <v>Transparencia y Gobierno de la Sostenibilidad</v>
      </c>
      <c r="R1762" s="118">
        <f t="array" ref="R1762">INDEX(Modelo!$F$1:$H$37,MATCH(1,(DataBase!Q1762=Modelo!$G$1:$G$37)*(DataBase!B1762=Modelo!$F$1:$F$37),0),3)</f>
        <v>0.19047619047619047</v>
      </c>
      <c r="S1762" s="115">
        <f t="shared" si="56"/>
        <v>0</v>
      </c>
      <c r="T1762" s="115">
        <f t="shared" si="57"/>
        <v>0</v>
      </c>
    </row>
    <row r="1763" spans="1:20" x14ac:dyDescent="0.3">
      <c r="A1763" s="115" t="s">
        <v>233</v>
      </c>
      <c r="B1763" s="115" t="s">
        <v>216</v>
      </c>
      <c r="C1763" s="115" t="s">
        <v>103</v>
      </c>
      <c r="D1763" s="115" t="s">
        <v>87</v>
      </c>
      <c r="E1763" s="115" t="s">
        <v>86</v>
      </c>
      <c r="F1763" s="115" t="s">
        <v>86</v>
      </c>
      <c r="G1763" s="115">
        <v>1970</v>
      </c>
      <c r="H1763" s="115" t="s">
        <v>125</v>
      </c>
      <c r="I1763" s="115">
        <v>3.1891452720000002</v>
      </c>
      <c r="J1763" s="115" t="s">
        <v>15</v>
      </c>
      <c r="K1763" s="115">
        <f>INDEX(DatosProcesados!$A$1:$BF$101,MATCH(DataBase!A1763,DatosProcesados!$A$1:$A$101,0),MATCH(DataBase!J1763,DatosProcesados!$A$1:$BF$1,0))</f>
        <v>0</v>
      </c>
      <c r="L1763" s="115" t="str">
        <f>INDEX(Modelo!$A$9:$D$89,MATCH(DataBase!$J1763,Modelo!$A$9:$A$89,0),MATCH(DataBase!L$1,Modelo!$A$9:$D$9,0))</f>
        <v>Información general</v>
      </c>
      <c r="M1763" s="115" t="str">
        <f>INDEX(Modelo!$A$9:$D$89,MATCH(DataBase!$J1763,Modelo!$A$9:$A$89,0),MATCH(DataBase!M$1,Modelo!$A$9:$D$9,0))</f>
        <v>Pilar 1</v>
      </c>
      <c r="N1763" s="115" t="str">
        <f>INDEX(Modelo!$A$9:$D$89,MATCH(DataBase!$J1763,Modelo!$A$9:$A$89,0),MATCH(DataBase!N$1,Modelo!$A$9:$D$9,0))</f>
        <v>boolean</v>
      </c>
      <c r="O1763" s="115" t="b">
        <f t="array" ref="O1763">IF(N1763="negativo",INDEX($AD$3:$AG$51,MATCH(1,($B1763=$AD$3:$AD$51)*($J1763=$AE$3:$AE$51),0),3),IF(N1763="positivo",INDEX($AD$55:$AG$109,MATCH(1,($B1763=$AD$55:$AD$109)*($J1763=$AE$55:$AE$109),0),3)))</f>
        <v>0</v>
      </c>
      <c r="P1763" s="115" t="b">
        <f t="array" ref="P1763">IF(N1763="negativo",INDEX($AD$3:$AG$51,MATCH(1,($B1763=$AD$3:$AD$51)*($J1763=$AE$3:$AE$51),0),4),IF(N1763="positivo",INDEX($AD$55:$AG$109,MATCH(1,($B1763=$AD$55:$AD$109)*($J1763=$AE$55:$AE$109),0),4)))</f>
        <v>0</v>
      </c>
      <c r="Q1763" s="115" t="str">
        <f>VLOOKUP(M1763,Modelo!$A$2:$C$7,2,0)</f>
        <v>Transparencia y Gobierno de la Sostenibilidad</v>
      </c>
      <c r="R1763" s="118">
        <f t="array" ref="R1763">INDEX(Modelo!$F$1:$H$37,MATCH(1,(DataBase!Q1763=Modelo!$G$1:$G$37)*(DataBase!B1763=Modelo!$F$1:$F$37),0),3)</f>
        <v>0.15789473684210525</v>
      </c>
      <c r="S1763" s="115">
        <f t="shared" si="56"/>
        <v>0</v>
      </c>
      <c r="T1763" s="115">
        <f t="shared" si="57"/>
        <v>0</v>
      </c>
    </row>
    <row r="1764" spans="1:20" x14ac:dyDescent="0.3">
      <c r="A1764" s="115" t="s">
        <v>176</v>
      </c>
      <c r="B1764" s="115" t="s">
        <v>84</v>
      </c>
      <c r="C1764" s="115" t="s">
        <v>103</v>
      </c>
      <c r="D1764" s="115" t="s">
        <v>86</v>
      </c>
      <c r="E1764" s="115" t="s">
        <v>87</v>
      </c>
      <c r="F1764" s="115" t="s">
        <v>87</v>
      </c>
      <c r="G1764" s="115">
        <v>1929</v>
      </c>
      <c r="H1764" s="115" t="s">
        <v>177</v>
      </c>
      <c r="I1764" s="115">
        <v>2.3283445380000001</v>
      </c>
      <c r="J1764" s="115" t="s">
        <v>15</v>
      </c>
      <c r="K1764" s="115" t="str">
        <f>INDEX(DatosProcesados!$A$1:$BF$101,MATCH(DataBase!A1764,DatosProcesados!$A$1:$A$101,0),MATCH(DataBase!J1764,DatosProcesados!$A$1:$BF$1,0))</f>
        <v>Si</v>
      </c>
      <c r="L1764" s="115" t="str">
        <f>INDEX(Modelo!$A$9:$D$89,MATCH(DataBase!$J1764,Modelo!$A$9:$A$89,0),MATCH(DataBase!L$1,Modelo!$A$9:$D$9,0))</f>
        <v>Información general</v>
      </c>
      <c r="M1764" s="115" t="str">
        <f>INDEX(Modelo!$A$9:$D$89,MATCH(DataBase!$J1764,Modelo!$A$9:$A$89,0),MATCH(DataBase!M$1,Modelo!$A$9:$D$9,0))</f>
        <v>Pilar 1</v>
      </c>
      <c r="N1764" s="115" t="str">
        <f>INDEX(Modelo!$A$9:$D$89,MATCH(DataBase!$J1764,Modelo!$A$9:$A$89,0),MATCH(DataBase!N$1,Modelo!$A$9:$D$9,0))</f>
        <v>boolean</v>
      </c>
      <c r="O1764" s="115" t="b">
        <f t="array" ref="O1764">IF(N1764="negativo",INDEX($AD$3:$AG$51,MATCH(1,($B1764=$AD$3:$AD$51)*($J1764=$AE$3:$AE$51),0),3),IF(N1764="positivo",INDEX($AD$55:$AG$109,MATCH(1,($B1764=$AD$55:$AD$109)*($J1764=$AE$55:$AE$109),0),3)))</f>
        <v>0</v>
      </c>
      <c r="P1764" s="115" t="b">
        <f t="array" ref="P1764">IF(N1764="negativo",INDEX($AD$3:$AG$51,MATCH(1,($B1764=$AD$3:$AD$51)*($J1764=$AE$3:$AE$51),0),4),IF(N1764="positivo",INDEX($AD$55:$AG$109,MATCH(1,($B1764=$AD$55:$AD$109)*($J1764=$AE$55:$AE$109),0),4)))</f>
        <v>0</v>
      </c>
      <c r="Q1764" s="115" t="str">
        <f>VLOOKUP(M1764,Modelo!$A$2:$C$7,2,0)</f>
        <v>Transparencia y Gobierno de la Sostenibilidad</v>
      </c>
      <c r="R1764" s="118">
        <f t="array" ref="R1764">INDEX(Modelo!$F$1:$H$37,MATCH(1,(DataBase!Q1764=Modelo!$G$1:$G$37)*(DataBase!B1764=Modelo!$F$1:$F$37),0),3)</f>
        <v>0.29411764705882354</v>
      </c>
      <c r="S1764" s="115">
        <f t="shared" si="56"/>
        <v>100</v>
      </c>
      <c r="T1764" s="115">
        <f t="shared" si="57"/>
        <v>29.411764705882355</v>
      </c>
    </row>
    <row r="1765" spans="1:20" x14ac:dyDescent="0.3">
      <c r="A1765" s="115" t="s">
        <v>391</v>
      </c>
      <c r="B1765" s="115" t="s">
        <v>379</v>
      </c>
      <c r="C1765" s="115" t="s">
        <v>103</v>
      </c>
      <c r="D1765" s="115" t="s">
        <v>87</v>
      </c>
      <c r="E1765" s="115" t="s">
        <v>86</v>
      </c>
      <c r="F1765" s="115" t="s">
        <v>86</v>
      </c>
      <c r="G1765" s="115">
        <v>1976</v>
      </c>
      <c r="H1765" s="115" t="s">
        <v>125</v>
      </c>
      <c r="I1765" s="115">
        <v>0.98534294499999997</v>
      </c>
      <c r="J1765" s="115" t="s">
        <v>15</v>
      </c>
      <c r="K1765" s="115" t="str">
        <f>INDEX(DatosProcesados!$A$1:$BF$101,MATCH(DataBase!A1765,DatosProcesados!$A$1:$A$101,0),MATCH(DataBase!J1765,DatosProcesados!$A$1:$BF$1,0))</f>
        <v>No</v>
      </c>
      <c r="L1765" s="115" t="str">
        <f>INDEX(Modelo!$A$9:$D$89,MATCH(DataBase!$J1765,Modelo!$A$9:$A$89,0),MATCH(DataBase!L$1,Modelo!$A$9:$D$9,0))</f>
        <v>Información general</v>
      </c>
      <c r="M1765" s="115" t="str">
        <f>INDEX(Modelo!$A$9:$D$89,MATCH(DataBase!$J1765,Modelo!$A$9:$A$89,0),MATCH(DataBase!M$1,Modelo!$A$9:$D$9,0))</f>
        <v>Pilar 1</v>
      </c>
      <c r="N1765" s="115" t="str">
        <f>INDEX(Modelo!$A$9:$D$89,MATCH(DataBase!$J1765,Modelo!$A$9:$A$89,0),MATCH(DataBase!N$1,Modelo!$A$9:$D$9,0))</f>
        <v>boolean</v>
      </c>
      <c r="O1765" s="115" t="b">
        <f t="array" ref="O1765">IF(N1765="negativo",INDEX($AD$3:$AG$51,MATCH(1,($B1765=$AD$3:$AD$51)*($J1765=$AE$3:$AE$51),0),3),IF(N1765="positivo",INDEX($AD$55:$AG$109,MATCH(1,($B1765=$AD$55:$AD$109)*($J1765=$AE$55:$AE$109),0),3)))</f>
        <v>0</v>
      </c>
      <c r="P1765" s="115" t="b">
        <f t="array" ref="P1765">IF(N1765="negativo",INDEX($AD$3:$AG$51,MATCH(1,($B1765=$AD$3:$AD$51)*($J1765=$AE$3:$AE$51),0),4),IF(N1765="positivo",INDEX($AD$55:$AG$109,MATCH(1,($B1765=$AD$55:$AD$109)*($J1765=$AE$55:$AE$109),0),4)))</f>
        <v>0</v>
      </c>
      <c r="Q1765" s="115" t="str">
        <f>VLOOKUP(M1765,Modelo!$A$2:$C$7,2,0)</f>
        <v>Transparencia y Gobierno de la Sostenibilidad</v>
      </c>
      <c r="R1765" s="118">
        <f t="array" ref="R1765">INDEX(Modelo!$F$1:$H$37,MATCH(1,(DataBase!Q1765=Modelo!$G$1:$G$37)*(DataBase!B1765=Modelo!$F$1:$F$37),0),3)</f>
        <v>0.19047619047619047</v>
      </c>
      <c r="S1765" s="115">
        <f t="shared" si="56"/>
        <v>0</v>
      </c>
      <c r="T1765" s="115">
        <f t="shared" si="57"/>
        <v>0</v>
      </c>
    </row>
    <row r="1766" spans="1:20" x14ac:dyDescent="0.3">
      <c r="A1766" s="115" t="s">
        <v>376</v>
      </c>
      <c r="B1766" s="115" t="s">
        <v>313</v>
      </c>
      <c r="C1766" s="115" t="s">
        <v>103</v>
      </c>
      <c r="D1766" s="115" t="s">
        <v>86</v>
      </c>
      <c r="E1766" s="115" t="s">
        <v>87</v>
      </c>
      <c r="F1766" s="115" t="s">
        <v>87</v>
      </c>
      <c r="G1766" s="115">
        <v>1920</v>
      </c>
      <c r="H1766" s="115" t="s">
        <v>294</v>
      </c>
      <c r="I1766" s="115">
        <v>1.8691417530000001</v>
      </c>
      <c r="J1766" s="115" t="s">
        <v>15</v>
      </c>
      <c r="K1766" s="115" t="str">
        <f>INDEX(DatosProcesados!$A$1:$BF$101,MATCH(DataBase!A1766,DatosProcesados!$A$1:$A$101,0),MATCH(DataBase!J1766,DatosProcesados!$A$1:$BF$1,0))</f>
        <v>Si</v>
      </c>
      <c r="L1766" s="115" t="str">
        <f>INDEX(Modelo!$A$9:$D$89,MATCH(DataBase!$J1766,Modelo!$A$9:$A$89,0),MATCH(DataBase!L$1,Modelo!$A$9:$D$9,0))</f>
        <v>Información general</v>
      </c>
      <c r="M1766" s="115" t="str">
        <f>INDEX(Modelo!$A$9:$D$89,MATCH(DataBase!$J1766,Modelo!$A$9:$A$89,0),MATCH(DataBase!M$1,Modelo!$A$9:$D$9,0))</f>
        <v>Pilar 1</v>
      </c>
      <c r="N1766" s="115" t="str">
        <f>INDEX(Modelo!$A$9:$D$89,MATCH(DataBase!$J1766,Modelo!$A$9:$A$89,0),MATCH(DataBase!N$1,Modelo!$A$9:$D$9,0))</f>
        <v>boolean</v>
      </c>
      <c r="O1766" s="115" t="b">
        <f t="array" ref="O1766">IF(N1766="negativo",INDEX($AD$3:$AG$51,MATCH(1,($B1766=$AD$3:$AD$51)*($J1766=$AE$3:$AE$51),0),3),IF(N1766="positivo",INDEX($AD$55:$AG$109,MATCH(1,($B1766=$AD$55:$AD$109)*($J1766=$AE$55:$AE$109),0),3)))</f>
        <v>0</v>
      </c>
      <c r="P1766" s="115" t="b">
        <f t="array" ref="P1766">IF(N1766="negativo",INDEX($AD$3:$AG$51,MATCH(1,($B1766=$AD$3:$AD$51)*($J1766=$AE$3:$AE$51),0),4),IF(N1766="positivo",INDEX($AD$55:$AG$109,MATCH(1,($B1766=$AD$55:$AD$109)*($J1766=$AE$55:$AE$109),0),4)))</f>
        <v>0</v>
      </c>
      <c r="Q1766" s="115" t="str">
        <f>VLOOKUP(M1766,Modelo!$A$2:$C$7,2,0)</f>
        <v>Transparencia y Gobierno de la Sostenibilidad</v>
      </c>
      <c r="R1766" s="118">
        <f t="array" ref="R1766">INDEX(Modelo!$F$1:$H$37,MATCH(1,(DataBase!Q1766=Modelo!$G$1:$G$37)*(DataBase!B1766=Modelo!$F$1:$F$37),0),3)</f>
        <v>0.23529411764705882</v>
      </c>
      <c r="S1766" s="115">
        <f t="shared" si="56"/>
        <v>100</v>
      </c>
      <c r="T1766" s="115">
        <f t="shared" si="57"/>
        <v>23.52941176470588</v>
      </c>
    </row>
    <row r="1767" spans="1:20" x14ac:dyDescent="0.3">
      <c r="A1767" s="115" t="s">
        <v>193</v>
      </c>
      <c r="B1767" s="115" t="s">
        <v>84</v>
      </c>
      <c r="C1767" s="115" t="s">
        <v>103</v>
      </c>
      <c r="D1767" s="115" t="s">
        <v>86</v>
      </c>
      <c r="E1767" s="115" t="s">
        <v>87</v>
      </c>
      <c r="F1767" s="115" t="s">
        <v>87</v>
      </c>
      <c r="G1767" s="115">
        <v>2009</v>
      </c>
      <c r="H1767" s="115" t="s">
        <v>194</v>
      </c>
      <c r="I1767" s="115">
        <v>1.8581853669999999</v>
      </c>
      <c r="J1767" s="115" t="s">
        <v>15</v>
      </c>
      <c r="K1767" s="115" t="str">
        <f>INDEX(DatosProcesados!$A$1:$BF$101,MATCH(DataBase!A1767,DatosProcesados!$A$1:$A$101,0),MATCH(DataBase!J1767,DatosProcesados!$A$1:$BF$1,0))</f>
        <v>Si</v>
      </c>
      <c r="L1767" s="115" t="str">
        <f>INDEX(Modelo!$A$9:$D$89,MATCH(DataBase!$J1767,Modelo!$A$9:$A$89,0),MATCH(DataBase!L$1,Modelo!$A$9:$D$9,0))</f>
        <v>Información general</v>
      </c>
      <c r="M1767" s="115" t="str">
        <f>INDEX(Modelo!$A$9:$D$89,MATCH(DataBase!$J1767,Modelo!$A$9:$A$89,0),MATCH(DataBase!M$1,Modelo!$A$9:$D$9,0))</f>
        <v>Pilar 1</v>
      </c>
      <c r="N1767" s="115" t="str">
        <f>INDEX(Modelo!$A$9:$D$89,MATCH(DataBase!$J1767,Modelo!$A$9:$A$89,0),MATCH(DataBase!N$1,Modelo!$A$9:$D$9,0))</f>
        <v>boolean</v>
      </c>
      <c r="O1767" s="115" t="b">
        <f t="array" ref="O1767">IF(N1767="negativo",INDEX($AD$3:$AG$51,MATCH(1,($B1767=$AD$3:$AD$51)*($J1767=$AE$3:$AE$51),0),3),IF(N1767="positivo",INDEX($AD$55:$AG$109,MATCH(1,($B1767=$AD$55:$AD$109)*($J1767=$AE$55:$AE$109),0),3)))</f>
        <v>0</v>
      </c>
      <c r="P1767" s="115" t="b">
        <f t="array" ref="P1767">IF(N1767="negativo",INDEX($AD$3:$AG$51,MATCH(1,($B1767=$AD$3:$AD$51)*($J1767=$AE$3:$AE$51),0),4),IF(N1767="positivo",INDEX($AD$55:$AG$109,MATCH(1,($B1767=$AD$55:$AD$109)*($J1767=$AE$55:$AE$109),0),4)))</f>
        <v>0</v>
      </c>
      <c r="Q1767" s="115" t="str">
        <f>VLOOKUP(M1767,Modelo!$A$2:$C$7,2,0)</f>
        <v>Transparencia y Gobierno de la Sostenibilidad</v>
      </c>
      <c r="R1767" s="118">
        <f t="array" ref="R1767">INDEX(Modelo!$F$1:$H$37,MATCH(1,(DataBase!Q1767=Modelo!$G$1:$G$37)*(DataBase!B1767=Modelo!$F$1:$F$37),0),3)</f>
        <v>0.29411764705882354</v>
      </c>
      <c r="S1767" s="115">
        <f t="shared" si="56"/>
        <v>100</v>
      </c>
      <c r="T1767" s="115">
        <f t="shared" si="57"/>
        <v>29.411764705882355</v>
      </c>
    </row>
    <row r="1768" spans="1:20" x14ac:dyDescent="0.3">
      <c r="A1768" s="115" t="s">
        <v>280</v>
      </c>
      <c r="B1768" s="115" t="s">
        <v>216</v>
      </c>
      <c r="C1768" s="115" t="s">
        <v>97</v>
      </c>
      <c r="D1768" s="115" t="s">
        <v>86</v>
      </c>
      <c r="E1768" s="115" t="s">
        <v>87</v>
      </c>
      <c r="F1768" s="115" t="s">
        <v>87</v>
      </c>
      <c r="G1768" s="115">
        <v>1866</v>
      </c>
      <c r="H1768" s="115" t="s">
        <v>281</v>
      </c>
      <c r="I1768" s="115">
        <v>2.0444698099999998</v>
      </c>
      <c r="J1768" s="115" t="s">
        <v>15</v>
      </c>
      <c r="K1768" s="115" t="str">
        <f>INDEX(DatosProcesados!$A$1:$BF$101,MATCH(DataBase!A1768,DatosProcesados!$A$1:$A$101,0),MATCH(DataBase!J1768,DatosProcesados!$A$1:$BF$1,0))</f>
        <v>Si</v>
      </c>
      <c r="L1768" s="115" t="str">
        <f>INDEX(Modelo!$A$9:$D$89,MATCH(DataBase!$J1768,Modelo!$A$9:$A$89,0),MATCH(DataBase!L$1,Modelo!$A$9:$D$9,0))</f>
        <v>Información general</v>
      </c>
      <c r="M1768" s="115" t="str">
        <f>INDEX(Modelo!$A$9:$D$89,MATCH(DataBase!$J1768,Modelo!$A$9:$A$89,0),MATCH(DataBase!M$1,Modelo!$A$9:$D$9,0))</f>
        <v>Pilar 1</v>
      </c>
      <c r="N1768" s="115" t="str">
        <f>INDEX(Modelo!$A$9:$D$89,MATCH(DataBase!$J1768,Modelo!$A$9:$A$89,0),MATCH(DataBase!N$1,Modelo!$A$9:$D$9,0))</f>
        <v>boolean</v>
      </c>
      <c r="O1768" s="115" t="b">
        <f t="array" ref="O1768">IF(N1768="negativo",INDEX($AD$3:$AG$51,MATCH(1,($B1768=$AD$3:$AD$51)*($J1768=$AE$3:$AE$51),0),3),IF(N1768="positivo",INDEX($AD$55:$AG$109,MATCH(1,($B1768=$AD$55:$AD$109)*($J1768=$AE$55:$AE$109),0),3)))</f>
        <v>0</v>
      </c>
      <c r="P1768" s="115" t="b">
        <f t="array" ref="P1768">IF(N1768="negativo",INDEX($AD$3:$AG$51,MATCH(1,($B1768=$AD$3:$AD$51)*($J1768=$AE$3:$AE$51),0),4),IF(N1768="positivo",INDEX($AD$55:$AG$109,MATCH(1,($B1768=$AD$55:$AD$109)*($J1768=$AE$55:$AE$109),0),4)))</f>
        <v>0</v>
      </c>
      <c r="Q1768" s="115" t="str">
        <f>VLOOKUP(M1768,Modelo!$A$2:$C$7,2,0)</f>
        <v>Transparencia y Gobierno de la Sostenibilidad</v>
      </c>
      <c r="R1768" s="118">
        <f t="array" ref="R1768">INDEX(Modelo!$F$1:$H$37,MATCH(1,(DataBase!Q1768=Modelo!$G$1:$G$37)*(DataBase!B1768=Modelo!$F$1:$F$37),0),3)</f>
        <v>0.15789473684210525</v>
      </c>
      <c r="S1768" s="115">
        <f t="shared" si="56"/>
        <v>100</v>
      </c>
      <c r="T1768" s="115">
        <f t="shared" si="57"/>
        <v>15.789473684210526</v>
      </c>
    </row>
    <row r="1769" spans="1:20" x14ac:dyDescent="0.3">
      <c r="A1769" s="115" t="s">
        <v>143</v>
      </c>
      <c r="B1769" s="115" t="s">
        <v>84</v>
      </c>
      <c r="C1769" s="115" t="s">
        <v>97</v>
      </c>
      <c r="D1769" s="115" t="s">
        <v>86</v>
      </c>
      <c r="E1769" s="115" t="s">
        <v>86</v>
      </c>
      <c r="F1769" s="115" t="s">
        <v>86</v>
      </c>
      <c r="G1769" s="115">
        <v>1994</v>
      </c>
      <c r="H1769" s="115" t="s">
        <v>125</v>
      </c>
      <c r="I1769" s="115">
        <v>5.9751610780000002</v>
      </c>
      <c r="J1769" s="115" t="s">
        <v>15</v>
      </c>
      <c r="K1769" s="115" t="str">
        <f>INDEX(DatosProcesados!$A$1:$BF$101,MATCH(DataBase!A1769,DatosProcesados!$A$1:$A$101,0),MATCH(DataBase!J1769,DatosProcesados!$A$1:$BF$1,0))</f>
        <v>Si</v>
      </c>
      <c r="L1769" s="115" t="str">
        <f>INDEX(Modelo!$A$9:$D$89,MATCH(DataBase!$J1769,Modelo!$A$9:$A$89,0),MATCH(DataBase!L$1,Modelo!$A$9:$D$9,0))</f>
        <v>Información general</v>
      </c>
      <c r="M1769" s="115" t="str">
        <f>INDEX(Modelo!$A$9:$D$89,MATCH(DataBase!$J1769,Modelo!$A$9:$A$89,0),MATCH(DataBase!M$1,Modelo!$A$9:$D$9,0))</f>
        <v>Pilar 1</v>
      </c>
      <c r="N1769" s="115" t="str">
        <f>INDEX(Modelo!$A$9:$D$89,MATCH(DataBase!$J1769,Modelo!$A$9:$A$89,0),MATCH(DataBase!N$1,Modelo!$A$9:$D$9,0))</f>
        <v>boolean</v>
      </c>
      <c r="O1769" s="115" t="b">
        <f t="array" ref="O1769">IF(N1769="negativo",INDEX($AD$3:$AG$51,MATCH(1,($B1769=$AD$3:$AD$51)*($J1769=$AE$3:$AE$51),0),3),IF(N1769="positivo",INDEX($AD$55:$AG$109,MATCH(1,($B1769=$AD$55:$AD$109)*($J1769=$AE$55:$AE$109),0),3)))</f>
        <v>0</v>
      </c>
      <c r="P1769" s="115" t="b">
        <f t="array" ref="P1769">IF(N1769="negativo",INDEX($AD$3:$AG$51,MATCH(1,($B1769=$AD$3:$AD$51)*($J1769=$AE$3:$AE$51),0),4),IF(N1769="positivo",INDEX($AD$55:$AG$109,MATCH(1,($B1769=$AD$55:$AD$109)*($J1769=$AE$55:$AE$109),0),4)))</f>
        <v>0</v>
      </c>
      <c r="Q1769" s="115" t="str">
        <f>VLOOKUP(M1769,Modelo!$A$2:$C$7,2,0)</f>
        <v>Transparencia y Gobierno de la Sostenibilidad</v>
      </c>
      <c r="R1769" s="118">
        <f t="array" ref="R1769">INDEX(Modelo!$F$1:$H$37,MATCH(1,(DataBase!Q1769=Modelo!$G$1:$G$37)*(DataBase!B1769=Modelo!$F$1:$F$37),0),3)</f>
        <v>0.29411764705882354</v>
      </c>
      <c r="S1769" s="115">
        <f t="shared" si="56"/>
        <v>100</v>
      </c>
      <c r="T1769" s="115">
        <f t="shared" si="57"/>
        <v>29.411764705882355</v>
      </c>
    </row>
    <row r="1770" spans="1:20" x14ac:dyDescent="0.3">
      <c r="A1770" s="115" t="s">
        <v>331</v>
      </c>
      <c r="B1770" s="115" t="s">
        <v>313</v>
      </c>
      <c r="C1770" s="115" t="s">
        <v>103</v>
      </c>
      <c r="D1770" s="115" t="s">
        <v>87</v>
      </c>
      <c r="E1770" s="115" t="s">
        <v>86</v>
      </c>
      <c r="F1770" s="115" t="s">
        <v>86</v>
      </c>
      <c r="G1770" s="115">
        <v>1953</v>
      </c>
      <c r="H1770" s="115" t="s">
        <v>125</v>
      </c>
      <c r="I1770" s="115">
        <v>7.1291921260000004</v>
      </c>
      <c r="J1770" s="115" t="s">
        <v>15</v>
      </c>
      <c r="K1770" s="115">
        <f>INDEX(DatosProcesados!$A$1:$BF$101,MATCH(DataBase!A1770,DatosProcesados!$A$1:$A$101,0),MATCH(DataBase!J1770,DatosProcesados!$A$1:$BF$1,0))</f>
        <v>0</v>
      </c>
      <c r="L1770" s="115" t="str">
        <f>INDEX(Modelo!$A$9:$D$89,MATCH(DataBase!$J1770,Modelo!$A$9:$A$89,0),MATCH(DataBase!L$1,Modelo!$A$9:$D$9,0))</f>
        <v>Información general</v>
      </c>
      <c r="M1770" s="115" t="str">
        <f>INDEX(Modelo!$A$9:$D$89,MATCH(DataBase!$J1770,Modelo!$A$9:$A$89,0),MATCH(DataBase!M$1,Modelo!$A$9:$D$9,0))</f>
        <v>Pilar 1</v>
      </c>
      <c r="N1770" s="115" t="str">
        <f>INDEX(Modelo!$A$9:$D$89,MATCH(DataBase!$J1770,Modelo!$A$9:$A$89,0),MATCH(DataBase!N$1,Modelo!$A$9:$D$9,0))</f>
        <v>boolean</v>
      </c>
      <c r="O1770" s="115" t="b">
        <f t="array" ref="O1770">IF(N1770="negativo",INDEX($AD$3:$AG$51,MATCH(1,($B1770=$AD$3:$AD$51)*($J1770=$AE$3:$AE$51),0),3),IF(N1770="positivo",INDEX($AD$55:$AG$109,MATCH(1,($B1770=$AD$55:$AD$109)*($J1770=$AE$55:$AE$109),0),3)))</f>
        <v>0</v>
      </c>
      <c r="P1770" s="115" t="b">
        <f t="array" ref="P1770">IF(N1770="negativo",INDEX($AD$3:$AG$51,MATCH(1,($B1770=$AD$3:$AD$51)*($J1770=$AE$3:$AE$51),0),4),IF(N1770="positivo",INDEX($AD$55:$AG$109,MATCH(1,($B1770=$AD$55:$AD$109)*($J1770=$AE$55:$AE$109),0),4)))</f>
        <v>0</v>
      </c>
      <c r="Q1770" s="115" t="str">
        <f>VLOOKUP(M1770,Modelo!$A$2:$C$7,2,0)</f>
        <v>Transparencia y Gobierno de la Sostenibilidad</v>
      </c>
      <c r="R1770" s="118">
        <f t="array" ref="R1770">INDEX(Modelo!$F$1:$H$37,MATCH(1,(DataBase!Q1770=Modelo!$G$1:$G$37)*(DataBase!B1770=Modelo!$F$1:$F$37),0),3)</f>
        <v>0.23529411764705882</v>
      </c>
      <c r="S1770" s="115">
        <f t="shared" si="56"/>
        <v>0</v>
      </c>
      <c r="T1770" s="115">
        <f t="shared" si="57"/>
        <v>0</v>
      </c>
    </row>
    <row r="1771" spans="1:20" x14ac:dyDescent="0.3">
      <c r="A1771" s="115" t="s">
        <v>277</v>
      </c>
      <c r="B1771" s="115" t="s">
        <v>216</v>
      </c>
      <c r="C1771" s="115" t="s">
        <v>85</v>
      </c>
      <c r="D1771" s="115" t="s">
        <v>86</v>
      </c>
      <c r="E1771" s="115" t="s">
        <v>87</v>
      </c>
      <c r="F1771" s="115" t="s">
        <v>87</v>
      </c>
      <c r="G1771" s="115">
        <v>1965</v>
      </c>
      <c r="H1771" s="115" t="s">
        <v>244</v>
      </c>
      <c r="I1771" s="115">
        <v>2.0973851419999998</v>
      </c>
      <c r="J1771" s="115" t="s">
        <v>15</v>
      </c>
      <c r="K1771" s="115" t="str">
        <f>INDEX(DatosProcesados!$A$1:$BF$101,MATCH(DataBase!A1771,DatosProcesados!$A$1:$A$101,0),MATCH(DataBase!J1771,DatosProcesados!$A$1:$BF$1,0))</f>
        <v>Si</v>
      </c>
      <c r="L1771" s="115" t="str">
        <f>INDEX(Modelo!$A$9:$D$89,MATCH(DataBase!$J1771,Modelo!$A$9:$A$89,0),MATCH(DataBase!L$1,Modelo!$A$9:$D$9,0))</f>
        <v>Información general</v>
      </c>
      <c r="M1771" s="115" t="str">
        <f>INDEX(Modelo!$A$9:$D$89,MATCH(DataBase!$J1771,Modelo!$A$9:$A$89,0),MATCH(DataBase!M$1,Modelo!$A$9:$D$9,0))</f>
        <v>Pilar 1</v>
      </c>
      <c r="N1771" s="115" t="str">
        <f>INDEX(Modelo!$A$9:$D$89,MATCH(DataBase!$J1771,Modelo!$A$9:$A$89,0),MATCH(DataBase!N$1,Modelo!$A$9:$D$9,0))</f>
        <v>boolean</v>
      </c>
      <c r="O1771" s="115" t="b">
        <f t="array" ref="O1771">IF(N1771="negativo",INDEX($AD$3:$AG$51,MATCH(1,($B1771=$AD$3:$AD$51)*($J1771=$AE$3:$AE$51),0),3),IF(N1771="positivo",INDEX($AD$55:$AG$109,MATCH(1,($B1771=$AD$55:$AD$109)*($J1771=$AE$55:$AE$109),0),3)))</f>
        <v>0</v>
      </c>
      <c r="P1771" s="115" t="b">
        <f t="array" ref="P1771">IF(N1771="negativo",INDEX($AD$3:$AG$51,MATCH(1,($B1771=$AD$3:$AD$51)*($J1771=$AE$3:$AE$51),0),4),IF(N1771="positivo",INDEX($AD$55:$AG$109,MATCH(1,($B1771=$AD$55:$AD$109)*($J1771=$AE$55:$AE$109),0),4)))</f>
        <v>0</v>
      </c>
      <c r="Q1771" s="115" t="str">
        <f>VLOOKUP(M1771,Modelo!$A$2:$C$7,2,0)</f>
        <v>Transparencia y Gobierno de la Sostenibilidad</v>
      </c>
      <c r="R1771" s="118">
        <f t="array" ref="R1771">INDEX(Modelo!$F$1:$H$37,MATCH(1,(DataBase!Q1771=Modelo!$G$1:$G$37)*(DataBase!B1771=Modelo!$F$1:$F$37),0),3)</f>
        <v>0.15789473684210525</v>
      </c>
      <c r="S1771" s="115">
        <f t="shared" si="56"/>
        <v>100</v>
      </c>
      <c r="T1771" s="115">
        <f t="shared" si="57"/>
        <v>15.789473684210526</v>
      </c>
    </row>
    <row r="1772" spans="1:20" x14ac:dyDescent="0.3">
      <c r="A1772" s="115" t="s">
        <v>356</v>
      </c>
      <c r="B1772" s="115" t="s">
        <v>313</v>
      </c>
      <c r="C1772" s="115" t="s">
        <v>103</v>
      </c>
      <c r="D1772" s="115" t="s">
        <v>87</v>
      </c>
      <c r="E1772" s="115" t="s">
        <v>86</v>
      </c>
      <c r="F1772" s="115" t="s">
        <v>86</v>
      </c>
      <c r="G1772" s="115">
        <v>1989</v>
      </c>
      <c r="H1772" s="115" t="s">
        <v>125</v>
      </c>
      <c r="I1772" s="115">
        <v>3.0305383369999999</v>
      </c>
      <c r="J1772" s="115" t="s">
        <v>15</v>
      </c>
      <c r="K1772" s="115">
        <f>INDEX(DatosProcesados!$A$1:$BF$101,MATCH(DataBase!A1772,DatosProcesados!$A$1:$A$101,0),MATCH(DataBase!J1772,DatosProcesados!$A$1:$BF$1,0))</f>
        <v>0</v>
      </c>
      <c r="L1772" s="115" t="str">
        <f>INDEX(Modelo!$A$9:$D$89,MATCH(DataBase!$J1772,Modelo!$A$9:$A$89,0),MATCH(DataBase!L$1,Modelo!$A$9:$D$9,0))</f>
        <v>Información general</v>
      </c>
      <c r="M1772" s="115" t="str">
        <f>INDEX(Modelo!$A$9:$D$89,MATCH(DataBase!$J1772,Modelo!$A$9:$A$89,0),MATCH(DataBase!M$1,Modelo!$A$9:$D$9,0))</f>
        <v>Pilar 1</v>
      </c>
      <c r="N1772" s="115" t="str">
        <f>INDEX(Modelo!$A$9:$D$89,MATCH(DataBase!$J1772,Modelo!$A$9:$A$89,0),MATCH(DataBase!N$1,Modelo!$A$9:$D$9,0))</f>
        <v>boolean</v>
      </c>
      <c r="O1772" s="115" t="b">
        <f t="array" ref="O1772">IF(N1772="negativo",INDEX($AD$3:$AG$51,MATCH(1,($B1772=$AD$3:$AD$51)*($J1772=$AE$3:$AE$51),0),3),IF(N1772="positivo",INDEX($AD$55:$AG$109,MATCH(1,($B1772=$AD$55:$AD$109)*($J1772=$AE$55:$AE$109),0),3)))</f>
        <v>0</v>
      </c>
      <c r="P1772" s="115" t="b">
        <f t="array" ref="P1772">IF(N1772="negativo",INDEX($AD$3:$AG$51,MATCH(1,($B1772=$AD$3:$AD$51)*($J1772=$AE$3:$AE$51),0),4),IF(N1772="positivo",INDEX($AD$55:$AG$109,MATCH(1,($B1772=$AD$55:$AD$109)*($J1772=$AE$55:$AE$109),0),4)))</f>
        <v>0</v>
      </c>
      <c r="Q1772" s="115" t="str">
        <f>VLOOKUP(M1772,Modelo!$A$2:$C$7,2,0)</f>
        <v>Transparencia y Gobierno de la Sostenibilidad</v>
      </c>
      <c r="R1772" s="118">
        <f t="array" ref="R1772">INDEX(Modelo!$F$1:$H$37,MATCH(1,(DataBase!Q1772=Modelo!$G$1:$G$37)*(DataBase!B1772=Modelo!$F$1:$F$37),0),3)</f>
        <v>0.23529411764705882</v>
      </c>
      <c r="S1772" s="115">
        <f t="shared" si="56"/>
        <v>0</v>
      </c>
      <c r="T1772" s="115">
        <f t="shared" si="57"/>
        <v>0</v>
      </c>
    </row>
    <row r="1773" spans="1:20" x14ac:dyDescent="0.3">
      <c r="A1773" s="115" t="s">
        <v>268</v>
      </c>
      <c r="B1773" s="115" t="s">
        <v>216</v>
      </c>
      <c r="C1773" s="115" t="s">
        <v>103</v>
      </c>
      <c r="D1773" s="115" t="s">
        <v>86</v>
      </c>
      <c r="E1773" s="115" t="s">
        <v>86</v>
      </c>
      <c r="F1773" s="115" t="s">
        <v>87</v>
      </c>
      <c r="G1773" s="115">
        <v>1986</v>
      </c>
      <c r="H1773" s="115" t="s">
        <v>125</v>
      </c>
      <c r="I1773" s="115">
        <v>2.2734296359999999</v>
      </c>
      <c r="J1773" s="115" t="s">
        <v>15</v>
      </c>
      <c r="K1773" s="115">
        <f>INDEX(DatosProcesados!$A$1:$BF$101,MATCH(DataBase!A1773,DatosProcesados!$A$1:$A$101,0),MATCH(DataBase!J1773,DatosProcesados!$A$1:$BF$1,0))</f>
        <v>0</v>
      </c>
      <c r="L1773" s="115" t="str">
        <f>INDEX(Modelo!$A$9:$D$89,MATCH(DataBase!$J1773,Modelo!$A$9:$A$89,0),MATCH(DataBase!L$1,Modelo!$A$9:$D$9,0))</f>
        <v>Información general</v>
      </c>
      <c r="M1773" s="115" t="str">
        <f>INDEX(Modelo!$A$9:$D$89,MATCH(DataBase!$J1773,Modelo!$A$9:$A$89,0),MATCH(DataBase!M$1,Modelo!$A$9:$D$9,0))</f>
        <v>Pilar 1</v>
      </c>
      <c r="N1773" s="115" t="str">
        <f>INDEX(Modelo!$A$9:$D$89,MATCH(DataBase!$J1773,Modelo!$A$9:$A$89,0),MATCH(DataBase!N$1,Modelo!$A$9:$D$9,0))</f>
        <v>boolean</v>
      </c>
      <c r="O1773" s="115" t="b">
        <f t="array" ref="O1773">IF(N1773="negativo",INDEX($AD$3:$AG$51,MATCH(1,($B1773=$AD$3:$AD$51)*($J1773=$AE$3:$AE$51),0),3),IF(N1773="positivo",INDEX($AD$55:$AG$109,MATCH(1,($B1773=$AD$55:$AD$109)*($J1773=$AE$55:$AE$109),0),3)))</f>
        <v>0</v>
      </c>
      <c r="P1773" s="115" t="b">
        <f t="array" ref="P1773">IF(N1773="negativo",INDEX($AD$3:$AG$51,MATCH(1,($B1773=$AD$3:$AD$51)*($J1773=$AE$3:$AE$51),0),4),IF(N1773="positivo",INDEX($AD$55:$AG$109,MATCH(1,($B1773=$AD$55:$AD$109)*($J1773=$AE$55:$AE$109),0),4)))</f>
        <v>0</v>
      </c>
      <c r="Q1773" s="115" t="str">
        <f>VLOOKUP(M1773,Modelo!$A$2:$C$7,2,0)</f>
        <v>Transparencia y Gobierno de la Sostenibilidad</v>
      </c>
      <c r="R1773" s="118">
        <f t="array" ref="R1773">INDEX(Modelo!$F$1:$H$37,MATCH(1,(DataBase!Q1773=Modelo!$G$1:$G$37)*(DataBase!B1773=Modelo!$F$1:$F$37),0),3)</f>
        <v>0.15789473684210525</v>
      </c>
      <c r="S1773" s="115">
        <f t="shared" si="56"/>
        <v>0</v>
      </c>
      <c r="T1773" s="115">
        <f t="shared" si="57"/>
        <v>0</v>
      </c>
    </row>
    <row r="1774" spans="1:20" x14ac:dyDescent="0.3">
      <c r="A1774" s="115" t="s">
        <v>234</v>
      </c>
      <c r="B1774" s="115" t="s">
        <v>216</v>
      </c>
      <c r="C1774" s="115" t="s">
        <v>103</v>
      </c>
      <c r="D1774" s="115" t="s">
        <v>86</v>
      </c>
      <c r="E1774" s="115" t="s">
        <v>86</v>
      </c>
      <c r="F1774" s="115" t="s">
        <v>86</v>
      </c>
      <c r="G1774" s="115">
        <v>1904</v>
      </c>
      <c r="H1774" s="115" t="s">
        <v>125</v>
      </c>
      <c r="I1774" s="115">
        <v>2.8467005310000002</v>
      </c>
      <c r="J1774" s="115" t="s">
        <v>15</v>
      </c>
      <c r="K1774" s="115" t="str">
        <f>INDEX(DatosProcesados!$A$1:$BF$101,MATCH(DataBase!A1774,DatosProcesados!$A$1:$A$101,0),MATCH(DataBase!J1774,DatosProcesados!$A$1:$BF$1,0))</f>
        <v>Si</v>
      </c>
      <c r="L1774" s="115" t="str">
        <f>INDEX(Modelo!$A$9:$D$89,MATCH(DataBase!$J1774,Modelo!$A$9:$A$89,0),MATCH(DataBase!L$1,Modelo!$A$9:$D$9,0))</f>
        <v>Información general</v>
      </c>
      <c r="M1774" s="115" t="str">
        <f>INDEX(Modelo!$A$9:$D$89,MATCH(DataBase!$J1774,Modelo!$A$9:$A$89,0),MATCH(DataBase!M$1,Modelo!$A$9:$D$9,0))</f>
        <v>Pilar 1</v>
      </c>
      <c r="N1774" s="115" t="str">
        <f>INDEX(Modelo!$A$9:$D$89,MATCH(DataBase!$J1774,Modelo!$A$9:$A$89,0),MATCH(DataBase!N$1,Modelo!$A$9:$D$9,0))</f>
        <v>boolean</v>
      </c>
      <c r="O1774" s="115" t="b">
        <f t="array" ref="O1774">IF(N1774="negativo",INDEX($AD$3:$AG$51,MATCH(1,($B1774=$AD$3:$AD$51)*($J1774=$AE$3:$AE$51),0),3),IF(N1774="positivo",INDEX($AD$55:$AG$109,MATCH(1,($B1774=$AD$55:$AD$109)*($J1774=$AE$55:$AE$109),0),3)))</f>
        <v>0</v>
      </c>
      <c r="P1774" s="115" t="b">
        <f t="array" ref="P1774">IF(N1774="negativo",INDEX($AD$3:$AG$51,MATCH(1,($B1774=$AD$3:$AD$51)*($J1774=$AE$3:$AE$51),0),4),IF(N1774="positivo",INDEX($AD$55:$AG$109,MATCH(1,($B1774=$AD$55:$AD$109)*($J1774=$AE$55:$AE$109),0),4)))</f>
        <v>0</v>
      </c>
      <c r="Q1774" s="115" t="str">
        <f>VLOOKUP(M1774,Modelo!$A$2:$C$7,2,0)</f>
        <v>Transparencia y Gobierno de la Sostenibilidad</v>
      </c>
      <c r="R1774" s="118">
        <f t="array" ref="R1774">INDEX(Modelo!$F$1:$H$37,MATCH(1,(DataBase!Q1774=Modelo!$G$1:$G$37)*(DataBase!B1774=Modelo!$F$1:$F$37),0),3)</f>
        <v>0.15789473684210525</v>
      </c>
      <c r="S1774" s="115">
        <f t="shared" si="56"/>
        <v>100</v>
      </c>
      <c r="T1774" s="115">
        <f t="shared" si="57"/>
        <v>15.789473684210526</v>
      </c>
    </row>
    <row r="1775" spans="1:20" x14ac:dyDescent="0.3">
      <c r="A1775" s="115" t="s">
        <v>359</v>
      </c>
      <c r="B1775" s="115" t="s">
        <v>313</v>
      </c>
      <c r="C1775" s="115" t="s">
        <v>103</v>
      </c>
      <c r="D1775" s="115" t="s">
        <v>86</v>
      </c>
      <c r="E1775" s="115" t="s">
        <v>87</v>
      </c>
      <c r="F1775" s="115" t="s">
        <v>87</v>
      </c>
      <c r="G1775" s="115">
        <v>1993</v>
      </c>
      <c r="H1775" s="115" t="s">
        <v>244</v>
      </c>
      <c r="I1775" s="115">
        <v>2.3607916150000001</v>
      </c>
      <c r="J1775" s="115" t="s">
        <v>15</v>
      </c>
      <c r="K1775" s="115" t="str">
        <f>INDEX(DatosProcesados!$A$1:$BF$101,MATCH(DataBase!A1775,DatosProcesados!$A$1:$A$101,0),MATCH(DataBase!J1775,DatosProcesados!$A$1:$BF$1,0))</f>
        <v>Si</v>
      </c>
      <c r="L1775" s="115" t="str">
        <f>INDEX(Modelo!$A$9:$D$89,MATCH(DataBase!$J1775,Modelo!$A$9:$A$89,0),MATCH(DataBase!L$1,Modelo!$A$9:$D$9,0))</f>
        <v>Información general</v>
      </c>
      <c r="M1775" s="115" t="str">
        <f>INDEX(Modelo!$A$9:$D$89,MATCH(DataBase!$J1775,Modelo!$A$9:$A$89,0),MATCH(DataBase!M$1,Modelo!$A$9:$D$9,0))</f>
        <v>Pilar 1</v>
      </c>
      <c r="N1775" s="115" t="str">
        <f>INDEX(Modelo!$A$9:$D$89,MATCH(DataBase!$J1775,Modelo!$A$9:$A$89,0),MATCH(DataBase!N$1,Modelo!$A$9:$D$9,0))</f>
        <v>boolean</v>
      </c>
      <c r="O1775" s="115" t="b">
        <f t="array" ref="O1775">IF(N1775="negativo",INDEX($AD$3:$AG$51,MATCH(1,($B1775=$AD$3:$AD$51)*($J1775=$AE$3:$AE$51),0),3),IF(N1775="positivo",INDEX($AD$55:$AG$109,MATCH(1,($B1775=$AD$55:$AD$109)*($J1775=$AE$55:$AE$109),0),3)))</f>
        <v>0</v>
      </c>
      <c r="P1775" s="115" t="b">
        <f t="array" ref="P1775">IF(N1775="negativo",INDEX($AD$3:$AG$51,MATCH(1,($B1775=$AD$3:$AD$51)*($J1775=$AE$3:$AE$51),0),4),IF(N1775="positivo",INDEX($AD$55:$AG$109,MATCH(1,($B1775=$AD$55:$AD$109)*($J1775=$AE$55:$AE$109),0),4)))</f>
        <v>0</v>
      </c>
      <c r="Q1775" s="115" t="str">
        <f>VLOOKUP(M1775,Modelo!$A$2:$C$7,2,0)</f>
        <v>Transparencia y Gobierno de la Sostenibilidad</v>
      </c>
      <c r="R1775" s="118">
        <f t="array" ref="R1775">INDEX(Modelo!$F$1:$H$37,MATCH(1,(DataBase!Q1775=Modelo!$G$1:$G$37)*(DataBase!B1775=Modelo!$F$1:$F$37),0),3)</f>
        <v>0.23529411764705882</v>
      </c>
      <c r="S1775" s="115">
        <f t="shared" si="56"/>
        <v>100</v>
      </c>
      <c r="T1775" s="115">
        <f t="shared" si="57"/>
        <v>23.52941176470588</v>
      </c>
    </row>
    <row r="1776" spans="1:20" x14ac:dyDescent="0.3">
      <c r="A1776" s="115" t="s">
        <v>327</v>
      </c>
      <c r="B1776" s="115" t="s">
        <v>313</v>
      </c>
      <c r="C1776" s="115" t="s">
        <v>103</v>
      </c>
      <c r="D1776" s="115" t="s">
        <v>86</v>
      </c>
      <c r="E1776" s="115" t="s">
        <v>86</v>
      </c>
      <c r="F1776" s="115" t="s">
        <v>87</v>
      </c>
      <c r="G1776" s="115">
        <v>2005</v>
      </c>
      <c r="H1776" s="115" t="s">
        <v>328</v>
      </c>
      <c r="I1776" s="115">
        <v>10.521119421</v>
      </c>
      <c r="J1776" s="115" t="s">
        <v>15</v>
      </c>
      <c r="K1776" s="115" t="str">
        <f>INDEX(DatosProcesados!$A$1:$BF$101,MATCH(DataBase!A1776,DatosProcesados!$A$1:$A$101,0),MATCH(DataBase!J1776,DatosProcesados!$A$1:$BF$1,0))</f>
        <v>Si</v>
      </c>
      <c r="L1776" s="115" t="str">
        <f>INDEX(Modelo!$A$9:$D$89,MATCH(DataBase!$J1776,Modelo!$A$9:$A$89,0),MATCH(DataBase!L$1,Modelo!$A$9:$D$9,0))</f>
        <v>Información general</v>
      </c>
      <c r="M1776" s="115" t="str">
        <f>INDEX(Modelo!$A$9:$D$89,MATCH(DataBase!$J1776,Modelo!$A$9:$A$89,0),MATCH(DataBase!M$1,Modelo!$A$9:$D$9,0))</f>
        <v>Pilar 1</v>
      </c>
      <c r="N1776" s="115" t="str">
        <f>INDEX(Modelo!$A$9:$D$89,MATCH(DataBase!$J1776,Modelo!$A$9:$A$89,0),MATCH(DataBase!N$1,Modelo!$A$9:$D$9,0))</f>
        <v>boolean</v>
      </c>
      <c r="O1776" s="115" t="b">
        <f t="array" ref="O1776">IF(N1776="negativo",INDEX($AD$3:$AG$51,MATCH(1,($B1776=$AD$3:$AD$51)*($J1776=$AE$3:$AE$51),0),3),IF(N1776="positivo",INDEX($AD$55:$AG$109,MATCH(1,($B1776=$AD$55:$AD$109)*($J1776=$AE$55:$AE$109),0),3)))</f>
        <v>0</v>
      </c>
      <c r="P1776" s="115" t="b">
        <f t="array" ref="P1776">IF(N1776="negativo",INDEX($AD$3:$AG$51,MATCH(1,($B1776=$AD$3:$AD$51)*($J1776=$AE$3:$AE$51),0),4),IF(N1776="positivo",INDEX($AD$55:$AG$109,MATCH(1,($B1776=$AD$55:$AD$109)*($J1776=$AE$55:$AE$109),0),4)))</f>
        <v>0</v>
      </c>
      <c r="Q1776" s="115" t="str">
        <f>VLOOKUP(M1776,Modelo!$A$2:$C$7,2,0)</f>
        <v>Transparencia y Gobierno de la Sostenibilidad</v>
      </c>
      <c r="R1776" s="118">
        <f t="array" ref="R1776">INDEX(Modelo!$F$1:$H$37,MATCH(1,(DataBase!Q1776=Modelo!$G$1:$G$37)*(DataBase!B1776=Modelo!$F$1:$F$37),0),3)</f>
        <v>0.23529411764705882</v>
      </c>
      <c r="S1776" s="115">
        <f t="shared" si="56"/>
        <v>100</v>
      </c>
      <c r="T1776" s="115">
        <f t="shared" si="57"/>
        <v>23.52941176470588</v>
      </c>
    </row>
    <row r="1777" spans="1:20" x14ac:dyDescent="0.3">
      <c r="A1777" s="115" t="s">
        <v>283</v>
      </c>
      <c r="B1777" s="115" t="s">
        <v>216</v>
      </c>
      <c r="C1777" s="115" t="s">
        <v>103</v>
      </c>
      <c r="D1777" s="115" t="s">
        <v>86</v>
      </c>
      <c r="E1777" s="115" t="s">
        <v>86</v>
      </c>
      <c r="F1777" s="115" t="s">
        <v>87</v>
      </c>
      <c r="G1777" s="115">
        <v>1958</v>
      </c>
      <c r="H1777" s="115" t="s">
        <v>125</v>
      </c>
      <c r="I1777" s="115">
        <v>2.0172595470000001</v>
      </c>
      <c r="J1777" s="115" t="s">
        <v>15</v>
      </c>
      <c r="K1777" s="115" t="str">
        <f>INDEX(DatosProcesados!$A$1:$BF$101,MATCH(DataBase!A1777,DatosProcesados!$A$1:$A$101,0),MATCH(DataBase!J1777,DatosProcesados!$A$1:$BF$1,0))</f>
        <v>Si</v>
      </c>
      <c r="L1777" s="115" t="str">
        <f>INDEX(Modelo!$A$9:$D$89,MATCH(DataBase!$J1777,Modelo!$A$9:$A$89,0),MATCH(DataBase!L$1,Modelo!$A$9:$D$9,0))</f>
        <v>Información general</v>
      </c>
      <c r="M1777" s="115" t="str">
        <f>INDEX(Modelo!$A$9:$D$89,MATCH(DataBase!$J1777,Modelo!$A$9:$A$89,0),MATCH(DataBase!M$1,Modelo!$A$9:$D$9,0))</f>
        <v>Pilar 1</v>
      </c>
      <c r="N1777" s="115" t="str">
        <f>INDEX(Modelo!$A$9:$D$89,MATCH(DataBase!$J1777,Modelo!$A$9:$A$89,0),MATCH(DataBase!N$1,Modelo!$A$9:$D$9,0))</f>
        <v>boolean</v>
      </c>
      <c r="O1777" s="115" t="b">
        <f t="array" ref="O1777">IF(N1777="negativo",INDEX($AD$3:$AG$51,MATCH(1,($B1777=$AD$3:$AD$51)*($J1777=$AE$3:$AE$51),0),3),IF(N1777="positivo",INDEX($AD$55:$AG$109,MATCH(1,($B1777=$AD$55:$AD$109)*($J1777=$AE$55:$AE$109),0),3)))</f>
        <v>0</v>
      </c>
      <c r="P1777" s="115" t="b">
        <f t="array" ref="P1777">IF(N1777="negativo",INDEX($AD$3:$AG$51,MATCH(1,($B1777=$AD$3:$AD$51)*($J1777=$AE$3:$AE$51),0),4),IF(N1777="positivo",INDEX($AD$55:$AG$109,MATCH(1,($B1777=$AD$55:$AD$109)*($J1777=$AE$55:$AE$109),0),4)))</f>
        <v>0</v>
      </c>
      <c r="Q1777" s="115" t="str">
        <f>VLOOKUP(M1777,Modelo!$A$2:$C$7,2,0)</f>
        <v>Transparencia y Gobierno de la Sostenibilidad</v>
      </c>
      <c r="R1777" s="118">
        <f t="array" ref="R1777">INDEX(Modelo!$F$1:$H$37,MATCH(1,(DataBase!Q1777=Modelo!$G$1:$G$37)*(DataBase!B1777=Modelo!$F$1:$F$37),0),3)</f>
        <v>0.15789473684210525</v>
      </c>
      <c r="S1777" s="115">
        <f t="shared" si="56"/>
        <v>100</v>
      </c>
      <c r="T1777" s="115">
        <f t="shared" si="57"/>
        <v>15.789473684210526</v>
      </c>
    </row>
    <row r="1778" spans="1:20" x14ac:dyDescent="0.3">
      <c r="A1778" s="115" t="s">
        <v>188</v>
      </c>
      <c r="B1778" s="115" t="s">
        <v>84</v>
      </c>
      <c r="C1778" s="115" t="s">
        <v>103</v>
      </c>
      <c r="D1778" s="115" t="s">
        <v>86</v>
      </c>
      <c r="E1778" s="115" t="s">
        <v>87</v>
      </c>
      <c r="F1778" s="115" t="s">
        <v>86</v>
      </c>
      <c r="G1778" s="115">
        <v>1974</v>
      </c>
      <c r="H1778" s="115" t="s">
        <v>125</v>
      </c>
      <c r="I1778" s="115">
        <v>2.2729038500000001</v>
      </c>
      <c r="J1778" s="115" t="s">
        <v>15</v>
      </c>
      <c r="K1778" s="115" t="str">
        <f>INDEX(DatosProcesados!$A$1:$BF$101,MATCH(DataBase!A1778,DatosProcesados!$A$1:$A$101,0),MATCH(DataBase!J1778,DatosProcesados!$A$1:$BF$1,0))</f>
        <v>Si</v>
      </c>
      <c r="L1778" s="115" t="str">
        <f>INDEX(Modelo!$A$9:$D$89,MATCH(DataBase!$J1778,Modelo!$A$9:$A$89,0),MATCH(DataBase!L$1,Modelo!$A$9:$D$9,0))</f>
        <v>Información general</v>
      </c>
      <c r="M1778" s="115" t="str">
        <f>INDEX(Modelo!$A$9:$D$89,MATCH(DataBase!$J1778,Modelo!$A$9:$A$89,0),MATCH(DataBase!M$1,Modelo!$A$9:$D$9,0))</f>
        <v>Pilar 1</v>
      </c>
      <c r="N1778" s="115" t="str">
        <f>INDEX(Modelo!$A$9:$D$89,MATCH(DataBase!$J1778,Modelo!$A$9:$A$89,0),MATCH(DataBase!N$1,Modelo!$A$9:$D$9,0))</f>
        <v>boolean</v>
      </c>
      <c r="O1778" s="115" t="b">
        <f t="array" ref="O1778">IF(N1778="negativo",INDEX($AD$3:$AG$51,MATCH(1,($B1778=$AD$3:$AD$51)*($J1778=$AE$3:$AE$51),0),3),IF(N1778="positivo",INDEX($AD$55:$AG$109,MATCH(1,($B1778=$AD$55:$AD$109)*($J1778=$AE$55:$AE$109),0),3)))</f>
        <v>0</v>
      </c>
      <c r="P1778" s="115" t="b">
        <f t="array" ref="P1778">IF(N1778="negativo",INDEX($AD$3:$AG$51,MATCH(1,($B1778=$AD$3:$AD$51)*($J1778=$AE$3:$AE$51),0),4),IF(N1778="positivo",INDEX($AD$55:$AG$109,MATCH(1,($B1778=$AD$55:$AD$109)*($J1778=$AE$55:$AE$109),0),4)))</f>
        <v>0</v>
      </c>
      <c r="Q1778" s="115" t="str">
        <f>VLOOKUP(M1778,Modelo!$A$2:$C$7,2,0)</f>
        <v>Transparencia y Gobierno de la Sostenibilidad</v>
      </c>
      <c r="R1778" s="118">
        <f t="array" ref="R1778">INDEX(Modelo!$F$1:$H$37,MATCH(1,(DataBase!Q1778=Modelo!$G$1:$G$37)*(DataBase!B1778=Modelo!$F$1:$F$37),0),3)</f>
        <v>0.29411764705882354</v>
      </c>
      <c r="S1778" s="115">
        <f t="shared" si="56"/>
        <v>100</v>
      </c>
      <c r="T1778" s="115">
        <f t="shared" si="57"/>
        <v>29.411764705882355</v>
      </c>
    </row>
    <row r="1779" spans="1:20" x14ac:dyDescent="0.3">
      <c r="A1779" s="115" t="s">
        <v>199</v>
      </c>
      <c r="B1779" s="115" t="s">
        <v>84</v>
      </c>
      <c r="C1779" s="115" t="s">
        <v>103</v>
      </c>
      <c r="D1779" s="115" t="s">
        <v>86</v>
      </c>
      <c r="E1779" s="115" t="s">
        <v>86</v>
      </c>
      <c r="F1779" s="115" t="s">
        <v>87</v>
      </c>
      <c r="G1779" s="115">
        <v>2015</v>
      </c>
      <c r="H1779" s="115" t="s">
        <v>125</v>
      </c>
      <c r="I1779" s="115">
        <v>0.70314701400000001</v>
      </c>
      <c r="J1779" s="115" t="s">
        <v>15</v>
      </c>
      <c r="K1779" s="115">
        <f>INDEX(DatosProcesados!$A$1:$BF$101,MATCH(DataBase!A1779,DatosProcesados!$A$1:$A$101,0),MATCH(DataBase!J1779,DatosProcesados!$A$1:$BF$1,0))</f>
        <v>0</v>
      </c>
      <c r="L1779" s="115" t="str">
        <f>INDEX(Modelo!$A$9:$D$89,MATCH(DataBase!$J1779,Modelo!$A$9:$A$89,0),MATCH(DataBase!L$1,Modelo!$A$9:$D$9,0))</f>
        <v>Información general</v>
      </c>
      <c r="M1779" s="115" t="str">
        <f>INDEX(Modelo!$A$9:$D$89,MATCH(DataBase!$J1779,Modelo!$A$9:$A$89,0),MATCH(DataBase!M$1,Modelo!$A$9:$D$9,0))</f>
        <v>Pilar 1</v>
      </c>
      <c r="N1779" s="115" t="str">
        <f>INDEX(Modelo!$A$9:$D$89,MATCH(DataBase!$J1779,Modelo!$A$9:$A$89,0),MATCH(DataBase!N$1,Modelo!$A$9:$D$9,0))</f>
        <v>boolean</v>
      </c>
      <c r="O1779" s="115" t="b">
        <f t="array" ref="O1779">IF(N1779="negativo",INDEX($AD$3:$AG$51,MATCH(1,($B1779=$AD$3:$AD$51)*($J1779=$AE$3:$AE$51),0),3),IF(N1779="positivo",INDEX($AD$55:$AG$109,MATCH(1,($B1779=$AD$55:$AD$109)*($J1779=$AE$55:$AE$109),0),3)))</f>
        <v>0</v>
      </c>
      <c r="P1779" s="115" t="b">
        <f t="array" ref="P1779">IF(N1779="negativo",INDEX($AD$3:$AG$51,MATCH(1,($B1779=$AD$3:$AD$51)*($J1779=$AE$3:$AE$51),0),4),IF(N1779="positivo",INDEX($AD$55:$AG$109,MATCH(1,($B1779=$AD$55:$AD$109)*($J1779=$AE$55:$AE$109),0),4)))</f>
        <v>0</v>
      </c>
      <c r="Q1779" s="115" t="str">
        <f>VLOOKUP(M1779,Modelo!$A$2:$C$7,2,0)</f>
        <v>Transparencia y Gobierno de la Sostenibilidad</v>
      </c>
      <c r="R1779" s="118">
        <f t="array" ref="R1779">INDEX(Modelo!$F$1:$H$37,MATCH(1,(DataBase!Q1779=Modelo!$G$1:$G$37)*(DataBase!B1779=Modelo!$F$1:$F$37),0),3)</f>
        <v>0.29411764705882354</v>
      </c>
      <c r="S1779" s="115">
        <f t="shared" si="56"/>
        <v>0</v>
      </c>
      <c r="T1779" s="115">
        <f t="shared" si="57"/>
        <v>0</v>
      </c>
    </row>
    <row r="1780" spans="1:20" x14ac:dyDescent="0.3">
      <c r="A1780" s="115" t="s">
        <v>215</v>
      </c>
      <c r="B1780" s="115" t="s">
        <v>216</v>
      </c>
      <c r="C1780" s="115" t="s">
        <v>97</v>
      </c>
      <c r="D1780" s="115" t="s">
        <v>86</v>
      </c>
      <c r="E1780" s="115" t="s">
        <v>86</v>
      </c>
      <c r="F1780" s="115" t="s">
        <v>86</v>
      </c>
      <c r="G1780" s="115">
        <v>1956</v>
      </c>
      <c r="H1780" s="115" t="s">
        <v>125</v>
      </c>
      <c r="I1780" s="115">
        <v>25.860914507</v>
      </c>
      <c r="J1780" s="115" t="s">
        <v>15</v>
      </c>
      <c r="K1780" s="115" t="str">
        <f>INDEX(DatosProcesados!$A$1:$BF$101,MATCH(DataBase!A1780,DatosProcesados!$A$1:$A$101,0),MATCH(DataBase!J1780,DatosProcesados!$A$1:$BF$1,0))</f>
        <v>Si</v>
      </c>
      <c r="L1780" s="115" t="str">
        <f>INDEX(Modelo!$A$9:$D$89,MATCH(DataBase!$J1780,Modelo!$A$9:$A$89,0),MATCH(DataBase!L$1,Modelo!$A$9:$D$9,0))</f>
        <v>Información general</v>
      </c>
      <c r="M1780" s="115" t="str">
        <f>INDEX(Modelo!$A$9:$D$89,MATCH(DataBase!$J1780,Modelo!$A$9:$A$89,0),MATCH(DataBase!M$1,Modelo!$A$9:$D$9,0))</f>
        <v>Pilar 1</v>
      </c>
      <c r="N1780" s="115" t="str">
        <f>INDEX(Modelo!$A$9:$D$89,MATCH(DataBase!$J1780,Modelo!$A$9:$A$89,0),MATCH(DataBase!N$1,Modelo!$A$9:$D$9,0))</f>
        <v>boolean</v>
      </c>
      <c r="O1780" s="115" t="b">
        <f t="array" ref="O1780">IF(N1780="negativo",INDEX($AD$3:$AG$51,MATCH(1,($B1780=$AD$3:$AD$51)*($J1780=$AE$3:$AE$51),0),3),IF(N1780="positivo",INDEX($AD$55:$AG$109,MATCH(1,($B1780=$AD$55:$AD$109)*($J1780=$AE$55:$AE$109),0),3)))</f>
        <v>0</v>
      </c>
      <c r="P1780" s="115" t="b">
        <f t="array" ref="P1780">IF(N1780="negativo",INDEX($AD$3:$AG$51,MATCH(1,($B1780=$AD$3:$AD$51)*($J1780=$AE$3:$AE$51),0),4),IF(N1780="positivo",INDEX($AD$55:$AG$109,MATCH(1,($B1780=$AD$55:$AD$109)*($J1780=$AE$55:$AE$109),0),4)))</f>
        <v>0</v>
      </c>
      <c r="Q1780" s="115" t="str">
        <f>VLOOKUP(M1780,Modelo!$A$2:$C$7,2,0)</f>
        <v>Transparencia y Gobierno de la Sostenibilidad</v>
      </c>
      <c r="R1780" s="118">
        <f t="array" ref="R1780">INDEX(Modelo!$F$1:$H$37,MATCH(1,(DataBase!Q1780=Modelo!$G$1:$G$37)*(DataBase!B1780=Modelo!$F$1:$F$37),0),3)</f>
        <v>0.15789473684210525</v>
      </c>
      <c r="S1780" s="115">
        <f t="shared" si="56"/>
        <v>100</v>
      </c>
      <c r="T1780" s="115">
        <f t="shared" si="57"/>
        <v>15.789473684210526</v>
      </c>
    </row>
    <row r="1781" spans="1:20" x14ac:dyDescent="0.3">
      <c r="A1781" s="115" t="s">
        <v>257</v>
      </c>
      <c r="B1781" s="115" t="s">
        <v>216</v>
      </c>
      <c r="C1781" s="115" t="s">
        <v>97</v>
      </c>
      <c r="D1781" s="115" t="s">
        <v>86</v>
      </c>
      <c r="E1781" s="115" t="s">
        <v>87</v>
      </c>
      <c r="F1781" s="115" t="s">
        <v>87</v>
      </c>
      <c r="G1781" s="115">
        <v>1898</v>
      </c>
      <c r="H1781" s="115" t="s">
        <v>167</v>
      </c>
      <c r="I1781" s="115">
        <v>2.4260392159999999</v>
      </c>
      <c r="J1781" s="115" t="s">
        <v>15</v>
      </c>
      <c r="K1781" s="115" t="str">
        <f>INDEX(DatosProcesados!$A$1:$BF$101,MATCH(DataBase!A1781,DatosProcesados!$A$1:$A$101,0),MATCH(DataBase!J1781,DatosProcesados!$A$1:$BF$1,0))</f>
        <v>Si</v>
      </c>
      <c r="L1781" s="115" t="str">
        <f>INDEX(Modelo!$A$9:$D$89,MATCH(DataBase!$J1781,Modelo!$A$9:$A$89,0),MATCH(DataBase!L$1,Modelo!$A$9:$D$9,0))</f>
        <v>Información general</v>
      </c>
      <c r="M1781" s="115" t="str">
        <f>INDEX(Modelo!$A$9:$D$89,MATCH(DataBase!$J1781,Modelo!$A$9:$A$89,0),MATCH(DataBase!M$1,Modelo!$A$9:$D$9,0))</f>
        <v>Pilar 1</v>
      </c>
      <c r="N1781" s="115" t="str">
        <f>INDEX(Modelo!$A$9:$D$89,MATCH(DataBase!$J1781,Modelo!$A$9:$A$89,0),MATCH(DataBase!N$1,Modelo!$A$9:$D$9,0))</f>
        <v>boolean</v>
      </c>
      <c r="O1781" s="115" t="b">
        <f t="array" ref="O1781">IF(N1781="negativo",INDEX($AD$3:$AG$51,MATCH(1,($B1781=$AD$3:$AD$51)*($J1781=$AE$3:$AE$51),0),3),IF(N1781="positivo",INDEX($AD$55:$AG$109,MATCH(1,($B1781=$AD$55:$AD$109)*($J1781=$AE$55:$AE$109),0),3)))</f>
        <v>0</v>
      </c>
      <c r="P1781" s="115" t="b">
        <f t="array" ref="P1781">IF(N1781="negativo",INDEX($AD$3:$AG$51,MATCH(1,($B1781=$AD$3:$AD$51)*($J1781=$AE$3:$AE$51),0),4),IF(N1781="positivo",INDEX($AD$55:$AG$109,MATCH(1,($B1781=$AD$55:$AD$109)*($J1781=$AE$55:$AE$109),0),4)))</f>
        <v>0</v>
      </c>
      <c r="Q1781" s="115" t="str">
        <f>VLOOKUP(M1781,Modelo!$A$2:$C$7,2,0)</f>
        <v>Transparencia y Gobierno de la Sostenibilidad</v>
      </c>
      <c r="R1781" s="118">
        <f t="array" ref="R1781">INDEX(Modelo!$F$1:$H$37,MATCH(1,(DataBase!Q1781=Modelo!$G$1:$G$37)*(DataBase!B1781=Modelo!$F$1:$F$37),0),3)</f>
        <v>0.15789473684210525</v>
      </c>
      <c r="S1781" s="115">
        <f t="shared" si="56"/>
        <v>100</v>
      </c>
      <c r="T1781" s="115">
        <f t="shared" si="57"/>
        <v>15.789473684210526</v>
      </c>
    </row>
    <row r="1782" spans="1:20" x14ac:dyDescent="0.3">
      <c r="A1782" s="115" t="s">
        <v>301</v>
      </c>
      <c r="B1782" s="115" t="s">
        <v>216</v>
      </c>
      <c r="C1782" s="115" t="s">
        <v>103</v>
      </c>
      <c r="D1782" s="115" t="s">
        <v>86</v>
      </c>
      <c r="E1782" s="115" t="s">
        <v>87</v>
      </c>
      <c r="F1782" s="115" t="s">
        <v>86</v>
      </c>
      <c r="G1782" s="115">
        <v>1998</v>
      </c>
      <c r="H1782" s="115" t="s">
        <v>125</v>
      </c>
      <c r="I1782" s="115">
        <v>1.697301486</v>
      </c>
      <c r="J1782" s="115" t="s">
        <v>15</v>
      </c>
      <c r="K1782" s="115" t="str">
        <f>INDEX(DatosProcesados!$A$1:$BF$101,MATCH(DataBase!A1782,DatosProcesados!$A$1:$A$101,0),MATCH(DataBase!J1782,DatosProcesados!$A$1:$BF$1,0))</f>
        <v>Si</v>
      </c>
      <c r="L1782" s="115" t="str">
        <f>INDEX(Modelo!$A$9:$D$89,MATCH(DataBase!$J1782,Modelo!$A$9:$A$89,0),MATCH(DataBase!L$1,Modelo!$A$9:$D$9,0))</f>
        <v>Información general</v>
      </c>
      <c r="M1782" s="115" t="str">
        <f>INDEX(Modelo!$A$9:$D$89,MATCH(DataBase!$J1782,Modelo!$A$9:$A$89,0),MATCH(DataBase!M$1,Modelo!$A$9:$D$9,0))</f>
        <v>Pilar 1</v>
      </c>
      <c r="N1782" s="115" t="str">
        <f>INDEX(Modelo!$A$9:$D$89,MATCH(DataBase!$J1782,Modelo!$A$9:$A$89,0),MATCH(DataBase!N$1,Modelo!$A$9:$D$9,0))</f>
        <v>boolean</v>
      </c>
      <c r="O1782" s="115" t="b">
        <f t="array" ref="O1782">IF(N1782="negativo",INDEX($AD$3:$AG$51,MATCH(1,($B1782=$AD$3:$AD$51)*($J1782=$AE$3:$AE$51),0),3),IF(N1782="positivo",INDEX($AD$55:$AG$109,MATCH(1,($B1782=$AD$55:$AD$109)*($J1782=$AE$55:$AE$109),0),3)))</f>
        <v>0</v>
      </c>
      <c r="P1782" s="115" t="b">
        <f t="array" ref="P1782">IF(N1782="negativo",INDEX($AD$3:$AG$51,MATCH(1,($B1782=$AD$3:$AD$51)*($J1782=$AE$3:$AE$51),0),4),IF(N1782="positivo",INDEX($AD$55:$AG$109,MATCH(1,($B1782=$AD$55:$AD$109)*($J1782=$AE$55:$AE$109),0),4)))</f>
        <v>0</v>
      </c>
      <c r="Q1782" s="115" t="str">
        <f>VLOOKUP(M1782,Modelo!$A$2:$C$7,2,0)</f>
        <v>Transparencia y Gobierno de la Sostenibilidad</v>
      </c>
      <c r="R1782" s="118">
        <f t="array" ref="R1782">INDEX(Modelo!$F$1:$H$37,MATCH(1,(DataBase!Q1782=Modelo!$G$1:$G$37)*(DataBase!B1782=Modelo!$F$1:$F$37),0),3)</f>
        <v>0.15789473684210525</v>
      </c>
      <c r="S1782" s="115">
        <f t="shared" si="56"/>
        <v>100</v>
      </c>
      <c r="T1782" s="115">
        <f t="shared" si="57"/>
        <v>15.789473684210526</v>
      </c>
    </row>
    <row r="1783" spans="1:20" x14ac:dyDescent="0.3">
      <c r="A1783" s="115" t="s">
        <v>352</v>
      </c>
      <c r="B1783" s="115" t="s">
        <v>313</v>
      </c>
      <c r="C1783" s="115" t="s">
        <v>103</v>
      </c>
      <c r="D1783" s="115" t="s">
        <v>87</v>
      </c>
      <c r="E1783" s="115" t="s">
        <v>87</v>
      </c>
      <c r="F1783" s="115" t="s">
        <v>87</v>
      </c>
      <c r="G1783" s="115">
        <v>1969</v>
      </c>
      <c r="H1783" s="115" t="s">
        <v>353</v>
      </c>
      <c r="I1783" s="115">
        <v>3.188315636</v>
      </c>
      <c r="J1783" s="115" t="s">
        <v>15</v>
      </c>
      <c r="K1783" s="115" t="str">
        <f>INDEX(DatosProcesados!$A$1:$BF$101,MATCH(DataBase!A1783,DatosProcesados!$A$1:$A$101,0),MATCH(DataBase!J1783,DatosProcesados!$A$1:$BF$1,0))</f>
        <v>Si</v>
      </c>
      <c r="L1783" s="115" t="str">
        <f>INDEX(Modelo!$A$9:$D$89,MATCH(DataBase!$J1783,Modelo!$A$9:$A$89,0),MATCH(DataBase!L$1,Modelo!$A$9:$D$9,0))</f>
        <v>Información general</v>
      </c>
      <c r="M1783" s="115" t="str">
        <f>INDEX(Modelo!$A$9:$D$89,MATCH(DataBase!$J1783,Modelo!$A$9:$A$89,0),MATCH(DataBase!M$1,Modelo!$A$9:$D$9,0))</f>
        <v>Pilar 1</v>
      </c>
      <c r="N1783" s="115" t="str">
        <f>INDEX(Modelo!$A$9:$D$89,MATCH(DataBase!$J1783,Modelo!$A$9:$A$89,0),MATCH(DataBase!N$1,Modelo!$A$9:$D$9,0))</f>
        <v>boolean</v>
      </c>
      <c r="O1783" s="115" t="b">
        <f t="array" ref="O1783">IF(N1783="negativo",INDEX($AD$3:$AG$51,MATCH(1,($B1783=$AD$3:$AD$51)*($J1783=$AE$3:$AE$51),0),3),IF(N1783="positivo",INDEX($AD$55:$AG$109,MATCH(1,($B1783=$AD$55:$AD$109)*($J1783=$AE$55:$AE$109),0),3)))</f>
        <v>0</v>
      </c>
      <c r="P1783" s="115" t="b">
        <f t="array" ref="P1783">IF(N1783="negativo",INDEX($AD$3:$AG$51,MATCH(1,($B1783=$AD$3:$AD$51)*($J1783=$AE$3:$AE$51),0),4),IF(N1783="positivo",INDEX($AD$55:$AG$109,MATCH(1,($B1783=$AD$55:$AD$109)*($J1783=$AE$55:$AE$109),0),4)))</f>
        <v>0</v>
      </c>
      <c r="Q1783" s="115" t="str">
        <f>VLOOKUP(M1783,Modelo!$A$2:$C$7,2,0)</f>
        <v>Transparencia y Gobierno de la Sostenibilidad</v>
      </c>
      <c r="R1783" s="118">
        <f t="array" ref="R1783">INDEX(Modelo!$F$1:$H$37,MATCH(1,(DataBase!Q1783=Modelo!$G$1:$G$37)*(DataBase!B1783=Modelo!$F$1:$F$37),0),3)</f>
        <v>0.23529411764705882</v>
      </c>
      <c r="S1783" s="115">
        <f t="shared" si="56"/>
        <v>100</v>
      </c>
      <c r="T1783" s="115">
        <f t="shared" si="57"/>
        <v>23.52941176470588</v>
      </c>
    </row>
    <row r="1784" spans="1:20" x14ac:dyDescent="0.3">
      <c r="A1784" s="115" t="s">
        <v>427</v>
      </c>
      <c r="B1784" s="115" t="s">
        <v>407</v>
      </c>
      <c r="C1784" s="115" t="s">
        <v>103</v>
      </c>
      <c r="D1784" s="115" t="s">
        <v>86</v>
      </c>
      <c r="E1784" s="115" t="s">
        <v>86</v>
      </c>
      <c r="F1784" s="115" t="s">
        <v>87</v>
      </c>
      <c r="G1784" s="115">
        <v>2020</v>
      </c>
      <c r="H1784" s="115" t="s">
        <v>428</v>
      </c>
      <c r="I1784" s="115">
        <v>1.943851598</v>
      </c>
      <c r="J1784" s="115" t="s">
        <v>15</v>
      </c>
      <c r="K1784" s="115" t="str">
        <f>INDEX(DatosProcesados!$A$1:$BF$101,MATCH(DataBase!A1784,DatosProcesados!$A$1:$A$101,0),MATCH(DataBase!J1784,DatosProcesados!$A$1:$BF$1,0))</f>
        <v>Si</v>
      </c>
      <c r="L1784" s="115" t="str">
        <f>INDEX(Modelo!$A$9:$D$89,MATCH(DataBase!$J1784,Modelo!$A$9:$A$89,0),MATCH(DataBase!L$1,Modelo!$A$9:$D$9,0))</f>
        <v>Información general</v>
      </c>
      <c r="M1784" s="115" t="str">
        <f>INDEX(Modelo!$A$9:$D$89,MATCH(DataBase!$J1784,Modelo!$A$9:$A$89,0),MATCH(DataBase!M$1,Modelo!$A$9:$D$9,0))</f>
        <v>Pilar 1</v>
      </c>
      <c r="N1784" s="115" t="str">
        <f>INDEX(Modelo!$A$9:$D$89,MATCH(DataBase!$J1784,Modelo!$A$9:$A$89,0),MATCH(DataBase!N$1,Modelo!$A$9:$D$9,0))</f>
        <v>boolean</v>
      </c>
      <c r="O1784" s="115" t="b">
        <f t="array" ref="O1784">IF(N1784="negativo",INDEX($AD$3:$AG$51,MATCH(1,($B1784=$AD$3:$AD$51)*($J1784=$AE$3:$AE$51),0),3),IF(N1784="positivo",INDEX($AD$55:$AG$109,MATCH(1,($B1784=$AD$55:$AD$109)*($J1784=$AE$55:$AE$109),0),3)))</f>
        <v>0</v>
      </c>
      <c r="P1784" s="115" t="b">
        <f t="array" ref="P1784">IF(N1784="negativo",INDEX($AD$3:$AG$51,MATCH(1,($B1784=$AD$3:$AD$51)*($J1784=$AE$3:$AE$51),0),4),IF(N1784="positivo",INDEX($AD$55:$AG$109,MATCH(1,($B1784=$AD$55:$AD$109)*($J1784=$AE$55:$AE$109),0),4)))</f>
        <v>0</v>
      </c>
      <c r="Q1784" s="115" t="str">
        <f>VLOOKUP(M1784,Modelo!$A$2:$C$7,2,0)</f>
        <v>Transparencia y Gobierno de la Sostenibilidad</v>
      </c>
      <c r="R1784" s="118">
        <f t="array" ref="R1784">INDEX(Modelo!$F$1:$H$37,MATCH(1,(DataBase!Q1784=Modelo!$G$1:$G$37)*(DataBase!B1784=Modelo!$F$1:$F$37),0),3)</f>
        <v>0.15384615384615385</v>
      </c>
      <c r="S1784" s="115">
        <f t="shared" si="56"/>
        <v>100</v>
      </c>
      <c r="T1784" s="115">
        <f t="shared" si="57"/>
        <v>15.384615384615385</v>
      </c>
    </row>
    <row r="1785" spans="1:20" x14ac:dyDescent="0.3">
      <c r="A1785" s="115" t="s">
        <v>333</v>
      </c>
      <c r="B1785" s="115" t="s">
        <v>313</v>
      </c>
      <c r="C1785" s="115" t="s">
        <v>103</v>
      </c>
      <c r="D1785" s="115" t="s">
        <v>86</v>
      </c>
      <c r="E1785" s="115" t="s">
        <v>86</v>
      </c>
      <c r="F1785" s="115" t="s">
        <v>87</v>
      </c>
      <c r="G1785" s="115">
        <v>1952</v>
      </c>
      <c r="H1785" s="115" t="s">
        <v>177</v>
      </c>
      <c r="I1785" s="115">
        <v>5.9910971069999999</v>
      </c>
      <c r="J1785" s="115" t="s">
        <v>15</v>
      </c>
      <c r="K1785" s="115" t="str">
        <f>INDEX(DatosProcesados!$A$1:$BF$101,MATCH(DataBase!A1785,DatosProcesados!$A$1:$A$101,0),MATCH(DataBase!J1785,DatosProcesados!$A$1:$BF$1,0))</f>
        <v>Si</v>
      </c>
      <c r="L1785" s="115" t="str">
        <f>INDEX(Modelo!$A$9:$D$89,MATCH(DataBase!$J1785,Modelo!$A$9:$A$89,0),MATCH(DataBase!L$1,Modelo!$A$9:$D$9,0))</f>
        <v>Información general</v>
      </c>
      <c r="M1785" s="115" t="str">
        <f>INDEX(Modelo!$A$9:$D$89,MATCH(DataBase!$J1785,Modelo!$A$9:$A$89,0),MATCH(DataBase!M$1,Modelo!$A$9:$D$9,0))</f>
        <v>Pilar 1</v>
      </c>
      <c r="N1785" s="115" t="str">
        <f>INDEX(Modelo!$A$9:$D$89,MATCH(DataBase!$J1785,Modelo!$A$9:$A$89,0),MATCH(DataBase!N$1,Modelo!$A$9:$D$9,0))</f>
        <v>boolean</v>
      </c>
      <c r="O1785" s="115" t="b">
        <f t="array" ref="O1785">IF(N1785="negativo",INDEX($AD$3:$AG$51,MATCH(1,($B1785=$AD$3:$AD$51)*($J1785=$AE$3:$AE$51),0),3),IF(N1785="positivo",INDEX($AD$55:$AG$109,MATCH(1,($B1785=$AD$55:$AD$109)*($J1785=$AE$55:$AE$109),0),3)))</f>
        <v>0</v>
      </c>
      <c r="P1785" s="115" t="b">
        <f t="array" ref="P1785">IF(N1785="negativo",INDEX($AD$3:$AG$51,MATCH(1,($B1785=$AD$3:$AD$51)*($J1785=$AE$3:$AE$51),0),4),IF(N1785="positivo",INDEX($AD$55:$AG$109,MATCH(1,($B1785=$AD$55:$AD$109)*($J1785=$AE$55:$AE$109),0),4)))</f>
        <v>0</v>
      </c>
      <c r="Q1785" s="115" t="str">
        <f>VLOOKUP(M1785,Modelo!$A$2:$C$7,2,0)</f>
        <v>Transparencia y Gobierno de la Sostenibilidad</v>
      </c>
      <c r="R1785" s="118">
        <f t="array" ref="R1785">INDEX(Modelo!$F$1:$H$37,MATCH(1,(DataBase!Q1785=Modelo!$G$1:$G$37)*(DataBase!B1785=Modelo!$F$1:$F$37),0),3)</f>
        <v>0.23529411764705882</v>
      </c>
      <c r="S1785" s="115">
        <f t="shared" si="56"/>
        <v>100</v>
      </c>
      <c r="T1785" s="115">
        <f t="shared" si="57"/>
        <v>23.52941176470588</v>
      </c>
    </row>
    <row r="1786" spans="1:20" x14ac:dyDescent="0.3">
      <c r="A1786" s="115" t="s">
        <v>371</v>
      </c>
      <c r="B1786" s="115" t="s">
        <v>313</v>
      </c>
      <c r="C1786" s="115" t="s">
        <v>103</v>
      </c>
      <c r="D1786" s="115" t="s">
        <v>87</v>
      </c>
      <c r="E1786" s="115" t="s">
        <v>86</v>
      </c>
      <c r="F1786" s="115" t="s">
        <v>87</v>
      </c>
      <c r="G1786" s="115">
        <v>1977</v>
      </c>
      <c r="H1786" s="115" t="s">
        <v>281</v>
      </c>
      <c r="I1786" s="115">
        <v>2.002301595</v>
      </c>
      <c r="J1786" s="115" t="s">
        <v>15</v>
      </c>
      <c r="K1786" s="115" t="str">
        <f>INDEX(DatosProcesados!$A$1:$BF$101,MATCH(DataBase!A1786,DatosProcesados!$A$1:$A$101,0),MATCH(DataBase!J1786,DatosProcesados!$A$1:$BF$1,0))</f>
        <v>Si</v>
      </c>
      <c r="L1786" s="115" t="str">
        <f>INDEX(Modelo!$A$9:$D$89,MATCH(DataBase!$J1786,Modelo!$A$9:$A$89,0),MATCH(DataBase!L$1,Modelo!$A$9:$D$9,0))</f>
        <v>Información general</v>
      </c>
      <c r="M1786" s="115" t="str">
        <f>INDEX(Modelo!$A$9:$D$89,MATCH(DataBase!$J1786,Modelo!$A$9:$A$89,0),MATCH(DataBase!M$1,Modelo!$A$9:$D$9,0))</f>
        <v>Pilar 1</v>
      </c>
      <c r="N1786" s="115" t="str">
        <f>INDEX(Modelo!$A$9:$D$89,MATCH(DataBase!$J1786,Modelo!$A$9:$A$89,0),MATCH(DataBase!N$1,Modelo!$A$9:$D$9,0))</f>
        <v>boolean</v>
      </c>
      <c r="O1786" s="115" t="b">
        <f t="array" ref="O1786">IF(N1786="negativo",INDEX($AD$3:$AG$51,MATCH(1,($B1786=$AD$3:$AD$51)*($J1786=$AE$3:$AE$51),0),3),IF(N1786="positivo",INDEX($AD$55:$AG$109,MATCH(1,($B1786=$AD$55:$AD$109)*($J1786=$AE$55:$AE$109),0),3)))</f>
        <v>0</v>
      </c>
      <c r="P1786" s="115" t="b">
        <f t="array" ref="P1786">IF(N1786="negativo",INDEX($AD$3:$AG$51,MATCH(1,($B1786=$AD$3:$AD$51)*($J1786=$AE$3:$AE$51),0),4),IF(N1786="positivo",INDEX($AD$55:$AG$109,MATCH(1,($B1786=$AD$55:$AD$109)*($J1786=$AE$55:$AE$109),0),4)))</f>
        <v>0</v>
      </c>
      <c r="Q1786" s="115" t="str">
        <f>VLOOKUP(M1786,Modelo!$A$2:$C$7,2,0)</f>
        <v>Transparencia y Gobierno de la Sostenibilidad</v>
      </c>
      <c r="R1786" s="118">
        <f t="array" ref="R1786">INDEX(Modelo!$F$1:$H$37,MATCH(1,(DataBase!Q1786=Modelo!$G$1:$G$37)*(DataBase!B1786=Modelo!$F$1:$F$37),0),3)</f>
        <v>0.23529411764705882</v>
      </c>
      <c r="S1786" s="115">
        <f t="shared" si="56"/>
        <v>100</v>
      </c>
      <c r="T1786" s="115">
        <f t="shared" si="57"/>
        <v>23.52941176470588</v>
      </c>
    </row>
    <row r="1787" spans="1:20" x14ac:dyDescent="0.3">
      <c r="A1787" s="115" t="s">
        <v>469</v>
      </c>
      <c r="B1787" s="115" t="s">
        <v>467</v>
      </c>
      <c r="C1787" s="115" t="s">
        <v>103</v>
      </c>
      <c r="D1787" s="115" t="s">
        <v>87</v>
      </c>
      <c r="E1787" s="115" t="s">
        <v>86</v>
      </c>
      <c r="F1787" s="115" t="s">
        <v>87</v>
      </c>
      <c r="G1787" s="115">
        <v>1971</v>
      </c>
      <c r="H1787" s="115" t="s">
        <v>244</v>
      </c>
      <c r="I1787" s="115">
        <v>2.1567474139999998</v>
      </c>
      <c r="J1787" s="115" t="s">
        <v>15</v>
      </c>
      <c r="K1787" s="115">
        <f>INDEX(DatosProcesados!$A$1:$BF$101,MATCH(DataBase!A1787,DatosProcesados!$A$1:$A$101,0),MATCH(DataBase!J1787,DatosProcesados!$A$1:$BF$1,0))</f>
        <v>0</v>
      </c>
      <c r="L1787" s="115" t="str">
        <f>INDEX(Modelo!$A$9:$D$89,MATCH(DataBase!$J1787,Modelo!$A$9:$A$89,0),MATCH(DataBase!L$1,Modelo!$A$9:$D$9,0))</f>
        <v>Información general</v>
      </c>
      <c r="M1787" s="115" t="str">
        <f>INDEX(Modelo!$A$9:$D$89,MATCH(DataBase!$J1787,Modelo!$A$9:$A$89,0),MATCH(DataBase!M$1,Modelo!$A$9:$D$9,0))</f>
        <v>Pilar 1</v>
      </c>
      <c r="N1787" s="115" t="str">
        <f>INDEX(Modelo!$A$9:$D$89,MATCH(DataBase!$J1787,Modelo!$A$9:$A$89,0),MATCH(DataBase!N$1,Modelo!$A$9:$D$9,0))</f>
        <v>boolean</v>
      </c>
      <c r="O1787" s="115" t="b">
        <f t="array" ref="O1787">IF(N1787="negativo",INDEX($AD$3:$AG$51,MATCH(1,($B1787=$AD$3:$AD$51)*($J1787=$AE$3:$AE$51),0),3),IF(N1787="positivo",INDEX($AD$55:$AG$109,MATCH(1,($B1787=$AD$55:$AD$109)*($J1787=$AE$55:$AE$109),0),3)))</f>
        <v>0</v>
      </c>
      <c r="P1787" s="115" t="b">
        <f t="array" ref="P1787">IF(N1787="negativo",INDEX($AD$3:$AG$51,MATCH(1,($B1787=$AD$3:$AD$51)*($J1787=$AE$3:$AE$51),0),4),IF(N1787="positivo",INDEX($AD$55:$AG$109,MATCH(1,($B1787=$AD$55:$AD$109)*($J1787=$AE$55:$AE$109),0),4)))</f>
        <v>0</v>
      </c>
      <c r="Q1787" s="115" t="str">
        <f>VLOOKUP(M1787,Modelo!$A$2:$C$7,2,0)</f>
        <v>Transparencia y Gobierno de la Sostenibilidad</v>
      </c>
      <c r="R1787" s="118">
        <f t="array" ref="R1787">INDEX(Modelo!$F$1:$H$37,MATCH(1,(DataBase!Q1787=Modelo!$G$1:$G$37)*(DataBase!B1787=Modelo!$F$1:$F$37),0),3)</f>
        <v>0.14285714285714285</v>
      </c>
      <c r="S1787" s="115">
        <f t="shared" si="56"/>
        <v>0</v>
      </c>
      <c r="T1787" s="115">
        <f t="shared" si="57"/>
        <v>0</v>
      </c>
    </row>
    <row r="1788" spans="1:20" x14ac:dyDescent="0.3">
      <c r="A1788" s="115" t="s">
        <v>357</v>
      </c>
      <c r="B1788" s="115" t="s">
        <v>313</v>
      </c>
      <c r="C1788" s="115" t="s">
        <v>103</v>
      </c>
      <c r="D1788" s="115" t="s">
        <v>86</v>
      </c>
      <c r="E1788" s="115" t="s">
        <v>86</v>
      </c>
      <c r="F1788" s="115" t="s">
        <v>87</v>
      </c>
      <c r="G1788" s="115">
        <v>2009</v>
      </c>
      <c r="H1788" s="115" t="s">
        <v>358</v>
      </c>
      <c r="I1788" s="115">
        <v>2.8694480090000001</v>
      </c>
      <c r="J1788" s="115" t="s">
        <v>15</v>
      </c>
      <c r="K1788" s="115">
        <f>INDEX(DatosProcesados!$A$1:$BF$101,MATCH(DataBase!A1788,DatosProcesados!$A$1:$A$101,0),MATCH(DataBase!J1788,DatosProcesados!$A$1:$BF$1,0))</f>
        <v>0</v>
      </c>
      <c r="L1788" s="115" t="str">
        <f>INDEX(Modelo!$A$9:$D$89,MATCH(DataBase!$J1788,Modelo!$A$9:$A$89,0),MATCH(DataBase!L$1,Modelo!$A$9:$D$9,0))</f>
        <v>Información general</v>
      </c>
      <c r="M1788" s="115" t="str">
        <f>INDEX(Modelo!$A$9:$D$89,MATCH(DataBase!$J1788,Modelo!$A$9:$A$89,0),MATCH(DataBase!M$1,Modelo!$A$9:$D$9,0))</f>
        <v>Pilar 1</v>
      </c>
      <c r="N1788" s="115" t="str">
        <f>INDEX(Modelo!$A$9:$D$89,MATCH(DataBase!$J1788,Modelo!$A$9:$A$89,0),MATCH(DataBase!N$1,Modelo!$A$9:$D$9,0))</f>
        <v>boolean</v>
      </c>
      <c r="O1788" s="115" t="b">
        <f t="array" ref="O1788">IF(N1788="negativo",INDEX($AD$3:$AG$51,MATCH(1,($B1788=$AD$3:$AD$51)*($J1788=$AE$3:$AE$51),0),3),IF(N1788="positivo",INDEX($AD$55:$AG$109,MATCH(1,($B1788=$AD$55:$AD$109)*($J1788=$AE$55:$AE$109),0),3)))</f>
        <v>0</v>
      </c>
      <c r="P1788" s="115" t="b">
        <f t="array" ref="P1788">IF(N1788="negativo",INDEX($AD$3:$AG$51,MATCH(1,($B1788=$AD$3:$AD$51)*($J1788=$AE$3:$AE$51),0),4),IF(N1788="positivo",INDEX($AD$55:$AG$109,MATCH(1,($B1788=$AD$55:$AD$109)*($J1788=$AE$55:$AE$109),0),4)))</f>
        <v>0</v>
      </c>
      <c r="Q1788" s="115" t="str">
        <f>VLOOKUP(M1788,Modelo!$A$2:$C$7,2,0)</f>
        <v>Transparencia y Gobierno de la Sostenibilidad</v>
      </c>
      <c r="R1788" s="118">
        <f t="array" ref="R1788">INDEX(Modelo!$F$1:$H$37,MATCH(1,(DataBase!Q1788=Modelo!$G$1:$G$37)*(DataBase!B1788=Modelo!$F$1:$F$37),0),3)</f>
        <v>0.23529411764705882</v>
      </c>
      <c r="S1788" s="115">
        <f t="shared" si="56"/>
        <v>0</v>
      </c>
      <c r="T1788" s="115">
        <f t="shared" si="57"/>
        <v>0</v>
      </c>
    </row>
    <row r="1789" spans="1:20" x14ac:dyDescent="0.3">
      <c r="A1789" s="115" t="s">
        <v>355</v>
      </c>
      <c r="B1789" s="115" t="s">
        <v>313</v>
      </c>
      <c r="C1789" s="115" t="s">
        <v>103</v>
      </c>
      <c r="D1789" s="115" t="s">
        <v>87</v>
      </c>
      <c r="E1789" s="115" t="s">
        <v>86</v>
      </c>
      <c r="F1789" s="115" t="s">
        <v>86</v>
      </c>
      <c r="G1789" s="115">
        <v>1934</v>
      </c>
      <c r="H1789" s="115" t="s">
        <v>125</v>
      </c>
      <c r="I1789" s="115">
        <v>3.134365769</v>
      </c>
      <c r="J1789" s="115" t="s">
        <v>15</v>
      </c>
      <c r="K1789" s="115">
        <f>INDEX(DatosProcesados!$A$1:$BF$101,MATCH(DataBase!A1789,DatosProcesados!$A$1:$A$101,0),MATCH(DataBase!J1789,DatosProcesados!$A$1:$BF$1,0))</f>
        <v>0</v>
      </c>
      <c r="L1789" s="115" t="str">
        <f>INDEX(Modelo!$A$9:$D$89,MATCH(DataBase!$J1789,Modelo!$A$9:$A$89,0),MATCH(DataBase!L$1,Modelo!$A$9:$D$9,0))</f>
        <v>Información general</v>
      </c>
      <c r="M1789" s="115" t="str">
        <f>INDEX(Modelo!$A$9:$D$89,MATCH(DataBase!$J1789,Modelo!$A$9:$A$89,0),MATCH(DataBase!M$1,Modelo!$A$9:$D$9,0))</f>
        <v>Pilar 1</v>
      </c>
      <c r="N1789" s="115" t="str">
        <f>INDEX(Modelo!$A$9:$D$89,MATCH(DataBase!$J1789,Modelo!$A$9:$A$89,0),MATCH(DataBase!N$1,Modelo!$A$9:$D$9,0))</f>
        <v>boolean</v>
      </c>
      <c r="O1789" s="115" t="b">
        <f t="array" ref="O1789">IF(N1789="negativo",INDEX($AD$3:$AG$51,MATCH(1,($B1789=$AD$3:$AD$51)*($J1789=$AE$3:$AE$51),0),3),IF(N1789="positivo",INDEX($AD$55:$AG$109,MATCH(1,($B1789=$AD$55:$AD$109)*($J1789=$AE$55:$AE$109),0),3)))</f>
        <v>0</v>
      </c>
      <c r="P1789" s="115" t="b">
        <f t="array" ref="P1789">IF(N1789="negativo",INDEX($AD$3:$AG$51,MATCH(1,($B1789=$AD$3:$AD$51)*($J1789=$AE$3:$AE$51),0),4),IF(N1789="positivo",INDEX($AD$55:$AG$109,MATCH(1,($B1789=$AD$55:$AD$109)*($J1789=$AE$55:$AE$109),0),4)))</f>
        <v>0</v>
      </c>
      <c r="Q1789" s="115" t="str">
        <f>VLOOKUP(M1789,Modelo!$A$2:$C$7,2,0)</f>
        <v>Transparencia y Gobierno de la Sostenibilidad</v>
      </c>
      <c r="R1789" s="118">
        <f t="array" ref="R1789">INDEX(Modelo!$F$1:$H$37,MATCH(1,(DataBase!Q1789=Modelo!$G$1:$G$37)*(DataBase!B1789=Modelo!$F$1:$F$37),0),3)</f>
        <v>0.23529411764705882</v>
      </c>
      <c r="S1789" s="115">
        <f t="shared" si="56"/>
        <v>0</v>
      </c>
      <c r="T1789" s="115">
        <f t="shared" si="57"/>
        <v>0</v>
      </c>
    </row>
    <row r="1790" spans="1:20" x14ac:dyDescent="0.3">
      <c r="A1790" s="115" t="s">
        <v>129</v>
      </c>
      <c r="B1790" s="115" t="s">
        <v>84</v>
      </c>
      <c r="C1790" s="115" t="s">
        <v>97</v>
      </c>
      <c r="D1790" s="115" t="s">
        <v>86</v>
      </c>
      <c r="E1790" s="115" t="s">
        <v>87</v>
      </c>
      <c r="F1790" s="115" t="s">
        <v>87</v>
      </c>
      <c r="G1790" s="115">
        <v>1924</v>
      </c>
      <c r="H1790" s="115" t="s">
        <v>130</v>
      </c>
      <c r="I1790" s="115">
        <v>6.6721791020000003</v>
      </c>
      <c r="J1790" s="115" t="s">
        <v>15</v>
      </c>
      <c r="K1790" s="115" t="str">
        <f>INDEX(DatosProcesados!$A$1:$BF$101,MATCH(DataBase!A1790,DatosProcesados!$A$1:$A$101,0),MATCH(DataBase!J1790,DatosProcesados!$A$1:$BF$1,0))</f>
        <v>Si</v>
      </c>
      <c r="L1790" s="115" t="str">
        <f>INDEX(Modelo!$A$9:$D$89,MATCH(DataBase!$J1790,Modelo!$A$9:$A$89,0),MATCH(DataBase!L$1,Modelo!$A$9:$D$9,0))</f>
        <v>Información general</v>
      </c>
      <c r="M1790" s="115" t="str">
        <f>INDEX(Modelo!$A$9:$D$89,MATCH(DataBase!$J1790,Modelo!$A$9:$A$89,0),MATCH(DataBase!M$1,Modelo!$A$9:$D$9,0))</f>
        <v>Pilar 1</v>
      </c>
      <c r="N1790" s="115" t="str">
        <f>INDEX(Modelo!$A$9:$D$89,MATCH(DataBase!$J1790,Modelo!$A$9:$A$89,0),MATCH(DataBase!N$1,Modelo!$A$9:$D$9,0))</f>
        <v>boolean</v>
      </c>
      <c r="O1790" s="115" t="b">
        <f t="array" ref="O1790">IF(N1790="negativo",INDEX($AD$3:$AG$51,MATCH(1,($B1790=$AD$3:$AD$51)*($J1790=$AE$3:$AE$51),0),3),IF(N1790="positivo",INDEX($AD$55:$AG$109,MATCH(1,($B1790=$AD$55:$AD$109)*($J1790=$AE$55:$AE$109),0),3)))</f>
        <v>0</v>
      </c>
      <c r="P1790" s="115" t="b">
        <f t="array" ref="P1790">IF(N1790="negativo",INDEX($AD$3:$AG$51,MATCH(1,($B1790=$AD$3:$AD$51)*($J1790=$AE$3:$AE$51),0),4),IF(N1790="positivo",INDEX($AD$55:$AG$109,MATCH(1,($B1790=$AD$55:$AD$109)*($J1790=$AE$55:$AE$109),0),4)))</f>
        <v>0</v>
      </c>
      <c r="Q1790" s="115" t="str">
        <f>VLOOKUP(M1790,Modelo!$A$2:$C$7,2,0)</f>
        <v>Transparencia y Gobierno de la Sostenibilidad</v>
      </c>
      <c r="R1790" s="118">
        <f t="array" ref="R1790">INDEX(Modelo!$F$1:$H$37,MATCH(1,(DataBase!Q1790=Modelo!$G$1:$G$37)*(DataBase!B1790=Modelo!$F$1:$F$37),0),3)</f>
        <v>0.29411764705882354</v>
      </c>
      <c r="S1790" s="115">
        <f t="shared" si="56"/>
        <v>100</v>
      </c>
      <c r="T1790" s="115">
        <f t="shared" si="57"/>
        <v>29.411764705882355</v>
      </c>
    </row>
    <row r="1791" spans="1:20" x14ac:dyDescent="0.3">
      <c r="A1791" s="115" t="s">
        <v>166</v>
      </c>
      <c r="B1791" s="115" t="s">
        <v>84</v>
      </c>
      <c r="C1791" s="115" t="s">
        <v>103</v>
      </c>
      <c r="D1791" s="115" t="s">
        <v>86</v>
      </c>
      <c r="E1791" s="115" t="s">
        <v>87</v>
      </c>
      <c r="F1791" s="115" t="s">
        <v>87</v>
      </c>
      <c r="G1791" s="115">
        <v>1910</v>
      </c>
      <c r="H1791" s="115" t="s">
        <v>167</v>
      </c>
      <c r="I1791" s="115">
        <v>2.655177809</v>
      </c>
      <c r="J1791" s="115" t="s">
        <v>15</v>
      </c>
      <c r="K1791" s="115" t="str">
        <f>INDEX(DatosProcesados!$A$1:$BF$101,MATCH(DataBase!A1791,DatosProcesados!$A$1:$A$101,0),MATCH(DataBase!J1791,DatosProcesados!$A$1:$BF$1,0))</f>
        <v>Si</v>
      </c>
      <c r="L1791" s="115" t="str">
        <f>INDEX(Modelo!$A$9:$D$89,MATCH(DataBase!$J1791,Modelo!$A$9:$A$89,0),MATCH(DataBase!L$1,Modelo!$A$9:$D$9,0))</f>
        <v>Información general</v>
      </c>
      <c r="M1791" s="115" t="str">
        <f>INDEX(Modelo!$A$9:$D$89,MATCH(DataBase!$J1791,Modelo!$A$9:$A$89,0),MATCH(DataBase!M$1,Modelo!$A$9:$D$9,0))</f>
        <v>Pilar 1</v>
      </c>
      <c r="N1791" s="115" t="str">
        <f>INDEX(Modelo!$A$9:$D$89,MATCH(DataBase!$J1791,Modelo!$A$9:$A$89,0),MATCH(DataBase!N$1,Modelo!$A$9:$D$9,0))</f>
        <v>boolean</v>
      </c>
      <c r="O1791" s="115" t="b">
        <f t="array" ref="O1791">IF(N1791="negativo",INDEX($AD$3:$AG$51,MATCH(1,($B1791=$AD$3:$AD$51)*($J1791=$AE$3:$AE$51),0),3),IF(N1791="positivo",INDEX($AD$55:$AG$109,MATCH(1,($B1791=$AD$55:$AD$109)*($J1791=$AE$55:$AE$109),0),3)))</f>
        <v>0</v>
      </c>
      <c r="P1791" s="115" t="b">
        <f t="array" ref="P1791">IF(N1791="negativo",INDEX($AD$3:$AG$51,MATCH(1,($B1791=$AD$3:$AD$51)*($J1791=$AE$3:$AE$51),0),4),IF(N1791="positivo",INDEX($AD$55:$AG$109,MATCH(1,($B1791=$AD$55:$AD$109)*($J1791=$AE$55:$AE$109),0),4)))</f>
        <v>0</v>
      </c>
      <c r="Q1791" s="115" t="str">
        <f>VLOOKUP(M1791,Modelo!$A$2:$C$7,2,0)</f>
        <v>Transparencia y Gobierno de la Sostenibilidad</v>
      </c>
      <c r="R1791" s="118">
        <f t="array" ref="R1791">INDEX(Modelo!$F$1:$H$37,MATCH(1,(DataBase!Q1791=Modelo!$G$1:$G$37)*(DataBase!B1791=Modelo!$F$1:$F$37),0),3)</f>
        <v>0.29411764705882354</v>
      </c>
      <c r="S1791" s="115">
        <f t="shared" si="56"/>
        <v>100</v>
      </c>
      <c r="T1791" s="115">
        <f t="shared" si="57"/>
        <v>29.411764705882355</v>
      </c>
    </row>
    <row r="1792" spans="1:20" x14ac:dyDescent="0.3">
      <c r="A1792" s="115" t="s">
        <v>312</v>
      </c>
      <c r="B1792" s="115" t="s">
        <v>313</v>
      </c>
      <c r="C1792" s="115" t="s">
        <v>103</v>
      </c>
      <c r="D1792" s="115" t="s">
        <v>86</v>
      </c>
      <c r="E1792" s="115" t="s">
        <v>87</v>
      </c>
      <c r="F1792" s="115" t="s">
        <v>87</v>
      </c>
      <c r="G1792" s="115">
        <v>1968</v>
      </c>
      <c r="H1792" s="115" t="s">
        <v>125</v>
      </c>
      <c r="I1792" s="115">
        <v>24.752011681999999</v>
      </c>
      <c r="J1792" s="115" t="s">
        <v>15</v>
      </c>
      <c r="K1792" s="115" t="str">
        <f>INDEX(DatosProcesados!$A$1:$BF$101,MATCH(DataBase!A1792,DatosProcesados!$A$1:$A$101,0),MATCH(DataBase!J1792,DatosProcesados!$A$1:$BF$1,0))</f>
        <v>Si</v>
      </c>
      <c r="L1792" s="115" t="str">
        <f>INDEX(Modelo!$A$9:$D$89,MATCH(DataBase!$J1792,Modelo!$A$9:$A$89,0),MATCH(DataBase!L$1,Modelo!$A$9:$D$9,0))</f>
        <v>Información general</v>
      </c>
      <c r="M1792" s="115" t="str">
        <f>INDEX(Modelo!$A$9:$D$89,MATCH(DataBase!$J1792,Modelo!$A$9:$A$89,0),MATCH(DataBase!M$1,Modelo!$A$9:$D$9,0))</f>
        <v>Pilar 1</v>
      </c>
      <c r="N1792" s="115" t="str">
        <f>INDEX(Modelo!$A$9:$D$89,MATCH(DataBase!$J1792,Modelo!$A$9:$A$89,0),MATCH(DataBase!N$1,Modelo!$A$9:$D$9,0))</f>
        <v>boolean</v>
      </c>
      <c r="O1792" s="115" t="b">
        <f t="array" ref="O1792">IF(N1792="negativo",INDEX($AD$3:$AG$51,MATCH(1,($B1792=$AD$3:$AD$51)*($J1792=$AE$3:$AE$51),0),3),IF(N1792="positivo",INDEX($AD$55:$AG$109,MATCH(1,($B1792=$AD$55:$AD$109)*($J1792=$AE$55:$AE$109),0),3)))</f>
        <v>0</v>
      </c>
      <c r="P1792" s="115" t="b">
        <f t="array" ref="P1792">IF(N1792="negativo",INDEX($AD$3:$AG$51,MATCH(1,($B1792=$AD$3:$AD$51)*($J1792=$AE$3:$AE$51),0),4),IF(N1792="positivo",INDEX($AD$55:$AG$109,MATCH(1,($B1792=$AD$55:$AD$109)*($J1792=$AE$55:$AE$109),0),4)))</f>
        <v>0</v>
      </c>
      <c r="Q1792" s="115" t="str">
        <f>VLOOKUP(M1792,Modelo!$A$2:$C$7,2,0)</f>
        <v>Transparencia y Gobierno de la Sostenibilidad</v>
      </c>
      <c r="R1792" s="118">
        <f t="array" ref="R1792">INDEX(Modelo!$F$1:$H$37,MATCH(1,(DataBase!Q1792=Modelo!$G$1:$G$37)*(DataBase!B1792=Modelo!$F$1:$F$37),0),3)</f>
        <v>0.23529411764705882</v>
      </c>
      <c r="S1792" s="115">
        <f t="shared" si="56"/>
        <v>100</v>
      </c>
      <c r="T1792" s="115">
        <f t="shared" si="57"/>
        <v>23.52941176470588</v>
      </c>
    </row>
    <row r="1793" spans="1:20" x14ac:dyDescent="0.3">
      <c r="A1793" s="115" t="s">
        <v>162</v>
      </c>
      <c r="B1793" s="115" t="s">
        <v>84</v>
      </c>
      <c r="C1793" s="115" t="s">
        <v>97</v>
      </c>
      <c r="D1793" s="115" t="s">
        <v>86</v>
      </c>
      <c r="E1793" s="115" t="s">
        <v>87</v>
      </c>
      <c r="F1793" s="115" t="s">
        <v>87</v>
      </c>
      <c r="G1793" s="115">
        <v>1979</v>
      </c>
      <c r="H1793" s="115" t="s">
        <v>163</v>
      </c>
      <c r="I1793" s="115">
        <v>2.956157691</v>
      </c>
      <c r="J1793" s="115" t="s">
        <v>15</v>
      </c>
      <c r="K1793" s="115" t="str">
        <f>INDEX(DatosProcesados!$A$1:$BF$101,MATCH(DataBase!A1793,DatosProcesados!$A$1:$A$101,0),MATCH(DataBase!J1793,DatosProcesados!$A$1:$BF$1,0))</f>
        <v>Si</v>
      </c>
      <c r="L1793" s="115" t="str">
        <f>INDEX(Modelo!$A$9:$D$89,MATCH(DataBase!$J1793,Modelo!$A$9:$A$89,0),MATCH(DataBase!L$1,Modelo!$A$9:$D$9,0))</f>
        <v>Información general</v>
      </c>
      <c r="M1793" s="115" t="str">
        <f>INDEX(Modelo!$A$9:$D$89,MATCH(DataBase!$J1793,Modelo!$A$9:$A$89,0),MATCH(DataBase!M$1,Modelo!$A$9:$D$9,0))</f>
        <v>Pilar 1</v>
      </c>
      <c r="N1793" s="115" t="str">
        <f>INDEX(Modelo!$A$9:$D$89,MATCH(DataBase!$J1793,Modelo!$A$9:$A$89,0),MATCH(DataBase!N$1,Modelo!$A$9:$D$9,0))</f>
        <v>boolean</v>
      </c>
      <c r="O1793" s="115" t="b">
        <f t="array" ref="O1793">IF(N1793="negativo",INDEX($AD$3:$AG$51,MATCH(1,($B1793=$AD$3:$AD$51)*($J1793=$AE$3:$AE$51),0),3),IF(N1793="positivo",INDEX($AD$55:$AG$109,MATCH(1,($B1793=$AD$55:$AD$109)*($J1793=$AE$55:$AE$109),0),3)))</f>
        <v>0</v>
      </c>
      <c r="P1793" s="115" t="b">
        <f t="array" ref="P1793">IF(N1793="negativo",INDEX($AD$3:$AG$51,MATCH(1,($B1793=$AD$3:$AD$51)*($J1793=$AE$3:$AE$51),0),4),IF(N1793="positivo",INDEX($AD$55:$AG$109,MATCH(1,($B1793=$AD$55:$AD$109)*($J1793=$AE$55:$AE$109),0),4)))</f>
        <v>0</v>
      </c>
      <c r="Q1793" s="115" t="str">
        <f>VLOOKUP(M1793,Modelo!$A$2:$C$7,2,0)</f>
        <v>Transparencia y Gobierno de la Sostenibilidad</v>
      </c>
      <c r="R1793" s="118">
        <f t="array" ref="R1793">INDEX(Modelo!$F$1:$H$37,MATCH(1,(DataBase!Q1793=Modelo!$G$1:$G$37)*(DataBase!B1793=Modelo!$F$1:$F$37),0),3)</f>
        <v>0.29411764705882354</v>
      </c>
      <c r="S1793" s="115">
        <f t="shared" si="56"/>
        <v>100</v>
      </c>
      <c r="T1793" s="115">
        <f t="shared" si="57"/>
        <v>29.411764705882355</v>
      </c>
    </row>
    <row r="1794" spans="1:20" x14ac:dyDescent="0.3">
      <c r="A1794" s="115" t="s">
        <v>348</v>
      </c>
      <c r="B1794" s="115" t="s">
        <v>313</v>
      </c>
      <c r="C1794" s="115" t="s">
        <v>103</v>
      </c>
      <c r="D1794" s="115" t="s">
        <v>86</v>
      </c>
      <c r="E1794" s="115" t="s">
        <v>87</v>
      </c>
      <c r="F1794" s="115" t="s">
        <v>87</v>
      </c>
      <c r="G1794" s="115">
        <v>1937</v>
      </c>
      <c r="H1794" s="115" t="s">
        <v>294</v>
      </c>
      <c r="I1794" s="115">
        <v>4.02823039</v>
      </c>
      <c r="J1794" s="115" t="s">
        <v>15</v>
      </c>
      <c r="K1794" s="115" t="str">
        <f>INDEX(DatosProcesados!$A$1:$BF$101,MATCH(DataBase!A1794,DatosProcesados!$A$1:$A$101,0),MATCH(DataBase!J1794,DatosProcesados!$A$1:$BF$1,0))</f>
        <v>Si</v>
      </c>
      <c r="L1794" s="115" t="str">
        <f>INDEX(Modelo!$A$9:$D$89,MATCH(DataBase!$J1794,Modelo!$A$9:$A$89,0),MATCH(DataBase!L$1,Modelo!$A$9:$D$9,0))</f>
        <v>Información general</v>
      </c>
      <c r="M1794" s="115" t="str">
        <f>INDEX(Modelo!$A$9:$D$89,MATCH(DataBase!$J1794,Modelo!$A$9:$A$89,0),MATCH(DataBase!M$1,Modelo!$A$9:$D$9,0))</f>
        <v>Pilar 1</v>
      </c>
      <c r="N1794" s="115" t="str">
        <f>INDEX(Modelo!$A$9:$D$89,MATCH(DataBase!$J1794,Modelo!$A$9:$A$89,0),MATCH(DataBase!N$1,Modelo!$A$9:$D$9,0))</f>
        <v>boolean</v>
      </c>
      <c r="O1794" s="115" t="b">
        <f t="array" ref="O1794">IF(N1794="negativo",INDEX($AD$3:$AG$51,MATCH(1,($B1794=$AD$3:$AD$51)*($J1794=$AE$3:$AE$51),0),3),IF(N1794="positivo",INDEX($AD$55:$AG$109,MATCH(1,($B1794=$AD$55:$AD$109)*($J1794=$AE$55:$AE$109),0),3)))</f>
        <v>0</v>
      </c>
      <c r="P1794" s="115" t="b">
        <f t="array" ref="P1794">IF(N1794="negativo",INDEX($AD$3:$AG$51,MATCH(1,($B1794=$AD$3:$AD$51)*($J1794=$AE$3:$AE$51),0),4),IF(N1794="positivo",INDEX($AD$55:$AG$109,MATCH(1,($B1794=$AD$55:$AD$109)*($J1794=$AE$55:$AE$109),0),4)))</f>
        <v>0</v>
      </c>
      <c r="Q1794" s="115" t="str">
        <f>VLOOKUP(M1794,Modelo!$A$2:$C$7,2,0)</f>
        <v>Transparencia y Gobierno de la Sostenibilidad</v>
      </c>
      <c r="R1794" s="118">
        <f t="array" ref="R1794">INDEX(Modelo!$F$1:$H$37,MATCH(1,(DataBase!Q1794=Modelo!$G$1:$G$37)*(DataBase!B1794=Modelo!$F$1:$F$37),0),3)</f>
        <v>0.23529411764705882</v>
      </c>
      <c r="S1794" s="115">
        <f t="shared" si="56"/>
        <v>100</v>
      </c>
      <c r="T1794" s="115">
        <f t="shared" si="57"/>
        <v>23.52941176470588</v>
      </c>
    </row>
    <row r="1795" spans="1:20" x14ac:dyDescent="0.3">
      <c r="A1795" s="115" t="s">
        <v>343</v>
      </c>
      <c r="B1795" s="115" t="s">
        <v>313</v>
      </c>
      <c r="C1795" s="115" t="s">
        <v>103</v>
      </c>
      <c r="D1795" s="115" t="s">
        <v>86</v>
      </c>
      <c r="E1795" s="115" t="s">
        <v>86</v>
      </c>
      <c r="F1795" s="115" t="s">
        <v>87</v>
      </c>
      <c r="G1795" s="115">
        <v>1993</v>
      </c>
      <c r="H1795" s="115" t="s">
        <v>281</v>
      </c>
      <c r="I1795" s="115">
        <v>4.8704234599999996</v>
      </c>
      <c r="J1795" s="115" t="s">
        <v>15</v>
      </c>
      <c r="K1795" s="115" t="str">
        <f>INDEX(DatosProcesados!$A$1:$BF$101,MATCH(DataBase!A1795,DatosProcesados!$A$1:$A$101,0),MATCH(DataBase!J1795,DatosProcesados!$A$1:$BF$1,0))</f>
        <v>Si</v>
      </c>
      <c r="L1795" s="115" t="str">
        <f>INDEX(Modelo!$A$9:$D$89,MATCH(DataBase!$J1795,Modelo!$A$9:$A$89,0),MATCH(DataBase!L$1,Modelo!$A$9:$D$9,0))</f>
        <v>Información general</v>
      </c>
      <c r="M1795" s="115" t="str">
        <f>INDEX(Modelo!$A$9:$D$89,MATCH(DataBase!$J1795,Modelo!$A$9:$A$89,0),MATCH(DataBase!M$1,Modelo!$A$9:$D$9,0))</f>
        <v>Pilar 1</v>
      </c>
      <c r="N1795" s="115" t="str">
        <f>INDEX(Modelo!$A$9:$D$89,MATCH(DataBase!$J1795,Modelo!$A$9:$A$89,0),MATCH(DataBase!N$1,Modelo!$A$9:$D$9,0))</f>
        <v>boolean</v>
      </c>
      <c r="O1795" s="115" t="b">
        <f t="array" ref="O1795">IF(N1795="negativo",INDEX($AD$3:$AG$51,MATCH(1,($B1795=$AD$3:$AD$51)*($J1795=$AE$3:$AE$51),0),3),IF(N1795="positivo",INDEX($AD$55:$AG$109,MATCH(1,($B1795=$AD$55:$AD$109)*($J1795=$AE$55:$AE$109),0),3)))</f>
        <v>0</v>
      </c>
      <c r="P1795" s="115" t="b">
        <f t="array" ref="P1795">IF(N1795="negativo",INDEX($AD$3:$AG$51,MATCH(1,($B1795=$AD$3:$AD$51)*($J1795=$AE$3:$AE$51),0),4),IF(N1795="positivo",INDEX($AD$55:$AG$109,MATCH(1,($B1795=$AD$55:$AD$109)*($J1795=$AE$55:$AE$109),0),4)))</f>
        <v>0</v>
      </c>
      <c r="Q1795" s="115" t="str">
        <f>VLOOKUP(M1795,Modelo!$A$2:$C$7,2,0)</f>
        <v>Transparencia y Gobierno de la Sostenibilidad</v>
      </c>
      <c r="R1795" s="118">
        <f t="array" ref="R1795">INDEX(Modelo!$F$1:$H$37,MATCH(1,(DataBase!Q1795=Modelo!$G$1:$G$37)*(DataBase!B1795=Modelo!$F$1:$F$37),0),3)</f>
        <v>0.23529411764705882</v>
      </c>
      <c r="S1795" s="115">
        <f t="shared" ref="S1795:S1858" si="58">IFERROR(IF(N1795="boolean",IF(K1795="Si",100,0),IF(N1795="scale",IF(K1795=2,100,IF(K1795=1,50,0)),IF(N1795="positivo",100*((K1795-P1795)/(O1795-P1795)),100*(1-((K1795-P1795)/(O1795-P1795)))))),0)</f>
        <v>100</v>
      </c>
      <c r="T1795" s="115">
        <f t="shared" ref="T1795:T1858" si="59">S1795*R1795</f>
        <v>23.52941176470588</v>
      </c>
    </row>
    <row r="1796" spans="1:20" x14ac:dyDescent="0.3">
      <c r="A1796" s="115" t="s">
        <v>367</v>
      </c>
      <c r="B1796" s="115" t="s">
        <v>313</v>
      </c>
      <c r="C1796" s="115" t="s">
        <v>103</v>
      </c>
      <c r="D1796" s="115" t="s">
        <v>86</v>
      </c>
      <c r="E1796" s="115" t="s">
        <v>86</v>
      </c>
      <c r="F1796" s="115" t="s">
        <v>86</v>
      </c>
      <c r="G1796" s="115">
        <v>1966</v>
      </c>
      <c r="H1796" s="115" t="s">
        <v>125</v>
      </c>
      <c r="I1796" s="115">
        <v>2.0461661379999998</v>
      </c>
      <c r="J1796" s="115" t="s">
        <v>15</v>
      </c>
      <c r="K1796" s="115" t="str">
        <f>INDEX(DatosProcesados!$A$1:$BF$101,MATCH(DataBase!A1796,DatosProcesados!$A$1:$A$101,0),MATCH(DataBase!J1796,DatosProcesados!$A$1:$BF$1,0))</f>
        <v>Si</v>
      </c>
      <c r="L1796" s="115" t="str">
        <f>INDEX(Modelo!$A$9:$D$89,MATCH(DataBase!$J1796,Modelo!$A$9:$A$89,0),MATCH(DataBase!L$1,Modelo!$A$9:$D$9,0))</f>
        <v>Información general</v>
      </c>
      <c r="M1796" s="115" t="str">
        <f>INDEX(Modelo!$A$9:$D$89,MATCH(DataBase!$J1796,Modelo!$A$9:$A$89,0),MATCH(DataBase!M$1,Modelo!$A$9:$D$9,0))</f>
        <v>Pilar 1</v>
      </c>
      <c r="N1796" s="115" t="str">
        <f>INDEX(Modelo!$A$9:$D$89,MATCH(DataBase!$J1796,Modelo!$A$9:$A$89,0),MATCH(DataBase!N$1,Modelo!$A$9:$D$9,0))</f>
        <v>boolean</v>
      </c>
      <c r="O1796" s="115" t="b">
        <f t="array" ref="O1796">IF(N1796="negativo",INDEX($AD$3:$AG$51,MATCH(1,($B1796=$AD$3:$AD$51)*($J1796=$AE$3:$AE$51),0),3),IF(N1796="positivo",INDEX($AD$55:$AG$109,MATCH(1,($B1796=$AD$55:$AD$109)*($J1796=$AE$55:$AE$109),0),3)))</f>
        <v>0</v>
      </c>
      <c r="P1796" s="115" t="b">
        <f t="array" ref="P1796">IF(N1796="negativo",INDEX($AD$3:$AG$51,MATCH(1,($B1796=$AD$3:$AD$51)*($J1796=$AE$3:$AE$51),0),4),IF(N1796="positivo",INDEX($AD$55:$AG$109,MATCH(1,($B1796=$AD$55:$AD$109)*($J1796=$AE$55:$AE$109),0),4)))</f>
        <v>0</v>
      </c>
      <c r="Q1796" s="115" t="str">
        <f>VLOOKUP(M1796,Modelo!$A$2:$C$7,2,0)</f>
        <v>Transparencia y Gobierno de la Sostenibilidad</v>
      </c>
      <c r="R1796" s="118">
        <f t="array" ref="R1796">INDEX(Modelo!$F$1:$H$37,MATCH(1,(DataBase!Q1796=Modelo!$G$1:$G$37)*(DataBase!B1796=Modelo!$F$1:$F$37),0),3)</f>
        <v>0.23529411764705882</v>
      </c>
      <c r="S1796" s="115">
        <f t="shared" si="58"/>
        <v>100</v>
      </c>
      <c r="T1796" s="115">
        <f t="shared" si="59"/>
        <v>23.52941176470588</v>
      </c>
    </row>
    <row r="1797" spans="1:20" x14ac:dyDescent="0.3">
      <c r="A1797" s="115" t="s">
        <v>374</v>
      </c>
      <c r="B1797" s="115" t="s">
        <v>313</v>
      </c>
      <c r="C1797" s="115" t="s">
        <v>103</v>
      </c>
      <c r="D1797" s="115" t="s">
        <v>86</v>
      </c>
      <c r="E1797" s="115" t="s">
        <v>87</v>
      </c>
      <c r="F1797" s="115" t="s">
        <v>87</v>
      </c>
      <c r="G1797" s="115">
        <v>1929</v>
      </c>
      <c r="H1797" s="115" t="s">
        <v>375</v>
      </c>
      <c r="I1797" s="115">
        <v>1.928223518</v>
      </c>
      <c r="J1797" s="115" t="s">
        <v>15</v>
      </c>
      <c r="K1797" s="115">
        <f>INDEX(DatosProcesados!$A$1:$BF$101,MATCH(DataBase!A1797,DatosProcesados!$A$1:$A$101,0),MATCH(DataBase!J1797,DatosProcesados!$A$1:$BF$1,0))</f>
        <v>0</v>
      </c>
      <c r="L1797" s="115" t="str">
        <f>INDEX(Modelo!$A$9:$D$89,MATCH(DataBase!$J1797,Modelo!$A$9:$A$89,0),MATCH(DataBase!L$1,Modelo!$A$9:$D$9,0))</f>
        <v>Información general</v>
      </c>
      <c r="M1797" s="115" t="str">
        <f>INDEX(Modelo!$A$9:$D$89,MATCH(DataBase!$J1797,Modelo!$A$9:$A$89,0),MATCH(DataBase!M$1,Modelo!$A$9:$D$9,0))</f>
        <v>Pilar 1</v>
      </c>
      <c r="N1797" s="115" t="str">
        <f>INDEX(Modelo!$A$9:$D$89,MATCH(DataBase!$J1797,Modelo!$A$9:$A$89,0),MATCH(DataBase!N$1,Modelo!$A$9:$D$9,0))</f>
        <v>boolean</v>
      </c>
      <c r="O1797" s="115" t="b">
        <f t="array" ref="O1797">IF(N1797="negativo",INDEX($AD$3:$AG$51,MATCH(1,($B1797=$AD$3:$AD$51)*($J1797=$AE$3:$AE$51),0),3),IF(N1797="positivo",INDEX($AD$55:$AG$109,MATCH(1,($B1797=$AD$55:$AD$109)*($J1797=$AE$55:$AE$109),0),3)))</f>
        <v>0</v>
      </c>
      <c r="P1797" s="115" t="b">
        <f t="array" ref="P1797">IF(N1797="negativo",INDEX($AD$3:$AG$51,MATCH(1,($B1797=$AD$3:$AD$51)*($J1797=$AE$3:$AE$51),0),4),IF(N1797="positivo",INDEX($AD$55:$AG$109,MATCH(1,($B1797=$AD$55:$AD$109)*($J1797=$AE$55:$AE$109),0),4)))</f>
        <v>0</v>
      </c>
      <c r="Q1797" s="115" t="str">
        <f>VLOOKUP(M1797,Modelo!$A$2:$C$7,2,0)</f>
        <v>Transparencia y Gobierno de la Sostenibilidad</v>
      </c>
      <c r="R1797" s="118">
        <f t="array" ref="R1797">INDEX(Modelo!$F$1:$H$37,MATCH(1,(DataBase!Q1797=Modelo!$G$1:$G$37)*(DataBase!B1797=Modelo!$F$1:$F$37),0),3)</f>
        <v>0.23529411764705882</v>
      </c>
      <c r="S1797" s="115">
        <f t="shared" si="58"/>
        <v>0</v>
      </c>
      <c r="T1797" s="115">
        <f t="shared" si="59"/>
        <v>0</v>
      </c>
    </row>
    <row r="1798" spans="1:20" x14ac:dyDescent="0.3">
      <c r="A1798" s="115" t="s">
        <v>201</v>
      </c>
      <c r="B1798" s="115" t="s">
        <v>84</v>
      </c>
      <c r="C1798" s="115" t="s">
        <v>103</v>
      </c>
      <c r="D1798" s="115" t="s">
        <v>86</v>
      </c>
      <c r="E1798" s="115" t="s">
        <v>86</v>
      </c>
      <c r="F1798" s="115" t="s">
        <v>86</v>
      </c>
      <c r="G1798" s="115">
        <v>1987</v>
      </c>
      <c r="H1798" s="115" t="s">
        <v>125</v>
      </c>
      <c r="I1798" s="115">
        <v>0</v>
      </c>
      <c r="J1798" s="115" t="s">
        <v>15</v>
      </c>
      <c r="K1798" s="115" t="str">
        <f>INDEX(DatosProcesados!$A$1:$BF$101,MATCH(DataBase!A1798,DatosProcesados!$A$1:$A$101,0),MATCH(DataBase!J1798,DatosProcesados!$A$1:$BF$1,0))</f>
        <v>Si</v>
      </c>
      <c r="L1798" s="115" t="str">
        <f>INDEX(Modelo!$A$9:$D$89,MATCH(DataBase!$J1798,Modelo!$A$9:$A$89,0),MATCH(DataBase!L$1,Modelo!$A$9:$D$9,0))</f>
        <v>Información general</v>
      </c>
      <c r="M1798" s="115" t="str">
        <f>INDEX(Modelo!$A$9:$D$89,MATCH(DataBase!$J1798,Modelo!$A$9:$A$89,0),MATCH(DataBase!M$1,Modelo!$A$9:$D$9,0))</f>
        <v>Pilar 1</v>
      </c>
      <c r="N1798" s="115" t="str">
        <f>INDEX(Modelo!$A$9:$D$89,MATCH(DataBase!$J1798,Modelo!$A$9:$A$89,0),MATCH(DataBase!N$1,Modelo!$A$9:$D$9,0))</f>
        <v>boolean</v>
      </c>
      <c r="O1798" s="115" t="b">
        <f t="array" ref="O1798">IF(N1798="negativo",INDEX($AD$3:$AG$51,MATCH(1,($B1798=$AD$3:$AD$51)*($J1798=$AE$3:$AE$51),0),3),IF(N1798="positivo",INDEX($AD$55:$AG$109,MATCH(1,($B1798=$AD$55:$AD$109)*($J1798=$AE$55:$AE$109),0),3)))</f>
        <v>0</v>
      </c>
      <c r="P1798" s="115" t="b">
        <f t="array" ref="P1798">IF(N1798="negativo",INDEX($AD$3:$AG$51,MATCH(1,($B1798=$AD$3:$AD$51)*($J1798=$AE$3:$AE$51),0),4),IF(N1798="positivo",INDEX($AD$55:$AG$109,MATCH(1,($B1798=$AD$55:$AD$109)*($J1798=$AE$55:$AE$109),0),4)))</f>
        <v>0</v>
      </c>
      <c r="Q1798" s="115" t="str">
        <f>VLOOKUP(M1798,Modelo!$A$2:$C$7,2,0)</f>
        <v>Transparencia y Gobierno de la Sostenibilidad</v>
      </c>
      <c r="R1798" s="118">
        <f t="array" ref="R1798">INDEX(Modelo!$F$1:$H$37,MATCH(1,(DataBase!Q1798=Modelo!$G$1:$G$37)*(DataBase!B1798=Modelo!$F$1:$F$37),0),3)</f>
        <v>0.29411764705882354</v>
      </c>
      <c r="S1798" s="115">
        <f t="shared" si="58"/>
        <v>100</v>
      </c>
      <c r="T1798" s="115">
        <f t="shared" si="59"/>
        <v>29.411764705882355</v>
      </c>
    </row>
    <row r="1799" spans="1:20" x14ac:dyDescent="0.3">
      <c r="A1799" s="115" t="s">
        <v>421</v>
      </c>
      <c r="B1799" s="115" t="s">
        <v>407</v>
      </c>
      <c r="C1799" s="115" t="s">
        <v>103</v>
      </c>
      <c r="D1799" s="115" t="s">
        <v>86</v>
      </c>
      <c r="E1799" s="115" t="s">
        <v>86</v>
      </c>
      <c r="F1799" s="115" t="s">
        <v>87</v>
      </c>
      <c r="G1799" s="115">
        <v>2016</v>
      </c>
      <c r="H1799" s="115" t="s">
        <v>422</v>
      </c>
      <c r="I1799" s="115">
        <v>5.4833186859999996</v>
      </c>
      <c r="J1799" s="115" t="s">
        <v>15</v>
      </c>
      <c r="K1799" s="115">
        <f>INDEX(DatosProcesados!$A$1:$BF$101,MATCH(DataBase!A1799,DatosProcesados!$A$1:$A$101,0),MATCH(DataBase!J1799,DatosProcesados!$A$1:$BF$1,0))</f>
        <v>0</v>
      </c>
      <c r="L1799" s="115" t="str">
        <f>INDEX(Modelo!$A$9:$D$89,MATCH(DataBase!$J1799,Modelo!$A$9:$A$89,0),MATCH(DataBase!L$1,Modelo!$A$9:$D$9,0))</f>
        <v>Información general</v>
      </c>
      <c r="M1799" s="115" t="str">
        <f>INDEX(Modelo!$A$9:$D$89,MATCH(DataBase!$J1799,Modelo!$A$9:$A$89,0),MATCH(DataBase!M$1,Modelo!$A$9:$D$9,0))</f>
        <v>Pilar 1</v>
      </c>
      <c r="N1799" s="115" t="str">
        <f>INDEX(Modelo!$A$9:$D$89,MATCH(DataBase!$J1799,Modelo!$A$9:$A$89,0),MATCH(DataBase!N$1,Modelo!$A$9:$D$9,0))</f>
        <v>boolean</v>
      </c>
      <c r="O1799" s="115" t="b">
        <f t="array" ref="O1799">IF(N1799="negativo",INDEX($AD$3:$AG$51,MATCH(1,($B1799=$AD$3:$AD$51)*($J1799=$AE$3:$AE$51),0),3),IF(N1799="positivo",INDEX($AD$55:$AG$109,MATCH(1,($B1799=$AD$55:$AD$109)*($J1799=$AE$55:$AE$109),0),3)))</f>
        <v>0</v>
      </c>
      <c r="P1799" s="115" t="b">
        <f t="array" ref="P1799">IF(N1799="negativo",INDEX($AD$3:$AG$51,MATCH(1,($B1799=$AD$3:$AD$51)*($J1799=$AE$3:$AE$51),0),4),IF(N1799="positivo",INDEX($AD$55:$AG$109,MATCH(1,($B1799=$AD$55:$AD$109)*($J1799=$AE$55:$AE$109),0),4)))</f>
        <v>0</v>
      </c>
      <c r="Q1799" s="115" t="str">
        <f>VLOOKUP(M1799,Modelo!$A$2:$C$7,2,0)</f>
        <v>Transparencia y Gobierno de la Sostenibilidad</v>
      </c>
      <c r="R1799" s="118">
        <f t="array" ref="R1799">INDEX(Modelo!$F$1:$H$37,MATCH(1,(DataBase!Q1799=Modelo!$G$1:$G$37)*(DataBase!B1799=Modelo!$F$1:$F$37),0),3)</f>
        <v>0.15384615384615385</v>
      </c>
      <c r="S1799" s="115">
        <f t="shared" si="58"/>
        <v>0</v>
      </c>
      <c r="T1799" s="115">
        <f t="shared" si="59"/>
        <v>0</v>
      </c>
    </row>
    <row r="1800" spans="1:20" x14ac:dyDescent="0.3">
      <c r="A1800" s="115" t="s">
        <v>293</v>
      </c>
      <c r="B1800" s="115" t="s">
        <v>216</v>
      </c>
      <c r="C1800" s="115" t="s">
        <v>103</v>
      </c>
      <c r="D1800" s="115" t="s">
        <v>86</v>
      </c>
      <c r="E1800" s="115" t="s">
        <v>87</v>
      </c>
      <c r="F1800" s="115" t="s">
        <v>87</v>
      </c>
      <c r="G1800" s="115">
        <v>1955</v>
      </c>
      <c r="H1800" s="115" t="s">
        <v>294</v>
      </c>
      <c r="I1800" s="115">
        <v>1.8313776939999999</v>
      </c>
      <c r="J1800" s="115" t="s">
        <v>15</v>
      </c>
      <c r="K1800" s="115" t="str">
        <f>INDEX(DatosProcesados!$A$1:$BF$101,MATCH(DataBase!A1800,DatosProcesados!$A$1:$A$101,0),MATCH(DataBase!J1800,DatosProcesados!$A$1:$BF$1,0))</f>
        <v>Si</v>
      </c>
      <c r="L1800" s="115" t="str">
        <f>INDEX(Modelo!$A$9:$D$89,MATCH(DataBase!$J1800,Modelo!$A$9:$A$89,0),MATCH(DataBase!L$1,Modelo!$A$9:$D$9,0))</f>
        <v>Información general</v>
      </c>
      <c r="M1800" s="115" t="str">
        <f>INDEX(Modelo!$A$9:$D$89,MATCH(DataBase!$J1800,Modelo!$A$9:$A$89,0),MATCH(DataBase!M$1,Modelo!$A$9:$D$9,0))</f>
        <v>Pilar 1</v>
      </c>
      <c r="N1800" s="115" t="str">
        <f>INDEX(Modelo!$A$9:$D$89,MATCH(DataBase!$J1800,Modelo!$A$9:$A$89,0),MATCH(DataBase!N$1,Modelo!$A$9:$D$9,0))</f>
        <v>boolean</v>
      </c>
      <c r="O1800" s="115" t="b">
        <f t="array" ref="O1800">IF(N1800="negativo",INDEX($AD$3:$AG$51,MATCH(1,($B1800=$AD$3:$AD$51)*($J1800=$AE$3:$AE$51),0),3),IF(N1800="positivo",INDEX($AD$55:$AG$109,MATCH(1,($B1800=$AD$55:$AD$109)*($J1800=$AE$55:$AE$109),0),3)))</f>
        <v>0</v>
      </c>
      <c r="P1800" s="115" t="b">
        <f t="array" ref="P1800">IF(N1800="negativo",INDEX($AD$3:$AG$51,MATCH(1,($B1800=$AD$3:$AD$51)*($J1800=$AE$3:$AE$51),0),4),IF(N1800="positivo",INDEX($AD$55:$AG$109,MATCH(1,($B1800=$AD$55:$AD$109)*($J1800=$AE$55:$AE$109),0),4)))</f>
        <v>0</v>
      </c>
      <c r="Q1800" s="115" t="str">
        <f>VLOOKUP(M1800,Modelo!$A$2:$C$7,2,0)</f>
        <v>Transparencia y Gobierno de la Sostenibilidad</v>
      </c>
      <c r="R1800" s="118">
        <f t="array" ref="R1800">INDEX(Modelo!$F$1:$H$37,MATCH(1,(DataBase!Q1800=Modelo!$G$1:$G$37)*(DataBase!B1800=Modelo!$F$1:$F$37),0),3)</f>
        <v>0.15789473684210525</v>
      </c>
      <c r="S1800" s="115">
        <f t="shared" si="58"/>
        <v>100</v>
      </c>
      <c r="T1800" s="115">
        <f t="shared" si="59"/>
        <v>15.789473684210526</v>
      </c>
    </row>
    <row r="1801" spans="1:20" x14ac:dyDescent="0.3">
      <c r="A1801" s="115" t="s">
        <v>298</v>
      </c>
      <c r="B1801" s="115" t="s">
        <v>216</v>
      </c>
      <c r="C1801" s="115" t="s">
        <v>103</v>
      </c>
      <c r="D1801" s="115" t="s">
        <v>86</v>
      </c>
      <c r="E1801" s="115" t="s">
        <v>86</v>
      </c>
      <c r="F1801" s="115" t="s">
        <v>87</v>
      </c>
      <c r="G1801" s="115">
        <v>1993</v>
      </c>
      <c r="H1801" s="115" t="s">
        <v>299</v>
      </c>
      <c r="I1801" s="115">
        <v>1.7653399919999999</v>
      </c>
      <c r="J1801" s="115" t="s">
        <v>15</v>
      </c>
      <c r="K1801" s="115" t="str">
        <f>INDEX(DatosProcesados!$A$1:$BF$101,MATCH(DataBase!A1801,DatosProcesados!$A$1:$A$101,0),MATCH(DataBase!J1801,DatosProcesados!$A$1:$BF$1,0))</f>
        <v>Si</v>
      </c>
      <c r="L1801" s="115" t="str">
        <f>INDEX(Modelo!$A$9:$D$89,MATCH(DataBase!$J1801,Modelo!$A$9:$A$89,0),MATCH(DataBase!L$1,Modelo!$A$9:$D$9,0))</f>
        <v>Información general</v>
      </c>
      <c r="M1801" s="115" t="str">
        <f>INDEX(Modelo!$A$9:$D$89,MATCH(DataBase!$J1801,Modelo!$A$9:$A$89,0),MATCH(DataBase!M$1,Modelo!$A$9:$D$9,0))</f>
        <v>Pilar 1</v>
      </c>
      <c r="N1801" s="115" t="str">
        <f>INDEX(Modelo!$A$9:$D$89,MATCH(DataBase!$J1801,Modelo!$A$9:$A$89,0),MATCH(DataBase!N$1,Modelo!$A$9:$D$9,0))</f>
        <v>boolean</v>
      </c>
      <c r="O1801" s="115" t="b">
        <f t="array" ref="O1801">IF(N1801="negativo",INDEX($AD$3:$AG$51,MATCH(1,($B1801=$AD$3:$AD$51)*($J1801=$AE$3:$AE$51),0),3),IF(N1801="positivo",INDEX($AD$55:$AG$109,MATCH(1,($B1801=$AD$55:$AD$109)*($J1801=$AE$55:$AE$109),0),3)))</f>
        <v>0</v>
      </c>
      <c r="P1801" s="115" t="b">
        <f t="array" ref="P1801">IF(N1801="negativo",INDEX($AD$3:$AG$51,MATCH(1,($B1801=$AD$3:$AD$51)*($J1801=$AE$3:$AE$51),0),4),IF(N1801="positivo",INDEX($AD$55:$AG$109,MATCH(1,($B1801=$AD$55:$AD$109)*($J1801=$AE$55:$AE$109),0),4)))</f>
        <v>0</v>
      </c>
      <c r="Q1801" s="115" t="str">
        <f>VLOOKUP(M1801,Modelo!$A$2:$C$7,2,0)</f>
        <v>Transparencia y Gobierno de la Sostenibilidad</v>
      </c>
      <c r="R1801" s="118">
        <f t="array" ref="R1801">INDEX(Modelo!$F$1:$H$37,MATCH(1,(DataBase!Q1801=Modelo!$G$1:$G$37)*(DataBase!B1801=Modelo!$F$1:$F$37),0),3)</f>
        <v>0.15789473684210525</v>
      </c>
      <c r="S1801" s="115">
        <f t="shared" si="58"/>
        <v>100</v>
      </c>
      <c r="T1801" s="115">
        <f t="shared" si="59"/>
        <v>15.789473684210526</v>
      </c>
    </row>
    <row r="1802" spans="1:20" x14ac:dyDescent="0.3">
      <c r="A1802" s="115" t="s">
        <v>472</v>
      </c>
      <c r="B1802" s="115" t="s">
        <v>467</v>
      </c>
      <c r="C1802" s="115" t="s">
        <v>103</v>
      </c>
      <c r="D1802" s="115" t="s">
        <v>86</v>
      </c>
      <c r="E1802" s="115" t="s">
        <v>86</v>
      </c>
      <c r="F1802" s="115" t="s">
        <v>86</v>
      </c>
      <c r="G1802" s="115">
        <v>2007</v>
      </c>
      <c r="H1802" s="115" t="s">
        <v>125</v>
      </c>
      <c r="I1802" s="115">
        <v>0.97802211500000003</v>
      </c>
      <c r="J1802" s="115" t="s">
        <v>56</v>
      </c>
      <c r="K1802" s="115" t="str">
        <f>INDEX(DatosProcesados!$A$1:$BF$101,MATCH(DataBase!A1802,DatosProcesados!$A$1:$A$101,0),MATCH(DataBase!J1802,DatosProcesados!$A$1:$BF$1,0))</f>
        <v>Si</v>
      </c>
      <c r="L1802" s="115" t="str">
        <f>INDEX(Modelo!$A$9:$D$89,MATCH(DataBase!$J1802,Modelo!$A$9:$A$89,0),MATCH(DataBase!L$1,Modelo!$A$9:$D$9,0))</f>
        <v xml:space="preserve">Impacto social </v>
      </c>
      <c r="M1802" s="115" t="str">
        <f>INDEX(Modelo!$A$9:$D$89,MATCH(DataBase!$J1802,Modelo!$A$9:$A$89,0),MATCH(DataBase!M$1,Modelo!$A$9:$D$9,0))</f>
        <v>Pilar 4</v>
      </c>
      <c r="N1802" s="115" t="str">
        <f>INDEX(Modelo!$A$9:$D$89,MATCH(DataBase!$J1802,Modelo!$A$9:$A$89,0),MATCH(DataBase!N$1,Modelo!$A$9:$D$9,0))</f>
        <v>boolean</v>
      </c>
      <c r="O1802" s="115" t="b">
        <f t="array" ref="O1802">IF(N1802="negativo",INDEX($AD$3:$AG$51,MATCH(1,($B1802=$AD$3:$AD$51)*($J1802=$AE$3:$AE$51),0),3),IF(N1802="positivo",INDEX($AD$55:$AG$109,MATCH(1,($B1802=$AD$55:$AD$109)*($J1802=$AE$55:$AE$109),0),3)))</f>
        <v>0</v>
      </c>
      <c r="P1802" s="115" t="b">
        <f t="array" ref="P1802">IF(N1802="negativo",INDEX($AD$3:$AG$51,MATCH(1,($B1802=$AD$3:$AD$51)*($J1802=$AE$3:$AE$51),0),4),IF(N1802="positivo",INDEX($AD$55:$AG$109,MATCH(1,($B1802=$AD$55:$AD$109)*($J1802=$AE$55:$AE$109),0),4)))</f>
        <v>0</v>
      </c>
      <c r="Q1802" s="115" t="str">
        <f>VLOOKUP(M1802,Modelo!$A$2:$C$7,2,0)</f>
        <v>Capital Humano: Bienestar y Desarrollo</v>
      </c>
      <c r="R1802" s="118">
        <f t="array" ref="R1802">INDEX(Modelo!$F$1:$H$37,MATCH(1,(DataBase!Q1802=Modelo!$G$1:$G$37)*(DataBase!B1802=Modelo!$F$1:$F$37),0),3)</f>
        <v>0.14285714285714285</v>
      </c>
      <c r="S1802" s="115">
        <f t="shared" si="58"/>
        <v>100</v>
      </c>
      <c r="T1802" s="115">
        <f t="shared" si="59"/>
        <v>14.285714285714285</v>
      </c>
    </row>
    <row r="1803" spans="1:20" x14ac:dyDescent="0.3">
      <c r="A1803" s="115" t="s">
        <v>238</v>
      </c>
      <c r="B1803" s="115" t="s">
        <v>216</v>
      </c>
      <c r="C1803" s="115" t="s">
        <v>103</v>
      </c>
      <c r="D1803" s="115" t="s">
        <v>86</v>
      </c>
      <c r="E1803" s="115" t="s">
        <v>87</v>
      </c>
      <c r="F1803" s="115" t="s">
        <v>87</v>
      </c>
      <c r="G1803" s="115">
        <v>1920</v>
      </c>
      <c r="H1803" s="115" t="s">
        <v>125</v>
      </c>
      <c r="I1803" s="115">
        <v>2.844632077</v>
      </c>
      <c r="J1803" s="115" t="s">
        <v>56</v>
      </c>
      <c r="K1803" s="115" t="str">
        <f>INDEX(DatosProcesados!$A$1:$BF$101,MATCH(DataBase!A1803,DatosProcesados!$A$1:$A$101,0),MATCH(DataBase!J1803,DatosProcesados!$A$1:$BF$1,0))</f>
        <v>Si</v>
      </c>
      <c r="L1803" s="115" t="str">
        <f>INDEX(Modelo!$A$9:$D$89,MATCH(DataBase!$J1803,Modelo!$A$9:$A$89,0),MATCH(DataBase!L$1,Modelo!$A$9:$D$9,0))</f>
        <v xml:space="preserve">Impacto social </v>
      </c>
      <c r="M1803" s="115" t="str">
        <f>INDEX(Modelo!$A$9:$D$89,MATCH(DataBase!$J1803,Modelo!$A$9:$A$89,0),MATCH(DataBase!M$1,Modelo!$A$9:$D$9,0))</f>
        <v>Pilar 4</v>
      </c>
      <c r="N1803" s="115" t="str">
        <f>INDEX(Modelo!$A$9:$D$89,MATCH(DataBase!$J1803,Modelo!$A$9:$A$89,0),MATCH(DataBase!N$1,Modelo!$A$9:$D$9,0))</f>
        <v>boolean</v>
      </c>
      <c r="O1803" s="115" t="b">
        <f t="array" ref="O1803">IF(N1803="negativo",INDEX($AD$3:$AG$51,MATCH(1,($B1803=$AD$3:$AD$51)*($J1803=$AE$3:$AE$51),0),3),IF(N1803="positivo",INDEX($AD$55:$AG$109,MATCH(1,($B1803=$AD$55:$AD$109)*($J1803=$AE$55:$AE$109),0),3)))</f>
        <v>0</v>
      </c>
      <c r="P1803" s="115" t="b">
        <f t="array" ref="P1803">IF(N1803="negativo",INDEX($AD$3:$AG$51,MATCH(1,($B1803=$AD$3:$AD$51)*($J1803=$AE$3:$AE$51),0),4),IF(N1803="positivo",INDEX($AD$55:$AG$109,MATCH(1,($B1803=$AD$55:$AD$109)*($J1803=$AE$55:$AE$109),0),4)))</f>
        <v>0</v>
      </c>
      <c r="Q1803" s="115" t="str">
        <f>VLOOKUP(M1803,Modelo!$A$2:$C$7,2,0)</f>
        <v>Capital Humano: Bienestar y Desarrollo</v>
      </c>
      <c r="R1803" s="118">
        <f t="array" ref="R1803">INDEX(Modelo!$F$1:$H$37,MATCH(1,(DataBase!Q1803=Modelo!$G$1:$G$37)*(DataBase!B1803=Modelo!$F$1:$F$37),0),3)</f>
        <v>0.21052631578947367</v>
      </c>
      <c r="S1803" s="115">
        <f t="shared" si="58"/>
        <v>100</v>
      </c>
      <c r="T1803" s="115">
        <f t="shared" si="59"/>
        <v>21.052631578947366</v>
      </c>
    </row>
    <row r="1804" spans="1:20" x14ac:dyDescent="0.3">
      <c r="A1804" s="115" t="s">
        <v>273</v>
      </c>
      <c r="B1804" s="115" t="s">
        <v>216</v>
      </c>
      <c r="C1804" s="115" t="s">
        <v>103</v>
      </c>
      <c r="D1804" s="115" t="s">
        <v>86</v>
      </c>
      <c r="E1804" s="115" t="s">
        <v>86</v>
      </c>
      <c r="F1804" s="115" t="s">
        <v>87</v>
      </c>
      <c r="G1804" s="115">
        <v>1945</v>
      </c>
      <c r="H1804" s="115" t="s">
        <v>125</v>
      </c>
      <c r="I1804" s="115">
        <v>2.1764613960000001</v>
      </c>
      <c r="J1804" s="115" t="s">
        <v>56</v>
      </c>
      <c r="K1804" s="115" t="str">
        <f>INDEX(DatosProcesados!$A$1:$BF$101,MATCH(DataBase!A1804,DatosProcesados!$A$1:$A$101,0),MATCH(DataBase!J1804,DatosProcesados!$A$1:$BF$1,0))</f>
        <v>Si</v>
      </c>
      <c r="L1804" s="115" t="str">
        <f>INDEX(Modelo!$A$9:$D$89,MATCH(DataBase!$J1804,Modelo!$A$9:$A$89,0),MATCH(DataBase!L$1,Modelo!$A$9:$D$9,0))</f>
        <v xml:space="preserve">Impacto social </v>
      </c>
      <c r="M1804" s="115" t="str">
        <f>INDEX(Modelo!$A$9:$D$89,MATCH(DataBase!$J1804,Modelo!$A$9:$A$89,0),MATCH(DataBase!M$1,Modelo!$A$9:$D$9,0))</f>
        <v>Pilar 4</v>
      </c>
      <c r="N1804" s="115" t="str">
        <f>INDEX(Modelo!$A$9:$D$89,MATCH(DataBase!$J1804,Modelo!$A$9:$A$89,0),MATCH(DataBase!N$1,Modelo!$A$9:$D$9,0))</f>
        <v>boolean</v>
      </c>
      <c r="O1804" s="115" t="b">
        <f t="array" ref="O1804">IF(N1804="negativo",INDEX($AD$3:$AG$51,MATCH(1,($B1804=$AD$3:$AD$51)*($J1804=$AE$3:$AE$51),0),3),IF(N1804="positivo",INDEX($AD$55:$AG$109,MATCH(1,($B1804=$AD$55:$AD$109)*($J1804=$AE$55:$AE$109),0),3)))</f>
        <v>0</v>
      </c>
      <c r="P1804" s="115" t="b">
        <f t="array" ref="P1804">IF(N1804="negativo",INDEX($AD$3:$AG$51,MATCH(1,($B1804=$AD$3:$AD$51)*($J1804=$AE$3:$AE$51),0),4),IF(N1804="positivo",INDEX($AD$55:$AG$109,MATCH(1,($B1804=$AD$55:$AD$109)*($J1804=$AE$55:$AE$109),0),4)))</f>
        <v>0</v>
      </c>
      <c r="Q1804" s="115" t="str">
        <f>VLOOKUP(M1804,Modelo!$A$2:$C$7,2,0)</f>
        <v>Capital Humano: Bienestar y Desarrollo</v>
      </c>
      <c r="R1804" s="118">
        <f t="array" ref="R1804">INDEX(Modelo!$F$1:$H$37,MATCH(1,(DataBase!Q1804=Modelo!$G$1:$G$37)*(DataBase!B1804=Modelo!$F$1:$F$37),0),3)</f>
        <v>0.21052631578947367</v>
      </c>
      <c r="S1804" s="115">
        <f t="shared" si="58"/>
        <v>100</v>
      </c>
      <c r="T1804" s="115">
        <f t="shared" si="59"/>
        <v>21.052631578947366</v>
      </c>
    </row>
    <row r="1805" spans="1:20" x14ac:dyDescent="0.3">
      <c r="A1805" s="115" t="s">
        <v>378</v>
      </c>
      <c r="B1805" s="115" t="s">
        <v>379</v>
      </c>
      <c r="C1805" s="115" t="s">
        <v>103</v>
      </c>
      <c r="D1805" s="115" t="s">
        <v>87</v>
      </c>
      <c r="E1805" s="115" t="s">
        <v>86</v>
      </c>
      <c r="F1805" s="115" t="s">
        <v>86</v>
      </c>
      <c r="G1805" s="115">
        <v>1993</v>
      </c>
      <c r="H1805" s="115" t="s">
        <v>125</v>
      </c>
      <c r="I1805" s="115">
        <v>2.1863011939999999</v>
      </c>
      <c r="J1805" s="115" t="s">
        <v>56</v>
      </c>
      <c r="K1805" s="115" t="str">
        <f>INDEX(DatosProcesados!$A$1:$BF$101,MATCH(DataBase!A1805,DatosProcesados!$A$1:$A$101,0),MATCH(DataBase!J1805,DatosProcesados!$A$1:$BF$1,0))</f>
        <v>Si</v>
      </c>
      <c r="L1805" s="115" t="str">
        <f>INDEX(Modelo!$A$9:$D$89,MATCH(DataBase!$J1805,Modelo!$A$9:$A$89,0),MATCH(DataBase!L$1,Modelo!$A$9:$D$9,0))</f>
        <v xml:space="preserve">Impacto social </v>
      </c>
      <c r="M1805" s="115" t="str">
        <f>INDEX(Modelo!$A$9:$D$89,MATCH(DataBase!$J1805,Modelo!$A$9:$A$89,0),MATCH(DataBase!M$1,Modelo!$A$9:$D$9,0))</f>
        <v>Pilar 4</v>
      </c>
      <c r="N1805" s="115" t="str">
        <f>INDEX(Modelo!$A$9:$D$89,MATCH(DataBase!$J1805,Modelo!$A$9:$A$89,0),MATCH(DataBase!N$1,Modelo!$A$9:$D$9,0))</f>
        <v>boolean</v>
      </c>
      <c r="O1805" s="115" t="b">
        <f t="array" ref="O1805">IF(N1805="negativo",INDEX($AD$3:$AG$51,MATCH(1,($B1805=$AD$3:$AD$51)*($J1805=$AE$3:$AE$51),0),3),IF(N1805="positivo",INDEX($AD$55:$AG$109,MATCH(1,($B1805=$AD$55:$AD$109)*($J1805=$AE$55:$AE$109),0),3)))</f>
        <v>0</v>
      </c>
      <c r="P1805" s="115" t="b">
        <f t="array" ref="P1805">IF(N1805="negativo",INDEX($AD$3:$AG$51,MATCH(1,($B1805=$AD$3:$AD$51)*($J1805=$AE$3:$AE$51),0),4),IF(N1805="positivo",INDEX($AD$55:$AG$109,MATCH(1,($B1805=$AD$55:$AD$109)*($J1805=$AE$55:$AE$109),0),4)))</f>
        <v>0</v>
      </c>
      <c r="Q1805" s="115" t="str">
        <f>VLOOKUP(M1805,Modelo!$A$2:$C$7,2,0)</f>
        <v>Capital Humano: Bienestar y Desarrollo</v>
      </c>
      <c r="R1805" s="118">
        <f t="array" ref="R1805">INDEX(Modelo!$F$1:$H$37,MATCH(1,(DataBase!Q1805=Modelo!$G$1:$G$37)*(DataBase!B1805=Modelo!$F$1:$F$37),0),3)</f>
        <v>0.23809523809523808</v>
      </c>
      <c r="S1805" s="115">
        <f t="shared" si="58"/>
        <v>100</v>
      </c>
      <c r="T1805" s="115">
        <f t="shared" si="59"/>
        <v>23.809523809523807</v>
      </c>
    </row>
    <row r="1806" spans="1:20" x14ac:dyDescent="0.3">
      <c r="A1806" s="115" t="s">
        <v>325</v>
      </c>
      <c r="B1806" s="115" t="s">
        <v>313</v>
      </c>
      <c r="C1806" s="115" t="s">
        <v>103</v>
      </c>
      <c r="D1806" s="115" t="s">
        <v>86</v>
      </c>
      <c r="E1806" s="115" t="s">
        <v>86</v>
      </c>
      <c r="F1806" s="115" t="s">
        <v>87</v>
      </c>
      <c r="G1806" s="115">
        <v>2012</v>
      </c>
      <c r="H1806" s="115" t="s">
        <v>125</v>
      </c>
      <c r="I1806" s="115">
        <v>13.831182682</v>
      </c>
      <c r="J1806" s="115" t="s">
        <v>56</v>
      </c>
      <c r="K1806" s="115">
        <f>INDEX(DatosProcesados!$A$1:$BF$101,MATCH(DataBase!A1806,DatosProcesados!$A$1:$A$101,0),MATCH(DataBase!J1806,DatosProcesados!$A$1:$BF$1,0))</f>
        <v>0</v>
      </c>
      <c r="L1806" s="115" t="str">
        <f>INDEX(Modelo!$A$9:$D$89,MATCH(DataBase!$J1806,Modelo!$A$9:$A$89,0),MATCH(DataBase!L$1,Modelo!$A$9:$D$9,0))</f>
        <v xml:space="preserve">Impacto social </v>
      </c>
      <c r="M1806" s="115" t="str">
        <f>INDEX(Modelo!$A$9:$D$89,MATCH(DataBase!$J1806,Modelo!$A$9:$A$89,0),MATCH(DataBase!M$1,Modelo!$A$9:$D$9,0))</f>
        <v>Pilar 4</v>
      </c>
      <c r="N1806" s="115" t="str">
        <f>INDEX(Modelo!$A$9:$D$89,MATCH(DataBase!$J1806,Modelo!$A$9:$A$89,0),MATCH(DataBase!N$1,Modelo!$A$9:$D$9,0))</f>
        <v>boolean</v>
      </c>
      <c r="O1806" s="115" t="b">
        <f t="array" ref="O1806">IF(N1806="negativo",INDEX($AD$3:$AG$51,MATCH(1,($B1806=$AD$3:$AD$51)*($J1806=$AE$3:$AE$51),0),3),IF(N1806="positivo",INDEX($AD$55:$AG$109,MATCH(1,($B1806=$AD$55:$AD$109)*($J1806=$AE$55:$AE$109),0),3)))</f>
        <v>0</v>
      </c>
      <c r="P1806" s="115" t="b">
        <f t="array" ref="P1806">IF(N1806="negativo",INDEX($AD$3:$AG$51,MATCH(1,($B1806=$AD$3:$AD$51)*($J1806=$AE$3:$AE$51),0),4),IF(N1806="positivo",INDEX($AD$55:$AG$109,MATCH(1,($B1806=$AD$55:$AD$109)*($J1806=$AE$55:$AE$109),0),4)))</f>
        <v>0</v>
      </c>
      <c r="Q1806" s="115" t="str">
        <f>VLOOKUP(M1806,Modelo!$A$2:$C$7,2,0)</f>
        <v>Capital Humano: Bienestar y Desarrollo</v>
      </c>
      <c r="R1806" s="118">
        <f t="array" ref="R1806">INDEX(Modelo!$F$1:$H$37,MATCH(1,(DataBase!Q1806=Modelo!$G$1:$G$37)*(DataBase!B1806=Modelo!$F$1:$F$37),0),3)</f>
        <v>0.17647058823529413</v>
      </c>
      <c r="S1806" s="115">
        <f t="shared" si="58"/>
        <v>0</v>
      </c>
      <c r="T1806" s="115">
        <f t="shared" si="59"/>
        <v>0</v>
      </c>
    </row>
    <row r="1807" spans="1:20" x14ac:dyDescent="0.3">
      <c r="A1807" s="115" t="s">
        <v>394</v>
      </c>
      <c r="B1807" s="115" t="s">
        <v>379</v>
      </c>
      <c r="C1807" s="115" t="s">
        <v>103</v>
      </c>
      <c r="D1807" s="115" t="s">
        <v>87</v>
      </c>
      <c r="E1807" s="115" t="s">
        <v>86</v>
      </c>
      <c r="F1807" s="115" t="s">
        <v>86</v>
      </c>
      <c r="G1807" s="115">
        <v>1990</v>
      </c>
      <c r="H1807" s="115" t="s">
        <v>125</v>
      </c>
      <c r="I1807" s="115">
        <v>0.77142869199999997</v>
      </c>
      <c r="J1807" s="115" t="s">
        <v>56</v>
      </c>
      <c r="K1807" s="115">
        <f>INDEX(DatosProcesados!$A$1:$BF$101,MATCH(DataBase!A1807,DatosProcesados!$A$1:$A$101,0),MATCH(DataBase!J1807,DatosProcesados!$A$1:$BF$1,0))</f>
        <v>0</v>
      </c>
      <c r="L1807" s="115" t="str">
        <f>INDEX(Modelo!$A$9:$D$89,MATCH(DataBase!$J1807,Modelo!$A$9:$A$89,0),MATCH(DataBase!L$1,Modelo!$A$9:$D$9,0))</f>
        <v xml:space="preserve">Impacto social </v>
      </c>
      <c r="M1807" s="115" t="str">
        <f>INDEX(Modelo!$A$9:$D$89,MATCH(DataBase!$J1807,Modelo!$A$9:$A$89,0),MATCH(DataBase!M$1,Modelo!$A$9:$D$9,0))</f>
        <v>Pilar 4</v>
      </c>
      <c r="N1807" s="115" t="str">
        <f>INDEX(Modelo!$A$9:$D$89,MATCH(DataBase!$J1807,Modelo!$A$9:$A$89,0),MATCH(DataBase!N$1,Modelo!$A$9:$D$9,0))</f>
        <v>boolean</v>
      </c>
      <c r="O1807" s="115" t="b">
        <f t="array" ref="O1807">IF(N1807="negativo",INDEX($AD$3:$AG$51,MATCH(1,($B1807=$AD$3:$AD$51)*($J1807=$AE$3:$AE$51),0),3),IF(N1807="positivo",INDEX($AD$55:$AG$109,MATCH(1,($B1807=$AD$55:$AD$109)*($J1807=$AE$55:$AE$109),0),3)))</f>
        <v>0</v>
      </c>
      <c r="P1807" s="115" t="b">
        <f t="array" ref="P1807">IF(N1807="negativo",INDEX($AD$3:$AG$51,MATCH(1,($B1807=$AD$3:$AD$51)*($J1807=$AE$3:$AE$51),0),4),IF(N1807="positivo",INDEX($AD$55:$AG$109,MATCH(1,($B1807=$AD$55:$AD$109)*($J1807=$AE$55:$AE$109),0),4)))</f>
        <v>0</v>
      </c>
      <c r="Q1807" s="115" t="str">
        <f>VLOOKUP(M1807,Modelo!$A$2:$C$7,2,0)</f>
        <v>Capital Humano: Bienestar y Desarrollo</v>
      </c>
      <c r="R1807" s="118">
        <f t="array" ref="R1807">INDEX(Modelo!$F$1:$H$37,MATCH(1,(DataBase!Q1807=Modelo!$G$1:$G$37)*(DataBase!B1807=Modelo!$F$1:$F$37),0),3)</f>
        <v>0.23809523809523808</v>
      </c>
      <c r="S1807" s="115">
        <f t="shared" si="58"/>
        <v>0</v>
      </c>
      <c r="T1807" s="115">
        <f t="shared" si="59"/>
        <v>0</v>
      </c>
    </row>
    <row r="1808" spans="1:20" x14ac:dyDescent="0.3">
      <c r="A1808" s="115" t="s">
        <v>383</v>
      </c>
      <c r="B1808" s="115" t="s">
        <v>379</v>
      </c>
      <c r="C1808" s="115" t="s">
        <v>103</v>
      </c>
      <c r="D1808" s="115" t="s">
        <v>86</v>
      </c>
      <c r="E1808" s="115" t="s">
        <v>86</v>
      </c>
      <c r="F1808" s="115" t="s">
        <v>86</v>
      </c>
      <c r="G1808" s="115">
        <v>2014</v>
      </c>
      <c r="H1808" s="115" t="s">
        <v>125</v>
      </c>
      <c r="I1808" s="115">
        <v>1.314259836</v>
      </c>
      <c r="J1808" s="115" t="s">
        <v>56</v>
      </c>
      <c r="K1808" s="115" t="str">
        <f>INDEX(DatosProcesados!$A$1:$BF$101,MATCH(DataBase!A1808,DatosProcesados!$A$1:$A$101,0),MATCH(DataBase!J1808,DatosProcesados!$A$1:$BF$1,0))</f>
        <v>Si</v>
      </c>
      <c r="L1808" s="115" t="str">
        <f>INDEX(Modelo!$A$9:$D$89,MATCH(DataBase!$J1808,Modelo!$A$9:$A$89,0),MATCH(DataBase!L$1,Modelo!$A$9:$D$9,0))</f>
        <v xml:space="preserve">Impacto social </v>
      </c>
      <c r="M1808" s="115" t="str">
        <f>INDEX(Modelo!$A$9:$D$89,MATCH(DataBase!$J1808,Modelo!$A$9:$A$89,0),MATCH(DataBase!M$1,Modelo!$A$9:$D$9,0))</f>
        <v>Pilar 4</v>
      </c>
      <c r="N1808" s="115" t="str">
        <f>INDEX(Modelo!$A$9:$D$89,MATCH(DataBase!$J1808,Modelo!$A$9:$A$89,0),MATCH(DataBase!N$1,Modelo!$A$9:$D$9,0))</f>
        <v>boolean</v>
      </c>
      <c r="O1808" s="115" t="b">
        <f t="array" ref="O1808">IF(N1808="negativo",INDEX($AD$3:$AG$51,MATCH(1,($B1808=$AD$3:$AD$51)*($J1808=$AE$3:$AE$51),0),3),IF(N1808="positivo",INDEX($AD$55:$AG$109,MATCH(1,($B1808=$AD$55:$AD$109)*($J1808=$AE$55:$AE$109),0),3)))</f>
        <v>0</v>
      </c>
      <c r="P1808" s="115" t="b">
        <f t="array" ref="P1808">IF(N1808="negativo",INDEX($AD$3:$AG$51,MATCH(1,($B1808=$AD$3:$AD$51)*($J1808=$AE$3:$AE$51),0),4),IF(N1808="positivo",INDEX($AD$55:$AG$109,MATCH(1,($B1808=$AD$55:$AD$109)*($J1808=$AE$55:$AE$109),0),4)))</f>
        <v>0</v>
      </c>
      <c r="Q1808" s="115" t="str">
        <f>VLOOKUP(M1808,Modelo!$A$2:$C$7,2,0)</f>
        <v>Capital Humano: Bienestar y Desarrollo</v>
      </c>
      <c r="R1808" s="118">
        <f t="array" ref="R1808">INDEX(Modelo!$F$1:$H$37,MATCH(1,(DataBase!Q1808=Modelo!$G$1:$G$37)*(DataBase!B1808=Modelo!$F$1:$F$37),0),3)</f>
        <v>0.23809523809523808</v>
      </c>
      <c r="S1808" s="115">
        <f t="shared" si="58"/>
        <v>100</v>
      </c>
      <c r="T1808" s="115">
        <f t="shared" si="59"/>
        <v>23.809523809523807</v>
      </c>
    </row>
    <row r="1809" spans="1:20" x14ac:dyDescent="0.3">
      <c r="A1809" s="115" t="s">
        <v>112</v>
      </c>
      <c r="B1809" s="115" t="s">
        <v>84</v>
      </c>
      <c r="C1809" s="115" t="s">
        <v>103</v>
      </c>
      <c r="D1809" s="115" t="s">
        <v>86</v>
      </c>
      <c r="E1809" s="115" t="s">
        <v>86</v>
      </c>
      <c r="F1809" s="115" t="s">
        <v>87</v>
      </c>
      <c r="G1809" s="115">
        <v>1919</v>
      </c>
      <c r="H1809" s="115" t="s">
        <v>125</v>
      </c>
      <c r="I1809" s="115">
        <v>15.106042448</v>
      </c>
      <c r="J1809" s="115" t="s">
        <v>56</v>
      </c>
      <c r="K1809" s="115" t="str">
        <f>INDEX(DatosProcesados!$A$1:$BF$101,MATCH(DataBase!A1809,DatosProcesados!$A$1:$A$101,0),MATCH(DataBase!J1809,DatosProcesados!$A$1:$BF$1,0))</f>
        <v>Si</v>
      </c>
      <c r="L1809" s="115" t="str">
        <f>INDEX(Modelo!$A$9:$D$89,MATCH(DataBase!$J1809,Modelo!$A$9:$A$89,0),MATCH(DataBase!L$1,Modelo!$A$9:$D$9,0))</f>
        <v xml:space="preserve">Impacto social </v>
      </c>
      <c r="M1809" s="115" t="str">
        <f>INDEX(Modelo!$A$9:$D$89,MATCH(DataBase!$J1809,Modelo!$A$9:$A$89,0),MATCH(DataBase!M$1,Modelo!$A$9:$D$9,0))</f>
        <v>Pilar 4</v>
      </c>
      <c r="N1809" s="115" t="str">
        <f>INDEX(Modelo!$A$9:$D$89,MATCH(DataBase!$J1809,Modelo!$A$9:$A$89,0),MATCH(DataBase!N$1,Modelo!$A$9:$D$9,0))</f>
        <v>boolean</v>
      </c>
      <c r="O1809" s="115" t="b">
        <f t="array" ref="O1809">IF(N1809="negativo",INDEX($AD$3:$AG$51,MATCH(1,($B1809=$AD$3:$AD$51)*($J1809=$AE$3:$AE$51),0),3),IF(N1809="positivo",INDEX($AD$55:$AG$109,MATCH(1,($B1809=$AD$55:$AD$109)*($J1809=$AE$55:$AE$109),0),3)))</f>
        <v>0</v>
      </c>
      <c r="P1809" s="115" t="b">
        <f t="array" ref="P1809">IF(N1809="negativo",INDEX($AD$3:$AG$51,MATCH(1,($B1809=$AD$3:$AD$51)*($J1809=$AE$3:$AE$51),0),4),IF(N1809="positivo",INDEX($AD$55:$AG$109,MATCH(1,($B1809=$AD$55:$AD$109)*($J1809=$AE$55:$AE$109),0),4)))</f>
        <v>0</v>
      </c>
      <c r="Q1809" s="115" t="str">
        <f>VLOOKUP(M1809,Modelo!$A$2:$C$7,2,0)</f>
        <v>Capital Humano: Bienestar y Desarrollo</v>
      </c>
      <c r="R1809" s="118">
        <f t="array" ref="R1809">INDEX(Modelo!$F$1:$H$37,MATCH(1,(DataBase!Q1809=Modelo!$G$1:$G$37)*(DataBase!B1809=Modelo!$F$1:$F$37),0),3)</f>
        <v>0.11764705882352941</v>
      </c>
      <c r="S1809" s="115">
        <f t="shared" si="58"/>
        <v>100</v>
      </c>
      <c r="T1809" s="115">
        <f t="shared" si="59"/>
        <v>11.76470588235294</v>
      </c>
    </row>
    <row r="1810" spans="1:20" x14ac:dyDescent="0.3">
      <c r="A1810" s="115" t="s">
        <v>471</v>
      </c>
      <c r="B1810" s="115" t="s">
        <v>467</v>
      </c>
      <c r="C1810" s="115" t="s">
        <v>103</v>
      </c>
      <c r="D1810" s="115" t="s">
        <v>86</v>
      </c>
      <c r="E1810" s="115" t="s">
        <v>86</v>
      </c>
      <c r="F1810" s="115" t="s">
        <v>86</v>
      </c>
      <c r="G1810" s="115">
        <v>1987</v>
      </c>
      <c r="H1810" s="115" t="s">
        <v>125</v>
      </c>
      <c r="I1810" s="115">
        <v>0.711210393</v>
      </c>
      <c r="J1810" s="115" t="s">
        <v>56</v>
      </c>
      <c r="K1810" s="115">
        <f>INDEX(DatosProcesados!$A$1:$BF$101,MATCH(DataBase!A1810,DatosProcesados!$A$1:$A$101,0),MATCH(DataBase!J1810,DatosProcesados!$A$1:$BF$1,0))</f>
        <v>0</v>
      </c>
      <c r="L1810" s="115" t="str">
        <f>INDEX(Modelo!$A$9:$D$89,MATCH(DataBase!$J1810,Modelo!$A$9:$A$89,0),MATCH(DataBase!L$1,Modelo!$A$9:$D$9,0))</f>
        <v xml:space="preserve">Impacto social </v>
      </c>
      <c r="M1810" s="115" t="str">
        <f>INDEX(Modelo!$A$9:$D$89,MATCH(DataBase!$J1810,Modelo!$A$9:$A$89,0),MATCH(DataBase!M$1,Modelo!$A$9:$D$9,0))</f>
        <v>Pilar 4</v>
      </c>
      <c r="N1810" s="115" t="str">
        <f>INDEX(Modelo!$A$9:$D$89,MATCH(DataBase!$J1810,Modelo!$A$9:$A$89,0),MATCH(DataBase!N$1,Modelo!$A$9:$D$9,0))</f>
        <v>boolean</v>
      </c>
      <c r="O1810" s="115" t="b">
        <f t="array" ref="O1810">IF(N1810="negativo",INDEX($AD$3:$AG$51,MATCH(1,($B1810=$AD$3:$AD$51)*($J1810=$AE$3:$AE$51),0),3),IF(N1810="positivo",INDEX($AD$55:$AG$109,MATCH(1,($B1810=$AD$55:$AD$109)*($J1810=$AE$55:$AE$109),0),3)))</f>
        <v>0</v>
      </c>
      <c r="P1810" s="115" t="b">
        <f t="array" ref="P1810">IF(N1810="negativo",INDEX($AD$3:$AG$51,MATCH(1,($B1810=$AD$3:$AD$51)*($J1810=$AE$3:$AE$51),0),4),IF(N1810="positivo",INDEX($AD$55:$AG$109,MATCH(1,($B1810=$AD$55:$AD$109)*($J1810=$AE$55:$AE$109),0),4)))</f>
        <v>0</v>
      </c>
      <c r="Q1810" s="115" t="str">
        <f>VLOOKUP(M1810,Modelo!$A$2:$C$7,2,0)</f>
        <v>Capital Humano: Bienestar y Desarrollo</v>
      </c>
      <c r="R1810" s="118">
        <f t="array" ref="R1810">INDEX(Modelo!$F$1:$H$37,MATCH(1,(DataBase!Q1810=Modelo!$G$1:$G$37)*(DataBase!B1810=Modelo!$F$1:$F$37),0),3)</f>
        <v>0.14285714285714285</v>
      </c>
      <c r="S1810" s="115">
        <f t="shared" si="58"/>
        <v>0</v>
      </c>
      <c r="T1810" s="115">
        <f t="shared" si="59"/>
        <v>0</v>
      </c>
    </row>
    <row r="1811" spans="1:20" x14ac:dyDescent="0.3">
      <c r="A1811" s="115" t="s">
        <v>466</v>
      </c>
      <c r="B1811" s="115" t="s">
        <v>467</v>
      </c>
      <c r="C1811" s="115" t="s">
        <v>103</v>
      </c>
      <c r="D1811" s="115" t="s">
        <v>87</v>
      </c>
      <c r="E1811" s="115" t="s">
        <v>86</v>
      </c>
      <c r="F1811" s="115" t="s">
        <v>86</v>
      </c>
      <c r="G1811" s="115">
        <v>1969</v>
      </c>
      <c r="H1811" s="115" t="s">
        <v>125</v>
      </c>
      <c r="I1811" s="115">
        <v>2.4231643530000002</v>
      </c>
      <c r="J1811" s="115" t="s">
        <v>56</v>
      </c>
      <c r="K1811" s="115" t="str">
        <f>INDEX(DatosProcesados!$A$1:$BF$101,MATCH(DataBase!A1811,DatosProcesados!$A$1:$A$101,0),MATCH(DataBase!J1811,DatosProcesados!$A$1:$BF$1,0))</f>
        <v>No</v>
      </c>
      <c r="L1811" s="115" t="str">
        <f>INDEX(Modelo!$A$9:$D$89,MATCH(DataBase!$J1811,Modelo!$A$9:$A$89,0),MATCH(DataBase!L$1,Modelo!$A$9:$D$9,0))</f>
        <v xml:space="preserve">Impacto social </v>
      </c>
      <c r="M1811" s="115" t="str">
        <f>INDEX(Modelo!$A$9:$D$89,MATCH(DataBase!$J1811,Modelo!$A$9:$A$89,0),MATCH(DataBase!M$1,Modelo!$A$9:$D$9,0))</f>
        <v>Pilar 4</v>
      </c>
      <c r="N1811" s="115" t="str">
        <f>INDEX(Modelo!$A$9:$D$89,MATCH(DataBase!$J1811,Modelo!$A$9:$A$89,0),MATCH(DataBase!N$1,Modelo!$A$9:$D$9,0))</f>
        <v>boolean</v>
      </c>
      <c r="O1811" s="115" t="b">
        <f t="array" ref="O1811">IF(N1811="negativo",INDEX($AD$3:$AG$51,MATCH(1,($B1811=$AD$3:$AD$51)*($J1811=$AE$3:$AE$51),0),3),IF(N1811="positivo",INDEX($AD$55:$AG$109,MATCH(1,($B1811=$AD$55:$AD$109)*($J1811=$AE$55:$AE$109),0),3)))</f>
        <v>0</v>
      </c>
      <c r="P1811" s="115" t="b">
        <f t="array" ref="P1811">IF(N1811="negativo",INDEX($AD$3:$AG$51,MATCH(1,($B1811=$AD$3:$AD$51)*($J1811=$AE$3:$AE$51),0),4),IF(N1811="positivo",INDEX($AD$55:$AG$109,MATCH(1,($B1811=$AD$55:$AD$109)*($J1811=$AE$55:$AE$109),0),4)))</f>
        <v>0</v>
      </c>
      <c r="Q1811" s="115" t="str">
        <f>VLOOKUP(M1811,Modelo!$A$2:$C$7,2,0)</f>
        <v>Capital Humano: Bienestar y Desarrollo</v>
      </c>
      <c r="R1811" s="118">
        <f t="array" ref="R1811">INDEX(Modelo!$F$1:$H$37,MATCH(1,(DataBase!Q1811=Modelo!$G$1:$G$37)*(DataBase!B1811=Modelo!$F$1:$F$37),0),3)</f>
        <v>0.14285714285714285</v>
      </c>
      <c r="S1811" s="115">
        <f t="shared" si="58"/>
        <v>0</v>
      </c>
      <c r="T1811" s="115">
        <f t="shared" si="59"/>
        <v>0</v>
      </c>
    </row>
    <row r="1812" spans="1:20" x14ac:dyDescent="0.3">
      <c r="A1812" s="115" t="s">
        <v>207</v>
      </c>
      <c r="B1812" s="115" t="s">
        <v>84</v>
      </c>
      <c r="C1812" s="115" t="s">
        <v>103</v>
      </c>
      <c r="D1812" s="115" t="s">
        <v>86</v>
      </c>
      <c r="E1812" s="115" t="s">
        <v>87</v>
      </c>
      <c r="F1812" s="115" t="s">
        <v>86</v>
      </c>
      <c r="G1812" s="115">
        <v>1870</v>
      </c>
      <c r="H1812" s="115" t="s">
        <v>125</v>
      </c>
      <c r="I1812" s="115">
        <v>0</v>
      </c>
      <c r="J1812" s="115" t="s">
        <v>56</v>
      </c>
      <c r="K1812" s="115" t="str">
        <f>INDEX(DatosProcesados!$A$1:$BF$101,MATCH(DataBase!A1812,DatosProcesados!$A$1:$A$101,0),MATCH(DataBase!J1812,DatosProcesados!$A$1:$BF$1,0))</f>
        <v>Si</v>
      </c>
      <c r="L1812" s="115" t="str">
        <f>INDEX(Modelo!$A$9:$D$89,MATCH(DataBase!$J1812,Modelo!$A$9:$A$89,0),MATCH(DataBase!L$1,Modelo!$A$9:$D$9,0))</f>
        <v xml:space="preserve">Impacto social </v>
      </c>
      <c r="M1812" s="115" t="str">
        <f>INDEX(Modelo!$A$9:$D$89,MATCH(DataBase!$J1812,Modelo!$A$9:$A$89,0),MATCH(DataBase!M$1,Modelo!$A$9:$D$9,0))</f>
        <v>Pilar 4</v>
      </c>
      <c r="N1812" s="115" t="str">
        <f>INDEX(Modelo!$A$9:$D$89,MATCH(DataBase!$J1812,Modelo!$A$9:$A$89,0),MATCH(DataBase!N$1,Modelo!$A$9:$D$9,0))</f>
        <v>boolean</v>
      </c>
      <c r="O1812" s="115" t="b">
        <f t="array" ref="O1812">IF(N1812="negativo",INDEX($AD$3:$AG$51,MATCH(1,($B1812=$AD$3:$AD$51)*($J1812=$AE$3:$AE$51),0),3),IF(N1812="positivo",INDEX($AD$55:$AG$109,MATCH(1,($B1812=$AD$55:$AD$109)*($J1812=$AE$55:$AE$109),0),3)))</f>
        <v>0</v>
      </c>
      <c r="P1812" s="115" t="b">
        <f t="array" ref="P1812">IF(N1812="negativo",INDEX($AD$3:$AG$51,MATCH(1,($B1812=$AD$3:$AD$51)*($J1812=$AE$3:$AE$51),0),4),IF(N1812="positivo",INDEX($AD$55:$AG$109,MATCH(1,($B1812=$AD$55:$AD$109)*($J1812=$AE$55:$AE$109),0),4)))</f>
        <v>0</v>
      </c>
      <c r="Q1812" s="115" t="str">
        <f>VLOOKUP(M1812,Modelo!$A$2:$C$7,2,0)</f>
        <v>Capital Humano: Bienestar y Desarrollo</v>
      </c>
      <c r="R1812" s="118">
        <f t="array" ref="R1812">INDEX(Modelo!$F$1:$H$37,MATCH(1,(DataBase!Q1812=Modelo!$G$1:$G$37)*(DataBase!B1812=Modelo!$F$1:$F$37),0),3)</f>
        <v>0.11764705882352941</v>
      </c>
      <c r="S1812" s="115">
        <f t="shared" si="58"/>
        <v>100</v>
      </c>
      <c r="T1812" s="115">
        <f t="shared" si="59"/>
        <v>11.76470588235294</v>
      </c>
    </row>
    <row r="1813" spans="1:20" x14ac:dyDescent="0.3">
      <c r="A1813" s="115" t="s">
        <v>204</v>
      </c>
      <c r="B1813" s="115" t="s">
        <v>84</v>
      </c>
      <c r="C1813" s="115" t="s">
        <v>103</v>
      </c>
      <c r="D1813" s="115" t="s">
        <v>86</v>
      </c>
      <c r="E1813" s="115" t="s">
        <v>87</v>
      </c>
      <c r="F1813" s="115" t="s">
        <v>87</v>
      </c>
      <c r="G1813" s="115">
        <v>1875</v>
      </c>
      <c r="H1813" s="115" t="s">
        <v>125</v>
      </c>
      <c r="I1813" s="115">
        <v>0</v>
      </c>
      <c r="J1813" s="115" t="s">
        <v>56</v>
      </c>
      <c r="K1813" s="115" t="str">
        <f>INDEX(DatosProcesados!$A$1:$BF$101,MATCH(DataBase!A1813,DatosProcesados!$A$1:$A$101,0),MATCH(DataBase!J1813,DatosProcesados!$A$1:$BF$1,0))</f>
        <v>Si</v>
      </c>
      <c r="L1813" s="115" t="str">
        <f>INDEX(Modelo!$A$9:$D$89,MATCH(DataBase!$J1813,Modelo!$A$9:$A$89,0),MATCH(DataBase!L$1,Modelo!$A$9:$D$9,0))</f>
        <v xml:space="preserve">Impacto social </v>
      </c>
      <c r="M1813" s="115" t="str">
        <f>INDEX(Modelo!$A$9:$D$89,MATCH(DataBase!$J1813,Modelo!$A$9:$A$89,0),MATCH(DataBase!M$1,Modelo!$A$9:$D$9,0))</f>
        <v>Pilar 4</v>
      </c>
      <c r="N1813" s="115" t="str">
        <f>INDEX(Modelo!$A$9:$D$89,MATCH(DataBase!$J1813,Modelo!$A$9:$A$89,0),MATCH(DataBase!N$1,Modelo!$A$9:$D$9,0))</f>
        <v>boolean</v>
      </c>
      <c r="O1813" s="115" t="b">
        <f t="array" ref="O1813">IF(N1813="negativo",INDEX($AD$3:$AG$51,MATCH(1,($B1813=$AD$3:$AD$51)*($J1813=$AE$3:$AE$51),0),3),IF(N1813="positivo",INDEX($AD$55:$AG$109,MATCH(1,($B1813=$AD$55:$AD$109)*($J1813=$AE$55:$AE$109),0),3)))</f>
        <v>0</v>
      </c>
      <c r="P1813" s="115" t="b">
        <f t="array" ref="P1813">IF(N1813="negativo",INDEX($AD$3:$AG$51,MATCH(1,($B1813=$AD$3:$AD$51)*($J1813=$AE$3:$AE$51),0),4),IF(N1813="positivo",INDEX($AD$55:$AG$109,MATCH(1,($B1813=$AD$55:$AD$109)*($J1813=$AE$55:$AE$109),0),4)))</f>
        <v>0</v>
      </c>
      <c r="Q1813" s="115" t="str">
        <f>VLOOKUP(M1813,Modelo!$A$2:$C$7,2,0)</f>
        <v>Capital Humano: Bienestar y Desarrollo</v>
      </c>
      <c r="R1813" s="118">
        <f t="array" ref="R1813">INDEX(Modelo!$F$1:$H$37,MATCH(1,(DataBase!Q1813=Modelo!$G$1:$G$37)*(DataBase!B1813=Modelo!$F$1:$F$37),0),3)</f>
        <v>0.11764705882352941</v>
      </c>
      <c r="S1813" s="115">
        <f t="shared" si="58"/>
        <v>100</v>
      </c>
      <c r="T1813" s="115">
        <f t="shared" si="59"/>
        <v>11.76470588235294</v>
      </c>
    </row>
    <row r="1814" spans="1:20" x14ac:dyDescent="0.3">
      <c r="A1814" s="115" t="s">
        <v>226</v>
      </c>
      <c r="B1814" s="115" t="s">
        <v>216</v>
      </c>
      <c r="C1814" s="115" t="s">
        <v>103</v>
      </c>
      <c r="D1814" s="115" t="s">
        <v>86</v>
      </c>
      <c r="E1814" s="115" t="s">
        <v>86</v>
      </c>
      <c r="F1814" s="115" t="s">
        <v>87</v>
      </c>
      <c r="G1814" s="115">
        <v>1889</v>
      </c>
      <c r="H1814" s="115" t="s">
        <v>125</v>
      </c>
      <c r="I1814" s="115">
        <v>8.6157743510000007</v>
      </c>
      <c r="J1814" s="115" t="s">
        <v>56</v>
      </c>
      <c r="K1814" s="115" t="str">
        <f>INDEX(DatosProcesados!$A$1:$BF$101,MATCH(DataBase!A1814,DatosProcesados!$A$1:$A$101,0),MATCH(DataBase!J1814,DatosProcesados!$A$1:$BF$1,0))</f>
        <v>No</v>
      </c>
      <c r="L1814" s="115" t="str">
        <f>INDEX(Modelo!$A$9:$D$89,MATCH(DataBase!$J1814,Modelo!$A$9:$A$89,0),MATCH(DataBase!L$1,Modelo!$A$9:$D$9,0))</f>
        <v xml:space="preserve">Impacto social </v>
      </c>
      <c r="M1814" s="115" t="str">
        <f>INDEX(Modelo!$A$9:$D$89,MATCH(DataBase!$J1814,Modelo!$A$9:$A$89,0),MATCH(DataBase!M$1,Modelo!$A$9:$D$9,0))</f>
        <v>Pilar 4</v>
      </c>
      <c r="N1814" s="115" t="str">
        <f>INDEX(Modelo!$A$9:$D$89,MATCH(DataBase!$J1814,Modelo!$A$9:$A$89,0),MATCH(DataBase!N$1,Modelo!$A$9:$D$9,0))</f>
        <v>boolean</v>
      </c>
      <c r="O1814" s="115" t="b">
        <f t="array" ref="O1814">IF(N1814="negativo",INDEX($AD$3:$AG$51,MATCH(1,($B1814=$AD$3:$AD$51)*($J1814=$AE$3:$AE$51),0),3),IF(N1814="positivo",INDEX($AD$55:$AG$109,MATCH(1,($B1814=$AD$55:$AD$109)*($J1814=$AE$55:$AE$109),0),3)))</f>
        <v>0</v>
      </c>
      <c r="P1814" s="115" t="b">
        <f t="array" ref="P1814">IF(N1814="negativo",INDEX($AD$3:$AG$51,MATCH(1,($B1814=$AD$3:$AD$51)*($J1814=$AE$3:$AE$51),0),4),IF(N1814="positivo",INDEX($AD$55:$AG$109,MATCH(1,($B1814=$AD$55:$AD$109)*($J1814=$AE$55:$AE$109),0),4)))</f>
        <v>0</v>
      </c>
      <c r="Q1814" s="115" t="str">
        <f>VLOOKUP(M1814,Modelo!$A$2:$C$7,2,0)</f>
        <v>Capital Humano: Bienestar y Desarrollo</v>
      </c>
      <c r="R1814" s="118">
        <f t="array" ref="R1814">INDEX(Modelo!$F$1:$H$37,MATCH(1,(DataBase!Q1814=Modelo!$G$1:$G$37)*(DataBase!B1814=Modelo!$F$1:$F$37),0),3)</f>
        <v>0.21052631578947367</v>
      </c>
      <c r="S1814" s="115">
        <f t="shared" si="58"/>
        <v>0</v>
      </c>
      <c r="T1814" s="115">
        <f t="shared" si="59"/>
        <v>0</v>
      </c>
    </row>
    <row r="1815" spans="1:20" x14ac:dyDescent="0.3">
      <c r="A1815" s="115" t="s">
        <v>287</v>
      </c>
      <c r="B1815" s="115" t="s">
        <v>216</v>
      </c>
      <c r="C1815" s="115" t="s">
        <v>103</v>
      </c>
      <c r="D1815" s="115" t="s">
        <v>86</v>
      </c>
      <c r="E1815" s="115" t="s">
        <v>86</v>
      </c>
      <c r="F1815" s="115" t="s">
        <v>87</v>
      </c>
      <c r="G1815" s="115">
        <v>2000</v>
      </c>
      <c r="H1815" s="115" t="s">
        <v>125</v>
      </c>
      <c r="I1815" s="115">
        <v>1.8730507999999999</v>
      </c>
      <c r="J1815" s="115" t="s">
        <v>56</v>
      </c>
      <c r="K1815" s="115" t="str">
        <f>INDEX(DatosProcesados!$A$1:$BF$101,MATCH(DataBase!A1815,DatosProcesados!$A$1:$A$101,0),MATCH(DataBase!J1815,DatosProcesados!$A$1:$BF$1,0))</f>
        <v>No</v>
      </c>
      <c r="L1815" s="115" t="str">
        <f>INDEX(Modelo!$A$9:$D$89,MATCH(DataBase!$J1815,Modelo!$A$9:$A$89,0),MATCH(DataBase!L$1,Modelo!$A$9:$D$9,0))</f>
        <v xml:space="preserve">Impacto social </v>
      </c>
      <c r="M1815" s="115" t="str">
        <f>INDEX(Modelo!$A$9:$D$89,MATCH(DataBase!$J1815,Modelo!$A$9:$A$89,0),MATCH(DataBase!M$1,Modelo!$A$9:$D$9,0))</f>
        <v>Pilar 4</v>
      </c>
      <c r="N1815" s="115" t="str">
        <f>INDEX(Modelo!$A$9:$D$89,MATCH(DataBase!$J1815,Modelo!$A$9:$A$89,0),MATCH(DataBase!N$1,Modelo!$A$9:$D$9,0))</f>
        <v>boolean</v>
      </c>
      <c r="O1815" s="115" t="b">
        <f t="array" ref="O1815">IF(N1815="negativo",INDEX($AD$3:$AG$51,MATCH(1,($B1815=$AD$3:$AD$51)*($J1815=$AE$3:$AE$51),0),3),IF(N1815="positivo",INDEX($AD$55:$AG$109,MATCH(1,($B1815=$AD$55:$AD$109)*($J1815=$AE$55:$AE$109),0),3)))</f>
        <v>0</v>
      </c>
      <c r="P1815" s="115" t="b">
        <f t="array" ref="P1815">IF(N1815="negativo",INDEX($AD$3:$AG$51,MATCH(1,($B1815=$AD$3:$AD$51)*($J1815=$AE$3:$AE$51),0),4),IF(N1815="positivo",INDEX($AD$55:$AG$109,MATCH(1,($B1815=$AD$55:$AD$109)*($J1815=$AE$55:$AE$109),0),4)))</f>
        <v>0</v>
      </c>
      <c r="Q1815" s="115" t="str">
        <f>VLOOKUP(M1815,Modelo!$A$2:$C$7,2,0)</f>
        <v>Capital Humano: Bienestar y Desarrollo</v>
      </c>
      <c r="R1815" s="118">
        <f t="array" ref="R1815">INDEX(Modelo!$F$1:$H$37,MATCH(1,(DataBase!Q1815=Modelo!$G$1:$G$37)*(DataBase!B1815=Modelo!$F$1:$F$37),0),3)</f>
        <v>0.21052631578947367</v>
      </c>
      <c r="S1815" s="115">
        <f t="shared" si="58"/>
        <v>0</v>
      </c>
      <c r="T1815" s="115">
        <f t="shared" si="59"/>
        <v>0</v>
      </c>
    </row>
    <row r="1816" spans="1:20" x14ac:dyDescent="0.3">
      <c r="A1816" s="115" t="s">
        <v>345</v>
      </c>
      <c r="B1816" s="115" t="s">
        <v>313</v>
      </c>
      <c r="C1816" s="115" t="s">
        <v>103</v>
      </c>
      <c r="D1816" s="115" t="s">
        <v>86</v>
      </c>
      <c r="E1816" s="115" t="s">
        <v>86</v>
      </c>
      <c r="F1816" s="115" t="s">
        <v>86</v>
      </c>
      <c r="G1816" s="115">
        <v>2004</v>
      </c>
      <c r="H1816" s="115" t="s">
        <v>125</v>
      </c>
      <c r="I1816" s="115">
        <v>4.5125503050000004</v>
      </c>
      <c r="J1816" s="115" t="s">
        <v>56</v>
      </c>
      <c r="K1816" s="115">
        <f>INDEX(DatosProcesados!$A$1:$BF$101,MATCH(DataBase!A1816,DatosProcesados!$A$1:$A$101,0),MATCH(DataBase!J1816,DatosProcesados!$A$1:$BF$1,0))</f>
        <v>0</v>
      </c>
      <c r="L1816" s="115" t="str">
        <f>INDEX(Modelo!$A$9:$D$89,MATCH(DataBase!$J1816,Modelo!$A$9:$A$89,0),MATCH(DataBase!L$1,Modelo!$A$9:$D$9,0))</f>
        <v xml:space="preserve">Impacto social </v>
      </c>
      <c r="M1816" s="115" t="str">
        <f>INDEX(Modelo!$A$9:$D$89,MATCH(DataBase!$J1816,Modelo!$A$9:$A$89,0),MATCH(DataBase!M$1,Modelo!$A$9:$D$9,0))</f>
        <v>Pilar 4</v>
      </c>
      <c r="N1816" s="115" t="str">
        <f>INDEX(Modelo!$A$9:$D$89,MATCH(DataBase!$J1816,Modelo!$A$9:$A$89,0),MATCH(DataBase!N$1,Modelo!$A$9:$D$9,0))</f>
        <v>boolean</v>
      </c>
      <c r="O1816" s="115" t="b">
        <f t="array" ref="O1816">IF(N1816="negativo",INDEX($AD$3:$AG$51,MATCH(1,($B1816=$AD$3:$AD$51)*($J1816=$AE$3:$AE$51),0),3),IF(N1816="positivo",INDEX($AD$55:$AG$109,MATCH(1,($B1816=$AD$55:$AD$109)*($J1816=$AE$55:$AE$109),0),3)))</f>
        <v>0</v>
      </c>
      <c r="P1816" s="115" t="b">
        <f t="array" ref="P1816">IF(N1816="negativo",INDEX($AD$3:$AG$51,MATCH(1,($B1816=$AD$3:$AD$51)*($J1816=$AE$3:$AE$51),0),4),IF(N1816="positivo",INDEX($AD$55:$AG$109,MATCH(1,($B1816=$AD$55:$AD$109)*($J1816=$AE$55:$AE$109),0),4)))</f>
        <v>0</v>
      </c>
      <c r="Q1816" s="115" t="str">
        <f>VLOOKUP(M1816,Modelo!$A$2:$C$7,2,0)</f>
        <v>Capital Humano: Bienestar y Desarrollo</v>
      </c>
      <c r="R1816" s="118">
        <f t="array" ref="R1816">INDEX(Modelo!$F$1:$H$37,MATCH(1,(DataBase!Q1816=Modelo!$G$1:$G$37)*(DataBase!B1816=Modelo!$F$1:$F$37),0),3)</f>
        <v>0.17647058823529413</v>
      </c>
      <c r="S1816" s="115">
        <f t="shared" si="58"/>
        <v>0</v>
      </c>
      <c r="T1816" s="115">
        <f t="shared" si="59"/>
        <v>0</v>
      </c>
    </row>
    <row r="1817" spans="1:20" x14ac:dyDescent="0.3">
      <c r="A1817" s="115" t="s">
        <v>464</v>
      </c>
      <c r="B1817" s="115" t="s">
        <v>407</v>
      </c>
      <c r="C1817" s="115" t="s">
        <v>103</v>
      </c>
      <c r="D1817" s="115" t="s">
        <v>86</v>
      </c>
      <c r="E1817" s="115" t="s">
        <v>86</v>
      </c>
      <c r="F1817" s="115" t="s">
        <v>87</v>
      </c>
      <c r="G1817" s="115">
        <v>1990</v>
      </c>
      <c r="H1817" s="115" t="s">
        <v>281</v>
      </c>
      <c r="I1817" s="115">
        <v>0.89502277900000005</v>
      </c>
      <c r="J1817" s="115" t="s">
        <v>56</v>
      </c>
      <c r="K1817" s="115" t="str">
        <f>INDEX(DatosProcesados!$A$1:$BF$101,MATCH(DataBase!A1817,DatosProcesados!$A$1:$A$101,0),MATCH(DataBase!J1817,DatosProcesados!$A$1:$BF$1,0))</f>
        <v>No</v>
      </c>
      <c r="L1817" s="115" t="str">
        <f>INDEX(Modelo!$A$9:$D$89,MATCH(DataBase!$J1817,Modelo!$A$9:$A$89,0),MATCH(DataBase!L$1,Modelo!$A$9:$D$9,0))</f>
        <v xml:space="preserve">Impacto social </v>
      </c>
      <c r="M1817" s="115" t="str">
        <f>INDEX(Modelo!$A$9:$D$89,MATCH(DataBase!$J1817,Modelo!$A$9:$A$89,0),MATCH(DataBase!M$1,Modelo!$A$9:$D$9,0))</f>
        <v>Pilar 4</v>
      </c>
      <c r="N1817" s="115" t="str">
        <f>INDEX(Modelo!$A$9:$D$89,MATCH(DataBase!$J1817,Modelo!$A$9:$A$89,0),MATCH(DataBase!N$1,Modelo!$A$9:$D$9,0))</f>
        <v>boolean</v>
      </c>
      <c r="O1817" s="115" t="b">
        <f t="array" ref="O1817">IF(N1817="negativo",INDEX($AD$3:$AG$51,MATCH(1,($B1817=$AD$3:$AD$51)*($J1817=$AE$3:$AE$51),0),3),IF(N1817="positivo",INDEX($AD$55:$AG$109,MATCH(1,($B1817=$AD$55:$AD$109)*($J1817=$AE$55:$AE$109),0),3)))</f>
        <v>0</v>
      </c>
      <c r="P1817" s="115" t="b">
        <f t="array" ref="P1817">IF(N1817="negativo",INDEX($AD$3:$AG$51,MATCH(1,($B1817=$AD$3:$AD$51)*($J1817=$AE$3:$AE$51),0),4),IF(N1817="positivo",INDEX($AD$55:$AG$109,MATCH(1,($B1817=$AD$55:$AD$109)*($J1817=$AE$55:$AE$109),0),4)))</f>
        <v>0</v>
      </c>
      <c r="Q1817" s="115" t="str">
        <f>VLOOKUP(M1817,Modelo!$A$2:$C$7,2,0)</f>
        <v>Capital Humano: Bienestar y Desarrollo</v>
      </c>
      <c r="R1817" s="118">
        <f t="array" ref="R1817">INDEX(Modelo!$F$1:$H$37,MATCH(1,(DataBase!Q1817=Modelo!$G$1:$G$37)*(DataBase!B1817=Modelo!$F$1:$F$37),0),3)</f>
        <v>0.19230769230769232</v>
      </c>
      <c r="S1817" s="115">
        <f t="shared" si="58"/>
        <v>0</v>
      </c>
      <c r="T1817" s="115">
        <f t="shared" si="59"/>
        <v>0</v>
      </c>
    </row>
    <row r="1818" spans="1:20" x14ac:dyDescent="0.3">
      <c r="A1818" s="115" t="s">
        <v>296</v>
      </c>
      <c r="B1818" s="115" t="s">
        <v>216</v>
      </c>
      <c r="C1818" s="115" t="s">
        <v>103</v>
      </c>
      <c r="D1818" s="115" t="s">
        <v>86</v>
      </c>
      <c r="E1818" s="115" t="s">
        <v>86</v>
      </c>
      <c r="F1818" s="115" t="s">
        <v>87</v>
      </c>
      <c r="G1818" s="115">
        <v>1944</v>
      </c>
      <c r="H1818" s="115" t="s">
        <v>125</v>
      </c>
      <c r="I1818" s="115">
        <v>1.7785578609999999</v>
      </c>
      <c r="J1818" s="115" t="s">
        <v>56</v>
      </c>
      <c r="K1818" s="115" t="str">
        <f>INDEX(DatosProcesados!$A$1:$BF$101,MATCH(DataBase!A1818,DatosProcesados!$A$1:$A$101,0),MATCH(DataBase!J1818,DatosProcesados!$A$1:$BF$1,0))</f>
        <v>Si</v>
      </c>
      <c r="L1818" s="115" t="str">
        <f>INDEX(Modelo!$A$9:$D$89,MATCH(DataBase!$J1818,Modelo!$A$9:$A$89,0),MATCH(DataBase!L$1,Modelo!$A$9:$D$9,0))</f>
        <v xml:space="preserve">Impacto social </v>
      </c>
      <c r="M1818" s="115" t="str">
        <f>INDEX(Modelo!$A$9:$D$89,MATCH(DataBase!$J1818,Modelo!$A$9:$A$89,0),MATCH(DataBase!M$1,Modelo!$A$9:$D$9,0))</f>
        <v>Pilar 4</v>
      </c>
      <c r="N1818" s="115" t="str">
        <f>INDEX(Modelo!$A$9:$D$89,MATCH(DataBase!$J1818,Modelo!$A$9:$A$89,0),MATCH(DataBase!N$1,Modelo!$A$9:$D$9,0))</f>
        <v>boolean</v>
      </c>
      <c r="O1818" s="115" t="b">
        <f t="array" ref="O1818">IF(N1818="negativo",INDEX($AD$3:$AG$51,MATCH(1,($B1818=$AD$3:$AD$51)*($J1818=$AE$3:$AE$51),0),3),IF(N1818="positivo",INDEX($AD$55:$AG$109,MATCH(1,($B1818=$AD$55:$AD$109)*($J1818=$AE$55:$AE$109),0),3)))</f>
        <v>0</v>
      </c>
      <c r="P1818" s="115" t="b">
        <f t="array" ref="P1818">IF(N1818="negativo",INDEX($AD$3:$AG$51,MATCH(1,($B1818=$AD$3:$AD$51)*($J1818=$AE$3:$AE$51),0),4),IF(N1818="positivo",INDEX($AD$55:$AG$109,MATCH(1,($B1818=$AD$55:$AD$109)*($J1818=$AE$55:$AE$109),0),4)))</f>
        <v>0</v>
      </c>
      <c r="Q1818" s="115" t="str">
        <f>VLOOKUP(M1818,Modelo!$A$2:$C$7,2,0)</f>
        <v>Capital Humano: Bienestar y Desarrollo</v>
      </c>
      <c r="R1818" s="118">
        <f t="array" ref="R1818">INDEX(Modelo!$F$1:$H$37,MATCH(1,(DataBase!Q1818=Modelo!$G$1:$G$37)*(DataBase!B1818=Modelo!$F$1:$F$37),0),3)</f>
        <v>0.21052631578947367</v>
      </c>
      <c r="S1818" s="115">
        <f t="shared" si="58"/>
        <v>100</v>
      </c>
      <c r="T1818" s="115">
        <f t="shared" si="59"/>
        <v>21.052631578947366</v>
      </c>
    </row>
    <row r="1819" spans="1:20" x14ac:dyDescent="0.3">
      <c r="A1819" s="115" t="s">
        <v>134</v>
      </c>
      <c r="B1819" s="115" t="s">
        <v>84</v>
      </c>
      <c r="C1819" s="115" t="s">
        <v>103</v>
      </c>
      <c r="D1819" s="115" t="s">
        <v>86</v>
      </c>
      <c r="E1819" s="115" t="s">
        <v>87</v>
      </c>
      <c r="F1819" s="115" t="s">
        <v>87</v>
      </c>
      <c r="G1819" s="115">
        <v>2001</v>
      </c>
      <c r="H1819" s="115" t="s">
        <v>125</v>
      </c>
      <c r="I1819" s="115">
        <v>6.5475670460000002</v>
      </c>
      <c r="J1819" s="115" t="s">
        <v>56</v>
      </c>
      <c r="K1819" s="115" t="str">
        <f>INDEX(DatosProcesados!$A$1:$BF$101,MATCH(DataBase!A1819,DatosProcesados!$A$1:$A$101,0),MATCH(DataBase!J1819,DatosProcesados!$A$1:$BF$1,0))</f>
        <v>Si</v>
      </c>
      <c r="L1819" s="115" t="str">
        <f>INDEX(Modelo!$A$9:$D$89,MATCH(DataBase!$J1819,Modelo!$A$9:$A$89,0),MATCH(DataBase!L$1,Modelo!$A$9:$D$9,0))</f>
        <v xml:space="preserve">Impacto social </v>
      </c>
      <c r="M1819" s="115" t="str">
        <f>INDEX(Modelo!$A$9:$D$89,MATCH(DataBase!$J1819,Modelo!$A$9:$A$89,0),MATCH(DataBase!M$1,Modelo!$A$9:$D$9,0))</f>
        <v>Pilar 4</v>
      </c>
      <c r="N1819" s="115" t="str">
        <f>INDEX(Modelo!$A$9:$D$89,MATCH(DataBase!$J1819,Modelo!$A$9:$A$89,0),MATCH(DataBase!N$1,Modelo!$A$9:$D$9,0))</f>
        <v>boolean</v>
      </c>
      <c r="O1819" s="115" t="b">
        <f t="array" ref="O1819">IF(N1819="negativo",INDEX($AD$3:$AG$51,MATCH(1,($B1819=$AD$3:$AD$51)*($J1819=$AE$3:$AE$51),0),3),IF(N1819="positivo",INDEX($AD$55:$AG$109,MATCH(1,($B1819=$AD$55:$AD$109)*($J1819=$AE$55:$AE$109),0),3)))</f>
        <v>0</v>
      </c>
      <c r="P1819" s="115" t="b">
        <f t="array" ref="P1819">IF(N1819="negativo",INDEX($AD$3:$AG$51,MATCH(1,($B1819=$AD$3:$AD$51)*($J1819=$AE$3:$AE$51),0),4),IF(N1819="positivo",INDEX($AD$55:$AG$109,MATCH(1,($B1819=$AD$55:$AD$109)*($J1819=$AE$55:$AE$109),0),4)))</f>
        <v>0</v>
      </c>
      <c r="Q1819" s="115" t="str">
        <f>VLOOKUP(M1819,Modelo!$A$2:$C$7,2,0)</f>
        <v>Capital Humano: Bienestar y Desarrollo</v>
      </c>
      <c r="R1819" s="118">
        <f t="array" ref="R1819">INDEX(Modelo!$F$1:$H$37,MATCH(1,(DataBase!Q1819=Modelo!$G$1:$G$37)*(DataBase!B1819=Modelo!$F$1:$F$37),0),3)</f>
        <v>0.11764705882352941</v>
      </c>
      <c r="S1819" s="115">
        <f t="shared" si="58"/>
        <v>100</v>
      </c>
      <c r="T1819" s="115">
        <f t="shared" si="59"/>
        <v>11.76470588235294</v>
      </c>
    </row>
    <row r="1820" spans="1:20" x14ac:dyDescent="0.3">
      <c r="A1820" s="115" t="s">
        <v>290</v>
      </c>
      <c r="B1820" s="115" t="s">
        <v>216</v>
      </c>
      <c r="C1820" s="115" t="s">
        <v>103</v>
      </c>
      <c r="D1820" s="115" t="s">
        <v>86</v>
      </c>
      <c r="E1820" s="115" t="s">
        <v>87</v>
      </c>
      <c r="F1820" s="115" t="s">
        <v>87</v>
      </c>
      <c r="G1820" s="115">
        <v>1934</v>
      </c>
      <c r="H1820" s="115" t="s">
        <v>125</v>
      </c>
      <c r="I1820" s="115">
        <v>1.84479215</v>
      </c>
      <c r="J1820" s="115" t="s">
        <v>56</v>
      </c>
      <c r="K1820" s="115" t="str">
        <f>INDEX(DatosProcesados!$A$1:$BF$101,MATCH(DataBase!A1820,DatosProcesados!$A$1:$A$101,0),MATCH(DataBase!J1820,DatosProcesados!$A$1:$BF$1,0))</f>
        <v>Si</v>
      </c>
      <c r="L1820" s="115" t="str">
        <f>INDEX(Modelo!$A$9:$D$89,MATCH(DataBase!$J1820,Modelo!$A$9:$A$89,0),MATCH(DataBase!L$1,Modelo!$A$9:$D$9,0))</f>
        <v xml:space="preserve">Impacto social </v>
      </c>
      <c r="M1820" s="115" t="str">
        <f>INDEX(Modelo!$A$9:$D$89,MATCH(DataBase!$J1820,Modelo!$A$9:$A$89,0),MATCH(DataBase!M$1,Modelo!$A$9:$D$9,0))</f>
        <v>Pilar 4</v>
      </c>
      <c r="N1820" s="115" t="str">
        <f>INDEX(Modelo!$A$9:$D$89,MATCH(DataBase!$J1820,Modelo!$A$9:$A$89,0),MATCH(DataBase!N$1,Modelo!$A$9:$D$9,0))</f>
        <v>boolean</v>
      </c>
      <c r="O1820" s="115" t="b">
        <f t="array" ref="O1820">IF(N1820="negativo",INDEX($AD$3:$AG$51,MATCH(1,($B1820=$AD$3:$AD$51)*($J1820=$AE$3:$AE$51),0),3),IF(N1820="positivo",INDEX($AD$55:$AG$109,MATCH(1,($B1820=$AD$55:$AD$109)*($J1820=$AE$55:$AE$109),0),3)))</f>
        <v>0</v>
      </c>
      <c r="P1820" s="115" t="b">
        <f t="array" ref="P1820">IF(N1820="negativo",INDEX($AD$3:$AG$51,MATCH(1,($B1820=$AD$3:$AD$51)*($J1820=$AE$3:$AE$51),0),4),IF(N1820="positivo",INDEX($AD$55:$AG$109,MATCH(1,($B1820=$AD$55:$AD$109)*($J1820=$AE$55:$AE$109),0),4)))</f>
        <v>0</v>
      </c>
      <c r="Q1820" s="115" t="str">
        <f>VLOOKUP(M1820,Modelo!$A$2:$C$7,2,0)</f>
        <v>Capital Humano: Bienestar y Desarrollo</v>
      </c>
      <c r="R1820" s="118">
        <f t="array" ref="R1820">INDEX(Modelo!$F$1:$H$37,MATCH(1,(DataBase!Q1820=Modelo!$G$1:$G$37)*(DataBase!B1820=Modelo!$F$1:$F$37),0),3)</f>
        <v>0.21052631578947367</v>
      </c>
      <c r="S1820" s="115">
        <f t="shared" si="58"/>
        <v>100</v>
      </c>
      <c r="T1820" s="115">
        <f t="shared" si="59"/>
        <v>21.052631578947366</v>
      </c>
    </row>
    <row r="1821" spans="1:20" x14ac:dyDescent="0.3">
      <c r="A1821" s="115" t="s">
        <v>346</v>
      </c>
      <c r="B1821" s="115" t="s">
        <v>313</v>
      </c>
      <c r="C1821" s="115" t="s">
        <v>103</v>
      </c>
      <c r="D1821" s="115" t="s">
        <v>87</v>
      </c>
      <c r="E1821" s="115" t="s">
        <v>87</v>
      </c>
      <c r="F1821" s="115" t="s">
        <v>87</v>
      </c>
      <c r="G1821" s="115">
        <v>1960</v>
      </c>
      <c r="H1821" s="115" t="s">
        <v>177</v>
      </c>
      <c r="I1821" s="115">
        <v>4.2128666020000001</v>
      </c>
      <c r="J1821" s="115" t="s">
        <v>56</v>
      </c>
      <c r="K1821" s="115" t="str">
        <f>INDEX(DatosProcesados!$A$1:$BF$101,MATCH(DataBase!A1821,DatosProcesados!$A$1:$A$101,0),MATCH(DataBase!J1821,DatosProcesados!$A$1:$BF$1,0))</f>
        <v>Si</v>
      </c>
      <c r="L1821" s="115" t="str">
        <f>INDEX(Modelo!$A$9:$D$89,MATCH(DataBase!$J1821,Modelo!$A$9:$A$89,0),MATCH(DataBase!L$1,Modelo!$A$9:$D$9,0))</f>
        <v xml:space="preserve">Impacto social </v>
      </c>
      <c r="M1821" s="115" t="str">
        <f>INDEX(Modelo!$A$9:$D$89,MATCH(DataBase!$J1821,Modelo!$A$9:$A$89,0),MATCH(DataBase!M$1,Modelo!$A$9:$D$9,0))</f>
        <v>Pilar 4</v>
      </c>
      <c r="N1821" s="115" t="str">
        <f>INDEX(Modelo!$A$9:$D$89,MATCH(DataBase!$J1821,Modelo!$A$9:$A$89,0),MATCH(DataBase!N$1,Modelo!$A$9:$D$9,0))</f>
        <v>boolean</v>
      </c>
      <c r="O1821" s="115" t="b">
        <f t="array" ref="O1821">IF(N1821="negativo",INDEX($AD$3:$AG$51,MATCH(1,($B1821=$AD$3:$AD$51)*($J1821=$AE$3:$AE$51),0),3),IF(N1821="positivo",INDEX($AD$55:$AG$109,MATCH(1,($B1821=$AD$55:$AD$109)*($J1821=$AE$55:$AE$109),0),3)))</f>
        <v>0</v>
      </c>
      <c r="P1821" s="115" t="b">
        <f t="array" ref="P1821">IF(N1821="negativo",INDEX($AD$3:$AG$51,MATCH(1,($B1821=$AD$3:$AD$51)*($J1821=$AE$3:$AE$51),0),4),IF(N1821="positivo",INDEX($AD$55:$AG$109,MATCH(1,($B1821=$AD$55:$AD$109)*($J1821=$AE$55:$AE$109),0),4)))</f>
        <v>0</v>
      </c>
      <c r="Q1821" s="115" t="str">
        <f>VLOOKUP(M1821,Modelo!$A$2:$C$7,2,0)</f>
        <v>Capital Humano: Bienestar y Desarrollo</v>
      </c>
      <c r="R1821" s="118">
        <f t="array" ref="R1821">INDEX(Modelo!$F$1:$H$37,MATCH(1,(DataBase!Q1821=Modelo!$G$1:$G$37)*(DataBase!B1821=Modelo!$F$1:$F$37),0),3)</f>
        <v>0.17647058823529413</v>
      </c>
      <c r="S1821" s="115">
        <f t="shared" si="58"/>
        <v>100</v>
      </c>
      <c r="T1821" s="115">
        <f t="shared" si="59"/>
        <v>17.647058823529413</v>
      </c>
    </row>
    <row r="1822" spans="1:20" x14ac:dyDescent="0.3">
      <c r="A1822" s="115" t="s">
        <v>124</v>
      </c>
      <c r="B1822" s="115" t="s">
        <v>84</v>
      </c>
      <c r="C1822" s="115" t="s">
        <v>97</v>
      </c>
      <c r="D1822" s="115" t="s">
        <v>86</v>
      </c>
      <c r="E1822" s="115" t="s">
        <v>86</v>
      </c>
      <c r="F1822" s="115" t="s">
        <v>86</v>
      </c>
      <c r="G1822" s="115">
        <v>2012</v>
      </c>
      <c r="H1822" s="115" t="s">
        <v>125</v>
      </c>
      <c r="I1822" s="115">
        <v>9.9777362400000005</v>
      </c>
      <c r="J1822" s="115" t="s">
        <v>56</v>
      </c>
      <c r="K1822" s="115" t="str">
        <f>INDEX(DatosProcesados!$A$1:$BF$101,MATCH(DataBase!A1822,DatosProcesados!$A$1:$A$101,0),MATCH(DataBase!J1822,DatosProcesados!$A$1:$BF$1,0))</f>
        <v>Si</v>
      </c>
      <c r="L1822" s="115" t="str">
        <f>INDEX(Modelo!$A$9:$D$89,MATCH(DataBase!$J1822,Modelo!$A$9:$A$89,0),MATCH(DataBase!L$1,Modelo!$A$9:$D$9,0))</f>
        <v xml:space="preserve">Impacto social </v>
      </c>
      <c r="M1822" s="115" t="str">
        <f>INDEX(Modelo!$A$9:$D$89,MATCH(DataBase!$J1822,Modelo!$A$9:$A$89,0),MATCH(DataBase!M$1,Modelo!$A$9:$D$9,0))</f>
        <v>Pilar 4</v>
      </c>
      <c r="N1822" s="115" t="str">
        <f>INDEX(Modelo!$A$9:$D$89,MATCH(DataBase!$J1822,Modelo!$A$9:$A$89,0),MATCH(DataBase!N$1,Modelo!$A$9:$D$9,0))</f>
        <v>boolean</v>
      </c>
      <c r="O1822" s="115" t="b">
        <f t="array" ref="O1822">IF(N1822="negativo",INDEX($AD$3:$AG$51,MATCH(1,($B1822=$AD$3:$AD$51)*($J1822=$AE$3:$AE$51),0),3),IF(N1822="positivo",INDEX($AD$55:$AG$109,MATCH(1,($B1822=$AD$55:$AD$109)*($J1822=$AE$55:$AE$109),0),3)))</f>
        <v>0</v>
      </c>
      <c r="P1822" s="115" t="b">
        <f t="array" ref="P1822">IF(N1822="negativo",INDEX($AD$3:$AG$51,MATCH(1,($B1822=$AD$3:$AD$51)*($J1822=$AE$3:$AE$51),0),4),IF(N1822="positivo",INDEX($AD$55:$AG$109,MATCH(1,($B1822=$AD$55:$AD$109)*($J1822=$AE$55:$AE$109),0),4)))</f>
        <v>0</v>
      </c>
      <c r="Q1822" s="115" t="str">
        <f>VLOOKUP(M1822,Modelo!$A$2:$C$7,2,0)</f>
        <v>Capital Humano: Bienestar y Desarrollo</v>
      </c>
      <c r="R1822" s="118">
        <f t="array" ref="R1822">INDEX(Modelo!$F$1:$H$37,MATCH(1,(DataBase!Q1822=Modelo!$G$1:$G$37)*(DataBase!B1822=Modelo!$F$1:$F$37),0),3)</f>
        <v>0.11764705882352941</v>
      </c>
      <c r="S1822" s="115">
        <f t="shared" si="58"/>
        <v>100</v>
      </c>
      <c r="T1822" s="115">
        <f t="shared" si="59"/>
        <v>11.76470588235294</v>
      </c>
    </row>
    <row r="1823" spans="1:20" x14ac:dyDescent="0.3">
      <c r="A1823" s="115" t="s">
        <v>414</v>
      </c>
      <c r="B1823" s="115" t="s">
        <v>407</v>
      </c>
      <c r="C1823" s="115" t="s">
        <v>103</v>
      </c>
      <c r="D1823" s="115" t="s">
        <v>86</v>
      </c>
      <c r="E1823" s="115" t="s">
        <v>86</v>
      </c>
      <c r="F1823" s="115" t="s">
        <v>87</v>
      </c>
      <c r="G1823" s="115">
        <v>1976</v>
      </c>
      <c r="H1823" s="115" t="s">
        <v>415</v>
      </c>
      <c r="I1823" s="115">
        <v>6.0471020830000004</v>
      </c>
      <c r="J1823" s="115" t="s">
        <v>56</v>
      </c>
      <c r="K1823" s="115" t="str">
        <f>INDEX(DatosProcesados!$A$1:$BF$101,MATCH(DataBase!A1823,DatosProcesados!$A$1:$A$101,0),MATCH(DataBase!J1823,DatosProcesados!$A$1:$BF$1,0))</f>
        <v>No</v>
      </c>
      <c r="L1823" s="115" t="str">
        <f>INDEX(Modelo!$A$9:$D$89,MATCH(DataBase!$J1823,Modelo!$A$9:$A$89,0),MATCH(DataBase!L$1,Modelo!$A$9:$D$9,0))</f>
        <v xml:space="preserve">Impacto social </v>
      </c>
      <c r="M1823" s="115" t="str">
        <f>INDEX(Modelo!$A$9:$D$89,MATCH(DataBase!$J1823,Modelo!$A$9:$A$89,0),MATCH(DataBase!M$1,Modelo!$A$9:$D$9,0))</f>
        <v>Pilar 4</v>
      </c>
      <c r="N1823" s="115" t="str">
        <f>INDEX(Modelo!$A$9:$D$89,MATCH(DataBase!$J1823,Modelo!$A$9:$A$89,0),MATCH(DataBase!N$1,Modelo!$A$9:$D$9,0))</f>
        <v>boolean</v>
      </c>
      <c r="O1823" s="115" t="b">
        <f t="array" ref="O1823">IF(N1823="negativo",INDEX($AD$3:$AG$51,MATCH(1,($B1823=$AD$3:$AD$51)*($J1823=$AE$3:$AE$51),0),3),IF(N1823="positivo",INDEX($AD$55:$AG$109,MATCH(1,($B1823=$AD$55:$AD$109)*($J1823=$AE$55:$AE$109),0),3)))</f>
        <v>0</v>
      </c>
      <c r="P1823" s="115" t="b">
        <f t="array" ref="P1823">IF(N1823="negativo",INDEX($AD$3:$AG$51,MATCH(1,($B1823=$AD$3:$AD$51)*($J1823=$AE$3:$AE$51),0),4),IF(N1823="positivo",INDEX($AD$55:$AG$109,MATCH(1,($B1823=$AD$55:$AD$109)*($J1823=$AE$55:$AE$109),0),4)))</f>
        <v>0</v>
      </c>
      <c r="Q1823" s="115" t="str">
        <f>VLOOKUP(M1823,Modelo!$A$2:$C$7,2,0)</f>
        <v>Capital Humano: Bienestar y Desarrollo</v>
      </c>
      <c r="R1823" s="118">
        <f t="array" ref="R1823">INDEX(Modelo!$F$1:$H$37,MATCH(1,(DataBase!Q1823=Modelo!$G$1:$G$37)*(DataBase!B1823=Modelo!$F$1:$F$37),0),3)</f>
        <v>0.19230769230769232</v>
      </c>
      <c r="S1823" s="115">
        <f t="shared" si="58"/>
        <v>0</v>
      </c>
      <c r="T1823" s="115">
        <f t="shared" si="59"/>
        <v>0</v>
      </c>
    </row>
    <row r="1824" spans="1:20" x14ac:dyDescent="0.3">
      <c r="A1824" s="115" t="s">
        <v>337</v>
      </c>
      <c r="B1824" s="115" t="s">
        <v>313</v>
      </c>
      <c r="C1824" s="115" t="s">
        <v>103</v>
      </c>
      <c r="D1824" s="115" t="s">
        <v>86</v>
      </c>
      <c r="E1824" s="115" t="s">
        <v>86</v>
      </c>
      <c r="F1824" s="115" t="s">
        <v>87</v>
      </c>
      <c r="G1824" s="115">
        <v>1879</v>
      </c>
      <c r="H1824" s="115" t="s">
        <v>244</v>
      </c>
      <c r="I1824" s="115">
        <v>5.8689859999999996</v>
      </c>
      <c r="J1824" s="115" t="s">
        <v>56</v>
      </c>
      <c r="K1824" s="115" t="str">
        <f>INDEX(DatosProcesados!$A$1:$BF$101,MATCH(DataBase!A1824,DatosProcesados!$A$1:$A$101,0),MATCH(DataBase!J1824,DatosProcesados!$A$1:$BF$1,0))</f>
        <v>Si</v>
      </c>
      <c r="L1824" s="115" t="str">
        <f>INDEX(Modelo!$A$9:$D$89,MATCH(DataBase!$J1824,Modelo!$A$9:$A$89,0),MATCH(DataBase!L$1,Modelo!$A$9:$D$9,0))</f>
        <v xml:space="preserve">Impacto social </v>
      </c>
      <c r="M1824" s="115" t="str">
        <f>INDEX(Modelo!$A$9:$D$89,MATCH(DataBase!$J1824,Modelo!$A$9:$A$89,0),MATCH(DataBase!M$1,Modelo!$A$9:$D$9,0))</f>
        <v>Pilar 4</v>
      </c>
      <c r="N1824" s="115" t="str">
        <f>INDEX(Modelo!$A$9:$D$89,MATCH(DataBase!$J1824,Modelo!$A$9:$A$89,0),MATCH(DataBase!N$1,Modelo!$A$9:$D$9,0))</f>
        <v>boolean</v>
      </c>
      <c r="O1824" s="115" t="b">
        <f t="array" ref="O1824">IF(N1824="negativo",INDEX($AD$3:$AG$51,MATCH(1,($B1824=$AD$3:$AD$51)*($J1824=$AE$3:$AE$51),0),3),IF(N1824="positivo",INDEX($AD$55:$AG$109,MATCH(1,($B1824=$AD$55:$AD$109)*($J1824=$AE$55:$AE$109),0),3)))</f>
        <v>0</v>
      </c>
      <c r="P1824" s="115" t="b">
        <f t="array" ref="P1824">IF(N1824="negativo",INDEX($AD$3:$AG$51,MATCH(1,($B1824=$AD$3:$AD$51)*($J1824=$AE$3:$AE$51),0),4),IF(N1824="positivo",INDEX($AD$55:$AG$109,MATCH(1,($B1824=$AD$55:$AD$109)*($J1824=$AE$55:$AE$109),0),4)))</f>
        <v>0</v>
      </c>
      <c r="Q1824" s="115" t="str">
        <f>VLOOKUP(M1824,Modelo!$A$2:$C$7,2,0)</f>
        <v>Capital Humano: Bienestar y Desarrollo</v>
      </c>
      <c r="R1824" s="118">
        <f t="array" ref="R1824">INDEX(Modelo!$F$1:$H$37,MATCH(1,(DataBase!Q1824=Modelo!$G$1:$G$37)*(DataBase!B1824=Modelo!$F$1:$F$37),0),3)</f>
        <v>0.17647058823529413</v>
      </c>
      <c r="S1824" s="115">
        <f t="shared" si="58"/>
        <v>100</v>
      </c>
      <c r="T1824" s="115">
        <f t="shared" si="59"/>
        <v>17.647058823529413</v>
      </c>
    </row>
    <row r="1825" spans="1:20" x14ac:dyDescent="0.3">
      <c r="A1825" s="115" t="s">
        <v>373</v>
      </c>
      <c r="B1825" s="115" t="s">
        <v>313</v>
      </c>
      <c r="C1825" s="115" t="s">
        <v>103</v>
      </c>
      <c r="D1825" s="115" t="s">
        <v>87</v>
      </c>
      <c r="E1825" s="115" t="s">
        <v>86</v>
      </c>
      <c r="F1825" s="115" t="s">
        <v>86</v>
      </c>
      <c r="G1825" s="115">
        <v>1997</v>
      </c>
      <c r="H1825" s="115" t="s">
        <v>125</v>
      </c>
      <c r="I1825" s="115">
        <v>1.9766409730000001</v>
      </c>
      <c r="J1825" s="115" t="s">
        <v>56</v>
      </c>
      <c r="K1825" s="115">
        <f>INDEX(DatosProcesados!$A$1:$BF$101,MATCH(DataBase!A1825,DatosProcesados!$A$1:$A$101,0),MATCH(DataBase!J1825,DatosProcesados!$A$1:$BF$1,0))</f>
        <v>0</v>
      </c>
      <c r="L1825" s="115" t="str">
        <f>INDEX(Modelo!$A$9:$D$89,MATCH(DataBase!$J1825,Modelo!$A$9:$A$89,0),MATCH(DataBase!L$1,Modelo!$A$9:$D$9,0))</f>
        <v xml:space="preserve">Impacto social </v>
      </c>
      <c r="M1825" s="115" t="str">
        <f>INDEX(Modelo!$A$9:$D$89,MATCH(DataBase!$J1825,Modelo!$A$9:$A$89,0),MATCH(DataBase!M$1,Modelo!$A$9:$D$9,0))</f>
        <v>Pilar 4</v>
      </c>
      <c r="N1825" s="115" t="str">
        <f>INDEX(Modelo!$A$9:$D$89,MATCH(DataBase!$J1825,Modelo!$A$9:$A$89,0),MATCH(DataBase!N$1,Modelo!$A$9:$D$9,0))</f>
        <v>boolean</v>
      </c>
      <c r="O1825" s="115" t="b">
        <f t="array" ref="O1825">IF(N1825="negativo",INDEX($AD$3:$AG$51,MATCH(1,($B1825=$AD$3:$AD$51)*($J1825=$AE$3:$AE$51),0),3),IF(N1825="positivo",INDEX($AD$55:$AG$109,MATCH(1,($B1825=$AD$55:$AD$109)*($J1825=$AE$55:$AE$109),0),3)))</f>
        <v>0</v>
      </c>
      <c r="P1825" s="115" t="b">
        <f t="array" ref="P1825">IF(N1825="negativo",INDEX($AD$3:$AG$51,MATCH(1,($B1825=$AD$3:$AD$51)*($J1825=$AE$3:$AE$51),0),4),IF(N1825="positivo",INDEX($AD$55:$AG$109,MATCH(1,($B1825=$AD$55:$AD$109)*($J1825=$AE$55:$AE$109),0),4)))</f>
        <v>0</v>
      </c>
      <c r="Q1825" s="115" t="str">
        <f>VLOOKUP(M1825,Modelo!$A$2:$C$7,2,0)</f>
        <v>Capital Humano: Bienestar y Desarrollo</v>
      </c>
      <c r="R1825" s="118">
        <f t="array" ref="R1825">INDEX(Modelo!$F$1:$H$37,MATCH(1,(DataBase!Q1825=Modelo!$G$1:$G$37)*(DataBase!B1825=Modelo!$F$1:$F$37),0),3)</f>
        <v>0.17647058823529413</v>
      </c>
      <c r="S1825" s="115">
        <f t="shared" si="58"/>
        <v>0</v>
      </c>
      <c r="T1825" s="115">
        <f t="shared" si="59"/>
        <v>0</v>
      </c>
    </row>
    <row r="1826" spans="1:20" x14ac:dyDescent="0.3">
      <c r="A1826" s="115" t="s">
        <v>102</v>
      </c>
      <c r="B1826" s="115" t="s">
        <v>84</v>
      </c>
      <c r="C1826" s="115" t="s">
        <v>103</v>
      </c>
      <c r="D1826" s="115" t="s">
        <v>86</v>
      </c>
      <c r="E1826" s="115" t="s">
        <v>86</v>
      </c>
      <c r="F1826" s="115" t="s">
        <v>87</v>
      </c>
      <c r="G1826" s="115">
        <v>2003</v>
      </c>
      <c r="H1826" s="115" t="s">
        <v>104</v>
      </c>
      <c r="I1826" s="115">
        <v>15.602099798999999</v>
      </c>
      <c r="J1826" s="115" t="s">
        <v>56</v>
      </c>
      <c r="K1826" s="115" t="str">
        <f>INDEX(DatosProcesados!$A$1:$BF$101,MATCH(DataBase!A1826,DatosProcesados!$A$1:$A$101,0),MATCH(DataBase!J1826,DatosProcesados!$A$1:$BF$1,0))</f>
        <v>Si</v>
      </c>
      <c r="L1826" s="115" t="str">
        <f>INDEX(Modelo!$A$9:$D$89,MATCH(DataBase!$J1826,Modelo!$A$9:$A$89,0),MATCH(DataBase!L$1,Modelo!$A$9:$D$9,0))</f>
        <v xml:space="preserve">Impacto social </v>
      </c>
      <c r="M1826" s="115" t="str">
        <f>INDEX(Modelo!$A$9:$D$89,MATCH(DataBase!$J1826,Modelo!$A$9:$A$89,0),MATCH(DataBase!M$1,Modelo!$A$9:$D$9,0))</f>
        <v>Pilar 4</v>
      </c>
      <c r="N1826" s="115" t="str">
        <f>INDEX(Modelo!$A$9:$D$89,MATCH(DataBase!$J1826,Modelo!$A$9:$A$89,0),MATCH(DataBase!N$1,Modelo!$A$9:$D$9,0))</f>
        <v>boolean</v>
      </c>
      <c r="O1826" s="115" t="b">
        <f t="array" ref="O1826">IF(N1826="negativo",INDEX($AD$3:$AG$51,MATCH(1,($B1826=$AD$3:$AD$51)*($J1826=$AE$3:$AE$51),0),3),IF(N1826="positivo",INDEX($AD$55:$AG$109,MATCH(1,($B1826=$AD$55:$AD$109)*($J1826=$AE$55:$AE$109),0),3)))</f>
        <v>0</v>
      </c>
      <c r="P1826" s="115" t="b">
        <f t="array" ref="P1826">IF(N1826="negativo",INDEX($AD$3:$AG$51,MATCH(1,($B1826=$AD$3:$AD$51)*($J1826=$AE$3:$AE$51),0),4),IF(N1826="positivo",INDEX($AD$55:$AG$109,MATCH(1,($B1826=$AD$55:$AD$109)*($J1826=$AE$55:$AE$109),0),4)))</f>
        <v>0</v>
      </c>
      <c r="Q1826" s="115" t="str">
        <f>VLOOKUP(M1826,Modelo!$A$2:$C$7,2,0)</f>
        <v>Capital Humano: Bienestar y Desarrollo</v>
      </c>
      <c r="R1826" s="118">
        <f t="array" ref="R1826">INDEX(Modelo!$F$1:$H$37,MATCH(1,(DataBase!Q1826=Modelo!$G$1:$G$37)*(DataBase!B1826=Modelo!$F$1:$F$37),0),3)</f>
        <v>0.11764705882352941</v>
      </c>
      <c r="S1826" s="115">
        <f t="shared" si="58"/>
        <v>100</v>
      </c>
      <c r="T1826" s="115">
        <f t="shared" si="59"/>
        <v>11.76470588235294</v>
      </c>
    </row>
    <row r="1827" spans="1:20" x14ac:dyDescent="0.3">
      <c r="A1827" s="115" t="s">
        <v>228</v>
      </c>
      <c r="B1827" s="115" t="s">
        <v>216</v>
      </c>
      <c r="C1827" s="115" t="s">
        <v>97</v>
      </c>
      <c r="D1827" s="115" t="s">
        <v>86</v>
      </c>
      <c r="E1827" s="115" t="s">
        <v>87</v>
      </c>
      <c r="F1827" s="115" t="s">
        <v>87</v>
      </c>
      <c r="G1827" s="115">
        <v>1991</v>
      </c>
      <c r="H1827" s="115" t="s">
        <v>229</v>
      </c>
      <c r="I1827" s="115">
        <v>5.1614047279999999</v>
      </c>
      <c r="J1827" s="115" t="s">
        <v>56</v>
      </c>
      <c r="K1827" s="115" t="str">
        <f>INDEX(DatosProcesados!$A$1:$BF$101,MATCH(DataBase!A1827,DatosProcesados!$A$1:$A$101,0),MATCH(DataBase!J1827,DatosProcesados!$A$1:$BF$1,0))</f>
        <v>Si</v>
      </c>
      <c r="L1827" s="115" t="str">
        <f>INDEX(Modelo!$A$9:$D$89,MATCH(DataBase!$J1827,Modelo!$A$9:$A$89,0),MATCH(DataBase!L$1,Modelo!$A$9:$D$9,0))</f>
        <v xml:space="preserve">Impacto social </v>
      </c>
      <c r="M1827" s="115" t="str">
        <f>INDEX(Modelo!$A$9:$D$89,MATCH(DataBase!$J1827,Modelo!$A$9:$A$89,0),MATCH(DataBase!M$1,Modelo!$A$9:$D$9,0))</f>
        <v>Pilar 4</v>
      </c>
      <c r="N1827" s="115" t="str">
        <f>INDEX(Modelo!$A$9:$D$89,MATCH(DataBase!$J1827,Modelo!$A$9:$A$89,0),MATCH(DataBase!N$1,Modelo!$A$9:$D$9,0))</f>
        <v>boolean</v>
      </c>
      <c r="O1827" s="115" t="b">
        <f t="array" ref="O1827">IF(N1827="negativo",INDEX($AD$3:$AG$51,MATCH(1,($B1827=$AD$3:$AD$51)*($J1827=$AE$3:$AE$51),0),3),IF(N1827="positivo",INDEX($AD$55:$AG$109,MATCH(1,($B1827=$AD$55:$AD$109)*($J1827=$AE$55:$AE$109),0),3)))</f>
        <v>0</v>
      </c>
      <c r="P1827" s="115" t="b">
        <f t="array" ref="P1827">IF(N1827="negativo",INDEX($AD$3:$AG$51,MATCH(1,($B1827=$AD$3:$AD$51)*($J1827=$AE$3:$AE$51),0),4),IF(N1827="positivo",INDEX($AD$55:$AG$109,MATCH(1,($B1827=$AD$55:$AD$109)*($J1827=$AE$55:$AE$109),0),4)))</f>
        <v>0</v>
      </c>
      <c r="Q1827" s="115" t="str">
        <f>VLOOKUP(M1827,Modelo!$A$2:$C$7,2,0)</f>
        <v>Capital Humano: Bienestar y Desarrollo</v>
      </c>
      <c r="R1827" s="118">
        <f t="array" ref="R1827">INDEX(Modelo!$F$1:$H$37,MATCH(1,(DataBase!Q1827=Modelo!$G$1:$G$37)*(DataBase!B1827=Modelo!$F$1:$F$37),0),3)</f>
        <v>0.21052631578947367</v>
      </c>
      <c r="S1827" s="115">
        <f t="shared" si="58"/>
        <v>100</v>
      </c>
      <c r="T1827" s="115">
        <f t="shared" si="59"/>
        <v>21.052631578947366</v>
      </c>
    </row>
    <row r="1828" spans="1:20" x14ac:dyDescent="0.3">
      <c r="A1828" s="115" t="s">
        <v>261</v>
      </c>
      <c r="B1828" s="115" t="s">
        <v>216</v>
      </c>
      <c r="C1828" s="115" t="s">
        <v>103</v>
      </c>
      <c r="D1828" s="115" t="s">
        <v>86</v>
      </c>
      <c r="E1828" s="115" t="s">
        <v>87</v>
      </c>
      <c r="F1828" s="115" t="s">
        <v>87</v>
      </c>
      <c r="G1828" s="115">
        <v>1806</v>
      </c>
      <c r="H1828" s="115" t="s">
        <v>244</v>
      </c>
      <c r="I1828" s="115">
        <v>2.382092359</v>
      </c>
      <c r="J1828" s="115" t="s">
        <v>56</v>
      </c>
      <c r="K1828" s="115" t="str">
        <f>INDEX(DatosProcesados!$A$1:$BF$101,MATCH(DataBase!A1828,DatosProcesados!$A$1:$A$101,0),MATCH(DataBase!J1828,DatosProcesados!$A$1:$BF$1,0))</f>
        <v>Si</v>
      </c>
      <c r="L1828" s="115" t="str">
        <f>INDEX(Modelo!$A$9:$D$89,MATCH(DataBase!$J1828,Modelo!$A$9:$A$89,0),MATCH(DataBase!L$1,Modelo!$A$9:$D$9,0))</f>
        <v xml:space="preserve">Impacto social </v>
      </c>
      <c r="M1828" s="115" t="str">
        <f>INDEX(Modelo!$A$9:$D$89,MATCH(DataBase!$J1828,Modelo!$A$9:$A$89,0),MATCH(DataBase!M$1,Modelo!$A$9:$D$9,0))</f>
        <v>Pilar 4</v>
      </c>
      <c r="N1828" s="115" t="str">
        <f>INDEX(Modelo!$A$9:$D$89,MATCH(DataBase!$J1828,Modelo!$A$9:$A$89,0),MATCH(DataBase!N$1,Modelo!$A$9:$D$9,0))</f>
        <v>boolean</v>
      </c>
      <c r="O1828" s="115" t="b">
        <f t="array" ref="O1828">IF(N1828="negativo",INDEX($AD$3:$AG$51,MATCH(1,($B1828=$AD$3:$AD$51)*($J1828=$AE$3:$AE$51),0),3),IF(N1828="positivo",INDEX($AD$55:$AG$109,MATCH(1,($B1828=$AD$55:$AD$109)*($J1828=$AE$55:$AE$109),0),3)))</f>
        <v>0</v>
      </c>
      <c r="P1828" s="115" t="b">
        <f t="array" ref="P1828">IF(N1828="negativo",INDEX($AD$3:$AG$51,MATCH(1,($B1828=$AD$3:$AD$51)*($J1828=$AE$3:$AE$51),0),4),IF(N1828="positivo",INDEX($AD$55:$AG$109,MATCH(1,($B1828=$AD$55:$AD$109)*($J1828=$AE$55:$AE$109),0),4)))</f>
        <v>0</v>
      </c>
      <c r="Q1828" s="115" t="str">
        <f>VLOOKUP(M1828,Modelo!$A$2:$C$7,2,0)</f>
        <v>Capital Humano: Bienestar y Desarrollo</v>
      </c>
      <c r="R1828" s="118">
        <f t="array" ref="R1828">INDEX(Modelo!$F$1:$H$37,MATCH(1,(DataBase!Q1828=Modelo!$G$1:$G$37)*(DataBase!B1828=Modelo!$F$1:$F$37),0),3)</f>
        <v>0.21052631578947367</v>
      </c>
      <c r="S1828" s="115">
        <f t="shared" si="58"/>
        <v>100</v>
      </c>
      <c r="T1828" s="115">
        <f t="shared" si="59"/>
        <v>21.052631578947366</v>
      </c>
    </row>
    <row r="1829" spans="1:20" x14ac:dyDescent="0.3">
      <c r="A1829" s="115" t="s">
        <v>269</v>
      </c>
      <c r="B1829" s="115" t="s">
        <v>216</v>
      </c>
      <c r="C1829" s="115" t="s">
        <v>103</v>
      </c>
      <c r="D1829" s="115" t="s">
        <v>87</v>
      </c>
      <c r="E1829" s="115" t="s">
        <v>87</v>
      </c>
      <c r="F1829" s="115" t="s">
        <v>87</v>
      </c>
      <c r="G1829" s="115">
        <v>1932</v>
      </c>
      <c r="H1829" s="115" t="s">
        <v>125</v>
      </c>
      <c r="I1829" s="115">
        <v>2.1928266769999998</v>
      </c>
      <c r="J1829" s="115" t="s">
        <v>56</v>
      </c>
      <c r="K1829" s="115" t="str">
        <f>INDEX(DatosProcesados!$A$1:$BF$101,MATCH(DataBase!A1829,DatosProcesados!$A$1:$A$101,0),MATCH(DataBase!J1829,DatosProcesados!$A$1:$BF$1,0))</f>
        <v>Si</v>
      </c>
      <c r="L1829" s="115" t="str">
        <f>INDEX(Modelo!$A$9:$D$89,MATCH(DataBase!$J1829,Modelo!$A$9:$A$89,0),MATCH(DataBase!L$1,Modelo!$A$9:$D$9,0))</f>
        <v xml:space="preserve">Impacto social </v>
      </c>
      <c r="M1829" s="115" t="str">
        <f>INDEX(Modelo!$A$9:$D$89,MATCH(DataBase!$J1829,Modelo!$A$9:$A$89,0),MATCH(DataBase!M$1,Modelo!$A$9:$D$9,0))</f>
        <v>Pilar 4</v>
      </c>
      <c r="N1829" s="115" t="str">
        <f>INDEX(Modelo!$A$9:$D$89,MATCH(DataBase!$J1829,Modelo!$A$9:$A$89,0),MATCH(DataBase!N$1,Modelo!$A$9:$D$9,0))</f>
        <v>boolean</v>
      </c>
      <c r="O1829" s="115" t="b">
        <f t="array" ref="O1829">IF(N1829="negativo",INDEX($AD$3:$AG$51,MATCH(1,($B1829=$AD$3:$AD$51)*($J1829=$AE$3:$AE$51),0),3),IF(N1829="positivo",INDEX($AD$55:$AG$109,MATCH(1,($B1829=$AD$55:$AD$109)*($J1829=$AE$55:$AE$109),0),3)))</f>
        <v>0</v>
      </c>
      <c r="P1829" s="115" t="b">
        <f t="array" ref="P1829">IF(N1829="negativo",INDEX($AD$3:$AG$51,MATCH(1,($B1829=$AD$3:$AD$51)*($J1829=$AE$3:$AE$51),0),4),IF(N1829="positivo",INDEX($AD$55:$AG$109,MATCH(1,($B1829=$AD$55:$AD$109)*($J1829=$AE$55:$AE$109),0),4)))</f>
        <v>0</v>
      </c>
      <c r="Q1829" s="115" t="str">
        <f>VLOOKUP(M1829,Modelo!$A$2:$C$7,2,0)</f>
        <v>Capital Humano: Bienestar y Desarrollo</v>
      </c>
      <c r="R1829" s="118">
        <f t="array" ref="R1829">INDEX(Modelo!$F$1:$H$37,MATCH(1,(DataBase!Q1829=Modelo!$G$1:$G$37)*(DataBase!B1829=Modelo!$F$1:$F$37),0),3)</f>
        <v>0.21052631578947367</v>
      </c>
      <c r="S1829" s="115">
        <f t="shared" si="58"/>
        <v>100</v>
      </c>
      <c r="T1829" s="115">
        <f t="shared" si="59"/>
        <v>21.052631578947366</v>
      </c>
    </row>
    <row r="1830" spans="1:20" x14ac:dyDescent="0.3">
      <c r="A1830" s="115" t="s">
        <v>285</v>
      </c>
      <c r="B1830" s="115" t="s">
        <v>216</v>
      </c>
      <c r="C1830" s="115" t="s">
        <v>103</v>
      </c>
      <c r="D1830" s="115" t="s">
        <v>86</v>
      </c>
      <c r="E1830" s="115" t="s">
        <v>86</v>
      </c>
      <c r="F1830" s="115" t="s">
        <v>86</v>
      </c>
      <c r="G1830" s="115">
        <v>1920</v>
      </c>
      <c r="H1830" s="115" t="s">
        <v>125</v>
      </c>
      <c r="I1830" s="115">
        <v>1.9433909700000001</v>
      </c>
      <c r="J1830" s="115" t="s">
        <v>56</v>
      </c>
      <c r="K1830" s="115" t="str">
        <f>INDEX(DatosProcesados!$A$1:$BF$101,MATCH(DataBase!A1830,DatosProcesados!$A$1:$A$101,0),MATCH(DataBase!J1830,DatosProcesados!$A$1:$BF$1,0))</f>
        <v>Si</v>
      </c>
      <c r="L1830" s="115" t="str">
        <f>INDEX(Modelo!$A$9:$D$89,MATCH(DataBase!$J1830,Modelo!$A$9:$A$89,0),MATCH(DataBase!L$1,Modelo!$A$9:$D$9,0))</f>
        <v xml:space="preserve">Impacto social </v>
      </c>
      <c r="M1830" s="115" t="str">
        <f>INDEX(Modelo!$A$9:$D$89,MATCH(DataBase!$J1830,Modelo!$A$9:$A$89,0),MATCH(DataBase!M$1,Modelo!$A$9:$D$9,0))</f>
        <v>Pilar 4</v>
      </c>
      <c r="N1830" s="115" t="str">
        <f>INDEX(Modelo!$A$9:$D$89,MATCH(DataBase!$J1830,Modelo!$A$9:$A$89,0),MATCH(DataBase!N$1,Modelo!$A$9:$D$9,0))</f>
        <v>boolean</v>
      </c>
      <c r="O1830" s="115" t="b">
        <f t="array" ref="O1830">IF(N1830="negativo",INDEX($AD$3:$AG$51,MATCH(1,($B1830=$AD$3:$AD$51)*($J1830=$AE$3:$AE$51),0),3),IF(N1830="positivo",INDEX($AD$55:$AG$109,MATCH(1,($B1830=$AD$55:$AD$109)*($J1830=$AE$55:$AE$109),0),3)))</f>
        <v>0</v>
      </c>
      <c r="P1830" s="115" t="b">
        <f t="array" ref="P1830">IF(N1830="negativo",INDEX($AD$3:$AG$51,MATCH(1,($B1830=$AD$3:$AD$51)*($J1830=$AE$3:$AE$51),0),4),IF(N1830="positivo",INDEX($AD$55:$AG$109,MATCH(1,($B1830=$AD$55:$AD$109)*($J1830=$AE$55:$AE$109),0),4)))</f>
        <v>0</v>
      </c>
      <c r="Q1830" s="115" t="str">
        <f>VLOOKUP(M1830,Modelo!$A$2:$C$7,2,0)</f>
        <v>Capital Humano: Bienestar y Desarrollo</v>
      </c>
      <c r="R1830" s="118">
        <f t="array" ref="R1830">INDEX(Modelo!$F$1:$H$37,MATCH(1,(DataBase!Q1830=Modelo!$G$1:$G$37)*(DataBase!B1830=Modelo!$F$1:$F$37),0),3)</f>
        <v>0.21052631578947367</v>
      </c>
      <c r="S1830" s="115">
        <f t="shared" si="58"/>
        <v>100</v>
      </c>
      <c r="T1830" s="115">
        <f t="shared" si="59"/>
        <v>21.052631578947366</v>
      </c>
    </row>
    <row r="1831" spans="1:20" x14ac:dyDescent="0.3">
      <c r="A1831" s="115" t="s">
        <v>395</v>
      </c>
      <c r="B1831" s="115" t="s">
        <v>379</v>
      </c>
      <c r="C1831" s="115" t="s">
        <v>103</v>
      </c>
      <c r="D1831" s="115" t="s">
        <v>86</v>
      </c>
      <c r="E1831" s="115" t="s">
        <v>86</v>
      </c>
      <c r="F1831" s="115" t="s">
        <v>86</v>
      </c>
      <c r="G1831" s="115">
        <v>2015</v>
      </c>
      <c r="H1831" s="115" t="s">
        <v>125</v>
      </c>
      <c r="I1831" s="115">
        <v>0.76762142099999997</v>
      </c>
      <c r="J1831" s="115" t="s">
        <v>56</v>
      </c>
      <c r="K1831" s="115" t="str">
        <f>INDEX(DatosProcesados!$A$1:$BF$101,MATCH(DataBase!A1831,DatosProcesados!$A$1:$A$101,0),MATCH(DataBase!J1831,DatosProcesados!$A$1:$BF$1,0))</f>
        <v>No</v>
      </c>
      <c r="L1831" s="115" t="str">
        <f>INDEX(Modelo!$A$9:$D$89,MATCH(DataBase!$J1831,Modelo!$A$9:$A$89,0),MATCH(DataBase!L$1,Modelo!$A$9:$D$9,0))</f>
        <v xml:space="preserve">Impacto social </v>
      </c>
      <c r="M1831" s="115" t="str">
        <f>INDEX(Modelo!$A$9:$D$89,MATCH(DataBase!$J1831,Modelo!$A$9:$A$89,0),MATCH(DataBase!M$1,Modelo!$A$9:$D$9,0))</f>
        <v>Pilar 4</v>
      </c>
      <c r="N1831" s="115" t="str">
        <f>INDEX(Modelo!$A$9:$D$89,MATCH(DataBase!$J1831,Modelo!$A$9:$A$89,0),MATCH(DataBase!N$1,Modelo!$A$9:$D$9,0))</f>
        <v>boolean</v>
      </c>
      <c r="O1831" s="115" t="b">
        <f t="array" ref="O1831">IF(N1831="negativo",INDEX($AD$3:$AG$51,MATCH(1,($B1831=$AD$3:$AD$51)*($J1831=$AE$3:$AE$51),0),3),IF(N1831="positivo",INDEX($AD$55:$AG$109,MATCH(1,($B1831=$AD$55:$AD$109)*($J1831=$AE$55:$AE$109),0),3)))</f>
        <v>0</v>
      </c>
      <c r="P1831" s="115" t="b">
        <f t="array" ref="P1831">IF(N1831="negativo",INDEX($AD$3:$AG$51,MATCH(1,($B1831=$AD$3:$AD$51)*($J1831=$AE$3:$AE$51),0),4),IF(N1831="positivo",INDEX($AD$55:$AG$109,MATCH(1,($B1831=$AD$55:$AD$109)*($J1831=$AE$55:$AE$109),0),4)))</f>
        <v>0</v>
      </c>
      <c r="Q1831" s="115" t="str">
        <f>VLOOKUP(M1831,Modelo!$A$2:$C$7,2,0)</f>
        <v>Capital Humano: Bienestar y Desarrollo</v>
      </c>
      <c r="R1831" s="118">
        <f t="array" ref="R1831">INDEX(Modelo!$F$1:$H$37,MATCH(1,(DataBase!Q1831=Modelo!$G$1:$G$37)*(DataBase!B1831=Modelo!$F$1:$F$37),0),3)</f>
        <v>0.23809523809523808</v>
      </c>
      <c r="S1831" s="115">
        <f t="shared" si="58"/>
        <v>0</v>
      </c>
      <c r="T1831" s="115">
        <f t="shared" si="59"/>
        <v>0</v>
      </c>
    </row>
    <row r="1832" spans="1:20" x14ac:dyDescent="0.3">
      <c r="A1832" s="115" t="s">
        <v>402</v>
      </c>
      <c r="B1832" s="115" t="s">
        <v>379</v>
      </c>
      <c r="C1832" s="115" t="s">
        <v>103</v>
      </c>
      <c r="D1832" s="115" t="s">
        <v>86</v>
      </c>
      <c r="E1832" s="115" t="s">
        <v>87</v>
      </c>
      <c r="F1832" s="115" t="s">
        <v>87</v>
      </c>
      <c r="G1832" s="115">
        <v>1961</v>
      </c>
      <c r="H1832" s="115" t="s">
        <v>125</v>
      </c>
      <c r="I1832" s="115">
        <v>0.498844856</v>
      </c>
      <c r="J1832" s="115" t="s">
        <v>56</v>
      </c>
      <c r="K1832" s="115" t="str">
        <f>INDEX(DatosProcesados!$A$1:$BF$101,MATCH(DataBase!A1832,DatosProcesados!$A$1:$A$101,0),MATCH(DataBase!J1832,DatosProcesados!$A$1:$BF$1,0))</f>
        <v>Si</v>
      </c>
      <c r="L1832" s="115" t="str">
        <f>INDEX(Modelo!$A$9:$D$89,MATCH(DataBase!$J1832,Modelo!$A$9:$A$89,0),MATCH(DataBase!L$1,Modelo!$A$9:$D$9,0))</f>
        <v xml:space="preserve">Impacto social </v>
      </c>
      <c r="M1832" s="115" t="str">
        <f>INDEX(Modelo!$A$9:$D$89,MATCH(DataBase!$J1832,Modelo!$A$9:$A$89,0),MATCH(DataBase!M$1,Modelo!$A$9:$D$9,0))</f>
        <v>Pilar 4</v>
      </c>
      <c r="N1832" s="115" t="str">
        <f>INDEX(Modelo!$A$9:$D$89,MATCH(DataBase!$J1832,Modelo!$A$9:$A$89,0),MATCH(DataBase!N$1,Modelo!$A$9:$D$9,0))</f>
        <v>boolean</v>
      </c>
      <c r="O1832" s="115" t="b">
        <f t="array" ref="O1832">IF(N1832="negativo",INDEX($AD$3:$AG$51,MATCH(1,($B1832=$AD$3:$AD$51)*($J1832=$AE$3:$AE$51),0),3),IF(N1832="positivo",INDEX($AD$55:$AG$109,MATCH(1,($B1832=$AD$55:$AD$109)*($J1832=$AE$55:$AE$109),0),3)))</f>
        <v>0</v>
      </c>
      <c r="P1832" s="115" t="b">
        <f t="array" ref="P1832">IF(N1832="negativo",INDEX($AD$3:$AG$51,MATCH(1,($B1832=$AD$3:$AD$51)*($J1832=$AE$3:$AE$51),0),4),IF(N1832="positivo",INDEX($AD$55:$AG$109,MATCH(1,($B1832=$AD$55:$AD$109)*($J1832=$AE$55:$AE$109),0),4)))</f>
        <v>0</v>
      </c>
      <c r="Q1832" s="115" t="str">
        <f>VLOOKUP(M1832,Modelo!$A$2:$C$7,2,0)</f>
        <v>Capital Humano: Bienestar y Desarrollo</v>
      </c>
      <c r="R1832" s="118">
        <f t="array" ref="R1832">INDEX(Modelo!$F$1:$H$37,MATCH(1,(DataBase!Q1832=Modelo!$G$1:$G$37)*(DataBase!B1832=Modelo!$F$1:$F$37),0),3)</f>
        <v>0.23809523809523808</v>
      </c>
      <c r="S1832" s="115">
        <f t="shared" si="58"/>
        <v>100</v>
      </c>
      <c r="T1832" s="115">
        <f t="shared" si="59"/>
        <v>23.809523809523807</v>
      </c>
    </row>
    <row r="1833" spans="1:20" x14ac:dyDescent="0.3">
      <c r="A1833" s="115" t="s">
        <v>389</v>
      </c>
      <c r="B1833" s="115" t="s">
        <v>379</v>
      </c>
      <c r="C1833" s="115" t="s">
        <v>103</v>
      </c>
      <c r="D1833" s="115" t="s">
        <v>86</v>
      </c>
      <c r="E1833" s="115" t="s">
        <v>87</v>
      </c>
      <c r="F1833" s="115" t="s">
        <v>87</v>
      </c>
      <c r="G1833" s="115">
        <v>1979</v>
      </c>
      <c r="H1833" s="115" t="s">
        <v>125</v>
      </c>
      <c r="I1833" s="115">
        <v>1.189537155</v>
      </c>
      <c r="J1833" s="115" t="s">
        <v>56</v>
      </c>
      <c r="K1833" s="115" t="str">
        <f>INDEX(DatosProcesados!$A$1:$BF$101,MATCH(DataBase!A1833,DatosProcesados!$A$1:$A$101,0),MATCH(DataBase!J1833,DatosProcesados!$A$1:$BF$1,0))</f>
        <v>Si</v>
      </c>
      <c r="L1833" s="115" t="str">
        <f>INDEX(Modelo!$A$9:$D$89,MATCH(DataBase!$J1833,Modelo!$A$9:$A$89,0),MATCH(DataBase!L$1,Modelo!$A$9:$D$9,0))</f>
        <v xml:space="preserve">Impacto social </v>
      </c>
      <c r="M1833" s="115" t="str">
        <f>INDEX(Modelo!$A$9:$D$89,MATCH(DataBase!$J1833,Modelo!$A$9:$A$89,0),MATCH(DataBase!M$1,Modelo!$A$9:$D$9,0))</f>
        <v>Pilar 4</v>
      </c>
      <c r="N1833" s="115" t="str">
        <f>INDEX(Modelo!$A$9:$D$89,MATCH(DataBase!$J1833,Modelo!$A$9:$A$89,0),MATCH(DataBase!N$1,Modelo!$A$9:$D$9,0))</f>
        <v>boolean</v>
      </c>
      <c r="O1833" s="115" t="b">
        <f t="array" ref="O1833">IF(N1833="negativo",INDEX($AD$3:$AG$51,MATCH(1,($B1833=$AD$3:$AD$51)*($J1833=$AE$3:$AE$51),0),3),IF(N1833="positivo",INDEX($AD$55:$AG$109,MATCH(1,($B1833=$AD$55:$AD$109)*($J1833=$AE$55:$AE$109),0),3)))</f>
        <v>0</v>
      </c>
      <c r="P1833" s="115" t="b">
        <f t="array" ref="P1833">IF(N1833="negativo",INDEX($AD$3:$AG$51,MATCH(1,($B1833=$AD$3:$AD$51)*($J1833=$AE$3:$AE$51),0),4),IF(N1833="positivo",INDEX($AD$55:$AG$109,MATCH(1,($B1833=$AD$55:$AD$109)*($J1833=$AE$55:$AE$109),0),4)))</f>
        <v>0</v>
      </c>
      <c r="Q1833" s="115" t="str">
        <f>VLOOKUP(M1833,Modelo!$A$2:$C$7,2,0)</f>
        <v>Capital Humano: Bienestar y Desarrollo</v>
      </c>
      <c r="R1833" s="118">
        <f t="array" ref="R1833">INDEX(Modelo!$F$1:$H$37,MATCH(1,(DataBase!Q1833=Modelo!$G$1:$G$37)*(DataBase!B1833=Modelo!$F$1:$F$37),0),3)</f>
        <v>0.23809523809523808</v>
      </c>
      <c r="S1833" s="115">
        <f t="shared" si="58"/>
        <v>100</v>
      </c>
      <c r="T1833" s="115">
        <f t="shared" si="59"/>
        <v>23.809523809523807</v>
      </c>
    </row>
    <row r="1834" spans="1:20" x14ac:dyDescent="0.3">
      <c r="A1834" s="115" t="s">
        <v>387</v>
      </c>
      <c r="B1834" s="115" t="s">
        <v>379</v>
      </c>
      <c r="C1834" s="115" t="s">
        <v>103</v>
      </c>
      <c r="D1834" s="115" t="s">
        <v>87</v>
      </c>
      <c r="E1834" s="115" t="s">
        <v>86</v>
      </c>
      <c r="F1834" s="115" t="s">
        <v>86</v>
      </c>
      <c r="G1834" s="115">
        <v>2008</v>
      </c>
      <c r="H1834" s="115" t="s">
        <v>125</v>
      </c>
      <c r="I1834" s="115">
        <v>1.3132825420000001</v>
      </c>
      <c r="J1834" s="115" t="s">
        <v>56</v>
      </c>
      <c r="K1834" s="115" t="str">
        <f>INDEX(DatosProcesados!$A$1:$BF$101,MATCH(DataBase!A1834,DatosProcesados!$A$1:$A$101,0),MATCH(DataBase!J1834,DatosProcesados!$A$1:$BF$1,0))</f>
        <v>No</v>
      </c>
      <c r="L1834" s="115" t="str">
        <f>INDEX(Modelo!$A$9:$D$89,MATCH(DataBase!$J1834,Modelo!$A$9:$A$89,0),MATCH(DataBase!L$1,Modelo!$A$9:$D$9,0))</f>
        <v xml:space="preserve">Impacto social </v>
      </c>
      <c r="M1834" s="115" t="str">
        <f>INDEX(Modelo!$A$9:$D$89,MATCH(DataBase!$J1834,Modelo!$A$9:$A$89,0),MATCH(DataBase!M$1,Modelo!$A$9:$D$9,0))</f>
        <v>Pilar 4</v>
      </c>
      <c r="N1834" s="115" t="str">
        <f>INDEX(Modelo!$A$9:$D$89,MATCH(DataBase!$J1834,Modelo!$A$9:$A$89,0),MATCH(DataBase!N$1,Modelo!$A$9:$D$9,0))</f>
        <v>boolean</v>
      </c>
      <c r="O1834" s="115" t="b">
        <f t="array" ref="O1834">IF(N1834="negativo",INDEX($AD$3:$AG$51,MATCH(1,($B1834=$AD$3:$AD$51)*($J1834=$AE$3:$AE$51),0),3),IF(N1834="positivo",INDEX($AD$55:$AG$109,MATCH(1,($B1834=$AD$55:$AD$109)*($J1834=$AE$55:$AE$109),0),3)))</f>
        <v>0</v>
      </c>
      <c r="P1834" s="115" t="b">
        <f t="array" ref="P1834">IF(N1834="negativo",INDEX($AD$3:$AG$51,MATCH(1,($B1834=$AD$3:$AD$51)*($J1834=$AE$3:$AE$51),0),4),IF(N1834="positivo",INDEX($AD$55:$AG$109,MATCH(1,($B1834=$AD$55:$AD$109)*($J1834=$AE$55:$AE$109),0),4)))</f>
        <v>0</v>
      </c>
      <c r="Q1834" s="115" t="str">
        <f>VLOOKUP(M1834,Modelo!$A$2:$C$7,2,0)</f>
        <v>Capital Humano: Bienestar y Desarrollo</v>
      </c>
      <c r="R1834" s="118">
        <f t="array" ref="R1834">INDEX(Modelo!$F$1:$H$37,MATCH(1,(DataBase!Q1834=Modelo!$G$1:$G$37)*(DataBase!B1834=Modelo!$F$1:$F$37),0),3)</f>
        <v>0.23809523809523808</v>
      </c>
      <c r="S1834" s="115">
        <f t="shared" si="58"/>
        <v>0</v>
      </c>
      <c r="T1834" s="115">
        <f t="shared" si="59"/>
        <v>0</v>
      </c>
    </row>
    <row r="1835" spans="1:20" x14ac:dyDescent="0.3">
      <c r="A1835" s="115" t="s">
        <v>400</v>
      </c>
      <c r="B1835" s="115" t="s">
        <v>379</v>
      </c>
      <c r="C1835" s="115" t="s">
        <v>103</v>
      </c>
      <c r="D1835" s="115" t="s">
        <v>86</v>
      </c>
      <c r="E1835" s="115" t="s">
        <v>86</v>
      </c>
      <c r="F1835" s="115" t="s">
        <v>86</v>
      </c>
      <c r="G1835" s="115">
        <v>1977</v>
      </c>
      <c r="H1835" s="115" t="s">
        <v>125</v>
      </c>
      <c r="I1835" s="115">
        <v>0.74612668500000001</v>
      </c>
      <c r="J1835" s="115" t="s">
        <v>56</v>
      </c>
      <c r="K1835" s="115" t="str">
        <f>INDEX(DatosProcesados!$A$1:$BF$101,MATCH(DataBase!A1835,DatosProcesados!$A$1:$A$101,0),MATCH(DataBase!J1835,DatosProcesados!$A$1:$BF$1,0))</f>
        <v>Si</v>
      </c>
      <c r="L1835" s="115" t="str">
        <f>INDEX(Modelo!$A$9:$D$89,MATCH(DataBase!$J1835,Modelo!$A$9:$A$89,0),MATCH(DataBase!L$1,Modelo!$A$9:$D$9,0))</f>
        <v xml:space="preserve">Impacto social </v>
      </c>
      <c r="M1835" s="115" t="str">
        <f>INDEX(Modelo!$A$9:$D$89,MATCH(DataBase!$J1835,Modelo!$A$9:$A$89,0),MATCH(DataBase!M$1,Modelo!$A$9:$D$9,0))</f>
        <v>Pilar 4</v>
      </c>
      <c r="N1835" s="115" t="str">
        <f>INDEX(Modelo!$A$9:$D$89,MATCH(DataBase!$J1835,Modelo!$A$9:$A$89,0),MATCH(DataBase!N$1,Modelo!$A$9:$D$9,0))</f>
        <v>boolean</v>
      </c>
      <c r="O1835" s="115" t="b">
        <f t="array" ref="O1835">IF(N1835="negativo",INDEX($AD$3:$AG$51,MATCH(1,($B1835=$AD$3:$AD$51)*($J1835=$AE$3:$AE$51),0),3),IF(N1835="positivo",INDEX($AD$55:$AG$109,MATCH(1,($B1835=$AD$55:$AD$109)*($J1835=$AE$55:$AE$109),0),3)))</f>
        <v>0</v>
      </c>
      <c r="P1835" s="115" t="b">
        <f t="array" ref="P1835">IF(N1835="negativo",INDEX($AD$3:$AG$51,MATCH(1,($B1835=$AD$3:$AD$51)*($J1835=$AE$3:$AE$51),0),4),IF(N1835="positivo",INDEX($AD$55:$AG$109,MATCH(1,($B1835=$AD$55:$AD$109)*($J1835=$AE$55:$AE$109),0),4)))</f>
        <v>0</v>
      </c>
      <c r="Q1835" s="115" t="str">
        <f>VLOOKUP(M1835,Modelo!$A$2:$C$7,2,0)</f>
        <v>Capital Humano: Bienestar y Desarrollo</v>
      </c>
      <c r="R1835" s="118">
        <f t="array" ref="R1835">INDEX(Modelo!$F$1:$H$37,MATCH(1,(DataBase!Q1835=Modelo!$G$1:$G$37)*(DataBase!B1835=Modelo!$F$1:$F$37),0),3)</f>
        <v>0.23809523809523808</v>
      </c>
      <c r="S1835" s="115">
        <f t="shared" si="58"/>
        <v>100</v>
      </c>
      <c r="T1835" s="115">
        <f t="shared" si="59"/>
        <v>23.809523809523807</v>
      </c>
    </row>
    <row r="1836" spans="1:20" x14ac:dyDescent="0.3">
      <c r="A1836" s="115" t="s">
        <v>326</v>
      </c>
      <c r="B1836" s="115" t="s">
        <v>313</v>
      </c>
      <c r="C1836" s="115" t="s">
        <v>103</v>
      </c>
      <c r="D1836" s="115" t="s">
        <v>87</v>
      </c>
      <c r="E1836" s="115" t="s">
        <v>86</v>
      </c>
      <c r="F1836" s="115" t="s">
        <v>86</v>
      </c>
      <c r="G1836" s="115">
        <v>1938</v>
      </c>
      <c r="H1836" s="115" t="s">
        <v>125</v>
      </c>
      <c r="I1836" s="115">
        <v>11.88773162</v>
      </c>
      <c r="J1836" s="115" t="s">
        <v>56</v>
      </c>
      <c r="K1836" s="115">
        <f>INDEX(DatosProcesados!$A$1:$BF$101,MATCH(DataBase!A1836,DatosProcesados!$A$1:$A$101,0),MATCH(DataBase!J1836,DatosProcesados!$A$1:$BF$1,0))</f>
        <v>0</v>
      </c>
      <c r="L1836" s="115" t="str">
        <f>INDEX(Modelo!$A$9:$D$89,MATCH(DataBase!$J1836,Modelo!$A$9:$A$89,0),MATCH(DataBase!L$1,Modelo!$A$9:$D$9,0))</f>
        <v xml:space="preserve">Impacto social </v>
      </c>
      <c r="M1836" s="115" t="str">
        <f>INDEX(Modelo!$A$9:$D$89,MATCH(DataBase!$J1836,Modelo!$A$9:$A$89,0),MATCH(DataBase!M$1,Modelo!$A$9:$D$9,0))</f>
        <v>Pilar 4</v>
      </c>
      <c r="N1836" s="115" t="str">
        <f>INDEX(Modelo!$A$9:$D$89,MATCH(DataBase!$J1836,Modelo!$A$9:$A$89,0),MATCH(DataBase!N$1,Modelo!$A$9:$D$9,0))</f>
        <v>boolean</v>
      </c>
      <c r="O1836" s="115" t="b">
        <f t="array" ref="O1836">IF(N1836="negativo",INDEX($AD$3:$AG$51,MATCH(1,($B1836=$AD$3:$AD$51)*($J1836=$AE$3:$AE$51),0),3),IF(N1836="positivo",INDEX($AD$55:$AG$109,MATCH(1,($B1836=$AD$55:$AD$109)*($J1836=$AE$55:$AE$109),0),3)))</f>
        <v>0</v>
      </c>
      <c r="P1836" s="115" t="b">
        <f t="array" ref="P1836">IF(N1836="negativo",INDEX($AD$3:$AG$51,MATCH(1,($B1836=$AD$3:$AD$51)*($J1836=$AE$3:$AE$51),0),4),IF(N1836="positivo",INDEX($AD$55:$AG$109,MATCH(1,($B1836=$AD$55:$AD$109)*($J1836=$AE$55:$AE$109),0),4)))</f>
        <v>0</v>
      </c>
      <c r="Q1836" s="115" t="str">
        <f>VLOOKUP(M1836,Modelo!$A$2:$C$7,2,0)</f>
        <v>Capital Humano: Bienestar y Desarrollo</v>
      </c>
      <c r="R1836" s="118">
        <f t="array" ref="R1836">INDEX(Modelo!$F$1:$H$37,MATCH(1,(DataBase!Q1836=Modelo!$G$1:$G$37)*(DataBase!B1836=Modelo!$F$1:$F$37),0),3)</f>
        <v>0.17647058823529413</v>
      </c>
      <c r="S1836" s="115">
        <f t="shared" si="58"/>
        <v>0</v>
      </c>
      <c r="T1836" s="115">
        <f t="shared" si="59"/>
        <v>0</v>
      </c>
    </row>
    <row r="1837" spans="1:20" x14ac:dyDescent="0.3">
      <c r="A1837" s="115" t="s">
        <v>339</v>
      </c>
      <c r="B1837" s="115" t="s">
        <v>313</v>
      </c>
      <c r="C1837" s="115" t="s">
        <v>103</v>
      </c>
      <c r="D1837" s="115" t="s">
        <v>86</v>
      </c>
      <c r="E1837" s="115" t="s">
        <v>86</v>
      </c>
      <c r="F1837" s="115" t="s">
        <v>87</v>
      </c>
      <c r="G1837" s="115">
        <v>1984</v>
      </c>
      <c r="H1837" s="115" t="s">
        <v>177</v>
      </c>
      <c r="I1837" s="115">
        <v>5.5116464790000004</v>
      </c>
      <c r="J1837" s="115" t="s">
        <v>56</v>
      </c>
      <c r="K1837" s="115" t="str">
        <f>INDEX(DatosProcesados!$A$1:$BF$101,MATCH(DataBase!A1837,DatosProcesados!$A$1:$A$101,0),MATCH(DataBase!J1837,DatosProcesados!$A$1:$BF$1,0))</f>
        <v>Si</v>
      </c>
      <c r="L1837" s="115" t="str">
        <f>INDEX(Modelo!$A$9:$D$89,MATCH(DataBase!$J1837,Modelo!$A$9:$A$89,0),MATCH(DataBase!L$1,Modelo!$A$9:$D$9,0))</f>
        <v xml:space="preserve">Impacto social </v>
      </c>
      <c r="M1837" s="115" t="str">
        <f>INDEX(Modelo!$A$9:$D$89,MATCH(DataBase!$J1837,Modelo!$A$9:$A$89,0),MATCH(DataBase!M$1,Modelo!$A$9:$D$9,0))</f>
        <v>Pilar 4</v>
      </c>
      <c r="N1837" s="115" t="str">
        <f>INDEX(Modelo!$A$9:$D$89,MATCH(DataBase!$J1837,Modelo!$A$9:$A$89,0),MATCH(DataBase!N$1,Modelo!$A$9:$D$9,0))</f>
        <v>boolean</v>
      </c>
      <c r="O1837" s="115" t="b">
        <f t="array" ref="O1837">IF(N1837="negativo",INDEX($AD$3:$AG$51,MATCH(1,($B1837=$AD$3:$AD$51)*($J1837=$AE$3:$AE$51),0),3),IF(N1837="positivo",INDEX($AD$55:$AG$109,MATCH(1,($B1837=$AD$55:$AD$109)*($J1837=$AE$55:$AE$109),0),3)))</f>
        <v>0</v>
      </c>
      <c r="P1837" s="115" t="b">
        <f t="array" ref="P1837">IF(N1837="negativo",INDEX($AD$3:$AG$51,MATCH(1,($B1837=$AD$3:$AD$51)*($J1837=$AE$3:$AE$51),0),4),IF(N1837="positivo",INDEX($AD$55:$AG$109,MATCH(1,($B1837=$AD$55:$AD$109)*($J1837=$AE$55:$AE$109),0),4)))</f>
        <v>0</v>
      </c>
      <c r="Q1837" s="115" t="str">
        <f>VLOOKUP(M1837,Modelo!$A$2:$C$7,2,0)</f>
        <v>Capital Humano: Bienestar y Desarrollo</v>
      </c>
      <c r="R1837" s="118">
        <f t="array" ref="R1837">INDEX(Modelo!$F$1:$H$37,MATCH(1,(DataBase!Q1837=Modelo!$G$1:$G$37)*(DataBase!B1837=Modelo!$F$1:$F$37),0),3)</f>
        <v>0.17647058823529413</v>
      </c>
      <c r="S1837" s="115">
        <f t="shared" si="58"/>
        <v>100</v>
      </c>
      <c r="T1837" s="115">
        <f t="shared" si="59"/>
        <v>17.647058823529413</v>
      </c>
    </row>
    <row r="1838" spans="1:20" x14ac:dyDescent="0.3">
      <c r="A1838" s="115" t="s">
        <v>317</v>
      </c>
      <c r="B1838" s="115" t="s">
        <v>313</v>
      </c>
      <c r="C1838" s="115" t="s">
        <v>103</v>
      </c>
      <c r="D1838" s="115" t="s">
        <v>87</v>
      </c>
      <c r="E1838" s="115" t="s">
        <v>86</v>
      </c>
      <c r="F1838" s="115" t="s">
        <v>86</v>
      </c>
      <c r="G1838" s="115">
        <v>2009</v>
      </c>
      <c r="H1838" s="115" t="s">
        <v>125</v>
      </c>
      <c r="I1838" s="115">
        <v>19.439396106</v>
      </c>
      <c r="J1838" s="115" t="s">
        <v>56</v>
      </c>
      <c r="K1838" s="115" t="str">
        <f>INDEX(DatosProcesados!$A$1:$BF$101,MATCH(DataBase!A1838,DatosProcesados!$A$1:$A$101,0),MATCH(DataBase!J1838,DatosProcesados!$A$1:$BF$1,0))</f>
        <v>Si</v>
      </c>
      <c r="L1838" s="115" t="str">
        <f>INDEX(Modelo!$A$9:$D$89,MATCH(DataBase!$J1838,Modelo!$A$9:$A$89,0),MATCH(DataBase!L$1,Modelo!$A$9:$D$9,0))</f>
        <v xml:space="preserve">Impacto social </v>
      </c>
      <c r="M1838" s="115" t="str">
        <f>INDEX(Modelo!$A$9:$D$89,MATCH(DataBase!$J1838,Modelo!$A$9:$A$89,0),MATCH(DataBase!M$1,Modelo!$A$9:$D$9,0))</f>
        <v>Pilar 4</v>
      </c>
      <c r="N1838" s="115" t="str">
        <f>INDEX(Modelo!$A$9:$D$89,MATCH(DataBase!$J1838,Modelo!$A$9:$A$89,0),MATCH(DataBase!N$1,Modelo!$A$9:$D$9,0))</f>
        <v>boolean</v>
      </c>
      <c r="O1838" s="115" t="b">
        <f t="array" ref="O1838">IF(N1838="negativo",INDEX($AD$3:$AG$51,MATCH(1,($B1838=$AD$3:$AD$51)*($J1838=$AE$3:$AE$51),0),3),IF(N1838="positivo",INDEX($AD$55:$AG$109,MATCH(1,($B1838=$AD$55:$AD$109)*($J1838=$AE$55:$AE$109),0),3)))</f>
        <v>0</v>
      </c>
      <c r="P1838" s="115" t="b">
        <f t="array" ref="P1838">IF(N1838="negativo",INDEX($AD$3:$AG$51,MATCH(1,($B1838=$AD$3:$AD$51)*($J1838=$AE$3:$AE$51),0),4),IF(N1838="positivo",INDEX($AD$55:$AG$109,MATCH(1,($B1838=$AD$55:$AD$109)*($J1838=$AE$55:$AE$109),0),4)))</f>
        <v>0</v>
      </c>
      <c r="Q1838" s="115" t="str">
        <f>VLOOKUP(M1838,Modelo!$A$2:$C$7,2,0)</f>
        <v>Capital Humano: Bienestar y Desarrollo</v>
      </c>
      <c r="R1838" s="118">
        <f t="array" ref="R1838">INDEX(Modelo!$F$1:$H$37,MATCH(1,(DataBase!Q1838=Modelo!$G$1:$G$37)*(DataBase!B1838=Modelo!$F$1:$F$37),0),3)</f>
        <v>0.17647058823529413</v>
      </c>
      <c r="S1838" s="115">
        <f t="shared" si="58"/>
        <v>100</v>
      </c>
      <c r="T1838" s="115">
        <f t="shared" si="59"/>
        <v>17.647058823529413</v>
      </c>
    </row>
    <row r="1839" spans="1:20" x14ac:dyDescent="0.3">
      <c r="A1839" s="115" t="s">
        <v>211</v>
      </c>
      <c r="B1839" s="115" t="s">
        <v>84</v>
      </c>
      <c r="C1839" s="115" t="s">
        <v>103</v>
      </c>
      <c r="D1839" s="115" t="s">
        <v>86</v>
      </c>
      <c r="E1839" s="115" t="s">
        <v>87</v>
      </c>
      <c r="F1839" s="115" t="s">
        <v>86</v>
      </c>
      <c r="G1839" s="115">
        <v>1972</v>
      </c>
      <c r="H1839" s="115" t="s">
        <v>125</v>
      </c>
      <c r="I1839" s="115">
        <v>0</v>
      </c>
      <c r="J1839" s="115" t="s">
        <v>56</v>
      </c>
      <c r="K1839" s="115" t="str">
        <f>INDEX(DatosProcesados!$A$1:$BF$101,MATCH(DataBase!A1839,DatosProcesados!$A$1:$A$101,0),MATCH(DataBase!J1839,DatosProcesados!$A$1:$BF$1,0))</f>
        <v>Si</v>
      </c>
      <c r="L1839" s="115" t="str">
        <f>INDEX(Modelo!$A$9:$D$89,MATCH(DataBase!$J1839,Modelo!$A$9:$A$89,0),MATCH(DataBase!L$1,Modelo!$A$9:$D$9,0))</f>
        <v xml:space="preserve">Impacto social </v>
      </c>
      <c r="M1839" s="115" t="str">
        <f>INDEX(Modelo!$A$9:$D$89,MATCH(DataBase!$J1839,Modelo!$A$9:$A$89,0),MATCH(DataBase!M$1,Modelo!$A$9:$D$9,0))</f>
        <v>Pilar 4</v>
      </c>
      <c r="N1839" s="115" t="str">
        <f>INDEX(Modelo!$A$9:$D$89,MATCH(DataBase!$J1839,Modelo!$A$9:$A$89,0),MATCH(DataBase!N$1,Modelo!$A$9:$D$9,0))</f>
        <v>boolean</v>
      </c>
      <c r="O1839" s="115" t="b">
        <f t="array" ref="O1839">IF(N1839="negativo",INDEX($AD$3:$AG$51,MATCH(1,($B1839=$AD$3:$AD$51)*($J1839=$AE$3:$AE$51),0),3),IF(N1839="positivo",INDEX($AD$55:$AG$109,MATCH(1,($B1839=$AD$55:$AD$109)*($J1839=$AE$55:$AE$109),0),3)))</f>
        <v>0</v>
      </c>
      <c r="P1839" s="115" t="b">
        <f t="array" ref="P1839">IF(N1839="negativo",INDEX($AD$3:$AG$51,MATCH(1,($B1839=$AD$3:$AD$51)*($J1839=$AE$3:$AE$51),0),4),IF(N1839="positivo",INDEX($AD$55:$AG$109,MATCH(1,($B1839=$AD$55:$AD$109)*($J1839=$AE$55:$AE$109),0),4)))</f>
        <v>0</v>
      </c>
      <c r="Q1839" s="115" t="str">
        <f>VLOOKUP(M1839,Modelo!$A$2:$C$7,2,0)</f>
        <v>Capital Humano: Bienestar y Desarrollo</v>
      </c>
      <c r="R1839" s="118">
        <f t="array" ref="R1839">INDEX(Modelo!$F$1:$H$37,MATCH(1,(DataBase!Q1839=Modelo!$G$1:$G$37)*(DataBase!B1839=Modelo!$F$1:$F$37),0),3)</f>
        <v>0.11764705882352941</v>
      </c>
      <c r="S1839" s="115">
        <f t="shared" si="58"/>
        <v>100</v>
      </c>
      <c r="T1839" s="115">
        <f t="shared" si="59"/>
        <v>11.76470588235294</v>
      </c>
    </row>
    <row r="1840" spans="1:20" x14ac:dyDescent="0.3">
      <c r="A1840" s="115" t="s">
        <v>351</v>
      </c>
      <c r="B1840" s="115" t="s">
        <v>313</v>
      </c>
      <c r="C1840" s="115" t="s">
        <v>103</v>
      </c>
      <c r="D1840" s="115" t="s">
        <v>87</v>
      </c>
      <c r="E1840" s="115" t="s">
        <v>86</v>
      </c>
      <c r="F1840" s="115" t="s">
        <v>86</v>
      </c>
      <c r="G1840" s="115">
        <v>1997</v>
      </c>
      <c r="H1840" s="115" t="s">
        <v>125</v>
      </c>
      <c r="I1840" s="115">
        <v>3.874476933</v>
      </c>
      <c r="J1840" s="115" t="s">
        <v>56</v>
      </c>
      <c r="K1840" s="115">
        <f>INDEX(DatosProcesados!$A$1:$BF$101,MATCH(DataBase!A1840,DatosProcesados!$A$1:$A$101,0),MATCH(DataBase!J1840,DatosProcesados!$A$1:$BF$1,0))</f>
        <v>0</v>
      </c>
      <c r="L1840" s="115" t="str">
        <f>INDEX(Modelo!$A$9:$D$89,MATCH(DataBase!$J1840,Modelo!$A$9:$A$89,0),MATCH(DataBase!L$1,Modelo!$A$9:$D$9,0))</f>
        <v xml:space="preserve">Impacto social </v>
      </c>
      <c r="M1840" s="115" t="str">
        <f>INDEX(Modelo!$A$9:$D$89,MATCH(DataBase!$J1840,Modelo!$A$9:$A$89,0),MATCH(DataBase!M$1,Modelo!$A$9:$D$9,0))</f>
        <v>Pilar 4</v>
      </c>
      <c r="N1840" s="115" t="str">
        <f>INDEX(Modelo!$A$9:$D$89,MATCH(DataBase!$J1840,Modelo!$A$9:$A$89,0),MATCH(DataBase!N$1,Modelo!$A$9:$D$9,0))</f>
        <v>boolean</v>
      </c>
      <c r="O1840" s="115" t="b">
        <f t="array" ref="O1840">IF(N1840="negativo",INDEX($AD$3:$AG$51,MATCH(1,($B1840=$AD$3:$AD$51)*($J1840=$AE$3:$AE$51),0),3),IF(N1840="positivo",INDEX($AD$55:$AG$109,MATCH(1,($B1840=$AD$55:$AD$109)*($J1840=$AE$55:$AE$109),0),3)))</f>
        <v>0</v>
      </c>
      <c r="P1840" s="115" t="b">
        <f t="array" ref="P1840">IF(N1840="negativo",INDEX($AD$3:$AG$51,MATCH(1,($B1840=$AD$3:$AD$51)*($J1840=$AE$3:$AE$51),0),4),IF(N1840="positivo",INDEX($AD$55:$AG$109,MATCH(1,($B1840=$AD$55:$AD$109)*($J1840=$AE$55:$AE$109),0),4)))</f>
        <v>0</v>
      </c>
      <c r="Q1840" s="115" t="str">
        <f>VLOOKUP(M1840,Modelo!$A$2:$C$7,2,0)</f>
        <v>Capital Humano: Bienestar y Desarrollo</v>
      </c>
      <c r="R1840" s="118">
        <f t="array" ref="R1840">INDEX(Modelo!$F$1:$H$37,MATCH(1,(DataBase!Q1840=Modelo!$G$1:$G$37)*(DataBase!B1840=Modelo!$F$1:$F$37),0),3)</f>
        <v>0.17647058823529413</v>
      </c>
      <c r="S1840" s="115">
        <f t="shared" si="58"/>
        <v>0</v>
      </c>
      <c r="T1840" s="115">
        <f t="shared" si="59"/>
        <v>0</v>
      </c>
    </row>
    <row r="1841" spans="1:20" x14ac:dyDescent="0.3">
      <c r="A1841" s="115" t="s">
        <v>411</v>
      </c>
      <c r="B1841" s="115" t="s">
        <v>407</v>
      </c>
      <c r="C1841" s="115" t="s">
        <v>103</v>
      </c>
      <c r="D1841" s="115" t="s">
        <v>87</v>
      </c>
      <c r="E1841" s="115" t="s">
        <v>86</v>
      </c>
      <c r="F1841" s="115" t="s">
        <v>87</v>
      </c>
      <c r="G1841" s="115">
        <v>1935</v>
      </c>
      <c r="H1841" s="115" t="s">
        <v>244</v>
      </c>
      <c r="I1841" s="115">
        <v>11.495989482000001</v>
      </c>
      <c r="J1841" s="115" t="s">
        <v>56</v>
      </c>
      <c r="K1841" s="115" t="str">
        <f>INDEX(DatosProcesados!$A$1:$BF$101,MATCH(DataBase!A1841,DatosProcesados!$A$1:$A$101,0),MATCH(DataBase!J1841,DatosProcesados!$A$1:$BF$1,0))</f>
        <v>Si</v>
      </c>
      <c r="L1841" s="115" t="str">
        <f>INDEX(Modelo!$A$9:$D$89,MATCH(DataBase!$J1841,Modelo!$A$9:$A$89,0),MATCH(DataBase!L$1,Modelo!$A$9:$D$9,0))</f>
        <v xml:space="preserve">Impacto social </v>
      </c>
      <c r="M1841" s="115" t="str">
        <f>INDEX(Modelo!$A$9:$D$89,MATCH(DataBase!$J1841,Modelo!$A$9:$A$89,0),MATCH(DataBase!M$1,Modelo!$A$9:$D$9,0))</f>
        <v>Pilar 4</v>
      </c>
      <c r="N1841" s="115" t="str">
        <f>INDEX(Modelo!$A$9:$D$89,MATCH(DataBase!$J1841,Modelo!$A$9:$A$89,0),MATCH(DataBase!N$1,Modelo!$A$9:$D$9,0))</f>
        <v>boolean</v>
      </c>
      <c r="O1841" s="115" t="b">
        <f t="array" ref="O1841">IF(N1841="negativo",INDEX($AD$3:$AG$51,MATCH(1,($B1841=$AD$3:$AD$51)*($J1841=$AE$3:$AE$51),0),3),IF(N1841="positivo",INDEX($AD$55:$AG$109,MATCH(1,($B1841=$AD$55:$AD$109)*($J1841=$AE$55:$AE$109),0),3)))</f>
        <v>0</v>
      </c>
      <c r="P1841" s="115" t="b">
        <f t="array" ref="P1841">IF(N1841="negativo",INDEX($AD$3:$AG$51,MATCH(1,($B1841=$AD$3:$AD$51)*($J1841=$AE$3:$AE$51),0),4),IF(N1841="positivo",INDEX($AD$55:$AG$109,MATCH(1,($B1841=$AD$55:$AD$109)*($J1841=$AE$55:$AE$109),0),4)))</f>
        <v>0</v>
      </c>
      <c r="Q1841" s="115" t="str">
        <f>VLOOKUP(M1841,Modelo!$A$2:$C$7,2,0)</f>
        <v>Capital Humano: Bienestar y Desarrollo</v>
      </c>
      <c r="R1841" s="118">
        <f t="array" ref="R1841">INDEX(Modelo!$F$1:$H$37,MATCH(1,(DataBase!Q1841=Modelo!$G$1:$G$37)*(DataBase!B1841=Modelo!$F$1:$F$37),0),3)</f>
        <v>0.19230769230769232</v>
      </c>
      <c r="S1841" s="115">
        <f t="shared" si="58"/>
        <v>100</v>
      </c>
      <c r="T1841" s="115">
        <f t="shared" si="59"/>
        <v>19.230769230769234</v>
      </c>
    </row>
    <row r="1842" spans="1:20" x14ac:dyDescent="0.3">
      <c r="A1842" s="115" t="s">
        <v>406</v>
      </c>
      <c r="B1842" s="115" t="s">
        <v>407</v>
      </c>
      <c r="C1842" s="115" t="s">
        <v>97</v>
      </c>
      <c r="D1842" s="115" t="s">
        <v>86</v>
      </c>
      <c r="E1842" s="115" t="s">
        <v>87</v>
      </c>
      <c r="F1842" s="115" t="s">
        <v>87</v>
      </c>
      <c r="G1842" s="115">
        <v>1951</v>
      </c>
      <c r="H1842" s="115" t="s">
        <v>125</v>
      </c>
      <c r="I1842" s="115">
        <v>113.923310323</v>
      </c>
      <c r="J1842" s="115" t="s">
        <v>56</v>
      </c>
      <c r="K1842" s="115" t="str">
        <f>INDEX(DatosProcesados!$A$1:$BF$101,MATCH(DataBase!A1842,DatosProcesados!$A$1:$A$101,0),MATCH(DataBase!J1842,DatosProcesados!$A$1:$BF$1,0))</f>
        <v>Si</v>
      </c>
      <c r="L1842" s="115" t="str">
        <f>INDEX(Modelo!$A$9:$D$89,MATCH(DataBase!$J1842,Modelo!$A$9:$A$89,0),MATCH(DataBase!L$1,Modelo!$A$9:$D$9,0))</f>
        <v xml:space="preserve">Impacto social </v>
      </c>
      <c r="M1842" s="115" t="str">
        <f>INDEX(Modelo!$A$9:$D$89,MATCH(DataBase!$J1842,Modelo!$A$9:$A$89,0),MATCH(DataBase!M$1,Modelo!$A$9:$D$9,0))</f>
        <v>Pilar 4</v>
      </c>
      <c r="N1842" s="115" t="str">
        <f>INDEX(Modelo!$A$9:$D$89,MATCH(DataBase!$J1842,Modelo!$A$9:$A$89,0),MATCH(DataBase!N$1,Modelo!$A$9:$D$9,0))</f>
        <v>boolean</v>
      </c>
      <c r="O1842" s="115" t="b">
        <f t="array" ref="O1842">IF(N1842="negativo",INDEX($AD$3:$AG$51,MATCH(1,($B1842=$AD$3:$AD$51)*($J1842=$AE$3:$AE$51),0),3),IF(N1842="positivo",INDEX($AD$55:$AG$109,MATCH(1,($B1842=$AD$55:$AD$109)*($J1842=$AE$55:$AE$109),0),3)))</f>
        <v>0</v>
      </c>
      <c r="P1842" s="115" t="b">
        <f t="array" ref="P1842">IF(N1842="negativo",INDEX($AD$3:$AG$51,MATCH(1,($B1842=$AD$3:$AD$51)*($J1842=$AE$3:$AE$51),0),4),IF(N1842="positivo",INDEX($AD$55:$AG$109,MATCH(1,($B1842=$AD$55:$AD$109)*($J1842=$AE$55:$AE$109),0),4)))</f>
        <v>0</v>
      </c>
      <c r="Q1842" s="115" t="str">
        <f>VLOOKUP(M1842,Modelo!$A$2:$C$7,2,0)</f>
        <v>Capital Humano: Bienestar y Desarrollo</v>
      </c>
      <c r="R1842" s="118">
        <f t="array" ref="R1842">INDEX(Modelo!$F$1:$H$37,MATCH(1,(DataBase!Q1842=Modelo!$G$1:$G$37)*(DataBase!B1842=Modelo!$F$1:$F$37),0),3)</f>
        <v>0.19230769230769232</v>
      </c>
      <c r="S1842" s="115">
        <f t="shared" si="58"/>
        <v>100</v>
      </c>
      <c r="T1842" s="115">
        <f t="shared" si="59"/>
        <v>19.230769230769234</v>
      </c>
    </row>
    <row r="1843" spans="1:20" x14ac:dyDescent="0.3">
      <c r="A1843" s="115" t="s">
        <v>96</v>
      </c>
      <c r="B1843" s="115" t="s">
        <v>84</v>
      </c>
      <c r="C1843" s="115" t="s">
        <v>97</v>
      </c>
      <c r="D1843" s="115" t="s">
        <v>86</v>
      </c>
      <c r="E1843" s="115" t="s">
        <v>86</v>
      </c>
      <c r="F1843" s="115" t="s">
        <v>87</v>
      </c>
      <c r="G1843" s="115">
        <v>1997</v>
      </c>
      <c r="H1843" s="115" t="s">
        <v>125</v>
      </c>
      <c r="I1843" s="115">
        <v>15.780332546</v>
      </c>
      <c r="J1843" s="115" t="s">
        <v>56</v>
      </c>
      <c r="K1843" s="115" t="str">
        <f>INDEX(DatosProcesados!$A$1:$BF$101,MATCH(DataBase!A1843,DatosProcesados!$A$1:$A$101,0),MATCH(DataBase!J1843,DatosProcesados!$A$1:$BF$1,0))</f>
        <v>Si</v>
      </c>
      <c r="L1843" s="115" t="str">
        <f>INDEX(Modelo!$A$9:$D$89,MATCH(DataBase!$J1843,Modelo!$A$9:$A$89,0),MATCH(DataBase!L$1,Modelo!$A$9:$D$9,0))</f>
        <v xml:space="preserve">Impacto social </v>
      </c>
      <c r="M1843" s="115" t="str">
        <f>INDEX(Modelo!$A$9:$D$89,MATCH(DataBase!$J1843,Modelo!$A$9:$A$89,0),MATCH(DataBase!M$1,Modelo!$A$9:$D$9,0))</f>
        <v>Pilar 4</v>
      </c>
      <c r="N1843" s="115" t="str">
        <f>INDEX(Modelo!$A$9:$D$89,MATCH(DataBase!$J1843,Modelo!$A$9:$A$89,0),MATCH(DataBase!N$1,Modelo!$A$9:$D$9,0))</f>
        <v>boolean</v>
      </c>
      <c r="O1843" s="115" t="b">
        <f t="array" ref="O1843">IF(N1843="negativo",INDEX($AD$3:$AG$51,MATCH(1,($B1843=$AD$3:$AD$51)*($J1843=$AE$3:$AE$51),0),3),IF(N1843="positivo",INDEX($AD$55:$AG$109,MATCH(1,($B1843=$AD$55:$AD$109)*($J1843=$AE$55:$AE$109),0),3)))</f>
        <v>0</v>
      </c>
      <c r="P1843" s="115" t="b">
        <f t="array" ref="P1843">IF(N1843="negativo",INDEX($AD$3:$AG$51,MATCH(1,($B1843=$AD$3:$AD$51)*($J1843=$AE$3:$AE$51),0),4),IF(N1843="positivo",INDEX($AD$55:$AG$109,MATCH(1,($B1843=$AD$55:$AD$109)*($J1843=$AE$55:$AE$109),0),4)))</f>
        <v>0</v>
      </c>
      <c r="Q1843" s="115" t="str">
        <f>VLOOKUP(M1843,Modelo!$A$2:$C$7,2,0)</f>
        <v>Capital Humano: Bienestar y Desarrollo</v>
      </c>
      <c r="R1843" s="118">
        <f t="array" ref="R1843">INDEX(Modelo!$F$1:$H$37,MATCH(1,(DataBase!Q1843=Modelo!$G$1:$G$37)*(DataBase!B1843=Modelo!$F$1:$F$37),0),3)</f>
        <v>0.11764705882352941</v>
      </c>
      <c r="S1843" s="115">
        <f t="shared" si="58"/>
        <v>100</v>
      </c>
      <c r="T1843" s="115">
        <f t="shared" si="59"/>
        <v>11.76470588235294</v>
      </c>
    </row>
    <row r="1844" spans="1:20" x14ac:dyDescent="0.3">
      <c r="A1844" s="115" t="s">
        <v>83</v>
      </c>
      <c r="B1844" s="115" t="s">
        <v>84</v>
      </c>
      <c r="C1844" s="115" t="s">
        <v>85</v>
      </c>
      <c r="D1844" s="115" t="s">
        <v>86</v>
      </c>
      <c r="E1844" s="115" t="s">
        <v>86</v>
      </c>
      <c r="F1844" s="115" t="s">
        <v>87</v>
      </c>
      <c r="G1844" s="115">
        <v>1955</v>
      </c>
      <c r="H1844" s="115" t="s">
        <v>125</v>
      </c>
      <c r="I1844" s="115">
        <v>20.574477179999999</v>
      </c>
      <c r="J1844" s="115" t="s">
        <v>56</v>
      </c>
      <c r="K1844" s="115" t="str">
        <f>INDEX(DatosProcesados!$A$1:$BF$101,MATCH(DataBase!A1844,DatosProcesados!$A$1:$A$101,0),MATCH(DataBase!J1844,DatosProcesados!$A$1:$BF$1,0))</f>
        <v>Si</v>
      </c>
      <c r="L1844" s="115" t="str">
        <f>INDEX(Modelo!$A$9:$D$89,MATCH(DataBase!$J1844,Modelo!$A$9:$A$89,0),MATCH(DataBase!L$1,Modelo!$A$9:$D$9,0))</f>
        <v xml:space="preserve">Impacto social </v>
      </c>
      <c r="M1844" s="115" t="str">
        <f>INDEX(Modelo!$A$9:$D$89,MATCH(DataBase!$J1844,Modelo!$A$9:$A$89,0),MATCH(DataBase!M$1,Modelo!$A$9:$D$9,0))</f>
        <v>Pilar 4</v>
      </c>
      <c r="N1844" s="115" t="str">
        <f>INDEX(Modelo!$A$9:$D$89,MATCH(DataBase!$J1844,Modelo!$A$9:$A$89,0),MATCH(DataBase!N$1,Modelo!$A$9:$D$9,0))</f>
        <v>boolean</v>
      </c>
      <c r="O1844" s="115" t="b">
        <f t="array" ref="O1844">IF(N1844="negativo",INDEX($AD$3:$AG$51,MATCH(1,($B1844=$AD$3:$AD$51)*($J1844=$AE$3:$AE$51),0),3),IF(N1844="positivo",INDEX($AD$55:$AG$109,MATCH(1,($B1844=$AD$55:$AD$109)*($J1844=$AE$55:$AE$109),0),3)))</f>
        <v>0</v>
      </c>
      <c r="P1844" s="115" t="b">
        <f t="array" ref="P1844">IF(N1844="negativo",INDEX($AD$3:$AG$51,MATCH(1,($B1844=$AD$3:$AD$51)*($J1844=$AE$3:$AE$51),0),4),IF(N1844="positivo",INDEX($AD$55:$AG$109,MATCH(1,($B1844=$AD$55:$AD$109)*($J1844=$AE$55:$AE$109),0),4)))</f>
        <v>0</v>
      </c>
      <c r="Q1844" s="115" t="str">
        <f>VLOOKUP(M1844,Modelo!$A$2:$C$7,2,0)</f>
        <v>Capital Humano: Bienestar y Desarrollo</v>
      </c>
      <c r="R1844" s="118">
        <f t="array" ref="R1844">INDEX(Modelo!$F$1:$H$37,MATCH(1,(DataBase!Q1844=Modelo!$G$1:$G$37)*(DataBase!B1844=Modelo!$F$1:$F$37),0),3)</f>
        <v>0.11764705882352941</v>
      </c>
      <c r="S1844" s="115">
        <f t="shared" si="58"/>
        <v>100</v>
      </c>
      <c r="T1844" s="115">
        <f t="shared" si="59"/>
        <v>11.76470588235294</v>
      </c>
    </row>
    <row r="1845" spans="1:20" x14ac:dyDescent="0.3">
      <c r="A1845" s="115" t="s">
        <v>243</v>
      </c>
      <c r="B1845" s="115" t="s">
        <v>216</v>
      </c>
      <c r="C1845" s="115" t="s">
        <v>103</v>
      </c>
      <c r="D1845" s="115" t="s">
        <v>86</v>
      </c>
      <c r="E1845" s="115" t="s">
        <v>86</v>
      </c>
      <c r="F1845" s="115" t="s">
        <v>87</v>
      </c>
      <c r="G1845" s="115">
        <v>1985</v>
      </c>
      <c r="H1845" s="115" t="s">
        <v>244</v>
      </c>
      <c r="I1845" s="115">
        <v>2.6249202149999999</v>
      </c>
      <c r="J1845" s="115" t="s">
        <v>56</v>
      </c>
      <c r="K1845" s="115" t="str">
        <f>INDEX(DatosProcesados!$A$1:$BF$101,MATCH(DataBase!A1845,DatosProcesados!$A$1:$A$101,0),MATCH(DataBase!J1845,DatosProcesados!$A$1:$BF$1,0))</f>
        <v>Si</v>
      </c>
      <c r="L1845" s="115" t="str">
        <f>INDEX(Modelo!$A$9:$D$89,MATCH(DataBase!$J1845,Modelo!$A$9:$A$89,0),MATCH(DataBase!L$1,Modelo!$A$9:$D$9,0))</f>
        <v xml:space="preserve">Impacto social </v>
      </c>
      <c r="M1845" s="115" t="str">
        <f>INDEX(Modelo!$A$9:$D$89,MATCH(DataBase!$J1845,Modelo!$A$9:$A$89,0),MATCH(DataBase!M$1,Modelo!$A$9:$D$9,0))</f>
        <v>Pilar 4</v>
      </c>
      <c r="N1845" s="115" t="str">
        <f>INDEX(Modelo!$A$9:$D$89,MATCH(DataBase!$J1845,Modelo!$A$9:$A$89,0),MATCH(DataBase!N$1,Modelo!$A$9:$D$9,0))</f>
        <v>boolean</v>
      </c>
      <c r="O1845" s="115" t="b">
        <f t="array" ref="O1845">IF(N1845="negativo",INDEX($AD$3:$AG$51,MATCH(1,($B1845=$AD$3:$AD$51)*($J1845=$AE$3:$AE$51),0),3),IF(N1845="positivo",INDEX($AD$55:$AG$109,MATCH(1,($B1845=$AD$55:$AD$109)*($J1845=$AE$55:$AE$109),0),3)))</f>
        <v>0</v>
      </c>
      <c r="P1845" s="115" t="b">
        <f t="array" ref="P1845">IF(N1845="negativo",INDEX($AD$3:$AG$51,MATCH(1,($B1845=$AD$3:$AD$51)*($J1845=$AE$3:$AE$51),0),4),IF(N1845="positivo",INDEX($AD$55:$AG$109,MATCH(1,($B1845=$AD$55:$AD$109)*($J1845=$AE$55:$AE$109),0),4)))</f>
        <v>0</v>
      </c>
      <c r="Q1845" s="115" t="str">
        <f>VLOOKUP(M1845,Modelo!$A$2:$C$7,2,0)</f>
        <v>Capital Humano: Bienestar y Desarrollo</v>
      </c>
      <c r="R1845" s="118">
        <f t="array" ref="R1845">INDEX(Modelo!$F$1:$H$37,MATCH(1,(DataBase!Q1845=Modelo!$G$1:$G$37)*(DataBase!B1845=Modelo!$F$1:$F$37),0),3)</f>
        <v>0.21052631578947367</v>
      </c>
      <c r="S1845" s="115">
        <f t="shared" si="58"/>
        <v>100</v>
      </c>
      <c r="T1845" s="115">
        <f t="shared" si="59"/>
        <v>21.052631578947366</v>
      </c>
    </row>
    <row r="1846" spans="1:20" x14ac:dyDescent="0.3">
      <c r="A1846" s="115" t="s">
        <v>263</v>
      </c>
      <c r="B1846" s="115" t="s">
        <v>216</v>
      </c>
      <c r="C1846" s="115" t="s">
        <v>97</v>
      </c>
      <c r="D1846" s="115" t="s">
        <v>86</v>
      </c>
      <c r="E1846" s="115" t="s">
        <v>86</v>
      </c>
      <c r="F1846" s="115" t="s">
        <v>86</v>
      </c>
      <c r="G1846" s="115">
        <v>1990</v>
      </c>
      <c r="H1846" s="115" t="s">
        <v>125</v>
      </c>
      <c r="I1846" s="115">
        <v>2.3114637089999999</v>
      </c>
      <c r="J1846" s="115" t="s">
        <v>56</v>
      </c>
      <c r="K1846" s="115" t="str">
        <f>INDEX(DatosProcesados!$A$1:$BF$101,MATCH(DataBase!A1846,DatosProcesados!$A$1:$A$101,0),MATCH(DataBase!J1846,DatosProcesados!$A$1:$BF$1,0))</f>
        <v>Si</v>
      </c>
      <c r="L1846" s="115" t="str">
        <f>INDEX(Modelo!$A$9:$D$89,MATCH(DataBase!$J1846,Modelo!$A$9:$A$89,0),MATCH(DataBase!L$1,Modelo!$A$9:$D$9,0))</f>
        <v xml:space="preserve">Impacto social </v>
      </c>
      <c r="M1846" s="115" t="str">
        <f>INDEX(Modelo!$A$9:$D$89,MATCH(DataBase!$J1846,Modelo!$A$9:$A$89,0),MATCH(DataBase!M$1,Modelo!$A$9:$D$9,0))</f>
        <v>Pilar 4</v>
      </c>
      <c r="N1846" s="115" t="str">
        <f>INDEX(Modelo!$A$9:$D$89,MATCH(DataBase!$J1846,Modelo!$A$9:$A$89,0),MATCH(DataBase!N$1,Modelo!$A$9:$D$9,0))</f>
        <v>boolean</v>
      </c>
      <c r="O1846" s="115" t="b">
        <f t="array" ref="O1846">IF(N1846="negativo",INDEX($AD$3:$AG$51,MATCH(1,($B1846=$AD$3:$AD$51)*($J1846=$AE$3:$AE$51),0),3),IF(N1846="positivo",INDEX($AD$55:$AG$109,MATCH(1,($B1846=$AD$55:$AD$109)*($J1846=$AE$55:$AE$109),0),3)))</f>
        <v>0</v>
      </c>
      <c r="P1846" s="115" t="b">
        <f t="array" ref="P1846">IF(N1846="negativo",INDEX($AD$3:$AG$51,MATCH(1,($B1846=$AD$3:$AD$51)*($J1846=$AE$3:$AE$51),0),4),IF(N1846="positivo",INDEX($AD$55:$AG$109,MATCH(1,($B1846=$AD$55:$AD$109)*($J1846=$AE$55:$AE$109),0),4)))</f>
        <v>0</v>
      </c>
      <c r="Q1846" s="115" t="str">
        <f>VLOOKUP(M1846,Modelo!$A$2:$C$7,2,0)</f>
        <v>Capital Humano: Bienestar y Desarrollo</v>
      </c>
      <c r="R1846" s="118">
        <f t="array" ref="R1846">INDEX(Modelo!$F$1:$H$37,MATCH(1,(DataBase!Q1846=Modelo!$G$1:$G$37)*(DataBase!B1846=Modelo!$F$1:$F$37),0),3)</f>
        <v>0.21052631578947367</v>
      </c>
      <c r="S1846" s="115">
        <f t="shared" si="58"/>
        <v>100</v>
      </c>
      <c r="T1846" s="115">
        <f t="shared" si="59"/>
        <v>21.052631578947366</v>
      </c>
    </row>
    <row r="1847" spans="1:20" x14ac:dyDescent="0.3">
      <c r="A1847" s="115" t="s">
        <v>321</v>
      </c>
      <c r="B1847" s="115" t="s">
        <v>313</v>
      </c>
      <c r="C1847" s="115" t="s">
        <v>103</v>
      </c>
      <c r="D1847" s="115" t="s">
        <v>86</v>
      </c>
      <c r="E1847" s="115" t="s">
        <v>86</v>
      </c>
      <c r="F1847" s="115" t="s">
        <v>87</v>
      </c>
      <c r="G1847" s="115">
        <v>1949</v>
      </c>
      <c r="H1847" s="115" t="s">
        <v>125</v>
      </c>
      <c r="I1847" s="115">
        <v>16.077688644999999</v>
      </c>
      <c r="J1847" s="115" t="s">
        <v>56</v>
      </c>
      <c r="K1847" s="115" t="str">
        <f>INDEX(DatosProcesados!$A$1:$BF$101,MATCH(DataBase!A1847,DatosProcesados!$A$1:$A$101,0),MATCH(DataBase!J1847,DatosProcesados!$A$1:$BF$1,0))</f>
        <v>Si</v>
      </c>
      <c r="L1847" s="115" t="str">
        <f>INDEX(Modelo!$A$9:$D$89,MATCH(DataBase!$J1847,Modelo!$A$9:$A$89,0),MATCH(DataBase!L$1,Modelo!$A$9:$D$9,0))</f>
        <v xml:space="preserve">Impacto social </v>
      </c>
      <c r="M1847" s="115" t="str">
        <f>INDEX(Modelo!$A$9:$D$89,MATCH(DataBase!$J1847,Modelo!$A$9:$A$89,0),MATCH(DataBase!M$1,Modelo!$A$9:$D$9,0))</f>
        <v>Pilar 4</v>
      </c>
      <c r="N1847" s="115" t="str">
        <f>INDEX(Modelo!$A$9:$D$89,MATCH(DataBase!$J1847,Modelo!$A$9:$A$89,0),MATCH(DataBase!N$1,Modelo!$A$9:$D$9,0))</f>
        <v>boolean</v>
      </c>
      <c r="O1847" s="115" t="b">
        <f t="array" ref="O1847">IF(N1847="negativo",INDEX($AD$3:$AG$51,MATCH(1,($B1847=$AD$3:$AD$51)*($J1847=$AE$3:$AE$51),0),3),IF(N1847="positivo",INDEX($AD$55:$AG$109,MATCH(1,($B1847=$AD$55:$AD$109)*($J1847=$AE$55:$AE$109),0),3)))</f>
        <v>0</v>
      </c>
      <c r="P1847" s="115" t="b">
        <f t="array" ref="P1847">IF(N1847="negativo",INDEX($AD$3:$AG$51,MATCH(1,($B1847=$AD$3:$AD$51)*($J1847=$AE$3:$AE$51),0),4),IF(N1847="positivo",INDEX($AD$55:$AG$109,MATCH(1,($B1847=$AD$55:$AD$109)*($J1847=$AE$55:$AE$109),0),4)))</f>
        <v>0</v>
      </c>
      <c r="Q1847" s="115" t="str">
        <f>VLOOKUP(M1847,Modelo!$A$2:$C$7,2,0)</f>
        <v>Capital Humano: Bienestar y Desarrollo</v>
      </c>
      <c r="R1847" s="118">
        <f t="array" ref="R1847">INDEX(Modelo!$F$1:$H$37,MATCH(1,(DataBase!Q1847=Modelo!$G$1:$G$37)*(DataBase!B1847=Modelo!$F$1:$F$37),0),3)</f>
        <v>0.17647058823529413</v>
      </c>
      <c r="S1847" s="115">
        <f t="shared" si="58"/>
        <v>100</v>
      </c>
      <c r="T1847" s="115">
        <f t="shared" si="59"/>
        <v>17.647058823529413</v>
      </c>
    </row>
    <row r="1848" spans="1:20" x14ac:dyDescent="0.3">
      <c r="A1848" s="115" t="s">
        <v>363</v>
      </c>
      <c r="B1848" s="115" t="s">
        <v>313</v>
      </c>
      <c r="C1848" s="115" t="s">
        <v>103</v>
      </c>
      <c r="D1848" s="115" t="s">
        <v>87</v>
      </c>
      <c r="E1848" s="115" t="s">
        <v>87</v>
      </c>
      <c r="F1848" s="115" t="s">
        <v>87</v>
      </c>
      <c r="G1848" s="115">
        <v>1889</v>
      </c>
      <c r="H1848" s="115" t="s">
        <v>177</v>
      </c>
      <c r="I1848" s="115">
        <v>2.3075606390000001</v>
      </c>
      <c r="J1848" s="115" t="s">
        <v>56</v>
      </c>
      <c r="K1848" s="115" t="str">
        <f>INDEX(DatosProcesados!$A$1:$BF$101,MATCH(DataBase!A1848,DatosProcesados!$A$1:$A$101,0),MATCH(DataBase!J1848,DatosProcesados!$A$1:$BF$1,0))</f>
        <v>Si</v>
      </c>
      <c r="L1848" s="115" t="str">
        <f>INDEX(Modelo!$A$9:$D$89,MATCH(DataBase!$J1848,Modelo!$A$9:$A$89,0),MATCH(DataBase!L$1,Modelo!$A$9:$D$9,0))</f>
        <v xml:space="preserve">Impacto social </v>
      </c>
      <c r="M1848" s="115" t="str">
        <f>INDEX(Modelo!$A$9:$D$89,MATCH(DataBase!$J1848,Modelo!$A$9:$A$89,0),MATCH(DataBase!M$1,Modelo!$A$9:$D$9,0))</f>
        <v>Pilar 4</v>
      </c>
      <c r="N1848" s="115" t="str">
        <f>INDEX(Modelo!$A$9:$D$89,MATCH(DataBase!$J1848,Modelo!$A$9:$A$89,0),MATCH(DataBase!N$1,Modelo!$A$9:$D$9,0))</f>
        <v>boolean</v>
      </c>
      <c r="O1848" s="115" t="b">
        <f t="array" ref="O1848">IF(N1848="negativo",INDEX($AD$3:$AG$51,MATCH(1,($B1848=$AD$3:$AD$51)*($J1848=$AE$3:$AE$51),0),3),IF(N1848="positivo",INDEX($AD$55:$AG$109,MATCH(1,($B1848=$AD$55:$AD$109)*($J1848=$AE$55:$AE$109),0),3)))</f>
        <v>0</v>
      </c>
      <c r="P1848" s="115" t="b">
        <f t="array" ref="P1848">IF(N1848="negativo",INDEX($AD$3:$AG$51,MATCH(1,($B1848=$AD$3:$AD$51)*($J1848=$AE$3:$AE$51),0),4),IF(N1848="positivo",INDEX($AD$55:$AG$109,MATCH(1,($B1848=$AD$55:$AD$109)*($J1848=$AE$55:$AE$109),0),4)))</f>
        <v>0</v>
      </c>
      <c r="Q1848" s="115" t="str">
        <f>VLOOKUP(M1848,Modelo!$A$2:$C$7,2,0)</f>
        <v>Capital Humano: Bienestar y Desarrollo</v>
      </c>
      <c r="R1848" s="118">
        <f t="array" ref="R1848">INDEX(Modelo!$F$1:$H$37,MATCH(1,(DataBase!Q1848=Modelo!$G$1:$G$37)*(DataBase!B1848=Modelo!$F$1:$F$37),0),3)</f>
        <v>0.17647058823529413</v>
      </c>
      <c r="S1848" s="115">
        <f t="shared" si="58"/>
        <v>100</v>
      </c>
      <c r="T1848" s="115">
        <f t="shared" si="59"/>
        <v>17.647058823529413</v>
      </c>
    </row>
    <row r="1849" spans="1:20" x14ac:dyDescent="0.3">
      <c r="A1849" s="115" t="s">
        <v>423</v>
      </c>
      <c r="B1849" s="115" t="s">
        <v>407</v>
      </c>
      <c r="C1849" s="115" t="s">
        <v>103</v>
      </c>
      <c r="D1849" s="115" t="s">
        <v>86</v>
      </c>
      <c r="E1849" s="115" t="s">
        <v>87</v>
      </c>
      <c r="F1849" s="115" t="s">
        <v>87</v>
      </c>
      <c r="G1849" s="115">
        <v>1985</v>
      </c>
      <c r="H1849" s="115" t="s">
        <v>422</v>
      </c>
      <c r="I1849" s="115">
        <v>4.2502446559999996</v>
      </c>
      <c r="J1849" s="115" t="s">
        <v>56</v>
      </c>
      <c r="K1849" s="115" t="str">
        <f>INDEX(DatosProcesados!$A$1:$BF$101,MATCH(DataBase!A1849,DatosProcesados!$A$1:$A$101,0),MATCH(DataBase!J1849,DatosProcesados!$A$1:$BF$1,0))</f>
        <v>Si</v>
      </c>
      <c r="L1849" s="115" t="str">
        <f>INDEX(Modelo!$A$9:$D$89,MATCH(DataBase!$J1849,Modelo!$A$9:$A$89,0),MATCH(DataBase!L$1,Modelo!$A$9:$D$9,0))</f>
        <v xml:space="preserve">Impacto social </v>
      </c>
      <c r="M1849" s="115" t="str">
        <f>INDEX(Modelo!$A$9:$D$89,MATCH(DataBase!$J1849,Modelo!$A$9:$A$89,0),MATCH(DataBase!M$1,Modelo!$A$9:$D$9,0))</f>
        <v>Pilar 4</v>
      </c>
      <c r="N1849" s="115" t="str">
        <f>INDEX(Modelo!$A$9:$D$89,MATCH(DataBase!$J1849,Modelo!$A$9:$A$89,0),MATCH(DataBase!N$1,Modelo!$A$9:$D$9,0))</f>
        <v>boolean</v>
      </c>
      <c r="O1849" s="115" t="b">
        <f t="array" ref="O1849">IF(N1849="negativo",INDEX($AD$3:$AG$51,MATCH(1,($B1849=$AD$3:$AD$51)*($J1849=$AE$3:$AE$51),0),3),IF(N1849="positivo",INDEX($AD$55:$AG$109,MATCH(1,($B1849=$AD$55:$AD$109)*($J1849=$AE$55:$AE$109),0),3)))</f>
        <v>0</v>
      </c>
      <c r="P1849" s="115" t="b">
        <f t="array" ref="P1849">IF(N1849="negativo",INDEX($AD$3:$AG$51,MATCH(1,($B1849=$AD$3:$AD$51)*($J1849=$AE$3:$AE$51),0),4),IF(N1849="positivo",INDEX($AD$55:$AG$109,MATCH(1,($B1849=$AD$55:$AD$109)*($J1849=$AE$55:$AE$109),0),4)))</f>
        <v>0</v>
      </c>
      <c r="Q1849" s="115" t="str">
        <f>VLOOKUP(M1849,Modelo!$A$2:$C$7,2,0)</f>
        <v>Capital Humano: Bienestar y Desarrollo</v>
      </c>
      <c r="R1849" s="118">
        <f t="array" ref="R1849">INDEX(Modelo!$F$1:$H$37,MATCH(1,(DataBase!Q1849=Modelo!$G$1:$G$37)*(DataBase!B1849=Modelo!$F$1:$F$37),0),3)</f>
        <v>0.19230769230769232</v>
      </c>
      <c r="S1849" s="115">
        <f t="shared" si="58"/>
        <v>100</v>
      </c>
      <c r="T1849" s="115">
        <f t="shared" si="59"/>
        <v>19.230769230769234</v>
      </c>
    </row>
    <row r="1850" spans="1:20" x14ac:dyDescent="0.3">
      <c r="A1850" s="115" t="s">
        <v>172</v>
      </c>
      <c r="B1850" s="115" t="s">
        <v>84</v>
      </c>
      <c r="C1850" s="115" t="s">
        <v>103</v>
      </c>
      <c r="D1850" s="115" t="s">
        <v>86</v>
      </c>
      <c r="E1850" s="115" t="s">
        <v>87</v>
      </c>
      <c r="F1850" s="115" t="s">
        <v>86</v>
      </c>
      <c r="G1850" s="115">
        <v>1966</v>
      </c>
      <c r="H1850" s="115" t="s">
        <v>125</v>
      </c>
      <c r="I1850" s="115">
        <v>2.6355685659999999</v>
      </c>
      <c r="J1850" s="115" t="s">
        <v>56</v>
      </c>
      <c r="K1850" s="115">
        <f>INDEX(DatosProcesados!$A$1:$BF$101,MATCH(DataBase!A1850,DatosProcesados!$A$1:$A$101,0),MATCH(DataBase!J1850,DatosProcesados!$A$1:$BF$1,0))</f>
        <v>0</v>
      </c>
      <c r="L1850" s="115" t="str">
        <f>INDEX(Modelo!$A$9:$D$89,MATCH(DataBase!$J1850,Modelo!$A$9:$A$89,0),MATCH(DataBase!L$1,Modelo!$A$9:$D$9,0))</f>
        <v xml:space="preserve">Impacto social </v>
      </c>
      <c r="M1850" s="115" t="str">
        <f>INDEX(Modelo!$A$9:$D$89,MATCH(DataBase!$J1850,Modelo!$A$9:$A$89,0),MATCH(DataBase!M$1,Modelo!$A$9:$D$9,0))</f>
        <v>Pilar 4</v>
      </c>
      <c r="N1850" s="115" t="str">
        <f>INDEX(Modelo!$A$9:$D$89,MATCH(DataBase!$J1850,Modelo!$A$9:$A$89,0),MATCH(DataBase!N$1,Modelo!$A$9:$D$9,0))</f>
        <v>boolean</v>
      </c>
      <c r="O1850" s="115" t="b">
        <f t="array" ref="O1850">IF(N1850="negativo",INDEX($AD$3:$AG$51,MATCH(1,($B1850=$AD$3:$AD$51)*($J1850=$AE$3:$AE$51),0),3),IF(N1850="positivo",INDEX($AD$55:$AG$109,MATCH(1,($B1850=$AD$55:$AD$109)*($J1850=$AE$55:$AE$109),0),3)))</f>
        <v>0</v>
      </c>
      <c r="P1850" s="115" t="b">
        <f t="array" ref="P1850">IF(N1850="negativo",INDEX($AD$3:$AG$51,MATCH(1,($B1850=$AD$3:$AD$51)*($J1850=$AE$3:$AE$51),0),4),IF(N1850="positivo",INDEX($AD$55:$AG$109,MATCH(1,($B1850=$AD$55:$AD$109)*($J1850=$AE$55:$AE$109),0),4)))</f>
        <v>0</v>
      </c>
      <c r="Q1850" s="115" t="str">
        <f>VLOOKUP(M1850,Modelo!$A$2:$C$7,2,0)</f>
        <v>Capital Humano: Bienestar y Desarrollo</v>
      </c>
      <c r="R1850" s="118">
        <f t="array" ref="R1850">INDEX(Modelo!$F$1:$H$37,MATCH(1,(DataBase!Q1850=Modelo!$G$1:$G$37)*(DataBase!B1850=Modelo!$F$1:$F$37),0),3)</f>
        <v>0.11764705882352941</v>
      </c>
      <c r="S1850" s="115">
        <f t="shared" si="58"/>
        <v>0</v>
      </c>
      <c r="T1850" s="115">
        <f t="shared" si="59"/>
        <v>0</v>
      </c>
    </row>
    <row r="1851" spans="1:20" x14ac:dyDescent="0.3">
      <c r="A1851" s="115" t="s">
        <v>158</v>
      </c>
      <c r="B1851" s="115" t="s">
        <v>84</v>
      </c>
      <c r="C1851" s="115" t="s">
        <v>97</v>
      </c>
      <c r="D1851" s="115" t="s">
        <v>86</v>
      </c>
      <c r="E1851" s="115" t="s">
        <v>87</v>
      </c>
      <c r="F1851" s="115" t="s">
        <v>87</v>
      </c>
      <c r="G1851" s="115">
        <v>1896</v>
      </c>
      <c r="H1851" s="115" t="s">
        <v>125</v>
      </c>
      <c r="I1851" s="115">
        <v>3.7166394839999999</v>
      </c>
      <c r="J1851" s="115" t="s">
        <v>56</v>
      </c>
      <c r="K1851" s="115" t="str">
        <f>INDEX(DatosProcesados!$A$1:$BF$101,MATCH(DataBase!A1851,DatosProcesados!$A$1:$A$101,0),MATCH(DataBase!J1851,DatosProcesados!$A$1:$BF$1,0))</f>
        <v>Si</v>
      </c>
      <c r="L1851" s="115" t="str">
        <f>INDEX(Modelo!$A$9:$D$89,MATCH(DataBase!$J1851,Modelo!$A$9:$A$89,0),MATCH(DataBase!L$1,Modelo!$A$9:$D$9,0))</f>
        <v xml:space="preserve">Impacto social </v>
      </c>
      <c r="M1851" s="115" t="str">
        <f>INDEX(Modelo!$A$9:$D$89,MATCH(DataBase!$J1851,Modelo!$A$9:$A$89,0),MATCH(DataBase!M$1,Modelo!$A$9:$D$9,0))</f>
        <v>Pilar 4</v>
      </c>
      <c r="N1851" s="115" t="str">
        <f>INDEX(Modelo!$A$9:$D$89,MATCH(DataBase!$J1851,Modelo!$A$9:$A$89,0),MATCH(DataBase!N$1,Modelo!$A$9:$D$9,0))</f>
        <v>boolean</v>
      </c>
      <c r="O1851" s="115" t="b">
        <f t="array" ref="O1851">IF(N1851="negativo",INDEX($AD$3:$AG$51,MATCH(1,($B1851=$AD$3:$AD$51)*($J1851=$AE$3:$AE$51),0),3),IF(N1851="positivo",INDEX($AD$55:$AG$109,MATCH(1,($B1851=$AD$55:$AD$109)*($J1851=$AE$55:$AE$109),0),3)))</f>
        <v>0</v>
      </c>
      <c r="P1851" s="115" t="b">
        <f t="array" ref="P1851">IF(N1851="negativo",INDEX($AD$3:$AG$51,MATCH(1,($B1851=$AD$3:$AD$51)*($J1851=$AE$3:$AE$51),0),4),IF(N1851="positivo",INDEX($AD$55:$AG$109,MATCH(1,($B1851=$AD$55:$AD$109)*($J1851=$AE$55:$AE$109),0),4)))</f>
        <v>0</v>
      </c>
      <c r="Q1851" s="115" t="str">
        <f>VLOOKUP(M1851,Modelo!$A$2:$C$7,2,0)</f>
        <v>Capital Humano: Bienestar y Desarrollo</v>
      </c>
      <c r="R1851" s="118">
        <f t="array" ref="R1851">INDEX(Modelo!$F$1:$H$37,MATCH(1,(DataBase!Q1851=Modelo!$G$1:$G$37)*(DataBase!B1851=Modelo!$F$1:$F$37),0),3)</f>
        <v>0.11764705882352941</v>
      </c>
      <c r="S1851" s="115">
        <f t="shared" si="58"/>
        <v>100</v>
      </c>
      <c r="T1851" s="115">
        <f t="shared" si="59"/>
        <v>11.76470588235294</v>
      </c>
    </row>
    <row r="1852" spans="1:20" x14ac:dyDescent="0.3">
      <c r="A1852" s="115" t="s">
        <v>310</v>
      </c>
      <c r="B1852" s="115" t="s">
        <v>216</v>
      </c>
      <c r="C1852" s="115" t="s">
        <v>85</v>
      </c>
      <c r="D1852" s="115" t="s">
        <v>86</v>
      </c>
      <c r="E1852" s="115" t="s">
        <v>87</v>
      </c>
      <c r="F1852" s="115" t="s">
        <v>87</v>
      </c>
      <c r="G1852" s="115">
        <v>1908</v>
      </c>
      <c r="H1852" s="115" t="s">
        <v>244</v>
      </c>
      <c r="I1852" s="115">
        <v>1.2123628230000001</v>
      </c>
      <c r="J1852" s="115" t="s">
        <v>56</v>
      </c>
      <c r="K1852" s="115" t="str">
        <f>INDEX(DatosProcesados!$A$1:$BF$101,MATCH(DataBase!A1852,DatosProcesados!$A$1:$A$101,0),MATCH(DataBase!J1852,DatosProcesados!$A$1:$BF$1,0))</f>
        <v>Si</v>
      </c>
      <c r="L1852" s="115" t="str">
        <f>INDEX(Modelo!$A$9:$D$89,MATCH(DataBase!$J1852,Modelo!$A$9:$A$89,0),MATCH(DataBase!L$1,Modelo!$A$9:$D$9,0))</f>
        <v xml:space="preserve">Impacto social </v>
      </c>
      <c r="M1852" s="115" t="str">
        <f>INDEX(Modelo!$A$9:$D$89,MATCH(DataBase!$J1852,Modelo!$A$9:$A$89,0),MATCH(DataBase!M$1,Modelo!$A$9:$D$9,0))</f>
        <v>Pilar 4</v>
      </c>
      <c r="N1852" s="115" t="str">
        <f>INDEX(Modelo!$A$9:$D$89,MATCH(DataBase!$J1852,Modelo!$A$9:$A$89,0),MATCH(DataBase!N$1,Modelo!$A$9:$D$9,0))</f>
        <v>boolean</v>
      </c>
      <c r="O1852" s="115" t="b">
        <f t="array" ref="O1852">IF(N1852="negativo",INDEX($AD$3:$AG$51,MATCH(1,($B1852=$AD$3:$AD$51)*($J1852=$AE$3:$AE$51),0),3),IF(N1852="positivo",INDEX($AD$55:$AG$109,MATCH(1,($B1852=$AD$55:$AD$109)*($J1852=$AE$55:$AE$109),0),3)))</f>
        <v>0</v>
      </c>
      <c r="P1852" s="115" t="b">
        <f t="array" ref="P1852">IF(N1852="negativo",INDEX($AD$3:$AG$51,MATCH(1,($B1852=$AD$3:$AD$51)*($J1852=$AE$3:$AE$51),0),4),IF(N1852="positivo",INDEX($AD$55:$AG$109,MATCH(1,($B1852=$AD$55:$AD$109)*($J1852=$AE$55:$AE$109),0),4)))</f>
        <v>0</v>
      </c>
      <c r="Q1852" s="115" t="str">
        <f>VLOOKUP(M1852,Modelo!$A$2:$C$7,2,0)</f>
        <v>Capital Humano: Bienestar y Desarrollo</v>
      </c>
      <c r="R1852" s="118">
        <f t="array" ref="R1852">INDEX(Modelo!$F$1:$H$37,MATCH(1,(DataBase!Q1852=Modelo!$G$1:$G$37)*(DataBase!B1852=Modelo!$F$1:$F$37),0),3)</f>
        <v>0.21052631578947367</v>
      </c>
      <c r="S1852" s="115">
        <f t="shared" si="58"/>
        <v>100</v>
      </c>
      <c r="T1852" s="115">
        <f t="shared" si="59"/>
        <v>21.052631578947366</v>
      </c>
    </row>
    <row r="1853" spans="1:20" x14ac:dyDescent="0.3">
      <c r="A1853" s="115" t="s">
        <v>441</v>
      </c>
      <c r="B1853" s="115" t="s">
        <v>407</v>
      </c>
      <c r="C1853" s="115" t="s">
        <v>103</v>
      </c>
      <c r="D1853" s="115" t="s">
        <v>86</v>
      </c>
      <c r="E1853" s="115" t="s">
        <v>87</v>
      </c>
      <c r="F1853" s="115" t="s">
        <v>87</v>
      </c>
      <c r="G1853" s="115">
        <v>2002</v>
      </c>
      <c r="H1853" s="115" t="s">
        <v>177</v>
      </c>
      <c r="I1853" s="115">
        <v>2.4203671080000002</v>
      </c>
      <c r="J1853" s="115" t="s">
        <v>56</v>
      </c>
      <c r="K1853" s="115">
        <f>INDEX(DatosProcesados!$A$1:$BF$101,MATCH(DataBase!A1853,DatosProcesados!$A$1:$A$101,0),MATCH(DataBase!J1853,DatosProcesados!$A$1:$BF$1,0))</f>
        <v>0</v>
      </c>
      <c r="L1853" s="115" t="str">
        <f>INDEX(Modelo!$A$9:$D$89,MATCH(DataBase!$J1853,Modelo!$A$9:$A$89,0),MATCH(DataBase!L$1,Modelo!$A$9:$D$9,0))</f>
        <v xml:space="preserve">Impacto social </v>
      </c>
      <c r="M1853" s="115" t="str">
        <f>INDEX(Modelo!$A$9:$D$89,MATCH(DataBase!$J1853,Modelo!$A$9:$A$89,0),MATCH(DataBase!M$1,Modelo!$A$9:$D$9,0))</f>
        <v>Pilar 4</v>
      </c>
      <c r="N1853" s="115" t="str">
        <f>INDEX(Modelo!$A$9:$D$89,MATCH(DataBase!$J1853,Modelo!$A$9:$A$89,0),MATCH(DataBase!N$1,Modelo!$A$9:$D$9,0))</f>
        <v>boolean</v>
      </c>
      <c r="O1853" s="115" t="b">
        <f t="array" ref="O1853">IF(N1853="negativo",INDEX($AD$3:$AG$51,MATCH(1,($B1853=$AD$3:$AD$51)*($J1853=$AE$3:$AE$51),0),3),IF(N1853="positivo",INDEX($AD$55:$AG$109,MATCH(1,($B1853=$AD$55:$AD$109)*($J1853=$AE$55:$AE$109),0),3)))</f>
        <v>0</v>
      </c>
      <c r="P1853" s="115" t="b">
        <f t="array" ref="P1853">IF(N1853="negativo",INDEX($AD$3:$AG$51,MATCH(1,($B1853=$AD$3:$AD$51)*($J1853=$AE$3:$AE$51),0),4),IF(N1853="positivo",INDEX($AD$55:$AG$109,MATCH(1,($B1853=$AD$55:$AD$109)*($J1853=$AE$55:$AE$109),0),4)))</f>
        <v>0</v>
      </c>
      <c r="Q1853" s="115" t="str">
        <f>VLOOKUP(M1853,Modelo!$A$2:$C$7,2,0)</f>
        <v>Capital Humano: Bienestar y Desarrollo</v>
      </c>
      <c r="R1853" s="118">
        <f t="array" ref="R1853">INDEX(Modelo!$F$1:$H$37,MATCH(1,(DataBase!Q1853=Modelo!$G$1:$G$37)*(DataBase!B1853=Modelo!$F$1:$F$37),0),3)</f>
        <v>0.19230769230769232</v>
      </c>
      <c r="S1853" s="115">
        <f t="shared" si="58"/>
        <v>0</v>
      </c>
      <c r="T1853" s="115">
        <f t="shared" si="59"/>
        <v>0</v>
      </c>
    </row>
    <row r="1854" spans="1:20" x14ac:dyDescent="0.3">
      <c r="A1854" s="115" t="s">
        <v>454</v>
      </c>
      <c r="B1854" s="115" t="s">
        <v>407</v>
      </c>
      <c r="C1854" s="115" t="s">
        <v>103</v>
      </c>
      <c r="D1854" s="115" t="s">
        <v>86</v>
      </c>
      <c r="E1854" s="115" t="s">
        <v>87</v>
      </c>
      <c r="F1854" s="115" t="s">
        <v>87</v>
      </c>
      <c r="G1854" s="115">
        <v>2003</v>
      </c>
      <c r="H1854" s="115" t="s">
        <v>422</v>
      </c>
      <c r="I1854" s="115">
        <v>1.3219259999999999</v>
      </c>
      <c r="J1854" s="115" t="s">
        <v>56</v>
      </c>
      <c r="K1854" s="115" t="str">
        <f>INDEX(DatosProcesados!$A$1:$BF$101,MATCH(DataBase!A1854,DatosProcesados!$A$1:$A$101,0),MATCH(DataBase!J1854,DatosProcesados!$A$1:$BF$1,0))</f>
        <v>No</v>
      </c>
      <c r="L1854" s="115" t="str">
        <f>INDEX(Modelo!$A$9:$D$89,MATCH(DataBase!$J1854,Modelo!$A$9:$A$89,0),MATCH(DataBase!L$1,Modelo!$A$9:$D$9,0))</f>
        <v xml:space="preserve">Impacto social </v>
      </c>
      <c r="M1854" s="115" t="str">
        <f>INDEX(Modelo!$A$9:$D$89,MATCH(DataBase!$J1854,Modelo!$A$9:$A$89,0),MATCH(DataBase!M$1,Modelo!$A$9:$D$9,0))</f>
        <v>Pilar 4</v>
      </c>
      <c r="N1854" s="115" t="str">
        <f>INDEX(Modelo!$A$9:$D$89,MATCH(DataBase!$J1854,Modelo!$A$9:$A$89,0),MATCH(DataBase!N$1,Modelo!$A$9:$D$9,0))</f>
        <v>boolean</v>
      </c>
      <c r="O1854" s="115" t="b">
        <f t="array" ref="O1854">IF(N1854="negativo",INDEX($AD$3:$AG$51,MATCH(1,($B1854=$AD$3:$AD$51)*($J1854=$AE$3:$AE$51),0),3),IF(N1854="positivo",INDEX($AD$55:$AG$109,MATCH(1,($B1854=$AD$55:$AD$109)*($J1854=$AE$55:$AE$109),0),3)))</f>
        <v>0</v>
      </c>
      <c r="P1854" s="115" t="b">
        <f t="array" ref="P1854">IF(N1854="negativo",INDEX($AD$3:$AG$51,MATCH(1,($B1854=$AD$3:$AD$51)*($J1854=$AE$3:$AE$51),0),4),IF(N1854="positivo",INDEX($AD$55:$AG$109,MATCH(1,($B1854=$AD$55:$AD$109)*($J1854=$AE$55:$AE$109),0),4)))</f>
        <v>0</v>
      </c>
      <c r="Q1854" s="115" t="str">
        <f>VLOOKUP(M1854,Modelo!$A$2:$C$7,2,0)</f>
        <v>Capital Humano: Bienestar y Desarrollo</v>
      </c>
      <c r="R1854" s="118">
        <f t="array" ref="R1854">INDEX(Modelo!$F$1:$H$37,MATCH(1,(DataBase!Q1854=Modelo!$G$1:$G$37)*(DataBase!B1854=Modelo!$F$1:$F$37),0),3)</f>
        <v>0.19230769230769232</v>
      </c>
      <c r="S1854" s="115">
        <f t="shared" si="58"/>
        <v>0</v>
      </c>
      <c r="T1854" s="115">
        <f t="shared" si="59"/>
        <v>0</v>
      </c>
    </row>
    <row r="1855" spans="1:20" x14ac:dyDescent="0.3">
      <c r="A1855" s="115" t="s">
        <v>477</v>
      </c>
      <c r="B1855" s="115" t="s">
        <v>467</v>
      </c>
      <c r="C1855" s="115" t="s">
        <v>103</v>
      </c>
      <c r="D1855" s="115" t="s">
        <v>86</v>
      </c>
      <c r="E1855" s="115" t="s">
        <v>86</v>
      </c>
      <c r="F1855" s="115" t="s">
        <v>86</v>
      </c>
      <c r="G1855" s="115">
        <v>1985</v>
      </c>
      <c r="H1855" s="115" t="s">
        <v>125</v>
      </c>
      <c r="I1855" s="115">
        <v>0.441609957</v>
      </c>
      <c r="J1855" s="115" t="s">
        <v>56</v>
      </c>
      <c r="K1855" s="115" t="str">
        <f>INDEX(DatosProcesados!$A$1:$BF$101,MATCH(DataBase!A1855,DatosProcesados!$A$1:$A$101,0),MATCH(DataBase!J1855,DatosProcesados!$A$1:$BF$1,0))</f>
        <v>Si</v>
      </c>
      <c r="L1855" s="115" t="str">
        <f>INDEX(Modelo!$A$9:$D$89,MATCH(DataBase!$J1855,Modelo!$A$9:$A$89,0),MATCH(DataBase!L$1,Modelo!$A$9:$D$9,0))</f>
        <v xml:space="preserve">Impacto social </v>
      </c>
      <c r="M1855" s="115" t="str">
        <f>INDEX(Modelo!$A$9:$D$89,MATCH(DataBase!$J1855,Modelo!$A$9:$A$89,0),MATCH(DataBase!M$1,Modelo!$A$9:$D$9,0))</f>
        <v>Pilar 4</v>
      </c>
      <c r="N1855" s="115" t="str">
        <f>INDEX(Modelo!$A$9:$D$89,MATCH(DataBase!$J1855,Modelo!$A$9:$A$89,0),MATCH(DataBase!N$1,Modelo!$A$9:$D$9,0))</f>
        <v>boolean</v>
      </c>
      <c r="O1855" s="115" t="b">
        <f t="array" ref="O1855">IF(N1855="negativo",INDEX($AD$3:$AG$51,MATCH(1,($B1855=$AD$3:$AD$51)*($J1855=$AE$3:$AE$51),0),3),IF(N1855="positivo",INDEX($AD$55:$AG$109,MATCH(1,($B1855=$AD$55:$AD$109)*($J1855=$AE$55:$AE$109),0),3)))</f>
        <v>0</v>
      </c>
      <c r="P1855" s="115" t="b">
        <f t="array" ref="P1855">IF(N1855="negativo",INDEX($AD$3:$AG$51,MATCH(1,($B1855=$AD$3:$AD$51)*($J1855=$AE$3:$AE$51),0),4),IF(N1855="positivo",INDEX($AD$55:$AG$109,MATCH(1,($B1855=$AD$55:$AD$109)*($J1855=$AE$55:$AE$109),0),4)))</f>
        <v>0</v>
      </c>
      <c r="Q1855" s="115" t="str">
        <f>VLOOKUP(M1855,Modelo!$A$2:$C$7,2,0)</f>
        <v>Capital Humano: Bienestar y Desarrollo</v>
      </c>
      <c r="R1855" s="118">
        <f t="array" ref="R1855">INDEX(Modelo!$F$1:$H$37,MATCH(1,(DataBase!Q1855=Modelo!$G$1:$G$37)*(DataBase!B1855=Modelo!$F$1:$F$37),0),3)</f>
        <v>0.14285714285714285</v>
      </c>
      <c r="S1855" s="115">
        <f t="shared" si="58"/>
        <v>100</v>
      </c>
      <c r="T1855" s="115">
        <f t="shared" si="59"/>
        <v>14.285714285714285</v>
      </c>
    </row>
    <row r="1856" spans="1:20" x14ac:dyDescent="0.3">
      <c r="A1856" s="115" t="s">
        <v>256</v>
      </c>
      <c r="B1856" s="115" t="s">
        <v>216</v>
      </c>
      <c r="C1856" s="115" t="s">
        <v>103</v>
      </c>
      <c r="D1856" s="115" t="s">
        <v>87</v>
      </c>
      <c r="E1856" s="115" t="s">
        <v>86</v>
      </c>
      <c r="F1856" s="115" t="s">
        <v>86</v>
      </c>
      <c r="G1856" s="115">
        <v>1964</v>
      </c>
      <c r="H1856" s="115" t="s">
        <v>125</v>
      </c>
      <c r="I1856" s="115">
        <v>2.4859553989999998</v>
      </c>
      <c r="J1856" s="115" t="s">
        <v>56</v>
      </c>
      <c r="K1856" s="115">
        <f>INDEX(DatosProcesados!$A$1:$BF$101,MATCH(DataBase!A1856,DatosProcesados!$A$1:$A$101,0),MATCH(DataBase!J1856,DatosProcesados!$A$1:$BF$1,0))</f>
        <v>0</v>
      </c>
      <c r="L1856" s="115" t="str">
        <f>INDEX(Modelo!$A$9:$D$89,MATCH(DataBase!$J1856,Modelo!$A$9:$A$89,0),MATCH(DataBase!L$1,Modelo!$A$9:$D$9,0))</f>
        <v xml:space="preserve">Impacto social </v>
      </c>
      <c r="M1856" s="115" t="str">
        <f>INDEX(Modelo!$A$9:$D$89,MATCH(DataBase!$J1856,Modelo!$A$9:$A$89,0),MATCH(DataBase!M$1,Modelo!$A$9:$D$9,0))</f>
        <v>Pilar 4</v>
      </c>
      <c r="N1856" s="115" t="str">
        <f>INDEX(Modelo!$A$9:$D$89,MATCH(DataBase!$J1856,Modelo!$A$9:$A$89,0),MATCH(DataBase!N$1,Modelo!$A$9:$D$9,0))</f>
        <v>boolean</v>
      </c>
      <c r="O1856" s="115" t="b">
        <f t="array" ref="O1856">IF(N1856="negativo",INDEX($AD$3:$AG$51,MATCH(1,($B1856=$AD$3:$AD$51)*($J1856=$AE$3:$AE$51),0),3),IF(N1856="positivo",INDEX($AD$55:$AG$109,MATCH(1,($B1856=$AD$55:$AD$109)*($J1856=$AE$55:$AE$109),0),3)))</f>
        <v>0</v>
      </c>
      <c r="P1856" s="115" t="b">
        <f t="array" ref="P1856">IF(N1856="negativo",INDEX($AD$3:$AG$51,MATCH(1,($B1856=$AD$3:$AD$51)*($J1856=$AE$3:$AE$51),0),4),IF(N1856="positivo",INDEX($AD$55:$AG$109,MATCH(1,($B1856=$AD$55:$AD$109)*($J1856=$AE$55:$AE$109),0),4)))</f>
        <v>0</v>
      </c>
      <c r="Q1856" s="115" t="str">
        <f>VLOOKUP(M1856,Modelo!$A$2:$C$7,2,0)</f>
        <v>Capital Humano: Bienestar y Desarrollo</v>
      </c>
      <c r="R1856" s="118">
        <f t="array" ref="R1856">INDEX(Modelo!$F$1:$H$37,MATCH(1,(DataBase!Q1856=Modelo!$G$1:$G$37)*(DataBase!B1856=Modelo!$F$1:$F$37),0),3)</f>
        <v>0.21052631578947367</v>
      </c>
      <c r="S1856" s="115">
        <f t="shared" si="58"/>
        <v>0</v>
      </c>
      <c r="T1856" s="115">
        <f t="shared" si="59"/>
        <v>0</v>
      </c>
    </row>
    <row r="1857" spans="1:20" x14ac:dyDescent="0.3">
      <c r="A1857" s="115" t="s">
        <v>305</v>
      </c>
      <c r="B1857" s="115" t="s">
        <v>216</v>
      </c>
      <c r="C1857" s="115" t="s">
        <v>103</v>
      </c>
      <c r="D1857" s="115" t="s">
        <v>87</v>
      </c>
      <c r="E1857" s="115" t="s">
        <v>86</v>
      </c>
      <c r="F1857" s="115" t="s">
        <v>86</v>
      </c>
      <c r="G1857" s="115">
        <v>1940</v>
      </c>
      <c r="H1857" s="115" t="s">
        <v>125</v>
      </c>
      <c r="I1857" s="115">
        <v>1.340540112</v>
      </c>
      <c r="J1857" s="115" t="s">
        <v>56</v>
      </c>
      <c r="K1857" s="115" t="str">
        <f>INDEX(DatosProcesados!$A$1:$BF$101,MATCH(DataBase!A1857,DatosProcesados!$A$1:$A$101,0),MATCH(DataBase!J1857,DatosProcesados!$A$1:$BF$1,0))</f>
        <v>Si</v>
      </c>
      <c r="L1857" s="115" t="str">
        <f>INDEX(Modelo!$A$9:$D$89,MATCH(DataBase!$J1857,Modelo!$A$9:$A$89,0),MATCH(DataBase!L$1,Modelo!$A$9:$D$9,0))</f>
        <v xml:space="preserve">Impacto social </v>
      </c>
      <c r="M1857" s="115" t="str">
        <f>INDEX(Modelo!$A$9:$D$89,MATCH(DataBase!$J1857,Modelo!$A$9:$A$89,0),MATCH(DataBase!M$1,Modelo!$A$9:$D$9,0))</f>
        <v>Pilar 4</v>
      </c>
      <c r="N1857" s="115" t="str">
        <f>INDEX(Modelo!$A$9:$D$89,MATCH(DataBase!$J1857,Modelo!$A$9:$A$89,0),MATCH(DataBase!N$1,Modelo!$A$9:$D$9,0))</f>
        <v>boolean</v>
      </c>
      <c r="O1857" s="115" t="b">
        <f t="array" ref="O1857">IF(N1857="negativo",INDEX($AD$3:$AG$51,MATCH(1,($B1857=$AD$3:$AD$51)*($J1857=$AE$3:$AE$51),0),3),IF(N1857="positivo",INDEX($AD$55:$AG$109,MATCH(1,($B1857=$AD$55:$AD$109)*($J1857=$AE$55:$AE$109),0),3)))</f>
        <v>0</v>
      </c>
      <c r="P1857" s="115" t="b">
        <f t="array" ref="P1857">IF(N1857="negativo",INDEX($AD$3:$AG$51,MATCH(1,($B1857=$AD$3:$AD$51)*($J1857=$AE$3:$AE$51),0),4),IF(N1857="positivo",INDEX($AD$55:$AG$109,MATCH(1,($B1857=$AD$55:$AD$109)*($J1857=$AE$55:$AE$109),0),4)))</f>
        <v>0</v>
      </c>
      <c r="Q1857" s="115" t="str">
        <f>VLOOKUP(M1857,Modelo!$A$2:$C$7,2,0)</f>
        <v>Capital Humano: Bienestar y Desarrollo</v>
      </c>
      <c r="R1857" s="118">
        <f t="array" ref="R1857">INDEX(Modelo!$F$1:$H$37,MATCH(1,(DataBase!Q1857=Modelo!$G$1:$G$37)*(DataBase!B1857=Modelo!$F$1:$F$37),0),3)</f>
        <v>0.21052631578947367</v>
      </c>
      <c r="S1857" s="115">
        <f t="shared" si="58"/>
        <v>100</v>
      </c>
      <c r="T1857" s="115">
        <f t="shared" si="59"/>
        <v>21.052631578947366</v>
      </c>
    </row>
    <row r="1858" spans="1:20" x14ac:dyDescent="0.3">
      <c r="A1858" s="115" t="s">
        <v>432</v>
      </c>
      <c r="B1858" s="115" t="s">
        <v>407</v>
      </c>
      <c r="C1858" s="115" t="s">
        <v>103</v>
      </c>
      <c r="D1858" s="115" t="s">
        <v>86</v>
      </c>
      <c r="E1858" s="115" t="s">
        <v>86</v>
      </c>
      <c r="F1858" s="115" t="s">
        <v>86</v>
      </c>
      <c r="G1858" s="115">
        <v>1956</v>
      </c>
      <c r="H1858" s="115" t="s">
        <v>125</v>
      </c>
      <c r="I1858" s="115">
        <v>2.660692144</v>
      </c>
      <c r="J1858" s="115" t="s">
        <v>56</v>
      </c>
      <c r="K1858" s="115" t="str">
        <f>INDEX(DatosProcesados!$A$1:$BF$101,MATCH(DataBase!A1858,DatosProcesados!$A$1:$A$101,0),MATCH(DataBase!J1858,DatosProcesados!$A$1:$BF$1,0))</f>
        <v>Si</v>
      </c>
      <c r="L1858" s="115" t="str">
        <f>INDEX(Modelo!$A$9:$D$89,MATCH(DataBase!$J1858,Modelo!$A$9:$A$89,0),MATCH(DataBase!L$1,Modelo!$A$9:$D$9,0))</f>
        <v xml:space="preserve">Impacto social </v>
      </c>
      <c r="M1858" s="115" t="str">
        <f>INDEX(Modelo!$A$9:$D$89,MATCH(DataBase!$J1858,Modelo!$A$9:$A$89,0),MATCH(DataBase!M$1,Modelo!$A$9:$D$9,0))</f>
        <v>Pilar 4</v>
      </c>
      <c r="N1858" s="115" t="str">
        <f>INDEX(Modelo!$A$9:$D$89,MATCH(DataBase!$J1858,Modelo!$A$9:$A$89,0),MATCH(DataBase!N$1,Modelo!$A$9:$D$9,0))</f>
        <v>boolean</v>
      </c>
      <c r="O1858" s="115" t="b">
        <f t="array" ref="O1858">IF(N1858="negativo",INDEX($AD$3:$AG$51,MATCH(1,($B1858=$AD$3:$AD$51)*($J1858=$AE$3:$AE$51),0),3),IF(N1858="positivo",INDEX($AD$55:$AG$109,MATCH(1,($B1858=$AD$55:$AD$109)*($J1858=$AE$55:$AE$109),0),3)))</f>
        <v>0</v>
      </c>
      <c r="P1858" s="115" t="b">
        <f t="array" ref="P1858">IF(N1858="negativo",INDEX($AD$3:$AG$51,MATCH(1,($B1858=$AD$3:$AD$51)*($J1858=$AE$3:$AE$51),0),4),IF(N1858="positivo",INDEX($AD$55:$AG$109,MATCH(1,($B1858=$AD$55:$AD$109)*($J1858=$AE$55:$AE$109),0),4)))</f>
        <v>0</v>
      </c>
      <c r="Q1858" s="115" t="str">
        <f>VLOOKUP(M1858,Modelo!$A$2:$C$7,2,0)</f>
        <v>Capital Humano: Bienestar y Desarrollo</v>
      </c>
      <c r="R1858" s="118">
        <f t="array" ref="R1858">INDEX(Modelo!$F$1:$H$37,MATCH(1,(DataBase!Q1858=Modelo!$G$1:$G$37)*(DataBase!B1858=Modelo!$F$1:$F$37),0),3)</f>
        <v>0.19230769230769232</v>
      </c>
      <c r="S1858" s="115">
        <f t="shared" si="58"/>
        <v>100</v>
      </c>
      <c r="T1858" s="115">
        <f t="shared" si="59"/>
        <v>19.230769230769234</v>
      </c>
    </row>
    <row r="1859" spans="1:20" x14ac:dyDescent="0.3">
      <c r="A1859" s="115" t="s">
        <v>476</v>
      </c>
      <c r="B1859" s="115" t="s">
        <v>467</v>
      </c>
      <c r="C1859" s="115" t="s">
        <v>103</v>
      </c>
      <c r="D1859" s="115" t="s">
        <v>87</v>
      </c>
      <c r="E1859" s="115" t="s">
        <v>86</v>
      </c>
      <c r="F1859" s="115" t="s">
        <v>86</v>
      </c>
      <c r="G1859" s="115">
        <v>1962</v>
      </c>
      <c r="H1859" s="115" t="s">
        <v>125</v>
      </c>
      <c r="I1859" s="115">
        <v>0.89448844999999999</v>
      </c>
      <c r="J1859" s="115" t="s">
        <v>56</v>
      </c>
      <c r="K1859" s="115">
        <f>INDEX(DatosProcesados!$A$1:$BF$101,MATCH(DataBase!A1859,DatosProcesados!$A$1:$A$101,0),MATCH(DataBase!J1859,DatosProcesados!$A$1:$BF$1,0))</f>
        <v>0</v>
      </c>
      <c r="L1859" s="115" t="str">
        <f>INDEX(Modelo!$A$9:$D$89,MATCH(DataBase!$J1859,Modelo!$A$9:$A$89,0),MATCH(DataBase!L$1,Modelo!$A$9:$D$9,0))</f>
        <v xml:space="preserve">Impacto social </v>
      </c>
      <c r="M1859" s="115" t="str">
        <f>INDEX(Modelo!$A$9:$D$89,MATCH(DataBase!$J1859,Modelo!$A$9:$A$89,0),MATCH(DataBase!M$1,Modelo!$A$9:$D$9,0))</f>
        <v>Pilar 4</v>
      </c>
      <c r="N1859" s="115" t="str">
        <f>INDEX(Modelo!$A$9:$D$89,MATCH(DataBase!$J1859,Modelo!$A$9:$A$89,0),MATCH(DataBase!N$1,Modelo!$A$9:$D$9,0))</f>
        <v>boolean</v>
      </c>
      <c r="O1859" s="115" t="b">
        <f t="array" ref="O1859">IF(N1859="negativo",INDEX($AD$3:$AG$51,MATCH(1,($B1859=$AD$3:$AD$51)*($J1859=$AE$3:$AE$51),0),3),IF(N1859="positivo",INDEX($AD$55:$AG$109,MATCH(1,($B1859=$AD$55:$AD$109)*($J1859=$AE$55:$AE$109),0),3)))</f>
        <v>0</v>
      </c>
      <c r="P1859" s="115" t="b">
        <f t="array" ref="P1859">IF(N1859="negativo",INDEX($AD$3:$AG$51,MATCH(1,($B1859=$AD$3:$AD$51)*($J1859=$AE$3:$AE$51),0),4),IF(N1859="positivo",INDEX($AD$55:$AG$109,MATCH(1,($B1859=$AD$55:$AD$109)*($J1859=$AE$55:$AE$109),0),4)))</f>
        <v>0</v>
      </c>
      <c r="Q1859" s="115" t="str">
        <f>VLOOKUP(M1859,Modelo!$A$2:$C$7,2,0)</f>
        <v>Capital Humano: Bienestar y Desarrollo</v>
      </c>
      <c r="R1859" s="118">
        <f t="array" ref="R1859">INDEX(Modelo!$F$1:$H$37,MATCH(1,(DataBase!Q1859=Modelo!$G$1:$G$37)*(DataBase!B1859=Modelo!$F$1:$F$37),0),3)</f>
        <v>0.14285714285714285</v>
      </c>
      <c r="S1859" s="115">
        <f t="shared" ref="S1859:S1922" si="60">IFERROR(IF(N1859="boolean",IF(K1859="Si",100,0),IF(N1859="scale",IF(K1859=2,100,IF(K1859=1,50,0)),IF(N1859="positivo",100*((K1859-P1859)/(O1859-P1859)),100*(1-((K1859-P1859)/(O1859-P1859)))))),0)</f>
        <v>0</v>
      </c>
      <c r="T1859" s="115">
        <f t="shared" ref="T1859:T1922" si="61">S1859*R1859</f>
        <v>0</v>
      </c>
    </row>
    <row r="1860" spans="1:20" x14ac:dyDescent="0.3">
      <c r="A1860" s="115" t="s">
        <v>154</v>
      </c>
      <c r="B1860" s="115" t="s">
        <v>84</v>
      </c>
      <c r="C1860" s="115" t="s">
        <v>97</v>
      </c>
      <c r="D1860" s="115" t="s">
        <v>86</v>
      </c>
      <c r="E1860" s="115" t="s">
        <v>87</v>
      </c>
      <c r="F1860" s="115" t="s">
        <v>87</v>
      </c>
      <c r="G1860" s="115">
        <v>1967</v>
      </c>
      <c r="H1860" s="115" t="s">
        <v>125</v>
      </c>
      <c r="I1860" s="115">
        <v>4.1309855679999998</v>
      </c>
      <c r="J1860" s="115" t="s">
        <v>56</v>
      </c>
      <c r="K1860" s="115" t="str">
        <f>INDEX(DatosProcesados!$A$1:$BF$101,MATCH(DataBase!A1860,DatosProcesados!$A$1:$A$101,0),MATCH(DataBase!J1860,DatosProcesados!$A$1:$BF$1,0))</f>
        <v>Si</v>
      </c>
      <c r="L1860" s="115" t="str">
        <f>INDEX(Modelo!$A$9:$D$89,MATCH(DataBase!$J1860,Modelo!$A$9:$A$89,0),MATCH(DataBase!L$1,Modelo!$A$9:$D$9,0))</f>
        <v xml:space="preserve">Impacto social </v>
      </c>
      <c r="M1860" s="115" t="str">
        <f>INDEX(Modelo!$A$9:$D$89,MATCH(DataBase!$J1860,Modelo!$A$9:$A$89,0),MATCH(DataBase!M$1,Modelo!$A$9:$D$9,0))</f>
        <v>Pilar 4</v>
      </c>
      <c r="N1860" s="115" t="str">
        <f>INDEX(Modelo!$A$9:$D$89,MATCH(DataBase!$J1860,Modelo!$A$9:$A$89,0),MATCH(DataBase!N$1,Modelo!$A$9:$D$9,0))</f>
        <v>boolean</v>
      </c>
      <c r="O1860" s="115" t="b">
        <f t="array" ref="O1860">IF(N1860="negativo",INDEX($AD$3:$AG$51,MATCH(1,($B1860=$AD$3:$AD$51)*($J1860=$AE$3:$AE$51),0),3),IF(N1860="positivo",INDEX($AD$55:$AG$109,MATCH(1,($B1860=$AD$55:$AD$109)*($J1860=$AE$55:$AE$109),0),3)))</f>
        <v>0</v>
      </c>
      <c r="P1860" s="115" t="b">
        <f t="array" ref="P1860">IF(N1860="negativo",INDEX($AD$3:$AG$51,MATCH(1,($B1860=$AD$3:$AD$51)*($J1860=$AE$3:$AE$51),0),4),IF(N1860="positivo",INDEX($AD$55:$AG$109,MATCH(1,($B1860=$AD$55:$AD$109)*($J1860=$AE$55:$AE$109),0),4)))</f>
        <v>0</v>
      </c>
      <c r="Q1860" s="115" t="str">
        <f>VLOOKUP(M1860,Modelo!$A$2:$C$7,2,0)</f>
        <v>Capital Humano: Bienestar y Desarrollo</v>
      </c>
      <c r="R1860" s="118">
        <f t="array" ref="R1860">INDEX(Modelo!$F$1:$H$37,MATCH(1,(DataBase!Q1860=Modelo!$G$1:$G$37)*(DataBase!B1860=Modelo!$F$1:$F$37),0),3)</f>
        <v>0.11764705882352941</v>
      </c>
      <c r="S1860" s="115">
        <f t="shared" si="60"/>
        <v>100</v>
      </c>
      <c r="T1860" s="115">
        <f t="shared" si="61"/>
        <v>11.76470588235294</v>
      </c>
    </row>
    <row r="1861" spans="1:20" x14ac:dyDescent="0.3">
      <c r="A1861" s="115" t="s">
        <v>139</v>
      </c>
      <c r="B1861" s="115" t="s">
        <v>84</v>
      </c>
      <c r="C1861" s="115" t="s">
        <v>97</v>
      </c>
      <c r="D1861" s="115" t="s">
        <v>86</v>
      </c>
      <c r="E1861" s="115" t="s">
        <v>86</v>
      </c>
      <c r="F1861" s="115" t="s">
        <v>86</v>
      </c>
      <c r="G1861" s="115">
        <v>1995</v>
      </c>
      <c r="H1861" s="115" t="s">
        <v>125</v>
      </c>
      <c r="I1861" s="115">
        <v>6.1355991599999999</v>
      </c>
      <c r="J1861" s="115" t="s">
        <v>56</v>
      </c>
      <c r="K1861" s="115" t="str">
        <f>INDEX(DatosProcesados!$A$1:$BF$101,MATCH(DataBase!A1861,DatosProcesados!$A$1:$A$101,0),MATCH(DataBase!J1861,DatosProcesados!$A$1:$BF$1,0))</f>
        <v>Si</v>
      </c>
      <c r="L1861" s="115" t="str">
        <f>INDEX(Modelo!$A$9:$D$89,MATCH(DataBase!$J1861,Modelo!$A$9:$A$89,0),MATCH(DataBase!L$1,Modelo!$A$9:$D$9,0))</f>
        <v xml:space="preserve">Impacto social </v>
      </c>
      <c r="M1861" s="115" t="str">
        <f>INDEX(Modelo!$A$9:$D$89,MATCH(DataBase!$J1861,Modelo!$A$9:$A$89,0),MATCH(DataBase!M$1,Modelo!$A$9:$D$9,0))</f>
        <v>Pilar 4</v>
      </c>
      <c r="N1861" s="115" t="str">
        <f>INDEX(Modelo!$A$9:$D$89,MATCH(DataBase!$J1861,Modelo!$A$9:$A$89,0),MATCH(DataBase!N$1,Modelo!$A$9:$D$9,0))</f>
        <v>boolean</v>
      </c>
      <c r="O1861" s="115" t="b">
        <f t="array" ref="O1861">IF(N1861="negativo",INDEX($AD$3:$AG$51,MATCH(1,($B1861=$AD$3:$AD$51)*($J1861=$AE$3:$AE$51),0),3),IF(N1861="positivo",INDEX($AD$55:$AG$109,MATCH(1,($B1861=$AD$55:$AD$109)*($J1861=$AE$55:$AE$109),0),3)))</f>
        <v>0</v>
      </c>
      <c r="P1861" s="115" t="b">
        <f t="array" ref="P1861">IF(N1861="negativo",INDEX($AD$3:$AG$51,MATCH(1,($B1861=$AD$3:$AD$51)*($J1861=$AE$3:$AE$51),0),4),IF(N1861="positivo",INDEX($AD$55:$AG$109,MATCH(1,($B1861=$AD$55:$AD$109)*($J1861=$AE$55:$AE$109),0),4)))</f>
        <v>0</v>
      </c>
      <c r="Q1861" s="115" t="str">
        <f>VLOOKUP(M1861,Modelo!$A$2:$C$7,2,0)</f>
        <v>Capital Humano: Bienestar y Desarrollo</v>
      </c>
      <c r="R1861" s="118">
        <f t="array" ref="R1861">INDEX(Modelo!$F$1:$H$37,MATCH(1,(DataBase!Q1861=Modelo!$G$1:$G$37)*(DataBase!B1861=Modelo!$F$1:$F$37),0),3)</f>
        <v>0.11764705882352941</v>
      </c>
      <c r="S1861" s="115">
        <f t="shared" si="60"/>
        <v>100</v>
      </c>
      <c r="T1861" s="115">
        <f t="shared" si="61"/>
        <v>11.76470588235294</v>
      </c>
    </row>
    <row r="1862" spans="1:20" x14ac:dyDescent="0.3">
      <c r="A1862" s="115" t="s">
        <v>399</v>
      </c>
      <c r="B1862" s="115" t="s">
        <v>379</v>
      </c>
      <c r="C1862" s="115" t="s">
        <v>103</v>
      </c>
      <c r="D1862" s="115" t="s">
        <v>86</v>
      </c>
      <c r="E1862" s="115" t="s">
        <v>86</v>
      </c>
      <c r="F1862" s="115" t="s">
        <v>87</v>
      </c>
      <c r="G1862" s="115">
        <v>1989</v>
      </c>
      <c r="H1862" s="115" t="s">
        <v>125</v>
      </c>
      <c r="I1862" s="115">
        <v>0.75167738299999998</v>
      </c>
      <c r="J1862" s="115" t="s">
        <v>56</v>
      </c>
      <c r="K1862" s="115">
        <f>INDEX(DatosProcesados!$A$1:$BF$101,MATCH(DataBase!A1862,DatosProcesados!$A$1:$A$101,0),MATCH(DataBase!J1862,DatosProcesados!$A$1:$BF$1,0))</f>
        <v>0</v>
      </c>
      <c r="L1862" s="115" t="str">
        <f>INDEX(Modelo!$A$9:$D$89,MATCH(DataBase!$J1862,Modelo!$A$9:$A$89,0),MATCH(DataBase!L$1,Modelo!$A$9:$D$9,0))</f>
        <v xml:space="preserve">Impacto social </v>
      </c>
      <c r="M1862" s="115" t="str">
        <f>INDEX(Modelo!$A$9:$D$89,MATCH(DataBase!$J1862,Modelo!$A$9:$A$89,0),MATCH(DataBase!M$1,Modelo!$A$9:$D$9,0))</f>
        <v>Pilar 4</v>
      </c>
      <c r="N1862" s="115" t="str">
        <f>INDEX(Modelo!$A$9:$D$89,MATCH(DataBase!$J1862,Modelo!$A$9:$A$89,0),MATCH(DataBase!N$1,Modelo!$A$9:$D$9,0))</f>
        <v>boolean</v>
      </c>
      <c r="O1862" s="115" t="b">
        <f t="array" ref="O1862">IF(N1862="negativo",INDEX($AD$3:$AG$51,MATCH(1,($B1862=$AD$3:$AD$51)*($J1862=$AE$3:$AE$51),0),3),IF(N1862="positivo",INDEX($AD$55:$AG$109,MATCH(1,($B1862=$AD$55:$AD$109)*($J1862=$AE$55:$AE$109),0),3)))</f>
        <v>0</v>
      </c>
      <c r="P1862" s="115" t="b">
        <f t="array" ref="P1862">IF(N1862="negativo",INDEX($AD$3:$AG$51,MATCH(1,($B1862=$AD$3:$AD$51)*($J1862=$AE$3:$AE$51),0),4),IF(N1862="positivo",INDEX($AD$55:$AG$109,MATCH(1,($B1862=$AD$55:$AD$109)*($J1862=$AE$55:$AE$109),0),4)))</f>
        <v>0</v>
      </c>
      <c r="Q1862" s="115" t="str">
        <f>VLOOKUP(M1862,Modelo!$A$2:$C$7,2,0)</f>
        <v>Capital Humano: Bienestar y Desarrollo</v>
      </c>
      <c r="R1862" s="118">
        <f t="array" ref="R1862">INDEX(Modelo!$F$1:$H$37,MATCH(1,(DataBase!Q1862=Modelo!$G$1:$G$37)*(DataBase!B1862=Modelo!$F$1:$F$37),0),3)</f>
        <v>0.23809523809523808</v>
      </c>
      <c r="S1862" s="115">
        <f t="shared" si="60"/>
        <v>0</v>
      </c>
      <c r="T1862" s="115">
        <f t="shared" si="61"/>
        <v>0</v>
      </c>
    </row>
    <row r="1863" spans="1:20" x14ac:dyDescent="0.3">
      <c r="A1863" s="115" t="s">
        <v>233</v>
      </c>
      <c r="B1863" s="115" t="s">
        <v>216</v>
      </c>
      <c r="C1863" s="115" t="s">
        <v>103</v>
      </c>
      <c r="D1863" s="115" t="s">
        <v>87</v>
      </c>
      <c r="E1863" s="115" t="s">
        <v>86</v>
      </c>
      <c r="F1863" s="115" t="s">
        <v>86</v>
      </c>
      <c r="G1863" s="115">
        <v>1970</v>
      </c>
      <c r="H1863" s="115" t="s">
        <v>125</v>
      </c>
      <c r="I1863" s="115">
        <v>3.1891452720000002</v>
      </c>
      <c r="J1863" s="115" t="s">
        <v>56</v>
      </c>
      <c r="K1863" s="115">
        <f>INDEX(DatosProcesados!$A$1:$BF$101,MATCH(DataBase!A1863,DatosProcesados!$A$1:$A$101,0),MATCH(DataBase!J1863,DatosProcesados!$A$1:$BF$1,0))</f>
        <v>0</v>
      </c>
      <c r="L1863" s="115" t="str">
        <f>INDEX(Modelo!$A$9:$D$89,MATCH(DataBase!$J1863,Modelo!$A$9:$A$89,0),MATCH(DataBase!L$1,Modelo!$A$9:$D$9,0))</f>
        <v xml:space="preserve">Impacto social </v>
      </c>
      <c r="M1863" s="115" t="str">
        <f>INDEX(Modelo!$A$9:$D$89,MATCH(DataBase!$J1863,Modelo!$A$9:$A$89,0),MATCH(DataBase!M$1,Modelo!$A$9:$D$9,0))</f>
        <v>Pilar 4</v>
      </c>
      <c r="N1863" s="115" t="str">
        <f>INDEX(Modelo!$A$9:$D$89,MATCH(DataBase!$J1863,Modelo!$A$9:$A$89,0),MATCH(DataBase!N$1,Modelo!$A$9:$D$9,0))</f>
        <v>boolean</v>
      </c>
      <c r="O1863" s="115" t="b">
        <f t="array" ref="O1863">IF(N1863="negativo",INDEX($AD$3:$AG$51,MATCH(1,($B1863=$AD$3:$AD$51)*($J1863=$AE$3:$AE$51),0),3),IF(N1863="positivo",INDEX($AD$55:$AG$109,MATCH(1,($B1863=$AD$55:$AD$109)*($J1863=$AE$55:$AE$109),0),3)))</f>
        <v>0</v>
      </c>
      <c r="P1863" s="115" t="b">
        <f t="array" ref="P1863">IF(N1863="negativo",INDEX($AD$3:$AG$51,MATCH(1,($B1863=$AD$3:$AD$51)*($J1863=$AE$3:$AE$51),0),4),IF(N1863="positivo",INDEX($AD$55:$AG$109,MATCH(1,($B1863=$AD$55:$AD$109)*($J1863=$AE$55:$AE$109),0),4)))</f>
        <v>0</v>
      </c>
      <c r="Q1863" s="115" t="str">
        <f>VLOOKUP(M1863,Modelo!$A$2:$C$7,2,0)</f>
        <v>Capital Humano: Bienestar y Desarrollo</v>
      </c>
      <c r="R1863" s="118">
        <f t="array" ref="R1863">INDEX(Modelo!$F$1:$H$37,MATCH(1,(DataBase!Q1863=Modelo!$G$1:$G$37)*(DataBase!B1863=Modelo!$F$1:$F$37),0),3)</f>
        <v>0.21052631578947367</v>
      </c>
      <c r="S1863" s="115">
        <f t="shared" si="60"/>
        <v>0</v>
      </c>
      <c r="T1863" s="115">
        <f t="shared" si="61"/>
        <v>0</v>
      </c>
    </row>
    <row r="1864" spans="1:20" x14ac:dyDescent="0.3">
      <c r="A1864" s="115" t="s">
        <v>176</v>
      </c>
      <c r="B1864" s="115" t="s">
        <v>84</v>
      </c>
      <c r="C1864" s="115" t="s">
        <v>103</v>
      </c>
      <c r="D1864" s="115" t="s">
        <v>86</v>
      </c>
      <c r="E1864" s="115" t="s">
        <v>87</v>
      </c>
      <c r="F1864" s="115" t="s">
        <v>87</v>
      </c>
      <c r="G1864" s="115">
        <v>1929</v>
      </c>
      <c r="H1864" s="115" t="s">
        <v>177</v>
      </c>
      <c r="I1864" s="115">
        <v>2.3283445380000001</v>
      </c>
      <c r="J1864" s="115" t="s">
        <v>56</v>
      </c>
      <c r="K1864" s="115" t="str">
        <f>INDEX(DatosProcesados!$A$1:$BF$101,MATCH(DataBase!A1864,DatosProcesados!$A$1:$A$101,0),MATCH(DataBase!J1864,DatosProcesados!$A$1:$BF$1,0))</f>
        <v>Si</v>
      </c>
      <c r="L1864" s="115" t="str">
        <f>INDEX(Modelo!$A$9:$D$89,MATCH(DataBase!$J1864,Modelo!$A$9:$A$89,0),MATCH(DataBase!L$1,Modelo!$A$9:$D$9,0))</f>
        <v xml:space="preserve">Impacto social </v>
      </c>
      <c r="M1864" s="115" t="str">
        <f>INDEX(Modelo!$A$9:$D$89,MATCH(DataBase!$J1864,Modelo!$A$9:$A$89,0),MATCH(DataBase!M$1,Modelo!$A$9:$D$9,0))</f>
        <v>Pilar 4</v>
      </c>
      <c r="N1864" s="115" t="str">
        <f>INDEX(Modelo!$A$9:$D$89,MATCH(DataBase!$J1864,Modelo!$A$9:$A$89,0),MATCH(DataBase!N$1,Modelo!$A$9:$D$9,0))</f>
        <v>boolean</v>
      </c>
      <c r="O1864" s="115" t="b">
        <f t="array" ref="O1864">IF(N1864="negativo",INDEX($AD$3:$AG$51,MATCH(1,($B1864=$AD$3:$AD$51)*($J1864=$AE$3:$AE$51),0),3),IF(N1864="positivo",INDEX($AD$55:$AG$109,MATCH(1,($B1864=$AD$55:$AD$109)*($J1864=$AE$55:$AE$109),0),3)))</f>
        <v>0</v>
      </c>
      <c r="P1864" s="115" t="b">
        <f t="array" ref="P1864">IF(N1864="negativo",INDEX($AD$3:$AG$51,MATCH(1,($B1864=$AD$3:$AD$51)*($J1864=$AE$3:$AE$51),0),4),IF(N1864="positivo",INDEX($AD$55:$AG$109,MATCH(1,($B1864=$AD$55:$AD$109)*($J1864=$AE$55:$AE$109),0),4)))</f>
        <v>0</v>
      </c>
      <c r="Q1864" s="115" t="str">
        <f>VLOOKUP(M1864,Modelo!$A$2:$C$7,2,0)</f>
        <v>Capital Humano: Bienestar y Desarrollo</v>
      </c>
      <c r="R1864" s="118">
        <f t="array" ref="R1864">INDEX(Modelo!$F$1:$H$37,MATCH(1,(DataBase!Q1864=Modelo!$G$1:$G$37)*(DataBase!B1864=Modelo!$F$1:$F$37),0),3)</f>
        <v>0.11764705882352941</v>
      </c>
      <c r="S1864" s="115">
        <f t="shared" si="60"/>
        <v>100</v>
      </c>
      <c r="T1864" s="115">
        <f t="shared" si="61"/>
        <v>11.76470588235294</v>
      </c>
    </row>
    <row r="1865" spans="1:20" x14ac:dyDescent="0.3">
      <c r="A1865" s="115" t="s">
        <v>391</v>
      </c>
      <c r="B1865" s="115" t="s">
        <v>379</v>
      </c>
      <c r="C1865" s="115" t="s">
        <v>103</v>
      </c>
      <c r="D1865" s="115" t="s">
        <v>87</v>
      </c>
      <c r="E1865" s="115" t="s">
        <v>86</v>
      </c>
      <c r="F1865" s="115" t="s">
        <v>86</v>
      </c>
      <c r="G1865" s="115">
        <v>1976</v>
      </c>
      <c r="H1865" s="115" t="s">
        <v>125</v>
      </c>
      <c r="I1865" s="115">
        <v>0.98534294499999997</v>
      </c>
      <c r="J1865" s="115" t="s">
        <v>56</v>
      </c>
      <c r="K1865" s="115" t="str">
        <f>INDEX(DatosProcesados!$A$1:$BF$101,MATCH(DataBase!A1865,DatosProcesados!$A$1:$A$101,0),MATCH(DataBase!J1865,DatosProcesados!$A$1:$BF$1,0))</f>
        <v>No</v>
      </c>
      <c r="L1865" s="115" t="str">
        <f>INDEX(Modelo!$A$9:$D$89,MATCH(DataBase!$J1865,Modelo!$A$9:$A$89,0),MATCH(DataBase!L$1,Modelo!$A$9:$D$9,0))</f>
        <v xml:space="preserve">Impacto social </v>
      </c>
      <c r="M1865" s="115" t="str">
        <f>INDEX(Modelo!$A$9:$D$89,MATCH(DataBase!$J1865,Modelo!$A$9:$A$89,0),MATCH(DataBase!M$1,Modelo!$A$9:$D$9,0))</f>
        <v>Pilar 4</v>
      </c>
      <c r="N1865" s="115" t="str">
        <f>INDEX(Modelo!$A$9:$D$89,MATCH(DataBase!$J1865,Modelo!$A$9:$A$89,0),MATCH(DataBase!N$1,Modelo!$A$9:$D$9,0))</f>
        <v>boolean</v>
      </c>
      <c r="O1865" s="115" t="b">
        <f t="array" ref="O1865">IF(N1865="negativo",INDEX($AD$3:$AG$51,MATCH(1,($B1865=$AD$3:$AD$51)*($J1865=$AE$3:$AE$51),0),3),IF(N1865="positivo",INDEX($AD$55:$AG$109,MATCH(1,($B1865=$AD$55:$AD$109)*($J1865=$AE$55:$AE$109),0),3)))</f>
        <v>0</v>
      </c>
      <c r="P1865" s="115" t="b">
        <f t="array" ref="P1865">IF(N1865="negativo",INDEX($AD$3:$AG$51,MATCH(1,($B1865=$AD$3:$AD$51)*($J1865=$AE$3:$AE$51),0),4),IF(N1865="positivo",INDEX($AD$55:$AG$109,MATCH(1,($B1865=$AD$55:$AD$109)*($J1865=$AE$55:$AE$109),0),4)))</f>
        <v>0</v>
      </c>
      <c r="Q1865" s="115" t="str">
        <f>VLOOKUP(M1865,Modelo!$A$2:$C$7,2,0)</f>
        <v>Capital Humano: Bienestar y Desarrollo</v>
      </c>
      <c r="R1865" s="118">
        <f t="array" ref="R1865">INDEX(Modelo!$F$1:$H$37,MATCH(1,(DataBase!Q1865=Modelo!$G$1:$G$37)*(DataBase!B1865=Modelo!$F$1:$F$37),0),3)</f>
        <v>0.23809523809523808</v>
      </c>
      <c r="S1865" s="115">
        <f t="shared" si="60"/>
        <v>0</v>
      </c>
      <c r="T1865" s="115">
        <f t="shared" si="61"/>
        <v>0</v>
      </c>
    </row>
    <row r="1866" spans="1:20" x14ac:dyDescent="0.3">
      <c r="A1866" s="115" t="s">
        <v>376</v>
      </c>
      <c r="B1866" s="115" t="s">
        <v>313</v>
      </c>
      <c r="C1866" s="115" t="s">
        <v>103</v>
      </c>
      <c r="D1866" s="115" t="s">
        <v>86</v>
      </c>
      <c r="E1866" s="115" t="s">
        <v>87</v>
      </c>
      <c r="F1866" s="115" t="s">
        <v>87</v>
      </c>
      <c r="G1866" s="115">
        <v>1920</v>
      </c>
      <c r="H1866" s="115" t="s">
        <v>294</v>
      </c>
      <c r="I1866" s="115">
        <v>1.8691417530000001</v>
      </c>
      <c r="J1866" s="115" t="s">
        <v>56</v>
      </c>
      <c r="K1866" s="115" t="str">
        <f>INDEX(DatosProcesados!$A$1:$BF$101,MATCH(DataBase!A1866,DatosProcesados!$A$1:$A$101,0),MATCH(DataBase!J1866,DatosProcesados!$A$1:$BF$1,0))</f>
        <v>No</v>
      </c>
      <c r="L1866" s="115" t="str">
        <f>INDEX(Modelo!$A$9:$D$89,MATCH(DataBase!$J1866,Modelo!$A$9:$A$89,0),MATCH(DataBase!L$1,Modelo!$A$9:$D$9,0))</f>
        <v xml:space="preserve">Impacto social </v>
      </c>
      <c r="M1866" s="115" t="str">
        <f>INDEX(Modelo!$A$9:$D$89,MATCH(DataBase!$J1866,Modelo!$A$9:$A$89,0),MATCH(DataBase!M$1,Modelo!$A$9:$D$9,0))</f>
        <v>Pilar 4</v>
      </c>
      <c r="N1866" s="115" t="str">
        <f>INDEX(Modelo!$A$9:$D$89,MATCH(DataBase!$J1866,Modelo!$A$9:$A$89,0),MATCH(DataBase!N$1,Modelo!$A$9:$D$9,0))</f>
        <v>boolean</v>
      </c>
      <c r="O1866" s="115" t="b">
        <f t="array" ref="O1866">IF(N1866="negativo",INDEX($AD$3:$AG$51,MATCH(1,($B1866=$AD$3:$AD$51)*($J1866=$AE$3:$AE$51),0),3),IF(N1866="positivo",INDEX($AD$55:$AG$109,MATCH(1,($B1866=$AD$55:$AD$109)*($J1866=$AE$55:$AE$109),0),3)))</f>
        <v>0</v>
      </c>
      <c r="P1866" s="115" t="b">
        <f t="array" ref="P1866">IF(N1866="negativo",INDEX($AD$3:$AG$51,MATCH(1,($B1866=$AD$3:$AD$51)*($J1866=$AE$3:$AE$51),0),4),IF(N1866="positivo",INDEX($AD$55:$AG$109,MATCH(1,($B1866=$AD$55:$AD$109)*($J1866=$AE$55:$AE$109),0),4)))</f>
        <v>0</v>
      </c>
      <c r="Q1866" s="115" t="str">
        <f>VLOOKUP(M1866,Modelo!$A$2:$C$7,2,0)</f>
        <v>Capital Humano: Bienestar y Desarrollo</v>
      </c>
      <c r="R1866" s="118">
        <f t="array" ref="R1866">INDEX(Modelo!$F$1:$H$37,MATCH(1,(DataBase!Q1866=Modelo!$G$1:$G$37)*(DataBase!B1866=Modelo!$F$1:$F$37),0),3)</f>
        <v>0.17647058823529413</v>
      </c>
      <c r="S1866" s="115">
        <f t="shared" si="60"/>
        <v>0</v>
      </c>
      <c r="T1866" s="115">
        <f t="shared" si="61"/>
        <v>0</v>
      </c>
    </row>
    <row r="1867" spans="1:20" x14ac:dyDescent="0.3">
      <c r="A1867" s="115" t="s">
        <v>193</v>
      </c>
      <c r="B1867" s="115" t="s">
        <v>84</v>
      </c>
      <c r="C1867" s="115" t="s">
        <v>103</v>
      </c>
      <c r="D1867" s="115" t="s">
        <v>86</v>
      </c>
      <c r="E1867" s="115" t="s">
        <v>87</v>
      </c>
      <c r="F1867" s="115" t="s">
        <v>87</v>
      </c>
      <c r="G1867" s="115">
        <v>2009</v>
      </c>
      <c r="H1867" s="115" t="s">
        <v>194</v>
      </c>
      <c r="I1867" s="115">
        <v>1.8581853669999999</v>
      </c>
      <c r="J1867" s="115" t="s">
        <v>56</v>
      </c>
      <c r="K1867" s="115" t="str">
        <f>INDEX(DatosProcesados!$A$1:$BF$101,MATCH(DataBase!A1867,DatosProcesados!$A$1:$A$101,0),MATCH(DataBase!J1867,DatosProcesados!$A$1:$BF$1,0))</f>
        <v>Si</v>
      </c>
      <c r="L1867" s="115" t="str">
        <f>INDEX(Modelo!$A$9:$D$89,MATCH(DataBase!$J1867,Modelo!$A$9:$A$89,0),MATCH(DataBase!L$1,Modelo!$A$9:$D$9,0))</f>
        <v xml:space="preserve">Impacto social </v>
      </c>
      <c r="M1867" s="115" t="str">
        <f>INDEX(Modelo!$A$9:$D$89,MATCH(DataBase!$J1867,Modelo!$A$9:$A$89,0),MATCH(DataBase!M$1,Modelo!$A$9:$D$9,0))</f>
        <v>Pilar 4</v>
      </c>
      <c r="N1867" s="115" t="str">
        <f>INDEX(Modelo!$A$9:$D$89,MATCH(DataBase!$J1867,Modelo!$A$9:$A$89,0),MATCH(DataBase!N$1,Modelo!$A$9:$D$9,0))</f>
        <v>boolean</v>
      </c>
      <c r="O1867" s="115" t="b">
        <f t="array" ref="O1867">IF(N1867="negativo",INDEX($AD$3:$AG$51,MATCH(1,($B1867=$AD$3:$AD$51)*($J1867=$AE$3:$AE$51),0),3),IF(N1867="positivo",INDEX($AD$55:$AG$109,MATCH(1,($B1867=$AD$55:$AD$109)*($J1867=$AE$55:$AE$109),0),3)))</f>
        <v>0</v>
      </c>
      <c r="P1867" s="115" t="b">
        <f t="array" ref="P1867">IF(N1867="negativo",INDEX($AD$3:$AG$51,MATCH(1,($B1867=$AD$3:$AD$51)*($J1867=$AE$3:$AE$51),0),4),IF(N1867="positivo",INDEX($AD$55:$AG$109,MATCH(1,($B1867=$AD$55:$AD$109)*($J1867=$AE$55:$AE$109),0),4)))</f>
        <v>0</v>
      </c>
      <c r="Q1867" s="115" t="str">
        <f>VLOOKUP(M1867,Modelo!$A$2:$C$7,2,0)</f>
        <v>Capital Humano: Bienestar y Desarrollo</v>
      </c>
      <c r="R1867" s="118">
        <f t="array" ref="R1867">INDEX(Modelo!$F$1:$H$37,MATCH(1,(DataBase!Q1867=Modelo!$G$1:$G$37)*(DataBase!B1867=Modelo!$F$1:$F$37),0),3)</f>
        <v>0.11764705882352941</v>
      </c>
      <c r="S1867" s="115">
        <f t="shared" si="60"/>
        <v>100</v>
      </c>
      <c r="T1867" s="115">
        <f t="shared" si="61"/>
        <v>11.76470588235294</v>
      </c>
    </row>
    <row r="1868" spans="1:20" x14ac:dyDescent="0.3">
      <c r="A1868" s="115" t="s">
        <v>280</v>
      </c>
      <c r="B1868" s="115" t="s">
        <v>216</v>
      </c>
      <c r="C1868" s="115" t="s">
        <v>97</v>
      </c>
      <c r="D1868" s="115" t="s">
        <v>86</v>
      </c>
      <c r="E1868" s="115" t="s">
        <v>87</v>
      </c>
      <c r="F1868" s="115" t="s">
        <v>87</v>
      </c>
      <c r="G1868" s="115">
        <v>1866</v>
      </c>
      <c r="H1868" s="115" t="s">
        <v>281</v>
      </c>
      <c r="I1868" s="115">
        <v>2.0444698099999998</v>
      </c>
      <c r="J1868" s="115" t="s">
        <v>56</v>
      </c>
      <c r="K1868" s="115" t="str">
        <f>INDEX(DatosProcesados!$A$1:$BF$101,MATCH(DataBase!A1868,DatosProcesados!$A$1:$A$101,0),MATCH(DataBase!J1868,DatosProcesados!$A$1:$BF$1,0))</f>
        <v>Si</v>
      </c>
      <c r="L1868" s="115" t="str">
        <f>INDEX(Modelo!$A$9:$D$89,MATCH(DataBase!$J1868,Modelo!$A$9:$A$89,0),MATCH(DataBase!L$1,Modelo!$A$9:$D$9,0))</f>
        <v xml:space="preserve">Impacto social </v>
      </c>
      <c r="M1868" s="115" t="str">
        <f>INDEX(Modelo!$A$9:$D$89,MATCH(DataBase!$J1868,Modelo!$A$9:$A$89,0),MATCH(DataBase!M$1,Modelo!$A$9:$D$9,0))</f>
        <v>Pilar 4</v>
      </c>
      <c r="N1868" s="115" t="str">
        <f>INDEX(Modelo!$A$9:$D$89,MATCH(DataBase!$J1868,Modelo!$A$9:$A$89,0),MATCH(DataBase!N$1,Modelo!$A$9:$D$9,0))</f>
        <v>boolean</v>
      </c>
      <c r="O1868" s="115" t="b">
        <f t="array" ref="O1868">IF(N1868="negativo",INDEX($AD$3:$AG$51,MATCH(1,($B1868=$AD$3:$AD$51)*($J1868=$AE$3:$AE$51),0),3),IF(N1868="positivo",INDEX($AD$55:$AG$109,MATCH(1,($B1868=$AD$55:$AD$109)*($J1868=$AE$55:$AE$109),0),3)))</f>
        <v>0</v>
      </c>
      <c r="P1868" s="115" t="b">
        <f t="array" ref="P1868">IF(N1868="negativo",INDEX($AD$3:$AG$51,MATCH(1,($B1868=$AD$3:$AD$51)*($J1868=$AE$3:$AE$51),0),4),IF(N1868="positivo",INDEX($AD$55:$AG$109,MATCH(1,($B1868=$AD$55:$AD$109)*($J1868=$AE$55:$AE$109),0),4)))</f>
        <v>0</v>
      </c>
      <c r="Q1868" s="115" t="str">
        <f>VLOOKUP(M1868,Modelo!$A$2:$C$7,2,0)</f>
        <v>Capital Humano: Bienestar y Desarrollo</v>
      </c>
      <c r="R1868" s="118">
        <f t="array" ref="R1868">INDEX(Modelo!$F$1:$H$37,MATCH(1,(DataBase!Q1868=Modelo!$G$1:$G$37)*(DataBase!B1868=Modelo!$F$1:$F$37),0),3)</f>
        <v>0.21052631578947367</v>
      </c>
      <c r="S1868" s="115">
        <f t="shared" si="60"/>
        <v>100</v>
      </c>
      <c r="T1868" s="115">
        <f t="shared" si="61"/>
        <v>21.052631578947366</v>
      </c>
    </row>
    <row r="1869" spans="1:20" x14ac:dyDescent="0.3">
      <c r="A1869" s="115" t="s">
        <v>143</v>
      </c>
      <c r="B1869" s="115" t="s">
        <v>84</v>
      </c>
      <c r="C1869" s="115" t="s">
        <v>97</v>
      </c>
      <c r="D1869" s="115" t="s">
        <v>86</v>
      </c>
      <c r="E1869" s="115" t="s">
        <v>86</v>
      </c>
      <c r="F1869" s="115" t="s">
        <v>86</v>
      </c>
      <c r="G1869" s="115">
        <v>1994</v>
      </c>
      <c r="H1869" s="115" t="s">
        <v>125</v>
      </c>
      <c r="I1869" s="115">
        <v>5.9751610780000002</v>
      </c>
      <c r="J1869" s="115" t="s">
        <v>56</v>
      </c>
      <c r="K1869" s="115" t="str">
        <f>INDEX(DatosProcesados!$A$1:$BF$101,MATCH(DataBase!A1869,DatosProcesados!$A$1:$A$101,0),MATCH(DataBase!J1869,DatosProcesados!$A$1:$BF$1,0))</f>
        <v>Si</v>
      </c>
      <c r="L1869" s="115" t="str">
        <f>INDEX(Modelo!$A$9:$D$89,MATCH(DataBase!$J1869,Modelo!$A$9:$A$89,0),MATCH(DataBase!L$1,Modelo!$A$9:$D$9,0))</f>
        <v xml:space="preserve">Impacto social </v>
      </c>
      <c r="M1869" s="115" t="str">
        <f>INDEX(Modelo!$A$9:$D$89,MATCH(DataBase!$J1869,Modelo!$A$9:$A$89,0),MATCH(DataBase!M$1,Modelo!$A$9:$D$9,0))</f>
        <v>Pilar 4</v>
      </c>
      <c r="N1869" s="115" t="str">
        <f>INDEX(Modelo!$A$9:$D$89,MATCH(DataBase!$J1869,Modelo!$A$9:$A$89,0),MATCH(DataBase!N$1,Modelo!$A$9:$D$9,0))</f>
        <v>boolean</v>
      </c>
      <c r="O1869" s="115" t="b">
        <f t="array" ref="O1869">IF(N1869="negativo",INDEX($AD$3:$AG$51,MATCH(1,($B1869=$AD$3:$AD$51)*($J1869=$AE$3:$AE$51),0),3),IF(N1869="positivo",INDEX($AD$55:$AG$109,MATCH(1,($B1869=$AD$55:$AD$109)*($J1869=$AE$55:$AE$109),0),3)))</f>
        <v>0</v>
      </c>
      <c r="P1869" s="115" t="b">
        <f t="array" ref="P1869">IF(N1869="negativo",INDEX($AD$3:$AG$51,MATCH(1,($B1869=$AD$3:$AD$51)*($J1869=$AE$3:$AE$51),0),4),IF(N1869="positivo",INDEX($AD$55:$AG$109,MATCH(1,($B1869=$AD$55:$AD$109)*($J1869=$AE$55:$AE$109),0),4)))</f>
        <v>0</v>
      </c>
      <c r="Q1869" s="115" t="str">
        <f>VLOOKUP(M1869,Modelo!$A$2:$C$7,2,0)</f>
        <v>Capital Humano: Bienestar y Desarrollo</v>
      </c>
      <c r="R1869" s="118">
        <f t="array" ref="R1869">INDEX(Modelo!$F$1:$H$37,MATCH(1,(DataBase!Q1869=Modelo!$G$1:$G$37)*(DataBase!B1869=Modelo!$F$1:$F$37),0),3)</f>
        <v>0.11764705882352941</v>
      </c>
      <c r="S1869" s="115">
        <f t="shared" si="60"/>
        <v>100</v>
      </c>
      <c r="T1869" s="115">
        <f t="shared" si="61"/>
        <v>11.76470588235294</v>
      </c>
    </row>
    <row r="1870" spans="1:20" x14ac:dyDescent="0.3">
      <c r="A1870" s="115" t="s">
        <v>331</v>
      </c>
      <c r="B1870" s="115" t="s">
        <v>313</v>
      </c>
      <c r="C1870" s="115" t="s">
        <v>103</v>
      </c>
      <c r="D1870" s="115" t="s">
        <v>87</v>
      </c>
      <c r="E1870" s="115" t="s">
        <v>86</v>
      </c>
      <c r="F1870" s="115" t="s">
        <v>86</v>
      </c>
      <c r="G1870" s="115">
        <v>1953</v>
      </c>
      <c r="H1870" s="115" t="s">
        <v>125</v>
      </c>
      <c r="I1870" s="115">
        <v>7.1291921260000004</v>
      </c>
      <c r="J1870" s="115" t="s">
        <v>56</v>
      </c>
      <c r="K1870" s="115">
        <f>INDEX(DatosProcesados!$A$1:$BF$101,MATCH(DataBase!A1870,DatosProcesados!$A$1:$A$101,0),MATCH(DataBase!J1870,DatosProcesados!$A$1:$BF$1,0))</f>
        <v>0</v>
      </c>
      <c r="L1870" s="115" t="str">
        <f>INDEX(Modelo!$A$9:$D$89,MATCH(DataBase!$J1870,Modelo!$A$9:$A$89,0),MATCH(DataBase!L$1,Modelo!$A$9:$D$9,0))</f>
        <v xml:space="preserve">Impacto social </v>
      </c>
      <c r="M1870" s="115" t="str">
        <f>INDEX(Modelo!$A$9:$D$89,MATCH(DataBase!$J1870,Modelo!$A$9:$A$89,0),MATCH(DataBase!M$1,Modelo!$A$9:$D$9,0))</f>
        <v>Pilar 4</v>
      </c>
      <c r="N1870" s="115" t="str">
        <f>INDEX(Modelo!$A$9:$D$89,MATCH(DataBase!$J1870,Modelo!$A$9:$A$89,0),MATCH(DataBase!N$1,Modelo!$A$9:$D$9,0))</f>
        <v>boolean</v>
      </c>
      <c r="O1870" s="115" t="b">
        <f t="array" ref="O1870">IF(N1870="negativo",INDEX($AD$3:$AG$51,MATCH(1,($B1870=$AD$3:$AD$51)*($J1870=$AE$3:$AE$51),0),3),IF(N1870="positivo",INDEX($AD$55:$AG$109,MATCH(1,($B1870=$AD$55:$AD$109)*($J1870=$AE$55:$AE$109),0),3)))</f>
        <v>0</v>
      </c>
      <c r="P1870" s="115" t="b">
        <f t="array" ref="P1870">IF(N1870="negativo",INDEX($AD$3:$AG$51,MATCH(1,($B1870=$AD$3:$AD$51)*($J1870=$AE$3:$AE$51),0),4),IF(N1870="positivo",INDEX($AD$55:$AG$109,MATCH(1,($B1870=$AD$55:$AD$109)*($J1870=$AE$55:$AE$109),0),4)))</f>
        <v>0</v>
      </c>
      <c r="Q1870" s="115" t="str">
        <f>VLOOKUP(M1870,Modelo!$A$2:$C$7,2,0)</f>
        <v>Capital Humano: Bienestar y Desarrollo</v>
      </c>
      <c r="R1870" s="118">
        <f t="array" ref="R1870">INDEX(Modelo!$F$1:$H$37,MATCH(1,(DataBase!Q1870=Modelo!$G$1:$G$37)*(DataBase!B1870=Modelo!$F$1:$F$37),0),3)</f>
        <v>0.17647058823529413</v>
      </c>
      <c r="S1870" s="115">
        <f t="shared" si="60"/>
        <v>0</v>
      </c>
      <c r="T1870" s="115">
        <f t="shared" si="61"/>
        <v>0</v>
      </c>
    </row>
    <row r="1871" spans="1:20" x14ac:dyDescent="0.3">
      <c r="A1871" s="115" t="s">
        <v>277</v>
      </c>
      <c r="B1871" s="115" t="s">
        <v>216</v>
      </c>
      <c r="C1871" s="115" t="s">
        <v>85</v>
      </c>
      <c r="D1871" s="115" t="s">
        <v>86</v>
      </c>
      <c r="E1871" s="115" t="s">
        <v>87</v>
      </c>
      <c r="F1871" s="115" t="s">
        <v>87</v>
      </c>
      <c r="G1871" s="115">
        <v>1965</v>
      </c>
      <c r="H1871" s="115" t="s">
        <v>244</v>
      </c>
      <c r="I1871" s="115">
        <v>2.0973851419999998</v>
      </c>
      <c r="J1871" s="115" t="s">
        <v>56</v>
      </c>
      <c r="K1871" s="115" t="str">
        <f>INDEX(DatosProcesados!$A$1:$BF$101,MATCH(DataBase!A1871,DatosProcesados!$A$1:$A$101,0),MATCH(DataBase!J1871,DatosProcesados!$A$1:$BF$1,0))</f>
        <v>Si</v>
      </c>
      <c r="L1871" s="115" t="str">
        <f>INDEX(Modelo!$A$9:$D$89,MATCH(DataBase!$J1871,Modelo!$A$9:$A$89,0),MATCH(DataBase!L$1,Modelo!$A$9:$D$9,0))</f>
        <v xml:space="preserve">Impacto social </v>
      </c>
      <c r="M1871" s="115" t="str">
        <f>INDEX(Modelo!$A$9:$D$89,MATCH(DataBase!$J1871,Modelo!$A$9:$A$89,0),MATCH(DataBase!M$1,Modelo!$A$9:$D$9,0))</f>
        <v>Pilar 4</v>
      </c>
      <c r="N1871" s="115" t="str">
        <f>INDEX(Modelo!$A$9:$D$89,MATCH(DataBase!$J1871,Modelo!$A$9:$A$89,0),MATCH(DataBase!N$1,Modelo!$A$9:$D$9,0))</f>
        <v>boolean</v>
      </c>
      <c r="O1871" s="115" t="b">
        <f t="array" ref="O1871">IF(N1871="negativo",INDEX($AD$3:$AG$51,MATCH(1,($B1871=$AD$3:$AD$51)*($J1871=$AE$3:$AE$51),0),3),IF(N1871="positivo",INDEX($AD$55:$AG$109,MATCH(1,($B1871=$AD$55:$AD$109)*($J1871=$AE$55:$AE$109),0),3)))</f>
        <v>0</v>
      </c>
      <c r="P1871" s="115" t="b">
        <f t="array" ref="P1871">IF(N1871="negativo",INDEX($AD$3:$AG$51,MATCH(1,($B1871=$AD$3:$AD$51)*($J1871=$AE$3:$AE$51),0),4),IF(N1871="positivo",INDEX($AD$55:$AG$109,MATCH(1,($B1871=$AD$55:$AD$109)*($J1871=$AE$55:$AE$109),0),4)))</f>
        <v>0</v>
      </c>
      <c r="Q1871" s="115" t="str">
        <f>VLOOKUP(M1871,Modelo!$A$2:$C$7,2,0)</f>
        <v>Capital Humano: Bienestar y Desarrollo</v>
      </c>
      <c r="R1871" s="118">
        <f t="array" ref="R1871">INDEX(Modelo!$F$1:$H$37,MATCH(1,(DataBase!Q1871=Modelo!$G$1:$G$37)*(DataBase!B1871=Modelo!$F$1:$F$37),0),3)</f>
        <v>0.21052631578947367</v>
      </c>
      <c r="S1871" s="115">
        <f t="shared" si="60"/>
        <v>100</v>
      </c>
      <c r="T1871" s="115">
        <f t="shared" si="61"/>
        <v>21.052631578947366</v>
      </c>
    </row>
    <row r="1872" spans="1:20" x14ac:dyDescent="0.3">
      <c r="A1872" s="115" t="s">
        <v>356</v>
      </c>
      <c r="B1872" s="115" t="s">
        <v>313</v>
      </c>
      <c r="C1872" s="115" t="s">
        <v>103</v>
      </c>
      <c r="D1872" s="115" t="s">
        <v>87</v>
      </c>
      <c r="E1872" s="115" t="s">
        <v>86</v>
      </c>
      <c r="F1872" s="115" t="s">
        <v>86</v>
      </c>
      <c r="G1872" s="115">
        <v>1989</v>
      </c>
      <c r="H1872" s="115" t="s">
        <v>125</v>
      </c>
      <c r="I1872" s="115">
        <v>3.0305383369999999</v>
      </c>
      <c r="J1872" s="115" t="s">
        <v>56</v>
      </c>
      <c r="K1872" s="115">
        <f>INDEX(DatosProcesados!$A$1:$BF$101,MATCH(DataBase!A1872,DatosProcesados!$A$1:$A$101,0),MATCH(DataBase!J1872,DatosProcesados!$A$1:$BF$1,0))</f>
        <v>0</v>
      </c>
      <c r="L1872" s="115" t="str">
        <f>INDEX(Modelo!$A$9:$D$89,MATCH(DataBase!$J1872,Modelo!$A$9:$A$89,0),MATCH(DataBase!L$1,Modelo!$A$9:$D$9,0))</f>
        <v xml:space="preserve">Impacto social </v>
      </c>
      <c r="M1872" s="115" t="str">
        <f>INDEX(Modelo!$A$9:$D$89,MATCH(DataBase!$J1872,Modelo!$A$9:$A$89,0),MATCH(DataBase!M$1,Modelo!$A$9:$D$9,0))</f>
        <v>Pilar 4</v>
      </c>
      <c r="N1872" s="115" t="str">
        <f>INDEX(Modelo!$A$9:$D$89,MATCH(DataBase!$J1872,Modelo!$A$9:$A$89,0),MATCH(DataBase!N$1,Modelo!$A$9:$D$9,0))</f>
        <v>boolean</v>
      </c>
      <c r="O1872" s="115" t="b">
        <f t="array" ref="O1872">IF(N1872="negativo",INDEX($AD$3:$AG$51,MATCH(1,($B1872=$AD$3:$AD$51)*($J1872=$AE$3:$AE$51),0),3),IF(N1872="positivo",INDEX($AD$55:$AG$109,MATCH(1,($B1872=$AD$55:$AD$109)*($J1872=$AE$55:$AE$109),0),3)))</f>
        <v>0</v>
      </c>
      <c r="P1872" s="115" t="b">
        <f t="array" ref="P1872">IF(N1872="negativo",INDEX($AD$3:$AG$51,MATCH(1,($B1872=$AD$3:$AD$51)*($J1872=$AE$3:$AE$51),0),4),IF(N1872="positivo",INDEX($AD$55:$AG$109,MATCH(1,($B1872=$AD$55:$AD$109)*($J1872=$AE$55:$AE$109),0),4)))</f>
        <v>0</v>
      </c>
      <c r="Q1872" s="115" t="str">
        <f>VLOOKUP(M1872,Modelo!$A$2:$C$7,2,0)</f>
        <v>Capital Humano: Bienestar y Desarrollo</v>
      </c>
      <c r="R1872" s="118">
        <f t="array" ref="R1872">INDEX(Modelo!$F$1:$H$37,MATCH(1,(DataBase!Q1872=Modelo!$G$1:$G$37)*(DataBase!B1872=Modelo!$F$1:$F$37),0),3)</f>
        <v>0.17647058823529413</v>
      </c>
      <c r="S1872" s="115">
        <f t="shared" si="60"/>
        <v>0</v>
      </c>
      <c r="T1872" s="115">
        <f t="shared" si="61"/>
        <v>0</v>
      </c>
    </row>
    <row r="1873" spans="1:20" x14ac:dyDescent="0.3">
      <c r="A1873" s="115" t="s">
        <v>268</v>
      </c>
      <c r="B1873" s="115" t="s">
        <v>216</v>
      </c>
      <c r="C1873" s="115" t="s">
        <v>103</v>
      </c>
      <c r="D1873" s="115" t="s">
        <v>86</v>
      </c>
      <c r="E1873" s="115" t="s">
        <v>86</v>
      </c>
      <c r="F1873" s="115" t="s">
        <v>87</v>
      </c>
      <c r="G1873" s="115">
        <v>1986</v>
      </c>
      <c r="H1873" s="115" t="s">
        <v>125</v>
      </c>
      <c r="I1873" s="115">
        <v>2.2734296359999999</v>
      </c>
      <c r="J1873" s="115" t="s">
        <v>56</v>
      </c>
      <c r="K1873" s="115">
        <f>INDEX(DatosProcesados!$A$1:$BF$101,MATCH(DataBase!A1873,DatosProcesados!$A$1:$A$101,0),MATCH(DataBase!J1873,DatosProcesados!$A$1:$BF$1,0))</f>
        <v>0</v>
      </c>
      <c r="L1873" s="115" t="str">
        <f>INDEX(Modelo!$A$9:$D$89,MATCH(DataBase!$J1873,Modelo!$A$9:$A$89,0),MATCH(DataBase!L$1,Modelo!$A$9:$D$9,0))</f>
        <v xml:space="preserve">Impacto social </v>
      </c>
      <c r="M1873" s="115" t="str">
        <f>INDEX(Modelo!$A$9:$D$89,MATCH(DataBase!$J1873,Modelo!$A$9:$A$89,0),MATCH(DataBase!M$1,Modelo!$A$9:$D$9,0))</f>
        <v>Pilar 4</v>
      </c>
      <c r="N1873" s="115" t="str">
        <f>INDEX(Modelo!$A$9:$D$89,MATCH(DataBase!$J1873,Modelo!$A$9:$A$89,0),MATCH(DataBase!N$1,Modelo!$A$9:$D$9,0))</f>
        <v>boolean</v>
      </c>
      <c r="O1873" s="115" t="b">
        <f t="array" ref="O1873">IF(N1873="negativo",INDEX($AD$3:$AG$51,MATCH(1,($B1873=$AD$3:$AD$51)*($J1873=$AE$3:$AE$51),0),3),IF(N1873="positivo",INDEX($AD$55:$AG$109,MATCH(1,($B1873=$AD$55:$AD$109)*($J1873=$AE$55:$AE$109),0),3)))</f>
        <v>0</v>
      </c>
      <c r="P1873" s="115" t="b">
        <f t="array" ref="P1873">IF(N1873="negativo",INDEX($AD$3:$AG$51,MATCH(1,($B1873=$AD$3:$AD$51)*($J1873=$AE$3:$AE$51),0),4),IF(N1873="positivo",INDEX($AD$55:$AG$109,MATCH(1,($B1873=$AD$55:$AD$109)*($J1873=$AE$55:$AE$109),0),4)))</f>
        <v>0</v>
      </c>
      <c r="Q1873" s="115" t="str">
        <f>VLOOKUP(M1873,Modelo!$A$2:$C$7,2,0)</f>
        <v>Capital Humano: Bienestar y Desarrollo</v>
      </c>
      <c r="R1873" s="118">
        <f t="array" ref="R1873">INDEX(Modelo!$F$1:$H$37,MATCH(1,(DataBase!Q1873=Modelo!$G$1:$G$37)*(DataBase!B1873=Modelo!$F$1:$F$37),0),3)</f>
        <v>0.21052631578947367</v>
      </c>
      <c r="S1873" s="115">
        <f t="shared" si="60"/>
        <v>0</v>
      </c>
      <c r="T1873" s="115">
        <f t="shared" si="61"/>
        <v>0</v>
      </c>
    </row>
    <row r="1874" spans="1:20" x14ac:dyDescent="0.3">
      <c r="A1874" s="115" t="s">
        <v>234</v>
      </c>
      <c r="B1874" s="115" t="s">
        <v>216</v>
      </c>
      <c r="C1874" s="115" t="s">
        <v>103</v>
      </c>
      <c r="D1874" s="115" t="s">
        <v>86</v>
      </c>
      <c r="E1874" s="115" t="s">
        <v>86</v>
      </c>
      <c r="F1874" s="115" t="s">
        <v>86</v>
      </c>
      <c r="G1874" s="115">
        <v>1904</v>
      </c>
      <c r="H1874" s="115" t="s">
        <v>125</v>
      </c>
      <c r="I1874" s="115">
        <v>2.8467005310000002</v>
      </c>
      <c r="J1874" s="115" t="s">
        <v>56</v>
      </c>
      <c r="K1874" s="115" t="str">
        <f>INDEX(DatosProcesados!$A$1:$BF$101,MATCH(DataBase!A1874,DatosProcesados!$A$1:$A$101,0),MATCH(DataBase!J1874,DatosProcesados!$A$1:$BF$1,0))</f>
        <v>Si</v>
      </c>
      <c r="L1874" s="115" t="str">
        <f>INDEX(Modelo!$A$9:$D$89,MATCH(DataBase!$J1874,Modelo!$A$9:$A$89,0),MATCH(DataBase!L$1,Modelo!$A$9:$D$9,0))</f>
        <v xml:space="preserve">Impacto social </v>
      </c>
      <c r="M1874" s="115" t="str">
        <f>INDEX(Modelo!$A$9:$D$89,MATCH(DataBase!$J1874,Modelo!$A$9:$A$89,0),MATCH(DataBase!M$1,Modelo!$A$9:$D$9,0))</f>
        <v>Pilar 4</v>
      </c>
      <c r="N1874" s="115" t="str">
        <f>INDEX(Modelo!$A$9:$D$89,MATCH(DataBase!$J1874,Modelo!$A$9:$A$89,0),MATCH(DataBase!N$1,Modelo!$A$9:$D$9,0))</f>
        <v>boolean</v>
      </c>
      <c r="O1874" s="115" t="b">
        <f t="array" ref="O1874">IF(N1874="negativo",INDEX($AD$3:$AG$51,MATCH(1,($B1874=$AD$3:$AD$51)*($J1874=$AE$3:$AE$51),0),3),IF(N1874="positivo",INDEX($AD$55:$AG$109,MATCH(1,($B1874=$AD$55:$AD$109)*($J1874=$AE$55:$AE$109),0),3)))</f>
        <v>0</v>
      </c>
      <c r="P1874" s="115" t="b">
        <f t="array" ref="P1874">IF(N1874="negativo",INDEX($AD$3:$AG$51,MATCH(1,($B1874=$AD$3:$AD$51)*($J1874=$AE$3:$AE$51),0),4),IF(N1874="positivo",INDEX($AD$55:$AG$109,MATCH(1,($B1874=$AD$55:$AD$109)*($J1874=$AE$55:$AE$109),0),4)))</f>
        <v>0</v>
      </c>
      <c r="Q1874" s="115" t="str">
        <f>VLOOKUP(M1874,Modelo!$A$2:$C$7,2,0)</f>
        <v>Capital Humano: Bienestar y Desarrollo</v>
      </c>
      <c r="R1874" s="118">
        <f t="array" ref="R1874">INDEX(Modelo!$F$1:$H$37,MATCH(1,(DataBase!Q1874=Modelo!$G$1:$G$37)*(DataBase!B1874=Modelo!$F$1:$F$37),0),3)</f>
        <v>0.21052631578947367</v>
      </c>
      <c r="S1874" s="115">
        <f t="shared" si="60"/>
        <v>100</v>
      </c>
      <c r="T1874" s="115">
        <f t="shared" si="61"/>
        <v>21.052631578947366</v>
      </c>
    </row>
    <row r="1875" spans="1:20" x14ac:dyDescent="0.3">
      <c r="A1875" s="115" t="s">
        <v>359</v>
      </c>
      <c r="B1875" s="115" t="s">
        <v>313</v>
      </c>
      <c r="C1875" s="115" t="s">
        <v>103</v>
      </c>
      <c r="D1875" s="115" t="s">
        <v>86</v>
      </c>
      <c r="E1875" s="115" t="s">
        <v>87</v>
      </c>
      <c r="F1875" s="115" t="s">
        <v>87</v>
      </c>
      <c r="G1875" s="115">
        <v>1993</v>
      </c>
      <c r="H1875" s="115" t="s">
        <v>244</v>
      </c>
      <c r="I1875" s="115">
        <v>2.3607916150000001</v>
      </c>
      <c r="J1875" s="115" t="s">
        <v>56</v>
      </c>
      <c r="K1875" s="115" t="str">
        <f>INDEX(DatosProcesados!$A$1:$BF$101,MATCH(DataBase!A1875,DatosProcesados!$A$1:$A$101,0),MATCH(DataBase!J1875,DatosProcesados!$A$1:$BF$1,0))</f>
        <v>No</v>
      </c>
      <c r="L1875" s="115" t="str">
        <f>INDEX(Modelo!$A$9:$D$89,MATCH(DataBase!$J1875,Modelo!$A$9:$A$89,0),MATCH(DataBase!L$1,Modelo!$A$9:$D$9,0))</f>
        <v xml:space="preserve">Impacto social </v>
      </c>
      <c r="M1875" s="115" t="str">
        <f>INDEX(Modelo!$A$9:$D$89,MATCH(DataBase!$J1875,Modelo!$A$9:$A$89,0),MATCH(DataBase!M$1,Modelo!$A$9:$D$9,0))</f>
        <v>Pilar 4</v>
      </c>
      <c r="N1875" s="115" t="str">
        <f>INDEX(Modelo!$A$9:$D$89,MATCH(DataBase!$J1875,Modelo!$A$9:$A$89,0),MATCH(DataBase!N$1,Modelo!$A$9:$D$9,0))</f>
        <v>boolean</v>
      </c>
      <c r="O1875" s="115" t="b">
        <f t="array" ref="O1875">IF(N1875="negativo",INDEX($AD$3:$AG$51,MATCH(1,($B1875=$AD$3:$AD$51)*($J1875=$AE$3:$AE$51),0),3),IF(N1875="positivo",INDEX($AD$55:$AG$109,MATCH(1,($B1875=$AD$55:$AD$109)*($J1875=$AE$55:$AE$109),0),3)))</f>
        <v>0</v>
      </c>
      <c r="P1875" s="115" t="b">
        <f t="array" ref="P1875">IF(N1875="negativo",INDEX($AD$3:$AG$51,MATCH(1,($B1875=$AD$3:$AD$51)*($J1875=$AE$3:$AE$51),0),4),IF(N1875="positivo",INDEX($AD$55:$AG$109,MATCH(1,($B1875=$AD$55:$AD$109)*($J1875=$AE$55:$AE$109),0),4)))</f>
        <v>0</v>
      </c>
      <c r="Q1875" s="115" t="str">
        <f>VLOOKUP(M1875,Modelo!$A$2:$C$7,2,0)</f>
        <v>Capital Humano: Bienestar y Desarrollo</v>
      </c>
      <c r="R1875" s="118">
        <f t="array" ref="R1875">INDEX(Modelo!$F$1:$H$37,MATCH(1,(DataBase!Q1875=Modelo!$G$1:$G$37)*(DataBase!B1875=Modelo!$F$1:$F$37),0),3)</f>
        <v>0.17647058823529413</v>
      </c>
      <c r="S1875" s="115">
        <f t="shared" si="60"/>
        <v>0</v>
      </c>
      <c r="T1875" s="115">
        <f t="shared" si="61"/>
        <v>0</v>
      </c>
    </row>
    <row r="1876" spans="1:20" x14ac:dyDescent="0.3">
      <c r="A1876" s="115" t="s">
        <v>327</v>
      </c>
      <c r="B1876" s="115" t="s">
        <v>313</v>
      </c>
      <c r="C1876" s="115" t="s">
        <v>103</v>
      </c>
      <c r="D1876" s="115" t="s">
        <v>86</v>
      </c>
      <c r="E1876" s="115" t="s">
        <v>86</v>
      </c>
      <c r="F1876" s="115" t="s">
        <v>87</v>
      </c>
      <c r="G1876" s="115">
        <v>2005</v>
      </c>
      <c r="H1876" s="115" t="s">
        <v>328</v>
      </c>
      <c r="I1876" s="115">
        <v>10.521119421</v>
      </c>
      <c r="J1876" s="115" t="s">
        <v>56</v>
      </c>
      <c r="K1876" s="115" t="str">
        <f>INDEX(DatosProcesados!$A$1:$BF$101,MATCH(DataBase!A1876,DatosProcesados!$A$1:$A$101,0),MATCH(DataBase!J1876,DatosProcesados!$A$1:$BF$1,0))</f>
        <v>Si</v>
      </c>
      <c r="L1876" s="115" t="str">
        <f>INDEX(Modelo!$A$9:$D$89,MATCH(DataBase!$J1876,Modelo!$A$9:$A$89,0),MATCH(DataBase!L$1,Modelo!$A$9:$D$9,0))</f>
        <v xml:space="preserve">Impacto social </v>
      </c>
      <c r="M1876" s="115" t="str">
        <f>INDEX(Modelo!$A$9:$D$89,MATCH(DataBase!$J1876,Modelo!$A$9:$A$89,0),MATCH(DataBase!M$1,Modelo!$A$9:$D$9,0))</f>
        <v>Pilar 4</v>
      </c>
      <c r="N1876" s="115" t="str">
        <f>INDEX(Modelo!$A$9:$D$89,MATCH(DataBase!$J1876,Modelo!$A$9:$A$89,0),MATCH(DataBase!N$1,Modelo!$A$9:$D$9,0))</f>
        <v>boolean</v>
      </c>
      <c r="O1876" s="115" t="b">
        <f t="array" ref="O1876">IF(N1876="negativo",INDEX($AD$3:$AG$51,MATCH(1,($B1876=$AD$3:$AD$51)*($J1876=$AE$3:$AE$51),0),3),IF(N1876="positivo",INDEX($AD$55:$AG$109,MATCH(1,($B1876=$AD$55:$AD$109)*($J1876=$AE$55:$AE$109),0),3)))</f>
        <v>0</v>
      </c>
      <c r="P1876" s="115" t="b">
        <f t="array" ref="P1876">IF(N1876="negativo",INDEX($AD$3:$AG$51,MATCH(1,($B1876=$AD$3:$AD$51)*($J1876=$AE$3:$AE$51),0),4),IF(N1876="positivo",INDEX($AD$55:$AG$109,MATCH(1,($B1876=$AD$55:$AD$109)*($J1876=$AE$55:$AE$109),0),4)))</f>
        <v>0</v>
      </c>
      <c r="Q1876" s="115" t="str">
        <f>VLOOKUP(M1876,Modelo!$A$2:$C$7,2,0)</f>
        <v>Capital Humano: Bienestar y Desarrollo</v>
      </c>
      <c r="R1876" s="118">
        <f t="array" ref="R1876">INDEX(Modelo!$F$1:$H$37,MATCH(1,(DataBase!Q1876=Modelo!$G$1:$G$37)*(DataBase!B1876=Modelo!$F$1:$F$37),0),3)</f>
        <v>0.17647058823529413</v>
      </c>
      <c r="S1876" s="115">
        <f t="shared" si="60"/>
        <v>100</v>
      </c>
      <c r="T1876" s="115">
        <f t="shared" si="61"/>
        <v>17.647058823529413</v>
      </c>
    </row>
    <row r="1877" spans="1:20" x14ac:dyDescent="0.3">
      <c r="A1877" s="115" t="s">
        <v>283</v>
      </c>
      <c r="B1877" s="115" t="s">
        <v>216</v>
      </c>
      <c r="C1877" s="115" t="s">
        <v>103</v>
      </c>
      <c r="D1877" s="115" t="s">
        <v>86</v>
      </c>
      <c r="E1877" s="115" t="s">
        <v>86</v>
      </c>
      <c r="F1877" s="115" t="s">
        <v>87</v>
      </c>
      <c r="G1877" s="115">
        <v>1958</v>
      </c>
      <c r="H1877" s="115" t="s">
        <v>125</v>
      </c>
      <c r="I1877" s="115">
        <v>2.0172595470000001</v>
      </c>
      <c r="J1877" s="115" t="s">
        <v>56</v>
      </c>
      <c r="K1877" s="115" t="str">
        <f>INDEX(DatosProcesados!$A$1:$BF$101,MATCH(DataBase!A1877,DatosProcesados!$A$1:$A$101,0),MATCH(DataBase!J1877,DatosProcesados!$A$1:$BF$1,0))</f>
        <v>Si</v>
      </c>
      <c r="L1877" s="115" t="str">
        <f>INDEX(Modelo!$A$9:$D$89,MATCH(DataBase!$J1877,Modelo!$A$9:$A$89,0),MATCH(DataBase!L$1,Modelo!$A$9:$D$9,0))</f>
        <v xml:space="preserve">Impacto social </v>
      </c>
      <c r="M1877" s="115" t="str">
        <f>INDEX(Modelo!$A$9:$D$89,MATCH(DataBase!$J1877,Modelo!$A$9:$A$89,0),MATCH(DataBase!M$1,Modelo!$A$9:$D$9,0))</f>
        <v>Pilar 4</v>
      </c>
      <c r="N1877" s="115" t="str">
        <f>INDEX(Modelo!$A$9:$D$89,MATCH(DataBase!$J1877,Modelo!$A$9:$A$89,0),MATCH(DataBase!N$1,Modelo!$A$9:$D$9,0))</f>
        <v>boolean</v>
      </c>
      <c r="O1877" s="115" t="b">
        <f t="array" ref="O1877">IF(N1877="negativo",INDEX($AD$3:$AG$51,MATCH(1,($B1877=$AD$3:$AD$51)*($J1877=$AE$3:$AE$51),0),3),IF(N1877="positivo",INDEX($AD$55:$AG$109,MATCH(1,($B1877=$AD$55:$AD$109)*($J1877=$AE$55:$AE$109),0),3)))</f>
        <v>0</v>
      </c>
      <c r="P1877" s="115" t="b">
        <f t="array" ref="P1877">IF(N1877="negativo",INDEX($AD$3:$AG$51,MATCH(1,($B1877=$AD$3:$AD$51)*($J1877=$AE$3:$AE$51),0),4),IF(N1877="positivo",INDEX($AD$55:$AG$109,MATCH(1,($B1877=$AD$55:$AD$109)*($J1877=$AE$55:$AE$109),0),4)))</f>
        <v>0</v>
      </c>
      <c r="Q1877" s="115" t="str">
        <f>VLOOKUP(M1877,Modelo!$A$2:$C$7,2,0)</f>
        <v>Capital Humano: Bienestar y Desarrollo</v>
      </c>
      <c r="R1877" s="118">
        <f t="array" ref="R1877">INDEX(Modelo!$F$1:$H$37,MATCH(1,(DataBase!Q1877=Modelo!$G$1:$G$37)*(DataBase!B1877=Modelo!$F$1:$F$37),0),3)</f>
        <v>0.21052631578947367</v>
      </c>
      <c r="S1877" s="115">
        <f t="shared" si="60"/>
        <v>100</v>
      </c>
      <c r="T1877" s="115">
        <f t="shared" si="61"/>
        <v>21.052631578947366</v>
      </c>
    </row>
    <row r="1878" spans="1:20" x14ac:dyDescent="0.3">
      <c r="A1878" s="115" t="s">
        <v>188</v>
      </c>
      <c r="B1878" s="115" t="s">
        <v>84</v>
      </c>
      <c r="C1878" s="115" t="s">
        <v>103</v>
      </c>
      <c r="D1878" s="115" t="s">
        <v>86</v>
      </c>
      <c r="E1878" s="115" t="s">
        <v>87</v>
      </c>
      <c r="F1878" s="115" t="s">
        <v>86</v>
      </c>
      <c r="G1878" s="115">
        <v>1974</v>
      </c>
      <c r="H1878" s="115" t="s">
        <v>125</v>
      </c>
      <c r="I1878" s="115">
        <v>2.2729038500000001</v>
      </c>
      <c r="J1878" s="115" t="s">
        <v>56</v>
      </c>
      <c r="K1878" s="115" t="str">
        <f>INDEX(DatosProcesados!$A$1:$BF$101,MATCH(DataBase!A1878,DatosProcesados!$A$1:$A$101,0),MATCH(DataBase!J1878,DatosProcesados!$A$1:$BF$1,0))</f>
        <v>Si</v>
      </c>
      <c r="L1878" s="115" t="str">
        <f>INDEX(Modelo!$A$9:$D$89,MATCH(DataBase!$J1878,Modelo!$A$9:$A$89,0),MATCH(DataBase!L$1,Modelo!$A$9:$D$9,0))</f>
        <v xml:space="preserve">Impacto social </v>
      </c>
      <c r="M1878" s="115" t="str">
        <f>INDEX(Modelo!$A$9:$D$89,MATCH(DataBase!$J1878,Modelo!$A$9:$A$89,0),MATCH(DataBase!M$1,Modelo!$A$9:$D$9,0))</f>
        <v>Pilar 4</v>
      </c>
      <c r="N1878" s="115" t="str">
        <f>INDEX(Modelo!$A$9:$D$89,MATCH(DataBase!$J1878,Modelo!$A$9:$A$89,0),MATCH(DataBase!N$1,Modelo!$A$9:$D$9,0))</f>
        <v>boolean</v>
      </c>
      <c r="O1878" s="115" t="b">
        <f t="array" ref="O1878">IF(N1878="negativo",INDEX($AD$3:$AG$51,MATCH(1,($B1878=$AD$3:$AD$51)*($J1878=$AE$3:$AE$51),0),3),IF(N1878="positivo",INDEX($AD$55:$AG$109,MATCH(1,($B1878=$AD$55:$AD$109)*($J1878=$AE$55:$AE$109),0),3)))</f>
        <v>0</v>
      </c>
      <c r="P1878" s="115" t="b">
        <f t="array" ref="P1878">IF(N1878="negativo",INDEX($AD$3:$AG$51,MATCH(1,($B1878=$AD$3:$AD$51)*($J1878=$AE$3:$AE$51),0),4),IF(N1878="positivo",INDEX($AD$55:$AG$109,MATCH(1,($B1878=$AD$55:$AD$109)*($J1878=$AE$55:$AE$109),0),4)))</f>
        <v>0</v>
      </c>
      <c r="Q1878" s="115" t="str">
        <f>VLOOKUP(M1878,Modelo!$A$2:$C$7,2,0)</f>
        <v>Capital Humano: Bienestar y Desarrollo</v>
      </c>
      <c r="R1878" s="118">
        <f t="array" ref="R1878">INDEX(Modelo!$F$1:$H$37,MATCH(1,(DataBase!Q1878=Modelo!$G$1:$G$37)*(DataBase!B1878=Modelo!$F$1:$F$37),0),3)</f>
        <v>0.11764705882352941</v>
      </c>
      <c r="S1878" s="115">
        <f t="shared" si="60"/>
        <v>100</v>
      </c>
      <c r="T1878" s="115">
        <f t="shared" si="61"/>
        <v>11.76470588235294</v>
      </c>
    </row>
    <row r="1879" spans="1:20" x14ac:dyDescent="0.3">
      <c r="A1879" s="115" t="s">
        <v>199</v>
      </c>
      <c r="B1879" s="115" t="s">
        <v>84</v>
      </c>
      <c r="C1879" s="115" t="s">
        <v>103</v>
      </c>
      <c r="D1879" s="115" t="s">
        <v>86</v>
      </c>
      <c r="E1879" s="115" t="s">
        <v>86</v>
      </c>
      <c r="F1879" s="115" t="s">
        <v>87</v>
      </c>
      <c r="G1879" s="115">
        <v>2015</v>
      </c>
      <c r="H1879" s="115" t="s">
        <v>125</v>
      </c>
      <c r="I1879" s="115">
        <v>0.70314701400000001</v>
      </c>
      <c r="J1879" s="115" t="s">
        <v>56</v>
      </c>
      <c r="K1879" s="115">
        <f>INDEX(DatosProcesados!$A$1:$BF$101,MATCH(DataBase!A1879,DatosProcesados!$A$1:$A$101,0),MATCH(DataBase!J1879,DatosProcesados!$A$1:$BF$1,0))</f>
        <v>0</v>
      </c>
      <c r="L1879" s="115" t="str">
        <f>INDEX(Modelo!$A$9:$D$89,MATCH(DataBase!$J1879,Modelo!$A$9:$A$89,0),MATCH(DataBase!L$1,Modelo!$A$9:$D$9,0))</f>
        <v xml:space="preserve">Impacto social </v>
      </c>
      <c r="M1879" s="115" t="str">
        <f>INDEX(Modelo!$A$9:$D$89,MATCH(DataBase!$J1879,Modelo!$A$9:$A$89,0),MATCH(DataBase!M$1,Modelo!$A$9:$D$9,0))</f>
        <v>Pilar 4</v>
      </c>
      <c r="N1879" s="115" t="str">
        <f>INDEX(Modelo!$A$9:$D$89,MATCH(DataBase!$J1879,Modelo!$A$9:$A$89,0),MATCH(DataBase!N$1,Modelo!$A$9:$D$9,0))</f>
        <v>boolean</v>
      </c>
      <c r="O1879" s="115" t="b">
        <f t="array" ref="O1879">IF(N1879="negativo",INDEX($AD$3:$AG$51,MATCH(1,($B1879=$AD$3:$AD$51)*($J1879=$AE$3:$AE$51),0),3),IF(N1879="positivo",INDEX($AD$55:$AG$109,MATCH(1,($B1879=$AD$55:$AD$109)*($J1879=$AE$55:$AE$109),0),3)))</f>
        <v>0</v>
      </c>
      <c r="P1879" s="115" t="b">
        <f t="array" ref="P1879">IF(N1879="negativo",INDEX($AD$3:$AG$51,MATCH(1,($B1879=$AD$3:$AD$51)*($J1879=$AE$3:$AE$51),0),4),IF(N1879="positivo",INDEX($AD$55:$AG$109,MATCH(1,($B1879=$AD$55:$AD$109)*($J1879=$AE$55:$AE$109),0),4)))</f>
        <v>0</v>
      </c>
      <c r="Q1879" s="115" t="str">
        <f>VLOOKUP(M1879,Modelo!$A$2:$C$7,2,0)</f>
        <v>Capital Humano: Bienestar y Desarrollo</v>
      </c>
      <c r="R1879" s="118">
        <f t="array" ref="R1879">INDEX(Modelo!$F$1:$H$37,MATCH(1,(DataBase!Q1879=Modelo!$G$1:$G$37)*(DataBase!B1879=Modelo!$F$1:$F$37),0),3)</f>
        <v>0.11764705882352941</v>
      </c>
      <c r="S1879" s="115">
        <f t="shared" si="60"/>
        <v>0</v>
      </c>
      <c r="T1879" s="115">
        <f t="shared" si="61"/>
        <v>0</v>
      </c>
    </row>
    <row r="1880" spans="1:20" x14ac:dyDescent="0.3">
      <c r="A1880" s="115" t="s">
        <v>215</v>
      </c>
      <c r="B1880" s="115" t="s">
        <v>216</v>
      </c>
      <c r="C1880" s="115" t="s">
        <v>97</v>
      </c>
      <c r="D1880" s="115" t="s">
        <v>86</v>
      </c>
      <c r="E1880" s="115" t="s">
        <v>86</v>
      </c>
      <c r="F1880" s="115" t="s">
        <v>86</v>
      </c>
      <c r="G1880" s="115">
        <v>1956</v>
      </c>
      <c r="H1880" s="115" t="s">
        <v>125</v>
      </c>
      <c r="I1880" s="115">
        <v>25.860914507</v>
      </c>
      <c r="J1880" s="115" t="s">
        <v>56</v>
      </c>
      <c r="K1880" s="115" t="str">
        <f>INDEX(DatosProcesados!$A$1:$BF$101,MATCH(DataBase!A1880,DatosProcesados!$A$1:$A$101,0),MATCH(DataBase!J1880,DatosProcesados!$A$1:$BF$1,0))</f>
        <v>Si</v>
      </c>
      <c r="L1880" s="115" t="str">
        <f>INDEX(Modelo!$A$9:$D$89,MATCH(DataBase!$J1880,Modelo!$A$9:$A$89,0),MATCH(DataBase!L$1,Modelo!$A$9:$D$9,0))</f>
        <v xml:space="preserve">Impacto social </v>
      </c>
      <c r="M1880" s="115" t="str">
        <f>INDEX(Modelo!$A$9:$D$89,MATCH(DataBase!$J1880,Modelo!$A$9:$A$89,0),MATCH(DataBase!M$1,Modelo!$A$9:$D$9,0))</f>
        <v>Pilar 4</v>
      </c>
      <c r="N1880" s="115" t="str">
        <f>INDEX(Modelo!$A$9:$D$89,MATCH(DataBase!$J1880,Modelo!$A$9:$A$89,0),MATCH(DataBase!N$1,Modelo!$A$9:$D$9,0))</f>
        <v>boolean</v>
      </c>
      <c r="O1880" s="115" t="b">
        <f t="array" ref="O1880">IF(N1880="negativo",INDEX($AD$3:$AG$51,MATCH(1,($B1880=$AD$3:$AD$51)*($J1880=$AE$3:$AE$51),0),3),IF(N1880="positivo",INDEX($AD$55:$AG$109,MATCH(1,($B1880=$AD$55:$AD$109)*($J1880=$AE$55:$AE$109),0),3)))</f>
        <v>0</v>
      </c>
      <c r="P1880" s="115" t="b">
        <f t="array" ref="P1880">IF(N1880="negativo",INDEX($AD$3:$AG$51,MATCH(1,($B1880=$AD$3:$AD$51)*($J1880=$AE$3:$AE$51),0),4),IF(N1880="positivo",INDEX($AD$55:$AG$109,MATCH(1,($B1880=$AD$55:$AD$109)*($J1880=$AE$55:$AE$109),0),4)))</f>
        <v>0</v>
      </c>
      <c r="Q1880" s="115" t="str">
        <f>VLOOKUP(M1880,Modelo!$A$2:$C$7,2,0)</f>
        <v>Capital Humano: Bienestar y Desarrollo</v>
      </c>
      <c r="R1880" s="118">
        <f t="array" ref="R1880">INDEX(Modelo!$F$1:$H$37,MATCH(1,(DataBase!Q1880=Modelo!$G$1:$G$37)*(DataBase!B1880=Modelo!$F$1:$F$37),0),3)</f>
        <v>0.21052631578947367</v>
      </c>
      <c r="S1880" s="115">
        <f t="shared" si="60"/>
        <v>100</v>
      </c>
      <c r="T1880" s="115">
        <f t="shared" si="61"/>
        <v>21.052631578947366</v>
      </c>
    </row>
    <row r="1881" spans="1:20" x14ac:dyDescent="0.3">
      <c r="A1881" s="115" t="s">
        <v>257</v>
      </c>
      <c r="B1881" s="115" t="s">
        <v>216</v>
      </c>
      <c r="C1881" s="115" t="s">
        <v>97</v>
      </c>
      <c r="D1881" s="115" t="s">
        <v>86</v>
      </c>
      <c r="E1881" s="115" t="s">
        <v>87</v>
      </c>
      <c r="F1881" s="115" t="s">
        <v>87</v>
      </c>
      <c r="G1881" s="115">
        <v>1898</v>
      </c>
      <c r="H1881" s="115" t="s">
        <v>167</v>
      </c>
      <c r="I1881" s="115">
        <v>2.4260392159999999</v>
      </c>
      <c r="J1881" s="115" t="s">
        <v>56</v>
      </c>
      <c r="K1881" s="115" t="str">
        <f>INDEX(DatosProcesados!$A$1:$BF$101,MATCH(DataBase!A1881,DatosProcesados!$A$1:$A$101,0),MATCH(DataBase!J1881,DatosProcesados!$A$1:$BF$1,0))</f>
        <v>Si</v>
      </c>
      <c r="L1881" s="115" t="str">
        <f>INDEX(Modelo!$A$9:$D$89,MATCH(DataBase!$J1881,Modelo!$A$9:$A$89,0),MATCH(DataBase!L$1,Modelo!$A$9:$D$9,0))</f>
        <v xml:space="preserve">Impacto social </v>
      </c>
      <c r="M1881" s="115" t="str">
        <f>INDEX(Modelo!$A$9:$D$89,MATCH(DataBase!$J1881,Modelo!$A$9:$A$89,0),MATCH(DataBase!M$1,Modelo!$A$9:$D$9,0))</f>
        <v>Pilar 4</v>
      </c>
      <c r="N1881" s="115" t="str">
        <f>INDEX(Modelo!$A$9:$D$89,MATCH(DataBase!$J1881,Modelo!$A$9:$A$89,0),MATCH(DataBase!N$1,Modelo!$A$9:$D$9,0))</f>
        <v>boolean</v>
      </c>
      <c r="O1881" s="115" t="b">
        <f t="array" ref="O1881">IF(N1881="negativo",INDEX($AD$3:$AG$51,MATCH(1,($B1881=$AD$3:$AD$51)*($J1881=$AE$3:$AE$51),0),3),IF(N1881="positivo",INDEX($AD$55:$AG$109,MATCH(1,($B1881=$AD$55:$AD$109)*($J1881=$AE$55:$AE$109),0),3)))</f>
        <v>0</v>
      </c>
      <c r="P1881" s="115" t="b">
        <f t="array" ref="P1881">IF(N1881="negativo",INDEX($AD$3:$AG$51,MATCH(1,($B1881=$AD$3:$AD$51)*($J1881=$AE$3:$AE$51),0),4),IF(N1881="positivo",INDEX($AD$55:$AG$109,MATCH(1,($B1881=$AD$55:$AD$109)*($J1881=$AE$55:$AE$109),0),4)))</f>
        <v>0</v>
      </c>
      <c r="Q1881" s="115" t="str">
        <f>VLOOKUP(M1881,Modelo!$A$2:$C$7,2,0)</f>
        <v>Capital Humano: Bienestar y Desarrollo</v>
      </c>
      <c r="R1881" s="118">
        <f t="array" ref="R1881">INDEX(Modelo!$F$1:$H$37,MATCH(1,(DataBase!Q1881=Modelo!$G$1:$G$37)*(DataBase!B1881=Modelo!$F$1:$F$37),0),3)</f>
        <v>0.21052631578947367</v>
      </c>
      <c r="S1881" s="115">
        <f t="shared" si="60"/>
        <v>100</v>
      </c>
      <c r="T1881" s="115">
        <f t="shared" si="61"/>
        <v>21.052631578947366</v>
      </c>
    </row>
    <row r="1882" spans="1:20" x14ac:dyDescent="0.3">
      <c r="A1882" s="115" t="s">
        <v>301</v>
      </c>
      <c r="B1882" s="115" t="s">
        <v>216</v>
      </c>
      <c r="C1882" s="115" t="s">
        <v>103</v>
      </c>
      <c r="D1882" s="115" t="s">
        <v>86</v>
      </c>
      <c r="E1882" s="115" t="s">
        <v>87</v>
      </c>
      <c r="F1882" s="115" t="s">
        <v>86</v>
      </c>
      <c r="G1882" s="115">
        <v>1998</v>
      </c>
      <c r="H1882" s="115" t="s">
        <v>125</v>
      </c>
      <c r="I1882" s="115">
        <v>1.697301486</v>
      </c>
      <c r="J1882" s="115" t="s">
        <v>56</v>
      </c>
      <c r="K1882" s="115" t="str">
        <f>INDEX(DatosProcesados!$A$1:$BF$101,MATCH(DataBase!A1882,DatosProcesados!$A$1:$A$101,0),MATCH(DataBase!J1882,DatosProcesados!$A$1:$BF$1,0))</f>
        <v>Si</v>
      </c>
      <c r="L1882" s="115" t="str">
        <f>INDEX(Modelo!$A$9:$D$89,MATCH(DataBase!$J1882,Modelo!$A$9:$A$89,0),MATCH(DataBase!L$1,Modelo!$A$9:$D$9,0))</f>
        <v xml:space="preserve">Impacto social </v>
      </c>
      <c r="M1882" s="115" t="str">
        <f>INDEX(Modelo!$A$9:$D$89,MATCH(DataBase!$J1882,Modelo!$A$9:$A$89,0),MATCH(DataBase!M$1,Modelo!$A$9:$D$9,0))</f>
        <v>Pilar 4</v>
      </c>
      <c r="N1882" s="115" t="str">
        <f>INDEX(Modelo!$A$9:$D$89,MATCH(DataBase!$J1882,Modelo!$A$9:$A$89,0),MATCH(DataBase!N$1,Modelo!$A$9:$D$9,0))</f>
        <v>boolean</v>
      </c>
      <c r="O1882" s="115" t="b">
        <f t="array" ref="O1882">IF(N1882="negativo",INDEX($AD$3:$AG$51,MATCH(1,($B1882=$AD$3:$AD$51)*($J1882=$AE$3:$AE$51),0),3),IF(N1882="positivo",INDEX($AD$55:$AG$109,MATCH(1,($B1882=$AD$55:$AD$109)*($J1882=$AE$55:$AE$109),0),3)))</f>
        <v>0</v>
      </c>
      <c r="P1882" s="115" t="b">
        <f t="array" ref="P1882">IF(N1882="negativo",INDEX($AD$3:$AG$51,MATCH(1,($B1882=$AD$3:$AD$51)*($J1882=$AE$3:$AE$51),0),4),IF(N1882="positivo",INDEX($AD$55:$AG$109,MATCH(1,($B1882=$AD$55:$AD$109)*($J1882=$AE$55:$AE$109),0),4)))</f>
        <v>0</v>
      </c>
      <c r="Q1882" s="115" t="str">
        <f>VLOOKUP(M1882,Modelo!$A$2:$C$7,2,0)</f>
        <v>Capital Humano: Bienestar y Desarrollo</v>
      </c>
      <c r="R1882" s="118">
        <f t="array" ref="R1882">INDEX(Modelo!$F$1:$H$37,MATCH(1,(DataBase!Q1882=Modelo!$G$1:$G$37)*(DataBase!B1882=Modelo!$F$1:$F$37),0),3)</f>
        <v>0.21052631578947367</v>
      </c>
      <c r="S1882" s="115">
        <f t="shared" si="60"/>
        <v>100</v>
      </c>
      <c r="T1882" s="115">
        <f t="shared" si="61"/>
        <v>21.052631578947366</v>
      </c>
    </row>
    <row r="1883" spans="1:20" x14ac:dyDescent="0.3">
      <c r="A1883" s="115" t="s">
        <v>352</v>
      </c>
      <c r="B1883" s="115" t="s">
        <v>313</v>
      </c>
      <c r="C1883" s="115" t="s">
        <v>103</v>
      </c>
      <c r="D1883" s="115" t="s">
        <v>87</v>
      </c>
      <c r="E1883" s="115" t="s">
        <v>87</v>
      </c>
      <c r="F1883" s="115" t="s">
        <v>87</v>
      </c>
      <c r="G1883" s="115">
        <v>1969</v>
      </c>
      <c r="H1883" s="115" t="s">
        <v>353</v>
      </c>
      <c r="I1883" s="115">
        <v>3.188315636</v>
      </c>
      <c r="J1883" s="115" t="s">
        <v>56</v>
      </c>
      <c r="K1883" s="115" t="str">
        <f>INDEX(DatosProcesados!$A$1:$BF$101,MATCH(DataBase!A1883,DatosProcesados!$A$1:$A$101,0),MATCH(DataBase!J1883,DatosProcesados!$A$1:$BF$1,0))</f>
        <v>Si</v>
      </c>
      <c r="L1883" s="115" t="str">
        <f>INDEX(Modelo!$A$9:$D$89,MATCH(DataBase!$J1883,Modelo!$A$9:$A$89,0),MATCH(DataBase!L$1,Modelo!$A$9:$D$9,0))</f>
        <v xml:space="preserve">Impacto social </v>
      </c>
      <c r="M1883" s="115" t="str">
        <f>INDEX(Modelo!$A$9:$D$89,MATCH(DataBase!$J1883,Modelo!$A$9:$A$89,0),MATCH(DataBase!M$1,Modelo!$A$9:$D$9,0))</f>
        <v>Pilar 4</v>
      </c>
      <c r="N1883" s="115" t="str">
        <f>INDEX(Modelo!$A$9:$D$89,MATCH(DataBase!$J1883,Modelo!$A$9:$A$89,0),MATCH(DataBase!N$1,Modelo!$A$9:$D$9,0))</f>
        <v>boolean</v>
      </c>
      <c r="O1883" s="115" t="b">
        <f t="array" ref="O1883">IF(N1883="negativo",INDEX($AD$3:$AG$51,MATCH(1,($B1883=$AD$3:$AD$51)*($J1883=$AE$3:$AE$51),0),3),IF(N1883="positivo",INDEX($AD$55:$AG$109,MATCH(1,($B1883=$AD$55:$AD$109)*($J1883=$AE$55:$AE$109),0),3)))</f>
        <v>0</v>
      </c>
      <c r="P1883" s="115" t="b">
        <f t="array" ref="P1883">IF(N1883="negativo",INDEX($AD$3:$AG$51,MATCH(1,($B1883=$AD$3:$AD$51)*($J1883=$AE$3:$AE$51),0),4),IF(N1883="positivo",INDEX($AD$55:$AG$109,MATCH(1,($B1883=$AD$55:$AD$109)*($J1883=$AE$55:$AE$109),0),4)))</f>
        <v>0</v>
      </c>
      <c r="Q1883" s="115" t="str">
        <f>VLOOKUP(M1883,Modelo!$A$2:$C$7,2,0)</f>
        <v>Capital Humano: Bienestar y Desarrollo</v>
      </c>
      <c r="R1883" s="118">
        <f t="array" ref="R1883">INDEX(Modelo!$F$1:$H$37,MATCH(1,(DataBase!Q1883=Modelo!$G$1:$G$37)*(DataBase!B1883=Modelo!$F$1:$F$37),0),3)</f>
        <v>0.17647058823529413</v>
      </c>
      <c r="S1883" s="115">
        <f t="shared" si="60"/>
        <v>100</v>
      </c>
      <c r="T1883" s="115">
        <f t="shared" si="61"/>
        <v>17.647058823529413</v>
      </c>
    </row>
    <row r="1884" spans="1:20" x14ac:dyDescent="0.3">
      <c r="A1884" s="115" t="s">
        <v>427</v>
      </c>
      <c r="B1884" s="115" t="s">
        <v>407</v>
      </c>
      <c r="C1884" s="115" t="s">
        <v>103</v>
      </c>
      <c r="D1884" s="115" t="s">
        <v>86</v>
      </c>
      <c r="E1884" s="115" t="s">
        <v>86</v>
      </c>
      <c r="F1884" s="115" t="s">
        <v>87</v>
      </c>
      <c r="G1884" s="115">
        <v>2020</v>
      </c>
      <c r="H1884" s="115" t="s">
        <v>428</v>
      </c>
      <c r="I1884" s="115">
        <v>1.943851598</v>
      </c>
      <c r="J1884" s="115" t="s">
        <v>56</v>
      </c>
      <c r="K1884" s="115" t="str">
        <f>INDEX(DatosProcesados!$A$1:$BF$101,MATCH(DataBase!A1884,DatosProcesados!$A$1:$A$101,0),MATCH(DataBase!J1884,DatosProcesados!$A$1:$BF$1,0))</f>
        <v>Si</v>
      </c>
      <c r="L1884" s="115" t="str">
        <f>INDEX(Modelo!$A$9:$D$89,MATCH(DataBase!$J1884,Modelo!$A$9:$A$89,0),MATCH(DataBase!L$1,Modelo!$A$9:$D$9,0))</f>
        <v xml:space="preserve">Impacto social </v>
      </c>
      <c r="M1884" s="115" t="str">
        <f>INDEX(Modelo!$A$9:$D$89,MATCH(DataBase!$J1884,Modelo!$A$9:$A$89,0),MATCH(DataBase!M$1,Modelo!$A$9:$D$9,0))</f>
        <v>Pilar 4</v>
      </c>
      <c r="N1884" s="115" t="str">
        <f>INDEX(Modelo!$A$9:$D$89,MATCH(DataBase!$J1884,Modelo!$A$9:$A$89,0),MATCH(DataBase!N$1,Modelo!$A$9:$D$9,0))</f>
        <v>boolean</v>
      </c>
      <c r="O1884" s="115" t="b">
        <f t="array" ref="O1884">IF(N1884="negativo",INDEX($AD$3:$AG$51,MATCH(1,($B1884=$AD$3:$AD$51)*($J1884=$AE$3:$AE$51),0),3),IF(N1884="positivo",INDEX($AD$55:$AG$109,MATCH(1,($B1884=$AD$55:$AD$109)*($J1884=$AE$55:$AE$109),0),3)))</f>
        <v>0</v>
      </c>
      <c r="P1884" s="115" t="b">
        <f t="array" ref="P1884">IF(N1884="negativo",INDEX($AD$3:$AG$51,MATCH(1,($B1884=$AD$3:$AD$51)*($J1884=$AE$3:$AE$51),0),4),IF(N1884="positivo",INDEX($AD$55:$AG$109,MATCH(1,($B1884=$AD$55:$AD$109)*($J1884=$AE$55:$AE$109),0),4)))</f>
        <v>0</v>
      </c>
      <c r="Q1884" s="115" t="str">
        <f>VLOOKUP(M1884,Modelo!$A$2:$C$7,2,0)</f>
        <v>Capital Humano: Bienestar y Desarrollo</v>
      </c>
      <c r="R1884" s="118">
        <f t="array" ref="R1884">INDEX(Modelo!$F$1:$H$37,MATCH(1,(DataBase!Q1884=Modelo!$G$1:$G$37)*(DataBase!B1884=Modelo!$F$1:$F$37),0),3)</f>
        <v>0.19230769230769232</v>
      </c>
      <c r="S1884" s="115">
        <f t="shared" si="60"/>
        <v>100</v>
      </c>
      <c r="T1884" s="115">
        <f t="shared" si="61"/>
        <v>19.230769230769234</v>
      </c>
    </row>
    <row r="1885" spans="1:20" x14ac:dyDescent="0.3">
      <c r="A1885" s="115" t="s">
        <v>333</v>
      </c>
      <c r="B1885" s="115" t="s">
        <v>313</v>
      </c>
      <c r="C1885" s="115" t="s">
        <v>103</v>
      </c>
      <c r="D1885" s="115" t="s">
        <v>86</v>
      </c>
      <c r="E1885" s="115" t="s">
        <v>86</v>
      </c>
      <c r="F1885" s="115" t="s">
        <v>87</v>
      </c>
      <c r="G1885" s="115">
        <v>1952</v>
      </c>
      <c r="H1885" s="115" t="s">
        <v>177</v>
      </c>
      <c r="I1885" s="115">
        <v>5.9910971069999999</v>
      </c>
      <c r="J1885" s="115" t="s">
        <v>56</v>
      </c>
      <c r="K1885" s="115" t="str">
        <f>INDEX(DatosProcesados!$A$1:$BF$101,MATCH(DataBase!A1885,DatosProcesados!$A$1:$A$101,0),MATCH(DataBase!J1885,DatosProcesados!$A$1:$BF$1,0))</f>
        <v>Si</v>
      </c>
      <c r="L1885" s="115" t="str">
        <f>INDEX(Modelo!$A$9:$D$89,MATCH(DataBase!$J1885,Modelo!$A$9:$A$89,0),MATCH(DataBase!L$1,Modelo!$A$9:$D$9,0))</f>
        <v xml:space="preserve">Impacto social </v>
      </c>
      <c r="M1885" s="115" t="str">
        <f>INDEX(Modelo!$A$9:$D$89,MATCH(DataBase!$J1885,Modelo!$A$9:$A$89,0),MATCH(DataBase!M$1,Modelo!$A$9:$D$9,0))</f>
        <v>Pilar 4</v>
      </c>
      <c r="N1885" s="115" t="str">
        <f>INDEX(Modelo!$A$9:$D$89,MATCH(DataBase!$J1885,Modelo!$A$9:$A$89,0),MATCH(DataBase!N$1,Modelo!$A$9:$D$9,0))</f>
        <v>boolean</v>
      </c>
      <c r="O1885" s="115" t="b">
        <f t="array" ref="O1885">IF(N1885="negativo",INDEX($AD$3:$AG$51,MATCH(1,($B1885=$AD$3:$AD$51)*($J1885=$AE$3:$AE$51),0),3),IF(N1885="positivo",INDEX($AD$55:$AG$109,MATCH(1,($B1885=$AD$55:$AD$109)*($J1885=$AE$55:$AE$109),0),3)))</f>
        <v>0</v>
      </c>
      <c r="P1885" s="115" t="b">
        <f t="array" ref="P1885">IF(N1885="negativo",INDEX($AD$3:$AG$51,MATCH(1,($B1885=$AD$3:$AD$51)*($J1885=$AE$3:$AE$51),0),4),IF(N1885="positivo",INDEX($AD$55:$AG$109,MATCH(1,($B1885=$AD$55:$AD$109)*($J1885=$AE$55:$AE$109),0),4)))</f>
        <v>0</v>
      </c>
      <c r="Q1885" s="115" t="str">
        <f>VLOOKUP(M1885,Modelo!$A$2:$C$7,2,0)</f>
        <v>Capital Humano: Bienestar y Desarrollo</v>
      </c>
      <c r="R1885" s="118">
        <f t="array" ref="R1885">INDEX(Modelo!$F$1:$H$37,MATCH(1,(DataBase!Q1885=Modelo!$G$1:$G$37)*(DataBase!B1885=Modelo!$F$1:$F$37),0),3)</f>
        <v>0.17647058823529413</v>
      </c>
      <c r="S1885" s="115">
        <f t="shared" si="60"/>
        <v>100</v>
      </c>
      <c r="T1885" s="115">
        <f t="shared" si="61"/>
        <v>17.647058823529413</v>
      </c>
    </row>
    <row r="1886" spans="1:20" x14ac:dyDescent="0.3">
      <c r="A1886" s="115" t="s">
        <v>371</v>
      </c>
      <c r="B1886" s="115" t="s">
        <v>313</v>
      </c>
      <c r="C1886" s="115" t="s">
        <v>103</v>
      </c>
      <c r="D1886" s="115" t="s">
        <v>87</v>
      </c>
      <c r="E1886" s="115" t="s">
        <v>86</v>
      </c>
      <c r="F1886" s="115" t="s">
        <v>87</v>
      </c>
      <c r="G1886" s="115">
        <v>1977</v>
      </c>
      <c r="H1886" s="115" t="s">
        <v>281</v>
      </c>
      <c r="I1886" s="115">
        <v>2.002301595</v>
      </c>
      <c r="J1886" s="115" t="s">
        <v>56</v>
      </c>
      <c r="K1886" s="115" t="str">
        <f>INDEX(DatosProcesados!$A$1:$BF$101,MATCH(DataBase!A1886,DatosProcesados!$A$1:$A$101,0),MATCH(DataBase!J1886,DatosProcesados!$A$1:$BF$1,0))</f>
        <v>No</v>
      </c>
      <c r="L1886" s="115" t="str">
        <f>INDEX(Modelo!$A$9:$D$89,MATCH(DataBase!$J1886,Modelo!$A$9:$A$89,0),MATCH(DataBase!L$1,Modelo!$A$9:$D$9,0))</f>
        <v xml:space="preserve">Impacto social </v>
      </c>
      <c r="M1886" s="115" t="str">
        <f>INDEX(Modelo!$A$9:$D$89,MATCH(DataBase!$J1886,Modelo!$A$9:$A$89,0),MATCH(DataBase!M$1,Modelo!$A$9:$D$9,0))</f>
        <v>Pilar 4</v>
      </c>
      <c r="N1886" s="115" t="str">
        <f>INDEX(Modelo!$A$9:$D$89,MATCH(DataBase!$J1886,Modelo!$A$9:$A$89,0),MATCH(DataBase!N$1,Modelo!$A$9:$D$9,0))</f>
        <v>boolean</v>
      </c>
      <c r="O1886" s="115" t="b">
        <f t="array" ref="O1886">IF(N1886="negativo",INDEX($AD$3:$AG$51,MATCH(1,($B1886=$AD$3:$AD$51)*($J1886=$AE$3:$AE$51),0),3),IF(N1886="positivo",INDEX($AD$55:$AG$109,MATCH(1,($B1886=$AD$55:$AD$109)*($J1886=$AE$55:$AE$109),0),3)))</f>
        <v>0</v>
      </c>
      <c r="P1886" s="115" t="b">
        <f t="array" ref="P1886">IF(N1886="negativo",INDEX($AD$3:$AG$51,MATCH(1,($B1886=$AD$3:$AD$51)*($J1886=$AE$3:$AE$51),0),4),IF(N1886="positivo",INDEX($AD$55:$AG$109,MATCH(1,($B1886=$AD$55:$AD$109)*($J1886=$AE$55:$AE$109),0),4)))</f>
        <v>0</v>
      </c>
      <c r="Q1886" s="115" t="str">
        <f>VLOOKUP(M1886,Modelo!$A$2:$C$7,2,0)</f>
        <v>Capital Humano: Bienestar y Desarrollo</v>
      </c>
      <c r="R1886" s="118">
        <f t="array" ref="R1886">INDEX(Modelo!$F$1:$H$37,MATCH(1,(DataBase!Q1886=Modelo!$G$1:$G$37)*(DataBase!B1886=Modelo!$F$1:$F$37),0),3)</f>
        <v>0.17647058823529413</v>
      </c>
      <c r="S1886" s="115">
        <f t="shared" si="60"/>
        <v>0</v>
      </c>
      <c r="T1886" s="115">
        <f t="shared" si="61"/>
        <v>0</v>
      </c>
    </row>
    <row r="1887" spans="1:20" x14ac:dyDescent="0.3">
      <c r="A1887" s="115" t="s">
        <v>469</v>
      </c>
      <c r="B1887" s="115" t="s">
        <v>467</v>
      </c>
      <c r="C1887" s="115" t="s">
        <v>103</v>
      </c>
      <c r="D1887" s="115" t="s">
        <v>87</v>
      </c>
      <c r="E1887" s="115" t="s">
        <v>86</v>
      </c>
      <c r="F1887" s="115" t="s">
        <v>87</v>
      </c>
      <c r="G1887" s="115">
        <v>1971</v>
      </c>
      <c r="H1887" s="115" t="s">
        <v>244</v>
      </c>
      <c r="I1887" s="115">
        <v>2.1567474139999998</v>
      </c>
      <c r="J1887" s="115" t="s">
        <v>56</v>
      </c>
      <c r="K1887" s="115">
        <f>INDEX(DatosProcesados!$A$1:$BF$101,MATCH(DataBase!A1887,DatosProcesados!$A$1:$A$101,0),MATCH(DataBase!J1887,DatosProcesados!$A$1:$BF$1,0))</f>
        <v>0</v>
      </c>
      <c r="L1887" s="115" t="str">
        <f>INDEX(Modelo!$A$9:$D$89,MATCH(DataBase!$J1887,Modelo!$A$9:$A$89,0),MATCH(DataBase!L$1,Modelo!$A$9:$D$9,0))</f>
        <v xml:space="preserve">Impacto social </v>
      </c>
      <c r="M1887" s="115" t="str">
        <f>INDEX(Modelo!$A$9:$D$89,MATCH(DataBase!$J1887,Modelo!$A$9:$A$89,0),MATCH(DataBase!M$1,Modelo!$A$9:$D$9,0))</f>
        <v>Pilar 4</v>
      </c>
      <c r="N1887" s="115" t="str">
        <f>INDEX(Modelo!$A$9:$D$89,MATCH(DataBase!$J1887,Modelo!$A$9:$A$89,0),MATCH(DataBase!N$1,Modelo!$A$9:$D$9,0))</f>
        <v>boolean</v>
      </c>
      <c r="O1887" s="115" t="b">
        <f t="array" ref="O1887">IF(N1887="negativo",INDEX($AD$3:$AG$51,MATCH(1,($B1887=$AD$3:$AD$51)*($J1887=$AE$3:$AE$51),0),3),IF(N1887="positivo",INDEX($AD$55:$AG$109,MATCH(1,($B1887=$AD$55:$AD$109)*($J1887=$AE$55:$AE$109),0),3)))</f>
        <v>0</v>
      </c>
      <c r="P1887" s="115" t="b">
        <f t="array" ref="P1887">IF(N1887="negativo",INDEX($AD$3:$AG$51,MATCH(1,($B1887=$AD$3:$AD$51)*($J1887=$AE$3:$AE$51),0),4),IF(N1887="positivo",INDEX($AD$55:$AG$109,MATCH(1,($B1887=$AD$55:$AD$109)*($J1887=$AE$55:$AE$109),0),4)))</f>
        <v>0</v>
      </c>
      <c r="Q1887" s="115" t="str">
        <f>VLOOKUP(M1887,Modelo!$A$2:$C$7,2,0)</f>
        <v>Capital Humano: Bienestar y Desarrollo</v>
      </c>
      <c r="R1887" s="118">
        <f t="array" ref="R1887">INDEX(Modelo!$F$1:$H$37,MATCH(1,(DataBase!Q1887=Modelo!$G$1:$G$37)*(DataBase!B1887=Modelo!$F$1:$F$37),0),3)</f>
        <v>0.14285714285714285</v>
      </c>
      <c r="S1887" s="115">
        <f t="shared" si="60"/>
        <v>0</v>
      </c>
      <c r="T1887" s="115">
        <f t="shared" si="61"/>
        <v>0</v>
      </c>
    </row>
    <row r="1888" spans="1:20" x14ac:dyDescent="0.3">
      <c r="A1888" s="115" t="s">
        <v>357</v>
      </c>
      <c r="B1888" s="115" t="s">
        <v>313</v>
      </c>
      <c r="C1888" s="115" t="s">
        <v>103</v>
      </c>
      <c r="D1888" s="115" t="s">
        <v>86</v>
      </c>
      <c r="E1888" s="115" t="s">
        <v>86</v>
      </c>
      <c r="F1888" s="115" t="s">
        <v>87</v>
      </c>
      <c r="G1888" s="115">
        <v>2009</v>
      </c>
      <c r="H1888" s="115" t="s">
        <v>358</v>
      </c>
      <c r="I1888" s="115">
        <v>2.8694480090000001</v>
      </c>
      <c r="J1888" s="115" t="s">
        <v>56</v>
      </c>
      <c r="K1888" s="115">
        <f>INDEX(DatosProcesados!$A$1:$BF$101,MATCH(DataBase!A1888,DatosProcesados!$A$1:$A$101,0),MATCH(DataBase!J1888,DatosProcesados!$A$1:$BF$1,0))</f>
        <v>0</v>
      </c>
      <c r="L1888" s="115" t="str">
        <f>INDEX(Modelo!$A$9:$D$89,MATCH(DataBase!$J1888,Modelo!$A$9:$A$89,0),MATCH(DataBase!L$1,Modelo!$A$9:$D$9,0))</f>
        <v xml:space="preserve">Impacto social </v>
      </c>
      <c r="M1888" s="115" t="str">
        <f>INDEX(Modelo!$A$9:$D$89,MATCH(DataBase!$J1888,Modelo!$A$9:$A$89,0),MATCH(DataBase!M$1,Modelo!$A$9:$D$9,0))</f>
        <v>Pilar 4</v>
      </c>
      <c r="N1888" s="115" t="str">
        <f>INDEX(Modelo!$A$9:$D$89,MATCH(DataBase!$J1888,Modelo!$A$9:$A$89,0),MATCH(DataBase!N$1,Modelo!$A$9:$D$9,0))</f>
        <v>boolean</v>
      </c>
      <c r="O1888" s="115" t="b">
        <f t="array" ref="O1888">IF(N1888="negativo",INDEX($AD$3:$AG$51,MATCH(1,($B1888=$AD$3:$AD$51)*($J1888=$AE$3:$AE$51),0),3),IF(N1888="positivo",INDEX($AD$55:$AG$109,MATCH(1,($B1888=$AD$55:$AD$109)*($J1888=$AE$55:$AE$109),0),3)))</f>
        <v>0</v>
      </c>
      <c r="P1888" s="115" t="b">
        <f t="array" ref="P1888">IF(N1888="negativo",INDEX($AD$3:$AG$51,MATCH(1,($B1888=$AD$3:$AD$51)*($J1888=$AE$3:$AE$51),0),4),IF(N1888="positivo",INDEX($AD$55:$AG$109,MATCH(1,($B1888=$AD$55:$AD$109)*($J1888=$AE$55:$AE$109),0),4)))</f>
        <v>0</v>
      </c>
      <c r="Q1888" s="115" t="str">
        <f>VLOOKUP(M1888,Modelo!$A$2:$C$7,2,0)</f>
        <v>Capital Humano: Bienestar y Desarrollo</v>
      </c>
      <c r="R1888" s="118">
        <f t="array" ref="R1888">INDEX(Modelo!$F$1:$H$37,MATCH(1,(DataBase!Q1888=Modelo!$G$1:$G$37)*(DataBase!B1888=Modelo!$F$1:$F$37),0),3)</f>
        <v>0.17647058823529413</v>
      </c>
      <c r="S1888" s="115">
        <f t="shared" si="60"/>
        <v>0</v>
      </c>
      <c r="T1888" s="115">
        <f t="shared" si="61"/>
        <v>0</v>
      </c>
    </row>
    <row r="1889" spans="1:20" x14ac:dyDescent="0.3">
      <c r="A1889" s="115" t="s">
        <v>355</v>
      </c>
      <c r="B1889" s="115" t="s">
        <v>313</v>
      </c>
      <c r="C1889" s="115" t="s">
        <v>103</v>
      </c>
      <c r="D1889" s="115" t="s">
        <v>87</v>
      </c>
      <c r="E1889" s="115" t="s">
        <v>86</v>
      </c>
      <c r="F1889" s="115" t="s">
        <v>86</v>
      </c>
      <c r="G1889" s="115">
        <v>1934</v>
      </c>
      <c r="H1889" s="115" t="s">
        <v>125</v>
      </c>
      <c r="I1889" s="115">
        <v>3.134365769</v>
      </c>
      <c r="J1889" s="115" t="s">
        <v>56</v>
      </c>
      <c r="K1889" s="115">
        <f>INDEX(DatosProcesados!$A$1:$BF$101,MATCH(DataBase!A1889,DatosProcesados!$A$1:$A$101,0),MATCH(DataBase!J1889,DatosProcesados!$A$1:$BF$1,0))</f>
        <v>0</v>
      </c>
      <c r="L1889" s="115" t="str">
        <f>INDEX(Modelo!$A$9:$D$89,MATCH(DataBase!$J1889,Modelo!$A$9:$A$89,0),MATCH(DataBase!L$1,Modelo!$A$9:$D$9,0))</f>
        <v xml:space="preserve">Impacto social </v>
      </c>
      <c r="M1889" s="115" t="str">
        <f>INDEX(Modelo!$A$9:$D$89,MATCH(DataBase!$J1889,Modelo!$A$9:$A$89,0),MATCH(DataBase!M$1,Modelo!$A$9:$D$9,0))</f>
        <v>Pilar 4</v>
      </c>
      <c r="N1889" s="115" t="str">
        <f>INDEX(Modelo!$A$9:$D$89,MATCH(DataBase!$J1889,Modelo!$A$9:$A$89,0),MATCH(DataBase!N$1,Modelo!$A$9:$D$9,0))</f>
        <v>boolean</v>
      </c>
      <c r="O1889" s="115" t="b">
        <f t="array" ref="O1889">IF(N1889="negativo",INDEX($AD$3:$AG$51,MATCH(1,($B1889=$AD$3:$AD$51)*($J1889=$AE$3:$AE$51),0),3),IF(N1889="positivo",INDEX($AD$55:$AG$109,MATCH(1,($B1889=$AD$55:$AD$109)*($J1889=$AE$55:$AE$109),0),3)))</f>
        <v>0</v>
      </c>
      <c r="P1889" s="115" t="b">
        <f t="array" ref="P1889">IF(N1889="negativo",INDEX($AD$3:$AG$51,MATCH(1,($B1889=$AD$3:$AD$51)*($J1889=$AE$3:$AE$51),0),4),IF(N1889="positivo",INDEX($AD$55:$AG$109,MATCH(1,($B1889=$AD$55:$AD$109)*($J1889=$AE$55:$AE$109),0),4)))</f>
        <v>0</v>
      </c>
      <c r="Q1889" s="115" t="str">
        <f>VLOOKUP(M1889,Modelo!$A$2:$C$7,2,0)</f>
        <v>Capital Humano: Bienestar y Desarrollo</v>
      </c>
      <c r="R1889" s="118">
        <f t="array" ref="R1889">INDEX(Modelo!$F$1:$H$37,MATCH(1,(DataBase!Q1889=Modelo!$G$1:$G$37)*(DataBase!B1889=Modelo!$F$1:$F$37),0),3)</f>
        <v>0.17647058823529413</v>
      </c>
      <c r="S1889" s="115">
        <f t="shared" si="60"/>
        <v>0</v>
      </c>
      <c r="T1889" s="115">
        <f t="shared" si="61"/>
        <v>0</v>
      </c>
    </row>
    <row r="1890" spans="1:20" x14ac:dyDescent="0.3">
      <c r="A1890" s="115" t="s">
        <v>129</v>
      </c>
      <c r="B1890" s="115" t="s">
        <v>84</v>
      </c>
      <c r="C1890" s="115" t="s">
        <v>97</v>
      </c>
      <c r="D1890" s="115" t="s">
        <v>86</v>
      </c>
      <c r="E1890" s="115" t="s">
        <v>87</v>
      </c>
      <c r="F1890" s="115" t="s">
        <v>87</v>
      </c>
      <c r="G1890" s="115">
        <v>1924</v>
      </c>
      <c r="H1890" s="115" t="s">
        <v>130</v>
      </c>
      <c r="I1890" s="115">
        <v>6.6721791020000003</v>
      </c>
      <c r="J1890" s="115" t="s">
        <v>56</v>
      </c>
      <c r="K1890" s="115" t="str">
        <f>INDEX(DatosProcesados!$A$1:$BF$101,MATCH(DataBase!A1890,DatosProcesados!$A$1:$A$101,0),MATCH(DataBase!J1890,DatosProcesados!$A$1:$BF$1,0))</f>
        <v>Si</v>
      </c>
      <c r="L1890" s="115" t="str">
        <f>INDEX(Modelo!$A$9:$D$89,MATCH(DataBase!$J1890,Modelo!$A$9:$A$89,0),MATCH(DataBase!L$1,Modelo!$A$9:$D$9,0))</f>
        <v xml:space="preserve">Impacto social </v>
      </c>
      <c r="M1890" s="115" t="str">
        <f>INDEX(Modelo!$A$9:$D$89,MATCH(DataBase!$J1890,Modelo!$A$9:$A$89,0),MATCH(DataBase!M$1,Modelo!$A$9:$D$9,0))</f>
        <v>Pilar 4</v>
      </c>
      <c r="N1890" s="115" t="str">
        <f>INDEX(Modelo!$A$9:$D$89,MATCH(DataBase!$J1890,Modelo!$A$9:$A$89,0),MATCH(DataBase!N$1,Modelo!$A$9:$D$9,0))</f>
        <v>boolean</v>
      </c>
      <c r="O1890" s="115" t="b">
        <f t="array" ref="O1890">IF(N1890="negativo",INDEX($AD$3:$AG$51,MATCH(1,($B1890=$AD$3:$AD$51)*($J1890=$AE$3:$AE$51),0),3),IF(N1890="positivo",INDEX($AD$55:$AG$109,MATCH(1,($B1890=$AD$55:$AD$109)*($J1890=$AE$55:$AE$109),0),3)))</f>
        <v>0</v>
      </c>
      <c r="P1890" s="115" t="b">
        <f t="array" ref="P1890">IF(N1890="negativo",INDEX($AD$3:$AG$51,MATCH(1,($B1890=$AD$3:$AD$51)*($J1890=$AE$3:$AE$51),0),4),IF(N1890="positivo",INDEX($AD$55:$AG$109,MATCH(1,($B1890=$AD$55:$AD$109)*($J1890=$AE$55:$AE$109),0),4)))</f>
        <v>0</v>
      </c>
      <c r="Q1890" s="115" t="str">
        <f>VLOOKUP(M1890,Modelo!$A$2:$C$7,2,0)</f>
        <v>Capital Humano: Bienestar y Desarrollo</v>
      </c>
      <c r="R1890" s="118">
        <f t="array" ref="R1890">INDEX(Modelo!$F$1:$H$37,MATCH(1,(DataBase!Q1890=Modelo!$G$1:$G$37)*(DataBase!B1890=Modelo!$F$1:$F$37),0),3)</f>
        <v>0.11764705882352941</v>
      </c>
      <c r="S1890" s="115">
        <f t="shared" si="60"/>
        <v>100</v>
      </c>
      <c r="T1890" s="115">
        <f t="shared" si="61"/>
        <v>11.76470588235294</v>
      </c>
    </row>
    <row r="1891" spans="1:20" x14ac:dyDescent="0.3">
      <c r="A1891" s="115" t="s">
        <v>166</v>
      </c>
      <c r="B1891" s="115" t="s">
        <v>84</v>
      </c>
      <c r="C1891" s="115" t="s">
        <v>103</v>
      </c>
      <c r="D1891" s="115" t="s">
        <v>86</v>
      </c>
      <c r="E1891" s="115" t="s">
        <v>87</v>
      </c>
      <c r="F1891" s="115" t="s">
        <v>87</v>
      </c>
      <c r="G1891" s="115">
        <v>1910</v>
      </c>
      <c r="H1891" s="115" t="s">
        <v>167</v>
      </c>
      <c r="I1891" s="115">
        <v>2.655177809</v>
      </c>
      <c r="J1891" s="115" t="s">
        <v>56</v>
      </c>
      <c r="K1891" s="115" t="str">
        <f>INDEX(DatosProcesados!$A$1:$BF$101,MATCH(DataBase!A1891,DatosProcesados!$A$1:$A$101,0),MATCH(DataBase!J1891,DatosProcesados!$A$1:$BF$1,0))</f>
        <v>Si</v>
      </c>
      <c r="L1891" s="115" t="str">
        <f>INDEX(Modelo!$A$9:$D$89,MATCH(DataBase!$J1891,Modelo!$A$9:$A$89,0),MATCH(DataBase!L$1,Modelo!$A$9:$D$9,0))</f>
        <v xml:space="preserve">Impacto social </v>
      </c>
      <c r="M1891" s="115" t="str">
        <f>INDEX(Modelo!$A$9:$D$89,MATCH(DataBase!$J1891,Modelo!$A$9:$A$89,0),MATCH(DataBase!M$1,Modelo!$A$9:$D$9,0))</f>
        <v>Pilar 4</v>
      </c>
      <c r="N1891" s="115" t="str">
        <f>INDEX(Modelo!$A$9:$D$89,MATCH(DataBase!$J1891,Modelo!$A$9:$A$89,0),MATCH(DataBase!N$1,Modelo!$A$9:$D$9,0))</f>
        <v>boolean</v>
      </c>
      <c r="O1891" s="115" t="b">
        <f t="array" ref="O1891">IF(N1891="negativo",INDEX($AD$3:$AG$51,MATCH(1,($B1891=$AD$3:$AD$51)*($J1891=$AE$3:$AE$51),0),3),IF(N1891="positivo",INDEX($AD$55:$AG$109,MATCH(1,($B1891=$AD$55:$AD$109)*($J1891=$AE$55:$AE$109),0),3)))</f>
        <v>0</v>
      </c>
      <c r="P1891" s="115" t="b">
        <f t="array" ref="P1891">IF(N1891="negativo",INDEX($AD$3:$AG$51,MATCH(1,($B1891=$AD$3:$AD$51)*($J1891=$AE$3:$AE$51),0),4),IF(N1891="positivo",INDEX($AD$55:$AG$109,MATCH(1,($B1891=$AD$55:$AD$109)*($J1891=$AE$55:$AE$109),0),4)))</f>
        <v>0</v>
      </c>
      <c r="Q1891" s="115" t="str">
        <f>VLOOKUP(M1891,Modelo!$A$2:$C$7,2,0)</f>
        <v>Capital Humano: Bienestar y Desarrollo</v>
      </c>
      <c r="R1891" s="118">
        <f t="array" ref="R1891">INDEX(Modelo!$F$1:$H$37,MATCH(1,(DataBase!Q1891=Modelo!$G$1:$G$37)*(DataBase!B1891=Modelo!$F$1:$F$37),0),3)</f>
        <v>0.11764705882352941</v>
      </c>
      <c r="S1891" s="115">
        <f t="shared" si="60"/>
        <v>100</v>
      </c>
      <c r="T1891" s="115">
        <f t="shared" si="61"/>
        <v>11.76470588235294</v>
      </c>
    </row>
    <row r="1892" spans="1:20" x14ac:dyDescent="0.3">
      <c r="A1892" s="115" t="s">
        <v>312</v>
      </c>
      <c r="B1892" s="115" t="s">
        <v>313</v>
      </c>
      <c r="C1892" s="115" t="s">
        <v>103</v>
      </c>
      <c r="D1892" s="115" t="s">
        <v>86</v>
      </c>
      <c r="E1892" s="115" t="s">
        <v>87</v>
      </c>
      <c r="F1892" s="115" t="s">
        <v>87</v>
      </c>
      <c r="G1892" s="115">
        <v>1968</v>
      </c>
      <c r="H1892" s="115" t="s">
        <v>125</v>
      </c>
      <c r="I1892" s="115">
        <v>24.752011681999999</v>
      </c>
      <c r="J1892" s="115" t="s">
        <v>56</v>
      </c>
      <c r="K1892" s="115" t="str">
        <f>INDEX(DatosProcesados!$A$1:$BF$101,MATCH(DataBase!A1892,DatosProcesados!$A$1:$A$101,0),MATCH(DataBase!J1892,DatosProcesados!$A$1:$BF$1,0))</f>
        <v>Si</v>
      </c>
      <c r="L1892" s="115" t="str">
        <f>INDEX(Modelo!$A$9:$D$89,MATCH(DataBase!$J1892,Modelo!$A$9:$A$89,0),MATCH(DataBase!L$1,Modelo!$A$9:$D$9,0))</f>
        <v xml:space="preserve">Impacto social </v>
      </c>
      <c r="M1892" s="115" t="str">
        <f>INDEX(Modelo!$A$9:$D$89,MATCH(DataBase!$J1892,Modelo!$A$9:$A$89,0),MATCH(DataBase!M$1,Modelo!$A$9:$D$9,0))</f>
        <v>Pilar 4</v>
      </c>
      <c r="N1892" s="115" t="str">
        <f>INDEX(Modelo!$A$9:$D$89,MATCH(DataBase!$J1892,Modelo!$A$9:$A$89,0),MATCH(DataBase!N$1,Modelo!$A$9:$D$9,0))</f>
        <v>boolean</v>
      </c>
      <c r="O1892" s="115" t="b">
        <f t="array" ref="O1892">IF(N1892="negativo",INDEX($AD$3:$AG$51,MATCH(1,($B1892=$AD$3:$AD$51)*($J1892=$AE$3:$AE$51),0),3),IF(N1892="positivo",INDEX($AD$55:$AG$109,MATCH(1,($B1892=$AD$55:$AD$109)*($J1892=$AE$55:$AE$109),0),3)))</f>
        <v>0</v>
      </c>
      <c r="P1892" s="115" t="b">
        <f t="array" ref="P1892">IF(N1892="negativo",INDEX($AD$3:$AG$51,MATCH(1,($B1892=$AD$3:$AD$51)*($J1892=$AE$3:$AE$51),0),4),IF(N1892="positivo",INDEX($AD$55:$AG$109,MATCH(1,($B1892=$AD$55:$AD$109)*($J1892=$AE$55:$AE$109),0),4)))</f>
        <v>0</v>
      </c>
      <c r="Q1892" s="115" t="str">
        <f>VLOOKUP(M1892,Modelo!$A$2:$C$7,2,0)</f>
        <v>Capital Humano: Bienestar y Desarrollo</v>
      </c>
      <c r="R1892" s="118">
        <f t="array" ref="R1892">INDEX(Modelo!$F$1:$H$37,MATCH(1,(DataBase!Q1892=Modelo!$G$1:$G$37)*(DataBase!B1892=Modelo!$F$1:$F$37),0),3)</f>
        <v>0.17647058823529413</v>
      </c>
      <c r="S1892" s="115">
        <f t="shared" si="60"/>
        <v>100</v>
      </c>
      <c r="T1892" s="115">
        <f t="shared" si="61"/>
        <v>17.647058823529413</v>
      </c>
    </row>
    <row r="1893" spans="1:20" x14ac:dyDescent="0.3">
      <c r="A1893" s="115" t="s">
        <v>162</v>
      </c>
      <c r="B1893" s="115" t="s">
        <v>84</v>
      </c>
      <c r="C1893" s="115" t="s">
        <v>97</v>
      </c>
      <c r="D1893" s="115" t="s">
        <v>86</v>
      </c>
      <c r="E1893" s="115" t="s">
        <v>87</v>
      </c>
      <c r="F1893" s="115" t="s">
        <v>87</v>
      </c>
      <c r="G1893" s="115">
        <v>1979</v>
      </c>
      <c r="H1893" s="115" t="s">
        <v>163</v>
      </c>
      <c r="I1893" s="115">
        <v>2.956157691</v>
      </c>
      <c r="J1893" s="115" t="s">
        <v>56</v>
      </c>
      <c r="K1893" s="115" t="str">
        <f>INDEX(DatosProcesados!$A$1:$BF$101,MATCH(DataBase!A1893,DatosProcesados!$A$1:$A$101,0),MATCH(DataBase!J1893,DatosProcesados!$A$1:$BF$1,0))</f>
        <v>Si</v>
      </c>
      <c r="L1893" s="115" t="str">
        <f>INDEX(Modelo!$A$9:$D$89,MATCH(DataBase!$J1893,Modelo!$A$9:$A$89,0),MATCH(DataBase!L$1,Modelo!$A$9:$D$9,0))</f>
        <v xml:space="preserve">Impacto social </v>
      </c>
      <c r="M1893" s="115" t="str">
        <f>INDEX(Modelo!$A$9:$D$89,MATCH(DataBase!$J1893,Modelo!$A$9:$A$89,0),MATCH(DataBase!M$1,Modelo!$A$9:$D$9,0))</f>
        <v>Pilar 4</v>
      </c>
      <c r="N1893" s="115" t="str">
        <f>INDEX(Modelo!$A$9:$D$89,MATCH(DataBase!$J1893,Modelo!$A$9:$A$89,0),MATCH(DataBase!N$1,Modelo!$A$9:$D$9,0))</f>
        <v>boolean</v>
      </c>
      <c r="O1893" s="115" t="b">
        <f t="array" ref="O1893">IF(N1893="negativo",INDEX($AD$3:$AG$51,MATCH(1,($B1893=$AD$3:$AD$51)*($J1893=$AE$3:$AE$51),0),3),IF(N1893="positivo",INDEX($AD$55:$AG$109,MATCH(1,($B1893=$AD$55:$AD$109)*($J1893=$AE$55:$AE$109),0),3)))</f>
        <v>0</v>
      </c>
      <c r="P1893" s="115" t="b">
        <f t="array" ref="P1893">IF(N1893="negativo",INDEX($AD$3:$AG$51,MATCH(1,($B1893=$AD$3:$AD$51)*($J1893=$AE$3:$AE$51),0),4),IF(N1893="positivo",INDEX($AD$55:$AG$109,MATCH(1,($B1893=$AD$55:$AD$109)*($J1893=$AE$55:$AE$109),0),4)))</f>
        <v>0</v>
      </c>
      <c r="Q1893" s="115" t="str">
        <f>VLOOKUP(M1893,Modelo!$A$2:$C$7,2,0)</f>
        <v>Capital Humano: Bienestar y Desarrollo</v>
      </c>
      <c r="R1893" s="118">
        <f t="array" ref="R1893">INDEX(Modelo!$F$1:$H$37,MATCH(1,(DataBase!Q1893=Modelo!$G$1:$G$37)*(DataBase!B1893=Modelo!$F$1:$F$37),0),3)</f>
        <v>0.11764705882352941</v>
      </c>
      <c r="S1893" s="115">
        <f t="shared" si="60"/>
        <v>100</v>
      </c>
      <c r="T1893" s="115">
        <f t="shared" si="61"/>
        <v>11.76470588235294</v>
      </c>
    </row>
    <row r="1894" spans="1:20" x14ac:dyDescent="0.3">
      <c r="A1894" s="115" t="s">
        <v>348</v>
      </c>
      <c r="B1894" s="115" t="s">
        <v>313</v>
      </c>
      <c r="C1894" s="115" t="s">
        <v>103</v>
      </c>
      <c r="D1894" s="115" t="s">
        <v>86</v>
      </c>
      <c r="E1894" s="115" t="s">
        <v>87</v>
      </c>
      <c r="F1894" s="115" t="s">
        <v>87</v>
      </c>
      <c r="G1894" s="115">
        <v>1937</v>
      </c>
      <c r="H1894" s="115" t="s">
        <v>294</v>
      </c>
      <c r="I1894" s="115">
        <v>4.02823039</v>
      </c>
      <c r="J1894" s="115" t="s">
        <v>56</v>
      </c>
      <c r="K1894" s="115" t="str">
        <f>INDEX(DatosProcesados!$A$1:$BF$101,MATCH(DataBase!A1894,DatosProcesados!$A$1:$A$101,0),MATCH(DataBase!J1894,DatosProcesados!$A$1:$BF$1,0))</f>
        <v>Si</v>
      </c>
      <c r="L1894" s="115" t="str">
        <f>INDEX(Modelo!$A$9:$D$89,MATCH(DataBase!$J1894,Modelo!$A$9:$A$89,0),MATCH(DataBase!L$1,Modelo!$A$9:$D$9,0))</f>
        <v xml:space="preserve">Impacto social </v>
      </c>
      <c r="M1894" s="115" t="str">
        <f>INDEX(Modelo!$A$9:$D$89,MATCH(DataBase!$J1894,Modelo!$A$9:$A$89,0),MATCH(DataBase!M$1,Modelo!$A$9:$D$9,0))</f>
        <v>Pilar 4</v>
      </c>
      <c r="N1894" s="115" t="str">
        <f>INDEX(Modelo!$A$9:$D$89,MATCH(DataBase!$J1894,Modelo!$A$9:$A$89,0),MATCH(DataBase!N$1,Modelo!$A$9:$D$9,0))</f>
        <v>boolean</v>
      </c>
      <c r="O1894" s="115" t="b">
        <f t="array" ref="O1894">IF(N1894="negativo",INDEX($AD$3:$AG$51,MATCH(1,($B1894=$AD$3:$AD$51)*($J1894=$AE$3:$AE$51),0),3),IF(N1894="positivo",INDEX($AD$55:$AG$109,MATCH(1,($B1894=$AD$55:$AD$109)*($J1894=$AE$55:$AE$109),0),3)))</f>
        <v>0</v>
      </c>
      <c r="P1894" s="115" t="b">
        <f t="array" ref="P1894">IF(N1894="negativo",INDEX($AD$3:$AG$51,MATCH(1,($B1894=$AD$3:$AD$51)*($J1894=$AE$3:$AE$51),0),4),IF(N1894="positivo",INDEX($AD$55:$AG$109,MATCH(1,($B1894=$AD$55:$AD$109)*($J1894=$AE$55:$AE$109),0),4)))</f>
        <v>0</v>
      </c>
      <c r="Q1894" s="115" t="str">
        <f>VLOOKUP(M1894,Modelo!$A$2:$C$7,2,0)</f>
        <v>Capital Humano: Bienestar y Desarrollo</v>
      </c>
      <c r="R1894" s="118">
        <f t="array" ref="R1894">INDEX(Modelo!$F$1:$H$37,MATCH(1,(DataBase!Q1894=Modelo!$G$1:$G$37)*(DataBase!B1894=Modelo!$F$1:$F$37),0),3)</f>
        <v>0.17647058823529413</v>
      </c>
      <c r="S1894" s="115">
        <f t="shared" si="60"/>
        <v>100</v>
      </c>
      <c r="T1894" s="115">
        <f t="shared" si="61"/>
        <v>17.647058823529413</v>
      </c>
    </row>
    <row r="1895" spans="1:20" x14ac:dyDescent="0.3">
      <c r="A1895" s="115" t="s">
        <v>343</v>
      </c>
      <c r="B1895" s="115" t="s">
        <v>313</v>
      </c>
      <c r="C1895" s="115" t="s">
        <v>103</v>
      </c>
      <c r="D1895" s="115" t="s">
        <v>86</v>
      </c>
      <c r="E1895" s="115" t="s">
        <v>86</v>
      </c>
      <c r="F1895" s="115" t="s">
        <v>87</v>
      </c>
      <c r="G1895" s="115">
        <v>1993</v>
      </c>
      <c r="H1895" s="115" t="s">
        <v>281</v>
      </c>
      <c r="I1895" s="115">
        <v>4.8704234599999996</v>
      </c>
      <c r="J1895" s="115" t="s">
        <v>56</v>
      </c>
      <c r="K1895" s="115" t="str">
        <f>INDEX(DatosProcesados!$A$1:$BF$101,MATCH(DataBase!A1895,DatosProcesados!$A$1:$A$101,0),MATCH(DataBase!J1895,DatosProcesados!$A$1:$BF$1,0))</f>
        <v>Si</v>
      </c>
      <c r="L1895" s="115" t="str">
        <f>INDEX(Modelo!$A$9:$D$89,MATCH(DataBase!$J1895,Modelo!$A$9:$A$89,0),MATCH(DataBase!L$1,Modelo!$A$9:$D$9,0))</f>
        <v xml:space="preserve">Impacto social </v>
      </c>
      <c r="M1895" s="115" t="str">
        <f>INDEX(Modelo!$A$9:$D$89,MATCH(DataBase!$J1895,Modelo!$A$9:$A$89,0),MATCH(DataBase!M$1,Modelo!$A$9:$D$9,0))</f>
        <v>Pilar 4</v>
      </c>
      <c r="N1895" s="115" t="str">
        <f>INDEX(Modelo!$A$9:$D$89,MATCH(DataBase!$J1895,Modelo!$A$9:$A$89,0),MATCH(DataBase!N$1,Modelo!$A$9:$D$9,0))</f>
        <v>boolean</v>
      </c>
      <c r="O1895" s="115" t="b">
        <f t="array" ref="O1895">IF(N1895="negativo",INDEX($AD$3:$AG$51,MATCH(1,($B1895=$AD$3:$AD$51)*($J1895=$AE$3:$AE$51),0),3),IF(N1895="positivo",INDEX($AD$55:$AG$109,MATCH(1,($B1895=$AD$55:$AD$109)*($J1895=$AE$55:$AE$109),0),3)))</f>
        <v>0</v>
      </c>
      <c r="P1895" s="115" t="b">
        <f t="array" ref="P1895">IF(N1895="negativo",INDEX($AD$3:$AG$51,MATCH(1,($B1895=$AD$3:$AD$51)*($J1895=$AE$3:$AE$51),0),4),IF(N1895="positivo",INDEX($AD$55:$AG$109,MATCH(1,($B1895=$AD$55:$AD$109)*($J1895=$AE$55:$AE$109),0),4)))</f>
        <v>0</v>
      </c>
      <c r="Q1895" s="115" t="str">
        <f>VLOOKUP(M1895,Modelo!$A$2:$C$7,2,0)</f>
        <v>Capital Humano: Bienestar y Desarrollo</v>
      </c>
      <c r="R1895" s="118">
        <f t="array" ref="R1895">INDEX(Modelo!$F$1:$H$37,MATCH(1,(DataBase!Q1895=Modelo!$G$1:$G$37)*(DataBase!B1895=Modelo!$F$1:$F$37),0),3)</f>
        <v>0.17647058823529413</v>
      </c>
      <c r="S1895" s="115">
        <f t="shared" si="60"/>
        <v>100</v>
      </c>
      <c r="T1895" s="115">
        <f t="shared" si="61"/>
        <v>17.647058823529413</v>
      </c>
    </row>
    <row r="1896" spans="1:20" x14ac:dyDescent="0.3">
      <c r="A1896" s="115" t="s">
        <v>367</v>
      </c>
      <c r="B1896" s="115" t="s">
        <v>313</v>
      </c>
      <c r="C1896" s="115" t="s">
        <v>103</v>
      </c>
      <c r="D1896" s="115" t="s">
        <v>86</v>
      </c>
      <c r="E1896" s="115" t="s">
        <v>86</v>
      </c>
      <c r="F1896" s="115" t="s">
        <v>86</v>
      </c>
      <c r="G1896" s="115">
        <v>1966</v>
      </c>
      <c r="H1896" s="115" t="s">
        <v>125</v>
      </c>
      <c r="I1896" s="115">
        <v>2.0461661379999998</v>
      </c>
      <c r="J1896" s="115" t="s">
        <v>56</v>
      </c>
      <c r="K1896" s="115" t="str">
        <f>INDEX(DatosProcesados!$A$1:$BF$101,MATCH(DataBase!A1896,DatosProcesados!$A$1:$A$101,0),MATCH(DataBase!J1896,DatosProcesados!$A$1:$BF$1,0))</f>
        <v>No</v>
      </c>
      <c r="L1896" s="115" t="str">
        <f>INDEX(Modelo!$A$9:$D$89,MATCH(DataBase!$J1896,Modelo!$A$9:$A$89,0),MATCH(DataBase!L$1,Modelo!$A$9:$D$9,0))</f>
        <v xml:space="preserve">Impacto social </v>
      </c>
      <c r="M1896" s="115" t="str">
        <f>INDEX(Modelo!$A$9:$D$89,MATCH(DataBase!$J1896,Modelo!$A$9:$A$89,0),MATCH(DataBase!M$1,Modelo!$A$9:$D$9,0))</f>
        <v>Pilar 4</v>
      </c>
      <c r="N1896" s="115" t="str">
        <f>INDEX(Modelo!$A$9:$D$89,MATCH(DataBase!$J1896,Modelo!$A$9:$A$89,0),MATCH(DataBase!N$1,Modelo!$A$9:$D$9,0))</f>
        <v>boolean</v>
      </c>
      <c r="O1896" s="115" t="b">
        <f t="array" ref="O1896">IF(N1896="negativo",INDEX($AD$3:$AG$51,MATCH(1,($B1896=$AD$3:$AD$51)*($J1896=$AE$3:$AE$51),0),3),IF(N1896="positivo",INDEX($AD$55:$AG$109,MATCH(1,($B1896=$AD$55:$AD$109)*($J1896=$AE$55:$AE$109),0),3)))</f>
        <v>0</v>
      </c>
      <c r="P1896" s="115" t="b">
        <f t="array" ref="P1896">IF(N1896="negativo",INDEX($AD$3:$AG$51,MATCH(1,($B1896=$AD$3:$AD$51)*($J1896=$AE$3:$AE$51),0),4),IF(N1896="positivo",INDEX($AD$55:$AG$109,MATCH(1,($B1896=$AD$55:$AD$109)*($J1896=$AE$55:$AE$109),0),4)))</f>
        <v>0</v>
      </c>
      <c r="Q1896" s="115" t="str">
        <f>VLOOKUP(M1896,Modelo!$A$2:$C$7,2,0)</f>
        <v>Capital Humano: Bienestar y Desarrollo</v>
      </c>
      <c r="R1896" s="118">
        <f t="array" ref="R1896">INDEX(Modelo!$F$1:$H$37,MATCH(1,(DataBase!Q1896=Modelo!$G$1:$G$37)*(DataBase!B1896=Modelo!$F$1:$F$37),0),3)</f>
        <v>0.17647058823529413</v>
      </c>
      <c r="S1896" s="115">
        <f t="shared" si="60"/>
        <v>0</v>
      </c>
      <c r="T1896" s="115">
        <f t="shared" si="61"/>
        <v>0</v>
      </c>
    </row>
    <row r="1897" spans="1:20" x14ac:dyDescent="0.3">
      <c r="A1897" s="115" t="s">
        <v>374</v>
      </c>
      <c r="B1897" s="115" t="s">
        <v>313</v>
      </c>
      <c r="C1897" s="115" t="s">
        <v>103</v>
      </c>
      <c r="D1897" s="115" t="s">
        <v>86</v>
      </c>
      <c r="E1897" s="115" t="s">
        <v>87</v>
      </c>
      <c r="F1897" s="115" t="s">
        <v>87</v>
      </c>
      <c r="G1897" s="115">
        <v>1929</v>
      </c>
      <c r="H1897" s="115" t="s">
        <v>375</v>
      </c>
      <c r="I1897" s="115">
        <v>1.928223518</v>
      </c>
      <c r="J1897" s="115" t="s">
        <v>56</v>
      </c>
      <c r="K1897" s="115">
        <f>INDEX(DatosProcesados!$A$1:$BF$101,MATCH(DataBase!A1897,DatosProcesados!$A$1:$A$101,0),MATCH(DataBase!J1897,DatosProcesados!$A$1:$BF$1,0))</f>
        <v>0</v>
      </c>
      <c r="L1897" s="115" t="str">
        <f>INDEX(Modelo!$A$9:$D$89,MATCH(DataBase!$J1897,Modelo!$A$9:$A$89,0),MATCH(DataBase!L$1,Modelo!$A$9:$D$9,0))</f>
        <v xml:space="preserve">Impacto social </v>
      </c>
      <c r="M1897" s="115" t="str">
        <f>INDEX(Modelo!$A$9:$D$89,MATCH(DataBase!$J1897,Modelo!$A$9:$A$89,0),MATCH(DataBase!M$1,Modelo!$A$9:$D$9,0))</f>
        <v>Pilar 4</v>
      </c>
      <c r="N1897" s="115" t="str">
        <f>INDEX(Modelo!$A$9:$D$89,MATCH(DataBase!$J1897,Modelo!$A$9:$A$89,0),MATCH(DataBase!N$1,Modelo!$A$9:$D$9,0))</f>
        <v>boolean</v>
      </c>
      <c r="O1897" s="115" t="b">
        <f t="array" ref="O1897">IF(N1897="negativo",INDEX($AD$3:$AG$51,MATCH(1,($B1897=$AD$3:$AD$51)*($J1897=$AE$3:$AE$51),0),3),IF(N1897="positivo",INDEX($AD$55:$AG$109,MATCH(1,($B1897=$AD$55:$AD$109)*($J1897=$AE$55:$AE$109),0),3)))</f>
        <v>0</v>
      </c>
      <c r="P1897" s="115" t="b">
        <f t="array" ref="P1897">IF(N1897="negativo",INDEX($AD$3:$AG$51,MATCH(1,($B1897=$AD$3:$AD$51)*($J1897=$AE$3:$AE$51),0),4),IF(N1897="positivo",INDEX($AD$55:$AG$109,MATCH(1,($B1897=$AD$55:$AD$109)*($J1897=$AE$55:$AE$109),0),4)))</f>
        <v>0</v>
      </c>
      <c r="Q1897" s="115" t="str">
        <f>VLOOKUP(M1897,Modelo!$A$2:$C$7,2,0)</f>
        <v>Capital Humano: Bienestar y Desarrollo</v>
      </c>
      <c r="R1897" s="118">
        <f t="array" ref="R1897">INDEX(Modelo!$F$1:$H$37,MATCH(1,(DataBase!Q1897=Modelo!$G$1:$G$37)*(DataBase!B1897=Modelo!$F$1:$F$37),0),3)</f>
        <v>0.17647058823529413</v>
      </c>
      <c r="S1897" s="115">
        <f t="shared" si="60"/>
        <v>0</v>
      </c>
      <c r="T1897" s="115">
        <f t="shared" si="61"/>
        <v>0</v>
      </c>
    </row>
    <row r="1898" spans="1:20" x14ac:dyDescent="0.3">
      <c r="A1898" s="115" t="s">
        <v>201</v>
      </c>
      <c r="B1898" s="115" t="s">
        <v>84</v>
      </c>
      <c r="C1898" s="115" t="s">
        <v>103</v>
      </c>
      <c r="D1898" s="115" t="s">
        <v>86</v>
      </c>
      <c r="E1898" s="115" t="s">
        <v>86</v>
      </c>
      <c r="F1898" s="115" t="s">
        <v>86</v>
      </c>
      <c r="G1898" s="115">
        <v>1987</v>
      </c>
      <c r="H1898" s="115" t="s">
        <v>125</v>
      </c>
      <c r="I1898" s="115">
        <v>0</v>
      </c>
      <c r="J1898" s="115" t="s">
        <v>56</v>
      </c>
      <c r="K1898" s="115" t="str">
        <f>INDEX(DatosProcesados!$A$1:$BF$101,MATCH(DataBase!A1898,DatosProcesados!$A$1:$A$101,0),MATCH(DataBase!J1898,DatosProcesados!$A$1:$BF$1,0))</f>
        <v>Si</v>
      </c>
      <c r="L1898" s="115" t="str">
        <f>INDEX(Modelo!$A$9:$D$89,MATCH(DataBase!$J1898,Modelo!$A$9:$A$89,0),MATCH(DataBase!L$1,Modelo!$A$9:$D$9,0))</f>
        <v xml:space="preserve">Impacto social </v>
      </c>
      <c r="M1898" s="115" t="str">
        <f>INDEX(Modelo!$A$9:$D$89,MATCH(DataBase!$J1898,Modelo!$A$9:$A$89,0),MATCH(DataBase!M$1,Modelo!$A$9:$D$9,0))</f>
        <v>Pilar 4</v>
      </c>
      <c r="N1898" s="115" t="str">
        <f>INDEX(Modelo!$A$9:$D$89,MATCH(DataBase!$J1898,Modelo!$A$9:$A$89,0),MATCH(DataBase!N$1,Modelo!$A$9:$D$9,0))</f>
        <v>boolean</v>
      </c>
      <c r="O1898" s="115" t="b">
        <f t="array" ref="O1898">IF(N1898="negativo",INDEX($AD$3:$AG$51,MATCH(1,($B1898=$AD$3:$AD$51)*($J1898=$AE$3:$AE$51),0),3),IF(N1898="positivo",INDEX($AD$55:$AG$109,MATCH(1,($B1898=$AD$55:$AD$109)*($J1898=$AE$55:$AE$109),0),3)))</f>
        <v>0</v>
      </c>
      <c r="P1898" s="115" t="b">
        <f t="array" ref="P1898">IF(N1898="negativo",INDEX($AD$3:$AG$51,MATCH(1,($B1898=$AD$3:$AD$51)*($J1898=$AE$3:$AE$51),0),4),IF(N1898="positivo",INDEX($AD$55:$AG$109,MATCH(1,($B1898=$AD$55:$AD$109)*($J1898=$AE$55:$AE$109),0),4)))</f>
        <v>0</v>
      </c>
      <c r="Q1898" s="115" t="str">
        <f>VLOOKUP(M1898,Modelo!$A$2:$C$7,2,0)</f>
        <v>Capital Humano: Bienestar y Desarrollo</v>
      </c>
      <c r="R1898" s="118">
        <f t="array" ref="R1898">INDEX(Modelo!$F$1:$H$37,MATCH(1,(DataBase!Q1898=Modelo!$G$1:$G$37)*(DataBase!B1898=Modelo!$F$1:$F$37),0),3)</f>
        <v>0.11764705882352941</v>
      </c>
      <c r="S1898" s="115">
        <f t="shared" si="60"/>
        <v>100</v>
      </c>
      <c r="T1898" s="115">
        <f t="shared" si="61"/>
        <v>11.76470588235294</v>
      </c>
    </row>
    <row r="1899" spans="1:20" x14ac:dyDescent="0.3">
      <c r="A1899" s="115" t="s">
        <v>421</v>
      </c>
      <c r="B1899" s="115" t="s">
        <v>407</v>
      </c>
      <c r="C1899" s="115" t="s">
        <v>103</v>
      </c>
      <c r="D1899" s="115" t="s">
        <v>86</v>
      </c>
      <c r="E1899" s="115" t="s">
        <v>86</v>
      </c>
      <c r="F1899" s="115" t="s">
        <v>87</v>
      </c>
      <c r="G1899" s="115">
        <v>2016</v>
      </c>
      <c r="H1899" s="115" t="s">
        <v>422</v>
      </c>
      <c r="I1899" s="115">
        <v>5.4833186859999996</v>
      </c>
      <c r="J1899" s="115" t="s">
        <v>56</v>
      </c>
      <c r="K1899" s="115">
        <f>INDEX(DatosProcesados!$A$1:$BF$101,MATCH(DataBase!A1899,DatosProcesados!$A$1:$A$101,0),MATCH(DataBase!J1899,DatosProcesados!$A$1:$BF$1,0))</f>
        <v>0</v>
      </c>
      <c r="L1899" s="115" t="str">
        <f>INDEX(Modelo!$A$9:$D$89,MATCH(DataBase!$J1899,Modelo!$A$9:$A$89,0),MATCH(DataBase!L$1,Modelo!$A$9:$D$9,0))</f>
        <v xml:space="preserve">Impacto social </v>
      </c>
      <c r="M1899" s="115" t="str">
        <f>INDEX(Modelo!$A$9:$D$89,MATCH(DataBase!$J1899,Modelo!$A$9:$A$89,0),MATCH(DataBase!M$1,Modelo!$A$9:$D$9,0))</f>
        <v>Pilar 4</v>
      </c>
      <c r="N1899" s="115" t="str">
        <f>INDEX(Modelo!$A$9:$D$89,MATCH(DataBase!$J1899,Modelo!$A$9:$A$89,0),MATCH(DataBase!N$1,Modelo!$A$9:$D$9,0))</f>
        <v>boolean</v>
      </c>
      <c r="O1899" s="115" t="b">
        <f t="array" ref="O1899">IF(N1899="negativo",INDEX($AD$3:$AG$51,MATCH(1,($B1899=$AD$3:$AD$51)*($J1899=$AE$3:$AE$51),0),3),IF(N1899="positivo",INDEX($AD$55:$AG$109,MATCH(1,($B1899=$AD$55:$AD$109)*($J1899=$AE$55:$AE$109),0),3)))</f>
        <v>0</v>
      </c>
      <c r="P1899" s="115" t="b">
        <f t="array" ref="P1899">IF(N1899="negativo",INDEX($AD$3:$AG$51,MATCH(1,($B1899=$AD$3:$AD$51)*($J1899=$AE$3:$AE$51),0),4),IF(N1899="positivo",INDEX($AD$55:$AG$109,MATCH(1,($B1899=$AD$55:$AD$109)*($J1899=$AE$55:$AE$109),0),4)))</f>
        <v>0</v>
      </c>
      <c r="Q1899" s="115" t="str">
        <f>VLOOKUP(M1899,Modelo!$A$2:$C$7,2,0)</f>
        <v>Capital Humano: Bienestar y Desarrollo</v>
      </c>
      <c r="R1899" s="118">
        <f t="array" ref="R1899">INDEX(Modelo!$F$1:$H$37,MATCH(1,(DataBase!Q1899=Modelo!$G$1:$G$37)*(DataBase!B1899=Modelo!$F$1:$F$37),0),3)</f>
        <v>0.19230769230769232</v>
      </c>
      <c r="S1899" s="115">
        <f t="shared" si="60"/>
        <v>0</v>
      </c>
      <c r="T1899" s="115">
        <f t="shared" si="61"/>
        <v>0</v>
      </c>
    </row>
    <row r="1900" spans="1:20" x14ac:dyDescent="0.3">
      <c r="A1900" s="115" t="s">
        <v>293</v>
      </c>
      <c r="B1900" s="115" t="s">
        <v>216</v>
      </c>
      <c r="C1900" s="115" t="s">
        <v>103</v>
      </c>
      <c r="D1900" s="115" t="s">
        <v>86</v>
      </c>
      <c r="E1900" s="115" t="s">
        <v>87</v>
      </c>
      <c r="F1900" s="115" t="s">
        <v>87</v>
      </c>
      <c r="G1900" s="115">
        <v>1955</v>
      </c>
      <c r="H1900" s="115" t="s">
        <v>294</v>
      </c>
      <c r="I1900" s="115">
        <v>1.8313776939999999</v>
      </c>
      <c r="J1900" s="115" t="s">
        <v>56</v>
      </c>
      <c r="K1900" s="115" t="str">
        <f>INDEX(DatosProcesados!$A$1:$BF$101,MATCH(DataBase!A1900,DatosProcesados!$A$1:$A$101,0),MATCH(DataBase!J1900,DatosProcesados!$A$1:$BF$1,0))</f>
        <v>Si</v>
      </c>
      <c r="L1900" s="115" t="str">
        <f>INDEX(Modelo!$A$9:$D$89,MATCH(DataBase!$J1900,Modelo!$A$9:$A$89,0),MATCH(DataBase!L$1,Modelo!$A$9:$D$9,0))</f>
        <v xml:space="preserve">Impacto social </v>
      </c>
      <c r="M1900" s="115" t="str">
        <f>INDEX(Modelo!$A$9:$D$89,MATCH(DataBase!$J1900,Modelo!$A$9:$A$89,0),MATCH(DataBase!M$1,Modelo!$A$9:$D$9,0))</f>
        <v>Pilar 4</v>
      </c>
      <c r="N1900" s="115" t="str">
        <f>INDEX(Modelo!$A$9:$D$89,MATCH(DataBase!$J1900,Modelo!$A$9:$A$89,0),MATCH(DataBase!N$1,Modelo!$A$9:$D$9,0))</f>
        <v>boolean</v>
      </c>
      <c r="O1900" s="115" t="b">
        <f t="array" ref="O1900">IF(N1900="negativo",INDEX($AD$3:$AG$51,MATCH(1,($B1900=$AD$3:$AD$51)*($J1900=$AE$3:$AE$51),0),3),IF(N1900="positivo",INDEX($AD$55:$AG$109,MATCH(1,($B1900=$AD$55:$AD$109)*($J1900=$AE$55:$AE$109),0),3)))</f>
        <v>0</v>
      </c>
      <c r="P1900" s="115" t="b">
        <f t="array" ref="P1900">IF(N1900="negativo",INDEX($AD$3:$AG$51,MATCH(1,($B1900=$AD$3:$AD$51)*($J1900=$AE$3:$AE$51),0),4),IF(N1900="positivo",INDEX($AD$55:$AG$109,MATCH(1,($B1900=$AD$55:$AD$109)*($J1900=$AE$55:$AE$109),0),4)))</f>
        <v>0</v>
      </c>
      <c r="Q1900" s="115" t="str">
        <f>VLOOKUP(M1900,Modelo!$A$2:$C$7,2,0)</f>
        <v>Capital Humano: Bienestar y Desarrollo</v>
      </c>
      <c r="R1900" s="118">
        <f t="array" ref="R1900">INDEX(Modelo!$F$1:$H$37,MATCH(1,(DataBase!Q1900=Modelo!$G$1:$G$37)*(DataBase!B1900=Modelo!$F$1:$F$37),0),3)</f>
        <v>0.21052631578947367</v>
      </c>
      <c r="S1900" s="115">
        <f t="shared" si="60"/>
        <v>100</v>
      </c>
      <c r="T1900" s="115">
        <f t="shared" si="61"/>
        <v>21.052631578947366</v>
      </c>
    </row>
    <row r="1901" spans="1:20" x14ac:dyDescent="0.3">
      <c r="A1901" s="115" t="s">
        <v>298</v>
      </c>
      <c r="B1901" s="115" t="s">
        <v>216</v>
      </c>
      <c r="C1901" s="115" t="s">
        <v>103</v>
      </c>
      <c r="D1901" s="115" t="s">
        <v>86</v>
      </c>
      <c r="E1901" s="115" t="s">
        <v>86</v>
      </c>
      <c r="F1901" s="115" t="s">
        <v>87</v>
      </c>
      <c r="G1901" s="115">
        <v>1993</v>
      </c>
      <c r="H1901" s="115" t="s">
        <v>299</v>
      </c>
      <c r="I1901" s="115">
        <v>1.7653399919999999</v>
      </c>
      <c r="J1901" s="115" t="s">
        <v>56</v>
      </c>
      <c r="K1901" s="115">
        <f>INDEX(DatosProcesados!$A$1:$BF$101,MATCH(DataBase!A1901,DatosProcesados!$A$1:$A$101,0),MATCH(DataBase!J1901,DatosProcesados!$A$1:$BF$1,0))</f>
        <v>11.1</v>
      </c>
      <c r="L1901" s="115" t="str">
        <f>INDEX(Modelo!$A$9:$D$89,MATCH(DataBase!$J1901,Modelo!$A$9:$A$89,0),MATCH(DataBase!L$1,Modelo!$A$9:$D$9,0))</f>
        <v xml:space="preserve">Impacto social </v>
      </c>
      <c r="M1901" s="115" t="str">
        <f>INDEX(Modelo!$A$9:$D$89,MATCH(DataBase!$J1901,Modelo!$A$9:$A$89,0),MATCH(DataBase!M$1,Modelo!$A$9:$D$9,0))</f>
        <v>Pilar 4</v>
      </c>
      <c r="N1901" s="115" t="str">
        <f>INDEX(Modelo!$A$9:$D$89,MATCH(DataBase!$J1901,Modelo!$A$9:$A$89,0),MATCH(DataBase!N$1,Modelo!$A$9:$D$9,0))</f>
        <v>boolean</v>
      </c>
      <c r="O1901" s="115" t="b">
        <f t="array" ref="O1901">IF(N1901="negativo",INDEX($AD$3:$AG$51,MATCH(1,($B1901=$AD$3:$AD$51)*($J1901=$AE$3:$AE$51),0),3),IF(N1901="positivo",INDEX($AD$55:$AG$109,MATCH(1,($B1901=$AD$55:$AD$109)*($J1901=$AE$55:$AE$109),0),3)))</f>
        <v>0</v>
      </c>
      <c r="P1901" s="115" t="b">
        <f t="array" ref="P1901">IF(N1901="negativo",INDEX($AD$3:$AG$51,MATCH(1,($B1901=$AD$3:$AD$51)*($J1901=$AE$3:$AE$51),0),4),IF(N1901="positivo",INDEX($AD$55:$AG$109,MATCH(1,($B1901=$AD$55:$AD$109)*($J1901=$AE$55:$AE$109),0),4)))</f>
        <v>0</v>
      </c>
      <c r="Q1901" s="115" t="str">
        <f>VLOOKUP(M1901,Modelo!$A$2:$C$7,2,0)</f>
        <v>Capital Humano: Bienestar y Desarrollo</v>
      </c>
      <c r="R1901" s="118">
        <f t="array" ref="R1901">INDEX(Modelo!$F$1:$H$37,MATCH(1,(DataBase!Q1901=Modelo!$G$1:$G$37)*(DataBase!B1901=Modelo!$F$1:$F$37),0),3)</f>
        <v>0.21052631578947367</v>
      </c>
      <c r="S1901" s="115">
        <f t="shared" si="60"/>
        <v>0</v>
      </c>
      <c r="T1901" s="115">
        <f t="shared" si="61"/>
        <v>0</v>
      </c>
    </row>
    <row r="1902" spans="1:20" x14ac:dyDescent="0.3">
      <c r="A1902" s="115" t="s">
        <v>472</v>
      </c>
      <c r="B1902" s="115" t="s">
        <v>467</v>
      </c>
      <c r="C1902" s="115" t="s">
        <v>103</v>
      </c>
      <c r="D1902" s="115" t="s">
        <v>86</v>
      </c>
      <c r="E1902" s="115" t="s">
        <v>86</v>
      </c>
      <c r="F1902" s="115" t="s">
        <v>86</v>
      </c>
      <c r="G1902" s="115">
        <v>2007</v>
      </c>
      <c r="H1902" s="115" t="s">
        <v>125</v>
      </c>
      <c r="I1902" s="115">
        <v>0.97802211500000003</v>
      </c>
      <c r="J1902" s="115" t="s">
        <v>12</v>
      </c>
      <c r="K1902" s="115" t="str">
        <f>INDEX(DatosProcesados!$A$1:$BF$101,MATCH(DataBase!A1902,DatosProcesados!$A$1:$A$101,0),MATCH(DataBase!J1902,DatosProcesados!$A$1:$BF$1,0))</f>
        <v>Si</v>
      </c>
      <c r="L1902" s="115" t="str">
        <f>INDEX(Modelo!$A$9:$D$89,MATCH(DataBase!$J1902,Modelo!$A$9:$A$89,0),MATCH(DataBase!L$1,Modelo!$A$9:$D$9,0))</f>
        <v>Información general</v>
      </c>
      <c r="M1902" s="115" t="str">
        <f>INDEX(Modelo!$A$9:$D$89,MATCH(DataBase!$J1902,Modelo!$A$9:$A$89,0),MATCH(DataBase!M$1,Modelo!$A$9:$D$9,0))</f>
        <v>Pilar 1</v>
      </c>
      <c r="N1902" s="115" t="str">
        <f>INDEX(Modelo!$A$9:$D$89,MATCH(DataBase!$J1902,Modelo!$A$9:$A$89,0),MATCH(DataBase!N$1,Modelo!$A$9:$D$9,0))</f>
        <v>boolean</v>
      </c>
      <c r="O1902" s="115" t="b">
        <f t="array" ref="O1902">IF(N1902="negativo",INDEX($AD$3:$AG$51,MATCH(1,($B1902=$AD$3:$AD$51)*($J1902=$AE$3:$AE$51),0),3),IF(N1902="positivo",INDEX($AD$55:$AG$109,MATCH(1,($B1902=$AD$55:$AD$109)*($J1902=$AE$55:$AE$109),0),3)))</f>
        <v>0</v>
      </c>
      <c r="P1902" s="115" t="b">
        <f t="array" ref="P1902">IF(N1902="negativo",INDEX($AD$3:$AG$51,MATCH(1,($B1902=$AD$3:$AD$51)*($J1902=$AE$3:$AE$51),0),4),IF(N1902="positivo",INDEX($AD$55:$AG$109,MATCH(1,($B1902=$AD$55:$AD$109)*($J1902=$AE$55:$AE$109),0),4)))</f>
        <v>0</v>
      </c>
      <c r="Q1902" s="115" t="str">
        <f>VLOOKUP(M1902,Modelo!$A$2:$C$7,2,0)</f>
        <v>Transparencia y Gobierno de la Sostenibilidad</v>
      </c>
      <c r="R1902" s="118">
        <f t="array" ref="R1902">INDEX(Modelo!$F$1:$H$37,MATCH(1,(DataBase!Q1902=Modelo!$G$1:$G$37)*(DataBase!B1902=Modelo!$F$1:$F$37),0),3)</f>
        <v>0.14285714285714285</v>
      </c>
      <c r="S1902" s="115">
        <f t="shared" si="60"/>
        <v>100</v>
      </c>
      <c r="T1902" s="115">
        <f t="shared" si="61"/>
        <v>14.285714285714285</v>
      </c>
    </row>
    <row r="1903" spans="1:20" x14ac:dyDescent="0.3">
      <c r="A1903" s="115" t="s">
        <v>238</v>
      </c>
      <c r="B1903" s="115" t="s">
        <v>216</v>
      </c>
      <c r="C1903" s="115" t="s">
        <v>103</v>
      </c>
      <c r="D1903" s="115" t="s">
        <v>86</v>
      </c>
      <c r="E1903" s="115" t="s">
        <v>87</v>
      </c>
      <c r="F1903" s="115" t="s">
        <v>87</v>
      </c>
      <c r="G1903" s="115">
        <v>1920</v>
      </c>
      <c r="H1903" s="115" t="s">
        <v>125</v>
      </c>
      <c r="I1903" s="115">
        <v>2.844632077</v>
      </c>
      <c r="J1903" s="115" t="s">
        <v>12</v>
      </c>
      <c r="K1903" s="115" t="str">
        <f>INDEX(DatosProcesados!$A$1:$BF$101,MATCH(DataBase!A1903,DatosProcesados!$A$1:$A$101,0),MATCH(DataBase!J1903,DatosProcesados!$A$1:$BF$1,0))</f>
        <v>Si</v>
      </c>
      <c r="L1903" s="115" t="str">
        <f>INDEX(Modelo!$A$9:$D$89,MATCH(DataBase!$J1903,Modelo!$A$9:$A$89,0),MATCH(DataBase!L$1,Modelo!$A$9:$D$9,0))</f>
        <v>Información general</v>
      </c>
      <c r="M1903" s="115" t="str">
        <f>INDEX(Modelo!$A$9:$D$89,MATCH(DataBase!$J1903,Modelo!$A$9:$A$89,0),MATCH(DataBase!M$1,Modelo!$A$9:$D$9,0))</f>
        <v>Pilar 1</v>
      </c>
      <c r="N1903" s="115" t="str">
        <f>INDEX(Modelo!$A$9:$D$89,MATCH(DataBase!$J1903,Modelo!$A$9:$A$89,0),MATCH(DataBase!N$1,Modelo!$A$9:$D$9,0))</f>
        <v>boolean</v>
      </c>
      <c r="O1903" s="115" t="b">
        <f t="array" ref="O1903">IF(N1903="negativo",INDEX($AD$3:$AG$51,MATCH(1,($B1903=$AD$3:$AD$51)*($J1903=$AE$3:$AE$51),0),3),IF(N1903="positivo",INDEX($AD$55:$AG$109,MATCH(1,($B1903=$AD$55:$AD$109)*($J1903=$AE$55:$AE$109),0),3)))</f>
        <v>0</v>
      </c>
      <c r="P1903" s="115" t="b">
        <f t="array" ref="P1903">IF(N1903="negativo",INDEX($AD$3:$AG$51,MATCH(1,($B1903=$AD$3:$AD$51)*($J1903=$AE$3:$AE$51),0),4),IF(N1903="positivo",INDEX($AD$55:$AG$109,MATCH(1,($B1903=$AD$55:$AD$109)*($J1903=$AE$55:$AE$109),0),4)))</f>
        <v>0</v>
      </c>
      <c r="Q1903" s="115" t="str">
        <f>VLOOKUP(M1903,Modelo!$A$2:$C$7,2,0)</f>
        <v>Transparencia y Gobierno de la Sostenibilidad</v>
      </c>
      <c r="R1903" s="118">
        <f t="array" ref="R1903">INDEX(Modelo!$F$1:$H$37,MATCH(1,(DataBase!Q1903=Modelo!$G$1:$G$37)*(DataBase!B1903=Modelo!$F$1:$F$37),0),3)</f>
        <v>0.15789473684210525</v>
      </c>
      <c r="S1903" s="115">
        <f t="shared" si="60"/>
        <v>100</v>
      </c>
      <c r="T1903" s="115">
        <f t="shared" si="61"/>
        <v>15.789473684210526</v>
      </c>
    </row>
    <row r="1904" spans="1:20" x14ac:dyDescent="0.3">
      <c r="A1904" s="115" t="s">
        <v>273</v>
      </c>
      <c r="B1904" s="115" t="s">
        <v>216</v>
      </c>
      <c r="C1904" s="115" t="s">
        <v>103</v>
      </c>
      <c r="D1904" s="115" t="s">
        <v>86</v>
      </c>
      <c r="E1904" s="115" t="s">
        <v>86</v>
      </c>
      <c r="F1904" s="115" t="s">
        <v>87</v>
      </c>
      <c r="G1904" s="115">
        <v>1945</v>
      </c>
      <c r="H1904" s="115" t="s">
        <v>125</v>
      </c>
      <c r="I1904" s="115">
        <v>2.1764613960000001</v>
      </c>
      <c r="J1904" s="115" t="s">
        <v>12</v>
      </c>
      <c r="K1904" s="115" t="str">
        <f>INDEX(DatosProcesados!$A$1:$BF$101,MATCH(DataBase!A1904,DatosProcesados!$A$1:$A$101,0),MATCH(DataBase!J1904,DatosProcesados!$A$1:$BF$1,0))</f>
        <v>Si</v>
      </c>
      <c r="L1904" s="115" t="str">
        <f>INDEX(Modelo!$A$9:$D$89,MATCH(DataBase!$J1904,Modelo!$A$9:$A$89,0),MATCH(DataBase!L$1,Modelo!$A$9:$D$9,0))</f>
        <v>Información general</v>
      </c>
      <c r="M1904" s="115" t="str">
        <f>INDEX(Modelo!$A$9:$D$89,MATCH(DataBase!$J1904,Modelo!$A$9:$A$89,0),MATCH(DataBase!M$1,Modelo!$A$9:$D$9,0))</f>
        <v>Pilar 1</v>
      </c>
      <c r="N1904" s="115" t="str">
        <f>INDEX(Modelo!$A$9:$D$89,MATCH(DataBase!$J1904,Modelo!$A$9:$A$89,0),MATCH(DataBase!N$1,Modelo!$A$9:$D$9,0))</f>
        <v>boolean</v>
      </c>
      <c r="O1904" s="115" t="b">
        <f t="array" ref="O1904">IF(N1904="negativo",INDEX($AD$3:$AG$51,MATCH(1,($B1904=$AD$3:$AD$51)*($J1904=$AE$3:$AE$51),0),3),IF(N1904="positivo",INDEX($AD$55:$AG$109,MATCH(1,($B1904=$AD$55:$AD$109)*($J1904=$AE$55:$AE$109),0),3)))</f>
        <v>0</v>
      </c>
      <c r="P1904" s="115" t="b">
        <f t="array" ref="P1904">IF(N1904="negativo",INDEX($AD$3:$AG$51,MATCH(1,($B1904=$AD$3:$AD$51)*($J1904=$AE$3:$AE$51),0),4),IF(N1904="positivo",INDEX($AD$55:$AG$109,MATCH(1,($B1904=$AD$55:$AD$109)*($J1904=$AE$55:$AE$109),0),4)))</f>
        <v>0</v>
      </c>
      <c r="Q1904" s="115" t="str">
        <f>VLOOKUP(M1904,Modelo!$A$2:$C$7,2,0)</f>
        <v>Transparencia y Gobierno de la Sostenibilidad</v>
      </c>
      <c r="R1904" s="118">
        <f t="array" ref="R1904">INDEX(Modelo!$F$1:$H$37,MATCH(1,(DataBase!Q1904=Modelo!$G$1:$G$37)*(DataBase!B1904=Modelo!$F$1:$F$37),0),3)</f>
        <v>0.15789473684210525</v>
      </c>
      <c r="S1904" s="115">
        <f t="shared" si="60"/>
        <v>100</v>
      </c>
      <c r="T1904" s="115">
        <f t="shared" si="61"/>
        <v>15.789473684210526</v>
      </c>
    </row>
    <row r="1905" spans="1:20" x14ac:dyDescent="0.3">
      <c r="A1905" s="115" t="s">
        <v>378</v>
      </c>
      <c r="B1905" s="115" t="s">
        <v>379</v>
      </c>
      <c r="C1905" s="115" t="s">
        <v>103</v>
      </c>
      <c r="D1905" s="115" t="s">
        <v>87</v>
      </c>
      <c r="E1905" s="115" t="s">
        <v>86</v>
      </c>
      <c r="F1905" s="115" t="s">
        <v>86</v>
      </c>
      <c r="G1905" s="115">
        <v>1993</v>
      </c>
      <c r="H1905" s="115" t="s">
        <v>125</v>
      </c>
      <c r="I1905" s="115">
        <v>2.1863011939999999</v>
      </c>
      <c r="J1905" s="115" t="s">
        <v>12</v>
      </c>
      <c r="K1905" s="115" t="str">
        <f>INDEX(DatosProcesados!$A$1:$BF$101,MATCH(DataBase!A1905,DatosProcesados!$A$1:$A$101,0),MATCH(DataBase!J1905,DatosProcesados!$A$1:$BF$1,0))</f>
        <v>Si</v>
      </c>
      <c r="L1905" s="115" t="str">
        <f>INDEX(Modelo!$A$9:$D$89,MATCH(DataBase!$J1905,Modelo!$A$9:$A$89,0),MATCH(DataBase!L$1,Modelo!$A$9:$D$9,0))</f>
        <v>Información general</v>
      </c>
      <c r="M1905" s="115" t="str">
        <f>INDEX(Modelo!$A$9:$D$89,MATCH(DataBase!$J1905,Modelo!$A$9:$A$89,0),MATCH(DataBase!M$1,Modelo!$A$9:$D$9,0))</f>
        <v>Pilar 1</v>
      </c>
      <c r="N1905" s="115" t="str">
        <f>INDEX(Modelo!$A$9:$D$89,MATCH(DataBase!$J1905,Modelo!$A$9:$A$89,0),MATCH(DataBase!N$1,Modelo!$A$9:$D$9,0))</f>
        <v>boolean</v>
      </c>
      <c r="O1905" s="115" t="b">
        <f t="array" ref="O1905">IF(N1905="negativo",INDEX($AD$3:$AG$51,MATCH(1,($B1905=$AD$3:$AD$51)*($J1905=$AE$3:$AE$51),0),3),IF(N1905="positivo",INDEX($AD$55:$AG$109,MATCH(1,($B1905=$AD$55:$AD$109)*($J1905=$AE$55:$AE$109),0),3)))</f>
        <v>0</v>
      </c>
      <c r="P1905" s="115" t="b">
        <f t="array" ref="P1905">IF(N1905="negativo",INDEX($AD$3:$AG$51,MATCH(1,($B1905=$AD$3:$AD$51)*($J1905=$AE$3:$AE$51),0),4),IF(N1905="positivo",INDEX($AD$55:$AG$109,MATCH(1,($B1905=$AD$55:$AD$109)*($J1905=$AE$55:$AE$109),0),4)))</f>
        <v>0</v>
      </c>
      <c r="Q1905" s="115" t="str">
        <f>VLOOKUP(M1905,Modelo!$A$2:$C$7,2,0)</f>
        <v>Transparencia y Gobierno de la Sostenibilidad</v>
      </c>
      <c r="R1905" s="118">
        <f t="array" ref="R1905">INDEX(Modelo!$F$1:$H$37,MATCH(1,(DataBase!Q1905=Modelo!$G$1:$G$37)*(DataBase!B1905=Modelo!$F$1:$F$37),0),3)</f>
        <v>0.19047619047619047</v>
      </c>
      <c r="S1905" s="115">
        <f t="shared" si="60"/>
        <v>100</v>
      </c>
      <c r="T1905" s="115">
        <f t="shared" si="61"/>
        <v>19.047619047619047</v>
      </c>
    </row>
    <row r="1906" spans="1:20" x14ac:dyDescent="0.3">
      <c r="A1906" s="115" t="s">
        <v>325</v>
      </c>
      <c r="B1906" s="115" t="s">
        <v>313</v>
      </c>
      <c r="C1906" s="115" t="s">
        <v>103</v>
      </c>
      <c r="D1906" s="115" t="s">
        <v>86</v>
      </c>
      <c r="E1906" s="115" t="s">
        <v>86</v>
      </c>
      <c r="F1906" s="115" t="s">
        <v>87</v>
      </c>
      <c r="G1906" s="115">
        <v>2012</v>
      </c>
      <c r="H1906" s="115" t="s">
        <v>125</v>
      </c>
      <c r="I1906" s="115">
        <v>13.831182682</v>
      </c>
      <c r="J1906" s="115" t="s">
        <v>12</v>
      </c>
      <c r="K1906" s="115" t="str">
        <f>INDEX(DatosProcesados!$A$1:$BF$101,MATCH(DataBase!A1906,DatosProcesados!$A$1:$A$101,0),MATCH(DataBase!J1906,DatosProcesados!$A$1:$BF$1,0))</f>
        <v>No</v>
      </c>
      <c r="L1906" s="115" t="str">
        <f>INDEX(Modelo!$A$9:$D$89,MATCH(DataBase!$J1906,Modelo!$A$9:$A$89,0),MATCH(DataBase!L$1,Modelo!$A$9:$D$9,0))</f>
        <v>Información general</v>
      </c>
      <c r="M1906" s="115" t="str">
        <f>INDEX(Modelo!$A$9:$D$89,MATCH(DataBase!$J1906,Modelo!$A$9:$A$89,0),MATCH(DataBase!M$1,Modelo!$A$9:$D$9,0))</f>
        <v>Pilar 1</v>
      </c>
      <c r="N1906" s="115" t="str">
        <f>INDEX(Modelo!$A$9:$D$89,MATCH(DataBase!$J1906,Modelo!$A$9:$A$89,0),MATCH(DataBase!N$1,Modelo!$A$9:$D$9,0))</f>
        <v>boolean</v>
      </c>
      <c r="O1906" s="115" t="b">
        <f t="array" ref="O1906">IF(N1906="negativo",INDEX($AD$3:$AG$51,MATCH(1,($B1906=$AD$3:$AD$51)*($J1906=$AE$3:$AE$51),0),3),IF(N1906="positivo",INDEX($AD$55:$AG$109,MATCH(1,($B1906=$AD$55:$AD$109)*($J1906=$AE$55:$AE$109),0),3)))</f>
        <v>0</v>
      </c>
      <c r="P1906" s="115" t="b">
        <f t="array" ref="P1906">IF(N1906="negativo",INDEX($AD$3:$AG$51,MATCH(1,($B1906=$AD$3:$AD$51)*($J1906=$AE$3:$AE$51),0),4),IF(N1906="positivo",INDEX($AD$55:$AG$109,MATCH(1,($B1906=$AD$55:$AD$109)*($J1906=$AE$55:$AE$109),0),4)))</f>
        <v>0</v>
      </c>
      <c r="Q1906" s="115" t="str">
        <f>VLOOKUP(M1906,Modelo!$A$2:$C$7,2,0)</f>
        <v>Transparencia y Gobierno de la Sostenibilidad</v>
      </c>
      <c r="R1906" s="118">
        <f t="array" ref="R1906">INDEX(Modelo!$F$1:$H$37,MATCH(1,(DataBase!Q1906=Modelo!$G$1:$G$37)*(DataBase!B1906=Modelo!$F$1:$F$37),0),3)</f>
        <v>0.23529411764705882</v>
      </c>
      <c r="S1906" s="115">
        <f t="shared" si="60"/>
        <v>0</v>
      </c>
      <c r="T1906" s="115">
        <f t="shared" si="61"/>
        <v>0</v>
      </c>
    </row>
    <row r="1907" spans="1:20" x14ac:dyDescent="0.3">
      <c r="A1907" s="115" t="s">
        <v>394</v>
      </c>
      <c r="B1907" s="115" t="s">
        <v>379</v>
      </c>
      <c r="C1907" s="115" t="s">
        <v>103</v>
      </c>
      <c r="D1907" s="115" t="s">
        <v>87</v>
      </c>
      <c r="E1907" s="115" t="s">
        <v>86</v>
      </c>
      <c r="F1907" s="115" t="s">
        <v>86</v>
      </c>
      <c r="G1907" s="115">
        <v>1990</v>
      </c>
      <c r="H1907" s="115" t="s">
        <v>125</v>
      </c>
      <c r="I1907" s="115">
        <v>0.77142869199999997</v>
      </c>
      <c r="J1907" s="115" t="s">
        <v>12</v>
      </c>
      <c r="K1907" s="115" t="str">
        <f>INDEX(DatosProcesados!$A$1:$BF$101,MATCH(DataBase!A1907,DatosProcesados!$A$1:$A$101,0),MATCH(DataBase!J1907,DatosProcesados!$A$1:$BF$1,0))</f>
        <v>No</v>
      </c>
      <c r="L1907" s="115" t="str">
        <f>INDEX(Modelo!$A$9:$D$89,MATCH(DataBase!$J1907,Modelo!$A$9:$A$89,0),MATCH(DataBase!L$1,Modelo!$A$9:$D$9,0))</f>
        <v>Información general</v>
      </c>
      <c r="M1907" s="115" t="str">
        <f>INDEX(Modelo!$A$9:$D$89,MATCH(DataBase!$J1907,Modelo!$A$9:$A$89,0),MATCH(DataBase!M$1,Modelo!$A$9:$D$9,0))</f>
        <v>Pilar 1</v>
      </c>
      <c r="N1907" s="115" t="str">
        <f>INDEX(Modelo!$A$9:$D$89,MATCH(DataBase!$J1907,Modelo!$A$9:$A$89,0),MATCH(DataBase!N$1,Modelo!$A$9:$D$9,0))</f>
        <v>boolean</v>
      </c>
      <c r="O1907" s="115" t="b">
        <f t="array" ref="O1907">IF(N1907="negativo",INDEX($AD$3:$AG$51,MATCH(1,($B1907=$AD$3:$AD$51)*($J1907=$AE$3:$AE$51),0),3),IF(N1907="positivo",INDEX($AD$55:$AG$109,MATCH(1,($B1907=$AD$55:$AD$109)*($J1907=$AE$55:$AE$109),0),3)))</f>
        <v>0</v>
      </c>
      <c r="P1907" s="115" t="b">
        <f t="array" ref="P1907">IF(N1907="negativo",INDEX($AD$3:$AG$51,MATCH(1,($B1907=$AD$3:$AD$51)*($J1907=$AE$3:$AE$51),0),4),IF(N1907="positivo",INDEX($AD$55:$AG$109,MATCH(1,($B1907=$AD$55:$AD$109)*($J1907=$AE$55:$AE$109),0),4)))</f>
        <v>0</v>
      </c>
      <c r="Q1907" s="115" t="str">
        <f>VLOOKUP(M1907,Modelo!$A$2:$C$7,2,0)</f>
        <v>Transparencia y Gobierno de la Sostenibilidad</v>
      </c>
      <c r="R1907" s="118">
        <f t="array" ref="R1907">INDEX(Modelo!$F$1:$H$37,MATCH(1,(DataBase!Q1907=Modelo!$G$1:$G$37)*(DataBase!B1907=Modelo!$F$1:$F$37),0),3)</f>
        <v>0.19047619047619047</v>
      </c>
      <c r="S1907" s="115">
        <f t="shared" si="60"/>
        <v>0</v>
      </c>
      <c r="T1907" s="115">
        <f t="shared" si="61"/>
        <v>0</v>
      </c>
    </row>
    <row r="1908" spans="1:20" x14ac:dyDescent="0.3">
      <c r="A1908" s="115" t="s">
        <v>383</v>
      </c>
      <c r="B1908" s="115" t="s">
        <v>379</v>
      </c>
      <c r="C1908" s="115" t="s">
        <v>103</v>
      </c>
      <c r="D1908" s="115" t="s">
        <v>86</v>
      </c>
      <c r="E1908" s="115" t="s">
        <v>86</v>
      </c>
      <c r="F1908" s="115" t="s">
        <v>86</v>
      </c>
      <c r="G1908" s="115">
        <v>2014</v>
      </c>
      <c r="H1908" s="115" t="s">
        <v>125</v>
      </c>
      <c r="I1908" s="115">
        <v>1.314259836</v>
      </c>
      <c r="J1908" s="115" t="s">
        <v>12</v>
      </c>
      <c r="K1908" s="115" t="str">
        <f>INDEX(DatosProcesados!$A$1:$BF$101,MATCH(DataBase!A1908,DatosProcesados!$A$1:$A$101,0),MATCH(DataBase!J1908,DatosProcesados!$A$1:$BF$1,0))</f>
        <v>Si</v>
      </c>
      <c r="L1908" s="115" t="str">
        <f>INDEX(Modelo!$A$9:$D$89,MATCH(DataBase!$J1908,Modelo!$A$9:$A$89,0),MATCH(DataBase!L$1,Modelo!$A$9:$D$9,0))</f>
        <v>Información general</v>
      </c>
      <c r="M1908" s="115" t="str">
        <f>INDEX(Modelo!$A$9:$D$89,MATCH(DataBase!$J1908,Modelo!$A$9:$A$89,0),MATCH(DataBase!M$1,Modelo!$A$9:$D$9,0))</f>
        <v>Pilar 1</v>
      </c>
      <c r="N1908" s="115" t="str">
        <f>INDEX(Modelo!$A$9:$D$89,MATCH(DataBase!$J1908,Modelo!$A$9:$A$89,0),MATCH(DataBase!N$1,Modelo!$A$9:$D$9,0))</f>
        <v>boolean</v>
      </c>
      <c r="O1908" s="115" t="b">
        <f t="array" ref="O1908">IF(N1908="negativo",INDEX($AD$3:$AG$51,MATCH(1,($B1908=$AD$3:$AD$51)*($J1908=$AE$3:$AE$51),0),3),IF(N1908="positivo",INDEX($AD$55:$AG$109,MATCH(1,($B1908=$AD$55:$AD$109)*($J1908=$AE$55:$AE$109),0),3)))</f>
        <v>0</v>
      </c>
      <c r="P1908" s="115" t="b">
        <f t="array" ref="P1908">IF(N1908="negativo",INDEX($AD$3:$AG$51,MATCH(1,($B1908=$AD$3:$AD$51)*($J1908=$AE$3:$AE$51),0),4),IF(N1908="positivo",INDEX($AD$55:$AG$109,MATCH(1,($B1908=$AD$55:$AD$109)*($J1908=$AE$55:$AE$109),0),4)))</f>
        <v>0</v>
      </c>
      <c r="Q1908" s="115" t="str">
        <f>VLOOKUP(M1908,Modelo!$A$2:$C$7,2,0)</f>
        <v>Transparencia y Gobierno de la Sostenibilidad</v>
      </c>
      <c r="R1908" s="118">
        <f t="array" ref="R1908">INDEX(Modelo!$F$1:$H$37,MATCH(1,(DataBase!Q1908=Modelo!$G$1:$G$37)*(DataBase!B1908=Modelo!$F$1:$F$37),0),3)</f>
        <v>0.19047619047619047</v>
      </c>
      <c r="S1908" s="115">
        <f t="shared" si="60"/>
        <v>100</v>
      </c>
      <c r="T1908" s="115">
        <f t="shared" si="61"/>
        <v>19.047619047619047</v>
      </c>
    </row>
    <row r="1909" spans="1:20" x14ac:dyDescent="0.3">
      <c r="A1909" s="115" t="s">
        <v>112</v>
      </c>
      <c r="B1909" s="115" t="s">
        <v>84</v>
      </c>
      <c r="C1909" s="115" t="s">
        <v>103</v>
      </c>
      <c r="D1909" s="115" t="s">
        <v>86</v>
      </c>
      <c r="E1909" s="115" t="s">
        <v>86</v>
      </c>
      <c r="F1909" s="115" t="s">
        <v>87</v>
      </c>
      <c r="G1909" s="115">
        <v>1919</v>
      </c>
      <c r="H1909" s="115" t="s">
        <v>125</v>
      </c>
      <c r="I1909" s="115">
        <v>15.106042448</v>
      </c>
      <c r="J1909" s="115" t="s">
        <v>12</v>
      </c>
      <c r="K1909" s="115" t="str">
        <f>INDEX(DatosProcesados!$A$1:$BF$101,MATCH(DataBase!A1909,DatosProcesados!$A$1:$A$101,0),MATCH(DataBase!J1909,DatosProcesados!$A$1:$BF$1,0))</f>
        <v>Si</v>
      </c>
      <c r="L1909" s="115" t="str">
        <f>INDEX(Modelo!$A$9:$D$89,MATCH(DataBase!$J1909,Modelo!$A$9:$A$89,0),MATCH(DataBase!L$1,Modelo!$A$9:$D$9,0))</f>
        <v>Información general</v>
      </c>
      <c r="M1909" s="115" t="str">
        <f>INDEX(Modelo!$A$9:$D$89,MATCH(DataBase!$J1909,Modelo!$A$9:$A$89,0),MATCH(DataBase!M$1,Modelo!$A$9:$D$9,0))</f>
        <v>Pilar 1</v>
      </c>
      <c r="N1909" s="115" t="str">
        <f>INDEX(Modelo!$A$9:$D$89,MATCH(DataBase!$J1909,Modelo!$A$9:$A$89,0),MATCH(DataBase!N$1,Modelo!$A$9:$D$9,0))</f>
        <v>boolean</v>
      </c>
      <c r="O1909" s="115" t="b">
        <f t="array" ref="O1909">IF(N1909="negativo",INDEX($AD$3:$AG$51,MATCH(1,($B1909=$AD$3:$AD$51)*($J1909=$AE$3:$AE$51),0),3),IF(N1909="positivo",INDEX($AD$55:$AG$109,MATCH(1,($B1909=$AD$55:$AD$109)*($J1909=$AE$55:$AE$109),0),3)))</f>
        <v>0</v>
      </c>
      <c r="P1909" s="115" t="b">
        <f t="array" ref="P1909">IF(N1909="negativo",INDEX($AD$3:$AG$51,MATCH(1,($B1909=$AD$3:$AD$51)*($J1909=$AE$3:$AE$51),0),4),IF(N1909="positivo",INDEX($AD$55:$AG$109,MATCH(1,($B1909=$AD$55:$AD$109)*($J1909=$AE$55:$AE$109),0),4)))</f>
        <v>0</v>
      </c>
      <c r="Q1909" s="115" t="str">
        <f>VLOOKUP(M1909,Modelo!$A$2:$C$7,2,0)</f>
        <v>Transparencia y Gobierno de la Sostenibilidad</v>
      </c>
      <c r="R1909" s="118">
        <f t="array" ref="R1909">INDEX(Modelo!$F$1:$H$37,MATCH(1,(DataBase!Q1909=Modelo!$G$1:$G$37)*(DataBase!B1909=Modelo!$F$1:$F$37),0),3)</f>
        <v>0.29411764705882354</v>
      </c>
      <c r="S1909" s="115">
        <f t="shared" si="60"/>
        <v>100</v>
      </c>
      <c r="T1909" s="115">
        <f t="shared" si="61"/>
        <v>29.411764705882355</v>
      </c>
    </row>
    <row r="1910" spans="1:20" x14ac:dyDescent="0.3">
      <c r="A1910" s="115" t="s">
        <v>471</v>
      </c>
      <c r="B1910" s="115" t="s">
        <v>467</v>
      </c>
      <c r="C1910" s="115" t="s">
        <v>103</v>
      </c>
      <c r="D1910" s="115" t="s">
        <v>86</v>
      </c>
      <c r="E1910" s="115" t="s">
        <v>86</v>
      </c>
      <c r="F1910" s="115" t="s">
        <v>86</v>
      </c>
      <c r="G1910" s="115">
        <v>1987</v>
      </c>
      <c r="H1910" s="115" t="s">
        <v>125</v>
      </c>
      <c r="I1910" s="115">
        <v>0.711210393</v>
      </c>
      <c r="J1910" s="115" t="s">
        <v>12</v>
      </c>
      <c r="K1910" s="115" t="str">
        <f>INDEX(DatosProcesados!$A$1:$BF$101,MATCH(DataBase!A1910,DatosProcesados!$A$1:$A$101,0),MATCH(DataBase!J1910,DatosProcesados!$A$1:$BF$1,0))</f>
        <v>No</v>
      </c>
      <c r="L1910" s="115" t="str">
        <f>INDEX(Modelo!$A$9:$D$89,MATCH(DataBase!$J1910,Modelo!$A$9:$A$89,0),MATCH(DataBase!L$1,Modelo!$A$9:$D$9,0))</f>
        <v>Información general</v>
      </c>
      <c r="M1910" s="115" t="str">
        <f>INDEX(Modelo!$A$9:$D$89,MATCH(DataBase!$J1910,Modelo!$A$9:$A$89,0),MATCH(DataBase!M$1,Modelo!$A$9:$D$9,0))</f>
        <v>Pilar 1</v>
      </c>
      <c r="N1910" s="115" t="str">
        <f>INDEX(Modelo!$A$9:$D$89,MATCH(DataBase!$J1910,Modelo!$A$9:$A$89,0),MATCH(DataBase!N$1,Modelo!$A$9:$D$9,0))</f>
        <v>boolean</v>
      </c>
      <c r="O1910" s="115" t="b">
        <f t="array" ref="O1910">IF(N1910="negativo",INDEX($AD$3:$AG$51,MATCH(1,($B1910=$AD$3:$AD$51)*($J1910=$AE$3:$AE$51),0),3),IF(N1910="positivo",INDEX($AD$55:$AG$109,MATCH(1,($B1910=$AD$55:$AD$109)*($J1910=$AE$55:$AE$109),0),3)))</f>
        <v>0</v>
      </c>
      <c r="P1910" s="115" t="b">
        <f t="array" ref="P1910">IF(N1910="negativo",INDEX($AD$3:$AG$51,MATCH(1,($B1910=$AD$3:$AD$51)*($J1910=$AE$3:$AE$51),0),4),IF(N1910="positivo",INDEX($AD$55:$AG$109,MATCH(1,($B1910=$AD$55:$AD$109)*($J1910=$AE$55:$AE$109),0),4)))</f>
        <v>0</v>
      </c>
      <c r="Q1910" s="115" t="str">
        <f>VLOOKUP(M1910,Modelo!$A$2:$C$7,2,0)</f>
        <v>Transparencia y Gobierno de la Sostenibilidad</v>
      </c>
      <c r="R1910" s="118">
        <f t="array" ref="R1910">INDEX(Modelo!$F$1:$H$37,MATCH(1,(DataBase!Q1910=Modelo!$G$1:$G$37)*(DataBase!B1910=Modelo!$F$1:$F$37),0),3)</f>
        <v>0.14285714285714285</v>
      </c>
      <c r="S1910" s="115">
        <f t="shared" si="60"/>
        <v>0</v>
      </c>
      <c r="T1910" s="115">
        <f t="shared" si="61"/>
        <v>0</v>
      </c>
    </row>
    <row r="1911" spans="1:20" x14ac:dyDescent="0.3">
      <c r="A1911" s="115" t="s">
        <v>466</v>
      </c>
      <c r="B1911" s="115" t="s">
        <v>467</v>
      </c>
      <c r="C1911" s="115" t="s">
        <v>103</v>
      </c>
      <c r="D1911" s="115" t="s">
        <v>87</v>
      </c>
      <c r="E1911" s="115" t="s">
        <v>86</v>
      </c>
      <c r="F1911" s="115" t="s">
        <v>86</v>
      </c>
      <c r="G1911" s="115">
        <v>1969</v>
      </c>
      <c r="H1911" s="115" t="s">
        <v>125</v>
      </c>
      <c r="I1911" s="115">
        <v>2.4231643530000002</v>
      </c>
      <c r="J1911" s="115" t="s">
        <v>12</v>
      </c>
      <c r="K1911" s="115" t="str">
        <f>INDEX(DatosProcesados!$A$1:$BF$101,MATCH(DataBase!A1911,DatosProcesados!$A$1:$A$101,0),MATCH(DataBase!J1911,DatosProcesados!$A$1:$BF$1,0))</f>
        <v>Si</v>
      </c>
      <c r="L1911" s="115" t="str">
        <f>INDEX(Modelo!$A$9:$D$89,MATCH(DataBase!$J1911,Modelo!$A$9:$A$89,0),MATCH(DataBase!L$1,Modelo!$A$9:$D$9,0))</f>
        <v>Información general</v>
      </c>
      <c r="M1911" s="115" t="str">
        <f>INDEX(Modelo!$A$9:$D$89,MATCH(DataBase!$J1911,Modelo!$A$9:$A$89,0),MATCH(DataBase!M$1,Modelo!$A$9:$D$9,0))</f>
        <v>Pilar 1</v>
      </c>
      <c r="N1911" s="115" t="str">
        <f>INDEX(Modelo!$A$9:$D$89,MATCH(DataBase!$J1911,Modelo!$A$9:$A$89,0),MATCH(DataBase!N$1,Modelo!$A$9:$D$9,0))</f>
        <v>boolean</v>
      </c>
      <c r="O1911" s="115" t="b">
        <f t="array" ref="O1911">IF(N1911="negativo",INDEX($AD$3:$AG$51,MATCH(1,($B1911=$AD$3:$AD$51)*($J1911=$AE$3:$AE$51),0),3),IF(N1911="positivo",INDEX($AD$55:$AG$109,MATCH(1,($B1911=$AD$55:$AD$109)*($J1911=$AE$55:$AE$109),0),3)))</f>
        <v>0</v>
      </c>
      <c r="P1911" s="115" t="b">
        <f t="array" ref="P1911">IF(N1911="negativo",INDEX($AD$3:$AG$51,MATCH(1,($B1911=$AD$3:$AD$51)*($J1911=$AE$3:$AE$51),0),4),IF(N1911="positivo",INDEX($AD$55:$AG$109,MATCH(1,($B1911=$AD$55:$AD$109)*($J1911=$AE$55:$AE$109),0),4)))</f>
        <v>0</v>
      </c>
      <c r="Q1911" s="115" t="str">
        <f>VLOOKUP(M1911,Modelo!$A$2:$C$7,2,0)</f>
        <v>Transparencia y Gobierno de la Sostenibilidad</v>
      </c>
      <c r="R1911" s="118">
        <f t="array" ref="R1911">INDEX(Modelo!$F$1:$H$37,MATCH(1,(DataBase!Q1911=Modelo!$G$1:$G$37)*(DataBase!B1911=Modelo!$F$1:$F$37),0),3)</f>
        <v>0.14285714285714285</v>
      </c>
      <c r="S1911" s="115">
        <f t="shared" si="60"/>
        <v>100</v>
      </c>
      <c r="T1911" s="115">
        <f t="shared" si="61"/>
        <v>14.285714285714285</v>
      </c>
    </row>
    <row r="1912" spans="1:20" x14ac:dyDescent="0.3">
      <c r="A1912" s="115" t="s">
        <v>207</v>
      </c>
      <c r="B1912" s="115" t="s">
        <v>84</v>
      </c>
      <c r="C1912" s="115" t="s">
        <v>103</v>
      </c>
      <c r="D1912" s="115" t="s">
        <v>86</v>
      </c>
      <c r="E1912" s="115" t="s">
        <v>87</v>
      </c>
      <c r="F1912" s="115" t="s">
        <v>86</v>
      </c>
      <c r="G1912" s="115">
        <v>1870</v>
      </c>
      <c r="H1912" s="115" t="s">
        <v>125</v>
      </c>
      <c r="I1912" s="115">
        <v>0</v>
      </c>
      <c r="J1912" s="115" t="s">
        <v>12</v>
      </c>
      <c r="K1912" s="115" t="str">
        <f>INDEX(DatosProcesados!$A$1:$BF$101,MATCH(DataBase!A1912,DatosProcesados!$A$1:$A$101,0),MATCH(DataBase!J1912,DatosProcesados!$A$1:$BF$1,0))</f>
        <v>Si</v>
      </c>
      <c r="L1912" s="115" t="str">
        <f>INDEX(Modelo!$A$9:$D$89,MATCH(DataBase!$J1912,Modelo!$A$9:$A$89,0),MATCH(DataBase!L$1,Modelo!$A$9:$D$9,0))</f>
        <v>Información general</v>
      </c>
      <c r="M1912" s="115" t="str">
        <f>INDEX(Modelo!$A$9:$D$89,MATCH(DataBase!$J1912,Modelo!$A$9:$A$89,0),MATCH(DataBase!M$1,Modelo!$A$9:$D$9,0))</f>
        <v>Pilar 1</v>
      </c>
      <c r="N1912" s="115" t="str">
        <f>INDEX(Modelo!$A$9:$D$89,MATCH(DataBase!$J1912,Modelo!$A$9:$A$89,0),MATCH(DataBase!N$1,Modelo!$A$9:$D$9,0))</f>
        <v>boolean</v>
      </c>
      <c r="O1912" s="115" t="b">
        <f t="array" ref="O1912">IF(N1912="negativo",INDEX($AD$3:$AG$51,MATCH(1,($B1912=$AD$3:$AD$51)*($J1912=$AE$3:$AE$51),0),3),IF(N1912="positivo",INDEX($AD$55:$AG$109,MATCH(1,($B1912=$AD$55:$AD$109)*($J1912=$AE$55:$AE$109),0),3)))</f>
        <v>0</v>
      </c>
      <c r="P1912" s="115" t="b">
        <f t="array" ref="P1912">IF(N1912="negativo",INDEX($AD$3:$AG$51,MATCH(1,($B1912=$AD$3:$AD$51)*($J1912=$AE$3:$AE$51),0),4),IF(N1912="positivo",INDEX($AD$55:$AG$109,MATCH(1,($B1912=$AD$55:$AD$109)*($J1912=$AE$55:$AE$109),0),4)))</f>
        <v>0</v>
      </c>
      <c r="Q1912" s="115" t="str">
        <f>VLOOKUP(M1912,Modelo!$A$2:$C$7,2,0)</f>
        <v>Transparencia y Gobierno de la Sostenibilidad</v>
      </c>
      <c r="R1912" s="118">
        <f t="array" ref="R1912">INDEX(Modelo!$F$1:$H$37,MATCH(1,(DataBase!Q1912=Modelo!$G$1:$G$37)*(DataBase!B1912=Modelo!$F$1:$F$37),0),3)</f>
        <v>0.29411764705882354</v>
      </c>
      <c r="S1912" s="115">
        <f t="shared" si="60"/>
        <v>100</v>
      </c>
      <c r="T1912" s="115">
        <f t="shared" si="61"/>
        <v>29.411764705882355</v>
      </c>
    </row>
    <row r="1913" spans="1:20" x14ac:dyDescent="0.3">
      <c r="A1913" s="115" t="s">
        <v>204</v>
      </c>
      <c r="B1913" s="115" t="s">
        <v>84</v>
      </c>
      <c r="C1913" s="115" t="s">
        <v>103</v>
      </c>
      <c r="D1913" s="115" t="s">
        <v>86</v>
      </c>
      <c r="E1913" s="115" t="s">
        <v>87</v>
      </c>
      <c r="F1913" s="115" t="s">
        <v>87</v>
      </c>
      <c r="G1913" s="115">
        <v>1875</v>
      </c>
      <c r="H1913" s="115" t="s">
        <v>125</v>
      </c>
      <c r="I1913" s="115">
        <v>0</v>
      </c>
      <c r="J1913" s="115" t="s">
        <v>12</v>
      </c>
      <c r="K1913" s="115" t="str">
        <f>INDEX(DatosProcesados!$A$1:$BF$101,MATCH(DataBase!A1913,DatosProcesados!$A$1:$A$101,0),MATCH(DataBase!J1913,DatosProcesados!$A$1:$BF$1,0))</f>
        <v>Si</v>
      </c>
      <c r="L1913" s="115" t="str">
        <f>INDEX(Modelo!$A$9:$D$89,MATCH(DataBase!$J1913,Modelo!$A$9:$A$89,0),MATCH(DataBase!L$1,Modelo!$A$9:$D$9,0))</f>
        <v>Información general</v>
      </c>
      <c r="M1913" s="115" t="str">
        <f>INDEX(Modelo!$A$9:$D$89,MATCH(DataBase!$J1913,Modelo!$A$9:$A$89,0),MATCH(DataBase!M$1,Modelo!$A$9:$D$9,0))</f>
        <v>Pilar 1</v>
      </c>
      <c r="N1913" s="115" t="str">
        <f>INDEX(Modelo!$A$9:$D$89,MATCH(DataBase!$J1913,Modelo!$A$9:$A$89,0),MATCH(DataBase!N$1,Modelo!$A$9:$D$9,0))</f>
        <v>boolean</v>
      </c>
      <c r="O1913" s="115" t="b">
        <f t="array" ref="O1913">IF(N1913="negativo",INDEX($AD$3:$AG$51,MATCH(1,($B1913=$AD$3:$AD$51)*($J1913=$AE$3:$AE$51),0),3),IF(N1913="positivo",INDEX($AD$55:$AG$109,MATCH(1,($B1913=$AD$55:$AD$109)*($J1913=$AE$55:$AE$109),0),3)))</f>
        <v>0</v>
      </c>
      <c r="P1913" s="115" t="b">
        <f t="array" ref="P1913">IF(N1913="negativo",INDEX($AD$3:$AG$51,MATCH(1,($B1913=$AD$3:$AD$51)*($J1913=$AE$3:$AE$51),0),4),IF(N1913="positivo",INDEX($AD$55:$AG$109,MATCH(1,($B1913=$AD$55:$AD$109)*($J1913=$AE$55:$AE$109),0),4)))</f>
        <v>0</v>
      </c>
      <c r="Q1913" s="115" t="str">
        <f>VLOOKUP(M1913,Modelo!$A$2:$C$7,2,0)</f>
        <v>Transparencia y Gobierno de la Sostenibilidad</v>
      </c>
      <c r="R1913" s="118">
        <f t="array" ref="R1913">INDEX(Modelo!$F$1:$H$37,MATCH(1,(DataBase!Q1913=Modelo!$G$1:$G$37)*(DataBase!B1913=Modelo!$F$1:$F$37),0),3)</f>
        <v>0.29411764705882354</v>
      </c>
      <c r="S1913" s="115">
        <f t="shared" si="60"/>
        <v>100</v>
      </c>
      <c r="T1913" s="115">
        <f t="shared" si="61"/>
        <v>29.411764705882355</v>
      </c>
    </row>
    <row r="1914" spans="1:20" x14ac:dyDescent="0.3">
      <c r="A1914" s="115" t="s">
        <v>226</v>
      </c>
      <c r="B1914" s="115" t="s">
        <v>216</v>
      </c>
      <c r="C1914" s="115" t="s">
        <v>103</v>
      </c>
      <c r="D1914" s="115" t="s">
        <v>86</v>
      </c>
      <c r="E1914" s="115" t="s">
        <v>86</v>
      </c>
      <c r="F1914" s="115" t="s">
        <v>87</v>
      </c>
      <c r="G1914" s="115">
        <v>1889</v>
      </c>
      <c r="H1914" s="115" t="s">
        <v>125</v>
      </c>
      <c r="I1914" s="115">
        <v>8.6157743510000007</v>
      </c>
      <c r="J1914" s="115" t="s">
        <v>12</v>
      </c>
      <c r="K1914" s="115" t="str">
        <f>INDEX(DatosProcesados!$A$1:$BF$101,MATCH(DataBase!A1914,DatosProcesados!$A$1:$A$101,0),MATCH(DataBase!J1914,DatosProcesados!$A$1:$BF$1,0))</f>
        <v>Si</v>
      </c>
      <c r="L1914" s="115" t="str">
        <f>INDEX(Modelo!$A$9:$D$89,MATCH(DataBase!$J1914,Modelo!$A$9:$A$89,0),MATCH(DataBase!L$1,Modelo!$A$9:$D$9,0))</f>
        <v>Información general</v>
      </c>
      <c r="M1914" s="115" t="str">
        <f>INDEX(Modelo!$A$9:$D$89,MATCH(DataBase!$J1914,Modelo!$A$9:$A$89,0),MATCH(DataBase!M$1,Modelo!$A$9:$D$9,0))</f>
        <v>Pilar 1</v>
      </c>
      <c r="N1914" s="115" t="str">
        <f>INDEX(Modelo!$A$9:$D$89,MATCH(DataBase!$J1914,Modelo!$A$9:$A$89,0),MATCH(DataBase!N$1,Modelo!$A$9:$D$9,0))</f>
        <v>boolean</v>
      </c>
      <c r="O1914" s="115" t="b">
        <f t="array" ref="O1914">IF(N1914="negativo",INDEX($AD$3:$AG$51,MATCH(1,($B1914=$AD$3:$AD$51)*($J1914=$AE$3:$AE$51),0),3),IF(N1914="positivo",INDEX($AD$55:$AG$109,MATCH(1,($B1914=$AD$55:$AD$109)*($J1914=$AE$55:$AE$109),0),3)))</f>
        <v>0</v>
      </c>
      <c r="P1914" s="115" t="b">
        <f t="array" ref="P1914">IF(N1914="negativo",INDEX($AD$3:$AG$51,MATCH(1,($B1914=$AD$3:$AD$51)*($J1914=$AE$3:$AE$51),0),4),IF(N1914="positivo",INDEX($AD$55:$AG$109,MATCH(1,($B1914=$AD$55:$AD$109)*($J1914=$AE$55:$AE$109),0),4)))</f>
        <v>0</v>
      </c>
      <c r="Q1914" s="115" t="str">
        <f>VLOOKUP(M1914,Modelo!$A$2:$C$7,2,0)</f>
        <v>Transparencia y Gobierno de la Sostenibilidad</v>
      </c>
      <c r="R1914" s="118">
        <f t="array" ref="R1914">INDEX(Modelo!$F$1:$H$37,MATCH(1,(DataBase!Q1914=Modelo!$G$1:$G$37)*(DataBase!B1914=Modelo!$F$1:$F$37),0),3)</f>
        <v>0.15789473684210525</v>
      </c>
      <c r="S1914" s="115">
        <f t="shared" si="60"/>
        <v>100</v>
      </c>
      <c r="T1914" s="115">
        <f t="shared" si="61"/>
        <v>15.789473684210526</v>
      </c>
    </row>
    <row r="1915" spans="1:20" x14ac:dyDescent="0.3">
      <c r="A1915" s="115" t="s">
        <v>287</v>
      </c>
      <c r="B1915" s="115" t="s">
        <v>216</v>
      </c>
      <c r="C1915" s="115" t="s">
        <v>103</v>
      </c>
      <c r="D1915" s="115" t="s">
        <v>86</v>
      </c>
      <c r="E1915" s="115" t="s">
        <v>86</v>
      </c>
      <c r="F1915" s="115" t="s">
        <v>87</v>
      </c>
      <c r="G1915" s="115">
        <v>2000</v>
      </c>
      <c r="H1915" s="115" t="s">
        <v>125</v>
      </c>
      <c r="I1915" s="115">
        <v>1.8730507999999999</v>
      </c>
      <c r="J1915" s="115" t="s">
        <v>12</v>
      </c>
      <c r="K1915" s="115" t="str">
        <f>INDEX(DatosProcesados!$A$1:$BF$101,MATCH(DataBase!A1915,DatosProcesados!$A$1:$A$101,0),MATCH(DataBase!J1915,DatosProcesados!$A$1:$BF$1,0))</f>
        <v>Si</v>
      </c>
      <c r="L1915" s="115" t="str">
        <f>INDEX(Modelo!$A$9:$D$89,MATCH(DataBase!$J1915,Modelo!$A$9:$A$89,0),MATCH(DataBase!L$1,Modelo!$A$9:$D$9,0))</f>
        <v>Información general</v>
      </c>
      <c r="M1915" s="115" t="str">
        <f>INDEX(Modelo!$A$9:$D$89,MATCH(DataBase!$J1915,Modelo!$A$9:$A$89,0),MATCH(DataBase!M$1,Modelo!$A$9:$D$9,0))</f>
        <v>Pilar 1</v>
      </c>
      <c r="N1915" s="115" t="str">
        <f>INDEX(Modelo!$A$9:$D$89,MATCH(DataBase!$J1915,Modelo!$A$9:$A$89,0),MATCH(DataBase!N$1,Modelo!$A$9:$D$9,0))</f>
        <v>boolean</v>
      </c>
      <c r="O1915" s="115" t="b">
        <f t="array" ref="O1915">IF(N1915="negativo",INDEX($AD$3:$AG$51,MATCH(1,($B1915=$AD$3:$AD$51)*($J1915=$AE$3:$AE$51),0),3),IF(N1915="positivo",INDEX($AD$55:$AG$109,MATCH(1,($B1915=$AD$55:$AD$109)*($J1915=$AE$55:$AE$109),0),3)))</f>
        <v>0</v>
      </c>
      <c r="P1915" s="115" t="b">
        <f t="array" ref="P1915">IF(N1915="negativo",INDEX($AD$3:$AG$51,MATCH(1,($B1915=$AD$3:$AD$51)*($J1915=$AE$3:$AE$51),0),4),IF(N1915="positivo",INDEX($AD$55:$AG$109,MATCH(1,($B1915=$AD$55:$AD$109)*($J1915=$AE$55:$AE$109),0),4)))</f>
        <v>0</v>
      </c>
      <c r="Q1915" s="115" t="str">
        <f>VLOOKUP(M1915,Modelo!$A$2:$C$7,2,0)</f>
        <v>Transparencia y Gobierno de la Sostenibilidad</v>
      </c>
      <c r="R1915" s="118">
        <f t="array" ref="R1915">INDEX(Modelo!$F$1:$H$37,MATCH(1,(DataBase!Q1915=Modelo!$G$1:$G$37)*(DataBase!B1915=Modelo!$F$1:$F$37),0),3)</f>
        <v>0.15789473684210525</v>
      </c>
      <c r="S1915" s="115">
        <f t="shared" si="60"/>
        <v>100</v>
      </c>
      <c r="T1915" s="115">
        <f t="shared" si="61"/>
        <v>15.789473684210526</v>
      </c>
    </row>
    <row r="1916" spans="1:20" x14ac:dyDescent="0.3">
      <c r="A1916" s="115" t="s">
        <v>345</v>
      </c>
      <c r="B1916" s="115" t="s">
        <v>313</v>
      </c>
      <c r="C1916" s="115" t="s">
        <v>103</v>
      </c>
      <c r="D1916" s="115" t="s">
        <v>86</v>
      </c>
      <c r="E1916" s="115" t="s">
        <v>86</v>
      </c>
      <c r="F1916" s="115" t="s">
        <v>86</v>
      </c>
      <c r="G1916" s="115">
        <v>2004</v>
      </c>
      <c r="H1916" s="115" t="s">
        <v>125</v>
      </c>
      <c r="I1916" s="115">
        <v>4.5125503050000004</v>
      </c>
      <c r="J1916" s="115" t="s">
        <v>12</v>
      </c>
      <c r="K1916" s="115" t="str">
        <f>INDEX(DatosProcesados!$A$1:$BF$101,MATCH(DataBase!A1916,DatosProcesados!$A$1:$A$101,0),MATCH(DataBase!J1916,DatosProcesados!$A$1:$BF$1,0))</f>
        <v>No</v>
      </c>
      <c r="L1916" s="115" t="str">
        <f>INDEX(Modelo!$A$9:$D$89,MATCH(DataBase!$J1916,Modelo!$A$9:$A$89,0),MATCH(DataBase!L$1,Modelo!$A$9:$D$9,0))</f>
        <v>Información general</v>
      </c>
      <c r="M1916" s="115" t="str">
        <f>INDEX(Modelo!$A$9:$D$89,MATCH(DataBase!$J1916,Modelo!$A$9:$A$89,0),MATCH(DataBase!M$1,Modelo!$A$9:$D$9,0))</f>
        <v>Pilar 1</v>
      </c>
      <c r="N1916" s="115" t="str">
        <f>INDEX(Modelo!$A$9:$D$89,MATCH(DataBase!$J1916,Modelo!$A$9:$A$89,0),MATCH(DataBase!N$1,Modelo!$A$9:$D$9,0))</f>
        <v>boolean</v>
      </c>
      <c r="O1916" s="115" t="b">
        <f t="array" ref="O1916">IF(N1916="negativo",INDEX($AD$3:$AG$51,MATCH(1,($B1916=$AD$3:$AD$51)*($J1916=$AE$3:$AE$51),0),3),IF(N1916="positivo",INDEX($AD$55:$AG$109,MATCH(1,($B1916=$AD$55:$AD$109)*($J1916=$AE$55:$AE$109),0),3)))</f>
        <v>0</v>
      </c>
      <c r="P1916" s="115" t="b">
        <f t="array" ref="P1916">IF(N1916="negativo",INDEX($AD$3:$AG$51,MATCH(1,($B1916=$AD$3:$AD$51)*($J1916=$AE$3:$AE$51),0),4),IF(N1916="positivo",INDEX($AD$55:$AG$109,MATCH(1,($B1916=$AD$55:$AD$109)*($J1916=$AE$55:$AE$109),0),4)))</f>
        <v>0</v>
      </c>
      <c r="Q1916" s="115" t="str">
        <f>VLOOKUP(M1916,Modelo!$A$2:$C$7,2,0)</f>
        <v>Transparencia y Gobierno de la Sostenibilidad</v>
      </c>
      <c r="R1916" s="118">
        <f t="array" ref="R1916">INDEX(Modelo!$F$1:$H$37,MATCH(1,(DataBase!Q1916=Modelo!$G$1:$G$37)*(DataBase!B1916=Modelo!$F$1:$F$37),0),3)</f>
        <v>0.23529411764705882</v>
      </c>
      <c r="S1916" s="115">
        <f t="shared" si="60"/>
        <v>0</v>
      </c>
      <c r="T1916" s="115">
        <f t="shared" si="61"/>
        <v>0</v>
      </c>
    </row>
    <row r="1917" spans="1:20" x14ac:dyDescent="0.3">
      <c r="A1917" s="115" t="s">
        <v>464</v>
      </c>
      <c r="B1917" s="115" t="s">
        <v>407</v>
      </c>
      <c r="C1917" s="115" t="s">
        <v>103</v>
      </c>
      <c r="D1917" s="115" t="s">
        <v>86</v>
      </c>
      <c r="E1917" s="115" t="s">
        <v>86</v>
      </c>
      <c r="F1917" s="115" t="s">
        <v>87</v>
      </c>
      <c r="G1917" s="115">
        <v>1990</v>
      </c>
      <c r="H1917" s="115" t="s">
        <v>281</v>
      </c>
      <c r="I1917" s="115">
        <v>0.89502277900000005</v>
      </c>
      <c r="J1917" s="115" t="s">
        <v>12</v>
      </c>
      <c r="K1917" s="115" t="str">
        <f>INDEX(DatosProcesados!$A$1:$BF$101,MATCH(DataBase!A1917,DatosProcesados!$A$1:$A$101,0),MATCH(DataBase!J1917,DatosProcesados!$A$1:$BF$1,0))</f>
        <v>Si</v>
      </c>
      <c r="L1917" s="115" t="str">
        <f>INDEX(Modelo!$A$9:$D$89,MATCH(DataBase!$J1917,Modelo!$A$9:$A$89,0),MATCH(DataBase!L$1,Modelo!$A$9:$D$9,0))</f>
        <v>Información general</v>
      </c>
      <c r="M1917" s="115" t="str">
        <f>INDEX(Modelo!$A$9:$D$89,MATCH(DataBase!$J1917,Modelo!$A$9:$A$89,0),MATCH(DataBase!M$1,Modelo!$A$9:$D$9,0))</f>
        <v>Pilar 1</v>
      </c>
      <c r="N1917" s="115" t="str">
        <f>INDEX(Modelo!$A$9:$D$89,MATCH(DataBase!$J1917,Modelo!$A$9:$A$89,0),MATCH(DataBase!N$1,Modelo!$A$9:$D$9,0))</f>
        <v>boolean</v>
      </c>
      <c r="O1917" s="115" t="b">
        <f t="array" ref="O1917">IF(N1917="negativo",INDEX($AD$3:$AG$51,MATCH(1,($B1917=$AD$3:$AD$51)*($J1917=$AE$3:$AE$51),0),3),IF(N1917="positivo",INDEX($AD$55:$AG$109,MATCH(1,($B1917=$AD$55:$AD$109)*($J1917=$AE$55:$AE$109),0),3)))</f>
        <v>0</v>
      </c>
      <c r="P1917" s="115" t="b">
        <f t="array" ref="P1917">IF(N1917="negativo",INDEX($AD$3:$AG$51,MATCH(1,($B1917=$AD$3:$AD$51)*($J1917=$AE$3:$AE$51),0),4),IF(N1917="positivo",INDEX($AD$55:$AG$109,MATCH(1,($B1917=$AD$55:$AD$109)*($J1917=$AE$55:$AE$109),0),4)))</f>
        <v>0</v>
      </c>
      <c r="Q1917" s="115" t="str">
        <f>VLOOKUP(M1917,Modelo!$A$2:$C$7,2,0)</f>
        <v>Transparencia y Gobierno de la Sostenibilidad</v>
      </c>
      <c r="R1917" s="118">
        <f t="array" ref="R1917">INDEX(Modelo!$F$1:$H$37,MATCH(1,(DataBase!Q1917=Modelo!$G$1:$G$37)*(DataBase!B1917=Modelo!$F$1:$F$37),0),3)</f>
        <v>0.15384615384615385</v>
      </c>
      <c r="S1917" s="115">
        <f t="shared" si="60"/>
        <v>100</v>
      </c>
      <c r="T1917" s="115">
        <f t="shared" si="61"/>
        <v>15.384615384615385</v>
      </c>
    </row>
    <row r="1918" spans="1:20" x14ac:dyDescent="0.3">
      <c r="A1918" s="115" t="s">
        <v>296</v>
      </c>
      <c r="B1918" s="115" t="s">
        <v>216</v>
      </c>
      <c r="C1918" s="115" t="s">
        <v>103</v>
      </c>
      <c r="D1918" s="115" t="s">
        <v>86</v>
      </c>
      <c r="E1918" s="115" t="s">
        <v>86</v>
      </c>
      <c r="F1918" s="115" t="s">
        <v>87</v>
      </c>
      <c r="G1918" s="115">
        <v>1944</v>
      </c>
      <c r="H1918" s="115" t="s">
        <v>125</v>
      </c>
      <c r="I1918" s="115">
        <v>1.7785578609999999</v>
      </c>
      <c r="J1918" s="115" t="s">
        <v>12</v>
      </c>
      <c r="K1918" s="115" t="str">
        <f>INDEX(DatosProcesados!$A$1:$BF$101,MATCH(DataBase!A1918,DatosProcesados!$A$1:$A$101,0),MATCH(DataBase!J1918,DatosProcesados!$A$1:$BF$1,0))</f>
        <v>Si</v>
      </c>
      <c r="L1918" s="115" t="str">
        <f>INDEX(Modelo!$A$9:$D$89,MATCH(DataBase!$J1918,Modelo!$A$9:$A$89,0),MATCH(DataBase!L$1,Modelo!$A$9:$D$9,0))</f>
        <v>Información general</v>
      </c>
      <c r="M1918" s="115" t="str">
        <f>INDEX(Modelo!$A$9:$D$89,MATCH(DataBase!$J1918,Modelo!$A$9:$A$89,0),MATCH(DataBase!M$1,Modelo!$A$9:$D$9,0))</f>
        <v>Pilar 1</v>
      </c>
      <c r="N1918" s="115" t="str">
        <f>INDEX(Modelo!$A$9:$D$89,MATCH(DataBase!$J1918,Modelo!$A$9:$A$89,0),MATCH(DataBase!N$1,Modelo!$A$9:$D$9,0))</f>
        <v>boolean</v>
      </c>
      <c r="O1918" s="115" t="b">
        <f t="array" ref="O1918">IF(N1918="negativo",INDEX($AD$3:$AG$51,MATCH(1,($B1918=$AD$3:$AD$51)*($J1918=$AE$3:$AE$51),0),3),IF(N1918="positivo",INDEX($AD$55:$AG$109,MATCH(1,($B1918=$AD$55:$AD$109)*($J1918=$AE$55:$AE$109),0),3)))</f>
        <v>0</v>
      </c>
      <c r="P1918" s="115" t="b">
        <f t="array" ref="P1918">IF(N1918="negativo",INDEX($AD$3:$AG$51,MATCH(1,($B1918=$AD$3:$AD$51)*($J1918=$AE$3:$AE$51),0),4),IF(N1918="positivo",INDEX($AD$55:$AG$109,MATCH(1,($B1918=$AD$55:$AD$109)*($J1918=$AE$55:$AE$109),0),4)))</f>
        <v>0</v>
      </c>
      <c r="Q1918" s="115" t="str">
        <f>VLOOKUP(M1918,Modelo!$A$2:$C$7,2,0)</f>
        <v>Transparencia y Gobierno de la Sostenibilidad</v>
      </c>
      <c r="R1918" s="118">
        <f t="array" ref="R1918">INDEX(Modelo!$F$1:$H$37,MATCH(1,(DataBase!Q1918=Modelo!$G$1:$G$37)*(DataBase!B1918=Modelo!$F$1:$F$37),0),3)</f>
        <v>0.15789473684210525</v>
      </c>
      <c r="S1918" s="115">
        <f t="shared" si="60"/>
        <v>100</v>
      </c>
      <c r="T1918" s="115">
        <f t="shared" si="61"/>
        <v>15.789473684210526</v>
      </c>
    </row>
    <row r="1919" spans="1:20" x14ac:dyDescent="0.3">
      <c r="A1919" s="115" t="s">
        <v>134</v>
      </c>
      <c r="B1919" s="115" t="s">
        <v>84</v>
      </c>
      <c r="C1919" s="115" t="s">
        <v>103</v>
      </c>
      <c r="D1919" s="115" t="s">
        <v>86</v>
      </c>
      <c r="E1919" s="115" t="s">
        <v>87</v>
      </c>
      <c r="F1919" s="115" t="s">
        <v>87</v>
      </c>
      <c r="G1919" s="115">
        <v>2001</v>
      </c>
      <c r="H1919" s="115" t="s">
        <v>125</v>
      </c>
      <c r="I1919" s="115">
        <v>6.5475670460000002</v>
      </c>
      <c r="J1919" s="115" t="s">
        <v>12</v>
      </c>
      <c r="K1919" s="115" t="str">
        <f>INDEX(DatosProcesados!$A$1:$BF$101,MATCH(DataBase!A1919,DatosProcesados!$A$1:$A$101,0),MATCH(DataBase!J1919,DatosProcesados!$A$1:$BF$1,0))</f>
        <v>Si</v>
      </c>
      <c r="L1919" s="115" t="str">
        <f>INDEX(Modelo!$A$9:$D$89,MATCH(DataBase!$J1919,Modelo!$A$9:$A$89,0),MATCH(DataBase!L$1,Modelo!$A$9:$D$9,0))</f>
        <v>Información general</v>
      </c>
      <c r="M1919" s="115" t="str">
        <f>INDEX(Modelo!$A$9:$D$89,MATCH(DataBase!$J1919,Modelo!$A$9:$A$89,0),MATCH(DataBase!M$1,Modelo!$A$9:$D$9,0))</f>
        <v>Pilar 1</v>
      </c>
      <c r="N1919" s="115" t="str">
        <f>INDEX(Modelo!$A$9:$D$89,MATCH(DataBase!$J1919,Modelo!$A$9:$A$89,0),MATCH(DataBase!N$1,Modelo!$A$9:$D$9,0))</f>
        <v>boolean</v>
      </c>
      <c r="O1919" s="115" t="b">
        <f t="array" ref="O1919">IF(N1919="negativo",INDEX($AD$3:$AG$51,MATCH(1,($B1919=$AD$3:$AD$51)*($J1919=$AE$3:$AE$51),0),3),IF(N1919="positivo",INDEX($AD$55:$AG$109,MATCH(1,($B1919=$AD$55:$AD$109)*($J1919=$AE$55:$AE$109),0),3)))</f>
        <v>0</v>
      </c>
      <c r="P1919" s="115" t="b">
        <f t="array" ref="P1919">IF(N1919="negativo",INDEX($AD$3:$AG$51,MATCH(1,($B1919=$AD$3:$AD$51)*($J1919=$AE$3:$AE$51),0),4),IF(N1919="positivo",INDEX($AD$55:$AG$109,MATCH(1,($B1919=$AD$55:$AD$109)*($J1919=$AE$55:$AE$109),0),4)))</f>
        <v>0</v>
      </c>
      <c r="Q1919" s="115" t="str">
        <f>VLOOKUP(M1919,Modelo!$A$2:$C$7,2,0)</f>
        <v>Transparencia y Gobierno de la Sostenibilidad</v>
      </c>
      <c r="R1919" s="118">
        <f t="array" ref="R1919">INDEX(Modelo!$F$1:$H$37,MATCH(1,(DataBase!Q1919=Modelo!$G$1:$G$37)*(DataBase!B1919=Modelo!$F$1:$F$37),0),3)</f>
        <v>0.29411764705882354</v>
      </c>
      <c r="S1919" s="115">
        <f t="shared" si="60"/>
        <v>100</v>
      </c>
      <c r="T1919" s="115">
        <f t="shared" si="61"/>
        <v>29.411764705882355</v>
      </c>
    </row>
    <row r="1920" spans="1:20" x14ac:dyDescent="0.3">
      <c r="A1920" s="115" t="s">
        <v>290</v>
      </c>
      <c r="B1920" s="115" t="s">
        <v>216</v>
      </c>
      <c r="C1920" s="115" t="s">
        <v>103</v>
      </c>
      <c r="D1920" s="115" t="s">
        <v>86</v>
      </c>
      <c r="E1920" s="115" t="s">
        <v>87</v>
      </c>
      <c r="F1920" s="115" t="s">
        <v>87</v>
      </c>
      <c r="G1920" s="115">
        <v>1934</v>
      </c>
      <c r="H1920" s="115" t="s">
        <v>125</v>
      </c>
      <c r="I1920" s="115">
        <v>1.84479215</v>
      </c>
      <c r="J1920" s="115" t="s">
        <v>12</v>
      </c>
      <c r="K1920" s="115" t="str">
        <f>INDEX(DatosProcesados!$A$1:$BF$101,MATCH(DataBase!A1920,DatosProcesados!$A$1:$A$101,0),MATCH(DataBase!J1920,DatosProcesados!$A$1:$BF$1,0))</f>
        <v>Si</v>
      </c>
      <c r="L1920" s="115" t="str">
        <f>INDEX(Modelo!$A$9:$D$89,MATCH(DataBase!$J1920,Modelo!$A$9:$A$89,0),MATCH(DataBase!L$1,Modelo!$A$9:$D$9,0))</f>
        <v>Información general</v>
      </c>
      <c r="M1920" s="115" t="str">
        <f>INDEX(Modelo!$A$9:$D$89,MATCH(DataBase!$J1920,Modelo!$A$9:$A$89,0),MATCH(DataBase!M$1,Modelo!$A$9:$D$9,0))</f>
        <v>Pilar 1</v>
      </c>
      <c r="N1920" s="115" t="str">
        <f>INDEX(Modelo!$A$9:$D$89,MATCH(DataBase!$J1920,Modelo!$A$9:$A$89,0),MATCH(DataBase!N$1,Modelo!$A$9:$D$9,0))</f>
        <v>boolean</v>
      </c>
      <c r="O1920" s="115" t="b">
        <f t="array" ref="O1920">IF(N1920="negativo",INDEX($AD$3:$AG$51,MATCH(1,($B1920=$AD$3:$AD$51)*($J1920=$AE$3:$AE$51),0),3),IF(N1920="positivo",INDEX($AD$55:$AG$109,MATCH(1,($B1920=$AD$55:$AD$109)*($J1920=$AE$55:$AE$109),0),3)))</f>
        <v>0</v>
      </c>
      <c r="P1920" s="115" t="b">
        <f t="array" ref="P1920">IF(N1920="negativo",INDEX($AD$3:$AG$51,MATCH(1,($B1920=$AD$3:$AD$51)*($J1920=$AE$3:$AE$51),0),4),IF(N1920="positivo",INDEX($AD$55:$AG$109,MATCH(1,($B1920=$AD$55:$AD$109)*($J1920=$AE$55:$AE$109),0),4)))</f>
        <v>0</v>
      </c>
      <c r="Q1920" s="115" t="str">
        <f>VLOOKUP(M1920,Modelo!$A$2:$C$7,2,0)</f>
        <v>Transparencia y Gobierno de la Sostenibilidad</v>
      </c>
      <c r="R1920" s="118">
        <f t="array" ref="R1920">INDEX(Modelo!$F$1:$H$37,MATCH(1,(DataBase!Q1920=Modelo!$G$1:$G$37)*(DataBase!B1920=Modelo!$F$1:$F$37),0),3)</f>
        <v>0.15789473684210525</v>
      </c>
      <c r="S1920" s="115">
        <f t="shared" si="60"/>
        <v>100</v>
      </c>
      <c r="T1920" s="115">
        <f t="shared" si="61"/>
        <v>15.789473684210526</v>
      </c>
    </row>
    <row r="1921" spans="1:20" x14ac:dyDescent="0.3">
      <c r="A1921" s="115" t="s">
        <v>346</v>
      </c>
      <c r="B1921" s="115" t="s">
        <v>313</v>
      </c>
      <c r="C1921" s="115" t="s">
        <v>103</v>
      </c>
      <c r="D1921" s="115" t="s">
        <v>87</v>
      </c>
      <c r="E1921" s="115" t="s">
        <v>87</v>
      </c>
      <c r="F1921" s="115" t="s">
        <v>87</v>
      </c>
      <c r="G1921" s="115">
        <v>1960</v>
      </c>
      <c r="H1921" s="115" t="s">
        <v>177</v>
      </c>
      <c r="I1921" s="115">
        <v>4.2128666020000001</v>
      </c>
      <c r="J1921" s="115" t="s">
        <v>12</v>
      </c>
      <c r="K1921" s="115" t="str">
        <f>INDEX(DatosProcesados!$A$1:$BF$101,MATCH(DataBase!A1921,DatosProcesados!$A$1:$A$101,0),MATCH(DataBase!J1921,DatosProcesados!$A$1:$BF$1,0))</f>
        <v>Si</v>
      </c>
      <c r="L1921" s="115" t="str">
        <f>INDEX(Modelo!$A$9:$D$89,MATCH(DataBase!$J1921,Modelo!$A$9:$A$89,0),MATCH(DataBase!L$1,Modelo!$A$9:$D$9,0))</f>
        <v>Información general</v>
      </c>
      <c r="M1921" s="115" t="str">
        <f>INDEX(Modelo!$A$9:$D$89,MATCH(DataBase!$J1921,Modelo!$A$9:$A$89,0),MATCH(DataBase!M$1,Modelo!$A$9:$D$9,0))</f>
        <v>Pilar 1</v>
      </c>
      <c r="N1921" s="115" t="str">
        <f>INDEX(Modelo!$A$9:$D$89,MATCH(DataBase!$J1921,Modelo!$A$9:$A$89,0),MATCH(DataBase!N$1,Modelo!$A$9:$D$9,0))</f>
        <v>boolean</v>
      </c>
      <c r="O1921" s="115" t="b">
        <f t="array" ref="O1921">IF(N1921="negativo",INDEX($AD$3:$AG$51,MATCH(1,($B1921=$AD$3:$AD$51)*($J1921=$AE$3:$AE$51),0),3),IF(N1921="positivo",INDEX($AD$55:$AG$109,MATCH(1,($B1921=$AD$55:$AD$109)*($J1921=$AE$55:$AE$109),0),3)))</f>
        <v>0</v>
      </c>
      <c r="P1921" s="115" t="b">
        <f t="array" ref="P1921">IF(N1921="negativo",INDEX($AD$3:$AG$51,MATCH(1,($B1921=$AD$3:$AD$51)*($J1921=$AE$3:$AE$51),0),4),IF(N1921="positivo",INDEX($AD$55:$AG$109,MATCH(1,($B1921=$AD$55:$AD$109)*($J1921=$AE$55:$AE$109),0),4)))</f>
        <v>0</v>
      </c>
      <c r="Q1921" s="115" t="str">
        <f>VLOOKUP(M1921,Modelo!$A$2:$C$7,2,0)</f>
        <v>Transparencia y Gobierno de la Sostenibilidad</v>
      </c>
      <c r="R1921" s="118">
        <f t="array" ref="R1921">INDEX(Modelo!$F$1:$H$37,MATCH(1,(DataBase!Q1921=Modelo!$G$1:$G$37)*(DataBase!B1921=Modelo!$F$1:$F$37),0),3)</f>
        <v>0.23529411764705882</v>
      </c>
      <c r="S1921" s="115">
        <f t="shared" si="60"/>
        <v>100</v>
      </c>
      <c r="T1921" s="115">
        <f t="shared" si="61"/>
        <v>23.52941176470588</v>
      </c>
    </row>
    <row r="1922" spans="1:20" x14ac:dyDescent="0.3">
      <c r="A1922" s="115" t="s">
        <v>124</v>
      </c>
      <c r="B1922" s="115" t="s">
        <v>84</v>
      </c>
      <c r="C1922" s="115" t="s">
        <v>97</v>
      </c>
      <c r="D1922" s="115" t="s">
        <v>86</v>
      </c>
      <c r="E1922" s="115" t="s">
        <v>86</v>
      </c>
      <c r="F1922" s="115" t="s">
        <v>86</v>
      </c>
      <c r="G1922" s="115">
        <v>2012</v>
      </c>
      <c r="H1922" s="115" t="s">
        <v>125</v>
      </c>
      <c r="I1922" s="115">
        <v>9.9777362400000005</v>
      </c>
      <c r="J1922" s="115" t="s">
        <v>12</v>
      </c>
      <c r="K1922" s="115" t="str">
        <f>INDEX(DatosProcesados!$A$1:$BF$101,MATCH(DataBase!A1922,DatosProcesados!$A$1:$A$101,0),MATCH(DataBase!J1922,DatosProcesados!$A$1:$BF$1,0))</f>
        <v>Si</v>
      </c>
      <c r="L1922" s="115" t="str">
        <f>INDEX(Modelo!$A$9:$D$89,MATCH(DataBase!$J1922,Modelo!$A$9:$A$89,0),MATCH(DataBase!L$1,Modelo!$A$9:$D$9,0))</f>
        <v>Información general</v>
      </c>
      <c r="M1922" s="115" t="str">
        <f>INDEX(Modelo!$A$9:$D$89,MATCH(DataBase!$J1922,Modelo!$A$9:$A$89,0),MATCH(DataBase!M$1,Modelo!$A$9:$D$9,0))</f>
        <v>Pilar 1</v>
      </c>
      <c r="N1922" s="115" t="str">
        <f>INDEX(Modelo!$A$9:$D$89,MATCH(DataBase!$J1922,Modelo!$A$9:$A$89,0),MATCH(DataBase!N$1,Modelo!$A$9:$D$9,0))</f>
        <v>boolean</v>
      </c>
      <c r="O1922" s="115" t="b">
        <f t="array" ref="O1922">IF(N1922="negativo",INDEX($AD$3:$AG$51,MATCH(1,($B1922=$AD$3:$AD$51)*($J1922=$AE$3:$AE$51),0),3),IF(N1922="positivo",INDEX($AD$55:$AG$109,MATCH(1,($B1922=$AD$55:$AD$109)*($J1922=$AE$55:$AE$109),0),3)))</f>
        <v>0</v>
      </c>
      <c r="P1922" s="115" t="b">
        <f t="array" ref="P1922">IF(N1922="negativo",INDEX($AD$3:$AG$51,MATCH(1,($B1922=$AD$3:$AD$51)*($J1922=$AE$3:$AE$51),0),4),IF(N1922="positivo",INDEX($AD$55:$AG$109,MATCH(1,($B1922=$AD$55:$AD$109)*($J1922=$AE$55:$AE$109),0),4)))</f>
        <v>0</v>
      </c>
      <c r="Q1922" s="115" t="str">
        <f>VLOOKUP(M1922,Modelo!$A$2:$C$7,2,0)</f>
        <v>Transparencia y Gobierno de la Sostenibilidad</v>
      </c>
      <c r="R1922" s="118">
        <f t="array" ref="R1922">INDEX(Modelo!$F$1:$H$37,MATCH(1,(DataBase!Q1922=Modelo!$G$1:$G$37)*(DataBase!B1922=Modelo!$F$1:$F$37),0),3)</f>
        <v>0.29411764705882354</v>
      </c>
      <c r="S1922" s="115">
        <f t="shared" si="60"/>
        <v>100</v>
      </c>
      <c r="T1922" s="115">
        <f t="shared" si="61"/>
        <v>29.411764705882355</v>
      </c>
    </row>
    <row r="1923" spans="1:20" x14ac:dyDescent="0.3">
      <c r="A1923" s="115" t="s">
        <v>414</v>
      </c>
      <c r="B1923" s="115" t="s">
        <v>407</v>
      </c>
      <c r="C1923" s="115" t="s">
        <v>103</v>
      </c>
      <c r="D1923" s="115" t="s">
        <v>86</v>
      </c>
      <c r="E1923" s="115" t="s">
        <v>86</v>
      </c>
      <c r="F1923" s="115" t="s">
        <v>87</v>
      </c>
      <c r="G1923" s="115">
        <v>1976</v>
      </c>
      <c r="H1923" s="115" t="s">
        <v>415</v>
      </c>
      <c r="I1923" s="115">
        <v>6.0471020830000004</v>
      </c>
      <c r="J1923" s="115" t="s">
        <v>12</v>
      </c>
      <c r="K1923" s="115" t="str">
        <f>INDEX(DatosProcesados!$A$1:$BF$101,MATCH(DataBase!A1923,DatosProcesados!$A$1:$A$101,0),MATCH(DataBase!J1923,DatosProcesados!$A$1:$BF$1,0))</f>
        <v>Si</v>
      </c>
      <c r="L1923" s="115" t="str">
        <f>INDEX(Modelo!$A$9:$D$89,MATCH(DataBase!$J1923,Modelo!$A$9:$A$89,0),MATCH(DataBase!L$1,Modelo!$A$9:$D$9,0))</f>
        <v>Información general</v>
      </c>
      <c r="M1923" s="115" t="str">
        <f>INDEX(Modelo!$A$9:$D$89,MATCH(DataBase!$J1923,Modelo!$A$9:$A$89,0),MATCH(DataBase!M$1,Modelo!$A$9:$D$9,0))</f>
        <v>Pilar 1</v>
      </c>
      <c r="N1923" s="115" t="str">
        <f>INDEX(Modelo!$A$9:$D$89,MATCH(DataBase!$J1923,Modelo!$A$9:$A$89,0),MATCH(DataBase!N$1,Modelo!$A$9:$D$9,0))</f>
        <v>boolean</v>
      </c>
      <c r="O1923" s="115" t="b">
        <f t="array" ref="O1923">IF(N1923="negativo",INDEX($AD$3:$AG$51,MATCH(1,($B1923=$AD$3:$AD$51)*($J1923=$AE$3:$AE$51),0),3),IF(N1923="positivo",INDEX($AD$55:$AG$109,MATCH(1,($B1923=$AD$55:$AD$109)*($J1923=$AE$55:$AE$109),0),3)))</f>
        <v>0</v>
      </c>
      <c r="P1923" s="115" t="b">
        <f t="array" ref="P1923">IF(N1923="negativo",INDEX($AD$3:$AG$51,MATCH(1,($B1923=$AD$3:$AD$51)*($J1923=$AE$3:$AE$51),0),4),IF(N1923="positivo",INDEX($AD$55:$AG$109,MATCH(1,($B1923=$AD$55:$AD$109)*($J1923=$AE$55:$AE$109),0),4)))</f>
        <v>0</v>
      </c>
      <c r="Q1923" s="115" t="str">
        <f>VLOOKUP(M1923,Modelo!$A$2:$C$7,2,0)</f>
        <v>Transparencia y Gobierno de la Sostenibilidad</v>
      </c>
      <c r="R1923" s="118">
        <f t="array" ref="R1923">INDEX(Modelo!$F$1:$H$37,MATCH(1,(DataBase!Q1923=Modelo!$G$1:$G$37)*(DataBase!B1923=Modelo!$F$1:$F$37),0),3)</f>
        <v>0.15384615384615385</v>
      </c>
      <c r="S1923" s="115">
        <f t="shared" ref="S1923:S1986" si="62">IFERROR(IF(N1923="boolean",IF(K1923="Si",100,0),IF(N1923="scale",IF(K1923=2,100,IF(K1923=1,50,0)),IF(N1923="positivo",100*((K1923-P1923)/(O1923-P1923)),100*(1-((K1923-P1923)/(O1923-P1923)))))),0)</f>
        <v>100</v>
      </c>
      <c r="T1923" s="115">
        <f t="shared" ref="T1923:T1986" si="63">S1923*R1923</f>
        <v>15.384615384615385</v>
      </c>
    </row>
    <row r="1924" spans="1:20" x14ac:dyDescent="0.3">
      <c r="A1924" s="115" t="s">
        <v>337</v>
      </c>
      <c r="B1924" s="115" t="s">
        <v>313</v>
      </c>
      <c r="C1924" s="115" t="s">
        <v>103</v>
      </c>
      <c r="D1924" s="115" t="s">
        <v>86</v>
      </c>
      <c r="E1924" s="115" t="s">
        <v>86</v>
      </c>
      <c r="F1924" s="115" t="s">
        <v>87</v>
      </c>
      <c r="G1924" s="115">
        <v>1879</v>
      </c>
      <c r="H1924" s="115" t="s">
        <v>244</v>
      </c>
      <c r="I1924" s="115">
        <v>5.8689859999999996</v>
      </c>
      <c r="J1924" s="115" t="s">
        <v>12</v>
      </c>
      <c r="K1924" s="115" t="str">
        <f>INDEX(DatosProcesados!$A$1:$BF$101,MATCH(DataBase!A1924,DatosProcesados!$A$1:$A$101,0),MATCH(DataBase!J1924,DatosProcesados!$A$1:$BF$1,0))</f>
        <v>Si</v>
      </c>
      <c r="L1924" s="115" t="str">
        <f>INDEX(Modelo!$A$9:$D$89,MATCH(DataBase!$J1924,Modelo!$A$9:$A$89,0),MATCH(DataBase!L$1,Modelo!$A$9:$D$9,0))</f>
        <v>Información general</v>
      </c>
      <c r="M1924" s="115" t="str">
        <f>INDEX(Modelo!$A$9:$D$89,MATCH(DataBase!$J1924,Modelo!$A$9:$A$89,0),MATCH(DataBase!M$1,Modelo!$A$9:$D$9,0))</f>
        <v>Pilar 1</v>
      </c>
      <c r="N1924" s="115" t="str">
        <f>INDEX(Modelo!$A$9:$D$89,MATCH(DataBase!$J1924,Modelo!$A$9:$A$89,0),MATCH(DataBase!N$1,Modelo!$A$9:$D$9,0))</f>
        <v>boolean</v>
      </c>
      <c r="O1924" s="115" t="b">
        <f t="array" ref="O1924">IF(N1924="negativo",INDEX($AD$3:$AG$51,MATCH(1,($B1924=$AD$3:$AD$51)*($J1924=$AE$3:$AE$51),0),3),IF(N1924="positivo",INDEX($AD$55:$AG$109,MATCH(1,($B1924=$AD$55:$AD$109)*($J1924=$AE$55:$AE$109),0),3)))</f>
        <v>0</v>
      </c>
      <c r="P1924" s="115" t="b">
        <f t="array" ref="P1924">IF(N1924="negativo",INDEX($AD$3:$AG$51,MATCH(1,($B1924=$AD$3:$AD$51)*($J1924=$AE$3:$AE$51),0),4),IF(N1924="positivo",INDEX($AD$55:$AG$109,MATCH(1,($B1924=$AD$55:$AD$109)*($J1924=$AE$55:$AE$109),0),4)))</f>
        <v>0</v>
      </c>
      <c r="Q1924" s="115" t="str">
        <f>VLOOKUP(M1924,Modelo!$A$2:$C$7,2,0)</f>
        <v>Transparencia y Gobierno de la Sostenibilidad</v>
      </c>
      <c r="R1924" s="118">
        <f t="array" ref="R1924">INDEX(Modelo!$F$1:$H$37,MATCH(1,(DataBase!Q1924=Modelo!$G$1:$G$37)*(DataBase!B1924=Modelo!$F$1:$F$37),0),3)</f>
        <v>0.23529411764705882</v>
      </c>
      <c r="S1924" s="115">
        <f t="shared" si="62"/>
        <v>100</v>
      </c>
      <c r="T1924" s="115">
        <f t="shared" si="63"/>
        <v>23.52941176470588</v>
      </c>
    </row>
    <row r="1925" spans="1:20" x14ac:dyDescent="0.3">
      <c r="A1925" s="115" t="s">
        <v>373</v>
      </c>
      <c r="B1925" s="115" t="s">
        <v>313</v>
      </c>
      <c r="C1925" s="115" t="s">
        <v>103</v>
      </c>
      <c r="D1925" s="115" t="s">
        <v>87</v>
      </c>
      <c r="E1925" s="115" t="s">
        <v>86</v>
      </c>
      <c r="F1925" s="115" t="s">
        <v>86</v>
      </c>
      <c r="G1925" s="115">
        <v>1997</v>
      </c>
      <c r="H1925" s="115" t="s">
        <v>125</v>
      </c>
      <c r="I1925" s="115">
        <v>1.9766409730000001</v>
      </c>
      <c r="J1925" s="115" t="s">
        <v>12</v>
      </c>
      <c r="K1925" s="115" t="str">
        <f>INDEX(DatosProcesados!$A$1:$BF$101,MATCH(DataBase!A1925,DatosProcesados!$A$1:$A$101,0),MATCH(DataBase!J1925,DatosProcesados!$A$1:$BF$1,0))</f>
        <v>No</v>
      </c>
      <c r="L1925" s="115" t="str">
        <f>INDEX(Modelo!$A$9:$D$89,MATCH(DataBase!$J1925,Modelo!$A$9:$A$89,0),MATCH(DataBase!L$1,Modelo!$A$9:$D$9,0))</f>
        <v>Información general</v>
      </c>
      <c r="M1925" s="115" t="str">
        <f>INDEX(Modelo!$A$9:$D$89,MATCH(DataBase!$J1925,Modelo!$A$9:$A$89,0),MATCH(DataBase!M$1,Modelo!$A$9:$D$9,0))</f>
        <v>Pilar 1</v>
      </c>
      <c r="N1925" s="115" t="str">
        <f>INDEX(Modelo!$A$9:$D$89,MATCH(DataBase!$J1925,Modelo!$A$9:$A$89,0),MATCH(DataBase!N$1,Modelo!$A$9:$D$9,0))</f>
        <v>boolean</v>
      </c>
      <c r="O1925" s="115" t="b">
        <f t="array" ref="O1925">IF(N1925="negativo",INDEX($AD$3:$AG$51,MATCH(1,($B1925=$AD$3:$AD$51)*($J1925=$AE$3:$AE$51),0),3),IF(N1925="positivo",INDEX($AD$55:$AG$109,MATCH(1,($B1925=$AD$55:$AD$109)*($J1925=$AE$55:$AE$109),0),3)))</f>
        <v>0</v>
      </c>
      <c r="P1925" s="115" t="b">
        <f t="array" ref="P1925">IF(N1925="negativo",INDEX($AD$3:$AG$51,MATCH(1,($B1925=$AD$3:$AD$51)*($J1925=$AE$3:$AE$51),0),4),IF(N1925="positivo",INDEX($AD$55:$AG$109,MATCH(1,($B1925=$AD$55:$AD$109)*($J1925=$AE$55:$AE$109),0),4)))</f>
        <v>0</v>
      </c>
      <c r="Q1925" s="115" t="str">
        <f>VLOOKUP(M1925,Modelo!$A$2:$C$7,2,0)</f>
        <v>Transparencia y Gobierno de la Sostenibilidad</v>
      </c>
      <c r="R1925" s="118">
        <f t="array" ref="R1925">INDEX(Modelo!$F$1:$H$37,MATCH(1,(DataBase!Q1925=Modelo!$G$1:$G$37)*(DataBase!B1925=Modelo!$F$1:$F$37),0),3)</f>
        <v>0.23529411764705882</v>
      </c>
      <c r="S1925" s="115">
        <f t="shared" si="62"/>
        <v>0</v>
      </c>
      <c r="T1925" s="115">
        <f t="shared" si="63"/>
        <v>0</v>
      </c>
    </row>
    <row r="1926" spans="1:20" x14ac:dyDescent="0.3">
      <c r="A1926" s="115" t="s">
        <v>102</v>
      </c>
      <c r="B1926" s="115" t="s">
        <v>84</v>
      </c>
      <c r="C1926" s="115" t="s">
        <v>103</v>
      </c>
      <c r="D1926" s="115" t="s">
        <v>86</v>
      </c>
      <c r="E1926" s="115" t="s">
        <v>86</v>
      </c>
      <c r="F1926" s="115" t="s">
        <v>87</v>
      </c>
      <c r="G1926" s="115">
        <v>2003</v>
      </c>
      <c r="H1926" s="115" t="s">
        <v>104</v>
      </c>
      <c r="I1926" s="115">
        <v>15.602099798999999</v>
      </c>
      <c r="J1926" s="115" t="s">
        <v>12</v>
      </c>
      <c r="K1926" s="115" t="str">
        <f>INDEX(DatosProcesados!$A$1:$BF$101,MATCH(DataBase!A1926,DatosProcesados!$A$1:$A$101,0),MATCH(DataBase!J1926,DatosProcesados!$A$1:$BF$1,0))</f>
        <v>Si</v>
      </c>
      <c r="L1926" s="115" t="str">
        <f>INDEX(Modelo!$A$9:$D$89,MATCH(DataBase!$J1926,Modelo!$A$9:$A$89,0),MATCH(DataBase!L$1,Modelo!$A$9:$D$9,0))</f>
        <v>Información general</v>
      </c>
      <c r="M1926" s="115" t="str">
        <f>INDEX(Modelo!$A$9:$D$89,MATCH(DataBase!$J1926,Modelo!$A$9:$A$89,0),MATCH(DataBase!M$1,Modelo!$A$9:$D$9,0))</f>
        <v>Pilar 1</v>
      </c>
      <c r="N1926" s="115" t="str">
        <f>INDEX(Modelo!$A$9:$D$89,MATCH(DataBase!$J1926,Modelo!$A$9:$A$89,0),MATCH(DataBase!N$1,Modelo!$A$9:$D$9,0))</f>
        <v>boolean</v>
      </c>
      <c r="O1926" s="115" t="b">
        <f t="array" ref="O1926">IF(N1926="negativo",INDEX($AD$3:$AG$51,MATCH(1,($B1926=$AD$3:$AD$51)*($J1926=$AE$3:$AE$51),0),3),IF(N1926="positivo",INDEX($AD$55:$AG$109,MATCH(1,($B1926=$AD$55:$AD$109)*($J1926=$AE$55:$AE$109),0),3)))</f>
        <v>0</v>
      </c>
      <c r="P1926" s="115" t="b">
        <f t="array" ref="P1926">IF(N1926="negativo",INDEX($AD$3:$AG$51,MATCH(1,($B1926=$AD$3:$AD$51)*($J1926=$AE$3:$AE$51),0),4),IF(N1926="positivo",INDEX($AD$55:$AG$109,MATCH(1,($B1926=$AD$55:$AD$109)*($J1926=$AE$55:$AE$109),0),4)))</f>
        <v>0</v>
      </c>
      <c r="Q1926" s="115" t="str">
        <f>VLOOKUP(M1926,Modelo!$A$2:$C$7,2,0)</f>
        <v>Transparencia y Gobierno de la Sostenibilidad</v>
      </c>
      <c r="R1926" s="118">
        <f t="array" ref="R1926">INDEX(Modelo!$F$1:$H$37,MATCH(1,(DataBase!Q1926=Modelo!$G$1:$G$37)*(DataBase!B1926=Modelo!$F$1:$F$37),0),3)</f>
        <v>0.29411764705882354</v>
      </c>
      <c r="S1926" s="115">
        <f t="shared" si="62"/>
        <v>100</v>
      </c>
      <c r="T1926" s="115">
        <f t="shared" si="63"/>
        <v>29.411764705882355</v>
      </c>
    </row>
    <row r="1927" spans="1:20" x14ac:dyDescent="0.3">
      <c r="A1927" s="115" t="s">
        <v>228</v>
      </c>
      <c r="B1927" s="115" t="s">
        <v>216</v>
      </c>
      <c r="C1927" s="115" t="s">
        <v>97</v>
      </c>
      <c r="D1927" s="115" t="s">
        <v>86</v>
      </c>
      <c r="E1927" s="115" t="s">
        <v>87</v>
      </c>
      <c r="F1927" s="115" t="s">
        <v>87</v>
      </c>
      <c r="G1927" s="115">
        <v>1991</v>
      </c>
      <c r="H1927" s="115" t="s">
        <v>229</v>
      </c>
      <c r="I1927" s="115">
        <v>5.1614047279999999</v>
      </c>
      <c r="J1927" s="115" t="s">
        <v>12</v>
      </c>
      <c r="K1927" s="115" t="str">
        <f>INDEX(DatosProcesados!$A$1:$BF$101,MATCH(DataBase!A1927,DatosProcesados!$A$1:$A$101,0),MATCH(DataBase!J1927,DatosProcesados!$A$1:$BF$1,0))</f>
        <v>Si</v>
      </c>
      <c r="L1927" s="115" t="str">
        <f>INDEX(Modelo!$A$9:$D$89,MATCH(DataBase!$J1927,Modelo!$A$9:$A$89,0),MATCH(DataBase!L$1,Modelo!$A$9:$D$9,0))</f>
        <v>Información general</v>
      </c>
      <c r="M1927" s="115" t="str">
        <f>INDEX(Modelo!$A$9:$D$89,MATCH(DataBase!$J1927,Modelo!$A$9:$A$89,0),MATCH(DataBase!M$1,Modelo!$A$9:$D$9,0))</f>
        <v>Pilar 1</v>
      </c>
      <c r="N1927" s="115" t="str">
        <f>INDEX(Modelo!$A$9:$D$89,MATCH(DataBase!$J1927,Modelo!$A$9:$A$89,0),MATCH(DataBase!N$1,Modelo!$A$9:$D$9,0))</f>
        <v>boolean</v>
      </c>
      <c r="O1927" s="115" t="b">
        <f t="array" ref="O1927">IF(N1927="negativo",INDEX($AD$3:$AG$51,MATCH(1,($B1927=$AD$3:$AD$51)*($J1927=$AE$3:$AE$51),0),3),IF(N1927="positivo",INDEX($AD$55:$AG$109,MATCH(1,($B1927=$AD$55:$AD$109)*($J1927=$AE$55:$AE$109),0),3)))</f>
        <v>0</v>
      </c>
      <c r="P1927" s="115" t="b">
        <f t="array" ref="P1927">IF(N1927="negativo",INDEX($AD$3:$AG$51,MATCH(1,($B1927=$AD$3:$AD$51)*($J1927=$AE$3:$AE$51),0),4),IF(N1927="positivo",INDEX($AD$55:$AG$109,MATCH(1,($B1927=$AD$55:$AD$109)*($J1927=$AE$55:$AE$109),0),4)))</f>
        <v>0</v>
      </c>
      <c r="Q1927" s="115" t="str">
        <f>VLOOKUP(M1927,Modelo!$A$2:$C$7,2,0)</f>
        <v>Transparencia y Gobierno de la Sostenibilidad</v>
      </c>
      <c r="R1927" s="118">
        <f t="array" ref="R1927">INDEX(Modelo!$F$1:$H$37,MATCH(1,(DataBase!Q1927=Modelo!$G$1:$G$37)*(DataBase!B1927=Modelo!$F$1:$F$37),0),3)</f>
        <v>0.15789473684210525</v>
      </c>
      <c r="S1927" s="115">
        <f t="shared" si="62"/>
        <v>100</v>
      </c>
      <c r="T1927" s="115">
        <f t="shared" si="63"/>
        <v>15.789473684210526</v>
      </c>
    </row>
    <row r="1928" spans="1:20" x14ac:dyDescent="0.3">
      <c r="A1928" s="115" t="s">
        <v>261</v>
      </c>
      <c r="B1928" s="115" t="s">
        <v>216</v>
      </c>
      <c r="C1928" s="115" t="s">
        <v>103</v>
      </c>
      <c r="D1928" s="115" t="s">
        <v>86</v>
      </c>
      <c r="E1928" s="115" t="s">
        <v>87</v>
      </c>
      <c r="F1928" s="115" t="s">
        <v>87</v>
      </c>
      <c r="G1928" s="115">
        <v>1806</v>
      </c>
      <c r="H1928" s="115" t="s">
        <v>244</v>
      </c>
      <c r="I1928" s="115">
        <v>2.382092359</v>
      </c>
      <c r="J1928" s="115" t="s">
        <v>12</v>
      </c>
      <c r="K1928" s="115" t="str">
        <f>INDEX(DatosProcesados!$A$1:$BF$101,MATCH(DataBase!A1928,DatosProcesados!$A$1:$A$101,0),MATCH(DataBase!J1928,DatosProcesados!$A$1:$BF$1,0))</f>
        <v>Si</v>
      </c>
      <c r="L1928" s="115" t="str">
        <f>INDEX(Modelo!$A$9:$D$89,MATCH(DataBase!$J1928,Modelo!$A$9:$A$89,0),MATCH(DataBase!L$1,Modelo!$A$9:$D$9,0))</f>
        <v>Información general</v>
      </c>
      <c r="M1928" s="115" t="str">
        <f>INDEX(Modelo!$A$9:$D$89,MATCH(DataBase!$J1928,Modelo!$A$9:$A$89,0),MATCH(DataBase!M$1,Modelo!$A$9:$D$9,0))</f>
        <v>Pilar 1</v>
      </c>
      <c r="N1928" s="115" t="str">
        <f>INDEX(Modelo!$A$9:$D$89,MATCH(DataBase!$J1928,Modelo!$A$9:$A$89,0),MATCH(DataBase!N$1,Modelo!$A$9:$D$9,0))</f>
        <v>boolean</v>
      </c>
      <c r="O1928" s="115" t="b">
        <f t="array" ref="O1928">IF(N1928="negativo",INDEX($AD$3:$AG$51,MATCH(1,($B1928=$AD$3:$AD$51)*($J1928=$AE$3:$AE$51),0),3),IF(N1928="positivo",INDEX($AD$55:$AG$109,MATCH(1,($B1928=$AD$55:$AD$109)*($J1928=$AE$55:$AE$109),0),3)))</f>
        <v>0</v>
      </c>
      <c r="P1928" s="115" t="b">
        <f t="array" ref="P1928">IF(N1928="negativo",INDEX($AD$3:$AG$51,MATCH(1,($B1928=$AD$3:$AD$51)*($J1928=$AE$3:$AE$51),0),4),IF(N1928="positivo",INDEX($AD$55:$AG$109,MATCH(1,($B1928=$AD$55:$AD$109)*($J1928=$AE$55:$AE$109),0),4)))</f>
        <v>0</v>
      </c>
      <c r="Q1928" s="115" t="str">
        <f>VLOOKUP(M1928,Modelo!$A$2:$C$7,2,0)</f>
        <v>Transparencia y Gobierno de la Sostenibilidad</v>
      </c>
      <c r="R1928" s="118">
        <f t="array" ref="R1928">INDEX(Modelo!$F$1:$H$37,MATCH(1,(DataBase!Q1928=Modelo!$G$1:$G$37)*(DataBase!B1928=Modelo!$F$1:$F$37),0),3)</f>
        <v>0.15789473684210525</v>
      </c>
      <c r="S1928" s="115">
        <f t="shared" si="62"/>
        <v>100</v>
      </c>
      <c r="T1928" s="115">
        <f t="shared" si="63"/>
        <v>15.789473684210526</v>
      </c>
    </row>
    <row r="1929" spans="1:20" x14ac:dyDescent="0.3">
      <c r="A1929" s="115" t="s">
        <v>269</v>
      </c>
      <c r="B1929" s="115" t="s">
        <v>216</v>
      </c>
      <c r="C1929" s="115" t="s">
        <v>103</v>
      </c>
      <c r="D1929" s="115" t="s">
        <v>87</v>
      </c>
      <c r="E1929" s="115" t="s">
        <v>87</v>
      </c>
      <c r="F1929" s="115" t="s">
        <v>87</v>
      </c>
      <c r="G1929" s="115">
        <v>1932</v>
      </c>
      <c r="H1929" s="115" t="s">
        <v>125</v>
      </c>
      <c r="I1929" s="115">
        <v>2.1928266769999998</v>
      </c>
      <c r="J1929" s="115" t="s">
        <v>12</v>
      </c>
      <c r="K1929" s="115" t="str">
        <f>INDEX(DatosProcesados!$A$1:$BF$101,MATCH(DataBase!A1929,DatosProcesados!$A$1:$A$101,0),MATCH(DataBase!J1929,DatosProcesados!$A$1:$BF$1,0))</f>
        <v>Si</v>
      </c>
      <c r="L1929" s="115" t="str">
        <f>INDEX(Modelo!$A$9:$D$89,MATCH(DataBase!$J1929,Modelo!$A$9:$A$89,0),MATCH(DataBase!L$1,Modelo!$A$9:$D$9,0))</f>
        <v>Información general</v>
      </c>
      <c r="M1929" s="115" t="str">
        <f>INDEX(Modelo!$A$9:$D$89,MATCH(DataBase!$J1929,Modelo!$A$9:$A$89,0),MATCH(DataBase!M$1,Modelo!$A$9:$D$9,0))</f>
        <v>Pilar 1</v>
      </c>
      <c r="N1929" s="115" t="str">
        <f>INDEX(Modelo!$A$9:$D$89,MATCH(DataBase!$J1929,Modelo!$A$9:$A$89,0),MATCH(DataBase!N$1,Modelo!$A$9:$D$9,0))</f>
        <v>boolean</v>
      </c>
      <c r="O1929" s="115" t="b">
        <f t="array" ref="O1929">IF(N1929="negativo",INDEX($AD$3:$AG$51,MATCH(1,($B1929=$AD$3:$AD$51)*($J1929=$AE$3:$AE$51),0),3),IF(N1929="positivo",INDEX($AD$55:$AG$109,MATCH(1,($B1929=$AD$55:$AD$109)*($J1929=$AE$55:$AE$109),0),3)))</f>
        <v>0</v>
      </c>
      <c r="P1929" s="115" t="b">
        <f t="array" ref="P1929">IF(N1929="negativo",INDEX($AD$3:$AG$51,MATCH(1,($B1929=$AD$3:$AD$51)*($J1929=$AE$3:$AE$51),0),4),IF(N1929="positivo",INDEX($AD$55:$AG$109,MATCH(1,($B1929=$AD$55:$AD$109)*($J1929=$AE$55:$AE$109),0),4)))</f>
        <v>0</v>
      </c>
      <c r="Q1929" s="115" t="str">
        <f>VLOOKUP(M1929,Modelo!$A$2:$C$7,2,0)</f>
        <v>Transparencia y Gobierno de la Sostenibilidad</v>
      </c>
      <c r="R1929" s="118">
        <f t="array" ref="R1929">INDEX(Modelo!$F$1:$H$37,MATCH(1,(DataBase!Q1929=Modelo!$G$1:$G$37)*(DataBase!B1929=Modelo!$F$1:$F$37),0),3)</f>
        <v>0.15789473684210525</v>
      </c>
      <c r="S1929" s="115">
        <f t="shared" si="62"/>
        <v>100</v>
      </c>
      <c r="T1929" s="115">
        <f t="shared" si="63"/>
        <v>15.789473684210526</v>
      </c>
    </row>
    <row r="1930" spans="1:20" x14ac:dyDescent="0.3">
      <c r="A1930" s="115" t="s">
        <v>285</v>
      </c>
      <c r="B1930" s="115" t="s">
        <v>216</v>
      </c>
      <c r="C1930" s="115" t="s">
        <v>103</v>
      </c>
      <c r="D1930" s="115" t="s">
        <v>86</v>
      </c>
      <c r="E1930" s="115" t="s">
        <v>86</v>
      </c>
      <c r="F1930" s="115" t="s">
        <v>86</v>
      </c>
      <c r="G1930" s="115">
        <v>1920</v>
      </c>
      <c r="H1930" s="115" t="s">
        <v>125</v>
      </c>
      <c r="I1930" s="115">
        <v>1.9433909700000001</v>
      </c>
      <c r="J1930" s="115" t="s">
        <v>12</v>
      </c>
      <c r="K1930" s="115" t="str">
        <f>INDEX(DatosProcesados!$A$1:$BF$101,MATCH(DataBase!A1930,DatosProcesados!$A$1:$A$101,0),MATCH(DataBase!J1930,DatosProcesados!$A$1:$BF$1,0))</f>
        <v>Si</v>
      </c>
      <c r="L1930" s="115" t="str">
        <f>INDEX(Modelo!$A$9:$D$89,MATCH(DataBase!$J1930,Modelo!$A$9:$A$89,0),MATCH(DataBase!L$1,Modelo!$A$9:$D$9,0))</f>
        <v>Información general</v>
      </c>
      <c r="M1930" s="115" t="str">
        <f>INDEX(Modelo!$A$9:$D$89,MATCH(DataBase!$J1930,Modelo!$A$9:$A$89,0),MATCH(DataBase!M$1,Modelo!$A$9:$D$9,0))</f>
        <v>Pilar 1</v>
      </c>
      <c r="N1930" s="115" t="str">
        <f>INDEX(Modelo!$A$9:$D$89,MATCH(DataBase!$J1930,Modelo!$A$9:$A$89,0),MATCH(DataBase!N$1,Modelo!$A$9:$D$9,0))</f>
        <v>boolean</v>
      </c>
      <c r="O1930" s="115" t="b">
        <f t="array" ref="O1930">IF(N1930="negativo",INDEX($AD$3:$AG$51,MATCH(1,($B1930=$AD$3:$AD$51)*($J1930=$AE$3:$AE$51),0),3),IF(N1930="positivo",INDEX($AD$55:$AG$109,MATCH(1,($B1930=$AD$55:$AD$109)*($J1930=$AE$55:$AE$109),0),3)))</f>
        <v>0</v>
      </c>
      <c r="P1930" s="115" t="b">
        <f t="array" ref="P1930">IF(N1930="negativo",INDEX($AD$3:$AG$51,MATCH(1,($B1930=$AD$3:$AD$51)*($J1930=$AE$3:$AE$51),0),4),IF(N1930="positivo",INDEX($AD$55:$AG$109,MATCH(1,($B1930=$AD$55:$AD$109)*($J1930=$AE$55:$AE$109),0),4)))</f>
        <v>0</v>
      </c>
      <c r="Q1930" s="115" t="str">
        <f>VLOOKUP(M1930,Modelo!$A$2:$C$7,2,0)</f>
        <v>Transparencia y Gobierno de la Sostenibilidad</v>
      </c>
      <c r="R1930" s="118">
        <f t="array" ref="R1930">INDEX(Modelo!$F$1:$H$37,MATCH(1,(DataBase!Q1930=Modelo!$G$1:$G$37)*(DataBase!B1930=Modelo!$F$1:$F$37),0),3)</f>
        <v>0.15789473684210525</v>
      </c>
      <c r="S1930" s="115">
        <f t="shared" si="62"/>
        <v>100</v>
      </c>
      <c r="T1930" s="115">
        <f t="shared" si="63"/>
        <v>15.789473684210526</v>
      </c>
    </row>
    <row r="1931" spans="1:20" x14ac:dyDescent="0.3">
      <c r="A1931" s="115" t="s">
        <v>395</v>
      </c>
      <c r="B1931" s="115" t="s">
        <v>379</v>
      </c>
      <c r="C1931" s="115" t="s">
        <v>103</v>
      </c>
      <c r="D1931" s="115" t="s">
        <v>86</v>
      </c>
      <c r="E1931" s="115" t="s">
        <v>86</v>
      </c>
      <c r="F1931" s="115" t="s">
        <v>86</v>
      </c>
      <c r="G1931" s="115">
        <v>2015</v>
      </c>
      <c r="H1931" s="115" t="s">
        <v>125</v>
      </c>
      <c r="I1931" s="115">
        <v>0.76762142099999997</v>
      </c>
      <c r="J1931" s="115" t="s">
        <v>12</v>
      </c>
      <c r="K1931" s="115" t="str">
        <f>INDEX(DatosProcesados!$A$1:$BF$101,MATCH(DataBase!A1931,DatosProcesados!$A$1:$A$101,0),MATCH(DataBase!J1931,DatosProcesados!$A$1:$BF$1,0))</f>
        <v>Si</v>
      </c>
      <c r="L1931" s="115" t="str">
        <f>INDEX(Modelo!$A$9:$D$89,MATCH(DataBase!$J1931,Modelo!$A$9:$A$89,0),MATCH(DataBase!L$1,Modelo!$A$9:$D$9,0))</f>
        <v>Información general</v>
      </c>
      <c r="M1931" s="115" t="str">
        <f>INDEX(Modelo!$A$9:$D$89,MATCH(DataBase!$J1931,Modelo!$A$9:$A$89,0),MATCH(DataBase!M$1,Modelo!$A$9:$D$9,0))</f>
        <v>Pilar 1</v>
      </c>
      <c r="N1931" s="115" t="str">
        <f>INDEX(Modelo!$A$9:$D$89,MATCH(DataBase!$J1931,Modelo!$A$9:$A$89,0),MATCH(DataBase!N$1,Modelo!$A$9:$D$9,0))</f>
        <v>boolean</v>
      </c>
      <c r="O1931" s="115" t="b">
        <f t="array" ref="O1931">IF(N1931="negativo",INDEX($AD$3:$AG$51,MATCH(1,($B1931=$AD$3:$AD$51)*($J1931=$AE$3:$AE$51),0),3),IF(N1931="positivo",INDEX($AD$55:$AG$109,MATCH(1,($B1931=$AD$55:$AD$109)*($J1931=$AE$55:$AE$109),0),3)))</f>
        <v>0</v>
      </c>
      <c r="P1931" s="115" t="b">
        <f t="array" ref="P1931">IF(N1931="negativo",INDEX($AD$3:$AG$51,MATCH(1,($B1931=$AD$3:$AD$51)*($J1931=$AE$3:$AE$51),0),4),IF(N1931="positivo",INDEX($AD$55:$AG$109,MATCH(1,($B1931=$AD$55:$AD$109)*($J1931=$AE$55:$AE$109),0),4)))</f>
        <v>0</v>
      </c>
      <c r="Q1931" s="115" t="str">
        <f>VLOOKUP(M1931,Modelo!$A$2:$C$7,2,0)</f>
        <v>Transparencia y Gobierno de la Sostenibilidad</v>
      </c>
      <c r="R1931" s="118">
        <f t="array" ref="R1931">INDEX(Modelo!$F$1:$H$37,MATCH(1,(DataBase!Q1931=Modelo!$G$1:$G$37)*(DataBase!B1931=Modelo!$F$1:$F$37),0),3)</f>
        <v>0.19047619047619047</v>
      </c>
      <c r="S1931" s="115">
        <f t="shared" si="62"/>
        <v>100</v>
      </c>
      <c r="T1931" s="115">
        <f t="shared" si="63"/>
        <v>19.047619047619047</v>
      </c>
    </row>
    <row r="1932" spans="1:20" x14ac:dyDescent="0.3">
      <c r="A1932" s="115" t="s">
        <v>402</v>
      </c>
      <c r="B1932" s="115" t="s">
        <v>379</v>
      </c>
      <c r="C1932" s="115" t="s">
        <v>103</v>
      </c>
      <c r="D1932" s="115" t="s">
        <v>86</v>
      </c>
      <c r="E1932" s="115" t="s">
        <v>87</v>
      </c>
      <c r="F1932" s="115" t="s">
        <v>87</v>
      </c>
      <c r="G1932" s="115">
        <v>1961</v>
      </c>
      <c r="H1932" s="115" t="s">
        <v>125</v>
      </c>
      <c r="I1932" s="115">
        <v>0.498844856</v>
      </c>
      <c r="J1932" s="115" t="s">
        <v>12</v>
      </c>
      <c r="K1932" s="115" t="str">
        <f>INDEX(DatosProcesados!$A$1:$BF$101,MATCH(DataBase!A1932,DatosProcesados!$A$1:$A$101,0),MATCH(DataBase!J1932,DatosProcesados!$A$1:$BF$1,0))</f>
        <v>Si</v>
      </c>
      <c r="L1932" s="115" t="str">
        <f>INDEX(Modelo!$A$9:$D$89,MATCH(DataBase!$J1932,Modelo!$A$9:$A$89,0),MATCH(DataBase!L$1,Modelo!$A$9:$D$9,0))</f>
        <v>Información general</v>
      </c>
      <c r="M1932" s="115" t="str">
        <f>INDEX(Modelo!$A$9:$D$89,MATCH(DataBase!$J1932,Modelo!$A$9:$A$89,0),MATCH(DataBase!M$1,Modelo!$A$9:$D$9,0))</f>
        <v>Pilar 1</v>
      </c>
      <c r="N1932" s="115" t="str">
        <f>INDEX(Modelo!$A$9:$D$89,MATCH(DataBase!$J1932,Modelo!$A$9:$A$89,0),MATCH(DataBase!N$1,Modelo!$A$9:$D$9,0))</f>
        <v>boolean</v>
      </c>
      <c r="O1932" s="115" t="b">
        <f t="array" ref="O1932">IF(N1932="negativo",INDEX($AD$3:$AG$51,MATCH(1,($B1932=$AD$3:$AD$51)*($J1932=$AE$3:$AE$51),0),3),IF(N1932="positivo",INDEX($AD$55:$AG$109,MATCH(1,($B1932=$AD$55:$AD$109)*($J1932=$AE$55:$AE$109),0),3)))</f>
        <v>0</v>
      </c>
      <c r="P1932" s="115" t="b">
        <f t="array" ref="P1932">IF(N1932="negativo",INDEX($AD$3:$AG$51,MATCH(1,($B1932=$AD$3:$AD$51)*($J1932=$AE$3:$AE$51),0),4),IF(N1932="positivo",INDEX($AD$55:$AG$109,MATCH(1,($B1932=$AD$55:$AD$109)*($J1932=$AE$55:$AE$109),0),4)))</f>
        <v>0</v>
      </c>
      <c r="Q1932" s="115" t="str">
        <f>VLOOKUP(M1932,Modelo!$A$2:$C$7,2,0)</f>
        <v>Transparencia y Gobierno de la Sostenibilidad</v>
      </c>
      <c r="R1932" s="118">
        <f t="array" ref="R1932">INDEX(Modelo!$F$1:$H$37,MATCH(1,(DataBase!Q1932=Modelo!$G$1:$G$37)*(DataBase!B1932=Modelo!$F$1:$F$37),0),3)</f>
        <v>0.19047619047619047</v>
      </c>
      <c r="S1932" s="115">
        <f t="shared" si="62"/>
        <v>100</v>
      </c>
      <c r="T1932" s="115">
        <f t="shared" si="63"/>
        <v>19.047619047619047</v>
      </c>
    </row>
    <row r="1933" spans="1:20" x14ac:dyDescent="0.3">
      <c r="A1933" s="115" t="s">
        <v>389</v>
      </c>
      <c r="B1933" s="115" t="s">
        <v>379</v>
      </c>
      <c r="C1933" s="115" t="s">
        <v>103</v>
      </c>
      <c r="D1933" s="115" t="s">
        <v>86</v>
      </c>
      <c r="E1933" s="115" t="s">
        <v>87</v>
      </c>
      <c r="F1933" s="115" t="s">
        <v>87</v>
      </c>
      <c r="G1933" s="115">
        <v>1979</v>
      </c>
      <c r="H1933" s="115" t="s">
        <v>125</v>
      </c>
      <c r="I1933" s="115">
        <v>1.189537155</v>
      </c>
      <c r="J1933" s="115" t="s">
        <v>12</v>
      </c>
      <c r="K1933" s="115" t="str">
        <f>INDEX(DatosProcesados!$A$1:$BF$101,MATCH(DataBase!A1933,DatosProcesados!$A$1:$A$101,0),MATCH(DataBase!J1933,DatosProcesados!$A$1:$BF$1,0))</f>
        <v>Si</v>
      </c>
      <c r="L1933" s="115" t="str">
        <f>INDEX(Modelo!$A$9:$D$89,MATCH(DataBase!$J1933,Modelo!$A$9:$A$89,0),MATCH(DataBase!L$1,Modelo!$A$9:$D$9,0))</f>
        <v>Información general</v>
      </c>
      <c r="M1933" s="115" t="str">
        <f>INDEX(Modelo!$A$9:$D$89,MATCH(DataBase!$J1933,Modelo!$A$9:$A$89,0),MATCH(DataBase!M$1,Modelo!$A$9:$D$9,0))</f>
        <v>Pilar 1</v>
      </c>
      <c r="N1933" s="115" t="str">
        <f>INDEX(Modelo!$A$9:$D$89,MATCH(DataBase!$J1933,Modelo!$A$9:$A$89,0),MATCH(DataBase!N$1,Modelo!$A$9:$D$9,0))</f>
        <v>boolean</v>
      </c>
      <c r="O1933" s="115" t="b">
        <f t="array" ref="O1933">IF(N1933="negativo",INDEX($AD$3:$AG$51,MATCH(1,($B1933=$AD$3:$AD$51)*($J1933=$AE$3:$AE$51),0),3),IF(N1933="positivo",INDEX($AD$55:$AG$109,MATCH(1,($B1933=$AD$55:$AD$109)*($J1933=$AE$55:$AE$109),0),3)))</f>
        <v>0</v>
      </c>
      <c r="P1933" s="115" t="b">
        <f t="array" ref="P1933">IF(N1933="negativo",INDEX($AD$3:$AG$51,MATCH(1,($B1933=$AD$3:$AD$51)*($J1933=$AE$3:$AE$51),0),4),IF(N1933="positivo",INDEX($AD$55:$AG$109,MATCH(1,($B1933=$AD$55:$AD$109)*($J1933=$AE$55:$AE$109),0),4)))</f>
        <v>0</v>
      </c>
      <c r="Q1933" s="115" t="str">
        <f>VLOOKUP(M1933,Modelo!$A$2:$C$7,2,0)</f>
        <v>Transparencia y Gobierno de la Sostenibilidad</v>
      </c>
      <c r="R1933" s="118">
        <f t="array" ref="R1933">INDEX(Modelo!$F$1:$H$37,MATCH(1,(DataBase!Q1933=Modelo!$G$1:$G$37)*(DataBase!B1933=Modelo!$F$1:$F$37),0),3)</f>
        <v>0.19047619047619047</v>
      </c>
      <c r="S1933" s="115">
        <f t="shared" si="62"/>
        <v>100</v>
      </c>
      <c r="T1933" s="115">
        <f t="shared" si="63"/>
        <v>19.047619047619047</v>
      </c>
    </row>
    <row r="1934" spans="1:20" x14ac:dyDescent="0.3">
      <c r="A1934" s="115" t="s">
        <v>387</v>
      </c>
      <c r="B1934" s="115" t="s">
        <v>379</v>
      </c>
      <c r="C1934" s="115" t="s">
        <v>103</v>
      </c>
      <c r="D1934" s="115" t="s">
        <v>87</v>
      </c>
      <c r="E1934" s="115" t="s">
        <v>86</v>
      </c>
      <c r="F1934" s="115" t="s">
        <v>86</v>
      </c>
      <c r="G1934" s="115">
        <v>2008</v>
      </c>
      <c r="H1934" s="115" t="s">
        <v>125</v>
      </c>
      <c r="I1934" s="115">
        <v>1.3132825420000001</v>
      </c>
      <c r="J1934" s="115" t="s">
        <v>12</v>
      </c>
      <c r="K1934" s="115" t="str">
        <f>INDEX(DatosProcesados!$A$1:$BF$101,MATCH(DataBase!A1934,DatosProcesados!$A$1:$A$101,0),MATCH(DataBase!J1934,DatosProcesados!$A$1:$BF$1,0))</f>
        <v>Si</v>
      </c>
      <c r="L1934" s="115" t="str">
        <f>INDEX(Modelo!$A$9:$D$89,MATCH(DataBase!$J1934,Modelo!$A$9:$A$89,0),MATCH(DataBase!L$1,Modelo!$A$9:$D$9,0))</f>
        <v>Información general</v>
      </c>
      <c r="M1934" s="115" t="str">
        <f>INDEX(Modelo!$A$9:$D$89,MATCH(DataBase!$J1934,Modelo!$A$9:$A$89,0),MATCH(DataBase!M$1,Modelo!$A$9:$D$9,0))</f>
        <v>Pilar 1</v>
      </c>
      <c r="N1934" s="115" t="str">
        <f>INDEX(Modelo!$A$9:$D$89,MATCH(DataBase!$J1934,Modelo!$A$9:$A$89,0),MATCH(DataBase!N$1,Modelo!$A$9:$D$9,0))</f>
        <v>boolean</v>
      </c>
      <c r="O1934" s="115" t="b">
        <f t="array" ref="O1934">IF(N1934="negativo",INDEX($AD$3:$AG$51,MATCH(1,($B1934=$AD$3:$AD$51)*($J1934=$AE$3:$AE$51),0),3),IF(N1934="positivo",INDEX($AD$55:$AG$109,MATCH(1,($B1934=$AD$55:$AD$109)*($J1934=$AE$55:$AE$109),0),3)))</f>
        <v>0</v>
      </c>
      <c r="P1934" s="115" t="b">
        <f t="array" ref="P1934">IF(N1934="negativo",INDEX($AD$3:$AG$51,MATCH(1,($B1934=$AD$3:$AD$51)*($J1934=$AE$3:$AE$51),0),4),IF(N1934="positivo",INDEX($AD$55:$AG$109,MATCH(1,($B1934=$AD$55:$AD$109)*($J1934=$AE$55:$AE$109),0),4)))</f>
        <v>0</v>
      </c>
      <c r="Q1934" s="115" t="str">
        <f>VLOOKUP(M1934,Modelo!$A$2:$C$7,2,0)</f>
        <v>Transparencia y Gobierno de la Sostenibilidad</v>
      </c>
      <c r="R1934" s="118">
        <f t="array" ref="R1934">INDEX(Modelo!$F$1:$H$37,MATCH(1,(DataBase!Q1934=Modelo!$G$1:$G$37)*(DataBase!B1934=Modelo!$F$1:$F$37),0),3)</f>
        <v>0.19047619047619047</v>
      </c>
      <c r="S1934" s="115">
        <f t="shared" si="62"/>
        <v>100</v>
      </c>
      <c r="T1934" s="115">
        <f t="shared" si="63"/>
        <v>19.047619047619047</v>
      </c>
    </row>
    <row r="1935" spans="1:20" x14ac:dyDescent="0.3">
      <c r="A1935" s="115" t="s">
        <v>400</v>
      </c>
      <c r="B1935" s="115" t="s">
        <v>379</v>
      </c>
      <c r="C1935" s="115" t="s">
        <v>103</v>
      </c>
      <c r="D1935" s="115" t="s">
        <v>86</v>
      </c>
      <c r="E1935" s="115" t="s">
        <v>86</v>
      </c>
      <c r="F1935" s="115" t="s">
        <v>86</v>
      </c>
      <c r="G1935" s="115">
        <v>1977</v>
      </c>
      <c r="H1935" s="115" t="s">
        <v>125</v>
      </c>
      <c r="I1935" s="115">
        <v>0.74612668500000001</v>
      </c>
      <c r="J1935" s="115" t="s">
        <v>12</v>
      </c>
      <c r="K1935" s="115" t="str">
        <f>INDEX(DatosProcesados!$A$1:$BF$101,MATCH(DataBase!A1935,DatosProcesados!$A$1:$A$101,0),MATCH(DataBase!J1935,DatosProcesados!$A$1:$BF$1,0))</f>
        <v>Si</v>
      </c>
      <c r="L1935" s="115" t="str">
        <f>INDEX(Modelo!$A$9:$D$89,MATCH(DataBase!$J1935,Modelo!$A$9:$A$89,0),MATCH(DataBase!L$1,Modelo!$A$9:$D$9,0))</f>
        <v>Información general</v>
      </c>
      <c r="M1935" s="115" t="str">
        <f>INDEX(Modelo!$A$9:$D$89,MATCH(DataBase!$J1935,Modelo!$A$9:$A$89,0),MATCH(DataBase!M$1,Modelo!$A$9:$D$9,0))</f>
        <v>Pilar 1</v>
      </c>
      <c r="N1935" s="115" t="str">
        <f>INDEX(Modelo!$A$9:$D$89,MATCH(DataBase!$J1935,Modelo!$A$9:$A$89,0),MATCH(DataBase!N$1,Modelo!$A$9:$D$9,0))</f>
        <v>boolean</v>
      </c>
      <c r="O1935" s="115" t="b">
        <f t="array" ref="O1935">IF(N1935="negativo",INDEX($AD$3:$AG$51,MATCH(1,($B1935=$AD$3:$AD$51)*($J1935=$AE$3:$AE$51),0),3),IF(N1935="positivo",INDEX($AD$55:$AG$109,MATCH(1,($B1935=$AD$55:$AD$109)*($J1935=$AE$55:$AE$109),0),3)))</f>
        <v>0</v>
      </c>
      <c r="P1935" s="115" t="b">
        <f t="array" ref="P1935">IF(N1935="negativo",INDEX($AD$3:$AG$51,MATCH(1,($B1935=$AD$3:$AD$51)*($J1935=$AE$3:$AE$51),0),4),IF(N1935="positivo",INDEX($AD$55:$AG$109,MATCH(1,($B1935=$AD$55:$AD$109)*($J1935=$AE$55:$AE$109),0),4)))</f>
        <v>0</v>
      </c>
      <c r="Q1935" s="115" t="str">
        <f>VLOOKUP(M1935,Modelo!$A$2:$C$7,2,0)</f>
        <v>Transparencia y Gobierno de la Sostenibilidad</v>
      </c>
      <c r="R1935" s="118">
        <f t="array" ref="R1935">INDEX(Modelo!$F$1:$H$37,MATCH(1,(DataBase!Q1935=Modelo!$G$1:$G$37)*(DataBase!B1935=Modelo!$F$1:$F$37),0),3)</f>
        <v>0.19047619047619047</v>
      </c>
      <c r="S1935" s="115">
        <f t="shared" si="62"/>
        <v>100</v>
      </c>
      <c r="T1935" s="115">
        <f t="shared" si="63"/>
        <v>19.047619047619047</v>
      </c>
    </row>
    <row r="1936" spans="1:20" x14ac:dyDescent="0.3">
      <c r="A1936" s="115" t="s">
        <v>326</v>
      </c>
      <c r="B1936" s="115" t="s">
        <v>313</v>
      </c>
      <c r="C1936" s="115" t="s">
        <v>103</v>
      </c>
      <c r="D1936" s="115" t="s">
        <v>87</v>
      </c>
      <c r="E1936" s="115" t="s">
        <v>86</v>
      </c>
      <c r="F1936" s="115" t="s">
        <v>86</v>
      </c>
      <c r="G1936" s="115">
        <v>1938</v>
      </c>
      <c r="H1936" s="115" t="s">
        <v>125</v>
      </c>
      <c r="I1936" s="115">
        <v>11.88773162</v>
      </c>
      <c r="J1936" s="115" t="s">
        <v>12</v>
      </c>
      <c r="K1936" s="115" t="str">
        <f>INDEX(DatosProcesados!$A$1:$BF$101,MATCH(DataBase!A1936,DatosProcesados!$A$1:$A$101,0),MATCH(DataBase!J1936,DatosProcesados!$A$1:$BF$1,0))</f>
        <v>No</v>
      </c>
      <c r="L1936" s="115" t="str">
        <f>INDEX(Modelo!$A$9:$D$89,MATCH(DataBase!$J1936,Modelo!$A$9:$A$89,0),MATCH(DataBase!L$1,Modelo!$A$9:$D$9,0))</f>
        <v>Información general</v>
      </c>
      <c r="M1936" s="115" t="str">
        <f>INDEX(Modelo!$A$9:$D$89,MATCH(DataBase!$J1936,Modelo!$A$9:$A$89,0),MATCH(DataBase!M$1,Modelo!$A$9:$D$9,0))</f>
        <v>Pilar 1</v>
      </c>
      <c r="N1936" s="115" t="str">
        <f>INDEX(Modelo!$A$9:$D$89,MATCH(DataBase!$J1936,Modelo!$A$9:$A$89,0),MATCH(DataBase!N$1,Modelo!$A$9:$D$9,0))</f>
        <v>boolean</v>
      </c>
      <c r="O1936" s="115" t="b">
        <f t="array" ref="O1936">IF(N1936="negativo",INDEX($AD$3:$AG$51,MATCH(1,($B1936=$AD$3:$AD$51)*($J1936=$AE$3:$AE$51),0),3),IF(N1936="positivo",INDEX($AD$55:$AG$109,MATCH(1,($B1936=$AD$55:$AD$109)*($J1936=$AE$55:$AE$109),0),3)))</f>
        <v>0</v>
      </c>
      <c r="P1936" s="115" t="b">
        <f t="array" ref="P1936">IF(N1936="negativo",INDEX($AD$3:$AG$51,MATCH(1,($B1936=$AD$3:$AD$51)*($J1936=$AE$3:$AE$51),0),4),IF(N1936="positivo",INDEX($AD$55:$AG$109,MATCH(1,($B1936=$AD$55:$AD$109)*($J1936=$AE$55:$AE$109),0),4)))</f>
        <v>0</v>
      </c>
      <c r="Q1936" s="115" t="str">
        <f>VLOOKUP(M1936,Modelo!$A$2:$C$7,2,0)</f>
        <v>Transparencia y Gobierno de la Sostenibilidad</v>
      </c>
      <c r="R1936" s="118">
        <f t="array" ref="R1936">INDEX(Modelo!$F$1:$H$37,MATCH(1,(DataBase!Q1936=Modelo!$G$1:$G$37)*(DataBase!B1936=Modelo!$F$1:$F$37),0),3)</f>
        <v>0.23529411764705882</v>
      </c>
      <c r="S1936" s="115">
        <f t="shared" si="62"/>
        <v>0</v>
      </c>
      <c r="T1936" s="115">
        <f t="shared" si="63"/>
        <v>0</v>
      </c>
    </row>
    <row r="1937" spans="1:20" x14ac:dyDescent="0.3">
      <c r="A1937" s="115" t="s">
        <v>339</v>
      </c>
      <c r="B1937" s="115" t="s">
        <v>313</v>
      </c>
      <c r="C1937" s="115" t="s">
        <v>103</v>
      </c>
      <c r="D1937" s="115" t="s">
        <v>86</v>
      </c>
      <c r="E1937" s="115" t="s">
        <v>86</v>
      </c>
      <c r="F1937" s="115" t="s">
        <v>87</v>
      </c>
      <c r="G1937" s="115">
        <v>1984</v>
      </c>
      <c r="H1937" s="115" t="s">
        <v>177</v>
      </c>
      <c r="I1937" s="115">
        <v>5.5116464790000004</v>
      </c>
      <c r="J1937" s="115" t="s">
        <v>12</v>
      </c>
      <c r="K1937" s="115" t="str">
        <f>INDEX(DatosProcesados!$A$1:$BF$101,MATCH(DataBase!A1937,DatosProcesados!$A$1:$A$101,0),MATCH(DataBase!J1937,DatosProcesados!$A$1:$BF$1,0))</f>
        <v>Si</v>
      </c>
      <c r="L1937" s="115" t="str">
        <f>INDEX(Modelo!$A$9:$D$89,MATCH(DataBase!$J1937,Modelo!$A$9:$A$89,0),MATCH(DataBase!L$1,Modelo!$A$9:$D$9,0))</f>
        <v>Información general</v>
      </c>
      <c r="M1937" s="115" t="str">
        <f>INDEX(Modelo!$A$9:$D$89,MATCH(DataBase!$J1937,Modelo!$A$9:$A$89,0),MATCH(DataBase!M$1,Modelo!$A$9:$D$9,0))</f>
        <v>Pilar 1</v>
      </c>
      <c r="N1937" s="115" t="str">
        <f>INDEX(Modelo!$A$9:$D$89,MATCH(DataBase!$J1937,Modelo!$A$9:$A$89,0),MATCH(DataBase!N$1,Modelo!$A$9:$D$9,0))</f>
        <v>boolean</v>
      </c>
      <c r="O1937" s="115" t="b">
        <f t="array" ref="O1937">IF(N1937="negativo",INDEX($AD$3:$AG$51,MATCH(1,($B1937=$AD$3:$AD$51)*($J1937=$AE$3:$AE$51),0),3),IF(N1937="positivo",INDEX($AD$55:$AG$109,MATCH(1,($B1937=$AD$55:$AD$109)*($J1937=$AE$55:$AE$109),0),3)))</f>
        <v>0</v>
      </c>
      <c r="P1937" s="115" t="b">
        <f t="array" ref="P1937">IF(N1937="negativo",INDEX($AD$3:$AG$51,MATCH(1,($B1937=$AD$3:$AD$51)*($J1937=$AE$3:$AE$51),0),4),IF(N1937="positivo",INDEX($AD$55:$AG$109,MATCH(1,($B1937=$AD$55:$AD$109)*($J1937=$AE$55:$AE$109),0),4)))</f>
        <v>0</v>
      </c>
      <c r="Q1937" s="115" t="str">
        <f>VLOOKUP(M1937,Modelo!$A$2:$C$7,2,0)</f>
        <v>Transparencia y Gobierno de la Sostenibilidad</v>
      </c>
      <c r="R1937" s="118">
        <f t="array" ref="R1937">INDEX(Modelo!$F$1:$H$37,MATCH(1,(DataBase!Q1937=Modelo!$G$1:$G$37)*(DataBase!B1937=Modelo!$F$1:$F$37),0),3)</f>
        <v>0.23529411764705882</v>
      </c>
      <c r="S1937" s="115">
        <f t="shared" si="62"/>
        <v>100</v>
      </c>
      <c r="T1937" s="115">
        <f t="shared" si="63"/>
        <v>23.52941176470588</v>
      </c>
    </row>
    <row r="1938" spans="1:20" x14ac:dyDescent="0.3">
      <c r="A1938" s="115" t="s">
        <v>317</v>
      </c>
      <c r="B1938" s="115" t="s">
        <v>313</v>
      </c>
      <c r="C1938" s="115" t="s">
        <v>103</v>
      </c>
      <c r="D1938" s="115" t="s">
        <v>87</v>
      </c>
      <c r="E1938" s="115" t="s">
        <v>86</v>
      </c>
      <c r="F1938" s="115" t="s">
        <v>86</v>
      </c>
      <c r="G1938" s="115">
        <v>2009</v>
      </c>
      <c r="H1938" s="115" t="s">
        <v>125</v>
      </c>
      <c r="I1938" s="115">
        <v>19.439396106</v>
      </c>
      <c r="J1938" s="115" t="s">
        <v>12</v>
      </c>
      <c r="K1938" s="115" t="str">
        <f>INDEX(DatosProcesados!$A$1:$BF$101,MATCH(DataBase!A1938,DatosProcesados!$A$1:$A$101,0),MATCH(DataBase!J1938,DatosProcesados!$A$1:$BF$1,0))</f>
        <v>Si</v>
      </c>
      <c r="L1938" s="115" t="str">
        <f>INDEX(Modelo!$A$9:$D$89,MATCH(DataBase!$J1938,Modelo!$A$9:$A$89,0),MATCH(DataBase!L$1,Modelo!$A$9:$D$9,0))</f>
        <v>Información general</v>
      </c>
      <c r="M1938" s="115" t="str">
        <f>INDEX(Modelo!$A$9:$D$89,MATCH(DataBase!$J1938,Modelo!$A$9:$A$89,0),MATCH(DataBase!M$1,Modelo!$A$9:$D$9,0))</f>
        <v>Pilar 1</v>
      </c>
      <c r="N1938" s="115" t="str">
        <f>INDEX(Modelo!$A$9:$D$89,MATCH(DataBase!$J1938,Modelo!$A$9:$A$89,0),MATCH(DataBase!N$1,Modelo!$A$9:$D$9,0))</f>
        <v>boolean</v>
      </c>
      <c r="O1938" s="115" t="b">
        <f t="array" ref="O1938">IF(N1938="negativo",INDEX($AD$3:$AG$51,MATCH(1,($B1938=$AD$3:$AD$51)*($J1938=$AE$3:$AE$51),0),3),IF(N1938="positivo",INDEX($AD$55:$AG$109,MATCH(1,($B1938=$AD$55:$AD$109)*($J1938=$AE$55:$AE$109),0),3)))</f>
        <v>0</v>
      </c>
      <c r="P1938" s="115" t="b">
        <f t="array" ref="P1938">IF(N1938="negativo",INDEX($AD$3:$AG$51,MATCH(1,($B1938=$AD$3:$AD$51)*($J1938=$AE$3:$AE$51),0),4),IF(N1938="positivo",INDEX($AD$55:$AG$109,MATCH(1,($B1938=$AD$55:$AD$109)*($J1938=$AE$55:$AE$109),0),4)))</f>
        <v>0</v>
      </c>
      <c r="Q1938" s="115" t="str">
        <f>VLOOKUP(M1938,Modelo!$A$2:$C$7,2,0)</f>
        <v>Transparencia y Gobierno de la Sostenibilidad</v>
      </c>
      <c r="R1938" s="118">
        <f t="array" ref="R1938">INDEX(Modelo!$F$1:$H$37,MATCH(1,(DataBase!Q1938=Modelo!$G$1:$G$37)*(DataBase!B1938=Modelo!$F$1:$F$37),0),3)</f>
        <v>0.23529411764705882</v>
      </c>
      <c r="S1938" s="115">
        <f t="shared" si="62"/>
        <v>100</v>
      </c>
      <c r="T1938" s="115">
        <f t="shared" si="63"/>
        <v>23.52941176470588</v>
      </c>
    </row>
    <row r="1939" spans="1:20" x14ac:dyDescent="0.3">
      <c r="A1939" s="115" t="s">
        <v>211</v>
      </c>
      <c r="B1939" s="115" t="s">
        <v>84</v>
      </c>
      <c r="C1939" s="115" t="s">
        <v>103</v>
      </c>
      <c r="D1939" s="115" t="s">
        <v>86</v>
      </c>
      <c r="E1939" s="115" t="s">
        <v>87</v>
      </c>
      <c r="F1939" s="115" t="s">
        <v>86</v>
      </c>
      <c r="G1939" s="115">
        <v>1972</v>
      </c>
      <c r="H1939" s="115" t="s">
        <v>125</v>
      </c>
      <c r="I1939" s="115">
        <v>0</v>
      </c>
      <c r="J1939" s="115" t="s">
        <v>12</v>
      </c>
      <c r="K1939" s="115" t="str">
        <f>INDEX(DatosProcesados!$A$1:$BF$101,MATCH(DataBase!A1939,DatosProcesados!$A$1:$A$101,0),MATCH(DataBase!J1939,DatosProcesados!$A$1:$BF$1,0))</f>
        <v>Si</v>
      </c>
      <c r="L1939" s="115" t="str">
        <f>INDEX(Modelo!$A$9:$D$89,MATCH(DataBase!$J1939,Modelo!$A$9:$A$89,0),MATCH(DataBase!L$1,Modelo!$A$9:$D$9,0))</f>
        <v>Información general</v>
      </c>
      <c r="M1939" s="115" t="str">
        <f>INDEX(Modelo!$A$9:$D$89,MATCH(DataBase!$J1939,Modelo!$A$9:$A$89,0),MATCH(DataBase!M$1,Modelo!$A$9:$D$9,0))</f>
        <v>Pilar 1</v>
      </c>
      <c r="N1939" s="115" t="str">
        <f>INDEX(Modelo!$A$9:$D$89,MATCH(DataBase!$J1939,Modelo!$A$9:$A$89,0),MATCH(DataBase!N$1,Modelo!$A$9:$D$9,0))</f>
        <v>boolean</v>
      </c>
      <c r="O1939" s="115" t="b">
        <f t="array" ref="O1939">IF(N1939="negativo",INDEX($AD$3:$AG$51,MATCH(1,($B1939=$AD$3:$AD$51)*($J1939=$AE$3:$AE$51),0),3),IF(N1939="positivo",INDEX($AD$55:$AG$109,MATCH(1,($B1939=$AD$55:$AD$109)*($J1939=$AE$55:$AE$109),0),3)))</f>
        <v>0</v>
      </c>
      <c r="P1939" s="115" t="b">
        <f t="array" ref="P1939">IF(N1939="negativo",INDEX($AD$3:$AG$51,MATCH(1,($B1939=$AD$3:$AD$51)*($J1939=$AE$3:$AE$51),0),4),IF(N1939="positivo",INDEX($AD$55:$AG$109,MATCH(1,($B1939=$AD$55:$AD$109)*($J1939=$AE$55:$AE$109),0),4)))</f>
        <v>0</v>
      </c>
      <c r="Q1939" s="115" t="str">
        <f>VLOOKUP(M1939,Modelo!$A$2:$C$7,2,0)</f>
        <v>Transparencia y Gobierno de la Sostenibilidad</v>
      </c>
      <c r="R1939" s="118">
        <f t="array" ref="R1939">INDEX(Modelo!$F$1:$H$37,MATCH(1,(DataBase!Q1939=Modelo!$G$1:$G$37)*(DataBase!B1939=Modelo!$F$1:$F$37),0),3)</f>
        <v>0.29411764705882354</v>
      </c>
      <c r="S1939" s="115">
        <f t="shared" si="62"/>
        <v>100</v>
      </c>
      <c r="T1939" s="115">
        <f t="shared" si="63"/>
        <v>29.411764705882355</v>
      </c>
    </row>
    <row r="1940" spans="1:20" x14ac:dyDescent="0.3">
      <c r="A1940" s="115" t="s">
        <v>351</v>
      </c>
      <c r="B1940" s="115" t="s">
        <v>313</v>
      </c>
      <c r="C1940" s="115" t="s">
        <v>103</v>
      </c>
      <c r="D1940" s="115" t="s">
        <v>87</v>
      </c>
      <c r="E1940" s="115" t="s">
        <v>86</v>
      </c>
      <c r="F1940" s="115" t="s">
        <v>86</v>
      </c>
      <c r="G1940" s="115">
        <v>1997</v>
      </c>
      <c r="H1940" s="115" t="s">
        <v>125</v>
      </c>
      <c r="I1940" s="115">
        <v>3.874476933</v>
      </c>
      <c r="J1940" s="115" t="s">
        <v>12</v>
      </c>
      <c r="K1940" s="115" t="str">
        <f>INDEX(DatosProcesados!$A$1:$BF$101,MATCH(DataBase!A1940,DatosProcesados!$A$1:$A$101,0),MATCH(DataBase!J1940,DatosProcesados!$A$1:$BF$1,0))</f>
        <v>No</v>
      </c>
      <c r="L1940" s="115" t="str">
        <f>INDEX(Modelo!$A$9:$D$89,MATCH(DataBase!$J1940,Modelo!$A$9:$A$89,0),MATCH(DataBase!L$1,Modelo!$A$9:$D$9,0))</f>
        <v>Información general</v>
      </c>
      <c r="M1940" s="115" t="str">
        <f>INDEX(Modelo!$A$9:$D$89,MATCH(DataBase!$J1940,Modelo!$A$9:$A$89,0),MATCH(DataBase!M$1,Modelo!$A$9:$D$9,0))</f>
        <v>Pilar 1</v>
      </c>
      <c r="N1940" s="115" t="str">
        <f>INDEX(Modelo!$A$9:$D$89,MATCH(DataBase!$J1940,Modelo!$A$9:$A$89,0),MATCH(DataBase!N$1,Modelo!$A$9:$D$9,0))</f>
        <v>boolean</v>
      </c>
      <c r="O1940" s="115" t="b">
        <f t="array" ref="O1940">IF(N1940="negativo",INDEX($AD$3:$AG$51,MATCH(1,($B1940=$AD$3:$AD$51)*($J1940=$AE$3:$AE$51),0),3),IF(N1940="positivo",INDEX($AD$55:$AG$109,MATCH(1,($B1940=$AD$55:$AD$109)*($J1940=$AE$55:$AE$109),0),3)))</f>
        <v>0</v>
      </c>
      <c r="P1940" s="115" t="b">
        <f t="array" ref="P1940">IF(N1940="negativo",INDEX($AD$3:$AG$51,MATCH(1,($B1940=$AD$3:$AD$51)*($J1940=$AE$3:$AE$51),0),4),IF(N1940="positivo",INDEX($AD$55:$AG$109,MATCH(1,($B1940=$AD$55:$AD$109)*($J1940=$AE$55:$AE$109),0),4)))</f>
        <v>0</v>
      </c>
      <c r="Q1940" s="115" t="str">
        <f>VLOOKUP(M1940,Modelo!$A$2:$C$7,2,0)</f>
        <v>Transparencia y Gobierno de la Sostenibilidad</v>
      </c>
      <c r="R1940" s="118">
        <f t="array" ref="R1940">INDEX(Modelo!$F$1:$H$37,MATCH(1,(DataBase!Q1940=Modelo!$G$1:$G$37)*(DataBase!B1940=Modelo!$F$1:$F$37),0),3)</f>
        <v>0.23529411764705882</v>
      </c>
      <c r="S1940" s="115">
        <f t="shared" si="62"/>
        <v>0</v>
      </c>
      <c r="T1940" s="115">
        <f t="shared" si="63"/>
        <v>0</v>
      </c>
    </row>
    <row r="1941" spans="1:20" x14ac:dyDescent="0.3">
      <c r="A1941" s="115" t="s">
        <v>411</v>
      </c>
      <c r="B1941" s="115" t="s">
        <v>407</v>
      </c>
      <c r="C1941" s="115" t="s">
        <v>103</v>
      </c>
      <c r="D1941" s="115" t="s">
        <v>87</v>
      </c>
      <c r="E1941" s="115" t="s">
        <v>86</v>
      </c>
      <c r="F1941" s="115" t="s">
        <v>87</v>
      </c>
      <c r="G1941" s="115">
        <v>1935</v>
      </c>
      <c r="H1941" s="115" t="s">
        <v>244</v>
      </c>
      <c r="I1941" s="115">
        <v>11.495989482000001</v>
      </c>
      <c r="J1941" s="115" t="s">
        <v>12</v>
      </c>
      <c r="K1941" s="115" t="str">
        <f>INDEX(DatosProcesados!$A$1:$BF$101,MATCH(DataBase!A1941,DatosProcesados!$A$1:$A$101,0),MATCH(DataBase!J1941,DatosProcesados!$A$1:$BF$1,0))</f>
        <v>Si</v>
      </c>
      <c r="L1941" s="115" t="str">
        <f>INDEX(Modelo!$A$9:$D$89,MATCH(DataBase!$J1941,Modelo!$A$9:$A$89,0),MATCH(DataBase!L$1,Modelo!$A$9:$D$9,0))</f>
        <v>Información general</v>
      </c>
      <c r="M1941" s="115" t="str">
        <f>INDEX(Modelo!$A$9:$D$89,MATCH(DataBase!$J1941,Modelo!$A$9:$A$89,0),MATCH(DataBase!M$1,Modelo!$A$9:$D$9,0))</f>
        <v>Pilar 1</v>
      </c>
      <c r="N1941" s="115" t="str">
        <f>INDEX(Modelo!$A$9:$D$89,MATCH(DataBase!$J1941,Modelo!$A$9:$A$89,0),MATCH(DataBase!N$1,Modelo!$A$9:$D$9,0))</f>
        <v>boolean</v>
      </c>
      <c r="O1941" s="115" t="b">
        <f t="array" ref="O1941">IF(N1941="negativo",INDEX($AD$3:$AG$51,MATCH(1,($B1941=$AD$3:$AD$51)*($J1941=$AE$3:$AE$51),0),3),IF(N1941="positivo",INDEX($AD$55:$AG$109,MATCH(1,($B1941=$AD$55:$AD$109)*($J1941=$AE$55:$AE$109),0),3)))</f>
        <v>0</v>
      </c>
      <c r="P1941" s="115" t="b">
        <f t="array" ref="P1941">IF(N1941="negativo",INDEX($AD$3:$AG$51,MATCH(1,($B1941=$AD$3:$AD$51)*($J1941=$AE$3:$AE$51),0),4),IF(N1941="positivo",INDEX($AD$55:$AG$109,MATCH(1,($B1941=$AD$55:$AD$109)*($J1941=$AE$55:$AE$109),0),4)))</f>
        <v>0</v>
      </c>
      <c r="Q1941" s="115" t="str">
        <f>VLOOKUP(M1941,Modelo!$A$2:$C$7,2,0)</f>
        <v>Transparencia y Gobierno de la Sostenibilidad</v>
      </c>
      <c r="R1941" s="118">
        <f t="array" ref="R1941">INDEX(Modelo!$F$1:$H$37,MATCH(1,(DataBase!Q1941=Modelo!$G$1:$G$37)*(DataBase!B1941=Modelo!$F$1:$F$37),0),3)</f>
        <v>0.15384615384615385</v>
      </c>
      <c r="S1941" s="115">
        <f t="shared" si="62"/>
        <v>100</v>
      </c>
      <c r="T1941" s="115">
        <f t="shared" si="63"/>
        <v>15.384615384615385</v>
      </c>
    </row>
    <row r="1942" spans="1:20" x14ac:dyDescent="0.3">
      <c r="A1942" s="115" t="s">
        <v>406</v>
      </c>
      <c r="B1942" s="115" t="s">
        <v>407</v>
      </c>
      <c r="C1942" s="115" t="s">
        <v>97</v>
      </c>
      <c r="D1942" s="115" t="s">
        <v>86</v>
      </c>
      <c r="E1942" s="115" t="s">
        <v>87</v>
      </c>
      <c r="F1942" s="115" t="s">
        <v>87</v>
      </c>
      <c r="G1942" s="115">
        <v>1951</v>
      </c>
      <c r="H1942" s="115" t="s">
        <v>125</v>
      </c>
      <c r="I1942" s="115">
        <v>113.923310323</v>
      </c>
      <c r="J1942" s="115" t="s">
        <v>12</v>
      </c>
      <c r="K1942" s="115" t="str">
        <f>INDEX(DatosProcesados!$A$1:$BF$101,MATCH(DataBase!A1942,DatosProcesados!$A$1:$A$101,0),MATCH(DataBase!J1942,DatosProcesados!$A$1:$BF$1,0))</f>
        <v>Si</v>
      </c>
      <c r="L1942" s="115" t="str">
        <f>INDEX(Modelo!$A$9:$D$89,MATCH(DataBase!$J1942,Modelo!$A$9:$A$89,0),MATCH(DataBase!L$1,Modelo!$A$9:$D$9,0))</f>
        <v>Información general</v>
      </c>
      <c r="M1942" s="115" t="str">
        <f>INDEX(Modelo!$A$9:$D$89,MATCH(DataBase!$J1942,Modelo!$A$9:$A$89,0),MATCH(DataBase!M$1,Modelo!$A$9:$D$9,0))</f>
        <v>Pilar 1</v>
      </c>
      <c r="N1942" s="115" t="str">
        <f>INDEX(Modelo!$A$9:$D$89,MATCH(DataBase!$J1942,Modelo!$A$9:$A$89,0),MATCH(DataBase!N$1,Modelo!$A$9:$D$9,0))</f>
        <v>boolean</v>
      </c>
      <c r="O1942" s="115" t="b">
        <f t="array" ref="O1942">IF(N1942="negativo",INDEX($AD$3:$AG$51,MATCH(1,($B1942=$AD$3:$AD$51)*($J1942=$AE$3:$AE$51),0),3),IF(N1942="positivo",INDEX($AD$55:$AG$109,MATCH(1,($B1942=$AD$55:$AD$109)*($J1942=$AE$55:$AE$109),0),3)))</f>
        <v>0</v>
      </c>
      <c r="P1942" s="115" t="b">
        <f t="array" ref="P1942">IF(N1942="negativo",INDEX($AD$3:$AG$51,MATCH(1,($B1942=$AD$3:$AD$51)*($J1942=$AE$3:$AE$51),0),4),IF(N1942="positivo",INDEX($AD$55:$AG$109,MATCH(1,($B1942=$AD$55:$AD$109)*($J1942=$AE$55:$AE$109),0),4)))</f>
        <v>0</v>
      </c>
      <c r="Q1942" s="115" t="str">
        <f>VLOOKUP(M1942,Modelo!$A$2:$C$7,2,0)</f>
        <v>Transparencia y Gobierno de la Sostenibilidad</v>
      </c>
      <c r="R1942" s="118">
        <f t="array" ref="R1942">INDEX(Modelo!$F$1:$H$37,MATCH(1,(DataBase!Q1942=Modelo!$G$1:$G$37)*(DataBase!B1942=Modelo!$F$1:$F$37),0),3)</f>
        <v>0.15384615384615385</v>
      </c>
      <c r="S1942" s="115">
        <f t="shared" si="62"/>
        <v>100</v>
      </c>
      <c r="T1942" s="115">
        <f t="shared" si="63"/>
        <v>15.384615384615385</v>
      </c>
    </row>
    <row r="1943" spans="1:20" x14ac:dyDescent="0.3">
      <c r="A1943" s="115" t="s">
        <v>96</v>
      </c>
      <c r="B1943" s="115" t="s">
        <v>84</v>
      </c>
      <c r="C1943" s="115" t="s">
        <v>97</v>
      </c>
      <c r="D1943" s="115" t="s">
        <v>86</v>
      </c>
      <c r="E1943" s="115" t="s">
        <v>86</v>
      </c>
      <c r="F1943" s="115" t="s">
        <v>87</v>
      </c>
      <c r="G1943" s="115">
        <v>1997</v>
      </c>
      <c r="H1943" s="115" t="s">
        <v>125</v>
      </c>
      <c r="I1943" s="115">
        <v>15.780332546</v>
      </c>
      <c r="J1943" s="115" t="s">
        <v>12</v>
      </c>
      <c r="K1943" s="115" t="str">
        <f>INDEX(DatosProcesados!$A$1:$BF$101,MATCH(DataBase!A1943,DatosProcesados!$A$1:$A$101,0),MATCH(DataBase!J1943,DatosProcesados!$A$1:$BF$1,0))</f>
        <v>Si</v>
      </c>
      <c r="L1943" s="115" t="str">
        <f>INDEX(Modelo!$A$9:$D$89,MATCH(DataBase!$J1943,Modelo!$A$9:$A$89,0),MATCH(DataBase!L$1,Modelo!$A$9:$D$9,0))</f>
        <v>Información general</v>
      </c>
      <c r="M1943" s="115" t="str">
        <f>INDEX(Modelo!$A$9:$D$89,MATCH(DataBase!$J1943,Modelo!$A$9:$A$89,0),MATCH(DataBase!M$1,Modelo!$A$9:$D$9,0))</f>
        <v>Pilar 1</v>
      </c>
      <c r="N1943" s="115" t="str">
        <f>INDEX(Modelo!$A$9:$D$89,MATCH(DataBase!$J1943,Modelo!$A$9:$A$89,0),MATCH(DataBase!N$1,Modelo!$A$9:$D$9,0))</f>
        <v>boolean</v>
      </c>
      <c r="O1943" s="115" t="b">
        <f t="array" ref="O1943">IF(N1943="negativo",INDEX($AD$3:$AG$51,MATCH(1,($B1943=$AD$3:$AD$51)*($J1943=$AE$3:$AE$51),0),3),IF(N1943="positivo",INDEX($AD$55:$AG$109,MATCH(1,($B1943=$AD$55:$AD$109)*($J1943=$AE$55:$AE$109),0),3)))</f>
        <v>0</v>
      </c>
      <c r="P1943" s="115" t="b">
        <f t="array" ref="P1943">IF(N1943="negativo",INDEX($AD$3:$AG$51,MATCH(1,($B1943=$AD$3:$AD$51)*($J1943=$AE$3:$AE$51),0),4),IF(N1943="positivo",INDEX($AD$55:$AG$109,MATCH(1,($B1943=$AD$55:$AD$109)*($J1943=$AE$55:$AE$109),0),4)))</f>
        <v>0</v>
      </c>
      <c r="Q1943" s="115" t="str">
        <f>VLOOKUP(M1943,Modelo!$A$2:$C$7,2,0)</f>
        <v>Transparencia y Gobierno de la Sostenibilidad</v>
      </c>
      <c r="R1943" s="118">
        <f t="array" ref="R1943">INDEX(Modelo!$F$1:$H$37,MATCH(1,(DataBase!Q1943=Modelo!$G$1:$G$37)*(DataBase!B1943=Modelo!$F$1:$F$37),0),3)</f>
        <v>0.29411764705882354</v>
      </c>
      <c r="S1943" s="115">
        <f t="shared" si="62"/>
        <v>100</v>
      </c>
      <c r="T1943" s="115">
        <f t="shared" si="63"/>
        <v>29.411764705882355</v>
      </c>
    </row>
    <row r="1944" spans="1:20" x14ac:dyDescent="0.3">
      <c r="A1944" s="115" t="s">
        <v>83</v>
      </c>
      <c r="B1944" s="115" t="s">
        <v>84</v>
      </c>
      <c r="C1944" s="115" t="s">
        <v>85</v>
      </c>
      <c r="D1944" s="115" t="s">
        <v>86</v>
      </c>
      <c r="E1944" s="115" t="s">
        <v>86</v>
      </c>
      <c r="F1944" s="115" t="s">
        <v>87</v>
      </c>
      <c r="G1944" s="115">
        <v>1955</v>
      </c>
      <c r="H1944" s="115" t="s">
        <v>125</v>
      </c>
      <c r="I1944" s="115">
        <v>20.574477179999999</v>
      </c>
      <c r="J1944" s="115" t="s">
        <v>12</v>
      </c>
      <c r="K1944" s="115" t="str">
        <f>INDEX(DatosProcesados!$A$1:$BF$101,MATCH(DataBase!A1944,DatosProcesados!$A$1:$A$101,0),MATCH(DataBase!J1944,DatosProcesados!$A$1:$BF$1,0))</f>
        <v>Si</v>
      </c>
      <c r="L1944" s="115" t="str">
        <f>INDEX(Modelo!$A$9:$D$89,MATCH(DataBase!$J1944,Modelo!$A$9:$A$89,0),MATCH(DataBase!L$1,Modelo!$A$9:$D$9,0))</f>
        <v>Información general</v>
      </c>
      <c r="M1944" s="115" t="str">
        <f>INDEX(Modelo!$A$9:$D$89,MATCH(DataBase!$J1944,Modelo!$A$9:$A$89,0),MATCH(DataBase!M$1,Modelo!$A$9:$D$9,0))</f>
        <v>Pilar 1</v>
      </c>
      <c r="N1944" s="115" t="str">
        <f>INDEX(Modelo!$A$9:$D$89,MATCH(DataBase!$J1944,Modelo!$A$9:$A$89,0),MATCH(DataBase!N$1,Modelo!$A$9:$D$9,0))</f>
        <v>boolean</v>
      </c>
      <c r="O1944" s="115" t="b">
        <f t="array" ref="O1944">IF(N1944="negativo",INDEX($AD$3:$AG$51,MATCH(1,($B1944=$AD$3:$AD$51)*($J1944=$AE$3:$AE$51),0),3),IF(N1944="positivo",INDEX($AD$55:$AG$109,MATCH(1,($B1944=$AD$55:$AD$109)*($J1944=$AE$55:$AE$109),0),3)))</f>
        <v>0</v>
      </c>
      <c r="P1944" s="115" t="b">
        <f t="array" ref="P1944">IF(N1944="negativo",INDEX($AD$3:$AG$51,MATCH(1,($B1944=$AD$3:$AD$51)*($J1944=$AE$3:$AE$51),0),4),IF(N1944="positivo",INDEX($AD$55:$AG$109,MATCH(1,($B1944=$AD$55:$AD$109)*($J1944=$AE$55:$AE$109),0),4)))</f>
        <v>0</v>
      </c>
      <c r="Q1944" s="115" t="str">
        <f>VLOOKUP(M1944,Modelo!$A$2:$C$7,2,0)</f>
        <v>Transparencia y Gobierno de la Sostenibilidad</v>
      </c>
      <c r="R1944" s="118">
        <f t="array" ref="R1944">INDEX(Modelo!$F$1:$H$37,MATCH(1,(DataBase!Q1944=Modelo!$G$1:$G$37)*(DataBase!B1944=Modelo!$F$1:$F$37),0),3)</f>
        <v>0.29411764705882354</v>
      </c>
      <c r="S1944" s="115">
        <f t="shared" si="62"/>
        <v>100</v>
      </c>
      <c r="T1944" s="115">
        <f t="shared" si="63"/>
        <v>29.411764705882355</v>
      </c>
    </row>
    <row r="1945" spans="1:20" x14ac:dyDescent="0.3">
      <c r="A1945" s="115" t="s">
        <v>243</v>
      </c>
      <c r="B1945" s="115" t="s">
        <v>216</v>
      </c>
      <c r="C1945" s="115" t="s">
        <v>103</v>
      </c>
      <c r="D1945" s="115" t="s">
        <v>86</v>
      </c>
      <c r="E1945" s="115" t="s">
        <v>86</v>
      </c>
      <c r="F1945" s="115" t="s">
        <v>87</v>
      </c>
      <c r="G1945" s="115">
        <v>1985</v>
      </c>
      <c r="H1945" s="115" t="s">
        <v>244</v>
      </c>
      <c r="I1945" s="115">
        <v>2.6249202149999999</v>
      </c>
      <c r="J1945" s="115" t="s">
        <v>12</v>
      </c>
      <c r="K1945" s="115" t="str">
        <f>INDEX(DatosProcesados!$A$1:$BF$101,MATCH(DataBase!A1945,DatosProcesados!$A$1:$A$101,0),MATCH(DataBase!J1945,DatosProcesados!$A$1:$BF$1,0))</f>
        <v>Si</v>
      </c>
      <c r="L1945" s="115" t="str">
        <f>INDEX(Modelo!$A$9:$D$89,MATCH(DataBase!$J1945,Modelo!$A$9:$A$89,0),MATCH(DataBase!L$1,Modelo!$A$9:$D$9,0))</f>
        <v>Información general</v>
      </c>
      <c r="M1945" s="115" t="str">
        <f>INDEX(Modelo!$A$9:$D$89,MATCH(DataBase!$J1945,Modelo!$A$9:$A$89,0),MATCH(DataBase!M$1,Modelo!$A$9:$D$9,0))</f>
        <v>Pilar 1</v>
      </c>
      <c r="N1945" s="115" t="str">
        <f>INDEX(Modelo!$A$9:$D$89,MATCH(DataBase!$J1945,Modelo!$A$9:$A$89,0),MATCH(DataBase!N$1,Modelo!$A$9:$D$9,0))</f>
        <v>boolean</v>
      </c>
      <c r="O1945" s="115" t="b">
        <f t="array" ref="O1945">IF(N1945="negativo",INDEX($AD$3:$AG$51,MATCH(1,($B1945=$AD$3:$AD$51)*($J1945=$AE$3:$AE$51),0),3),IF(N1945="positivo",INDEX($AD$55:$AG$109,MATCH(1,($B1945=$AD$55:$AD$109)*($J1945=$AE$55:$AE$109),0),3)))</f>
        <v>0</v>
      </c>
      <c r="P1945" s="115" t="b">
        <f t="array" ref="P1945">IF(N1945="negativo",INDEX($AD$3:$AG$51,MATCH(1,($B1945=$AD$3:$AD$51)*($J1945=$AE$3:$AE$51),0),4),IF(N1945="positivo",INDEX($AD$55:$AG$109,MATCH(1,($B1945=$AD$55:$AD$109)*($J1945=$AE$55:$AE$109),0),4)))</f>
        <v>0</v>
      </c>
      <c r="Q1945" s="115" t="str">
        <f>VLOOKUP(M1945,Modelo!$A$2:$C$7,2,0)</f>
        <v>Transparencia y Gobierno de la Sostenibilidad</v>
      </c>
      <c r="R1945" s="118">
        <f t="array" ref="R1945">INDEX(Modelo!$F$1:$H$37,MATCH(1,(DataBase!Q1945=Modelo!$G$1:$G$37)*(DataBase!B1945=Modelo!$F$1:$F$37),0),3)</f>
        <v>0.15789473684210525</v>
      </c>
      <c r="S1945" s="115">
        <f t="shared" si="62"/>
        <v>100</v>
      </c>
      <c r="T1945" s="115">
        <f t="shared" si="63"/>
        <v>15.789473684210526</v>
      </c>
    </row>
    <row r="1946" spans="1:20" x14ac:dyDescent="0.3">
      <c r="A1946" s="115" t="s">
        <v>263</v>
      </c>
      <c r="B1946" s="115" t="s">
        <v>216</v>
      </c>
      <c r="C1946" s="115" t="s">
        <v>97</v>
      </c>
      <c r="D1946" s="115" t="s">
        <v>86</v>
      </c>
      <c r="E1946" s="115" t="s">
        <v>86</v>
      </c>
      <c r="F1946" s="115" t="s">
        <v>86</v>
      </c>
      <c r="G1946" s="115">
        <v>1990</v>
      </c>
      <c r="H1946" s="115" t="s">
        <v>125</v>
      </c>
      <c r="I1946" s="115">
        <v>2.3114637089999999</v>
      </c>
      <c r="J1946" s="115" t="s">
        <v>12</v>
      </c>
      <c r="K1946" s="115" t="str">
        <f>INDEX(DatosProcesados!$A$1:$BF$101,MATCH(DataBase!A1946,DatosProcesados!$A$1:$A$101,0),MATCH(DataBase!J1946,DatosProcesados!$A$1:$BF$1,0))</f>
        <v>Si</v>
      </c>
      <c r="L1946" s="115" t="str">
        <f>INDEX(Modelo!$A$9:$D$89,MATCH(DataBase!$J1946,Modelo!$A$9:$A$89,0),MATCH(DataBase!L$1,Modelo!$A$9:$D$9,0))</f>
        <v>Información general</v>
      </c>
      <c r="M1946" s="115" t="str">
        <f>INDEX(Modelo!$A$9:$D$89,MATCH(DataBase!$J1946,Modelo!$A$9:$A$89,0),MATCH(DataBase!M$1,Modelo!$A$9:$D$9,0))</f>
        <v>Pilar 1</v>
      </c>
      <c r="N1946" s="115" t="str">
        <f>INDEX(Modelo!$A$9:$D$89,MATCH(DataBase!$J1946,Modelo!$A$9:$A$89,0),MATCH(DataBase!N$1,Modelo!$A$9:$D$9,0))</f>
        <v>boolean</v>
      </c>
      <c r="O1946" s="115" t="b">
        <f t="array" ref="O1946">IF(N1946="negativo",INDEX($AD$3:$AG$51,MATCH(1,($B1946=$AD$3:$AD$51)*($J1946=$AE$3:$AE$51),0),3),IF(N1946="positivo",INDEX($AD$55:$AG$109,MATCH(1,($B1946=$AD$55:$AD$109)*($J1946=$AE$55:$AE$109),0),3)))</f>
        <v>0</v>
      </c>
      <c r="P1946" s="115" t="b">
        <f t="array" ref="P1946">IF(N1946="negativo",INDEX($AD$3:$AG$51,MATCH(1,($B1946=$AD$3:$AD$51)*($J1946=$AE$3:$AE$51),0),4),IF(N1946="positivo",INDEX($AD$55:$AG$109,MATCH(1,($B1946=$AD$55:$AD$109)*($J1946=$AE$55:$AE$109),0),4)))</f>
        <v>0</v>
      </c>
      <c r="Q1946" s="115" t="str">
        <f>VLOOKUP(M1946,Modelo!$A$2:$C$7,2,0)</f>
        <v>Transparencia y Gobierno de la Sostenibilidad</v>
      </c>
      <c r="R1946" s="118">
        <f t="array" ref="R1946">INDEX(Modelo!$F$1:$H$37,MATCH(1,(DataBase!Q1946=Modelo!$G$1:$G$37)*(DataBase!B1946=Modelo!$F$1:$F$37),0),3)</f>
        <v>0.15789473684210525</v>
      </c>
      <c r="S1946" s="115">
        <f t="shared" si="62"/>
        <v>100</v>
      </c>
      <c r="T1946" s="115">
        <f t="shared" si="63"/>
        <v>15.789473684210526</v>
      </c>
    </row>
    <row r="1947" spans="1:20" x14ac:dyDescent="0.3">
      <c r="A1947" s="115" t="s">
        <v>321</v>
      </c>
      <c r="B1947" s="115" t="s">
        <v>313</v>
      </c>
      <c r="C1947" s="115" t="s">
        <v>103</v>
      </c>
      <c r="D1947" s="115" t="s">
        <v>86</v>
      </c>
      <c r="E1947" s="115" t="s">
        <v>86</v>
      </c>
      <c r="F1947" s="115" t="s">
        <v>87</v>
      </c>
      <c r="G1947" s="115">
        <v>1949</v>
      </c>
      <c r="H1947" s="115" t="s">
        <v>125</v>
      </c>
      <c r="I1947" s="115">
        <v>16.077688644999999</v>
      </c>
      <c r="J1947" s="115" t="s">
        <v>12</v>
      </c>
      <c r="K1947" s="115" t="str">
        <f>INDEX(DatosProcesados!$A$1:$BF$101,MATCH(DataBase!A1947,DatosProcesados!$A$1:$A$101,0),MATCH(DataBase!J1947,DatosProcesados!$A$1:$BF$1,0))</f>
        <v>Si</v>
      </c>
      <c r="L1947" s="115" t="str">
        <f>INDEX(Modelo!$A$9:$D$89,MATCH(DataBase!$J1947,Modelo!$A$9:$A$89,0),MATCH(DataBase!L$1,Modelo!$A$9:$D$9,0))</f>
        <v>Información general</v>
      </c>
      <c r="M1947" s="115" t="str">
        <f>INDEX(Modelo!$A$9:$D$89,MATCH(DataBase!$J1947,Modelo!$A$9:$A$89,0),MATCH(DataBase!M$1,Modelo!$A$9:$D$9,0))</f>
        <v>Pilar 1</v>
      </c>
      <c r="N1947" s="115" t="str">
        <f>INDEX(Modelo!$A$9:$D$89,MATCH(DataBase!$J1947,Modelo!$A$9:$A$89,0),MATCH(DataBase!N$1,Modelo!$A$9:$D$9,0))</f>
        <v>boolean</v>
      </c>
      <c r="O1947" s="115" t="b">
        <f t="array" ref="O1947">IF(N1947="negativo",INDEX($AD$3:$AG$51,MATCH(1,($B1947=$AD$3:$AD$51)*($J1947=$AE$3:$AE$51),0),3),IF(N1947="positivo",INDEX($AD$55:$AG$109,MATCH(1,($B1947=$AD$55:$AD$109)*($J1947=$AE$55:$AE$109),0),3)))</f>
        <v>0</v>
      </c>
      <c r="P1947" s="115" t="b">
        <f t="array" ref="P1947">IF(N1947="negativo",INDEX($AD$3:$AG$51,MATCH(1,($B1947=$AD$3:$AD$51)*($J1947=$AE$3:$AE$51),0),4),IF(N1947="positivo",INDEX($AD$55:$AG$109,MATCH(1,($B1947=$AD$55:$AD$109)*($J1947=$AE$55:$AE$109),0),4)))</f>
        <v>0</v>
      </c>
      <c r="Q1947" s="115" t="str">
        <f>VLOOKUP(M1947,Modelo!$A$2:$C$7,2,0)</f>
        <v>Transparencia y Gobierno de la Sostenibilidad</v>
      </c>
      <c r="R1947" s="118">
        <f t="array" ref="R1947">INDEX(Modelo!$F$1:$H$37,MATCH(1,(DataBase!Q1947=Modelo!$G$1:$G$37)*(DataBase!B1947=Modelo!$F$1:$F$37),0),3)</f>
        <v>0.23529411764705882</v>
      </c>
      <c r="S1947" s="115">
        <f t="shared" si="62"/>
        <v>100</v>
      </c>
      <c r="T1947" s="115">
        <f t="shared" si="63"/>
        <v>23.52941176470588</v>
      </c>
    </row>
    <row r="1948" spans="1:20" x14ac:dyDescent="0.3">
      <c r="A1948" s="115" t="s">
        <v>363</v>
      </c>
      <c r="B1948" s="115" t="s">
        <v>313</v>
      </c>
      <c r="C1948" s="115" t="s">
        <v>103</v>
      </c>
      <c r="D1948" s="115" t="s">
        <v>87</v>
      </c>
      <c r="E1948" s="115" t="s">
        <v>87</v>
      </c>
      <c r="F1948" s="115" t="s">
        <v>87</v>
      </c>
      <c r="G1948" s="115">
        <v>1889</v>
      </c>
      <c r="H1948" s="115" t="s">
        <v>177</v>
      </c>
      <c r="I1948" s="115">
        <v>2.3075606390000001</v>
      </c>
      <c r="J1948" s="115" t="s">
        <v>12</v>
      </c>
      <c r="K1948" s="115" t="str">
        <f>INDEX(DatosProcesados!$A$1:$BF$101,MATCH(DataBase!A1948,DatosProcesados!$A$1:$A$101,0),MATCH(DataBase!J1948,DatosProcesados!$A$1:$BF$1,0))</f>
        <v>Si</v>
      </c>
      <c r="L1948" s="115" t="str">
        <f>INDEX(Modelo!$A$9:$D$89,MATCH(DataBase!$J1948,Modelo!$A$9:$A$89,0),MATCH(DataBase!L$1,Modelo!$A$9:$D$9,0))</f>
        <v>Información general</v>
      </c>
      <c r="M1948" s="115" t="str">
        <f>INDEX(Modelo!$A$9:$D$89,MATCH(DataBase!$J1948,Modelo!$A$9:$A$89,0),MATCH(DataBase!M$1,Modelo!$A$9:$D$9,0))</f>
        <v>Pilar 1</v>
      </c>
      <c r="N1948" s="115" t="str">
        <f>INDEX(Modelo!$A$9:$D$89,MATCH(DataBase!$J1948,Modelo!$A$9:$A$89,0),MATCH(DataBase!N$1,Modelo!$A$9:$D$9,0))</f>
        <v>boolean</v>
      </c>
      <c r="O1948" s="115" t="b">
        <f t="array" ref="O1948">IF(N1948="negativo",INDEX($AD$3:$AG$51,MATCH(1,($B1948=$AD$3:$AD$51)*($J1948=$AE$3:$AE$51),0),3),IF(N1948="positivo",INDEX($AD$55:$AG$109,MATCH(1,($B1948=$AD$55:$AD$109)*($J1948=$AE$55:$AE$109),0),3)))</f>
        <v>0</v>
      </c>
      <c r="P1948" s="115" t="b">
        <f t="array" ref="P1948">IF(N1948="negativo",INDEX($AD$3:$AG$51,MATCH(1,($B1948=$AD$3:$AD$51)*($J1948=$AE$3:$AE$51),0),4),IF(N1948="positivo",INDEX($AD$55:$AG$109,MATCH(1,($B1948=$AD$55:$AD$109)*($J1948=$AE$55:$AE$109),0),4)))</f>
        <v>0</v>
      </c>
      <c r="Q1948" s="115" t="str">
        <f>VLOOKUP(M1948,Modelo!$A$2:$C$7,2,0)</f>
        <v>Transparencia y Gobierno de la Sostenibilidad</v>
      </c>
      <c r="R1948" s="118">
        <f t="array" ref="R1948">INDEX(Modelo!$F$1:$H$37,MATCH(1,(DataBase!Q1948=Modelo!$G$1:$G$37)*(DataBase!B1948=Modelo!$F$1:$F$37),0),3)</f>
        <v>0.23529411764705882</v>
      </c>
      <c r="S1948" s="115">
        <f t="shared" si="62"/>
        <v>100</v>
      </c>
      <c r="T1948" s="115">
        <f t="shared" si="63"/>
        <v>23.52941176470588</v>
      </c>
    </row>
    <row r="1949" spans="1:20" x14ac:dyDescent="0.3">
      <c r="A1949" s="115" t="s">
        <v>423</v>
      </c>
      <c r="B1949" s="115" t="s">
        <v>407</v>
      </c>
      <c r="C1949" s="115" t="s">
        <v>103</v>
      </c>
      <c r="D1949" s="115" t="s">
        <v>86</v>
      </c>
      <c r="E1949" s="115" t="s">
        <v>87</v>
      </c>
      <c r="F1949" s="115" t="s">
        <v>87</v>
      </c>
      <c r="G1949" s="115">
        <v>1985</v>
      </c>
      <c r="H1949" s="115" t="s">
        <v>422</v>
      </c>
      <c r="I1949" s="115">
        <v>4.2502446559999996</v>
      </c>
      <c r="J1949" s="115" t="s">
        <v>12</v>
      </c>
      <c r="K1949" s="115" t="str">
        <f>INDEX(DatosProcesados!$A$1:$BF$101,MATCH(DataBase!A1949,DatosProcesados!$A$1:$A$101,0),MATCH(DataBase!J1949,DatosProcesados!$A$1:$BF$1,0))</f>
        <v>Si</v>
      </c>
      <c r="L1949" s="115" t="str">
        <f>INDEX(Modelo!$A$9:$D$89,MATCH(DataBase!$J1949,Modelo!$A$9:$A$89,0),MATCH(DataBase!L$1,Modelo!$A$9:$D$9,0))</f>
        <v>Información general</v>
      </c>
      <c r="M1949" s="115" t="str">
        <f>INDEX(Modelo!$A$9:$D$89,MATCH(DataBase!$J1949,Modelo!$A$9:$A$89,0),MATCH(DataBase!M$1,Modelo!$A$9:$D$9,0))</f>
        <v>Pilar 1</v>
      </c>
      <c r="N1949" s="115" t="str">
        <f>INDEX(Modelo!$A$9:$D$89,MATCH(DataBase!$J1949,Modelo!$A$9:$A$89,0),MATCH(DataBase!N$1,Modelo!$A$9:$D$9,0))</f>
        <v>boolean</v>
      </c>
      <c r="O1949" s="115" t="b">
        <f t="array" ref="O1949">IF(N1949="negativo",INDEX($AD$3:$AG$51,MATCH(1,($B1949=$AD$3:$AD$51)*($J1949=$AE$3:$AE$51),0),3),IF(N1949="positivo",INDEX($AD$55:$AG$109,MATCH(1,($B1949=$AD$55:$AD$109)*($J1949=$AE$55:$AE$109),0),3)))</f>
        <v>0</v>
      </c>
      <c r="P1949" s="115" t="b">
        <f t="array" ref="P1949">IF(N1949="negativo",INDEX($AD$3:$AG$51,MATCH(1,($B1949=$AD$3:$AD$51)*($J1949=$AE$3:$AE$51),0),4),IF(N1949="positivo",INDEX($AD$55:$AG$109,MATCH(1,($B1949=$AD$55:$AD$109)*($J1949=$AE$55:$AE$109),0),4)))</f>
        <v>0</v>
      </c>
      <c r="Q1949" s="115" t="str">
        <f>VLOOKUP(M1949,Modelo!$A$2:$C$7,2,0)</f>
        <v>Transparencia y Gobierno de la Sostenibilidad</v>
      </c>
      <c r="R1949" s="118">
        <f t="array" ref="R1949">INDEX(Modelo!$F$1:$H$37,MATCH(1,(DataBase!Q1949=Modelo!$G$1:$G$37)*(DataBase!B1949=Modelo!$F$1:$F$37),0),3)</f>
        <v>0.15384615384615385</v>
      </c>
      <c r="S1949" s="115">
        <f t="shared" si="62"/>
        <v>100</v>
      </c>
      <c r="T1949" s="115">
        <f t="shared" si="63"/>
        <v>15.384615384615385</v>
      </c>
    </row>
    <row r="1950" spans="1:20" x14ac:dyDescent="0.3">
      <c r="A1950" s="115" t="s">
        <v>172</v>
      </c>
      <c r="B1950" s="115" t="s">
        <v>84</v>
      </c>
      <c r="C1950" s="115" t="s">
        <v>103</v>
      </c>
      <c r="D1950" s="115" t="s">
        <v>86</v>
      </c>
      <c r="E1950" s="115" t="s">
        <v>87</v>
      </c>
      <c r="F1950" s="115" t="s">
        <v>86</v>
      </c>
      <c r="G1950" s="115">
        <v>1966</v>
      </c>
      <c r="H1950" s="115" t="s">
        <v>125</v>
      </c>
      <c r="I1950" s="115">
        <v>2.6355685659999999</v>
      </c>
      <c r="J1950" s="115" t="s">
        <v>12</v>
      </c>
      <c r="K1950" s="115" t="str">
        <f>INDEX(DatosProcesados!$A$1:$BF$101,MATCH(DataBase!A1950,DatosProcesados!$A$1:$A$101,0),MATCH(DataBase!J1950,DatosProcesados!$A$1:$BF$1,0))</f>
        <v>Si</v>
      </c>
      <c r="L1950" s="115" t="str">
        <f>INDEX(Modelo!$A$9:$D$89,MATCH(DataBase!$J1950,Modelo!$A$9:$A$89,0),MATCH(DataBase!L$1,Modelo!$A$9:$D$9,0))</f>
        <v>Información general</v>
      </c>
      <c r="M1950" s="115" t="str">
        <f>INDEX(Modelo!$A$9:$D$89,MATCH(DataBase!$J1950,Modelo!$A$9:$A$89,0),MATCH(DataBase!M$1,Modelo!$A$9:$D$9,0))</f>
        <v>Pilar 1</v>
      </c>
      <c r="N1950" s="115" t="str">
        <f>INDEX(Modelo!$A$9:$D$89,MATCH(DataBase!$J1950,Modelo!$A$9:$A$89,0),MATCH(DataBase!N$1,Modelo!$A$9:$D$9,0))</f>
        <v>boolean</v>
      </c>
      <c r="O1950" s="115" t="b">
        <f t="array" ref="O1950">IF(N1950="negativo",INDEX($AD$3:$AG$51,MATCH(1,($B1950=$AD$3:$AD$51)*($J1950=$AE$3:$AE$51),0),3),IF(N1950="positivo",INDEX($AD$55:$AG$109,MATCH(1,($B1950=$AD$55:$AD$109)*($J1950=$AE$55:$AE$109),0),3)))</f>
        <v>0</v>
      </c>
      <c r="P1950" s="115" t="b">
        <f t="array" ref="P1950">IF(N1950="negativo",INDEX($AD$3:$AG$51,MATCH(1,($B1950=$AD$3:$AD$51)*($J1950=$AE$3:$AE$51),0),4),IF(N1950="positivo",INDEX($AD$55:$AG$109,MATCH(1,($B1950=$AD$55:$AD$109)*($J1950=$AE$55:$AE$109),0),4)))</f>
        <v>0</v>
      </c>
      <c r="Q1950" s="115" t="str">
        <f>VLOOKUP(M1950,Modelo!$A$2:$C$7,2,0)</f>
        <v>Transparencia y Gobierno de la Sostenibilidad</v>
      </c>
      <c r="R1950" s="118">
        <f t="array" ref="R1950">INDEX(Modelo!$F$1:$H$37,MATCH(1,(DataBase!Q1950=Modelo!$G$1:$G$37)*(DataBase!B1950=Modelo!$F$1:$F$37),0),3)</f>
        <v>0.29411764705882354</v>
      </c>
      <c r="S1950" s="115">
        <f t="shared" si="62"/>
        <v>100</v>
      </c>
      <c r="T1950" s="115">
        <f t="shared" si="63"/>
        <v>29.411764705882355</v>
      </c>
    </row>
    <row r="1951" spans="1:20" x14ac:dyDescent="0.3">
      <c r="A1951" s="115" t="s">
        <v>158</v>
      </c>
      <c r="B1951" s="115" t="s">
        <v>84</v>
      </c>
      <c r="C1951" s="115" t="s">
        <v>97</v>
      </c>
      <c r="D1951" s="115" t="s">
        <v>86</v>
      </c>
      <c r="E1951" s="115" t="s">
        <v>87</v>
      </c>
      <c r="F1951" s="115" t="s">
        <v>87</v>
      </c>
      <c r="G1951" s="115">
        <v>1896</v>
      </c>
      <c r="H1951" s="115" t="s">
        <v>125</v>
      </c>
      <c r="I1951" s="115">
        <v>3.7166394839999999</v>
      </c>
      <c r="J1951" s="115" t="s">
        <v>12</v>
      </c>
      <c r="K1951" s="115" t="str">
        <f>INDEX(DatosProcesados!$A$1:$BF$101,MATCH(DataBase!A1951,DatosProcesados!$A$1:$A$101,0),MATCH(DataBase!J1951,DatosProcesados!$A$1:$BF$1,0))</f>
        <v>Si</v>
      </c>
      <c r="L1951" s="115" t="str">
        <f>INDEX(Modelo!$A$9:$D$89,MATCH(DataBase!$J1951,Modelo!$A$9:$A$89,0),MATCH(DataBase!L$1,Modelo!$A$9:$D$9,0))</f>
        <v>Información general</v>
      </c>
      <c r="M1951" s="115" t="str">
        <f>INDEX(Modelo!$A$9:$D$89,MATCH(DataBase!$J1951,Modelo!$A$9:$A$89,0),MATCH(DataBase!M$1,Modelo!$A$9:$D$9,0))</f>
        <v>Pilar 1</v>
      </c>
      <c r="N1951" s="115" t="str">
        <f>INDEX(Modelo!$A$9:$D$89,MATCH(DataBase!$J1951,Modelo!$A$9:$A$89,0),MATCH(DataBase!N$1,Modelo!$A$9:$D$9,0))</f>
        <v>boolean</v>
      </c>
      <c r="O1951" s="115" t="b">
        <f t="array" ref="O1951">IF(N1951="negativo",INDEX($AD$3:$AG$51,MATCH(1,($B1951=$AD$3:$AD$51)*($J1951=$AE$3:$AE$51),0),3),IF(N1951="positivo",INDEX($AD$55:$AG$109,MATCH(1,($B1951=$AD$55:$AD$109)*($J1951=$AE$55:$AE$109),0),3)))</f>
        <v>0</v>
      </c>
      <c r="P1951" s="115" t="b">
        <f t="array" ref="P1951">IF(N1951="negativo",INDEX($AD$3:$AG$51,MATCH(1,($B1951=$AD$3:$AD$51)*($J1951=$AE$3:$AE$51),0),4),IF(N1951="positivo",INDEX($AD$55:$AG$109,MATCH(1,($B1951=$AD$55:$AD$109)*($J1951=$AE$55:$AE$109),0),4)))</f>
        <v>0</v>
      </c>
      <c r="Q1951" s="115" t="str">
        <f>VLOOKUP(M1951,Modelo!$A$2:$C$7,2,0)</f>
        <v>Transparencia y Gobierno de la Sostenibilidad</v>
      </c>
      <c r="R1951" s="118">
        <f t="array" ref="R1951">INDEX(Modelo!$F$1:$H$37,MATCH(1,(DataBase!Q1951=Modelo!$G$1:$G$37)*(DataBase!B1951=Modelo!$F$1:$F$37),0),3)</f>
        <v>0.29411764705882354</v>
      </c>
      <c r="S1951" s="115">
        <f t="shared" si="62"/>
        <v>100</v>
      </c>
      <c r="T1951" s="115">
        <f t="shared" si="63"/>
        <v>29.411764705882355</v>
      </c>
    </row>
    <row r="1952" spans="1:20" x14ac:dyDescent="0.3">
      <c r="A1952" s="115" t="s">
        <v>310</v>
      </c>
      <c r="B1952" s="115" t="s">
        <v>216</v>
      </c>
      <c r="C1952" s="115" t="s">
        <v>85</v>
      </c>
      <c r="D1952" s="115" t="s">
        <v>86</v>
      </c>
      <c r="E1952" s="115" t="s">
        <v>87</v>
      </c>
      <c r="F1952" s="115" t="s">
        <v>87</v>
      </c>
      <c r="G1952" s="115">
        <v>1908</v>
      </c>
      <c r="H1952" s="115" t="s">
        <v>244</v>
      </c>
      <c r="I1952" s="115">
        <v>1.2123628230000001</v>
      </c>
      <c r="J1952" s="115" t="s">
        <v>12</v>
      </c>
      <c r="K1952" s="115" t="str">
        <f>INDEX(DatosProcesados!$A$1:$BF$101,MATCH(DataBase!A1952,DatosProcesados!$A$1:$A$101,0),MATCH(DataBase!J1952,DatosProcesados!$A$1:$BF$1,0))</f>
        <v>Si</v>
      </c>
      <c r="L1952" s="115" t="str">
        <f>INDEX(Modelo!$A$9:$D$89,MATCH(DataBase!$J1952,Modelo!$A$9:$A$89,0),MATCH(DataBase!L$1,Modelo!$A$9:$D$9,0))</f>
        <v>Información general</v>
      </c>
      <c r="M1952" s="115" t="str">
        <f>INDEX(Modelo!$A$9:$D$89,MATCH(DataBase!$J1952,Modelo!$A$9:$A$89,0),MATCH(DataBase!M$1,Modelo!$A$9:$D$9,0))</f>
        <v>Pilar 1</v>
      </c>
      <c r="N1952" s="115" t="str">
        <f>INDEX(Modelo!$A$9:$D$89,MATCH(DataBase!$J1952,Modelo!$A$9:$A$89,0),MATCH(DataBase!N$1,Modelo!$A$9:$D$9,0))</f>
        <v>boolean</v>
      </c>
      <c r="O1952" s="115" t="b">
        <f t="array" ref="O1952">IF(N1952="negativo",INDEX($AD$3:$AG$51,MATCH(1,($B1952=$AD$3:$AD$51)*($J1952=$AE$3:$AE$51),0),3),IF(N1952="positivo",INDEX($AD$55:$AG$109,MATCH(1,($B1952=$AD$55:$AD$109)*($J1952=$AE$55:$AE$109),0),3)))</f>
        <v>0</v>
      </c>
      <c r="P1952" s="115" t="b">
        <f t="array" ref="P1952">IF(N1952="negativo",INDEX($AD$3:$AG$51,MATCH(1,($B1952=$AD$3:$AD$51)*($J1952=$AE$3:$AE$51),0),4),IF(N1952="positivo",INDEX($AD$55:$AG$109,MATCH(1,($B1952=$AD$55:$AD$109)*($J1952=$AE$55:$AE$109),0),4)))</f>
        <v>0</v>
      </c>
      <c r="Q1952" s="115" t="str">
        <f>VLOOKUP(M1952,Modelo!$A$2:$C$7,2,0)</f>
        <v>Transparencia y Gobierno de la Sostenibilidad</v>
      </c>
      <c r="R1952" s="118">
        <f t="array" ref="R1952">INDEX(Modelo!$F$1:$H$37,MATCH(1,(DataBase!Q1952=Modelo!$G$1:$G$37)*(DataBase!B1952=Modelo!$F$1:$F$37),0),3)</f>
        <v>0.15789473684210525</v>
      </c>
      <c r="S1952" s="115">
        <f t="shared" si="62"/>
        <v>100</v>
      </c>
      <c r="T1952" s="115">
        <f t="shared" si="63"/>
        <v>15.789473684210526</v>
      </c>
    </row>
    <row r="1953" spans="1:20" x14ac:dyDescent="0.3">
      <c r="A1953" s="115" t="s">
        <v>441</v>
      </c>
      <c r="B1953" s="115" t="s">
        <v>407</v>
      </c>
      <c r="C1953" s="115" t="s">
        <v>103</v>
      </c>
      <c r="D1953" s="115" t="s">
        <v>86</v>
      </c>
      <c r="E1953" s="115" t="s">
        <v>87</v>
      </c>
      <c r="F1953" s="115" t="s">
        <v>87</v>
      </c>
      <c r="G1953" s="115">
        <v>2002</v>
      </c>
      <c r="H1953" s="115" t="s">
        <v>177</v>
      </c>
      <c r="I1953" s="115">
        <v>2.4203671080000002</v>
      </c>
      <c r="J1953" s="115" t="s">
        <v>12</v>
      </c>
      <c r="K1953" s="115" t="str">
        <f>INDEX(DatosProcesados!$A$1:$BF$101,MATCH(DataBase!A1953,DatosProcesados!$A$1:$A$101,0),MATCH(DataBase!J1953,DatosProcesados!$A$1:$BF$1,0))</f>
        <v>Si</v>
      </c>
      <c r="L1953" s="115" t="str">
        <f>INDEX(Modelo!$A$9:$D$89,MATCH(DataBase!$J1953,Modelo!$A$9:$A$89,0),MATCH(DataBase!L$1,Modelo!$A$9:$D$9,0))</f>
        <v>Información general</v>
      </c>
      <c r="M1953" s="115" t="str">
        <f>INDEX(Modelo!$A$9:$D$89,MATCH(DataBase!$J1953,Modelo!$A$9:$A$89,0),MATCH(DataBase!M$1,Modelo!$A$9:$D$9,0))</f>
        <v>Pilar 1</v>
      </c>
      <c r="N1953" s="115" t="str">
        <f>INDEX(Modelo!$A$9:$D$89,MATCH(DataBase!$J1953,Modelo!$A$9:$A$89,0),MATCH(DataBase!N$1,Modelo!$A$9:$D$9,0))</f>
        <v>boolean</v>
      </c>
      <c r="O1953" s="115" t="b">
        <f t="array" ref="O1953">IF(N1953="negativo",INDEX($AD$3:$AG$51,MATCH(1,($B1953=$AD$3:$AD$51)*($J1953=$AE$3:$AE$51),0),3),IF(N1953="positivo",INDEX($AD$55:$AG$109,MATCH(1,($B1953=$AD$55:$AD$109)*($J1953=$AE$55:$AE$109),0),3)))</f>
        <v>0</v>
      </c>
      <c r="P1953" s="115" t="b">
        <f t="array" ref="P1953">IF(N1953="negativo",INDEX($AD$3:$AG$51,MATCH(1,($B1953=$AD$3:$AD$51)*($J1953=$AE$3:$AE$51),0),4),IF(N1953="positivo",INDEX($AD$55:$AG$109,MATCH(1,($B1953=$AD$55:$AD$109)*($J1953=$AE$55:$AE$109),0),4)))</f>
        <v>0</v>
      </c>
      <c r="Q1953" s="115" t="str">
        <f>VLOOKUP(M1953,Modelo!$A$2:$C$7,2,0)</f>
        <v>Transparencia y Gobierno de la Sostenibilidad</v>
      </c>
      <c r="R1953" s="118">
        <f t="array" ref="R1953">INDEX(Modelo!$F$1:$H$37,MATCH(1,(DataBase!Q1953=Modelo!$G$1:$G$37)*(DataBase!B1953=Modelo!$F$1:$F$37),0),3)</f>
        <v>0.15384615384615385</v>
      </c>
      <c r="S1953" s="115">
        <f t="shared" si="62"/>
        <v>100</v>
      </c>
      <c r="T1953" s="115">
        <f t="shared" si="63"/>
        <v>15.384615384615385</v>
      </c>
    </row>
    <row r="1954" spans="1:20" x14ac:dyDescent="0.3">
      <c r="A1954" s="115" t="s">
        <v>454</v>
      </c>
      <c r="B1954" s="115" t="s">
        <v>407</v>
      </c>
      <c r="C1954" s="115" t="s">
        <v>103</v>
      </c>
      <c r="D1954" s="115" t="s">
        <v>86</v>
      </c>
      <c r="E1954" s="115" t="s">
        <v>87</v>
      </c>
      <c r="F1954" s="115" t="s">
        <v>87</v>
      </c>
      <c r="G1954" s="115">
        <v>2003</v>
      </c>
      <c r="H1954" s="115" t="s">
        <v>422</v>
      </c>
      <c r="I1954" s="115">
        <v>1.3219259999999999</v>
      </c>
      <c r="J1954" s="115" t="s">
        <v>12</v>
      </c>
      <c r="K1954" s="115" t="str">
        <f>INDEX(DatosProcesados!$A$1:$BF$101,MATCH(DataBase!A1954,DatosProcesados!$A$1:$A$101,0),MATCH(DataBase!J1954,DatosProcesados!$A$1:$BF$1,0))</f>
        <v>Si</v>
      </c>
      <c r="L1954" s="115" t="str">
        <f>INDEX(Modelo!$A$9:$D$89,MATCH(DataBase!$J1954,Modelo!$A$9:$A$89,0),MATCH(DataBase!L$1,Modelo!$A$9:$D$9,0))</f>
        <v>Información general</v>
      </c>
      <c r="M1954" s="115" t="str">
        <f>INDEX(Modelo!$A$9:$D$89,MATCH(DataBase!$J1954,Modelo!$A$9:$A$89,0),MATCH(DataBase!M$1,Modelo!$A$9:$D$9,0))</f>
        <v>Pilar 1</v>
      </c>
      <c r="N1954" s="115" t="str">
        <f>INDEX(Modelo!$A$9:$D$89,MATCH(DataBase!$J1954,Modelo!$A$9:$A$89,0),MATCH(DataBase!N$1,Modelo!$A$9:$D$9,0))</f>
        <v>boolean</v>
      </c>
      <c r="O1954" s="115" t="b">
        <f t="array" ref="O1954">IF(N1954="negativo",INDEX($AD$3:$AG$51,MATCH(1,($B1954=$AD$3:$AD$51)*($J1954=$AE$3:$AE$51),0),3),IF(N1954="positivo",INDEX($AD$55:$AG$109,MATCH(1,($B1954=$AD$55:$AD$109)*($J1954=$AE$55:$AE$109),0),3)))</f>
        <v>0</v>
      </c>
      <c r="P1954" s="115" t="b">
        <f t="array" ref="P1954">IF(N1954="negativo",INDEX($AD$3:$AG$51,MATCH(1,($B1954=$AD$3:$AD$51)*($J1954=$AE$3:$AE$51),0),4),IF(N1954="positivo",INDEX($AD$55:$AG$109,MATCH(1,($B1954=$AD$55:$AD$109)*($J1954=$AE$55:$AE$109),0),4)))</f>
        <v>0</v>
      </c>
      <c r="Q1954" s="115" t="str">
        <f>VLOOKUP(M1954,Modelo!$A$2:$C$7,2,0)</f>
        <v>Transparencia y Gobierno de la Sostenibilidad</v>
      </c>
      <c r="R1954" s="118">
        <f t="array" ref="R1954">INDEX(Modelo!$F$1:$H$37,MATCH(1,(DataBase!Q1954=Modelo!$G$1:$G$37)*(DataBase!B1954=Modelo!$F$1:$F$37),0),3)</f>
        <v>0.15384615384615385</v>
      </c>
      <c r="S1954" s="115">
        <f t="shared" si="62"/>
        <v>100</v>
      </c>
      <c r="T1954" s="115">
        <f t="shared" si="63"/>
        <v>15.384615384615385</v>
      </c>
    </row>
    <row r="1955" spans="1:20" x14ac:dyDescent="0.3">
      <c r="A1955" s="115" t="s">
        <v>477</v>
      </c>
      <c r="B1955" s="115" t="s">
        <v>467</v>
      </c>
      <c r="C1955" s="115" t="s">
        <v>103</v>
      </c>
      <c r="D1955" s="115" t="s">
        <v>86</v>
      </c>
      <c r="E1955" s="115" t="s">
        <v>86</v>
      </c>
      <c r="F1955" s="115" t="s">
        <v>86</v>
      </c>
      <c r="G1955" s="115">
        <v>1985</v>
      </c>
      <c r="H1955" s="115" t="s">
        <v>125</v>
      </c>
      <c r="I1955" s="115">
        <v>0.441609957</v>
      </c>
      <c r="J1955" s="115" t="s">
        <v>12</v>
      </c>
      <c r="K1955" s="115" t="str">
        <f>INDEX(DatosProcesados!$A$1:$BF$101,MATCH(DataBase!A1955,DatosProcesados!$A$1:$A$101,0),MATCH(DataBase!J1955,DatosProcesados!$A$1:$BF$1,0))</f>
        <v>Si</v>
      </c>
      <c r="L1955" s="115" t="str">
        <f>INDEX(Modelo!$A$9:$D$89,MATCH(DataBase!$J1955,Modelo!$A$9:$A$89,0),MATCH(DataBase!L$1,Modelo!$A$9:$D$9,0))</f>
        <v>Información general</v>
      </c>
      <c r="M1955" s="115" t="str">
        <f>INDEX(Modelo!$A$9:$D$89,MATCH(DataBase!$J1955,Modelo!$A$9:$A$89,0),MATCH(DataBase!M$1,Modelo!$A$9:$D$9,0))</f>
        <v>Pilar 1</v>
      </c>
      <c r="N1955" s="115" t="str">
        <f>INDEX(Modelo!$A$9:$D$89,MATCH(DataBase!$J1955,Modelo!$A$9:$A$89,0),MATCH(DataBase!N$1,Modelo!$A$9:$D$9,0))</f>
        <v>boolean</v>
      </c>
      <c r="O1955" s="115" t="b">
        <f t="array" ref="O1955">IF(N1955="negativo",INDEX($AD$3:$AG$51,MATCH(1,($B1955=$AD$3:$AD$51)*($J1955=$AE$3:$AE$51),0),3),IF(N1955="positivo",INDEX($AD$55:$AG$109,MATCH(1,($B1955=$AD$55:$AD$109)*($J1955=$AE$55:$AE$109),0),3)))</f>
        <v>0</v>
      </c>
      <c r="P1955" s="115" t="b">
        <f t="array" ref="P1955">IF(N1955="negativo",INDEX($AD$3:$AG$51,MATCH(1,($B1955=$AD$3:$AD$51)*($J1955=$AE$3:$AE$51),0),4),IF(N1955="positivo",INDEX($AD$55:$AG$109,MATCH(1,($B1955=$AD$55:$AD$109)*($J1955=$AE$55:$AE$109),0),4)))</f>
        <v>0</v>
      </c>
      <c r="Q1955" s="115" t="str">
        <f>VLOOKUP(M1955,Modelo!$A$2:$C$7,2,0)</f>
        <v>Transparencia y Gobierno de la Sostenibilidad</v>
      </c>
      <c r="R1955" s="118">
        <f t="array" ref="R1955">INDEX(Modelo!$F$1:$H$37,MATCH(1,(DataBase!Q1955=Modelo!$G$1:$G$37)*(DataBase!B1955=Modelo!$F$1:$F$37),0),3)</f>
        <v>0.14285714285714285</v>
      </c>
      <c r="S1955" s="115">
        <f t="shared" si="62"/>
        <v>100</v>
      </c>
      <c r="T1955" s="115">
        <f t="shared" si="63"/>
        <v>14.285714285714285</v>
      </c>
    </row>
    <row r="1956" spans="1:20" x14ac:dyDescent="0.3">
      <c r="A1956" s="115" t="s">
        <v>256</v>
      </c>
      <c r="B1956" s="115" t="s">
        <v>216</v>
      </c>
      <c r="C1956" s="115" t="s">
        <v>103</v>
      </c>
      <c r="D1956" s="115" t="s">
        <v>87</v>
      </c>
      <c r="E1956" s="115" t="s">
        <v>86</v>
      </c>
      <c r="F1956" s="115" t="s">
        <v>86</v>
      </c>
      <c r="G1956" s="115">
        <v>1964</v>
      </c>
      <c r="H1956" s="115" t="s">
        <v>125</v>
      </c>
      <c r="I1956" s="115">
        <v>2.4859553989999998</v>
      </c>
      <c r="J1956" s="115" t="s">
        <v>12</v>
      </c>
      <c r="K1956" s="115" t="str">
        <f>INDEX(DatosProcesados!$A$1:$BF$101,MATCH(DataBase!A1956,DatosProcesados!$A$1:$A$101,0),MATCH(DataBase!J1956,DatosProcesados!$A$1:$BF$1,0))</f>
        <v>No</v>
      </c>
      <c r="L1956" s="115" t="str">
        <f>INDEX(Modelo!$A$9:$D$89,MATCH(DataBase!$J1956,Modelo!$A$9:$A$89,0),MATCH(DataBase!L$1,Modelo!$A$9:$D$9,0))</f>
        <v>Información general</v>
      </c>
      <c r="M1956" s="115" t="str">
        <f>INDEX(Modelo!$A$9:$D$89,MATCH(DataBase!$J1956,Modelo!$A$9:$A$89,0),MATCH(DataBase!M$1,Modelo!$A$9:$D$9,0))</f>
        <v>Pilar 1</v>
      </c>
      <c r="N1956" s="115" t="str">
        <f>INDEX(Modelo!$A$9:$D$89,MATCH(DataBase!$J1956,Modelo!$A$9:$A$89,0),MATCH(DataBase!N$1,Modelo!$A$9:$D$9,0))</f>
        <v>boolean</v>
      </c>
      <c r="O1956" s="115" t="b">
        <f t="array" ref="O1956">IF(N1956="negativo",INDEX($AD$3:$AG$51,MATCH(1,($B1956=$AD$3:$AD$51)*($J1956=$AE$3:$AE$51),0),3),IF(N1956="positivo",INDEX($AD$55:$AG$109,MATCH(1,($B1956=$AD$55:$AD$109)*($J1956=$AE$55:$AE$109),0),3)))</f>
        <v>0</v>
      </c>
      <c r="P1956" s="115" t="b">
        <f t="array" ref="P1956">IF(N1956="negativo",INDEX($AD$3:$AG$51,MATCH(1,($B1956=$AD$3:$AD$51)*($J1956=$AE$3:$AE$51),0),4),IF(N1956="positivo",INDEX($AD$55:$AG$109,MATCH(1,($B1956=$AD$55:$AD$109)*($J1956=$AE$55:$AE$109),0),4)))</f>
        <v>0</v>
      </c>
      <c r="Q1956" s="115" t="str">
        <f>VLOOKUP(M1956,Modelo!$A$2:$C$7,2,0)</f>
        <v>Transparencia y Gobierno de la Sostenibilidad</v>
      </c>
      <c r="R1956" s="118">
        <f t="array" ref="R1956">INDEX(Modelo!$F$1:$H$37,MATCH(1,(DataBase!Q1956=Modelo!$G$1:$G$37)*(DataBase!B1956=Modelo!$F$1:$F$37),0),3)</f>
        <v>0.15789473684210525</v>
      </c>
      <c r="S1956" s="115">
        <f t="shared" si="62"/>
        <v>0</v>
      </c>
      <c r="T1956" s="115">
        <f t="shared" si="63"/>
        <v>0</v>
      </c>
    </row>
    <row r="1957" spans="1:20" x14ac:dyDescent="0.3">
      <c r="A1957" s="115" t="s">
        <v>305</v>
      </c>
      <c r="B1957" s="115" t="s">
        <v>216</v>
      </c>
      <c r="C1957" s="115" t="s">
        <v>103</v>
      </c>
      <c r="D1957" s="115" t="s">
        <v>87</v>
      </c>
      <c r="E1957" s="115" t="s">
        <v>86</v>
      </c>
      <c r="F1957" s="115" t="s">
        <v>86</v>
      </c>
      <c r="G1957" s="115">
        <v>1940</v>
      </c>
      <c r="H1957" s="115" t="s">
        <v>125</v>
      </c>
      <c r="I1957" s="115">
        <v>1.340540112</v>
      </c>
      <c r="J1957" s="115" t="s">
        <v>12</v>
      </c>
      <c r="K1957" s="115" t="str">
        <f>INDEX(DatosProcesados!$A$1:$BF$101,MATCH(DataBase!A1957,DatosProcesados!$A$1:$A$101,0),MATCH(DataBase!J1957,DatosProcesados!$A$1:$BF$1,0))</f>
        <v>Si</v>
      </c>
      <c r="L1957" s="115" t="str">
        <f>INDEX(Modelo!$A$9:$D$89,MATCH(DataBase!$J1957,Modelo!$A$9:$A$89,0),MATCH(DataBase!L$1,Modelo!$A$9:$D$9,0))</f>
        <v>Información general</v>
      </c>
      <c r="M1957" s="115" t="str">
        <f>INDEX(Modelo!$A$9:$D$89,MATCH(DataBase!$J1957,Modelo!$A$9:$A$89,0),MATCH(DataBase!M$1,Modelo!$A$9:$D$9,0))</f>
        <v>Pilar 1</v>
      </c>
      <c r="N1957" s="115" t="str">
        <f>INDEX(Modelo!$A$9:$D$89,MATCH(DataBase!$J1957,Modelo!$A$9:$A$89,0),MATCH(DataBase!N$1,Modelo!$A$9:$D$9,0))</f>
        <v>boolean</v>
      </c>
      <c r="O1957" s="115" t="b">
        <f t="array" ref="O1957">IF(N1957="negativo",INDEX($AD$3:$AG$51,MATCH(1,($B1957=$AD$3:$AD$51)*($J1957=$AE$3:$AE$51),0),3),IF(N1957="positivo",INDEX($AD$55:$AG$109,MATCH(1,($B1957=$AD$55:$AD$109)*($J1957=$AE$55:$AE$109),0),3)))</f>
        <v>0</v>
      </c>
      <c r="P1957" s="115" t="b">
        <f t="array" ref="P1957">IF(N1957="negativo",INDEX($AD$3:$AG$51,MATCH(1,($B1957=$AD$3:$AD$51)*($J1957=$AE$3:$AE$51),0),4),IF(N1957="positivo",INDEX($AD$55:$AG$109,MATCH(1,($B1957=$AD$55:$AD$109)*($J1957=$AE$55:$AE$109),0),4)))</f>
        <v>0</v>
      </c>
      <c r="Q1957" s="115" t="str">
        <f>VLOOKUP(M1957,Modelo!$A$2:$C$7,2,0)</f>
        <v>Transparencia y Gobierno de la Sostenibilidad</v>
      </c>
      <c r="R1957" s="118">
        <f t="array" ref="R1957">INDEX(Modelo!$F$1:$H$37,MATCH(1,(DataBase!Q1957=Modelo!$G$1:$G$37)*(DataBase!B1957=Modelo!$F$1:$F$37),0),3)</f>
        <v>0.15789473684210525</v>
      </c>
      <c r="S1957" s="115">
        <f t="shared" si="62"/>
        <v>100</v>
      </c>
      <c r="T1957" s="115">
        <f t="shared" si="63"/>
        <v>15.789473684210526</v>
      </c>
    </row>
    <row r="1958" spans="1:20" x14ac:dyDescent="0.3">
      <c r="A1958" s="115" t="s">
        <v>432</v>
      </c>
      <c r="B1958" s="115" t="s">
        <v>407</v>
      </c>
      <c r="C1958" s="115" t="s">
        <v>103</v>
      </c>
      <c r="D1958" s="115" t="s">
        <v>86</v>
      </c>
      <c r="E1958" s="115" t="s">
        <v>86</v>
      </c>
      <c r="F1958" s="115" t="s">
        <v>86</v>
      </c>
      <c r="G1958" s="115">
        <v>1956</v>
      </c>
      <c r="H1958" s="115" t="s">
        <v>125</v>
      </c>
      <c r="I1958" s="115">
        <v>2.660692144</v>
      </c>
      <c r="J1958" s="115" t="s">
        <v>12</v>
      </c>
      <c r="K1958" s="115" t="str">
        <f>INDEX(DatosProcesados!$A$1:$BF$101,MATCH(DataBase!A1958,DatosProcesados!$A$1:$A$101,0),MATCH(DataBase!J1958,DatosProcesados!$A$1:$BF$1,0))</f>
        <v>Si</v>
      </c>
      <c r="L1958" s="115" t="str">
        <f>INDEX(Modelo!$A$9:$D$89,MATCH(DataBase!$J1958,Modelo!$A$9:$A$89,0),MATCH(DataBase!L$1,Modelo!$A$9:$D$9,0))</f>
        <v>Información general</v>
      </c>
      <c r="M1958" s="115" t="str">
        <f>INDEX(Modelo!$A$9:$D$89,MATCH(DataBase!$J1958,Modelo!$A$9:$A$89,0),MATCH(DataBase!M$1,Modelo!$A$9:$D$9,0))</f>
        <v>Pilar 1</v>
      </c>
      <c r="N1958" s="115" t="str">
        <f>INDEX(Modelo!$A$9:$D$89,MATCH(DataBase!$J1958,Modelo!$A$9:$A$89,0),MATCH(DataBase!N$1,Modelo!$A$9:$D$9,0))</f>
        <v>boolean</v>
      </c>
      <c r="O1958" s="115" t="b">
        <f t="array" ref="O1958">IF(N1958="negativo",INDEX($AD$3:$AG$51,MATCH(1,($B1958=$AD$3:$AD$51)*($J1958=$AE$3:$AE$51),0),3),IF(N1958="positivo",INDEX($AD$55:$AG$109,MATCH(1,($B1958=$AD$55:$AD$109)*($J1958=$AE$55:$AE$109),0),3)))</f>
        <v>0</v>
      </c>
      <c r="P1958" s="115" t="b">
        <f t="array" ref="P1958">IF(N1958="negativo",INDEX($AD$3:$AG$51,MATCH(1,($B1958=$AD$3:$AD$51)*($J1958=$AE$3:$AE$51),0),4),IF(N1958="positivo",INDEX($AD$55:$AG$109,MATCH(1,($B1958=$AD$55:$AD$109)*($J1958=$AE$55:$AE$109),0),4)))</f>
        <v>0</v>
      </c>
      <c r="Q1958" s="115" t="str">
        <f>VLOOKUP(M1958,Modelo!$A$2:$C$7,2,0)</f>
        <v>Transparencia y Gobierno de la Sostenibilidad</v>
      </c>
      <c r="R1958" s="118">
        <f t="array" ref="R1958">INDEX(Modelo!$F$1:$H$37,MATCH(1,(DataBase!Q1958=Modelo!$G$1:$G$37)*(DataBase!B1958=Modelo!$F$1:$F$37),0),3)</f>
        <v>0.15384615384615385</v>
      </c>
      <c r="S1958" s="115">
        <f t="shared" si="62"/>
        <v>100</v>
      </c>
      <c r="T1958" s="115">
        <f t="shared" si="63"/>
        <v>15.384615384615385</v>
      </c>
    </row>
    <row r="1959" spans="1:20" x14ac:dyDescent="0.3">
      <c r="A1959" s="115" t="s">
        <v>476</v>
      </c>
      <c r="B1959" s="115" t="s">
        <v>467</v>
      </c>
      <c r="C1959" s="115" t="s">
        <v>103</v>
      </c>
      <c r="D1959" s="115" t="s">
        <v>87</v>
      </c>
      <c r="E1959" s="115" t="s">
        <v>86</v>
      </c>
      <c r="F1959" s="115" t="s">
        <v>86</v>
      </c>
      <c r="G1959" s="115">
        <v>1962</v>
      </c>
      <c r="H1959" s="115" t="s">
        <v>125</v>
      </c>
      <c r="I1959" s="115">
        <v>0.89448844999999999</v>
      </c>
      <c r="J1959" s="115" t="s">
        <v>12</v>
      </c>
      <c r="K1959" s="115" t="str">
        <f>INDEX(DatosProcesados!$A$1:$BF$101,MATCH(DataBase!A1959,DatosProcesados!$A$1:$A$101,0),MATCH(DataBase!J1959,DatosProcesados!$A$1:$BF$1,0))</f>
        <v>No</v>
      </c>
      <c r="L1959" s="115" t="str">
        <f>INDEX(Modelo!$A$9:$D$89,MATCH(DataBase!$J1959,Modelo!$A$9:$A$89,0),MATCH(DataBase!L$1,Modelo!$A$9:$D$9,0))</f>
        <v>Información general</v>
      </c>
      <c r="M1959" s="115" t="str">
        <f>INDEX(Modelo!$A$9:$D$89,MATCH(DataBase!$J1959,Modelo!$A$9:$A$89,0),MATCH(DataBase!M$1,Modelo!$A$9:$D$9,0))</f>
        <v>Pilar 1</v>
      </c>
      <c r="N1959" s="115" t="str">
        <f>INDEX(Modelo!$A$9:$D$89,MATCH(DataBase!$J1959,Modelo!$A$9:$A$89,0),MATCH(DataBase!N$1,Modelo!$A$9:$D$9,0))</f>
        <v>boolean</v>
      </c>
      <c r="O1959" s="115" t="b">
        <f t="array" ref="O1959">IF(N1959="negativo",INDEX($AD$3:$AG$51,MATCH(1,($B1959=$AD$3:$AD$51)*($J1959=$AE$3:$AE$51),0),3),IF(N1959="positivo",INDEX($AD$55:$AG$109,MATCH(1,($B1959=$AD$55:$AD$109)*($J1959=$AE$55:$AE$109),0),3)))</f>
        <v>0</v>
      </c>
      <c r="P1959" s="115" t="b">
        <f t="array" ref="P1959">IF(N1959="negativo",INDEX($AD$3:$AG$51,MATCH(1,($B1959=$AD$3:$AD$51)*($J1959=$AE$3:$AE$51),0),4),IF(N1959="positivo",INDEX($AD$55:$AG$109,MATCH(1,($B1959=$AD$55:$AD$109)*($J1959=$AE$55:$AE$109),0),4)))</f>
        <v>0</v>
      </c>
      <c r="Q1959" s="115" t="str">
        <f>VLOOKUP(M1959,Modelo!$A$2:$C$7,2,0)</f>
        <v>Transparencia y Gobierno de la Sostenibilidad</v>
      </c>
      <c r="R1959" s="118">
        <f t="array" ref="R1959">INDEX(Modelo!$F$1:$H$37,MATCH(1,(DataBase!Q1959=Modelo!$G$1:$G$37)*(DataBase!B1959=Modelo!$F$1:$F$37),0),3)</f>
        <v>0.14285714285714285</v>
      </c>
      <c r="S1959" s="115">
        <f t="shared" si="62"/>
        <v>0</v>
      </c>
      <c r="T1959" s="115">
        <f t="shared" si="63"/>
        <v>0</v>
      </c>
    </row>
    <row r="1960" spans="1:20" x14ac:dyDescent="0.3">
      <c r="A1960" s="115" t="s">
        <v>154</v>
      </c>
      <c r="B1960" s="115" t="s">
        <v>84</v>
      </c>
      <c r="C1960" s="115" t="s">
        <v>97</v>
      </c>
      <c r="D1960" s="115" t="s">
        <v>86</v>
      </c>
      <c r="E1960" s="115" t="s">
        <v>87</v>
      </c>
      <c r="F1960" s="115" t="s">
        <v>87</v>
      </c>
      <c r="G1960" s="115">
        <v>1967</v>
      </c>
      <c r="H1960" s="115" t="s">
        <v>125</v>
      </c>
      <c r="I1960" s="115">
        <v>4.1309855679999998</v>
      </c>
      <c r="J1960" s="115" t="s">
        <v>12</v>
      </c>
      <c r="K1960" s="115" t="str">
        <f>INDEX(DatosProcesados!$A$1:$BF$101,MATCH(DataBase!A1960,DatosProcesados!$A$1:$A$101,0),MATCH(DataBase!J1960,DatosProcesados!$A$1:$BF$1,0))</f>
        <v>Si</v>
      </c>
      <c r="L1960" s="115" t="str">
        <f>INDEX(Modelo!$A$9:$D$89,MATCH(DataBase!$J1960,Modelo!$A$9:$A$89,0),MATCH(DataBase!L$1,Modelo!$A$9:$D$9,0))</f>
        <v>Información general</v>
      </c>
      <c r="M1960" s="115" t="str">
        <f>INDEX(Modelo!$A$9:$D$89,MATCH(DataBase!$J1960,Modelo!$A$9:$A$89,0),MATCH(DataBase!M$1,Modelo!$A$9:$D$9,0))</f>
        <v>Pilar 1</v>
      </c>
      <c r="N1960" s="115" t="str">
        <f>INDEX(Modelo!$A$9:$D$89,MATCH(DataBase!$J1960,Modelo!$A$9:$A$89,0),MATCH(DataBase!N$1,Modelo!$A$9:$D$9,0))</f>
        <v>boolean</v>
      </c>
      <c r="O1960" s="115" t="b">
        <f t="array" ref="O1960">IF(N1960="negativo",INDEX($AD$3:$AG$51,MATCH(1,($B1960=$AD$3:$AD$51)*($J1960=$AE$3:$AE$51),0),3),IF(N1960="positivo",INDEX($AD$55:$AG$109,MATCH(1,($B1960=$AD$55:$AD$109)*($J1960=$AE$55:$AE$109),0),3)))</f>
        <v>0</v>
      </c>
      <c r="P1960" s="115" t="b">
        <f t="array" ref="P1960">IF(N1960="negativo",INDEX($AD$3:$AG$51,MATCH(1,($B1960=$AD$3:$AD$51)*($J1960=$AE$3:$AE$51),0),4),IF(N1960="positivo",INDEX($AD$55:$AG$109,MATCH(1,($B1960=$AD$55:$AD$109)*($J1960=$AE$55:$AE$109),0),4)))</f>
        <v>0</v>
      </c>
      <c r="Q1960" s="115" t="str">
        <f>VLOOKUP(M1960,Modelo!$A$2:$C$7,2,0)</f>
        <v>Transparencia y Gobierno de la Sostenibilidad</v>
      </c>
      <c r="R1960" s="118">
        <f t="array" ref="R1960">INDEX(Modelo!$F$1:$H$37,MATCH(1,(DataBase!Q1960=Modelo!$G$1:$G$37)*(DataBase!B1960=Modelo!$F$1:$F$37),0),3)</f>
        <v>0.29411764705882354</v>
      </c>
      <c r="S1960" s="115">
        <f t="shared" si="62"/>
        <v>100</v>
      </c>
      <c r="T1960" s="115">
        <f t="shared" si="63"/>
        <v>29.411764705882355</v>
      </c>
    </row>
    <row r="1961" spans="1:20" x14ac:dyDescent="0.3">
      <c r="A1961" s="115" t="s">
        <v>139</v>
      </c>
      <c r="B1961" s="115" t="s">
        <v>84</v>
      </c>
      <c r="C1961" s="115" t="s">
        <v>97</v>
      </c>
      <c r="D1961" s="115" t="s">
        <v>86</v>
      </c>
      <c r="E1961" s="115" t="s">
        <v>86</v>
      </c>
      <c r="F1961" s="115" t="s">
        <v>86</v>
      </c>
      <c r="G1961" s="115">
        <v>1995</v>
      </c>
      <c r="H1961" s="115" t="s">
        <v>125</v>
      </c>
      <c r="I1961" s="115">
        <v>6.1355991599999999</v>
      </c>
      <c r="J1961" s="115" t="s">
        <v>12</v>
      </c>
      <c r="K1961" s="115" t="str">
        <f>INDEX(DatosProcesados!$A$1:$BF$101,MATCH(DataBase!A1961,DatosProcesados!$A$1:$A$101,0),MATCH(DataBase!J1961,DatosProcesados!$A$1:$BF$1,0))</f>
        <v>Si</v>
      </c>
      <c r="L1961" s="115" t="str">
        <f>INDEX(Modelo!$A$9:$D$89,MATCH(DataBase!$J1961,Modelo!$A$9:$A$89,0),MATCH(DataBase!L$1,Modelo!$A$9:$D$9,0))</f>
        <v>Información general</v>
      </c>
      <c r="M1961" s="115" t="str">
        <f>INDEX(Modelo!$A$9:$D$89,MATCH(DataBase!$J1961,Modelo!$A$9:$A$89,0),MATCH(DataBase!M$1,Modelo!$A$9:$D$9,0))</f>
        <v>Pilar 1</v>
      </c>
      <c r="N1961" s="115" t="str">
        <f>INDEX(Modelo!$A$9:$D$89,MATCH(DataBase!$J1961,Modelo!$A$9:$A$89,0),MATCH(DataBase!N$1,Modelo!$A$9:$D$9,0))</f>
        <v>boolean</v>
      </c>
      <c r="O1961" s="115" t="b">
        <f t="array" ref="O1961">IF(N1961="negativo",INDEX($AD$3:$AG$51,MATCH(1,($B1961=$AD$3:$AD$51)*($J1961=$AE$3:$AE$51),0),3),IF(N1961="positivo",INDEX($AD$55:$AG$109,MATCH(1,($B1961=$AD$55:$AD$109)*($J1961=$AE$55:$AE$109),0),3)))</f>
        <v>0</v>
      </c>
      <c r="P1961" s="115" t="b">
        <f t="array" ref="P1961">IF(N1961="negativo",INDEX($AD$3:$AG$51,MATCH(1,($B1961=$AD$3:$AD$51)*($J1961=$AE$3:$AE$51),0),4),IF(N1961="positivo",INDEX($AD$55:$AG$109,MATCH(1,($B1961=$AD$55:$AD$109)*($J1961=$AE$55:$AE$109),0),4)))</f>
        <v>0</v>
      </c>
      <c r="Q1961" s="115" t="str">
        <f>VLOOKUP(M1961,Modelo!$A$2:$C$7,2,0)</f>
        <v>Transparencia y Gobierno de la Sostenibilidad</v>
      </c>
      <c r="R1961" s="118">
        <f t="array" ref="R1961">INDEX(Modelo!$F$1:$H$37,MATCH(1,(DataBase!Q1961=Modelo!$G$1:$G$37)*(DataBase!B1961=Modelo!$F$1:$F$37),0),3)</f>
        <v>0.29411764705882354</v>
      </c>
      <c r="S1961" s="115">
        <f t="shared" si="62"/>
        <v>100</v>
      </c>
      <c r="T1961" s="115">
        <f t="shared" si="63"/>
        <v>29.411764705882355</v>
      </c>
    </row>
    <row r="1962" spans="1:20" x14ac:dyDescent="0.3">
      <c r="A1962" s="115" t="s">
        <v>399</v>
      </c>
      <c r="B1962" s="115" t="s">
        <v>379</v>
      </c>
      <c r="C1962" s="115" t="s">
        <v>103</v>
      </c>
      <c r="D1962" s="115" t="s">
        <v>86</v>
      </c>
      <c r="E1962" s="115" t="s">
        <v>86</v>
      </c>
      <c r="F1962" s="115" t="s">
        <v>87</v>
      </c>
      <c r="G1962" s="115">
        <v>1989</v>
      </c>
      <c r="H1962" s="115" t="s">
        <v>125</v>
      </c>
      <c r="I1962" s="115">
        <v>0.75167738299999998</v>
      </c>
      <c r="J1962" s="115" t="s">
        <v>12</v>
      </c>
      <c r="K1962" s="115" t="str">
        <f>INDEX(DatosProcesados!$A$1:$BF$101,MATCH(DataBase!A1962,DatosProcesados!$A$1:$A$101,0),MATCH(DataBase!J1962,DatosProcesados!$A$1:$BF$1,0))</f>
        <v>No</v>
      </c>
      <c r="L1962" s="115" t="str">
        <f>INDEX(Modelo!$A$9:$D$89,MATCH(DataBase!$J1962,Modelo!$A$9:$A$89,0),MATCH(DataBase!L$1,Modelo!$A$9:$D$9,0))</f>
        <v>Información general</v>
      </c>
      <c r="M1962" s="115" t="str">
        <f>INDEX(Modelo!$A$9:$D$89,MATCH(DataBase!$J1962,Modelo!$A$9:$A$89,0),MATCH(DataBase!M$1,Modelo!$A$9:$D$9,0))</f>
        <v>Pilar 1</v>
      </c>
      <c r="N1962" s="115" t="str">
        <f>INDEX(Modelo!$A$9:$D$89,MATCH(DataBase!$J1962,Modelo!$A$9:$A$89,0),MATCH(DataBase!N$1,Modelo!$A$9:$D$9,0))</f>
        <v>boolean</v>
      </c>
      <c r="O1962" s="115" t="b">
        <f t="array" ref="O1962">IF(N1962="negativo",INDEX($AD$3:$AG$51,MATCH(1,($B1962=$AD$3:$AD$51)*($J1962=$AE$3:$AE$51),0),3),IF(N1962="positivo",INDEX($AD$55:$AG$109,MATCH(1,($B1962=$AD$55:$AD$109)*($J1962=$AE$55:$AE$109),0),3)))</f>
        <v>0</v>
      </c>
      <c r="P1962" s="115" t="b">
        <f t="array" ref="P1962">IF(N1962="negativo",INDEX($AD$3:$AG$51,MATCH(1,($B1962=$AD$3:$AD$51)*($J1962=$AE$3:$AE$51),0),4),IF(N1962="positivo",INDEX($AD$55:$AG$109,MATCH(1,($B1962=$AD$55:$AD$109)*($J1962=$AE$55:$AE$109),0),4)))</f>
        <v>0</v>
      </c>
      <c r="Q1962" s="115" t="str">
        <f>VLOOKUP(M1962,Modelo!$A$2:$C$7,2,0)</f>
        <v>Transparencia y Gobierno de la Sostenibilidad</v>
      </c>
      <c r="R1962" s="118">
        <f t="array" ref="R1962">INDEX(Modelo!$F$1:$H$37,MATCH(1,(DataBase!Q1962=Modelo!$G$1:$G$37)*(DataBase!B1962=Modelo!$F$1:$F$37),0),3)</f>
        <v>0.19047619047619047</v>
      </c>
      <c r="S1962" s="115">
        <f t="shared" si="62"/>
        <v>0</v>
      </c>
      <c r="T1962" s="115">
        <f t="shared" si="63"/>
        <v>0</v>
      </c>
    </row>
    <row r="1963" spans="1:20" x14ac:dyDescent="0.3">
      <c r="A1963" s="115" t="s">
        <v>233</v>
      </c>
      <c r="B1963" s="115" t="s">
        <v>216</v>
      </c>
      <c r="C1963" s="115" t="s">
        <v>103</v>
      </c>
      <c r="D1963" s="115" t="s">
        <v>87</v>
      </c>
      <c r="E1963" s="115" t="s">
        <v>86</v>
      </c>
      <c r="F1963" s="115" t="s">
        <v>86</v>
      </c>
      <c r="G1963" s="115">
        <v>1970</v>
      </c>
      <c r="H1963" s="115" t="s">
        <v>125</v>
      </c>
      <c r="I1963" s="115">
        <v>3.1891452720000002</v>
      </c>
      <c r="J1963" s="115" t="s">
        <v>12</v>
      </c>
      <c r="K1963" s="115" t="str">
        <f>INDEX(DatosProcesados!$A$1:$BF$101,MATCH(DataBase!A1963,DatosProcesados!$A$1:$A$101,0),MATCH(DataBase!J1963,DatosProcesados!$A$1:$BF$1,0))</f>
        <v>No</v>
      </c>
      <c r="L1963" s="115" t="str">
        <f>INDEX(Modelo!$A$9:$D$89,MATCH(DataBase!$J1963,Modelo!$A$9:$A$89,0),MATCH(DataBase!L$1,Modelo!$A$9:$D$9,0))</f>
        <v>Información general</v>
      </c>
      <c r="M1963" s="115" t="str">
        <f>INDEX(Modelo!$A$9:$D$89,MATCH(DataBase!$J1963,Modelo!$A$9:$A$89,0),MATCH(DataBase!M$1,Modelo!$A$9:$D$9,0))</f>
        <v>Pilar 1</v>
      </c>
      <c r="N1963" s="115" t="str">
        <f>INDEX(Modelo!$A$9:$D$89,MATCH(DataBase!$J1963,Modelo!$A$9:$A$89,0),MATCH(DataBase!N$1,Modelo!$A$9:$D$9,0))</f>
        <v>boolean</v>
      </c>
      <c r="O1963" s="115" t="b">
        <f t="array" ref="O1963">IF(N1963="negativo",INDEX($AD$3:$AG$51,MATCH(1,($B1963=$AD$3:$AD$51)*($J1963=$AE$3:$AE$51),0),3),IF(N1963="positivo",INDEX($AD$55:$AG$109,MATCH(1,($B1963=$AD$55:$AD$109)*($J1963=$AE$55:$AE$109),0),3)))</f>
        <v>0</v>
      </c>
      <c r="P1963" s="115" t="b">
        <f t="array" ref="P1963">IF(N1963="negativo",INDEX($AD$3:$AG$51,MATCH(1,($B1963=$AD$3:$AD$51)*($J1963=$AE$3:$AE$51),0),4),IF(N1963="positivo",INDEX($AD$55:$AG$109,MATCH(1,($B1963=$AD$55:$AD$109)*($J1963=$AE$55:$AE$109),0),4)))</f>
        <v>0</v>
      </c>
      <c r="Q1963" s="115" t="str">
        <f>VLOOKUP(M1963,Modelo!$A$2:$C$7,2,0)</f>
        <v>Transparencia y Gobierno de la Sostenibilidad</v>
      </c>
      <c r="R1963" s="118">
        <f t="array" ref="R1963">INDEX(Modelo!$F$1:$H$37,MATCH(1,(DataBase!Q1963=Modelo!$G$1:$G$37)*(DataBase!B1963=Modelo!$F$1:$F$37),0),3)</f>
        <v>0.15789473684210525</v>
      </c>
      <c r="S1963" s="115">
        <f t="shared" si="62"/>
        <v>0</v>
      </c>
      <c r="T1963" s="115">
        <f t="shared" si="63"/>
        <v>0</v>
      </c>
    </row>
    <row r="1964" spans="1:20" x14ac:dyDescent="0.3">
      <c r="A1964" s="115" t="s">
        <v>176</v>
      </c>
      <c r="B1964" s="115" t="s">
        <v>84</v>
      </c>
      <c r="C1964" s="115" t="s">
        <v>103</v>
      </c>
      <c r="D1964" s="115" t="s">
        <v>86</v>
      </c>
      <c r="E1964" s="115" t="s">
        <v>87</v>
      </c>
      <c r="F1964" s="115" t="s">
        <v>87</v>
      </c>
      <c r="G1964" s="115">
        <v>1929</v>
      </c>
      <c r="H1964" s="115" t="s">
        <v>177</v>
      </c>
      <c r="I1964" s="115">
        <v>2.3283445380000001</v>
      </c>
      <c r="J1964" s="115" t="s">
        <v>12</v>
      </c>
      <c r="K1964" s="115" t="str">
        <f>INDEX(DatosProcesados!$A$1:$BF$101,MATCH(DataBase!A1964,DatosProcesados!$A$1:$A$101,0),MATCH(DataBase!J1964,DatosProcesados!$A$1:$BF$1,0))</f>
        <v>Si</v>
      </c>
      <c r="L1964" s="115" t="str">
        <f>INDEX(Modelo!$A$9:$D$89,MATCH(DataBase!$J1964,Modelo!$A$9:$A$89,0),MATCH(DataBase!L$1,Modelo!$A$9:$D$9,0))</f>
        <v>Información general</v>
      </c>
      <c r="M1964" s="115" t="str">
        <f>INDEX(Modelo!$A$9:$D$89,MATCH(DataBase!$J1964,Modelo!$A$9:$A$89,0),MATCH(DataBase!M$1,Modelo!$A$9:$D$9,0))</f>
        <v>Pilar 1</v>
      </c>
      <c r="N1964" s="115" t="str">
        <f>INDEX(Modelo!$A$9:$D$89,MATCH(DataBase!$J1964,Modelo!$A$9:$A$89,0),MATCH(DataBase!N$1,Modelo!$A$9:$D$9,0))</f>
        <v>boolean</v>
      </c>
      <c r="O1964" s="115" t="b">
        <f t="array" ref="O1964">IF(N1964="negativo",INDEX($AD$3:$AG$51,MATCH(1,($B1964=$AD$3:$AD$51)*($J1964=$AE$3:$AE$51),0),3),IF(N1964="positivo",INDEX($AD$55:$AG$109,MATCH(1,($B1964=$AD$55:$AD$109)*($J1964=$AE$55:$AE$109),0),3)))</f>
        <v>0</v>
      </c>
      <c r="P1964" s="115" t="b">
        <f t="array" ref="P1964">IF(N1964="negativo",INDEX($AD$3:$AG$51,MATCH(1,($B1964=$AD$3:$AD$51)*($J1964=$AE$3:$AE$51),0),4),IF(N1964="positivo",INDEX($AD$55:$AG$109,MATCH(1,($B1964=$AD$55:$AD$109)*($J1964=$AE$55:$AE$109),0),4)))</f>
        <v>0</v>
      </c>
      <c r="Q1964" s="115" t="str">
        <f>VLOOKUP(M1964,Modelo!$A$2:$C$7,2,0)</f>
        <v>Transparencia y Gobierno de la Sostenibilidad</v>
      </c>
      <c r="R1964" s="118">
        <f t="array" ref="R1964">INDEX(Modelo!$F$1:$H$37,MATCH(1,(DataBase!Q1964=Modelo!$G$1:$G$37)*(DataBase!B1964=Modelo!$F$1:$F$37),0),3)</f>
        <v>0.29411764705882354</v>
      </c>
      <c r="S1964" s="115">
        <f t="shared" si="62"/>
        <v>100</v>
      </c>
      <c r="T1964" s="115">
        <f t="shared" si="63"/>
        <v>29.411764705882355</v>
      </c>
    </row>
    <row r="1965" spans="1:20" x14ac:dyDescent="0.3">
      <c r="A1965" s="115" t="s">
        <v>391</v>
      </c>
      <c r="B1965" s="115" t="s">
        <v>379</v>
      </c>
      <c r="C1965" s="115" t="s">
        <v>103</v>
      </c>
      <c r="D1965" s="115" t="s">
        <v>87</v>
      </c>
      <c r="E1965" s="115" t="s">
        <v>86</v>
      </c>
      <c r="F1965" s="115" t="s">
        <v>86</v>
      </c>
      <c r="G1965" s="115">
        <v>1976</v>
      </c>
      <c r="H1965" s="115" t="s">
        <v>125</v>
      </c>
      <c r="I1965" s="115">
        <v>0.98534294499999997</v>
      </c>
      <c r="J1965" s="115" t="s">
        <v>12</v>
      </c>
      <c r="K1965" s="115" t="str">
        <f>INDEX(DatosProcesados!$A$1:$BF$101,MATCH(DataBase!A1965,DatosProcesados!$A$1:$A$101,0),MATCH(DataBase!J1965,DatosProcesados!$A$1:$BF$1,0))</f>
        <v>Si</v>
      </c>
      <c r="L1965" s="115" t="str">
        <f>INDEX(Modelo!$A$9:$D$89,MATCH(DataBase!$J1965,Modelo!$A$9:$A$89,0),MATCH(DataBase!L$1,Modelo!$A$9:$D$9,0))</f>
        <v>Información general</v>
      </c>
      <c r="M1965" s="115" t="str">
        <f>INDEX(Modelo!$A$9:$D$89,MATCH(DataBase!$J1965,Modelo!$A$9:$A$89,0),MATCH(DataBase!M$1,Modelo!$A$9:$D$9,0))</f>
        <v>Pilar 1</v>
      </c>
      <c r="N1965" s="115" t="str">
        <f>INDEX(Modelo!$A$9:$D$89,MATCH(DataBase!$J1965,Modelo!$A$9:$A$89,0),MATCH(DataBase!N$1,Modelo!$A$9:$D$9,0))</f>
        <v>boolean</v>
      </c>
      <c r="O1965" s="115" t="b">
        <f t="array" ref="O1965">IF(N1965="negativo",INDEX($AD$3:$AG$51,MATCH(1,($B1965=$AD$3:$AD$51)*($J1965=$AE$3:$AE$51),0),3),IF(N1965="positivo",INDEX($AD$55:$AG$109,MATCH(1,($B1965=$AD$55:$AD$109)*($J1965=$AE$55:$AE$109),0),3)))</f>
        <v>0</v>
      </c>
      <c r="P1965" s="115" t="b">
        <f t="array" ref="P1965">IF(N1965="negativo",INDEX($AD$3:$AG$51,MATCH(1,($B1965=$AD$3:$AD$51)*($J1965=$AE$3:$AE$51),0),4),IF(N1965="positivo",INDEX($AD$55:$AG$109,MATCH(1,($B1965=$AD$55:$AD$109)*($J1965=$AE$55:$AE$109),0),4)))</f>
        <v>0</v>
      </c>
      <c r="Q1965" s="115" t="str">
        <f>VLOOKUP(M1965,Modelo!$A$2:$C$7,2,0)</f>
        <v>Transparencia y Gobierno de la Sostenibilidad</v>
      </c>
      <c r="R1965" s="118">
        <f t="array" ref="R1965">INDEX(Modelo!$F$1:$H$37,MATCH(1,(DataBase!Q1965=Modelo!$G$1:$G$37)*(DataBase!B1965=Modelo!$F$1:$F$37),0),3)</f>
        <v>0.19047619047619047</v>
      </c>
      <c r="S1965" s="115">
        <f t="shared" si="62"/>
        <v>100</v>
      </c>
      <c r="T1965" s="115">
        <f t="shared" si="63"/>
        <v>19.047619047619047</v>
      </c>
    </row>
    <row r="1966" spans="1:20" x14ac:dyDescent="0.3">
      <c r="A1966" s="115" t="s">
        <v>376</v>
      </c>
      <c r="B1966" s="115" t="s">
        <v>313</v>
      </c>
      <c r="C1966" s="115" t="s">
        <v>103</v>
      </c>
      <c r="D1966" s="115" t="s">
        <v>86</v>
      </c>
      <c r="E1966" s="115" t="s">
        <v>87</v>
      </c>
      <c r="F1966" s="115" t="s">
        <v>87</v>
      </c>
      <c r="G1966" s="115">
        <v>1920</v>
      </c>
      <c r="H1966" s="115" t="s">
        <v>294</v>
      </c>
      <c r="I1966" s="115">
        <v>1.8691417530000001</v>
      </c>
      <c r="J1966" s="115" t="s">
        <v>12</v>
      </c>
      <c r="K1966" s="115" t="str">
        <f>INDEX(DatosProcesados!$A$1:$BF$101,MATCH(DataBase!A1966,DatosProcesados!$A$1:$A$101,0),MATCH(DataBase!J1966,DatosProcesados!$A$1:$BF$1,0))</f>
        <v>Si</v>
      </c>
      <c r="L1966" s="115" t="str">
        <f>INDEX(Modelo!$A$9:$D$89,MATCH(DataBase!$J1966,Modelo!$A$9:$A$89,0),MATCH(DataBase!L$1,Modelo!$A$9:$D$9,0))</f>
        <v>Información general</v>
      </c>
      <c r="M1966" s="115" t="str">
        <f>INDEX(Modelo!$A$9:$D$89,MATCH(DataBase!$J1966,Modelo!$A$9:$A$89,0),MATCH(DataBase!M$1,Modelo!$A$9:$D$9,0))</f>
        <v>Pilar 1</v>
      </c>
      <c r="N1966" s="115" t="str">
        <f>INDEX(Modelo!$A$9:$D$89,MATCH(DataBase!$J1966,Modelo!$A$9:$A$89,0),MATCH(DataBase!N$1,Modelo!$A$9:$D$9,0))</f>
        <v>boolean</v>
      </c>
      <c r="O1966" s="115" t="b">
        <f t="array" ref="O1966">IF(N1966="negativo",INDEX($AD$3:$AG$51,MATCH(1,($B1966=$AD$3:$AD$51)*($J1966=$AE$3:$AE$51),0),3),IF(N1966="positivo",INDEX($AD$55:$AG$109,MATCH(1,($B1966=$AD$55:$AD$109)*($J1966=$AE$55:$AE$109),0),3)))</f>
        <v>0</v>
      </c>
      <c r="P1966" s="115" t="b">
        <f t="array" ref="P1966">IF(N1966="negativo",INDEX($AD$3:$AG$51,MATCH(1,($B1966=$AD$3:$AD$51)*($J1966=$AE$3:$AE$51),0),4),IF(N1966="positivo",INDEX($AD$55:$AG$109,MATCH(1,($B1966=$AD$55:$AD$109)*($J1966=$AE$55:$AE$109),0),4)))</f>
        <v>0</v>
      </c>
      <c r="Q1966" s="115" t="str">
        <f>VLOOKUP(M1966,Modelo!$A$2:$C$7,2,0)</f>
        <v>Transparencia y Gobierno de la Sostenibilidad</v>
      </c>
      <c r="R1966" s="118">
        <f t="array" ref="R1966">INDEX(Modelo!$F$1:$H$37,MATCH(1,(DataBase!Q1966=Modelo!$G$1:$G$37)*(DataBase!B1966=Modelo!$F$1:$F$37),0),3)</f>
        <v>0.23529411764705882</v>
      </c>
      <c r="S1966" s="115">
        <f t="shared" si="62"/>
        <v>100</v>
      </c>
      <c r="T1966" s="115">
        <f t="shared" si="63"/>
        <v>23.52941176470588</v>
      </c>
    </row>
    <row r="1967" spans="1:20" x14ac:dyDescent="0.3">
      <c r="A1967" s="115" t="s">
        <v>193</v>
      </c>
      <c r="B1967" s="115" t="s">
        <v>84</v>
      </c>
      <c r="C1967" s="115" t="s">
        <v>103</v>
      </c>
      <c r="D1967" s="115" t="s">
        <v>86</v>
      </c>
      <c r="E1967" s="115" t="s">
        <v>87</v>
      </c>
      <c r="F1967" s="115" t="s">
        <v>87</v>
      </c>
      <c r="G1967" s="115">
        <v>2009</v>
      </c>
      <c r="H1967" s="115" t="s">
        <v>194</v>
      </c>
      <c r="I1967" s="115">
        <v>1.8581853669999999</v>
      </c>
      <c r="J1967" s="115" t="s">
        <v>12</v>
      </c>
      <c r="K1967" s="115" t="str">
        <f>INDEX(DatosProcesados!$A$1:$BF$101,MATCH(DataBase!A1967,DatosProcesados!$A$1:$A$101,0),MATCH(DataBase!J1967,DatosProcesados!$A$1:$BF$1,0))</f>
        <v>Si</v>
      </c>
      <c r="L1967" s="115" t="str">
        <f>INDEX(Modelo!$A$9:$D$89,MATCH(DataBase!$J1967,Modelo!$A$9:$A$89,0),MATCH(DataBase!L$1,Modelo!$A$9:$D$9,0))</f>
        <v>Información general</v>
      </c>
      <c r="M1967" s="115" t="str">
        <f>INDEX(Modelo!$A$9:$D$89,MATCH(DataBase!$J1967,Modelo!$A$9:$A$89,0),MATCH(DataBase!M$1,Modelo!$A$9:$D$9,0))</f>
        <v>Pilar 1</v>
      </c>
      <c r="N1967" s="115" t="str">
        <f>INDEX(Modelo!$A$9:$D$89,MATCH(DataBase!$J1967,Modelo!$A$9:$A$89,0),MATCH(DataBase!N$1,Modelo!$A$9:$D$9,0))</f>
        <v>boolean</v>
      </c>
      <c r="O1967" s="115" t="b">
        <f t="array" ref="O1967">IF(N1967="negativo",INDEX($AD$3:$AG$51,MATCH(1,($B1967=$AD$3:$AD$51)*($J1967=$AE$3:$AE$51),0),3),IF(N1967="positivo",INDEX($AD$55:$AG$109,MATCH(1,($B1967=$AD$55:$AD$109)*($J1967=$AE$55:$AE$109),0),3)))</f>
        <v>0</v>
      </c>
      <c r="P1967" s="115" t="b">
        <f t="array" ref="P1967">IF(N1967="negativo",INDEX($AD$3:$AG$51,MATCH(1,($B1967=$AD$3:$AD$51)*($J1967=$AE$3:$AE$51),0),4),IF(N1967="positivo",INDEX($AD$55:$AG$109,MATCH(1,($B1967=$AD$55:$AD$109)*($J1967=$AE$55:$AE$109),0),4)))</f>
        <v>0</v>
      </c>
      <c r="Q1967" s="115" t="str">
        <f>VLOOKUP(M1967,Modelo!$A$2:$C$7,2,0)</f>
        <v>Transparencia y Gobierno de la Sostenibilidad</v>
      </c>
      <c r="R1967" s="118">
        <f t="array" ref="R1967">INDEX(Modelo!$F$1:$H$37,MATCH(1,(DataBase!Q1967=Modelo!$G$1:$G$37)*(DataBase!B1967=Modelo!$F$1:$F$37),0),3)</f>
        <v>0.29411764705882354</v>
      </c>
      <c r="S1967" s="115">
        <f t="shared" si="62"/>
        <v>100</v>
      </c>
      <c r="T1967" s="115">
        <f t="shared" si="63"/>
        <v>29.411764705882355</v>
      </c>
    </row>
    <row r="1968" spans="1:20" x14ac:dyDescent="0.3">
      <c r="A1968" s="115" t="s">
        <v>280</v>
      </c>
      <c r="B1968" s="115" t="s">
        <v>216</v>
      </c>
      <c r="C1968" s="115" t="s">
        <v>97</v>
      </c>
      <c r="D1968" s="115" t="s">
        <v>86</v>
      </c>
      <c r="E1968" s="115" t="s">
        <v>87</v>
      </c>
      <c r="F1968" s="115" t="s">
        <v>87</v>
      </c>
      <c r="G1968" s="115">
        <v>1866</v>
      </c>
      <c r="H1968" s="115" t="s">
        <v>281</v>
      </c>
      <c r="I1968" s="115">
        <v>2.0444698099999998</v>
      </c>
      <c r="J1968" s="115" t="s">
        <v>12</v>
      </c>
      <c r="K1968" s="115" t="str">
        <f>INDEX(DatosProcesados!$A$1:$BF$101,MATCH(DataBase!A1968,DatosProcesados!$A$1:$A$101,0),MATCH(DataBase!J1968,DatosProcesados!$A$1:$BF$1,0))</f>
        <v>Si</v>
      </c>
      <c r="L1968" s="115" t="str">
        <f>INDEX(Modelo!$A$9:$D$89,MATCH(DataBase!$J1968,Modelo!$A$9:$A$89,0),MATCH(DataBase!L$1,Modelo!$A$9:$D$9,0))</f>
        <v>Información general</v>
      </c>
      <c r="M1968" s="115" t="str">
        <f>INDEX(Modelo!$A$9:$D$89,MATCH(DataBase!$J1968,Modelo!$A$9:$A$89,0),MATCH(DataBase!M$1,Modelo!$A$9:$D$9,0))</f>
        <v>Pilar 1</v>
      </c>
      <c r="N1968" s="115" t="str">
        <f>INDEX(Modelo!$A$9:$D$89,MATCH(DataBase!$J1968,Modelo!$A$9:$A$89,0),MATCH(DataBase!N$1,Modelo!$A$9:$D$9,0))</f>
        <v>boolean</v>
      </c>
      <c r="O1968" s="115" t="b">
        <f t="array" ref="O1968">IF(N1968="negativo",INDEX($AD$3:$AG$51,MATCH(1,($B1968=$AD$3:$AD$51)*($J1968=$AE$3:$AE$51),0),3),IF(N1968="positivo",INDEX($AD$55:$AG$109,MATCH(1,($B1968=$AD$55:$AD$109)*($J1968=$AE$55:$AE$109),0),3)))</f>
        <v>0</v>
      </c>
      <c r="P1968" s="115" t="b">
        <f t="array" ref="P1968">IF(N1968="negativo",INDEX($AD$3:$AG$51,MATCH(1,($B1968=$AD$3:$AD$51)*($J1968=$AE$3:$AE$51),0),4),IF(N1968="positivo",INDEX($AD$55:$AG$109,MATCH(1,($B1968=$AD$55:$AD$109)*($J1968=$AE$55:$AE$109),0),4)))</f>
        <v>0</v>
      </c>
      <c r="Q1968" s="115" t="str">
        <f>VLOOKUP(M1968,Modelo!$A$2:$C$7,2,0)</f>
        <v>Transparencia y Gobierno de la Sostenibilidad</v>
      </c>
      <c r="R1968" s="118">
        <f t="array" ref="R1968">INDEX(Modelo!$F$1:$H$37,MATCH(1,(DataBase!Q1968=Modelo!$G$1:$G$37)*(DataBase!B1968=Modelo!$F$1:$F$37),0),3)</f>
        <v>0.15789473684210525</v>
      </c>
      <c r="S1968" s="115">
        <f t="shared" si="62"/>
        <v>100</v>
      </c>
      <c r="T1968" s="115">
        <f t="shared" si="63"/>
        <v>15.789473684210526</v>
      </c>
    </row>
    <row r="1969" spans="1:20" x14ac:dyDescent="0.3">
      <c r="A1969" s="115" t="s">
        <v>143</v>
      </c>
      <c r="B1969" s="115" t="s">
        <v>84</v>
      </c>
      <c r="C1969" s="115" t="s">
        <v>97</v>
      </c>
      <c r="D1969" s="115" t="s">
        <v>86</v>
      </c>
      <c r="E1969" s="115" t="s">
        <v>86</v>
      </c>
      <c r="F1969" s="115" t="s">
        <v>86</v>
      </c>
      <c r="G1969" s="115">
        <v>1994</v>
      </c>
      <c r="H1969" s="115" t="s">
        <v>125</v>
      </c>
      <c r="I1969" s="115">
        <v>5.9751610780000002</v>
      </c>
      <c r="J1969" s="115" t="s">
        <v>12</v>
      </c>
      <c r="K1969" s="115" t="str">
        <f>INDEX(DatosProcesados!$A$1:$BF$101,MATCH(DataBase!A1969,DatosProcesados!$A$1:$A$101,0),MATCH(DataBase!J1969,DatosProcesados!$A$1:$BF$1,0))</f>
        <v>Si</v>
      </c>
      <c r="L1969" s="115" t="str">
        <f>INDEX(Modelo!$A$9:$D$89,MATCH(DataBase!$J1969,Modelo!$A$9:$A$89,0),MATCH(DataBase!L$1,Modelo!$A$9:$D$9,0))</f>
        <v>Información general</v>
      </c>
      <c r="M1969" s="115" t="str">
        <f>INDEX(Modelo!$A$9:$D$89,MATCH(DataBase!$J1969,Modelo!$A$9:$A$89,0),MATCH(DataBase!M$1,Modelo!$A$9:$D$9,0))</f>
        <v>Pilar 1</v>
      </c>
      <c r="N1969" s="115" t="str">
        <f>INDEX(Modelo!$A$9:$D$89,MATCH(DataBase!$J1969,Modelo!$A$9:$A$89,0),MATCH(DataBase!N$1,Modelo!$A$9:$D$9,0))</f>
        <v>boolean</v>
      </c>
      <c r="O1969" s="115" t="b">
        <f t="array" ref="O1969">IF(N1969="negativo",INDEX($AD$3:$AG$51,MATCH(1,($B1969=$AD$3:$AD$51)*($J1969=$AE$3:$AE$51),0),3),IF(N1969="positivo",INDEX($AD$55:$AG$109,MATCH(1,($B1969=$AD$55:$AD$109)*($J1969=$AE$55:$AE$109),0),3)))</f>
        <v>0</v>
      </c>
      <c r="P1969" s="115" t="b">
        <f t="array" ref="P1969">IF(N1969="negativo",INDEX($AD$3:$AG$51,MATCH(1,($B1969=$AD$3:$AD$51)*($J1969=$AE$3:$AE$51),0),4),IF(N1969="positivo",INDEX($AD$55:$AG$109,MATCH(1,($B1969=$AD$55:$AD$109)*($J1969=$AE$55:$AE$109),0),4)))</f>
        <v>0</v>
      </c>
      <c r="Q1969" s="115" t="str">
        <f>VLOOKUP(M1969,Modelo!$A$2:$C$7,2,0)</f>
        <v>Transparencia y Gobierno de la Sostenibilidad</v>
      </c>
      <c r="R1969" s="118">
        <f t="array" ref="R1969">INDEX(Modelo!$F$1:$H$37,MATCH(1,(DataBase!Q1969=Modelo!$G$1:$G$37)*(DataBase!B1969=Modelo!$F$1:$F$37),0),3)</f>
        <v>0.29411764705882354</v>
      </c>
      <c r="S1969" s="115">
        <f t="shared" si="62"/>
        <v>100</v>
      </c>
      <c r="T1969" s="115">
        <f t="shared" si="63"/>
        <v>29.411764705882355</v>
      </c>
    </row>
    <row r="1970" spans="1:20" x14ac:dyDescent="0.3">
      <c r="A1970" s="115" t="s">
        <v>331</v>
      </c>
      <c r="B1970" s="115" t="s">
        <v>313</v>
      </c>
      <c r="C1970" s="115" t="s">
        <v>103</v>
      </c>
      <c r="D1970" s="115" t="s">
        <v>87</v>
      </c>
      <c r="E1970" s="115" t="s">
        <v>86</v>
      </c>
      <c r="F1970" s="115" t="s">
        <v>86</v>
      </c>
      <c r="G1970" s="115">
        <v>1953</v>
      </c>
      <c r="H1970" s="115" t="s">
        <v>125</v>
      </c>
      <c r="I1970" s="115">
        <v>7.1291921260000004</v>
      </c>
      <c r="J1970" s="115" t="s">
        <v>12</v>
      </c>
      <c r="K1970" s="115" t="str">
        <f>INDEX(DatosProcesados!$A$1:$BF$101,MATCH(DataBase!A1970,DatosProcesados!$A$1:$A$101,0),MATCH(DataBase!J1970,DatosProcesados!$A$1:$BF$1,0))</f>
        <v>Si</v>
      </c>
      <c r="L1970" s="115" t="str">
        <f>INDEX(Modelo!$A$9:$D$89,MATCH(DataBase!$J1970,Modelo!$A$9:$A$89,0),MATCH(DataBase!L$1,Modelo!$A$9:$D$9,0))</f>
        <v>Información general</v>
      </c>
      <c r="M1970" s="115" t="str">
        <f>INDEX(Modelo!$A$9:$D$89,MATCH(DataBase!$J1970,Modelo!$A$9:$A$89,0),MATCH(DataBase!M$1,Modelo!$A$9:$D$9,0))</f>
        <v>Pilar 1</v>
      </c>
      <c r="N1970" s="115" t="str">
        <f>INDEX(Modelo!$A$9:$D$89,MATCH(DataBase!$J1970,Modelo!$A$9:$A$89,0),MATCH(DataBase!N$1,Modelo!$A$9:$D$9,0))</f>
        <v>boolean</v>
      </c>
      <c r="O1970" s="115" t="b">
        <f t="array" ref="O1970">IF(N1970="negativo",INDEX($AD$3:$AG$51,MATCH(1,($B1970=$AD$3:$AD$51)*($J1970=$AE$3:$AE$51),0),3),IF(N1970="positivo",INDEX($AD$55:$AG$109,MATCH(1,($B1970=$AD$55:$AD$109)*($J1970=$AE$55:$AE$109),0),3)))</f>
        <v>0</v>
      </c>
      <c r="P1970" s="115" t="b">
        <f t="array" ref="P1970">IF(N1970="negativo",INDEX($AD$3:$AG$51,MATCH(1,($B1970=$AD$3:$AD$51)*($J1970=$AE$3:$AE$51),0),4),IF(N1970="positivo",INDEX($AD$55:$AG$109,MATCH(1,($B1970=$AD$55:$AD$109)*($J1970=$AE$55:$AE$109),0),4)))</f>
        <v>0</v>
      </c>
      <c r="Q1970" s="115" t="str">
        <f>VLOOKUP(M1970,Modelo!$A$2:$C$7,2,0)</f>
        <v>Transparencia y Gobierno de la Sostenibilidad</v>
      </c>
      <c r="R1970" s="118">
        <f t="array" ref="R1970">INDEX(Modelo!$F$1:$H$37,MATCH(1,(DataBase!Q1970=Modelo!$G$1:$G$37)*(DataBase!B1970=Modelo!$F$1:$F$37),0),3)</f>
        <v>0.23529411764705882</v>
      </c>
      <c r="S1970" s="115">
        <f t="shared" si="62"/>
        <v>100</v>
      </c>
      <c r="T1970" s="115">
        <f t="shared" si="63"/>
        <v>23.52941176470588</v>
      </c>
    </row>
    <row r="1971" spans="1:20" x14ac:dyDescent="0.3">
      <c r="A1971" s="115" t="s">
        <v>277</v>
      </c>
      <c r="B1971" s="115" t="s">
        <v>216</v>
      </c>
      <c r="C1971" s="115" t="s">
        <v>85</v>
      </c>
      <c r="D1971" s="115" t="s">
        <v>86</v>
      </c>
      <c r="E1971" s="115" t="s">
        <v>87</v>
      </c>
      <c r="F1971" s="115" t="s">
        <v>87</v>
      </c>
      <c r="G1971" s="115">
        <v>1965</v>
      </c>
      <c r="H1971" s="115" t="s">
        <v>244</v>
      </c>
      <c r="I1971" s="115">
        <v>2.0973851419999998</v>
      </c>
      <c r="J1971" s="115" t="s">
        <v>12</v>
      </c>
      <c r="K1971" s="115" t="str">
        <f>INDEX(DatosProcesados!$A$1:$BF$101,MATCH(DataBase!A1971,DatosProcesados!$A$1:$A$101,0),MATCH(DataBase!J1971,DatosProcesados!$A$1:$BF$1,0))</f>
        <v>Si</v>
      </c>
      <c r="L1971" s="115" t="str">
        <f>INDEX(Modelo!$A$9:$D$89,MATCH(DataBase!$J1971,Modelo!$A$9:$A$89,0),MATCH(DataBase!L$1,Modelo!$A$9:$D$9,0))</f>
        <v>Información general</v>
      </c>
      <c r="M1971" s="115" t="str">
        <f>INDEX(Modelo!$A$9:$D$89,MATCH(DataBase!$J1971,Modelo!$A$9:$A$89,0),MATCH(DataBase!M$1,Modelo!$A$9:$D$9,0))</f>
        <v>Pilar 1</v>
      </c>
      <c r="N1971" s="115" t="str">
        <f>INDEX(Modelo!$A$9:$D$89,MATCH(DataBase!$J1971,Modelo!$A$9:$A$89,0),MATCH(DataBase!N$1,Modelo!$A$9:$D$9,0))</f>
        <v>boolean</v>
      </c>
      <c r="O1971" s="115" t="b">
        <f t="array" ref="O1971">IF(N1971="negativo",INDEX($AD$3:$AG$51,MATCH(1,($B1971=$AD$3:$AD$51)*($J1971=$AE$3:$AE$51),0),3),IF(N1971="positivo",INDEX($AD$55:$AG$109,MATCH(1,($B1971=$AD$55:$AD$109)*($J1971=$AE$55:$AE$109),0),3)))</f>
        <v>0</v>
      </c>
      <c r="P1971" s="115" t="b">
        <f t="array" ref="P1971">IF(N1971="negativo",INDEX($AD$3:$AG$51,MATCH(1,($B1971=$AD$3:$AD$51)*($J1971=$AE$3:$AE$51),0),4),IF(N1971="positivo",INDEX($AD$55:$AG$109,MATCH(1,($B1971=$AD$55:$AD$109)*($J1971=$AE$55:$AE$109),0),4)))</f>
        <v>0</v>
      </c>
      <c r="Q1971" s="115" t="str">
        <f>VLOOKUP(M1971,Modelo!$A$2:$C$7,2,0)</f>
        <v>Transparencia y Gobierno de la Sostenibilidad</v>
      </c>
      <c r="R1971" s="118">
        <f t="array" ref="R1971">INDEX(Modelo!$F$1:$H$37,MATCH(1,(DataBase!Q1971=Modelo!$G$1:$G$37)*(DataBase!B1971=Modelo!$F$1:$F$37),0),3)</f>
        <v>0.15789473684210525</v>
      </c>
      <c r="S1971" s="115">
        <f t="shared" si="62"/>
        <v>100</v>
      </c>
      <c r="T1971" s="115">
        <f t="shared" si="63"/>
        <v>15.789473684210526</v>
      </c>
    </row>
    <row r="1972" spans="1:20" x14ac:dyDescent="0.3">
      <c r="A1972" s="115" t="s">
        <v>356</v>
      </c>
      <c r="B1972" s="115" t="s">
        <v>313</v>
      </c>
      <c r="C1972" s="115" t="s">
        <v>103</v>
      </c>
      <c r="D1972" s="115" t="s">
        <v>87</v>
      </c>
      <c r="E1972" s="115" t="s">
        <v>86</v>
      </c>
      <c r="F1972" s="115" t="s">
        <v>86</v>
      </c>
      <c r="G1972" s="115">
        <v>1989</v>
      </c>
      <c r="H1972" s="115" t="s">
        <v>125</v>
      </c>
      <c r="I1972" s="115">
        <v>3.0305383369999999</v>
      </c>
      <c r="J1972" s="115" t="s">
        <v>12</v>
      </c>
      <c r="K1972" s="115" t="str">
        <f>INDEX(DatosProcesados!$A$1:$BF$101,MATCH(DataBase!A1972,DatosProcesados!$A$1:$A$101,0),MATCH(DataBase!J1972,DatosProcesados!$A$1:$BF$1,0))</f>
        <v>No</v>
      </c>
      <c r="L1972" s="115" t="str">
        <f>INDEX(Modelo!$A$9:$D$89,MATCH(DataBase!$J1972,Modelo!$A$9:$A$89,0),MATCH(DataBase!L$1,Modelo!$A$9:$D$9,0))</f>
        <v>Información general</v>
      </c>
      <c r="M1972" s="115" t="str">
        <f>INDEX(Modelo!$A$9:$D$89,MATCH(DataBase!$J1972,Modelo!$A$9:$A$89,0),MATCH(DataBase!M$1,Modelo!$A$9:$D$9,0))</f>
        <v>Pilar 1</v>
      </c>
      <c r="N1972" s="115" t="str">
        <f>INDEX(Modelo!$A$9:$D$89,MATCH(DataBase!$J1972,Modelo!$A$9:$A$89,0),MATCH(DataBase!N$1,Modelo!$A$9:$D$9,0))</f>
        <v>boolean</v>
      </c>
      <c r="O1972" s="115" t="b">
        <f t="array" ref="O1972">IF(N1972="negativo",INDEX($AD$3:$AG$51,MATCH(1,($B1972=$AD$3:$AD$51)*($J1972=$AE$3:$AE$51),0),3),IF(N1972="positivo",INDEX($AD$55:$AG$109,MATCH(1,($B1972=$AD$55:$AD$109)*($J1972=$AE$55:$AE$109),0),3)))</f>
        <v>0</v>
      </c>
      <c r="P1972" s="115" t="b">
        <f t="array" ref="P1972">IF(N1972="negativo",INDEX($AD$3:$AG$51,MATCH(1,($B1972=$AD$3:$AD$51)*($J1972=$AE$3:$AE$51),0),4),IF(N1972="positivo",INDEX($AD$55:$AG$109,MATCH(1,($B1972=$AD$55:$AD$109)*($J1972=$AE$55:$AE$109),0),4)))</f>
        <v>0</v>
      </c>
      <c r="Q1972" s="115" t="str">
        <f>VLOOKUP(M1972,Modelo!$A$2:$C$7,2,0)</f>
        <v>Transparencia y Gobierno de la Sostenibilidad</v>
      </c>
      <c r="R1972" s="118">
        <f t="array" ref="R1972">INDEX(Modelo!$F$1:$H$37,MATCH(1,(DataBase!Q1972=Modelo!$G$1:$G$37)*(DataBase!B1972=Modelo!$F$1:$F$37),0),3)</f>
        <v>0.23529411764705882</v>
      </c>
      <c r="S1972" s="115">
        <f t="shared" si="62"/>
        <v>0</v>
      </c>
      <c r="T1972" s="115">
        <f t="shared" si="63"/>
        <v>0</v>
      </c>
    </row>
    <row r="1973" spans="1:20" x14ac:dyDescent="0.3">
      <c r="A1973" s="115" t="s">
        <v>268</v>
      </c>
      <c r="B1973" s="115" t="s">
        <v>216</v>
      </c>
      <c r="C1973" s="115" t="s">
        <v>103</v>
      </c>
      <c r="D1973" s="115" t="s">
        <v>86</v>
      </c>
      <c r="E1973" s="115" t="s">
        <v>86</v>
      </c>
      <c r="F1973" s="115" t="s">
        <v>87</v>
      </c>
      <c r="G1973" s="115">
        <v>1986</v>
      </c>
      <c r="H1973" s="115" t="s">
        <v>125</v>
      </c>
      <c r="I1973" s="115">
        <v>2.2734296359999999</v>
      </c>
      <c r="J1973" s="115" t="s">
        <v>12</v>
      </c>
      <c r="K1973" s="115">
        <f>INDEX(DatosProcesados!$A$1:$BF$101,MATCH(DataBase!A1973,DatosProcesados!$A$1:$A$101,0),MATCH(DataBase!J1973,DatosProcesados!$A$1:$BF$1,0))</f>
        <v>0</v>
      </c>
      <c r="L1973" s="115" t="str">
        <f>INDEX(Modelo!$A$9:$D$89,MATCH(DataBase!$J1973,Modelo!$A$9:$A$89,0),MATCH(DataBase!L$1,Modelo!$A$9:$D$9,0))</f>
        <v>Información general</v>
      </c>
      <c r="M1973" s="115" t="str">
        <f>INDEX(Modelo!$A$9:$D$89,MATCH(DataBase!$J1973,Modelo!$A$9:$A$89,0),MATCH(DataBase!M$1,Modelo!$A$9:$D$9,0))</f>
        <v>Pilar 1</v>
      </c>
      <c r="N1973" s="115" t="str">
        <f>INDEX(Modelo!$A$9:$D$89,MATCH(DataBase!$J1973,Modelo!$A$9:$A$89,0),MATCH(DataBase!N$1,Modelo!$A$9:$D$9,0))</f>
        <v>boolean</v>
      </c>
      <c r="O1973" s="115" t="b">
        <f t="array" ref="O1973">IF(N1973="negativo",INDEX($AD$3:$AG$51,MATCH(1,($B1973=$AD$3:$AD$51)*($J1973=$AE$3:$AE$51),0),3),IF(N1973="positivo",INDEX($AD$55:$AG$109,MATCH(1,($B1973=$AD$55:$AD$109)*($J1973=$AE$55:$AE$109),0),3)))</f>
        <v>0</v>
      </c>
      <c r="P1973" s="115" t="b">
        <f t="array" ref="P1973">IF(N1973="negativo",INDEX($AD$3:$AG$51,MATCH(1,($B1973=$AD$3:$AD$51)*($J1973=$AE$3:$AE$51),0),4),IF(N1973="positivo",INDEX($AD$55:$AG$109,MATCH(1,($B1973=$AD$55:$AD$109)*($J1973=$AE$55:$AE$109),0),4)))</f>
        <v>0</v>
      </c>
      <c r="Q1973" s="115" t="str">
        <f>VLOOKUP(M1973,Modelo!$A$2:$C$7,2,0)</f>
        <v>Transparencia y Gobierno de la Sostenibilidad</v>
      </c>
      <c r="R1973" s="118">
        <f t="array" ref="R1973">INDEX(Modelo!$F$1:$H$37,MATCH(1,(DataBase!Q1973=Modelo!$G$1:$G$37)*(DataBase!B1973=Modelo!$F$1:$F$37),0),3)</f>
        <v>0.15789473684210525</v>
      </c>
      <c r="S1973" s="115">
        <f t="shared" si="62"/>
        <v>0</v>
      </c>
      <c r="T1973" s="115">
        <f t="shared" si="63"/>
        <v>0</v>
      </c>
    </row>
    <row r="1974" spans="1:20" x14ac:dyDescent="0.3">
      <c r="A1974" s="115" t="s">
        <v>234</v>
      </c>
      <c r="B1974" s="115" t="s">
        <v>216</v>
      </c>
      <c r="C1974" s="115" t="s">
        <v>103</v>
      </c>
      <c r="D1974" s="115" t="s">
        <v>86</v>
      </c>
      <c r="E1974" s="115" t="s">
        <v>86</v>
      </c>
      <c r="F1974" s="115" t="s">
        <v>86</v>
      </c>
      <c r="G1974" s="115">
        <v>1904</v>
      </c>
      <c r="H1974" s="115" t="s">
        <v>125</v>
      </c>
      <c r="I1974" s="115">
        <v>2.8467005310000002</v>
      </c>
      <c r="J1974" s="115" t="s">
        <v>12</v>
      </c>
      <c r="K1974" s="115" t="str">
        <f>INDEX(DatosProcesados!$A$1:$BF$101,MATCH(DataBase!A1974,DatosProcesados!$A$1:$A$101,0),MATCH(DataBase!J1974,DatosProcesados!$A$1:$BF$1,0))</f>
        <v>Si</v>
      </c>
      <c r="L1974" s="115" t="str">
        <f>INDEX(Modelo!$A$9:$D$89,MATCH(DataBase!$J1974,Modelo!$A$9:$A$89,0),MATCH(DataBase!L$1,Modelo!$A$9:$D$9,0))</f>
        <v>Información general</v>
      </c>
      <c r="M1974" s="115" t="str">
        <f>INDEX(Modelo!$A$9:$D$89,MATCH(DataBase!$J1974,Modelo!$A$9:$A$89,0),MATCH(DataBase!M$1,Modelo!$A$9:$D$9,0))</f>
        <v>Pilar 1</v>
      </c>
      <c r="N1974" s="115" t="str">
        <f>INDEX(Modelo!$A$9:$D$89,MATCH(DataBase!$J1974,Modelo!$A$9:$A$89,0),MATCH(DataBase!N$1,Modelo!$A$9:$D$9,0))</f>
        <v>boolean</v>
      </c>
      <c r="O1974" s="115" t="b">
        <f t="array" ref="O1974">IF(N1974="negativo",INDEX($AD$3:$AG$51,MATCH(1,($B1974=$AD$3:$AD$51)*($J1974=$AE$3:$AE$51),0),3),IF(N1974="positivo",INDEX($AD$55:$AG$109,MATCH(1,($B1974=$AD$55:$AD$109)*($J1974=$AE$55:$AE$109),0),3)))</f>
        <v>0</v>
      </c>
      <c r="P1974" s="115" t="b">
        <f t="array" ref="P1974">IF(N1974="negativo",INDEX($AD$3:$AG$51,MATCH(1,($B1974=$AD$3:$AD$51)*($J1974=$AE$3:$AE$51),0),4),IF(N1974="positivo",INDEX($AD$55:$AG$109,MATCH(1,($B1974=$AD$55:$AD$109)*($J1974=$AE$55:$AE$109),0),4)))</f>
        <v>0</v>
      </c>
      <c r="Q1974" s="115" t="str">
        <f>VLOOKUP(M1974,Modelo!$A$2:$C$7,2,0)</f>
        <v>Transparencia y Gobierno de la Sostenibilidad</v>
      </c>
      <c r="R1974" s="118">
        <f t="array" ref="R1974">INDEX(Modelo!$F$1:$H$37,MATCH(1,(DataBase!Q1974=Modelo!$G$1:$G$37)*(DataBase!B1974=Modelo!$F$1:$F$37),0),3)</f>
        <v>0.15789473684210525</v>
      </c>
      <c r="S1974" s="115">
        <f t="shared" si="62"/>
        <v>100</v>
      </c>
      <c r="T1974" s="115">
        <f t="shared" si="63"/>
        <v>15.789473684210526</v>
      </c>
    </row>
    <row r="1975" spans="1:20" x14ac:dyDescent="0.3">
      <c r="A1975" s="115" t="s">
        <v>359</v>
      </c>
      <c r="B1975" s="115" t="s">
        <v>313</v>
      </c>
      <c r="C1975" s="115" t="s">
        <v>103</v>
      </c>
      <c r="D1975" s="115" t="s">
        <v>86</v>
      </c>
      <c r="E1975" s="115" t="s">
        <v>87</v>
      </c>
      <c r="F1975" s="115" t="s">
        <v>87</v>
      </c>
      <c r="G1975" s="115">
        <v>1993</v>
      </c>
      <c r="H1975" s="115" t="s">
        <v>244</v>
      </c>
      <c r="I1975" s="115">
        <v>2.3607916150000001</v>
      </c>
      <c r="J1975" s="115" t="s">
        <v>12</v>
      </c>
      <c r="K1975" s="115" t="str">
        <f>INDEX(DatosProcesados!$A$1:$BF$101,MATCH(DataBase!A1975,DatosProcesados!$A$1:$A$101,0),MATCH(DataBase!J1975,DatosProcesados!$A$1:$BF$1,0))</f>
        <v>Si</v>
      </c>
      <c r="L1975" s="115" t="str">
        <f>INDEX(Modelo!$A$9:$D$89,MATCH(DataBase!$J1975,Modelo!$A$9:$A$89,0),MATCH(DataBase!L$1,Modelo!$A$9:$D$9,0))</f>
        <v>Información general</v>
      </c>
      <c r="M1975" s="115" t="str">
        <f>INDEX(Modelo!$A$9:$D$89,MATCH(DataBase!$J1975,Modelo!$A$9:$A$89,0),MATCH(DataBase!M$1,Modelo!$A$9:$D$9,0))</f>
        <v>Pilar 1</v>
      </c>
      <c r="N1975" s="115" t="str">
        <f>INDEX(Modelo!$A$9:$D$89,MATCH(DataBase!$J1975,Modelo!$A$9:$A$89,0),MATCH(DataBase!N$1,Modelo!$A$9:$D$9,0))</f>
        <v>boolean</v>
      </c>
      <c r="O1975" s="115" t="b">
        <f t="array" ref="O1975">IF(N1975="negativo",INDEX($AD$3:$AG$51,MATCH(1,($B1975=$AD$3:$AD$51)*($J1975=$AE$3:$AE$51),0),3),IF(N1975="positivo",INDEX($AD$55:$AG$109,MATCH(1,($B1975=$AD$55:$AD$109)*($J1975=$AE$55:$AE$109),0),3)))</f>
        <v>0</v>
      </c>
      <c r="P1975" s="115" t="b">
        <f t="array" ref="P1975">IF(N1975="negativo",INDEX($AD$3:$AG$51,MATCH(1,($B1975=$AD$3:$AD$51)*($J1975=$AE$3:$AE$51),0),4),IF(N1975="positivo",INDEX($AD$55:$AG$109,MATCH(1,($B1975=$AD$55:$AD$109)*($J1975=$AE$55:$AE$109),0),4)))</f>
        <v>0</v>
      </c>
      <c r="Q1975" s="115" t="str">
        <f>VLOOKUP(M1975,Modelo!$A$2:$C$7,2,0)</f>
        <v>Transparencia y Gobierno de la Sostenibilidad</v>
      </c>
      <c r="R1975" s="118">
        <f t="array" ref="R1975">INDEX(Modelo!$F$1:$H$37,MATCH(1,(DataBase!Q1975=Modelo!$G$1:$G$37)*(DataBase!B1975=Modelo!$F$1:$F$37),0),3)</f>
        <v>0.23529411764705882</v>
      </c>
      <c r="S1975" s="115">
        <f t="shared" si="62"/>
        <v>100</v>
      </c>
      <c r="T1975" s="115">
        <f t="shared" si="63"/>
        <v>23.52941176470588</v>
      </c>
    </row>
    <row r="1976" spans="1:20" x14ac:dyDescent="0.3">
      <c r="A1976" s="115" t="s">
        <v>327</v>
      </c>
      <c r="B1976" s="115" t="s">
        <v>313</v>
      </c>
      <c r="C1976" s="115" t="s">
        <v>103</v>
      </c>
      <c r="D1976" s="115" t="s">
        <v>86</v>
      </c>
      <c r="E1976" s="115" t="s">
        <v>86</v>
      </c>
      <c r="F1976" s="115" t="s">
        <v>87</v>
      </c>
      <c r="G1976" s="115">
        <v>2005</v>
      </c>
      <c r="H1976" s="115" t="s">
        <v>328</v>
      </c>
      <c r="I1976" s="115">
        <v>10.521119421</v>
      </c>
      <c r="J1976" s="115" t="s">
        <v>12</v>
      </c>
      <c r="K1976" s="115" t="str">
        <f>INDEX(DatosProcesados!$A$1:$BF$101,MATCH(DataBase!A1976,DatosProcesados!$A$1:$A$101,0),MATCH(DataBase!J1976,DatosProcesados!$A$1:$BF$1,0))</f>
        <v>Si</v>
      </c>
      <c r="L1976" s="115" t="str">
        <f>INDEX(Modelo!$A$9:$D$89,MATCH(DataBase!$J1976,Modelo!$A$9:$A$89,0),MATCH(DataBase!L$1,Modelo!$A$9:$D$9,0))</f>
        <v>Información general</v>
      </c>
      <c r="M1976" s="115" t="str">
        <f>INDEX(Modelo!$A$9:$D$89,MATCH(DataBase!$J1976,Modelo!$A$9:$A$89,0),MATCH(DataBase!M$1,Modelo!$A$9:$D$9,0))</f>
        <v>Pilar 1</v>
      </c>
      <c r="N1976" s="115" t="str">
        <f>INDEX(Modelo!$A$9:$D$89,MATCH(DataBase!$J1976,Modelo!$A$9:$A$89,0),MATCH(DataBase!N$1,Modelo!$A$9:$D$9,0))</f>
        <v>boolean</v>
      </c>
      <c r="O1976" s="115" t="b">
        <f t="array" ref="O1976">IF(N1976="negativo",INDEX($AD$3:$AG$51,MATCH(1,($B1976=$AD$3:$AD$51)*($J1976=$AE$3:$AE$51),0),3),IF(N1976="positivo",INDEX($AD$55:$AG$109,MATCH(1,($B1976=$AD$55:$AD$109)*($J1976=$AE$55:$AE$109),0),3)))</f>
        <v>0</v>
      </c>
      <c r="P1976" s="115" t="b">
        <f t="array" ref="P1976">IF(N1976="negativo",INDEX($AD$3:$AG$51,MATCH(1,($B1976=$AD$3:$AD$51)*($J1976=$AE$3:$AE$51),0),4),IF(N1976="positivo",INDEX($AD$55:$AG$109,MATCH(1,($B1976=$AD$55:$AD$109)*($J1976=$AE$55:$AE$109),0),4)))</f>
        <v>0</v>
      </c>
      <c r="Q1976" s="115" t="str">
        <f>VLOOKUP(M1976,Modelo!$A$2:$C$7,2,0)</f>
        <v>Transparencia y Gobierno de la Sostenibilidad</v>
      </c>
      <c r="R1976" s="118">
        <f t="array" ref="R1976">INDEX(Modelo!$F$1:$H$37,MATCH(1,(DataBase!Q1976=Modelo!$G$1:$G$37)*(DataBase!B1976=Modelo!$F$1:$F$37),0),3)</f>
        <v>0.23529411764705882</v>
      </c>
      <c r="S1976" s="115">
        <f t="shared" si="62"/>
        <v>100</v>
      </c>
      <c r="T1976" s="115">
        <f t="shared" si="63"/>
        <v>23.52941176470588</v>
      </c>
    </row>
    <row r="1977" spans="1:20" x14ac:dyDescent="0.3">
      <c r="A1977" s="115" t="s">
        <v>283</v>
      </c>
      <c r="B1977" s="115" t="s">
        <v>216</v>
      </c>
      <c r="C1977" s="115" t="s">
        <v>103</v>
      </c>
      <c r="D1977" s="115" t="s">
        <v>86</v>
      </c>
      <c r="E1977" s="115" t="s">
        <v>86</v>
      </c>
      <c r="F1977" s="115" t="s">
        <v>87</v>
      </c>
      <c r="G1977" s="115">
        <v>1958</v>
      </c>
      <c r="H1977" s="115" t="s">
        <v>125</v>
      </c>
      <c r="I1977" s="115">
        <v>2.0172595470000001</v>
      </c>
      <c r="J1977" s="115" t="s">
        <v>12</v>
      </c>
      <c r="K1977" s="115" t="str">
        <f>INDEX(DatosProcesados!$A$1:$BF$101,MATCH(DataBase!A1977,DatosProcesados!$A$1:$A$101,0),MATCH(DataBase!J1977,DatosProcesados!$A$1:$BF$1,0))</f>
        <v>Si</v>
      </c>
      <c r="L1977" s="115" t="str">
        <f>INDEX(Modelo!$A$9:$D$89,MATCH(DataBase!$J1977,Modelo!$A$9:$A$89,0),MATCH(DataBase!L$1,Modelo!$A$9:$D$9,0))</f>
        <v>Información general</v>
      </c>
      <c r="M1977" s="115" t="str">
        <f>INDEX(Modelo!$A$9:$D$89,MATCH(DataBase!$J1977,Modelo!$A$9:$A$89,0),MATCH(DataBase!M$1,Modelo!$A$9:$D$9,0))</f>
        <v>Pilar 1</v>
      </c>
      <c r="N1977" s="115" t="str">
        <f>INDEX(Modelo!$A$9:$D$89,MATCH(DataBase!$J1977,Modelo!$A$9:$A$89,0),MATCH(DataBase!N$1,Modelo!$A$9:$D$9,0))</f>
        <v>boolean</v>
      </c>
      <c r="O1977" s="115" t="b">
        <f t="array" ref="O1977">IF(N1977="negativo",INDEX($AD$3:$AG$51,MATCH(1,($B1977=$AD$3:$AD$51)*($J1977=$AE$3:$AE$51),0),3),IF(N1977="positivo",INDEX($AD$55:$AG$109,MATCH(1,($B1977=$AD$55:$AD$109)*($J1977=$AE$55:$AE$109),0),3)))</f>
        <v>0</v>
      </c>
      <c r="P1977" s="115" t="b">
        <f t="array" ref="P1977">IF(N1977="negativo",INDEX($AD$3:$AG$51,MATCH(1,($B1977=$AD$3:$AD$51)*($J1977=$AE$3:$AE$51),0),4),IF(N1977="positivo",INDEX($AD$55:$AG$109,MATCH(1,($B1977=$AD$55:$AD$109)*($J1977=$AE$55:$AE$109),0),4)))</f>
        <v>0</v>
      </c>
      <c r="Q1977" s="115" t="str">
        <f>VLOOKUP(M1977,Modelo!$A$2:$C$7,2,0)</f>
        <v>Transparencia y Gobierno de la Sostenibilidad</v>
      </c>
      <c r="R1977" s="118">
        <f t="array" ref="R1977">INDEX(Modelo!$F$1:$H$37,MATCH(1,(DataBase!Q1977=Modelo!$G$1:$G$37)*(DataBase!B1977=Modelo!$F$1:$F$37),0),3)</f>
        <v>0.15789473684210525</v>
      </c>
      <c r="S1977" s="115">
        <f t="shared" si="62"/>
        <v>100</v>
      </c>
      <c r="T1977" s="115">
        <f t="shared" si="63"/>
        <v>15.789473684210526</v>
      </c>
    </row>
    <row r="1978" spans="1:20" x14ac:dyDescent="0.3">
      <c r="A1978" s="115" t="s">
        <v>188</v>
      </c>
      <c r="B1978" s="115" t="s">
        <v>84</v>
      </c>
      <c r="C1978" s="115" t="s">
        <v>103</v>
      </c>
      <c r="D1978" s="115" t="s">
        <v>86</v>
      </c>
      <c r="E1978" s="115" t="s">
        <v>87</v>
      </c>
      <c r="F1978" s="115" t="s">
        <v>86</v>
      </c>
      <c r="G1978" s="115">
        <v>1974</v>
      </c>
      <c r="H1978" s="115" t="s">
        <v>125</v>
      </c>
      <c r="I1978" s="115">
        <v>2.2729038500000001</v>
      </c>
      <c r="J1978" s="115" t="s">
        <v>12</v>
      </c>
      <c r="K1978" s="115" t="str">
        <f>INDEX(DatosProcesados!$A$1:$BF$101,MATCH(DataBase!A1978,DatosProcesados!$A$1:$A$101,0),MATCH(DataBase!J1978,DatosProcesados!$A$1:$BF$1,0))</f>
        <v>Si</v>
      </c>
      <c r="L1978" s="115" t="str">
        <f>INDEX(Modelo!$A$9:$D$89,MATCH(DataBase!$J1978,Modelo!$A$9:$A$89,0),MATCH(DataBase!L$1,Modelo!$A$9:$D$9,0))</f>
        <v>Información general</v>
      </c>
      <c r="M1978" s="115" t="str">
        <f>INDEX(Modelo!$A$9:$D$89,MATCH(DataBase!$J1978,Modelo!$A$9:$A$89,0),MATCH(DataBase!M$1,Modelo!$A$9:$D$9,0))</f>
        <v>Pilar 1</v>
      </c>
      <c r="N1978" s="115" t="str">
        <f>INDEX(Modelo!$A$9:$D$89,MATCH(DataBase!$J1978,Modelo!$A$9:$A$89,0),MATCH(DataBase!N$1,Modelo!$A$9:$D$9,0))</f>
        <v>boolean</v>
      </c>
      <c r="O1978" s="115" t="b">
        <f t="array" ref="O1978">IF(N1978="negativo",INDEX($AD$3:$AG$51,MATCH(1,($B1978=$AD$3:$AD$51)*($J1978=$AE$3:$AE$51),0),3),IF(N1978="positivo",INDEX($AD$55:$AG$109,MATCH(1,($B1978=$AD$55:$AD$109)*($J1978=$AE$55:$AE$109),0),3)))</f>
        <v>0</v>
      </c>
      <c r="P1978" s="115" t="b">
        <f t="array" ref="P1978">IF(N1978="negativo",INDEX($AD$3:$AG$51,MATCH(1,($B1978=$AD$3:$AD$51)*($J1978=$AE$3:$AE$51),0),4),IF(N1978="positivo",INDEX($AD$55:$AG$109,MATCH(1,($B1978=$AD$55:$AD$109)*($J1978=$AE$55:$AE$109),0),4)))</f>
        <v>0</v>
      </c>
      <c r="Q1978" s="115" t="str">
        <f>VLOOKUP(M1978,Modelo!$A$2:$C$7,2,0)</f>
        <v>Transparencia y Gobierno de la Sostenibilidad</v>
      </c>
      <c r="R1978" s="118">
        <f t="array" ref="R1978">INDEX(Modelo!$F$1:$H$37,MATCH(1,(DataBase!Q1978=Modelo!$G$1:$G$37)*(DataBase!B1978=Modelo!$F$1:$F$37),0),3)</f>
        <v>0.29411764705882354</v>
      </c>
      <c r="S1978" s="115">
        <f t="shared" si="62"/>
        <v>100</v>
      </c>
      <c r="T1978" s="115">
        <f t="shared" si="63"/>
        <v>29.411764705882355</v>
      </c>
    </row>
    <row r="1979" spans="1:20" x14ac:dyDescent="0.3">
      <c r="A1979" s="115" t="s">
        <v>199</v>
      </c>
      <c r="B1979" s="115" t="s">
        <v>84</v>
      </c>
      <c r="C1979" s="115" t="s">
        <v>103</v>
      </c>
      <c r="D1979" s="115" t="s">
        <v>86</v>
      </c>
      <c r="E1979" s="115" t="s">
        <v>86</v>
      </c>
      <c r="F1979" s="115" t="s">
        <v>87</v>
      </c>
      <c r="G1979" s="115">
        <v>2015</v>
      </c>
      <c r="H1979" s="115" t="s">
        <v>125</v>
      </c>
      <c r="I1979" s="115">
        <v>0.70314701400000001</v>
      </c>
      <c r="J1979" s="115" t="s">
        <v>12</v>
      </c>
      <c r="K1979" s="115" t="str">
        <f>INDEX(DatosProcesados!$A$1:$BF$101,MATCH(DataBase!A1979,DatosProcesados!$A$1:$A$101,0),MATCH(DataBase!J1979,DatosProcesados!$A$1:$BF$1,0))</f>
        <v>No</v>
      </c>
      <c r="L1979" s="115" t="str">
        <f>INDEX(Modelo!$A$9:$D$89,MATCH(DataBase!$J1979,Modelo!$A$9:$A$89,0),MATCH(DataBase!L$1,Modelo!$A$9:$D$9,0))</f>
        <v>Información general</v>
      </c>
      <c r="M1979" s="115" t="str">
        <f>INDEX(Modelo!$A$9:$D$89,MATCH(DataBase!$J1979,Modelo!$A$9:$A$89,0),MATCH(DataBase!M$1,Modelo!$A$9:$D$9,0))</f>
        <v>Pilar 1</v>
      </c>
      <c r="N1979" s="115" t="str">
        <f>INDEX(Modelo!$A$9:$D$89,MATCH(DataBase!$J1979,Modelo!$A$9:$A$89,0),MATCH(DataBase!N$1,Modelo!$A$9:$D$9,0))</f>
        <v>boolean</v>
      </c>
      <c r="O1979" s="115" t="b">
        <f t="array" ref="O1979">IF(N1979="negativo",INDEX($AD$3:$AG$51,MATCH(1,($B1979=$AD$3:$AD$51)*($J1979=$AE$3:$AE$51),0),3),IF(N1979="positivo",INDEX($AD$55:$AG$109,MATCH(1,($B1979=$AD$55:$AD$109)*($J1979=$AE$55:$AE$109),0),3)))</f>
        <v>0</v>
      </c>
      <c r="P1979" s="115" t="b">
        <f t="array" ref="P1979">IF(N1979="negativo",INDEX($AD$3:$AG$51,MATCH(1,($B1979=$AD$3:$AD$51)*($J1979=$AE$3:$AE$51),0),4),IF(N1979="positivo",INDEX($AD$55:$AG$109,MATCH(1,($B1979=$AD$55:$AD$109)*($J1979=$AE$55:$AE$109),0),4)))</f>
        <v>0</v>
      </c>
      <c r="Q1979" s="115" t="str">
        <f>VLOOKUP(M1979,Modelo!$A$2:$C$7,2,0)</f>
        <v>Transparencia y Gobierno de la Sostenibilidad</v>
      </c>
      <c r="R1979" s="118">
        <f t="array" ref="R1979">INDEX(Modelo!$F$1:$H$37,MATCH(1,(DataBase!Q1979=Modelo!$G$1:$G$37)*(DataBase!B1979=Modelo!$F$1:$F$37),0),3)</f>
        <v>0.29411764705882354</v>
      </c>
      <c r="S1979" s="115">
        <f t="shared" si="62"/>
        <v>0</v>
      </c>
      <c r="T1979" s="115">
        <f t="shared" si="63"/>
        <v>0</v>
      </c>
    </row>
    <row r="1980" spans="1:20" x14ac:dyDescent="0.3">
      <c r="A1980" s="115" t="s">
        <v>215</v>
      </c>
      <c r="B1980" s="115" t="s">
        <v>216</v>
      </c>
      <c r="C1980" s="115" t="s">
        <v>97</v>
      </c>
      <c r="D1980" s="115" t="s">
        <v>86</v>
      </c>
      <c r="E1980" s="115" t="s">
        <v>86</v>
      </c>
      <c r="F1980" s="115" t="s">
        <v>86</v>
      </c>
      <c r="G1980" s="115">
        <v>1956</v>
      </c>
      <c r="H1980" s="115" t="s">
        <v>125</v>
      </c>
      <c r="I1980" s="115">
        <v>25.860914507</v>
      </c>
      <c r="J1980" s="115" t="s">
        <v>12</v>
      </c>
      <c r="K1980" s="115" t="str">
        <f>INDEX(DatosProcesados!$A$1:$BF$101,MATCH(DataBase!A1980,DatosProcesados!$A$1:$A$101,0),MATCH(DataBase!J1980,DatosProcesados!$A$1:$BF$1,0))</f>
        <v>Si</v>
      </c>
      <c r="L1980" s="115" t="str">
        <f>INDEX(Modelo!$A$9:$D$89,MATCH(DataBase!$J1980,Modelo!$A$9:$A$89,0),MATCH(DataBase!L$1,Modelo!$A$9:$D$9,0))</f>
        <v>Información general</v>
      </c>
      <c r="M1980" s="115" t="str">
        <f>INDEX(Modelo!$A$9:$D$89,MATCH(DataBase!$J1980,Modelo!$A$9:$A$89,0),MATCH(DataBase!M$1,Modelo!$A$9:$D$9,0))</f>
        <v>Pilar 1</v>
      </c>
      <c r="N1980" s="115" t="str">
        <f>INDEX(Modelo!$A$9:$D$89,MATCH(DataBase!$J1980,Modelo!$A$9:$A$89,0),MATCH(DataBase!N$1,Modelo!$A$9:$D$9,0))</f>
        <v>boolean</v>
      </c>
      <c r="O1980" s="115" t="b">
        <f t="array" ref="O1980">IF(N1980="negativo",INDEX($AD$3:$AG$51,MATCH(1,($B1980=$AD$3:$AD$51)*($J1980=$AE$3:$AE$51),0),3),IF(N1980="positivo",INDEX($AD$55:$AG$109,MATCH(1,($B1980=$AD$55:$AD$109)*($J1980=$AE$55:$AE$109),0),3)))</f>
        <v>0</v>
      </c>
      <c r="P1980" s="115" t="b">
        <f t="array" ref="P1980">IF(N1980="negativo",INDEX($AD$3:$AG$51,MATCH(1,($B1980=$AD$3:$AD$51)*($J1980=$AE$3:$AE$51),0),4),IF(N1980="positivo",INDEX($AD$55:$AG$109,MATCH(1,($B1980=$AD$55:$AD$109)*($J1980=$AE$55:$AE$109),0),4)))</f>
        <v>0</v>
      </c>
      <c r="Q1980" s="115" t="str">
        <f>VLOOKUP(M1980,Modelo!$A$2:$C$7,2,0)</f>
        <v>Transparencia y Gobierno de la Sostenibilidad</v>
      </c>
      <c r="R1980" s="118">
        <f t="array" ref="R1980">INDEX(Modelo!$F$1:$H$37,MATCH(1,(DataBase!Q1980=Modelo!$G$1:$G$37)*(DataBase!B1980=Modelo!$F$1:$F$37),0),3)</f>
        <v>0.15789473684210525</v>
      </c>
      <c r="S1980" s="115">
        <f t="shared" si="62"/>
        <v>100</v>
      </c>
      <c r="T1980" s="115">
        <f t="shared" si="63"/>
        <v>15.789473684210526</v>
      </c>
    </row>
    <row r="1981" spans="1:20" x14ac:dyDescent="0.3">
      <c r="A1981" s="115" t="s">
        <v>257</v>
      </c>
      <c r="B1981" s="115" t="s">
        <v>216</v>
      </c>
      <c r="C1981" s="115" t="s">
        <v>97</v>
      </c>
      <c r="D1981" s="115" t="s">
        <v>86</v>
      </c>
      <c r="E1981" s="115" t="s">
        <v>87</v>
      </c>
      <c r="F1981" s="115" t="s">
        <v>87</v>
      </c>
      <c r="G1981" s="115">
        <v>1898</v>
      </c>
      <c r="H1981" s="115" t="s">
        <v>167</v>
      </c>
      <c r="I1981" s="115">
        <v>2.4260392159999999</v>
      </c>
      <c r="J1981" s="115" t="s">
        <v>12</v>
      </c>
      <c r="K1981" s="115" t="str">
        <f>INDEX(DatosProcesados!$A$1:$BF$101,MATCH(DataBase!A1981,DatosProcesados!$A$1:$A$101,0),MATCH(DataBase!J1981,DatosProcesados!$A$1:$BF$1,0))</f>
        <v>Si</v>
      </c>
      <c r="L1981" s="115" t="str">
        <f>INDEX(Modelo!$A$9:$D$89,MATCH(DataBase!$J1981,Modelo!$A$9:$A$89,0),MATCH(DataBase!L$1,Modelo!$A$9:$D$9,0))</f>
        <v>Información general</v>
      </c>
      <c r="M1981" s="115" t="str">
        <f>INDEX(Modelo!$A$9:$D$89,MATCH(DataBase!$J1981,Modelo!$A$9:$A$89,0),MATCH(DataBase!M$1,Modelo!$A$9:$D$9,0))</f>
        <v>Pilar 1</v>
      </c>
      <c r="N1981" s="115" t="str">
        <f>INDEX(Modelo!$A$9:$D$89,MATCH(DataBase!$J1981,Modelo!$A$9:$A$89,0),MATCH(DataBase!N$1,Modelo!$A$9:$D$9,0))</f>
        <v>boolean</v>
      </c>
      <c r="O1981" s="115" t="b">
        <f t="array" ref="O1981">IF(N1981="negativo",INDEX($AD$3:$AG$51,MATCH(1,($B1981=$AD$3:$AD$51)*($J1981=$AE$3:$AE$51),0),3),IF(N1981="positivo",INDEX($AD$55:$AG$109,MATCH(1,($B1981=$AD$55:$AD$109)*($J1981=$AE$55:$AE$109),0),3)))</f>
        <v>0</v>
      </c>
      <c r="P1981" s="115" t="b">
        <f t="array" ref="P1981">IF(N1981="negativo",INDEX($AD$3:$AG$51,MATCH(1,($B1981=$AD$3:$AD$51)*($J1981=$AE$3:$AE$51),0),4),IF(N1981="positivo",INDEX($AD$55:$AG$109,MATCH(1,($B1981=$AD$55:$AD$109)*($J1981=$AE$55:$AE$109),0),4)))</f>
        <v>0</v>
      </c>
      <c r="Q1981" s="115" t="str">
        <f>VLOOKUP(M1981,Modelo!$A$2:$C$7,2,0)</f>
        <v>Transparencia y Gobierno de la Sostenibilidad</v>
      </c>
      <c r="R1981" s="118">
        <f t="array" ref="R1981">INDEX(Modelo!$F$1:$H$37,MATCH(1,(DataBase!Q1981=Modelo!$G$1:$G$37)*(DataBase!B1981=Modelo!$F$1:$F$37),0),3)</f>
        <v>0.15789473684210525</v>
      </c>
      <c r="S1981" s="115">
        <f t="shared" si="62"/>
        <v>100</v>
      </c>
      <c r="T1981" s="115">
        <f t="shared" si="63"/>
        <v>15.789473684210526</v>
      </c>
    </row>
    <row r="1982" spans="1:20" x14ac:dyDescent="0.3">
      <c r="A1982" s="115" t="s">
        <v>301</v>
      </c>
      <c r="B1982" s="115" t="s">
        <v>216</v>
      </c>
      <c r="C1982" s="115" t="s">
        <v>103</v>
      </c>
      <c r="D1982" s="115" t="s">
        <v>86</v>
      </c>
      <c r="E1982" s="115" t="s">
        <v>87</v>
      </c>
      <c r="F1982" s="115" t="s">
        <v>86</v>
      </c>
      <c r="G1982" s="115">
        <v>1998</v>
      </c>
      <c r="H1982" s="115" t="s">
        <v>125</v>
      </c>
      <c r="I1982" s="115">
        <v>1.697301486</v>
      </c>
      <c r="J1982" s="115" t="s">
        <v>12</v>
      </c>
      <c r="K1982" s="115" t="str">
        <f>INDEX(DatosProcesados!$A$1:$BF$101,MATCH(DataBase!A1982,DatosProcesados!$A$1:$A$101,0),MATCH(DataBase!J1982,DatosProcesados!$A$1:$BF$1,0))</f>
        <v>Si</v>
      </c>
      <c r="L1982" s="115" t="str">
        <f>INDEX(Modelo!$A$9:$D$89,MATCH(DataBase!$J1982,Modelo!$A$9:$A$89,0),MATCH(DataBase!L$1,Modelo!$A$9:$D$9,0))</f>
        <v>Información general</v>
      </c>
      <c r="M1982" s="115" t="str">
        <f>INDEX(Modelo!$A$9:$D$89,MATCH(DataBase!$J1982,Modelo!$A$9:$A$89,0),MATCH(DataBase!M$1,Modelo!$A$9:$D$9,0))</f>
        <v>Pilar 1</v>
      </c>
      <c r="N1982" s="115" t="str">
        <f>INDEX(Modelo!$A$9:$D$89,MATCH(DataBase!$J1982,Modelo!$A$9:$A$89,0),MATCH(DataBase!N$1,Modelo!$A$9:$D$9,0))</f>
        <v>boolean</v>
      </c>
      <c r="O1982" s="115" t="b">
        <f t="array" ref="O1982">IF(N1982="negativo",INDEX($AD$3:$AG$51,MATCH(1,($B1982=$AD$3:$AD$51)*($J1982=$AE$3:$AE$51),0),3),IF(N1982="positivo",INDEX($AD$55:$AG$109,MATCH(1,($B1982=$AD$55:$AD$109)*($J1982=$AE$55:$AE$109),0),3)))</f>
        <v>0</v>
      </c>
      <c r="P1982" s="115" t="b">
        <f t="array" ref="P1982">IF(N1982="negativo",INDEX($AD$3:$AG$51,MATCH(1,($B1982=$AD$3:$AD$51)*($J1982=$AE$3:$AE$51),0),4),IF(N1982="positivo",INDEX($AD$55:$AG$109,MATCH(1,($B1982=$AD$55:$AD$109)*($J1982=$AE$55:$AE$109),0),4)))</f>
        <v>0</v>
      </c>
      <c r="Q1982" s="115" t="str">
        <f>VLOOKUP(M1982,Modelo!$A$2:$C$7,2,0)</f>
        <v>Transparencia y Gobierno de la Sostenibilidad</v>
      </c>
      <c r="R1982" s="118">
        <f t="array" ref="R1982">INDEX(Modelo!$F$1:$H$37,MATCH(1,(DataBase!Q1982=Modelo!$G$1:$G$37)*(DataBase!B1982=Modelo!$F$1:$F$37),0),3)</f>
        <v>0.15789473684210525</v>
      </c>
      <c r="S1982" s="115">
        <f t="shared" si="62"/>
        <v>100</v>
      </c>
      <c r="T1982" s="115">
        <f t="shared" si="63"/>
        <v>15.789473684210526</v>
      </c>
    </row>
    <row r="1983" spans="1:20" x14ac:dyDescent="0.3">
      <c r="A1983" s="115" t="s">
        <v>352</v>
      </c>
      <c r="B1983" s="115" t="s">
        <v>313</v>
      </c>
      <c r="C1983" s="115" t="s">
        <v>103</v>
      </c>
      <c r="D1983" s="115" t="s">
        <v>87</v>
      </c>
      <c r="E1983" s="115" t="s">
        <v>87</v>
      </c>
      <c r="F1983" s="115" t="s">
        <v>87</v>
      </c>
      <c r="G1983" s="115">
        <v>1969</v>
      </c>
      <c r="H1983" s="115" t="s">
        <v>353</v>
      </c>
      <c r="I1983" s="115">
        <v>3.188315636</v>
      </c>
      <c r="J1983" s="115" t="s">
        <v>12</v>
      </c>
      <c r="K1983" s="115" t="str">
        <f>INDEX(DatosProcesados!$A$1:$BF$101,MATCH(DataBase!A1983,DatosProcesados!$A$1:$A$101,0),MATCH(DataBase!J1983,DatosProcesados!$A$1:$BF$1,0))</f>
        <v>Si</v>
      </c>
      <c r="L1983" s="115" t="str">
        <f>INDEX(Modelo!$A$9:$D$89,MATCH(DataBase!$J1983,Modelo!$A$9:$A$89,0),MATCH(DataBase!L$1,Modelo!$A$9:$D$9,0))</f>
        <v>Información general</v>
      </c>
      <c r="M1983" s="115" t="str">
        <f>INDEX(Modelo!$A$9:$D$89,MATCH(DataBase!$J1983,Modelo!$A$9:$A$89,0),MATCH(DataBase!M$1,Modelo!$A$9:$D$9,0))</f>
        <v>Pilar 1</v>
      </c>
      <c r="N1983" s="115" t="str">
        <f>INDEX(Modelo!$A$9:$D$89,MATCH(DataBase!$J1983,Modelo!$A$9:$A$89,0),MATCH(DataBase!N$1,Modelo!$A$9:$D$9,0))</f>
        <v>boolean</v>
      </c>
      <c r="O1983" s="115" t="b">
        <f t="array" ref="O1983">IF(N1983="negativo",INDEX($AD$3:$AG$51,MATCH(1,($B1983=$AD$3:$AD$51)*($J1983=$AE$3:$AE$51),0),3),IF(N1983="positivo",INDEX($AD$55:$AG$109,MATCH(1,($B1983=$AD$55:$AD$109)*($J1983=$AE$55:$AE$109),0),3)))</f>
        <v>0</v>
      </c>
      <c r="P1983" s="115" t="b">
        <f t="array" ref="P1983">IF(N1983="negativo",INDEX($AD$3:$AG$51,MATCH(1,($B1983=$AD$3:$AD$51)*($J1983=$AE$3:$AE$51),0),4),IF(N1983="positivo",INDEX($AD$55:$AG$109,MATCH(1,($B1983=$AD$55:$AD$109)*($J1983=$AE$55:$AE$109),0),4)))</f>
        <v>0</v>
      </c>
      <c r="Q1983" s="115" t="str">
        <f>VLOOKUP(M1983,Modelo!$A$2:$C$7,2,0)</f>
        <v>Transparencia y Gobierno de la Sostenibilidad</v>
      </c>
      <c r="R1983" s="118">
        <f t="array" ref="R1983">INDEX(Modelo!$F$1:$H$37,MATCH(1,(DataBase!Q1983=Modelo!$G$1:$G$37)*(DataBase!B1983=Modelo!$F$1:$F$37),0),3)</f>
        <v>0.23529411764705882</v>
      </c>
      <c r="S1983" s="115">
        <f t="shared" si="62"/>
        <v>100</v>
      </c>
      <c r="T1983" s="115">
        <f t="shared" si="63"/>
        <v>23.52941176470588</v>
      </c>
    </row>
    <row r="1984" spans="1:20" x14ac:dyDescent="0.3">
      <c r="A1984" s="115" t="s">
        <v>427</v>
      </c>
      <c r="B1984" s="115" t="s">
        <v>407</v>
      </c>
      <c r="C1984" s="115" t="s">
        <v>103</v>
      </c>
      <c r="D1984" s="115" t="s">
        <v>86</v>
      </c>
      <c r="E1984" s="115" t="s">
        <v>86</v>
      </c>
      <c r="F1984" s="115" t="s">
        <v>87</v>
      </c>
      <c r="G1984" s="115">
        <v>2020</v>
      </c>
      <c r="H1984" s="115" t="s">
        <v>428</v>
      </c>
      <c r="I1984" s="115">
        <v>1.943851598</v>
      </c>
      <c r="J1984" s="115" t="s">
        <v>12</v>
      </c>
      <c r="K1984" s="115" t="str">
        <f>INDEX(DatosProcesados!$A$1:$BF$101,MATCH(DataBase!A1984,DatosProcesados!$A$1:$A$101,0),MATCH(DataBase!J1984,DatosProcesados!$A$1:$BF$1,0))</f>
        <v>Si</v>
      </c>
      <c r="L1984" s="115" t="str">
        <f>INDEX(Modelo!$A$9:$D$89,MATCH(DataBase!$J1984,Modelo!$A$9:$A$89,0),MATCH(DataBase!L$1,Modelo!$A$9:$D$9,0))</f>
        <v>Información general</v>
      </c>
      <c r="M1984" s="115" t="str">
        <f>INDEX(Modelo!$A$9:$D$89,MATCH(DataBase!$J1984,Modelo!$A$9:$A$89,0),MATCH(DataBase!M$1,Modelo!$A$9:$D$9,0))</f>
        <v>Pilar 1</v>
      </c>
      <c r="N1984" s="115" t="str">
        <f>INDEX(Modelo!$A$9:$D$89,MATCH(DataBase!$J1984,Modelo!$A$9:$A$89,0),MATCH(DataBase!N$1,Modelo!$A$9:$D$9,0))</f>
        <v>boolean</v>
      </c>
      <c r="O1984" s="115" t="b">
        <f t="array" ref="O1984">IF(N1984="negativo",INDEX($AD$3:$AG$51,MATCH(1,($B1984=$AD$3:$AD$51)*($J1984=$AE$3:$AE$51),0),3),IF(N1984="positivo",INDEX($AD$55:$AG$109,MATCH(1,($B1984=$AD$55:$AD$109)*($J1984=$AE$55:$AE$109),0),3)))</f>
        <v>0</v>
      </c>
      <c r="P1984" s="115" t="b">
        <f t="array" ref="P1984">IF(N1984="negativo",INDEX($AD$3:$AG$51,MATCH(1,($B1984=$AD$3:$AD$51)*($J1984=$AE$3:$AE$51),0),4),IF(N1984="positivo",INDEX($AD$55:$AG$109,MATCH(1,($B1984=$AD$55:$AD$109)*($J1984=$AE$55:$AE$109),0),4)))</f>
        <v>0</v>
      </c>
      <c r="Q1984" s="115" t="str">
        <f>VLOOKUP(M1984,Modelo!$A$2:$C$7,2,0)</f>
        <v>Transparencia y Gobierno de la Sostenibilidad</v>
      </c>
      <c r="R1984" s="118">
        <f t="array" ref="R1984">INDEX(Modelo!$F$1:$H$37,MATCH(1,(DataBase!Q1984=Modelo!$G$1:$G$37)*(DataBase!B1984=Modelo!$F$1:$F$37),0),3)</f>
        <v>0.15384615384615385</v>
      </c>
      <c r="S1984" s="115">
        <f t="shared" si="62"/>
        <v>100</v>
      </c>
      <c r="T1984" s="115">
        <f t="shared" si="63"/>
        <v>15.384615384615385</v>
      </c>
    </row>
    <row r="1985" spans="1:20" x14ac:dyDescent="0.3">
      <c r="A1985" s="115" t="s">
        <v>333</v>
      </c>
      <c r="B1985" s="115" t="s">
        <v>313</v>
      </c>
      <c r="C1985" s="115" t="s">
        <v>103</v>
      </c>
      <c r="D1985" s="115" t="s">
        <v>86</v>
      </c>
      <c r="E1985" s="115" t="s">
        <v>86</v>
      </c>
      <c r="F1985" s="115" t="s">
        <v>87</v>
      </c>
      <c r="G1985" s="115">
        <v>1952</v>
      </c>
      <c r="H1985" s="115" t="s">
        <v>177</v>
      </c>
      <c r="I1985" s="115">
        <v>5.9910971069999999</v>
      </c>
      <c r="J1985" s="115" t="s">
        <v>12</v>
      </c>
      <c r="K1985" s="115" t="str">
        <f>INDEX(DatosProcesados!$A$1:$BF$101,MATCH(DataBase!A1985,DatosProcesados!$A$1:$A$101,0),MATCH(DataBase!J1985,DatosProcesados!$A$1:$BF$1,0))</f>
        <v>Si</v>
      </c>
      <c r="L1985" s="115" t="str">
        <f>INDEX(Modelo!$A$9:$D$89,MATCH(DataBase!$J1985,Modelo!$A$9:$A$89,0),MATCH(DataBase!L$1,Modelo!$A$9:$D$9,0))</f>
        <v>Información general</v>
      </c>
      <c r="M1985" s="115" t="str">
        <f>INDEX(Modelo!$A$9:$D$89,MATCH(DataBase!$J1985,Modelo!$A$9:$A$89,0),MATCH(DataBase!M$1,Modelo!$A$9:$D$9,0))</f>
        <v>Pilar 1</v>
      </c>
      <c r="N1985" s="115" t="str">
        <f>INDEX(Modelo!$A$9:$D$89,MATCH(DataBase!$J1985,Modelo!$A$9:$A$89,0),MATCH(DataBase!N$1,Modelo!$A$9:$D$9,0))</f>
        <v>boolean</v>
      </c>
      <c r="O1985" s="115" t="b">
        <f t="array" ref="O1985">IF(N1985="negativo",INDEX($AD$3:$AG$51,MATCH(1,($B1985=$AD$3:$AD$51)*($J1985=$AE$3:$AE$51),0),3),IF(N1985="positivo",INDEX($AD$55:$AG$109,MATCH(1,($B1985=$AD$55:$AD$109)*($J1985=$AE$55:$AE$109),0),3)))</f>
        <v>0</v>
      </c>
      <c r="P1985" s="115" t="b">
        <f t="array" ref="P1985">IF(N1985="negativo",INDEX($AD$3:$AG$51,MATCH(1,($B1985=$AD$3:$AD$51)*($J1985=$AE$3:$AE$51),0),4),IF(N1985="positivo",INDEX($AD$55:$AG$109,MATCH(1,($B1985=$AD$55:$AD$109)*($J1985=$AE$55:$AE$109),0),4)))</f>
        <v>0</v>
      </c>
      <c r="Q1985" s="115" t="str">
        <f>VLOOKUP(M1985,Modelo!$A$2:$C$7,2,0)</f>
        <v>Transparencia y Gobierno de la Sostenibilidad</v>
      </c>
      <c r="R1985" s="118">
        <f t="array" ref="R1985">INDEX(Modelo!$F$1:$H$37,MATCH(1,(DataBase!Q1985=Modelo!$G$1:$G$37)*(DataBase!B1985=Modelo!$F$1:$F$37),0),3)</f>
        <v>0.23529411764705882</v>
      </c>
      <c r="S1985" s="115">
        <f t="shared" si="62"/>
        <v>100</v>
      </c>
      <c r="T1985" s="115">
        <f t="shared" si="63"/>
        <v>23.52941176470588</v>
      </c>
    </row>
    <row r="1986" spans="1:20" x14ac:dyDescent="0.3">
      <c r="A1986" s="115" t="s">
        <v>371</v>
      </c>
      <c r="B1986" s="115" t="s">
        <v>313</v>
      </c>
      <c r="C1986" s="115" t="s">
        <v>103</v>
      </c>
      <c r="D1986" s="115" t="s">
        <v>87</v>
      </c>
      <c r="E1986" s="115" t="s">
        <v>86</v>
      </c>
      <c r="F1986" s="115" t="s">
        <v>87</v>
      </c>
      <c r="G1986" s="115">
        <v>1977</v>
      </c>
      <c r="H1986" s="115" t="s">
        <v>281</v>
      </c>
      <c r="I1986" s="115">
        <v>2.002301595</v>
      </c>
      <c r="J1986" s="115" t="s">
        <v>12</v>
      </c>
      <c r="K1986" s="115" t="str">
        <f>INDEX(DatosProcesados!$A$1:$BF$101,MATCH(DataBase!A1986,DatosProcesados!$A$1:$A$101,0),MATCH(DataBase!J1986,DatosProcesados!$A$1:$BF$1,0))</f>
        <v>Si</v>
      </c>
      <c r="L1986" s="115" t="str">
        <f>INDEX(Modelo!$A$9:$D$89,MATCH(DataBase!$J1986,Modelo!$A$9:$A$89,0),MATCH(DataBase!L$1,Modelo!$A$9:$D$9,0))</f>
        <v>Información general</v>
      </c>
      <c r="M1986" s="115" t="str">
        <f>INDEX(Modelo!$A$9:$D$89,MATCH(DataBase!$J1986,Modelo!$A$9:$A$89,0),MATCH(DataBase!M$1,Modelo!$A$9:$D$9,0))</f>
        <v>Pilar 1</v>
      </c>
      <c r="N1986" s="115" t="str">
        <f>INDEX(Modelo!$A$9:$D$89,MATCH(DataBase!$J1986,Modelo!$A$9:$A$89,0),MATCH(DataBase!N$1,Modelo!$A$9:$D$9,0))</f>
        <v>boolean</v>
      </c>
      <c r="O1986" s="115" t="b">
        <f t="array" ref="O1986">IF(N1986="negativo",INDEX($AD$3:$AG$51,MATCH(1,($B1986=$AD$3:$AD$51)*($J1986=$AE$3:$AE$51),0),3),IF(N1986="positivo",INDEX($AD$55:$AG$109,MATCH(1,($B1986=$AD$55:$AD$109)*($J1986=$AE$55:$AE$109),0),3)))</f>
        <v>0</v>
      </c>
      <c r="P1986" s="115" t="b">
        <f t="array" ref="P1986">IF(N1986="negativo",INDEX($AD$3:$AG$51,MATCH(1,($B1986=$AD$3:$AD$51)*($J1986=$AE$3:$AE$51),0),4),IF(N1986="positivo",INDEX($AD$55:$AG$109,MATCH(1,($B1986=$AD$55:$AD$109)*($J1986=$AE$55:$AE$109),0),4)))</f>
        <v>0</v>
      </c>
      <c r="Q1986" s="115" t="str">
        <f>VLOOKUP(M1986,Modelo!$A$2:$C$7,2,0)</f>
        <v>Transparencia y Gobierno de la Sostenibilidad</v>
      </c>
      <c r="R1986" s="118">
        <f t="array" ref="R1986">INDEX(Modelo!$F$1:$H$37,MATCH(1,(DataBase!Q1986=Modelo!$G$1:$G$37)*(DataBase!B1986=Modelo!$F$1:$F$37),0),3)</f>
        <v>0.23529411764705882</v>
      </c>
      <c r="S1986" s="115">
        <f t="shared" si="62"/>
        <v>100</v>
      </c>
      <c r="T1986" s="115">
        <f t="shared" si="63"/>
        <v>23.52941176470588</v>
      </c>
    </row>
    <row r="1987" spans="1:20" x14ac:dyDescent="0.3">
      <c r="A1987" s="115" t="s">
        <v>469</v>
      </c>
      <c r="B1987" s="115" t="s">
        <v>467</v>
      </c>
      <c r="C1987" s="115" t="s">
        <v>103</v>
      </c>
      <c r="D1987" s="115" t="s">
        <v>87</v>
      </c>
      <c r="E1987" s="115" t="s">
        <v>86</v>
      </c>
      <c r="F1987" s="115" t="s">
        <v>87</v>
      </c>
      <c r="G1987" s="115">
        <v>1971</v>
      </c>
      <c r="H1987" s="115" t="s">
        <v>244</v>
      </c>
      <c r="I1987" s="115">
        <v>2.1567474139999998</v>
      </c>
      <c r="J1987" s="115" t="s">
        <v>12</v>
      </c>
      <c r="K1987" s="115" t="str">
        <f>INDEX(DatosProcesados!$A$1:$BF$101,MATCH(DataBase!A1987,DatosProcesados!$A$1:$A$101,0),MATCH(DataBase!J1987,DatosProcesados!$A$1:$BF$1,0))</f>
        <v>Si</v>
      </c>
      <c r="L1987" s="115" t="str">
        <f>INDEX(Modelo!$A$9:$D$89,MATCH(DataBase!$J1987,Modelo!$A$9:$A$89,0),MATCH(DataBase!L$1,Modelo!$A$9:$D$9,0))</f>
        <v>Información general</v>
      </c>
      <c r="M1987" s="115" t="str">
        <f>INDEX(Modelo!$A$9:$D$89,MATCH(DataBase!$J1987,Modelo!$A$9:$A$89,0),MATCH(DataBase!M$1,Modelo!$A$9:$D$9,0))</f>
        <v>Pilar 1</v>
      </c>
      <c r="N1987" s="115" t="str">
        <f>INDEX(Modelo!$A$9:$D$89,MATCH(DataBase!$J1987,Modelo!$A$9:$A$89,0),MATCH(DataBase!N$1,Modelo!$A$9:$D$9,0))</f>
        <v>boolean</v>
      </c>
      <c r="O1987" s="115" t="b">
        <f t="array" ref="O1987">IF(N1987="negativo",INDEX($AD$3:$AG$51,MATCH(1,($B1987=$AD$3:$AD$51)*($J1987=$AE$3:$AE$51),0),3),IF(N1987="positivo",INDEX($AD$55:$AG$109,MATCH(1,($B1987=$AD$55:$AD$109)*($J1987=$AE$55:$AE$109),0),3)))</f>
        <v>0</v>
      </c>
      <c r="P1987" s="115" t="b">
        <f t="array" ref="P1987">IF(N1987="negativo",INDEX($AD$3:$AG$51,MATCH(1,($B1987=$AD$3:$AD$51)*($J1987=$AE$3:$AE$51),0),4),IF(N1987="positivo",INDEX($AD$55:$AG$109,MATCH(1,($B1987=$AD$55:$AD$109)*($J1987=$AE$55:$AE$109),0),4)))</f>
        <v>0</v>
      </c>
      <c r="Q1987" s="115" t="str">
        <f>VLOOKUP(M1987,Modelo!$A$2:$C$7,2,0)</f>
        <v>Transparencia y Gobierno de la Sostenibilidad</v>
      </c>
      <c r="R1987" s="118">
        <f t="array" ref="R1987">INDEX(Modelo!$F$1:$H$37,MATCH(1,(DataBase!Q1987=Modelo!$G$1:$G$37)*(DataBase!B1987=Modelo!$F$1:$F$37),0),3)</f>
        <v>0.14285714285714285</v>
      </c>
      <c r="S1987" s="115">
        <f t="shared" ref="S1987:S2050" si="64">IFERROR(IF(N1987="boolean",IF(K1987="Si",100,0),IF(N1987="scale",IF(K1987=2,100,IF(K1987=1,50,0)),IF(N1987="positivo",100*((K1987-P1987)/(O1987-P1987)),100*(1-((K1987-P1987)/(O1987-P1987)))))),0)</f>
        <v>100</v>
      </c>
      <c r="T1987" s="115">
        <f t="shared" ref="T1987:T2050" si="65">S1987*R1987</f>
        <v>14.285714285714285</v>
      </c>
    </row>
    <row r="1988" spans="1:20" x14ac:dyDescent="0.3">
      <c r="A1988" s="115" t="s">
        <v>357</v>
      </c>
      <c r="B1988" s="115" t="s">
        <v>313</v>
      </c>
      <c r="C1988" s="115" t="s">
        <v>103</v>
      </c>
      <c r="D1988" s="115" t="s">
        <v>86</v>
      </c>
      <c r="E1988" s="115" t="s">
        <v>86</v>
      </c>
      <c r="F1988" s="115" t="s">
        <v>87</v>
      </c>
      <c r="G1988" s="115">
        <v>2009</v>
      </c>
      <c r="H1988" s="115" t="s">
        <v>358</v>
      </c>
      <c r="I1988" s="115">
        <v>2.8694480090000001</v>
      </c>
      <c r="J1988" s="115" t="s">
        <v>12</v>
      </c>
      <c r="K1988" s="115" t="str">
        <f>INDEX(DatosProcesados!$A$1:$BF$101,MATCH(DataBase!A1988,DatosProcesados!$A$1:$A$101,0),MATCH(DataBase!J1988,DatosProcesados!$A$1:$BF$1,0))</f>
        <v>No</v>
      </c>
      <c r="L1988" s="115" t="str">
        <f>INDEX(Modelo!$A$9:$D$89,MATCH(DataBase!$J1988,Modelo!$A$9:$A$89,0),MATCH(DataBase!L$1,Modelo!$A$9:$D$9,0))</f>
        <v>Información general</v>
      </c>
      <c r="M1988" s="115" t="str">
        <f>INDEX(Modelo!$A$9:$D$89,MATCH(DataBase!$J1988,Modelo!$A$9:$A$89,0),MATCH(DataBase!M$1,Modelo!$A$9:$D$9,0))</f>
        <v>Pilar 1</v>
      </c>
      <c r="N1988" s="115" t="str">
        <f>INDEX(Modelo!$A$9:$D$89,MATCH(DataBase!$J1988,Modelo!$A$9:$A$89,0),MATCH(DataBase!N$1,Modelo!$A$9:$D$9,0))</f>
        <v>boolean</v>
      </c>
      <c r="O1988" s="115" t="b">
        <f t="array" ref="O1988">IF(N1988="negativo",INDEX($AD$3:$AG$51,MATCH(1,($B1988=$AD$3:$AD$51)*($J1988=$AE$3:$AE$51),0),3),IF(N1988="positivo",INDEX($AD$55:$AG$109,MATCH(1,($B1988=$AD$55:$AD$109)*($J1988=$AE$55:$AE$109),0),3)))</f>
        <v>0</v>
      </c>
      <c r="P1988" s="115" t="b">
        <f t="array" ref="P1988">IF(N1988="negativo",INDEX($AD$3:$AG$51,MATCH(1,($B1988=$AD$3:$AD$51)*($J1988=$AE$3:$AE$51),0),4),IF(N1988="positivo",INDEX($AD$55:$AG$109,MATCH(1,($B1988=$AD$55:$AD$109)*($J1988=$AE$55:$AE$109),0),4)))</f>
        <v>0</v>
      </c>
      <c r="Q1988" s="115" t="str">
        <f>VLOOKUP(M1988,Modelo!$A$2:$C$7,2,0)</f>
        <v>Transparencia y Gobierno de la Sostenibilidad</v>
      </c>
      <c r="R1988" s="118">
        <f t="array" ref="R1988">INDEX(Modelo!$F$1:$H$37,MATCH(1,(DataBase!Q1988=Modelo!$G$1:$G$37)*(DataBase!B1988=Modelo!$F$1:$F$37),0),3)</f>
        <v>0.23529411764705882</v>
      </c>
      <c r="S1988" s="115">
        <f t="shared" si="64"/>
        <v>0</v>
      </c>
      <c r="T1988" s="115">
        <f t="shared" si="65"/>
        <v>0</v>
      </c>
    </row>
    <row r="1989" spans="1:20" x14ac:dyDescent="0.3">
      <c r="A1989" s="115" t="s">
        <v>355</v>
      </c>
      <c r="B1989" s="115" t="s">
        <v>313</v>
      </c>
      <c r="C1989" s="115" t="s">
        <v>103</v>
      </c>
      <c r="D1989" s="115" t="s">
        <v>87</v>
      </c>
      <c r="E1989" s="115" t="s">
        <v>86</v>
      </c>
      <c r="F1989" s="115" t="s">
        <v>86</v>
      </c>
      <c r="G1989" s="115">
        <v>1934</v>
      </c>
      <c r="H1989" s="115" t="s">
        <v>125</v>
      </c>
      <c r="I1989" s="115">
        <v>3.134365769</v>
      </c>
      <c r="J1989" s="115" t="s">
        <v>12</v>
      </c>
      <c r="K1989" s="115" t="str">
        <f>INDEX(DatosProcesados!$A$1:$BF$101,MATCH(DataBase!A1989,DatosProcesados!$A$1:$A$101,0),MATCH(DataBase!J1989,DatosProcesados!$A$1:$BF$1,0))</f>
        <v>No</v>
      </c>
      <c r="L1989" s="115" t="str">
        <f>INDEX(Modelo!$A$9:$D$89,MATCH(DataBase!$J1989,Modelo!$A$9:$A$89,0),MATCH(DataBase!L$1,Modelo!$A$9:$D$9,0))</f>
        <v>Información general</v>
      </c>
      <c r="M1989" s="115" t="str">
        <f>INDEX(Modelo!$A$9:$D$89,MATCH(DataBase!$J1989,Modelo!$A$9:$A$89,0),MATCH(DataBase!M$1,Modelo!$A$9:$D$9,0))</f>
        <v>Pilar 1</v>
      </c>
      <c r="N1989" s="115" t="str">
        <f>INDEX(Modelo!$A$9:$D$89,MATCH(DataBase!$J1989,Modelo!$A$9:$A$89,0),MATCH(DataBase!N$1,Modelo!$A$9:$D$9,0))</f>
        <v>boolean</v>
      </c>
      <c r="O1989" s="115" t="b">
        <f t="array" ref="O1989">IF(N1989="negativo",INDEX($AD$3:$AG$51,MATCH(1,($B1989=$AD$3:$AD$51)*($J1989=$AE$3:$AE$51),0),3),IF(N1989="positivo",INDEX($AD$55:$AG$109,MATCH(1,($B1989=$AD$55:$AD$109)*($J1989=$AE$55:$AE$109),0),3)))</f>
        <v>0</v>
      </c>
      <c r="P1989" s="115" t="b">
        <f t="array" ref="P1989">IF(N1989="negativo",INDEX($AD$3:$AG$51,MATCH(1,($B1989=$AD$3:$AD$51)*($J1989=$AE$3:$AE$51),0),4),IF(N1989="positivo",INDEX($AD$55:$AG$109,MATCH(1,($B1989=$AD$55:$AD$109)*($J1989=$AE$55:$AE$109),0),4)))</f>
        <v>0</v>
      </c>
      <c r="Q1989" s="115" t="str">
        <f>VLOOKUP(M1989,Modelo!$A$2:$C$7,2,0)</f>
        <v>Transparencia y Gobierno de la Sostenibilidad</v>
      </c>
      <c r="R1989" s="118">
        <f t="array" ref="R1989">INDEX(Modelo!$F$1:$H$37,MATCH(1,(DataBase!Q1989=Modelo!$G$1:$G$37)*(DataBase!B1989=Modelo!$F$1:$F$37),0),3)</f>
        <v>0.23529411764705882</v>
      </c>
      <c r="S1989" s="115">
        <f t="shared" si="64"/>
        <v>0</v>
      </c>
      <c r="T1989" s="115">
        <f t="shared" si="65"/>
        <v>0</v>
      </c>
    </row>
    <row r="1990" spans="1:20" x14ac:dyDescent="0.3">
      <c r="A1990" s="115" t="s">
        <v>129</v>
      </c>
      <c r="B1990" s="115" t="s">
        <v>84</v>
      </c>
      <c r="C1990" s="115" t="s">
        <v>97</v>
      </c>
      <c r="D1990" s="115" t="s">
        <v>86</v>
      </c>
      <c r="E1990" s="115" t="s">
        <v>87</v>
      </c>
      <c r="F1990" s="115" t="s">
        <v>87</v>
      </c>
      <c r="G1990" s="115">
        <v>1924</v>
      </c>
      <c r="H1990" s="115" t="s">
        <v>130</v>
      </c>
      <c r="I1990" s="115">
        <v>6.6721791020000003</v>
      </c>
      <c r="J1990" s="115" t="s">
        <v>12</v>
      </c>
      <c r="K1990" s="115" t="str">
        <f>INDEX(DatosProcesados!$A$1:$BF$101,MATCH(DataBase!A1990,DatosProcesados!$A$1:$A$101,0),MATCH(DataBase!J1990,DatosProcesados!$A$1:$BF$1,0))</f>
        <v>Si</v>
      </c>
      <c r="L1990" s="115" t="str">
        <f>INDEX(Modelo!$A$9:$D$89,MATCH(DataBase!$J1990,Modelo!$A$9:$A$89,0),MATCH(DataBase!L$1,Modelo!$A$9:$D$9,0))</f>
        <v>Información general</v>
      </c>
      <c r="M1990" s="115" t="str">
        <f>INDEX(Modelo!$A$9:$D$89,MATCH(DataBase!$J1990,Modelo!$A$9:$A$89,0),MATCH(DataBase!M$1,Modelo!$A$9:$D$9,0))</f>
        <v>Pilar 1</v>
      </c>
      <c r="N1990" s="115" t="str">
        <f>INDEX(Modelo!$A$9:$D$89,MATCH(DataBase!$J1990,Modelo!$A$9:$A$89,0),MATCH(DataBase!N$1,Modelo!$A$9:$D$9,0))</f>
        <v>boolean</v>
      </c>
      <c r="O1990" s="115" t="b">
        <f t="array" ref="O1990">IF(N1990="negativo",INDEX($AD$3:$AG$51,MATCH(1,($B1990=$AD$3:$AD$51)*($J1990=$AE$3:$AE$51),0),3),IF(N1990="positivo",INDEX($AD$55:$AG$109,MATCH(1,($B1990=$AD$55:$AD$109)*($J1990=$AE$55:$AE$109),0),3)))</f>
        <v>0</v>
      </c>
      <c r="P1990" s="115" t="b">
        <f t="array" ref="P1990">IF(N1990="negativo",INDEX($AD$3:$AG$51,MATCH(1,($B1990=$AD$3:$AD$51)*($J1990=$AE$3:$AE$51),0),4),IF(N1990="positivo",INDEX($AD$55:$AG$109,MATCH(1,($B1990=$AD$55:$AD$109)*($J1990=$AE$55:$AE$109),0),4)))</f>
        <v>0</v>
      </c>
      <c r="Q1990" s="115" t="str">
        <f>VLOOKUP(M1990,Modelo!$A$2:$C$7,2,0)</f>
        <v>Transparencia y Gobierno de la Sostenibilidad</v>
      </c>
      <c r="R1990" s="118">
        <f t="array" ref="R1990">INDEX(Modelo!$F$1:$H$37,MATCH(1,(DataBase!Q1990=Modelo!$G$1:$G$37)*(DataBase!B1990=Modelo!$F$1:$F$37),0),3)</f>
        <v>0.29411764705882354</v>
      </c>
      <c r="S1990" s="115">
        <f t="shared" si="64"/>
        <v>100</v>
      </c>
      <c r="T1990" s="115">
        <f t="shared" si="65"/>
        <v>29.411764705882355</v>
      </c>
    </row>
    <row r="1991" spans="1:20" x14ac:dyDescent="0.3">
      <c r="A1991" s="115" t="s">
        <v>166</v>
      </c>
      <c r="B1991" s="115" t="s">
        <v>84</v>
      </c>
      <c r="C1991" s="115" t="s">
        <v>103</v>
      </c>
      <c r="D1991" s="115" t="s">
        <v>86</v>
      </c>
      <c r="E1991" s="115" t="s">
        <v>87</v>
      </c>
      <c r="F1991" s="115" t="s">
        <v>87</v>
      </c>
      <c r="G1991" s="115">
        <v>1910</v>
      </c>
      <c r="H1991" s="115" t="s">
        <v>167</v>
      </c>
      <c r="I1991" s="115">
        <v>2.655177809</v>
      </c>
      <c r="J1991" s="115" t="s">
        <v>12</v>
      </c>
      <c r="K1991" s="115" t="str">
        <f>INDEX(DatosProcesados!$A$1:$BF$101,MATCH(DataBase!A1991,DatosProcesados!$A$1:$A$101,0),MATCH(DataBase!J1991,DatosProcesados!$A$1:$BF$1,0))</f>
        <v>Si</v>
      </c>
      <c r="L1991" s="115" t="str">
        <f>INDEX(Modelo!$A$9:$D$89,MATCH(DataBase!$J1991,Modelo!$A$9:$A$89,0),MATCH(DataBase!L$1,Modelo!$A$9:$D$9,0))</f>
        <v>Información general</v>
      </c>
      <c r="M1991" s="115" t="str">
        <f>INDEX(Modelo!$A$9:$D$89,MATCH(DataBase!$J1991,Modelo!$A$9:$A$89,0),MATCH(DataBase!M$1,Modelo!$A$9:$D$9,0))</f>
        <v>Pilar 1</v>
      </c>
      <c r="N1991" s="115" t="str">
        <f>INDEX(Modelo!$A$9:$D$89,MATCH(DataBase!$J1991,Modelo!$A$9:$A$89,0),MATCH(DataBase!N$1,Modelo!$A$9:$D$9,0))</f>
        <v>boolean</v>
      </c>
      <c r="O1991" s="115" t="b">
        <f t="array" ref="O1991">IF(N1991="negativo",INDEX($AD$3:$AG$51,MATCH(1,($B1991=$AD$3:$AD$51)*($J1991=$AE$3:$AE$51),0),3),IF(N1991="positivo",INDEX($AD$55:$AG$109,MATCH(1,($B1991=$AD$55:$AD$109)*($J1991=$AE$55:$AE$109),0),3)))</f>
        <v>0</v>
      </c>
      <c r="P1991" s="115" t="b">
        <f t="array" ref="P1991">IF(N1991="negativo",INDEX($AD$3:$AG$51,MATCH(1,($B1991=$AD$3:$AD$51)*($J1991=$AE$3:$AE$51),0),4),IF(N1991="positivo",INDEX($AD$55:$AG$109,MATCH(1,($B1991=$AD$55:$AD$109)*($J1991=$AE$55:$AE$109),0),4)))</f>
        <v>0</v>
      </c>
      <c r="Q1991" s="115" t="str">
        <f>VLOOKUP(M1991,Modelo!$A$2:$C$7,2,0)</f>
        <v>Transparencia y Gobierno de la Sostenibilidad</v>
      </c>
      <c r="R1991" s="118">
        <f t="array" ref="R1991">INDEX(Modelo!$F$1:$H$37,MATCH(1,(DataBase!Q1991=Modelo!$G$1:$G$37)*(DataBase!B1991=Modelo!$F$1:$F$37),0),3)</f>
        <v>0.29411764705882354</v>
      </c>
      <c r="S1991" s="115">
        <f t="shared" si="64"/>
        <v>100</v>
      </c>
      <c r="T1991" s="115">
        <f t="shared" si="65"/>
        <v>29.411764705882355</v>
      </c>
    </row>
    <row r="1992" spans="1:20" x14ac:dyDescent="0.3">
      <c r="A1992" s="115" t="s">
        <v>312</v>
      </c>
      <c r="B1992" s="115" t="s">
        <v>313</v>
      </c>
      <c r="C1992" s="115" t="s">
        <v>103</v>
      </c>
      <c r="D1992" s="115" t="s">
        <v>86</v>
      </c>
      <c r="E1992" s="115" t="s">
        <v>87</v>
      </c>
      <c r="F1992" s="115" t="s">
        <v>87</v>
      </c>
      <c r="G1992" s="115">
        <v>1968</v>
      </c>
      <c r="H1992" s="115" t="s">
        <v>125</v>
      </c>
      <c r="I1992" s="115">
        <v>24.752011681999999</v>
      </c>
      <c r="J1992" s="115" t="s">
        <v>12</v>
      </c>
      <c r="K1992" s="115" t="str">
        <f>INDEX(DatosProcesados!$A$1:$BF$101,MATCH(DataBase!A1992,DatosProcesados!$A$1:$A$101,0),MATCH(DataBase!J1992,DatosProcesados!$A$1:$BF$1,0))</f>
        <v>Si</v>
      </c>
      <c r="L1992" s="115" t="str">
        <f>INDEX(Modelo!$A$9:$D$89,MATCH(DataBase!$J1992,Modelo!$A$9:$A$89,0),MATCH(DataBase!L$1,Modelo!$A$9:$D$9,0))</f>
        <v>Información general</v>
      </c>
      <c r="M1992" s="115" t="str">
        <f>INDEX(Modelo!$A$9:$D$89,MATCH(DataBase!$J1992,Modelo!$A$9:$A$89,0),MATCH(DataBase!M$1,Modelo!$A$9:$D$9,0))</f>
        <v>Pilar 1</v>
      </c>
      <c r="N1992" s="115" t="str">
        <f>INDEX(Modelo!$A$9:$D$89,MATCH(DataBase!$J1992,Modelo!$A$9:$A$89,0),MATCH(DataBase!N$1,Modelo!$A$9:$D$9,0))</f>
        <v>boolean</v>
      </c>
      <c r="O1992" s="115" t="b">
        <f t="array" ref="O1992">IF(N1992="negativo",INDEX($AD$3:$AG$51,MATCH(1,($B1992=$AD$3:$AD$51)*($J1992=$AE$3:$AE$51),0),3),IF(N1992="positivo",INDEX($AD$55:$AG$109,MATCH(1,($B1992=$AD$55:$AD$109)*($J1992=$AE$55:$AE$109),0),3)))</f>
        <v>0</v>
      </c>
      <c r="P1992" s="115" t="b">
        <f t="array" ref="P1992">IF(N1992="negativo",INDEX($AD$3:$AG$51,MATCH(1,($B1992=$AD$3:$AD$51)*($J1992=$AE$3:$AE$51),0),4),IF(N1992="positivo",INDEX($AD$55:$AG$109,MATCH(1,($B1992=$AD$55:$AD$109)*($J1992=$AE$55:$AE$109),0),4)))</f>
        <v>0</v>
      </c>
      <c r="Q1992" s="115" t="str">
        <f>VLOOKUP(M1992,Modelo!$A$2:$C$7,2,0)</f>
        <v>Transparencia y Gobierno de la Sostenibilidad</v>
      </c>
      <c r="R1992" s="118">
        <f t="array" ref="R1992">INDEX(Modelo!$F$1:$H$37,MATCH(1,(DataBase!Q1992=Modelo!$G$1:$G$37)*(DataBase!B1992=Modelo!$F$1:$F$37),0),3)</f>
        <v>0.23529411764705882</v>
      </c>
      <c r="S1992" s="115">
        <f t="shared" si="64"/>
        <v>100</v>
      </c>
      <c r="T1992" s="115">
        <f t="shared" si="65"/>
        <v>23.52941176470588</v>
      </c>
    </row>
    <row r="1993" spans="1:20" x14ac:dyDescent="0.3">
      <c r="A1993" s="115" t="s">
        <v>162</v>
      </c>
      <c r="B1993" s="115" t="s">
        <v>84</v>
      </c>
      <c r="C1993" s="115" t="s">
        <v>97</v>
      </c>
      <c r="D1993" s="115" t="s">
        <v>86</v>
      </c>
      <c r="E1993" s="115" t="s">
        <v>87</v>
      </c>
      <c r="F1993" s="115" t="s">
        <v>87</v>
      </c>
      <c r="G1993" s="115">
        <v>1979</v>
      </c>
      <c r="H1993" s="115" t="s">
        <v>163</v>
      </c>
      <c r="I1993" s="115">
        <v>2.956157691</v>
      </c>
      <c r="J1993" s="115" t="s">
        <v>12</v>
      </c>
      <c r="K1993" s="115" t="str">
        <f>INDEX(DatosProcesados!$A$1:$BF$101,MATCH(DataBase!A1993,DatosProcesados!$A$1:$A$101,0),MATCH(DataBase!J1993,DatosProcesados!$A$1:$BF$1,0))</f>
        <v>Si</v>
      </c>
      <c r="L1993" s="115" t="str">
        <f>INDEX(Modelo!$A$9:$D$89,MATCH(DataBase!$J1993,Modelo!$A$9:$A$89,0),MATCH(DataBase!L$1,Modelo!$A$9:$D$9,0))</f>
        <v>Información general</v>
      </c>
      <c r="M1993" s="115" t="str">
        <f>INDEX(Modelo!$A$9:$D$89,MATCH(DataBase!$J1993,Modelo!$A$9:$A$89,0),MATCH(DataBase!M$1,Modelo!$A$9:$D$9,0))</f>
        <v>Pilar 1</v>
      </c>
      <c r="N1993" s="115" t="str">
        <f>INDEX(Modelo!$A$9:$D$89,MATCH(DataBase!$J1993,Modelo!$A$9:$A$89,0),MATCH(DataBase!N$1,Modelo!$A$9:$D$9,0))</f>
        <v>boolean</v>
      </c>
      <c r="O1993" s="115" t="b">
        <f t="array" ref="O1993">IF(N1993="negativo",INDEX($AD$3:$AG$51,MATCH(1,($B1993=$AD$3:$AD$51)*($J1993=$AE$3:$AE$51),0),3),IF(N1993="positivo",INDEX($AD$55:$AG$109,MATCH(1,($B1993=$AD$55:$AD$109)*($J1993=$AE$55:$AE$109),0),3)))</f>
        <v>0</v>
      </c>
      <c r="P1993" s="115" t="b">
        <f t="array" ref="P1993">IF(N1993="negativo",INDEX($AD$3:$AG$51,MATCH(1,($B1993=$AD$3:$AD$51)*($J1993=$AE$3:$AE$51),0),4),IF(N1993="positivo",INDEX($AD$55:$AG$109,MATCH(1,($B1993=$AD$55:$AD$109)*($J1993=$AE$55:$AE$109),0),4)))</f>
        <v>0</v>
      </c>
      <c r="Q1993" s="115" t="str">
        <f>VLOOKUP(M1993,Modelo!$A$2:$C$7,2,0)</f>
        <v>Transparencia y Gobierno de la Sostenibilidad</v>
      </c>
      <c r="R1993" s="118">
        <f t="array" ref="R1993">INDEX(Modelo!$F$1:$H$37,MATCH(1,(DataBase!Q1993=Modelo!$G$1:$G$37)*(DataBase!B1993=Modelo!$F$1:$F$37),0),3)</f>
        <v>0.29411764705882354</v>
      </c>
      <c r="S1993" s="115">
        <f t="shared" si="64"/>
        <v>100</v>
      </c>
      <c r="T1993" s="115">
        <f t="shared" si="65"/>
        <v>29.411764705882355</v>
      </c>
    </row>
    <row r="1994" spans="1:20" x14ac:dyDescent="0.3">
      <c r="A1994" s="115" t="s">
        <v>348</v>
      </c>
      <c r="B1994" s="115" t="s">
        <v>313</v>
      </c>
      <c r="C1994" s="115" t="s">
        <v>103</v>
      </c>
      <c r="D1994" s="115" t="s">
        <v>86</v>
      </c>
      <c r="E1994" s="115" t="s">
        <v>87</v>
      </c>
      <c r="F1994" s="115" t="s">
        <v>87</v>
      </c>
      <c r="G1994" s="115">
        <v>1937</v>
      </c>
      <c r="H1994" s="115" t="s">
        <v>294</v>
      </c>
      <c r="I1994" s="115">
        <v>4.02823039</v>
      </c>
      <c r="J1994" s="115" t="s">
        <v>12</v>
      </c>
      <c r="K1994" s="115" t="str">
        <f>INDEX(DatosProcesados!$A$1:$BF$101,MATCH(DataBase!A1994,DatosProcesados!$A$1:$A$101,0),MATCH(DataBase!J1994,DatosProcesados!$A$1:$BF$1,0))</f>
        <v>Si</v>
      </c>
      <c r="L1994" s="115" t="str">
        <f>INDEX(Modelo!$A$9:$D$89,MATCH(DataBase!$J1994,Modelo!$A$9:$A$89,0),MATCH(DataBase!L$1,Modelo!$A$9:$D$9,0))</f>
        <v>Información general</v>
      </c>
      <c r="M1994" s="115" t="str">
        <f>INDEX(Modelo!$A$9:$D$89,MATCH(DataBase!$J1994,Modelo!$A$9:$A$89,0),MATCH(DataBase!M$1,Modelo!$A$9:$D$9,0))</f>
        <v>Pilar 1</v>
      </c>
      <c r="N1994" s="115" t="str">
        <f>INDEX(Modelo!$A$9:$D$89,MATCH(DataBase!$J1994,Modelo!$A$9:$A$89,0),MATCH(DataBase!N$1,Modelo!$A$9:$D$9,0))</f>
        <v>boolean</v>
      </c>
      <c r="O1994" s="115" t="b">
        <f t="array" ref="O1994">IF(N1994="negativo",INDEX($AD$3:$AG$51,MATCH(1,($B1994=$AD$3:$AD$51)*($J1994=$AE$3:$AE$51),0),3),IF(N1994="positivo",INDEX($AD$55:$AG$109,MATCH(1,($B1994=$AD$55:$AD$109)*($J1994=$AE$55:$AE$109),0),3)))</f>
        <v>0</v>
      </c>
      <c r="P1994" s="115" t="b">
        <f t="array" ref="P1994">IF(N1994="negativo",INDEX($AD$3:$AG$51,MATCH(1,($B1994=$AD$3:$AD$51)*($J1994=$AE$3:$AE$51),0),4),IF(N1994="positivo",INDEX($AD$55:$AG$109,MATCH(1,($B1994=$AD$55:$AD$109)*($J1994=$AE$55:$AE$109),0),4)))</f>
        <v>0</v>
      </c>
      <c r="Q1994" s="115" t="str">
        <f>VLOOKUP(M1994,Modelo!$A$2:$C$7,2,0)</f>
        <v>Transparencia y Gobierno de la Sostenibilidad</v>
      </c>
      <c r="R1994" s="118">
        <f t="array" ref="R1994">INDEX(Modelo!$F$1:$H$37,MATCH(1,(DataBase!Q1994=Modelo!$G$1:$G$37)*(DataBase!B1994=Modelo!$F$1:$F$37),0),3)</f>
        <v>0.23529411764705882</v>
      </c>
      <c r="S1994" s="115">
        <f t="shared" si="64"/>
        <v>100</v>
      </c>
      <c r="T1994" s="115">
        <f t="shared" si="65"/>
        <v>23.52941176470588</v>
      </c>
    </row>
    <row r="1995" spans="1:20" x14ac:dyDescent="0.3">
      <c r="A1995" s="115" t="s">
        <v>343</v>
      </c>
      <c r="B1995" s="115" t="s">
        <v>313</v>
      </c>
      <c r="C1995" s="115" t="s">
        <v>103</v>
      </c>
      <c r="D1995" s="115" t="s">
        <v>86</v>
      </c>
      <c r="E1995" s="115" t="s">
        <v>86</v>
      </c>
      <c r="F1995" s="115" t="s">
        <v>87</v>
      </c>
      <c r="G1995" s="115">
        <v>1993</v>
      </c>
      <c r="H1995" s="115" t="s">
        <v>281</v>
      </c>
      <c r="I1995" s="115">
        <v>4.8704234599999996</v>
      </c>
      <c r="J1995" s="115" t="s">
        <v>12</v>
      </c>
      <c r="K1995" s="115" t="str">
        <f>INDEX(DatosProcesados!$A$1:$BF$101,MATCH(DataBase!A1995,DatosProcesados!$A$1:$A$101,0),MATCH(DataBase!J1995,DatosProcesados!$A$1:$BF$1,0))</f>
        <v>Si</v>
      </c>
      <c r="L1995" s="115" t="str">
        <f>INDEX(Modelo!$A$9:$D$89,MATCH(DataBase!$J1995,Modelo!$A$9:$A$89,0),MATCH(DataBase!L$1,Modelo!$A$9:$D$9,0))</f>
        <v>Información general</v>
      </c>
      <c r="M1995" s="115" t="str">
        <f>INDEX(Modelo!$A$9:$D$89,MATCH(DataBase!$J1995,Modelo!$A$9:$A$89,0),MATCH(DataBase!M$1,Modelo!$A$9:$D$9,0))</f>
        <v>Pilar 1</v>
      </c>
      <c r="N1995" s="115" t="str">
        <f>INDEX(Modelo!$A$9:$D$89,MATCH(DataBase!$J1995,Modelo!$A$9:$A$89,0),MATCH(DataBase!N$1,Modelo!$A$9:$D$9,0))</f>
        <v>boolean</v>
      </c>
      <c r="O1995" s="115" t="b">
        <f t="array" ref="O1995">IF(N1995="negativo",INDEX($AD$3:$AG$51,MATCH(1,($B1995=$AD$3:$AD$51)*($J1995=$AE$3:$AE$51),0),3),IF(N1995="positivo",INDEX($AD$55:$AG$109,MATCH(1,($B1995=$AD$55:$AD$109)*($J1995=$AE$55:$AE$109),0),3)))</f>
        <v>0</v>
      </c>
      <c r="P1995" s="115" t="b">
        <f t="array" ref="P1995">IF(N1995="negativo",INDEX($AD$3:$AG$51,MATCH(1,($B1995=$AD$3:$AD$51)*($J1995=$AE$3:$AE$51),0),4),IF(N1995="positivo",INDEX($AD$55:$AG$109,MATCH(1,($B1995=$AD$55:$AD$109)*($J1995=$AE$55:$AE$109),0),4)))</f>
        <v>0</v>
      </c>
      <c r="Q1995" s="115" t="str">
        <f>VLOOKUP(M1995,Modelo!$A$2:$C$7,2,0)</f>
        <v>Transparencia y Gobierno de la Sostenibilidad</v>
      </c>
      <c r="R1995" s="118">
        <f t="array" ref="R1995">INDEX(Modelo!$F$1:$H$37,MATCH(1,(DataBase!Q1995=Modelo!$G$1:$G$37)*(DataBase!B1995=Modelo!$F$1:$F$37),0),3)</f>
        <v>0.23529411764705882</v>
      </c>
      <c r="S1995" s="115">
        <f t="shared" si="64"/>
        <v>100</v>
      </c>
      <c r="T1995" s="115">
        <f t="shared" si="65"/>
        <v>23.52941176470588</v>
      </c>
    </row>
    <row r="1996" spans="1:20" x14ac:dyDescent="0.3">
      <c r="A1996" s="115" t="s">
        <v>367</v>
      </c>
      <c r="B1996" s="115" t="s">
        <v>313</v>
      </c>
      <c r="C1996" s="115" t="s">
        <v>103</v>
      </c>
      <c r="D1996" s="115" t="s">
        <v>86</v>
      </c>
      <c r="E1996" s="115" t="s">
        <v>86</v>
      </c>
      <c r="F1996" s="115" t="s">
        <v>86</v>
      </c>
      <c r="G1996" s="115">
        <v>1966</v>
      </c>
      <c r="H1996" s="115" t="s">
        <v>125</v>
      </c>
      <c r="I1996" s="115">
        <v>2.0461661379999998</v>
      </c>
      <c r="J1996" s="115" t="s">
        <v>12</v>
      </c>
      <c r="K1996" s="115" t="str">
        <f>INDEX(DatosProcesados!$A$1:$BF$101,MATCH(DataBase!A1996,DatosProcesados!$A$1:$A$101,0),MATCH(DataBase!J1996,DatosProcesados!$A$1:$BF$1,0))</f>
        <v>Si</v>
      </c>
      <c r="L1996" s="115" t="str">
        <f>INDEX(Modelo!$A$9:$D$89,MATCH(DataBase!$J1996,Modelo!$A$9:$A$89,0),MATCH(DataBase!L$1,Modelo!$A$9:$D$9,0))</f>
        <v>Información general</v>
      </c>
      <c r="M1996" s="115" t="str">
        <f>INDEX(Modelo!$A$9:$D$89,MATCH(DataBase!$J1996,Modelo!$A$9:$A$89,0),MATCH(DataBase!M$1,Modelo!$A$9:$D$9,0))</f>
        <v>Pilar 1</v>
      </c>
      <c r="N1996" s="115" t="str">
        <f>INDEX(Modelo!$A$9:$D$89,MATCH(DataBase!$J1996,Modelo!$A$9:$A$89,0),MATCH(DataBase!N$1,Modelo!$A$9:$D$9,0))</f>
        <v>boolean</v>
      </c>
      <c r="O1996" s="115" t="b">
        <f t="array" ref="O1996">IF(N1996="negativo",INDEX($AD$3:$AG$51,MATCH(1,($B1996=$AD$3:$AD$51)*($J1996=$AE$3:$AE$51),0),3),IF(N1996="positivo",INDEX($AD$55:$AG$109,MATCH(1,($B1996=$AD$55:$AD$109)*($J1996=$AE$55:$AE$109),0),3)))</f>
        <v>0</v>
      </c>
      <c r="P1996" s="115" t="b">
        <f t="array" ref="P1996">IF(N1996="negativo",INDEX($AD$3:$AG$51,MATCH(1,($B1996=$AD$3:$AD$51)*($J1996=$AE$3:$AE$51),0),4),IF(N1996="positivo",INDEX($AD$55:$AG$109,MATCH(1,($B1996=$AD$55:$AD$109)*($J1996=$AE$55:$AE$109),0),4)))</f>
        <v>0</v>
      </c>
      <c r="Q1996" s="115" t="str">
        <f>VLOOKUP(M1996,Modelo!$A$2:$C$7,2,0)</f>
        <v>Transparencia y Gobierno de la Sostenibilidad</v>
      </c>
      <c r="R1996" s="118">
        <f t="array" ref="R1996">INDEX(Modelo!$F$1:$H$37,MATCH(1,(DataBase!Q1996=Modelo!$G$1:$G$37)*(DataBase!B1996=Modelo!$F$1:$F$37),0),3)</f>
        <v>0.23529411764705882</v>
      </c>
      <c r="S1996" s="115">
        <f t="shared" si="64"/>
        <v>100</v>
      </c>
      <c r="T1996" s="115">
        <f t="shared" si="65"/>
        <v>23.52941176470588</v>
      </c>
    </row>
    <row r="1997" spans="1:20" x14ac:dyDescent="0.3">
      <c r="A1997" s="115" t="s">
        <v>374</v>
      </c>
      <c r="B1997" s="115" t="s">
        <v>313</v>
      </c>
      <c r="C1997" s="115" t="s">
        <v>103</v>
      </c>
      <c r="D1997" s="115" t="s">
        <v>86</v>
      </c>
      <c r="E1997" s="115" t="s">
        <v>87</v>
      </c>
      <c r="F1997" s="115" t="s">
        <v>87</v>
      </c>
      <c r="G1997" s="115">
        <v>1929</v>
      </c>
      <c r="H1997" s="115" t="s">
        <v>375</v>
      </c>
      <c r="I1997" s="115">
        <v>1.928223518</v>
      </c>
      <c r="J1997" s="115" t="s">
        <v>12</v>
      </c>
      <c r="K1997" s="115" t="str">
        <f>INDEX(DatosProcesados!$A$1:$BF$101,MATCH(DataBase!A1997,DatosProcesados!$A$1:$A$101,0),MATCH(DataBase!J1997,DatosProcesados!$A$1:$BF$1,0))</f>
        <v>No</v>
      </c>
      <c r="L1997" s="115" t="str">
        <f>INDEX(Modelo!$A$9:$D$89,MATCH(DataBase!$J1997,Modelo!$A$9:$A$89,0),MATCH(DataBase!L$1,Modelo!$A$9:$D$9,0))</f>
        <v>Información general</v>
      </c>
      <c r="M1997" s="115" t="str">
        <f>INDEX(Modelo!$A$9:$D$89,MATCH(DataBase!$J1997,Modelo!$A$9:$A$89,0),MATCH(DataBase!M$1,Modelo!$A$9:$D$9,0))</f>
        <v>Pilar 1</v>
      </c>
      <c r="N1997" s="115" t="str">
        <f>INDEX(Modelo!$A$9:$D$89,MATCH(DataBase!$J1997,Modelo!$A$9:$A$89,0),MATCH(DataBase!N$1,Modelo!$A$9:$D$9,0))</f>
        <v>boolean</v>
      </c>
      <c r="O1997" s="115" t="b">
        <f t="array" ref="O1997">IF(N1997="negativo",INDEX($AD$3:$AG$51,MATCH(1,($B1997=$AD$3:$AD$51)*($J1997=$AE$3:$AE$51),0),3),IF(N1997="positivo",INDEX($AD$55:$AG$109,MATCH(1,($B1997=$AD$55:$AD$109)*($J1997=$AE$55:$AE$109),0),3)))</f>
        <v>0</v>
      </c>
      <c r="P1997" s="115" t="b">
        <f t="array" ref="P1997">IF(N1997="negativo",INDEX($AD$3:$AG$51,MATCH(1,($B1997=$AD$3:$AD$51)*($J1997=$AE$3:$AE$51),0),4),IF(N1997="positivo",INDEX($AD$55:$AG$109,MATCH(1,($B1997=$AD$55:$AD$109)*($J1997=$AE$55:$AE$109),0),4)))</f>
        <v>0</v>
      </c>
      <c r="Q1997" s="115" t="str">
        <f>VLOOKUP(M1997,Modelo!$A$2:$C$7,2,0)</f>
        <v>Transparencia y Gobierno de la Sostenibilidad</v>
      </c>
      <c r="R1997" s="118">
        <f t="array" ref="R1997">INDEX(Modelo!$F$1:$H$37,MATCH(1,(DataBase!Q1997=Modelo!$G$1:$G$37)*(DataBase!B1997=Modelo!$F$1:$F$37),0),3)</f>
        <v>0.23529411764705882</v>
      </c>
      <c r="S1997" s="115">
        <f t="shared" si="64"/>
        <v>0</v>
      </c>
      <c r="T1997" s="115">
        <f t="shared" si="65"/>
        <v>0</v>
      </c>
    </row>
    <row r="1998" spans="1:20" x14ac:dyDescent="0.3">
      <c r="A1998" s="115" t="s">
        <v>201</v>
      </c>
      <c r="B1998" s="115" t="s">
        <v>84</v>
      </c>
      <c r="C1998" s="115" t="s">
        <v>103</v>
      </c>
      <c r="D1998" s="115" t="s">
        <v>86</v>
      </c>
      <c r="E1998" s="115" t="s">
        <v>86</v>
      </c>
      <c r="F1998" s="115" t="s">
        <v>86</v>
      </c>
      <c r="G1998" s="115">
        <v>1987</v>
      </c>
      <c r="H1998" s="115" t="s">
        <v>125</v>
      </c>
      <c r="I1998" s="115">
        <v>0</v>
      </c>
      <c r="J1998" s="115" t="s">
        <v>12</v>
      </c>
      <c r="K1998" s="115" t="str">
        <f>INDEX(DatosProcesados!$A$1:$BF$101,MATCH(DataBase!A1998,DatosProcesados!$A$1:$A$101,0),MATCH(DataBase!J1998,DatosProcesados!$A$1:$BF$1,0))</f>
        <v>Si</v>
      </c>
      <c r="L1998" s="115" t="str">
        <f>INDEX(Modelo!$A$9:$D$89,MATCH(DataBase!$J1998,Modelo!$A$9:$A$89,0),MATCH(DataBase!L$1,Modelo!$A$9:$D$9,0))</f>
        <v>Información general</v>
      </c>
      <c r="M1998" s="115" t="str">
        <f>INDEX(Modelo!$A$9:$D$89,MATCH(DataBase!$J1998,Modelo!$A$9:$A$89,0),MATCH(DataBase!M$1,Modelo!$A$9:$D$9,0))</f>
        <v>Pilar 1</v>
      </c>
      <c r="N1998" s="115" t="str">
        <f>INDEX(Modelo!$A$9:$D$89,MATCH(DataBase!$J1998,Modelo!$A$9:$A$89,0),MATCH(DataBase!N$1,Modelo!$A$9:$D$9,0))</f>
        <v>boolean</v>
      </c>
      <c r="O1998" s="115" t="b">
        <f t="array" ref="O1998">IF(N1998="negativo",INDEX($AD$3:$AG$51,MATCH(1,($B1998=$AD$3:$AD$51)*($J1998=$AE$3:$AE$51),0),3),IF(N1998="positivo",INDEX($AD$55:$AG$109,MATCH(1,($B1998=$AD$55:$AD$109)*($J1998=$AE$55:$AE$109),0),3)))</f>
        <v>0</v>
      </c>
      <c r="P1998" s="115" t="b">
        <f t="array" ref="P1998">IF(N1998="negativo",INDEX($AD$3:$AG$51,MATCH(1,($B1998=$AD$3:$AD$51)*($J1998=$AE$3:$AE$51),0),4),IF(N1998="positivo",INDEX($AD$55:$AG$109,MATCH(1,($B1998=$AD$55:$AD$109)*($J1998=$AE$55:$AE$109),0),4)))</f>
        <v>0</v>
      </c>
      <c r="Q1998" s="115" t="str">
        <f>VLOOKUP(M1998,Modelo!$A$2:$C$7,2,0)</f>
        <v>Transparencia y Gobierno de la Sostenibilidad</v>
      </c>
      <c r="R1998" s="118">
        <f t="array" ref="R1998">INDEX(Modelo!$F$1:$H$37,MATCH(1,(DataBase!Q1998=Modelo!$G$1:$G$37)*(DataBase!B1998=Modelo!$F$1:$F$37),0),3)</f>
        <v>0.29411764705882354</v>
      </c>
      <c r="S1998" s="115">
        <f t="shared" si="64"/>
        <v>100</v>
      </c>
      <c r="T1998" s="115">
        <f t="shared" si="65"/>
        <v>29.411764705882355</v>
      </c>
    </row>
    <row r="1999" spans="1:20" x14ac:dyDescent="0.3">
      <c r="A1999" s="115" t="s">
        <v>421</v>
      </c>
      <c r="B1999" s="115" t="s">
        <v>407</v>
      </c>
      <c r="C1999" s="115" t="s">
        <v>103</v>
      </c>
      <c r="D1999" s="115" t="s">
        <v>86</v>
      </c>
      <c r="E1999" s="115" t="s">
        <v>86</v>
      </c>
      <c r="F1999" s="115" t="s">
        <v>87</v>
      </c>
      <c r="G1999" s="115">
        <v>2016</v>
      </c>
      <c r="H1999" s="115" t="s">
        <v>422</v>
      </c>
      <c r="I1999" s="115">
        <v>5.4833186859999996</v>
      </c>
      <c r="J1999" s="115" t="s">
        <v>12</v>
      </c>
      <c r="K1999" s="115" t="str">
        <f>INDEX(DatosProcesados!$A$1:$BF$101,MATCH(DataBase!A1999,DatosProcesados!$A$1:$A$101,0),MATCH(DataBase!J1999,DatosProcesados!$A$1:$BF$1,0))</f>
        <v>No</v>
      </c>
      <c r="L1999" s="115" t="str">
        <f>INDEX(Modelo!$A$9:$D$89,MATCH(DataBase!$J1999,Modelo!$A$9:$A$89,0),MATCH(DataBase!L$1,Modelo!$A$9:$D$9,0))</f>
        <v>Información general</v>
      </c>
      <c r="M1999" s="115" t="str">
        <f>INDEX(Modelo!$A$9:$D$89,MATCH(DataBase!$J1999,Modelo!$A$9:$A$89,0),MATCH(DataBase!M$1,Modelo!$A$9:$D$9,0))</f>
        <v>Pilar 1</v>
      </c>
      <c r="N1999" s="115" t="str">
        <f>INDEX(Modelo!$A$9:$D$89,MATCH(DataBase!$J1999,Modelo!$A$9:$A$89,0),MATCH(DataBase!N$1,Modelo!$A$9:$D$9,0))</f>
        <v>boolean</v>
      </c>
      <c r="O1999" s="115" t="b">
        <f t="array" ref="O1999">IF(N1999="negativo",INDEX($AD$3:$AG$51,MATCH(1,($B1999=$AD$3:$AD$51)*($J1999=$AE$3:$AE$51),0),3),IF(N1999="positivo",INDEX($AD$55:$AG$109,MATCH(1,($B1999=$AD$55:$AD$109)*($J1999=$AE$55:$AE$109),0),3)))</f>
        <v>0</v>
      </c>
      <c r="P1999" s="115" t="b">
        <f t="array" ref="P1999">IF(N1999="negativo",INDEX($AD$3:$AG$51,MATCH(1,($B1999=$AD$3:$AD$51)*($J1999=$AE$3:$AE$51),0),4),IF(N1999="positivo",INDEX($AD$55:$AG$109,MATCH(1,($B1999=$AD$55:$AD$109)*($J1999=$AE$55:$AE$109),0),4)))</f>
        <v>0</v>
      </c>
      <c r="Q1999" s="115" t="str">
        <f>VLOOKUP(M1999,Modelo!$A$2:$C$7,2,0)</f>
        <v>Transparencia y Gobierno de la Sostenibilidad</v>
      </c>
      <c r="R1999" s="118">
        <f t="array" ref="R1999">INDEX(Modelo!$F$1:$H$37,MATCH(1,(DataBase!Q1999=Modelo!$G$1:$G$37)*(DataBase!B1999=Modelo!$F$1:$F$37),0),3)</f>
        <v>0.15384615384615385</v>
      </c>
      <c r="S1999" s="115">
        <f t="shared" si="64"/>
        <v>0</v>
      </c>
      <c r="T1999" s="115">
        <f t="shared" si="65"/>
        <v>0</v>
      </c>
    </row>
    <row r="2000" spans="1:20" x14ac:dyDescent="0.3">
      <c r="A2000" s="115" t="s">
        <v>293</v>
      </c>
      <c r="B2000" s="115" t="s">
        <v>216</v>
      </c>
      <c r="C2000" s="115" t="s">
        <v>103</v>
      </c>
      <c r="D2000" s="115" t="s">
        <v>86</v>
      </c>
      <c r="E2000" s="115" t="s">
        <v>87</v>
      </c>
      <c r="F2000" s="115" t="s">
        <v>87</v>
      </c>
      <c r="G2000" s="115">
        <v>1955</v>
      </c>
      <c r="H2000" s="115" t="s">
        <v>294</v>
      </c>
      <c r="I2000" s="115">
        <v>1.8313776939999999</v>
      </c>
      <c r="J2000" s="115" t="s">
        <v>12</v>
      </c>
      <c r="K2000" s="115" t="str">
        <f>INDEX(DatosProcesados!$A$1:$BF$101,MATCH(DataBase!A2000,DatosProcesados!$A$1:$A$101,0),MATCH(DataBase!J2000,DatosProcesados!$A$1:$BF$1,0))</f>
        <v>Si</v>
      </c>
      <c r="L2000" s="115" t="str">
        <f>INDEX(Modelo!$A$9:$D$89,MATCH(DataBase!$J2000,Modelo!$A$9:$A$89,0),MATCH(DataBase!L$1,Modelo!$A$9:$D$9,0))</f>
        <v>Información general</v>
      </c>
      <c r="M2000" s="115" t="str">
        <f>INDEX(Modelo!$A$9:$D$89,MATCH(DataBase!$J2000,Modelo!$A$9:$A$89,0),MATCH(DataBase!M$1,Modelo!$A$9:$D$9,0))</f>
        <v>Pilar 1</v>
      </c>
      <c r="N2000" s="115" t="str">
        <f>INDEX(Modelo!$A$9:$D$89,MATCH(DataBase!$J2000,Modelo!$A$9:$A$89,0),MATCH(DataBase!N$1,Modelo!$A$9:$D$9,0))</f>
        <v>boolean</v>
      </c>
      <c r="O2000" s="115" t="b">
        <f t="array" ref="O2000">IF(N2000="negativo",INDEX($AD$3:$AG$51,MATCH(1,($B2000=$AD$3:$AD$51)*($J2000=$AE$3:$AE$51),0),3),IF(N2000="positivo",INDEX($AD$55:$AG$109,MATCH(1,($B2000=$AD$55:$AD$109)*($J2000=$AE$55:$AE$109),0),3)))</f>
        <v>0</v>
      </c>
      <c r="P2000" s="115" t="b">
        <f t="array" ref="P2000">IF(N2000="negativo",INDEX($AD$3:$AG$51,MATCH(1,($B2000=$AD$3:$AD$51)*($J2000=$AE$3:$AE$51),0),4),IF(N2000="positivo",INDEX($AD$55:$AG$109,MATCH(1,($B2000=$AD$55:$AD$109)*($J2000=$AE$55:$AE$109),0),4)))</f>
        <v>0</v>
      </c>
      <c r="Q2000" s="115" t="str">
        <f>VLOOKUP(M2000,Modelo!$A$2:$C$7,2,0)</f>
        <v>Transparencia y Gobierno de la Sostenibilidad</v>
      </c>
      <c r="R2000" s="118">
        <f t="array" ref="R2000">INDEX(Modelo!$F$1:$H$37,MATCH(1,(DataBase!Q2000=Modelo!$G$1:$G$37)*(DataBase!B2000=Modelo!$F$1:$F$37),0),3)</f>
        <v>0.15789473684210525</v>
      </c>
      <c r="S2000" s="115">
        <f t="shared" si="64"/>
        <v>100</v>
      </c>
      <c r="T2000" s="115">
        <f t="shared" si="65"/>
        <v>15.789473684210526</v>
      </c>
    </row>
    <row r="2001" spans="1:20" x14ac:dyDescent="0.3">
      <c r="A2001" s="115" t="s">
        <v>298</v>
      </c>
      <c r="B2001" s="115" t="s">
        <v>216</v>
      </c>
      <c r="C2001" s="115" t="s">
        <v>103</v>
      </c>
      <c r="D2001" s="115" t="s">
        <v>86</v>
      </c>
      <c r="E2001" s="115" t="s">
        <v>86</v>
      </c>
      <c r="F2001" s="115" t="s">
        <v>87</v>
      </c>
      <c r="G2001" s="115">
        <v>1993</v>
      </c>
      <c r="H2001" s="115" t="s">
        <v>299</v>
      </c>
      <c r="I2001" s="115">
        <v>1.7653399919999999</v>
      </c>
      <c r="J2001" s="115" t="s">
        <v>12</v>
      </c>
      <c r="K2001" s="115" t="str">
        <f>INDEX(DatosProcesados!$A$1:$BF$101,MATCH(DataBase!A2001,DatosProcesados!$A$1:$A$101,0),MATCH(DataBase!J2001,DatosProcesados!$A$1:$BF$1,0))</f>
        <v>Si</v>
      </c>
      <c r="L2001" s="115" t="str">
        <f>INDEX(Modelo!$A$9:$D$89,MATCH(DataBase!$J2001,Modelo!$A$9:$A$89,0),MATCH(DataBase!L$1,Modelo!$A$9:$D$9,0))</f>
        <v>Información general</v>
      </c>
      <c r="M2001" s="115" t="str">
        <f>INDEX(Modelo!$A$9:$D$89,MATCH(DataBase!$J2001,Modelo!$A$9:$A$89,0),MATCH(DataBase!M$1,Modelo!$A$9:$D$9,0))</f>
        <v>Pilar 1</v>
      </c>
      <c r="N2001" s="115" t="str">
        <f>INDEX(Modelo!$A$9:$D$89,MATCH(DataBase!$J2001,Modelo!$A$9:$A$89,0),MATCH(DataBase!N$1,Modelo!$A$9:$D$9,0))</f>
        <v>boolean</v>
      </c>
      <c r="O2001" s="115" t="b">
        <f t="array" ref="O2001">IF(N2001="negativo",INDEX($AD$3:$AG$51,MATCH(1,($B2001=$AD$3:$AD$51)*($J2001=$AE$3:$AE$51),0),3),IF(N2001="positivo",INDEX($AD$55:$AG$109,MATCH(1,($B2001=$AD$55:$AD$109)*($J2001=$AE$55:$AE$109),0),3)))</f>
        <v>0</v>
      </c>
      <c r="P2001" s="115" t="b">
        <f t="array" ref="P2001">IF(N2001="negativo",INDEX($AD$3:$AG$51,MATCH(1,($B2001=$AD$3:$AD$51)*($J2001=$AE$3:$AE$51),0),4),IF(N2001="positivo",INDEX($AD$55:$AG$109,MATCH(1,($B2001=$AD$55:$AD$109)*($J2001=$AE$55:$AE$109),0),4)))</f>
        <v>0</v>
      </c>
      <c r="Q2001" s="115" t="str">
        <f>VLOOKUP(M2001,Modelo!$A$2:$C$7,2,0)</f>
        <v>Transparencia y Gobierno de la Sostenibilidad</v>
      </c>
      <c r="R2001" s="118">
        <f t="array" ref="R2001">INDEX(Modelo!$F$1:$H$37,MATCH(1,(DataBase!Q2001=Modelo!$G$1:$G$37)*(DataBase!B2001=Modelo!$F$1:$F$37),0),3)</f>
        <v>0.15789473684210525</v>
      </c>
      <c r="S2001" s="115">
        <f t="shared" si="64"/>
        <v>100</v>
      </c>
      <c r="T2001" s="115">
        <f t="shared" si="65"/>
        <v>15.789473684210526</v>
      </c>
    </row>
    <row r="2002" spans="1:20" x14ac:dyDescent="0.3">
      <c r="A2002" s="115" t="s">
        <v>472</v>
      </c>
      <c r="B2002" s="115" t="s">
        <v>467</v>
      </c>
      <c r="C2002" s="115" t="s">
        <v>103</v>
      </c>
      <c r="D2002" s="115" t="s">
        <v>86</v>
      </c>
      <c r="E2002" s="115" t="s">
        <v>86</v>
      </c>
      <c r="F2002" s="115" t="s">
        <v>86</v>
      </c>
      <c r="G2002" s="115">
        <v>2007</v>
      </c>
      <c r="H2002" s="115" t="s">
        <v>125</v>
      </c>
      <c r="I2002" s="115">
        <v>0.97802211500000003</v>
      </c>
      <c r="J2002" s="115" t="s">
        <v>23</v>
      </c>
      <c r="K2002" s="115" t="str">
        <f>INDEX(DatosProcesados!$A$1:$BF$101,MATCH(DataBase!A2002,DatosProcesados!$A$1:$A$101,0),MATCH(DataBase!J2002,DatosProcesados!$A$1:$BF$1,0))</f>
        <v>Si</v>
      </c>
      <c r="L2002" s="115" t="str">
        <f>INDEX(Modelo!$A$9:$D$89,MATCH(DataBase!$J2002,Modelo!$A$9:$A$89,0),MATCH(DataBase!L$1,Modelo!$A$9:$D$9,0))</f>
        <v>Impacto ambiental</v>
      </c>
      <c r="M2002" s="115" t="str">
        <f>INDEX(Modelo!$A$9:$D$89,MATCH(DataBase!$J2002,Modelo!$A$9:$A$89,0),MATCH(DataBase!M$1,Modelo!$A$9:$D$9,0))</f>
        <v>Pilar 2</v>
      </c>
      <c r="N2002" s="115" t="str">
        <f>INDEX(Modelo!$A$9:$D$89,MATCH(DataBase!$J2002,Modelo!$A$9:$A$89,0),MATCH(DataBase!N$1,Modelo!$A$9:$D$9,0))</f>
        <v>boolean</v>
      </c>
      <c r="O2002" s="115" t="b">
        <f t="array" ref="O2002">IF(N2002="negativo",INDEX($AD$3:$AG$51,MATCH(1,($B2002=$AD$3:$AD$51)*($J2002=$AE$3:$AE$51),0),3),IF(N2002="positivo",INDEX($AD$55:$AG$109,MATCH(1,($B2002=$AD$55:$AD$109)*($J2002=$AE$55:$AE$109),0),3)))</f>
        <v>0</v>
      </c>
      <c r="P2002" s="115" t="b">
        <f t="array" ref="P2002">IF(N2002="negativo",INDEX($AD$3:$AG$51,MATCH(1,($B2002=$AD$3:$AD$51)*($J2002=$AE$3:$AE$51),0),4),IF(N2002="positivo",INDEX($AD$55:$AG$109,MATCH(1,($B2002=$AD$55:$AD$109)*($J2002=$AE$55:$AE$109),0),4)))</f>
        <v>0</v>
      </c>
      <c r="Q2002" s="115" t="str">
        <f>VLOOKUP(M2002,Modelo!$A$2:$C$7,2,0)</f>
        <v>Acción Climática y Energía</v>
      </c>
      <c r="R2002" s="118">
        <f t="array" ref="R2002">INDEX(Modelo!$F$1:$H$37,MATCH(1,(DataBase!Q2002=Modelo!$G$1:$G$37)*(DataBase!B2002=Modelo!$F$1:$F$37),0),3)</f>
        <v>0.19047619047619047</v>
      </c>
      <c r="S2002" s="115">
        <f t="shared" si="64"/>
        <v>100</v>
      </c>
      <c r="T2002" s="115">
        <f t="shared" si="65"/>
        <v>19.047619047619047</v>
      </c>
    </row>
    <row r="2003" spans="1:20" x14ac:dyDescent="0.3">
      <c r="A2003" s="115" t="s">
        <v>238</v>
      </c>
      <c r="B2003" s="115" t="s">
        <v>216</v>
      </c>
      <c r="C2003" s="115" t="s">
        <v>103</v>
      </c>
      <c r="D2003" s="115" t="s">
        <v>86</v>
      </c>
      <c r="E2003" s="115" t="s">
        <v>87</v>
      </c>
      <c r="F2003" s="115" t="s">
        <v>87</v>
      </c>
      <c r="G2003" s="115">
        <v>1920</v>
      </c>
      <c r="H2003" s="115" t="s">
        <v>125</v>
      </c>
      <c r="I2003" s="115">
        <v>2.844632077</v>
      </c>
      <c r="J2003" s="115" t="s">
        <v>23</v>
      </c>
      <c r="K2003" s="115" t="str">
        <f>INDEX(DatosProcesados!$A$1:$BF$101,MATCH(DataBase!A2003,DatosProcesados!$A$1:$A$101,0),MATCH(DataBase!J2003,DatosProcesados!$A$1:$BF$1,0))</f>
        <v>Si</v>
      </c>
      <c r="L2003" s="115" t="str">
        <f>INDEX(Modelo!$A$9:$D$89,MATCH(DataBase!$J2003,Modelo!$A$9:$A$89,0),MATCH(DataBase!L$1,Modelo!$A$9:$D$9,0))</f>
        <v>Impacto ambiental</v>
      </c>
      <c r="M2003" s="115" t="str">
        <f>INDEX(Modelo!$A$9:$D$89,MATCH(DataBase!$J2003,Modelo!$A$9:$A$89,0),MATCH(DataBase!M$1,Modelo!$A$9:$D$9,0))</f>
        <v>Pilar 2</v>
      </c>
      <c r="N2003" s="115" t="str">
        <f>INDEX(Modelo!$A$9:$D$89,MATCH(DataBase!$J2003,Modelo!$A$9:$A$89,0),MATCH(DataBase!N$1,Modelo!$A$9:$D$9,0))</f>
        <v>boolean</v>
      </c>
      <c r="O2003" s="115" t="b">
        <f t="array" ref="O2003">IF(N2003="negativo",INDEX($AD$3:$AG$51,MATCH(1,($B2003=$AD$3:$AD$51)*($J2003=$AE$3:$AE$51),0),3),IF(N2003="positivo",INDEX($AD$55:$AG$109,MATCH(1,($B2003=$AD$55:$AD$109)*($J2003=$AE$55:$AE$109),0),3)))</f>
        <v>0</v>
      </c>
      <c r="P2003" s="115" t="b">
        <f t="array" ref="P2003">IF(N2003="negativo",INDEX($AD$3:$AG$51,MATCH(1,($B2003=$AD$3:$AD$51)*($J2003=$AE$3:$AE$51),0),4),IF(N2003="positivo",INDEX($AD$55:$AG$109,MATCH(1,($B2003=$AD$55:$AD$109)*($J2003=$AE$55:$AE$109),0),4)))</f>
        <v>0</v>
      </c>
      <c r="Q2003" s="115" t="str">
        <f>VLOOKUP(M2003,Modelo!$A$2:$C$7,2,0)</f>
        <v>Acción Climática y Energía</v>
      </c>
      <c r="R2003" s="118">
        <f t="array" ref="R2003">INDEX(Modelo!$F$1:$H$37,MATCH(1,(DataBase!Q2003=Modelo!$G$1:$G$37)*(DataBase!B2003=Modelo!$F$1:$F$37),0),3)</f>
        <v>0.21052631578947367</v>
      </c>
      <c r="S2003" s="115">
        <f t="shared" si="64"/>
        <v>100</v>
      </c>
      <c r="T2003" s="115">
        <f t="shared" si="65"/>
        <v>21.052631578947366</v>
      </c>
    </row>
    <row r="2004" spans="1:20" x14ac:dyDescent="0.3">
      <c r="A2004" s="115" t="s">
        <v>273</v>
      </c>
      <c r="B2004" s="115" t="s">
        <v>216</v>
      </c>
      <c r="C2004" s="115" t="s">
        <v>103</v>
      </c>
      <c r="D2004" s="115" t="s">
        <v>86</v>
      </c>
      <c r="E2004" s="115" t="s">
        <v>86</v>
      </c>
      <c r="F2004" s="115" t="s">
        <v>87</v>
      </c>
      <c r="G2004" s="115">
        <v>1945</v>
      </c>
      <c r="H2004" s="115" t="s">
        <v>125</v>
      </c>
      <c r="I2004" s="115">
        <v>2.1764613960000001</v>
      </c>
      <c r="J2004" s="115" t="s">
        <v>23</v>
      </c>
      <c r="K2004" s="115" t="str">
        <f>INDEX(DatosProcesados!$A$1:$BF$101,MATCH(DataBase!A2004,DatosProcesados!$A$1:$A$101,0),MATCH(DataBase!J2004,DatosProcesados!$A$1:$BF$1,0))</f>
        <v>Si</v>
      </c>
      <c r="L2004" s="115" t="str">
        <f>INDEX(Modelo!$A$9:$D$89,MATCH(DataBase!$J2004,Modelo!$A$9:$A$89,0),MATCH(DataBase!L$1,Modelo!$A$9:$D$9,0))</f>
        <v>Impacto ambiental</v>
      </c>
      <c r="M2004" s="115" t="str">
        <f>INDEX(Modelo!$A$9:$D$89,MATCH(DataBase!$J2004,Modelo!$A$9:$A$89,0),MATCH(DataBase!M$1,Modelo!$A$9:$D$9,0))</f>
        <v>Pilar 2</v>
      </c>
      <c r="N2004" s="115" t="str">
        <f>INDEX(Modelo!$A$9:$D$89,MATCH(DataBase!$J2004,Modelo!$A$9:$A$89,0),MATCH(DataBase!N$1,Modelo!$A$9:$D$9,0))</f>
        <v>boolean</v>
      </c>
      <c r="O2004" s="115" t="b">
        <f t="array" ref="O2004">IF(N2004="negativo",INDEX($AD$3:$AG$51,MATCH(1,($B2004=$AD$3:$AD$51)*($J2004=$AE$3:$AE$51),0),3),IF(N2004="positivo",INDEX($AD$55:$AG$109,MATCH(1,($B2004=$AD$55:$AD$109)*($J2004=$AE$55:$AE$109),0),3)))</f>
        <v>0</v>
      </c>
      <c r="P2004" s="115" t="b">
        <f t="array" ref="P2004">IF(N2004="negativo",INDEX($AD$3:$AG$51,MATCH(1,($B2004=$AD$3:$AD$51)*($J2004=$AE$3:$AE$51),0),4),IF(N2004="positivo",INDEX($AD$55:$AG$109,MATCH(1,($B2004=$AD$55:$AD$109)*($J2004=$AE$55:$AE$109),0),4)))</f>
        <v>0</v>
      </c>
      <c r="Q2004" s="115" t="str">
        <f>VLOOKUP(M2004,Modelo!$A$2:$C$7,2,0)</f>
        <v>Acción Climática y Energía</v>
      </c>
      <c r="R2004" s="118">
        <f t="array" ref="R2004">INDEX(Modelo!$F$1:$H$37,MATCH(1,(DataBase!Q2004=Modelo!$G$1:$G$37)*(DataBase!B2004=Modelo!$F$1:$F$37),0),3)</f>
        <v>0.21052631578947367</v>
      </c>
      <c r="S2004" s="115">
        <f t="shared" si="64"/>
        <v>100</v>
      </c>
      <c r="T2004" s="115">
        <f t="shared" si="65"/>
        <v>21.052631578947366</v>
      </c>
    </row>
    <row r="2005" spans="1:20" x14ac:dyDescent="0.3">
      <c r="A2005" s="115" t="s">
        <v>378</v>
      </c>
      <c r="B2005" s="115" t="s">
        <v>379</v>
      </c>
      <c r="C2005" s="115" t="s">
        <v>103</v>
      </c>
      <c r="D2005" s="115" t="s">
        <v>87</v>
      </c>
      <c r="E2005" s="115" t="s">
        <v>86</v>
      </c>
      <c r="F2005" s="115" t="s">
        <v>86</v>
      </c>
      <c r="G2005" s="115">
        <v>1993</v>
      </c>
      <c r="H2005" s="115" t="s">
        <v>125</v>
      </c>
      <c r="I2005" s="115">
        <v>2.1863011939999999</v>
      </c>
      <c r="J2005" s="115" t="s">
        <v>23</v>
      </c>
      <c r="K2005" s="115" t="str">
        <f>INDEX(DatosProcesados!$A$1:$BF$101,MATCH(DataBase!A2005,DatosProcesados!$A$1:$A$101,0),MATCH(DataBase!J2005,DatosProcesados!$A$1:$BF$1,0))</f>
        <v>Si</v>
      </c>
      <c r="L2005" s="115" t="str">
        <f>INDEX(Modelo!$A$9:$D$89,MATCH(DataBase!$J2005,Modelo!$A$9:$A$89,0),MATCH(DataBase!L$1,Modelo!$A$9:$D$9,0))</f>
        <v>Impacto ambiental</v>
      </c>
      <c r="M2005" s="115" t="str">
        <f>INDEX(Modelo!$A$9:$D$89,MATCH(DataBase!$J2005,Modelo!$A$9:$A$89,0),MATCH(DataBase!M$1,Modelo!$A$9:$D$9,0))</f>
        <v>Pilar 2</v>
      </c>
      <c r="N2005" s="115" t="str">
        <f>INDEX(Modelo!$A$9:$D$89,MATCH(DataBase!$J2005,Modelo!$A$9:$A$89,0),MATCH(DataBase!N$1,Modelo!$A$9:$D$9,0))</f>
        <v>boolean</v>
      </c>
      <c r="O2005" s="115" t="b">
        <f t="array" ref="O2005">IF(N2005="negativo",INDEX($AD$3:$AG$51,MATCH(1,($B2005=$AD$3:$AD$51)*($J2005=$AE$3:$AE$51),0),3),IF(N2005="positivo",INDEX($AD$55:$AG$109,MATCH(1,($B2005=$AD$55:$AD$109)*($J2005=$AE$55:$AE$109),0),3)))</f>
        <v>0</v>
      </c>
      <c r="P2005" s="115" t="b">
        <f t="array" ref="P2005">IF(N2005="negativo",INDEX($AD$3:$AG$51,MATCH(1,($B2005=$AD$3:$AD$51)*($J2005=$AE$3:$AE$51),0),4),IF(N2005="positivo",INDEX($AD$55:$AG$109,MATCH(1,($B2005=$AD$55:$AD$109)*($J2005=$AE$55:$AE$109),0),4)))</f>
        <v>0</v>
      </c>
      <c r="Q2005" s="115" t="str">
        <f>VLOOKUP(M2005,Modelo!$A$2:$C$7,2,0)</f>
        <v>Acción Climática y Energía</v>
      </c>
      <c r="R2005" s="118">
        <f t="array" ref="R2005">INDEX(Modelo!$F$1:$H$37,MATCH(1,(DataBase!Q2005=Modelo!$G$1:$G$37)*(DataBase!B2005=Modelo!$F$1:$F$37),0),3)</f>
        <v>0.14285714285714285</v>
      </c>
      <c r="S2005" s="115">
        <f t="shared" si="64"/>
        <v>100</v>
      </c>
      <c r="T2005" s="115">
        <f t="shared" si="65"/>
        <v>14.285714285714285</v>
      </c>
    </row>
    <row r="2006" spans="1:20" x14ac:dyDescent="0.3">
      <c r="A2006" s="115" t="s">
        <v>325</v>
      </c>
      <c r="B2006" s="115" t="s">
        <v>313</v>
      </c>
      <c r="C2006" s="115" t="s">
        <v>103</v>
      </c>
      <c r="D2006" s="115" t="s">
        <v>86</v>
      </c>
      <c r="E2006" s="115" t="s">
        <v>86</v>
      </c>
      <c r="F2006" s="115" t="s">
        <v>87</v>
      </c>
      <c r="G2006" s="115">
        <v>2012</v>
      </c>
      <c r="H2006" s="115" t="s">
        <v>125</v>
      </c>
      <c r="I2006" s="115">
        <v>13.831182682</v>
      </c>
      <c r="J2006" s="115" t="s">
        <v>23</v>
      </c>
      <c r="K2006" s="115">
        <f>INDEX(DatosProcesados!$A$1:$BF$101,MATCH(DataBase!A2006,DatosProcesados!$A$1:$A$101,0),MATCH(DataBase!J2006,DatosProcesados!$A$1:$BF$1,0))</f>
        <v>0</v>
      </c>
      <c r="L2006" s="115" t="str">
        <f>INDEX(Modelo!$A$9:$D$89,MATCH(DataBase!$J2006,Modelo!$A$9:$A$89,0),MATCH(DataBase!L$1,Modelo!$A$9:$D$9,0))</f>
        <v>Impacto ambiental</v>
      </c>
      <c r="M2006" s="115" t="str">
        <f>INDEX(Modelo!$A$9:$D$89,MATCH(DataBase!$J2006,Modelo!$A$9:$A$89,0),MATCH(DataBase!M$1,Modelo!$A$9:$D$9,0))</f>
        <v>Pilar 2</v>
      </c>
      <c r="N2006" s="115" t="str">
        <f>INDEX(Modelo!$A$9:$D$89,MATCH(DataBase!$J2006,Modelo!$A$9:$A$89,0),MATCH(DataBase!N$1,Modelo!$A$9:$D$9,0))</f>
        <v>boolean</v>
      </c>
      <c r="O2006" s="115" t="b">
        <f t="array" ref="O2006">IF(N2006="negativo",INDEX($AD$3:$AG$51,MATCH(1,($B2006=$AD$3:$AD$51)*($J2006=$AE$3:$AE$51),0),3),IF(N2006="positivo",INDEX($AD$55:$AG$109,MATCH(1,($B2006=$AD$55:$AD$109)*($J2006=$AE$55:$AE$109),0),3)))</f>
        <v>0</v>
      </c>
      <c r="P2006" s="115" t="b">
        <f t="array" ref="P2006">IF(N2006="negativo",INDEX($AD$3:$AG$51,MATCH(1,($B2006=$AD$3:$AD$51)*($J2006=$AE$3:$AE$51),0),4),IF(N2006="positivo",INDEX($AD$55:$AG$109,MATCH(1,($B2006=$AD$55:$AD$109)*($J2006=$AE$55:$AE$109),0),4)))</f>
        <v>0</v>
      </c>
      <c r="Q2006" s="115" t="str">
        <f>VLOOKUP(M2006,Modelo!$A$2:$C$7,2,0)</f>
        <v>Acción Climática y Energía</v>
      </c>
      <c r="R2006" s="118">
        <f t="array" ref="R2006">INDEX(Modelo!$F$1:$H$37,MATCH(1,(DataBase!Q2006=Modelo!$G$1:$G$37)*(DataBase!B2006=Modelo!$F$1:$F$37),0),3)</f>
        <v>0.17647058823529413</v>
      </c>
      <c r="S2006" s="115">
        <f t="shared" si="64"/>
        <v>0</v>
      </c>
      <c r="T2006" s="115">
        <f t="shared" si="65"/>
        <v>0</v>
      </c>
    </row>
    <row r="2007" spans="1:20" x14ac:dyDescent="0.3">
      <c r="A2007" s="115" t="s">
        <v>394</v>
      </c>
      <c r="B2007" s="115" t="s">
        <v>379</v>
      </c>
      <c r="C2007" s="115" t="s">
        <v>103</v>
      </c>
      <c r="D2007" s="115" t="s">
        <v>87</v>
      </c>
      <c r="E2007" s="115" t="s">
        <v>86</v>
      </c>
      <c r="F2007" s="115" t="s">
        <v>86</v>
      </c>
      <c r="G2007" s="115">
        <v>1990</v>
      </c>
      <c r="H2007" s="115" t="s">
        <v>125</v>
      </c>
      <c r="I2007" s="115">
        <v>0.77142869199999997</v>
      </c>
      <c r="J2007" s="115" t="s">
        <v>23</v>
      </c>
      <c r="K2007" s="115">
        <f>INDEX(DatosProcesados!$A$1:$BF$101,MATCH(DataBase!A2007,DatosProcesados!$A$1:$A$101,0),MATCH(DataBase!J2007,DatosProcesados!$A$1:$BF$1,0))</f>
        <v>0</v>
      </c>
      <c r="L2007" s="115" t="str">
        <f>INDEX(Modelo!$A$9:$D$89,MATCH(DataBase!$J2007,Modelo!$A$9:$A$89,0),MATCH(DataBase!L$1,Modelo!$A$9:$D$9,0))</f>
        <v>Impacto ambiental</v>
      </c>
      <c r="M2007" s="115" t="str">
        <f>INDEX(Modelo!$A$9:$D$89,MATCH(DataBase!$J2007,Modelo!$A$9:$A$89,0),MATCH(DataBase!M$1,Modelo!$A$9:$D$9,0))</f>
        <v>Pilar 2</v>
      </c>
      <c r="N2007" s="115" t="str">
        <f>INDEX(Modelo!$A$9:$D$89,MATCH(DataBase!$J2007,Modelo!$A$9:$A$89,0),MATCH(DataBase!N$1,Modelo!$A$9:$D$9,0))</f>
        <v>boolean</v>
      </c>
      <c r="O2007" s="115" t="b">
        <f t="array" ref="O2007">IF(N2007="negativo",INDEX($AD$3:$AG$51,MATCH(1,($B2007=$AD$3:$AD$51)*($J2007=$AE$3:$AE$51),0),3),IF(N2007="positivo",INDEX($AD$55:$AG$109,MATCH(1,($B2007=$AD$55:$AD$109)*($J2007=$AE$55:$AE$109),0),3)))</f>
        <v>0</v>
      </c>
      <c r="P2007" s="115" t="b">
        <f t="array" ref="P2007">IF(N2007="negativo",INDEX($AD$3:$AG$51,MATCH(1,($B2007=$AD$3:$AD$51)*($J2007=$AE$3:$AE$51),0),4),IF(N2007="positivo",INDEX($AD$55:$AG$109,MATCH(1,($B2007=$AD$55:$AD$109)*($J2007=$AE$55:$AE$109),0),4)))</f>
        <v>0</v>
      </c>
      <c r="Q2007" s="115" t="str">
        <f>VLOOKUP(M2007,Modelo!$A$2:$C$7,2,0)</f>
        <v>Acción Climática y Energía</v>
      </c>
      <c r="R2007" s="118">
        <f t="array" ref="R2007">INDEX(Modelo!$F$1:$H$37,MATCH(1,(DataBase!Q2007=Modelo!$G$1:$G$37)*(DataBase!B2007=Modelo!$F$1:$F$37),0),3)</f>
        <v>0.14285714285714285</v>
      </c>
      <c r="S2007" s="115">
        <f t="shared" si="64"/>
        <v>0</v>
      </c>
      <c r="T2007" s="115">
        <f t="shared" si="65"/>
        <v>0</v>
      </c>
    </row>
    <row r="2008" spans="1:20" x14ac:dyDescent="0.3">
      <c r="A2008" s="115" t="s">
        <v>383</v>
      </c>
      <c r="B2008" s="115" t="s">
        <v>379</v>
      </c>
      <c r="C2008" s="115" t="s">
        <v>103</v>
      </c>
      <c r="D2008" s="115" t="s">
        <v>86</v>
      </c>
      <c r="E2008" s="115" t="s">
        <v>86</v>
      </c>
      <c r="F2008" s="115" t="s">
        <v>86</v>
      </c>
      <c r="G2008" s="115">
        <v>2014</v>
      </c>
      <c r="H2008" s="115" t="s">
        <v>125</v>
      </c>
      <c r="I2008" s="115">
        <v>1.314259836</v>
      </c>
      <c r="J2008" s="115" t="s">
        <v>23</v>
      </c>
      <c r="K2008" s="115" t="str">
        <f>INDEX(DatosProcesados!$A$1:$BF$101,MATCH(DataBase!A2008,DatosProcesados!$A$1:$A$101,0),MATCH(DataBase!J2008,DatosProcesados!$A$1:$BF$1,0))</f>
        <v>Si</v>
      </c>
      <c r="L2008" s="115" t="str">
        <f>INDEX(Modelo!$A$9:$D$89,MATCH(DataBase!$J2008,Modelo!$A$9:$A$89,0),MATCH(DataBase!L$1,Modelo!$A$9:$D$9,0))</f>
        <v>Impacto ambiental</v>
      </c>
      <c r="M2008" s="115" t="str">
        <f>INDEX(Modelo!$A$9:$D$89,MATCH(DataBase!$J2008,Modelo!$A$9:$A$89,0),MATCH(DataBase!M$1,Modelo!$A$9:$D$9,0))</f>
        <v>Pilar 2</v>
      </c>
      <c r="N2008" s="115" t="str">
        <f>INDEX(Modelo!$A$9:$D$89,MATCH(DataBase!$J2008,Modelo!$A$9:$A$89,0),MATCH(DataBase!N$1,Modelo!$A$9:$D$9,0))</f>
        <v>boolean</v>
      </c>
      <c r="O2008" s="115" t="b">
        <f t="array" ref="O2008">IF(N2008="negativo",INDEX($AD$3:$AG$51,MATCH(1,($B2008=$AD$3:$AD$51)*($J2008=$AE$3:$AE$51),0),3),IF(N2008="positivo",INDEX($AD$55:$AG$109,MATCH(1,($B2008=$AD$55:$AD$109)*($J2008=$AE$55:$AE$109),0),3)))</f>
        <v>0</v>
      </c>
      <c r="P2008" s="115" t="b">
        <f t="array" ref="P2008">IF(N2008="negativo",INDEX($AD$3:$AG$51,MATCH(1,($B2008=$AD$3:$AD$51)*($J2008=$AE$3:$AE$51),0),4),IF(N2008="positivo",INDEX($AD$55:$AG$109,MATCH(1,($B2008=$AD$55:$AD$109)*($J2008=$AE$55:$AE$109),0),4)))</f>
        <v>0</v>
      </c>
      <c r="Q2008" s="115" t="str">
        <f>VLOOKUP(M2008,Modelo!$A$2:$C$7,2,0)</f>
        <v>Acción Climática y Energía</v>
      </c>
      <c r="R2008" s="118">
        <f t="array" ref="R2008">INDEX(Modelo!$F$1:$H$37,MATCH(1,(DataBase!Q2008=Modelo!$G$1:$G$37)*(DataBase!B2008=Modelo!$F$1:$F$37),0),3)</f>
        <v>0.14285714285714285</v>
      </c>
      <c r="S2008" s="115">
        <f t="shared" si="64"/>
        <v>100</v>
      </c>
      <c r="T2008" s="115">
        <f t="shared" si="65"/>
        <v>14.285714285714285</v>
      </c>
    </row>
    <row r="2009" spans="1:20" x14ac:dyDescent="0.3">
      <c r="A2009" s="115" t="s">
        <v>112</v>
      </c>
      <c r="B2009" s="115" t="s">
        <v>84</v>
      </c>
      <c r="C2009" s="115" t="s">
        <v>103</v>
      </c>
      <c r="D2009" s="115" t="s">
        <v>86</v>
      </c>
      <c r="E2009" s="115" t="s">
        <v>86</v>
      </c>
      <c r="F2009" s="115" t="s">
        <v>87</v>
      </c>
      <c r="G2009" s="115">
        <v>1919</v>
      </c>
      <c r="H2009" s="115" t="s">
        <v>125</v>
      </c>
      <c r="I2009" s="115">
        <v>15.106042448</v>
      </c>
      <c r="J2009" s="115" t="s">
        <v>23</v>
      </c>
      <c r="K2009" s="115" t="str">
        <f>INDEX(DatosProcesados!$A$1:$BF$101,MATCH(DataBase!A2009,DatosProcesados!$A$1:$A$101,0),MATCH(DataBase!J2009,DatosProcesados!$A$1:$BF$1,0))</f>
        <v>Si</v>
      </c>
      <c r="L2009" s="115" t="str">
        <f>INDEX(Modelo!$A$9:$D$89,MATCH(DataBase!$J2009,Modelo!$A$9:$A$89,0),MATCH(DataBase!L$1,Modelo!$A$9:$D$9,0))</f>
        <v>Impacto ambiental</v>
      </c>
      <c r="M2009" s="115" t="str">
        <f>INDEX(Modelo!$A$9:$D$89,MATCH(DataBase!$J2009,Modelo!$A$9:$A$89,0),MATCH(DataBase!M$1,Modelo!$A$9:$D$9,0))</f>
        <v>Pilar 2</v>
      </c>
      <c r="N2009" s="115" t="str">
        <f>INDEX(Modelo!$A$9:$D$89,MATCH(DataBase!$J2009,Modelo!$A$9:$A$89,0),MATCH(DataBase!N$1,Modelo!$A$9:$D$9,0))</f>
        <v>boolean</v>
      </c>
      <c r="O2009" s="115" t="b">
        <f t="array" ref="O2009">IF(N2009="negativo",INDEX($AD$3:$AG$51,MATCH(1,($B2009=$AD$3:$AD$51)*($J2009=$AE$3:$AE$51),0),3),IF(N2009="positivo",INDEX($AD$55:$AG$109,MATCH(1,($B2009=$AD$55:$AD$109)*($J2009=$AE$55:$AE$109),0),3)))</f>
        <v>0</v>
      </c>
      <c r="P2009" s="115" t="b">
        <f t="array" ref="P2009">IF(N2009="negativo",INDEX($AD$3:$AG$51,MATCH(1,($B2009=$AD$3:$AD$51)*($J2009=$AE$3:$AE$51),0),4),IF(N2009="positivo",INDEX($AD$55:$AG$109,MATCH(1,($B2009=$AD$55:$AD$109)*($J2009=$AE$55:$AE$109),0),4)))</f>
        <v>0</v>
      </c>
      <c r="Q2009" s="115" t="str">
        <f>VLOOKUP(M2009,Modelo!$A$2:$C$7,2,0)</f>
        <v>Acción Climática y Energía</v>
      </c>
      <c r="R2009" s="118">
        <f t="array" ref="R2009">INDEX(Modelo!$F$1:$H$37,MATCH(1,(DataBase!Q2009=Modelo!$G$1:$G$37)*(DataBase!B2009=Modelo!$F$1:$F$37),0),3)</f>
        <v>0.11764705882352941</v>
      </c>
      <c r="S2009" s="115">
        <f t="shared" si="64"/>
        <v>100</v>
      </c>
      <c r="T2009" s="115">
        <f t="shared" si="65"/>
        <v>11.76470588235294</v>
      </c>
    </row>
    <row r="2010" spans="1:20" x14ac:dyDescent="0.3">
      <c r="A2010" s="115" t="s">
        <v>471</v>
      </c>
      <c r="B2010" s="115" t="s">
        <v>467</v>
      </c>
      <c r="C2010" s="115" t="s">
        <v>103</v>
      </c>
      <c r="D2010" s="115" t="s">
        <v>86</v>
      </c>
      <c r="E2010" s="115" t="s">
        <v>86</v>
      </c>
      <c r="F2010" s="115" t="s">
        <v>86</v>
      </c>
      <c r="G2010" s="115">
        <v>1987</v>
      </c>
      <c r="H2010" s="115" t="s">
        <v>125</v>
      </c>
      <c r="I2010" s="115">
        <v>0.711210393</v>
      </c>
      <c r="J2010" s="115" t="s">
        <v>23</v>
      </c>
      <c r="K2010" s="115">
        <f>INDEX(DatosProcesados!$A$1:$BF$101,MATCH(DataBase!A2010,DatosProcesados!$A$1:$A$101,0),MATCH(DataBase!J2010,DatosProcesados!$A$1:$BF$1,0))</f>
        <v>0</v>
      </c>
      <c r="L2010" s="115" t="str">
        <f>INDEX(Modelo!$A$9:$D$89,MATCH(DataBase!$J2010,Modelo!$A$9:$A$89,0),MATCH(DataBase!L$1,Modelo!$A$9:$D$9,0))</f>
        <v>Impacto ambiental</v>
      </c>
      <c r="M2010" s="115" t="str">
        <f>INDEX(Modelo!$A$9:$D$89,MATCH(DataBase!$J2010,Modelo!$A$9:$A$89,0),MATCH(DataBase!M$1,Modelo!$A$9:$D$9,0))</f>
        <v>Pilar 2</v>
      </c>
      <c r="N2010" s="115" t="str">
        <f>INDEX(Modelo!$A$9:$D$89,MATCH(DataBase!$J2010,Modelo!$A$9:$A$89,0),MATCH(DataBase!N$1,Modelo!$A$9:$D$9,0))</f>
        <v>boolean</v>
      </c>
      <c r="O2010" s="115" t="b">
        <f t="array" ref="O2010">IF(N2010="negativo",INDEX($AD$3:$AG$51,MATCH(1,($B2010=$AD$3:$AD$51)*($J2010=$AE$3:$AE$51),0),3),IF(N2010="positivo",INDEX($AD$55:$AG$109,MATCH(1,($B2010=$AD$55:$AD$109)*($J2010=$AE$55:$AE$109),0),3)))</f>
        <v>0</v>
      </c>
      <c r="P2010" s="115" t="b">
        <f t="array" ref="P2010">IF(N2010="negativo",INDEX($AD$3:$AG$51,MATCH(1,($B2010=$AD$3:$AD$51)*($J2010=$AE$3:$AE$51),0),4),IF(N2010="positivo",INDEX($AD$55:$AG$109,MATCH(1,($B2010=$AD$55:$AD$109)*($J2010=$AE$55:$AE$109),0),4)))</f>
        <v>0</v>
      </c>
      <c r="Q2010" s="115" t="str">
        <f>VLOOKUP(M2010,Modelo!$A$2:$C$7,2,0)</f>
        <v>Acción Climática y Energía</v>
      </c>
      <c r="R2010" s="118">
        <f t="array" ref="R2010">INDEX(Modelo!$F$1:$H$37,MATCH(1,(DataBase!Q2010=Modelo!$G$1:$G$37)*(DataBase!B2010=Modelo!$F$1:$F$37),0),3)</f>
        <v>0.19047619047619047</v>
      </c>
      <c r="S2010" s="115">
        <f t="shared" si="64"/>
        <v>0</v>
      </c>
      <c r="T2010" s="115">
        <f t="shared" si="65"/>
        <v>0</v>
      </c>
    </row>
    <row r="2011" spans="1:20" x14ac:dyDescent="0.3">
      <c r="A2011" s="115" t="s">
        <v>466</v>
      </c>
      <c r="B2011" s="115" t="s">
        <v>467</v>
      </c>
      <c r="C2011" s="115" t="s">
        <v>103</v>
      </c>
      <c r="D2011" s="115" t="s">
        <v>87</v>
      </c>
      <c r="E2011" s="115" t="s">
        <v>86</v>
      </c>
      <c r="F2011" s="115" t="s">
        <v>86</v>
      </c>
      <c r="G2011" s="115">
        <v>1969</v>
      </c>
      <c r="H2011" s="115" t="s">
        <v>125</v>
      </c>
      <c r="I2011" s="115">
        <v>2.4231643530000002</v>
      </c>
      <c r="J2011" s="115" t="s">
        <v>23</v>
      </c>
      <c r="K2011" s="115" t="str">
        <f>INDEX(DatosProcesados!$A$1:$BF$101,MATCH(DataBase!A2011,DatosProcesados!$A$1:$A$101,0),MATCH(DataBase!J2011,DatosProcesados!$A$1:$BF$1,0))</f>
        <v>Si</v>
      </c>
      <c r="L2011" s="115" t="str">
        <f>INDEX(Modelo!$A$9:$D$89,MATCH(DataBase!$J2011,Modelo!$A$9:$A$89,0),MATCH(DataBase!L$1,Modelo!$A$9:$D$9,0))</f>
        <v>Impacto ambiental</v>
      </c>
      <c r="M2011" s="115" t="str">
        <f>INDEX(Modelo!$A$9:$D$89,MATCH(DataBase!$J2011,Modelo!$A$9:$A$89,0),MATCH(DataBase!M$1,Modelo!$A$9:$D$9,0))</f>
        <v>Pilar 2</v>
      </c>
      <c r="N2011" s="115" t="str">
        <f>INDEX(Modelo!$A$9:$D$89,MATCH(DataBase!$J2011,Modelo!$A$9:$A$89,0),MATCH(DataBase!N$1,Modelo!$A$9:$D$9,0))</f>
        <v>boolean</v>
      </c>
      <c r="O2011" s="115" t="b">
        <f t="array" ref="O2011">IF(N2011="negativo",INDEX($AD$3:$AG$51,MATCH(1,($B2011=$AD$3:$AD$51)*($J2011=$AE$3:$AE$51),0),3),IF(N2011="positivo",INDEX($AD$55:$AG$109,MATCH(1,($B2011=$AD$55:$AD$109)*($J2011=$AE$55:$AE$109),0),3)))</f>
        <v>0</v>
      </c>
      <c r="P2011" s="115" t="b">
        <f t="array" ref="P2011">IF(N2011="negativo",INDEX($AD$3:$AG$51,MATCH(1,($B2011=$AD$3:$AD$51)*($J2011=$AE$3:$AE$51),0),4),IF(N2011="positivo",INDEX($AD$55:$AG$109,MATCH(1,($B2011=$AD$55:$AD$109)*($J2011=$AE$55:$AE$109),0),4)))</f>
        <v>0</v>
      </c>
      <c r="Q2011" s="115" t="str">
        <f>VLOOKUP(M2011,Modelo!$A$2:$C$7,2,0)</f>
        <v>Acción Climática y Energía</v>
      </c>
      <c r="R2011" s="118">
        <f t="array" ref="R2011">INDEX(Modelo!$F$1:$H$37,MATCH(1,(DataBase!Q2011=Modelo!$G$1:$G$37)*(DataBase!B2011=Modelo!$F$1:$F$37),0),3)</f>
        <v>0.19047619047619047</v>
      </c>
      <c r="S2011" s="115">
        <f t="shared" si="64"/>
        <v>100</v>
      </c>
      <c r="T2011" s="115">
        <f t="shared" si="65"/>
        <v>19.047619047619047</v>
      </c>
    </row>
    <row r="2012" spans="1:20" x14ac:dyDescent="0.3">
      <c r="A2012" s="115" t="s">
        <v>207</v>
      </c>
      <c r="B2012" s="115" t="s">
        <v>84</v>
      </c>
      <c r="C2012" s="115" t="s">
        <v>103</v>
      </c>
      <c r="D2012" s="115" t="s">
        <v>86</v>
      </c>
      <c r="E2012" s="115" t="s">
        <v>87</v>
      </c>
      <c r="F2012" s="115" t="s">
        <v>86</v>
      </c>
      <c r="G2012" s="115">
        <v>1870</v>
      </c>
      <c r="H2012" s="115" t="s">
        <v>125</v>
      </c>
      <c r="I2012" s="115">
        <v>0</v>
      </c>
      <c r="J2012" s="115" t="s">
        <v>23</v>
      </c>
      <c r="K2012" s="115" t="str">
        <f>INDEX(DatosProcesados!$A$1:$BF$101,MATCH(DataBase!A2012,DatosProcesados!$A$1:$A$101,0),MATCH(DataBase!J2012,DatosProcesados!$A$1:$BF$1,0))</f>
        <v>Si</v>
      </c>
      <c r="L2012" s="115" t="str">
        <f>INDEX(Modelo!$A$9:$D$89,MATCH(DataBase!$J2012,Modelo!$A$9:$A$89,0),MATCH(DataBase!L$1,Modelo!$A$9:$D$9,0))</f>
        <v>Impacto ambiental</v>
      </c>
      <c r="M2012" s="115" t="str">
        <f>INDEX(Modelo!$A$9:$D$89,MATCH(DataBase!$J2012,Modelo!$A$9:$A$89,0),MATCH(DataBase!M$1,Modelo!$A$9:$D$9,0))</f>
        <v>Pilar 2</v>
      </c>
      <c r="N2012" s="115" t="str">
        <f>INDEX(Modelo!$A$9:$D$89,MATCH(DataBase!$J2012,Modelo!$A$9:$A$89,0),MATCH(DataBase!N$1,Modelo!$A$9:$D$9,0))</f>
        <v>boolean</v>
      </c>
      <c r="O2012" s="115" t="b">
        <f t="array" ref="O2012">IF(N2012="negativo",INDEX($AD$3:$AG$51,MATCH(1,($B2012=$AD$3:$AD$51)*($J2012=$AE$3:$AE$51),0),3),IF(N2012="positivo",INDEX($AD$55:$AG$109,MATCH(1,($B2012=$AD$55:$AD$109)*($J2012=$AE$55:$AE$109),0),3)))</f>
        <v>0</v>
      </c>
      <c r="P2012" s="115" t="b">
        <f t="array" ref="P2012">IF(N2012="negativo",INDEX($AD$3:$AG$51,MATCH(1,($B2012=$AD$3:$AD$51)*($J2012=$AE$3:$AE$51),0),4),IF(N2012="positivo",INDEX($AD$55:$AG$109,MATCH(1,($B2012=$AD$55:$AD$109)*($J2012=$AE$55:$AE$109),0),4)))</f>
        <v>0</v>
      </c>
      <c r="Q2012" s="115" t="str">
        <f>VLOOKUP(M2012,Modelo!$A$2:$C$7,2,0)</f>
        <v>Acción Climática y Energía</v>
      </c>
      <c r="R2012" s="118">
        <f t="array" ref="R2012">INDEX(Modelo!$F$1:$H$37,MATCH(1,(DataBase!Q2012=Modelo!$G$1:$G$37)*(DataBase!B2012=Modelo!$F$1:$F$37),0),3)</f>
        <v>0.11764705882352941</v>
      </c>
      <c r="S2012" s="115">
        <f t="shared" si="64"/>
        <v>100</v>
      </c>
      <c r="T2012" s="115">
        <f t="shared" si="65"/>
        <v>11.76470588235294</v>
      </c>
    </row>
    <row r="2013" spans="1:20" x14ac:dyDescent="0.3">
      <c r="A2013" s="115" t="s">
        <v>204</v>
      </c>
      <c r="B2013" s="115" t="s">
        <v>84</v>
      </c>
      <c r="C2013" s="115" t="s">
        <v>103</v>
      </c>
      <c r="D2013" s="115" t="s">
        <v>86</v>
      </c>
      <c r="E2013" s="115" t="s">
        <v>87</v>
      </c>
      <c r="F2013" s="115" t="s">
        <v>87</v>
      </c>
      <c r="G2013" s="115">
        <v>1875</v>
      </c>
      <c r="H2013" s="115" t="s">
        <v>125</v>
      </c>
      <c r="I2013" s="115">
        <v>0</v>
      </c>
      <c r="J2013" s="115" t="s">
        <v>23</v>
      </c>
      <c r="K2013" s="115" t="str">
        <f>INDEX(DatosProcesados!$A$1:$BF$101,MATCH(DataBase!A2013,DatosProcesados!$A$1:$A$101,0),MATCH(DataBase!J2013,DatosProcesados!$A$1:$BF$1,0))</f>
        <v>Si</v>
      </c>
      <c r="L2013" s="115" t="str">
        <f>INDEX(Modelo!$A$9:$D$89,MATCH(DataBase!$J2013,Modelo!$A$9:$A$89,0),MATCH(DataBase!L$1,Modelo!$A$9:$D$9,0))</f>
        <v>Impacto ambiental</v>
      </c>
      <c r="M2013" s="115" t="str">
        <f>INDEX(Modelo!$A$9:$D$89,MATCH(DataBase!$J2013,Modelo!$A$9:$A$89,0),MATCH(DataBase!M$1,Modelo!$A$9:$D$9,0))</f>
        <v>Pilar 2</v>
      </c>
      <c r="N2013" s="115" t="str">
        <f>INDEX(Modelo!$A$9:$D$89,MATCH(DataBase!$J2013,Modelo!$A$9:$A$89,0),MATCH(DataBase!N$1,Modelo!$A$9:$D$9,0))</f>
        <v>boolean</v>
      </c>
      <c r="O2013" s="115" t="b">
        <f t="array" ref="O2013">IF(N2013="negativo",INDEX($AD$3:$AG$51,MATCH(1,($B2013=$AD$3:$AD$51)*($J2013=$AE$3:$AE$51),0),3),IF(N2013="positivo",INDEX($AD$55:$AG$109,MATCH(1,($B2013=$AD$55:$AD$109)*($J2013=$AE$55:$AE$109),0),3)))</f>
        <v>0</v>
      </c>
      <c r="P2013" s="115" t="b">
        <f t="array" ref="P2013">IF(N2013="negativo",INDEX($AD$3:$AG$51,MATCH(1,($B2013=$AD$3:$AD$51)*($J2013=$AE$3:$AE$51),0),4),IF(N2013="positivo",INDEX($AD$55:$AG$109,MATCH(1,($B2013=$AD$55:$AD$109)*($J2013=$AE$55:$AE$109),0),4)))</f>
        <v>0</v>
      </c>
      <c r="Q2013" s="115" t="str">
        <f>VLOOKUP(M2013,Modelo!$A$2:$C$7,2,0)</f>
        <v>Acción Climática y Energía</v>
      </c>
      <c r="R2013" s="118">
        <f t="array" ref="R2013">INDEX(Modelo!$F$1:$H$37,MATCH(1,(DataBase!Q2013=Modelo!$G$1:$G$37)*(DataBase!B2013=Modelo!$F$1:$F$37),0),3)</f>
        <v>0.11764705882352941</v>
      </c>
      <c r="S2013" s="115">
        <f t="shared" si="64"/>
        <v>100</v>
      </c>
      <c r="T2013" s="115">
        <f t="shared" si="65"/>
        <v>11.76470588235294</v>
      </c>
    </row>
    <row r="2014" spans="1:20" x14ac:dyDescent="0.3">
      <c r="A2014" s="115" t="s">
        <v>226</v>
      </c>
      <c r="B2014" s="115" t="s">
        <v>216</v>
      </c>
      <c r="C2014" s="115" t="s">
        <v>103</v>
      </c>
      <c r="D2014" s="115" t="s">
        <v>86</v>
      </c>
      <c r="E2014" s="115" t="s">
        <v>86</v>
      </c>
      <c r="F2014" s="115" t="s">
        <v>87</v>
      </c>
      <c r="G2014" s="115">
        <v>1889</v>
      </c>
      <c r="H2014" s="115" t="s">
        <v>125</v>
      </c>
      <c r="I2014" s="115">
        <v>8.6157743510000007</v>
      </c>
      <c r="J2014" s="115" t="s">
        <v>23</v>
      </c>
      <c r="K2014" s="115" t="str">
        <f>INDEX(DatosProcesados!$A$1:$BF$101,MATCH(DataBase!A2014,DatosProcesados!$A$1:$A$101,0),MATCH(DataBase!J2014,DatosProcesados!$A$1:$BF$1,0))</f>
        <v>Si</v>
      </c>
      <c r="L2014" s="115" t="str">
        <f>INDEX(Modelo!$A$9:$D$89,MATCH(DataBase!$J2014,Modelo!$A$9:$A$89,0),MATCH(DataBase!L$1,Modelo!$A$9:$D$9,0))</f>
        <v>Impacto ambiental</v>
      </c>
      <c r="M2014" s="115" t="str">
        <f>INDEX(Modelo!$A$9:$D$89,MATCH(DataBase!$J2014,Modelo!$A$9:$A$89,0),MATCH(DataBase!M$1,Modelo!$A$9:$D$9,0))</f>
        <v>Pilar 2</v>
      </c>
      <c r="N2014" s="115" t="str">
        <f>INDEX(Modelo!$A$9:$D$89,MATCH(DataBase!$J2014,Modelo!$A$9:$A$89,0),MATCH(DataBase!N$1,Modelo!$A$9:$D$9,0))</f>
        <v>boolean</v>
      </c>
      <c r="O2014" s="115" t="b">
        <f t="array" ref="O2014">IF(N2014="negativo",INDEX($AD$3:$AG$51,MATCH(1,($B2014=$AD$3:$AD$51)*($J2014=$AE$3:$AE$51),0),3),IF(N2014="positivo",INDEX($AD$55:$AG$109,MATCH(1,($B2014=$AD$55:$AD$109)*($J2014=$AE$55:$AE$109),0),3)))</f>
        <v>0</v>
      </c>
      <c r="P2014" s="115" t="b">
        <f t="array" ref="P2014">IF(N2014="negativo",INDEX($AD$3:$AG$51,MATCH(1,($B2014=$AD$3:$AD$51)*($J2014=$AE$3:$AE$51),0),4),IF(N2014="positivo",INDEX($AD$55:$AG$109,MATCH(1,($B2014=$AD$55:$AD$109)*($J2014=$AE$55:$AE$109),0),4)))</f>
        <v>0</v>
      </c>
      <c r="Q2014" s="115" t="str">
        <f>VLOOKUP(M2014,Modelo!$A$2:$C$7,2,0)</f>
        <v>Acción Climática y Energía</v>
      </c>
      <c r="R2014" s="118">
        <f t="array" ref="R2014">INDEX(Modelo!$F$1:$H$37,MATCH(1,(DataBase!Q2014=Modelo!$G$1:$G$37)*(DataBase!B2014=Modelo!$F$1:$F$37),0),3)</f>
        <v>0.21052631578947367</v>
      </c>
      <c r="S2014" s="115">
        <f t="shared" si="64"/>
        <v>100</v>
      </c>
      <c r="T2014" s="115">
        <f t="shared" si="65"/>
        <v>21.052631578947366</v>
      </c>
    </row>
    <row r="2015" spans="1:20" x14ac:dyDescent="0.3">
      <c r="A2015" s="115" t="s">
        <v>287</v>
      </c>
      <c r="B2015" s="115" t="s">
        <v>216</v>
      </c>
      <c r="C2015" s="115" t="s">
        <v>103</v>
      </c>
      <c r="D2015" s="115" t="s">
        <v>86</v>
      </c>
      <c r="E2015" s="115" t="s">
        <v>86</v>
      </c>
      <c r="F2015" s="115" t="s">
        <v>87</v>
      </c>
      <c r="G2015" s="115">
        <v>2000</v>
      </c>
      <c r="H2015" s="115" t="s">
        <v>125</v>
      </c>
      <c r="I2015" s="115">
        <v>1.8730507999999999</v>
      </c>
      <c r="J2015" s="115" t="s">
        <v>23</v>
      </c>
      <c r="K2015" s="115" t="str">
        <f>INDEX(DatosProcesados!$A$1:$BF$101,MATCH(DataBase!A2015,DatosProcesados!$A$1:$A$101,0),MATCH(DataBase!J2015,DatosProcesados!$A$1:$BF$1,0))</f>
        <v>No</v>
      </c>
      <c r="L2015" s="115" t="str">
        <f>INDEX(Modelo!$A$9:$D$89,MATCH(DataBase!$J2015,Modelo!$A$9:$A$89,0),MATCH(DataBase!L$1,Modelo!$A$9:$D$9,0))</f>
        <v>Impacto ambiental</v>
      </c>
      <c r="M2015" s="115" t="str">
        <f>INDEX(Modelo!$A$9:$D$89,MATCH(DataBase!$J2015,Modelo!$A$9:$A$89,0),MATCH(DataBase!M$1,Modelo!$A$9:$D$9,0))</f>
        <v>Pilar 2</v>
      </c>
      <c r="N2015" s="115" t="str">
        <f>INDEX(Modelo!$A$9:$D$89,MATCH(DataBase!$J2015,Modelo!$A$9:$A$89,0),MATCH(DataBase!N$1,Modelo!$A$9:$D$9,0))</f>
        <v>boolean</v>
      </c>
      <c r="O2015" s="115" t="b">
        <f t="array" ref="O2015">IF(N2015="negativo",INDEX($AD$3:$AG$51,MATCH(1,($B2015=$AD$3:$AD$51)*($J2015=$AE$3:$AE$51),0),3),IF(N2015="positivo",INDEX($AD$55:$AG$109,MATCH(1,($B2015=$AD$55:$AD$109)*($J2015=$AE$55:$AE$109),0),3)))</f>
        <v>0</v>
      </c>
      <c r="P2015" s="115" t="b">
        <f t="array" ref="P2015">IF(N2015="negativo",INDEX($AD$3:$AG$51,MATCH(1,($B2015=$AD$3:$AD$51)*($J2015=$AE$3:$AE$51),0),4),IF(N2015="positivo",INDEX($AD$55:$AG$109,MATCH(1,($B2015=$AD$55:$AD$109)*($J2015=$AE$55:$AE$109),0),4)))</f>
        <v>0</v>
      </c>
      <c r="Q2015" s="115" t="str">
        <f>VLOOKUP(M2015,Modelo!$A$2:$C$7,2,0)</f>
        <v>Acción Climática y Energía</v>
      </c>
      <c r="R2015" s="118">
        <f t="array" ref="R2015">INDEX(Modelo!$F$1:$H$37,MATCH(1,(DataBase!Q2015=Modelo!$G$1:$G$37)*(DataBase!B2015=Modelo!$F$1:$F$37),0),3)</f>
        <v>0.21052631578947367</v>
      </c>
      <c r="S2015" s="115">
        <f t="shared" si="64"/>
        <v>0</v>
      </c>
      <c r="T2015" s="115">
        <f t="shared" si="65"/>
        <v>0</v>
      </c>
    </row>
    <row r="2016" spans="1:20" x14ac:dyDescent="0.3">
      <c r="A2016" s="115" t="s">
        <v>345</v>
      </c>
      <c r="B2016" s="115" t="s">
        <v>313</v>
      </c>
      <c r="C2016" s="115" t="s">
        <v>103</v>
      </c>
      <c r="D2016" s="115" t="s">
        <v>86</v>
      </c>
      <c r="E2016" s="115" t="s">
        <v>86</v>
      </c>
      <c r="F2016" s="115" t="s">
        <v>86</v>
      </c>
      <c r="G2016" s="115">
        <v>2004</v>
      </c>
      <c r="H2016" s="115" t="s">
        <v>125</v>
      </c>
      <c r="I2016" s="115">
        <v>4.5125503050000004</v>
      </c>
      <c r="J2016" s="115" t="s">
        <v>23</v>
      </c>
      <c r="K2016" s="115">
        <f>INDEX(DatosProcesados!$A$1:$BF$101,MATCH(DataBase!A2016,DatosProcesados!$A$1:$A$101,0),MATCH(DataBase!J2016,DatosProcesados!$A$1:$BF$1,0))</f>
        <v>0</v>
      </c>
      <c r="L2016" s="115" t="str">
        <f>INDEX(Modelo!$A$9:$D$89,MATCH(DataBase!$J2016,Modelo!$A$9:$A$89,0),MATCH(DataBase!L$1,Modelo!$A$9:$D$9,0))</f>
        <v>Impacto ambiental</v>
      </c>
      <c r="M2016" s="115" t="str">
        <f>INDEX(Modelo!$A$9:$D$89,MATCH(DataBase!$J2016,Modelo!$A$9:$A$89,0),MATCH(DataBase!M$1,Modelo!$A$9:$D$9,0))</f>
        <v>Pilar 2</v>
      </c>
      <c r="N2016" s="115" t="str">
        <f>INDEX(Modelo!$A$9:$D$89,MATCH(DataBase!$J2016,Modelo!$A$9:$A$89,0),MATCH(DataBase!N$1,Modelo!$A$9:$D$9,0))</f>
        <v>boolean</v>
      </c>
      <c r="O2016" s="115" t="b">
        <f t="array" ref="O2016">IF(N2016="negativo",INDEX($AD$3:$AG$51,MATCH(1,($B2016=$AD$3:$AD$51)*($J2016=$AE$3:$AE$51),0),3),IF(N2016="positivo",INDEX($AD$55:$AG$109,MATCH(1,($B2016=$AD$55:$AD$109)*($J2016=$AE$55:$AE$109),0),3)))</f>
        <v>0</v>
      </c>
      <c r="P2016" s="115" t="b">
        <f t="array" ref="P2016">IF(N2016="negativo",INDEX($AD$3:$AG$51,MATCH(1,($B2016=$AD$3:$AD$51)*($J2016=$AE$3:$AE$51),0),4),IF(N2016="positivo",INDEX($AD$55:$AG$109,MATCH(1,($B2016=$AD$55:$AD$109)*($J2016=$AE$55:$AE$109),0),4)))</f>
        <v>0</v>
      </c>
      <c r="Q2016" s="115" t="str">
        <f>VLOOKUP(M2016,Modelo!$A$2:$C$7,2,0)</f>
        <v>Acción Climática y Energía</v>
      </c>
      <c r="R2016" s="118">
        <f t="array" ref="R2016">INDEX(Modelo!$F$1:$H$37,MATCH(1,(DataBase!Q2016=Modelo!$G$1:$G$37)*(DataBase!B2016=Modelo!$F$1:$F$37),0),3)</f>
        <v>0.17647058823529413</v>
      </c>
      <c r="S2016" s="115">
        <f t="shared" si="64"/>
        <v>0</v>
      </c>
      <c r="T2016" s="115">
        <f t="shared" si="65"/>
        <v>0</v>
      </c>
    </row>
    <row r="2017" spans="1:20" x14ac:dyDescent="0.3">
      <c r="A2017" s="115" t="s">
        <v>464</v>
      </c>
      <c r="B2017" s="115" t="s">
        <v>407</v>
      </c>
      <c r="C2017" s="115" t="s">
        <v>103</v>
      </c>
      <c r="D2017" s="115" t="s">
        <v>86</v>
      </c>
      <c r="E2017" s="115" t="s">
        <v>86</v>
      </c>
      <c r="F2017" s="115" t="s">
        <v>87</v>
      </c>
      <c r="G2017" s="115">
        <v>1990</v>
      </c>
      <c r="H2017" s="115" t="s">
        <v>281</v>
      </c>
      <c r="I2017" s="115">
        <v>0.89502277900000005</v>
      </c>
      <c r="J2017" s="115" t="s">
        <v>23</v>
      </c>
      <c r="K2017" s="115" t="str">
        <f>INDEX(DatosProcesados!$A$1:$BF$101,MATCH(DataBase!A2017,DatosProcesados!$A$1:$A$101,0),MATCH(DataBase!J2017,DatosProcesados!$A$1:$BF$1,0))</f>
        <v>No</v>
      </c>
      <c r="L2017" s="115" t="str">
        <f>INDEX(Modelo!$A$9:$D$89,MATCH(DataBase!$J2017,Modelo!$A$9:$A$89,0),MATCH(DataBase!L$1,Modelo!$A$9:$D$9,0))</f>
        <v>Impacto ambiental</v>
      </c>
      <c r="M2017" s="115" t="str">
        <f>INDEX(Modelo!$A$9:$D$89,MATCH(DataBase!$J2017,Modelo!$A$9:$A$89,0),MATCH(DataBase!M$1,Modelo!$A$9:$D$9,0))</f>
        <v>Pilar 2</v>
      </c>
      <c r="N2017" s="115" t="str">
        <f>INDEX(Modelo!$A$9:$D$89,MATCH(DataBase!$J2017,Modelo!$A$9:$A$89,0),MATCH(DataBase!N$1,Modelo!$A$9:$D$9,0))</f>
        <v>boolean</v>
      </c>
      <c r="O2017" s="115" t="b">
        <f t="array" ref="O2017">IF(N2017="negativo",INDEX($AD$3:$AG$51,MATCH(1,($B2017=$AD$3:$AD$51)*($J2017=$AE$3:$AE$51),0),3),IF(N2017="positivo",INDEX($AD$55:$AG$109,MATCH(1,($B2017=$AD$55:$AD$109)*($J2017=$AE$55:$AE$109),0),3)))</f>
        <v>0</v>
      </c>
      <c r="P2017" s="115" t="b">
        <f t="array" ref="P2017">IF(N2017="negativo",INDEX($AD$3:$AG$51,MATCH(1,($B2017=$AD$3:$AD$51)*($J2017=$AE$3:$AE$51),0),4),IF(N2017="positivo",INDEX($AD$55:$AG$109,MATCH(1,($B2017=$AD$55:$AD$109)*($J2017=$AE$55:$AE$109),0),4)))</f>
        <v>0</v>
      </c>
      <c r="Q2017" s="115" t="str">
        <f>VLOOKUP(M2017,Modelo!$A$2:$C$7,2,0)</f>
        <v>Acción Climática y Energía</v>
      </c>
      <c r="R2017" s="118">
        <f t="array" ref="R2017">INDEX(Modelo!$F$1:$H$37,MATCH(1,(DataBase!Q2017=Modelo!$G$1:$G$37)*(DataBase!B2017=Modelo!$F$1:$F$37),0),3)</f>
        <v>0.19230769230769232</v>
      </c>
      <c r="S2017" s="115">
        <f t="shared" si="64"/>
        <v>0</v>
      </c>
      <c r="T2017" s="115">
        <f t="shared" si="65"/>
        <v>0</v>
      </c>
    </row>
    <row r="2018" spans="1:20" x14ac:dyDescent="0.3">
      <c r="A2018" s="115" t="s">
        <v>296</v>
      </c>
      <c r="B2018" s="115" t="s">
        <v>216</v>
      </c>
      <c r="C2018" s="115" t="s">
        <v>103</v>
      </c>
      <c r="D2018" s="115" t="s">
        <v>86</v>
      </c>
      <c r="E2018" s="115" t="s">
        <v>86</v>
      </c>
      <c r="F2018" s="115" t="s">
        <v>87</v>
      </c>
      <c r="G2018" s="115">
        <v>1944</v>
      </c>
      <c r="H2018" s="115" t="s">
        <v>125</v>
      </c>
      <c r="I2018" s="115">
        <v>1.7785578609999999</v>
      </c>
      <c r="J2018" s="115" t="s">
        <v>23</v>
      </c>
      <c r="K2018" s="115" t="str">
        <f>INDEX(DatosProcesados!$A$1:$BF$101,MATCH(DataBase!A2018,DatosProcesados!$A$1:$A$101,0),MATCH(DataBase!J2018,DatosProcesados!$A$1:$BF$1,0))</f>
        <v>Si</v>
      </c>
      <c r="L2018" s="115" t="str">
        <f>INDEX(Modelo!$A$9:$D$89,MATCH(DataBase!$J2018,Modelo!$A$9:$A$89,0),MATCH(DataBase!L$1,Modelo!$A$9:$D$9,0))</f>
        <v>Impacto ambiental</v>
      </c>
      <c r="M2018" s="115" t="str">
        <f>INDEX(Modelo!$A$9:$D$89,MATCH(DataBase!$J2018,Modelo!$A$9:$A$89,0),MATCH(DataBase!M$1,Modelo!$A$9:$D$9,0))</f>
        <v>Pilar 2</v>
      </c>
      <c r="N2018" s="115" t="str">
        <f>INDEX(Modelo!$A$9:$D$89,MATCH(DataBase!$J2018,Modelo!$A$9:$A$89,0),MATCH(DataBase!N$1,Modelo!$A$9:$D$9,0))</f>
        <v>boolean</v>
      </c>
      <c r="O2018" s="115" t="b">
        <f t="array" ref="O2018">IF(N2018="negativo",INDEX($AD$3:$AG$51,MATCH(1,($B2018=$AD$3:$AD$51)*($J2018=$AE$3:$AE$51),0),3),IF(N2018="positivo",INDEX($AD$55:$AG$109,MATCH(1,($B2018=$AD$55:$AD$109)*($J2018=$AE$55:$AE$109),0),3)))</f>
        <v>0</v>
      </c>
      <c r="P2018" s="115" t="b">
        <f t="array" ref="P2018">IF(N2018="negativo",INDEX($AD$3:$AG$51,MATCH(1,($B2018=$AD$3:$AD$51)*($J2018=$AE$3:$AE$51),0),4),IF(N2018="positivo",INDEX($AD$55:$AG$109,MATCH(1,($B2018=$AD$55:$AD$109)*($J2018=$AE$55:$AE$109),0),4)))</f>
        <v>0</v>
      </c>
      <c r="Q2018" s="115" t="str">
        <f>VLOOKUP(M2018,Modelo!$A$2:$C$7,2,0)</f>
        <v>Acción Climática y Energía</v>
      </c>
      <c r="R2018" s="118">
        <f t="array" ref="R2018">INDEX(Modelo!$F$1:$H$37,MATCH(1,(DataBase!Q2018=Modelo!$G$1:$G$37)*(DataBase!B2018=Modelo!$F$1:$F$37),0),3)</f>
        <v>0.21052631578947367</v>
      </c>
      <c r="S2018" s="115">
        <f t="shared" si="64"/>
        <v>100</v>
      </c>
      <c r="T2018" s="115">
        <f t="shared" si="65"/>
        <v>21.052631578947366</v>
      </c>
    </row>
    <row r="2019" spans="1:20" x14ac:dyDescent="0.3">
      <c r="A2019" s="115" t="s">
        <v>134</v>
      </c>
      <c r="B2019" s="115" t="s">
        <v>84</v>
      </c>
      <c r="C2019" s="115" t="s">
        <v>103</v>
      </c>
      <c r="D2019" s="115" t="s">
        <v>86</v>
      </c>
      <c r="E2019" s="115" t="s">
        <v>87</v>
      </c>
      <c r="F2019" s="115" t="s">
        <v>87</v>
      </c>
      <c r="G2019" s="115">
        <v>2001</v>
      </c>
      <c r="H2019" s="115" t="s">
        <v>125</v>
      </c>
      <c r="I2019" s="115">
        <v>6.5475670460000002</v>
      </c>
      <c r="J2019" s="115" t="s">
        <v>23</v>
      </c>
      <c r="K2019" s="115" t="str">
        <f>INDEX(DatosProcesados!$A$1:$BF$101,MATCH(DataBase!A2019,DatosProcesados!$A$1:$A$101,0),MATCH(DataBase!J2019,DatosProcesados!$A$1:$BF$1,0))</f>
        <v>Si</v>
      </c>
      <c r="L2019" s="115" t="str">
        <f>INDEX(Modelo!$A$9:$D$89,MATCH(DataBase!$J2019,Modelo!$A$9:$A$89,0),MATCH(DataBase!L$1,Modelo!$A$9:$D$9,0))</f>
        <v>Impacto ambiental</v>
      </c>
      <c r="M2019" s="115" t="str">
        <f>INDEX(Modelo!$A$9:$D$89,MATCH(DataBase!$J2019,Modelo!$A$9:$A$89,0),MATCH(DataBase!M$1,Modelo!$A$9:$D$9,0))</f>
        <v>Pilar 2</v>
      </c>
      <c r="N2019" s="115" t="str">
        <f>INDEX(Modelo!$A$9:$D$89,MATCH(DataBase!$J2019,Modelo!$A$9:$A$89,0),MATCH(DataBase!N$1,Modelo!$A$9:$D$9,0))</f>
        <v>boolean</v>
      </c>
      <c r="O2019" s="115" t="b">
        <f t="array" ref="O2019">IF(N2019="negativo",INDEX($AD$3:$AG$51,MATCH(1,($B2019=$AD$3:$AD$51)*($J2019=$AE$3:$AE$51),0),3),IF(N2019="positivo",INDEX($AD$55:$AG$109,MATCH(1,($B2019=$AD$55:$AD$109)*($J2019=$AE$55:$AE$109),0),3)))</f>
        <v>0</v>
      </c>
      <c r="P2019" s="115" t="b">
        <f t="array" ref="P2019">IF(N2019="negativo",INDEX($AD$3:$AG$51,MATCH(1,($B2019=$AD$3:$AD$51)*($J2019=$AE$3:$AE$51),0),4),IF(N2019="positivo",INDEX($AD$55:$AG$109,MATCH(1,($B2019=$AD$55:$AD$109)*($J2019=$AE$55:$AE$109),0),4)))</f>
        <v>0</v>
      </c>
      <c r="Q2019" s="115" t="str">
        <f>VLOOKUP(M2019,Modelo!$A$2:$C$7,2,0)</f>
        <v>Acción Climática y Energía</v>
      </c>
      <c r="R2019" s="118">
        <f t="array" ref="R2019">INDEX(Modelo!$F$1:$H$37,MATCH(1,(DataBase!Q2019=Modelo!$G$1:$G$37)*(DataBase!B2019=Modelo!$F$1:$F$37),0),3)</f>
        <v>0.11764705882352941</v>
      </c>
      <c r="S2019" s="115">
        <f t="shared" si="64"/>
        <v>100</v>
      </c>
      <c r="T2019" s="115">
        <f t="shared" si="65"/>
        <v>11.76470588235294</v>
      </c>
    </row>
    <row r="2020" spans="1:20" x14ac:dyDescent="0.3">
      <c r="A2020" s="115" t="s">
        <v>290</v>
      </c>
      <c r="B2020" s="115" t="s">
        <v>216</v>
      </c>
      <c r="C2020" s="115" t="s">
        <v>103</v>
      </c>
      <c r="D2020" s="115" t="s">
        <v>86</v>
      </c>
      <c r="E2020" s="115" t="s">
        <v>87</v>
      </c>
      <c r="F2020" s="115" t="s">
        <v>87</v>
      </c>
      <c r="G2020" s="115">
        <v>1934</v>
      </c>
      <c r="H2020" s="115" t="s">
        <v>125</v>
      </c>
      <c r="I2020" s="115">
        <v>1.84479215</v>
      </c>
      <c r="J2020" s="115" t="s">
        <v>23</v>
      </c>
      <c r="K2020" s="115" t="str">
        <f>INDEX(DatosProcesados!$A$1:$BF$101,MATCH(DataBase!A2020,DatosProcesados!$A$1:$A$101,0),MATCH(DataBase!J2020,DatosProcesados!$A$1:$BF$1,0))</f>
        <v>Si</v>
      </c>
      <c r="L2020" s="115" t="str">
        <f>INDEX(Modelo!$A$9:$D$89,MATCH(DataBase!$J2020,Modelo!$A$9:$A$89,0),MATCH(DataBase!L$1,Modelo!$A$9:$D$9,0))</f>
        <v>Impacto ambiental</v>
      </c>
      <c r="M2020" s="115" t="str">
        <f>INDEX(Modelo!$A$9:$D$89,MATCH(DataBase!$J2020,Modelo!$A$9:$A$89,0),MATCH(DataBase!M$1,Modelo!$A$9:$D$9,0))</f>
        <v>Pilar 2</v>
      </c>
      <c r="N2020" s="115" t="str">
        <f>INDEX(Modelo!$A$9:$D$89,MATCH(DataBase!$J2020,Modelo!$A$9:$A$89,0),MATCH(DataBase!N$1,Modelo!$A$9:$D$9,0))</f>
        <v>boolean</v>
      </c>
      <c r="O2020" s="115" t="b">
        <f t="array" ref="O2020">IF(N2020="negativo",INDEX($AD$3:$AG$51,MATCH(1,($B2020=$AD$3:$AD$51)*($J2020=$AE$3:$AE$51),0),3),IF(N2020="positivo",INDEX($AD$55:$AG$109,MATCH(1,($B2020=$AD$55:$AD$109)*($J2020=$AE$55:$AE$109),0),3)))</f>
        <v>0</v>
      </c>
      <c r="P2020" s="115" t="b">
        <f t="array" ref="P2020">IF(N2020="negativo",INDEX($AD$3:$AG$51,MATCH(1,($B2020=$AD$3:$AD$51)*($J2020=$AE$3:$AE$51),0),4),IF(N2020="positivo",INDEX($AD$55:$AG$109,MATCH(1,($B2020=$AD$55:$AD$109)*($J2020=$AE$55:$AE$109),0),4)))</f>
        <v>0</v>
      </c>
      <c r="Q2020" s="115" t="str">
        <f>VLOOKUP(M2020,Modelo!$A$2:$C$7,2,0)</f>
        <v>Acción Climática y Energía</v>
      </c>
      <c r="R2020" s="118">
        <f t="array" ref="R2020">INDEX(Modelo!$F$1:$H$37,MATCH(1,(DataBase!Q2020=Modelo!$G$1:$G$37)*(DataBase!B2020=Modelo!$F$1:$F$37),0),3)</f>
        <v>0.21052631578947367</v>
      </c>
      <c r="S2020" s="115">
        <f t="shared" si="64"/>
        <v>100</v>
      </c>
      <c r="T2020" s="115">
        <f t="shared" si="65"/>
        <v>21.052631578947366</v>
      </c>
    </row>
    <row r="2021" spans="1:20" x14ac:dyDescent="0.3">
      <c r="A2021" s="115" t="s">
        <v>346</v>
      </c>
      <c r="B2021" s="115" t="s">
        <v>313</v>
      </c>
      <c r="C2021" s="115" t="s">
        <v>103</v>
      </c>
      <c r="D2021" s="115" t="s">
        <v>87</v>
      </c>
      <c r="E2021" s="115" t="s">
        <v>87</v>
      </c>
      <c r="F2021" s="115" t="s">
        <v>87</v>
      </c>
      <c r="G2021" s="115">
        <v>1960</v>
      </c>
      <c r="H2021" s="115" t="s">
        <v>177</v>
      </c>
      <c r="I2021" s="115">
        <v>4.2128666020000001</v>
      </c>
      <c r="J2021" s="115" t="s">
        <v>23</v>
      </c>
      <c r="K2021" s="115" t="str">
        <f>INDEX(DatosProcesados!$A$1:$BF$101,MATCH(DataBase!A2021,DatosProcesados!$A$1:$A$101,0),MATCH(DataBase!J2021,DatosProcesados!$A$1:$BF$1,0))</f>
        <v>No</v>
      </c>
      <c r="L2021" s="115" t="str">
        <f>INDEX(Modelo!$A$9:$D$89,MATCH(DataBase!$J2021,Modelo!$A$9:$A$89,0),MATCH(DataBase!L$1,Modelo!$A$9:$D$9,0))</f>
        <v>Impacto ambiental</v>
      </c>
      <c r="M2021" s="115" t="str">
        <f>INDEX(Modelo!$A$9:$D$89,MATCH(DataBase!$J2021,Modelo!$A$9:$A$89,0),MATCH(DataBase!M$1,Modelo!$A$9:$D$9,0))</f>
        <v>Pilar 2</v>
      </c>
      <c r="N2021" s="115" t="str">
        <f>INDEX(Modelo!$A$9:$D$89,MATCH(DataBase!$J2021,Modelo!$A$9:$A$89,0),MATCH(DataBase!N$1,Modelo!$A$9:$D$9,0))</f>
        <v>boolean</v>
      </c>
      <c r="O2021" s="115" t="b">
        <f t="array" ref="O2021">IF(N2021="negativo",INDEX($AD$3:$AG$51,MATCH(1,($B2021=$AD$3:$AD$51)*($J2021=$AE$3:$AE$51),0),3),IF(N2021="positivo",INDEX($AD$55:$AG$109,MATCH(1,($B2021=$AD$55:$AD$109)*($J2021=$AE$55:$AE$109),0),3)))</f>
        <v>0</v>
      </c>
      <c r="P2021" s="115" t="b">
        <f t="array" ref="P2021">IF(N2021="negativo",INDEX($AD$3:$AG$51,MATCH(1,($B2021=$AD$3:$AD$51)*($J2021=$AE$3:$AE$51),0),4),IF(N2021="positivo",INDEX($AD$55:$AG$109,MATCH(1,($B2021=$AD$55:$AD$109)*($J2021=$AE$55:$AE$109),0),4)))</f>
        <v>0</v>
      </c>
      <c r="Q2021" s="115" t="str">
        <f>VLOOKUP(M2021,Modelo!$A$2:$C$7,2,0)</f>
        <v>Acción Climática y Energía</v>
      </c>
      <c r="R2021" s="118">
        <f t="array" ref="R2021">INDEX(Modelo!$F$1:$H$37,MATCH(1,(DataBase!Q2021=Modelo!$G$1:$G$37)*(DataBase!B2021=Modelo!$F$1:$F$37),0),3)</f>
        <v>0.17647058823529413</v>
      </c>
      <c r="S2021" s="115">
        <f t="shared" si="64"/>
        <v>0</v>
      </c>
      <c r="T2021" s="115">
        <f t="shared" si="65"/>
        <v>0</v>
      </c>
    </row>
    <row r="2022" spans="1:20" x14ac:dyDescent="0.3">
      <c r="A2022" s="115" t="s">
        <v>124</v>
      </c>
      <c r="B2022" s="115" t="s">
        <v>84</v>
      </c>
      <c r="C2022" s="115" t="s">
        <v>97</v>
      </c>
      <c r="D2022" s="115" t="s">
        <v>86</v>
      </c>
      <c r="E2022" s="115" t="s">
        <v>86</v>
      </c>
      <c r="F2022" s="115" t="s">
        <v>86</v>
      </c>
      <c r="G2022" s="115">
        <v>2012</v>
      </c>
      <c r="H2022" s="115" t="s">
        <v>125</v>
      </c>
      <c r="I2022" s="115">
        <v>9.9777362400000005</v>
      </c>
      <c r="J2022" s="115" t="s">
        <v>23</v>
      </c>
      <c r="K2022" s="115" t="str">
        <f>INDEX(DatosProcesados!$A$1:$BF$101,MATCH(DataBase!A2022,DatosProcesados!$A$1:$A$101,0),MATCH(DataBase!J2022,DatosProcesados!$A$1:$BF$1,0))</f>
        <v>Si</v>
      </c>
      <c r="L2022" s="115" t="str">
        <f>INDEX(Modelo!$A$9:$D$89,MATCH(DataBase!$J2022,Modelo!$A$9:$A$89,0),MATCH(DataBase!L$1,Modelo!$A$9:$D$9,0))</f>
        <v>Impacto ambiental</v>
      </c>
      <c r="M2022" s="115" t="str">
        <f>INDEX(Modelo!$A$9:$D$89,MATCH(DataBase!$J2022,Modelo!$A$9:$A$89,0),MATCH(DataBase!M$1,Modelo!$A$9:$D$9,0))</f>
        <v>Pilar 2</v>
      </c>
      <c r="N2022" s="115" t="str">
        <f>INDEX(Modelo!$A$9:$D$89,MATCH(DataBase!$J2022,Modelo!$A$9:$A$89,0),MATCH(DataBase!N$1,Modelo!$A$9:$D$9,0))</f>
        <v>boolean</v>
      </c>
      <c r="O2022" s="115" t="b">
        <f t="array" ref="O2022">IF(N2022="negativo",INDEX($AD$3:$AG$51,MATCH(1,($B2022=$AD$3:$AD$51)*($J2022=$AE$3:$AE$51),0),3),IF(N2022="positivo",INDEX($AD$55:$AG$109,MATCH(1,($B2022=$AD$55:$AD$109)*($J2022=$AE$55:$AE$109),0),3)))</f>
        <v>0</v>
      </c>
      <c r="P2022" s="115" t="b">
        <f t="array" ref="P2022">IF(N2022="negativo",INDEX($AD$3:$AG$51,MATCH(1,($B2022=$AD$3:$AD$51)*($J2022=$AE$3:$AE$51),0),4),IF(N2022="positivo",INDEX($AD$55:$AG$109,MATCH(1,($B2022=$AD$55:$AD$109)*($J2022=$AE$55:$AE$109),0),4)))</f>
        <v>0</v>
      </c>
      <c r="Q2022" s="115" t="str">
        <f>VLOOKUP(M2022,Modelo!$A$2:$C$7,2,0)</f>
        <v>Acción Climática y Energía</v>
      </c>
      <c r="R2022" s="118">
        <f t="array" ref="R2022">INDEX(Modelo!$F$1:$H$37,MATCH(1,(DataBase!Q2022=Modelo!$G$1:$G$37)*(DataBase!B2022=Modelo!$F$1:$F$37),0),3)</f>
        <v>0.11764705882352941</v>
      </c>
      <c r="S2022" s="115">
        <f t="shared" si="64"/>
        <v>100</v>
      </c>
      <c r="T2022" s="115">
        <f t="shared" si="65"/>
        <v>11.76470588235294</v>
      </c>
    </row>
    <row r="2023" spans="1:20" x14ac:dyDescent="0.3">
      <c r="A2023" s="115" t="s">
        <v>414</v>
      </c>
      <c r="B2023" s="115" t="s">
        <v>407</v>
      </c>
      <c r="C2023" s="115" t="s">
        <v>103</v>
      </c>
      <c r="D2023" s="115" t="s">
        <v>86</v>
      </c>
      <c r="E2023" s="115" t="s">
        <v>86</v>
      </c>
      <c r="F2023" s="115" t="s">
        <v>87</v>
      </c>
      <c r="G2023" s="115">
        <v>1976</v>
      </c>
      <c r="H2023" s="115" t="s">
        <v>415</v>
      </c>
      <c r="I2023" s="115">
        <v>6.0471020830000004</v>
      </c>
      <c r="J2023" s="115" t="s">
        <v>23</v>
      </c>
      <c r="K2023" s="115" t="str">
        <f>INDEX(DatosProcesados!$A$1:$BF$101,MATCH(DataBase!A2023,DatosProcesados!$A$1:$A$101,0),MATCH(DataBase!J2023,DatosProcesados!$A$1:$BF$1,0))</f>
        <v>No</v>
      </c>
      <c r="L2023" s="115" t="str">
        <f>INDEX(Modelo!$A$9:$D$89,MATCH(DataBase!$J2023,Modelo!$A$9:$A$89,0),MATCH(DataBase!L$1,Modelo!$A$9:$D$9,0))</f>
        <v>Impacto ambiental</v>
      </c>
      <c r="M2023" s="115" t="str">
        <f>INDEX(Modelo!$A$9:$D$89,MATCH(DataBase!$J2023,Modelo!$A$9:$A$89,0),MATCH(DataBase!M$1,Modelo!$A$9:$D$9,0))</f>
        <v>Pilar 2</v>
      </c>
      <c r="N2023" s="115" t="str">
        <f>INDEX(Modelo!$A$9:$D$89,MATCH(DataBase!$J2023,Modelo!$A$9:$A$89,0),MATCH(DataBase!N$1,Modelo!$A$9:$D$9,0))</f>
        <v>boolean</v>
      </c>
      <c r="O2023" s="115" t="b">
        <f t="array" ref="O2023">IF(N2023="negativo",INDEX($AD$3:$AG$51,MATCH(1,($B2023=$AD$3:$AD$51)*($J2023=$AE$3:$AE$51),0),3),IF(N2023="positivo",INDEX($AD$55:$AG$109,MATCH(1,($B2023=$AD$55:$AD$109)*($J2023=$AE$55:$AE$109),0),3)))</f>
        <v>0</v>
      </c>
      <c r="P2023" s="115" t="b">
        <f t="array" ref="P2023">IF(N2023="negativo",INDEX($AD$3:$AG$51,MATCH(1,($B2023=$AD$3:$AD$51)*($J2023=$AE$3:$AE$51),0),4),IF(N2023="positivo",INDEX($AD$55:$AG$109,MATCH(1,($B2023=$AD$55:$AD$109)*($J2023=$AE$55:$AE$109),0),4)))</f>
        <v>0</v>
      </c>
      <c r="Q2023" s="115" t="str">
        <f>VLOOKUP(M2023,Modelo!$A$2:$C$7,2,0)</f>
        <v>Acción Climática y Energía</v>
      </c>
      <c r="R2023" s="118">
        <f t="array" ref="R2023">INDEX(Modelo!$F$1:$H$37,MATCH(1,(DataBase!Q2023=Modelo!$G$1:$G$37)*(DataBase!B2023=Modelo!$F$1:$F$37),0),3)</f>
        <v>0.19230769230769232</v>
      </c>
      <c r="S2023" s="115">
        <f t="shared" si="64"/>
        <v>0</v>
      </c>
      <c r="T2023" s="115">
        <f t="shared" si="65"/>
        <v>0</v>
      </c>
    </row>
    <row r="2024" spans="1:20" x14ac:dyDescent="0.3">
      <c r="A2024" s="115" t="s">
        <v>337</v>
      </c>
      <c r="B2024" s="115" t="s">
        <v>313</v>
      </c>
      <c r="C2024" s="115" t="s">
        <v>103</v>
      </c>
      <c r="D2024" s="115" t="s">
        <v>86</v>
      </c>
      <c r="E2024" s="115" t="s">
        <v>86</v>
      </c>
      <c r="F2024" s="115" t="s">
        <v>87</v>
      </c>
      <c r="G2024" s="115">
        <v>1879</v>
      </c>
      <c r="H2024" s="115" t="s">
        <v>244</v>
      </c>
      <c r="I2024" s="115">
        <v>5.8689859999999996</v>
      </c>
      <c r="J2024" s="115" t="s">
        <v>23</v>
      </c>
      <c r="K2024" s="115" t="str">
        <f>INDEX(DatosProcesados!$A$1:$BF$101,MATCH(DataBase!A2024,DatosProcesados!$A$1:$A$101,0),MATCH(DataBase!J2024,DatosProcesados!$A$1:$BF$1,0))</f>
        <v>Si</v>
      </c>
      <c r="L2024" s="115" t="str">
        <f>INDEX(Modelo!$A$9:$D$89,MATCH(DataBase!$J2024,Modelo!$A$9:$A$89,0),MATCH(DataBase!L$1,Modelo!$A$9:$D$9,0))</f>
        <v>Impacto ambiental</v>
      </c>
      <c r="M2024" s="115" t="str">
        <f>INDEX(Modelo!$A$9:$D$89,MATCH(DataBase!$J2024,Modelo!$A$9:$A$89,0),MATCH(DataBase!M$1,Modelo!$A$9:$D$9,0))</f>
        <v>Pilar 2</v>
      </c>
      <c r="N2024" s="115" t="str">
        <f>INDEX(Modelo!$A$9:$D$89,MATCH(DataBase!$J2024,Modelo!$A$9:$A$89,0),MATCH(DataBase!N$1,Modelo!$A$9:$D$9,0))</f>
        <v>boolean</v>
      </c>
      <c r="O2024" s="115" t="b">
        <f t="array" ref="O2024">IF(N2024="negativo",INDEX($AD$3:$AG$51,MATCH(1,($B2024=$AD$3:$AD$51)*($J2024=$AE$3:$AE$51),0),3),IF(N2024="positivo",INDEX($AD$55:$AG$109,MATCH(1,($B2024=$AD$55:$AD$109)*($J2024=$AE$55:$AE$109),0),3)))</f>
        <v>0</v>
      </c>
      <c r="P2024" s="115" t="b">
        <f t="array" ref="P2024">IF(N2024="negativo",INDEX($AD$3:$AG$51,MATCH(1,($B2024=$AD$3:$AD$51)*($J2024=$AE$3:$AE$51),0),4),IF(N2024="positivo",INDEX($AD$55:$AG$109,MATCH(1,($B2024=$AD$55:$AD$109)*($J2024=$AE$55:$AE$109),0),4)))</f>
        <v>0</v>
      </c>
      <c r="Q2024" s="115" t="str">
        <f>VLOOKUP(M2024,Modelo!$A$2:$C$7,2,0)</f>
        <v>Acción Climática y Energía</v>
      </c>
      <c r="R2024" s="118">
        <f t="array" ref="R2024">INDEX(Modelo!$F$1:$H$37,MATCH(1,(DataBase!Q2024=Modelo!$G$1:$G$37)*(DataBase!B2024=Modelo!$F$1:$F$37),0),3)</f>
        <v>0.17647058823529413</v>
      </c>
      <c r="S2024" s="115">
        <f t="shared" si="64"/>
        <v>100</v>
      </c>
      <c r="T2024" s="115">
        <f t="shared" si="65"/>
        <v>17.647058823529413</v>
      </c>
    </row>
    <row r="2025" spans="1:20" x14ac:dyDescent="0.3">
      <c r="A2025" s="115" t="s">
        <v>373</v>
      </c>
      <c r="B2025" s="115" t="s">
        <v>313</v>
      </c>
      <c r="C2025" s="115" t="s">
        <v>103</v>
      </c>
      <c r="D2025" s="115" t="s">
        <v>87</v>
      </c>
      <c r="E2025" s="115" t="s">
        <v>86</v>
      </c>
      <c r="F2025" s="115" t="s">
        <v>86</v>
      </c>
      <c r="G2025" s="115">
        <v>1997</v>
      </c>
      <c r="H2025" s="115" t="s">
        <v>125</v>
      </c>
      <c r="I2025" s="115">
        <v>1.9766409730000001</v>
      </c>
      <c r="J2025" s="115" t="s">
        <v>23</v>
      </c>
      <c r="K2025" s="115">
        <f>INDEX(DatosProcesados!$A$1:$BF$101,MATCH(DataBase!A2025,DatosProcesados!$A$1:$A$101,0),MATCH(DataBase!J2025,DatosProcesados!$A$1:$BF$1,0))</f>
        <v>0</v>
      </c>
      <c r="L2025" s="115" t="str">
        <f>INDEX(Modelo!$A$9:$D$89,MATCH(DataBase!$J2025,Modelo!$A$9:$A$89,0),MATCH(DataBase!L$1,Modelo!$A$9:$D$9,0))</f>
        <v>Impacto ambiental</v>
      </c>
      <c r="M2025" s="115" t="str">
        <f>INDEX(Modelo!$A$9:$D$89,MATCH(DataBase!$J2025,Modelo!$A$9:$A$89,0),MATCH(DataBase!M$1,Modelo!$A$9:$D$9,0))</f>
        <v>Pilar 2</v>
      </c>
      <c r="N2025" s="115" t="str">
        <f>INDEX(Modelo!$A$9:$D$89,MATCH(DataBase!$J2025,Modelo!$A$9:$A$89,0),MATCH(DataBase!N$1,Modelo!$A$9:$D$9,0))</f>
        <v>boolean</v>
      </c>
      <c r="O2025" s="115" t="b">
        <f t="array" ref="O2025">IF(N2025="negativo",INDEX($AD$3:$AG$51,MATCH(1,($B2025=$AD$3:$AD$51)*($J2025=$AE$3:$AE$51),0),3),IF(N2025="positivo",INDEX($AD$55:$AG$109,MATCH(1,($B2025=$AD$55:$AD$109)*($J2025=$AE$55:$AE$109),0),3)))</f>
        <v>0</v>
      </c>
      <c r="P2025" s="115" t="b">
        <f t="array" ref="P2025">IF(N2025="negativo",INDEX($AD$3:$AG$51,MATCH(1,($B2025=$AD$3:$AD$51)*($J2025=$AE$3:$AE$51),0),4),IF(N2025="positivo",INDEX($AD$55:$AG$109,MATCH(1,($B2025=$AD$55:$AD$109)*($J2025=$AE$55:$AE$109),0),4)))</f>
        <v>0</v>
      </c>
      <c r="Q2025" s="115" t="str">
        <f>VLOOKUP(M2025,Modelo!$A$2:$C$7,2,0)</f>
        <v>Acción Climática y Energía</v>
      </c>
      <c r="R2025" s="118">
        <f t="array" ref="R2025">INDEX(Modelo!$F$1:$H$37,MATCH(1,(DataBase!Q2025=Modelo!$G$1:$G$37)*(DataBase!B2025=Modelo!$F$1:$F$37),0),3)</f>
        <v>0.17647058823529413</v>
      </c>
      <c r="S2025" s="115">
        <f t="shared" si="64"/>
        <v>0</v>
      </c>
      <c r="T2025" s="115">
        <f t="shared" si="65"/>
        <v>0</v>
      </c>
    </row>
    <row r="2026" spans="1:20" x14ac:dyDescent="0.3">
      <c r="A2026" s="115" t="s">
        <v>102</v>
      </c>
      <c r="B2026" s="115" t="s">
        <v>84</v>
      </c>
      <c r="C2026" s="115" t="s">
        <v>103</v>
      </c>
      <c r="D2026" s="115" t="s">
        <v>86</v>
      </c>
      <c r="E2026" s="115" t="s">
        <v>86</v>
      </c>
      <c r="F2026" s="115" t="s">
        <v>87</v>
      </c>
      <c r="G2026" s="115">
        <v>2003</v>
      </c>
      <c r="H2026" s="115" t="s">
        <v>104</v>
      </c>
      <c r="I2026" s="115">
        <v>15.602099798999999</v>
      </c>
      <c r="J2026" s="115" t="s">
        <v>23</v>
      </c>
      <c r="K2026" s="115" t="str">
        <f>INDEX(DatosProcesados!$A$1:$BF$101,MATCH(DataBase!A2026,DatosProcesados!$A$1:$A$101,0),MATCH(DataBase!J2026,DatosProcesados!$A$1:$BF$1,0))</f>
        <v>Si</v>
      </c>
      <c r="L2026" s="115" t="str">
        <f>INDEX(Modelo!$A$9:$D$89,MATCH(DataBase!$J2026,Modelo!$A$9:$A$89,0),MATCH(DataBase!L$1,Modelo!$A$9:$D$9,0))</f>
        <v>Impacto ambiental</v>
      </c>
      <c r="M2026" s="115" t="str">
        <f>INDEX(Modelo!$A$9:$D$89,MATCH(DataBase!$J2026,Modelo!$A$9:$A$89,0),MATCH(DataBase!M$1,Modelo!$A$9:$D$9,0))</f>
        <v>Pilar 2</v>
      </c>
      <c r="N2026" s="115" t="str">
        <f>INDEX(Modelo!$A$9:$D$89,MATCH(DataBase!$J2026,Modelo!$A$9:$A$89,0),MATCH(DataBase!N$1,Modelo!$A$9:$D$9,0))</f>
        <v>boolean</v>
      </c>
      <c r="O2026" s="115" t="b">
        <f t="array" ref="O2026">IF(N2026="negativo",INDEX($AD$3:$AG$51,MATCH(1,($B2026=$AD$3:$AD$51)*($J2026=$AE$3:$AE$51),0),3),IF(N2026="positivo",INDEX($AD$55:$AG$109,MATCH(1,($B2026=$AD$55:$AD$109)*($J2026=$AE$55:$AE$109),0),3)))</f>
        <v>0</v>
      </c>
      <c r="P2026" s="115" t="b">
        <f t="array" ref="P2026">IF(N2026="negativo",INDEX($AD$3:$AG$51,MATCH(1,($B2026=$AD$3:$AD$51)*($J2026=$AE$3:$AE$51),0),4),IF(N2026="positivo",INDEX($AD$55:$AG$109,MATCH(1,($B2026=$AD$55:$AD$109)*($J2026=$AE$55:$AE$109),0),4)))</f>
        <v>0</v>
      </c>
      <c r="Q2026" s="115" t="str">
        <f>VLOOKUP(M2026,Modelo!$A$2:$C$7,2,0)</f>
        <v>Acción Climática y Energía</v>
      </c>
      <c r="R2026" s="118">
        <f t="array" ref="R2026">INDEX(Modelo!$F$1:$H$37,MATCH(1,(DataBase!Q2026=Modelo!$G$1:$G$37)*(DataBase!B2026=Modelo!$F$1:$F$37),0),3)</f>
        <v>0.11764705882352941</v>
      </c>
      <c r="S2026" s="115">
        <f t="shared" si="64"/>
        <v>100</v>
      </c>
      <c r="T2026" s="115">
        <f t="shared" si="65"/>
        <v>11.76470588235294</v>
      </c>
    </row>
    <row r="2027" spans="1:20" x14ac:dyDescent="0.3">
      <c r="A2027" s="115" t="s">
        <v>228</v>
      </c>
      <c r="B2027" s="115" t="s">
        <v>216</v>
      </c>
      <c r="C2027" s="115" t="s">
        <v>97</v>
      </c>
      <c r="D2027" s="115" t="s">
        <v>86</v>
      </c>
      <c r="E2027" s="115" t="s">
        <v>87</v>
      </c>
      <c r="F2027" s="115" t="s">
        <v>87</v>
      </c>
      <c r="G2027" s="115">
        <v>1991</v>
      </c>
      <c r="H2027" s="115" t="s">
        <v>229</v>
      </c>
      <c r="I2027" s="115">
        <v>5.1614047279999999</v>
      </c>
      <c r="J2027" s="115" t="s">
        <v>23</v>
      </c>
      <c r="K2027" s="115" t="str">
        <f>INDEX(DatosProcesados!$A$1:$BF$101,MATCH(DataBase!A2027,DatosProcesados!$A$1:$A$101,0),MATCH(DataBase!J2027,DatosProcesados!$A$1:$BF$1,0))</f>
        <v>Si</v>
      </c>
      <c r="L2027" s="115" t="str">
        <f>INDEX(Modelo!$A$9:$D$89,MATCH(DataBase!$J2027,Modelo!$A$9:$A$89,0),MATCH(DataBase!L$1,Modelo!$A$9:$D$9,0))</f>
        <v>Impacto ambiental</v>
      </c>
      <c r="M2027" s="115" t="str">
        <f>INDEX(Modelo!$A$9:$D$89,MATCH(DataBase!$J2027,Modelo!$A$9:$A$89,0),MATCH(DataBase!M$1,Modelo!$A$9:$D$9,0))</f>
        <v>Pilar 2</v>
      </c>
      <c r="N2027" s="115" t="str">
        <f>INDEX(Modelo!$A$9:$D$89,MATCH(DataBase!$J2027,Modelo!$A$9:$A$89,0),MATCH(DataBase!N$1,Modelo!$A$9:$D$9,0))</f>
        <v>boolean</v>
      </c>
      <c r="O2027" s="115" t="b">
        <f t="array" ref="O2027">IF(N2027="negativo",INDEX($AD$3:$AG$51,MATCH(1,($B2027=$AD$3:$AD$51)*($J2027=$AE$3:$AE$51),0),3),IF(N2027="positivo",INDEX($AD$55:$AG$109,MATCH(1,($B2027=$AD$55:$AD$109)*($J2027=$AE$55:$AE$109),0),3)))</f>
        <v>0</v>
      </c>
      <c r="P2027" s="115" t="b">
        <f t="array" ref="P2027">IF(N2027="negativo",INDEX($AD$3:$AG$51,MATCH(1,($B2027=$AD$3:$AD$51)*($J2027=$AE$3:$AE$51),0),4),IF(N2027="positivo",INDEX($AD$55:$AG$109,MATCH(1,($B2027=$AD$55:$AD$109)*($J2027=$AE$55:$AE$109),0),4)))</f>
        <v>0</v>
      </c>
      <c r="Q2027" s="115" t="str">
        <f>VLOOKUP(M2027,Modelo!$A$2:$C$7,2,0)</f>
        <v>Acción Climática y Energía</v>
      </c>
      <c r="R2027" s="118">
        <f t="array" ref="R2027">INDEX(Modelo!$F$1:$H$37,MATCH(1,(DataBase!Q2027=Modelo!$G$1:$G$37)*(DataBase!B2027=Modelo!$F$1:$F$37),0),3)</f>
        <v>0.21052631578947367</v>
      </c>
      <c r="S2027" s="115">
        <f t="shared" si="64"/>
        <v>100</v>
      </c>
      <c r="T2027" s="115">
        <f t="shared" si="65"/>
        <v>21.052631578947366</v>
      </c>
    </row>
    <row r="2028" spans="1:20" x14ac:dyDescent="0.3">
      <c r="A2028" s="115" t="s">
        <v>261</v>
      </c>
      <c r="B2028" s="115" t="s">
        <v>216</v>
      </c>
      <c r="C2028" s="115" t="s">
        <v>103</v>
      </c>
      <c r="D2028" s="115" t="s">
        <v>86</v>
      </c>
      <c r="E2028" s="115" t="s">
        <v>87</v>
      </c>
      <c r="F2028" s="115" t="s">
        <v>87</v>
      </c>
      <c r="G2028" s="115">
        <v>1806</v>
      </c>
      <c r="H2028" s="115" t="s">
        <v>244</v>
      </c>
      <c r="I2028" s="115">
        <v>2.382092359</v>
      </c>
      <c r="J2028" s="115" t="s">
        <v>23</v>
      </c>
      <c r="K2028" s="115" t="str">
        <f>INDEX(DatosProcesados!$A$1:$BF$101,MATCH(DataBase!A2028,DatosProcesados!$A$1:$A$101,0),MATCH(DataBase!J2028,DatosProcesados!$A$1:$BF$1,0))</f>
        <v>Si</v>
      </c>
      <c r="L2028" s="115" t="str">
        <f>INDEX(Modelo!$A$9:$D$89,MATCH(DataBase!$J2028,Modelo!$A$9:$A$89,0),MATCH(DataBase!L$1,Modelo!$A$9:$D$9,0))</f>
        <v>Impacto ambiental</v>
      </c>
      <c r="M2028" s="115" t="str">
        <f>INDEX(Modelo!$A$9:$D$89,MATCH(DataBase!$J2028,Modelo!$A$9:$A$89,0),MATCH(DataBase!M$1,Modelo!$A$9:$D$9,0))</f>
        <v>Pilar 2</v>
      </c>
      <c r="N2028" s="115" t="str">
        <f>INDEX(Modelo!$A$9:$D$89,MATCH(DataBase!$J2028,Modelo!$A$9:$A$89,0),MATCH(DataBase!N$1,Modelo!$A$9:$D$9,0))</f>
        <v>boolean</v>
      </c>
      <c r="O2028" s="115" t="b">
        <f t="array" ref="O2028">IF(N2028="negativo",INDEX($AD$3:$AG$51,MATCH(1,($B2028=$AD$3:$AD$51)*($J2028=$AE$3:$AE$51),0),3),IF(N2028="positivo",INDEX($AD$55:$AG$109,MATCH(1,($B2028=$AD$55:$AD$109)*($J2028=$AE$55:$AE$109),0),3)))</f>
        <v>0</v>
      </c>
      <c r="P2028" s="115" t="b">
        <f t="array" ref="P2028">IF(N2028="negativo",INDEX($AD$3:$AG$51,MATCH(1,($B2028=$AD$3:$AD$51)*($J2028=$AE$3:$AE$51),0),4),IF(N2028="positivo",INDEX($AD$55:$AG$109,MATCH(1,($B2028=$AD$55:$AD$109)*($J2028=$AE$55:$AE$109),0),4)))</f>
        <v>0</v>
      </c>
      <c r="Q2028" s="115" t="str">
        <f>VLOOKUP(M2028,Modelo!$A$2:$C$7,2,0)</f>
        <v>Acción Climática y Energía</v>
      </c>
      <c r="R2028" s="118">
        <f t="array" ref="R2028">INDEX(Modelo!$F$1:$H$37,MATCH(1,(DataBase!Q2028=Modelo!$G$1:$G$37)*(DataBase!B2028=Modelo!$F$1:$F$37),0),3)</f>
        <v>0.21052631578947367</v>
      </c>
      <c r="S2028" s="115">
        <f t="shared" si="64"/>
        <v>100</v>
      </c>
      <c r="T2028" s="115">
        <f t="shared" si="65"/>
        <v>21.052631578947366</v>
      </c>
    </row>
    <row r="2029" spans="1:20" x14ac:dyDescent="0.3">
      <c r="A2029" s="115" t="s">
        <v>269</v>
      </c>
      <c r="B2029" s="115" t="s">
        <v>216</v>
      </c>
      <c r="C2029" s="115" t="s">
        <v>103</v>
      </c>
      <c r="D2029" s="115" t="s">
        <v>87</v>
      </c>
      <c r="E2029" s="115" t="s">
        <v>87</v>
      </c>
      <c r="F2029" s="115" t="s">
        <v>87</v>
      </c>
      <c r="G2029" s="115">
        <v>1932</v>
      </c>
      <c r="H2029" s="115" t="s">
        <v>125</v>
      </c>
      <c r="I2029" s="115">
        <v>2.1928266769999998</v>
      </c>
      <c r="J2029" s="115" t="s">
        <v>23</v>
      </c>
      <c r="K2029" s="115" t="str">
        <f>INDEX(DatosProcesados!$A$1:$BF$101,MATCH(DataBase!A2029,DatosProcesados!$A$1:$A$101,0),MATCH(DataBase!J2029,DatosProcesados!$A$1:$BF$1,0))</f>
        <v>Si</v>
      </c>
      <c r="L2029" s="115" t="str">
        <f>INDEX(Modelo!$A$9:$D$89,MATCH(DataBase!$J2029,Modelo!$A$9:$A$89,0),MATCH(DataBase!L$1,Modelo!$A$9:$D$9,0))</f>
        <v>Impacto ambiental</v>
      </c>
      <c r="M2029" s="115" t="str">
        <f>INDEX(Modelo!$A$9:$D$89,MATCH(DataBase!$J2029,Modelo!$A$9:$A$89,0),MATCH(DataBase!M$1,Modelo!$A$9:$D$9,0))</f>
        <v>Pilar 2</v>
      </c>
      <c r="N2029" s="115" t="str">
        <f>INDEX(Modelo!$A$9:$D$89,MATCH(DataBase!$J2029,Modelo!$A$9:$A$89,0),MATCH(DataBase!N$1,Modelo!$A$9:$D$9,0))</f>
        <v>boolean</v>
      </c>
      <c r="O2029" s="115" t="b">
        <f t="array" ref="O2029">IF(N2029="negativo",INDEX($AD$3:$AG$51,MATCH(1,($B2029=$AD$3:$AD$51)*($J2029=$AE$3:$AE$51),0),3),IF(N2029="positivo",INDEX($AD$55:$AG$109,MATCH(1,($B2029=$AD$55:$AD$109)*($J2029=$AE$55:$AE$109),0),3)))</f>
        <v>0</v>
      </c>
      <c r="P2029" s="115" t="b">
        <f t="array" ref="P2029">IF(N2029="negativo",INDEX($AD$3:$AG$51,MATCH(1,($B2029=$AD$3:$AD$51)*($J2029=$AE$3:$AE$51),0),4),IF(N2029="positivo",INDEX($AD$55:$AG$109,MATCH(1,($B2029=$AD$55:$AD$109)*($J2029=$AE$55:$AE$109),0),4)))</f>
        <v>0</v>
      </c>
      <c r="Q2029" s="115" t="str">
        <f>VLOOKUP(M2029,Modelo!$A$2:$C$7,2,0)</f>
        <v>Acción Climática y Energía</v>
      </c>
      <c r="R2029" s="118">
        <f t="array" ref="R2029">INDEX(Modelo!$F$1:$H$37,MATCH(1,(DataBase!Q2029=Modelo!$G$1:$G$37)*(DataBase!B2029=Modelo!$F$1:$F$37),0),3)</f>
        <v>0.21052631578947367</v>
      </c>
      <c r="S2029" s="115">
        <f t="shared" si="64"/>
        <v>100</v>
      </c>
      <c r="T2029" s="115">
        <f t="shared" si="65"/>
        <v>21.052631578947366</v>
      </c>
    </row>
    <row r="2030" spans="1:20" x14ac:dyDescent="0.3">
      <c r="A2030" s="115" t="s">
        <v>285</v>
      </c>
      <c r="B2030" s="115" t="s">
        <v>216</v>
      </c>
      <c r="C2030" s="115" t="s">
        <v>103</v>
      </c>
      <c r="D2030" s="115" t="s">
        <v>86</v>
      </c>
      <c r="E2030" s="115" t="s">
        <v>86</v>
      </c>
      <c r="F2030" s="115" t="s">
        <v>86</v>
      </c>
      <c r="G2030" s="115">
        <v>1920</v>
      </c>
      <c r="H2030" s="115" t="s">
        <v>125</v>
      </c>
      <c r="I2030" s="115">
        <v>1.9433909700000001</v>
      </c>
      <c r="J2030" s="115" t="s">
        <v>23</v>
      </c>
      <c r="K2030" s="115" t="str">
        <f>INDEX(DatosProcesados!$A$1:$BF$101,MATCH(DataBase!A2030,DatosProcesados!$A$1:$A$101,0),MATCH(DataBase!J2030,DatosProcesados!$A$1:$BF$1,0))</f>
        <v>Si</v>
      </c>
      <c r="L2030" s="115" t="str">
        <f>INDEX(Modelo!$A$9:$D$89,MATCH(DataBase!$J2030,Modelo!$A$9:$A$89,0),MATCH(DataBase!L$1,Modelo!$A$9:$D$9,0))</f>
        <v>Impacto ambiental</v>
      </c>
      <c r="M2030" s="115" t="str">
        <f>INDEX(Modelo!$A$9:$D$89,MATCH(DataBase!$J2030,Modelo!$A$9:$A$89,0),MATCH(DataBase!M$1,Modelo!$A$9:$D$9,0))</f>
        <v>Pilar 2</v>
      </c>
      <c r="N2030" s="115" t="str">
        <f>INDEX(Modelo!$A$9:$D$89,MATCH(DataBase!$J2030,Modelo!$A$9:$A$89,0),MATCH(DataBase!N$1,Modelo!$A$9:$D$9,0))</f>
        <v>boolean</v>
      </c>
      <c r="O2030" s="115" t="b">
        <f t="array" ref="O2030">IF(N2030="negativo",INDEX($AD$3:$AG$51,MATCH(1,($B2030=$AD$3:$AD$51)*($J2030=$AE$3:$AE$51),0),3),IF(N2030="positivo",INDEX($AD$55:$AG$109,MATCH(1,($B2030=$AD$55:$AD$109)*($J2030=$AE$55:$AE$109),0),3)))</f>
        <v>0</v>
      </c>
      <c r="P2030" s="115" t="b">
        <f t="array" ref="P2030">IF(N2030="negativo",INDEX($AD$3:$AG$51,MATCH(1,($B2030=$AD$3:$AD$51)*($J2030=$AE$3:$AE$51),0),4),IF(N2030="positivo",INDEX($AD$55:$AG$109,MATCH(1,($B2030=$AD$55:$AD$109)*($J2030=$AE$55:$AE$109),0),4)))</f>
        <v>0</v>
      </c>
      <c r="Q2030" s="115" t="str">
        <f>VLOOKUP(M2030,Modelo!$A$2:$C$7,2,0)</f>
        <v>Acción Climática y Energía</v>
      </c>
      <c r="R2030" s="118">
        <f t="array" ref="R2030">INDEX(Modelo!$F$1:$H$37,MATCH(1,(DataBase!Q2030=Modelo!$G$1:$G$37)*(DataBase!B2030=Modelo!$F$1:$F$37),0),3)</f>
        <v>0.21052631578947367</v>
      </c>
      <c r="S2030" s="115">
        <f t="shared" si="64"/>
        <v>100</v>
      </c>
      <c r="T2030" s="115">
        <f t="shared" si="65"/>
        <v>21.052631578947366</v>
      </c>
    </row>
    <row r="2031" spans="1:20" x14ac:dyDescent="0.3">
      <c r="A2031" s="115" t="s">
        <v>395</v>
      </c>
      <c r="B2031" s="115" t="s">
        <v>379</v>
      </c>
      <c r="C2031" s="115" t="s">
        <v>103</v>
      </c>
      <c r="D2031" s="115" t="s">
        <v>86</v>
      </c>
      <c r="E2031" s="115" t="s">
        <v>86</v>
      </c>
      <c r="F2031" s="115" t="s">
        <v>86</v>
      </c>
      <c r="G2031" s="115">
        <v>2015</v>
      </c>
      <c r="H2031" s="115" t="s">
        <v>125</v>
      </c>
      <c r="I2031" s="115">
        <v>0.76762142099999997</v>
      </c>
      <c r="J2031" s="115" t="s">
        <v>23</v>
      </c>
      <c r="K2031" s="115" t="str">
        <f>INDEX(DatosProcesados!$A$1:$BF$101,MATCH(DataBase!A2031,DatosProcesados!$A$1:$A$101,0),MATCH(DataBase!J2031,DatosProcesados!$A$1:$BF$1,0))</f>
        <v>No</v>
      </c>
      <c r="L2031" s="115" t="str">
        <f>INDEX(Modelo!$A$9:$D$89,MATCH(DataBase!$J2031,Modelo!$A$9:$A$89,0),MATCH(DataBase!L$1,Modelo!$A$9:$D$9,0))</f>
        <v>Impacto ambiental</v>
      </c>
      <c r="M2031" s="115" t="str">
        <f>INDEX(Modelo!$A$9:$D$89,MATCH(DataBase!$J2031,Modelo!$A$9:$A$89,0),MATCH(DataBase!M$1,Modelo!$A$9:$D$9,0))</f>
        <v>Pilar 2</v>
      </c>
      <c r="N2031" s="115" t="str">
        <f>INDEX(Modelo!$A$9:$D$89,MATCH(DataBase!$J2031,Modelo!$A$9:$A$89,0),MATCH(DataBase!N$1,Modelo!$A$9:$D$9,0))</f>
        <v>boolean</v>
      </c>
      <c r="O2031" s="115" t="b">
        <f t="array" ref="O2031">IF(N2031="negativo",INDEX($AD$3:$AG$51,MATCH(1,($B2031=$AD$3:$AD$51)*($J2031=$AE$3:$AE$51),0),3),IF(N2031="positivo",INDEX($AD$55:$AG$109,MATCH(1,($B2031=$AD$55:$AD$109)*($J2031=$AE$55:$AE$109),0),3)))</f>
        <v>0</v>
      </c>
      <c r="P2031" s="115" t="b">
        <f t="array" ref="P2031">IF(N2031="negativo",INDEX($AD$3:$AG$51,MATCH(1,($B2031=$AD$3:$AD$51)*($J2031=$AE$3:$AE$51),0),4),IF(N2031="positivo",INDEX($AD$55:$AG$109,MATCH(1,($B2031=$AD$55:$AD$109)*($J2031=$AE$55:$AE$109),0),4)))</f>
        <v>0</v>
      </c>
      <c r="Q2031" s="115" t="str">
        <f>VLOOKUP(M2031,Modelo!$A$2:$C$7,2,0)</f>
        <v>Acción Climática y Energía</v>
      </c>
      <c r="R2031" s="118">
        <f t="array" ref="R2031">INDEX(Modelo!$F$1:$H$37,MATCH(1,(DataBase!Q2031=Modelo!$G$1:$G$37)*(DataBase!B2031=Modelo!$F$1:$F$37),0),3)</f>
        <v>0.14285714285714285</v>
      </c>
      <c r="S2031" s="115">
        <f t="shared" si="64"/>
        <v>0</v>
      </c>
      <c r="T2031" s="115">
        <f t="shared" si="65"/>
        <v>0</v>
      </c>
    </row>
    <row r="2032" spans="1:20" x14ac:dyDescent="0.3">
      <c r="A2032" s="115" t="s">
        <v>402</v>
      </c>
      <c r="B2032" s="115" t="s">
        <v>379</v>
      </c>
      <c r="C2032" s="115" t="s">
        <v>103</v>
      </c>
      <c r="D2032" s="115" t="s">
        <v>86</v>
      </c>
      <c r="E2032" s="115" t="s">
        <v>87</v>
      </c>
      <c r="F2032" s="115" t="s">
        <v>87</v>
      </c>
      <c r="G2032" s="115">
        <v>1961</v>
      </c>
      <c r="H2032" s="115" t="s">
        <v>125</v>
      </c>
      <c r="I2032" s="115">
        <v>0.498844856</v>
      </c>
      <c r="J2032" s="115" t="s">
        <v>23</v>
      </c>
      <c r="K2032" s="115" t="str">
        <f>INDEX(DatosProcesados!$A$1:$BF$101,MATCH(DataBase!A2032,DatosProcesados!$A$1:$A$101,0),MATCH(DataBase!J2032,DatosProcesados!$A$1:$BF$1,0))</f>
        <v>Si</v>
      </c>
      <c r="L2032" s="115" t="str">
        <f>INDEX(Modelo!$A$9:$D$89,MATCH(DataBase!$J2032,Modelo!$A$9:$A$89,0),MATCH(DataBase!L$1,Modelo!$A$9:$D$9,0))</f>
        <v>Impacto ambiental</v>
      </c>
      <c r="M2032" s="115" t="str">
        <f>INDEX(Modelo!$A$9:$D$89,MATCH(DataBase!$J2032,Modelo!$A$9:$A$89,0),MATCH(DataBase!M$1,Modelo!$A$9:$D$9,0))</f>
        <v>Pilar 2</v>
      </c>
      <c r="N2032" s="115" t="str">
        <f>INDEX(Modelo!$A$9:$D$89,MATCH(DataBase!$J2032,Modelo!$A$9:$A$89,0),MATCH(DataBase!N$1,Modelo!$A$9:$D$9,0))</f>
        <v>boolean</v>
      </c>
      <c r="O2032" s="115" t="b">
        <f t="array" ref="O2032">IF(N2032="negativo",INDEX($AD$3:$AG$51,MATCH(1,($B2032=$AD$3:$AD$51)*($J2032=$AE$3:$AE$51),0),3),IF(N2032="positivo",INDEX($AD$55:$AG$109,MATCH(1,($B2032=$AD$55:$AD$109)*($J2032=$AE$55:$AE$109),0),3)))</f>
        <v>0</v>
      </c>
      <c r="P2032" s="115" t="b">
        <f t="array" ref="P2032">IF(N2032="negativo",INDEX($AD$3:$AG$51,MATCH(1,($B2032=$AD$3:$AD$51)*($J2032=$AE$3:$AE$51),0),4),IF(N2032="positivo",INDEX($AD$55:$AG$109,MATCH(1,($B2032=$AD$55:$AD$109)*($J2032=$AE$55:$AE$109),0),4)))</f>
        <v>0</v>
      </c>
      <c r="Q2032" s="115" t="str">
        <f>VLOOKUP(M2032,Modelo!$A$2:$C$7,2,0)</f>
        <v>Acción Climática y Energía</v>
      </c>
      <c r="R2032" s="118">
        <f t="array" ref="R2032">INDEX(Modelo!$F$1:$H$37,MATCH(1,(DataBase!Q2032=Modelo!$G$1:$G$37)*(DataBase!B2032=Modelo!$F$1:$F$37),0),3)</f>
        <v>0.14285714285714285</v>
      </c>
      <c r="S2032" s="115">
        <f t="shared" si="64"/>
        <v>100</v>
      </c>
      <c r="T2032" s="115">
        <f t="shared" si="65"/>
        <v>14.285714285714285</v>
      </c>
    </row>
    <row r="2033" spans="1:20" x14ac:dyDescent="0.3">
      <c r="A2033" s="115" t="s">
        <v>389</v>
      </c>
      <c r="B2033" s="115" t="s">
        <v>379</v>
      </c>
      <c r="C2033" s="115" t="s">
        <v>103</v>
      </c>
      <c r="D2033" s="115" t="s">
        <v>86</v>
      </c>
      <c r="E2033" s="115" t="s">
        <v>87</v>
      </c>
      <c r="F2033" s="115" t="s">
        <v>87</v>
      </c>
      <c r="G2033" s="115">
        <v>1979</v>
      </c>
      <c r="H2033" s="115" t="s">
        <v>125</v>
      </c>
      <c r="I2033" s="115">
        <v>1.189537155</v>
      </c>
      <c r="J2033" s="115" t="s">
        <v>23</v>
      </c>
      <c r="K2033" s="115" t="str">
        <f>INDEX(DatosProcesados!$A$1:$BF$101,MATCH(DataBase!A2033,DatosProcesados!$A$1:$A$101,0),MATCH(DataBase!J2033,DatosProcesados!$A$1:$BF$1,0))</f>
        <v>No</v>
      </c>
      <c r="L2033" s="115" t="str">
        <f>INDEX(Modelo!$A$9:$D$89,MATCH(DataBase!$J2033,Modelo!$A$9:$A$89,0),MATCH(DataBase!L$1,Modelo!$A$9:$D$9,0))</f>
        <v>Impacto ambiental</v>
      </c>
      <c r="M2033" s="115" t="str">
        <f>INDEX(Modelo!$A$9:$D$89,MATCH(DataBase!$J2033,Modelo!$A$9:$A$89,0),MATCH(DataBase!M$1,Modelo!$A$9:$D$9,0))</f>
        <v>Pilar 2</v>
      </c>
      <c r="N2033" s="115" t="str">
        <f>INDEX(Modelo!$A$9:$D$89,MATCH(DataBase!$J2033,Modelo!$A$9:$A$89,0),MATCH(DataBase!N$1,Modelo!$A$9:$D$9,0))</f>
        <v>boolean</v>
      </c>
      <c r="O2033" s="115" t="b">
        <f t="array" ref="O2033">IF(N2033="negativo",INDEX($AD$3:$AG$51,MATCH(1,($B2033=$AD$3:$AD$51)*($J2033=$AE$3:$AE$51),0),3),IF(N2033="positivo",INDEX($AD$55:$AG$109,MATCH(1,($B2033=$AD$55:$AD$109)*($J2033=$AE$55:$AE$109),0),3)))</f>
        <v>0</v>
      </c>
      <c r="P2033" s="115" t="b">
        <f t="array" ref="P2033">IF(N2033="negativo",INDEX($AD$3:$AG$51,MATCH(1,($B2033=$AD$3:$AD$51)*($J2033=$AE$3:$AE$51),0),4),IF(N2033="positivo",INDEX($AD$55:$AG$109,MATCH(1,($B2033=$AD$55:$AD$109)*($J2033=$AE$55:$AE$109),0),4)))</f>
        <v>0</v>
      </c>
      <c r="Q2033" s="115" t="str">
        <f>VLOOKUP(M2033,Modelo!$A$2:$C$7,2,0)</f>
        <v>Acción Climática y Energía</v>
      </c>
      <c r="R2033" s="118">
        <f t="array" ref="R2033">INDEX(Modelo!$F$1:$H$37,MATCH(1,(DataBase!Q2033=Modelo!$G$1:$G$37)*(DataBase!B2033=Modelo!$F$1:$F$37),0),3)</f>
        <v>0.14285714285714285</v>
      </c>
      <c r="S2033" s="115">
        <f t="shared" si="64"/>
        <v>0</v>
      </c>
      <c r="T2033" s="115">
        <f t="shared" si="65"/>
        <v>0</v>
      </c>
    </row>
    <row r="2034" spans="1:20" x14ac:dyDescent="0.3">
      <c r="A2034" s="115" t="s">
        <v>387</v>
      </c>
      <c r="B2034" s="115" t="s">
        <v>379</v>
      </c>
      <c r="C2034" s="115" t="s">
        <v>103</v>
      </c>
      <c r="D2034" s="115" t="s">
        <v>87</v>
      </c>
      <c r="E2034" s="115" t="s">
        <v>86</v>
      </c>
      <c r="F2034" s="115" t="s">
        <v>86</v>
      </c>
      <c r="G2034" s="115">
        <v>2008</v>
      </c>
      <c r="H2034" s="115" t="s">
        <v>125</v>
      </c>
      <c r="I2034" s="115">
        <v>1.3132825420000001</v>
      </c>
      <c r="J2034" s="115" t="s">
        <v>23</v>
      </c>
      <c r="K2034" s="115" t="str">
        <f>INDEX(DatosProcesados!$A$1:$BF$101,MATCH(DataBase!A2034,DatosProcesados!$A$1:$A$101,0),MATCH(DataBase!J2034,DatosProcesados!$A$1:$BF$1,0))</f>
        <v>No</v>
      </c>
      <c r="L2034" s="115" t="str">
        <f>INDEX(Modelo!$A$9:$D$89,MATCH(DataBase!$J2034,Modelo!$A$9:$A$89,0),MATCH(DataBase!L$1,Modelo!$A$9:$D$9,0))</f>
        <v>Impacto ambiental</v>
      </c>
      <c r="M2034" s="115" t="str">
        <f>INDEX(Modelo!$A$9:$D$89,MATCH(DataBase!$J2034,Modelo!$A$9:$A$89,0),MATCH(DataBase!M$1,Modelo!$A$9:$D$9,0))</f>
        <v>Pilar 2</v>
      </c>
      <c r="N2034" s="115" t="str">
        <f>INDEX(Modelo!$A$9:$D$89,MATCH(DataBase!$J2034,Modelo!$A$9:$A$89,0),MATCH(DataBase!N$1,Modelo!$A$9:$D$9,0))</f>
        <v>boolean</v>
      </c>
      <c r="O2034" s="115" t="b">
        <f t="array" ref="O2034">IF(N2034="negativo",INDEX($AD$3:$AG$51,MATCH(1,($B2034=$AD$3:$AD$51)*($J2034=$AE$3:$AE$51),0),3),IF(N2034="positivo",INDEX($AD$55:$AG$109,MATCH(1,($B2034=$AD$55:$AD$109)*($J2034=$AE$55:$AE$109),0),3)))</f>
        <v>0</v>
      </c>
      <c r="P2034" s="115" t="b">
        <f t="array" ref="P2034">IF(N2034="negativo",INDEX($AD$3:$AG$51,MATCH(1,($B2034=$AD$3:$AD$51)*($J2034=$AE$3:$AE$51),0),4),IF(N2034="positivo",INDEX($AD$55:$AG$109,MATCH(1,($B2034=$AD$55:$AD$109)*($J2034=$AE$55:$AE$109),0),4)))</f>
        <v>0</v>
      </c>
      <c r="Q2034" s="115" t="str">
        <f>VLOOKUP(M2034,Modelo!$A$2:$C$7,2,0)</f>
        <v>Acción Climática y Energía</v>
      </c>
      <c r="R2034" s="118">
        <f t="array" ref="R2034">INDEX(Modelo!$F$1:$H$37,MATCH(1,(DataBase!Q2034=Modelo!$G$1:$G$37)*(DataBase!B2034=Modelo!$F$1:$F$37),0),3)</f>
        <v>0.14285714285714285</v>
      </c>
      <c r="S2034" s="115">
        <f t="shared" si="64"/>
        <v>0</v>
      </c>
      <c r="T2034" s="115">
        <f t="shared" si="65"/>
        <v>0</v>
      </c>
    </row>
    <row r="2035" spans="1:20" x14ac:dyDescent="0.3">
      <c r="A2035" s="115" t="s">
        <v>400</v>
      </c>
      <c r="B2035" s="115" t="s">
        <v>379</v>
      </c>
      <c r="C2035" s="115" t="s">
        <v>103</v>
      </c>
      <c r="D2035" s="115" t="s">
        <v>86</v>
      </c>
      <c r="E2035" s="115" t="s">
        <v>86</v>
      </c>
      <c r="F2035" s="115" t="s">
        <v>86</v>
      </c>
      <c r="G2035" s="115">
        <v>1977</v>
      </c>
      <c r="H2035" s="115" t="s">
        <v>125</v>
      </c>
      <c r="I2035" s="115">
        <v>0.74612668500000001</v>
      </c>
      <c r="J2035" s="115" t="s">
        <v>23</v>
      </c>
      <c r="K2035" s="115" t="str">
        <f>INDEX(DatosProcesados!$A$1:$BF$101,MATCH(DataBase!A2035,DatosProcesados!$A$1:$A$101,0),MATCH(DataBase!J2035,DatosProcesados!$A$1:$BF$1,0))</f>
        <v>No</v>
      </c>
      <c r="L2035" s="115" t="str">
        <f>INDEX(Modelo!$A$9:$D$89,MATCH(DataBase!$J2035,Modelo!$A$9:$A$89,0),MATCH(DataBase!L$1,Modelo!$A$9:$D$9,0))</f>
        <v>Impacto ambiental</v>
      </c>
      <c r="M2035" s="115" t="str">
        <f>INDEX(Modelo!$A$9:$D$89,MATCH(DataBase!$J2035,Modelo!$A$9:$A$89,0),MATCH(DataBase!M$1,Modelo!$A$9:$D$9,0))</f>
        <v>Pilar 2</v>
      </c>
      <c r="N2035" s="115" t="str">
        <f>INDEX(Modelo!$A$9:$D$89,MATCH(DataBase!$J2035,Modelo!$A$9:$A$89,0),MATCH(DataBase!N$1,Modelo!$A$9:$D$9,0))</f>
        <v>boolean</v>
      </c>
      <c r="O2035" s="115" t="b">
        <f t="array" ref="O2035">IF(N2035="negativo",INDEX($AD$3:$AG$51,MATCH(1,($B2035=$AD$3:$AD$51)*($J2035=$AE$3:$AE$51),0),3),IF(N2035="positivo",INDEX($AD$55:$AG$109,MATCH(1,($B2035=$AD$55:$AD$109)*($J2035=$AE$55:$AE$109),0),3)))</f>
        <v>0</v>
      </c>
      <c r="P2035" s="115" t="b">
        <f t="array" ref="P2035">IF(N2035="negativo",INDEX($AD$3:$AG$51,MATCH(1,($B2035=$AD$3:$AD$51)*($J2035=$AE$3:$AE$51),0),4),IF(N2035="positivo",INDEX($AD$55:$AG$109,MATCH(1,($B2035=$AD$55:$AD$109)*($J2035=$AE$55:$AE$109),0),4)))</f>
        <v>0</v>
      </c>
      <c r="Q2035" s="115" t="str">
        <f>VLOOKUP(M2035,Modelo!$A$2:$C$7,2,0)</f>
        <v>Acción Climática y Energía</v>
      </c>
      <c r="R2035" s="118">
        <f t="array" ref="R2035">INDEX(Modelo!$F$1:$H$37,MATCH(1,(DataBase!Q2035=Modelo!$G$1:$G$37)*(DataBase!B2035=Modelo!$F$1:$F$37),0),3)</f>
        <v>0.14285714285714285</v>
      </c>
      <c r="S2035" s="115">
        <f t="shared" si="64"/>
        <v>0</v>
      </c>
      <c r="T2035" s="115">
        <f t="shared" si="65"/>
        <v>0</v>
      </c>
    </row>
    <row r="2036" spans="1:20" x14ac:dyDescent="0.3">
      <c r="A2036" s="115" t="s">
        <v>326</v>
      </c>
      <c r="B2036" s="115" t="s">
        <v>313</v>
      </c>
      <c r="C2036" s="115" t="s">
        <v>103</v>
      </c>
      <c r="D2036" s="115" t="s">
        <v>87</v>
      </c>
      <c r="E2036" s="115" t="s">
        <v>86</v>
      </c>
      <c r="F2036" s="115" t="s">
        <v>86</v>
      </c>
      <c r="G2036" s="115">
        <v>1938</v>
      </c>
      <c r="H2036" s="115" t="s">
        <v>125</v>
      </c>
      <c r="I2036" s="115">
        <v>11.88773162</v>
      </c>
      <c r="J2036" s="115" t="s">
        <v>23</v>
      </c>
      <c r="K2036" s="115">
        <f>INDEX(DatosProcesados!$A$1:$BF$101,MATCH(DataBase!A2036,DatosProcesados!$A$1:$A$101,0),MATCH(DataBase!J2036,DatosProcesados!$A$1:$BF$1,0))</f>
        <v>0</v>
      </c>
      <c r="L2036" s="115" t="str">
        <f>INDEX(Modelo!$A$9:$D$89,MATCH(DataBase!$J2036,Modelo!$A$9:$A$89,0),MATCH(DataBase!L$1,Modelo!$A$9:$D$9,0))</f>
        <v>Impacto ambiental</v>
      </c>
      <c r="M2036" s="115" t="str">
        <f>INDEX(Modelo!$A$9:$D$89,MATCH(DataBase!$J2036,Modelo!$A$9:$A$89,0),MATCH(DataBase!M$1,Modelo!$A$9:$D$9,0))</f>
        <v>Pilar 2</v>
      </c>
      <c r="N2036" s="115" t="str">
        <f>INDEX(Modelo!$A$9:$D$89,MATCH(DataBase!$J2036,Modelo!$A$9:$A$89,0),MATCH(DataBase!N$1,Modelo!$A$9:$D$9,0))</f>
        <v>boolean</v>
      </c>
      <c r="O2036" s="115" t="b">
        <f t="array" ref="O2036">IF(N2036="negativo",INDEX($AD$3:$AG$51,MATCH(1,($B2036=$AD$3:$AD$51)*($J2036=$AE$3:$AE$51),0),3),IF(N2036="positivo",INDEX($AD$55:$AG$109,MATCH(1,($B2036=$AD$55:$AD$109)*($J2036=$AE$55:$AE$109),0),3)))</f>
        <v>0</v>
      </c>
      <c r="P2036" s="115" t="b">
        <f t="array" ref="P2036">IF(N2036="negativo",INDEX($AD$3:$AG$51,MATCH(1,($B2036=$AD$3:$AD$51)*($J2036=$AE$3:$AE$51),0),4),IF(N2036="positivo",INDEX($AD$55:$AG$109,MATCH(1,($B2036=$AD$55:$AD$109)*($J2036=$AE$55:$AE$109),0),4)))</f>
        <v>0</v>
      </c>
      <c r="Q2036" s="115" t="str">
        <f>VLOOKUP(M2036,Modelo!$A$2:$C$7,2,0)</f>
        <v>Acción Climática y Energía</v>
      </c>
      <c r="R2036" s="118">
        <f t="array" ref="R2036">INDEX(Modelo!$F$1:$H$37,MATCH(1,(DataBase!Q2036=Modelo!$G$1:$G$37)*(DataBase!B2036=Modelo!$F$1:$F$37),0),3)</f>
        <v>0.17647058823529413</v>
      </c>
      <c r="S2036" s="115">
        <f t="shared" si="64"/>
        <v>0</v>
      </c>
      <c r="T2036" s="115">
        <f t="shared" si="65"/>
        <v>0</v>
      </c>
    </row>
    <row r="2037" spans="1:20" x14ac:dyDescent="0.3">
      <c r="A2037" s="115" t="s">
        <v>339</v>
      </c>
      <c r="B2037" s="115" t="s">
        <v>313</v>
      </c>
      <c r="C2037" s="115" t="s">
        <v>103</v>
      </c>
      <c r="D2037" s="115" t="s">
        <v>86</v>
      </c>
      <c r="E2037" s="115" t="s">
        <v>86</v>
      </c>
      <c r="F2037" s="115" t="s">
        <v>87</v>
      </c>
      <c r="G2037" s="115">
        <v>1984</v>
      </c>
      <c r="H2037" s="115" t="s">
        <v>177</v>
      </c>
      <c r="I2037" s="115">
        <v>5.5116464790000004</v>
      </c>
      <c r="J2037" s="115" t="s">
        <v>23</v>
      </c>
      <c r="K2037" s="115" t="str">
        <f>INDEX(DatosProcesados!$A$1:$BF$101,MATCH(DataBase!A2037,DatosProcesados!$A$1:$A$101,0),MATCH(DataBase!J2037,DatosProcesados!$A$1:$BF$1,0))</f>
        <v>Si</v>
      </c>
      <c r="L2037" s="115" t="str">
        <f>INDEX(Modelo!$A$9:$D$89,MATCH(DataBase!$J2037,Modelo!$A$9:$A$89,0),MATCH(DataBase!L$1,Modelo!$A$9:$D$9,0))</f>
        <v>Impacto ambiental</v>
      </c>
      <c r="M2037" s="115" t="str">
        <f>INDEX(Modelo!$A$9:$D$89,MATCH(DataBase!$J2037,Modelo!$A$9:$A$89,0),MATCH(DataBase!M$1,Modelo!$A$9:$D$9,0))</f>
        <v>Pilar 2</v>
      </c>
      <c r="N2037" s="115" t="str">
        <f>INDEX(Modelo!$A$9:$D$89,MATCH(DataBase!$J2037,Modelo!$A$9:$A$89,0),MATCH(DataBase!N$1,Modelo!$A$9:$D$9,0))</f>
        <v>boolean</v>
      </c>
      <c r="O2037" s="115" t="b">
        <f t="array" ref="O2037">IF(N2037="negativo",INDEX($AD$3:$AG$51,MATCH(1,($B2037=$AD$3:$AD$51)*($J2037=$AE$3:$AE$51),0),3),IF(N2037="positivo",INDEX($AD$55:$AG$109,MATCH(1,($B2037=$AD$55:$AD$109)*($J2037=$AE$55:$AE$109),0),3)))</f>
        <v>0</v>
      </c>
      <c r="P2037" s="115" t="b">
        <f t="array" ref="P2037">IF(N2037="negativo",INDEX($AD$3:$AG$51,MATCH(1,($B2037=$AD$3:$AD$51)*($J2037=$AE$3:$AE$51),0),4),IF(N2037="positivo",INDEX($AD$55:$AG$109,MATCH(1,($B2037=$AD$55:$AD$109)*($J2037=$AE$55:$AE$109),0),4)))</f>
        <v>0</v>
      </c>
      <c r="Q2037" s="115" t="str">
        <f>VLOOKUP(M2037,Modelo!$A$2:$C$7,2,0)</f>
        <v>Acción Climática y Energía</v>
      </c>
      <c r="R2037" s="118">
        <f t="array" ref="R2037">INDEX(Modelo!$F$1:$H$37,MATCH(1,(DataBase!Q2037=Modelo!$G$1:$G$37)*(DataBase!B2037=Modelo!$F$1:$F$37),0),3)</f>
        <v>0.17647058823529413</v>
      </c>
      <c r="S2037" s="115">
        <f t="shared" si="64"/>
        <v>100</v>
      </c>
      <c r="T2037" s="115">
        <f t="shared" si="65"/>
        <v>17.647058823529413</v>
      </c>
    </row>
    <row r="2038" spans="1:20" x14ac:dyDescent="0.3">
      <c r="A2038" s="115" t="s">
        <v>317</v>
      </c>
      <c r="B2038" s="115" t="s">
        <v>313</v>
      </c>
      <c r="C2038" s="115" t="s">
        <v>103</v>
      </c>
      <c r="D2038" s="115" t="s">
        <v>87</v>
      </c>
      <c r="E2038" s="115" t="s">
        <v>86</v>
      </c>
      <c r="F2038" s="115" t="s">
        <v>86</v>
      </c>
      <c r="G2038" s="115">
        <v>2009</v>
      </c>
      <c r="H2038" s="115" t="s">
        <v>125</v>
      </c>
      <c r="I2038" s="115">
        <v>19.439396106</v>
      </c>
      <c r="J2038" s="115" t="s">
        <v>23</v>
      </c>
      <c r="K2038" s="115" t="str">
        <f>INDEX(DatosProcesados!$A$1:$BF$101,MATCH(DataBase!A2038,DatosProcesados!$A$1:$A$101,0),MATCH(DataBase!J2038,DatosProcesados!$A$1:$BF$1,0))</f>
        <v>No informa</v>
      </c>
      <c r="L2038" s="115" t="str">
        <f>INDEX(Modelo!$A$9:$D$89,MATCH(DataBase!$J2038,Modelo!$A$9:$A$89,0),MATCH(DataBase!L$1,Modelo!$A$9:$D$9,0))</f>
        <v>Impacto ambiental</v>
      </c>
      <c r="M2038" s="115" t="str">
        <f>INDEX(Modelo!$A$9:$D$89,MATCH(DataBase!$J2038,Modelo!$A$9:$A$89,0),MATCH(DataBase!M$1,Modelo!$A$9:$D$9,0))</f>
        <v>Pilar 2</v>
      </c>
      <c r="N2038" s="115" t="str">
        <f>INDEX(Modelo!$A$9:$D$89,MATCH(DataBase!$J2038,Modelo!$A$9:$A$89,0),MATCH(DataBase!N$1,Modelo!$A$9:$D$9,0))</f>
        <v>boolean</v>
      </c>
      <c r="O2038" s="115" t="b">
        <f t="array" ref="O2038">IF(N2038="negativo",INDEX($AD$3:$AG$51,MATCH(1,($B2038=$AD$3:$AD$51)*($J2038=$AE$3:$AE$51),0),3),IF(N2038="positivo",INDEX($AD$55:$AG$109,MATCH(1,($B2038=$AD$55:$AD$109)*($J2038=$AE$55:$AE$109),0),3)))</f>
        <v>0</v>
      </c>
      <c r="P2038" s="115" t="b">
        <f t="array" ref="P2038">IF(N2038="negativo",INDEX($AD$3:$AG$51,MATCH(1,($B2038=$AD$3:$AD$51)*($J2038=$AE$3:$AE$51),0),4),IF(N2038="positivo",INDEX($AD$55:$AG$109,MATCH(1,($B2038=$AD$55:$AD$109)*($J2038=$AE$55:$AE$109),0),4)))</f>
        <v>0</v>
      </c>
      <c r="Q2038" s="115" t="str">
        <f>VLOOKUP(M2038,Modelo!$A$2:$C$7,2,0)</f>
        <v>Acción Climática y Energía</v>
      </c>
      <c r="R2038" s="118">
        <f t="array" ref="R2038">INDEX(Modelo!$F$1:$H$37,MATCH(1,(DataBase!Q2038=Modelo!$G$1:$G$37)*(DataBase!B2038=Modelo!$F$1:$F$37),0),3)</f>
        <v>0.17647058823529413</v>
      </c>
      <c r="S2038" s="115">
        <f t="shared" si="64"/>
        <v>0</v>
      </c>
      <c r="T2038" s="115">
        <f t="shared" si="65"/>
        <v>0</v>
      </c>
    </row>
    <row r="2039" spans="1:20" x14ac:dyDescent="0.3">
      <c r="A2039" s="115" t="s">
        <v>211</v>
      </c>
      <c r="B2039" s="115" t="s">
        <v>84</v>
      </c>
      <c r="C2039" s="115" t="s">
        <v>103</v>
      </c>
      <c r="D2039" s="115" t="s">
        <v>86</v>
      </c>
      <c r="E2039" s="115" t="s">
        <v>87</v>
      </c>
      <c r="F2039" s="115" t="s">
        <v>86</v>
      </c>
      <c r="G2039" s="115">
        <v>1972</v>
      </c>
      <c r="H2039" s="115" t="s">
        <v>125</v>
      </c>
      <c r="I2039" s="115">
        <v>0</v>
      </c>
      <c r="J2039" s="115" t="s">
        <v>23</v>
      </c>
      <c r="K2039" s="115" t="str">
        <f>INDEX(DatosProcesados!$A$1:$BF$101,MATCH(DataBase!A2039,DatosProcesados!$A$1:$A$101,0),MATCH(DataBase!J2039,DatosProcesados!$A$1:$BF$1,0))</f>
        <v>Si</v>
      </c>
      <c r="L2039" s="115" t="str">
        <f>INDEX(Modelo!$A$9:$D$89,MATCH(DataBase!$J2039,Modelo!$A$9:$A$89,0),MATCH(DataBase!L$1,Modelo!$A$9:$D$9,0))</f>
        <v>Impacto ambiental</v>
      </c>
      <c r="M2039" s="115" t="str">
        <f>INDEX(Modelo!$A$9:$D$89,MATCH(DataBase!$J2039,Modelo!$A$9:$A$89,0),MATCH(DataBase!M$1,Modelo!$A$9:$D$9,0))</f>
        <v>Pilar 2</v>
      </c>
      <c r="N2039" s="115" t="str">
        <f>INDEX(Modelo!$A$9:$D$89,MATCH(DataBase!$J2039,Modelo!$A$9:$A$89,0),MATCH(DataBase!N$1,Modelo!$A$9:$D$9,0))</f>
        <v>boolean</v>
      </c>
      <c r="O2039" s="115" t="b">
        <f t="array" ref="O2039">IF(N2039="negativo",INDEX($AD$3:$AG$51,MATCH(1,($B2039=$AD$3:$AD$51)*($J2039=$AE$3:$AE$51),0),3),IF(N2039="positivo",INDEX($AD$55:$AG$109,MATCH(1,($B2039=$AD$55:$AD$109)*($J2039=$AE$55:$AE$109),0),3)))</f>
        <v>0</v>
      </c>
      <c r="P2039" s="115" t="b">
        <f t="array" ref="P2039">IF(N2039="negativo",INDEX($AD$3:$AG$51,MATCH(1,($B2039=$AD$3:$AD$51)*($J2039=$AE$3:$AE$51),0),4),IF(N2039="positivo",INDEX($AD$55:$AG$109,MATCH(1,($B2039=$AD$55:$AD$109)*($J2039=$AE$55:$AE$109),0),4)))</f>
        <v>0</v>
      </c>
      <c r="Q2039" s="115" t="str">
        <f>VLOOKUP(M2039,Modelo!$A$2:$C$7,2,0)</f>
        <v>Acción Climática y Energía</v>
      </c>
      <c r="R2039" s="118">
        <f t="array" ref="R2039">INDEX(Modelo!$F$1:$H$37,MATCH(1,(DataBase!Q2039=Modelo!$G$1:$G$37)*(DataBase!B2039=Modelo!$F$1:$F$37),0),3)</f>
        <v>0.11764705882352941</v>
      </c>
      <c r="S2039" s="115">
        <f t="shared" si="64"/>
        <v>100</v>
      </c>
      <c r="T2039" s="115">
        <f t="shared" si="65"/>
        <v>11.76470588235294</v>
      </c>
    </row>
    <row r="2040" spans="1:20" x14ac:dyDescent="0.3">
      <c r="A2040" s="115" t="s">
        <v>351</v>
      </c>
      <c r="B2040" s="115" t="s">
        <v>313</v>
      </c>
      <c r="C2040" s="115" t="s">
        <v>103</v>
      </c>
      <c r="D2040" s="115" t="s">
        <v>87</v>
      </c>
      <c r="E2040" s="115" t="s">
        <v>86</v>
      </c>
      <c r="F2040" s="115" t="s">
        <v>86</v>
      </c>
      <c r="G2040" s="115">
        <v>1997</v>
      </c>
      <c r="H2040" s="115" t="s">
        <v>125</v>
      </c>
      <c r="I2040" s="115">
        <v>3.874476933</v>
      </c>
      <c r="J2040" s="115" t="s">
        <v>23</v>
      </c>
      <c r="K2040" s="115">
        <f>INDEX(DatosProcesados!$A$1:$BF$101,MATCH(DataBase!A2040,DatosProcesados!$A$1:$A$101,0),MATCH(DataBase!J2040,DatosProcesados!$A$1:$BF$1,0))</f>
        <v>0</v>
      </c>
      <c r="L2040" s="115" t="str">
        <f>INDEX(Modelo!$A$9:$D$89,MATCH(DataBase!$J2040,Modelo!$A$9:$A$89,0),MATCH(DataBase!L$1,Modelo!$A$9:$D$9,0))</f>
        <v>Impacto ambiental</v>
      </c>
      <c r="M2040" s="115" t="str">
        <f>INDEX(Modelo!$A$9:$D$89,MATCH(DataBase!$J2040,Modelo!$A$9:$A$89,0),MATCH(DataBase!M$1,Modelo!$A$9:$D$9,0))</f>
        <v>Pilar 2</v>
      </c>
      <c r="N2040" s="115" t="str">
        <f>INDEX(Modelo!$A$9:$D$89,MATCH(DataBase!$J2040,Modelo!$A$9:$A$89,0),MATCH(DataBase!N$1,Modelo!$A$9:$D$9,0))</f>
        <v>boolean</v>
      </c>
      <c r="O2040" s="115" t="b">
        <f t="array" ref="O2040">IF(N2040="negativo",INDEX($AD$3:$AG$51,MATCH(1,($B2040=$AD$3:$AD$51)*($J2040=$AE$3:$AE$51),0),3),IF(N2040="positivo",INDEX($AD$55:$AG$109,MATCH(1,($B2040=$AD$55:$AD$109)*($J2040=$AE$55:$AE$109),0),3)))</f>
        <v>0</v>
      </c>
      <c r="P2040" s="115" t="b">
        <f t="array" ref="P2040">IF(N2040="negativo",INDEX($AD$3:$AG$51,MATCH(1,($B2040=$AD$3:$AD$51)*($J2040=$AE$3:$AE$51),0),4),IF(N2040="positivo",INDEX($AD$55:$AG$109,MATCH(1,($B2040=$AD$55:$AD$109)*($J2040=$AE$55:$AE$109),0),4)))</f>
        <v>0</v>
      </c>
      <c r="Q2040" s="115" t="str">
        <f>VLOOKUP(M2040,Modelo!$A$2:$C$7,2,0)</f>
        <v>Acción Climática y Energía</v>
      </c>
      <c r="R2040" s="118">
        <f t="array" ref="R2040">INDEX(Modelo!$F$1:$H$37,MATCH(1,(DataBase!Q2040=Modelo!$G$1:$G$37)*(DataBase!B2040=Modelo!$F$1:$F$37),0),3)</f>
        <v>0.17647058823529413</v>
      </c>
      <c r="S2040" s="115">
        <f t="shared" si="64"/>
        <v>0</v>
      </c>
      <c r="T2040" s="115">
        <f t="shared" si="65"/>
        <v>0</v>
      </c>
    </row>
    <row r="2041" spans="1:20" x14ac:dyDescent="0.3">
      <c r="A2041" s="115" t="s">
        <v>411</v>
      </c>
      <c r="B2041" s="115" t="s">
        <v>407</v>
      </c>
      <c r="C2041" s="115" t="s">
        <v>103</v>
      </c>
      <c r="D2041" s="115" t="s">
        <v>87</v>
      </c>
      <c r="E2041" s="115" t="s">
        <v>86</v>
      </c>
      <c r="F2041" s="115" t="s">
        <v>87</v>
      </c>
      <c r="G2041" s="115">
        <v>1935</v>
      </c>
      <c r="H2041" s="115" t="s">
        <v>244</v>
      </c>
      <c r="I2041" s="115">
        <v>11.495989482000001</v>
      </c>
      <c r="J2041" s="115" t="s">
        <v>23</v>
      </c>
      <c r="K2041" s="115" t="str">
        <f>INDEX(DatosProcesados!$A$1:$BF$101,MATCH(DataBase!A2041,DatosProcesados!$A$1:$A$101,0),MATCH(DataBase!J2041,DatosProcesados!$A$1:$BF$1,0))</f>
        <v>Si</v>
      </c>
      <c r="L2041" s="115" t="str">
        <f>INDEX(Modelo!$A$9:$D$89,MATCH(DataBase!$J2041,Modelo!$A$9:$A$89,0),MATCH(DataBase!L$1,Modelo!$A$9:$D$9,0))</f>
        <v>Impacto ambiental</v>
      </c>
      <c r="M2041" s="115" t="str">
        <f>INDEX(Modelo!$A$9:$D$89,MATCH(DataBase!$J2041,Modelo!$A$9:$A$89,0),MATCH(DataBase!M$1,Modelo!$A$9:$D$9,0))</f>
        <v>Pilar 2</v>
      </c>
      <c r="N2041" s="115" t="str">
        <f>INDEX(Modelo!$A$9:$D$89,MATCH(DataBase!$J2041,Modelo!$A$9:$A$89,0),MATCH(DataBase!N$1,Modelo!$A$9:$D$9,0))</f>
        <v>boolean</v>
      </c>
      <c r="O2041" s="115" t="b">
        <f t="array" ref="O2041">IF(N2041="negativo",INDEX($AD$3:$AG$51,MATCH(1,($B2041=$AD$3:$AD$51)*($J2041=$AE$3:$AE$51),0),3),IF(N2041="positivo",INDEX($AD$55:$AG$109,MATCH(1,($B2041=$AD$55:$AD$109)*($J2041=$AE$55:$AE$109),0),3)))</f>
        <v>0</v>
      </c>
      <c r="P2041" s="115" t="b">
        <f t="array" ref="P2041">IF(N2041="negativo",INDEX($AD$3:$AG$51,MATCH(1,($B2041=$AD$3:$AD$51)*($J2041=$AE$3:$AE$51),0),4),IF(N2041="positivo",INDEX($AD$55:$AG$109,MATCH(1,($B2041=$AD$55:$AD$109)*($J2041=$AE$55:$AE$109),0),4)))</f>
        <v>0</v>
      </c>
      <c r="Q2041" s="115" t="str">
        <f>VLOOKUP(M2041,Modelo!$A$2:$C$7,2,0)</f>
        <v>Acción Climática y Energía</v>
      </c>
      <c r="R2041" s="118">
        <f t="array" ref="R2041">INDEX(Modelo!$F$1:$H$37,MATCH(1,(DataBase!Q2041=Modelo!$G$1:$G$37)*(DataBase!B2041=Modelo!$F$1:$F$37),0),3)</f>
        <v>0.19230769230769232</v>
      </c>
      <c r="S2041" s="115">
        <f t="shared" si="64"/>
        <v>100</v>
      </c>
      <c r="T2041" s="115">
        <f t="shared" si="65"/>
        <v>19.230769230769234</v>
      </c>
    </row>
    <row r="2042" spans="1:20" x14ac:dyDescent="0.3">
      <c r="A2042" s="115" t="s">
        <v>406</v>
      </c>
      <c r="B2042" s="115" t="s">
        <v>407</v>
      </c>
      <c r="C2042" s="115" t="s">
        <v>97</v>
      </c>
      <c r="D2042" s="115" t="s">
        <v>86</v>
      </c>
      <c r="E2042" s="115" t="s">
        <v>87</v>
      </c>
      <c r="F2042" s="115" t="s">
        <v>87</v>
      </c>
      <c r="G2042" s="115">
        <v>1951</v>
      </c>
      <c r="H2042" s="115" t="s">
        <v>125</v>
      </c>
      <c r="I2042" s="115">
        <v>113.923310323</v>
      </c>
      <c r="J2042" s="115" t="s">
        <v>23</v>
      </c>
      <c r="K2042" s="115" t="str">
        <f>INDEX(DatosProcesados!$A$1:$BF$101,MATCH(DataBase!A2042,DatosProcesados!$A$1:$A$101,0),MATCH(DataBase!J2042,DatosProcesados!$A$1:$BF$1,0))</f>
        <v>Si</v>
      </c>
      <c r="L2042" s="115" t="str">
        <f>INDEX(Modelo!$A$9:$D$89,MATCH(DataBase!$J2042,Modelo!$A$9:$A$89,0),MATCH(DataBase!L$1,Modelo!$A$9:$D$9,0))</f>
        <v>Impacto ambiental</v>
      </c>
      <c r="M2042" s="115" t="str">
        <f>INDEX(Modelo!$A$9:$D$89,MATCH(DataBase!$J2042,Modelo!$A$9:$A$89,0),MATCH(DataBase!M$1,Modelo!$A$9:$D$9,0))</f>
        <v>Pilar 2</v>
      </c>
      <c r="N2042" s="115" t="str">
        <f>INDEX(Modelo!$A$9:$D$89,MATCH(DataBase!$J2042,Modelo!$A$9:$A$89,0),MATCH(DataBase!N$1,Modelo!$A$9:$D$9,0))</f>
        <v>boolean</v>
      </c>
      <c r="O2042" s="115" t="b">
        <f t="array" ref="O2042">IF(N2042="negativo",INDEX($AD$3:$AG$51,MATCH(1,($B2042=$AD$3:$AD$51)*($J2042=$AE$3:$AE$51),0),3),IF(N2042="positivo",INDEX($AD$55:$AG$109,MATCH(1,($B2042=$AD$55:$AD$109)*($J2042=$AE$55:$AE$109),0),3)))</f>
        <v>0</v>
      </c>
      <c r="P2042" s="115" t="b">
        <f t="array" ref="P2042">IF(N2042="negativo",INDEX($AD$3:$AG$51,MATCH(1,($B2042=$AD$3:$AD$51)*($J2042=$AE$3:$AE$51),0),4),IF(N2042="positivo",INDEX($AD$55:$AG$109,MATCH(1,($B2042=$AD$55:$AD$109)*($J2042=$AE$55:$AE$109),0),4)))</f>
        <v>0</v>
      </c>
      <c r="Q2042" s="115" t="str">
        <f>VLOOKUP(M2042,Modelo!$A$2:$C$7,2,0)</f>
        <v>Acción Climática y Energía</v>
      </c>
      <c r="R2042" s="118">
        <f t="array" ref="R2042">INDEX(Modelo!$F$1:$H$37,MATCH(1,(DataBase!Q2042=Modelo!$G$1:$G$37)*(DataBase!B2042=Modelo!$F$1:$F$37),0),3)</f>
        <v>0.19230769230769232</v>
      </c>
      <c r="S2042" s="115">
        <f t="shared" si="64"/>
        <v>100</v>
      </c>
      <c r="T2042" s="115">
        <f t="shared" si="65"/>
        <v>19.230769230769234</v>
      </c>
    </row>
    <row r="2043" spans="1:20" x14ac:dyDescent="0.3">
      <c r="A2043" s="115" t="s">
        <v>96</v>
      </c>
      <c r="B2043" s="115" t="s">
        <v>84</v>
      </c>
      <c r="C2043" s="115" t="s">
        <v>97</v>
      </c>
      <c r="D2043" s="115" t="s">
        <v>86</v>
      </c>
      <c r="E2043" s="115" t="s">
        <v>86</v>
      </c>
      <c r="F2043" s="115" t="s">
        <v>87</v>
      </c>
      <c r="G2043" s="115">
        <v>1997</v>
      </c>
      <c r="H2043" s="115" t="s">
        <v>125</v>
      </c>
      <c r="I2043" s="115">
        <v>15.780332546</v>
      </c>
      <c r="J2043" s="115" t="s">
        <v>23</v>
      </c>
      <c r="K2043" s="115" t="str">
        <f>INDEX(DatosProcesados!$A$1:$BF$101,MATCH(DataBase!A2043,DatosProcesados!$A$1:$A$101,0),MATCH(DataBase!J2043,DatosProcesados!$A$1:$BF$1,0))</f>
        <v>Si</v>
      </c>
      <c r="L2043" s="115" t="str">
        <f>INDEX(Modelo!$A$9:$D$89,MATCH(DataBase!$J2043,Modelo!$A$9:$A$89,0),MATCH(DataBase!L$1,Modelo!$A$9:$D$9,0))</f>
        <v>Impacto ambiental</v>
      </c>
      <c r="M2043" s="115" t="str">
        <f>INDEX(Modelo!$A$9:$D$89,MATCH(DataBase!$J2043,Modelo!$A$9:$A$89,0),MATCH(DataBase!M$1,Modelo!$A$9:$D$9,0))</f>
        <v>Pilar 2</v>
      </c>
      <c r="N2043" s="115" t="str">
        <f>INDEX(Modelo!$A$9:$D$89,MATCH(DataBase!$J2043,Modelo!$A$9:$A$89,0),MATCH(DataBase!N$1,Modelo!$A$9:$D$9,0))</f>
        <v>boolean</v>
      </c>
      <c r="O2043" s="115" t="b">
        <f t="array" ref="O2043">IF(N2043="negativo",INDEX($AD$3:$AG$51,MATCH(1,($B2043=$AD$3:$AD$51)*($J2043=$AE$3:$AE$51),0),3),IF(N2043="positivo",INDEX($AD$55:$AG$109,MATCH(1,($B2043=$AD$55:$AD$109)*($J2043=$AE$55:$AE$109),0),3)))</f>
        <v>0</v>
      </c>
      <c r="P2043" s="115" t="b">
        <f t="array" ref="P2043">IF(N2043="negativo",INDEX($AD$3:$AG$51,MATCH(1,($B2043=$AD$3:$AD$51)*($J2043=$AE$3:$AE$51),0),4),IF(N2043="positivo",INDEX($AD$55:$AG$109,MATCH(1,($B2043=$AD$55:$AD$109)*($J2043=$AE$55:$AE$109),0),4)))</f>
        <v>0</v>
      </c>
      <c r="Q2043" s="115" t="str">
        <f>VLOOKUP(M2043,Modelo!$A$2:$C$7,2,0)</f>
        <v>Acción Climática y Energía</v>
      </c>
      <c r="R2043" s="118">
        <f t="array" ref="R2043">INDEX(Modelo!$F$1:$H$37,MATCH(1,(DataBase!Q2043=Modelo!$G$1:$G$37)*(DataBase!B2043=Modelo!$F$1:$F$37),0),3)</f>
        <v>0.11764705882352941</v>
      </c>
      <c r="S2043" s="115">
        <f t="shared" si="64"/>
        <v>100</v>
      </c>
      <c r="T2043" s="115">
        <f t="shared" si="65"/>
        <v>11.76470588235294</v>
      </c>
    </row>
    <row r="2044" spans="1:20" x14ac:dyDescent="0.3">
      <c r="A2044" s="115" t="s">
        <v>83</v>
      </c>
      <c r="B2044" s="115" t="s">
        <v>84</v>
      </c>
      <c r="C2044" s="115" t="s">
        <v>85</v>
      </c>
      <c r="D2044" s="115" t="s">
        <v>86</v>
      </c>
      <c r="E2044" s="115" t="s">
        <v>86</v>
      </c>
      <c r="F2044" s="115" t="s">
        <v>87</v>
      </c>
      <c r="G2044" s="115">
        <v>1955</v>
      </c>
      <c r="H2044" s="115" t="s">
        <v>125</v>
      </c>
      <c r="I2044" s="115">
        <v>20.574477179999999</v>
      </c>
      <c r="J2044" s="115" t="s">
        <v>23</v>
      </c>
      <c r="K2044" s="115" t="str">
        <f>INDEX(DatosProcesados!$A$1:$BF$101,MATCH(DataBase!A2044,DatosProcesados!$A$1:$A$101,0),MATCH(DataBase!J2044,DatosProcesados!$A$1:$BF$1,0))</f>
        <v>Si</v>
      </c>
      <c r="L2044" s="115" t="str">
        <f>INDEX(Modelo!$A$9:$D$89,MATCH(DataBase!$J2044,Modelo!$A$9:$A$89,0),MATCH(DataBase!L$1,Modelo!$A$9:$D$9,0))</f>
        <v>Impacto ambiental</v>
      </c>
      <c r="M2044" s="115" t="str">
        <f>INDEX(Modelo!$A$9:$D$89,MATCH(DataBase!$J2044,Modelo!$A$9:$A$89,0),MATCH(DataBase!M$1,Modelo!$A$9:$D$9,0))</f>
        <v>Pilar 2</v>
      </c>
      <c r="N2044" s="115" t="str">
        <f>INDEX(Modelo!$A$9:$D$89,MATCH(DataBase!$J2044,Modelo!$A$9:$A$89,0),MATCH(DataBase!N$1,Modelo!$A$9:$D$9,0))</f>
        <v>boolean</v>
      </c>
      <c r="O2044" s="115" t="b">
        <f t="array" ref="O2044">IF(N2044="negativo",INDEX($AD$3:$AG$51,MATCH(1,($B2044=$AD$3:$AD$51)*($J2044=$AE$3:$AE$51),0),3),IF(N2044="positivo",INDEX($AD$55:$AG$109,MATCH(1,($B2044=$AD$55:$AD$109)*($J2044=$AE$55:$AE$109),0),3)))</f>
        <v>0</v>
      </c>
      <c r="P2044" s="115" t="b">
        <f t="array" ref="P2044">IF(N2044="negativo",INDEX($AD$3:$AG$51,MATCH(1,($B2044=$AD$3:$AD$51)*($J2044=$AE$3:$AE$51),0),4),IF(N2044="positivo",INDEX($AD$55:$AG$109,MATCH(1,($B2044=$AD$55:$AD$109)*($J2044=$AE$55:$AE$109),0),4)))</f>
        <v>0</v>
      </c>
      <c r="Q2044" s="115" t="str">
        <f>VLOOKUP(M2044,Modelo!$A$2:$C$7,2,0)</f>
        <v>Acción Climática y Energía</v>
      </c>
      <c r="R2044" s="118">
        <f t="array" ref="R2044">INDEX(Modelo!$F$1:$H$37,MATCH(1,(DataBase!Q2044=Modelo!$G$1:$G$37)*(DataBase!B2044=Modelo!$F$1:$F$37),0),3)</f>
        <v>0.11764705882352941</v>
      </c>
      <c r="S2044" s="115">
        <f t="shared" si="64"/>
        <v>100</v>
      </c>
      <c r="T2044" s="115">
        <f t="shared" si="65"/>
        <v>11.76470588235294</v>
      </c>
    </row>
    <row r="2045" spans="1:20" x14ac:dyDescent="0.3">
      <c r="A2045" s="115" t="s">
        <v>243</v>
      </c>
      <c r="B2045" s="115" t="s">
        <v>216</v>
      </c>
      <c r="C2045" s="115" t="s">
        <v>103</v>
      </c>
      <c r="D2045" s="115" t="s">
        <v>86</v>
      </c>
      <c r="E2045" s="115" t="s">
        <v>86</v>
      </c>
      <c r="F2045" s="115" t="s">
        <v>87</v>
      </c>
      <c r="G2045" s="115">
        <v>1985</v>
      </c>
      <c r="H2045" s="115" t="s">
        <v>244</v>
      </c>
      <c r="I2045" s="115">
        <v>2.6249202149999999</v>
      </c>
      <c r="J2045" s="115" t="s">
        <v>23</v>
      </c>
      <c r="K2045" s="115" t="str">
        <f>INDEX(DatosProcesados!$A$1:$BF$101,MATCH(DataBase!A2045,DatosProcesados!$A$1:$A$101,0),MATCH(DataBase!J2045,DatosProcesados!$A$1:$BF$1,0))</f>
        <v>No</v>
      </c>
      <c r="L2045" s="115" t="str">
        <f>INDEX(Modelo!$A$9:$D$89,MATCH(DataBase!$J2045,Modelo!$A$9:$A$89,0),MATCH(DataBase!L$1,Modelo!$A$9:$D$9,0))</f>
        <v>Impacto ambiental</v>
      </c>
      <c r="M2045" s="115" t="str">
        <f>INDEX(Modelo!$A$9:$D$89,MATCH(DataBase!$J2045,Modelo!$A$9:$A$89,0),MATCH(DataBase!M$1,Modelo!$A$9:$D$9,0))</f>
        <v>Pilar 2</v>
      </c>
      <c r="N2045" s="115" t="str">
        <f>INDEX(Modelo!$A$9:$D$89,MATCH(DataBase!$J2045,Modelo!$A$9:$A$89,0),MATCH(DataBase!N$1,Modelo!$A$9:$D$9,0))</f>
        <v>boolean</v>
      </c>
      <c r="O2045" s="115" t="b">
        <f t="array" ref="O2045">IF(N2045="negativo",INDEX($AD$3:$AG$51,MATCH(1,($B2045=$AD$3:$AD$51)*($J2045=$AE$3:$AE$51),0),3),IF(N2045="positivo",INDEX($AD$55:$AG$109,MATCH(1,($B2045=$AD$55:$AD$109)*($J2045=$AE$55:$AE$109),0),3)))</f>
        <v>0</v>
      </c>
      <c r="P2045" s="115" t="b">
        <f t="array" ref="P2045">IF(N2045="negativo",INDEX($AD$3:$AG$51,MATCH(1,($B2045=$AD$3:$AD$51)*($J2045=$AE$3:$AE$51),0),4),IF(N2045="positivo",INDEX($AD$55:$AG$109,MATCH(1,($B2045=$AD$55:$AD$109)*($J2045=$AE$55:$AE$109),0),4)))</f>
        <v>0</v>
      </c>
      <c r="Q2045" s="115" t="str">
        <f>VLOOKUP(M2045,Modelo!$A$2:$C$7,2,0)</f>
        <v>Acción Climática y Energía</v>
      </c>
      <c r="R2045" s="118">
        <f t="array" ref="R2045">INDEX(Modelo!$F$1:$H$37,MATCH(1,(DataBase!Q2045=Modelo!$G$1:$G$37)*(DataBase!B2045=Modelo!$F$1:$F$37),0),3)</f>
        <v>0.21052631578947367</v>
      </c>
      <c r="S2045" s="115">
        <f t="shared" si="64"/>
        <v>0</v>
      </c>
      <c r="T2045" s="115">
        <f t="shared" si="65"/>
        <v>0</v>
      </c>
    </row>
    <row r="2046" spans="1:20" x14ac:dyDescent="0.3">
      <c r="A2046" s="115" t="s">
        <v>263</v>
      </c>
      <c r="B2046" s="115" t="s">
        <v>216</v>
      </c>
      <c r="C2046" s="115" t="s">
        <v>97</v>
      </c>
      <c r="D2046" s="115" t="s">
        <v>86</v>
      </c>
      <c r="E2046" s="115" t="s">
        <v>86</v>
      </c>
      <c r="F2046" s="115" t="s">
        <v>86</v>
      </c>
      <c r="G2046" s="115">
        <v>1990</v>
      </c>
      <c r="H2046" s="115" t="s">
        <v>125</v>
      </c>
      <c r="I2046" s="115">
        <v>2.3114637089999999</v>
      </c>
      <c r="J2046" s="115" t="s">
        <v>23</v>
      </c>
      <c r="K2046" s="115" t="str">
        <f>INDEX(DatosProcesados!$A$1:$BF$101,MATCH(DataBase!A2046,DatosProcesados!$A$1:$A$101,0),MATCH(DataBase!J2046,DatosProcesados!$A$1:$BF$1,0))</f>
        <v>Si</v>
      </c>
      <c r="L2046" s="115" t="str">
        <f>INDEX(Modelo!$A$9:$D$89,MATCH(DataBase!$J2046,Modelo!$A$9:$A$89,0),MATCH(DataBase!L$1,Modelo!$A$9:$D$9,0))</f>
        <v>Impacto ambiental</v>
      </c>
      <c r="M2046" s="115" t="str">
        <f>INDEX(Modelo!$A$9:$D$89,MATCH(DataBase!$J2046,Modelo!$A$9:$A$89,0),MATCH(DataBase!M$1,Modelo!$A$9:$D$9,0))</f>
        <v>Pilar 2</v>
      </c>
      <c r="N2046" s="115" t="str">
        <f>INDEX(Modelo!$A$9:$D$89,MATCH(DataBase!$J2046,Modelo!$A$9:$A$89,0),MATCH(DataBase!N$1,Modelo!$A$9:$D$9,0))</f>
        <v>boolean</v>
      </c>
      <c r="O2046" s="115" t="b">
        <f t="array" ref="O2046">IF(N2046="negativo",INDEX($AD$3:$AG$51,MATCH(1,($B2046=$AD$3:$AD$51)*($J2046=$AE$3:$AE$51),0),3),IF(N2046="positivo",INDEX($AD$55:$AG$109,MATCH(1,($B2046=$AD$55:$AD$109)*($J2046=$AE$55:$AE$109),0),3)))</f>
        <v>0</v>
      </c>
      <c r="P2046" s="115" t="b">
        <f t="array" ref="P2046">IF(N2046="negativo",INDEX($AD$3:$AG$51,MATCH(1,($B2046=$AD$3:$AD$51)*($J2046=$AE$3:$AE$51),0),4),IF(N2046="positivo",INDEX($AD$55:$AG$109,MATCH(1,($B2046=$AD$55:$AD$109)*($J2046=$AE$55:$AE$109),0),4)))</f>
        <v>0</v>
      </c>
      <c r="Q2046" s="115" t="str">
        <f>VLOOKUP(M2046,Modelo!$A$2:$C$7,2,0)</f>
        <v>Acción Climática y Energía</v>
      </c>
      <c r="R2046" s="118">
        <f t="array" ref="R2046">INDEX(Modelo!$F$1:$H$37,MATCH(1,(DataBase!Q2046=Modelo!$G$1:$G$37)*(DataBase!B2046=Modelo!$F$1:$F$37),0),3)</f>
        <v>0.21052631578947367</v>
      </c>
      <c r="S2046" s="115">
        <f t="shared" si="64"/>
        <v>100</v>
      </c>
      <c r="T2046" s="115">
        <f t="shared" si="65"/>
        <v>21.052631578947366</v>
      </c>
    </row>
    <row r="2047" spans="1:20" x14ac:dyDescent="0.3">
      <c r="A2047" s="115" t="s">
        <v>321</v>
      </c>
      <c r="B2047" s="115" t="s">
        <v>313</v>
      </c>
      <c r="C2047" s="115" t="s">
        <v>103</v>
      </c>
      <c r="D2047" s="115" t="s">
        <v>86</v>
      </c>
      <c r="E2047" s="115" t="s">
        <v>86</v>
      </c>
      <c r="F2047" s="115" t="s">
        <v>87</v>
      </c>
      <c r="G2047" s="115">
        <v>1949</v>
      </c>
      <c r="H2047" s="115" t="s">
        <v>125</v>
      </c>
      <c r="I2047" s="115">
        <v>16.077688644999999</v>
      </c>
      <c r="J2047" s="115" t="s">
        <v>23</v>
      </c>
      <c r="K2047" s="115" t="str">
        <f>INDEX(DatosProcesados!$A$1:$BF$101,MATCH(DataBase!A2047,DatosProcesados!$A$1:$A$101,0),MATCH(DataBase!J2047,DatosProcesados!$A$1:$BF$1,0))</f>
        <v>Si</v>
      </c>
      <c r="L2047" s="115" t="str">
        <f>INDEX(Modelo!$A$9:$D$89,MATCH(DataBase!$J2047,Modelo!$A$9:$A$89,0),MATCH(DataBase!L$1,Modelo!$A$9:$D$9,0))</f>
        <v>Impacto ambiental</v>
      </c>
      <c r="M2047" s="115" t="str">
        <f>INDEX(Modelo!$A$9:$D$89,MATCH(DataBase!$J2047,Modelo!$A$9:$A$89,0),MATCH(DataBase!M$1,Modelo!$A$9:$D$9,0))</f>
        <v>Pilar 2</v>
      </c>
      <c r="N2047" s="115" t="str">
        <f>INDEX(Modelo!$A$9:$D$89,MATCH(DataBase!$J2047,Modelo!$A$9:$A$89,0),MATCH(DataBase!N$1,Modelo!$A$9:$D$9,0))</f>
        <v>boolean</v>
      </c>
      <c r="O2047" s="115" t="b">
        <f t="array" ref="O2047">IF(N2047="negativo",INDEX($AD$3:$AG$51,MATCH(1,($B2047=$AD$3:$AD$51)*($J2047=$AE$3:$AE$51),0),3),IF(N2047="positivo",INDEX($AD$55:$AG$109,MATCH(1,($B2047=$AD$55:$AD$109)*($J2047=$AE$55:$AE$109),0),3)))</f>
        <v>0</v>
      </c>
      <c r="P2047" s="115" t="b">
        <f t="array" ref="P2047">IF(N2047="negativo",INDEX($AD$3:$AG$51,MATCH(1,($B2047=$AD$3:$AD$51)*($J2047=$AE$3:$AE$51),0),4),IF(N2047="positivo",INDEX($AD$55:$AG$109,MATCH(1,($B2047=$AD$55:$AD$109)*($J2047=$AE$55:$AE$109),0),4)))</f>
        <v>0</v>
      </c>
      <c r="Q2047" s="115" t="str">
        <f>VLOOKUP(M2047,Modelo!$A$2:$C$7,2,0)</f>
        <v>Acción Climática y Energía</v>
      </c>
      <c r="R2047" s="118">
        <f t="array" ref="R2047">INDEX(Modelo!$F$1:$H$37,MATCH(1,(DataBase!Q2047=Modelo!$G$1:$G$37)*(DataBase!B2047=Modelo!$F$1:$F$37),0),3)</f>
        <v>0.17647058823529413</v>
      </c>
      <c r="S2047" s="115">
        <f t="shared" si="64"/>
        <v>100</v>
      </c>
      <c r="T2047" s="115">
        <f t="shared" si="65"/>
        <v>17.647058823529413</v>
      </c>
    </row>
    <row r="2048" spans="1:20" x14ac:dyDescent="0.3">
      <c r="A2048" s="115" t="s">
        <v>363</v>
      </c>
      <c r="B2048" s="115" t="s">
        <v>313</v>
      </c>
      <c r="C2048" s="115" t="s">
        <v>103</v>
      </c>
      <c r="D2048" s="115" t="s">
        <v>87</v>
      </c>
      <c r="E2048" s="115" t="s">
        <v>87</v>
      </c>
      <c r="F2048" s="115" t="s">
        <v>87</v>
      </c>
      <c r="G2048" s="115">
        <v>1889</v>
      </c>
      <c r="H2048" s="115" t="s">
        <v>177</v>
      </c>
      <c r="I2048" s="115">
        <v>2.3075606390000001</v>
      </c>
      <c r="J2048" s="115" t="s">
        <v>23</v>
      </c>
      <c r="K2048" s="115" t="str">
        <f>INDEX(DatosProcesados!$A$1:$BF$101,MATCH(DataBase!A2048,DatosProcesados!$A$1:$A$101,0),MATCH(DataBase!J2048,DatosProcesados!$A$1:$BF$1,0))</f>
        <v>Si</v>
      </c>
      <c r="L2048" s="115" t="str">
        <f>INDEX(Modelo!$A$9:$D$89,MATCH(DataBase!$J2048,Modelo!$A$9:$A$89,0),MATCH(DataBase!L$1,Modelo!$A$9:$D$9,0))</f>
        <v>Impacto ambiental</v>
      </c>
      <c r="M2048" s="115" t="str">
        <f>INDEX(Modelo!$A$9:$D$89,MATCH(DataBase!$J2048,Modelo!$A$9:$A$89,0),MATCH(DataBase!M$1,Modelo!$A$9:$D$9,0))</f>
        <v>Pilar 2</v>
      </c>
      <c r="N2048" s="115" t="str">
        <f>INDEX(Modelo!$A$9:$D$89,MATCH(DataBase!$J2048,Modelo!$A$9:$A$89,0),MATCH(DataBase!N$1,Modelo!$A$9:$D$9,0))</f>
        <v>boolean</v>
      </c>
      <c r="O2048" s="115" t="b">
        <f t="array" ref="O2048">IF(N2048="negativo",INDEX($AD$3:$AG$51,MATCH(1,($B2048=$AD$3:$AD$51)*($J2048=$AE$3:$AE$51),0),3),IF(N2048="positivo",INDEX($AD$55:$AG$109,MATCH(1,($B2048=$AD$55:$AD$109)*($J2048=$AE$55:$AE$109),0),3)))</f>
        <v>0</v>
      </c>
      <c r="P2048" s="115" t="b">
        <f t="array" ref="P2048">IF(N2048="negativo",INDEX($AD$3:$AG$51,MATCH(1,($B2048=$AD$3:$AD$51)*($J2048=$AE$3:$AE$51),0),4),IF(N2048="positivo",INDEX($AD$55:$AG$109,MATCH(1,($B2048=$AD$55:$AD$109)*($J2048=$AE$55:$AE$109),0),4)))</f>
        <v>0</v>
      </c>
      <c r="Q2048" s="115" t="str">
        <f>VLOOKUP(M2048,Modelo!$A$2:$C$7,2,0)</f>
        <v>Acción Climática y Energía</v>
      </c>
      <c r="R2048" s="118">
        <f t="array" ref="R2048">INDEX(Modelo!$F$1:$H$37,MATCH(1,(DataBase!Q2048=Modelo!$G$1:$G$37)*(DataBase!B2048=Modelo!$F$1:$F$37),0),3)</f>
        <v>0.17647058823529413</v>
      </c>
      <c r="S2048" s="115">
        <f t="shared" si="64"/>
        <v>100</v>
      </c>
      <c r="T2048" s="115">
        <f t="shared" si="65"/>
        <v>17.647058823529413</v>
      </c>
    </row>
    <row r="2049" spans="1:20" x14ac:dyDescent="0.3">
      <c r="A2049" s="115" t="s">
        <v>423</v>
      </c>
      <c r="B2049" s="115" t="s">
        <v>407</v>
      </c>
      <c r="C2049" s="115" t="s">
        <v>103</v>
      </c>
      <c r="D2049" s="115" t="s">
        <v>86</v>
      </c>
      <c r="E2049" s="115" t="s">
        <v>87</v>
      </c>
      <c r="F2049" s="115" t="s">
        <v>87</v>
      </c>
      <c r="G2049" s="115">
        <v>1985</v>
      </c>
      <c r="H2049" s="115" t="s">
        <v>422</v>
      </c>
      <c r="I2049" s="115">
        <v>4.2502446559999996</v>
      </c>
      <c r="J2049" s="115" t="s">
        <v>23</v>
      </c>
      <c r="K2049" s="115" t="str">
        <f>INDEX(DatosProcesados!$A$1:$BF$101,MATCH(DataBase!A2049,DatosProcesados!$A$1:$A$101,0),MATCH(DataBase!J2049,DatosProcesados!$A$1:$BF$1,0))</f>
        <v>Si</v>
      </c>
      <c r="L2049" s="115" t="str">
        <f>INDEX(Modelo!$A$9:$D$89,MATCH(DataBase!$J2049,Modelo!$A$9:$A$89,0),MATCH(DataBase!L$1,Modelo!$A$9:$D$9,0))</f>
        <v>Impacto ambiental</v>
      </c>
      <c r="M2049" s="115" t="str">
        <f>INDEX(Modelo!$A$9:$D$89,MATCH(DataBase!$J2049,Modelo!$A$9:$A$89,0),MATCH(DataBase!M$1,Modelo!$A$9:$D$9,0))</f>
        <v>Pilar 2</v>
      </c>
      <c r="N2049" s="115" t="str">
        <f>INDEX(Modelo!$A$9:$D$89,MATCH(DataBase!$J2049,Modelo!$A$9:$A$89,0),MATCH(DataBase!N$1,Modelo!$A$9:$D$9,0))</f>
        <v>boolean</v>
      </c>
      <c r="O2049" s="115" t="b">
        <f t="array" ref="O2049">IF(N2049="negativo",INDEX($AD$3:$AG$51,MATCH(1,($B2049=$AD$3:$AD$51)*($J2049=$AE$3:$AE$51),0),3),IF(N2049="positivo",INDEX($AD$55:$AG$109,MATCH(1,($B2049=$AD$55:$AD$109)*($J2049=$AE$55:$AE$109),0),3)))</f>
        <v>0</v>
      </c>
      <c r="P2049" s="115" t="b">
        <f t="array" ref="P2049">IF(N2049="negativo",INDEX($AD$3:$AG$51,MATCH(1,($B2049=$AD$3:$AD$51)*($J2049=$AE$3:$AE$51),0),4),IF(N2049="positivo",INDEX($AD$55:$AG$109,MATCH(1,($B2049=$AD$55:$AD$109)*($J2049=$AE$55:$AE$109),0),4)))</f>
        <v>0</v>
      </c>
      <c r="Q2049" s="115" t="str">
        <f>VLOOKUP(M2049,Modelo!$A$2:$C$7,2,0)</f>
        <v>Acción Climática y Energía</v>
      </c>
      <c r="R2049" s="118">
        <f t="array" ref="R2049">INDEX(Modelo!$F$1:$H$37,MATCH(1,(DataBase!Q2049=Modelo!$G$1:$G$37)*(DataBase!B2049=Modelo!$F$1:$F$37),0),3)</f>
        <v>0.19230769230769232</v>
      </c>
      <c r="S2049" s="115">
        <f t="shared" si="64"/>
        <v>100</v>
      </c>
      <c r="T2049" s="115">
        <f t="shared" si="65"/>
        <v>19.230769230769234</v>
      </c>
    </row>
    <row r="2050" spans="1:20" x14ac:dyDescent="0.3">
      <c r="A2050" s="115" t="s">
        <v>172</v>
      </c>
      <c r="B2050" s="115" t="s">
        <v>84</v>
      </c>
      <c r="C2050" s="115" t="s">
        <v>103</v>
      </c>
      <c r="D2050" s="115" t="s">
        <v>86</v>
      </c>
      <c r="E2050" s="115" t="s">
        <v>87</v>
      </c>
      <c r="F2050" s="115" t="s">
        <v>86</v>
      </c>
      <c r="G2050" s="115">
        <v>1966</v>
      </c>
      <c r="H2050" s="115" t="s">
        <v>125</v>
      </c>
      <c r="I2050" s="115">
        <v>2.6355685659999999</v>
      </c>
      <c r="J2050" s="115" t="s">
        <v>23</v>
      </c>
      <c r="K2050" s="115" t="str">
        <f>INDEX(DatosProcesados!$A$1:$BF$101,MATCH(DataBase!A2050,DatosProcesados!$A$1:$A$101,0),MATCH(DataBase!J2050,DatosProcesados!$A$1:$BF$1,0))</f>
        <v>Si</v>
      </c>
      <c r="L2050" s="115" t="str">
        <f>INDEX(Modelo!$A$9:$D$89,MATCH(DataBase!$J2050,Modelo!$A$9:$A$89,0),MATCH(DataBase!L$1,Modelo!$A$9:$D$9,0))</f>
        <v>Impacto ambiental</v>
      </c>
      <c r="M2050" s="115" t="str">
        <f>INDEX(Modelo!$A$9:$D$89,MATCH(DataBase!$J2050,Modelo!$A$9:$A$89,0),MATCH(DataBase!M$1,Modelo!$A$9:$D$9,0))</f>
        <v>Pilar 2</v>
      </c>
      <c r="N2050" s="115" t="str">
        <f>INDEX(Modelo!$A$9:$D$89,MATCH(DataBase!$J2050,Modelo!$A$9:$A$89,0),MATCH(DataBase!N$1,Modelo!$A$9:$D$9,0))</f>
        <v>boolean</v>
      </c>
      <c r="O2050" s="115" t="b">
        <f t="array" ref="O2050">IF(N2050="negativo",INDEX($AD$3:$AG$51,MATCH(1,($B2050=$AD$3:$AD$51)*($J2050=$AE$3:$AE$51),0),3),IF(N2050="positivo",INDEX($AD$55:$AG$109,MATCH(1,($B2050=$AD$55:$AD$109)*($J2050=$AE$55:$AE$109),0),3)))</f>
        <v>0</v>
      </c>
      <c r="P2050" s="115" t="b">
        <f t="array" ref="P2050">IF(N2050="negativo",INDEX($AD$3:$AG$51,MATCH(1,($B2050=$AD$3:$AD$51)*($J2050=$AE$3:$AE$51),0),4),IF(N2050="positivo",INDEX($AD$55:$AG$109,MATCH(1,($B2050=$AD$55:$AD$109)*($J2050=$AE$55:$AE$109),0),4)))</f>
        <v>0</v>
      </c>
      <c r="Q2050" s="115" t="str">
        <f>VLOOKUP(M2050,Modelo!$A$2:$C$7,2,0)</f>
        <v>Acción Climática y Energía</v>
      </c>
      <c r="R2050" s="118">
        <f t="array" ref="R2050">INDEX(Modelo!$F$1:$H$37,MATCH(1,(DataBase!Q2050=Modelo!$G$1:$G$37)*(DataBase!B2050=Modelo!$F$1:$F$37),0),3)</f>
        <v>0.11764705882352941</v>
      </c>
      <c r="S2050" s="115">
        <f t="shared" si="64"/>
        <v>100</v>
      </c>
      <c r="T2050" s="115">
        <f t="shared" si="65"/>
        <v>11.76470588235294</v>
      </c>
    </row>
    <row r="2051" spans="1:20" x14ac:dyDescent="0.3">
      <c r="A2051" s="115" t="s">
        <v>158</v>
      </c>
      <c r="B2051" s="115" t="s">
        <v>84</v>
      </c>
      <c r="C2051" s="115" t="s">
        <v>97</v>
      </c>
      <c r="D2051" s="115" t="s">
        <v>86</v>
      </c>
      <c r="E2051" s="115" t="s">
        <v>87</v>
      </c>
      <c r="F2051" s="115" t="s">
        <v>87</v>
      </c>
      <c r="G2051" s="115">
        <v>1896</v>
      </c>
      <c r="H2051" s="115" t="s">
        <v>125</v>
      </c>
      <c r="I2051" s="115">
        <v>3.7166394839999999</v>
      </c>
      <c r="J2051" s="115" t="s">
        <v>23</v>
      </c>
      <c r="K2051" s="115" t="str">
        <f>INDEX(DatosProcesados!$A$1:$BF$101,MATCH(DataBase!A2051,DatosProcesados!$A$1:$A$101,0),MATCH(DataBase!J2051,DatosProcesados!$A$1:$BF$1,0))</f>
        <v>Si</v>
      </c>
      <c r="L2051" s="115" t="str">
        <f>INDEX(Modelo!$A$9:$D$89,MATCH(DataBase!$J2051,Modelo!$A$9:$A$89,0),MATCH(DataBase!L$1,Modelo!$A$9:$D$9,0))</f>
        <v>Impacto ambiental</v>
      </c>
      <c r="M2051" s="115" t="str">
        <f>INDEX(Modelo!$A$9:$D$89,MATCH(DataBase!$J2051,Modelo!$A$9:$A$89,0),MATCH(DataBase!M$1,Modelo!$A$9:$D$9,0))</f>
        <v>Pilar 2</v>
      </c>
      <c r="N2051" s="115" t="str">
        <f>INDEX(Modelo!$A$9:$D$89,MATCH(DataBase!$J2051,Modelo!$A$9:$A$89,0),MATCH(DataBase!N$1,Modelo!$A$9:$D$9,0))</f>
        <v>boolean</v>
      </c>
      <c r="O2051" s="115" t="b">
        <f t="array" ref="O2051">IF(N2051="negativo",INDEX($AD$3:$AG$51,MATCH(1,($B2051=$AD$3:$AD$51)*($J2051=$AE$3:$AE$51),0),3),IF(N2051="positivo",INDEX($AD$55:$AG$109,MATCH(1,($B2051=$AD$55:$AD$109)*($J2051=$AE$55:$AE$109),0),3)))</f>
        <v>0</v>
      </c>
      <c r="P2051" s="115" t="b">
        <f t="array" ref="P2051">IF(N2051="negativo",INDEX($AD$3:$AG$51,MATCH(1,($B2051=$AD$3:$AD$51)*($J2051=$AE$3:$AE$51),0),4),IF(N2051="positivo",INDEX($AD$55:$AG$109,MATCH(1,($B2051=$AD$55:$AD$109)*($J2051=$AE$55:$AE$109),0),4)))</f>
        <v>0</v>
      </c>
      <c r="Q2051" s="115" t="str">
        <f>VLOOKUP(M2051,Modelo!$A$2:$C$7,2,0)</f>
        <v>Acción Climática y Energía</v>
      </c>
      <c r="R2051" s="118">
        <f t="array" ref="R2051">INDEX(Modelo!$F$1:$H$37,MATCH(1,(DataBase!Q2051=Modelo!$G$1:$G$37)*(DataBase!B2051=Modelo!$F$1:$F$37),0),3)</f>
        <v>0.11764705882352941</v>
      </c>
      <c r="S2051" s="115">
        <f t="shared" ref="S2051:S2114" si="66">IFERROR(IF(N2051="boolean",IF(K2051="Si",100,0),IF(N2051="scale",IF(K2051=2,100,IF(K2051=1,50,0)),IF(N2051="positivo",100*((K2051-P2051)/(O2051-P2051)),100*(1-((K2051-P2051)/(O2051-P2051)))))),0)</f>
        <v>100</v>
      </c>
      <c r="T2051" s="115">
        <f t="shared" ref="T2051:T2114" si="67">S2051*R2051</f>
        <v>11.76470588235294</v>
      </c>
    </row>
    <row r="2052" spans="1:20" x14ac:dyDescent="0.3">
      <c r="A2052" s="115" t="s">
        <v>310</v>
      </c>
      <c r="B2052" s="115" t="s">
        <v>216</v>
      </c>
      <c r="C2052" s="115" t="s">
        <v>85</v>
      </c>
      <c r="D2052" s="115" t="s">
        <v>86</v>
      </c>
      <c r="E2052" s="115" t="s">
        <v>87</v>
      </c>
      <c r="F2052" s="115" t="s">
        <v>87</v>
      </c>
      <c r="G2052" s="115">
        <v>1908</v>
      </c>
      <c r="H2052" s="115" t="s">
        <v>244</v>
      </c>
      <c r="I2052" s="115">
        <v>1.2123628230000001</v>
      </c>
      <c r="J2052" s="115" t="s">
        <v>23</v>
      </c>
      <c r="K2052" s="115" t="str">
        <f>INDEX(DatosProcesados!$A$1:$BF$101,MATCH(DataBase!A2052,DatosProcesados!$A$1:$A$101,0),MATCH(DataBase!J2052,DatosProcesados!$A$1:$BF$1,0))</f>
        <v>Si</v>
      </c>
      <c r="L2052" s="115" t="str">
        <f>INDEX(Modelo!$A$9:$D$89,MATCH(DataBase!$J2052,Modelo!$A$9:$A$89,0),MATCH(DataBase!L$1,Modelo!$A$9:$D$9,0))</f>
        <v>Impacto ambiental</v>
      </c>
      <c r="M2052" s="115" t="str">
        <f>INDEX(Modelo!$A$9:$D$89,MATCH(DataBase!$J2052,Modelo!$A$9:$A$89,0),MATCH(DataBase!M$1,Modelo!$A$9:$D$9,0))</f>
        <v>Pilar 2</v>
      </c>
      <c r="N2052" s="115" t="str">
        <f>INDEX(Modelo!$A$9:$D$89,MATCH(DataBase!$J2052,Modelo!$A$9:$A$89,0),MATCH(DataBase!N$1,Modelo!$A$9:$D$9,0))</f>
        <v>boolean</v>
      </c>
      <c r="O2052" s="115" t="b">
        <f t="array" ref="O2052">IF(N2052="negativo",INDEX($AD$3:$AG$51,MATCH(1,($B2052=$AD$3:$AD$51)*($J2052=$AE$3:$AE$51),0),3),IF(N2052="positivo",INDEX($AD$55:$AG$109,MATCH(1,($B2052=$AD$55:$AD$109)*($J2052=$AE$55:$AE$109),0),3)))</f>
        <v>0</v>
      </c>
      <c r="P2052" s="115" t="b">
        <f t="array" ref="P2052">IF(N2052="negativo",INDEX($AD$3:$AG$51,MATCH(1,($B2052=$AD$3:$AD$51)*($J2052=$AE$3:$AE$51),0),4),IF(N2052="positivo",INDEX($AD$55:$AG$109,MATCH(1,($B2052=$AD$55:$AD$109)*($J2052=$AE$55:$AE$109),0),4)))</f>
        <v>0</v>
      </c>
      <c r="Q2052" s="115" t="str">
        <f>VLOOKUP(M2052,Modelo!$A$2:$C$7,2,0)</f>
        <v>Acción Climática y Energía</v>
      </c>
      <c r="R2052" s="118">
        <f t="array" ref="R2052">INDEX(Modelo!$F$1:$H$37,MATCH(1,(DataBase!Q2052=Modelo!$G$1:$G$37)*(DataBase!B2052=Modelo!$F$1:$F$37),0),3)</f>
        <v>0.21052631578947367</v>
      </c>
      <c r="S2052" s="115">
        <f t="shared" si="66"/>
        <v>100</v>
      </c>
      <c r="T2052" s="115">
        <f t="shared" si="67"/>
        <v>21.052631578947366</v>
      </c>
    </row>
    <row r="2053" spans="1:20" x14ac:dyDescent="0.3">
      <c r="A2053" s="115" t="s">
        <v>441</v>
      </c>
      <c r="B2053" s="115" t="s">
        <v>407</v>
      </c>
      <c r="C2053" s="115" t="s">
        <v>103</v>
      </c>
      <c r="D2053" s="115" t="s">
        <v>86</v>
      </c>
      <c r="E2053" s="115" t="s">
        <v>87</v>
      </c>
      <c r="F2053" s="115" t="s">
        <v>87</v>
      </c>
      <c r="G2053" s="115">
        <v>2002</v>
      </c>
      <c r="H2053" s="115" t="s">
        <v>177</v>
      </c>
      <c r="I2053" s="115">
        <v>2.4203671080000002</v>
      </c>
      <c r="J2053" s="115" t="s">
        <v>23</v>
      </c>
      <c r="K2053" s="115" t="str">
        <f>INDEX(DatosProcesados!$A$1:$BF$101,MATCH(DataBase!A2053,DatosProcesados!$A$1:$A$101,0),MATCH(DataBase!J2053,DatosProcesados!$A$1:$BF$1,0))</f>
        <v>Si</v>
      </c>
      <c r="L2053" s="115" t="str">
        <f>INDEX(Modelo!$A$9:$D$89,MATCH(DataBase!$J2053,Modelo!$A$9:$A$89,0),MATCH(DataBase!L$1,Modelo!$A$9:$D$9,0))</f>
        <v>Impacto ambiental</v>
      </c>
      <c r="M2053" s="115" t="str">
        <f>INDEX(Modelo!$A$9:$D$89,MATCH(DataBase!$J2053,Modelo!$A$9:$A$89,0),MATCH(DataBase!M$1,Modelo!$A$9:$D$9,0))</f>
        <v>Pilar 2</v>
      </c>
      <c r="N2053" s="115" t="str">
        <f>INDEX(Modelo!$A$9:$D$89,MATCH(DataBase!$J2053,Modelo!$A$9:$A$89,0),MATCH(DataBase!N$1,Modelo!$A$9:$D$9,0))</f>
        <v>boolean</v>
      </c>
      <c r="O2053" s="115" t="b">
        <f t="array" ref="O2053">IF(N2053="negativo",INDEX($AD$3:$AG$51,MATCH(1,($B2053=$AD$3:$AD$51)*($J2053=$AE$3:$AE$51),0),3),IF(N2053="positivo",INDEX($AD$55:$AG$109,MATCH(1,($B2053=$AD$55:$AD$109)*($J2053=$AE$55:$AE$109),0),3)))</f>
        <v>0</v>
      </c>
      <c r="P2053" s="115" t="b">
        <f t="array" ref="P2053">IF(N2053="negativo",INDEX($AD$3:$AG$51,MATCH(1,($B2053=$AD$3:$AD$51)*($J2053=$AE$3:$AE$51),0),4),IF(N2053="positivo",INDEX($AD$55:$AG$109,MATCH(1,($B2053=$AD$55:$AD$109)*($J2053=$AE$55:$AE$109),0),4)))</f>
        <v>0</v>
      </c>
      <c r="Q2053" s="115" t="str">
        <f>VLOOKUP(M2053,Modelo!$A$2:$C$7,2,0)</f>
        <v>Acción Climática y Energía</v>
      </c>
      <c r="R2053" s="118">
        <f t="array" ref="R2053">INDEX(Modelo!$F$1:$H$37,MATCH(1,(DataBase!Q2053=Modelo!$G$1:$G$37)*(DataBase!B2053=Modelo!$F$1:$F$37),0),3)</f>
        <v>0.19230769230769232</v>
      </c>
      <c r="S2053" s="115">
        <f t="shared" si="66"/>
        <v>100</v>
      </c>
      <c r="T2053" s="115">
        <f t="shared" si="67"/>
        <v>19.230769230769234</v>
      </c>
    </row>
    <row r="2054" spans="1:20" x14ac:dyDescent="0.3">
      <c r="A2054" s="115" t="s">
        <v>454</v>
      </c>
      <c r="B2054" s="115" t="s">
        <v>407</v>
      </c>
      <c r="C2054" s="115" t="s">
        <v>103</v>
      </c>
      <c r="D2054" s="115" t="s">
        <v>86</v>
      </c>
      <c r="E2054" s="115" t="s">
        <v>87</v>
      </c>
      <c r="F2054" s="115" t="s">
        <v>87</v>
      </c>
      <c r="G2054" s="115">
        <v>2003</v>
      </c>
      <c r="H2054" s="115" t="s">
        <v>422</v>
      </c>
      <c r="I2054" s="115">
        <v>1.3219259999999999</v>
      </c>
      <c r="J2054" s="115" t="s">
        <v>23</v>
      </c>
      <c r="K2054" s="115" t="str">
        <f>INDEX(DatosProcesados!$A$1:$BF$101,MATCH(DataBase!A2054,DatosProcesados!$A$1:$A$101,0),MATCH(DataBase!J2054,DatosProcesados!$A$1:$BF$1,0))</f>
        <v>Si</v>
      </c>
      <c r="L2054" s="115" t="str">
        <f>INDEX(Modelo!$A$9:$D$89,MATCH(DataBase!$J2054,Modelo!$A$9:$A$89,0),MATCH(DataBase!L$1,Modelo!$A$9:$D$9,0))</f>
        <v>Impacto ambiental</v>
      </c>
      <c r="M2054" s="115" t="str">
        <f>INDEX(Modelo!$A$9:$D$89,MATCH(DataBase!$J2054,Modelo!$A$9:$A$89,0),MATCH(DataBase!M$1,Modelo!$A$9:$D$9,0))</f>
        <v>Pilar 2</v>
      </c>
      <c r="N2054" s="115" t="str">
        <f>INDEX(Modelo!$A$9:$D$89,MATCH(DataBase!$J2054,Modelo!$A$9:$A$89,0),MATCH(DataBase!N$1,Modelo!$A$9:$D$9,0))</f>
        <v>boolean</v>
      </c>
      <c r="O2054" s="115" t="b">
        <f t="array" ref="O2054">IF(N2054="negativo",INDEX($AD$3:$AG$51,MATCH(1,($B2054=$AD$3:$AD$51)*($J2054=$AE$3:$AE$51),0),3),IF(N2054="positivo",INDEX($AD$55:$AG$109,MATCH(1,($B2054=$AD$55:$AD$109)*($J2054=$AE$55:$AE$109),0),3)))</f>
        <v>0</v>
      </c>
      <c r="P2054" s="115" t="b">
        <f t="array" ref="P2054">IF(N2054="negativo",INDEX($AD$3:$AG$51,MATCH(1,($B2054=$AD$3:$AD$51)*($J2054=$AE$3:$AE$51),0),4),IF(N2054="positivo",INDEX($AD$55:$AG$109,MATCH(1,($B2054=$AD$55:$AD$109)*($J2054=$AE$55:$AE$109),0),4)))</f>
        <v>0</v>
      </c>
      <c r="Q2054" s="115" t="str">
        <f>VLOOKUP(M2054,Modelo!$A$2:$C$7,2,0)</f>
        <v>Acción Climática y Energía</v>
      </c>
      <c r="R2054" s="118">
        <f t="array" ref="R2054">INDEX(Modelo!$F$1:$H$37,MATCH(1,(DataBase!Q2054=Modelo!$G$1:$G$37)*(DataBase!B2054=Modelo!$F$1:$F$37),0),3)</f>
        <v>0.19230769230769232</v>
      </c>
      <c r="S2054" s="115">
        <f t="shared" si="66"/>
        <v>100</v>
      </c>
      <c r="T2054" s="115">
        <f t="shared" si="67"/>
        <v>19.230769230769234</v>
      </c>
    </row>
    <row r="2055" spans="1:20" x14ac:dyDescent="0.3">
      <c r="A2055" s="115" t="s">
        <v>477</v>
      </c>
      <c r="B2055" s="115" t="s">
        <v>467</v>
      </c>
      <c r="C2055" s="115" t="s">
        <v>103</v>
      </c>
      <c r="D2055" s="115" t="s">
        <v>86</v>
      </c>
      <c r="E2055" s="115" t="s">
        <v>86</v>
      </c>
      <c r="F2055" s="115" t="s">
        <v>86</v>
      </c>
      <c r="G2055" s="115">
        <v>1985</v>
      </c>
      <c r="H2055" s="115" t="s">
        <v>125</v>
      </c>
      <c r="I2055" s="115">
        <v>0.441609957</v>
      </c>
      <c r="J2055" s="115" t="s">
        <v>23</v>
      </c>
      <c r="K2055" s="115" t="str">
        <f>INDEX(DatosProcesados!$A$1:$BF$101,MATCH(DataBase!A2055,DatosProcesados!$A$1:$A$101,0),MATCH(DataBase!J2055,DatosProcesados!$A$1:$BF$1,0))</f>
        <v>Si</v>
      </c>
      <c r="L2055" s="115" t="str">
        <f>INDEX(Modelo!$A$9:$D$89,MATCH(DataBase!$J2055,Modelo!$A$9:$A$89,0),MATCH(DataBase!L$1,Modelo!$A$9:$D$9,0))</f>
        <v>Impacto ambiental</v>
      </c>
      <c r="M2055" s="115" t="str">
        <f>INDEX(Modelo!$A$9:$D$89,MATCH(DataBase!$J2055,Modelo!$A$9:$A$89,0),MATCH(DataBase!M$1,Modelo!$A$9:$D$9,0))</f>
        <v>Pilar 2</v>
      </c>
      <c r="N2055" s="115" t="str">
        <f>INDEX(Modelo!$A$9:$D$89,MATCH(DataBase!$J2055,Modelo!$A$9:$A$89,0),MATCH(DataBase!N$1,Modelo!$A$9:$D$9,0))</f>
        <v>boolean</v>
      </c>
      <c r="O2055" s="115" t="b">
        <f t="array" ref="O2055">IF(N2055="negativo",INDEX($AD$3:$AG$51,MATCH(1,($B2055=$AD$3:$AD$51)*($J2055=$AE$3:$AE$51),0),3),IF(N2055="positivo",INDEX($AD$55:$AG$109,MATCH(1,($B2055=$AD$55:$AD$109)*($J2055=$AE$55:$AE$109),0),3)))</f>
        <v>0</v>
      </c>
      <c r="P2055" s="115" t="b">
        <f t="array" ref="P2055">IF(N2055="negativo",INDEX($AD$3:$AG$51,MATCH(1,($B2055=$AD$3:$AD$51)*($J2055=$AE$3:$AE$51),0),4),IF(N2055="positivo",INDEX($AD$55:$AG$109,MATCH(1,($B2055=$AD$55:$AD$109)*($J2055=$AE$55:$AE$109),0),4)))</f>
        <v>0</v>
      </c>
      <c r="Q2055" s="115" t="str">
        <f>VLOOKUP(M2055,Modelo!$A$2:$C$7,2,0)</f>
        <v>Acción Climática y Energía</v>
      </c>
      <c r="R2055" s="118">
        <f t="array" ref="R2055">INDEX(Modelo!$F$1:$H$37,MATCH(1,(DataBase!Q2055=Modelo!$G$1:$G$37)*(DataBase!B2055=Modelo!$F$1:$F$37),0),3)</f>
        <v>0.19047619047619047</v>
      </c>
      <c r="S2055" s="115">
        <f t="shared" si="66"/>
        <v>100</v>
      </c>
      <c r="T2055" s="115">
        <f t="shared" si="67"/>
        <v>19.047619047619047</v>
      </c>
    </row>
    <row r="2056" spans="1:20" x14ac:dyDescent="0.3">
      <c r="A2056" s="115" t="s">
        <v>256</v>
      </c>
      <c r="B2056" s="115" t="s">
        <v>216</v>
      </c>
      <c r="C2056" s="115" t="s">
        <v>103</v>
      </c>
      <c r="D2056" s="115" t="s">
        <v>87</v>
      </c>
      <c r="E2056" s="115" t="s">
        <v>86</v>
      </c>
      <c r="F2056" s="115" t="s">
        <v>86</v>
      </c>
      <c r="G2056" s="115">
        <v>1964</v>
      </c>
      <c r="H2056" s="115" t="s">
        <v>125</v>
      </c>
      <c r="I2056" s="115">
        <v>2.4859553989999998</v>
      </c>
      <c r="J2056" s="115" t="s">
        <v>23</v>
      </c>
      <c r="K2056" s="115">
        <f>INDEX(DatosProcesados!$A$1:$BF$101,MATCH(DataBase!A2056,DatosProcesados!$A$1:$A$101,0),MATCH(DataBase!J2056,DatosProcesados!$A$1:$BF$1,0))</f>
        <v>0</v>
      </c>
      <c r="L2056" s="115" t="str">
        <f>INDEX(Modelo!$A$9:$D$89,MATCH(DataBase!$J2056,Modelo!$A$9:$A$89,0),MATCH(DataBase!L$1,Modelo!$A$9:$D$9,0))</f>
        <v>Impacto ambiental</v>
      </c>
      <c r="M2056" s="115" t="str">
        <f>INDEX(Modelo!$A$9:$D$89,MATCH(DataBase!$J2056,Modelo!$A$9:$A$89,0),MATCH(DataBase!M$1,Modelo!$A$9:$D$9,0))</f>
        <v>Pilar 2</v>
      </c>
      <c r="N2056" s="115" t="str">
        <f>INDEX(Modelo!$A$9:$D$89,MATCH(DataBase!$J2056,Modelo!$A$9:$A$89,0),MATCH(DataBase!N$1,Modelo!$A$9:$D$9,0))</f>
        <v>boolean</v>
      </c>
      <c r="O2056" s="115" t="b">
        <f t="array" ref="O2056">IF(N2056="negativo",INDEX($AD$3:$AG$51,MATCH(1,($B2056=$AD$3:$AD$51)*($J2056=$AE$3:$AE$51),0),3),IF(N2056="positivo",INDEX($AD$55:$AG$109,MATCH(1,($B2056=$AD$55:$AD$109)*($J2056=$AE$55:$AE$109),0),3)))</f>
        <v>0</v>
      </c>
      <c r="P2056" s="115" t="b">
        <f t="array" ref="P2056">IF(N2056="negativo",INDEX($AD$3:$AG$51,MATCH(1,($B2056=$AD$3:$AD$51)*($J2056=$AE$3:$AE$51),0),4),IF(N2056="positivo",INDEX($AD$55:$AG$109,MATCH(1,($B2056=$AD$55:$AD$109)*($J2056=$AE$55:$AE$109),0),4)))</f>
        <v>0</v>
      </c>
      <c r="Q2056" s="115" t="str">
        <f>VLOOKUP(M2056,Modelo!$A$2:$C$7,2,0)</f>
        <v>Acción Climática y Energía</v>
      </c>
      <c r="R2056" s="118">
        <f t="array" ref="R2056">INDEX(Modelo!$F$1:$H$37,MATCH(1,(DataBase!Q2056=Modelo!$G$1:$G$37)*(DataBase!B2056=Modelo!$F$1:$F$37),0),3)</f>
        <v>0.21052631578947367</v>
      </c>
      <c r="S2056" s="115">
        <f t="shared" si="66"/>
        <v>0</v>
      </c>
      <c r="T2056" s="115">
        <f t="shared" si="67"/>
        <v>0</v>
      </c>
    </row>
    <row r="2057" spans="1:20" x14ac:dyDescent="0.3">
      <c r="A2057" s="115" t="s">
        <v>305</v>
      </c>
      <c r="B2057" s="115" t="s">
        <v>216</v>
      </c>
      <c r="C2057" s="115" t="s">
        <v>103</v>
      </c>
      <c r="D2057" s="115" t="s">
        <v>87</v>
      </c>
      <c r="E2057" s="115" t="s">
        <v>86</v>
      </c>
      <c r="F2057" s="115" t="s">
        <v>86</v>
      </c>
      <c r="G2057" s="115">
        <v>1940</v>
      </c>
      <c r="H2057" s="115" t="s">
        <v>125</v>
      </c>
      <c r="I2057" s="115">
        <v>1.340540112</v>
      </c>
      <c r="J2057" s="115" t="s">
        <v>23</v>
      </c>
      <c r="K2057" s="115" t="str">
        <f>INDEX(DatosProcesados!$A$1:$BF$101,MATCH(DataBase!A2057,DatosProcesados!$A$1:$A$101,0),MATCH(DataBase!J2057,DatosProcesados!$A$1:$BF$1,0))</f>
        <v>Si</v>
      </c>
      <c r="L2057" s="115" t="str">
        <f>INDEX(Modelo!$A$9:$D$89,MATCH(DataBase!$J2057,Modelo!$A$9:$A$89,0),MATCH(DataBase!L$1,Modelo!$A$9:$D$9,0))</f>
        <v>Impacto ambiental</v>
      </c>
      <c r="M2057" s="115" t="str">
        <f>INDEX(Modelo!$A$9:$D$89,MATCH(DataBase!$J2057,Modelo!$A$9:$A$89,0),MATCH(DataBase!M$1,Modelo!$A$9:$D$9,0))</f>
        <v>Pilar 2</v>
      </c>
      <c r="N2057" s="115" t="str">
        <f>INDEX(Modelo!$A$9:$D$89,MATCH(DataBase!$J2057,Modelo!$A$9:$A$89,0),MATCH(DataBase!N$1,Modelo!$A$9:$D$9,0))</f>
        <v>boolean</v>
      </c>
      <c r="O2057" s="115" t="b">
        <f t="array" ref="O2057">IF(N2057="negativo",INDEX($AD$3:$AG$51,MATCH(1,($B2057=$AD$3:$AD$51)*($J2057=$AE$3:$AE$51),0),3),IF(N2057="positivo",INDEX($AD$55:$AG$109,MATCH(1,($B2057=$AD$55:$AD$109)*($J2057=$AE$55:$AE$109),0),3)))</f>
        <v>0</v>
      </c>
      <c r="P2057" s="115" t="b">
        <f t="array" ref="P2057">IF(N2057="negativo",INDEX($AD$3:$AG$51,MATCH(1,($B2057=$AD$3:$AD$51)*($J2057=$AE$3:$AE$51),0),4),IF(N2057="positivo",INDEX($AD$55:$AG$109,MATCH(1,($B2057=$AD$55:$AD$109)*($J2057=$AE$55:$AE$109),0),4)))</f>
        <v>0</v>
      </c>
      <c r="Q2057" s="115" t="str">
        <f>VLOOKUP(M2057,Modelo!$A$2:$C$7,2,0)</f>
        <v>Acción Climática y Energía</v>
      </c>
      <c r="R2057" s="118">
        <f t="array" ref="R2057">INDEX(Modelo!$F$1:$H$37,MATCH(1,(DataBase!Q2057=Modelo!$G$1:$G$37)*(DataBase!B2057=Modelo!$F$1:$F$37),0),3)</f>
        <v>0.21052631578947367</v>
      </c>
      <c r="S2057" s="115">
        <f t="shared" si="66"/>
        <v>100</v>
      </c>
      <c r="T2057" s="115">
        <f t="shared" si="67"/>
        <v>21.052631578947366</v>
      </c>
    </row>
    <row r="2058" spans="1:20" x14ac:dyDescent="0.3">
      <c r="A2058" s="115" t="s">
        <v>432</v>
      </c>
      <c r="B2058" s="115" t="s">
        <v>407</v>
      </c>
      <c r="C2058" s="115" t="s">
        <v>103</v>
      </c>
      <c r="D2058" s="115" t="s">
        <v>86</v>
      </c>
      <c r="E2058" s="115" t="s">
        <v>86</v>
      </c>
      <c r="F2058" s="115" t="s">
        <v>86</v>
      </c>
      <c r="G2058" s="115">
        <v>1956</v>
      </c>
      <c r="H2058" s="115" t="s">
        <v>125</v>
      </c>
      <c r="I2058" s="115">
        <v>2.660692144</v>
      </c>
      <c r="J2058" s="115" t="s">
        <v>23</v>
      </c>
      <c r="K2058" s="115" t="str">
        <f>INDEX(DatosProcesados!$A$1:$BF$101,MATCH(DataBase!A2058,DatosProcesados!$A$1:$A$101,0),MATCH(DataBase!J2058,DatosProcesados!$A$1:$BF$1,0))</f>
        <v>Si</v>
      </c>
      <c r="L2058" s="115" t="str">
        <f>INDEX(Modelo!$A$9:$D$89,MATCH(DataBase!$J2058,Modelo!$A$9:$A$89,0),MATCH(DataBase!L$1,Modelo!$A$9:$D$9,0))</f>
        <v>Impacto ambiental</v>
      </c>
      <c r="M2058" s="115" t="str">
        <f>INDEX(Modelo!$A$9:$D$89,MATCH(DataBase!$J2058,Modelo!$A$9:$A$89,0),MATCH(DataBase!M$1,Modelo!$A$9:$D$9,0))</f>
        <v>Pilar 2</v>
      </c>
      <c r="N2058" s="115" t="str">
        <f>INDEX(Modelo!$A$9:$D$89,MATCH(DataBase!$J2058,Modelo!$A$9:$A$89,0),MATCH(DataBase!N$1,Modelo!$A$9:$D$9,0))</f>
        <v>boolean</v>
      </c>
      <c r="O2058" s="115" t="b">
        <f t="array" ref="O2058">IF(N2058="negativo",INDEX($AD$3:$AG$51,MATCH(1,($B2058=$AD$3:$AD$51)*($J2058=$AE$3:$AE$51),0),3),IF(N2058="positivo",INDEX($AD$55:$AG$109,MATCH(1,($B2058=$AD$55:$AD$109)*($J2058=$AE$55:$AE$109),0),3)))</f>
        <v>0</v>
      </c>
      <c r="P2058" s="115" t="b">
        <f t="array" ref="P2058">IF(N2058="negativo",INDEX($AD$3:$AG$51,MATCH(1,($B2058=$AD$3:$AD$51)*($J2058=$AE$3:$AE$51),0),4),IF(N2058="positivo",INDEX($AD$55:$AG$109,MATCH(1,($B2058=$AD$55:$AD$109)*($J2058=$AE$55:$AE$109),0),4)))</f>
        <v>0</v>
      </c>
      <c r="Q2058" s="115" t="str">
        <f>VLOOKUP(M2058,Modelo!$A$2:$C$7,2,0)</f>
        <v>Acción Climática y Energía</v>
      </c>
      <c r="R2058" s="118">
        <f t="array" ref="R2058">INDEX(Modelo!$F$1:$H$37,MATCH(1,(DataBase!Q2058=Modelo!$G$1:$G$37)*(DataBase!B2058=Modelo!$F$1:$F$37),0),3)</f>
        <v>0.19230769230769232</v>
      </c>
      <c r="S2058" s="115">
        <f t="shared" si="66"/>
        <v>100</v>
      </c>
      <c r="T2058" s="115">
        <f t="shared" si="67"/>
        <v>19.230769230769234</v>
      </c>
    </row>
    <row r="2059" spans="1:20" x14ac:dyDescent="0.3">
      <c r="A2059" s="115" t="s">
        <v>476</v>
      </c>
      <c r="B2059" s="115" t="s">
        <v>467</v>
      </c>
      <c r="C2059" s="115" t="s">
        <v>103</v>
      </c>
      <c r="D2059" s="115" t="s">
        <v>87</v>
      </c>
      <c r="E2059" s="115" t="s">
        <v>86</v>
      </c>
      <c r="F2059" s="115" t="s">
        <v>86</v>
      </c>
      <c r="G2059" s="115">
        <v>1962</v>
      </c>
      <c r="H2059" s="115" t="s">
        <v>125</v>
      </c>
      <c r="I2059" s="115">
        <v>0.89448844999999999</v>
      </c>
      <c r="J2059" s="115" t="s">
        <v>23</v>
      </c>
      <c r="K2059" s="115">
        <f>INDEX(DatosProcesados!$A$1:$BF$101,MATCH(DataBase!A2059,DatosProcesados!$A$1:$A$101,0),MATCH(DataBase!J2059,DatosProcesados!$A$1:$BF$1,0))</f>
        <v>0</v>
      </c>
      <c r="L2059" s="115" t="str">
        <f>INDEX(Modelo!$A$9:$D$89,MATCH(DataBase!$J2059,Modelo!$A$9:$A$89,0),MATCH(DataBase!L$1,Modelo!$A$9:$D$9,0))</f>
        <v>Impacto ambiental</v>
      </c>
      <c r="M2059" s="115" t="str">
        <f>INDEX(Modelo!$A$9:$D$89,MATCH(DataBase!$J2059,Modelo!$A$9:$A$89,0),MATCH(DataBase!M$1,Modelo!$A$9:$D$9,0))</f>
        <v>Pilar 2</v>
      </c>
      <c r="N2059" s="115" t="str">
        <f>INDEX(Modelo!$A$9:$D$89,MATCH(DataBase!$J2059,Modelo!$A$9:$A$89,0),MATCH(DataBase!N$1,Modelo!$A$9:$D$9,0))</f>
        <v>boolean</v>
      </c>
      <c r="O2059" s="115" t="b">
        <f t="array" ref="O2059">IF(N2059="negativo",INDEX($AD$3:$AG$51,MATCH(1,($B2059=$AD$3:$AD$51)*($J2059=$AE$3:$AE$51),0),3),IF(N2059="positivo",INDEX($AD$55:$AG$109,MATCH(1,($B2059=$AD$55:$AD$109)*($J2059=$AE$55:$AE$109),0),3)))</f>
        <v>0</v>
      </c>
      <c r="P2059" s="115" t="b">
        <f t="array" ref="P2059">IF(N2059="negativo",INDEX($AD$3:$AG$51,MATCH(1,($B2059=$AD$3:$AD$51)*($J2059=$AE$3:$AE$51),0),4),IF(N2059="positivo",INDEX($AD$55:$AG$109,MATCH(1,($B2059=$AD$55:$AD$109)*($J2059=$AE$55:$AE$109),0),4)))</f>
        <v>0</v>
      </c>
      <c r="Q2059" s="115" t="str">
        <f>VLOOKUP(M2059,Modelo!$A$2:$C$7,2,0)</f>
        <v>Acción Climática y Energía</v>
      </c>
      <c r="R2059" s="118">
        <f t="array" ref="R2059">INDEX(Modelo!$F$1:$H$37,MATCH(1,(DataBase!Q2059=Modelo!$G$1:$G$37)*(DataBase!B2059=Modelo!$F$1:$F$37),0),3)</f>
        <v>0.19047619047619047</v>
      </c>
      <c r="S2059" s="115">
        <f t="shared" si="66"/>
        <v>0</v>
      </c>
      <c r="T2059" s="115">
        <f t="shared" si="67"/>
        <v>0</v>
      </c>
    </row>
    <row r="2060" spans="1:20" x14ac:dyDescent="0.3">
      <c r="A2060" s="115" t="s">
        <v>154</v>
      </c>
      <c r="B2060" s="115" t="s">
        <v>84</v>
      </c>
      <c r="C2060" s="115" t="s">
        <v>97</v>
      </c>
      <c r="D2060" s="115" t="s">
        <v>86</v>
      </c>
      <c r="E2060" s="115" t="s">
        <v>87</v>
      </c>
      <c r="F2060" s="115" t="s">
        <v>87</v>
      </c>
      <c r="G2060" s="115">
        <v>1967</v>
      </c>
      <c r="H2060" s="115" t="s">
        <v>125</v>
      </c>
      <c r="I2060" s="115">
        <v>4.1309855679999998</v>
      </c>
      <c r="J2060" s="115" t="s">
        <v>23</v>
      </c>
      <c r="K2060" s="115" t="str">
        <f>INDEX(DatosProcesados!$A$1:$BF$101,MATCH(DataBase!A2060,DatosProcesados!$A$1:$A$101,0),MATCH(DataBase!J2060,DatosProcesados!$A$1:$BF$1,0))</f>
        <v>Si</v>
      </c>
      <c r="L2060" s="115" t="str">
        <f>INDEX(Modelo!$A$9:$D$89,MATCH(DataBase!$J2060,Modelo!$A$9:$A$89,0),MATCH(DataBase!L$1,Modelo!$A$9:$D$9,0))</f>
        <v>Impacto ambiental</v>
      </c>
      <c r="M2060" s="115" t="str">
        <f>INDEX(Modelo!$A$9:$D$89,MATCH(DataBase!$J2060,Modelo!$A$9:$A$89,0),MATCH(DataBase!M$1,Modelo!$A$9:$D$9,0))</f>
        <v>Pilar 2</v>
      </c>
      <c r="N2060" s="115" t="str">
        <f>INDEX(Modelo!$A$9:$D$89,MATCH(DataBase!$J2060,Modelo!$A$9:$A$89,0),MATCH(DataBase!N$1,Modelo!$A$9:$D$9,0))</f>
        <v>boolean</v>
      </c>
      <c r="O2060" s="115" t="b">
        <f t="array" ref="O2060">IF(N2060="negativo",INDEX($AD$3:$AG$51,MATCH(1,($B2060=$AD$3:$AD$51)*($J2060=$AE$3:$AE$51),0),3),IF(N2060="positivo",INDEX($AD$55:$AG$109,MATCH(1,($B2060=$AD$55:$AD$109)*($J2060=$AE$55:$AE$109),0),3)))</f>
        <v>0</v>
      </c>
      <c r="P2060" s="115" t="b">
        <f t="array" ref="P2060">IF(N2060="negativo",INDEX($AD$3:$AG$51,MATCH(1,($B2060=$AD$3:$AD$51)*($J2060=$AE$3:$AE$51),0),4),IF(N2060="positivo",INDEX($AD$55:$AG$109,MATCH(1,($B2060=$AD$55:$AD$109)*($J2060=$AE$55:$AE$109),0),4)))</f>
        <v>0</v>
      </c>
      <c r="Q2060" s="115" t="str">
        <f>VLOOKUP(M2060,Modelo!$A$2:$C$7,2,0)</f>
        <v>Acción Climática y Energía</v>
      </c>
      <c r="R2060" s="118">
        <f t="array" ref="R2060">INDEX(Modelo!$F$1:$H$37,MATCH(1,(DataBase!Q2060=Modelo!$G$1:$G$37)*(DataBase!B2060=Modelo!$F$1:$F$37),0),3)</f>
        <v>0.11764705882352941</v>
      </c>
      <c r="S2060" s="115">
        <f t="shared" si="66"/>
        <v>100</v>
      </c>
      <c r="T2060" s="115">
        <f t="shared" si="67"/>
        <v>11.76470588235294</v>
      </c>
    </row>
    <row r="2061" spans="1:20" x14ac:dyDescent="0.3">
      <c r="A2061" s="115" t="s">
        <v>139</v>
      </c>
      <c r="B2061" s="115" t="s">
        <v>84</v>
      </c>
      <c r="C2061" s="115" t="s">
        <v>97</v>
      </c>
      <c r="D2061" s="115" t="s">
        <v>86</v>
      </c>
      <c r="E2061" s="115" t="s">
        <v>86</v>
      </c>
      <c r="F2061" s="115" t="s">
        <v>86</v>
      </c>
      <c r="G2061" s="115">
        <v>1995</v>
      </c>
      <c r="H2061" s="115" t="s">
        <v>125</v>
      </c>
      <c r="I2061" s="115">
        <v>6.1355991599999999</v>
      </c>
      <c r="J2061" s="115" t="s">
        <v>23</v>
      </c>
      <c r="K2061" s="115" t="str">
        <f>INDEX(DatosProcesados!$A$1:$BF$101,MATCH(DataBase!A2061,DatosProcesados!$A$1:$A$101,0),MATCH(DataBase!J2061,DatosProcesados!$A$1:$BF$1,0))</f>
        <v>No</v>
      </c>
      <c r="L2061" s="115" t="str">
        <f>INDEX(Modelo!$A$9:$D$89,MATCH(DataBase!$J2061,Modelo!$A$9:$A$89,0),MATCH(DataBase!L$1,Modelo!$A$9:$D$9,0))</f>
        <v>Impacto ambiental</v>
      </c>
      <c r="M2061" s="115" t="str">
        <f>INDEX(Modelo!$A$9:$D$89,MATCH(DataBase!$J2061,Modelo!$A$9:$A$89,0),MATCH(DataBase!M$1,Modelo!$A$9:$D$9,0))</f>
        <v>Pilar 2</v>
      </c>
      <c r="N2061" s="115" t="str">
        <f>INDEX(Modelo!$A$9:$D$89,MATCH(DataBase!$J2061,Modelo!$A$9:$A$89,0),MATCH(DataBase!N$1,Modelo!$A$9:$D$9,0))</f>
        <v>boolean</v>
      </c>
      <c r="O2061" s="115" t="b">
        <f t="array" ref="O2061">IF(N2061="negativo",INDEX($AD$3:$AG$51,MATCH(1,($B2061=$AD$3:$AD$51)*($J2061=$AE$3:$AE$51),0),3),IF(N2061="positivo",INDEX($AD$55:$AG$109,MATCH(1,($B2061=$AD$55:$AD$109)*($J2061=$AE$55:$AE$109),0),3)))</f>
        <v>0</v>
      </c>
      <c r="P2061" s="115" t="b">
        <f t="array" ref="P2061">IF(N2061="negativo",INDEX($AD$3:$AG$51,MATCH(1,($B2061=$AD$3:$AD$51)*($J2061=$AE$3:$AE$51),0),4),IF(N2061="positivo",INDEX($AD$55:$AG$109,MATCH(1,($B2061=$AD$55:$AD$109)*($J2061=$AE$55:$AE$109),0),4)))</f>
        <v>0</v>
      </c>
      <c r="Q2061" s="115" t="str">
        <f>VLOOKUP(M2061,Modelo!$A$2:$C$7,2,0)</f>
        <v>Acción Climática y Energía</v>
      </c>
      <c r="R2061" s="118">
        <f t="array" ref="R2061">INDEX(Modelo!$F$1:$H$37,MATCH(1,(DataBase!Q2061=Modelo!$G$1:$G$37)*(DataBase!B2061=Modelo!$F$1:$F$37),0),3)</f>
        <v>0.11764705882352941</v>
      </c>
      <c r="S2061" s="115">
        <f t="shared" si="66"/>
        <v>0</v>
      </c>
      <c r="T2061" s="115">
        <f t="shared" si="67"/>
        <v>0</v>
      </c>
    </row>
    <row r="2062" spans="1:20" x14ac:dyDescent="0.3">
      <c r="A2062" s="115" t="s">
        <v>399</v>
      </c>
      <c r="B2062" s="115" t="s">
        <v>379</v>
      </c>
      <c r="C2062" s="115" t="s">
        <v>103</v>
      </c>
      <c r="D2062" s="115" t="s">
        <v>86</v>
      </c>
      <c r="E2062" s="115" t="s">
        <v>86</v>
      </c>
      <c r="F2062" s="115" t="s">
        <v>87</v>
      </c>
      <c r="G2062" s="115">
        <v>1989</v>
      </c>
      <c r="H2062" s="115" t="s">
        <v>125</v>
      </c>
      <c r="I2062" s="115">
        <v>0.75167738299999998</v>
      </c>
      <c r="J2062" s="115" t="s">
        <v>23</v>
      </c>
      <c r="K2062" s="115">
        <f>INDEX(DatosProcesados!$A$1:$BF$101,MATCH(DataBase!A2062,DatosProcesados!$A$1:$A$101,0),MATCH(DataBase!J2062,DatosProcesados!$A$1:$BF$1,0))</f>
        <v>0</v>
      </c>
      <c r="L2062" s="115" t="str">
        <f>INDEX(Modelo!$A$9:$D$89,MATCH(DataBase!$J2062,Modelo!$A$9:$A$89,0),MATCH(DataBase!L$1,Modelo!$A$9:$D$9,0))</f>
        <v>Impacto ambiental</v>
      </c>
      <c r="M2062" s="115" t="str">
        <f>INDEX(Modelo!$A$9:$D$89,MATCH(DataBase!$J2062,Modelo!$A$9:$A$89,0),MATCH(DataBase!M$1,Modelo!$A$9:$D$9,0))</f>
        <v>Pilar 2</v>
      </c>
      <c r="N2062" s="115" t="str">
        <f>INDEX(Modelo!$A$9:$D$89,MATCH(DataBase!$J2062,Modelo!$A$9:$A$89,0),MATCH(DataBase!N$1,Modelo!$A$9:$D$9,0))</f>
        <v>boolean</v>
      </c>
      <c r="O2062" s="115" t="b">
        <f t="array" ref="O2062">IF(N2062="negativo",INDEX($AD$3:$AG$51,MATCH(1,($B2062=$AD$3:$AD$51)*($J2062=$AE$3:$AE$51),0),3),IF(N2062="positivo",INDEX($AD$55:$AG$109,MATCH(1,($B2062=$AD$55:$AD$109)*($J2062=$AE$55:$AE$109),0),3)))</f>
        <v>0</v>
      </c>
      <c r="P2062" s="115" t="b">
        <f t="array" ref="P2062">IF(N2062="negativo",INDEX($AD$3:$AG$51,MATCH(1,($B2062=$AD$3:$AD$51)*($J2062=$AE$3:$AE$51),0),4),IF(N2062="positivo",INDEX($AD$55:$AG$109,MATCH(1,($B2062=$AD$55:$AD$109)*($J2062=$AE$55:$AE$109),0),4)))</f>
        <v>0</v>
      </c>
      <c r="Q2062" s="115" t="str">
        <f>VLOOKUP(M2062,Modelo!$A$2:$C$7,2,0)</f>
        <v>Acción Climática y Energía</v>
      </c>
      <c r="R2062" s="118">
        <f t="array" ref="R2062">INDEX(Modelo!$F$1:$H$37,MATCH(1,(DataBase!Q2062=Modelo!$G$1:$G$37)*(DataBase!B2062=Modelo!$F$1:$F$37),0),3)</f>
        <v>0.14285714285714285</v>
      </c>
      <c r="S2062" s="115">
        <f t="shared" si="66"/>
        <v>0</v>
      </c>
      <c r="T2062" s="115">
        <f t="shared" si="67"/>
        <v>0</v>
      </c>
    </row>
    <row r="2063" spans="1:20" x14ac:dyDescent="0.3">
      <c r="A2063" s="115" t="s">
        <v>233</v>
      </c>
      <c r="B2063" s="115" t="s">
        <v>216</v>
      </c>
      <c r="C2063" s="115" t="s">
        <v>103</v>
      </c>
      <c r="D2063" s="115" t="s">
        <v>87</v>
      </c>
      <c r="E2063" s="115" t="s">
        <v>86</v>
      </c>
      <c r="F2063" s="115" t="s">
        <v>86</v>
      </c>
      <c r="G2063" s="115">
        <v>1970</v>
      </c>
      <c r="H2063" s="115" t="s">
        <v>125</v>
      </c>
      <c r="I2063" s="115">
        <v>3.1891452720000002</v>
      </c>
      <c r="J2063" s="115" t="s">
        <v>23</v>
      </c>
      <c r="K2063" s="115">
        <f>INDEX(DatosProcesados!$A$1:$BF$101,MATCH(DataBase!A2063,DatosProcesados!$A$1:$A$101,0),MATCH(DataBase!J2063,DatosProcesados!$A$1:$BF$1,0))</f>
        <v>0</v>
      </c>
      <c r="L2063" s="115" t="str">
        <f>INDEX(Modelo!$A$9:$D$89,MATCH(DataBase!$J2063,Modelo!$A$9:$A$89,0),MATCH(DataBase!L$1,Modelo!$A$9:$D$9,0))</f>
        <v>Impacto ambiental</v>
      </c>
      <c r="M2063" s="115" t="str">
        <f>INDEX(Modelo!$A$9:$D$89,MATCH(DataBase!$J2063,Modelo!$A$9:$A$89,0),MATCH(DataBase!M$1,Modelo!$A$9:$D$9,0))</f>
        <v>Pilar 2</v>
      </c>
      <c r="N2063" s="115" t="str">
        <f>INDEX(Modelo!$A$9:$D$89,MATCH(DataBase!$J2063,Modelo!$A$9:$A$89,0),MATCH(DataBase!N$1,Modelo!$A$9:$D$9,0))</f>
        <v>boolean</v>
      </c>
      <c r="O2063" s="115" t="b">
        <f t="array" ref="O2063">IF(N2063="negativo",INDEX($AD$3:$AG$51,MATCH(1,($B2063=$AD$3:$AD$51)*($J2063=$AE$3:$AE$51),0),3),IF(N2063="positivo",INDEX($AD$55:$AG$109,MATCH(1,($B2063=$AD$55:$AD$109)*($J2063=$AE$55:$AE$109),0),3)))</f>
        <v>0</v>
      </c>
      <c r="P2063" s="115" t="b">
        <f t="array" ref="P2063">IF(N2063="negativo",INDEX($AD$3:$AG$51,MATCH(1,($B2063=$AD$3:$AD$51)*($J2063=$AE$3:$AE$51),0),4),IF(N2063="positivo",INDEX($AD$55:$AG$109,MATCH(1,($B2063=$AD$55:$AD$109)*($J2063=$AE$55:$AE$109),0),4)))</f>
        <v>0</v>
      </c>
      <c r="Q2063" s="115" t="str">
        <f>VLOOKUP(M2063,Modelo!$A$2:$C$7,2,0)</f>
        <v>Acción Climática y Energía</v>
      </c>
      <c r="R2063" s="118">
        <f t="array" ref="R2063">INDEX(Modelo!$F$1:$H$37,MATCH(1,(DataBase!Q2063=Modelo!$G$1:$G$37)*(DataBase!B2063=Modelo!$F$1:$F$37),0),3)</f>
        <v>0.21052631578947367</v>
      </c>
      <c r="S2063" s="115">
        <f t="shared" si="66"/>
        <v>0</v>
      </c>
      <c r="T2063" s="115">
        <f t="shared" si="67"/>
        <v>0</v>
      </c>
    </row>
    <row r="2064" spans="1:20" x14ac:dyDescent="0.3">
      <c r="A2064" s="115" t="s">
        <v>176</v>
      </c>
      <c r="B2064" s="115" t="s">
        <v>84</v>
      </c>
      <c r="C2064" s="115" t="s">
        <v>103</v>
      </c>
      <c r="D2064" s="115" t="s">
        <v>86</v>
      </c>
      <c r="E2064" s="115" t="s">
        <v>87</v>
      </c>
      <c r="F2064" s="115" t="s">
        <v>87</v>
      </c>
      <c r="G2064" s="115">
        <v>1929</v>
      </c>
      <c r="H2064" s="115" t="s">
        <v>177</v>
      </c>
      <c r="I2064" s="115">
        <v>2.3283445380000001</v>
      </c>
      <c r="J2064" s="115" t="s">
        <v>23</v>
      </c>
      <c r="K2064" s="115" t="str">
        <f>INDEX(DatosProcesados!$A$1:$BF$101,MATCH(DataBase!A2064,DatosProcesados!$A$1:$A$101,0),MATCH(DataBase!J2064,DatosProcesados!$A$1:$BF$1,0))</f>
        <v>Si</v>
      </c>
      <c r="L2064" s="115" t="str">
        <f>INDEX(Modelo!$A$9:$D$89,MATCH(DataBase!$J2064,Modelo!$A$9:$A$89,0),MATCH(DataBase!L$1,Modelo!$A$9:$D$9,0))</f>
        <v>Impacto ambiental</v>
      </c>
      <c r="M2064" s="115" t="str">
        <f>INDEX(Modelo!$A$9:$D$89,MATCH(DataBase!$J2064,Modelo!$A$9:$A$89,0),MATCH(DataBase!M$1,Modelo!$A$9:$D$9,0))</f>
        <v>Pilar 2</v>
      </c>
      <c r="N2064" s="115" t="str">
        <f>INDEX(Modelo!$A$9:$D$89,MATCH(DataBase!$J2064,Modelo!$A$9:$A$89,0),MATCH(DataBase!N$1,Modelo!$A$9:$D$9,0))</f>
        <v>boolean</v>
      </c>
      <c r="O2064" s="115" t="b">
        <f t="array" ref="O2064">IF(N2064="negativo",INDEX($AD$3:$AG$51,MATCH(1,($B2064=$AD$3:$AD$51)*($J2064=$AE$3:$AE$51),0),3),IF(N2064="positivo",INDEX($AD$55:$AG$109,MATCH(1,($B2064=$AD$55:$AD$109)*($J2064=$AE$55:$AE$109),0),3)))</f>
        <v>0</v>
      </c>
      <c r="P2064" s="115" t="b">
        <f t="array" ref="P2064">IF(N2064="negativo",INDEX($AD$3:$AG$51,MATCH(1,($B2064=$AD$3:$AD$51)*($J2064=$AE$3:$AE$51),0),4),IF(N2064="positivo",INDEX($AD$55:$AG$109,MATCH(1,($B2064=$AD$55:$AD$109)*($J2064=$AE$55:$AE$109),0),4)))</f>
        <v>0</v>
      </c>
      <c r="Q2064" s="115" t="str">
        <f>VLOOKUP(M2064,Modelo!$A$2:$C$7,2,0)</f>
        <v>Acción Climática y Energía</v>
      </c>
      <c r="R2064" s="118">
        <f t="array" ref="R2064">INDEX(Modelo!$F$1:$H$37,MATCH(1,(DataBase!Q2064=Modelo!$G$1:$G$37)*(DataBase!B2064=Modelo!$F$1:$F$37),0),3)</f>
        <v>0.11764705882352941</v>
      </c>
      <c r="S2064" s="115">
        <f t="shared" si="66"/>
        <v>100</v>
      </c>
      <c r="T2064" s="115">
        <f t="shared" si="67"/>
        <v>11.76470588235294</v>
      </c>
    </row>
    <row r="2065" spans="1:20" x14ac:dyDescent="0.3">
      <c r="A2065" s="115" t="s">
        <v>391</v>
      </c>
      <c r="B2065" s="115" t="s">
        <v>379</v>
      </c>
      <c r="C2065" s="115" t="s">
        <v>103</v>
      </c>
      <c r="D2065" s="115" t="s">
        <v>87</v>
      </c>
      <c r="E2065" s="115" t="s">
        <v>86</v>
      </c>
      <c r="F2065" s="115" t="s">
        <v>86</v>
      </c>
      <c r="G2065" s="115">
        <v>1976</v>
      </c>
      <c r="H2065" s="115" t="s">
        <v>125</v>
      </c>
      <c r="I2065" s="115">
        <v>0.98534294499999997</v>
      </c>
      <c r="J2065" s="115" t="s">
        <v>23</v>
      </c>
      <c r="K2065" s="115" t="str">
        <f>INDEX(DatosProcesados!$A$1:$BF$101,MATCH(DataBase!A2065,DatosProcesados!$A$1:$A$101,0),MATCH(DataBase!J2065,DatosProcesados!$A$1:$BF$1,0))</f>
        <v>Si</v>
      </c>
      <c r="L2065" s="115" t="str">
        <f>INDEX(Modelo!$A$9:$D$89,MATCH(DataBase!$J2065,Modelo!$A$9:$A$89,0),MATCH(DataBase!L$1,Modelo!$A$9:$D$9,0))</f>
        <v>Impacto ambiental</v>
      </c>
      <c r="M2065" s="115" t="str">
        <f>INDEX(Modelo!$A$9:$D$89,MATCH(DataBase!$J2065,Modelo!$A$9:$A$89,0),MATCH(DataBase!M$1,Modelo!$A$9:$D$9,0))</f>
        <v>Pilar 2</v>
      </c>
      <c r="N2065" s="115" t="str">
        <f>INDEX(Modelo!$A$9:$D$89,MATCH(DataBase!$J2065,Modelo!$A$9:$A$89,0),MATCH(DataBase!N$1,Modelo!$A$9:$D$9,0))</f>
        <v>boolean</v>
      </c>
      <c r="O2065" s="115" t="b">
        <f t="array" ref="O2065">IF(N2065="negativo",INDEX($AD$3:$AG$51,MATCH(1,($B2065=$AD$3:$AD$51)*($J2065=$AE$3:$AE$51),0),3),IF(N2065="positivo",INDEX($AD$55:$AG$109,MATCH(1,($B2065=$AD$55:$AD$109)*($J2065=$AE$55:$AE$109),0),3)))</f>
        <v>0</v>
      </c>
      <c r="P2065" s="115" t="b">
        <f t="array" ref="P2065">IF(N2065="negativo",INDEX($AD$3:$AG$51,MATCH(1,($B2065=$AD$3:$AD$51)*($J2065=$AE$3:$AE$51),0),4),IF(N2065="positivo",INDEX($AD$55:$AG$109,MATCH(1,($B2065=$AD$55:$AD$109)*($J2065=$AE$55:$AE$109),0),4)))</f>
        <v>0</v>
      </c>
      <c r="Q2065" s="115" t="str">
        <f>VLOOKUP(M2065,Modelo!$A$2:$C$7,2,0)</f>
        <v>Acción Climática y Energía</v>
      </c>
      <c r="R2065" s="118">
        <f t="array" ref="R2065">INDEX(Modelo!$F$1:$H$37,MATCH(1,(DataBase!Q2065=Modelo!$G$1:$G$37)*(DataBase!B2065=Modelo!$F$1:$F$37),0),3)</f>
        <v>0.14285714285714285</v>
      </c>
      <c r="S2065" s="115">
        <f t="shared" si="66"/>
        <v>100</v>
      </c>
      <c r="T2065" s="115">
        <f t="shared" si="67"/>
        <v>14.285714285714285</v>
      </c>
    </row>
    <row r="2066" spans="1:20" x14ac:dyDescent="0.3">
      <c r="A2066" s="115" t="s">
        <v>376</v>
      </c>
      <c r="B2066" s="115" t="s">
        <v>313</v>
      </c>
      <c r="C2066" s="115" t="s">
        <v>103</v>
      </c>
      <c r="D2066" s="115" t="s">
        <v>86</v>
      </c>
      <c r="E2066" s="115" t="s">
        <v>87</v>
      </c>
      <c r="F2066" s="115" t="s">
        <v>87</v>
      </c>
      <c r="G2066" s="115">
        <v>1920</v>
      </c>
      <c r="H2066" s="115" t="s">
        <v>294</v>
      </c>
      <c r="I2066" s="115">
        <v>1.8691417530000001</v>
      </c>
      <c r="J2066" s="115" t="s">
        <v>23</v>
      </c>
      <c r="K2066" s="115" t="str">
        <f>INDEX(DatosProcesados!$A$1:$BF$101,MATCH(DataBase!A2066,DatosProcesados!$A$1:$A$101,0),MATCH(DataBase!J2066,DatosProcesados!$A$1:$BF$1,0))</f>
        <v>Si</v>
      </c>
      <c r="L2066" s="115" t="str">
        <f>INDEX(Modelo!$A$9:$D$89,MATCH(DataBase!$J2066,Modelo!$A$9:$A$89,0),MATCH(DataBase!L$1,Modelo!$A$9:$D$9,0))</f>
        <v>Impacto ambiental</v>
      </c>
      <c r="M2066" s="115" t="str">
        <f>INDEX(Modelo!$A$9:$D$89,MATCH(DataBase!$J2066,Modelo!$A$9:$A$89,0),MATCH(DataBase!M$1,Modelo!$A$9:$D$9,0))</f>
        <v>Pilar 2</v>
      </c>
      <c r="N2066" s="115" t="str">
        <f>INDEX(Modelo!$A$9:$D$89,MATCH(DataBase!$J2066,Modelo!$A$9:$A$89,0),MATCH(DataBase!N$1,Modelo!$A$9:$D$9,0))</f>
        <v>boolean</v>
      </c>
      <c r="O2066" s="115" t="b">
        <f t="array" ref="O2066">IF(N2066="negativo",INDEX($AD$3:$AG$51,MATCH(1,($B2066=$AD$3:$AD$51)*($J2066=$AE$3:$AE$51),0),3),IF(N2066="positivo",INDEX($AD$55:$AG$109,MATCH(1,($B2066=$AD$55:$AD$109)*($J2066=$AE$55:$AE$109),0),3)))</f>
        <v>0</v>
      </c>
      <c r="P2066" s="115" t="b">
        <f t="array" ref="P2066">IF(N2066="negativo",INDEX($AD$3:$AG$51,MATCH(1,($B2066=$AD$3:$AD$51)*($J2066=$AE$3:$AE$51),0),4),IF(N2066="positivo",INDEX($AD$55:$AG$109,MATCH(1,($B2066=$AD$55:$AD$109)*($J2066=$AE$55:$AE$109),0),4)))</f>
        <v>0</v>
      </c>
      <c r="Q2066" s="115" t="str">
        <f>VLOOKUP(M2066,Modelo!$A$2:$C$7,2,0)</f>
        <v>Acción Climática y Energía</v>
      </c>
      <c r="R2066" s="118">
        <f t="array" ref="R2066">INDEX(Modelo!$F$1:$H$37,MATCH(1,(DataBase!Q2066=Modelo!$G$1:$G$37)*(DataBase!B2066=Modelo!$F$1:$F$37),0),3)</f>
        <v>0.17647058823529413</v>
      </c>
      <c r="S2066" s="115">
        <f t="shared" si="66"/>
        <v>100</v>
      </c>
      <c r="T2066" s="115">
        <f t="shared" si="67"/>
        <v>17.647058823529413</v>
      </c>
    </row>
    <row r="2067" spans="1:20" x14ac:dyDescent="0.3">
      <c r="A2067" s="115" t="s">
        <v>193</v>
      </c>
      <c r="B2067" s="115" t="s">
        <v>84</v>
      </c>
      <c r="C2067" s="115" t="s">
        <v>103</v>
      </c>
      <c r="D2067" s="115" t="s">
        <v>86</v>
      </c>
      <c r="E2067" s="115" t="s">
        <v>87</v>
      </c>
      <c r="F2067" s="115" t="s">
        <v>87</v>
      </c>
      <c r="G2067" s="115">
        <v>2009</v>
      </c>
      <c r="H2067" s="115" t="s">
        <v>194</v>
      </c>
      <c r="I2067" s="115">
        <v>1.8581853669999999</v>
      </c>
      <c r="J2067" s="115" t="s">
        <v>23</v>
      </c>
      <c r="K2067" s="115" t="str">
        <f>INDEX(DatosProcesados!$A$1:$BF$101,MATCH(DataBase!A2067,DatosProcesados!$A$1:$A$101,0),MATCH(DataBase!J2067,DatosProcesados!$A$1:$BF$1,0))</f>
        <v>Si</v>
      </c>
      <c r="L2067" s="115" t="str">
        <f>INDEX(Modelo!$A$9:$D$89,MATCH(DataBase!$J2067,Modelo!$A$9:$A$89,0),MATCH(DataBase!L$1,Modelo!$A$9:$D$9,0))</f>
        <v>Impacto ambiental</v>
      </c>
      <c r="M2067" s="115" t="str">
        <f>INDEX(Modelo!$A$9:$D$89,MATCH(DataBase!$J2067,Modelo!$A$9:$A$89,0),MATCH(DataBase!M$1,Modelo!$A$9:$D$9,0))</f>
        <v>Pilar 2</v>
      </c>
      <c r="N2067" s="115" t="str">
        <f>INDEX(Modelo!$A$9:$D$89,MATCH(DataBase!$J2067,Modelo!$A$9:$A$89,0),MATCH(DataBase!N$1,Modelo!$A$9:$D$9,0))</f>
        <v>boolean</v>
      </c>
      <c r="O2067" s="115" t="b">
        <f t="array" ref="O2067">IF(N2067="negativo",INDEX($AD$3:$AG$51,MATCH(1,($B2067=$AD$3:$AD$51)*($J2067=$AE$3:$AE$51),0),3),IF(N2067="positivo",INDEX($AD$55:$AG$109,MATCH(1,($B2067=$AD$55:$AD$109)*($J2067=$AE$55:$AE$109),0),3)))</f>
        <v>0</v>
      </c>
      <c r="P2067" s="115" t="b">
        <f t="array" ref="P2067">IF(N2067="negativo",INDEX($AD$3:$AG$51,MATCH(1,($B2067=$AD$3:$AD$51)*($J2067=$AE$3:$AE$51),0),4),IF(N2067="positivo",INDEX($AD$55:$AG$109,MATCH(1,($B2067=$AD$55:$AD$109)*($J2067=$AE$55:$AE$109),0),4)))</f>
        <v>0</v>
      </c>
      <c r="Q2067" s="115" t="str">
        <f>VLOOKUP(M2067,Modelo!$A$2:$C$7,2,0)</f>
        <v>Acción Climática y Energía</v>
      </c>
      <c r="R2067" s="118">
        <f t="array" ref="R2067">INDEX(Modelo!$F$1:$H$37,MATCH(1,(DataBase!Q2067=Modelo!$G$1:$G$37)*(DataBase!B2067=Modelo!$F$1:$F$37),0),3)</f>
        <v>0.11764705882352941</v>
      </c>
      <c r="S2067" s="115">
        <f t="shared" si="66"/>
        <v>100</v>
      </c>
      <c r="T2067" s="115">
        <f t="shared" si="67"/>
        <v>11.76470588235294</v>
      </c>
    </row>
    <row r="2068" spans="1:20" x14ac:dyDescent="0.3">
      <c r="A2068" s="115" t="s">
        <v>280</v>
      </c>
      <c r="B2068" s="115" t="s">
        <v>216</v>
      </c>
      <c r="C2068" s="115" t="s">
        <v>97</v>
      </c>
      <c r="D2068" s="115" t="s">
        <v>86</v>
      </c>
      <c r="E2068" s="115" t="s">
        <v>87</v>
      </c>
      <c r="F2068" s="115" t="s">
        <v>87</v>
      </c>
      <c r="G2068" s="115">
        <v>1866</v>
      </c>
      <c r="H2068" s="115" t="s">
        <v>281</v>
      </c>
      <c r="I2068" s="115">
        <v>2.0444698099999998</v>
      </c>
      <c r="J2068" s="115" t="s">
        <v>23</v>
      </c>
      <c r="K2068" s="115" t="str">
        <f>INDEX(DatosProcesados!$A$1:$BF$101,MATCH(DataBase!A2068,DatosProcesados!$A$1:$A$101,0),MATCH(DataBase!J2068,DatosProcesados!$A$1:$BF$1,0))</f>
        <v>Si</v>
      </c>
      <c r="L2068" s="115" t="str">
        <f>INDEX(Modelo!$A$9:$D$89,MATCH(DataBase!$J2068,Modelo!$A$9:$A$89,0),MATCH(DataBase!L$1,Modelo!$A$9:$D$9,0))</f>
        <v>Impacto ambiental</v>
      </c>
      <c r="M2068" s="115" t="str">
        <f>INDEX(Modelo!$A$9:$D$89,MATCH(DataBase!$J2068,Modelo!$A$9:$A$89,0),MATCH(DataBase!M$1,Modelo!$A$9:$D$9,0))</f>
        <v>Pilar 2</v>
      </c>
      <c r="N2068" s="115" t="str">
        <f>INDEX(Modelo!$A$9:$D$89,MATCH(DataBase!$J2068,Modelo!$A$9:$A$89,0),MATCH(DataBase!N$1,Modelo!$A$9:$D$9,0))</f>
        <v>boolean</v>
      </c>
      <c r="O2068" s="115" t="b">
        <f t="array" ref="O2068">IF(N2068="negativo",INDEX($AD$3:$AG$51,MATCH(1,($B2068=$AD$3:$AD$51)*($J2068=$AE$3:$AE$51),0),3),IF(N2068="positivo",INDEX($AD$55:$AG$109,MATCH(1,($B2068=$AD$55:$AD$109)*($J2068=$AE$55:$AE$109),0),3)))</f>
        <v>0</v>
      </c>
      <c r="P2068" s="115" t="b">
        <f t="array" ref="P2068">IF(N2068="negativo",INDEX($AD$3:$AG$51,MATCH(1,($B2068=$AD$3:$AD$51)*($J2068=$AE$3:$AE$51),0),4),IF(N2068="positivo",INDEX($AD$55:$AG$109,MATCH(1,($B2068=$AD$55:$AD$109)*($J2068=$AE$55:$AE$109),0),4)))</f>
        <v>0</v>
      </c>
      <c r="Q2068" s="115" t="str">
        <f>VLOOKUP(M2068,Modelo!$A$2:$C$7,2,0)</f>
        <v>Acción Climática y Energía</v>
      </c>
      <c r="R2068" s="118">
        <f t="array" ref="R2068">INDEX(Modelo!$F$1:$H$37,MATCH(1,(DataBase!Q2068=Modelo!$G$1:$G$37)*(DataBase!B2068=Modelo!$F$1:$F$37),0),3)</f>
        <v>0.21052631578947367</v>
      </c>
      <c r="S2068" s="115">
        <f t="shared" si="66"/>
        <v>100</v>
      </c>
      <c r="T2068" s="115">
        <f t="shared" si="67"/>
        <v>21.052631578947366</v>
      </c>
    </row>
    <row r="2069" spans="1:20" x14ac:dyDescent="0.3">
      <c r="A2069" s="115" t="s">
        <v>143</v>
      </c>
      <c r="B2069" s="115" t="s">
        <v>84</v>
      </c>
      <c r="C2069" s="115" t="s">
        <v>97</v>
      </c>
      <c r="D2069" s="115" t="s">
        <v>86</v>
      </c>
      <c r="E2069" s="115" t="s">
        <v>86</v>
      </c>
      <c r="F2069" s="115" t="s">
        <v>86</v>
      </c>
      <c r="G2069" s="115">
        <v>1994</v>
      </c>
      <c r="H2069" s="115" t="s">
        <v>125</v>
      </c>
      <c r="I2069" s="115">
        <v>5.9751610780000002</v>
      </c>
      <c r="J2069" s="115" t="s">
        <v>23</v>
      </c>
      <c r="K2069" s="115" t="str">
        <f>INDEX(DatosProcesados!$A$1:$BF$101,MATCH(DataBase!A2069,DatosProcesados!$A$1:$A$101,0),MATCH(DataBase!J2069,DatosProcesados!$A$1:$BF$1,0))</f>
        <v>Si</v>
      </c>
      <c r="L2069" s="115" t="str">
        <f>INDEX(Modelo!$A$9:$D$89,MATCH(DataBase!$J2069,Modelo!$A$9:$A$89,0),MATCH(DataBase!L$1,Modelo!$A$9:$D$9,0))</f>
        <v>Impacto ambiental</v>
      </c>
      <c r="M2069" s="115" t="str">
        <f>INDEX(Modelo!$A$9:$D$89,MATCH(DataBase!$J2069,Modelo!$A$9:$A$89,0),MATCH(DataBase!M$1,Modelo!$A$9:$D$9,0))</f>
        <v>Pilar 2</v>
      </c>
      <c r="N2069" s="115" t="str">
        <f>INDEX(Modelo!$A$9:$D$89,MATCH(DataBase!$J2069,Modelo!$A$9:$A$89,0),MATCH(DataBase!N$1,Modelo!$A$9:$D$9,0))</f>
        <v>boolean</v>
      </c>
      <c r="O2069" s="115" t="b">
        <f t="array" ref="O2069">IF(N2069="negativo",INDEX($AD$3:$AG$51,MATCH(1,($B2069=$AD$3:$AD$51)*($J2069=$AE$3:$AE$51),0),3),IF(N2069="positivo",INDEX($AD$55:$AG$109,MATCH(1,($B2069=$AD$55:$AD$109)*($J2069=$AE$55:$AE$109),0),3)))</f>
        <v>0</v>
      </c>
      <c r="P2069" s="115" t="b">
        <f t="array" ref="P2069">IF(N2069="negativo",INDEX($AD$3:$AG$51,MATCH(1,($B2069=$AD$3:$AD$51)*($J2069=$AE$3:$AE$51),0),4),IF(N2069="positivo",INDEX($AD$55:$AG$109,MATCH(1,($B2069=$AD$55:$AD$109)*($J2069=$AE$55:$AE$109),0),4)))</f>
        <v>0</v>
      </c>
      <c r="Q2069" s="115" t="str">
        <f>VLOOKUP(M2069,Modelo!$A$2:$C$7,2,0)</f>
        <v>Acción Climática y Energía</v>
      </c>
      <c r="R2069" s="118">
        <f t="array" ref="R2069">INDEX(Modelo!$F$1:$H$37,MATCH(1,(DataBase!Q2069=Modelo!$G$1:$G$37)*(DataBase!B2069=Modelo!$F$1:$F$37),0),3)</f>
        <v>0.11764705882352941</v>
      </c>
      <c r="S2069" s="115">
        <f t="shared" si="66"/>
        <v>100</v>
      </c>
      <c r="T2069" s="115">
        <f t="shared" si="67"/>
        <v>11.76470588235294</v>
      </c>
    </row>
    <row r="2070" spans="1:20" x14ac:dyDescent="0.3">
      <c r="A2070" s="115" t="s">
        <v>331</v>
      </c>
      <c r="B2070" s="115" t="s">
        <v>313</v>
      </c>
      <c r="C2070" s="115" t="s">
        <v>103</v>
      </c>
      <c r="D2070" s="115" t="s">
        <v>87</v>
      </c>
      <c r="E2070" s="115" t="s">
        <v>86</v>
      </c>
      <c r="F2070" s="115" t="s">
        <v>86</v>
      </c>
      <c r="G2070" s="115">
        <v>1953</v>
      </c>
      <c r="H2070" s="115" t="s">
        <v>125</v>
      </c>
      <c r="I2070" s="115">
        <v>7.1291921260000004</v>
      </c>
      <c r="J2070" s="115" t="s">
        <v>23</v>
      </c>
      <c r="K2070" s="115">
        <f>INDEX(DatosProcesados!$A$1:$BF$101,MATCH(DataBase!A2070,DatosProcesados!$A$1:$A$101,0),MATCH(DataBase!J2070,DatosProcesados!$A$1:$BF$1,0))</f>
        <v>0</v>
      </c>
      <c r="L2070" s="115" t="str">
        <f>INDEX(Modelo!$A$9:$D$89,MATCH(DataBase!$J2070,Modelo!$A$9:$A$89,0),MATCH(DataBase!L$1,Modelo!$A$9:$D$9,0))</f>
        <v>Impacto ambiental</v>
      </c>
      <c r="M2070" s="115" t="str">
        <f>INDEX(Modelo!$A$9:$D$89,MATCH(DataBase!$J2070,Modelo!$A$9:$A$89,0),MATCH(DataBase!M$1,Modelo!$A$9:$D$9,0))</f>
        <v>Pilar 2</v>
      </c>
      <c r="N2070" s="115" t="str">
        <f>INDEX(Modelo!$A$9:$D$89,MATCH(DataBase!$J2070,Modelo!$A$9:$A$89,0),MATCH(DataBase!N$1,Modelo!$A$9:$D$9,0))</f>
        <v>boolean</v>
      </c>
      <c r="O2070" s="115" t="b">
        <f t="array" ref="O2070">IF(N2070="negativo",INDEX($AD$3:$AG$51,MATCH(1,($B2070=$AD$3:$AD$51)*($J2070=$AE$3:$AE$51),0),3),IF(N2070="positivo",INDEX($AD$55:$AG$109,MATCH(1,($B2070=$AD$55:$AD$109)*($J2070=$AE$55:$AE$109),0),3)))</f>
        <v>0</v>
      </c>
      <c r="P2070" s="115" t="b">
        <f t="array" ref="P2070">IF(N2070="negativo",INDEX($AD$3:$AG$51,MATCH(1,($B2070=$AD$3:$AD$51)*($J2070=$AE$3:$AE$51),0),4),IF(N2070="positivo",INDEX($AD$55:$AG$109,MATCH(1,($B2070=$AD$55:$AD$109)*($J2070=$AE$55:$AE$109),0),4)))</f>
        <v>0</v>
      </c>
      <c r="Q2070" s="115" t="str">
        <f>VLOOKUP(M2070,Modelo!$A$2:$C$7,2,0)</f>
        <v>Acción Climática y Energía</v>
      </c>
      <c r="R2070" s="118">
        <f t="array" ref="R2070">INDEX(Modelo!$F$1:$H$37,MATCH(1,(DataBase!Q2070=Modelo!$G$1:$G$37)*(DataBase!B2070=Modelo!$F$1:$F$37),0),3)</f>
        <v>0.17647058823529413</v>
      </c>
      <c r="S2070" s="115">
        <f t="shared" si="66"/>
        <v>0</v>
      </c>
      <c r="T2070" s="115">
        <f t="shared" si="67"/>
        <v>0</v>
      </c>
    </row>
    <row r="2071" spans="1:20" x14ac:dyDescent="0.3">
      <c r="A2071" s="115" t="s">
        <v>277</v>
      </c>
      <c r="B2071" s="115" t="s">
        <v>216</v>
      </c>
      <c r="C2071" s="115" t="s">
        <v>85</v>
      </c>
      <c r="D2071" s="115" t="s">
        <v>86</v>
      </c>
      <c r="E2071" s="115" t="s">
        <v>87</v>
      </c>
      <c r="F2071" s="115" t="s">
        <v>87</v>
      </c>
      <c r="G2071" s="115">
        <v>1965</v>
      </c>
      <c r="H2071" s="115" t="s">
        <v>244</v>
      </c>
      <c r="I2071" s="115">
        <v>2.0973851419999998</v>
      </c>
      <c r="J2071" s="115" t="s">
        <v>23</v>
      </c>
      <c r="K2071" s="115" t="str">
        <f>INDEX(DatosProcesados!$A$1:$BF$101,MATCH(DataBase!A2071,DatosProcesados!$A$1:$A$101,0),MATCH(DataBase!J2071,DatosProcesados!$A$1:$BF$1,0))</f>
        <v>Si</v>
      </c>
      <c r="L2071" s="115" t="str">
        <f>INDEX(Modelo!$A$9:$D$89,MATCH(DataBase!$J2071,Modelo!$A$9:$A$89,0),MATCH(DataBase!L$1,Modelo!$A$9:$D$9,0))</f>
        <v>Impacto ambiental</v>
      </c>
      <c r="M2071" s="115" t="str">
        <f>INDEX(Modelo!$A$9:$D$89,MATCH(DataBase!$J2071,Modelo!$A$9:$A$89,0),MATCH(DataBase!M$1,Modelo!$A$9:$D$9,0))</f>
        <v>Pilar 2</v>
      </c>
      <c r="N2071" s="115" t="str">
        <f>INDEX(Modelo!$A$9:$D$89,MATCH(DataBase!$J2071,Modelo!$A$9:$A$89,0),MATCH(DataBase!N$1,Modelo!$A$9:$D$9,0))</f>
        <v>boolean</v>
      </c>
      <c r="O2071" s="115" t="b">
        <f t="array" ref="O2071">IF(N2071="negativo",INDEX($AD$3:$AG$51,MATCH(1,($B2071=$AD$3:$AD$51)*($J2071=$AE$3:$AE$51),0),3),IF(N2071="positivo",INDEX($AD$55:$AG$109,MATCH(1,($B2071=$AD$55:$AD$109)*($J2071=$AE$55:$AE$109),0),3)))</f>
        <v>0</v>
      </c>
      <c r="P2071" s="115" t="b">
        <f t="array" ref="P2071">IF(N2071="negativo",INDEX($AD$3:$AG$51,MATCH(1,($B2071=$AD$3:$AD$51)*($J2071=$AE$3:$AE$51),0),4),IF(N2071="positivo",INDEX($AD$55:$AG$109,MATCH(1,($B2071=$AD$55:$AD$109)*($J2071=$AE$55:$AE$109),0),4)))</f>
        <v>0</v>
      </c>
      <c r="Q2071" s="115" t="str">
        <f>VLOOKUP(M2071,Modelo!$A$2:$C$7,2,0)</f>
        <v>Acción Climática y Energía</v>
      </c>
      <c r="R2071" s="118">
        <f t="array" ref="R2071">INDEX(Modelo!$F$1:$H$37,MATCH(1,(DataBase!Q2071=Modelo!$G$1:$G$37)*(DataBase!B2071=Modelo!$F$1:$F$37),0),3)</f>
        <v>0.21052631578947367</v>
      </c>
      <c r="S2071" s="115">
        <f t="shared" si="66"/>
        <v>100</v>
      </c>
      <c r="T2071" s="115">
        <f t="shared" si="67"/>
        <v>21.052631578947366</v>
      </c>
    </row>
    <row r="2072" spans="1:20" x14ac:dyDescent="0.3">
      <c r="A2072" s="115" t="s">
        <v>356</v>
      </c>
      <c r="B2072" s="115" t="s">
        <v>313</v>
      </c>
      <c r="C2072" s="115" t="s">
        <v>103</v>
      </c>
      <c r="D2072" s="115" t="s">
        <v>87</v>
      </c>
      <c r="E2072" s="115" t="s">
        <v>86</v>
      </c>
      <c r="F2072" s="115" t="s">
        <v>86</v>
      </c>
      <c r="G2072" s="115">
        <v>1989</v>
      </c>
      <c r="H2072" s="115" t="s">
        <v>125</v>
      </c>
      <c r="I2072" s="115">
        <v>3.0305383369999999</v>
      </c>
      <c r="J2072" s="115" t="s">
        <v>23</v>
      </c>
      <c r="K2072" s="115">
        <f>INDEX(DatosProcesados!$A$1:$BF$101,MATCH(DataBase!A2072,DatosProcesados!$A$1:$A$101,0),MATCH(DataBase!J2072,DatosProcesados!$A$1:$BF$1,0))</f>
        <v>0</v>
      </c>
      <c r="L2072" s="115" t="str">
        <f>INDEX(Modelo!$A$9:$D$89,MATCH(DataBase!$J2072,Modelo!$A$9:$A$89,0),MATCH(DataBase!L$1,Modelo!$A$9:$D$9,0))</f>
        <v>Impacto ambiental</v>
      </c>
      <c r="M2072" s="115" t="str">
        <f>INDEX(Modelo!$A$9:$D$89,MATCH(DataBase!$J2072,Modelo!$A$9:$A$89,0),MATCH(DataBase!M$1,Modelo!$A$9:$D$9,0))</f>
        <v>Pilar 2</v>
      </c>
      <c r="N2072" s="115" t="str">
        <f>INDEX(Modelo!$A$9:$D$89,MATCH(DataBase!$J2072,Modelo!$A$9:$A$89,0),MATCH(DataBase!N$1,Modelo!$A$9:$D$9,0))</f>
        <v>boolean</v>
      </c>
      <c r="O2072" s="115" t="b">
        <f t="array" ref="O2072">IF(N2072="negativo",INDEX($AD$3:$AG$51,MATCH(1,($B2072=$AD$3:$AD$51)*($J2072=$AE$3:$AE$51),0),3),IF(N2072="positivo",INDEX($AD$55:$AG$109,MATCH(1,($B2072=$AD$55:$AD$109)*($J2072=$AE$55:$AE$109),0),3)))</f>
        <v>0</v>
      </c>
      <c r="P2072" s="115" t="b">
        <f t="array" ref="P2072">IF(N2072="negativo",INDEX($AD$3:$AG$51,MATCH(1,($B2072=$AD$3:$AD$51)*($J2072=$AE$3:$AE$51),0),4),IF(N2072="positivo",INDEX($AD$55:$AG$109,MATCH(1,($B2072=$AD$55:$AD$109)*($J2072=$AE$55:$AE$109),0),4)))</f>
        <v>0</v>
      </c>
      <c r="Q2072" s="115" t="str">
        <f>VLOOKUP(M2072,Modelo!$A$2:$C$7,2,0)</f>
        <v>Acción Climática y Energía</v>
      </c>
      <c r="R2072" s="118">
        <f t="array" ref="R2072">INDEX(Modelo!$F$1:$H$37,MATCH(1,(DataBase!Q2072=Modelo!$G$1:$G$37)*(DataBase!B2072=Modelo!$F$1:$F$37),0),3)</f>
        <v>0.17647058823529413</v>
      </c>
      <c r="S2072" s="115">
        <f t="shared" si="66"/>
        <v>0</v>
      </c>
      <c r="T2072" s="115">
        <f t="shared" si="67"/>
        <v>0</v>
      </c>
    </row>
    <row r="2073" spans="1:20" x14ac:dyDescent="0.3">
      <c r="A2073" s="115" t="s">
        <v>268</v>
      </c>
      <c r="B2073" s="115" t="s">
        <v>216</v>
      </c>
      <c r="C2073" s="115" t="s">
        <v>103</v>
      </c>
      <c r="D2073" s="115" t="s">
        <v>86</v>
      </c>
      <c r="E2073" s="115" t="s">
        <v>86</v>
      </c>
      <c r="F2073" s="115" t="s">
        <v>87</v>
      </c>
      <c r="G2073" s="115">
        <v>1986</v>
      </c>
      <c r="H2073" s="115" t="s">
        <v>125</v>
      </c>
      <c r="I2073" s="115">
        <v>2.2734296359999999</v>
      </c>
      <c r="J2073" s="115" t="s">
        <v>23</v>
      </c>
      <c r="K2073" s="115">
        <f>INDEX(DatosProcesados!$A$1:$BF$101,MATCH(DataBase!A2073,DatosProcesados!$A$1:$A$101,0),MATCH(DataBase!J2073,DatosProcesados!$A$1:$BF$1,0))</f>
        <v>0</v>
      </c>
      <c r="L2073" s="115" t="str">
        <f>INDEX(Modelo!$A$9:$D$89,MATCH(DataBase!$J2073,Modelo!$A$9:$A$89,0),MATCH(DataBase!L$1,Modelo!$A$9:$D$9,0))</f>
        <v>Impacto ambiental</v>
      </c>
      <c r="M2073" s="115" t="str">
        <f>INDEX(Modelo!$A$9:$D$89,MATCH(DataBase!$J2073,Modelo!$A$9:$A$89,0),MATCH(DataBase!M$1,Modelo!$A$9:$D$9,0))</f>
        <v>Pilar 2</v>
      </c>
      <c r="N2073" s="115" t="str">
        <f>INDEX(Modelo!$A$9:$D$89,MATCH(DataBase!$J2073,Modelo!$A$9:$A$89,0),MATCH(DataBase!N$1,Modelo!$A$9:$D$9,0))</f>
        <v>boolean</v>
      </c>
      <c r="O2073" s="115" t="b">
        <f t="array" ref="O2073">IF(N2073="negativo",INDEX($AD$3:$AG$51,MATCH(1,($B2073=$AD$3:$AD$51)*($J2073=$AE$3:$AE$51),0),3),IF(N2073="positivo",INDEX($AD$55:$AG$109,MATCH(1,($B2073=$AD$55:$AD$109)*($J2073=$AE$55:$AE$109),0),3)))</f>
        <v>0</v>
      </c>
      <c r="P2073" s="115" t="b">
        <f t="array" ref="P2073">IF(N2073="negativo",INDEX($AD$3:$AG$51,MATCH(1,($B2073=$AD$3:$AD$51)*($J2073=$AE$3:$AE$51),0),4),IF(N2073="positivo",INDEX($AD$55:$AG$109,MATCH(1,($B2073=$AD$55:$AD$109)*($J2073=$AE$55:$AE$109),0),4)))</f>
        <v>0</v>
      </c>
      <c r="Q2073" s="115" t="str">
        <f>VLOOKUP(M2073,Modelo!$A$2:$C$7,2,0)</f>
        <v>Acción Climática y Energía</v>
      </c>
      <c r="R2073" s="118">
        <f t="array" ref="R2073">INDEX(Modelo!$F$1:$H$37,MATCH(1,(DataBase!Q2073=Modelo!$G$1:$G$37)*(DataBase!B2073=Modelo!$F$1:$F$37),0),3)</f>
        <v>0.21052631578947367</v>
      </c>
      <c r="S2073" s="115">
        <f t="shared" si="66"/>
        <v>0</v>
      </c>
      <c r="T2073" s="115">
        <f t="shared" si="67"/>
        <v>0</v>
      </c>
    </row>
    <row r="2074" spans="1:20" x14ac:dyDescent="0.3">
      <c r="A2074" s="115" t="s">
        <v>234</v>
      </c>
      <c r="B2074" s="115" t="s">
        <v>216</v>
      </c>
      <c r="C2074" s="115" t="s">
        <v>103</v>
      </c>
      <c r="D2074" s="115" t="s">
        <v>86</v>
      </c>
      <c r="E2074" s="115" t="s">
        <v>86</v>
      </c>
      <c r="F2074" s="115" t="s">
        <v>86</v>
      </c>
      <c r="G2074" s="115">
        <v>1904</v>
      </c>
      <c r="H2074" s="115" t="s">
        <v>125</v>
      </c>
      <c r="I2074" s="115">
        <v>2.8467005310000002</v>
      </c>
      <c r="J2074" s="115" t="s">
        <v>23</v>
      </c>
      <c r="K2074" s="115" t="str">
        <f>INDEX(DatosProcesados!$A$1:$BF$101,MATCH(DataBase!A2074,DatosProcesados!$A$1:$A$101,0),MATCH(DataBase!J2074,DatosProcesados!$A$1:$BF$1,0))</f>
        <v>Si</v>
      </c>
      <c r="L2074" s="115" t="str">
        <f>INDEX(Modelo!$A$9:$D$89,MATCH(DataBase!$J2074,Modelo!$A$9:$A$89,0),MATCH(DataBase!L$1,Modelo!$A$9:$D$9,0))</f>
        <v>Impacto ambiental</v>
      </c>
      <c r="M2074" s="115" t="str">
        <f>INDEX(Modelo!$A$9:$D$89,MATCH(DataBase!$J2074,Modelo!$A$9:$A$89,0),MATCH(DataBase!M$1,Modelo!$A$9:$D$9,0))</f>
        <v>Pilar 2</v>
      </c>
      <c r="N2074" s="115" t="str">
        <f>INDEX(Modelo!$A$9:$D$89,MATCH(DataBase!$J2074,Modelo!$A$9:$A$89,0),MATCH(DataBase!N$1,Modelo!$A$9:$D$9,0))</f>
        <v>boolean</v>
      </c>
      <c r="O2074" s="115" t="b">
        <f t="array" ref="O2074">IF(N2074="negativo",INDEX($AD$3:$AG$51,MATCH(1,($B2074=$AD$3:$AD$51)*($J2074=$AE$3:$AE$51),0),3),IF(N2074="positivo",INDEX($AD$55:$AG$109,MATCH(1,($B2074=$AD$55:$AD$109)*($J2074=$AE$55:$AE$109),0),3)))</f>
        <v>0</v>
      </c>
      <c r="P2074" s="115" t="b">
        <f t="array" ref="P2074">IF(N2074="negativo",INDEX($AD$3:$AG$51,MATCH(1,($B2074=$AD$3:$AD$51)*($J2074=$AE$3:$AE$51),0),4),IF(N2074="positivo",INDEX($AD$55:$AG$109,MATCH(1,($B2074=$AD$55:$AD$109)*($J2074=$AE$55:$AE$109),0),4)))</f>
        <v>0</v>
      </c>
      <c r="Q2074" s="115" t="str">
        <f>VLOOKUP(M2074,Modelo!$A$2:$C$7,2,0)</f>
        <v>Acción Climática y Energía</v>
      </c>
      <c r="R2074" s="118">
        <f t="array" ref="R2074">INDEX(Modelo!$F$1:$H$37,MATCH(1,(DataBase!Q2074=Modelo!$G$1:$G$37)*(DataBase!B2074=Modelo!$F$1:$F$37),0),3)</f>
        <v>0.21052631578947367</v>
      </c>
      <c r="S2074" s="115">
        <f t="shared" si="66"/>
        <v>100</v>
      </c>
      <c r="T2074" s="115">
        <f t="shared" si="67"/>
        <v>21.052631578947366</v>
      </c>
    </row>
    <row r="2075" spans="1:20" x14ac:dyDescent="0.3">
      <c r="A2075" s="115" t="s">
        <v>359</v>
      </c>
      <c r="B2075" s="115" t="s">
        <v>313</v>
      </c>
      <c r="C2075" s="115" t="s">
        <v>103</v>
      </c>
      <c r="D2075" s="115" t="s">
        <v>86</v>
      </c>
      <c r="E2075" s="115" t="s">
        <v>87</v>
      </c>
      <c r="F2075" s="115" t="s">
        <v>87</v>
      </c>
      <c r="G2075" s="115">
        <v>1993</v>
      </c>
      <c r="H2075" s="115" t="s">
        <v>244</v>
      </c>
      <c r="I2075" s="115">
        <v>2.3607916150000001</v>
      </c>
      <c r="J2075" s="115" t="s">
        <v>23</v>
      </c>
      <c r="K2075" s="115" t="str">
        <f>INDEX(DatosProcesados!$A$1:$BF$101,MATCH(DataBase!A2075,DatosProcesados!$A$1:$A$101,0),MATCH(DataBase!J2075,DatosProcesados!$A$1:$BF$1,0))</f>
        <v>No</v>
      </c>
      <c r="L2075" s="115" t="str">
        <f>INDEX(Modelo!$A$9:$D$89,MATCH(DataBase!$J2075,Modelo!$A$9:$A$89,0),MATCH(DataBase!L$1,Modelo!$A$9:$D$9,0))</f>
        <v>Impacto ambiental</v>
      </c>
      <c r="M2075" s="115" t="str">
        <f>INDEX(Modelo!$A$9:$D$89,MATCH(DataBase!$J2075,Modelo!$A$9:$A$89,0),MATCH(DataBase!M$1,Modelo!$A$9:$D$9,0))</f>
        <v>Pilar 2</v>
      </c>
      <c r="N2075" s="115" t="str">
        <f>INDEX(Modelo!$A$9:$D$89,MATCH(DataBase!$J2075,Modelo!$A$9:$A$89,0),MATCH(DataBase!N$1,Modelo!$A$9:$D$9,0))</f>
        <v>boolean</v>
      </c>
      <c r="O2075" s="115" t="b">
        <f t="array" ref="O2075">IF(N2075="negativo",INDEX($AD$3:$AG$51,MATCH(1,($B2075=$AD$3:$AD$51)*($J2075=$AE$3:$AE$51),0),3),IF(N2075="positivo",INDEX($AD$55:$AG$109,MATCH(1,($B2075=$AD$55:$AD$109)*($J2075=$AE$55:$AE$109),0),3)))</f>
        <v>0</v>
      </c>
      <c r="P2075" s="115" t="b">
        <f t="array" ref="P2075">IF(N2075="negativo",INDEX($AD$3:$AG$51,MATCH(1,($B2075=$AD$3:$AD$51)*($J2075=$AE$3:$AE$51),0),4),IF(N2075="positivo",INDEX($AD$55:$AG$109,MATCH(1,($B2075=$AD$55:$AD$109)*($J2075=$AE$55:$AE$109),0),4)))</f>
        <v>0</v>
      </c>
      <c r="Q2075" s="115" t="str">
        <f>VLOOKUP(M2075,Modelo!$A$2:$C$7,2,0)</f>
        <v>Acción Climática y Energía</v>
      </c>
      <c r="R2075" s="118">
        <f t="array" ref="R2075">INDEX(Modelo!$F$1:$H$37,MATCH(1,(DataBase!Q2075=Modelo!$G$1:$G$37)*(DataBase!B2075=Modelo!$F$1:$F$37),0),3)</f>
        <v>0.17647058823529413</v>
      </c>
      <c r="S2075" s="115">
        <f t="shared" si="66"/>
        <v>0</v>
      </c>
      <c r="T2075" s="115">
        <f t="shared" si="67"/>
        <v>0</v>
      </c>
    </row>
    <row r="2076" spans="1:20" x14ac:dyDescent="0.3">
      <c r="A2076" s="115" t="s">
        <v>327</v>
      </c>
      <c r="B2076" s="115" t="s">
        <v>313</v>
      </c>
      <c r="C2076" s="115" t="s">
        <v>103</v>
      </c>
      <c r="D2076" s="115" t="s">
        <v>86</v>
      </c>
      <c r="E2076" s="115" t="s">
        <v>86</v>
      </c>
      <c r="F2076" s="115" t="s">
        <v>87</v>
      </c>
      <c r="G2076" s="115">
        <v>2005</v>
      </c>
      <c r="H2076" s="115" t="s">
        <v>328</v>
      </c>
      <c r="I2076" s="115">
        <v>10.521119421</v>
      </c>
      <c r="J2076" s="115" t="s">
        <v>23</v>
      </c>
      <c r="K2076" s="115" t="str">
        <f>INDEX(DatosProcesados!$A$1:$BF$101,MATCH(DataBase!A2076,DatosProcesados!$A$1:$A$101,0),MATCH(DataBase!J2076,DatosProcesados!$A$1:$BF$1,0))</f>
        <v>Si</v>
      </c>
      <c r="L2076" s="115" t="str">
        <f>INDEX(Modelo!$A$9:$D$89,MATCH(DataBase!$J2076,Modelo!$A$9:$A$89,0),MATCH(DataBase!L$1,Modelo!$A$9:$D$9,0))</f>
        <v>Impacto ambiental</v>
      </c>
      <c r="M2076" s="115" t="str">
        <f>INDEX(Modelo!$A$9:$D$89,MATCH(DataBase!$J2076,Modelo!$A$9:$A$89,0),MATCH(DataBase!M$1,Modelo!$A$9:$D$9,0))</f>
        <v>Pilar 2</v>
      </c>
      <c r="N2076" s="115" t="str">
        <f>INDEX(Modelo!$A$9:$D$89,MATCH(DataBase!$J2076,Modelo!$A$9:$A$89,0),MATCH(DataBase!N$1,Modelo!$A$9:$D$9,0))</f>
        <v>boolean</v>
      </c>
      <c r="O2076" s="115" t="b">
        <f t="array" ref="O2076">IF(N2076="negativo",INDEX($AD$3:$AG$51,MATCH(1,($B2076=$AD$3:$AD$51)*($J2076=$AE$3:$AE$51),0),3),IF(N2076="positivo",INDEX($AD$55:$AG$109,MATCH(1,($B2076=$AD$55:$AD$109)*($J2076=$AE$55:$AE$109),0),3)))</f>
        <v>0</v>
      </c>
      <c r="P2076" s="115" t="b">
        <f t="array" ref="P2076">IF(N2076="negativo",INDEX($AD$3:$AG$51,MATCH(1,($B2076=$AD$3:$AD$51)*($J2076=$AE$3:$AE$51),0),4),IF(N2076="positivo",INDEX($AD$55:$AG$109,MATCH(1,($B2076=$AD$55:$AD$109)*($J2076=$AE$55:$AE$109),0),4)))</f>
        <v>0</v>
      </c>
      <c r="Q2076" s="115" t="str">
        <f>VLOOKUP(M2076,Modelo!$A$2:$C$7,2,0)</f>
        <v>Acción Climática y Energía</v>
      </c>
      <c r="R2076" s="118">
        <f t="array" ref="R2076">INDEX(Modelo!$F$1:$H$37,MATCH(1,(DataBase!Q2076=Modelo!$G$1:$G$37)*(DataBase!B2076=Modelo!$F$1:$F$37),0),3)</f>
        <v>0.17647058823529413</v>
      </c>
      <c r="S2076" s="115">
        <f t="shared" si="66"/>
        <v>100</v>
      </c>
      <c r="T2076" s="115">
        <f t="shared" si="67"/>
        <v>17.647058823529413</v>
      </c>
    </row>
    <row r="2077" spans="1:20" x14ac:dyDescent="0.3">
      <c r="A2077" s="115" t="s">
        <v>283</v>
      </c>
      <c r="B2077" s="115" t="s">
        <v>216</v>
      </c>
      <c r="C2077" s="115" t="s">
        <v>103</v>
      </c>
      <c r="D2077" s="115" t="s">
        <v>86</v>
      </c>
      <c r="E2077" s="115" t="s">
        <v>86</v>
      </c>
      <c r="F2077" s="115" t="s">
        <v>87</v>
      </c>
      <c r="G2077" s="115">
        <v>1958</v>
      </c>
      <c r="H2077" s="115" t="s">
        <v>125</v>
      </c>
      <c r="I2077" s="115">
        <v>2.0172595470000001</v>
      </c>
      <c r="J2077" s="115" t="s">
        <v>23</v>
      </c>
      <c r="K2077" s="115" t="str">
        <f>INDEX(DatosProcesados!$A$1:$BF$101,MATCH(DataBase!A2077,DatosProcesados!$A$1:$A$101,0),MATCH(DataBase!J2077,DatosProcesados!$A$1:$BF$1,0))</f>
        <v>Si</v>
      </c>
      <c r="L2077" s="115" t="str">
        <f>INDEX(Modelo!$A$9:$D$89,MATCH(DataBase!$J2077,Modelo!$A$9:$A$89,0),MATCH(DataBase!L$1,Modelo!$A$9:$D$9,0))</f>
        <v>Impacto ambiental</v>
      </c>
      <c r="M2077" s="115" t="str">
        <f>INDEX(Modelo!$A$9:$D$89,MATCH(DataBase!$J2077,Modelo!$A$9:$A$89,0),MATCH(DataBase!M$1,Modelo!$A$9:$D$9,0))</f>
        <v>Pilar 2</v>
      </c>
      <c r="N2077" s="115" t="str">
        <f>INDEX(Modelo!$A$9:$D$89,MATCH(DataBase!$J2077,Modelo!$A$9:$A$89,0),MATCH(DataBase!N$1,Modelo!$A$9:$D$9,0))</f>
        <v>boolean</v>
      </c>
      <c r="O2077" s="115" t="b">
        <f t="array" ref="O2077">IF(N2077="negativo",INDEX($AD$3:$AG$51,MATCH(1,($B2077=$AD$3:$AD$51)*($J2077=$AE$3:$AE$51),0),3),IF(N2077="positivo",INDEX($AD$55:$AG$109,MATCH(1,($B2077=$AD$55:$AD$109)*($J2077=$AE$55:$AE$109),0),3)))</f>
        <v>0</v>
      </c>
      <c r="P2077" s="115" t="b">
        <f t="array" ref="P2077">IF(N2077="negativo",INDEX($AD$3:$AG$51,MATCH(1,($B2077=$AD$3:$AD$51)*($J2077=$AE$3:$AE$51),0),4),IF(N2077="positivo",INDEX($AD$55:$AG$109,MATCH(1,($B2077=$AD$55:$AD$109)*($J2077=$AE$55:$AE$109),0),4)))</f>
        <v>0</v>
      </c>
      <c r="Q2077" s="115" t="str">
        <f>VLOOKUP(M2077,Modelo!$A$2:$C$7,2,0)</f>
        <v>Acción Climática y Energía</v>
      </c>
      <c r="R2077" s="118">
        <f t="array" ref="R2077">INDEX(Modelo!$F$1:$H$37,MATCH(1,(DataBase!Q2077=Modelo!$G$1:$G$37)*(DataBase!B2077=Modelo!$F$1:$F$37),0),3)</f>
        <v>0.21052631578947367</v>
      </c>
      <c r="S2077" s="115">
        <f t="shared" si="66"/>
        <v>100</v>
      </c>
      <c r="T2077" s="115">
        <f t="shared" si="67"/>
        <v>21.052631578947366</v>
      </c>
    </row>
    <row r="2078" spans="1:20" x14ac:dyDescent="0.3">
      <c r="A2078" s="115" t="s">
        <v>188</v>
      </c>
      <c r="B2078" s="115" t="s">
        <v>84</v>
      </c>
      <c r="C2078" s="115" t="s">
        <v>103</v>
      </c>
      <c r="D2078" s="115" t="s">
        <v>86</v>
      </c>
      <c r="E2078" s="115" t="s">
        <v>87</v>
      </c>
      <c r="F2078" s="115" t="s">
        <v>86</v>
      </c>
      <c r="G2078" s="115">
        <v>1974</v>
      </c>
      <c r="H2078" s="115" t="s">
        <v>125</v>
      </c>
      <c r="I2078" s="115">
        <v>2.2729038500000001</v>
      </c>
      <c r="J2078" s="115" t="s">
        <v>23</v>
      </c>
      <c r="K2078" s="115" t="str">
        <f>INDEX(DatosProcesados!$A$1:$BF$101,MATCH(DataBase!A2078,DatosProcesados!$A$1:$A$101,0),MATCH(DataBase!J2078,DatosProcesados!$A$1:$BF$1,0))</f>
        <v>Si</v>
      </c>
      <c r="L2078" s="115" t="str">
        <f>INDEX(Modelo!$A$9:$D$89,MATCH(DataBase!$J2078,Modelo!$A$9:$A$89,0),MATCH(DataBase!L$1,Modelo!$A$9:$D$9,0))</f>
        <v>Impacto ambiental</v>
      </c>
      <c r="M2078" s="115" t="str">
        <f>INDEX(Modelo!$A$9:$D$89,MATCH(DataBase!$J2078,Modelo!$A$9:$A$89,0),MATCH(DataBase!M$1,Modelo!$A$9:$D$9,0))</f>
        <v>Pilar 2</v>
      </c>
      <c r="N2078" s="115" t="str">
        <f>INDEX(Modelo!$A$9:$D$89,MATCH(DataBase!$J2078,Modelo!$A$9:$A$89,0),MATCH(DataBase!N$1,Modelo!$A$9:$D$9,0))</f>
        <v>boolean</v>
      </c>
      <c r="O2078" s="115" t="b">
        <f t="array" ref="O2078">IF(N2078="negativo",INDEX($AD$3:$AG$51,MATCH(1,($B2078=$AD$3:$AD$51)*($J2078=$AE$3:$AE$51),0),3),IF(N2078="positivo",INDEX($AD$55:$AG$109,MATCH(1,($B2078=$AD$55:$AD$109)*($J2078=$AE$55:$AE$109),0),3)))</f>
        <v>0</v>
      </c>
      <c r="P2078" s="115" t="b">
        <f t="array" ref="P2078">IF(N2078="negativo",INDEX($AD$3:$AG$51,MATCH(1,($B2078=$AD$3:$AD$51)*($J2078=$AE$3:$AE$51),0),4),IF(N2078="positivo",INDEX($AD$55:$AG$109,MATCH(1,($B2078=$AD$55:$AD$109)*($J2078=$AE$55:$AE$109),0),4)))</f>
        <v>0</v>
      </c>
      <c r="Q2078" s="115" t="str">
        <f>VLOOKUP(M2078,Modelo!$A$2:$C$7,2,0)</f>
        <v>Acción Climática y Energía</v>
      </c>
      <c r="R2078" s="118">
        <f t="array" ref="R2078">INDEX(Modelo!$F$1:$H$37,MATCH(1,(DataBase!Q2078=Modelo!$G$1:$G$37)*(DataBase!B2078=Modelo!$F$1:$F$37),0),3)</f>
        <v>0.11764705882352941</v>
      </c>
      <c r="S2078" s="115">
        <f t="shared" si="66"/>
        <v>100</v>
      </c>
      <c r="T2078" s="115">
        <f t="shared" si="67"/>
        <v>11.76470588235294</v>
      </c>
    </row>
    <row r="2079" spans="1:20" x14ac:dyDescent="0.3">
      <c r="A2079" s="115" t="s">
        <v>199</v>
      </c>
      <c r="B2079" s="115" t="s">
        <v>84</v>
      </c>
      <c r="C2079" s="115" t="s">
        <v>103</v>
      </c>
      <c r="D2079" s="115" t="s">
        <v>86</v>
      </c>
      <c r="E2079" s="115" t="s">
        <v>86</v>
      </c>
      <c r="F2079" s="115" t="s">
        <v>87</v>
      </c>
      <c r="G2079" s="115">
        <v>2015</v>
      </c>
      <c r="H2079" s="115" t="s">
        <v>125</v>
      </c>
      <c r="I2079" s="115">
        <v>0.70314701400000001</v>
      </c>
      <c r="J2079" s="115" t="s">
        <v>23</v>
      </c>
      <c r="K2079" s="115">
        <f>INDEX(DatosProcesados!$A$1:$BF$101,MATCH(DataBase!A2079,DatosProcesados!$A$1:$A$101,0),MATCH(DataBase!J2079,DatosProcesados!$A$1:$BF$1,0))</f>
        <v>0</v>
      </c>
      <c r="L2079" s="115" t="str">
        <f>INDEX(Modelo!$A$9:$D$89,MATCH(DataBase!$J2079,Modelo!$A$9:$A$89,0),MATCH(DataBase!L$1,Modelo!$A$9:$D$9,0))</f>
        <v>Impacto ambiental</v>
      </c>
      <c r="M2079" s="115" t="str">
        <f>INDEX(Modelo!$A$9:$D$89,MATCH(DataBase!$J2079,Modelo!$A$9:$A$89,0),MATCH(DataBase!M$1,Modelo!$A$9:$D$9,0))</f>
        <v>Pilar 2</v>
      </c>
      <c r="N2079" s="115" t="str">
        <f>INDEX(Modelo!$A$9:$D$89,MATCH(DataBase!$J2079,Modelo!$A$9:$A$89,0),MATCH(DataBase!N$1,Modelo!$A$9:$D$9,0))</f>
        <v>boolean</v>
      </c>
      <c r="O2079" s="115" t="b">
        <f t="array" ref="O2079">IF(N2079="negativo",INDEX($AD$3:$AG$51,MATCH(1,($B2079=$AD$3:$AD$51)*($J2079=$AE$3:$AE$51),0),3),IF(N2079="positivo",INDEX($AD$55:$AG$109,MATCH(1,($B2079=$AD$55:$AD$109)*($J2079=$AE$55:$AE$109),0),3)))</f>
        <v>0</v>
      </c>
      <c r="P2079" s="115" t="b">
        <f t="array" ref="P2079">IF(N2079="negativo",INDEX($AD$3:$AG$51,MATCH(1,($B2079=$AD$3:$AD$51)*($J2079=$AE$3:$AE$51),0),4),IF(N2079="positivo",INDEX($AD$55:$AG$109,MATCH(1,($B2079=$AD$55:$AD$109)*($J2079=$AE$55:$AE$109),0),4)))</f>
        <v>0</v>
      </c>
      <c r="Q2079" s="115" t="str">
        <f>VLOOKUP(M2079,Modelo!$A$2:$C$7,2,0)</f>
        <v>Acción Climática y Energía</v>
      </c>
      <c r="R2079" s="118">
        <f t="array" ref="R2079">INDEX(Modelo!$F$1:$H$37,MATCH(1,(DataBase!Q2079=Modelo!$G$1:$G$37)*(DataBase!B2079=Modelo!$F$1:$F$37),0),3)</f>
        <v>0.11764705882352941</v>
      </c>
      <c r="S2079" s="115">
        <f t="shared" si="66"/>
        <v>0</v>
      </c>
      <c r="T2079" s="115">
        <f t="shared" si="67"/>
        <v>0</v>
      </c>
    </row>
    <row r="2080" spans="1:20" x14ac:dyDescent="0.3">
      <c r="A2080" s="115" t="s">
        <v>215</v>
      </c>
      <c r="B2080" s="115" t="s">
        <v>216</v>
      </c>
      <c r="C2080" s="115" t="s">
        <v>97</v>
      </c>
      <c r="D2080" s="115" t="s">
        <v>86</v>
      </c>
      <c r="E2080" s="115" t="s">
        <v>86</v>
      </c>
      <c r="F2080" s="115" t="s">
        <v>86</v>
      </c>
      <c r="G2080" s="115">
        <v>1956</v>
      </c>
      <c r="H2080" s="115" t="s">
        <v>125</v>
      </c>
      <c r="I2080" s="115">
        <v>25.860914507</v>
      </c>
      <c r="J2080" s="115" t="s">
        <v>23</v>
      </c>
      <c r="K2080" s="115" t="str">
        <f>INDEX(DatosProcesados!$A$1:$BF$101,MATCH(DataBase!A2080,DatosProcesados!$A$1:$A$101,0),MATCH(DataBase!J2080,DatosProcesados!$A$1:$BF$1,0))</f>
        <v>Si</v>
      </c>
      <c r="L2080" s="115" t="str">
        <f>INDEX(Modelo!$A$9:$D$89,MATCH(DataBase!$J2080,Modelo!$A$9:$A$89,0),MATCH(DataBase!L$1,Modelo!$A$9:$D$9,0))</f>
        <v>Impacto ambiental</v>
      </c>
      <c r="M2080" s="115" t="str">
        <f>INDEX(Modelo!$A$9:$D$89,MATCH(DataBase!$J2080,Modelo!$A$9:$A$89,0),MATCH(DataBase!M$1,Modelo!$A$9:$D$9,0))</f>
        <v>Pilar 2</v>
      </c>
      <c r="N2080" s="115" t="str">
        <f>INDEX(Modelo!$A$9:$D$89,MATCH(DataBase!$J2080,Modelo!$A$9:$A$89,0),MATCH(DataBase!N$1,Modelo!$A$9:$D$9,0))</f>
        <v>boolean</v>
      </c>
      <c r="O2080" s="115" t="b">
        <f t="array" ref="O2080">IF(N2080="negativo",INDEX($AD$3:$AG$51,MATCH(1,($B2080=$AD$3:$AD$51)*($J2080=$AE$3:$AE$51),0),3),IF(N2080="positivo",INDEX($AD$55:$AG$109,MATCH(1,($B2080=$AD$55:$AD$109)*($J2080=$AE$55:$AE$109),0),3)))</f>
        <v>0</v>
      </c>
      <c r="P2080" s="115" t="b">
        <f t="array" ref="P2080">IF(N2080="negativo",INDEX($AD$3:$AG$51,MATCH(1,($B2080=$AD$3:$AD$51)*($J2080=$AE$3:$AE$51),0),4),IF(N2080="positivo",INDEX($AD$55:$AG$109,MATCH(1,($B2080=$AD$55:$AD$109)*($J2080=$AE$55:$AE$109),0),4)))</f>
        <v>0</v>
      </c>
      <c r="Q2080" s="115" t="str">
        <f>VLOOKUP(M2080,Modelo!$A$2:$C$7,2,0)</f>
        <v>Acción Climática y Energía</v>
      </c>
      <c r="R2080" s="118">
        <f t="array" ref="R2080">INDEX(Modelo!$F$1:$H$37,MATCH(1,(DataBase!Q2080=Modelo!$G$1:$G$37)*(DataBase!B2080=Modelo!$F$1:$F$37),0),3)</f>
        <v>0.21052631578947367</v>
      </c>
      <c r="S2080" s="115">
        <f t="shared" si="66"/>
        <v>100</v>
      </c>
      <c r="T2080" s="115">
        <f t="shared" si="67"/>
        <v>21.052631578947366</v>
      </c>
    </row>
    <row r="2081" spans="1:20" x14ac:dyDescent="0.3">
      <c r="A2081" s="115" t="s">
        <v>257</v>
      </c>
      <c r="B2081" s="115" t="s">
        <v>216</v>
      </c>
      <c r="C2081" s="115" t="s">
        <v>97</v>
      </c>
      <c r="D2081" s="115" t="s">
        <v>86</v>
      </c>
      <c r="E2081" s="115" t="s">
        <v>87</v>
      </c>
      <c r="F2081" s="115" t="s">
        <v>87</v>
      </c>
      <c r="G2081" s="115">
        <v>1898</v>
      </c>
      <c r="H2081" s="115" t="s">
        <v>167</v>
      </c>
      <c r="I2081" s="115">
        <v>2.4260392159999999</v>
      </c>
      <c r="J2081" s="115" t="s">
        <v>23</v>
      </c>
      <c r="K2081" s="115" t="str">
        <f>INDEX(DatosProcesados!$A$1:$BF$101,MATCH(DataBase!A2081,DatosProcesados!$A$1:$A$101,0),MATCH(DataBase!J2081,DatosProcesados!$A$1:$BF$1,0))</f>
        <v>Si</v>
      </c>
      <c r="L2081" s="115" t="str">
        <f>INDEX(Modelo!$A$9:$D$89,MATCH(DataBase!$J2081,Modelo!$A$9:$A$89,0),MATCH(DataBase!L$1,Modelo!$A$9:$D$9,0))</f>
        <v>Impacto ambiental</v>
      </c>
      <c r="M2081" s="115" t="str">
        <f>INDEX(Modelo!$A$9:$D$89,MATCH(DataBase!$J2081,Modelo!$A$9:$A$89,0),MATCH(DataBase!M$1,Modelo!$A$9:$D$9,0))</f>
        <v>Pilar 2</v>
      </c>
      <c r="N2081" s="115" t="str">
        <f>INDEX(Modelo!$A$9:$D$89,MATCH(DataBase!$J2081,Modelo!$A$9:$A$89,0),MATCH(DataBase!N$1,Modelo!$A$9:$D$9,0))</f>
        <v>boolean</v>
      </c>
      <c r="O2081" s="115" t="b">
        <f t="array" ref="O2081">IF(N2081="negativo",INDEX($AD$3:$AG$51,MATCH(1,($B2081=$AD$3:$AD$51)*($J2081=$AE$3:$AE$51),0),3),IF(N2081="positivo",INDEX($AD$55:$AG$109,MATCH(1,($B2081=$AD$55:$AD$109)*($J2081=$AE$55:$AE$109),0),3)))</f>
        <v>0</v>
      </c>
      <c r="P2081" s="115" t="b">
        <f t="array" ref="P2081">IF(N2081="negativo",INDEX($AD$3:$AG$51,MATCH(1,($B2081=$AD$3:$AD$51)*($J2081=$AE$3:$AE$51),0),4),IF(N2081="positivo",INDEX($AD$55:$AG$109,MATCH(1,($B2081=$AD$55:$AD$109)*($J2081=$AE$55:$AE$109),0),4)))</f>
        <v>0</v>
      </c>
      <c r="Q2081" s="115" t="str">
        <f>VLOOKUP(M2081,Modelo!$A$2:$C$7,2,0)</f>
        <v>Acción Climática y Energía</v>
      </c>
      <c r="R2081" s="118">
        <f t="array" ref="R2081">INDEX(Modelo!$F$1:$H$37,MATCH(1,(DataBase!Q2081=Modelo!$G$1:$G$37)*(DataBase!B2081=Modelo!$F$1:$F$37),0),3)</f>
        <v>0.21052631578947367</v>
      </c>
      <c r="S2081" s="115">
        <f t="shared" si="66"/>
        <v>100</v>
      </c>
      <c r="T2081" s="115">
        <f t="shared" si="67"/>
        <v>21.052631578947366</v>
      </c>
    </row>
    <row r="2082" spans="1:20" x14ac:dyDescent="0.3">
      <c r="A2082" s="115" t="s">
        <v>301</v>
      </c>
      <c r="B2082" s="115" t="s">
        <v>216</v>
      </c>
      <c r="C2082" s="115" t="s">
        <v>103</v>
      </c>
      <c r="D2082" s="115" t="s">
        <v>86</v>
      </c>
      <c r="E2082" s="115" t="s">
        <v>87</v>
      </c>
      <c r="F2082" s="115" t="s">
        <v>86</v>
      </c>
      <c r="G2082" s="115">
        <v>1998</v>
      </c>
      <c r="H2082" s="115" t="s">
        <v>125</v>
      </c>
      <c r="I2082" s="115">
        <v>1.697301486</v>
      </c>
      <c r="J2082" s="115" t="s">
        <v>23</v>
      </c>
      <c r="K2082" s="115" t="str">
        <f>INDEX(DatosProcesados!$A$1:$BF$101,MATCH(DataBase!A2082,DatosProcesados!$A$1:$A$101,0),MATCH(DataBase!J2082,DatosProcesados!$A$1:$BF$1,0))</f>
        <v>Si</v>
      </c>
      <c r="L2082" s="115" t="str">
        <f>INDEX(Modelo!$A$9:$D$89,MATCH(DataBase!$J2082,Modelo!$A$9:$A$89,0),MATCH(DataBase!L$1,Modelo!$A$9:$D$9,0))</f>
        <v>Impacto ambiental</v>
      </c>
      <c r="M2082" s="115" t="str">
        <f>INDEX(Modelo!$A$9:$D$89,MATCH(DataBase!$J2082,Modelo!$A$9:$A$89,0),MATCH(DataBase!M$1,Modelo!$A$9:$D$9,0))</f>
        <v>Pilar 2</v>
      </c>
      <c r="N2082" s="115" t="str">
        <f>INDEX(Modelo!$A$9:$D$89,MATCH(DataBase!$J2082,Modelo!$A$9:$A$89,0),MATCH(DataBase!N$1,Modelo!$A$9:$D$9,0))</f>
        <v>boolean</v>
      </c>
      <c r="O2082" s="115" t="b">
        <f t="array" ref="O2082">IF(N2082="negativo",INDEX($AD$3:$AG$51,MATCH(1,($B2082=$AD$3:$AD$51)*($J2082=$AE$3:$AE$51),0),3),IF(N2082="positivo",INDEX($AD$55:$AG$109,MATCH(1,($B2082=$AD$55:$AD$109)*($J2082=$AE$55:$AE$109),0),3)))</f>
        <v>0</v>
      </c>
      <c r="P2082" s="115" t="b">
        <f t="array" ref="P2082">IF(N2082="negativo",INDEX($AD$3:$AG$51,MATCH(1,($B2082=$AD$3:$AD$51)*($J2082=$AE$3:$AE$51),0),4),IF(N2082="positivo",INDEX($AD$55:$AG$109,MATCH(1,($B2082=$AD$55:$AD$109)*($J2082=$AE$55:$AE$109),0),4)))</f>
        <v>0</v>
      </c>
      <c r="Q2082" s="115" t="str">
        <f>VLOOKUP(M2082,Modelo!$A$2:$C$7,2,0)</f>
        <v>Acción Climática y Energía</v>
      </c>
      <c r="R2082" s="118">
        <f t="array" ref="R2082">INDEX(Modelo!$F$1:$H$37,MATCH(1,(DataBase!Q2082=Modelo!$G$1:$G$37)*(DataBase!B2082=Modelo!$F$1:$F$37),0),3)</f>
        <v>0.21052631578947367</v>
      </c>
      <c r="S2082" s="115">
        <f t="shared" si="66"/>
        <v>100</v>
      </c>
      <c r="T2082" s="115">
        <f t="shared" si="67"/>
        <v>21.052631578947366</v>
      </c>
    </row>
    <row r="2083" spans="1:20" x14ac:dyDescent="0.3">
      <c r="A2083" s="115" t="s">
        <v>352</v>
      </c>
      <c r="B2083" s="115" t="s">
        <v>313</v>
      </c>
      <c r="C2083" s="115" t="s">
        <v>103</v>
      </c>
      <c r="D2083" s="115" t="s">
        <v>87</v>
      </c>
      <c r="E2083" s="115" t="s">
        <v>87</v>
      </c>
      <c r="F2083" s="115" t="s">
        <v>87</v>
      </c>
      <c r="G2083" s="115">
        <v>1969</v>
      </c>
      <c r="H2083" s="115" t="s">
        <v>353</v>
      </c>
      <c r="I2083" s="115">
        <v>3.188315636</v>
      </c>
      <c r="J2083" s="115" t="s">
        <v>23</v>
      </c>
      <c r="K2083" s="115" t="str">
        <f>INDEX(DatosProcesados!$A$1:$BF$101,MATCH(DataBase!A2083,DatosProcesados!$A$1:$A$101,0),MATCH(DataBase!J2083,DatosProcesados!$A$1:$BF$1,0))</f>
        <v>Si</v>
      </c>
      <c r="L2083" s="115" t="str">
        <f>INDEX(Modelo!$A$9:$D$89,MATCH(DataBase!$J2083,Modelo!$A$9:$A$89,0),MATCH(DataBase!L$1,Modelo!$A$9:$D$9,0))</f>
        <v>Impacto ambiental</v>
      </c>
      <c r="M2083" s="115" t="str">
        <f>INDEX(Modelo!$A$9:$D$89,MATCH(DataBase!$J2083,Modelo!$A$9:$A$89,0),MATCH(DataBase!M$1,Modelo!$A$9:$D$9,0))</f>
        <v>Pilar 2</v>
      </c>
      <c r="N2083" s="115" t="str">
        <f>INDEX(Modelo!$A$9:$D$89,MATCH(DataBase!$J2083,Modelo!$A$9:$A$89,0),MATCH(DataBase!N$1,Modelo!$A$9:$D$9,0))</f>
        <v>boolean</v>
      </c>
      <c r="O2083" s="115" t="b">
        <f t="array" ref="O2083">IF(N2083="negativo",INDEX($AD$3:$AG$51,MATCH(1,($B2083=$AD$3:$AD$51)*($J2083=$AE$3:$AE$51),0),3),IF(N2083="positivo",INDEX($AD$55:$AG$109,MATCH(1,($B2083=$AD$55:$AD$109)*($J2083=$AE$55:$AE$109),0),3)))</f>
        <v>0</v>
      </c>
      <c r="P2083" s="115" t="b">
        <f t="array" ref="P2083">IF(N2083="negativo",INDEX($AD$3:$AG$51,MATCH(1,($B2083=$AD$3:$AD$51)*($J2083=$AE$3:$AE$51),0),4),IF(N2083="positivo",INDEX($AD$55:$AG$109,MATCH(1,($B2083=$AD$55:$AD$109)*($J2083=$AE$55:$AE$109),0),4)))</f>
        <v>0</v>
      </c>
      <c r="Q2083" s="115" t="str">
        <f>VLOOKUP(M2083,Modelo!$A$2:$C$7,2,0)</f>
        <v>Acción Climática y Energía</v>
      </c>
      <c r="R2083" s="118">
        <f t="array" ref="R2083">INDEX(Modelo!$F$1:$H$37,MATCH(1,(DataBase!Q2083=Modelo!$G$1:$G$37)*(DataBase!B2083=Modelo!$F$1:$F$37),0),3)</f>
        <v>0.17647058823529413</v>
      </c>
      <c r="S2083" s="115">
        <f t="shared" si="66"/>
        <v>100</v>
      </c>
      <c r="T2083" s="115">
        <f t="shared" si="67"/>
        <v>17.647058823529413</v>
      </c>
    </row>
    <row r="2084" spans="1:20" x14ac:dyDescent="0.3">
      <c r="A2084" s="115" t="s">
        <v>427</v>
      </c>
      <c r="B2084" s="115" t="s">
        <v>407</v>
      </c>
      <c r="C2084" s="115" t="s">
        <v>103</v>
      </c>
      <c r="D2084" s="115" t="s">
        <v>86</v>
      </c>
      <c r="E2084" s="115" t="s">
        <v>86</v>
      </c>
      <c r="F2084" s="115" t="s">
        <v>87</v>
      </c>
      <c r="G2084" s="115">
        <v>2020</v>
      </c>
      <c r="H2084" s="115" t="s">
        <v>428</v>
      </c>
      <c r="I2084" s="115">
        <v>1.943851598</v>
      </c>
      <c r="J2084" s="115" t="s">
        <v>23</v>
      </c>
      <c r="K2084" s="115" t="str">
        <f>INDEX(DatosProcesados!$A$1:$BF$101,MATCH(DataBase!A2084,DatosProcesados!$A$1:$A$101,0),MATCH(DataBase!J2084,DatosProcesados!$A$1:$BF$1,0))</f>
        <v>Si</v>
      </c>
      <c r="L2084" s="115" t="str">
        <f>INDEX(Modelo!$A$9:$D$89,MATCH(DataBase!$J2084,Modelo!$A$9:$A$89,0),MATCH(DataBase!L$1,Modelo!$A$9:$D$9,0))</f>
        <v>Impacto ambiental</v>
      </c>
      <c r="M2084" s="115" t="str">
        <f>INDEX(Modelo!$A$9:$D$89,MATCH(DataBase!$J2084,Modelo!$A$9:$A$89,0),MATCH(DataBase!M$1,Modelo!$A$9:$D$9,0))</f>
        <v>Pilar 2</v>
      </c>
      <c r="N2084" s="115" t="str">
        <f>INDEX(Modelo!$A$9:$D$89,MATCH(DataBase!$J2084,Modelo!$A$9:$A$89,0),MATCH(DataBase!N$1,Modelo!$A$9:$D$9,0))</f>
        <v>boolean</v>
      </c>
      <c r="O2084" s="115" t="b">
        <f t="array" ref="O2084">IF(N2084="negativo",INDEX($AD$3:$AG$51,MATCH(1,($B2084=$AD$3:$AD$51)*($J2084=$AE$3:$AE$51),0),3),IF(N2084="positivo",INDEX($AD$55:$AG$109,MATCH(1,($B2084=$AD$55:$AD$109)*($J2084=$AE$55:$AE$109),0),3)))</f>
        <v>0</v>
      </c>
      <c r="P2084" s="115" t="b">
        <f t="array" ref="P2084">IF(N2084="negativo",INDEX($AD$3:$AG$51,MATCH(1,($B2084=$AD$3:$AD$51)*($J2084=$AE$3:$AE$51),0),4),IF(N2084="positivo",INDEX($AD$55:$AG$109,MATCH(1,($B2084=$AD$55:$AD$109)*($J2084=$AE$55:$AE$109),0),4)))</f>
        <v>0</v>
      </c>
      <c r="Q2084" s="115" t="str">
        <f>VLOOKUP(M2084,Modelo!$A$2:$C$7,2,0)</f>
        <v>Acción Climática y Energía</v>
      </c>
      <c r="R2084" s="118">
        <f t="array" ref="R2084">INDEX(Modelo!$F$1:$H$37,MATCH(1,(DataBase!Q2084=Modelo!$G$1:$G$37)*(DataBase!B2084=Modelo!$F$1:$F$37),0),3)</f>
        <v>0.19230769230769232</v>
      </c>
      <c r="S2084" s="115">
        <f t="shared" si="66"/>
        <v>100</v>
      </c>
      <c r="T2084" s="115">
        <f t="shared" si="67"/>
        <v>19.230769230769234</v>
      </c>
    </row>
    <row r="2085" spans="1:20" x14ac:dyDescent="0.3">
      <c r="A2085" s="115" t="s">
        <v>333</v>
      </c>
      <c r="B2085" s="115" t="s">
        <v>313</v>
      </c>
      <c r="C2085" s="115" t="s">
        <v>103</v>
      </c>
      <c r="D2085" s="115" t="s">
        <v>86</v>
      </c>
      <c r="E2085" s="115" t="s">
        <v>86</v>
      </c>
      <c r="F2085" s="115" t="s">
        <v>87</v>
      </c>
      <c r="G2085" s="115">
        <v>1952</v>
      </c>
      <c r="H2085" s="115" t="s">
        <v>177</v>
      </c>
      <c r="I2085" s="115">
        <v>5.9910971069999999</v>
      </c>
      <c r="J2085" s="115" t="s">
        <v>23</v>
      </c>
      <c r="K2085" s="115" t="str">
        <f>INDEX(DatosProcesados!$A$1:$BF$101,MATCH(DataBase!A2085,DatosProcesados!$A$1:$A$101,0),MATCH(DataBase!J2085,DatosProcesados!$A$1:$BF$1,0))</f>
        <v>Si</v>
      </c>
      <c r="L2085" s="115" t="str">
        <f>INDEX(Modelo!$A$9:$D$89,MATCH(DataBase!$J2085,Modelo!$A$9:$A$89,0),MATCH(DataBase!L$1,Modelo!$A$9:$D$9,0))</f>
        <v>Impacto ambiental</v>
      </c>
      <c r="M2085" s="115" t="str">
        <f>INDEX(Modelo!$A$9:$D$89,MATCH(DataBase!$J2085,Modelo!$A$9:$A$89,0),MATCH(DataBase!M$1,Modelo!$A$9:$D$9,0))</f>
        <v>Pilar 2</v>
      </c>
      <c r="N2085" s="115" t="str">
        <f>INDEX(Modelo!$A$9:$D$89,MATCH(DataBase!$J2085,Modelo!$A$9:$A$89,0),MATCH(DataBase!N$1,Modelo!$A$9:$D$9,0))</f>
        <v>boolean</v>
      </c>
      <c r="O2085" s="115" t="b">
        <f t="array" ref="O2085">IF(N2085="negativo",INDEX($AD$3:$AG$51,MATCH(1,($B2085=$AD$3:$AD$51)*($J2085=$AE$3:$AE$51),0),3),IF(N2085="positivo",INDEX($AD$55:$AG$109,MATCH(1,($B2085=$AD$55:$AD$109)*($J2085=$AE$55:$AE$109),0),3)))</f>
        <v>0</v>
      </c>
      <c r="P2085" s="115" t="b">
        <f t="array" ref="P2085">IF(N2085="negativo",INDEX($AD$3:$AG$51,MATCH(1,($B2085=$AD$3:$AD$51)*($J2085=$AE$3:$AE$51),0),4),IF(N2085="positivo",INDEX($AD$55:$AG$109,MATCH(1,($B2085=$AD$55:$AD$109)*($J2085=$AE$55:$AE$109),0),4)))</f>
        <v>0</v>
      </c>
      <c r="Q2085" s="115" t="str">
        <f>VLOOKUP(M2085,Modelo!$A$2:$C$7,2,0)</f>
        <v>Acción Climática y Energía</v>
      </c>
      <c r="R2085" s="118">
        <f t="array" ref="R2085">INDEX(Modelo!$F$1:$H$37,MATCH(1,(DataBase!Q2085=Modelo!$G$1:$G$37)*(DataBase!B2085=Modelo!$F$1:$F$37),0),3)</f>
        <v>0.17647058823529413</v>
      </c>
      <c r="S2085" s="115">
        <f t="shared" si="66"/>
        <v>100</v>
      </c>
      <c r="T2085" s="115">
        <f t="shared" si="67"/>
        <v>17.647058823529413</v>
      </c>
    </row>
    <row r="2086" spans="1:20" x14ac:dyDescent="0.3">
      <c r="A2086" s="115" t="s">
        <v>371</v>
      </c>
      <c r="B2086" s="115" t="s">
        <v>313</v>
      </c>
      <c r="C2086" s="115" t="s">
        <v>103</v>
      </c>
      <c r="D2086" s="115" t="s">
        <v>87</v>
      </c>
      <c r="E2086" s="115" t="s">
        <v>86</v>
      </c>
      <c r="F2086" s="115" t="s">
        <v>87</v>
      </c>
      <c r="G2086" s="115">
        <v>1977</v>
      </c>
      <c r="H2086" s="115" t="s">
        <v>281</v>
      </c>
      <c r="I2086" s="115">
        <v>2.002301595</v>
      </c>
      <c r="J2086" s="115" t="s">
        <v>23</v>
      </c>
      <c r="K2086" s="115" t="str">
        <f>INDEX(DatosProcesados!$A$1:$BF$101,MATCH(DataBase!A2086,DatosProcesados!$A$1:$A$101,0),MATCH(DataBase!J2086,DatosProcesados!$A$1:$BF$1,0))</f>
        <v>Si</v>
      </c>
      <c r="L2086" s="115" t="str">
        <f>INDEX(Modelo!$A$9:$D$89,MATCH(DataBase!$J2086,Modelo!$A$9:$A$89,0),MATCH(DataBase!L$1,Modelo!$A$9:$D$9,0))</f>
        <v>Impacto ambiental</v>
      </c>
      <c r="M2086" s="115" t="str">
        <f>INDEX(Modelo!$A$9:$D$89,MATCH(DataBase!$J2086,Modelo!$A$9:$A$89,0),MATCH(DataBase!M$1,Modelo!$A$9:$D$9,0))</f>
        <v>Pilar 2</v>
      </c>
      <c r="N2086" s="115" t="str">
        <f>INDEX(Modelo!$A$9:$D$89,MATCH(DataBase!$J2086,Modelo!$A$9:$A$89,0),MATCH(DataBase!N$1,Modelo!$A$9:$D$9,0))</f>
        <v>boolean</v>
      </c>
      <c r="O2086" s="115" t="b">
        <f t="array" ref="O2086">IF(N2086="negativo",INDEX($AD$3:$AG$51,MATCH(1,($B2086=$AD$3:$AD$51)*($J2086=$AE$3:$AE$51),0),3),IF(N2086="positivo",INDEX($AD$55:$AG$109,MATCH(1,($B2086=$AD$55:$AD$109)*($J2086=$AE$55:$AE$109),0),3)))</f>
        <v>0</v>
      </c>
      <c r="P2086" s="115" t="b">
        <f t="array" ref="P2086">IF(N2086="negativo",INDEX($AD$3:$AG$51,MATCH(1,($B2086=$AD$3:$AD$51)*($J2086=$AE$3:$AE$51),0),4),IF(N2086="positivo",INDEX($AD$55:$AG$109,MATCH(1,($B2086=$AD$55:$AD$109)*($J2086=$AE$55:$AE$109),0),4)))</f>
        <v>0</v>
      </c>
      <c r="Q2086" s="115" t="str">
        <f>VLOOKUP(M2086,Modelo!$A$2:$C$7,2,0)</f>
        <v>Acción Climática y Energía</v>
      </c>
      <c r="R2086" s="118">
        <f t="array" ref="R2086">INDEX(Modelo!$F$1:$H$37,MATCH(1,(DataBase!Q2086=Modelo!$G$1:$G$37)*(DataBase!B2086=Modelo!$F$1:$F$37),0),3)</f>
        <v>0.17647058823529413</v>
      </c>
      <c r="S2086" s="115">
        <f t="shared" si="66"/>
        <v>100</v>
      </c>
      <c r="T2086" s="115">
        <f t="shared" si="67"/>
        <v>17.647058823529413</v>
      </c>
    </row>
    <row r="2087" spans="1:20" x14ac:dyDescent="0.3">
      <c r="A2087" s="115" t="s">
        <v>469</v>
      </c>
      <c r="B2087" s="115" t="s">
        <v>467</v>
      </c>
      <c r="C2087" s="115" t="s">
        <v>103</v>
      </c>
      <c r="D2087" s="115" t="s">
        <v>87</v>
      </c>
      <c r="E2087" s="115" t="s">
        <v>86</v>
      </c>
      <c r="F2087" s="115" t="s">
        <v>87</v>
      </c>
      <c r="G2087" s="115">
        <v>1971</v>
      </c>
      <c r="H2087" s="115" t="s">
        <v>244</v>
      </c>
      <c r="I2087" s="115">
        <v>2.1567474139999998</v>
      </c>
      <c r="J2087" s="115" t="s">
        <v>23</v>
      </c>
      <c r="K2087" s="115">
        <f>INDEX(DatosProcesados!$A$1:$BF$101,MATCH(DataBase!A2087,DatosProcesados!$A$1:$A$101,0),MATCH(DataBase!J2087,DatosProcesados!$A$1:$BF$1,0))</f>
        <v>0</v>
      </c>
      <c r="L2087" s="115" t="str">
        <f>INDEX(Modelo!$A$9:$D$89,MATCH(DataBase!$J2087,Modelo!$A$9:$A$89,0),MATCH(DataBase!L$1,Modelo!$A$9:$D$9,0))</f>
        <v>Impacto ambiental</v>
      </c>
      <c r="M2087" s="115" t="str">
        <f>INDEX(Modelo!$A$9:$D$89,MATCH(DataBase!$J2087,Modelo!$A$9:$A$89,0),MATCH(DataBase!M$1,Modelo!$A$9:$D$9,0))</f>
        <v>Pilar 2</v>
      </c>
      <c r="N2087" s="115" t="str">
        <f>INDEX(Modelo!$A$9:$D$89,MATCH(DataBase!$J2087,Modelo!$A$9:$A$89,0),MATCH(DataBase!N$1,Modelo!$A$9:$D$9,0))</f>
        <v>boolean</v>
      </c>
      <c r="O2087" s="115" t="b">
        <f t="array" ref="O2087">IF(N2087="negativo",INDEX($AD$3:$AG$51,MATCH(1,($B2087=$AD$3:$AD$51)*($J2087=$AE$3:$AE$51),0),3),IF(N2087="positivo",INDEX($AD$55:$AG$109,MATCH(1,($B2087=$AD$55:$AD$109)*($J2087=$AE$55:$AE$109),0),3)))</f>
        <v>0</v>
      </c>
      <c r="P2087" s="115" t="b">
        <f t="array" ref="P2087">IF(N2087="negativo",INDEX($AD$3:$AG$51,MATCH(1,($B2087=$AD$3:$AD$51)*($J2087=$AE$3:$AE$51),0),4),IF(N2087="positivo",INDEX($AD$55:$AG$109,MATCH(1,($B2087=$AD$55:$AD$109)*($J2087=$AE$55:$AE$109),0),4)))</f>
        <v>0</v>
      </c>
      <c r="Q2087" s="115" t="str">
        <f>VLOOKUP(M2087,Modelo!$A$2:$C$7,2,0)</f>
        <v>Acción Climática y Energía</v>
      </c>
      <c r="R2087" s="118">
        <f t="array" ref="R2087">INDEX(Modelo!$F$1:$H$37,MATCH(1,(DataBase!Q2087=Modelo!$G$1:$G$37)*(DataBase!B2087=Modelo!$F$1:$F$37),0),3)</f>
        <v>0.19047619047619047</v>
      </c>
      <c r="S2087" s="115">
        <f t="shared" si="66"/>
        <v>0</v>
      </c>
      <c r="T2087" s="115">
        <f t="shared" si="67"/>
        <v>0</v>
      </c>
    </row>
    <row r="2088" spans="1:20" x14ac:dyDescent="0.3">
      <c r="A2088" s="115" t="s">
        <v>357</v>
      </c>
      <c r="B2088" s="115" t="s">
        <v>313</v>
      </c>
      <c r="C2088" s="115" t="s">
        <v>103</v>
      </c>
      <c r="D2088" s="115" t="s">
        <v>86</v>
      </c>
      <c r="E2088" s="115" t="s">
        <v>86</v>
      </c>
      <c r="F2088" s="115" t="s">
        <v>87</v>
      </c>
      <c r="G2088" s="115">
        <v>2009</v>
      </c>
      <c r="H2088" s="115" t="s">
        <v>358</v>
      </c>
      <c r="I2088" s="115">
        <v>2.8694480090000001</v>
      </c>
      <c r="J2088" s="115" t="s">
        <v>23</v>
      </c>
      <c r="K2088" s="115">
        <f>INDEX(DatosProcesados!$A$1:$BF$101,MATCH(DataBase!A2088,DatosProcesados!$A$1:$A$101,0),MATCH(DataBase!J2088,DatosProcesados!$A$1:$BF$1,0))</f>
        <v>0</v>
      </c>
      <c r="L2088" s="115" t="str">
        <f>INDEX(Modelo!$A$9:$D$89,MATCH(DataBase!$J2088,Modelo!$A$9:$A$89,0),MATCH(DataBase!L$1,Modelo!$A$9:$D$9,0))</f>
        <v>Impacto ambiental</v>
      </c>
      <c r="M2088" s="115" t="str">
        <f>INDEX(Modelo!$A$9:$D$89,MATCH(DataBase!$J2088,Modelo!$A$9:$A$89,0),MATCH(DataBase!M$1,Modelo!$A$9:$D$9,0))</f>
        <v>Pilar 2</v>
      </c>
      <c r="N2088" s="115" t="str">
        <f>INDEX(Modelo!$A$9:$D$89,MATCH(DataBase!$J2088,Modelo!$A$9:$A$89,0),MATCH(DataBase!N$1,Modelo!$A$9:$D$9,0))</f>
        <v>boolean</v>
      </c>
      <c r="O2088" s="115" t="b">
        <f t="array" ref="O2088">IF(N2088="negativo",INDEX($AD$3:$AG$51,MATCH(1,($B2088=$AD$3:$AD$51)*($J2088=$AE$3:$AE$51),0),3),IF(N2088="positivo",INDEX($AD$55:$AG$109,MATCH(1,($B2088=$AD$55:$AD$109)*($J2088=$AE$55:$AE$109),0),3)))</f>
        <v>0</v>
      </c>
      <c r="P2088" s="115" t="b">
        <f t="array" ref="P2088">IF(N2088="negativo",INDEX($AD$3:$AG$51,MATCH(1,($B2088=$AD$3:$AD$51)*($J2088=$AE$3:$AE$51),0),4),IF(N2088="positivo",INDEX($AD$55:$AG$109,MATCH(1,($B2088=$AD$55:$AD$109)*($J2088=$AE$55:$AE$109),0),4)))</f>
        <v>0</v>
      </c>
      <c r="Q2088" s="115" t="str">
        <f>VLOOKUP(M2088,Modelo!$A$2:$C$7,2,0)</f>
        <v>Acción Climática y Energía</v>
      </c>
      <c r="R2088" s="118">
        <f t="array" ref="R2088">INDEX(Modelo!$F$1:$H$37,MATCH(1,(DataBase!Q2088=Modelo!$G$1:$G$37)*(DataBase!B2088=Modelo!$F$1:$F$37),0),3)</f>
        <v>0.17647058823529413</v>
      </c>
      <c r="S2088" s="115">
        <f t="shared" si="66"/>
        <v>0</v>
      </c>
      <c r="T2088" s="115">
        <f t="shared" si="67"/>
        <v>0</v>
      </c>
    </row>
    <row r="2089" spans="1:20" x14ac:dyDescent="0.3">
      <c r="A2089" s="115" t="s">
        <v>355</v>
      </c>
      <c r="B2089" s="115" t="s">
        <v>313</v>
      </c>
      <c r="C2089" s="115" t="s">
        <v>103</v>
      </c>
      <c r="D2089" s="115" t="s">
        <v>87</v>
      </c>
      <c r="E2089" s="115" t="s">
        <v>86</v>
      </c>
      <c r="F2089" s="115" t="s">
        <v>86</v>
      </c>
      <c r="G2089" s="115">
        <v>1934</v>
      </c>
      <c r="H2089" s="115" t="s">
        <v>125</v>
      </c>
      <c r="I2089" s="115">
        <v>3.134365769</v>
      </c>
      <c r="J2089" s="115" t="s">
        <v>23</v>
      </c>
      <c r="K2089" s="115">
        <f>INDEX(DatosProcesados!$A$1:$BF$101,MATCH(DataBase!A2089,DatosProcesados!$A$1:$A$101,0),MATCH(DataBase!J2089,DatosProcesados!$A$1:$BF$1,0))</f>
        <v>0</v>
      </c>
      <c r="L2089" s="115" t="str">
        <f>INDEX(Modelo!$A$9:$D$89,MATCH(DataBase!$J2089,Modelo!$A$9:$A$89,0),MATCH(DataBase!L$1,Modelo!$A$9:$D$9,0))</f>
        <v>Impacto ambiental</v>
      </c>
      <c r="M2089" s="115" t="str">
        <f>INDEX(Modelo!$A$9:$D$89,MATCH(DataBase!$J2089,Modelo!$A$9:$A$89,0),MATCH(DataBase!M$1,Modelo!$A$9:$D$9,0))</f>
        <v>Pilar 2</v>
      </c>
      <c r="N2089" s="115" t="str">
        <f>INDEX(Modelo!$A$9:$D$89,MATCH(DataBase!$J2089,Modelo!$A$9:$A$89,0),MATCH(DataBase!N$1,Modelo!$A$9:$D$9,0))</f>
        <v>boolean</v>
      </c>
      <c r="O2089" s="115" t="b">
        <f t="array" ref="O2089">IF(N2089="negativo",INDEX($AD$3:$AG$51,MATCH(1,($B2089=$AD$3:$AD$51)*($J2089=$AE$3:$AE$51),0),3),IF(N2089="positivo",INDEX($AD$55:$AG$109,MATCH(1,($B2089=$AD$55:$AD$109)*($J2089=$AE$55:$AE$109),0),3)))</f>
        <v>0</v>
      </c>
      <c r="P2089" s="115" t="b">
        <f t="array" ref="P2089">IF(N2089="negativo",INDEX($AD$3:$AG$51,MATCH(1,($B2089=$AD$3:$AD$51)*($J2089=$AE$3:$AE$51),0),4),IF(N2089="positivo",INDEX($AD$55:$AG$109,MATCH(1,($B2089=$AD$55:$AD$109)*($J2089=$AE$55:$AE$109),0),4)))</f>
        <v>0</v>
      </c>
      <c r="Q2089" s="115" t="str">
        <f>VLOOKUP(M2089,Modelo!$A$2:$C$7,2,0)</f>
        <v>Acción Climática y Energía</v>
      </c>
      <c r="R2089" s="118">
        <f t="array" ref="R2089">INDEX(Modelo!$F$1:$H$37,MATCH(1,(DataBase!Q2089=Modelo!$G$1:$G$37)*(DataBase!B2089=Modelo!$F$1:$F$37),0),3)</f>
        <v>0.17647058823529413</v>
      </c>
      <c r="S2089" s="115">
        <f t="shared" si="66"/>
        <v>0</v>
      </c>
      <c r="T2089" s="115">
        <f t="shared" si="67"/>
        <v>0</v>
      </c>
    </row>
    <row r="2090" spans="1:20" x14ac:dyDescent="0.3">
      <c r="A2090" s="115" t="s">
        <v>129</v>
      </c>
      <c r="B2090" s="115" t="s">
        <v>84</v>
      </c>
      <c r="C2090" s="115" t="s">
        <v>97</v>
      </c>
      <c r="D2090" s="115" t="s">
        <v>86</v>
      </c>
      <c r="E2090" s="115" t="s">
        <v>87</v>
      </c>
      <c r="F2090" s="115" t="s">
        <v>87</v>
      </c>
      <c r="G2090" s="115">
        <v>1924</v>
      </c>
      <c r="H2090" s="115" t="s">
        <v>130</v>
      </c>
      <c r="I2090" s="115">
        <v>6.6721791020000003</v>
      </c>
      <c r="J2090" s="115" t="s">
        <v>23</v>
      </c>
      <c r="K2090" s="115" t="str">
        <f>INDEX(DatosProcesados!$A$1:$BF$101,MATCH(DataBase!A2090,DatosProcesados!$A$1:$A$101,0),MATCH(DataBase!J2090,DatosProcesados!$A$1:$BF$1,0))</f>
        <v>Si</v>
      </c>
      <c r="L2090" s="115" t="str">
        <f>INDEX(Modelo!$A$9:$D$89,MATCH(DataBase!$J2090,Modelo!$A$9:$A$89,0),MATCH(DataBase!L$1,Modelo!$A$9:$D$9,0))</f>
        <v>Impacto ambiental</v>
      </c>
      <c r="M2090" s="115" t="str">
        <f>INDEX(Modelo!$A$9:$D$89,MATCH(DataBase!$J2090,Modelo!$A$9:$A$89,0),MATCH(DataBase!M$1,Modelo!$A$9:$D$9,0))</f>
        <v>Pilar 2</v>
      </c>
      <c r="N2090" s="115" t="str">
        <f>INDEX(Modelo!$A$9:$D$89,MATCH(DataBase!$J2090,Modelo!$A$9:$A$89,0),MATCH(DataBase!N$1,Modelo!$A$9:$D$9,0))</f>
        <v>boolean</v>
      </c>
      <c r="O2090" s="115" t="b">
        <f t="array" ref="O2090">IF(N2090="negativo",INDEX($AD$3:$AG$51,MATCH(1,($B2090=$AD$3:$AD$51)*($J2090=$AE$3:$AE$51),0),3),IF(N2090="positivo",INDEX($AD$55:$AG$109,MATCH(1,($B2090=$AD$55:$AD$109)*($J2090=$AE$55:$AE$109),0),3)))</f>
        <v>0</v>
      </c>
      <c r="P2090" s="115" t="b">
        <f t="array" ref="P2090">IF(N2090="negativo",INDEX($AD$3:$AG$51,MATCH(1,($B2090=$AD$3:$AD$51)*($J2090=$AE$3:$AE$51),0),4),IF(N2090="positivo",INDEX($AD$55:$AG$109,MATCH(1,($B2090=$AD$55:$AD$109)*($J2090=$AE$55:$AE$109),0),4)))</f>
        <v>0</v>
      </c>
      <c r="Q2090" s="115" t="str">
        <f>VLOOKUP(M2090,Modelo!$A$2:$C$7,2,0)</f>
        <v>Acción Climática y Energía</v>
      </c>
      <c r="R2090" s="118">
        <f t="array" ref="R2090">INDEX(Modelo!$F$1:$H$37,MATCH(1,(DataBase!Q2090=Modelo!$G$1:$G$37)*(DataBase!B2090=Modelo!$F$1:$F$37),0),3)</f>
        <v>0.11764705882352941</v>
      </c>
      <c r="S2090" s="115">
        <f t="shared" si="66"/>
        <v>100</v>
      </c>
      <c r="T2090" s="115">
        <f t="shared" si="67"/>
        <v>11.76470588235294</v>
      </c>
    </row>
    <row r="2091" spans="1:20" x14ac:dyDescent="0.3">
      <c r="A2091" s="115" t="s">
        <v>166</v>
      </c>
      <c r="B2091" s="115" t="s">
        <v>84</v>
      </c>
      <c r="C2091" s="115" t="s">
        <v>103</v>
      </c>
      <c r="D2091" s="115" t="s">
        <v>86</v>
      </c>
      <c r="E2091" s="115" t="s">
        <v>87</v>
      </c>
      <c r="F2091" s="115" t="s">
        <v>87</v>
      </c>
      <c r="G2091" s="115">
        <v>1910</v>
      </c>
      <c r="H2091" s="115" t="s">
        <v>167</v>
      </c>
      <c r="I2091" s="115">
        <v>2.655177809</v>
      </c>
      <c r="J2091" s="115" t="s">
        <v>23</v>
      </c>
      <c r="K2091" s="115" t="str">
        <f>INDEX(DatosProcesados!$A$1:$BF$101,MATCH(DataBase!A2091,DatosProcesados!$A$1:$A$101,0),MATCH(DataBase!J2091,DatosProcesados!$A$1:$BF$1,0))</f>
        <v>Si</v>
      </c>
      <c r="L2091" s="115" t="str">
        <f>INDEX(Modelo!$A$9:$D$89,MATCH(DataBase!$J2091,Modelo!$A$9:$A$89,0),MATCH(DataBase!L$1,Modelo!$A$9:$D$9,0))</f>
        <v>Impacto ambiental</v>
      </c>
      <c r="M2091" s="115" t="str">
        <f>INDEX(Modelo!$A$9:$D$89,MATCH(DataBase!$J2091,Modelo!$A$9:$A$89,0),MATCH(DataBase!M$1,Modelo!$A$9:$D$9,0))</f>
        <v>Pilar 2</v>
      </c>
      <c r="N2091" s="115" t="str">
        <f>INDEX(Modelo!$A$9:$D$89,MATCH(DataBase!$J2091,Modelo!$A$9:$A$89,0),MATCH(DataBase!N$1,Modelo!$A$9:$D$9,0))</f>
        <v>boolean</v>
      </c>
      <c r="O2091" s="115" t="b">
        <f t="array" ref="O2091">IF(N2091="negativo",INDEX($AD$3:$AG$51,MATCH(1,($B2091=$AD$3:$AD$51)*($J2091=$AE$3:$AE$51),0),3),IF(N2091="positivo",INDEX($AD$55:$AG$109,MATCH(1,($B2091=$AD$55:$AD$109)*($J2091=$AE$55:$AE$109),0),3)))</f>
        <v>0</v>
      </c>
      <c r="P2091" s="115" t="b">
        <f t="array" ref="P2091">IF(N2091="negativo",INDEX($AD$3:$AG$51,MATCH(1,($B2091=$AD$3:$AD$51)*($J2091=$AE$3:$AE$51),0),4),IF(N2091="positivo",INDEX($AD$55:$AG$109,MATCH(1,($B2091=$AD$55:$AD$109)*($J2091=$AE$55:$AE$109),0),4)))</f>
        <v>0</v>
      </c>
      <c r="Q2091" s="115" t="str">
        <f>VLOOKUP(M2091,Modelo!$A$2:$C$7,2,0)</f>
        <v>Acción Climática y Energía</v>
      </c>
      <c r="R2091" s="118">
        <f t="array" ref="R2091">INDEX(Modelo!$F$1:$H$37,MATCH(1,(DataBase!Q2091=Modelo!$G$1:$G$37)*(DataBase!B2091=Modelo!$F$1:$F$37),0),3)</f>
        <v>0.11764705882352941</v>
      </c>
      <c r="S2091" s="115">
        <f t="shared" si="66"/>
        <v>100</v>
      </c>
      <c r="T2091" s="115">
        <f t="shared" si="67"/>
        <v>11.76470588235294</v>
      </c>
    </row>
    <row r="2092" spans="1:20" x14ac:dyDescent="0.3">
      <c r="A2092" s="115" t="s">
        <v>312</v>
      </c>
      <c r="B2092" s="115" t="s">
        <v>313</v>
      </c>
      <c r="C2092" s="115" t="s">
        <v>103</v>
      </c>
      <c r="D2092" s="115" t="s">
        <v>86</v>
      </c>
      <c r="E2092" s="115" t="s">
        <v>87</v>
      </c>
      <c r="F2092" s="115" t="s">
        <v>87</v>
      </c>
      <c r="G2092" s="115">
        <v>1968</v>
      </c>
      <c r="H2092" s="115" t="s">
        <v>125</v>
      </c>
      <c r="I2092" s="115">
        <v>24.752011681999999</v>
      </c>
      <c r="J2092" s="115" t="s">
        <v>23</v>
      </c>
      <c r="K2092" s="115" t="str">
        <f>INDEX(DatosProcesados!$A$1:$BF$101,MATCH(DataBase!A2092,DatosProcesados!$A$1:$A$101,0),MATCH(DataBase!J2092,DatosProcesados!$A$1:$BF$1,0))</f>
        <v>Si</v>
      </c>
      <c r="L2092" s="115" t="str">
        <f>INDEX(Modelo!$A$9:$D$89,MATCH(DataBase!$J2092,Modelo!$A$9:$A$89,0),MATCH(DataBase!L$1,Modelo!$A$9:$D$9,0))</f>
        <v>Impacto ambiental</v>
      </c>
      <c r="M2092" s="115" t="str">
        <f>INDEX(Modelo!$A$9:$D$89,MATCH(DataBase!$J2092,Modelo!$A$9:$A$89,0),MATCH(DataBase!M$1,Modelo!$A$9:$D$9,0))</f>
        <v>Pilar 2</v>
      </c>
      <c r="N2092" s="115" t="str">
        <f>INDEX(Modelo!$A$9:$D$89,MATCH(DataBase!$J2092,Modelo!$A$9:$A$89,0),MATCH(DataBase!N$1,Modelo!$A$9:$D$9,0))</f>
        <v>boolean</v>
      </c>
      <c r="O2092" s="115" t="b">
        <f t="array" ref="O2092">IF(N2092="negativo",INDEX($AD$3:$AG$51,MATCH(1,($B2092=$AD$3:$AD$51)*($J2092=$AE$3:$AE$51),0),3),IF(N2092="positivo",INDEX($AD$55:$AG$109,MATCH(1,($B2092=$AD$55:$AD$109)*($J2092=$AE$55:$AE$109),0),3)))</f>
        <v>0</v>
      </c>
      <c r="P2092" s="115" t="b">
        <f t="array" ref="P2092">IF(N2092="negativo",INDEX($AD$3:$AG$51,MATCH(1,($B2092=$AD$3:$AD$51)*($J2092=$AE$3:$AE$51),0),4),IF(N2092="positivo",INDEX($AD$55:$AG$109,MATCH(1,($B2092=$AD$55:$AD$109)*($J2092=$AE$55:$AE$109),0),4)))</f>
        <v>0</v>
      </c>
      <c r="Q2092" s="115" t="str">
        <f>VLOOKUP(M2092,Modelo!$A$2:$C$7,2,0)</f>
        <v>Acción Climática y Energía</v>
      </c>
      <c r="R2092" s="118">
        <f t="array" ref="R2092">INDEX(Modelo!$F$1:$H$37,MATCH(1,(DataBase!Q2092=Modelo!$G$1:$G$37)*(DataBase!B2092=Modelo!$F$1:$F$37),0),3)</f>
        <v>0.17647058823529413</v>
      </c>
      <c r="S2092" s="115">
        <f t="shared" si="66"/>
        <v>100</v>
      </c>
      <c r="T2092" s="115">
        <f t="shared" si="67"/>
        <v>17.647058823529413</v>
      </c>
    </row>
    <row r="2093" spans="1:20" x14ac:dyDescent="0.3">
      <c r="A2093" s="115" t="s">
        <v>162</v>
      </c>
      <c r="B2093" s="115" t="s">
        <v>84</v>
      </c>
      <c r="C2093" s="115" t="s">
        <v>97</v>
      </c>
      <c r="D2093" s="115" t="s">
        <v>86</v>
      </c>
      <c r="E2093" s="115" t="s">
        <v>87</v>
      </c>
      <c r="F2093" s="115" t="s">
        <v>87</v>
      </c>
      <c r="G2093" s="115">
        <v>1979</v>
      </c>
      <c r="H2093" s="115" t="s">
        <v>163</v>
      </c>
      <c r="I2093" s="115">
        <v>2.956157691</v>
      </c>
      <c r="J2093" s="115" t="s">
        <v>23</v>
      </c>
      <c r="K2093" s="115" t="str">
        <f>INDEX(DatosProcesados!$A$1:$BF$101,MATCH(DataBase!A2093,DatosProcesados!$A$1:$A$101,0),MATCH(DataBase!J2093,DatosProcesados!$A$1:$BF$1,0))</f>
        <v>Si</v>
      </c>
      <c r="L2093" s="115" t="str">
        <f>INDEX(Modelo!$A$9:$D$89,MATCH(DataBase!$J2093,Modelo!$A$9:$A$89,0),MATCH(DataBase!L$1,Modelo!$A$9:$D$9,0))</f>
        <v>Impacto ambiental</v>
      </c>
      <c r="M2093" s="115" t="str">
        <f>INDEX(Modelo!$A$9:$D$89,MATCH(DataBase!$J2093,Modelo!$A$9:$A$89,0),MATCH(DataBase!M$1,Modelo!$A$9:$D$9,0))</f>
        <v>Pilar 2</v>
      </c>
      <c r="N2093" s="115" t="str">
        <f>INDEX(Modelo!$A$9:$D$89,MATCH(DataBase!$J2093,Modelo!$A$9:$A$89,0),MATCH(DataBase!N$1,Modelo!$A$9:$D$9,0))</f>
        <v>boolean</v>
      </c>
      <c r="O2093" s="115" t="b">
        <f t="array" ref="O2093">IF(N2093="negativo",INDEX($AD$3:$AG$51,MATCH(1,($B2093=$AD$3:$AD$51)*($J2093=$AE$3:$AE$51),0),3),IF(N2093="positivo",INDEX($AD$55:$AG$109,MATCH(1,($B2093=$AD$55:$AD$109)*($J2093=$AE$55:$AE$109),0),3)))</f>
        <v>0</v>
      </c>
      <c r="P2093" s="115" t="b">
        <f t="array" ref="P2093">IF(N2093="negativo",INDEX($AD$3:$AG$51,MATCH(1,($B2093=$AD$3:$AD$51)*($J2093=$AE$3:$AE$51),0),4),IF(N2093="positivo",INDEX($AD$55:$AG$109,MATCH(1,($B2093=$AD$55:$AD$109)*($J2093=$AE$55:$AE$109),0),4)))</f>
        <v>0</v>
      </c>
      <c r="Q2093" s="115" t="str">
        <f>VLOOKUP(M2093,Modelo!$A$2:$C$7,2,0)</f>
        <v>Acción Climática y Energía</v>
      </c>
      <c r="R2093" s="118">
        <f t="array" ref="R2093">INDEX(Modelo!$F$1:$H$37,MATCH(1,(DataBase!Q2093=Modelo!$G$1:$G$37)*(DataBase!B2093=Modelo!$F$1:$F$37),0),3)</f>
        <v>0.11764705882352941</v>
      </c>
      <c r="S2093" s="115">
        <f t="shared" si="66"/>
        <v>100</v>
      </c>
      <c r="T2093" s="115">
        <f t="shared" si="67"/>
        <v>11.76470588235294</v>
      </c>
    </row>
    <row r="2094" spans="1:20" x14ac:dyDescent="0.3">
      <c r="A2094" s="115" t="s">
        <v>348</v>
      </c>
      <c r="B2094" s="115" t="s">
        <v>313</v>
      </c>
      <c r="C2094" s="115" t="s">
        <v>103</v>
      </c>
      <c r="D2094" s="115" t="s">
        <v>86</v>
      </c>
      <c r="E2094" s="115" t="s">
        <v>87</v>
      </c>
      <c r="F2094" s="115" t="s">
        <v>87</v>
      </c>
      <c r="G2094" s="115">
        <v>1937</v>
      </c>
      <c r="H2094" s="115" t="s">
        <v>294</v>
      </c>
      <c r="I2094" s="115">
        <v>4.02823039</v>
      </c>
      <c r="J2094" s="115" t="s">
        <v>23</v>
      </c>
      <c r="K2094" s="115" t="str">
        <f>INDEX(DatosProcesados!$A$1:$BF$101,MATCH(DataBase!A2094,DatosProcesados!$A$1:$A$101,0),MATCH(DataBase!J2094,DatosProcesados!$A$1:$BF$1,0))</f>
        <v>Si</v>
      </c>
      <c r="L2094" s="115" t="str">
        <f>INDEX(Modelo!$A$9:$D$89,MATCH(DataBase!$J2094,Modelo!$A$9:$A$89,0),MATCH(DataBase!L$1,Modelo!$A$9:$D$9,0))</f>
        <v>Impacto ambiental</v>
      </c>
      <c r="M2094" s="115" t="str">
        <f>INDEX(Modelo!$A$9:$D$89,MATCH(DataBase!$J2094,Modelo!$A$9:$A$89,0),MATCH(DataBase!M$1,Modelo!$A$9:$D$9,0))</f>
        <v>Pilar 2</v>
      </c>
      <c r="N2094" s="115" t="str">
        <f>INDEX(Modelo!$A$9:$D$89,MATCH(DataBase!$J2094,Modelo!$A$9:$A$89,0),MATCH(DataBase!N$1,Modelo!$A$9:$D$9,0))</f>
        <v>boolean</v>
      </c>
      <c r="O2094" s="115" t="b">
        <f t="array" ref="O2094">IF(N2094="negativo",INDEX($AD$3:$AG$51,MATCH(1,($B2094=$AD$3:$AD$51)*($J2094=$AE$3:$AE$51),0),3),IF(N2094="positivo",INDEX($AD$55:$AG$109,MATCH(1,($B2094=$AD$55:$AD$109)*($J2094=$AE$55:$AE$109),0),3)))</f>
        <v>0</v>
      </c>
      <c r="P2094" s="115" t="b">
        <f t="array" ref="P2094">IF(N2094="negativo",INDEX($AD$3:$AG$51,MATCH(1,($B2094=$AD$3:$AD$51)*($J2094=$AE$3:$AE$51),0),4),IF(N2094="positivo",INDEX($AD$55:$AG$109,MATCH(1,($B2094=$AD$55:$AD$109)*($J2094=$AE$55:$AE$109),0),4)))</f>
        <v>0</v>
      </c>
      <c r="Q2094" s="115" t="str">
        <f>VLOOKUP(M2094,Modelo!$A$2:$C$7,2,0)</f>
        <v>Acción Climática y Energía</v>
      </c>
      <c r="R2094" s="118">
        <f t="array" ref="R2094">INDEX(Modelo!$F$1:$H$37,MATCH(1,(DataBase!Q2094=Modelo!$G$1:$G$37)*(DataBase!B2094=Modelo!$F$1:$F$37),0),3)</f>
        <v>0.17647058823529413</v>
      </c>
      <c r="S2094" s="115">
        <f t="shared" si="66"/>
        <v>100</v>
      </c>
      <c r="T2094" s="115">
        <f t="shared" si="67"/>
        <v>17.647058823529413</v>
      </c>
    </row>
    <row r="2095" spans="1:20" x14ac:dyDescent="0.3">
      <c r="A2095" s="115" t="s">
        <v>343</v>
      </c>
      <c r="B2095" s="115" t="s">
        <v>313</v>
      </c>
      <c r="C2095" s="115" t="s">
        <v>103</v>
      </c>
      <c r="D2095" s="115" t="s">
        <v>86</v>
      </c>
      <c r="E2095" s="115" t="s">
        <v>86</v>
      </c>
      <c r="F2095" s="115" t="s">
        <v>87</v>
      </c>
      <c r="G2095" s="115">
        <v>1993</v>
      </c>
      <c r="H2095" s="115" t="s">
        <v>281</v>
      </c>
      <c r="I2095" s="115">
        <v>4.8704234599999996</v>
      </c>
      <c r="J2095" s="115" t="s">
        <v>23</v>
      </c>
      <c r="K2095" s="115" t="str">
        <f>INDEX(DatosProcesados!$A$1:$BF$101,MATCH(DataBase!A2095,DatosProcesados!$A$1:$A$101,0),MATCH(DataBase!J2095,DatosProcesados!$A$1:$BF$1,0))</f>
        <v>Si</v>
      </c>
      <c r="L2095" s="115" t="str">
        <f>INDEX(Modelo!$A$9:$D$89,MATCH(DataBase!$J2095,Modelo!$A$9:$A$89,0),MATCH(DataBase!L$1,Modelo!$A$9:$D$9,0))</f>
        <v>Impacto ambiental</v>
      </c>
      <c r="M2095" s="115" t="str">
        <f>INDEX(Modelo!$A$9:$D$89,MATCH(DataBase!$J2095,Modelo!$A$9:$A$89,0),MATCH(DataBase!M$1,Modelo!$A$9:$D$9,0))</f>
        <v>Pilar 2</v>
      </c>
      <c r="N2095" s="115" t="str">
        <f>INDEX(Modelo!$A$9:$D$89,MATCH(DataBase!$J2095,Modelo!$A$9:$A$89,0),MATCH(DataBase!N$1,Modelo!$A$9:$D$9,0))</f>
        <v>boolean</v>
      </c>
      <c r="O2095" s="115" t="b">
        <f t="array" ref="O2095">IF(N2095="negativo",INDEX($AD$3:$AG$51,MATCH(1,($B2095=$AD$3:$AD$51)*($J2095=$AE$3:$AE$51),0),3),IF(N2095="positivo",INDEX($AD$55:$AG$109,MATCH(1,($B2095=$AD$55:$AD$109)*($J2095=$AE$55:$AE$109),0),3)))</f>
        <v>0</v>
      </c>
      <c r="P2095" s="115" t="b">
        <f t="array" ref="P2095">IF(N2095="negativo",INDEX($AD$3:$AG$51,MATCH(1,($B2095=$AD$3:$AD$51)*($J2095=$AE$3:$AE$51),0),4),IF(N2095="positivo",INDEX($AD$55:$AG$109,MATCH(1,($B2095=$AD$55:$AD$109)*($J2095=$AE$55:$AE$109),0),4)))</f>
        <v>0</v>
      </c>
      <c r="Q2095" s="115" t="str">
        <f>VLOOKUP(M2095,Modelo!$A$2:$C$7,2,0)</f>
        <v>Acción Climática y Energía</v>
      </c>
      <c r="R2095" s="118">
        <f t="array" ref="R2095">INDEX(Modelo!$F$1:$H$37,MATCH(1,(DataBase!Q2095=Modelo!$G$1:$G$37)*(DataBase!B2095=Modelo!$F$1:$F$37),0),3)</f>
        <v>0.17647058823529413</v>
      </c>
      <c r="S2095" s="115">
        <f t="shared" si="66"/>
        <v>100</v>
      </c>
      <c r="T2095" s="115">
        <f t="shared" si="67"/>
        <v>17.647058823529413</v>
      </c>
    </row>
    <row r="2096" spans="1:20" x14ac:dyDescent="0.3">
      <c r="A2096" s="115" t="s">
        <v>367</v>
      </c>
      <c r="B2096" s="115" t="s">
        <v>313</v>
      </c>
      <c r="C2096" s="115" t="s">
        <v>103</v>
      </c>
      <c r="D2096" s="115" t="s">
        <v>86</v>
      </c>
      <c r="E2096" s="115" t="s">
        <v>86</v>
      </c>
      <c r="F2096" s="115" t="s">
        <v>86</v>
      </c>
      <c r="G2096" s="115">
        <v>1966</v>
      </c>
      <c r="H2096" s="115" t="s">
        <v>125</v>
      </c>
      <c r="I2096" s="115">
        <v>2.0461661379999998</v>
      </c>
      <c r="J2096" s="115" t="s">
        <v>23</v>
      </c>
      <c r="K2096" s="115" t="str">
        <f>INDEX(DatosProcesados!$A$1:$BF$101,MATCH(DataBase!A2096,DatosProcesados!$A$1:$A$101,0),MATCH(DataBase!J2096,DatosProcesados!$A$1:$BF$1,0))</f>
        <v>Si</v>
      </c>
      <c r="L2096" s="115" t="str">
        <f>INDEX(Modelo!$A$9:$D$89,MATCH(DataBase!$J2096,Modelo!$A$9:$A$89,0),MATCH(DataBase!L$1,Modelo!$A$9:$D$9,0))</f>
        <v>Impacto ambiental</v>
      </c>
      <c r="M2096" s="115" t="str">
        <f>INDEX(Modelo!$A$9:$D$89,MATCH(DataBase!$J2096,Modelo!$A$9:$A$89,0),MATCH(DataBase!M$1,Modelo!$A$9:$D$9,0))</f>
        <v>Pilar 2</v>
      </c>
      <c r="N2096" s="115" t="str">
        <f>INDEX(Modelo!$A$9:$D$89,MATCH(DataBase!$J2096,Modelo!$A$9:$A$89,0),MATCH(DataBase!N$1,Modelo!$A$9:$D$9,0))</f>
        <v>boolean</v>
      </c>
      <c r="O2096" s="115" t="b">
        <f t="array" ref="O2096">IF(N2096="negativo",INDEX($AD$3:$AG$51,MATCH(1,($B2096=$AD$3:$AD$51)*($J2096=$AE$3:$AE$51),0),3),IF(N2096="positivo",INDEX($AD$55:$AG$109,MATCH(1,($B2096=$AD$55:$AD$109)*($J2096=$AE$55:$AE$109),0),3)))</f>
        <v>0</v>
      </c>
      <c r="P2096" s="115" t="b">
        <f t="array" ref="P2096">IF(N2096="negativo",INDEX($AD$3:$AG$51,MATCH(1,($B2096=$AD$3:$AD$51)*($J2096=$AE$3:$AE$51),0),4),IF(N2096="positivo",INDEX($AD$55:$AG$109,MATCH(1,($B2096=$AD$55:$AD$109)*($J2096=$AE$55:$AE$109),0),4)))</f>
        <v>0</v>
      </c>
      <c r="Q2096" s="115" t="str">
        <f>VLOOKUP(M2096,Modelo!$A$2:$C$7,2,0)</f>
        <v>Acción Climática y Energía</v>
      </c>
      <c r="R2096" s="118">
        <f t="array" ref="R2096">INDEX(Modelo!$F$1:$H$37,MATCH(1,(DataBase!Q2096=Modelo!$G$1:$G$37)*(DataBase!B2096=Modelo!$F$1:$F$37),0),3)</f>
        <v>0.17647058823529413</v>
      </c>
      <c r="S2096" s="115">
        <f t="shared" si="66"/>
        <v>100</v>
      </c>
      <c r="T2096" s="115">
        <f t="shared" si="67"/>
        <v>17.647058823529413</v>
      </c>
    </row>
    <row r="2097" spans="1:20" x14ac:dyDescent="0.3">
      <c r="A2097" s="115" t="s">
        <v>374</v>
      </c>
      <c r="B2097" s="115" t="s">
        <v>313</v>
      </c>
      <c r="C2097" s="115" t="s">
        <v>103</v>
      </c>
      <c r="D2097" s="115" t="s">
        <v>86</v>
      </c>
      <c r="E2097" s="115" t="s">
        <v>87</v>
      </c>
      <c r="F2097" s="115" t="s">
        <v>87</v>
      </c>
      <c r="G2097" s="115">
        <v>1929</v>
      </c>
      <c r="H2097" s="115" t="s">
        <v>375</v>
      </c>
      <c r="I2097" s="115">
        <v>1.928223518</v>
      </c>
      <c r="J2097" s="115" t="s">
        <v>23</v>
      </c>
      <c r="K2097" s="115">
        <f>INDEX(DatosProcesados!$A$1:$BF$101,MATCH(DataBase!A2097,DatosProcesados!$A$1:$A$101,0),MATCH(DataBase!J2097,DatosProcesados!$A$1:$BF$1,0))</f>
        <v>0</v>
      </c>
      <c r="L2097" s="115" t="str">
        <f>INDEX(Modelo!$A$9:$D$89,MATCH(DataBase!$J2097,Modelo!$A$9:$A$89,0),MATCH(DataBase!L$1,Modelo!$A$9:$D$9,0))</f>
        <v>Impacto ambiental</v>
      </c>
      <c r="M2097" s="115" t="str">
        <f>INDEX(Modelo!$A$9:$D$89,MATCH(DataBase!$J2097,Modelo!$A$9:$A$89,0),MATCH(DataBase!M$1,Modelo!$A$9:$D$9,0))</f>
        <v>Pilar 2</v>
      </c>
      <c r="N2097" s="115" t="str">
        <f>INDEX(Modelo!$A$9:$D$89,MATCH(DataBase!$J2097,Modelo!$A$9:$A$89,0),MATCH(DataBase!N$1,Modelo!$A$9:$D$9,0))</f>
        <v>boolean</v>
      </c>
      <c r="O2097" s="115" t="b">
        <f t="array" ref="O2097">IF(N2097="negativo",INDEX($AD$3:$AG$51,MATCH(1,($B2097=$AD$3:$AD$51)*($J2097=$AE$3:$AE$51),0),3),IF(N2097="positivo",INDEX($AD$55:$AG$109,MATCH(1,($B2097=$AD$55:$AD$109)*($J2097=$AE$55:$AE$109),0),3)))</f>
        <v>0</v>
      </c>
      <c r="P2097" s="115" t="b">
        <f t="array" ref="P2097">IF(N2097="negativo",INDEX($AD$3:$AG$51,MATCH(1,($B2097=$AD$3:$AD$51)*($J2097=$AE$3:$AE$51),0),4),IF(N2097="positivo",INDEX($AD$55:$AG$109,MATCH(1,($B2097=$AD$55:$AD$109)*($J2097=$AE$55:$AE$109),0),4)))</f>
        <v>0</v>
      </c>
      <c r="Q2097" s="115" t="str">
        <f>VLOOKUP(M2097,Modelo!$A$2:$C$7,2,0)</f>
        <v>Acción Climática y Energía</v>
      </c>
      <c r="R2097" s="118">
        <f t="array" ref="R2097">INDEX(Modelo!$F$1:$H$37,MATCH(1,(DataBase!Q2097=Modelo!$G$1:$G$37)*(DataBase!B2097=Modelo!$F$1:$F$37),0),3)</f>
        <v>0.17647058823529413</v>
      </c>
      <c r="S2097" s="115">
        <f t="shared" si="66"/>
        <v>0</v>
      </c>
      <c r="T2097" s="115">
        <f t="shared" si="67"/>
        <v>0</v>
      </c>
    </row>
    <row r="2098" spans="1:20" x14ac:dyDescent="0.3">
      <c r="A2098" s="115" t="s">
        <v>201</v>
      </c>
      <c r="B2098" s="115" t="s">
        <v>84</v>
      </c>
      <c r="C2098" s="115" t="s">
        <v>103</v>
      </c>
      <c r="D2098" s="115" t="s">
        <v>86</v>
      </c>
      <c r="E2098" s="115" t="s">
        <v>86</v>
      </c>
      <c r="F2098" s="115" t="s">
        <v>86</v>
      </c>
      <c r="G2098" s="115">
        <v>1987</v>
      </c>
      <c r="H2098" s="115" t="s">
        <v>125</v>
      </c>
      <c r="I2098" s="115">
        <v>0</v>
      </c>
      <c r="J2098" s="115" t="s">
        <v>23</v>
      </c>
      <c r="K2098" s="115" t="str">
        <f>INDEX(DatosProcesados!$A$1:$BF$101,MATCH(DataBase!A2098,DatosProcesados!$A$1:$A$101,0),MATCH(DataBase!J2098,DatosProcesados!$A$1:$BF$1,0))</f>
        <v>Si</v>
      </c>
      <c r="L2098" s="115" t="str">
        <f>INDEX(Modelo!$A$9:$D$89,MATCH(DataBase!$J2098,Modelo!$A$9:$A$89,0),MATCH(DataBase!L$1,Modelo!$A$9:$D$9,0))</f>
        <v>Impacto ambiental</v>
      </c>
      <c r="M2098" s="115" t="str">
        <f>INDEX(Modelo!$A$9:$D$89,MATCH(DataBase!$J2098,Modelo!$A$9:$A$89,0),MATCH(DataBase!M$1,Modelo!$A$9:$D$9,0))</f>
        <v>Pilar 2</v>
      </c>
      <c r="N2098" s="115" t="str">
        <f>INDEX(Modelo!$A$9:$D$89,MATCH(DataBase!$J2098,Modelo!$A$9:$A$89,0),MATCH(DataBase!N$1,Modelo!$A$9:$D$9,0))</f>
        <v>boolean</v>
      </c>
      <c r="O2098" s="115" t="b">
        <f t="array" ref="O2098">IF(N2098="negativo",INDEX($AD$3:$AG$51,MATCH(1,($B2098=$AD$3:$AD$51)*($J2098=$AE$3:$AE$51),0),3),IF(N2098="positivo",INDEX($AD$55:$AG$109,MATCH(1,($B2098=$AD$55:$AD$109)*($J2098=$AE$55:$AE$109),0),3)))</f>
        <v>0</v>
      </c>
      <c r="P2098" s="115" t="b">
        <f t="array" ref="P2098">IF(N2098="negativo",INDEX($AD$3:$AG$51,MATCH(1,($B2098=$AD$3:$AD$51)*($J2098=$AE$3:$AE$51),0),4),IF(N2098="positivo",INDEX($AD$55:$AG$109,MATCH(1,($B2098=$AD$55:$AD$109)*($J2098=$AE$55:$AE$109),0),4)))</f>
        <v>0</v>
      </c>
      <c r="Q2098" s="115" t="str">
        <f>VLOOKUP(M2098,Modelo!$A$2:$C$7,2,0)</f>
        <v>Acción Climática y Energía</v>
      </c>
      <c r="R2098" s="118">
        <f t="array" ref="R2098">INDEX(Modelo!$F$1:$H$37,MATCH(1,(DataBase!Q2098=Modelo!$G$1:$G$37)*(DataBase!B2098=Modelo!$F$1:$F$37),0),3)</f>
        <v>0.11764705882352941</v>
      </c>
      <c r="S2098" s="115">
        <f t="shared" si="66"/>
        <v>100</v>
      </c>
      <c r="T2098" s="115">
        <f t="shared" si="67"/>
        <v>11.76470588235294</v>
      </c>
    </row>
    <row r="2099" spans="1:20" x14ac:dyDescent="0.3">
      <c r="A2099" s="115" t="s">
        <v>421</v>
      </c>
      <c r="B2099" s="115" t="s">
        <v>407</v>
      </c>
      <c r="C2099" s="115" t="s">
        <v>103</v>
      </c>
      <c r="D2099" s="115" t="s">
        <v>86</v>
      </c>
      <c r="E2099" s="115" t="s">
        <v>86</v>
      </c>
      <c r="F2099" s="115" t="s">
        <v>87</v>
      </c>
      <c r="G2099" s="115">
        <v>2016</v>
      </c>
      <c r="H2099" s="115" t="s">
        <v>422</v>
      </c>
      <c r="I2099" s="115">
        <v>5.4833186859999996</v>
      </c>
      <c r="J2099" s="115" t="s">
        <v>23</v>
      </c>
      <c r="K2099" s="115">
        <f>INDEX(DatosProcesados!$A$1:$BF$101,MATCH(DataBase!A2099,DatosProcesados!$A$1:$A$101,0),MATCH(DataBase!J2099,DatosProcesados!$A$1:$BF$1,0))</f>
        <v>0</v>
      </c>
      <c r="L2099" s="115" t="str">
        <f>INDEX(Modelo!$A$9:$D$89,MATCH(DataBase!$J2099,Modelo!$A$9:$A$89,0),MATCH(DataBase!L$1,Modelo!$A$9:$D$9,0))</f>
        <v>Impacto ambiental</v>
      </c>
      <c r="M2099" s="115" t="str">
        <f>INDEX(Modelo!$A$9:$D$89,MATCH(DataBase!$J2099,Modelo!$A$9:$A$89,0),MATCH(DataBase!M$1,Modelo!$A$9:$D$9,0))</f>
        <v>Pilar 2</v>
      </c>
      <c r="N2099" s="115" t="str">
        <f>INDEX(Modelo!$A$9:$D$89,MATCH(DataBase!$J2099,Modelo!$A$9:$A$89,0),MATCH(DataBase!N$1,Modelo!$A$9:$D$9,0))</f>
        <v>boolean</v>
      </c>
      <c r="O2099" s="115" t="b">
        <f t="array" ref="O2099">IF(N2099="negativo",INDEX($AD$3:$AG$51,MATCH(1,($B2099=$AD$3:$AD$51)*($J2099=$AE$3:$AE$51),0),3),IF(N2099="positivo",INDEX($AD$55:$AG$109,MATCH(1,($B2099=$AD$55:$AD$109)*($J2099=$AE$55:$AE$109),0),3)))</f>
        <v>0</v>
      </c>
      <c r="P2099" s="115" t="b">
        <f t="array" ref="P2099">IF(N2099="negativo",INDEX($AD$3:$AG$51,MATCH(1,($B2099=$AD$3:$AD$51)*($J2099=$AE$3:$AE$51),0),4),IF(N2099="positivo",INDEX($AD$55:$AG$109,MATCH(1,($B2099=$AD$55:$AD$109)*($J2099=$AE$55:$AE$109),0),4)))</f>
        <v>0</v>
      </c>
      <c r="Q2099" s="115" t="str">
        <f>VLOOKUP(M2099,Modelo!$A$2:$C$7,2,0)</f>
        <v>Acción Climática y Energía</v>
      </c>
      <c r="R2099" s="118">
        <f t="array" ref="R2099">INDEX(Modelo!$F$1:$H$37,MATCH(1,(DataBase!Q2099=Modelo!$G$1:$G$37)*(DataBase!B2099=Modelo!$F$1:$F$37),0),3)</f>
        <v>0.19230769230769232</v>
      </c>
      <c r="S2099" s="115">
        <f t="shared" si="66"/>
        <v>0</v>
      </c>
      <c r="T2099" s="115">
        <f t="shared" si="67"/>
        <v>0</v>
      </c>
    </row>
    <row r="2100" spans="1:20" x14ac:dyDescent="0.3">
      <c r="A2100" s="115" t="s">
        <v>293</v>
      </c>
      <c r="B2100" s="115" t="s">
        <v>216</v>
      </c>
      <c r="C2100" s="115" t="s">
        <v>103</v>
      </c>
      <c r="D2100" s="115" t="s">
        <v>86</v>
      </c>
      <c r="E2100" s="115" t="s">
        <v>87</v>
      </c>
      <c r="F2100" s="115" t="s">
        <v>87</v>
      </c>
      <c r="G2100" s="115">
        <v>1955</v>
      </c>
      <c r="H2100" s="115" t="s">
        <v>294</v>
      </c>
      <c r="I2100" s="115">
        <v>1.8313776939999999</v>
      </c>
      <c r="J2100" s="115" t="s">
        <v>23</v>
      </c>
      <c r="K2100" s="115" t="str">
        <f>INDEX(DatosProcesados!$A$1:$BF$101,MATCH(DataBase!A2100,DatosProcesados!$A$1:$A$101,0),MATCH(DataBase!J2100,DatosProcesados!$A$1:$BF$1,0))</f>
        <v>Si</v>
      </c>
      <c r="L2100" s="115" t="str">
        <f>INDEX(Modelo!$A$9:$D$89,MATCH(DataBase!$J2100,Modelo!$A$9:$A$89,0),MATCH(DataBase!L$1,Modelo!$A$9:$D$9,0))</f>
        <v>Impacto ambiental</v>
      </c>
      <c r="M2100" s="115" t="str">
        <f>INDEX(Modelo!$A$9:$D$89,MATCH(DataBase!$J2100,Modelo!$A$9:$A$89,0),MATCH(DataBase!M$1,Modelo!$A$9:$D$9,0))</f>
        <v>Pilar 2</v>
      </c>
      <c r="N2100" s="115" t="str">
        <f>INDEX(Modelo!$A$9:$D$89,MATCH(DataBase!$J2100,Modelo!$A$9:$A$89,0),MATCH(DataBase!N$1,Modelo!$A$9:$D$9,0))</f>
        <v>boolean</v>
      </c>
      <c r="O2100" s="115" t="b">
        <f t="array" ref="O2100">IF(N2100="negativo",INDEX($AD$3:$AG$51,MATCH(1,($B2100=$AD$3:$AD$51)*($J2100=$AE$3:$AE$51),0),3),IF(N2100="positivo",INDEX($AD$55:$AG$109,MATCH(1,($B2100=$AD$55:$AD$109)*($J2100=$AE$55:$AE$109),0),3)))</f>
        <v>0</v>
      </c>
      <c r="P2100" s="115" t="b">
        <f t="array" ref="P2100">IF(N2100="negativo",INDEX($AD$3:$AG$51,MATCH(1,($B2100=$AD$3:$AD$51)*($J2100=$AE$3:$AE$51),0),4),IF(N2100="positivo",INDEX($AD$55:$AG$109,MATCH(1,($B2100=$AD$55:$AD$109)*($J2100=$AE$55:$AE$109),0),4)))</f>
        <v>0</v>
      </c>
      <c r="Q2100" s="115" t="str">
        <f>VLOOKUP(M2100,Modelo!$A$2:$C$7,2,0)</f>
        <v>Acción Climática y Energía</v>
      </c>
      <c r="R2100" s="118">
        <f t="array" ref="R2100">INDEX(Modelo!$F$1:$H$37,MATCH(1,(DataBase!Q2100=Modelo!$G$1:$G$37)*(DataBase!B2100=Modelo!$F$1:$F$37),0),3)</f>
        <v>0.21052631578947367</v>
      </c>
      <c r="S2100" s="115">
        <f t="shared" si="66"/>
        <v>100</v>
      </c>
      <c r="T2100" s="115">
        <f t="shared" si="67"/>
        <v>21.052631578947366</v>
      </c>
    </row>
    <row r="2101" spans="1:20" x14ac:dyDescent="0.3">
      <c r="A2101" s="115" t="s">
        <v>298</v>
      </c>
      <c r="B2101" s="115" t="s">
        <v>216</v>
      </c>
      <c r="C2101" s="115" t="s">
        <v>103</v>
      </c>
      <c r="D2101" s="115" t="s">
        <v>86</v>
      </c>
      <c r="E2101" s="115" t="s">
        <v>86</v>
      </c>
      <c r="F2101" s="115" t="s">
        <v>87</v>
      </c>
      <c r="G2101" s="115">
        <v>1993</v>
      </c>
      <c r="H2101" s="115" t="s">
        <v>299</v>
      </c>
      <c r="I2101" s="115">
        <v>1.7653399919999999</v>
      </c>
      <c r="J2101" s="115" t="s">
        <v>23</v>
      </c>
      <c r="K2101" s="115" t="str">
        <f>INDEX(DatosProcesados!$A$1:$BF$101,MATCH(DataBase!A2101,DatosProcesados!$A$1:$A$101,0),MATCH(DataBase!J2101,DatosProcesados!$A$1:$BF$1,0))</f>
        <v>Si</v>
      </c>
      <c r="L2101" s="115" t="str">
        <f>INDEX(Modelo!$A$9:$D$89,MATCH(DataBase!$J2101,Modelo!$A$9:$A$89,0),MATCH(DataBase!L$1,Modelo!$A$9:$D$9,0))</f>
        <v>Impacto ambiental</v>
      </c>
      <c r="M2101" s="115" t="str">
        <f>INDEX(Modelo!$A$9:$D$89,MATCH(DataBase!$J2101,Modelo!$A$9:$A$89,0),MATCH(DataBase!M$1,Modelo!$A$9:$D$9,0))</f>
        <v>Pilar 2</v>
      </c>
      <c r="N2101" s="115" t="str">
        <f>INDEX(Modelo!$A$9:$D$89,MATCH(DataBase!$J2101,Modelo!$A$9:$A$89,0),MATCH(DataBase!N$1,Modelo!$A$9:$D$9,0))</f>
        <v>boolean</v>
      </c>
      <c r="O2101" s="115" t="b">
        <f t="array" ref="O2101">IF(N2101="negativo",INDEX($AD$3:$AG$51,MATCH(1,($B2101=$AD$3:$AD$51)*($J2101=$AE$3:$AE$51),0),3),IF(N2101="positivo",INDEX($AD$55:$AG$109,MATCH(1,($B2101=$AD$55:$AD$109)*($J2101=$AE$55:$AE$109),0),3)))</f>
        <v>0</v>
      </c>
      <c r="P2101" s="115" t="b">
        <f t="array" ref="P2101">IF(N2101="negativo",INDEX($AD$3:$AG$51,MATCH(1,($B2101=$AD$3:$AD$51)*($J2101=$AE$3:$AE$51),0),4),IF(N2101="positivo",INDEX($AD$55:$AG$109,MATCH(1,($B2101=$AD$55:$AD$109)*($J2101=$AE$55:$AE$109),0),4)))</f>
        <v>0</v>
      </c>
      <c r="Q2101" s="115" t="str">
        <f>VLOOKUP(M2101,Modelo!$A$2:$C$7,2,0)</f>
        <v>Acción Climática y Energía</v>
      </c>
      <c r="R2101" s="118">
        <f t="array" ref="R2101">INDEX(Modelo!$F$1:$H$37,MATCH(1,(DataBase!Q2101=Modelo!$G$1:$G$37)*(DataBase!B2101=Modelo!$F$1:$F$37),0),3)</f>
        <v>0.21052631578947367</v>
      </c>
      <c r="S2101" s="115">
        <f t="shared" si="66"/>
        <v>100</v>
      </c>
      <c r="T2101" s="115">
        <f t="shared" si="67"/>
        <v>21.052631578947366</v>
      </c>
    </row>
    <row r="2102" spans="1:20" x14ac:dyDescent="0.3">
      <c r="A2102" s="115" t="s">
        <v>472</v>
      </c>
      <c r="B2102" s="115" t="s">
        <v>467</v>
      </c>
      <c r="C2102" s="115" t="s">
        <v>103</v>
      </c>
      <c r="D2102" s="115" t="s">
        <v>86</v>
      </c>
      <c r="E2102" s="115" t="s">
        <v>86</v>
      </c>
      <c r="F2102" s="115" t="s">
        <v>86</v>
      </c>
      <c r="G2102" s="115">
        <v>2007</v>
      </c>
      <c r="H2102" s="115" t="s">
        <v>125</v>
      </c>
      <c r="I2102" s="115">
        <v>0.97802211500000003</v>
      </c>
      <c r="J2102" s="115" t="s">
        <v>53</v>
      </c>
      <c r="K2102" s="115" t="str">
        <f>INDEX(DatosProcesados!$A$1:$BF$101,MATCH(DataBase!A2102,DatosProcesados!$A$1:$A$101,0),MATCH(DataBase!J2102,DatosProcesados!$A$1:$BF$1,0))</f>
        <v>No</v>
      </c>
      <c r="L2102" s="115" t="str">
        <f>INDEX(Modelo!$A$9:$D$89,MATCH(DataBase!$J2102,Modelo!$A$9:$A$89,0),MATCH(DataBase!L$1,Modelo!$A$9:$D$9,0))</f>
        <v xml:space="preserve">Impacto social </v>
      </c>
      <c r="M2102" s="115" t="str">
        <f>INDEX(Modelo!$A$9:$D$89,MATCH(DataBase!$J2102,Modelo!$A$9:$A$89,0),MATCH(DataBase!M$1,Modelo!$A$9:$D$9,0))</f>
        <v>Pilar 6</v>
      </c>
      <c r="N2102" s="115" t="str">
        <f>INDEX(Modelo!$A$9:$D$89,MATCH(DataBase!$J2102,Modelo!$A$9:$A$89,0),MATCH(DataBase!N$1,Modelo!$A$9:$D$9,0))</f>
        <v>boolean</v>
      </c>
      <c r="O2102" s="115" t="b">
        <f t="array" ref="O2102">IF(N2102="negativo",INDEX($AD$3:$AG$51,MATCH(1,($B2102=$AD$3:$AD$51)*($J2102=$AE$3:$AE$51),0),3),IF(N2102="positivo",INDEX($AD$55:$AG$109,MATCH(1,($B2102=$AD$55:$AD$109)*($J2102=$AE$55:$AE$109),0),3)))</f>
        <v>0</v>
      </c>
      <c r="P2102" s="115" t="b">
        <f t="array" ref="P2102">IF(N2102="negativo",INDEX($AD$3:$AG$51,MATCH(1,($B2102=$AD$3:$AD$51)*($J2102=$AE$3:$AE$51),0),4),IF(N2102="positivo",INDEX($AD$55:$AG$109,MATCH(1,($B2102=$AD$55:$AD$109)*($J2102=$AE$55:$AE$109),0),4)))</f>
        <v>0</v>
      </c>
      <c r="Q2102" s="115" t="str">
        <f>VLOOKUP(M2102,Modelo!$A$2:$C$7,2,0)</f>
        <v>Impacto Económico, Social y Comunitario</v>
      </c>
      <c r="R2102" s="118">
        <f t="array" ref="R2102">INDEX(Modelo!$F$1:$H$37,MATCH(1,(DataBase!Q2102=Modelo!$G$1:$G$37)*(DataBase!B2102=Modelo!$F$1:$F$37),0),3)</f>
        <v>0.14285714285714285</v>
      </c>
      <c r="S2102" s="115">
        <f t="shared" si="66"/>
        <v>0</v>
      </c>
      <c r="T2102" s="115">
        <f t="shared" si="67"/>
        <v>0</v>
      </c>
    </row>
    <row r="2103" spans="1:20" x14ac:dyDescent="0.3">
      <c r="A2103" s="115" t="s">
        <v>238</v>
      </c>
      <c r="B2103" s="115" t="s">
        <v>216</v>
      </c>
      <c r="C2103" s="115" t="s">
        <v>103</v>
      </c>
      <c r="D2103" s="115" t="s">
        <v>86</v>
      </c>
      <c r="E2103" s="115" t="s">
        <v>87</v>
      </c>
      <c r="F2103" s="115" t="s">
        <v>87</v>
      </c>
      <c r="G2103" s="115">
        <v>1920</v>
      </c>
      <c r="H2103" s="115" t="s">
        <v>125</v>
      </c>
      <c r="I2103" s="115">
        <v>2.844632077</v>
      </c>
      <c r="J2103" s="115" t="s">
        <v>53</v>
      </c>
      <c r="K2103" s="115" t="str">
        <f>INDEX(DatosProcesados!$A$1:$BF$101,MATCH(DataBase!A2103,DatosProcesados!$A$1:$A$101,0),MATCH(DataBase!J2103,DatosProcesados!$A$1:$BF$1,0))</f>
        <v>Si</v>
      </c>
      <c r="L2103" s="115" t="str">
        <f>INDEX(Modelo!$A$9:$D$89,MATCH(DataBase!$J2103,Modelo!$A$9:$A$89,0),MATCH(DataBase!L$1,Modelo!$A$9:$D$9,0))</f>
        <v xml:space="preserve">Impacto social </v>
      </c>
      <c r="M2103" s="115" t="str">
        <f>INDEX(Modelo!$A$9:$D$89,MATCH(DataBase!$J2103,Modelo!$A$9:$A$89,0),MATCH(DataBase!M$1,Modelo!$A$9:$D$9,0))</f>
        <v>Pilar 6</v>
      </c>
      <c r="N2103" s="115" t="str">
        <f>INDEX(Modelo!$A$9:$D$89,MATCH(DataBase!$J2103,Modelo!$A$9:$A$89,0),MATCH(DataBase!N$1,Modelo!$A$9:$D$9,0))</f>
        <v>boolean</v>
      </c>
      <c r="O2103" s="115" t="b">
        <f t="array" ref="O2103">IF(N2103="negativo",INDEX($AD$3:$AG$51,MATCH(1,($B2103=$AD$3:$AD$51)*($J2103=$AE$3:$AE$51),0),3),IF(N2103="positivo",INDEX($AD$55:$AG$109,MATCH(1,($B2103=$AD$55:$AD$109)*($J2103=$AE$55:$AE$109),0),3)))</f>
        <v>0</v>
      </c>
      <c r="P2103" s="115" t="b">
        <f t="array" ref="P2103">IF(N2103="negativo",INDEX($AD$3:$AG$51,MATCH(1,($B2103=$AD$3:$AD$51)*($J2103=$AE$3:$AE$51),0),4),IF(N2103="positivo",INDEX($AD$55:$AG$109,MATCH(1,($B2103=$AD$55:$AD$109)*($J2103=$AE$55:$AE$109),0),4)))</f>
        <v>0</v>
      </c>
      <c r="Q2103" s="115" t="str">
        <f>VLOOKUP(M2103,Modelo!$A$2:$C$7,2,0)</f>
        <v>Impacto Económico, Social y Comunitario</v>
      </c>
      <c r="R2103" s="118">
        <f t="array" ref="R2103">INDEX(Modelo!$F$1:$H$37,MATCH(1,(DataBase!Q2103=Modelo!$G$1:$G$37)*(DataBase!B2103=Modelo!$F$1:$F$37),0),3)</f>
        <v>0.10526315789473684</v>
      </c>
      <c r="S2103" s="115">
        <f t="shared" si="66"/>
        <v>100</v>
      </c>
      <c r="T2103" s="115">
        <f t="shared" si="67"/>
        <v>10.526315789473683</v>
      </c>
    </row>
    <row r="2104" spans="1:20" x14ac:dyDescent="0.3">
      <c r="A2104" s="115" t="s">
        <v>273</v>
      </c>
      <c r="B2104" s="115" t="s">
        <v>216</v>
      </c>
      <c r="C2104" s="115" t="s">
        <v>103</v>
      </c>
      <c r="D2104" s="115" t="s">
        <v>86</v>
      </c>
      <c r="E2104" s="115" t="s">
        <v>86</v>
      </c>
      <c r="F2104" s="115" t="s">
        <v>87</v>
      </c>
      <c r="G2104" s="115">
        <v>1945</v>
      </c>
      <c r="H2104" s="115" t="s">
        <v>125</v>
      </c>
      <c r="I2104" s="115">
        <v>2.1764613960000001</v>
      </c>
      <c r="J2104" s="115" t="s">
        <v>53</v>
      </c>
      <c r="K2104" s="115" t="str">
        <f>INDEX(DatosProcesados!$A$1:$BF$101,MATCH(DataBase!A2104,DatosProcesados!$A$1:$A$101,0),MATCH(DataBase!J2104,DatosProcesados!$A$1:$BF$1,0))</f>
        <v>No</v>
      </c>
      <c r="L2104" s="115" t="str">
        <f>INDEX(Modelo!$A$9:$D$89,MATCH(DataBase!$J2104,Modelo!$A$9:$A$89,0),MATCH(DataBase!L$1,Modelo!$A$9:$D$9,0))</f>
        <v xml:space="preserve">Impacto social </v>
      </c>
      <c r="M2104" s="115" t="str">
        <f>INDEX(Modelo!$A$9:$D$89,MATCH(DataBase!$J2104,Modelo!$A$9:$A$89,0),MATCH(DataBase!M$1,Modelo!$A$9:$D$9,0))</f>
        <v>Pilar 6</v>
      </c>
      <c r="N2104" s="115" t="str">
        <f>INDEX(Modelo!$A$9:$D$89,MATCH(DataBase!$J2104,Modelo!$A$9:$A$89,0),MATCH(DataBase!N$1,Modelo!$A$9:$D$9,0))</f>
        <v>boolean</v>
      </c>
      <c r="O2104" s="115" t="b">
        <f t="array" ref="O2104">IF(N2104="negativo",INDEX($AD$3:$AG$51,MATCH(1,($B2104=$AD$3:$AD$51)*($J2104=$AE$3:$AE$51),0),3),IF(N2104="positivo",INDEX($AD$55:$AG$109,MATCH(1,($B2104=$AD$55:$AD$109)*($J2104=$AE$55:$AE$109),0),3)))</f>
        <v>0</v>
      </c>
      <c r="P2104" s="115" t="b">
        <f t="array" ref="P2104">IF(N2104="negativo",INDEX($AD$3:$AG$51,MATCH(1,($B2104=$AD$3:$AD$51)*($J2104=$AE$3:$AE$51),0),4),IF(N2104="positivo",INDEX($AD$55:$AG$109,MATCH(1,($B2104=$AD$55:$AD$109)*($J2104=$AE$55:$AE$109),0),4)))</f>
        <v>0</v>
      </c>
      <c r="Q2104" s="115" t="str">
        <f>VLOOKUP(M2104,Modelo!$A$2:$C$7,2,0)</f>
        <v>Impacto Económico, Social y Comunitario</v>
      </c>
      <c r="R2104" s="118">
        <f t="array" ref="R2104">INDEX(Modelo!$F$1:$H$37,MATCH(1,(DataBase!Q2104=Modelo!$G$1:$G$37)*(DataBase!B2104=Modelo!$F$1:$F$37),0),3)</f>
        <v>0.10526315789473684</v>
      </c>
      <c r="S2104" s="115">
        <f t="shared" si="66"/>
        <v>0</v>
      </c>
      <c r="T2104" s="115">
        <f t="shared" si="67"/>
        <v>0</v>
      </c>
    </row>
    <row r="2105" spans="1:20" x14ac:dyDescent="0.3">
      <c r="A2105" s="115" t="s">
        <v>378</v>
      </c>
      <c r="B2105" s="115" t="s">
        <v>379</v>
      </c>
      <c r="C2105" s="115" t="s">
        <v>103</v>
      </c>
      <c r="D2105" s="115" t="s">
        <v>87</v>
      </c>
      <c r="E2105" s="115" t="s">
        <v>86</v>
      </c>
      <c r="F2105" s="115" t="s">
        <v>86</v>
      </c>
      <c r="G2105" s="115">
        <v>1993</v>
      </c>
      <c r="H2105" s="115" t="s">
        <v>125</v>
      </c>
      <c r="I2105" s="115">
        <v>2.1863011939999999</v>
      </c>
      <c r="J2105" s="115" t="s">
        <v>53</v>
      </c>
      <c r="K2105" s="115" t="str">
        <f>INDEX(DatosProcesados!$A$1:$BF$101,MATCH(DataBase!A2105,DatosProcesados!$A$1:$A$101,0),MATCH(DataBase!J2105,DatosProcesados!$A$1:$BF$1,0))</f>
        <v>No</v>
      </c>
      <c r="L2105" s="115" t="str">
        <f>INDEX(Modelo!$A$9:$D$89,MATCH(DataBase!$J2105,Modelo!$A$9:$A$89,0),MATCH(DataBase!L$1,Modelo!$A$9:$D$9,0))</f>
        <v xml:space="preserve">Impacto social </v>
      </c>
      <c r="M2105" s="115" t="str">
        <f>INDEX(Modelo!$A$9:$D$89,MATCH(DataBase!$J2105,Modelo!$A$9:$A$89,0),MATCH(DataBase!M$1,Modelo!$A$9:$D$9,0))</f>
        <v>Pilar 6</v>
      </c>
      <c r="N2105" s="115" t="str">
        <f>INDEX(Modelo!$A$9:$D$89,MATCH(DataBase!$J2105,Modelo!$A$9:$A$89,0),MATCH(DataBase!N$1,Modelo!$A$9:$D$9,0))</f>
        <v>boolean</v>
      </c>
      <c r="O2105" s="115" t="b">
        <f t="array" ref="O2105">IF(N2105="negativo",INDEX($AD$3:$AG$51,MATCH(1,($B2105=$AD$3:$AD$51)*($J2105=$AE$3:$AE$51),0),3),IF(N2105="positivo",INDEX($AD$55:$AG$109,MATCH(1,($B2105=$AD$55:$AD$109)*($J2105=$AE$55:$AE$109),0),3)))</f>
        <v>0</v>
      </c>
      <c r="P2105" s="115" t="b">
        <f t="array" ref="P2105">IF(N2105="negativo",INDEX($AD$3:$AG$51,MATCH(1,($B2105=$AD$3:$AD$51)*($J2105=$AE$3:$AE$51),0),4),IF(N2105="positivo",INDEX($AD$55:$AG$109,MATCH(1,($B2105=$AD$55:$AD$109)*($J2105=$AE$55:$AE$109),0),4)))</f>
        <v>0</v>
      </c>
      <c r="Q2105" s="115" t="str">
        <f>VLOOKUP(M2105,Modelo!$A$2:$C$7,2,0)</f>
        <v>Impacto Económico, Social y Comunitario</v>
      </c>
      <c r="R2105" s="118">
        <f t="array" ref="R2105">INDEX(Modelo!$F$1:$H$37,MATCH(1,(DataBase!Q2105=Modelo!$G$1:$G$37)*(DataBase!B2105=Modelo!$F$1:$F$37),0),3)</f>
        <v>0.14285714285714285</v>
      </c>
      <c r="S2105" s="115">
        <f t="shared" si="66"/>
        <v>0</v>
      </c>
      <c r="T2105" s="115">
        <f t="shared" si="67"/>
        <v>0</v>
      </c>
    </row>
    <row r="2106" spans="1:20" x14ac:dyDescent="0.3">
      <c r="A2106" s="115" t="s">
        <v>325</v>
      </c>
      <c r="B2106" s="115" t="s">
        <v>313</v>
      </c>
      <c r="C2106" s="115" t="s">
        <v>103</v>
      </c>
      <c r="D2106" s="115" t="s">
        <v>86</v>
      </c>
      <c r="E2106" s="115" t="s">
        <v>86</v>
      </c>
      <c r="F2106" s="115" t="s">
        <v>87</v>
      </c>
      <c r="G2106" s="115">
        <v>2012</v>
      </c>
      <c r="H2106" s="115" t="s">
        <v>125</v>
      </c>
      <c r="I2106" s="115">
        <v>13.831182682</v>
      </c>
      <c r="J2106" s="115" t="s">
        <v>53</v>
      </c>
      <c r="K2106" s="115">
        <f>INDEX(DatosProcesados!$A$1:$BF$101,MATCH(DataBase!A2106,DatosProcesados!$A$1:$A$101,0),MATCH(DataBase!J2106,DatosProcesados!$A$1:$BF$1,0))</f>
        <v>0</v>
      </c>
      <c r="L2106" s="115" t="str">
        <f>INDEX(Modelo!$A$9:$D$89,MATCH(DataBase!$J2106,Modelo!$A$9:$A$89,0),MATCH(DataBase!L$1,Modelo!$A$9:$D$9,0))</f>
        <v xml:space="preserve">Impacto social </v>
      </c>
      <c r="M2106" s="115" t="str">
        <f>INDEX(Modelo!$A$9:$D$89,MATCH(DataBase!$J2106,Modelo!$A$9:$A$89,0),MATCH(DataBase!M$1,Modelo!$A$9:$D$9,0))</f>
        <v>Pilar 6</v>
      </c>
      <c r="N2106" s="115" t="str">
        <f>INDEX(Modelo!$A$9:$D$89,MATCH(DataBase!$J2106,Modelo!$A$9:$A$89,0),MATCH(DataBase!N$1,Modelo!$A$9:$D$9,0))</f>
        <v>boolean</v>
      </c>
      <c r="O2106" s="115" t="b">
        <f t="array" ref="O2106">IF(N2106="negativo",INDEX($AD$3:$AG$51,MATCH(1,($B2106=$AD$3:$AD$51)*($J2106=$AE$3:$AE$51),0),3),IF(N2106="positivo",INDEX($AD$55:$AG$109,MATCH(1,($B2106=$AD$55:$AD$109)*($J2106=$AE$55:$AE$109),0),3)))</f>
        <v>0</v>
      </c>
      <c r="P2106" s="115" t="b">
        <f t="array" ref="P2106">IF(N2106="negativo",INDEX($AD$3:$AG$51,MATCH(1,($B2106=$AD$3:$AD$51)*($J2106=$AE$3:$AE$51),0),4),IF(N2106="positivo",INDEX($AD$55:$AG$109,MATCH(1,($B2106=$AD$55:$AD$109)*($J2106=$AE$55:$AE$109),0),4)))</f>
        <v>0</v>
      </c>
      <c r="Q2106" s="115" t="str">
        <f>VLOOKUP(M2106,Modelo!$A$2:$C$7,2,0)</f>
        <v>Impacto Económico, Social y Comunitario</v>
      </c>
      <c r="R2106" s="118">
        <f t="array" ref="R2106">INDEX(Modelo!$F$1:$H$37,MATCH(1,(DataBase!Q2106=Modelo!$G$1:$G$37)*(DataBase!B2106=Modelo!$F$1:$F$37),0),3)</f>
        <v>0.11764705882352941</v>
      </c>
      <c r="S2106" s="115">
        <f t="shared" si="66"/>
        <v>0</v>
      </c>
      <c r="T2106" s="115">
        <f t="shared" si="67"/>
        <v>0</v>
      </c>
    </row>
    <row r="2107" spans="1:20" x14ac:dyDescent="0.3">
      <c r="A2107" s="115" t="s">
        <v>394</v>
      </c>
      <c r="B2107" s="115" t="s">
        <v>379</v>
      </c>
      <c r="C2107" s="115" t="s">
        <v>103</v>
      </c>
      <c r="D2107" s="115" t="s">
        <v>87</v>
      </c>
      <c r="E2107" s="115" t="s">
        <v>86</v>
      </c>
      <c r="F2107" s="115" t="s">
        <v>86</v>
      </c>
      <c r="G2107" s="115">
        <v>1990</v>
      </c>
      <c r="H2107" s="115" t="s">
        <v>125</v>
      </c>
      <c r="I2107" s="115">
        <v>0.77142869199999997</v>
      </c>
      <c r="J2107" s="115" t="s">
        <v>53</v>
      </c>
      <c r="K2107" s="115">
        <f>INDEX(DatosProcesados!$A$1:$BF$101,MATCH(DataBase!A2107,DatosProcesados!$A$1:$A$101,0),MATCH(DataBase!J2107,DatosProcesados!$A$1:$BF$1,0))</f>
        <v>0</v>
      </c>
      <c r="L2107" s="115" t="str">
        <f>INDEX(Modelo!$A$9:$D$89,MATCH(DataBase!$J2107,Modelo!$A$9:$A$89,0),MATCH(DataBase!L$1,Modelo!$A$9:$D$9,0))</f>
        <v xml:space="preserve">Impacto social </v>
      </c>
      <c r="M2107" s="115" t="str">
        <f>INDEX(Modelo!$A$9:$D$89,MATCH(DataBase!$J2107,Modelo!$A$9:$A$89,0),MATCH(DataBase!M$1,Modelo!$A$9:$D$9,0))</f>
        <v>Pilar 6</v>
      </c>
      <c r="N2107" s="115" t="str">
        <f>INDEX(Modelo!$A$9:$D$89,MATCH(DataBase!$J2107,Modelo!$A$9:$A$89,0),MATCH(DataBase!N$1,Modelo!$A$9:$D$9,0))</f>
        <v>boolean</v>
      </c>
      <c r="O2107" s="115" t="b">
        <f t="array" ref="O2107">IF(N2107="negativo",INDEX($AD$3:$AG$51,MATCH(1,($B2107=$AD$3:$AD$51)*($J2107=$AE$3:$AE$51),0),3),IF(N2107="positivo",INDEX($AD$55:$AG$109,MATCH(1,($B2107=$AD$55:$AD$109)*($J2107=$AE$55:$AE$109),0),3)))</f>
        <v>0</v>
      </c>
      <c r="P2107" s="115" t="b">
        <f t="array" ref="P2107">IF(N2107="negativo",INDEX($AD$3:$AG$51,MATCH(1,($B2107=$AD$3:$AD$51)*($J2107=$AE$3:$AE$51),0),4),IF(N2107="positivo",INDEX($AD$55:$AG$109,MATCH(1,($B2107=$AD$55:$AD$109)*($J2107=$AE$55:$AE$109),0),4)))</f>
        <v>0</v>
      </c>
      <c r="Q2107" s="115" t="str">
        <f>VLOOKUP(M2107,Modelo!$A$2:$C$7,2,0)</f>
        <v>Impacto Económico, Social y Comunitario</v>
      </c>
      <c r="R2107" s="118">
        <f t="array" ref="R2107">INDEX(Modelo!$F$1:$H$37,MATCH(1,(DataBase!Q2107=Modelo!$G$1:$G$37)*(DataBase!B2107=Modelo!$F$1:$F$37),0),3)</f>
        <v>0.14285714285714285</v>
      </c>
      <c r="S2107" s="115">
        <f t="shared" si="66"/>
        <v>0</v>
      </c>
      <c r="T2107" s="115">
        <f t="shared" si="67"/>
        <v>0</v>
      </c>
    </row>
    <row r="2108" spans="1:20" x14ac:dyDescent="0.3">
      <c r="A2108" s="115" t="s">
        <v>383</v>
      </c>
      <c r="B2108" s="115" t="s">
        <v>379</v>
      </c>
      <c r="C2108" s="115" t="s">
        <v>103</v>
      </c>
      <c r="D2108" s="115" t="s">
        <v>86</v>
      </c>
      <c r="E2108" s="115" t="s">
        <v>86</v>
      </c>
      <c r="F2108" s="115" t="s">
        <v>86</v>
      </c>
      <c r="G2108" s="115">
        <v>2014</v>
      </c>
      <c r="H2108" s="115" t="s">
        <v>125</v>
      </c>
      <c r="I2108" s="115">
        <v>1.314259836</v>
      </c>
      <c r="J2108" s="115" t="s">
        <v>53</v>
      </c>
      <c r="K2108" s="115" t="str">
        <f>INDEX(DatosProcesados!$A$1:$BF$101,MATCH(DataBase!A2108,DatosProcesados!$A$1:$A$101,0),MATCH(DataBase!J2108,DatosProcesados!$A$1:$BF$1,0))</f>
        <v>No</v>
      </c>
      <c r="L2108" s="115" t="str">
        <f>INDEX(Modelo!$A$9:$D$89,MATCH(DataBase!$J2108,Modelo!$A$9:$A$89,0),MATCH(DataBase!L$1,Modelo!$A$9:$D$9,0))</f>
        <v xml:space="preserve">Impacto social </v>
      </c>
      <c r="M2108" s="115" t="str">
        <f>INDEX(Modelo!$A$9:$D$89,MATCH(DataBase!$J2108,Modelo!$A$9:$A$89,0),MATCH(DataBase!M$1,Modelo!$A$9:$D$9,0))</f>
        <v>Pilar 6</v>
      </c>
      <c r="N2108" s="115" t="str">
        <f>INDEX(Modelo!$A$9:$D$89,MATCH(DataBase!$J2108,Modelo!$A$9:$A$89,0),MATCH(DataBase!N$1,Modelo!$A$9:$D$9,0))</f>
        <v>boolean</v>
      </c>
      <c r="O2108" s="115" t="b">
        <f t="array" ref="O2108">IF(N2108="negativo",INDEX($AD$3:$AG$51,MATCH(1,($B2108=$AD$3:$AD$51)*($J2108=$AE$3:$AE$51),0),3),IF(N2108="positivo",INDEX($AD$55:$AG$109,MATCH(1,($B2108=$AD$55:$AD$109)*($J2108=$AE$55:$AE$109),0),3)))</f>
        <v>0</v>
      </c>
      <c r="P2108" s="115" t="b">
        <f t="array" ref="P2108">IF(N2108="negativo",INDEX($AD$3:$AG$51,MATCH(1,($B2108=$AD$3:$AD$51)*($J2108=$AE$3:$AE$51),0),4),IF(N2108="positivo",INDEX($AD$55:$AG$109,MATCH(1,($B2108=$AD$55:$AD$109)*($J2108=$AE$55:$AE$109),0),4)))</f>
        <v>0</v>
      </c>
      <c r="Q2108" s="115" t="str">
        <f>VLOOKUP(M2108,Modelo!$A$2:$C$7,2,0)</f>
        <v>Impacto Económico, Social y Comunitario</v>
      </c>
      <c r="R2108" s="118">
        <f t="array" ref="R2108">INDEX(Modelo!$F$1:$H$37,MATCH(1,(DataBase!Q2108=Modelo!$G$1:$G$37)*(DataBase!B2108=Modelo!$F$1:$F$37),0),3)</f>
        <v>0.14285714285714285</v>
      </c>
      <c r="S2108" s="115">
        <f t="shared" si="66"/>
        <v>0</v>
      </c>
      <c r="T2108" s="115">
        <f t="shared" si="67"/>
        <v>0</v>
      </c>
    </row>
    <row r="2109" spans="1:20" x14ac:dyDescent="0.3">
      <c r="A2109" s="115" t="s">
        <v>112</v>
      </c>
      <c r="B2109" s="115" t="s">
        <v>84</v>
      </c>
      <c r="C2109" s="115" t="s">
        <v>103</v>
      </c>
      <c r="D2109" s="115" t="s">
        <v>86</v>
      </c>
      <c r="E2109" s="115" t="s">
        <v>86</v>
      </c>
      <c r="F2109" s="115" t="s">
        <v>87</v>
      </c>
      <c r="G2109" s="115">
        <v>1919</v>
      </c>
      <c r="H2109" s="115" t="s">
        <v>125</v>
      </c>
      <c r="I2109" s="115">
        <v>15.106042448</v>
      </c>
      <c r="J2109" s="115" t="s">
        <v>53</v>
      </c>
      <c r="K2109" s="115" t="str">
        <f>INDEX(DatosProcesados!$A$1:$BF$101,MATCH(DataBase!A2109,DatosProcesados!$A$1:$A$101,0),MATCH(DataBase!J2109,DatosProcesados!$A$1:$BF$1,0))</f>
        <v>No</v>
      </c>
      <c r="L2109" s="115" t="str">
        <f>INDEX(Modelo!$A$9:$D$89,MATCH(DataBase!$J2109,Modelo!$A$9:$A$89,0),MATCH(DataBase!L$1,Modelo!$A$9:$D$9,0))</f>
        <v xml:space="preserve">Impacto social </v>
      </c>
      <c r="M2109" s="115" t="str">
        <f>INDEX(Modelo!$A$9:$D$89,MATCH(DataBase!$J2109,Modelo!$A$9:$A$89,0),MATCH(DataBase!M$1,Modelo!$A$9:$D$9,0))</f>
        <v>Pilar 6</v>
      </c>
      <c r="N2109" s="115" t="str">
        <f>INDEX(Modelo!$A$9:$D$89,MATCH(DataBase!$J2109,Modelo!$A$9:$A$89,0),MATCH(DataBase!N$1,Modelo!$A$9:$D$9,0))</f>
        <v>boolean</v>
      </c>
      <c r="O2109" s="115" t="b">
        <f t="array" ref="O2109">IF(N2109="negativo",INDEX($AD$3:$AG$51,MATCH(1,($B2109=$AD$3:$AD$51)*($J2109=$AE$3:$AE$51),0),3),IF(N2109="positivo",INDEX($AD$55:$AG$109,MATCH(1,($B2109=$AD$55:$AD$109)*($J2109=$AE$55:$AE$109),0),3)))</f>
        <v>0</v>
      </c>
      <c r="P2109" s="115" t="b">
        <f t="array" ref="P2109">IF(N2109="negativo",INDEX($AD$3:$AG$51,MATCH(1,($B2109=$AD$3:$AD$51)*($J2109=$AE$3:$AE$51),0),4),IF(N2109="positivo",INDEX($AD$55:$AG$109,MATCH(1,($B2109=$AD$55:$AD$109)*($J2109=$AE$55:$AE$109),0),4)))</f>
        <v>0</v>
      </c>
      <c r="Q2109" s="115" t="str">
        <f>VLOOKUP(M2109,Modelo!$A$2:$C$7,2,0)</f>
        <v>Impacto Económico, Social y Comunitario</v>
      </c>
      <c r="R2109" s="118">
        <f t="array" ref="R2109">INDEX(Modelo!$F$1:$H$37,MATCH(1,(DataBase!Q2109=Modelo!$G$1:$G$37)*(DataBase!B2109=Modelo!$F$1:$F$37),0),3)</f>
        <v>0.11764705882352941</v>
      </c>
      <c r="S2109" s="115">
        <f t="shared" si="66"/>
        <v>0</v>
      </c>
      <c r="T2109" s="115">
        <f t="shared" si="67"/>
        <v>0</v>
      </c>
    </row>
    <row r="2110" spans="1:20" x14ac:dyDescent="0.3">
      <c r="A2110" s="115" t="s">
        <v>471</v>
      </c>
      <c r="B2110" s="115" t="s">
        <v>467</v>
      </c>
      <c r="C2110" s="115" t="s">
        <v>103</v>
      </c>
      <c r="D2110" s="115" t="s">
        <v>86</v>
      </c>
      <c r="E2110" s="115" t="s">
        <v>86</v>
      </c>
      <c r="F2110" s="115" t="s">
        <v>86</v>
      </c>
      <c r="G2110" s="115">
        <v>1987</v>
      </c>
      <c r="H2110" s="115" t="s">
        <v>125</v>
      </c>
      <c r="I2110" s="115">
        <v>0.711210393</v>
      </c>
      <c r="J2110" s="115" t="s">
        <v>53</v>
      </c>
      <c r="K2110" s="115">
        <f>INDEX(DatosProcesados!$A$1:$BF$101,MATCH(DataBase!A2110,DatosProcesados!$A$1:$A$101,0),MATCH(DataBase!J2110,DatosProcesados!$A$1:$BF$1,0))</f>
        <v>0</v>
      </c>
      <c r="L2110" s="115" t="str">
        <f>INDEX(Modelo!$A$9:$D$89,MATCH(DataBase!$J2110,Modelo!$A$9:$A$89,0),MATCH(DataBase!L$1,Modelo!$A$9:$D$9,0))</f>
        <v xml:space="preserve">Impacto social </v>
      </c>
      <c r="M2110" s="115" t="str">
        <f>INDEX(Modelo!$A$9:$D$89,MATCH(DataBase!$J2110,Modelo!$A$9:$A$89,0),MATCH(DataBase!M$1,Modelo!$A$9:$D$9,0))</f>
        <v>Pilar 6</v>
      </c>
      <c r="N2110" s="115" t="str">
        <f>INDEX(Modelo!$A$9:$D$89,MATCH(DataBase!$J2110,Modelo!$A$9:$A$89,0),MATCH(DataBase!N$1,Modelo!$A$9:$D$9,0))</f>
        <v>boolean</v>
      </c>
      <c r="O2110" s="115" t="b">
        <f t="array" ref="O2110">IF(N2110="negativo",INDEX($AD$3:$AG$51,MATCH(1,($B2110=$AD$3:$AD$51)*($J2110=$AE$3:$AE$51),0),3),IF(N2110="positivo",INDEX($AD$55:$AG$109,MATCH(1,($B2110=$AD$55:$AD$109)*($J2110=$AE$55:$AE$109),0),3)))</f>
        <v>0</v>
      </c>
      <c r="P2110" s="115" t="b">
        <f t="array" ref="P2110">IF(N2110="negativo",INDEX($AD$3:$AG$51,MATCH(1,($B2110=$AD$3:$AD$51)*($J2110=$AE$3:$AE$51),0),4),IF(N2110="positivo",INDEX($AD$55:$AG$109,MATCH(1,($B2110=$AD$55:$AD$109)*($J2110=$AE$55:$AE$109),0),4)))</f>
        <v>0</v>
      </c>
      <c r="Q2110" s="115" t="str">
        <f>VLOOKUP(M2110,Modelo!$A$2:$C$7,2,0)</f>
        <v>Impacto Económico, Social y Comunitario</v>
      </c>
      <c r="R2110" s="118">
        <f t="array" ref="R2110">INDEX(Modelo!$F$1:$H$37,MATCH(1,(DataBase!Q2110=Modelo!$G$1:$G$37)*(DataBase!B2110=Modelo!$F$1:$F$37),0),3)</f>
        <v>0.14285714285714285</v>
      </c>
      <c r="S2110" s="115">
        <f t="shared" si="66"/>
        <v>0</v>
      </c>
      <c r="T2110" s="115">
        <f t="shared" si="67"/>
        <v>0</v>
      </c>
    </row>
    <row r="2111" spans="1:20" x14ac:dyDescent="0.3">
      <c r="A2111" s="115" t="s">
        <v>466</v>
      </c>
      <c r="B2111" s="115" t="s">
        <v>467</v>
      </c>
      <c r="C2111" s="115" t="s">
        <v>103</v>
      </c>
      <c r="D2111" s="115" t="s">
        <v>87</v>
      </c>
      <c r="E2111" s="115" t="s">
        <v>86</v>
      </c>
      <c r="F2111" s="115" t="s">
        <v>86</v>
      </c>
      <c r="G2111" s="115">
        <v>1969</v>
      </c>
      <c r="H2111" s="115" t="s">
        <v>125</v>
      </c>
      <c r="I2111" s="115">
        <v>2.4231643530000002</v>
      </c>
      <c r="J2111" s="115" t="s">
        <v>53</v>
      </c>
      <c r="K2111" s="115" t="str">
        <f>INDEX(DatosProcesados!$A$1:$BF$101,MATCH(DataBase!A2111,DatosProcesados!$A$1:$A$101,0),MATCH(DataBase!J2111,DatosProcesados!$A$1:$BF$1,0))</f>
        <v>No</v>
      </c>
      <c r="L2111" s="115" t="str">
        <f>INDEX(Modelo!$A$9:$D$89,MATCH(DataBase!$J2111,Modelo!$A$9:$A$89,0),MATCH(DataBase!L$1,Modelo!$A$9:$D$9,0))</f>
        <v xml:space="preserve">Impacto social </v>
      </c>
      <c r="M2111" s="115" t="str">
        <f>INDEX(Modelo!$A$9:$D$89,MATCH(DataBase!$J2111,Modelo!$A$9:$A$89,0),MATCH(DataBase!M$1,Modelo!$A$9:$D$9,0))</f>
        <v>Pilar 6</v>
      </c>
      <c r="N2111" s="115" t="str">
        <f>INDEX(Modelo!$A$9:$D$89,MATCH(DataBase!$J2111,Modelo!$A$9:$A$89,0),MATCH(DataBase!N$1,Modelo!$A$9:$D$9,0))</f>
        <v>boolean</v>
      </c>
      <c r="O2111" s="115" t="b">
        <f t="array" ref="O2111">IF(N2111="negativo",INDEX($AD$3:$AG$51,MATCH(1,($B2111=$AD$3:$AD$51)*($J2111=$AE$3:$AE$51),0),3),IF(N2111="positivo",INDEX($AD$55:$AG$109,MATCH(1,($B2111=$AD$55:$AD$109)*($J2111=$AE$55:$AE$109),0),3)))</f>
        <v>0</v>
      </c>
      <c r="P2111" s="115" t="b">
        <f t="array" ref="P2111">IF(N2111="negativo",INDEX($AD$3:$AG$51,MATCH(1,($B2111=$AD$3:$AD$51)*($J2111=$AE$3:$AE$51),0),4),IF(N2111="positivo",INDEX($AD$55:$AG$109,MATCH(1,($B2111=$AD$55:$AD$109)*($J2111=$AE$55:$AE$109),0),4)))</f>
        <v>0</v>
      </c>
      <c r="Q2111" s="115" t="str">
        <f>VLOOKUP(M2111,Modelo!$A$2:$C$7,2,0)</f>
        <v>Impacto Económico, Social y Comunitario</v>
      </c>
      <c r="R2111" s="118">
        <f t="array" ref="R2111">INDEX(Modelo!$F$1:$H$37,MATCH(1,(DataBase!Q2111=Modelo!$G$1:$G$37)*(DataBase!B2111=Modelo!$F$1:$F$37),0),3)</f>
        <v>0.14285714285714285</v>
      </c>
      <c r="S2111" s="115">
        <f t="shared" si="66"/>
        <v>0</v>
      </c>
      <c r="T2111" s="115">
        <f t="shared" si="67"/>
        <v>0</v>
      </c>
    </row>
    <row r="2112" spans="1:20" x14ac:dyDescent="0.3">
      <c r="A2112" s="115" t="s">
        <v>207</v>
      </c>
      <c r="B2112" s="115" t="s">
        <v>84</v>
      </c>
      <c r="C2112" s="115" t="s">
        <v>103</v>
      </c>
      <c r="D2112" s="115" t="s">
        <v>86</v>
      </c>
      <c r="E2112" s="115" t="s">
        <v>87</v>
      </c>
      <c r="F2112" s="115" t="s">
        <v>86</v>
      </c>
      <c r="G2112" s="115">
        <v>1870</v>
      </c>
      <c r="H2112" s="115" t="s">
        <v>125</v>
      </c>
      <c r="I2112" s="115">
        <v>0</v>
      </c>
      <c r="J2112" s="115" t="s">
        <v>53</v>
      </c>
      <c r="K2112" s="115" t="str">
        <f>INDEX(DatosProcesados!$A$1:$BF$101,MATCH(DataBase!A2112,DatosProcesados!$A$1:$A$101,0),MATCH(DataBase!J2112,DatosProcesados!$A$1:$BF$1,0))</f>
        <v>No</v>
      </c>
      <c r="L2112" s="115" t="str">
        <f>INDEX(Modelo!$A$9:$D$89,MATCH(DataBase!$J2112,Modelo!$A$9:$A$89,0),MATCH(DataBase!L$1,Modelo!$A$9:$D$9,0))</f>
        <v xml:space="preserve">Impacto social </v>
      </c>
      <c r="M2112" s="115" t="str">
        <f>INDEX(Modelo!$A$9:$D$89,MATCH(DataBase!$J2112,Modelo!$A$9:$A$89,0),MATCH(DataBase!M$1,Modelo!$A$9:$D$9,0))</f>
        <v>Pilar 6</v>
      </c>
      <c r="N2112" s="115" t="str">
        <f>INDEX(Modelo!$A$9:$D$89,MATCH(DataBase!$J2112,Modelo!$A$9:$A$89,0),MATCH(DataBase!N$1,Modelo!$A$9:$D$9,0))</f>
        <v>boolean</v>
      </c>
      <c r="O2112" s="115" t="b">
        <f t="array" ref="O2112">IF(N2112="negativo",INDEX($AD$3:$AG$51,MATCH(1,($B2112=$AD$3:$AD$51)*($J2112=$AE$3:$AE$51),0),3),IF(N2112="positivo",INDEX($AD$55:$AG$109,MATCH(1,($B2112=$AD$55:$AD$109)*($J2112=$AE$55:$AE$109),0),3)))</f>
        <v>0</v>
      </c>
      <c r="P2112" s="115" t="b">
        <f t="array" ref="P2112">IF(N2112="negativo",INDEX($AD$3:$AG$51,MATCH(1,($B2112=$AD$3:$AD$51)*($J2112=$AE$3:$AE$51),0),4),IF(N2112="positivo",INDEX($AD$55:$AG$109,MATCH(1,($B2112=$AD$55:$AD$109)*($J2112=$AE$55:$AE$109),0),4)))</f>
        <v>0</v>
      </c>
      <c r="Q2112" s="115" t="str">
        <f>VLOOKUP(M2112,Modelo!$A$2:$C$7,2,0)</f>
        <v>Impacto Económico, Social y Comunitario</v>
      </c>
      <c r="R2112" s="118">
        <f t="array" ref="R2112">INDEX(Modelo!$F$1:$H$37,MATCH(1,(DataBase!Q2112=Modelo!$G$1:$G$37)*(DataBase!B2112=Modelo!$F$1:$F$37),0),3)</f>
        <v>0.11764705882352941</v>
      </c>
      <c r="S2112" s="115">
        <f t="shared" si="66"/>
        <v>0</v>
      </c>
      <c r="T2112" s="115">
        <f t="shared" si="67"/>
        <v>0</v>
      </c>
    </row>
    <row r="2113" spans="1:20" x14ac:dyDescent="0.3">
      <c r="A2113" s="115" t="s">
        <v>204</v>
      </c>
      <c r="B2113" s="115" t="s">
        <v>84</v>
      </c>
      <c r="C2113" s="115" t="s">
        <v>103</v>
      </c>
      <c r="D2113" s="115" t="s">
        <v>86</v>
      </c>
      <c r="E2113" s="115" t="s">
        <v>87</v>
      </c>
      <c r="F2113" s="115" t="s">
        <v>87</v>
      </c>
      <c r="G2113" s="115">
        <v>1875</v>
      </c>
      <c r="H2113" s="115" t="s">
        <v>125</v>
      </c>
      <c r="I2113" s="115">
        <v>0</v>
      </c>
      <c r="J2113" s="115" t="s">
        <v>53</v>
      </c>
      <c r="K2113" s="115" t="str">
        <f>INDEX(DatosProcesados!$A$1:$BF$101,MATCH(DataBase!A2113,DatosProcesados!$A$1:$A$101,0),MATCH(DataBase!J2113,DatosProcesados!$A$1:$BF$1,0))</f>
        <v>No</v>
      </c>
      <c r="L2113" s="115" t="str">
        <f>INDEX(Modelo!$A$9:$D$89,MATCH(DataBase!$J2113,Modelo!$A$9:$A$89,0),MATCH(DataBase!L$1,Modelo!$A$9:$D$9,0))</f>
        <v xml:space="preserve">Impacto social </v>
      </c>
      <c r="M2113" s="115" t="str">
        <f>INDEX(Modelo!$A$9:$D$89,MATCH(DataBase!$J2113,Modelo!$A$9:$A$89,0),MATCH(DataBase!M$1,Modelo!$A$9:$D$9,0))</f>
        <v>Pilar 6</v>
      </c>
      <c r="N2113" s="115" t="str">
        <f>INDEX(Modelo!$A$9:$D$89,MATCH(DataBase!$J2113,Modelo!$A$9:$A$89,0),MATCH(DataBase!N$1,Modelo!$A$9:$D$9,0))</f>
        <v>boolean</v>
      </c>
      <c r="O2113" s="115" t="b">
        <f t="array" ref="O2113">IF(N2113="negativo",INDEX($AD$3:$AG$51,MATCH(1,($B2113=$AD$3:$AD$51)*($J2113=$AE$3:$AE$51),0),3),IF(N2113="positivo",INDEX($AD$55:$AG$109,MATCH(1,($B2113=$AD$55:$AD$109)*($J2113=$AE$55:$AE$109),0),3)))</f>
        <v>0</v>
      </c>
      <c r="P2113" s="115" t="b">
        <f t="array" ref="P2113">IF(N2113="negativo",INDEX($AD$3:$AG$51,MATCH(1,($B2113=$AD$3:$AD$51)*($J2113=$AE$3:$AE$51),0),4),IF(N2113="positivo",INDEX($AD$55:$AG$109,MATCH(1,($B2113=$AD$55:$AD$109)*($J2113=$AE$55:$AE$109),0),4)))</f>
        <v>0</v>
      </c>
      <c r="Q2113" s="115" t="str">
        <f>VLOOKUP(M2113,Modelo!$A$2:$C$7,2,0)</f>
        <v>Impacto Económico, Social y Comunitario</v>
      </c>
      <c r="R2113" s="118">
        <f t="array" ref="R2113">INDEX(Modelo!$F$1:$H$37,MATCH(1,(DataBase!Q2113=Modelo!$G$1:$G$37)*(DataBase!B2113=Modelo!$F$1:$F$37),0),3)</f>
        <v>0.11764705882352941</v>
      </c>
      <c r="S2113" s="115">
        <f t="shared" si="66"/>
        <v>0</v>
      </c>
      <c r="T2113" s="115">
        <f t="shared" si="67"/>
        <v>0</v>
      </c>
    </row>
    <row r="2114" spans="1:20" x14ac:dyDescent="0.3">
      <c r="A2114" s="115" t="s">
        <v>226</v>
      </c>
      <c r="B2114" s="115" t="s">
        <v>216</v>
      </c>
      <c r="C2114" s="115" t="s">
        <v>103</v>
      </c>
      <c r="D2114" s="115" t="s">
        <v>86</v>
      </c>
      <c r="E2114" s="115" t="s">
        <v>86</v>
      </c>
      <c r="F2114" s="115" t="s">
        <v>87</v>
      </c>
      <c r="G2114" s="115">
        <v>1889</v>
      </c>
      <c r="H2114" s="115" t="s">
        <v>125</v>
      </c>
      <c r="I2114" s="115">
        <v>8.6157743510000007</v>
      </c>
      <c r="J2114" s="115" t="s">
        <v>53</v>
      </c>
      <c r="K2114" s="115" t="str">
        <f>INDEX(DatosProcesados!$A$1:$BF$101,MATCH(DataBase!A2114,DatosProcesados!$A$1:$A$101,0),MATCH(DataBase!J2114,DatosProcesados!$A$1:$BF$1,0))</f>
        <v>No</v>
      </c>
      <c r="L2114" s="115" t="str">
        <f>INDEX(Modelo!$A$9:$D$89,MATCH(DataBase!$J2114,Modelo!$A$9:$A$89,0),MATCH(DataBase!L$1,Modelo!$A$9:$D$9,0))</f>
        <v xml:space="preserve">Impacto social </v>
      </c>
      <c r="M2114" s="115" t="str">
        <f>INDEX(Modelo!$A$9:$D$89,MATCH(DataBase!$J2114,Modelo!$A$9:$A$89,0),MATCH(DataBase!M$1,Modelo!$A$9:$D$9,0))</f>
        <v>Pilar 6</v>
      </c>
      <c r="N2114" s="115" t="str">
        <f>INDEX(Modelo!$A$9:$D$89,MATCH(DataBase!$J2114,Modelo!$A$9:$A$89,0),MATCH(DataBase!N$1,Modelo!$A$9:$D$9,0))</f>
        <v>boolean</v>
      </c>
      <c r="O2114" s="115" t="b">
        <f t="array" ref="O2114">IF(N2114="negativo",INDEX($AD$3:$AG$51,MATCH(1,($B2114=$AD$3:$AD$51)*($J2114=$AE$3:$AE$51),0),3),IF(N2114="positivo",INDEX($AD$55:$AG$109,MATCH(1,($B2114=$AD$55:$AD$109)*($J2114=$AE$55:$AE$109),0),3)))</f>
        <v>0</v>
      </c>
      <c r="P2114" s="115" t="b">
        <f t="array" ref="P2114">IF(N2114="negativo",INDEX($AD$3:$AG$51,MATCH(1,($B2114=$AD$3:$AD$51)*($J2114=$AE$3:$AE$51),0),4),IF(N2114="positivo",INDEX($AD$55:$AG$109,MATCH(1,($B2114=$AD$55:$AD$109)*($J2114=$AE$55:$AE$109),0),4)))</f>
        <v>0</v>
      </c>
      <c r="Q2114" s="115" t="str">
        <f>VLOOKUP(M2114,Modelo!$A$2:$C$7,2,0)</f>
        <v>Impacto Económico, Social y Comunitario</v>
      </c>
      <c r="R2114" s="118">
        <f t="array" ref="R2114">INDEX(Modelo!$F$1:$H$37,MATCH(1,(DataBase!Q2114=Modelo!$G$1:$G$37)*(DataBase!B2114=Modelo!$F$1:$F$37),0),3)</f>
        <v>0.10526315789473684</v>
      </c>
      <c r="S2114" s="115">
        <f t="shared" si="66"/>
        <v>0</v>
      </c>
      <c r="T2114" s="115">
        <f t="shared" si="67"/>
        <v>0</v>
      </c>
    </row>
    <row r="2115" spans="1:20" x14ac:dyDescent="0.3">
      <c r="A2115" s="115" t="s">
        <v>287</v>
      </c>
      <c r="B2115" s="115" t="s">
        <v>216</v>
      </c>
      <c r="C2115" s="115" t="s">
        <v>103</v>
      </c>
      <c r="D2115" s="115" t="s">
        <v>86</v>
      </c>
      <c r="E2115" s="115" t="s">
        <v>86</v>
      </c>
      <c r="F2115" s="115" t="s">
        <v>87</v>
      </c>
      <c r="G2115" s="115">
        <v>2000</v>
      </c>
      <c r="H2115" s="115" t="s">
        <v>125</v>
      </c>
      <c r="I2115" s="115">
        <v>1.8730507999999999</v>
      </c>
      <c r="J2115" s="115" t="s">
        <v>53</v>
      </c>
      <c r="K2115" s="115" t="str">
        <f>INDEX(DatosProcesados!$A$1:$BF$101,MATCH(DataBase!A2115,DatosProcesados!$A$1:$A$101,0),MATCH(DataBase!J2115,DatosProcesados!$A$1:$BF$1,0))</f>
        <v>No</v>
      </c>
      <c r="L2115" s="115" t="str">
        <f>INDEX(Modelo!$A$9:$D$89,MATCH(DataBase!$J2115,Modelo!$A$9:$A$89,0),MATCH(DataBase!L$1,Modelo!$A$9:$D$9,0))</f>
        <v xml:space="preserve">Impacto social </v>
      </c>
      <c r="M2115" s="115" t="str">
        <f>INDEX(Modelo!$A$9:$D$89,MATCH(DataBase!$J2115,Modelo!$A$9:$A$89,0),MATCH(DataBase!M$1,Modelo!$A$9:$D$9,0))</f>
        <v>Pilar 6</v>
      </c>
      <c r="N2115" s="115" t="str">
        <f>INDEX(Modelo!$A$9:$D$89,MATCH(DataBase!$J2115,Modelo!$A$9:$A$89,0),MATCH(DataBase!N$1,Modelo!$A$9:$D$9,0))</f>
        <v>boolean</v>
      </c>
      <c r="O2115" s="115" t="b">
        <f t="array" ref="O2115">IF(N2115="negativo",INDEX($AD$3:$AG$51,MATCH(1,($B2115=$AD$3:$AD$51)*($J2115=$AE$3:$AE$51),0),3),IF(N2115="positivo",INDEX($AD$55:$AG$109,MATCH(1,($B2115=$AD$55:$AD$109)*($J2115=$AE$55:$AE$109),0),3)))</f>
        <v>0</v>
      </c>
      <c r="P2115" s="115" t="b">
        <f t="array" ref="P2115">IF(N2115="negativo",INDEX($AD$3:$AG$51,MATCH(1,($B2115=$AD$3:$AD$51)*($J2115=$AE$3:$AE$51),0),4),IF(N2115="positivo",INDEX($AD$55:$AG$109,MATCH(1,($B2115=$AD$55:$AD$109)*($J2115=$AE$55:$AE$109),0),4)))</f>
        <v>0</v>
      </c>
      <c r="Q2115" s="115" t="str">
        <f>VLOOKUP(M2115,Modelo!$A$2:$C$7,2,0)</f>
        <v>Impacto Económico, Social y Comunitario</v>
      </c>
      <c r="R2115" s="118">
        <f t="array" ref="R2115">INDEX(Modelo!$F$1:$H$37,MATCH(1,(DataBase!Q2115=Modelo!$G$1:$G$37)*(DataBase!B2115=Modelo!$F$1:$F$37),0),3)</f>
        <v>0.10526315789473684</v>
      </c>
      <c r="S2115" s="115">
        <f t="shared" ref="S2115:S2178" si="68">IFERROR(IF(N2115="boolean",IF(K2115="Si",100,0),IF(N2115="scale",IF(K2115=2,100,IF(K2115=1,50,0)),IF(N2115="positivo",100*((K2115-P2115)/(O2115-P2115)),100*(1-((K2115-P2115)/(O2115-P2115)))))),0)</f>
        <v>0</v>
      </c>
      <c r="T2115" s="115">
        <f t="shared" ref="T2115:T2178" si="69">S2115*R2115</f>
        <v>0</v>
      </c>
    </row>
    <row r="2116" spans="1:20" x14ac:dyDescent="0.3">
      <c r="A2116" s="115" t="s">
        <v>345</v>
      </c>
      <c r="B2116" s="115" t="s">
        <v>313</v>
      </c>
      <c r="C2116" s="115" t="s">
        <v>103</v>
      </c>
      <c r="D2116" s="115" t="s">
        <v>86</v>
      </c>
      <c r="E2116" s="115" t="s">
        <v>86</v>
      </c>
      <c r="F2116" s="115" t="s">
        <v>86</v>
      </c>
      <c r="G2116" s="115">
        <v>2004</v>
      </c>
      <c r="H2116" s="115" t="s">
        <v>125</v>
      </c>
      <c r="I2116" s="115">
        <v>4.5125503050000004</v>
      </c>
      <c r="J2116" s="115" t="s">
        <v>53</v>
      </c>
      <c r="K2116" s="115">
        <f>INDEX(DatosProcesados!$A$1:$BF$101,MATCH(DataBase!A2116,DatosProcesados!$A$1:$A$101,0),MATCH(DataBase!J2116,DatosProcesados!$A$1:$BF$1,0))</f>
        <v>0</v>
      </c>
      <c r="L2116" s="115" t="str">
        <f>INDEX(Modelo!$A$9:$D$89,MATCH(DataBase!$J2116,Modelo!$A$9:$A$89,0),MATCH(DataBase!L$1,Modelo!$A$9:$D$9,0))</f>
        <v xml:space="preserve">Impacto social </v>
      </c>
      <c r="M2116" s="115" t="str">
        <f>INDEX(Modelo!$A$9:$D$89,MATCH(DataBase!$J2116,Modelo!$A$9:$A$89,0),MATCH(DataBase!M$1,Modelo!$A$9:$D$9,0))</f>
        <v>Pilar 6</v>
      </c>
      <c r="N2116" s="115" t="str">
        <f>INDEX(Modelo!$A$9:$D$89,MATCH(DataBase!$J2116,Modelo!$A$9:$A$89,0),MATCH(DataBase!N$1,Modelo!$A$9:$D$9,0))</f>
        <v>boolean</v>
      </c>
      <c r="O2116" s="115" t="b">
        <f t="array" ref="O2116">IF(N2116="negativo",INDEX($AD$3:$AG$51,MATCH(1,($B2116=$AD$3:$AD$51)*($J2116=$AE$3:$AE$51),0),3),IF(N2116="positivo",INDEX($AD$55:$AG$109,MATCH(1,($B2116=$AD$55:$AD$109)*($J2116=$AE$55:$AE$109),0),3)))</f>
        <v>0</v>
      </c>
      <c r="P2116" s="115" t="b">
        <f t="array" ref="P2116">IF(N2116="negativo",INDEX($AD$3:$AG$51,MATCH(1,($B2116=$AD$3:$AD$51)*($J2116=$AE$3:$AE$51),0),4),IF(N2116="positivo",INDEX($AD$55:$AG$109,MATCH(1,($B2116=$AD$55:$AD$109)*($J2116=$AE$55:$AE$109),0),4)))</f>
        <v>0</v>
      </c>
      <c r="Q2116" s="115" t="str">
        <f>VLOOKUP(M2116,Modelo!$A$2:$C$7,2,0)</f>
        <v>Impacto Económico, Social y Comunitario</v>
      </c>
      <c r="R2116" s="118">
        <f t="array" ref="R2116">INDEX(Modelo!$F$1:$H$37,MATCH(1,(DataBase!Q2116=Modelo!$G$1:$G$37)*(DataBase!B2116=Modelo!$F$1:$F$37),0),3)</f>
        <v>0.11764705882352941</v>
      </c>
      <c r="S2116" s="115">
        <f t="shared" si="68"/>
        <v>0</v>
      </c>
      <c r="T2116" s="115">
        <f t="shared" si="69"/>
        <v>0</v>
      </c>
    </row>
    <row r="2117" spans="1:20" x14ac:dyDescent="0.3">
      <c r="A2117" s="115" t="s">
        <v>464</v>
      </c>
      <c r="B2117" s="115" t="s">
        <v>407</v>
      </c>
      <c r="C2117" s="115" t="s">
        <v>103</v>
      </c>
      <c r="D2117" s="115" t="s">
        <v>86</v>
      </c>
      <c r="E2117" s="115" t="s">
        <v>86</v>
      </c>
      <c r="F2117" s="115" t="s">
        <v>87</v>
      </c>
      <c r="G2117" s="115">
        <v>1990</v>
      </c>
      <c r="H2117" s="115" t="s">
        <v>281</v>
      </c>
      <c r="I2117" s="115">
        <v>0.89502277900000005</v>
      </c>
      <c r="J2117" s="115" t="s">
        <v>53</v>
      </c>
      <c r="K2117" s="115" t="str">
        <f>INDEX(DatosProcesados!$A$1:$BF$101,MATCH(DataBase!A2117,DatosProcesados!$A$1:$A$101,0),MATCH(DataBase!J2117,DatosProcesados!$A$1:$BF$1,0))</f>
        <v>No</v>
      </c>
      <c r="L2117" s="115" t="str">
        <f>INDEX(Modelo!$A$9:$D$89,MATCH(DataBase!$J2117,Modelo!$A$9:$A$89,0),MATCH(DataBase!L$1,Modelo!$A$9:$D$9,0))</f>
        <v xml:space="preserve">Impacto social </v>
      </c>
      <c r="M2117" s="115" t="str">
        <f>INDEX(Modelo!$A$9:$D$89,MATCH(DataBase!$J2117,Modelo!$A$9:$A$89,0),MATCH(DataBase!M$1,Modelo!$A$9:$D$9,0))</f>
        <v>Pilar 6</v>
      </c>
      <c r="N2117" s="115" t="str">
        <f>INDEX(Modelo!$A$9:$D$89,MATCH(DataBase!$J2117,Modelo!$A$9:$A$89,0),MATCH(DataBase!N$1,Modelo!$A$9:$D$9,0))</f>
        <v>boolean</v>
      </c>
      <c r="O2117" s="115" t="b">
        <f t="array" ref="O2117">IF(N2117="negativo",INDEX($AD$3:$AG$51,MATCH(1,($B2117=$AD$3:$AD$51)*($J2117=$AE$3:$AE$51),0),3),IF(N2117="positivo",INDEX($AD$55:$AG$109,MATCH(1,($B2117=$AD$55:$AD$109)*($J2117=$AE$55:$AE$109),0),3)))</f>
        <v>0</v>
      </c>
      <c r="P2117" s="115" t="b">
        <f t="array" ref="P2117">IF(N2117="negativo",INDEX($AD$3:$AG$51,MATCH(1,($B2117=$AD$3:$AD$51)*($J2117=$AE$3:$AE$51),0),4),IF(N2117="positivo",INDEX($AD$55:$AG$109,MATCH(1,($B2117=$AD$55:$AD$109)*($J2117=$AE$55:$AE$109),0),4)))</f>
        <v>0</v>
      </c>
      <c r="Q2117" s="115" t="str">
        <f>VLOOKUP(M2117,Modelo!$A$2:$C$7,2,0)</f>
        <v>Impacto Económico, Social y Comunitario</v>
      </c>
      <c r="R2117" s="118">
        <f t="array" ref="R2117">INDEX(Modelo!$F$1:$H$37,MATCH(1,(DataBase!Q2117=Modelo!$G$1:$G$37)*(DataBase!B2117=Modelo!$F$1:$F$37),0),3)</f>
        <v>0.15384615384615385</v>
      </c>
      <c r="S2117" s="115">
        <f t="shared" si="68"/>
        <v>0</v>
      </c>
      <c r="T2117" s="115">
        <f t="shared" si="69"/>
        <v>0</v>
      </c>
    </row>
    <row r="2118" spans="1:20" x14ac:dyDescent="0.3">
      <c r="A2118" s="115" t="s">
        <v>296</v>
      </c>
      <c r="B2118" s="115" t="s">
        <v>216</v>
      </c>
      <c r="C2118" s="115" t="s">
        <v>103</v>
      </c>
      <c r="D2118" s="115" t="s">
        <v>86</v>
      </c>
      <c r="E2118" s="115" t="s">
        <v>86</v>
      </c>
      <c r="F2118" s="115" t="s">
        <v>87</v>
      </c>
      <c r="G2118" s="115">
        <v>1944</v>
      </c>
      <c r="H2118" s="115" t="s">
        <v>125</v>
      </c>
      <c r="I2118" s="115">
        <v>1.7785578609999999</v>
      </c>
      <c r="J2118" s="115" t="s">
        <v>53</v>
      </c>
      <c r="K2118" s="115" t="str">
        <f>INDEX(DatosProcesados!$A$1:$BF$101,MATCH(DataBase!A2118,DatosProcesados!$A$1:$A$101,0),MATCH(DataBase!J2118,DatosProcesados!$A$1:$BF$1,0))</f>
        <v>Si</v>
      </c>
      <c r="L2118" s="115" t="str">
        <f>INDEX(Modelo!$A$9:$D$89,MATCH(DataBase!$J2118,Modelo!$A$9:$A$89,0),MATCH(DataBase!L$1,Modelo!$A$9:$D$9,0))</f>
        <v xml:space="preserve">Impacto social </v>
      </c>
      <c r="M2118" s="115" t="str">
        <f>INDEX(Modelo!$A$9:$D$89,MATCH(DataBase!$J2118,Modelo!$A$9:$A$89,0),MATCH(DataBase!M$1,Modelo!$A$9:$D$9,0))</f>
        <v>Pilar 6</v>
      </c>
      <c r="N2118" s="115" t="str">
        <f>INDEX(Modelo!$A$9:$D$89,MATCH(DataBase!$J2118,Modelo!$A$9:$A$89,0),MATCH(DataBase!N$1,Modelo!$A$9:$D$9,0))</f>
        <v>boolean</v>
      </c>
      <c r="O2118" s="115" t="b">
        <f t="array" ref="O2118">IF(N2118="negativo",INDEX($AD$3:$AG$51,MATCH(1,($B2118=$AD$3:$AD$51)*($J2118=$AE$3:$AE$51),0),3),IF(N2118="positivo",INDEX($AD$55:$AG$109,MATCH(1,($B2118=$AD$55:$AD$109)*($J2118=$AE$55:$AE$109),0),3)))</f>
        <v>0</v>
      </c>
      <c r="P2118" s="115" t="b">
        <f t="array" ref="P2118">IF(N2118="negativo",INDEX($AD$3:$AG$51,MATCH(1,($B2118=$AD$3:$AD$51)*($J2118=$AE$3:$AE$51),0),4),IF(N2118="positivo",INDEX($AD$55:$AG$109,MATCH(1,($B2118=$AD$55:$AD$109)*($J2118=$AE$55:$AE$109),0),4)))</f>
        <v>0</v>
      </c>
      <c r="Q2118" s="115" t="str">
        <f>VLOOKUP(M2118,Modelo!$A$2:$C$7,2,0)</f>
        <v>Impacto Económico, Social y Comunitario</v>
      </c>
      <c r="R2118" s="118">
        <f t="array" ref="R2118">INDEX(Modelo!$F$1:$H$37,MATCH(1,(DataBase!Q2118=Modelo!$G$1:$G$37)*(DataBase!B2118=Modelo!$F$1:$F$37),0),3)</f>
        <v>0.10526315789473684</v>
      </c>
      <c r="S2118" s="115">
        <f t="shared" si="68"/>
        <v>100</v>
      </c>
      <c r="T2118" s="115">
        <f t="shared" si="69"/>
        <v>10.526315789473683</v>
      </c>
    </row>
    <row r="2119" spans="1:20" x14ac:dyDescent="0.3">
      <c r="A2119" s="115" t="s">
        <v>134</v>
      </c>
      <c r="B2119" s="115" t="s">
        <v>84</v>
      </c>
      <c r="C2119" s="115" t="s">
        <v>103</v>
      </c>
      <c r="D2119" s="115" t="s">
        <v>86</v>
      </c>
      <c r="E2119" s="115" t="s">
        <v>87</v>
      </c>
      <c r="F2119" s="115" t="s">
        <v>87</v>
      </c>
      <c r="G2119" s="115">
        <v>2001</v>
      </c>
      <c r="H2119" s="115" t="s">
        <v>125</v>
      </c>
      <c r="I2119" s="115">
        <v>6.5475670460000002</v>
      </c>
      <c r="J2119" s="115" t="s">
        <v>53</v>
      </c>
      <c r="K2119" s="115" t="str">
        <f>INDEX(DatosProcesados!$A$1:$BF$101,MATCH(DataBase!A2119,DatosProcesados!$A$1:$A$101,0),MATCH(DataBase!J2119,DatosProcesados!$A$1:$BF$1,0))</f>
        <v>Si</v>
      </c>
      <c r="L2119" s="115" t="str">
        <f>INDEX(Modelo!$A$9:$D$89,MATCH(DataBase!$J2119,Modelo!$A$9:$A$89,0),MATCH(DataBase!L$1,Modelo!$A$9:$D$9,0))</f>
        <v xml:space="preserve">Impacto social </v>
      </c>
      <c r="M2119" s="115" t="str">
        <f>INDEX(Modelo!$A$9:$D$89,MATCH(DataBase!$J2119,Modelo!$A$9:$A$89,0),MATCH(DataBase!M$1,Modelo!$A$9:$D$9,0))</f>
        <v>Pilar 6</v>
      </c>
      <c r="N2119" s="115" t="str">
        <f>INDEX(Modelo!$A$9:$D$89,MATCH(DataBase!$J2119,Modelo!$A$9:$A$89,0),MATCH(DataBase!N$1,Modelo!$A$9:$D$9,0))</f>
        <v>boolean</v>
      </c>
      <c r="O2119" s="115" t="b">
        <f t="array" ref="O2119">IF(N2119="negativo",INDEX($AD$3:$AG$51,MATCH(1,($B2119=$AD$3:$AD$51)*($J2119=$AE$3:$AE$51),0),3),IF(N2119="positivo",INDEX($AD$55:$AG$109,MATCH(1,($B2119=$AD$55:$AD$109)*($J2119=$AE$55:$AE$109),0),3)))</f>
        <v>0</v>
      </c>
      <c r="P2119" s="115" t="b">
        <f t="array" ref="P2119">IF(N2119="negativo",INDEX($AD$3:$AG$51,MATCH(1,($B2119=$AD$3:$AD$51)*($J2119=$AE$3:$AE$51),0),4),IF(N2119="positivo",INDEX($AD$55:$AG$109,MATCH(1,($B2119=$AD$55:$AD$109)*($J2119=$AE$55:$AE$109),0),4)))</f>
        <v>0</v>
      </c>
      <c r="Q2119" s="115" t="str">
        <f>VLOOKUP(M2119,Modelo!$A$2:$C$7,2,0)</f>
        <v>Impacto Económico, Social y Comunitario</v>
      </c>
      <c r="R2119" s="118">
        <f t="array" ref="R2119">INDEX(Modelo!$F$1:$H$37,MATCH(1,(DataBase!Q2119=Modelo!$G$1:$G$37)*(DataBase!B2119=Modelo!$F$1:$F$37),0),3)</f>
        <v>0.11764705882352941</v>
      </c>
      <c r="S2119" s="115">
        <f t="shared" si="68"/>
        <v>100</v>
      </c>
      <c r="T2119" s="115">
        <f t="shared" si="69"/>
        <v>11.76470588235294</v>
      </c>
    </row>
    <row r="2120" spans="1:20" x14ac:dyDescent="0.3">
      <c r="A2120" s="115" t="s">
        <v>290</v>
      </c>
      <c r="B2120" s="115" t="s">
        <v>216</v>
      </c>
      <c r="C2120" s="115" t="s">
        <v>103</v>
      </c>
      <c r="D2120" s="115" t="s">
        <v>86</v>
      </c>
      <c r="E2120" s="115" t="s">
        <v>87</v>
      </c>
      <c r="F2120" s="115" t="s">
        <v>87</v>
      </c>
      <c r="G2120" s="115">
        <v>1934</v>
      </c>
      <c r="H2120" s="115" t="s">
        <v>125</v>
      </c>
      <c r="I2120" s="115">
        <v>1.84479215</v>
      </c>
      <c r="J2120" s="115" t="s">
        <v>53</v>
      </c>
      <c r="K2120" s="115" t="str">
        <f>INDEX(DatosProcesados!$A$1:$BF$101,MATCH(DataBase!A2120,DatosProcesados!$A$1:$A$101,0),MATCH(DataBase!J2120,DatosProcesados!$A$1:$BF$1,0))</f>
        <v>No</v>
      </c>
      <c r="L2120" s="115" t="str">
        <f>INDEX(Modelo!$A$9:$D$89,MATCH(DataBase!$J2120,Modelo!$A$9:$A$89,0),MATCH(DataBase!L$1,Modelo!$A$9:$D$9,0))</f>
        <v xml:space="preserve">Impacto social </v>
      </c>
      <c r="M2120" s="115" t="str">
        <f>INDEX(Modelo!$A$9:$D$89,MATCH(DataBase!$J2120,Modelo!$A$9:$A$89,0),MATCH(DataBase!M$1,Modelo!$A$9:$D$9,0))</f>
        <v>Pilar 6</v>
      </c>
      <c r="N2120" s="115" t="str">
        <f>INDEX(Modelo!$A$9:$D$89,MATCH(DataBase!$J2120,Modelo!$A$9:$A$89,0),MATCH(DataBase!N$1,Modelo!$A$9:$D$9,0))</f>
        <v>boolean</v>
      </c>
      <c r="O2120" s="115" t="b">
        <f t="array" ref="O2120">IF(N2120="negativo",INDEX($AD$3:$AG$51,MATCH(1,($B2120=$AD$3:$AD$51)*($J2120=$AE$3:$AE$51),0),3),IF(N2120="positivo",INDEX($AD$55:$AG$109,MATCH(1,($B2120=$AD$55:$AD$109)*($J2120=$AE$55:$AE$109),0),3)))</f>
        <v>0</v>
      </c>
      <c r="P2120" s="115" t="b">
        <f t="array" ref="P2120">IF(N2120="negativo",INDEX($AD$3:$AG$51,MATCH(1,($B2120=$AD$3:$AD$51)*($J2120=$AE$3:$AE$51),0),4),IF(N2120="positivo",INDEX($AD$55:$AG$109,MATCH(1,($B2120=$AD$55:$AD$109)*($J2120=$AE$55:$AE$109),0),4)))</f>
        <v>0</v>
      </c>
      <c r="Q2120" s="115" t="str">
        <f>VLOOKUP(M2120,Modelo!$A$2:$C$7,2,0)</f>
        <v>Impacto Económico, Social y Comunitario</v>
      </c>
      <c r="R2120" s="118">
        <f t="array" ref="R2120">INDEX(Modelo!$F$1:$H$37,MATCH(1,(DataBase!Q2120=Modelo!$G$1:$G$37)*(DataBase!B2120=Modelo!$F$1:$F$37),0),3)</f>
        <v>0.10526315789473684</v>
      </c>
      <c r="S2120" s="115">
        <f t="shared" si="68"/>
        <v>0</v>
      </c>
      <c r="T2120" s="115">
        <f t="shared" si="69"/>
        <v>0</v>
      </c>
    </row>
    <row r="2121" spans="1:20" x14ac:dyDescent="0.3">
      <c r="A2121" s="115" t="s">
        <v>346</v>
      </c>
      <c r="B2121" s="115" t="s">
        <v>313</v>
      </c>
      <c r="C2121" s="115" t="s">
        <v>103</v>
      </c>
      <c r="D2121" s="115" t="s">
        <v>87</v>
      </c>
      <c r="E2121" s="115" t="s">
        <v>87</v>
      </c>
      <c r="F2121" s="115" t="s">
        <v>87</v>
      </c>
      <c r="G2121" s="115">
        <v>1960</v>
      </c>
      <c r="H2121" s="115" t="s">
        <v>177</v>
      </c>
      <c r="I2121" s="115">
        <v>4.2128666020000001</v>
      </c>
      <c r="J2121" s="115" t="s">
        <v>53</v>
      </c>
      <c r="K2121" s="115">
        <f>INDEX(DatosProcesados!$A$1:$BF$101,MATCH(DataBase!A2121,DatosProcesados!$A$1:$A$101,0),MATCH(DataBase!J2121,DatosProcesados!$A$1:$BF$1,0))</f>
        <v>0</v>
      </c>
      <c r="L2121" s="115" t="str">
        <f>INDEX(Modelo!$A$9:$D$89,MATCH(DataBase!$J2121,Modelo!$A$9:$A$89,0),MATCH(DataBase!L$1,Modelo!$A$9:$D$9,0))</f>
        <v xml:space="preserve">Impacto social </v>
      </c>
      <c r="M2121" s="115" t="str">
        <f>INDEX(Modelo!$A$9:$D$89,MATCH(DataBase!$J2121,Modelo!$A$9:$A$89,0),MATCH(DataBase!M$1,Modelo!$A$9:$D$9,0))</f>
        <v>Pilar 6</v>
      </c>
      <c r="N2121" s="115" t="str">
        <f>INDEX(Modelo!$A$9:$D$89,MATCH(DataBase!$J2121,Modelo!$A$9:$A$89,0),MATCH(DataBase!N$1,Modelo!$A$9:$D$9,0))</f>
        <v>boolean</v>
      </c>
      <c r="O2121" s="115" t="b">
        <f t="array" ref="O2121">IF(N2121="negativo",INDEX($AD$3:$AG$51,MATCH(1,($B2121=$AD$3:$AD$51)*($J2121=$AE$3:$AE$51),0),3),IF(N2121="positivo",INDEX($AD$55:$AG$109,MATCH(1,($B2121=$AD$55:$AD$109)*($J2121=$AE$55:$AE$109),0),3)))</f>
        <v>0</v>
      </c>
      <c r="P2121" s="115" t="b">
        <f t="array" ref="P2121">IF(N2121="negativo",INDEX($AD$3:$AG$51,MATCH(1,($B2121=$AD$3:$AD$51)*($J2121=$AE$3:$AE$51),0),4),IF(N2121="positivo",INDEX($AD$55:$AG$109,MATCH(1,($B2121=$AD$55:$AD$109)*($J2121=$AE$55:$AE$109),0),4)))</f>
        <v>0</v>
      </c>
      <c r="Q2121" s="115" t="str">
        <f>VLOOKUP(M2121,Modelo!$A$2:$C$7,2,0)</f>
        <v>Impacto Económico, Social y Comunitario</v>
      </c>
      <c r="R2121" s="118">
        <f t="array" ref="R2121">INDEX(Modelo!$F$1:$H$37,MATCH(1,(DataBase!Q2121=Modelo!$G$1:$G$37)*(DataBase!B2121=Modelo!$F$1:$F$37),0),3)</f>
        <v>0.11764705882352941</v>
      </c>
      <c r="S2121" s="115">
        <f t="shared" si="68"/>
        <v>0</v>
      </c>
      <c r="T2121" s="115">
        <f t="shared" si="69"/>
        <v>0</v>
      </c>
    </row>
    <row r="2122" spans="1:20" x14ac:dyDescent="0.3">
      <c r="A2122" s="115" t="s">
        <v>124</v>
      </c>
      <c r="B2122" s="115" t="s">
        <v>84</v>
      </c>
      <c r="C2122" s="115" t="s">
        <v>97</v>
      </c>
      <c r="D2122" s="115" t="s">
        <v>86</v>
      </c>
      <c r="E2122" s="115" t="s">
        <v>86</v>
      </c>
      <c r="F2122" s="115" t="s">
        <v>86</v>
      </c>
      <c r="G2122" s="115">
        <v>2012</v>
      </c>
      <c r="H2122" s="115" t="s">
        <v>125</v>
      </c>
      <c r="I2122" s="115">
        <v>9.9777362400000005</v>
      </c>
      <c r="J2122" s="115" t="s">
        <v>53</v>
      </c>
      <c r="K2122" s="115" t="str">
        <f>INDEX(DatosProcesados!$A$1:$BF$101,MATCH(DataBase!A2122,DatosProcesados!$A$1:$A$101,0),MATCH(DataBase!J2122,DatosProcesados!$A$1:$BF$1,0))</f>
        <v>No</v>
      </c>
      <c r="L2122" s="115" t="str">
        <f>INDEX(Modelo!$A$9:$D$89,MATCH(DataBase!$J2122,Modelo!$A$9:$A$89,0),MATCH(DataBase!L$1,Modelo!$A$9:$D$9,0))</f>
        <v xml:space="preserve">Impacto social </v>
      </c>
      <c r="M2122" s="115" t="str">
        <f>INDEX(Modelo!$A$9:$D$89,MATCH(DataBase!$J2122,Modelo!$A$9:$A$89,0),MATCH(DataBase!M$1,Modelo!$A$9:$D$9,0))</f>
        <v>Pilar 6</v>
      </c>
      <c r="N2122" s="115" t="str">
        <f>INDEX(Modelo!$A$9:$D$89,MATCH(DataBase!$J2122,Modelo!$A$9:$A$89,0),MATCH(DataBase!N$1,Modelo!$A$9:$D$9,0))</f>
        <v>boolean</v>
      </c>
      <c r="O2122" s="115" t="b">
        <f t="array" ref="O2122">IF(N2122="negativo",INDEX($AD$3:$AG$51,MATCH(1,($B2122=$AD$3:$AD$51)*($J2122=$AE$3:$AE$51),0),3),IF(N2122="positivo",INDEX($AD$55:$AG$109,MATCH(1,($B2122=$AD$55:$AD$109)*($J2122=$AE$55:$AE$109),0),3)))</f>
        <v>0</v>
      </c>
      <c r="P2122" s="115" t="b">
        <f t="array" ref="P2122">IF(N2122="negativo",INDEX($AD$3:$AG$51,MATCH(1,($B2122=$AD$3:$AD$51)*($J2122=$AE$3:$AE$51),0),4),IF(N2122="positivo",INDEX($AD$55:$AG$109,MATCH(1,($B2122=$AD$55:$AD$109)*($J2122=$AE$55:$AE$109),0),4)))</f>
        <v>0</v>
      </c>
      <c r="Q2122" s="115" t="str">
        <f>VLOOKUP(M2122,Modelo!$A$2:$C$7,2,0)</f>
        <v>Impacto Económico, Social y Comunitario</v>
      </c>
      <c r="R2122" s="118">
        <f t="array" ref="R2122">INDEX(Modelo!$F$1:$H$37,MATCH(1,(DataBase!Q2122=Modelo!$G$1:$G$37)*(DataBase!B2122=Modelo!$F$1:$F$37),0),3)</f>
        <v>0.11764705882352941</v>
      </c>
      <c r="S2122" s="115">
        <f t="shared" si="68"/>
        <v>0</v>
      </c>
      <c r="T2122" s="115">
        <f t="shared" si="69"/>
        <v>0</v>
      </c>
    </row>
    <row r="2123" spans="1:20" x14ac:dyDescent="0.3">
      <c r="A2123" s="115" t="s">
        <v>414</v>
      </c>
      <c r="B2123" s="115" t="s">
        <v>407</v>
      </c>
      <c r="C2123" s="115" t="s">
        <v>103</v>
      </c>
      <c r="D2123" s="115" t="s">
        <v>86</v>
      </c>
      <c r="E2123" s="115" t="s">
        <v>86</v>
      </c>
      <c r="F2123" s="115" t="s">
        <v>87</v>
      </c>
      <c r="G2123" s="115">
        <v>1976</v>
      </c>
      <c r="H2123" s="115" t="s">
        <v>415</v>
      </c>
      <c r="I2123" s="115">
        <v>6.0471020830000004</v>
      </c>
      <c r="J2123" s="115" t="s">
        <v>53</v>
      </c>
      <c r="K2123" s="115" t="str">
        <f>INDEX(DatosProcesados!$A$1:$BF$101,MATCH(DataBase!A2123,DatosProcesados!$A$1:$A$101,0),MATCH(DataBase!J2123,DatosProcesados!$A$1:$BF$1,0))</f>
        <v>No</v>
      </c>
      <c r="L2123" s="115" t="str">
        <f>INDEX(Modelo!$A$9:$D$89,MATCH(DataBase!$J2123,Modelo!$A$9:$A$89,0),MATCH(DataBase!L$1,Modelo!$A$9:$D$9,0))</f>
        <v xml:space="preserve">Impacto social </v>
      </c>
      <c r="M2123" s="115" t="str">
        <f>INDEX(Modelo!$A$9:$D$89,MATCH(DataBase!$J2123,Modelo!$A$9:$A$89,0),MATCH(DataBase!M$1,Modelo!$A$9:$D$9,0))</f>
        <v>Pilar 6</v>
      </c>
      <c r="N2123" s="115" t="str">
        <f>INDEX(Modelo!$A$9:$D$89,MATCH(DataBase!$J2123,Modelo!$A$9:$A$89,0),MATCH(DataBase!N$1,Modelo!$A$9:$D$9,0))</f>
        <v>boolean</v>
      </c>
      <c r="O2123" s="115" t="b">
        <f t="array" ref="O2123">IF(N2123="negativo",INDEX($AD$3:$AG$51,MATCH(1,($B2123=$AD$3:$AD$51)*($J2123=$AE$3:$AE$51),0),3),IF(N2123="positivo",INDEX($AD$55:$AG$109,MATCH(1,($B2123=$AD$55:$AD$109)*($J2123=$AE$55:$AE$109),0),3)))</f>
        <v>0</v>
      </c>
      <c r="P2123" s="115" t="b">
        <f t="array" ref="P2123">IF(N2123="negativo",INDEX($AD$3:$AG$51,MATCH(1,($B2123=$AD$3:$AD$51)*($J2123=$AE$3:$AE$51),0),4),IF(N2123="positivo",INDEX($AD$55:$AG$109,MATCH(1,($B2123=$AD$55:$AD$109)*($J2123=$AE$55:$AE$109),0),4)))</f>
        <v>0</v>
      </c>
      <c r="Q2123" s="115" t="str">
        <f>VLOOKUP(M2123,Modelo!$A$2:$C$7,2,0)</f>
        <v>Impacto Económico, Social y Comunitario</v>
      </c>
      <c r="R2123" s="118">
        <f t="array" ref="R2123">INDEX(Modelo!$F$1:$H$37,MATCH(1,(DataBase!Q2123=Modelo!$G$1:$G$37)*(DataBase!B2123=Modelo!$F$1:$F$37),0),3)</f>
        <v>0.15384615384615385</v>
      </c>
      <c r="S2123" s="115">
        <f t="shared" si="68"/>
        <v>0</v>
      </c>
      <c r="T2123" s="115">
        <f t="shared" si="69"/>
        <v>0</v>
      </c>
    </row>
    <row r="2124" spans="1:20" x14ac:dyDescent="0.3">
      <c r="A2124" s="115" t="s">
        <v>337</v>
      </c>
      <c r="B2124" s="115" t="s">
        <v>313</v>
      </c>
      <c r="C2124" s="115" t="s">
        <v>103</v>
      </c>
      <c r="D2124" s="115" t="s">
        <v>86</v>
      </c>
      <c r="E2124" s="115" t="s">
        <v>86</v>
      </c>
      <c r="F2124" s="115" t="s">
        <v>87</v>
      </c>
      <c r="G2124" s="115">
        <v>1879</v>
      </c>
      <c r="H2124" s="115" t="s">
        <v>244</v>
      </c>
      <c r="I2124" s="115">
        <v>5.8689859999999996</v>
      </c>
      <c r="J2124" s="115" t="s">
        <v>53</v>
      </c>
      <c r="K2124" s="115" t="str">
        <f>INDEX(DatosProcesados!$A$1:$BF$101,MATCH(DataBase!A2124,DatosProcesados!$A$1:$A$101,0),MATCH(DataBase!J2124,DatosProcesados!$A$1:$BF$1,0))</f>
        <v>No</v>
      </c>
      <c r="L2124" s="115" t="str">
        <f>INDEX(Modelo!$A$9:$D$89,MATCH(DataBase!$J2124,Modelo!$A$9:$A$89,0),MATCH(DataBase!L$1,Modelo!$A$9:$D$9,0))</f>
        <v xml:space="preserve">Impacto social </v>
      </c>
      <c r="M2124" s="115" t="str">
        <f>INDEX(Modelo!$A$9:$D$89,MATCH(DataBase!$J2124,Modelo!$A$9:$A$89,0),MATCH(DataBase!M$1,Modelo!$A$9:$D$9,0))</f>
        <v>Pilar 6</v>
      </c>
      <c r="N2124" s="115" t="str">
        <f>INDEX(Modelo!$A$9:$D$89,MATCH(DataBase!$J2124,Modelo!$A$9:$A$89,0),MATCH(DataBase!N$1,Modelo!$A$9:$D$9,0))</f>
        <v>boolean</v>
      </c>
      <c r="O2124" s="115" t="b">
        <f t="array" ref="O2124">IF(N2124="negativo",INDEX($AD$3:$AG$51,MATCH(1,($B2124=$AD$3:$AD$51)*($J2124=$AE$3:$AE$51),0),3),IF(N2124="positivo",INDEX($AD$55:$AG$109,MATCH(1,($B2124=$AD$55:$AD$109)*($J2124=$AE$55:$AE$109),0),3)))</f>
        <v>0</v>
      </c>
      <c r="P2124" s="115" t="b">
        <f t="array" ref="P2124">IF(N2124="negativo",INDEX($AD$3:$AG$51,MATCH(1,($B2124=$AD$3:$AD$51)*($J2124=$AE$3:$AE$51),0),4),IF(N2124="positivo",INDEX($AD$55:$AG$109,MATCH(1,($B2124=$AD$55:$AD$109)*($J2124=$AE$55:$AE$109),0),4)))</f>
        <v>0</v>
      </c>
      <c r="Q2124" s="115" t="str">
        <f>VLOOKUP(M2124,Modelo!$A$2:$C$7,2,0)</f>
        <v>Impacto Económico, Social y Comunitario</v>
      </c>
      <c r="R2124" s="118">
        <f t="array" ref="R2124">INDEX(Modelo!$F$1:$H$37,MATCH(1,(DataBase!Q2124=Modelo!$G$1:$G$37)*(DataBase!B2124=Modelo!$F$1:$F$37),0),3)</f>
        <v>0.11764705882352941</v>
      </c>
      <c r="S2124" s="115">
        <f t="shared" si="68"/>
        <v>0</v>
      </c>
      <c r="T2124" s="115">
        <f t="shared" si="69"/>
        <v>0</v>
      </c>
    </row>
    <row r="2125" spans="1:20" x14ac:dyDescent="0.3">
      <c r="A2125" s="115" t="s">
        <v>373</v>
      </c>
      <c r="B2125" s="115" t="s">
        <v>313</v>
      </c>
      <c r="C2125" s="115" t="s">
        <v>103</v>
      </c>
      <c r="D2125" s="115" t="s">
        <v>87</v>
      </c>
      <c r="E2125" s="115" t="s">
        <v>86</v>
      </c>
      <c r="F2125" s="115" t="s">
        <v>86</v>
      </c>
      <c r="G2125" s="115">
        <v>1997</v>
      </c>
      <c r="H2125" s="115" t="s">
        <v>125</v>
      </c>
      <c r="I2125" s="115">
        <v>1.9766409730000001</v>
      </c>
      <c r="J2125" s="115" t="s">
        <v>53</v>
      </c>
      <c r="K2125" s="115">
        <f>INDEX(DatosProcesados!$A$1:$BF$101,MATCH(DataBase!A2125,DatosProcesados!$A$1:$A$101,0),MATCH(DataBase!J2125,DatosProcesados!$A$1:$BF$1,0))</f>
        <v>0</v>
      </c>
      <c r="L2125" s="115" t="str">
        <f>INDEX(Modelo!$A$9:$D$89,MATCH(DataBase!$J2125,Modelo!$A$9:$A$89,0),MATCH(DataBase!L$1,Modelo!$A$9:$D$9,0))</f>
        <v xml:space="preserve">Impacto social </v>
      </c>
      <c r="M2125" s="115" t="str">
        <f>INDEX(Modelo!$A$9:$D$89,MATCH(DataBase!$J2125,Modelo!$A$9:$A$89,0),MATCH(DataBase!M$1,Modelo!$A$9:$D$9,0))</f>
        <v>Pilar 6</v>
      </c>
      <c r="N2125" s="115" t="str">
        <f>INDEX(Modelo!$A$9:$D$89,MATCH(DataBase!$J2125,Modelo!$A$9:$A$89,0),MATCH(DataBase!N$1,Modelo!$A$9:$D$9,0))</f>
        <v>boolean</v>
      </c>
      <c r="O2125" s="115" t="b">
        <f t="array" ref="O2125">IF(N2125="negativo",INDEX($AD$3:$AG$51,MATCH(1,($B2125=$AD$3:$AD$51)*($J2125=$AE$3:$AE$51),0),3),IF(N2125="positivo",INDEX($AD$55:$AG$109,MATCH(1,($B2125=$AD$55:$AD$109)*($J2125=$AE$55:$AE$109),0),3)))</f>
        <v>0</v>
      </c>
      <c r="P2125" s="115" t="b">
        <f t="array" ref="P2125">IF(N2125="negativo",INDEX($AD$3:$AG$51,MATCH(1,($B2125=$AD$3:$AD$51)*($J2125=$AE$3:$AE$51),0),4),IF(N2125="positivo",INDEX($AD$55:$AG$109,MATCH(1,($B2125=$AD$55:$AD$109)*($J2125=$AE$55:$AE$109),0),4)))</f>
        <v>0</v>
      </c>
      <c r="Q2125" s="115" t="str">
        <f>VLOOKUP(M2125,Modelo!$A$2:$C$7,2,0)</f>
        <v>Impacto Económico, Social y Comunitario</v>
      </c>
      <c r="R2125" s="118">
        <f t="array" ref="R2125">INDEX(Modelo!$F$1:$H$37,MATCH(1,(DataBase!Q2125=Modelo!$G$1:$G$37)*(DataBase!B2125=Modelo!$F$1:$F$37),0),3)</f>
        <v>0.11764705882352941</v>
      </c>
      <c r="S2125" s="115">
        <f t="shared" si="68"/>
        <v>0</v>
      </c>
      <c r="T2125" s="115">
        <f t="shared" si="69"/>
        <v>0</v>
      </c>
    </row>
    <row r="2126" spans="1:20" x14ac:dyDescent="0.3">
      <c r="A2126" s="115" t="s">
        <v>102</v>
      </c>
      <c r="B2126" s="115" t="s">
        <v>84</v>
      </c>
      <c r="C2126" s="115" t="s">
        <v>103</v>
      </c>
      <c r="D2126" s="115" t="s">
        <v>86</v>
      </c>
      <c r="E2126" s="115" t="s">
        <v>86</v>
      </c>
      <c r="F2126" s="115" t="s">
        <v>87</v>
      </c>
      <c r="G2126" s="115">
        <v>2003</v>
      </c>
      <c r="H2126" s="115" t="s">
        <v>104</v>
      </c>
      <c r="I2126" s="115">
        <v>15.602099798999999</v>
      </c>
      <c r="J2126" s="115" t="s">
        <v>53</v>
      </c>
      <c r="K2126" s="115" t="str">
        <f>INDEX(DatosProcesados!$A$1:$BF$101,MATCH(DataBase!A2126,DatosProcesados!$A$1:$A$101,0),MATCH(DataBase!J2126,DatosProcesados!$A$1:$BF$1,0))</f>
        <v>No</v>
      </c>
      <c r="L2126" s="115" t="str">
        <f>INDEX(Modelo!$A$9:$D$89,MATCH(DataBase!$J2126,Modelo!$A$9:$A$89,0),MATCH(DataBase!L$1,Modelo!$A$9:$D$9,0))</f>
        <v xml:space="preserve">Impacto social </v>
      </c>
      <c r="M2126" s="115" t="str">
        <f>INDEX(Modelo!$A$9:$D$89,MATCH(DataBase!$J2126,Modelo!$A$9:$A$89,0),MATCH(DataBase!M$1,Modelo!$A$9:$D$9,0))</f>
        <v>Pilar 6</v>
      </c>
      <c r="N2126" s="115" t="str">
        <f>INDEX(Modelo!$A$9:$D$89,MATCH(DataBase!$J2126,Modelo!$A$9:$A$89,0),MATCH(DataBase!N$1,Modelo!$A$9:$D$9,0))</f>
        <v>boolean</v>
      </c>
      <c r="O2126" s="115" t="b">
        <f t="array" ref="O2126">IF(N2126="negativo",INDEX($AD$3:$AG$51,MATCH(1,($B2126=$AD$3:$AD$51)*($J2126=$AE$3:$AE$51),0),3),IF(N2126="positivo",INDEX($AD$55:$AG$109,MATCH(1,($B2126=$AD$55:$AD$109)*($J2126=$AE$55:$AE$109),0),3)))</f>
        <v>0</v>
      </c>
      <c r="P2126" s="115" t="b">
        <f t="array" ref="P2126">IF(N2126="negativo",INDEX($AD$3:$AG$51,MATCH(1,($B2126=$AD$3:$AD$51)*($J2126=$AE$3:$AE$51),0),4),IF(N2126="positivo",INDEX($AD$55:$AG$109,MATCH(1,($B2126=$AD$55:$AD$109)*($J2126=$AE$55:$AE$109),0),4)))</f>
        <v>0</v>
      </c>
      <c r="Q2126" s="115" t="str">
        <f>VLOOKUP(M2126,Modelo!$A$2:$C$7,2,0)</f>
        <v>Impacto Económico, Social y Comunitario</v>
      </c>
      <c r="R2126" s="118">
        <f t="array" ref="R2126">INDEX(Modelo!$F$1:$H$37,MATCH(1,(DataBase!Q2126=Modelo!$G$1:$G$37)*(DataBase!B2126=Modelo!$F$1:$F$37),0),3)</f>
        <v>0.11764705882352941</v>
      </c>
      <c r="S2126" s="115">
        <f t="shared" si="68"/>
        <v>0</v>
      </c>
      <c r="T2126" s="115">
        <f t="shared" si="69"/>
        <v>0</v>
      </c>
    </row>
    <row r="2127" spans="1:20" x14ac:dyDescent="0.3">
      <c r="A2127" s="115" t="s">
        <v>228</v>
      </c>
      <c r="B2127" s="115" t="s">
        <v>216</v>
      </c>
      <c r="C2127" s="115" t="s">
        <v>97</v>
      </c>
      <c r="D2127" s="115" t="s">
        <v>86</v>
      </c>
      <c r="E2127" s="115" t="s">
        <v>87</v>
      </c>
      <c r="F2127" s="115" t="s">
        <v>87</v>
      </c>
      <c r="G2127" s="115">
        <v>1991</v>
      </c>
      <c r="H2127" s="115" t="s">
        <v>229</v>
      </c>
      <c r="I2127" s="115">
        <v>5.1614047279999999</v>
      </c>
      <c r="J2127" s="115" t="s">
        <v>53</v>
      </c>
      <c r="K2127" s="115" t="str">
        <f>INDEX(DatosProcesados!$A$1:$BF$101,MATCH(DataBase!A2127,DatosProcesados!$A$1:$A$101,0),MATCH(DataBase!J2127,DatosProcesados!$A$1:$BF$1,0))</f>
        <v>No</v>
      </c>
      <c r="L2127" s="115" t="str">
        <f>INDEX(Modelo!$A$9:$D$89,MATCH(DataBase!$J2127,Modelo!$A$9:$A$89,0),MATCH(DataBase!L$1,Modelo!$A$9:$D$9,0))</f>
        <v xml:space="preserve">Impacto social </v>
      </c>
      <c r="M2127" s="115" t="str">
        <f>INDEX(Modelo!$A$9:$D$89,MATCH(DataBase!$J2127,Modelo!$A$9:$A$89,0),MATCH(DataBase!M$1,Modelo!$A$9:$D$9,0))</f>
        <v>Pilar 6</v>
      </c>
      <c r="N2127" s="115" t="str">
        <f>INDEX(Modelo!$A$9:$D$89,MATCH(DataBase!$J2127,Modelo!$A$9:$A$89,0),MATCH(DataBase!N$1,Modelo!$A$9:$D$9,0))</f>
        <v>boolean</v>
      </c>
      <c r="O2127" s="115" t="b">
        <f t="array" ref="O2127">IF(N2127="negativo",INDEX($AD$3:$AG$51,MATCH(1,($B2127=$AD$3:$AD$51)*($J2127=$AE$3:$AE$51),0),3),IF(N2127="positivo",INDEX($AD$55:$AG$109,MATCH(1,($B2127=$AD$55:$AD$109)*($J2127=$AE$55:$AE$109),0),3)))</f>
        <v>0</v>
      </c>
      <c r="P2127" s="115" t="b">
        <f t="array" ref="P2127">IF(N2127="negativo",INDEX($AD$3:$AG$51,MATCH(1,($B2127=$AD$3:$AD$51)*($J2127=$AE$3:$AE$51),0),4),IF(N2127="positivo",INDEX($AD$55:$AG$109,MATCH(1,($B2127=$AD$55:$AD$109)*($J2127=$AE$55:$AE$109),0),4)))</f>
        <v>0</v>
      </c>
      <c r="Q2127" s="115" t="str">
        <f>VLOOKUP(M2127,Modelo!$A$2:$C$7,2,0)</f>
        <v>Impacto Económico, Social y Comunitario</v>
      </c>
      <c r="R2127" s="118">
        <f t="array" ref="R2127">INDEX(Modelo!$F$1:$H$37,MATCH(1,(DataBase!Q2127=Modelo!$G$1:$G$37)*(DataBase!B2127=Modelo!$F$1:$F$37),0),3)</f>
        <v>0.10526315789473684</v>
      </c>
      <c r="S2127" s="115">
        <f t="shared" si="68"/>
        <v>0</v>
      </c>
      <c r="T2127" s="115">
        <f t="shared" si="69"/>
        <v>0</v>
      </c>
    </row>
    <row r="2128" spans="1:20" x14ac:dyDescent="0.3">
      <c r="A2128" s="115" t="s">
        <v>261</v>
      </c>
      <c r="B2128" s="115" t="s">
        <v>216</v>
      </c>
      <c r="C2128" s="115" t="s">
        <v>103</v>
      </c>
      <c r="D2128" s="115" t="s">
        <v>86</v>
      </c>
      <c r="E2128" s="115" t="s">
        <v>87</v>
      </c>
      <c r="F2128" s="115" t="s">
        <v>87</v>
      </c>
      <c r="G2128" s="115">
        <v>1806</v>
      </c>
      <c r="H2128" s="115" t="s">
        <v>244</v>
      </c>
      <c r="I2128" s="115">
        <v>2.382092359</v>
      </c>
      <c r="J2128" s="115" t="s">
        <v>53</v>
      </c>
      <c r="K2128" s="115" t="str">
        <f>INDEX(DatosProcesados!$A$1:$BF$101,MATCH(DataBase!A2128,DatosProcesados!$A$1:$A$101,0),MATCH(DataBase!J2128,DatosProcesados!$A$1:$BF$1,0))</f>
        <v>No</v>
      </c>
      <c r="L2128" s="115" t="str">
        <f>INDEX(Modelo!$A$9:$D$89,MATCH(DataBase!$J2128,Modelo!$A$9:$A$89,0),MATCH(DataBase!L$1,Modelo!$A$9:$D$9,0))</f>
        <v xml:space="preserve">Impacto social </v>
      </c>
      <c r="M2128" s="115" t="str">
        <f>INDEX(Modelo!$A$9:$D$89,MATCH(DataBase!$J2128,Modelo!$A$9:$A$89,0),MATCH(DataBase!M$1,Modelo!$A$9:$D$9,0))</f>
        <v>Pilar 6</v>
      </c>
      <c r="N2128" s="115" t="str">
        <f>INDEX(Modelo!$A$9:$D$89,MATCH(DataBase!$J2128,Modelo!$A$9:$A$89,0),MATCH(DataBase!N$1,Modelo!$A$9:$D$9,0))</f>
        <v>boolean</v>
      </c>
      <c r="O2128" s="115" t="b">
        <f t="array" ref="O2128">IF(N2128="negativo",INDEX($AD$3:$AG$51,MATCH(1,($B2128=$AD$3:$AD$51)*($J2128=$AE$3:$AE$51),0),3),IF(N2128="positivo",INDEX($AD$55:$AG$109,MATCH(1,($B2128=$AD$55:$AD$109)*($J2128=$AE$55:$AE$109),0),3)))</f>
        <v>0</v>
      </c>
      <c r="P2128" s="115" t="b">
        <f t="array" ref="P2128">IF(N2128="negativo",INDEX($AD$3:$AG$51,MATCH(1,($B2128=$AD$3:$AD$51)*($J2128=$AE$3:$AE$51),0),4),IF(N2128="positivo",INDEX($AD$55:$AG$109,MATCH(1,($B2128=$AD$55:$AD$109)*($J2128=$AE$55:$AE$109),0),4)))</f>
        <v>0</v>
      </c>
      <c r="Q2128" s="115" t="str">
        <f>VLOOKUP(M2128,Modelo!$A$2:$C$7,2,0)</f>
        <v>Impacto Económico, Social y Comunitario</v>
      </c>
      <c r="R2128" s="118">
        <f t="array" ref="R2128">INDEX(Modelo!$F$1:$H$37,MATCH(1,(DataBase!Q2128=Modelo!$G$1:$G$37)*(DataBase!B2128=Modelo!$F$1:$F$37),0),3)</f>
        <v>0.10526315789473684</v>
      </c>
      <c r="S2128" s="115">
        <f t="shared" si="68"/>
        <v>0</v>
      </c>
      <c r="T2128" s="115">
        <f t="shared" si="69"/>
        <v>0</v>
      </c>
    </row>
    <row r="2129" spans="1:20" x14ac:dyDescent="0.3">
      <c r="A2129" s="115" t="s">
        <v>269</v>
      </c>
      <c r="B2129" s="115" t="s">
        <v>216</v>
      </c>
      <c r="C2129" s="115" t="s">
        <v>103</v>
      </c>
      <c r="D2129" s="115" t="s">
        <v>87</v>
      </c>
      <c r="E2129" s="115" t="s">
        <v>87</v>
      </c>
      <c r="F2129" s="115" t="s">
        <v>87</v>
      </c>
      <c r="G2129" s="115">
        <v>1932</v>
      </c>
      <c r="H2129" s="115" t="s">
        <v>125</v>
      </c>
      <c r="I2129" s="115">
        <v>2.1928266769999998</v>
      </c>
      <c r="J2129" s="115" t="s">
        <v>53</v>
      </c>
      <c r="K2129" s="115" t="str">
        <f>INDEX(DatosProcesados!$A$1:$BF$101,MATCH(DataBase!A2129,DatosProcesados!$A$1:$A$101,0),MATCH(DataBase!J2129,DatosProcesados!$A$1:$BF$1,0))</f>
        <v>No</v>
      </c>
      <c r="L2129" s="115" t="str">
        <f>INDEX(Modelo!$A$9:$D$89,MATCH(DataBase!$J2129,Modelo!$A$9:$A$89,0),MATCH(DataBase!L$1,Modelo!$A$9:$D$9,0))</f>
        <v xml:space="preserve">Impacto social </v>
      </c>
      <c r="M2129" s="115" t="str">
        <f>INDEX(Modelo!$A$9:$D$89,MATCH(DataBase!$J2129,Modelo!$A$9:$A$89,0),MATCH(DataBase!M$1,Modelo!$A$9:$D$9,0))</f>
        <v>Pilar 6</v>
      </c>
      <c r="N2129" s="115" t="str">
        <f>INDEX(Modelo!$A$9:$D$89,MATCH(DataBase!$J2129,Modelo!$A$9:$A$89,0),MATCH(DataBase!N$1,Modelo!$A$9:$D$9,0))</f>
        <v>boolean</v>
      </c>
      <c r="O2129" s="115" t="b">
        <f t="array" ref="O2129">IF(N2129="negativo",INDEX($AD$3:$AG$51,MATCH(1,($B2129=$AD$3:$AD$51)*($J2129=$AE$3:$AE$51),0),3),IF(N2129="positivo",INDEX($AD$55:$AG$109,MATCH(1,($B2129=$AD$55:$AD$109)*($J2129=$AE$55:$AE$109),0),3)))</f>
        <v>0</v>
      </c>
      <c r="P2129" s="115" t="b">
        <f t="array" ref="P2129">IF(N2129="negativo",INDEX($AD$3:$AG$51,MATCH(1,($B2129=$AD$3:$AD$51)*($J2129=$AE$3:$AE$51),0),4),IF(N2129="positivo",INDEX($AD$55:$AG$109,MATCH(1,($B2129=$AD$55:$AD$109)*($J2129=$AE$55:$AE$109),0),4)))</f>
        <v>0</v>
      </c>
      <c r="Q2129" s="115" t="str">
        <f>VLOOKUP(M2129,Modelo!$A$2:$C$7,2,0)</f>
        <v>Impacto Económico, Social y Comunitario</v>
      </c>
      <c r="R2129" s="118">
        <f t="array" ref="R2129">INDEX(Modelo!$F$1:$H$37,MATCH(1,(DataBase!Q2129=Modelo!$G$1:$G$37)*(DataBase!B2129=Modelo!$F$1:$F$37),0),3)</f>
        <v>0.10526315789473684</v>
      </c>
      <c r="S2129" s="115">
        <f t="shared" si="68"/>
        <v>0</v>
      </c>
      <c r="T2129" s="115">
        <f t="shared" si="69"/>
        <v>0</v>
      </c>
    </row>
    <row r="2130" spans="1:20" x14ac:dyDescent="0.3">
      <c r="A2130" s="115" t="s">
        <v>285</v>
      </c>
      <c r="B2130" s="115" t="s">
        <v>216</v>
      </c>
      <c r="C2130" s="115" t="s">
        <v>103</v>
      </c>
      <c r="D2130" s="115" t="s">
        <v>86</v>
      </c>
      <c r="E2130" s="115" t="s">
        <v>86</v>
      </c>
      <c r="F2130" s="115" t="s">
        <v>86</v>
      </c>
      <c r="G2130" s="115">
        <v>1920</v>
      </c>
      <c r="H2130" s="115" t="s">
        <v>125</v>
      </c>
      <c r="I2130" s="115">
        <v>1.9433909700000001</v>
      </c>
      <c r="J2130" s="115" t="s">
        <v>53</v>
      </c>
      <c r="K2130" s="115" t="str">
        <f>INDEX(DatosProcesados!$A$1:$BF$101,MATCH(DataBase!A2130,DatosProcesados!$A$1:$A$101,0),MATCH(DataBase!J2130,DatosProcesados!$A$1:$BF$1,0))</f>
        <v>No</v>
      </c>
      <c r="L2130" s="115" t="str">
        <f>INDEX(Modelo!$A$9:$D$89,MATCH(DataBase!$J2130,Modelo!$A$9:$A$89,0),MATCH(DataBase!L$1,Modelo!$A$9:$D$9,0))</f>
        <v xml:space="preserve">Impacto social </v>
      </c>
      <c r="M2130" s="115" t="str">
        <f>INDEX(Modelo!$A$9:$D$89,MATCH(DataBase!$J2130,Modelo!$A$9:$A$89,0),MATCH(DataBase!M$1,Modelo!$A$9:$D$9,0))</f>
        <v>Pilar 6</v>
      </c>
      <c r="N2130" s="115" t="str">
        <f>INDEX(Modelo!$A$9:$D$89,MATCH(DataBase!$J2130,Modelo!$A$9:$A$89,0),MATCH(DataBase!N$1,Modelo!$A$9:$D$9,0))</f>
        <v>boolean</v>
      </c>
      <c r="O2130" s="115" t="b">
        <f t="array" ref="O2130">IF(N2130="negativo",INDEX($AD$3:$AG$51,MATCH(1,($B2130=$AD$3:$AD$51)*($J2130=$AE$3:$AE$51),0),3),IF(N2130="positivo",INDEX($AD$55:$AG$109,MATCH(1,($B2130=$AD$55:$AD$109)*($J2130=$AE$55:$AE$109),0),3)))</f>
        <v>0</v>
      </c>
      <c r="P2130" s="115" t="b">
        <f t="array" ref="P2130">IF(N2130="negativo",INDEX($AD$3:$AG$51,MATCH(1,($B2130=$AD$3:$AD$51)*($J2130=$AE$3:$AE$51),0),4),IF(N2130="positivo",INDEX($AD$55:$AG$109,MATCH(1,($B2130=$AD$55:$AD$109)*($J2130=$AE$55:$AE$109),0),4)))</f>
        <v>0</v>
      </c>
      <c r="Q2130" s="115" t="str">
        <f>VLOOKUP(M2130,Modelo!$A$2:$C$7,2,0)</f>
        <v>Impacto Económico, Social y Comunitario</v>
      </c>
      <c r="R2130" s="118">
        <f t="array" ref="R2130">INDEX(Modelo!$F$1:$H$37,MATCH(1,(DataBase!Q2130=Modelo!$G$1:$G$37)*(DataBase!B2130=Modelo!$F$1:$F$37),0),3)</f>
        <v>0.10526315789473684</v>
      </c>
      <c r="S2130" s="115">
        <f t="shared" si="68"/>
        <v>0</v>
      </c>
      <c r="T2130" s="115">
        <f t="shared" si="69"/>
        <v>0</v>
      </c>
    </row>
    <row r="2131" spans="1:20" x14ac:dyDescent="0.3">
      <c r="A2131" s="115" t="s">
        <v>395</v>
      </c>
      <c r="B2131" s="115" t="s">
        <v>379</v>
      </c>
      <c r="C2131" s="115" t="s">
        <v>103</v>
      </c>
      <c r="D2131" s="115" t="s">
        <v>86</v>
      </c>
      <c r="E2131" s="115" t="s">
        <v>86</v>
      </c>
      <c r="F2131" s="115" t="s">
        <v>86</v>
      </c>
      <c r="G2131" s="115">
        <v>2015</v>
      </c>
      <c r="H2131" s="115" t="s">
        <v>125</v>
      </c>
      <c r="I2131" s="115">
        <v>0.76762142099999997</v>
      </c>
      <c r="J2131" s="115" t="s">
        <v>53</v>
      </c>
      <c r="K2131" s="115" t="str">
        <f>INDEX(DatosProcesados!$A$1:$BF$101,MATCH(DataBase!A2131,DatosProcesados!$A$1:$A$101,0),MATCH(DataBase!J2131,DatosProcesados!$A$1:$BF$1,0))</f>
        <v>No</v>
      </c>
      <c r="L2131" s="115" t="str">
        <f>INDEX(Modelo!$A$9:$D$89,MATCH(DataBase!$J2131,Modelo!$A$9:$A$89,0),MATCH(DataBase!L$1,Modelo!$A$9:$D$9,0))</f>
        <v xml:space="preserve">Impacto social </v>
      </c>
      <c r="M2131" s="115" t="str">
        <f>INDEX(Modelo!$A$9:$D$89,MATCH(DataBase!$J2131,Modelo!$A$9:$A$89,0),MATCH(DataBase!M$1,Modelo!$A$9:$D$9,0))</f>
        <v>Pilar 6</v>
      </c>
      <c r="N2131" s="115" t="str">
        <f>INDEX(Modelo!$A$9:$D$89,MATCH(DataBase!$J2131,Modelo!$A$9:$A$89,0),MATCH(DataBase!N$1,Modelo!$A$9:$D$9,0))</f>
        <v>boolean</v>
      </c>
      <c r="O2131" s="115" t="b">
        <f t="array" ref="O2131">IF(N2131="negativo",INDEX($AD$3:$AG$51,MATCH(1,($B2131=$AD$3:$AD$51)*($J2131=$AE$3:$AE$51),0),3),IF(N2131="positivo",INDEX($AD$55:$AG$109,MATCH(1,($B2131=$AD$55:$AD$109)*($J2131=$AE$55:$AE$109),0),3)))</f>
        <v>0</v>
      </c>
      <c r="P2131" s="115" t="b">
        <f t="array" ref="P2131">IF(N2131="negativo",INDEX($AD$3:$AG$51,MATCH(1,($B2131=$AD$3:$AD$51)*($J2131=$AE$3:$AE$51),0),4),IF(N2131="positivo",INDEX($AD$55:$AG$109,MATCH(1,($B2131=$AD$55:$AD$109)*($J2131=$AE$55:$AE$109),0),4)))</f>
        <v>0</v>
      </c>
      <c r="Q2131" s="115" t="str">
        <f>VLOOKUP(M2131,Modelo!$A$2:$C$7,2,0)</f>
        <v>Impacto Económico, Social y Comunitario</v>
      </c>
      <c r="R2131" s="118">
        <f t="array" ref="R2131">INDEX(Modelo!$F$1:$H$37,MATCH(1,(DataBase!Q2131=Modelo!$G$1:$G$37)*(DataBase!B2131=Modelo!$F$1:$F$37),0),3)</f>
        <v>0.14285714285714285</v>
      </c>
      <c r="S2131" s="115">
        <f t="shared" si="68"/>
        <v>0</v>
      </c>
      <c r="T2131" s="115">
        <f t="shared" si="69"/>
        <v>0</v>
      </c>
    </row>
    <row r="2132" spans="1:20" x14ac:dyDescent="0.3">
      <c r="A2132" s="115" t="s">
        <v>402</v>
      </c>
      <c r="B2132" s="115" t="s">
        <v>379</v>
      </c>
      <c r="C2132" s="115" t="s">
        <v>103</v>
      </c>
      <c r="D2132" s="115" t="s">
        <v>86</v>
      </c>
      <c r="E2132" s="115" t="s">
        <v>87</v>
      </c>
      <c r="F2132" s="115" t="s">
        <v>87</v>
      </c>
      <c r="G2132" s="115">
        <v>1961</v>
      </c>
      <c r="H2132" s="115" t="s">
        <v>125</v>
      </c>
      <c r="I2132" s="115">
        <v>0.498844856</v>
      </c>
      <c r="J2132" s="115" t="s">
        <v>53</v>
      </c>
      <c r="K2132" s="115" t="str">
        <f>INDEX(DatosProcesados!$A$1:$BF$101,MATCH(DataBase!A2132,DatosProcesados!$A$1:$A$101,0),MATCH(DataBase!J2132,DatosProcesados!$A$1:$BF$1,0))</f>
        <v>No</v>
      </c>
      <c r="L2132" s="115" t="str">
        <f>INDEX(Modelo!$A$9:$D$89,MATCH(DataBase!$J2132,Modelo!$A$9:$A$89,0),MATCH(DataBase!L$1,Modelo!$A$9:$D$9,0))</f>
        <v xml:space="preserve">Impacto social </v>
      </c>
      <c r="M2132" s="115" t="str">
        <f>INDEX(Modelo!$A$9:$D$89,MATCH(DataBase!$J2132,Modelo!$A$9:$A$89,0),MATCH(DataBase!M$1,Modelo!$A$9:$D$9,0))</f>
        <v>Pilar 6</v>
      </c>
      <c r="N2132" s="115" t="str">
        <f>INDEX(Modelo!$A$9:$D$89,MATCH(DataBase!$J2132,Modelo!$A$9:$A$89,0),MATCH(DataBase!N$1,Modelo!$A$9:$D$9,0))</f>
        <v>boolean</v>
      </c>
      <c r="O2132" s="115" t="b">
        <f t="array" ref="O2132">IF(N2132="negativo",INDEX($AD$3:$AG$51,MATCH(1,($B2132=$AD$3:$AD$51)*($J2132=$AE$3:$AE$51),0),3),IF(N2132="positivo",INDEX($AD$55:$AG$109,MATCH(1,($B2132=$AD$55:$AD$109)*($J2132=$AE$55:$AE$109),0),3)))</f>
        <v>0</v>
      </c>
      <c r="P2132" s="115" t="b">
        <f t="array" ref="P2132">IF(N2132="negativo",INDEX($AD$3:$AG$51,MATCH(1,($B2132=$AD$3:$AD$51)*($J2132=$AE$3:$AE$51),0),4),IF(N2132="positivo",INDEX($AD$55:$AG$109,MATCH(1,($B2132=$AD$55:$AD$109)*($J2132=$AE$55:$AE$109),0),4)))</f>
        <v>0</v>
      </c>
      <c r="Q2132" s="115" t="str">
        <f>VLOOKUP(M2132,Modelo!$A$2:$C$7,2,0)</f>
        <v>Impacto Económico, Social y Comunitario</v>
      </c>
      <c r="R2132" s="118">
        <f t="array" ref="R2132">INDEX(Modelo!$F$1:$H$37,MATCH(1,(DataBase!Q2132=Modelo!$G$1:$G$37)*(DataBase!B2132=Modelo!$F$1:$F$37),0),3)</f>
        <v>0.14285714285714285</v>
      </c>
      <c r="S2132" s="115">
        <f t="shared" si="68"/>
        <v>0</v>
      </c>
      <c r="T2132" s="115">
        <f t="shared" si="69"/>
        <v>0</v>
      </c>
    </row>
    <row r="2133" spans="1:20" x14ac:dyDescent="0.3">
      <c r="A2133" s="115" t="s">
        <v>389</v>
      </c>
      <c r="B2133" s="115" t="s">
        <v>379</v>
      </c>
      <c r="C2133" s="115" t="s">
        <v>103</v>
      </c>
      <c r="D2133" s="115" t="s">
        <v>86</v>
      </c>
      <c r="E2133" s="115" t="s">
        <v>87</v>
      </c>
      <c r="F2133" s="115" t="s">
        <v>87</v>
      </c>
      <c r="G2133" s="115">
        <v>1979</v>
      </c>
      <c r="H2133" s="115" t="s">
        <v>125</v>
      </c>
      <c r="I2133" s="115">
        <v>1.189537155</v>
      </c>
      <c r="J2133" s="115" t="s">
        <v>53</v>
      </c>
      <c r="K2133" s="115" t="str">
        <f>INDEX(DatosProcesados!$A$1:$BF$101,MATCH(DataBase!A2133,DatosProcesados!$A$1:$A$101,0),MATCH(DataBase!J2133,DatosProcesados!$A$1:$BF$1,0))</f>
        <v>No</v>
      </c>
      <c r="L2133" s="115" t="str">
        <f>INDEX(Modelo!$A$9:$D$89,MATCH(DataBase!$J2133,Modelo!$A$9:$A$89,0),MATCH(DataBase!L$1,Modelo!$A$9:$D$9,0))</f>
        <v xml:space="preserve">Impacto social </v>
      </c>
      <c r="M2133" s="115" t="str">
        <f>INDEX(Modelo!$A$9:$D$89,MATCH(DataBase!$J2133,Modelo!$A$9:$A$89,0),MATCH(DataBase!M$1,Modelo!$A$9:$D$9,0))</f>
        <v>Pilar 6</v>
      </c>
      <c r="N2133" s="115" t="str">
        <f>INDEX(Modelo!$A$9:$D$89,MATCH(DataBase!$J2133,Modelo!$A$9:$A$89,0),MATCH(DataBase!N$1,Modelo!$A$9:$D$9,0))</f>
        <v>boolean</v>
      </c>
      <c r="O2133" s="115" t="b">
        <f t="array" ref="O2133">IF(N2133="negativo",INDEX($AD$3:$AG$51,MATCH(1,($B2133=$AD$3:$AD$51)*($J2133=$AE$3:$AE$51),0),3),IF(N2133="positivo",INDEX($AD$55:$AG$109,MATCH(1,($B2133=$AD$55:$AD$109)*($J2133=$AE$55:$AE$109),0),3)))</f>
        <v>0</v>
      </c>
      <c r="P2133" s="115" t="b">
        <f t="array" ref="P2133">IF(N2133="negativo",INDEX($AD$3:$AG$51,MATCH(1,($B2133=$AD$3:$AD$51)*($J2133=$AE$3:$AE$51),0),4),IF(N2133="positivo",INDEX($AD$55:$AG$109,MATCH(1,($B2133=$AD$55:$AD$109)*($J2133=$AE$55:$AE$109),0),4)))</f>
        <v>0</v>
      </c>
      <c r="Q2133" s="115" t="str">
        <f>VLOOKUP(M2133,Modelo!$A$2:$C$7,2,0)</f>
        <v>Impacto Económico, Social y Comunitario</v>
      </c>
      <c r="R2133" s="118">
        <f t="array" ref="R2133">INDEX(Modelo!$F$1:$H$37,MATCH(1,(DataBase!Q2133=Modelo!$G$1:$G$37)*(DataBase!B2133=Modelo!$F$1:$F$37),0),3)</f>
        <v>0.14285714285714285</v>
      </c>
      <c r="S2133" s="115">
        <f t="shared" si="68"/>
        <v>0</v>
      </c>
      <c r="T2133" s="115">
        <f t="shared" si="69"/>
        <v>0</v>
      </c>
    </row>
    <row r="2134" spans="1:20" x14ac:dyDescent="0.3">
      <c r="A2134" s="115" t="s">
        <v>387</v>
      </c>
      <c r="B2134" s="115" t="s">
        <v>379</v>
      </c>
      <c r="C2134" s="115" t="s">
        <v>103</v>
      </c>
      <c r="D2134" s="115" t="s">
        <v>87</v>
      </c>
      <c r="E2134" s="115" t="s">
        <v>86</v>
      </c>
      <c r="F2134" s="115" t="s">
        <v>86</v>
      </c>
      <c r="G2134" s="115">
        <v>2008</v>
      </c>
      <c r="H2134" s="115" t="s">
        <v>125</v>
      </c>
      <c r="I2134" s="115">
        <v>1.3132825420000001</v>
      </c>
      <c r="J2134" s="115" t="s">
        <v>53</v>
      </c>
      <c r="K2134" s="115" t="str">
        <f>INDEX(DatosProcesados!$A$1:$BF$101,MATCH(DataBase!A2134,DatosProcesados!$A$1:$A$101,0),MATCH(DataBase!J2134,DatosProcesados!$A$1:$BF$1,0))</f>
        <v>No</v>
      </c>
      <c r="L2134" s="115" t="str">
        <f>INDEX(Modelo!$A$9:$D$89,MATCH(DataBase!$J2134,Modelo!$A$9:$A$89,0),MATCH(DataBase!L$1,Modelo!$A$9:$D$9,0))</f>
        <v xml:space="preserve">Impacto social </v>
      </c>
      <c r="M2134" s="115" t="str">
        <f>INDEX(Modelo!$A$9:$D$89,MATCH(DataBase!$J2134,Modelo!$A$9:$A$89,0),MATCH(DataBase!M$1,Modelo!$A$9:$D$9,0))</f>
        <v>Pilar 6</v>
      </c>
      <c r="N2134" s="115" t="str">
        <f>INDEX(Modelo!$A$9:$D$89,MATCH(DataBase!$J2134,Modelo!$A$9:$A$89,0),MATCH(DataBase!N$1,Modelo!$A$9:$D$9,0))</f>
        <v>boolean</v>
      </c>
      <c r="O2134" s="115" t="b">
        <f t="array" ref="O2134">IF(N2134="negativo",INDEX($AD$3:$AG$51,MATCH(1,($B2134=$AD$3:$AD$51)*($J2134=$AE$3:$AE$51),0),3),IF(N2134="positivo",INDEX($AD$55:$AG$109,MATCH(1,($B2134=$AD$55:$AD$109)*($J2134=$AE$55:$AE$109),0),3)))</f>
        <v>0</v>
      </c>
      <c r="P2134" s="115" t="b">
        <f t="array" ref="P2134">IF(N2134="negativo",INDEX($AD$3:$AG$51,MATCH(1,($B2134=$AD$3:$AD$51)*($J2134=$AE$3:$AE$51),0),4),IF(N2134="positivo",INDEX($AD$55:$AG$109,MATCH(1,($B2134=$AD$55:$AD$109)*($J2134=$AE$55:$AE$109),0),4)))</f>
        <v>0</v>
      </c>
      <c r="Q2134" s="115" t="str">
        <f>VLOOKUP(M2134,Modelo!$A$2:$C$7,2,0)</f>
        <v>Impacto Económico, Social y Comunitario</v>
      </c>
      <c r="R2134" s="118">
        <f t="array" ref="R2134">INDEX(Modelo!$F$1:$H$37,MATCH(1,(DataBase!Q2134=Modelo!$G$1:$G$37)*(DataBase!B2134=Modelo!$F$1:$F$37),0),3)</f>
        <v>0.14285714285714285</v>
      </c>
      <c r="S2134" s="115">
        <f t="shared" si="68"/>
        <v>0</v>
      </c>
      <c r="T2134" s="115">
        <f t="shared" si="69"/>
        <v>0</v>
      </c>
    </row>
    <row r="2135" spans="1:20" x14ac:dyDescent="0.3">
      <c r="A2135" s="115" t="s">
        <v>400</v>
      </c>
      <c r="B2135" s="115" t="s">
        <v>379</v>
      </c>
      <c r="C2135" s="115" t="s">
        <v>103</v>
      </c>
      <c r="D2135" s="115" t="s">
        <v>86</v>
      </c>
      <c r="E2135" s="115" t="s">
        <v>86</v>
      </c>
      <c r="F2135" s="115" t="s">
        <v>86</v>
      </c>
      <c r="G2135" s="115">
        <v>1977</v>
      </c>
      <c r="H2135" s="115" t="s">
        <v>125</v>
      </c>
      <c r="I2135" s="115">
        <v>0.74612668500000001</v>
      </c>
      <c r="J2135" s="115" t="s">
        <v>53</v>
      </c>
      <c r="K2135" s="115" t="str">
        <f>INDEX(DatosProcesados!$A$1:$BF$101,MATCH(DataBase!A2135,DatosProcesados!$A$1:$A$101,0),MATCH(DataBase!J2135,DatosProcesados!$A$1:$BF$1,0))</f>
        <v>No</v>
      </c>
      <c r="L2135" s="115" t="str">
        <f>INDEX(Modelo!$A$9:$D$89,MATCH(DataBase!$J2135,Modelo!$A$9:$A$89,0),MATCH(DataBase!L$1,Modelo!$A$9:$D$9,0))</f>
        <v xml:space="preserve">Impacto social </v>
      </c>
      <c r="M2135" s="115" t="str">
        <f>INDEX(Modelo!$A$9:$D$89,MATCH(DataBase!$J2135,Modelo!$A$9:$A$89,0),MATCH(DataBase!M$1,Modelo!$A$9:$D$9,0))</f>
        <v>Pilar 6</v>
      </c>
      <c r="N2135" s="115" t="str">
        <f>INDEX(Modelo!$A$9:$D$89,MATCH(DataBase!$J2135,Modelo!$A$9:$A$89,0),MATCH(DataBase!N$1,Modelo!$A$9:$D$9,0))</f>
        <v>boolean</v>
      </c>
      <c r="O2135" s="115" t="b">
        <f t="array" ref="O2135">IF(N2135="negativo",INDEX($AD$3:$AG$51,MATCH(1,($B2135=$AD$3:$AD$51)*($J2135=$AE$3:$AE$51),0),3),IF(N2135="positivo",INDEX($AD$55:$AG$109,MATCH(1,($B2135=$AD$55:$AD$109)*($J2135=$AE$55:$AE$109),0),3)))</f>
        <v>0</v>
      </c>
      <c r="P2135" s="115" t="b">
        <f t="array" ref="P2135">IF(N2135="negativo",INDEX($AD$3:$AG$51,MATCH(1,($B2135=$AD$3:$AD$51)*($J2135=$AE$3:$AE$51),0),4),IF(N2135="positivo",INDEX($AD$55:$AG$109,MATCH(1,($B2135=$AD$55:$AD$109)*($J2135=$AE$55:$AE$109),0),4)))</f>
        <v>0</v>
      </c>
      <c r="Q2135" s="115" t="str">
        <f>VLOOKUP(M2135,Modelo!$A$2:$C$7,2,0)</f>
        <v>Impacto Económico, Social y Comunitario</v>
      </c>
      <c r="R2135" s="118">
        <f t="array" ref="R2135">INDEX(Modelo!$F$1:$H$37,MATCH(1,(DataBase!Q2135=Modelo!$G$1:$G$37)*(DataBase!B2135=Modelo!$F$1:$F$37),0),3)</f>
        <v>0.14285714285714285</v>
      </c>
      <c r="S2135" s="115">
        <f t="shared" si="68"/>
        <v>0</v>
      </c>
      <c r="T2135" s="115">
        <f t="shared" si="69"/>
        <v>0</v>
      </c>
    </row>
    <row r="2136" spans="1:20" x14ac:dyDescent="0.3">
      <c r="A2136" s="115" t="s">
        <v>326</v>
      </c>
      <c r="B2136" s="115" t="s">
        <v>313</v>
      </c>
      <c r="C2136" s="115" t="s">
        <v>103</v>
      </c>
      <c r="D2136" s="115" t="s">
        <v>87</v>
      </c>
      <c r="E2136" s="115" t="s">
        <v>86</v>
      </c>
      <c r="F2136" s="115" t="s">
        <v>86</v>
      </c>
      <c r="G2136" s="115">
        <v>1938</v>
      </c>
      <c r="H2136" s="115" t="s">
        <v>125</v>
      </c>
      <c r="I2136" s="115">
        <v>11.88773162</v>
      </c>
      <c r="J2136" s="115" t="s">
        <v>53</v>
      </c>
      <c r="K2136" s="115">
        <f>INDEX(DatosProcesados!$A$1:$BF$101,MATCH(DataBase!A2136,DatosProcesados!$A$1:$A$101,0),MATCH(DataBase!J2136,DatosProcesados!$A$1:$BF$1,0))</f>
        <v>0</v>
      </c>
      <c r="L2136" s="115" t="str">
        <f>INDEX(Modelo!$A$9:$D$89,MATCH(DataBase!$J2136,Modelo!$A$9:$A$89,0),MATCH(DataBase!L$1,Modelo!$A$9:$D$9,0))</f>
        <v xml:space="preserve">Impacto social </v>
      </c>
      <c r="M2136" s="115" t="str">
        <f>INDEX(Modelo!$A$9:$D$89,MATCH(DataBase!$J2136,Modelo!$A$9:$A$89,0),MATCH(DataBase!M$1,Modelo!$A$9:$D$9,0))</f>
        <v>Pilar 6</v>
      </c>
      <c r="N2136" s="115" t="str">
        <f>INDEX(Modelo!$A$9:$D$89,MATCH(DataBase!$J2136,Modelo!$A$9:$A$89,0),MATCH(DataBase!N$1,Modelo!$A$9:$D$9,0))</f>
        <v>boolean</v>
      </c>
      <c r="O2136" s="115" t="b">
        <f t="array" ref="O2136">IF(N2136="negativo",INDEX($AD$3:$AG$51,MATCH(1,($B2136=$AD$3:$AD$51)*($J2136=$AE$3:$AE$51),0),3),IF(N2136="positivo",INDEX($AD$55:$AG$109,MATCH(1,($B2136=$AD$55:$AD$109)*($J2136=$AE$55:$AE$109),0),3)))</f>
        <v>0</v>
      </c>
      <c r="P2136" s="115" t="b">
        <f t="array" ref="P2136">IF(N2136="negativo",INDEX($AD$3:$AG$51,MATCH(1,($B2136=$AD$3:$AD$51)*($J2136=$AE$3:$AE$51),0),4),IF(N2136="positivo",INDEX($AD$55:$AG$109,MATCH(1,($B2136=$AD$55:$AD$109)*($J2136=$AE$55:$AE$109),0),4)))</f>
        <v>0</v>
      </c>
      <c r="Q2136" s="115" t="str">
        <f>VLOOKUP(M2136,Modelo!$A$2:$C$7,2,0)</f>
        <v>Impacto Económico, Social y Comunitario</v>
      </c>
      <c r="R2136" s="118">
        <f t="array" ref="R2136">INDEX(Modelo!$F$1:$H$37,MATCH(1,(DataBase!Q2136=Modelo!$G$1:$G$37)*(DataBase!B2136=Modelo!$F$1:$F$37),0),3)</f>
        <v>0.11764705882352941</v>
      </c>
      <c r="S2136" s="115">
        <f t="shared" si="68"/>
        <v>0</v>
      </c>
      <c r="T2136" s="115">
        <f t="shared" si="69"/>
        <v>0</v>
      </c>
    </row>
    <row r="2137" spans="1:20" x14ac:dyDescent="0.3">
      <c r="A2137" s="115" t="s">
        <v>339</v>
      </c>
      <c r="B2137" s="115" t="s">
        <v>313</v>
      </c>
      <c r="C2137" s="115" t="s">
        <v>103</v>
      </c>
      <c r="D2137" s="115" t="s">
        <v>86</v>
      </c>
      <c r="E2137" s="115" t="s">
        <v>86</v>
      </c>
      <c r="F2137" s="115" t="s">
        <v>87</v>
      </c>
      <c r="G2137" s="115">
        <v>1984</v>
      </c>
      <c r="H2137" s="115" t="s">
        <v>177</v>
      </c>
      <c r="I2137" s="115">
        <v>5.5116464790000004</v>
      </c>
      <c r="J2137" s="115" t="s">
        <v>53</v>
      </c>
      <c r="K2137" s="115" t="str">
        <f>INDEX(DatosProcesados!$A$1:$BF$101,MATCH(DataBase!A2137,DatosProcesados!$A$1:$A$101,0),MATCH(DataBase!J2137,DatosProcesados!$A$1:$BF$1,0))</f>
        <v>No</v>
      </c>
      <c r="L2137" s="115" t="str">
        <f>INDEX(Modelo!$A$9:$D$89,MATCH(DataBase!$J2137,Modelo!$A$9:$A$89,0),MATCH(DataBase!L$1,Modelo!$A$9:$D$9,0))</f>
        <v xml:space="preserve">Impacto social </v>
      </c>
      <c r="M2137" s="115" t="str">
        <f>INDEX(Modelo!$A$9:$D$89,MATCH(DataBase!$J2137,Modelo!$A$9:$A$89,0),MATCH(DataBase!M$1,Modelo!$A$9:$D$9,0))</f>
        <v>Pilar 6</v>
      </c>
      <c r="N2137" s="115" t="str">
        <f>INDEX(Modelo!$A$9:$D$89,MATCH(DataBase!$J2137,Modelo!$A$9:$A$89,0),MATCH(DataBase!N$1,Modelo!$A$9:$D$9,0))</f>
        <v>boolean</v>
      </c>
      <c r="O2137" s="115" t="b">
        <f t="array" ref="O2137">IF(N2137="negativo",INDEX($AD$3:$AG$51,MATCH(1,($B2137=$AD$3:$AD$51)*($J2137=$AE$3:$AE$51),0),3),IF(N2137="positivo",INDEX($AD$55:$AG$109,MATCH(1,($B2137=$AD$55:$AD$109)*($J2137=$AE$55:$AE$109),0),3)))</f>
        <v>0</v>
      </c>
      <c r="P2137" s="115" t="b">
        <f t="array" ref="P2137">IF(N2137="negativo",INDEX($AD$3:$AG$51,MATCH(1,($B2137=$AD$3:$AD$51)*($J2137=$AE$3:$AE$51),0),4),IF(N2137="positivo",INDEX($AD$55:$AG$109,MATCH(1,($B2137=$AD$55:$AD$109)*($J2137=$AE$55:$AE$109),0),4)))</f>
        <v>0</v>
      </c>
      <c r="Q2137" s="115" t="str">
        <f>VLOOKUP(M2137,Modelo!$A$2:$C$7,2,0)</f>
        <v>Impacto Económico, Social y Comunitario</v>
      </c>
      <c r="R2137" s="118">
        <f t="array" ref="R2137">INDEX(Modelo!$F$1:$H$37,MATCH(1,(DataBase!Q2137=Modelo!$G$1:$G$37)*(DataBase!B2137=Modelo!$F$1:$F$37),0),3)</f>
        <v>0.11764705882352941</v>
      </c>
      <c r="S2137" s="115">
        <f t="shared" si="68"/>
        <v>0</v>
      </c>
      <c r="T2137" s="115">
        <f t="shared" si="69"/>
        <v>0</v>
      </c>
    </row>
    <row r="2138" spans="1:20" x14ac:dyDescent="0.3">
      <c r="A2138" s="115" t="s">
        <v>317</v>
      </c>
      <c r="B2138" s="115" t="s">
        <v>313</v>
      </c>
      <c r="C2138" s="115" t="s">
        <v>103</v>
      </c>
      <c r="D2138" s="115" t="s">
        <v>87</v>
      </c>
      <c r="E2138" s="115" t="s">
        <v>86</v>
      </c>
      <c r="F2138" s="115" t="s">
        <v>86</v>
      </c>
      <c r="G2138" s="115">
        <v>2009</v>
      </c>
      <c r="H2138" s="115" t="s">
        <v>125</v>
      </c>
      <c r="I2138" s="115">
        <v>19.439396106</v>
      </c>
      <c r="J2138" s="115" t="s">
        <v>53</v>
      </c>
      <c r="K2138" s="115" t="str">
        <f>INDEX(DatosProcesados!$A$1:$BF$101,MATCH(DataBase!A2138,DatosProcesados!$A$1:$A$101,0),MATCH(DataBase!J2138,DatosProcesados!$A$1:$BF$1,0))</f>
        <v>No</v>
      </c>
      <c r="L2138" s="115" t="str">
        <f>INDEX(Modelo!$A$9:$D$89,MATCH(DataBase!$J2138,Modelo!$A$9:$A$89,0),MATCH(DataBase!L$1,Modelo!$A$9:$D$9,0))</f>
        <v xml:space="preserve">Impacto social </v>
      </c>
      <c r="M2138" s="115" t="str">
        <f>INDEX(Modelo!$A$9:$D$89,MATCH(DataBase!$J2138,Modelo!$A$9:$A$89,0),MATCH(DataBase!M$1,Modelo!$A$9:$D$9,0))</f>
        <v>Pilar 6</v>
      </c>
      <c r="N2138" s="115" t="str">
        <f>INDEX(Modelo!$A$9:$D$89,MATCH(DataBase!$J2138,Modelo!$A$9:$A$89,0),MATCH(DataBase!N$1,Modelo!$A$9:$D$9,0))</f>
        <v>boolean</v>
      </c>
      <c r="O2138" s="115" t="b">
        <f t="array" ref="O2138">IF(N2138="negativo",INDEX($AD$3:$AG$51,MATCH(1,($B2138=$AD$3:$AD$51)*($J2138=$AE$3:$AE$51),0),3),IF(N2138="positivo",INDEX($AD$55:$AG$109,MATCH(1,($B2138=$AD$55:$AD$109)*($J2138=$AE$55:$AE$109),0),3)))</f>
        <v>0</v>
      </c>
      <c r="P2138" s="115" t="b">
        <f t="array" ref="P2138">IF(N2138="negativo",INDEX($AD$3:$AG$51,MATCH(1,($B2138=$AD$3:$AD$51)*($J2138=$AE$3:$AE$51),0),4),IF(N2138="positivo",INDEX($AD$55:$AG$109,MATCH(1,($B2138=$AD$55:$AD$109)*($J2138=$AE$55:$AE$109),0),4)))</f>
        <v>0</v>
      </c>
      <c r="Q2138" s="115" t="str">
        <f>VLOOKUP(M2138,Modelo!$A$2:$C$7,2,0)</f>
        <v>Impacto Económico, Social y Comunitario</v>
      </c>
      <c r="R2138" s="118">
        <f t="array" ref="R2138">INDEX(Modelo!$F$1:$H$37,MATCH(1,(DataBase!Q2138=Modelo!$G$1:$G$37)*(DataBase!B2138=Modelo!$F$1:$F$37),0),3)</f>
        <v>0.11764705882352941</v>
      </c>
      <c r="S2138" s="115">
        <f t="shared" si="68"/>
        <v>0</v>
      </c>
      <c r="T2138" s="115">
        <f t="shared" si="69"/>
        <v>0</v>
      </c>
    </row>
    <row r="2139" spans="1:20" x14ac:dyDescent="0.3">
      <c r="A2139" s="115" t="s">
        <v>211</v>
      </c>
      <c r="B2139" s="115" t="s">
        <v>84</v>
      </c>
      <c r="C2139" s="115" t="s">
        <v>103</v>
      </c>
      <c r="D2139" s="115" t="s">
        <v>86</v>
      </c>
      <c r="E2139" s="115" t="s">
        <v>87</v>
      </c>
      <c r="F2139" s="115" t="s">
        <v>86</v>
      </c>
      <c r="G2139" s="115">
        <v>1972</v>
      </c>
      <c r="H2139" s="115" t="s">
        <v>125</v>
      </c>
      <c r="I2139" s="115">
        <v>0</v>
      </c>
      <c r="J2139" s="115" t="s">
        <v>53</v>
      </c>
      <c r="K2139" s="115" t="str">
        <f>INDEX(DatosProcesados!$A$1:$BF$101,MATCH(DataBase!A2139,DatosProcesados!$A$1:$A$101,0),MATCH(DataBase!J2139,DatosProcesados!$A$1:$BF$1,0))</f>
        <v>Si</v>
      </c>
      <c r="L2139" s="115" t="str">
        <f>INDEX(Modelo!$A$9:$D$89,MATCH(DataBase!$J2139,Modelo!$A$9:$A$89,0),MATCH(DataBase!L$1,Modelo!$A$9:$D$9,0))</f>
        <v xml:space="preserve">Impacto social </v>
      </c>
      <c r="M2139" s="115" t="str">
        <f>INDEX(Modelo!$A$9:$D$89,MATCH(DataBase!$J2139,Modelo!$A$9:$A$89,0),MATCH(DataBase!M$1,Modelo!$A$9:$D$9,0))</f>
        <v>Pilar 6</v>
      </c>
      <c r="N2139" s="115" t="str">
        <f>INDEX(Modelo!$A$9:$D$89,MATCH(DataBase!$J2139,Modelo!$A$9:$A$89,0),MATCH(DataBase!N$1,Modelo!$A$9:$D$9,0))</f>
        <v>boolean</v>
      </c>
      <c r="O2139" s="115" t="b">
        <f t="array" ref="O2139">IF(N2139="negativo",INDEX($AD$3:$AG$51,MATCH(1,($B2139=$AD$3:$AD$51)*($J2139=$AE$3:$AE$51),0),3),IF(N2139="positivo",INDEX($AD$55:$AG$109,MATCH(1,($B2139=$AD$55:$AD$109)*($J2139=$AE$55:$AE$109),0),3)))</f>
        <v>0</v>
      </c>
      <c r="P2139" s="115" t="b">
        <f t="array" ref="P2139">IF(N2139="negativo",INDEX($AD$3:$AG$51,MATCH(1,($B2139=$AD$3:$AD$51)*($J2139=$AE$3:$AE$51),0),4),IF(N2139="positivo",INDEX($AD$55:$AG$109,MATCH(1,($B2139=$AD$55:$AD$109)*($J2139=$AE$55:$AE$109),0),4)))</f>
        <v>0</v>
      </c>
      <c r="Q2139" s="115" t="str">
        <f>VLOOKUP(M2139,Modelo!$A$2:$C$7,2,0)</f>
        <v>Impacto Económico, Social y Comunitario</v>
      </c>
      <c r="R2139" s="118">
        <f t="array" ref="R2139">INDEX(Modelo!$F$1:$H$37,MATCH(1,(DataBase!Q2139=Modelo!$G$1:$G$37)*(DataBase!B2139=Modelo!$F$1:$F$37),0),3)</f>
        <v>0.11764705882352941</v>
      </c>
      <c r="S2139" s="115">
        <f t="shared" si="68"/>
        <v>100</v>
      </c>
      <c r="T2139" s="115">
        <f t="shared" si="69"/>
        <v>11.76470588235294</v>
      </c>
    </row>
    <row r="2140" spans="1:20" x14ac:dyDescent="0.3">
      <c r="A2140" s="115" t="s">
        <v>351</v>
      </c>
      <c r="B2140" s="115" t="s">
        <v>313</v>
      </c>
      <c r="C2140" s="115" t="s">
        <v>103</v>
      </c>
      <c r="D2140" s="115" t="s">
        <v>87</v>
      </c>
      <c r="E2140" s="115" t="s">
        <v>86</v>
      </c>
      <c r="F2140" s="115" t="s">
        <v>86</v>
      </c>
      <c r="G2140" s="115">
        <v>1997</v>
      </c>
      <c r="H2140" s="115" t="s">
        <v>125</v>
      </c>
      <c r="I2140" s="115">
        <v>3.874476933</v>
      </c>
      <c r="J2140" s="115" t="s">
        <v>53</v>
      </c>
      <c r="K2140" s="115">
        <f>INDEX(DatosProcesados!$A$1:$BF$101,MATCH(DataBase!A2140,DatosProcesados!$A$1:$A$101,0),MATCH(DataBase!J2140,DatosProcesados!$A$1:$BF$1,0))</f>
        <v>0</v>
      </c>
      <c r="L2140" s="115" t="str">
        <f>INDEX(Modelo!$A$9:$D$89,MATCH(DataBase!$J2140,Modelo!$A$9:$A$89,0),MATCH(DataBase!L$1,Modelo!$A$9:$D$9,0))</f>
        <v xml:space="preserve">Impacto social </v>
      </c>
      <c r="M2140" s="115" t="str">
        <f>INDEX(Modelo!$A$9:$D$89,MATCH(DataBase!$J2140,Modelo!$A$9:$A$89,0),MATCH(DataBase!M$1,Modelo!$A$9:$D$9,0))</f>
        <v>Pilar 6</v>
      </c>
      <c r="N2140" s="115" t="str">
        <f>INDEX(Modelo!$A$9:$D$89,MATCH(DataBase!$J2140,Modelo!$A$9:$A$89,0),MATCH(DataBase!N$1,Modelo!$A$9:$D$9,0))</f>
        <v>boolean</v>
      </c>
      <c r="O2140" s="115" t="b">
        <f t="array" ref="O2140">IF(N2140="negativo",INDEX($AD$3:$AG$51,MATCH(1,($B2140=$AD$3:$AD$51)*($J2140=$AE$3:$AE$51),0),3),IF(N2140="positivo",INDEX($AD$55:$AG$109,MATCH(1,($B2140=$AD$55:$AD$109)*($J2140=$AE$55:$AE$109),0),3)))</f>
        <v>0</v>
      </c>
      <c r="P2140" s="115" t="b">
        <f t="array" ref="P2140">IF(N2140="negativo",INDEX($AD$3:$AG$51,MATCH(1,($B2140=$AD$3:$AD$51)*($J2140=$AE$3:$AE$51),0),4),IF(N2140="positivo",INDEX($AD$55:$AG$109,MATCH(1,($B2140=$AD$55:$AD$109)*($J2140=$AE$55:$AE$109),0),4)))</f>
        <v>0</v>
      </c>
      <c r="Q2140" s="115" t="str">
        <f>VLOOKUP(M2140,Modelo!$A$2:$C$7,2,0)</f>
        <v>Impacto Económico, Social y Comunitario</v>
      </c>
      <c r="R2140" s="118">
        <f t="array" ref="R2140">INDEX(Modelo!$F$1:$H$37,MATCH(1,(DataBase!Q2140=Modelo!$G$1:$G$37)*(DataBase!B2140=Modelo!$F$1:$F$37),0),3)</f>
        <v>0.11764705882352941</v>
      </c>
      <c r="S2140" s="115">
        <f t="shared" si="68"/>
        <v>0</v>
      </c>
      <c r="T2140" s="115">
        <f t="shared" si="69"/>
        <v>0</v>
      </c>
    </row>
    <row r="2141" spans="1:20" x14ac:dyDescent="0.3">
      <c r="A2141" s="115" t="s">
        <v>411</v>
      </c>
      <c r="B2141" s="115" t="s">
        <v>407</v>
      </c>
      <c r="C2141" s="115" t="s">
        <v>103</v>
      </c>
      <c r="D2141" s="115" t="s">
        <v>87</v>
      </c>
      <c r="E2141" s="115" t="s">
        <v>86</v>
      </c>
      <c r="F2141" s="115" t="s">
        <v>87</v>
      </c>
      <c r="G2141" s="115">
        <v>1935</v>
      </c>
      <c r="H2141" s="115" t="s">
        <v>244</v>
      </c>
      <c r="I2141" s="115">
        <v>11.495989482000001</v>
      </c>
      <c r="J2141" s="115" t="s">
        <v>53</v>
      </c>
      <c r="K2141" s="115" t="str">
        <f>INDEX(DatosProcesados!$A$1:$BF$101,MATCH(DataBase!A2141,DatosProcesados!$A$1:$A$101,0),MATCH(DataBase!J2141,DatosProcesados!$A$1:$BF$1,0))</f>
        <v>Si</v>
      </c>
      <c r="L2141" s="115" t="str">
        <f>INDEX(Modelo!$A$9:$D$89,MATCH(DataBase!$J2141,Modelo!$A$9:$A$89,0),MATCH(DataBase!L$1,Modelo!$A$9:$D$9,0))</f>
        <v xml:space="preserve">Impacto social </v>
      </c>
      <c r="M2141" s="115" t="str">
        <f>INDEX(Modelo!$A$9:$D$89,MATCH(DataBase!$J2141,Modelo!$A$9:$A$89,0),MATCH(DataBase!M$1,Modelo!$A$9:$D$9,0))</f>
        <v>Pilar 6</v>
      </c>
      <c r="N2141" s="115" t="str">
        <f>INDEX(Modelo!$A$9:$D$89,MATCH(DataBase!$J2141,Modelo!$A$9:$A$89,0),MATCH(DataBase!N$1,Modelo!$A$9:$D$9,0))</f>
        <v>boolean</v>
      </c>
      <c r="O2141" s="115" t="b">
        <f t="array" ref="O2141">IF(N2141="negativo",INDEX($AD$3:$AG$51,MATCH(1,($B2141=$AD$3:$AD$51)*($J2141=$AE$3:$AE$51),0),3),IF(N2141="positivo",INDEX($AD$55:$AG$109,MATCH(1,($B2141=$AD$55:$AD$109)*($J2141=$AE$55:$AE$109),0),3)))</f>
        <v>0</v>
      </c>
      <c r="P2141" s="115" t="b">
        <f t="array" ref="P2141">IF(N2141="negativo",INDEX($AD$3:$AG$51,MATCH(1,($B2141=$AD$3:$AD$51)*($J2141=$AE$3:$AE$51),0),4),IF(N2141="positivo",INDEX($AD$55:$AG$109,MATCH(1,($B2141=$AD$55:$AD$109)*($J2141=$AE$55:$AE$109),0),4)))</f>
        <v>0</v>
      </c>
      <c r="Q2141" s="115" t="str">
        <f>VLOOKUP(M2141,Modelo!$A$2:$C$7,2,0)</f>
        <v>Impacto Económico, Social y Comunitario</v>
      </c>
      <c r="R2141" s="118">
        <f t="array" ref="R2141">INDEX(Modelo!$F$1:$H$37,MATCH(1,(DataBase!Q2141=Modelo!$G$1:$G$37)*(DataBase!B2141=Modelo!$F$1:$F$37),0),3)</f>
        <v>0.15384615384615385</v>
      </c>
      <c r="S2141" s="115">
        <f t="shared" si="68"/>
        <v>100</v>
      </c>
      <c r="T2141" s="115">
        <f t="shared" si="69"/>
        <v>15.384615384615385</v>
      </c>
    </row>
    <row r="2142" spans="1:20" x14ac:dyDescent="0.3">
      <c r="A2142" s="115" t="s">
        <v>406</v>
      </c>
      <c r="B2142" s="115" t="s">
        <v>407</v>
      </c>
      <c r="C2142" s="115" t="s">
        <v>97</v>
      </c>
      <c r="D2142" s="115" t="s">
        <v>86</v>
      </c>
      <c r="E2142" s="115" t="s">
        <v>87</v>
      </c>
      <c r="F2142" s="115" t="s">
        <v>87</v>
      </c>
      <c r="G2142" s="115">
        <v>1951</v>
      </c>
      <c r="H2142" s="115" t="s">
        <v>125</v>
      </c>
      <c r="I2142" s="115">
        <v>113.923310323</v>
      </c>
      <c r="J2142" s="115" t="s">
        <v>53</v>
      </c>
      <c r="K2142" s="115" t="str">
        <f>INDEX(DatosProcesados!$A$1:$BF$101,MATCH(DataBase!A2142,DatosProcesados!$A$1:$A$101,0),MATCH(DataBase!J2142,DatosProcesados!$A$1:$BF$1,0))</f>
        <v>Si</v>
      </c>
      <c r="L2142" s="115" t="str">
        <f>INDEX(Modelo!$A$9:$D$89,MATCH(DataBase!$J2142,Modelo!$A$9:$A$89,0),MATCH(DataBase!L$1,Modelo!$A$9:$D$9,0))</f>
        <v xml:space="preserve">Impacto social </v>
      </c>
      <c r="M2142" s="115" t="str">
        <f>INDEX(Modelo!$A$9:$D$89,MATCH(DataBase!$J2142,Modelo!$A$9:$A$89,0),MATCH(DataBase!M$1,Modelo!$A$9:$D$9,0))</f>
        <v>Pilar 6</v>
      </c>
      <c r="N2142" s="115" t="str">
        <f>INDEX(Modelo!$A$9:$D$89,MATCH(DataBase!$J2142,Modelo!$A$9:$A$89,0),MATCH(DataBase!N$1,Modelo!$A$9:$D$9,0))</f>
        <v>boolean</v>
      </c>
      <c r="O2142" s="115" t="b">
        <f t="array" ref="O2142">IF(N2142="negativo",INDEX($AD$3:$AG$51,MATCH(1,($B2142=$AD$3:$AD$51)*($J2142=$AE$3:$AE$51),0),3),IF(N2142="positivo",INDEX($AD$55:$AG$109,MATCH(1,($B2142=$AD$55:$AD$109)*($J2142=$AE$55:$AE$109),0),3)))</f>
        <v>0</v>
      </c>
      <c r="P2142" s="115" t="b">
        <f t="array" ref="P2142">IF(N2142="negativo",INDEX($AD$3:$AG$51,MATCH(1,($B2142=$AD$3:$AD$51)*($J2142=$AE$3:$AE$51),0),4),IF(N2142="positivo",INDEX($AD$55:$AG$109,MATCH(1,($B2142=$AD$55:$AD$109)*($J2142=$AE$55:$AE$109),0),4)))</f>
        <v>0</v>
      </c>
      <c r="Q2142" s="115" t="str">
        <f>VLOOKUP(M2142,Modelo!$A$2:$C$7,2,0)</f>
        <v>Impacto Económico, Social y Comunitario</v>
      </c>
      <c r="R2142" s="118">
        <f t="array" ref="R2142">INDEX(Modelo!$F$1:$H$37,MATCH(1,(DataBase!Q2142=Modelo!$G$1:$G$37)*(DataBase!B2142=Modelo!$F$1:$F$37),0),3)</f>
        <v>0.15384615384615385</v>
      </c>
      <c r="S2142" s="115">
        <f t="shared" si="68"/>
        <v>100</v>
      </c>
      <c r="T2142" s="115">
        <f t="shared" si="69"/>
        <v>15.384615384615385</v>
      </c>
    </row>
    <row r="2143" spans="1:20" x14ac:dyDescent="0.3">
      <c r="A2143" s="115" t="s">
        <v>96</v>
      </c>
      <c r="B2143" s="115" t="s">
        <v>84</v>
      </c>
      <c r="C2143" s="115" t="s">
        <v>97</v>
      </c>
      <c r="D2143" s="115" t="s">
        <v>86</v>
      </c>
      <c r="E2143" s="115" t="s">
        <v>86</v>
      </c>
      <c r="F2143" s="115" t="s">
        <v>87</v>
      </c>
      <c r="G2143" s="115">
        <v>1997</v>
      </c>
      <c r="H2143" s="115" t="s">
        <v>125</v>
      </c>
      <c r="I2143" s="115">
        <v>15.780332546</v>
      </c>
      <c r="J2143" s="115" t="s">
        <v>53</v>
      </c>
      <c r="K2143" s="115" t="str">
        <f>INDEX(DatosProcesados!$A$1:$BF$101,MATCH(DataBase!A2143,DatosProcesados!$A$1:$A$101,0),MATCH(DataBase!J2143,DatosProcesados!$A$1:$BF$1,0))</f>
        <v>Si</v>
      </c>
      <c r="L2143" s="115" t="str">
        <f>INDEX(Modelo!$A$9:$D$89,MATCH(DataBase!$J2143,Modelo!$A$9:$A$89,0),MATCH(DataBase!L$1,Modelo!$A$9:$D$9,0))</f>
        <v xml:space="preserve">Impacto social </v>
      </c>
      <c r="M2143" s="115" t="str">
        <f>INDEX(Modelo!$A$9:$D$89,MATCH(DataBase!$J2143,Modelo!$A$9:$A$89,0),MATCH(DataBase!M$1,Modelo!$A$9:$D$9,0))</f>
        <v>Pilar 6</v>
      </c>
      <c r="N2143" s="115" t="str">
        <f>INDEX(Modelo!$A$9:$D$89,MATCH(DataBase!$J2143,Modelo!$A$9:$A$89,0),MATCH(DataBase!N$1,Modelo!$A$9:$D$9,0))</f>
        <v>boolean</v>
      </c>
      <c r="O2143" s="115" t="b">
        <f t="array" ref="O2143">IF(N2143="negativo",INDEX($AD$3:$AG$51,MATCH(1,($B2143=$AD$3:$AD$51)*($J2143=$AE$3:$AE$51),0),3),IF(N2143="positivo",INDEX($AD$55:$AG$109,MATCH(1,($B2143=$AD$55:$AD$109)*($J2143=$AE$55:$AE$109),0),3)))</f>
        <v>0</v>
      </c>
      <c r="P2143" s="115" t="b">
        <f t="array" ref="P2143">IF(N2143="negativo",INDEX($AD$3:$AG$51,MATCH(1,($B2143=$AD$3:$AD$51)*($J2143=$AE$3:$AE$51),0),4),IF(N2143="positivo",INDEX($AD$55:$AG$109,MATCH(1,($B2143=$AD$55:$AD$109)*($J2143=$AE$55:$AE$109),0),4)))</f>
        <v>0</v>
      </c>
      <c r="Q2143" s="115" t="str">
        <f>VLOOKUP(M2143,Modelo!$A$2:$C$7,2,0)</f>
        <v>Impacto Económico, Social y Comunitario</v>
      </c>
      <c r="R2143" s="118">
        <f t="array" ref="R2143">INDEX(Modelo!$F$1:$H$37,MATCH(1,(DataBase!Q2143=Modelo!$G$1:$G$37)*(DataBase!B2143=Modelo!$F$1:$F$37),0),3)</f>
        <v>0.11764705882352941</v>
      </c>
      <c r="S2143" s="115">
        <f t="shared" si="68"/>
        <v>100</v>
      </c>
      <c r="T2143" s="115">
        <f t="shared" si="69"/>
        <v>11.76470588235294</v>
      </c>
    </row>
    <row r="2144" spans="1:20" x14ac:dyDescent="0.3">
      <c r="A2144" s="115" t="s">
        <v>83</v>
      </c>
      <c r="B2144" s="115" t="s">
        <v>84</v>
      </c>
      <c r="C2144" s="115" t="s">
        <v>85</v>
      </c>
      <c r="D2144" s="115" t="s">
        <v>86</v>
      </c>
      <c r="E2144" s="115" t="s">
        <v>86</v>
      </c>
      <c r="F2144" s="115" t="s">
        <v>87</v>
      </c>
      <c r="G2144" s="115">
        <v>1955</v>
      </c>
      <c r="H2144" s="115" t="s">
        <v>125</v>
      </c>
      <c r="I2144" s="115">
        <v>20.574477179999999</v>
      </c>
      <c r="J2144" s="115" t="s">
        <v>53</v>
      </c>
      <c r="K2144" s="115" t="str">
        <f>INDEX(DatosProcesados!$A$1:$BF$101,MATCH(DataBase!A2144,DatosProcesados!$A$1:$A$101,0),MATCH(DataBase!J2144,DatosProcesados!$A$1:$BF$1,0))</f>
        <v>No</v>
      </c>
      <c r="L2144" s="115" t="str">
        <f>INDEX(Modelo!$A$9:$D$89,MATCH(DataBase!$J2144,Modelo!$A$9:$A$89,0),MATCH(DataBase!L$1,Modelo!$A$9:$D$9,0))</f>
        <v xml:space="preserve">Impacto social </v>
      </c>
      <c r="M2144" s="115" t="str">
        <f>INDEX(Modelo!$A$9:$D$89,MATCH(DataBase!$J2144,Modelo!$A$9:$A$89,0),MATCH(DataBase!M$1,Modelo!$A$9:$D$9,0))</f>
        <v>Pilar 6</v>
      </c>
      <c r="N2144" s="115" t="str">
        <f>INDEX(Modelo!$A$9:$D$89,MATCH(DataBase!$J2144,Modelo!$A$9:$A$89,0),MATCH(DataBase!N$1,Modelo!$A$9:$D$9,0))</f>
        <v>boolean</v>
      </c>
      <c r="O2144" s="115" t="b">
        <f t="array" ref="O2144">IF(N2144="negativo",INDEX($AD$3:$AG$51,MATCH(1,($B2144=$AD$3:$AD$51)*($J2144=$AE$3:$AE$51),0),3),IF(N2144="positivo",INDEX($AD$55:$AG$109,MATCH(1,($B2144=$AD$55:$AD$109)*($J2144=$AE$55:$AE$109),0),3)))</f>
        <v>0</v>
      </c>
      <c r="P2144" s="115" t="b">
        <f t="array" ref="P2144">IF(N2144="negativo",INDEX($AD$3:$AG$51,MATCH(1,($B2144=$AD$3:$AD$51)*($J2144=$AE$3:$AE$51),0),4),IF(N2144="positivo",INDEX($AD$55:$AG$109,MATCH(1,($B2144=$AD$55:$AD$109)*($J2144=$AE$55:$AE$109),0),4)))</f>
        <v>0</v>
      </c>
      <c r="Q2144" s="115" t="str">
        <f>VLOOKUP(M2144,Modelo!$A$2:$C$7,2,0)</f>
        <v>Impacto Económico, Social y Comunitario</v>
      </c>
      <c r="R2144" s="118">
        <f t="array" ref="R2144">INDEX(Modelo!$F$1:$H$37,MATCH(1,(DataBase!Q2144=Modelo!$G$1:$G$37)*(DataBase!B2144=Modelo!$F$1:$F$37),0),3)</f>
        <v>0.11764705882352941</v>
      </c>
      <c r="S2144" s="115">
        <f t="shared" si="68"/>
        <v>0</v>
      </c>
      <c r="T2144" s="115">
        <f t="shared" si="69"/>
        <v>0</v>
      </c>
    </row>
    <row r="2145" spans="1:20" x14ac:dyDescent="0.3">
      <c r="A2145" s="115" t="s">
        <v>243</v>
      </c>
      <c r="B2145" s="115" t="s">
        <v>216</v>
      </c>
      <c r="C2145" s="115" t="s">
        <v>103</v>
      </c>
      <c r="D2145" s="115" t="s">
        <v>86</v>
      </c>
      <c r="E2145" s="115" t="s">
        <v>86</v>
      </c>
      <c r="F2145" s="115" t="s">
        <v>87</v>
      </c>
      <c r="G2145" s="115">
        <v>1985</v>
      </c>
      <c r="H2145" s="115" t="s">
        <v>244</v>
      </c>
      <c r="I2145" s="115">
        <v>2.6249202149999999</v>
      </c>
      <c r="J2145" s="115" t="s">
        <v>53</v>
      </c>
      <c r="K2145" s="115" t="str">
        <f>INDEX(DatosProcesados!$A$1:$BF$101,MATCH(DataBase!A2145,DatosProcesados!$A$1:$A$101,0),MATCH(DataBase!J2145,DatosProcesados!$A$1:$BF$1,0))</f>
        <v>No</v>
      </c>
      <c r="L2145" s="115" t="str">
        <f>INDEX(Modelo!$A$9:$D$89,MATCH(DataBase!$J2145,Modelo!$A$9:$A$89,0),MATCH(DataBase!L$1,Modelo!$A$9:$D$9,0))</f>
        <v xml:space="preserve">Impacto social </v>
      </c>
      <c r="M2145" s="115" t="str">
        <f>INDEX(Modelo!$A$9:$D$89,MATCH(DataBase!$J2145,Modelo!$A$9:$A$89,0),MATCH(DataBase!M$1,Modelo!$A$9:$D$9,0))</f>
        <v>Pilar 6</v>
      </c>
      <c r="N2145" s="115" t="str">
        <f>INDEX(Modelo!$A$9:$D$89,MATCH(DataBase!$J2145,Modelo!$A$9:$A$89,0),MATCH(DataBase!N$1,Modelo!$A$9:$D$9,0))</f>
        <v>boolean</v>
      </c>
      <c r="O2145" s="115" t="b">
        <f t="array" ref="O2145">IF(N2145="negativo",INDEX($AD$3:$AG$51,MATCH(1,($B2145=$AD$3:$AD$51)*($J2145=$AE$3:$AE$51),0),3),IF(N2145="positivo",INDEX($AD$55:$AG$109,MATCH(1,($B2145=$AD$55:$AD$109)*($J2145=$AE$55:$AE$109),0),3)))</f>
        <v>0</v>
      </c>
      <c r="P2145" s="115" t="b">
        <f t="array" ref="P2145">IF(N2145="negativo",INDEX($AD$3:$AG$51,MATCH(1,($B2145=$AD$3:$AD$51)*($J2145=$AE$3:$AE$51),0),4),IF(N2145="positivo",INDEX($AD$55:$AG$109,MATCH(1,($B2145=$AD$55:$AD$109)*($J2145=$AE$55:$AE$109),0),4)))</f>
        <v>0</v>
      </c>
      <c r="Q2145" s="115" t="str">
        <f>VLOOKUP(M2145,Modelo!$A$2:$C$7,2,0)</f>
        <v>Impacto Económico, Social y Comunitario</v>
      </c>
      <c r="R2145" s="118">
        <f t="array" ref="R2145">INDEX(Modelo!$F$1:$H$37,MATCH(1,(DataBase!Q2145=Modelo!$G$1:$G$37)*(DataBase!B2145=Modelo!$F$1:$F$37),0),3)</f>
        <v>0.10526315789473684</v>
      </c>
      <c r="S2145" s="115">
        <f t="shared" si="68"/>
        <v>0</v>
      </c>
      <c r="T2145" s="115">
        <f t="shared" si="69"/>
        <v>0</v>
      </c>
    </row>
    <row r="2146" spans="1:20" x14ac:dyDescent="0.3">
      <c r="A2146" s="115" t="s">
        <v>263</v>
      </c>
      <c r="B2146" s="115" t="s">
        <v>216</v>
      </c>
      <c r="C2146" s="115" t="s">
        <v>97</v>
      </c>
      <c r="D2146" s="115" t="s">
        <v>86</v>
      </c>
      <c r="E2146" s="115" t="s">
        <v>86</v>
      </c>
      <c r="F2146" s="115" t="s">
        <v>86</v>
      </c>
      <c r="G2146" s="115">
        <v>1990</v>
      </c>
      <c r="H2146" s="115" t="s">
        <v>125</v>
      </c>
      <c r="I2146" s="115">
        <v>2.3114637089999999</v>
      </c>
      <c r="J2146" s="115" t="s">
        <v>53</v>
      </c>
      <c r="K2146" s="115" t="str">
        <f>INDEX(DatosProcesados!$A$1:$BF$101,MATCH(DataBase!A2146,DatosProcesados!$A$1:$A$101,0),MATCH(DataBase!J2146,DatosProcesados!$A$1:$BF$1,0))</f>
        <v>No</v>
      </c>
      <c r="L2146" s="115" t="str">
        <f>INDEX(Modelo!$A$9:$D$89,MATCH(DataBase!$J2146,Modelo!$A$9:$A$89,0),MATCH(DataBase!L$1,Modelo!$A$9:$D$9,0))</f>
        <v xml:space="preserve">Impacto social </v>
      </c>
      <c r="M2146" s="115" t="str">
        <f>INDEX(Modelo!$A$9:$D$89,MATCH(DataBase!$J2146,Modelo!$A$9:$A$89,0),MATCH(DataBase!M$1,Modelo!$A$9:$D$9,0))</f>
        <v>Pilar 6</v>
      </c>
      <c r="N2146" s="115" t="str">
        <f>INDEX(Modelo!$A$9:$D$89,MATCH(DataBase!$J2146,Modelo!$A$9:$A$89,0),MATCH(DataBase!N$1,Modelo!$A$9:$D$9,0))</f>
        <v>boolean</v>
      </c>
      <c r="O2146" s="115" t="b">
        <f t="array" ref="O2146">IF(N2146="negativo",INDEX($AD$3:$AG$51,MATCH(1,($B2146=$AD$3:$AD$51)*($J2146=$AE$3:$AE$51),0),3),IF(N2146="positivo",INDEX($AD$55:$AG$109,MATCH(1,($B2146=$AD$55:$AD$109)*($J2146=$AE$55:$AE$109),0),3)))</f>
        <v>0</v>
      </c>
      <c r="P2146" s="115" t="b">
        <f t="array" ref="P2146">IF(N2146="negativo",INDEX($AD$3:$AG$51,MATCH(1,($B2146=$AD$3:$AD$51)*($J2146=$AE$3:$AE$51),0),4),IF(N2146="positivo",INDEX($AD$55:$AG$109,MATCH(1,($B2146=$AD$55:$AD$109)*($J2146=$AE$55:$AE$109),0),4)))</f>
        <v>0</v>
      </c>
      <c r="Q2146" s="115" t="str">
        <f>VLOOKUP(M2146,Modelo!$A$2:$C$7,2,0)</f>
        <v>Impacto Económico, Social y Comunitario</v>
      </c>
      <c r="R2146" s="118">
        <f t="array" ref="R2146">INDEX(Modelo!$F$1:$H$37,MATCH(1,(DataBase!Q2146=Modelo!$G$1:$G$37)*(DataBase!B2146=Modelo!$F$1:$F$37),0),3)</f>
        <v>0.10526315789473684</v>
      </c>
      <c r="S2146" s="115">
        <f t="shared" si="68"/>
        <v>0</v>
      </c>
      <c r="T2146" s="115">
        <f t="shared" si="69"/>
        <v>0</v>
      </c>
    </row>
    <row r="2147" spans="1:20" x14ac:dyDescent="0.3">
      <c r="A2147" s="115" t="s">
        <v>321</v>
      </c>
      <c r="B2147" s="115" t="s">
        <v>313</v>
      </c>
      <c r="C2147" s="115" t="s">
        <v>103</v>
      </c>
      <c r="D2147" s="115" t="s">
        <v>86</v>
      </c>
      <c r="E2147" s="115" t="s">
        <v>86</v>
      </c>
      <c r="F2147" s="115" t="s">
        <v>87</v>
      </c>
      <c r="G2147" s="115">
        <v>1949</v>
      </c>
      <c r="H2147" s="115" t="s">
        <v>125</v>
      </c>
      <c r="I2147" s="115">
        <v>16.077688644999999</v>
      </c>
      <c r="J2147" s="115" t="s">
        <v>53</v>
      </c>
      <c r="K2147" s="115" t="str">
        <f>INDEX(DatosProcesados!$A$1:$BF$101,MATCH(DataBase!A2147,DatosProcesados!$A$1:$A$101,0),MATCH(DataBase!J2147,DatosProcesados!$A$1:$BF$1,0))</f>
        <v>Si</v>
      </c>
      <c r="L2147" s="115" t="str">
        <f>INDEX(Modelo!$A$9:$D$89,MATCH(DataBase!$J2147,Modelo!$A$9:$A$89,0),MATCH(DataBase!L$1,Modelo!$A$9:$D$9,0))</f>
        <v xml:space="preserve">Impacto social </v>
      </c>
      <c r="M2147" s="115" t="str">
        <f>INDEX(Modelo!$A$9:$D$89,MATCH(DataBase!$J2147,Modelo!$A$9:$A$89,0),MATCH(DataBase!M$1,Modelo!$A$9:$D$9,0))</f>
        <v>Pilar 6</v>
      </c>
      <c r="N2147" s="115" t="str">
        <f>INDEX(Modelo!$A$9:$D$89,MATCH(DataBase!$J2147,Modelo!$A$9:$A$89,0),MATCH(DataBase!N$1,Modelo!$A$9:$D$9,0))</f>
        <v>boolean</v>
      </c>
      <c r="O2147" s="115" t="b">
        <f t="array" ref="O2147">IF(N2147="negativo",INDEX($AD$3:$AG$51,MATCH(1,($B2147=$AD$3:$AD$51)*($J2147=$AE$3:$AE$51),0),3),IF(N2147="positivo",INDEX($AD$55:$AG$109,MATCH(1,($B2147=$AD$55:$AD$109)*($J2147=$AE$55:$AE$109),0),3)))</f>
        <v>0</v>
      </c>
      <c r="P2147" s="115" t="b">
        <f t="array" ref="P2147">IF(N2147="negativo",INDEX($AD$3:$AG$51,MATCH(1,($B2147=$AD$3:$AD$51)*($J2147=$AE$3:$AE$51),0),4),IF(N2147="positivo",INDEX($AD$55:$AG$109,MATCH(1,($B2147=$AD$55:$AD$109)*($J2147=$AE$55:$AE$109),0),4)))</f>
        <v>0</v>
      </c>
      <c r="Q2147" s="115" t="str">
        <f>VLOOKUP(M2147,Modelo!$A$2:$C$7,2,0)</f>
        <v>Impacto Económico, Social y Comunitario</v>
      </c>
      <c r="R2147" s="118">
        <f t="array" ref="R2147">INDEX(Modelo!$F$1:$H$37,MATCH(1,(DataBase!Q2147=Modelo!$G$1:$G$37)*(DataBase!B2147=Modelo!$F$1:$F$37),0),3)</f>
        <v>0.11764705882352941</v>
      </c>
      <c r="S2147" s="115">
        <f t="shared" si="68"/>
        <v>100</v>
      </c>
      <c r="T2147" s="115">
        <f t="shared" si="69"/>
        <v>11.76470588235294</v>
      </c>
    </row>
    <row r="2148" spans="1:20" x14ac:dyDescent="0.3">
      <c r="A2148" s="115" t="s">
        <v>363</v>
      </c>
      <c r="B2148" s="115" t="s">
        <v>313</v>
      </c>
      <c r="C2148" s="115" t="s">
        <v>103</v>
      </c>
      <c r="D2148" s="115" t="s">
        <v>87</v>
      </c>
      <c r="E2148" s="115" t="s">
        <v>87</v>
      </c>
      <c r="F2148" s="115" t="s">
        <v>87</v>
      </c>
      <c r="G2148" s="115">
        <v>1889</v>
      </c>
      <c r="H2148" s="115" t="s">
        <v>177</v>
      </c>
      <c r="I2148" s="115">
        <v>2.3075606390000001</v>
      </c>
      <c r="J2148" s="115" t="s">
        <v>53</v>
      </c>
      <c r="K2148" s="115" t="str">
        <f>INDEX(DatosProcesados!$A$1:$BF$101,MATCH(DataBase!A2148,DatosProcesados!$A$1:$A$101,0),MATCH(DataBase!J2148,DatosProcesados!$A$1:$BF$1,0))</f>
        <v>No</v>
      </c>
      <c r="L2148" s="115" t="str">
        <f>INDEX(Modelo!$A$9:$D$89,MATCH(DataBase!$J2148,Modelo!$A$9:$A$89,0),MATCH(DataBase!L$1,Modelo!$A$9:$D$9,0))</f>
        <v xml:space="preserve">Impacto social </v>
      </c>
      <c r="M2148" s="115" t="str">
        <f>INDEX(Modelo!$A$9:$D$89,MATCH(DataBase!$J2148,Modelo!$A$9:$A$89,0),MATCH(DataBase!M$1,Modelo!$A$9:$D$9,0))</f>
        <v>Pilar 6</v>
      </c>
      <c r="N2148" s="115" t="str">
        <f>INDEX(Modelo!$A$9:$D$89,MATCH(DataBase!$J2148,Modelo!$A$9:$A$89,0),MATCH(DataBase!N$1,Modelo!$A$9:$D$9,0))</f>
        <v>boolean</v>
      </c>
      <c r="O2148" s="115" t="b">
        <f t="array" ref="O2148">IF(N2148="negativo",INDEX($AD$3:$AG$51,MATCH(1,($B2148=$AD$3:$AD$51)*($J2148=$AE$3:$AE$51),0),3),IF(N2148="positivo",INDEX($AD$55:$AG$109,MATCH(1,($B2148=$AD$55:$AD$109)*($J2148=$AE$55:$AE$109),0),3)))</f>
        <v>0</v>
      </c>
      <c r="P2148" s="115" t="b">
        <f t="array" ref="P2148">IF(N2148="negativo",INDEX($AD$3:$AG$51,MATCH(1,($B2148=$AD$3:$AD$51)*($J2148=$AE$3:$AE$51),0),4),IF(N2148="positivo",INDEX($AD$55:$AG$109,MATCH(1,($B2148=$AD$55:$AD$109)*($J2148=$AE$55:$AE$109),0),4)))</f>
        <v>0</v>
      </c>
      <c r="Q2148" s="115" t="str">
        <f>VLOOKUP(M2148,Modelo!$A$2:$C$7,2,0)</f>
        <v>Impacto Económico, Social y Comunitario</v>
      </c>
      <c r="R2148" s="118">
        <f t="array" ref="R2148">INDEX(Modelo!$F$1:$H$37,MATCH(1,(DataBase!Q2148=Modelo!$G$1:$G$37)*(DataBase!B2148=Modelo!$F$1:$F$37),0),3)</f>
        <v>0.11764705882352941</v>
      </c>
      <c r="S2148" s="115">
        <f t="shared" si="68"/>
        <v>0</v>
      </c>
      <c r="T2148" s="115">
        <f t="shared" si="69"/>
        <v>0</v>
      </c>
    </row>
    <row r="2149" spans="1:20" x14ac:dyDescent="0.3">
      <c r="A2149" s="115" t="s">
        <v>423</v>
      </c>
      <c r="B2149" s="115" t="s">
        <v>407</v>
      </c>
      <c r="C2149" s="115" t="s">
        <v>103</v>
      </c>
      <c r="D2149" s="115" t="s">
        <v>86</v>
      </c>
      <c r="E2149" s="115" t="s">
        <v>87</v>
      </c>
      <c r="F2149" s="115" t="s">
        <v>87</v>
      </c>
      <c r="G2149" s="115">
        <v>1985</v>
      </c>
      <c r="H2149" s="115" t="s">
        <v>422</v>
      </c>
      <c r="I2149" s="115">
        <v>4.2502446559999996</v>
      </c>
      <c r="J2149" s="115" t="s">
        <v>53</v>
      </c>
      <c r="K2149" s="115" t="str">
        <f>INDEX(DatosProcesados!$A$1:$BF$101,MATCH(DataBase!A2149,DatosProcesados!$A$1:$A$101,0),MATCH(DataBase!J2149,DatosProcesados!$A$1:$BF$1,0))</f>
        <v>No</v>
      </c>
      <c r="L2149" s="115" t="str">
        <f>INDEX(Modelo!$A$9:$D$89,MATCH(DataBase!$J2149,Modelo!$A$9:$A$89,0),MATCH(DataBase!L$1,Modelo!$A$9:$D$9,0))</f>
        <v xml:space="preserve">Impacto social </v>
      </c>
      <c r="M2149" s="115" t="str">
        <f>INDEX(Modelo!$A$9:$D$89,MATCH(DataBase!$J2149,Modelo!$A$9:$A$89,0),MATCH(DataBase!M$1,Modelo!$A$9:$D$9,0))</f>
        <v>Pilar 6</v>
      </c>
      <c r="N2149" s="115" t="str">
        <f>INDEX(Modelo!$A$9:$D$89,MATCH(DataBase!$J2149,Modelo!$A$9:$A$89,0),MATCH(DataBase!N$1,Modelo!$A$9:$D$9,0))</f>
        <v>boolean</v>
      </c>
      <c r="O2149" s="115" t="b">
        <f t="array" ref="O2149">IF(N2149="negativo",INDEX($AD$3:$AG$51,MATCH(1,($B2149=$AD$3:$AD$51)*($J2149=$AE$3:$AE$51),0),3),IF(N2149="positivo",INDEX($AD$55:$AG$109,MATCH(1,($B2149=$AD$55:$AD$109)*($J2149=$AE$55:$AE$109),0),3)))</f>
        <v>0</v>
      </c>
      <c r="P2149" s="115" t="b">
        <f t="array" ref="P2149">IF(N2149="negativo",INDEX($AD$3:$AG$51,MATCH(1,($B2149=$AD$3:$AD$51)*($J2149=$AE$3:$AE$51),0),4),IF(N2149="positivo",INDEX($AD$55:$AG$109,MATCH(1,($B2149=$AD$55:$AD$109)*($J2149=$AE$55:$AE$109),0),4)))</f>
        <v>0</v>
      </c>
      <c r="Q2149" s="115" t="str">
        <f>VLOOKUP(M2149,Modelo!$A$2:$C$7,2,0)</f>
        <v>Impacto Económico, Social y Comunitario</v>
      </c>
      <c r="R2149" s="118">
        <f t="array" ref="R2149">INDEX(Modelo!$F$1:$H$37,MATCH(1,(DataBase!Q2149=Modelo!$G$1:$G$37)*(DataBase!B2149=Modelo!$F$1:$F$37),0),3)</f>
        <v>0.15384615384615385</v>
      </c>
      <c r="S2149" s="115">
        <f t="shared" si="68"/>
        <v>0</v>
      </c>
      <c r="T2149" s="115">
        <f t="shared" si="69"/>
        <v>0</v>
      </c>
    </row>
    <row r="2150" spans="1:20" x14ac:dyDescent="0.3">
      <c r="A2150" s="115" t="s">
        <v>172</v>
      </c>
      <c r="B2150" s="115" t="s">
        <v>84</v>
      </c>
      <c r="C2150" s="115" t="s">
        <v>103</v>
      </c>
      <c r="D2150" s="115" t="s">
        <v>86</v>
      </c>
      <c r="E2150" s="115" t="s">
        <v>87</v>
      </c>
      <c r="F2150" s="115" t="s">
        <v>86</v>
      </c>
      <c r="G2150" s="115">
        <v>1966</v>
      </c>
      <c r="H2150" s="115" t="s">
        <v>125</v>
      </c>
      <c r="I2150" s="115">
        <v>2.6355685659999999</v>
      </c>
      <c r="J2150" s="115" t="s">
        <v>53</v>
      </c>
      <c r="K2150" s="115" t="str">
        <f>INDEX(DatosProcesados!$A$1:$BF$101,MATCH(DataBase!A2150,DatosProcesados!$A$1:$A$101,0),MATCH(DataBase!J2150,DatosProcesados!$A$1:$BF$1,0))</f>
        <v>No</v>
      </c>
      <c r="L2150" s="115" t="str">
        <f>INDEX(Modelo!$A$9:$D$89,MATCH(DataBase!$J2150,Modelo!$A$9:$A$89,0),MATCH(DataBase!L$1,Modelo!$A$9:$D$9,0))</f>
        <v xml:space="preserve">Impacto social </v>
      </c>
      <c r="M2150" s="115" t="str">
        <f>INDEX(Modelo!$A$9:$D$89,MATCH(DataBase!$J2150,Modelo!$A$9:$A$89,0),MATCH(DataBase!M$1,Modelo!$A$9:$D$9,0))</f>
        <v>Pilar 6</v>
      </c>
      <c r="N2150" s="115" t="str">
        <f>INDEX(Modelo!$A$9:$D$89,MATCH(DataBase!$J2150,Modelo!$A$9:$A$89,0),MATCH(DataBase!N$1,Modelo!$A$9:$D$9,0))</f>
        <v>boolean</v>
      </c>
      <c r="O2150" s="115" t="b">
        <f t="array" ref="O2150">IF(N2150="negativo",INDEX($AD$3:$AG$51,MATCH(1,($B2150=$AD$3:$AD$51)*($J2150=$AE$3:$AE$51),0),3),IF(N2150="positivo",INDEX($AD$55:$AG$109,MATCH(1,($B2150=$AD$55:$AD$109)*($J2150=$AE$55:$AE$109),0),3)))</f>
        <v>0</v>
      </c>
      <c r="P2150" s="115" t="b">
        <f t="array" ref="P2150">IF(N2150="negativo",INDEX($AD$3:$AG$51,MATCH(1,($B2150=$AD$3:$AD$51)*($J2150=$AE$3:$AE$51),0),4),IF(N2150="positivo",INDEX($AD$55:$AG$109,MATCH(1,($B2150=$AD$55:$AD$109)*($J2150=$AE$55:$AE$109),0),4)))</f>
        <v>0</v>
      </c>
      <c r="Q2150" s="115" t="str">
        <f>VLOOKUP(M2150,Modelo!$A$2:$C$7,2,0)</f>
        <v>Impacto Económico, Social y Comunitario</v>
      </c>
      <c r="R2150" s="118">
        <f t="array" ref="R2150">INDEX(Modelo!$F$1:$H$37,MATCH(1,(DataBase!Q2150=Modelo!$G$1:$G$37)*(DataBase!B2150=Modelo!$F$1:$F$37),0),3)</f>
        <v>0.11764705882352941</v>
      </c>
      <c r="S2150" s="115">
        <f t="shared" si="68"/>
        <v>0</v>
      </c>
      <c r="T2150" s="115">
        <f t="shared" si="69"/>
        <v>0</v>
      </c>
    </row>
    <row r="2151" spans="1:20" x14ac:dyDescent="0.3">
      <c r="A2151" s="115" t="s">
        <v>158</v>
      </c>
      <c r="B2151" s="115" t="s">
        <v>84</v>
      </c>
      <c r="C2151" s="115" t="s">
        <v>97</v>
      </c>
      <c r="D2151" s="115" t="s">
        <v>86</v>
      </c>
      <c r="E2151" s="115" t="s">
        <v>87</v>
      </c>
      <c r="F2151" s="115" t="s">
        <v>87</v>
      </c>
      <c r="G2151" s="115">
        <v>1896</v>
      </c>
      <c r="H2151" s="115" t="s">
        <v>125</v>
      </c>
      <c r="I2151" s="115">
        <v>3.7166394839999999</v>
      </c>
      <c r="J2151" s="115" t="s">
        <v>53</v>
      </c>
      <c r="K2151" s="115" t="str">
        <f>INDEX(DatosProcesados!$A$1:$BF$101,MATCH(DataBase!A2151,DatosProcesados!$A$1:$A$101,0),MATCH(DataBase!J2151,DatosProcesados!$A$1:$BF$1,0))</f>
        <v>Si</v>
      </c>
      <c r="L2151" s="115" t="str">
        <f>INDEX(Modelo!$A$9:$D$89,MATCH(DataBase!$J2151,Modelo!$A$9:$A$89,0),MATCH(DataBase!L$1,Modelo!$A$9:$D$9,0))</f>
        <v xml:space="preserve">Impacto social </v>
      </c>
      <c r="M2151" s="115" t="str">
        <f>INDEX(Modelo!$A$9:$D$89,MATCH(DataBase!$J2151,Modelo!$A$9:$A$89,0),MATCH(DataBase!M$1,Modelo!$A$9:$D$9,0))</f>
        <v>Pilar 6</v>
      </c>
      <c r="N2151" s="115" t="str">
        <f>INDEX(Modelo!$A$9:$D$89,MATCH(DataBase!$J2151,Modelo!$A$9:$A$89,0),MATCH(DataBase!N$1,Modelo!$A$9:$D$9,0))</f>
        <v>boolean</v>
      </c>
      <c r="O2151" s="115" t="b">
        <f t="array" ref="O2151">IF(N2151="negativo",INDEX($AD$3:$AG$51,MATCH(1,($B2151=$AD$3:$AD$51)*($J2151=$AE$3:$AE$51),0),3),IF(N2151="positivo",INDEX($AD$55:$AG$109,MATCH(1,($B2151=$AD$55:$AD$109)*($J2151=$AE$55:$AE$109),0),3)))</f>
        <v>0</v>
      </c>
      <c r="P2151" s="115" t="b">
        <f t="array" ref="P2151">IF(N2151="negativo",INDEX($AD$3:$AG$51,MATCH(1,($B2151=$AD$3:$AD$51)*($J2151=$AE$3:$AE$51),0),4),IF(N2151="positivo",INDEX($AD$55:$AG$109,MATCH(1,($B2151=$AD$55:$AD$109)*($J2151=$AE$55:$AE$109),0),4)))</f>
        <v>0</v>
      </c>
      <c r="Q2151" s="115" t="str">
        <f>VLOOKUP(M2151,Modelo!$A$2:$C$7,2,0)</f>
        <v>Impacto Económico, Social y Comunitario</v>
      </c>
      <c r="R2151" s="118">
        <f t="array" ref="R2151">INDEX(Modelo!$F$1:$H$37,MATCH(1,(DataBase!Q2151=Modelo!$G$1:$G$37)*(DataBase!B2151=Modelo!$F$1:$F$37),0),3)</f>
        <v>0.11764705882352941</v>
      </c>
      <c r="S2151" s="115">
        <f t="shared" si="68"/>
        <v>100</v>
      </c>
      <c r="T2151" s="115">
        <f t="shared" si="69"/>
        <v>11.76470588235294</v>
      </c>
    </row>
    <row r="2152" spans="1:20" x14ac:dyDescent="0.3">
      <c r="A2152" s="115" t="s">
        <v>310</v>
      </c>
      <c r="B2152" s="115" t="s">
        <v>216</v>
      </c>
      <c r="C2152" s="115" t="s">
        <v>85</v>
      </c>
      <c r="D2152" s="115" t="s">
        <v>86</v>
      </c>
      <c r="E2152" s="115" t="s">
        <v>87</v>
      </c>
      <c r="F2152" s="115" t="s">
        <v>87</v>
      </c>
      <c r="G2152" s="115">
        <v>1908</v>
      </c>
      <c r="H2152" s="115" t="s">
        <v>244</v>
      </c>
      <c r="I2152" s="115">
        <v>1.2123628230000001</v>
      </c>
      <c r="J2152" s="115" t="s">
        <v>53</v>
      </c>
      <c r="K2152" s="115" t="str">
        <f>INDEX(DatosProcesados!$A$1:$BF$101,MATCH(DataBase!A2152,DatosProcesados!$A$1:$A$101,0),MATCH(DataBase!J2152,DatosProcesados!$A$1:$BF$1,0))</f>
        <v>No</v>
      </c>
      <c r="L2152" s="115" t="str">
        <f>INDEX(Modelo!$A$9:$D$89,MATCH(DataBase!$J2152,Modelo!$A$9:$A$89,0),MATCH(DataBase!L$1,Modelo!$A$9:$D$9,0))</f>
        <v xml:space="preserve">Impacto social </v>
      </c>
      <c r="M2152" s="115" t="str">
        <f>INDEX(Modelo!$A$9:$D$89,MATCH(DataBase!$J2152,Modelo!$A$9:$A$89,0),MATCH(DataBase!M$1,Modelo!$A$9:$D$9,0))</f>
        <v>Pilar 6</v>
      </c>
      <c r="N2152" s="115" t="str">
        <f>INDEX(Modelo!$A$9:$D$89,MATCH(DataBase!$J2152,Modelo!$A$9:$A$89,0),MATCH(DataBase!N$1,Modelo!$A$9:$D$9,0))</f>
        <v>boolean</v>
      </c>
      <c r="O2152" s="115" t="b">
        <f t="array" ref="O2152">IF(N2152="negativo",INDEX($AD$3:$AG$51,MATCH(1,($B2152=$AD$3:$AD$51)*($J2152=$AE$3:$AE$51),0),3),IF(N2152="positivo",INDEX($AD$55:$AG$109,MATCH(1,($B2152=$AD$55:$AD$109)*($J2152=$AE$55:$AE$109),0),3)))</f>
        <v>0</v>
      </c>
      <c r="P2152" s="115" t="b">
        <f t="array" ref="P2152">IF(N2152="negativo",INDEX($AD$3:$AG$51,MATCH(1,($B2152=$AD$3:$AD$51)*($J2152=$AE$3:$AE$51),0),4),IF(N2152="positivo",INDEX($AD$55:$AG$109,MATCH(1,($B2152=$AD$55:$AD$109)*($J2152=$AE$55:$AE$109),0),4)))</f>
        <v>0</v>
      </c>
      <c r="Q2152" s="115" t="str">
        <f>VLOOKUP(M2152,Modelo!$A$2:$C$7,2,0)</f>
        <v>Impacto Económico, Social y Comunitario</v>
      </c>
      <c r="R2152" s="118">
        <f t="array" ref="R2152">INDEX(Modelo!$F$1:$H$37,MATCH(1,(DataBase!Q2152=Modelo!$G$1:$G$37)*(DataBase!B2152=Modelo!$F$1:$F$37),0),3)</f>
        <v>0.10526315789473684</v>
      </c>
      <c r="S2152" s="115">
        <f t="shared" si="68"/>
        <v>0</v>
      </c>
      <c r="T2152" s="115">
        <f t="shared" si="69"/>
        <v>0</v>
      </c>
    </row>
    <row r="2153" spans="1:20" x14ac:dyDescent="0.3">
      <c r="A2153" s="115" t="s">
        <v>441</v>
      </c>
      <c r="B2153" s="115" t="s">
        <v>407</v>
      </c>
      <c r="C2153" s="115" t="s">
        <v>103</v>
      </c>
      <c r="D2153" s="115" t="s">
        <v>86</v>
      </c>
      <c r="E2153" s="115" t="s">
        <v>87</v>
      </c>
      <c r="F2153" s="115" t="s">
        <v>87</v>
      </c>
      <c r="G2153" s="115">
        <v>2002</v>
      </c>
      <c r="H2153" s="115" t="s">
        <v>177</v>
      </c>
      <c r="I2153" s="115">
        <v>2.4203671080000002</v>
      </c>
      <c r="J2153" s="115" t="s">
        <v>53</v>
      </c>
      <c r="K2153" s="115" t="str">
        <f>INDEX(DatosProcesados!$A$1:$BF$101,MATCH(DataBase!A2153,DatosProcesados!$A$1:$A$101,0),MATCH(DataBase!J2153,DatosProcesados!$A$1:$BF$1,0))</f>
        <v>No</v>
      </c>
      <c r="L2153" s="115" t="str">
        <f>INDEX(Modelo!$A$9:$D$89,MATCH(DataBase!$J2153,Modelo!$A$9:$A$89,0),MATCH(DataBase!L$1,Modelo!$A$9:$D$9,0))</f>
        <v xml:space="preserve">Impacto social </v>
      </c>
      <c r="M2153" s="115" t="str">
        <f>INDEX(Modelo!$A$9:$D$89,MATCH(DataBase!$J2153,Modelo!$A$9:$A$89,0),MATCH(DataBase!M$1,Modelo!$A$9:$D$9,0))</f>
        <v>Pilar 6</v>
      </c>
      <c r="N2153" s="115" t="str">
        <f>INDEX(Modelo!$A$9:$D$89,MATCH(DataBase!$J2153,Modelo!$A$9:$A$89,0),MATCH(DataBase!N$1,Modelo!$A$9:$D$9,0))</f>
        <v>boolean</v>
      </c>
      <c r="O2153" s="115" t="b">
        <f t="array" ref="O2153">IF(N2153="negativo",INDEX($AD$3:$AG$51,MATCH(1,($B2153=$AD$3:$AD$51)*($J2153=$AE$3:$AE$51),0),3),IF(N2153="positivo",INDEX($AD$55:$AG$109,MATCH(1,($B2153=$AD$55:$AD$109)*($J2153=$AE$55:$AE$109),0),3)))</f>
        <v>0</v>
      </c>
      <c r="P2153" s="115" t="b">
        <f t="array" ref="P2153">IF(N2153="negativo",INDEX($AD$3:$AG$51,MATCH(1,($B2153=$AD$3:$AD$51)*($J2153=$AE$3:$AE$51),0),4),IF(N2153="positivo",INDEX($AD$55:$AG$109,MATCH(1,($B2153=$AD$55:$AD$109)*($J2153=$AE$55:$AE$109),0),4)))</f>
        <v>0</v>
      </c>
      <c r="Q2153" s="115" t="str">
        <f>VLOOKUP(M2153,Modelo!$A$2:$C$7,2,0)</f>
        <v>Impacto Económico, Social y Comunitario</v>
      </c>
      <c r="R2153" s="118">
        <f t="array" ref="R2153">INDEX(Modelo!$F$1:$H$37,MATCH(1,(DataBase!Q2153=Modelo!$G$1:$G$37)*(DataBase!B2153=Modelo!$F$1:$F$37),0),3)</f>
        <v>0.15384615384615385</v>
      </c>
      <c r="S2153" s="115">
        <f t="shared" si="68"/>
        <v>0</v>
      </c>
      <c r="T2153" s="115">
        <f t="shared" si="69"/>
        <v>0</v>
      </c>
    </row>
    <row r="2154" spans="1:20" x14ac:dyDescent="0.3">
      <c r="A2154" s="115" t="s">
        <v>454</v>
      </c>
      <c r="B2154" s="115" t="s">
        <v>407</v>
      </c>
      <c r="C2154" s="115" t="s">
        <v>103</v>
      </c>
      <c r="D2154" s="115" t="s">
        <v>86</v>
      </c>
      <c r="E2154" s="115" t="s">
        <v>87</v>
      </c>
      <c r="F2154" s="115" t="s">
        <v>87</v>
      </c>
      <c r="G2154" s="115">
        <v>2003</v>
      </c>
      <c r="H2154" s="115" t="s">
        <v>422</v>
      </c>
      <c r="I2154" s="115">
        <v>1.3219259999999999</v>
      </c>
      <c r="J2154" s="115" t="s">
        <v>53</v>
      </c>
      <c r="K2154" s="115" t="str">
        <f>INDEX(DatosProcesados!$A$1:$BF$101,MATCH(DataBase!A2154,DatosProcesados!$A$1:$A$101,0),MATCH(DataBase!J2154,DatosProcesados!$A$1:$BF$1,0))</f>
        <v>Si</v>
      </c>
      <c r="L2154" s="115" t="str">
        <f>INDEX(Modelo!$A$9:$D$89,MATCH(DataBase!$J2154,Modelo!$A$9:$A$89,0),MATCH(DataBase!L$1,Modelo!$A$9:$D$9,0))</f>
        <v xml:space="preserve">Impacto social </v>
      </c>
      <c r="M2154" s="115" t="str">
        <f>INDEX(Modelo!$A$9:$D$89,MATCH(DataBase!$J2154,Modelo!$A$9:$A$89,0),MATCH(DataBase!M$1,Modelo!$A$9:$D$9,0))</f>
        <v>Pilar 6</v>
      </c>
      <c r="N2154" s="115" t="str">
        <f>INDEX(Modelo!$A$9:$D$89,MATCH(DataBase!$J2154,Modelo!$A$9:$A$89,0),MATCH(DataBase!N$1,Modelo!$A$9:$D$9,0))</f>
        <v>boolean</v>
      </c>
      <c r="O2154" s="115" t="b">
        <f t="array" ref="O2154">IF(N2154="negativo",INDEX($AD$3:$AG$51,MATCH(1,($B2154=$AD$3:$AD$51)*($J2154=$AE$3:$AE$51),0),3),IF(N2154="positivo",INDEX($AD$55:$AG$109,MATCH(1,($B2154=$AD$55:$AD$109)*($J2154=$AE$55:$AE$109),0),3)))</f>
        <v>0</v>
      </c>
      <c r="P2154" s="115" t="b">
        <f t="array" ref="P2154">IF(N2154="negativo",INDEX($AD$3:$AG$51,MATCH(1,($B2154=$AD$3:$AD$51)*($J2154=$AE$3:$AE$51),0),4),IF(N2154="positivo",INDEX($AD$55:$AG$109,MATCH(1,($B2154=$AD$55:$AD$109)*($J2154=$AE$55:$AE$109),0),4)))</f>
        <v>0</v>
      </c>
      <c r="Q2154" s="115" t="str">
        <f>VLOOKUP(M2154,Modelo!$A$2:$C$7,2,0)</f>
        <v>Impacto Económico, Social y Comunitario</v>
      </c>
      <c r="R2154" s="118">
        <f t="array" ref="R2154">INDEX(Modelo!$F$1:$H$37,MATCH(1,(DataBase!Q2154=Modelo!$G$1:$G$37)*(DataBase!B2154=Modelo!$F$1:$F$37),0),3)</f>
        <v>0.15384615384615385</v>
      </c>
      <c r="S2154" s="115">
        <f t="shared" si="68"/>
        <v>100</v>
      </c>
      <c r="T2154" s="115">
        <f t="shared" si="69"/>
        <v>15.384615384615385</v>
      </c>
    </row>
    <row r="2155" spans="1:20" x14ac:dyDescent="0.3">
      <c r="A2155" s="115" t="s">
        <v>477</v>
      </c>
      <c r="B2155" s="115" t="s">
        <v>467</v>
      </c>
      <c r="C2155" s="115" t="s">
        <v>103</v>
      </c>
      <c r="D2155" s="115" t="s">
        <v>86</v>
      </c>
      <c r="E2155" s="115" t="s">
        <v>86</v>
      </c>
      <c r="F2155" s="115" t="s">
        <v>86</v>
      </c>
      <c r="G2155" s="115">
        <v>1985</v>
      </c>
      <c r="H2155" s="115" t="s">
        <v>125</v>
      </c>
      <c r="I2155" s="115">
        <v>0.441609957</v>
      </c>
      <c r="J2155" s="115" t="s">
        <v>53</v>
      </c>
      <c r="K2155" s="115" t="str">
        <f>INDEX(DatosProcesados!$A$1:$BF$101,MATCH(DataBase!A2155,DatosProcesados!$A$1:$A$101,0),MATCH(DataBase!J2155,DatosProcesados!$A$1:$BF$1,0))</f>
        <v>Si</v>
      </c>
      <c r="L2155" s="115" t="str">
        <f>INDEX(Modelo!$A$9:$D$89,MATCH(DataBase!$J2155,Modelo!$A$9:$A$89,0),MATCH(DataBase!L$1,Modelo!$A$9:$D$9,0))</f>
        <v xml:space="preserve">Impacto social </v>
      </c>
      <c r="M2155" s="115" t="str">
        <f>INDEX(Modelo!$A$9:$D$89,MATCH(DataBase!$J2155,Modelo!$A$9:$A$89,0),MATCH(DataBase!M$1,Modelo!$A$9:$D$9,0))</f>
        <v>Pilar 6</v>
      </c>
      <c r="N2155" s="115" t="str">
        <f>INDEX(Modelo!$A$9:$D$89,MATCH(DataBase!$J2155,Modelo!$A$9:$A$89,0),MATCH(DataBase!N$1,Modelo!$A$9:$D$9,0))</f>
        <v>boolean</v>
      </c>
      <c r="O2155" s="115" t="b">
        <f t="array" ref="O2155">IF(N2155="negativo",INDEX($AD$3:$AG$51,MATCH(1,($B2155=$AD$3:$AD$51)*($J2155=$AE$3:$AE$51),0),3),IF(N2155="positivo",INDEX($AD$55:$AG$109,MATCH(1,($B2155=$AD$55:$AD$109)*($J2155=$AE$55:$AE$109),0),3)))</f>
        <v>0</v>
      </c>
      <c r="P2155" s="115" t="b">
        <f t="array" ref="P2155">IF(N2155="negativo",INDEX($AD$3:$AG$51,MATCH(1,($B2155=$AD$3:$AD$51)*($J2155=$AE$3:$AE$51),0),4),IF(N2155="positivo",INDEX($AD$55:$AG$109,MATCH(1,($B2155=$AD$55:$AD$109)*($J2155=$AE$55:$AE$109),0),4)))</f>
        <v>0</v>
      </c>
      <c r="Q2155" s="115" t="str">
        <f>VLOOKUP(M2155,Modelo!$A$2:$C$7,2,0)</f>
        <v>Impacto Económico, Social y Comunitario</v>
      </c>
      <c r="R2155" s="118">
        <f t="array" ref="R2155">INDEX(Modelo!$F$1:$H$37,MATCH(1,(DataBase!Q2155=Modelo!$G$1:$G$37)*(DataBase!B2155=Modelo!$F$1:$F$37),0),3)</f>
        <v>0.14285714285714285</v>
      </c>
      <c r="S2155" s="115">
        <f t="shared" si="68"/>
        <v>100</v>
      </c>
      <c r="T2155" s="115">
        <f t="shared" si="69"/>
        <v>14.285714285714285</v>
      </c>
    </row>
    <row r="2156" spans="1:20" x14ac:dyDescent="0.3">
      <c r="A2156" s="115" t="s">
        <v>256</v>
      </c>
      <c r="B2156" s="115" t="s">
        <v>216</v>
      </c>
      <c r="C2156" s="115" t="s">
        <v>103</v>
      </c>
      <c r="D2156" s="115" t="s">
        <v>87</v>
      </c>
      <c r="E2156" s="115" t="s">
        <v>86</v>
      </c>
      <c r="F2156" s="115" t="s">
        <v>86</v>
      </c>
      <c r="G2156" s="115">
        <v>1964</v>
      </c>
      <c r="H2156" s="115" t="s">
        <v>125</v>
      </c>
      <c r="I2156" s="115">
        <v>2.4859553989999998</v>
      </c>
      <c r="J2156" s="115" t="s">
        <v>53</v>
      </c>
      <c r="K2156" s="115">
        <f>INDEX(DatosProcesados!$A$1:$BF$101,MATCH(DataBase!A2156,DatosProcesados!$A$1:$A$101,0),MATCH(DataBase!J2156,DatosProcesados!$A$1:$BF$1,0))</f>
        <v>0</v>
      </c>
      <c r="L2156" s="115" t="str">
        <f>INDEX(Modelo!$A$9:$D$89,MATCH(DataBase!$J2156,Modelo!$A$9:$A$89,0),MATCH(DataBase!L$1,Modelo!$A$9:$D$9,0))</f>
        <v xml:space="preserve">Impacto social </v>
      </c>
      <c r="M2156" s="115" t="str">
        <f>INDEX(Modelo!$A$9:$D$89,MATCH(DataBase!$J2156,Modelo!$A$9:$A$89,0),MATCH(DataBase!M$1,Modelo!$A$9:$D$9,0))</f>
        <v>Pilar 6</v>
      </c>
      <c r="N2156" s="115" t="str">
        <f>INDEX(Modelo!$A$9:$D$89,MATCH(DataBase!$J2156,Modelo!$A$9:$A$89,0),MATCH(DataBase!N$1,Modelo!$A$9:$D$9,0))</f>
        <v>boolean</v>
      </c>
      <c r="O2156" s="115" t="b">
        <f t="array" ref="O2156">IF(N2156="negativo",INDEX($AD$3:$AG$51,MATCH(1,($B2156=$AD$3:$AD$51)*($J2156=$AE$3:$AE$51),0),3),IF(N2156="positivo",INDEX($AD$55:$AG$109,MATCH(1,($B2156=$AD$55:$AD$109)*($J2156=$AE$55:$AE$109),0),3)))</f>
        <v>0</v>
      </c>
      <c r="P2156" s="115" t="b">
        <f t="array" ref="P2156">IF(N2156="negativo",INDEX($AD$3:$AG$51,MATCH(1,($B2156=$AD$3:$AD$51)*($J2156=$AE$3:$AE$51),0),4),IF(N2156="positivo",INDEX($AD$55:$AG$109,MATCH(1,($B2156=$AD$55:$AD$109)*($J2156=$AE$55:$AE$109),0),4)))</f>
        <v>0</v>
      </c>
      <c r="Q2156" s="115" t="str">
        <f>VLOOKUP(M2156,Modelo!$A$2:$C$7,2,0)</f>
        <v>Impacto Económico, Social y Comunitario</v>
      </c>
      <c r="R2156" s="118">
        <f t="array" ref="R2156">INDEX(Modelo!$F$1:$H$37,MATCH(1,(DataBase!Q2156=Modelo!$G$1:$G$37)*(DataBase!B2156=Modelo!$F$1:$F$37),0),3)</f>
        <v>0.10526315789473684</v>
      </c>
      <c r="S2156" s="115">
        <f t="shared" si="68"/>
        <v>0</v>
      </c>
      <c r="T2156" s="115">
        <f t="shared" si="69"/>
        <v>0</v>
      </c>
    </row>
    <row r="2157" spans="1:20" x14ac:dyDescent="0.3">
      <c r="A2157" s="115" t="s">
        <v>305</v>
      </c>
      <c r="B2157" s="115" t="s">
        <v>216</v>
      </c>
      <c r="C2157" s="115" t="s">
        <v>103</v>
      </c>
      <c r="D2157" s="115" t="s">
        <v>87</v>
      </c>
      <c r="E2157" s="115" t="s">
        <v>86</v>
      </c>
      <c r="F2157" s="115" t="s">
        <v>86</v>
      </c>
      <c r="G2157" s="115">
        <v>1940</v>
      </c>
      <c r="H2157" s="115" t="s">
        <v>125</v>
      </c>
      <c r="I2157" s="115">
        <v>1.340540112</v>
      </c>
      <c r="J2157" s="115" t="s">
        <v>53</v>
      </c>
      <c r="K2157" s="115" t="str">
        <f>INDEX(DatosProcesados!$A$1:$BF$101,MATCH(DataBase!A2157,DatosProcesados!$A$1:$A$101,0),MATCH(DataBase!J2157,DatosProcesados!$A$1:$BF$1,0))</f>
        <v>No</v>
      </c>
      <c r="L2157" s="115" t="str">
        <f>INDEX(Modelo!$A$9:$D$89,MATCH(DataBase!$J2157,Modelo!$A$9:$A$89,0),MATCH(DataBase!L$1,Modelo!$A$9:$D$9,0))</f>
        <v xml:space="preserve">Impacto social </v>
      </c>
      <c r="M2157" s="115" t="str">
        <f>INDEX(Modelo!$A$9:$D$89,MATCH(DataBase!$J2157,Modelo!$A$9:$A$89,0),MATCH(DataBase!M$1,Modelo!$A$9:$D$9,0))</f>
        <v>Pilar 6</v>
      </c>
      <c r="N2157" s="115" t="str">
        <f>INDEX(Modelo!$A$9:$D$89,MATCH(DataBase!$J2157,Modelo!$A$9:$A$89,0),MATCH(DataBase!N$1,Modelo!$A$9:$D$9,0))</f>
        <v>boolean</v>
      </c>
      <c r="O2157" s="115" t="b">
        <f t="array" ref="O2157">IF(N2157="negativo",INDEX($AD$3:$AG$51,MATCH(1,($B2157=$AD$3:$AD$51)*($J2157=$AE$3:$AE$51),0),3),IF(N2157="positivo",INDEX($AD$55:$AG$109,MATCH(1,($B2157=$AD$55:$AD$109)*($J2157=$AE$55:$AE$109),0),3)))</f>
        <v>0</v>
      </c>
      <c r="P2157" s="115" t="b">
        <f t="array" ref="P2157">IF(N2157="negativo",INDEX($AD$3:$AG$51,MATCH(1,($B2157=$AD$3:$AD$51)*($J2157=$AE$3:$AE$51),0),4),IF(N2157="positivo",INDEX($AD$55:$AG$109,MATCH(1,($B2157=$AD$55:$AD$109)*($J2157=$AE$55:$AE$109),0),4)))</f>
        <v>0</v>
      </c>
      <c r="Q2157" s="115" t="str">
        <f>VLOOKUP(M2157,Modelo!$A$2:$C$7,2,0)</f>
        <v>Impacto Económico, Social y Comunitario</v>
      </c>
      <c r="R2157" s="118">
        <f t="array" ref="R2157">INDEX(Modelo!$F$1:$H$37,MATCH(1,(DataBase!Q2157=Modelo!$G$1:$G$37)*(DataBase!B2157=Modelo!$F$1:$F$37),0),3)</f>
        <v>0.10526315789473684</v>
      </c>
      <c r="S2157" s="115">
        <f t="shared" si="68"/>
        <v>0</v>
      </c>
      <c r="T2157" s="115">
        <f t="shared" si="69"/>
        <v>0</v>
      </c>
    </row>
    <row r="2158" spans="1:20" x14ac:dyDescent="0.3">
      <c r="A2158" s="115" t="s">
        <v>432</v>
      </c>
      <c r="B2158" s="115" t="s">
        <v>407</v>
      </c>
      <c r="C2158" s="115" t="s">
        <v>103</v>
      </c>
      <c r="D2158" s="115" t="s">
        <v>86</v>
      </c>
      <c r="E2158" s="115" t="s">
        <v>86</v>
      </c>
      <c r="F2158" s="115" t="s">
        <v>86</v>
      </c>
      <c r="G2158" s="115">
        <v>1956</v>
      </c>
      <c r="H2158" s="115" t="s">
        <v>125</v>
      </c>
      <c r="I2158" s="115">
        <v>2.660692144</v>
      </c>
      <c r="J2158" s="115" t="s">
        <v>53</v>
      </c>
      <c r="K2158" s="115" t="str">
        <f>INDEX(DatosProcesados!$A$1:$BF$101,MATCH(DataBase!A2158,DatosProcesados!$A$1:$A$101,0),MATCH(DataBase!J2158,DatosProcesados!$A$1:$BF$1,0))</f>
        <v>No</v>
      </c>
      <c r="L2158" s="115" t="str">
        <f>INDEX(Modelo!$A$9:$D$89,MATCH(DataBase!$J2158,Modelo!$A$9:$A$89,0),MATCH(DataBase!L$1,Modelo!$A$9:$D$9,0))</f>
        <v xml:space="preserve">Impacto social </v>
      </c>
      <c r="M2158" s="115" t="str">
        <f>INDEX(Modelo!$A$9:$D$89,MATCH(DataBase!$J2158,Modelo!$A$9:$A$89,0),MATCH(DataBase!M$1,Modelo!$A$9:$D$9,0))</f>
        <v>Pilar 6</v>
      </c>
      <c r="N2158" s="115" t="str">
        <f>INDEX(Modelo!$A$9:$D$89,MATCH(DataBase!$J2158,Modelo!$A$9:$A$89,0),MATCH(DataBase!N$1,Modelo!$A$9:$D$9,0))</f>
        <v>boolean</v>
      </c>
      <c r="O2158" s="115" t="b">
        <f t="array" ref="O2158">IF(N2158="negativo",INDEX($AD$3:$AG$51,MATCH(1,($B2158=$AD$3:$AD$51)*($J2158=$AE$3:$AE$51),0),3),IF(N2158="positivo",INDEX($AD$55:$AG$109,MATCH(1,($B2158=$AD$55:$AD$109)*($J2158=$AE$55:$AE$109),0),3)))</f>
        <v>0</v>
      </c>
      <c r="P2158" s="115" t="b">
        <f t="array" ref="P2158">IF(N2158="negativo",INDEX($AD$3:$AG$51,MATCH(1,($B2158=$AD$3:$AD$51)*($J2158=$AE$3:$AE$51),0),4),IF(N2158="positivo",INDEX($AD$55:$AG$109,MATCH(1,($B2158=$AD$55:$AD$109)*($J2158=$AE$55:$AE$109),0),4)))</f>
        <v>0</v>
      </c>
      <c r="Q2158" s="115" t="str">
        <f>VLOOKUP(M2158,Modelo!$A$2:$C$7,2,0)</f>
        <v>Impacto Económico, Social y Comunitario</v>
      </c>
      <c r="R2158" s="118">
        <f t="array" ref="R2158">INDEX(Modelo!$F$1:$H$37,MATCH(1,(DataBase!Q2158=Modelo!$G$1:$G$37)*(DataBase!B2158=Modelo!$F$1:$F$37),0),3)</f>
        <v>0.15384615384615385</v>
      </c>
      <c r="S2158" s="115">
        <f t="shared" si="68"/>
        <v>0</v>
      </c>
      <c r="T2158" s="115">
        <f t="shared" si="69"/>
        <v>0</v>
      </c>
    </row>
    <row r="2159" spans="1:20" x14ac:dyDescent="0.3">
      <c r="A2159" s="115" t="s">
        <v>476</v>
      </c>
      <c r="B2159" s="115" t="s">
        <v>467</v>
      </c>
      <c r="C2159" s="115" t="s">
        <v>103</v>
      </c>
      <c r="D2159" s="115" t="s">
        <v>87</v>
      </c>
      <c r="E2159" s="115" t="s">
        <v>86</v>
      </c>
      <c r="F2159" s="115" t="s">
        <v>86</v>
      </c>
      <c r="G2159" s="115">
        <v>1962</v>
      </c>
      <c r="H2159" s="115" t="s">
        <v>125</v>
      </c>
      <c r="I2159" s="115">
        <v>0.89448844999999999</v>
      </c>
      <c r="J2159" s="115" t="s">
        <v>53</v>
      </c>
      <c r="K2159" s="115">
        <f>INDEX(DatosProcesados!$A$1:$BF$101,MATCH(DataBase!A2159,DatosProcesados!$A$1:$A$101,0),MATCH(DataBase!J2159,DatosProcesados!$A$1:$BF$1,0))</f>
        <v>0</v>
      </c>
      <c r="L2159" s="115" t="str">
        <f>INDEX(Modelo!$A$9:$D$89,MATCH(DataBase!$J2159,Modelo!$A$9:$A$89,0),MATCH(DataBase!L$1,Modelo!$A$9:$D$9,0))</f>
        <v xml:space="preserve">Impacto social </v>
      </c>
      <c r="M2159" s="115" t="str">
        <f>INDEX(Modelo!$A$9:$D$89,MATCH(DataBase!$J2159,Modelo!$A$9:$A$89,0),MATCH(DataBase!M$1,Modelo!$A$9:$D$9,0))</f>
        <v>Pilar 6</v>
      </c>
      <c r="N2159" s="115" t="str">
        <f>INDEX(Modelo!$A$9:$D$89,MATCH(DataBase!$J2159,Modelo!$A$9:$A$89,0),MATCH(DataBase!N$1,Modelo!$A$9:$D$9,0))</f>
        <v>boolean</v>
      </c>
      <c r="O2159" s="115" t="b">
        <f t="array" ref="O2159">IF(N2159="negativo",INDEX($AD$3:$AG$51,MATCH(1,($B2159=$AD$3:$AD$51)*($J2159=$AE$3:$AE$51),0),3),IF(N2159="positivo",INDEX($AD$55:$AG$109,MATCH(1,($B2159=$AD$55:$AD$109)*($J2159=$AE$55:$AE$109),0),3)))</f>
        <v>0</v>
      </c>
      <c r="P2159" s="115" t="b">
        <f t="array" ref="P2159">IF(N2159="negativo",INDEX($AD$3:$AG$51,MATCH(1,($B2159=$AD$3:$AD$51)*($J2159=$AE$3:$AE$51),0),4),IF(N2159="positivo",INDEX($AD$55:$AG$109,MATCH(1,($B2159=$AD$55:$AD$109)*($J2159=$AE$55:$AE$109),0),4)))</f>
        <v>0</v>
      </c>
      <c r="Q2159" s="115" t="str">
        <f>VLOOKUP(M2159,Modelo!$A$2:$C$7,2,0)</f>
        <v>Impacto Económico, Social y Comunitario</v>
      </c>
      <c r="R2159" s="118">
        <f t="array" ref="R2159">INDEX(Modelo!$F$1:$H$37,MATCH(1,(DataBase!Q2159=Modelo!$G$1:$G$37)*(DataBase!B2159=Modelo!$F$1:$F$37),0),3)</f>
        <v>0.14285714285714285</v>
      </c>
      <c r="S2159" s="115">
        <f t="shared" si="68"/>
        <v>0</v>
      </c>
      <c r="T2159" s="115">
        <f t="shared" si="69"/>
        <v>0</v>
      </c>
    </row>
    <row r="2160" spans="1:20" x14ac:dyDescent="0.3">
      <c r="A2160" s="115" t="s">
        <v>154</v>
      </c>
      <c r="B2160" s="115" t="s">
        <v>84</v>
      </c>
      <c r="C2160" s="115" t="s">
        <v>97</v>
      </c>
      <c r="D2160" s="115" t="s">
        <v>86</v>
      </c>
      <c r="E2160" s="115" t="s">
        <v>87</v>
      </c>
      <c r="F2160" s="115" t="s">
        <v>87</v>
      </c>
      <c r="G2160" s="115">
        <v>1967</v>
      </c>
      <c r="H2160" s="115" t="s">
        <v>125</v>
      </c>
      <c r="I2160" s="115">
        <v>4.1309855679999998</v>
      </c>
      <c r="J2160" s="115" t="s">
        <v>53</v>
      </c>
      <c r="K2160" s="115" t="str">
        <f>INDEX(DatosProcesados!$A$1:$BF$101,MATCH(DataBase!A2160,DatosProcesados!$A$1:$A$101,0),MATCH(DataBase!J2160,DatosProcesados!$A$1:$BF$1,0))</f>
        <v>Si</v>
      </c>
      <c r="L2160" s="115" t="str">
        <f>INDEX(Modelo!$A$9:$D$89,MATCH(DataBase!$J2160,Modelo!$A$9:$A$89,0),MATCH(DataBase!L$1,Modelo!$A$9:$D$9,0))</f>
        <v xml:space="preserve">Impacto social </v>
      </c>
      <c r="M2160" s="115" t="str">
        <f>INDEX(Modelo!$A$9:$D$89,MATCH(DataBase!$J2160,Modelo!$A$9:$A$89,0),MATCH(DataBase!M$1,Modelo!$A$9:$D$9,0))</f>
        <v>Pilar 6</v>
      </c>
      <c r="N2160" s="115" t="str">
        <f>INDEX(Modelo!$A$9:$D$89,MATCH(DataBase!$J2160,Modelo!$A$9:$A$89,0),MATCH(DataBase!N$1,Modelo!$A$9:$D$9,0))</f>
        <v>boolean</v>
      </c>
      <c r="O2160" s="115" t="b">
        <f t="array" ref="O2160">IF(N2160="negativo",INDEX($AD$3:$AG$51,MATCH(1,($B2160=$AD$3:$AD$51)*($J2160=$AE$3:$AE$51),0),3),IF(N2160="positivo",INDEX($AD$55:$AG$109,MATCH(1,($B2160=$AD$55:$AD$109)*($J2160=$AE$55:$AE$109),0),3)))</f>
        <v>0</v>
      </c>
      <c r="P2160" s="115" t="b">
        <f t="array" ref="P2160">IF(N2160="negativo",INDEX($AD$3:$AG$51,MATCH(1,($B2160=$AD$3:$AD$51)*($J2160=$AE$3:$AE$51),0),4),IF(N2160="positivo",INDEX($AD$55:$AG$109,MATCH(1,($B2160=$AD$55:$AD$109)*($J2160=$AE$55:$AE$109),0),4)))</f>
        <v>0</v>
      </c>
      <c r="Q2160" s="115" t="str">
        <f>VLOOKUP(M2160,Modelo!$A$2:$C$7,2,0)</f>
        <v>Impacto Económico, Social y Comunitario</v>
      </c>
      <c r="R2160" s="118">
        <f t="array" ref="R2160">INDEX(Modelo!$F$1:$H$37,MATCH(1,(DataBase!Q2160=Modelo!$G$1:$G$37)*(DataBase!B2160=Modelo!$F$1:$F$37),0),3)</f>
        <v>0.11764705882352941</v>
      </c>
      <c r="S2160" s="115">
        <f t="shared" si="68"/>
        <v>100</v>
      </c>
      <c r="T2160" s="115">
        <f t="shared" si="69"/>
        <v>11.76470588235294</v>
      </c>
    </row>
    <row r="2161" spans="1:20" x14ac:dyDescent="0.3">
      <c r="A2161" s="115" t="s">
        <v>139</v>
      </c>
      <c r="B2161" s="115" t="s">
        <v>84</v>
      </c>
      <c r="C2161" s="115" t="s">
        <v>97</v>
      </c>
      <c r="D2161" s="115" t="s">
        <v>86</v>
      </c>
      <c r="E2161" s="115" t="s">
        <v>86</v>
      </c>
      <c r="F2161" s="115" t="s">
        <v>86</v>
      </c>
      <c r="G2161" s="115">
        <v>1995</v>
      </c>
      <c r="H2161" s="115" t="s">
        <v>125</v>
      </c>
      <c r="I2161" s="115">
        <v>6.1355991599999999</v>
      </c>
      <c r="J2161" s="115" t="s">
        <v>53</v>
      </c>
      <c r="K2161" s="115" t="str">
        <f>INDEX(DatosProcesados!$A$1:$BF$101,MATCH(DataBase!A2161,DatosProcesados!$A$1:$A$101,0),MATCH(DataBase!J2161,DatosProcesados!$A$1:$BF$1,0))</f>
        <v>Si</v>
      </c>
      <c r="L2161" s="115" t="str">
        <f>INDEX(Modelo!$A$9:$D$89,MATCH(DataBase!$J2161,Modelo!$A$9:$A$89,0),MATCH(DataBase!L$1,Modelo!$A$9:$D$9,0))</f>
        <v xml:space="preserve">Impacto social </v>
      </c>
      <c r="M2161" s="115" t="str">
        <f>INDEX(Modelo!$A$9:$D$89,MATCH(DataBase!$J2161,Modelo!$A$9:$A$89,0),MATCH(DataBase!M$1,Modelo!$A$9:$D$9,0))</f>
        <v>Pilar 6</v>
      </c>
      <c r="N2161" s="115" t="str">
        <f>INDEX(Modelo!$A$9:$D$89,MATCH(DataBase!$J2161,Modelo!$A$9:$A$89,0),MATCH(DataBase!N$1,Modelo!$A$9:$D$9,0))</f>
        <v>boolean</v>
      </c>
      <c r="O2161" s="115" t="b">
        <f t="array" ref="O2161">IF(N2161="negativo",INDEX($AD$3:$AG$51,MATCH(1,($B2161=$AD$3:$AD$51)*($J2161=$AE$3:$AE$51),0),3),IF(N2161="positivo",INDEX($AD$55:$AG$109,MATCH(1,($B2161=$AD$55:$AD$109)*($J2161=$AE$55:$AE$109),0),3)))</f>
        <v>0</v>
      </c>
      <c r="P2161" s="115" t="b">
        <f t="array" ref="P2161">IF(N2161="negativo",INDEX($AD$3:$AG$51,MATCH(1,($B2161=$AD$3:$AD$51)*($J2161=$AE$3:$AE$51),0),4),IF(N2161="positivo",INDEX($AD$55:$AG$109,MATCH(1,($B2161=$AD$55:$AD$109)*($J2161=$AE$55:$AE$109),0),4)))</f>
        <v>0</v>
      </c>
      <c r="Q2161" s="115" t="str">
        <f>VLOOKUP(M2161,Modelo!$A$2:$C$7,2,0)</f>
        <v>Impacto Económico, Social y Comunitario</v>
      </c>
      <c r="R2161" s="118">
        <f t="array" ref="R2161">INDEX(Modelo!$F$1:$H$37,MATCH(1,(DataBase!Q2161=Modelo!$G$1:$G$37)*(DataBase!B2161=Modelo!$F$1:$F$37),0),3)</f>
        <v>0.11764705882352941</v>
      </c>
      <c r="S2161" s="115">
        <f t="shared" si="68"/>
        <v>100</v>
      </c>
      <c r="T2161" s="115">
        <f t="shared" si="69"/>
        <v>11.76470588235294</v>
      </c>
    </row>
    <row r="2162" spans="1:20" x14ac:dyDescent="0.3">
      <c r="A2162" s="115" t="s">
        <v>399</v>
      </c>
      <c r="B2162" s="115" t="s">
        <v>379</v>
      </c>
      <c r="C2162" s="115" t="s">
        <v>103</v>
      </c>
      <c r="D2162" s="115" t="s">
        <v>86</v>
      </c>
      <c r="E2162" s="115" t="s">
        <v>86</v>
      </c>
      <c r="F2162" s="115" t="s">
        <v>87</v>
      </c>
      <c r="G2162" s="115">
        <v>1989</v>
      </c>
      <c r="H2162" s="115" t="s">
        <v>125</v>
      </c>
      <c r="I2162" s="115">
        <v>0.75167738299999998</v>
      </c>
      <c r="J2162" s="115" t="s">
        <v>53</v>
      </c>
      <c r="K2162" s="115">
        <f>INDEX(DatosProcesados!$A$1:$BF$101,MATCH(DataBase!A2162,DatosProcesados!$A$1:$A$101,0),MATCH(DataBase!J2162,DatosProcesados!$A$1:$BF$1,0))</f>
        <v>0</v>
      </c>
      <c r="L2162" s="115" t="str">
        <f>INDEX(Modelo!$A$9:$D$89,MATCH(DataBase!$J2162,Modelo!$A$9:$A$89,0),MATCH(DataBase!L$1,Modelo!$A$9:$D$9,0))</f>
        <v xml:space="preserve">Impacto social </v>
      </c>
      <c r="M2162" s="115" t="str">
        <f>INDEX(Modelo!$A$9:$D$89,MATCH(DataBase!$J2162,Modelo!$A$9:$A$89,0),MATCH(DataBase!M$1,Modelo!$A$9:$D$9,0))</f>
        <v>Pilar 6</v>
      </c>
      <c r="N2162" s="115" t="str">
        <f>INDEX(Modelo!$A$9:$D$89,MATCH(DataBase!$J2162,Modelo!$A$9:$A$89,0),MATCH(DataBase!N$1,Modelo!$A$9:$D$9,0))</f>
        <v>boolean</v>
      </c>
      <c r="O2162" s="115" t="b">
        <f t="array" ref="O2162">IF(N2162="negativo",INDEX($AD$3:$AG$51,MATCH(1,($B2162=$AD$3:$AD$51)*($J2162=$AE$3:$AE$51),0),3),IF(N2162="positivo",INDEX($AD$55:$AG$109,MATCH(1,($B2162=$AD$55:$AD$109)*($J2162=$AE$55:$AE$109),0),3)))</f>
        <v>0</v>
      </c>
      <c r="P2162" s="115" t="b">
        <f t="array" ref="P2162">IF(N2162="negativo",INDEX($AD$3:$AG$51,MATCH(1,($B2162=$AD$3:$AD$51)*($J2162=$AE$3:$AE$51),0),4),IF(N2162="positivo",INDEX($AD$55:$AG$109,MATCH(1,($B2162=$AD$55:$AD$109)*($J2162=$AE$55:$AE$109),0),4)))</f>
        <v>0</v>
      </c>
      <c r="Q2162" s="115" t="str">
        <f>VLOOKUP(M2162,Modelo!$A$2:$C$7,2,0)</f>
        <v>Impacto Económico, Social y Comunitario</v>
      </c>
      <c r="R2162" s="118">
        <f t="array" ref="R2162">INDEX(Modelo!$F$1:$H$37,MATCH(1,(DataBase!Q2162=Modelo!$G$1:$G$37)*(DataBase!B2162=Modelo!$F$1:$F$37),0),3)</f>
        <v>0.14285714285714285</v>
      </c>
      <c r="S2162" s="115">
        <f t="shared" si="68"/>
        <v>0</v>
      </c>
      <c r="T2162" s="115">
        <f t="shared" si="69"/>
        <v>0</v>
      </c>
    </row>
    <row r="2163" spans="1:20" x14ac:dyDescent="0.3">
      <c r="A2163" s="115" t="s">
        <v>233</v>
      </c>
      <c r="B2163" s="115" t="s">
        <v>216</v>
      </c>
      <c r="C2163" s="115" t="s">
        <v>103</v>
      </c>
      <c r="D2163" s="115" t="s">
        <v>87</v>
      </c>
      <c r="E2163" s="115" t="s">
        <v>86</v>
      </c>
      <c r="F2163" s="115" t="s">
        <v>86</v>
      </c>
      <c r="G2163" s="115">
        <v>1970</v>
      </c>
      <c r="H2163" s="115" t="s">
        <v>125</v>
      </c>
      <c r="I2163" s="115">
        <v>3.1891452720000002</v>
      </c>
      <c r="J2163" s="115" t="s">
        <v>53</v>
      </c>
      <c r="K2163" s="115">
        <f>INDEX(DatosProcesados!$A$1:$BF$101,MATCH(DataBase!A2163,DatosProcesados!$A$1:$A$101,0),MATCH(DataBase!J2163,DatosProcesados!$A$1:$BF$1,0))</f>
        <v>0</v>
      </c>
      <c r="L2163" s="115" t="str">
        <f>INDEX(Modelo!$A$9:$D$89,MATCH(DataBase!$J2163,Modelo!$A$9:$A$89,0),MATCH(DataBase!L$1,Modelo!$A$9:$D$9,0))</f>
        <v xml:space="preserve">Impacto social </v>
      </c>
      <c r="M2163" s="115" t="str">
        <f>INDEX(Modelo!$A$9:$D$89,MATCH(DataBase!$J2163,Modelo!$A$9:$A$89,0),MATCH(DataBase!M$1,Modelo!$A$9:$D$9,0))</f>
        <v>Pilar 6</v>
      </c>
      <c r="N2163" s="115" t="str">
        <f>INDEX(Modelo!$A$9:$D$89,MATCH(DataBase!$J2163,Modelo!$A$9:$A$89,0),MATCH(DataBase!N$1,Modelo!$A$9:$D$9,0))</f>
        <v>boolean</v>
      </c>
      <c r="O2163" s="115" t="b">
        <f t="array" ref="O2163">IF(N2163="negativo",INDEX($AD$3:$AG$51,MATCH(1,($B2163=$AD$3:$AD$51)*($J2163=$AE$3:$AE$51),0),3),IF(N2163="positivo",INDEX($AD$55:$AG$109,MATCH(1,($B2163=$AD$55:$AD$109)*($J2163=$AE$55:$AE$109),0),3)))</f>
        <v>0</v>
      </c>
      <c r="P2163" s="115" t="b">
        <f t="array" ref="P2163">IF(N2163="negativo",INDEX($AD$3:$AG$51,MATCH(1,($B2163=$AD$3:$AD$51)*($J2163=$AE$3:$AE$51),0),4),IF(N2163="positivo",INDEX($AD$55:$AG$109,MATCH(1,($B2163=$AD$55:$AD$109)*($J2163=$AE$55:$AE$109),0),4)))</f>
        <v>0</v>
      </c>
      <c r="Q2163" s="115" t="str">
        <f>VLOOKUP(M2163,Modelo!$A$2:$C$7,2,0)</f>
        <v>Impacto Económico, Social y Comunitario</v>
      </c>
      <c r="R2163" s="118">
        <f t="array" ref="R2163">INDEX(Modelo!$F$1:$H$37,MATCH(1,(DataBase!Q2163=Modelo!$G$1:$G$37)*(DataBase!B2163=Modelo!$F$1:$F$37),0),3)</f>
        <v>0.10526315789473684</v>
      </c>
      <c r="S2163" s="115">
        <f t="shared" si="68"/>
        <v>0</v>
      </c>
      <c r="T2163" s="115">
        <f t="shared" si="69"/>
        <v>0</v>
      </c>
    </row>
    <row r="2164" spans="1:20" x14ac:dyDescent="0.3">
      <c r="A2164" s="115" t="s">
        <v>176</v>
      </c>
      <c r="B2164" s="115" t="s">
        <v>84</v>
      </c>
      <c r="C2164" s="115" t="s">
        <v>103</v>
      </c>
      <c r="D2164" s="115" t="s">
        <v>86</v>
      </c>
      <c r="E2164" s="115" t="s">
        <v>87</v>
      </c>
      <c r="F2164" s="115" t="s">
        <v>87</v>
      </c>
      <c r="G2164" s="115">
        <v>1929</v>
      </c>
      <c r="H2164" s="115" t="s">
        <v>177</v>
      </c>
      <c r="I2164" s="115">
        <v>2.3283445380000001</v>
      </c>
      <c r="J2164" s="115" t="s">
        <v>53</v>
      </c>
      <c r="K2164" s="115" t="str">
        <f>INDEX(DatosProcesados!$A$1:$BF$101,MATCH(DataBase!A2164,DatosProcesados!$A$1:$A$101,0),MATCH(DataBase!J2164,DatosProcesados!$A$1:$BF$1,0))</f>
        <v>No</v>
      </c>
      <c r="L2164" s="115" t="str">
        <f>INDEX(Modelo!$A$9:$D$89,MATCH(DataBase!$J2164,Modelo!$A$9:$A$89,0),MATCH(DataBase!L$1,Modelo!$A$9:$D$9,0))</f>
        <v xml:space="preserve">Impacto social </v>
      </c>
      <c r="M2164" s="115" t="str">
        <f>INDEX(Modelo!$A$9:$D$89,MATCH(DataBase!$J2164,Modelo!$A$9:$A$89,0),MATCH(DataBase!M$1,Modelo!$A$9:$D$9,0))</f>
        <v>Pilar 6</v>
      </c>
      <c r="N2164" s="115" t="str">
        <f>INDEX(Modelo!$A$9:$D$89,MATCH(DataBase!$J2164,Modelo!$A$9:$A$89,0),MATCH(DataBase!N$1,Modelo!$A$9:$D$9,0))</f>
        <v>boolean</v>
      </c>
      <c r="O2164" s="115" t="b">
        <f t="array" ref="O2164">IF(N2164="negativo",INDEX($AD$3:$AG$51,MATCH(1,($B2164=$AD$3:$AD$51)*($J2164=$AE$3:$AE$51),0),3),IF(N2164="positivo",INDEX($AD$55:$AG$109,MATCH(1,($B2164=$AD$55:$AD$109)*($J2164=$AE$55:$AE$109),0),3)))</f>
        <v>0</v>
      </c>
      <c r="P2164" s="115" t="b">
        <f t="array" ref="P2164">IF(N2164="negativo",INDEX($AD$3:$AG$51,MATCH(1,($B2164=$AD$3:$AD$51)*($J2164=$AE$3:$AE$51),0),4),IF(N2164="positivo",INDEX($AD$55:$AG$109,MATCH(1,($B2164=$AD$55:$AD$109)*($J2164=$AE$55:$AE$109),0),4)))</f>
        <v>0</v>
      </c>
      <c r="Q2164" s="115" t="str">
        <f>VLOOKUP(M2164,Modelo!$A$2:$C$7,2,0)</f>
        <v>Impacto Económico, Social y Comunitario</v>
      </c>
      <c r="R2164" s="118">
        <f t="array" ref="R2164">INDEX(Modelo!$F$1:$H$37,MATCH(1,(DataBase!Q2164=Modelo!$G$1:$G$37)*(DataBase!B2164=Modelo!$F$1:$F$37),0),3)</f>
        <v>0.11764705882352941</v>
      </c>
      <c r="S2164" s="115">
        <f t="shared" si="68"/>
        <v>0</v>
      </c>
      <c r="T2164" s="115">
        <f t="shared" si="69"/>
        <v>0</v>
      </c>
    </row>
    <row r="2165" spans="1:20" x14ac:dyDescent="0.3">
      <c r="A2165" s="115" t="s">
        <v>391</v>
      </c>
      <c r="B2165" s="115" t="s">
        <v>379</v>
      </c>
      <c r="C2165" s="115" t="s">
        <v>103</v>
      </c>
      <c r="D2165" s="115" t="s">
        <v>87</v>
      </c>
      <c r="E2165" s="115" t="s">
        <v>86</v>
      </c>
      <c r="F2165" s="115" t="s">
        <v>86</v>
      </c>
      <c r="G2165" s="115">
        <v>1976</v>
      </c>
      <c r="H2165" s="115" t="s">
        <v>125</v>
      </c>
      <c r="I2165" s="115">
        <v>0.98534294499999997</v>
      </c>
      <c r="J2165" s="115" t="s">
        <v>53</v>
      </c>
      <c r="K2165" s="115" t="str">
        <f>INDEX(DatosProcesados!$A$1:$BF$101,MATCH(DataBase!A2165,DatosProcesados!$A$1:$A$101,0),MATCH(DataBase!J2165,DatosProcesados!$A$1:$BF$1,0))</f>
        <v>No</v>
      </c>
      <c r="L2165" s="115" t="str">
        <f>INDEX(Modelo!$A$9:$D$89,MATCH(DataBase!$J2165,Modelo!$A$9:$A$89,0),MATCH(DataBase!L$1,Modelo!$A$9:$D$9,0))</f>
        <v xml:space="preserve">Impacto social </v>
      </c>
      <c r="M2165" s="115" t="str">
        <f>INDEX(Modelo!$A$9:$D$89,MATCH(DataBase!$J2165,Modelo!$A$9:$A$89,0),MATCH(DataBase!M$1,Modelo!$A$9:$D$9,0))</f>
        <v>Pilar 6</v>
      </c>
      <c r="N2165" s="115" t="str">
        <f>INDEX(Modelo!$A$9:$D$89,MATCH(DataBase!$J2165,Modelo!$A$9:$A$89,0),MATCH(DataBase!N$1,Modelo!$A$9:$D$9,0))</f>
        <v>boolean</v>
      </c>
      <c r="O2165" s="115" t="b">
        <f t="array" ref="O2165">IF(N2165="negativo",INDEX($AD$3:$AG$51,MATCH(1,($B2165=$AD$3:$AD$51)*($J2165=$AE$3:$AE$51),0),3),IF(N2165="positivo",INDEX($AD$55:$AG$109,MATCH(1,($B2165=$AD$55:$AD$109)*($J2165=$AE$55:$AE$109),0),3)))</f>
        <v>0</v>
      </c>
      <c r="P2165" s="115" t="b">
        <f t="array" ref="P2165">IF(N2165="negativo",INDEX($AD$3:$AG$51,MATCH(1,($B2165=$AD$3:$AD$51)*($J2165=$AE$3:$AE$51),0),4),IF(N2165="positivo",INDEX($AD$55:$AG$109,MATCH(1,($B2165=$AD$55:$AD$109)*($J2165=$AE$55:$AE$109),0),4)))</f>
        <v>0</v>
      </c>
      <c r="Q2165" s="115" t="str">
        <f>VLOOKUP(M2165,Modelo!$A$2:$C$7,2,0)</f>
        <v>Impacto Económico, Social y Comunitario</v>
      </c>
      <c r="R2165" s="118">
        <f t="array" ref="R2165">INDEX(Modelo!$F$1:$H$37,MATCH(1,(DataBase!Q2165=Modelo!$G$1:$G$37)*(DataBase!B2165=Modelo!$F$1:$F$37),0),3)</f>
        <v>0.14285714285714285</v>
      </c>
      <c r="S2165" s="115">
        <f t="shared" si="68"/>
        <v>0</v>
      </c>
      <c r="T2165" s="115">
        <f t="shared" si="69"/>
        <v>0</v>
      </c>
    </row>
    <row r="2166" spans="1:20" x14ac:dyDescent="0.3">
      <c r="A2166" s="115" t="s">
        <v>376</v>
      </c>
      <c r="B2166" s="115" t="s">
        <v>313</v>
      </c>
      <c r="C2166" s="115" t="s">
        <v>103</v>
      </c>
      <c r="D2166" s="115" t="s">
        <v>86</v>
      </c>
      <c r="E2166" s="115" t="s">
        <v>87</v>
      </c>
      <c r="F2166" s="115" t="s">
        <v>87</v>
      </c>
      <c r="G2166" s="115">
        <v>1920</v>
      </c>
      <c r="H2166" s="115" t="s">
        <v>294</v>
      </c>
      <c r="I2166" s="115">
        <v>1.8691417530000001</v>
      </c>
      <c r="J2166" s="115" t="s">
        <v>53</v>
      </c>
      <c r="K2166" s="115" t="str">
        <f>INDEX(DatosProcesados!$A$1:$BF$101,MATCH(DataBase!A2166,DatosProcesados!$A$1:$A$101,0),MATCH(DataBase!J2166,DatosProcesados!$A$1:$BF$1,0))</f>
        <v>No</v>
      </c>
      <c r="L2166" s="115" t="str">
        <f>INDEX(Modelo!$A$9:$D$89,MATCH(DataBase!$J2166,Modelo!$A$9:$A$89,0),MATCH(DataBase!L$1,Modelo!$A$9:$D$9,0))</f>
        <v xml:space="preserve">Impacto social </v>
      </c>
      <c r="M2166" s="115" t="str">
        <f>INDEX(Modelo!$A$9:$D$89,MATCH(DataBase!$J2166,Modelo!$A$9:$A$89,0),MATCH(DataBase!M$1,Modelo!$A$9:$D$9,0))</f>
        <v>Pilar 6</v>
      </c>
      <c r="N2166" s="115" t="str">
        <f>INDEX(Modelo!$A$9:$D$89,MATCH(DataBase!$J2166,Modelo!$A$9:$A$89,0),MATCH(DataBase!N$1,Modelo!$A$9:$D$9,0))</f>
        <v>boolean</v>
      </c>
      <c r="O2166" s="115" t="b">
        <f t="array" ref="O2166">IF(N2166="negativo",INDEX($AD$3:$AG$51,MATCH(1,($B2166=$AD$3:$AD$51)*($J2166=$AE$3:$AE$51),0),3),IF(N2166="positivo",INDEX($AD$55:$AG$109,MATCH(1,($B2166=$AD$55:$AD$109)*($J2166=$AE$55:$AE$109),0),3)))</f>
        <v>0</v>
      </c>
      <c r="P2166" s="115" t="b">
        <f t="array" ref="P2166">IF(N2166="negativo",INDEX($AD$3:$AG$51,MATCH(1,($B2166=$AD$3:$AD$51)*($J2166=$AE$3:$AE$51),0),4),IF(N2166="positivo",INDEX($AD$55:$AG$109,MATCH(1,($B2166=$AD$55:$AD$109)*($J2166=$AE$55:$AE$109),0),4)))</f>
        <v>0</v>
      </c>
      <c r="Q2166" s="115" t="str">
        <f>VLOOKUP(M2166,Modelo!$A$2:$C$7,2,0)</f>
        <v>Impacto Económico, Social y Comunitario</v>
      </c>
      <c r="R2166" s="118">
        <f t="array" ref="R2166">INDEX(Modelo!$F$1:$H$37,MATCH(1,(DataBase!Q2166=Modelo!$G$1:$G$37)*(DataBase!B2166=Modelo!$F$1:$F$37),0),3)</f>
        <v>0.11764705882352941</v>
      </c>
      <c r="S2166" s="115">
        <f t="shared" si="68"/>
        <v>0</v>
      </c>
      <c r="T2166" s="115">
        <f t="shared" si="69"/>
        <v>0</v>
      </c>
    </row>
    <row r="2167" spans="1:20" x14ac:dyDescent="0.3">
      <c r="A2167" s="115" t="s">
        <v>193</v>
      </c>
      <c r="B2167" s="115" t="s">
        <v>84</v>
      </c>
      <c r="C2167" s="115" t="s">
        <v>103</v>
      </c>
      <c r="D2167" s="115" t="s">
        <v>86</v>
      </c>
      <c r="E2167" s="115" t="s">
        <v>87</v>
      </c>
      <c r="F2167" s="115" t="s">
        <v>87</v>
      </c>
      <c r="G2167" s="115">
        <v>2009</v>
      </c>
      <c r="H2167" s="115" t="s">
        <v>194</v>
      </c>
      <c r="I2167" s="115">
        <v>1.8581853669999999</v>
      </c>
      <c r="J2167" s="115" t="s">
        <v>53</v>
      </c>
      <c r="K2167" s="115" t="str">
        <f>INDEX(DatosProcesados!$A$1:$BF$101,MATCH(DataBase!A2167,DatosProcesados!$A$1:$A$101,0),MATCH(DataBase!J2167,DatosProcesados!$A$1:$BF$1,0))</f>
        <v>No</v>
      </c>
      <c r="L2167" s="115" t="str">
        <f>INDEX(Modelo!$A$9:$D$89,MATCH(DataBase!$J2167,Modelo!$A$9:$A$89,0),MATCH(DataBase!L$1,Modelo!$A$9:$D$9,0))</f>
        <v xml:space="preserve">Impacto social </v>
      </c>
      <c r="M2167" s="115" t="str">
        <f>INDEX(Modelo!$A$9:$D$89,MATCH(DataBase!$J2167,Modelo!$A$9:$A$89,0),MATCH(DataBase!M$1,Modelo!$A$9:$D$9,0))</f>
        <v>Pilar 6</v>
      </c>
      <c r="N2167" s="115" t="str">
        <f>INDEX(Modelo!$A$9:$D$89,MATCH(DataBase!$J2167,Modelo!$A$9:$A$89,0),MATCH(DataBase!N$1,Modelo!$A$9:$D$9,0))</f>
        <v>boolean</v>
      </c>
      <c r="O2167" s="115" t="b">
        <f t="array" ref="O2167">IF(N2167="negativo",INDEX($AD$3:$AG$51,MATCH(1,($B2167=$AD$3:$AD$51)*($J2167=$AE$3:$AE$51),0),3),IF(N2167="positivo",INDEX($AD$55:$AG$109,MATCH(1,($B2167=$AD$55:$AD$109)*($J2167=$AE$55:$AE$109),0),3)))</f>
        <v>0</v>
      </c>
      <c r="P2167" s="115" t="b">
        <f t="array" ref="P2167">IF(N2167="negativo",INDEX($AD$3:$AG$51,MATCH(1,($B2167=$AD$3:$AD$51)*($J2167=$AE$3:$AE$51),0),4),IF(N2167="positivo",INDEX($AD$55:$AG$109,MATCH(1,($B2167=$AD$55:$AD$109)*($J2167=$AE$55:$AE$109),0),4)))</f>
        <v>0</v>
      </c>
      <c r="Q2167" s="115" t="str">
        <f>VLOOKUP(M2167,Modelo!$A$2:$C$7,2,0)</f>
        <v>Impacto Económico, Social y Comunitario</v>
      </c>
      <c r="R2167" s="118">
        <f t="array" ref="R2167">INDEX(Modelo!$F$1:$H$37,MATCH(1,(DataBase!Q2167=Modelo!$G$1:$G$37)*(DataBase!B2167=Modelo!$F$1:$F$37),0),3)</f>
        <v>0.11764705882352941</v>
      </c>
      <c r="S2167" s="115">
        <f t="shared" si="68"/>
        <v>0</v>
      </c>
      <c r="T2167" s="115">
        <f t="shared" si="69"/>
        <v>0</v>
      </c>
    </row>
    <row r="2168" spans="1:20" x14ac:dyDescent="0.3">
      <c r="A2168" s="115" t="s">
        <v>280</v>
      </c>
      <c r="B2168" s="115" t="s">
        <v>216</v>
      </c>
      <c r="C2168" s="115" t="s">
        <v>97</v>
      </c>
      <c r="D2168" s="115" t="s">
        <v>86</v>
      </c>
      <c r="E2168" s="115" t="s">
        <v>87</v>
      </c>
      <c r="F2168" s="115" t="s">
        <v>87</v>
      </c>
      <c r="G2168" s="115">
        <v>1866</v>
      </c>
      <c r="H2168" s="115" t="s">
        <v>281</v>
      </c>
      <c r="I2168" s="115">
        <v>2.0444698099999998</v>
      </c>
      <c r="J2168" s="115" t="s">
        <v>53</v>
      </c>
      <c r="K2168" s="115" t="str">
        <f>INDEX(DatosProcesados!$A$1:$BF$101,MATCH(DataBase!A2168,DatosProcesados!$A$1:$A$101,0),MATCH(DataBase!J2168,DatosProcesados!$A$1:$BF$1,0))</f>
        <v>Si</v>
      </c>
      <c r="L2168" s="115" t="str">
        <f>INDEX(Modelo!$A$9:$D$89,MATCH(DataBase!$J2168,Modelo!$A$9:$A$89,0),MATCH(DataBase!L$1,Modelo!$A$9:$D$9,0))</f>
        <v xml:space="preserve">Impacto social </v>
      </c>
      <c r="M2168" s="115" t="str">
        <f>INDEX(Modelo!$A$9:$D$89,MATCH(DataBase!$J2168,Modelo!$A$9:$A$89,0),MATCH(DataBase!M$1,Modelo!$A$9:$D$9,0))</f>
        <v>Pilar 6</v>
      </c>
      <c r="N2168" s="115" t="str">
        <f>INDEX(Modelo!$A$9:$D$89,MATCH(DataBase!$J2168,Modelo!$A$9:$A$89,0),MATCH(DataBase!N$1,Modelo!$A$9:$D$9,0))</f>
        <v>boolean</v>
      </c>
      <c r="O2168" s="115" t="b">
        <f t="array" ref="O2168">IF(N2168="negativo",INDEX($AD$3:$AG$51,MATCH(1,($B2168=$AD$3:$AD$51)*($J2168=$AE$3:$AE$51),0),3),IF(N2168="positivo",INDEX($AD$55:$AG$109,MATCH(1,($B2168=$AD$55:$AD$109)*($J2168=$AE$55:$AE$109),0),3)))</f>
        <v>0</v>
      </c>
      <c r="P2168" s="115" t="b">
        <f t="array" ref="P2168">IF(N2168="negativo",INDEX($AD$3:$AG$51,MATCH(1,($B2168=$AD$3:$AD$51)*($J2168=$AE$3:$AE$51),0),4),IF(N2168="positivo",INDEX($AD$55:$AG$109,MATCH(1,($B2168=$AD$55:$AD$109)*($J2168=$AE$55:$AE$109),0),4)))</f>
        <v>0</v>
      </c>
      <c r="Q2168" s="115" t="str">
        <f>VLOOKUP(M2168,Modelo!$A$2:$C$7,2,0)</f>
        <v>Impacto Económico, Social y Comunitario</v>
      </c>
      <c r="R2168" s="118">
        <f t="array" ref="R2168">INDEX(Modelo!$F$1:$H$37,MATCH(1,(DataBase!Q2168=Modelo!$G$1:$G$37)*(DataBase!B2168=Modelo!$F$1:$F$37),0),3)</f>
        <v>0.10526315789473684</v>
      </c>
      <c r="S2168" s="115">
        <f t="shared" si="68"/>
        <v>100</v>
      </c>
      <c r="T2168" s="115">
        <f t="shared" si="69"/>
        <v>10.526315789473683</v>
      </c>
    </row>
    <row r="2169" spans="1:20" x14ac:dyDescent="0.3">
      <c r="A2169" s="115" t="s">
        <v>143</v>
      </c>
      <c r="B2169" s="115" t="s">
        <v>84</v>
      </c>
      <c r="C2169" s="115" t="s">
        <v>97</v>
      </c>
      <c r="D2169" s="115" t="s">
        <v>86</v>
      </c>
      <c r="E2169" s="115" t="s">
        <v>86</v>
      </c>
      <c r="F2169" s="115" t="s">
        <v>86</v>
      </c>
      <c r="G2169" s="115">
        <v>1994</v>
      </c>
      <c r="H2169" s="115" t="s">
        <v>125</v>
      </c>
      <c r="I2169" s="115">
        <v>5.9751610780000002</v>
      </c>
      <c r="J2169" s="115" t="s">
        <v>53</v>
      </c>
      <c r="K2169" s="115" t="str">
        <f>INDEX(DatosProcesados!$A$1:$BF$101,MATCH(DataBase!A2169,DatosProcesados!$A$1:$A$101,0),MATCH(DataBase!J2169,DatosProcesados!$A$1:$BF$1,0))</f>
        <v>No</v>
      </c>
      <c r="L2169" s="115" t="str">
        <f>INDEX(Modelo!$A$9:$D$89,MATCH(DataBase!$J2169,Modelo!$A$9:$A$89,0),MATCH(DataBase!L$1,Modelo!$A$9:$D$9,0))</f>
        <v xml:space="preserve">Impacto social </v>
      </c>
      <c r="M2169" s="115" t="str">
        <f>INDEX(Modelo!$A$9:$D$89,MATCH(DataBase!$J2169,Modelo!$A$9:$A$89,0),MATCH(DataBase!M$1,Modelo!$A$9:$D$9,0))</f>
        <v>Pilar 6</v>
      </c>
      <c r="N2169" s="115" t="str">
        <f>INDEX(Modelo!$A$9:$D$89,MATCH(DataBase!$J2169,Modelo!$A$9:$A$89,0),MATCH(DataBase!N$1,Modelo!$A$9:$D$9,0))</f>
        <v>boolean</v>
      </c>
      <c r="O2169" s="115" t="b">
        <f t="array" ref="O2169">IF(N2169="negativo",INDEX($AD$3:$AG$51,MATCH(1,($B2169=$AD$3:$AD$51)*($J2169=$AE$3:$AE$51),0),3),IF(N2169="positivo",INDEX($AD$55:$AG$109,MATCH(1,($B2169=$AD$55:$AD$109)*($J2169=$AE$55:$AE$109),0),3)))</f>
        <v>0</v>
      </c>
      <c r="P2169" s="115" t="b">
        <f t="array" ref="P2169">IF(N2169="negativo",INDEX($AD$3:$AG$51,MATCH(1,($B2169=$AD$3:$AD$51)*($J2169=$AE$3:$AE$51),0),4),IF(N2169="positivo",INDEX($AD$55:$AG$109,MATCH(1,($B2169=$AD$55:$AD$109)*($J2169=$AE$55:$AE$109),0),4)))</f>
        <v>0</v>
      </c>
      <c r="Q2169" s="115" t="str">
        <f>VLOOKUP(M2169,Modelo!$A$2:$C$7,2,0)</f>
        <v>Impacto Económico, Social y Comunitario</v>
      </c>
      <c r="R2169" s="118">
        <f t="array" ref="R2169">INDEX(Modelo!$F$1:$H$37,MATCH(1,(DataBase!Q2169=Modelo!$G$1:$G$37)*(DataBase!B2169=Modelo!$F$1:$F$37),0),3)</f>
        <v>0.11764705882352941</v>
      </c>
      <c r="S2169" s="115">
        <f t="shared" si="68"/>
        <v>0</v>
      </c>
      <c r="T2169" s="115">
        <f t="shared" si="69"/>
        <v>0</v>
      </c>
    </row>
    <row r="2170" spans="1:20" x14ac:dyDescent="0.3">
      <c r="A2170" s="115" t="s">
        <v>331</v>
      </c>
      <c r="B2170" s="115" t="s">
        <v>313</v>
      </c>
      <c r="C2170" s="115" t="s">
        <v>103</v>
      </c>
      <c r="D2170" s="115" t="s">
        <v>87</v>
      </c>
      <c r="E2170" s="115" t="s">
        <v>86</v>
      </c>
      <c r="F2170" s="115" t="s">
        <v>86</v>
      </c>
      <c r="G2170" s="115">
        <v>1953</v>
      </c>
      <c r="H2170" s="115" t="s">
        <v>125</v>
      </c>
      <c r="I2170" s="115">
        <v>7.1291921260000004</v>
      </c>
      <c r="J2170" s="115" t="s">
        <v>53</v>
      </c>
      <c r="K2170" s="115">
        <f>INDEX(DatosProcesados!$A$1:$BF$101,MATCH(DataBase!A2170,DatosProcesados!$A$1:$A$101,0),MATCH(DataBase!J2170,DatosProcesados!$A$1:$BF$1,0))</f>
        <v>0</v>
      </c>
      <c r="L2170" s="115" t="str">
        <f>INDEX(Modelo!$A$9:$D$89,MATCH(DataBase!$J2170,Modelo!$A$9:$A$89,0),MATCH(DataBase!L$1,Modelo!$A$9:$D$9,0))</f>
        <v xml:space="preserve">Impacto social </v>
      </c>
      <c r="M2170" s="115" t="str">
        <f>INDEX(Modelo!$A$9:$D$89,MATCH(DataBase!$J2170,Modelo!$A$9:$A$89,0),MATCH(DataBase!M$1,Modelo!$A$9:$D$9,0))</f>
        <v>Pilar 6</v>
      </c>
      <c r="N2170" s="115" t="str">
        <f>INDEX(Modelo!$A$9:$D$89,MATCH(DataBase!$J2170,Modelo!$A$9:$A$89,0),MATCH(DataBase!N$1,Modelo!$A$9:$D$9,0))</f>
        <v>boolean</v>
      </c>
      <c r="O2170" s="115" t="b">
        <f t="array" ref="O2170">IF(N2170="negativo",INDEX($AD$3:$AG$51,MATCH(1,($B2170=$AD$3:$AD$51)*($J2170=$AE$3:$AE$51),0),3),IF(N2170="positivo",INDEX($AD$55:$AG$109,MATCH(1,($B2170=$AD$55:$AD$109)*($J2170=$AE$55:$AE$109),0),3)))</f>
        <v>0</v>
      </c>
      <c r="P2170" s="115" t="b">
        <f t="array" ref="P2170">IF(N2170="negativo",INDEX($AD$3:$AG$51,MATCH(1,($B2170=$AD$3:$AD$51)*($J2170=$AE$3:$AE$51),0),4),IF(N2170="positivo",INDEX($AD$55:$AG$109,MATCH(1,($B2170=$AD$55:$AD$109)*($J2170=$AE$55:$AE$109),0),4)))</f>
        <v>0</v>
      </c>
      <c r="Q2170" s="115" t="str">
        <f>VLOOKUP(M2170,Modelo!$A$2:$C$7,2,0)</f>
        <v>Impacto Económico, Social y Comunitario</v>
      </c>
      <c r="R2170" s="118">
        <f t="array" ref="R2170">INDEX(Modelo!$F$1:$H$37,MATCH(1,(DataBase!Q2170=Modelo!$G$1:$G$37)*(DataBase!B2170=Modelo!$F$1:$F$37),0),3)</f>
        <v>0.11764705882352941</v>
      </c>
      <c r="S2170" s="115">
        <f t="shared" si="68"/>
        <v>0</v>
      </c>
      <c r="T2170" s="115">
        <f t="shared" si="69"/>
        <v>0</v>
      </c>
    </row>
    <row r="2171" spans="1:20" x14ac:dyDescent="0.3">
      <c r="A2171" s="115" t="s">
        <v>277</v>
      </c>
      <c r="B2171" s="115" t="s">
        <v>216</v>
      </c>
      <c r="C2171" s="115" t="s">
        <v>85</v>
      </c>
      <c r="D2171" s="115" t="s">
        <v>86</v>
      </c>
      <c r="E2171" s="115" t="s">
        <v>87</v>
      </c>
      <c r="F2171" s="115" t="s">
        <v>87</v>
      </c>
      <c r="G2171" s="115">
        <v>1965</v>
      </c>
      <c r="H2171" s="115" t="s">
        <v>244</v>
      </c>
      <c r="I2171" s="115">
        <v>2.0973851419999998</v>
      </c>
      <c r="J2171" s="115" t="s">
        <v>53</v>
      </c>
      <c r="K2171" s="115" t="str">
        <f>INDEX(DatosProcesados!$A$1:$BF$101,MATCH(DataBase!A2171,DatosProcesados!$A$1:$A$101,0),MATCH(DataBase!J2171,DatosProcesados!$A$1:$BF$1,0))</f>
        <v>No</v>
      </c>
      <c r="L2171" s="115" t="str">
        <f>INDEX(Modelo!$A$9:$D$89,MATCH(DataBase!$J2171,Modelo!$A$9:$A$89,0),MATCH(DataBase!L$1,Modelo!$A$9:$D$9,0))</f>
        <v xml:space="preserve">Impacto social </v>
      </c>
      <c r="M2171" s="115" t="str">
        <f>INDEX(Modelo!$A$9:$D$89,MATCH(DataBase!$J2171,Modelo!$A$9:$A$89,0),MATCH(DataBase!M$1,Modelo!$A$9:$D$9,0))</f>
        <v>Pilar 6</v>
      </c>
      <c r="N2171" s="115" t="str">
        <f>INDEX(Modelo!$A$9:$D$89,MATCH(DataBase!$J2171,Modelo!$A$9:$A$89,0),MATCH(DataBase!N$1,Modelo!$A$9:$D$9,0))</f>
        <v>boolean</v>
      </c>
      <c r="O2171" s="115" t="b">
        <f t="array" ref="O2171">IF(N2171="negativo",INDEX($AD$3:$AG$51,MATCH(1,($B2171=$AD$3:$AD$51)*($J2171=$AE$3:$AE$51),0),3),IF(N2171="positivo",INDEX($AD$55:$AG$109,MATCH(1,($B2171=$AD$55:$AD$109)*($J2171=$AE$55:$AE$109),0),3)))</f>
        <v>0</v>
      </c>
      <c r="P2171" s="115" t="b">
        <f t="array" ref="P2171">IF(N2171="negativo",INDEX($AD$3:$AG$51,MATCH(1,($B2171=$AD$3:$AD$51)*($J2171=$AE$3:$AE$51),0),4),IF(N2171="positivo",INDEX($AD$55:$AG$109,MATCH(1,($B2171=$AD$55:$AD$109)*($J2171=$AE$55:$AE$109),0),4)))</f>
        <v>0</v>
      </c>
      <c r="Q2171" s="115" t="str">
        <f>VLOOKUP(M2171,Modelo!$A$2:$C$7,2,0)</f>
        <v>Impacto Económico, Social y Comunitario</v>
      </c>
      <c r="R2171" s="118">
        <f t="array" ref="R2171">INDEX(Modelo!$F$1:$H$37,MATCH(1,(DataBase!Q2171=Modelo!$G$1:$G$37)*(DataBase!B2171=Modelo!$F$1:$F$37),0),3)</f>
        <v>0.10526315789473684</v>
      </c>
      <c r="S2171" s="115">
        <f t="shared" si="68"/>
        <v>0</v>
      </c>
      <c r="T2171" s="115">
        <f t="shared" si="69"/>
        <v>0</v>
      </c>
    </row>
    <row r="2172" spans="1:20" x14ac:dyDescent="0.3">
      <c r="A2172" s="115" t="s">
        <v>356</v>
      </c>
      <c r="B2172" s="115" t="s">
        <v>313</v>
      </c>
      <c r="C2172" s="115" t="s">
        <v>103</v>
      </c>
      <c r="D2172" s="115" t="s">
        <v>87</v>
      </c>
      <c r="E2172" s="115" t="s">
        <v>86</v>
      </c>
      <c r="F2172" s="115" t="s">
        <v>86</v>
      </c>
      <c r="G2172" s="115">
        <v>1989</v>
      </c>
      <c r="H2172" s="115" t="s">
        <v>125</v>
      </c>
      <c r="I2172" s="115">
        <v>3.0305383369999999</v>
      </c>
      <c r="J2172" s="115" t="s">
        <v>53</v>
      </c>
      <c r="K2172" s="115">
        <f>INDEX(DatosProcesados!$A$1:$BF$101,MATCH(DataBase!A2172,DatosProcesados!$A$1:$A$101,0),MATCH(DataBase!J2172,DatosProcesados!$A$1:$BF$1,0))</f>
        <v>0</v>
      </c>
      <c r="L2172" s="115" t="str">
        <f>INDEX(Modelo!$A$9:$D$89,MATCH(DataBase!$J2172,Modelo!$A$9:$A$89,0),MATCH(DataBase!L$1,Modelo!$A$9:$D$9,0))</f>
        <v xml:space="preserve">Impacto social </v>
      </c>
      <c r="M2172" s="115" t="str">
        <f>INDEX(Modelo!$A$9:$D$89,MATCH(DataBase!$J2172,Modelo!$A$9:$A$89,0),MATCH(DataBase!M$1,Modelo!$A$9:$D$9,0))</f>
        <v>Pilar 6</v>
      </c>
      <c r="N2172" s="115" t="str">
        <f>INDEX(Modelo!$A$9:$D$89,MATCH(DataBase!$J2172,Modelo!$A$9:$A$89,0),MATCH(DataBase!N$1,Modelo!$A$9:$D$9,0))</f>
        <v>boolean</v>
      </c>
      <c r="O2172" s="115" t="b">
        <f t="array" ref="O2172">IF(N2172="negativo",INDEX($AD$3:$AG$51,MATCH(1,($B2172=$AD$3:$AD$51)*($J2172=$AE$3:$AE$51),0),3),IF(N2172="positivo",INDEX($AD$55:$AG$109,MATCH(1,($B2172=$AD$55:$AD$109)*($J2172=$AE$55:$AE$109),0),3)))</f>
        <v>0</v>
      </c>
      <c r="P2172" s="115" t="b">
        <f t="array" ref="P2172">IF(N2172="negativo",INDEX($AD$3:$AG$51,MATCH(1,($B2172=$AD$3:$AD$51)*($J2172=$AE$3:$AE$51),0),4),IF(N2172="positivo",INDEX($AD$55:$AG$109,MATCH(1,($B2172=$AD$55:$AD$109)*($J2172=$AE$55:$AE$109),0),4)))</f>
        <v>0</v>
      </c>
      <c r="Q2172" s="115" t="str">
        <f>VLOOKUP(M2172,Modelo!$A$2:$C$7,2,0)</f>
        <v>Impacto Económico, Social y Comunitario</v>
      </c>
      <c r="R2172" s="118">
        <f t="array" ref="R2172">INDEX(Modelo!$F$1:$H$37,MATCH(1,(DataBase!Q2172=Modelo!$G$1:$G$37)*(DataBase!B2172=Modelo!$F$1:$F$37),0),3)</f>
        <v>0.11764705882352941</v>
      </c>
      <c r="S2172" s="115">
        <f t="shared" si="68"/>
        <v>0</v>
      </c>
      <c r="T2172" s="115">
        <f t="shared" si="69"/>
        <v>0</v>
      </c>
    </row>
    <row r="2173" spans="1:20" x14ac:dyDescent="0.3">
      <c r="A2173" s="115" t="s">
        <v>268</v>
      </c>
      <c r="B2173" s="115" t="s">
        <v>216</v>
      </c>
      <c r="C2173" s="115" t="s">
        <v>103</v>
      </c>
      <c r="D2173" s="115" t="s">
        <v>86</v>
      </c>
      <c r="E2173" s="115" t="s">
        <v>86</v>
      </c>
      <c r="F2173" s="115" t="s">
        <v>87</v>
      </c>
      <c r="G2173" s="115">
        <v>1986</v>
      </c>
      <c r="H2173" s="115" t="s">
        <v>125</v>
      </c>
      <c r="I2173" s="115">
        <v>2.2734296359999999</v>
      </c>
      <c r="J2173" s="115" t="s">
        <v>53</v>
      </c>
      <c r="K2173" s="115">
        <f>INDEX(DatosProcesados!$A$1:$BF$101,MATCH(DataBase!A2173,DatosProcesados!$A$1:$A$101,0),MATCH(DataBase!J2173,DatosProcesados!$A$1:$BF$1,0))</f>
        <v>0</v>
      </c>
      <c r="L2173" s="115" t="str">
        <f>INDEX(Modelo!$A$9:$D$89,MATCH(DataBase!$J2173,Modelo!$A$9:$A$89,0),MATCH(DataBase!L$1,Modelo!$A$9:$D$9,0))</f>
        <v xml:space="preserve">Impacto social </v>
      </c>
      <c r="M2173" s="115" t="str">
        <f>INDEX(Modelo!$A$9:$D$89,MATCH(DataBase!$J2173,Modelo!$A$9:$A$89,0),MATCH(DataBase!M$1,Modelo!$A$9:$D$9,0))</f>
        <v>Pilar 6</v>
      </c>
      <c r="N2173" s="115" t="str">
        <f>INDEX(Modelo!$A$9:$D$89,MATCH(DataBase!$J2173,Modelo!$A$9:$A$89,0),MATCH(DataBase!N$1,Modelo!$A$9:$D$9,0))</f>
        <v>boolean</v>
      </c>
      <c r="O2173" s="115" t="b">
        <f t="array" ref="O2173">IF(N2173="negativo",INDEX($AD$3:$AG$51,MATCH(1,($B2173=$AD$3:$AD$51)*($J2173=$AE$3:$AE$51),0),3),IF(N2173="positivo",INDEX($AD$55:$AG$109,MATCH(1,($B2173=$AD$55:$AD$109)*($J2173=$AE$55:$AE$109),0),3)))</f>
        <v>0</v>
      </c>
      <c r="P2173" s="115" t="b">
        <f t="array" ref="P2173">IF(N2173="negativo",INDEX($AD$3:$AG$51,MATCH(1,($B2173=$AD$3:$AD$51)*($J2173=$AE$3:$AE$51),0),4),IF(N2173="positivo",INDEX($AD$55:$AG$109,MATCH(1,($B2173=$AD$55:$AD$109)*($J2173=$AE$55:$AE$109),0),4)))</f>
        <v>0</v>
      </c>
      <c r="Q2173" s="115" t="str">
        <f>VLOOKUP(M2173,Modelo!$A$2:$C$7,2,0)</f>
        <v>Impacto Económico, Social y Comunitario</v>
      </c>
      <c r="R2173" s="118">
        <f t="array" ref="R2173">INDEX(Modelo!$F$1:$H$37,MATCH(1,(DataBase!Q2173=Modelo!$G$1:$G$37)*(DataBase!B2173=Modelo!$F$1:$F$37),0),3)</f>
        <v>0.10526315789473684</v>
      </c>
      <c r="S2173" s="115">
        <f t="shared" si="68"/>
        <v>0</v>
      </c>
      <c r="T2173" s="115">
        <f t="shared" si="69"/>
        <v>0</v>
      </c>
    </row>
    <row r="2174" spans="1:20" x14ac:dyDescent="0.3">
      <c r="A2174" s="115" t="s">
        <v>234</v>
      </c>
      <c r="B2174" s="115" t="s">
        <v>216</v>
      </c>
      <c r="C2174" s="115" t="s">
        <v>103</v>
      </c>
      <c r="D2174" s="115" t="s">
        <v>86</v>
      </c>
      <c r="E2174" s="115" t="s">
        <v>86</v>
      </c>
      <c r="F2174" s="115" t="s">
        <v>86</v>
      </c>
      <c r="G2174" s="115">
        <v>1904</v>
      </c>
      <c r="H2174" s="115" t="s">
        <v>125</v>
      </c>
      <c r="I2174" s="115">
        <v>2.8467005310000002</v>
      </c>
      <c r="J2174" s="115" t="s">
        <v>53</v>
      </c>
      <c r="K2174" s="115" t="str">
        <f>INDEX(DatosProcesados!$A$1:$BF$101,MATCH(DataBase!A2174,DatosProcesados!$A$1:$A$101,0),MATCH(DataBase!J2174,DatosProcesados!$A$1:$BF$1,0))</f>
        <v>Si</v>
      </c>
      <c r="L2174" s="115" t="str">
        <f>INDEX(Modelo!$A$9:$D$89,MATCH(DataBase!$J2174,Modelo!$A$9:$A$89,0),MATCH(DataBase!L$1,Modelo!$A$9:$D$9,0))</f>
        <v xml:space="preserve">Impacto social </v>
      </c>
      <c r="M2174" s="115" t="str">
        <f>INDEX(Modelo!$A$9:$D$89,MATCH(DataBase!$J2174,Modelo!$A$9:$A$89,0),MATCH(DataBase!M$1,Modelo!$A$9:$D$9,0))</f>
        <v>Pilar 6</v>
      </c>
      <c r="N2174" s="115" t="str">
        <f>INDEX(Modelo!$A$9:$D$89,MATCH(DataBase!$J2174,Modelo!$A$9:$A$89,0),MATCH(DataBase!N$1,Modelo!$A$9:$D$9,0))</f>
        <v>boolean</v>
      </c>
      <c r="O2174" s="115" t="b">
        <f t="array" ref="O2174">IF(N2174="negativo",INDEX($AD$3:$AG$51,MATCH(1,($B2174=$AD$3:$AD$51)*($J2174=$AE$3:$AE$51),0),3),IF(N2174="positivo",INDEX($AD$55:$AG$109,MATCH(1,($B2174=$AD$55:$AD$109)*($J2174=$AE$55:$AE$109),0),3)))</f>
        <v>0</v>
      </c>
      <c r="P2174" s="115" t="b">
        <f t="array" ref="P2174">IF(N2174="negativo",INDEX($AD$3:$AG$51,MATCH(1,($B2174=$AD$3:$AD$51)*($J2174=$AE$3:$AE$51),0),4),IF(N2174="positivo",INDEX($AD$55:$AG$109,MATCH(1,($B2174=$AD$55:$AD$109)*($J2174=$AE$55:$AE$109),0),4)))</f>
        <v>0</v>
      </c>
      <c r="Q2174" s="115" t="str">
        <f>VLOOKUP(M2174,Modelo!$A$2:$C$7,2,0)</f>
        <v>Impacto Económico, Social y Comunitario</v>
      </c>
      <c r="R2174" s="118">
        <f t="array" ref="R2174">INDEX(Modelo!$F$1:$H$37,MATCH(1,(DataBase!Q2174=Modelo!$G$1:$G$37)*(DataBase!B2174=Modelo!$F$1:$F$37),0),3)</f>
        <v>0.10526315789473684</v>
      </c>
      <c r="S2174" s="115">
        <f t="shared" si="68"/>
        <v>100</v>
      </c>
      <c r="T2174" s="115">
        <f t="shared" si="69"/>
        <v>10.526315789473683</v>
      </c>
    </row>
    <row r="2175" spans="1:20" x14ac:dyDescent="0.3">
      <c r="A2175" s="115" t="s">
        <v>359</v>
      </c>
      <c r="B2175" s="115" t="s">
        <v>313</v>
      </c>
      <c r="C2175" s="115" t="s">
        <v>103</v>
      </c>
      <c r="D2175" s="115" t="s">
        <v>86</v>
      </c>
      <c r="E2175" s="115" t="s">
        <v>87</v>
      </c>
      <c r="F2175" s="115" t="s">
        <v>87</v>
      </c>
      <c r="G2175" s="115">
        <v>1993</v>
      </c>
      <c r="H2175" s="115" t="s">
        <v>244</v>
      </c>
      <c r="I2175" s="115">
        <v>2.3607916150000001</v>
      </c>
      <c r="J2175" s="115" t="s">
        <v>53</v>
      </c>
      <c r="K2175" s="115" t="str">
        <f>INDEX(DatosProcesados!$A$1:$BF$101,MATCH(DataBase!A2175,DatosProcesados!$A$1:$A$101,0),MATCH(DataBase!J2175,DatosProcesados!$A$1:$BF$1,0))</f>
        <v>No</v>
      </c>
      <c r="L2175" s="115" t="str">
        <f>INDEX(Modelo!$A$9:$D$89,MATCH(DataBase!$J2175,Modelo!$A$9:$A$89,0),MATCH(DataBase!L$1,Modelo!$A$9:$D$9,0))</f>
        <v xml:space="preserve">Impacto social </v>
      </c>
      <c r="M2175" s="115" t="str">
        <f>INDEX(Modelo!$A$9:$D$89,MATCH(DataBase!$J2175,Modelo!$A$9:$A$89,0),MATCH(DataBase!M$1,Modelo!$A$9:$D$9,0))</f>
        <v>Pilar 6</v>
      </c>
      <c r="N2175" s="115" t="str">
        <f>INDEX(Modelo!$A$9:$D$89,MATCH(DataBase!$J2175,Modelo!$A$9:$A$89,0),MATCH(DataBase!N$1,Modelo!$A$9:$D$9,0))</f>
        <v>boolean</v>
      </c>
      <c r="O2175" s="115" t="b">
        <f t="array" ref="O2175">IF(N2175="negativo",INDEX($AD$3:$AG$51,MATCH(1,($B2175=$AD$3:$AD$51)*($J2175=$AE$3:$AE$51),0),3),IF(N2175="positivo",INDEX($AD$55:$AG$109,MATCH(1,($B2175=$AD$55:$AD$109)*($J2175=$AE$55:$AE$109),0),3)))</f>
        <v>0</v>
      </c>
      <c r="P2175" s="115" t="b">
        <f t="array" ref="P2175">IF(N2175="negativo",INDEX($AD$3:$AG$51,MATCH(1,($B2175=$AD$3:$AD$51)*($J2175=$AE$3:$AE$51),0),4),IF(N2175="positivo",INDEX($AD$55:$AG$109,MATCH(1,($B2175=$AD$55:$AD$109)*($J2175=$AE$55:$AE$109),0),4)))</f>
        <v>0</v>
      </c>
      <c r="Q2175" s="115" t="str">
        <f>VLOOKUP(M2175,Modelo!$A$2:$C$7,2,0)</f>
        <v>Impacto Económico, Social y Comunitario</v>
      </c>
      <c r="R2175" s="118">
        <f t="array" ref="R2175">INDEX(Modelo!$F$1:$H$37,MATCH(1,(DataBase!Q2175=Modelo!$G$1:$G$37)*(DataBase!B2175=Modelo!$F$1:$F$37),0),3)</f>
        <v>0.11764705882352941</v>
      </c>
      <c r="S2175" s="115">
        <f t="shared" si="68"/>
        <v>0</v>
      </c>
      <c r="T2175" s="115">
        <f t="shared" si="69"/>
        <v>0</v>
      </c>
    </row>
    <row r="2176" spans="1:20" x14ac:dyDescent="0.3">
      <c r="A2176" s="115" t="s">
        <v>327</v>
      </c>
      <c r="B2176" s="115" t="s">
        <v>313</v>
      </c>
      <c r="C2176" s="115" t="s">
        <v>103</v>
      </c>
      <c r="D2176" s="115" t="s">
        <v>86</v>
      </c>
      <c r="E2176" s="115" t="s">
        <v>86</v>
      </c>
      <c r="F2176" s="115" t="s">
        <v>87</v>
      </c>
      <c r="G2176" s="115">
        <v>2005</v>
      </c>
      <c r="H2176" s="115" t="s">
        <v>328</v>
      </c>
      <c r="I2176" s="115">
        <v>10.521119421</v>
      </c>
      <c r="J2176" s="115" t="s">
        <v>53</v>
      </c>
      <c r="K2176" s="115" t="str">
        <f>INDEX(DatosProcesados!$A$1:$BF$101,MATCH(DataBase!A2176,DatosProcesados!$A$1:$A$101,0),MATCH(DataBase!J2176,DatosProcesados!$A$1:$BF$1,0))</f>
        <v>No</v>
      </c>
      <c r="L2176" s="115" t="str">
        <f>INDEX(Modelo!$A$9:$D$89,MATCH(DataBase!$J2176,Modelo!$A$9:$A$89,0),MATCH(DataBase!L$1,Modelo!$A$9:$D$9,0))</f>
        <v xml:space="preserve">Impacto social </v>
      </c>
      <c r="M2176" s="115" t="str">
        <f>INDEX(Modelo!$A$9:$D$89,MATCH(DataBase!$J2176,Modelo!$A$9:$A$89,0),MATCH(DataBase!M$1,Modelo!$A$9:$D$9,0))</f>
        <v>Pilar 6</v>
      </c>
      <c r="N2176" s="115" t="str">
        <f>INDEX(Modelo!$A$9:$D$89,MATCH(DataBase!$J2176,Modelo!$A$9:$A$89,0),MATCH(DataBase!N$1,Modelo!$A$9:$D$9,0))</f>
        <v>boolean</v>
      </c>
      <c r="O2176" s="115" t="b">
        <f t="array" ref="O2176">IF(N2176="negativo",INDEX($AD$3:$AG$51,MATCH(1,($B2176=$AD$3:$AD$51)*($J2176=$AE$3:$AE$51),0),3),IF(N2176="positivo",INDEX($AD$55:$AG$109,MATCH(1,($B2176=$AD$55:$AD$109)*($J2176=$AE$55:$AE$109),0),3)))</f>
        <v>0</v>
      </c>
      <c r="P2176" s="115" t="b">
        <f t="array" ref="P2176">IF(N2176="negativo",INDEX($AD$3:$AG$51,MATCH(1,($B2176=$AD$3:$AD$51)*($J2176=$AE$3:$AE$51),0),4),IF(N2176="positivo",INDEX($AD$55:$AG$109,MATCH(1,($B2176=$AD$55:$AD$109)*($J2176=$AE$55:$AE$109),0),4)))</f>
        <v>0</v>
      </c>
      <c r="Q2176" s="115" t="str">
        <f>VLOOKUP(M2176,Modelo!$A$2:$C$7,2,0)</f>
        <v>Impacto Económico, Social y Comunitario</v>
      </c>
      <c r="R2176" s="118">
        <f t="array" ref="R2176">INDEX(Modelo!$F$1:$H$37,MATCH(1,(DataBase!Q2176=Modelo!$G$1:$G$37)*(DataBase!B2176=Modelo!$F$1:$F$37),0),3)</f>
        <v>0.11764705882352941</v>
      </c>
      <c r="S2176" s="115">
        <f t="shared" si="68"/>
        <v>0</v>
      </c>
      <c r="T2176" s="115">
        <f t="shared" si="69"/>
        <v>0</v>
      </c>
    </row>
    <row r="2177" spans="1:20" x14ac:dyDescent="0.3">
      <c r="A2177" s="115" t="s">
        <v>283</v>
      </c>
      <c r="B2177" s="115" t="s">
        <v>216</v>
      </c>
      <c r="C2177" s="115" t="s">
        <v>103</v>
      </c>
      <c r="D2177" s="115" t="s">
        <v>86</v>
      </c>
      <c r="E2177" s="115" t="s">
        <v>86</v>
      </c>
      <c r="F2177" s="115" t="s">
        <v>87</v>
      </c>
      <c r="G2177" s="115">
        <v>1958</v>
      </c>
      <c r="H2177" s="115" t="s">
        <v>125</v>
      </c>
      <c r="I2177" s="115">
        <v>2.0172595470000001</v>
      </c>
      <c r="J2177" s="115" t="s">
        <v>53</v>
      </c>
      <c r="K2177" s="115" t="str">
        <f>INDEX(DatosProcesados!$A$1:$BF$101,MATCH(DataBase!A2177,DatosProcesados!$A$1:$A$101,0),MATCH(DataBase!J2177,DatosProcesados!$A$1:$BF$1,0))</f>
        <v>No</v>
      </c>
      <c r="L2177" s="115" t="str">
        <f>INDEX(Modelo!$A$9:$D$89,MATCH(DataBase!$J2177,Modelo!$A$9:$A$89,0),MATCH(DataBase!L$1,Modelo!$A$9:$D$9,0))</f>
        <v xml:space="preserve">Impacto social </v>
      </c>
      <c r="M2177" s="115" t="str">
        <f>INDEX(Modelo!$A$9:$D$89,MATCH(DataBase!$J2177,Modelo!$A$9:$A$89,0),MATCH(DataBase!M$1,Modelo!$A$9:$D$9,0))</f>
        <v>Pilar 6</v>
      </c>
      <c r="N2177" s="115" t="str">
        <f>INDEX(Modelo!$A$9:$D$89,MATCH(DataBase!$J2177,Modelo!$A$9:$A$89,0),MATCH(DataBase!N$1,Modelo!$A$9:$D$9,0))</f>
        <v>boolean</v>
      </c>
      <c r="O2177" s="115" t="b">
        <f t="array" ref="O2177">IF(N2177="negativo",INDEX($AD$3:$AG$51,MATCH(1,($B2177=$AD$3:$AD$51)*($J2177=$AE$3:$AE$51),0),3),IF(N2177="positivo",INDEX($AD$55:$AG$109,MATCH(1,($B2177=$AD$55:$AD$109)*($J2177=$AE$55:$AE$109),0),3)))</f>
        <v>0</v>
      </c>
      <c r="P2177" s="115" t="b">
        <f t="array" ref="P2177">IF(N2177="negativo",INDEX($AD$3:$AG$51,MATCH(1,($B2177=$AD$3:$AD$51)*($J2177=$AE$3:$AE$51),0),4),IF(N2177="positivo",INDEX($AD$55:$AG$109,MATCH(1,($B2177=$AD$55:$AD$109)*($J2177=$AE$55:$AE$109),0),4)))</f>
        <v>0</v>
      </c>
      <c r="Q2177" s="115" t="str">
        <f>VLOOKUP(M2177,Modelo!$A$2:$C$7,2,0)</f>
        <v>Impacto Económico, Social y Comunitario</v>
      </c>
      <c r="R2177" s="118">
        <f t="array" ref="R2177">INDEX(Modelo!$F$1:$H$37,MATCH(1,(DataBase!Q2177=Modelo!$G$1:$G$37)*(DataBase!B2177=Modelo!$F$1:$F$37),0),3)</f>
        <v>0.10526315789473684</v>
      </c>
      <c r="S2177" s="115">
        <f t="shared" si="68"/>
        <v>0</v>
      </c>
      <c r="T2177" s="115">
        <f t="shared" si="69"/>
        <v>0</v>
      </c>
    </row>
    <row r="2178" spans="1:20" x14ac:dyDescent="0.3">
      <c r="A2178" s="115" t="s">
        <v>188</v>
      </c>
      <c r="B2178" s="115" t="s">
        <v>84</v>
      </c>
      <c r="C2178" s="115" t="s">
        <v>103</v>
      </c>
      <c r="D2178" s="115" t="s">
        <v>86</v>
      </c>
      <c r="E2178" s="115" t="s">
        <v>87</v>
      </c>
      <c r="F2178" s="115" t="s">
        <v>86</v>
      </c>
      <c r="G2178" s="115">
        <v>1974</v>
      </c>
      <c r="H2178" s="115" t="s">
        <v>125</v>
      </c>
      <c r="I2178" s="115">
        <v>2.2729038500000001</v>
      </c>
      <c r="J2178" s="115" t="s">
        <v>53</v>
      </c>
      <c r="K2178" s="115" t="str">
        <f>INDEX(DatosProcesados!$A$1:$BF$101,MATCH(DataBase!A2178,DatosProcesados!$A$1:$A$101,0),MATCH(DataBase!J2178,DatosProcesados!$A$1:$BF$1,0))</f>
        <v>Si</v>
      </c>
      <c r="L2178" s="115" t="str">
        <f>INDEX(Modelo!$A$9:$D$89,MATCH(DataBase!$J2178,Modelo!$A$9:$A$89,0),MATCH(DataBase!L$1,Modelo!$A$9:$D$9,0))</f>
        <v xml:space="preserve">Impacto social </v>
      </c>
      <c r="M2178" s="115" t="str">
        <f>INDEX(Modelo!$A$9:$D$89,MATCH(DataBase!$J2178,Modelo!$A$9:$A$89,0),MATCH(DataBase!M$1,Modelo!$A$9:$D$9,0))</f>
        <v>Pilar 6</v>
      </c>
      <c r="N2178" s="115" t="str">
        <f>INDEX(Modelo!$A$9:$D$89,MATCH(DataBase!$J2178,Modelo!$A$9:$A$89,0),MATCH(DataBase!N$1,Modelo!$A$9:$D$9,0))</f>
        <v>boolean</v>
      </c>
      <c r="O2178" s="115" t="b">
        <f t="array" ref="O2178">IF(N2178="negativo",INDEX($AD$3:$AG$51,MATCH(1,($B2178=$AD$3:$AD$51)*($J2178=$AE$3:$AE$51),0),3),IF(N2178="positivo",INDEX($AD$55:$AG$109,MATCH(1,($B2178=$AD$55:$AD$109)*($J2178=$AE$55:$AE$109),0),3)))</f>
        <v>0</v>
      </c>
      <c r="P2178" s="115" t="b">
        <f t="array" ref="P2178">IF(N2178="negativo",INDEX($AD$3:$AG$51,MATCH(1,($B2178=$AD$3:$AD$51)*($J2178=$AE$3:$AE$51),0),4),IF(N2178="positivo",INDEX($AD$55:$AG$109,MATCH(1,($B2178=$AD$55:$AD$109)*($J2178=$AE$55:$AE$109),0),4)))</f>
        <v>0</v>
      </c>
      <c r="Q2178" s="115" t="str">
        <f>VLOOKUP(M2178,Modelo!$A$2:$C$7,2,0)</f>
        <v>Impacto Económico, Social y Comunitario</v>
      </c>
      <c r="R2178" s="118">
        <f t="array" ref="R2178">INDEX(Modelo!$F$1:$H$37,MATCH(1,(DataBase!Q2178=Modelo!$G$1:$G$37)*(DataBase!B2178=Modelo!$F$1:$F$37),0),3)</f>
        <v>0.11764705882352941</v>
      </c>
      <c r="S2178" s="115">
        <f t="shared" si="68"/>
        <v>100</v>
      </c>
      <c r="T2178" s="115">
        <f t="shared" si="69"/>
        <v>11.76470588235294</v>
      </c>
    </row>
    <row r="2179" spans="1:20" x14ac:dyDescent="0.3">
      <c r="A2179" s="115" t="s">
        <v>199</v>
      </c>
      <c r="B2179" s="115" t="s">
        <v>84</v>
      </c>
      <c r="C2179" s="115" t="s">
        <v>103</v>
      </c>
      <c r="D2179" s="115" t="s">
        <v>86</v>
      </c>
      <c r="E2179" s="115" t="s">
        <v>86</v>
      </c>
      <c r="F2179" s="115" t="s">
        <v>87</v>
      </c>
      <c r="G2179" s="115">
        <v>2015</v>
      </c>
      <c r="H2179" s="115" t="s">
        <v>125</v>
      </c>
      <c r="I2179" s="115">
        <v>0.70314701400000001</v>
      </c>
      <c r="J2179" s="115" t="s">
        <v>53</v>
      </c>
      <c r="K2179" s="115">
        <f>INDEX(DatosProcesados!$A$1:$BF$101,MATCH(DataBase!A2179,DatosProcesados!$A$1:$A$101,0),MATCH(DataBase!J2179,DatosProcesados!$A$1:$BF$1,0))</f>
        <v>0</v>
      </c>
      <c r="L2179" s="115" t="str">
        <f>INDEX(Modelo!$A$9:$D$89,MATCH(DataBase!$J2179,Modelo!$A$9:$A$89,0),MATCH(DataBase!L$1,Modelo!$A$9:$D$9,0))</f>
        <v xml:space="preserve">Impacto social </v>
      </c>
      <c r="M2179" s="115" t="str">
        <f>INDEX(Modelo!$A$9:$D$89,MATCH(DataBase!$J2179,Modelo!$A$9:$A$89,0),MATCH(DataBase!M$1,Modelo!$A$9:$D$9,0))</f>
        <v>Pilar 6</v>
      </c>
      <c r="N2179" s="115" t="str">
        <f>INDEX(Modelo!$A$9:$D$89,MATCH(DataBase!$J2179,Modelo!$A$9:$A$89,0),MATCH(DataBase!N$1,Modelo!$A$9:$D$9,0))</f>
        <v>boolean</v>
      </c>
      <c r="O2179" s="115" t="b">
        <f t="array" ref="O2179">IF(N2179="negativo",INDEX($AD$3:$AG$51,MATCH(1,($B2179=$AD$3:$AD$51)*($J2179=$AE$3:$AE$51),0),3),IF(N2179="positivo",INDEX($AD$55:$AG$109,MATCH(1,($B2179=$AD$55:$AD$109)*($J2179=$AE$55:$AE$109),0),3)))</f>
        <v>0</v>
      </c>
      <c r="P2179" s="115" t="b">
        <f t="array" ref="P2179">IF(N2179="negativo",INDEX($AD$3:$AG$51,MATCH(1,($B2179=$AD$3:$AD$51)*($J2179=$AE$3:$AE$51),0),4),IF(N2179="positivo",INDEX($AD$55:$AG$109,MATCH(1,($B2179=$AD$55:$AD$109)*($J2179=$AE$55:$AE$109),0),4)))</f>
        <v>0</v>
      </c>
      <c r="Q2179" s="115" t="str">
        <f>VLOOKUP(M2179,Modelo!$A$2:$C$7,2,0)</f>
        <v>Impacto Económico, Social y Comunitario</v>
      </c>
      <c r="R2179" s="118">
        <f t="array" ref="R2179">INDEX(Modelo!$F$1:$H$37,MATCH(1,(DataBase!Q2179=Modelo!$G$1:$G$37)*(DataBase!B2179=Modelo!$F$1:$F$37),0),3)</f>
        <v>0.11764705882352941</v>
      </c>
      <c r="S2179" s="115">
        <f t="shared" ref="S2179:S2242" si="70">IFERROR(IF(N2179="boolean",IF(K2179="Si",100,0),IF(N2179="scale",IF(K2179=2,100,IF(K2179=1,50,0)),IF(N2179="positivo",100*((K2179-P2179)/(O2179-P2179)),100*(1-((K2179-P2179)/(O2179-P2179)))))),0)</f>
        <v>0</v>
      </c>
      <c r="T2179" s="115">
        <f t="shared" ref="T2179:T2242" si="71">S2179*R2179</f>
        <v>0</v>
      </c>
    </row>
    <row r="2180" spans="1:20" x14ac:dyDescent="0.3">
      <c r="A2180" s="115" t="s">
        <v>215</v>
      </c>
      <c r="B2180" s="115" t="s">
        <v>216</v>
      </c>
      <c r="C2180" s="115" t="s">
        <v>97</v>
      </c>
      <c r="D2180" s="115" t="s">
        <v>86</v>
      </c>
      <c r="E2180" s="115" t="s">
        <v>86</v>
      </c>
      <c r="F2180" s="115" t="s">
        <v>86</v>
      </c>
      <c r="G2180" s="115">
        <v>1956</v>
      </c>
      <c r="H2180" s="115" t="s">
        <v>125</v>
      </c>
      <c r="I2180" s="115">
        <v>25.860914507</v>
      </c>
      <c r="J2180" s="115" t="s">
        <v>53</v>
      </c>
      <c r="K2180" s="115" t="str">
        <f>INDEX(DatosProcesados!$A$1:$BF$101,MATCH(DataBase!A2180,DatosProcesados!$A$1:$A$101,0),MATCH(DataBase!J2180,DatosProcesados!$A$1:$BF$1,0))</f>
        <v>No</v>
      </c>
      <c r="L2180" s="115" t="str">
        <f>INDEX(Modelo!$A$9:$D$89,MATCH(DataBase!$J2180,Modelo!$A$9:$A$89,0),MATCH(DataBase!L$1,Modelo!$A$9:$D$9,0))</f>
        <v xml:space="preserve">Impacto social </v>
      </c>
      <c r="M2180" s="115" t="str">
        <f>INDEX(Modelo!$A$9:$D$89,MATCH(DataBase!$J2180,Modelo!$A$9:$A$89,0),MATCH(DataBase!M$1,Modelo!$A$9:$D$9,0))</f>
        <v>Pilar 6</v>
      </c>
      <c r="N2180" s="115" t="str">
        <f>INDEX(Modelo!$A$9:$D$89,MATCH(DataBase!$J2180,Modelo!$A$9:$A$89,0),MATCH(DataBase!N$1,Modelo!$A$9:$D$9,0))</f>
        <v>boolean</v>
      </c>
      <c r="O2180" s="115" t="b">
        <f t="array" ref="O2180">IF(N2180="negativo",INDEX($AD$3:$AG$51,MATCH(1,($B2180=$AD$3:$AD$51)*($J2180=$AE$3:$AE$51),0),3),IF(N2180="positivo",INDEX($AD$55:$AG$109,MATCH(1,($B2180=$AD$55:$AD$109)*($J2180=$AE$55:$AE$109),0),3)))</f>
        <v>0</v>
      </c>
      <c r="P2180" s="115" t="b">
        <f t="array" ref="P2180">IF(N2180="negativo",INDEX($AD$3:$AG$51,MATCH(1,($B2180=$AD$3:$AD$51)*($J2180=$AE$3:$AE$51),0),4),IF(N2180="positivo",INDEX($AD$55:$AG$109,MATCH(1,($B2180=$AD$55:$AD$109)*($J2180=$AE$55:$AE$109),0),4)))</f>
        <v>0</v>
      </c>
      <c r="Q2180" s="115" t="str">
        <f>VLOOKUP(M2180,Modelo!$A$2:$C$7,2,0)</f>
        <v>Impacto Económico, Social y Comunitario</v>
      </c>
      <c r="R2180" s="118">
        <f t="array" ref="R2180">INDEX(Modelo!$F$1:$H$37,MATCH(1,(DataBase!Q2180=Modelo!$G$1:$G$37)*(DataBase!B2180=Modelo!$F$1:$F$37),0),3)</f>
        <v>0.10526315789473684</v>
      </c>
      <c r="S2180" s="115">
        <f t="shared" si="70"/>
        <v>0</v>
      </c>
      <c r="T2180" s="115">
        <f t="shared" si="71"/>
        <v>0</v>
      </c>
    </row>
    <row r="2181" spans="1:20" x14ac:dyDescent="0.3">
      <c r="A2181" s="115" t="s">
        <v>257</v>
      </c>
      <c r="B2181" s="115" t="s">
        <v>216</v>
      </c>
      <c r="C2181" s="115" t="s">
        <v>97</v>
      </c>
      <c r="D2181" s="115" t="s">
        <v>86</v>
      </c>
      <c r="E2181" s="115" t="s">
        <v>87</v>
      </c>
      <c r="F2181" s="115" t="s">
        <v>87</v>
      </c>
      <c r="G2181" s="115">
        <v>1898</v>
      </c>
      <c r="H2181" s="115" t="s">
        <v>167</v>
      </c>
      <c r="I2181" s="115">
        <v>2.4260392159999999</v>
      </c>
      <c r="J2181" s="115" t="s">
        <v>53</v>
      </c>
      <c r="K2181" s="115" t="str">
        <f>INDEX(DatosProcesados!$A$1:$BF$101,MATCH(DataBase!A2181,DatosProcesados!$A$1:$A$101,0),MATCH(DataBase!J2181,DatosProcesados!$A$1:$BF$1,0))</f>
        <v>No</v>
      </c>
      <c r="L2181" s="115" t="str">
        <f>INDEX(Modelo!$A$9:$D$89,MATCH(DataBase!$J2181,Modelo!$A$9:$A$89,0),MATCH(DataBase!L$1,Modelo!$A$9:$D$9,0))</f>
        <v xml:space="preserve">Impacto social </v>
      </c>
      <c r="M2181" s="115" t="str">
        <f>INDEX(Modelo!$A$9:$D$89,MATCH(DataBase!$J2181,Modelo!$A$9:$A$89,0),MATCH(DataBase!M$1,Modelo!$A$9:$D$9,0))</f>
        <v>Pilar 6</v>
      </c>
      <c r="N2181" s="115" t="str">
        <f>INDEX(Modelo!$A$9:$D$89,MATCH(DataBase!$J2181,Modelo!$A$9:$A$89,0),MATCH(DataBase!N$1,Modelo!$A$9:$D$9,0))</f>
        <v>boolean</v>
      </c>
      <c r="O2181" s="115" t="b">
        <f t="array" ref="O2181">IF(N2181="negativo",INDEX($AD$3:$AG$51,MATCH(1,($B2181=$AD$3:$AD$51)*($J2181=$AE$3:$AE$51),0),3),IF(N2181="positivo",INDEX($AD$55:$AG$109,MATCH(1,($B2181=$AD$55:$AD$109)*($J2181=$AE$55:$AE$109),0),3)))</f>
        <v>0</v>
      </c>
      <c r="P2181" s="115" t="b">
        <f t="array" ref="P2181">IF(N2181="negativo",INDEX($AD$3:$AG$51,MATCH(1,($B2181=$AD$3:$AD$51)*($J2181=$AE$3:$AE$51),0),4),IF(N2181="positivo",INDEX($AD$55:$AG$109,MATCH(1,($B2181=$AD$55:$AD$109)*($J2181=$AE$55:$AE$109),0),4)))</f>
        <v>0</v>
      </c>
      <c r="Q2181" s="115" t="str">
        <f>VLOOKUP(M2181,Modelo!$A$2:$C$7,2,0)</f>
        <v>Impacto Económico, Social y Comunitario</v>
      </c>
      <c r="R2181" s="118">
        <f t="array" ref="R2181">INDEX(Modelo!$F$1:$H$37,MATCH(1,(DataBase!Q2181=Modelo!$G$1:$G$37)*(DataBase!B2181=Modelo!$F$1:$F$37),0),3)</f>
        <v>0.10526315789473684</v>
      </c>
      <c r="S2181" s="115">
        <f t="shared" si="70"/>
        <v>0</v>
      </c>
      <c r="T2181" s="115">
        <f t="shared" si="71"/>
        <v>0</v>
      </c>
    </row>
    <row r="2182" spans="1:20" x14ac:dyDescent="0.3">
      <c r="A2182" s="115" t="s">
        <v>301</v>
      </c>
      <c r="B2182" s="115" t="s">
        <v>216</v>
      </c>
      <c r="C2182" s="115" t="s">
        <v>103</v>
      </c>
      <c r="D2182" s="115" t="s">
        <v>86</v>
      </c>
      <c r="E2182" s="115" t="s">
        <v>87</v>
      </c>
      <c r="F2182" s="115" t="s">
        <v>86</v>
      </c>
      <c r="G2182" s="115">
        <v>1998</v>
      </c>
      <c r="H2182" s="115" t="s">
        <v>125</v>
      </c>
      <c r="I2182" s="115">
        <v>1.697301486</v>
      </c>
      <c r="J2182" s="115" t="s">
        <v>53</v>
      </c>
      <c r="K2182" s="115" t="str">
        <f>INDEX(DatosProcesados!$A$1:$BF$101,MATCH(DataBase!A2182,DatosProcesados!$A$1:$A$101,0),MATCH(DataBase!J2182,DatosProcesados!$A$1:$BF$1,0))</f>
        <v>Si</v>
      </c>
      <c r="L2182" s="115" t="str">
        <f>INDEX(Modelo!$A$9:$D$89,MATCH(DataBase!$J2182,Modelo!$A$9:$A$89,0),MATCH(DataBase!L$1,Modelo!$A$9:$D$9,0))</f>
        <v xml:space="preserve">Impacto social </v>
      </c>
      <c r="M2182" s="115" t="str">
        <f>INDEX(Modelo!$A$9:$D$89,MATCH(DataBase!$J2182,Modelo!$A$9:$A$89,0),MATCH(DataBase!M$1,Modelo!$A$9:$D$9,0))</f>
        <v>Pilar 6</v>
      </c>
      <c r="N2182" s="115" t="str">
        <f>INDEX(Modelo!$A$9:$D$89,MATCH(DataBase!$J2182,Modelo!$A$9:$A$89,0),MATCH(DataBase!N$1,Modelo!$A$9:$D$9,0))</f>
        <v>boolean</v>
      </c>
      <c r="O2182" s="115" t="b">
        <f t="array" ref="O2182">IF(N2182="negativo",INDEX($AD$3:$AG$51,MATCH(1,($B2182=$AD$3:$AD$51)*($J2182=$AE$3:$AE$51),0),3),IF(N2182="positivo",INDEX($AD$55:$AG$109,MATCH(1,($B2182=$AD$55:$AD$109)*($J2182=$AE$55:$AE$109),0),3)))</f>
        <v>0</v>
      </c>
      <c r="P2182" s="115" t="b">
        <f t="array" ref="P2182">IF(N2182="negativo",INDEX($AD$3:$AG$51,MATCH(1,($B2182=$AD$3:$AD$51)*($J2182=$AE$3:$AE$51),0),4),IF(N2182="positivo",INDEX($AD$55:$AG$109,MATCH(1,($B2182=$AD$55:$AD$109)*($J2182=$AE$55:$AE$109),0),4)))</f>
        <v>0</v>
      </c>
      <c r="Q2182" s="115" t="str">
        <f>VLOOKUP(M2182,Modelo!$A$2:$C$7,2,0)</f>
        <v>Impacto Económico, Social y Comunitario</v>
      </c>
      <c r="R2182" s="118">
        <f t="array" ref="R2182">INDEX(Modelo!$F$1:$H$37,MATCH(1,(DataBase!Q2182=Modelo!$G$1:$G$37)*(DataBase!B2182=Modelo!$F$1:$F$37),0),3)</f>
        <v>0.10526315789473684</v>
      </c>
      <c r="S2182" s="115">
        <f t="shared" si="70"/>
        <v>100</v>
      </c>
      <c r="T2182" s="115">
        <f t="shared" si="71"/>
        <v>10.526315789473683</v>
      </c>
    </row>
    <row r="2183" spans="1:20" x14ac:dyDescent="0.3">
      <c r="A2183" s="115" t="s">
        <v>352</v>
      </c>
      <c r="B2183" s="115" t="s">
        <v>313</v>
      </c>
      <c r="C2183" s="115" t="s">
        <v>103</v>
      </c>
      <c r="D2183" s="115" t="s">
        <v>87</v>
      </c>
      <c r="E2183" s="115" t="s">
        <v>87</v>
      </c>
      <c r="F2183" s="115" t="s">
        <v>87</v>
      </c>
      <c r="G2183" s="115">
        <v>1969</v>
      </c>
      <c r="H2183" s="115" t="s">
        <v>353</v>
      </c>
      <c r="I2183" s="115">
        <v>3.188315636</v>
      </c>
      <c r="J2183" s="115" t="s">
        <v>53</v>
      </c>
      <c r="K2183" s="115" t="str">
        <f>INDEX(DatosProcesados!$A$1:$BF$101,MATCH(DataBase!A2183,DatosProcesados!$A$1:$A$101,0),MATCH(DataBase!J2183,DatosProcesados!$A$1:$BF$1,0))</f>
        <v>No</v>
      </c>
      <c r="L2183" s="115" t="str">
        <f>INDEX(Modelo!$A$9:$D$89,MATCH(DataBase!$J2183,Modelo!$A$9:$A$89,0),MATCH(DataBase!L$1,Modelo!$A$9:$D$9,0))</f>
        <v xml:space="preserve">Impacto social </v>
      </c>
      <c r="M2183" s="115" t="str">
        <f>INDEX(Modelo!$A$9:$D$89,MATCH(DataBase!$J2183,Modelo!$A$9:$A$89,0),MATCH(DataBase!M$1,Modelo!$A$9:$D$9,0))</f>
        <v>Pilar 6</v>
      </c>
      <c r="N2183" s="115" t="str">
        <f>INDEX(Modelo!$A$9:$D$89,MATCH(DataBase!$J2183,Modelo!$A$9:$A$89,0),MATCH(DataBase!N$1,Modelo!$A$9:$D$9,0))</f>
        <v>boolean</v>
      </c>
      <c r="O2183" s="115" t="b">
        <f t="array" ref="O2183">IF(N2183="negativo",INDEX($AD$3:$AG$51,MATCH(1,($B2183=$AD$3:$AD$51)*($J2183=$AE$3:$AE$51),0),3),IF(N2183="positivo",INDEX($AD$55:$AG$109,MATCH(1,($B2183=$AD$55:$AD$109)*($J2183=$AE$55:$AE$109),0),3)))</f>
        <v>0</v>
      </c>
      <c r="P2183" s="115" t="b">
        <f t="array" ref="P2183">IF(N2183="negativo",INDEX($AD$3:$AG$51,MATCH(1,($B2183=$AD$3:$AD$51)*($J2183=$AE$3:$AE$51),0),4),IF(N2183="positivo",INDEX($AD$55:$AG$109,MATCH(1,($B2183=$AD$55:$AD$109)*($J2183=$AE$55:$AE$109),0),4)))</f>
        <v>0</v>
      </c>
      <c r="Q2183" s="115" t="str">
        <f>VLOOKUP(M2183,Modelo!$A$2:$C$7,2,0)</f>
        <v>Impacto Económico, Social y Comunitario</v>
      </c>
      <c r="R2183" s="118">
        <f t="array" ref="R2183">INDEX(Modelo!$F$1:$H$37,MATCH(1,(DataBase!Q2183=Modelo!$G$1:$G$37)*(DataBase!B2183=Modelo!$F$1:$F$37),0),3)</f>
        <v>0.11764705882352941</v>
      </c>
      <c r="S2183" s="115">
        <f t="shared" si="70"/>
        <v>0</v>
      </c>
      <c r="T2183" s="115">
        <f t="shared" si="71"/>
        <v>0</v>
      </c>
    </row>
    <row r="2184" spans="1:20" x14ac:dyDescent="0.3">
      <c r="A2184" s="115" t="s">
        <v>427</v>
      </c>
      <c r="B2184" s="115" t="s">
        <v>407</v>
      </c>
      <c r="C2184" s="115" t="s">
        <v>103</v>
      </c>
      <c r="D2184" s="115" t="s">
        <v>86</v>
      </c>
      <c r="E2184" s="115" t="s">
        <v>86</v>
      </c>
      <c r="F2184" s="115" t="s">
        <v>87</v>
      </c>
      <c r="G2184" s="115">
        <v>2020</v>
      </c>
      <c r="H2184" s="115" t="s">
        <v>428</v>
      </c>
      <c r="I2184" s="115">
        <v>1.943851598</v>
      </c>
      <c r="J2184" s="115" t="s">
        <v>53</v>
      </c>
      <c r="K2184" s="115" t="str">
        <f>INDEX(DatosProcesados!$A$1:$BF$101,MATCH(DataBase!A2184,DatosProcesados!$A$1:$A$101,0),MATCH(DataBase!J2184,DatosProcesados!$A$1:$BF$1,0))</f>
        <v>No</v>
      </c>
      <c r="L2184" s="115" t="str">
        <f>INDEX(Modelo!$A$9:$D$89,MATCH(DataBase!$J2184,Modelo!$A$9:$A$89,0),MATCH(DataBase!L$1,Modelo!$A$9:$D$9,0))</f>
        <v xml:space="preserve">Impacto social </v>
      </c>
      <c r="M2184" s="115" t="str">
        <f>INDEX(Modelo!$A$9:$D$89,MATCH(DataBase!$J2184,Modelo!$A$9:$A$89,0),MATCH(DataBase!M$1,Modelo!$A$9:$D$9,0))</f>
        <v>Pilar 6</v>
      </c>
      <c r="N2184" s="115" t="str">
        <f>INDEX(Modelo!$A$9:$D$89,MATCH(DataBase!$J2184,Modelo!$A$9:$A$89,0),MATCH(DataBase!N$1,Modelo!$A$9:$D$9,0))</f>
        <v>boolean</v>
      </c>
      <c r="O2184" s="115" t="b">
        <f t="array" ref="O2184">IF(N2184="negativo",INDEX($AD$3:$AG$51,MATCH(1,($B2184=$AD$3:$AD$51)*($J2184=$AE$3:$AE$51),0),3),IF(N2184="positivo",INDEX($AD$55:$AG$109,MATCH(1,($B2184=$AD$55:$AD$109)*($J2184=$AE$55:$AE$109),0),3)))</f>
        <v>0</v>
      </c>
      <c r="P2184" s="115" t="b">
        <f t="array" ref="P2184">IF(N2184="negativo",INDEX($AD$3:$AG$51,MATCH(1,($B2184=$AD$3:$AD$51)*($J2184=$AE$3:$AE$51),0),4),IF(N2184="positivo",INDEX($AD$55:$AG$109,MATCH(1,($B2184=$AD$55:$AD$109)*($J2184=$AE$55:$AE$109),0),4)))</f>
        <v>0</v>
      </c>
      <c r="Q2184" s="115" t="str">
        <f>VLOOKUP(M2184,Modelo!$A$2:$C$7,2,0)</f>
        <v>Impacto Económico, Social y Comunitario</v>
      </c>
      <c r="R2184" s="118">
        <f t="array" ref="R2184">INDEX(Modelo!$F$1:$H$37,MATCH(1,(DataBase!Q2184=Modelo!$G$1:$G$37)*(DataBase!B2184=Modelo!$F$1:$F$37),0),3)</f>
        <v>0.15384615384615385</v>
      </c>
      <c r="S2184" s="115">
        <f t="shared" si="70"/>
        <v>0</v>
      </c>
      <c r="T2184" s="115">
        <f t="shared" si="71"/>
        <v>0</v>
      </c>
    </row>
    <row r="2185" spans="1:20" x14ac:dyDescent="0.3">
      <c r="A2185" s="115" t="s">
        <v>333</v>
      </c>
      <c r="B2185" s="115" t="s">
        <v>313</v>
      </c>
      <c r="C2185" s="115" t="s">
        <v>103</v>
      </c>
      <c r="D2185" s="115" t="s">
        <v>86</v>
      </c>
      <c r="E2185" s="115" t="s">
        <v>86</v>
      </c>
      <c r="F2185" s="115" t="s">
        <v>87</v>
      </c>
      <c r="G2185" s="115">
        <v>1952</v>
      </c>
      <c r="H2185" s="115" t="s">
        <v>177</v>
      </c>
      <c r="I2185" s="115">
        <v>5.9910971069999999</v>
      </c>
      <c r="J2185" s="115" t="s">
        <v>53</v>
      </c>
      <c r="K2185" s="115" t="str">
        <f>INDEX(DatosProcesados!$A$1:$BF$101,MATCH(DataBase!A2185,DatosProcesados!$A$1:$A$101,0),MATCH(DataBase!J2185,DatosProcesados!$A$1:$BF$1,0))</f>
        <v>No</v>
      </c>
      <c r="L2185" s="115" t="str">
        <f>INDEX(Modelo!$A$9:$D$89,MATCH(DataBase!$J2185,Modelo!$A$9:$A$89,0),MATCH(DataBase!L$1,Modelo!$A$9:$D$9,0))</f>
        <v xml:space="preserve">Impacto social </v>
      </c>
      <c r="M2185" s="115" t="str">
        <f>INDEX(Modelo!$A$9:$D$89,MATCH(DataBase!$J2185,Modelo!$A$9:$A$89,0),MATCH(DataBase!M$1,Modelo!$A$9:$D$9,0))</f>
        <v>Pilar 6</v>
      </c>
      <c r="N2185" s="115" t="str">
        <f>INDEX(Modelo!$A$9:$D$89,MATCH(DataBase!$J2185,Modelo!$A$9:$A$89,0),MATCH(DataBase!N$1,Modelo!$A$9:$D$9,0))</f>
        <v>boolean</v>
      </c>
      <c r="O2185" s="115" t="b">
        <f t="array" ref="O2185">IF(N2185="negativo",INDEX($AD$3:$AG$51,MATCH(1,($B2185=$AD$3:$AD$51)*($J2185=$AE$3:$AE$51),0),3),IF(N2185="positivo",INDEX($AD$55:$AG$109,MATCH(1,($B2185=$AD$55:$AD$109)*($J2185=$AE$55:$AE$109),0),3)))</f>
        <v>0</v>
      </c>
      <c r="P2185" s="115" t="b">
        <f t="array" ref="P2185">IF(N2185="negativo",INDEX($AD$3:$AG$51,MATCH(1,($B2185=$AD$3:$AD$51)*($J2185=$AE$3:$AE$51),0),4),IF(N2185="positivo",INDEX($AD$55:$AG$109,MATCH(1,($B2185=$AD$55:$AD$109)*($J2185=$AE$55:$AE$109),0),4)))</f>
        <v>0</v>
      </c>
      <c r="Q2185" s="115" t="str">
        <f>VLOOKUP(M2185,Modelo!$A$2:$C$7,2,0)</f>
        <v>Impacto Económico, Social y Comunitario</v>
      </c>
      <c r="R2185" s="118">
        <f t="array" ref="R2185">INDEX(Modelo!$F$1:$H$37,MATCH(1,(DataBase!Q2185=Modelo!$G$1:$G$37)*(DataBase!B2185=Modelo!$F$1:$F$37),0),3)</f>
        <v>0.11764705882352941</v>
      </c>
      <c r="S2185" s="115">
        <f t="shared" si="70"/>
        <v>0</v>
      </c>
      <c r="T2185" s="115">
        <f t="shared" si="71"/>
        <v>0</v>
      </c>
    </row>
    <row r="2186" spans="1:20" x14ac:dyDescent="0.3">
      <c r="A2186" s="115" t="s">
        <v>371</v>
      </c>
      <c r="B2186" s="115" t="s">
        <v>313</v>
      </c>
      <c r="C2186" s="115" t="s">
        <v>103</v>
      </c>
      <c r="D2186" s="115" t="s">
        <v>87</v>
      </c>
      <c r="E2186" s="115" t="s">
        <v>86</v>
      </c>
      <c r="F2186" s="115" t="s">
        <v>87</v>
      </c>
      <c r="G2186" s="115">
        <v>1977</v>
      </c>
      <c r="H2186" s="115" t="s">
        <v>281</v>
      </c>
      <c r="I2186" s="115">
        <v>2.002301595</v>
      </c>
      <c r="J2186" s="115" t="s">
        <v>53</v>
      </c>
      <c r="K2186" s="115" t="str">
        <f>INDEX(DatosProcesados!$A$1:$BF$101,MATCH(DataBase!A2186,DatosProcesados!$A$1:$A$101,0),MATCH(DataBase!J2186,DatosProcesados!$A$1:$BF$1,0))</f>
        <v>No</v>
      </c>
      <c r="L2186" s="115" t="str">
        <f>INDEX(Modelo!$A$9:$D$89,MATCH(DataBase!$J2186,Modelo!$A$9:$A$89,0),MATCH(DataBase!L$1,Modelo!$A$9:$D$9,0))</f>
        <v xml:space="preserve">Impacto social </v>
      </c>
      <c r="M2186" s="115" t="str">
        <f>INDEX(Modelo!$A$9:$D$89,MATCH(DataBase!$J2186,Modelo!$A$9:$A$89,0),MATCH(DataBase!M$1,Modelo!$A$9:$D$9,0))</f>
        <v>Pilar 6</v>
      </c>
      <c r="N2186" s="115" t="str">
        <f>INDEX(Modelo!$A$9:$D$89,MATCH(DataBase!$J2186,Modelo!$A$9:$A$89,0),MATCH(DataBase!N$1,Modelo!$A$9:$D$9,0))</f>
        <v>boolean</v>
      </c>
      <c r="O2186" s="115" t="b">
        <f t="array" ref="O2186">IF(N2186="negativo",INDEX($AD$3:$AG$51,MATCH(1,($B2186=$AD$3:$AD$51)*($J2186=$AE$3:$AE$51),0),3),IF(N2186="positivo",INDEX($AD$55:$AG$109,MATCH(1,($B2186=$AD$55:$AD$109)*($J2186=$AE$55:$AE$109),0),3)))</f>
        <v>0</v>
      </c>
      <c r="P2186" s="115" t="b">
        <f t="array" ref="P2186">IF(N2186="negativo",INDEX($AD$3:$AG$51,MATCH(1,($B2186=$AD$3:$AD$51)*($J2186=$AE$3:$AE$51),0),4),IF(N2186="positivo",INDEX($AD$55:$AG$109,MATCH(1,($B2186=$AD$55:$AD$109)*($J2186=$AE$55:$AE$109),0),4)))</f>
        <v>0</v>
      </c>
      <c r="Q2186" s="115" t="str">
        <f>VLOOKUP(M2186,Modelo!$A$2:$C$7,2,0)</f>
        <v>Impacto Económico, Social y Comunitario</v>
      </c>
      <c r="R2186" s="118">
        <f t="array" ref="R2186">INDEX(Modelo!$F$1:$H$37,MATCH(1,(DataBase!Q2186=Modelo!$G$1:$G$37)*(DataBase!B2186=Modelo!$F$1:$F$37),0),3)</f>
        <v>0.11764705882352941</v>
      </c>
      <c r="S2186" s="115">
        <f t="shared" si="70"/>
        <v>0</v>
      </c>
      <c r="T2186" s="115">
        <f t="shared" si="71"/>
        <v>0</v>
      </c>
    </row>
    <row r="2187" spans="1:20" x14ac:dyDescent="0.3">
      <c r="A2187" s="115" t="s">
        <v>469</v>
      </c>
      <c r="B2187" s="115" t="s">
        <v>467</v>
      </c>
      <c r="C2187" s="115" t="s">
        <v>103</v>
      </c>
      <c r="D2187" s="115" t="s">
        <v>87</v>
      </c>
      <c r="E2187" s="115" t="s">
        <v>86</v>
      </c>
      <c r="F2187" s="115" t="s">
        <v>87</v>
      </c>
      <c r="G2187" s="115">
        <v>1971</v>
      </c>
      <c r="H2187" s="115" t="s">
        <v>244</v>
      </c>
      <c r="I2187" s="115">
        <v>2.1567474139999998</v>
      </c>
      <c r="J2187" s="115" t="s">
        <v>53</v>
      </c>
      <c r="K2187" s="115">
        <f>INDEX(DatosProcesados!$A$1:$BF$101,MATCH(DataBase!A2187,DatosProcesados!$A$1:$A$101,0),MATCH(DataBase!J2187,DatosProcesados!$A$1:$BF$1,0))</f>
        <v>0</v>
      </c>
      <c r="L2187" s="115" t="str">
        <f>INDEX(Modelo!$A$9:$D$89,MATCH(DataBase!$J2187,Modelo!$A$9:$A$89,0),MATCH(DataBase!L$1,Modelo!$A$9:$D$9,0))</f>
        <v xml:space="preserve">Impacto social </v>
      </c>
      <c r="M2187" s="115" t="str">
        <f>INDEX(Modelo!$A$9:$D$89,MATCH(DataBase!$J2187,Modelo!$A$9:$A$89,0),MATCH(DataBase!M$1,Modelo!$A$9:$D$9,0))</f>
        <v>Pilar 6</v>
      </c>
      <c r="N2187" s="115" t="str">
        <f>INDEX(Modelo!$A$9:$D$89,MATCH(DataBase!$J2187,Modelo!$A$9:$A$89,0),MATCH(DataBase!N$1,Modelo!$A$9:$D$9,0))</f>
        <v>boolean</v>
      </c>
      <c r="O2187" s="115" t="b">
        <f t="array" ref="O2187">IF(N2187="negativo",INDEX($AD$3:$AG$51,MATCH(1,($B2187=$AD$3:$AD$51)*($J2187=$AE$3:$AE$51),0),3),IF(N2187="positivo",INDEX($AD$55:$AG$109,MATCH(1,($B2187=$AD$55:$AD$109)*($J2187=$AE$55:$AE$109),0),3)))</f>
        <v>0</v>
      </c>
      <c r="P2187" s="115" t="b">
        <f t="array" ref="P2187">IF(N2187="negativo",INDEX($AD$3:$AG$51,MATCH(1,($B2187=$AD$3:$AD$51)*($J2187=$AE$3:$AE$51),0),4),IF(N2187="positivo",INDEX($AD$55:$AG$109,MATCH(1,($B2187=$AD$55:$AD$109)*($J2187=$AE$55:$AE$109),0),4)))</f>
        <v>0</v>
      </c>
      <c r="Q2187" s="115" t="str">
        <f>VLOOKUP(M2187,Modelo!$A$2:$C$7,2,0)</f>
        <v>Impacto Económico, Social y Comunitario</v>
      </c>
      <c r="R2187" s="118">
        <f t="array" ref="R2187">INDEX(Modelo!$F$1:$H$37,MATCH(1,(DataBase!Q2187=Modelo!$G$1:$G$37)*(DataBase!B2187=Modelo!$F$1:$F$37),0),3)</f>
        <v>0.14285714285714285</v>
      </c>
      <c r="S2187" s="115">
        <f t="shared" si="70"/>
        <v>0</v>
      </c>
      <c r="T2187" s="115">
        <f t="shared" si="71"/>
        <v>0</v>
      </c>
    </row>
    <row r="2188" spans="1:20" x14ac:dyDescent="0.3">
      <c r="A2188" s="115" t="s">
        <v>357</v>
      </c>
      <c r="B2188" s="115" t="s">
        <v>313</v>
      </c>
      <c r="C2188" s="115" t="s">
        <v>103</v>
      </c>
      <c r="D2188" s="115" t="s">
        <v>86</v>
      </c>
      <c r="E2188" s="115" t="s">
        <v>86</v>
      </c>
      <c r="F2188" s="115" t="s">
        <v>87</v>
      </c>
      <c r="G2188" s="115">
        <v>2009</v>
      </c>
      <c r="H2188" s="115" t="s">
        <v>358</v>
      </c>
      <c r="I2188" s="115">
        <v>2.8694480090000001</v>
      </c>
      <c r="J2188" s="115" t="s">
        <v>53</v>
      </c>
      <c r="K2188" s="115">
        <f>INDEX(DatosProcesados!$A$1:$BF$101,MATCH(DataBase!A2188,DatosProcesados!$A$1:$A$101,0),MATCH(DataBase!J2188,DatosProcesados!$A$1:$BF$1,0))</f>
        <v>0</v>
      </c>
      <c r="L2188" s="115" t="str">
        <f>INDEX(Modelo!$A$9:$D$89,MATCH(DataBase!$J2188,Modelo!$A$9:$A$89,0),MATCH(DataBase!L$1,Modelo!$A$9:$D$9,0))</f>
        <v xml:space="preserve">Impacto social </v>
      </c>
      <c r="M2188" s="115" t="str">
        <f>INDEX(Modelo!$A$9:$D$89,MATCH(DataBase!$J2188,Modelo!$A$9:$A$89,0),MATCH(DataBase!M$1,Modelo!$A$9:$D$9,0))</f>
        <v>Pilar 6</v>
      </c>
      <c r="N2188" s="115" t="str">
        <f>INDEX(Modelo!$A$9:$D$89,MATCH(DataBase!$J2188,Modelo!$A$9:$A$89,0),MATCH(DataBase!N$1,Modelo!$A$9:$D$9,0))</f>
        <v>boolean</v>
      </c>
      <c r="O2188" s="115" t="b">
        <f t="array" ref="O2188">IF(N2188="negativo",INDEX($AD$3:$AG$51,MATCH(1,($B2188=$AD$3:$AD$51)*($J2188=$AE$3:$AE$51),0),3),IF(N2188="positivo",INDEX($AD$55:$AG$109,MATCH(1,($B2188=$AD$55:$AD$109)*($J2188=$AE$55:$AE$109),0),3)))</f>
        <v>0</v>
      </c>
      <c r="P2188" s="115" t="b">
        <f t="array" ref="P2188">IF(N2188="negativo",INDEX($AD$3:$AG$51,MATCH(1,($B2188=$AD$3:$AD$51)*($J2188=$AE$3:$AE$51),0),4),IF(N2188="positivo",INDEX($AD$55:$AG$109,MATCH(1,($B2188=$AD$55:$AD$109)*($J2188=$AE$55:$AE$109),0),4)))</f>
        <v>0</v>
      </c>
      <c r="Q2188" s="115" t="str">
        <f>VLOOKUP(M2188,Modelo!$A$2:$C$7,2,0)</f>
        <v>Impacto Económico, Social y Comunitario</v>
      </c>
      <c r="R2188" s="118">
        <f t="array" ref="R2188">INDEX(Modelo!$F$1:$H$37,MATCH(1,(DataBase!Q2188=Modelo!$G$1:$G$37)*(DataBase!B2188=Modelo!$F$1:$F$37),0),3)</f>
        <v>0.11764705882352941</v>
      </c>
      <c r="S2188" s="115">
        <f t="shared" si="70"/>
        <v>0</v>
      </c>
      <c r="T2188" s="115">
        <f t="shared" si="71"/>
        <v>0</v>
      </c>
    </row>
    <row r="2189" spans="1:20" x14ac:dyDescent="0.3">
      <c r="A2189" s="115" t="s">
        <v>355</v>
      </c>
      <c r="B2189" s="115" t="s">
        <v>313</v>
      </c>
      <c r="C2189" s="115" t="s">
        <v>103</v>
      </c>
      <c r="D2189" s="115" t="s">
        <v>87</v>
      </c>
      <c r="E2189" s="115" t="s">
        <v>86</v>
      </c>
      <c r="F2189" s="115" t="s">
        <v>86</v>
      </c>
      <c r="G2189" s="115">
        <v>1934</v>
      </c>
      <c r="H2189" s="115" t="s">
        <v>125</v>
      </c>
      <c r="I2189" s="115">
        <v>3.134365769</v>
      </c>
      <c r="J2189" s="115" t="s">
        <v>53</v>
      </c>
      <c r="K2189" s="115">
        <f>INDEX(DatosProcesados!$A$1:$BF$101,MATCH(DataBase!A2189,DatosProcesados!$A$1:$A$101,0),MATCH(DataBase!J2189,DatosProcesados!$A$1:$BF$1,0))</f>
        <v>0</v>
      </c>
      <c r="L2189" s="115" t="str">
        <f>INDEX(Modelo!$A$9:$D$89,MATCH(DataBase!$J2189,Modelo!$A$9:$A$89,0),MATCH(DataBase!L$1,Modelo!$A$9:$D$9,0))</f>
        <v xml:space="preserve">Impacto social </v>
      </c>
      <c r="M2189" s="115" t="str">
        <f>INDEX(Modelo!$A$9:$D$89,MATCH(DataBase!$J2189,Modelo!$A$9:$A$89,0),MATCH(DataBase!M$1,Modelo!$A$9:$D$9,0))</f>
        <v>Pilar 6</v>
      </c>
      <c r="N2189" s="115" t="str">
        <f>INDEX(Modelo!$A$9:$D$89,MATCH(DataBase!$J2189,Modelo!$A$9:$A$89,0),MATCH(DataBase!N$1,Modelo!$A$9:$D$9,0))</f>
        <v>boolean</v>
      </c>
      <c r="O2189" s="115" t="b">
        <f t="array" ref="O2189">IF(N2189="negativo",INDEX($AD$3:$AG$51,MATCH(1,($B2189=$AD$3:$AD$51)*($J2189=$AE$3:$AE$51),0),3),IF(N2189="positivo",INDEX($AD$55:$AG$109,MATCH(1,($B2189=$AD$55:$AD$109)*($J2189=$AE$55:$AE$109),0),3)))</f>
        <v>0</v>
      </c>
      <c r="P2189" s="115" t="b">
        <f t="array" ref="P2189">IF(N2189="negativo",INDEX($AD$3:$AG$51,MATCH(1,($B2189=$AD$3:$AD$51)*($J2189=$AE$3:$AE$51),0),4),IF(N2189="positivo",INDEX($AD$55:$AG$109,MATCH(1,($B2189=$AD$55:$AD$109)*($J2189=$AE$55:$AE$109),0),4)))</f>
        <v>0</v>
      </c>
      <c r="Q2189" s="115" t="str">
        <f>VLOOKUP(M2189,Modelo!$A$2:$C$7,2,0)</f>
        <v>Impacto Económico, Social y Comunitario</v>
      </c>
      <c r="R2189" s="118">
        <f t="array" ref="R2189">INDEX(Modelo!$F$1:$H$37,MATCH(1,(DataBase!Q2189=Modelo!$G$1:$G$37)*(DataBase!B2189=Modelo!$F$1:$F$37),0),3)</f>
        <v>0.11764705882352941</v>
      </c>
      <c r="S2189" s="115">
        <f t="shared" si="70"/>
        <v>0</v>
      </c>
      <c r="T2189" s="115">
        <f t="shared" si="71"/>
        <v>0</v>
      </c>
    </row>
    <row r="2190" spans="1:20" x14ac:dyDescent="0.3">
      <c r="A2190" s="115" t="s">
        <v>129</v>
      </c>
      <c r="B2190" s="115" t="s">
        <v>84</v>
      </c>
      <c r="C2190" s="115" t="s">
        <v>97</v>
      </c>
      <c r="D2190" s="115" t="s">
        <v>86</v>
      </c>
      <c r="E2190" s="115" t="s">
        <v>87</v>
      </c>
      <c r="F2190" s="115" t="s">
        <v>87</v>
      </c>
      <c r="G2190" s="115">
        <v>1924</v>
      </c>
      <c r="H2190" s="115" t="s">
        <v>130</v>
      </c>
      <c r="I2190" s="115">
        <v>6.6721791020000003</v>
      </c>
      <c r="J2190" s="115" t="s">
        <v>53</v>
      </c>
      <c r="K2190" s="115" t="str">
        <f>INDEX(DatosProcesados!$A$1:$BF$101,MATCH(DataBase!A2190,DatosProcesados!$A$1:$A$101,0),MATCH(DataBase!J2190,DatosProcesados!$A$1:$BF$1,0))</f>
        <v>No</v>
      </c>
      <c r="L2190" s="115" t="str">
        <f>INDEX(Modelo!$A$9:$D$89,MATCH(DataBase!$J2190,Modelo!$A$9:$A$89,0),MATCH(DataBase!L$1,Modelo!$A$9:$D$9,0))</f>
        <v xml:space="preserve">Impacto social </v>
      </c>
      <c r="M2190" s="115" t="str">
        <f>INDEX(Modelo!$A$9:$D$89,MATCH(DataBase!$J2190,Modelo!$A$9:$A$89,0),MATCH(DataBase!M$1,Modelo!$A$9:$D$9,0))</f>
        <v>Pilar 6</v>
      </c>
      <c r="N2190" s="115" t="str">
        <f>INDEX(Modelo!$A$9:$D$89,MATCH(DataBase!$J2190,Modelo!$A$9:$A$89,0),MATCH(DataBase!N$1,Modelo!$A$9:$D$9,0))</f>
        <v>boolean</v>
      </c>
      <c r="O2190" s="115" t="b">
        <f t="array" ref="O2190">IF(N2190="negativo",INDEX($AD$3:$AG$51,MATCH(1,($B2190=$AD$3:$AD$51)*($J2190=$AE$3:$AE$51),0),3),IF(N2190="positivo",INDEX($AD$55:$AG$109,MATCH(1,($B2190=$AD$55:$AD$109)*($J2190=$AE$55:$AE$109),0),3)))</f>
        <v>0</v>
      </c>
      <c r="P2190" s="115" t="b">
        <f t="array" ref="P2190">IF(N2190="negativo",INDEX($AD$3:$AG$51,MATCH(1,($B2190=$AD$3:$AD$51)*($J2190=$AE$3:$AE$51),0),4),IF(N2190="positivo",INDEX($AD$55:$AG$109,MATCH(1,($B2190=$AD$55:$AD$109)*($J2190=$AE$55:$AE$109),0),4)))</f>
        <v>0</v>
      </c>
      <c r="Q2190" s="115" t="str">
        <f>VLOOKUP(M2190,Modelo!$A$2:$C$7,2,0)</f>
        <v>Impacto Económico, Social y Comunitario</v>
      </c>
      <c r="R2190" s="118">
        <f t="array" ref="R2190">INDEX(Modelo!$F$1:$H$37,MATCH(1,(DataBase!Q2190=Modelo!$G$1:$G$37)*(DataBase!B2190=Modelo!$F$1:$F$37),0),3)</f>
        <v>0.11764705882352941</v>
      </c>
      <c r="S2190" s="115">
        <f t="shared" si="70"/>
        <v>0</v>
      </c>
      <c r="T2190" s="115">
        <f t="shared" si="71"/>
        <v>0</v>
      </c>
    </row>
    <row r="2191" spans="1:20" x14ac:dyDescent="0.3">
      <c r="A2191" s="115" t="s">
        <v>166</v>
      </c>
      <c r="B2191" s="115" t="s">
        <v>84</v>
      </c>
      <c r="C2191" s="115" t="s">
        <v>103</v>
      </c>
      <c r="D2191" s="115" t="s">
        <v>86</v>
      </c>
      <c r="E2191" s="115" t="s">
        <v>87</v>
      </c>
      <c r="F2191" s="115" t="s">
        <v>87</v>
      </c>
      <c r="G2191" s="115">
        <v>1910</v>
      </c>
      <c r="H2191" s="115" t="s">
        <v>167</v>
      </c>
      <c r="I2191" s="115">
        <v>2.655177809</v>
      </c>
      <c r="J2191" s="115" t="s">
        <v>53</v>
      </c>
      <c r="K2191" s="115" t="str">
        <f>INDEX(DatosProcesados!$A$1:$BF$101,MATCH(DataBase!A2191,DatosProcesados!$A$1:$A$101,0),MATCH(DataBase!J2191,DatosProcesados!$A$1:$BF$1,0))</f>
        <v>No</v>
      </c>
      <c r="L2191" s="115" t="str">
        <f>INDEX(Modelo!$A$9:$D$89,MATCH(DataBase!$J2191,Modelo!$A$9:$A$89,0),MATCH(DataBase!L$1,Modelo!$A$9:$D$9,0))</f>
        <v xml:space="preserve">Impacto social </v>
      </c>
      <c r="M2191" s="115" t="str">
        <f>INDEX(Modelo!$A$9:$D$89,MATCH(DataBase!$J2191,Modelo!$A$9:$A$89,0),MATCH(DataBase!M$1,Modelo!$A$9:$D$9,0))</f>
        <v>Pilar 6</v>
      </c>
      <c r="N2191" s="115" t="str">
        <f>INDEX(Modelo!$A$9:$D$89,MATCH(DataBase!$J2191,Modelo!$A$9:$A$89,0),MATCH(DataBase!N$1,Modelo!$A$9:$D$9,0))</f>
        <v>boolean</v>
      </c>
      <c r="O2191" s="115" t="b">
        <f t="array" ref="O2191">IF(N2191="negativo",INDEX($AD$3:$AG$51,MATCH(1,($B2191=$AD$3:$AD$51)*($J2191=$AE$3:$AE$51),0),3),IF(N2191="positivo",INDEX($AD$55:$AG$109,MATCH(1,($B2191=$AD$55:$AD$109)*($J2191=$AE$55:$AE$109),0),3)))</f>
        <v>0</v>
      </c>
      <c r="P2191" s="115" t="b">
        <f t="array" ref="P2191">IF(N2191="negativo",INDEX($AD$3:$AG$51,MATCH(1,($B2191=$AD$3:$AD$51)*($J2191=$AE$3:$AE$51),0),4),IF(N2191="positivo",INDEX($AD$55:$AG$109,MATCH(1,($B2191=$AD$55:$AD$109)*($J2191=$AE$55:$AE$109),0),4)))</f>
        <v>0</v>
      </c>
      <c r="Q2191" s="115" t="str">
        <f>VLOOKUP(M2191,Modelo!$A$2:$C$7,2,0)</f>
        <v>Impacto Económico, Social y Comunitario</v>
      </c>
      <c r="R2191" s="118">
        <f t="array" ref="R2191">INDEX(Modelo!$F$1:$H$37,MATCH(1,(DataBase!Q2191=Modelo!$G$1:$G$37)*(DataBase!B2191=Modelo!$F$1:$F$37),0),3)</f>
        <v>0.11764705882352941</v>
      </c>
      <c r="S2191" s="115">
        <f t="shared" si="70"/>
        <v>0</v>
      </c>
      <c r="T2191" s="115">
        <f t="shared" si="71"/>
        <v>0</v>
      </c>
    </row>
    <row r="2192" spans="1:20" x14ac:dyDescent="0.3">
      <c r="A2192" s="115" t="s">
        <v>312</v>
      </c>
      <c r="B2192" s="115" t="s">
        <v>313</v>
      </c>
      <c r="C2192" s="115" t="s">
        <v>103</v>
      </c>
      <c r="D2192" s="115" t="s">
        <v>86</v>
      </c>
      <c r="E2192" s="115" t="s">
        <v>87</v>
      </c>
      <c r="F2192" s="115" t="s">
        <v>87</v>
      </c>
      <c r="G2192" s="115">
        <v>1968</v>
      </c>
      <c r="H2192" s="115" t="s">
        <v>125</v>
      </c>
      <c r="I2192" s="115">
        <v>24.752011681999999</v>
      </c>
      <c r="J2192" s="115" t="s">
        <v>53</v>
      </c>
      <c r="K2192" s="115" t="str">
        <f>INDEX(DatosProcesados!$A$1:$BF$101,MATCH(DataBase!A2192,DatosProcesados!$A$1:$A$101,0),MATCH(DataBase!J2192,DatosProcesados!$A$1:$BF$1,0))</f>
        <v>Si</v>
      </c>
      <c r="L2192" s="115" t="str">
        <f>INDEX(Modelo!$A$9:$D$89,MATCH(DataBase!$J2192,Modelo!$A$9:$A$89,0),MATCH(DataBase!L$1,Modelo!$A$9:$D$9,0))</f>
        <v xml:space="preserve">Impacto social </v>
      </c>
      <c r="M2192" s="115" t="str">
        <f>INDEX(Modelo!$A$9:$D$89,MATCH(DataBase!$J2192,Modelo!$A$9:$A$89,0),MATCH(DataBase!M$1,Modelo!$A$9:$D$9,0))</f>
        <v>Pilar 6</v>
      </c>
      <c r="N2192" s="115" t="str">
        <f>INDEX(Modelo!$A$9:$D$89,MATCH(DataBase!$J2192,Modelo!$A$9:$A$89,0),MATCH(DataBase!N$1,Modelo!$A$9:$D$9,0))</f>
        <v>boolean</v>
      </c>
      <c r="O2192" s="115" t="b">
        <f t="array" ref="O2192">IF(N2192="negativo",INDEX($AD$3:$AG$51,MATCH(1,($B2192=$AD$3:$AD$51)*($J2192=$AE$3:$AE$51),0),3),IF(N2192="positivo",INDEX($AD$55:$AG$109,MATCH(1,($B2192=$AD$55:$AD$109)*($J2192=$AE$55:$AE$109),0),3)))</f>
        <v>0</v>
      </c>
      <c r="P2192" s="115" t="b">
        <f t="array" ref="P2192">IF(N2192="negativo",INDEX($AD$3:$AG$51,MATCH(1,($B2192=$AD$3:$AD$51)*($J2192=$AE$3:$AE$51),0),4),IF(N2192="positivo",INDEX($AD$55:$AG$109,MATCH(1,($B2192=$AD$55:$AD$109)*($J2192=$AE$55:$AE$109),0),4)))</f>
        <v>0</v>
      </c>
      <c r="Q2192" s="115" t="str">
        <f>VLOOKUP(M2192,Modelo!$A$2:$C$7,2,0)</f>
        <v>Impacto Económico, Social y Comunitario</v>
      </c>
      <c r="R2192" s="118">
        <f t="array" ref="R2192">INDEX(Modelo!$F$1:$H$37,MATCH(1,(DataBase!Q2192=Modelo!$G$1:$G$37)*(DataBase!B2192=Modelo!$F$1:$F$37),0),3)</f>
        <v>0.11764705882352941</v>
      </c>
      <c r="S2192" s="115">
        <f t="shared" si="70"/>
        <v>100</v>
      </c>
      <c r="T2192" s="115">
        <f t="shared" si="71"/>
        <v>11.76470588235294</v>
      </c>
    </row>
    <row r="2193" spans="1:20" x14ac:dyDescent="0.3">
      <c r="A2193" s="115" t="s">
        <v>162</v>
      </c>
      <c r="B2193" s="115" t="s">
        <v>84</v>
      </c>
      <c r="C2193" s="115" t="s">
        <v>97</v>
      </c>
      <c r="D2193" s="115" t="s">
        <v>86</v>
      </c>
      <c r="E2193" s="115" t="s">
        <v>87</v>
      </c>
      <c r="F2193" s="115" t="s">
        <v>87</v>
      </c>
      <c r="G2193" s="115">
        <v>1979</v>
      </c>
      <c r="H2193" s="115" t="s">
        <v>163</v>
      </c>
      <c r="I2193" s="115">
        <v>2.956157691</v>
      </c>
      <c r="J2193" s="115" t="s">
        <v>53</v>
      </c>
      <c r="K2193" s="115" t="str">
        <f>INDEX(DatosProcesados!$A$1:$BF$101,MATCH(DataBase!A2193,DatosProcesados!$A$1:$A$101,0),MATCH(DataBase!J2193,DatosProcesados!$A$1:$BF$1,0))</f>
        <v>No</v>
      </c>
      <c r="L2193" s="115" t="str">
        <f>INDEX(Modelo!$A$9:$D$89,MATCH(DataBase!$J2193,Modelo!$A$9:$A$89,0),MATCH(DataBase!L$1,Modelo!$A$9:$D$9,0))</f>
        <v xml:space="preserve">Impacto social </v>
      </c>
      <c r="M2193" s="115" t="str">
        <f>INDEX(Modelo!$A$9:$D$89,MATCH(DataBase!$J2193,Modelo!$A$9:$A$89,0),MATCH(DataBase!M$1,Modelo!$A$9:$D$9,0))</f>
        <v>Pilar 6</v>
      </c>
      <c r="N2193" s="115" t="str">
        <f>INDEX(Modelo!$A$9:$D$89,MATCH(DataBase!$J2193,Modelo!$A$9:$A$89,0),MATCH(DataBase!N$1,Modelo!$A$9:$D$9,0))</f>
        <v>boolean</v>
      </c>
      <c r="O2193" s="115" t="b">
        <f t="array" ref="O2193">IF(N2193="negativo",INDEX($AD$3:$AG$51,MATCH(1,($B2193=$AD$3:$AD$51)*($J2193=$AE$3:$AE$51),0),3),IF(N2193="positivo",INDEX($AD$55:$AG$109,MATCH(1,($B2193=$AD$55:$AD$109)*($J2193=$AE$55:$AE$109),0),3)))</f>
        <v>0</v>
      </c>
      <c r="P2193" s="115" t="b">
        <f t="array" ref="P2193">IF(N2193="negativo",INDEX($AD$3:$AG$51,MATCH(1,($B2193=$AD$3:$AD$51)*($J2193=$AE$3:$AE$51),0),4),IF(N2193="positivo",INDEX($AD$55:$AG$109,MATCH(1,($B2193=$AD$55:$AD$109)*($J2193=$AE$55:$AE$109),0),4)))</f>
        <v>0</v>
      </c>
      <c r="Q2193" s="115" t="str">
        <f>VLOOKUP(M2193,Modelo!$A$2:$C$7,2,0)</f>
        <v>Impacto Económico, Social y Comunitario</v>
      </c>
      <c r="R2193" s="118">
        <f t="array" ref="R2193">INDEX(Modelo!$F$1:$H$37,MATCH(1,(DataBase!Q2193=Modelo!$G$1:$G$37)*(DataBase!B2193=Modelo!$F$1:$F$37),0),3)</f>
        <v>0.11764705882352941</v>
      </c>
      <c r="S2193" s="115">
        <f t="shared" si="70"/>
        <v>0</v>
      </c>
      <c r="T2193" s="115">
        <f t="shared" si="71"/>
        <v>0</v>
      </c>
    </row>
    <row r="2194" spans="1:20" x14ac:dyDescent="0.3">
      <c r="A2194" s="115" t="s">
        <v>348</v>
      </c>
      <c r="B2194" s="115" t="s">
        <v>313</v>
      </c>
      <c r="C2194" s="115" t="s">
        <v>103</v>
      </c>
      <c r="D2194" s="115" t="s">
        <v>86</v>
      </c>
      <c r="E2194" s="115" t="s">
        <v>87</v>
      </c>
      <c r="F2194" s="115" t="s">
        <v>87</v>
      </c>
      <c r="G2194" s="115">
        <v>1937</v>
      </c>
      <c r="H2194" s="115" t="s">
        <v>294</v>
      </c>
      <c r="I2194" s="115">
        <v>4.02823039</v>
      </c>
      <c r="J2194" s="115" t="s">
        <v>53</v>
      </c>
      <c r="K2194" s="115" t="str">
        <f>INDEX(DatosProcesados!$A$1:$BF$101,MATCH(DataBase!A2194,DatosProcesados!$A$1:$A$101,0),MATCH(DataBase!J2194,DatosProcesados!$A$1:$BF$1,0))</f>
        <v>No</v>
      </c>
      <c r="L2194" s="115" t="str">
        <f>INDEX(Modelo!$A$9:$D$89,MATCH(DataBase!$J2194,Modelo!$A$9:$A$89,0),MATCH(DataBase!L$1,Modelo!$A$9:$D$9,0))</f>
        <v xml:space="preserve">Impacto social </v>
      </c>
      <c r="M2194" s="115" t="str">
        <f>INDEX(Modelo!$A$9:$D$89,MATCH(DataBase!$J2194,Modelo!$A$9:$A$89,0),MATCH(DataBase!M$1,Modelo!$A$9:$D$9,0))</f>
        <v>Pilar 6</v>
      </c>
      <c r="N2194" s="115" t="str">
        <f>INDEX(Modelo!$A$9:$D$89,MATCH(DataBase!$J2194,Modelo!$A$9:$A$89,0),MATCH(DataBase!N$1,Modelo!$A$9:$D$9,0))</f>
        <v>boolean</v>
      </c>
      <c r="O2194" s="115" t="b">
        <f t="array" ref="O2194">IF(N2194="negativo",INDEX($AD$3:$AG$51,MATCH(1,($B2194=$AD$3:$AD$51)*($J2194=$AE$3:$AE$51),0),3),IF(N2194="positivo",INDEX($AD$55:$AG$109,MATCH(1,($B2194=$AD$55:$AD$109)*($J2194=$AE$55:$AE$109),0),3)))</f>
        <v>0</v>
      </c>
      <c r="P2194" s="115" t="b">
        <f t="array" ref="P2194">IF(N2194="negativo",INDEX($AD$3:$AG$51,MATCH(1,($B2194=$AD$3:$AD$51)*($J2194=$AE$3:$AE$51),0),4),IF(N2194="positivo",INDEX($AD$55:$AG$109,MATCH(1,($B2194=$AD$55:$AD$109)*($J2194=$AE$55:$AE$109),0),4)))</f>
        <v>0</v>
      </c>
      <c r="Q2194" s="115" t="str">
        <f>VLOOKUP(M2194,Modelo!$A$2:$C$7,2,0)</f>
        <v>Impacto Económico, Social y Comunitario</v>
      </c>
      <c r="R2194" s="118">
        <f t="array" ref="R2194">INDEX(Modelo!$F$1:$H$37,MATCH(1,(DataBase!Q2194=Modelo!$G$1:$G$37)*(DataBase!B2194=Modelo!$F$1:$F$37),0),3)</f>
        <v>0.11764705882352941</v>
      </c>
      <c r="S2194" s="115">
        <f t="shared" si="70"/>
        <v>0</v>
      </c>
      <c r="T2194" s="115">
        <f t="shared" si="71"/>
        <v>0</v>
      </c>
    </row>
    <row r="2195" spans="1:20" x14ac:dyDescent="0.3">
      <c r="A2195" s="115" t="s">
        <v>343</v>
      </c>
      <c r="B2195" s="115" t="s">
        <v>313</v>
      </c>
      <c r="C2195" s="115" t="s">
        <v>103</v>
      </c>
      <c r="D2195" s="115" t="s">
        <v>86</v>
      </c>
      <c r="E2195" s="115" t="s">
        <v>86</v>
      </c>
      <c r="F2195" s="115" t="s">
        <v>87</v>
      </c>
      <c r="G2195" s="115">
        <v>1993</v>
      </c>
      <c r="H2195" s="115" t="s">
        <v>281</v>
      </c>
      <c r="I2195" s="115">
        <v>4.8704234599999996</v>
      </c>
      <c r="J2195" s="115" t="s">
        <v>53</v>
      </c>
      <c r="K2195" s="115" t="str">
        <f>INDEX(DatosProcesados!$A$1:$BF$101,MATCH(DataBase!A2195,DatosProcesados!$A$1:$A$101,0),MATCH(DataBase!J2195,DatosProcesados!$A$1:$BF$1,0))</f>
        <v>No</v>
      </c>
      <c r="L2195" s="115" t="str">
        <f>INDEX(Modelo!$A$9:$D$89,MATCH(DataBase!$J2195,Modelo!$A$9:$A$89,0),MATCH(DataBase!L$1,Modelo!$A$9:$D$9,0))</f>
        <v xml:space="preserve">Impacto social </v>
      </c>
      <c r="M2195" s="115" t="str">
        <f>INDEX(Modelo!$A$9:$D$89,MATCH(DataBase!$J2195,Modelo!$A$9:$A$89,0),MATCH(DataBase!M$1,Modelo!$A$9:$D$9,0))</f>
        <v>Pilar 6</v>
      </c>
      <c r="N2195" s="115" t="str">
        <f>INDEX(Modelo!$A$9:$D$89,MATCH(DataBase!$J2195,Modelo!$A$9:$A$89,0),MATCH(DataBase!N$1,Modelo!$A$9:$D$9,0))</f>
        <v>boolean</v>
      </c>
      <c r="O2195" s="115" t="b">
        <f t="array" ref="O2195">IF(N2195="negativo",INDEX($AD$3:$AG$51,MATCH(1,($B2195=$AD$3:$AD$51)*($J2195=$AE$3:$AE$51),0),3),IF(N2195="positivo",INDEX($AD$55:$AG$109,MATCH(1,($B2195=$AD$55:$AD$109)*($J2195=$AE$55:$AE$109),0),3)))</f>
        <v>0</v>
      </c>
      <c r="P2195" s="115" t="b">
        <f t="array" ref="P2195">IF(N2195="negativo",INDEX($AD$3:$AG$51,MATCH(1,($B2195=$AD$3:$AD$51)*($J2195=$AE$3:$AE$51),0),4),IF(N2195="positivo",INDEX($AD$55:$AG$109,MATCH(1,($B2195=$AD$55:$AD$109)*($J2195=$AE$55:$AE$109),0),4)))</f>
        <v>0</v>
      </c>
      <c r="Q2195" s="115" t="str">
        <f>VLOOKUP(M2195,Modelo!$A$2:$C$7,2,0)</f>
        <v>Impacto Económico, Social y Comunitario</v>
      </c>
      <c r="R2195" s="118">
        <f t="array" ref="R2195">INDEX(Modelo!$F$1:$H$37,MATCH(1,(DataBase!Q2195=Modelo!$G$1:$G$37)*(DataBase!B2195=Modelo!$F$1:$F$37),0),3)</f>
        <v>0.11764705882352941</v>
      </c>
      <c r="S2195" s="115">
        <f t="shared" si="70"/>
        <v>0</v>
      </c>
      <c r="T2195" s="115">
        <f t="shared" si="71"/>
        <v>0</v>
      </c>
    </row>
    <row r="2196" spans="1:20" x14ac:dyDescent="0.3">
      <c r="A2196" s="115" t="s">
        <v>367</v>
      </c>
      <c r="B2196" s="115" t="s">
        <v>313</v>
      </c>
      <c r="C2196" s="115" t="s">
        <v>103</v>
      </c>
      <c r="D2196" s="115" t="s">
        <v>86</v>
      </c>
      <c r="E2196" s="115" t="s">
        <v>86</v>
      </c>
      <c r="F2196" s="115" t="s">
        <v>86</v>
      </c>
      <c r="G2196" s="115">
        <v>1966</v>
      </c>
      <c r="H2196" s="115" t="s">
        <v>125</v>
      </c>
      <c r="I2196" s="115">
        <v>2.0461661379999998</v>
      </c>
      <c r="J2196" s="115" t="s">
        <v>53</v>
      </c>
      <c r="K2196" s="115" t="str">
        <f>INDEX(DatosProcesados!$A$1:$BF$101,MATCH(DataBase!A2196,DatosProcesados!$A$1:$A$101,0),MATCH(DataBase!J2196,DatosProcesados!$A$1:$BF$1,0))</f>
        <v>No</v>
      </c>
      <c r="L2196" s="115" t="str">
        <f>INDEX(Modelo!$A$9:$D$89,MATCH(DataBase!$J2196,Modelo!$A$9:$A$89,0),MATCH(DataBase!L$1,Modelo!$A$9:$D$9,0))</f>
        <v xml:space="preserve">Impacto social </v>
      </c>
      <c r="M2196" s="115" t="str">
        <f>INDEX(Modelo!$A$9:$D$89,MATCH(DataBase!$J2196,Modelo!$A$9:$A$89,0),MATCH(DataBase!M$1,Modelo!$A$9:$D$9,0))</f>
        <v>Pilar 6</v>
      </c>
      <c r="N2196" s="115" t="str">
        <f>INDEX(Modelo!$A$9:$D$89,MATCH(DataBase!$J2196,Modelo!$A$9:$A$89,0),MATCH(DataBase!N$1,Modelo!$A$9:$D$9,0))</f>
        <v>boolean</v>
      </c>
      <c r="O2196" s="115" t="b">
        <f t="array" ref="O2196">IF(N2196="negativo",INDEX($AD$3:$AG$51,MATCH(1,($B2196=$AD$3:$AD$51)*($J2196=$AE$3:$AE$51),0),3),IF(N2196="positivo",INDEX($AD$55:$AG$109,MATCH(1,($B2196=$AD$55:$AD$109)*($J2196=$AE$55:$AE$109),0),3)))</f>
        <v>0</v>
      </c>
      <c r="P2196" s="115" t="b">
        <f t="array" ref="P2196">IF(N2196="negativo",INDEX($AD$3:$AG$51,MATCH(1,($B2196=$AD$3:$AD$51)*($J2196=$AE$3:$AE$51),0),4),IF(N2196="positivo",INDEX($AD$55:$AG$109,MATCH(1,($B2196=$AD$55:$AD$109)*($J2196=$AE$55:$AE$109),0),4)))</f>
        <v>0</v>
      </c>
      <c r="Q2196" s="115" t="str">
        <f>VLOOKUP(M2196,Modelo!$A$2:$C$7,2,0)</f>
        <v>Impacto Económico, Social y Comunitario</v>
      </c>
      <c r="R2196" s="118">
        <f t="array" ref="R2196">INDEX(Modelo!$F$1:$H$37,MATCH(1,(DataBase!Q2196=Modelo!$G$1:$G$37)*(DataBase!B2196=Modelo!$F$1:$F$37),0),3)</f>
        <v>0.11764705882352941</v>
      </c>
      <c r="S2196" s="115">
        <f t="shared" si="70"/>
        <v>0</v>
      </c>
      <c r="T2196" s="115">
        <f t="shared" si="71"/>
        <v>0</v>
      </c>
    </row>
    <row r="2197" spans="1:20" x14ac:dyDescent="0.3">
      <c r="A2197" s="115" t="s">
        <v>374</v>
      </c>
      <c r="B2197" s="115" t="s">
        <v>313</v>
      </c>
      <c r="C2197" s="115" t="s">
        <v>103</v>
      </c>
      <c r="D2197" s="115" t="s">
        <v>86</v>
      </c>
      <c r="E2197" s="115" t="s">
        <v>87</v>
      </c>
      <c r="F2197" s="115" t="s">
        <v>87</v>
      </c>
      <c r="G2197" s="115">
        <v>1929</v>
      </c>
      <c r="H2197" s="115" t="s">
        <v>375</v>
      </c>
      <c r="I2197" s="115">
        <v>1.928223518</v>
      </c>
      <c r="J2197" s="115" t="s">
        <v>53</v>
      </c>
      <c r="K2197" s="115">
        <f>INDEX(DatosProcesados!$A$1:$BF$101,MATCH(DataBase!A2197,DatosProcesados!$A$1:$A$101,0),MATCH(DataBase!J2197,DatosProcesados!$A$1:$BF$1,0))</f>
        <v>0</v>
      </c>
      <c r="L2197" s="115" t="str">
        <f>INDEX(Modelo!$A$9:$D$89,MATCH(DataBase!$J2197,Modelo!$A$9:$A$89,0),MATCH(DataBase!L$1,Modelo!$A$9:$D$9,0))</f>
        <v xml:space="preserve">Impacto social </v>
      </c>
      <c r="M2197" s="115" t="str">
        <f>INDEX(Modelo!$A$9:$D$89,MATCH(DataBase!$J2197,Modelo!$A$9:$A$89,0),MATCH(DataBase!M$1,Modelo!$A$9:$D$9,0))</f>
        <v>Pilar 6</v>
      </c>
      <c r="N2197" s="115" t="str">
        <f>INDEX(Modelo!$A$9:$D$89,MATCH(DataBase!$J2197,Modelo!$A$9:$A$89,0),MATCH(DataBase!N$1,Modelo!$A$9:$D$9,0))</f>
        <v>boolean</v>
      </c>
      <c r="O2197" s="115" t="b">
        <f t="array" ref="O2197">IF(N2197="negativo",INDEX($AD$3:$AG$51,MATCH(1,($B2197=$AD$3:$AD$51)*($J2197=$AE$3:$AE$51),0),3),IF(N2197="positivo",INDEX($AD$55:$AG$109,MATCH(1,($B2197=$AD$55:$AD$109)*($J2197=$AE$55:$AE$109),0),3)))</f>
        <v>0</v>
      </c>
      <c r="P2197" s="115" t="b">
        <f t="array" ref="P2197">IF(N2197="negativo",INDEX($AD$3:$AG$51,MATCH(1,($B2197=$AD$3:$AD$51)*($J2197=$AE$3:$AE$51),0),4),IF(N2197="positivo",INDEX($AD$55:$AG$109,MATCH(1,($B2197=$AD$55:$AD$109)*($J2197=$AE$55:$AE$109),0),4)))</f>
        <v>0</v>
      </c>
      <c r="Q2197" s="115" t="str">
        <f>VLOOKUP(M2197,Modelo!$A$2:$C$7,2,0)</f>
        <v>Impacto Económico, Social y Comunitario</v>
      </c>
      <c r="R2197" s="118">
        <f t="array" ref="R2197">INDEX(Modelo!$F$1:$H$37,MATCH(1,(DataBase!Q2197=Modelo!$G$1:$G$37)*(DataBase!B2197=Modelo!$F$1:$F$37),0),3)</f>
        <v>0.11764705882352941</v>
      </c>
      <c r="S2197" s="115">
        <f t="shared" si="70"/>
        <v>0</v>
      </c>
      <c r="T2197" s="115">
        <f t="shared" si="71"/>
        <v>0</v>
      </c>
    </row>
    <row r="2198" spans="1:20" x14ac:dyDescent="0.3">
      <c r="A2198" s="115" t="s">
        <v>201</v>
      </c>
      <c r="B2198" s="115" t="s">
        <v>84</v>
      </c>
      <c r="C2198" s="115" t="s">
        <v>103</v>
      </c>
      <c r="D2198" s="115" t="s">
        <v>86</v>
      </c>
      <c r="E2198" s="115" t="s">
        <v>86</v>
      </c>
      <c r="F2198" s="115" t="s">
        <v>86</v>
      </c>
      <c r="G2198" s="115">
        <v>1987</v>
      </c>
      <c r="H2198" s="115" t="s">
        <v>125</v>
      </c>
      <c r="I2198" s="115">
        <v>0</v>
      </c>
      <c r="J2198" s="115" t="s">
        <v>53</v>
      </c>
      <c r="K2198" s="115" t="str">
        <f>INDEX(DatosProcesados!$A$1:$BF$101,MATCH(DataBase!A2198,DatosProcesados!$A$1:$A$101,0),MATCH(DataBase!J2198,DatosProcesados!$A$1:$BF$1,0))</f>
        <v>No</v>
      </c>
      <c r="L2198" s="115" t="str">
        <f>INDEX(Modelo!$A$9:$D$89,MATCH(DataBase!$J2198,Modelo!$A$9:$A$89,0),MATCH(DataBase!L$1,Modelo!$A$9:$D$9,0))</f>
        <v xml:space="preserve">Impacto social </v>
      </c>
      <c r="M2198" s="115" t="str">
        <f>INDEX(Modelo!$A$9:$D$89,MATCH(DataBase!$J2198,Modelo!$A$9:$A$89,0),MATCH(DataBase!M$1,Modelo!$A$9:$D$9,0))</f>
        <v>Pilar 6</v>
      </c>
      <c r="N2198" s="115" t="str">
        <f>INDEX(Modelo!$A$9:$D$89,MATCH(DataBase!$J2198,Modelo!$A$9:$A$89,0),MATCH(DataBase!N$1,Modelo!$A$9:$D$9,0))</f>
        <v>boolean</v>
      </c>
      <c r="O2198" s="115" t="b">
        <f t="array" ref="O2198">IF(N2198="negativo",INDEX($AD$3:$AG$51,MATCH(1,($B2198=$AD$3:$AD$51)*($J2198=$AE$3:$AE$51),0),3),IF(N2198="positivo",INDEX($AD$55:$AG$109,MATCH(1,($B2198=$AD$55:$AD$109)*($J2198=$AE$55:$AE$109),0),3)))</f>
        <v>0</v>
      </c>
      <c r="P2198" s="115" t="b">
        <f t="array" ref="P2198">IF(N2198="negativo",INDEX($AD$3:$AG$51,MATCH(1,($B2198=$AD$3:$AD$51)*($J2198=$AE$3:$AE$51),0),4),IF(N2198="positivo",INDEX($AD$55:$AG$109,MATCH(1,($B2198=$AD$55:$AD$109)*($J2198=$AE$55:$AE$109),0),4)))</f>
        <v>0</v>
      </c>
      <c r="Q2198" s="115" t="str">
        <f>VLOOKUP(M2198,Modelo!$A$2:$C$7,2,0)</f>
        <v>Impacto Económico, Social y Comunitario</v>
      </c>
      <c r="R2198" s="118">
        <f t="array" ref="R2198">INDEX(Modelo!$F$1:$H$37,MATCH(1,(DataBase!Q2198=Modelo!$G$1:$G$37)*(DataBase!B2198=Modelo!$F$1:$F$37),0),3)</f>
        <v>0.11764705882352941</v>
      </c>
      <c r="S2198" s="115">
        <f t="shared" si="70"/>
        <v>0</v>
      </c>
      <c r="T2198" s="115">
        <f t="shared" si="71"/>
        <v>0</v>
      </c>
    </row>
    <row r="2199" spans="1:20" x14ac:dyDescent="0.3">
      <c r="A2199" s="115" t="s">
        <v>421</v>
      </c>
      <c r="B2199" s="115" t="s">
        <v>407</v>
      </c>
      <c r="C2199" s="115" t="s">
        <v>103</v>
      </c>
      <c r="D2199" s="115" t="s">
        <v>86</v>
      </c>
      <c r="E2199" s="115" t="s">
        <v>86</v>
      </c>
      <c r="F2199" s="115" t="s">
        <v>87</v>
      </c>
      <c r="G2199" s="115">
        <v>2016</v>
      </c>
      <c r="H2199" s="115" t="s">
        <v>422</v>
      </c>
      <c r="I2199" s="115">
        <v>5.4833186859999996</v>
      </c>
      <c r="J2199" s="115" t="s">
        <v>53</v>
      </c>
      <c r="K2199" s="115">
        <f>INDEX(DatosProcesados!$A$1:$BF$101,MATCH(DataBase!A2199,DatosProcesados!$A$1:$A$101,0),MATCH(DataBase!J2199,DatosProcesados!$A$1:$BF$1,0))</f>
        <v>0</v>
      </c>
      <c r="L2199" s="115" t="str">
        <f>INDEX(Modelo!$A$9:$D$89,MATCH(DataBase!$J2199,Modelo!$A$9:$A$89,0),MATCH(DataBase!L$1,Modelo!$A$9:$D$9,0))</f>
        <v xml:space="preserve">Impacto social </v>
      </c>
      <c r="M2199" s="115" t="str">
        <f>INDEX(Modelo!$A$9:$D$89,MATCH(DataBase!$J2199,Modelo!$A$9:$A$89,0),MATCH(DataBase!M$1,Modelo!$A$9:$D$9,0))</f>
        <v>Pilar 6</v>
      </c>
      <c r="N2199" s="115" t="str">
        <f>INDEX(Modelo!$A$9:$D$89,MATCH(DataBase!$J2199,Modelo!$A$9:$A$89,0),MATCH(DataBase!N$1,Modelo!$A$9:$D$9,0))</f>
        <v>boolean</v>
      </c>
      <c r="O2199" s="115" t="b">
        <f t="array" ref="O2199">IF(N2199="negativo",INDEX($AD$3:$AG$51,MATCH(1,($B2199=$AD$3:$AD$51)*($J2199=$AE$3:$AE$51),0),3),IF(N2199="positivo",INDEX($AD$55:$AG$109,MATCH(1,($B2199=$AD$55:$AD$109)*($J2199=$AE$55:$AE$109),0),3)))</f>
        <v>0</v>
      </c>
      <c r="P2199" s="115" t="b">
        <f t="array" ref="P2199">IF(N2199="negativo",INDEX($AD$3:$AG$51,MATCH(1,($B2199=$AD$3:$AD$51)*($J2199=$AE$3:$AE$51),0),4),IF(N2199="positivo",INDEX($AD$55:$AG$109,MATCH(1,($B2199=$AD$55:$AD$109)*($J2199=$AE$55:$AE$109),0),4)))</f>
        <v>0</v>
      </c>
      <c r="Q2199" s="115" t="str">
        <f>VLOOKUP(M2199,Modelo!$A$2:$C$7,2,0)</f>
        <v>Impacto Económico, Social y Comunitario</v>
      </c>
      <c r="R2199" s="118">
        <f t="array" ref="R2199">INDEX(Modelo!$F$1:$H$37,MATCH(1,(DataBase!Q2199=Modelo!$G$1:$G$37)*(DataBase!B2199=Modelo!$F$1:$F$37),0),3)</f>
        <v>0.15384615384615385</v>
      </c>
      <c r="S2199" s="115">
        <f t="shared" si="70"/>
        <v>0</v>
      </c>
      <c r="T2199" s="115">
        <f t="shared" si="71"/>
        <v>0</v>
      </c>
    </row>
    <row r="2200" spans="1:20" x14ac:dyDescent="0.3">
      <c r="A2200" s="115" t="s">
        <v>293</v>
      </c>
      <c r="B2200" s="115" t="s">
        <v>216</v>
      </c>
      <c r="C2200" s="115" t="s">
        <v>103</v>
      </c>
      <c r="D2200" s="115" t="s">
        <v>86</v>
      </c>
      <c r="E2200" s="115" t="s">
        <v>87</v>
      </c>
      <c r="F2200" s="115" t="s">
        <v>87</v>
      </c>
      <c r="G2200" s="115">
        <v>1955</v>
      </c>
      <c r="H2200" s="115" t="s">
        <v>294</v>
      </c>
      <c r="I2200" s="115">
        <v>1.8313776939999999</v>
      </c>
      <c r="J2200" s="115" t="s">
        <v>53</v>
      </c>
      <c r="K2200" s="115" t="str">
        <f>INDEX(DatosProcesados!$A$1:$BF$101,MATCH(DataBase!A2200,DatosProcesados!$A$1:$A$101,0),MATCH(DataBase!J2200,DatosProcesados!$A$1:$BF$1,0))</f>
        <v>No</v>
      </c>
      <c r="L2200" s="115" t="str">
        <f>INDEX(Modelo!$A$9:$D$89,MATCH(DataBase!$J2200,Modelo!$A$9:$A$89,0),MATCH(DataBase!L$1,Modelo!$A$9:$D$9,0))</f>
        <v xml:space="preserve">Impacto social </v>
      </c>
      <c r="M2200" s="115" t="str">
        <f>INDEX(Modelo!$A$9:$D$89,MATCH(DataBase!$J2200,Modelo!$A$9:$A$89,0),MATCH(DataBase!M$1,Modelo!$A$9:$D$9,0))</f>
        <v>Pilar 6</v>
      </c>
      <c r="N2200" s="115" t="str">
        <f>INDEX(Modelo!$A$9:$D$89,MATCH(DataBase!$J2200,Modelo!$A$9:$A$89,0),MATCH(DataBase!N$1,Modelo!$A$9:$D$9,0))</f>
        <v>boolean</v>
      </c>
      <c r="O2200" s="115" t="b">
        <f t="array" ref="O2200">IF(N2200="negativo",INDEX($AD$3:$AG$51,MATCH(1,($B2200=$AD$3:$AD$51)*($J2200=$AE$3:$AE$51),0),3),IF(N2200="positivo",INDEX($AD$55:$AG$109,MATCH(1,($B2200=$AD$55:$AD$109)*($J2200=$AE$55:$AE$109),0),3)))</f>
        <v>0</v>
      </c>
      <c r="P2200" s="115" t="b">
        <f t="array" ref="P2200">IF(N2200="negativo",INDEX($AD$3:$AG$51,MATCH(1,($B2200=$AD$3:$AD$51)*($J2200=$AE$3:$AE$51),0),4),IF(N2200="positivo",INDEX($AD$55:$AG$109,MATCH(1,($B2200=$AD$55:$AD$109)*($J2200=$AE$55:$AE$109),0),4)))</f>
        <v>0</v>
      </c>
      <c r="Q2200" s="115" t="str">
        <f>VLOOKUP(M2200,Modelo!$A$2:$C$7,2,0)</f>
        <v>Impacto Económico, Social y Comunitario</v>
      </c>
      <c r="R2200" s="118">
        <f t="array" ref="R2200">INDEX(Modelo!$F$1:$H$37,MATCH(1,(DataBase!Q2200=Modelo!$G$1:$G$37)*(DataBase!B2200=Modelo!$F$1:$F$37),0),3)</f>
        <v>0.10526315789473684</v>
      </c>
      <c r="S2200" s="115">
        <f t="shared" si="70"/>
        <v>0</v>
      </c>
      <c r="T2200" s="115">
        <f t="shared" si="71"/>
        <v>0</v>
      </c>
    </row>
    <row r="2201" spans="1:20" x14ac:dyDescent="0.3">
      <c r="A2201" s="115" t="s">
        <v>298</v>
      </c>
      <c r="B2201" s="115" t="s">
        <v>216</v>
      </c>
      <c r="C2201" s="115" t="s">
        <v>103</v>
      </c>
      <c r="D2201" s="115" t="s">
        <v>86</v>
      </c>
      <c r="E2201" s="115" t="s">
        <v>86</v>
      </c>
      <c r="F2201" s="115" t="s">
        <v>87</v>
      </c>
      <c r="G2201" s="115">
        <v>1993</v>
      </c>
      <c r="H2201" s="115" t="s">
        <v>299</v>
      </c>
      <c r="I2201" s="115">
        <v>1.7653399919999999</v>
      </c>
      <c r="J2201" s="115" t="s">
        <v>53</v>
      </c>
      <c r="K2201" s="115" t="str">
        <f>INDEX(DatosProcesados!$A$1:$BF$101,MATCH(DataBase!A2201,DatosProcesados!$A$1:$A$101,0),MATCH(DataBase!J2201,DatosProcesados!$A$1:$BF$1,0))</f>
        <v>Si</v>
      </c>
      <c r="L2201" s="115" t="str">
        <f>INDEX(Modelo!$A$9:$D$89,MATCH(DataBase!$J2201,Modelo!$A$9:$A$89,0),MATCH(DataBase!L$1,Modelo!$A$9:$D$9,0))</f>
        <v xml:space="preserve">Impacto social </v>
      </c>
      <c r="M2201" s="115" t="str">
        <f>INDEX(Modelo!$A$9:$D$89,MATCH(DataBase!$J2201,Modelo!$A$9:$A$89,0),MATCH(DataBase!M$1,Modelo!$A$9:$D$9,0))</f>
        <v>Pilar 6</v>
      </c>
      <c r="N2201" s="115" t="str">
        <f>INDEX(Modelo!$A$9:$D$89,MATCH(DataBase!$J2201,Modelo!$A$9:$A$89,0),MATCH(DataBase!N$1,Modelo!$A$9:$D$9,0))</f>
        <v>boolean</v>
      </c>
      <c r="O2201" s="115" t="b">
        <f t="array" ref="O2201">IF(N2201="negativo",INDEX($AD$3:$AG$51,MATCH(1,($B2201=$AD$3:$AD$51)*($J2201=$AE$3:$AE$51),0),3),IF(N2201="positivo",INDEX($AD$55:$AG$109,MATCH(1,($B2201=$AD$55:$AD$109)*($J2201=$AE$55:$AE$109),0),3)))</f>
        <v>0</v>
      </c>
      <c r="P2201" s="115" t="b">
        <f t="array" ref="P2201">IF(N2201="negativo",INDEX($AD$3:$AG$51,MATCH(1,($B2201=$AD$3:$AD$51)*($J2201=$AE$3:$AE$51),0),4),IF(N2201="positivo",INDEX($AD$55:$AG$109,MATCH(1,($B2201=$AD$55:$AD$109)*($J2201=$AE$55:$AE$109),0),4)))</f>
        <v>0</v>
      </c>
      <c r="Q2201" s="115" t="str">
        <f>VLOOKUP(M2201,Modelo!$A$2:$C$7,2,0)</f>
        <v>Impacto Económico, Social y Comunitario</v>
      </c>
      <c r="R2201" s="118">
        <f t="array" ref="R2201">INDEX(Modelo!$F$1:$H$37,MATCH(1,(DataBase!Q2201=Modelo!$G$1:$G$37)*(DataBase!B2201=Modelo!$F$1:$F$37),0),3)</f>
        <v>0.10526315789473684</v>
      </c>
      <c r="S2201" s="115">
        <f t="shared" si="70"/>
        <v>100</v>
      </c>
      <c r="T2201" s="115">
        <f t="shared" si="71"/>
        <v>10.526315789473683</v>
      </c>
    </row>
    <row r="2202" spans="1:20" x14ac:dyDescent="0.3">
      <c r="A2202" s="115" t="s">
        <v>472</v>
      </c>
      <c r="B2202" s="115" t="s">
        <v>467</v>
      </c>
      <c r="C2202" s="115" t="s">
        <v>103</v>
      </c>
      <c r="D2202" s="115" t="s">
        <v>86</v>
      </c>
      <c r="E2202" s="115" t="s">
        <v>86</v>
      </c>
      <c r="F2202" s="115" t="s">
        <v>86</v>
      </c>
      <c r="G2202" s="115">
        <v>2007</v>
      </c>
      <c r="H2202" s="115" t="s">
        <v>125</v>
      </c>
      <c r="I2202" s="115">
        <v>0.97802211500000003</v>
      </c>
      <c r="J2202" s="115" t="s">
        <v>17</v>
      </c>
      <c r="K2202" s="115" t="str">
        <f>INDEX(DatosProcesados!$A$1:$BF$101,MATCH(DataBase!A2202,DatosProcesados!$A$1:$A$101,0),MATCH(DataBase!J2202,DatosProcesados!$A$1:$BF$1,0))</f>
        <v>Si</v>
      </c>
      <c r="L2202" s="115" t="str">
        <f>INDEX(Modelo!$A$9:$D$89,MATCH(DataBase!$J2202,Modelo!$A$9:$A$89,0),MATCH(DataBase!L$1,Modelo!$A$9:$D$9,0))</f>
        <v>Información general</v>
      </c>
      <c r="M2202" s="115" t="str">
        <f>INDEX(Modelo!$A$9:$D$89,MATCH(DataBase!$J2202,Modelo!$A$9:$A$89,0),MATCH(DataBase!M$1,Modelo!$A$9:$D$9,0))</f>
        <v>Pilar 1</v>
      </c>
      <c r="N2202" s="115" t="str">
        <f>INDEX(Modelo!$A$9:$D$89,MATCH(DataBase!$J2202,Modelo!$A$9:$A$89,0),MATCH(DataBase!N$1,Modelo!$A$9:$D$9,0))</f>
        <v>boolean</v>
      </c>
      <c r="O2202" s="115" t="b">
        <f t="array" ref="O2202">IF(N2202="negativo",INDEX($AD$3:$AG$51,MATCH(1,($B2202=$AD$3:$AD$51)*($J2202=$AE$3:$AE$51),0),3),IF(N2202="positivo",INDEX($AD$55:$AG$109,MATCH(1,($B2202=$AD$55:$AD$109)*($J2202=$AE$55:$AE$109),0),3)))</f>
        <v>0</v>
      </c>
      <c r="P2202" s="115" t="b">
        <f t="array" ref="P2202">IF(N2202="negativo",INDEX($AD$3:$AG$51,MATCH(1,($B2202=$AD$3:$AD$51)*($J2202=$AE$3:$AE$51),0),4),IF(N2202="positivo",INDEX($AD$55:$AG$109,MATCH(1,($B2202=$AD$55:$AD$109)*($J2202=$AE$55:$AE$109),0),4)))</f>
        <v>0</v>
      </c>
      <c r="Q2202" s="115" t="str">
        <f>VLOOKUP(M2202,Modelo!$A$2:$C$7,2,0)</f>
        <v>Transparencia y Gobierno de la Sostenibilidad</v>
      </c>
      <c r="R2202" s="118">
        <f t="array" ref="R2202">INDEX(Modelo!$F$1:$H$37,MATCH(1,(DataBase!Q2202=Modelo!$G$1:$G$37)*(DataBase!B2202=Modelo!$F$1:$F$37),0),3)</f>
        <v>0.14285714285714285</v>
      </c>
      <c r="S2202" s="115">
        <f t="shared" si="70"/>
        <v>100</v>
      </c>
      <c r="T2202" s="115">
        <f t="shared" si="71"/>
        <v>14.285714285714285</v>
      </c>
    </row>
    <row r="2203" spans="1:20" x14ac:dyDescent="0.3">
      <c r="A2203" s="115" t="s">
        <v>238</v>
      </c>
      <c r="B2203" s="115" t="s">
        <v>216</v>
      </c>
      <c r="C2203" s="115" t="s">
        <v>103</v>
      </c>
      <c r="D2203" s="115" t="s">
        <v>86</v>
      </c>
      <c r="E2203" s="115" t="s">
        <v>87</v>
      </c>
      <c r="F2203" s="115" t="s">
        <v>87</v>
      </c>
      <c r="G2203" s="115">
        <v>1920</v>
      </c>
      <c r="H2203" s="115" t="s">
        <v>125</v>
      </c>
      <c r="I2203" s="115">
        <v>2.844632077</v>
      </c>
      <c r="J2203" s="115" t="s">
        <v>17</v>
      </c>
      <c r="K2203" s="115" t="str">
        <f>INDEX(DatosProcesados!$A$1:$BF$101,MATCH(DataBase!A2203,DatosProcesados!$A$1:$A$101,0),MATCH(DataBase!J2203,DatosProcesados!$A$1:$BF$1,0))</f>
        <v>Si</v>
      </c>
      <c r="L2203" s="115" t="str">
        <f>INDEX(Modelo!$A$9:$D$89,MATCH(DataBase!$J2203,Modelo!$A$9:$A$89,0),MATCH(DataBase!L$1,Modelo!$A$9:$D$9,0))</f>
        <v>Información general</v>
      </c>
      <c r="M2203" s="115" t="str">
        <f>INDEX(Modelo!$A$9:$D$89,MATCH(DataBase!$J2203,Modelo!$A$9:$A$89,0),MATCH(DataBase!M$1,Modelo!$A$9:$D$9,0))</f>
        <v>Pilar 1</v>
      </c>
      <c r="N2203" s="115" t="str">
        <f>INDEX(Modelo!$A$9:$D$89,MATCH(DataBase!$J2203,Modelo!$A$9:$A$89,0),MATCH(DataBase!N$1,Modelo!$A$9:$D$9,0))</f>
        <v>boolean</v>
      </c>
      <c r="O2203" s="115" t="b">
        <f t="array" ref="O2203">IF(N2203="negativo",INDEX($AD$3:$AG$51,MATCH(1,($B2203=$AD$3:$AD$51)*($J2203=$AE$3:$AE$51),0),3),IF(N2203="positivo",INDEX($AD$55:$AG$109,MATCH(1,($B2203=$AD$55:$AD$109)*($J2203=$AE$55:$AE$109),0),3)))</f>
        <v>0</v>
      </c>
      <c r="P2203" s="115" t="b">
        <f t="array" ref="P2203">IF(N2203="negativo",INDEX($AD$3:$AG$51,MATCH(1,($B2203=$AD$3:$AD$51)*($J2203=$AE$3:$AE$51),0),4),IF(N2203="positivo",INDEX($AD$55:$AG$109,MATCH(1,($B2203=$AD$55:$AD$109)*($J2203=$AE$55:$AE$109),0),4)))</f>
        <v>0</v>
      </c>
      <c r="Q2203" s="115" t="str">
        <f>VLOOKUP(M2203,Modelo!$A$2:$C$7,2,0)</f>
        <v>Transparencia y Gobierno de la Sostenibilidad</v>
      </c>
      <c r="R2203" s="118">
        <f t="array" ref="R2203">INDEX(Modelo!$F$1:$H$37,MATCH(1,(DataBase!Q2203=Modelo!$G$1:$G$37)*(DataBase!B2203=Modelo!$F$1:$F$37),0),3)</f>
        <v>0.15789473684210525</v>
      </c>
      <c r="S2203" s="115">
        <f t="shared" si="70"/>
        <v>100</v>
      </c>
      <c r="T2203" s="115">
        <f t="shared" si="71"/>
        <v>15.789473684210526</v>
      </c>
    </row>
    <row r="2204" spans="1:20" x14ac:dyDescent="0.3">
      <c r="A2204" s="115" t="s">
        <v>273</v>
      </c>
      <c r="B2204" s="115" t="s">
        <v>216</v>
      </c>
      <c r="C2204" s="115" t="s">
        <v>103</v>
      </c>
      <c r="D2204" s="115" t="s">
        <v>86</v>
      </c>
      <c r="E2204" s="115" t="s">
        <v>86</v>
      </c>
      <c r="F2204" s="115" t="s">
        <v>87</v>
      </c>
      <c r="G2204" s="115">
        <v>1945</v>
      </c>
      <c r="H2204" s="115" t="s">
        <v>125</v>
      </c>
      <c r="I2204" s="115">
        <v>2.1764613960000001</v>
      </c>
      <c r="J2204" s="115" t="s">
        <v>17</v>
      </c>
      <c r="K2204" s="115" t="str">
        <f>INDEX(DatosProcesados!$A$1:$BF$101,MATCH(DataBase!A2204,DatosProcesados!$A$1:$A$101,0),MATCH(DataBase!J2204,DatosProcesados!$A$1:$BF$1,0))</f>
        <v>Si</v>
      </c>
      <c r="L2204" s="115" t="str">
        <f>INDEX(Modelo!$A$9:$D$89,MATCH(DataBase!$J2204,Modelo!$A$9:$A$89,0),MATCH(DataBase!L$1,Modelo!$A$9:$D$9,0))</f>
        <v>Información general</v>
      </c>
      <c r="M2204" s="115" t="str">
        <f>INDEX(Modelo!$A$9:$D$89,MATCH(DataBase!$J2204,Modelo!$A$9:$A$89,0),MATCH(DataBase!M$1,Modelo!$A$9:$D$9,0))</f>
        <v>Pilar 1</v>
      </c>
      <c r="N2204" s="115" t="str">
        <f>INDEX(Modelo!$A$9:$D$89,MATCH(DataBase!$J2204,Modelo!$A$9:$A$89,0),MATCH(DataBase!N$1,Modelo!$A$9:$D$9,0))</f>
        <v>boolean</v>
      </c>
      <c r="O2204" s="115" t="b">
        <f t="array" ref="O2204">IF(N2204="negativo",INDEX($AD$3:$AG$51,MATCH(1,($B2204=$AD$3:$AD$51)*($J2204=$AE$3:$AE$51),0),3),IF(N2204="positivo",INDEX($AD$55:$AG$109,MATCH(1,($B2204=$AD$55:$AD$109)*($J2204=$AE$55:$AE$109),0),3)))</f>
        <v>0</v>
      </c>
      <c r="P2204" s="115" t="b">
        <f t="array" ref="P2204">IF(N2204="negativo",INDEX($AD$3:$AG$51,MATCH(1,($B2204=$AD$3:$AD$51)*($J2204=$AE$3:$AE$51),0),4),IF(N2204="positivo",INDEX($AD$55:$AG$109,MATCH(1,($B2204=$AD$55:$AD$109)*($J2204=$AE$55:$AE$109),0),4)))</f>
        <v>0</v>
      </c>
      <c r="Q2204" s="115" t="str">
        <f>VLOOKUP(M2204,Modelo!$A$2:$C$7,2,0)</f>
        <v>Transparencia y Gobierno de la Sostenibilidad</v>
      </c>
      <c r="R2204" s="118">
        <f t="array" ref="R2204">INDEX(Modelo!$F$1:$H$37,MATCH(1,(DataBase!Q2204=Modelo!$G$1:$G$37)*(DataBase!B2204=Modelo!$F$1:$F$37),0),3)</f>
        <v>0.15789473684210525</v>
      </c>
      <c r="S2204" s="115">
        <f t="shared" si="70"/>
        <v>100</v>
      </c>
      <c r="T2204" s="115">
        <f t="shared" si="71"/>
        <v>15.789473684210526</v>
      </c>
    </row>
    <row r="2205" spans="1:20" x14ac:dyDescent="0.3">
      <c r="A2205" s="115" t="s">
        <v>378</v>
      </c>
      <c r="B2205" s="115" t="s">
        <v>379</v>
      </c>
      <c r="C2205" s="115" t="s">
        <v>103</v>
      </c>
      <c r="D2205" s="115" t="s">
        <v>87</v>
      </c>
      <c r="E2205" s="115" t="s">
        <v>86</v>
      </c>
      <c r="F2205" s="115" t="s">
        <v>86</v>
      </c>
      <c r="G2205" s="115">
        <v>1993</v>
      </c>
      <c r="H2205" s="115" t="s">
        <v>125</v>
      </c>
      <c r="I2205" s="115">
        <v>2.1863011939999999</v>
      </c>
      <c r="J2205" s="115" t="s">
        <v>17</v>
      </c>
      <c r="K2205" s="115" t="str">
        <f>INDEX(DatosProcesados!$A$1:$BF$101,MATCH(DataBase!A2205,DatosProcesados!$A$1:$A$101,0),MATCH(DataBase!J2205,DatosProcesados!$A$1:$BF$1,0))</f>
        <v>Si</v>
      </c>
      <c r="L2205" s="115" t="str">
        <f>INDEX(Modelo!$A$9:$D$89,MATCH(DataBase!$J2205,Modelo!$A$9:$A$89,0),MATCH(DataBase!L$1,Modelo!$A$9:$D$9,0))</f>
        <v>Información general</v>
      </c>
      <c r="M2205" s="115" t="str">
        <f>INDEX(Modelo!$A$9:$D$89,MATCH(DataBase!$J2205,Modelo!$A$9:$A$89,0),MATCH(DataBase!M$1,Modelo!$A$9:$D$9,0))</f>
        <v>Pilar 1</v>
      </c>
      <c r="N2205" s="115" t="str">
        <f>INDEX(Modelo!$A$9:$D$89,MATCH(DataBase!$J2205,Modelo!$A$9:$A$89,0),MATCH(DataBase!N$1,Modelo!$A$9:$D$9,0))</f>
        <v>boolean</v>
      </c>
      <c r="O2205" s="115" t="b">
        <f t="array" ref="O2205">IF(N2205="negativo",INDEX($AD$3:$AG$51,MATCH(1,($B2205=$AD$3:$AD$51)*($J2205=$AE$3:$AE$51),0),3),IF(N2205="positivo",INDEX($AD$55:$AG$109,MATCH(1,($B2205=$AD$55:$AD$109)*($J2205=$AE$55:$AE$109),0),3)))</f>
        <v>0</v>
      </c>
      <c r="P2205" s="115" t="b">
        <f t="array" ref="P2205">IF(N2205="negativo",INDEX($AD$3:$AG$51,MATCH(1,($B2205=$AD$3:$AD$51)*($J2205=$AE$3:$AE$51),0),4),IF(N2205="positivo",INDEX($AD$55:$AG$109,MATCH(1,($B2205=$AD$55:$AD$109)*($J2205=$AE$55:$AE$109),0),4)))</f>
        <v>0</v>
      </c>
      <c r="Q2205" s="115" t="str">
        <f>VLOOKUP(M2205,Modelo!$A$2:$C$7,2,0)</f>
        <v>Transparencia y Gobierno de la Sostenibilidad</v>
      </c>
      <c r="R2205" s="118">
        <f t="array" ref="R2205">INDEX(Modelo!$F$1:$H$37,MATCH(1,(DataBase!Q2205=Modelo!$G$1:$G$37)*(DataBase!B2205=Modelo!$F$1:$F$37),0),3)</f>
        <v>0.19047619047619047</v>
      </c>
      <c r="S2205" s="115">
        <f t="shared" si="70"/>
        <v>100</v>
      </c>
      <c r="T2205" s="115">
        <f t="shared" si="71"/>
        <v>19.047619047619047</v>
      </c>
    </row>
    <row r="2206" spans="1:20" x14ac:dyDescent="0.3">
      <c r="A2206" s="115" t="s">
        <v>325</v>
      </c>
      <c r="B2206" s="115" t="s">
        <v>313</v>
      </c>
      <c r="C2206" s="115" t="s">
        <v>103</v>
      </c>
      <c r="D2206" s="115" t="s">
        <v>86</v>
      </c>
      <c r="E2206" s="115" t="s">
        <v>86</v>
      </c>
      <c r="F2206" s="115" t="s">
        <v>87</v>
      </c>
      <c r="G2206" s="115">
        <v>2012</v>
      </c>
      <c r="H2206" s="115" t="s">
        <v>125</v>
      </c>
      <c r="I2206" s="115">
        <v>13.831182682</v>
      </c>
      <c r="J2206" s="115" t="s">
        <v>17</v>
      </c>
      <c r="K2206" s="115">
        <f>INDEX(DatosProcesados!$A$1:$BF$101,MATCH(DataBase!A2206,DatosProcesados!$A$1:$A$101,0),MATCH(DataBase!J2206,DatosProcesados!$A$1:$BF$1,0))</f>
        <v>0</v>
      </c>
      <c r="L2206" s="115" t="str">
        <f>INDEX(Modelo!$A$9:$D$89,MATCH(DataBase!$J2206,Modelo!$A$9:$A$89,0),MATCH(DataBase!L$1,Modelo!$A$9:$D$9,0))</f>
        <v>Información general</v>
      </c>
      <c r="M2206" s="115" t="str">
        <f>INDEX(Modelo!$A$9:$D$89,MATCH(DataBase!$J2206,Modelo!$A$9:$A$89,0),MATCH(DataBase!M$1,Modelo!$A$9:$D$9,0))</f>
        <v>Pilar 1</v>
      </c>
      <c r="N2206" s="115" t="str">
        <f>INDEX(Modelo!$A$9:$D$89,MATCH(DataBase!$J2206,Modelo!$A$9:$A$89,0),MATCH(DataBase!N$1,Modelo!$A$9:$D$9,0))</f>
        <v>boolean</v>
      </c>
      <c r="O2206" s="115" t="b">
        <f t="array" ref="O2206">IF(N2206="negativo",INDEX($AD$3:$AG$51,MATCH(1,($B2206=$AD$3:$AD$51)*($J2206=$AE$3:$AE$51),0),3),IF(N2206="positivo",INDEX($AD$55:$AG$109,MATCH(1,($B2206=$AD$55:$AD$109)*($J2206=$AE$55:$AE$109),0),3)))</f>
        <v>0</v>
      </c>
      <c r="P2206" s="115" t="b">
        <f t="array" ref="P2206">IF(N2206="negativo",INDEX($AD$3:$AG$51,MATCH(1,($B2206=$AD$3:$AD$51)*($J2206=$AE$3:$AE$51),0),4),IF(N2206="positivo",INDEX($AD$55:$AG$109,MATCH(1,($B2206=$AD$55:$AD$109)*($J2206=$AE$55:$AE$109),0),4)))</f>
        <v>0</v>
      </c>
      <c r="Q2206" s="115" t="str">
        <f>VLOOKUP(M2206,Modelo!$A$2:$C$7,2,0)</f>
        <v>Transparencia y Gobierno de la Sostenibilidad</v>
      </c>
      <c r="R2206" s="118">
        <f t="array" ref="R2206">INDEX(Modelo!$F$1:$H$37,MATCH(1,(DataBase!Q2206=Modelo!$G$1:$G$37)*(DataBase!B2206=Modelo!$F$1:$F$37),0),3)</f>
        <v>0.23529411764705882</v>
      </c>
      <c r="S2206" s="115">
        <f t="shared" si="70"/>
        <v>0</v>
      </c>
      <c r="T2206" s="115">
        <f t="shared" si="71"/>
        <v>0</v>
      </c>
    </row>
    <row r="2207" spans="1:20" x14ac:dyDescent="0.3">
      <c r="A2207" s="115" t="s">
        <v>394</v>
      </c>
      <c r="B2207" s="115" t="s">
        <v>379</v>
      </c>
      <c r="C2207" s="115" t="s">
        <v>103</v>
      </c>
      <c r="D2207" s="115" t="s">
        <v>87</v>
      </c>
      <c r="E2207" s="115" t="s">
        <v>86</v>
      </c>
      <c r="F2207" s="115" t="s">
        <v>86</v>
      </c>
      <c r="G2207" s="115">
        <v>1990</v>
      </c>
      <c r="H2207" s="115" t="s">
        <v>125</v>
      </c>
      <c r="I2207" s="115">
        <v>0.77142869199999997</v>
      </c>
      <c r="J2207" s="115" t="s">
        <v>17</v>
      </c>
      <c r="K2207" s="115">
        <f>INDEX(DatosProcesados!$A$1:$BF$101,MATCH(DataBase!A2207,DatosProcesados!$A$1:$A$101,0),MATCH(DataBase!J2207,DatosProcesados!$A$1:$BF$1,0))</f>
        <v>0</v>
      </c>
      <c r="L2207" s="115" t="str">
        <f>INDEX(Modelo!$A$9:$D$89,MATCH(DataBase!$J2207,Modelo!$A$9:$A$89,0),MATCH(DataBase!L$1,Modelo!$A$9:$D$9,0))</f>
        <v>Información general</v>
      </c>
      <c r="M2207" s="115" t="str">
        <f>INDEX(Modelo!$A$9:$D$89,MATCH(DataBase!$J2207,Modelo!$A$9:$A$89,0),MATCH(DataBase!M$1,Modelo!$A$9:$D$9,0))</f>
        <v>Pilar 1</v>
      </c>
      <c r="N2207" s="115" t="str">
        <f>INDEX(Modelo!$A$9:$D$89,MATCH(DataBase!$J2207,Modelo!$A$9:$A$89,0),MATCH(DataBase!N$1,Modelo!$A$9:$D$9,0))</f>
        <v>boolean</v>
      </c>
      <c r="O2207" s="115" t="b">
        <f t="array" ref="O2207">IF(N2207="negativo",INDEX($AD$3:$AG$51,MATCH(1,($B2207=$AD$3:$AD$51)*($J2207=$AE$3:$AE$51),0),3),IF(N2207="positivo",INDEX($AD$55:$AG$109,MATCH(1,($B2207=$AD$55:$AD$109)*($J2207=$AE$55:$AE$109),0),3)))</f>
        <v>0</v>
      </c>
      <c r="P2207" s="115" t="b">
        <f t="array" ref="P2207">IF(N2207="negativo",INDEX($AD$3:$AG$51,MATCH(1,($B2207=$AD$3:$AD$51)*($J2207=$AE$3:$AE$51),0),4),IF(N2207="positivo",INDEX($AD$55:$AG$109,MATCH(1,($B2207=$AD$55:$AD$109)*($J2207=$AE$55:$AE$109),0),4)))</f>
        <v>0</v>
      </c>
      <c r="Q2207" s="115" t="str">
        <f>VLOOKUP(M2207,Modelo!$A$2:$C$7,2,0)</f>
        <v>Transparencia y Gobierno de la Sostenibilidad</v>
      </c>
      <c r="R2207" s="118">
        <f t="array" ref="R2207">INDEX(Modelo!$F$1:$H$37,MATCH(1,(DataBase!Q2207=Modelo!$G$1:$G$37)*(DataBase!B2207=Modelo!$F$1:$F$37),0),3)</f>
        <v>0.19047619047619047</v>
      </c>
      <c r="S2207" s="115">
        <f t="shared" si="70"/>
        <v>0</v>
      </c>
      <c r="T2207" s="115">
        <f t="shared" si="71"/>
        <v>0</v>
      </c>
    </row>
    <row r="2208" spans="1:20" x14ac:dyDescent="0.3">
      <c r="A2208" s="115" t="s">
        <v>383</v>
      </c>
      <c r="B2208" s="115" t="s">
        <v>379</v>
      </c>
      <c r="C2208" s="115" t="s">
        <v>103</v>
      </c>
      <c r="D2208" s="115" t="s">
        <v>86</v>
      </c>
      <c r="E2208" s="115" t="s">
        <v>86</v>
      </c>
      <c r="F2208" s="115" t="s">
        <v>86</v>
      </c>
      <c r="G2208" s="115">
        <v>2014</v>
      </c>
      <c r="H2208" s="115" t="s">
        <v>125</v>
      </c>
      <c r="I2208" s="115">
        <v>1.314259836</v>
      </c>
      <c r="J2208" s="115" t="s">
        <v>17</v>
      </c>
      <c r="K2208" s="115" t="str">
        <f>INDEX(DatosProcesados!$A$1:$BF$101,MATCH(DataBase!A2208,DatosProcesados!$A$1:$A$101,0),MATCH(DataBase!J2208,DatosProcesados!$A$1:$BF$1,0))</f>
        <v>Si</v>
      </c>
      <c r="L2208" s="115" t="str">
        <f>INDEX(Modelo!$A$9:$D$89,MATCH(DataBase!$J2208,Modelo!$A$9:$A$89,0),MATCH(DataBase!L$1,Modelo!$A$9:$D$9,0))</f>
        <v>Información general</v>
      </c>
      <c r="M2208" s="115" t="str">
        <f>INDEX(Modelo!$A$9:$D$89,MATCH(DataBase!$J2208,Modelo!$A$9:$A$89,0),MATCH(DataBase!M$1,Modelo!$A$9:$D$9,0))</f>
        <v>Pilar 1</v>
      </c>
      <c r="N2208" s="115" t="str">
        <f>INDEX(Modelo!$A$9:$D$89,MATCH(DataBase!$J2208,Modelo!$A$9:$A$89,0),MATCH(DataBase!N$1,Modelo!$A$9:$D$9,0))</f>
        <v>boolean</v>
      </c>
      <c r="O2208" s="115" t="b">
        <f t="array" ref="O2208">IF(N2208="negativo",INDEX($AD$3:$AG$51,MATCH(1,($B2208=$AD$3:$AD$51)*($J2208=$AE$3:$AE$51),0),3),IF(N2208="positivo",INDEX($AD$55:$AG$109,MATCH(1,($B2208=$AD$55:$AD$109)*($J2208=$AE$55:$AE$109),0),3)))</f>
        <v>0</v>
      </c>
      <c r="P2208" s="115" t="b">
        <f t="array" ref="P2208">IF(N2208="negativo",INDEX($AD$3:$AG$51,MATCH(1,($B2208=$AD$3:$AD$51)*($J2208=$AE$3:$AE$51),0),4),IF(N2208="positivo",INDEX($AD$55:$AG$109,MATCH(1,($B2208=$AD$55:$AD$109)*($J2208=$AE$55:$AE$109),0),4)))</f>
        <v>0</v>
      </c>
      <c r="Q2208" s="115" t="str">
        <f>VLOOKUP(M2208,Modelo!$A$2:$C$7,2,0)</f>
        <v>Transparencia y Gobierno de la Sostenibilidad</v>
      </c>
      <c r="R2208" s="118">
        <f t="array" ref="R2208">INDEX(Modelo!$F$1:$H$37,MATCH(1,(DataBase!Q2208=Modelo!$G$1:$G$37)*(DataBase!B2208=Modelo!$F$1:$F$37),0),3)</f>
        <v>0.19047619047619047</v>
      </c>
      <c r="S2208" s="115">
        <f t="shared" si="70"/>
        <v>100</v>
      </c>
      <c r="T2208" s="115">
        <f t="shared" si="71"/>
        <v>19.047619047619047</v>
      </c>
    </row>
    <row r="2209" spans="1:20" x14ac:dyDescent="0.3">
      <c r="A2209" s="115" t="s">
        <v>112</v>
      </c>
      <c r="B2209" s="115" t="s">
        <v>84</v>
      </c>
      <c r="C2209" s="115" t="s">
        <v>103</v>
      </c>
      <c r="D2209" s="115" t="s">
        <v>86</v>
      </c>
      <c r="E2209" s="115" t="s">
        <v>86</v>
      </c>
      <c r="F2209" s="115" t="s">
        <v>87</v>
      </c>
      <c r="G2209" s="115">
        <v>1919</v>
      </c>
      <c r="H2209" s="115" t="s">
        <v>125</v>
      </c>
      <c r="I2209" s="115">
        <v>15.106042448</v>
      </c>
      <c r="J2209" s="115" t="s">
        <v>17</v>
      </c>
      <c r="K2209" s="115" t="str">
        <f>INDEX(DatosProcesados!$A$1:$BF$101,MATCH(DataBase!A2209,DatosProcesados!$A$1:$A$101,0),MATCH(DataBase!J2209,DatosProcesados!$A$1:$BF$1,0))</f>
        <v>Si</v>
      </c>
      <c r="L2209" s="115" t="str">
        <f>INDEX(Modelo!$A$9:$D$89,MATCH(DataBase!$J2209,Modelo!$A$9:$A$89,0),MATCH(DataBase!L$1,Modelo!$A$9:$D$9,0))</f>
        <v>Información general</v>
      </c>
      <c r="M2209" s="115" t="str">
        <f>INDEX(Modelo!$A$9:$D$89,MATCH(DataBase!$J2209,Modelo!$A$9:$A$89,0),MATCH(DataBase!M$1,Modelo!$A$9:$D$9,0))</f>
        <v>Pilar 1</v>
      </c>
      <c r="N2209" s="115" t="str">
        <f>INDEX(Modelo!$A$9:$D$89,MATCH(DataBase!$J2209,Modelo!$A$9:$A$89,0),MATCH(DataBase!N$1,Modelo!$A$9:$D$9,0))</f>
        <v>boolean</v>
      </c>
      <c r="O2209" s="115" t="b">
        <f t="array" ref="O2209">IF(N2209="negativo",INDEX($AD$3:$AG$51,MATCH(1,($B2209=$AD$3:$AD$51)*($J2209=$AE$3:$AE$51),0),3),IF(N2209="positivo",INDEX($AD$55:$AG$109,MATCH(1,($B2209=$AD$55:$AD$109)*($J2209=$AE$55:$AE$109),0),3)))</f>
        <v>0</v>
      </c>
      <c r="P2209" s="115" t="b">
        <f t="array" ref="P2209">IF(N2209="negativo",INDEX($AD$3:$AG$51,MATCH(1,($B2209=$AD$3:$AD$51)*($J2209=$AE$3:$AE$51),0),4),IF(N2209="positivo",INDEX($AD$55:$AG$109,MATCH(1,($B2209=$AD$55:$AD$109)*($J2209=$AE$55:$AE$109),0),4)))</f>
        <v>0</v>
      </c>
      <c r="Q2209" s="115" t="str">
        <f>VLOOKUP(M2209,Modelo!$A$2:$C$7,2,0)</f>
        <v>Transparencia y Gobierno de la Sostenibilidad</v>
      </c>
      <c r="R2209" s="118">
        <f t="array" ref="R2209">INDEX(Modelo!$F$1:$H$37,MATCH(1,(DataBase!Q2209=Modelo!$G$1:$G$37)*(DataBase!B2209=Modelo!$F$1:$F$37),0),3)</f>
        <v>0.29411764705882354</v>
      </c>
      <c r="S2209" s="115">
        <f t="shared" si="70"/>
        <v>100</v>
      </c>
      <c r="T2209" s="115">
        <f t="shared" si="71"/>
        <v>29.411764705882355</v>
      </c>
    </row>
    <row r="2210" spans="1:20" x14ac:dyDescent="0.3">
      <c r="A2210" s="115" t="s">
        <v>471</v>
      </c>
      <c r="B2210" s="115" t="s">
        <v>467</v>
      </c>
      <c r="C2210" s="115" t="s">
        <v>103</v>
      </c>
      <c r="D2210" s="115" t="s">
        <v>86</v>
      </c>
      <c r="E2210" s="115" t="s">
        <v>86</v>
      </c>
      <c r="F2210" s="115" t="s">
        <v>86</v>
      </c>
      <c r="G2210" s="115">
        <v>1987</v>
      </c>
      <c r="H2210" s="115" t="s">
        <v>125</v>
      </c>
      <c r="I2210" s="115">
        <v>0.711210393</v>
      </c>
      <c r="J2210" s="115" t="s">
        <v>17</v>
      </c>
      <c r="K2210" s="115">
        <f>INDEX(DatosProcesados!$A$1:$BF$101,MATCH(DataBase!A2210,DatosProcesados!$A$1:$A$101,0),MATCH(DataBase!J2210,DatosProcesados!$A$1:$BF$1,0))</f>
        <v>0</v>
      </c>
      <c r="L2210" s="115" t="str">
        <f>INDEX(Modelo!$A$9:$D$89,MATCH(DataBase!$J2210,Modelo!$A$9:$A$89,0),MATCH(DataBase!L$1,Modelo!$A$9:$D$9,0))</f>
        <v>Información general</v>
      </c>
      <c r="M2210" s="115" t="str">
        <f>INDEX(Modelo!$A$9:$D$89,MATCH(DataBase!$J2210,Modelo!$A$9:$A$89,0),MATCH(DataBase!M$1,Modelo!$A$9:$D$9,0))</f>
        <v>Pilar 1</v>
      </c>
      <c r="N2210" s="115" t="str">
        <f>INDEX(Modelo!$A$9:$D$89,MATCH(DataBase!$J2210,Modelo!$A$9:$A$89,0),MATCH(DataBase!N$1,Modelo!$A$9:$D$9,0))</f>
        <v>boolean</v>
      </c>
      <c r="O2210" s="115" t="b">
        <f t="array" ref="O2210">IF(N2210="negativo",INDEX($AD$3:$AG$51,MATCH(1,($B2210=$AD$3:$AD$51)*($J2210=$AE$3:$AE$51),0),3),IF(N2210="positivo",INDEX($AD$55:$AG$109,MATCH(1,($B2210=$AD$55:$AD$109)*($J2210=$AE$55:$AE$109),0),3)))</f>
        <v>0</v>
      </c>
      <c r="P2210" s="115" t="b">
        <f t="array" ref="P2210">IF(N2210="negativo",INDEX($AD$3:$AG$51,MATCH(1,($B2210=$AD$3:$AD$51)*($J2210=$AE$3:$AE$51),0),4),IF(N2210="positivo",INDEX($AD$55:$AG$109,MATCH(1,($B2210=$AD$55:$AD$109)*($J2210=$AE$55:$AE$109),0),4)))</f>
        <v>0</v>
      </c>
      <c r="Q2210" s="115" t="str">
        <f>VLOOKUP(M2210,Modelo!$A$2:$C$7,2,0)</f>
        <v>Transparencia y Gobierno de la Sostenibilidad</v>
      </c>
      <c r="R2210" s="118">
        <f t="array" ref="R2210">INDEX(Modelo!$F$1:$H$37,MATCH(1,(DataBase!Q2210=Modelo!$G$1:$G$37)*(DataBase!B2210=Modelo!$F$1:$F$37),0),3)</f>
        <v>0.14285714285714285</v>
      </c>
      <c r="S2210" s="115">
        <f t="shared" si="70"/>
        <v>0</v>
      </c>
      <c r="T2210" s="115">
        <f t="shared" si="71"/>
        <v>0</v>
      </c>
    </row>
    <row r="2211" spans="1:20" x14ac:dyDescent="0.3">
      <c r="A2211" s="115" t="s">
        <v>466</v>
      </c>
      <c r="B2211" s="115" t="s">
        <v>467</v>
      </c>
      <c r="C2211" s="115" t="s">
        <v>103</v>
      </c>
      <c r="D2211" s="115" t="s">
        <v>87</v>
      </c>
      <c r="E2211" s="115" t="s">
        <v>86</v>
      </c>
      <c r="F2211" s="115" t="s">
        <v>86</v>
      </c>
      <c r="G2211" s="115">
        <v>1969</v>
      </c>
      <c r="H2211" s="115" t="s">
        <v>125</v>
      </c>
      <c r="I2211" s="115">
        <v>2.4231643530000002</v>
      </c>
      <c r="J2211" s="115" t="s">
        <v>17</v>
      </c>
      <c r="K2211" s="115" t="str">
        <f>INDEX(DatosProcesados!$A$1:$BF$101,MATCH(DataBase!A2211,DatosProcesados!$A$1:$A$101,0),MATCH(DataBase!J2211,DatosProcesados!$A$1:$BF$1,0))</f>
        <v>No</v>
      </c>
      <c r="L2211" s="115" t="str">
        <f>INDEX(Modelo!$A$9:$D$89,MATCH(DataBase!$J2211,Modelo!$A$9:$A$89,0),MATCH(DataBase!L$1,Modelo!$A$9:$D$9,0))</f>
        <v>Información general</v>
      </c>
      <c r="M2211" s="115" t="str">
        <f>INDEX(Modelo!$A$9:$D$89,MATCH(DataBase!$J2211,Modelo!$A$9:$A$89,0),MATCH(DataBase!M$1,Modelo!$A$9:$D$9,0))</f>
        <v>Pilar 1</v>
      </c>
      <c r="N2211" s="115" t="str">
        <f>INDEX(Modelo!$A$9:$D$89,MATCH(DataBase!$J2211,Modelo!$A$9:$A$89,0),MATCH(DataBase!N$1,Modelo!$A$9:$D$9,0))</f>
        <v>boolean</v>
      </c>
      <c r="O2211" s="115" t="b">
        <f t="array" ref="O2211">IF(N2211="negativo",INDEX($AD$3:$AG$51,MATCH(1,($B2211=$AD$3:$AD$51)*($J2211=$AE$3:$AE$51),0),3),IF(N2211="positivo",INDEX($AD$55:$AG$109,MATCH(1,($B2211=$AD$55:$AD$109)*($J2211=$AE$55:$AE$109),0),3)))</f>
        <v>0</v>
      </c>
      <c r="P2211" s="115" t="b">
        <f t="array" ref="P2211">IF(N2211="negativo",INDEX($AD$3:$AG$51,MATCH(1,($B2211=$AD$3:$AD$51)*($J2211=$AE$3:$AE$51),0),4),IF(N2211="positivo",INDEX($AD$55:$AG$109,MATCH(1,($B2211=$AD$55:$AD$109)*($J2211=$AE$55:$AE$109),0),4)))</f>
        <v>0</v>
      </c>
      <c r="Q2211" s="115" t="str">
        <f>VLOOKUP(M2211,Modelo!$A$2:$C$7,2,0)</f>
        <v>Transparencia y Gobierno de la Sostenibilidad</v>
      </c>
      <c r="R2211" s="118">
        <f t="array" ref="R2211">INDEX(Modelo!$F$1:$H$37,MATCH(1,(DataBase!Q2211=Modelo!$G$1:$G$37)*(DataBase!B2211=Modelo!$F$1:$F$37),0),3)</f>
        <v>0.14285714285714285</v>
      </c>
      <c r="S2211" s="115">
        <f t="shared" si="70"/>
        <v>0</v>
      </c>
      <c r="T2211" s="115">
        <f t="shared" si="71"/>
        <v>0</v>
      </c>
    </row>
    <row r="2212" spans="1:20" x14ac:dyDescent="0.3">
      <c r="A2212" s="115" t="s">
        <v>207</v>
      </c>
      <c r="B2212" s="115" t="s">
        <v>84</v>
      </c>
      <c r="C2212" s="115" t="s">
        <v>103</v>
      </c>
      <c r="D2212" s="115" t="s">
        <v>86</v>
      </c>
      <c r="E2212" s="115" t="s">
        <v>87</v>
      </c>
      <c r="F2212" s="115" t="s">
        <v>86</v>
      </c>
      <c r="G2212" s="115">
        <v>1870</v>
      </c>
      <c r="H2212" s="115" t="s">
        <v>125</v>
      </c>
      <c r="I2212" s="115">
        <v>0</v>
      </c>
      <c r="J2212" s="115" t="s">
        <v>17</v>
      </c>
      <c r="K2212" s="115" t="str">
        <f>INDEX(DatosProcesados!$A$1:$BF$101,MATCH(DataBase!A2212,DatosProcesados!$A$1:$A$101,0),MATCH(DataBase!J2212,DatosProcesados!$A$1:$BF$1,0))</f>
        <v>Si</v>
      </c>
      <c r="L2212" s="115" t="str">
        <f>INDEX(Modelo!$A$9:$D$89,MATCH(DataBase!$J2212,Modelo!$A$9:$A$89,0),MATCH(DataBase!L$1,Modelo!$A$9:$D$9,0))</f>
        <v>Información general</v>
      </c>
      <c r="M2212" s="115" t="str">
        <f>INDEX(Modelo!$A$9:$D$89,MATCH(DataBase!$J2212,Modelo!$A$9:$A$89,0),MATCH(DataBase!M$1,Modelo!$A$9:$D$9,0))</f>
        <v>Pilar 1</v>
      </c>
      <c r="N2212" s="115" t="str">
        <f>INDEX(Modelo!$A$9:$D$89,MATCH(DataBase!$J2212,Modelo!$A$9:$A$89,0),MATCH(DataBase!N$1,Modelo!$A$9:$D$9,0))</f>
        <v>boolean</v>
      </c>
      <c r="O2212" s="115" t="b">
        <f t="array" ref="O2212">IF(N2212="negativo",INDEX($AD$3:$AG$51,MATCH(1,($B2212=$AD$3:$AD$51)*($J2212=$AE$3:$AE$51),0),3),IF(N2212="positivo",INDEX($AD$55:$AG$109,MATCH(1,($B2212=$AD$55:$AD$109)*($J2212=$AE$55:$AE$109),0),3)))</f>
        <v>0</v>
      </c>
      <c r="P2212" s="115" t="b">
        <f t="array" ref="P2212">IF(N2212="negativo",INDEX($AD$3:$AG$51,MATCH(1,($B2212=$AD$3:$AD$51)*($J2212=$AE$3:$AE$51),0),4),IF(N2212="positivo",INDEX($AD$55:$AG$109,MATCH(1,($B2212=$AD$55:$AD$109)*($J2212=$AE$55:$AE$109),0),4)))</f>
        <v>0</v>
      </c>
      <c r="Q2212" s="115" t="str">
        <f>VLOOKUP(M2212,Modelo!$A$2:$C$7,2,0)</f>
        <v>Transparencia y Gobierno de la Sostenibilidad</v>
      </c>
      <c r="R2212" s="118">
        <f t="array" ref="R2212">INDEX(Modelo!$F$1:$H$37,MATCH(1,(DataBase!Q2212=Modelo!$G$1:$G$37)*(DataBase!B2212=Modelo!$F$1:$F$37),0),3)</f>
        <v>0.29411764705882354</v>
      </c>
      <c r="S2212" s="115">
        <f t="shared" si="70"/>
        <v>100</v>
      </c>
      <c r="T2212" s="115">
        <f t="shared" si="71"/>
        <v>29.411764705882355</v>
      </c>
    </row>
    <row r="2213" spans="1:20" x14ac:dyDescent="0.3">
      <c r="A2213" s="115" t="s">
        <v>204</v>
      </c>
      <c r="B2213" s="115" t="s">
        <v>84</v>
      </c>
      <c r="C2213" s="115" t="s">
        <v>103</v>
      </c>
      <c r="D2213" s="115" t="s">
        <v>86</v>
      </c>
      <c r="E2213" s="115" t="s">
        <v>87</v>
      </c>
      <c r="F2213" s="115" t="s">
        <v>87</v>
      </c>
      <c r="G2213" s="115">
        <v>1875</v>
      </c>
      <c r="H2213" s="115" t="s">
        <v>125</v>
      </c>
      <c r="I2213" s="115">
        <v>0</v>
      </c>
      <c r="J2213" s="115" t="s">
        <v>17</v>
      </c>
      <c r="K2213" s="115" t="str">
        <f>INDEX(DatosProcesados!$A$1:$BF$101,MATCH(DataBase!A2213,DatosProcesados!$A$1:$A$101,0),MATCH(DataBase!J2213,DatosProcesados!$A$1:$BF$1,0))</f>
        <v>Si</v>
      </c>
      <c r="L2213" s="115" t="str">
        <f>INDEX(Modelo!$A$9:$D$89,MATCH(DataBase!$J2213,Modelo!$A$9:$A$89,0),MATCH(DataBase!L$1,Modelo!$A$9:$D$9,0))</f>
        <v>Información general</v>
      </c>
      <c r="M2213" s="115" t="str">
        <f>INDEX(Modelo!$A$9:$D$89,MATCH(DataBase!$J2213,Modelo!$A$9:$A$89,0),MATCH(DataBase!M$1,Modelo!$A$9:$D$9,0))</f>
        <v>Pilar 1</v>
      </c>
      <c r="N2213" s="115" t="str">
        <f>INDEX(Modelo!$A$9:$D$89,MATCH(DataBase!$J2213,Modelo!$A$9:$A$89,0),MATCH(DataBase!N$1,Modelo!$A$9:$D$9,0))</f>
        <v>boolean</v>
      </c>
      <c r="O2213" s="115" t="b">
        <f t="array" ref="O2213">IF(N2213="negativo",INDEX($AD$3:$AG$51,MATCH(1,($B2213=$AD$3:$AD$51)*($J2213=$AE$3:$AE$51),0),3),IF(N2213="positivo",INDEX($AD$55:$AG$109,MATCH(1,($B2213=$AD$55:$AD$109)*($J2213=$AE$55:$AE$109),0),3)))</f>
        <v>0</v>
      </c>
      <c r="P2213" s="115" t="b">
        <f t="array" ref="P2213">IF(N2213="negativo",INDEX($AD$3:$AG$51,MATCH(1,($B2213=$AD$3:$AD$51)*($J2213=$AE$3:$AE$51),0),4),IF(N2213="positivo",INDEX($AD$55:$AG$109,MATCH(1,($B2213=$AD$55:$AD$109)*($J2213=$AE$55:$AE$109),0),4)))</f>
        <v>0</v>
      </c>
      <c r="Q2213" s="115" t="str">
        <f>VLOOKUP(M2213,Modelo!$A$2:$C$7,2,0)</f>
        <v>Transparencia y Gobierno de la Sostenibilidad</v>
      </c>
      <c r="R2213" s="118">
        <f t="array" ref="R2213">INDEX(Modelo!$F$1:$H$37,MATCH(1,(DataBase!Q2213=Modelo!$G$1:$G$37)*(DataBase!B2213=Modelo!$F$1:$F$37),0),3)</f>
        <v>0.29411764705882354</v>
      </c>
      <c r="S2213" s="115">
        <f t="shared" si="70"/>
        <v>100</v>
      </c>
      <c r="T2213" s="115">
        <f t="shared" si="71"/>
        <v>29.411764705882355</v>
      </c>
    </row>
    <row r="2214" spans="1:20" x14ac:dyDescent="0.3">
      <c r="A2214" s="115" t="s">
        <v>226</v>
      </c>
      <c r="B2214" s="115" t="s">
        <v>216</v>
      </c>
      <c r="C2214" s="115" t="s">
        <v>103</v>
      </c>
      <c r="D2214" s="115" t="s">
        <v>86</v>
      </c>
      <c r="E2214" s="115" t="s">
        <v>86</v>
      </c>
      <c r="F2214" s="115" t="s">
        <v>87</v>
      </c>
      <c r="G2214" s="115">
        <v>1889</v>
      </c>
      <c r="H2214" s="115" t="s">
        <v>125</v>
      </c>
      <c r="I2214" s="115">
        <v>8.6157743510000007</v>
      </c>
      <c r="J2214" s="115" t="s">
        <v>17</v>
      </c>
      <c r="K2214" s="115" t="str">
        <f>INDEX(DatosProcesados!$A$1:$BF$101,MATCH(DataBase!A2214,DatosProcesados!$A$1:$A$101,0),MATCH(DataBase!J2214,DatosProcesados!$A$1:$BF$1,0))</f>
        <v>No</v>
      </c>
      <c r="L2214" s="115" t="str">
        <f>INDEX(Modelo!$A$9:$D$89,MATCH(DataBase!$J2214,Modelo!$A$9:$A$89,0),MATCH(DataBase!L$1,Modelo!$A$9:$D$9,0))</f>
        <v>Información general</v>
      </c>
      <c r="M2214" s="115" t="str">
        <f>INDEX(Modelo!$A$9:$D$89,MATCH(DataBase!$J2214,Modelo!$A$9:$A$89,0),MATCH(DataBase!M$1,Modelo!$A$9:$D$9,0))</f>
        <v>Pilar 1</v>
      </c>
      <c r="N2214" s="115" t="str">
        <f>INDEX(Modelo!$A$9:$D$89,MATCH(DataBase!$J2214,Modelo!$A$9:$A$89,0),MATCH(DataBase!N$1,Modelo!$A$9:$D$9,0))</f>
        <v>boolean</v>
      </c>
      <c r="O2214" s="115" t="b">
        <f t="array" ref="O2214">IF(N2214="negativo",INDEX($AD$3:$AG$51,MATCH(1,($B2214=$AD$3:$AD$51)*($J2214=$AE$3:$AE$51),0),3),IF(N2214="positivo",INDEX($AD$55:$AG$109,MATCH(1,($B2214=$AD$55:$AD$109)*($J2214=$AE$55:$AE$109),0),3)))</f>
        <v>0</v>
      </c>
      <c r="P2214" s="115" t="b">
        <f t="array" ref="P2214">IF(N2214="negativo",INDEX($AD$3:$AG$51,MATCH(1,($B2214=$AD$3:$AD$51)*($J2214=$AE$3:$AE$51),0),4),IF(N2214="positivo",INDEX($AD$55:$AG$109,MATCH(1,($B2214=$AD$55:$AD$109)*($J2214=$AE$55:$AE$109),0),4)))</f>
        <v>0</v>
      </c>
      <c r="Q2214" s="115" t="str">
        <f>VLOOKUP(M2214,Modelo!$A$2:$C$7,2,0)</f>
        <v>Transparencia y Gobierno de la Sostenibilidad</v>
      </c>
      <c r="R2214" s="118">
        <f t="array" ref="R2214">INDEX(Modelo!$F$1:$H$37,MATCH(1,(DataBase!Q2214=Modelo!$G$1:$G$37)*(DataBase!B2214=Modelo!$F$1:$F$37),0),3)</f>
        <v>0.15789473684210525</v>
      </c>
      <c r="S2214" s="115">
        <f t="shared" si="70"/>
        <v>0</v>
      </c>
      <c r="T2214" s="115">
        <f t="shared" si="71"/>
        <v>0</v>
      </c>
    </row>
    <row r="2215" spans="1:20" x14ac:dyDescent="0.3">
      <c r="A2215" s="115" t="s">
        <v>287</v>
      </c>
      <c r="B2215" s="115" t="s">
        <v>216</v>
      </c>
      <c r="C2215" s="115" t="s">
        <v>103</v>
      </c>
      <c r="D2215" s="115" t="s">
        <v>86</v>
      </c>
      <c r="E2215" s="115" t="s">
        <v>86</v>
      </c>
      <c r="F2215" s="115" t="s">
        <v>87</v>
      </c>
      <c r="G2215" s="115">
        <v>2000</v>
      </c>
      <c r="H2215" s="115" t="s">
        <v>125</v>
      </c>
      <c r="I2215" s="115">
        <v>1.8730507999999999</v>
      </c>
      <c r="J2215" s="115" t="s">
        <v>17</v>
      </c>
      <c r="K2215" s="115" t="str">
        <f>INDEX(DatosProcesados!$A$1:$BF$101,MATCH(DataBase!A2215,DatosProcesados!$A$1:$A$101,0),MATCH(DataBase!J2215,DatosProcesados!$A$1:$BF$1,0))</f>
        <v>Si</v>
      </c>
      <c r="L2215" s="115" t="str">
        <f>INDEX(Modelo!$A$9:$D$89,MATCH(DataBase!$J2215,Modelo!$A$9:$A$89,0),MATCH(DataBase!L$1,Modelo!$A$9:$D$9,0))</f>
        <v>Información general</v>
      </c>
      <c r="M2215" s="115" t="str">
        <f>INDEX(Modelo!$A$9:$D$89,MATCH(DataBase!$J2215,Modelo!$A$9:$A$89,0),MATCH(DataBase!M$1,Modelo!$A$9:$D$9,0))</f>
        <v>Pilar 1</v>
      </c>
      <c r="N2215" s="115" t="str">
        <f>INDEX(Modelo!$A$9:$D$89,MATCH(DataBase!$J2215,Modelo!$A$9:$A$89,0),MATCH(DataBase!N$1,Modelo!$A$9:$D$9,0))</f>
        <v>boolean</v>
      </c>
      <c r="O2215" s="115" t="b">
        <f t="array" ref="O2215">IF(N2215="negativo",INDEX($AD$3:$AG$51,MATCH(1,($B2215=$AD$3:$AD$51)*($J2215=$AE$3:$AE$51),0),3),IF(N2215="positivo",INDEX($AD$55:$AG$109,MATCH(1,($B2215=$AD$55:$AD$109)*($J2215=$AE$55:$AE$109),0),3)))</f>
        <v>0</v>
      </c>
      <c r="P2215" s="115" t="b">
        <f t="array" ref="P2215">IF(N2215="negativo",INDEX($AD$3:$AG$51,MATCH(1,($B2215=$AD$3:$AD$51)*($J2215=$AE$3:$AE$51),0),4),IF(N2215="positivo",INDEX($AD$55:$AG$109,MATCH(1,($B2215=$AD$55:$AD$109)*($J2215=$AE$55:$AE$109),0),4)))</f>
        <v>0</v>
      </c>
      <c r="Q2215" s="115" t="str">
        <f>VLOOKUP(M2215,Modelo!$A$2:$C$7,2,0)</f>
        <v>Transparencia y Gobierno de la Sostenibilidad</v>
      </c>
      <c r="R2215" s="118">
        <f t="array" ref="R2215">INDEX(Modelo!$F$1:$H$37,MATCH(1,(DataBase!Q2215=Modelo!$G$1:$G$37)*(DataBase!B2215=Modelo!$F$1:$F$37),0),3)</f>
        <v>0.15789473684210525</v>
      </c>
      <c r="S2215" s="115">
        <f t="shared" si="70"/>
        <v>100</v>
      </c>
      <c r="T2215" s="115">
        <f t="shared" si="71"/>
        <v>15.789473684210526</v>
      </c>
    </row>
    <row r="2216" spans="1:20" x14ac:dyDescent="0.3">
      <c r="A2216" s="115" t="s">
        <v>345</v>
      </c>
      <c r="B2216" s="115" t="s">
        <v>313</v>
      </c>
      <c r="C2216" s="115" t="s">
        <v>103</v>
      </c>
      <c r="D2216" s="115" t="s">
        <v>86</v>
      </c>
      <c r="E2216" s="115" t="s">
        <v>86</v>
      </c>
      <c r="F2216" s="115" t="s">
        <v>86</v>
      </c>
      <c r="G2216" s="115">
        <v>2004</v>
      </c>
      <c r="H2216" s="115" t="s">
        <v>125</v>
      </c>
      <c r="I2216" s="115">
        <v>4.5125503050000004</v>
      </c>
      <c r="J2216" s="115" t="s">
        <v>17</v>
      </c>
      <c r="K2216" s="115">
        <f>INDEX(DatosProcesados!$A$1:$BF$101,MATCH(DataBase!A2216,DatosProcesados!$A$1:$A$101,0),MATCH(DataBase!J2216,DatosProcesados!$A$1:$BF$1,0))</f>
        <v>0</v>
      </c>
      <c r="L2216" s="115" t="str">
        <f>INDEX(Modelo!$A$9:$D$89,MATCH(DataBase!$J2216,Modelo!$A$9:$A$89,0),MATCH(DataBase!L$1,Modelo!$A$9:$D$9,0))</f>
        <v>Información general</v>
      </c>
      <c r="M2216" s="115" t="str">
        <f>INDEX(Modelo!$A$9:$D$89,MATCH(DataBase!$J2216,Modelo!$A$9:$A$89,0),MATCH(DataBase!M$1,Modelo!$A$9:$D$9,0))</f>
        <v>Pilar 1</v>
      </c>
      <c r="N2216" s="115" t="str">
        <f>INDEX(Modelo!$A$9:$D$89,MATCH(DataBase!$J2216,Modelo!$A$9:$A$89,0),MATCH(DataBase!N$1,Modelo!$A$9:$D$9,0))</f>
        <v>boolean</v>
      </c>
      <c r="O2216" s="115" t="b">
        <f t="array" ref="O2216">IF(N2216="negativo",INDEX($AD$3:$AG$51,MATCH(1,($B2216=$AD$3:$AD$51)*($J2216=$AE$3:$AE$51),0),3),IF(N2216="positivo",INDEX($AD$55:$AG$109,MATCH(1,($B2216=$AD$55:$AD$109)*($J2216=$AE$55:$AE$109),0),3)))</f>
        <v>0</v>
      </c>
      <c r="P2216" s="115" t="b">
        <f t="array" ref="P2216">IF(N2216="negativo",INDEX($AD$3:$AG$51,MATCH(1,($B2216=$AD$3:$AD$51)*($J2216=$AE$3:$AE$51),0),4),IF(N2216="positivo",INDEX($AD$55:$AG$109,MATCH(1,($B2216=$AD$55:$AD$109)*($J2216=$AE$55:$AE$109),0),4)))</f>
        <v>0</v>
      </c>
      <c r="Q2216" s="115" t="str">
        <f>VLOOKUP(M2216,Modelo!$A$2:$C$7,2,0)</f>
        <v>Transparencia y Gobierno de la Sostenibilidad</v>
      </c>
      <c r="R2216" s="118">
        <f t="array" ref="R2216">INDEX(Modelo!$F$1:$H$37,MATCH(1,(DataBase!Q2216=Modelo!$G$1:$G$37)*(DataBase!B2216=Modelo!$F$1:$F$37),0),3)</f>
        <v>0.23529411764705882</v>
      </c>
      <c r="S2216" s="115">
        <f t="shared" si="70"/>
        <v>0</v>
      </c>
      <c r="T2216" s="115">
        <f t="shared" si="71"/>
        <v>0</v>
      </c>
    </row>
    <row r="2217" spans="1:20" x14ac:dyDescent="0.3">
      <c r="A2217" s="115" t="s">
        <v>464</v>
      </c>
      <c r="B2217" s="115" t="s">
        <v>407</v>
      </c>
      <c r="C2217" s="115" t="s">
        <v>103</v>
      </c>
      <c r="D2217" s="115" t="s">
        <v>86</v>
      </c>
      <c r="E2217" s="115" t="s">
        <v>86</v>
      </c>
      <c r="F2217" s="115" t="s">
        <v>87</v>
      </c>
      <c r="G2217" s="115">
        <v>1990</v>
      </c>
      <c r="H2217" s="115" t="s">
        <v>281</v>
      </c>
      <c r="I2217" s="115">
        <v>0.89502277900000005</v>
      </c>
      <c r="J2217" s="115" t="s">
        <v>17</v>
      </c>
      <c r="K2217" s="115" t="str">
        <f>INDEX(DatosProcesados!$A$1:$BF$101,MATCH(DataBase!A2217,DatosProcesados!$A$1:$A$101,0),MATCH(DataBase!J2217,DatosProcesados!$A$1:$BF$1,0))</f>
        <v>No</v>
      </c>
      <c r="L2217" s="115" t="str">
        <f>INDEX(Modelo!$A$9:$D$89,MATCH(DataBase!$J2217,Modelo!$A$9:$A$89,0),MATCH(DataBase!L$1,Modelo!$A$9:$D$9,0))</f>
        <v>Información general</v>
      </c>
      <c r="M2217" s="115" t="str">
        <f>INDEX(Modelo!$A$9:$D$89,MATCH(DataBase!$J2217,Modelo!$A$9:$A$89,0),MATCH(DataBase!M$1,Modelo!$A$9:$D$9,0))</f>
        <v>Pilar 1</v>
      </c>
      <c r="N2217" s="115" t="str">
        <f>INDEX(Modelo!$A$9:$D$89,MATCH(DataBase!$J2217,Modelo!$A$9:$A$89,0),MATCH(DataBase!N$1,Modelo!$A$9:$D$9,0))</f>
        <v>boolean</v>
      </c>
      <c r="O2217" s="115" t="b">
        <f t="array" ref="O2217">IF(N2217="negativo",INDEX($AD$3:$AG$51,MATCH(1,($B2217=$AD$3:$AD$51)*($J2217=$AE$3:$AE$51),0),3),IF(N2217="positivo",INDEX($AD$55:$AG$109,MATCH(1,($B2217=$AD$55:$AD$109)*($J2217=$AE$55:$AE$109),0),3)))</f>
        <v>0</v>
      </c>
      <c r="P2217" s="115" t="b">
        <f t="array" ref="P2217">IF(N2217="negativo",INDEX($AD$3:$AG$51,MATCH(1,($B2217=$AD$3:$AD$51)*($J2217=$AE$3:$AE$51),0),4),IF(N2217="positivo",INDEX($AD$55:$AG$109,MATCH(1,($B2217=$AD$55:$AD$109)*($J2217=$AE$55:$AE$109),0),4)))</f>
        <v>0</v>
      </c>
      <c r="Q2217" s="115" t="str">
        <f>VLOOKUP(M2217,Modelo!$A$2:$C$7,2,0)</f>
        <v>Transparencia y Gobierno de la Sostenibilidad</v>
      </c>
      <c r="R2217" s="118">
        <f t="array" ref="R2217">INDEX(Modelo!$F$1:$H$37,MATCH(1,(DataBase!Q2217=Modelo!$G$1:$G$37)*(DataBase!B2217=Modelo!$F$1:$F$37),0),3)</f>
        <v>0.15384615384615385</v>
      </c>
      <c r="S2217" s="115">
        <f t="shared" si="70"/>
        <v>0</v>
      </c>
      <c r="T2217" s="115">
        <f t="shared" si="71"/>
        <v>0</v>
      </c>
    </row>
    <row r="2218" spans="1:20" x14ac:dyDescent="0.3">
      <c r="A2218" s="115" t="s">
        <v>296</v>
      </c>
      <c r="B2218" s="115" t="s">
        <v>216</v>
      </c>
      <c r="C2218" s="115" t="s">
        <v>103</v>
      </c>
      <c r="D2218" s="115" t="s">
        <v>86</v>
      </c>
      <c r="E2218" s="115" t="s">
        <v>86</v>
      </c>
      <c r="F2218" s="115" t="s">
        <v>87</v>
      </c>
      <c r="G2218" s="115">
        <v>1944</v>
      </c>
      <c r="H2218" s="115" t="s">
        <v>125</v>
      </c>
      <c r="I2218" s="115">
        <v>1.7785578609999999</v>
      </c>
      <c r="J2218" s="115" t="s">
        <v>17</v>
      </c>
      <c r="K2218" s="115" t="str">
        <f>INDEX(DatosProcesados!$A$1:$BF$101,MATCH(DataBase!A2218,DatosProcesados!$A$1:$A$101,0),MATCH(DataBase!J2218,DatosProcesados!$A$1:$BF$1,0))</f>
        <v>Si</v>
      </c>
      <c r="L2218" s="115" t="str">
        <f>INDEX(Modelo!$A$9:$D$89,MATCH(DataBase!$J2218,Modelo!$A$9:$A$89,0),MATCH(DataBase!L$1,Modelo!$A$9:$D$9,0))</f>
        <v>Información general</v>
      </c>
      <c r="M2218" s="115" t="str">
        <f>INDEX(Modelo!$A$9:$D$89,MATCH(DataBase!$J2218,Modelo!$A$9:$A$89,0),MATCH(DataBase!M$1,Modelo!$A$9:$D$9,0))</f>
        <v>Pilar 1</v>
      </c>
      <c r="N2218" s="115" t="str">
        <f>INDEX(Modelo!$A$9:$D$89,MATCH(DataBase!$J2218,Modelo!$A$9:$A$89,0),MATCH(DataBase!N$1,Modelo!$A$9:$D$9,0))</f>
        <v>boolean</v>
      </c>
      <c r="O2218" s="115" t="b">
        <f t="array" ref="O2218">IF(N2218="negativo",INDEX($AD$3:$AG$51,MATCH(1,($B2218=$AD$3:$AD$51)*($J2218=$AE$3:$AE$51),0),3),IF(N2218="positivo",INDEX($AD$55:$AG$109,MATCH(1,($B2218=$AD$55:$AD$109)*($J2218=$AE$55:$AE$109),0),3)))</f>
        <v>0</v>
      </c>
      <c r="P2218" s="115" t="b">
        <f t="array" ref="P2218">IF(N2218="negativo",INDEX($AD$3:$AG$51,MATCH(1,($B2218=$AD$3:$AD$51)*($J2218=$AE$3:$AE$51),0),4),IF(N2218="positivo",INDEX($AD$55:$AG$109,MATCH(1,($B2218=$AD$55:$AD$109)*($J2218=$AE$55:$AE$109),0),4)))</f>
        <v>0</v>
      </c>
      <c r="Q2218" s="115" t="str">
        <f>VLOOKUP(M2218,Modelo!$A$2:$C$7,2,0)</f>
        <v>Transparencia y Gobierno de la Sostenibilidad</v>
      </c>
      <c r="R2218" s="118">
        <f t="array" ref="R2218">INDEX(Modelo!$F$1:$H$37,MATCH(1,(DataBase!Q2218=Modelo!$G$1:$G$37)*(DataBase!B2218=Modelo!$F$1:$F$37),0),3)</f>
        <v>0.15789473684210525</v>
      </c>
      <c r="S2218" s="115">
        <f t="shared" si="70"/>
        <v>100</v>
      </c>
      <c r="T2218" s="115">
        <f t="shared" si="71"/>
        <v>15.789473684210526</v>
      </c>
    </row>
    <row r="2219" spans="1:20" x14ac:dyDescent="0.3">
      <c r="A2219" s="115" t="s">
        <v>134</v>
      </c>
      <c r="B2219" s="115" t="s">
        <v>84</v>
      </c>
      <c r="C2219" s="115" t="s">
        <v>103</v>
      </c>
      <c r="D2219" s="115" t="s">
        <v>86</v>
      </c>
      <c r="E2219" s="115" t="s">
        <v>87</v>
      </c>
      <c r="F2219" s="115" t="s">
        <v>87</v>
      </c>
      <c r="G2219" s="115">
        <v>2001</v>
      </c>
      <c r="H2219" s="115" t="s">
        <v>125</v>
      </c>
      <c r="I2219" s="115">
        <v>6.5475670460000002</v>
      </c>
      <c r="J2219" s="115" t="s">
        <v>17</v>
      </c>
      <c r="K2219" s="115" t="str">
        <f>INDEX(DatosProcesados!$A$1:$BF$101,MATCH(DataBase!A2219,DatosProcesados!$A$1:$A$101,0),MATCH(DataBase!J2219,DatosProcesados!$A$1:$BF$1,0))</f>
        <v>Si</v>
      </c>
      <c r="L2219" s="115" t="str">
        <f>INDEX(Modelo!$A$9:$D$89,MATCH(DataBase!$J2219,Modelo!$A$9:$A$89,0),MATCH(DataBase!L$1,Modelo!$A$9:$D$9,0))</f>
        <v>Información general</v>
      </c>
      <c r="M2219" s="115" t="str">
        <f>INDEX(Modelo!$A$9:$D$89,MATCH(DataBase!$J2219,Modelo!$A$9:$A$89,0),MATCH(DataBase!M$1,Modelo!$A$9:$D$9,0))</f>
        <v>Pilar 1</v>
      </c>
      <c r="N2219" s="115" t="str">
        <f>INDEX(Modelo!$A$9:$D$89,MATCH(DataBase!$J2219,Modelo!$A$9:$A$89,0),MATCH(DataBase!N$1,Modelo!$A$9:$D$9,0))</f>
        <v>boolean</v>
      </c>
      <c r="O2219" s="115" t="b">
        <f t="array" ref="O2219">IF(N2219="negativo",INDEX($AD$3:$AG$51,MATCH(1,($B2219=$AD$3:$AD$51)*($J2219=$AE$3:$AE$51),0),3),IF(N2219="positivo",INDEX($AD$55:$AG$109,MATCH(1,($B2219=$AD$55:$AD$109)*($J2219=$AE$55:$AE$109),0),3)))</f>
        <v>0</v>
      </c>
      <c r="P2219" s="115" t="b">
        <f t="array" ref="P2219">IF(N2219="negativo",INDEX($AD$3:$AG$51,MATCH(1,($B2219=$AD$3:$AD$51)*($J2219=$AE$3:$AE$51),0),4),IF(N2219="positivo",INDEX($AD$55:$AG$109,MATCH(1,($B2219=$AD$55:$AD$109)*($J2219=$AE$55:$AE$109),0),4)))</f>
        <v>0</v>
      </c>
      <c r="Q2219" s="115" t="str">
        <f>VLOOKUP(M2219,Modelo!$A$2:$C$7,2,0)</f>
        <v>Transparencia y Gobierno de la Sostenibilidad</v>
      </c>
      <c r="R2219" s="118">
        <f t="array" ref="R2219">INDEX(Modelo!$F$1:$H$37,MATCH(1,(DataBase!Q2219=Modelo!$G$1:$G$37)*(DataBase!B2219=Modelo!$F$1:$F$37),0),3)</f>
        <v>0.29411764705882354</v>
      </c>
      <c r="S2219" s="115">
        <f t="shared" si="70"/>
        <v>100</v>
      </c>
      <c r="T2219" s="115">
        <f t="shared" si="71"/>
        <v>29.411764705882355</v>
      </c>
    </row>
    <row r="2220" spans="1:20" x14ac:dyDescent="0.3">
      <c r="A2220" s="115" t="s">
        <v>290</v>
      </c>
      <c r="B2220" s="115" t="s">
        <v>216</v>
      </c>
      <c r="C2220" s="115" t="s">
        <v>103</v>
      </c>
      <c r="D2220" s="115" t="s">
        <v>86</v>
      </c>
      <c r="E2220" s="115" t="s">
        <v>87</v>
      </c>
      <c r="F2220" s="115" t="s">
        <v>87</v>
      </c>
      <c r="G2220" s="115">
        <v>1934</v>
      </c>
      <c r="H2220" s="115" t="s">
        <v>125</v>
      </c>
      <c r="I2220" s="115">
        <v>1.84479215</v>
      </c>
      <c r="J2220" s="115" t="s">
        <v>17</v>
      </c>
      <c r="K2220" s="115" t="str">
        <f>INDEX(DatosProcesados!$A$1:$BF$101,MATCH(DataBase!A2220,DatosProcesados!$A$1:$A$101,0),MATCH(DataBase!J2220,DatosProcesados!$A$1:$BF$1,0))</f>
        <v>Si</v>
      </c>
      <c r="L2220" s="115" t="str">
        <f>INDEX(Modelo!$A$9:$D$89,MATCH(DataBase!$J2220,Modelo!$A$9:$A$89,0),MATCH(DataBase!L$1,Modelo!$A$9:$D$9,0))</f>
        <v>Información general</v>
      </c>
      <c r="M2220" s="115" t="str">
        <f>INDEX(Modelo!$A$9:$D$89,MATCH(DataBase!$J2220,Modelo!$A$9:$A$89,0),MATCH(DataBase!M$1,Modelo!$A$9:$D$9,0))</f>
        <v>Pilar 1</v>
      </c>
      <c r="N2220" s="115" t="str">
        <f>INDEX(Modelo!$A$9:$D$89,MATCH(DataBase!$J2220,Modelo!$A$9:$A$89,0),MATCH(DataBase!N$1,Modelo!$A$9:$D$9,0))</f>
        <v>boolean</v>
      </c>
      <c r="O2220" s="115" t="b">
        <f t="array" ref="O2220">IF(N2220="negativo",INDEX($AD$3:$AG$51,MATCH(1,($B2220=$AD$3:$AD$51)*($J2220=$AE$3:$AE$51),0),3),IF(N2220="positivo",INDEX($AD$55:$AG$109,MATCH(1,($B2220=$AD$55:$AD$109)*($J2220=$AE$55:$AE$109),0),3)))</f>
        <v>0</v>
      </c>
      <c r="P2220" s="115" t="b">
        <f t="array" ref="P2220">IF(N2220="negativo",INDEX($AD$3:$AG$51,MATCH(1,($B2220=$AD$3:$AD$51)*($J2220=$AE$3:$AE$51),0),4),IF(N2220="positivo",INDEX($AD$55:$AG$109,MATCH(1,($B2220=$AD$55:$AD$109)*($J2220=$AE$55:$AE$109),0),4)))</f>
        <v>0</v>
      </c>
      <c r="Q2220" s="115" t="str">
        <f>VLOOKUP(M2220,Modelo!$A$2:$C$7,2,0)</f>
        <v>Transparencia y Gobierno de la Sostenibilidad</v>
      </c>
      <c r="R2220" s="118">
        <f t="array" ref="R2220">INDEX(Modelo!$F$1:$H$37,MATCH(1,(DataBase!Q2220=Modelo!$G$1:$G$37)*(DataBase!B2220=Modelo!$F$1:$F$37),0),3)</f>
        <v>0.15789473684210525</v>
      </c>
      <c r="S2220" s="115">
        <f t="shared" si="70"/>
        <v>100</v>
      </c>
      <c r="T2220" s="115">
        <f t="shared" si="71"/>
        <v>15.789473684210526</v>
      </c>
    </row>
    <row r="2221" spans="1:20" x14ac:dyDescent="0.3">
      <c r="A2221" s="115" t="s">
        <v>346</v>
      </c>
      <c r="B2221" s="115" t="s">
        <v>313</v>
      </c>
      <c r="C2221" s="115" t="s">
        <v>103</v>
      </c>
      <c r="D2221" s="115" t="s">
        <v>87</v>
      </c>
      <c r="E2221" s="115" t="s">
        <v>87</v>
      </c>
      <c r="F2221" s="115" t="s">
        <v>87</v>
      </c>
      <c r="G2221" s="115">
        <v>1960</v>
      </c>
      <c r="H2221" s="115" t="s">
        <v>177</v>
      </c>
      <c r="I2221" s="115">
        <v>4.2128666020000001</v>
      </c>
      <c r="J2221" s="115" t="s">
        <v>17</v>
      </c>
      <c r="K2221" s="115" t="str">
        <f>INDEX(DatosProcesados!$A$1:$BF$101,MATCH(DataBase!A2221,DatosProcesados!$A$1:$A$101,0),MATCH(DataBase!J2221,DatosProcesados!$A$1:$BF$1,0))</f>
        <v>No</v>
      </c>
      <c r="L2221" s="115" t="str">
        <f>INDEX(Modelo!$A$9:$D$89,MATCH(DataBase!$J2221,Modelo!$A$9:$A$89,0),MATCH(DataBase!L$1,Modelo!$A$9:$D$9,0))</f>
        <v>Información general</v>
      </c>
      <c r="M2221" s="115" t="str">
        <f>INDEX(Modelo!$A$9:$D$89,MATCH(DataBase!$J2221,Modelo!$A$9:$A$89,0),MATCH(DataBase!M$1,Modelo!$A$9:$D$9,0))</f>
        <v>Pilar 1</v>
      </c>
      <c r="N2221" s="115" t="str">
        <f>INDEX(Modelo!$A$9:$D$89,MATCH(DataBase!$J2221,Modelo!$A$9:$A$89,0),MATCH(DataBase!N$1,Modelo!$A$9:$D$9,0))</f>
        <v>boolean</v>
      </c>
      <c r="O2221" s="115" t="b">
        <f t="array" ref="O2221">IF(N2221="negativo",INDEX($AD$3:$AG$51,MATCH(1,($B2221=$AD$3:$AD$51)*($J2221=$AE$3:$AE$51),0),3),IF(N2221="positivo",INDEX($AD$55:$AG$109,MATCH(1,($B2221=$AD$55:$AD$109)*($J2221=$AE$55:$AE$109),0),3)))</f>
        <v>0</v>
      </c>
      <c r="P2221" s="115" t="b">
        <f t="array" ref="P2221">IF(N2221="negativo",INDEX($AD$3:$AG$51,MATCH(1,($B2221=$AD$3:$AD$51)*($J2221=$AE$3:$AE$51),0),4),IF(N2221="positivo",INDEX($AD$55:$AG$109,MATCH(1,($B2221=$AD$55:$AD$109)*($J2221=$AE$55:$AE$109),0),4)))</f>
        <v>0</v>
      </c>
      <c r="Q2221" s="115" t="str">
        <f>VLOOKUP(M2221,Modelo!$A$2:$C$7,2,0)</f>
        <v>Transparencia y Gobierno de la Sostenibilidad</v>
      </c>
      <c r="R2221" s="118">
        <f t="array" ref="R2221">INDEX(Modelo!$F$1:$H$37,MATCH(1,(DataBase!Q2221=Modelo!$G$1:$G$37)*(DataBase!B2221=Modelo!$F$1:$F$37),0),3)</f>
        <v>0.23529411764705882</v>
      </c>
      <c r="S2221" s="115">
        <f t="shared" si="70"/>
        <v>0</v>
      </c>
      <c r="T2221" s="115">
        <f t="shared" si="71"/>
        <v>0</v>
      </c>
    </row>
    <row r="2222" spans="1:20" x14ac:dyDescent="0.3">
      <c r="A2222" s="115" t="s">
        <v>124</v>
      </c>
      <c r="B2222" s="115" t="s">
        <v>84</v>
      </c>
      <c r="C2222" s="115" t="s">
        <v>97</v>
      </c>
      <c r="D2222" s="115" t="s">
        <v>86</v>
      </c>
      <c r="E2222" s="115" t="s">
        <v>86</v>
      </c>
      <c r="F2222" s="115" t="s">
        <v>86</v>
      </c>
      <c r="G2222" s="115">
        <v>2012</v>
      </c>
      <c r="H2222" s="115" t="s">
        <v>125</v>
      </c>
      <c r="I2222" s="115">
        <v>9.9777362400000005</v>
      </c>
      <c r="J2222" s="115" t="s">
        <v>17</v>
      </c>
      <c r="K2222" s="115" t="str">
        <f>INDEX(DatosProcesados!$A$1:$BF$101,MATCH(DataBase!A2222,DatosProcesados!$A$1:$A$101,0),MATCH(DataBase!J2222,DatosProcesados!$A$1:$BF$1,0))</f>
        <v>Si</v>
      </c>
      <c r="L2222" s="115" t="str">
        <f>INDEX(Modelo!$A$9:$D$89,MATCH(DataBase!$J2222,Modelo!$A$9:$A$89,0),MATCH(DataBase!L$1,Modelo!$A$9:$D$9,0))</f>
        <v>Información general</v>
      </c>
      <c r="M2222" s="115" t="str">
        <f>INDEX(Modelo!$A$9:$D$89,MATCH(DataBase!$J2222,Modelo!$A$9:$A$89,0),MATCH(DataBase!M$1,Modelo!$A$9:$D$9,0))</f>
        <v>Pilar 1</v>
      </c>
      <c r="N2222" s="115" t="str">
        <f>INDEX(Modelo!$A$9:$D$89,MATCH(DataBase!$J2222,Modelo!$A$9:$A$89,0),MATCH(DataBase!N$1,Modelo!$A$9:$D$9,0))</f>
        <v>boolean</v>
      </c>
      <c r="O2222" s="115" t="b">
        <f t="array" ref="O2222">IF(N2222="negativo",INDEX($AD$3:$AG$51,MATCH(1,($B2222=$AD$3:$AD$51)*($J2222=$AE$3:$AE$51),0),3),IF(N2222="positivo",INDEX($AD$55:$AG$109,MATCH(1,($B2222=$AD$55:$AD$109)*($J2222=$AE$55:$AE$109),0),3)))</f>
        <v>0</v>
      </c>
      <c r="P2222" s="115" t="b">
        <f t="array" ref="P2222">IF(N2222="negativo",INDEX($AD$3:$AG$51,MATCH(1,($B2222=$AD$3:$AD$51)*($J2222=$AE$3:$AE$51),0),4),IF(N2222="positivo",INDEX($AD$55:$AG$109,MATCH(1,($B2222=$AD$55:$AD$109)*($J2222=$AE$55:$AE$109),0),4)))</f>
        <v>0</v>
      </c>
      <c r="Q2222" s="115" t="str">
        <f>VLOOKUP(M2222,Modelo!$A$2:$C$7,2,0)</f>
        <v>Transparencia y Gobierno de la Sostenibilidad</v>
      </c>
      <c r="R2222" s="118">
        <f t="array" ref="R2222">INDEX(Modelo!$F$1:$H$37,MATCH(1,(DataBase!Q2222=Modelo!$G$1:$G$37)*(DataBase!B2222=Modelo!$F$1:$F$37),0),3)</f>
        <v>0.29411764705882354</v>
      </c>
      <c r="S2222" s="115">
        <f t="shared" si="70"/>
        <v>100</v>
      </c>
      <c r="T2222" s="115">
        <f t="shared" si="71"/>
        <v>29.411764705882355</v>
      </c>
    </row>
    <row r="2223" spans="1:20" x14ac:dyDescent="0.3">
      <c r="A2223" s="115" t="s">
        <v>414</v>
      </c>
      <c r="B2223" s="115" t="s">
        <v>407</v>
      </c>
      <c r="C2223" s="115" t="s">
        <v>103</v>
      </c>
      <c r="D2223" s="115" t="s">
        <v>86</v>
      </c>
      <c r="E2223" s="115" t="s">
        <v>86</v>
      </c>
      <c r="F2223" s="115" t="s">
        <v>87</v>
      </c>
      <c r="G2223" s="115">
        <v>1976</v>
      </c>
      <c r="H2223" s="115" t="s">
        <v>415</v>
      </c>
      <c r="I2223" s="115">
        <v>6.0471020830000004</v>
      </c>
      <c r="J2223" s="115" t="s">
        <v>17</v>
      </c>
      <c r="K2223" s="115" t="str">
        <f>INDEX(DatosProcesados!$A$1:$BF$101,MATCH(DataBase!A2223,DatosProcesados!$A$1:$A$101,0),MATCH(DataBase!J2223,DatosProcesados!$A$1:$BF$1,0))</f>
        <v>Si</v>
      </c>
      <c r="L2223" s="115" t="str">
        <f>INDEX(Modelo!$A$9:$D$89,MATCH(DataBase!$J2223,Modelo!$A$9:$A$89,0),MATCH(DataBase!L$1,Modelo!$A$9:$D$9,0))</f>
        <v>Información general</v>
      </c>
      <c r="M2223" s="115" t="str">
        <f>INDEX(Modelo!$A$9:$D$89,MATCH(DataBase!$J2223,Modelo!$A$9:$A$89,0),MATCH(DataBase!M$1,Modelo!$A$9:$D$9,0))</f>
        <v>Pilar 1</v>
      </c>
      <c r="N2223" s="115" t="str">
        <f>INDEX(Modelo!$A$9:$D$89,MATCH(DataBase!$J2223,Modelo!$A$9:$A$89,0),MATCH(DataBase!N$1,Modelo!$A$9:$D$9,0))</f>
        <v>boolean</v>
      </c>
      <c r="O2223" s="115" t="b">
        <f t="array" ref="O2223">IF(N2223="negativo",INDEX($AD$3:$AG$51,MATCH(1,($B2223=$AD$3:$AD$51)*($J2223=$AE$3:$AE$51),0),3),IF(N2223="positivo",INDEX($AD$55:$AG$109,MATCH(1,($B2223=$AD$55:$AD$109)*($J2223=$AE$55:$AE$109),0),3)))</f>
        <v>0</v>
      </c>
      <c r="P2223" s="115" t="b">
        <f t="array" ref="P2223">IF(N2223="negativo",INDEX($AD$3:$AG$51,MATCH(1,($B2223=$AD$3:$AD$51)*($J2223=$AE$3:$AE$51),0),4),IF(N2223="positivo",INDEX($AD$55:$AG$109,MATCH(1,($B2223=$AD$55:$AD$109)*($J2223=$AE$55:$AE$109),0),4)))</f>
        <v>0</v>
      </c>
      <c r="Q2223" s="115" t="str">
        <f>VLOOKUP(M2223,Modelo!$A$2:$C$7,2,0)</f>
        <v>Transparencia y Gobierno de la Sostenibilidad</v>
      </c>
      <c r="R2223" s="118">
        <f t="array" ref="R2223">INDEX(Modelo!$F$1:$H$37,MATCH(1,(DataBase!Q2223=Modelo!$G$1:$G$37)*(DataBase!B2223=Modelo!$F$1:$F$37),0),3)</f>
        <v>0.15384615384615385</v>
      </c>
      <c r="S2223" s="115">
        <f t="shared" si="70"/>
        <v>100</v>
      </c>
      <c r="T2223" s="115">
        <f t="shared" si="71"/>
        <v>15.384615384615385</v>
      </c>
    </row>
    <row r="2224" spans="1:20" x14ac:dyDescent="0.3">
      <c r="A2224" s="115" t="s">
        <v>337</v>
      </c>
      <c r="B2224" s="115" t="s">
        <v>313</v>
      </c>
      <c r="C2224" s="115" t="s">
        <v>103</v>
      </c>
      <c r="D2224" s="115" t="s">
        <v>86</v>
      </c>
      <c r="E2224" s="115" t="s">
        <v>86</v>
      </c>
      <c r="F2224" s="115" t="s">
        <v>87</v>
      </c>
      <c r="G2224" s="115">
        <v>1879</v>
      </c>
      <c r="H2224" s="115" t="s">
        <v>244</v>
      </c>
      <c r="I2224" s="115">
        <v>5.8689859999999996</v>
      </c>
      <c r="J2224" s="115" t="s">
        <v>17</v>
      </c>
      <c r="K2224" s="115" t="str">
        <f>INDEX(DatosProcesados!$A$1:$BF$101,MATCH(DataBase!A2224,DatosProcesados!$A$1:$A$101,0),MATCH(DataBase!J2224,DatosProcesados!$A$1:$BF$1,0))</f>
        <v>No</v>
      </c>
      <c r="L2224" s="115" t="str">
        <f>INDEX(Modelo!$A$9:$D$89,MATCH(DataBase!$J2224,Modelo!$A$9:$A$89,0),MATCH(DataBase!L$1,Modelo!$A$9:$D$9,0))</f>
        <v>Información general</v>
      </c>
      <c r="M2224" s="115" t="str">
        <f>INDEX(Modelo!$A$9:$D$89,MATCH(DataBase!$J2224,Modelo!$A$9:$A$89,0),MATCH(DataBase!M$1,Modelo!$A$9:$D$9,0))</f>
        <v>Pilar 1</v>
      </c>
      <c r="N2224" s="115" t="str">
        <f>INDEX(Modelo!$A$9:$D$89,MATCH(DataBase!$J2224,Modelo!$A$9:$A$89,0),MATCH(DataBase!N$1,Modelo!$A$9:$D$9,0))</f>
        <v>boolean</v>
      </c>
      <c r="O2224" s="115" t="b">
        <f t="array" ref="O2224">IF(N2224="negativo",INDEX($AD$3:$AG$51,MATCH(1,($B2224=$AD$3:$AD$51)*($J2224=$AE$3:$AE$51),0),3),IF(N2224="positivo",INDEX($AD$55:$AG$109,MATCH(1,($B2224=$AD$55:$AD$109)*($J2224=$AE$55:$AE$109),0),3)))</f>
        <v>0</v>
      </c>
      <c r="P2224" s="115" t="b">
        <f t="array" ref="P2224">IF(N2224="negativo",INDEX($AD$3:$AG$51,MATCH(1,($B2224=$AD$3:$AD$51)*($J2224=$AE$3:$AE$51),0),4),IF(N2224="positivo",INDEX($AD$55:$AG$109,MATCH(1,($B2224=$AD$55:$AD$109)*($J2224=$AE$55:$AE$109),0),4)))</f>
        <v>0</v>
      </c>
      <c r="Q2224" s="115" t="str">
        <f>VLOOKUP(M2224,Modelo!$A$2:$C$7,2,0)</f>
        <v>Transparencia y Gobierno de la Sostenibilidad</v>
      </c>
      <c r="R2224" s="118">
        <f t="array" ref="R2224">INDEX(Modelo!$F$1:$H$37,MATCH(1,(DataBase!Q2224=Modelo!$G$1:$G$37)*(DataBase!B2224=Modelo!$F$1:$F$37),0),3)</f>
        <v>0.23529411764705882</v>
      </c>
      <c r="S2224" s="115">
        <f t="shared" si="70"/>
        <v>0</v>
      </c>
      <c r="T2224" s="115">
        <f t="shared" si="71"/>
        <v>0</v>
      </c>
    </row>
    <row r="2225" spans="1:20" x14ac:dyDescent="0.3">
      <c r="A2225" s="115" t="s">
        <v>373</v>
      </c>
      <c r="B2225" s="115" t="s">
        <v>313</v>
      </c>
      <c r="C2225" s="115" t="s">
        <v>103</v>
      </c>
      <c r="D2225" s="115" t="s">
        <v>87</v>
      </c>
      <c r="E2225" s="115" t="s">
        <v>86</v>
      </c>
      <c r="F2225" s="115" t="s">
        <v>86</v>
      </c>
      <c r="G2225" s="115">
        <v>1997</v>
      </c>
      <c r="H2225" s="115" t="s">
        <v>125</v>
      </c>
      <c r="I2225" s="115">
        <v>1.9766409730000001</v>
      </c>
      <c r="J2225" s="115" t="s">
        <v>17</v>
      </c>
      <c r="K2225" s="115">
        <f>INDEX(DatosProcesados!$A$1:$BF$101,MATCH(DataBase!A2225,DatosProcesados!$A$1:$A$101,0),MATCH(DataBase!J2225,DatosProcesados!$A$1:$BF$1,0))</f>
        <v>0</v>
      </c>
      <c r="L2225" s="115" t="str">
        <f>INDEX(Modelo!$A$9:$D$89,MATCH(DataBase!$J2225,Modelo!$A$9:$A$89,0),MATCH(DataBase!L$1,Modelo!$A$9:$D$9,0))</f>
        <v>Información general</v>
      </c>
      <c r="M2225" s="115" t="str">
        <f>INDEX(Modelo!$A$9:$D$89,MATCH(DataBase!$J2225,Modelo!$A$9:$A$89,0),MATCH(DataBase!M$1,Modelo!$A$9:$D$9,0))</f>
        <v>Pilar 1</v>
      </c>
      <c r="N2225" s="115" t="str">
        <f>INDEX(Modelo!$A$9:$D$89,MATCH(DataBase!$J2225,Modelo!$A$9:$A$89,0),MATCH(DataBase!N$1,Modelo!$A$9:$D$9,0))</f>
        <v>boolean</v>
      </c>
      <c r="O2225" s="115" t="b">
        <f t="array" ref="O2225">IF(N2225="negativo",INDEX($AD$3:$AG$51,MATCH(1,($B2225=$AD$3:$AD$51)*($J2225=$AE$3:$AE$51),0),3),IF(N2225="positivo",INDEX($AD$55:$AG$109,MATCH(1,($B2225=$AD$55:$AD$109)*($J2225=$AE$55:$AE$109),0),3)))</f>
        <v>0</v>
      </c>
      <c r="P2225" s="115" t="b">
        <f t="array" ref="P2225">IF(N2225="negativo",INDEX($AD$3:$AG$51,MATCH(1,($B2225=$AD$3:$AD$51)*($J2225=$AE$3:$AE$51),0),4),IF(N2225="positivo",INDEX($AD$55:$AG$109,MATCH(1,($B2225=$AD$55:$AD$109)*($J2225=$AE$55:$AE$109),0),4)))</f>
        <v>0</v>
      </c>
      <c r="Q2225" s="115" t="str">
        <f>VLOOKUP(M2225,Modelo!$A$2:$C$7,2,0)</f>
        <v>Transparencia y Gobierno de la Sostenibilidad</v>
      </c>
      <c r="R2225" s="118">
        <f t="array" ref="R2225">INDEX(Modelo!$F$1:$H$37,MATCH(1,(DataBase!Q2225=Modelo!$G$1:$G$37)*(DataBase!B2225=Modelo!$F$1:$F$37),0),3)</f>
        <v>0.23529411764705882</v>
      </c>
      <c r="S2225" s="115">
        <f t="shared" si="70"/>
        <v>0</v>
      </c>
      <c r="T2225" s="115">
        <f t="shared" si="71"/>
        <v>0</v>
      </c>
    </row>
    <row r="2226" spans="1:20" x14ac:dyDescent="0.3">
      <c r="A2226" s="115" t="s">
        <v>102</v>
      </c>
      <c r="B2226" s="115" t="s">
        <v>84</v>
      </c>
      <c r="C2226" s="115" t="s">
        <v>103</v>
      </c>
      <c r="D2226" s="115" t="s">
        <v>86</v>
      </c>
      <c r="E2226" s="115" t="s">
        <v>86</v>
      </c>
      <c r="F2226" s="115" t="s">
        <v>87</v>
      </c>
      <c r="G2226" s="115">
        <v>2003</v>
      </c>
      <c r="H2226" s="115" t="s">
        <v>104</v>
      </c>
      <c r="I2226" s="115">
        <v>15.602099798999999</v>
      </c>
      <c r="J2226" s="115" t="s">
        <v>17</v>
      </c>
      <c r="K2226" s="115" t="str">
        <f>INDEX(DatosProcesados!$A$1:$BF$101,MATCH(DataBase!A2226,DatosProcesados!$A$1:$A$101,0),MATCH(DataBase!J2226,DatosProcesados!$A$1:$BF$1,0))</f>
        <v>Si</v>
      </c>
      <c r="L2226" s="115" t="str">
        <f>INDEX(Modelo!$A$9:$D$89,MATCH(DataBase!$J2226,Modelo!$A$9:$A$89,0),MATCH(DataBase!L$1,Modelo!$A$9:$D$9,0))</f>
        <v>Información general</v>
      </c>
      <c r="M2226" s="115" t="str">
        <f>INDEX(Modelo!$A$9:$D$89,MATCH(DataBase!$J2226,Modelo!$A$9:$A$89,0),MATCH(DataBase!M$1,Modelo!$A$9:$D$9,0))</f>
        <v>Pilar 1</v>
      </c>
      <c r="N2226" s="115" t="str">
        <f>INDEX(Modelo!$A$9:$D$89,MATCH(DataBase!$J2226,Modelo!$A$9:$A$89,0),MATCH(DataBase!N$1,Modelo!$A$9:$D$9,0))</f>
        <v>boolean</v>
      </c>
      <c r="O2226" s="115" t="b">
        <f t="array" ref="O2226">IF(N2226="negativo",INDEX($AD$3:$AG$51,MATCH(1,($B2226=$AD$3:$AD$51)*($J2226=$AE$3:$AE$51),0),3),IF(N2226="positivo",INDEX($AD$55:$AG$109,MATCH(1,($B2226=$AD$55:$AD$109)*($J2226=$AE$55:$AE$109),0),3)))</f>
        <v>0</v>
      </c>
      <c r="P2226" s="115" t="b">
        <f t="array" ref="P2226">IF(N2226="negativo",INDEX($AD$3:$AG$51,MATCH(1,($B2226=$AD$3:$AD$51)*($J2226=$AE$3:$AE$51),0),4),IF(N2226="positivo",INDEX($AD$55:$AG$109,MATCH(1,($B2226=$AD$55:$AD$109)*($J2226=$AE$55:$AE$109),0),4)))</f>
        <v>0</v>
      </c>
      <c r="Q2226" s="115" t="str">
        <f>VLOOKUP(M2226,Modelo!$A$2:$C$7,2,0)</f>
        <v>Transparencia y Gobierno de la Sostenibilidad</v>
      </c>
      <c r="R2226" s="118">
        <f t="array" ref="R2226">INDEX(Modelo!$F$1:$H$37,MATCH(1,(DataBase!Q2226=Modelo!$G$1:$G$37)*(DataBase!B2226=Modelo!$F$1:$F$37),0),3)</f>
        <v>0.29411764705882354</v>
      </c>
      <c r="S2226" s="115">
        <f t="shared" si="70"/>
        <v>100</v>
      </c>
      <c r="T2226" s="115">
        <f t="shared" si="71"/>
        <v>29.411764705882355</v>
      </c>
    </row>
    <row r="2227" spans="1:20" x14ac:dyDescent="0.3">
      <c r="A2227" s="115" t="s">
        <v>228</v>
      </c>
      <c r="B2227" s="115" t="s">
        <v>216</v>
      </c>
      <c r="C2227" s="115" t="s">
        <v>97</v>
      </c>
      <c r="D2227" s="115" t="s">
        <v>86</v>
      </c>
      <c r="E2227" s="115" t="s">
        <v>87</v>
      </c>
      <c r="F2227" s="115" t="s">
        <v>87</v>
      </c>
      <c r="G2227" s="115">
        <v>1991</v>
      </c>
      <c r="H2227" s="115" t="s">
        <v>229</v>
      </c>
      <c r="I2227" s="115">
        <v>5.1614047279999999</v>
      </c>
      <c r="J2227" s="115" t="s">
        <v>17</v>
      </c>
      <c r="K2227" s="115" t="str">
        <f>INDEX(DatosProcesados!$A$1:$BF$101,MATCH(DataBase!A2227,DatosProcesados!$A$1:$A$101,0),MATCH(DataBase!J2227,DatosProcesados!$A$1:$BF$1,0))</f>
        <v>Si</v>
      </c>
      <c r="L2227" s="115" t="str">
        <f>INDEX(Modelo!$A$9:$D$89,MATCH(DataBase!$J2227,Modelo!$A$9:$A$89,0),MATCH(DataBase!L$1,Modelo!$A$9:$D$9,0))</f>
        <v>Información general</v>
      </c>
      <c r="M2227" s="115" t="str">
        <f>INDEX(Modelo!$A$9:$D$89,MATCH(DataBase!$J2227,Modelo!$A$9:$A$89,0),MATCH(DataBase!M$1,Modelo!$A$9:$D$9,0))</f>
        <v>Pilar 1</v>
      </c>
      <c r="N2227" s="115" t="str">
        <f>INDEX(Modelo!$A$9:$D$89,MATCH(DataBase!$J2227,Modelo!$A$9:$A$89,0),MATCH(DataBase!N$1,Modelo!$A$9:$D$9,0))</f>
        <v>boolean</v>
      </c>
      <c r="O2227" s="115" t="b">
        <f t="array" ref="O2227">IF(N2227="negativo",INDEX($AD$3:$AG$51,MATCH(1,($B2227=$AD$3:$AD$51)*($J2227=$AE$3:$AE$51),0),3),IF(N2227="positivo",INDEX($AD$55:$AG$109,MATCH(1,($B2227=$AD$55:$AD$109)*($J2227=$AE$55:$AE$109),0),3)))</f>
        <v>0</v>
      </c>
      <c r="P2227" s="115" t="b">
        <f t="array" ref="P2227">IF(N2227="negativo",INDEX($AD$3:$AG$51,MATCH(1,($B2227=$AD$3:$AD$51)*($J2227=$AE$3:$AE$51),0),4),IF(N2227="positivo",INDEX($AD$55:$AG$109,MATCH(1,($B2227=$AD$55:$AD$109)*($J2227=$AE$55:$AE$109),0),4)))</f>
        <v>0</v>
      </c>
      <c r="Q2227" s="115" t="str">
        <f>VLOOKUP(M2227,Modelo!$A$2:$C$7,2,0)</f>
        <v>Transparencia y Gobierno de la Sostenibilidad</v>
      </c>
      <c r="R2227" s="118">
        <f t="array" ref="R2227">INDEX(Modelo!$F$1:$H$37,MATCH(1,(DataBase!Q2227=Modelo!$G$1:$G$37)*(DataBase!B2227=Modelo!$F$1:$F$37),0),3)</f>
        <v>0.15789473684210525</v>
      </c>
      <c r="S2227" s="115">
        <f t="shared" si="70"/>
        <v>100</v>
      </c>
      <c r="T2227" s="115">
        <f t="shared" si="71"/>
        <v>15.789473684210526</v>
      </c>
    </row>
    <row r="2228" spans="1:20" x14ac:dyDescent="0.3">
      <c r="A2228" s="115" t="s">
        <v>261</v>
      </c>
      <c r="B2228" s="115" t="s">
        <v>216</v>
      </c>
      <c r="C2228" s="115" t="s">
        <v>103</v>
      </c>
      <c r="D2228" s="115" t="s">
        <v>86</v>
      </c>
      <c r="E2228" s="115" t="s">
        <v>87</v>
      </c>
      <c r="F2228" s="115" t="s">
        <v>87</v>
      </c>
      <c r="G2228" s="115">
        <v>1806</v>
      </c>
      <c r="H2228" s="115" t="s">
        <v>244</v>
      </c>
      <c r="I2228" s="115">
        <v>2.382092359</v>
      </c>
      <c r="J2228" s="115" t="s">
        <v>17</v>
      </c>
      <c r="K2228" s="115" t="str">
        <f>INDEX(DatosProcesados!$A$1:$BF$101,MATCH(DataBase!A2228,DatosProcesados!$A$1:$A$101,0),MATCH(DataBase!J2228,DatosProcesados!$A$1:$BF$1,0))</f>
        <v>Si</v>
      </c>
      <c r="L2228" s="115" t="str">
        <f>INDEX(Modelo!$A$9:$D$89,MATCH(DataBase!$J2228,Modelo!$A$9:$A$89,0),MATCH(DataBase!L$1,Modelo!$A$9:$D$9,0))</f>
        <v>Información general</v>
      </c>
      <c r="M2228" s="115" t="str">
        <f>INDEX(Modelo!$A$9:$D$89,MATCH(DataBase!$J2228,Modelo!$A$9:$A$89,0),MATCH(DataBase!M$1,Modelo!$A$9:$D$9,0))</f>
        <v>Pilar 1</v>
      </c>
      <c r="N2228" s="115" t="str">
        <f>INDEX(Modelo!$A$9:$D$89,MATCH(DataBase!$J2228,Modelo!$A$9:$A$89,0),MATCH(DataBase!N$1,Modelo!$A$9:$D$9,0))</f>
        <v>boolean</v>
      </c>
      <c r="O2228" s="115" t="b">
        <f t="array" ref="O2228">IF(N2228="negativo",INDEX($AD$3:$AG$51,MATCH(1,($B2228=$AD$3:$AD$51)*($J2228=$AE$3:$AE$51),0),3),IF(N2228="positivo",INDEX($AD$55:$AG$109,MATCH(1,($B2228=$AD$55:$AD$109)*($J2228=$AE$55:$AE$109),0),3)))</f>
        <v>0</v>
      </c>
      <c r="P2228" s="115" t="b">
        <f t="array" ref="P2228">IF(N2228="negativo",INDEX($AD$3:$AG$51,MATCH(1,($B2228=$AD$3:$AD$51)*($J2228=$AE$3:$AE$51),0),4),IF(N2228="positivo",INDEX($AD$55:$AG$109,MATCH(1,($B2228=$AD$55:$AD$109)*($J2228=$AE$55:$AE$109),0),4)))</f>
        <v>0</v>
      </c>
      <c r="Q2228" s="115" t="str">
        <f>VLOOKUP(M2228,Modelo!$A$2:$C$7,2,0)</f>
        <v>Transparencia y Gobierno de la Sostenibilidad</v>
      </c>
      <c r="R2228" s="118">
        <f t="array" ref="R2228">INDEX(Modelo!$F$1:$H$37,MATCH(1,(DataBase!Q2228=Modelo!$G$1:$G$37)*(DataBase!B2228=Modelo!$F$1:$F$37),0),3)</f>
        <v>0.15789473684210525</v>
      </c>
      <c r="S2228" s="115">
        <f t="shared" si="70"/>
        <v>100</v>
      </c>
      <c r="T2228" s="115">
        <f t="shared" si="71"/>
        <v>15.789473684210526</v>
      </c>
    </row>
    <row r="2229" spans="1:20" x14ac:dyDescent="0.3">
      <c r="A2229" s="115" t="s">
        <v>269</v>
      </c>
      <c r="B2229" s="115" t="s">
        <v>216</v>
      </c>
      <c r="C2229" s="115" t="s">
        <v>103</v>
      </c>
      <c r="D2229" s="115" t="s">
        <v>87</v>
      </c>
      <c r="E2229" s="115" t="s">
        <v>87</v>
      </c>
      <c r="F2229" s="115" t="s">
        <v>87</v>
      </c>
      <c r="G2229" s="115">
        <v>1932</v>
      </c>
      <c r="H2229" s="115" t="s">
        <v>125</v>
      </c>
      <c r="I2229" s="115">
        <v>2.1928266769999998</v>
      </c>
      <c r="J2229" s="115" t="s">
        <v>17</v>
      </c>
      <c r="K2229" s="115" t="str">
        <f>INDEX(DatosProcesados!$A$1:$BF$101,MATCH(DataBase!A2229,DatosProcesados!$A$1:$A$101,0),MATCH(DataBase!J2229,DatosProcesados!$A$1:$BF$1,0))</f>
        <v>Si</v>
      </c>
      <c r="L2229" s="115" t="str">
        <f>INDEX(Modelo!$A$9:$D$89,MATCH(DataBase!$J2229,Modelo!$A$9:$A$89,0),MATCH(DataBase!L$1,Modelo!$A$9:$D$9,0))</f>
        <v>Información general</v>
      </c>
      <c r="M2229" s="115" t="str">
        <f>INDEX(Modelo!$A$9:$D$89,MATCH(DataBase!$J2229,Modelo!$A$9:$A$89,0),MATCH(DataBase!M$1,Modelo!$A$9:$D$9,0))</f>
        <v>Pilar 1</v>
      </c>
      <c r="N2229" s="115" t="str">
        <f>INDEX(Modelo!$A$9:$D$89,MATCH(DataBase!$J2229,Modelo!$A$9:$A$89,0),MATCH(DataBase!N$1,Modelo!$A$9:$D$9,0))</f>
        <v>boolean</v>
      </c>
      <c r="O2229" s="115" t="b">
        <f t="array" ref="O2229">IF(N2229="negativo",INDEX($AD$3:$AG$51,MATCH(1,($B2229=$AD$3:$AD$51)*($J2229=$AE$3:$AE$51),0),3),IF(N2229="positivo",INDEX($AD$55:$AG$109,MATCH(1,($B2229=$AD$55:$AD$109)*($J2229=$AE$55:$AE$109),0),3)))</f>
        <v>0</v>
      </c>
      <c r="P2229" s="115" t="b">
        <f t="array" ref="P2229">IF(N2229="negativo",INDEX($AD$3:$AG$51,MATCH(1,($B2229=$AD$3:$AD$51)*($J2229=$AE$3:$AE$51),0),4),IF(N2229="positivo",INDEX($AD$55:$AG$109,MATCH(1,($B2229=$AD$55:$AD$109)*($J2229=$AE$55:$AE$109),0),4)))</f>
        <v>0</v>
      </c>
      <c r="Q2229" s="115" t="str">
        <f>VLOOKUP(M2229,Modelo!$A$2:$C$7,2,0)</f>
        <v>Transparencia y Gobierno de la Sostenibilidad</v>
      </c>
      <c r="R2229" s="118">
        <f t="array" ref="R2229">INDEX(Modelo!$F$1:$H$37,MATCH(1,(DataBase!Q2229=Modelo!$G$1:$G$37)*(DataBase!B2229=Modelo!$F$1:$F$37),0),3)</f>
        <v>0.15789473684210525</v>
      </c>
      <c r="S2229" s="115">
        <f t="shared" si="70"/>
        <v>100</v>
      </c>
      <c r="T2229" s="115">
        <f t="shared" si="71"/>
        <v>15.789473684210526</v>
      </c>
    </row>
    <row r="2230" spans="1:20" x14ac:dyDescent="0.3">
      <c r="A2230" s="115" t="s">
        <v>285</v>
      </c>
      <c r="B2230" s="115" t="s">
        <v>216</v>
      </c>
      <c r="C2230" s="115" t="s">
        <v>103</v>
      </c>
      <c r="D2230" s="115" t="s">
        <v>86</v>
      </c>
      <c r="E2230" s="115" t="s">
        <v>86</v>
      </c>
      <c r="F2230" s="115" t="s">
        <v>86</v>
      </c>
      <c r="G2230" s="115">
        <v>1920</v>
      </c>
      <c r="H2230" s="115" t="s">
        <v>125</v>
      </c>
      <c r="I2230" s="115">
        <v>1.9433909700000001</v>
      </c>
      <c r="J2230" s="115" t="s">
        <v>17</v>
      </c>
      <c r="K2230" s="115" t="str">
        <f>INDEX(DatosProcesados!$A$1:$BF$101,MATCH(DataBase!A2230,DatosProcesados!$A$1:$A$101,0),MATCH(DataBase!J2230,DatosProcesados!$A$1:$BF$1,0))</f>
        <v>No</v>
      </c>
      <c r="L2230" s="115" t="str">
        <f>INDEX(Modelo!$A$9:$D$89,MATCH(DataBase!$J2230,Modelo!$A$9:$A$89,0),MATCH(DataBase!L$1,Modelo!$A$9:$D$9,0))</f>
        <v>Información general</v>
      </c>
      <c r="M2230" s="115" t="str">
        <f>INDEX(Modelo!$A$9:$D$89,MATCH(DataBase!$J2230,Modelo!$A$9:$A$89,0),MATCH(DataBase!M$1,Modelo!$A$9:$D$9,0))</f>
        <v>Pilar 1</v>
      </c>
      <c r="N2230" s="115" t="str">
        <f>INDEX(Modelo!$A$9:$D$89,MATCH(DataBase!$J2230,Modelo!$A$9:$A$89,0),MATCH(DataBase!N$1,Modelo!$A$9:$D$9,0))</f>
        <v>boolean</v>
      </c>
      <c r="O2230" s="115" t="b">
        <f t="array" ref="O2230">IF(N2230="negativo",INDEX($AD$3:$AG$51,MATCH(1,($B2230=$AD$3:$AD$51)*($J2230=$AE$3:$AE$51),0),3),IF(N2230="positivo",INDEX($AD$55:$AG$109,MATCH(1,($B2230=$AD$55:$AD$109)*($J2230=$AE$55:$AE$109),0),3)))</f>
        <v>0</v>
      </c>
      <c r="P2230" s="115" t="b">
        <f t="array" ref="P2230">IF(N2230="negativo",INDEX($AD$3:$AG$51,MATCH(1,($B2230=$AD$3:$AD$51)*($J2230=$AE$3:$AE$51),0),4),IF(N2230="positivo",INDEX($AD$55:$AG$109,MATCH(1,($B2230=$AD$55:$AD$109)*($J2230=$AE$55:$AE$109),0),4)))</f>
        <v>0</v>
      </c>
      <c r="Q2230" s="115" t="str">
        <f>VLOOKUP(M2230,Modelo!$A$2:$C$7,2,0)</f>
        <v>Transparencia y Gobierno de la Sostenibilidad</v>
      </c>
      <c r="R2230" s="118">
        <f t="array" ref="R2230">INDEX(Modelo!$F$1:$H$37,MATCH(1,(DataBase!Q2230=Modelo!$G$1:$G$37)*(DataBase!B2230=Modelo!$F$1:$F$37),0),3)</f>
        <v>0.15789473684210525</v>
      </c>
      <c r="S2230" s="115">
        <f t="shared" si="70"/>
        <v>0</v>
      </c>
      <c r="T2230" s="115">
        <f t="shared" si="71"/>
        <v>0</v>
      </c>
    </row>
    <row r="2231" spans="1:20" x14ac:dyDescent="0.3">
      <c r="A2231" s="115" t="s">
        <v>395</v>
      </c>
      <c r="B2231" s="115" t="s">
        <v>379</v>
      </c>
      <c r="C2231" s="115" t="s">
        <v>103</v>
      </c>
      <c r="D2231" s="115" t="s">
        <v>86</v>
      </c>
      <c r="E2231" s="115" t="s">
        <v>86</v>
      </c>
      <c r="F2231" s="115" t="s">
        <v>86</v>
      </c>
      <c r="G2231" s="115">
        <v>2015</v>
      </c>
      <c r="H2231" s="115" t="s">
        <v>125</v>
      </c>
      <c r="I2231" s="115">
        <v>0.76762142099999997</v>
      </c>
      <c r="J2231" s="115" t="s">
        <v>17</v>
      </c>
      <c r="K2231" s="115" t="str">
        <f>INDEX(DatosProcesados!$A$1:$BF$101,MATCH(DataBase!A2231,DatosProcesados!$A$1:$A$101,0),MATCH(DataBase!J2231,DatosProcesados!$A$1:$BF$1,0))</f>
        <v>Si</v>
      </c>
      <c r="L2231" s="115" t="str">
        <f>INDEX(Modelo!$A$9:$D$89,MATCH(DataBase!$J2231,Modelo!$A$9:$A$89,0),MATCH(DataBase!L$1,Modelo!$A$9:$D$9,0))</f>
        <v>Información general</v>
      </c>
      <c r="M2231" s="115" t="str">
        <f>INDEX(Modelo!$A$9:$D$89,MATCH(DataBase!$J2231,Modelo!$A$9:$A$89,0),MATCH(DataBase!M$1,Modelo!$A$9:$D$9,0))</f>
        <v>Pilar 1</v>
      </c>
      <c r="N2231" s="115" t="str">
        <f>INDEX(Modelo!$A$9:$D$89,MATCH(DataBase!$J2231,Modelo!$A$9:$A$89,0),MATCH(DataBase!N$1,Modelo!$A$9:$D$9,0))</f>
        <v>boolean</v>
      </c>
      <c r="O2231" s="115" t="b">
        <f t="array" ref="O2231">IF(N2231="negativo",INDEX($AD$3:$AG$51,MATCH(1,($B2231=$AD$3:$AD$51)*($J2231=$AE$3:$AE$51),0),3),IF(N2231="positivo",INDEX($AD$55:$AG$109,MATCH(1,($B2231=$AD$55:$AD$109)*($J2231=$AE$55:$AE$109),0),3)))</f>
        <v>0</v>
      </c>
      <c r="P2231" s="115" t="b">
        <f t="array" ref="P2231">IF(N2231="negativo",INDEX($AD$3:$AG$51,MATCH(1,($B2231=$AD$3:$AD$51)*($J2231=$AE$3:$AE$51),0),4),IF(N2231="positivo",INDEX($AD$55:$AG$109,MATCH(1,($B2231=$AD$55:$AD$109)*($J2231=$AE$55:$AE$109),0),4)))</f>
        <v>0</v>
      </c>
      <c r="Q2231" s="115" t="str">
        <f>VLOOKUP(M2231,Modelo!$A$2:$C$7,2,0)</f>
        <v>Transparencia y Gobierno de la Sostenibilidad</v>
      </c>
      <c r="R2231" s="118">
        <f t="array" ref="R2231">INDEX(Modelo!$F$1:$H$37,MATCH(1,(DataBase!Q2231=Modelo!$G$1:$G$37)*(DataBase!B2231=Modelo!$F$1:$F$37),0),3)</f>
        <v>0.19047619047619047</v>
      </c>
      <c r="S2231" s="115">
        <f t="shared" si="70"/>
        <v>100</v>
      </c>
      <c r="T2231" s="115">
        <f t="shared" si="71"/>
        <v>19.047619047619047</v>
      </c>
    </row>
    <row r="2232" spans="1:20" x14ac:dyDescent="0.3">
      <c r="A2232" s="115" t="s">
        <v>402</v>
      </c>
      <c r="B2232" s="115" t="s">
        <v>379</v>
      </c>
      <c r="C2232" s="115" t="s">
        <v>103</v>
      </c>
      <c r="D2232" s="115" t="s">
        <v>86</v>
      </c>
      <c r="E2232" s="115" t="s">
        <v>87</v>
      </c>
      <c r="F2232" s="115" t="s">
        <v>87</v>
      </c>
      <c r="G2232" s="115">
        <v>1961</v>
      </c>
      <c r="H2232" s="115" t="s">
        <v>125</v>
      </c>
      <c r="I2232" s="115">
        <v>0.498844856</v>
      </c>
      <c r="J2232" s="115" t="s">
        <v>17</v>
      </c>
      <c r="K2232" s="115" t="str">
        <f>INDEX(DatosProcesados!$A$1:$BF$101,MATCH(DataBase!A2232,DatosProcesados!$A$1:$A$101,0),MATCH(DataBase!J2232,DatosProcesados!$A$1:$BF$1,0))</f>
        <v>Si</v>
      </c>
      <c r="L2232" s="115" t="str">
        <f>INDEX(Modelo!$A$9:$D$89,MATCH(DataBase!$J2232,Modelo!$A$9:$A$89,0),MATCH(DataBase!L$1,Modelo!$A$9:$D$9,0))</f>
        <v>Información general</v>
      </c>
      <c r="M2232" s="115" t="str">
        <f>INDEX(Modelo!$A$9:$D$89,MATCH(DataBase!$J2232,Modelo!$A$9:$A$89,0),MATCH(DataBase!M$1,Modelo!$A$9:$D$9,0))</f>
        <v>Pilar 1</v>
      </c>
      <c r="N2232" s="115" t="str">
        <f>INDEX(Modelo!$A$9:$D$89,MATCH(DataBase!$J2232,Modelo!$A$9:$A$89,0),MATCH(DataBase!N$1,Modelo!$A$9:$D$9,0))</f>
        <v>boolean</v>
      </c>
      <c r="O2232" s="115" t="b">
        <f t="array" ref="O2232">IF(N2232="negativo",INDEX($AD$3:$AG$51,MATCH(1,($B2232=$AD$3:$AD$51)*($J2232=$AE$3:$AE$51),0),3),IF(N2232="positivo",INDEX($AD$55:$AG$109,MATCH(1,($B2232=$AD$55:$AD$109)*($J2232=$AE$55:$AE$109),0),3)))</f>
        <v>0</v>
      </c>
      <c r="P2232" s="115" t="b">
        <f t="array" ref="P2232">IF(N2232="negativo",INDEX($AD$3:$AG$51,MATCH(1,($B2232=$AD$3:$AD$51)*($J2232=$AE$3:$AE$51),0),4),IF(N2232="positivo",INDEX($AD$55:$AG$109,MATCH(1,($B2232=$AD$55:$AD$109)*($J2232=$AE$55:$AE$109),0),4)))</f>
        <v>0</v>
      </c>
      <c r="Q2232" s="115" t="str">
        <f>VLOOKUP(M2232,Modelo!$A$2:$C$7,2,0)</f>
        <v>Transparencia y Gobierno de la Sostenibilidad</v>
      </c>
      <c r="R2232" s="118">
        <f t="array" ref="R2232">INDEX(Modelo!$F$1:$H$37,MATCH(1,(DataBase!Q2232=Modelo!$G$1:$G$37)*(DataBase!B2232=Modelo!$F$1:$F$37),0),3)</f>
        <v>0.19047619047619047</v>
      </c>
      <c r="S2232" s="115">
        <f t="shared" si="70"/>
        <v>100</v>
      </c>
      <c r="T2232" s="115">
        <f t="shared" si="71"/>
        <v>19.047619047619047</v>
      </c>
    </row>
    <row r="2233" spans="1:20" x14ac:dyDescent="0.3">
      <c r="A2233" s="115" t="s">
        <v>389</v>
      </c>
      <c r="B2233" s="115" t="s">
        <v>379</v>
      </c>
      <c r="C2233" s="115" t="s">
        <v>103</v>
      </c>
      <c r="D2233" s="115" t="s">
        <v>86</v>
      </c>
      <c r="E2233" s="115" t="s">
        <v>87</v>
      </c>
      <c r="F2233" s="115" t="s">
        <v>87</v>
      </c>
      <c r="G2233" s="115">
        <v>1979</v>
      </c>
      <c r="H2233" s="115" t="s">
        <v>125</v>
      </c>
      <c r="I2233" s="115">
        <v>1.189537155</v>
      </c>
      <c r="J2233" s="115" t="s">
        <v>17</v>
      </c>
      <c r="K2233" s="115" t="str">
        <f>INDEX(DatosProcesados!$A$1:$BF$101,MATCH(DataBase!A2233,DatosProcesados!$A$1:$A$101,0),MATCH(DataBase!J2233,DatosProcesados!$A$1:$BF$1,0))</f>
        <v>Si</v>
      </c>
      <c r="L2233" s="115" t="str">
        <f>INDEX(Modelo!$A$9:$D$89,MATCH(DataBase!$J2233,Modelo!$A$9:$A$89,0),MATCH(DataBase!L$1,Modelo!$A$9:$D$9,0))</f>
        <v>Información general</v>
      </c>
      <c r="M2233" s="115" t="str">
        <f>INDEX(Modelo!$A$9:$D$89,MATCH(DataBase!$J2233,Modelo!$A$9:$A$89,0),MATCH(DataBase!M$1,Modelo!$A$9:$D$9,0))</f>
        <v>Pilar 1</v>
      </c>
      <c r="N2233" s="115" t="str">
        <f>INDEX(Modelo!$A$9:$D$89,MATCH(DataBase!$J2233,Modelo!$A$9:$A$89,0),MATCH(DataBase!N$1,Modelo!$A$9:$D$9,0))</f>
        <v>boolean</v>
      </c>
      <c r="O2233" s="115" t="b">
        <f t="array" ref="O2233">IF(N2233="negativo",INDEX($AD$3:$AG$51,MATCH(1,($B2233=$AD$3:$AD$51)*($J2233=$AE$3:$AE$51),0),3),IF(N2233="positivo",INDEX($AD$55:$AG$109,MATCH(1,($B2233=$AD$55:$AD$109)*($J2233=$AE$55:$AE$109),0),3)))</f>
        <v>0</v>
      </c>
      <c r="P2233" s="115" t="b">
        <f t="array" ref="P2233">IF(N2233="negativo",INDEX($AD$3:$AG$51,MATCH(1,($B2233=$AD$3:$AD$51)*($J2233=$AE$3:$AE$51),0),4),IF(N2233="positivo",INDEX($AD$55:$AG$109,MATCH(1,($B2233=$AD$55:$AD$109)*($J2233=$AE$55:$AE$109),0),4)))</f>
        <v>0</v>
      </c>
      <c r="Q2233" s="115" t="str">
        <f>VLOOKUP(M2233,Modelo!$A$2:$C$7,2,0)</f>
        <v>Transparencia y Gobierno de la Sostenibilidad</v>
      </c>
      <c r="R2233" s="118">
        <f t="array" ref="R2233">INDEX(Modelo!$F$1:$H$37,MATCH(1,(DataBase!Q2233=Modelo!$G$1:$G$37)*(DataBase!B2233=Modelo!$F$1:$F$37),0),3)</f>
        <v>0.19047619047619047</v>
      </c>
      <c r="S2233" s="115">
        <f t="shared" si="70"/>
        <v>100</v>
      </c>
      <c r="T2233" s="115">
        <f t="shared" si="71"/>
        <v>19.047619047619047</v>
      </c>
    </row>
    <row r="2234" spans="1:20" x14ac:dyDescent="0.3">
      <c r="A2234" s="115" t="s">
        <v>387</v>
      </c>
      <c r="B2234" s="115" t="s">
        <v>379</v>
      </c>
      <c r="C2234" s="115" t="s">
        <v>103</v>
      </c>
      <c r="D2234" s="115" t="s">
        <v>87</v>
      </c>
      <c r="E2234" s="115" t="s">
        <v>86</v>
      </c>
      <c r="F2234" s="115" t="s">
        <v>86</v>
      </c>
      <c r="G2234" s="115">
        <v>2008</v>
      </c>
      <c r="H2234" s="115" t="s">
        <v>125</v>
      </c>
      <c r="I2234" s="115">
        <v>1.3132825420000001</v>
      </c>
      <c r="J2234" s="115" t="s">
        <v>17</v>
      </c>
      <c r="K2234" s="115" t="str">
        <f>INDEX(DatosProcesados!$A$1:$BF$101,MATCH(DataBase!A2234,DatosProcesados!$A$1:$A$101,0),MATCH(DataBase!J2234,DatosProcesados!$A$1:$BF$1,0))</f>
        <v>Si</v>
      </c>
      <c r="L2234" s="115" t="str">
        <f>INDEX(Modelo!$A$9:$D$89,MATCH(DataBase!$J2234,Modelo!$A$9:$A$89,0),MATCH(DataBase!L$1,Modelo!$A$9:$D$9,0))</f>
        <v>Información general</v>
      </c>
      <c r="M2234" s="115" t="str">
        <f>INDEX(Modelo!$A$9:$D$89,MATCH(DataBase!$J2234,Modelo!$A$9:$A$89,0),MATCH(DataBase!M$1,Modelo!$A$9:$D$9,0))</f>
        <v>Pilar 1</v>
      </c>
      <c r="N2234" s="115" t="str">
        <f>INDEX(Modelo!$A$9:$D$89,MATCH(DataBase!$J2234,Modelo!$A$9:$A$89,0),MATCH(DataBase!N$1,Modelo!$A$9:$D$9,0))</f>
        <v>boolean</v>
      </c>
      <c r="O2234" s="115" t="b">
        <f t="array" ref="O2234">IF(N2234="negativo",INDEX($AD$3:$AG$51,MATCH(1,($B2234=$AD$3:$AD$51)*($J2234=$AE$3:$AE$51),0),3),IF(N2234="positivo",INDEX($AD$55:$AG$109,MATCH(1,($B2234=$AD$55:$AD$109)*($J2234=$AE$55:$AE$109),0),3)))</f>
        <v>0</v>
      </c>
      <c r="P2234" s="115" t="b">
        <f t="array" ref="P2234">IF(N2234="negativo",INDEX($AD$3:$AG$51,MATCH(1,($B2234=$AD$3:$AD$51)*($J2234=$AE$3:$AE$51),0),4),IF(N2234="positivo",INDEX($AD$55:$AG$109,MATCH(1,($B2234=$AD$55:$AD$109)*($J2234=$AE$55:$AE$109),0),4)))</f>
        <v>0</v>
      </c>
      <c r="Q2234" s="115" t="str">
        <f>VLOOKUP(M2234,Modelo!$A$2:$C$7,2,0)</f>
        <v>Transparencia y Gobierno de la Sostenibilidad</v>
      </c>
      <c r="R2234" s="118">
        <f t="array" ref="R2234">INDEX(Modelo!$F$1:$H$37,MATCH(1,(DataBase!Q2234=Modelo!$G$1:$G$37)*(DataBase!B2234=Modelo!$F$1:$F$37),0),3)</f>
        <v>0.19047619047619047</v>
      </c>
      <c r="S2234" s="115">
        <f t="shared" si="70"/>
        <v>100</v>
      </c>
      <c r="T2234" s="115">
        <f t="shared" si="71"/>
        <v>19.047619047619047</v>
      </c>
    </row>
    <row r="2235" spans="1:20" x14ac:dyDescent="0.3">
      <c r="A2235" s="115" t="s">
        <v>400</v>
      </c>
      <c r="B2235" s="115" t="s">
        <v>379</v>
      </c>
      <c r="C2235" s="115" t="s">
        <v>103</v>
      </c>
      <c r="D2235" s="115" t="s">
        <v>86</v>
      </c>
      <c r="E2235" s="115" t="s">
        <v>86</v>
      </c>
      <c r="F2235" s="115" t="s">
        <v>86</v>
      </c>
      <c r="G2235" s="115">
        <v>1977</v>
      </c>
      <c r="H2235" s="115" t="s">
        <v>125</v>
      </c>
      <c r="I2235" s="115">
        <v>0.74612668500000001</v>
      </c>
      <c r="J2235" s="115" t="s">
        <v>17</v>
      </c>
      <c r="K2235" s="115" t="str">
        <f>INDEX(DatosProcesados!$A$1:$BF$101,MATCH(DataBase!A2235,DatosProcesados!$A$1:$A$101,0),MATCH(DataBase!J2235,DatosProcesados!$A$1:$BF$1,0))</f>
        <v>Si</v>
      </c>
      <c r="L2235" s="115" t="str">
        <f>INDEX(Modelo!$A$9:$D$89,MATCH(DataBase!$J2235,Modelo!$A$9:$A$89,0),MATCH(DataBase!L$1,Modelo!$A$9:$D$9,0))</f>
        <v>Información general</v>
      </c>
      <c r="M2235" s="115" t="str">
        <f>INDEX(Modelo!$A$9:$D$89,MATCH(DataBase!$J2235,Modelo!$A$9:$A$89,0),MATCH(DataBase!M$1,Modelo!$A$9:$D$9,0))</f>
        <v>Pilar 1</v>
      </c>
      <c r="N2235" s="115" t="str">
        <f>INDEX(Modelo!$A$9:$D$89,MATCH(DataBase!$J2235,Modelo!$A$9:$A$89,0),MATCH(DataBase!N$1,Modelo!$A$9:$D$9,0))</f>
        <v>boolean</v>
      </c>
      <c r="O2235" s="115" t="b">
        <f t="array" ref="O2235">IF(N2235="negativo",INDEX($AD$3:$AG$51,MATCH(1,($B2235=$AD$3:$AD$51)*($J2235=$AE$3:$AE$51),0),3),IF(N2235="positivo",INDEX($AD$55:$AG$109,MATCH(1,($B2235=$AD$55:$AD$109)*($J2235=$AE$55:$AE$109),0),3)))</f>
        <v>0</v>
      </c>
      <c r="P2235" s="115" t="b">
        <f t="array" ref="P2235">IF(N2235="negativo",INDEX($AD$3:$AG$51,MATCH(1,($B2235=$AD$3:$AD$51)*($J2235=$AE$3:$AE$51),0),4),IF(N2235="positivo",INDEX($AD$55:$AG$109,MATCH(1,($B2235=$AD$55:$AD$109)*($J2235=$AE$55:$AE$109),0),4)))</f>
        <v>0</v>
      </c>
      <c r="Q2235" s="115" t="str">
        <f>VLOOKUP(M2235,Modelo!$A$2:$C$7,2,0)</f>
        <v>Transparencia y Gobierno de la Sostenibilidad</v>
      </c>
      <c r="R2235" s="118">
        <f t="array" ref="R2235">INDEX(Modelo!$F$1:$H$37,MATCH(1,(DataBase!Q2235=Modelo!$G$1:$G$37)*(DataBase!B2235=Modelo!$F$1:$F$37),0),3)</f>
        <v>0.19047619047619047</v>
      </c>
      <c r="S2235" s="115">
        <f t="shared" si="70"/>
        <v>100</v>
      </c>
      <c r="T2235" s="115">
        <f t="shared" si="71"/>
        <v>19.047619047619047</v>
      </c>
    </row>
    <row r="2236" spans="1:20" x14ac:dyDescent="0.3">
      <c r="A2236" s="115" t="s">
        <v>326</v>
      </c>
      <c r="B2236" s="115" t="s">
        <v>313</v>
      </c>
      <c r="C2236" s="115" t="s">
        <v>103</v>
      </c>
      <c r="D2236" s="115" t="s">
        <v>87</v>
      </c>
      <c r="E2236" s="115" t="s">
        <v>86</v>
      </c>
      <c r="F2236" s="115" t="s">
        <v>86</v>
      </c>
      <c r="G2236" s="115">
        <v>1938</v>
      </c>
      <c r="H2236" s="115" t="s">
        <v>125</v>
      </c>
      <c r="I2236" s="115">
        <v>11.88773162</v>
      </c>
      <c r="J2236" s="115" t="s">
        <v>17</v>
      </c>
      <c r="K2236" s="115">
        <f>INDEX(DatosProcesados!$A$1:$BF$101,MATCH(DataBase!A2236,DatosProcesados!$A$1:$A$101,0),MATCH(DataBase!J2236,DatosProcesados!$A$1:$BF$1,0))</f>
        <v>0</v>
      </c>
      <c r="L2236" s="115" t="str">
        <f>INDEX(Modelo!$A$9:$D$89,MATCH(DataBase!$J2236,Modelo!$A$9:$A$89,0),MATCH(DataBase!L$1,Modelo!$A$9:$D$9,0))</f>
        <v>Información general</v>
      </c>
      <c r="M2236" s="115" t="str">
        <f>INDEX(Modelo!$A$9:$D$89,MATCH(DataBase!$J2236,Modelo!$A$9:$A$89,0),MATCH(DataBase!M$1,Modelo!$A$9:$D$9,0))</f>
        <v>Pilar 1</v>
      </c>
      <c r="N2236" s="115" t="str">
        <f>INDEX(Modelo!$A$9:$D$89,MATCH(DataBase!$J2236,Modelo!$A$9:$A$89,0),MATCH(DataBase!N$1,Modelo!$A$9:$D$9,0))</f>
        <v>boolean</v>
      </c>
      <c r="O2236" s="115" t="b">
        <f t="array" ref="O2236">IF(N2236="negativo",INDEX($AD$3:$AG$51,MATCH(1,($B2236=$AD$3:$AD$51)*($J2236=$AE$3:$AE$51),0),3),IF(N2236="positivo",INDEX($AD$55:$AG$109,MATCH(1,($B2236=$AD$55:$AD$109)*($J2236=$AE$55:$AE$109),0),3)))</f>
        <v>0</v>
      </c>
      <c r="P2236" s="115" t="b">
        <f t="array" ref="P2236">IF(N2236="negativo",INDEX($AD$3:$AG$51,MATCH(1,($B2236=$AD$3:$AD$51)*($J2236=$AE$3:$AE$51),0),4),IF(N2236="positivo",INDEX($AD$55:$AG$109,MATCH(1,($B2236=$AD$55:$AD$109)*($J2236=$AE$55:$AE$109),0),4)))</f>
        <v>0</v>
      </c>
      <c r="Q2236" s="115" t="str">
        <f>VLOOKUP(M2236,Modelo!$A$2:$C$7,2,0)</f>
        <v>Transparencia y Gobierno de la Sostenibilidad</v>
      </c>
      <c r="R2236" s="118">
        <f t="array" ref="R2236">INDEX(Modelo!$F$1:$H$37,MATCH(1,(DataBase!Q2236=Modelo!$G$1:$G$37)*(DataBase!B2236=Modelo!$F$1:$F$37),0),3)</f>
        <v>0.23529411764705882</v>
      </c>
      <c r="S2236" s="115">
        <f t="shared" si="70"/>
        <v>0</v>
      </c>
      <c r="T2236" s="115">
        <f t="shared" si="71"/>
        <v>0</v>
      </c>
    </row>
    <row r="2237" spans="1:20" x14ac:dyDescent="0.3">
      <c r="A2237" s="115" t="s">
        <v>339</v>
      </c>
      <c r="B2237" s="115" t="s">
        <v>313</v>
      </c>
      <c r="C2237" s="115" t="s">
        <v>103</v>
      </c>
      <c r="D2237" s="115" t="s">
        <v>86</v>
      </c>
      <c r="E2237" s="115" t="s">
        <v>86</v>
      </c>
      <c r="F2237" s="115" t="s">
        <v>87</v>
      </c>
      <c r="G2237" s="115">
        <v>1984</v>
      </c>
      <c r="H2237" s="115" t="s">
        <v>177</v>
      </c>
      <c r="I2237" s="115">
        <v>5.5116464790000004</v>
      </c>
      <c r="J2237" s="115" t="s">
        <v>17</v>
      </c>
      <c r="K2237" s="115" t="str">
        <f>INDEX(DatosProcesados!$A$1:$BF$101,MATCH(DataBase!A2237,DatosProcesados!$A$1:$A$101,0),MATCH(DataBase!J2237,DatosProcesados!$A$1:$BF$1,0))</f>
        <v>Si</v>
      </c>
      <c r="L2237" s="115" t="str">
        <f>INDEX(Modelo!$A$9:$D$89,MATCH(DataBase!$J2237,Modelo!$A$9:$A$89,0),MATCH(DataBase!L$1,Modelo!$A$9:$D$9,0))</f>
        <v>Información general</v>
      </c>
      <c r="M2237" s="115" t="str">
        <f>INDEX(Modelo!$A$9:$D$89,MATCH(DataBase!$J2237,Modelo!$A$9:$A$89,0),MATCH(DataBase!M$1,Modelo!$A$9:$D$9,0))</f>
        <v>Pilar 1</v>
      </c>
      <c r="N2237" s="115" t="str">
        <f>INDEX(Modelo!$A$9:$D$89,MATCH(DataBase!$J2237,Modelo!$A$9:$A$89,0),MATCH(DataBase!N$1,Modelo!$A$9:$D$9,0))</f>
        <v>boolean</v>
      </c>
      <c r="O2237" s="115" t="b">
        <f t="array" ref="O2237">IF(N2237="negativo",INDEX($AD$3:$AG$51,MATCH(1,($B2237=$AD$3:$AD$51)*($J2237=$AE$3:$AE$51),0),3),IF(N2237="positivo",INDEX($AD$55:$AG$109,MATCH(1,($B2237=$AD$55:$AD$109)*($J2237=$AE$55:$AE$109),0),3)))</f>
        <v>0</v>
      </c>
      <c r="P2237" s="115" t="b">
        <f t="array" ref="P2237">IF(N2237="negativo",INDEX($AD$3:$AG$51,MATCH(1,($B2237=$AD$3:$AD$51)*($J2237=$AE$3:$AE$51),0),4),IF(N2237="positivo",INDEX($AD$55:$AG$109,MATCH(1,($B2237=$AD$55:$AD$109)*($J2237=$AE$55:$AE$109),0),4)))</f>
        <v>0</v>
      </c>
      <c r="Q2237" s="115" t="str">
        <f>VLOOKUP(M2237,Modelo!$A$2:$C$7,2,0)</f>
        <v>Transparencia y Gobierno de la Sostenibilidad</v>
      </c>
      <c r="R2237" s="118">
        <f t="array" ref="R2237">INDEX(Modelo!$F$1:$H$37,MATCH(1,(DataBase!Q2237=Modelo!$G$1:$G$37)*(DataBase!B2237=Modelo!$F$1:$F$37),0),3)</f>
        <v>0.23529411764705882</v>
      </c>
      <c r="S2237" s="115">
        <f t="shared" si="70"/>
        <v>100</v>
      </c>
      <c r="T2237" s="115">
        <f t="shared" si="71"/>
        <v>23.52941176470588</v>
      </c>
    </row>
    <row r="2238" spans="1:20" x14ac:dyDescent="0.3">
      <c r="A2238" s="115" t="s">
        <v>317</v>
      </c>
      <c r="B2238" s="115" t="s">
        <v>313</v>
      </c>
      <c r="C2238" s="115" t="s">
        <v>103</v>
      </c>
      <c r="D2238" s="115" t="s">
        <v>87</v>
      </c>
      <c r="E2238" s="115" t="s">
        <v>86</v>
      </c>
      <c r="F2238" s="115" t="s">
        <v>86</v>
      </c>
      <c r="G2238" s="115">
        <v>2009</v>
      </c>
      <c r="H2238" s="115" t="s">
        <v>125</v>
      </c>
      <c r="I2238" s="115">
        <v>19.439396106</v>
      </c>
      <c r="J2238" s="115" t="s">
        <v>17</v>
      </c>
      <c r="K2238" s="115" t="str">
        <f>INDEX(DatosProcesados!$A$1:$BF$101,MATCH(DataBase!A2238,DatosProcesados!$A$1:$A$101,0),MATCH(DataBase!J2238,DatosProcesados!$A$1:$BF$1,0))</f>
        <v>Si</v>
      </c>
      <c r="L2238" s="115" t="str">
        <f>INDEX(Modelo!$A$9:$D$89,MATCH(DataBase!$J2238,Modelo!$A$9:$A$89,0),MATCH(DataBase!L$1,Modelo!$A$9:$D$9,0))</f>
        <v>Información general</v>
      </c>
      <c r="M2238" s="115" t="str">
        <f>INDEX(Modelo!$A$9:$D$89,MATCH(DataBase!$J2238,Modelo!$A$9:$A$89,0),MATCH(DataBase!M$1,Modelo!$A$9:$D$9,0))</f>
        <v>Pilar 1</v>
      </c>
      <c r="N2238" s="115" t="str">
        <f>INDEX(Modelo!$A$9:$D$89,MATCH(DataBase!$J2238,Modelo!$A$9:$A$89,0),MATCH(DataBase!N$1,Modelo!$A$9:$D$9,0))</f>
        <v>boolean</v>
      </c>
      <c r="O2238" s="115" t="b">
        <f t="array" ref="O2238">IF(N2238="negativo",INDEX($AD$3:$AG$51,MATCH(1,($B2238=$AD$3:$AD$51)*($J2238=$AE$3:$AE$51),0),3),IF(N2238="positivo",INDEX($AD$55:$AG$109,MATCH(1,($B2238=$AD$55:$AD$109)*($J2238=$AE$55:$AE$109),0),3)))</f>
        <v>0</v>
      </c>
      <c r="P2238" s="115" t="b">
        <f t="array" ref="P2238">IF(N2238="negativo",INDEX($AD$3:$AG$51,MATCH(1,($B2238=$AD$3:$AD$51)*($J2238=$AE$3:$AE$51),0),4),IF(N2238="positivo",INDEX($AD$55:$AG$109,MATCH(1,($B2238=$AD$55:$AD$109)*($J2238=$AE$55:$AE$109),0),4)))</f>
        <v>0</v>
      </c>
      <c r="Q2238" s="115" t="str">
        <f>VLOOKUP(M2238,Modelo!$A$2:$C$7,2,0)</f>
        <v>Transparencia y Gobierno de la Sostenibilidad</v>
      </c>
      <c r="R2238" s="118">
        <f t="array" ref="R2238">INDEX(Modelo!$F$1:$H$37,MATCH(1,(DataBase!Q2238=Modelo!$G$1:$G$37)*(DataBase!B2238=Modelo!$F$1:$F$37),0),3)</f>
        <v>0.23529411764705882</v>
      </c>
      <c r="S2238" s="115">
        <f t="shared" si="70"/>
        <v>100</v>
      </c>
      <c r="T2238" s="115">
        <f t="shared" si="71"/>
        <v>23.52941176470588</v>
      </c>
    </row>
    <row r="2239" spans="1:20" x14ac:dyDescent="0.3">
      <c r="A2239" s="115" t="s">
        <v>211</v>
      </c>
      <c r="B2239" s="115" t="s">
        <v>84</v>
      </c>
      <c r="C2239" s="115" t="s">
        <v>103</v>
      </c>
      <c r="D2239" s="115" t="s">
        <v>86</v>
      </c>
      <c r="E2239" s="115" t="s">
        <v>87</v>
      </c>
      <c r="F2239" s="115" t="s">
        <v>86</v>
      </c>
      <c r="G2239" s="115">
        <v>1972</v>
      </c>
      <c r="H2239" s="115" t="s">
        <v>125</v>
      </c>
      <c r="I2239" s="115">
        <v>0</v>
      </c>
      <c r="J2239" s="115" t="s">
        <v>17</v>
      </c>
      <c r="K2239" s="115" t="str">
        <f>INDEX(DatosProcesados!$A$1:$BF$101,MATCH(DataBase!A2239,DatosProcesados!$A$1:$A$101,0),MATCH(DataBase!J2239,DatosProcesados!$A$1:$BF$1,0))</f>
        <v>Si</v>
      </c>
      <c r="L2239" s="115" t="str">
        <f>INDEX(Modelo!$A$9:$D$89,MATCH(DataBase!$J2239,Modelo!$A$9:$A$89,0),MATCH(DataBase!L$1,Modelo!$A$9:$D$9,0))</f>
        <v>Información general</v>
      </c>
      <c r="M2239" s="115" t="str">
        <f>INDEX(Modelo!$A$9:$D$89,MATCH(DataBase!$J2239,Modelo!$A$9:$A$89,0),MATCH(DataBase!M$1,Modelo!$A$9:$D$9,0))</f>
        <v>Pilar 1</v>
      </c>
      <c r="N2239" s="115" t="str">
        <f>INDEX(Modelo!$A$9:$D$89,MATCH(DataBase!$J2239,Modelo!$A$9:$A$89,0),MATCH(DataBase!N$1,Modelo!$A$9:$D$9,0))</f>
        <v>boolean</v>
      </c>
      <c r="O2239" s="115" t="b">
        <f t="array" ref="O2239">IF(N2239="negativo",INDEX($AD$3:$AG$51,MATCH(1,($B2239=$AD$3:$AD$51)*($J2239=$AE$3:$AE$51),0),3),IF(N2239="positivo",INDEX($AD$55:$AG$109,MATCH(1,($B2239=$AD$55:$AD$109)*($J2239=$AE$55:$AE$109),0),3)))</f>
        <v>0</v>
      </c>
      <c r="P2239" s="115" t="b">
        <f t="array" ref="P2239">IF(N2239="negativo",INDEX($AD$3:$AG$51,MATCH(1,($B2239=$AD$3:$AD$51)*($J2239=$AE$3:$AE$51),0),4),IF(N2239="positivo",INDEX($AD$55:$AG$109,MATCH(1,($B2239=$AD$55:$AD$109)*($J2239=$AE$55:$AE$109),0),4)))</f>
        <v>0</v>
      </c>
      <c r="Q2239" s="115" t="str">
        <f>VLOOKUP(M2239,Modelo!$A$2:$C$7,2,0)</f>
        <v>Transparencia y Gobierno de la Sostenibilidad</v>
      </c>
      <c r="R2239" s="118">
        <f t="array" ref="R2239">INDEX(Modelo!$F$1:$H$37,MATCH(1,(DataBase!Q2239=Modelo!$G$1:$G$37)*(DataBase!B2239=Modelo!$F$1:$F$37),0),3)</f>
        <v>0.29411764705882354</v>
      </c>
      <c r="S2239" s="115">
        <f t="shared" si="70"/>
        <v>100</v>
      </c>
      <c r="T2239" s="115">
        <f t="shared" si="71"/>
        <v>29.411764705882355</v>
      </c>
    </row>
    <row r="2240" spans="1:20" x14ac:dyDescent="0.3">
      <c r="A2240" s="115" t="s">
        <v>351</v>
      </c>
      <c r="B2240" s="115" t="s">
        <v>313</v>
      </c>
      <c r="C2240" s="115" t="s">
        <v>103</v>
      </c>
      <c r="D2240" s="115" t="s">
        <v>87</v>
      </c>
      <c r="E2240" s="115" t="s">
        <v>86</v>
      </c>
      <c r="F2240" s="115" t="s">
        <v>86</v>
      </c>
      <c r="G2240" s="115">
        <v>1997</v>
      </c>
      <c r="H2240" s="115" t="s">
        <v>125</v>
      </c>
      <c r="I2240" s="115">
        <v>3.874476933</v>
      </c>
      <c r="J2240" s="115" t="s">
        <v>17</v>
      </c>
      <c r="K2240" s="115">
        <f>INDEX(DatosProcesados!$A$1:$BF$101,MATCH(DataBase!A2240,DatosProcesados!$A$1:$A$101,0),MATCH(DataBase!J2240,DatosProcesados!$A$1:$BF$1,0))</f>
        <v>0</v>
      </c>
      <c r="L2240" s="115" t="str">
        <f>INDEX(Modelo!$A$9:$D$89,MATCH(DataBase!$J2240,Modelo!$A$9:$A$89,0),MATCH(DataBase!L$1,Modelo!$A$9:$D$9,0))</f>
        <v>Información general</v>
      </c>
      <c r="M2240" s="115" t="str">
        <f>INDEX(Modelo!$A$9:$D$89,MATCH(DataBase!$J2240,Modelo!$A$9:$A$89,0),MATCH(DataBase!M$1,Modelo!$A$9:$D$9,0))</f>
        <v>Pilar 1</v>
      </c>
      <c r="N2240" s="115" t="str">
        <f>INDEX(Modelo!$A$9:$D$89,MATCH(DataBase!$J2240,Modelo!$A$9:$A$89,0),MATCH(DataBase!N$1,Modelo!$A$9:$D$9,0))</f>
        <v>boolean</v>
      </c>
      <c r="O2240" s="115" t="b">
        <f t="array" ref="O2240">IF(N2240="negativo",INDEX($AD$3:$AG$51,MATCH(1,($B2240=$AD$3:$AD$51)*($J2240=$AE$3:$AE$51),0),3),IF(N2240="positivo",INDEX($AD$55:$AG$109,MATCH(1,($B2240=$AD$55:$AD$109)*($J2240=$AE$55:$AE$109),0),3)))</f>
        <v>0</v>
      </c>
      <c r="P2240" s="115" t="b">
        <f t="array" ref="P2240">IF(N2240="negativo",INDEX($AD$3:$AG$51,MATCH(1,($B2240=$AD$3:$AD$51)*($J2240=$AE$3:$AE$51),0),4),IF(N2240="positivo",INDEX($AD$55:$AG$109,MATCH(1,($B2240=$AD$55:$AD$109)*($J2240=$AE$55:$AE$109),0),4)))</f>
        <v>0</v>
      </c>
      <c r="Q2240" s="115" t="str">
        <f>VLOOKUP(M2240,Modelo!$A$2:$C$7,2,0)</f>
        <v>Transparencia y Gobierno de la Sostenibilidad</v>
      </c>
      <c r="R2240" s="118">
        <f t="array" ref="R2240">INDEX(Modelo!$F$1:$H$37,MATCH(1,(DataBase!Q2240=Modelo!$G$1:$G$37)*(DataBase!B2240=Modelo!$F$1:$F$37),0),3)</f>
        <v>0.23529411764705882</v>
      </c>
      <c r="S2240" s="115">
        <f t="shared" si="70"/>
        <v>0</v>
      </c>
      <c r="T2240" s="115">
        <f t="shared" si="71"/>
        <v>0</v>
      </c>
    </row>
    <row r="2241" spans="1:20" x14ac:dyDescent="0.3">
      <c r="A2241" s="115" t="s">
        <v>411</v>
      </c>
      <c r="B2241" s="115" t="s">
        <v>407</v>
      </c>
      <c r="C2241" s="115" t="s">
        <v>103</v>
      </c>
      <c r="D2241" s="115" t="s">
        <v>87</v>
      </c>
      <c r="E2241" s="115" t="s">
        <v>86</v>
      </c>
      <c r="F2241" s="115" t="s">
        <v>87</v>
      </c>
      <c r="G2241" s="115">
        <v>1935</v>
      </c>
      <c r="H2241" s="115" t="s">
        <v>244</v>
      </c>
      <c r="I2241" s="115">
        <v>11.495989482000001</v>
      </c>
      <c r="J2241" s="115" t="s">
        <v>17</v>
      </c>
      <c r="K2241" s="115" t="str">
        <f>INDEX(DatosProcesados!$A$1:$BF$101,MATCH(DataBase!A2241,DatosProcesados!$A$1:$A$101,0),MATCH(DataBase!J2241,DatosProcesados!$A$1:$BF$1,0))</f>
        <v>Si</v>
      </c>
      <c r="L2241" s="115" t="str">
        <f>INDEX(Modelo!$A$9:$D$89,MATCH(DataBase!$J2241,Modelo!$A$9:$A$89,0),MATCH(DataBase!L$1,Modelo!$A$9:$D$9,0))</f>
        <v>Información general</v>
      </c>
      <c r="M2241" s="115" t="str">
        <f>INDEX(Modelo!$A$9:$D$89,MATCH(DataBase!$J2241,Modelo!$A$9:$A$89,0),MATCH(DataBase!M$1,Modelo!$A$9:$D$9,0))</f>
        <v>Pilar 1</v>
      </c>
      <c r="N2241" s="115" t="str">
        <f>INDEX(Modelo!$A$9:$D$89,MATCH(DataBase!$J2241,Modelo!$A$9:$A$89,0),MATCH(DataBase!N$1,Modelo!$A$9:$D$9,0))</f>
        <v>boolean</v>
      </c>
      <c r="O2241" s="115" t="b">
        <f t="array" ref="O2241">IF(N2241="negativo",INDEX($AD$3:$AG$51,MATCH(1,($B2241=$AD$3:$AD$51)*($J2241=$AE$3:$AE$51),0),3),IF(N2241="positivo",INDEX($AD$55:$AG$109,MATCH(1,($B2241=$AD$55:$AD$109)*($J2241=$AE$55:$AE$109),0),3)))</f>
        <v>0</v>
      </c>
      <c r="P2241" s="115" t="b">
        <f t="array" ref="P2241">IF(N2241="negativo",INDEX($AD$3:$AG$51,MATCH(1,($B2241=$AD$3:$AD$51)*($J2241=$AE$3:$AE$51),0),4),IF(N2241="positivo",INDEX($AD$55:$AG$109,MATCH(1,($B2241=$AD$55:$AD$109)*($J2241=$AE$55:$AE$109),0),4)))</f>
        <v>0</v>
      </c>
      <c r="Q2241" s="115" t="str">
        <f>VLOOKUP(M2241,Modelo!$A$2:$C$7,2,0)</f>
        <v>Transparencia y Gobierno de la Sostenibilidad</v>
      </c>
      <c r="R2241" s="118">
        <f t="array" ref="R2241">INDEX(Modelo!$F$1:$H$37,MATCH(1,(DataBase!Q2241=Modelo!$G$1:$G$37)*(DataBase!B2241=Modelo!$F$1:$F$37),0),3)</f>
        <v>0.15384615384615385</v>
      </c>
      <c r="S2241" s="115">
        <f t="shared" si="70"/>
        <v>100</v>
      </c>
      <c r="T2241" s="115">
        <f t="shared" si="71"/>
        <v>15.384615384615385</v>
      </c>
    </row>
    <row r="2242" spans="1:20" x14ac:dyDescent="0.3">
      <c r="A2242" s="115" t="s">
        <v>406</v>
      </c>
      <c r="B2242" s="115" t="s">
        <v>407</v>
      </c>
      <c r="C2242" s="115" t="s">
        <v>97</v>
      </c>
      <c r="D2242" s="115" t="s">
        <v>86</v>
      </c>
      <c r="E2242" s="115" t="s">
        <v>87</v>
      </c>
      <c r="F2242" s="115" t="s">
        <v>87</v>
      </c>
      <c r="G2242" s="115">
        <v>1951</v>
      </c>
      <c r="H2242" s="115" t="s">
        <v>125</v>
      </c>
      <c r="I2242" s="115">
        <v>113.923310323</v>
      </c>
      <c r="J2242" s="115" t="s">
        <v>17</v>
      </c>
      <c r="K2242" s="115" t="str">
        <f>INDEX(DatosProcesados!$A$1:$BF$101,MATCH(DataBase!A2242,DatosProcesados!$A$1:$A$101,0),MATCH(DataBase!J2242,DatosProcesados!$A$1:$BF$1,0))</f>
        <v>Si</v>
      </c>
      <c r="L2242" s="115" t="str">
        <f>INDEX(Modelo!$A$9:$D$89,MATCH(DataBase!$J2242,Modelo!$A$9:$A$89,0),MATCH(DataBase!L$1,Modelo!$A$9:$D$9,0))</f>
        <v>Información general</v>
      </c>
      <c r="M2242" s="115" t="str">
        <f>INDEX(Modelo!$A$9:$D$89,MATCH(DataBase!$J2242,Modelo!$A$9:$A$89,0),MATCH(DataBase!M$1,Modelo!$A$9:$D$9,0))</f>
        <v>Pilar 1</v>
      </c>
      <c r="N2242" s="115" t="str">
        <f>INDEX(Modelo!$A$9:$D$89,MATCH(DataBase!$J2242,Modelo!$A$9:$A$89,0),MATCH(DataBase!N$1,Modelo!$A$9:$D$9,0))</f>
        <v>boolean</v>
      </c>
      <c r="O2242" s="115" t="b">
        <f t="array" ref="O2242">IF(N2242="negativo",INDEX($AD$3:$AG$51,MATCH(1,($B2242=$AD$3:$AD$51)*($J2242=$AE$3:$AE$51),0),3),IF(N2242="positivo",INDEX($AD$55:$AG$109,MATCH(1,($B2242=$AD$55:$AD$109)*($J2242=$AE$55:$AE$109),0),3)))</f>
        <v>0</v>
      </c>
      <c r="P2242" s="115" t="b">
        <f t="array" ref="P2242">IF(N2242="negativo",INDEX($AD$3:$AG$51,MATCH(1,($B2242=$AD$3:$AD$51)*($J2242=$AE$3:$AE$51),0),4),IF(N2242="positivo",INDEX($AD$55:$AG$109,MATCH(1,($B2242=$AD$55:$AD$109)*($J2242=$AE$55:$AE$109),0),4)))</f>
        <v>0</v>
      </c>
      <c r="Q2242" s="115" t="str">
        <f>VLOOKUP(M2242,Modelo!$A$2:$C$7,2,0)</f>
        <v>Transparencia y Gobierno de la Sostenibilidad</v>
      </c>
      <c r="R2242" s="118">
        <f t="array" ref="R2242">INDEX(Modelo!$F$1:$H$37,MATCH(1,(DataBase!Q2242=Modelo!$G$1:$G$37)*(DataBase!B2242=Modelo!$F$1:$F$37),0),3)</f>
        <v>0.15384615384615385</v>
      </c>
      <c r="S2242" s="115">
        <f t="shared" si="70"/>
        <v>100</v>
      </c>
      <c r="T2242" s="115">
        <f t="shared" si="71"/>
        <v>15.384615384615385</v>
      </c>
    </row>
    <row r="2243" spans="1:20" x14ac:dyDescent="0.3">
      <c r="A2243" s="115" t="s">
        <v>96</v>
      </c>
      <c r="B2243" s="115" t="s">
        <v>84</v>
      </c>
      <c r="C2243" s="115" t="s">
        <v>97</v>
      </c>
      <c r="D2243" s="115" t="s">
        <v>86</v>
      </c>
      <c r="E2243" s="115" t="s">
        <v>86</v>
      </c>
      <c r="F2243" s="115" t="s">
        <v>87</v>
      </c>
      <c r="G2243" s="115">
        <v>1997</v>
      </c>
      <c r="H2243" s="115" t="s">
        <v>125</v>
      </c>
      <c r="I2243" s="115">
        <v>15.780332546</v>
      </c>
      <c r="J2243" s="115" t="s">
        <v>17</v>
      </c>
      <c r="K2243" s="115" t="str">
        <f>INDEX(DatosProcesados!$A$1:$BF$101,MATCH(DataBase!A2243,DatosProcesados!$A$1:$A$101,0),MATCH(DataBase!J2243,DatosProcesados!$A$1:$BF$1,0))</f>
        <v>Si</v>
      </c>
      <c r="L2243" s="115" t="str">
        <f>INDEX(Modelo!$A$9:$D$89,MATCH(DataBase!$J2243,Modelo!$A$9:$A$89,0),MATCH(DataBase!L$1,Modelo!$A$9:$D$9,0))</f>
        <v>Información general</v>
      </c>
      <c r="M2243" s="115" t="str">
        <f>INDEX(Modelo!$A$9:$D$89,MATCH(DataBase!$J2243,Modelo!$A$9:$A$89,0),MATCH(DataBase!M$1,Modelo!$A$9:$D$9,0))</f>
        <v>Pilar 1</v>
      </c>
      <c r="N2243" s="115" t="str">
        <f>INDEX(Modelo!$A$9:$D$89,MATCH(DataBase!$J2243,Modelo!$A$9:$A$89,0),MATCH(DataBase!N$1,Modelo!$A$9:$D$9,0))</f>
        <v>boolean</v>
      </c>
      <c r="O2243" s="115" t="b">
        <f t="array" ref="O2243">IF(N2243="negativo",INDEX($AD$3:$AG$51,MATCH(1,($B2243=$AD$3:$AD$51)*($J2243=$AE$3:$AE$51),0),3),IF(N2243="positivo",INDEX($AD$55:$AG$109,MATCH(1,($B2243=$AD$55:$AD$109)*($J2243=$AE$55:$AE$109),0),3)))</f>
        <v>0</v>
      </c>
      <c r="P2243" s="115" t="b">
        <f t="array" ref="P2243">IF(N2243="negativo",INDEX($AD$3:$AG$51,MATCH(1,($B2243=$AD$3:$AD$51)*($J2243=$AE$3:$AE$51),0),4),IF(N2243="positivo",INDEX($AD$55:$AG$109,MATCH(1,($B2243=$AD$55:$AD$109)*($J2243=$AE$55:$AE$109),0),4)))</f>
        <v>0</v>
      </c>
      <c r="Q2243" s="115" t="str">
        <f>VLOOKUP(M2243,Modelo!$A$2:$C$7,2,0)</f>
        <v>Transparencia y Gobierno de la Sostenibilidad</v>
      </c>
      <c r="R2243" s="118">
        <f t="array" ref="R2243">INDEX(Modelo!$F$1:$H$37,MATCH(1,(DataBase!Q2243=Modelo!$G$1:$G$37)*(DataBase!B2243=Modelo!$F$1:$F$37),0),3)</f>
        <v>0.29411764705882354</v>
      </c>
      <c r="S2243" s="115">
        <f t="shared" ref="S2243:S2306" si="72">IFERROR(IF(N2243="boolean",IF(K2243="Si",100,0),IF(N2243="scale",IF(K2243=2,100,IF(K2243=1,50,0)),IF(N2243="positivo",100*((K2243-P2243)/(O2243-P2243)),100*(1-((K2243-P2243)/(O2243-P2243)))))),0)</f>
        <v>100</v>
      </c>
      <c r="T2243" s="115">
        <f t="shared" ref="T2243:T2306" si="73">S2243*R2243</f>
        <v>29.411764705882355</v>
      </c>
    </row>
    <row r="2244" spans="1:20" x14ac:dyDescent="0.3">
      <c r="A2244" s="115" t="s">
        <v>83</v>
      </c>
      <c r="B2244" s="115" t="s">
        <v>84</v>
      </c>
      <c r="C2244" s="115" t="s">
        <v>85</v>
      </c>
      <c r="D2244" s="115" t="s">
        <v>86</v>
      </c>
      <c r="E2244" s="115" t="s">
        <v>86</v>
      </c>
      <c r="F2244" s="115" t="s">
        <v>87</v>
      </c>
      <c r="G2244" s="115">
        <v>1955</v>
      </c>
      <c r="H2244" s="115" t="s">
        <v>125</v>
      </c>
      <c r="I2244" s="115">
        <v>20.574477179999999</v>
      </c>
      <c r="J2244" s="115" t="s">
        <v>17</v>
      </c>
      <c r="K2244" s="115" t="str">
        <f>INDEX(DatosProcesados!$A$1:$BF$101,MATCH(DataBase!A2244,DatosProcesados!$A$1:$A$101,0),MATCH(DataBase!J2244,DatosProcesados!$A$1:$BF$1,0))</f>
        <v>Si</v>
      </c>
      <c r="L2244" s="115" t="str">
        <f>INDEX(Modelo!$A$9:$D$89,MATCH(DataBase!$J2244,Modelo!$A$9:$A$89,0),MATCH(DataBase!L$1,Modelo!$A$9:$D$9,0))</f>
        <v>Información general</v>
      </c>
      <c r="M2244" s="115" t="str">
        <f>INDEX(Modelo!$A$9:$D$89,MATCH(DataBase!$J2244,Modelo!$A$9:$A$89,0),MATCH(DataBase!M$1,Modelo!$A$9:$D$9,0))</f>
        <v>Pilar 1</v>
      </c>
      <c r="N2244" s="115" t="str">
        <f>INDEX(Modelo!$A$9:$D$89,MATCH(DataBase!$J2244,Modelo!$A$9:$A$89,0),MATCH(DataBase!N$1,Modelo!$A$9:$D$9,0))</f>
        <v>boolean</v>
      </c>
      <c r="O2244" s="115" t="b">
        <f t="array" ref="O2244">IF(N2244="negativo",INDEX($AD$3:$AG$51,MATCH(1,($B2244=$AD$3:$AD$51)*($J2244=$AE$3:$AE$51),0),3),IF(N2244="positivo",INDEX($AD$55:$AG$109,MATCH(1,($B2244=$AD$55:$AD$109)*($J2244=$AE$55:$AE$109),0),3)))</f>
        <v>0</v>
      </c>
      <c r="P2244" s="115" t="b">
        <f t="array" ref="P2244">IF(N2244="negativo",INDEX($AD$3:$AG$51,MATCH(1,($B2244=$AD$3:$AD$51)*($J2244=$AE$3:$AE$51),0),4),IF(N2244="positivo",INDEX($AD$55:$AG$109,MATCH(1,($B2244=$AD$55:$AD$109)*($J2244=$AE$55:$AE$109),0),4)))</f>
        <v>0</v>
      </c>
      <c r="Q2244" s="115" t="str">
        <f>VLOOKUP(M2244,Modelo!$A$2:$C$7,2,0)</f>
        <v>Transparencia y Gobierno de la Sostenibilidad</v>
      </c>
      <c r="R2244" s="118">
        <f t="array" ref="R2244">INDEX(Modelo!$F$1:$H$37,MATCH(1,(DataBase!Q2244=Modelo!$G$1:$G$37)*(DataBase!B2244=Modelo!$F$1:$F$37),0),3)</f>
        <v>0.29411764705882354</v>
      </c>
      <c r="S2244" s="115">
        <f t="shared" si="72"/>
        <v>100</v>
      </c>
      <c r="T2244" s="115">
        <f t="shared" si="73"/>
        <v>29.411764705882355</v>
      </c>
    </row>
    <row r="2245" spans="1:20" x14ac:dyDescent="0.3">
      <c r="A2245" s="115" t="s">
        <v>243</v>
      </c>
      <c r="B2245" s="115" t="s">
        <v>216</v>
      </c>
      <c r="C2245" s="115" t="s">
        <v>103</v>
      </c>
      <c r="D2245" s="115" t="s">
        <v>86</v>
      </c>
      <c r="E2245" s="115" t="s">
        <v>86</v>
      </c>
      <c r="F2245" s="115" t="s">
        <v>87</v>
      </c>
      <c r="G2245" s="115">
        <v>1985</v>
      </c>
      <c r="H2245" s="115" t="s">
        <v>244</v>
      </c>
      <c r="I2245" s="115">
        <v>2.6249202149999999</v>
      </c>
      <c r="J2245" s="115" t="s">
        <v>17</v>
      </c>
      <c r="K2245" s="115" t="str">
        <f>INDEX(DatosProcesados!$A$1:$BF$101,MATCH(DataBase!A2245,DatosProcesados!$A$1:$A$101,0),MATCH(DataBase!J2245,DatosProcesados!$A$1:$BF$1,0))</f>
        <v>Si</v>
      </c>
      <c r="L2245" s="115" t="str">
        <f>INDEX(Modelo!$A$9:$D$89,MATCH(DataBase!$J2245,Modelo!$A$9:$A$89,0),MATCH(DataBase!L$1,Modelo!$A$9:$D$9,0))</f>
        <v>Información general</v>
      </c>
      <c r="M2245" s="115" t="str">
        <f>INDEX(Modelo!$A$9:$D$89,MATCH(DataBase!$J2245,Modelo!$A$9:$A$89,0),MATCH(DataBase!M$1,Modelo!$A$9:$D$9,0))</f>
        <v>Pilar 1</v>
      </c>
      <c r="N2245" s="115" t="str">
        <f>INDEX(Modelo!$A$9:$D$89,MATCH(DataBase!$J2245,Modelo!$A$9:$A$89,0),MATCH(DataBase!N$1,Modelo!$A$9:$D$9,0))</f>
        <v>boolean</v>
      </c>
      <c r="O2245" s="115" t="b">
        <f t="array" ref="O2245">IF(N2245="negativo",INDEX($AD$3:$AG$51,MATCH(1,($B2245=$AD$3:$AD$51)*($J2245=$AE$3:$AE$51),0),3),IF(N2245="positivo",INDEX($AD$55:$AG$109,MATCH(1,($B2245=$AD$55:$AD$109)*($J2245=$AE$55:$AE$109),0),3)))</f>
        <v>0</v>
      </c>
      <c r="P2245" s="115" t="b">
        <f t="array" ref="P2245">IF(N2245="negativo",INDEX($AD$3:$AG$51,MATCH(1,($B2245=$AD$3:$AD$51)*($J2245=$AE$3:$AE$51),0),4),IF(N2245="positivo",INDEX($AD$55:$AG$109,MATCH(1,($B2245=$AD$55:$AD$109)*($J2245=$AE$55:$AE$109),0),4)))</f>
        <v>0</v>
      </c>
      <c r="Q2245" s="115" t="str">
        <f>VLOOKUP(M2245,Modelo!$A$2:$C$7,2,0)</f>
        <v>Transparencia y Gobierno de la Sostenibilidad</v>
      </c>
      <c r="R2245" s="118">
        <f t="array" ref="R2245">INDEX(Modelo!$F$1:$H$37,MATCH(1,(DataBase!Q2245=Modelo!$G$1:$G$37)*(DataBase!B2245=Modelo!$F$1:$F$37),0),3)</f>
        <v>0.15789473684210525</v>
      </c>
      <c r="S2245" s="115">
        <f t="shared" si="72"/>
        <v>100</v>
      </c>
      <c r="T2245" s="115">
        <f t="shared" si="73"/>
        <v>15.789473684210526</v>
      </c>
    </row>
    <row r="2246" spans="1:20" x14ac:dyDescent="0.3">
      <c r="A2246" s="115" t="s">
        <v>263</v>
      </c>
      <c r="B2246" s="115" t="s">
        <v>216</v>
      </c>
      <c r="C2246" s="115" t="s">
        <v>97</v>
      </c>
      <c r="D2246" s="115" t="s">
        <v>86</v>
      </c>
      <c r="E2246" s="115" t="s">
        <v>86</v>
      </c>
      <c r="F2246" s="115" t="s">
        <v>86</v>
      </c>
      <c r="G2246" s="115">
        <v>1990</v>
      </c>
      <c r="H2246" s="115" t="s">
        <v>125</v>
      </c>
      <c r="I2246" s="115">
        <v>2.3114637089999999</v>
      </c>
      <c r="J2246" s="115" t="s">
        <v>17</v>
      </c>
      <c r="K2246" s="115" t="str">
        <f>INDEX(DatosProcesados!$A$1:$BF$101,MATCH(DataBase!A2246,DatosProcesados!$A$1:$A$101,0),MATCH(DataBase!J2246,DatosProcesados!$A$1:$BF$1,0))</f>
        <v>Si</v>
      </c>
      <c r="L2246" s="115" t="str">
        <f>INDEX(Modelo!$A$9:$D$89,MATCH(DataBase!$J2246,Modelo!$A$9:$A$89,0),MATCH(DataBase!L$1,Modelo!$A$9:$D$9,0))</f>
        <v>Información general</v>
      </c>
      <c r="M2246" s="115" t="str">
        <f>INDEX(Modelo!$A$9:$D$89,MATCH(DataBase!$J2246,Modelo!$A$9:$A$89,0),MATCH(DataBase!M$1,Modelo!$A$9:$D$9,0))</f>
        <v>Pilar 1</v>
      </c>
      <c r="N2246" s="115" t="str">
        <f>INDEX(Modelo!$A$9:$D$89,MATCH(DataBase!$J2246,Modelo!$A$9:$A$89,0),MATCH(DataBase!N$1,Modelo!$A$9:$D$9,0))</f>
        <v>boolean</v>
      </c>
      <c r="O2246" s="115" t="b">
        <f t="array" ref="O2246">IF(N2246="negativo",INDEX($AD$3:$AG$51,MATCH(1,($B2246=$AD$3:$AD$51)*($J2246=$AE$3:$AE$51),0),3),IF(N2246="positivo",INDEX($AD$55:$AG$109,MATCH(1,($B2246=$AD$55:$AD$109)*($J2246=$AE$55:$AE$109),0),3)))</f>
        <v>0</v>
      </c>
      <c r="P2246" s="115" t="b">
        <f t="array" ref="P2246">IF(N2246="negativo",INDEX($AD$3:$AG$51,MATCH(1,($B2246=$AD$3:$AD$51)*($J2246=$AE$3:$AE$51),0),4),IF(N2246="positivo",INDEX($AD$55:$AG$109,MATCH(1,($B2246=$AD$55:$AD$109)*($J2246=$AE$55:$AE$109),0),4)))</f>
        <v>0</v>
      </c>
      <c r="Q2246" s="115" t="str">
        <f>VLOOKUP(M2246,Modelo!$A$2:$C$7,2,0)</f>
        <v>Transparencia y Gobierno de la Sostenibilidad</v>
      </c>
      <c r="R2246" s="118">
        <f t="array" ref="R2246">INDEX(Modelo!$F$1:$H$37,MATCH(1,(DataBase!Q2246=Modelo!$G$1:$G$37)*(DataBase!B2246=Modelo!$F$1:$F$37),0),3)</f>
        <v>0.15789473684210525</v>
      </c>
      <c r="S2246" s="115">
        <f t="shared" si="72"/>
        <v>100</v>
      </c>
      <c r="T2246" s="115">
        <f t="shared" si="73"/>
        <v>15.789473684210526</v>
      </c>
    </row>
    <row r="2247" spans="1:20" x14ac:dyDescent="0.3">
      <c r="A2247" s="115" t="s">
        <v>321</v>
      </c>
      <c r="B2247" s="115" t="s">
        <v>313</v>
      </c>
      <c r="C2247" s="115" t="s">
        <v>103</v>
      </c>
      <c r="D2247" s="115" t="s">
        <v>86</v>
      </c>
      <c r="E2247" s="115" t="s">
        <v>86</v>
      </c>
      <c r="F2247" s="115" t="s">
        <v>87</v>
      </c>
      <c r="G2247" s="115">
        <v>1949</v>
      </c>
      <c r="H2247" s="115" t="s">
        <v>125</v>
      </c>
      <c r="I2247" s="115">
        <v>16.077688644999999</v>
      </c>
      <c r="J2247" s="115" t="s">
        <v>17</v>
      </c>
      <c r="K2247" s="115" t="str">
        <f>INDEX(DatosProcesados!$A$1:$BF$101,MATCH(DataBase!A2247,DatosProcesados!$A$1:$A$101,0),MATCH(DataBase!J2247,DatosProcesados!$A$1:$BF$1,0))</f>
        <v>Si</v>
      </c>
      <c r="L2247" s="115" t="str">
        <f>INDEX(Modelo!$A$9:$D$89,MATCH(DataBase!$J2247,Modelo!$A$9:$A$89,0),MATCH(DataBase!L$1,Modelo!$A$9:$D$9,0))</f>
        <v>Información general</v>
      </c>
      <c r="M2247" s="115" t="str">
        <f>INDEX(Modelo!$A$9:$D$89,MATCH(DataBase!$J2247,Modelo!$A$9:$A$89,0),MATCH(DataBase!M$1,Modelo!$A$9:$D$9,0))</f>
        <v>Pilar 1</v>
      </c>
      <c r="N2247" s="115" t="str">
        <f>INDEX(Modelo!$A$9:$D$89,MATCH(DataBase!$J2247,Modelo!$A$9:$A$89,0),MATCH(DataBase!N$1,Modelo!$A$9:$D$9,0))</f>
        <v>boolean</v>
      </c>
      <c r="O2247" s="115" t="b">
        <f t="array" ref="O2247">IF(N2247="negativo",INDEX($AD$3:$AG$51,MATCH(1,($B2247=$AD$3:$AD$51)*($J2247=$AE$3:$AE$51),0),3),IF(N2247="positivo",INDEX($AD$55:$AG$109,MATCH(1,($B2247=$AD$55:$AD$109)*($J2247=$AE$55:$AE$109),0),3)))</f>
        <v>0</v>
      </c>
      <c r="P2247" s="115" t="b">
        <f t="array" ref="P2247">IF(N2247="negativo",INDEX($AD$3:$AG$51,MATCH(1,($B2247=$AD$3:$AD$51)*($J2247=$AE$3:$AE$51),0),4),IF(N2247="positivo",INDEX($AD$55:$AG$109,MATCH(1,($B2247=$AD$55:$AD$109)*($J2247=$AE$55:$AE$109),0),4)))</f>
        <v>0</v>
      </c>
      <c r="Q2247" s="115" t="str">
        <f>VLOOKUP(M2247,Modelo!$A$2:$C$7,2,0)</f>
        <v>Transparencia y Gobierno de la Sostenibilidad</v>
      </c>
      <c r="R2247" s="118">
        <f t="array" ref="R2247">INDEX(Modelo!$F$1:$H$37,MATCH(1,(DataBase!Q2247=Modelo!$G$1:$G$37)*(DataBase!B2247=Modelo!$F$1:$F$37),0),3)</f>
        <v>0.23529411764705882</v>
      </c>
      <c r="S2247" s="115">
        <f t="shared" si="72"/>
        <v>100</v>
      </c>
      <c r="T2247" s="115">
        <f t="shared" si="73"/>
        <v>23.52941176470588</v>
      </c>
    </row>
    <row r="2248" spans="1:20" x14ac:dyDescent="0.3">
      <c r="A2248" s="115" t="s">
        <v>363</v>
      </c>
      <c r="B2248" s="115" t="s">
        <v>313</v>
      </c>
      <c r="C2248" s="115" t="s">
        <v>103</v>
      </c>
      <c r="D2248" s="115" t="s">
        <v>87</v>
      </c>
      <c r="E2248" s="115" t="s">
        <v>87</v>
      </c>
      <c r="F2248" s="115" t="s">
        <v>87</v>
      </c>
      <c r="G2248" s="115">
        <v>1889</v>
      </c>
      <c r="H2248" s="115" t="s">
        <v>177</v>
      </c>
      <c r="I2248" s="115">
        <v>2.3075606390000001</v>
      </c>
      <c r="J2248" s="115" t="s">
        <v>17</v>
      </c>
      <c r="K2248" s="115" t="str">
        <f>INDEX(DatosProcesados!$A$1:$BF$101,MATCH(DataBase!A2248,DatosProcesados!$A$1:$A$101,0),MATCH(DataBase!J2248,DatosProcesados!$A$1:$BF$1,0))</f>
        <v>Si</v>
      </c>
      <c r="L2248" s="115" t="str">
        <f>INDEX(Modelo!$A$9:$D$89,MATCH(DataBase!$J2248,Modelo!$A$9:$A$89,0),MATCH(DataBase!L$1,Modelo!$A$9:$D$9,0))</f>
        <v>Información general</v>
      </c>
      <c r="M2248" s="115" t="str">
        <f>INDEX(Modelo!$A$9:$D$89,MATCH(DataBase!$J2248,Modelo!$A$9:$A$89,0),MATCH(DataBase!M$1,Modelo!$A$9:$D$9,0))</f>
        <v>Pilar 1</v>
      </c>
      <c r="N2248" s="115" t="str">
        <f>INDEX(Modelo!$A$9:$D$89,MATCH(DataBase!$J2248,Modelo!$A$9:$A$89,0),MATCH(DataBase!N$1,Modelo!$A$9:$D$9,0))</f>
        <v>boolean</v>
      </c>
      <c r="O2248" s="115" t="b">
        <f t="array" ref="O2248">IF(N2248="negativo",INDEX($AD$3:$AG$51,MATCH(1,($B2248=$AD$3:$AD$51)*($J2248=$AE$3:$AE$51),0),3),IF(N2248="positivo",INDEX($AD$55:$AG$109,MATCH(1,($B2248=$AD$55:$AD$109)*($J2248=$AE$55:$AE$109),0),3)))</f>
        <v>0</v>
      </c>
      <c r="P2248" s="115" t="b">
        <f t="array" ref="P2248">IF(N2248="negativo",INDEX($AD$3:$AG$51,MATCH(1,($B2248=$AD$3:$AD$51)*($J2248=$AE$3:$AE$51),0),4),IF(N2248="positivo",INDEX($AD$55:$AG$109,MATCH(1,($B2248=$AD$55:$AD$109)*($J2248=$AE$55:$AE$109),0),4)))</f>
        <v>0</v>
      </c>
      <c r="Q2248" s="115" t="str">
        <f>VLOOKUP(M2248,Modelo!$A$2:$C$7,2,0)</f>
        <v>Transparencia y Gobierno de la Sostenibilidad</v>
      </c>
      <c r="R2248" s="118">
        <f t="array" ref="R2248">INDEX(Modelo!$F$1:$H$37,MATCH(1,(DataBase!Q2248=Modelo!$G$1:$G$37)*(DataBase!B2248=Modelo!$F$1:$F$37),0),3)</f>
        <v>0.23529411764705882</v>
      </c>
      <c r="S2248" s="115">
        <f t="shared" si="72"/>
        <v>100</v>
      </c>
      <c r="T2248" s="115">
        <f t="shared" si="73"/>
        <v>23.52941176470588</v>
      </c>
    </row>
    <row r="2249" spans="1:20" x14ac:dyDescent="0.3">
      <c r="A2249" s="115" t="s">
        <v>423</v>
      </c>
      <c r="B2249" s="115" t="s">
        <v>407</v>
      </c>
      <c r="C2249" s="115" t="s">
        <v>103</v>
      </c>
      <c r="D2249" s="115" t="s">
        <v>86</v>
      </c>
      <c r="E2249" s="115" t="s">
        <v>87</v>
      </c>
      <c r="F2249" s="115" t="s">
        <v>87</v>
      </c>
      <c r="G2249" s="115">
        <v>1985</v>
      </c>
      <c r="H2249" s="115" t="s">
        <v>422</v>
      </c>
      <c r="I2249" s="115">
        <v>4.2502446559999996</v>
      </c>
      <c r="J2249" s="115" t="s">
        <v>17</v>
      </c>
      <c r="K2249" s="115" t="str">
        <f>INDEX(DatosProcesados!$A$1:$BF$101,MATCH(DataBase!A2249,DatosProcesados!$A$1:$A$101,0),MATCH(DataBase!J2249,DatosProcesados!$A$1:$BF$1,0))</f>
        <v>Si</v>
      </c>
      <c r="L2249" s="115" t="str">
        <f>INDEX(Modelo!$A$9:$D$89,MATCH(DataBase!$J2249,Modelo!$A$9:$A$89,0),MATCH(DataBase!L$1,Modelo!$A$9:$D$9,0))</f>
        <v>Información general</v>
      </c>
      <c r="M2249" s="115" t="str">
        <f>INDEX(Modelo!$A$9:$D$89,MATCH(DataBase!$J2249,Modelo!$A$9:$A$89,0),MATCH(DataBase!M$1,Modelo!$A$9:$D$9,0))</f>
        <v>Pilar 1</v>
      </c>
      <c r="N2249" s="115" t="str">
        <f>INDEX(Modelo!$A$9:$D$89,MATCH(DataBase!$J2249,Modelo!$A$9:$A$89,0),MATCH(DataBase!N$1,Modelo!$A$9:$D$9,0))</f>
        <v>boolean</v>
      </c>
      <c r="O2249" s="115" t="b">
        <f t="array" ref="O2249">IF(N2249="negativo",INDEX($AD$3:$AG$51,MATCH(1,($B2249=$AD$3:$AD$51)*($J2249=$AE$3:$AE$51),0),3),IF(N2249="positivo",INDEX($AD$55:$AG$109,MATCH(1,($B2249=$AD$55:$AD$109)*($J2249=$AE$55:$AE$109),0),3)))</f>
        <v>0</v>
      </c>
      <c r="P2249" s="115" t="b">
        <f t="array" ref="P2249">IF(N2249="negativo",INDEX($AD$3:$AG$51,MATCH(1,($B2249=$AD$3:$AD$51)*($J2249=$AE$3:$AE$51),0),4),IF(N2249="positivo",INDEX($AD$55:$AG$109,MATCH(1,($B2249=$AD$55:$AD$109)*($J2249=$AE$55:$AE$109),0),4)))</f>
        <v>0</v>
      </c>
      <c r="Q2249" s="115" t="str">
        <f>VLOOKUP(M2249,Modelo!$A$2:$C$7,2,0)</f>
        <v>Transparencia y Gobierno de la Sostenibilidad</v>
      </c>
      <c r="R2249" s="118">
        <f t="array" ref="R2249">INDEX(Modelo!$F$1:$H$37,MATCH(1,(DataBase!Q2249=Modelo!$G$1:$G$37)*(DataBase!B2249=Modelo!$F$1:$F$37),0),3)</f>
        <v>0.15384615384615385</v>
      </c>
      <c r="S2249" s="115">
        <f t="shared" si="72"/>
        <v>100</v>
      </c>
      <c r="T2249" s="115">
        <f t="shared" si="73"/>
        <v>15.384615384615385</v>
      </c>
    </row>
    <row r="2250" spans="1:20" x14ac:dyDescent="0.3">
      <c r="A2250" s="115" t="s">
        <v>172</v>
      </c>
      <c r="B2250" s="115" t="s">
        <v>84</v>
      </c>
      <c r="C2250" s="115" t="s">
        <v>103</v>
      </c>
      <c r="D2250" s="115" t="s">
        <v>86</v>
      </c>
      <c r="E2250" s="115" t="s">
        <v>87</v>
      </c>
      <c r="F2250" s="115" t="s">
        <v>86</v>
      </c>
      <c r="G2250" s="115">
        <v>1966</v>
      </c>
      <c r="H2250" s="115" t="s">
        <v>125</v>
      </c>
      <c r="I2250" s="115">
        <v>2.6355685659999999</v>
      </c>
      <c r="J2250" s="115" t="s">
        <v>17</v>
      </c>
      <c r="K2250" s="115" t="str">
        <f>INDEX(DatosProcesados!$A$1:$BF$101,MATCH(DataBase!A2250,DatosProcesados!$A$1:$A$101,0),MATCH(DataBase!J2250,DatosProcesados!$A$1:$BF$1,0))</f>
        <v>Si</v>
      </c>
      <c r="L2250" s="115" t="str">
        <f>INDEX(Modelo!$A$9:$D$89,MATCH(DataBase!$J2250,Modelo!$A$9:$A$89,0),MATCH(DataBase!L$1,Modelo!$A$9:$D$9,0))</f>
        <v>Información general</v>
      </c>
      <c r="M2250" s="115" t="str">
        <f>INDEX(Modelo!$A$9:$D$89,MATCH(DataBase!$J2250,Modelo!$A$9:$A$89,0),MATCH(DataBase!M$1,Modelo!$A$9:$D$9,0))</f>
        <v>Pilar 1</v>
      </c>
      <c r="N2250" s="115" t="str">
        <f>INDEX(Modelo!$A$9:$D$89,MATCH(DataBase!$J2250,Modelo!$A$9:$A$89,0),MATCH(DataBase!N$1,Modelo!$A$9:$D$9,0))</f>
        <v>boolean</v>
      </c>
      <c r="O2250" s="115" t="b">
        <f t="array" ref="O2250">IF(N2250="negativo",INDEX($AD$3:$AG$51,MATCH(1,($B2250=$AD$3:$AD$51)*($J2250=$AE$3:$AE$51),0),3),IF(N2250="positivo",INDEX($AD$55:$AG$109,MATCH(1,($B2250=$AD$55:$AD$109)*($J2250=$AE$55:$AE$109),0),3)))</f>
        <v>0</v>
      </c>
      <c r="P2250" s="115" t="b">
        <f t="array" ref="P2250">IF(N2250="negativo",INDEX($AD$3:$AG$51,MATCH(1,($B2250=$AD$3:$AD$51)*($J2250=$AE$3:$AE$51),0),4),IF(N2250="positivo",INDEX($AD$55:$AG$109,MATCH(1,($B2250=$AD$55:$AD$109)*($J2250=$AE$55:$AE$109),0),4)))</f>
        <v>0</v>
      </c>
      <c r="Q2250" s="115" t="str">
        <f>VLOOKUP(M2250,Modelo!$A$2:$C$7,2,0)</f>
        <v>Transparencia y Gobierno de la Sostenibilidad</v>
      </c>
      <c r="R2250" s="118">
        <f t="array" ref="R2250">INDEX(Modelo!$F$1:$H$37,MATCH(1,(DataBase!Q2250=Modelo!$G$1:$G$37)*(DataBase!B2250=Modelo!$F$1:$F$37),0),3)</f>
        <v>0.29411764705882354</v>
      </c>
      <c r="S2250" s="115">
        <f t="shared" si="72"/>
        <v>100</v>
      </c>
      <c r="T2250" s="115">
        <f t="shared" si="73"/>
        <v>29.411764705882355</v>
      </c>
    </row>
    <row r="2251" spans="1:20" x14ac:dyDescent="0.3">
      <c r="A2251" s="115" t="s">
        <v>158</v>
      </c>
      <c r="B2251" s="115" t="s">
        <v>84</v>
      </c>
      <c r="C2251" s="115" t="s">
        <v>97</v>
      </c>
      <c r="D2251" s="115" t="s">
        <v>86</v>
      </c>
      <c r="E2251" s="115" t="s">
        <v>87</v>
      </c>
      <c r="F2251" s="115" t="s">
        <v>87</v>
      </c>
      <c r="G2251" s="115">
        <v>1896</v>
      </c>
      <c r="H2251" s="115" t="s">
        <v>125</v>
      </c>
      <c r="I2251" s="115">
        <v>3.7166394839999999</v>
      </c>
      <c r="J2251" s="115" t="s">
        <v>17</v>
      </c>
      <c r="K2251" s="115" t="str">
        <f>INDEX(DatosProcesados!$A$1:$BF$101,MATCH(DataBase!A2251,DatosProcesados!$A$1:$A$101,0),MATCH(DataBase!J2251,DatosProcesados!$A$1:$BF$1,0))</f>
        <v>Si</v>
      </c>
      <c r="L2251" s="115" t="str">
        <f>INDEX(Modelo!$A$9:$D$89,MATCH(DataBase!$J2251,Modelo!$A$9:$A$89,0),MATCH(DataBase!L$1,Modelo!$A$9:$D$9,0))</f>
        <v>Información general</v>
      </c>
      <c r="M2251" s="115" t="str">
        <f>INDEX(Modelo!$A$9:$D$89,MATCH(DataBase!$J2251,Modelo!$A$9:$A$89,0),MATCH(DataBase!M$1,Modelo!$A$9:$D$9,0))</f>
        <v>Pilar 1</v>
      </c>
      <c r="N2251" s="115" t="str">
        <f>INDEX(Modelo!$A$9:$D$89,MATCH(DataBase!$J2251,Modelo!$A$9:$A$89,0),MATCH(DataBase!N$1,Modelo!$A$9:$D$9,0))</f>
        <v>boolean</v>
      </c>
      <c r="O2251" s="115" t="b">
        <f t="array" ref="O2251">IF(N2251="negativo",INDEX($AD$3:$AG$51,MATCH(1,($B2251=$AD$3:$AD$51)*($J2251=$AE$3:$AE$51),0),3),IF(N2251="positivo",INDEX($AD$55:$AG$109,MATCH(1,($B2251=$AD$55:$AD$109)*($J2251=$AE$55:$AE$109),0),3)))</f>
        <v>0</v>
      </c>
      <c r="P2251" s="115" t="b">
        <f t="array" ref="P2251">IF(N2251="negativo",INDEX($AD$3:$AG$51,MATCH(1,($B2251=$AD$3:$AD$51)*($J2251=$AE$3:$AE$51),0),4),IF(N2251="positivo",INDEX($AD$55:$AG$109,MATCH(1,($B2251=$AD$55:$AD$109)*($J2251=$AE$55:$AE$109),0),4)))</f>
        <v>0</v>
      </c>
      <c r="Q2251" s="115" t="str">
        <f>VLOOKUP(M2251,Modelo!$A$2:$C$7,2,0)</f>
        <v>Transparencia y Gobierno de la Sostenibilidad</v>
      </c>
      <c r="R2251" s="118">
        <f t="array" ref="R2251">INDEX(Modelo!$F$1:$H$37,MATCH(1,(DataBase!Q2251=Modelo!$G$1:$G$37)*(DataBase!B2251=Modelo!$F$1:$F$37),0),3)</f>
        <v>0.29411764705882354</v>
      </c>
      <c r="S2251" s="115">
        <f t="shared" si="72"/>
        <v>100</v>
      </c>
      <c r="T2251" s="115">
        <f t="shared" si="73"/>
        <v>29.411764705882355</v>
      </c>
    </row>
    <row r="2252" spans="1:20" x14ac:dyDescent="0.3">
      <c r="A2252" s="115" t="s">
        <v>310</v>
      </c>
      <c r="B2252" s="115" t="s">
        <v>216</v>
      </c>
      <c r="C2252" s="115" t="s">
        <v>85</v>
      </c>
      <c r="D2252" s="115" t="s">
        <v>86</v>
      </c>
      <c r="E2252" s="115" t="s">
        <v>87</v>
      </c>
      <c r="F2252" s="115" t="s">
        <v>87</v>
      </c>
      <c r="G2252" s="115">
        <v>1908</v>
      </c>
      <c r="H2252" s="115" t="s">
        <v>244</v>
      </c>
      <c r="I2252" s="115">
        <v>1.2123628230000001</v>
      </c>
      <c r="J2252" s="115" t="s">
        <v>17</v>
      </c>
      <c r="K2252" s="115" t="str">
        <f>INDEX(DatosProcesados!$A$1:$BF$101,MATCH(DataBase!A2252,DatosProcesados!$A$1:$A$101,0),MATCH(DataBase!J2252,DatosProcesados!$A$1:$BF$1,0))</f>
        <v>Si</v>
      </c>
      <c r="L2252" s="115" t="str">
        <f>INDEX(Modelo!$A$9:$D$89,MATCH(DataBase!$J2252,Modelo!$A$9:$A$89,0),MATCH(DataBase!L$1,Modelo!$A$9:$D$9,0))</f>
        <v>Información general</v>
      </c>
      <c r="M2252" s="115" t="str">
        <f>INDEX(Modelo!$A$9:$D$89,MATCH(DataBase!$J2252,Modelo!$A$9:$A$89,0),MATCH(DataBase!M$1,Modelo!$A$9:$D$9,0))</f>
        <v>Pilar 1</v>
      </c>
      <c r="N2252" s="115" t="str">
        <f>INDEX(Modelo!$A$9:$D$89,MATCH(DataBase!$J2252,Modelo!$A$9:$A$89,0),MATCH(DataBase!N$1,Modelo!$A$9:$D$9,0))</f>
        <v>boolean</v>
      </c>
      <c r="O2252" s="115" t="b">
        <f t="array" ref="O2252">IF(N2252="negativo",INDEX($AD$3:$AG$51,MATCH(1,($B2252=$AD$3:$AD$51)*($J2252=$AE$3:$AE$51),0),3),IF(N2252="positivo",INDEX($AD$55:$AG$109,MATCH(1,($B2252=$AD$55:$AD$109)*($J2252=$AE$55:$AE$109),0),3)))</f>
        <v>0</v>
      </c>
      <c r="P2252" s="115" t="b">
        <f t="array" ref="P2252">IF(N2252="negativo",INDEX($AD$3:$AG$51,MATCH(1,($B2252=$AD$3:$AD$51)*($J2252=$AE$3:$AE$51),0),4),IF(N2252="positivo",INDEX($AD$55:$AG$109,MATCH(1,($B2252=$AD$55:$AD$109)*($J2252=$AE$55:$AE$109),0),4)))</f>
        <v>0</v>
      </c>
      <c r="Q2252" s="115" t="str">
        <f>VLOOKUP(M2252,Modelo!$A$2:$C$7,2,0)</f>
        <v>Transparencia y Gobierno de la Sostenibilidad</v>
      </c>
      <c r="R2252" s="118">
        <f t="array" ref="R2252">INDEX(Modelo!$F$1:$H$37,MATCH(1,(DataBase!Q2252=Modelo!$G$1:$G$37)*(DataBase!B2252=Modelo!$F$1:$F$37),0),3)</f>
        <v>0.15789473684210525</v>
      </c>
      <c r="S2252" s="115">
        <f t="shared" si="72"/>
        <v>100</v>
      </c>
      <c r="T2252" s="115">
        <f t="shared" si="73"/>
        <v>15.789473684210526</v>
      </c>
    </row>
    <row r="2253" spans="1:20" x14ac:dyDescent="0.3">
      <c r="A2253" s="115" t="s">
        <v>441</v>
      </c>
      <c r="B2253" s="115" t="s">
        <v>407</v>
      </c>
      <c r="C2253" s="115" t="s">
        <v>103</v>
      </c>
      <c r="D2253" s="115" t="s">
        <v>86</v>
      </c>
      <c r="E2253" s="115" t="s">
        <v>87</v>
      </c>
      <c r="F2253" s="115" t="s">
        <v>87</v>
      </c>
      <c r="G2253" s="115">
        <v>2002</v>
      </c>
      <c r="H2253" s="115" t="s">
        <v>177</v>
      </c>
      <c r="I2253" s="115">
        <v>2.4203671080000002</v>
      </c>
      <c r="J2253" s="115" t="s">
        <v>17</v>
      </c>
      <c r="K2253" s="115" t="str">
        <f>INDEX(DatosProcesados!$A$1:$BF$101,MATCH(DataBase!A2253,DatosProcesados!$A$1:$A$101,0),MATCH(DataBase!J2253,DatosProcesados!$A$1:$BF$1,0))</f>
        <v>Si</v>
      </c>
      <c r="L2253" s="115" t="str">
        <f>INDEX(Modelo!$A$9:$D$89,MATCH(DataBase!$J2253,Modelo!$A$9:$A$89,0),MATCH(DataBase!L$1,Modelo!$A$9:$D$9,0))</f>
        <v>Información general</v>
      </c>
      <c r="M2253" s="115" t="str">
        <f>INDEX(Modelo!$A$9:$D$89,MATCH(DataBase!$J2253,Modelo!$A$9:$A$89,0),MATCH(DataBase!M$1,Modelo!$A$9:$D$9,0))</f>
        <v>Pilar 1</v>
      </c>
      <c r="N2253" s="115" t="str">
        <f>INDEX(Modelo!$A$9:$D$89,MATCH(DataBase!$J2253,Modelo!$A$9:$A$89,0),MATCH(DataBase!N$1,Modelo!$A$9:$D$9,0))</f>
        <v>boolean</v>
      </c>
      <c r="O2253" s="115" t="b">
        <f t="array" ref="O2253">IF(N2253="negativo",INDEX($AD$3:$AG$51,MATCH(1,($B2253=$AD$3:$AD$51)*($J2253=$AE$3:$AE$51),0),3),IF(N2253="positivo",INDEX($AD$55:$AG$109,MATCH(1,($B2253=$AD$55:$AD$109)*($J2253=$AE$55:$AE$109),0),3)))</f>
        <v>0</v>
      </c>
      <c r="P2253" s="115" t="b">
        <f t="array" ref="P2253">IF(N2253="negativo",INDEX($AD$3:$AG$51,MATCH(1,($B2253=$AD$3:$AD$51)*($J2253=$AE$3:$AE$51),0),4),IF(N2253="positivo",INDEX($AD$55:$AG$109,MATCH(1,($B2253=$AD$55:$AD$109)*($J2253=$AE$55:$AE$109),0),4)))</f>
        <v>0</v>
      </c>
      <c r="Q2253" s="115" t="str">
        <f>VLOOKUP(M2253,Modelo!$A$2:$C$7,2,0)</f>
        <v>Transparencia y Gobierno de la Sostenibilidad</v>
      </c>
      <c r="R2253" s="118">
        <f t="array" ref="R2253">INDEX(Modelo!$F$1:$H$37,MATCH(1,(DataBase!Q2253=Modelo!$G$1:$G$37)*(DataBase!B2253=Modelo!$F$1:$F$37),0),3)</f>
        <v>0.15384615384615385</v>
      </c>
      <c r="S2253" s="115">
        <f t="shared" si="72"/>
        <v>100</v>
      </c>
      <c r="T2253" s="115">
        <f t="shared" si="73"/>
        <v>15.384615384615385</v>
      </c>
    </row>
    <row r="2254" spans="1:20" x14ac:dyDescent="0.3">
      <c r="A2254" s="115" t="s">
        <v>454</v>
      </c>
      <c r="B2254" s="115" t="s">
        <v>407</v>
      </c>
      <c r="C2254" s="115" t="s">
        <v>103</v>
      </c>
      <c r="D2254" s="115" t="s">
        <v>86</v>
      </c>
      <c r="E2254" s="115" t="s">
        <v>87</v>
      </c>
      <c r="F2254" s="115" t="s">
        <v>87</v>
      </c>
      <c r="G2254" s="115">
        <v>2003</v>
      </c>
      <c r="H2254" s="115" t="s">
        <v>422</v>
      </c>
      <c r="I2254" s="115">
        <v>1.3219259999999999</v>
      </c>
      <c r="J2254" s="115" t="s">
        <v>17</v>
      </c>
      <c r="K2254" s="115" t="str">
        <f>INDEX(DatosProcesados!$A$1:$BF$101,MATCH(DataBase!A2254,DatosProcesados!$A$1:$A$101,0),MATCH(DataBase!J2254,DatosProcesados!$A$1:$BF$1,0))</f>
        <v>No</v>
      </c>
      <c r="L2254" s="115" t="str">
        <f>INDEX(Modelo!$A$9:$D$89,MATCH(DataBase!$J2254,Modelo!$A$9:$A$89,0),MATCH(DataBase!L$1,Modelo!$A$9:$D$9,0))</f>
        <v>Información general</v>
      </c>
      <c r="M2254" s="115" t="str">
        <f>INDEX(Modelo!$A$9:$D$89,MATCH(DataBase!$J2254,Modelo!$A$9:$A$89,0),MATCH(DataBase!M$1,Modelo!$A$9:$D$9,0))</f>
        <v>Pilar 1</v>
      </c>
      <c r="N2254" s="115" t="str">
        <f>INDEX(Modelo!$A$9:$D$89,MATCH(DataBase!$J2254,Modelo!$A$9:$A$89,0),MATCH(DataBase!N$1,Modelo!$A$9:$D$9,0))</f>
        <v>boolean</v>
      </c>
      <c r="O2254" s="115" t="b">
        <f t="array" ref="O2254">IF(N2254="negativo",INDEX($AD$3:$AG$51,MATCH(1,($B2254=$AD$3:$AD$51)*($J2254=$AE$3:$AE$51),0),3),IF(N2254="positivo",INDEX($AD$55:$AG$109,MATCH(1,($B2254=$AD$55:$AD$109)*($J2254=$AE$55:$AE$109),0),3)))</f>
        <v>0</v>
      </c>
      <c r="P2254" s="115" t="b">
        <f t="array" ref="P2254">IF(N2254="negativo",INDEX($AD$3:$AG$51,MATCH(1,($B2254=$AD$3:$AD$51)*($J2254=$AE$3:$AE$51),0),4),IF(N2254="positivo",INDEX($AD$55:$AG$109,MATCH(1,($B2254=$AD$55:$AD$109)*($J2254=$AE$55:$AE$109),0),4)))</f>
        <v>0</v>
      </c>
      <c r="Q2254" s="115" t="str">
        <f>VLOOKUP(M2254,Modelo!$A$2:$C$7,2,0)</f>
        <v>Transparencia y Gobierno de la Sostenibilidad</v>
      </c>
      <c r="R2254" s="118">
        <f t="array" ref="R2254">INDEX(Modelo!$F$1:$H$37,MATCH(1,(DataBase!Q2254=Modelo!$G$1:$G$37)*(DataBase!B2254=Modelo!$F$1:$F$37),0),3)</f>
        <v>0.15384615384615385</v>
      </c>
      <c r="S2254" s="115">
        <f t="shared" si="72"/>
        <v>0</v>
      </c>
      <c r="T2254" s="115">
        <f t="shared" si="73"/>
        <v>0</v>
      </c>
    </row>
    <row r="2255" spans="1:20" x14ac:dyDescent="0.3">
      <c r="A2255" s="115" t="s">
        <v>477</v>
      </c>
      <c r="B2255" s="115" t="s">
        <v>467</v>
      </c>
      <c r="C2255" s="115" t="s">
        <v>103</v>
      </c>
      <c r="D2255" s="115" t="s">
        <v>86</v>
      </c>
      <c r="E2255" s="115" t="s">
        <v>86</v>
      </c>
      <c r="F2255" s="115" t="s">
        <v>86</v>
      </c>
      <c r="G2255" s="115">
        <v>1985</v>
      </c>
      <c r="H2255" s="115" t="s">
        <v>125</v>
      </c>
      <c r="I2255" s="115">
        <v>0.441609957</v>
      </c>
      <c r="J2255" s="115" t="s">
        <v>17</v>
      </c>
      <c r="K2255" s="115" t="str">
        <f>INDEX(DatosProcesados!$A$1:$BF$101,MATCH(DataBase!A2255,DatosProcesados!$A$1:$A$101,0),MATCH(DataBase!J2255,DatosProcesados!$A$1:$BF$1,0))</f>
        <v>No</v>
      </c>
      <c r="L2255" s="115" t="str">
        <f>INDEX(Modelo!$A$9:$D$89,MATCH(DataBase!$J2255,Modelo!$A$9:$A$89,0),MATCH(DataBase!L$1,Modelo!$A$9:$D$9,0))</f>
        <v>Información general</v>
      </c>
      <c r="M2255" s="115" t="str">
        <f>INDEX(Modelo!$A$9:$D$89,MATCH(DataBase!$J2255,Modelo!$A$9:$A$89,0),MATCH(DataBase!M$1,Modelo!$A$9:$D$9,0))</f>
        <v>Pilar 1</v>
      </c>
      <c r="N2255" s="115" t="str">
        <f>INDEX(Modelo!$A$9:$D$89,MATCH(DataBase!$J2255,Modelo!$A$9:$A$89,0),MATCH(DataBase!N$1,Modelo!$A$9:$D$9,0))</f>
        <v>boolean</v>
      </c>
      <c r="O2255" s="115" t="b">
        <f t="array" ref="O2255">IF(N2255="negativo",INDEX($AD$3:$AG$51,MATCH(1,($B2255=$AD$3:$AD$51)*($J2255=$AE$3:$AE$51),0),3),IF(N2255="positivo",INDEX($AD$55:$AG$109,MATCH(1,($B2255=$AD$55:$AD$109)*($J2255=$AE$55:$AE$109),0),3)))</f>
        <v>0</v>
      </c>
      <c r="P2255" s="115" t="b">
        <f t="array" ref="P2255">IF(N2255="negativo",INDEX($AD$3:$AG$51,MATCH(1,($B2255=$AD$3:$AD$51)*($J2255=$AE$3:$AE$51),0),4),IF(N2255="positivo",INDEX($AD$55:$AG$109,MATCH(1,($B2255=$AD$55:$AD$109)*($J2255=$AE$55:$AE$109),0),4)))</f>
        <v>0</v>
      </c>
      <c r="Q2255" s="115" t="str">
        <f>VLOOKUP(M2255,Modelo!$A$2:$C$7,2,0)</f>
        <v>Transparencia y Gobierno de la Sostenibilidad</v>
      </c>
      <c r="R2255" s="118">
        <f t="array" ref="R2255">INDEX(Modelo!$F$1:$H$37,MATCH(1,(DataBase!Q2255=Modelo!$G$1:$G$37)*(DataBase!B2255=Modelo!$F$1:$F$37),0),3)</f>
        <v>0.14285714285714285</v>
      </c>
      <c r="S2255" s="115">
        <f t="shared" si="72"/>
        <v>0</v>
      </c>
      <c r="T2255" s="115">
        <f t="shared" si="73"/>
        <v>0</v>
      </c>
    </row>
    <row r="2256" spans="1:20" x14ac:dyDescent="0.3">
      <c r="A2256" s="115" t="s">
        <v>256</v>
      </c>
      <c r="B2256" s="115" t="s">
        <v>216</v>
      </c>
      <c r="C2256" s="115" t="s">
        <v>103</v>
      </c>
      <c r="D2256" s="115" t="s">
        <v>87</v>
      </c>
      <c r="E2256" s="115" t="s">
        <v>86</v>
      </c>
      <c r="F2256" s="115" t="s">
        <v>86</v>
      </c>
      <c r="G2256" s="115">
        <v>1964</v>
      </c>
      <c r="H2256" s="115" t="s">
        <v>125</v>
      </c>
      <c r="I2256" s="115">
        <v>2.4859553989999998</v>
      </c>
      <c r="J2256" s="115" t="s">
        <v>17</v>
      </c>
      <c r="K2256" s="115">
        <f>INDEX(DatosProcesados!$A$1:$BF$101,MATCH(DataBase!A2256,DatosProcesados!$A$1:$A$101,0),MATCH(DataBase!J2256,DatosProcesados!$A$1:$BF$1,0))</f>
        <v>0</v>
      </c>
      <c r="L2256" s="115" t="str">
        <f>INDEX(Modelo!$A$9:$D$89,MATCH(DataBase!$J2256,Modelo!$A$9:$A$89,0),MATCH(DataBase!L$1,Modelo!$A$9:$D$9,0))</f>
        <v>Información general</v>
      </c>
      <c r="M2256" s="115" t="str">
        <f>INDEX(Modelo!$A$9:$D$89,MATCH(DataBase!$J2256,Modelo!$A$9:$A$89,0),MATCH(DataBase!M$1,Modelo!$A$9:$D$9,0))</f>
        <v>Pilar 1</v>
      </c>
      <c r="N2256" s="115" t="str">
        <f>INDEX(Modelo!$A$9:$D$89,MATCH(DataBase!$J2256,Modelo!$A$9:$A$89,0),MATCH(DataBase!N$1,Modelo!$A$9:$D$9,0))</f>
        <v>boolean</v>
      </c>
      <c r="O2256" s="115" t="b">
        <f t="array" ref="O2256">IF(N2256="negativo",INDEX($AD$3:$AG$51,MATCH(1,($B2256=$AD$3:$AD$51)*($J2256=$AE$3:$AE$51),0),3),IF(N2256="positivo",INDEX($AD$55:$AG$109,MATCH(1,($B2256=$AD$55:$AD$109)*($J2256=$AE$55:$AE$109),0),3)))</f>
        <v>0</v>
      </c>
      <c r="P2256" s="115" t="b">
        <f t="array" ref="P2256">IF(N2256="negativo",INDEX($AD$3:$AG$51,MATCH(1,($B2256=$AD$3:$AD$51)*($J2256=$AE$3:$AE$51),0),4),IF(N2256="positivo",INDEX($AD$55:$AG$109,MATCH(1,($B2256=$AD$55:$AD$109)*($J2256=$AE$55:$AE$109),0),4)))</f>
        <v>0</v>
      </c>
      <c r="Q2256" s="115" t="str">
        <f>VLOOKUP(M2256,Modelo!$A$2:$C$7,2,0)</f>
        <v>Transparencia y Gobierno de la Sostenibilidad</v>
      </c>
      <c r="R2256" s="118">
        <f t="array" ref="R2256">INDEX(Modelo!$F$1:$H$37,MATCH(1,(DataBase!Q2256=Modelo!$G$1:$G$37)*(DataBase!B2256=Modelo!$F$1:$F$37),0),3)</f>
        <v>0.15789473684210525</v>
      </c>
      <c r="S2256" s="115">
        <f t="shared" si="72"/>
        <v>0</v>
      </c>
      <c r="T2256" s="115">
        <f t="shared" si="73"/>
        <v>0</v>
      </c>
    </row>
    <row r="2257" spans="1:20" x14ac:dyDescent="0.3">
      <c r="A2257" s="115" t="s">
        <v>305</v>
      </c>
      <c r="B2257" s="115" t="s">
        <v>216</v>
      </c>
      <c r="C2257" s="115" t="s">
        <v>103</v>
      </c>
      <c r="D2257" s="115" t="s">
        <v>87</v>
      </c>
      <c r="E2257" s="115" t="s">
        <v>86</v>
      </c>
      <c r="F2257" s="115" t="s">
        <v>86</v>
      </c>
      <c r="G2257" s="115">
        <v>1940</v>
      </c>
      <c r="H2257" s="115" t="s">
        <v>125</v>
      </c>
      <c r="I2257" s="115">
        <v>1.340540112</v>
      </c>
      <c r="J2257" s="115" t="s">
        <v>17</v>
      </c>
      <c r="K2257" s="115" t="str">
        <f>INDEX(DatosProcesados!$A$1:$BF$101,MATCH(DataBase!A2257,DatosProcesados!$A$1:$A$101,0),MATCH(DataBase!J2257,DatosProcesados!$A$1:$BF$1,0))</f>
        <v>Si</v>
      </c>
      <c r="L2257" s="115" t="str">
        <f>INDEX(Modelo!$A$9:$D$89,MATCH(DataBase!$J2257,Modelo!$A$9:$A$89,0),MATCH(DataBase!L$1,Modelo!$A$9:$D$9,0))</f>
        <v>Información general</v>
      </c>
      <c r="M2257" s="115" t="str">
        <f>INDEX(Modelo!$A$9:$D$89,MATCH(DataBase!$J2257,Modelo!$A$9:$A$89,0),MATCH(DataBase!M$1,Modelo!$A$9:$D$9,0))</f>
        <v>Pilar 1</v>
      </c>
      <c r="N2257" s="115" t="str">
        <f>INDEX(Modelo!$A$9:$D$89,MATCH(DataBase!$J2257,Modelo!$A$9:$A$89,0),MATCH(DataBase!N$1,Modelo!$A$9:$D$9,0))</f>
        <v>boolean</v>
      </c>
      <c r="O2257" s="115" t="b">
        <f t="array" ref="O2257">IF(N2257="negativo",INDEX($AD$3:$AG$51,MATCH(1,($B2257=$AD$3:$AD$51)*($J2257=$AE$3:$AE$51),0),3),IF(N2257="positivo",INDEX($AD$55:$AG$109,MATCH(1,($B2257=$AD$55:$AD$109)*($J2257=$AE$55:$AE$109),0),3)))</f>
        <v>0</v>
      </c>
      <c r="P2257" s="115" t="b">
        <f t="array" ref="P2257">IF(N2257="negativo",INDEX($AD$3:$AG$51,MATCH(1,($B2257=$AD$3:$AD$51)*($J2257=$AE$3:$AE$51),0),4),IF(N2257="positivo",INDEX($AD$55:$AG$109,MATCH(1,($B2257=$AD$55:$AD$109)*($J2257=$AE$55:$AE$109),0),4)))</f>
        <v>0</v>
      </c>
      <c r="Q2257" s="115" t="str">
        <f>VLOOKUP(M2257,Modelo!$A$2:$C$7,2,0)</f>
        <v>Transparencia y Gobierno de la Sostenibilidad</v>
      </c>
      <c r="R2257" s="118">
        <f t="array" ref="R2257">INDEX(Modelo!$F$1:$H$37,MATCH(1,(DataBase!Q2257=Modelo!$G$1:$G$37)*(DataBase!B2257=Modelo!$F$1:$F$37),0),3)</f>
        <v>0.15789473684210525</v>
      </c>
      <c r="S2257" s="115">
        <f t="shared" si="72"/>
        <v>100</v>
      </c>
      <c r="T2257" s="115">
        <f t="shared" si="73"/>
        <v>15.789473684210526</v>
      </c>
    </row>
    <row r="2258" spans="1:20" x14ac:dyDescent="0.3">
      <c r="A2258" s="115" t="s">
        <v>432</v>
      </c>
      <c r="B2258" s="115" t="s">
        <v>407</v>
      </c>
      <c r="C2258" s="115" t="s">
        <v>103</v>
      </c>
      <c r="D2258" s="115" t="s">
        <v>86</v>
      </c>
      <c r="E2258" s="115" t="s">
        <v>86</v>
      </c>
      <c r="F2258" s="115" t="s">
        <v>86</v>
      </c>
      <c r="G2258" s="115">
        <v>1956</v>
      </c>
      <c r="H2258" s="115" t="s">
        <v>125</v>
      </c>
      <c r="I2258" s="115">
        <v>2.660692144</v>
      </c>
      <c r="J2258" s="115" t="s">
        <v>17</v>
      </c>
      <c r="K2258" s="115" t="str">
        <f>INDEX(DatosProcesados!$A$1:$BF$101,MATCH(DataBase!A2258,DatosProcesados!$A$1:$A$101,0),MATCH(DataBase!J2258,DatosProcesados!$A$1:$BF$1,0))</f>
        <v>Si</v>
      </c>
      <c r="L2258" s="115" t="str">
        <f>INDEX(Modelo!$A$9:$D$89,MATCH(DataBase!$J2258,Modelo!$A$9:$A$89,0),MATCH(DataBase!L$1,Modelo!$A$9:$D$9,0))</f>
        <v>Información general</v>
      </c>
      <c r="M2258" s="115" t="str">
        <f>INDEX(Modelo!$A$9:$D$89,MATCH(DataBase!$J2258,Modelo!$A$9:$A$89,0),MATCH(DataBase!M$1,Modelo!$A$9:$D$9,0))</f>
        <v>Pilar 1</v>
      </c>
      <c r="N2258" s="115" t="str">
        <f>INDEX(Modelo!$A$9:$D$89,MATCH(DataBase!$J2258,Modelo!$A$9:$A$89,0),MATCH(DataBase!N$1,Modelo!$A$9:$D$9,0))</f>
        <v>boolean</v>
      </c>
      <c r="O2258" s="115" t="b">
        <f t="array" ref="O2258">IF(N2258="negativo",INDEX($AD$3:$AG$51,MATCH(1,($B2258=$AD$3:$AD$51)*($J2258=$AE$3:$AE$51),0),3),IF(N2258="positivo",INDEX($AD$55:$AG$109,MATCH(1,($B2258=$AD$55:$AD$109)*($J2258=$AE$55:$AE$109),0),3)))</f>
        <v>0</v>
      </c>
      <c r="P2258" s="115" t="b">
        <f t="array" ref="P2258">IF(N2258="negativo",INDEX($AD$3:$AG$51,MATCH(1,($B2258=$AD$3:$AD$51)*($J2258=$AE$3:$AE$51),0),4),IF(N2258="positivo",INDEX($AD$55:$AG$109,MATCH(1,($B2258=$AD$55:$AD$109)*($J2258=$AE$55:$AE$109),0),4)))</f>
        <v>0</v>
      </c>
      <c r="Q2258" s="115" t="str">
        <f>VLOOKUP(M2258,Modelo!$A$2:$C$7,2,0)</f>
        <v>Transparencia y Gobierno de la Sostenibilidad</v>
      </c>
      <c r="R2258" s="118">
        <f t="array" ref="R2258">INDEX(Modelo!$F$1:$H$37,MATCH(1,(DataBase!Q2258=Modelo!$G$1:$G$37)*(DataBase!B2258=Modelo!$F$1:$F$37),0),3)</f>
        <v>0.15384615384615385</v>
      </c>
      <c r="S2258" s="115">
        <f t="shared" si="72"/>
        <v>100</v>
      </c>
      <c r="T2258" s="115">
        <f t="shared" si="73"/>
        <v>15.384615384615385</v>
      </c>
    </row>
    <row r="2259" spans="1:20" x14ac:dyDescent="0.3">
      <c r="A2259" s="115" t="s">
        <v>476</v>
      </c>
      <c r="B2259" s="115" t="s">
        <v>467</v>
      </c>
      <c r="C2259" s="115" t="s">
        <v>103</v>
      </c>
      <c r="D2259" s="115" t="s">
        <v>87</v>
      </c>
      <c r="E2259" s="115" t="s">
        <v>86</v>
      </c>
      <c r="F2259" s="115" t="s">
        <v>86</v>
      </c>
      <c r="G2259" s="115">
        <v>1962</v>
      </c>
      <c r="H2259" s="115" t="s">
        <v>125</v>
      </c>
      <c r="I2259" s="115">
        <v>0.89448844999999999</v>
      </c>
      <c r="J2259" s="115" t="s">
        <v>17</v>
      </c>
      <c r="K2259" s="115">
        <f>INDEX(DatosProcesados!$A$1:$BF$101,MATCH(DataBase!A2259,DatosProcesados!$A$1:$A$101,0),MATCH(DataBase!J2259,DatosProcesados!$A$1:$BF$1,0))</f>
        <v>0</v>
      </c>
      <c r="L2259" s="115" t="str">
        <f>INDEX(Modelo!$A$9:$D$89,MATCH(DataBase!$J2259,Modelo!$A$9:$A$89,0),MATCH(DataBase!L$1,Modelo!$A$9:$D$9,0))</f>
        <v>Información general</v>
      </c>
      <c r="M2259" s="115" t="str">
        <f>INDEX(Modelo!$A$9:$D$89,MATCH(DataBase!$J2259,Modelo!$A$9:$A$89,0),MATCH(DataBase!M$1,Modelo!$A$9:$D$9,0))</f>
        <v>Pilar 1</v>
      </c>
      <c r="N2259" s="115" t="str">
        <f>INDEX(Modelo!$A$9:$D$89,MATCH(DataBase!$J2259,Modelo!$A$9:$A$89,0),MATCH(DataBase!N$1,Modelo!$A$9:$D$9,0))</f>
        <v>boolean</v>
      </c>
      <c r="O2259" s="115" t="b">
        <f t="array" ref="O2259">IF(N2259="negativo",INDEX($AD$3:$AG$51,MATCH(1,($B2259=$AD$3:$AD$51)*($J2259=$AE$3:$AE$51),0),3),IF(N2259="positivo",INDEX($AD$55:$AG$109,MATCH(1,($B2259=$AD$55:$AD$109)*($J2259=$AE$55:$AE$109),0),3)))</f>
        <v>0</v>
      </c>
      <c r="P2259" s="115" t="b">
        <f t="array" ref="P2259">IF(N2259="negativo",INDEX($AD$3:$AG$51,MATCH(1,($B2259=$AD$3:$AD$51)*($J2259=$AE$3:$AE$51),0),4),IF(N2259="positivo",INDEX($AD$55:$AG$109,MATCH(1,($B2259=$AD$55:$AD$109)*($J2259=$AE$55:$AE$109),0),4)))</f>
        <v>0</v>
      </c>
      <c r="Q2259" s="115" t="str">
        <f>VLOOKUP(M2259,Modelo!$A$2:$C$7,2,0)</f>
        <v>Transparencia y Gobierno de la Sostenibilidad</v>
      </c>
      <c r="R2259" s="118">
        <f t="array" ref="R2259">INDEX(Modelo!$F$1:$H$37,MATCH(1,(DataBase!Q2259=Modelo!$G$1:$G$37)*(DataBase!B2259=Modelo!$F$1:$F$37),0),3)</f>
        <v>0.14285714285714285</v>
      </c>
      <c r="S2259" s="115">
        <f t="shared" si="72"/>
        <v>0</v>
      </c>
      <c r="T2259" s="115">
        <f t="shared" si="73"/>
        <v>0</v>
      </c>
    </row>
    <row r="2260" spans="1:20" x14ac:dyDescent="0.3">
      <c r="A2260" s="115" t="s">
        <v>154</v>
      </c>
      <c r="B2260" s="115" t="s">
        <v>84</v>
      </c>
      <c r="C2260" s="115" t="s">
        <v>97</v>
      </c>
      <c r="D2260" s="115" t="s">
        <v>86</v>
      </c>
      <c r="E2260" s="115" t="s">
        <v>87</v>
      </c>
      <c r="F2260" s="115" t="s">
        <v>87</v>
      </c>
      <c r="G2260" s="115">
        <v>1967</v>
      </c>
      <c r="H2260" s="115" t="s">
        <v>125</v>
      </c>
      <c r="I2260" s="115">
        <v>4.1309855679999998</v>
      </c>
      <c r="J2260" s="115" t="s">
        <v>17</v>
      </c>
      <c r="K2260" s="115" t="str">
        <f>INDEX(DatosProcesados!$A$1:$BF$101,MATCH(DataBase!A2260,DatosProcesados!$A$1:$A$101,0),MATCH(DataBase!J2260,DatosProcesados!$A$1:$BF$1,0))</f>
        <v>Si</v>
      </c>
      <c r="L2260" s="115" t="str">
        <f>INDEX(Modelo!$A$9:$D$89,MATCH(DataBase!$J2260,Modelo!$A$9:$A$89,0),MATCH(DataBase!L$1,Modelo!$A$9:$D$9,0))</f>
        <v>Información general</v>
      </c>
      <c r="M2260" s="115" t="str">
        <f>INDEX(Modelo!$A$9:$D$89,MATCH(DataBase!$J2260,Modelo!$A$9:$A$89,0),MATCH(DataBase!M$1,Modelo!$A$9:$D$9,0))</f>
        <v>Pilar 1</v>
      </c>
      <c r="N2260" s="115" t="str">
        <f>INDEX(Modelo!$A$9:$D$89,MATCH(DataBase!$J2260,Modelo!$A$9:$A$89,0),MATCH(DataBase!N$1,Modelo!$A$9:$D$9,0))</f>
        <v>boolean</v>
      </c>
      <c r="O2260" s="115" t="b">
        <f t="array" ref="O2260">IF(N2260="negativo",INDEX($AD$3:$AG$51,MATCH(1,($B2260=$AD$3:$AD$51)*($J2260=$AE$3:$AE$51),0),3),IF(N2260="positivo",INDEX($AD$55:$AG$109,MATCH(1,($B2260=$AD$55:$AD$109)*($J2260=$AE$55:$AE$109),0),3)))</f>
        <v>0</v>
      </c>
      <c r="P2260" s="115" t="b">
        <f t="array" ref="P2260">IF(N2260="negativo",INDEX($AD$3:$AG$51,MATCH(1,($B2260=$AD$3:$AD$51)*($J2260=$AE$3:$AE$51),0),4),IF(N2260="positivo",INDEX($AD$55:$AG$109,MATCH(1,($B2260=$AD$55:$AD$109)*($J2260=$AE$55:$AE$109),0),4)))</f>
        <v>0</v>
      </c>
      <c r="Q2260" s="115" t="str">
        <f>VLOOKUP(M2260,Modelo!$A$2:$C$7,2,0)</f>
        <v>Transparencia y Gobierno de la Sostenibilidad</v>
      </c>
      <c r="R2260" s="118">
        <f t="array" ref="R2260">INDEX(Modelo!$F$1:$H$37,MATCH(1,(DataBase!Q2260=Modelo!$G$1:$G$37)*(DataBase!B2260=Modelo!$F$1:$F$37),0),3)</f>
        <v>0.29411764705882354</v>
      </c>
      <c r="S2260" s="115">
        <f t="shared" si="72"/>
        <v>100</v>
      </c>
      <c r="T2260" s="115">
        <f t="shared" si="73"/>
        <v>29.411764705882355</v>
      </c>
    </row>
    <row r="2261" spans="1:20" x14ac:dyDescent="0.3">
      <c r="A2261" s="115" t="s">
        <v>139</v>
      </c>
      <c r="B2261" s="115" t="s">
        <v>84</v>
      </c>
      <c r="C2261" s="115" t="s">
        <v>97</v>
      </c>
      <c r="D2261" s="115" t="s">
        <v>86</v>
      </c>
      <c r="E2261" s="115" t="s">
        <v>86</v>
      </c>
      <c r="F2261" s="115" t="s">
        <v>86</v>
      </c>
      <c r="G2261" s="115">
        <v>1995</v>
      </c>
      <c r="H2261" s="115" t="s">
        <v>125</v>
      </c>
      <c r="I2261" s="115">
        <v>6.1355991599999999</v>
      </c>
      <c r="J2261" s="115" t="s">
        <v>17</v>
      </c>
      <c r="K2261" s="115" t="str">
        <f>INDEX(DatosProcesados!$A$1:$BF$101,MATCH(DataBase!A2261,DatosProcesados!$A$1:$A$101,0),MATCH(DataBase!J2261,DatosProcesados!$A$1:$BF$1,0))</f>
        <v>No</v>
      </c>
      <c r="L2261" s="115" t="str">
        <f>INDEX(Modelo!$A$9:$D$89,MATCH(DataBase!$J2261,Modelo!$A$9:$A$89,0),MATCH(DataBase!L$1,Modelo!$A$9:$D$9,0))</f>
        <v>Información general</v>
      </c>
      <c r="M2261" s="115" t="str">
        <f>INDEX(Modelo!$A$9:$D$89,MATCH(DataBase!$J2261,Modelo!$A$9:$A$89,0),MATCH(DataBase!M$1,Modelo!$A$9:$D$9,0))</f>
        <v>Pilar 1</v>
      </c>
      <c r="N2261" s="115" t="str">
        <f>INDEX(Modelo!$A$9:$D$89,MATCH(DataBase!$J2261,Modelo!$A$9:$A$89,0),MATCH(DataBase!N$1,Modelo!$A$9:$D$9,0))</f>
        <v>boolean</v>
      </c>
      <c r="O2261" s="115" t="b">
        <f t="array" ref="O2261">IF(N2261="negativo",INDEX($AD$3:$AG$51,MATCH(1,($B2261=$AD$3:$AD$51)*($J2261=$AE$3:$AE$51),0),3),IF(N2261="positivo",INDEX($AD$55:$AG$109,MATCH(1,($B2261=$AD$55:$AD$109)*($J2261=$AE$55:$AE$109),0),3)))</f>
        <v>0</v>
      </c>
      <c r="P2261" s="115" t="b">
        <f t="array" ref="P2261">IF(N2261="negativo",INDEX($AD$3:$AG$51,MATCH(1,($B2261=$AD$3:$AD$51)*($J2261=$AE$3:$AE$51),0),4),IF(N2261="positivo",INDEX($AD$55:$AG$109,MATCH(1,($B2261=$AD$55:$AD$109)*($J2261=$AE$55:$AE$109),0),4)))</f>
        <v>0</v>
      </c>
      <c r="Q2261" s="115" t="str">
        <f>VLOOKUP(M2261,Modelo!$A$2:$C$7,2,0)</f>
        <v>Transparencia y Gobierno de la Sostenibilidad</v>
      </c>
      <c r="R2261" s="118">
        <f t="array" ref="R2261">INDEX(Modelo!$F$1:$H$37,MATCH(1,(DataBase!Q2261=Modelo!$G$1:$G$37)*(DataBase!B2261=Modelo!$F$1:$F$37),0),3)</f>
        <v>0.29411764705882354</v>
      </c>
      <c r="S2261" s="115">
        <f t="shared" si="72"/>
        <v>0</v>
      </c>
      <c r="T2261" s="115">
        <f t="shared" si="73"/>
        <v>0</v>
      </c>
    </row>
    <row r="2262" spans="1:20" x14ac:dyDescent="0.3">
      <c r="A2262" s="115" t="s">
        <v>399</v>
      </c>
      <c r="B2262" s="115" t="s">
        <v>379</v>
      </c>
      <c r="C2262" s="115" t="s">
        <v>103</v>
      </c>
      <c r="D2262" s="115" t="s">
        <v>86</v>
      </c>
      <c r="E2262" s="115" t="s">
        <v>86</v>
      </c>
      <c r="F2262" s="115" t="s">
        <v>87</v>
      </c>
      <c r="G2262" s="115">
        <v>1989</v>
      </c>
      <c r="H2262" s="115" t="s">
        <v>125</v>
      </c>
      <c r="I2262" s="115">
        <v>0.75167738299999998</v>
      </c>
      <c r="J2262" s="115" t="s">
        <v>17</v>
      </c>
      <c r="K2262" s="115">
        <f>INDEX(DatosProcesados!$A$1:$BF$101,MATCH(DataBase!A2262,DatosProcesados!$A$1:$A$101,0),MATCH(DataBase!J2262,DatosProcesados!$A$1:$BF$1,0))</f>
        <v>0</v>
      </c>
      <c r="L2262" s="115" t="str">
        <f>INDEX(Modelo!$A$9:$D$89,MATCH(DataBase!$J2262,Modelo!$A$9:$A$89,0),MATCH(DataBase!L$1,Modelo!$A$9:$D$9,0))</f>
        <v>Información general</v>
      </c>
      <c r="M2262" s="115" t="str">
        <f>INDEX(Modelo!$A$9:$D$89,MATCH(DataBase!$J2262,Modelo!$A$9:$A$89,0),MATCH(DataBase!M$1,Modelo!$A$9:$D$9,0))</f>
        <v>Pilar 1</v>
      </c>
      <c r="N2262" s="115" t="str">
        <f>INDEX(Modelo!$A$9:$D$89,MATCH(DataBase!$J2262,Modelo!$A$9:$A$89,0),MATCH(DataBase!N$1,Modelo!$A$9:$D$9,0))</f>
        <v>boolean</v>
      </c>
      <c r="O2262" s="115" t="b">
        <f t="array" ref="O2262">IF(N2262="negativo",INDEX($AD$3:$AG$51,MATCH(1,($B2262=$AD$3:$AD$51)*($J2262=$AE$3:$AE$51),0),3),IF(N2262="positivo",INDEX($AD$55:$AG$109,MATCH(1,($B2262=$AD$55:$AD$109)*($J2262=$AE$55:$AE$109),0),3)))</f>
        <v>0</v>
      </c>
      <c r="P2262" s="115" t="b">
        <f t="array" ref="P2262">IF(N2262="negativo",INDEX($AD$3:$AG$51,MATCH(1,($B2262=$AD$3:$AD$51)*($J2262=$AE$3:$AE$51),0),4),IF(N2262="positivo",INDEX($AD$55:$AG$109,MATCH(1,($B2262=$AD$55:$AD$109)*($J2262=$AE$55:$AE$109),0),4)))</f>
        <v>0</v>
      </c>
      <c r="Q2262" s="115" t="str">
        <f>VLOOKUP(M2262,Modelo!$A$2:$C$7,2,0)</f>
        <v>Transparencia y Gobierno de la Sostenibilidad</v>
      </c>
      <c r="R2262" s="118">
        <f t="array" ref="R2262">INDEX(Modelo!$F$1:$H$37,MATCH(1,(DataBase!Q2262=Modelo!$G$1:$G$37)*(DataBase!B2262=Modelo!$F$1:$F$37),0),3)</f>
        <v>0.19047619047619047</v>
      </c>
      <c r="S2262" s="115">
        <f t="shared" si="72"/>
        <v>0</v>
      </c>
      <c r="T2262" s="115">
        <f t="shared" si="73"/>
        <v>0</v>
      </c>
    </row>
    <row r="2263" spans="1:20" x14ac:dyDescent="0.3">
      <c r="A2263" s="115" t="s">
        <v>233</v>
      </c>
      <c r="B2263" s="115" t="s">
        <v>216</v>
      </c>
      <c r="C2263" s="115" t="s">
        <v>103</v>
      </c>
      <c r="D2263" s="115" t="s">
        <v>87</v>
      </c>
      <c r="E2263" s="115" t="s">
        <v>86</v>
      </c>
      <c r="F2263" s="115" t="s">
        <v>86</v>
      </c>
      <c r="G2263" s="115">
        <v>1970</v>
      </c>
      <c r="H2263" s="115" t="s">
        <v>125</v>
      </c>
      <c r="I2263" s="115">
        <v>3.1891452720000002</v>
      </c>
      <c r="J2263" s="115" t="s">
        <v>17</v>
      </c>
      <c r="K2263" s="115">
        <f>INDEX(DatosProcesados!$A$1:$BF$101,MATCH(DataBase!A2263,DatosProcesados!$A$1:$A$101,0),MATCH(DataBase!J2263,DatosProcesados!$A$1:$BF$1,0))</f>
        <v>0</v>
      </c>
      <c r="L2263" s="115" t="str">
        <f>INDEX(Modelo!$A$9:$D$89,MATCH(DataBase!$J2263,Modelo!$A$9:$A$89,0),MATCH(DataBase!L$1,Modelo!$A$9:$D$9,0))</f>
        <v>Información general</v>
      </c>
      <c r="M2263" s="115" t="str">
        <f>INDEX(Modelo!$A$9:$D$89,MATCH(DataBase!$J2263,Modelo!$A$9:$A$89,0),MATCH(DataBase!M$1,Modelo!$A$9:$D$9,0))</f>
        <v>Pilar 1</v>
      </c>
      <c r="N2263" s="115" t="str">
        <f>INDEX(Modelo!$A$9:$D$89,MATCH(DataBase!$J2263,Modelo!$A$9:$A$89,0),MATCH(DataBase!N$1,Modelo!$A$9:$D$9,0))</f>
        <v>boolean</v>
      </c>
      <c r="O2263" s="115" t="b">
        <f t="array" ref="O2263">IF(N2263="negativo",INDEX($AD$3:$AG$51,MATCH(1,($B2263=$AD$3:$AD$51)*($J2263=$AE$3:$AE$51),0),3),IF(N2263="positivo",INDEX($AD$55:$AG$109,MATCH(1,($B2263=$AD$55:$AD$109)*($J2263=$AE$55:$AE$109),0),3)))</f>
        <v>0</v>
      </c>
      <c r="P2263" s="115" t="b">
        <f t="array" ref="P2263">IF(N2263="negativo",INDEX($AD$3:$AG$51,MATCH(1,($B2263=$AD$3:$AD$51)*($J2263=$AE$3:$AE$51),0),4),IF(N2263="positivo",INDEX($AD$55:$AG$109,MATCH(1,($B2263=$AD$55:$AD$109)*($J2263=$AE$55:$AE$109),0),4)))</f>
        <v>0</v>
      </c>
      <c r="Q2263" s="115" t="str">
        <f>VLOOKUP(M2263,Modelo!$A$2:$C$7,2,0)</f>
        <v>Transparencia y Gobierno de la Sostenibilidad</v>
      </c>
      <c r="R2263" s="118">
        <f t="array" ref="R2263">INDEX(Modelo!$F$1:$H$37,MATCH(1,(DataBase!Q2263=Modelo!$G$1:$G$37)*(DataBase!B2263=Modelo!$F$1:$F$37),0),3)</f>
        <v>0.15789473684210525</v>
      </c>
      <c r="S2263" s="115">
        <f t="shared" si="72"/>
        <v>0</v>
      </c>
      <c r="T2263" s="115">
        <f t="shared" si="73"/>
        <v>0</v>
      </c>
    </row>
    <row r="2264" spans="1:20" x14ac:dyDescent="0.3">
      <c r="A2264" s="115" t="s">
        <v>176</v>
      </c>
      <c r="B2264" s="115" t="s">
        <v>84</v>
      </c>
      <c r="C2264" s="115" t="s">
        <v>103</v>
      </c>
      <c r="D2264" s="115" t="s">
        <v>86</v>
      </c>
      <c r="E2264" s="115" t="s">
        <v>87</v>
      </c>
      <c r="F2264" s="115" t="s">
        <v>87</v>
      </c>
      <c r="G2264" s="115">
        <v>1929</v>
      </c>
      <c r="H2264" s="115" t="s">
        <v>177</v>
      </c>
      <c r="I2264" s="115">
        <v>2.3283445380000001</v>
      </c>
      <c r="J2264" s="115" t="s">
        <v>17</v>
      </c>
      <c r="K2264" s="115" t="str">
        <f>INDEX(DatosProcesados!$A$1:$BF$101,MATCH(DataBase!A2264,DatosProcesados!$A$1:$A$101,0),MATCH(DataBase!J2264,DatosProcesados!$A$1:$BF$1,0))</f>
        <v>Si</v>
      </c>
      <c r="L2264" s="115" t="str">
        <f>INDEX(Modelo!$A$9:$D$89,MATCH(DataBase!$J2264,Modelo!$A$9:$A$89,0),MATCH(DataBase!L$1,Modelo!$A$9:$D$9,0))</f>
        <v>Información general</v>
      </c>
      <c r="M2264" s="115" t="str">
        <f>INDEX(Modelo!$A$9:$D$89,MATCH(DataBase!$J2264,Modelo!$A$9:$A$89,0),MATCH(DataBase!M$1,Modelo!$A$9:$D$9,0))</f>
        <v>Pilar 1</v>
      </c>
      <c r="N2264" s="115" t="str">
        <f>INDEX(Modelo!$A$9:$D$89,MATCH(DataBase!$J2264,Modelo!$A$9:$A$89,0),MATCH(DataBase!N$1,Modelo!$A$9:$D$9,0))</f>
        <v>boolean</v>
      </c>
      <c r="O2264" s="115" t="b">
        <f t="array" ref="O2264">IF(N2264="negativo",INDEX($AD$3:$AG$51,MATCH(1,($B2264=$AD$3:$AD$51)*($J2264=$AE$3:$AE$51),0),3),IF(N2264="positivo",INDEX($AD$55:$AG$109,MATCH(1,($B2264=$AD$55:$AD$109)*($J2264=$AE$55:$AE$109),0),3)))</f>
        <v>0</v>
      </c>
      <c r="P2264" s="115" t="b">
        <f t="array" ref="P2264">IF(N2264="negativo",INDEX($AD$3:$AG$51,MATCH(1,($B2264=$AD$3:$AD$51)*($J2264=$AE$3:$AE$51),0),4),IF(N2264="positivo",INDEX($AD$55:$AG$109,MATCH(1,($B2264=$AD$55:$AD$109)*($J2264=$AE$55:$AE$109),0),4)))</f>
        <v>0</v>
      </c>
      <c r="Q2264" s="115" t="str">
        <f>VLOOKUP(M2264,Modelo!$A$2:$C$7,2,0)</f>
        <v>Transparencia y Gobierno de la Sostenibilidad</v>
      </c>
      <c r="R2264" s="118">
        <f t="array" ref="R2264">INDEX(Modelo!$F$1:$H$37,MATCH(1,(DataBase!Q2264=Modelo!$G$1:$G$37)*(DataBase!B2264=Modelo!$F$1:$F$37),0),3)</f>
        <v>0.29411764705882354</v>
      </c>
      <c r="S2264" s="115">
        <f t="shared" si="72"/>
        <v>100</v>
      </c>
      <c r="T2264" s="115">
        <f t="shared" si="73"/>
        <v>29.411764705882355</v>
      </c>
    </row>
    <row r="2265" spans="1:20" x14ac:dyDescent="0.3">
      <c r="A2265" s="115" t="s">
        <v>391</v>
      </c>
      <c r="B2265" s="115" t="s">
        <v>379</v>
      </c>
      <c r="C2265" s="115" t="s">
        <v>103</v>
      </c>
      <c r="D2265" s="115" t="s">
        <v>87</v>
      </c>
      <c r="E2265" s="115" t="s">
        <v>86</v>
      </c>
      <c r="F2265" s="115" t="s">
        <v>86</v>
      </c>
      <c r="G2265" s="115">
        <v>1976</v>
      </c>
      <c r="H2265" s="115" t="s">
        <v>125</v>
      </c>
      <c r="I2265" s="115">
        <v>0.98534294499999997</v>
      </c>
      <c r="J2265" s="115" t="s">
        <v>17</v>
      </c>
      <c r="K2265" s="115" t="str">
        <f>INDEX(DatosProcesados!$A$1:$BF$101,MATCH(DataBase!A2265,DatosProcesados!$A$1:$A$101,0),MATCH(DataBase!J2265,DatosProcesados!$A$1:$BF$1,0))</f>
        <v>Si</v>
      </c>
      <c r="L2265" s="115" t="str">
        <f>INDEX(Modelo!$A$9:$D$89,MATCH(DataBase!$J2265,Modelo!$A$9:$A$89,0),MATCH(DataBase!L$1,Modelo!$A$9:$D$9,0))</f>
        <v>Información general</v>
      </c>
      <c r="M2265" s="115" t="str">
        <f>INDEX(Modelo!$A$9:$D$89,MATCH(DataBase!$J2265,Modelo!$A$9:$A$89,0),MATCH(DataBase!M$1,Modelo!$A$9:$D$9,0))</f>
        <v>Pilar 1</v>
      </c>
      <c r="N2265" s="115" t="str">
        <f>INDEX(Modelo!$A$9:$D$89,MATCH(DataBase!$J2265,Modelo!$A$9:$A$89,0),MATCH(DataBase!N$1,Modelo!$A$9:$D$9,0))</f>
        <v>boolean</v>
      </c>
      <c r="O2265" s="115" t="b">
        <f t="array" ref="O2265">IF(N2265="negativo",INDEX($AD$3:$AG$51,MATCH(1,($B2265=$AD$3:$AD$51)*($J2265=$AE$3:$AE$51),0),3),IF(N2265="positivo",INDEX($AD$55:$AG$109,MATCH(1,($B2265=$AD$55:$AD$109)*($J2265=$AE$55:$AE$109),0),3)))</f>
        <v>0</v>
      </c>
      <c r="P2265" s="115" t="b">
        <f t="array" ref="P2265">IF(N2265="negativo",INDEX($AD$3:$AG$51,MATCH(1,($B2265=$AD$3:$AD$51)*($J2265=$AE$3:$AE$51),0),4),IF(N2265="positivo",INDEX($AD$55:$AG$109,MATCH(1,($B2265=$AD$55:$AD$109)*($J2265=$AE$55:$AE$109),0),4)))</f>
        <v>0</v>
      </c>
      <c r="Q2265" s="115" t="str">
        <f>VLOOKUP(M2265,Modelo!$A$2:$C$7,2,0)</f>
        <v>Transparencia y Gobierno de la Sostenibilidad</v>
      </c>
      <c r="R2265" s="118">
        <f t="array" ref="R2265">INDEX(Modelo!$F$1:$H$37,MATCH(1,(DataBase!Q2265=Modelo!$G$1:$G$37)*(DataBase!B2265=Modelo!$F$1:$F$37),0),3)</f>
        <v>0.19047619047619047</v>
      </c>
      <c r="S2265" s="115">
        <f t="shared" si="72"/>
        <v>100</v>
      </c>
      <c r="T2265" s="115">
        <f t="shared" si="73"/>
        <v>19.047619047619047</v>
      </c>
    </row>
    <row r="2266" spans="1:20" x14ac:dyDescent="0.3">
      <c r="A2266" s="115" t="s">
        <v>376</v>
      </c>
      <c r="B2266" s="115" t="s">
        <v>313</v>
      </c>
      <c r="C2266" s="115" t="s">
        <v>103</v>
      </c>
      <c r="D2266" s="115" t="s">
        <v>86</v>
      </c>
      <c r="E2266" s="115" t="s">
        <v>87</v>
      </c>
      <c r="F2266" s="115" t="s">
        <v>87</v>
      </c>
      <c r="G2266" s="115">
        <v>1920</v>
      </c>
      <c r="H2266" s="115" t="s">
        <v>294</v>
      </c>
      <c r="I2266" s="115">
        <v>1.8691417530000001</v>
      </c>
      <c r="J2266" s="115" t="s">
        <v>17</v>
      </c>
      <c r="K2266" s="115" t="str">
        <f>INDEX(DatosProcesados!$A$1:$BF$101,MATCH(DataBase!A2266,DatosProcesados!$A$1:$A$101,0),MATCH(DataBase!J2266,DatosProcesados!$A$1:$BF$1,0))</f>
        <v>Si</v>
      </c>
      <c r="L2266" s="115" t="str">
        <f>INDEX(Modelo!$A$9:$D$89,MATCH(DataBase!$J2266,Modelo!$A$9:$A$89,0),MATCH(DataBase!L$1,Modelo!$A$9:$D$9,0))</f>
        <v>Información general</v>
      </c>
      <c r="M2266" s="115" t="str">
        <f>INDEX(Modelo!$A$9:$D$89,MATCH(DataBase!$J2266,Modelo!$A$9:$A$89,0),MATCH(DataBase!M$1,Modelo!$A$9:$D$9,0))</f>
        <v>Pilar 1</v>
      </c>
      <c r="N2266" s="115" t="str">
        <f>INDEX(Modelo!$A$9:$D$89,MATCH(DataBase!$J2266,Modelo!$A$9:$A$89,0),MATCH(DataBase!N$1,Modelo!$A$9:$D$9,0))</f>
        <v>boolean</v>
      </c>
      <c r="O2266" s="115" t="b">
        <f t="array" ref="O2266">IF(N2266="negativo",INDEX($AD$3:$AG$51,MATCH(1,($B2266=$AD$3:$AD$51)*($J2266=$AE$3:$AE$51),0),3),IF(N2266="positivo",INDEX($AD$55:$AG$109,MATCH(1,($B2266=$AD$55:$AD$109)*($J2266=$AE$55:$AE$109),0),3)))</f>
        <v>0</v>
      </c>
      <c r="P2266" s="115" t="b">
        <f t="array" ref="P2266">IF(N2266="negativo",INDEX($AD$3:$AG$51,MATCH(1,($B2266=$AD$3:$AD$51)*($J2266=$AE$3:$AE$51),0),4),IF(N2266="positivo",INDEX($AD$55:$AG$109,MATCH(1,($B2266=$AD$55:$AD$109)*($J2266=$AE$55:$AE$109),0),4)))</f>
        <v>0</v>
      </c>
      <c r="Q2266" s="115" t="str">
        <f>VLOOKUP(M2266,Modelo!$A$2:$C$7,2,0)</f>
        <v>Transparencia y Gobierno de la Sostenibilidad</v>
      </c>
      <c r="R2266" s="118">
        <f t="array" ref="R2266">INDEX(Modelo!$F$1:$H$37,MATCH(1,(DataBase!Q2266=Modelo!$G$1:$G$37)*(DataBase!B2266=Modelo!$F$1:$F$37),0),3)</f>
        <v>0.23529411764705882</v>
      </c>
      <c r="S2266" s="115">
        <f t="shared" si="72"/>
        <v>100</v>
      </c>
      <c r="T2266" s="115">
        <f t="shared" si="73"/>
        <v>23.52941176470588</v>
      </c>
    </row>
    <row r="2267" spans="1:20" x14ac:dyDescent="0.3">
      <c r="A2267" s="115" t="s">
        <v>193</v>
      </c>
      <c r="B2267" s="115" t="s">
        <v>84</v>
      </c>
      <c r="C2267" s="115" t="s">
        <v>103</v>
      </c>
      <c r="D2267" s="115" t="s">
        <v>86</v>
      </c>
      <c r="E2267" s="115" t="s">
        <v>87</v>
      </c>
      <c r="F2267" s="115" t="s">
        <v>87</v>
      </c>
      <c r="G2267" s="115">
        <v>2009</v>
      </c>
      <c r="H2267" s="115" t="s">
        <v>194</v>
      </c>
      <c r="I2267" s="115">
        <v>1.8581853669999999</v>
      </c>
      <c r="J2267" s="115" t="s">
        <v>17</v>
      </c>
      <c r="K2267" s="115" t="str">
        <f>INDEX(DatosProcesados!$A$1:$BF$101,MATCH(DataBase!A2267,DatosProcesados!$A$1:$A$101,0),MATCH(DataBase!J2267,DatosProcesados!$A$1:$BF$1,0))</f>
        <v>Si</v>
      </c>
      <c r="L2267" s="115" t="str">
        <f>INDEX(Modelo!$A$9:$D$89,MATCH(DataBase!$J2267,Modelo!$A$9:$A$89,0),MATCH(DataBase!L$1,Modelo!$A$9:$D$9,0))</f>
        <v>Información general</v>
      </c>
      <c r="M2267" s="115" t="str">
        <f>INDEX(Modelo!$A$9:$D$89,MATCH(DataBase!$J2267,Modelo!$A$9:$A$89,0),MATCH(DataBase!M$1,Modelo!$A$9:$D$9,0))</f>
        <v>Pilar 1</v>
      </c>
      <c r="N2267" s="115" t="str">
        <f>INDEX(Modelo!$A$9:$D$89,MATCH(DataBase!$J2267,Modelo!$A$9:$A$89,0),MATCH(DataBase!N$1,Modelo!$A$9:$D$9,0))</f>
        <v>boolean</v>
      </c>
      <c r="O2267" s="115" t="b">
        <f t="array" ref="O2267">IF(N2267="negativo",INDEX($AD$3:$AG$51,MATCH(1,($B2267=$AD$3:$AD$51)*($J2267=$AE$3:$AE$51),0),3),IF(N2267="positivo",INDEX($AD$55:$AG$109,MATCH(1,($B2267=$AD$55:$AD$109)*($J2267=$AE$55:$AE$109),0),3)))</f>
        <v>0</v>
      </c>
      <c r="P2267" s="115" t="b">
        <f t="array" ref="P2267">IF(N2267="negativo",INDEX($AD$3:$AG$51,MATCH(1,($B2267=$AD$3:$AD$51)*($J2267=$AE$3:$AE$51),0),4),IF(N2267="positivo",INDEX($AD$55:$AG$109,MATCH(1,($B2267=$AD$55:$AD$109)*($J2267=$AE$55:$AE$109),0),4)))</f>
        <v>0</v>
      </c>
      <c r="Q2267" s="115" t="str">
        <f>VLOOKUP(M2267,Modelo!$A$2:$C$7,2,0)</f>
        <v>Transparencia y Gobierno de la Sostenibilidad</v>
      </c>
      <c r="R2267" s="118">
        <f t="array" ref="R2267">INDEX(Modelo!$F$1:$H$37,MATCH(1,(DataBase!Q2267=Modelo!$G$1:$G$37)*(DataBase!B2267=Modelo!$F$1:$F$37),0),3)</f>
        <v>0.29411764705882354</v>
      </c>
      <c r="S2267" s="115">
        <f t="shared" si="72"/>
        <v>100</v>
      </c>
      <c r="T2267" s="115">
        <f t="shared" si="73"/>
        <v>29.411764705882355</v>
      </c>
    </row>
    <row r="2268" spans="1:20" x14ac:dyDescent="0.3">
      <c r="A2268" s="115" t="s">
        <v>280</v>
      </c>
      <c r="B2268" s="115" t="s">
        <v>216</v>
      </c>
      <c r="C2268" s="115" t="s">
        <v>97</v>
      </c>
      <c r="D2268" s="115" t="s">
        <v>86</v>
      </c>
      <c r="E2268" s="115" t="s">
        <v>87</v>
      </c>
      <c r="F2268" s="115" t="s">
        <v>87</v>
      </c>
      <c r="G2268" s="115">
        <v>1866</v>
      </c>
      <c r="H2268" s="115" t="s">
        <v>281</v>
      </c>
      <c r="I2268" s="115">
        <v>2.0444698099999998</v>
      </c>
      <c r="J2268" s="115" t="s">
        <v>17</v>
      </c>
      <c r="K2268" s="115" t="str">
        <f>INDEX(DatosProcesados!$A$1:$BF$101,MATCH(DataBase!A2268,DatosProcesados!$A$1:$A$101,0),MATCH(DataBase!J2268,DatosProcesados!$A$1:$BF$1,0))</f>
        <v>Si</v>
      </c>
      <c r="L2268" s="115" t="str">
        <f>INDEX(Modelo!$A$9:$D$89,MATCH(DataBase!$J2268,Modelo!$A$9:$A$89,0),MATCH(DataBase!L$1,Modelo!$A$9:$D$9,0))</f>
        <v>Información general</v>
      </c>
      <c r="M2268" s="115" t="str">
        <f>INDEX(Modelo!$A$9:$D$89,MATCH(DataBase!$J2268,Modelo!$A$9:$A$89,0),MATCH(DataBase!M$1,Modelo!$A$9:$D$9,0))</f>
        <v>Pilar 1</v>
      </c>
      <c r="N2268" s="115" t="str">
        <f>INDEX(Modelo!$A$9:$D$89,MATCH(DataBase!$J2268,Modelo!$A$9:$A$89,0),MATCH(DataBase!N$1,Modelo!$A$9:$D$9,0))</f>
        <v>boolean</v>
      </c>
      <c r="O2268" s="115" t="b">
        <f t="array" ref="O2268">IF(N2268="negativo",INDEX($AD$3:$AG$51,MATCH(1,($B2268=$AD$3:$AD$51)*($J2268=$AE$3:$AE$51),0),3),IF(N2268="positivo",INDEX($AD$55:$AG$109,MATCH(1,($B2268=$AD$55:$AD$109)*($J2268=$AE$55:$AE$109),0),3)))</f>
        <v>0</v>
      </c>
      <c r="P2268" s="115" t="b">
        <f t="array" ref="P2268">IF(N2268="negativo",INDEX($AD$3:$AG$51,MATCH(1,($B2268=$AD$3:$AD$51)*($J2268=$AE$3:$AE$51),0),4),IF(N2268="positivo",INDEX($AD$55:$AG$109,MATCH(1,($B2268=$AD$55:$AD$109)*($J2268=$AE$55:$AE$109),0),4)))</f>
        <v>0</v>
      </c>
      <c r="Q2268" s="115" t="str">
        <f>VLOOKUP(M2268,Modelo!$A$2:$C$7,2,0)</f>
        <v>Transparencia y Gobierno de la Sostenibilidad</v>
      </c>
      <c r="R2268" s="118">
        <f t="array" ref="R2268">INDEX(Modelo!$F$1:$H$37,MATCH(1,(DataBase!Q2268=Modelo!$G$1:$G$37)*(DataBase!B2268=Modelo!$F$1:$F$37),0),3)</f>
        <v>0.15789473684210525</v>
      </c>
      <c r="S2268" s="115">
        <f t="shared" si="72"/>
        <v>100</v>
      </c>
      <c r="T2268" s="115">
        <f t="shared" si="73"/>
        <v>15.789473684210526</v>
      </c>
    </row>
    <row r="2269" spans="1:20" x14ac:dyDescent="0.3">
      <c r="A2269" s="115" t="s">
        <v>143</v>
      </c>
      <c r="B2269" s="115" t="s">
        <v>84</v>
      </c>
      <c r="C2269" s="115" t="s">
        <v>97</v>
      </c>
      <c r="D2269" s="115" t="s">
        <v>86</v>
      </c>
      <c r="E2269" s="115" t="s">
        <v>86</v>
      </c>
      <c r="F2269" s="115" t="s">
        <v>86</v>
      </c>
      <c r="G2269" s="115">
        <v>1994</v>
      </c>
      <c r="H2269" s="115" t="s">
        <v>125</v>
      </c>
      <c r="I2269" s="115">
        <v>5.9751610780000002</v>
      </c>
      <c r="J2269" s="115" t="s">
        <v>17</v>
      </c>
      <c r="K2269" s="115" t="str">
        <f>INDEX(DatosProcesados!$A$1:$BF$101,MATCH(DataBase!A2269,DatosProcesados!$A$1:$A$101,0),MATCH(DataBase!J2269,DatosProcesados!$A$1:$BF$1,0))</f>
        <v>Si</v>
      </c>
      <c r="L2269" s="115" t="str">
        <f>INDEX(Modelo!$A$9:$D$89,MATCH(DataBase!$J2269,Modelo!$A$9:$A$89,0),MATCH(DataBase!L$1,Modelo!$A$9:$D$9,0))</f>
        <v>Información general</v>
      </c>
      <c r="M2269" s="115" t="str">
        <f>INDEX(Modelo!$A$9:$D$89,MATCH(DataBase!$J2269,Modelo!$A$9:$A$89,0),MATCH(DataBase!M$1,Modelo!$A$9:$D$9,0))</f>
        <v>Pilar 1</v>
      </c>
      <c r="N2269" s="115" t="str">
        <f>INDEX(Modelo!$A$9:$D$89,MATCH(DataBase!$J2269,Modelo!$A$9:$A$89,0),MATCH(DataBase!N$1,Modelo!$A$9:$D$9,0))</f>
        <v>boolean</v>
      </c>
      <c r="O2269" s="115" t="b">
        <f t="array" ref="O2269">IF(N2269="negativo",INDEX($AD$3:$AG$51,MATCH(1,($B2269=$AD$3:$AD$51)*($J2269=$AE$3:$AE$51),0),3),IF(N2269="positivo",INDEX($AD$55:$AG$109,MATCH(1,($B2269=$AD$55:$AD$109)*($J2269=$AE$55:$AE$109),0),3)))</f>
        <v>0</v>
      </c>
      <c r="P2269" s="115" t="b">
        <f t="array" ref="P2269">IF(N2269="negativo",INDEX($AD$3:$AG$51,MATCH(1,($B2269=$AD$3:$AD$51)*($J2269=$AE$3:$AE$51),0),4),IF(N2269="positivo",INDEX($AD$55:$AG$109,MATCH(1,($B2269=$AD$55:$AD$109)*($J2269=$AE$55:$AE$109),0),4)))</f>
        <v>0</v>
      </c>
      <c r="Q2269" s="115" t="str">
        <f>VLOOKUP(M2269,Modelo!$A$2:$C$7,2,0)</f>
        <v>Transparencia y Gobierno de la Sostenibilidad</v>
      </c>
      <c r="R2269" s="118">
        <f t="array" ref="R2269">INDEX(Modelo!$F$1:$H$37,MATCH(1,(DataBase!Q2269=Modelo!$G$1:$G$37)*(DataBase!B2269=Modelo!$F$1:$F$37),0),3)</f>
        <v>0.29411764705882354</v>
      </c>
      <c r="S2269" s="115">
        <f t="shared" si="72"/>
        <v>100</v>
      </c>
      <c r="T2269" s="115">
        <f t="shared" si="73"/>
        <v>29.411764705882355</v>
      </c>
    </row>
    <row r="2270" spans="1:20" x14ac:dyDescent="0.3">
      <c r="A2270" s="115" t="s">
        <v>331</v>
      </c>
      <c r="B2270" s="115" t="s">
        <v>313</v>
      </c>
      <c r="C2270" s="115" t="s">
        <v>103</v>
      </c>
      <c r="D2270" s="115" t="s">
        <v>87</v>
      </c>
      <c r="E2270" s="115" t="s">
        <v>86</v>
      </c>
      <c r="F2270" s="115" t="s">
        <v>86</v>
      </c>
      <c r="G2270" s="115">
        <v>1953</v>
      </c>
      <c r="H2270" s="115" t="s">
        <v>125</v>
      </c>
      <c r="I2270" s="115">
        <v>7.1291921260000004</v>
      </c>
      <c r="J2270" s="115" t="s">
        <v>17</v>
      </c>
      <c r="K2270" s="115">
        <f>INDEX(DatosProcesados!$A$1:$BF$101,MATCH(DataBase!A2270,DatosProcesados!$A$1:$A$101,0),MATCH(DataBase!J2270,DatosProcesados!$A$1:$BF$1,0))</f>
        <v>0</v>
      </c>
      <c r="L2270" s="115" t="str">
        <f>INDEX(Modelo!$A$9:$D$89,MATCH(DataBase!$J2270,Modelo!$A$9:$A$89,0),MATCH(DataBase!L$1,Modelo!$A$9:$D$9,0))</f>
        <v>Información general</v>
      </c>
      <c r="M2270" s="115" t="str">
        <f>INDEX(Modelo!$A$9:$D$89,MATCH(DataBase!$J2270,Modelo!$A$9:$A$89,0),MATCH(DataBase!M$1,Modelo!$A$9:$D$9,0))</f>
        <v>Pilar 1</v>
      </c>
      <c r="N2270" s="115" t="str">
        <f>INDEX(Modelo!$A$9:$D$89,MATCH(DataBase!$J2270,Modelo!$A$9:$A$89,0),MATCH(DataBase!N$1,Modelo!$A$9:$D$9,0))</f>
        <v>boolean</v>
      </c>
      <c r="O2270" s="115" t="b">
        <f t="array" ref="O2270">IF(N2270="negativo",INDEX($AD$3:$AG$51,MATCH(1,($B2270=$AD$3:$AD$51)*($J2270=$AE$3:$AE$51),0),3),IF(N2270="positivo",INDEX($AD$55:$AG$109,MATCH(1,($B2270=$AD$55:$AD$109)*($J2270=$AE$55:$AE$109),0),3)))</f>
        <v>0</v>
      </c>
      <c r="P2270" s="115" t="b">
        <f t="array" ref="P2270">IF(N2270="negativo",INDEX($AD$3:$AG$51,MATCH(1,($B2270=$AD$3:$AD$51)*($J2270=$AE$3:$AE$51),0),4),IF(N2270="positivo",INDEX($AD$55:$AG$109,MATCH(1,($B2270=$AD$55:$AD$109)*($J2270=$AE$55:$AE$109),0),4)))</f>
        <v>0</v>
      </c>
      <c r="Q2270" s="115" t="str">
        <f>VLOOKUP(M2270,Modelo!$A$2:$C$7,2,0)</f>
        <v>Transparencia y Gobierno de la Sostenibilidad</v>
      </c>
      <c r="R2270" s="118">
        <f t="array" ref="R2270">INDEX(Modelo!$F$1:$H$37,MATCH(1,(DataBase!Q2270=Modelo!$G$1:$G$37)*(DataBase!B2270=Modelo!$F$1:$F$37),0),3)</f>
        <v>0.23529411764705882</v>
      </c>
      <c r="S2270" s="115">
        <f t="shared" si="72"/>
        <v>0</v>
      </c>
      <c r="T2270" s="115">
        <f t="shared" si="73"/>
        <v>0</v>
      </c>
    </row>
    <row r="2271" spans="1:20" x14ac:dyDescent="0.3">
      <c r="A2271" s="115" t="s">
        <v>277</v>
      </c>
      <c r="B2271" s="115" t="s">
        <v>216</v>
      </c>
      <c r="C2271" s="115" t="s">
        <v>85</v>
      </c>
      <c r="D2271" s="115" t="s">
        <v>86</v>
      </c>
      <c r="E2271" s="115" t="s">
        <v>87</v>
      </c>
      <c r="F2271" s="115" t="s">
        <v>87</v>
      </c>
      <c r="G2271" s="115">
        <v>1965</v>
      </c>
      <c r="H2271" s="115" t="s">
        <v>244</v>
      </c>
      <c r="I2271" s="115">
        <v>2.0973851419999998</v>
      </c>
      <c r="J2271" s="115" t="s">
        <v>17</v>
      </c>
      <c r="K2271" s="115" t="str">
        <f>INDEX(DatosProcesados!$A$1:$BF$101,MATCH(DataBase!A2271,DatosProcesados!$A$1:$A$101,0),MATCH(DataBase!J2271,DatosProcesados!$A$1:$BF$1,0))</f>
        <v>No</v>
      </c>
      <c r="L2271" s="115" t="str">
        <f>INDEX(Modelo!$A$9:$D$89,MATCH(DataBase!$J2271,Modelo!$A$9:$A$89,0),MATCH(DataBase!L$1,Modelo!$A$9:$D$9,0))</f>
        <v>Información general</v>
      </c>
      <c r="M2271" s="115" t="str">
        <f>INDEX(Modelo!$A$9:$D$89,MATCH(DataBase!$J2271,Modelo!$A$9:$A$89,0),MATCH(DataBase!M$1,Modelo!$A$9:$D$9,0))</f>
        <v>Pilar 1</v>
      </c>
      <c r="N2271" s="115" t="str">
        <f>INDEX(Modelo!$A$9:$D$89,MATCH(DataBase!$J2271,Modelo!$A$9:$A$89,0),MATCH(DataBase!N$1,Modelo!$A$9:$D$9,0))</f>
        <v>boolean</v>
      </c>
      <c r="O2271" s="115" t="b">
        <f t="array" ref="O2271">IF(N2271="negativo",INDEX($AD$3:$AG$51,MATCH(1,($B2271=$AD$3:$AD$51)*($J2271=$AE$3:$AE$51),0),3),IF(N2271="positivo",INDEX($AD$55:$AG$109,MATCH(1,($B2271=$AD$55:$AD$109)*($J2271=$AE$55:$AE$109),0),3)))</f>
        <v>0</v>
      </c>
      <c r="P2271" s="115" t="b">
        <f t="array" ref="P2271">IF(N2271="negativo",INDEX($AD$3:$AG$51,MATCH(1,($B2271=$AD$3:$AD$51)*($J2271=$AE$3:$AE$51),0),4),IF(N2271="positivo",INDEX($AD$55:$AG$109,MATCH(1,($B2271=$AD$55:$AD$109)*($J2271=$AE$55:$AE$109),0),4)))</f>
        <v>0</v>
      </c>
      <c r="Q2271" s="115" t="str">
        <f>VLOOKUP(M2271,Modelo!$A$2:$C$7,2,0)</f>
        <v>Transparencia y Gobierno de la Sostenibilidad</v>
      </c>
      <c r="R2271" s="118">
        <f t="array" ref="R2271">INDEX(Modelo!$F$1:$H$37,MATCH(1,(DataBase!Q2271=Modelo!$G$1:$G$37)*(DataBase!B2271=Modelo!$F$1:$F$37),0),3)</f>
        <v>0.15789473684210525</v>
      </c>
      <c r="S2271" s="115">
        <f t="shared" si="72"/>
        <v>0</v>
      </c>
      <c r="T2271" s="115">
        <f t="shared" si="73"/>
        <v>0</v>
      </c>
    </row>
    <row r="2272" spans="1:20" x14ac:dyDescent="0.3">
      <c r="A2272" s="115" t="s">
        <v>356</v>
      </c>
      <c r="B2272" s="115" t="s">
        <v>313</v>
      </c>
      <c r="C2272" s="115" t="s">
        <v>103</v>
      </c>
      <c r="D2272" s="115" t="s">
        <v>87</v>
      </c>
      <c r="E2272" s="115" t="s">
        <v>86</v>
      </c>
      <c r="F2272" s="115" t="s">
        <v>86</v>
      </c>
      <c r="G2272" s="115">
        <v>1989</v>
      </c>
      <c r="H2272" s="115" t="s">
        <v>125</v>
      </c>
      <c r="I2272" s="115">
        <v>3.0305383369999999</v>
      </c>
      <c r="J2272" s="115" t="s">
        <v>17</v>
      </c>
      <c r="K2272" s="115">
        <f>INDEX(DatosProcesados!$A$1:$BF$101,MATCH(DataBase!A2272,DatosProcesados!$A$1:$A$101,0),MATCH(DataBase!J2272,DatosProcesados!$A$1:$BF$1,0))</f>
        <v>0</v>
      </c>
      <c r="L2272" s="115" t="str">
        <f>INDEX(Modelo!$A$9:$D$89,MATCH(DataBase!$J2272,Modelo!$A$9:$A$89,0),MATCH(DataBase!L$1,Modelo!$A$9:$D$9,0))</f>
        <v>Información general</v>
      </c>
      <c r="M2272" s="115" t="str">
        <f>INDEX(Modelo!$A$9:$D$89,MATCH(DataBase!$J2272,Modelo!$A$9:$A$89,0),MATCH(DataBase!M$1,Modelo!$A$9:$D$9,0))</f>
        <v>Pilar 1</v>
      </c>
      <c r="N2272" s="115" t="str">
        <f>INDEX(Modelo!$A$9:$D$89,MATCH(DataBase!$J2272,Modelo!$A$9:$A$89,0),MATCH(DataBase!N$1,Modelo!$A$9:$D$9,0))</f>
        <v>boolean</v>
      </c>
      <c r="O2272" s="115" t="b">
        <f t="array" ref="O2272">IF(N2272="negativo",INDEX($AD$3:$AG$51,MATCH(1,($B2272=$AD$3:$AD$51)*($J2272=$AE$3:$AE$51),0),3),IF(N2272="positivo",INDEX($AD$55:$AG$109,MATCH(1,($B2272=$AD$55:$AD$109)*($J2272=$AE$55:$AE$109),0),3)))</f>
        <v>0</v>
      </c>
      <c r="P2272" s="115" t="b">
        <f t="array" ref="P2272">IF(N2272="negativo",INDEX($AD$3:$AG$51,MATCH(1,($B2272=$AD$3:$AD$51)*($J2272=$AE$3:$AE$51),0),4),IF(N2272="positivo",INDEX($AD$55:$AG$109,MATCH(1,($B2272=$AD$55:$AD$109)*($J2272=$AE$55:$AE$109),0),4)))</f>
        <v>0</v>
      </c>
      <c r="Q2272" s="115" t="str">
        <f>VLOOKUP(M2272,Modelo!$A$2:$C$7,2,0)</f>
        <v>Transparencia y Gobierno de la Sostenibilidad</v>
      </c>
      <c r="R2272" s="118">
        <f t="array" ref="R2272">INDEX(Modelo!$F$1:$H$37,MATCH(1,(DataBase!Q2272=Modelo!$G$1:$G$37)*(DataBase!B2272=Modelo!$F$1:$F$37),0),3)</f>
        <v>0.23529411764705882</v>
      </c>
      <c r="S2272" s="115">
        <f t="shared" si="72"/>
        <v>0</v>
      </c>
      <c r="T2272" s="115">
        <f t="shared" si="73"/>
        <v>0</v>
      </c>
    </row>
    <row r="2273" spans="1:20" x14ac:dyDescent="0.3">
      <c r="A2273" s="115" t="s">
        <v>268</v>
      </c>
      <c r="B2273" s="115" t="s">
        <v>216</v>
      </c>
      <c r="C2273" s="115" t="s">
        <v>103</v>
      </c>
      <c r="D2273" s="115" t="s">
        <v>86</v>
      </c>
      <c r="E2273" s="115" t="s">
        <v>86</v>
      </c>
      <c r="F2273" s="115" t="s">
        <v>87</v>
      </c>
      <c r="G2273" s="115">
        <v>1986</v>
      </c>
      <c r="H2273" s="115" t="s">
        <v>125</v>
      </c>
      <c r="I2273" s="115">
        <v>2.2734296359999999</v>
      </c>
      <c r="J2273" s="115" t="s">
        <v>17</v>
      </c>
      <c r="K2273" s="115">
        <f>INDEX(DatosProcesados!$A$1:$BF$101,MATCH(DataBase!A2273,DatosProcesados!$A$1:$A$101,0),MATCH(DataBase!J2273,DatosProcesados!$A$1:$BF$1,0))</f>
        <v>0</v>
      </c>
      <c r="L2273" s="115" t="str">
        <f>INDEX(Modelo!$A$9:$D$89,MATCH(DataBase!$J2273,Modelo!$A$9:$A$89,0),MATCH(DataBase!L$1,Modelo!$A$9:$D$9,0))</f>
        <v>Información general</v>
      </c>
      <c r="M2273" s="115" t="str">
        <f>INDEX(Modelo!$A$9:$D$89,MATCH(DataBase!$J2273,Modelo!$A$9:$A$89,0),MATCH(DataBase!M$1,Modelo!$A$9:$D$9,0))</f>
        <v>Pilar 1</v>
      </c>
      <c r="N2273" s="115" t="str">
        <f>INDEX(Modelo!$A$9:$D$89,MATCH(DataBase!$J2273,Modelo!$A$9:$A$89,0),MATCH(DataBase!N$1,Modelo!$A$9:$D$9,0))</f>
        <v>boolean</v>
      </c>
      <c r="O2273" s="115" t="b">
        <f t="array" ref="O2273">IF(N2273="negativo",INDEX($AD$3:$AG$51,MATCH(1,($B2273=$AD$3:$AD$51)*($J2273=$AE$3:$AE$51),0),3),IF(N2273="positivo",INDEX($AD$55:$AG$109,MATCH(1,($B2273=$AD$55:$AD$109)*($J2273=$AE$55:$AE$109),0),3)))</f>
        <v>0</v>
      </c>
      <c r="P2273" s="115" t="b">
        <f t="array" ref="P2273">IF(N2273="negativo",INDEX($AD$3:$AG$51,MATCH(1,($B2273=$AD$3:$AD$51)*($J2273=$AE$3:$AE$51),0),4),IF(N2273="positivo",INDEX($AD$55:$AG$109,MATCH(1,($B2273=$AD$55:$AD$109)*($J2273=$AE$55:$AE$109),0),4)))</f>
        <v>0</v>
      </c>
      <c r="Q2273" s="115" t="str">
        <f>VLOOKUP(M2273,Modelo!$A$2:$C$7,2,0)</f>
        <v>Transparencia y Gobierno de la Sostenibilidad</v>
      </c>
      <c r="R2273" s="118">
        <f t="array" ref="R2273">INDEX(Modelo!$F$1:$H$37,MATCH(1,(DataBase!Q2273=Modelo!$G$1:$G$37)*(DataBase!B2273=Modelo!$F$1:$F$37),0),3)</f>
        <v>0.15789473684210525</v>
      </c>
      <c r="S2273" s="115">
        <f t="shared" si="72"/>
        <v>0</v>
      </c>
      <c r="T2273" s="115">
        <f t="shared" si="73"/>
        <v>0</v>
      </c>
    </row>
    <row r="2274" spans="1:20" x14ac:dyDescent="0.3">
      <c r="A2274" s="115" t="s">
        <v>234</v>
      </c>
      <c r="B2274" s="115" t="s">
        <v>216</v>
      </c>
      <c r="C2274" s="115" t="s">
        <v>103</v>
      </c>
      <c r="D2274" s="115" t="s">
        <v>86</v>
      </c>
      <c r="E2274" s="115" t="s">
        <v>86</v>
      </c>
      <c r="F2274" s="115" t="s">
        <v>86</v>
      </c>
      <c r="G2274" s="115">
        <v>1904</v>
      </c>
      <c r="H2274" s="115" t="s">
        <v>125</v>
      </c>
      <c r="I2274" s="115">
        <v>2.8467005310000002</v>
      </c>
      <c r="J2274" s="115" t="s">
        <v>17</v>
      </c>
      <c r="K2274" s="115" t="str">
        <f>INDEX(DatosProcesados!$A$1:$BF$101,MATCH(DataBase!A2274,DatosProcesados!$A$1:$A$101,0),MATCH(DataBase!J2274,DatosProcesados!$A$1:$BF$1,0))</f>
        <v>Si</v>
      </c>
      <c r="L2274" s="115" t="str">
        <f>INDEX(Modelo!$A$9:$D$89,MATCH(DataBase!$J2274,Modelo!$A$9:$A$89,0),MATCH(DataBase!L$1,Modelo!$A$9:$D$9,0))</f>
        <v>Información general</v>
      </c>
      <c r="M2274" s="115" t="str">
        <f>INDEX(Modelo!$A$9:$D$89,MATCH(DataBase!$J2274,Modelo!$A$9:$A$89,0),MATCH(DataBase!M$1,Modelo!$A$9:$D$9,0))</f>
        <v>Pilar 1</v>
      </c>
      <c r="N2274" s="115" t="str">
        <f>INDEX(Modelo!$A$9:$D$89,MATCH(DataBase!$J2274,Modelo!$A$9:$A$89,0),MATCH(DataBase!N$1,Modelo!$A$9:$D$9,0))</f>
        <v>boolean</v>
      </c>
      <c r="O2274" s="115" t="b">
        <f t="array" ref="O2274">IF(N2274="negativo",INDEX($AD$3:$AG$51,MATCH(1,($B2274=$AD$3:$AD$51)*($J2274=$AE$3:$AE$51),0),3),IF(N2274="positivo",INDEX($AD$55:$AG$109,MATCH(1,($B2274=$AD$55:$AD$109)*($J2274=$AE$55:$AE$109),0),3)))</f>
        <v>0</v>
      </c>
      <c r="P2274" s="115" t="b">
        <f t="array" ref="P2274">IF(N2274="negativo",INDEX($AD$3:$AG$51,MATCH(1,($B2274=$AD$3:$AD$51)*($J2274=$AE$3:$AE$51),0),4),IF(N2274="positivo",INDEX($AD$55:$AG$109,MATCH(1,($B2274=$AD$55:$AD$109)*($J2274=$AE$55:$AE$109),0),4)))</f>
        <v>0</v>
      </c>
      <c r="Q2274" s="115" t="str">
        <f>VLOOKUP(M2274,Modelo!$A$2:$C$7,2,0)</f>
        <v>Transparencia y Gobierno de la Sostenibilidad</v>
      </c>
      <c r="R2274" s="118">
        <f t="array" ref="R2274">INDEX(Modelo!$F$1:$H$37,MATCH(1,(DataBase!Q2274=Modelo!$G$1:$G$37)*(DataBase!B2274=Modelo!$F$1:$F$37),0),3)</f>
        <v>0.15789473684210525</v>
      </c>
      <c r="S2274" s="115">
        <f t="shared" si="72"/>
        <v>100</v>
      </c>
      <c r="T2274" s="115">
        <f t="shared" si="73"/>
        <v>15.789473684210526</v>
      </c>
    </row>
    <row r="2275" spans="1:20" x14ac:dyDescent="0.3">
      <c r="A2275" s="115" t="s">
        <v>359</v>
      </c>
      <c r="B2275" s="115" t="s">
        <v>313</v>
      </c>
      <c r="C2275" s="115" t="s">
        <v>103</v>
      </c>
      <c r="D2275" s="115" t="s">
        <v>86</v>
      </c>
      <c r="E2275" s="115" t="s">
        <v>87</v>
      </c>
      <c r="F2275" s="115" t="s">
        <v>87</v>
      </c>
      <c r="G2275" s="115">
        <v>1993</v>
      </c>
      <c r="H2275" s="115" t="s">
        <v>244</v>
      </c>
      <c r="I2275" s="115">
        <v>2.3607916150000001</v>
      </c>
      <c r="J2275" s="115" t="s">
        <v>17</v>
      </c>
      <c r="K2275" s="115" t="str">
        <f>INDEX(DatosProcesados!$A$1:$BF$101,MATCH(DataBase!A2275,DatosProcesados!$A$1:$A$101,0),MATCH(DataBase!J2275,DatosProcesados!$A$1:$BF$1,0))</f>
        <v>Si</v>
      </c>
      <c r="L2275" s="115" t="str">
        <f>INDEX(Modelo!$A$9:$D$89,MATCH(DataBase!$J2275,Modelo!$A$9:$A$89,0),MATCH(DataBase!L$1,Modelo!$A$9:$D$9,0))</f>
        <v>Información general</v>
      </c>
      <c r="M2275" s="115" t="str">
        <f>INDEX(Modelo!$A$9:$D$89,MATCH(DataBase!$J2275,Modelo!$A$9:$A$89,0),MATCH(DataBase!M$1,Modelo!$A$9:$D$9,0))</f>
        <v>Pilar 1</v>
      </c>
      <c r="N2275" s="115" t="str">
        <f>INDEX(Modelo!$A$9:$D$89,MATCH(DataBase!$J2275,Modelo!$A$9:$A$89,0),MATCH(DataBase!N$1,Modelo!$A$9:$D$9,0))</f>
        <v>boolean</v>
      </c>
      <c r="O2275" s="115" t="b">
        <f t="array" ref="O2275">IF(N2275="negativo",INDEX($AD$3:$AG$51,MATCH(1,($B2275=$AD$3:$AD$51)*($J2275=$AE$3:$AE$51),0),3),IF(N2275="positivo",INDEX($AD$55:$AG$109,MATCH(1,($B2275=$AD$55:$AD$109)*($J2275=$AE$55:$AE$109),0),3)))</f>
        <v>0</v>
      </c>
      <c r="P2275" s="115" t="b">
        <f t="array" ref="P2275">IF(N2275="negativo",INDEX($AD$3:$AG$51,MATCH(1,($B2275=$AD$3:$AD$51)*($J2275=$AE$3:$AE$51),0),4),IF(N2275="positivo",INDEX($AD$55:$AG$109,MATCH(1,($B2275=$AD$55:$AD$109)*($J2275=$AE$55:$AE$109),0),4)))</f>
        <v>0</v>
      </c>
      <c r="Q2275" s="115" t="str">
        <f>VLOOKUP(M2275,Modelo!$A$2:$C$7,2,0)</f>
        <v>Transparencia y Gobierno de la Sostenibilidad</v>
      </c>
      <c r="R2275" s="118">
        <f t="array" ref="R2275">INDEX(Modelo!$F$1:$H$37,MATCH(1,(DataBase!Q2275=Modelo!$G$1:$G$37)*(DataBase!B2275=Modelo!$F$1:$F$37),0),3)</f>
        <v>0.23529411764705882</v>
      </c>
      <c r="S2275" s="115">
        <f t="shared" si="72"/>
        <v>100</v>
      </c>
      <c r="T2275" s="115">
        <f t="shared" si="73"/>
        <v>23.52941176470588</v>
      </c>
    </row>
    <row r="2276" spans="1:20" x14ac:dyDescent="0.3">
      <c r="A2276" s="115" t="s">
        <v>327</v>
      </c>
      <c r="B2276" s="115" t="s">
        <v>313</v>
      </c>
      <c r="C2276" s="115" t="s">
        <v>103</v>
      </c>
      <c r="D2276" s="115" t="s">
        <v>86</v>
      </c>
      <c r="E2276" s="115" t="s">
        <v>86</v>
      </c>
      <c r="F2276" s="115" t="s">
        <v>87</v>
      </c>
      <c r="G2276" s="115">
        <v>2005</v>
      </c>
      <c r="H2276" s="115" t="s">
        <v>328</v>
      </c>
      <c r="I2276" s="115">
        <v>10.521119421</v>
      </c>
      <c r="J2276" s="115" t="s">
        <v>17</v>
      </c>
      <c r="K2276" s="115" t="str">
        <f>INDEX(DatosProcesados!$A$1:$BF$101,MATCH(DataBase!A2276,DatosProcesados!$A$1:$A$101,0),MATCH(DataBase!J2276,DatosProcesados!$A$1:$BF$1,0))</f>
        <v>Si</v>
      </c>
      <c r="L2276" s="115" t="str">
        <f>INDEX(Modelo!$A$9:$D$89,MATCH(DataBase!$J2276,Modelo!$A$9:$A$89,0),MATCH(DataBase!L$1,Modelo!$A$9:$D$9,0))</f>
        <v>Información general</v>
      </c>
      <c r="M2276" s="115" t="str">
        <f>INDEX(Modelo!$A$9:$D$89,MATCH(DataBase!$J2276,Modelo!$A$9:$A$89,0),MATCH(DataBase!M$1,Modelo!$A$9:$D$9,0))</f>
        <v>Pilar 1</v>
      </c>
      <c r="N2276" s="115" t="str">
        <f>INDEX(Modelo!$A$9:$D$89,MATCH(DataBase!$J2276,Modelo!$A$9:$A$89,0),MATCH(DataBase!N$1,Modelo!$A$9:$D$9,0))</f>
        <v>boolean</v>
      </c>
      <c r="O2276" s="115" t="b">
        <f t="array" ref="O2276">IF(N2276="negativo",INDEX($AD$3:$AG$51,MATCH(1,($B2276=$AD$3:$AD$51)*($J2276=$AE$3:$AE$51),0),3),IF(N2276="positivo",INDEX($AD$55:$AG$109,MATCH(1,($B2276=$AD$55:$AD$109)*($J2276=$AE$55:$AE$109),0),3)))</f>
        <v>0</v>
      </c>
      <c r="P2276" s="115" t="b">
        <f t="array" ref="P2276">IF(N2276="negativo",INDEX($AD$3:$AG$51,MATCH(1,($B2276=$AD$3:$AD$51)*($J2276=$AE$3:$AE$51),0),4),IF(N2276="positivo",INDEX($AD$55:$AG$109,MATCH(1,($B2276=$AD$55:$AD$109)*($J2276=$AE$55:$AE$109),0),4)))</f>
        <v>0</v>
      </c>
      <c r="Q2276" s="115" t="str">
        <f>VLOOKUP(M2276,Modelo!$A$2:$C$7,2,0)</f>
        <v>Transparencia y Gobierno de la Sostenibilidad</v>
      </c>
      <c r="R2276" s="118">
        <f t="array" ref="R2276">INDEX(Modelo!$F$1:$H$37,MATCH(1,(DataBase!Q2276=Modelo!$G$1:$G$37)*(DataBase!B2276=Modelo!$F$1:$F$37),0),3)</f>
        <v>0.23529411764705882</v>
      </c>
      <c r="S2276" s="115">
        <f t="shared" si="72"/>
        <v>100</v>
      </c>
      <c r="T2276" s="115">
        <f t="shared" si="73"/>
        <v>23.52941176470588</v>
      </c>
    </row>
    <row r="2277" spans="1:20" x14ac:dyDescent="0.3">
      <c r="A2277" s="115" t="s">
        <v>283</v>
      </c>
      <c r="B2277" s="115" t="s">
        <v>216</v>
      </c>
      <c r="C2277" s="115" t="s">
        <v>103</v>
      </c>
      <c r="D2277" s="115" t="s">
        <v>86</v>
      </c>
      <c r="E2277" s="115" t="s">
        <v>86</v>
      </c>
      <c r="F2277" s="115" t="s">
        <v>87</v>
      </c>
      <c r="G2277" s="115">
        <v>1958</v>
      </c>
      <c r="H2277" s="115" t="s">
        <v>125</v>
      </c>
      <c r="I2277" s="115">
        <v>2.0172595470000001</v>
      </c>
      <c r="J2277" s="115" t="s">
        <v>17</v>
      </c>
      <c r="K2277" s="115" t="str">
        <f>INDEX(DatosProcesados!$A$1:$BF$101,MATCH(DataBase!A2277,DatosProcesados!$A$1:$A$101,0),MATCH(DataBase!J2277,DatosProcesados!$A$1:$BF$1,0))</f>
        <v>Si</v>
      </c>
      <c r="L2277" s="115" t="str">
        <f>INDEX(Modelo!$A$9:$D$89,MATCH(DataBase!$J2277,Modelo!$A$9:$A$89,0),MATCH(DataBase!L$1,Modelo!$A$9:$D$9,0))</f>
        <v>Información general</v>
      </c>
      <c r="M2277" s="115" t="str">
        <f>INDEX(Modelo!$A$9:$D$89,MATCH(DataBase!$J2277,Modelo!$A$9:$A$89,0),MATCH(DataBase!M$1,Modelo!$A$9:$D$9,0))</f>
        <v>Pilar 1</v>
      </c>
      <c r="N2277" s="115" t="str">
        <f>INDEX(Modelo!$A$9:$D$89,MATCH(DataBase!$J2277,Modelo!$A$9:$A$89,0),MATCH(DataBase!N$1,Modelo!$A$9:$D$9,0))</f>
        <v>boolean</v>
      </c>
      <c r="O2277" s="115" t="b">
        <f t="array" ref="O2277">IF(N2277="negativo",INDEX($AD$3:$AG$51,MATCH(1,($B2277=$AD$3:$AD$51)*($J2277=$AE$3:$AE$51),0),3),IF(N2277="positivo",INDEX($AD$55:$AG$109,MATCH(1,($B2277=$AD$55:$AD$109)*($J2277=$AE$55:$AE$109),0),3)))</f>
        <v>0</v>
      </c>
      <c r="P2277" s="115" t="b">
        <f t="array" ref="P2277">IF(N2277="negativo",INDEX($AD$3:$AG$51,MATCH(1,($B2277=$AD$3:$AD$51)*($J2277=$AE$3:$AE$51),0),4),IF(N2277="positivo",INDEX($AD$55:$AG$109,MATCH(1,($B2277=$AD$55:$AD$109)*($J2277=$AE$55:$AE$109),0),4)))</f>
        <v>0</v>
      </c>
      <c r="Q2277" s="115" t="str">
        <f>VLOOKUP(M2277,Modelo!$A$2:$C$7,2,0)</f>
        <v>Transparencia y Gobierno de la Sostenibilidad</v>
      </c>
      <c r="R2277" s="118">
        <f t="array" ref="R2277">INDEX(Modelo!$F$1:$H$37,MATCH(1,(DataBase!Q2277=Modelo!$G$1:$G$37)*(DataBase!B2277=Modelo!$F$1:$F$37),0),3)</f>
        <v>0.15789473684210525</v>
      </c>
      <c r="S2277" s="115">
        <f t="shared" si="72"/>
        <v>100</v>
      </c>
      <c r="T2277" s="115">
        <f t="shared" si="73"/>
        <v>15.789473684210526</v>
      </c>
    </row>
    <row r="2278" spans="1:20" x14ac:dyDescent="0.3">
      <c r="A2278" s="115" t="s">
        <v>188</v>
      </c>
      <c r="B2278" s="115" t="s">
        <v>84</v>
      </c>
      <c r="C2278" s="115" t="s">
        <v>103</v>
      </c>
      <c r="D2278" s="115" t="s">
        <v>86</v>
      </c>
      <c r="E2278" s="115" t="s">
        <v>87</v>
      </c>
      <c r="F2278" s="115" t="s">
        <v>86</v>
      </c>
      <c r="G2278" s="115">
        <v>1974</v>
      </c>
      <c r="H2278" s="115" t="s">
        <v>125</v>
      </c>
      <c r="I2278" s="115">
        <v>2.2729038500000001</v>
      </c>
      <c r="J2278" s="115" t="s">
        <v>17</v>
      </c>
      <c r="K2278" s="115" t="str">
        <f>INDEX(DatosProcesados!$A$1:$BF$101,MATCH(DataBase!A2278,DatosProcesados!$A$1:$A$101,0),MATCH(DataBase!J2278,DatosProcesados!$A$1:$BF$1,0))</f>
        <v>Si</v>
      </c>
      <c r="L2278" s="115" t="str">
        <f>INDEX(Modelo!$A$9:$D$89,MATCH(DataBase!$J2278,Modelo!$A$9:$A$89,0),MATCH(DataBase!L$1,Modelo!$A$9:$D$9,0))</f>
        <v>Información general</v>
      </c>
      <c r="M2278" s="115" t="str">
        <f>INDEX(Modelo!$A$9:$D$89,MATCH(DataBase!$J2278,Modelo!$A$9:$A$89,0),MATCH(DataBase!M$1,Modelo!$A$9:$D$9,0))</f>
        <v>Pilar 1</v>
      </c>
      <c r="N2278" s="115" t="str">
        <f>INDEX(Modelo!$A$9:$D$89,MATCH(DataBase!$J2278,Modelo!$A$9:$A$89,0),MATCH(DataBase!N$1,Modelo!$A$9:$D$9,0))</f>
        <v>boolean</v>
      </c>
      <c r="O2278" s="115" t="b">
        <f t="array" ref="O2278">IF(N2278="negativo",INDEX($AD$3:$AG$51,MATCH(1,($B2278=$AD$3:$AD$51)*($J2278=$AE$3:$AE$51),0),3),IF(N2278="positivo",INDEX($AD$55:$AG$109,MATCH(1,($B2278=$AD$55:$AD$109)*($J2278=$AE$55:$AE$109),0),3)))</f>
        <v>0</v>
      </c>
      <c r="P2278" s="115" t="b">
        <f t="array" ref="P2278">IF(N2278="negativo",INDEX($AD$3:$AG$51,MATCH(1,($B2278=$AD$3:$AD$51)*($J2278=$AE$3:$AE$51),0),4),IF(N2278="positivo",INDEX($AD$55:$AG$109,MATCH(1,($B2278=$AD$55:$AD$109)*($J2278=$AE$55:$AE$109),0),4)))</f>
        <v>0</v>
      </c>
      <c r="Q2278" s="115" t="str">
        <f>VLOOKUP(M2278,Modelo!$A$2:$C$7,2,0)</f>
        <v>Transparencia y Gobierno de la Sostenibilidad</v>
      </c>
      <c r="R2278" s="118">
        <f t="array" ref="R2278">INDEX(Modelo!$F$1:$H$37,MATCH(1,(DataBase!Q2278=Modelo!$G$1:$G$37)*(DataBase!B2278=Modelo!$F$1:$F$37),0),3)</f>
        <v>0.29411764705882354</v>
      </c>
      <c r="S2278" s="115">
        <f t="shared" si="72"/>
        <v>100</v>
      </c>
      <c r="T2278" s="115">
        <f t="shared" si="73"/>
        <v>29.411764705882355</v>
      </c>
    </row>
    <row r="2279" spans="1:20" x14ac:dyDescent="0.3">
      <c r="A2279" s="115" t="s">
        <v>199</v>
      </c>
      <c r="B2279" s="115" t="s">
        <v>84</v>
      </c>
      <c r="C2279" s="115" t="s">
        <v>103</v>
      </c>
      <c r="D2279" s="115" t="s">
        <v>86</v>
      </c>
      <c r="E2279" s="115" t="s">
        <v>86</v>
      </c>
      <c r="F2279" s="115" t="s">
        <v>87</v>
      </c>
      <c r="G2279" s="115">
        <v>2015</v>
      </c>
      <c r="H2279" s="115" t="s">
        <v>125</v>
      </c>
      <c r="I2279" s="115">
        <v>0.70314701400000001</v>
      </c>
      <c r="J2279" s="115" t="s">
        <v>17</v>
      </c>
      <c r="K2279" s="115">
        <f>INDEX(DatosProcesados!$A$1:$BF$101,MATCH(DataBase!A2279,DatosProcesados!$A$1:$A$101,0),MATCH(DataBase!J2279,DatosProcesados!$A$1:$BF$1,0))</f>
        <v>0</v>
      </c>
      <c r="L2279" s="115" t="str">
        <f>INDEX(Modelo!$A$9:$D$89,MATCH(DataBase!$J2279,Modelo!$A$9:$A$89,0),MATCH(DataBase!L$1,Modelo!$A$9:$D$9,0))</f>
        <v>Información general</v>
      </c>
      <c r="M2279" s="115" t="str">
        <f>INDEX(Modelo!$A$9:$D$89,MATCH(DataBase!$J2279,Modelo!$A$9:$A$89,0),MATCH(DataBase!M$1,Modelo!$A$9:$D$9,0))</f>
        <v>Pilar 1</v>
      </c>
      <c r="N2279" s="115" t="str">
        <f>INDEX(Modelo!$A$9:$D$89,MATCH(DataBase!$J2279,Modelo!$A$9:$A$89,0),MATCH(DataBase!N$1,Modelo!$A$9:$D$9,0))</f>
        <v>boolean</v>
      </c>
      <c r="O2279" s="115" t="b">
        <f t="array" ref="O2279">IF(N2279="negativo",INDEX($AD$3:$AG$51,MATCH(1,($B2279=$AD$3:$AD$51)*($J2279=$AE$3:$AE$51),0),3),IF(N2279="positivo",INDEX($AD$55:$AG$109,MATCH(1,($B2279=$AD$55:$AD$109)*($J2279=$AE$55:$AE$109),0),3)))</f>
        <v>0</v>
      </c>
      <c r="P2279" s="115" t="b">
        <f t="array" ref="P2279">IF(N2279="negativo",INDEX($AD$3:$AG$51,MATCH(1,($B2279=$AD$3:$AD$51)*($J2279=$AE$3:$AE$51),0),4),IF(N2279="positivo",INDEX($AD$55:$AG$109,MATCH(1,($B2279=$AD$55:$AD$109)*($J2279=$AE$55:$AE$109),0),4)))</f>
        <v>0</v>
      </c>
      <c r="Q2279" s="115" t="str">
        <f>VLOOKUP(M2279,Modelo!$A$2:$C$7,2,0)</f>
        <v>Transparencia y Gobierno de la Sostenibilidad</v>
      </c>
      <c r="R2279" s="118">
        <f t="array" ref="R2279">INDEX(Modelo!$F$1:$H$37,MATCH(1,(DataBase!Q2279=Modelo!$G$1:$G$37)*(DataBase!B2279=Modelo!$F$1:$F$37),0),3)</f>
        <v>0.29411764705882354</v>
      </c>
      <c r="S2279" s="115">
        <f t="shared" si="72"/>
        <v>0</v>
      </c>
      <c r="T2279" s="115">
        <f t="shared" si="73"/>
        <v>0</v>
      </c>
    </row>
    <row r="2280" spans="1:20" x14ac:dyDescent="0.3">
      <c r="A2280" s="115" t="s">
        <v>215</v>
      </c>
      <c r="B2280" s="115" t="s">
        <v>216</v>
      </c>
      <c r="C2280" s="115" t="s">
        <v>97</v>
      </c>
      <c r="D2280" s="115" t="s">
        <v>86</v>
      </c>
      <c r="E2280" s="115" t="s">
        <v>86</v>
      </c>
      <c r="F2280" s="115" t="s">
        <v>86</v>
      </c>
      <c r="G2280" s="115">
        <v>1956</v>
      </c>
      <c r="H2280" s="115" t="s">
        <v>125</v>
      </c>
      <c r="I2280" s="115">
        <v>25.860914507</v>
      </c>
      <c r="J2280" s="115" t="s">
        <v>17</v>
      </c>
      <c r="K2280" s="115" t="str">
        <f>INDEX(DatosProcesados!$A$1:$BF$101,MATCH(DataBase!A2280,DatosProcesados!$A$1:$A$101,0),MATCH(DataBase!J2280,DatosProcesados!$A$1:$BF$1,0))</f>
        <v>Si</v>
      </c>
      <c r="L2280" s="115" t="str">
        <f>INDEX(Modelo!$A$9:$D$89,MATCH(DataBase!$J2280,Modelo!$A$9:$A$89,0),MATCH(DataBase!L$1,Modelo!$A$9:$D$9,0))</f>
        <v>Información general</v>
      </c>
      <c r="M2280" s="115" t="str">
        <f>INDEX(Modelo!$A$9:$D$89,MATCH(DataBase!$J2280,Modelo!$A$9:$A$89,0),MATCH(DataBase!M$1,Modelo!$A$9:$D$9,0))</f>
        <v>Pilar 1</v>
      </c>
      <c r="N2280" s="115" t="str">
        <f>INDEX(Modelo!$A$9:$D$89,MATCH(DataBase!$J2280,Modelo!$A$9:$A$89,0),MATCH(DataBase!N$1,Modelo!$A$9:$D$9,0))</f>
        <v>boolean</v>
      </c>
      <c r="O2280" s="115" t="b">
        <f t="array" ref="O2280">IF(N2280="negativo",INDEX($AD$3:$AG$51,MATCH(1,($B2280=$AD$3:$AD$51)*($J2280=$AE$3:$AE$51),0),3),IF(N2280="positivo",INDEX($AD$55:$AG$109,MATCH(1,($B2280=$AD$55:$AD$109)*($J2280=$AE$55:$AE$109),0),3)))</f>
        <v>0</v>
      </c>
      <c r="P2280" s="115" t="b">
        <f t="array" ref="P2280">IF(N2280="negativo",INDEX($AD$3:$AG$51,MATCH(1,($B2280=$AD$3:$AD$51)*($J2280=$AE$3:$AE$51),0),4),IF(N2280="positivo",INDEX($AD$55:$AG$109,MATCH(1,($B2280=$AD$55:$AD$109)*($J2280=$AE$55:$AE$109),0),4)))</f>
        <v>0</v>
      </c>
      <c r="Q2280" s="115" t="str">
        <f>VLOOKUP(M2280,Modelo!$A$2:$C$7,2,0)</f>
        <v>Transparencia y Gobierno de la Sostenibilidad</v>
      </c>
      <c r="R2280" s="118">
        <f t="array" ref="R2280">INDEX(Modelo!$F$1:$H$37,MATCH(1,(DataBase!Q2280=Modelo!$G$1:$G$37)*(DataBase!B2280=Modelo!$F$1:$F$37),0),3)</f>
        <v>0.15789473684210525</v>
      </c>
      <c r="S2280" s="115">
        <f t="shared" si="72"/>
        <v>100</v>
      </c>
      <c r="T2280" s="115">
        <f t="shared" si="73"/>
        <v>15.789473684210526</v>
      </c>
    </row>
    <row r="2281" spans="1:20" x14ac:dyDescent="0.3">
      <c r="A2281" s="115" t="s">
        <v>257</v>
      </c>
      <c r="B2281" s="115" t="s">
        <v>216</v>
      </c>
      <c r="C2281" s="115" t="s">
        <v>97</v>
      </c>
      <c r="D2281" s="115" t="s">
        <v>86</v>
      </c>
      <c r="E2281" s="115" t="s">
        <v>87</v>
      </c>
      <c r="F2281" s="115" t="s">
        <v>87</v>
      </c>
      <c r="G2281" s="115">
        <v>1898</v>
      </c>
      <c r="H2281" s="115" t="s">
        <v>167</v>
      </c>
      <c r="I2281" s="115">
        <v>2.4260392159999999</v>
      </c>
      <c r="J2281" s="115" t="s">
        <v>17</v>
      </c>
      <c r="K2281" s="115" t="str">
        <f>INDEX(DatosProcesados!$A$1:$BF$101,MATCH(DataBase!A2281,DatosProcesados!$A$1:$A$101,0),MATCH(DataBase!J2281,DatosProcesados!$A$1:$BF$1,0))</f>
        <v>Si</v>
      </c>
      <c r="L2281" s="115" t="str">
        <f>INDEX(Modelo!$A$9:$D$89,MATCH(DataBase!$J2281,Modelo!$A$9:$A$89,0),MATCH(DataBase!L$1,Modelo!$A$9:$D$9,0))</f>
        <v>Información general</v>
      </c>
      <c r="M2281" s="115" t="str">
        <f>INDEX(Modelo!$A$9:$D$89,MATCH(DataBase!$J2281,Modelo!$A$9:$A$89,0),MATCH(DataBase!M$1,Modelo!$A$9:$D$9,0))</f>
        <v>Pilar 1</v>
      </c>
      <c r="N2281" s="115" t="str">
        <f>INDEX(Modelo!$A$9:$D$89,MATCH(DataBase!$J2281,Modelo!$A$9:$A$89,0),MATCH(DataBase!N$1,Modelo!$A$9:$D$9,0))</f>
        <v>boolean</v>
      </c>
      <c r="O2281" s="115" t="b">
        <f t="array" ref="O2281">IF(N2281="negativo",INDEX($AD$3:$AG$51,MATCH(1,($B2281=$AD$3:$AD$51)*($J2281=$AE$3:$AE$51),0),3),IF(N2281="positivo",INDEX($AD$55:$AG$109,MATCH(1,($B2281=$AD$55:$AD$109)*($J2281=$AE$55:$AE$109),0),3)))</f>
        <v>0</v>
      </c>
      <c r="P2281" s="115" t="b">
        <f t="array" ref="P2281">IF(N2281="negativo",INDEX($AD$3:$AG$51,MATCH(1,($B2281=$AD$3:$AD$51)*($J2281=$AE$3:$AE$51),0),4),IF(N2281="positivo",INDEX($AD$55:$AG$109,MATCH(1,($B2281=$AD$55:$AD$109)*($J2281=$AE$55:$AE$109),0),4)))</f>
        <v>0</v>
      </c>
      <c r="Q2281" s="115" t="str">
        <f>VLOOKUP(M2281,Modelo!$A$2:$C$7,2,0)</f>
        <v>Transparencia y Gobierno de la Sostenibilidad</v>
      </c>
      <c r="R2281" s="118">
        <f t="array" ref="R2281">INDEX(Modelo!$F$1:$H$37,MATCH(1,(DataBase!Q2281=Modelo!$G$1:$G$37)*(DataBase!B2281=Modelo!$F$1:$F$37),0),3)</f>
        <v>0.15789473684210525</v>
      </c>
      <c r="S2281" s="115">
        <f t="shared" si="72"/>
        <v>100</v>
      </c>
      <c r="T2281" s="115">
        <f t="shared" si="73"/>
        <v>15.789473684210526</v>
      </c>
    </row>
    <row r="2282" spans="1:20" x14ac:dyDescent="0.3">
      <c r="A2282" s="115" t="s">
        <v>301</v>
      </c>
      <c r="B2282" s="115" t="s">
        <v>216</v>
      </c>
      <c r="C2282" s="115" t="s">
        <v>103</v>
      </c>
      <c r="D2282" s="115" t="s">
        <v>86</v>
      </c>
      <c r="E2282" s="115" t="s">
        <v>87</v>
      </c>
      <c r="F2282" s="115" t="s">
        <v>86</v>
      </c>
      <c r="G2282" s="115">
        <v>1998</v>
      </c>
      <c r="H2282" s="115" t="s">
        <v>125</v>
      </c>
      <c r="I2282" s="115">
        <v>1.697301486</v>
      </c>
      <c r="J2282" s="115" t="s">
        <v>17</v>
      </c>
      <c r="K2282" s="115" t="str">
        <f>INDEX(DatosProcesados!$A$1:$BF$101,MATCH(DataBase!A2282,DatosProcesados!$A$1:$A$101,0),MATCH(DataBase!J2282,DatosProcesados!$A$1:$BF$1,0))</f>
        <v>Si</v>
      </c>
      <c r="L2282" s="115" t="str">
        <f>INDEX(Modelo!$A$9:$D$89,MATCH(DataBase!$J2282,Modelo!$A$9:$A$89,0),MATCH(DataBase!L$1,Modelo!$A$9:$D$9,0))</f>
        <v>Información general</v>
      </c>
      <c r="M2282" s="115" t="str">
        <f>INDEX(Modelo!$A$9:$D$89,MATCH(DataBase!$J2282,Modelo!$A$9:$A$89,0),MATCH(DataBase!M$1,Modelo!$A$9:$D$9,0))</f>
        <v>Pilar 1</v>
      </c>
      <c r="N2282" s="115" t="str">
        <f>INDEX(Modelo!$A$9:$D$89,MATCH(DataBase!$J2282,Modelo!$A$9:$A$89,0),MATCH(DataBase!N$1,Modelo!$A$9:$D$9,0))</f>
        <v>boolean</v>
      </c>
      <c r="O2282" s="115" t="b">
        <f t="array" ref="O2282">IF(N2282="negativo",INDEX($AD$3:$AG$51,MATCH(1,($B2282=$AD$3:$AD$51)*($J2282=$AE$3:$AE$51),0),3),IF(N2282="positivo",INDEX($AD$55:$AG$109,MATCH(1,($B2282=$AD$55:$AD$109)*($J2282=$AE$55:$AE$109),0),3)))</f>
        <v>0</v>
      </c>
      <c r="P2282" s="115" t="b">
        <f t="array" ref="P2282">IF(N2282="negativo",INDEX($AD$3:$AG$51,MATCH(1,($B2282=$AD$3:$AD$51)*($J2282=$AE$3:$AE$51),0),4),IF(N2282="positivo",INDEX($AD$55:$AG$109,MATCH(1,($B2282=$AD$55:$AD$109)*($J2282=$AE$55:$AE$109),0),4)))</f>
        <v>0</v>
      </c>
      <c r="Q2282" s="115" t="str">
        <f>VLOOKUP(M2282,Modelo!$A$2:$C$7,2,0)</f>
        <v>Transparencia y Gobierno de la Sostenibilidad</v>
      </c>
      <c r="R2282" s="118">
        <f t="array" ref="R2282">INDEX(Modelo!$F$1:$H$37,MATCH(1,(DataBase!Q2282=Modelo!$G$1:$G$37)*(DataBase!B2282=Modelo!$F$1:$F$37),0),3)</f>
        <v>0.15789473684210525</v>
      </c>
      <c r="S2282" s="115">
        <f t="shared" si="72"/>
        <v>100</v>
      </c>
      <c r="T2282" s="115">
        <f t="shared" si="73"/>
        <v>15.789473684210526</v>
      </c>
    </row>
    <row r="2283" spans="1:20" x14ac:dyDescent="0.3">
      <c r="A2283" s="115" t="s">
        <v>352</v>
      </c>
      <c r="B2283" s="115" t="s">
        <v>313</v>
      </c>
      <c r="C2283" s="115" t="s">
        <v>103</v>
      </c>
      <c r="D2283" s="115" t="s">
        <v>87</v>
      </c>
      <c r="E2283" s="115" t="s">
        <v>87</v>
      </c>
      <c r="F2283" s="115" t="s">
        <v>87</v>
      </c>
      <c r="G2283" s="115">
        <v>1969</v>
      </c>
      <c r="H2283" s="115" t="s">
        <v>353</v>
      </c>
      <c r="I2283" s="115">
        <v>3.188315636</v>
      </c>
      <c r="J2283" s="115" t="s">
        <v>17</v>
      </c>
      <c r="K2283" s="115" t="str">
        <f>INDEX(DatosProcesados!$A$1:$BF$101,MATCH(DataBase!A2283,DatosProcesados!$A$1:$A$101,0),MATCH(DataBase!J2283,DatosProcesados!$A$1:$BF$1,0))</f>
        <v>Si</v>
      </c>
      <c r="L2283" s="115" t="str">
        <f>INDEX(Modelo!$A$9:$D$89,MATCH(DataBase!$J2283,Modelo!$A$9:$A$89,0),MATCH(DataBase!L$1,Modelo!$A$9:$D$9,0))</f>
        <v>Información general</v>
      </c>
      <c r="M2283" s="115" t="str">
        <f>INDEX(Modelo!$A$9:$D$89,MATCH(DataBase!$J2283,Modelo!$A$9:$A$89,0),MATCH(DataBase!M$1,Modelo!$A$9:$D$9,0))</f>
        <v>Pilar 1</v>
      </c>
      <c r="N2283" s="115" t="str">
        <f>INDEX(Modelo!$A$9:$D$89,MATCH(DataBase!$J2283,Modelo!$A$9:$A$89,0),MATCH(DataBase!N$1,Modelo!$A$9:$D$9,0))</f>
        <v>boolean</v>
      </c>
      <c r="O2283" s="115" t="b">
        <f t="array" ref="O2283">IF(N2283="negativo",INDEX($AD$3:$AG$51,MATCH(1,($B2283=$AD$3:$AD$51)*($J2283=$AE$3:$AE$51),0),3),IF(N2283="positivo",INDEX($AD$55:$AG$109,MATCH(1,($B2283=$AD$55:$AD$109)*($J2283=$AE$55:$AE$109),0),3)))</f>
        <v>0</v>
      </c>
      <c r="P2283" s="115" t="b">
        <f t="array" ref="P2283">IF(N2283="negativo",INDEX($AD$3:$AG$51,MATCH(1,($B2283=$AD$3:$AD$51)*($J2283=$AE$3:$AE$51),0),4),IF(N2283="positivo",INDEX($AD$55:$AG$109,MATCH(1,($B2283=$AD$55:$AD$109)*($J2283=$AE$55:$AE$109),0),4)))</f>
        <v>0</v>
      </c>
      <c r="Q2283" s="115" t="str">
        <f>VLOOKUP(M2283,Modelo!$A$2:$C$7,2,0)</f>
        <v>Transparencia y Gobierno de la Sostenibilidad</v>
      </c>
      <c r="R2283" s="118">
        <f t="array" ref="R2283">INDEX(Modelo!$F$1:$H$37,MATCH(1,(DataBase!Q2283=Modelo!$G$1:$G$37)*(DataBase!B2283=Modelo!$F$1:$F$37),0),3)</f>
        <v>0.23529411764705882</v>
      </c>
      <c r="S2283" s="115">
        <f t="shared" si="72"/>
        <v>100</v>
      </c>
      <c r="T2283" s="115">
        <f t="shared" si="73"/>
        <v>23.52941176470588</v>
      </c>
    </row>
    <row r="2284" spans="1:20" x14ac:dyDescent="0.3">
      <c r="A2284" s="115" t="s">
        <v>427</v>
      </c>
      <c r="B2284" s="115" t="s">
        <v>407</v>
      </c>
      <c r="C2284" s="115" t="s">
        <v>103</v>
      </c>
      <c r="D2284" s="115" t="s">
        <v>86</v>
      </c>
      <c r="E2284" s="115" t="s">
        <v>86</v>
      </c>
      <c r="F2284" s="115" t="s">
        <v>87</v>
      </c>
      <c r="G2284" s="115">
        <v>2020</v>
      </c>
      <c r="H2284" s="115" t="s">
        <v>428</v>
      </c>
      <c r="I2284" s="115">
        <v>1.943851598</v>
      </c>
      <c r="J2284" s="115" t="s">
        <v>17</v>
      </c>
      <c r="K2284" s="115" t="str">
        <f>INDEX(DatosProcesados!$A$1:$BF$101,MATCH(DataBase!A2284,DatosProcesados!$A$1:$A$101,0),MATCH(DataBase!J2284,DatosProcesados!$A$1:$BF$1,0))</f>
        <v>Si</v>
      </c>
      <c r="L2284" s="115" t="str">
        <f>INDEX(Modelo!$A$9:$D$89,MATCH(DataBase!$J2284,Modelo!$A$9:$A$89,0),MATCH(DataBase!L$1,Modelo!$A$9:$D$9,0))</f>
        <v>Información general</v>
      </c>
      <c r="M2284" s="115" t="str">
        <f>INDEX(Modelo!$A$9:$D$89,MATCH(DataBase!$J2284,Modelo!$A$9:$A$89,0),MATCH(DataBase!M$1,Modelo!$A$9:$D$9,0))</f>
        <v>Pilar 1</v>
      </c>
      <c r="N2284" s="115" t="str">
        <f>INDEX(Modelo!$A$9:$D$89,MATCH(DataBase!$J2284,Modelo!$A$9:$A$89,0),MATCH(DataBase!N$1,Modelo!$A$9:$D$9,0))</f>
        <v>boolean</v>
      </c>
      <c r="O2284" s="115" t="b">
        <f t="array" ref="O2284">IF(N2284="negativo",INDEX($AD$3:$AG$51,MATCH(1,($B2284=$AD$3:$AD$51)*($J2284=$AE$3:$AE$51),0),3),IF(N2284="positivo",INDEX($AD$55:$AG$109,MATCH(1,($B2284=$AD$55:$AD$109)*($J2284=$AE$55:$AE$109),0),3)))</f>
        <v>0</v>
      </c>
      <c r="P2284" s="115" t="b">
        <f t="array" ref="P2284">IF(N2284="negativo",INDEX($AD$3:$AG$51,MATCH(1,($B2284=$AD$3:$AD$51)*($J2284=$AE$3:$AE$51),0),4),IF(N2284="positivo",INDEX($AD$55:$AG$109,MATCH(1,($B2284=$AD$55:$AD$109)*($J2284=$AE$55:$AE$109),0),4)))</f>
        <v>0</v>
      </c>
      <c r="Q2284" s="115" t="str">
        <f>VLOOKUP(M2284,Modelo!$A$2:$C$7,2,0)</f>
        <v>Transparencia y Gobierno de la Sostenibilidad</v>
      </c>
      <c r="R2284" s="118">
        <f t="array" ref="R2284">INDEX(Modelo!$F$1:$H$37,MATCH(1,(DataBase!Q2284=Modelo!$G$1:$G$37)*(DataBase!B2284=Modelo!$F$1:$F$37),0),3)</f>
        <v>0.15384615384615385</v>
      </c>
      <c r="S2284" s="115">
        <f t="shared" si="72"/>
        <v>100</v>
      </c>
      <c r="T2284" s="115">
        <f t="shared" si="73"/>
        <v>15.384615384615385</v>
      </c>
    </row>
    <row r="2285" spans="1:20" x14ac:dyDescent="0.3">
      <c r="A2285" s="115" t="s">
        <v>333</v>
      </c>
      <c r="B2285" s="115" t="s">
        <v>313</v>
      </c>
      <c r="C2285" s="115" t="s">
        <v>103</v>
      </c>
      <c r="D2285" s="115" t="s">
        <v>86</v>
      </c>
      <c r="E2285" s="115" t="s">
        <v>86</v>
      </c>
      <c r="F2285" s="115" t="s">
        <v>87</v>
      </c>
      <c r="G2285" s="115">
        <v>1952</v>
      </c>
      <c r="H2285" s="115" t="s">
        <v>177</v>
      </c>
      <c r="I2285" s="115">
        <v>5.9910971069999999</v>
      </c>
      <c r="J2285" s="115" t="s">
        <v>17</v>
      </c>
      <c r="K2285" s="115" t="str">
        <f>INDEX(DatosProcesados!$A$1:$BF$101,MATCH(DataBase!A2285,DatosProcesados!$A$1:$A$101,0),MATCH(DataBase!J2285,DatosProcesados!$A$1:$BF$1,0))</f>
        <v>Si</v>
      </c>
      <c r="L2285" s="115" t="str">
        <f>INDEX(Modelo!$A$9:$D$89,MATCH(DataBase!$J2285,Modelo!$A$9:$A$89,0),MATCH(DataBase!L$1,Modelo!$A$9:$D$9,0))</f>
        <v>Información general</v>
      </c>
      <c r="M2285" s="115" t="str">
        <f>INDEX(Modelo!$A$9:$D$89,MATCH(DataBase!$J2285,Modelo!$A$9:$A$89,0),MATCH(DataBase!M$1,Modelo!$A$9:$D$9,0))</f>
        <v>Pilar 1</v>
      </c>
      <c r="N2285" s="115" t="str">
        <f>INDEX(Modelo!$A$9:$D$89,MATCH(DataBase!$J2285,Modelo!$A$9:$A$89,0),MATCH(DataBase!N$1,Modelo!$A$9:$D$9,0))</f>
        <v>boolean</v>
      </c>
      <c r="O2285" s="115" t="b">
        <f t="array" ref="O2285">IF(N2285="negativo",INDEX($AD$3:$AG$51,MATCH(1,($B2285=$AD$3:$AD$51)*($J2285=$AE$3:$AE$51),0),3),IF(N2285="positivo",INDEX($AD$55:$AG$109,MATCH(1,($B2285=$AD$55:$AD$109)*($J2285=$AE$55:$AE$109),0),3)))</f>
        <v>0</v>
      </c>
      <c r="P2285" s="115" t="b">
        <f t="array" ref="P2285">IF(N2285="negativo",INDEX($AD$3:$AG$51,MATCH(1,($B2285=$AD$3:$AD$51)*($J2285=$AE$3:$AE$51),0),4),IF(N2285="positivo",INDEX($AD$55:$AG$109,MATCH(1,($B2285=$AD$55:$AD$109)*($J2285=$AE$55:$AE$109),0),4)))</f>
        <v>0</v>
      </c>
      <c r="Q2285" s="115" t="str">
        <f>VLOOKUP(M2285,Modelo!$A$2:$C$7,2,0)</f>
        <v>Transparencia y Gobierno de la Sostenibilidad</v>
      </c>
      <c r="R2285" s="118">
        <f t="array" ref="R2285">INDEX(Modelo!$F$1:$H$37,MATCH(1,(DataBase!Q2285=Modelo!$G$1:$G$37)*(DataBase!B2285=Modelo!$F$1:$F$37),0),3)</f>
        <v>0.23529411764705882</v>
      </c>
      <c r="S2285" s="115">
        <f t="shared" si="72"/>
        <v>100</v>
      </c>
      <c r="T2285" s="115">
        <f t="shared" si="73"/>
        <v>23.52941176470588</v>
      </c>
    </row>
    <row r="2286" spans="1:20" x14ac:dyDescent="0.3">
      <c r="A2286" s="115" t="s">
        <v>371</v>
      </c>
      <c r="B2286" s="115" t="s">
        <v>313</v>
      </c>
      <c r="C2286" s="115" t="s">
        <v>103</v>
      </c>
      <c r="D2286" s="115" t="s">
        <v>87</v>
      </c>
      <c r="E2286" s="115" t="s">
        <v>86</v>
      </c>
      <c r="F2286" s="115" t="s">
        <v>87</v>
      </c>
      <c r="G2286" s="115">
        <v>1977</v>
      </c>
      <c r="H2286" s="115" t="s">
        <v>281</v>
      </c>
      <c r="I2286" s="115">
        <v>2.002301595</v>
      </c>
      <c r="J2286" s="115" t="s">
        <v>17</v>
      </c>
      <c r="K2286" s="115" t="str">
        <f>INDEX(DatosProcesados!$A$1:$BF$101,MATCH(DataBase!A2286,DatosProcesados!$A$1:$A$101,0),MATCH(DataBase!J2286,DatosProcesados!$A$1:$BF$1,0))</f>
        <v>Si</v>
      </c>
      <c r="L2286" s="115" t="str">
        <f>INDEX(Modelo!$A$9:$D$89,MATCH(DataBase!$J2286,Modelo!$A$9:$A$89,0),MATCH(DataBase!L$1,Modelo!$A$9:$D$9,0))</f>
        <v>Información general</v>
      </c>
      <c r="M2286" s="115" t="str">
        <f>INDEX(Modelo!$A$9:$D$89,MATCH(DataBase!$J2286,Modelo!$A$9:$A$89,0),MATCH(DataBase!M$1,Modelo!$A$9:$D$9,0))</f>
        <v>Pilar 1</v>
      </c>
      <c r="N2286" s="115" t="str">
        <f>INDEX(Modelo!$A$9:$D$89,MATCH(DataBase!$J2286,Modelo!$A$9:$A$89,0),MATCH(DataBase!N$1,Modelo!$A$9:$D$9,0))</f>
        <v>boolean</v>
      </c>
      <c r="O2286" s="115" t="b">
        <f t="array" ref="O2286">IF(N2286="negativo",INDEX($AD$3:$AG$51,MATCH(1,($B2286=$AD$3:$AD$51)*($J2286=$AE$3:$AE$51),0),3),IF(N2286="positivo",INDEX($AD$55:$AG$109,MATCH(1,($B2286=$AD$55:$AD$109)*($J2286=$AE$55:$AE$109),0),3)))</f>
        <v>0</v>
      </c>
      <c r="P2286" s="115" t="b">
        <f t="array" ref="P2286">IF(N2286="negativo",INDEX($AD$3:$AG$51,MATCH(1,($B2286=$AD$3:$AD$51)*($J2286=$AE$3:$AE$51),0),4),IF(N2286="positivo",INDEX($AD$55:$AG$109,MATCH(1,($B2286=$AD$55:$AD$109)*($J2286=$AE$55:$AE$109),0),4)))</f>
        <v>0</v>
      </c>
      <c r="Q2286" s="115" t="str">
        <f>VLOOKUP(M2286,Modelo!$A$2:$C$7,2,0)</f>
        <v>Transparencia y Gobierno de la Sostenibilidad</v>
      </c>
      <c r="R2286" s="118">
        <f t="array" ref="R2286">INDEX(Modelo!$F$1:$H$37,MATCH(1,(DataBase!Q2286=Modelo!$G$1:$G$37)*(DataBase!B2286=Modelo!$F$1:$F$37),0),3)</f>
        <v>0.23529411764705882</v>
      </c>
      <c r="S2286" s="115">
        <f t="shared" si="72"/>
        <v>100</v>
      </c>
      <c r="T2286" s="115">
        <f t="shared" si="73"/>
        <v>23.52941176470588</v>
      </c>
    </row>
    <row r="2287" spans="1:20" x14ac:dyDescent="0.3">
      <c r="A2287" s="115" t="s">
        <v>469</v>
      </c>
      <c r="B2287" s="115" t="s">
        <v>467</v>
      </c>
      <c r="C2287" s="115" t="s">
        <v>103</v>
      </c>
      <c r="D2287" s="115" t="s">
        <v>87</v>
      </c>
      <c r="E2287" s="115" t="s">
        <v>86</v>
      </c>
      <c r="F2287" s="115" t="s">
        <v>87</v>
      </c>
      <c r="G2287" s="115">
        <v>1971</v>
      </c>
      <c r="H2287" s="115" t="s">
        <v>244</v>
      </c>
      <c r="I2287" s="115">
        <v>2.1567474139999998</v>
      </c>
      <c r="J2287" s="115" t="s">
        <v>17</v>
      </c>
      <c r="K2287" s="115">
        <f>INDEX(DatosProcesados!$A$1:$BF$101,MATCH(DataBase!A2287,DatosProcesados!$A$1:$A$101,0),MATCH(DataBase!J2287,DatosProcesados!$A$1:$BF$1,0))</f>
        <v>0</v>
      </c>
      <c r="L2287" s="115" t="str">
        <f>INDEX(Modelo!$A$9:$D$89,MATCH(DataBase!$J2287,Modelo!$A$9:$A$89,0),MATCH(DataBase!L$1,Modelo!$A$9:$D$9,0))</f>
        <v>Información general</v>
      </c>
      <c r="M2287" s="115" t="str">
        <f>INDEX(Modelo!$A$9:$D$89,MATCH(DataBase!$J2287,Modelo!$A$9:$A$89,0),MATCH(DataBase!M$1,Modelo!$A$9:$D$9,0))</f>
        <v>Pilar 1</v>
      </c>
      <c r="N2287" s="115" t="str">
        <f>INDEX(Modelo!$A$9:$D$89,MATCH(DataBase!$J2287,Modelo!$A$9:$A$89,0),MATCH(DataBase!N$1,Modelo!$A$9:$D$9,0))</f>
        <v>boolean</v>
      </c>
      <c r="O2287" s="115" t="b">
        <f t="array" ref="O2287">IF(N2287="negativo",INDEX($AD$3:$AG$51,MATCH(1,($B2287=$AD$3:$AD$51)*($J2287=$AE$3:$AE$51),0),3),IF(N2287="positivo",INDEX($AD$55:$AG$109,MATCH(1,($B2287=$AD$55:$AD$109)*($J2287=$AE$55:$AE$109),0),3)))</f>
        <v>0</v>
      </c>
      <c r="P2287" s="115" t="b">
        <f t="array" ref="P2287">IF(N2287="negativo",INDEX($AD$3:$AG$51,MATCH(1,($B2287=$AD$3:$AD$51)*($J2287=$AE$3:$AE$51),0),4),IF(N2287="positivo",INDEX($AD$55:$AG$109,MATCH(1,($B2287=$AD$55:$AD$109)*($J2287=$AE$55:$AE$109),0),4)))</f>
        <v>0</v>
      </c>
      <c r="Q2287" s="115" t="str">
        <f>VLOOKUP(M2287,Modelo!$A$2:$C$7,2,0)</f>
        <v>Transparencia y Gobierno de la Sostenibilidad</v>
      </c>
      <c r="R2287" s="118">
        <f t="array" ref="R2287">INDEX(Modelo!$F$1:$H$37,MATCH(1,(DataBase!Q2287=Modelo!$G$1:$G$37)*(DataBase!B2287=Modelo!$F$1:$F$37),0),3)</f>
        <v>0.14285714285714285</v>
      </c>
      <c r="S2287" s="115">
        <f t="shared" si="72"/>
        <v>0</v>
      </c>
      <c r="T2287" s="115">
        <f t="shared" si="73"/>
        <v>0</v>
      </c>
    </row>
    <row r="2288" spans="1:20" x14ac:dyDescent="0.3">
      <c r="A2288" s="115" t="s">
        <v>357</v>
      </c>
      <c r="B2288" s="115" t="s">
        <v>313</v>
      </c>
      <c r="C2288" s="115" t="s">
        <v>103</v>
      </c>
      <c r="D2288" s="115" t="s">
        <v>86</v>
      </c>
      <c r="E2288" s="115" t="s">
        <v>86</v>
      </c>
      <c r="F2288" s="115" t="s">
        <v>87</v>
      </c>
      <c r="G2288" s="115">
        <v>2009</v>
      </c>
      <c r="H2288" s="115" t="s">
        <v>358</v>
      </c>
      <c r="I2288" s="115">
        <v>2.8694480090000001</v>
      </c>
      <c r="J2288" s="115" t="s">
        <v>17</v>
      </c>
      <c r="K2288" s="115">
        <f>INDEX(DatosProcesados!$A$1:$BF$101,MATCH(DataBase!A2288,DatosProcesados!$A$1:$A$101,0),MATCH(DataBase!J2288,DatosProcesados!$A$1:$BF$1,0))</f>
        <v>0</v>
      </c>
      <c r="L2288" s="115" t="str">
        <f>INDEX(Modelo!$A$9:$D$89,MATCH(DataBase!$J2288,Modelo!$A$9:$A$89,0),MATCH(DataBase!L$1,Modelo!$A$9:$D$9,0))</f>
        <v>Información general</v>
      </c>
      <c r="M2288" s="115" t="str">
        <f>INDEX(Modelo!$A$9:$D$89,MATCH(DataBase!$J2288,Modelo!$A$9:$A$89,0),MATCH(DataBase!M$1,Modelo!$A$9:$D$9,0))</f>
        <v>Pilar 1</v>
      </c>
      <c r="N2288" s="115" t="str">
        <f>INDEX(Modelo!$A$9:$D$89,MATCH(DataBase!$J2288,Modelo!$A$9:$A$89,0),MATCH(DataBase!N$1,Modelo!$A$9:$D$9,0))</f>
        <v>boolean</v>
      </c>
      <c r="O2288" s="115" t="b">
        <f t="array" ref="O2288">IF(N2288="negativo",INDEX($AD$3:$AG$51,MATCH(1,($B2288=$AD$3:$AD$51)*($J2288=$AE$3:$AE$51),0),3),IF(N2288="positivo",INDEX($AD$55:$AG$109,MATCH(1,($B2288=$AD$55:$AD$109)*($J2288=$AE$55:$AE$109),0),3)))</f>
        <v>0</v>
      </c>
      <c r="P2288" s="115" t="b">
        <f t="array" ref="P2288">IF(N2288="negativo",INDEX($AD$3:$AG$51,MATCH(1,($B2288=$AD$3:$AD$51)*($J2288=$AE$3:$AE$51),0),4),IF(N2288="positivo",INDEX($AD$55:$AG$109,MATCH(1,($B2288=$AD$55:$AD$109)*($J2288=$AE$55:$AE$109),0),4)))</f>
        <v>0</v>
      </c>
      <c r="Q2288" s="115" t="str">
        <f>VLOOKUP(M2288,Modelo!$A$2:$C$7,2,0)</f>
        <v>Transparencia y Gobierno de la Sostenibilidad</v>
      </c>
      <c r="R2288" s="118">
        <f t="array" ref="R2288">INDEX(Modelo!$F$1:$H$37,MATCH(1,(DataBase!Q2288=Modelo!$G$1:$G$37)*(DataBase!B2288=Modelo!$F$1:$F$37),0),3)</f>
        <v>0.23529411764705882</v>
      </c>
      <c r="S2288" s="115">
        <f t="shared" si="72"/>
        <v>0</v>
      </c>
      <c r="T2288" s="115">
        <f t="shared" si="73"/>
        <v>0</v>
      </c>
    </row>
    <row r="2289" spans="1:20" x14ac:dyDescent="0.3">
      <c r="A2289" s="115" t="s">
        <v>355</v>
      </c>
      <c r="B2289" s="115" t="s">
        <v>313</v>
      </c>
      <c r="C2289" s="115" t="s">
        <v>103</v>
      </c>
      <c r="D2289" s="115" t="s">
        <v>87</v>
      </c>
      <c r="E2289" s="115" t="s">
        <v>86</v>
      </c>
      <c r="F2289" s="115" t="s">
        <v>86</v>
      </c>
      <c r="G2289" s="115">
        <v>1934</v>
      </c>
      <c r="H2289" s="115" t="s">
        <v>125</v>
      </c>
      <c r="I2289" s="115">
        <v>3.134365769</v>
      </c>
      <c r="J2289" s="115" t="s">
        <v>17</v>
      </c>
      <c r="K2289" s="115">
        <f>INDEX(DatosProcesados!$A$1:$BF$101,MATCH(DataBase!A2289,DatosProcesados!$A$1:$A$101,0),MATCH(DataBase!J2289,DatosProcesados!$A$1:$BF$1,0))</f>
        <v>0</v>
      </c>
      <c r="L2289" s="115" t="str">
        <f>INDEX(Modelo!$A$9:$D$89,MATCH(DataBase!$J2289,Modelo!$A$9:$A$89,0),MATCH(DataBase!L$1,Modelo!$A$9:$D$9,0))</f>
        <v>Información general</v>
      </c>
      <c r="M2289" s="115" t="str">
        <f>INDEX(Modelo!$A$9:$D$89,MATCH(DataBase!$J2289,Modelo!$A$9:$A$89,0),MATCH(DataBase!M$1,Modelo!$A$9:$D$9,0))</f>
        <v>Pilar 1</v>
      </c>
      <c r="N2289" s="115" t="str">
        <f>INDEX(Modelo!$A$9:$D$89,MATCH(DataBase!$J2289,Modelo!$A$9:$A$89,0),MATCH(DataBase!N$1,Modelo!$A$9:$D$9,0))</f>
        <v>boolean</v>
      </c>
      <c r="O2289" s="115" t="b">
        <f t="array" ref="O2289">IF(N2289="negativo",INDEX($AD$3:$AG$51,MATCH(1,($B2289=$AD$3:$AD$51)*($J2289=$AE$3:$AE$51),0),3),IF(N2289="positivo",INDEX($AD$55:$AG$109,MATCH(1,($B2289=$AD$55:$AD$109)*($J2289=$AE$55:$AE$109),0),3)))</f>
        <v>0</v>
      </c>
      <c r="P2289" s="115" t="b">
        <f t="array" ref="P2289">IF(N2289="negativo",INDEX($AD$3:$AG$51,MATCH(1,($B2289=$AD$3:$AD$51)*($J2289=$AE$3:$AE$51),0),4),IF(N2289="positivo",INDEX($AD$55:$AG$109,MATCH(1,($B2289=$AD$55:$AD$109)*($J2289=$AE$55:$AE$109),0),4)))</f>
        <v>0</v>
      </c>
      <c r="Q2289" s="115" t="str">
        <f>VLOOKUP(M2289,Modelo!$A$2:$C$7,2,0)</f>
        <v>Transparencia y Gobierno de la Sostenibilidad</v>
      </c>
      <c r="R2289" s="118">
        <f t="array" ref="R2289">INDEX(Modelo!$F$1:$H$37,MATCH(1,(DataBase!Q2289=Modelo!$G$1:$G$37)*(DataBase!B2289=Modelo!$F$1:$F$37),0),3)</f>
        <v>0.23529411764705882</v>
      </c>
      <c r="S2289" s="115">
        <f t="shared" si="72"/>
        <v>0</v>
      </c>
      <c r="T2289" s="115">
        <f t="shared" si="73"/>
        <v>0</v>
      </c>
    </row>
    <row r="2290" spans="1:20" x14ac:dyDescent="0.3">
      <c r="A2290" s="115" t="s">
        <v>129</v>
      </c>
      <c r="B2290" s="115" t="s">
        <v>84</v>
      </c>
      <c r="C2290" s="115" t="s">
        <v>97</v>
      </c>
      <c r="D2290" s="115" t="s">
        <v>86</v>
      </c>
      <c r="E2290" s="115" t="s">
        <v>87</v>
      </c>
      <c r="F2290" s="115" t="s">
        <v>87</v>
      </c>
      <c r="G2290" s="115">
        <v>1924</v>
      </c>
      <c r="H2290" s="115" t="s">
        <v>130</v>
      </c>
      <c r="I2290" s="115">
        <v>6.6721791020000003</v>
      </c>
      <c r="J2290" s="115" t="s">
        <v>17</v>
      </c>
      <c r="K2290" s="115" t="str">
        <f>INDEX(DatosProcesados!$A$1:$BF$101,MATCH(DataBase!A2290,DatosProcesados!$A$1:$A$101,0),MATCH(DataBase!J2290,DatosProcesados!$A$1:$BF$1,0))</f>
        <v>Si</v>
      </c>
      <c r="L2290" s="115" t="str">
        <f>INDEX(Modelo!$A$9:$D$89,MATCH(DataBase!$J2290,Modelo!$A$9:$A$89,0),MATCH(DataBase!L$1,Modelo!$A$9:$D$9,0))</f>
        <v>Información general</v>
      </c>
      <c r="M2290" s="115" t="str">
        <f>INDEX(Modelo!$A$9:$D$89,MATCH(DataBase!$J2290,Modelo!$A$9:$A$89,0),MATCH(DataBase!M$1,Modelo!$A$9:$D$9,0))</f>
        <v>Pilar 1</v>
      </c>
      <c r="N2290" s="115" t="str">
        <f>INDEX(Modelo!$A$9:$D$89,MATCH(DataBase!$J2290,Modelo!$A$9:$A$89,0),MATCH(DataBase!N$1,Modelo!$A$9:$D$9,0))</f>
        <v>boolean</v>
      </c>
      <c r="O2290" s="115" t="b">
        <f t="array" ref="O2290">IF(N2290="negativo",INDEX($AD$3:$AG$51,MATCH(1,($B2290=$AD$3:$AD$51)*($J2290=$AE$3:$AE$51),0),3),IF(N2290="positivo",INDEX($AD$55:$AG$109,MATCH(1,($B2290=$AD$55:$AD$109)*($J2290=$AE$55:$AE$109),0),3)))</f>
        <v>0</v>
      </c>
      <c r="P2290" s="115" t="b">
        <f t="array" ref="P2290">IF(N2290="negativo",INDEX($AD$3:$AG$51,MATCH(1,($B2290=$AD$3:$AD$51)*($J2290=$AE$3:$AE$51),0),4),IF(N2290="positivo",INDEX($AD$55:$AG$109,MATCH(1,($B2290=$AD$55:$AD$109)*($J2290=$AE$55:$AE$109),0),4)))</f>
        <v>0</v>
      </c>
      <c r="Q2290" s="115" t="str">
        <f>VLOOKUP(M2290,Modelo!$A$2:$C$7,2,0)</f>
        <v>Transparencia y Gobierno de la Sostenibilidad</v>
      </c>
      <c r="R2290" s="118">
        <f t="array" ref="R2290">INDEX(Modelo!$F$1:$H$37,MATCH(1,(DataBase!Q2290=Modelo!$G$1:$G$37)*(DataBase!B2290=Modelo!$F$1:$F$37),0),3)</f>
        <v>0.29411764705882354</v>
      </c>
      <c r="S2290" s="115">
        <f t="shared" si="72"/>
        <v>100</v>
      </c>
      <c r="T2290" s="115">
        <f t="shared" si="73"/>
        <v>29.411764705882355</v>
      </c>
    </row>
    <row r="2291" spans="1:20" x14ac:dyDescent="0.3">
      <c r="A2291" s="115" t="s">
        <v>166</v>
      </c>
      <c r="B2291" s="115" t="s">
        <v>84</v>
      </c>
      <c r="C2291" s="115" t="s">
        <v>103</v>
      </c>
      <c r="D2291" s="115" t="s">
        <v>86</v>
      </c>
      <c r="E2291" s="115" t="s">
        <v>87</v>
      </c>
      <c r="F2291" s="115" t="s">
        <v>87</v>
      </c>
      <c r="G2291" s="115">
        <v>1910</v>
      </c>
      <c r="H2291" s="115" t="s">
        <v>167</v>
      </c>
      <c r="I2291" s="115">
        <v>2.655177809</v>
      </c>
      <c r="J2291" s="115" t="s">
        <v>17</v>
      </c>
      <c r="K2291" s="115" t="str">
        <f>INDEX(DatosProcesados!$A$1:$BF$101,MATCH(DataBase!A2291,DatosProcesados!$A$1:$A$101,0),MATCH(DataBase!J2291,DatosProcesados!$A$1:$BF$1,0))</f>
        <v>Si</v>
      </c>
      <c r="L2291" s="115" t="str">
        <f>INDEX(Modelo!$A$9:$D$89,MATCH(DataBase!$J2291,Modelo!$A$9:$A$89,0),MATCH(DataBase!L$1,Modelo!$A$9:$D$9,0))</f>
        <v>Información general</v>
      </c>
      <c r="M2291" s="115" t="str">
        <f>INDEX(Modelo!$A$9:$D$89,MATCH(DataBase!$J2291,Modelo!$A$9:$A$89,0),MATCH(DataBase!M$1,Modelo!$A$9:$D$9,0))</f>
        <v>Pilar 1</v>
      </c>
      <c r="N2291" s="115" t="str">
        <f>INDEX(Modelo!$A$9:$D$89,MATCH(DataBase!$J2291,Modelo!$A$9:$A$89,0),MATCH(DataBase!N$1,Modelo!$A$9:$D$9,0))</f>
        <v>boolean</v>
      </c>
      <c r="O2291" s="115" t="b">
        <f t="array" ref="O2291">IF(N2291="negativo",INDEX($AD$3:$AG$51,MATCH(1,($B2291=$AD$3:$AD$51)*($J2291=$AE$3:$AE$51),0),3),IF(N2291="positivo",INDEX($AD$55:$AG$109,MATCH(1,($B2291=$AD$55:$AD$109)*($J2291=$AE$55:$AE$109),0),3)))</f>
        <v>0</v>
      </c>
      <c r="P2291" s="115" t="b">
        <f t="array" ref="P2291">IF(N2291="negativo",INDEX($AD$3:$AG$51,MATCH(1,($B2291=$AD$3:$AD$51)*($J2291=$AE$3:$AE$51),0),4),IF(N2291="positivo",INDEX($AD$55:$AG$109,MATCH(1,($B2291=$AD$55:$AD$109)*($J2291=$AE$55:$AE$109),0),4)))</f>
        <v>0</v>
      </c>
      <c r="Q2291" s="115" t="str">
        <f>VLOOKUP(M2291,Modelo!$A$2:$C$7,2,0)</f>
        <v>Transparencia y Gobierno de la Sostenibilidad</v>
      </c>
      <c r="R2291" s="118">
        <f t="array" ref="R2291">INDEX(Modelo!$F$1:$H$37,MATCH(1,(DataBase!Q2291=Modelo!$G$1:$G$37)*(DataBase!B2291=Modelo!$F$1:$F$37),0),3)</f>
        <v>0.29411764705882354</v>
      </c>
      <c r="S2291" s="115">
        <f t="shared" si="72"/>
        <v>100</v>
      </c>
      <c r="T2291" s="115">
        <f t="shared" si="73"/>
        <v>29.411764705882355</v>
      </c>
    </row>
    <row r="2292" spans="1:20" x14ac:dyDescent="0.3">
      <c r="A2292" s="115" t="s">
        <v>312</v>
      </c>
      <c r="B2292" s="115" t="s">
        <v>313</v>
      </c>
      <c r="C2292" s="115" t="s">
        <v>103</v>
      </c>
      <c r="D2292" s="115" t="s">
        <v>86</v>
      </c>
      <c r="E2292" s="115" t="s">
        <v>87</v>
      </c>
      <c r="F2292" s="115" t="s">
        <v>87</v>
      </c>
      <c r="G2292" s="115">
        <v>1968</v>
      </c>
      <c r="H2292" s="115" t="s">
        <v>125</v>
      </c>
      <c r="I2292" s="115">
        <v>24.752011681999999</v>
      </c>
      <c r="J2292" s="115" t="s">
        <v>17</v>
      </c>
      <c r="K2292" s="115" t="str">
        <f>INDEX(DatosProcesados!$A$1:$BF$101,MATCH(DataBase!A2292,DatosProcesados!$A$1:$A$101,0),MATCH(DataBase!J2292,DatosProcesados!$A$1:$BF$1,0))</f>
        <v>Si</v>
      </c>
      <c r="L2292" s="115" t="str">
        <f>INDEX(Modelo!$A$9:$D$89,MATCH(DataBase!$J2292,Modelo!$A$9:$A$89,0),MATCH(DataBase!L$1,Modelo!$A$9:$D$9,0))</f>
        <v>Información general</v>
      </c>
      <c r="M2292" s="115" t="str">
        <f>INDEX(Modelo!$A$9:$D$89,MATCH(DataBase!$J2292,Modelo!$A$9:$A$89,0),MATCH(DataBase!M$1,Modelo!$A$9:$D$9,0))</f>
        <v>Pilar 1</v>
      </c>
      <c r="N2292" s="115" t="str">
        <f>INDEX(Modelo!$A$9:$D$89,MATCH(DataBase!$J2292,Modelo!$A$9:$A$89,0),MATCH(DataBase!N$1,Modelo!$A$9:$D$9,0))</f>
        <v>boolean</v>
      </c>
      <c r="O2292" s="115" t="b">
        <f t="array" ref="O2292">IF(N2292="negativo",INDEX($AD$3:$AG$51,MATCH(1,($B2292=$AD$3:$AD$51)*($J2292=$AE$3:$AE$51),0),3),IF(N2292="positivo",INDEX($AD$55:$AG$109,MATCH(1,($B2292=$AD$55:$AD$109)*($J2292=$AE$55:$AE$109),0),3)))</f>
        <v>0</v>
      </c>
      <c r="P2292" s="115" t="b">
        <f t="array" ref="P2292">IF(N2292="negativo",INDEX($AD$3:$AG$51,MATCH(1,($B2292=$AD$3:$AD$51)*($J2292=$AE$3:$AE$51),0),4),IF(N2292="positivo",INDEX($AD$55:$AG$109,MATCH(1,($B2292=$AD$55:$AD$109)*($J2292=$AE$55:$AE$109),0),4)))</f>
        <v>0</v>
      </c>
      <c r="Q2292" s="115" t="str">
        <f>VLOOKUP(M2292,Modelo!$A$2:$C$7,2,0)</f>
        <v>Transparencia y Gobierno de la Sostenibilidad</v>
      </c>
      <c r="R2292" s="118">
        <f t="array" ref="R2292">INDEX(Modelo!$F$1:$H$37,MATCH(1,(DataBase!Q2292=Modelo!$G$1:$G$37)*(DataBase!B2292=Modelo!$F$1:$F$37),0),3)</f>
        <v>0.23529411764705882</v>
      </c>
      <c r="S2292" s="115">
        <f t="shared" si="72"/>
        <v>100</v>
      </c>
      <c r="T2292" s="115">
        <f t="shared" si="73"/>
        <v>23.52941176470588</v>
      </c>
    </row>
    <row r="2293" spans="1:20" x14ac:dyDescent="0.3">
      <c r="A2293" s="115" t="s">
        <v>162</v>
      </c>
      <c r="B2293" s="115" t="s">
        <v>84</v>
      </c>
      <c r="C2293" s="115" t="s">
        <v>97</v>
      </c>
      <c r="D2293" s="115" t="s">
        <v>86</v>
      </c>
      <c r="E2293" s="115" t="s">
        <v>87</v>
      </c>
      <c r="F2293" s="115" t="s">
        <v>87</v>
      </c>
      <c r="G2293" s="115">
        <v>1979</v>
      </c>
      <c r="H2293" s="115" t="s">
        <v>163</v>
      </c>
      <c r="I2293" s="115">
        <v>2.956157691</v>
      </c>
      <c r="J2293" s="115" t="s">
        <v>17</v>
      </c>
      <c r="K2293" s="115" t="str">
        <f>INDEX(DatosProcesados!$A$1:$BF$101,MATCH(DataBase!A2293,DatosProcesados!$A$1:$A$101,0),MATCH(DataBase!J2293,DatosProcesados!$A$1:$BF$1,0))</f>
        <v>Si</v>
      </c>
      <c r="L2293" s="115" t="str">
        <f>INDEX(Modelo!$A$9:$D$89,MATCH(DataBase!$J2293,Modelo!$A$9:$A$89,0),MATCH(DataBase!L$1,Modelo!$A$9:$D$9,0))</f>
        <v>Información general</v>
      </c>
      <c r="M2293" s="115" t="str">
        <f>INDEX(Modelo!$A$9:$D$89,MATCH(DataBase!$J2293,Modelo!$A$9:$A$89,0),MATCH(DataBase!M$1,Modelo!$A$9:$D$9,0))</f>
        <v>Pilar 1</v>
      </c>
      <c r="N2293" s="115" t="str">
        <f>INDEX(Modelo!$A$9:$D$89,MATCH(DataBase!$J2293,Modelo!$A$9:$A$89,0),MATCH(DataBase!N$1,Modelo!$A$9:$D$9,0))</f>
        <v>boolean</v>
      </c>
      <c r="O2293" s="115" t="b">
        <f t="array" ref="O2293">IF(N2293="negativo",INDEX($AD$3:$AG$51,MATCH(1,($B2293=$AD$3:$AD$51)*($J2293=$AE$3:$AE$51),0),3),IF(N2293="positivo",INDEX($AD$55:$AG$109,MATCH(1,($B2293=$AD$55:$AD$109)*($J2293=$AE$55:$AE$109),0),3)))</f>
        <v>0</v>
      </c>
      <c r="P2293" s="115" t="b">
        <f t="array" ref="P2293">IF(N2293="negativo",INDEX($AD$3:$AG$51,MATCH(1,($B2293=$AD$3:$AD$51)*($J2293=$AE$3:$AE$51),0),4),IF(N2293="positivo",INDEX($AD$55:$AG$109,MATCH(1,($B2293=$AD$55:$AD$109)*($J2293=$AE$55:$AE$109),0),4)))</f>
        <v>0</v>
      </c>
      <c r="Q2293" s="115" t="str">
        <f>VLOOKUP(M2293,Modelo!$A$2:$C$7,2,0)</f>
        <v>Transparencia y Gobierno de la Sostenibilidad</v>
      </c>
      <c r="R2293" s="118">
        <f t="array" ref="R2293">INDEX(Modelo!$F$1:$H$37,MATCH(1,(DataBase!Q2293=Modelo!$G$1:$G$37)*(DataBase!B2293=Modelo!$F$1:$F$37),0),3)</f>
        <v>0.29411764705882354</v>
      </c>
      <c r="S2293" s="115">
        <f t="shared" si="72"/>
        <v>100</v>
      </c>
      <c r="T2293" s="115">
        <f t="shared" si="73"/>
        <v>29.411764705882355</v>
      </c>
    </row>
    <row r="2294" spans="1:20" x14ac:dyDescent="0.3">
      <c r="A2294" s="115" t="s">
        <v>348</v>
      </c>
      <c r="B2294" s="115" t="s">
        <v>313</v>
      </c>
      <c r="C2294" s="115" t="s">
        <v>103</v>
      </c>
      <c r="D2294" s="115" t="s">
        <v>86</v>
      </c>
      <c r="E2294" s="115" t="s">
        <v>87</v>
      </c>
      <c r="F2294" s="115" t="s">
        <v>87</v>
      </c>
      <c r="G2294" s="115">
        <v>1937</v>
      </c>
      <c r="H2294" s="115" t="s">
        <v>294</v>
      </c>
      <c r="I2294" s="115">
        <v>4.02823039</v>
      </c>
      <c r="J2294" s="115" t="s">
        <v>17</v>
      </c>
      <c r="K2294" s="115" t="str">
        <f>INDEX(DatosProcesados!$A$1:$BF$101,MATCH(DataBase!A2294,DatosProcesados!$A$1:$A$101,0),MATCH(DataBase!J2294,DatosProcesados!$A$1:$BF$1,0))</f>
        <v>Si</v>
      </c>
      <c r="L2294" s="115" t="str">
        <f>INDEX(Modelo!$A$9:$D$89,MATCH(DataBase!$J2294,Modelo!$A$9:$A$89,0),MATCH(DataBase!L$1,Modelo!$A$9:$D$9,0))</f>
        <v>Información general</v>
      </c>
      <c r="M2294" s="115" t="str">
        <f>INDEX(Modelo!$A$9:$D$89,MATCH(DataBase!$J2294,Modelo!$A$9:$A$89,0),MATCH(DataBase!M$1,Modelo!$A$9:$D$9,0))</f>
        <v>Pilar 1</v>
      </c>
      <c r="N2294" s="115" t="str">
        <f>INDEX(Modelo!$A$9:$D$89,MATCH(DataBase!$J2294,Modelo!$A$9:$A$89,0),MATCH(DataBase!N$1,Modelo!$A$9:$D$9,0))</f>
        <v>boolean</v>
      </c>
      <c r="O2294" s="115" t="b">
        <f t="array" ref="O2294">IF(N2294="negativo",INDEX($AD$3:$AG$51,MATCH(1,($B2294=$AD$3:$AD$51)*($J2294=$AE$3:$AE$51),0),3),IF(N2294="positivo",INDEX($AD$55:$AG$109,MATCH(1,($B2294=$AD$55:$AD$109)*($J2294=$AE$55:$AE$109),0),3)))</f>
        <v>0</v>
      </c>
      <c r="P2294" s="115" t="b">
        <f t="array" ref="P2294">IF(N2294="negativo",INDEX($AD$3:$AG$51,MATCH(1,($B2294=$AD$3:$AD$51)*($J2294=$AE$3:$AE$51),0),4),IF(N2294="positivo",INDEX($AD$55:$AG$109,MATCH(1,($B2294=$AD$55:$AD$109)*($J2294=$AE$55:$AE$109),0),4)))</f>
        <v>0</v>
      </c>
      <c r="Q2294" s="115" t="str">
        <f>VLOOKUP(M2294,Modelo!$A$2:$C$7,2,0)</f>
        <v>Transparencia y Gobierno de la Sostenibilidad</v>
      </c>
      <c r="R2294" s="118">
        <f t="array" ref="R2294">INDEX(Modelo!$F$1:$H$37,MATCH(1,(DataBase!Q2294=Modelo!$G$1:$G$37)*(DataBase!B2294=Modelo!$F$1:$F$37),0),3)</f>
        <v>0.23529411764705882</v>
      </c>
      <c r="S2294" s="115">
        <f t="shared" si="72"/>
        <v>100</v>
      </c>
      <c r="T2294" s="115">
        <f t="shared" si="73"/>
        <v>23.52941176470588</v>
      </c>
    </row>
    <row r="2295" spans="1:20" x14ac:dyDescent="0.3">
      <c r="A2295" s="115" t="s">
        <v>343</v>
      </c>
      <c r="B2295" s="115" t="s">
        <v>313</v>
      </c>
      <c r="C2295" s="115" t="s">
        <v>103</v>
      </c>
      <c r="D2295" s="115" t="s">
        <v>86</v>
      </c>
      <c r="E2295" s="115" t="s">
        <v>86</v>
      </c>
      <c r="F2295" s="115" t="s">
        <v>87</v>
      </c>
      <c r="G2295" s="115">
        <v>1993</v>
      </c>
      <c r="H2295" s="115" t="s">
        <v>281</v>
      </c>
      <c r="I2295" s="115">
        <v>4.8704234599999996</v>
      </c>
      <c r="J2295" s="115" t="s">
        <v>17</v>
      </c>
      <c r="K2295" s="115" t="str">
        <f>INDEX(DatosProcesados!$A$1:$BF$101,MATCH(DataBase!A2295,DatosProcesados!$A$1:$A$101,0),MATCH(DataBase!J2295,DatosProcesados!$A$1:$BF$1,0))</f>
        <v>Si</v>
      </c>
      <c r="L2295" s="115" t="str">
        <f>INDEX(Modelo!$A$9:$D$89,MATCH(DataBase!$J2295,Modelo!$A$9:$A$89,0),MATCH(DataBase!L$1,Modelo!$A$9:$D$9,0))</f>
        <v>Información general</v>
      </c>
      <c r="M2295" s="115" t="str">
        <f>INDEX(Modelo!$A$9:$D$89,MATCH(DataBase!$J2295,Modelo!$A$9:$A$89,0),MATCH(DataBase!M$1,Modelo!$A$9:$D$9,0))</f>
        <v>Pilar 1</v>
      </c>
      <c r="N2295" s="115" t="str">
        <f>INDEX(Modelo!$A$9:$D$89,MATCH(DataBase!$J2295,Modelo!$A$9:$A$89,0),MATCH(DataBase!N$1,Modelo!$A$9:$D$9,0))</f>
        <v>boolean</v>
      </c>
      <c r="O2295" s="115" t="b">
        <f t="array" ref="O2295">IF(N2295="negativo",INDEX($AD$3:$AG$51,MATCH(1,($B2295=$AD$3:$AD$51)*($J2295=$AE$3:$AE$51),0),3),IF(N2295="positivo",INDEX($AD$55:$AG$109,MATCH(1,($B2295=$AD$55:$AD$109)*($J2295=$AE$55:$AE$109),0),3)))</f>
        <v>0</v>
      </c>
      <c r="P2295" s="115" t="b">
        <f t="array" ref="P2295">IF(N2295="negativo",INDEX($AD$3:$AG$51,MATCH(1,($B2295=$AD$3:$AD$51)*($J2295=$AE$3:$AE$51),0),4),IF(N2295="positivo",INDEX($AD$55:$AG$109,MATCH(1,($B2295=$AD$55:$AD$109)*($J2295=$AE$55:$AE$109),0),4)))</f>
        <v>0</v>
      </c>
      <c r="Q2295" s="115" t="str">
        <f>VLOOKUP(M2295,Modelo!$A$2:$C$7,2,0)</f>
        <v>Transparencia y Gobierno de la Sostenibilidad</v>
      </c>
      <c r="R2295" s="118">
        <f t="array" ref="R2295">INDEX(Modelo!$F$1:$H$37,MATCH(1,(DataBase!Q2295=Modelo!$G$1:$G$37)*(DataBase!B2295=Modelo!$F$1:$F$37),0),3)</f>
        <v>0.23529411764705882</v>
      </c>
      <c r="S2295" s="115">
        <f t="shared" si="72"/>
        <v>100</v>
      </c>
      <c r="T2295" s="115">
        <f t="shared" si="73"/>
        <v>23.52941176470588</v>
      </c>
    </row>
    <row r="2296" spans="1:20" x14ac:dyDescent="0.3">
      <c r="A2296" s="115" t="s">
        <v>367</v>
      </c>
      <c r="B2296" s="115" t="s">
        <v>313</v>
      </c>
      <c r="C2296" s="115" t="s">
        <v>103</v>
      </c>
      <c r="D2296" s="115" t="s">
        <v>86</v>
      </c>
      <c r="E2296" s="115" t="s">
        <v>86</v>
      </c>
      <c r="F2296" s="115" t="s">
        <v>86</v>
      </c>
      <c r="G2296" s="115">
        <v>1966</v>
      </c>
      <c r="H2296" s="115" t="s">
        <v>125</v>
      </c>
      <c r="I2296" s="115">
        <v>2.0461661379999998</v>
      </c>
      <c r="J2296" s="115" t="s">
        <v>17</v>
      </c>
      <c r="K2296" s="115" t="str">
        <f>INDEX(DatosProcesados!$A$1:$BF$101,MATCH(DataBase!A2296,DatosProcesados!$A$1:$A$101,0),MATCH(DataBase!J2296,DatosProcesados!$A$1:$BF$1,0))</f>
        <v>Si</v>
      </c>
      <c r="L2296" s="115" t="str">
        <f>INDEX(Modelo!$A$9:$D$89,MATCH(DataBase!$J2296,Modelo!$A$9:$A$89,0),MATCH(DataBase!L$1,Modelo!$A$9:$D$9,0))</f>
        <v>Información general</v>
      </c>
      <c r="M2296" s="115" t="str">
        <f>INDEX(Modelo!$A$9:$D$89,MATCH(DataBase!$J2296,Modelo!$A$9:$A$89,0),MATCH(DataBase!M$1,Modelo!$A$9:$D$9,0))</f>
        <v>Pilar 1</v>
      </c>
      <c r="N2296" s="115" t="str">
        <f>INDEX(Modelo!$A$9:$D$89,MATCH(DataBase!$J2296,Modelo!$A$9:$A$89,0),MATCH(DataBase!N$1,Modelo!$A$9:$D$9,0))</f>
        <v>boolean</v>
      </c>
      <c r="O2296" s="115" t="b">
        <f t="array" ref="O2296">IF(N2296="negativo",INDEX($AD$3:$AG$51,MATCH(1,($B2296=$AD$3:$AD$51)*($J2296=$AE$3:$AE$51),0),3),IF(N2296="positivo",INDEX($AD$55:$AG$109,MATCH(1,($B2296=$AD$55:$AD$109)*($J2296=$AE$55:$AE$109),0),3)))</f>
        <v>0</v>
      </c>
      <c r="P2296" s="115" t="b">
        <f t="array" ref="P2296">IF(N2296="negativo",INDEX($AD$3:$AG$51,MATCH(1,($B2296=$AD$3:$AD$51)*($J2296=$AE$3:$AE$51),0),4),IF(N2296="positivo",INDEX($AD$55:$AG$109,MATCH(1,($B2296=$AD$55:$AD$109)*($J2296=$AE$55:$AE$109),0),4)))</f>
        <v>0</v>
      </c>
      <c r="Q2296" s="115" t="str">
        <f>VLOOKUP(M2296,Modelo!$A$2:$C$7,2,0)</f>
        <v>Transparencia y Gobierno de la Sostenibilidad</v>
      </c>
      <c r="R2296" s="118">
        <f t="array" ref="R2296">INDEX(Modelo!$F$1:$H$37,MATCH(1,(DataBase!Q2296=Modelo!$G$1:$G$37)*(DataBase!B2296=Modelo!$F$1:$F$37),0),3)</f>
        <v>0.23529411764705882</v>
      </c>
      <c r="S2296" s="115">
        <f t="shared" si="72"/>
        <v>100</v>
      </c>
      <c r="T2296" s="115">
        <f t="shared" si="73"/>
        <v>23.52941176470588</v>
      </c>
    </row>
    <row r="2297" spans="1:20" x14ac:dyDescent="0.3">
      <c r="A2297" s="115" t="s">
        <v>374</v>
      </c>
      <c r="B2297" s="115" t="s">
        <v>313</v>
      </c>
      <c r="C2297" s="115" t="s">
        <v>103</v>
      </c>
      <c r="D2297" s="115" t="s">
        <v>86</v>
      </c>
      <c r="E2297" s="115" t="s">
        <v>87</v>
      </c>
      <c r="F2297" s="115" t="s">
        <v>87</v>
      </c>
      <c r="G2297" s="115">
        <v>1929</v>
      </c>
      <c r="H2297" s="115" t="s">
        <v>375</v>
      </c>
      <c r="I2297" s="115">
        <v>1.928223518</v>
      </c>
      <c r="J2297" s="115" t="s">
        <v>17</v>
      </c>
      <c r="K2297" s="115">
        <f>INDEX(DatosProcesados!$A$1:$BF$101,MATCH(DataBase!A2297,DatosProcesados!$A$1:$A$101,0),MATCH(DataBase!J2297,DatosProcesados!$A$1:$BF$1,0))</f>
        <v>0</v>
      </c>
      <c r="L2297" s="115" t="str">
        <f>INDEX(Modelo!$A$9:$D$89,MATCH(DataBase!$J2297,Modelo!$A$9:$A$89,0),MATCH(DataBase!L$1,Modelo!$A$9:$D$9,0))</f>
        <v>Información general</v>
      </c>
      <c r="M2297" s="115" t="str">
        <f>INDEX(Modelo!$A$9:$D$89,MATCH(DataBase!$J2297,Modelo!$A$9:$A$89,0),MATCH(DataBase!M$1,Modelo!$A$9:$D$9,0))</f>
        <v>Pilar 1</v>
      </c>
      <c r="N2297" s="115" t="str">
        <f>INDEX(Modelo!$A$9:$D$89,MATCH(DataBase!$J2297,Modelo!$A$9:$A$89,0),MATCH(DataBase!N$1,Modelo!$A$9:$D$9,0))</f>
        <v>boolean</v>
      </c>
      <c r="O2297" s="115" t="b">
        <f t="array" ref="O2297">IF(N2297="negativo",INDEX($AD$3:$AG$51,MATCH(1,($B2297=$AD$3:$AD$51)*($J2297=$AE$3:$AE$51),0),3),IF(N2297="positivo",INDEX($AD$55:$AG$109,MATCH(1,($B2297=$AD$55:$AD$109)*($J2297=$AE$55:$AE$109),0),3)))</f>
        <v>0</v>
      </c>
      <c r="P2297" s="115" t="b">
        <f t="array" ref="P2297">IF(N2297="negativo",INDEX($AD$3:$AG$51,MATCH(1,($B2297=$AD$3:$AD$51)*($J2297=$AE$3:$AE$51),0),4),IF(N2297="positivo",INDEX($AD$55:$AG$109,MATCH(1,($B2297=$AD$55:$AD$109)*($J2297=$AE$55:$AE$109),0),4)))</f>
        <v>0</v>
      </c>
      <c r="Q2297" s="115" t="str">
        <f>VLOOKUP(M2297,Modelo!$A$2:$C$7,2,0)</f>
        <v>Transparencia y Gobierno de la Sostenibilidad</v>
      </c>
      <c r="R2297" s="118">
        <f t="array" ref="R2297">INDEX(Modelo!$F$1:$H$37,MATCH(1,(DataBase!Q2297=Modelo!$G$1:$G$37)*(DataBase!B2297=Modelo!$F$1:$F$37),0),3)</f>
        <v>0.23529411764705882</v>
      </c>
      <c r="S2297" s="115">
        <f t="shared" si="72"/>
        <v>0</v>
      </c>
      <c r="T2297" s="115">
        <f t="shared" si="73"/>
        <v>0</v>
      </c>
    </row>
    <row r="2298" spans="1:20" x14ac:dyDescent="0.3">
      <c r="A2298" s="115" t="s">
        <v>201</v>
      </c>
      <c r="B2298" s="115" t="s">
        <v>84</v>
      </c>
      <c r="C2298" s="115" t="s">
        <v>103</v>
      </c>
      <c r="D2298" s="115" t="s">
        <v>86</v>
      </c>
      <c r="E2298" s="115" t="s">
        <v>86</v>
      </c>
      <c r="F2298" s="115" t="s">
        <v>86</v>
      </c>
      <c r="G2298" s="115">
        <v>1987</v>
      </c>
      <c r="H2298" s="115" t="s">
        <v>125</v>
      </c>
      <c r="I2298" s="115">
        <v>0</v>
      </c>
      <c r="J2298" s="115" t="s">
        <v>17</v>
      </c>
      <c r="K2298" s="115" t="str">
        <f>INDEX(DatosProcesados!$A$1:$BF$101,MATCH(DataBase!A2298,DatosProcesados!$A$1:$A$101,0),MATCH(DataBase!J2298,DatosProcesados!$A$1:$BF$1,0))</f>
        <v>Si</v>
      </c>
      <c r="L2298" s="115" t="str">
        <f>INDEX(Modelo!$A$9:$D$89,MATCH(DataBase!$J2298,Modelo!$A$9:$A$89,0),MATCH(DataBase!L$1,Modelo!$A$9:$D$9,0))</f>
        <v>Información general</v>
      </c>
      <c r="M2298" s="115" t="str">
        <f>INDEX(Modelo!$A$9:$D$89,MATCH(DataBase!$J2298,Modelo!$A$9:$A$89,0),MATCH(DataBase!M$1,Modelo!$A$9:$D$9,0))</f>
        <v>Pilar 1</v>
      </c>
      <c r="N2298" s="115" t="str">
        <f>INDEX(Modelo!$A$9:$D$89,MATCH(DataBase!$J2298,Modelo!$A$9:$A$89,0),MATCH(DataBase!N$1,Modelo!$A$9:$D$9,0))</f>
        <v>boolean</v>
      </c>
      <c r="O2298" s="115" t="b">
        <f t="array" ref="O2298">IF(N2298="negativo",INDEX($AD$3:$AG$51,MATCH(1,($B2298=$AD$3:$AD$51)*($J2298=$AE$3:$AE$51),0),3),IF(N2298="positivo",INDEX($AD$55:$AG$109,MATCH(1,($B2298=$AD$55:$AD$109)*($J2298=$AE$55:$AE$109),0),3)))</f>
        <v>0</v>
      </c>
      <c r="P2298" s="115" t="b">
        <f t="array" ref="P2298">IF(N2298="negativo",INDEX($AD$3:$AG$51,MATCH(1,($B2298=$AD$3:$AD$51)*($J2298=$AE$3:$AE$51),0),4),IF(N2298="positivo",INDEX($AD$55:$AG$109,MATCH(1,($B2298=$AD$55:$AD$109)*($J2298=$AE$55:$AE$109),0),4)))</f>
        <v>0</v>
      </c>
      <c r="Q2298" s="115" t="str">
        <f>VLOOKUP(M2298,Modelo!$A$2:$C$7,2,0)</f>
        <v>Transparencia y Gobierno de la Sostenibilidad</v>
      </c>
      <c r="R2298" s="118">
        <f t="array" ref="R2298">INDEX(Modelo!$F$1:$H$37,MATCH(1,(DataBase!Q2298=Modelo!$G$1:$G$37)*(DataBase!B2298=Modelo!$F$1:$F$37),0),3)</f>
        <v>0.29411764705882354</v>
      </c>
      <c r="S2298" s="115">
        <f t="shared" si="72"/>
        <v>100</v>
      </c>
      <c r="T2298" s="115">
        <f t="shared" si="73"/>
        <v>29.411764705882355</v>
      </c>
    </row>
    <row r="2299" spans="1:20" x14ac:dyDescent="0.3">
      <c r="A2299" s="115" t="s">
        <v>421</v>
      </c>
      <c r="B2299" s="115" t="s">
        <v>407</v>
      </c>
      <c r="C2299" s="115" t="s">
        <v>103</v>
      </c>
      <c r="D2299" s="115" t="s">
        <v>86</v>
      </c>
      <c r="E2299" s="115" t="s">
        <v>86</v>
      </c>
      <c r="F2299" s="115" t="s">
        <v>87</v>
      </c>
      <c r="G2299" s="115">
        <v>2016</v>
      </c>
      <c r="H2299" s="115" t="s">
        <v>422</v>
      </c>
      <c r="I2299" s="115">
        <v>5.4833186859999996</v>
      </c>
      <c r="J2299" s="115" t="s">
        <v>17</v>
      </c>
      <c r="K2299" s="115">
        <f>INDEX(DatosProcesados!$A$1:$BF$101,MATCH(DataBase!A2299,DatosProcesados!$A$1:$A$101,0),MATCH(DataBase!J2299,DatosProcesados!$A$1:$BF$1,0))</f>
        <v>0</v>
      </c>
      <c r="L2299" s="115" t="str">
        <f>INDEX(Modelo!$A$9:$D$89,MATCH(DataBase!$J2299,Modelo!$A$9:$A$89,0),MATCH(DataBase!L$1,Modelo!$A$9:$D$9,0))</f>
        <v>Información general</v>
      </c>
      <c r="M2299" s="115" t="str">
        <f>INDEX(Modelo!$A$9:$D$89,MATCH(DataBase!$J2299,Modelo!$A$9:$A$89,0),MATCH(DataBase!M$1,Modelo!$A$9:$D$9,0))</f>
        <v>Pilar 1</v>
      </c>
      <c r="N2299" s="115" t="str">
        <f>INDEX(Modelo!$A$9:$D$89,MATCH(DataBase!$J2299,Modelo!$A$9:$A$89,0),MATCH(DataBase!N$1,Modelo!$A$9:$D$9,0))</f>
        <v>boolean</v>
      </c>
      <c r="O2299" s="115" t="b">
        <f t="array" ref="O2299">IF(N2299="negativo",INDEX($AD$3:$AG$51,MATCH(1,($B2299=$AD$3:$AD$51)*($J2299=$AE$3:$AE$51),0),3),IF(N2299="positivo",INDEX($AD$55:$AG$109,MATCH(1,($B2299=$AD$55:$AD$109)*($J2299=$AE$55:$AE$109),0),3)))</f>
        <v>0</v>
      </c>
      <c r="P2299" s="115" t="b">
        <f t="array" ref="P2299">IF(N2299="negativo",INDEX($AD$3:$AG$51,MATCH(1,($B2299=$AD$3:$AD$51)*($J2299=$AE$3:$AE$51),0),4),IF(N2299="positivo",INDEX($AD$55:$AG$109,MATCH(1,($B2299=$AD$55:$AD$109)*($J2299=$AE$55:$AE$109),0),4)))</f>
        <v>0</v>
      </c>
      <c r="Q2299" s="115" t="str">
        <f>VLOOKUP(M2299,Modelo!$A$2:$C$7,2,0)</f>
        <v>Transparencia y Gobierno de la Sostenibilidad</v>
      </c>
      <c r="R2299" s="118">
        <f t="array" ref="R2299">INDEX(Modelo!$F$1:$H$37,MATCH(1,(DataBase!Q2299=Modelo!$G$1:$G$37)*(DataBase!B2299=Modelo!$F$1:$F$37),0),3)</f>
        <v>0.15384615384615385</v>
      </c>
      <c r="S2299" s="115">
        <f t="shared" si="72"/>
        <v>0</v>
      </c>
      <c r="T2299" s="115">
        <f t="shared" si="73"/>
        <v>0</v>
      </c>
    </row>
    <row r="2300" spans="1:20" x14ac:dyDescent="0.3">
      <c r="A2300" s="115" t="s">
        <v>293</v>
      </c>
      <c r="B2300" s="115" t="s">
        <v>216</v>
      </c>
      <c r="C2300" s="115" t="s">
        <v>103</v>
      </c>
      <c r="D2300" s="115" t="s">
        <v>86</v>
      </c>
      <c r="E2300" s="115" t="s">
        <v>87</v>
      </c>
      <c r="F2300" s="115" t="s">
        <v>87</v>
      </c>
      <c r="G2300" s="115">
        <v>1955</v>
      </c>
      <c r="H2300" s="115" t="s">
        <v>294</v>
      </c>
      <c r="I2300" s="115">
        <v>1.8313776939999999</v>
      </c>
      <c r="J2300" s="115" t="s">
        <v>17</v>
      </c>
      <c r="K2300" s="115" t="str">
        <f>INDEX(DatosProcesados!$A$1:$BF$101,MATCH(DataBase!A2300,DatosProcesados!$A$1:$A$101,0),MATCH(DataBase!J2300,DatosProcesados!$A$1:$BF$1,0))</f>
        <v>No</v>
      </c>
      <c r="L2300" s="115" t="str">
        <f>INDEX(Modelo!$A$9:$D$89,MATCH(DataBase!$J2300,Modelo!$A$9:$A$89,0),MATCH(DataBase!L$1,Modelo!$A$9:$D$9,0))</f>
        <v>Información general</v>
      </c>
      <c r="M2300" s="115" t="str">
        <f>INDEX(Modelo!$A$9:$D$89,MATCH(DataBase!$J2300,Modelo!$A$9:$A$89,0),MATCH(DataBase!M$1,Modelo!$A$9:$D$9,0))</f>
        <v>Pilar 1</v>
      </c>
      <c r="N2300" s="115" t="str">
        <f>INDEX(Modelo!$A$9:$D$89,MATCH(DataBase!$J2300,Modelo!$A$9:$A$89,0),MATCH(DataBase!N$1,Modelo!$A$9:$D$9,0))</f>
        <v>boolean</v>
      </c>
      <c r="O2300" s="115" t="b">
        <f t="array" ref="O2300">IF(N2300="negativo",INDEX($AD$3:$AG$51,MATCH(1,($B2300=$AD$3:$AD$51)*($J2300=$AE$3:$AE$51),0),3),IF(N2300="positivo",INDEX($AD$55:$AG$109,MATCH(1,($B2300=$AD$55:$AD$109)*($J2300=$AE$55:$AE$109),0),3)))</f>
        <v>0</v>
      </c>
      <c r="P2300" s="115" t="b">
        <f t="array" ref="P2300">IF(N2300="negativo",INDEX($AD$3:$AG$51,MATCH(1,($B2300=$AD$3:$AD$51)*($J2300=$AE$3:$AE$51),0),4),IF(N2300="positivo",INDEX($AD$55:$AG$109,MATCH(1,($B2300=$AD$55:$AD$109)*($J2300=$AE$55:$AE$109),0),4)))</f>
        <v>0</v>
      </c>
      <c r="Q2300" s="115" t="str">
        <f>VLOOKUP(M2300,Modelo!$A$2:$C$7,2,0)</f>
        <v>Transparencia y Gobierno de la Sostenibilidad</v>
      </c>
      <c r="R2300" s="118">
        <f t="array" ref="R2300">INDEX(Modelo!$F$1:$H$37,MATCH(1,(DataBase!Q2300=Modelo!$G$1:$G$37)*(DataBase!B2300=Modelo!$F$1:$F$37),0),3)</f>
        <v>0.15789473684210525</v>
      </c>
      <c r="S2300" s="115">
        <f t="shared" si="72"/>
        <v>0</v>
      </c>
      <c r="T2300" s="115">
        <f t="shared" si="73"/>
        <v>0</v>
      </c>
    </row>
    <row r="2301" spans="1:20" x14ac:dyDescent="0.3">
      <c r="A2301" s="115" t="s">
        <v>298</v>
      </c>
      <c r="B2301" s="115" t="s">
        <v>216</v>
      </c>
      <c r="C2301" s="115" t="s">
        <v>103</v>
      </c>
      <c r="D2301" s="115" t="s">
        <v>86</v>
      </c>
      <c r="E2301" s="115" t="s">
        <v>86</v>
      </c>
      <c r="F2301" s="115" t="s">
        <v>87</v>
      </c>
      <c r="G2301" s="115">
        <v>1993</v>
      </c>
      <c r="H2301" s="115" t="s">
        <v>299</v>
      </c>
      <c r="I2301" s="115">
        <v>1.7653399919999999</v>
      </c>
      <c r="J2301" s="115" t="s">
        <v>17</v>
      </c>
      <c r="K2301" s="115" t="str">
        <f>INDEX(DatosProcesados!$A$1:$BF$101,MATCH(DataBase!A2301,DatosProcesados!$A$1:$A$101,0),MATCH(DataBase!J2301,DatosProcesados!$A$1:$BF$1,0))</f>
        <v>No</v>
      </c>
      <c r="L2301" s="115" t="str">
        <f>INDEX(Modelo!$A$9:$D$89,MATCH(DataBase!$J2301,Modelo!$A$9:$A$89,0),MATCH(DataBase!L$1,Modelo!$A$9:$D$9,0))</f>
        <v>Información general</v>
      </c>
      <c r="M2301" s="115" t="str">
        <f>INDEX(Modelo!$A$9:$D$89,MATCH(DataBase!$J2301,Modelo!$A$9:$A$89,0),MATCH(DataBase!M$1,Modelo!$A$9:$D$9,0))</f>
        <v>Pilar 1</v>
      </c>
      <c r="N2301" s="115" t="str">
        <f>INDEX(Modelo!$A$9:$D$89,MATCH(DataBase!$J2301,Modelo!$A$9:$A$89,0),MATCH(DataBase!N$1,Modelo!$A$9:$D$9,0))</f>
        <v>boolean</v>
      </c>
      <c r="O2301" s="115" t="b">
        <f t="array" ref="O2301">IF(N2301="negativo",INDEX($AD$3:$AG$51,MATCH(1,($B2301=$AD$3:$AD$51)*($J2301=$AE$3:$AE$51),0),3),IF(N2301="positivo",INDEX($AD$55:$AG$109,MATCH(1,($B2301=$AD$55:$AD$109)*($J2301=$AE$55:$AE$109),0),3)))</f>
        <v>0</v>
      </c>
      <c r="P2301" s="115" t="b">
        <f t="array" ref="P2301">IF(N2301="negativo",INDEX($AD$3:$AG$51,MATCH(1,($B2301=$AD$3:$AD$51)*($J2301=$AE$3:$AE$51),0),4),IF(N2301="positivo",INDEX($AD$55:$AG$109,MATCH(1,($B2301=$AD$55:$AD$109)*($J2301=$AE$55:$AE$109),0),4)))</f>
        <v>0</v>
      </c>
      <c r="Q2301" s="115" t="str">
        <f>VLOOKUP(M2301,Modelo!$A$2:$C$7,2,0)</f>
        <v>Transparencia y Gobierno de la Sostenibilidad</v>
      </c>
      <c r="R2301" s="118">
        <f t="array" ref="R2301">INDEX(Modelo!$F$1:$H$37,MATCH(1,(DataBase!Q2301=Modelo!$G$1:$G$37)*(DataBase!B2301=Modelo!$F$1:$F$37),0),3)</f>
        <v>0.15789473684210525</v>
      </c>
      <c r="S2301" s="115">
        <f t="shared" si="72"/>
        <v>0</v>
      </c>
      <c r="T2301" s="115">
        <f t="shared" si="73"/>
        <v>0</v>
      </c>
    </row>
    <row r="2302" spans="1:20" x14ac:dyDescent="0.3">
      <c r="A2302" s="115" t="s">
        <v>472</v>
      </c>
      <c r="B2302" s="115" t="s">
        <v>467</v>
      </c>
      <c r="C2302" s="115" t="s">
        <v>103</v>
      </c>
      <c r="D2302" s="115" t="s">
        <v>86</v>
      </c>
      <c r="E2302" s="115" t="s">
        <v>86</v>
      </c>
      <c r="F2302" s="115" t="s">
        <v>86</v>
      </c>
      <c r="G2302" s="115">
        <v>2007</v>
      </c>
      <c r="H2302" s="115" t="s">
        <v>125</v>
      </c>
      <c r="I2302" s="115">
        <v>0.97802211500000003</v>
      </c>
      <c r="J2302" s="115" t="s">
        <v>25</v>
      </c>
      <c r="K2302" s="115">
        <f>INDEX(DatosProcesados!$A$1:$BF$101,MATCH(DataBase!A2302,DatosProcesados!$A$1:$A$101,0),MATCH(DataBase!J2302,DatosProcesados!$A$1:$BF$1,0))</f>
        <v>1</v>
      </c>
      <c r="L2302" s="115" t="str">
        <f>INDEX(Modelo!$A$9:$D$89,MATCH(DataBase!$J2302,Modelo!$A$9:$A$89,0),MATCH(DataBase!L$1,Modelo!$A$9:$D$9,0))</f>
        <v>Impacto ambiental</v>
      </c>
      <c r="M2302" s="115" t="str">
        <f>INDEX(Modelo!$A$9:$D$89,MATCH(DataBase!$J2302,Modelo!$A$9:$A$89,0),MATCH(DataBase!M$1,Modelo!$A$9:$D$9,0))</f>
        <v>Pilar 2</v>
      </c>
      <c r="N2302" s="115" t="str">
        <f>INDEX(Modelo!$A$9:$D$89,MATCH(DataBase!$J2302,Modelo!$A$9:$A$89,0),MATCH(DataBase!N$1,Modelo!$A$9:$D$9,0))</f>
        <v>scale</v>
      </c>
      <c r="O2302" s="115" t="b">
        <f t="array" ref="O2302">IF(N2302="negativo",INDEX($AD$3:$AG$51,MATCH(1,($B2302=$AD$3:$AD$51)*($J2302=$AE$3:$AE$51),0),3),IF(N2302="positivo",INDEX($AD$55:$AG$109,MATCH(1,($B2302=$AD$55:$AD$109)*($J2302=$AE$55:$AE$109),0),3)))</f>
        <v>0</v>
      </c>
      <c r="P2302" s="115" t="b">
        <f t="array" ref="P2302">IF(N2302="negativo",INDEX($AD$3:$AG$51,MATCH(1,($B2302=$AD$3:$AD$51)*($J2302=$AE$3:$AE$51),0),4),IF(N2302="positivo",INDEX($AD$55:$AG$109,MATCH(1,($B2302=$AD$55:$AD$109)*($J2302=$AE$55:$AE$109),0),4)))</f>
        <v>0</v>
      </c>
      <c r="Q2302" s="115" t="str">
        <f>VLOOKUP(M2302,Modelo!$A$2:$C$7,2,0)</f>
        <v>Acción Climática y Energía</v>
      </c>
      <c r="R2302" s="118">
        <f t="array" ref="R2302">INDEX(Modelo!$F$1:$H$37,MATCH(1,(DataBase!Q2302=Modelo!$G$1:$G$37)*(DataBase!B2302=Modelo!$F$1:$F$37),0),3)</f>
        <v>0.19047619047619047</v>
      </c>
      <c r="S2302" s="115">
        <f t="shared" si="72"/>
        <v>50</v>
      </c>
      <c r="T2302" s="115">
        <f t="shared" si="73"/>
        <v>9.5238095238095237</v>
      </c>
    </row>
    <row r="2303" spans="1:20" x14ac:dyDescent="0.3">
      <c r="A2303" s="115" t="s">
        <v>238</v>
      </c>
      <c r="B2303" s="115" t="s">
        <v>216</v>
      </c>
      <c r="C2303" s="115" t="s">
        <v>103</v>
      </c>
      <c r="D2303" s="115" t="s">
        <v>86</v>
      </c>
      <c r="E2303" s="115" t="s">
        <v>87</v>
      </c>
      <c r="F2303" s="115" t="s">
        <v>87</v>
      </c>
      <c r="G2303" s="115">
        <v>1920</v>
      </c>
      <c r="H2303" s="115" t="s">
        <v>125</v>
      </c>
      <c r="I2303" s="115">
        <v>2.844632077</v>
      </c>
      <c r="J2303" s="115" t="s">
        <v>25</v>
      </c>
      <c r="K2303" s="115">
        <f>INDEX(DatosProcesados!$A$1:$BF$101,MATCH(DataBase!A2303,DatosProcesados!$A$1:$A$101,0),MATCH(DataBase!J2303,DatosProcesados!$A$1:$BF$1,0))</f>
        <v>2</v>
      </c>
      <c r="L2303" s="115" t="str">
        <f>INDEX(Modelo!$A$9:$D$89,MATCH(DataBase!$J2303,Modelo!$A$9:$A$89,0),MATCH(DataBase!L$1,Modelo!$A$9:$D$9,0))</f>
        <v>Impacto ambiental</v>
      </c>
      <c r="M2303" s="115" t="str">
        <f>INDEX(Modelo!$A$9:$D$89,MATCH(DataBase!$J2303,Modelo!$A$9:$A$89,0),MATCH(DataBase!M$1,Modelo!$A$9:$D$9,0))</f>
        <v>Pilar 2</v>
      </c>
      <c r="N2303" s="115" t="str">
        <f>INDEX(Modelo!$A$9:$D$89,MATCH(DataBase!$J2303,Modelo!$A$9:$A$89,0),MATCH(DataBase!N$1,Modelo!$A$9:$D$9,0))</f>
        <v>scale</v>
      </c>
      <c r="O2303" s="115" t="b">
        <f t="array" ref="O2303">IF(N2303="negativo",INDEX($AD$3:$AG$51,MATCH(1,($B2303=$AD$3:$AD$51)*($J2303=$AE$3:$AE$51),0),3),IF(N2303="positivo",INDEX($AD$55:$AG$109,MATCH(1,($B2303=$AD$55:$AD$109)*($J2303=$AE$55:$AE$109),0),3)))</f>
        <v>0</v>
      </c>
      <c r="P2303" s="115" t="b">
        <f t="array" ref="P2303">IF(N2303="negativo",INDEX($AD$3:$AG$51,MATCH(1,($B2303=$AD$3:$AD$51)*($J2303=$AE$3:$AE$51),0),4),IF(N2303="positivo",INDEX($AD$55:$AG$109,MATCH(1,($B2303=$AD$55:$AD$109)*($J2303=$AE$55:$AE$109),0),4)))</f>
        <v>0</v>
      </c>
      <c r="Q2303" s="115" t="str">
        <f>VLOOKUP(M2303,Modelo!$A$2:$C$7,2,0)</f>
        <v>Acción Climática y Energía</v>
      </c>
      <c r="R2303" s="118">
        <f t="array" ref="R2303">INDEX(Modelo!$F$1:$H$37,MATCH(1,(DataBase!Q2303=Modelo!$G$1:$G$37)*(DataBase!B2303=Modelo!$F$1:$F$37),0),3)</f>
        <v>0.21052631578947367</v>
      </c>
      <c r="S2303" s="115">
        <f t="shared" si="72"/>
        <v>100</v>
      </c>
      <c r="T2303" s="115">
        <f t="shared" si="73"/>
        <v>21.052631578947366</v>
      </c>
    </row>
    <row r="2304" spans="1:20" x14ac:dyDescent="0.3">
      <c r="A2304" s="115" t="s">
        <v>273</v>
      </c>
      <c r="B2304" s="115" t="s">
        <v>216</v>
      </c>
      <c r="C2304" s="115" t="s">
        <v>103</v>
      </c>
      <c r="D2304" s="115" t="s">
        <v>86</v>
      </c>
      <c r="E2304" s="115" t="s">
        <v>86</v>
      </c>
      <c r="F2304" s="115" t="s">
        <v>87</v>
      </c>
      <c r="G2304" s="115">
        <v>1945</v>
      </c>
      <c r="H2304" s="115" t="s">
        <v>125</v>
      </c>
      <c r="I2304" s="115">
        <v>2.1764613960000001</v>
      </c>
      <c r="J2304" s="115" t="s">
        <v>25</v>
      </c>
      <c r="K2304" s="115">
        <f>INDEX(DatosProcesados!$A$1:$BF$101,MATCH(DataBase!A2304,DatosProcesados!$A$1:$A$101,0),MATCH(DataBase!J2304,DatosProcesados!$A$1:$BF$1,0))</f>
        <v>1</v>
      </c>
      <c r="L2304" s="115" t="str">
        <f>INDEX(Modelo!$A$9:$D$89,MATCH(DataBase!$J2304,Modelo!$A$9:$A$89,0),MATCH(DataBase!L$1,Modelo!$A$9:$D$9,0))</f>
        <v>Impacto ambiental</v>
      </c>
      <c r="M2304" s="115" t="str">
        <f>INDEX(Modelo!$A$9:$D$89,MATCH(DataBase!$J2304,Modelo!$A$9:$A$89,0),MATCH(DataBase!M$1,Modelo!$A$9:$D$9,0))</f>
        <v>Pilar 2</v>
      </c>
      <c r="N2304" s="115" t="str">
        <f>INDEX(Modelo!$A$9:$D$89,MATCH(DataBase!$J2304,Modelo!$A$9:$A$89,0),MATCH(DataBase!N$1,Modelo!$A$9:$D$9,0))</f>
        <v>scale</v>
      </c>
      <c r="O2304" s="115" t="b">
        <f t="array" ref="O2304">IF(N2304="negativo",INDEX($AD$3:$AG$51,MATCH(1,($B2304=$AD$3:$AD$51)*($J2304=$AE$3:$AE$51),0),3),IF(N2304="positivo",INDEX($AD$55:$AG$109,MATCH(1,($B2304=$AD$55:$AD$109)*($J2304=$AE$55:$AE$109),0),3)))</f>
        <v>0</v>
      </c>
      <c r="P2304" s="115" t="b">
        <f t="array" ref="P2304">IF(N2304="negativo",INDEX($AD$3:$AG$51,MATCH(1,($B2304=$AD$3:$AD$51)*($J2304=$AE$3:$AE$51),0),4),IF(N2304="positivo",INDEX($AD$55:$AG$109,MATCH(1,($B2304=$AD$55:$AD$109)*($J2304=$AE$55:$AE$109),0),4)))</f>
        <v>0</v>
      </c>
      <c r="Q2304" s="115" t="str">
        <f>VLOOKUP(M2304,Modelo!$A$2:$C$7,2,0)</f>
        <v>Acción Climática y Energía</v>
      </c>
      <c r="R2304" s="118">
        <f t="array" ref="R2304">INDEX(Modelo!$F$1:$H$37,MATCH(1,(DataBase!Q2304=Modelo!$G$1:$G$37)*(DataBase!B2304=Modelo!$F$1:$F$37),0),3)</f>
        <v>0.21052631578947367</v>
      </c>
      <c r="S2304" s="115">
        <f t="shared" si="72"/>
        <v>50</v>
      </c>
      <c r="T2304" s="115">
        <f t="shared" si="73"/>
        <v>10.526315789473683</v>
      </c>
    </row>
    <row r="2305" spans="1:20" x14ac:dyDescent="0.3">
      <c r="A2305" s="115" t="s">
        <v>378</v>
      </c>
      <c r="B2305" s="115" t="s">
        <v>379</v>
      </c>
      <c r="C2305" s="115" t="s">
        <v>103</v>
      </c>
      <c r="D2305" s="115" t="s">
        <v>87</v>
      </c>
      <c r="E2305" s="115" t="s">
        <v>86</v>
      </c>
      <c r="F2305" s="115" t="s">
        <v>86</v>
      </c>
      <c r="G2305" s="115">
        <v>1993</v>
      </c>
      <c r="H2305" s="115" t="s">
        <v>125</v>
      </c>
      <c r="I2305" s="115">
        <v>2.1863011939999999</v>
      </c>
      <c r="J2305" s="115" t="s">
        <v>25</v>
      </c>
      <c r="K2305" s="115">
        <f>INDEX(DatosProcesados!$A$1:$BF$101,MATCH(DataBase!A2305,DatosProcesados!$A$1:$A$101,0),MATCH(DataBase!J2305,DatosProcesados!$A$1:$BF$1,0))</f>
        <v>0</v>
      </c>
      <c r="L2305" s="115" t="str">
        <f>INDEX(Modelo!$A$9:$D$89,MATCH(DataBase!$J2305,Modelo!$A$9:$A$89,0),MATCH(DataBase!L$1,Modelo!$A$9:$D$9,0))</f>
        <v>Impacto ambiental</v>
      </c>
      <c r="M2305" s="115" t="str">
        <f>INDEX(Modelo!$A$9:$D$89,MATCH(DataBase!$J2305,Modelo!$A$9:$A$89,0),MATCH(DataBase!M$1,Modelo!$A$9:$D$9,0))</f>
        <v>Pilar 2</v>
      </c>
      <c r="N2305" s="115" t="str">
        <f>INDEX(Modelo!$A$9:$D$89,MATCH(DataBase!$J2305,Modelo!$A$9:$A$89,0),MATCH(DataBase!N$1,Modelo!$A$9:$D$9,0))</f>
        <v>scale</v>
      </c>
      <c r="O2305" s="115" t="b">
        <f t="array" ref="O2305">IF(N2305="negativo",INDEX($AD$3:$AG$51,MATCH(1,($B2305=$AD$3:$AD$51)*($J2305=$AE$3:$AE$51),0),3),IF(N2305="positivo",INDEX($AD$55:$AG$109,MATCH(1,($B2305=$AD$55:$AD$109)*($J2305=$AE$55:$AE$109),0),3)))</f>
        <v>0</v>
      </c>
      <c r="P2305" s="115" t="b">
        <f t="array" ref="P2305">IF(N2305="negativo",INDEX($AD$3:$AG$51,MATCH(1,($B2305=$AD$3:$AD$51)*($J2305=$AE$3:$AE$51),0),4),IF(N2305="positivo",INDEX($AD$55:$AG$109,MATCH(1,($B2305=$AD$55:$AD$109)*($J2305=$AE$55:$AE$109),0),4)))</f>
        <v>0</v>
      </c>
      <c r="Q2305" s="115" t="str">
        <f>VLOOKUP(M2305,Modelo!$A$2:$C$7,2,0)</f>
        <v>Acción Climática y Energía</v>
      </c>
      <c r="R2305" s="118">
        <f t="array" ref="R2305">INDEX(Modelo!$F$1:$H$37,MATCH(1,(DataBase!Q2305=Modelo!$G$1:$G$37)*(DataBase!B2305=Modelo!$F$1:$F$37),0),3)</f>
        <v>0.14285714285714285</v>
      </c>
      <c r="S2305" s="115">
        <f t="shared" si="72"/>
        <v>0</v>
      </c>
      <c r="T2305" s="115">
        <f t="shared" si="73"/>
        <v>0</v>
      </c>
    </row>
    <row r="2306" spans="1:20" x14ac:dyDescent="0.3">
      <c r="A2306" s="115" t="s">
        <v>325</v>
      </c>
      <c r="B2306" s="115" t="s">
        <v>313</v>
      </c>
      <c r="C2306" s="115" t="s">
        <v>103</v>
      </c>
      <c r="D2306" s="115" t="s">
        <v>86</v>
      </c>
      <c r="E2306" s="115" t="s">
        <v>86</v>
      </c>
      <c r="F2306" s="115" t="s">
        <v>87</v>
      </c>
      <c r="G2306" s="115">
        <v>2012</v>
      </c>
      <c r="H2306" s="115" t="s">
        <v>125</v>
      </c>
      <c r="I2306" s="115">
        <v>13.831182682</v>
      </c>
      <c r="J2306" s="115" t="s">
        <v>25</v>
      </c>
      <c r="K2306" s="115">
        <f>INDEX(DatosProcesados!$A$1:$BF$101,MATCH(DataBase!A2306,DatosProcesados!$A$1:$A$101,0),MATCH(DataBase!J2306,DatosProcesados!$A$1:$BF$1,0))</f>
        <v>0</v>
      </c>
      <c r="L2306" s="115" t="str">
        <f>INDEX(Modelo!$A$9:$D$89,MATCH(DataBase!$J2306,Modelo!$A$9:$A$89,0),MATCH(DataBase!L$1,Modelo!$A$9:$D$9,0))</f>
        <v>Impacto ambiental</v>
      </c>
      <c r="M2306" s="115" t="str">
        <f>INDEX(Modelo!$A$9:$D$89,MATCH(DataBase!$J2306,Modelo!$A$9:$A$89,0),MATCH(DataBase!M$1,Modelo!$A$9:$D$9,0))</f>
        <v>Pilar 2</v>
      </c>
      <c r="N2306" s="115" t="str">
        <f>INDEX(Modelo!$A$9:$D$89,MATCH(DataBase!$J2306,Modelo!$A$9:$A$89,0),MATCH(DataBase!N$1,Modelo!$A$9:$D$9,0))</f>
        <v>scale</v>
      </c>
      <c r="O2306" s="115" t="b">
        <f t="array" ref="O2306">IF(N2306="negativo",INDEX($AD$3:$AG$51,MATCH(1,($B2306=$AD$3:$AD$51)*($J2306=$AE$3:$AE$51),0),3),IF(N2306="positivo",INDEX($AD$55:$AG$109,MATCH(1,($B2306=$AD$55:$AD$109)*($J2306=$AE$55:$AE$109),0),3)))</f>
        <v>0</v>
      </c>
      <c r="P2306" s="115" t="b">
        <f t="array" ref="P2306">IF(N2306="negativo",INDEX($AD$3:$AG$51,MATCH(1,($B2306=$AD$3:$AD$51)*($J2306=$AE$3:$AE$51),0),4),IF(N2306="positivo",INDEX($AD$55:$AG$109,MATCH(1,($B2306=$AD$55:$AD$109)*($J2306=$AE$55:$AE$109),0),4)))</f>
        <v>0</v>
      </c>
      <c r="Q2306" s="115" t="str">
        <f>VLOOKUP(M2306,Modelo!$A$2:$C$7,2,0)</f>
        <v>Acción Climática y Energía</v>
      </c>
      <c r="R2306" s="118">
        <f t="array" ref="R2306">INDEX(Modelo!$F$1:$H$37,MATCH(1,(DataBase!Q2306=Modelo!$G$1:$G$37)*(DataBase!B2306=Modelo!$F$1:$F$37),0),3)</f>
        <v>0.17647058823529413</v>
      </c>
      <c r="S2306" s="115">
        <f t="shared" si="72"/>
        <v>0</v>
      </c>
      <c r="T2306" s="115">
        <f t="shared" si="73"/>
        <v>0</v>
      </c>
    </row>
    <row r="2307" spans="1:20" x14ac:dyDescent="0.3">
      <c r="A2307" s="115" t="s">
        <v>394</v>
      </c>
      <c r="B2307" s="115" t="s">
        <v>379</v>
      </c>
      <c r="C2307" s="115" t="s">
        <v>103</v>
      </c>
      <c r="D2307" s="115" t="s">
        <v>87</v>
      </c>
      <c r="E2307" s="115" t="s">
        <v>86</v>
      </c>
      <c r="F2307" s="115" t="s">
        <v>86</v>
      </c>
      <c r="G2307" s="115">
        <v>1990</v>
      </c>
      <c r="H2307" s="115" t="s">
        <v>125</v>
      </c>
      <c r="I2307" s="115">
        <v>0.77142869199999997</v>
      </c>
      <c r="J2307" s="115" t="s">
        <v>25</v>
      </c>
      <c r="K2307" s="115">
        <f>INDEX(DatosProcesados!$A$1:$BF$101,MATCH(DataBase!A2307,DatosProcesados!$A$1:$A$101,0),MATCH(DataBase!J2307,DatosProcesados!$A$1:$BF$1,0))</f>
        <v>0</v>
      </c>
      <c r="L2307" s="115" t="str">
        <f>INDEX(Modelo!$A$9:$D$89,MATCH(DataBase!$J2307,Modelo!$A$9:$A$89,0),MATCH(DataBase!L$1,Modelo!$A$9:$D$9,0))</f>
        <v>Impacto ambiental</v>
      </c>
      <c r="M2307" s="115" t="str">
        <f>INDEX(Modelo!$A$9:$D$89,MATCH(DataBase!$J2307,Modelo!$A$9:$A$89,0),MATCH(DataBase!M$1,Modelo!$A$9:$D$9,0))</f>
        <v>Pilar 2</v>
      </c>
      <c r="N2307" s="115" t="str">
        <f>INDEX(Modelo!$A$9:$D$89,MATCH(DataBase!$J2307,Modelo!$A$9:$A$89,0),MATCH(DataBase!N$1,Modelo!$A$9:$D$9,0))</f>
        <v>scale</v>
      </c>
      <c r="O2307" s="115" t="b">
        <f t="array" ref="O2307">IF(N2307="negativo",INDEX($AD$3:$AG$51,MATCH(1,($B2307=$AD$3:$AD$51)*($J2307=$AE$3:$AE$51),0),3),IF(N2307="positivo",INDEX($AD$55:$AG$109,MATCH(1,($B2307=$AD$55:$AD$109)*($J2307=$AE$55:$AE$109),0),3)))</f>
        <v>0</v>
      </c>
      <c r="P2307" s="115" t="b">
        <f t="array" ref="P2307">IF(N2307="negativo",INDEX($AD$3:$AG$51,MATCH(1,($B2307=$AD$3:$AD$51)*($J2307=$AE$3:$AE$51),0),4),IF(N2307="positivo",INDEX($AD$55:$AG$109,MATCH(1,($B2307=$AD$55:$AD$109)*($J2307=$AE$55:$AE$109),0),4)))</f>
        <v>0</v>
      </c>
      <c r="Q2307" s="115" t="str">
        <f>VLOOKUP(M2307,Modelo!$A$2:$C$7,2,0)</f>
        <v>Acción Climática y Energía</v>
      </c>
      <c r="R2307" s="118">
        <f t="array" ref="R2307">INDEX(Modelo!$F$1:$H$37,MATCH(1,(DataBase!Q2307=Modelo!$G$1:$G$37)*(DataBase!B2307=Modelo!$F$1:$F$37),0),3)</f>
        <v>0.14285714285714285</v>
      </c>
      <c r="S2307" s="115">
        <f t="shared" ref="S2307:S2370" si="74">IFERROR(IF(N2307="boolean",IF(K2307="Si",100,0),IF(N2307="scale",IF(K2307=2,100,IF(K2307=1,50,0)),IF(N2307="positivo",100*((K2307-P2307)/(O2307-P2307)),100*(1-((K2307-P2307)/(O2307-P2307)))))),0)</f>
        <v>0</v>
      </c>
      <c r="T2307" s="115">
        <f t="shared" ref="T2307:T2370" si="75">S2307*R2307</f>
        <v>0</v>
      </c>
    </row>
    <row r="2308" spans="1:20" x14ac:dyDescent="0.3">
      <c r="A2308" s="115" t="s">
        <v>383</v>
      </c>
      <c r="B2308" s="115" t="s">
        <v>379</v>
      </c>
      <c r="C2308" s="115" t="s">
        <v>103</v>
      </c>
      <c r="D2308" s="115" t="s">
        <v>86</v>
      </c>
      <c r="E2308" s="115" t="s">
        <v>86</v>
      </c>
      <c r="F2308" s="115" t="s">
        <v>86</v>
      </c>
      <c r="G2308" s="115">
        <v>2014</v>
      </c>
      <c r="H2308" s="115" t="s">
        <v>125</v>
      </c>
      <c r="I2308" s="115">
        <v>1.314259836</v>
      </c>
      <c r="J2308" s="115" t="s">
        <v>25</v>
      </c>
      <c r="K2308" s="115">
        <f>INDEX(DatosProcesados!$A$1:$BF$101,MATCH(DataBase!A2308,DatosProcesados!$A$1:$A$101,0),MATCH(DataBase!J2308,DatosProcesados!$A$1:$BF$1,0))</f>
        <v>1</v>
      </c>
      <c r="L2308" s="115" t="str">
        <f>INDEX(Modelo!$A$9:$D$89,MATCH(DataBase!$J2308,Modelo!$A$9:$A$89,0),MATCH(DataBase!L$1,Modelo!$A$9:$D$9,0))</f>
        <v>Impacto ambiental</v>
      </c>
      <c r="M2308" s="115" t="str">
        <f>INDEX(Modelo!$A$9:$D$89,MATCH(DataBase!$J2308,Modelo!$A$9:$A$89,0),MATCH(DataBase!M$1,Modelo!$A$9:$D$9,0))</f>
        <v>Pilar 2</v>
      </c>
      <c r="N2308" s="115" t="str">
        <f>INDEX(Modelo!$A$9:$D$89,MATCH(DataBase!$J2308,Modelo!$A$9:$A$89,0),MATCH(DataBase!N$1,Modelo!$A$9:$D$9,0))</f>
        <v>scale</v>
      </c>
      <c r="O2308" s="115" t="b">
        <f t="array" ref="O2308">IF(N2308="negativo",INDEX($AD$3:$AG$51,MATCH(1,($B2308=$AD$3:$AD$51)*($J2308=$AE$3:$AE$51),0),3),IF(N2308="positivo",INDEX($AD$55:$AG$109,MATCH(1,($B2308=$AD$55:$AD$109)*($J2308=$AE$55:$AE$109),0),3)))</f>
        <v>0</v>
      </c>
      <c r="P2308" s="115" t="b">
        <f t="array" ref="P2308">IF(N2308="negativo",INDEX($AD$3:$AG$51,MATCH(1,($B2308=$AD$3:$AD$51)*($J2308=$AE$3:$AE$51),0),4),IF(N2308="positivo",INDEX($AD$55:$AG$109,MATCH(1,($B2308=$AD$55:$AD$109)*($J2308=$AE$55:$AE$109),0),4)))</f>
        <v>0</v>
      </c>
      <c r="Q2308" s="115" t="str">
        <f>VLOOKUP(M2308,Modelo!$A$2:$C$7,2,0)</f>
        <v>Acción Climática y Energía</v>
      </c>
      <c r="R2308" s="118">
        <f t="array" ref="R2308">INDEX(Modelo!$F$1:$H$37,MATCH(1,(DataBase!Q2308=Modelo!$G$1:$G$37)*(DataBase!B2308=Modelo!$F$1:$F$37),0),3)</f>
        <v>0.14285714285714285</v>
      </c>
      <c r="S2308" s="115">
        <f t="shared" si="74"/>
        <v>50</v>
      </c>
      <c r="T2308" s="115">
        <f t="shared" si="75"/>
        <v>7.1428571428571423</v>
      </c>
    </row>
    <row r="2309" spans="1:20" x14ac:dyDescent="0.3">
      <c r="A2309" s="115" t="s">
        <v>112</v>
      </c>
      <c r="B2309" s="115" t="s">
        <v>84</v>
      </c>
      <c r="C2309" s="115" t="s">
        <v>103</v>
      </c>
      <c r="D2309" s="115" t="s">
        <v>86</v>
      </c>
      <c r="E2309" s="115" t="s">
        <v>86</v>
      </c>
      <c r="F2309" s="115" t="s">
        <v>87</v>
      </c>
      <c r="G2309" s="115">
        <v>1919</v>
      </c>
      <c r="H2309" s="115" t="s">
        <v>125</v>
      </c>
      <c r="I2309" s="115">
        <v>15.106042448</v>
      </c>
      <c r="J2309" s="115" t="s">
        <v>25</v>
      </c>
      <c r="K2309" s="115">
        <f>INDEX(DatosProcesados!$A$1:$BF$101,MATCH(DataBase!A2309,DatosProcesados!$A$1:$A$101,0),MATCH(DataBase!J2309,DatosProcesados!$A$1:$BF$1,0))</f>
        <v>1</v>
      </c>
      <c r="L2309" s="115" t="str">
        <f>INDEX(Modelo!$A$9:$D$89,MATCH(DataBase!$J2309,Modelo!$A$9:$A$89,0),MATCH(DataBase!L$1,Modelo!$A$9:$D$9,0))</f>
        <v>Impacto ambiental</v>
      </c>
      <c r="M2309" s="115" t="str">
        <f>INDEX(Modelo!$A$9:$D$89,MATCH(DataBase!$J2309,Modelo!$A$9:$A$89,0),MATCH(DataBase!M$1,Modelo!$A$9:$D$9,0))</f>
        <v>Pilar 2</v>
      </c>
      <c r="N2309" s="115" t="str">
        <f>INDEX(Modelo!$A$9:$D$89,MATCH(DataBase!$J2309,Modelo!$A$9:$A$89,0),MATCH(DataBase!N$1,Modelo!$A$9:$D$9,0))</f>
        <v>scale</v>
      </c>
      <c r="O2309" s="115" t="b">
        <f t="array" ref="O2309">IF(N2309="negativo",INDEX($AD$3:$AG$51,MATCH(1,($B2309=$AD$3:$AD$51)*($J2309=$AE$3:$AE$51),0),3),IF(N2309="positivo",INDEX($AD$55:$AG$109,MATCH(1,($B2309=$AD$55:$AD$109)*($J2309=$AE$55:$AE$109),0),3)))</f>
        <v>0</v>
      </c>
      <c r="P2309" s="115" t="b">
        <f t="array" ref="P2309">IF(N2309="negativo",INDEX($AD$3:$AG$51,MATCH(1,($B2309=$AD$3:$AD$51)*($J2309=$AE$3:$AE$51),0),4),IF(N2309="positivo",INDEX($AD$55:$AG$109,MATCH(1,($B2309=$AD$55:$AD$109)*($J2309=$AE$55:$AE$109),0),4)))</f>
        <v>0</v>
      </c>
      <c r="Q2309" s="115" t="str">
        <f>VLOOKUP(M2309,Modelo!$A$2:$C$7,2,0)</f>
        <v>Acción Climática y Energía</v>
      </c>
      <c r="R2309" s="118">
        <f t="array" ref="R2309">INDEX(Modelo!$F$1:$H$37,MATCH(1,(DataBase!Q2309=Modelo!$G$1:$G$37)*(DataBase!B2309=Modelo!$F$1:$F$37),0),3)</f>
        <v>0.11764705882352941</v>
      </c>
      <c r="S2309" s="115">
        <f t="shared" si="74"/>
        <v>50</v>
      </c>
      <c r="T2309" s="115">
        <f t="shared" si="75"/>
        <v>5.8823529411764701</v>
      </c>
    </row>
    <row r="2310" spans="1:20" x14ac:dyDescent="0.3">
      <c r="A2310" s="115" t="s">
        <v>471</v>
      </c>
      <c r="B2310" s="115" t="s">
        <v>467</v>
      </c>
      <c r="C2310" s="115" t="s">
        <v>103</v>
      </c>
      <c r="D2310" s="115" t="s">
        <v>86</v>
      </c>
      <c r="E2310" s="115" t="s">
        <v>86</v>
      </c>
      <c r="F2310" s="115" t="s">
        <v>86</v>
      </c>
      <c r="G2310" s="115">
        <v>1987</v>
      </c>
      <c r="H2310" s="115" t="s">
        <v>125</v>
      </c>
      <c r="I2310" s="115">
        <v>0.711210393</v>
      </c>
      <c r="J2310" s="115" t="s">
        <v>25</v>
      </c>
      <c r="K2310" s="115">
        <f>INDEX(DatosProcesados!$A$1:$BF$101,MATCH(DataBase!A2310,DatosProcesados!$A$1:$A$101,0),MATCH(DataBase!J2310,DatosProcesados!$A$1:$BF$1,0))</f>
        <v>0</v>
      </c>
      <c r="L2310" s="115" t="str">
        <f>INDEX(Modelo!$A$9:$D$89,MATCH(DataBase!$J2310,Modelo!$A$9:$A$89,0),MATCH(DataBase!L$1,Modelo!$A$9:$D$9,0))</f>
        <v>Impacto ambiental</v>
      </c>
      <c r="M2310" s="115" t="str">
        <f>INDEX(Modelo!$A$9:$D$89,MATCH(DataBase!$J2310,Modelo!$A$9:$A$89,0),MATCH(DataBase!M$1,Modelo!$A$9:$D$9,0))</f>
        <v>Pilar 2</v>
      </c>
      <c r="N2310" s="115" t="str">
        <f>INDEX(Modelo!$A$9:$D$89,MATCH(DataBase!$J2310,Modelo!$A$9:$A$89,0),MATCH(DataBase!N$1,Modelo!$A$9:$D$9,0))</f>
        <v>scale</v>
      </c>
      <c r="O2310" s="115" t="b">
        <f t="array" ref="O2310">IF(N2310="negativo",INDEX($AD$3:$AG$51,MATCH(1,($B2310=$AD$3:$AD$51)*($J2310=$AE$3:$AE$51),0),3),IF(N2310="positivo",INDEX($AD$55:$AG$109,MATCH(1,($B2310=$AD$55:$AD$109)*($J2310=$AE$55:$AE$109),0),3)))</f>
        <v>0</v>
      </c>
      <c r="P2310" s="115" t="b">
        <f t="array" ref="P2310">IF(N2310="negativo",INDEX($AD$3:$AG$51,MATCH(1,($B2310=$AD$3:$AD$51)*($J2310=$AE$3:$AE$51),0),4),IF(N2310="positivo",INDEX($AD$55:$AG$109,MATCH(1,($B2310=$AD$55:$AD$109)*($J2310=$AE$55:$AE$109),0),4)))</f>
        <v>0</v>
      </c>
      <c r="Q2310" s="115" t="str">
        <f>VLOOKUP(M2310,Modelo!$A$2:$C$7,2,0)</f>
        <v>Acción Climática y Energía</v>
      </c>
      <c r="R2310" s="118">
        <f t="array" ref="R2310">INDEX(Modelo!$F$1:$H$37,MATCH(1,(DataBase!Q2310=Modelo!$G$1:$G$37)*(DataBase!B2310=Modelo!$F$1:$F$37),0),3)</f>
        <v>0.19047619047619047</v>
      </c>
      <c r="S2310" s="115">
        <f t="shared" si="74"/>
        <v>0</v>
      </c>
      <c r="T2310" s="115">
        <f t="shared" si="75"/>
        <v>0</v>
      </c>
    </row>
    <row r="2311" spans="1:20" x14ac:dyDescent="0.3">
      <c r="A2311" s="115" t="s">
        <v>466</v>
      </c>
      <c r="B2311" s="115" t="s">
        <v>467</v>
      </c>
      <c r="C2311" s="115" t="s">
        <v>103</v>
      </c>
      <c r="D2311" s="115" t="s">
        <v>87</v>
      </c>
      <c r="E2311" s="115" t="s">
        <v>86</v>
      </c>
      <c r="F2311" s="115" t="s">
        <v>86</v>
      </c>
      <c r="G2311" s="115">
        <v>1969</v>
      </c>
      <c r="H2311" s="115" t="s">
        <v>125</v>
      </c>
      <c r="I2311" s="115">
        <v>2.4231643530000002</v>
      </c>
      <c r="J2311" s="115" t="s">
        <v>25</v>
      </c>
      <c r="K2311" s="115">
        <f>INDEX(DatosProcesados!$A$1:$BF$101,MATCH(DataBase!A2311,DatosProcesados!$A$1:$A$101,0),MATCH(DataBase!J2311,DatosProcesados!$A$1:$BF$1,0))</f>
        <v>0</v>
      </c>
      <c r="L2311" s="115" t="str">
        <f>INDEX(Modelo!$A$9:$D$89,MATCH(DataBase!$J2311,Modelo!$A$9:$A$89,0),MATCH(DataBase!L$1,Modelo!$A$9:$D$9,0))</f>
        <v>Impacto ambiental</v>
      </c>
      <c r="M2311" s="115" t="str">
        <f>INDEX(Modelo!$A$9:$D$89,MATCH(DataBase!$J2311,Modelo!$A$9:$A$89,0),MATCH(DataBase!M$1,Modelo!$A$9:$D$9,0))</f>
        <v>Pilar 2</v>
      </c>
      <c r="N2311" s="115" t="str">
        <f>INDEX(Modelo!$A$9:$D$89,MATCH(DataBase!$J2311,Modelo!$A$9:$A$89,0),MATCH(DataBase!N$1,Modelo!$A$9:$D$9,0))</f>
        <v>scale</v>
      </c>
      <c r="O2311" s="115" t="b">
        <f t="array" ref="O2311">IF(N2311="negativo",INDEX($AD$3:$AG$51,MATCH(1,($B2311=$AD$3:$AD$51)*($J2311=$AE$3:$AE$51),0),3),IF(N2311="positivo",INDEX($AD$55:$AG$109,MATCH(1,($B2311=$AD$55:$AD$109)*($J2311=$AE$55:$AE$109),0),3)))</f>
        <v>0</v>
      </c>
      <c r="P2311" s="115" t="b">
        <f t="array" ref="P2311">IF(N2311="negativo",INDEX($AD$3:$AG$51,MATCH(1,($B2311=$AD$3:$AD$51)*($J2311=$AE$3:$AE$51),0),4),IF(N2311="positivo",INDEX($AD$55:$AG$109,MATCH(1,($B2311=$AD$55:$AD$109)*($J2311=$AE$55:$AE$109),0),4)))</f>
        <v>0</v>
      </c>
      <c r="Q2311" s="115" t="str">
        <f>VLOOKUP(M2311,Modelo!$A$2:$C$7,2,0)</f>
        <v>Acción Climática y Energía</v>
      </c>
      <c r="R2311" s="118">
        <f t="array" ref="R2311">INDEX(Modelo!$F$1:$H$37,MATCH(1,(DataBase!Q2311=Modelo!$G$1:$G$37)*(DataBase!B2311=Modelo!$F$1:$F$37),0),3)</f>
        <v>0.19047619047619047</v>
      </c>
      <c r="S2311" s="115">
        <f t="shared" si="74"/>
        <v>0</v>
      </c>
      <c r="T2311" s="115">
        <f t="shared" si="75"/>
        <v>0</v>
      </c>
    </row>
    <row r="2312" spans="1:20" x14ac:dyDescent="0.3">
      <c r="A2312" s="115" t="s">
        <v>207</v>
      </c>
      <c r="B2312" s="115" t="s">
        <v>84</v>
      </c>
      <c r="C2312" s="115" t="s">
        <v>103</v>
      </c>
      <c r="D2312" s="115" t="s">
        <v>86</v>
      </c>
      <c r="E2312" s="115" t="s">
        <v>87</v>
      </c>
      <c r="F2312" s="115" t="s">
        <v>86</v>
      </c>
      <c r="G2312" s="115">
        <v>1870</v>
      </c>
      <c r="H2312" s="115" t="s">
        <v>125</v>
      </c>
      <c r="I2312" s="115">
        <v>0</v>
      </c>
      <c r="J2312" s="115" t="s">
        <v>25</v>
      </c>
      <c r="K2312" s="115">
        <f>INDEX(DatosProcesados!$A$1:$BF$101,MATCH(DataBase!A2312,DatosProcesados!$A$1:$A$101,0),MATCH(DataBase!J2312,DatosProcesados!$A$1:$BF$1,0))</f>
        <v>2</v>
      </c>
      <c r="L2312" s="115" t="str">
        <f>INDEX(Modelo!$A$9:$D$89,MATCH(DataBase!$J2312,Modelo!$A$9:$A$89,0),MATCH(DataBase!L$1,Modelo!$A$9:$D$9,0))</f>
        <v>Impacto ambiental</v>
      </c>
      <c r="M2312" s="115" t="str">
        <f>INDEX(Modelo!$A$9:$D$89,MATCH(DataBase!$J2312,Modelo!$A$9:$A$89,0),MATCH(DataBase!M$1,Modelo!$A$9:$D$9,0))</f>
        <v>Pilar 2</v>
      </c>
      <c r="N2312" s="115" t="str">
        <f>INDEX(Modelo!$A$9:$D$89,MATCH(DataBase!$J2312,Modelo!$A$9:$A$89,0),MATCH(DataBase!N$1,Modelo!$A$9:$D$9,0))</f>
        <v>scale</v>
      </c>
      <c r="O2312" s="115" t="b">
        <f t="array" ref="O2312">IF(N2312="negativo",INDEX($AD$3:$AG$51,MATCH(1,($B2312=$AD$3:$AD$51)*($J2312=$AE$3:$AE$51),0),3),IF(N2312="positivo",INDEX($AD$55:$AG$109,MATCH(1,($B2312=$AD$55:$AD$109)*($J2312=$AE$55:$AE$109),0),3)))</f>
        <v>0</v>
      </c>
      <c r="P2312" s="115" t="b">
        <f t="array" ref="P2312">IF(N2312="negativo",INDEX($AD$3:$AG$51,MATCH(1,($B2312=$AD$3:$AD$51)*($J2312=$AE$3:$AE$51),0),4),IF(N2312="positivo",INDEX($AD$55:$AG$109,MATCH(1,($B2312=$AD$55:$AD$109)*($J2312=$AE$55:$AE$109),0),4)))</f>
        <v>0</v>
      </c>
      <c r="Q2312" s="115" t="str">
        <f>VLOOKUP(M2312,Modelo!$A$2:$C$7,2,0)</f>
        <v>Acción Climática y Energía</v>
      </c>
      <c r="R2312" s="118">
        <f t="array" ref="R2312">INDEX(Modelo!$F$1:$H$37,MATCH(1,(DataBase!Q2312=Modelo!$G$1:$G$37)*(DataBase!B2312=Modelo!$F$1:$F$37),0),3)</f>
        <v>0.11764705882352941</v>
      </c>
      <c r="S2312" s="115">
        <f t="shared" si="74"/>
        <v>100</v>
      </c>
      <c r="T2312" s="115">
        <f t="shared" si="75"/>
        <v>11.76470588235294</v>
      </c>
    </row>
    <row r="2313" spans="1:20" x14ac:dyDescent="0.3">
      <c r="A2313" s="115" t="s">
        <v>204</v>
      </c>
      <c r="B2313" s="115" t="s">
        <v>84</v>
      </c>
      <c r="C2313" s="115" t="s">
        <v>103</v>
      </c>
      <c r="D2313" s="115" t="s">
        <v>86</v>
      </c>
      <c r="E2313" s="115" t="s">
        <v>87</v>
      </c>
      <c r="F2313" s="115" t="s">
        <v>87</v>
      </c>
      <c r="G2313" s="115">
        <v>1875</v>
      </c>
      <c r="H2313" s="115" t="s">
        <v>125</v>
      </c>
      <c r="I2313" s="115">
        <v>0</v>
      </c>
      <c r="J2313" s="115" t="s">
        <v>25</v>
      </c>
      <c r="K2313" s="115">
        <f>INDEX(DatosProcesados!$A$1:$BF$101,MATCH(DataBase!A2313,DatosProcesados!$A$1:$A$101,0),MATCH(DataBase!J2313,DatosProcesados!$A$1:$BF$1,0))</f>
        <v>2</v>
      </c>
      <c r="L2313" s="115" t="str">
        <f>INDEX(Modelo!$A$9:$D$89,MATCH(DataBase!$J2313,Modelo!$A$9:$A$89,0),MATCH(DataBase!L$1,Modelo!$A$9:$D$9,0))</f>
        <v>Impacto ambiental</v>
      </c>
      <c r="M2313" s="115" t="str">
        <f>INDEX(Modelo!$A$9:$D$89,MATCH(DataBase!$J2313,Modelo!$A$9:$A$89,0),MATCH(DataBase!M$1,Modelo!$A$9:$D$9,0))</f>
        <v>Pilar 2</v>
      </c>
      <c r="N2313" s="115" t="str">
        <f>INDEX(Modelo!$A$9:$D$89,MATCH(DataBase!$J2313,Modelo!$A$9:$A$89,0),MATCH(DataBase!N$1,Modelo!$A$9:$D$9,0))</f>
        <v>scale</v>
      </c>
      <c r="O2313" s="115" t="b">
        <f t="array" ref="O2313">IF(N2313="negativo",INDEX($AD$3:$AG$51,MATCH(1,($B2313=$AD$3:$AD$51)*($J2313=$AE$3:$AE$51),0),3),IF(N2313="positivo",INDEX($AD$55:$AG$109,MATCH(1,($B2313=$AD$55:$AD$109)*($J2313=$AE$55:$AE$109),0),3)))</f>
        <v>0</v>
      </c>
      <c r="P2313" s="115" t="b">
        <f t="array" ref="P2313">IF(N2313="negativo",INDEX($AD$3:$AG$51,MATCH(1,($B2313=$AD$3:$AD$51)*($J2313=$AE$3:$AE$51),0),4),IF(N2313="positivo",INDEX($AD$55:$AG$109,MATCH(1,($B2313=$AD$55:$AD$109)*($J2313=$AE$55:$AE$109),0),4)))</f>
        <v>0</v>
      </c>
      <c r="Q2313" s="115" t="str">
        <f>VLOOKUP(M2313,Modelo!$A$2:$C$7,2,0)</f>
        <v>Acción Climática y Energía</v>
      </c>
      <c r="R2313" s="118">
        <f t="array" ref="R2313">INDEX(Modelo!$F$1:$H$37,MATCH(1,(DataBase!Q2313=Modelo!$G$1:$G$37)*(DataBase!B2313=Modelo!$F$1:$F$37),0),3)</f>
        <v>0.11764705882352941</v>
      </c>
      <c r="S2313" s="115">
        <f t="shared" si="74"/>
        <v>100</v>
      </c>
      <c r="T2313" s="115">
        <f t="shared" si="75"/>
        <v>11.76470588235294</v>
      </c>
    </row>
    <row r="2314" spans="1:20" x14ac:dyDescent="0.3">
      <c r="A2314" s="115" t="s">
        <v>226</v>
      </c>
      <c r="B2314" s="115" t="s">
        <v>216</v>
      </c>
      <c r="C2314" s="115" t="s">
        <v>103</v>
      </c>
      <c r="D2314" s="115" t="s">
        <v>86</v>
      </c>
      <c r="E2314" s="115" t="s">
        <v>86</v>
      </c>
      <c r="F2314" s="115" t="s">
        <v>87</v>
      </c>
      <c r="G2314" s="115">
        <v>1889</v>
      </c>
      <c r="H2314" s="115" t="s">
        <v>125</v>
      </c>
      <c r="I2314" s="115">
        <v>8.6157743510000007</v>
      </c>
      <c r="J2314" s="115" t="s">
        <v>25</v>
      </c>
      <c r="K2314" s="115">
        <f>INDEX(DatosProcesados!$A$1:$BF$101,MATCH(DataBase!A2314,DatosProcesados!$A$1:$A$101,0),MATCH(DataBase!J2314,DatosProcesados!$A$1:$BF$1,0))</f>
        <v>1</v>
      </c>
      <c r="L2314" s="115" t="str">
        <f>INDEX(Modelo!$A$9:$D$89,MATCH(DataBase!$J2314,Modelo!$A$9:$A$89,0),MATCH(DataBase!L$1,Modelo!$A$9:$D$9,0))</f>
        <v>Impacto ambiental</v>
      </c>
      <c r="M2314" s="115" t="str">
        <f>INDEX(Modelo!$A$9:$D$89,MATCH(DataBase!$J2314,Modelo!$A$9:$A$89,0),MATCH(DataBase!M$1,Modelo!$A$9:$D$9,0))</f>
        <v>Pilar 2</v>
      </c>
      <c r="N2314" s="115" t="str">
        <f>INDEX(Modelo!$A$9:$D$89,MATCH(DataBase!$J2314,Modelo!$A$9:$A$89,0),MATCH(DataBase!N$1,Modelo!$A$9:$D$9,0))</f>
        <v>scale</v>
      </c>
      <c r="O2314" s="115" t="b">
        <f t="array" ref="O2314">IF(N2314="negativo",INDEX($AD$3:$AG$51,MATCH(1,($B2314=$AD$3:$AD$51)*($J2314=$AE$3:$AE$51),0),3),IF(N2314="positivo",INDEX($AD$55:$AG$109,MATCH(1,($B2314=$AD$55:$AD$109)*($J2314=$AE$55:$AE$109),0),3)))</f>
        <v>0</v>
      </c>
      <c r="P2314" s="115" t="b">
        <f t="array" ref="P2314">IF(N2314="negativo",INDEX($AD$3:$AG$51,MATCH(1,($B2314=$AD$3:$AD$51)*($J2314=$AE$3:$AE$51),0),4),IF(N2314="positivo",INDEX($AD$55:$AG$109,MATCH(1,($B2314=$AD$55:$AD$109)*($J2314=$AE$55:$AE$109),0),4)))</f>
        <v>0</v>
      </c>
      <c r="Q2314" s="115" t="str">
        <f>VLOOKUP(M2314,Modelo!$A$2:$C$7,2,0)</f>
        <v>Acción Climática y Energía</v>
      </c>
      <c r="R2314" s="118">
        <f t="array" ref="R2314">INDEX(Modelo!$F$1:$H$37,MATCH(1,(DataBase!Q2314=Modelo!$G$1:$G$37)*(DataBase!B2314=Modelo!$F$1:$F$37),0),3)</f>
        <v>0.21052631578947367</v>
      </c>
      <c r="S2314" s="115">
        <f t="shared" si="74"/>
        <v>50</v>
      </c>
      <c r="T2314" s="115">
        <f t="shared" si="75"/>
        <v>10.526315789473683</v>
      </c>
    </row>
    <row r="2315" spans="1:20" x14ac:dyDescent="0.3">
      <c r="A2315" s="115" t="s">
        <v>287</v>
      </c>
      <c r="B2315" s="115" t="s">
        <v>216</v>
      </c>
      <c r="C2315" s="115" t="s">
        <v>103</v>
      </c>
      <c r="D2315" s="115" t="s">
        <v>86</v>
      </c>
      <c r="E2315" s="115" t="s">
        <v>86</v>
      </c>
      <c r="F2315" s="115" t="s">
        <v>87</v>
      </c>
      <c r="G2315" s="115">
        <v>2000</v>
      </c>
      <c r="H2315" s="115" t="s">
        <v>125</v>
      </c>
      <c r="I2315" s="115">
        <v>1.8730507999999999</v>
      </c>
      <c r="J2315" s="115" t="s">
        <v>25</v>
      </c>
      <c r="K2315" s="115">
        <f>INDEX(DatosProcesados!$A$1:$BF$101,MATCH(DataBase!A2315,DatosProcesados!$A$1:$A$101,0),MATCH(DataBase!J2315,DatosProcesados!$A$1:$BF$1,0))</f>
        <v>0</v>
      </c>
      <c r="L2315" s="115" t="str">
        <f>INDEX(Modelo!$A$9:$D$89,MATCH(DataBase!$J2315,Modelo!$A$9:$A$89,0),MATCH(DataBase!L$1,Modelo!$A$9:$D$9,0))</f>
        <v>Impacto ambiental</v>
      </c>
      <c r="M2315" s="115" t="str">
        <f>INDEX(Modelo!$A$9:$D$89,MATCH(DataBase!$J2315,Modelo!$A$9:$A$89,0),MATCH(DataBase!M$1,Modelo!$A$9:$D$9,0))</f>
        <v>Pilar 2</v>
      </c>
      <c r="N2315" s="115" t="str">
        <f>INDEX(Modelo!$A$9:$D$89,MATCH(DataBase!$J2315,Modelo!$A$9:$A$89,0),MATCH(DataBase!N$1,Modelo!$A$9:$D$9,0))</f>
        <v>scale</v>
      </c>
      <c r="O2315" s="115" t="b">
        <f t="array" ref="O2315">IF(N2315="negativo",INDEX($AD$3:$AG$51,MATCH(1,($B2315=$AD$3:$AD$51)*($J2315=$AE$3:$AE$51),0),3),IF(N2315="positivo",INDEX($AD$55:$AG$109,MATCH(1,($B2315=$AD$55:$AD$109)*($J2315=$AE$55:$AE$109),0),3)))</f>
        <v>0</v>
      </c>
      <c r="P2315" s="115" t="b">
        <f t="array" ref="P2315">IF(N2315="negativo",INDEX($AD$3:$AG$51,MATCH(1,($B2315=$AD$3:$AD$51)*($J2315=$AE$3:$AE$51),0),4),IF(N2315="positivo",INDEX($AD$55:$AG$109,MATCH(1,($B2315=$AD$55:$AD$109)*($J2315=$AE$55:$AE$109),0),4)))</f>
        <v>0</v>
      </c>
      <c r="Q2315" s="115" t="str">
        <f>VLOOKUP(M2315,Modelo!$A$2:$C$7,2,0)</f>
        <v>Acción Climática y Energía</v>
      </c>
      <c r="R2315" s="118">
        <f t="array" ref="R2315">INDEX(Modelo!$F$1:$H$37,MATCH(1,(DataBase!Q2315=Modelo!$G$1:$G$37)*(DataBase!B2315=Modelo!$F$1:$F$37),0),3)</f>
        <v>0.21052631578947367</v>
      </c>
      <c r="S2315" s="115">
        <f t="shared" si="74"/>
        <v>0</v>
      </c>
      <c r="T2315" s="115">
        <f t="shared" si="75"/>
        <v>0</v>
      </c>
    </row>
    <row r="2316" spans="1:20" x14ac:dyDescent="0.3">
      <c r="A2316" s="115" t="s">
        <v>345</v>
      </c>
      <c r="B2316" s="115" t="s">
        <v>313</v>
      </c>
      <c r="C2316" s="115" t="s">
        <v>103</v>
      </c>
      <c r="D2316" s="115" t="s">
        <v>86</v>
      </c>
      <c r="E2316" s="115" t="s">
        <v>86</v>
      </c>
      <c r="F2316" s="115" t="s">
        <v>86</v>
      </c>
      <c r="G2316" s="115">
        <v>2004</v>
      </c>
      <c r="H2316" s="115" t="s">
        <v>125</v>
      </c>
      <c r="I2316" s="115">
        <v>4.5125503050000004</v>
      </c>
      <c r="J2316" s="115" t="s">
        <v>25</v>
      </c>
      <c r="K2316" s="115">
        <f>INDEX(DatosProcesados!$A$1:$BF$101,MATCH(DataBase!A2316,DatosProcesados!$A$1:$A$101,0),MATCH(DataBase!J2316,DatosProcesados!$A$1:$BF$1,0))</f>
        <v>0</v>
      </c>
      <c r="L2316" s="115" t="str">
        <f>INDEX(Modelo!$A$9:$D$89,MATCH(DataBase!$J2316,Modelo!$A$9:$A$89,0),MATCH(DataBase!L$1,Modelo!$A$9:$D$9,0))</f>
        <v>Impacto ambiental</v>
      </c>
      <c r="M2316" s="115" t="str">
        <f>INDEX(Modelo!$A$9:$D$89,MATCH(DataBase!$J2316,Modelo!$A$9:$A$89,0),MATCH(DataBase!M$1,Modelo!$A$9:$D$9,0))</f>
        <v>Pilar 2</v>
      </c>
      <c r="N2316" s="115" t="str">
        <f>INDEX(Modelo!$A$9:$D$89,MATCH(DataBase!$J2316,Modelo!$A$9:$A$89,0),MATCH(DataBase!N$1,Modelo!$A$9:$D$9,0))</f>
        <v>scale</v>
      </c>
      <c r="O2316" s="115" t="b">
        <f t="array" ref="O2316">IF(N2316="negativo",INDEX($AD$3:$AG$51,MATCH(1,($B2316=$AD$3:$AD$51)*($J2316=$AE$3:$AE$51),0),3),IF(N2316="positivo",INDEX($AD$55:$AG$109,MATCH(1,($B2316=$AD$55:$AD$109)*($J2316=$AE$55:$AE$109),0),3)))</f>
        <v>0</v>
      </c>
      <c r="P2316" s="115" t="b">
        <f t="array" ref="P2316">IF(N2316="negativo",INDEX($AD$3:$AG$51,MATCH(1,($B2316=$AD$3:$AD$51)*($J2316=$AE$3:$AE$51),0),4),IF(N2316="positivo",INDEX($AD$55:$AG$109,MATCH(1,($B2316=$AD$55:$AD$109)*($J2316=$AE$55:$AE$109),0),4)))</f>
        <v>0</v>
      </c>
      <c r="Q2316" s="115" t="str">
        <f>VLOOKUP(M2316,Modelo!$A$2:$C$7,2,0)</f>
        <v>Acción Climática y Energía</v>
      </c>
      <c r="R2316" s="118">
        <f t="array" ref="R2316">INDEX(Modelo!$F$1:$H$37,MATCH(1,(DataBase!Q2316=Modelo!$G$1:$G$37)*(DataBase!B2316=Modelo!$F$1:$F$37),0),3)</f>
        <v>0.17647058823529413</v>
      </c>
      <c r="S2316" s="115">
        <f t="shared" si="74"/>
        <v>0</v>
      </c>
      <c r="T2316" s="115">
        <f t="shared" si="75"/>
        <v>0</v>
      </c>
    </row>
    <row r="2317" spans="1:20" x14ac:dyDescent="0.3">
      <c r="A2317" s="115" t="s">
        <v>464</v>
      </c>
      <c r="B2317" s="115" t="s">
        <v>407</v>
      </c>
      <c r="C2317" s="115" t="s">
        <v>103</v>
      </c>
      <c r="D2317" s="115" t="s">
        <v>86</v>
      </c>
      <c r="E2317" s="115" t="s">
        <v>86</v>
      </c>
      <c r="F2317" s="115" t="s">
        <v>87</v>
      </c>
      <c r="G2317" s="115">
        <v>1990</v>
      </c>
      <c r="H2317" s="115" t="s">
        <v>281</v>
      </c>
      <c r="I2317" s="115">
        <v>0.89502277900000005</v>
      </c>
      <c r="J2317" s="115" t="s">
        <v>25</v>
      </c>
      <c r="K2317" s="115">
        <f>INDEX(DatosProcesados!$A$1:$BF$101,MATCH(DataBase!A2317,DatosProcesados!$A$1:$A$101,0),MATCH(DataBase!J2317,DatosProcesados!$A$1:$BF$1,0))</f>
        <v>0</v>
      </c>
      <c r="L2317" s="115" t="str">
        <f>INDEX(Modelo!$A$9:$D$89,MATCH(DataBase!$J2317,Modelo!$A$9:$A$89,0),MATCH(DataBase!L$1,Modelo!$A$9:$D$9,0))</f>
        <v>Impacto ambiental</v>
      </c>
      <c r="M2317" s="115" t="str">
        <f>INDEX(Modelo!$A$9:$D$89,MATCH(DataBase!$J2317,Modelo!$A$9:$A$89,0),MATCH(DataBase!M$1,Modelo!$A$9:$D$9,0))</f>
        <v>Pilar 2</v>
      </c>
      <c r="N2317" s="115" t="str">
        <f>INDEX(Modelo!$A$9:$D$89,MATCH(DataBase!$J2317,Modelo!$A$9:$A$89,0),MATCH(DataBase!N$1,Modelo!$A$9:$D$9,0))</f>
        <v>scale</v>
      </c>
      <c r="O2317" s="115" t="b">
        <f t="array" ref="O2317">IF(N2317="negativo",INDEX($AD$3:$AG$51,MATCH(1,($B2317=$AD$3:$AD$51)*($J2317=$AE$3:$AE$51),0),3),IF(N2317="positivo",INDEX($AD$55:$AG$109,MATCH(1,($B2317=$AD$55:$AD$109)*($J2317=$AE$55:$AE$109),0),3)))</f>
        <v>0</v>
      </c>
      <c r="P2317" s="115" t="b">
        <f t="array" ref="P2317">IF(N2317="negativo",INDEX($AD$3:$AG$51,MATCH(1,($B2317=$AD$3:$AD$51)*($J2317=$AE$3:$AE$51),0),4),IF(N2317="positivo",INDEX($AD$55:$AG$109,MATCH(1,($B2317=$AD$55:$AD$109)*($J2317=$AE$55:$AE$109),0),4)))</f>
        <v>0</v>
      </c>
      <c r="Q2317" s="115" t="str">
        <f>VLOOKUP(M2317,Modelo!$A$2:$C$7,2,0)</f>
        <v>Acción Climática y Energía</v>
      </c>
      <c r="R2317" s="118">
        <f t="array" ref="R2317">INDEX(Modelo!$F$1:$H$37,MATCH(1,(DataBase!Q2317=Modelo!$G$1:$G$37)*(DataBase!B2317=Modelo!$F$1:$F$37),0),3)</f>
        <v>0.19230769230769232</v>
      </c>
      <c r="S2317" s="115">
        <f t="shared" si="74"/>
        <v>0</v>
      </c>
      <c r="T2317" s="115">
        <f t="shared" si="75"/>
        <v>0</v>
      </c>
    </row>
    <row r="2318" spans="1:20" x14ac:dyDescent="0.3">
      <c r="A2318" s="115" t="s">
        <v>296</v>
      </c>
      <c r="B2318" s="115" t="s">
        <v>216</v>
      </c>
      <c r="C2318" s="115" t="s">
        <v>103</v>
      </c>
      <c r="D2318" s="115" t="s">
        <v>86</v>
      </c>
      <c r="E2318" s="115" t="s">
        <v>86</v>
      </c>
      <c r="F2318" s="115" t="s">
        <v>87</v>
      </c>
      <c r="G2318" s="115">
        <v>1944</v>
      </c>
      <c r="H2318" s="115" t="s">
        <v>125</v>
      </c>
      <c r="I2318" s="115">
        <v>1.7785578609999999</v>
      </c>
      <c r="J2318" s="115" t="s">
        <v>25</v>
      </c>
      <c r="K2318" s="115">
        <f>INDEX(DatosProcesados!$A$1:$BF$101,MATCH(DataBase!A2318,DatosProcesados!$A$1:$A$101,0),MATCH(DataBase!J2318,DatosProcesados!$A$1:$BF$1,0))</f>
        <v>2</v>
      </c>
      <c r="L2318" s="115" t="str">
        <f>INDEX(Modelo!$A$9:$D$89,MATCH(DataBase!$J2318,Modelo!$A$9:$A$89,0),MATCH(DataBase!L$1,Modelo!$A$9:$D$9,0))</f>
        <v>Impacto ambiental</v>
      </c>
      <c r="M2318" s="115" t="str">
        <f>INDEX(Modelo!$A$9:$D$89,MATCH(DataBase!$J2318,Modelo!$A$9:$A$89,0),MATCH(DataBase!M$1,Modelo!$A$9:$D$9,0))</f>
        <v>Pilar 2</v>
      </c>
      <c r="N2318" s="115" t="str">
        <f>INDEX(Modelo!$A$9:$D$89,MATCH(DataBase!$J2318,Modelo!$A$9:$A$89,0),MATCH(DataBase!N$1,Modelo!$A$9:$D$9,0))</f>
        <v>scale</v>
      </c>
      <c r="O2318" s="115" t="b">
        <f t="array" ref="O2318">IF(N2318="negativo",INDEX($AD$3:$AG$51,MATCH(1,($B2318=$AD$3:$AD$51)*($J2318=$AE$3:$AE$51),0),3),IF(N2318="positivo",INDEX($AD$55:$AG$109,MATCH(1,($B2318=$AD$55:$AD$109)*($J2318=$AE$55:$AE$109),0),3)))</f>
        <v>0</v>
      </c>
      <c r="P2318" s="115" t="b">
        <f t="array" ref="P2318">IF(N2318="negativo",INDEX($AD$3:$AG$51,MATCH(1,($B2318=$AD$3:$AD$51)*($J2318=$AE$3:$AE$51),0),4),IF(N2318="positivo",INDEX($AD$55:$AG$109,MATCH(1,($B2318=$AD$55:$AD$109)*($J2318=$AE$55:$AE$109),0),4)))</f>
        <v>0</v>
      </c>
      <c r="Q2318" s="115" t="str">
        <f>VLOOKUP(M2318,Modelo!$A$2:$C$7,2,0)</f>
        <v>Acción Climática y Energía</v>
      </c>
      <c r="R2318" s="118">
        <f t="array" ref="R2318">INDEX(Modelo!$F$1:$H$37,MATCH(1,(DataBase!Q2318=Modelo!$G$1:$G$37)*(DataBase!B2318=Modelo!$F$1:$F$37),0),3)</f>
        <v>0.21052631578947367</v>
      </c>
      <c r="S2318" s="115">
        <f t="shared" si="74"/>
        <v>100</v>
      </c>
      <c r="T2318" s="115">
        <f t="shared" si="75"/>
        <v>21.052631578947366</v>
      </c>
    </row>
    <row r="2319" spans="1:20" x14ac:dyDescent="0.3">
      <c r="A2319" s="115" t="s">
        <v>134</v>
      </c>
      <c r="B2319" s="115" t="s">
        <v>84</v>
      </c>
      <c r="C2319" s="115" t="s">
        <v>103</v>
      </c>
      <c r="D2319" s="115" t="s">
        <v>86</v>
      </c>
      <c r="E2319" s="115" t="s">
        <v>87</v>
      </c>
      <c r="F2319" s="115" t="s">
        <v>87</v>
      </c>
      <c r="G2319" s="115">
        <v>2001</v>
      </c>
      <c r="H2319" s="115" t="s">
        <v>125</v>
      </c>
      <c r="I2319" s="115">
        <v>6.5475670460000002</v>
      </c>
      <c r="J2319" s="115" t="s">
        <v>25</v>
      </c>
      <c r="K2319" s="115">
        <f>INDEX(DatosProcesados!$A$1:$BF$101,MATCH(DataBase!A2319,DatosProcesados!$A$1:$A$101,0),MATCH(DataBase!J2319,DatosProcesados!$A$1:$BF$1,0))</f>
        <v>2</v>
      </c>
      <c r="L2319" s="115" t="str">
        <f>INDEX(Modelo!$A$9:$D$89,MATCH(DataBase!$J2319,Modelo!$A$9:$A$89,0),MATCH(DataBase!L$1,Modelo!$A$9:$D$9,0))</f>
        <v>Impacto ambiental</v>
      </c>
      <c r="M2319" s="115" t="str">
        <f>INDEX(Modelo!$A$9:$D$89,MATCH(DataBase!$J2319,Modelo!$A$9:$A$89,0),MATCH(DataBase!M$1,Modelo!$A$9:$D$9,0))</f>
        <v>Pilar 2</v>
      </c>
      <c r="N2319" s="115" t="str">
        <f>INDEX(Modelo!$A$9:$D$89,MATCH(DataBase!$J2319,Modelo!$A$9:$A$89,0),MATCH(DataBase!N$1,Modelo!$A$9:$D$9,0))</f>
        <v>scale</v>
      </c>
      <c r="O2319" s="115" t="b">
        <f t="array" ref="O2319">IF(N2319="negativo",INDEX($AD$3:$AG$51,MATCH(1,($B2319=$AD$3:$AD$51)*($J2319=$AE$3:$AE$51),0),3),IF(N2319="positivo",INDEX($AD$55:$AG$109,MATCH(1,($B2319=$AD$55:$AD$109)*($J2319=$AE$55:$AE$109),0),3)))</f>
        <v>0</v>
      </c>
      <c r="P2319" s="115" t="b">
        <f t="array" ref="P2319">IF(N2319="negativo",INDEX($AD$3:$AG$51,MATCH(1,($B2319=$AD$3:$AD$51)*($J2319=$AE$3:$AE$51),0),4),IF(N2319="positivo",INDEX($AD$55:$AG$109,MATCH(1,($B2319=$AD$55:$AD$109)*($J2319=$AE$55:$AE$109),0),4)))</f>
        <v>0</v>
      </c>
      <c r="Q2319" s="115" t="str">
        <f>VLOOKUP(M2319,Modelo!$A$2:$C$7,2,0)</f>
        <v>Acción Climática y Energía</v>
      </c>
      <c r="R2319" s="118">
        <f t="array" ref="R2319">INDEX(Modelo!$F$1:$H$37,MATCH(1,(DataBase!Q2319=Modelo!$G$1:$G$37)*(DataBase!B2319=Modelo!$F$1:$F$37),0),3)</f>
        <v>0.11764705882352941</v>
      </c>
      <c r="S2319" s="115">
        <f t="shared" si="74"/>
        <v>100</v>
      </c>
      <c r="T2319" s="115">
        <f t="shared" si="75"/>
        <v>11.76470588235294</v>
      </c>
    </row>
    <row r="2320" spans="1:20" x14ac:dyDescent="0.3">
      <c r="A2320" s="115" t="s">
        <v>290</v>
      </c>
      <c r="B2320" s="115" t="s">
        <v>216</v>
      </c>
      <c r="C2320" s="115" t="s">
        <v>103</v>
      </c>
      <c r="D2320" s="115" t="s">
        <v>86</v>
      </c>
      <c r="E2320" s="115" t="s">
        <v>87</v>
      </c>
      <c r="F2320" s="115" t="s">
        <v>87</v>
      </c>
      <c r="G2320" s="115">
        <v>1934</v>
      </c>
      <c r="H2320" s="115" t="s">
        <v>125</v>
      </c>
      <c r="I2320" s="115">
        <v>1.84479215</v>
      </c>
      <c r="J2320" s="115" t="s">
        <v>25</v>
      </c>
      <c r="K2320" s="115">
        <f>INDEX(DatosProcesados!$A$1:$BF$101,MATCH(DataBase!A2320,DatosProcesados!$A$1:$A$101,0),MATCH(DataBase!J2320,DatosProcesados!$A$1:$BF$1,0))</f>
        <v>2</v>
      </c>
      <c r="L2320" s="115" t="str">
        <f>INDEX(Modelo!$A$9:$D$89,MATCH(DataBase!$J2320,Modelo!$A$9:$A$89,0),MATCH(DataBase!L$1,Modelo!$A$9:$D$9,0))</f>
        <v>Impacto ambiental</v>
      </c>
      <c r="M2320" s="115" t="str">
        <f>INDEX(Modelo!$A$9:$D$89,MATCH(DataBase!$J2320,Modelo!$A$9:$A$89,0),MATCH(DataBase!M$1,Modelo!$A$9:$D$9,0))</f>
        <v>Pilar 2</v>
      </c>
      <c r="N2320" s="115" t="str">
        <f>INDEX(Modelo!$A$9:$D$89,MATCH(DataBase!$J2320,Modelo!$A$9:$A$89,0),MATCH(DataBase!N$1,Modelo!$A$9:$D$9,0))</f>
        <v>scale</v>
      </c>
      <c r="O2320" s="115" t="b">
        <f t="array" ref="O2320">IF(N2320="negativo",INDEX($AD$3:$AG$51,MATCH(1,($B2320=$AD$3:$AD$51)*($J2320=$AE$3:$AE$51),0),3),IF(N2320="positivo",INDEX($AD$55:$AG$109,MATCH(1,($B2320=$AD$55:$AD$109)*($J2320=$AE$55:$AE$109),0),3)))</f>
        <v>0</v>
      </c>
      <c r="P2320" s="115" t="b">
        <f t="array" ref="P2320">IF(N2320="negativo",INDEX($AD$3:$AG$51,MATCH(1,($B2320=$AD$3:$AD$51)*($J2320=$AE$3:$AE$51),0),4),IF(N2320="positivo",INDEX($AD$55:$AG$109,MATCH(1,($B2320=$AD$55:$AD$109)*($J2320=$AE$55:$AE$109),0),4)))</f>
        <v>0</v>
      </c>
      <c r="Q2320" s="115" t="str">
        <f>VLOOKUP(M2320,Modelo!$A$2:$C$7,2,0)</f>
        <v>Acción Climática y Energía</v>
      </c>
      <c r="R2320" s="118">
        <f t="array" ref="R2320">INDEX(Modelo!$F$1:$H$37,MATCH(1,(DataBase!Q2320=Modelo!$G$1:$G$37)*(DataBase!B2320=Modelo!$F$1:$F$37),0),3)</f>
        <v>0.21052631578947367</v>
      </c>
      <c r="S2320" s="115">
        <f t="shared" si="74"/>
        <v>100</v>
      </c>
      <c r="T2320" s="115">
        <f t="shared" si="75"/>
        <v>21.052631578947366</v>
      </c>
    </row>
    <row r="2321" spans="1:20" x14ac:dyDescent="0.3">
      <c r="A2321" s="115" t="s">
        <v>346</v>
      </c>
      <c r="B2321" s="115" t="s">
        <v>313</v>
      </c>
      <c r="C2321" s="115" t="s">
        <v>103</v>
      </c>
      <c r="D2321" s="115" t="s">
        <v>87</v>
      </c>
      <c r="E2321" s="115" t="s">
        <v>87</v>
      </c>
      <c r="F2321" s="115" t="s">
        <v>87</v>
      </c>
      <c r="G2321" s="115">
        <v>1960</v>
      </c>
      <c r="H2321" s="115" t="s">
        <v>177</v>
      </c>
      <c r="I2321" s="115">
        <v>4.2128666020000001</v>
      </c>
      <c r="J2321" s="115" t="s">
        <v>25</v>
      </c>
      <c r="K2321" s="115">
        <f>INDEX(DatosProcesados!$A$1:$BF$101,MATCH(DataBase!A2321,DatosProcesados!$A$1:$A$101,0),MATCH(DataBase!J2321,DatosProcesados!$A$1:$BF$1,0))</f>
        <v>0</v>
      </c>
      <c r="L2321" s="115" t="str">
        <f>INDEX(Modelo!$A$9:$D$89,MATCH(DataBase!$J2321,Modelo!$A$9:$A$89,0),MATCH(DataBase!L$1,Modelo!$A$9:$D$9,0))</f>
        <v>Impacto ambiental</v>
      </c>
      <c r="M2321" s="115" t="str">
        <f>INDEX(Modelo!$A$9:$D$89,MATCH(DataBase!$J2321,Modelo!$A$9:$A$89,0),MATCH(DataBase!M$1,Modelo!$A$9:$D$9,0))</f>
        <v>Pilar 2</v>
      </c>
      <c r="N2321" s="115" t="str">
        <f>INDEX(Modelo!$A$9:$D$89,MATCH(DataBase!$J2321,Modelo!$A$9:$A$89,0),MATCH(DataBase!N$1,Modelo!$A$9:$D$9,0))</f>
        <v>scale</v>
      </c>
      <c r="O2321" s="115" t="b">
        <f t="array" ref="O2321">IF(N2321="negativo",INDEX($AD$3:$AG$51,MATCH(1,($B2321=$AD$3:$AD$51)*($J2321=$AE$3:$AE$51),0),3),IF(N2321="positivo",INDEX($AD$55:$AG$109,MATCH(1,($B2321=$AD$55:$AD$109)*($J2321=$AE$55:$AE$109),0),3)))</f>
        <v>0</v>
      </c>
      <c r="P2321" s="115" t="b">
        <f t="array" ref="P2321">IF(N2321="negativo",INDEX($AD$3:$AG$51,MATCH(1,($B2321=$AD$3:$AD$51)*($J2321=$AE$3:$AE$51),0),4),IF(N2321="positivo",INDEX($AD$55:$AG$109,MATCH(1,($B2321=$AD$55:$AD$109)*($J2321=$AE$55:$AE$109),0),4)))</f>
        <v>0</v>
      </c>
      <c r="Q2321" s="115" t="str">
        <f>VLOOKUP(M2321,Modelo!$A$2:$C$7,2,0)</f>
        <v>Acción Climática y Energía</v>
      </c>
      <c r="R2321" s="118">
        <f t="array" ref="R2321">INDEX(Modelo!$F$1:$H$37,MATCH(1,(DataBase!Q2321=Modelo!$G$1:$G$37)*(DataBase!B2321=Modelo!$F$1:$F$37),0),3)</f>
        <v>0.17647058823529413</v>
      </c>
      <c r="S2321" s="115">
        <f t="shared" si="74"/>
        <v>0</v>
      </c>
      <c r="T2321" s="115">
        <f t="shared" si="75"/>
        <v>0</v>
      </c>
    </row>
    <row r="2322" spans="1:20" x14ac:dyDescent="0.3">
      <c r="A2322" s="115" t="s">
        <v>124</v>
      </c>
      <c r="B2322" s="115" t="s">
        <v>84</v>
      </c>
      <c r="C2322" s="115" t="s">
        <v>97</v>
      </c>
      <c r="D2322" s="115" t="s">
        <v>86</v>
      </c>
      <c r="E2322" s="115" t="s">
        <v>86</v>
      </c>
      <c r="F2322" s="115" t="s">
        <v>86</v>
      </c>
      <c r="G2322" s="115">
        <v>2012</v>
      </c>
      <c r="H2322" s="115" t="s">
        <v>125</v>
      </c>
      <c r="I2322" s="115">
        <v>9.9777362400000005</v>
      </c>
      <c r="J2322" s="115" t="s">
        <v>25</v>
      </c>
      <c r="K2322" s="115">
        <f>INDEX(DatosProcesados!$A$1:$BF$101,MATCH(DataBase!A2322,DatosProcesados!$A$1:$A$101,0),MATCH(DataBase!J2322,DatosProcesados!$A$1:$BF$1,0))</f>
        <v>2</v>
      </c>
      <c r="L2322" s="115" t="str">
        <f>INDEX(Modelo!$A$9:$D$89,MATCH(DataBase!$J2322,Modelo!$A$9:$A$89,0),MATCH(DataBase!L$1,Modelo!$A$9:$D$9,0))</f>
        <v>Impacto ambiental</v>
      </c>
      <c r="M2322" s="115" t="str">
        <f>INDEX(Modelo!$A$9:$D$89,MATCH(DataBase!$J2322,Modelo!$A$9:$A$89,0),MATCH(DataBase!M$1,Modelo!$A$9:$D$9,0))</f>
        <v>Pilar 2</v>
      </c>
      <c r="N2322" s="115" t="str">
        <f>INDEX(Modelo!$A$9:$D$89,MATCH(DataBase!$J2322,Modelo!$A$9:$A$89,0),MATCH(DataBase!N$1,Modelo!$A$9:$D$9,0))</f>
        <v>scale</v>
      </c>
      <c r="O2322" s="115" t="b">
        <f t="array" ref="O2322">IF(N2322="negativo",INDEX($AD$3:$AG$51,MATCH(1,($B2322=$AD$3:$AD$51)*($J2322=$AE$3:$AE$51),0),3),IF(N2322="positivo",INDEX($AD$55:$AG$109,MATCH(1,($B2322=$AD$55:$AD$109)*($J2322=$AE$55:$AE$109),0),3)))</f>
        <v>0</v>
      </c>
      <c r="P2322" s="115" t="b">
        <f t="array" ref="P2322">IF(N2322="negativo",INDEX($AD$3:$AG$51,MATCH(1,($B2322=$AD$3:$AD$51)*($J2322=$AE$3:$AE$51),0),4),IF(N2322="positivo",INDEX($AD$55:$AG$109,MATCH(1,($B2322=$AD$55:$AD$109)*($J2322=$AE$55:$AE$109),0),4)))</f>
        <v>0</v>
      </c>
      <c r="Q2322" s="115" t="str">
        <f>VLOOKUP(M2322,Modelo!$A$2:$C$7,2,0)</f>
        <v>Acción Climática y Energía</v>
      </c>
      <c r="R2322" s="118">
        <f t="array" ref="R2322">INDEX(Modelo!$F$1:$H$37,MATCH(1,(DataBase!Q2322=Modelo!$G$1:$G$37)*(DataBase!B2322=Modelo!$F$1:$F$37),0),3)</f>
        <v>0.11764705882352941</v>
      </c>
      <c r="S2322" s="115">
        <f t="shared" si="74"/>
        <v>100</v>
      </c>
      <c r="T2322" s="115">
        <f t="shared" si="75"/>
        <v>11.76470588235294</v>
      </c>
    </row>
    <row r="2323" spans="1:20" x14ac:dyDescent="0.3">
      <c r="A2323" s="115" t="s">
        <v>414</v>
      </c>
      <c r="B2323" s="115" t="s">
        <v>407</v>
      </c>
      <c r="C2323" s="115" t="s">
        <v>103</v>
      </c>
      <c r="D2323" s="115" t="s">
        <v>86</v>
      </c>
      <c r="E2323" s="115" t="s">
        <v>86</v>
      </c>
      <c r="F2323" s="115" t="s">
        <v>87</v>
      </c>
      <c r="G2323" s="115">
        <v>1976</v>
      </c>
      <c r="H2323" s="115" t="s">
        <v>415</v>
      </c>
      <c r="I2323" s="115">
        <v>6.0471020830000004</v>
      </c>
      <c r="J2323" s="115" t="s">
        <v>25</v>
      </c>
      <c r="K2323" s="115">
        <f>INDEX(DatosProcesados!$A$1:$BF$101,MATCH(DataBase!A2323,DatosProcesados!$A$1:$A$101,0),MATCH(DataBase!J2323,DatosProcesados!$A$1:$BF$1,0))</f>
        <v>1</v>
      </c>
      <c r="L2323" s="115" t="str">
        <f>INDEX(Modelo!$A$9:$D$89,MATCH(DataBase!$J2323,Modelo!$A$9:$A$89,0),MATCH(DataBase!L$1,Modelo!$A$9:$D$9,0))</f>
        <v>Impacto ambiental</v>
      </c>
      <c r="M2323" s="115" t="str">
        <f>INDEX(Modelo!$A$9:$D$89,MATCH(DataBase!$J2323,Modelo!$A$9:$A$89,0),MATCH(DataBase!M$1,Modelo!$A$9:$D$9,0))</f>
        <v>Pilar 2</v>
      </c>
      <c r="N2323" s="115" t="str">
        <f>INDEX(Modelo!$A$9:$D$89,MATCH(DataBase!$J2323,Modelo!$A$9:$A$89,0),MATCH(DataBase!N$1,Modelo!$A$9:$D$9,0))</f>
        <v>scale</v>
      </c>
      <c r="O2323" s="115" t="b">
        <f t="array" ref="O2323">IF(N2323="negativo",INDEX($AD$3:$AG$51,MATCH(1,($B2323=$AD$3:$AD$51)*($J2323=$AE$3:$AE$51),0),3),IF(N2323="positivo",INDEX($AD$55:$AG$109,MATCH(1,($B2323=$AD$55:$AD$109)*($J2323=$AE$55:$AE$109),0),3)))</f>
        <v>0</v>
      </c>
      <c r="P2323" s="115" t="b">
        <f t="array" ref="P2323">IF(N2323="negativo",INDEX($AD$3:$AG$51,MATCH(1,($B2323=$AD$3:$AD$51)*($J2323=$AE$3:$AE$51),0),4),IF(N2323="positivo",INDEX($AD$55:$AG$109,MATCH(1,($B2323=$AD$55:$AD$109)*($J2323=$AE$55:$AE$109),0),4)))</f>
        <v>0</v>
      </c>
      <c r="Q2323" s="115" t="str">
        <f>VLOOKUP(M2323,Modelo!$A$2:$C$7,2,0)</f>
        <v>Acción Climática y Energía</v>
      </c>
      <c r="R2323" s="118">
        <f t="array" ref="R2323">INDEX(Modelo!$F$1:$H$37,MATCH(1,(DataBase!Q2323=Modelo!$G$1:$G$37)*(DataBase!B2323=Modelo!$F$1:$F$37),0),3)</f>
        <v>0.19230769230769232</v>
      </c>
      <c r="S2323" s="115">
        <f t="shared" si="74"/>
        <v>50</v>
      </c>
      <c r="T2323" s="115">
        <f t="shared" si="75"/>
        <v>9.6153846153846168</v>
      </c>
    </row>
    <row r="2324" spans="1:20" x14ac:dyDescent="0.3">
      <c r="A2324" s="115" t="s">
        <v>337</v>
      </c>
      <c r="B2324" s="115" t="s">
        <v>313</v>
      </c>
      <c r="C2324" s="115" t="s">
        <v>103</v>
      </c>
      <c r="D2324" s="115" t="s">
        <v>86</v>
      </c>
      <c r="E2324" s="115" t="s">
        <v>86</v>
      </c>
      <c r="F2324" s="115" t="s">
        <v>87</v>
      </c>
      <c r="G2324" s="115">
        <v>1879</v>
      </c>
      <c r="H2324" s="115" t="s">
        <v>244</v>
      </c>
      <c r="I2324" s="115">
        <v>5.8689859999999996</v>
      </c>
      <c r="J2324" s="115" t="s">
        <v>25</v>
      </c>
      <c r="K2324" s="115">
        <f>INDEX(DatosProcesados!$A$1:$BF$101,MATCH(DataBase!A2324,DatosProcesados!$A$1:$A$101,0),MATCH(DataBase!J2324,DatosProcesados!$A$1:$BF$1,0))</f>
        <v>1</v>
      </c>
      <c r="L2324" s="115" t="str">
        <f>INDEX(Modelo!$A$9:$D$89,MATCH(DataBase!$J2324,Modelo!$A$9:$A$89,0),MATCH(DataBase!L$1,Modelo!$A$9:$D$9,0))</f>
        <v>Impacto ambiental</v>
      </c>
      <c r="M2324" s="115" t="str">
        <f>INDEX(Modelo!$A$9:$D$89,MATCH(DataBase!$J2324,Modelo!$A$9:$A$89,0),MATCH(DataBase!M$1,Modelo!$A$9:$D$9,0))</f>
        <v>Pilar 2</v>
      </c>
      <c r="N2324" s="115" t="str">
        <f>INDEX(Modelo!$A$9:$D$89,MATCH(DataBase!$J2324,Modelo!$A$9:$A$89,0),MATCH(DataBase!N$1,Modelo!$A$9:$D$9,0))</f>
        <v>scale</v>
      </c>
      <c r="O2324" s="115" t="b">
        <f t="array" ref="O2324">IF(N2324="negativo",INDEX($AD$3:$AG$51,MATCH(1,($B2324=$AD$3:$AD$51)*($J2324=$AE$3:$AE$51),0),3),IF(N2324="positivo",INDEX($AD$55:$AG$109,MATCH(1,($B2324=$AD$55:$AD$109)*($J2324=$AE$55:$AE$109),0),3)))</f>
        <v>0</v>
      </c>
      <c r="P2324" s="115" t="b">
        <f t="array" ref="P2324">IF(N2324="negativo",INDEX($AD$3:$AG$51,MATCH(1,($B2324=$AD$3:$AD$51)*($J2324=$AE$3:$AE$51),0),4),IF(N2324="positivo",INDEX($AD$55:$AG$109,MATCH(1,($B2324=$AD$55:$AD$109)*($J2324=$AE$55:$AE$109),0),4)))</f>
        <v>0</v>
      </c>
      <c r="Q2324" s="115" t="str">
        <f>VLOOKUP(M2324,Modelo!$A$2:$C$7,2,0)</f>
        <v>Acción Climática y Energía</v>
      </c>
      <c r="R2324" s="118">
        <f t="array" ref="R2324">INDEX(Modelo!$F$1:$H$37,MATCH(1,(DataBase!Q2324=Modelo!$G$1:$G$37)*(DataBase!B2324=Modelo!$F$1:$F$37),0),3)</f>
        <v>0.17647058823529413</v>
      </c>
      <c r="S2324" s="115">
        <f t="shared" si="74"/>
        <v>50</v>
      </c>
      <c r="T2324" s="115">
        <f t="shared" si="75"/>
        <v>8.8235294117647065</v>
      </c>
    </row>
    <row r="2325" spans="1:20" x14ac:dyDescent="0.3">
      <c r="A2325" s="115" t="s">
        <v>373</v>
      </c>
      <c r="B2325" s="115" t="s">
        <v>313</v>
      </c>
      <c r="C2325" s="115" t="s">
        <v>103</v>
      </c>
      <c r="D2325" s="115" t="s">
        <v>87</v>
      </c>
      <c r="E2325" s="115" t="s">
        <v>86</v>
      </c>
      <c r="F2325" s="115" t="s">
        <v>86</v>
      </c>
      <c r="G2325" s="115">
        <v>1997</v>
      </c>
      <c r="H2325" s="115" t="s">
        <v>125</v>
      </c>
      <c r="I2325" s="115">
        <v>1.9766409730000001</v>
      </c>
      <c r="J2325" s="115" t="s">
        <v>25</v>
      </c>
      <c r="K2325" s="115">
        <f>INDEX(DatosProcesados!$A$1:$BF$101,MATCH(DataBase!A2325,DatosProcesados!$A$1:$A$101,0),MATCH(DataBase!J2325,DatosProcesados!$A$1:$BF$1,0))</f>
        <v>0</v>
      </c>
      <c r="L2325" s="115" t="str">
        <f>INDEX(Modelo!$A$9:$D$89,MATCH(DataBase!$J2325,Modelo!$A$9:$A$89,0),MATCH(DataBase!L$1,Modelo!$A$9:$D$9,0))</f>
        <v>Impacto ambiental</v>
      </c>
      <c r="M2325" s="115" t="str">
        <f>INDEX(Modelo!$A$9:$D$89,MATCH(DataBase!$J2325,Modelo!$A$9:$A$89,0),MATCH(DataBase!M$1,Modelo!$A$9:$D$9,0))</f>
        <v>Pilar 2</v>
      </c>
      <c r="N2325" s="115" t="str">
        <f>INDEX(Modelo!$A$9:$D$89,MATCH(DataBase!$J2325,Modelo!$A$9:$A$89,0),MATCH(DataBase!N$1,Modelo!$A$9:$D$9,0))</f>
        <v>scale</v>
      </c>
      <c r="O2325" s="115" t="b">
        <f t="array" ref="O2325">IF(N2325="negativo",INDEX($AD$3:$AG$51,MATCH(1,($B2325=$AD$3:$AD$51)*($J2325=$AE$3:$AE$51),0),3),IF(N2325="positivo",INDEX($AD$55:$AG$109,MATCH(1,($B2325=$AD$55:$AD$109)*($J2325=$AE$55:$AE$109),0),3)))</f>
        <v>0</v>
      </c>
      <c r="P2325" s="115" t="b">
        <f t="array" ref="P2325">IF(N2325="negativo",INDEX($AD$3:$AG$51,MATCH(1,($B2325=$AD$3:$AD$51)*($J2325=$AE$3:$AE$51),0),4),IF(N2325="positivo",INDEX($AD$55:$AG$109,MATCH(1,($B2325=$AD$55:$AD$109)*($J2325=$AE$55:$AE$109),0),4)))</f>
        <v>0</v>
      </c>
      <c r="Q2325" s="115" t="str">
        <f>VLOOKUP(M2325,Modelo!$A$2:$C$7,2,0)</f>
        <v>Acción Climática y Energía</v>
      </c>
      <c r="R2325" s="118">
        <f t="array" ref="R2325">INDEX(Modelo!$F$1:$H$37,MATCH(1,(DataBase!Q2325=Modelo!$G$1:$G$37)*(DataBase!B2325=Modelo!$F$1:$F$37),0),3)</f>
        <v>0.17647058823529413</v>
      </c>
      <c r="S2325" s="115">
        <f t="shared" si="74"/>
        <v>0</v>
      </c>
      <c r="T2325" s="115">
        <f t="shared" si="75"/>
        <v>0</v>
      </c>
    </row>
    <row r="2326" spans="1:20" x14ac:dyDescent="0.3">
      <c r="A2326" s="115" t="s">
        <v>102</v>
      </c>
      <c r="B2326" s="115" t="s">
        <v>84</v>
      </c>
      <c r="C2326" s="115" t="s">
        <v>103</v>
      </c>
      <c r="D2326" s="115" t="s">
        <v>86</v>
      </c>
      <c r="E2326" s="115" t="s">
        <v>86</v>
      </c>
      <c r="F2326" s="115" t="s">
        <v>87</v>
      </c>
      <c r="G2326" s="115">
        <v>2003</v>
      </c>
      <c r="H2326" s="115" t="s">
        <v>104</v>
      </c>
      <c r="I2326" s="115">
        <v>15.602099798999999</v>
      </c>
      <c r="J2326" s="115" t="s">
        <v>25</v>
      </c>
      <c r="K2326" s="115">
        <f>INDEX(DatosProcesados!$A$1:$BF$101,MATCH(DataBase!A2326,DatosProcesados!$A$1:$A$101,0),MATCH(DataBase!J2326,DatosProcesados!$A$1:$BF$1,0))</f>
        <v>1</v>
      </c>
      <c r="L2326" s="115" t="str">
        <f>INDEX(Modelo!$A$9:$D$89,MATCH(DataBase!$J2326,Modelo!$A$9:$A$89,0),MATCH(DataBase!L$1,Modelo!$A$9:$D$9,0))</f>
        <v>Impacto ambiental</v>
      </c>
      <c r="M2326" s="115" t="str">
        <f>INDEX(Modelo!$A$9:$D$89,MATCH(DataBase!$J2326,Modelo!$A$9:$A$89,0),MATCH(DataBase!M$1,Modelo!$A$9:$D$9,0))</f>
        <v>Pilar 2</v>
      </c>
      <c r="N2326" s="115" t="str">
        <f>INDEX(Modelo!$A$9:$D$89,MATCH(DataBase!$J2326,Modelo!$A$9:$A$89,0),MATCH(DataBase!N$1,Modelo!$A$9:$D$9,0))</f>
        <v>scale</v>
      </c>
      <c r="O2326" s="115" t="b">
        <f t="array" ref="O2326">IF(N2326="negativo",INDEX($AD$3:$AG$51,MATCH(1,($B2326=$AD$3:$AD$51)*($J2326=$AE$3:$AE$51),0),3),IF(N2326="positivo",INDEX($AD$55:$AG$109,MATCH(1,($B2326=$AD$55:$AD$109)*($J2326=$AE$55:$AE$109),0),3)))</f>
        <v>0</v>
      </c>
      <c r="P2326" s="115" t="b">
        <f t="array" ref="P2326">IF(N2326="negativo",INDEX($AD$3:$AG$51,MATCH(1,($B2326=$AD$3:$AD$51)*($J2326=$AE$3:$AE$51),0),4),IF(N2326="positivo",INDEX($AD$55:$AG$109,MATCH(1,($B2326=$AD$55:$AD$109)*($J2326=$AE$55:$AE$109),0),4)))</f>
        <v>0</v>
      </c>
      <c r="Q2326" s="115" t="str">
        <f>VLOOKUP(M2326,Modelo!$A$2:$C$7,2,0)</f>
        <v>Acción Climática y Energía</v>
      </c>
      <c r="R2326" s="118">
        <f t="array" ref="R2326">INDEX(Modelo!$F$1:$H$37,MATCH(1,(DataBase!Q2326=Modelo!$G$1:$G$37)*(DataBase!B2326=Modelo!$F$1:$F$37),0),3)</f>
        <v>0.11764705882352941</v>
      </c>
      <c r="S2326" s="115">
        <f t="shared" si="74"/>
        <v>50</v>
      </c>
      <c r="T2326" s="115">
        <f t="shared" si="75"/>
        <v>5.8823529411764701</v>
      </c>
    </row>
    <row r="2327" spans="1:20" x14ac:dyDescent="0.3">
      <c r="A2327" s="115" t="s">
        <v>228</v>
      </c>
      <c r="B2327" s="115" t="s">
        <v>216</v>
      </c>
      <c r="C2327" s="115" t="s">
        <v>97</v>
      </c>
      <c r="D2327" s="115" t="s">
        <v>86</v>
      </c>
      <c r="E2327" s="115" t="s">
        <v>87</v>
      </c>
      <c r="F2327" s="115" t="s">
        <v>87</v>
      </c>
      <c r="G2327" s="115">
        <v>1991</v>
      </c>
      <c r="H2327" s="115" t="s">
        <v>229</v>
      </c>
      <c r="I2327" s="115">
        <v>5.1614047279999999</v>
      </c>
      <c r="J2327" s="115" t="s">
        <v>25</v>
      </c>
      <c r="K2327" s="115">
        <f>INDEX(DatosProcesados!$A$1:$BF$101,MATCH(DataBase!A2327,DatosProcesados!$A$1:$A$101,0),MATCH(DataBase!J2327,DatosProcesados!$A$1:$BF$1,0))</f>
        <v>2</v>
      </c>
      <c r="L2327" s="115" t="str">
        <f>INDEX(Modelo!$A$9:$D$89,MATCH(DataBase!$J2327,Modelo!$A$9:$A$89,0),MATCH(DataBase!L$1,Modelo!$A$9:$D$9,0))</f>
        <v>Impacto ambiental</v>
      </c>
      <c r="M2327" s="115" t="str">
        <f>INDEX(Modelo!$A$9:$D$89,MATCH(DataBase!$J2327,Modelo!$A$9:$A$89,0),MATCH(DataBase!M$1,Modelo!$A$9:$D$9,0))</f>
        <v>Pilar 2</v>
      </c>
      <c r="N2327" s="115" t="str">
        <f>INDEX(Modelo!$A$9:$D$89,MATCH(DataBase!$J2327,Modelo!$A$9:$A$89,0),MATCH(DataBase!N$1,Modelo!$A$9:$D$9,0))</f>
        <v>scale</v>
      </c>
      <c r="O2327" s="115" t="b">
        <f t="array" ref="O2327">IF(N2327="negativo",INDEX($AD$3:$AG$51,MATCH(1,($B2327=$AD$3:$AD$51)*($J2327=$AE$3:$AE$51),0),3),IF(N2327="positivo",INDEX($AD$55:$AG$109,MATCH(1,($B2327=$AD$55:$AD$109)*($J2327=$AE$55:$AE$109),0),3)))</f>
        <v>0</v>
      </c>
      <c r="P2327" s="115" t="b">
        <f t="array" ref="P2327">IF(N2327="negativo",INDEX($AD$3:$AG$51,MATCH(1,($B2327=$AD$3:$AD$51)*($J2327=$AE$3:$AE$51),0),4),IF(N2327="positivo",INDEX($AD$55:$AG$109,MATCH(1,($B2327=$AD$55:$AD$109)*($J2327=$AE$55:$AE$109),0),4)))</f>
        <v>0</v>
      </c>
      <c r="Q2327" s="115" t="str">
        <f>VLOOKUP(M2327,Modelo!$A$2:$C$7,2,0)</f>
        <v>Acción Climática y Energía</v>
      </c>
      <c r="R2327" s="118">
        <f t="array" ref="R2327">INDEX(Modelo!$F$1:$H$37,MATCH(1,(DataBase!Q2327=Modelo!$G$1:$G$37)*(DataBase!B2327=Modelo!$F$1:$F$37),0),3)</f>
        <v>0.21052631578947367</v>
      </c>
      <c r="S2327" s="115">
        <f t="shared" si="74"/>
        <v>100</v>
      </c>
      <c r="T2327" s="115">
        <f t="shared" si="75"/>
        <v>21.052631578947366</v>
      </c>
    </row>
    <row r="2328" spans="1:20" x14ac:dyDescent="0.3">
      <c r="A2328" s="115" t="s">
        <v>261</v>
      </c>
      <c r="B2328" s="115" t="s">
        <v>216</v>
      </c>
      <c r="C2328" s="115" t="s">
        <v>103</v>
      </c>
      <c r="D2328" s="115" t="s">
        <v>86</v>
      </c>
      <c r="E2328" s="115" t="s">
        <v>87</v>
      </c>
      <c r="F2328" s="115" t="s">
        <v>87</v>
      </c>
      <c r="G2328" s="115">
        <v>1806</v>
      </c>
      <c r="H2328" s="115" t="s">
        <v>244</v>
      </c>
      <c r="I2328" s="115">
        <v>2.382092359</v>
      </c>
      <c r="J2328" s="115" t="s">
        <v>25</v>
      </c>
      <c r="K2328" s="115">
        <f>INDEX(DatosProcesados!$A$1:$BF$101,MATCH(DataBase!A2328,DatosProcesados!$A$1:$A$101,0),MATCH(DataBase!J2328,DatosProcesados!$A$1:$BF$1,0))</f>
        <v>2</v>
      </c>
      <c r="L2328" s="115" t="str">
        <f>INDEX(Modelo!$A$9:$D$89,MATCH(DataBase!$J2328,Modelo!$A$9:$A$89,0),MATCH(DataBase!L$1,Modelo!$A$9:$D$9,0))</f>
        <v>Impacto ambiental</v>
      </c>
      <c r="M2328" s="115" t="str">
        <f>INDEX(Modelo!$A$9:$D$89,MATCH(DataBase!$J2328,Modelo!$A$9:$A$89,0),MATCH(DataBase!M$1,Modelo!$A$9:$D$9,0))</f>
        <v>Pilar 2</v>
      </c>
      <c r="N2328" s="115" t="str">
        <f>INDEX(Modelo!$A$9:$D$89,MATCH(DataBase!$J2328,Modelo!$A$9:$A$89,0),MATCH(DataBase!N$1,Modelo!$A$9:$D$9,0))</f>
        <v>scale</v>
      </c>
      <c r="O2328" s="115" t="b">
        <f t="array" ref="O2328">IF(N2328="negativo",INDEX($AD$3:$AG$51,MATCH(1,($B2328=$AD$3:$AD$51)*($J2328=$AE$3:$AE$51),0),3),IF(N2328="positivo",INDEX($AD$55:$AG$109,MATCH(1,($B2328=$AD$55:$AD$109)*($J2328=$AE$55:$AE$109),0),3)))</f>
        <v>0</v>
      </c>
      <c r="P2328" s="115" t="b">
        <f t="array" ref="P2328">IF(N2328="negativo",INDEX($AD$3:$AG$51,MATCH(1,($B2328=$AD$3:$AD$51)*($J2328=$AE$3:$AE$51),0),4),IF(N2328="positivo",INDEX($AD$55:$AG$109,MATCH(1,($B2328=$AD$55:$AD$109)*($J2328=$AE$55:$AE$109),0),4)))</f>
        <v>0</v>
      </c>
      <c r="Q2328" s="115" t="str">
        <f>VLOOKUP(M2328,Modelo!$A$2:$C$7,2,0)</f>
        <v>Acción Climática y Energía</v>
      </c>
      <c r="R2328" s="118">
        <f t="array" ref="R2328">INDEX(Modelo!$F$1:$H$37,MATCH(1,(DataBase!Q2328=Modelo!$G$1:$G$37)*(DataBase!B2328=Modelo!$F$1:$F$37),0),3)</f>
        <v>0.21052631578947367</v>
      </c>
      <c r="S2328" s="115">
        <f t="shared" si="74"/>
        <v>100</v>
      </c>
      <c r="T2328" s="115">
        <f t="shared" si="75"/>
        <v>21.052631578947366</v>
      </c>
    </row>
    <row r="2329" spans="1:20" x14ac:dyDescent="0.3">
      <c r="A2329" s="115" t="s">
        <v>269</v>
      </c>
      <c r="B2329" s="115" t="s">
        <v>216</v>
      </c>
      <c r="C2329" s="115" t="s">
        <v>103</v>
      </c>
      <c r="D2329" s="115" t="s">
        <v>87</v>
      </c>
      <c r="E2329" s="115" t="s">
        <v>87</v>
      </c>
      <c r="F2329" s="115" t="s">
        <v>87</v>
      </c>
      <c r="G2329" s="115">
        <v>1932</v>
      </c>
      <c r="H2329" s="115" t="s">
        <v>125</v>
      </c>
      <c r="I2329" s="115">
        <v>2.1928266769999998</v>
      </c>
      <c r="J2329" s="115" t="s">
        <v>25</v>
      </c>
      <c r="K2329" s="115">
        <f>INDEX(DatosProcesados!$A$1:$BF$101,MATCH(DataBase!A2329,DatosProcesados!$A$1:$A$101,0),MATCH(DataBase!J2329,DatosProcesados!$A$1:$BF$1,0))</f>
        <v>1</v>
      </c>
      <c r="L2329" s="115" t="str">
        <f>INDEX(Modelo!$A$9:$D$89,MATCH(DataBase!$J2329,Modelo!$A$9:$A$89,0),MATCH(DataBase!L$1,Modelo!$A$9:$D$9,0))</f>
        <v>Impacto ambiental</v>
      </c>
      <c r="M2329" s="115" t="str">
        <f>INDEX(Modelo!$A$9:$D$89,MATCH(DataBase!$J2329,Modelo!$A$9:$A$89,0),MATCH(DataBase!M$1,Modelo!$A$9:$D$9,0))</f>
        <v>Pilar 2</v>
      </c>
      <c r="N2329" s="115" t="str">
        <f>INDEX(Modelo!$A$9:$D$89,MATCH(DataBase!$J2329,Modelo!$A$9:$A$89,0),MATCH(DataBase!N$1,Modelo!$A$9:$D$9,0))</f>
        <v>scale</v>
      </c>
      <c r="O2329" s="115" t="b">
        <f t="array" ref="O2329">IF(N2329="negativo",INDEX($AD$3:$AG$51,MATCH(1,($B2329=$AD$3:$AD$51)*($J2329=$AE$3:$AE$51),0),3),IF(N2329="positivo",INDEX($AD$55:$AG$109,MATCH(1,($B2329=$AD$55:$AD$109)*($J2329=$AE$55:$AE$109),0),3)))</f>
        <v>0</v>
      </c>
      <c r="P2329" s="115" t="b">
        <f t="array" ref="P2329">IF(N2329="negativo",INDEX($AD$3:$AG$51,MATCH(1,($B2329=$AD$3:$AD$51)*($J2329=$AE$3:$AE$51),0),4),IF(N2329="positivo",INDEX($AD$55:$AG$109,MATCH(1,($B2329=$AD$55:$AD$109)*($J2329=$AE$55:$AE$109),0),4)))</f>
        <v>0</v>
      </c>
      <c r="Q2329" s="115" t="str">
        <f>VLOOKUP(M2329,Modelo!$A$2:$C$7,2,0)</f>
        <v>Acción Climática y Energía</v>
      </c>
      <c r="R2329" s="118">
        <f t="array" ref="R2329">INDEX(Modelo!$F$1:$H$37,MATCH(1,(DataBase!Q2329=Modelo!$G$1:$G$37)*(DataBase!B2329=Modelo!$F$1:$F$37),0),3)</f>
        <v>0.21052631578947367</v>
      </c>
      <c r="S2329" s="115">
        <f t="shared" si="74"/>
        <v>50</v>
      </c>
      <c r="T2329" s="115">
        <f t="shared" si="75"/>
        <v>10.526315789473683</v>
      </c>
    </row>
    <row r="2330" spans="1:20" x14ac:dyDescent="0.3">
      <c r="A2330" s="115" t="s">
        <v>285</v>
      </c>
      <c r="B2330" s="115" t="s">
        <v>216</v>
      </c>
      <c r="C2330" s="115" t="s">
        <v>103</v>
      </c>
      <c r="D2330" s="115" t="s">
        <v>86</v>
      </c>
      <c r="E2330" s="115" t="s">
        <v>86</v>
      </c>
      <c r="F2330" s="115" t="s">
        <v>86</v>
      </c>
      <c r="G2330" s="115">
        <v>1920</v>
      </c>
      <c r="H2330" s="115" t="s">
        <v>125</v>
      </c>
      <c r="I2330" s="115">
        <v>1.9433909700000001</v>
      </c>
      <c r="J2330" s="115" t="s">
        <v>25</v>
      </c>
      <c r="K2330" s="115">
        <f>INDEX(DatosProcesados!$A$1:$BF$101,MATCH(DataBase!A2330,DatosProcesados!$A$1:$A$101,0),MATCH(DataBase!J2330,DatosProcesados!$A$1:$BF$1,0))</f>
        <v>1</v>
      </c>
      <c r="L2330" s="115" t="str">
        <f>INDEX(Modelo!$A$9:$D$89,MATCH(DataBase!$J2330,Modelo!$A$9:$A$89,0),MATCH(DataBase!L$1,Modelo!$A$9:$D$9,0))</f>
        <v>Impacto ambiental</v>
      </c>
      <c r="M2330" s="115" t="str">
        <f>INDEX(Modelo!$A$9:$D$89,MATCH(DataBase!$J2330,Modelo!$A$9:$A$89,0),MATCH(DataBase!M$1,Modelo!$A$9:$D$9,0))</f>
        <v>Pilar 2</v>
      </c>
      <c r="N2330" s="115" t="str">
        <f>INDEX(Modelo!$A$9:$D$89,MATCH(DataBase!$J2330,Modelo!$A$9:$A$89,0),MATCH(DataBase!N$1,Modelo!$A$9:$D$9,0))</f>
        <v>scale</v>
      </c>
      <c r="O2330" s="115" t="b">
        <f t="array" ref="O2330">IF(N2330="negativo",INDEX($AD$3:$AG$51,MATCH(1,($B2330=$AD$3:$AD$51)*($J2330=$AE$3:$AE$51),0),3),IF(N2330="positivo",INDEX($AD$55:$AG$109,MATCH(1,($B2330=$AD$55:$AD$109)*($J2330=$AE$55:$AE$109),0),3)))</f>
        <v>0</v>
      </c>
      <c r="P2330" s="115" t="b">
        <f t="array" ref="P2330">IF(N2330="negativo",INDEX($AD$3:$AG$51,MATCH(1,($B2330=$AD$3:$AD$51)*($J2330=$AE$3:$AE$51),0),4),IF(N2330="positivo",INDEX($AD$55:$AG$109,MATCH(1,($B2330=$AD$55:$AD$109)*($J2330=$AE$55:$AE$109),0),4)))</f>
        <v>0</v>
      </c>
      <c r="Q2330" s="115" t="str">
        <f>VLOOKUP(M2330,Modelo!$A$2:$C$7,2,0)</f>
        <v>Acción Climática y Energía</v>
      </c>
      <c r="R2330" s="118">
        <f t="array" ref="R2330">INDEX(Modelo!$F$1:$H$37,MATCH(1,(DataBase!Q2330=Modelo!$G$1:$G$37)*(DataBase!B2330=Modelo!$F$1:$F$37),0),3)</f>
        <v>0.21052631578947367</v>
      </c>
      <c r="S2330" s="115">
        <f t="shared" si="74"/>
        <v>50</v>
      </c>
      <c r="T2330" s="115">
        <f t="shared" si="75"/>
        <v>10.526315789473683</v>
      </c>
    </row>
    <row r="2331" spans="1:20" x14ac:dyDescent="0.3">
      <c r="A2331" s="115" t="s">
        <v>395</v>
      </c>
      <c r="B2331" s="115" t="s">
        <v>379</v>
      </c>
      <c r="C2331" s="115" t="s">
        <v>103</v>
      </c>
      <c r="D2331" s="115" t="s">
        <v>86</v>
      </c>
      <c r="E2331" s="115" t="s">
        <v>86</v>
      </c>
      <c r="F2331" s="115" t="s">
        <v>86</v>
      </c>
      <c r="G2331" s="115">
        <v>2015</v>
      </c>
      <c r="H2331" s="115" t="s">
        <v>125</v>
      </c>
      <c r="I2331" s="115">
        <v>0.76762142099999997</v>
      </c>
      <c r="J2331" s="115" t="s">
        <v>25</v>
      </c>
      <c r="K2331" s="115">
        <f>INDEX(DatosProcesados!$A$1:$BF$101,MATCH(DataBase!A2331,DatosProcesados!$A$1:$A$101,0),MATCH(DataBase!J2331,DatosProcesados!$A$1:$BF$1,0))</f>
        <v>0</v>
      </c>
      <c r="L2331" s="115" t="str">
        <f>INDEX(Modelo!$A$9:$D$89,MATCH(DataBase!$J2331,Modelo!$A$9:$A$89,0),MATCH(DataBase!L$1,Modelo!$A$9:$D$9,0))</f>
        <v>Impacto ambiental</v>
      </c>
      <c r="M2331" s="115" t="str">
        <f>INDEX(Modelo!$A$9:$D$89,MATCH(DataBase!$J2331,Modelo!$A$9:$A$89,0),MATCH(DataBase!M$1,Modelo!$A$9:$D$9,0))</f>
        <v>Pilar 2</v>
      </c>
      <c r="N2331" s="115" t="str">
        <f>INDEX(Modelo!$A$9:$D$89,MATCH(DataBase!$J2331,Modelo!$A$9:$A$89,0),MATCH(DataBase!N$1,Modelo!$A$9:$D$9,0))</f>
        <v>scale</v>
      </c>
      <c r="O2331" s="115" t="b">
        <f t="array" ref="O2331">IF(N2331="negativo",INDEX($AD$3:$AG$51,MATCH(1,($B2331=$AD$3:$AD$51)*($J2331=$AE$3:$AE$51),0),3),IF(N2331="positivo",INDEX($AD$55:$AG$109,MATCH(1,($B2331=$AD$55:$AD$109)*($J2331=$AE$55:$AE$109),0),3)))</f>
        <v>0</v>
      </c>
      <c r="P2331" s="115" t="b">
        <f t="array" ref="P2331">IF(N2331="negativo",INDEX($AD$3:$AG$51,MATCH(1,($B2331=$AD$3:$AD$51)*($J2331=$AE$3:$AE$51),0),4),IF(N2331="positivo",INDEX($AD$55:$AG$109,MATCH(1,($B2331=$AD$55:$AD$109)*($J2331=$AE$55:$AE$109),0),4)))</f>
        <v>0</v>
      </c>
      <c r="Q2331" s="115" t="str">
        <f>VLOOKUP(M2331,Modelo!$A$2:$C$7,2,0)</f>
        <v>Acción Climática y Energía</v>
      </c>
      <c r="R2331" s="118">
        <f t="array" ref="R2331">INDEX(Modelo!$F$1:$H$37,MATCH(1,(DataBase!Q2331=Modelo!$G$1:$G$37)*(DataBase!B2331=Modelo!$F$1:$F$37),0),3)</f>
        <v>0.14285714285714285</v>
      </c>
      <c r="S2331" s="115">
        <f t="shared" si="74"/>
        <v>0</v>
      </c>
      <c r="T2331" s="115">
        <f t="shared" si="75"/>
        <v>0</v>
      </c>
    </row>
    <row r="2332" spans="1:20" x14ac:dyDescent="0.3">
      <c r="A2332" s="115" t="s">
        <v>402</v>
      </c>
      <c r="B2332" s="115" t="s">
        <v>379</v>
      </c>
      <c r="C2332" s="115" t="s">
        <v>103</v>
      </c>
      <c r="D2332" s="115" t="s">
        <v>86</v>
      </c>
      <c r="E2332" s="115" t="s">
        <v>87</v>
      </c>
      <c r="F2332" s="115" t="s">
        <v>87</v>
      </c>
      <c r="G2332" s="115">
        <v>1961</v>
      </c>
      <c r="H2332" s="115" t="s">
        <v>125</v>
      </c>
      <c r="I2332" s="115">
        <v>0.498844856</v>
      </c>
      <c r="J2332" s="115" t="s">
        <v>25</v>
      </c>
      <c r="K2332" s="115">
        <f>INDEX(DatosProcesados!$A$1:$BF$101,MATCH(DataBase!A2332,DatosProcesados!$A$1:$A$101,0),MATCH(DataBase!J2332,DatosProcesados!$A$1:$BF$1,0))</f>
        <v>0</v>
      </c>
      <c r="L2332" s="115" t="str">
        <f>INDEX(Modelo!$A$9:$D$89,MATCH(DataBase!$J2332,Modelo!$A$9:$A$89,0),MATCH(DataBase!L$1,Modelo!$A$9:$D$9,0))</f>
        <v>Impacto ambiental</v>
      </c>
      <c r="M2332" s="115" t="str">
        <f>INDEX(Modelo!$A$9:$D$89,MATCH(DataBase!$J2332,Modelo!$A$9:$A$89,0),MATCH(DataBase!M$1,Modelo!$A$9:$D$9,0))</f>
        <v>Pilar 2</v>
      </c>
      <c r="N2332" s="115" t="str">
        <f>INDEX(Modelo!$A$9:$D$89,MATCH(DataBase!$J2332,Modelo!$A$9:$A$89,0),MATCH(DataBase!N$1,Modelo!$A$9:$D$9,0))</f>
        <v>scale</v>
      </c>
      <c r="O2332" s="115" t="b">
        <f t="array" ref="O2332">IF(N2332="negativo",INDEX($AD$3:$AG$51,MATCH(1,($B2332=$AD$3:$AD$51)*($J2332=$AE$3:$AE$51),0),3),IF(N2332="positivo",INDEX($AD$55:$AG$109,MATCH(1,($B2332=$AD$55:$AD$109)*($J2332=$AE$55:$AE$109),0),3)))</f>
        <v>0</v>
      </c>
      <c r="P2332" s="115" t="b">
        <f t="array" ref="P2332">IF(N2332="negativo",INDEX($AD$3:$AG$51,MATCH(1,($B2332=$AD$3:$AD$51)*($J2332=$AE$3:$AE$51),0),4),IF(N2332="positivo",INDEX($AD$55:$AG$109,MATCH(1,($B2332=$AD$55:$AD$109)*($J2332=$AE$55:$AE$109),0),4)))</f>
        <v>0</v>
      </c>
      <c r="Q2332" s="115" t="str">
        <f>VLOOKUP(M2332,Modelo!$A$2:$C$7,2,0)</f>
        <v>Acción Climática y Energía</v>
      </c>
      <c r="R2332" s="118">
        <f t="array" ref="R2332">INDEX(Modelo!$F$1:$H$37,MATCH(1,(DataBase!Q2332=Modelo!$G$1:$G$37)*(DataBase!B2332=Modelo!$F$1:$F$37),0),3)</f>
        <v>0.14285714285714285</v>
      </c>
      <c r="S2332" s="115">
        <f t="shared" si="74"/>
        <v>0</v>
      </c>
      <c r="T2332" s="115">
        <f t="shared" si="75"/>
        <v>0</v>
      </c>
    </row>
    <row r="2333" spans="1:20" x14ac:dyDescent="0.3">
      <c r="A2333" s="115" t="s">
        <v>389</v>
      </c>
      <c r="B2333" s="115" t="s">
        <v>379</v>
      </c>
      <c r="C2333" s="115" t="s">
        <v>103</v>
      </c>
      <c r="D2333" s="115" t="s">
        <v>86</v>
      </c>
      <c r="E2333" s="115" t="s">
        <v>87</v>
      </c>
      <c r="F2333" s="115" t="s">
        <v>87</v>
      </c>
      <c r="G2333" s="115">
        <v>1979</v>
      </c>
      <c r="H2333" s="115" t="s">
        <v>125</v>
      </c>
      <c r="I2333" s="115">
        <v>1.189537155</v>
      </c>
      <c r="J2333" s="115" t="s">
        <v>25</v>
      </c>
      <c r="K2333" s="115">
        <f>INDEX(DatosProcesados!$A$1:$BF$101,MATCH(DataBase!A2333,DatosProcesados!$A$1:$A$101,0),MATCH(DataBase!J2333,DatosProcesados!$A$1:$BF$1,0))</f>
        <v>0</v>
      </c>
      <c r="L2333" s="115" t="str">
        <f>INDEX(Modelo!$A$9:$D$89,MATCH(DataBase!$J2333,Modelo!$A$9:$A$89,0),MATCH(DataBase!L$1,Modelo!$A$9:$D$9,0))</f>
        <v>Impacto ambiental</v>
      </c>
      <c r="M2333" s="115" t="str">
        <f>INDEX(Modelo!$A$9:$D$89,MATCH(DataBase!$J2333,Modelo!$A$9:$A$89,0),MATCH(DataBase!M$1,Modelo!$A$9:$D$9,0))</f>
        <v>Pilar 2</v>
      </c>
      <c r="N2333" s="115" t="str">
        <f>INDEX(Modelo!$A$9:$D$89,MATCH(DataBase!$J2333,Modelo!$A$9:$A$89,0),MATCH(DataBase!N$1,Modelo!$A$9:$D$9,0))</f>
        <v>scale</v>
      </c>
      <c r="O2333" s="115" t="b">
        <f t="array" ref="O2333">IF(N2333="negativo",INDEX($AD$3:$AG$51,MATCH(1,($B2333=$AD$3:$AD$51)*($J2333=$AE$3:$AE$51),0),3),IF(N2333="positivo",INDEX($AD$55:$AG$109,MATCH(1,($B2333=$AD$55:$AD$109)*($J2333=$AE$55:$AE$109),0),3)))</f>
        <v>0</v>
      </c>
      <c r="P2333" s="115" t="b">
        <f t="array" ref="P2333">IF(N2333="negativo",INDEX($AD$3:$AG$51,MATCH(1,($B2333=$AD$3:$AD$51)*($J2333=$AE$3:$AE$51),0),4),IF(N2333="positivo",INDEX($AD$55:$AG$109,MATCH(1,($B2333=$AD$55:$AD$109)*($J2333=$AE$55:$AE$109),0),4)))</f>
        <v>0</v>
      </c>
      <c r="Q2333" s="115" t="str">
        <f>VLOOKUP(M2333,Modelo!$A$2:$C$7,2,0)</f>
        <v>Acción Climática y Energía</v>
      </c>
      <c r="R2333" s="118">
        <f t="array" ref="R2333">INDEX(Modelo!$F$1:$H$37,MATCH(1,(DataBase!Q2333=Modelo!$G$1:$G$37)*(DataBase!B2333=Modelo!$F$1:$F$37),0),3)</f>
        <v>0.14285714285714285</v>
      </c>
      <c r="S2333" s="115">
        <f t="shared" si="74"/>
        <v>0</v>
      </c>
      <c r="T2333" s="115">
        <f t="shared" si="75"/>
        <v>0</v>
      </c>
    </row>
    <row r="2334" spans="1:20" x14ac:dyDescent="0.3">
      <c r="A2334" s="115" t="s">
        <v>387</v>
      </c>
      <c r="B2334" s="115" t="s">
        <v>379</v>
      </c>
      <c r="C2334" s="115" t="s">
        <v>103</v>
      </c>
      <c r="D2334" s="115" t="s">
        <v>87</v>
      </c>
      <c r="E2334" s="115" t="s">
        <v>86</v>
      </c>
      <c r="F2334" s="115" t="s">
        <v>86</v>
      </c>
      <c r="G2334" s="115">
        <v>2008</v>
      </c>
      <c r="H2334" s="115" t="s">
        <v>125</v>
      </c>
      <c r="I2334" s="115">
        <v>1.3132825420000001</v>
      </c>
      <c r="J2334" s="115" t="s">
        <v>25</v>
      </c>
      <c r="K2334" s="115">
        <f>INDEX(DatosProcesados!$A$1:$BF$101,MATCH(DataBase!A2334,DatosProcesados!$A$1:$A$101,0),MATCH(DataBase!J2334,DatosProcesados!$A$1:$BF$1,0))</f>
        <v>0</v>
      </c>
      <c r="L2334" s="115" t="str">
        <f>INDEX(Modelo!$A$9:$D$89,MATCH(DataBase!$J2334,Modelo!$A$9:$A$89,0),MATCH(DataBase!L$1,Modelo!$A$9:$D$9,0))</f>
        <v>Impacto ambiental</v>
      </c>
      <c r="M2334" s="115" t="str">
        <f>INDEX(Modelo!$A$9:$D$89,MATCH(DataBase!$J2334,Modelo!$A$9:$A$89,0),MATCH(DataBase!M$1,Modelo!$A$9:$D$9,0))</f>
        <v>Pilar 2</v>
      </c>
      <c r="N2334" s="115" t="str">
        <f>INDEX(Modelo!$A$9:$D$89,MATCH(DataBase!$J2334,Modelo!$A$9:$A$89,0),MATCH(DataBase!N$1,Modelo!$A$9:$D$9,0))</f>
        <v>scale</v>
      </c>
      <c r="O2334" s="115" t="b">
        <f t="array" ref="O2334">IF(N2334="negativo",INDEX($AD$3:$AG$51,MATCH(1,($B2334=$AD$3:$AD$51)*($J2334=$AE$3:$AE$51),0),3),IF(N2334="positivo",INDEX($AD$55:$AG$109,MATCH(1,($B2334=$AD$55:$AD$109)*($J2334=$AE$55:$AE$109),0),3)))</f>
        <v>0</v>
      </c>
      <c r="P2334" s="115" t="b">
        <f t="array" ref="P2334">IF(N2334="negativo",INDEX($AD$3:$AG$51,MATCH(1,($B2334=$AD$3:$AD$51)*($J2334=$AE$3:$AE$51),0),4),IF(N2334="positivo",INDEX($AD$55:$AG$109,MATCH(1,($B2334=$AD$55:$AD$109)*($J2334=$AE$55:$AE$109),0),4)))</f>
        <v>0</v>
      </c>
      <c r="Q2334" s="115" t="str">
        <f>VLOOKUP(M2334,Modelo!$A$2:$C$7,2,0)</f>
        <v>Acción Climática y Energía</v>
      </c>
      <c r="R2334" s="118">
        <f t="array" ref="R2334">INDEX(Modelo!$F$1:$H$37,MATCH(1,(DataBase!Q2334=Modelo!$G$1:$G$37)*(DataBase!B2334=Modelo!$F$1:$F$37),0),3)</f>
        <v>0.14285714285714285</v>
      </c>
      <c r="S2334" s="115">
        <f t="shared" si="74"/>
        <v>0</v>
      </c>
      <c r="T2334" s="115">
        <f t="shared" si="75"/>
        <v>0</v>
      </c>
    </row>
    <row r="2335" spans="1:20" x14ac:dyDescent="0.3">
      <c r="A2335" s="115" t="s">
        <v>400</v>
      </c>
      <c r="B2335" s="115" t="s">
        <v>379</v>
      </c>
      <c r="C2335" s="115" t="s">
        <v>103</v>
      </c>
      <c r="D2335" s="115" t="s">
        <v>86</v>
      </c>
      <c r="E2335" s="115" t="s">
        <v>86</v>
      </c>
      <c r="F2335" s="115" t="s">
        <v>86</v>
      </c>
      <c r="G2335" s="115">
        <v>1977</v>
      </c>
      <c r="H2335" s="115" t="s">
        <v>125</v>
      </c>
      <c r="I2335" s="115">
        <v>0.74612668500000001</v>
      </c>
      <c r="J2335" s="115" t="s">
        <v>25</v>
      </c>
      <c r="K2335" s="115">
        <f>INDEX(DatosProcesados!$A$1:$BF$101,MATCH(DataBase!A2335,DatosProcesados!$A$1:$A$101,0),MATCH(DataBase!J2335,DatosProcesados!$A$1:$BF$1,0))</f>
        <v>0</v>
      </c>
      <c r="L2335" s="115" t="str">
        <f>INDEX(Modelo!$A$9:$D$89,MATCH(DataBase!$J2335,Modelo!$A$9:$A$89,0),MATCH(DataBase!L$1,Modelo!$A$9:$D$9,0))</f>
        <v>Impacto ambiental</v>
      </c>
      <c r="M2335" s="115" t="str">
        <f>INDEX(Modelo!$A$9:$D$89,MATCH(DataBase!$J2335,Modelo!$A$9:$A$89,0),MATCH(DataBase!M$1,Modelo!$A$9:$D$9,0))</f>
        <v>Pilar 2</v>
      </c>
      <c r="N2335" s="115" t="str">
        <f>INDEX(Modelo!$A$9:$D$89,MATCH(DataBase!$J2335,Modelo!$A$9:$A$89,0),MATCH(DataBase!N$1,Modelo!$A$9:$D$9,0))</f>
        <v>scale</v>
      </c>
      <c r="O2335" s="115" t="b">
        <f t="array" ref="O2335">IF(N2335="negativo",INDEX($AD$3:$AG$51,MATCH(1,($B2335=$AD$3:$AD$51)*($J2335=$AE$3:$AE$51),0),3),IF(N2335="positivo",INDEX($AD$55:$AG$109,MATCH(1,($B2335=$AD$55:$AD$109)*($J2335=$AE$55:$AE$109),0),3)))</f>
        <v>0</v>
      </c>
      <c r="P2335" s="115" t="b">
        <f t="array" ref="P2335">IF(N2335="negativo",INDEX($AD$3:$AG$51,MATCH(1,($B2335=$AD$3:$AD$51)*($J2335=$AE$3:$AE$51),0),4),IF(N2335="positivo",INDEX($AD$55:$AG$109,MATCH(1,($B2335=$AD$55:$AD$109)*($J2335=$AE$55:$AE$109),0),4)))</f>
        <v>0</v>
      </c>
      <c r="Q2335" s="115" t="str">
        <f>VLOOKUP(M2335,Modelo!$A$2:$C$7,2,0)</f>
        <v>Acción Climática y Energía</v>
      </c>
      <c r="R2335" s="118">
        <f t="array" ref="R2335">INDEX(Modelo!$F$1:$H$37,MATCH(1,(DataBase!Q2335=Modelo!$G$1:$G$37)*(DataBase!B2335=Modelo!$F$1:$F$37),0),3)</f>
        <v>0.14285714285714285</v>
      </c>
      <c r="S2335" s="115">
        <f t="shared" si="74"/>
        <v>0</v>
      </c>
      <c r="T2335" s="115">
        <f t="shared" si="75"/>
        <v>0</v>
      </c>
    </row>
    <row r="2336" spans="1:20" x14ac:dyDescent="0.3">
      <c r="A2336" s="115" t="s">
        <v>326</v>
      </c>
      <c r="B2336" s="115" t="s">
        <v>313</v>
      </c>
      <c r="C2336" s="115" t="s">
        <v>103</v>
      </c>
      <c r="D2336" s="115" t="s">
        <v>87</v>
      </c>
      <c r="E2336" s="115" t="s">
        <v>86</v>
      </c>
      <c r="F2336" s="115" t="s">
        <v>86</v>
      </c>
      <c r="G2336" s="115">
        <v>1938</v>
      </c>
      <c r="H2336" s="115" t="s">
        <v>125</v>
      </c>
      <c r="I2336" s="115">
        <v>11.88773162</v>
      </c>
      <c r="J2336" s="115" t="s">
        <v>25</v>
      </c>
      <c r="K2336" s="115">
        <f>INDEX(DatosProcesados!$A$1:$BF$101,MATCH(DataBase!A2336,DatosProcesados!$A$1:$A$101,0),MATCH(DataBase!J2336,DatosProcesados!$A$1:$BF$1,0))</f>
        <v>0</v>
      </c>
      <c r="L2336" s="115" t="str">
        <f>INDEX(Modelo!$A$9:$D$89,MATCH(DataBase!$J2336,Modelo!$A$9:$A$89,0),MATCH(DataBase!L$1,Modelo!$A$9:$D$9,0))</f>
        <v>Impacto ambiental</v>
      </c>
      <c r="M2336" s="115" t="str">
        <f>INDEX(Modelo!$A$9:$D$89,MATCH(DataBase!$J2336,Modelo!$A$9:$A$89,0),MATCH(DataBase!M$1,Modelo!$A$9:$D$9,0))</f>
        <v>Pilar 2</v>
      </c>
      <c r="N2336" s="115" t="str">
        <f>INDEX(Modelo!$A$9:$D$89,MATCH(DataBase!$J2336,Modelo!$A$9:$A$89,0),MATCH(DataBase!N$1,Modelo!$A$9:$D$9,0))</f>
        <v>scale</v>
      </c>
      <c r="O2336" s="115" t="b">
        <f t="array" ref="O2336">IF(N2336="negativo",INDEX($AD$3:$AG$51,MATCH(1,($B2336=$AD$3:$AD$51)*($J2336=$AE$3:$AE$51),0),3),IF(N2336="positivo",INDEX($AD$55:$AG$109,MATCH(1,($B2336=$AD$55:$AD$109)*($J2336=$AE$55:$AE$109),0),3)))</f>
        <v>0</v>
      </c>
      <c r="P2336" s="115" t="b">
        <f t="array" ref="P2336">IF(N2336="negativo",INDEX($AD$3:$AG$51,MATCH(1,($B2336=$AD$3:$AD$51)*($J2336=$AE$3:$AE$51),0),4),IF(N2336="positivo",INDEX($AD$55:$AG$109,MATCH(1,($B2336=$AD$55:$AD$109)*($J2336=$AE$55:$AE$109),0),4)))</f>
        <v>0</v>
      </c>
      <c r="Q2336" s="115" t="str">
        <f>VLOOKUP(M2336,Modelo!$A$2:$C$7,2,0)</f>
        <v>Acción Climática y Energía</v>
      </c>
      <c r="R2336" s="118">
        <f t="array" ref="R2336">INDEX(Modelo!$F$1:$H$37,MATCH(1,(DataBase!Q2336=Modelo!$G$1:$G$37)*(DataBase!B2336=Modelo!$F$1:$F$37),0),3)</f>
        <v>0.17647058823529413</v>
      </c>
      <c r="S2336" s="115">
        <f t="shared" si="74"/>
        <v>0</v>
      </c>
      <c r="T2336" s="115">
        <f t="shared" si="75"/>
        <v>0</v>
      </c>
    </row>
    <row r="2337" spans="1:20" x14ac:dyDescent="0.3">
      <c r="A2337" s="115" t="s">
        <v>339</v>
      </c>
      <c r="B2337" s="115" t="s">
        <v>313</v>
      </c>
      <c r="C2337" s="115" t="s">
        <v>103</v>
      </c>
      <c r="D2337" s="115" t="s">
        <v>86</v>
      </c>
      <c r="E2337" s="115" t="s">
        <v>86</v>
      </c>
      <c r="F2337" s="115" t="s">
        <v>87</v>
      </c>
      <c r="G2337" s="115">
        <v>1984</v>
      </c>
      <c r="H2337" s="115" t="s">
        <v>177</v>
      </c>
      <c r="I2337" s="115">
        <v>5.5116464790000004</v>
      </c>
      <c r="J2337" s="115" t="s">
        <v>25</v>
      </c>
      <c r="K2337" s="115">
        <f>INDEX(DatosProcesados!$A$1:$BF$101,MATCH(DataBase!A2337,DatosProcesados!$A$1:$A$101,0),MATCH(DataBase!J2337,DatosProcesados!$A$1:$BF$1,0))</f>
        <v>1</v>
      </c>
      <c r="L2337" s="115" t="str">
        <f>INDEX(Modelo!$A$9:$D$89,MATCH(DataBase!$J2337,Modelo!$A$9:$A$89,0),MATCH(DataBase!L$1,Modelo!$A$9:$D$9,0))</f>
        <v>Impacto ambiental</v>
      </c>
      <c r="M2337" s="115" t="str">
        <f>INDEX(Modelo!$A$9:$D$89,MATCH(DataBase!$J2337,Modelo!$A$9:$A$89,0),MATCH(DataBase!M$1,Modelo!$A$9:$D$9,0))</f>
        <v>Pilar 2</v>
      </c>
      <c r="N2337" s="115" t="str">
        <f>INDEX(Modelo!$A$9:$D$89,MATCH(DataBase!$J2337,Modelo!$A$9:$A$89,0),MATCH(DataBase!N$1,Modelo!$A$9:$D$9,0))</f>
        <v>scale</v>
      </c>
      <c r="O2337" s="115" t="b">
        <f t="array" ref="O2337">IF(N2337="negativo",INDEX($AD$3:$AG$51,MATCH(1,($B2337=$AD$3:$AD$51)*($J2337=$AE$3:$AE$51),0),3),IF(N2337="positivo",INDEX($AD$55:$AG$109,MATCH(1,($B2337=$AD$55:$AD$109)*($J2337=$AE$55:$AE$109),0),3)))</f>
        <v>0</v>
      </c>
      <c r="P2337" s="115" t="b">
        <f t="array" ref="P2337">IF(N2337="negativo",INDEX($AD$3:$AG$51,MATCH(1,($B2337=$AD$3:$AD$51)*($J2337=$AE$3:$AE$51),0),4),IF(N2337="positivo",INDEX($AD$55:$AG$109,MATCH(1,($B2337=$AD$55:$AD$109)*($J2337=$AE$55:$AE$109),0),4)))</f>
        <v>0</v>
      </c>
      <c r="Q2337" s="115" t="str">
        <f>VLOOKUP(M2337,Modelo!$A$2:$C$7,2,0)</f>
        <v>Acción Climática y Energía</v>
      </c>
      <c r="R2337" s="118">
        <f t="array" ref="R2337">INDEX(Modelo!$F$1:$H$37,MATCH(1,(DataBase!Q2337=Modelo!$G$1:$G$37)*(DataBase!B2337=Modelo!$F$1:$F$37),0),3)</f>
        <v>0.17647058823529413</v>
      </c>
      <c r="S2337" s="115">
        <f t="shared" si="74"/>
        <v>50</v>
      </c>
      <c r="T2337" s="115">
        <f t="shared" si="75"/>
        <v>8.8235294117647065</v>
      </c>
    </row>
    <row r="2338" spans="1:20" x14ac:dyDescent="0.3">
      <c r="A2338" s="115" t="s">
        <v>317</v>
      </c>
      <c r="B2338" s="115" t="s">
        <v>313</v>
      </c>
      <c r="C2338" s="115" t="s">
        <v>103</v>
      </c>
      <c r="D2338" s="115" t="s">
        <v>87</v>
      </c>
      <c r="E2338" s="115" t="s">
        <v>86</v>
      </c>
      <c r="F2338" s="115" t="s">
        <v>86</v>
      </c>
      <c r="G2338" s="115">
        <v>2009</v>
      </c>
      <c r="H2338" s="115" t="s">
        <v>125</v>
      </c>
      <c r="I2338" s="115">
        <v>19.439396106</v>
      </c>
      <c r="J2338" s="115" t="s">
        <v>25</v>
      </c>
      <c r="K2338" s="115">
        <f>INDEX(DatosProcesados!$A$1:$BF$101,MATCH(DataBase!A2338,DatosProcesados!$A$1:$A$101,0),MATCH(DataBase!J2338,DatosProcesados!$A$1:$BF$1,0))</f>
        <v>0</v>
      </c>
      <c r="L2338" s="115" t="str">
        <f>INDEX(Modelo!$A$9:$D$89,MATCH(DataBase!$J2338,Modelo!$A$9:$A$89,0),MATCH(DataBase!L$1,Modelo!$A$9:$D$9,0))</f>
        <v>Impacto ambiental</v>
      </c>
      <c r="M2338" s="115" t="str">
        <f>INDEX(Modelo!$A$9:$D$89,MATCH(DataBase!$J2338,Modelo!$A$9:$A$89,0),MATCH(DataBase!M$1,Modelo!$A$9:$D$9,0))</f>
        <v>Pilar 2</v>
      </c>
      <c r="N2338" s="115" t="str">
        <f>INDEX(Modelo!$A$9:$D$89,MATCH(DataBase!$J2338,Modelo!$A$9:$A$89,0),MATCH(DataBase!N$1,Modelo!$A$9:$D$9,0))</f>
        <v>scale</v>
      </c>
      <c r="O2338" s="115" t="b">
        <f t="array" ref="O2338">IF(N2338="negativo",INDEX($AD$3:$AG$51,MATCH(1,($B2338=$AD$3:$AD$51)*($J2338=$AE$3:$AE$51),0),3),IF(N2338="positivo",INDEX($AD$55:$AG$109,MATCH(1,($B2338=$AD$55:$AD$109)*($J2338=$AE$55:$AE$109),0),3)))</f>
        <v>0</v>
      </c>
      <c r="P2338" s="115" t="b">
        <f t="array" ref="P2338">IF(N2338="negativo",INDEX($AD$3:$AG$51,MATCH(1,($B2338=$AD$3:$AD$51)*($J2338=$AE$3:$AE$51),0),4),IF(N2338="positivo",INDEX($AD$55:$AG$109,MATCH(1,($B2338=$AD$55:$AD$109)*($J2338=$AE$55:$AE$109),0),4)))</f>
        <v>0</v>
      </c>
      <c r="Q2338" s="115" t="str">
        <f>VLOOKUP(M2338,Modelo!$A$2:$C$7,2,0)</f>
        <v>Acción Climática y Energía</v>
      </c>
      <c r="R2338" s="118">
        <f t="array" ref="R2338">INDEX(Modelo!$F$1:$H$37,MATCH(1,(DataBase!Q2338=Modelo!$G$1:$G$37)*(DataBase!B2338=Modelo!$F$1:$F$37),0),3)</f>
        <v>0.17647058823529413</v>
      </c>
      <c r="S2338" s="115">
        <f t="shared" si="74"/>
        <v>0</v>
      </c>
      <c r="T2338" s="115">
        <f t="shared" si="75"/>
        <v>0</v>
      </c>
    </row>
    <row r="2339" spans="1:20" x14ac:dyDescent="0.3">
      <c r="A2339" s="115" t="s">
        <v>211</v>
      </c>
      <c r="B2339" s="115" t="s">
        <v>84</v>
      </c>
      <c r="C2339" s="115" t="s">
        <v>103</v>
      </c>
      <c r="D2339" s="115" t="s">
        <v>86</v>
      </c>
      <c r="E2339" s="115" t="s">
        <v>87</v>
      </c>
      <c r="F2339" s="115" t="s">
        <v>86</v>
      </c>
      <c r="G2339" s="115">
        <v>1972</v>
      </c>
      <c r="H2339" s="115" t="s">
        <v>125</v>
      </c>
      <c r="I2339" s="115">
        <v>0</v>
      </c>
      <c r="J2339" s="115" t="s">
        <v>25</v>
      </c>
      <c r="K2339" s="115">
        <f>INDEX(DatosProcesados!$A$1:$BF$101,MATCH(DataBase!A2339,DatosProcesados!$A$1:$A$101,0),MATCH(DataBase!J2339,DatosProcesados!$A$1:$BF$1,0))</f>
        <v>2</v>
      </c>
      <c r="L2339" s="115" t="str">
        <f>INDEX(Modelo!$A$9:$D$89,MATCH(DataBase!$J2339,Modelo!$A$9:$A$89,0),MATCH(DataBase!L$1,Modelo!$A$9:$D$9,0))</f>
        <v>Impacto ambiental</v>
      </c>
      <c r="M2339" s="115" t="str">
        <f>INDEX(Modelo!$A$9:$D$89,MATCH(DataBase!$J2339,Modelo!$A$9:$A$89,0),MATCH(DataBase!M$1,Modelo!$A$9:$D$9,0))</f>
        <v>Pilar 2</v>
      </c>
      <c r="N2339" s="115" t="str">
        <f>INDEX(Modelo!$A$9:$D$89,MATCH(DataBase!$J2339,Modelo!$A$9:$A$89,0),MATCH(DataBase!N$1,Modelo!$A$9:$D$9,0))</f>
        <v>scale</v>
      </c>
      <c r="O2339" s="115" t="b">
        <f t="array" ref="O2339">IF(N2339="negativo",INDEX($AD$3:$AG$51,MATCH(1,($B2339=$AD$3:$AD$51)*($J2339=$AE$3:$AE$51),0),3),IF(N2339="positivo",INDEX($AD$55:$AG$109,MATCH(1,($B2339=$AD$55:$AD$109)*($J2339=$AE$55:$AE$109),0),3)))</f>
        <v>0</v>
      </c>
      <c r="P2339" s="115" t="b">
        <f t="array" ref="P2339">IF(N2339="negativo",INDEX($AD$3:$AG$51,MATCH(1,($B2339=$AD$3:$AD$51)*($J2339=$AE$3:$AE$51),0),4),IF(N2339="positivo",INDEX($AD$55:$AG$109,MATCH(1,($B2339=$AD$55:$AD$109)*($J2339=$AE$55:$AE$109),0),4)))</f>
        <v>0</v>
      </c>
      <c r="Q2339" s="115" t="str">
        <f>VLOOKUP(M2339,Modelo!$A$2:$C$7,2,0)</f>
        <v>Acción Climática y Energía</v>
      </c>
      <c r="R2339" s="118">
        <f t="array" ref="R2339">INDEX(Modelo!$F$1:$H$37,MATCH(1,(DataBase!Q2339=Modelo!$G$1:$G$37)*(DataBase!B2339=Modelo!$F$1:$F$37),0),3)</f>
        <v>0.11764705882352941</v>
      </c>
      <c r="S2339" s="115">
        <f t="shared" si="74"/>
        <v>100</v>
      </c>
      <c r="T2339" s="115">
        <f t="shared" si="75"/>
        <v>11.76470588235294</v>
      </c>
    </row>
    <row r="2340" spans="1:20" x14ac:dyDescent="0.3">
      <c r="A2340" s="115" t="s">
        <v>351</v>
      </c>
      <c r="B2340" s="115" t="s">
        <v>313</v>
      </c>
      <c r="C2340" s="115" t="s">
        <v>103</v>
      </c>
      <c r="D2340" s="115" t="s">
        <v>87</v>
      </c>
      <c r="E2340" s="115" t="s">
        <v>86</v>
      </c>
      <c r="F2340" s="115" t="s">
        <v>86</v>
      </c>
      <c r="G2340" s="115">
        <v>1997</v>
      </c>
      <c r="H2340" s="115" t="s">
        <v>125</v>
      </c>
      <c r="I2340" s="115">
        <v>3.874476933</v>
      </c>
      <c r="J2340" s="115" t="s">
        <v>25</v>
      </c>
      <c r="K2340" s="115">
        <f>INDEX(DatosProcesados!$A$1:$BF$101,MATCH(DataBase!A2340,DatosProcesados!$A$1:$A$101,0),MATCH(DataBase!J2340,DatosProcesados!$A$1:$BF$1,0))</f>
        <v>0</v>
      </c>
      <c r="L2340" s="115" t="str">
        <f>INDEX(Modelo!$A$9:$D$89,MATCH(DataBase!$J2340,Modelo!$A$9:$A$89,0),MATCH(DataBase!L$1,Modelo!$A$9:$D$9,0))</f>
        <v>Impacto ambiental</v>
      </c>
      <c r="M2340" s="115" t="str">
        <f>INDEX(Modelo!$A$9:$D$89,MATCH(DataBase!$J2340,Modelo!$A$9:$A$89,0),MATCH(DataBase!M$1,Modelo!$A$9:$D$9,0))</f>
        <v>Pilar 2</v>
      </c>
      <c r="N2340" s="115" t="str">
        <f>INDEX(Modelo!$A$9:$D$89,MATCH(DataBase!$J2340,Modelo!$A$9:$A$89,0),MATCH(DataBase!N$1,Modelo!$A$9:$D$9,0))</f>
        <v>scale</v>
      </c>
      <c r="O2340" s="115" t="b">
        <f t="array" ref="O2340">IF(N2340="negativo",INDEX($AD$3:$AG$51,MATCH(1,($B2340=$AD$3:$AD$51)*($J2340=$AE$3:$AE$51),0),3),IF(N2340="positivo",INDEX($AD$55:$AG$109,MATCH(1,($B2340=$AD$55:$AD$109)*($J2340=$AE$55:$AE$109),0),3)))</f>
        <v>0</v>
      </c>
      <c r="P2340" s="115" t="b">
        <f t="array" ref="P2340">IF(N2340="negativo",INDEX($AD$3:$AG$51,MATCH(1,($B2340=$AD$3:$AD$51)*($J2340=$AE$3:$AE$51),0),4),IF(N2340="positivo",INDEX($AD$55:$AG$109,MATCH(1,($B2340=$AD$55:$AD$109)*($J2340=$AE$55:$AE$109),0),4)))</f>
        <v>0</v>
      </c>
      <c r="Q2340" s="115" t="str">
        <f>VLOOKUP(M2340,Modelo!$A$2:$C$7,2,0)</f>
        <v>Acción Climática y Energía</v>
      </c>
      <c r="R2340" s="118">
        <f t="array" ref="R2340">INDEX(Modelo!$F$1:$H$37,MATCH(1,(DataBase!Q2340=Modelo!$G$1:$G$37)*(DataBase!B2340=Modelo!$F$1:$F$37),0),3)</f>
        <v>0.17647058823529413</v>
      </c>
      <c r="S2340" s="115">
        <f t="shared" si="74"/>
        <v>0</v>
      </c>
      <c r="T2340" s="115">
        <f t="shared" si="75"/>
        <v>0</v>
      </c>
    </row>
    <row r="2341" spans="1:20" x14ac:dyDescent="0.3">
      <c r="A2341" s="115" t="s">
        <v>411</v>
      </c>
      <c r="B2341" s="115" t="s">
        <v>407</v>
      </c>
      <c r="C2341" s="115" t="s">
        <v>103</v>
      </c>
      <c r="D2341" s="115" t="s">
        <v>87</v>
      </c>
      <c r="E2341" s="115" t="s">
        <v>86</v>
      </c>
      <c r="F2341" s="115" t="s">
        <v>87</v>
      </c>
      <c r="G2341" s="115">
        <v>1935</v>
      </c>
      <c r="H2341" s="115" t="s">
        <v>244</v>
      </c>
      <c r="I2341" s="115">
        <v>11.495989482000001</v>
      </c>
      <c r="J2341" s="115" t="s">
        <v>25</v>
      </c>
      <c r="K2341" s="115">
        <f>INDEX(DatosProcesados!$A$1:$BF$101,MATCH(DataBase!A2341,DatosProcesados!$A$1:$A$101,0),MATCH(DataBase!J2341,DatosProcesados!$A$1:$BF$1,0))</f>
        <v>0</v>
      </c>
      <c r="L2341" s="115" t="str">
        <f>INDEX(Modelo!$A$9:$D$89,MATCH(DataBase!$J2341,Modelo!$A$9:$A$89,0),MATCH(DataBase!L$1,Modelo!$A$9:$D$9,0))</f>
        <v>Impacto ambiental</v>
      </c>
      <c r="M2341" s="115" t="str">
        <f>INDEX(Modelo!$A$9:$D$89,MATCH(DataBase!$J2341,Modelo!$A$9:$A$89,0),MATCH(DataBase!M$1,Modelo!$A$9:$D$9,0))</f>
        <v>Pilar 2</v>
      </c>
      <c r="N2341" s="115" t="str">
        <f>INDEX(Modelo!$A$9:$D$89,MATCH(DataBase!$J2341,Modelo!$A$9:$A$89,0),MATCH(DataBase!N$1,Modelo!$A$9:$D$9,0))</f>
        <v>scale</v>
      </c>
      <c r="O2341" s="115" t="b">
        <f t="array" ref="O2341">IF(N2341="negativo",INDEX($AD$3:$AG$51,MATCH(1,($B2341=$AD$3:$AD$51)*($J2341=$AE$3:$AE$51),0),3),IF(N2341="positivo",INDEX($AD$55:$AG$109,MATCH(1,($B2341=$AD$55:$AD$109)*($J2341=$AE$55:$AE$109),0),3)))</f>
        <v>0</v>
      </c>
      <c r="P2341" s="115" t="b">
        <f t="array" ref="P2341">IF(N2341="negativo",INDEX($AD$3:$AG$51,MATCH(1,($B2341=$AD$3:$AD$51)*($J2341=$AE$3:$AE$51),0),4),IF(N2341="positivo",INDEX($AD$55:$AG$109,MATCH(1,($B2341=$AD$55:$AD$109)*($J2341=$AE$55:$AE$109),0),4)))</f>
        <v>0</v>
      </c>
      <c r="Q2341" s="115" t="str">
        <f>VLOOKUP(M2341,Modelo!$A$2:$C$7,2,0)</f>
        <v>Acción Climática y Energía</v>
      </c>
      <c r="R2341" s="118">
        <f t="array" ref="R2341">INDEX(Modelo!$F$1:$H$37,MATCH(1,(DataBase!Q2341=Modelo!$G$1:$G$37)*(DataBase!B2341=Modelo!$F$1:$F$37),0),3)</f>
        <v>0.19230769230769232</v>
      </c>
      <c r="S2341" s="115">
        <f t="shared" si="74"/>
        <v>0</v>
      </c>
      <c r="T2341" s="115">
        <f t="shared" si="75"/>
        <v>0</v>
      </c>
    </row>
    <row r="2342" spans="1:20" x14ac:dyDescent="0.3">
      <c r="A2342" s="115" t="s">
        <v>406</v>
      </c>
      <c r="B2342" s="115" t="s">
        <v>407</v>
      </c>
      <c r="C2342" s="115" t="s">
        <v>97</v>
      </c>
      <c r="D2342" s="115" t="s">
        <v>86</v>
      </c>
      <c r="E2342" s="115" t="s">
        <v>87</v>
      </c>
      <c r="F2342" s="115" t="s">
        <v>87</v>
      </c>
      <c r="G2342" s="115">
        <v>1951</v>
      </c>
      <c r="H2342" s="115" t="s">
        <v>125</v>
      </c>
      <c r="I2342" s="115">
        <v>113.923310323</v>
      </c>
      <c r="J2342" s="115" t="s">
        <v>25</v>
      </c>
      <c r="K2342" s="115">
        <f>INDEX(DatosProcesados!$A$1:$BF$101,MATCH(DataBase!A2342,DatosProcesados!$A$1:$A$101,0),MATCH(DataBase!J2342,DatosProcesados!$A$1:$BF$1,0))</f>
        <v>2</v>
      </c>
      <c r="L2342" s="115" t="str">
        <f>INDEX(Modelo!$A$9:$D$89,MATCH(DataBase!$J2342,Modelo!$A$9:$A$89,0),MATCH(DataBase!L$1,Modelo!$A$9:$D$9,0))</f>
        <v>Impacto ambiental</v>
      </c>
      <c r="M2342" s="115" t="str">
        <f>INDEX(Modelo!$A$9:$D$89,MATCH(DataBase!$J2342,Modelo!$A$9:$A$89,0),MATCH(DataBase!M$1,Modelo!$A$9:$D$9,0))</f>
        <v>Pilar 2</v>
      </c>
      <c r="N2342" s="115" t="str">
        <f>INDEX(Modelo!$A$9:$D$89,MATCH(DataBase!$J2342,Modelo!$A$9:$A$89,0),MATCH(DataBase!N$1,Modelo!$A$9:$D$9,0))</f>
        <v>scale</v>
      </c>
      <c r="O2342" s="115" t="b">
        <f t="array" ref="O2342">IF(N2342="negativo",INDEX($AD$3:$AG$51,MATCH(1,($B2342=$AD$3:$AD$51)*($J2342=$AE$3:$AE$51),0),3),IF(N2342="positivo",INDEX($AD$55:$AG$109,MATCH(1,($B2342=$AD$55:$AD$109)*($J2342=$AE$55:$AE$109),0),3)))</f>
        <v>0</v>
      </c>
      <c r="P2342" s="115" t="b">
        <f t="array" ref="P2342">IF(N2342="negativo",INDEX($AD$3:$AG$51,MATCH(1,($B2342=$AD$3:$AD$51)*($J2342=$AE$3:$AE$51),0),4),IF(N2342="positivo",INDEX($AD$55:$AG$109,MATCH(1,($B2342=$AD$55:$AD$109)*($J2342=$AE$55:$AE$109),0),4)))</f>
        <v>0</v>
      </c>
      <c r="Q2342" s="115" t="str">
        <f>VLOOKUP(M2342,Modelo!$A$2:$C$7,2,0)</f>
        <v>Acción Climática y Energía</v>
      </c>
      <c r="R2342" s="118">
        <f t="array" ref="R2342">INDEX(Modelo!$F$1:$H$37,MATCH(1,(DataBase!Q2342=Modelo!$G$1:$G$37)*(DataBase!B2342=Modelo!$F$1:$F$37),0),3)</f>
        <v>0.19230769230769232</v>
      </c>
      <c r="S2342" s="115">
        <f t="shared" si="74"/>
        <v>100</v>
      </c>
      <c r="T2342" s="115">
        <f t="shared" si="75"/>
        <v>19.230769230769234</v>
      </c>
    </row>
    <row r="2343" spans="1:20" x14ac:dyDescent="0.3">
      <c r="A2343" s="115" t="s">
        <v>96</v>
      </c>
      <c r="B2343" s="115" t="s">
        <v>84</v>
      </c>
      <c r="C2343" s="115" t="s">
        <v>97</v>
      </c>
      <c r="D2343" s="115" t="s">
        <v>86</v>
      </c>
      <c r="E2343" s="115" t="s">
        <v>86</v>
      </c>
      <c r="F2343" s="115" t="s">
        <v>87</v>
      </c>
      <c r="G2343" s="115">
        <v>1997</v>
      </c>
      <c r="H2343" s="115" t="s">
        <v>125</v>
      </c>
      <c r="I2343" s="115">
        <v>15.780332546</v>
      </c>
      <c r="J2343" s="115" t="s">
        <v>25</v>
      </c>
      <c r="K2343" s="115">
        <f>INDEX(DatosProcesados!$A$1:$BF$101,MATCH(DataBase!A2343,DatosProcesados!$A$1:$A$101,0),MATCH(DataBase!J2343,DatosProcesados!$A$1:$BF$1,0))</f>
        <v>2</v>
      </c>
      <c r="L2343" s="115" t="str">
        <f>INDEX(Modelo!$A$9:$D$89,MATCH(DataBase!$J2343,Modelo!$A$9:$A$89,0),MATCH(DataBase!L$1,Modelo!$A$9:$D$9,0))</f>
        <v>Impacto ambiental</v>
      </c>
      <c r="M2343" s="115" t="str">
        <f>INDEX(Modelo!$A$9:$D$89,MATCH(DataBase!$J2343,Modelo!$A$9:$A$89,0),MATCH(DataBase!M$1,Modelo!$A$9:$D$9,0))</f>
        <v>Pilar 2</v>
      </c>
      <c r="N2343" s="115" t="str">
        <f>INDEX(Modelo!$A$9:$D$89,MATCH(DataBase!$J2343,Modelo!$A$9:$A$89,0),MATCH(DataBase!N$1,Modelo!$A$9:$D$9,0))</f>
        <v>scale</v>
      </c>
      <c r="O2343" s="115" t="b">
        <f t="array" ref="O2343">IF(N2343="negativo",INDEX($AD$3:$AG$51,MATCH(1,($B2343=$AD$3:$AD$51)*($J2343=$AE$3:$AE$51),0),3),IF(N2343="positivo",INDEX($AD$55:$AG$109,MATCH(1,($B2343=$AD$55:$AD$109)*($J2343=$AE$55:$AE$109),0),3)))</f>
        <v>0</v>
      </c>
      <c r="P2343" s="115" t="b">
        <f t="array" ref="P2343">IF(N2343="negativo",INDEX($AD$3:$AG$51,MATCH(1,($B2343=$AD$3:$AD$51)*($J2343=$AE$3:$AE$51),0),4),IF(N2343="positivo",INDEX($AD$55:$AG$109,MATCH(1,($B2343=$AD$55:$AD$109)*($J2343=$AE$55:$AE$109),0),4)))</f>
        <v>0</v>
      </c>
      <c r="Q2343" s="115" t="str">
        <f>VLOOKUP(M2343,Modelo!$A$2:$C$7,2,0)</f>
        <v>Acción Climática y Energía</v>
      </c>
      <c r="R2343" s="118">
        <f t="array" ref="R2343">INDEX(Modelo!$F$1:$H$37,MATCH(1,(DataBase!Q2343=Modelo!$G$1:$G$37)*(DataBase!B2343=Modelo!$F$1:$F$37),0),3)</f>
        <v>0.11764705882352941</v>
      </c>
      <c r="S2343" s="115">
        <f t="shared" si="74"/>
        <v>100</v>
      </c>
      <c r="T2343" s="115">
        <f t="shared" si="75"/>
        <v>11.76470588235294</v>
      </c>
    </row>
    <row r="2344" spans="1:20" x14ac:dyDescent="0.3">
      <c r="A2344" s="115" t="s">
        <v>83</v>
      </c>
      <c r="B2344" s="115" t="s">
        <v>84</v>
      </c>
      <c r="C2344" s="115" t="s">
        <v>85</v>
      </c>
      <c r="D2344" s="115" t="s">
        <v>86</v>
      </c>
      <c r="E2344" s="115" t="s">
        <v>86</v>
      </c>
      <c r="F2344" s="115" t="s">
        <v>87</v>
      </c>
      <c r="G2344" s="115">
        <v>1955</v>
      </c>
      <c r="H2344" s="115" t="s">
        <v>125</v>
      </c>
      <c r="I2344" s="115">
        <v>20.574477179999999</v>
      </c>
      <c r="J2344" s="115" t="s">
        <v>25</v>
      </c>
      <c r="K2344" s="115">
        <f>INDEX(DatosProcesados!$A$1:$BF$101,MATCH(DataBase!A2344,DatosProcesados!$A$1:$A$101,0),MATCH(DataBase!J2344,DatosProcesados!$A$1:$BF$1,0))</f>
        <v>2</v>
      </c>
      <c r="L2344" s="115" t="str">
        <f>INDEX(Modelo!$A$9:$D$89,MATCH(DataBase!$J2344,Modelo!$A$9:$A$89,0),MATCH(DataBase!L$1,Modelo!$A$9:$D$9,0))</f>
        <v>Impacto ambiental</v>
      </c>
      <c r="M2344" s="115" t="str">
        <f>INDEX(Modelo!$A$9:$D$89,MATCH(DataBase!$J2344,Modelo!$A$9:$A$89,0),MATCH(DataBase!M$1,Modelo!$A$9:$D$9,0))</f>
        <v>Pilar 2</v>
      </c>
      <c r="N2344" s="115" t="str">
        <f>INDEX(Modelo!$A$9:$D$89,MATCH(DataBase!$J2344,Modelo!$A$9:$A$89,0),MATCH(DataBase!N$1,Modelo!$A$9:$D$9,0))</f>
        <v>scale</v>
      </c>
      <c r="O2344" s="115" t="b">
        <f t="array" ref="O2344">IF(N2344="negativo",INDEX($AD$3:$AG$51,MATCH(1,($B2344=$AD$3:$AD$51)*($J2344=$AE$3:$AE$51),0),3),IF(N2344="positivo",INDEX($AD$55:$AG$109,MATCH(1,($B2344=$AD$55:$AD$109)*($J2344=$AE$55:$AE$109),0),3)))</f>
        <v>0</v>
      </c>
      <c r="P2344" s="115" t="b">
        <f t="array" ref="P2344">IF(N2344="negativo",INDEX($AD$3:$AG$51,MATCH(1,($B2344=$AD$3:$AD$51)*($J2344=$AE$3:$AE$51),0),4),IF(N2344="positivo",INDEX($AD$55:$AG$109,MATCH(1,($B2344=$AD$55:$AD$109)*($J2344=$AE$55:$AE$109),0),4)))</f>
        <v>0</v>
      </c>
      <c r="Q2344" s="115" t="str">
        <f>VLOOKUP(M2344,Modelo!$A$2:$C$7,2,0)</f>
        <v>Acción Climática y Energía</v>
      </c>
      <c r="R2344" s="118">
        <f t="array" ref="R2344">INDEX(Modelo!$F$1:$H$37,MATCH(1,(DataBase!Q2344=Modelo!$G$1:$G$37)*(DataBase!B2344=Modelo!$F$1:$F$37),0),3)</f>
        <v>0.11764705882352941</v>
      </c>
      <c r="S2344" s="115">
        <f t="shared" si="74"/>
        <v>100</v>
      </c>
      <c r="T2344" s="115">
        <f t="shared" si="75"/>
        <v>11.76470588235294</v>
      </c>
    </row>
    <row r="2345" spans="1:20" x14ac:dyDescent="0.3">
      <c r="A2345" s="115" t="s">
        <v>243</v>
      </c>
      <c r="B2345" s="115" t="s">
        <v>216</v>
      </c>
      <c r="C2345" s="115" t="s">
        <v>103</v>
      </c>
      <c r="D2345" s="115" t="s">
        <v>86</v>
      </c>
      <c r="E2345" s="115" t="s">
        <v>86</v>
      </c>
      <c r="F2345" s="115" t="s">
        <v>87</v>
      </c>
      <c r="G2345" s="115">
        <v>1985</v>
      </c>
      <c r="H2345" s="115" t="s">
        <v>244</v>
      </c>
      <c r="I2345" s="115">
        <v>2.6249202149999999</v>
      </c>
      <c r="J2345" s="115" t="s">
        <v>25</v>
      </c>
      <c r="K2345" s="115">
        <f>INDEX(DatosProcesados!$A$1:$BF$101,MATCH(DataBase!A2345,DatosProcesados!$A$1:$A$101,0),MATCH(DataBase!J2345,DatosProcesados!$A$1:$BF$1,0))</f>
        <v>0</v>
      </c>
      <c r="L2345" s="115" t="str">
        <f>INDEX(Modelo!$A$9:$D$89,MATCH(DataBase!$J2345,Modelo!$A$9:$A$89,0),MATCH(DataBase!L$1,Modelo!$A$9:$D$9,0))</f>
        <v>Impacto ambiental</v>
      </c>
      <c r="M2345" s="115" t="str">
        <f>INDEX(Modelo!$A$9:$D$89,MATCH(DataBase!$J2345,Modelo!$A$9:$A$89,0),MATCH(DataBase!M$1,Modelo!$A$9:$D$9,0))</f>
        <v>Pilar 2</v>
      </c>
      <c r="N2345" s="115" t="str">
        <f>INDEX(Modelo!$A$9:$D$89,MATCH(DataBase!$J2345,Modelo!$A$9:$A$89,0),MATCH(DataBase!N$1,Modelo!$A$9:$D$9,0))</f>
        <v>scale</v>
      </c>
      <c r="O2345" s="115" t="b">
        <f t="array" ref="O2345">IF(N2345="negativo",INDEX($AD$3:$AG$51,MATCH(1,($B2345=$AD$3:$AD$51)*($J2345=$AE$3:$AE$51),0),3),IF(N2345="positivo",INDEX($AD$55:$AG$109,MATCH(1,($B2345=$AD$55:$AD$109)*($J2345=$AE$55:$AE$109),0),3)))</f>
        <v>0</v>
      </c>
      <c r="P2345" s="115" t="b">
        <f t="array" ref="P2345">IF(N2345="negativo",INDEX($AD$3:$AG$51,MATCH(1,($B2345=$AD$3:$AD$51)*($J2345=$AE$3:$AE$51),0),4),IF(N2345="positivo",INDEX($AD$55:$AG$109,MATCH(1,($B2345=$AD$55:$AD$109)*($J2345=$AE$55:$AE$109),0),4)))</f>
        <v>0</v>
      </c>
      <c r="Q2345" s="115" t="str">
        <f>VLOOKUP(M2345,Modelo!$A$2:$C$7,2,0)</f>
        <v>Acción Climática y Energía</v>
      </c>
      <c r="R2345" s="118">
        <f t="array" ref="R2345">INDEX(Modelo!$F$1:$H$37,MATCH(1,(DataBase!Q2345=Modelo!$G$1:$G$37)*(DataBase!B2345=Modelo!$F$1:$F$37),0),3)</f>
        <v>0.21052631578947367</v>
      </c>
      <c r="S2345" s="115">
        <f t="shared" si="74"/>
        <v>0</v>
      </c>
      <c r="T2345" s="115">
        <f t="shared" si="75"/>
        <v>0</v>
      </c>
    </row>
    <row r="2346" spans="1:20" x14ac:dyDescent="0.3">
      <c r="A2346" s="115" t="s">
        <v>263</v>
      </c>
      <c r="B2346" s="115" t="s">
        <v>216</v>
      </c>
      <c r="C2346" s="115" t="s">
        <v>97</v>
      </c>
      <c r="D2346" s="115" t="s">
        <v>86</v>
      </c>
      <c r="E2346" s="115" t="s">
        <v>86</v>
      </c>
      <c r="F2346" s="115" t="s">
        <v>86</v>
      </c>
      <c r="G2346" s="115">
        <v>1990</v>
      </c>
      <c r="H2346" s="115" t="s">
        <v>125</v>
      </c>
      <c r="I2346" s="115">
        <v>2.3114637089999999</v>
      </c>
      <c r="J2346" s="115" t="s">
        <v>25</v>
      </c>
      <c r="K2346" s="115">
        <f>INDEX(DatosProcesados!$A$1:$BF$101,MATCH(DataBase!A2346,DatosProcesados!$A$1:$A$101,0),MATCH(DataBase!J2346,DatosProcesados!$A$1:$BF$1,0))</f>
        <v>1</v>
      </c>
      <c r="L2346" s="115" t="str">
        <f>INDEX(Modelo!$A$9:$D$89,MATCH(DataBase!$J2346,Modelo!$A$9:$A$89,0),MATCH(DataBase!L$1,Modelo!$A$9:$D$9,0))</f>
        <v>Impacto ambiental</v>
      </c>
      <c r="M2346" s="115" t="str">
        <f>INDEX(Modelo!$A$9:$D$89,MATCH(DataBase!$J2346,Modelo!$A$9:$A$89,0),MATCH(DataBase!M$1,Modelo!$A$9:$D$9,0))</f>
        <v>Pilar 2</v>
      </c>
      <c r="N2346" s="115" t="str">
        <f>INDEX(Modelo!$A$9:$D$89,MATCH(DataBase!$J2346,Modelo!$A$9:$A$89,0),MATCH(DataBase!N$1,Modelo!$A$9:$D$9,0))</f>
        <v>scale</v>
      </c>
      <c r="O2346" s="115" t="b">
        <f t="array" ref="O2346">IF(N2346="negativo",INDEX($AD$3:$AG$51,MATCH(1,($B2346=$AD$3:$AD$51)*($J2346=$AE$3:$AE$51),0),3),IF(N2346="positivo",INDEX($AD$55:$AG$109,MATCH(1,($B2346=$AD$55:$AD$109)*($J2346=$AE$55:$AE$109),0),3)))</f>
        <v>0</v>
      </c>
      <c r="P2346" s="115" t="b">
        <f t="array" ref="P2346">IF(N2346="negativo",INDEX($AD$3:$AG$51,MATCH(1,($B2346=$AD$3:$AD$51)*($J2346=$AE$3:$AE$51),0),4),IF(N2346="positivo",INDEX($AD$55:$AG$109,MATCH(1,($B2346=$AD$55:$AD$109)*($J2346=$AE$55:$AE$109),0),4)))</f>
        <v>0</v>
      </c>
      <c r="Q2346" s="115" t="str">
        <f>VLOOKUP(M2346,Modelo!$A$2:$C$7,2,0)</f>
        <v>Acción Climática y Energía</v>
      </c>
      <c r="R2346" s="118">
        <f t="array" ref="R2346">INDEX(Modelo!$F$1:$H$37,MATCH(1,(DataBase!Q2346=Modelo!$G$1:$G$37)*(DataBase!B2346=Modelo!$F$1:$F$37),0),3)</f>
        <v>0.21052631578947367</v>
      </c>
      <c r="S2346" s="115">
        <f t="shared" si="74"/>
        <v>50</v>
      </c>
      <c r="T2346" s="115">
        <f t="shared" si="75"/>
        <v>10.526315789473683</v>
      </c>
    </row>
    <row r="2347" spans="1:20" x14ac:dyDescent="0.3">
      <c r="A2347" s="115" t="s">
        <v>321</v>
      </c>
      <c r="B2347" s="115" t="s">
        <v>313</v>
      </c>
      <c r="C2347" s="115" t="s">
        <v>103</v>
      </c>
      <c r="D2347" s="115" t="s">
        <v>86</v>
      </c>
      <c r="E2347" s="115" t="s">
        <v>86</v>
      </c>
      <c r="F2347" s="115" t="s">
        <v>87</v>
      </c>
      <c r="G2347" s="115">
        <v>1949</v>
      </c>
      <c r="H2347" s="115" t="s">
        <v>125</v>
      </c>
      <c r="I2347" s="115">
        <v>16.077688644999999</v>
      </c>
      <c r="J2347" s="115" t="s">
        <v>25</v>
      </c>
      <c r="K2347" s="115">
        <f>INDEX(DatosProcesados!$A$1:$BF$101,MATCH(DataBase!A2347,DatosProcesados!$A$1:$A$101,0),MATCH(DataBase!J2347,DatosProcesados!$A$1:$BF$1,0))</f>
        <v>2</v>
      </c>
      <c r="L2347" s="115" t="str">
        <f>INDEX(Modelo!$A$9:$D$89,MATCH(DataBase!$J2347,Modelo!$A$9:$A$89,0),MATCH(DataBase!L$1,Modelo!$A$9:$D$9,0))</f>
        <v>Impacto ambiental</v>
      </c>
      <c r="M2347" s="115" t="str">
        <f>INDEX(Modelo!$A$9:$D$89,MATCH(DataBase!$J2347,Modelo!$A$9:$A$89,0),MATCH(DataBase!M$1,Modelo!$A$9:$D$9,0))</f>
        <v>Pilar 2</v>
      </c>
      <c r="N2347" s="115" t="str">
        <f>INDEX(Modelo!$A$9:$D$89,MATCH(DataBase!$J2347,Modelo!$A$9:$A$89,0),MATCH(DataBase!N$1,Modelo!$A$9:$D$9,0))</f>
        <v>scale</v>
      </c>
      <c r="O2347" s="115" t="b">
        <f t="array" ref="O2347">IF(N2347="negativo",INDEX($AD$3:$AG$51,MATCH(1,($B2347=$AD$3:$AD$51)*($J2347=$AE$3:$AE$51),0),3),IF(N2347="positivo",INDEX($AD$55:$AG$109,MATCH(1,($B2347=$AD$55:$AD$109)*($J2347=$AE$55:$AE$109),0),3)))</f>
        <v>0</v>
      </c>
      <c r="P2347" s="115" t="b">
        <f t="array" ref="P2347">IF(N2347="negativo",INDEX($AD$3:$AG$51,MATCH(1,($B2347=$AD$3:$AD$51)*($J2347=$AE$3:$AE$51),0),4),IF(N2347="positivo",INDEX($AD$55:$AG$109,MATCH(1,($B2347=$AD$55:$AD$109)*($J2347=$AE$55:$AE$109),0),4)))</f>
        <v>0</v>
      </c>
      <c r="Q2347" s="115" t="str">
        <f>VLOOKUP(M2347,Modelo!$A$2:$C$7,2,0)</f>
        <v>Acción Climática y Energía</v>
      </c>
      <c r="R2347" s="118">
        <f t="array" ref="R2347">INDEX(Modelo!$F$1:$H$37,MATCH(1,(DataBase!Q2347=Modelo!$G$1:$G$37)*(DataBase!B2347=Modelo!$F$1:$F$37),0),3)</f>
        <v>0.17647058823529413</v>
      </c>
      <c r="S2347" s="115">
        <f t="shared" si="74"/>
        <v>100</v>
      </c>
      <c r="T2347" s="115">
        <f t="shared" si="75"/>
        <v>17.647058823529413</v>
      </c>
    </row>
    <row r="2348" spans="1:20" x14ac:dyDescent="0.3">
      <c r="A2348" s="115" t="s">
        <v>363</v>
      </c>
      <c r="B2348" s="115" t="s">
        <v>313</v>
      </c>
      <c r="C2348" s="115" t="s">
        <v>103</v>
      </c>
      <c r="D2348" s="115" t="s">
        <v>87</v>
      </c>
      <c r="E2348" s="115" t="s">
        <v>87</v>
      </c>
      <c r="F2348" s="115" t="s">
        <v>87</v>
      </c>
      <c r="G2348" s="115">
        <v>1889</v>
      </c>
      <c r="H2348" s="115" t="s">
        <v>177</v>
      </c>
      <c r="I2348" s="115">
        <v>2.3075606390000001</v>
      </c>
      <c r="J2348" s="115" t="s">
        <v>25</v>
      </c>
      <c r="K2348" s="115">
        <f>INDEX(DatosProcesados!$A$1:$BF$101,MATCH(DataBase!A2348,DatosProcesados!$A$1:$A$101,0),MATCH(DataBase!J2348,DatosProcesados!$A$1:$BF$1,0))</f>
        <v>2</v>
      </c>
      <c r="L2348" s="115" t="str">
        <f>INDEX(Modelo!$A$9:$D$89,MATCH(DataBase!$J2348,Modelo!$A$9:$A$89,0),MATCH(DataBase!L$1,Modelo!$A$9:$D$9,0))</f>
        <v>Impacto ambiental</v>
      </c>
      <c r="M2348" s="115" t="str">
        <f>INDEX(Modelo!$A$9:$D$89,MATCH(DataBase!$J2348,Modelo!$A$9:$A$89,0),MATCH(DataBase!M$1,Modelo!$A$9:$D$9,0))</f>
        <v>Pilar 2</v>
      </c>
      <c r="N2348" s="115" t="str">
        <f>INDEX(Modelo!$A$9:$D$89,MATCH(DataBase!$J2348,Modelo!$A$9:$A$89,0),MATCH(DataBase!N$1,Modelo!$A$9:$D$9,0))</f>
        <v>scale</v>
      </c>
      <c r="O2348" s="115" t="b">
        <f t="array" ref="O2348">IF(N2348="negativo",INDEX($AD$3:$AG$51,MATCH(1,($B2348=$AD$3:$AD$51)*($J2348=$AE$3:$AE$51),0),3),IF(N2348="positivo",INDEX($AD$55:$AG$109,MATCH(1,($B2348=$AD$55:$AD$109)*($J2348=$AE$55:$AE$109),0),3)))</f>
        <v>0</v>
      </c>
      <c r="P2348" s="115" t="b">
        <f t="array" ref="P2348">IF(N2348="negativo",INDEX($AD$3:$AG$51,MATCH(1,($B2348=$AD$3:$AD$51)*($J2348=$AE$3:$AE$51),0),4),IF(N2348="positivo",INDEX($AD$55:$AG$109,MATCH(1,($B2348=$AD$55:$AD$109)*($J2348=$AE$55:$AE$109),0),4)))</f>
        <v>0</v>
      </c>
      <c r="Q2348" s="115" t="str">
        <f>VLOOKUP(M2348,Modelo!$A$2:$C$7,2,0)</f>
        <v>Acción Climática y Energía</v>
      </c>
      <c r="R2348" s="118">
        <f t="array" ref="R2348">INDEX(Modelo!$F$1:$H$37,MATCH(1,(DataBase!Q2348=Modelo!$G$1:$G$37)*(DataBase!B2348=Modelo!$F$1:$F$37),0),3)</f>
        <v>0.17647058823529413</v>
      </c>
      <c r="S2348" s="115">
        <f t="shared" si="74"/>
        <v>100</v>
      </c>
      <c r="T2348" s="115">
        <f t="shared" si="75"/>
        <v>17.647058823529413</v>
      </c>
    </row>
    <row r="2349" spans="1:20" x14ac:dyDescent="0.3">
      <c r="A2349" s="115" t="s">
        <v>423</v>
      </c>
      <c r="B2349" s="115" t="s">
        <v>407</v>
      </c>
      <c r="C2349" s="115" t="s">
        <v>103</v>
      </c>
      <c r="D2349" s="115" t="s">
        <v>86</v>
      </c>
      <c r="E2349" s="115" t="s">
        <v>87</v>
      </c>
      <c r="F2349" s="115" t="s">
        <v>87</v>
      </c>
      <c r="G2349" s="115">
        <v>1985</v>
      </c>
      <c r="H2349" s="115" t="s">
        <v>422</v>
      </c>
      <c r="I2349" s="115">
        <v>4.2502446559999996</v>
      </c>
      <c r="J2349" s="115" t="s">
        <v>25</v>
      </c>
      <c r="K2349" s="115">
        <f>INDEX(DatosProcesados!$A$1:$BF$101,MATCH(DataBase!A2349,DatosProcesados!$A$1:$A$101,0),MATCH(DataBase!J2349,DatosProcesados!$A$1:$BF$1,0))</f>
        <v>1</v>
      </c>
      <c r="L2349" s="115" t="str">
        <f>INDEX(Modelo!$A$9:$D$89,MATCH(DataBase!$J2349,Modelo!$A$9:$A$89,0),MATCH(DataBase!L$1,Modelo!$A$9:$D$9,0))</f>
        <v>Impacto ambiental</v>
      </c>
      <c r="M2349" s="115" t="str">
        <f>INDEX(Modelo!$A$9:$D$89,MATCH(DataBase!$J2349,Modelo!$A$9:$A$89,0),MATCH(DataBase!M$1,Modelo!$A$9:$D$9,0))</f>
        <v>Pilar 2</v>
      </c>
      <c r="N2349" s="115" t="str">
        <f>INDEX(Modelo!$A$9:$D$89,MATCH(DataBase!$J2349,Modelo!$A$9:$A$89,0),MATCH(DataBase!N$1,Modelo!$A$9:$D$9,0))</f>
        <v>scale</v>
      </c>
      <c r="O2349" s="115" t="b">
        <f t="array" ref="O2349">IF(N2349="negativo",INDEX($AD$3:$AG$51,MATCH(1,($B2349=$AD$3:$AD$51)*($J2349=$AE$3:$AE$51),0),3),IF(N2349="positivo",INDEX($AD$55:$AG$109,MATCH(1,($B2349=$AD$55:$AD$109)*($J2349=$AE$55:$AE$109),0),3)))</f>
        <v>0</v>
      </c>
      <c r="P2349" s="115" t="b">
        <f t="array" ref="P2349">IF(N2349="negativo",INDEX($AD$3:$AG$51,MATCH(1,($B2349=$AD$3:$AD$51)*($J2349=$AE$3:$AE$51),0),4),IF(N2349="positivo",INDEX($AD$55:$AG$109,MATCH(1,($B2349=$AD$55:$AD$109)*($J2349=$AE$55:$AE$109),0),4)))</f>
        <v>0</v>
      </c>
      <c r="Q2349" s="115" t="str">
        <f>VLOOKUP(M2349,Modelo!$A$2:$C$7,2,0)</f>
        <v>Acción Climática y Energía</v>
      </c>
      <c r="R2349" s="118">
        <f t="array" ref="R2349">INDEX(Modelo!$F$1:$H$37,MATCH(1,(DataBase!Q2349=Modelo!$G$1:$G$37)*(DataBase!B2349=Modelo!$F$1:$F$37),0),3)</f>
        <v>0.19230769230769232</v>
      </c>
      <c r="S2349" s="115">
        <f t="shared" si="74"/>
        <v>50</v>
      </c>
      <c r="T2349" s="115">
        <f t="shared" si="75"/>
        <v>9.6153846153846168</v>
      </c>
    </row>
    <row r="2350" spans="1:20" x14ac:dyDescent="0.3">
      <c r="A2350" s="115" t="s">
        <v>172</v>
      </c>
      <c r="B2350" s="115" t="s">
        <v>84</v>
      </c>
      <c r="C2350" s="115" t="s">
        <v>103</v>
      </c>
      <c r="D2350" s="115" t="s">
        <v>86</v>
      </c>
      <c r="E2350" s="115" t="s">
        <v>87</v>
      </c>
      <c r="F2350" s="115" t="s">
        <v>86</v>
      </c>
      <c r="G2350" s="115">
        <v>1966</v>
      </c>
      <c r="H2350" s="115" t="s">
        <v>125</v>
      </c>
      <c r="I2350" s="115">
        <v>2.6355685659999999</v>
      </c>
      <c r="J2350" s="115" t="s">
        <v>25</v>
      </c>
      <c r="K2350" s="115">
        <f>INDEX(DatosProcesados!$A$1:$BF$101,MATCH(DataBase!A2350,DatosProcesados!$A$1:$A$101,0),MATCH(DataBase!J2350,DatosProcesados!$A$1:$BF$1,0))</f>
        <v>1</v>
      </c>
      <c r="L2350" s="115" t="str">
        <f>INDEX(Modelo!$A$9:$D$89,MATCH(DataBase!$J2350,Modelo!$A$9:$A$89,0),MATCH(DataBase!L$1,Modelo!$A$9:$D$9,0))</f>
        <v>Impacto ambiental</v>
      </c>
      <c r="M2350" s="115" t="str">
        <f>INDEX(Modelo!$A$9:$D$89,MATCH(DataBase!$J2350,Modelo!$A$9:$A$89,0),MATCH(DataBase!M$1,Modelo!$A$9:$D$9,0))</f>
        <v>Pilar 2</v>
      </c>
      <c r="N2350" s="115" t="str">
        <f>INDEX(Modelo!$A$9:$D$89,MATCH(DataBase!$J2350,Modelo!$A$9:$A$89,0),MATCH(DataBase!N$1,Modelo!$A$9:$D$9,0))</f>
        <v>scale</v>
      </c>
      <c r="O2350" s="115" t="b">
        <f t="array" ref="O2350">IF(N2350="negativo",INDEX($AD$3:$AG$51,MATCH(1,($B2350=$AD$3:$AD$51)*($J2350=$AE$3:$AE$51),0),3),IF(N2350="positivo",INDEX($AD$55:$AG$109,MATCH(1,($B2350=$AD$55:$AD$109)*($J2350=$AE$55:$AE$109),0),3)))</f>
        <v>0</v>
      </c>
      <c r="P2350" s="115" t="b">
        <f t="array" ref="P2350">IF(N2350="negativo",INDEX($AD$3:$AG$51,MATCH(1,($B2350=$AD$3:$AD$51)*($J2350=$AE$3:$AE$51),0),4),IF(N2350="positivo",INDEX($AD$55:$AG$109,MATCH(1,($B2350=$AD$55:$AD$109)*($J2350=$AE$55:$AE$109),0),4)))</f>
        <v>0</v>
      </c>
      <c r="Q2350" s="115" t="str">
        <f>VLOOKUP(M2350,Modelo!$A$2:$C$7,2,0)</f>
        <v>Acción Climática y Energía</v>
      </c>
      <c r="R2350" s="118">
        <f t="array" ref="R2350">INDEX(Modelo!$F$1:$H$37,MATCH(1,(DataBase!Q2350=Modelo!$G$1:$G$37)*(DataBase!B2350=Modelo!$F$1:$F$37),0),3)</f>
        <v>0.11764705882352941</v>
      </c>
      <c r="S2350" s="115">
        <f t="shared" si="74"/>
        <v>50</v>
      </c>
      <c r="T2350" s="115">
        <f t="shared" si="75"/>
        <v>5.8823529411764701</v>
      </c>
    </row>
    <row r="2351" spans="1:20" x14ac:dyDescent="0.3">
      <c r="A2351" s="115" t="s">
        <v>158</v>
      </c>
      <c r="B2351" s="115" t="s">
        <v>84</v>
      </c>
      <c r="C2351" s="115" t="s">
        <v>97</v>
      </c>
      <c r="D2351" s="115" t="s">
        <v>86</v>
      </c>
      <c r="E2351" s="115" t="s">
        <v>87</v>
      </c>
      <c r="F2351" s="115" t="s">
        <v>87</v>
      </c>
      <c r="G2351" s="115">
        <v>1896</v>
      </c>
      <c r="H2351" s="115" t="s">
        <v>125</v>
      </c>
      <c r="I2351" s="115">
        <v>3.7166394839999999</v>
      </c>
      <c r="J2351" s="115" t="s">
        <v>25</v>
      </c>
      <c r="K2351" s="115">
        <f>INDEX(DatosProcesados!$A$1:$BF$101,MATCH(DataBase!A2351,DatosProcesados!$A$1:$A$101,0),MATCH(DataBase!J2351,DatosProcesados!$A$1:$BF$1,0))</f>
        <v>2</v>
      </c>
      <c r="L2351" s="115" t="str">
        <f>INDEX(Modelo!$A$9:$D$89,MATCH(DataBase!$J2351,Modelo!$A$9:$A$89,0),MATCH(DataBase!L$1,Modelo!$A$9:$D$9,0))</f>
        <v>Impacto ambiental</v>
      </c>
      <c r="M2351" s="115" t="str">
        <f>INDEX(Modelo!$A$9:$D$89,MATCH(DataBase!$J2351,Modelo!$A$9:$A$89,0),MATCH(DataBase!M$1,Modelo!$A$9:$D$9,0))</f>
        <v>Pilar 2</v>
      </c>
      <c r="N2351" s="115" t="str">
        <f>INDEX(Modelo!$A$9:$D$89,MATCH(DataBase!$J2351,Modelo!$A$9:$A$89,0),MATCH(DataBase!N$1,Modelo!$A$9:$D$9,0))</f>
        <v>scale</v>
      </c>
      <c r="O2351" s="115" t="b">
        <f t="array" ref="O2351">IF(N2351="negativo",INDEX($AD$3:$AG$51,MATCH(1,($B2351=$AD$3:$AD$51)*($J2351=$AE$3:$AE$51),0),3),IF(N2351="positivo",INDEX($AD$55:$AG$109,MATCH(1,($B2351=$AD$55:$AD$109)*($J2351=$AE$55:$AE$109),0),3)))</f>
        <v>0</v>
      </c>
      <c r="P2351" s="115" t="b">
        <f t="array" ref="P2351">IF(N2351="negativo",INDEX($AD$3:$AG$51,MATCH(1,($B2351=$AD$3:$AD$51)*($J2351=$AE$3:$AE$51),0),4),IF(N2351="positivo",INDEX($AD$55:$AG$109,MATCH(1,($B2351=$AD$55:$AD$109)*($J2351=$AE$55:$AE$109),0),4)))</f>
        <v>0</v>
      </c>
      <c r="Q2351" s="115" t="str">
        <f>VLOOKUP(M2351,Modelo!$A$2:$C$7,2,0)</f>
        <v>Acción Climática y Energía</v>
      </c>
      <c r="R2351" s="118">
        <f t="array" ref="R2351">INDEX(Modelo!$F$1:$H$37,MATCH(1,(DataBase!Q2351=Modelo!$G$1:$G$37)*(DataBase!B2351=Modelo!$F$1:$F$37),0),3)</f>
        <v>0.11764705882352941</v>
      </c>
      <c r="S2351" s="115">
        <f t="shared" si="74"/>
        <v>100</v>
      </c>
      <c r="T2351" s="115">
        <f t="shared" si="75"/>
        <v>11.76470588235294</v>
      </c>
    </row>
    <row r="2352" spans="1:20" x14ac:dyDescent="0.3">
      <c r="A2352" s="115" t="s">
        <v>310</v>
      </c>
      <c r="B2352" s="115" t="s">
        <v>216</v>
      </c>
      <c r="C2352" s="115" t="s">
        <v>85</v>
      </c>
      <c r="D2352" s="115" t="s">
        <v>86</v>
      </c>
      <c r="E2352" s="115" t="s">
        <v>87</v>
      </c>
      <c r="F2352" s="115" t="s">
        <v>87</v>
      </c>
      <c r="G2352" s="115">
        <v>1908</v>
      </c>
      <c r="H2352" s="115" t="s">
        <v>244</v>
      </c>
      <c r="I2352" s="115">
        <v>1.2123628230000001</v>
      </c>
      <c r="J2352" s="115" t="s">
        <v>25</v>
      </c>
      <c r="K2352" s="115">
        <f>INDEX(DatosProcesados!$A$1:$BF$101,MATCH(DataBase!A2352,DatosProcesados!$A$1:$A$101,0),MATCH(DataBase!J2352,DatosProcesados!$A$1:$BF$1,0))</f>
        <v>1</v>
      </c>
      <c r="L2352" s="115" t="str">
        <f>INDEX(Modelo!$A$9:$D$89,MATCH(DataBase!$J2352,Modelo!$A$9:$A$89,0),MATCH(DataBase!L$1,Modelo!$A$9:$D$9,0))</f>
        <v>Impacto ambiental</v>
      </c>
      <c r="M2352" s="115" t="str">
        <f>INDEX(Modelo!$A$9:$D$89,MATCH(DataBase!$J2352,Modelo!$A$9:$A$89,0),MATCH(DataBase!M$1,Modelo!$A$9:$D$9,0))</f>
        <v>Pilar 2</v>
      </c>
      <c r="N2352" s="115" t="str">
        <f>INDEX(Modelo!$A$9:$D$89,MATCH(DataBase!$J2352,Modelo!$A$9:$A$89,0),MATCH(DataBase!N$1,Modelo!$A$9:$D$9,0))</f>
        <v>scale</v>
      </c>
      <c r="O2352" s="115" t="b">
        <f t="array" ref="O2352">IF(N2352="negativo",INDEX($AD$3:$AG$51,MATCH(1,($B2352=$AD$3:$AD$51)*($J2352=$AE$3:$AE$51),0),3),IF(N2352="positivo",INDEX($AD$55:$AG$109,MATCH(1,($B2352=$AD$55:$AD$109)*($J2352=$AE$55:$AE$109),0),3)))</f>
        <v>0</v>
      </c>
      <c r="P2352" s="115" t="b">
        <f t="array" ref="P2352">IF(N2352="negativo",INDEX($AD$3:$AG$51,MATCH(1,($B2352=$AD$3:$AD$51)*($J2352=$AE$3:$AE$51),0),4),IF(N2352="positivo",INDEX($AD$55:$AG$109,MATCH(1,($B2352=$AD$55:$AD$109)*($J2352=$AE$55:$AE$109),0),4)))</f>
        <v>0</v>
      </c>
      <c r="Q2352" s="115" t="str">
        <f>VLOOKUP(M2352,Modelo!$A$2:$C$7,2,0)</f>
        <v>Acción Climática y Energía</v>
      </c>
      <c r="R2352" s="118">
        <f t="array" ref="R2352">INDEX(Modelo!$F$1:$H$37,MATCH(1,(DataBase!Q2352=Modelo!$G$1:$G$37)*(DataBase!B2352=Modelo!$F$1:$F$37),0),3)</f>
        <v>0.21052631578947367</v>
      </c>
      <c r="S2352" s="115">
        <f t="shared" si="74"/>
        <v>50</v>
      </c>
      <c r="T2352" s="115">
        <f t="shared" si="75"/>
        <v>10.526315789473683</v>
      </c>
    </row>
    <row r="2353" spans="1:20" x14ac:dyDescent="0.3">
      <c r="A2353" s="115" t="s">
        <v>441</v>
      </c>
      <c r="B2353" s="115" t="s">
        <v>407</v>
      </c>
      <c r="C2353" s="115" t="s">
        <v>103</v>
      </c>
      <c r="D2353" s="115" t="s">
        <v>86</v>
      </c>
      <c r="E2353" s="115" t="s">
        <v>87</v>
      </c>
      <c r="F2353" s="115" t="s">
        <v>87</v>
      </c>
      <c r="G2353" s="115">
        <v>2002</v>
      </c>
      <c r="H2353" s="115" t="s">
        <v>177</v>
      </c>
      <c r="I2353" s="115">
        <v>2.4203671080000002</v>
      </c>
      <c r="J2353" s="115" t="s">
        <v>25</v>
      </c>
      <c r="K2353" s="115">
        <f>INDEX(DatosProcesados!$A$1:$BF$101,MATCH(DataBase!A2353,DatosProcesados!$A$1:$A$101,0),MATCH(DataBase!J2353,DatosProcesados!$A$1:$BF$1,0))</f>
        <v>1</v>
      </c>
      <c r="L2353" s="115" t="str">
        <f>INDEX(Modelo!$A$9:$D$89,MATCH(DataBase!$J2353,Modelo!$A$9:$A$89,0),MATCH(DataBase!L$1,Modelo!$A$9:$D$9,0))</f>
        <v>Impacto ambiental</v>
      </c>
      <c r="M2353" s="115" t="str">
        <f>INDEX(Modelo!$A$9:$D$89,MATCH(DataBase!$J2353,Modelo!$A$9:$A$89,0),MATCH(DataBase!M$1,Modelo!$A$9:$D$9,0))</f>
        <v>Pilar 2</v>
      </c>
      <c r="N2353" s="115" t="str">
        <f>INDEX(Modelo!$A$9:$D$89,MATCH(DataBase!$J2353,Modelo!$A$9:$A$89,0),MATCH(DataBase!N$1,Modelo!$A$9:$D$9,0))</f>
        <v>scale</v>
      </c>
      <c r="O2353" s="115" t="b">
        <f t="array" ref="O2353">IF(N2353="negativo",INDEX($AD$3:$AG$51,MATCH(1,($B2353=$AD$3:$AD$51)*($J2353=$AE$3:$AE$51),0),3),IF(N2353="positivo",INDEX($AD$55:$AG$109,MATCH(1,($B2353=$AD$55:$AD$109)*($J2353=$AE$55:$AE$109),0),3)))</f>
        <v>0</v>
      </c>
      <c r="P2353" s="115" t="b">
        <f t="array" ref="P2353">IF(N2353="negativo",INDEX($AD$3:$AG$51,MATCH(1,($B2353=$AD$3:$AD$51)*($J2353=$AE$3:$AE$51),0),4),IF(N2353="positivo",INDEX($AD$55:$AG$109,MATCH(1,($B2353=$AD$55:$AD$109)*($J2353=$AE$55:$AE$109),0),4)))</f>
        <v>0</v>
      </c>
      <c r="Q2353" s="115" t="str">
        <f>VLOOKUP(M2353,Modelo!$A$2:$C$7,2,0)</f>
        <v>Acción Climática y Energía</v>
      </c>
      <c r="R2353" s="118">
        <f t="array" ref="R2353">INDEX(Modelo!$F$1:$H$37,MATCH(1,(DataBase!Q2353=Modelo!$G$1:$G$37)*(DataBase!B2353=Modelo!$F$1:$F$37),0),3)</f>
        <v>0.19230769230769232</v>
      </c>
      <c r="S2353" s="115">
        <f t="shared" si="74"/>
        <v>50</v>
      </c>
      <c r="T2353" s="115">
        <f t="shared" si="75"/>
        <v>9.6153846153846168</v>
      </c>
    </row>
    <row r="2354" spans="1:20" x14ac:dyDescent="0.3">
      <c r="A2354" s="115" t="s">
        <v>454</v>
      </c>
      <c r="B2354" s="115" t="s">
        <v>407</v>
      </c>
      <c r="C2354" s="115" t="s">
        <v>103</v>
      </c>
      <c r="D2354" s="115" t="s">
        <v>86</v>
      </c>
      <c r="E2354" s="115" t="s">
        <v>87</v>
      </c>
      <c r="F2354" s="115" t="s">
        <v>87</v>
      </c>
      <c r="G2354" s="115">
        <v>2003</v>
      </c>
      <c r="H2354" s="115" t="s">
        <v>422</v>
      </c>
      <c r="I2354" s="115">
        <v>1.3219259999999999</v>
      </c>
      <c r="J2354" s="115" t="s">
        <v>25</v>
      </c>
      <c r="K2354" s="115">
        <f>INDEX(DatosProcesados!$A$1:$BF$101,MATCH(DataBase!A2354,DatosProcesados!$A$1:$A$101,0),MATCH(DataBase!J2354,DatosProcesados!$A$1:$BF$1,0))</f>
        <v>0</v>
      </c>
      <c r="L2354" s="115" t="str">
        <f>INDEX(Modelo!$A$9:$D$89,MATCH(DataBase!$J2354,Modelo!$A$9:$A$89,0),MATCH(DataBase!L$1,Modelo!$A$9:$D$9,0))</f>
        <v>Impacto ambiental</v>
      </c>
      <c r="M2354" s="115" t="str">
        <f>INDEX(Modelo!$A$9:$D$89,MATCH(DataBase!$J2354,Modelo!$A$9:$A$89,0),MATCH(DataBase!M$1,Modelo!$A$9:$D$9,0))</f>
        <v>Pilar 2</v>
      </c>
      <c r="N2354" s="115" t="str">
        <f>INDEX(Modelo!$A$9:$D$89,MATCH(DataBase!$J2354,Modelo!$A$9:$A$89,0),MATCH(DataBase!N$1,Modelo!$A$9:$D$9,0))</f>
        <v>scale</v>
      </c>
      <c r="O2354" s="115" t="b">
        <f t="array" ref="O2354">IF(N2354="negativo",INDEX($AD$3:$AG$51,MATCH(1,($B2354=$AD$3:$AD$51)*($J2354=$AE$3:$AE$51),0),3),IF(N2354="positivo",INDEX($AD$55:$AG$109,MATCH(1,($B2354=$AD$55:$AD$109)*($J2354=$AE$55:$AE$109),0),3)))</f>
        <v>0</v>
      </c>
      <c r="P2354" s="115" t="b">
        <f t="array" ref="P2354">IF(N2354="negativo",INDEX($AD$3:$AG$51,MATCH(1,($B2354=$AD$3:$AD$51)*($J2354=$AE$3:$AE$51),0),4),IF(N2354="positivo",INDEX($AD$55:$AG$109,MATCH(1,($B2354=$AD$55:$AD$109)*($J2354=$AE$55:$AE$109),0),4)))</f>
        <v>0</v>
      </c>
      <c r="Q2354" s="115" t="str">
        <f>VLOOKUP(M2354,Modelo!$A$2:$C$7,2,0)</f>
        <v>Acción Climática y Energía</v>
      </c>
      <c r="R2354" s="118">
        <f t="array" ref="R2354">INDEX(Modelo!$F$1:$H$37,MATCH(1,(DataBase!Q2354=Modelo!$G$1:$G$37)*(DataBase!B2354=Modelo!$F$1:$F$37),0),3)</f>
        <v>0.19230769230769232</v>
      </c>
      <c r="S2354" s="115">
        <f t="shared" si="74"/>
        <v>0</v>
      </c>
      <c r="T2354" s="115">
        <f t="shared" si="75"/>
        <v>0</v>
      </c>
    </row>
    <row r="2355" spans="1:20" x14ac:dyDescent="0.3">
      <c r="A2355" s="115" t="s">
        <v>477</v>
      </c>
      <c r="B2355" s="115" t="s">
        <v>467</v>
      </c>
      <c r="C2355" s="115" t="s">
        <v>103</v>
      </c>
      <c r="D2355" s="115" t="s">
        <v>86</v>
      </c>
      <c r="E2355" s="115" t="s">
        <v>86</v>
      </c>
      <c r="F2355" s="115" t="s">
        <v>86</v>
      </c>
      <c r="G2355" s="115">
        <v>1985</v>
      </c>
      <c r="H2355" s="115" t="s">
        <v>125</v>
      </c>
      <c r="I2355" s="115">
        <v>0.441609957</v>
      </c>
      <c r="J2355" s="115" t="s">
        <v>25</v>
      </c>
      <c r="K2355" s="115">
        <f>INDEX(DatosProcesados!$A$1:$BF$101,MATCH(DataBase!A2355,DatosProcesados!$A$1:$A$101,0),MATCH(DataBase!J2355,DatosProcesados!$A$1:$BF$1,0))</f>
        <v>0</v>
      </c>
      <c r="L2355" s="115" t="str">
        <f>INDEX(Modelo!$A$9:$D$89,MATCH(DataBase!$J2355,Modelo!$A$9:$A$89,0),MATCH(DataBase!L$1,Modelo!$A$9:$D$9,0))</f>
        <v>Impacto ambiental</v>
      </c>
      <c r="M2355" s="115" t="str">
        <f>INDEX(Modelo!$A$9:$D$89,MATCH(DataBase!$J2355,Modelo!$A$9:$A$89,0),MATCH(DataBase!M$1,Modelo!$A$9:$D$9,0))</f>
        <v>Pilar 2</v>
      </c>
      <c r="N2355" s="115" t="str">
        <f>INDEX(Modelo!$A$9:$D$89,MATCH(DataBase!$J2355,Modelo!$A$9:$A$89,0),MATCH(DataBase!N$1,Modelo!$A$9:$D$9,0))</f>
        <v>scale</v>
      </c>
      <c r="O2355" s="115" t="b">
        <f t="array" ref="O2355">IF(N2355="negativo",INDEX($AD$3:$AG$51,MATCH(1,($B2355=$AD$3:$AD$51)*($J2355=$AE$3:$AE$51),0),3),IF(N2355="positivo",INDEX($AD$55:$AG$109,MATCH(1,($B2355=$AD$55:$AD$109)*($J2355=$AE$55:$AE$109),0),3)))</f>
        <v>0</v>
      </c>
      <c r="P2355" s="115" t="b">
        <f t="array" ref="P2355">IF(N2355="negativo",INDEX($AD$3:$AG$51,MATCH(1,($B2355=$AD$3:$AD$51)*($J2355=$AE$3:$AE$51),0),4),IF(N2355="positivo",INDEX($AD$55:$AG$109,MATCH(1,($B2355=$AD$55:$AD$109)*($J2355=$AE$55:$AE$109),0),4)))</f>
        <v>0</v>
      </c>
      <c r="Q2355" s="115" t="str">
        <f>VLOOKUP(M2355,Modelo!$A$2:$C$7,2,0)</f>
        <v>Acción Climática y Energía</v>
      </c>
      <c r="R2355" s="118">
        <f t="array" ref="R2355">INDEX(Modelo!$F$1:$H$37,MATCH(1,(DataBase!Q2355=Modelo!$G$1:$G$37)*(DataBase!B2355=Modelo!$F$1:$F$37),0),3)</f>
        <v>0.19047619047619047</v>
      </c>
      <c r="S2355" s="115">
        <f t="shared" si="74"/>
        <v>0</v>
      </c>
      <c r="T2355" s="115">
        <f t="shared" si="75"/>
        <v>0</v>
      </c>
    </row>
    <row r="2356" spans="1:20" x14ac:dyDescent="0.3">
      <c r="A2356" s="115" t="s">
        <v>256</v>
      </c>
      <c r="B2356" s="115" t="s">
        <v>216</v>
      </c>
      <c r="C2356" s="115" t="s">
        <v>103</v>
      </c>
      <c r="D2356" s="115" t="s">
        <v>87</v>
      </c>
      <c r="E2356" s="115" t="s">
        <v>86</v>
      </c>
      <c r="F2356" s="115" t="s">
        <v>86</v>
      </c>
      <c r="G2356" s="115">
        <v>1964</v>
      </c>
      <c r="H2356" s="115" t="s">
        <v>125</v>
      </c>
      <c r="I2356" s="115">
        <v>2.4859553989999998</v>
      </c>
      <c r="J2356" s="115" t="s">
        <v>25</v>
      </c>
      <c r="K2356" s="115">
        <f>INDEX(DatosProcesados!$A$1:$BF$101,MATCH(DataBase!A2356,DatosProcesados!$A$1:$A$101,0),MATCH(DataBase!J2356,DatosProcesados!$A$1:$BF$1,0))</f>
        <v>0</v>
      </c>
      <c r="L2356" s="115" t="str">
        <f>INDEX(Modelo!$A$9:$D$89,MATCH(DataBase!$J2356,Modelo!$A$9:$A$89,0),MATCH(DataBase!L$1,Modelo!$A$9:$D$9,0))</f>
        <v>Impacto ambiental</v>
      </c>
      <c r="M2356" s="115" t="str">
        <f>INDEX(Modelo!$A$9:$D$89,MATCH(DataBase!$J2356,Modelo!$A$9:$A$89,0),MATCH(DataBase!M$1,Modelo!$A$9:$D$9,0))</f>
        <v>Pilar 2</v>
      </c>
      <c r="N2356" s="115" t="str">
        <f>INDEX(Modelo!$A$9:$D$89,MATCH(DataBase!$J2356,Modelo!$A$9:$A$89,0),MATCH(DataBase!N$1,Modelo!$A$9:$D$9,0))</f>
        <v>scale</v>
      </c>
      <c r="O2356" s="115" t="b">
        <f t="array" ref="O2356">IF(N2356="negativo",INDEX($AD$3:$AG$51,MATCH(1,($B2356=$AD$3:$AD$51)*($J2356=$AE$3:$AE$51),0),3),IF(N2356="positivo",INDEX($AD$55:$AG$109,MATCH(1,($B2356=$AD$55:$AD$109)*($J2356=$AE$55:$AE$109),0),3)))</f>
        <v>0</v>
      </c>
      <c r="P2356" s="115" t="b">
        <f t="array" ref="P2356">IF(N2356="negativo",INDEX($AD$3:$AG$51,MATCH(1,($B2356=$AD$3:$AD$51)*($J2356=$AE$3:$AE$51),0),4),IF(N2356="positivo",INDEX($AD$55:$AG$109,MATCH(1,($B2356=$AD$55:$AD$109)*($J2356=$AE$55:$AE$109),0),4)))</f>
        <v>0</v>
      </c>
      <c r="Q2356" s="115" t="str">
        <f>VLOOKUP(M2356,Modelo!$A$2:$C$7,2,0)</f>
        <v>Acción Climática y Energía</v>
      </c>
      <c r="R2356" s="118">
        <f t="array" ref="R2356">INDEX(Modelo!$F$1:$H$37,MATCH(1,(DataBase!Q2356=Modelo!$G$1:$G$37)*(DataBase!B2356=Modelo!$F$1:$F$37),0),3)</f>
        <v>0.21052631578947367</v>
      </c>
      <c r="S2356" s="115">
        <f t="shared" si="74"/>
        <v>0</v>
      </c>
      <c r="T2356" s="115">
        <f t="shared" si="75"/>
        <v>0</v>
      </c>
    </row>
    <row r="2357" spans="1:20" x14ac:dyDescent="0.3">
      <c r="A2357" s="115" t="s">
        <v>305</v>
      </c>
      <c r="B2357" s="115" t="s">
        <v>216</v>
      </c>
      <c r="C2357" s="115" t="s">
        <v>103</v>
      </c>
      <c r="D2357" s="115" t="s">
        <v>87</v>
      </c>
      <c r="E2357" s="115" t="s">
        <v>86</v>
      </c>
      <c r="F2357" s="115" t="s">
        <v>86</v>
      </c>
      <c r="G2357" s="115">
        <v>1940</v>
      </c>
      <c r="H2357" s="115" t="s">
        <v>125</v>
      </c>
      <c r="I2357" s="115">
        <v>1.340540112</v>
      </c>
      <c r="J2357" s="115" t="s">
        <v>25</v>
      </c>
      <c r="K2357" s="115">
        <f>INDEX(DatosProcesados!$A$1:$BF$101,MATCH(DataBase!A2357,DatosProcesados!$A$1:$A$101,0),MATCH(DataBase!J2357,DatosProcesados!$A$1:$BF$1,0))</f>
        <v>1</v>
      </c>
      <c r="L2357" s="115" t="str">
        <f>INDEX(Modelo!$A$9:$D$89,MATCH(DataBase!$J2357,Modelo!$A$9:$A$89,0),MATCH(DataBase!L$1,Modelo!$A$9:$D$9,0))</f>
        <v>Impacto ambiental</v>
      </c>
      <c r="M2357" s="115" t="str">
        <f>INDEX(Modelo!$A$9:$D$89,MATCH(DataBase!$J2357,Modelo!$A$9:$A$89,0),MATCH(DataBase!M$1,Modelo!$A$9:$D$9,0))</f>
        <v>Pilar 2</v>
      </c>
      <c r="N2357" s="115" t="str">
        <f>INDEX(Modelo!$A$9:$D$89,MATCH(DataBase!$J2357,Modelo!$A$9:$A$89,0),MATCH(DataBase!N$1,Modelo!$A$9:$D$9,0))</f>
        <v>scale</v>
      </c>
      <c r="O2357" s="115" t="b">
        <f t="array" ref="O2357">IF(N2357="negativo",INDEX($AD$3:$AG$51,MATCH(1,($B2357=$AD$3:$AD$51)*($J2357=$AE$3:$AE$51),0),3),IF(N2357="positivo",INDEX($AD$55:$AG$109,MATCH(1,($B2357=$AD$55:$AD$109)*($J2357=$AE$55:$AE$109),0),3)))</f>
        <v>0</v>
      </c>
      <c r="P2357" s="115" t="b">
        <f t="array" ref="P2357">IF(N2357="negativo",INDEX($AD$3:$AG$51,MATCH(1,($B2357=$AD$3:$AD$51)*($J2357=$AE$3:$AE$51),0),4),IF(N2357="positivo",INDEX($AD$55:$AG$109,MATCH(1,($B2357=$AD$55:$AD$109)*($J2357=$AE$55:$AE$109),0),4)))</f>
        <v>0</v>
      </c>
      <c r="Q2357" s="115" t="str">
        <f>VLOOKUP(M2357,Modelo!$A$2:$C$7,2,0)</f>
        <v>Acción Climática y Energía</v>
      </c>
      <c r="R2357" s="118">
        <f t="array" ref="R2357">INDEX(Modelo!$F$1:$H$37,MATCH(1,(DataBase!Q2357=Modelo!$G$1:$G$37)*(DataBase!B2357=Modelo!$F$1:$F$37),0),3)</f>
        <v>0.21052631578947367</v>
      </c>
      <c r="S2357" s="115">
        <f t="shared" si="74"/>
        <v>50</v>
      </c>
      <c r="T2357" s="115">
        <f t="shared" si="75"/>
        <v>10.526315789473683</v>
      </c>
    </row>
    <row r="2358" spans="1:20" x14ac:dyDescent="0.3">
      <c r="A2358" s="115" t="s">
        <v>432</v>
      </c>
      <c r="B2358" s="115" t="s">
        <v>407</v>
      </c>
      <c r="C2358" s="115" t="s">
        <v>103</v>
      </c>
      <c r="D2358" s="115" t="s">
        <v>86</v>
      </c>
      <c r="E2358" s="115" t="s">
        <v>86</v>
      </c>
      <c r="F2358" s="115" t="s">
        <v>86</v>
      </c>
      <c r="G2358" s="115">
        <v>1956</v>
      </c>
      <c r="H2358" s="115" t="s">
        <v>125</v>
      </c>
      <c r="I2358" s="115">
        <v>2.660692144</v>
      </c>
      <c r="J2358" s="115" t="s">
        <v>25</v>
      </c>
      <c r="K2358" s="115">
        <f>INDEX(DatosProcesados!$A$1:$BF$101,MATCH(DataBase!A2358,DatosProcesados!$A$1:$A$101,0),MATCH(DataBase!J2358,DatosProcesados!$A$1:$BF$1,0))</f>
        <v>1</v>
      </c>
      <c r="L2358" s="115" t="str">
        <f>INDEX(Modelo!$A$9:$D$89,MATCH(DataBase!$J2358,Modelo!$A$9:$A$89,0),MATCH(DataBase!L$1,Modelo!$A$9:$D$9,0))</f>
        <v>Impacto ambiental</v>
      </c>
      <c r="M2358" s="115" t="str">
        <f>INDEX(Modelo!$A$9:$D$89,MATCH(DataBase!$J2358,Modelo!$A$9:$A$89,0),MATCH(DataBase!M$1,Modelo!$A$9:$D$9,0))</f>
        <v>Pilar 2</v>
      </c>
      <c r="N2358" s="115" t="str">
        <f>INDEX(Modelo!$A$9:$D$89,MATCH(DataBase!$J2358,Modelo!$A$9:$A$89,0),MATCH(DataBase!N$1,Modelo!$A$9:$D$9,0))</f>
        <v>scale</v>
      </c>
      <c r="O2358" s="115" t="b">
        <f t="array" ref="O2358">IF(N2358="negativo",INDEX($AD$3:$AG$51,MATCH(1,($B2358=$AD$3:$AD$51)*($J2358=$AE$3:$AE$51),0),3),IF(N2358="positivo",INDEX($AD$55:$AG$109,MATCH(1,($B2358=$AD$55:$AD$109)*($J2358=$AE$55:$AE$109),0),3)))</f>
        <v>0</v>
      </c>
      <c r="P2358" s="115" t="b">
        <f t="array" ref="P2358">IF(N2358="negativo",INDEX($AD$3:$AG$51,MATCH(1,($B2358=$AD$3:$AD$51)*($J2358=$AE$3:$AE$51),0),4),IF(N2358="positivo",INDEX($AD$55:$AG$109,MATCH(1,($B2358=$AD$55:$AD$109)*($J2358=$AE$55:$AE$109),0),4)))</f>
        <v>0</v>
      </c>
      <c r="Q2358" s="115" t="str">
        <f>VLOOKUP(M2358,Modelo!$A$2:$C$7,2,0)</f>
        <v>Acción Climática y Energía</v>
      </c>
      <c r="R2358" s="118">
        <f t="array" ref="R2358">INDEX(Modelo!$F$1:$H$37,MATCH(1,(DataBase!Q2358=Modelo!$G$1:$G$37)*(DataBase!B2358=Modelo!$F$1:$F$37),0),3)</f>
        <v>0.19230769230769232</v>
      </c>
      <c r="S2358" s="115">
        <f t="shared" si="74"/>
        <v>50</v>
      </c>
      <c r="T2358" s="115">
        <f t="shared" si="75"/>
        <v>9.6153846153846168</v>
      </c>
    </row>
    <row r="2359" spans="1:20" x14ac:dyDescent="0.3">
      <c r="A2359" s="115" t="s">
        <v>476</v>
      </c>
      <c r="B2359" s="115" t="s">
        <v>467</v>
      </c>
      <c r="C2359" s="115" t="s">
        <v>103</v>
      </c>
      <c r="D2359" s="115" t="s">
        <v>87</v>
      </c>
      <c r="E2359" s="115" t="s">
        <v>86</v>
      </c>
      <c r="F2359" s="115" t="s">
        <v>86</v>
      </c>
      <c r="G2359" s="115">
        <v>1962</v>
      </c>
      <c r="H2359" s="115" t="s">
        <v>125</v>
      </c>
      <c r="I2359" s="115">
        <v>0.89448844999999999</v>
      </c>
      <c r="J2359" s="115" t="s">
        <v>25</v>
      </c>
      <c r="K2359" s="115">
        <f>INDEX(DatosProcesados!$A$1:$BF$101,MATCH(DataBase!A2359,DatosProcesados!$A$1:$A$101,0),MATCH(DataBase!J2359,DatosProcesados!$A$1:$BF$1,0))</f>
        <v>0</v>
      </c>
      <c r="L2359" s="115" t="str">
        <f>INDEX(Modelo!$A$9:$D$89,MATCH(DataBase!$J2359,Modelo!$A$9:$A$89,0),MATCH(DataBase!L$1,Modelo!$A$9:$D$9,0))</f>
        <v>Impacto ambiental</v>
      </c>
      <c r="M2359" s="115" t="str">
        <f>INDEX(Modelo!$A$9:$D$89,MATCH(DataBase!$J2359,Modelo!$A$9:$A$89,0),MATCH(DataBase!M$1,Modelo!$A$9:$D$9,0))</f>
        <v>Pilar 2</v>
      </c>
      <c r="N2359" s="115" t="str">
        <f>INDEX(Modelo!$A$9:$D$89,MATCH(DataBase!$J2359,Modelo!$A$9:$A$89,0),MATCH(DataBase!N$1,Modelo!$A$9:$D$9,0))</f>
        <v>scale</v>
      </c>
      <c r="O2359" s="115" t="b">
        <f t="array" ref="O2359">IF(N2359="negativo",INDEX($AD$3:$AG$51,MATCH(1,($B2359=$AD$3:$AD$51)*($J2359=$AE$3:$AE$51),0),3),IF(N2359="positivo",INDEX($AD$55:$AG$109,MATCH(1,($B2359=$AD$55:$AD$109)*($J2359=$AE$55:$AE$109),0),3)))</f>
        <v>0</v>
      </c>
      <c r="P2359" s="115" t="b">
        <f t="array" ref="P2359">IF(N2359="negativo",INDEX($AD$3:$AG$51,MATCH(1,($B2359=$AD$3:$AD$51)*($J2359=$AE$3:$AE$51),0),4),IF(N2359="positivo",INDEX($AD$55:$AG$109,MATCH(1,($B2359=$AD$55:$AD$109)*($J2359=$AE$55:$AE$109),0),4)))</f>
        <v>0</v>
      </c>
      <c r="Q2359" s="115" t="str">
        <f>VLOOKUP(M2359,Modelo!$A$2:$C$7,2,0)</f>
        <v>Acción Climática y Energía</v>
      </c>
      <c r="R2359" s="118">
        <f t="array" ref="R2359">INDEX(Modelo!$F$1:$H$37,MATCH(1,(DataBase!Q2359=Modelo!$G$1:$G$37)*(DataBase!B2359=Modelo!$F$1:$F$37),0),3)</f>
        <v>0.19047619047619047</v>
      </c>
      <c r="S2359" s="115">
        <f t="shared" si="74"/>
        <v>0</v>
      </c>
      <c r="T2359" s="115">
        <f t="shared" si="75"/>
        <v>0</v>
      </c>
    </row>
    <row r="2360" spans="1:20" x14ac:dyDescent="0.3">
      <c r="A2360" s="115" t="s">
        <v>154</v>
      </c>
      <c r="B2360" s="115" t="s">
        <v>84</v>
      </c>
      <c r="C2360" s="115" t="s">
        <v>97</v>
      </c>
      <c r="D2360" s="115" t="s">
        <v>86</v>
      </c>
      <c r="E2360" s="115" t="s">
        <v>87</v>
      </c>
      <c r="F2360" s="115" t="s">
        <v>87</v>
      </c>
      <c r="G2360" s="115">
        <v>1967</v>
      </c>
      <c r="H2360" s="115" t="s">
        <v>125</v>
      </c>
      <c r="I2360" s="115">
        <v>4.1309855679999998</v>
      </c>
      <c r="J2360" s="115" t="s">
        <v>25</v>
      </c>
      <c r="K2360" s="115">
        <f>INDEX(DatosProcesados!$A$1:$BF$101,MATCH(DataBase!A2360,DatosProcesados!$A$1:$A$101,0),MATCH(DataBase!J2360,DatosProcesados!$A$1:$BF$1,0))</f>
        <v>2</v>
      </c>
      <c r="L2360" s="115" t="str">
        <f>INDEX(Modelo!$A$9:$D$89,MATCH(DataBase!$J2360,Modelo!$A$9:$A$89,0),MATCH(DataBase!L$1,Modelo!$A$9:$D$9,0))</f>
        <v>Impacto ambiental</v>
      </c>
      <c r="M2360" s="115" t="str">
        <f>INDEX(Modelo!$A$9:$D$89,MATCH(DataBase!$J2360,Modelo!$A$9:$A$89,0),MATCH(DataBase!M$1,Modelo!$A$9:$D$9,0))</f>
        <v>Pilar 2</v>
      </c>
      <c r="N2360" s="115" t="str">
        <f>INDEX(Modelo!$A$9:$D$89,MATCH(DataBase!$J2360,Modelo!$A$9:$A$89,0),MATCH(DataBase!N$1,Modelo!$A$9:$D$9,0))</f>
        <v>scale</v>
      </c>
      <c r="O2360" s="115" t="b">
        <f t="array" ref="O2360">IF(N2360="negativo",INDEX($AD$3:$AG$51,MATCH(1,($B2360=$AD$3:$AD$51)*($J2360=$AE$3:$AE$51),0),3),IF(N2360="positivo",INDEX($AD$55:$AG$109,MATCH(1,($B2360=$AD$55:$AD$109)*($J2360=$AE$55:$AE$109),0),3)))</f>
        <v>0</v>
      </c>
      <c r="P2360" s="115" t="b">
        <f t="array" ref="P2360">IF(N2360="negativo",INDEX($AD$3:$AG$51,MATCH(1,($B2360=$AD$3:$AD$51)*($J2360=$AE$3:$AE$51),0),4),IF(N2360="positivo",INDEX($AD$55:$AG$109,MATCH(1,($B2360=$AD$55:$AD$109)*($J2360=$AE$55:$AE$109),0),4)))</f>
        <v>0</v>
      </c>
      <c r="Q2360" s="115" t="str">
        <f>VLOOKUP(M2360,Modelo!$A$2:$C$7,2,0)</f>
        <v>Acción Climática y Energía</v>
      </c>
      <c r="R2360" s="118">
        <f t="array" ref="R2360">INDEX(Modelo!$F$1:$H$37,MATCH(1,(DataBase!Q2360=Modelo!$G$1:$G$37)*(DataBase!B2360=Modelo!$F$1:$F$37),0),3)</f>
        <v>0.11764705882352941</v>
      </c>
      <c r="S2360" s="115">
        <f t="shared" si="74"/>
        <v>100</v>
      </c>
      <c r="T2360" s="115">
        <f t="shared" si="75"/>
        <v>11.76470588235294</v>
      </c>
    </row>
    <row r="2361" spans="1:20" x14ac:dyDescent="0.3">
      <c r="A2361" s="115" t="s">
        <v>139</v>
      </c>
      <c r="B2361" s="115" t="s">
        <v>84</v>
      </c>
      <c r="C2361" s="115" t="s">
        <v>97</v>
      </c>
      <c r="D2361" s="115" t="s">
        <v>86</v>
      </c>
      <c r="E2361" s="115" t="s">
        <v>86</v>
      </c>
      <c r="F2361" s="115" t="s">
        <v>86</v>
      </c>
      <c r="G2361" s="115">
        <v>1995</v>
      </c>
      <c r="H2361" s="115" t="s">
        <v>125</v>
      </c>
      <c r="I2361" s="115">
        <v>6.1355991599999999</v>
      </c>
      <c r="J2361" s="115" t="s">
        <v>25</v>
      </c>
      <c r="K2361" s="115">
        <f>INDEX(DatosProcesados!$A$1:$BF$101,MATCH(DataBase!A2361,DatosProcesados!$A$1:$A$101,0),MATCH(DataBase!J2361,DatosProcesados!$A$1:$BF$1,0))</f>
        <v>1</v>
      </c>
      <c r="L2361" s="115" t="str">
        <f>INDEX(Modelo!$A$9:$D$89,MATCH(DataBase!$J2361,Modelo!$A$9:$A$89,0),MATCH(DataBase!L$1,Modelo!$A$9:$D$9,0))</f>
        <v>Impacto ambiental</v>
      </c>
      <c r="M2361" s="115" t="str">
        <f>INDEX(Modelo!$A$9:$D$89,MATCH(DataBase!$J2361,Modelo!$A$9:$A$89,0),MATCH(DataBase!M$1,Modelo!$A$9:$D$9,0))</f>
        <v>Pilar 2</v>
      </c>
      <c r="N2361" s="115" t="str">
        <f>INDEX(Modelo!$A$9:$D$89,MATCH(DataBase!$J2361,Modelo!$A$9:$A$89,0),MATCH(DataBase!N$1,Modelo!$A$9:$D$9,0))</f>
        <v>scale</v>
      </c>
      <c r="O2361" s="115" t="b">
        <f t="array" ref="O2361">IF(N2361="negativo",INDEX($AD$3:$AG$51,MATCH(1,($B2361=$AD$3:$AD$51)*($J2361=$AE$3:$AE$51),0),3),IF(N2361="positivo",INDEX($AD$55:$AG$109,MATCH(1,($B2361=$AD$55:$AD$109)*($J2361=$AE$55:$AE$109),0),3)))</f>
        <v>0</v>
      </c>
      <c r="P2361" s="115" t="b">
        <f t="array" ref="P2361">IF(N2361="negativo",INDEX($AD$3:$AG$51,MATCH(1,($B2361=$AD$3:$AD$51)*($J2361=$AE$3:$AE$51),0),4),IF(N2361="positivo",INDEX($AD$55:$AG$109,MATCH(1,($B2361=$AD$55:$AD$109)*($J2361=$AE$55:$AE$109),0),4)))</f>
        <v>0</v>
      </c>
      <c r="Q2361" s="115" t="str">
        <f>VLOOKUP(M2361,Modelo!$A$2:$C$7,2,0)</f>
        <v>Acción Climática y Energía</v>
      </c>
      <c r="R2361" s="118">
        <f t="array" ref="R2361">INDEX(Modelo!$F$1:$H$37,MATCH(1,(DataBase!Q2361=Modelo!$G$1:$G$37)*(DataBase!B2361=Modelo!$F$1:$F$37),0),3)</f>
        <v>0.11764705882352941</v>
      </c>
      <c r="S2361" s="115">
        <f t="shared" si="74"/>
        <v>50</v>
      </c>
      <c r="T2361" s="115">
        <f t="shared" si="75"/>
        <v>5.8823529411764701</v>
      </c>
    </row>
    <row r="2362" spans="1:20" x14ac:dyDescent="0.3">
      <c r="A2362" s="115" t="s">
        <v>399</v>
      </c>
      <c r="B2362" s="115" t="s">
        <v>379</v>
      </c>
      <c r="C2362" s="115" t="s">
        <v>103</v>
      </c>
      <c r="D2362" s="115" t="s">
        <v>86</v>
      </c>
      <c r="E2362" s="115" t="s">
        <v>86</v>
      </c>
      <c r="F2362" s="115" t="s">
        <v>87</v>
      </c>
      <c r="G2362" s="115">
        <v>1989</v>
      </c>
      <c r="H2362" s="115" t="s">
        <v>125</v>
      </c>
      <c r="I2362" s="115">
        <v>0.75167738299999998</v>
      </c>
      <c r="J2362" s="115" t="s">
        <v>25</v>
      </c>
      <c r="K2362" s="115">
        <f>INDEX(DatosProcesados!$A$1:$BF$101,MATCH(DataBase!A2362,DatosProcesados!$A$1:$A$101,0),MATCH(DataBase!J2362,DatosProcesados!$A$1:$BF$1,0))</f>
        <v>0</v>
      </c>
      <c r="L2362" s="115" t="str">
        <f>INDEX(Modelo!$A$9:$D$89,MATCH(DataBase!$J2362,Modelo!$A$9:$A$89,0),MATCH(DataBase!L$1,Modelo!$A$9:$D$9,0))</f>
        <v>Impacto ambiental</v>
      </c>
      <c r="M2362" s="115" t="str">
        <f>INDEX(Modelo!$A$9:$D$89,MATCH(DataBase!$J2362,Modelo!$A$9:$A$89,0),MATCH(DataBase!M$1,Modelo!$A$9:$D$9,0))</f>
        <v>Pilar 2</v>
      </c>
      <c r="N2362" s="115" t="str">
        <f>INDEX(Modelo!$A$9:$D$89,MATCH(DataBase!$J2362,Modelo!$A$9:$A$89,0),MATCH(DataBase!N$1,Modelo!$A$9:$D$9,0))</f>
        <v>scale</v>
      </c>
      <c r="O2362" s="115" t="b">
        <f t="array" ref="O2362">IF(N2362="negativo",INDEX($AD$3:$AG$51,MATCH(1,($B2362=$AD$3:$AD$51)*($J2362=$AE$3:$AE$51),0),3),IF(N2362="positivo",INDEX($AD$55:$AG$109,MATCH(1,($B2362=$AD$55:$AD$109)*($J2362=$AE$55:$AE$109),0),3)))</f>
        <v>0</v>
      </c>
      <c r="P2362" s="115" t="b">
        <f t="array" ref="P2362">IF(N2362="negativo",INDEX($AD$3:$AG$51,MATCH(1,($B2362=$AD$3:$AD$51)*($J2362=$AE$3:$AE$51),0),4),IF(N2362="positivo",INDEX($AD$55:$AG$109,MATCH(1,($B2362=$AD$55:$AD$109)*($J2362=$AE$55:$AE$109),0),4)))</f>
        <v>0</v>
      </c>
      <c r="Q2362" s="115" t="str">
        <f>VLOOKUP(M2362,Modelo!$A$2:$C$7,2,0)</f>
        <v>Acción Climática y Energía</v>
      </c>
      <c r="R2362" s="118">
        <f t="array" ref="R2362">INDEX(Modelo!$F$1:$H$37,MATCH(1,(DataBase!Q2362=Modelo!$G$1:$G$37)*(DataBase!B2362=Modelo!$F$1:$F$37),0),3)</f>
        <v>0.14285714285714285</v>
      </c>
      <c r="S2362" s="115">
        <f t="shared" si="74"/>
        <v>0</v>
      </c>
      <c r="T2362" s="115">
        <f t="shared" si="75"/>
        <v>0</v>
      </c>
    </row>
    <row r="2363" spans="1:20" x14ac:dyDescent="0.3">
      <c r="A2363" s="115" t="s">
        <v>233</v>
      </c>
      <c r="B2363" s="115" t="s">
        <v>216</v>
      </c>
      <c r="C2363" s="115" t="s">
        <v>103</v>
      </c>
      <c r="D2363" s="115" t="s">
        <v>87</v>
      </c>
      <c r="E2363" s="115" t="s">
        <v>86</v>
      </c>
      <c r="F2363" s="115" t="s">
        <v>86</v>
      </c>
      <c r="G2363" s="115">
        <v>1970</v>
      </c>
      <c r="H2363" s="115" t="s">
        <v>125</v>
      </c>
      <c r="I2363" s="115">
        <v>3.1891452720000002</v>
      </c>
      <c r="J2363" s="115" t="s">
        <v>25</v>
      </c>
      <c r="K2363" s="115">
        <f>INDEX(DatosProcesados!$A$1:$BF$101,MATCH(DataBase!A2363,DatosProcesados!$A$1:$A$101,0),MATCH(DataBase!J2363,DatosProcesados!$A$1:$BF$1,0))</f>
        <v>0</v>
      </c>
      <c r="L2363" s="115" t="str">
        <f>INDEX(Modelo!$A$9:$D$89,MATCH(DataBase!$J2363,Modelo!$A$9:$A$89,0),MATCH(DataBase!L$1,Modelo!$A$9:$D$9,0))</f>
        <v>Impacto ambiental</v>
      </c>
      <c r="M2363" s="115" t="str">
        <f>INDEX(Modelo!$A$9:$D$89,MATCH(DataBase!$J2363,Modelo!$A$9:$A$89,0),MATCH(DataBase!M$1,Modelo!$A$9:$D$9,0))</f>
        <v>Pilar 2</v>
      </c>
      <c r="N2363" s="115" t="str">
        <f>INDEX(Modelo!$A$9:$D$89,MATCH(DataBase!$J2363,Modelo!$A$9:$A$89,0),MATCH(DataBase!N$1,Modelo!$A$9:$D$9,0))</f>
        <v>scale</v>
      </c>
      <c r="O2363" s="115" t="b">
        <f t="array" ref="O2363">IF(N2363="negativo",INDEX($AD$3:$AG$51,MATCH(1,($B2363=$AD$3:$AD$51)*($J2363=$AE$3:$AE$51),0),3),IF(N2363="positivo",INDEX($AD$55:$AG$109,MATCH(1,($B2363=$AD$55:$AD$109)*($J2363=$AE$55:$AE$109),0),3)))</f>
        <v>0</v>
      </c>
      <c r="P2363" s="115" t="b">
        <f t="array" ref="P2363">IF(N2363="negativo",INDEX($AD$3:$AG$51,MATCH(1,($B2363=$AD$3:$AD$51)*($J2363=$AE$3:$AE$51),0),4),IF(N2363="positivo",INDEX($AD$55:$AG$109,MATCH(1,($B2363=$AD$55:$AD$109)*($J2363=$AE$55:$AE$109),0),4)))</f>
        <v>0</v>
      </c>
      <c r="Q2363" s="115" t="str">
        <f>VLOOKUP(M2363,Modelo!$A$2:$C$7,2,0)</f>
        <v>Acción Climática y Energía</v>
      </c>
      <c r="R2363" s="118">
        <f t="array" ref="R2363">INDEX(Modelo!$F$1:$H$37,MATCH(1,(DataBase!Q2363=Modelo!$G$1:$G$37)*(DataBase!B2363=Modelo!$F$1:$F$37),0),3)</f>
        <v>0.21052631578947367</v>
      </c>
      <c r="S2363" s="115">
        <f t="shared" si="74"/>
        <v>0</v>
      </c>
      <c r="T2363" s="115">
        <f t="shared" si="75"/>
        <v>0</v>
      </c>
    </row>
    <row r="2364" spans="1:20" x14ac:dyDescent="0.3">
      <c r="A2364" s="115" t="s">
        <v>176</v>
      </c>
      <c r="B2364" s="115" t="s">
        <v>84</v>
      </c>
      <c r="C2364" s="115" t="s">
        <v>103</v>
      </c>
      <c r="D2364" s="115" t="s">
        <v>86</v>
      </c>
      <c r="E2364" s="115" t="s">
        <v>87</v>
      </c>
      <c r="F2364" s="115" t="s">
        <v>87</v>
      </c>
      <c r="G2364" s="115">
        <v>1929</v>
      </c>
      <c r="H2364" s="115" t="s">
        <v>177</v>
      </c>
      <c r="I2364" s="115">
        <v>2.3283445380000001</v>
      </c>
      <c r="J2364" s="115" t="s">
        <v>25</v>
      </c>
      <c r="K2364" s="115">
        <f>INDEX(DatosProcesados!$A$1:$BF$101,MATCH(DataBase!A2364,DatosProcesados!$A$1:$A$101,0),MATCH(DataBase!J2364,DatosProcesados!$A$1:$BF$1,0))</f>
        <v>2</v>
      </c>
      <c r="L2364" s="115" t="str">
        <f>INDEX(Modelo!$A$9:$D$89,MATCH(DataBase!$J2364,Modelo!$A$9:$A$89,0),MATCH(DataBase!L$1,Modelo!$A$9:$D$9,0))</f>
        <v>Impacto ambiental</v>
      </c>
      <c r="M2364" s="115" t="str">
        <f>INDEX(Modelo!$A$9:$D$89,MATCH(DataBase!$J2364,Modelo!$A$9:$A$89,0),MATCH(DataBase!M$1,Modelo!$A$9:$D$9,0))</f>
        <v>Pilar 2</v>
      </c>
      <c r="N2364" s="115" t="str">
        <f>INDEX(Modelo!$A$9:$D$89,MATCH(DataBase!$J2364,Modelo!$A$9:$A$89,0),MATCH(DataBase!N$1,Modelo!$A$9:$D$9,0))</f>
        <v>scale</v>
      </c>
      <c r="O2364" s="115" t="b">
        <f t="array" ref="O2364">IF(N2364="negativo",INDEX($AD$3:$AG$51,MATCH(1,($B2364=$AD$3:$AD$51)*($J2364=$AE$3:$AE$51),0),3),IF(N2364="positivo",INDEX($AD$55:$AG$109,MATCH(1,($B2364=$AD$55:$AD$109)*($J2364=$AE$55:$AE$109),0),3)))</f>
        <v>0</v>
      </c>
      <c r="P2364" s="115" t="b">
        <f t="array" ref="P2364">IF(N2364="negativo",INDEX($AD$3:$AG$51,MATCH(1,($B2364=$AD$3:$AD$51)*($J2364=$AE$3:$AE$51),0),4),IF(N2364="positivo",INDEX($AD$55:$AG$109,MATCH(1,($B2364=$AD$55:$AD$109)*($J2364=$AE$55:$AE$109),0),4)))</f>
        <v>0</v>
      </c>
      <c r="Q2364" s="115" t="str">
        <f>VLOOKUP(M2364,Modelo!$A$2:$C$7,2,0)</f>
        <v>Acción Climática y Energía</v>
      </c>
      <c r="R2364" s="118">
        <f t="array" ref="R2364">INDEX(Modelo!$F$1:$H$37,MATCH(1,(DataBase!Q2364=Modelo!$G$1:$G$37)*(DataBase!B2364=Modelo!$F$1:$F$37),0),3)</f>
        <v>0.11764705882352941</v>
      </c>
      <c r="S2364" s="115">
        <f t="shared" si="74"/>
        <v>100</v>
      </c>
      <c r="T2364" s="115">
        <f t="shared" si="75"/>
        <v>11.76470588235294</v>
      </c>
    </row>
    <row r="2365" spans="1:20" x14ac:dyDescent="0.3">
      <c r="A2365" s="115" t="s">
        <v>391</v>
      </c>
      <c r="B2365" s="115" t="s">
        <v>379</v>
      </c>
      <c r="C2365" s="115" t="s">
        <v>103</v>
      </c>
      <c r="D2365" s="115" t="s">
        <v>87</v>
      </c>
      <c r="E2365" s="115" t="s">
        <v>86</v>
      </c>
      <c r="F2365" s="115" t="s">
        <v>86</v>
      </c>
      <c r="G2365" s="115">
        <v>1976</v>
      </c>
      <c r="H2365" s="115" t="s">
        <v>125</v>
      </c>
      <c r="I2365" s="115">
        <v>0.98534294499999997</v>
      </c>
      <c r="J2365" s="115" t="s">
        <v>25</v>
      </c>
      <c r="K2365" s="115">
        <f>INDEX(DatosProcesados!$A$1:$BF$101,MATCH(DataBase!A2365,DatosProcesados!$A$1:$A$101,0),MATCH(DataBase!J2365,DatosProcesados!$A$1:$BF$1,0))</f>
        <v>0</v>
      </c>
      <c r="L2365" s="115" t="str">
        <f>INDEX(Modelo!$A$9:$D$89,MATCH(DataBase!$J2365,Modelo!$A$9:$A$89,0),MATCH(DataBase!L$1,Modelo!$A$9:$D$9,0))</f>
        <v>Impacto ambiental</v>
      </c>
      <c r="M2365" s="115" t="str">
        <f>INDEX(Modelo!$A$9:$D$89,MATCH(DataBase!$J2365,Modelo!$A$9:$A$89,0),MATCH(DataBase!M$1,Modelo!$A$9:$D$9,0))</f>
        <v>Pilar 2</v>
      </c>
      <c r="N2365" s="115" t="str">
        <f>INDEX(Modelo!$A$9:$D$89,MATCH(DataBase!$J2365,Modelo!$A$9:$A$89,0),MATCH(DataBase!N$1,Modelo!$A$9:$D$9,0))</f>
        <v>scale</v>
      </c>
      <c r="O2365" s="115" t="b">
        <f t="array" ref="O2365">IF(N2365="negativo",INDEX($AD$3:$AG$51,MATCH(1,($B2365=$AD$3:$AD$51)*($J2365=$AE$3:$AE$51),0),3),IF(N2365="positivo",INDEX($AD$55:$AG$109,MATCH(1,($B2365=$AD$55:$AD$109)*($J2365=$AE$55:$AE$109),0),3)))</f>
        <v>0</v>
      </c>
      <c r="P2365" s="115" t="b">
        <f t="array" ref="P2365">IF(N2365="negativo",INDEX($AD$3:$AG$51,MATCH(1,($B2365=$AD$3:$AD$51)*($J2365=$AE$3:$AE$51),0),4),IF(N2365="positivo",INDEX($AD$55:$AG$109,MATCH(1,($B2365=$AD$55:$AD$109)*($J2365=$AE$55:$AE$109),0),4)))</f>
        <v>0</v>
      </c>
      <c r="Q2365" s="115" t="str">
        <f>VLOOKUP(M2365,Modelo!$A$2:$C$7,2,0)</f>
        <v>Acción Climática y Energía</v>
      </c>
      <c r="R2365" s="118">
        <f t="array" ref="R2365">INDEX(Modelo!$F$1:$H$37,MATCH(1,(DataBase!Q2365=Modelo!$G$1:$G$37)*(DataBase!B2365=Modelo!$F$1:$F$37),0),3)</f>
        <v>0.14285714285714285</v>
      </c>
      <c r="S2365" s="115">
        <f t="shared" si="74"/>
        <v>0</v>
      </c>
      <c r="T2365" s="115">
        <f t="shared" si="75"/>
        <v>0</v>
      </c>
    </row>
    <row r="2366" spans="1:20" x14ac:dyDescent="0.3">
      <c r="A2366" s="115" t="s">
        <v>376</v>
      </c>
      <c r="B2366" s="115" t="s">
        <v>313</v>
      </c>
      <c r="C2366" s="115" t="s">
        <v>103</v>
      </c>
      <c r="D2366" s="115" t="s">
        <v>86</v>
      </c>
      <c r="E2366" s="115" t="s">
        <v>87</v>
      </c>
      <c r="F2366" s="115" t="s">
        <v>87</v>
      </c>
      <c r="G2366" s="115">
        <v>1920</v>
      </c>
      <c r="H2366" s="115" t="s">
        <v>294</v>
      </c>
      <c r="I2366" s="115">
        <v>1.8691417530000001</v>
      </c>
      <c r="J2366" s="115" t="s">
        <v>25</v>
      </c>
      <c r="K2366" s="115">
        <f>INDEX(DatosProcesados!$A$1:$BF$101,MATCH(DataBase!A2366,DatosProcesados!$A$1:$A$101,0),MATCH(DataBase!J2366,DatosProcesados!$A$1:$BF$1,0))</f>
        <v>2</v>
      </c>
      <c r="L2366" s="115" t="str">
        <f>INDEX(Modelo!$A$9:$D$89,MATCH(DataBase!$J2366,Modelo!$A$9:$A$89,0),MATCH(DataBase!L$1,Modelo!$A$9:$D$9,0))</f>
        <v>Impacto ambiental</v>
      </c>
      <c r="M2366" s="115" t="str">
        <f>INDEX(Modelo!$A$9:$D$89,MATCH(DataBase!$J2366,Modelo!$A$9:$A$89,0),MATCH(DataBase!M$1,Modelo!$A$9:$D$9,0))</f>
        <v>Pilar 2</v>
      </c>
      <c r="N2366" s="115" t="str">
        <f>INDEX(Modelo!$A$9:$D$89,MATCH(DataBase!$J2366,Modelo!$A$9:$A$89,0),MATCH(DataBase!N$1,Modelo!$A$9:$D$9,0))</f>
        <v>scale</v>
      </c>
      <c r="O2366" s="115" t="b">
        <f t="array" ref="O2366">IF(N2366="negativo",INDEX($AD$3:$AG$51,MATCH(1,($B2366=$AD$3:$AD$51)*($J2366=$AE$3:$AE$51),0),3),IF(N2366="positivo",INDEX($AD$55:$AG$109,MATCH(1,($B2366=$AD$55:$AD$109)*($J2366=$AE$55:$AE$109),0),3)))</f>
        <v>0</v>
      </c>
      <c r="P2366" s="115" t="b">
        <f t="array" ref="P2366">IF(N2366="negativo",INDEX($AD$3:$AG$51,MATCH(1,($B2366=$AD$3:$AD$51)*($J2366=$AE$3:$AE$51),0),4),IF(N2366="positivo",INDEX($AD$55:$AG$109,MATCH(1,($B2366=$AD$55:$AD$109)*($J2366=$AE$55:$AE$109),0),4)))</f>
        <v>0</v>
      </c>
      <c r="Q2366" s="115" t="str">
        <f>VLOOKUP(M2366,Modelo!$A$2:$C$7,2,0)</f>
        <v>Acción Climática y Energía</v>
      </c>
      <c r="R2366" s="118">
        <f t="array" ref="R2366">INDEX(Modelo!$F$1:$H$37,MATCH(1,(DataBase!Q2366=Modelo!$G$1:$G$37)*(DataBase!B2366=Modelo!$F$1:$F$37),0),3)</f>
        <v>0.17647058823529413</v>
      </c>
      <c r="S2366" s="115">
        <f t="shared" si="74"/>
        <v>100</v>
      </c>
      <c r="T2366" s="115">
        <f t="shared" si="75"/>
        <v>17.647058823529413</v>
      </c>
    </row>
    <row r="2367" spans="1:20" x14ac:dyDescent="0.3">
      <c r="A2367" s="115" t="s">
        <v>193</v>
      </c>
      <c r="B2367" s="115" t="s">
        <v>84</v>
      </c>
      <c r="C2367" s="115" t="s">
        <v>103</v>
      </c>
      <c r="D2367" s="115" t="s">
        <v>86</v>
      </c>
      <c r="E2367" s="115" t="s">
        <v>87</v>
      </c>
      <c r="F2367" s="115" t="s">
        <v>87</v>
      </c>
      <c r="G2367" s="115">
        <v>2009</v>
      </c>
      <c r="H2367" s="115" t="s">
        <v>194</v>
      </c>
      <c r="I2367" s="115">
        <v>1.8581853669999999</v>
      </c>
      <c r="J2367" s="115" t="s">
        <v>25</v>
      </c>
      <c r="K2367" s="115">
        <f>INDEX(DatosProcesados!$A$1:$BF$101,MATCH(DataBase!A2367,DatosProcesados!$A$1:$A$101,0),MATCH(DataBase!J2367,DatosProcesados!$A$1:$BF$1,0))</f>
        <v>1</v>
      </c>
      <c r="L2367" s="115" t="str">
        <f>INDEX(Modelo!$A$9:$D$89,MATCH(DataBase!$J2367,Modelo!$A$9:$A$89,0),MATCH(DataBase!L$1,Modelo!$A$9:$D$9,0))</f>
        <v>Impacto ambiental</v>
      </c>
      <c r="M2367" s="115" t="str">
        <f>INDEX(Modelo!$A$9:$D$89,MATCH(DataBase!$J2367,Modelo!$A$9:$A$89,0),MATCH(DataBase!M$1,Modelo!$A$9:$D$9,0))</f>
        <v>Pilar 2</v>
      </c>
      <c r="N2367" s="115" t="str">
        <f>INDEX(Modelo!$A$9:$D$89,MATCH(DataBase!$J2367,Modelo!$A$9:$A$89,0),MATCH(DataBase!N$1,Modelo!$A$9:$D$9,0))</f>
        <v>scale</v>
      </c>
      <c r="O2367" s="115" t="b">
        <f t="array" ref="O2367">IF(N2367="negativo",INDEX($AD$3:$AG$51,MATCH(1,($B2367=$AD$3:$AD$51)*($J2367=$AE$3:$AE$51),0),3),IF(N2367="positivo",INDEX($AD$55:$AG$109,MATCH(1,($B2367=$AD$55:$AD$109)*($J2367=$AE$55:$AE$109),0),3)))</f>
        <v>0</v>
      </c>
      <c r="P2367" s="115" t="b">
        <f t="array" ref="P2367">IF(N2367="negativo",INDEX($AD$3:$AG$51,MATCH(1,($B2367=$AD$3:$AD$51)*($J2367=$AE$3:$AE$51),0),4),IF(N2367="positivo",INDEX($AD$55:$AG$109,MATCH(1,($B2367=$AD$55:$AD$109)*($J2367=$AE$55:$AE$109),0),4)))</f>
        <v>0</v>
      </c>
      <c r="Q2367" s="115" t="str">
        <f>VLOOKUP(M2367,Modelo!$A$2:$C$7,2,0)</f>
        <v>Acción Climática y Energía</v>
      </c>
      <c r="R2367" s="118">
        <f t="array" ref="R2367">INDEX(Modelo!$F$1:$H$37,MATCH(1,(DataBase!Q2367=Modelo!$G$1:$G$37)*(DataBase!B2367=Modelo!$F$1:$F$37),0),3)</f>
        <v>0.11764705882352941</v>
      </c>
      <c r="S2367" s="115">
        <f t="shared" si="74"/>
        <v>50</v>
      </c>
      <c r="T2367" s="115">
        <f t="shared" si="75"/>
        <v>5.8823529411764701</v>
      </c>
    </row>
    <row r="2368" spans="1:20" x14ac:dyDescent="0.3">
      <c r="A2368" s="115" t="s">
        <v>280</v>
      </c>
      <c r="B2368" s="115" t="s">
        <v>216</v>
      </c>
      <c r="C2368" s="115" t="s">
        <v>97</v>
      </c>
      <c r="D2368" s="115" t="s">
        <v>86</v>
      </c>
      <c r="E2368" s="115" t="s">
        <v>87</v>
      </c>
      <c r="F2368" s="115" t="s">
        <v>87</v>
      </c>
      <c r="G2368" s="115">
        <v>1866</v>
      </c>
      <c r="H2368" s="115" t="s">
        <v>281</v>
      </c>
      <c r="I2368" s="115">
        <v>2.0444698099999998</v>
      </c>
      <c r="J2368" s="115" t="s">
        <v>25</v>
      </c>
      <c r="K2368" s="115">
        <f>INDEX(DatosProcesados!$A$1:$BF$101,MATCH(DataBase!A2368,DatosProcesados!$A$1:$A$101,0),MATCH(DataBase!J2368,DatosProcesados!$A$1:$BF$1,0))</f>
        <v>1</v>
      </c>
      <c r="L2368" s="115" t="str">
        <f>INDEX(Modelo!$A$9:$D$89,MATCH(DataBase!$J2368,Modelo!$A$9:$A$89,0),MATCH(DataBase!L$1,Modelo!$A$9:$D$9,0))</f>
        <v>Impacto ambiental</v>
      </c>
      <c r="M2368" s="115" t="str">
        <f>INDEX(Modelo!$A$9:$D$89,MATCH(DataBase!$J2368,Modelo!$A$9:$A$89,0),MATCH(DataBase!M$1,Modelo!$A$9:$D$9,0))</f>
        <v>Pilar 2</v>
      </c>
      <c r="N2368" s="115" t="str">
        <f>INDEX(Modelo!$A$9:$D$89,MATCH(DataBase!$J2368,Modelo!$A$9:$A$89,0),MATCH(DataBase!N$1,Modelo!$A$9:$D$9,0))</f>
        <v>scale</v>
      </c>
      <c r="O2368" s="115" t="b">
        <f t="array" ref="O2368">IF(N2368="negativo",INDEX($AD$3:$AG$51,MATCH(1,($B2368=$AD$3:$AD$51)*($J2368=$AE$3:$AE$51),0),3),IF(N2368="positivo",INDEX($AD$55:$AG$109,MATCH(1,($B2368=$AD$55:$AD$109)*($J2368=$AE$55:$AE$109),0),3)))</f>
        <v>0</v>
      </c>
      <c r="P2368" s="115" t="b">
        <f t="array" ref="P2368">IF(N2368="negativo",INDEX($AD$3:$AG$51,MATCH(1,($B2368=$AD$3:$AD$51)*($J2368=$AE$3:$AE$51),0),4),IF(N2368="positivo",INDEX($AD$55:$AG$109,MATCH(1,($B2368=$AD$55:$AD$109)*($J2368=$AE$55:$AE$109),0),4)))</f>
        <v>0</v>
      </c>
      <c r="Q2368" s="115" t="str">
        <f>VLOOKUP(M2368,Modelo!$A$2:$C$7,2,0)</f>
        <v>Acción Climática y Energía</v>
      </c>
      <c r="R2368" s="118">
        <f t="array" ref="R2368">INDEX(Modelo!$F$1:$H$37,MATCH(1,(DataBase!Q2368=Modelo!$G$1:$G$37)*(DataBase!B2368=Modelo!$F$1:$F$37),0),3)</f>
        <v>0.21052631578947367</v>
      </c>
      <c r="S2368" s="115">
        <f t="shared" si="74"/>
        <v>50</v>
      </c>
      <c r="T2368" s="115">
        <f t="shared" si="75"/>
        <v>10.526315789473683</v>
      </c>
    </row>
    <row r="2369" spans="1:20" x14ac:dyDescent="0.3">
      <c r="A2369" s="115" t="s">
        <v>143</v>
      </c>
      <c r="B2369" s="115" t="s">
        <v>84</v>
      </c>
      <c r="C2369" s="115" t="s">
        <v>97</v>
      </c>
      <c r="D2369" s="115" t="s">
        <v>86</v>
      </c>
      <c r="E2369" s="115" t="s">
        <v>86</v>
      </c>
      <c r="F2369" s="115" t="s">
        <v>86</v>
      </c>
      <c r="G2369" s="115">
        <v>1994</v>
      </c>
      <c r="H2369" s="115" t="s">
        <v>125</v>
      </c>
      <c r="I2369" s="115">
        <v>5.9751610780000002</v>
      </c>
      <c r="J2369" s="115" t="s">
        <v>25</v>
      </c>
      <c r="K2369" s="115">
        <f>INDEX(DatosProcesados!$A$1:$BF$101,MATCH(DataBase!A2369,DatosProcesados!$A$1:$A$101,0),MATCH(DataBase!J2369,DatosProcesados!$A$1:$BF$1,0))</f>
        <v>2</v>
      </c>
      <c r="L2369" s="115" t="str">
        <f>INDEX(Modelo!$A$9:$D$89,MATCH(DataBase!$J2369,Modelo!$A$9:$A$89,0),MATCH(DataBase!L$1,Modelo!$A$9:$D$9,0))</f>
        <v>Impacto ambiental</v>
      </c>
      <c r="M2369" s="115" t="str">
        <f>INDEX(Modelo!$A$9:$D$89,MATCH(DataBase!$J2369,Modelo!$A$9:$A$89,0),MATCH(DataBase!M$1,Modelo!$A$9:$D$9,0))</f>
        <v>Pilar 2</v>
      </c>
      <c r="N2369" s="115" t="str">
        <f>INDEX(Modelo!$A$9:$D$89,MATCH(DataBase!$J2369,Modelo!$A$9:$A$89,0),MATCH(DataBase!N$1,Modelo!$A$9:$D$9,0))</f>
        <v>scale</v>
      </c>
      <c r="O2369" s="115" t="b">
        <f t="array" ref="O2369">IF(N2369="negativo",INDEX($AD$3:$AG$51,MATCH(1,($B2369=$AD$3:$AD$51)*($J2369=$AE$3:$AE$51),0),3),IF(N2369="positivo",INDEX($AD$55:$AG$109,MATCH(1,($B2369=$AD$55:$AD$109)*($J2369=$AE$55:$AE$109),0),3)))</f>
        <v>0</v>
      </c>
      <c r="P2369" s="115" t="b">
        <f t="array" ref="P2369">IF(N2369="negativo",INDEX($AD$3:$AG$51,MATCH(1,($B2369=$AD$3:$AD$51)*($J2369=$AE$3:$AE$51),0),4),IF(N2369="positivo",INDEX($AD$55:$AG$109,MATCH(1,($B2369=$AD$55:$AD$109)*($J2369=$AE$55:$AE$109),0),4)))</f>
        <v>0</v>
      </c>
      <c r="Q2369" s="115" t="str">
        <f>VLOOKUP(M2369,Modelo!$A$2:$C$7,2,0)</f>
        <v>Acción Climática y Energía</v>
      </c>
      <c r="R2369" s="118">
        <f t="array" ref="R2369">INDEX(Modelo!$F$1:$H$37,MATCH(1,(DataBase!Q2369=Modelo!$G$1:$G$37)*(DataBase!B2369=Modelo!$F$1:$F$37),0),3)</f>
        <v>0.11764705882352941</v>
      </c>
      <c r="S2369" s="115">
        <f t="shared" si="74"/>
        <v>100</v>
      </c>
      <c r="T2369" s="115">
        <f t="shared" si="75"/>
        <v>11.76470588235294</v>
      </c>
    </row>
    <row r="2370" spans="1:20" x14ac:dyDescent="0.3">
      <c r="A2370" s="115" t="s">
        <v>331</v>
      </c>
      <c r="B2370" s="115" t="s">
        <v>313</v>
      </c>
      <c r="C2370" s="115" t="s">
        <v>103</v>
      </c>
      <c r="D2370" s="115" t="s">
        <v>87</v>
      </c>
      <c r="E2370" s="115" t="s">
        <v>86</v>
      </c>
      <c r="F2370" s="115" t="s">
        <v>86</v>
      </c>
      <c r="G2370" s="115">
        <v>1953</v>
      </c>
      <c r="H2370" s="115" t="s">
        <v>125</v>
      </c>
      <c r="I2370" s="115">
        <v>7.1291921260000004</v>
      </c>
      <c r="J2370" s="115" t="s">
        <v>25</v>
      </c>
      <c r="K2370" s="115">
        <f>INDEX(DatosProcesados!$A$1:$BF$101,MATCH(DataBase!A2370,DatosProcesados!$A$1:$A$101,0),MATCH(DataBase!J2370,DatosProcesados!$A$1:$BF$1,0))</f>
        <v>0</v>
      </c>
      <c r="L2370" s="115" t="str">
        <f>INDEX(Modelo!$A$9:$D$89,MATCH(DataBase!$J2370,Modelo!$A$9:$A$89,0),MATCH(DataBase!L$1,Modelo!$A$9:$D$9,0))</f>
        <v>Impacto ambiental</v>
      </c>
      <c r="M2370" s="115" t="str">
        <f>INDEX(Modelo!$A$9:$D$89,MATCH(DataBase!$J2370,Modelo!$A$9:$A$89,0),MATCH(DataBase!M$1,Modelo!$A$9:$D$9,0))</f>
        <v>Pilar 2</v>
      </c>
      <c r="N2370" s="115" t="str">
        <f>INDEX(Modelo!$A$9:$D$89,MATCH(DataBase!$J2370,Modelo!$A$9:$A$89,0),MATCH(DataBase!N$1,Modelo!$A$9:$D$9,0))</f>
        <v>scale</v>
      </c>
      <c r="O2370" s="115" t="b">
        <f t="array" ref="O2370">IF(N2370="negativo",INDEX($AD$3:$AG$51,MATCH(1,($B2370=$AD$3:$AD$51)*($J2370=$AE$3:$AE$51),0),3),IF(N2370="positivo",INDEX($AD$55:$AG$109,MATCH(1,($B2370=$AD$55:$AD$109)*($J2370=$AE$55:$AE$109),0),3)))</f>
        <v>0</v>
      </c>
      <c r="P2370" s="115" t="b">
        <f t="array" ref="P2370">IF(N2370="negativo",INDEX($AD$3:$AG$51,MATCH(1,($B2370=$AD$3:$AD$51)*($J2370=$AE$3:$AE$51),0),4),IF(N2370="positivo",INDEX($AD$55:$AG$109,MATCH(1,($B2370=$AD$55:$AD$109)*($J2370=$AE$55:$AE$109),0),4)))</f>
        <v>0</v>
      </c>
      <c r="Q2370" s="115" t="str">
        <f>VLOOKUP(M2370,Modelo!$A$2:$C$7,2,0)</f>
        <v>Acción Climática y Energía</v>
      </c>
      <c r="R2370" s="118">
        <f t="array" ref="R2370">INDEX(Modelo!$F$1:$H$37,MATCH(1,(DataBase!Q2370=Modelo!$G$1:$G$37)*(DataBase!B2370=Modelo!$F$1:$F$37),0),3)</f>
        <v>0.17647058823529413</v>
      </c>
      <c r="S2370" s="115">
        <f t="shared" si="74"/>
        <v>0</v>
      </c>
      <c r="T2370" s="115">
        <f t="shared" si="75"/>
        <v>0</v>
      </c>
    </row>
    <row r="2371" spans="1:20" x14ac:dyDescent="0.3">
      <c r="A2371" s="115" t="s">
        <v>277</v>
      </c>
      <c r="B2371" s="115" t="s">
        <v>216</v>
      </c>
      <c r="C2371" s="115" t="s">
        <v>85</v>
      </c>
      <c r="D2371" s="115" t="s">
        <v>86</v>
      </c>
      <c r="E2371" s="115" t="s">
        <v>87</v>
      </c>
      <c r="F2371" s="115" t="s">
        <v>87</v>
      </c>
      <c r="G2371" s="115">
        <v>1965</v>
      </c>
      <c r="H2371" s="115" t="s">
        <v>244</v>
      </c>
      <c r="I2371" s="115">
        <v>2.0973851419999998</v>
      </c>
      <c r="J2371" s="115" t="s">
        <v>25</v>
      </c>
      <c r="K2371" s="115">
        <f>INDEX(DatosProcesados!$A$1:$BF$101,MATCH(DataBase!A2371,DatosProcesados!$A$1:$A$101,0),MATCH(DataBase!J2371,DatosProcesados!$A$1:$BF$1,0))</f>
        <v>1</v>
      </c>
      <c r="L2371" s="115" t="str">
        <f>INDEX(Modelo!$A$9:$D$89,MATCH(DataBase!$J2371,Modelo!$A$9:$A$89,0),MATCH(DataBase!L$1,Modelo!$A$9:$D$9,0))</f>
        <v>Impacto ambiental</v>
      </c>
      <c r="M2371" s="115" t="str">
        <f>INDEX(Modelo!$A$9:$D$89,MATCH(DataBase!$J2371,Modelo!$A$9:$A$89,0),MATCH(DataBase!M$1,Modelo!$A$9:$D$9,0))</f>
        <v>Pilar 2</v>
      </c>
      <c r="N2371" s="115" t="str">
        <f>INDEX(Modelo!$A$9:$D$89,MATCH(DataBase!$J2371,Modelo!$A$9:$A$89,0),MATCH(DataBase!N$1,Modelo!$A$9:$D$9,0))</f>
        <v>scale</v>
      </c>
      <c r="O2371" s="115" t="b">
        <f t="array" ref="O2371">IF(N2371="negativo",INDEX($AD$3:$AG$51,MATCH(1,($B2371=$AD$3:$AD$51)*($J2371=$AE$3:$AE$51),0),3),IF(N2371="positivo",INDEX($AD$55:$AG$109,MATCH(1,($B2371=$AD$55:$AD$109)*($J2371=$AE$55:$AE$109),0),3)))</f>
        <v>0</v>
      </c>
      <c r="P2371" s="115" t="b">
        <f t="array" ref="P2371">IF(N2371="negativo",INDEX($AD$3:$AG$51,MATCH(1,($B2371=$AD$3:$AD$51)*($J2371=$AE$3:$AE$51),0),4),IF(N2371="positivo",INDEX($AD$55:$AG$109,MATCH(1,($B2371=$AD$55:$AD$109)*($J2371=$AE$55:$AE$109),0),4)))</f>
        <v>0</v>
      </c>
      <c r="Q2371" s="115" t="str">
        <f>VLOOKUP(M2371,Modelo!$A$2:$C$7,2,0)</f>
        <v>Acción Climática y Energía</v>
      </c>
      <c r="R2371" s="118">
        <f t="array" ref="R2371">INDEX(Modelo!$F$1:$H$37,MATCH(1,(DataBase!Q2371=Modelo!$G$1:$G$37)*(DataBase!B2371=Modelo!$F$1:$F$37),0),3)</f>
        <v>0.21052631578947367</v>
      </c>
      <c r="S2371" s="115">
        <f t="shared" ref="S2371:S2434" si="76">IFERROR(IF(N2371="boolean",IF(K2371="Si",100,0),IF(N2371="scale",IF(K2371=2,100,IF(K2371=1,50,0)),IF(N2371="positivo",100*((K2371-P2371)/(O2371-P2371)),100*(1-((K2371-P2371)/(O2371-P2371)))))),0)</f>
        <v>50</v>
      </c>
      <c r="T2371" s="115">
        <f t="shared" ref="T2371:T2434" si="77">S2371*R2371</f>
        <v>10.526315789473683</v>
      </c>
    </row>
    <row r="2372" spans="1:20" x14ac:dyDescent="0.3">
      <c r="A2372" s="115" t="s">
        <v>356</v>
      </c>
      <c r="B2372" s="115" t="s">
        <v>313</v>
      </c>
      <c r="C2372" s="115" t="s">
        <v>103</v>
      </c>
      <c r="D2372" s="115" t="s">
        <v>87</v>
      </c>
      <c r="E2372" s="115" t="s">
        <v>86</v>
      </c>
      <c r="F2372" s="115" t="s">
        <v>86</v>
      </c>
      <c r="G2372" s="115">
        <v>1989</v>
      </c>
      <c r="H2372" s="115" t="s">
        <v>125</v>
      </c>
      <c r="I2372" s="115">
        <v>3.0305383369999999</v>
      </c>
      <c r="J2372" s="115" t="s">
        <v>25</v>
      </c>
      <c r="K2372" s="115">
        <f>INDEX(DatosProcesados!$A$1:$BF$101,MATCH(DataBase!A2372,DatosProcesados!$A$1:$A$101,0),MATCH(DataBase!J2372,DatosProcesados!$A$1:$BF$1,0))</f>
        <v>0</v>
      </c>
      <c r="L2372" s="115" t="str">
        <f>INDEX(Modelo!$A$9:$D$89,MATCH(DataBase!$J2372,Modelo!$A$9:$A$89,0),MATCH(DataBase!L$1,Modelo!$A$9:$D$9,0))</f>
        <v>Impacto ambiental</v>
      </c>
      <c r="M2372" s="115" t="str">
        <f>INDEX(Modelo!$A$9:$D$89,MATCH(DataBase!$J2372,Modelo!$A$9:$A$89,0),MATCH(DataBase!M$1,Modelo!$A$9:$D$9,0))</f>
        <v>Pilar 2</v>
      </c>
      <c r="N2372" s="115" t="str">
        <f>INDEX(Modelo!$A$9:$D$89,MATCH(DataBase!$J2372,Modelo!$A$9:$A$89,0),MATCH(DataBase!N$1,Modelo!$A$9:$D$9,0))</f>
        <v>scale</v>
      </c>
      <c r="O2372" s="115" t="b">
        <f t="array" ref="O2372">IF(N2372="negativo",INDEX($AD$3:$AG$51,MATCH(1,($B2372=$AD$3:$AD$51)*($J2372=$AE$3:$AE$51),0),3),IF(N2372="positivo",INDEX($AD$55:$AG$109,MATCH(1,($B2372=$AD$55:$AD$109)*($J2372=$AE$55:$AE$109),0),3)))</f>
        <v>0</v>
      </c>
      <c r="P2372" s="115" t="b">
        <f t="array" ref="P2372">IF(N2372="negativo",INDEX($AD$3:$AG$51,MATCH(1,($B2372=$AD$3:$AD$51)*($J2372=$AE$3:$AE$51),0),4),IF(N2372="positivo",INDEX($AD$55:$AG$109,MATCH(1,($B2372=$AD$55:$AD$109)*($J2372=$AE$55:$AE$109),0),4)))</f>
        <v>0</v>
      </c>
      <c r="Q2372" s="115" t="str">
        <f>VLOOKUP(M2372,Modelo!$A$2:$C$7,2,0)</f>
        <v>Acción Climática y Energía</v>
      </c>
      <c r="R2372" s="118">
        <f t="array" ref="R2372">INDEX(Modelo!$F$1:$H$37,MATCH(1,(DataBase!Q2372=Modelo!$G$1:$G$37)*(DataBase!B2372=Modelo!$F$1:$F$37),0),3)</f>
        <v>0.17647058823529413</v>
      </c>
      <c r="S2372" s="115">
        <f t="shared" si="76"/>
        <v>0</v>
      </c>
      <c r="T2372" s="115">
        <f t="shared" si="77"/>
        <v>0</v>
      </c>
    </row>
    <row r="2373" spans="1:20" x14ac:dyDescent="0.3">
      <c r="A2373" s="115" t="s">
        <v>268</v>
      </c>
      <c r="B2373" s="115" t="s">
        <v>216</v>
      </c>
      <c r="C2373" s="115" t="s">
        <v>103</v>
      </c>
      <c r="D2373" s="115" t="s">
        <v>86</v>
      </c>
      <c r="E2373" s="115" t="s">
        <v>86</v>
      </c>
      <c r="F2373" s="115" t="s">
        <v>87</v>
      </c>
      <c r="G2373" s="115">
        <v>1986</v>
      </c>
      <c r="H2373" s="115" t="s">
        <v>125</v>
      </c>
      <c r="I2373" s="115">
        <v>2.2734296359999999</v>
      </c>
      <c r="J2373" s="115" t="s">
        <v>25</v>
      </c>
      <c r="K2373" s="115">
        <f>INDEX(DatosProcesados!$A$1:$BF$101,MATCH(DataBase!A2373,DatosProcesados!$A$1:$A$101,0),MATCH(DataBase!J2373,DatosProcesados!$A$1:$BF$1,0))</f>
        <v>0</v>
      </c>
      <c r="L2373" s="115" t="str">
        <f>INDEX(Modelo!$A$9:$D$89,MATCH(DataBase!$J2373,Modelo!$A$9:$A$89,0),MATCH(DataBase!L$1,Modelo!$A$9:$D$9,0))</f>
        <v>Impacto ambiental</v>
      </c>
      <c r="M2373" s="115" t="str">
        <f>INDEX(Modelo!$A$9:$D$89,MATCH(DataBase!$J2373,Modelo!$A$9:$A$89,0),MATCH(DataBase!M$1,Modelo!$A$9:$D$9,0))</f>
        <v>Pilar 2</v>
      </c>
      <c r="N2373" s="115" t="str">
        <f>INDEX(Modelo!$A$9:$D$89,MATCH(DataBase!$J2373,Modelo!$A$9:$A$89,0),MATCH(DataBase!N$1,Modelo!$A$9:$D$9,0))</f>
        <v>scale</v>
      </c>
      <c r="O2373" s="115" t="b">
        <f t="array" ref="O2373">IF(N2373="negativo",INDEX($AD$3:$AG$51,MATCH(1,($B2373=$AD$3:$AD$51)*($J2373=$AE$3:$AE$51),0),3),IF(N2373="positivo",INDEX($AD$55:$AG$109,MATCH(1,($B2373=$AD$55:$AD$109)*($J2373=$AE$55:$AE$109),0),3)))</f>
        <v>0</v>
      </c>
      <c r="P2373" s="115" t="b">
        <f t="array" ref="P2373">IF(N2373="negativo",INDEX($AD$3:$AG$51,MATCH(1,($B2373=$AD$3:$AD$51)*($J2373=$AE$3:$AE$51),0),4),IF(N2373="positivo",INDEX($AD$55:$AG$109,MATCH(1,($B2373=$AD$55:$AD$109)*($J2373=$AE$55:$AE$109),0),4)))</f>
        <v>0</v>
      </c>
      <c r="Q2373" s="115" t="str">
        <f>VLOOKUP(M2373,Modelo!$A$2:$C$7,2,0)</f>
        <v>Acción Climática y Energía</v>
      </c>
      <c r="R2373" s="118">
        <f t="array" ref="R2373">INDEX(Modelo!$F$1:$H$37,MATCH(1,(DataBase!Q2373=Modelo!$G$1:$G$37)*(DataBase!B2373=Modelo!$F$1:$F$37),0),3)</f>
        <v>0.21052631578947367</v>
      </c>
      <c r="S2373" s="115">
        <f t="shared" si="76"/>
        <v>0</v>
      </c>
      <c r="T2373" s="115">
        <f t="shared" si="77"/>
        <v>0</v>
      </c>
    </row>
    <row r="2374" spans="1:20" x14ac:dyDescent="0.3">
      <c r="A2374" s="115" t="s">
        <v>234</v>
      </c>
      <c r="B2374" s="115" t="s">
        <v>216</v>
      </c>
      <c r="C2374" s="115" t="s">
        <v>103</v>
      </c>
      <c r="D2374" s="115" t="s">
        <v>86</v>
      </c>
      <c r="E2374" s="115" t="s">
        <v>86</v>
      </c>
      <c r="F2374" s="115" t="s">
        <v>86</v>
      </c>
      <c r="G2374" s="115">
        <v>1904</v>
      </c>
      <c r="H2374" s="115" t="s">
        <v>125</v>
      </c>
      <c r="I2374" s="115">
        <v>2.8467005310000002</v>
      </c>
      <c r="J2374" s="115" t="s">
        <v>25</v>
      </c>
      <c r="K2374" s="115">
        <f>INDEX(DatosProcesados!$A$1:$BF$101,MATCH(DataBase!A2374,DatosProcesados!$A$1:$A$101,0),MATCH(DataBase!J2374,DatosProcesados!$A$1:$BF$1,0))</f>
        <v>2</v>
      </c>
      <c r="L2374" s="115" t="str">
        <f>INDEX(Modelo!$A$9:$D$89,MATCH(DataBase!$J2374,Modelo!$A$9:$A$89,0),MATCH(DataBase!L$1,Modelo!$A$9:$D$9,0))</f>
        <v>Impacto ambiental</v>
      </c>
      <c r="M2374" s="115" t="str">
        <f>INDEX(Modelo!$A$9:$D$89,MATCH(DataBase!$J2374,Modelo!$A$9:$A$89,0),MATCH(DataBase!M$1,Modelo!$A$9:$D$9,0))</f>
        <v>Pilar 2</v>
      </c>
      <c r="N2374" s="115" t="str">
        <f>INDEX(Modelo!$A$9:$D$89,MATCH(DataBase!$J2374,Modelo!$A$9:$A$89,0),MATCH(DataBase!N$1,Modelo!$A$9:$D$9,0))</f>
        <v>scale</v>
      </c>
      <c r="O2374" s="115" t="b">
        <f t="array" ref="O2374">IF(N2374="negativo",INDEX($AD$3:$AG$51,MATCH(1,($B2374=$AD$3:$AD$51)*($J2374=$AE$3:$AE$51),0),3),IF(N2374="positivo",INDEX($AD$55:$AG$109,MATCH(1,($B2374=$AD$55:$AD$109)*($J2374=$AE$55:$AE$109),0),3)))</f>
        <v>0</v>
      </c>
      <c r="P2374" s="115" t="b">
        <f t="array" ref="P2374">IF(N2374="negativo",INDEX($AD$3:$AG$51,MATCH(1,($B2374=$AD$3:$AD$51)*($J2374=$AE$3:$AE$51),0),4),IF(N2374="positivo",INDEX($AD$55:$AG$109,MATCH(1,($B2374=$AD$55:$AD$109)*($J2374=$AE$55:$AE$109),0),4)))</f>
        <v>0</v>
      </c>
      <c r="Q2374" s="115" t="str">
        <f>VLOOKUP(M2374,Modelo!$A$2:$C$7,2,0)</f>
        <v>Acción Climática y Energía</v>
      </c>
      <c r="R2374" s="118">
        <f t="array" ref="R2374">INDEX(Modelo!$F$1:$H$37,MATCH(1,(DataBase!Q2374=Modelo!$G$1:$G$37)*(DataBase!B2374=Modelo!$F$1:$F$37),0),3)</f>
        <v>0.21052631578947367</v>
      </c>
      <c r="S2374" s="115">
        <f t="shared" si="76"/>
        <v>100</v>
      </c>
      <c r="T2374" s="115">
        <f t="shared" si="77"/>
        <v>21.052631578947366</v>
      </c>
    </row>
    <row r="2375" spans="1:20" x14ac:dyDescent="0.3">
      <c r="A2375" s="115" t="s">
        <v>359</v>
      </c>
      <c r="B2375" s="115" t="s">
        <v>313</v>
      </c>
      <c r="C2375" s="115" t="s">
        <v>103</v>
      </c>
      <c r="D2375" s="115" t="s">
        <v>86</v>
      </c>
      <c r="E2375" s="115" t="s">
        <v>87</v>
      </c>
      <c r="F2375" s="115" t="s">
        <v>87</v>
      </c>
      <c r="G2375" s="115">
        <v>1993</v>
      </c>
      <c r="H2375" s="115" t="s">
        <v>244</v>
      </c>
      <c r="I2375" s="115">
        <v>2.3607916150000001</v>
      </c>
      <c r="J2375" s="115" t="s">
        <v>25</v>
      </c>
      <c r="K2375" s="115">
        <f>INDEX(DatosProcesados!$A$1:$BF$101,MATCH(DataBase!A2375,DatosProcesados!$A$1:$A$101,0),MATCH(DataBase!J2375,DatosProcesados!$A$1:$BF$1,0))</f>
        <v>0</v>
      </c>
      <c r="L2375" s="115" t="str">
        <f>INDEX(Modelo!$A$9:$D$89,MATCH(DataBase!$J2375,Modelo!$A$9:$A$89,0),MATCH(DataBase!L$1,Modelo!$A$9:$D$9,0))</f>
        <v>Impacto ambiental</v>
      </c>
      <c r="M2375" s="115" t="str">
        <f>INDEX(Modelo!$A$9:$D$89,MATCH(DataBase!$J2375,Modelo!$A$9:$A$89,0),MATCH(DataBase!M$1,Modelo!$A$9:$D$9,0))</f>
        <v>Pilar 2</v>
      </c>
      <c r="N2375" s="115" t="str">
        <f>INDEX(Modelo!$A$9:$D$89,MATCH(DataBase!$J2375,Modelo!$A$9:$A$89,0),MATCH(DataBase!N$1,Modelo!$A$9:$D$9,0))</f>
        <v>scale</v>
      </c>
      <c r="O2375" s="115" t="b">
        <f t="array" ref="O2375">IF(N2375="negativo",INDEX($AD$3:$AG$51,MATCH(1,($B2375=$AD$3:$AD$51)*($J2375=$AE$3:$AE$51),0),3),IF(N2375="positivo",INDEX($AD$55:$AG$109,MATCH(1,($B2375=$AD$55:$AD$109)*($J2375=$AE$55:$AE$109),0),3)))</f>
        <v>0</v>
      </c>
      <c r="P2375" s="115" t="b">
        <f t="array" ref="P2375">IF(N2375="negativo",INDEX($AD$3:$AG$51,MATCH(1,($B2375=$AD$3:$AD$51)*($J2375=$AE$3:$AE$51),0),4),IF(N2375="positivo",INDEX($AD$55:$AG$109,MATCH(1,($B2375=$AD$55:$AD$109)*($J2375=$AE$55:$AE$109),0),4)))</f>
        <v>0</v>
      </c>
      <c r="Q2375" s="115" t="str">
        <f>VLOOKUP(M2375,Modelo!$A$2:$C$7,2,0)</f>
        <v>Acción Climática y Energía</v>
      </c>
      <c r="R2375" s="118">
        <f t="array" ref="R2375">INDEX(Modelo!$F$1:$H$37,MATCH(1,(DataBase!Q2375=Modelo!$G$1:$G$37)*(DataBase!B2375=Modelo!$F$1:$F$37),0),3)</f>
        <v>0.17647058823529413</v>
      </c>
      <c r="S2375" s="115">
        <f t="shared" si="76"/>
        <v>0</v>
      </c>
      <c r="T2375" s="115">
        <f t="shared" si="77"/>
        <v>0</v>
      </c>
    </row>
    <row r="2376" spans="1:20" x14ac:dyDescent="0.3">
      <c r="A2376" s="115" t="s">
        <v>327</v>
      </c>
      <c r="B2376" s="115" t="s">
        <v>313</v>
      </c>
      <c r="C2376" s="115" t="s">
        <v>103</v>
      </c>
      <c r="D2376" s="115" t="s">
        <v>86</v>
      </c>
      <c r="E2376" s="115" t="s">
        <v>86</v>
      </c>
      <c r="F2376" s="115" t="s">
        <v>87</v>
      </c>
      <c r="G2376" s="115">
        <v>2005</v>
      </c>
      <c r="H2376" s="115" t="s">
        <v>328</v>
      </c>
      <c r="I2376" s="115">
        <v>10.521119421</v>
      </c>
      <c r="J2376" s="115" t="s">
        <v>25</v>
      </c>
      <c r="K2376" s="115">
        <f>INDEX(DatosProcesados!$A$1:$BF$101,MATCH(DataBase!A2376,DatosProcesados!$A$1:$A$101,0),MATCH(DataBase!J2376,DatosProcesados!$A$1:$BF$1,0))</f>
        <v>1</v>
      </c>
      <c r="L2376" s="115" t="str">
        <f>INDEX(Modelo!$A$9:$D$89,MATCH(DataBase!$J2376,Modelo!$A$9:$A$89,0),MATCH(DataBase!L$1,Modelo!$A$9:$D$9,0))</f>
        <v>Impacto ambiental</v>
      </c>
      <c r="M2376" s="115" t="str">
        <f>INDEX(Modelo!$A$9:$D$89,MATCH(DataBase!$J2376,Modelo!$A$9:$A$89,0),MATCH(DataBase!M$1,Modelo!$A$9:$D$9,0))</f>
        <v>Pilar 2</v>
      </c>
      <c r="N2376" s="115" t="str">
        <f>INDEX(Modelo!$A$9:$D$89,MATCH(DataBase!$J2376,Modelo!$A$9:$A$89,0),MATCH(DataBase!N$1,Modelo!$A$9:$D$9,0))</f>
        <v>scale</v>
      </c>
      <c r="O2376" s="115" t="b">
        <f t="array" ref="O2376">IF(N2376="negativo",INDEX($AD$3:$AG$51,MATCH(1,($B2376=$AD$3:$AD$51)*($J2376=$AE$3:$AE$51),0),3),IF(N2376="positivo",INDEX($AD$55:$AG$109,MATCH(1,($B2376=$AD$55:$AD$109)*($J2376=$AE$55:$AE$109),0),3)))</f>
        <v>0</v>
      </c>
      <c r="P2376" s="115" t="b">
        <f t="array" ref="P2376">IF(N2376="negativo",INDEX($AD$3:$AG$51,MATCH(1,($B2376=$AD$3:$AD$51)*($J2376=$AE$3:$AE$51),0),4),IF(N2376="positivo",INDEX($AD$55:$AG$109,MATCH(1,($B2376=$AD$55:$AD$109)*($J2376=$AE$55:$AE$109),0),4)))</f>
        <v>0</v>
      </c>
      <c r="Q2376" s="115" t="str">
        <f>VLOOKUP(M2376,Modelo!$A$2:$C$7,2,0)</f>
        <v>Acción Climática y Energía</v>
      </c>
      <c r="R2376" s="118">
        <f t="array" ref="R2376">INDEX(Modelo!$F$1:$H$37,MATCH(1,(DataBase!Q2376=Modelo!$G$1:$G$37)*(DataBase!B2376=Modelo!$F$1:$F$37),0),3)</f>
        <v>0.17647058823529413</v>
      </c>
      <c r="S2376" s="115">
        <f t="shared" si="76"/>
        <v>50</v>
      </c>
      <c r="T2376" s="115">
        <f t="shared" si="77"/>
        <v>8.8235294117647065</v>
      </c>
    </row>
    <row r="2377" spans="1:20" x14ac:dyDescent="0.3">
      <c r="A2377" s="115" t="s">
        <v>283</v>
      </c>
      <c r="B2377" s="115" t="s">
        <v>216</v>
      </c>
      <c r="C2377" s="115" t="s">
        <v>103</v>
      </c>
      <c r="D2377" s="115" t="s">
        <v>86</v>
      </c>
      <c r="E2377" s="115" t="s">
        <v>86</v>
      </c>
      <c r="F2377" s="115" t="s">
        <v>87</v>
      </c>
      <c r="G2377" s="115">
        <v>1958</v>
      </c>
      <c r="H2377" s="115" t="s">
        <v>125</v>
      </c>
      <c r="I2377" s="115">
        <v>2.0172595470000001</v>
      </c>
      <c r="J2377" s="115" t="s">
        <v>25</v>
      </c>
      <c r="K2377" s="115">
        <f>INDEX(DatosProcesados!$A$1:$BF$101,MATCH(DataBase!A2377,DatosProcesados!$A$1:$A$101,0),MATCH(DataBase!J2377,DatosProcesados!$A$1:$BF$1,0))</f>
        <v>2</v>
      </c>
      <c r="L2377" s="115" t="str">
        <f>INDEX(Modelo!$A$9:$D$89,MATCH(DataBase!$J2377,Modelo!$A$9:$A$89,0),MATCH(DataBase!L$1,Modelo!$A$9:$D$9,0))</f>
        <v>Impacto ambiental</v>
      </c>
      <c r="M2377" s="115" t="str">
        <f>INDEX(Modelo!$A$9:$D$89,MATCH(DataBase!$J2377,Modelo!$A$9:$A$89,0),MATCH(DataBase!M$1,Modelo!$A$9:$D$9,0))</f>
        <v>Pilar 2</v>
      </c>
      <c r="N2377" s="115" t="str">
        <f>INDEX(Modelo!$A$9:$D$89,MATCH(DataBase!$J2377,Modelo!$A$9:$A$89,0),MATCH(DataBase!N$1,Modelo!$A$9:$D$9,0))</f>
        <v>scale</v>
      </c>
      <c r="O2377" s="115" t="b">
        <f t="array" ref="O2377">IF(N2377="negativo",INDEX($AD$3:$AG$51,MATCH(1,($B2377=$AD$3:$AD$51)*($J2377=$AE$3:$AE$51),0),3),IF(N2377="positivo",INDEX($AD$55:$AG$109,MATCH(1,($B2377=$AD$55:$AD$109)*($J2377=$AE$55:$AE$109),0),3)))</f>
        <v>0</v>
      </c>
      <c r="P2377" s="115" t="b">
        <f t="array" ref="P2377">IF(N2377="negativo",INDEX($AD$3:$AG$51,MATCH(1,($B2377=$AD$3:$AD$51)*($J2377=$AE$3:$AE$51),0),4),IF(N2377="positivo",INDEX($AD$55:$AG$109,MATCH(1,($B2377=$AD$55:$AD$109)*($J2377=$AE$55:$AE$109),0),4)))</f>
        <v>0</v>
      </c>
      <c r="Q2377" s="115" t="str">
        <f>VLOOKUP(M2377,Modelo!$A$2:$C$7,2,0)</f>
        <v>Acción Climática y Energía</v>
      </c>
      <c r="R2377" s="118">
        <f t="array" ref="R2377">INDEX(Modelo!$F$1:$H$37,MATCH(1,(DataBase!Q2377=Modelo!$G$1:$G$37)*(DataBase!B2377=Modelo!$F$1:$F$37),0),3)</f>
        <v>0.21052631578947367</v>
      </c>
      <c r="S2377" s="115">
        <f t="shared" si="76"/>
        <v>100</v>
      </c>
      <c r="T2377" s="115">
        <f t="shared" si="77"/>
        <v>21.052631578947366</v>
      </c>
    </row>
    <row r="2378" spans="1:20" x14ac:dyDescent="0.3">
      <c r="A2378" s="115" t="s">
        <v>188</v>
      </c>
      <c r="B2378" s="115" t="s">
        <v>84</v>
      </c>
      <c r="C2378" s="115" t="s">
        <v>103</v>
      </c>
      <c r="D2378" s="115" t="s">
        <v>86</v>
      </c>
      <c r="E2378" s="115" t="s">
        <v>87</v>
      </c>
      <c r="F2378" s="115" t="s">
        <v>86</v>
      </c>
      <c r="G2378" s="115">
        <v>1974</v>
      </c>
      <c r="H2378" s="115" t="s">
        <v>125</v>
      </c>
      <c r="I2378" s="115">
        <v>2.2729038500000001</v>
      </c>
      <c r="J2378" s="115" t="s">
        <v>25</v>
      </c>
      <c r="K2378" s="115">
        <f>INDEX(DatosProcesados!$A$1:$BF$101,MATCH(DataBase!A2378,DatosProcesados!$A$1:$A$101,0),MATCH(DataBase!J2378,DatosProcesados!$A$1:$BF$1,0))</f>
        <v>2</v>
      </c>
      <c r="L2378" s="115" t="str">
        <f>INDEX(Modelo!$A$9:$D$89,MATCH(DataBase!$J2378,Modelo!$A$9:$A$89,0),MATCH(DataBase!L$1,Modelo!$A$9:$D$9,0))</f>
        <v>Impacto ambiental</v>
      </c>
      <c r="M2378" s="115" t="str">
        <f>INDEX(Modelo!$A$9:$D$89,MATCH(DataBase!$J2378,Modelo!$A$9:$A$89,0),MATCH(DataBase!M$1,Modelo!$A$9:$D$9,0))</f>
        <v>Pilar 2</v>
      </c>
      <c r="N2378" s="115" t="str">
        <f>INDEX(Modelo!$A$9:$D$89,MATCH(DataBase!$J2378,Modelo!$A$9:$A$89,0),MATCH(DataBase!N$1,Modelo!$A$9:$D$9,0))</f>
        <v>scale</v>
      </c>
      <c r="O2378" s="115" t="b">
        <f t="array" ref="O2378">IF(N2378="negativo",INDEX($AD$3:$AG$51,MATCH(1,($B2378=$AD$3:$AD$51)*($J2378=$AE$3:$AE$51),0),3),IF(N2378="positivo",INDEX($AD$55:$AG$109,MATCH(1,($B2378=$AD$55:$AD$109)*($J2378=$AE$55:$AE$109),0),3)))</f>
        <v>0</v>
      </c>
      <c r="P2378" s="115" t="b">
        <f t="array" ref="P2378">IF(N2378="negativo",INDEX($AD$3:$AG$51,MATCH(1,($B2378=$AD$3:$AD$51)*($J2378=$AE$3:$AE$51),0),4),IF(N2378="positivo",INDEX($AD$55:$AG$109,MATCH(1,($B2378=$AD$55:$AD$109)*($J2378=$AE$55:$AE$109),0),4)))</f>
        <v>0</v>
      </c>
      <c r="Q2378" s="115" t="str">
        <f>VLOOKUP(M2378,Modelo!$A$2:$C$7,2,0)</f>
        <v>Acción Climática y Energía</v>
      </c>
      <c r="R2378" s="118">
        <f t="array" ref="R2378">INDEX(Modelo!$F$1:$H$37,MATCH(1,(DataBase!Q2378=Modelo!$G$1:$G$37)*(DataBase!B2378=Modelo!$F$1:$F$37),0),3)</f>
        <v>0.11764705882352941</v>
      </c>
      <c r="S2378" s="115">
        <f t="shared" si="76"/>
        <v>100</v>
      </c>
      <c r="T2378" s="115">
        <f t="shared" si="77"/>
        <v>11.76470588235294</v>
      </c>
    </row>
    <row r="2379" spans="1:20" x14ac:dyDescent="0.3">
      <c r="A2379" s="115" t="s">
        <v>199</v>
      </c>
      <c r="B2379" s="115" t="s">
        <v>84</v>
      </c>
      <c r="C2379" s="115" t="s">
        <v>103</v>
      </c>
      <c r="D2379" s="115" t="s">
        <v>86</v>
      </c>
      <c r="E2379" s="115" t="s">
        <v>86</v>
      </c>
      <c r="F2379" s="115" t="s">
        <v>87</v>
      </c>
      <c r="G2379" s="115">
        <v>2015</v>
      </c>
      <c r="H2379" s="115" t="s">
        <v>125</v>
      </c>
      <c r="I2379" s="115">
        <v>0.70314701400000001</v>
      </c>
      <c r="J2379" s="115" t="s">
        <v>25</v>
      </c>
      <c r="K2379" s="115">
        <f>INDEX(DatosProcesados!$A$1:$BF$101,MATCH(DataBase!A2379,DatosProcesados!$A$1:$A$101,0),MATCH(DataBase!J2379,DatosProcesados!$A$1:$BF$1,0))</f>
        <v>0</v>
      </c>
      <c r="L2379" s="115" t="str">
        <f>INDEX(Modelo!$A$9:$D$89,MATCH(DataBase!$J2379,Modelo!$A$9:$A$89,0),MATCH(DataBase!L$1,Modelo!$A$9:$D$9,0))</f>
        <v>Impacto ambiental</v>
      </c>
      <c r="M2379" s="115" t="str">
        <f>INDEX(Modelo!$A$9:$D$89,MATCH(DataBase!$J2379,Modelo!$A$9:$A$89,0),MATCH(DataBase!M$1,Modelo!$A$9:$D$9,0))</f>
        <v>Pilar 2</v>
      </c>
      <c r="N2379" s="115" t="str">
        <f>INDEX(Modelo!$A$9:$D$89,MATCH(DataBase!$J2379,Modelo!$A$9:$A$89,0),MATCH(DataBase!N$1,Modelo!$A$9:$D$9,0))</f>
        <v>scale</v>
      </c>
      <c r="O2379" s="115" t="b">
        <f t="array" ref="O2379">IF(N2379="negativo",INDEX($AD$3:$AG$51,MATCH(1,($B2379=$AD$3:$AD$51)*($J2379=$AE$3:$AE$51),0),3),IF(N2379="positivo",INDEX($AD$55:$AG$109,MATCH(1,($B2379=$AD$55:$AD$109)*($J2379=$AE$55:$AE$109),0),3)))</f>
        <v>0</v>
      </c>
      <c r="P2379" s="115" t="b">
        <f t="array" ref="P2379">IF(N2379="negativo",INDEX($AD$3:$AG$51,MATCH(1,($B2379=$AD$3:$AD$51)*($J2379=$AE$3:$AE$51),0),4),IF(N2379="positivo",INDEX($AD$55:$AG$109,MATCH(1,($B2379=$AD$55:$AD$109)*($J2379=$AE$55:$AE$109),0),4)))</f>
        <v>0</v>
      </c>
      <c r="Q2379" s="115" t="str">
        <f>VLOOKUP(M2379,Modelo!$A$2:$C$7,2,0)</f>
        <v>Acción Climática y Energía</v>
      </c>
      <c r="R2379" s="118">
        <f t="array" ref="R2379">INDEX(Modelo!$F$1:$H$37,MATCH(1,(DataBase!Q2379=Modelo!$G$1:$G$37)*(DataBase!B2379=Modelo!$F$1:$F$37),0),3)</f>
        <v>0.11764705882352941</v>
      </c>
      <c r="S2379" s="115">
        <f t="shared" si="76"/>
        <v>0</v>
      </c>
      <c r="T2379" s="115">
        <f t="shared" si="77"/>
        <v>0</v>
      </c>
    </row>
    <row r="2380" spans="1:20" x14ac:dyDescent="0.3">
      <c r="A2380" s="115" t="s">
        <v>215</v>
      </c>
      <c r="B2380" s="115" t="s">
        <v>216</v>
      </c>
      <c r="C2380" s="115" t="s">
        <v>97</v>
      </c>
      <c r="D2380" s="115" t="s">
        <v>86</v>
      </c>
      <c r="E2380" s="115" t="s">
        <v>86</v>
      </c>
      <c r="F2380" s="115" t="s">
        <v>86</v>
      </c>
      <c r="G2380" s="115">
        <v>1956</v>
      </c>
      <c r="H2380" s="115" t="s">
        <v>125</v>
      </c>
      <c r="I2380" s="115">
        <v>25.860914507</v>
      </c>
      <c r="J2380" s="115" t="s">
        <v>25</v>
      </c>
      <c r="K2380" s="115">
        <f>INDEX(DatosProcesados!$A$1:$BF$101,MATCH(DataBase!A2380,DatosProcesados!$A$1:$A$101,0),MATCH(DataBase!J2380,DatosProcesados!$A$1:$BF$1,0))</f>
        <v>1</v>
      </c>
      <c r="L2380" s="115" t="str">
        <f>INDEX(Modelo!$A$9:$D$89,MATCH(DataBase!$J2380,Modelo!$A$9:$A$89,0),MATCH(DataBase!L$1,Modelo!$A$9:$D$9,0))</f>
        <v>Impacto ambiental</v>
      </c>
      <c r="M2380" s="115" t="str">
        <f>INDEX(Modelo!$A$9:$D$89,MATCH(DataBase!$J2380,Modelo!$A$9:$A$89,0),MATCH(DataBase!M$1,Modelo!$A$9:$D$9,0))</f>
        <v>Pilar 2</v>
      </c>
      <c r="N2380" s="115" t="str">
        <f>INDEX(Modelo!$A$9:$D$89,MATCH(DataBase!$J2380,Modelo!$A$9:$A$89,0),MATCH(DataBase!N$1,Modelo!$A$9:$D$9,0))</f>
        <v>scale</v>
      </c>
      <c r="O2380" s="115" t="b">
        <f t="array" ref="O2380">IF(N2380="negativo",INDEX($AD$3:$AG$51,MATCH(1,($B2380=$AD$3:$AD$51)*($J2380=$AE$3:$AE$51),0),3),IF(N2380="positivo",INDEX($AD$55:$AG$109,MATCH(1,($B2380=$AD$55:$AD$109)*($J2380=$AE$55:$AE$109),0),3)))</f>
        <v>0</v>
      </c>
      <c r="P2380" s="115" t="b">
        <f t="array" ref="P2380">IF(N2380="negativo",INDEX($AD$3:$AG$51,MATCH(1,($B2380=$AD$3:$AD$51)*($J2380=$AE$3:$AE$51),0),4),IF(N2380="positivo",INDEX($AD$55:$AG$109,MATCH(1,($B2380=$AD$55:$AD$109)*($J2380=$AE$55:$AE$109),0),4)))</f>
        <v>0</v>
      </c>
      <c r="Q2380" s="115" t="str">
        <f>VLOOKUP(M2380,Modelo!$A$2:$C$7,2,0)</f>
        <v>Acción Climática y Energía</v>
      </c>
      <c r="R2380" s="118">
        <f t="array" ref="R2380">INDEX(Modelo!$F$1:$H$37,MATCH(1,(DataBase!Q2380=Modelo!$G$1:$G$37)*(DataBase!B2380=Modelo!$F$1:$F$37),0),3)</f>
        <v>0.21052631578947367</v>
      </c>
      <c r="S2380" s="115">
        <f t="shared" si="76"/>
        <v>50</v>
      </c>
      <c r="T2380" s="115">
        <f t="shared" si="77"/>
        <v>10.526315789473683</v>
      </c>
    </row>
    <row r="2381" spans="1:20" x14ac:dyDescent="0.3">
      <c r="A2381" s="115" t="s">
        <v>257</v>
      </c>
      <c r="B2381" s="115" t="s">
        <v>216</v>
      </c>
      <c r="C2381" s="115" t="s">
        <v>97</v>
      </c>
      <c r="D2381" s="115" t="s">
        <v>86</v>
      </c>
      <c r="E2381" s="115" t="s">
        <v>87</v>
      </c>
      <c r="F2381" s="115" t="s">
        <v>87</v>
      </c>
      <c r="G2381" s="115">
        <v>1898</v>
      </c>
      <c r="H2381" s="115" t="s">
        <v>167</v>
      </c>
      <c r="I2381" s="115">
        <v>2.4260392159999999</v>
      </c>
      <c r="J2381" s="115" t="s">
        <v>25</v>
      </c>
      <c r="K2381" s="115">
        <f>INDEX(DatosProcesados!$A$1:$BF$101,MATCH(DataBase!A2381,DatosProcesados!$A$1:$A$101,0),MATCH(DataBase!J2381,DatosProcesados!$A$1:$BF$1,0))</f>
        <v>1</v>
      </c>
      <c r="L2381" s="115" t="str">
        <f>INDEX(Modelo!$A$9:$D$89,MATCH(DataBase!$J2381,Modelo!$A$9:$A$89,0),MATCH(DataBase!L$1,Modelo!$A$9:$D$9,0))</f>
        <v>Impacto ambiental</v>
      </c>
      <c r="M2381" s="115" t="str">
        <f>INDEX(Modelo!$A$9:$D$89,MATCH(DataBase!$J2381,Modelo!$A$9:$A$89,0),MATCH(DataBase!M$1,Modelo!$A$9:$D$9,0))</f>
        <v>Pilar 2</v>
      </c>
      <c r="N2381" s="115" t="str">
        <f>INDEX(Modelo!$A$9:$D$89,MATCH(DataBase!$J2381,Modelo!$A$9:$A$89,0),MATCH(DataBase!N$1,Modelo!$A$9:$D$9,0))</f>
        <v>scale</v>
      </c>
      <c r="O2381" s="115" t="b">
        <f t="array" ref="O2381">IF(N2381="negativo",INDEX($AD$3:$AG$51,MATCH(1,($B2381=$AD$3:$AD$51)*($J2381=$AE$3:$AE$51),0),3),IF(N2381="positivo",INDEX($AD$55:$AG$109,MATCH(1,($B2381=$AD$55:$AD$109)*($J2381=$AE$55:$AE$109),0),3)))</f>
        <v>0</v>
      </c>
      <c r="P2381" s="115" t="b">
        <f t="array" ref="P2381">IF(N2381="negativo",INDEX($AD$3:$AG$51,MATCH(1,($B2381=$AD$3:$AD$51)*($J2381=$AE$3:$AE$51),0),4),IF(N2381="positivo",INDEX($AD$55:$AG$109,MATCH(1,($B2381=$AD$55:$AD$109)*($J2381=$AE$55:$AE$109),0),4)))</f>
        <v>0</v>
      </c>
      <c r="Q2381" s="115" t="str">
        <f>VLOOKUP(M2381,Modelo!$A$2:$C$7,2,0)</f>
        <v>Acción Climática y Energía</v>
      </c>
      <c r="R2381" s="118">
        <f t="array" ref="R2381">INDEX(Modelo!$F$1:$H$37,MATCH(1,(DataBase!Q2381=Modelo!$G$1:$G$37)*(DataBase!B2381=Modelo!$F$1:$F$37),0),3)</f>
        <v>0.21052631578947367</v>
      </c>
      <c r="S2381" s="115">
        <f t="shared" si="76"/>
        <v>50</v>
      </c>
      <c r="T2381" s="115">
        <f t="shared" si="77"/>
        <v>10.526315789473683</v>
      </c>
    </row>
    <row r="2382" spans="1:20" x14ac:dyDescent="0.3">
      <c r="A2382" s="115" t="s">
        <v>301</v>
      </c>
      <c r="B2382" s="115" t="s">
        <v>216</v>
      </c>
      <c r="C2382" s="115" t="s">
        <v>103</v>
      </c>
      <c r="D2382" s="115" t="s">
        <v>86</v>
      </c>
      <c r="E2382" s="115" t="s">
        <v>87</v>
      </c>
      <c r="F2382" s="115" t="s">
        <v>86</v>
      </c>
      <c r="G2382" s="115">
        <v>1998</v>
      </c>
      <c r="H2382" s="115" t="s">
        <v>125</v>
      </c>
      <c r="I2382" s="115">
        <v>1.697301486</v>
      </c>
      <c r="J2382" s="115" t="s">
        <v>25</v>
      </c>
      <c r="K2382" s="115">
        <f>INDEX(DatosProcesados!$A$1:$BF$101,MATCH(DataBase!A2382,DatosProcesados!$A$1:$A$101,0),MATCH(DataBase!J2382,DatosProcesados!$A$1:$BF$1,0))</f>
        <v>1</v>
      </c>
      <c r="L2382" s="115" t="str">
        <f>INDEX(Modelo!$A$9:$D$89,MATCH(DataBase!$J2382,Modelo!$A$9:$A$89,0),MATCH(DataBase!L$1,Modelo!$A$9:$D$9,0))</f>
        <v>Impacto ambiental</v>
      </c>
      <c r="M2382" s="115" t="str">
        <f>INDEX(Modelo!$A$9:$D$89,MATCH(DataBase!$J2382,Modelo!$A$9:$A$89,0),MATCH(DataBase!M$1,Modelo!$A$9:$D$9,0))</f>
        <v>Pilar 2</v>
      </c>
      <c r="N2382" s="115" t="str">
        <f>INDEX(Modelo!$A$9:$D$89,MATCH(DataBase!$J2382,Modelo!$A$9:$A$89,0),MATCH(DataBase!N$1,Modelo!$A$9:$D$9,0))</f>
        <v>scale</v>
      </c>
      <c r="O2382" s="115" t="b">
        <f t="array" ref="O2382">IF(N2382="negativo",INDEX($AD$3:$AG$51,MATCH(1,($B2382=$AD$3:$AD$51)*($J2382=$AE$3:$AE$51),0),3),IF(N2382="positivo",INDEX($AD$55:$AG$109,MATCH(1,($B2382=$AD$55:$AD$109)*($J2382=$AE$55:$AE$109),0),3)))</f>
        <v>0</v>
      </c>
      <c r="P2382" s="115" t="b">
        <f t="array" ref="P2382">IF(N2382="negativo",INDEX($AD$3:$AG$51,MATCH(1,($B2382=$AD$3:$AD$51)*($J2382=$AE$3:$AE$51),0),4),IF(N2382="positivo",INDEX($AD$55:$AG$109,MATCH(1,($B2382=$AD$55:$AD$109)*($J2382=$AE$55:$AE$109),0),4)))</f>
        <v>0</v>
      </c>
      <c r="Q2382" s="115" t="str">
        <f>VLOOKUP(M2382,Modelo!$A$2:$C$7,2,0)</f>
        <v>Acción Climática y Energía</v>
      </c>
      <c r="R2382" s="118">
        <f t="array" ref="R2382">INDEX(Modelo!$F$1:$H$37,MATCH(1,(DataBase!Q2382=Modelo!$G$1:$G$37)*(DataBase!B2382=Modelo!$F$1:$F$37),0),3)</f>
        <v>0.21052631578947367</v>
      </c>
      <c r="S2382" s="115">
        <f t="shared" si="76"/>
        <v>50</v>
      </c>
      <c r="T2382" s="115">
        <f t="shared" si="77"/>
        <v>10.526315789473683</v>
      </c>
    </row>
    <row r="2383" spans="1:20" x14ac:dyDescent="0.3">
      <c r="A2383" s="115" t="s">
        <v>352</v>
      </c>
      <c r="B2383" s="115" t="s">
        <v>313</v>
      </c>
      <c r="C2383" s="115" t="s">
        <v>103</v>
      </c>
      <c r="D2383" s="115" t="s">
        <v>87</v>
      </c>
      <c r="E2383" s="115" t="s">
        <v>87</v>
      </c>
      <c r="F2383" s="115" t="s">
        <v>87</v>
      </c>
      <c r="G2383" s="115">
        <v>1969</v>
      </c>
      <c r="H2383" s="115" t="s">
        <v>353</v>
      </c>
      <c r="I2383" s="115">
        <v>3.188315636</v>
      </c>
      <c r="J2383" s="115" t="s">
        <v>25</v>
      </c>
      <c r="K2383" s="115">
        <f>INDEX(DatosProcesados!$A$1:$BF$101,MATCH(DataBase!A2383,DatosProcesados!$A$1:$A$101,0),MATCH(DataBase!J2383,DatosProcesados!$A$1:$BF$1,0))</f>
        <v>2</v>
      </c>
      <c r="L2383" s="115" t="str">
        <f>INDEX(Modelo!$A$9:$D$89,MATCH(DataBase!$J2383,Modelo!$A$9:$A$89,0),MATCH(DataBase!L$1,Modelo!$A$9:$D$9,0))</f>
        <v>Impacto ambiental</v>
      </c>
      <c r="M2383" s="115" t="str">
        <f>INDEX(Modelo!$A$9:$D$89,MATCH(DataBase!$J2383,Modelo!$A$9:$A$89,0),MATCH(DataBase!M$1,Modelo!$A$9:$D$9,0))</f>
        <v>Pilar 2</v>
      </c>
      <c r="N2383" s="115" t="str">
        <f>INDEX(Modelo!$A$9:$D$89,MATCH(DataBase!$J2383,Modelo!$A$9:$A$89,0),MATCH(DataBase!N$1,Modelo!$A$9:$D$9,0))</f>
        <v>scale</v>
      </c>
      <c r="O2383" s="115" t="b">
        <f t="array" ref="O2383">IF(N2383="negativo",INDEX($AD$3:$AG$51,MATCH(1,($B2383=$AD$3:$AD$51)*($J2383=$AE$3:$AE$51),0),3),IF(N2383="positivo",INDEX($AD$55:$AG$109,MATCH(1,($B2383=$AD$55:$AD$109)*($J2383=$AE$55:$AE$109),0),3)))</f>
        <v>0</v>
      </c>
      <c r="P2383" s="115" t="b">
        <f t="array" ref="P2383">IF(N2383="negativo",INDEX($AD$3:$AG$51,MATCH(1,($B2383=$AD$3:$AD$51)*($J2383=$AE$3:$AE$51),0),4),IF(N2383="positivo",INDEX($AD$55:$AG$109,MATCH(1,($B2383=$AD$55:$AD$109)*($J2383=$AE$55:$AE$109),0),4)))</f>
        <v>0</v>
      </c>
      <c r="Q2383" s="115" t="str">
        <f>VLOOKUP(M2383,Modelo!$A$2:$C$7,2,0)</f>
        <v>Acción Climática y Energía</v>
      </c>
      <c r="R2383" s="118">
        <f t="array" ref="R2383">INDEX(Modelo!$F$1:$H$37,MATCH(1,(DataBase!Q2383=Modelo!$G$1:$G$37)*(DataBase!B2383=Modelo!$F$1:$F$37),0),3)</f>
        <v>0.17647058823529413</v>
      </c>
      <c r="S2383" s="115">
        <f t="shared" si="76"/>
        <v>100</v>
      </c>
      <c r="T2383" s="115">
        <f t="shared" si="77"/>
        <v>17.647058823529413</v>
      </c>
    </row>
    <row r="2384" spans="1:20" x14ac:dyDescent="0.3">
      <c r="A2384" s="115" t="s">
        <v>427</v>
      </c>
      <c r="B2384" s="115" t="s">
        <v>407</v>
      </c>
      <c r="C2384" s="115" t="s">
        <v>103</v>
      </c>
      <c r="D2384" s="115" t="s">
        <v>86</v>
      </c>
      <c r="E2384" s="115" t="s">
        <v>86</v>
      </c>
      <c r="F2384" s="115" t="s">
        <v>87</v>
      </c>
      <c r="G2384" s="115">
        <v>2020</v>
      </c>
      <c r="H2384" s="115" t="s">
        <v>428</v>
      </c>
      <c r="I2384" s="115">
        <v>1.943851598</v>
      </c>
      <c r="J2384" s="115" t="s">
        <v>25</v>
      </c>
      <c r="K2384" s="115">
        <f>INDEX(DatosProcesados!$A$1:$BF$101,MATCH(DataBase!A2384,DatosProcesados!$A$1:$A$101,0),MATCH(DataBase!J2384,DatosProcesados!$A$1:$BF$1,0))</f>
        <v>2</v>
      </c>
      <c r="L2384" s="115" t="str">
        <f>INDEX(Modelo!$A$9:$D$89,MATCH(DataBase!$J2384,Modelo!$A$9:$A$89,0),MATCH(DataBase!L$1,Modelo!$A$9:$D$9,0))</f>
        <v>Impacto ambiental</v>
      </c>
      <c r="M2384" s="115" t="str">
        <f>INDEX(Modelo!$A$9:$D$89,MATCH(DataBase!$J2384,Modelo!$A$9:$A$89,0),MATCH(DataBase!M$1,Modelo!$A$9:$D$9,0))</f>
        <v>Pilar 2</v>
      </c>
      <c r="N2384" s="115" t="str">
        <f>INDEX(Modelo!$A$9:$D$89,MATCH(DataBase!$J2384,Modelo!$A$9:$A$89,0),MATCH(DataBase!N$1,Modelo!$A$9:$D$9,0))</f>
        <v>scale</v>
      </c>
      <c r="O2384" s="115" t="b">
        <f t="array" ref="O2384">IF(N2384="negativo",INDEX($AD$3:$AG$51,MATCH(1,($B2384=$AD$3:$AD$51)*($J2384=$AE$3:$AE$51),0),3),IF(N2384="positivo",INDEX($AD$55:$AG$109,MATCH(1,($B2384=$AD$55:$AD$109)*($J2384=$AE$55:$AE$109),0),3)))</f>
        <v>0</v>
      </c>
      <c r="P2384" s="115" t="b">
        <f t="array" ref="P2384">IF(N2384="negativo",INDEX($AD$3:$AG$51,MATCH(1,($B2384=$AD$3:$AD$51)*($J2384=$AE$3:$AE$51),0),4),IF(N2384="positivo",INDEX($AD$55:$AG$109,MATCH(1,($B2384=$AD$55:$AD$109)*($J2384=$AE$55:$AE$109),0),4)))</f>
        <v>0</v>
      </c>
      <c r="Q2384" s="115" t="str">
        <f>VLOOKUP(M2384,Modelo!$A$2:$C$7,2,0)</f>
        <v>Acción Climática y Energía</v>
      </c>
      <c r="R2384" s="118">
        <f t="array" ref="R2384">INDEX(Modelo!$F$1:$H$37,MATCH(1,(DataBase!Q2384=Modelo!$G$1:$G$37)*(DataBase!B2384=Modelo!$F$1:$F$37),0),3)</f>
        <v>0.19230769230769232</v>
      </c>
      <c r="S2384" s="115">
        <f t="shared" si="76"/>
        <v>100</v>
      </c>
      <c r="T2384" s="115">
        <f t="shared" si="77"/>
        <v>19.230769230769234</v>
      </c>
    </row>
    <row r="2385" spans="1:20" x14ac:dyDescent="0.3">
      <c r="A2385" s="115" t="s">
        <v>333</v>
      </c>
      <c r="B2385" s="115" t="s">
        <v>313</v>
      </c>
      <c r="C2385" s="115" t="s">
        <v>103</v>
      </c>
      <c r="D2385" s="115" t="s">
        <v>86</v>
      </c>
      <c r="E2385" s="115" t="s">
        <v>86</v>
      </c>
      <c r="F2385" s="115" t="s">
        <v>87</v>
      </c>
      <c r="G2385" s="115">
        <v>1952</v>
      </c>
      <c r="H2385" s="115" t="s">
        <v>177</v>
      </c>
      <c r="I2385" s="115">
        <v>5.9910971069999999</v>
      </c>
      <c r="J2385" s="115" t="s">
        <v>25</v>
      </c>
      <c r="K2385" s="115">
        <f>INDEX(DatosProcesados!$A$1:$BF$101,MATCH(DataBase!A2385,DatosProcesados!$A$1:$A$101,0),MATCH(DataBase!J2385,DatosProcesados!$A$1:$BF$1,0))</f>
        <v>1</v>
      </c>
      <c r="L2385" s="115" t="str">
        <f>INDEX(Modelo!$A$9:$D$89,MATCH(DataBase!$J2385,Modelo!$A$9:$A$89,0),MATCH(DataBase!L$1,Modelo!$A$9:$D$9,0))</f>
        <v>Impacto ambiental</v>
      </c>
      <c r="M2385" s="115" t="str">
        <f>INDEX(Modelo!$A$9:$D$89,MATCH(DataBase!$J2385,Modelo!$A$9:$A$89,0),MATCH(DataBase!M$1,Modelo!$A$9:$D$9,0))</f>
        <v>Pilar 2</v>
      </c>
      <c r="N2385" s="115" t="str">
        <f>INDEX(Modelo!$A$9:$D$89,MATCH(DataBase!$J2385,Modelo!$A$9:$A$89,0),MATCH(DataBase!N$1,Modelo!$A$9:$D$9,0))</f>
        <v>scale</v>
      </c>
      <c r="O2385" s="115" t="b">
        <f t="array" ref="O2385">IF(N2385="negativo",INDEX($AD$3:$AG$51,MATCH(1,($B2385=$AD$3:$AD$51)*($J2385=$AE$3:$AE$51),0),3),IF(N2385="positivo",INDEX($AD$55:$AG$109,MATCH(1,($B2385=$AD$55:$AD$109)*($J2385=$AE$55:$AE$109),0),3)))</f>
        <v>0</v>
      </c>
      <c r="P2385" s="115" t="b">
        <f t="array" ref="P2385">IF(N2385="negativo",INDEX($AD$3:$AG$51,MATCH(1,($B2385=$AD$3:$AD$51)*($J2385=$AE$3:$AE$51),0),4),IF(N2385="positivo",INDEX($AD$55:$AG$109,MATCH(1,($B2385=$AD$55:$AD$109)*($J2385=$AE$55:$AE$109),0),4)))</f>
        <v>0</v>
      </c>
      <c r="Q2385" s="115" t="str">
        <f>VLOOKUP(M2385,Modelo!$A$2:$C$7,2,0)</f>
        <v>Acción Climática y Energía</v>
      </c>
      <c r="R2385" s="118">
        <f t="array" ref="R2385">INDEX(Modelo!$F$1:$H$37,MATCH(1,(DataBase!Q2385=Modelo!$G$1:$G$37)*(DataBase!B2385=Modelo!$F$1:$F$37),0),3)</f>
        <v>0.17647058823529413</v>
      </c>
      <c r="S2385" s="115">
        <f t="shared" si="76"/>
        <v>50</v>
      </c>
      <c r="T2385" s="115">
        <f t="shared" si="77"/>
        <v>8.8235294117647065</v>
      </c>
    </row>
    <row r="2386" spans="1:20" x14ac:dyDescent="0.3">
      <c r="A2386" s="115" t="s">
        <v>371</v>
      </c>
      <c r="B2386" s="115" t="s">
        <v>313</v>
      </c>
      <c r="C2386" s="115" t="s">
        <v>103</v>
      </c>
      <c r="D2386" s="115" t="s">
        <v>87</v>
      </c>
      <c r="E2386" s="115" t="s">
        <v>86</v>
      </c>
      <c r="F2386" s="115" t="s">
        <v>87</v>
      </c>
      <c r="G2386" s="115">
        <v>1977</v>
      </c>
      <c r="H2386" s="115" t="s">
        <v>281</v>
      </c>
      <c r="I2386" s="115">
        <v>2.002301595</v>
      </c>
      <c r="J2386" s="115" t="s">
        <v>25</v>
      </c>
      <c r="K2386" s="115">
        <f>INDEX(DatosProcesados!$A$1:$BF$101,MATCH(DataBase!A2386,DatosProcesados!$A$1:$A$101,0),MATCH(DataBase!J2386,DatosProcesados!$A$1:$BF$1,0))</f>
        <v>1</v>
      </c>
      <c r="L2386" s="115" t="str">
        <f>INDEX(Modelo!$A$9:$D$89,MATCH(DataBase!$J2386,Modelo!$A$9:$A$89,0),MATCH(DataBase!L$1,Modelo!$A$9:$D$9,0))</f>
        <v>Impacto ambiental</v>
      </c>
      <c r="M2386" s="115" t="str">
        <f>INDEX(Modelo!$A$9:$D$89,MATCH(DataBase!$J2386,Modelo!$A$9:$A$89,0),MATCH(DataBase!M$1,Modelo!$A$9:$D$9,0))</f>
        <v>Pilar 2</v>
      </c>
      <c r="N2386" s="115" t="str">
        <f>INDEX(Modelo!$A$9:$D$89,MATCH(DataBase!$J2386,Modelo!$A$9:$A$89,0),MATCH(DataBase!N$1,Modelo!$A$9:$D$9,0))</f>
        <v>scale</v>
      </c>
      <c r="O2386" s="115" t="b">
        <f t="array" ref="O2386">IF(N2386="negativo",INDEX($AD$3:$AG$51,MATCH(1,($B2386=$AD$3:$AD$51)*($J2386=$AE$3:$AE$51),0),3),IF(N2386="positivo",INDEX($AD$55:$AG$109,MATCH(1,($B2386=$AD$55:$AD$109)*($J2386=$AE$55:$AE$109),0),3)))</f>
        <v>0</v>
      </c>
      <c r="P2386" s="115" t="b">
        <f t="array" ref="P2386">IF(N2386="negativo",INDEX($AD$3:$AG$51,MATCH(1,($B2386=$AD$3:$AD$51)*($J2386=$AE$3:$AE$51),0),4),IF(N2386="positivo",INDEX($AD$55:$AG$109,MATCH(1,($B2386=$AD$55:$AD$109)*($J2386=$AE$55:$AE$109),0),4)))</f>
        <v>0</v>
      </c>
      <c r="Q2386" s="115" t="str">
        <f>VLOOKUP(M2386,Modelo!$A$2:$C$7,2,0)</f>
        <v>Acción Climática y Energía</v>
      </c>
      <c r="R2386" s="118">
        <f t="array" ref="R2386">INDEX(Modelo!$F$1:$H$37,MATCH(1,(DataBase!Q2386=Modelo!$G$1:$G$37)*(DataBase!B2386=Modelo!$F$1:$F$37),0),3)</f>
        <v>0.17647058823529413</v>
      </c>
      <c r="S2386" s="115">
        <f t="shared" si="76"/>
        <v>50</v>
      </c>
      <c r="T2386" s="115">
        <f t="shared" si="77"/>
        <v>8.8235294117647065</v>
      </c>
    </row>
    <row r="2387" spans="1:20" x14ac:dyDescent="0.3">
      <c r="A2387" s="115" t="s">
        <v>469</v>
      </c>
      <c r="B2387" s="115" t="s">
        <v>467</v>
      </c>
      <c r="C2387" s="115" t="s">
        <v>103</v>
      </c>
      <c r="D2387" s="115" t="s">
        <v>87</v>
      </c>
      <c r="E2387" s="115" t="s">
        <v>86</v>
      </c>
      <c r="F2387" s="115" t="s">
        <v>87</v>
      </c>
      <c r="G2387" s="115">
        <v>1971</v>
      </c>
      <c r="H2387" s="115" t="s">
        <v>244</v>
      </c>
      <c r="I2387" s="115">
        <v>2.1567474139999998</v>
      </c>
      <c r="J2387" s="115" t="s">
        <v>25</v>
      </c>
      <c r="K2387" s="115">
        <f>INDEX(DatosProcesados!$A$1:$BF$101,MATCH(DataBase!A2387,DatosProcesados!$A$1:$A$101,0),MATCH(DataBase!J2387,DatosProcesados!$A$1:$BF$1,0))</f>
        <v>0</v>
      </c>
      <c r="L2387" s="115" t="str">
        <f>INDEX(Modelo!$A$9:$D$89,MATCH(DataBase!$J2387,Modelo!$A$9:$A$89,0),MATCH(DataBase!L$1,Modelo!$A$9:$D$9,0))</f>
        <v>Impacto ambiental</v>
      </c>
      <c r="M2387" s="115" t="str">
        <f>INDEX(Modelo!$A$9:$D$89,MATCH(DataBase!$J2387,Modelo!$A$9:$A$89,0),MATCH(DataBase!M$1,Modelo!$A$9:$D$9,0))</f>
        <v>Pilar 2</v>
      </c>
      <c r="N2387" s="115" t="str">
        <f>INDEX(Modelo!$A$9:$D$89,MATCH(DataBase!$J2387,Modelo!$A$9:$A$89,0),MATCH(DataBase!N$1,Modelo!$A$9:$D$9,0))</f>
        <v>scale</v>
      </c>
      <c r="O2387" s="115" t="b">
        <f t="array" ref="O2387">IF(N2387="negativo",INDEX($AD$3:$AG$51,MATCH(1,($B2387=$AD$3:$AD$51)*($J2387=$AE$3:$AE$51),0),3),IF(N2387="positivo",INDEX($AD$55:$AG$109,MATCH(1,($B2387=$AD$55:$AD$109)*($J2387=$AE$55:$AE$109),0),3)))</f>
        <v>0</v>
      </c>
      <c r="P2387" s="115" t="b">
        <f t="array" ref="P2387">IF(N2387="negativo",INDEX($AD$3:$AG$51,MATCH(1,($B2387=$AD$3:$AD$51)*($J2387=$AE$3:$AE$51),0),4),IF(N2387="positivo",INDEX($AD$55:$AG$109,MATCH(1,($B2387=$AD$55:$AD$109)*($J2387=$AE$55:$AE$109),0),4)))</f>
        <v>0</v>
      </c>
      <c r="Q2387" s="115" t="str">
        <f>VLOOKUP(M2387,Modelo!$A$2:$C$7,2,0)</f>
        <v>Acción Climática y Energía</v>
      </c>
      <c r="R2387" s="118">
        <f t="array" ref="R2387">INDEX(Modelo!$F$1:$H$37,MATCH(1,(DataBase!Q2387=Modelo!$G$1:$G$37)*(DataBase!B2387=Modelo!$F$1:$F$37),0),3)</f>
        <v>0.19047619047619047</v>
      </c>
      <c r="S2387" s="115">
        <f t="shared" si="76"/>
        <v>0</v>
      </c>
      <c r="T2387" s="115">
        <f t="shared" si="77"/>
        <v>0</v>
      </c>
    </row>
    <row r="2388" spans="1:20" x14ac:dyDescent="0.3">
      <c r="A2388" s="115" t="s">
        <v>357</v>
      </c>
      <c r="B2388" s="115" t="s">
        <v>313</v>
      </c>
      <c r="C2388" s="115" t="s">
        <v>103</v>
      </c>
      <c r="D2388" s="115" t="s">
        <v>86</v>
      </c>
      <c r="E2388" s="115" t="s">
        <v>86</v>
      </c>
      <c r="F2388" s="115" t="s">
        <v>87</v>
      </c>
      <c r="G2388" s="115">
        <v>2009</v>
      </c>
      <c r="H2388" s="115" t="s">
        <v>358</v>
      </c>
      <c r="I2388" s="115">
        <v>2.8694480090000001</v>
      </c>
      <c r="J2388" s="115" t="s">
        <v>25</v>
      </c>
      <c r="K2388" s="115">
        <f>INDEX(DatosProcesados!$A$1:$BF$101,MATCH(DataBase!A2388,DatosProcesados!$A$1:$A$101,0),MATCH(DataBase!J2388,DatosProcesados!$A$1:$BF$1,0))</f>
        <v>0</v>
      </c>
      <c r="L2388" s="115" t="str">
        <f>INDEX(Modelo!$A$9:$D$89,MATCH(DataBase!$J2388,Modelo!$A$9:$A$89,0),MATCH(DataBase!L$1,Modelo!$A$9:$D$9,0))</f>
        <v>Impacto ambiental</v>
      </c>
      <c r="M2388" s="115" t="str">
        <f>INDEX(Modelo!$A$9:$D$89,MATCH(DataBase!$J2388,Modelo!$A$9:$A$89,0),MATCH(DataBase!M$1,Modelo!$A$9:$D$9,0))</f>
        <v>Pilar 2</v>
      </c>
      <c r="N2388" s="115" t="str">
        <f>INDEX(Modelo!$A$9:$D$89,MATCH(DataBase!$J2388,Modelo!$A$9:$A$89,0),MATCH(DataBase!N$1,Modelo!$A$9:$D$9,0))</f>
        <v>scale</v>
      </c>
      <c r="O2388" s="115" t="b">
        <f t="array" ref="O2388">IF(N2388="negativo",INDEX($AD$3:$AG$51,MATCH(1,($B2388=$AD$3:$AD$51)*($J2388=$AE$3:$AE$51),0),3),IF(N2388="positivo",INDEX($AD$55:$AG$109,MATCH(1,($B2388=$AD$55:$AD$109)*($J2388=$AE$55:$AE$109),0),3)))</f>
        <v>0</v>
      </c>
      <c r="P2388" s="115" t="b">
        <f t="array" ref="P2388">IF(N2388="negativo",INDEX($AD$3:$AG$51,MATCH(1,($B2388=$AD$3:$AD$51)*($J2388=$AE$3:$AE$51),0),4),IF(N2388="positivo",INDEX($AD$55:$AG$109,MATCH(1,($B2388=$AD$55:$AD$109)*($J2388=$AE$55:$AE$109),0),4)))</f>
        <v>0</v>
      </c>
      <c r="Q2388" s="115" t="str">
        <f>VLOOKUP(M2388,Modelo!$A$2:$C$7,2,0)</f>
        <v>Acción Climática y Energía</v>
      </c>
      <c r="R2388" s="118">
        <f t="array" ref="R2388">INDEX(Modelo!$F$1:$H$37,MATCH(1,(DataBase!Q2388=Modelo!$G$1:$G$37)*(DataBase!B2388=Modelo!$F$1:$F$37),0),3)</f>
        <v>0.17647058823529413</v>
      </c>
      <c r="S2388" s="115">
        <f t="shared" si="76"/>
        <v>0</v>
      </c>
      <c r="T2388" s="115">
        <f t="shared" si="77"/>
        <v>0</v>
      </c>
    </row>
    <row r="2389" spans="1:20" x14ac:dyDescent="0.3">
      <c r="A2389" s="115" t="s">
        <v>355</v>
      </c>
      <c r="B2389" s="115" t="s">
        <v>313</v>
      </c>
      <c r="C2389" s="115" t="s">
        <v>103</v>
      </c>
      <c r="D2389" s="115" t="s">
        <v>87</v>
      </c>
      <c r="E2389" s="115" t="s">
        <v>86</v>
      </c>
      <c r="F2389" s="115" t="s">
        <v>86</v>
      </c>
      <c r="G2389" s="115">
        <v>1934</v>
      </c>
      <c r="H2389" s="115" t="s">
        <v>125</v>
      </c>
      <c r="I2389" s="115">
        <v>3.134365769</v>
      </c>
      <c r="J2389" s="115" t="s">
        <v>25</v>
      </c>
      <c r="K2389" s="115">
        <f>INDEX(DatosProcesados!$A$1:$BF$101,MATCH(DataBase!A2389,DatosProcesados!$A$1:$A$101,0),MATCH(DataBase!J2389,DatosProcesados!$A$1:$BF$1,0))</f>
        <v>0</v>
      </c>
      <c r="L2389" s="115" t="str">
        <f>INDEX(Modelo!$A$9:$D$89,MATCH(DataBase!$J2389,Modelo!$A$9:$A$89,0),MATCH(DataBase!L$1,Modelo!$A$9:$D$9,0))</f>
        <v>Impacto ambiental</v>
      </c>
      <c r="M2389" s="115" t="str">
        <f>INDEX(Modelo!$A$9:$D$89,MATCH(DataBase!$J2389,Modelo!$A$9:$A$89,0),MATCH(DataBase!M$1,Modelo!$A$9:$D$9,0))</f>
        <v>Pilar 2</v>
      </c>
      <c r="N2389" s="115" t="str">
        <f>INDEX(Modelo!$A$9:$D$89,MATCH(DataBase!$J2389,Modelo!$A$9:$A$89,0),MATCH(DataBase!N$1,Modelo!$A$9:$D$9,0))</f>
        <v>scale</v>
      </c>
      <c r="O2389" s="115" t="b">
        <f t="array" ref="O2389">IF(N2389="negativo",INDEX($AD$3:$AG$51,MATCH(1,($B2389=$AD$3:$AD$51)*($J2389=$AE$3:$AE$51),0),3),IF(N2389="positivo",INDEX($AD$55:$AG$109,MATCH(1,($B2389=$AD$55:$AD$109)*($J2389=$AE$55:$AE$109),0),3)))</f>
        <v>0</v>
      </c>
      <c r="P2389" s="115" t="b">
        <f t="array" ref="P2389">IF(N2389="negativo",INDEX($AD$3:$AG$51,MATCH(1,($B2389=$AD$3:$AD$51)*($J2389=$AE$3:$AE$51),0),4),IF(N2389="positivo",INDEX($AD$55:$AG$109,MATCH(1,($B2389=$AD$55:$AD$109)*($J2389=$AE$55:$AE$109),0),4)))</f>
        <v>0</v>
      </c>
      <c r="Q2389" s="115" t="str">
        <f>VLOOKUP(M2389,Modelo!$A$2:$C$7,2,0)</f>
        <v>Acción Climática y Energía</v>
      </c>
      <c r="R2389" s="118">
        <f t="array" ref="R2389">INDEX(Modelo!$F$1:$H$37,MATCH(1,(DataBase!Q2389=Modelo!$G$1:$G$37)*(DataBase!B2389=Modelo!$F$1:$F$37),0),3)</f>
        <v>0.17647058823529413</v>
      </c>
      <c r="S2389" s="115">
        <f t="shared" si="76"/>
        <v>0</v>
      </c>
      <c r="T2389" s="115">
        <f t="shared" si="77"/>
        <v>0</v>
      </c>
    </row>
    <row r="2390" spans="1:20" x14ac:dyDescent="0.3">
      <c r="A2390" s="115" t="s">
        <v>129</v>
      </c>
      <c r="B2390" s="115" t="s">
        <v>84</v>
      </c>
      <c r="C2390" s="115" t="s">
        <v>97</v>
      </c>
      <c r="D2390" s="115" t="s">
        <v>86</v>
      </c>
      <c r="E2390" s="115" t="s">
        <v>87</v>
      </c>
      <c r="F2390" s="115" t="s">
        <v>87</v>
      </c>
      <c r="G2390" s="115">
        <v>1924</v>
      </c>
      <c r="H2390" s="115" t="s">
        <v>130</v>
      </c>
      <c r="I2390" s="115">
        <v>6.6721791020000003</v>
      </c>
      <c r="J2390" s="115" t="s">
        <v>25</v>
      </c>
      <c r="K2390" s="115">
        <f>INDEX(DatosProcesados!$A$1:$BF$101,MATCH(DataBase!A2390,DatosProcesados!$A$1:$A$101,0),MATCH(DataBase!J2390,DatosProcesados!$A$1:$BF$1,0))</f>
        <v>1</v>
      </c>
      <c r="L2390" s="115" t="str">
        <f>INDEX(Modelo!$A$9:$D$89,MATCH(DataBase!$J2390,Modelo!$A$9:$A$89,0),MATCH(DataBase!L$1,Modelo!$A$9:$D$9,0))</f>
        <v>Impacto ambiental</v>
      </c>
      <c r="M2390" s="115" t="str">
        <f>INDEX(Modelo!$A$9:$D$89,MATCH(DataBase!$J2390,Modelo!$A$9:$A$89,0),MATCH(DataBase!M$1,Modelo!$A$9:$D$9,0))</f>
        <v>Pilar 2</v>
      </c>
      <c r="N2390" s="115" t="str">
        <f>INDEX(Modelo!$A$9:$D$89,MATCH(DataBase!$J2390,Modelo!$A$9:$A$89,0),MATCH(DataBase!N$1,Modelo!$A$9:$D$9,0))</f>
        <v>scale</v>
      </c>
      <c r="O2390" s="115" t="b">
        <f t="array" ref="O2390">IF(N2390="negativo",INDEX($AD$3:$AG$51,MATCH(1,($B2390=$AD$3:$AD$51)*($J2390=$AE$3:$AE$51),0),3),IF(N2390="positivo",INDEX($AD$55:$AG$109,MATCH(1,($B2390=$AD$55:$AD$109)*($J2390=$AE$55:$AE$109),0),3)))</f>
        <v>0</v>
      </c>
      <c r="P2390" s="115" t="b">
        <f t="array" ref="P2390">IF(N2390="negativo",INDEX($AD$3:$AG$51,MATCH(1,($B2390=$AD$3:$AD$51)*($J2390=$AE$3:$AE$51),0),4),IF(N2390="positivo",INDEX($AD$55:$AG$109,MATCH(1,($B2390=$AD$55:$AD$109)*($J2390=$AE$55:$AE$109),0),4)))</f>
        <v>0</v>
      </c>
      <c r="Q2390" s="115" t="str">
        <f>VLOOKUP(M2390,Modelo!$A$2:$C$7,2,0)</f>
        <v>Acción Climática y Energía</v>
      </c>
      <c r="R2390" s="118">
        <f t="array" ref="R2390">INDEX(Modelo!$F$1:$H$37,MATCH(1,(DataBase!Q2390=Modelo!$G$1:$G$37)*(DataBase!B2390=Modelo!$F$1:$F$37),0),3)</f>
        <v>0.11764705882352941</v>
      </c>
      <c r="S2390" s="115">
        <f t="shared" si="76"/>
        <v>50</v>
      </c>
      <c r="T2390" s="115">
        <f t="shared" si="77"/>
        <v>5.8823529411764701</v>
      </c>
    </row>
    <row r="2391" spans="1:20" x14ac:dyDescent="0.3">
      <c r="A2391" s="115" t="s">
        <v>166</v>
      </c>
      <c r="B2391" s="115" t="s">
        <v>84</v>
      </c>
      <c r="C2391" s="115" t="s">
        <v>103</v>
      </c>
      <c r="D2391" s="115" t="s">
        <v>86</v>
      </c>
      <c r="E2391" s="115" t="s">
        <v>87</v>
      </c>
      <c r="F2391" s="115" t="s">
        <v>87</v>
      </c>
      <c r="G2391" s="115">
        <v>1910</v>
      </c>
      <c r="H2391" s="115" t="s">
        <v>167</v>
      </c>
      <c r="I2391" s="115">
        <v>2.655177809</v>
      </c>
      <c r="J2391" s="115" t="s">
        <v>25</v>
      </c>
      <c r="K2391" s="115">
        <f>INDEX(DatosProcesados!$A$1:$BF$101,MATCH(DataBase!A2391,DatosProcesados!$A$1:$A$101,0),MATCH(DataBase!J2391,DatosProcesados!$A$1:$BF$1,0))</f>
        <v>1</v>
      </c>
      <c r="L2391" s="115" t="str">
        <f>INDEX(Modelo!$A$9:$D$89,MATCH(DataBase!$J2391,Modelo!$A$9:$A$89,0),MATCH(DataBase!L$1,Modelo!$A$9:$D$9,0))</f>
        <v>Impacto ambiental</v>
      </c>
      <c r="M2391" s="115" t="str">
        <f>INDEX(Modelo!$A$9:$D$89,MATCH(DataBase!$J2391,Modelo!$A$9:$A$89,0),MATCH(DataBase!M$1,Modelo!$A$9:$D$9,0))</f>
        <v>Pilar 2</v>
      </c>
      <c r="N2391" s="115" t="str">
        <f>INDEX(Modelo!$A$9:$D$89,MATCH(DataBase!$J2391,Modelo!$A$9:$A$89,0),MATCH(DataBase!N$1,Modelo!$A$9:$D$9,0))</f>
        <v>scale</v>
      </c>
      <c r="O2391" s="115" t="b">
        <f t="array" ref="O2391">IF(N2391="negativo",INDEX($AD$3:$AG$51,MATCH(1,($B2391=$AD$3:$AD$51)*($J2391=$AE$3:$AE$51),0),3),IF(N2391="positivo",INDEX($AD$55:$AG$109,MATCH(1,($B2391=$AD$55:$AD$109)*($J2391=$AE$55:$AE$109),0),3)))</f>
        <v>0</v>
      </c>
      <c r="P2391" s="115" t="b">
        <f t="array" ref="P2391">IF(N2391="negativo",INDEX($AD$3:$AG$51,MATCH(1,($B2391=$AD$3:$AD$51)*($J2391=$AE$3:$AE$51),0),4),IF(N2391="positivo",INDEX($AD$55:$AG$109,MATCH(1,($B2391=$AD$55:$AD$109)*($J2391=$AE$55:$AE$109),0),4)))</f>
        <v>0</v>
      </c>
      <c r="Q2391" s="115" t="str">
        <f>VLOOKUP(M2391,Modelo!$A$2:$C$7,2,0)</f>
        <v>Acción Climática y Energía</v>
      </c>
      <c r="R2391" s="118">
        <f t="array" ref="R2391">INDEX(Modelo!$F$1:$H$37,MATCH(1,(DataBase!Q2391=Modelo!$G$1:$G$37)*(DataBase!B2391=Modelo!$F$1:$F$37),0),3)</f>
        <v>0.11764705882352941</v>
      </c>
      <c r="S2391" s="115">
        <f t="shared" si="76"/>
        <v>50</v>
      </c>
      <c r="T2391" s="115">
        <f t="shared" si="77"/>
        <v>5.8823529411764701</v>
      </c>
    </row>
    <row r="2392" spans="1:20" x14ac:dyDescent="0.3">
      <c r="A2392" s="115" t="s">
        <v>312</v>
      </c>
      <c r="B2392" s="115" t="s">
        <v>313</v>
      </c>
      <c r="C2392" s="115" t="s">
        <v>103</v>
      </c>
      <c r="D2392" s="115" t="s">
        <v>86</v>
      </c>
      <c r="E2392" s="115" t="s">
        <v>87</v>
      </c>
      <c r="F2392" s="115" t="s">
        <v>87</v>
      </c>
      <c r="G2392" s="115">
        <v>1968</v>
      </c>
      <c r="H2392" s="115" t="s">
        <v>125</v>
      </c>
      <c r="I2392" s="115">
        <v>24.752011681999999</v>
      </c>
      <c r="J2392" s="115" t="s">
        <v>25</v>
      </c>
      <c r="K2392" s="115">
        <f>INDEX(DatosProcesados!$A$1:$BF$101,MATCH(DataBase!A2392,DatosProcesados!$A$1:$A$101,0),MATCH(DataBase!J2392,DatosProcesados!$A$1:$BF$1,0))</f>
        <v>2</v>
      </c>
      <c r="L2392" s="115" t="str">
        <f>INDEX(Modelo!$A$9:$D$89,MATCH(DataBase!$J2392,Modelo!$A$9:$A$89,0),MATCH(DataBase!L$1,Modelo!$A$9:$D$9,0))</f>
        <v>Impacto ambiental</v>
      </c>
      <c r="M2392" s="115" t="str">
        <f>INDEX(Modelo!$A$9:$D$89,MATCH(DataBase!$J2392,Modelo!$A$9:$A$89,0),MATCH(DataBase!M$1,Modelo!$A$9:$D$9,0))</f>
        <v>Pilar 2</v>
      </c>
      <c r="N2392" s="115" t="str">
        <f>INDEX(Modelo!$A$9:$D$89,MATCH(DataBase!$J2392,Modelo!$A$9:$A$89,0),MATCH(DataBase!N$1,Modelo!$A$9:$D$9,0))</f>
        <v>scale</v>
      </c>
      <c r="O2392" s="115" t="b">
        <f t="array" ref="O2392">IF(N2392="negativo",INDEX($AD$3:$AG$51,MATCH(1,($B2392=$AD$3:$AD$51)*($J2392=$AE$3:$AE$51),0),3),IF(N2392="positivo",INDEX($AD$55:$AG$109,MATCH(1,($B2392=$AD$55:$AD$109)*($J2392=$AE$55:$AE$109),0),3)))</f>
        <v>0</v>
      </c>
      <c r="P2392" s="115" t="b">
        <f t="array" ref="P2392">IF(N2392="negativo",INDEX($AD$3:$AG$51,MATCH(1,($B2392=$AD$3:$AD$51)*($J2392=$AE$3:$AE$51),0),4),IF(N2392="positivo",INDEX($AD$55:$AG$109,MATCH(1,($B2392=$AD$55:$AD$109)*($J2392=$AE$55:$AE$109),0),4)))</f>
        <v>0</v>
      </c>
      <c r="Q2392" s="115" t="str">
        <f>VLOOKUP(M2392,Modelo!$A$2:$C$7,2,0)</f>
        <v>Acción Climática y Energía</v>
      </c>
      <c r="R2392" s="118">
        <f t="array" ref="R2392">INDEX(Modelo!$F$1:$H$37,MATCH(1,(DataBase!Q2392=Modelo!$G$1:$G$37)*(DataBase!B2392=Modelo!$F$1:$F$37),0),3)</f>
        <v>0.17647058823529413</v>
      </c>
      <c r="S2392" s="115">
        <f t="shared" si="76"/>
        <v>100</v>
      </c>
      <c r="T2392" s="115">
        <f t="shared" si="77"/>
        <v>17.647058823529413</v>
      </c>
    </row>
    <row r="2393" spans="1:20" x14ac:dyDescent="0.3">
      <c r="A2393" s="115" t="s">
        <v>162</v>
      </c>
      <c r="B2393" s="115" t="s">
        <v>84</v>
      </c>
      <c r="C2393" s="115" t="s">
        <v>97</v>
      </c>
      <c r="D2393" s="115" t="s">
        <v>86</v>
      </c>
      <c r="E2393" s="115" t="s">
        <v>87</v>
      </c>
      <c r="F2393" s="115" t="s">
        <v>87</v>
      </c>
      <c r="G2393" s="115">
        <v>1979</v>
      </c>
      <c r="H2393" s="115" t="s">
        <v>163</v>
      </c>
      <c r="I2393" s="115">
        <v>2.956157691</v>
      </c>
      <c r="J2393" s="115" t="s">
        <v>25</v>
      </c>
      <c r="K2393" s="115">
        <f>INDEX(DatosProcesados!$A$1:$BF$101,MATCH(DataBase!A2393,DatosProcesados!$A$1:$A$101,0),MATCH(DataBase!J2393,DatosProcesados!$A$1:$BF$1,0))</f>
        <v>0</v>
      </c>
      <c r="L2393" s="115" t="str">
        <f>INDEX(Modelo!$A$9:$D$89,MATCH(DataBase!$J2393,Modelo!$A$9:$A$89,0),MATCH(DataBase!L$1,Modelo!$A$9:$D$9,0))</f>
        <v>Impacto ambiental</v>
      </c>
      <c r="M2393" s="115" t="str">
        <f>INDEX(Modelo!$A$9:$D$89,MATCH(DataBase!$J2393,Modelo!$A$9:$A$89,0),MATCH(DataBase!M$1,Modelo!$A$9:$D$9,0))</f>
        <v>Pilar 2</v>
      </c>
      <c r="N2393" s="115" t="str">
        <f>INDEX(Modelo!$A$9:$D$89,MATCH(DataBase!$J2393,Modelo!$A$9:$A$89,0),MATCH(DataBase!N$1,Modelo!$A$9:$D$9,0))</f>
        <v>scale</v>
      </c>
      <c r="O2393" s="115" t="b">
        <f t="array" ref="O2393">IF(N2393="negativo",INDEX($AD$3:$AG$51,MATCH(1,($B2393=$AD$3:$AD$51)*($J2393=$AE$3:$AE$51),0),3),IF(N2393="positivo",INDEX($AD$55:$AG$109,MATCH(1,($B2393=$AD$55:$AD$109)*($J2393=$AE$55:$AE$109),0),3)))</f>
        <v>0</v>
      </c>
      <c r="P2393" s="115" t="b">
        <f t="array" ref="P2393">IF(N2393="negativo",INDEX($AD$3:$AG$51,MATCH(1,($B2393=$AD$3:$AD$51)*($J2393=$AE$3:$AE$51),0),4),IF(N2393="positivo",INDEX($AD$55:$AG$109,MATCH(1,($B2393=$AD$55:$AD$109)*($J2393=$AE$55:$AE$109),0),4)))</f>
        <v>0</v>
      </c>
      <c r="Q2393" s="115" t="str">
        <f>VLOOKUP(M2393,Modelo!$A$2:$C$7,2,0)</f>
        <v>Acción Climática y Energía</v>
      </c>
      <c r="R2393" s="118">
        <f t="array" ref="R2393">INDEX(Modelo!$F$1:$H$37,MATCH(1,(DataBase!Q2393=Modelo!$G$1:$G$37)*(DataBase!B2393=Modelo!$F$1:$F$37),0),3)</f>
        <v>0.11764705882352941</v>
      </c>
      <c r="S2393" s="115">
        <f t="shared" si="76"/>
        <v>0</v>
      </c>
      <c r="T2393" s="115">
        <f t="shared" si="77"/>
        <v>0</v>
      </c>
    </row>
    <row r="2394" spans="1:20" x14ac:dyDescent="0.3">
      <c r="A2394" s="115" t="s">
        <v>348</v>
      </c>
      <c r="B2394" s="115" t="s">
        <v>313</v>
      </c>
      <c r="C2394" s="115" t="s">
        <v>103</v>
      </c>
      <c r="D2394" s="115" t="s">
        <v>86</v>
      </c>
      <c r="E2394" s="115" t="s">
        <v>87</v>
      </c>
      <c r="F2394" s="115" t="s">
        <v>87</v>
      </c>
      <c r="G2394" s="115">
        <v>1937</v>
      </c>
      <c r="H2394" s="115" t="s">
        <v>294</v>
      </c>
      <c r="I2394" s="115">
        <v>4.02823039</v>
      </c>
      <c r="J2394" s="115" t="s">
        <v>25</v>
      </c>
      <c r="K2394" s="115">
        <f>INDEX(DatosProcesados!$A$1:$BF$101,MATCH(DataBase!A2394,DatosProcesados!$A$1:$A$101,0),MATCH(DataBase!J2394,DatosProcesados!$A$1:$BF$1,0))</f>
        <v>0</v>
      </c>
      <c r="L2394" s="115" t="str">
        <f>INDEX(Modelo!$A$9:$D$89,MATCH(DataBase!$J2394,Modelo!$A$9:$A$89,0),MATCH(DataBase!L$1,Modelo!$A$9:$D$9,0))</f>
        <v>Impacto ambiental</v>
      </c>
      <c r="M2394" s="115" t="str">
        <f>INDEX(Modelo!$A$9:$D$89,MATCH(DataBase!$J2394,Modelo!$A$9:$A$89,0),MATCH(DataBase!M$1,Modelo!$A$9:$D$9,0))</f>
        <v>Pilar 2</v>
      </c>
      <c r="N2394" s="115" t="str">
        <f>INDEX(Modelo!$A$9:$D$89,MATCH(DataBase!$J2394,Modelo!$A$9:$A$89,0),MATCH(DataBase!N$1,Modelo!$A$9:$D$9,0))</f>
        <v>scale</v>
      </c>
      <c r="O2394" s="115" t="b">
        <f t="array" ref="O2394">IF(N2394="negativo",INDEX($AD$3:$AG$51,MATCH(1,($B2394=$AD$3:$AD$51)*($J2394=$AE$3:$AE$51),0),3),IF(N2394="positivo",INDEX($AD$55:$AG$109,MATCH(1,($B2394=$AD$55:$AD$109)*($J2394=$AE$55:$AE$109),0),3)))</f>
        <v>0</v>
      </c>
      <c r="P2394" s="115" t="b">
        <f t="array" ref="P2394">IF(N2394="negativo",INDEX($AD$3:$AG$51,MATCH(1,($B2394=$AD$3:$AD$51)*($J2394=$AE$3:$AE$51),0),4),IF(N2394="positivo",INDEX($AD$55:$AG$109,MATCH(1,($B2394=$AD$55:$AD$109)*($J2394=$AE$55:$AE$109),0),4)))</f>
        <v>0</v>
      </c>
      <c r="Q2394" s="115" t="str">
        <f>VLOOKUP(M2394,Modelo!$A$2:$C$7,2,0)</f>
        <v>Acción Climática y Energía</v>
      </c>
      <c r="R2394" s="118">
        <f t="array" ref="R2394">INDEX(Modelo!$F$1:$H$37,MATCH(1,(DataBase!Q2394=Modelo!$G$1:$G$37)*(DataBase!B2394=Modelo!$F$1:$F$37),0),3)</f>
        <v>0.17647058823529413</v>
      </c>
      <c r="S2394" s="115">
        <f t="shared" si="76"/>
        <v>0</v>
      </c>
      <c r="T2394" s="115">
        <f t="shared" si="77"/>
        <v>0</v>
      </c>
    </row>
    <row r="2395" spans="1:20" x14ac:dyDescent="0.3">
      <c r="A2395" s="115" t="s">
        <v>343</v>
      </c>
      <c r="B2395" s="115" t="s">
        <v>313</v>
      </c>
      <c r="C2395" s="115" t="s">
        <v>103</v>
      </c>
      <c r="D2395" s="115" t="s">
        <v>86</v>
      </c>
      <c r="E2395" s="115" t="s">
        <v>86</v>
      </c>
      <c r="F2395" s="115" t="s">
        <v>87</v>
      </c>
      <c r="G2395" s="115">
        <v>1993</v>
      </c>
      <c r="H2395" s="115" t="s">
        <v>281</v>
      </c>
      <c r="I2395" s="115">
        <v>4.8704234599999996</v>
      </c>
      <c r="J2395" s="115" t="s">
        <v>25</v>
      </c>
      <c r="K2395" s="115">
        <f>INDEX(DatosProcesados!$A$1:$BF$101,MATCH(DataBase!A2395,DatosProcesados!$A$1:$A$101,0),MATCH(DataBase!J2395,DatosProcesados!$A$1:$BF$1,0))</f>
        <v>1</v>
      </c>
      <c r="L2395" s="115" t="str">
        <f>INDEX(Modelo!$A$9:$D$89,MATCH(DataBase!$J2395,Modelo!$A$9:$A$89,0),MATCH(DataBase!L$1,Modelo!$A$9:$D$9,0))</f>
        <v>Impacto ambiental</v>
      </c>
      <c r="M2395" s="115" t="str">
        <f>INDEX(Modelo!$A$9:$D$89,MATCH(DataBase!$J2395,Modelo!$A$9:$A$89,0),MATCH(DataBase!M$1,Modelo!$A$9:$D$9,0))</f>
        <v>Pilar 2</v>
      </c>
      <c r="N2395" s="115" t="str">
        <f>INDEX(Modelo!$A$9:$D$89,MATCH(DataBase!$J2395,Modelo!$A$9:$A$89,0),MATCH(DataBase!N$1,Modelo!$A$9:$D$9,0))</f>
        <v>scale</v>
      </c>
      <c r="O2395" s="115" t="b">
        <f t="array" ref="O2395">IF(N2395="negativo",INDEX($AD$3:$AG$51,MATCH(1,($B2395=$AD$3:$AD$51)*($J2395=$AE$3:$AE$51),0),3),IF(N2395="positivo",INDEX($AD$55:$AG$109,MATCH(1,($B2395=$AD$55:$AD$109)*($J2395=$AE$55:$AE$109),0),3)))</f>
        <v>0</v>
      </c>
      <c r="P2395" s="115" t="b">
        <f t="array" ref="P2395">IF(N2395="negativo",INDEX($AD$3:$AG$51,MATCH(1,($B2395=$AD$3:$AD$51)*($J2395=$AE$3:$AE$51),0),4),IF(N2395="positivo",INDEX($AD$55:$AG$109,MATCH(1,($B2395=$AD$55:$AD$109)*($J2395=$AE$55:$AE$109),0),4)))</f>
        <v>0</v>
      </c>
      <c r="Q2395" s="115" t="str">
        <f>VLOOKUP(M2395,Modelo!$A$2:$C$7,2,0)</f>
        <v>Acción Climática y Energía</v>
      </c>
      <c r="R2395" s="118">
        <f t="array" ref="R2395">INDEX(Modelo!$F$1:$H$37,MATCH(1,(DataBase!Q2395=Modelo!$G$1:$G$37)*(DataBase!B2395=Modelo!$F$1:$F$37),0),3)</f>
        <v>0.17647058823529413</v>
      </c>
      <c r="S2395" s="115">
        <f t="shared" si="76"/>
        <v>50</v>
      </c>
      <c r="T2395" s="115">
        <f t="shared" si="77"/>
        <v>8.8235294117647065</v>
      </c>
    </row>
    <row r="2396" spans="1:20" x14ac:dyDescent="0.3">
      <c r="A2396" s="115" t="s">
        <v>367</v>
      </c>
      <c r="B2396" s="115" t="s">
        <v>313</v>
      </c>
      <c r="C2396" s="115" t="s">
        <v>103</v>
      </c>
      <c r="D2396" s="115" t="s">
        <v>86</v>
      </c>
      <c r="E2396" s="115" t="s">
        <v>86</v>
      </c>
      <c r="F2396" s="115" t="s">
        <v>86</v>
      </c>
      <c r="G2396" s="115">
        <v>1966</v>
      </c>
      <c r="H2396" s="115" t="s">
        <v>125</v>
      </c>
      <c r="I2396" s="115">
        <v>2.0461661379999998</v>
      </c>
      <c r="J2396" s="115" t="s">
        <v>25</v>
      </c>
      <c r="K2396" s="115">
        <f>INDEX(DatosProcesados!$A$1:$BF$101,MATCH(DataBase!A2396,DatosProcesados!$A$1:$A$101,0),MATCH(DataBase!J2396,DatosProcesados!$A$1:$BF$1,0))</f>
        <v>0</v>
      </c>
      <c r="L2396" s="115" t="str">
        <f>INDEX(Modelo!$A$9:$D$89,MATCH(DataBase!$J2396,Modelo!$A$9:$A$89,0),MATCH(DataBase!L$1,Modelo!$A$9:$D$9,0))</f>
        <v>Impacto ambiental</v>
      </c>
      <c r="M2396" s="115" t="str">
        <f>INDEX(Modelo!$A$9:$D$89,MATCH(DataBase!$J2396,Modelo!$A$9:$A$89,0),MATCH(DataBase!M$1,Modelo!$A$9:$D$9,0))</f>
        <v>Pilar 2</v>
      </c>
      <c r="N2396" s="115" t="str">
        <f>INDEX(Modelo!$A$9:$D$89,MATCH(DataBase!$J2396,Modelo!$A$9:$A$89,0),MATCH(DataBase!N$1,Modelo!$A$9:$D$9,0))</f>
        <v>scale</v>
      </c>
      <c r="O2396" s="115" t="b">
        <f t="array" ref="O2396">IF(N2396="negativo",INDEX($AD$3:$AG$51,MATCH(1,($B2396=$AD$3:$AD$51)*($J2396=$AE$3:$AE$51),0),3),IF(N2396="positivo",INDEX($AD$55:$AG$109,MATCH(1,($B2396=$AD$55:$AD$109)*($J2396=$AE$55:$AE$109),0),3)))</f>
        <v>0</v>
      </c>
      <c r="P2396" s="115" t="b">
        <f t="array" ref="P2396">IF(N2396="negativo",INDEX($AD$3:$AG$51,MATCH(1,($B2396=$AD$3:$AD$51)*($J2396=$AE$3:$AE$51),0),4),IF(N2396="positivo",INDEX($AD$55:$AG$109,MATCH(1,($B2396=$AD$55:$AD$109)*($J2396=$AE$55:$AE$109),0),4)))</f>
        <v>0</v>
      </c>
      <c r="Q2396" s="115" t="str">
        <f>VLOOKUP(M2396,Modelo!$A$2:$C$7,2,0)</f>
        <v>Acción Climática y Energía</v>
      </c>
      <c r="R2396" s="118">
        <f t="array" ref="R2396">INDEX(Modelo!$F$1:$H$37,MATCH(1,(DataBase!Q2396=Modelo!$G$1:$G$37)*(DataBase!B2396=Modelo!$F$1:$F$37),0),3)</f>
        <v>0.17647058823529413</v>
      </c>
      <c r="S2396" s="115">
        <f t="shared" si="76"/>
        <v>0</v>
      </c>
      <c r="T2396" s="115">
        <f t="shared" si="77"/>
        <v>0</v>
      </c>
    </row>
    <row r="2397" spans="1:20" x14ac:dyDescent="0.3">
      <c r="A2397" s="115" t="s">
        <v>374</v>
      </c>
      <c r="B2397" s="115" t="s">
        <v>313</v>
      </c>
      <c r="C2397" s="115" t="s">
        <v>103</v>
      </c>
      <c r="D2397" s="115" t="s">
        <v>86</v>
      </c>
      <c r="E2397" s="115" t="s">
        <v>87</v>
      </c>
      <c r="F2397" s="115" t="s">
        <v>87</v>
      </c>
      <c r="G2397" s="115">
        <v>1929</v>
      </c>
      <c r="H2397" s="115" t="s">
        <v>375</v>
      </c>
      <c r="I2397" s="115">
        <v>1.928223518</v>
      </c>
      <c r="J2397" s="115" t="s">
        <v>25</v>
      </c>
      <c r="K2397" s="115">
        <f>INDEX(DatosProcesados!$A$1:$BF$101,MATCH(DataBase!A2397,DatosProcesados!$A$1:$A$101,0),MATCH(DataBase!J2397,DatosProcesados!$A$1:$BF$1,0))</f>
        <v>0</v>
      </c>
      <c r="L2397" s="115" t="str">
        <f>INDEX(Modelo!$A$9:$D$89,MATCH(DataBase!$J2397,Modelo!$A$9:$A$89,0),MATCH(DataBase!L$1,Modelo!$A$9:$D$9,0))</f>
        <v>Impacto ambiental</v>
      </c>
      <c r="M2397" s="115" t="str">
        <f>INDEX(Modelo!$A$9:$D$89,MATCH(DataBase!$J2397,Modelo!$A$9:$A$89,0),MATCH(DataBase!M$1,Modelo!$A$9:$D$9,0))</f>
        <v>Pilar 2</v>
      </c>
      <c r="N2397" s="115" t="str">
        <f>INDEX(Modelo!$A$9:$D$89,MATCH(DataBase!$J2397,Modelo!$A$9:$A$89,0),MATCH(DataBase!N$1,Modelo!$A$9:$D$9,0))</f>
        <v>scale</v>
      </c>
      <c r="O2397" s="115" t="b">
        <f t="array" ref="O2397">IF(N2397="negativo",INDEX($AD$3:$AG$51,MATCH(1,($B2397=$AD$3:$AD$51)*($J2397=$AE$3:$AE$51),0),3),IF(N2397="positivo",INDEX($AD$55:$AG$109,MATCH(1,($B2397=$AD$55:$AD$109)*($J2397=$AE$55:$AE$109),0),3)))</f>
        <v>0</v>
      </c>
      <c r="P2397" s="115" t="b">
        <f t="array" ref="P2397">IF(N2397="negativo",INDEX($AD$3:$AG$51,MATCH(1,($B2397=$AD$3:$AD$51)*($J2397=$AE$3:$AE$51),0),4),IF(N2397="positivo",INDEX($AD$55:$AG$109,MATCH(1,($B2397=$AD$55:$AD$109)*($J2397=$AE$55:$AE$109),0),4)))</f>
        <v>0</v>
      </c>
      <c r="Q2397" s="115" t="str">
        <f>VLOOKUP(M2397,Modelo!$A$2:$C$7,2,0)</f>
        <v>Acción Climática y Energía</v>
      </c>
      <c r="R2397" s="118">
        <f t="array" ref="R2397">INDEX(Modelo!$F$1:$H$37,MATCH(1,(DataBase!Q2397=Modelo!$G$1:$G$37)*(DataBase!B2397=Modelo!$F$1:$F$37),0),3)</f>
        <v>0.17647058823529413</v>
      </c>
      <c r="S2397" s="115">
        <f t="shared" si="76"/>
        <v>0</v>
      </c>
      <c r="T2397" s="115">
        <f t="shared" si="77"/>
        <v>0</v>
      </c>
    </row>
    <row r="2398" spans="1:20" x14ac:dyDescent="0.3">
      <c r="A2398" s="115" t="s">
        <v>201</v>
      </c>
      <c r="B2398" s="115" t="s">
        <v>84</v>
      </c>
      <c r="C2398" s="115" t="s">
        <v>103</v>
      </c>
      <c r="D2398" s="115" t="s">
        <v>86</v>
      </c>
      <c r="E2398" s="115" t="s">
        <v>86</v>
      </c>
      <c r="F2398" s="115" t="s">
        <v>86</v>
      </c>
      <c r="G2398" s="115">
        <v>1987</v>
      </c>
      <c r="H2398" s="115" t="s">
        <v>125</v>
      </c>
      <c r="I2398" s="115">
        <v>0</v>
      </c>
      <c r="J2398" s="115" t="s">
        <v>25</v>
      </c>
      <c r="K2398" s="115">
        <f>INDEX(DatosProcesados!$A$1:$BF$101,MATCH(DataBase!A2398,DatosProcesados!$A$1:$A$101,0),MATCH(DataBase!J2398,DatosProcesados!$A$1:$BF$1,0))</f>
        <v>1</v>
      </c>
      <c r="L2398" s="115" t="str">
        <f>INDEX(Modelo!$A$9:$D$89,MATCH(DataBase!$J2398,Modelo!$A$9:$A$89,0),MATCH(DataBase!L$1,Modelo!$A$9:$D$9,0))</f>
        <v>Impacto ambiental</v>
      </c>
      <c r="M2398" s="115" t="str">
        <f>INDEX(Modelo!$A$9:$D$89,MATCH(DataBase!$J2398,Modelo!$A$9:$A$89,0),MATCH(DataBase!M$1,Modelo!$A$9:$D$9,0))</f>
        <v>Pilar 2</v>
      </c>
      <c r="N2398" s="115" t="str">
        <f>INDEX(Modelo!$A$9:$D$89,MATCH(DataBase!$J2398,Modelo!$A$9:$A$89,0),MATCH(DataBase!N$1,Modelo!$A$9:$D$9,0))</f>
        <v>scale</v>
      </c>
      <c r="O2398" s="115" t="b">
        <f t="array" ref="O2398">IF(N2398="negativo",INDEX($AD$3:$AG$51,MATCH(1,($B2398=$AD$3:$AD$51)*($J2398=$AE$3:$AE$51),0),3),IF(N2398="positivo",INDEX($AD$55:$AG$109,MATCH(1,($B2398=$AD$55:$AD$109)*($J2398=$AE$55:$AE$109),0),3)))</f>
        <v>0</v>
      </c>
      <c r="P2398" s="115" t="b">
        <f t="array" ref="P2398">IF(N2398="negativo",INDEX($AD$3:$AG$51,MATCH(1,($B2398=$AD$3:$AD$51)*($J2398=$AE$3:$AE$51),0),4),IF(N2398="positivo",INDEX($AD$55:$AG$109,MATCH(1,($B2398=$AD$55:$AD$109)*($J2398=$AE$55:$AE$109),0),4)))</f>
        <v>0</v>
      </c>
      <c r="Q2398" s="115" t="str">
        <f>VLOOKUP(M2398,Modelo!$A$2:$C$7,2,0)</f>
        <v>Acción Climática y Energía</v>
      </c>
      <c r="R2398" s="118">
        <f t="array" ref="R2398">INDEX(Modelo!$F$1:$H$37,MATCH(1,(DataBase!Q2398=Modelo!$G$1:$G$37)*(DataBase!B2398=Modelo!$F$1:$F$37),0),3)</f>
        <v>0.11764705882352941</v>
      </c>
      <c r="S2398" s="115">
        <f t="shared" si="76"/>
        <v>50</v>
      </c>
      <c r="T2398" s="115">
        <f t="shared" si="77"/>
        <v>5.8823529411764701</v>
      </c>
    </row>
    <row r="2399" spans="1:20" x14ac:dyDescent="0.3">
      <c r="A2399" s="115" t="s">
        <v>421</v>
      </c>
      <c r="B2399" s="115" t="s">
        <v>407</v>
      </c>
      <c r="C2399" s="115" t="s">
        <v>103</v>
      </c>
      <c r="D2399" s="115" t="s">
        <v>86</v>
      </c>
      <c r="E2399" s="115" t="s">
        <v>86</v>
      </c>
      <c r="F2399" s="115" t="s">
        <v>87</v>
      </c>
      <c r="G2399" s="115">
        <v>2016</v>
      </c>
      <c r="H2399" s="115" t="s">
        <v>422</v>
      </c>
      <c r="I2399" s="115">
        <v>5.4833186859999996</v>
      </c>
      <c r="J2399" s="115" t="s">
        <v>25</v>
      </c>
      <c r="K2399" s="115">
        <f>INDEX(DatosProcesados!$A$1:$BF$101,MATCH(DataBase!A2399,DatosProcesados!$A$1:$A$101,0),MATCH(DataBase!J2399,DatosProcesados!$A$1:$BF$1,0))</f>
        <v>0</v>
      </c>
      <c r="L2399" s="115" t="str">
        <f>INDEX(Modelo!$A$9:$D$89,MATCH(DataBase!$J2399,Modelo!$A$9:$A$89,0),MATCH(DataBase!L$1,Modelo!$A$9:$D$9,0))</f>
        <v>Impacto ambiental</v>
      </c>
      <c r="M2399" s="115" t="str">
        <f>INDEX(Modelo!$A$9:$D$89,MATCH(DataBase!$J2399,Modelo!$A$9:$A$89,0),MATCH(DataBase!M$1,Modelo!$A$9:$D$9,0))</f>
        <v>Pilar 2</v>
      </c>
      <c r="N2399" s="115" t="str">
        <f>INDEX(Modelo!$A$9:$D$89,MATCH(DataBase!$J2399,Modelo!$A$9:$A$89,0),MATCH(DataBase!N$1,Modelo!$A$9:$D$9,0))</f>
        <v>scale</v>
      </c>
      <c r="O2399" s="115" t="b">
        <f t="array" ref="O2399">IF(N2399="negativo",INDEX($AD$3:$AG$51,MATCH(1,($B2399=$AD$3:$AD$51)*($J2399=$AE$3:$AE$51),0),3),IF(N2399="positivo",INDEX($AD$55:$AG$109,MATCH(1,($B2399=$AD$55:$AD$109)*($J2399=$AE$55:$AE$109),0),3)))</f>
        <v>0</v>
      </c>
      <c r="P2399" s="115" t="b">
        <f t="array" ref="P2399">IF(N2399="negativo",INDEX($AD$3:$AG$51,MATCH(1,($B2399=$AD$3:$AD$51)*($J2399=$AE$3:$AE$51),0),4),IF(N2399="positivo",INDEX($AD$55:$AG$109,MATCH(1,($B2399=$AD$55:$AD$109)*($J2399=$AE$55:$AE$109),0),4)))</f>
        <v>0</v>
      </c>
      <c r="Q2399" s="115" t="str">
        <f>VLOOKUP(M2399,Modelo!$A$2:$C$7,2,0)</f>
        <v>Acción Climática y Energía</v>
      </c>
      <c r="R2399" s="118">
        <f t="array" ref="R2399">INDEX(Modelo!$F$1:$H$37,MATCH(1,(DataBase!Q2399=Modelo!$G$1:$G$37)*(DataBase!B2399=Modelo!$F$1:$F$37),0),3)</f>
        <v>0.19230769230769232</v>
      </c>
      <c r="S2399" s="115">
        <f t="shared" si="76"/>
        <v>0</v>
      </c>
      <c r="T2399" s="115">
        <f t="shared" si="77"/>
        <v>0</v>
      </c>
    </row>
    <row r="2400" spans="1:20" x14ac:dyDescent="0.3">
      <c r="A2400" s="115" t="s">
        <v>293</v>
      </c>
      <c r="B2400" s="115" t="s">
        <v>216</v>
      </c>
      <c r="C2400" s="115" t="s">
        <v>103</v>
      </c>
      <c r="D2400" s="115" t="s">
        <v>86</v>
      </c>
      <c r="E2400" s="115" t="s">
        <v>87</v>
      </c>
      <c r="F2400" s="115" t="s">
        <v>87</v>
      </c>
      <c r="G2400" s="115">
        <v>1955</v>
      </c>
      <c r="H2400" s="115" t="s">
        <v>294</v>
      </c>
      <c r="I2400" s="115">
        <v>1.8313776939999999</v>
      </c>
      <c r="J2400" s="115" t="s">
        <v>25</v>
      </c>
      <c r="K2400" s="115">
        <f>INDEX(DatosProcesados!$A$1:$BF$101,MATCH(DataBase!A2400,DatosProcesados!$A$1:$A$101,0),MATCH(DataBase!J2400,DatosProcesados!$A$1:$BF$1,0))</f>
        <v>0</v>
      </c>
      <c r="L2400" s="115" t="str">
        <f>INDEX(Modelo!$A$9:$D$89,MATCH(DataBase!$J2400,Modelo!$A$9:$A$89,0),MATCH(DataBase!L$1,Modelo!$A$9:$D$9,0))</f>
        <v>Impacto ambiental</v>
      </c>
      <c r="M2400" s="115" t="str">
        <f>INDEX(Modelo!$A$9:$D$89,MATCH(DataBase!$J2400,Modelo!$A$9:$A$89,0),MATCH(DataBase!M$1,Modelo!$A$9:$D$9,0))</f>
        <v>Pilar 2</v>
      </c>
      <c r="N2400" s="115" t="str">
        <f>INDEX(Modelo!$A$9:$D$89,MATCH(DataBase!$J2400,Modelo!$A$9:$A$89,0),MATCH(DataBase!N$1,Modelo!$A$9:$D$9,0))</f>
        <v>scale</v>
      </c>
      <c r="O2400" s="115" t="b">
        <f t="array" ref="O2400">IF(N2400="negativo",INDEX($AD$3:$AG$51,MATCH(1,($B2400=$AD$3:$AD$51)*($J2400=$AE$3:$AE$51),0),3),IF(N2400="positivo",INDEX($AD$55:$AG$109,MATCH(1,($B2400=$AD$55:$AD$109)*($J2400=$AE$55:$AE$109),0),3)))</f>
        <v>0</v>
      </c>
      <c r="P2400" s="115" t="b">
        <f t="array" ref="P2400">IF(N2400="negativo",INDEX($AD$3:$AG$51,MATCH(1,($B2400=$AD$3:$AD$51)*($J2400=$AE$3:$AE$51),0),4),IF(N2400="positivo",INDEX($AD$55:$AG$109,MATCH(1,($B2400=$AD$55:$AD$109)*($J2400=$AE$55:$AE$109),0),4)))</f>
        <v>0</v>
      </c>
      <c r="Q2400" s="115" t="str">
        <f>VLOOKUP(M2400,Modelo!$A$2:$C$7,2,0)</f>
        <v>Acción Climática y Energía</v>
      </c>
      <c r="R2400" s="118">
        <f t="array" ref="R2400">INDEX(Modelo!$F$1:$H$37,MATCH(1,(DataBase!Q2400=Modelo!$G$1:$G$37)*(DataBase!B2400=Modelo!$F$1:$F$37),0),3)</f>
        <v>0.21052631578947367</v>
      </c>
      <c r="S2400" s="115">
        <f t="shared" si="76"/>
        <v>0</v>
      </c>
      <c r="T2400" s="115">
        <f t="shared" si="77"/>
        <v>0</v>
      </c>
    </row>
    <row r="2401" spans="1:20" x14ac:dyDescent="0.3">
      <c r="A2401" s="115" t="s">
        <v>298</v>
      </c>
      <c r="B2401" s="115" t="s">
        <v>216</v>
      </c>
      <c r="C2401" s="115" t="s">
        <v>103</v>
      </c>
      <c r="D2401" s="115" t="s">
        <v>86</v>
      </c>
      <c r="E2401" s="115" t="s">
        <v>86</v>
      </c>
      <c r="F2401" s="115" t="s">
        <v>87</v>
      </c>
      <c r="G2401" s="115">
        <v>1993</v>
      </c>
      <c r="H2401" s="115" t="s">
        <v>299</v>
      </c>
      <c r="I2401" s="115">
        <v>1.7653399919999999</v>
      </c>
      <c r="J2401" s="115" t="s">
        <v>25</v>
      </c>
      <c r="K2401" s="115">
        <f>INDEX(DatosProcesados!$A$1:$BF$101,MATCH(DataBase!A2401,DatosProcesados!$A$1:$A$101,0),MATCH(DataBase!J2401,DatosProcesados!$A$1:$BF$1,0))</f>
        <v>2</v>
      </c>
      <c r="L2401" s="115" t="str">
        <f>INDEX(Modelo!$A$9:$D$89,MATCH(DataBase!$J2401,Modelo!$A$9:$A$89,0),MATCH(DataBase!L$1,Modelo!$A$9:$D$9,0))</f>
        <v>Impacto ambiental</v>
      </c>
      <c r="M2401" s="115" t="str">
        <f>INDEX(Modelo!$A$9:$D$89,MATCH(DataBase!$J2401,Modelo!$A$9:$A$89,0),MATCH(DataBase!M$1,Modelo!$A$9:$D$9,0))</f>
        <v>Pilar 2</v>
      </c>
      <c r="N2401" s="115" t="str">
        <f>INDEX(Modelo!$A$9:$D$89,MATCH(DataBase!$J2401,Modelo!$A$9:$A$89,0),MATCH(DataBase!N$1,Modelo!$A$9:$D$9,0))</f>
        <v>scale</v>
      </c>
      <c r="O2401" s="115" t="b">
        <f t="array" ref="O2401">IF(N2401="negativo",INDEX($AD$3:$AG$51,MATCH(1,($B2401=$AD$3:$AD$51)*($J2401=$AE$3:$AE$51),0),3),IF(N2401="positivo",INDEX($AD$55:$AG$109,MATCH(1,($B2401=$AD$55:$AD$109)*($J2401=$AE$55:$AE$109),0),3)))</f>
        <v>0</v>
      </c>
      <c r="P2401" s="115" t="b">
        <f t="array" ref="P2401">IF(N2401="negativo",INDEX($AD$3:$AG$51,MATCH(1,($B2401=$AD$3:$AD$51)*($J2401=$AE$3:$AE$51),0),4),IF(N2401="positivo",INDEX($AD$55:$AG$109,MATCH(1,($B2401=$AD$55:$AD$109)*($J2401=$AE$55:$AE$109),0),4)))</f>
        <v>0</v>
      </c>
      <c r="Q2401" s="115" t="str">
        <f>VLOOKUP(M2401,Modelo!$A$2:$C$7,2,0)</f>
        <v>Acción Climática y Energía</v>
      </c>
      <c r="R2401" s="118">
        <f t="array" ref="R2401">INDEX(Modelo!$F$1:$H$37,MATCH(1,(DataBase!Q2401=Modelo!$G$1:$G$37)*(DataBase!B2401=Modelo!$F$1:$F$37),0),3)</f>
        <v>0.21052631578947367</v>
      </c>
      <c r="S2401" s="115">
        <f t="shared" si="76"/>
        <v>100</v>
      </c>
      <c r="T2401" s="115">
        <f t="shared" si="77"/>
        <v>21.052631578947366</v>
      </c>
    </row>
    <row r="2402" spans="1:20" x14ac:dyDescent="0.3">
      <c r="A2402" s="115" t="s">
        <v>472</v>
      </c>
      <c r="B2402" s="115" t="s">
        <v>467</v>
      </c>
      <c r="C2402" s="115" t="s">
        <v>103</v>
      </c>
      <c r="D2402" s="115" t="s">
        <v>86</v>
      </c>
      <c r="E2402" s="115" t="s">
        <v>86</v>
      </c>
      <c r="F2402" s="115" t="s">
        <v>86</v>
      </c>
      <c r="G2402" s="115">
        <v>2007</v>
      </c>
      <c r="H2402" s="115" t="s">
        <v>125</v>
      </c>
      <c r="I2402" s="115">
        <v>0.97802211500000003</v>
      </c>
      <c r="J2402" s="115" t="s">
        <v>19</v>
      </c>
      <c r="K2402" s="115">
        <f>INDEX(DatosProcesados!$A$1:$BF$101,MATCH(DataBase!A2402,DatosProcesados!$A$1:$A$101,0),MATCH(DataBase!J2402,DatosProcesados!$A$1:$BF$1,0))</f>
        <v>95363.05</v>
      </c>
      <c r="L2402" s="115" t="str">
        <f>INDEX(Modelo!$A$9:$D$89,MATCH(DataBase!$J2402,Modelo!$A$9:$A$89,0),MATCH(DataBase!L$1,Modelo!$A$9:$D$9,0))</f>
        <v>Impacto ambiental</v>
      </c>
      <c r="M2402" s="115" t="str">
        <f>INDEX(Modelo!$A$9:$D$89,MATCH(DataBase!$J2402,Modelo!$A$9:$A$89,0),MATCH(DataBase!M$1,Modelo!$A$9:$D$9,0))</f>
        <v>Pilar 2</v>
      </c>
      <c r="N2402" s="115" t="str">
        <f>INDEX(Modelo!$A$9:$D$89,MATCH(DataBase!$J2402,Modelo!$A$9:$A$89,0),MATCH(DataBase!N$1,Modelo!$A$9:$D$9,0))</f>
        <v>negativo</v>
      </c>
      <c r="O2402" s="115">
        <f t="array" ref="O2402">IF(N2402="negativo",INDEX($AD$3:$AG$51,MATCH(1,($B2402=$AD$3:$AD$51)*($J2402=$AE$3:$AE$51),0),3),IF(N2402="positivo",INDEX($AD$55:$AG$109,MATCH(1,($B2402=$AD$55:$AD$109)*($J2402=$AE$55:$AE$109),0),3)))</f>
        <v>95363.05</v>
      </c>
      <c r="P2402" s="115">
        <f t="array" ref="P2402">IF(N2402="negativo",INDEX($AD$3:$AG$51,MATCH(1,($B2402=$AD$3:$AD$51)*($J2402=$AE$3:$AE$51),0),4),IF(N2402="positivo",INDEX($AD$55:$AG$109,MATCH(1,($B2402=$AD$55:$AD$109)*($J2402=$AE$55:$AE$109),0),4)))</f>
        <v>95363.05</v>
      </c>
      <c r="Q2402" s="115" t="str">
        <f>VLOOKUP(M2402,Modelo!$A$2:$C$7,2,0)</f>
        <v>Acción Climática y Energía</v>
      </c>
      <c r="R2402" s="118">
        <f t="array" ref="R2402">INDEX(Modelo!$F$1:$H$37,MATCH(1,(DataBase!Q2402=Modelo!$G$1:$G$37)*(DataBase!B2402=Modelo!$F$1:$F$37),0),3)</f>
        <v>0.19047619047619047</v>
      </c>
      <c r="S2402" s="115">
        <f t="shared" si="76"/>
        <v>0</v>
      </c>
      <c r="T2402" s="115">
        <f t="shared" si="77"/>
        <v>0</v>
      </c>
    </row>
    <row r="2403" spans="1:20" x14ac:dyDescent="0.3">
      <c r="A2403" s="115" t="s">
        <v>238</v>
      </c>
      <c r="B2403" s="115" t="s">
        <v>216</v>
      </c>
      <c r="C2403" s="115" t="s">
        <v>103</v>
      </c>
      <c r="D2403" s="115" t="s">
        <v>86</v>
      </c>
      <c r="E2403" s="115" t="s">
        <v>87</v>
      </c>
      <c r="F2403" s="115" t="s">
        <v>87</v>
      </c>
      <c r="G2403" s="115">
        <v>1920</v>
      </c>
      <c r="H2403" s="115" t="s">
        <v>125</v>
      </c>
      <c r="I2403" s="115">
        <v>2.844632077</v>
      </c>
      <c r="J2403" s="115" t="s">
        <v>19</v>
      </c>
      <c r="K2403" s="115">
        <f>INDEX(DatosProcesados!$A$1:$BF$101,MATCH(DataBase!A2403,DatosProcesados!$A$1:$A$101,0),MATCH(DataBase!J2403,DatosProcesados!$A$1:$BF$1,0))</f>
        <v>109100</v>
      </c>
      <c r="L2403" s="115" t="str">
        <f>INDEX(Modelo!$A$9:$D$89,MATCH(DataBase!$J2403,Modelo!$A$9:$A$89,0),MATCH(DataBase!L$1,Modelo!$A$9:$D$9,0))</f>
        <v>Impacto ambiental</v>
      </c>
      <c r="M2403" s="115" t="str">
        <f>INDEX(Modelo!$A$9:$D$89,MATCH(DataBase!$J2403,Modelo!$A$9:$A$89,0),MATCH(DataBase!M$1,Modelo!$A$9:$D$9,0))</f>
        <v>Pilar 2</v>
      </c>
      <c r="N2403" s="115" t="str">
        <f>INDEX(Modelo!$A$9:$D$89,MATCH(DataBase!$J2403,Modelo!$A$9:$A$89,0),MATCH(DataBase!N$1,Modelo!$A$9:$D$9,0))</f>
        <v>negativo</v>
      </c>
      <c r="O2403" s="115">
        <f t="array" ref="O2403">IF(N2403="negativo",INDEX($AD$3:$AG$51,MATCH(1,($B2403=$AD$3:$AD$51)*($J2403=$AE$3:$AE$51),0),3),IF(N2403="positivo",INDEX($AD$55:$AG$109,MATCH(1,($B2403=$AD$55:$AD$109)*($J2403=$AE$55:$AE$109),0),3)))</f>
        <v>4617615</v>
      </c>
      <c r="P2403" s="115">
        <f t="array" ref="P2403">IF(N2403="negativo",INDEX($AD$3:$AG$51,MATCH(1,($B2403=$AD$3:$AD$51)*($J2403=$AE$3:$AE$51),0),4),IF(N2403="positivo",INDEX($AD$55:$AG$109,MATCH(1,($B2403=$AD$55:$AD$109)*($J2403=$AE$55:$AE$109),0),4)))</f>
        <v>774.6</v>
      </c>
      <c r="Q2403" s="115" t="str">
        <f>VLOOKUP(M2403,Modelo!$A$2:$C$7,2,0)</f>
        <v>Acción Climática y Energía</v>
      </c>
      <c r="R2403" s="118">
        <f t="array" ref="R2403">INDEX(Modelo!$F$1:$H$37,MATCH(1,(DataBase!Q2403=Modelo!$G$1:$G$37)*(DataBase!B2403=Modelo!$F$1:$F$37),0),3)</f>
        <v>0.21052631578947367</v>
      </c>
      <c r="S2403" s="115">
        <f t="shared" si="76"/>
        <v>97.653689739848929</v>
      </c>
      <c r="T2403" s="115">
        <f t="shared" si="77"/>
        <v>20.55867152417872</v>
      </c>
    </row>
    <row r="2404" spans="1:20" x14ac:dyDescent="0.3">
      <c r="A2404" s="115" t="s">
        <v>273</v>
      </c>
      <c r="B2404" s="115" t="s">
        <v>216</v>
      </c>
      <c r="C2404" s="115" t="s">
        <v>103</v>
      </c>
      <c r="D2404" s="115" t="s">
        <v>86</v>
      </c>
      <c r="E2404" s="115" t="s">
        <v>86</v>
      </c>
      <c r="F2404" s="115" t="s">
        <v>87</v>
      </c>
      <c r="G2404" s="115">
        <v>1945</v>
      </c>
      <c r="H2404" s="115" t="s">
        <v>125</v>
      </c>
      <c r="I2404" s="115">
        <v>2.1764613960000001</v>
      </c>
      <c r="J2404" s="115" t="s">
        <v>19</v>
      </c>
      <c r="K2404" s="115">
        <f>INDEX(DatosProcesados!$A$1:$BF$101,MATCH(DataBase!A2404,DatosProcesados!$A$1:$A$101,0),MATCH(DataBase!J2404,DatosProcesados!$A$1:$BF$1,0))</f>
        <v>39175</v>
      </c>
      <c r="L2404" s="115" t="str">
        <f>INDEX(Modelo!$A$9:$D$89,MATCH(DataBase!$J2404,Modelo!$A$9:$A$89,0),MATCH(DataBase!L$1,Modelo!$A$9:$D$9,0))</f>
        <v>Impacto ambiental</v>
      </c>
      <c r="M2404" s="115" t="str">
        <f>INDEX(Modelo!$A$9:$D$89,MATCH(DataBase!$J2404,Modelo!$A$9:$A$89,0),MATCH(DataBase!M$1,Modelo!$A$9:$D$9,0))</f>
        <v>Pilar 2</v>
      </c>
      <c r="N2404" s="115" t="str">
        <f>INDEX(Modelo!$A$9:$D$89,MATCH(DataBase!$J2404,Modelo!$A$9:$A$89,0),MATCH(DataBase!N$1,Modelo!$A$9:$D$9,0))</f>
        <v>negativo</v>
      </c>
      <c r="O2404" s="115">
        <f t="array" ref="O2404">IF(N2404="negativo",INDEX($AD$3:$AG$51,MATCH(1,($B2404=$AD$3:$AD$51)*($J2404=$AE$3:$AE$51),0),3),IF(N2404="positivo",INDEX($AD$55:$AG$109,MATCH(1,($B2404=$AD$55:$AD$109)*($J2404=$AE$55:$AE$109),0),3)))</f>
        <v>4617615</v>
      </c>
      <c r="P2404" s="115">
        <f t="array" ref="P2404">IF(N2404="negativo",INDEX($AD$3:$AG$51,MATCH(1,($B2404=$AD$3:$AD$51)*($J2404=$AE$3:$AE$51),0),4),IF(N2404="positivo",INDEX($AD$55:$AG$109,MATCH(1,($B2404=$AD$55:$AD$109)*($J2404=$AE$55:$AE$109),0),4)))</f>
        <v>774.6</v>
      </c>
      <c r="Q2404" s="115" t="str">
        <f>VLOOKUP(M2404,Modelo!$A$2:$C$7,2,0)</f>
        <v>Acción Climática y Energía</v>
      </c>
      <c r="R2404" s="118">
        <f t="array" ref="R2404">INDEX(Modelo!$F$1:$H$37,MATCH(1,(DataBase!Q2404=Modelo!$G$1:$G$37)*(DataBase!B2404=Modelo!$F$1:$F$37),0),3)</f>
        <v>0.21052631578947367</v>
      </c>
      <c r="S2404" s="115">
        <f t="shared" si="76"/>
        <v>99.168253682756713</v>
      </c>
      <c r="T2404" s="115">
        <f t="shared" si="77"/>
        <v>20.877527091106675</v>
      </c>
    </row>
    <row r="2405" spans="1:20" x14ac:dyDescent="0.3">
      <c r="A2405" s="115" t="s">
        <v>378</v>
      </c>
      <c r="B2405" s="115" t="s">
        <v>379</v>
      </c>
      <c r="C2405" s="115" t="s">
        <v>103</v>
      </c>
      <c r="D2405" s="115" t="s">
        <v>87</v>
      </c>
      <c r="E2405" s="115" t="s">
        <v>86</v>
      </c>
      <c r="F2405" s="115" t="s">
        <v>86</v>
      </c>
      <c r="G2405" s="115">
        <v>1993</v>
      </c>
      <c r="H2405" s="115" t="s">
        <v>125</v>
      </c>
      <c r="I2405" s="115">
        <v>2.1863011939999999</v>
      </c>
      <c r="J2405" s="115" t="s">
        <v>19</v>
      </c>
      <c r="K2405" s="115">
        <f>INDEX(DatosProcesados!$A$1:$BF$101,MATCH(DataBase!A2405,DatosProcesados!$A$1:$A$101,0),MATCH(DataBase!J2405,DatosProcesados!$A$1:$BF$1,0))</f>
        <v>9046</v>
      </c>
      <c r="L2405" s="115" t="str">
        <f>INDEX(Modelo!$A$9:$D$89,MATCH(DataBase!$J2405,Modelo!$A$9:$A$89,0),MATCH(DataBase!L$1,Modelo!$A$9:$D$9,0))</f>
        <v>Impacto ambiental</v>
      </c>
      <c r="M2405" s="115" t="str">
        <f>INDEX(Modelo!$A$9:$D$89,MATCH(DataBase!$J2405,Modelo!$A$9:$A$89,0),MATCH(DataBase!M$1,Modelo!$A$9:$D$9,0))</f>
        <v>Pilar 2</v>
      </c>
      <c r="N2405" s="115" t="str">
        <f>INDEX(Modelo!$A$9:$D$89,MATCH(DataBase!$J2405,Modelo!$A$9:$A$89,0),MATCH(DataBase!N$1,Modelo!$A$9:$D$9,0))</f>
        <v>negativo</v>
      </c>
      <c r="O2405" s="115">
        <f t="array" ref="O2405">IF(N2405="negativo",INDEX($AD$3:$AG$51,MATCH(1,($B2405=$AD$3:$AD$51)*($J2405=$AE$3:$AE$51),0),3),IF(N2405="positivo",INDEX($AD$55:$AG$109,MATCH(1,($B2405=$AD$55:$AD$109)*($J2405=$AE$55:$AE$109),0),3)))</f>
        <v>9046</v>
      </c>
      <c r="P2405" s="115">
        <f t="array" ref="P2405">IF(N2405="negativo",INDEX($AD$3:$AG$51,MATCH(1,($B2405=$AD$3:$AD$51)*($J2405=$AE$3:$AE$51),0),4),IF(N2405="positivo",INDEX($AD$55:$AG$109,MATCH(1,($B2405=$AD$55:$AD$109)*($J2405=$AE$55:$AE$109),0),4)))</f>
        <v>800.92</v>
      </c>
      <c r="Q2405" s="115" t="str">
        <f>VLOOKUP(M2405,Modelo!$A$2:$C$7,2,0)</f>
        <v>Acción Climática y Energía</v>
      </c>
      <c r="R2405" s="118">
        <f t="array" ref="R2405">INDEX(Modelo!$F$1:$H$37,MATCH(1,(DataBase!Q2405=Modelo!$G$1:$G$37)*(DataBase!B2405=Modelo!$F$1:$F$37),0),3)</f>
        <v>0.14285714285714285</v>
      </c>
      <c r="S2405" s="115">
        <f t="shared" si="76"/>
        <v>0</v>
      </c>
      <c r="T2405" s="115">
        <f t="shared" si="77"/>
        <v>0</v>
      </c>
    </row>
    <row r="2406" spans="1:20" x14ac:dyDescent="0.3">
      <c r="A2406" s="115" t="s">
        <v>325</v>
      </c>
      <c r="B2406" s="115" t="s">
        <v>313</v>
      </c>
      <c r="C2406" s="115" t="s">
        <v>103</v>
      </c>
      <c r="D2406" s="115" t="s">
        <v>86</v>
      </c>
      <c r="E2406" s="115" t="s">
        <v>86</v>
      </c>
      <c r="F2406" s="115" t="s">
        <v>87</v>
      </c>
      <c r="G2406" s="115">
        <v>2012</v>
      </c>
      <c r="H2406" s="115" t="s">
        <v>125</v>
      </c>
      <c r="I2406" s="115">
        <v>13.831182682</v>
      </c>
      <c r="J2406" s="115" t="s">
        <v>19</v>
      </c>
      <c r="K2406" s="115" t="str">
        <f>INDEX(DatosProcesados!$A$1:$BF$101,MATCH(DataBase!A2406,DatosProcesados!$A$1:$A$101,0),MATCH(DataBase!J2406,DatosProcesados!$A$1:$BF$1,0))</f>
        <v xml:space="preserve">No informa </v>
      </c>
      <c r="L2406" s="115" t="str">
        <f>INDEX(Modelo!$A$9:$D$89,MATCH(DataBase!$J2406,Modelo!$A$9:$A$89,0),MATCH(DataBase!L$1,Modelo!$A$9:$D$9,0))</f>
        <v>Impacto ambiental</v>
      </c>
      <c r="M2406" s="115" t="str">
        <f>INDEX(Modelo!$A$9:$D$89,MATCH(DataBase!$J2406,Modelo!$A$9:$A$89,0),MATCH(DataBase!M$1,Modelo!$A$9:$D$9,0))</f>
        <v>Pilar 2</v>
      </c>
      <c r="N2406" s="115" t="str">
        <f>INDEX(Modelo!$A$9:$D$89,MATCH(DataBase!$J2406,Modelo!$A$9:$A$89,0),MATCH(DataBase!N$1,Modelo!$A$9:$D$9,0))</f>
        <v>negativo</v>
      </c>
      <c r="O2406" s="115">
        <f t="array" ref="O2406">IF(N2406="negativo",INDEX($AD$3:$AG$51,MATCH(1,($B2406=$AD$3:$AD$51)*($J2406=$AE$3:$AE$51),0),3),IF(N2406="positivo",INDEX($AD$55:$AG$109,MATCH(1,($B2406=$AD$55:$AD$109)*($J2406=$AE$55:$AE$109),0),3)))</f>
        <v>143071.79999999999</v>
      </c>
      <c r="P2406" s="115">
        <f t="array" ref="P2406">IF(N2406="negativo",INDEX($AD$3:$AG$51,MATCH(1,($B2406=$AD$3:$AD$51)*($J2406=$AE$3:$AE$51),0),4),IF(N2406="positivo",INDEX($AD$55:$AG$109,MATCH(1,($B2406=$AD$55:$AD$109)*($J2406=$AE$55:$AE$109),0),4)))</f>
        <v>52.76</v>
      </c>
      <c r="Q2406" s="115" t="str">
        <f>VLOOKUP(M2406,Modelo!$A$2:$C$7,2,0)</f>
        <v>Acción Climática y Energía</v>
      </c>
      <c r="R2406" s="118">
        <f t="array" ref="R2406">INDEX(Modelo!$F$1:$H$37,MATCH(1,(DataBase!Q2406=Modelo!$G$1:$G$37)*(DataBase!B2406=Modelo!$F$1:$F$37),0),3)</f>
        <v>0.17647058823529413</v>
      </c>
      <c r="S2406" s="115">
        <f t="shared" si="76"/>
        <v>0</v>
      </c>
      <c r="T2406" s="115">
        <f t="shared" si="77"/>
        <v>0</v>
      </c>
    </row>
    <row r="2407" spans="1:20" x14ac:dyDescent="0.3">
      <c r="A2407" s="115" t="s">
        <v>394</v>
      </c>
      <c r="B2407" s="115" t="s">
        <v>379</v>
      </c>
      <c r="C2407" s="115" t="s">
        <v>103</v>
      </c>
      <c r="D2407" s="115" t="s">
        <v>87</v>
      </c>
      <c r="E2407" s="115" t="s">
        <v>86</v>
      </c>
      <c r="F2407" s="115" t="s">
        <v>86</v>
      </c>
      <c r="G2407" s="115">
        <v>1990</v>
      </c>
      <c r="H2407" s="115" t="s">
        <v>125</v>
      </c>
      <c r="I2407" s="115">
        <v>0.77142869199999997</v>
      </c>
      <c r="J2407" s="115" t="s">
        <v>19</v>
      </c>
      <c r="K2407" s="115" t="str">
        <f>INDEX(DatosProcesados!$A$1:$BF$101,MATCH(DataBase!A2407,DatosProcesados!$A$1:$A$101,0),MATCH(DataBase!J2407,DatosProcesados!$A$1:$BF$1,0))</f>
        <v xml:space="preserve">No informa </v>
      </c>
      <c r="L2407" s="115" t="str">
        <f>INDEX(Modelo!$A$9:$D$89,MATCH(DataBase!$J2407,Modelo!$A$9:$A$89,0),MATCH(DataBase!L$1,Modelo!$A$9:$D$9,0))</f>
        <v>Impacto ambiental</v>
      </c>
      <c r="M2407" s="115" t="str">
        <f>INDEX(Modelo!$A$9:$D$89,MATCH(DataBase!$J2407,Modelo!$A$9:$A$89,0),MATCH(DataBase!M$1,Modelo!$A$9:$D$9,0))</f>
        <v>Pilar 2</v>
      </c>
      <c r="N2407" s="115" t="str">
        <f>INDEX(Modelo!$A$9:$D$89,MATCH(DataBase!$J2407,Modelo!$A$9:$A$89,0),MATCH(DataBase!N$1,Modelo!$A$9:$D$9,0))</f>
        <v>negativo</v>
      </c>
      <c r="O2407" s="115">
        <f t="array" ref="O2407">IF(N2407="negativo",INDEX($AD$3:$AG$51,MATCH(1,($B2407=$AD$3:$AD$51)*($J2407=$AE$3:$AE$51),0),3),IF(N2407="positivo",INDEX($AD$55:$AG$109,MATCH(1,($B2407=$AD$55:$AD$109)*($J2407=$AE$55:$AE$109),0),3)))</f>
        <v>9046</v>
      </c>
      <c r="P2407" s="115">
        <f t="array" ref="P2407">IF(N2407="negativo",INDEX($AD$3:$AG$51,MATCH(1,($B2407=$AD$3:$AD$51)*($J2407=$AE$3:$AE$51),0),4),IF(N2407="positivo",INDEX($AD$55:$AG$109,MATCH(1,($B2407=$AD$55:$AD$109)*($J2407=$AE$55:$AE$109),0),4)))</f>
        <v>800.92</v>
      </c>
      <c r="Q2407" s="115" t="str">
        <f>VLOOKUP(M2407,Modelo!$A$2:$C$7,2,0)</f>
        <v>Acción Climática y Energía</v>
      </c>
      <c r="R2407" s="118">
        <f t="array" ref="R2407">INDEX(Modelo!$F$1:$H$37,MATCH(1,(DataBase!Q2407=Modelo!$G$1:$G$37)*(DataBase!B2407=Modelo!$F$1:$F$37),0),3)</f>
        <v>0.14285714285714285</v>
      </c>
      <c r="S2407" s="115">
        <f t="shared" si="76"/>
        <v>0</v>
      </c>
      <c r="T2407" s="115">
        <f t="shared" si="77"/>
        <v>0</v>
      </c>
    </row>
    <row r="2408" spans="1:20" x14ac:dyDescent="0.3">
      <c r="A2408" s="115" t="s">
        <v>383</v>
      </c>
      <c r="B2408" s="115" t="s">
        <v>379</v>
      </c>
      <c r="C2408" s="115" t="s">
        <v>103</v>
      </c>
      <c r="D2408" s="115" t="s">
        <v>86</v>
      </c>
      <c r="E2408" s="115" t="s">
        <v>86</v>
      </c>
      <c r="F2408" s="115" t="s">
        <v>86</v>
      </c>
      <c r="G2408" s="115">
        <v>2014</v>
      </c>
      <c r="H2408" s="115" t="s">
        <v>125</v>
      </c>
      <c r="I2408" s="115">
        <v>1.314259836</v>
      </c>
      <c r="J2408" s="115" t="s">
        <v>19</v>
      </c>
      <c r="K2408" s="115">
        <f>INDEX(DatosProcesados!$A$1:$BF$101,MATCH(DataBase!A2408,DatosProcesados!$A$1:$A$101,0),MATCH(DataBase!J2408,DatosProcesados!$A$1:$BF$1,0))</f>
        <v>1783.96</v>
      </c>
      <c r="L2408" s="115" t="str">
        <f>INDEX(Modelo!$A$9:$D$89,MATCH(DataBase!$J2408,Modelo!$A$9:$A$89,0),MATCH(DataBase!L$1,Modelo!$A$9:$D$9,0))</f>
        <v>Impacto ambiental</v>
      </c>
      <c r="M2408" s="115" t="str">
        <f>INDEX(Modelo!$A$9:$D$89,MATCH(DataBase!$J2408,Modelo!$A$9:$A$89,0),MATCH(DataBase!M$1,Modelo!$A$9:$D$9,0))</f>
        <v>Pilar 2</v>
      </c>
      <c r="N2408" s="115" t="str">
        <f>INDEX(Modelo!$A$9:$D$89,MATCH(DataBase!$J2408,Modelo!$A$9:$A$89,0),MATCH(DataBase!N$1,Modelo!$A$9:$D$9,0))</f>
        <v>negativo</v>
      </c>
      <c r="O2408" s="115">
        <f t="array" ref="O2408">IF(N2408="negativo",INDEX($AD$3:$AG$51,MATCH(1,($B2408=$AD$3:$AD$51)*($J2408=$AE$3:$AE$51),0),3),IF(N2408="positivo",INDEX($AD$55:$AG$109,MATCH(1,($B2408=$AD$55:$AD$109)*($J2408=$AE$55:$AE$109),0),3)))</f>
        <v>9046</v>
      </c>
      <c r="P2408" s="115">
        <f t="array" ref="P2408">IF(N2408="negativo",INDEX($AD$3:$AG$51,MATCH(1,($B2408=$AD$3:$AD$51)*($J2408=$AE$3:$AE$51),0),4),IF(N2408="positivo",INDEX($AD$55:$AG$109,MATCH(1,($B2408=$AD$55:$AD$109)*($J2408=$AE$55:$AE$109),0),4)))</f>
        <v>800.92</v>
      </c>
      <c r="Q2408" s="115" t="str">
        <f>VLOOKUP(M2408,Modelo!$A$2:$C$7,2,0)</f>
        <v>Acción Climática y Energía</v>
      </c>
      <c r="R2408" s="118">
        <f t="array" ref="R2408">INDEX(Modelo!$F$1:$H$37,MATCH(1,(DataBase!Q2408=Modelo!$G$1:$G$37)*(DataBase!B2408=Modelo!$F$1:$F$37),0),3)</f>
        <v>0.14285714285714285</v>
      </c>
      <c r="S2408" s="115">
        <f t="shared" si="76"/>
        <v>88.077253343812316</v>
      </c>
      <c r="T2408" s="115">
        <f t="shared" si="77"/>
        <v>12.582464763401759</v>
      </c>
    </row>
    <row r="2409" spans="1:20" x14ac:dyDescent="0.3">
      <c r="A2409" s="115" t="s">
        <v>112</v>
      </c>
      <c r="B2409" s="115" t="s">
        <v>84</v>
      </c>
      <c r="C2409" s="115" t="s">
        <v>103</v>
      </c>
      <c r="D2409" s="115" t="s">
        <v>86</v>
      </c>
      <c r="E2409" s="115" t="s">
        <v>86</v>
      </c>
      <c r="F2409" s="115" t="s">
        <v>87</v>
      </c>
      <c r="G2409" s="115">
        <v>1919</v>
      </c>
      <c r="H2409" s="115" t="s">
        <v>125</v>
      </c>
      <c r="I2409" s="115">
        <v>15.106042448</v>
      </c>
      <c r="J2409" s="115" t="s">
        <v>19</v>
      </c>
      <c r="K2409" s="115">
        <f>INDEX(DatosProcesados!$A$1:$BF$101,MATCH(DataBase!A2409,DatosProcesados!$A$1:$A$101,0),MATCH(DataBase!J2409,DatosProcesados!$A$1:$BF$1,0))</f>
        <v>4916309.3</v>
      </c>
      <c r="L2409" s="115" t="str">
        <f>INDEX(Modelo!$A$9:$D$89,MATCH(DataBase!$J2409,Modelo!$A$9:$A$89,0),MATCH(DataBase!L$1,Modelo!$A$9:$D$9,0))</f>
        <v>Impacto ambiental</v>
      </c>
      <c r="M2409" s="115" t="str">
        <f>INDEX(Modelo!$A$9:$D$89,MATCH(DataBase!$J2409,Modelo!$A$9:$A$89,0),MATCH(DataBase!M$1,Modelo!$A$9:$D$9,0))</f>
        <v>Pilar 2</v>
      </c>
      <c r="N2409" s="115" t="str">
        <f>INDEX(Modelo!$A$9:$D$89,MATCH(DataBase!$J2409,Modelo!$A$9:$A$89,0),MATCH(DataBase!N$1,Modelo!$A$9:$D$9,0))</f>
        <v>negativo</v>
      </c>
      <c r="O2409" s="115">
        <f t="array" ref="O2409">IF(N2409="negativo",INDEX($AD$3:$AG$51,MATCH(1,($B2409=$AD$3:$AD$51)*($J2409=$AE$3:$AE$51),0),3),IF(N2409="positivo",INDEX($AD$55:$AG$109,MATCH(1,($B2409=$AD$55:$AD$109)*($J2409=$AE$55:$AE$109),0),3)))</f>
        <v>4916309.3</v>
      </c>
      <c r="P2409" s="115">
        <f t="array" ref="P2409">IF(N2409="negativo",INDEX($AD$3:$AG$51,MATCH(1,($B2409=$AD$3:$AD$51)*($J2409=$AE$3:$AE$51),0),4),IF(N2409="positivo",INDEX($AD$55:$AG$109,MATCH(1,($B2409=$AD$55:$AD$109)*($J2409=$AE$55:$AE$109),0),4)))</f>
        <v>671</v>
      </c>
      <c r="Q2409" s="115" t="str">
        <f>VLOOKUP(M2409,Modelo!$A$2:$C$7,2,0)</f>
        <v>Acción Climática y Energía</v>
      </c>
      <c r="R2409" s="118">
        <f t="array" ref="R2409">INDEX(Modelo!$F$1:$H$37,MATCH(1,(DataBase!Q2409=Modelo!$G$1:$G$37)*(DataBase!B2409=Modelo!$F$1:$F$37),0),3)</f>
        <v>0.11764705882352941</v>
      </c>
      <c r="S2409" s="115">
        <f t="shared" si="76"/>
        <v>0</v>
      </c>
      <c r="T2409" s="115">
        <f t="shared" si="77"/>
        <v>0</v>
      </c>
    </row>
    <row r="2410" spans="1:20" x14ac:dyDescent="0.3">
      <c r="A2410" s="115" t="s">
        <v>471</v>
      </c>
      <c r="B2410" s="115" t="s">
        <v>467</v>
      </c>
      <c r="C2410" s="115" t="s">
        <v>103</v>
      </c>
      <c r="D2410" s="115" t="s">
        <v>86</v>
      </c>
      <c r="E2410" s="115" t="s">
        <v>86</v>
      </c>
      <c r="F2410" s="115" t="s">
        <v>86</v>
      </c>
      <c r="G2410" s="115">
        <v>1987</v>
      </c>
      <c r="H2410" s="115" t="s">
        <v>125</v>
      </c>
      <c r="I2410" s="115">
        <v>0.711210393</v>
      </c>
      <c r="J2410" s="115" t="s">
        <v>19</v>
      </c>
      <c r="K2410" s="115" t="str">
        <f>INDEX(DatosProcesados!$A$1:$BF$101,MATCH(DataBase!A2410,DatosProcesados!$A$1:$A$101,0),MATCH(DataBase!J2410,DatosProcesados!$A$1:$BF$1,0))</f>
        <v xml:space="preserve">No informa </v>
      </c>
      <c r="L2410" s="115" t="str">
        <f>INDEX(Modelo!$A$9:$D$89,MATCH(DataBase!$J2410,Modelo!$A$9:$A$89,0),MATCH(DataBase!L$1,Modelo!$A$9:$D$9,0))</f>
        <v>Impacto ambiental</v>
      </c>
      <c r="M2410" s="115" t="str">
        <f>INDEX(Modelo!$A$9:$D$89,MATCH(DataBase!$J2410,Modelo!$A$9:$A$89,0),MATCH(DataBase!M$1,Modelo!$A$9:$D$9,0))</f>
        <v>Pilar 2</v>
      </c>
      <c r="N2410" s="115" t="str">
        <f>INDEX(Modelo!$A$9:$D$89,MATCH(DataBase!$J2410,Modelo!$A$9:$A$89,0),MATCH(DataBase!N$1,Modelo!$A$9:$D$9,0))</f>
        <v>negativo</v>
      </c>
      <c r="O2410" s="115">
        <f t="array" ref="O2410">IF(N2410="negativo",INDEX($AD$3:$AG$51,MATCH(1,($B2410=$AD$3:$AD$51)*($J2410=$AE$3:$AE$51),0),3),IF(N2410="positivo",INDEX($AD$55:$AG$109,MATCH(1,($B2410=$AD$55:$AD$109)*($J2410=$AE$55:$AE$109),0),3)))</f>
        <v>95363.05</v>
      </c>
      <c r="P2410" s="115">
        <f t="array" ref="P2410">IF(N2410="negativo",INDEX($AD$3:$AG$51,MATCH(1,($B2410=$AD$3:$AD$51)*($J2410=$AE$3:$AE$51),0),4),IF(N2410="positivo",INDEX($AD$55:$AG$109,MATCH(1,($B2410=$AD$55:$AD$109)*($J2410=$AE$55:$AE$109),0),4)))</f>
        <v>95363.05</v>
      </c>
      <c r="Q2410" s="115" t="str">
        <f>VLOOKUP(M2410,Modelo!$A$2:$C$7,2,0)</f>
        <v>Acción Climática y Energía</v>
      </c>
      <c r="R2410" s="118">
        <f t="array" ref="R2410">INDEX(Modelo!$F$1:$H$37,MATCH(1,(DataBase!Q2410=Modelo!$G$1:$G$37)*(DataBase!B2410=Modelo!$F$1:$F$37),0),3)</f>
        <v>0.19047619047619047</v>
      </c>
      <c r="S2410" s="115">
        <f t="shared" si="76"/>
        <v>0</v>
      </c>
      <c r="T2410" s="115">
        <f t="shared" si="77"/>
        <v>0</v>
      </c>
    </row>
    <row r="2411" spans="1:20" x14ac:dyDescent="0.3">
      <c r="A2411" s="115" t="s">
        <v>466</v>
      </c>
      <c r="B2411" s="115" t="s">
        <v>467</v>
      </c>
      <c r="C2411" s="115" t="s">
        <v>103</v>
      </c>
      <c r="D2411" s="115" t="s">
        <v>87</v>
      </c>
      <c r="E2411" s="115" t="s">
        <v>86</v>
      </c>
      <c r="F2411" s="115" t="s">
        <v>86</v>
      </c>
      <c r="G2411" s="115">
        <v>1969</v>
      </c>
      <c r="H2411" s="115" t="s">
        <v>125</v>
      </c>
      <c r="I2411" s="115">
        <v>2.4231643530000002</v>
      </c>
      <c r="J2411" s="115" t="s">
        <v>19</v>
      </c>
      <c r="K2411" s="115" t="str">
        <f>INDEX(DatosProcesados!$A$1:$BF$101,MATCH(DataBase!A2411,DatosProcesados!$A$1:$A$101,0),MATCH(DataBase!J2411,DatosProcesados!$A$1:$BF$1,0))</f>
        <v>No informa</v>
      </c>
      <c r="L2411" s="115" t="str">
        <f>INDEX(Modelo!$A$9:$D$89,MATCH(DataBase!$J2411,Modelo!$A$9:$A$89,0),MATCH(DataBase!L$1,Modelo!$A$9:$D$9,0))</f>
        <v>Impacto ambiental</v>
      </c>
      <c r="M2411" s="115" t="str">
        <f>INDEX(Modelo!$A$9:$D$89,MATCH(DataBase!$J2411,Modelo!$A$9:$A$89,0),MATCH(DataBase!M$1,Modelo!$A$9:$D$9,0))</f>
        <v>Pilar 2</v>
      </c>
      <c r="N2411" s="115" t="str">
        <f>INDEX(Modelo!$A$9:$D$89,MATCH(DataBase!$J2411,Modelo!$A$9:$A$89,0),MATCH(DataBase!N$1,Modelo!$A$9:$D$9,0))</f>
        <v>negativo</v>
      </c>
      <c r="O2411" s="115">
        <f t="array" ref="O2411">IF(N2411="negativo",INDEX($AD$3:$AG$51,MATCH(1,($B2411=$AD$3:$AD$51)*($J2411=$AE$3:$AE$51),0),3),IF(N2411="positivo",INDEX($AD$55:$AG$109,MATCH(1,($B2411=$AD$55:$AD$109)*($J2411=$AE$55:$AE$109),0),3)))</f>
        <v>95363.05</v>
      </c>
      <c r="P2411" s="115">
        <f t="array" ref="P2411">IF(N2411="negativo",INDEX($AD$3:$AG$51,MATCH(1,($B2411=$AD$3:$AD$51)*($J2411=$AE$3:$AE$51),0),4),IF(N2411="positivo",INDEX($AD$55:$AG$109,MATCH(1,($B2411=$AD$55:$AD$109)*($J2411=$AE$55:$AE$109),0),4)))</f>
        <v>95363.05</v>
      </c>
      <c r="Q2411" s="115" t="str">
        <f>VLOOKUP(M2411,Modelo!$A$2:$C$7,2,0)</f>
        <v>Acción Climática y Energía</v>
      </c>
      <c r="R2411" s="118">
        <f t="array" ref="R2411">INDEX(Modelo!$F$1:$H$37,MATCH(1,(DataBase!Q2411=Modelo!$G$1:$G$37)*(DataBase!B2411=Modelo!$F$1:$F$37),0),3)</f>
        <v>0.19047619047619047</v>
      </c>
      <c r="S2411" s="115">
        <f t="shared" si="76"/>
        <v>0</v>
      </c>
      <c r="T2411" s="115">
        <f t="shared" si="77"/>
        <v>0</v>
      </c>
    </row>
    <row r="2412" spans="1:20" x14ac:dyDescent="0.3">
      <c r="A2412" s="115" t="s">
        <v>207</v>
      </c>
      <c r="B2412" s="115" t="s">
        <v>84</v>
      </c>
      <c r="C2412" s="115" t="s">
        <v>103</v>
      </c>
      <c r="D2412" s="115" t="s">
        <v>86</v>
      </c>
      <c r="E2412" s="115" t="s">
        <v>87</v>
      </c>
      <c r="F2412" s="115" t="s">
        <v>86</v>
      </c>
      <c r="G2412" s="115">
        <v>1870</v>
      </c>
      <c r="H2412" s="115" t="s">
        <v>125</v>
      </c>
      <c r="I2412" s="115">
        <v>0</v>
      </c>
      <c r="J2412" s="115" t="s">
        <v>19</v>
      </c>
      <c r="K2412" s="115">
        <f>INDEX(DatosProcesados!$A$1:$BF$101,MATCH(DataBase!A2412,DatosProcesados!$A$1:$A$101,0),MATCH(DataBase!J2412,DatosProcesados!$A$1:$BF$1,0))</f>
        <v>1391</v>
      </c>
      <c r="L2412" s="115" t="str">
        <f>INDEX(Modelo!$A$9:$D$89,MATCH(DataBase!$J2412,Modelo!$A$9:$A$89,0),MATCH(DataBase!L$1,Modelo!$A$9:$D$9,0))</f>
        <v>Impacto ambiental</v>
      </c>
      <c r="M2412" s="115" t="str">
        <f>INDEX(Modelo!$A$9:$D$89,MATCH(DataBase!$J2412,Modelo!$A$9:$A$89,0),MATCH(DataBase!M$1,Modelo!$A$9:$D$9,0))</f>
        <v>Pilar 2</v>
      </c>
      <c r="N2412" s="115" t="str">
        <f>INDEX(Modelo!$A$9:$D$89,MATCH(DataBase!$J2412,Modelo!$A$9:$A$89,0),MATCH(DataBase!N$1,Modelo!$A$9:$D$9,0))</f>
        <v>negativo</v>
      </c>
      <c r="O2412" s="115">
        <f t="array" ref="O2412">IF(N2412="negativo",INDEX($AD$3:$AG$51,MATCH(1,($B2412=$AD$3:$AD$51)*($J2412=$AE$3:$AE$51),0),3),IF(N2412="positivo",INDEX($AD$55:$AG$109,MATCH(1,($B2412=$AD$55:$AD$109)*($J2412=$AE$55:$AE$109),0),3)))</f>
        <v>4916309.3</v>
      </c>
      <c r="P2412" s="115">
        <f t="array" ref="P2412">IF(N2412="negativo",INDEX($AD$3:$AG$51,MATCH(1,($B2412=$AD$3:$AD$51)*($J2412=$AE$3:$AE$51),0),4),IF(N2412="positivo",INDEX($AD$55:$AG$109,MATCH(1,($B2412=$AD$55:$AD$109)*($J2412=$AE$55:$AE$109),0),4)))</f>
        <v>671</v>
      </c>
      <c r="Q2412" s="115" t="str">
        <f>VLOOKUP(M2412,Modelo!$A$2:$C$7,2,0)</f>
        <v>Acción Climática y Energía</v>
      </c>
      <c r="R2412" s="118">
        <f t="array" ref="R2412">INDEX(Modelo!$F$1:$H$37,MATCH(1,(DataBase!Q2412=Modelo!$G$1:$G$37)*(DataBase!B2412=Modelo!$F$1:$F$37),0),3)</f>
        <v>0.11764705882352941</v>
      </c>
      <c r="S2412" s="115">
        <f t="shared" si="76"/>
        <v>99.98535286861933</v>
      </c>
      <c r="T2412" s="115">
        <f t="shared" si="77"/>
        <v>11.762982690425803</v>
      </c>
    </row>
    <row r="2413" spans="1:20" x14ac:dyDescent="0.3">
      <c r="A2413" s="115" t="s">
        <v>204</v>
      </c>
      <c r="B2413" s="115" t="s">
        <v>84</v>
      </c>
      <c r="C2413" s="115" t="s">
        <v>103</v>
      </c>
      <c r="D2413" s="115" t="s">
        <v>86</v>
      </c>
      <c r="E2413" s="115" t="s">
        <v>87</v>
      </c>
      <c r="F2413" s="115" t="s">
        <v>87</v>
      </c>
      <c r="G2413" s="115">
        <v>1875</v>
      </c>
      <c r="H2413" s="115" t="s">
        <v>125</v>
      </c>
      <c r="I2413" s="115">
        <v>0</v>
      </c>
      <c r="J2413" s="115" t="s">
        <v>19</v>
      </c>
      <c r="K2413" s="115">
        <f>INDEX(DatosProcesados!$A$1:$BF$101,MATCH(DataBase!A2413,DatosProcesados!$A$1:$A$101,0),MATCH(DataBase!J2413,DatosProcesados!$A$1:$BF$1,0))</f>
        <v>671.5</v>
      </c>
      <c r="L2413" s="115" t="str">
        <f>INDEX(Modelo!$A$9:$D$89,MATCH(DataBase!$J2413,Modelo!$A$9:$A$89,0),MATCH(DataBase!L$1,Modelo!$A$9:$D$9,0))</f>
        <v>Impacto ambiental</v>
      </c>
      <c r="M2413" s="115" t="str">
        <f>INDEX(Modelo!$A$9:$D$89,MATCH(DataBase!$J2413,Modelo!$A$9:$A$89,0),MATCH(DataBase!M$1,Modelo!$A$9:$D$9,0))</f>
        <v>Pilar 2</v>
      </c>
      <c r="N2413" s="115" t="str">
        <f>INDEX(Modelo!$A$9:$D$89,MATCH(DataBase!$J2413,Modelo!$A$9:$A$89,0),MATCH(DataBase!N$1,Modelo!$A$9:$D$9,0))</f>
        <v>negativo</v>
      </c>
      <c r="O2413" s="115">
        <f t="array" ref="O2413">IF(N2413="negativo",INDEX($AD$3:$AG$51,MATCH(1,($B2413=$AD$3:$AD$51)*($J2413=$AE$3:$AE$51),0),3),IF(N2413="positivo",INDEX($AD$55:$AG$109,MATCH(1,($B2413=$AD$55:$AD$109)*($J2413=$AE$55:$AE$109),0),3)))</f>
        <v>4916309.3</v>
      </c>
      <c r="P2413" s="115">
        <f t="array" ref="P2413">IF(N2413="negativo",INDEX($AD$3:$AG$51,MATCH(1,($B2413=$AD$3:$AD$51)*($J2413=$AE$3:$AE$51),0),4),IF(N2413="positivo",INDEX($AD$55:$AG$109,MATCH(1,($B2413=$AD$55:$AD$109)*($J2413=$AE$55:$AE$109),0),4)))</f>
        <v>671</v>
      </c>
      <c r="Q2413" s="115" t="str">
        <f>VLOOKUP(M2413,Modelo!$A$2:$C$7,2,0)</f>
        <v>Acción Climática y Energía</v>
      </c>
      <c r="R2413" s="118">
        <f t="array" ref="R2413">INDEX(Modelo!$F$1:$H$37,MATCH(1,(DataBase!Q2413=Modelo!$G$1:$G$37)*(DataBase!B2413=Modelo!$F$1:$F$37),0),3)</f>
        <v>0.11764705882352941</v>
      </c>
      <c r="S2413" s="115">
        <f t="shared" si="76"/>
        <v>99.99998982838099</v>
      </c>
      <c r="T2413" s="115">
        <f t="shared" si="77"/>
        <v>11.76470468569188</v>
      </c>
    </row>
    <row r="2414" spans="1:20" x14ac:dyDescent="0.3">
      <c r="A2414" s="115" t="s">
        <v>226</v>
      </c>
      <c r="B2414" s="115" t="s">
        <v>216</v>
      </c>
      <c r="C2414" s="115" t="s">
        <v>103</v>
      </c>
      <c r="D2414" s="115" t="s">
        <v>86</v>
      </c>
      <c r="E2414" s="115" t="s">
        <v>86</v>
      </c>
      <c r="F2414" s="115" t="s">
        <v>87</v>
      </c>
      <c r="G2414" s="115">
        <v>1889</v>
      </c>
      <c r="H2414" s="115" t="s">
        <v>125</v>
      </c>
      <c r="I2414" s="115">
        <v>8.6157743510000007</v>
      </c>
      <c r="J2414" s="115" t="s">
        <v>19</v>
      </c>
      <c r="K2414" s="115">
        <f>INDEX(DatosProcesados!$A$1:$BF$101,MATCH(DataBase!A2414,DatosProcesados!$A$1:$A$101,0),MATCH(DataBase!J2414,DatosProcesados!$A$1:$BF$1,0))</f>
        <v>142933</v>
      </c>
      <c r="L2414" s="115" t="str">
        <f>INDEX(Modelo!$A$9:$D$89,MATCH(DataBase!$J2414,Modelo!$A$9:$A$89,0),MATCH(DataBase!L$1,Modelo!$A$9:$D$9,0))</f>
        <v>Impacto ambiental</v>
      </c>
      <c r="M2414" s="115" t="str">
        <f>INDEX(Modelo!$A$9:$D$89,MATCH(DataBase!$J2414,Modelo!$A$9:$A$89,0),MATCH(DataBase!M$1,Modelo!$A$9:$D$9,0))</f>
        <v>Pilar 2</v>
      </c>
      <c r="N2414" s="115" t="str">
        <f>INDEX(Modelo!$A$9:$D$89,MATCH(DataBase!$J2414,Modelo!$A$9:$A$89,0),MATCH(DataBase!N$1,Modelo!$A$9:$D$9,0))</f>
        <v>negativo</v>
      </c>
      <c r="O2414" s="115">
        <f t="array" ref="O2414">IF(N2414="negativo",INDEX($AD$3:$AG$51,MATCH(1,($B2414=$AD$3:$AD$51)*($J2414=$AE$3:$AE$51),0),3),IF(N2414="positivo",INDEX($AD$55:$AG$109,MATCH(1,($B2414=$AD$55:$AD$109)*($J2414=$AE$55:$AE$109),0),3)))</f>
        <v>4617615</v>
      </c>
      <c r="P2414" s="115">
        <f t="array" ref="P2414">IF(N2414="negativo",INDEX($AD$3:$AG$51,MATCH(1,($B2414=$AD$3:$AD$51)*($J2414=$AE$3:$AE$51),0),4),IF(N2414="positivo",INDEX($AD$55:$AG$109,MATCH(1,($B2414=$AD$55:$AD$109)*($J2414=$AE$55:$AE$109),0),4)))</f>
        <v>774.6</v>
      </c>
      <c r="Q2414" s="115" t="str">
        <f>VLOOKUP(M2414,Modelo!$A$2:$C$7,2,0)</f>
        <v>Acción Climática y Energía</v>
      </c>
      <c r="R2414" s="118">
        <f t="array" ref="R2414">INDEX(Modelo!$F$1:$H$37,MATCH(1,(DataBase!Q2414=Modelo!$G$1:$G$37)*(DataBase!B2414=Modelo!$F$1:$F$37),0),3)</f>
        <v>0.21052631578947367</v>
      </c>
      <c r="S2414" s="115">
        <f t="shared" si="76"/>
        <v>96.920872551713074</v>
      </c>
      <c r="T2414" s="115">
        <f t="shared" si="77"/>
        <v>20.404394221413277</v>
      </c>
    </row>
    <row r="2415" spans="1:20" x14ac:dyDescent="0.3">
      <c r="A2415" s="115" t="s">
        <v>287</v>
      </c>
      <c r="B2415" s="115" t="s">
        <v>216</v>
      </c>
      <c r="C2415" s="115" t="s">
        <v>103</v>
      </c>
      <c r="D2415" s="115" t="s">
        <v>86</v>
      </c>
      <c r="E2415" s="115" t="s">
        <v>86</v>
      </c>
      <c r="F2415" s="115" t="s">
        <v>87</v>
      </c>
      <c r="G2415" s="115">
        <v>2000</v>
      </c>
      <c r="H2415" s="115" t="s">
        <v>125</v>
      </c>
      <c r="I2415" s="115">
        <v>1.8730507999999999</v>
      </c>
      <c r="J2415" s="115" t="s">
        <v>19</v>
      </c>
      <c r="K2415" s="115">
        <f>INDEX(DatosProcesados!$A$1:$BF$101,MATCH(DataBase!A2415,DatosProcesados!$A$1:$A$101,0),MATCH(DataBase!J2415,DatosProcesados!$A$1:$BF$1,0))</f>
        <v>774.6</v>
      </c>
      <c r="L2415" s="115" t="str">
        <f>INDEX(Modelo!$A$9:$D$89,MATCH(DataBase!$J2415,Modelo!$A$9:$A$89,0),MATCH(DataBase!L$1,Modelo!$A$9:$D$9,0))</f>
        <v>Impacto ambiental</v>
      </c>
      <c r="M2415" s="115" t="str">
        <f>INDEX(Modelo!$A$9:$D$89,MATCH(DataBase!$J2415,Modelo!$A$9:$A$89,0),MATCH(DataBase!M$1,Modelo!$A$9:$D$9,0))</f>
        <v>Pilar 2</v>
      </c>
      <c r="N2415" s="115" t="str">
        <f>INDEX(Modelo!$A$9:$D$89,MATCH(DataBase!$J2415,Modelo!$A$9:$A$89,0),MATCH(DataBase!N$1,Modelo!$A$9:$D$9,0))</f>
        <v>negativo</v>
      </c>
      <c r="O2415" s="115">
        <f t="array" ref="O2415">IF(N2415="negativo",INDEX($AD$3:$AG$51,MATCH(1,($B2415=$AD$3:$AD$51)*($J2415=$AE$3:$AE$51),0),3),IF(N2415="positivo",INDEX($AD$55:$AG$109,MATCH(1,($B2415=$AD$55:$AD$109)*($J2415=$AE$55:$AE$109),0),3)))</f>
        <v>4617615</v>
      </c>
      <c r="P2415" s="115">
        <f t="array" ref="P2415">IF(N2415="negativo",INDEX($AD$3:$AG$51,MATCH(1,($B2415=$AD$3:$AD$51)*($J2415=$AE$3:$AE$51),0),4),IF(N2415="positivo",INDEX($AD$55:$AG$109,MATCH(1,($B2415=$AD$55:$AD$109)*($J2415=$AE$55:$AE$109),0),4)))</f>
        <v>774.6</v>
      </c>
      <c r="Q2415" s="115" t="str">
        <f>VLOOKUP(M2415,Modelo!$A$2:$C$7,2,0)</f>
        <v>Acción Climática y Energía</v>
      </c>
      <c r="R2415" s="118">
        <f t="array" ref="R2415">INDEX(Modelo!$F$1:$H$37,MATCH(1,(DataBase!Q2415=Modelo!$G$1:$G$37)*(DataBase!B2415=Modelo!$F$1:$F$37),0),3)</f>
        <v>0.21052631578947367</v>
      </c>
      <c r="S2415" s="115">
        <f t="shared" si="76"/>
        <v>100</v>
      </c>
      <c r="T2415" s="115">
        <f t="shared" si="77"/>
        <v>21.052631578947366</v>
      </c>
    </row>
    <row r="2416" spans="1:20" x14ac:dyDescent="0.3">
      <c r="A2416" s="115" t="s">
        <v>345</v>
      </c>
      <c r="B2416" s="115" t="s">
        <v>313</v>
      </c>
      <c r="C2416" s="115" t="s">
        <v>103</v>
      </c>
      <c r="D2416" s="115" t="s">
        <v>86</v>
      </c>
      <c r="E2416" s="115" t="s">
        <v>86</v>
      </c>
      <c r="F2416" s="115" t="s">
        <v>86</v>
      </c>
      <c r="G2416" s="115">
        <v>2004</v>
      </c>
      <c r="H2416" s="115" t="s">
        <v>125</v>
      </c>
      <c r="I2416" s="115">
        <v>4.5125503050000004</v>
      </c>
      <c r="J2416" s="115" t="s">
        <v>19</v>
      </c>
      <c r="K2416" s="115" t="str">
        <f>INDEX(DatosProcesados!$A$1:$BF$101,MATCH(DataBase!A2416,DatosProcesados!$A$1:$A$101,0),MATCH(DataBase!J2416,DatosProcesados!$A$1:$BF$1,0))</f>
        <v xml:space="preserve">No informa </v>
      </c>
      <c r="L2416" s="115" t="str">
        <f>INDEX(Modelo!$A$9:$D$89,MATCH(DataBase!$J2416,Modelo!$A$9:$A$89,0),MATCH(DataBase!L$1,Modelo!$A$9:$D$9,0))</f>
        <v>Impacto ambiental</v>
      </c>
      <c r="M2416" s="115" t="str">
        <f>INDEX(Modelo!$A$9:$D$89,MATCH(DataBase!$J2416,Modelo!$A$9:$A$89,0),MATCH(DataBase!M$1,Modelo!$A$9:$D$9,0))</f>
        <v>Pilar 2</v>
      </c>
      <c r="N2416" s="115" t="str">
        <f>INDEX(Modelo!$A$9:$D$89,MATCH(DataBase!$J2416,Modelo!$A$9:$A$89,0),MATCH(DataBase!N$1,Modelo!$A$9:$D$9,0))</f>
        <v>negativo</v>
      </c>
      <c r="O2416" s="115">
        <f t="array" ref="O2416">IF(N2416="negativo",INDEX($AD$3:$AG$51,MATCH(1,($B2416=$AD$3:$AD$51)*($J2416=$AE$3:$AE$51),0),3),IF(N2416="positivo",INDEX($AD$55:$AG$109,MATCH(1,($B2416=$AD$55:$AD$109)*($J2416=$AE$55:$AE$109),0),3)))</f>
        <v>143071.79999999999</v>
      </c>
      <c r="P2416" s="115">
        <f t="array" ref="P2416">IF(N2416="negativo",INDEX($AD$3:$AG$51,MATCH(1,($B2416=$AD$3:$AD$51)*($J2416=$AE$3:$AE$51),0),4),IF(N2416="positivo",INDEX($AD$55:$AG$109,MATCH(1,($B2416=$AD$55:$AD$109)*($J2416=$AE$55:$AE$109),0),4)))</f>
        <v>52.76</v>
      </c>
      <c r="Q2416" s="115" t="str">
        <f>VLOOKUP(M2416,Modelo!$A$2:$C$7,2,0)</f>
        <v>Acción Climática y Energía</v>
      </c>
      <c r="R2416" s="118">
        <f t="array" ref="R2416">INDEX(Modelo!$F$1:$H$37,MATCH(1,(DataBase!Q2416=Modelo!$G$1:$G$37)*(DataBase!B2416=Modelo!$F$1:$F$37),0),3)</f>
        <v>0.17647058823529413</v>
      </c>
      <c r="S2416" s="115">
        <f t="shared" si="76"/>
        <v>0</v>
      </c>
      <c r="T2416" s="115">
        <f t="shared" si="77"/>
        <v>0</v>
      </c>
    </row>
    <row r="2417" spans="1:20" x14ac:dyDescent="0.3">
      <c r="A2417" s="115" t="s">
        <v>464</v>
      </c>
      <c r="B2417" s="115" t="s">
        <v>407</v>
      </c>
      <c r="C2417" s="115" t="s">
        <v>103</v>
      </c>
      <c r="D2417" s="115" t="s">
        <v>86</v>
      </c>
      <c r="E2417" s="115" t="s">
        <v>86</v>
      </c>
      <c r="F2417" s="115" t="s">
        <v>87</v>
      </c>
      <c r="G2417" s="115">
        <v>1990</v>
      </c>
      <c r="H2417" s="115" t="s">
        <v>281</v>
      </c>
      <c r="I2417" s="115">
        <v>0.89502277900000005</v>
      </c>
      <c r="J2417" s="115" t="s">
        <v>19</v>
      </c>
      <c r="K2417" s="115" t="str">
        <f>INDEX(DatosProcesados!$A$1:$BF$101,MATCH(DataBase!A2417,DatosProcesados!$A$1:$A$101,0),MATCH(DataBase!J2417,DatosProcesados!$A$1:$BF$1,0))</f>
        <v>No informa</v>
      </c>
      <c r="L2417" s="115" t="str">
        <f>INDEX(Modelo!$A$9:$D$89,MATCH(DataBase!$J2417,Modelo!$A$9:$A$89,0),MATCH(DataBase!L$1,Modelo!$A$9:$D$9,0))</f>
        <v>Impacto ambiental</v>
      </c>
      <c r="M2417" s="115" t="str">
        <f>INDEX(Modelo!$A$9:$D$89,MATCH(DataBase!$J2417,Modelo!$A$9:$A$89,0),MATCH(DataBase!M$1,Modelo!$A$9:$D$9,0))</f>
        <v>Pilar 2</v>
      </c>
      <c r="N2417" s="115" t="str">
        <f>INDEX(Modelo!$A$9:$D$89,MATCH(DataBase!$J2417,Modelo!$A$9:$A$89,0),MATCH(DataBase!N$1,Modelo!$A$9:$D$9,0))</f>
        <v>negativo</v>
      </c>
      <c r="O2417" s="115">
        <f t="array" ref="O2417">IF(N2417="negativo",INDEX($AD$3:$AG$51,MATCH(1,($B2417=$AD$3:$AD$51)*($J2417=$AE$3:$AE$51),0),3),IF(N2417="positivo",INDEX($AD$55:$AG$109,MATCH(1,($B2417=$AD$55:$AD$109)*($J2417=$AE$55:$AE$109),0),3)))</f>
        <v>11817213</v>
      </c>
      <c r="P2417" s="115">
        <f t="array" ref="P2417">IF(N2417="negativo",INDEX($AD$3:$AG$51,MATCH(1,($B2417=$AD$3:$AD$51)*($J2417=$AE$3:$AE$51),0),4),IF(N2417="positivo",INDEX($AD$55:$AG$109,MATCH(1,($B2417=$AD$55:$AD$109)*($J2417=$AE$55:$AE$109),0),4)))</f>
        <v>182252</v>
      </c>
      <c r="Q2417" s="115" t="str">
        <f>VLOOKUP(M2417,Modelo!$A$2:$C$7,2,0)</f>
        <v>Acción Climática y Energía</v>
      </c>
      <c r="R2417" s="118">
        <f t="array" ref="R2417">INDEX(Modelo!$F$1:$H$37,MATCH(1,(DataBase!Q2417=Modelo!$G$1:$G$37)*(DataBase!B2417=Modelo!$F$1:$F$37),0),3)</f>
        <v>0.19230769230769232</v>
      </c>
      <c r="S2417" s="115">
        <f t="shared" si="76"/>
        <v>0</v>
      </c>
      <c r="T2417" s="115">
        <f t="shared" si="77"/>
        <v>0</v>
      </c>
    </row>
    <row r="2418" spans="1:20" x14ac:dyDescent="0.3">
      <c r="A2418" s="115" t="s">
        <v>296</v>
      </c>
      <c r="B2418" s="115" t="s">
        <v>216</v>
      </c>
      <c r="C2418" s="115" t="s">
        <v>103</v>
      </c>
      <c r="D2418" s="115" t="s">
        <v>86</v>
      </c>
      <c r="E2418" s="115" t="s">
        <v>86</v>
      </c>
      <c r="F2418" s="115" t="s">
        <v>87</v>
      </c>
      <c r="G2418" s="115">
        <v>1944</v>
      </c>
      <c r="H2418" s="115" t="s">
        <v>125</v>
      </c>
      <c r="I2418" s="115">
        <v>1.7785578609999999</v>
      </c>
      <c r="J2418" s="115" t="s">
        <v>19</v>
      </c>
      <c r="K2418" s="115" t="str">
        <f>INDEX(DatosProcesados!$A$1:$BF$101,MATCH(DataBase!A2418,DatosProcesados!$A$1:$A$101,0),MATCH(DataBase!J2418,DatosProcesados!$A$1:$BF$1,0))</f>
        <v xml:space="preserve">No informa </v>
      </c>
      <c r="L2418" s="115" t="str">
        <f>INDEX(Modelo!$A$9:$D$89,MATCH(DataBase!$J2418,Modelo!$A$9:$A$89,0),MATCH(DataBase!L$1,Modelo!$A$9:$D$9,0))</f>
        <v>Impacto ambiental</v>
      </c>
      <c r="M2418" s="115" t="str">
        <f>INDEX(Modelo!$A$9:$D$89,MATCH(DataBase!$J2418,Modelo!$A$9:$A$89,0),MATCH(DataBase!M$1,Modelo!$A$9:$D$9,0))</f>
        <v>Pilar 2</v>
      </c>
      <c r="N2418" s="115" t="str">
        <f>INDEX(Modelo!$A$9:$D$89,MATCH(DataBase!$J2418,Modelo!$A$9:$A$89,0),MATCH(DataBase!N$1,Modelo!$A$9:$D$9,0))</f>
        <v>negativo</v>
      </c>
      <c r="O2418" s="115">
        <f t="array" ref="O2418">IF(N2418="negativo",INDEX($AD$3:$AG$51,MATCH(1,($B2418=$AD$3:$AD$51)*($J2418=$AE$3:$AE$51),0),3),IF(N2418="positivo",INDEX($AD$55:$AG$109,MATCH(1,($B2418=$AD$55:$AD$109)*($J2418=$AE$55:$AE$109),0),3)))</f>
        <v>4617615</v>
      </c>
      <c r="P2418" s="115">
        <f t="array" ref="P2418">IF(N2418="negativo",INDEX($AD$3:$AG$51,MATCH(1,($B2418=$AD$3:$AD$51)*($J2418=$AE$3:$AE$51),0),4),IF(N2418="positivo",INDEX($AD$55:$AG$109,MATCH(1,($B2418=$AD$55:$AD$109)*($J2418=$AE$55:$AE$109),0),4)))</f>
        <v>774.6</v>
      </c>
      <c r="Q2418" s="115" t="str">
        <f>VLOOKUP(M2418,Modelo!$A$2:$C$7,2,0)</f>
        <v>Acción Climática y Energía</v>
      </c>
      <c r="R2418" s="118">
        <f t="array" ref="R2418">INDEX(Modelo!$F$1:$H$37,MATCH(1,(DataBase!Q2418=Modelo!$G$1:$G$37)*(DataBase!B2418=Modelo!$F$1:$F$37),0),3)</f>
        <v>0.21052631578947367</v>
      </c>
      <c r="S2418" s="115">
        <f t="shared" si="76"/>
        <v>0</v>
      </c>
      <c r="T2418" s="115">
        <f t="shared" si="77"/>
        <v>0</v>
      </c>
    </row>
    <row r="2419" spans="1:20" x14ac:dyDescent="0.3">
      <c r="A2419" s="115" t="s">
        <v>134</v>
      </c>
      <c r="B2419" s="115" t="s">
        <v>84</v>
      </c>
      <c r="C2419" s="115" t="s">
        <v>103</v>
      </c>
      <c r="D2419" s="115" t="s">
        <v>86</v>
      </c>
      <c r="E2419" s="115" t="s">
        <v>87</v>
      </c>
      <c r="F2419" s="115" t="s">
        <v>87</v>
      </c>
      <c r="G2419" s="115">
        <v>2001</v>
      </c>
      <c r="H2419" s="115" t="s">
        <v>125</v>
      </c>
      <c r="I2419" s="115">
        <v>6.5475670460000002</v>
      </c>
      <c r="J2419" s="115" t="s">
        <v>19</v>
      </c>
      <c r="K2419" s="115">
        <f>INDEX(DatosProcesados!$A$1:$BF$101,MATCH(DataBase!A2419,DatosProcesados!$A$1:$A$101,0),MATCH(DataBase!J2419,DatosProcesados!$A$1:$BF$1,0))</f>
        <v>344413.88</v>
      </c>
      <c r="L2419" s="115" t="str">
        <f>INDEX(Modelo!$A$9:$D$89,MATCH(DataBase!$J2419,Modelo!$A$9:$A$89,0),MATCH(DataBase!L$1,Modelo!$A$9:$D$9,0))</f>
        <v>Impacto ambiental</v>
      </c>
      <c r="M2419" s="115" t="str">
        <f>INDEX(Modelo!$A$9:$D$89,MATCH(DataBase!$J2419,Modelo!$A$9:$A$89,0),MATCH(DataBase!M$1,Modelo!$A$9:$D$9,0))</f>
        <v>Pilar 2</v>
      </c>
      <c r="N2419" s="115" t="str">
        <f>INDEX(Modelo!$A$9:$D$89,MATCH(DataBase!$J2419,Modelo!$A$9:$A$89,0),MATCH(DataBase!N$1,Modelo!$A$9:$D$9,0))</f>
        <v>negativo</v>
      </c>
      <c r="O2419" s="115">
        <f t="array" ref="O2419">IF(N2419="negativo",INDEX($AD$3:$AG$51,MATCH(1,($B2419=$AD$3:$AD$51)*($J2419=$AE$3:$AE$51),0),3),IF(N2419="positivo",INDEX($AD$55:$AG$109,MATCH(1,($B2419=$AD$55:$AD$109)*($J2419=$AE$55:$AE$109),0),3)))</f>
        <v>4916309.3</v>
      </c>
      <c r="P2419" s="115">
        <f t="array" ref="P2419">IF(N2419="negativo",INDEX($AD$3:$AG$51,MATCH(1,($B2419=$AD$3:$AD$51)*($J2419=$AE$3:$AE$51),0),4),IF(N2419="positivo",INDEX($AD$55:$AG$109,MATCH(1,($B2419=$AD$55:$AD$109)*($J2419=$AE$55:$AE$109),0),4)))</f>
        <v>671</v>
      </c>
      <c r="Q2419" s="115" t="str">
        <f>VLOOKUP(M2419,Modelo!$A$2:$C$7,2,0)</f>
        <v>Acción Climática y Energía</v>
      </c>
      <c r="R2419" s="118">
        <f t="array" ref="R2419">INDEX(Modelo!$F$1:$H$37,MATCH(1,(DataBase!Q2419=Modelo!$G$1:$G$37)*(DataBase!B2419=Modelo!$F$1:$F$37),0),3)</f>
        <v>0.11764705882352941</v>
      </c>
      <c r="S2419" s="115">
        <f t="shared" si="76"/>
        <v>93.007156771481746</v>
      </c>
      <c r="T2419" s="115">
        <f t="shared" si="77"/>
        <v>10.942018443703734</v>
      </c>
    </row>
    <row r="2420" spans="1:20" x14ac:dyDescent="0.3">
      <c r="A2420" s="115" t="s">
        <v>290</v>
      </c>
      <c r="B2420" s="115" t="s">
        <v>216</v>
      </c>
      <c r="C2420" s="115" t="s">
        <v>103</v>
      </c>
      <c r="D2420" s="115" t="s">
        <v>86</v>
      </c>
      <c r="E2420" s="115" t="s">
        <v>87</v>
      </c>
      <c r="F2420" s="115" t="s">
        <v>87</v>
      </c>
      <c r="G2420" s="115">
        <v>1934</v>
      </c>
      <c r="H2420" s="115" t="s">
        <v>125</v>
      </c>
      <c r="I2420" s="115">
        <v>1.84479215</v>
      </c>
      <c r="J2420" s="115" t="s">
        <v>19</v>
      </c>
      <c r="K2420" s="115">
        <f>INDEX(DatosProcesados!$A$1:$BF$101,MATCH(DataBase!A2420,DatosProcesados!$A$1:$A$101,0),MATCH(DataBase!J2420,DatosProcesados!$A$1:$BF$1,0))</f>
        <v>4617615</v>
      </c>
      <c r="L2420" s="115" t="str">
        <f>INDEX(Modelo!$A$9:$D$89,MATCH(DataBase!$J2420,Modelo!$A$9:$A$89,0),MATCH(DataBase!L$1,Modelo!$A$9:$D$9,0))</f>
        <v>Impacto ambiental</v>
      </c>
      <c r="M2420" s="115" t="str">
        <f>INDEX(Modelo!$A$9:$D$89,MATCH(DataBase!$J2420,Modelo!$A$9:$A$89,0),MATCH(DataBase!M$1,Modelo!$A$9:$D$9,0))</f>
        <v>Pilar 2</v>
      </c>
      <c r="N2420" s="115" t="str">
        <f>INDEX(Modelo!$A$9:$D$89,MATCH(DataBase!$J2420,Modelo!$A$9:$A$89,0),MATCH(DataBase!N$1,Modelo!$A$9:$D$9,0))</f>
        <v>negativo</v>
      </c>
      <c r="O2420" s="115">
        <f t="array" ref="O2420">IF(N2420="negativo",INDEX($AD$3:$AG$51,MATCH(1,($B2420=$AD$3:$AD$51)*($J2420=$AE$3:$AE$51),0),3),IF(N2420="positivo",INDEX($AD$55:$AG$109,MATCH(1,($B2420=$AD$55:$AD$109)*($J2420=$AE$55:$AE$109),0),3)))</f>
        <v>4617615</v>
      </c>
      <c r="P2420" s="115">
        <f t="array" ref="P2420">IF(N2420="negativo",INDEX($AD$3:$AG$51,MATCH(1,($B2420=$AD$3:$AD$51)*($J2420=$AE$3:$AE$51),0),4),IF(N2420="positivo",INDEX($AD$55:$AG$109,MATCH(1,($B2420=$AD$55:$AD$109)*($J2420=$AE$55:$AE$109),0),4)))</f>
        <v>774.6</v>
      </c>
      <c r="Q2420" s="115" t="str">
        <f>VLOOKUP(M2420,Modelo!$A$2:$C$7,2,0)</f>
        <v>Acción Climática y Energía</v>
      </c>
      <c r="R2420" s="118">
        <f t="array" ref="R2420">INDEX(Modelo!$F$1:$H$37,MATCH(1,(DataBase!Q2420=Modelo!$G$1:$G$37)*(DataBase!B2420=Modelo!$F$1:$F$37),0),3)</f>
        <v>0.21052631578947367</v>
      </c>
      <c r="S2420" s="115">
        <f t="shared" si="76"/>
        <v>0</v>
      </c>
      <c r="T2420" s="115">
        <f t="shared" si="77"/>
        <v>0</v>
      </c>
    </row>
    <row r="2421" spans="1:20" x14ac:dyDescent="0.3">
      <c r="A2421" s="115" t="s">
        <v>346</v>
      </c>
      <c r="B2421" s="115" t="s">
        <v>313</v>
      </c>
      <c r="C2421" s="115" t="s">
        <v>103</v>
      </c>
      <c r="D2421" s="115" t="s">
        <v>87</v>
      </c>
      <c r="E2421" s="115" t="s">
        <v>87</v>
      </c>
      <c r="F2421" s="115" t="s">
        <v>87</v>
      </c>
      <c r="G2421" s="115">
        <v>1960</v>
      </c>
      <c r="H2421" s="115" t="s">
        <v>177</v>
      </c>
      <c r="I2421" s="115">
        <v>4.2128666020000001</v>
      </c>
      <c r="J2421" s="115" t="s">
        <v>19</v>
      </c>
      <c r="K2421" s="115" t="str">
        <f>INDEX(DatosProcesados!$A$1:$BF$101,MATCH(DataBase!A2421,DatosProcesados!$A$1:$A$101,0),MATCH(DataBase!J2421,DatosProcesados!$A$1:$BF$1,0))</f>
        <v>No informa</v>
      </c>
      <c r="L2421" s="115" t="str">
        <f>INDEX(Modelo!$A$9:$D$89,MATCH(DataBase!$J2421,Modelo!$A$9:$A$89,0),MATCH(DataBase!L$1,Modelo!$A$9:$D$9,0))</f>
        <v>Impacto ambiental</v>
      </c>
      <c r="M2421" s="115" t="str">
        <f>INDEX(Modelo!$A$9:$D$89,MATCH(DataBase!$J2421,Modelo!$A$9:$A$89,0),MATCH(DataBase!M$1,Modelo!$A$9:$D$9,0))</f>
        <v>Pilar 2</v>
      </c>
      <c r="N2421" s="115" t="str">
        <f>INDEX(Modelo!$A$9:$D$89,MATCH(DataBase!$J2421,Modelo!$A$9:$A$89,0),MATCH(DataBase!N$1,Modelo!$A$9:$D$9,0))</f>
        <v>negativo</v>
      </c>
      <c r="O2421" s="115">
        <f t="array" ref="O2421">IF(N2421="negativo",INDEX($AD$3:$AG$51,MATCH(1,($B2421=$AD$3:$AD$51)*($J2421=$AE$3:$AE$51),0),3),IF(N2421="positivo",INDEX($AD$55:$AG$109,MATCH(1,($B2421=$AD$55:$AD$109)*($J2421=$AE$55:$AE$109),0),3)))</f>
        <v>143071.79999999999</v>
      </c>
      <c r="P2421" s="115">
        <f t="array" ref="P2421">IF(N2421="negativo",INDEX($AD$3:$AG$51,MATCH(1,($B2421=$AD$3:$AD$51)*($J2421=$AE$3:$AE$51),0),4),IF(N2421="positivo",INDEX($AD$55:$AG$109,MATCH(1,($B2421=$AD$55:$AD$109)*($J2421=$AE$55:$AE$109),0),4)))</f>
        <v>52.76</v>
      </c>
      <c r="Q2421" s="115" t="str">
        <f>VLOOKUP(M2421,Modelo!$A$2:$C$7,2,0)</f>
        <v>Acción Climática y Energía</v>
      </c>
      <c r="R2421" s="118">
        <f t="array" ref="R2421">INDEX(Modelo!$F$1:$H$37,MATCH(1,(DataBase!Q2421=Modelo!$G$1:$G$37)*(DataBase!B2421=Modelo!$F$1:$F$37),0),3)</f>
        <v>0.17647058823529413</v>
      </c>
      <c r="S2421" s="115">
        <f t="shared" si="76"/>
        <v>0</v>
      </c>
      <c r="T2421" s="115">
        <f t="shared" si="77"/>
        <v>0</v>
      </c>
    </row>
    <row r="2422" spans="1:20" x14ac:dyDescent="0.3">
      <c r="A2422" s="115" t="s">
        <v>124</v>
      </c>
      <c r="B2422" s="115" t="s">
        <v>84</v>
      </c>
      <c r="C2422" s="115" t="s">
        <v>97</v>
      </c>
      <c r="D2422" s="115" t="s">
        <v>86</v>
      </c>
      <c r="E2422" s="115" t="s">
        <v>86</v>
      </c>
      <c r="F2422" s="115" t="s">
        <v>86</v>
      </c>
      <c r="G2422" s="115">
        <v>2012</v>
      </c>
      <c r="H2422" s="115" t="s">
        <v>125</v>
      </c>
      <c r="I2422" s="115">
        <v>9.9777362400000005</v>
      </c>
      <c r="J2422" s="115" t="s">
        <v>19</v>
      </c>
      <c r="K2422" s="115">
        <f>INDEX(DatosProcesados!$A$1:$BF$101,MATCH(DataBase!A2422,DatosProcesados!$A$1:$A$101,0),MATCH(DataBase!J2422,DatosProcesados!$A$1:$BF$1,0))</f>
        <v>124676.88</v>
      </c>
      <c r="L2422" s="115" t="str">
        <f>INDEX(Modelo!$A$9:$D$89,MATCH(DataBase!$J2422,Modelo!$A$9:$A$89,0),MATCH(DataBase!L$1,Modelo!$A$9:$D$9,0))</f>
        <v>Impacto ambiental</v>
      </c>
      <c r="M2422" s="115" t="str">
        <f>INDEX(Modelo!$A$9:$D$89,MATCH(DataBase!$J2422,Modelo!$A$9:$A$89,0),MATCH(DataBase!M$1,Modelo!$A$9:$D$9,0))</f>
        <v>Pilar 2</v>
      </c>
      <c r="N2422" s="115" t="str">
        <f>INDEX(Modelo!$A$9:$D$89,MATCH(DataBase!$J2422,Modelo!$A$9:$A$89,0),MATCH(DataBase!N$1,Modelo!$A$9:$D$9,0))</f>
        <v>negativo</v>
      </c>
      <c r="O2422" s="115">
        <f t="array" ref="O2422">IF(N2422="negativo",INDEX($AD$3:$AG$51,MATCH(1,($B2422=$AD$3:$AD$51)*($J2422=$AE$3:$AE$51),0),3),IF(N2422="positivo",INDEX($AD$55:$AG$109,MATCH(1,($B2422=$AD$55:$AD$109)*($J2422=$AE$55:$AE$109),0),3)))</f>
        <v>4916309.3</v>
      </c>
      <c r="P2422" s="115">
        <f t="array" ref="P2422">IF(N2422="negativo",INDEX($AD$3:$AG$51,MATCH(1,($B2422=$AD$3:$AD$51)*($J2422=$AE$3:$AE$51),0),4),IF(N2422="positivo",INDEX($AD$55:$AG$109,MATCH(1,($B2422=$AD$55:$AD$109)*($J2422=$AE$55:$AE$109),0),4)))</f>
        <v>671</v>
      </c>
      <c r="Q2422" s="115" t="str">
        <f>VLOOKUP(M2422,Modelo!$A$2:$C$7,2,0)</f>
        <v>Acción Climática y Energía</v>
      </c>
      <c r="R2422" s="118">
        <f t="array" ref="R2422">INDEX(Modelo!$F$1:$H$37,MATCH(1,(DataBase!Q2422=Modelo!$G$1:$G$37)*(DataBase!B2422=Modelo!$F$1:$F$37),0),3)</f>
        <v>0.11764705882352941</v>
      </c>
      <c r="S2422" s="115">
        <f t="shared" si="76"/>
        <v>97.477318866198928</v>
      </c>
      <c r="T2422" s="115">
        <f t="shared" si="77"/>
        <v>11.467919866611638</v>
      </c>
    </row>
    <row r="2423" spans="1:20" x14ac:dyDescent="0.3">
      <c r="A2423" s="115" t="s">
        <v>414</v>
      </c>
      <c r="B2423" s="115" t="s">
        <v>407</v>
      </c>
      <c r="C2423" s="115" t="s">
        <v>103</v>
      </c>
      <c r="D2423" s="115" t="s">
        <v>86</v>
      </c>
      <c r="E2423" s="115" t="s">
        <v>86</v>
      </c>
      <c r="F2423" s="115" t="s">
        <v>87</v>
      </c>
      <c r="G2423" s="115">
        <v>1976</v>
      </c>
      <c r="H2423" s="115" t="s">
        <v>415</v>
      </c>
      <c r="I2423" s="115">
        <v>6.0471020830000004</v>
      </c>
      <c r="J2423" s="115" t="s">
        <v>19</v>
      </c>
      <c r="K2423" s="115" t="str">
        <f>INDEX(DatosProcesados!$A$1:$BF$101,MATCH(DataBase!A2423,DatosProcesados!$A$1:$A$101,0),MATCH(DataBase!J2423,DatosProcesados!$A$1:$BF$1,0))</f>
        <v>No informa</v>
      </c>
      <c r="L2423" s="115" t="str">
        <f>INDEX(Modelo!$A$9:$D$89,MATCH(DataBase!$J2423,Modelo!$A$9:$A$89,0),MATCH(DataBase!L$1,Modelo!$A$9:$D$9,0))</f>
        <v>Impacto ambiental</v>
      </c>
      <c r="M2423" s="115" t="str">
        <f>INDEX(Modelo!$A$9:$D$89,MATCH(DataBase!$J2423,Modelo!$A$9:$A$89,0),MATCH(DataBase!M$1,Modelo!$A$9:$D$9,0))</f>
        <v>Pilar 2</v>
      </c>
      <c r="N2423" s="115" t="str">
        <f>INDEX(Modelo!$A$9:$D$89,MATCH(DataBase!$J2423,Modelo!$A$9:$A$89,0),MATCH(DataBase!N$1,Modelo!$A$9:$D$9,0))</f>
        <v>negativo</v>
      </c>
      <c r="O2423" s="115">
        <f t="array" ref="O2423">IF(N2423="negativo",INDEX($AD$3:$AG$51,MATCH(1,($B2423=$AD$3:$AD$51)*($J2423=$AE$3:$AE$51),0),3),IF(N2423="positivo",INDEX($AD$55:$AG$109,MATCH(1,($B2423=$AD$55:$AD$109)*($J2423=$AE$55:$AE$109),0),3)))</f>
        <v>11817213</v>
      </c>
      <c r="P2423" s="115">
        <f t="array" ref="P2423">IF(N2423="negativo",INDEX($AD$3:$AG$51,MATCH(1,($B2423=$AD$3:$AD$51)*($J2423=$AE$3:$AE$51),0),4),IF(N2423="positivo",INDEX($AD$55:$AG$109,MATCH(1,($B2423=$AD$55:$AD$109)*($J2423=$AE$55:$AE$109),0),4)))</f>
        <v>182252</v>
      </c>
      <c r="Q2423" s="115" t="str">
        <f>VLOOKUP(M2423,Modelo!$A$2:$C$7,2,0)</f>
        <v>Acción Climática y Energía</v>
      </c>
      <c r="R2423" s="118">
        <f t="array" ref="R2423">INDEX(Modelo!$F$1:$H$37,MATCH(1,(DataBase!Q2423=Modelo!$G$1:$G$37)*(DataBase!B2423=Modelo!$F$1:$F$37),0),3)</f>
        <v>0.19230769230769232</v>
      </c>
      <c r="S2423" s="115">
        <f t="shared" si="76"/>
        <v>0</v>
      </c>
      <c r="T2423" s="115">
        <f t="shared" si="77"/>
        <v>0</v>
      </c>
    </row>
    <row r="2424" spans="1:20" x14ac:dyDescent="0.3">
      <c r="A2424" s="115" t="s">
        <v>337</v>
      </c>
      <c r="B2424" s="115" t="s">
        <v>313</v>
      </c>
      <c r="C2424" s="115" t="s">
        <v>103</v>
      </c>
      <c r="D2424" s="115" t="s">
        <v>86</v>
      </c>
      <c r="E2424" s="115" t="s">
        <v>86</v>
      </c>
      <c r="F2424" s="115" t="s">
        <v>87</v>
      </c>
      <c r="G2424" s="115">
        <v>1879</v>
      </c>
      <c r="H2424" s="115" t="s">
        <v>244</v>
      </c>
      <c r="I2424" s="115">
        <v>5.8689859999999996</v>
      </c>
      <c r="J2424" s="115" t="s">
        <v>19</v>
      </c>
      <c r="K2424" s="115" t="str">
        <f>INDEX(DatosProcesados!$A$1:$BF$101,MATCH(DataBase!A2424,DatosProcesados!$A$1:$A$101,0),MATCH(DataBase!J2424,DatosProcesados!$A$1:$BF$1,0))</f>
        <v>No informa</v>
      </c>
      <c r="L2424" s="115" t="str">
        <f>INDEX(Modelo!$A$9:$D$89,MATCH(DataBase!$J2424,Modelo!$A$9:$A$89,0),MATCH(DataBase!L$1,Modelo!$A$9:$D$9,0))</f>
        <v>Impacto ambiental</v>
      </c>
      <c r="M2424" s="115" t="str">
        <f>INDEX(Modelo!$A$9:$D$89,MATCH(DataBase!$J2424,Modelo!$A$9:$A$89,0),MATCH(DataBase!M$1,Modelo!$A$9:$D$9,0))</f>
        <v>Pilar 2</v>
      </c>
      <c r="N2424" s="115" t="str">
        <f>INDEX(Modelo!$A$9:$D$89,MATCH(DataBase!$J2424,Modelo!$A$9:$A$89,0),MATCH(DataBase!N$1,Modelo!$A$9:$D$9,0))</f>
        <v>negativo</v>
      </c>
      <c r="O2424" s="115">
        <f t="array" ref="O2424">IF(N2424="negativo",INDEX($AD$3:$AG$51,MATCH(1,($B2424=$AD$3:$AD$51)*($J2424=$AE$3:$AE$51),0),3),IF(N2424="positivo",INDEX($AD$55:$AG$109,MATCH(1,($B2424=$AD$55:$AD$109)*($J2424=$AE$55:$AE$109),0),3)))</f>
        <v>143071.79999999999</v>
      </c>
      <c r="P2424" s="115">
        <f t="array" ref="P2424">IF(N2424="negativo",INDEX($AD$3:$AG$51,MATCH(1,($B2424=$AD$3:$AD$51)*($J2424=$AE$3:$AE$51),0),4),IF(N2424="positivo",INDEX($AD$55:$AG$109,MATCH(1,($B2424=$AD$55:$AD$109)*($J2424=$AE$55:$AE$109),0),4)))</f>
        <v>52.76</v>
      </c>
      <c r="Q2424" s="115" t="str">
        <f>VLOOKUP(M2424,Modelo!$A$2:$C$7,2,0)</f>
        <v>Acción Climática y Energía</v>
      </c>
      <c r="R2424" s="118">
        <f t="array" ref="R2424">INDEX(Modelo!$F$1:$H$37,MATCH(1,(DataBase!Q2424=Modelo!$G$1:$G$37)*(DataBase!B2424=Modelo!$F$1:$F$37),0),3)</f>
        <v>0.17647058823529413</v>
      </c>
      <c r="S2424" s="115">
        <f t="shared" si="76"/>
        <v>0</v>
      </c>
      <c r="T2424" s="115">
        <f t="shared" si="77"/>
        <v>0</v>
      </c>
    </row>
    <row r="2425" spans="1:20" x14ac:dyDescent="0.3">
      <c r="A2425" s="115" t="s">
        <v>373</v>
      </c>
      <c r="B2425" s="115" t="s">
        <v>313</v>
      </c>
      <c r="C2425" s="115" t="s">
        <v>103</v>
      </c>
      <c r="D2425" s="115" t="s">
        <v>87</v>
      </c>
      <c r="E2425" s="115" t="s">
        <v>86</v>
      </c>
      <c r="F2425" s="115" t="s">
        <v>86</v>
      </c>
      <c r="G2425" s="115">
        <v>1997</v>
      </c>
      <c r="H2425" s="115" t="s">
        <v>125</v>
      </c>
      <c r="I2425" s="115">
        <v>1.9766409730000001</v>
      </c>
      <c r="J2425" s="115" t="s">
        <v>19</v>
      </c>
      <c r="K2425" s="115" t="str">
        <f>INDEX(DatosProcesados!$A$1:$BF$101,MATCH(DataBase!A2425,DatosProcesados!$A$1:$A$101,0),MATCH(DataBase!J2425,DatosProcesados!$A$1:$BF$1,0))</f>
        <v xml:space="preserve">No informa </v>
      </c>
      <c r="L2425" s="115" t="str">
        <f>INDEX(Modelo!$A$9:$D$89,MATCH(DataBase!$J2425,Modelo!$A$9:$A$89,0),MATCH(DataBase!L$1,Modelo!$A$9:$D$9,0))</f>
        <v>Impacto ambiental</v>
      </c>
      <c r="M2425" s="115" t="str">
        <f>INDEX(Modelo!$A$9:$D$89,MATCH(DataBase!$J2425,Modelo!$A$9:$A$89,0),MATCH(DataBase!M$1,Modelo!$A$9:$D$9,0))</f>
        <v>Pilar 2</v>
      </c>
      <c r="N2425" s="115" t="str">
        <f>INDEX(Modelo!$A$9:$D$89,MATCH(DataBase!$J2425,Modelo!$A$9:$A$89,0),MATCH(DataBase!N$1,Modelo!$A$9:$D$9,0))</f>
        <v>negativo</v>
      </c>
      <c r="O2425" s="115">
        <f t="array" ref="O2425">IF(N2425="negativo",INDEX($AD$3:$AG$51,MATCH(1,($B2425=$AD$3:$AD$51)*($J2425=$AE$3:$AE$51),0),3),IF(N2425="positivo",INDEX($AD$55:$AG$109,MATCH(1,($B2425=$AD$55:$AD$109)*($J2425=$AE$55:$AE$109),0),3)))</f>
        <v>143071.79999999999</v>
      </c>
      <c r="P2425" s="115">
        <f t="array" ref="P2425">IF(N2425="negativo",INDEX($AD$3:$AG$51,MATCH(1,($B2425=$AD$3:$AD$51)*($J2425=$AE$3:$AE$51),0),4),IF(N2425="positivo",INDEX($AD$55:$AG$109,MATCH(1,($B2425=$AD$55:$AD$109)*($J2425=$AE$55:$AE$109),0),4)))</f>
        <v>52.76</v>
      </c>
      <c r="Q2425" s="115" t="str">
        <f>VLOOKUP(M2425,Modelo!$A$2:$C$7,2,0)</f>
        <v>Acción Climática y Energía</v>
      </c>
      <c r="R2425" s="118">
        <f t="array" ref="R2425">INDEX(Modelo!$F$1:$H$37,MATCH(1,(DataBase!Q2425=Modelo!$G$1:$G$37)*(DataBase!B2425=Modelo!$F$1:$F$37),0),3)</f>
        <v>0.17647058823529413</v>
      </c>
      <c r="S2425" s="115">
        <f t="shared" si="76"/>
        <v>0</v>
      </c>
      <c r="T2425" s="115">
        <f t="shared" si="77"/>
        <v>0</v>
      </c>
    </row>
    <row r="2426" spans="1:20" x14ac:dyDescent="0.3">
      <c r="A2426" s="115" t="s">
        <v>102</v>
      </c>
      <c r="B2426" s="115" t="s">
        <v>84</v>
      </c>
      <c r="C2426" s="115" t="s">
        <v>103</v>
      </c>
      <c r="D2426" s="115" t="s">
        <v>86</v>
      </c>
      <c r="E2426" s="115" t="s">
        <v>86</v>
      </c>
      <c r="F2426" s="115" t="s">
        <v>87</v>
      </c>
      <c r="G2426" s="115">
        <v>2003</v>
      </c>
      <c r="H2426" s="115" t="s">
        <v>104</v>
      </c>
      <c r="I2426" s="115">
        <v>15.602099798999999</v>
      </c>
      <c r="J2426" s="115" t="s">
        <v>19</v>
      </c>
      <c r="K2426" s="115">
        <f>INDEX(DatosProcesados!$A$1:$BF$101,MATCH(DataBase!A2426,DatosProcesados!$A$1:$A$101,0),MATCH(DataBase!J2426,DatosProcesados!$A$1:$BF$1,0))</f>
        <v>33094</v>
      </c>
      <c r="L2426" s="115" t="str">
        <f>INDEX(Modelo!$A$9:$D$89,MATCH(DataBase!$J2426,Modelo!$A$9:$A$89,0),MATCH(DataBase!L$1,Modelo!$A$9:$D$9,0))</f>
        <v>Impacto ambiental</v>
      </c>
      <c r="M2426" s="115" t="str">
        <f>INDEX(Modelo!$A$9:$D$89,MATCH(DataBase!$J2426,Modelo!$A$9:$A$89,0),MATCH(DataBase!M$1,Modelo!$A$9:$D$9,0))</f>
        <v>Pilar 2</v>
      </c>
      <c r="N2426" s="115" t="str">
        <f>INDEX(Modelo!$A$9:$D$89,MATCH(DataBase!$J2426,Modelo!$A$9:$A$89,0),MATCH(DataBase!N$1,Modelo!$A$9:$D$9,0))</f>
        <v>negativo</v>
      </c>
      <c r="O2426" s="115">
        <f t="array" ref="O2426">IF(N2426="negativo",INDEX($AD$3:$AG$51,MATCH(1,($B2426=$AD$3:$AD$51)*($J2426=$AE$3:$AE$51),0),3),IF(N2426="positivo",INDEX($AD$55:$AG$109,MATCH(1,($B2426=$AD$55:$AD$109)*($J2426=$AE$55:$AE$109),0),3)))</f>
        <v>4916309.3</v>
      </c>
      <c r="P2426" s="115">
        <f t="array" ref="P2426">IF(N2426="negativo",INDEX($AD$3:$AG$51,MATCH(1,($B2426=$AD$3:$AD$51)*($J2426=$AE$3:$AE$51),0),4),IF(N2426="positivo",INDEX($AD$55:$AG$109,MATCH(1,($B2426=$AD$55:$AD$109)*($J2426=$AE$55:$AE$109),0),4)))</f>
        <v>671</v>
      </c>
      <c r="Q2426" s="115" t="str">
        <f>VLOOKUP(M2426,Modelo!$A$2:$C$7,2,0)</f>
        <v>Acción Climática y Energía</v>
      </c>
      <c r="R2426" s="118">
        <f t="array" ref="R2426">INDEX(Modelo!$F$1:$H$37,MATCH(1,(DataBase!Q2426=Modelo!$G$1:$G$37)*(DataBase!B2426=Modelo!$F$1:$F$37),0),3)</f>
        <v>0.11764705882352941</v>
      </c>
      <c r="S2426" s="115">
        <f t="shared" si="76"/>
        <v>99.340411193394758</v>
      </c>
      <c r="T2426" s="115">
        <f t="shared" si="77"/>
        <v>11.687107199222913</v>
      </c>
    </row>
    <row r="2427" spans="1:20" x14ac:dyDescent="0.3">
      <c r="A2427" s="115" t="s">
        <v>228</v>
      </c>
      <c r="B2427" s="115" t="s">
        <v>216</v>
      </c>
      <c r="C2427" s="115" t="s">
        <v>97</v>
      </c>
      <c r="D2427" s="115" t="s">
        <v>86</v>
      </c>
      <c r="E2427" s="115" t="s">
        <v>87</v>
      </c>
      <c r="F2427" s="115" t="s">
        <v>87</v>
      </c>
      <c r="G2427" s="115">
        <v>1991</v>
      </c>
      <c r="H2427" s="115" t="s">
        <v>229</v>
      </c>
      <c r="I2427" s="115">
        <v>5.1614047279999999</v>
      </c>
      <c r="J2427" s="115" t="s">
        <v>19</v>
      </c>
      <c r="K2427" s="115">
        <f>INDEX(DatosProcesados!$A$1:$BF$101,MATCH(DataBase!A2427,DatosProcesados!$A$1:$A$101,0),MATCH(DataBase!J2427,DatosProcesados!$A$1:$BF$1,0))</f>
        <v>596520</v>
      </c>
      <c r="L2427" s="115" t="str">
        <f>INDEX(Modelo!$A$9:$D$89,MATCH(DataBase!$J2427,Modelo!$A$9:$A$89,0),MATCH(DataBase!L$1,Modelo!$A$9:$D$9,0))</f>
        <v>Impacto ambiental</v>
      </c>
      <c r="M2427" s="115" t="str">
        <f>INDEX(Modelo!$A$9:$D$89,MATCH(DataBase!$J2427,Modelo!$A$9:$A$89,0),MATCH(DataBase!M$1,Modelo!$A$9:$D$9,0))</f>
        <v>Pilar 2</v>
      </c>
      <c r="N2427" s="115" t="str">
        <f>INDEX(Modelo!$A$9:$D$89,MATCH(DataBase!$J2427,Modelo!$A$9:$A$89,0),MATCH(DataBase!N$1,Modelo!$A$9:$D$9,0))</f>
        <v>negativo</v>
      </c>
      <c r="O2427" s="115">
        <f t="array" ref="O2427">IF(N2427="negativo",INDEX($AD$3:$AG$51,MATCH(1,($B2427=$AD$3:$AD$51)*($J2427=$AE$3:$AE$51),0),3),IF(N2427="positivo",INDEX($AD$55:$AG$109,MATCH(1,($B2427=$AD$55:$AD$109)*($J2427=$AE$55:$AE$109),0),3)))</f>
        <v>4617615</v>
      </c>
      <c r="P2427" s="115">
        <f t="array" ref="P2427">IF(N2427="negativo",INDEX($AD$3:$AG$51,MATCH(1,($B2427=$AD$3:$AD$51)*($J2427=$AE$3:$AE$51),0),4),IF(N2427="positivo",INDEX($AD$55:$AG$109,MATCH(1,($B2427=$AD$55:$AD$109)*($J2427=$AE$55:$AE$109),0),4)))</f>
        <v>774.6</v>
      </c>
      <c r="Q2427" s="115" t="str">
        <f>VLOOKUP(M2427,Modelo!$A$2:$C$7,2,0)</f>
        <v>Acción Climática y Energía</v>
      </c>
      <c r="R2427" s="118">
        <f t="array" ref="R2427">INDEX(Modelo!$F$1:$H$37,MATCH(1,(DataBase!Q2427=Modelo!$G$1:$G$37)*(DataBase!B2427=Modelo!$F$1:$F$37),0),3)</f>
        <v>0.21052631578947367</v>
      </c>
      <c r="S2427" s="115">
        <f t="shared" si="76"/>
        <v>87.096253099847246</v>
      </c>
      <c r="T2427" s="115">
        <f t="shared" si="77"/>
        <v>18.336053284178366</v>
      </c>
    </row>
    <row r="2428" spans="1:20" x14ac:dyDescent="0.3">
      <c r="A2428" s="115" t="s">
        <v>261</v>
      </c>
      <c r="B2428" s="115" t="s">
        <v>216</v>
      </c>
      <c r="C2428" s="115" t="s">
        <v>103</v>
      </c>
      <c r="D2428" s="115" t="s">
        <v>86</v>
      </c>
      <c r="E2428" s="115" t="s">
        <v>87</v>
      </c>
      <c r="F2428" s="115" t="s">
        <v>87</v>
      </c>
      <c r="G2428" s="115">
        <v>1806</v>
      </c>
      <c r="H2428" s="115" t="s">
        <v>244</v>
      </c>
      <c r="I2428" s="115">
        <v>2.382092359</v>
      </c>
      <c r="J2428" s="115" t="s">
        <v>19</v>
      </c>
      <c r="K2428" s="115" t="str">
        <f>INDEX(DatosProcesados!$A$1:$BF$101,MATCH(DataBase!A2428,DatosProcesados!$A$1:$A$101,0),MATCH(DataBase!J2428,DatosProcesados!$A$1:$BF$1,0))</f>
        <v xml:space="preserve">No informa </v>
      </c>
      <c r="L2428" s="115" t="str">
        <f>INDEX(Modelo!$A$9:$D$89,MATCH(DataBase!$J2428,Modelo!$A$9:$A$89,0),MATCH(DataBase!L$1,Modelo!$A$9:$D$9,0))</f>
        <v>Impacto ambiental</v>
      </c>
      <c r="M2428" s="115" t="str">
        <f>INDEX(Modelo!$A$9:$D$89,MATCH(DataBase!$J2428,Modelo!$A$9:$A$89,0),MATCH(DataBase!M$1,Modelo!$A$9:$D$9,0))</f>
        <v>Pilar 2</v>
      </c>
      <c r="N2428" s="115" t="str">
        <f>INDEX(Modelo!$A$9:$D$89,MATCH(DataBase!$J2428,Modelo!$A$9:$A$89,0),MATCH(DataBase!N$1,Modelo!$A$9:$D$9,0))</f>
        <v>negativo</v>
      </c>
      <c r="O2428" s="115">
        <f t="array" ref="O2428">IF(N2428="negativo",INDEX($AD$3:$AG$51,MATCH(1,($B2428=$AD$3:$AD$51)*($J2428=$AE$3:$AE$51),0),3),IF(N2428="positivo",INDEX($AD$55:$AG$109,MATCH(1,($B2428=$AD$55:$AD$109)*($J2428=$AE$55:$AE$109),0),3)))</f>
        <v>4617615</v>
      </c>
      <c r="P2428" s="115">
        <f t="array" ref="P2428">IF(N2428="negativo",INDEX($AD$3:$AG$51,MATCH(1,($B2428=$AD$3:$AD$51)*($J2428=$AE$3:$AE$51),0),4),IF(N2428="positivo",INDEX($AD$55:$AG$109,MATCH(1,($B2428=$AD$55:$AD$109)*($J2428=$AE$55:$AE$109),0),4)))</f>
        <v>774.6</v>
      </c>
      <c r="Q2428" s="115" t="str">
        <f>VLOOKUP(M2428,Modelo!$A$2:$C$7,2,0)</f>
        <v>Acción Climática y Energía</v>
      </c>
      <c r="R2428" s="118">
        <f t="array" ref="R2428">INDEX(Modelo!$F$1:$H$37,MATCH(1,(DataBase!Q2428=Modelo!$G$1:$G$37)*(DataBase!B2428=Modelo!$F$1:$F$37),0),3)</f>
        <v>0.21052631578947367</v>
      </c>
      <c r="S2428" s="115">
        <f t="shared" si="76"/>
        <v>0</v>
      </c>
      <c r="T2428" s="115">
        <f t="shared" si="77"/>
        <v>0</v>
      </c>
    </row>
    <row r="2429" spans="1:20" x14ac:dyDescent="0.3">
      <c r="A2429" s="115" t="s">
        <v>269</v>
      </c>
      <c r="B2429" s="115" t="s">
        <v>216</v>
      </c>
      <c r="C2429" s="115" t="s">
        <v>103</v>
      </c>
      <c r="D2429" s="115" t="s">
        <v>87</v>
      </c>
      <c r="E2429" s="115" t="s">
        <v>87</v>
      </c>
      <c r="F2429" s="115" t="s">
        <v>87</v>
      </c>
      <c r="G2429" s="115">
        <v>1932</v>
      </c>
      <c r="H2429" s="115" t="s">
        <v>125</v>
      </c>
      <c r="I2429" s="115">
        <v>2.1928266769999998</v>
      </c>
      <c r="J2429" s="115" t="s">
        <v>19</v>
      </c>
      <c r="K2429" s="115">
        <f>INDEX(DatosProcesados!$A$1:$BF$101,MATCH(DataBase!A2429,DatosProcesados!$A$1:$A$101,0),MATCH(DataBase!J2429,DatosProcesados!$A$1:$BF$1,0))</f>
        <v>39015</v>
      </c>
      <c r="L2429" s="115" t="str">
        <f>INDEX(Modelo!$A$9:$D$89,MATCH(DataBase!$J2429,Modelo!$A$9:$A$89,0),MATCH(DataBase!L$1,Modelo!$A$9:$D$9,0))</f>
        <v>Impacto ambiental</v>
      </c>
      <c r="M2429" s="115" t="str">
        <f>INDEX(Modelo!$A$9:$D$89,MATCH(DataBase!$J2429,Modelo!$A$9:$A$89,0),MATCH(DataBase!M$1,Modelo!$A$9:$D$9,0))</f>
        <v>Pilar 2</v>
      </c>
      <c r="N2429" s="115" t="str">
        <f>INDEX(Modelo!$A$9:$D$89,MATCH(DataBase!$J2429,Modelo!$A$9:$A$89,0),MATCH(DataBase!N$1,Modelo!$A$9:$D$9,0))</f>
        <v>negativo</v>
      </c>
      <c r="O2429" s="115">
        <f t="array" ref="O2429">IF(N2429="negativo",INDEX($AD$3:$AG$51,MATCH(1,($B2429=$AD$3:$AD$51)*($J2429=$AE$3:$AE$51),0),3),IF(N2429="positivo",INDEX($AD$55:$AG$109,MATCH(1,($B2429=$AD$55:$AD$109)*($J2429=$AE$55:$AE$109),0),3)))</f>
        <v>4617615</v>
      </c>
      <c r="P2429" s="115">
        <f t="array" ref="P2429">IF(N2429="negativo",INDEX($AD$3:$AG$51,MATCH(1,($B2429=$AD$3:$AD$51)*($J2429=$AE$3:$AE$51),0),4),IF(N2429="positivo",INDEX($AD$55:$AG$109,MATCH(1,($B2429=$AD$55:$AD$109)*($J2429=$AE$55:$AE$109),0),4)))</f>
        <v>774.6</v>
      </c>
      <c r="Q2429" s="115" t="str">
        <f>VLOOKUP(M2429,Modelo!$A$2:$C$7,2,0)</f>
        <v>Acción Climática y Energía</v>
      </c>
      <c r="R2429" s="118">
        <f t="array" ref="R2429">INDEX(Modelo!$F$1:$H$37,MATCH(1,(DataBase!Q2429=Modelo!$G$1:$G$37)*(DataBase!B2429=Modelo!$F$1:$F$37),0),3)</f>
        <v>0.21052631578947367</v>
      </c>
      <c r="S2429" s="115">
        <f t="shared" si="76"/>
        <v>99.171719256312173</v>
      </c>
      <c r="T2429" s="115">
        <f t="shared" si="77"/>
        <v>20.878256685539405</v>
      </c>
    </row>
    <row r="2430" spans="1:20" x14ac:dyDescent="0.3">
      <c r="A2430" s="115" t="s">
        <v>285</v>
      </c>
      <c r="B2430" s="115" t="s">
        <v>216</v>
      </c>
      <c r="C2430" s="115" t="s">
        <v>103</v>
      </c>
      <c r="D2430" s="115" t="s">
        <v>86</v>
      </c>
      <c r="E2430" s="115" t="s">
        <v>86</v>
      </c>
      <c r="F2430" s="115" t="s">
        <v>86</v>
      </c>
      <c r="G2430" s="115">
        <v>1920</v>
      </c>
      <c r="H2430" s="115" t="s">
        <v>125</v>
      </c>
      <c r="I2430" s="115">
        <v>1.9433909700000001</v>
      </c>
      <c r="J2430" s="115" t="s">
        <v>19</v>
      </c>
      <c r="K2430" s="115" t="str">
        <f>INDEX(DatosProcesados!$A$1:$BF$101,MATCH(DataBase!A2430,DatosProcesados!$A$1:$A$101,0),MATCH(DataBase!J2430,DatosProcesados!$A$1:$BF$1,0))</f>
        <v xml:space="preserve">No informa </v>
      </c>
      <c r="L2430" s="115" t="str">
        <f>INDEX(Modelo!$A$9:$D$89,MATCH(DataBase!$J2430,Modelo!$A$9:$A$89,0),MATCH(DataBase!L$1,Modelo!$A$9:$D$9,0))</f>
        <v>Impacto ambiental</v>
      </c>
      <c r="M2430" s="115" t="str">
        <f>INDEX(Modelo!$A$9:$D$89,MATCH(DataBase!$J2430,Modelo!$A$9:$A$89,0),MATCH(DataBase!M$1,Modelo!$A$9:$D$9,0))</f>
        <v>Pilar 2</v>
      </c>
      <c r="N2430" s="115" t="str">
        <f>INDEX(Modelo!$A$9:$D$89,MATCH(DataBase!$J2430,Modelo!$A$9:$A$89,0),MATCH(DataBase!N$1,Modelo!$A$9:$D$9,0))</f>
        <v>negativo</v>
      </c>
      <c r="O2430" s="115">
        <f t="array" ref="O2430">IF(N2430="negativo",INDEX($AD$3:$AG$51,MATCH(1,($B2430=$AD$3:$AD$51)*($J2430=$AE$3:$AE$51),0),3),IF(N2430="positivo",INDEX($AD$55:$AG$109,MATCH(1,($B2430=$AD$55:$AD$109)*($J2430=$AE$55:$AE$109),0),3)))</f>
        <v>4617615</v>
      </c>
      <c r="P2430" s="115">
        <f t="array" ref="P2430">IF(N2430="negativo",INDEX($AD$3:$AG$51,MATCH(1,($B2430=$AD$3:$AD$51)*($J2430=$AE$3:$AE$51),0),4),IF(N2430="positivo",INDEX($AD$55:$AG$109,MATCH(1,($B2430=$AD$55:$AD$109)*($J2430=$AE$55:$AE$109),0),4)))</f>
        <v>774.6</v>
      </c>
      <c r="Q2430" s="115" t="str">
        <f>VLOOKUP(M2430,Modelo!$A$2:$C$7,2,0)</f>
        <v>Acción Climática y Energía</v>
      </c>
      <c r="R2430" s="118">
        <f t="array" ref="R2430">INDEX(Modelo!$F$1:$H$37,MATCH(1,(DataBase!Q2430=Modelo!$G$1:$G$37)*(DataBase!B2430=Modelo!$F$1:$F$37),0),3)</f>
        <v>0.21052631578947367</v>
      </c>
      <c r="S2430" s="115">
        <f t="shared" si="76"/>
        <v>0</v>
      </c>
      <c r="T2430" s="115">
        <f t="shared" si="77"/>
        <v>0</v>
      </c>
    </row>
    <row r="2431" spans="1:20" x14ac:dyDescent="0.3">
      <c r="A2431" s="115" t="s">
        <v>395</v>
      </c>
      <c r="B2431" s="115" t="s">
        <v>379</v>
      </c>
      <c r="C2431" s="115" t="s">
        <v>103</v>
      </c>
      <c r="D2431" s="115" t="s">
        <v>86</v>
      </c>
      <c r="E2431" s="115" t="s">
        <v>86</v>
      </c>
      <c r="F2431" s="115" t="s">
        <v>86</v>
      </c>
      <c r="G2431" s="115">
        <v>2015</v>
      </c>
      <c r="H2431" s="115" t="s">
        <v>125</v>
      </c>
      <c r="I2431" s="115">
        <v>0.76762142099999997</v>
      </c>
      <c r="J2431" s="115" t="s">
        <v>19</v>
      </c>
      <c r="K2431" s="115">
        <f>INDEX(DatosProcesados!$A$1:$BF$101,MATCH(DataBase!A2431,DatosProcesados!$A$1:$A$101,0),MATCH(DataBase!J2431,DatosProcesados!$A$1:$BF$1,0))</f>
        <v>800.92</v>
      </c>
      <c r="L2431" s="115" t="str">
        <f>INDEX(Modelo!$A$9:$D$89,MATCH(DataBase!$J2431,Modelo!$A$9:$A$89,0),MATCH(DataBase!L$1,Modelo!$A$9:$D$9,0))</f>
        <v>Impacto ambiental</v>
      </c>
      <c r="M2431" s="115" t="str">
        <f>INDEX(Modelo!$A$9:$D$89,MATCH(DataBase!$J2431,Modelo!$A$9:$A$89,0),MATCH(DataBase!M$1,Modelo!$A$9:$D$9,0))</f>
        <v>Pilar 2</v>
      </c>
      <c r="N2431" s="115" t="str">
        <f>INDEX(Modelo!$A$9:$D$89,MATCH(DataBase!$J2431,Modelo!$A$9:$A$89,0),MATCH(DataBase!N$1,Modelo!$A$9:$D$9,0))</f>
        <v>negativo</v>
      </c>
      <c r="O2431" s="115">
        <f t="array" ref="O2431">IF(N2431="negativo",INDEX($AD$3:$AG$51,MATCH(1,($B2431=$AD$3:$AD$51)*($J2431=$AE$3:$AE$51),0),3),IF(N2431="positivo",INDEX($AD$55:$AG$109,MATCH(1,($B2431=$AD$55:$AD$109)*($J2431=$AE$55:$AE$109),0),3)))</f>
        <v>9046</v>
      </c>
      <c r="P2431" s="115">
        <f t="array" ref="P2431">IF(N2431="negativo",INDEX($AD$3:$AG$51,MATCH(1,($B2431=$AD$3:$AD$51)*($J2431=$AE$3:$AE$51),0),4),IF(N2431="positivo",INDEX($AD$55:$AG$109,MATCH(1,($B2431=$AD$55:$AD$109)*($J2431=$AE$55:$AE$109),0),4)))</f>
        <v>800.92</v>
      </c>
      <c r="Q2431" s="115" t="str">
        <f>VLOOKUP(M2431,Modelo!$A$2:$C$7,2,0)</f>
        <v>Acción Climática y Energía</v>
      </c>
      <c r="R2431" s="118">
        <f t="array" ref="R2431">INDEX(Modelo!$F$1:$H$37,MATCH(1,(DataBase!Q2431=Modelo!$G$1:$G$37)*(DataBase!B2431=Modelo!$F$1:$F$37),0),3)</f>
        <v>0.14285714285714285</v>
      </c>
      <c r="S2431" s="115">
        <f t="shared" si="76"/>
        <v>100</v>
      </c>
      <c r="T2431" s="115">
        <f t="shared" si="77"/>
        <v>14.285714285714285</v>
      </c>
    </row>
    <row r="2432" spans="1:20" x14ac:dyDescent="0.3">
      <c r="A2432" s="115" t="s">
        <v>402</v>
      </c>
      <c r="B2432" s="115" t="s">
        <v>379</v>
      </c>
      <c r="C2432" s="115" t="s">
        <v>103</v>
      </c>
      <c r="D2432" s="115" t="s">
        <v>86</v>
      </c>
      <c r="E2432" s="115" t="s">
        <v>87</v>
      </c>
      <c r="F2432" s="115" t="s">
        <v>87</v>
      </c>
      <c r="G2432" s="115">
        <v>1961</v>
      </c>
      <c r="H2432" s="115" t="s">
        <v>125</v>
      </c>
      <c r="I2432" s="115">
        <v>0.498844856</v>
      </c>
      <c r="J2432" s="115" t="s">
        <v>19</v>
      </c>
      <c r="K2432" s="115">
        <f>INDEX(DatosProcesados!$A$1:$BF$101,MATCH(DataBase!A2432,DatosProcesados!$A$1:$A$101,0),MATCH(DataBase!J2432,DatosProcesados!$A$1:$BF$1,0))</f>
        <v>3082</v>
      </c>
      <c r="L2432" s="115" t="str">
        <f>INDEX(Modelo!$A$9:$D$89,MATCH(DataBase!$J2432,Modelo!$A$9:$A$89,0),MATCH(DataBase!L$1,Modelo!$A$9:$D$9,0))</f>
        <v>Impacto ambiental</v>
      </c>
      <c r="M2432" s="115" t="str">
        <f>INDEX(Modelo!$A$9:$D$89,MATCH(DataBase!$J2432,Modelo!$A$9:$A$89,0),MATCH(DataBase!M$1,Modelo!$A$9:$D$9,0))</f>
        <v>Pilar 2</v>
      </c>
      <c r="N2432" s="115" t="str">
        <f>INDEX(Modelo!$A$9:$D$89,MATCH(DataBase!$J2432,Modelo!$A$9:$A$89,0),MATCH(DataBase!N$1,Modelo!$A$9:$D$9,0))</f>
        <v>negativo</v>
      </c>
      <c r="O2432" s="115">
        <f t="array" ref="O2432">IF(N2432="negativo",INDEX($AD$3:$AG$51,MATCH(1,($B2432=$AD$3:$AD$51)*($J2432=$AE$3:$AE$51),0),3),IF(N2432="positivo",INDEX($AD$55:$AG$109,MATCH(1,($B2432=$AD$55:$AD$109)*($J2432=$AE$55:$AE$109),0),3)))</f>
        <v>9046</v>
      </c>
      <c r="P2432" s="115">
        <f t="array" ref="P2432">IF(N2432="negativo",INDEX($AD$3:$AG$51,MATCH(1,($B2432=$AD$3:$AD$51)*($J2432=$AE$3:$AE$51),0),4),IF(N2432="positivo",INDEX($AD$55:$AG$109,MATCH(1,($B2432=$AD$55:$AD$109)*($J2432=$AE$55:$AE$109),0),4)))</f>
        <v>800.92</v>
      </c>
      <c r="Q2432" s="115" t="str">
        <f>VLOOKUP(M2432,Modelo!$A$2:$C$7,2,0)</f>
        <v>Acción Climática y Energía</v>
      </c>
      <c r="R2432" s="118">
        <f t="array" ref="R2432">INDEX(Modelo!$F$1:$H$37,MATCH(1,(DataBase!Q2432=Modelo!$G$1:$G$37)*(DataBase!B2432=Modelo!$F$1:$F$37),0),3)</f>
        <v>0.14285714285714285</v>
      </c>
      <c r="S2432" s="115">
        <f t="shared" si="76"/>
        <v>72.334046485904324</v>
      </c>
      <c r="T2432" s="115">
        <f t="shared" si="77"/>
        <v>10.333435212272045</v>
      </c>
    </row>
    <row r="2433" spans="1:20" x14ac:dyDescent="0.3">
      <c r="A2433" s="115" t="s">
        <v>389</v>
      </c>
      <c r="B2433" s="115" t="s">
        <v>379</v>
      </c>
      <c r="C2433" s="115" t="s">
        <v>103</v>
      </c>
      <c r="D2433" s="115" t="s">
        <v>86</v>
      </c>
      <c r="E2433" s="115" t="s">
        <v>87</v>
      </c>
      <c r="F2433" s="115" t="s">
        <v>87</v>
      </c>
      <c r="G2433" s="115">
        <v>1979</v>
      </c>
      <c r="H2433" s="115" t="s">
        <v>125</v>
      </c>
      <c r="I2433" s="115">
        <v>1.189537155</v>
      </c>
      <c r="J2433" s="115" t="s">
        <v>19</v>
      </c>
      <c r="K2433" s="115" t="str">
        <f>INDEX(DatosProcesados!$A$1:$BF$101,MATCH(DataBase!A2433,DatosProcesados!$A$1:$A$101,0),MATCH(DataBase!J2433,DatosProcesados!$A$1:$BF$1,0))</f>
        <v>No informa</v>
      </c>
      <c r="L2433" s="115" t="str">
        <f>INDEX(Modelo!$A$9:$D$89,MATCH(DataBase!$J2433,Modelo!$A$9:$A$89,0),MATCH(DataBase!L$1,Modelo!$A$9:$D$9,0))</f>
        <v>Impacto ambiental</v>
      </c>
      <c r="M2433" s="115" t="str">
        <f>INDEX(Modelo!$A$9:$D$89,MATCH(DataBase!$J2433,Modelo!$A$9:$A$89,0),MATCH(DataBase!M$1,Modelo!$A$9:$D$9,0))</f>
        <v>Pilar 2</v>
      </c>
      <c r="N2433" s="115" t="str">
        <f>INDEX(Modelo!$A$9:$D$89,MATCH(DataBase!$J2433,Modelo!$A$9:$A$89,0),MATCH(DataBase!N$1,Modelo!$A$9:$D$9,0))</f>
        <v>negativo</v>
      </c>
      <c r="O2433" s="115">
        <f t="array" ref="O2433">IF(N2433="negativo",INDEX($AD$3:$AG$51,MATCH(1,($B2433=$AD$3:$AD$51)*($J2433=$AE$3:$AE$51),0),3),IF(N2433="positivo",INDEX($AD$55:$AG$109,MATCH(1,($B2433=$AD$55:$AD$109)*($J2433=$AE$55:$AE$109),0),3)))</f>
        <v>9046</v>
      </c>
      <c r="P2433" s="115">
        <f t="array" ref="P2433">IF(N2433="negativo",INDEX($AD$3:$AG$51,MATCH(1,($B2433=$AD$3:$AD$51)*($J2433=$AE$3:$AE$51),0),4),IF(N2433="positivo",INDEX($AD$55:$AG$109,MATCH(1,($B2433=$AD$55:$AD$109)*($J2433=$AE$55:$AE$109),0),4)))</f>
        <v>800.92</v>
      </c>
      <c r="Q2433" s="115" t="str">
        <f>VLOOKUP(M2433,Modelo!$A$2:$C$7,2,0)</f>
        <v>Acción Climática y Energía</v>
      </c>
      <c r="R2433" s="118">
        <f t="array" ref="R2433">INDEX(Modelo!$F$1:$H$37,MATCH(1,(DataBase!Q2433=Modelo!$G$1:$G$37)*(DataBase!B2433=Modelo!$F$1:$F$37),0),3)</f>
        <v>0.14285714285714285</v>
      </c>
      <c r="S2433" s="115">
        <f t="shared" si="76"/>
        <v>0</v>
      </c>
      <c r="T2433" s="115">
        <f t="shared" si="77"/>
        <v>0</v>
      </c>
    </row>
    <row r="2434" spans="1:20" x14ac:dyDescent="0.3">
      <c r="A2434" s="115" t="s">
        <v>387</v>
      </c>
      <c r="B2434" s="115" t="s">
        <v>379</v>
      </c>
      <c r="C2434" s="115" t="s">
        <v>103</v>
      </c>
      <c r="D2434" s="115" t="s">
        <v>87</v>
      </c>
      <c r="E2434" s="115" t="s">
        <v>86</v>
      </c>
      <c r="F2434" s="115" t="s">
        <v>86</v>
      </c>
      <c r="G2434" s="115">
        <v>2008</v>
      </c>
      <c r="H2434" s="115" t="s">
        <v>125</v>
      </c>
      <c r="I2434" s="115">
        <v>1.3132825420000001</v>
      </c>
      <c r="J2434" s="115" t="s">
        <v>19</v>
      </c>
      <c r="K2434" s="115">
        <f>INDEX(DatosProcesados!$A$1:$BF$101,MATCH(DataBase!A2434,DatosProcesados!$A$1:$A$101,0),MATCH(DataBase!J2434,DatosProcesados!$A$1:$BF$1,0))</f>
        <v>1680</v>
      </c>
      <c r="L2434" s="115" t="str">
        <f>INDEX(Modelo!$A$9:$D$89,MATCH(DataBase!$J2434,Modelo!$A$9:$A$89,0),MATCH(DataBase!L$1,Modelo!$A$9:$D$9,0))</f>
        <v>Impacto ambiental</v>
      </c>
      <c r="M2434" s="115" t="str">
        <f>INDEX(Modelo!$A$9:$D$89,MATCH(DataBase!$J2434,Modelo!$A$9:$A$89,0),MATCH(DataBase!M$1,Modelo!$A$9:$D$9,0))</f>
        <v>Pilar 2</v>
      </c>
      <c r="N2434" s="115" t="str">
        <f>INDEX(Modelo!$A$9:$D$89,MATCH(DataBase!$J2434,Modelo!$A$9:$A$89,0),MATCH(DataBase!N$1,Modelo!$A$9:$D$9,0))</f>
        <v>negativo</v>
      </c>
      <c r="O2434" s="115">
        <f t="array" ref="O2434">IF(N2434="negativo",INDEX($AD$3:$AG$51,MATCH(1,($B2434=$AD$3:$AD$51)*($J2434=$AE$3:$AE$51),0),3),IF(N2434="positivo",INDEX($AD$55:$AG$109,MATCH(1,($B2434=$AD$55:$AD$109)*($J2434=$AE$55:$AE$109),0),3)))</f>
        <v>9046</v>
      </c>
      <c r="P2434" s="115">
        <f t="array" ref="P2434">IF(N2434="negativo",INDEX($AD$3:$AG$51,MATCH(1,($B2434=$AD$3:$AD$51)*($J2434=$AE$3:$AE$51),0),4),IF(N2434="positivo",INDEX($AD$55:$AG$109,MATCH(1,($B2434=$AD$55:$AD$109)*($J2434=$AE$55:$AE$109),0),4)))</f>
        <v>800.92</v>
      </c>
      <c r="Q2434" s="115" t="str">
        <f>VLOOKUP(M2434,Modelo!$A$2:$C$7,2,0)</f>
        <v>Acción Climática y Energía</v>
      </c>
      <c r="R2434" s="118">
        <f t="array" ref="R2434">INDEX(Modelo!$F$1:$H$37,MATCH(1,(DataBase!Q2434=Modelo!$G$1:$G$37)*(DataBase!B2434=Modelo!$F$1:$F$37),0),3)</f>
        <v>0.14285714285714285</v>
      </c>
      <c r="S2434" s="115">
        <f t="shared" si="76"/>
        <v>89.33812649483086</v>
      </c>
      <c r="T2434" s="115">
        <f t="shared" si="77"/>
        <v>12.762589499261551</v>
      </c>
    </row>
    <row r="2435" spans="1:20" x14ac:dyDescent="0.3">
      <c r="A2435" s="115" t="s">
        <v>400</v>
      </c>
      <c r="B2435" s="115" t="s">
        <v>379</v>
      </c>
      <c r="C2435" s="115" t="s">
        <v>103</v>
      </c>
      <c r="D2435" s="115" t="s">
        <v>86</v>
      </c>
      <c r="E2435" s="115" t="s">
        <v>86</v>
      </c>
      <c r="F2435" s="115" t="s">
        <v>86</v>
      </c>
      <c r="G2435" s="115">
        <v>1977</v>
      </c>
      <c r="H2435" s="115" t="s">
        <v>125</v>
      </c>
      <c r="I2435" s="115">
        <v>0.74612668500000001</v>
      </c>
      <c r="J2435" s="115" t="s">
        <v>19</v>
      </c>
      <c r="K2435" s="115" t="str">
        <f>INDEX(DatosProcesados!$A$1:$BF$101,MATCH(DataBase!A2435,DatosProcesados!$A$1:$A$101,0),MATCH(DataBase!J2435,DatosProcesados!$A$1:$BF$1,0))</f>
        <v>No informa</v>
      </c>
      <c r="L2435" s="115" t="str">
        <f>INDEX(Modelo!$A$9:$D$89,MATCH(DataBase!$J2435,Modelo!$A$9:$A$89,0),MATCH(DataBase!L$1,Modelo!$A$9:$D$9,0))</f>
        <v>Impacto ambiental</v>
      </c>
      <c r="M2435" s="115" t="str">
        <f>INDEX(Modelo!$A$9:$D$89,MATCH(DataBase!$J2435,Modelo!$A$9:$A$89,0),MATCH(DataBase!M$1,Modelo!$A$9:$D$9,0))</f>
        <v>Pilar 2</v>
      </c>
      <c r="N2435" s="115" t="str">
        <f>INDEX(Modelo!$A$9:$D$89,MATCH(DataBase!$J2435,Modelo!$A$9:$A$89,0),MATCH(DataBase!N$1,Modelo!$A$9:$D$9,0))</f>
        <v>negativo</v>
      </c>
      <c r="O2435" s="115">
        <f t="array" ref="O2435">IF(N2435="negativo",INDEX($AD$3:$AG$51,MATCH(1,($B2435=$AD$3:$AD$51)*($J2435=$AE$3:$AE$51),0),3),IF(N2435="positivo",INDEX($AD$55:$AG$109,MATCH(1,($B2435=$AD$55:$AD$109)*($J2435=$AE$55:$AE$109),0),3)))</f>
        <v>9046</v>
      </c>
      <c r="P2435" s="115">
        <f t="array" ref="P2435">IF(N2435="negativo",INDEX($AD$3:$AG$51,MATCH(1,($B2435=$AD$3:$AD$51)*($J2435=$AE$3:$AE$51),0),4),IF(N2435="positivo",INDEX($AD$55:$AG$109,MATCH(1,($B2435=$AD$55:$AD$109)*($J2435=$AE$55:$AE$109),0),4)))</f>
        <v>800.92</v>
      </c>
      <c r="Q2435" s="115" t="str">
        <f>VLOOKUP(M2435,Modelo!$A$2:$C$7,2,0)</f>
        <v>Acción Climática y Energía</v>
      </c>
      <c r="R2435" s="118">
        <f t="array" ref="R2435">INDEX(Modelo!$F$1:$H$37,MATCH(1,(DataBase!Q2435=Modelo!$G$1:$G$37)*(DataBase!B2435=Modelo!$F$1:$F$37),0),3)</f>
        <v>0.14285714285714285</v>
      </c>
      <c r="S2435" s="115">
        <f t="shared" ref="S2435:S2498" si="78">IFERROR(IF(N2435="boolean",IF(K2435="Si",100,0),IF(N2435="scale",IF(K2435=2,100,IF(K2435=1,50,0)),IF(N2435="positivo",100*((K2435-P2435)/(O2435-P2435)),100*(1-((K2435-P2435)/(O2435-P2435)))))),0)</f>
        <v>0</v>
      </c>
      <c r="T2435" s="115">
        <f t="shared" ref="T2435:T2498" si="79">S2435*R2435</f>
        <v>0</v>
      </c>
    </row>
    <row r="2436" spans="1:20" x14ac:dyDescent="0.3">
      <c r="A2436" s="115" t="s">
        <v>326</v>
      </c>
      <c r="B2436" s="115" t="s">
        <v>313</v>
      </c>
      <c r="C2436" s="115" t="s">
        <v>103</v>
      </c>
      <c r="D2436" s="115" t="s">
        <v>87</v>
      </c>
      <c r="E2436" s="115" t="s">
        <v>86</v>
      </c>
      <c r="F2436" s="115" t="s">
        <v>86</v>
      </c>
      <c r="G2436" s="115">
        <v>1938</v>
      </c>
      <c r="H2436" s="115" t="s">
        <v>125</v>
      </c>
      <c r="I2436" s="115">
        <v>11.88773162</v>
      </c>
      <c r="J2436" s="115" t="s">
        <v>19</v>
      </c>
      <c r="K2436" s="115" t="str">
        <f>INDEX(DatosProcesados!$A$1:$BF$101,MATCH(DataBase!A2436,DatosProcesados!$A$1:$A$101,0),MATCH(DataBase!J2436,DatosProcesados!$A$1:$BF$1,0))</f>
        <v xml:space="preserve">No informa </v>
      </c>
      <c r="L2436" s="115" t="str">
        <f>INDEX(Modelo!$A$9:$D$89,MATCH(DataBase!$J2436,Modelo!$A$9:$A$89,0),MATCH(DataBase!L$1,Modelo!$A$9:$D$9,0))</f>
        <v>Impacto ambiental</v>
      </c>
      <c r="M2436" s="115" t="str">
        <f>INDEX(Modelo!$A$9:$D$89,MATCH(DataBase!$J2436,Modelo!$A$9:$A$89,0),MATCH(DataBase!M$1,Modelo!$A$9:$D$9,0))</f>
        <v>Pilar 2</v>
      </c>
      <c r="N2436" s="115" t="str">
        <f>INDEX(Modelo!$A$9:$D$89,MATCH(DataBase!$J2436,Modelo!$A$9:$A$89,0),MATCH(DataBase!N$1,Modelo!$A$9:$D$9,0))</f>
        <v>negativo</v>
      </c>
      <c r="O2436" s="115">
        <f t="array" ref="O2436">IF(N2436="negativo",INDEX($AD$3:$AG$51,MATCH(1,($B2436=$AD$3:$AD$51)*($J2436=$AE$3:$AE$51),0),3),IF(N2436="positivo",INDEX($AD$55:$AG$109,MATCH(1,($B2436=$AD$55:$AD$109)*($J2436=$AE$55:$AE$109),0),3)))</f>
        <v>143071.79999999999</v>
      </c>
      <c r="P2436" s="115">
        <f t="array" ref="P2436">IF(N2436="negativo",INDEX($AD$3:$AG$51,MATCH(1,($B2436=$AD$3:$AD$51)*($J2436=$AE$3:$AE$51),0),4),IF(N2436="positivo",INDEX($AD$55:$AG$109,MATCH(1,($B2436=$AD$55:$AD$109)*($J2436=$AE$55:$AE$109),0),4)))</f>
        <v>52.76</v>
      </c>
      <c r="Q2436" s="115" t="str">
        <f>VLOOKUP(M2436,Modelo!$A$2:$C$7,2,0)</f>
        <v>Acción Climática y Energía</v>
      </c>
      <c r="R2436" s="118">
        <f t="array" ref="R2436">INDEX(Modelo!$F$1:$H$37,MATCH(1,(DataBase!Q2436=Modelo!$G$1:$G$37)*(DataBase!B2436=Modelo!$F$1:$F$37),0),3)</f>
        <v>0.17647058823529413</v>
      </c>
      <c r="S2436" s="115">
        <f t="shared" si="78"/>
        <v>0</v>
      </c>
      <c r="T2436" s="115">
        <f t="shared" si="79"/>
        <v>0</v>
      </c>
    </row>
    <row r="2437" spans="1:20" x14ac:dyDescent="0.3">
      <c r="A2437" s="115" t="s">
        <v>339</v>
      </c>
      <c r="B2437" s="115" t="s">
        <v>313</v>
      </c>
      <c r="C2437" s="115" t="s">
        <v>103</v>
      </c>
      <c r="D2437" s="115" t="s">
        <v>86</v>
      </c>
      <c r="E2437" s="115" t="s">
        <v>86</v>
      </c>
      <c r="F2437" s="115" t="s">
        <v>87</v>
      </c>
      <c r="G2437" s="115">
        <v>1984</v>
      </c>
      <c r="H2437" s="115" t="s">
        <v>177</v>
      </c>
      <c r="I2437" s="115">
        <v>5.5116464790000004</v>
      </c>
      <c r="J2437" s="115" t="s">
        <v>19</v>
      </c>
      <c r="K2437" s="115">
        <f>INDEX(DatosProcesados!$A$1:$BF$101,MATCH(DataBase!A2437,DatosProcesados!$A$1:$A$101,0),MATCH(DataBase!J2437,DatosProcesados!$A$1:$BF$1,0))</f>
        <v>899</v>
      </c>
      <c r="L2437" s="115" t="str">
        <f>INDEX(Modelo!$A$9:$D$89,MATCH(DataBase!$J2437,Modelo!$A$9:$A$89,0),MATCH(DataBase!L$1,Modelo!$A$9:$D$9,0))</f>
        <v>Impacto ambiental</v>
      </c>
      <c r="M2437" s="115" t="str">
        <f>INDEX(Modelo!$A$9:$D$89,MATCH(DataBase!$J2437,Modelo!$A$9:$A$89,0),MATCH(DataBase!M$1,Modelo!$A$9:$D$9,0))</f>
        <v>Pilar 2</v>
      </c>
      <c r="N2437" s="115" t="str">
        <f>INDEX(Modelo!$A$9:$D$89,MATCH(DataBase!$J2437,Modelo!$A$9:$A$89,0),MATCH(DataBase!N$1,Modelo!$A$9:$D$9,0))</f>
        <v>negativo</v>
      </c>
      <c r="O2437" s="115">
        <f t="array" ref="O2437">IF(N2437="negativo",INDEX($AD$3:$AG$51,MATCH(1,($B2437=$AD$3:$AD$51)*($J2437=$AE$3:$AE$51),0),3),IF(N2437="positivo",INDEX($AD$55:$AG$109,MATCH(1,($B2437=$AD$55:$AD$109)*($J2437=$AE$55:$AE$109),0),3)))</f>
        <v>143071.79999999999</v>
      </c>
      <c r="P2437" s="115">
        <f t="array" ref="P2437">IF(N2437="negativo",INDEX($AD$3:$AG$51,MATCH(1,($B2437=$AD$3:$AD$51)*($J2437=$AE$3:$AE$51),0),4),IF(N2437="positivo",INDEX($AD$55:$AG$109,MATCH(1,($B2437=$AD$55:$AD$109)*($J2437=$AE$55:$AE$109),0),4)))</f>
        <v>52.76</v>
      </c>
      <c r="Q2437" s="115" t="str">
        <f>VLOOKUP(M2437,Modelo!$A$2:$C$7,2,0)</f>
        <v>Acción Climática y Energía</v>
      </c>
      <c r="R2437" s="118">
        <f t="array" ref="R2437">INDEX(Modelo!$F$1:$H$37,MATCH(1,(DataBase!Q2437=Modelo!$G$1:$G$37)*(DataBase!B2437=Modelo!$F$1:$F$37),0),3)</f>
        <v>0.17647058823529413</v>
      </c>
      <c r="S2437" s="115">
        <f t="shared" si="78"/>
        <v>99.408302558876073</v>
      </c>
      <c r="T2437" s="115">
        <f t="shared" si="79"/>
        <v>17.542641628036954</v>
      </c>
    </row>
    <row r="2438" spans="1:20" x14ac:dyDescent="0.3">
      <c r="A2438" s="115" t="s">
        <v>317</v>
      </c>
      <c r="B2438" s="115" t="s">
        <v>313</v>
      </c>
      <c r="C2438" s="115" t="s">
        <v>103</v>
      </c>
      <c r="D2438" s="115" t="s">
        <v>87</v>
      </c>
      <c r="E2438" s="115" t="s">
        <v>86</v>
      </c>
      <c r="F2438" s="115" t="s">
        <v>86</v>
      </c>
      <c r="G2438" s="115">
        <v>2009</v>
      </c>
      <c r="H2438" s="115" t="s">
        <v>125</v>
      </c>
      <c r="I2438" s="115">
        <v>19.439396106</v>
      </c>
      <c r="J2438" s="115" t="s">
        <v>19</v>
      </c>
      <c r="K2438" s="115">
        <f>INDEX(DatosProcesados!$A$1:$BF$101,MATCH(DataBase!A2438,DatosProcesados!$A$1:$A$101,0),MATCH(DataBase!J2438,DatosProcesados!$A$1:$BF$1,0))</f>
        <v>137942</v>
      </c>
      <c r="L2438" s="115" t="str">
        <f>INDEX(Modelo!$A$9:$D$89,MATCH(DataBase!$J2438,Modelo!$A$9:$A$89,0),MATCH(DataBase!L$1,Modelo!$A$9:$D$9,0))</f>
        <v>Impacto ambiental</v>
      </c>
      <c r="M2438" s="115" t="str">
        <f>INDEX(Modelo!$A$9:$D$89,MATCH(DataBase!$J2438,Modelo!$A$9:$A$89,0),MATCH(DataBase!M$1,Modelo!$A$9:$D$9,0))</f>
        <v>Pilar 2</v>
      </c>
      <c r="N2438" s="115" t="str">
        <f>INDEX(Modelo!$A$9:$D$89,MATCH(DataBase!$J2438,Modelo!$A$9:$A$89,0),MATCH(DataBase!N$1,Modelo!$A$9:$D$9,0))</f>
        <v>negativo</v>
      </c>
      <c r="O2438" s="115">
        <f t="array" ref="O2438">IF(N2438="negativo",INDEX($AD$3:$AG$51,MATCH(1,($B2438=$AD$3:$AD$51)*($J2438=$AE$3:$AE$51),0),3),IF(N2438="positivo",INDEX($AD$55:$AG$109,MATCH(1,($B2438=$AD$55:$AD$109)*($J2438=$AE$55:$AE$109),0),3)))</f>
        <v>143071.79999999999</v>
      </c>
      <c r="P2438" s="115">
        <f t="array" ref="P2438">IF(N2438="negativo",INDEX($AD$3:$AG$51,MATCH(1,($B2438=$AD$3:$AD$51)*($J2438=$AE$3:$AE$51),0),4),IF(N2438="positivo",INDEX($AD$55:$AG$109,MATCH(1,($B2438=$AD$55:$AD$109)*($J2438=$AE$55:$AE$109),0),4)))</f>
        <v>52.76</v>
      </c>
      <c r="Q2438" s="115" t="str">
        <f>VLOOKUP(M2438,Modelo!$A$2:$C$7,2,0)</f>
        <v>Acción Climática y Energía</v>
      </c>
      <c r="R2438" s="118">
        <f t="array" ref="R2438">INDEX(Modelo!$F$1:$H$37,MATCH(1,(DataBase!Q2438=Modelo!$G$1:$G$37)*(DataBase!B2438=Modelo!$F$1:$F$37),0),3)</f>
        <v>0.17647058823529413</v>
      </c>
      <c r="S2438" s="115">
        <f t="shared" si="78"/>
        <v>3.5867951567847167</v>
      </c>
      <c r="T2438" s="115">
        <f t="shared" si="79"/>
        <v>0.63296385119730303</v>
      </c>
    </row>
    <row r="2439" spans="1:20" x14ac:dyDescent="0.3">
      <c r="A2439" s="115" t="s">
        <v>211</v>
      </c>
      <c r="B2439" s="115" t="s">
        <v>84</v>
      </c>
      <c r="C2439" s="115" t="s">
        <v>103</v>
      </c>
      <c r="D2439" s="115" t="s">
        <v>86</v>
      </c>
      <c r="E2439" s="115" t="s">
        <v>87</v>
      </c>
      <c r="F2439" s="115" t="s">
        <v>86</v>
      </c>
      <c r="G2439" s="115">
        <v>1972</v>
      </c>
      <c r="H2439" s="115" t="s">
        <v>125</v>
      </c>
      <c r="I2439" s="115">
        <v>0</v>
      </c>
      <c r="J2439" s="115" t="s">
        <v>19</v>
      </c>
      <c r="K2439" s="115">
        <f>INDEX(DatosProcesados!$A$1:$BF$101,MATCH(DataBase!A2439,DatosProcesados!$A$1:$A$101,0),MATCH(DataBase!J2439,DatosProcesados!$A$1:$BF$1,0))</f>
        <v>671</v>
      </c>
      <c r="L2439" s="115" t="str">
        <f>INDEX(Modelo!$A$9:$D$89,MATCH(DataBase!$J2439,Modelo!$A$9:$A$89,0),MATCH(DataBase!L$1,Modelo!$A$9:$D$9,0))</f>
        <v>Impacto ambiental</v>
      </c>
      <c r="M2439" s="115" t="str">
        <f>INDEX(Modelo!$A$9:$D$89,MATCH(DataBase!$J2439,Modelo!$A$9:$A$89,0),MATCH(DataBase!M$1,Modelo!$A$9:$D$9,0))</f>
        <v>Pilar 2</v>
      </c>
      <c r="N2439" s="115" t="str">
        <f>INDEX(Modelo!$A$9:$D$89,MATCH(DataBase!$J2439,Modelo!$A$9:$A$89,0),MATCH(DataBase!N$1,Modelo!$A$9:$D$9,0))</f>
        <v>negativo</v>
      </c>
      <c r="O2439" s="115">
        <f t="array" ref="O2439">IF(N2439="negativo",INDEX($AD$3:$AG$51,MATCH(1,($B2439=$AD$3:$AD$51)*($J2439=$AE$3:$AE$51),0),3),IF(N2439="positivo",INDEX($AD$55:$AG$109,MATCH(1,($B2439=$AD$55:$AD$109)*($J2439=$AE$55:$AE$109),0),3)))</f>
        <v>4916309.3</v>
      </c>
      <c r="P2439" s="115">
        <f t="array" ref="P2439">IF(N2439="negativo",INDEX($AD$3:$AG$51,MATCH(1,($B2439=$AD$3:$AD$51)*($J2439=$AE$3:$AE$51),0),4),IF(N2439="positivo",INDEX($AD$55:$AG$109,MATCH(1,($B2439=$AD$55:$AD$109)*($J2439=$AE$55:$AE$109),0),4)))</f>
        <v>671</v>
      </c>
      <c r="Q2439" s="115" t="str">
        <f>VLOOKUP(M2439,Modelo!$A$2:$C$7,2,0)</f>
        <v>Acción Climática y Energía</v>
      </c>
      <c r="R2439" s="118">
        <f t="array" ref="R2439">INDEX(Modelo!$F$1:$H$37,MATCH(1,(DataBase!Q2439=Modelo!$G$1:$G$37)*(DataBase!B2439=Modelo!$F$1:$F$37),0),3)</f>
        <v>0.11764705882352941</v>
      </c>
      <c r="S2439" s="115">
        <f t="shared" si="78"/>
        <v>100</v>
      </c>
      <c r="T2439" s="115">
        <f t="shared" si="79"/>
        <v>11.76470588235294</v>
      </c>
    </row>
    <row r="2440" spans="1:20" x14ac:dyDescent="0.3">
      <c r="A2440" s="115" t="s">
        <v>351</v>
      </c>
      <c r="B2440" s="115" t="s">
        <v>313</v>
      </c>
      <c r="C2440" s="115" t="s">
        <v>103</v>
      </c>
      <c r="D2440" s="115" t="s">
        <v>87</v>
      </c>
      <c r="E2440" s="115" t="s">
        <v>86</v>
      </c>
      <c r="F2440" s="115" t="s">
        <v>86</v>
      </c>
      <c r="G2440" s="115">
        <v>1997</v>
      </c>
      <c r="H2440" s="115" t="s">
        <v>125</v>
      </c>
      <c r="I2440" s="115">
        <v>3.874476933</v>
      </c>
      <c r="J2440" s="115" t="s">
        <v>19</v>
      </c>
      <c r="K2440" s="115" t="str">
        <f>INDEX(DatosProcesados!$A$1:$BF$101,MATCH(DataBase!A2440,DatosProcesados!$A$1:$A$101,0),MATCH(DataBase!J2440,DatosProcesados!$A$1:$BF$1,0))</f>
        <v xml:space="preserve">No informa </v>
      </c>
      <c r="L2440" s="115" t="str">
        <f>INDEX(Modelo!$A$9:$D$89,MATCH(DataBase!$J2440,Modelo!$A$9:$A$89,0),MATCH(DataBase!L$1,Modelo!$A$9:$D$9,0))</f>
        <v>Impacto ambiental</v>
      </c>
      <c r="M2440" s="115" t="str">
        <f>INDEX(Modelo!$A$9:$D$89,MATCH(DataBase!$J2440,Modelo!$A$9:$A$89,0),MATCH(DataBase!M$1,Modelo!$A$9:$D$9,0))</f>
        <v>Pilar 2</v>
      </c>
      <c r="N2440" s="115" t="str">
        <f>INDEX(Modelo!$A$9:$D$89,MATCH(DataBase!$J2440,Modelo!$A$9:$A$89,0),MATCH(DataBase!N$1,Modelo!$A$9:$D$9,0))</f>
        <v>negativo</v>
      </c>
      <c r="O2440" s="115">
        <f t="array" ref="O2440">IF(N2440="negativo",INDEX($AD$3:$AG$51,MATCH(1,($B2440=$AD$3:$AD$51)*($J2440=$AE$3:$AE$51),0),3),IF(N2440="positivo",INDEX($AD$55:$AG$109,MATCH(1,($B2440=$AD$55:$AD$109)*($J2440=$AE$55:$AE$109),0),3)))</f>
        <v>143071.79999999999</v>
      </c>
      <c r="P2440" s="115">
        <f t="array" ref="P2440">IF(N2440="negativo",INDEX($AD$3:$AG$51,MATCH(1,($B2440=$AD$3:$AD$51)*($J2440=$AE$3:$AE$51),0),4),IF(N2440="positivo",INDEX($AD$55:$AG$109,MATCH(1,($B2440=$AD$55:$AD$109)*($J2440=$AE$55:$AE$109),0),4)))</f>
        <v>52.76</v>
      </c>
      <c r="Q2440" s="115" t="str">
        <f>VLOOKUP(M2440,Modelo!$A$2:$C$7,2,0)</f>
        <v>Acción Climática y Energía</v>
      </c>
      <c r="R2440" s="118">
        <f t="array" ref="R2440">INDEX(Modelo!$F$1:$H$37,MATCH(1,(DataBase!Q2440=Modelo!$G$1:$G$37)*(DataBase!B2440=Modelo!$F$1:$F$37),0),3)</f>
        <v>0.17647058823529413</v>
      </c>
      <c r="S2440" s="115">
        <f t="shared" si="78"/>
        <v>0</v>
      </c>
      <c r="T2440" s="115">
        <f t="shared" si="79"/>
        <v>0</v>
      </c>
    </row>
    <row r="2441" spans="1:20" x14ac:dyDescent="0.3">
      <c r="A2441" s="115" t="s">
        <v>411</v>
      </c>
      <c r="B2441" s="115" t="s">
        <v>407</v>
      </c>
      <c r="C2441" s="115" t="s">
        <v>103</v>
      </c>
      <c r="D2441" s="115" t="s">
        <v>87</v>
      </c>
      <c r="E2441" s="115" t="s">
        <v>86</v>
      </c>
      <c r="F2441" s="115" t="s">
        <v>87</v>
      </c>
      <c r="G2441" s="115">
        <v>1935</v>
      </c>
      <c r="H2441" s="115" t="s">
        <v>244</v>
      </c>
      <c r="I2441" s="115">
        <v>11.495989482000001</v>
      </c>
      <c r="J2441" s="115" t="s">
        <v>19</v>
      </c>
      <c r="K2441" s="115">
        <f>INDEX(DatosProcesados!$A$1:$BF$101,MATCH(DataBase!A2441,DatosProcesados!$A$1:$A$101,0),MATCH(DataBase!J2441,DatosProcesados!$A$1:$BF$1,0))</f>
        <v>1608021</v>
      </c>
      <c r="L2441" s="115" t="str">
        <f>INDEX(Modelo!$A$9:$D$89,MATCH(DataBase!$J2441,Modelo!$A$9:$A$89,0),MATCH(DataBase!L$1,Modelo!$A$9:$D$9,0))</f>
        <v>Impacto ambiental</v>
      </c>
      <c r="M2441" s="115" t="str">
        <f>INDEX(Modelo!$A$9:$D$89,MATCH(DataBase!$J2441,Modelo!$A$9:$A$89,0),MATCH(DataBase!M$1,Modelo!$A$9:$D$9,0))</f>
        <v>Pilar 2</v>
      </c>
      <c r="N2441" s="115" t="str">
        <f>INDEX(Modelo!$A$9:$D$89,MATCH(DataBase!$J2441,Modelo!$A$9:$A$89,0),MATCH(DataBase!N$1,Modelo!$A$9:$D$9,0))</f>
        <v>negativo</v>
      </c>
      <c r="O2441" s="115">
        <f t="array" ref="O2441">IF(N2441="negativo",INDEX($AD$3:$AG$51,MATCH(1,($B2441=$AD$3:$AD$51)*($J2441=$AE$3:$AE$51),0),3),IF(N2441="positivo",INDEX($AD$55:$AG$109,MATCH(1,($B2441=$AD$55:$AD$109)*($J2441=$AE$55:$AE$109),0),3)))</f>
        <v>11817213</v>
      </c>
      <c r="P2441" s="115">
        <f t="array" ref="P2441">IF(N2441="negativo",INDEX($AD$3:$AG$51,MATCH(1,($B2441=$AD$3:$AD$51)*($J2441=$AE$3:$AE$51),0),4),IF(N2441="positivo",INDEX($AD$55:$AG$109,MATCH(1,($B2441=$AD$55:$AD$109)*($J2441=$AE$55:$AE$109),0),4)))</f>
        <v>182252</v>
      </c>
      <c r="Q2441" s="115" t="str">
        <f>VLOOKUP(M2441,Modelo!$A$2:$C$7,2,0)</f>
        <v>Acción Climática y Energía</v>
      </c>
      <c r="R2441" s="118">
        <f t="array" ref="R2441">INDEX(Modelo!$F$1:$H$37,MATCH(1,(DataBase!Q2441=Modelo!$G$1:$G$37)*(DataBase!B2441=Modelo!$F$1:$F$37),0),3)</f>
        <v>0.19230769230769232</v>
      </c>
      <c r="S2441" s="115">
        <f t="shared" si="78"/>
        <v>87.745820548947265</v>
      </c>
      <c r="T2441" s="115">
        <f t="shared" si="79"/>
        <v>16.874196259412937</v>
      </c>
    </row>
    <row r="2442" spans="1:20" x14ac:dyDescent="0.3">
      <c r="A2442" s="115" t="s">
        <v>406</v>
      </c>
      <c r="B2442" s="115" t="s">
        <v>407</v>
      </c>
      <c r="C2442" s="115" t="s">
        <v>97</v>
      </c>
      <c r="D2442" s="115" t="s">
        <v>86</v>
      </c>
      <c r="E2442" s="115" t="s">
        <v>87</v>
      </c>
      <c r="F2442" s="115" t="s">
        <v>87</v>
      </c>
      <c r="G2442" s="115">
        <v>1951</v>
      </c>
      <c r="H2442" s="115" t="s">
        <v>125</v>
      </c>
      <c r="I2442" s="115">
        <v>113.923310323</v>
      </c>
      <c r="J2442" s="115" t="s">
        <v>19</v>
      </c>
      <c r="K2442" s="115">
        <f>INDEX(DatosProcesados!$A$1:$BF$101,MATCH(DataBase!A2442,DatosProcesados!$A$1:$A$101,0),MATCH(DataBase!J2442,DatosProcesados!$A$1:$BF$1,0))</f>
        <v>11817213</v>
      </c>
      <c r="L2442" s="115" t="str">
        <f>INDEX(Modelo!$A$9:$D$89,MATCH(DataBase!$J2442,Modelo!$A$9:$A$89,0),MATCH(DataBase!L$1,Modelo!$A$9:$D$9,0))</f>
        <v>Impacto ambiental</v>
      </c>
      <c r="M2442" s="115" t="str">
        <f>INDEX(Modelo!$A$9:$D$89,MATCH(DataBase!$J2442,Modelo!$A$9:$A$89,0),MATCH(DataBase!M$1,Modelo!$A$9:$D$9,0))</f>
        <v>Pilar 2</v>
      </c>
      <c r="N2442" s="115" t="str">
        <f>INDEX(Modelo!$A$9:$D$89,MATCH(DataBase!$J2442,Modelo!$A$9:$A$89,0),MATCH(DataBase!N$1,Modelo!$A$9:$D$9,0))</f>
        <v>negativo</v>
      </c>
      <c r="O2442" s="115">
        <f t="array" ref="O2442">IF(N2442="negativo",INDEX($AD$3:$AG$51,MATCH(1,($B2442=$AD$3:$AD$51)*($J2442=$AE$3:$AE$51),0),3),IF(N2442="positivo",INDEX($AD$55:$AG$109,MATCH(1,($B2442=$AD$55:$AD$109)*($J2442=$AE$55:$AE$109),0),3)))</f>
        <v>11817213</v>
      </c>
      <c r="P2442" s="115">
        <f t="array" ref="P2442">IF(N2442="negativo",INDEX($AD$3:$AG$51,MATCH(1,($B2442=$AD$3:$AD$51)*($J2442=$AE$3:$AE$51),0),4),IF(N2442="positivo",INDEX($AD$55:$AG$109,MATCH(1,($B2442=$AD$55:$AD$109)*($J2442=$AE$55:$AE$109),0),4)))</f>
        <v>182252</v>
      </c>
      <c r="Q2442" s="115" t="str">
        <f>VLOOKUP(M2442,Modelo!$A$2:$C$7,2,0)</f>
        <v>Acción Climática y Energía</v>
      </c>
      <c r="R2442" s="118">
        <f t="array" ref="R2442">INDEX(Modelo!$F$1:$H$37,MATCH(1,(DataBase!Q2442=Modelo!$G$1:$G$37)*(DataBase!B2442=Modelo!$F$1:$F$37),0),3)</f>
        <v>0.19230769230769232</v>
      </c>
      <c r="S2442" s="115">
        <f t="shared" si="78"/>
        <v>0</v>
      </c>
      <c r="T2442" s="115">
        <f t="shared" si="79"/>
        <v>0</v>
      </c>
    </row>
    <row r="2443" spans="1:20" x14ac:dyDescent="0.3">
      <c r="A2443" s="115" t="s">
        <v>96</v>
      </c>
      <c r="B2443" s="115" t="s">
        <v>84</v>
      </c>
      <c r="C2443" s="115" t="s">
        <v>97</v>
      </c>
      <c r="D2443" s="115" t="s">
        <v>86</v>
      </c>
      <c r="E2443" s="115" t="s">
        <v>86</v>
      </c>
      <c r="F2443" s="115" t="s">
        <v>87</v>
      </c>
      <c r="G2443" s="115">
        <v>1997</v>
      </c>
      <c r="H2443" s="115" t="s">
        <v>125</v>
      </c>
      <c r="I2443" s="115">
        <v>15.780332546</v>
      </c>
      <c r="J2443" s="115" t="s">
        <v>19</v>
      </c>
      <c r="K2443" s="115">
        <f>INDEX(DatosProcesados!$A$1:$BF$101,MATCH(DataBase!A2443,DatosProcesados!$A$1:$A$101,0),MATCH(DataBase!J2443,DatosProcesados!$A$1:$BF$1,0))</f>
        <v>1049424.92</v>
      </c>
      <c r="L2443" s="115" t="str">
        <f>INDEX(Modelo!$A$9:$D$89,MATCH(DataBase!$J2443,Modelo!$A$9:$A$89,0),MATCH(DataBase!L$1,Modelo!$A$9:$D$9,0))</f>
        <v>Impacto ambiental</v>
      </c>
      <c r="M2443" s="115" t="str">
        <f>INDEX(Modelo!$A$9:$D$89,MATCH(DataBase!$J2443,Modelo!$A$9:$A$89,0),MATCH(DataBase!M$1,Modelo!$A$9:$D$9,0))</f>
        <v>Pilar 2</v>
      </c>
      <c r="N2443" s="115" t="str">
        <f>INDEX(Modelo!$A$9:$D$89,MATCH(DataBase!$J2443,Modelo!$A$9:$A$89,0),MATCH(DataBase!N$1,Modelo!$A$9:$D$9,0))</f>
        <v>negativo</v>
      </c>
      <c r="O2443" s="115">
        <f t="array" ref="O2443">IF(N2443="negativo",INDEX($AD$3:$AG$51,MATCH(1,($B2443=$AD$3:$AD$51)*($J2443=$AE$3:$AE$51),0),3),IF(N2443="positivo",INDEX($AD$55:$AG$109,MATCH(1,($B2443=$AD$55:$AD$109)*($J2443=$AE$55:$AE$109),0),3)))</f>
        <v>4916309.3</v>
      </c>
      <c r="P2443" s="115">
        <f t="array" ref="P2443">IF(N2443="negativo",INDEX($AD$3:$AG$51,MATCH(1,($B2443=$AD$3:$AD$51)*($J2443=$AE$3:$AE$51),0),4),IF(N2443="positivo",INDEX($AD$55:$AG$109,MATCH(1,($B2443=$AD$55:$AD$109)*($J2443=$AE$55:$AE$109),0),4)))</f>
        <v>671</v>
      </c>
      <c r="Q2443" s="115" t="str">
        <f>VLOOKUP(M2443,Modelo!$A$2:$C$7,2,0)</f>
        <v>Acción Climática y Energía</v>
      </c>
      <c r="R2443" s="118">
        <f t="array" ref="R2443">INDEX(Modelo!$F$1:$H$37,MATCH(1,(DataBase!Q2443=Modelo!$G$1:$G$37)*(DataBase!B2443=Modelo!$F$1:$F$37),0),3)</f>
        <v>0.11764705882352941</v>
      </c>
      <c r="S2443" s="115">
        <f t="shared" si="78"/>
        <v>78.664949371885243</v>
      </c>
      <c r="T2443" s="115">
        <f t="shared" si="79"/>
        <v>9.2546999261041467</v>
      </c>
    </row>
    <row r="2444" spans="1:20" x14ac:dyDescent="0.3">
      <c r="A2444" s="115" t="s">
        <v>83</v>
      </c>
      <c r="B2444" s="115" t="s">
        <v>84</v>
      </c>
      <c r="C2444" s="115" t="s">
        <v>85</v>
      </c>
      <c r="D2444" s="115" t="s">
        <v>86</v>
      </c>
      <c r="E2444" s="115" t="s">
        <v>86</v>
      </c>
      <c r="F2444" s="115" t="s">
        <v>87</v>
      </c>
      <c r="G2444" s="115">
        <v>1955</v>
      </c>
      <c r="H2444" s="115" t="s">
        <v>125</v>
      </c>
      <c r="I2444" s="115">
        <v>20.574477179999999</v>
      </c>
      <c r="J2444" s="115" t="s">
        <v>19</v>
      </c>
      <c r="K2444" s="115">
        <f>INDEX(DatosProcesados!$A$1:$BF$101,MATCH(DataBase!A2444,DatosProcesados!$A$1:$A$101,0),MATCH(DataBase!J2444,DatosProcesados!$A$1:$BF$1,0))</f>
        <v>254926.71</v>
      </c>
      <c r="L2444" s="115" t="str">
        <f>INDEX(Modelo!$A$9:$D$89,MATCH(DataBase!$J2444,Modelo!$A$9:$A$89,0),MATCH(DataBase!L$1,Modelo!$A$9:$D$9,0))</f>
        <v>Impacto ambiental</v>
      </c>
      <c r="M2444" s="115" t="str">
        <f>INDEX(Modelo!$A$9:$D$89,MATCH(DataBase!$J2444,Modelo!$A$9:$A$89,0),MATCH(DataBase!M$1,Modelo!$A$9:$D$9,0))</f>
        <v>Pilar 2</v>
      </c>
      <c r="N2444" s="115" t="str">
        <f>INDEX(Modelo!$A$9:$D$89,MATCH(DataBase!$J2444,Modelo!$A$9:$A$89,0),MATCH(DataBase!N$1,Modelo!$A$9:$D$9,0))</f>
        <v>negativo</v>
      </c>
      <c r="O2444" s="115">
        <f t="array" ref="O2444">IF(N2444="negativo",INDEX($AD$3:$AG$51,MATCH(1,($B2444=$AD$3:$AD$51)*($J2444=$AE$3:$AE$51),0),3),IF(N2444="positivo",INDEX($AD$55:$AG$109,MATCH(1,($B2444=$AD$55:$AD$109)*($J2444=$AE$55:$AE$109),0),3)))</f>
        <v>4916309.3</v>
      </c>
      <c r="P2444" s="115">
        <f t="array" ref="P2444">IF(N2444="negativo",INDEX($AD$3:$AG$51,MATCH(1,($B2444=$AD$3:$AD$51)*($J2444=$AE$3:$AE$51),0),4),IF(N2444="positivo",INDEX($AD$55:$AG$109,MATCH(1,($B2444=$AD$55:$AD$109)*($J2444=$AE$55:$AE$109),0),4)))</f>
        <v>671</v>
      </c>
      <c r="Q2444" s="115" t="str">
        <f>VLOOKUP(M2444,Modelo!$A$2:$C$7,2,0)</f>
        <v>Acción Climática y Energía</v>
      </c>
      <c r="R2444" s="118">
        <f t="array" ref="R2444">INDEX(Modelo!$F$1:$H$37,MATCH(1,(DataBase!Q2444=Modelo!$G$1:$G$37)*(DataBase!B2444=Modelo!$F$1:$F$37),0),3)</f>
        <v>0.11764705882352941</v>
      </c>
      <c r="S2444" s="115">
        <f t="shared" si="78"/>
        <v>94.827615571308414</v>
      </c>
      <c r="T2444" s="115">
        <f t="shared" si="79"/>
        <v>11.156190067212755</v>
      </c>
    </row>
    <row r="2445" spans="1:20" x14ac:dyDescent="0.3">
      <c r="A2445" s="115" t="s">
        <v>243</v>
      </c>
      <c r="B2445" s="115" t="s">
        <v>216</v>
      </c>
      <c r="C2445" s="115" t="s">
        <v>103</v>
      </c>
      <c r="D2445" s="115" t="s">
        <v>86</v>
      </c>
      <c r="E2445" s="115" t="s">
        <v>86</v>
      </c>
      <c r="F2445" s="115" t="s">
        <v>87</v>
      </c>
      <c r="G2445" s="115">
        <v>1985</v>
      </c>
      <c r="H2445" s="115" t="s">
        <v>244</v>
      </c>
      <c r="I2445" s="115">
        <v>2.6249202149999999</v>
      </c>
      <c r="J2445" s="115" t="s">
        <v>19</v>
      </c>
      <c r="K2445" s="115">
        <f>INDEX(DatosProcesados!$A$1:$BF$101,MATCH(DataBase!A2445,DatosProcesados!$A$1:$A$101,0),MATCH(DataBase!J2445,DatosProcesados!$A$1:$BF$1,0))</f>
        <v>82992</v>
      </c>
      <c r="L2445" s="115" t="str">
        <f>INDEX(Modelo!$A$9:$D$89,MATCH(DataBase!$J2445,Modelo!$A$9:$A$89,0),MATCH(DataBase!L$1,Modelo!$A$9:$D$9,0))</f>
        <v>Impacto ambiental</v>
      </c>
      <c r="M2445" s="115" t="str">
        <f>INDEX(Modelo!$A$9:$D$89,MATCH(DataBase!$J2445,Modelo!$A$9:$A$89,0),MATCH(DataBase!M$1,Modelo!$A$9:$D$9,0))</f>
        <v>Pilar 2</v>
      </c>
      <c r="N2445" s="115" t="str">
        <f>INDEX(Modelo!$A$9:$D$89,MATCH(DataBase!$J2445,Modelo!$A$9:$A$89,0),MATCH(DataBase!N$1,Modelo!$A$9:$D$9,0))</f>
        <v>negativo</v>
      </c>
      <c r="O2445" s="115">
        <f t="array" ref="O2445">IF(N2445="negativo",INDEX($AD$3:$AG$51,MATCH(1,($B2445=$AD$3:$AD$51)*($J2445=$AE$3:$AE$51),0),3),IF(N2445="positivo",INDEX($AD$55:$AG$109,MATCH(1,($B2445=$AD$55:$AD$109)*($J2445=$AE$55:$AE$109),0),3)))</f>
        <v>4617615</v>
      </c>
      <c r="P2445" s="115">
        <f t="array" ref="P2445">IF(N2445="negativo",INDEX($AD$3:$AG$51,MATCH(1,($B2445=$AD$3:$AD$51)*($J2445=$AE$3:$AE$51),0),4),IF(N2445="positivo",INDEX($AD$55:$AG$109,MATCH(1,($B2445=$AD$55:$AD$109)*($J2445=$AE$55:$AE$109),0),4)))</f>
        <v>774.6</v>
      </c>
      <c r="Q2445" s="115" t="str">
        <f>VLOOKUP(M2445,Modelo!$A$2:$C$7,2,0)</f>
        <v>Acción Climática y Energía</v>
      </c>
      <c r="R2445" s="118">
        <f t="array" ref="R2445">INDEX(Modelo!$F$1:$H$37,MATCH(1,(DataBase!Q2445=Modelo!$G$1:$G$37)*(DataBase!B2445=Modelo!$F$1:$F$37),0),3)</f>
        <v>0.21052631578947367</v>
      </c>
      <c r="S2445" s="115">
        <f t="shared" si="78"/>
        <v>98.219184704760423</v>
      </c>
      <c r="T2445" s="115">
        <f t="shared" si="79"/>
        <v>20.677723095739037</v>
      </c>
    </row>
    <row r="2446" spans="1:20" x14ac:dyDescent="0.3">
      <c r="A2446" s="115" t="s">
        <v>263</v>
      </c>
      <c r="B2446" s="115" t="s">
        <v>216</v>
      </c>
      <c r="C2446" s="115" t="s">
        <v>97</v>
      </c>
      <c r="D2446" s="115" t="s">
        <v>86</v>
      </c>
      <c r="E2446" s="115" t="s">
        <v>86</v>
      </c>
      <c r="F2446" s="115" t="s">
        <v>86</v>
      </c>
      <c r="G2446" s="115">
        <v>1990</v>
      </c>
      <c r="H2446" s="115" t="s">
        <v>125</v>
      </c>
      <c r="I2446" s="115">
        <v>2.3114637089999999</v>
      </c>
      <c r="J2446" s="115" t="s">
        <v>19</v>
      </c>
      <c r="K2446" s="115">
        <f>INDEX(DatosProcesados!$A$1:$BF$101,MATCH(DataBase!A2446,DatosProcesados!$A$1:$A$101,0),MATCH(DataBase!J2446,DatosProcesados!$A$1:$BF$1,0))</f>
        <v>86688.639999999999</v>
      </c>
      <c r="L2446" s="115" t="str">
        <f>INDEX(Modelo!$A$9:$D$89,MATCH(DataBase!$J2446,Modelo!$A$9:$A$89,0),MATCH(DataBase!L$1,Modelo!$A$9:$D$9,0))</f>
        <v>Impacto ambiental</v>
      </c>
      <c r="M2446" s="115" t="str">
        <f>INDEX(Modelo!$A$9:$D$89,MATCH(DataBase!$J2446,Modelo!$A$9:$A$89,0),MATCH(DataBase!M$1,Modelo!$A$9:$D$9,0))</f>
        <v>Pilar 2</v>
      </c>
      <c r="N2446" s="115" t="str">
        <f>INDEX(Modelo!$A$9:$D$89,MATCH(DataBase!$J2446,Modelo!$A$9:$A$89,0),MATCH(DataBase!N$1,Modelo!$A$9:$D$9,0))</f>
        <v>negativo</v>
      </c>
      <c r="O2446" s="115">
        <f t="array" ref="O2446">IF(N2446="negativo",INDEX($AD$3:$AG$51,MATCH(1,($B2446=$AD$3:$AD$51)*($J2446=$AE$3:$AE$51),0),3),IF(N2446="positivo",INDEX($AD$55:$AG$109,MATCH(1,($B2446=$AD$55:$AD$109)*($J2446=$AE$55:$AE$109),0),3)))</f>
        <v>4617615</v>
      </c>
      <c r="P2446" s="115">
        <f t="array" ref="P2446">IF(N2446="negativo",INDEX($AD$3:$AG$51,MATCH(1,($B2446=$AD$3:$AD$51)*($J2446=$AE$3:$AE$51),0),4),IF(N2446="positivo",INDEX($AD$55:$AG$109,MATCH(1,($B2446=$AD$55:$AD$109)*($J2446=$AE$55:$AE$109),0),4)))</f>
        <v>774.6</v>
      </c>
      <c r="Q2446" s="115" t="str">
        <f>VLOOKUP(M2446,Modelo!$A$2:$C$7,2,0)</f>
        <v>Acción Climática y Energía</v>
      </c>
      <c r="R2446" s="118">
        <f t="array" ref="R2446">INDEX(Modelo!$F$1:$H$37,MATCH(1,(DataBase!Q2446=Modelo!$G$1:$G$37)*(DataBase!B2446=Modelo!$F$1:$F$37),0),3)</f>
        <v>0.21052631578947367</v>
      </c>
      <c r="S2446" s="115">
        <f t="shared" si="78"/>
        <v>98.139116093335176</v>
      </c>
      <c r="T2446" s="115">
        <f t="shared" si="79"/>
        <v>20.660866545965298</v>
      </c>
    </row>
    <row r="2447" spans="1:20" x14ac:dyDescent="0.3">
      <c r="A2447" s="115" t="s">
        <v>321</v>
      </c>
      <c r="B2447" s="115" t="s">
        <v>313</v>
      </c>
      <c r="C2447" s="115" t="s">
        <v>103</v>
      </c>
      <c r="D2447" s="115" t="s">
        <v>86</v>
      </c>
      <c r="E2447" s="115" t="s">
        <v>86</v>
      </c>
      <c r="F2447" s="115" t="s">
        <v>87</v>
      </c>
      <c r="G2447" s="115">
        <v>1949</v>
      </c>
      <c r="H2447" s="115" t="s">
        <v>125</v>
      </c>
      <c r="I2447" s="115">
        <v>16.077688644999999</v>
      </c>
      <c r="J2447" s="115" t="s">
        <v>19</v>
      </c>
      <c r="K2447" s="115">
        <f>INDEX(DatosProcesados!$A$1:$BF$101,MATCH(DataBase!A2447,DatosProcesados!$A$1:$A$101,0),MATCH(DataBase!J2447,DatosProcesados!$A$1:$BF$1,0))</f>
        <v>143071.79999999999</v>
      </c>
      <c r="L2447" s="115" t="str">
        <f>INDEX(Modelo!$A$9:$D$89,MATCH(DataBase!$J2447,Modelo!$A$9:$A$89,0),MATCH(DataBase!L$1,Modelo!$A$9:$D$9,0))</f>
        <v>Impacto ambiental</v>
      </c>
      <c r="M2447" s="115" t="str">
        <f>INDEX(Modelo!$A$9:$D$89,MATCH(DataBase!$J2447,Modelo!$A$9:$A$89,0),MATCH(DataBase!M$1,Modelo!$A$9:$D$9,0))</f>
        <v>Pilar 2</v>
      </c>
      <c r="N2447" s="115" t="str">
        <f>INDEX(Modelo!$A$9:$D$89,MATCH(DataBase!$J2447,Modelo!$A$9:$A$89,0),MATCH(DataBase!N$1,Modelo!$A$9:$D$9,0))</f>
        <v>negativo</v>
      </c>
      <c r="O2447" s="115">
        <f t="array" ref="O2447">IF(N2447="negativo",INDEX($AD$3:$AG$51,MATCH(1,($B2447=$AD$3:$AD$51)*($J2447=$AE$3:$AE$51),0),3),IF(N2447="positivo",INDEX($AD$55:$AG$109,MATCH(1,($B2447=$AD$55:$AD$109)*($J2447=$AE$55:$AE$109),0),3)))</f>
        <v>143071.79999999999</v>
      </c>
      <c r="P2447" s="115">
        <f t="array" ref="P2447">IF(N2447="negativo",INDEX($AD$3:$AG$51,MATCH(1,($B2447=$AD$3:$AD$51)*($J2447=$AE$3:$AE$51),0),4),IF(N2447="positivo",INDEX($AD$55:$AG$109,MATCH(1,($B2447=$AD$55:$AD$109)*($J2447=$AE$55:$AE$109),0),4)))</f>
        <v>52.76</v>
      </c>
      <c r="Q2447" s="115" t="str">
        <f>VLOOKUP(M2447,Modelo!$A$2:$C$7,2,0)</f>
        <v>Acción Climática y Energía</v>
      </c>
      <c r="R2447" s="118">
        <f t="array" ref="R2447">INDEX(Modelo!$F$1:$H$37,MATCH(1,(DataBase!Q2447=Modelo!$G$1:$G$37)*(DataBase!B2447=Modelo!$F$1:$F$37),0),3)</f>
        <v>0.17647058823529413</v>
      </c>
      <c r="S2447" s="115">
        <f t="shared" si="78"/>
        <v>0</v>
      </c>
      <c r="T2447" s="115">
        <f t="shared" si="79"/>
        <v>0</v>
      </c>
    </row>
    <row r="2448" spans="1:20" x14ac:dyDescent="0.3">
      <c r="A2448" s="115" t="s">
        <v>363</v>
      </c>
      <c r="B2448" s="115" t="s">
        <v>313</v>
      </c>
      <c r="C2448" s="115" t="s">
        <v>103</v>
      </c>
      <c r="D2448" s="115" t="s">
        <v>87</v>
      </c>
      <c r="E2448" s="115" t="s">
        <v>87</v>
      </c>
      <c r="F2448" s="115" t="s">
        <v>87</v>
      </c>
      <c r="G2448" s="115">
        <v>1889</v>
      </c>
      <c r="H2448" s="115" t="s">
        <v>177</v>
      </c>
      <c r="I2448" s="115">
        <v>2.3075606390000001</v>
      </c>
      <c r="J2448" s="115" t="s">
        <v>19</v>
      </c>
      <c r="K2448" s="115">
        <f>INDEX(DatosProcesados!$A$1:$BF$101,MATCH(DataBase!A2448,DatosProcesados!$A$1:$A$101,0),MATCH(DataBase!J2448,DatosProcesados!$A$1:$BF$1,0))</f>
        <v>667</v>
      </c>
      <c r="L2448" s="115" t="str">
        <f>INDEX(Modelo!$A$9:$D$89,MATCH(DataBase!$J2448,Modelo!$A$9:$A$89,0),MATCH(DataBase!L$1,Modelo!$A$9:$D$9,0))</f>
        <v>Impacto ambiental</v>
      </c>
      <c r="M2448" s="115" t="str">
        <f>INDEX(Modelo!$A$9:$D$89,MATCH(DataBase!$J2448,Modelo!$A$9:$A$89,0),MATCH(DataBase!M$1,Modelo!$A$9:$D$9,0))</f>
        <v>Pilar 2</v>
      </c>
      <c r="N2448" s="115" t="str">
        <f>INDEX(Modelo!$A$9:$D$89,MATCH(DataBase!$J2448,Modelo!$A$9:$A$89,0),MATCH(DataBase!N$1,Modelo!$A$9:$D$9,0))</f>
        <v>negativo</v>
      </c>
      <c r="O2448" s="115">
        <f t="array" ref="O2448">IF(N2448="negativo",INDEX($AD$3:$AG$51,MATCH(1,($B2448=$AD$3:$AD$51)*($J2448=$AE$3:$AE$51),0),3),IF(N2448="positivo",INDEX($AD$55:$AG$109,MATCH(1,($B2448=$AD$55:$AD$109)*($J2448=$AE$55:$AE$109),0),3)))</f>
        <v>143071.79999999999</v>
      </c>
      <c r="P2448" s="115">
        <f t="array" ref="P2448">IF(N2448="negativo",INDEX($AD$3:$AG$51,MATCH(1,($B2448=$AD$3:$AD$51)*($J2448=$AE$3:$AE$51),0),4),IF(N2448="positivo",INDEX($AD$55:$AG$109,MATCH(1,($B2448=$AD$55:$AD$109)*($J2448=$AE$55:$AE$109),0),4)))</f>
        <v>52.76</v>
      </c>
      <c r="Q2448" s="115" t="str">
        <f>VLOOKUP(M2448,Modelo!$A$2:$C$7,2,0)</f>
        <v>Acción Climática y Energía</v>
      </c>
      <c r="R2448" s="118">
        <f t="array" ref="R2448">INDEX(Modelo!$F$1:$H$37,MATCH(1,(DataBase!Q2448=Modelo!$G$1:$G$37)*(DataBase!B2448=Modelo!$F$1:$F$37),0),3)</f>
        <v>0.17647058823529413</v>
      </c>
      <c r="S2448" s="115">
        <f t="shared" si="78"/>
        <v>99.570518722542118</v>
      </c>
      <c r="T2448" s="115">
        <f t="shared" si="79"/>
        <v>17.571268009860376</v>
      </c>
    </row>
    <row r="2449" spans="1:20" x14ac:dyDescent="0.3">
      <c r="A2449" s="115" t="s">
        <v>423</v>
      </c>
      <c r="B2449" s="115" t="s">
        <v>407</v>
      </c>
      <c r="C2449" s="115" t="s">
        <v>103</v>
      </c>
      <c r="D2449" s="115" t="s">
        <v>86</v>
      </c>
      <c r="E2449" s="115" t="s">
        <v>87</v>
      </c>
      <c r="F2449" s="115" t="s">
        <v>87</v>
      </c>
      <c r="G2449" s="115">
        <v>1985</v>
      </c>
      <c r="H2449" s="115" t="s">
        <v>422</v>
      </c>
      <c r="I2449" s="115">
        <v>4.2502446559999996</v>
      </c>
      <c r="J2449" s="115" t="s">
        <v>19</v>
      </c>
      <c r="K2449" s="115">
        <f>INDEX(DatosProcesados!$A$1:$BF$101,MATCH(DataBase!A2449,DatosProcesados!$A$1:$A$101,0),MATCH(DataBase!J2449,DatosProcesados!$A$1:$BF$1,0))</f>
        <v>696271</v>
      </c>
      <c r="L2449" s="115" t="str">
        <f>INDEX(Modelo!$A$9:$D$89,MATCH(DataBase!$J2449,Modelo!$A$9:$A$89,0),MATCH(DataBase!L$1,Modelo!$A$9:$D$9,0))</f>
        <v>Impacto ambiental</v>
      </c>
      <c r="M2449" s="115" t="str">
        <f>INDEX(Modelo!$A$9:$D$89,MATCH(DataBase!$J2449,Modelo!$A$9:$A$89,0),MATCH(DataBase!M$1,Modelo!$A$9:$D$9,0))</f>
        <v>Pilar 2</v>
      </c>
      <c r="N2449" s="115" t="str">
        <f>INDEX(Modelo!$A$9:$D$89,MATCH(DataBase!$J2449,Modelo!$A$9:$A$89,0),MATCH(DataBase!N$1,Modelo!$A$9:$D$9,0))</f>
        <v>negativo</v>
      </c>
      <c r="O2449" s="115">
        <f t="array" ref="O2449">IF(N2449="negativo",INDEX($AD$3:$AG$51,MATCH(1,($B2449=$AD$3:$AD$51)*($J2449=$AE$3:$AE$51),0),3),IF(N2449="positivo",INDEX($AD$55:$AG$109,MATCH(1,($B2449=$AD$55:$AD$109)*($J2449=$AE$55:$AE$109),0),3)))</f>
        <v>11817213</v>
      </c>
      <c r="P2449" s="115">
        <f t="array" ref="P2449">IF(N2449="negativo",INDEX($AD$3:$AG$51,MATCH(1,($B2449=$AD$3:$AD$51)*($J2449=$AE$3:$AE$51),0),4),IF(N2449="positivo",INDEX($AD$55:$AG$109,MATCH(1,($B2449=$AD$55:$AD$109)*($J2449=$AE$55:$AE$109),0),4)))</f>
        <v>182252</v>
      </c>
      <c r="Q2449" s="115" t="str">
        <f>VLOOKUP(M2449,Modelo!$A$2:$C$7,2,0)</f>
        <v>Acción Climática y Energía</v>
      </c>
      <c r="R2449" s="118">
        <f t="array" ref="R2449">INDEX(Modelo!$F$1:$H$37,MATCH(1,(DataBase!Q2449=Modelo!$G$1:$G$37)*(DataBase!B2449=Modelo!$F$1:$F$37),0),3)</f>
        <v>0.19230769230769232</v>
      </c>
      <c r="S2449" s="115">
        <f t="shared" si="78"/>
        <v>95.582116691237729</v>
      </c>
      <c r="T2449" s="115">
        <f t="shared" si="79"/>
        <v>18.381176286776487</v>
      </c>
    </row>
    <row r="2450" spans="1:20" x14ac:dyDescent="0.3">
      <c r="A2450" s="115" t="s">
        <v>172</v>
      </c>
      <c r="B2450" s="115" t="s">
        <v>84</v>
      </c>
      <c r="C2450" s="115" t="s">
        <v>103</v>
      </c>
      <c r="D2450" s="115" t="s">
        <v>86</v>
      </c>
      <c r="E2450" s="115" t="s">
        <v>87</v>
      </c>
      <c r="F2450" s="115" t="s">
        <v>86</v>
      </c>
      <c r="G2450" s="115">
        <v>1966</v>
      </c>
      <c r="H2450" s="115" t="s">
        <v>125</v>
      </c>
      <c r="I2450" s="115">
        <v>2.6355685659999999</v>
      </c>
      <c r="J2450" s="115" t="s">
        <v>19</v>
      </c>
      <c r="K2450" s="115">
        <f>INDEX(DatosProcesados!$A$1:$BF$101,MATCH(DataBase!A2450,DatosProcesados!$A$1:$A$101,0),MATCH(DataBase!J2450,DatosProcesados!$A$1:$BF$1,0))</f>
        <v>29192</v>
      </c>
      <c r="L2450" s="115" t="str">
        <f>INDEX(Modelo!$A$9:$D$89,MATCH(DataBase!$J2450,Modelo!$A$9:$A$89,0),MATCH(DataBase!L$1,Modelo!$A$9:$D$9,0))</f>
        <v>Impacto ambiental</v>
      </c>
      <c r="M2450" s="115" t="str">
        <f>INDEX(Modelo!$A$9:$D$89,MATCH(DataBase!$J2450,Modelo!$A$9:$A$89,0),MATCH(DataBase!M$1,Modelo!$A$9:$D$9,0))</f>
        <v>Pilar 2</v>
      </c>
      <c r="N2450" s="115" t="str">
        <f>INDEX(Modelo!$A$9:$D$89,MATCH(DataBase!$J2450,Modelo!$A$9:$A$89,0),MATCH(DataBase!N$1,Modelo!$A$9:$D$9,0))</f>
        <v>negativo</v>
      </c>
      <c r="O2450" s="115">
        <f t="array" ref="O2450">IF(N2450="negativo",INDEX($AD$3:$AG$51,MATCH(1,($B2450=$AD$3:$AD$51)*($J2450=$AE$3:$AE$51),0),3),IF(N2450="positivo",INDEX($AD$55:$AG$109,MATCH(1,($B2450=$AD$55:$AD$109)*($J2450=$AE$55:$AE$109),0),3)))</f>
        <v>4916309.3</v>
      </c>
      <c r="P2450" s="115">
        <f t="array" ref="P2450">IF(N2450="negativo",INDEX($AD$3:$AG$51,MATCH(1,($B2450=$AD$3:$AD$51)*($J2450=$AE$3:$AE$51),0),4),IF(N2450="positivo",INDEX($AD$55:$AG$109,MATCH(1,($B2450=$AD$55:$AD$109)*($J2450=$AE$55:$AE$109),0),4)))</f>
        <v>671</v>
      </c>
      <c r="Q2450" s="115" t="str">
        <f>VLOOKUP(M2450,Modelo!$A$2:$C$7,2,0)</f>
        <v>Acción Climática y Energía</v>
      </c>
      <c r="R2450" s="118">
        <f t="array" ref="R2450">INDEX(Modelo!$F$1:$H$37,MATCH(1,(DataBase!Q2450=Modelo!$G$1:$G$37)*(DataBase!B2450=Modelo!$F$1:$F$37),0),3)</f>
        <v>0.11764705882352941</v>
      </c>
      <c r="S2450" s="115">
        <f t="shared" si="78"/>
        <v>99.419790508182842</v>
      </c>
      <c r="T2450" s="115">
        <f t="shared" si="79"/>
        <v>11.696445942139158</v>
      </c>
    </row>
    <row r="2451" spans="1:20" x14ac:dyDescent="0.3">
      <c r="A2451" s="115" t="s">
        <v>158</v>
      </c>
      <c r="B2451" s="115" t="s">
        <v>84</v>
      </c>
      <c r="C2451" s="115" t="s">
        <v>97</v>
      </c>
      <c r="D2451" s="115" t="s">
        <v>86</v>
      </c>
      <c r="E2451" s="115" t="s">
        <v>87</v>
      </c>
      <c r="F2451" s="115" t="s">
        <v>87</v>
      </c>
      <c r="G2451" s="115">
        <v>1896</v>
      </c>
      <c r="H2451" s="115" t="s">
        <v>125</v>
      </c>
      <c r="I2451" s="115">
        <v>3.7166394839999999</v>
      </c>
      <c r="J2451" s="115" t="s">
        <v>19</v>
      </c>
      <c r="K2451" s="115">
        <f>INDEX(DatosProcesados!$A$1:$BF$101,MATCH(DataBase!A2451,DatosProcesados!$A$1:$A$101,0),MATCH(DataBase!J2451,DatosProcesados!$A$1:$BF$1,0))</f>
        <v>302265</v>
      </c>
      <c r="L2451" s="115" t="str">
        <f>INDEX(Modelo!$A$9:$D$89,MATCH(DataBase!$J2451,Modelo!$A$9:$A$89,0),MATCH(DataBase!L$1,Modelo!$A$9:$D$9,0))</f>
        <v>Impacto ambiental</v>
      </c>
      <c r="M2451" s="115" t="str">
        <f>INDEX(Modelo!$A$9:$D$89,MATCH(DataBase!$J2451,Modelo!$A$9:$A$89,0),MATCH(DataBase!M$1,Modelo!$A$9:$D$9,0))</f>
        <v>Pilar 2</v>
      </c>
      <c r="N2451" s="115" t="str">
        <f>INDEX(Modelo!$A$9:$D$89,MATCH(DataBase!$J2451,Modelo!$A$9:$A$89,0),MATCH(DataBase!N$1,Modelo!$A$9:$D$9,0))</f>
        <v>negativo</v>
      </c>
      <c r="O2451" s="115">
        <f t="array" ref="O2451">IF(N2451="negativo",INDEX($AD$3:$AG$51,MATCH(1,($B2451=$AD$3:$AD$51)*($J2451=$AE$3:$AE$51),0),3),IF(N2451="positivo",INDEX($AD$55:$AG$109,MATCH(1,($B2451=$AD$55:$AD$109)*($J2451=$AE$55:$AE$109),0),3)))</f>
        <v>4916309.3</v>
      </c>
      <c r="P2451" s="115">
        <f t="array" ref="P2451">IF(N2451="negativo",INDEX($AD$3:$AG$51,MATCH(1,($B2451=$AD$3:$AD$51)*($J2451=$AE$3:$AE$51),0),4),IF(N2451="positivo",INDEX($AD$55:$AG$109,MATCH(1,($B2451=$AD$55:$AD$109)*($J2451=$AE$55:$AE$109),0),4)))</f>
        <v>671</v>
      </c>
      <c r="Q2451" s="115" t="str">
        <f>VLOOKUP(M2451,Modelo!$A$2:$C$7,2,0)</f>
        <v>Acción Climática y Energía</v>
      </c>
      <c r="R2451" s="118">
        <f t="array" ref="R2451">INDEX(Modelo!$F$1:$H$37,MATCH(1,(DataBase!Q2451=Modelo!$G$1:$G$37)*(DataBase!B2451=Modelo!$F$1:$F$37),0),3)</f>
        <v>0.11764705882352941</v>
      </c>
      <c r="S2451" s="115">
        <f t="shared" si="78"/>
        <v>93.864601469965763</v>
      </c>
      <c r="T2451" s="115">
        <f t="shared" si="79"/>
        <v>11.042894290584208</v>
      </c>
    </row>
    <row r="2452" spans="1:20" x14ac:dyDescent="0.3">
      <c r="A2452" s="115" t="s">
        <v>310</v>
      </c>
      <c r="B2452" s="115" t="s">
        <v>216</v>
      </c>
      <c r="C2452" s="115" t="s">
        <v>85</v>
      </c>
      <c r="D2452" s="115" t="s">
        <v>86</v>
      </c>
      <c r="E2452" s="115" t="s">
        <v>87</v>
      </c>
      <c r="F2452" s="115" t="s">
        <v>87</v>
      </c>
      <c r="G2452" s="115">
        <v>1908</v>
      </c>
      <c r="H2452" s="115" t="s">
        <v>244</v>
      </c>
      <c r="I2452" s="115">
        <v>1.2123628230000001</v>
      </c>
      <c r="J2452" s="115" t="s">
        <v>19</v>
      </c>
      <c r="K2452" s="115" t="str">
        <f>INDEX(DatosProcesados!$A$1:$BF$101,MATCH(DataBase!A2452,DatosProcesados!$A$1:$A$101,0),MATCH(DataBase!J2452,DatosProcesados!$A$1:$BF$1,0))</f>
        <v xml:space="preserve">No informa </v>
      </c>
      <c r="L2452" s="115" t="str">
        <f>INDEX(Modelo!$A$9:$D$89,MATCH(DataBase!$J2452,Modelo!$A$9:$A$89,0),MATCH(DataBase!L$1,Modelo!$A$9:$D$9,0))</f>
        <v>Impacto ambiental</v>
      </c>
      <c r="M2452" s="115" t="str">
        <f>INDEX(Modelo!$A$9:$D$89,MATCH(DataBase!$J2452,Modelo!$A$9:$A$89,0),MATCH(DataBase!M$1,Modelo!$A$9:$D$9,0))</f>
        <v>Pilar 2</v>
      </c>
      <c r="N2452" s="115" t="str">
        <f>INDEX(Modelo!$A$9:$D$89,MATCH(DataBase!$J2452,Modelo!$A$9:$A$89,0),MATCH(DataBase!N$1,Modelo!$A$9:$D$9,0))</f>
        <v>negativo</v>
      </c>
      <c r="O2452" s="115">
        <f t="array" ref="O2452">IF(N2452="negativo",INDEX($AD$3:$AG$51,MATCH(1,($B2452=$AD$3:$AD$51)*($J2452=$AE$3:$AE$51),0),3),IF(N2452="positivo",INDEX($AD$55:$AG$109,MATCH(1,($B2452=$AD$55:$AD$109)*($J2452=$AE$55:$AE$109),0),3)))</f>
        <v>4617615</v>
      </c>
      <c r="P2452" s="115">
        <f t="array" ref="P2452">IF(N2452="negativo",INDEX($AD$3:$AG$51,MATCH(1,($B2452=$AD$3:$AD$51)*($J2452=$AE$3:$AE$51),0),4),IF(N2452="positivo",INDEX($AD$55:$AG$109,MATCH(1,($B2452=$AD$55:$AD$109)*($J2452=$AE$55:$AE$109),0),4)))</f>
        <v>774.6</v>
      </c>
      <c r="Q2452" s="115" t="str">
        <f>VLOOKUP(M2452,Modelo!$A$2:$C$7,2,0)</f>
        <v>Acción Climática y Energía</v>
      </c>
      <c r="R2452" s="118">
        <f t="array" ref="R2452">INDEX(Modelo!$F$1:$H$37,MATCH(1,(DataBase!Q2452=Modelo!$G$1:$G$37)*(DataBase!B2452=Modelo!$F$1:$F$37),0),3)</f>
        <v>0.21052631578947367</v>
      </c>
      <c r="S2452" s="115">
        <f t="shared" si="78"/>
        <v>0</v>
      </c>
      <c r="T2452" s="115">
        <f t="shared" si="79"/>
        <v>0</v>
      </c>
    </row>
    <row r="2453" spans="1:20" x14ac:dyDescent="0.3">
      <c r="A2453" s="115" t="s">
        <v>441</v>
      </c>
      <c r="B2453" s="115" t="s">
        <v>407</v>
      </c>
      <c r="C2453" s="115" t="s">
        <v>103</v>
      </c>
      <c r="D2453" s="115" t="s">
        <v>86</v>
      </c>
      <c r="E2453" s="115" t="s">
        <v>87</v>
      </c>
      <c r="F2453" s="115" t="s">
        <v>87</v>
      </c>
      <c r="G2453" s="115">
        <v>2002</v>
      </c>
      <c r="H2453" s="115" t="s">
        <v>177</v>
      </c>
      <c r="I2453" s="115">
        <v>2.4203671080000002</v>
      </c>
      <c r="J2453" s="115" t="s">
        <v>19</v>
      </c>
      <c r="K2453" s="115">
        <f>INDEX(DatosProcesados!$A$1:$BF$101,MATCH(DataBase!A2453,DatosProcesados!$A$1:$A$101,0),MATCH(DataBase!J2453,DatosProcesados!$A$1:$BF$1,0))</f>
        <v>182252</v>
      </c>
      <c r="L2453" s="115" t="str">
        <f>INDEX(Modelo!$A$9:$D$89,MATCH(DataBase!$J2453,Modelo!$A$9:$A$89,0),MATCH(DataBase!L$1,Modelo!$A$9:$D$9,0))</f>
        <v>Impacto ambiental</v>
      </c>
      <c r="M2453" s="115" t="str">
        <f>INDEX(Modelo!$A$9:$D$89,MATCH(DataBase!$J2453,Modelo!$A$9:$A$89,0),MATCH(DataBase!M$1,Modelo!$A$9:$D$9,0))</f>
        <v>Pilar 2</v>
      </c>
      <c r="N2453" s="115" t="str">
        <f>INDEX(Modelo!$A$9:$D$89,MATCH(DataBase!$J2453,Modelo!$A$9:$A$89,0),MATCH(DataBase!N$1,Modelo!$A$9:$D$9,0))</f>
        <v>negativo</v>
      </c>
      <c r="O2453" s="115">
        <f t="array" ref="O2453">IF(N2453="negativo",INDEX($AD$3:$AG$51,MATCH(1,($B2453=$AD$3:$AD$51)*($J2453=$AE$3:$AE$51),0),3),IF(N2453="positivo",INDEX($AD$55:$AG$109,MATCH(1,($B2453=$AD$55:$AD$109)*($J2453=$AE$55:$AE$109),0),3)))</f>
        <v>11817213</v>
      </c>
      <c r="P2453" s="115">
        <f t="array" ref="P2453">IF(N2453="negativo",INDEX($AD$3:$AG$51,MATCH(1,($B2453=$AD$3:$AD$51)*($J2453=$AE$3:$AE$51),0),4),IF(N2453="positivo",INDEX($AD$55:$AG$109,MATCH(1,($B2453=$AD$55:$AD$109)*($J2453=$AE$55:$AE$109),0),4)))</f>
        <v>182252</v>
      </c>
      <c r="Q2453" s="115" t="str">
        <f>VLOOKUP(M2453,Modelo!$A$2:$C$7,2,0)</f>
        <v>Acción Climática y Energía</v>
      </c>
      <c r="R2453" s="118">
        <f t="array" ref="R2453">INDEX(Modelo!$F$1:$H$37,MATCH(1,(DataBase!Q2453=Modelo!$G$1:$G$37)*(DataBase!B2453=Modelo!$F$1:$F$37),0),3)</f>
        <v>0.19230769230769232</v>
      </c>
      <c r="S2453" s="115">
        <f t="shared" si="78"/>
        <v>100</v>
      </c>
      <c r="T2453" s="115">
        <f t="shared" si="79"/>
        <v>19.230769230769234</v>
      </c>
    </row>
    <row r="2454" spans="1:20" x14ac:dyDescent="0.3">
      <c r="A2454" s="115" t="s">
        <v>454</v>
      </c>
      <c r="B2454" s="115" t="s">
        <v>407</v>
      </c>
      <c r="C2454" s="115" t="s">
        <v>103</v>
      </c>
      <c r="D2454" s="115" t="s">
        <v>86</v>
      </c>
      <c r="E2454" s="115" t="s">
        <v>87</v>
      </c>
      <c r="F2454" s="115" t="s">
        <v>87</v>
      </c>
      <c r="G2454" s="115">
        <v>2003</v>
      </c>
      <c r="H2454" s="115" t="s">
        <v>422</v>
      </c>
      <c r="I2454" s="115">
        <v>1.3219259999999999</v>
      </c>
      <c r="J2454" s="115" t="s">
        <v>19</v>
      </c>
      <c r="K2454" s="115">
        <f>INDEX(DatosProcesados!$A$1:$BF$101,MATCH(DataBase!A2454,DatosProcesados!$A$1:$A$101,0),MATCH(DataBase!J2454,DatosProcesados!$A$1:$BF$1,0))</f>
        <v>496969</v>
      </c>
      <c r="L2454" s="115" t="str">
        <f>INDEX(Modelo!$A$9:$D$89,MATCH(DataBase!$J2454,Modelo!$A$9:$A$89,0),MATCH(DataBase!L$1,Modelo!$A$9:$D$9,0))</f>
        <v>Impacto ambiental</v>
      </c>
      <c r="M2454" s="115" t="str">
        <f>INDEX(Modelo!$A$9:$D$89,MATCH(DataBase!$J2454,Modelo!$A$9:$A$89,0),MATCH(DataBase!M$1,Modelo!$A$9:$D$9,0))</f>
        <v>Pilar 2</v>
      </c>
      <c r="N2454" s="115" t="str">
        <f>INDEX(Modelo!$A$9:$D$89,MATCH(DataBase!$J2454,Modelo!$A$9:$A$89,0),MATCH(DataBase!N$1,Modelo!$A$9:$D$9,0))</f>
        <v>negativo</v>
      </c>
      <c r="O2454" s="115">
        <f t="array" ref="O2454">IF(N2454="negativo",INDEX($AD$3:$AG$51,MATCH(1,($B2454=$AD$3:$AD$51)*($J2454=$AE$3:$AE$51),0),3),IF(N2454="positivo",INDEX($AD$55:$AG$109,MATCH(1,($B2454=$AD$55:$AD$109)*($J2454=$AE$55:$AE$109),0),3)))</f>
        <v>11817213</v>
      </c>
      <c r="P2454" s="115">
        <f t="array" ref="P2454">IF(N2454="negativo",INDEX($AD$3:$AG$51,MATCH(1,($B2454=$AD$3:$AD$51)*($J2454=$AE$3:$AE$51),0),4),IF(N2454="positivo",INDEX($AD$55:$AG$109,MATCH(1,($B2454=$AD$55:$AD$109)*($J2454=$AE$55:$AE$109),0),4)))</f>
        <v>182252</v>
      </c>
      <c r="Q2454" s="115" t="str">
        <f>VLOOKUP(M2454,Modelo!$A$2:$C$7,2,0)</f>
        <v>Acción Climática y Energía</v>
      </c>
      <c r="R2454" s="118">
        <f t="array" ref="R2454">INDEX(Modelo!$F$1:$H$37,MATCH(1,(DataBase!Q2454=Modelo!$G$1:$G$37)*(DataBase!B2454=Modelo!$F$1:$F$37),0),3)</f>
        <v>0.19230769230769232</v>
      </c>
      <c r="S2454" s="115">
        <f t="shared" si="78"/>
        <v>97.295074732094079</v>
      </c>
      <c r="T2454" s="115">
        <f t="shared" si="79"/>
        <v>18.710591294633478</v>
      </c>
    </row>
    <row r="2455" spans="1:20" x14ac:dyDescent="0.3">
      <c r="A2455" s="115" t="s">
        <v>477</v>
      </c>
      <c r="B2455" s="115" t="s">
        <v>467</v>
      </c>
      <c r="C2455" s="115" t="s">
        <v>103</v>
      </c>
      <c r="D2455" s="115" t="s">
        <v>86</v>
      </c>
      <c r="E2455" s="115" t="s">
        <v>86</v>
      </c>
      <c r="F2455" s="115" t="s">
        <v>86</v>
      </c>
      <c r="G2455" s="115">
        <v>1985</v>
      </c>
      <c r="H2455" s="115" t="s">
        <v>125</v>
      </c>
      <c r="I2455" s="115">
        <v>0.441609957</v>
      </c>
      <c r="J2455" s="115" t="s">
        <v>19</v>
      </c>
      <c r="K2455" s="115" t="str">
        <f>INDEX(DatosProcesados!$A$1:$BF$101,MATCH(DataBase!A2455,DatosProcesados!$A$1:$A$101,0),MATCH(DataBase!J2455,DatosProcesados!$A$1:$BF$1,0))</f>
        <v>No informa</v>
      </c>
      <c r="L2455" s="115" t="str">
        <f>INDEX(Modelo!$A$9:$D$89,MATCH(DataBase!$J2455,Modelo!$A$9:$A$89,0),MATCH(DataBase!L$1,Modelo!$A$9:$D$9,0))</f>
        <v>Impacto ambiental</v>
      </c>
      <c r="M2455" s="115" t="str">
        <f>INDEX(Modelo!$A$9:$D$89,MATCH(DataBase!$J2455,Modelo!$A$9:$A$89,0),MATCH(DataBase!M$1,Modelo!$A$9:$D$9,0))</f>
        <v>Pilar 2</v>
      </c>
      <c r="N2455" s="115" t="str">
        <f>INDEX(Modelo!$A$9:$D$89,MATCH(DataBase!$J2455,Modelo!$A$9:$A$89,0),MATCH(DataBase!N$1,Modelo!$A$9:$D$9,0))</f>
        <v>negativo</v>
      </c>
      <c r="O2455" s="115">
        <f t="array" ref="O2455">IF(N2455="negativo",INDEX($AD$3:$AG$51,MATCH(1,($B2455=$AD$3:$AD$51)*($J2455=$AE$3:$AE$51),0),3),IF(N2455="positivo",INDEX($AD$55:$AG$109,MATCH(1,($B2455=$AD$55:$AD$109)*($J2455=$AE$55:$AE$109),0),3)))</f>
        <v>95363.05</v>
      </c>
      <c r="P2455" s="115">
        <f t="array" ref="P2455">IF(N2455="negativo",INDEX($AD$3:$AG$51,MATCH(1,($B2455=$AD$3:$AD$51)*($J2455=$AE$3:$AE$51),0),4),IF(N2455="positivo",INDEX($AD$55:$AG$109,MATCH(1,($B2455=$AD$55:$AD$109)*($J2455=$AE$55:$AE$109),0),4)))</f>
        <v>95363.05</v>
      </c>
      <c r="Q2455" s="115" t="str">
        <f>VLOOKUP(M2455,Modelo!$A$2:$C$7,2,0)</f>
        <v>Acción Climática y Energía</v>
      </c>
      <c r="R2455" s="118">
        <f t="array" ref="R2455">INDEX(Modelo!$F$1:$H$37,MATCH(1,(DataBase!Q2455=Modelo!$G$1:$G$37)*(DataBase!B2455=Modelo!$F$1:$F$37),0),3)</f>
        <v>0.19047619047619047</v>
      </c>
      <c r="S2455" s="115">
        <f t="shared" si="78"/>
        <v>0</v>
      </c>
      <c r="T2455" s="115">
        <f t="shared" si="79"/>
        <v>0</v>
      </c>
    </row>
    <row r="2456" spans="1:20" x14ac:dyDescent="0.3">
      <c r="A2456" s="115" t="s">
        <v>256</v>
      </c>
      <c r="B2456" s="115" t="s">
        <v>216</v>
      </c>
      <c r="C2456" s="115" t="s">
        <v>103</v>
      </c>
      <c r="D2456" s="115" t="s">
        <v>87</v>
      </c>
      <c r="E2456" s="115" t="s">
        <v>86</v>
      </c>
      <c r="F2456" s="115" t="s">
        <v>86</v>
      </c>
      <c r="G2456" s="115">
        <v>1964</v>
      </c>
      <c r="H2456" s="115" t="s">
        <v>125</v>
      </c>
      <c r="I2456" s="115">
        <v>2.4859553989999998</v>
      </c>
      <c r="J2456" s="115" t="s">
        <v>19</v>
      </c>
      <c r="K2456" s="115" t="str">
        <f>INDEX(DatosProcesados!$A$1:$BF$101,MATCH(DataBase!A2456,DatosProcesados!$A$1:$A$101,0),MATCH(DataBase!J2456,DatosProcesados!$A$1:$BF$1,0))</f>
        <v xml:space="preserve">No informa </v>
      </c>
      <c r="L2456" s="115" t="str">
        <f>INDEX(Modelo!$A$9:$D$89,MATCH(DataBase!$J2456,Modelo!$A$9:$A$89,0),MATCH(DataBase!L$1,Modelo!$A$9:$D$9,0))</f>
        <v>Impacto ambiental</v>
      </c>
      <c r="M2456" s="115" t="str">
        <f>INDEX(Modelo!$A$9:$D$89,MATCH(DataBase!$J2456,Modelo!$A$9:$A$89,0),MATCH(DataBase!M$1,Modelo!$A$9:$D$9,0))</f>
        <v>Pilar 2</v>
      </c>
      <c r="N2456" s="115" t="str">
        <f>INDEX(Modelo!$A$9:$D$89,MATCH(DataBase!$J2456,Modelo!$A$9:$A$89,0),MATCH(DataBase!N$1,Modelo!$A$9:$D$9,0))</f>
        <v>negativo</v>
      </c>
      <c r="O2456" s="115">
        <f t="array" ref="O2456">IF(N2456="negativo",INDEX($AD$3:$AG$51,MATCH(1,($B2456=$AD$3:$AD$51)*($J2456=$AE$3:$AE$51),0),3),IF(N2456="positivo",INDEX($AD$55:$AG$109,MATCH(1,($B2456=$AD$55:$AD$109)*($J2456=$AE$55:$AE$109),0),3)))</f>
        <v>4617615</v>
      </c>
      <c r="P2456" s="115">
        <f t="array" ref="P2456">IF(N2456="negativo",INDEX($AD$3:$AG$51,MATCH(1,($B2456=$AD$3:$AD$51)*($J2456=$AE$3:$AE$51),0),4),IF(N2456="positivo",INDEX($AD$55:$AG$109,MATCH(1,($B2456=$AD$55:$AD$109)*($J2456=$AE$55:$AE$109),0),4)))</f>
        <v>774.6</v>
      </c>
      <c r="Q2456" s="115" t="str">
        <f>VLOOKUP(M2456,Modelo!$A$2:$C$7,2,0)</f>
        <v>Acción Climática y Energía</v>
      </c>
      <c r="R2456" s="118">
        <f t="array" ref="R2456">INDEX(Modelo!$F$1:$H$37,MATCH(1,(DataBase!Q2456=Modelo!$G$1:$G$37)*(DataBase!B2456=Modelo!$F$1:$F$37),0),3)</f>
        <v>0.21052631578947367</v>
      </c>
      <c r="S2456" s="115">
        <f t="shared" si="78"/>
        <v>0</v>
      </c>
      <c r="T2456" s="115">
        <f t="shared" si="79"/>
        <v>0</v>
      </c>
    </row>
    <row r="2457" spans="1:20" x14ac:dyDescent="0.3">
      <c r="A2457" s="115" t="s">
        <v>305</v>
      </c>
      <c r="B2457" s="115" t="s">
        <v>216</v>
      </c>
      <c r="C2457" s="115" t="s">
        <v>103</v>
      </c>
      <c r="D2457" s="115" t="s">
        <v>87</v>
      </c>
      <c r="E2457" s="115" t="s">
        <v>86</v>
      </c>
      <c r="F2457" s="115" t="s">
        <v>86</v>
      </c>
      <c r="G2457" s="115">
        <v>1940</v>
      </c>
      <c r="H2457" s="115" t="s">
        <v>125</v>
      </c>
      <c r="I2457" s="115">
        <v>1.340540112</v>
      </c>
      <c r="J2457" s="115" t="s">
        <v>19</v>
      </c>
      <c r="K2457" s="115">
        <f>INDEX(DatosProcesados!$A$1:$BF$101,MATCH(DataBase!A2457,DatosProcesados!$A$1:$A$101,0),MATCH(DataBase!J2457,DatosProcesados!$A$1:$BF$1,0))</f>
        <v>4788</v>
      </c>
      <c r="L2457" s="115" t="str">
        <f>INDEX(Modelo!$A$9:$D$89,MATCH(DataBase!$J2457,Modelo!$A$9:$A$89,0),MATCH(DataBase!L$1,Modelo!$A$9:$D$9,0))</f>
        <v>Impacto ambiental</v>
      </c>
      <c r="M2457" s="115" t="str">
        <f>INDEX(Modelo!$A$9:$D$89,MATCH(DataBase!$J2457,Modelo!$A$9:$A$89,0),MATCH(DataBase!M$1,Modelo!$A$9:$D$9,0))</f>
        <v>Pilar 2</v>
      </c>
      <c r="N2457" s="115" t="str">
        <f>INDEX(Modelo!$A$9:$D$89,MATCH(DataBase!$J2457,Modelo!$A$9:$A$89,0),MATCH(DataBase!N$1,Modelo!$A$9:$D$9,0))</f>
        <v>negativo</v>
      </c>
      <c r="O2457" s="115">
        <f t="array" ref="O2457">IF(N2457="negativo",INDEX($AD$3:$AG$51,MATCH(1,($B2457=$AD$3:$AD$51)*($J2457=$AE$3:$AE$51),0),3),IF(N2457="positivo",INDEX($AD$55:$AG$109,MATCH(1,($B2457=$AD$55:$AD$109)*($J2457=$AE$55:$AE$109),0),3)))</f>
        <v>4617615</v>
      </c>
      <c r="P2457" s="115">
        <f t="array" ref="P2457">IF(N2457="negativo",INDEX($AD$3:$AG$51,MATCH(1,($B2457=$AD$3:$AD$51)*($J2457=$AE$3:$AE$51),0),4),IF(N2457="positivo",INDEX($AD$55:$AG$109,MATCH(1,($B2457=$AD$55:$AD$109)*($J2457=$AE$55:$AE$109),0),4)))</f>
        <v>774.6</v>
      </c>
      <c r="Q2457" s="115" t="str">
        <f>VLOOKUP(M2457,Modelo!$A$2:$C$7,2,0)</f>
        <v>Acción Climática y Energía</v>
      </c>
      <c r="R2457" s="118">
        <f t="array" ref="R2457">INDEX(Modelo!$F$1:$H$37,MATCH(1,(DataBase!Q2457=Modelo!$G$1:$G$37)*(DataBase!B2457=Modelo!$F$1:$F$37),0),3)</f>
        <v>0.21052631578947367</v>
      </c>
      <c r="S2457" s="115">
        <f t="shared" si="78"/>
        <v>99.913070419328335</v>
      </c>
      <c r="T2457" s="115">
        <f t="shared" si="79"/>
        <v>21.034330614595437</v>
      </c>
    </row>
    <row r="2458" spans="1:20" x14ac:dyDescent="0.3">
      <c r="A2458" s="115" t="s">
        <v>432</v>
      </c>
      <c r="B2458" s="115" t="s">
        <v>407</v>
      </c>
      <c r="C2458" s="115" t="s">
        <v>103</v>
      </c>
      <c r="D2458" s="115" t="s">
        <v>86</v>
      </c>
      <c r="E2458" s="115" t="s">
        <v>86</v>
      </c>
      <c r="F2458" s="115" t="s">
        <v>86</v>
      </c>
      <c r="G2458" s="115">
        <v>1956</v>
      </c>
      <c r="H2458" s="115" t="s">
        <v>125</v>
      </c>
      <c r="I2458" s="115">
        <v>2.660692144</v>
      </c>
      <c r="J2458" s="115" t="s">
        <v>19</v>
      </c>
      <c r="K2458" s="115">
        <f>INDEX(DatosProcesados!$A$1:$BF$101,MATCH(DataBase!A2458,DatosProcesados!$A$1:$A$101,0),MATCH(DataBase!J2458,DatosProcesados!$A$1:$BF$1,0))</f>
        <v>295548</v>
      </c>
      <c r="L2458" s="115" t="str">
        <f>INDEX(Modelo!$A$9:$D$89,MATCH(DataBase!$J2458,Modelo!$A$9:$A$89,0),MATCH(DataBase!L$1,Modelo!$A$9:$D$9,0))</f>
        <v>Impacto ambiental</v>
      </c>
      <c r="M2458" s="115" t="str">
        <f>INDEX(Modelo!$A$9:$D$89,MATCH(DataBase!$J2458,Modelo!$A$9:$A$89,0),MATCH(DataBase!M$1,Modelo!$A$9:$D$9,0))</f>
        <v>Pilar 2</v>
      </c>
      <c r="N2458" s="115" t="str">
        <f>INDEX(Modelo!$A$9:$D$89,MATCH(DataBase!$J2458,Modelo!$A$9:$A$89,0),MATCH(DataBase!N$1,Modelo!$A$9:$D$9,0))</f>
        <v>negativo</v>
      </c>
      <c r="O2458" s="115">
        <f t="array" ref="O2458">IF(N2458="negativo",INDEX($AD$3:$AG$51,MATCH(1,($B2458=$AD$3:$AD$51)*($J2458=$AE$3:$AE$51),0),3),IF(N2458="positivo",INDEX($AD$55:$AG$109,MATCH(1,($B2458=$AD$55:$AD$109)*($J2458=$AE$55:$AE$109),0),3)))</f>
        <v>11817213</v>
      </c>
      <c r="P2458" s="115">
        <f t="array" ref="P2458">IF(N2458="negativo",INDEX($AD$3:$AG$51,MATCH(1,($B2458=$AD$3:$AD$51)*($J2458=$AE$3:$AE$51),0),4),IF(N2458="positivo",INDEX($AD$55:$AG$109,MATCH(1,($B2458=$AD$55:$AD$109)*($J2458=$AE$55:$AE$109),0),4)))</f>
        <v>182252</v>
      </c>
      <c r="Q2458" s="115" t="str">
        <f>VLOOKUP(M2458,Modelo!$A$2:$C$7,2,0)</f>
        <v>Acción Climática y Energía</v>
      </c>
      <c r="R2458" s="118">
        <f t="array" ref="R2458">INDEX(Modelo!$F$1:$H$37,MATCH(1,(DataBase!Q2458=Modelo!$G$1:$G$37)*(DataBase!B2458=Modelo!$F$1:$F$37),0),3)</f>
        <v>0.19230769230769232</v>
      </c>
      <c r="S2458" s="115">
        <f t="shared" si="78"/>
        <v>99.026245124500207</v>
      </c>
      <c r="T2458" s="115">
        <f t="shared" si="79"/>
        <v>19.043508677788502</v>
      </c>
    </row>
    <row r="2459" spans="1:20" x14ac:dyDescent="0.3">
      <c r="A2459" s="115" t="s">
        <v>476</v>
      </c>
      <c r="B2459" s="115" t="s">
        <v>467</v>
      </c>
      <c r="C2459" s="115" t="s">
        <v>103</v>
      </c>
      <c r="D2459" s="115" t="s">
        <v>87</v>
      </c>
      <c r="E2459" s="115" t="s">
        <v>86</v>
      </c>
      <c r="F2459" s="115" t="s">
        <v>86</v>
      </c>
      <c r="G2459" s="115">
        <v>1962</v>
      </c>
      <c r="H2459" s="115" t="s">
        <v>125</v>
      </c>
      <c r="I2459" s="115">
        <v>0.89448844999999999</v>
      </c>
      <c r="J2459" s="115" t="s">
        <v>19</v>
      </c>
      <c r="K2459" s="115" t="str">
        <f>INDEX(DatosProcesados!$A$1:$BF$101,MATCH(DataBase!A2459,DatosProcesados!$A$1:$A$101,0),MATCH(DataBase!J2459,DatosProcesados!$A$1:$BF$1,0))</f>
        <v xml:space="preserve">No informa </v>
      </c>
      <c r="L2459" s="115" t="str">
        <f>INDEX(Modelo!$A$9:$D$89,MATCH(DataBase!$J2459,Modelo!$A$9:$A$89,0),MATCH(DataBase!L$1,Modelo!$A$9:$D$9,0))</f>
        <v>Impacto ambiental</v>
      </c>
      <c r="M2459" s="115" t="str">
        <f>INDEX(Modelo!$A$9:$D$89,MATCH(DataBase!$J2459,Modelo!$A$9:$A$89,0),MATCH(DataBase!M$1,Modelo!$A$9:$D$9,0))</f>
        <v>Pilar 2</v>
      </c>
      <c r="N2459" s="115" t="str">
        <f>INDEX(Modelo!$A$9:$D$89,MATCH(DataBase!$J2459,Modelo!$A$9:$A$89,0),MATCH(DataBase!N$1,Modelo!$A$9:$D$9,0))</f>
        <v>negativo</v>
      </c>
      <c r="O2459" s="115">
        <f t="array" ref="O2459">IF(N2459="negativo",INDEX($AD$3:$AG$51,MATCH(1,($B2459=$AD$3:$AD$51)*($J2459=$AE$3:$AE$51),0),3),IF(N2459="positivo",INDEX($AD$55:$AG$109,MATCH(1,($B2459=$AD$55:$AD$109)*($J2459=$AE$55:$AE$109),0),3)))</f>
        <v>95363.05</v>
      </c>
      <c r="P2459" s="115">
        <f t="array" ref="P2459">IF(N2459="negativo",INDEX($AD$3:$AG$51,MATCH(1,($B2459=$AD$3:$AD$51)*($J2459=$AE$3:$AE$51),0),4),IF(N2459="positivo",INDEX($AD$55:$AG$109,MATCH(1,($B2459=$AD$55:$AD$109)*($J2459=$AE$55:$AE$109),0),4)))</f>
        <v>95363.05</v>
      </c>
      <c r="Q2459" s="115" t="str">
        <f>VLOOKUP(M2459,Modelo!$A$2:$C$7,2,0)</f>
        <v>Acción Climática y Energía</v>
      </c>
      <c r="R2459" s="118">
        <f t="array" ref="R2459">INDEX(Modelo!$F$1:$H$37,MATCH(1,(DataBase!Q2459=Modelo!$G$1:$G$37)*(DataBase!B2459=Modelo!$F$1:$F$37),0),3)</f>
        <v>0.19047619047619047</v>
      </c>
      <c r="S2459" s="115">
        <f t="shared" si="78"/>
        <v>0</v>
      </c>
      <c r="T2459" s="115">
        <f t="shared" si="79"/>
        <v>0</v>
      </c>
    </row>
    <row r="2460" spans="1:20" x14ac:dyDescent="0.3">
      <c r="A2460" s="115" t="s">
        <v>154</v>
      </c>
      <c r="B2460" s="115" t="s">
        <v>84</v>
      </c>
      <c r="C2460" s="115" t="s">
        <v>97</v>
      </c>
      <c r="D2460" s="115" t="s">
        <v>86</v>
      </c>
      <c r="E2460" s="115" t="s">
        <v>87</v>
      </c>
      <c r="F2460" s="115" t="s">
        <v>87</v>
      </c>
      <c r="G2460" s="115">
        <v>1967</v>
      </c>
      <c r="H2460" s="115" t="s">
        <v>125</v>
      </c>
      <c r="I2460" s="115">
        <v>4.1309855679999998</v>
      </c>
      <c r="J2460" s="115" t="s">
        <v>19</v>
      </c>
      <c r="K2460" s="115">
        <f>INDEX(DatosProcesados!$A$1:$BF$101,MATCH(DataBase!A2460,DatosProcesados!$A$1:$A$101,0),MATCH(DataBase!J2460,DatosProcesados!$A$1:$BF$1,0))</f>
        <v>18796</v>
      </c>
      <c r="L2460" s="115" t="str">
        <f>INDEX(Modelo!$A$9:$D$89,MATCH(DataBase!$J2460,Modelo!$A$9:$A$89,0),MATCH(DataBase!L$1,Modelo!$A$9:$D$9,0))</f>
        <v>Impacto ambiental</v>
      </c>
      <c r="M2460" s="115" t="str">
        <f>INDEX(Modelo!$A$9:$D$89,MATCH(DataBase!$J2460,Modelo!$A$9:$A$89,0),MATCH(DataBase!M$1,Modelo!$A$9:$D$9,0))</f>
        <v>Pilar 2</v>
      </c>
      <c r="N2460" s="115" t="str">
        <f>INDEX(Modelo!$A$9:$D$89,MATCH(DataBase!$J2460,Modelo!$A$9:$A$89,0),MATCH(DataBase!N$1,Modelo!$A$9:$D$9,0))</f>
        <v>negativo</v>
      </c>
      <c r="O2460" s="115">
        <f t="array" ref="O2460">IF(N2460="negativo",INDEX($AD$3:$AG$51,MATCH(1,($B2460=$AD$3:$AD$51)*($J2460=$AE$3:$AE$51),0),3),IF(N2460="positivo",INDEX($AD$55:$AG$109,MATCH(1,($B2460=$AD$55:$AD$109)*($J2460=$AE$55:$AE$109),0),3)))</f>
        <v>4916309.3</v>
      </c>
      <c r="P2460" s="115">
        <f t="array" ref="P2460">IF(N2460="negativo",INDEX($AD$3:$AG$51,MATCH(1,($B2460=$AD$3:$AD$51)*($J2460=$AE$3:$AE$51),0),4),IF(N2460="positivo",INDEX($AD$55:$AG$109,MATCH(1,($B2460=$AD$55:$AD$109)*($J2460=$AE$55:$AE$109),0),4)))</f>
        <v>671</v>
      </c>
      <c r="Q2460" s="115" t="str">
        <f>VLOOKUP(M2460,Modelo!$A$2:$C$7,2,0)</f>
        <v>Acción Climática y Energía</v>
      </c>
      <c r="R2460" s="118">
        <f t="array" ref="R2460">INDEX(Modelo!$F$1:$H$37,MATCH(1,(DataBase!Q2460=Modelo!$G$1:$G$37)*(DataBase!B2460=Modelo!$F$1:$F$37),0),3)</f>
        <v>0.11764705882352941</v>
      </c>
      <c r="S2460" s="115">
        <f t="shared" si="78"/>
        <v>99.631278810729412</v>
      </c>
      <c r="T2460" s="115">
        <f t="shared" si="79"/>
        <v>11.721326918909343</v>
      </c>
    </row>
    <row r="2461" spans="1:20" x14ac:dyDescent="0.3">
      <c r="A2461" s="115" t="s">
        <v>139</v>
      </c>
      <c r="B2461" s="115" t="s">
        <v>84</v>
      </c>
      <c r="C2461" s="115" t="s">
        <v>97</v>
      </c>
      <c r="D2461" s="115" t="s">
        <v>86</v>
      </c>
      <c r="E2461" s="115" t="s">
        <v>86</v>
      </c>
      <c r="F2461" s="115" t="s">
        <v>86</v>
      </c>
      <c r="G2461" s="115">
        <v>1995</v>
      </c>
      <c r="H2461" s="115" t="s">
        <v>125</v>
      </c>
      <c r="I2461" s="115">
        <v>6.1355991599999999</v>
      </c>
      <c r="J2461" s="115" t="s">
        <v>19</v>
      </c>
      <c r="K2461" s="115">
        <f>INDEX(DatosProcesados!$A$1:$BF$101,MATCH(DataBase!A2461,DatosProcesados!$A$1:$A$101,0),MATCH(DataBase!J2461,DatosProcesados!$A$1:$BF$1,0))</f>
        <v>1502</v>
      </c>
      <c r="L2461" s="115" t="str">
        <f>INDEX(Modelo!$A$9:$D$89,MATCH(DataBase!$J2461,Modelo!$A$9:$A$89,0),MATCH(DataBase!L$1,Modelo!$A$9:$D$9,0))</f>
        <v>Impacto ambiental</v>
      </c>
      <c r="M2461" s="115" t="str">
        <f>INDEX(Modelo!$A$9:$D$89,MATCH(DataBase!$J2461,Modelo!$A$9:$A$89,0),MATCH(DataBase!M$1,Modelo!$A$9:$D$9,0))</f>
        <v>Pilar 2</v>
      </c>
      <c r="N2461" s="115" t="str">
        <f>INDEX(Modelo!$A$9:$D$89,MATCH(DataBase!$J2461,Modelo!$A$9:$A$89,0),MATCH(DataBase!N$1,Modelo!$A$9:$D$9,0))</f>
        <v>negativo</v>
      </c>
      <c r="O2461" s="115">
        <f t="array" ref="O2461">IF(N2461="negativo",INDEX($AD$3:$AG$51,MATCH(1,($B2461=$AD$3:$AD$51)*($J2461=$AE$3:$AE$51),0),3),IF(N2461="positivo",INDEX($AD$55:$AG$109,MATCH(1,($B2461=$AD$55:$AD$109)*($J2461=$AE$55:$AE$109),0),3)))</f>
        <v>4916309.3</v>
      </c>
      <c r="P2461" s="115">
        <f t="array" ref="P2461">IF(N2461="negativo",INDEX($AD$3:$AG$51,MATCH(1,($B2461=$AD$3:$AD$51)*($J2461=$AE$3:$AE$51),0),4),IF(N2461="positivo",INDEX($AD$55:$AG$109,MATCH(1,($B2461=$AD$55:$AD$109)*($J2461=$AE$55:$AE$109),0),4)))</f>
        <v>671</v>
      </c>
      <c r="Q2461" s="115" t="str">
        <f>VLOOKUP(M2461,Modelo!$A$2:$C$7,2,0)</f>
        <v>Acción Climática y Energía</v>
      </c>
      <c r="R2461" s="118">
        <f t="array" ref="R2461">INDEX(Modelo!$F$1:$H$37,MATCH(1,(DataBase!Q2461=Modelo!$G$1:$G$37)*(DataBase!B2461=Modelo!$F$1:$F$37),0),3)</f>
        <v>0.11764705882352941</v>
      </c>
      <c r="S2461" s="115">
        <f t="shared" si="78"/>
        <v>99.983094769198132</v>
      </c>
      <c r="T2461" s="115">
        <f t="shared" si="79"/>
        <v>11.762717031670368</v>
      </c>
    </row>
    <row r="2462" spans="1:20" x14ac:dyDescent="0.3">
      <c r="A2462" s="115" t="s">
        <v>399</v>
      </c>
      <c r="B2462" s="115" t="s">
        <v>379</v>
      </c>
      <c r="C2462" s="115" t="s">
        <v>103</v>
      </c>
      <c r="D2462" s="115" t="s">
        <v>86</v>
      </c>
      <c r="E2462" s="115" t="s">
        <v>86</v>
      </c>
      <c r="F2462" s="115" t="s">
        <v>87</v>
      </c>
      <c r="G2462" s="115">
        <v>1989</v>
      </c>
      <c r="H2462" s="115" t="s">
        <v>125</v>
      </c>
      <c r="I2462" s="115">
        <v>0.75167738299999998</v>
      </c>
      <c r="J2462" s="115" t="s">
        <v>19</v>
      </c>
      <c r="K2462" s="115" t="str">
        <f>INDEX(DatosProcesados!$A$1:$BF$101,MATCH(DataBase!A2462,DatosProcesados!$A$1:$A$101,0),MATCH(DataBase!J2462,DatosProcesados!$A$1:$BF$1,0))</f>
        <v xml:space="preserve">No informa </v>
      </c>
      <c r="L2462" s="115" t="str">
        <f>INDEX(Modelo!$A$9:$D$89,MATCH(DataBase!$J2462,Modelo!$A$9:$A$89,0),MATCH(DataBase!L$1,Modelo!$A$9:$D$9,0))</f>
        <v>Impacto ambiental</v>
      </c>
      <c r="M2462" s="115" t="str">
        <f>INDEX(Modelo!$A$9:$D$89,MATCH(DataBase!$J2462,Modelo!$A$9:$A$89,0),MATCH(DataBase!M$1,Modelo!$A$9:$D$9,0))</f>
        <v>Pilar 2</v>
      </c>
      <c r="N2462" s="115" t="str">
        <f>INDEX(Modelo!$A$9:$D$89,MATCH(DataBase!$J2462,Modelo!$A$9:$A$89,0),MATCH(DataBase!N$1,Modelo!$A$9:$D$9,0))</f>
        <v>negativo</v>
      </c>
      <c r="O2462" s="115">
        <f t="array" ref="O2462">IF(N2462="negativo",INDEX($AD$3:$AG$51,MATCH(1,($B2462=$AD$3:$AD$51)*($J2462=$AE$3:$AE$51),0),3),IF(N2462="positivo",INDEX($AD$55:$AG$109,MATCH(1,($B2462=$AD$55:$AD$109)*($J2462=$AE$55:$AE$109),0),3)))</f>
        <v>9046</v>
      </c>
      <c r="P2462" s="115">
        <f t="array" ref="P2462">IF(N2462="negativo",INDEX($AD$3:$AG$51,MATCH(1,($B2462=$AD$3:$AD$51)*($J2462=$AE$3:$AE$51),0),4),IF(N2462="positivo",INDEX($AD$55:$AG$109,MATCH(1,($B2462=$AD$55:$AD$109)*($J2462=$AE$55:$AE$109),0),4)))</f>
        <v>800.92</v>
      </c>
      <c r="Q2462" s="115" t="str">
        <f>VLOOKUP(M2462,Modelo!$A$2:$C$7,2,0)</f>
        <v>Acción Climática y Energía</v>
      </c>
      <c r="R2462" s="118">
        <f t="array" ref="R2462">INDEX(Modelo!$F$1:$H$37,MATCH(1,(DataBase!Q2462=Modelo!$G$1:$G$37)*(DataBase!B2462=Modelo!$F$1:$F$37),0),3)</f>
        <v>0.14285714285714285</v>
      </c>
      <c r="S2462" s="115">
        <f t="shared" si="78"/>
        <v>0</v>
      </c>
      <c r="T2462" s="115">
        <f t="shared" si="79"/>
        <v>0</v>
      </c>
    </row>
    <row r="2463" spans="1:20" x14ac:dyDescent="0.3">
      <c r="A2463" s="115" t="s">
        <v>233</v>
      </c>
      <c r="B2463" s="115" t="s">
        <v>216</v>
      </c>
      <c r="C2463" s="115" t="s">
        <v>103</v>
      </c>
      <c r="D2463" s="115" t="s">
        <v>87</v>
      </c>
      <c r="E2463" s="115" t="s">
        <v>86</v>
      </c>
      <c r="F2463" s="115" t="s">
        <v>86</v>
      </c>
      <c r="G2463" s="115">
        <v>1970</v>
      </c>
      <c r="H2463" s="115" t="s">
        <v>125</v>
      </c>
      <c r="I2463" s="115">
        <v>3.1891452720000002</v>
      </c>
      <c r="J2463" s="115" t="s">
        <v>19</v>
      </c>
      <c r="K2463" s="115" t="str">
        <f>INDEX(DatosProcesados!$A$1:$BF$101,MATCH(DataBase!A2463,DatosProcesados!$A$1:$A$101,0),MATCH(DataBase!J2463,DatosProcesados!$A$1:$BF$1,0))</f>
        <v xml:space="preserve">No informa </v>
      </c>
      <c r="L2463" s="115" t="str">
        <f>INDEX(Modelo!$A$9:$D$89,MATCH(DataBase!$J2463,Modelo!$A$9:$A$89,0),MATCH(DataBase!L$1,Modelo!$A$9:$D$9,0))</f>
        <v>Impacto ambiental</v>
      </c>
      <c r="M2463" s="115" t="str">
        <f>INDEX(Modelo!$A$9:$D$89,MATCH(DataBase!$J2463,Modelo!$A$9:$A$89,0),MATCH(DataBase!M$1,Modelo!$A$9:$D$9,0))</f>
        <v>Pilar 2</v>
      </c>
      <c r="N2463" s="115" t="str">
        <f>INDEX(Modelo!$A$9:$D$89,MATCH(DataBase!$J2463,Modelo!$A$9:$A$89,0),MATCH(DataBase!N$1,Modelo!$A$9:$D$9,0))</f>
        <v>negativo</v>
      </c>
      <c r="O2463" s="115">
        <f t="array" ref="O2463">IF(N2463="negativo",INDEX($AD$3:$AG$51,MATCH(1,($B2463=$AD$3:$AD$51)*($J2463=$AE$3:$AE$51),0),3),IF(N2463="positivo",INDEX($AD$55:$AG$109,MATCH(1,($B2463=$AD$55:$AD$109)*($J2463=$AE$55:$AE$109),0),3)))</f>
        <v>4617615</v>
      </c>
      <c r="P2463" s="115">
        <f t="array" ref="P2463">IF(N2463="negativo",INDEX($AD$3:$AG$51,MATCH(1,($B2463=$AD$3:$AD$51)*($J2463=$AE$3:$AE$51),0),4),IF(N2463="positivo",INDEX($AD$55:$AG$109,MATCH(1,($B2463=$AD$55:$AD$109)*($J2463=$AE$55:$AE$109),0),4)))</f>
        <v>774.6</v>
      </c>
      <c r="Q2463" s="115" t="str">
        <f>VLOOKUP(M2463,Modelo!$A$2:$C$7,2,0)</f>
        <v>Acción Climática y Energía</v>
      </c>
      <c r="R2463" s="118">
        <f t="array" ref="R2463">INDEX(Modelo!$F$1:$H$37,MATCH(1,(DataBase!Q2463=Modelo!$G$1:$G$37)*(DataBase!B2463=Modelo!$F$1:$F$37),0),3)</f>
        <v>0.21052631578947367</v>
      </c>
      <c r="S2463" s="115">
        <f t="shared" si="78"/>
        <v>0</v>
      </c>
      <c r="T2463" s="115">
        <f t="shared" si="79"/>
        <v>0</v>
      </c>
    </row>
    <row r="2464" spans="1:20" x14ac:dyDescent="0.3">
      <c r="A2464" s="115" t="s">
        <v>176</v>
      </c>
      <c r="B2464" s="115" t="s">
        <v>84</v>
      </c>
      <c r="C2464" s="115" t="s">
        <v>103</v>
      </c>
      <c r="D2464" s="115" t="s">
        <v>86</v>
      </c>
      <c r="E2464" s="115" t="s">
        <v>87</v>
      </c>
      <c r="F2464" s="115" t="s">
        <v>87</v>
      </c>
      <c r="G2464" s="115">
        <v>1929</v>
      </c>
      <c r="H2464" s="115" t="s">
        <v>177</v>
      </c>
      <c r="I2464" s="115">
        <v>2.3283445380000001</v>
      </c>
      <c r="J2464" s="115" t="s">
        <v>19</v>
      </c>
      <c r="K2464" s="115" t="str">
        <f>INDEX(DatosProcesados!$A$1:$BF$101,MATCH(DataBase!A2464,DatosProcesados!$A$1:$A$101,0),MATCH(DataBase!J2464,DatosProcesados!$A$1:$BF$1,0))</f>
        <v>No informa</v>
      </c>
      <c r="L2464" s="115" t="str">
        <f>INDEX(Modelo!$A$9:$D$89,MATCH(DataBase!$J2464,Modelo!$A$9:$A$89,0),MATCH(DataBase!L$1,Modelo!$A$9:$D$9,0))</f>
        <v>Impacto ambiental</v>
      </c>
      <c r="M2464" s="115" t="str">
        <f>INDEX(Modelo!$A$9:$D$89,MATCH(DataBase!$J2464,Modelo!$A$9:$A$89,0),MATCH(DataBase!M$1,Modelo!$A$9:$D$9,0))</f>
        <v>Pilar 2</v>
      </c>
      <c r="N2464" s="115" t="str">
        <f>INDEX(Modelo!$A$9:$D$89,MATCH(DataBase!$J2464,Modelo!$A$9:$A$89,0),MATCH(DataBase!N$1,Modelo!$A$9:$D$9,0))</f>
        <v>negativo</v>
      </c>
      <c r="O2464" s="115">
        <f t="array" ref="O2464">IF(N2464="negativo",INDEX($AD$3:$AG$51,MATCH(1,($B2464=$AD$3:$AD$51)*($J2464=$AE$3:$AE$51),0),3),IF(N2464="positivo",INDEX($AD$55:$AG$109,MATCH(1,($B2464=$AD$55:$AD$109)*($J2464=$AE$55:$AE$109),0),3)))</f>
        <v>4916309.3</v>
      </c>
      <c r="P2464" s="115">
        <f t="array" ref="P2464">IF(N2464="negativo",INDEX($AD$3:$AG$51,MATCH(1,($B2464=$AD$3:$AD$51)*($J2464=$AE$3:$AE$51),0),4),IF(N2464="positivo",INDEX($AD$55:$AG$109,MATCH(1,($B2464=$AD$55:$AD$109)*($J2464=$AE$55:$AE$109),0),4)))</f>
        <v>671</v>
      </c>
      <c r="Q2464" s="115" t="str">
        <f>VLOOKUP(M2464,Modelo!$A$2:$C$7,2,0)</f>
        <v>Acción Climática y Energía</v>
      </c>
      <c r="R2464" s="118">
        <f t="array" ref="R2464">INDEX(Modelo!$F$1:$H$37,MATCH(1,(DataBase!Q2464=Modelo!$G$1:$G$37)*(DataBase!B2464=Modelo!$F$1:$F$37),0),3)</f>
        <v>0.11764705882352941</v>
      </c>
      <c r="S2464" s="115">
        <f t="shared" si="78"/>
        <v>0</v>
      </c>
      <c r="T2464" s="115">
        <f t="shared" si="79"/>
        <v>0</v>
      </c>
    </row>
    <row r="2465" spans="1:20" x14ac:dyDescent="0.3">
      <c r="A2465" s="115" t="s">
        <v>391</v>
      </c>
      <c r="B2465" s="115" t="s">
        <v>379</v>
      </c>
      <c r="C2465" s="115" t="s">
        <v>103</v>
      </c>
      <c r="D2465" s="115" t="s">
        <v>87</v>
      </c>
      <c r="E2465" s="115" t="s">
        <v>86</v>
      </c>
      <c r="F2465" s="115" t="s">
        <v>86</v>
      </c>
      <c r="G2465" s="115">
        <v>1976</v>
      </c>
      <c r="H2465" s="115" t="s">
        <v>125</v>
      </c>
      <c r="I2465" s="115">
        <v>0.98534294499999997</v>
      </c>
      <c r="J2465" s="115" t="s">
        <v>19</v>
      </c>
      <c r="K2465" s="115" t="str">
        <f>INDEX(DatosProcesados!$A$1:$BF$101,MATCH(DataBase!A2465,DatosProcesados!$A$1:$A$101,0),MATCH(DataBase!J2465,DatosProcesados!$A$1:$BF$1,0))</f>
        <v>No informa</v>
      </c>
      <c r="L2465" s="115" t="str">
        <f>INDEX(Modelo!$A$9:$D$89,MATCH(DataBase!$J2465,Modelo!$A$9:$A$89,0),MATCH(DataBase!L$1,Modelo!$A$9:$D$9,0))</f>
        <v>Impacto ambiental</v>
      </c>
      <c r="M2465" s="115" t="str">
        <f>INDEX(Modelo!$A$9:$D$89,MATCH(DataBase!$J2465,Modelo!$A$9:$A$89,0),MATCH(DataBase!M$1,Modelo!$A$9:$D$9,0))</f>
        <v>Pilar 2</v>
      </c>
      <c r="N2465" s="115" t="str">
        <f>INDEX(Modelo!$A$9:$D$89,MATCH(DataBase!$J2465,Modelo!$A$9:$A$89,0),MATCH(DataBase!N$1,Modelo!$A$9:$D$9,0))</f>
        <v>negativo</v>
      </c>
      <c r="O2465" s="115">
        <f t="array" ref="O2465">IF(N2465="negativo",INDEX($AD$3:$AG$51,MATCH(1,($B2465=$AD$3:$AD$51)*($J2465=$AE$3:$AE$51),0),3),IF(N2465="positivo",INDEX($AD$55:$AG$109,MATCH(1,($B2465=$AD$55:$AD$109)*($J2465=$AE$55:$AE$109),0),3)))</f>
        <v>9046</v>
      </c>
      <c r="P2465" s="115">
        <f t="array" ref="P2465">IF(N2465="negativo",INDEX($AD$3:$AG$51,MATCH(1,($B2465=$AD$3:$AD$51)*($J2465=$AE$3:$AE$51),0),4),IF(N2465="positivo",INDEX($AD$55:$AG$109,MATCH(1,($B2465=$AD$55:$AD$109)*($J2465=$AE$55:$AE$109),0),4)))</f>
        <v>800.92</v>
      </c>
      <c r="Q2465" s="115" t="str">
        <f>VLOOKUP(M2465,Modelo!$A$2:$C$7,2,0)</f>
        <v>Acción Climática y Energía</v>
      </c>
      <c r="R2465" s="118">
        <f t="array" ref="R2465">INDEX(Modelo!$F$1:$H$37,MATCH(1,(DataBase!Q2465=Modelo!$G$1:$G$37)*(DataBase!B2465=Modelo!$F$1:$F$37),0),3)</f>
        <v>0.14285714285714285</v>
      </c>
      <c r="S2465" s="115">
        <f t="shared" si="78"/>
        <v>0</v>
      </c>
      <c r="T2465" s="115">
        <f t="shared" si="79"/>
        <v>0</v>
      </c>
    </row>
    <row r="2466" spans="1:20" x14ac:dyDescent="0.3">
      <c r="A2466" s="115" t="s">
        <v>376</v>
      </c>
      <c r="B2466" s="115" t="s">
        <v>313</v>
      </c>
      <c r="C2466" s="115" t="s">
        <v>103</v>
      </c>
      <c r="D2466" s="115" t="s">
        <v>86</v>
      </c>
      <c r="E2466" s="115" t="s">
        <v>87</v>
      </c>
      <c r="F2466" s="115" t="s">
        <v>87</v>
      </c>
      <c r="G2466" s="115">
        <v>1920</v>
      </c>
      <c r="H2466" s="115" t="s">
        <v>294</v>
      </c>
      <c r="I2466" s="115">
        <v>1.8691417530000001</v>
      </c>
      <c r="J2466" s="115" t="s">
        <v>19</v>
      </c>
      <c r="K2466" s="115" t="str">
        <f>INDEX(DatosProcesados!$A$1:$BF$101,MATCH(DataBase!A2466,DatosProcesados!$A$1:$A$101,0),MATCH(DataBase!J2466,DatosProcesados!$A$1:$BF$1,0))</f>
        <v>No informa</v>
      </c>
      <c r="L2466" s="115" t="str">
        <f>INDEX(Modelo!$A$9:$D$89,MATCH(DataBase!$J2466,Modelo!$A$9:$A$89,0),MATCH(DataBase!L$1,Modelo!$A$9:$D$9,0))</f>
        <v>Impacto ambiental</v>
      </c>
      <c r="M2466" s="115" t="str">
        <f>INDEX(Modelo!$A$9:$D$89,MATCH(DataBase!$J2466,Modelo!$A$9:$A$89,0),MATCH(DataBase!M$1,Modelo!$A$9:$D$9,0))</f>
        <v>Pilar 2</v>
      </c>
      <c r="N2466" s="115" t="str">
        <f>INDEX(Modelo!$A$9:$D$89,MATCH(DataBase!$J2466,Modelo!$A$9:$A$89,0),MATCH(DataBase!N$1,Modelo!$A$9:$D$9,0))</f>
        <v>negativo</v>
      </c>
      <c r="O2466" s="115">
        <f t="array" ref="O2466">IF(N2466="negativo",INDEX($AD$3:$AG$51,MATCH(1,($B2466=$AD$3:$AD$51)*($J2466=$AE$3:$AE$51),0),3),IF(N2466="positivo",INDEX($AD$55:$AG$109,MATCH(1,($B2466=$AD$55:$AD$109)*($J2466=$AE$55:$AE$109),0),3)))</f>
        <v>143071.79999999999</v>
      </c>
      <c r="P2466" s="115">
        <f t="array" ref="P2466">IF(N2466="negativo",INDEX($AD$3:$AG$51,MATCH(1,($B2466=$AD$3:$AD$51)*($J2466=$AE$3:$AE$51),0),4),IF(N2466="positivo",INDEX($AD$55:$AG$109,MATCH(1,($B2466=$AD$55:$AD$109)*($J2466=$AE$55:$AE$109),0),4)))</f>
        <v>52.76</v>
      </c>
      <c r="Q2466" s="115" t="str">
        <f>VLOOKUP(M2466,Modelo!$A$2:$C$7,2,0)</f>
        <v>Acción Climática y Energía</v>
      </c>
      <c r="R2466" s="118">
        <f t="array" ref="R2466">INDEX(Modelo!$F$1:$H$37,MATCH(1,(DataBase!Q2466=Modelo!$G$1:$G$37)*(DataBase!B2466=Modelo!$F$1:$F$37),0),3)</f>
        <v>0.17647058823529413</v>
      </c>
      <c r="S2466" s="115">
        <f t="shared" si="78"/>
        <v>0</v>
      </c>
      <c r="T2466" s="115">
        <f t="shared" si="79"/>
        <v>0</v>
      </c>
    </row>
    <row r="2467" spans="1:20" x14ac:dyDescent="0.3">
      <c r="A2467" s="115" t="s">
        <v>193</v>
      </c>
      <c r="B2467" s="115" t="s">
        <v>84</v>
      </c>
      <c r="C2467" s="115" t="s">
        <v>103</v>
      </c>
      <c r="D2467" s="115" t="s">
        <v>86</v>
      </c>
      <c r="E2467" s="115" t="s">
        <v>87</v>
      </c>
      <c r="F2467" s="115" t="s">
        <v>87</v>
      </c>
      <c r="G2467" s="115">
        <v>2009</v>
      </c>
      <c r="H2467" s="115" t="s">
        <v>194</v>
      </c>
      <c r="I2467" s="115">
        <v>1.8581853669999999</v>
      </c>
      <c r="J2467" s="115" t="s">
        <v>19</v>
      </c>
      <c r="K2467" s="115">
        <f>INDEX(DatosProcesados!$A$1:$BF$101,MATCH(DataBase!A2467,DatosProcesados!$A$1:$A$101,0),MATCH(DataBase!J2467,DatosProcesados!$A$1:$BF$1,0))</f>
        <v>7112</v>
      </c>
      <c r="L2467" s="115" t="str">
        <f>INDEX(Modelo!$A$9:$D$89,MATCH(DataBase!$J2467,Modelo!$A$9:$A$89,0),MATCH(DataBase!L$1,Modelo!$A$9:$D$9,0))</f>
        <v>Impacto ambiental</v>
      </c>
      <c r="M2467" s="115" t="str">
        <f>INDEX(Modelo!$A$9:$D$89,MATCH(DataBase!$J2467,Modelo!$A$9:$A$89,0),MATCH(DataBase!M$1,Modelo!$A$9:$D$9,0))</f>
        <v>Pilar 2</v>
      </c>
      <c r="N2467" s="115" t="str">
        <f>INDEX(Modelo!$A$9:$D$89,MATCH(DataBase!$J2467,Modelo!$A$9:$A$89,0),MATCH(DataBase!N$1,Modelo!$A$9:$D$9,0))</f>
        <v>negativo</v>
      </c>
      <c r="O2467" s="115">
        <f t="array" ref="O2467">IF(N2467="negativo",INDEX($AD$3:$AG$51,MATCH(1,($B2467=$AD$3:$AD$51)*($J2467=$AE$3:$AE$51),0),3),IF(N2467="positivo",INDEX($AD$55:$AG$109,MATCH(1,($B2467=$AD$55:$AD$109)*($J2467=$AE$55:$AE$109),0),3)))</f>
        <v>4916309.3</v>
      </c>
      <c r="P2467" s="115">
        <f t="array" ref="P2467">IF(N2467="negativo",INDEX($AD$3:$AG$51,MATCH(1,($B2467=$AD$3:$AD$51)*($J2467=$AE$3:$AE$51),0),4),IF(N2467="positivo",INDEX($AD$55:$AG$109,MATCH(1,($B2467=$AD$55:$AD$109)*($J2467=$AE$55:$AE$109),0),4)))</f>
        <v>671</v>
      </c>
      <c r="Q2467" s="115" t="str">
        <f>VLOOKUP(M2467,Modelo!$A$2:$C$7,2,0)</f>
        <v>Acción Climática y Energía</v>
      </c>
      <c r="R2467" s="118">
        <f t="array" ref="R2467">INDEX(Modelo!$F$1:$H$37,MATCH(1,(DataBase!Q2467=Modelo!$G$1:$G$37)*(DataBase!B2467=Modelo!$F$1:$F$37),0),3)</f>
        <v>0.11764705882352941</v>
      </c>
      <c r="S2467" s="115">
        <f t="shared" si="78"/>
        <v>99.868969203857006</v>
      </c>
      <c r="T2467" s="115">
        <f t="shared" si="79"/>
        <v>11.749290494571412</v>
      </c>
    </row>
    <row r="2468" spans="1:20" x14ac:dyDescent="0.3">
      <c r="A2468" s="115" t="s">
        <v>280</v>
      </c>
      <c r="B2468" s="115" t="s">
        <v>216</v>
      </c>
      <c r="C2468" s="115" t="s">
        <v>97</v>
      </c>
      <c r="D2468" s="115" t="s">
        <v>86</v>
      </c>
      <c r="E2468" s="115" t="s">
        <v>87</v>
      </c>
      <c r="F2468" s="115" t="s">
        <v>87</v>
      </c>
      <c r="G2468" s="115">
        <v>1866</v>
      </c>
      <c r="H2468" s="115" t="s">
        <v>281</v>
      </c>
      <c r="I2468" s="115">
        <v>2.0444698099999998</v>
      </c>
      <c r="J2468" s="115" t="s">
        <v>19</v>
      </c>
      <c r="K2468" s="115" t="str">
        <f>INDEX(DatosProcesados!$A$1:$BF$101,MATCH(DataBase!A2468,DatosProcesados!$A$1:$A$101,0),MATCH(DataBase!J2468,DatosProcesados!$A$1:$BF$1,0))</f>
        <v xml:space="preserve">No informa </v>
      </c>
      <c r="L2468" s="115" t="str">
        <f>INDEX(Modelo!$A$9:$D$89,MATCH(DataBase!$J2468,Modelo!$A$9:$A$89,0),MATCH(DataBase!L$1,Modelo!$A$9:$D$9,0))</f>
        <v>Impacto ambiental</v>
      </c>
      <c r="M2468" s="115" t="str">
        <f>INDEX(Modelo!$A$9:$D$89,MATCH(DataBase!$J2468,Modelo!$A$9:$A$89,0),MATCH(DataBase!M$1,Modelo!$A$9:$D$9,0))</f>
        <v>Pilar 2</v>
      </c>
      <c r="N2468" s="115" t="str">
        <f>INDEX(Modelo!$A$9:$D$89,MATCH(DataBase!$J2468,Modelo!$A$9:$A$89,0),MATCH(DataBase!N$1,Modelo!$A$9:$D$9,0))</f>
        <v>negativo</v>
      </c>
      <c r="O2468" s="115">
        <f t="array" ref="O2468">IF(N2468="negativo",INDEX($AD$3:$AG$51,MATCH(1,($B2468=$AD$3:$AD$51)*($J2468=$AE$3:$AE$51),0),3),IF(N2468="positivo",INDEX($AD$55:$AG$109,MATCH(1,($B2468=$AD$55:$AD$109)*($J2468=$AE$55:$AE$109),0),3)))</f>
        <v>4617615</v>
      </c>
      <c r="P2468" s="115">
        <f t="array" ref="P2468">IF(N2468="negativo",INDEX($AD$3:$AG$51,MATCH(1,($B2468=$AD$3:$AD$51)*($J2468=$AE$3:$AE$51),0),4),IF(N2468="positivo",INDEX($AD$55:$AG$109,MATCH(1,($B2468=$AD$55:$AD$109)*($J2468=$AE$55:$AE$109),0),4)))</f>
        <v>774.6</v>
      </c>
      <c r="Q2468" s="115" t="str">
        <f>VLOOKUP(M2468,Modelo!$A$2:$C$7,2,0)</f>
        <v>Acción Climática y Energía</v>
      </c>
      <c r="R2468" s="118">
        <f t="array" ref="R2468">INDEX(Modelo!$F$1:$H$37,MATCH(1,(DataBase!Q2468=Modelo!$G$1:$G$37)*(DataBase!B2468=Modelo!$F$1:$F$37),0),3)</f>
        <v>0.21052631578947367</v>
      </c>
      <c r="S2468" s="115">
        <f t="shared" si="78"/>
        <v>0</v>
      </c>
      <c r="T2468" s="115">
        <f t="shared" si="79"/>
        <v>0</v>
      </c>
    </row>
    <row r="2469" spans="1:20" x14ac:dyDescent="0.3">
      <c r="A2469" s="115" t="s">
        <v>143</v>
      </c>
      <c r="B2469" s="115" t="s">
        <v>84</v>
      </c>
      <c r="C2469" s="115" t="s">
        <v>97</v>
      </c>
      <c r="D2469" s="115" t="s">
        <v>86</v>
      </c>
      <c r="E2469" s="115" t="s">
        <v>86</v>
      </c>
      <c r="F2469" s="115" t="s">
        <v>86</v>
      </c>
      <c r="G2469" s="115">
        <v>1994</v>
      </c>
      <c r="H2469" s="115" t="s">
        <v>125</v>
      </c>
      <c r="I2469" s="115">
        <v>5.9751610780000002</v>
      </c>
      <c r="J2469" s="115" t="s">
        <v>19</v>
      </c>
      <c r="K2469" s="115">
        <f>INDEX(DatosProcesados!$A$1:$BF$101,MATCH(DataBase!A2469,DatosProcesados!$A$1:$A$101,0),MATCH(DataBase!J2469,DatosProcesados!$A$1:$BF$1,0))</f>
        <v>329176</v>
      </c>
      <c r="L2469" s="115" t="str">
        <f>INDEX(Modelo!$A$9:$D$89,MATCH(DataBase!$J2469,Modelo!$A$9:$A$89,0),MATCH(DataBase!L$1,Modelo!$A$9:$D$9,0))</f>
        <v>Impacto ambiental</v>
      </c>
      <c r="M2469" s="115" t="str">
        <f>INDEX(Modelo!$A$9:$D$89,MATCH(DataBase!$J2469,Modelo!$A$9:$A$89,0),MATCH(DataBase!M$1,Modelo!$A$9:$D$9,0))</f>
        <v>Pilar 2</v>
      </c>
      <c r="N2469" s="115" t="str">
        <f>INDEX(Modelo!$A$9:$D$89,MATCH(DataBase!$J2469,Modelo!$A$9:$A$89,0),MATCH(DataBase!N$1,Modelo!$A$9:$D$9,0))</f>
        <v>negativo</v>
      </c>
      <c r="O2469" s="115">
        <f t="array" ref="O2469">IF(N2469="negativo",INDEX($AD$3:$AG$51,MATCH(1,($B2469=$AD$3:$AD$51)*($J2469=$AE$3:$AE$51),0),3),IF(N2469="positivo",INDEX($AD$55:$AG$109,MATCH(1,($B2469=$AD$55:$AD$109)*($J2469=$AE$55:$AE$109),0),3)))</f>
        <v>4916309.3</v>
      </c>
      <c r="P2469" s="115">
        <f t="array" ref="P2469">IF(N2469="negativo",INDEX($AD$3:$AG$51,MATCH(1,($B2469=$AD$3:$AD$51)*($J2469=$AE$3:$AE$51),0),4),IF(N2469="positivo",INDEX($AD$55:$AG$109,MATCH(1,($B2469=$AD$55:$AD$109)*($J2469=$AE$55:$AE$109),0),4)))</f>
        <v>671</v>
      </c>
      <c r="Q2469" s="115" t="str">
        <f>VLOOKUP(M2469,Modelo!$A$2:$C$7,2,0)</f>
        <v>Acción Climática y Energía</v>
      </c>
      <c r="R2469" s="118">
        <f t="array" ref="R2469">INDEX(Modelo!$F$1:$H$37,MATCH(1,(DataBase!Q2469=Modelo!$G$1:$G$37)*(DataBase!B2469=Modelo!$F$1:$F$37),0),3)</f>
        <v>0.11764705882352941</v>
      </c>
      <c r="S2469" s="115">
        <f t="shared" si="78"/>
        <v>93.317144591374841</v>
      </c>
      <c r="T2469" s="115">
        <f t="shared" si="79"/>
        <v>10.978487598985275</v>
      </c>
    </row>
    <row r="2470" spans="1:20" x14ac:dyDescent="0.3">
      <c r="A2470" s="115" t="s">
        <v>331</v>
      </c>
      <c r="B2470" s="115" t="s">
        <v>313</v>
      </c>
      <c r="C2470" s="115" t="s">
        <v>103</v>
      </c>
      <c r="D2470" s="115" t="s">
        <v>87</v>
      </c>
      <c r="E2470" s="115" t="s">
        <v>86</v>
      </c>
      <c r="F2470" s="115" t="s">
        <v>86</v>
      </c>
      <c r="G2470" s="115">
        <v>1953</v>
      </c>
      <c r="H2470" s="115" t="s">
        <v>125</v>
      </c>
      <c r="I2470" s="115">
        <v>7.1291921260000004</v>
      </c>
      <c r="J2470" s="115" t="s">
        <v>19</v>
      </c>
      <c r="K2470" s="115" t="str">
        <f>INDEX(DatosProcesados!$A$1:$BF$101,MATCH(DataBase!A2470,DatosProcesados!$A$1:$A$101,0),MATCH(DataBase!J2470,DatosProcesados!$A$1:$BF$1,0))</f>
        <v xml:space="preserve">No informa </v>
      </c>
      <c r="L2470" s="115" t="str">
        <f>INDEX(Modelo!$A$9:$D$89,MATCH(DataBase!$J2470,Modelo!$A$9:$A$89,0),MATCH(DataBase!L$1,Modelo!$A$9:$D$9,0))</f>
        <v>Impacto ambiental</v>
      </c>
      <c r="M2470" s="115" t="str">
        <f>INDEX(Modelo!$A$9:$D$89,MATCH(DataBase!$J2470,Modelo!$A$9:$A$89,0),MATCH(DataBase!M$1,Modelo!$A$9:$D$9,0))</f>
        <v>Pilar 2</v>
      </c>
      <c r="N2470" s="115" t="str">
        <f>INDEX(Modelo!$A$9:$D$89,MATCH(DataBase!$J2470,Modelo!$A$9:$A$89,0),MATCH(DataBase!N$1,Modelo!$A$9:$D$9,0))</f>
        <v>negativo</v>
      </c>
      <c r="O2470" s="115">
        <f t="array" ref="O2470">IF(N2470="negativo",INDEX($AD$3:$AG$51,MATCH(1,($B2470=$AD$3:$AD$51)*($J2470=$AE$3:$AE$51),0),3),IF(N2470="positivo",INDEX($AD$55:$AG$109,MATCH(1,($B2470=$AD$55:$AD$109)*($J2470=$AE$55:$AE$109),0),3)))</f>
        <v>143071.79999999999</v>
      </c>
      <c r="P2470" s="115">
        <f t="array" ref="P2470">IF(N2470="negativo",INDEX($AD$3:$AG$51,MATCH(1,($B2470=$AD$3:$AD$51)*($J2470=$AE$3:$AE$51),0),4),IF(N2470="positivo",INDEX($AD$55:$AG$109,MATCH(1,($B2470=$AD$55:$AD$109)*($J2470=$AE$55:$AE$109),0),4)))</f>
        <v>52.76</v>
      </c>
      <c r="Q2470" s="115" t="str">
        <f>VLOOKUP(M2470,Modelo!$A$2:$C$7,2,0)</f>
        <v>Acción Climática y Energía</v>
      </c>
      <c r="R2470" s="118">
        <f t="array" ref="R2470">INDEX(Modelo!$F$1:$H$37,MATCH(1,(DataBase!Q2470=Modelo!$G$1:$G$37)*(DataBase!B2470=Modelo!$F$1:$F$37),0),3)</f>
        <v>0.17647058823529413</v>
      </c>
      <c r="S2470" s="115">
        <f t="shared" si="78"/>
        <v>0</v>
      </c>
      <c r="T2470" s="115">
        <f t="shared" si="79"/>
        <v>0</v>
      </c>
    </row>
    <row r="2471" spans="1:20" x14ac:dyDescent="0.3">
      <c r="A2471" s="115" t="s">
        <v>277</v>
      </c>
      <c r="B2471" s="115" t="s">
        <v>216</v>
      </c>
      <c r="C2471" s="115" t="s">
        <v>85</v>
      </c>
      <c r="D2471" s="115" t="s">
        <v>86</v>
      </c>
      <c r="E2471" s="115" t="s">
        <v>87</v>
      </c>
      <c r="F2471" s="115" t="s">
        <v>87</v>
      </c>
      <c r="G2471" s="115">
        <v>1965</v>
      </c>
      <c r="H2471" s="115" t="s">
        <v>244</v>
      </c>
      <c r="I2471" s="115">
        <v>2.0973851419999998</v>
      </c>
      <c r="J2471" s="115" t="s">
        <v>19</v>
      </c>
      <c r="K2471" s="115" t="str">
        <f>INDEX(DatosProcesados!$A$1:$BF$101,MATCH(DataBase!A2471,DatosProcesados!$A$1:$A$101,0),MATCH(DataBase!J2471,DatosProcesados!$A$1:$BF$1,0))</f>
        <v xml:space="preserve">No informa </v>
      </c>
      <c r="L2471" s="115" t="str">
        <f>INDEX(Modelo!$A$9:$D$89,MATCH(DataBase!$J2471,Modelo!$A$9:$A$89,0),MATCH(DataBase!L$1,Modelo!$A$9:$D$9,0))</f>
        <v>Impacto ambiental</v>
      </c>
      <c r="M2471" s="115" t="str">
        <f>INDEX(Modelo!$A$9:$D$89,MATCH(DataBase!$J2471,Modelo!$A$9:$A$89,0),MATCH(DataBase!M$1,Modelo!$A$9:$D$9,0))</f>
        <v>Pilar 2</v>
      </c>
      <c r="N2471" s="115" t="str">
        <f>INDEX(Modelo!$A$9:$D$89,MATCH(DataBase!$J2471,Modelo!$A$9:$A$89,0),MATCH(DataBase!N$1,Modelo!$A$9:$D$9,0))</f>
        <v>negativo</v>
      </c>
      <c r="O2471" s="115">
        <f t="array" ref="O2471">IF(N2471="negativo",INDEX($AD$3:$AG$51,MATCH(1,($B2471=$AD$3:$AD$51)*($J2471=$AE$3:$AE$51),0),3),IF(N2471="positivo",INDEX($AD$55:$AG$109,MATCH(1,($B2471=$AD$55:$AD$109)*($J2471=$AE$55:$AE$109),0),3)))</f>
        <v>4617615</v>
      </c>
      <c r="P2471" s="115">
        <f t="array" ref="P2471">IF(N2471="negativo",INDEX($AD$3:$AG$51,MATCH(1,($B2471=$AD$3:$AD$51)*($J2471=$AE$3:$AE$51),0),4),IF(N2471="positivo",INDEX($AD$55:$AG$109,MATCH(1,($B2471=$AD$55:$AD$109)*($J2471=$AE$55:$AE$109),0),4)))</f>
        <v>774.6</v>
      </c>
      <c r="Q2471" s="115" t="str">
        <f>VLOOKUP(M2471,Modelo!$A$2:$C$7,2,0)</f>
        <v>Acción Climática y Energía</v>
      </c>
      <c r="R2471" s="118">
        <f t="array" ref="R2471">INDEX(Modelo!$F$1:$H$37,MATCH(1,(DataBase!Q2471=Modelo!$G$1:$G$37)*(DataBase!B2471=Modelo!$F$1:$F$37),0),3)</f>
        <v>0.21052631578947367</v>
      </c>
      <c r="S2471" s="115">
        <f t="shared" si="78"/>
        <v>0</v>
      </c>
      <c r="T2471" s="115">
        <f t="shared" si="79"/>
        <v>0</v>
      </c>
    </row>
    <row r="2472" spans="1:20" x14ac:dyDescent="0.3">
      <c r="A2472" s="115" t="s">
        <v>356</v>
      </c>
      <c r="B2472" s="115" t="s">
        <v>313</v>
      </c>
      <c r="C2472" s="115" t="s">
        <v>103</v>
      </c>
      <c r="D2472" s="115" t="s">
        <v>87</v>
      </c>
      <c r="E2472" s="115" t="s">
        <v>86</v>
      </c>
      <c r="F2472" s="115" t="s">
        <v>86</v>
      </c>
      <c r="G2472" s="115">
        <v>1989</v>
      </c>
      <c r="H2472" s="115" t="s">
        <v>125</v>
      </c>
      <c r="I2472" s="115">
        <v>3.0305383369999999</v>
      </c>
      <c r="J2472" s="115" t="s">
        <v>19</v>
      </c>
      <c r="K2472" s="115" t="str">
        <f>INDEX(DatosProcesados!$A$1:$BF$101,MATCH(DataBase!A2472,DatosProcesados!$A$1:$A$101,0),MATCH(DataBase!J2472,DatosProcesados!$A$1:$BF$1,0))</f>
        <v xml:space="preserve">No informa </v>
      </c>
      <c r="L2472" s="115" t="str">
        <f>INDEX(Modelo!$A$9:$D$89,MATCH(DataBase!$J2472,Modelo!$A$9:$A$89,0),MATCH(DataBase!L$1,Modelo!$A$9:$D$9,0))</f>
        <v>Impacto ambiental</v>
      </c>
      <c r="M2472" s="115" t="str">
        <f>INDEX(Modelo!$A$9:$D$89,MATCH(DataBase!$J2472,Modelo!$A$9:$A$89,0),MATCH(DataBase!M$1,Modelo!$A$9:$D$9,0))</f>
        <v>Pilar 2</v>
      </c>
      <c r="N2472" s="115" t="str">
        <f>INDEX(Modelo!$A$9:$D$89,MATCH(DataBase!$J2472,Modelo!$A$9:$A$89,0),MATCH(DataBase!N$1,Modelo!$A$9:$D$9,0))</f>
        <v>negativo</v>
      </c>
      <c r="O2472" s="115">
        <f t="array" ref="O2472">IF(N2472="negativo",INDEX($AD$3:$AG$51,MATCH(1,($B2472=$AD$3:$AD$51)*($J2472=$AE$3:$AE$51),0),3),IF(N2472="positivo",INDEX($AD$55:$AG$109,MATCH(1,($B2472=$AD$55:$AD$109)*($J2472=$AE$55:$AE$109),0),3)))</f>
        <v>143071.79999999999</v>
      </c>
      <c r="P2472" s="115">
        <f t="array" ref="P2472">IF(N2472="negativo",INDEX($AD$3:$AG$51,MATCH(1,($B2472=$AD$3:$AD$51)*($J2472=$AE$3:$AE$51),0),4),IF(N2472="positivo",INDEX($AD$55:$AG$109,MATCH(1,($B2472=$AD$55:$AD$109)*($J2472=$AE$55:$AE$109),0),4)))</f>
        <v>52.76</v>
      </c>
      <c r="Q2472" s="115" t="str">
        <f>VLOOKUP(M2472,Modelo!$A$2:$C$7,2,0)</f>
        <v>Acción Climática y Energía</v>
      </c>
      <c r="R2472" s="118">
        <f t="array" ref="R2472">INDEX(Modelo!$F$1:$H$37,MATCH(1,(DataBase!Q2472=Modelo!$G$1:$G$37)*(DataBase!B2472=Modelo!$F$1:$F$37),0),3)</f>
        <v>0.17647058823529413</v>
      </c>
      <c r="S2472" s="115">
        <f t="shared" si="78"/>
        <v>0</v>
      </c>
      <c r="T2472" s="115">
        <f t="shared" si="79"/>
        <v>0</v>
      </c>
    </row>
    <row r="2473" spans="1:20" x14ac:dyDescent="0.3">
      <c r="A2473" s="115" t="s">
        <v>268</v>
      </c>
      <c r="B2473" s="115" t="s">
        <v>216</v>
      </c>
      <c r="C2473" s="115" t="s">
        <v>103</v>
      </c>
      <c r="D2473" s="115" t="s">
        <v>86</v>
      </c>
      <c r="E2473" s="115" t="s">
        <v>86</v>
      </c>
      <c r="F2473" s="115" t="s">
        <v>87</v>
      </c>
      <c r="G2473" s="115">
        <v>1986</v>
      </c>
      <c r="H2473" s="115" t="s">
        <v>125</v>
      </c>
      <c r="I2473" s="115">
        <v>2.2734296359999999</v>
      </c>
      <c r="J2473" s="115" t="s">
        <v>19</v>
      </c>
      <c r="K2473" s="115" t="str">
        <f>INDEX(DatosProcesados!$A$1:$BF$101,MATCH(DataBase!A2473,DatosProcesados!$A$1:$A$101,0),MATCH(DataBase!J2473,DatosProcesados!$A$1:$BF$1,0))</f>
        <v xml:space="preserve">No informa </v>
      </c>
      <c r="L2473" s="115" t="str">
        <f>INDEX(Modelo!$A$9:$D$89,MATCH(DataBase!$J2473,Modelo!$A$9:$A$89,0),MATCH(DataBase!L$1,Modelo!$A$9:$D$9,0))</f>
        <v>Impacto ambiental</v>
      </c>
      <c r="M2473" s="115" t="str">
        <f>INDEX(Modelo!$A$9:$D$89,MATCH(DataBase!$J2473,Modelo!$A$9:$A$89,0),MATCH(DataBase!M$1,Modelo!$A$9:$D$9,0))</f>
        <v>Pilar 2</v>
      </c>
      <c r="N2473" s="115" t="str">
        <f>INDEX(Modelo!$A$9:$D$89,MATCH(DataBase!$J2473,Modelo!$A$9:$A$89,0),MATCH(DataBase!N$1,Modelo!$A$9:$D$9,0))</f>
        <v>negativo</v>
      </c>
      <c r="O2473" s="115">
        <f t="array" ref="O2473">IF(N2473="negativo",INDEX($AD$3:$AG$51,MATCH(1,($B2473=$AD$3:$AD$51)*($J2473=$AE$3:$AE$51),0),3),IF(N2473="positivo",INDEX($AD$55:$AG$109,MATCH(1,($B2473=$AD$55:$AD$109)*($J2473=$AE$55:$AE$109),0),3)))</f>
        <v>4617615</v>
      </c>
      <c r="P2473" s="115">
        <f t="array" ref="P2473">IF(N2473="negativo",INDEX($AD$3:$AG$51,MATCH(1,($B2473=$AD$3:$AD$51)*($J2473=$AE$3:$AE$51),0),4),IF(N2473="positivo",INDEX($AD$55:$AG$109,MATCH(1,($B2473=$AD$55:$AD$109)*($J2473=$AE$55:$AE$109),0),4)))</f>
        <v>774.6</v>
      </c>
      <c r="Q2473" s="115" t="str">
        <f>VLOOKUP(M2473,Modelo!$A$2:$C$7,2,0)</f>
        <v>Acción Climática y Energía</v>
      </c>
      <c r="R2473" s="118">
        <f t="array" ref="R2473">INDEX(Modelo!$F$1:$H$37,MATCH(1,(DataBase!Q2473=Modelo!$G$1:$G$37)*(DataBase!B2473=Modelo!$F$1:$F$37),0),3)</f>
        <v>0.21052631578947367</v>
      </c>
      <c r="S2473" s="115">
        <f t="shared" si="78"/>
        <v>0</v>
      </c>
      <c r="T2473" s="115">
        <f t="shared" si="79"/>
        <v>0</v>
      </c>
    </row>
    <row r="2474" spans="1:20" x14ac:dyDescent="0.3">
      <c r="A2474" s="115" t="s">
        <v>234</v>
      </c>
      <c r="B2474" s="115" t="s">
        <v>216</v>
      </c>
      <c r="C2474" s="115" t="s">
        <v>103</v>
      </c>
      <c r="D2474" s="115" t="s">
        <v>86</v>
      </c>
      <c r="E2474" s="115" t="s">
        <v>86</v>
      </c>
      <c r="F2474" s="115" t="s">
        <v>86</v>
      </c>
      <c r="G2474" s="115">
        <v>1904</v>
      </c>
      <c r="H2474" s="115" t="s">
        <v>125</v>
      </c>
      <c r="I2474" s="115">
        <v>2.8467005310000002</v>
      </c>
      <c r="J2474" s="115" t="s">
        <v>19</v>
      </c>
      <c r="K2474" s="115">
        <f>INDEX(DatosProcesados!$A$1:$BF$101,MATCH(DataBase!A2474,DatosProcesados!$A$1:$A$101,0),MATCH(DataBase!J2474,DatosProcesados!$A$1:$BF$1,0))</f>
        <v>54423.1</v>
      </c>
      <c r="L2474" s="115" t="str">
        <f>INDEX(Modelo!$A$9:$D$89,MATCH(DataBase!$J2474,Modelo!$A$9:$A$89,0),MATCH(DataBase!L$1,Modelo!$A$9:$D$9,0))</f>
        <v>Impacto ambiental</v>
      </c>
      <c r="M2474" s="115" t="str">
        <f>INDEX(Modelo!$A$9:$D$89,MATCH(DataBase!$J2474,Modelo!$A$9:$A$89,0),MATCH(DataBase!M$1,Modelo!$A$9:$D$9,0))</f>
        <v>Pilar 2</v>
      </c>
      <c r="N2474" s="115" t="str">
        <f>INDEX(Modelo!$A$9:$D$89,MATCH(DataBase!$J2474,Modelo!$A$9:$A$89,0),MATCH(DataBase!N$1,Modelo!$A$9:$D$9,0))</f>
        <v>negativo</v>
      </c>
      <c r="O2474" s="115">
        <f t="array" ref="O2474">IF(N2474="negativo",INDEX($AD$3:$AG$51,MATCH(1,($B2474=$AD$3:$AD$51)*($J2474=$AE$3:$AE$51),0),3),IF(N2474="positivo",INDEX($AD$55:$AG$109,MATCH(1,($B2474=$AD$55:$AD$109)*($J2474=$AE$55:$AE$109),0),3)))</f>
        <v>4617615</v>
      </c>
      <c r="P2474" s="115">
        <f t="array" ref="P2474">IF(N2474="negativo",INDEX($AD$3:$AG$51,MATCH(1,($B2474=$AD$3:$AD$51)*($J2474=$AE$3:$AE$51),0),4),IF(N2474="positivo",INDEX($AD$55:$AG$109,MATCH(1,($B2474=$AD$55:$AD$109)*($J2474=$AE$55:$AE$109),0),4)))</f>
        <v>774.6</v>
      </c>
      <c r="Q2474" s="115" t="str">
        <f>VLOOKUP(M2474,Modelo!$A$2:$C$7,2,0)</f>
        <v>Acción Climática y Energía</v>
      </c>
      <c r="R2474" s="118">
        <f t="array" ref="R2474">INDEX(Modelo!$F$1:$H$37,MATCH(1,(DataBase!Q2474=Modelo!$G$1:$G$37)*(DataBase!B2474=Modelo!$F$1:$F$37),0),3)</f>
        <v>0.21052631578947367</v>
      </c>
      <c r="S2474" s="115">
        <f t="shared" si="78"/>
        <v>98.837982356938298</v>
      </c>
      <c r="T2474" s="115">
        <f t="shared" si="79"/>
        <v>20.807996285671219</v>
      </c>
    </row>
    <row r="2475" spans="1:20" x14ac:dyDescent="0.3">
      <c r="A2475" s="115" t="s">
        <v>359</v>
      </c>
      <c r="B2475" s="115" t="s">
        <v>313</v>
      </c>
      <c r="C2475" s="115" t="s">
        <v>103</v>
      </c>
      <c r="D2475" s="115" t="s">
        <v>86</v>
      </c>
      <c r="E2475" s="115" t="s">
        <v>87</v>
      </c>
      <c r="F2475" s="115" t="s">
        <v>87</v>
      </c>
      <c r="G2475" s="115">
        <v>1993</v>
      </c>
      <c r="H2475" s="115" t="s">
        <v>244</v>
      </c>
      <c r="I2475" s="115">
        <v>2.3607916150000001</v>
      </c>
      <c r="J2475" s="115" t="s">
        <v>19</v>
      </c>
      <c r="K2475" s="115">
        <f>INDEX(DatosProcesados!$A$1:$BF$101,MATCH(DataBase!A2475,DatosProcesados!$A$1:$A$101,0),MATCH(DataBase!J2475,DatosProcesados!$A$1:$BF$1,0))</f>
        <v>89.704999999999998</v>
      </c>
      <c r="L2475" s="115" t="str">
        <f>INDEX(Modelo!$A$9:$D$89,MATCH(DataBase!$J2475,Modelo!$A$9:$A$89,0),MATCH(DataBase!L$1,Modelo!$A$9:$D$9,0))</f>
        <v>Impacto ambiental</v>
      </c>
      <c r="M2475" s="115" t="str">
        <f>INDEX(Modelo!$A$9:$D$89,MATCH(DataBase!$J2475,Modelo!$A$9:$A$89,0),MATCH(DataBase!M$1,Modelo!$A$9:$D$9,0))</f>
        <v>Pilar 2</v>
      </c>
      <c r="N2475" s="115" t="str">
        <f>INDEX(Modelo!$A$9:$D$89,MATCH(DataBase!$J2475,Modelo!$A$9:$A$89,0),MATCH(DataBase!N$1,Modelo!$A$9:$D$9,0))</f>
        <v>negativo</v>
      </c>
      <c r="O2475" s="115">
        <f t="array" ref="O2475">IF(N2475="negativo",INDEX($AD$3:$AG$51,MATCH(1,($B2475=$AD$3:$AD$51)*($J2475=$AE$3:$AE$51),0),3),IF(N2475="positivo",INDEX($AD$55:$AG$109,MATCH(1,($B2475=$AD$55:$AD$109)*($J2475=$AE$55:$AE$109),0),3)))</f>
        <v>143071.79999999999</v>
      </c>
      <c r="P2475" s="115">
        <f t="array" ref="P2475">IF(N2475="negativo",INDEX($AD$3:$AG$51,MATCH(1,($B2475=$AD$3:$AD$51)*($J2475=$AE$3:$AE$51),0),4),IF(N2475="positivo",INDEX($AD$55:$AG$109,MATCH(1,($B2475=$AD$55:$AD$109)*($J2475=$AE$55:$AE$109),0),4)))</f>
        <v>52.76</v>
      </c>
      <c r="Q2475" s="115" t="str">
        <f>VLOOKUP(M2475,Modelo!$A$2:$C$7,2,0)</f>
        <v>Acción Climática y Energía</v>
      </c>
      <c r="R2475" s="118">
        <f t="array" ref="R2475">INDEX(Modelo!$F$1:$H$37,MATCH(1,(DataBase!Q2475=Modelo!$G$1:$G$37)*(DataBase!B2475=Modelo!$F$1:$F$37),0),3)</f>
        <v>0.17647058823529413</v>
      </c>
      <c r="S2475" s="115">
        <f t="shared" si="78"/>
        <v>99.974167775143783</v>
      </c>
      <c r="T2475" s="115">
        <f t="shared" si="79"/>
        <v>17.642500195613611</v>
      </c>
    </row>
    <row r="2476" spans="1:20" x14ac:dyDescent="0.3">
      <c r="A2476" s="115" t="s">
        <v>327</v>
      </c>
      <c r="B2476" s="115" t="s">
        <v>313</v>
      </c>
      <c r="C2476" s="115" t="s">
        <v>103</v>
      </c>
      <c r="D2476" s="115" t="s">
        <v>86</v>
      </c>
      <c r="E2476" s="115" t="s">
        <v>86</v>
      </c>
      <c r="F2476" s="115" t="s">
        <v>87</v>
      </c>
      <c r="G2476" s="115">
        <v>2005</v>
      </c>
      <c r="H2476" s="115" t="s">
        <v>328</v>
      </c>
      <c r="I2476" s="115">
        <v>10.521119421</v>
      </c>
      <c r="J2476" s="115" t="s">
        <v>19</v>
      </c>
      <c r="K2476" s="115">
        <f>INDEX(DatosProcesados!$A$1:$BF$101,MATCH(DataBase!A2476,DatosProcesados!$A$1:$A$101,0),MATCH(DataBase!J2476,DatosProcesados!$A$1:$BF$1,0))</f>
        <v>57.42</v>
      </c>
      <c r="L2476" s="115" t="str">
        <f>INDEX(Modelo!$A$9:$D$89,MATCH(DataBase!$J2476,Modelo!$A$9:$A$89,0),MATCH(DataBase!L$1,Modelo!$A$9:$D$9,0))</f>
        <v>Impacto ambiental</v>
      </c>
      <c r="M2476" s="115" t="str">
        <f>INDEX(Modelo!$A$9:$D$89,MATCH(DataBase!$J2476,Modelo!$A$9:$A$89,0),MATCH(DataBase!M$1,Modelo!$A$9:$D$9,0))</f>
        <v>Pilar 2</v>
      </c>
      <c r="N2476" s="115" t="str">
        <f>INDEX(Modelo!$A$9:$D$89,MATCH(DataBase!$J2476,Modelo!$A$9:$A$89,0),MATCH(DataBase!N$1,Modelo!$A$9:$D$9,0))</f>
        <v>negativo</v>
      </c>
      <c r="O2476" s="115">
        <f t="array" ref="O2476">IF(N2476="negativo",INDEX($AD$3:$AG$51,MATCH(1,($B2476=$AD$3:$AD$51)*($J2476=$AE$3:$AE$51),0),3),IF(N2476="positivo",INDEX($AD$55:$AG$109,MATCH(1,($B2476=$AD$55:$AD$109)*($J2476=$AE$55:$AE$109),0),3)))</f>
        <v>143071.79999999999</v>
      </c>
      <c r="P2476" s="115">
        <f t="array" ref="P2476">IF(N2476="negativo",INDEX($AD$3:$AG$51,MATCH(1,($B2476=$AD$3:$AD$51)*($J2476=$AE$3:$AE$51),0),4),IF(N2476="positivo",INDEX($AD$55:$AG$109,MATCH(1,($B2476=$AD$55:$AD$109)*($J2476=$AE$55:$AE$109),0),4)))</f>
        <v>52.76</v>
      </c>
      <c r="Q2476" s="115" t="str">
        <f>VLOOKUP(M2476,Modelo!$A$2:$C$7,2,0)</f>
        <v>Acción Climática y Energía</v>
      </c>
      <c r="R2476" s="118">
        <f t="array" ref="R2476">INDEX(Modelo!$F$1:$H$37,MATCH(1,(DataBase!Q2476=Modelo!$G$1:$G$37)*(DataBase!B2476=Modelo!$F$1:$F$37),0),3)</f>
        <v>0.17647058823529413</v>
      </c>
      <c r="S2476" s="115">
        <f t="shared" si="78"/>
        <v>99.996741692574645</v>
      </c>
      <c r="T2476" s="115">
        <f t="shared" si="79"/>
        <v>17.64648382810141</v>
      </c>
    </row>
    <row r="2477" spans="1:20" x14ac:dyDescent="0.3">
      <c r="A2477" s="115" t="s">
        <v>283</v>
      </c>
      <c r="B2477" s="115" t="s">
        <v>216</v>
      </c>
      <c r="C2477" s="115" t="s">
        <v>103</v>
      </c>
      <c r="D2477" s="115" t="s">
        <v>86</v>
      </c>
      <c r="E2477" s="115" t="s">
        <v>86</v>
      </c>
      <c r="F2477" s="115" t="s">
        <v>87</v>
      </c>
      <c r="G2477" s="115">
        <v>1958</v>
      </c>
      <c r="H2477" s="115" t="s">
        <v>125</v>
      </c>
      <c r="I2477" s="115">
        <v>2.0172595470000001</v>
      </c>
      <c r="J2477" s="115" t="s">
        <v>19</v>
      </c>
      <c r="K2477" s="115" t="str">
        <f>INDEX(DatosProcesados!$A$1:$BF$101,MATCH(DataBase!A2477,DatosProcesados!$A$1:$A$101,0),MATCH(DataBase!J2477,DatosProcesados!$A$1:$BF$1,0))</f>
        <v xml:space="preserve">No informa </v>
      </c>
      <c r="L2477" s="115" t="str">
        <f>INDEX(Modelo!$A$9:$D$89,MATCH(DataBase!$J2477,Modelo!$A$9:$A$89,0),MATCH(DataBase!L$1,Modelo!$A$9:$D$9,0))</f>
        <v>Impacto ambiental</v>
      </c>
      <c r="M2477" s="115" t="str">
        <f>INDEX(Modelo!$A$9:$D$89,MATCH(DataBase!$J2477,Modelo!$A$9:$A$89,0),MATCH(DataBase!M$1,Modelo!$A$9:$D$9,0))</f>
        <v>Pilar 2</v>
      </c>
      <c r="N2477" s="115" t="str">
        <f>INDEX(Modelo!$A$9:$D$89,MATCH(DataBase!$J2477,Modelo!$A$9:$A$89,0),MATCH(DataBase!N$1,Modelo!$A$9:$D$9,0))</f>
        <v>negativo</v>
      </c>
      <c r="O2477" s="115">
        <f t="array" ref="O2477">IF(N2477="negativo",INDEX($AD$3:$AG$51,MATCH(1,($B2477=$AD$3:$AD$51)*($J2477=$AE$3:$AE$51),0),3),IF(N2477="positivo",INDEX($AD$55:$AG$109,MATCH(1,($B2477=$AD$55:$AD$109)*($J2477=$AE$55:$AE$109),0),3)))</f>
        <v>4617615</v>
      </c>
      <c r="P2477" s="115">
        <f t="array" ref="P2477">IF(N2477="negativo",INDEX($AD$3:$AG$51,MATCH(1,($B2477=$AD$3:$AD$51)*($J2477=$AE$3:$AE$51),0),4),IF(N2477="positivo",INDEX($AD$55:$AG$109,MATCH(1,($B2477=$AD$55:$AD$109)*($J2477=$AE$55:$AE$109),0),4)))</f>
        <v>774.6</v>
      </c>
      <c r="Q2477" s="115" t="str">
        <f>VLOOKUP(M2477,Modelo!$A$2:$C$7,2,0)</f>
        <v>Acción Climática y Energía</v>
      </c>
      <c r="R2477" s="118">
        <f t="array" ref="R2477">INDEX(Modelo!$F$1:$H$37,MATCH(1,(DataBase!Q2477=Modelo!$G$1:$G$37)*(DataBase!B2477=Modelo!$F$1:$F$37),0),3)</f>
        <v>0.21052631578947367</v>
      </c>
      <c r="S2477" s="115">
        <f t="shared" si="78"/>
        <v>0</v>
      </c>
      <c r="T2477" s="115">
        <f t="shared" si="79"/>
        <v>0</v>
      </c>
    </row>
    <row r="2478" spans="1:20" x14ac:dyDescent="0.3">
      <c r="A2478" s="115" t="s">
        <v>188</v>
      </c>
      <c r="B2478" s="115" t="s">
        <v>84</v>
      </c>
      <c r="C2478" s="115" t="s">
        <v>103</v>
      </c>
      <c r="D2478" s="115" t="s">
        <v>86</v>
      </c>
      <c r="E2478" s="115" t="s">
        <v>87</v>
      </c>
      <c r="F2478" s="115" t="s">
        <v>86</v>
      </c>
      <c r="G2478" s="115">
        <v>1974</v>
      </c>
      <c r="H2478" s="115" t="s">
        <v>125</v>
      </c>
      <c r="I2478" s="115">
        <v>2.2729038500000001</v>
      </c>
      <c r="J2478" s="115" t="s">
        <v>19</v>
      </c>
      <c r="K2478" s="115">
        <f>INDEX(DatosProcesados!$A$1:$BF$101,MATCH(DataBase!A2478,DatosProcesados!$A$1:$A$101,0),MATCH(DataBase!J2478,DatosProcesados!$A$1:$BF$1,0))</f>
        <v>176717</v>
      </c>
      <c r="L2478" s="115" t="str">
        <f>INDEX(Modelo!$A$9:$D$89,MATCH(DataBase!$J2478,Modelo!$A$9:$A$89,0),MATCH(DataBase!L$1,Modelo!$A$9:$D$9,0))</f>
        <v>Impacto ambiental</v>
      </c>
      <c r="M2478" s="115" t="str">
        <f>INDEX(Modelo!$A$9:$D$89,MATCH(DataBase!$J2478,Modelo!$A$9:$A$89,0),MATCH(DataBase!M$1,Modelo!$A$9:$D$9,0))</f>
        <v>Pilar 2</v>
      </c>
      <c r="N2478" s="115" t="str">
        <f>INDEX(Modelo!$A$9:$D$89,MATCH(DataBase!$J2478,Modelo!$A$9:$A$89,0),MATCH(DataBase!N$1,Modelo!$A$9:$D$9,0))</f>
        <v>negativo</v>
      </c>
      <c r="O2478" s="115">
        <f t="array" ref="O2478">IF(N2478="negativo",INDEX($AD$3:$AG$51,MATCH(1,($B2478=$AD$3:$AD$51)*($J2478=$AE$3:$AE$51),0),3),IF(N2478="positivo",INDEX($AD$55:$AG$109,MATCH(1,($B2478=$AD$55:$AD$109)*($J2478=$AE$55:$AE$109),0),3)))</f>
        <v>4916309.3</v>
      </c>
      <c r="P2478" s="115">
        <f t="array" ref="P2478">IF(N2478="negativo",INDEX($AD$3:$AG$51,MATCH(1,($B2478=$AD$3:$AD$51)*($J2478=$AE$3:$AE$51),0),4),IF(N2478="positivo",INDEX($AD$55:$AG$109,MATCH(1,($B2478=$AD$55:$AD$109)*($J2478=$AE$55:$AE$109),0),4)))</f>
        <v>671</v>
      </c>
      <c r="Q2478" s="115" t="str">
        <f>VLOOKUP(M2478,Modelo!$A$2:$C$7,2,0)</f>
        <v>Acción Climática y Energía</v>
      </c>
      <c r="R2478" s="118">
        <f t="array" ref="R2478">INDEX(Modelo!$F$1:$H$37,MATCH(1,(DataBase!Q2478=Modelo!$G$1:$G$37)*(DataBase!B2478=Modelo!$F$1:$F$37),0),3)</f>
        <v>0.11764705882352941</v>
      </c>
      <c r="S2478" s="115">
        <f t="shared" si="78"/>
        <v>96.418654317995689</v>
      </c>
      <c r="T2478" s="115">
        <f t="shared" si="79"/>
        <v>11.343371096234787</v>
      </c>
    </row>
    <row r="2479" spans="1:20" x14ac:dyDescent="0.3">
      <c r="A2479" s="115" t="s">
        <v>199</v>
      </c>
      <c r="B2479" s="115" t="s">
        <v>84</v>
      </c>
      <c r="C2479" s="115" t="s">
        <v>103</v>
      </c>
      <c r="D2479" s="115" t="s">
        <v>86</v>
      </c>
      <c r="E2479" s="115" t="s">
        <v>86</v>
      </c>
      <c r="F2479" s="115" t="s">
        <v>87</v>
      </c>
      <c r="G2479" s="115">
        <v>2015</v>
      </c>
      <c r="H2479" s="115" t="s">
        <v>125</v>
      </c>
      <c r="I2479" s="115">
        <v>0.70314701400000001</v>
      </c>
      <c r="J2479" s="115" t="s">
        <v>19</v>
      </c>
      <c r="K2479" s="115" t="str">
        <f>INDEX(DatosProcesados!$A$1:$BF$101,MATCH(DataBase!A2479,DatosProcesados!$A$1:$A$101,0),MATCH(DataBase!J2479,DatosProcesados!$A$1:$BF$1,0))</f>
        <v>No informa</v>
      </c>
      <c r="L2479" s="115" t="str">
        <f>INDEX(Modelo!$A$9:$D$89,MATCH(DataBase!$J2479,Modelo!$A$9:$A$89,0),MATCH(DataBase!L$1,Modelo!$A$9:$D$9,0))</f>
        <v>Impacto ambiental</v>
      </c>
      <c r="M2479" s="115" t="str">
        <f>INDEX(Modelo!$A$9:$D$89,MATCH(DataBase!$J2479,Modelo!$A$9:$A$89,0),MATCH(DataBase!M$1,Modelo!$A$9:$D$9,0))</f>
        <v>Pilar 2</v>
      </c>
      <c r="N2479" s="115" t="str">
        <f>INDEX(Modelo!$A$9:$D$89,MATCH(DataBase!$J2479,Modelo!$A$9:$A$89,0),MATCH(DataBase!N$1,Modelo!$A$9:$D$9,0))</f>
        <v>negativo</v>
      </c>
      <c r="O2479" s="115">
        <f t="array" ref="O2479">IF(N2479="negativo",INDEX($AD$3:$AG$51,MATCH(1,($B2479=$AD$3:$AD$51)*($J2479=$AE$3:$AE$51),0),3),IF(N2479="positivo",INDEX($AD$55:$AG$109,MATCH(1,($B2479=$AD$55:$AD$109)*($J2479=$AE$55:$AE$109),0),3)))</f>
        <v>4916309.3</v>
      </c>
      <c r="P2479" s="115">
        <f t="array" ref="P2479">IF(N2479="negativo",INDEX($AD$3:$AG$51,MATCH(1,($B2479=$AD$3:$AD$51)*($J2479=$AE$3:$AE$51),0),4),IF(N2479="positivo",INDEX($AD$55:$AG$109,MATCH(1,($B2479=$AD$55:$AD$109)*($J2479=$AE$55:$AE$109),0),4)))</f>
        <v>671</v>
      </c>
      <c r="Q2479" s="115" t="str">
        <f>VLOOKUP(M2479,Modelo!$A$2:$C$7,2,0)</f>
        <v>Acción Climática y Energía</v>
      </c>
      <c r="R2479" s="118">
        <f t="array" ref="R2479">INDEX(Modelo!$F$1:$H$37,MATCH(1,(DataBase!Q2479=Modelo!$G$1:$G$37)*(DataBase!B2479=Modelo!$F$1:$F$37),0),3)</f>
        <v>0.11764705882352941</v>
      </c>
      <c r="S2479" s="115">
        <f t="shared" si="78"/>
        <v>0</v>
      </c>
      <c r="T2479" s="115">
        <f t="shared" si="79"/>
        <v>0</v>
      </c>
    </row>
    <row r="2480" spans="1:20" x14ac:dyDescent="0.3">
      <c r="A2480" s="115" t="s">
        <v>215</v>
      </c>
      <c r="B2480" s="115" t="s">
        <v>216</v>
      </c>
      <c r="C2480" s="115" t="s">
        <v>97</v>
      </c>
      <c r="D2480" s="115" t="s">
        <v>86</v>
      </c>
      <c r="E2480" s="115" t="s">
        <v>86</v>
      </c>
      <c r="F2480" s="115" t="s">
        <v>86</v>
      </c>
      <c r="G2480" s="115">
        <v>1956</v>
      </c>
      <c r="H2480" s="115" t="s">
        <v>125</v>
      </c>
      <c r="I2480" s="115">
        <v>25.860914507</v>
      </c>
      <c r="J2480" s="115" t="s">
        <v>19</v>
      </c>
      <c r="K2480" s="115" t="str">
        <f>INDEX(DatosProcesados!$A$1:$BF$101,MATCH(DataBase!A2480,DatosProcesados!$A$1:$A$101,0),MATCH(DataBase!J2480,DatosProcesados!$A$1:$BF$1,0))</f>
        <v xml:space="preserve">No informa </v>
      </c>
      <c r="L2480" s="115" t="str">
        <f>INDEX(Modelo!$A$9:$D$89,MATCH(DataBase!$J2480,Modelo!$A$9:$A$89,0),MATCH(DataBase!L$1,Modelo!$A$9:$D$9,0))</f>
        <v>Impacto ambiental</v>
      </c>
      <c r="M2480" s="115" t="str">
        <f>INDEX(Modelo!$A$9:$D$89,MATCH(DataBase!$J2480,Modelo!$A$9:$A$89,0),MATCH(DataBase!M$1,Modelo!$A$9:$D$9,0))</f>
        <v>Pilar 2</v>
      </c>
      <c r="N2480" s="115" t="str">
        <f>INDEX(Modelo!$A$9:$D$89,MATCH(DataBase!$J2480,Modelo!$A$9:$A$89,0),MATCH(DataBase!N$1,Modelo!$A$9:$D$9,0))</f>
        <v>negativo</v>
      </c>
      <c r="O2480" s="115">
        <f t="array" ref="O2480">IF(N2480="negativo",INDEX($AD$3:$AG$51,MATCH(1,($B2480=$AD$3:$AD$51)*($J2480=$AE$3:$AE$51),0),3),IF(N2480="positivo",INDEX($AD$55:$AG$109,MATCH(1,($B2480=$AD$55:$AD$109)*($J2480=$AE$55:$AE$109),0),3)))</f>
        <v>4617615</v>
      </c>
      <c r="P2480" s="115">
        <f t="array" ref="P2480">IF(N2480="negativo",INDEX($AD$3:$AG$51,MATCH(1,($B2480=$AD$3:$AD$51)*($J2480=$AE$3:$AE$51),0),4),IF(N2480="positivo",INDEX($AD$55:$AG$109,MATCH(1,($B2480=$AD$55:$AD$109)*($J2480=$AE$55:$AE$109),0),4)))</f>
        <v>774.6</v>
      </c>
      <c r="Q2480" s="115" t="str">
        <f>VLOOKUP(M2480,Modelo!$A$2:$C$7,2,0)</f>
        <v>Acción Climática y Energía</v>
      </c>
      <c r="R2480" s="118">
        <f t="array" ref="R2480">INDEX(Modelo!$F$1:$H$37,MATCH(1,(DataBase!Q2480=Modelo!$G$1:$G$37)*(DataBase!B2480=Modelo!$F$1:$F$37),0),3)</f>
        <v>0.21052631578947367</v>
      </c>
      <c r="S2480" s="115">
        <f t="shared" si="78"/>
        <v>0</v>
      </c>
      <c r="T2480" s="115">
        <f t="shared" si="79"/>
        <v>0</v>
      </c>
    </row>
    <row r="2481" spans="1:20" x14ac:dyDescent="0.3">
      <c r="A2481" s="115" t="s">
        <v>257</v>
      </c>
      <c r="B2481" s="115" t="s">
        <v>216</v>
      </c>
      <c r="C2481" s="115" t="s">
        <v>97</v>
      </c>
      <c r="D2481" s="115" t="s">
        <v>86</v>
      </c>
      <c r="E2481" s="115" t="s">
        <v>87</v>
      </c>
      <c r="F2481" s="115" t="s">
        <v>87</v>
      </c>
      <c r="G2481" s="115">
        <v>1898</v>
      </c>
      <c r="H2481" s="115" t="s">
        <v>167</v>
      </c>
      <c r="I2481" s="115">
        <v>2.4260392159999999</v>
      </c>
      <c r="J2481" s="115" t="s">
        <v>19</v>
      </c>
      <c r="K2481" s="115">
        <f>INDEX(DatosProcesados!$A$1:$BF$101,MATCH(DataBase!A2481,DatosProcesados!$A$1:$A$101,0),MATCH(DataBase!J2481,DatosProcesados!$A$1:$BF$1,0))</f>
        <v>2323</v>
      </c>
      <c r="L2481" s="115" t="str">
        <f>INDEX(Modelo!$A$9:$D$89,MATCH(DataBase!$J2481,Modelo!$A$9:$A$89,0),MATCH(DataBase!L$1,Modelo!$A$9:$D$9,0))</f>
        <v>Impacto ambiental</v>
      </c>
      <c r="M2481" s="115" t="str">
        <f>INDEX(Modelo!$A$9:$D$89,MATCH(DataBase!$J2481,Modelo!$A$9:$A$89,0),MATCH(DataBase!M$1,Modelo!$A$9:$D$9,0))</f>
        <v>Pilar 2</v>
      </c>
      <c r="N2481" s="115" t="str">
        <f>INDEX(Modelo!$A$9:$D$89,MATCH(DataBase!$J2481,Modelo!$A$9:$A$89,0),MATCH(DataBase!N$1,Modelo!$A$9:$D$9,0))</f>
        <v>negativo</v>
      </c>
      <c r="O2481" s="115">
        <f t="array" ref="O2481">IF(N2481="negativo",INDEX($AD$3:$AG$51,MATCH(1,($B2481=$AD$3:$AD$51)*($J2481=$AE$3:$AE$51),0),3),IF(N2481="positivo",INDEX($AD$55:$AG$109,MATCH(1,($B2481=$AD$55:$AD$109)*($J2481=$AE$55:$AE$109),0),3)))</f>
        <v>4617615</v>
      </c>
      <c r="P2481" s="115">
        <f t="array" ref="P2481">IF(N2481="negativo",INDEX($AD$3:$AG$51,MATCH(1,($B2481=$AD$3:$AD$51)*($J2481=$AE$3:$AE$51),0),4),IF(N2481="positivo",INDEX($AD$55:$AG$109,MATCH(1,($B2481=$AD$55:$AD$109)*($J2481=$AE$55:$AE$109),0),4)))</f>
        <v>774.6</v>
      </c>
      <c r="Q2481" s="115" t="str">
        <f>VLOOKUP(M2481,Modelo!$A$2:$C$7,2,0)</f>
        <v>Acción Climática y Energía</v>
      </c>
      <c r="R2481" s="118">
        <f t="array" ref="R2481">INDEX(Modelo!$F$1:$H$37,MATCH(1,(DataBase!Q2481=Modelo!$G$1:$G$37)*(DataBase!B2481=Modelo!$F$1:$F$37),0),3)</f>
        <v>0.21052631578947367</v>
      </c>
      <c r="S2481" s="115">
        <f t="shared" si="78"/>
        <v>99.966461911917079</v>
      </c>
      <c r="T2481" s="115">
        <f t="shared" si="79"/>
        <v>21.045570928824649</v>
      </c>
    </row>
    <row r="2482" spans="1:20" x14ac:dyDescent="0.3">
      <c r="A2482" s="115" t="s">
        <v>301</v>
      </c>
      <c r="B2482" s="115" t="s">
        <v>216</v>
      </c>
      <c r="C2482" s="115" t="s">
        <v>103</v>
      </c>
      <c r="D2482" s="115" t="s">
        <v>86</v>
      </c>
      <c r="E2482" s="115" t="s">
        <v>87</v>
      </c>
      <c r="F2482" s="115" t="s">
        <v>86</v>
      </c>
      <c r="G2482" s="115">
        <v>1998</v>
      </c>
      <c r="H2482" s="115" t="s">
        <v>125</v>
      </c>
      <c r="I2482" s="115">
        <v>1.697301486</v>
      </c>
      <c r="J2482" s="115" t="s">
        <v>19</v>
      </c>
      <c r="K2482" s="115">
        <f>INDEX(DatosProcesados!$A$1:$BF$101,MATCH(DataBase!A2482,DatosProcesados!$A$1:$A$101,0),MATCH(DataBase!J2482,DatosProcesados!$A$1:$BF$1,0))</f>
        <v>151234</v>
      </c>
      <c r="L2482" s="115" t="str">
        <f>INDEX(Modelo!$A$9:$D$89,MATCH(DataBase!$J2482,Modelo!$A$9:$A$89,0),MATCH(DataBase!L$1,Modelo!$A$9:$D$9,0))</f>
        <v>Impacto ambiental</v>
      </c>
      <c r="M2482" s="115" t="str">
        <f>INDEX(Modelo!$A$9:$D$89,MATCH(DataBase!$J2482,Modelo!$A$9:$A$89,0),MATCH(DataBase!M$1,Modelo!$A$9:$D$9,0))</f>
        <v>Pilar 2</v>
      </c>
      <c r="N2482" s="115" t="str">
        <f>INDEX(Modelo!$A$9:$D$89,MATCH(DataBase!$J2482,Modelo!$A$9:$A$89,0),MATCH(DataBase!N$1,Modelo!$A$9:$D$9,0))</f>
        <v>negativo</v>
      </c>
      <c r="O2482" s="115">
        <f t="array" ref="O2482">IF(N2482="negativo",INDEX($AD$3:$AG$51,MATCH(1,($B2482=$AD$3:$AD$51)*($J2482=$AE$3:$AE$51),0),3),IF(N2482="positivo",INDEX($AD$55:$AG$109,MATCH(1,($B2482=$AD$55:$AD$109)*($J2482=$AE$55:$AE$109),0),3)))</f>
        <v>4617615</v>
      </c>
      <c r="P2482" s="115">
        <f t="array" ref="P2482">IF(N2482="negativo",INDEX($AD$3:$AG$51,MATCH(1,($B2482=$AD$3:$AD$51)*($J2482=$AE$3:$AE$51),0),4),IF(N2482="positivo",INDEX($AD$55:$AG$109,MATCH(1,($B2482=$AD$55:$AD$109)*($J2482=$AE$55:$AE$109),0),4)))</f>
        <v>774.6</v>
      </c>
      <c r="Q2482" s="115" t="str">
        <f>VLOOKUP(M2482,Modelo!$A$2:$C$7,2,0)</f>
        <v>Acción Climática y Energía</v>
      </c>
      <c r="R2482" s="118">
        <f t="array" ref="R2482">INDEX(Modelo!$F$1:$H$37,MATCH(1,(DataBase!Q2482=Modelo!$G$1:$G$37)*(DataBase!B2482=Modelo!$F$1:$F$37),0),3)</f>
        <v>0.21052631578947367</v>
      </c>
      <c r="S2482" s="115">
        <f t="shared" si="78"/>
        <v>96.741074263689072</v>
      </c>
      <c r="T2482" s="115">
        <f t="shared" si="79"/>
        <v>20.36654195025033</v>
      </c>
    </row>
    <row r="2483" spans="1:20" x14ac:dyDescent="0.3">
      <c r="A2483" s="115" t="s">
        <v>352</v>
      </c>
      <c r="B2483" s="115" t="s">
        <v>313</v>
      </c>
      <c r="C2483" s="115" t="s">
        <v>103</v>
      </c>
      <c r="D2483" s="115" t="s">
        <v>87</v>
      </c>
      <c r="E2483" s="115" t="s">
        <v>87</v>
      </c>
      <c r="F2483" s="115" t="s">
        <v>87</v>
      </c>
      <c r="G2483" s="115">
        <v>1969</v>
      </c>
      <c r="H2483" s="115" t="s">
        <v>353</v>
      </c>
      <c r="I2483" s="115">
        <v>3.188315636</v>
      </c>
      <c r="J2483" s="115" t="s">
        <v>19</v>
      </c>
      <c r="K2483" s="115" t="str">
        <f>INDEX(DatosProcesados!$A$1:$BF$101,MATCH(DataBase!A2483,DatosProcesados!$A$1:$A$101,0),MATCH(DataBase!J2483,DatosProcesados!$A$1:$BF$1,0))</f>
        <v>No informa</v>
      </c>
      <c r="L2483" s="115" t="str">
        <f>INDEX(Modelo!$A$9:$D$89,MATCH(DataBase!$J2483,Modelo!$A$9:$A$89,0),MATCH(DataBase!L$1,Modelo!$A$9:$D$9,0))</f>
        <v>Impacto ambiental</v>
      </c>
      <c r="M2483" s="115" t="str">
        <f>INDEX(Modelo!$A$9:$D$89,MATCH(DataBase!$J2483,Modelo!$A$9:$A$89,0),MATCH(DataBase!M$1,Modelo!$A$9:$D$9,0))</f>
        <v>Pilar 2</v>
      </c>
      <c r="N2483" s="115" t="str">
        <f>INDEX(Modelo!$A$9:$D$89,MATCH(DataBase!$J2483,Modelo!$A$9:$A$89,0),MATCH(DataBase!N$1,Modelo!$A$9:$D$9,0))</f>
        <v>negativo</v>
      </c>
      <c r="O2483" s="115">
        <f t="array" ref="O2483">IF(N2483="negativo",INDEX($AD$3:$AG$51,MATCH(1,($B2483=$AD$3:$AD$51)*($J2483=$AE$3:$AE$51),0),3),IF(N2483="positivo",INDEX($AD$55:$AG$109,MATCH(1,($B2483=$AD$55:$AD$109)*($J2483=$AE$55:$AE$109),0),3)))</f>
        <v>143071.79999999999</v>
      </c>
      <c r="P2483" s="115">
        <f t="array" ref="P2483">IF(N2483="negativo",INDEX($AD$3:$AG$51,MATCH(1,($B2483=$AD$3:$AD$51)*($J2483=$AE$3:$AE$51),0),4),IF(N2483="positivo",INDEX($AD$55:$AG$109,MATCH(1,($B2483=$AD$55:$AD$109)*($J2483=$AE$55:$AE$109),0),4)))</f>
        <v>52.76</v>
      </c>
      <c r="Q2483" s="115" t="str">
        <f>VLOOKUP(M2483,Modelo!$A$2:$C$7,2,0)</f>
        <v>Acción Climática y Energía</v>
      </c>
      <c r="R2483" s="118">
        <f t="array" ref="R2483">INDEX(Modelo!$F$1:$H$37,MATCH(1,(DataBase!Q2483=Modelo!$G$1:$G$37)*(DataBase!B2483=Modelo!$F$1:$F$37),0),3)</f>
        <v>0.17647058823529413</v>
      </c>
      <c r="S2483" s="115">
        <f t="shared" si="78"/>
        <v>0</v>
      </c>
      <c r="T2483" s="115">
        <f t="shared" si="79"/>
        <v>0</v>
      </c>
    </row>
    <row r="2484" spans="1:20" x14ac:dyDescent="0.3">
      <c r="A2484" s="115" t="s">
        <v>427</v>
      </c>
      <c r="B2484" s="115" t="s">
        <v>407</v>
      </c>
      <c r="C2484" s="115" t="s">
        <v>103</v>
      </c>
      <c r="D2484" s="115" t="s">
        <v>86</v>
      </c>
      <c r="E2484" s="115" t="s">
        <v>86</v>
      </c>
      <c r="F2484" s="115" t="s">
        <v>87</v>
      </c>
      <c r="G2484" s="115">
        <v>2020</v>
      </c>
      <c r="H2484" s="115" t="s">
        <v>428</v>
      </c>
      <c r="I2484" s="115">
        <v>1.943851598</v>
      </c>
      <c r="J2484" s="115" t="s">
        <v>19</v>
      </c>
      <c r="K2484" s="115">
        <f>INDEX(DatosProcesados!$A$1:$BF$101,MATCH(DataBase!A2484,DatosProcesados!$A$1:$A$101,0),MATCH(DataBase!J2484,DatosProcesados!$A$1:$BF$1,0))</f>
        <v>239000</v>
      </c>
      <c r="L2484" s="115" t="str">
        <f>INDEX(Modelo!$A$9:$D$89,MATCH(DataBase!$J2484,Modelo!$A$9:$A$89,0),MATCH(DataBase!L$1,Modelo!$A$9:$D$9,0))</f>
        <v>Impacto ambiental</v>
      </c>
      <c r="M2484" s="115" t="str">
        <f>INDEX(Modelo!$A$9:$D$89,MATCH(DataBase!$J2484,Modelo!$A$9:$A$89,0),MATCH(DataBase!M$1,Modelo!$A$9:$D$9,0))</f>
        <v>Pilar 2</v>
      </c>
      <c r="N2484" s="115" t="str">
        <f>INDEX(Modelo!$A$9:$D$89,MATCH(DataBase!$J2484,Modelo!$A$9:$A$89,0),MATCH(DataBase!N$1,Modelo!$A$9:$D$9,0))</f>
        <v>negativo</v>
      </c>
      <c r="O2484" s="115">
        <f t="array" ref="O2484">IF(N2484="negativo",INDEX($AD$3:$AG$51,MATCH(1,($B2484=$AD$3:$AD$51)*($J2484=$AE$3:$AE$51),0),3),IF(N2484="positivo",INDEX($AD$55:$AG$109,MATCH(1,($B2484=$AD$55:$AD$109)*($J2484=$AE$55:$AE$109),0),3)))</f>
        <v>11817213</v>
      </c>
      <c r="P2484" s="115">
        <f t="array" ref="P2484">IF(N2484="negativo",INDEX($AD$3:$AG$51,MATCH(1,($B2484=$AD$3:$AD$51)*($J2484=$AE$3:$AE$51),0),4),IF(N2484="positivo",INDEX($AD$55:$AG$109,MATCH(1,($B2484=$AD$55:$AD$109)*($J2484=$AE$55:$AE$109),0),4)))</f>
        <v>182252</v>
      </c>
      <c r="Q2484" s="115" t="str">
        <f>VLOOKUP(M2484,Modelo!$A$2:$C$7,2,0)</f>
        <v>Acción Climática y Energía</v>
      </c>
      <c r="R2484" s="118">
        <f t="array" ref="R2484">INDEX(Modelo!$F$1:$H$37,MATCH(1,(DataBase!Q2484=Modelo!$G$1:$G$37)*(DataBase!B2484=Modelo!$F$1:$F$37),0),3)</f>
        <v>0.19230769230769232</v>
      </c>
      <c r="S2484" s="115">
        <f t="shared" si="78"/>
        <v>99.512263083649358</v>
      </c>
      <c r="T2484" s="115">
        <f t="shared" si="79"/>
        <v>19.136973669932569</v>
      </c>
    </row>
    <row r="2485" spans="1:20" x14ac:dyDescent="0.3">
      <c r="A2485" s="115" t="s">
        <v>333</v>
      </c>
      <c r="B2485" s="115" t="s">
        <v>313</v>
      </c>
      <c r="C2485" s="115" t="s">
        <v>103</v>
      </c>
      <c r="D2485" s="115" t="s">
        <v>86</v>
      </c>
      <c r="E2485" s="115" t="s">
        <v>86</v>
      </c>
      <c r="F2485" s="115" t="s">
        <v>87</v>
      </c>
      <c r="G2485" s="115">
        <v>1952</v>
      </c>
      <c r="H2485" s="115" t="s">
        <v>177</v>
      </c>
      <c r="I2485" s="115">
        <v>5.9910971069999999</v>
      </c>
      <c r="J2485" s="115" t="s">
        <v>19</v>
      </c>
      <c r="K2485" s="115">
        <f>INDEX(DatosProcesados!$A$1:$BF$101,MATCH(DataBase!A2485,DatosProcesados!$A$1:$A$101,0),MATCH(DataBase!J2485,DatosProcesados!$A$1:$BF$1,0))</f>
        <v>961.48</v>
      </c>
      <c r="L2485" s="115" t="str">
        <f>INDEX(Modelo!$A$9:$D$89,MATCH(DataBase!$J2485,Modelo!$A$9:$A$89,0),MATCH(DataBase!L$1,Modelo!$A$9:$D$9,0))</f>
        <v>Impacto ambiental</v>
      </c>
      <c r="M2485" s="115" t="str">
        <f>INDEX(Modelo!$A$9:$D$89,MATCH(DataBase!$J2485,Modelo!$A$9:$A$89,0),MATCH(DataBase!M$1,Modelo!$A$9:$D$9,0))</f>
        <v>Pilar 2</v>
      </c>
      <c r="N2485" s="115" t="str">
        <f>INDEX(Modelo!$A$9:$D$89,MATCH(DataBase!$J2485,Modelo!$A$9:$A$89,0),MATCH(DataBase!N$1,Modelo!$A$9:$D$9,0))</f>
        <v>negativo</v>
      </c>
      <c r="O2485" s="115">
        <f t="array" ref="O2485">IF(N2485="negativo",INDEX($AD$3:$AG$51,MATCH(1,($B2485=$AD$3:$AD$51)*($J2485=$AE$3:$AE$51),0),3),IF(N2485="positivo",INDEX($AD$55:$AG$109,MATCH(1,($B2485=$AD$55:$AD$109)*($J2485=$AE$55:$AE$109),0),3)))</f>
        <v>143071.79999999999</v>
      </c>
      <c r="P2485" s="115">
        <f t="array" ref="P2485">IF(N2485="negativo",INDEX($AD$3:$AG$51,MATCH(1,($B2485=$AD$3:$AD$51)*($J2485=$AE$3:$AE$51),0),4),IF(N2485="positivo",INDEX($AD$55:$AG$109,MATCH(1,($B2485=$AD$55:$AD$109)*($J2485=$AE$55:$AE$109),0),4)))</f>
        <v>52.76</v>
      </c>
      <c r="Q2485" s="115" t="str">
        <f>VLOOKUP(M2485,Modelo!$A$2:$C$7,2,0)</f>
        <v>Acción Climática y Energía</v>
      </c>
      <c r="R2485" s="118">
        <f t="array" ref="R2485">INDEX(Modelo!$F$1:$H$37,MATCH(1,(DataBase!Q2485=Modelo!$G$1:$G$37)*(DataBase!B2485=Modelo!$F$1:$F$37),0),3)</f>
        <v>0.17647058823529413</v>
      </c>
      <c r="S2485" s="115">
        <f t="shared" si="78"/>
        <v>99.364616067902574</v>
      </c>
      <c r="T2485" s="115">
        <f t="shared" si="79"/>
        <v>17.534932247276927</v>
      </c>
    </row>
    <row r="2486" spans="1:20" x14ac:dyDescent="0.3">
      <c r="A2486" s="115" t="s">
        <v>371</v>
      </c>
      <c r="B2486" s="115" t="s">
        <v>313</v>
      </c>
      <c r="C2486" s="115" t="s">
        <v>103</v>
      </c>
      <c r="D2486" s="115" t="s">
        <v>87</v>
      </c>
      <c r="E2486" s="115" t="s">
        <v>86</v>
      </c>
      <c r="F2486" s="115" t="s">
        <v>87</v>
      </c>
      <c r="G2486" s="115">
        <v>1977</v>
      </c>
      <c r="H2486" s="115" t="s">
        <v>281</v>
      </c>
      <c r="I2486" s="115">
        <v>2.002301595</v>
      </c>
      <c r="J2486" s="115" t="s">
        <v>19</v>
      </c>
      <c r="K2486" s="115" t="str">
        <f>INDEX(DatosProcesados!$A$1:$BF$101,MATCH(DataBase!A2486,DatosProcesados!$A$1:$A$101,0),MATCH(DataBase!J2486,DatosProcesados!$A$1:$BF$1,0))</f>
        <v>No informa</v>
      </c>
      <c r="L2486" s="115" t="str">
        <f>INDEX(Modelo!$A$9:$D$89,MATCH(DataBase!$J2486,Modelo!$A$9:$A$89,0),MATCH(DataBase!L$1,Modelo!$A$9:$D$9,0))</f>
        <v>Impacto ambiental</v>
      </c>
      <c r="M2486" s="115" t="str">
        <f>INDEX(Modelo!$A$9:$D$89,MATCH(DataBase!$J2486,Modelo!$A$9:$A$89,0),MATCH(DataBase!M$1,Modelo!$A$9:$D$9,0))</f>
        <v>Pilar 2</v>
      </c>
      <c r="N2486" s="115" t="str">
        <f>INDEX(Modelo!$A$9:$D$89,MATCH(DataBase!$J2486,Modelo!$A$9:$A$89,0),MATCH(DataBase!N$1,Modelo!$A$9:$D$9,0))</f>
        <v>negativo</v>
      </c>
      <c r="O2486" s="115">
        <f t="array" ref="O2486">IF(N2486="negativo",INDEX($AD$3:$AG$51,MATCH(1,($B2486=$AD$3:$AD$51)*($J2486=$AE$3:$AE$51),0),3),IF(N2486="positivo",INDEX($AD$55:$AG$109,MATCH(1,($B2486=$AD$55:$AD$109)*($J2486=$AE$55:$AE$109),0),3)))</f>
        <v>143071.79999999999</v>
      </c>
      <c r="P2486" s="115">
        <f t="array" ref="P2486">IF(N2486="negativo",INDEX($AD$3:$AG$51,MATCH(1,($B2486=$AD$3:$AD$51)*($J2486=$AE$3:$AE$51),0),4),IF(N2486="positivo",INDEX($AD$55:$AG$109,MATCH(1,($B2486=$AD$55:$AD$109)*($J2486=$AE$55:$AE$109),0),4)))</f>
        <v>52.76</v>
      </c>
      <c r="Q2486" s="115" t="str">
        <f>VLOOKUP(M2486,Modelo!$A$2:$C$7,2,0)</f>
        <v>Acción Climática y Energía</v>
      </c>
      <c r="R2486" s="118">
        <f t="array" ref="R2486">INDEX(Modelo!$F$1:$H$37,MATCH(1,(DataBase!Q2486=Modelo!$G$1:$G$37)*(DataBase!B2486=Modelo!$F$1:$F$37),0),3)</f>
        <v>0.17647058823529413</v>
      </c>
      <c r="S2486" s="115">
        <f t="shared" si="78"/>
        <v>0</v>
      </c>
      <c r="T2486" s="115">
        <f t="shared" si="79"/>
        <v>0</v>
      </c>
    </row>
    <row r="2487" spans="1:20" x14ac:dyDescent="0.3">
      <c r="A2487" s="115" t="s">
        <v>469</v>
      </c>
      <c r="B2487" s="115" t="s">
        <v>467</v>
      </c>
      <c r="C2487" s="115" t="s">
        <v>103</v>
      </c>
      <c r="D2487" s="115" t="s">
        <v>87</v>
      </c>
      <c r="E2487" s="115" t="s">
        <v>86</v>
      </c>
      <c r="F2487" s="115" t="s">
        <v>87</v>
      </c>
      <c r="G2487" s="115">
        <v>1971</v>
      </c>
      <c r="H2487" s="115" t="s">
        <v>244</v>
      </c>
      <c r="I2487" s="115">
        <v>2.1567474139999998</v>
      </c>
      <c r="J2487" s="115" t="s">
        <v>19</v>
      </c>
      <c r="K2487" s="115" t="str">
        <f>INDEX(DatosProcesados!$A$1:$BF$101,MATCH(DataBase!A2487,DatosProcesados!$A$1:$A$101,0),MATCH(DataBase!J2487,DatosProcesados!$A$1:$BF$1,0))</f>
        <v xml:space="preserve">No informa </v>
      </c>
      <c r="L2487" s="115" t="str">
        <f>INDEX(Modelo!$A$9:$D$89,MATCH(DataBase!$J2487,Modelo!$A$9:$A$89,0),MATCH(DataBase!L$1,Modelo!$A$9:$D$9,0))</f>
        <v>Impacto ambiental</v>
      </c>
      <c r="M2487" s="115" t="str">
        <f>INDEX(Modelo!$A$9:$D$89,MATCH(DataBase!$J2487,Modelo!$A$9:$A$89,0),MATCH(DataBase!M$1,Modelo!$A$9:$D$9,0))</f>
        <v>Pilar 2</v>
      </c>
      <c r="N2487" s="115" t="str">
        <f>INDEX(Modelo!$A$9:$D$89,MATCH(DataBase!$J2487,Modelo!$A$9:$A$89,0),MATCH(DataBase!N$1,Modelo!$A$9:$D$9,0))</f>
        <v>negativo</v>
      </c>
      <c r="O2487" s="115">
        <f t="array" ref="O2487">IF(N2487="negativo",INDEX($AD$3:$AG$51,MATCH(1,($B2487=$AD$3:$AD$51)*($J2487=$AE$3:$AE$51),0),3),IF(N2487="positivo",INDEX($AD$55:$AG$109,MATCH(1,($B2487=$AD$55:$AD$109)*($J2487=$AE$55:$AE$109),0),3)))</f>
        <v>95363.05</v>
      </c>
      <c r="P2487" s="115">
        <f t="array" ref="P2487">IF(N2487="negativo",INDEX($AD$3:$AG$51,MATCH(1,($B2487=$AD$3:$AD$51)*($J2487=$AE$3:$AE$51),0),4),IF(N2487="positivo",INDEX($AD$55:$AG$109,MATCH(1,($B2487=$AD$55:$AD$109)*($J2487=$AE$55:$AE$109),0),4)))</f>
        <v>95363.05</v>
      </c>
      <c r="Q2487" s="115" t="str">
        <f>VLOOKUP(M2487,Modelo!$A$2:$C$7,2,0)</f>
        <v>Acción Climática y Energía</v>
      </c>
      <c r="R2487" s="118">
        <f t="array" ref="R2487">INDEX(Modelo!$F$1:$H$37,MATCH(1,(DataBase!Q2487=Modelo!$G$1:$G$37)*(DataBase!B2487=Modelo!$F$1:$F$37),0),3)</f>
        <v>0.19047619047619047</v>
      </c>
      <c r="S2487" s="115">
        <f t="shared" si="78"/>
        <v>0</v>
      </c>
      <c r="T2487" s="115">
        <f t="shared" si="79"/>
        <v>0</v>
      </c>
    </row>
    <row r="2488" spans="1:20" x14ac:dyDescent="0.3">
      <c r="A2488" s="115" t="s">
        <v>357</v>
      </c>
      <c r="B2488" s="115" t="s">
        <v>313</v>
      </c>
      <c r="C2488" s="115" t="s">
        <v>103</v>
      </c>
      <c r="D2488" s="115" t="s">
        <v>86</v>
      </c>
      <c r="E2488" s="115" t="s">
        <v>86</v>
      </c>
      <c r="F2488" s="115" t="s">
        <v>87</v>
      </c>
      <c r="G2488" s="115">
        <v>2009</v>
      </c>
      <c r="H2488" s="115" t="s">
        <v>358</v>
      </c>
      <c r="I2488" s="115">
        <v>2.8694480090000001</v>
      </c>
      <c r="J2488" s="115" t="s">
        <v>19</v>
      </c>
      <c r="K2488" s="115" t="str">
        <f>INDEX(DatosProcesados!$A$1:$BF$101,MATCH(DataBase!A2488,DatosProcesados!$A$1:$A$101,0),MATCH(DataBase!J2488,DatosProcesados!$A$1:$BF$1,0))</f>
        <v xml:space="preserve">No informa </v>
      </c>
      <c r="L2488" s="115" t="str">
        <f>INDEX(Modelo!$A$9:$D$89,MATCH(DataBase!$J2488,Modelo!$A$9:$A$89,0),MATCH(DataBase!L$1,Modelo!$A$9:$D$9,0))</f>
        <v>Impacto ambiental</v>
      </c>
      <c r="M2488" s="115" t="str">
        <f>INDEX(Modelo!$A$9:$D$89,MATCH(DataBase!$J2488,Modelo!$A$9:$A$89,0),MATCH(DataBase!M$1,Modelo!$A$9:$D$9,0))</f>
        <v>Pilar 2</v>
      </c>
      <c r="N2488" s="115" t="str">
        <f>INDEX(Modelo!$A$9:$D$89,MATCH(DataBase!$J2488,Modelo!$A$9:$A$89,0),MATCH(DataBase!N$1,Modelo!$A$9:$D$9,0))</f>
        <v>negativo</v>
      </c>
      <c r="O2488" s="115">
        <f t="array" ref="O2488">IF(N2488="negativo",INDEX($AD$3:$AG$51,MATCH(1,($B2488=$AD$3:$AD$51)*($J2488=$AE$3:$AE$51),0),3),IF(N2488="positivo",INDEX($AD$55:$AG$109,MATCH(1,($B2488=$AD$55:$AD$109)*($J2488=$AE$55:$AE$109),0),3)))</f>
        <v>143071.79999999999</v>
      </c>
      <c r="P2488" s="115">
        <f t="array" ref="P2488">IF(N2488="negativo",INDEX($AD$3:$AG$51,MATCH(1,($B2488=$AD$3:$AD$51)*($J2488=$AE$3:$AE$51),0),4),IF(N2488="positivo",INDEX($AD$55:$AG$109,MATCH(1,($B2488=$AD$55:$AD$109)*($J2488=$AE$55:$AE$109),0),4)))</f>
        <v>52.76</v>
      </c>
      <c r="Q2488" s="115" t="str">
        <f>VLOOKUP(M2488,Modelo!$A$2:$C$7,2,0)</f>
        <v>Acción Climática y Energía</v>
      </c>
      <c r="R2488" s="118">
        <f t="array" ref="R2488">INDEX(Modelo!$F$1:$H$37,MATCH(1,(DataBase!Q2488=Modelo!$G$1:$G$37)*(DataBase!B2488=Modelo!$F$1:$F$37),0),3)</f>
        <v>0.17647058823529413</v>
      </c>
      <c r="S2488" s="115">
        <f t="shared" si="78"/>
        <v>0</v>
      </c>
      <c r="T2488" s="115">
        <f t="shared" si="79"/>
        <v>0</v>
      </c>
    </row>
    <row r="2489" spans="1:20" x14ac:dyDescent="0.3">
      <c r="A2489" s="115" t="s">
        <v>355</v>
      </c>
      <c r="B2489" s="115" t="s">
        <v>313</v>
      </c>
      <c r="C2489" s="115" t="s">
        <v>103</v>
      </c>
      <c r="D2489" s="115" t="s">
        <v>87</v>
      </c>
      <c r="E2489" s="115" t="s">
        <v>86</v>
      </c>
      <c r="F2489" s="115" t="s">
        <v>86</v>
      </c>
      <c r="G2489" s="115">
        <v>1934</v>
      </c>
      <c r="H2489" s="115" t="s">
        <v>125</v>
      </c>
      <c r="I2489" s="115">
        <v>3.134365769</v>
      </c>
      <c r="J2489" s="115" t="s">
        <v>19</v>
      </c>
      <c r="K2489" s="115" t="str">
        <f>INDEX(DatosProcesados!$A$1:$BF$101,MATCH(DataBase!A2489,DatosProcesados!$A$1:$A$101,0),MATCH(DataBase!J2489,DatosProcesados!$A$1:$BF$1,0))</f>
        <v xml:space="preserve">No informa </v>
      </c>
      <c r="L2489" s="115" t="str">
        <f>INDEX(Modelo!$A$9:$D$89,MATCH(DataBase!$J2489,Modelo!$A$9:$A$89,0),MATCH(DataBase!L$1,Modelo!$A$9:$D$9,0))</f>
        <v>Impacto ambiental</v>
      </c>
      <c r="M2489" s="115" t="str">
        <f>INDEX(Modelo!$A$9:$D$89,MATCH(DataBase!$J2489,Modelo!$A$9:$A$89,0),MATCH(DataBase!M$1,Modelo!$A$9:$D$9,0))</f>
        <v>Pilar 2</v>
      </c>
      <c r="N2489" s="115" t="str">
        <f>INDEX(Modelo!$A$9:$D$89,MATCH(DataBase!$J2489,Modelo!$A$9:$A$89,0),MATCH(DataBase!N$1,Modelo!$A$9:$D$9,0))</f>
        <v>negativo</v>
      </c>
      <c r="O2489" s="115">
        <f t="array" ref="O2489">IF(N2489="negativo",INDEX($AD$3:$AG$51,MATCH(1,($B2489=$AD$3:$AD$51)*($J2489=$AE$3:$AE$51),0),3),IF(N2489="positivo",INDEX($AD$55:$AG$109,MATCH(1,($B2489=$AD$55:$AD$109)*($J2489=$AE$55:$AE$109),0),3)))</f>
        <v>143071.79999999999</v>
      </c>
      <c r="P2489" s="115">
        <f t="array" ref="P2489">IF(N2489="negativo",INDEX($AD$3:$AG$51,MATCH(1,($B2489=$AD$3:$AD$51)*($J2489=$AE$3:$AE$51),0),4),IF(N2489="positivo",INDEX($AD$55:$AG$109,MATCH(1,($B2489=$AD$55:$AD$109)*($J2489=$AE$55:$AE$109),0),4)))</f>
        <v>52.76</v>
      </c>
      <c r="Q2489" s="115" t="str">
        <f>VLOOKUP(M2489,Modelo!$A$2:$C$7,2,0)</f>
        <v>Acción Climática y Energía</v>
      </c>
      <c r="R2489" s="118">
        <f t="array" ref="R2489">INDEX(Modelo!$F$1:$H$37,MATCH(1,(DataBase!Q2489=Modelo!$G$1:$G$37)*(DataBase!B2489=Modelo!$F$1:$F$37),0),3)</f>
        <v>0.17647058823529413</v>
      </c>
      <c r="S2489" s="115">
        <f t="shared" si="78"/>
        <v>0</v>
      </c>
      <c r="T2489" s="115">
        <f t="shared" si="79"/>
        <v>0</v>
      </c>
    </row>
    <row r="2490" spans="1:20" x14ac:dyDescent="0.3">
      <c r="A2490" s="115" t="s">
        <v>129</v>
      </c>
      <c r="B2490" s="115" t="s">
        <v>84</v>
      </c>
      <c r="C2490" s="115" t="s">
        <v>97</v>
      </c>
      <c r="D2490" s="115" t="s">
        <v>86</v>
      </c>
      <c r="E2490" s="115" t="s">
        <v>87</v>
      </c>
      <c r="F2490" s="115" t="s">
        <v>87</v>
      </c>
      <c r="G2490" s="115">
        <v>1924</v>
      </c>
      <c r="H2490" s="115" t="s">
        <v>130</v>
      </c>
      <c r="I2490" s="115">
        <v>6.6721791020000003</v>
      </c>
      <c r="J2490" s="115" t="s">
        <v>19</v>
      </c>
      <c r="K2490" s="115">
        <f>INDEX(DatosProcesados!$A$1:$BF$101,MATCH(DataBase!A2490,DatosProcesados!$A$1:$A$101,0),MATCH(DataBase!J2490,DatosProcesados!$A$1:$BF$1,0))</f>
        <v>10406</v>
      </c>
      <c r="L2490" s="115" t="str">
        <f>INDEX(Modelo!$A$9:$D$89,MATCH(DataBase!$J2490,Modelo!$A$9:$A$89,0),MATCH(DataBase!L$1,Modelo!$A$9:$D$9,0))</f>
        <v>Impacto ambiental</v>
      </c>
      <c r="M2490" s="115" t="str">
        <f>INDEX(Modelo!$A$9:$D$89,MATCH(DataBase!$J2490,Modelo!$A$9:$A$89,0),MATCH(DataBase!M$1,Modelo!$A$9:$D$9,0))</f>
        <v>Pilar 2</v>
      </c>
      <c r="N2490" s="115" t="str">
        <f>INDEX(Modelo!$A$9:$D$89,MATCH(DataBase!$J2490,Modelo!$A$9:$A$89,0),MATCH(DataBase!N$1,Modelo!$A$9:$D$9,0))</f>
        <v>negativo</v>
      </c>
      <c r="O2490" s="115">
        <f t="array" ref="O2490">IF(N2490="negativo",INDEX($AD$3:$AG$51,MATCH(1,($B2490=$AD$3:$AD$51)*($J2490=$AE$3:$AE$51),0),3),IF(N2490="positivo",INDEX($AD$55:$AG$109,MATCH(1,($B2490=$AD$55:$AD$109)*($J2490=$AE$55:$AE$109),0),3)))</f>
        <v>4916309.3</v>
      </c>
      <c r="P2490" s="115">
        <f t="array" ref="P2490">IF(N2490="negativo",INDEX($AD$3:$AG$51,MATCH(1,($B2490=$AD$3:$AD$51)*($J2490=$AE$3:$AE$51),0),4),IF(N2490="positivo",INDEX($AD$55:$AG$109,MATCH(1,($B2490=$AD$55:$AD$109)*($J2490=$AE$55:$AE$109),0),4)))</f>
        <v>671</v>
      </c>
      <c r="Q2490" s="115" t="str">
        <f>VLOOKUP(M2490,Modelo!$A$2:$C$7,2,0)</f>
        <v>Acción Climática y Energía</v>
      </c>
      <c r="R2490" s="118">
        <f t="array" ref="R2490">INDEX(Modelo!$F$1:$H$37,MATCH(1,(DataBase!Q2490=Modelo!$G$1:$G$37)*(DataBase!B2490=Modelo!$F$1:$F$37),0),3)</f>
        <v>0.11764705882352941</v>
      </c>
      <c r="S2490" s="115">
        <f t="shared" si="78"/>
        <v>99.801958577790401</v>
      </c>
      <c r="T2490" s="115">
        <f t="shared" si="79"/>
        <v>11.741406891504752</v>
      </c>
    </row>
    <row r="2491" spans="1:20" x14ac:dyDescent="0.3">
      <c r="A2491" s="115" t="s">
        <v>166</v>
      </c>
      <c r="B2491" s="115" t="s">
        <v>84</v>
      </c>
      <c r="C2491" s="115" t="s">
        <v>103</v>
      </c>
      <c r="D2491" s="115" t="s">
        <v>86</v>
      </c>
      <c r="E2491" s="115" t="s">
        <v>87</v>
      </c>
      <c r="F2491" s="115" t="s">
        <v>87</v>
      </c>
      <c r="G2491" s="115">
        <v>1910</v>
      </c>
      <c r="H2491" s="115" t="s">
        <v>167</v>
      </c>
      <c r="I2491" s="115">
        <v>2.655177809</v>
      </c>
      <c r="J2491" s="115" t="s">
        <v>19</v>
      </c>
      <c r="K2491" s="115">
        <f>INDEX(DatosProcesados!$A$1:$BF$101,MATCH(DataBase!A2491,DatosProcesados!$A$1:$A$101,0),MATCH(DataBase!J2491,DatosProcesados!$A$1:$BF$1,0))</f>
        <v>1150.7</v>
      </c>
      <c r="L2491" s="115" t="str">
        <f>INDEX(Modelo!$A$9:$D$89,MATCH(DataBase!$J2491,Modelo!$A$9:$A$89,0),MATCH(DataBase!L$1,Modelo!$A$9:$D$9,0))</f>
        <v>Impacto ambiental</v>
      </c>
      <c r="M2491" s="115" t="str">
        <f>INDEX(Modelo!$A$9:$D$89,MATCH(DataBase!$J2491,Modelo!$A$9:$A$89,0),MATCH(DataBase!M$1,Modelo!$A$9:$D$9,0))</f>
        <v>Pilar 2</v>
      </c>
      <c r="N2491" s="115" t="str">
        <f>INDEX(Modelo!$A$9:$D$89,MATCH(DataBase!$J2491,Modelo!$A$9:$A$89,0),MATCH(DataBase!N$1,Modelo!$A$9:$D$9,0))</f>
        <v>negativo</v>
      </c>
      <c r="O2491" s="115">
        <f t="array" ref="O2491">IF(N2491="negativo",INDEX($AD$3:$AG$51,MATCH(1,($B2491=$AD$3:$AD$51)*($J2491=$AE$3:$AE$51),0),3),IF(N2491="positivo",INDEX($AD$55:$AG$109,MATCH(1,($B2491=$AD$55:$AD$109)*($J2491=$AE$55:$AE$109),0),3)))</f>
        <v>4916309.3</v>
      </c>
      <c r="P2491" s="115">
        <f t="array" ref="P2491">IF(N2491="negativo",INDEX($AD$3:$AG$51,MATCH(1,($B2491=$AD$3:$AD$51)*($J2491=$AE$3:$AE$51),0),4),IF(N2491="positivo",INDEX($AD$55:$AG$109,MATCH(1,($B2491=$AD$55:$AD$109)*($J2491=$AE$55:$AE$109),0),4)))</f>
        <v>671</v>
      </c>
      <c r="Q2491" s="115" t="str">
        <f>VLOOKUP(M2491,Modelo!$A$2:$C$7,2,0)</f>
        <v>Acción Climática y Energía</v>
      </c>
      <c r="R2491" s="118">
        <f t="array" ref="R2491">INDEX(Modelo!$F$1:$H$37,MATCH(1,(DataBase!Q2491=Modelo!$G$1:$G$37)*(DataBase!B2491=Modelo!$F$1:$F$37),0),3)</f>
        <v>0.11764705882352941</v>
      </c>
      <c r="S2491" s="115">
        <f t="shared" si="78"/>
        <v>99.990241348717618</v>
      </c>
      <c r="T2491" s="115">
        <f t="shared" si="79"/>
        <v>11.763557805731484</v>
      </c>
    </row>
    <row r="2492" spans="1:20" x14ac:dyDescent="0.3">
      <c r="A2492" s="115" t="s">
        <v>312</v>
      </c>
      <c r="B2492" s="115" t="s">
        <v>313</v>
      </c>
      <c r="C2492" s="115" t="s">
        <v>103</v>
      </c>
      <c r="D2492" s="115" t="s">
        <v>86</v>
      </c>
      <c r="E2492" s="115" t="s">
        <v>87</v>
      </c>
      <c r="F2492" s="115" t="s">
        <v>87</v>
      </c>
      <c r="G2492" s="115">
        <v>1968</v>
      </c>
      <c r="H2492" s="115" t="s">
        <v>125</v>
      </c>
      <c r="I2492" s="115">
        <v>24.752011681999999</v>
      </c>
      <c r="J2492" s="115" t="s">
        <v>19</v>
      </c>
      <c r="K2492" s="115">
        <f>INDEX(DatosProcesados!$A$1:$BF$101,MATCH(DataBase!A2492,DatosProcesados!$A$1:$A$101,0),MATCH(DataBase!J2492,DatosProcesados!$A$1:$BF$1,0))</f>
        <v>83823.41</v>
      </c>
      <c r="L2492" s="115" t="str">
        <f>INDEX(Modelo!$A$9:$D$89,MATCH(DataBase!$J2492,Modelo!$A$9:$A$89,0),MATCH(DataBase!L$1,Modelo!$A$9:$D$9,0))</f>
        <v>Impacto ambiental</v>
      </c>
      <c r="M2492" s="115" t="str">
        <f>INDEX(Modelo!$A$9:$D$89,MATCH(DataBase!$J2492,Modelo!$A$9:$A$89,0),MATCH(DataBase!M$1,Modelo!$A$9:$D$9,0))</f>
        <v>Pilar 2</v>
      </c>
      <c r="N2492" s="115" t="str">
        <f>INDEX(Modelo!$A$9:$D$89,MATCH(DataBase!$J2492,Modelo!$A$9:$A$89,0),MATCH(DataBase!N$1,Modelo!$A$9:$D$9,0))</f>
        <v>negativo</v>
      </c>
      <c r="O2492" s="115">
        <f t="array" ref="O2492">IF(N2492="negativo",INDEX($AD$3:$AG$51,MATCH(1,($B2492=$AD$3:$AD$51)*($J2492=$AE$3:$AE$51),0),3),IF(N2492="positivo",INDEX($AD$55:$AG$109,MATCH(1,($B2492=$AD$55:$AD$109)*($J2492=$AE$55:$AE$109),0),3)))</f>
        <v>143071.79999999999</v>
      </c>
      <c r="P2492" s="115">
        <f t="array" ref="P2492">IF(N2492="negativo",INDEX($AD$3:$AG$51,MATCH(1,($B2492=$AD$3:$AD$51)*($J2492=$AE$3:$AE$51),0),4),IF(N2492="positivo",INDEX($AD$55:$AG$109,MATCH(1,($B2492=$AD$55:$AD$109)*($J2492=$AE$55:$AE$109),0),4)))</f>
        <v>52.76</v>
      </c>
      <c r="Q2492" s="115" t="str">
        <f>VLOOKUP(M2492,Modelo!$A$2:$C$7,2,0)</f>
        <v>Acción Climática y Energía</v>
      </c>
      <c r="R2492" s="118">
        <f t="array" ref="R2492">INDEX(Modelo!$F$1:$H$37,MATCH(1,(DataBase!Q2492=Modelo!$G$1:$G$37)*(DataBase!B2492=Modelo!$F$1:$F$37),0),3)</f>
        <v>0.17647058823529413</v>
      </c>
      <c r="S2492" s="115">
        <f t="shared" si="78"/>
        <v>41.426924694781889</v>
      </c>
      <c r="T2492" s="115">
        <f t="shared" si="79"/>
        <v>7.3106337696673922</v>
      </c>
    </row>
    <row r="2493" spans="1:20" x14ac:dyDescent="0.3">
      <c r="A2493" s="115" t="s">
        <v>162</v>
      </c>
      <c r="B2493" s="115" t="s">
        <v>84</v>
      </c>
      <c r="C2493" s="115" t="s">
        <v>97</v>
      </c>
      <c r="D2493" s="115" t="s">
        <v>86</v>
      </c>
      <c r="E2493" s="115" t="s">
        <v>87</v>
      </c>
      <c r="F2493" s="115" t="s">
        <v>87</v>
      </c>
      <c r="G2493" s="115">
        <v>1979</v>
      </c>
      <c r="H2493" s="115" t="s">
        <v>163</v>
      </c>
      <c r="I2493" s="115">
        <v>2.956157691</v>
      </c>
      <c r="J2493" s="115" t="s">
        <v>19</v>
      </c>
      <c r="K2493" s="115">
        <f>INDEX(DatosProcesados!$A$1:$BF$101,MATCH(DataBase!A2493,DatosProcesados!$A$1:$A$101,0),MATCH(DataBase!J2493,DatosProcesados!$A$1:$BF$1,0))</f>
        <v>2820</v>
      </c>
      <c r="L2493" s="115" t="str">
        <f>INDEX(Modelo!$A$9:$D$89,MATCH(DataBase!$J2493,Modelo!$A$9:$A$89,0),MATCH(DataBase!L$1,Modelo!$A$9:$D$9,0))</f>
        <v>Impacto ambiental</v>
      </c>
      <c r="M2493" s="115" t="str">
        <f>INDEX(Modelo!$A$9:$D$89,MATCH(DataBase!$J2493,Modelo!$A$9:$A$89,0),MATCH(DataBase!M$1,Modelo!$A$9:$D$9,0))</f>
        <v>Pilar 2</v>
      </c>
      <c r="N2493" s="115" t="str">
        <f>INDEX(Modelo!$A$9:$D$89,MATCH(DataBase!$J2493,Modelo!$A$9:$A$89,0),MATCH(DataBase!N$1,Modelo!$A$9:$D$9,0))</f>
        <v>negativo</v>
      </c>
      <c r="O2493" s="115">
        <f t="array" ref="O2493">IF(N2493="negativo",INDEX($AD$3:$AG$51,MATCH(1,($B2493=$AD$3:$AD$51)*($J2493=$AE$3:$AE$51),0),3),IF(N2493="positivo",INDEX($AD$55:$AG$109,MATCH(1,($B2493=$AD$55:$AD$109)*($J2493=$AE$55:$AE$109),0),3)))</f>
        <v>4916309.3</v>
      </c>
      <c r="P2493" s="115">
        <f t="array" ref="P2493">IF(N2493="negativo",INDEX($AD$3:$AG$51,MATCH(1,($B2493=$AD$3:$AD$51)*($J2493=$AE$3:$AE$51),0),4),IF(N2493="positivo",INDEX($AD$55:$AG$109,MATCH(1,($B2493=$AD$55:$AD$109)*($J2493=$AE$55:$AE$109),0),4)))</f>
        <v>671</v>
      </c>
      <c r="Q2493" s="115" t="str">
        <f>VLOOKUP(M2493,Modelo!$A$2:$C$7,2,0)</f>
        <v>Acción Climática y Energía</v>
      </c>
      <c r="R2493" s="118">
        <f t="array" ref="R2493">INDEX(Modelo!$F$1:$H$37,MATCH(1,(DataBase!Q2493=Modelo!$G$1:$G$37)*(DataBase!B2493=Modelo!$F$1:$F$37),0),3)</f>
        <v>0.11764705882352941</v>
      </c>
      <c r="S2493" s="115">
        <f t="shared" si="78"/>
        <v>99.956282381476285</v>
      </c>
      <c r="T2493" s="115">
        <f t="shared" si="79"/>
        <v>11.759562633114857</v>
      </c>
    </row>
    <row r="2494" spans="1:20" x14ac:dyDescent="0.3">
      <c r="A2494" s="115" t="s">
        <v>348</v>
      </c>
      <c r="B2494" s="115" t="s">
        <v>313</v>
      </c>
      <c r="C2494" s="115" t="s">
        <v>103</v>
      </c>
      <c r="D2494" s="115" t="s">
        <v>86</v>
      </c>
      <c r="E2494" s="115" t="s">
        <v>87</v>
      </c>
      <c r="F2494" s="115" t="s">
        <v>87</v>
      </c>
      <c r="G2494" s="115">
        <v>1937</v>
      </c>
      <c r="H2494" s="115" t="s">
        <v>294</v>
      </c>
      <c r="I2494" s="115">
        <v>4.02823039</v>
      </c>
      <c r="J2494" s="115" t="s">
        <v>19</v>
      </c>
      <c r="K2494" s="115">
        <f>INDEX(DatosProcesados!$A$1:$BF$101,MATCH(DataBase!A2494,DatosProcesados!$A$1:$A$101,0),MATCH(DataBase!J2494,DatosProcesados!$A$1:$BF$1,0))</f>
        <v>52.76</v>
      </c>
      <c r="L2494" s="115" t="str">
        <f>INDEX(Modelo!$A$9:$D$89,MATCH(DataBase!$J2494,Modelo!$A$9:$A$89,0),MATCH(DataBase!L$1,Modelo!$A$9:$D$9,0))</f>
        <v>Impacto ambiental</v>
      </c>
      <c r="M2494" s="115" t="str">
        <f>INDEX(Modelo!$A$9:$D$89,MATCH(DataBase!$J2494,Modelo!$A$9:$A$89,0),MATCH(DataBase!M$1,Modelo!$A$9:$D$9,0))</f>
        <v>Pilar 2</v>
      </c>
      <c r="N2494" s="115" t="str">
        <f>INDEX(Modelo!$A$9:$D$89,MATCH(DataBase!$J2494,Modelo!$A$9:$A$89,0),MATCH(DataBase!N$1,Modelo!$A$9:$D$9,0))</f>
        <v>negativo</v>
      </c>
      <c r="O2494" s="115">
        <f t="array" ref="O2494">IF(N2494="negativo",INDEX($AD$3:$AG$51,MATCH(1,($B2494=$AD$3:$AD$51)*($J2494=$AE$3:$AE$51),0),3),IF(N2494="positivo",INDEX($AD$55:$AG$109,MATCH(1,($B2494=$AD$55:$AD$109)*($J2494=$AE$55:$AE$109),0),3)))</f>
        <v>143071.79999999999</v>
      </c>
      <c r="P2494" s="115">
        <f t="array" ref="P2494">IF(N2494="negativo",INDEX($AD$3:$AG$51,MATCH(1,($B2494=$AD$3:$AD$51)*($J2494=$AE$3:$AE$51),0),4),IF(N2494="positivo",INDEX($AD$55:$AG$109,MATCH(1,($B2494=$AD$55:$AD$109)*($J2494=$AE$55:$AE$109),0),4)))</f>
        <v>52.76</v>
      </c>
      <c r="Q2494" s="115" t="str">
        <f>VLOOKUP(M2494,Modelo!$A$2:$C$7,2,0)</f>
        <v>Acción Climática y Energía</v>
      </c>
      <c r="R2494" s="118">
        <f t="array" ref="R2494">INDEX(Modelo!$F$1:$H$37,MATCH(1,(DataBase!Q2494=Modelo!$G$1:$G$37)*(DataBase!B2494=Modelo!$F$1:$F$37),0),3)</f>
        <v>0.17647058823529413</v>
      </c>
      <c r="S2494" s="115">
        <f t="shared" si="78"/>
        <v>100</v>
      </c>
      <c r="T2494" s="115">
        <f t="shared" si="79"/>
        <v>17.647058823529413</v>
      </c>
    </row>
    <row r="2495" spans="1:20" x14ac:dyDescent="0.3">
      <c r="A2495" s="115" t="s">
        <v>343</v>
      </c>
      <c r="B2495" s="115" t="s">
        <v>313</v>
      </c>
      <c r="C2495" s="115" t="s">
        <v>103</v>
      </c>
      <c r="D2495" s="115" t="s">
        <v>86</v>
      </c>
      <c r="E2495" s="115" t="s">
        <v>86</v>
      </c>
      <c r="F2495" s="115" t="s">
        <v>87</v>
      </c>
      <c r="G2495" s="115">
        <v>1993</v>
      </c>
      <c r="H2495" s="115" t="s">
        <v>281</v>
      </c>
      <c r="I2495" s="115">
        <v>4.8704234599999996</v>
      </c>
      <c r="J2495" s="115" t="s">
        <v>19</v>
      </c>
      <c r="K2495" s="115" t="str">
        <f>INDEX(DatosProcesados!$A$1:$BF$101,MATCH(DataBase!A2495,DatosProcesados!$A$1:$A$101,0),MATCH(DataBase!J2495,DatosProcesados!$A$1:$BF$1,0))</f>
        <v>No informa</v>
      </c>
      <c r="L2495" s="115" t="str">
        <f>INDEX(Modelo!$A$9:$D$89,MATCH(DataBase!$J2495,Modelo!$A$9:$A$89,0),MATCH(DataBase!L$1,Modelo!$A$9:$D$9,0))</f>
        <v>Impacto ambiental</v>
      </c>
      <c r="M2495" s="115" t="str">
        <f>INDEX(Modelo!$A$9:$D$89,MATCH(DataBase!$J2495,Modelo!$A$9:$A$89,0),MATCH(DataBase!M$1,Modelo!$A$9:$D$9,0))</f>
        <v>Pilar 2</v>
      </c>
      <c r="N2495" s="115" t="str">
        <f>INDEX(Modelo!$A$9:$D$89,MATCH(DataBase!$J2495,Modelo!$A$9:$A$89,0),MATCH(DataBase!N$1,Modelo!$A$9:$D$9,0))</f>
        <v>negativo</v>
      </c>
      <c r="O2495" s="115">
        <f t="array" ref="O2495">IF(N2495="negativo",INDEX($AD$3:$AG$51,MATCH(1,($B2495=$AD$3:$AD$51)*($J2495=$AE$3:$AE$51),0),3),IF(N2495="positivo",INDEX($AD$55:$AG$109,MATCH(1,($B2495=$AD$55:$AD$109)*($J2495=$AE$55:$AE$109),0),3)))</f>
        <v>143071.79999999999</v>
      </c>
      <c r="P2495" s="115">
        <f t="array" ref="P2495">IF(N2495="negativo",INDEX($AD$3:$AG$51,MATCH(1,($B2495=$AD$3:$AD$51)*($J2495=$AE$3:$AE$51),0),4),IF(N2495="positivo",INDEX($AD$55:$AG$109,MATCH(1,($B2495=$AD$55:$AD$109)*($J2495=$AE$55:$AE$109),0),4)))</f>
        <v>52.76</v>
      </c>
      <c r="Q2495" s="115" t="str">
        <f>VLOOKUP(M2495,Modelo!$A$2:$C$7,2,0)</f>
        <v>Acción Climática y Energía</v>
      </c>
      <c r="R2495" s="118">
        <f t="array" ref="R2495">INDEX(Modelo!$F$1:$H$37,MATCH(1,(DataBase!Q2495=Modelo!$G$1:$G$37)*(DataBase!B2495=Modelo!$F$1:$F$37),0),3)</f>
        <v>0.17647058823529413</v>
      </c>
      <c r="S2495" s="115">
        <f t="shared" si="78"/>
        <v>0</v>
      </c>
      <c r="T2495" s="115">
        <f t="shared" si="79"/>
        <v>0</v>
      </c>
    </row>
    <row r="2496" spans="1:20" x14ac:dyDescent="0.3">
      <c r="A2496" s="115" t="s">
        <v>367</v>
      </c>
      <c r="B2496" s="115" t="s">
        <v>313</v>
      </c>
      <c r="C2496" s="115" t="s">
        <v>103</v>
      </c>
      <c r="D2496" s="115" t="s">
        <v>86</v>
      </c>
      <c r="E2496" s="115" t="s">
        <v>86</v>
      </c>
      <c r="F2496" s="115" t="s">
        <v>86</v>
      </c>
      <c r="G2496" s="115">
        <v>1966</v>
      </c>
      <c r="H2496" s="115" t="s">
        <v>125</v>
      </c>
      <c r="I2496" s="115">
        <v>2.0461661379999998</v>
      </c>
      <c r="J2496" s="115" t="s">
        <v>19</v>
      </c>
      <c r="K2496" s="115">
        <f>INDEX(DatosProcesados!$A$1:$BF$101,MATCH(DataBase!A2496,DatosProcesados!$A$1:$A$101,0),MATCH(DataBase!J2496,DatosProcesados!$A$1:$BF$1,0))</f>
        <v>8791</v>
      </c>
      <c r="L2496" s="115" t="str">
        <f>INDEX(Modelo!$A$9:$D$89,MATCH(DataBase!$J2496,Modelo!$A$9:$A$89,0),MATCH(DataBase!L$1,Modelo!$A$9:$D$9,0))</f>
        <v>Impacto ambiental</v>
      </c>
      <c r="M2496" s="115" t="str">
        <f>INDEX(Modelo!$A$9:$D$89,MATCH(DataBase!$J2496,Modelo!$A$9:$A$89,0),MATCH(DataBase!M$1,Modelo!$A$9:$D$9,0))</f>
        <v>Pilar 2</v>
      </c>
      <c r="N2496" s="115" t="str">
        <f>INDEX(Modelo!$A$9:$D$89,MATCH(DataBase!$J2496,Modelo!$A$9:$A$89,0),MATCH(DataBase!N$1,Modelo!$A$9:$D$9,0))</f>
        <v>negativo</v>
      </c>
      <c r="O2496" s="115">
        <f t="array" ref="O2496">IF(N2496="negativo",INDEX($AD$3:$AG$51,MATCH(1,($B2496=$AD$3:$AD$51)*($J2496=$AE$3:$AE$51),0),3),IF(N2496="positivo",INDEX($AD$55:$AG$109,MATCH(1,($B2496=$AD$55:$AD$109)*($J2496=$AE$55:$AE$109),0),3)))</f>
        <v>143071.79999999999</v>
      </c>
      <c r="P2496" s="115">
        <f t="array" ref="P2496">IF(N2496="negativo",INDEX($AD$3:$AG$51,MATCH(1,($B2496=$AD$3:$AD$51)*($J2496=$AE$3:$AE$51),0),4),IF(N2496="positivo",INDEX($AD$55:$AG$109,MATCH(1,($B2496=$AD$55:$AD$109)*($J2496=$AE$55:$AE$109),0),4)))</f>
        <v>52.76</v>
      </c>
      <c r="Q2496" s="115" t="str">
        <f>VLOOKUP(M2496,Modelo!$A$2:$C$7,2,0)</f>
        <v>Acción Climática y Energía</v>
      </c>
      <c r="R2496" s="118">
        <f t="array" ref="R2496">INDEX(Modelo!$F$1:$H$37,MATCH(1,(DataBase!Q2496=Modelo!$G$1:$G$37)*(DataBase!B2496=Modelo!$F$1:$F$37),0),3)</f>
        <v>0.17647058823529413</v>
      </c>
      <c r="S2496" s="115">
        <f t="shared" si="78"/>
        <v>93.890156163822653</v>
      </c>
      <c r="T2496" s="115">
        <f t="shared" si="79"/>
        <v>16.56885108773341</v>
      </c>
    </row>
    <row r="2497" spans="1:20" x14ac:dyDescent="0.3">
      <c r="A2497" s="115" t="s">
        <v>374</v>
      </c>
      <c r="B2497" s="115" t="s">
        <v>313</v>
      </c>
      <c r="C2497" s="115" t="s">
        <v>103</v>
      </c>
      <c r="D2497" s="115" t="s">
        <v>86</v>
      </c>
      <c r="E2497" s="115" t="s">
        <v>87</v>
      </c>
      <c r="F2497" s="115" t="s">
        <v>87</v>
      </c>
      <c r="G2497" s="115">
        <v>1929</v>
      </c>
      <c r="H2497" s="115" t="s">
        <v>375</v>
      </c>
      <c r="I2497" s="115">
        <v>1.928223518</v>
      </c>
      <c r="J2497" s="115" t="s">
        <v>19</v>
      </c>
      <c r="K2497" s="115" t="str">
        <f>INDEX(DatosProcesados!$A$1:$BF$101,MATCH(DataBase!A2497,DatosProcesados!$A$1:$A$101,0),MATCH(DataBase!J2497,DatosProcesados!$A$1:$BF$1,0))</f>
        <v xml:space="preserve">No informa </v>
      </c>
      <c r="L2497" s="115" t="str">
        <f>INDEX(Modelo!$A$9:$D$89,MATCH(DataBase!$J2497,Modelo!$A$9:$A$89,0),MATCH(DataBase!L$1,Modelo!$A$9:$D$9,0))</f>
        <v>Impacto ambiental</v>
      </c>
      <c r="M2497" s="115" t="str">
        <f>INDEX(Modelo!$A$9:$D$89,MATCH(DataBase!$J2497,Modelo!$A$9:$A$89,0),MATCH(DataBase!M$1,Modelo!$A$9:$D$9,0))</f>
        <v>Pilar 2</v>
      </c>
      <c r="N2497" s="115" t="str">
        <f>INDEX(Modelo!$A$9:$D$89,MATCH(DataBase!$J2497,Modelo!$A$9:$A$89,0),MATCH(DataBase!N$1,Modelo!$A$9:$D$9,0))</f>
        <v>negativo</v>
      </c>
      <c r="O2497" s="115">
        <f t="array" ref="O2497">IF(N2497="negativo",INDEX($AD$3:$AG$51,MATCH(1,($B2497=$AD$3:$AD$51)*($J2497=$AE$3:$AE$51),0),3),IF(N2497="positivo",INDEX($AD$55:$AG$109,MATCH(1,($B2497=$AD$55:$AD$109)*($J2497=$AE$55:$AE$109),0),3)))</f>
        <v>143071.79999999999</v>
      </c>
      <c r="P2497" s="115">
        <f t="array" ref="P2497">IF(N2497="negativo",INDEX($AD$3:$AG$51,MATCH(1,($B2497=$AD$3:$AD$51)*($J2497=$AE$3:$AE$51),0),4),IF(N2497="positivo",INDEX($AD$55:$AG$109,MATCH(1,($B2497=$AD$55:$AD$109)*($J2497=$AE$55:$AE$109),0),4)))</f>
        <v>52.76</v>
      </c>
      <c r="Q2497" s="115" t="str">
        <f>VLOOKUP(M2497,Modelo!$A$2:$C$7,2,0)</f>
        <v>Acción Climática y Energía</v>
      </c>
      <c r="R2497" s="118">
        <f t="array" ref="R2497">INDEX(Modelo!$F$1:$H$37,MATCH(1,(DataBase!Q2497=Modelo!$G$1:$G$37)*(DataBase!B2497=Modelo!$F$1:$F$37),0),3)</f>
        <v>0.17647058823529413</v>
      </c>
      <c r="S2497" s="115">
        <f t="shared" si="78"/>
        <v>0</v>
      </c>
      <c r="T2497" s="115">
        <f t="shared" si="79"/>
        <v>0</v>
      </c>
    </row>
    <row r="2498" spans="1:20" x14ac:dyDescent="0.3">
      <c r="A2498" s="115" t="s">
        <v>201</v>
      </c>
      <c r="B2498" s="115" t="s">
        <v>84</v>
      </c>
      <c r="C2498" s="115" t="s">
        <v>103</v>
      </c>
      <c r="D2498" s="115" t="s">
        <v>86</v>
      </c>
      <c r="E2498" s="115" t="s">
        <v>86</v>
      </c>
      <c r="F2498" s="115" t="s">
        <v>86</v>
      </c>
      <c r="G2498" s="115">
        <v>1987</v>
      </c>
      <c r="H2498" s="115" t="s">
        <v>125</v>
      </c>
      <c r="I2498" s="115">
        <v>0</v>
      </c>
      <c r="J2498" s="115" t="s">
        <v>19</v>
      </c>
      <c r="K2498" s="115">
        <f>INDEX(DatosProcesados!$A$1:$BF$101,MATCH(DataBase!A2498,DatosProcesados!$A$1:$A$101,0),MATCH(DataBase!J2498,DatosProcesados!$A$1:$BF$1,0))</f>
        <v>114027</v>
      </c>
      <c r="L2498" s="115" t="str">
        <f>INDEX(Modelo!$A$9:$D$89,MATCH(DataBase!$J2498,Modelo!$A$9:$A$89,0),MATCH(DataBase!L$1,Modelo!$A$9:$D$9,0))</f>
        <v>Impacto ambiental</v>
      </c>
      <c r="M2498" s="115" t="str">
        <f>INDEX(Modelo!$A$9:$D$89,MATCH(DataBase!$J2498,Modelo!$A$9:$A$89,0),MATCH(DataBase!M$1,Modelo!$A$9:$D$9,0))</f>
        <v>Pilar 2</v>
      </c>
      <c r="N2498" s="115" t="str">
        <f>INDEX(Modelo!$A$9:$D$89,MATCH(DataBase!$J2498,Modelo!$A$9:$A$89,0),MATCH(DataBase!N$1,Modelo!$A$9:$D$9,0))</f>
        <v>negativo</v>
      </c>
      <c r="O2498" s="115">
        <f t="array" ref="O2498">IF(N2498="negativo",INDEX($AD$3:$AG$51,MATCH(1,($B2498=$AD$3:$AD$51)*($J2498=$AE$3:$AE$51),0),3),IF(N2498="positivo",INDEX($AD$55:$AG$109,MATCH(1,($B2498=$AD$55:$AD$109)*($J2498=$AE$55:$AE$109),0),3)))</f>
        <v>4916309.3</v>
      </c>
      <c r="P2498" s="115">
        <f t="array" ref="P2498">IF(N2498="negativo",INDEX($AD$3:$AG$51,MATCH(1,($B2498=$AD$3:$AD$51)*($J2498=$AE$3:$AE$51),0),4),IF(N2498="positivo",INDEX($AD$55:$AG$109,MATCH(1,($B2498=$AD$55:$AD$109)*($J2498=$AE$55:$AE$109),0),4)))</f>
        <v>671</v>
      </c>
      <c r="Q2498" s="115" t="str">
        <f>VLOOKUP(M2498,Modelo!$A$2:$C$7,2,0)</f>
        <v>Acción Climática y Energía</v>
      </c>
      <c r="R2498" s="118">
        <f t="array" ref="R2498">INDEX(Modelo!$F$1:$H$37,MATCH(1,(DataBase!Q2498=Modelo!$G$1:$G$37)*(DataBase!B2498=Modelo!$F$1:$F$37),0),3)</f>
        <v>0.11764705882352941</v>
      </c>
      <c r="S2498" s="115">
        <f t="shared" si="78"/>
        <v>97.693971910016245</v>
      </c>
      <c r="T2498" s="115">
        <f t="shared" si="79"/>
        <v>11.493408460001911</v>
      </c>
    </row>
    <row r="2499" spans="1:20" x14ac:dyDescent="0.3">
      <c r="A2499" s="115" t="s">
        <v>421</v>
      </c>
      <c r="B2499" s="115" t="s">
        <v>407</v>
      </c>
      <c r="C2499" s="115" t="s">
        <v>103</v>
      </c>
      <c r="D2499" s="115" t="s">
        <v>86</v>
      </c>
      <c r="E2499" s="115" t="s">
        <v>86</v>
      </c>
      <c r="F2499" s="115" t="s">
        <v>87</v>
      </c>
      <c r="G2499" s="115">
        <v>2016</v>
      </c>
      <c r="H2499" s="115" t="s">
        <v>422</v>
      </c>
      <c r="I2499" s="115">
        <v>5.4833186859999996</v>
      </c>
      <c r="J2499" s="115" t="s">
        <v>19</v>
      </c>
      <c r="K2499" s="115" t="str">
        <f>INDEX(DatosProcesados!$A$1:$BF$101,MATCH(DataBase!A2499,DatosProcesados!$A$1:$A$101,0),MATCH(DataBase!J2499,DatosProcesados!$A$1:$BF$1,0))</f>
        <v xml:space="preserve">No informa </v>
      </c>
      <c r="L2499" s="115" t="str">
        <f>INDEX(Modelo!$A$9:$D$89,MATCH(DataBase!$J2499,Modelo!$A$9:$A$89,0),MATCH(DataBase!L$1,Modelo!$A$9:$D$9,0))</f>
        <v>Impacto ambiental</v>
      </c>
      <c r="M2499" s="115" t="str">
        <f>INDEX(Modelo!$A$9:$D$89,MATCH(DataBase!$J2499,Modelo!$A$9:$A$89,0),MATCH(DataBase!M$1,Modelo!$A$9:$D$9,0))</f>
        <v>Pilar 2</v>
      </c>
      <c r="N2499" s="115" t="str">
        <f>INDEX(Modelo!$A$9:$D$89,MATCH(DataBase!$J2499,Modelo!$A$9:$A$89,0),MATCH(DataBase!N$1,Modelo!$A$9:$D$9,0))</f>
        <v>negativo</v>
      </c>
      <c r="O2499" s="115">
        <f t="array" ref="O2499">IF(N2499="negativo",INDEX($AD$3:$AG$51,MATCH(1,($B2499=$AD$3:$AD$51)*($J2499=$AE$3:$AE$51),0),3),IF(N2499="positivo",INDEX($AD$55:$AG$109,MATCH(1,($B2499=$AD$55:$AD$109)*($J2499=$AE$55:$AE$109),0),3)))</f>
        <v>11817213</v>
      </c>
      <c r="P2499" s="115">
        <f t="array" ref="P2499">IF(N2499="negativo",INDEX($AD$3:$AG$51,MATCH(1,($B2499=$AD$3:$AD$51)*($J2499=$AE$3:$AE$51),0),4),IF(N2499="positivo",INDEX($AD$55:$AG$109,MATCH(1,($B2499=$AD$55:$AD$109)*($J2499=$AE$55:$AE$109),0),4)))</f>
        <v>182252</v>
      </c>
      <c r="Q2499" s="115" t="str">
        <f>VLOOKUP(M2499,Modelo!$A$2:$C$7,2,0)</f>
        <v>Acción Climática y Energía</v>
      </c>
      <c r="R2499" s="118">
        <f t="array" ref="R2499">INDEX(Modelo!$F$1:$H$37,MATCH(1,(DataBase!Q2499=Modelo!$G$1:$G$37)*(DataBase!B2499=Modelo!$F$1:$F$37),0),3)</f>
        <v>0.19230769230769232</v>
      </c>
      <c r="S2499" s="115">
        <f t="shared" ref="S2499:S2562" si="80">IFERROR(IF(N2499="boolean",IF(K2499="Si",100,0),IF(N2499="scale",IF(K2499=2,100,IF(K2499=1,50,0)),IF(N2499="positivo",100*((K2499-P2499)/(O2499-P2499)),100*(1-((K2499-P2499)/(O2499-P2499)))))),0)</f>
        <v>0</v>
      </c>
      <c r="T2499" s="115">
        <f t="shared" ref="T2499:T2562" si="81">S2499*R2499</f>
        <v>0</v>
      </c>
    </row>
    <row r="2500" spans="1:20" x14ac:dyDescent="0.3">
      <c r="A2500" s="115" t="s">
        <v>293</v>
      </c>
      <c r="B2500" s="115" t="s">
        <v>216</v>
      </c>
      <c r="C2500" s="115" t="s">
        <v>103</v>
      </c>
      <c r="D2500" s="115" t="s">
        <v>86</v>
      </c>
      <c r="E2500" s="115" t="s">
        <v>87</v>
      </c>
      <c r="F2500" s="115" t="s">
        <v>87</v>
      </c>
      <c r="G2500" s="115">
        <v>1955</v>
      </c>
      <c r="H2500" s="115" t="s">
        <v>294</v>
      </c>
      <c r="I2500" s="115">
        <v>1.8313776939999999</v>
      </c>
      <c r="J2500" s="115" t="s">
        <v>19</v>
      </c>
      <c r="K2500" s="115" t="str">
        <f>INDEX(DatosProcesados!$A$1:$BF$101,MATCH(DataBase!A2500,DatosProcesados!$A$1:$A$101,0),MATCH(DataBase!J2500,DatosProcesados!$A$1:$BF$1,0))</f>
        <v xml:space="preserve">No informa </v>
      </c>
      <c r="L2500" s="115" t="str">
        <f>INDEX(Modelo!$A$9:$D$89,MATCH(DataBase!$J2500,Modelo!$A$9:$A$89,0),MATCH(DataBase!L$1,Modelo!$A$9:$D$9,0))</f>
        <v>Impacto ambiental</v>
      </c>
      <c r="M2500" s="115" t="str">
        <f>INDEX(Modelo!$A$9:$D$89,MATCH(DataBase!$J2500,Modelo!$A$9:$A$89,0),MATCH(DataBase!M$1,Modelo!$A$9:$D$9,0))</f>
        <v>Pilar 2</v>
      </c>
      <c r="N2500" s="115" t="str">
        <f>INDEX(Modelo!$A$9:$D$89,MATCH(DataBase!$J2500,Modelo!$A$9:$A$89,0),MATCH(DataBase!N$1,Modelo!$A$9:$D$9,0))</f>
        <v>negativo</v>
      </c>
      <c r="O2500" s="115">
        <f t="array" ref="O2500">IF(N2500="negativo",INDEX($AD$3:$AG$51,MATCH(1,($B2500=$AD$3:$AD$51)*($J2500=$AE$3:$AE$51),0),3),IF(N2500="positivo",INDEX($AD$55:$AG$109,MATCH(1,($B2500=$AD$55:$AD$109)*($J2500=$AE$55:$AE$109),0),3)))</f>
        <v>4617615</v>
      </c>
      <c r="P2500" s="115">
        <f t="array" ref="P2500">IF(N2500="negativo",INDEX($AD$3:$AG$51,MATCH(1,($B2500=$AD$3:$AD$51)*($J2500=$AE$3:$AE$51),0),4),IF(N2500="positivo",INDEX($AD$55:$AG$109,MATCH(1,($B2500=$AD$55:$AD$109)*($J2500=$AE$55:$AE$109),0),4)))</f>
        <v>774.6</v>
      </c>
      <c r="Q2500" s="115" t="str">
        <f>VLOOKUP(M2500,Modelo!$A$2:$C$7,2,0)</f>
        <v>Acción Climática y Energía</v>
      </c>
      <c r="R2500" s="118">
        <f t="array" ref="R2500">INDEX(Modelo!$F$1:$H$37,MATCH(1,(DataBase!Q2500=Modelo!$G$1:$G$37)*(DataBase!B2500=Modelo!$F$1:$F$37),0),3)</f>
        <v>0.21052631578947367</v>
      </c>
      <c r="S2500" s="115">
        <f t="shared" si="80"/>
        <v>0</v>
      </c>
      <c r="T2500" s="115">
        <f t="shared" si="81"/>
        <v>0</v>
      </c>
    </row>
    <row r="2501" spans="1:20" x14ac:dyDescent="0.3">
      <c r="A2501" s="115" t="s">
        <v>298</v>
      </c>
      <c r="B2501" s="115" t="s">
        <v>216</v>
      </c>
      <c r="C2501" s="115" t="s">
        <v>103</v>
      </c>
      <c r="D2501" s="115" t="s">
        <v>86</v>
      </c>
      <c r="E2501" s="115" t="s">
        <v>86</v>
      </c>
      <c r="F2501" s="115" t="s">
        <v>87</v>
      </c>
      <c r="G2501" s="115">
        <v>1993</v>
      </c>
      <c r="H2501" s="115" t="s">
        <v>299</v>
      </c>
      <c r="I2501" s="115">
        <v>1.7653399919999999</v>
      </c>
      <c r="J2501" s="115" t="s">
        <v>19</v>
      </c>
      <c r="K2501" s="115" t="str">
        <f>INDEX(DatosProcesados!$A$1:$BF$101,MATCH(DataBase!A2501,DatosProcesados!$A$1:$A$101,0),MATCH(DataBase!J2501,DatosProcesados!$A$1:$BF$1,0))</f>
        <v xml:space="preserve">No informa </v>
      </c>
      <c r="L2501" s="115" t="str">
        <f>INDEX(Modelo!$A$9:$D$89,MATCH(DataBase!$J2501,Modelo!$A$9:$A$89,0),MATCH(DataBase!L$1,Modelo!$A$9:$D$9,0))</f>
        <v>Impacto ambiental</v>
      </c>
      <c r="M2501" s="115" t="str">
        <f>INDEX(Modelo!$A$9:$D$89,MATCH(DataBase!$J2501,Modelo!$A$9:$A$89,0),MATCH(DataBase!M$1,Modelo!$A$9:$D$9,0))</f>
        <v>Pilar 2</v>
      </c>
      <c r="N2501" s="115" t="str">
        <f>INDEX(Modelo!$A$9:$D$89,MATCH(DataBase!$J2501,Modelo!$A$9:$A$89,0),MATCH(DataBase!N$1,Modelo!$A$9:$D$9,0))</f>
        <v>negativo</v>
      </c>
      <c r="O2501" s="115">
        <f t="array" ref="O2501">IF(N2501="negativo",INDEX($AD$3:$AG$51,MATCH(1,($B2501=$AD$3:$AD$51)*($J2501=$AE$3:$AE$51),0),3),IF(N2501="positivo",INDEX($AD$55:$AG$109,MATCH(1,($B2501=$AD$55:$AD$109)*($J2501=$AE$55:$AE$109),0),3)))</f>
        <v>4617615</v>
      </c>
      <c r="P2501" s="115">
        <f t="array" ref="P2501">IF(N2501="negativo",INDEX($AD$3:$AG$51,MATCH(1,($B2501=$AD$3:$AD$51)*($J2501=$AE$3:$AE$51),0),4),IF(N2501="positivo",INDEX($AD$55:$AG$109,MATCH(1,($B2501=$AD$55:$AD$109)*($J2501=$AE$55:$AE$109),0),4)))</f>
        <v>774.6</v>
      </c>
      <c r="Q2501" s="115" t="str">
        <f>VLOOKUP(M2501,Modelo!$A$2:$C$7,2,0)</f>
        <v>Acción Climática y Energía</v>
      </c>
      <c r="R2501" s="118">
        <f t="array" ref="R2501">INDEX(Modelo!$F$1:$H$37,MATCH(1,(DataBase!Q2501=Modelo!$G$1:$G$37)*(DataBase!B2501=Modelo!$F$1:$F$37),0),3)</f>
        <v>0.21052631578947367</v>
      </c>
      <c r="S2501" s="115">
        <f t="shared" si="80"/>
        <v>0</v>
      </c>
      <c r="T2501" s="115">
        <f t="shared" si="81"/>
        <v>0</v>
      </c>
    </row>
    <row r="2502" spans="1:20" x14ac:dyDescent="0.3">
      <c r="A2502" s="115" t="s">
        <v>472</v>
      </c>
      <c r="B2502" s="115" t="s">
        <v>467</v>
      </c>
      <c r="C2502" s="115" t="s">
        <v>103</v>
      </c>
      <c r="D2502" s="115" t="s">
        <v>86</v>
      </c>
      <c r="E2502" s="115" t="s">
        <v>86</v>
      </c>
      <c r="F2502" s="115" t="s">
        <v>86</v>
      </c>
      <c r="G2502" s="115">
        <v>2007</v>
      </c>
      <c r="H2502" s="115" t="s">
        <v>125</v>
      </c>
      <c r="I2502" s="115">
        <v>0.97802211500000003</v>
      </c>
      <c r="J2502" s="115" t="s">
        <v>20</v>
      </c>
      <c r="K2502" s="115" t="str">
        <f>INDEX(DatosProcesados!$A$1:$BF$101,MATCH(DataBase!A2502,DatosProcesados!$A$1:$A$101,0),MATCH(DataBase!J2502,DatosProcesados!$A$1:$BF$1,0))</f>
        <v>No informa</v>
      </c>
      <c r="L2502" s="115" t="str">
        <f>INDEX(Modelo!$A$9:$D$89,MATCH(DataBase!$J2502,Modelo!$A$9:$A$89,0),MATCH(DataBase!L$1,Modelo!$A$9:$D$9,0))</f>
        <v>Impacto ambiental</v>
      </c>
      <c r="M2502" s="115" t="str">
        <f>INDEX(Modelo!$A$9:$D$89,MATCH(DataBase!$J2502,Modelo!$A$9:$A$89,0),MATCH(DataBase!M$1,Modelo!$A$9:$D$9,0))</f>
        <v>Pilar 2</v>
      </c>
      <c r="N2502" s="115" t="str">
        <f>INDEX(Modelo!$A$9:$D$89,MATCH(DataBase!$J2502,Modelo!$A$9:$A$89,0),MATCH(DataBase!N$1,Modelo!$A$9:$D$9,0))</f>
        <v>negativo</v>
      </c>
      <c r="O2502" s="115">
        <f t="array" ref="O2502">IF(N2502="negativo",INDEX($AD$3:$AG$51,MATCH(1,($B2502=$AD$3:$AD$51)*($J2502=$AE$3:$AE$51),0),3),IF(N2502="positivo",INDEX($AD$55:$AG$109,MATCH(1,($B2502=$AD$55:$AD$109)*($J2502=$AE$55:$AE$109),0),3)))</f>
        <v>0</v>
      </c>
      <c r="P2502" s="115">
        <f t="array" ref="P2502">IF(N2502="negativo",INDEX($AD$3:$AG$51,MATCH(1,($B2502=$AD$3:$AD$51)*($J2502=$AE$3:$AE$51),0),4),IF(N2502="positivo",INDEX($AD$55:$AG$109,MATCH(1,($B2502=$AD$55:$AD$109)*($J2502=$AE$55:$AE$109),0),4)))</f>
        <v>0</v>
      </c>
      <c r="Q2502" s="115" t="str">
        <f>VLOOKUP(M2502,Modelo!$A$2:$C$7,2,0)</f>
        <v>Acción Climática y Energía</v>
      </c>
      <c r="R2502" s="118">
        <f t="array" ref="R2502">INDEX(Modelo!$F$1:$H$37,MATCH(1,(DataBase!Q2502=Modelo!$G$1:$G$37)*(DataBase!B2502=Modelo!$F$1:$F$37),0),3)</f>
        <v>0.19047619047619047</v>
      </c>
      <c r="S2502" s="115">
        <f t="shared" si="80"/>
        <v>0</v>
      </c>
      <c r="T2502" s="115">
        <f t="shared" si="81"/>
        <v>0</v>
      </c>
    </row>
    <row r="2503" spans="1:20" x14ac:dyDescent="0.3">
      <c r="A2503" s="115" t="s">
        <v>238</v>
      </c>
      <c r="B2503" s="115" t="s">
        <v>216</v>
      </c>
      <c r="C2503" s="115" t="s">
        <v>103</v>
      </c>
      <c r="D2503" s="115" t="s">
        <v>86</v>
      </c>
      <c r="E2503" s="115" t="s">
        <v>87</v>
      </c>
      <c r="F2503" s="115" t="s">
        <v>87</v>
      </c>
      <c r="G2503" s="115">
        <v>1920</v>
      </c>
      <c r="H2503" s="115" t="s">
        <v>125</v>
      </c>
      <c r="I2503" s="115">
        <v>2.844632077</v>
      </c>
      <c r="J2503" s="115" t="s">
        <v>20</v>
      </c>
      <c r="K2503" s="115">
        <f>INDEX(DatosProcesados!$A$1:$BF$101,MATCH(DataBase!A2503,DatosProcesados!$A$1:$A$101,0),MATCH(DataBase!J2503,DatosProcesados!$A$1:$BF$1,0))</f>
        <v>56848</v>
      </c>
      <c r="L2503" s="115" t="str">
        <f>INDEX(Modelo!$A$9:$D$89,MATCH(DataBase!$J2503,Modelo!$A$9:$A$89,0),MATCH(DataBase!L$1,Modelo!$A$9:$D$9,0))</f>
        <v>Impacto ambiental</v>
      </c>
      <c r="M2503" s="115" t="str">
        <f>INDEX(Modelo!$A$9:$D$89,MATCH(DataBase!$J2503,Modelo!$A$9:$A$89,0),MATCH(DataBase!M$1,Modelo!$A$9:$D$9,0))</f>
        <v>Pilar 2</v>
      </c>
      <c r="N2503" s="115" t="str">
        <f>INDEX(Modelo!$A$9:$D$89,MATCH(DataBase!$J2503,Modelo!$A$9:$A$89,0),MATCH(DataBase!N$1,Modelo!$A$9:$D$9,0))</f>
        <v>negativo</v>
      </c>
      <c r="O2503" s="115">
        <f t="array" ref="O2503">IF(N2503="negativo",INDEX($AD$3:$AG$51,MATCH(1,($B2503=$AD$3:$AD$51)*($J2503=$AE$3:$AE$51),0),3),IF(N2503="positivo",INDEX($AD$55:$AG$109,MATCH(1,($B2503=$AD$55:$AD$109)*($J2503=$AE$55:$AE$109),0),3)))</f>
        <v>72055</v>
      </c>
      <c r="P2503" s="115">
        <f t="array" ref="P2503">IF(N2503="negativo",INDEX($AD$3:$AG$51,MATCH(1,($B2503=$AD$3:$AD$51)*($J2503=$AE$3:$AE$51),0),4),IF(N2503="positivo",INDEX($AD$55:$AG$109,MATCH(1,($B2503=$AD$55:$AD$109)*($J2503=$AE$55:$AE$109),0),4)))</f>
        <v>0</v>
      </c>
      <c r="Q2503" s="115" t="str">
        <f>VLOOKUP(M2503,Modelo!$A$2:$C$7,2,0)</f>
        <v>Acción Climática y Energía</v>
      </c>
      <c r="R2503" s="118">
        <f t="array" ref="R2503">INDEX(Modelo!$F$1:$H$37,MATCH(1,(DataBase!Q2503=Modelo!$G$1:$G$37)*(DataBase!B2503=Modelo!$F$1:$F$37),0),3)</f>
        <v>0.21052631578947367</v>
      </c>
      <c r="S2503" s="115">
        <f t="shared" si="80"/>
        <v>21.104711678578859</v>
      </c>
      <c r="T2503" s="115">
        <f t="shared" si="81"/>
        <v>4.443097195490286</v>
      </c>
    </row>
    <row r="2504" spans="1:20" x14ac:dyDescent="0.3">
      <c r="A2504" s="115" t="s">
        <v>273</v>
      </c>
      <c r="B2504" s="115" t="s">
        <v>216</v>
      </c>
      <c r="C2504" s="115" t="s">
        <v>103</v>
      </c>
      <c r="D2504" s="115" t="s">
        <v>86</v>
      </c>
      <c r="E2504" s="115" t="s">
        <v>86</v>
      </c>
      <c r="F2504" s="115" t="s">
        <v>87</v>
      </c>
      <c r="G2504" s="115">
        <v>1945</v>
      </c>
      <c r="H2504" s="115" t="s">
        <v>125</v>
      </c>
      <c r="I2504" s="115">
        <v>2.1764613960000001</v>
      </c>
      <c r="J2504" s="115" t="s">
        <v>20</v>
      </c>
      <c r="K2504" s="115">
        <f>INDEX(DatosProcesados!$A$1:$BF$101,MATCH(DataBase!A2504,DatosProcesados!$A$1:$A$101,0),MATCH(DataBase!J2504,DatosProcesados!$A$1:$BF$1,0))</f>
        <v>7448</v>
      </c>
      <c r="L2504" s="115" t="str">
        <f>INDEX(Modelo!$A$9:$D$89,MATCH(DataBase!$J2504,Modelo!$A$9:$A$89,0),MATCH(DataBase!L$1,Modelo!$A$9:$D$9,0))</f>
        <v>Impacto ambiental</v>
      </c>
      <c r="M2504" s="115" t="str">
        <f>INDEX(Modelo!$A$9:$D$89,MATCH(DataBase!$J2504,Modelo!$A$9:$A$89,0),MATCH(DataBase!M$1,Modelo!$A$9:$D$9,0))</f>
        <v>Pilar 2</v>
      </c>
      <c r="N2504" s="115" t="str">
        <f>INDEX(Modelo!$A$9:$D$89,MATCH(DataBase!$J2504,Modelo!$A$9:$A$89,0),MATCH(DataBase!N$1,Modelo!$A$9:$D$9,0))</f>
        <v>negativo</v>
      </c>
      <c r="O2504" s="115">
        <f t="array" ref="O2504">IF(N2504="negativo",INDEX($AD$3:$AG$51,MATCH(1,($B2504=$AD$3:$AD$51)*($J2504=$AE$3:$AE$51),0),3),IF(N2504="positivo",INDEX($AD$55:$AG$109,MATCH(1,($B2504=$AD$55:$AD$109)*($J2504=$AE$55:$AE$109),0),3)))</f>
        <v>72055</v>
      </c>
      <c r="P2504" s="115">
        <f t="array" ref="P2504">IF(N2504="negativo",INDEX($AD$3:$AG$51,MATCH(1,($B2504=$AD$3:$AD$51)*($J2504=$AE$3:$AE$51),0),4),IF(N2504="positivo",INDEX($AD$55:$AG$109,MATCH(1,($B2504=$AD$55:$AD$109)*($J2504=$AE$55:$AE$109),0),4)))</f>
        <v>0</v>
      </c>
      <c r="Q2504" s="115" t="str">
        <f>VLOOKUP(M2504,Modelo!$A$2:$C$7,2,0)</f>
        <v>Acción Climática y Energía</v>
      </c>
      <c r="R2504" s="118">
        <f t="array" ref="R2504">INDEX(Modelo!$F$1:$H$37,MATCH(1,(DataBase!Q2504=Modelo!$G$1:$G$37)*(DataBase!B2504=Modelo!$F$1:$F$37),0),3)</f>
        <v>0.21052631578947367</v>
      </c>
      <c r="S2504" s="115">
        <f t="shared" si="80"/>
        <v>89.66345153008119</v>
      </c>
      <c r="T2504" s="115">
        <f t="shared" si="81"/>
        <v>18.87651611159604</v>
      </c>
    </row>
    <row r="2505" spans="1:20" x14ac:dyDescent="0.3">
      <c r="A2505" s="115" t="s">
        <v>378</v>
      </c>
      <c r="B2505" s="115" t="s">
        <v>379</v>
      </c>
      <c r="C2505" s="115" t="s">
        <v>103</v>
      </c>
      <c r="D2505" s="115" t="s">
        <v>87</v>
      </c>
      <c r="E2505" s="115" t="s">
        <v>86</v>
      </c>
      <c r="F2505" s="115" t="s">
        <v>86</v>
      </c>
      <c r="G2505" s="115">
        <v>1993</v>
      </c>
      <c r="H2505" s="115" t="s">
        <v>125</v>
      </c>
      <c r="I2505" s="115">
        <v>2.1863011939999999</v>
      </c>
      <c r="J2505" s="115" t="s">
        <v>20</v>
      </c>
      <c r="K2505" s="115">
        <f>INDEX(DatosProcesados!$A$1:$BF$101,MATCH(DataBase!A2505,DatosProcesados!$A$1:$A$101,0),MATCH(DataBase!J2505,DatosProcesados!$A$1:$BF$1,0))</f>
        <v>531</v>
      </c>
      <c r="L2505" s="115" t="str">
        <f>INDEX(Modelo!$A$9:$D$89,MATCH(DataBase!$J2505,Modelo!$A$9:$A$89,0),MATCH(DataBase!L$1,Modelo!$A$9:$D$9,0))</f>
        <v>Impacto ambiental</v>
      </c>
      <c r="M2505" s="115" t="str">
        <f>INDEX(Modelo!$A$9:$D$89,MATCH(DataBase!$J2505,Modelo!$A$9:$A$89,0),MATCH(DataBase!M$1,Modelo!$A$9:$D$9,0))</f>
        <v>Pilar 2</v>
      </c>
      <c r="N2505" s="115" t="str">
        <f>INDEX(Modelo!$A$9:$D$89,MATCH(DataBase!$J2505,Modelo!$A$9:$A$89,0),MATCH(DataBase!N$1,Modelo!$A$9:$D$9,0))</f>
        <v>negativo</v>
      </c>
      <c r="O2505" s="115">
        <f t="array" ref="O2505">IF(N2505="negativo",INDEX($AD$3:$AG$51,MATCH(1,($B2505=$AD$3:$AD$51)*($J2505=$AE$3:$AE$51),0),3),IF(N2505="positivo",INDEX($AD$55:$AG$109,MATCH(1,($B2505=$AD$55:$AD$109)*($J2505=$AE$55:$AE$109),0),3)))</f>
        <v>531</v>
      </c>
      <c r="P2505" s="115">
        <f t="array" ref="P2505">IF(N2505="negativo",INDEX($AD$3:$AG$51,MATCH(1,($B2505=$AD$3:$AD$51)*($J2505=$AE$3:$AE$51),0),4),IF(N2505="positivo",INDEX($AD$55:$AG$109,MATCH(1,($B2505=$AD$55:$AD$109)*($J2505=$AE$55:$AE$109),0),4)))</f>
        <v>123.4</v>
      </c>
      <c r="Q2505" s="115" t="str">
        <f>VLOOKUP(M2505,Modelo!$A$2:$C$7,2,0)</f>
        <v>Acción Climática y Energía</v>
      </c>
      <c r="R2505" s="118">
        <f t="array" ref="R2505">INDEX(Modelo!$F$1:$H$37,MATCH(1,(DataBase!Q2505=Modelo!$G$1:$G$37)*(DataBase!B2505=Modelo!$F$1:$F$37),0),3)</f>
        <v>0.14285714285714285</v>
      </c>
      <c r="S2505" s="115">
        <f t="shared" si="80"/>
        <v>0</v>
      </c>
      <c r="T2505" s="115">
        <f t="shared" si="81"/>
        <v>0</v>
      </c>
    </row>
    <row r="2506" spans="1:20" x14ac:dyDescent="0.3">
      <c r="A2506" s="115" t="s">
        <v>325</v>
      </c>
      <c r="B2506" s="115" t="s">
        <v>313</v>
      </c>
      <c r="C2506" s="115" t="s">
        <v>103</v>
      </c>
      <c r="D2506" s="115" t="s">
        <v>86</v>
      </c>
      <c r="E2506" s="115" t="s">
        <v>86</v>
      </c>
      <c r="F2506" s="115" t="s">
        <v>87</v>
      </c>
      <c r="G2506" s="115">
        <v>2012</v>
      </c>
      <c r="H2506" s="115" t="s">
        <v>125</v>
      </c>
      <c r="I2506" s="115">
        <v>13.831182682</v>
      </c>
      <c r="J2506" s="115" t="s">
        <v>20</v>
      </c>
      <c r="K2506" s="115" t="str">
        <f>INDEX(DatosProcesados!$A$1:$BF$101,MATCH(DataBase!A2506,DatosProcesados!$A$1:$A$101,0),MATCH(DataBase!J2506,DatosProcesados!$A$1:$BF$1,0))</f>
        <v xml:space="preserve">No informa </v>
      </c>
      <c r="L2506" s="115" t="str">
        <f>INDEX(Modelo!$A$9:$D$89,MATCH(DataBase!$J2506,Modelo!$A$9:$A$89,0),MATCH(DataBase!L$1,Modelo!$A$9:$D$9,0))</f>
        <v>Impacto ambiental</v>
      </c>
      <c r="M2506" s="115" t="str">
        <f>INDEX(Modelo!$A$9:$D$89,MATCH(DataBase!$J2506,Modelo!$A$9:$A$89,0),MATCH(DataBase!M$1,Modelo!$A$9:$D$9,0))</f>
        <v>Pilar 2</v>
      </c>
      <c r="N2506" s="115" t="str">
        <f>INDEX(Modelo!$A$9:$D$89,MATCH(DataBase!$J2506,Modelo!$A$9:$A$89,0),MATCH(DataBase!N$1,Modelo!$A$9:$D$9,0))</f>
        <v>negativo</v>
      </c>
      <c r="O2506" s="115">
        <f t="array" ref="O2506">IF(N2506="negativo",INDEX($AD$3:$AG$51,MATCH(1,($B2506=$AD$3:$AD$51)*($J2506=$AE$3:$AE$51),0),3),IF(N2506="positivo",INDEX($AD$55:$AG$109,MATCH(1,($B2506=$AD$55:$AD$109)*($J2506=$AE$55:$AE$109),0),3)))</f>
        <v>75077.399999999994</v>
      </c>
      <c r="P2506" s="115">
        <f t="array" ref="P2506">IF(N2506="negativo",INDEX($AD$3:$AG$51,MATCH(1,($B2506=$AD$3:$AD$51)*($J2506=$AE$3:$AE$51),0),4),IF(N2506="positivo",INDEX($AD$55:$AG$109,MATCH(1,($B2506=$AD$55:$AD$109)*($J2506=$AE$55:$AE$109),0),4)))</f>
        <v>21.97</v>
      </c>
      <c r="Q2506" s="115" t="str">
        <f>VLOOKUP(M2506,Modelo!$A$2:$C$7,2,0)</f>
        <v>Acción Climática y Energía</v>
      </c>
      <c r="R2506" s="118">
        <f t="array" ref="R2506">INDEX(Modelo!$F$1:$H$37,MATCH(1,(DataBase!Q2506=Modelo!$G$1:$G$37)*(DataBase!B2506=Modelo!$F$1:$F$37),0),3)</f>
        <v>0.17647058823529413</v>
      </c>
      <c r="S2506" s="115">
        <f t="shared" si="80"/>
        <v>0</v>
      </c>
      <c r="T2506" s="115">
        <f t="shared" si="81"/>
        <v>0</v>
      </c>
    </row>
    <row r="2507" spans="1:20" x14ac:dyDescent="0.3">
      <c r="A2507" s="115" t="s">
        <v>394</v>
      </c>
      <c r="B2507" s="115" t="s">
        <v>379</v>
      </c>
      <c r="C2507" s="115" t="s">
        <v>103</v>
      </c>
      <c r="D2507" s="115" t="s">
        <v>87</v>
      </c>
      <c r="E2507" s="115" t="s">
        <v>86</v>
      </c>
      <c r="F2507" s="115" t="s">
        <v>86</v>
      </c>
      <c r="G2507" s="115">
        <v>1990</v>
      </c>
      <c r="H2507" s="115" t="s">
        <v>125</v>
      </c>
      <c r="I2507" s="115">
        <v>0.77142869199999997</v>
      </c>
      <c r="J2507" s="115" t="s">
        <v>20</v>
      </c>
      <c r="K2507" s="115" t="str">
        <f>INDEX(DatosProcesados!$A$1:$BF$101,MATCH(DataBase!A2507,DatosProcesados!$A$1:$A$101,0),MATCH(DataBase!J2507,DatosProcesados!$A$1:$BF$1,0))</f>
        <v xml:space="preserve">No informa </v>
      </c>
      <c r="L2507" s="115" t="str">
        <f>INDEX(Modelo!$A$9:$D$89,MATCH(DataBase!$J2507,Modelo!$A$9:$A$89,0),MATCH(DataBase!L$1,Modelo!$A$9:$D$9,0))</f>
        <v>Impacto ambiental</v>
      </c>
      <c r="M2507" s="115" t="str">
        <f>INDEX(Modelo!$A$9:$D$89,MATCH(DataBase!$J2507,Modelo!$A$9:$A$89,0),MATCH(DataBase!M$1,Modelo!$A$9:$D$9,0))</f>
        <v>Pilar 2</v>
      </c>
      <c r="N2507" s="115" t="str">
        <f>INDEX(Modelo!$A$9:$D$89,MATCH(DataBase!$J2507,Modelo!$A$9:$A$89,0),MATCH(DataBase!N$1,Modelo!$A$9:$D$9,0))</f>
        <v>negativo</v>
      </c>
      <c r="O2507" s="115">
        <f t="array" ref="O2507">IF(N2507="negativo",INDEX($AD$3:$AG$51,MATCH(1,($B2507=$AD$3:$AD$51)*($J2507=$AE$3:$AE$51),0),3),IF(N2507="positivo",INDEX($AD$55:$AG$109,MATCH(1,($B2507=$AD$55:$AD$109)*($J2507=$AE$55:$AE$109),0),3)))</f>
        <v>531</v>
      </c>
      <c r="P2507" s="115">
        <f t="array" ref="P2507">IF(N2507="negativo",INDEX($AD$3:$AG$51,MATCH(1,($B2507=$AD$3:$AD$51)*($J2507=$AE$3:$AE$51),0),4),IF(N2507="positivo",INDEX($AD$55:$AG$109,MATCH(1,($B2507=$AD$55:$AD$109)*($J2507=$AE$55:$AE$109),0),4)))</f>
        <v>123.4</v>
      </c>
      <c r="Q2507" s="115" t="str">
        <f>VLOOKUP(M2507,Modelo!$A$2:$C$7,2,0)</f>
        <v>Acción Climática y Energía</v>
      </c>
      <c r="R2507" s="118">
        <f t="array" ref="R2507">INDEX(Modelo!$F$1:$H$37,MATCH(1,(DataBase!Q2507=Modelo!$G$1:$G$37)*(DataBase!B2507=Modelo!$F$1:$F$37),0),3)</f>
        <v>0.14285714285714285</v>
      </c>
      <c r="S2507" s="115">
        <f t="shared" si="80"/>
        <v>0</v>
      </c>
      <c r="T2507" s="115">
        <f t="shared" si="81"/>
        <v>0</v>
      </c>
    </row>
    <row r="2508" spans="1:20" x14ac:dyDescent="0.3">
      <c r="A2508" s="115" t="s">
        <v>383</v>
      </c>
      <c r="B2508" s="115" t="s">
        <v>379</v>
      </c>
      <c r="C2508" s="115" t="s">
        <v>103</v>
      </c>
      <c r="D2508" s="115" t="s">
        <v>86</v>
      </c>
      <c r="E2508" s="115" t="s">
        <v>86</v>
      </c>
      <c r="F2508" s="115" t="s">
        <v>86</v>
      </c>
      <c r="G2508" s="115">
        <v>2014</v>
      </c>
      <c r="H2508" s="115" t="s">
        <v>125</v>
      </c>
      <c r="I2508" s="115">
        <v>1.314259836</v>
      </c>
      <c r="J2508" s="115" t="s">
        <v>20</v>
      </c>
      <c r="K2508" s="115">
        <f>INDEX(DatosProcesados!$A$1:$BF$101,MATCH(DataBase!A2508,DatosProcesados!$A$1:$A$101,0),MATCH(DataBase!J2508,DatosProcesados!$A$1:$BF$1,0))</f>
        <v>123.4</v>
      </c>
      <c r="L2508" s="115" t="str">
        <f>INDEX(Modelo!$A$9:$D$89,MATCH(DataBase!$J2508,Modelo!$A$9:$A$89,0),MATCH(DataBase!L$1,Modelo!$A$9:$D$9,0))</f>
        <v>Impacto ambiental</v>
      </c>
      <c r="M2508" s="115" t="str">
        <f>INDEX(Modelo!$A$9:$D$89,MATCH(DataBase!$J2508,Modelo!$A$9:$A$89,0),MATCH(DataBase!M$1,Modelo!$A$9:$D$9,0))</f>
        <v>Pilar 2</v>
      </c>
      <c r="N2508" s="115" t="str">
        <f>INDEX(Modelo!$A$9:$D$89,MATCH(DataBase!$J2508,Modelo!$A$9:$A$89,0),MATCH(DataBase!N$1,Modelo!$A$9:$D$9,0))</f>
        <v>negativo</v>
      </c>
      <c r="O2508" s="115">
        <f t="array" ref="O2508">IF(N2508="negativo",INDEX($AD$3:$AG$51,MATCH(1,($B2508=$AD$3:$AD$51)*($J2508=$AE$3:$AE$51),0),3),IF(N2508="positivo",INDEX($AD$55:$AG$109,MATCH(1,($B2508=$AD$55:$AD$109)*($J2508=$AE$55:$AE$109),0),3)))</f>
        <v>531</v>
      </c>
      <c r="P2508" s="115">
        <f t="array" ref="P2508">IF(N2508="negativo",INDEX($AD$3:$AG$51,MATCH(1,($B2508=$AD$3:$AD$51)*($J2508=$AE$3:$AE$51),0),4),IF(N2508="positivo",INDEX($AD$55:$AG$109,MATCH(1,($B2508=$AD$55:$AD$109)*($J2508=$AE$55:$AE$109),0),4)))</f>
        <v>123.4</v>
      </c>
      <c r="Q2508" s="115" t="str">
        <f>VLOOKUP(M2508,Modelo!$A$2:$C$7,2,0)</f>
        <v>Acción Climática y Energía</v>
      </c>
      <c r="R2508" s="118">
        <f t="array" ref="R2508">INDEX(Modelo!$F$1:$H$37,MATCH(1,(DataBase!Q2508=Modelo!$G$1:$G$37)*(DataBase!B2508=Modelo!$F$1:$F$37),0),3)</f>
        <v>0.14285714285714285</v>
      </c>
      <c r="S2508" s="115">
        <f t="shared" si="80"/>
        <v>100</v>
      </c>
      <c r="T2508" s="115">
        <f t="shared" si="81"/>
        <v>14.285714285714285</v>
      </c>
    </row>
    <row r="2509" spans="1:20" x14ac:dyDescent="0.3">
      <c r="A2509" s="115" t="s">
        <v>112</v>
      </c>
      <c r="B2509" s="115" t="s">
        <v>84</v>
      </c>
      <c r="C2509" s="115" t="s">
        <v>103</v>
      </c>
      <c r="D2509" s="115" t="s">
        <v>86</v>
      </c>
      <c r="E2509" s="115" t="s">
        <v>86</v>
      </c>
      <c r="F2509" s="115" t="s">
        <v>87</v>
      </c>
      <c r="G2509" s="115">
        <v>1919</v>
      </c>
      <c r="H2509" s="115" t="s">
        <v>125</v>
      </c>
      <c r="I2509" s="115">
        <v>15.106042448</v>
      </c>
      <c r="J2509" s="115" t="s">
        <v>20</v>
      </c>
      <c r="K2509" s="115">
        <f>INDEX(DatosProcesados!$A$1:$BF$101,MATCH(DataBase!A2509,DatosProcesados!$A$1:$A$101,0),MATCH(DataBase!J2509,DatosProcesados!$A$1:$BF$1,0))</f>
        <v>3376</v>
      </c>
      <c r="L2509" s="115" t="str">
        <f>INDEX(Modelo!$A$9:$D$89,MATCH(DataBase!$J2509,Modelo!$A$9:$A$89,0),MATCH(DataBase!L$1,Modelo!$A$9:$D$9,0))</f>
        <v>Impacto ambiental</v>
      </c>
      <c r="M2509" s="115" t="str">
        <f>INDEX(Modelo!$A$9:$D$89,MATCH(DataBase!$J2509,Modelo!$A$9:$A$89,0),MATCH(DataBase!M$1,Modelo!$A$9:$D$9,0))</f>
        <v>Pilar 2</v>
      </c>
      <c r="N2509" s="115" t="str">
        <f>INDEX(Modelo!$A$9:$D$89,MATCH(DataBase!$J2509,Modelo!$A$9:$A$89,0),MATCH(DataBase!N$1,Modelo!$A$9:$D$9,0))</f>
        <v>negativo</v>
      </c>
      <c r="O2509" s="115">
        <f t="array" ref="O2509">IF(N2509="negativo",INDEX($AD$3:$AG$51,MATCH(1,($B2509=$AD$3:$AD$51)*($J2509=$AE$3:$AE$51),0),3),IF(N2509="positivo",INDEX($AD$55:$AG$109,MATCH(1,($B2509=$AD$55:$AD$109)*($J2509=$AE$55:$AE$109),0),3)))</f>
        <v>113301.89</v>
      </c>
      <c r="P2509" s="115">
        <f t="array" ref="P2509">IF(N2509="negativo",INDEX($AD$3:$AG$51,MATCH(1,($B2509=$AD$3:$AD$51)*($J2509=$AE$3:$AE$51),0),4),IF(N2509="positivo",INDEX($AD$55:$AG$109,MATCH(1,($B2509=$AD$55:$AD$109)*($J2509=$AE$55:$AE$109),0),4)))</f>
        <v>593</v>
      </c>
      <c r="Q2509" s="115" t="str">
        <f>VLOOKUP(M2509,Modelo!$A$2:$C$7,2,0)</f>
        <v>Acción Climática y Energía</v>
      </c>
      <c r="R2509" s="118">
        <f t="array" ref="R2509">INDEX(Modelo!$F$1:$H$37,MATCH(1,(DataBase!Q2509=Modelo!$G$1:$G$37)*(DataBase!B2509=Modelo!$F$1:$F$37),0),3)</f>
        <v>0.11764705882352941</v>
      </c>
      <c r="S2509" s="115">
        <f t="shared" si="80"/>
        <v>97.530807019747954</v>
      </c>
      <c r="T2509" s="115">
        <f t="shared" si="81"/>
        <v>11.474212590558583</v>
      </c>
    </row>
    <row r="2510" spans="1:20" x14ac:dyDescent="0.3">
      <c r="A2510" s="115" t="s">
        <v>471</v>
      </c>
      <c r="B2510" s="115" t="s">
        <v>467</v>
      </c>
      <c r="C2510" s="115" t="s">
        <v>103</v>
      </c>
      <c r="D2510" s="115" t="s">
        <v>86</v>
      </c>
      <c r="E2510" s="115" t="s">
        <v>86</v>
      </c>
      <c r="F2510" s="115" t="s">
        <v>86</v>
      </c>
      <c r="G2510" s="115">
        <v>1987</v>
      </c>
      <c r="H2510" s="115" t="s">
        <v>125</v>
      </c>
      <c r="I2510" s="115">
        <v>0.711210393</v>
      </c>
      <c r="J2510" s="115" t="s">
        <v>20</v>
      </c>
      <c r="K2510" s="115" t="str">
        <f>INDEX(DatosProcesados!$A$1:$BF$101,MATCH(DataBase!A2510,DatosProcesados!$A$1:$A$101,0),MATCH(DataBase!J2510,DatosProcesados!$A$1:$BF$1,0))</f>
        <v xml:space="preserve">No informa </v>
      </c>
      <c r="L2510" s="115" t="str">
        <f>INDEX(Modelo!$A$9:$D$89,MATCH(DataBase!$J2510,Modelo!$A$9:$A$89,0),MATCH(DataBase!L$1,Modelo!$A$9:$D$9,0))</f>
        <v>Impacto ambiental</v>
      </c>
      <c r="M2510" s="115" t="str">
        <f>INDEX(Modelo!$A$9:$D$89,MATCH(DataBase!$J2510,Modelo!$A$9:$A$89,0),MATCH(DataBase!M$1,Modelo!$A$9:$D$9,0))</f>
        <v>Pilar 2</v>
      </c>
      <c r="N2510" s="115" t="str">
        <f>INDEX(Modelo!$A$9:$D$89,MATCH(DataBase!$J2510,Modelo!$A$9:$A$89,0),MATCH(DataBase!N$1,Modelo!$A$9:$D$9,0))</f>
        <v>negativo</v>
      </c>
      <c r="O2510" s="115">
        <f t="array" ref="O2510">IF(N2510="negativo",INDEX($AD$3:$AG$51,MATCH(1,($B2510=$AD$3:$AD$51)*($J2510=$AE$3:$AE$51),0),3),IF(N2510="positivo",INDEX($AD$55:$AG$109,MATCH(1,($B2510=$AD$55:$AD$109)*($J2510=$AE$55:$AE$109),0),3)))</f>
        <v>0</v>
      </c>
      <c r="P2510" s="115">
        <f t="array" ref="P2510">IF(N2510="negativo",INDEX($AD$3:$AG$51,MATCH(1,($B2510=$AD$3:$AD$51)*($J2510=$AE$3:$AE$51),0),4),IF(N2510="positivo",INDEX($AD$55:$AG$109,MATCH(1,($B2510=$AD$55:$AD$109)*($J2510=$AE$55:$AE$109),0),4)))</f>
        <v>0</v>
      </c>
      <c r="Q2510" s="115" t="str">
        <f>VLOOKUP(M2510,Modelo!$A$2:$C$7,2,0)</f>
        <v>Acción Climática y Energía</v>
      </c>
      <c r="R2510" s="118">
        <f t="array" ref="R2510">INDEX(Modelo!$F$1:$H$37,MATCH(1,(DataBase!Q2510=Modelo!$G$1:$G$37)*(DataBase!B2510=Modelo!$F$1:$F$37),0),3)</f>
        <v>0.19047619047619047</v>
      </c>
      <c r="S2510" s="115">
        <f t="shared" si="80"/>
        <v>0</v>
      </c>
      <c r="T2510" s="115">
        <f t="shared" si="81"/>
        <v>0</v>
      </c>
    </row>
    <row r="2511" spans="1:20" x14ac:dyDescent="0.3">
      <c r="A2511" s="115" t="s">
        <v>466</v>
      </c>
      <c r="B2511" s="115" t="s">
        <v>467</v>
      </c>
      <c r="C2511" s="115" t="s">
        <v>103</v>
      </c>
      <c r="D2511" s="115" t="s">
        <v>87</v>
      </c>
      <c r="E2511" s="115" t="s">
        <v>86</v>
      </c>
      <c r="F2511" s="115" t="s">
        <v>86</v>
      </c>
      <c r="G2511" s="115">
        <v>1969</v>
      </c>
      <c r="H2511" s="115" t="s">
        <v>125</v>
      </c>
      <c r="I2511" s="115">
        <v>2.4231643530000002</v>
      </c>
      <c r="J2511" s="115" t="s">
        <v>20</v>
      </c>
      <c r="K2511" s="115" t="str">
        <f>INDEX(DatosProcesados!$A$1:$BF$101,MATCH(DataBase!A2511,DatosProcesados!$A$1:$A$101,0),MATCH(DataBase!J2511,DatosProcesados!$A$1:$BF$1,0))</f>
        <v>No informa</v>
      </c>
      <c r="L2511" s="115" t="str">
        <f>INDEX(Modelo!$A$9:$D$89,MATCH(DataBase!$J2511,Modelo!$A$9:$A$89,0),MATCH(DataBase!L$1,Modelo!$A$9:$D$9,0))</f>
        <v>Impacto ambiental</v>
      </c>
      <c r="M2511" s="115" t="str">
        <f>INDEX(Modelo!$A$9:$D$89,MATCH(DataBase!$J2511,Modelo!$A$9:$A$89,0),MATCH(DataBase!M$1,Modelo!$A$9:$D$9,0))</f>
        <v>Pilar 2</v>
      </c>
      <c r="N2511" s="115" t="str">
        <f>INDEX(Modelo!$A$9:$D$89,MATCH(DataBase!$J2511,Modelo!$A$9:$A$89,0),MATCH(DataBase!N$1,Modelo!$A$9:$D$9,0))</f>
        <v>negativo</v>
      </c>
      <c r="O2511" s="115">
        <f t="array" ref="O2511">IF(N2511="negativo",INDEX($AD$3:$AG$51,MATCH(1,($B2511=$AD$3:$AD$51)*($J2511=$AE$3:$AE$51),0),3),IF(N2511="positivo",INDEX($AD$55:$AG$109,MATCH(1,($B2511=$AD$55:$AD$109)*($J2511=$AE$55:$AE$109),0),3)))</f>
        <v>0</v>
      </c>
      <c r="P2511" s="115">
        <f t="array" ref="P2511">IF(N2511="negativo",INDEX($AD$3:$AG$51,MATCH(1,($B2511=$AD$3:$AD$51)*($J2511=$AE$3:$AE$51),0),4),IF(N2511="positivo",INDEX($AD$55:$AG$109,MATCH(1,($B2511=$AD$55:$AD$109)*($J2511=$AE$55:$AE$109),0),4)))</f>
        <v>0</v>
      </c>
      <c r="Q2511" s="115" t="str">
        <f>VLOOKUP(M2511,Modelo!$A$2:$C$7,2,0)</f>
        <v>Acción Climática y Energía</v>
      </c>
      <c r="R2511" s="118">
        <f t="array" ref="R2511">INDEX(Modelo!$F$1:$H$37,MATCH(1,(DataBase!Q2511=Modelo!$G$1:$G$37)*(DataBase!B2511=Modelo!$F$1:$F$37),0),3)</f>
        <v>0.19047619047619047</v>
      </c>
      <c r="S2511" s="115">
        <f t="shared" si="80"/>
        <v>0</v>
      </c>
      <c r="T2511" s="115">
        <f t="shared" si="81"/>
        <v>0</v>
      </c>
    </row>
    <row r="2512" spans="1:20" x14ac:dyDescent="0.3">
      <c r="A2512" s="115" t="s">
        <v>207</v>
      </c>
      <c r="B2512" s="115" t="s">
        <v>84</v>
      </c>
      <c r="C2512" s="115" t="s">
        <v>103</v>
      </c>
      <c r="D2512" s="115" t="s">
        <v>86</v>
      </c>
      <c r="E2512" s="115" t="s">
        <v>87</v>
      </c>
      <c r="F2512" s="115" t="s">
        <v>86</v>
      </c>
      <c r="G2512" s="115">
        <v>1870</v>
      </c>
      <c r="H2512" s="115" t="s">
        <v>125</v>
      </c>
      <c r="I2512" s="115">
        <v>0</v>
      </c>
      <c r="J2512" s="115" t="s">
        <v>20</v>
      </c>
      <c r="K2512" s="115">
        <f>INDEX(DatosProcesados!$A$1:$BF$101,MATCH(DataBase!A2512,DatosProcesados!$A$1:$A$101,0),MATCH(DataBase!J2512,DatosProcesados!$A$1:$BF$1,0))</f>
        <v>3564</v>
      </c>
      <c r="L2512" s="115" t="str">
        <f>INDEX(Modelo!$A$9:$D$89,MATCH(DataBase!$J2512,Modelo!$A$9:$A$89,0),MATCH(DataBase!L$1,Modelo!$A$9:$D$9,0))</f>
        <v>Impacto ambiental</v>
      </c>
      <c r="M2512" s="115" t="str">
        <f>INDEX(Modelo!$A$9:$D$89,MATCH(DataBase!$J2512,Modelo!$A$9:$A$89,0),MATCH(DataBase!M$1,Modelo!$A$9:$D$9,0))</f>
        <v>Pilar 2</v>
      </c>
      <c r="N2512" s="115" t="str">
        <f>INDEX(Modelo!$A$9:$D$89,MATCH(DataBase!$J2512,Modelo!$A$9:$A$89,0),MATCH(DataBase!N$1,Modelo!$A$9:$D$9,0))</f>
        <v>negativo</v>
      </c>
      <c r="O2512" s="115">
        <f t="array" ref="O2512">IF(N2512="negativo",INDEX($AD$3:$AG$51,MATCH(1,($B2512=$AD$3:$AD$51)*($J2512=$AE$3:$AE$51),0),3),IF(N2512="positivo",INDEX($AD$55:$AG$109,MATCH(1,($B2512=$AD$55:$AD$109)*($J2512=$AE$55:$AE$109),0),3)))</f>
        <v>113301.89</v>
      </c>
      <c r="P2512" s="115">
        <f t="array" ref="P2512">IF(N2512="negativo",INDEX($AD$3:$AG$51,MATCH(1,($B2512=$AD$3:$AD$51)*($J2512=$AE$3:$AE$51),0),4),IF(N2512="positivo",INDEX($AD$55:$AG$109,MATCH(1,($B2512=$AD$55:$AD$109)*($J2512=$AE$55:$AE$109),0),4)))</f>
        <v>593</v>
      </c>
      <c r="Q2512" s="115" t="str">
        <f>VLOOKUP(M2512,Modelo!$A$2:$C$7,2,0)</f>
        <v>Acción Climática y Energía</v>
      </c>
      <c r="R2512" s="118">
        <f t="array" ref="R2512">INDEX(Modelo!$F$1:$H$37,MATCH(1,(DataBase!Q2512=Modelo!$G$1:$G$37)*(DataBase!B2512=Modelo!$F$1:$F$37),0),3)</f>
        <v>0.11764705882352941</v>
      </c>
      <c r="S2512" s="115">
        <f t="shared" si="80"/>
        <v>97.364005625465751</v>
      </c>
      <c r="T2512" s="115">
        <f t="shared" si="81"/>
        <v>11.454588897113618</v>
      </c>
    </row>
    <row r="2513" spans="1:20" x14ac:dyDescent="0.3">
      <c r="A2513" s="115" t="s">
        <v>204</v>
      </c>
      <c r="B2513" s="115" t="s">
        <v>84</v>
      </c>
      <c r="C2513" s="115" t="s">
        <v>103</v>
      </c>
      <c r="D2513" s="115" t="s">
        <v>86</v>
      </c>
      <c r="E2513" s="115" t="s">
        <v>87</v>
      </c>
      <c r="F2513" s="115" t="s">
        <v>87</v>
      </c>
      <c r="G2513" s="115">
        <v>1875</v>
      </c>
      <c r="H2513" s="115" t="s">
        <v>125</v>
      </c>
      <c r="I2513" s="115">
        <v>0</v>
      </c>
      <c r="J2513" s="115" t="s">
        <v>20</v>
      </c>
      <c r="K2513" s="115">
        <f>INDEX(DatosProcesados!$A$1:$BF$101,MATCH(DataBase!A2513,DatosProcesados!$A$1:$A$101,0),MATCH(DataBase!J2513,DatosProcesados!$A$1:$BF$1,0))</f>
        <v>13200.82</v>
      </c>
      <c r="L2513" s="115" t="str">
        <f>INDEX(Modelo!$A$9:$D$89,MATCH(DataBase!$J2513,Modelo!$A$9:$A$89,0),MATCH(DataBase!L$1,Modelo!$A$9:$D$9,0))</f>
        <v>Impacto ambiental</v>
      </c>
      <c r="M2513" s="115" t="str">
        <f>INDEX(Modelo!$A$9:$D$89,MATCH(DataBase!$J2513,Modelo!$A$9:$A$89,0),MATCH(DataBase!M$1,Modelo!$A$9:$D$9,0))</f>
        <v>Pilar 2</v>
      </c>
      <c r="N2513" s="115" t="str">
        <f>INDEX(Modelo!$A$9:$D$89,MATCH(DataBase!$J2513,Modelo!$A$9:$A$89,0),MATCH(DataBase!N$1,Modelo!$A$9:$D$9,0))</f>
        <v>negativo</v>
      </c>
      <c r="O2513" s="115">
        <f t="array" ref="O2513">IF(N2513="negativo",INDEX($AD$3:$AG$51,MATCH(1,($B2513=$AD$3:$AD$51)*($J2513=$AE$3:$AE$51),0),3),IF(N2513="positivo",INDEX($AD$55:$AG$109,MATCH(1,($B2513=$AD$55:$AD$109)*($J2513=$AE$55:$AE$109),0),3)))</f>
        <v>113301.89</v>
      </c>
      <c r="P2513" s="115">
        <f t="array" ref="P2513">IF(N2513="negativo",INDEX($AD$3:$AG$51,MATCH(1,($B2513=$AD$3:$AD$51)*($J2513=$AE$3:$AE$51),0),4),IF(N2513="positivo",INDEX($AD$55:$AG$109,MATCH(1,($B2513=$AD$55:$AD$109)*($J2513=$AE$55:$AE$109),0),4)))</f>
        <v>593</v>
      </c>
      <c r="Q2513" s="115" t="str">
        <f>VLOOKUP(M2513,Modelo!$A$2:$C$7,2,0)</f>
        <v>Acción Climática y Energía</v>
      </c>
      <c r="R2513" s="118">
        <f t="array" ref="R2513">INDEX(Modelo!$F$1:$H$37,MATCH(1,(DataBase!Q2513=Modelo!$G$1:$G$37)*(DataBase!B2513=Modelo!$F$1:$F$37),0),3)</f>
        <v>0.11764705882352941</v>
      </c>
      <c r="S2513" s="115">
        <f t="shared" si="80"/>
        <v>88.81381938904731</v>
      </c>
      <c r="T2513" s="115">
        <f t="shared" si="81"/>
        <v>10.448684634005566</v>
      </c>
    </row>
    <row r="2514" spans="1:20" x14ac:dyDescent="0.3">
      <c r="A2514" s="115" t="s">
        <v>226</v>
      </c>
      <c r="B2514" s="115" t="s">
        <v>216</v>
      </c>
      <c r="C2514" s="115" t="s">
        <v>103</v>
      </c>
      <c r="D2514" s="115" t="s">
        <v>86</v>
      </c>
      <c r="E2514" s="115" t="s">
        <v>86</v>
      </c>
      <c r="F2514" s="115" t="s">
        <v>87</v>
      </c>
      <c r="G2514" s="115">
        <v>1889</v>
      </c>
      <c r="H2514" s="115" t="s">
        <v>125</v>
      </c>
      <c r="I2514" s="115">
        <v>8.6157743510000007</v>
      </c>
      <c r="J2514" s="115" t="s">
        <v>20</v>
      </c>
      <c r="K2514" s="115">
        <f>INDEX(DatosProcesados!$A$1:$BF$101,MATCH(DataBase!A2514,DatosProcesados!$A$1:$A$101,0),MATCH(DataBase!J2514,DatosProcesados!$A$1:$BF$1,0))</f>
        <v>0</v>
      </c>
      <c r="L2514" s="115" t="str">
        <f>INDEX(Modelo!$A$9:$D$89,MATCH(DataBase!$J2514,Modelo!$A$9:$A$89,0),MATCH(DataBase!L$1,Modelo!$A$9:$D$9,0))</f>
        <v>Impacto ambiental</v>
      </c>
      <c r="M2514" s="115" t="str">
        <f>INDEX(Modelo!$A$9:$D$89,MATCH(DataBase!$J2514,Modelo!$A$9:$A$89,0),MATCH(DataBase!M$1,Modelo!$A$9:$D$9,0))</f>
        <v>Pilar 2</v>
      </c>
      <c r="N2514" s="115" t="str">
        <f>INDEX(Modelo!$A$9:$D$89,MATCH(DataBase!$J2514,Modelo!$A$9:$A$89,0),MATCH(DataBase!N$1,Modelo!$A$9:$D$9,0))</f>
        <v>negativo</v>
      </c>
      <c r="O2514" s="115">
        <f t="array" ref="O2514">IF(N2514="negativo",INDEX($AD$3:$AG$51,MATCH(1,($B2514=$AD$3:$AD$51)*($J2514=$AE$3:$AE$51),0),3),IF(N2514="positivo",INDEX($AD$55:$AG$109,MATCH(1,($B2514=$AD$55:$AD$109)*($J2514=$AE$55:$AE$109),0),3)))</f>
        <v>72055</v>
      </c>
      <c r="P2514" s="115">
        <f t="array" ref="P2514">IF(N2514="negativo",INDEX($AD$3:$AG$51,MATCH(1,($B2514=$AD$3:$AD$51)*($J2514=$AE$3:$AE$51),0),4),IF(N2514="positivo",INDEX($AD$55:$AG$109,MATCH(1,($B2514=$AD$55:$AD$109)*($J2514=$AE$55:$AE$109),0),4)))</f>
        <v>0</v>
      </c>
      <c r="Q2514" s="115" t="str">
        <f>VLOOKUP(M2514,Modelo!$A$2:$C$7,2,0)</f>
        <v>Acción Climática y Energía</v>
      </c>
      <c r="R2514" s="118">
        <f t="array" ref="R2514">INDEX(Modelo!$F$1:$H$37,MATCH(1,(DataBase!Q2514=Modelo!$G$1:$G$37)*(DataBase!B2514=Modelo!$F$1:$F$37),0),3)</f>
        <v>0.21052631578947367</v>
      </c>
      <c r="S2514" s="115">
        <f t="shared" si="80"/>
        <v>100</v>
      </c>
      <c r="T2514" s="115">
        <f t="shared" si="81"/>
        <v>21.052631578947366</v>
      </c>
    </row>
    <row r="2515" spans="1:20" x14ac:dyDescent="0.3">
      <c r="A2515" s="115" t="s">
        <v>287</v>
      </c>
      <c r="B2515" s="115" t="s">
        <v>216</v>
      </c>
      <c r="C2515" s="115" t="s">
        <v>103</v>
      </c>
      <c r="D2515" s="115" t="s">
        <v>86</v>
      </c>
      <c r="E2515" s="115" t="s">
        <v>86</v>
      </c>
      <c r="F2515" s="115" t="s">
        <v>87</v>
      </c>
      <c r="G2515" s="115">
        <v>2000</v>
      </c>
      <c r="H2515" s="115" t="s">
        <v>125</v>
      </c>
      <c r="I2515" s="115">
        <v>1.8730507999999999</v>
      </c>
      <c r="J2515" s="115" t="s">
        <v>20</v>
      </c>
      <c r="K2515" s="115">
        <f>INDEX(DatosProcesados!$A$1:$BF$101,MATCH(DataBase!A2515,DatosProcesados!$A$1:$A$101,0),MATCH(DataBase!J2515,DatosProcesados!$A$1:$BF$1,0))</f>
        <v>0</v>
      </c>
      <c r="L2515" s="115" t="str">
        <f>INDEX(Modelo!$A$9:$D$89,MATCH(DataBase!$J2515,Modelo!$A$9:$A$89,0),MATCH(DataBase!L$1,Modelo!$A$9:$D$9,0))</f>
        <v>Impacto ambiental</v>
      </c>
      <c r="M2515" s="115" t="str">
        <f>INDEX(Modelo!$A$9:$D$89,MATCH(DataBase!$J2515,Modelo!$A$9:$A$89,0),MATCH(DataBase!M$1,Modelo!$A$9:$D$9,0))</f>
        <v>Pilar 2</v>
      </c>
      <c r="N2515" s="115" t="str">
        <f>INDEX(Modelo!$A$9:$D$89,MATCH(DataBase!$J2515,Modelo!$A$9:$A$89,0),MATCH(DataBase!N$1,Modelo!$A$9:$D$9,0))</f>
        <v>negativo</v>
      </c>
      <c r="O2515" s="115">
        <f t="array" ref="O2515">IF(N2515="negativo",INDEX($AD$3:$AG$51,MATCH(1,($B2515=$AD$3:$AD$51)*($J2515=$AE$3:$AE$51),0),3),IF(N2515="positivo",INDEX($AD$55:$AG$109,MATCH(1,($B2515=$AD$55:$AD$109)*($J2515=$AE$55:$AE$109),0),3)))</f>
        <v>72055</v>
      </c>
      <c r="P2515" s="115">
        <f t="array" ref="P2515">IF(N2515="negativo",INDEX($AD$3:$AG$51,MATCH(1,($B2515=$AD$3:$AD$51)*($J2515=$AE$3:$AE$51),0),4),IF(N2515="positivo",INDEX($AD$55:$AG$109,MATCH(1,($B2515=$AD$55:$AD$109)*($J2515=$AE$55:$AE$109),0),4)))</f>
        <v>0</v>
      </c>
      <c r="Q2515" s="115" t="str">
        <f>VLOOKUP(M2515,Modelo!$A$2:$C$7,2,0)</f>
        <v>Acción Climática y Energía</v>
      </c>
      <c r="R2515" s="118">
        <f t="array" ref="R2515">INDEX(Modelo!$F$1:$H$37,MATCH(1,(DataBase!Q2515=Modelo!$G$1:$G$37)*(DataBase!B2515=Modelo!$F$1:$F$37),0),3)</f>
        <v>0.21052631578947367</v>
      </c>
      <c r="S2515" s="115">
        <f t="shared" si="80"/>
        <v>100</v>
      </c>
      <c r="T2515" s="115">
        <f t="shared" si="81"/>
        <v>21.052631578947366</v>
      </c>
    </row>
    <row r="2516" spans="1:20" x14ac:dyDescent="0.3">
      <c r="A2516" s="115" t="s">
        <v>345</v>
      </c>
      <c r="B2516" s="115" t="s">
        <v>313</v>
      </c>
      <c r="C2516" s="115" t="s">
        <v>103</v>
      </c>
      <c r="D2516" s="115" t="s">
        <v>86</v>
      </c>
      <c r="E2516" s="115" t="s">
        <v>86</v>
      </c>
      <c r="F2516" s="115" t="s">
        <v>86</v>
      </c>
      <c r="G2516" s="115">
        <v>2004</v>
      </c>
      <c r="H2516" s="115" t="s">
        <v>125</v>
      </c>
      <c r="I2516" s="115">
        <v>4.5125503050000004</v>
      </c>
      <c r="J2516" s="115" t="s">
        <v>20</v>
      </c>
      <c r="K2516" s="115" t="str">
        <f>INDEX(DatosProcesados!$A$1:$BF$101,MATCH(DataBase!A2516,DatosProcesados!$A$1:$A$101,0),MATCH(DataBase!J2516,DatosProcesados!$A$1:$BF$1,0))</f>
        <v xml:space="preserve">No informa </v>
      </c>
      <c r="L2516" s="115" t="str">
        <f>INDEX(Modelo!$A$9:$D$89,MATCH(DataBase!$J2516,Modelo!$A$9:$A$89,0),MATCH(DataBase!L$1,Modelo!$A$9:$D$9,0))</f>
        <v>Impacto ambiental</v>
      </c>
      <c r="M2516" s="115" t="str">
        <f>INDEX(Modelo!$A$9:$D$89,MATCH(DataBase!$J2516,Modelo!$A$9:$A$89,0),MATCH(DataBase!M$1,Modelo!$A$9:$D$9,0))</f>
        <v>Pilar 2</v>
      </c>
      <c r="N2516" s="115" t="str">
        <f>INDEX(Modelo!$A$9:$D$89,MATCH(DataBase!$J2516,Modelo!$A$9:$A$89,0),MATCH(DataBase!N$1,Modelo!$A$9:$D$9,0))</f>
        <v>negativo</v>
      </c>
      <c r="O2516" s="115">
        <f t="array" ref="O2516">IF(N2516="negativo",INDEX($AD$3:$AG$51,MATCH(1,($B2516=$AD$3:$AD$51)*($J2516=$AE$3:$AE$51),0),3),IF(N2516="positivo",INDEX($AD$55:$AG$109,MATCH(1,($B2516=$AD$55:$AD$109)*($J2516=$AE$55:$AE$109),0),3)))</f>
        <v>75077.399999999994</v>
      </c>
      <c r="P2516" s="115">
        <f t="array" ref="P2516">IF(N2516="negativo",INDEX($AD$3:$AG$51,MATCH(1,($B2516=$AD$3:$AD$51)*($J2516=$AE$3:$AE$51),0),4),IF(N2516="positivo",INDEX($AD$55:$AG$109,MATCH(1,($B2516=$AD$55:$AD$109)*($J2516=$AE$55:$AE$109),0),4)))</f>
        <v>21.97</v>
      </c>
      <c r="Q2516" s="115" t="str">
        <f>VLOOKUP(M2516,Modelo!$A$2:$C$7,2,0)</f>
        <v>Acción Climática y Energía</v>
      </c>
      <c r="R2516" s="118">
        <f t="array" ref="R2516">INDEX(Modelo!$F$1:$H$37,MATCH(1,(DataBase!Q2516=Modelo!$G$1:$G$37)*(DataBase!B2516=Modelo!$F$1:$F$37),0),3)</f>
        <v>0.17647058823529413</v>
      </c>
      <c r="S2516" s="115">
        <f t="shared" si="80"/>
        <v>0</v>
      </c>
      <c r="T2516" s="115">
        <f t="shared" si="81"/>
        <v>0</v>
      </c>
    </row>
    <row r="2517" spans="1:20" x14ac:dyDescent="0.3">
      <c r="A2517" s="115" t="s">
        <v>464</v>
      </c>
      <c r="B2517" s="115" t="s">
        <v>407</v>
      </c>
      <c r="C2517" s="115" t="s">
        <v>103</v>
      </c>
      <c r="D2517" s="115" t="s">
        <v>86</v>
      </c>
      <c r="E2517" s="115" t="s">
        <v>86</v>
      </c>
      <c r="F2517" s="115" t="s">
        <v>87</v>
      </c>
      <c r="G2517" s="115">
        <v>1990</v>
      </c>
      <c r="H2517" s="115" t="s">
        <v>281</v>
      </c>
      <c r="I2517" s="115">
        <v>0.89502277900000005</v>
      </c>
      <c r="J2517" s="115" t="s">
        <v>20</v>
      </c>
      <c r="K2517" s="115" t="str">
        <f>INDEX(DatosProcesados!$A$1:$BF$101,MATCH(DataBase!A2517,DatosProcesados!$A$1:$A$101,0),MATCH(DataBase!J2517,DatosProcesados!$A$1:$BF$1,0))</f>
        <v>No informa</v>
      </c>
      <c r="L2517" s="115" t="str">
        <f>INDEX(Modelo!$A$9:$D$89,MATCH(DataBase!$J2517,Modelo!$A$9:$A$89,0),MATCH(DataBase!L$1,Modelo!$A$9:$D$9,0))</f>
        <v>Impacto ambiental</v>
      </c>
      <c r="M2517" s="115" t="str">
        <f>INDEX(Modelo!$A$9:$D$89,MATCH(DataBase!$J2517,Modelo!$A$9:$A$89,0),MATCH(DataBase!M$1,Modelo!$A$9:$D$9,0))</f>
        <v>Pilar 2</v>
      </c>
      <c r="N2517" s="115" t="str">
        <f>INDEX(Modelo!$A$9:$D$89,MATCH(DataBase!$J2517,Modelo!$A$9:$A$89,0),MATCH(DataBase!N$1,Modelo!$A$9:$D$9,0))</f>
        <v>negativo</v>
      </c>
      <c r="O2517" s="115">
        <f t="array" ref="O2517">IF(N2517="negativo",INDEX($AD$3:$AG$51,MATCH(1,($B2517=$AD$3:$AD$51)*($J2517=$AE$3:$AE$51),0),3),IF(N2517="positivo",INDEX($AD$55:$AG$109,MATCH(1,($B2517=$AD$55:$AD$109)*($J2517=$AE$55:$AE$109),0),3)))</f>
        <v>859892</v>
      </c>
      <c r="P2517" s="115">
        <f t="array" ref="P2517">IF(N2517="negativo",INDEX($AD$3:$AG$51,MATCH(1,($B2517=$AD$3:$AD$51)*($J2517=$AE$3:$AE$51),0),4),IF(N2517="positivo",INDEX($AD$55:$AG$109,MATCH(1,($B2517=$AD$55:$AD$109)*($J2517=$AE$55:$AE$109),0),4)))</f>
        <v>17590</v>
      </c>
      <c r="Q2517" s="115" t="str">
        <f>VLOOKUP(M2517,Modelo!$A$2:$C$7,2,0)</f>
        <v>Acción Climática y Energía</v>
      </c>
      <c r="R2517" s="118">
        <f t="array" ref="R2517">INDEX(Modelo!$F$1:$H$37,MATCH(1,(DataBase!Q2517=Modelo!$G$1:$G$37)*(DataBase!B2517=Modelo!$F$1:$F$37),0),3)</f>
        <v>0.19230769230769232</v>
      </c>
      <c r="S2517" s="115">
        <f t="shared" si="80"/>
        <v>0</v>
      </c>
      <c r="T2517" s="115">
        <f t="shared" si="81"/>
        <v>0</v>
      </c>
    </row>
    <row r="2518" spans="1:20" x14ac:dyDescent="0.3">
      <c r="A2518" s="115" t="s">
        <v>296</v>
      </c>
      <c r="B2518" s="115" t="s">
        <v>216</v>
      </c>
      <c r="C2518" s="115" t="s">
        <v>103</v>
      </c>
      <c r="D2518" s="115" t="s">
        <v>86</v>
      </c>
      <c r="E2518" s="115" t="s">
        <v>86</v>
      </c>
      <c r="F2518" s="115" t="s">
        <v>87</v>
      </c>
      <c r="G2518" s="115">
        <v>1944</v>
      </c>
      <c r="H2518" s="115" t="s">
        <v>125</v>
      </c>
      <c r="I2518" s="115">
        <v>1.7785578609999999</v>
      </c>
      <c r="J2518" s="115" t="s">
        <v>20</v>
      </c>
      <c r="K2518" s="115" t="str">
        <f>INDEX(DatosProcesados!$A$1:$BF$101,MATCH(DataBase!A2518,DatosProcesados!$A$1:$A$101,0),MATCH(DataBase!J2518,DatosProcesados!$A$1:$BF$1,0))</f>
        <v xml:space="preserve">No informa </v>
      </c>
      <c r="L2518" s="115" t="str">
        <f>INDEX(Modelo!$A$9:$D$89,MATCH(DataBase!$J2518,Modelo!$A$9:$A$89,0),MATCH(DataBase!L$1,Modelo!$A$9:$D$9,0))</f>
        <v>Impacto ambiental</v>
      </c>
      <c r="M2518" s="115" t="str">
        <f>INDEX(Modelo!$A$9:$D$89,MATCH(DataBase!$J2518,Modelo!$A$9:$A$89,0),MATCH(DataBase!M$1,Modelo!$A$9:$D$9,0))</f>
        <v>Pilar 2</v>
      </c>
      <c r="N2518" s="115" t="str">
        <f>INDEX(Modelo!$A$9:$D$89,MATCH(DataBase!$J2518,Modelo!$A$9:$A$89,0),MATCH(DataBase!N$1,Modelo!$A$9:$D$9,0))</f>
        <v>negativo</v>
      </c>
      <c r="O2518" s="115">
        <f t="array" ref="O2518">IF(N2518="negativo",INDEX($AD$3:$AG$51,MATCH(1,($B2518=$AD$3:$AD$51)*($J2518=$AE$3:$AE$51),0),3),IF(N2518="positivo",INDEX($AD$55:$AG$109,MATCH(1,($B2518=$AD$55:$AD$109)*($J2518=$AE$55:$AE$109),0),3)))</f>
        <v>72055</v>
      </c>
      <c r="P2518" s="115">
        <f t="array" ref="P2518">IF(N2518="negativo",INDEX($AD$3:$AG$51,MATCH(1,($B2518=$AD$3:$AD$51)*($J2518=$AE$3:$AE$51),0),4),IF(N2518="positivo",INDEX($AD$55:$AG$109,MATCH(1,($B2518=$AD$55:$AD$109)*($J2518=$AE$55:$AE$109),0),4)))</f>
        <v>0</v>
      </c>
      <c r="Q2518" s="115" t="str">
        <f>VLOOKUP(M2518,Modelo!$A$2:$C$7,2,0)</f>
        <v>Acción Climática y Energía</v>
      </c>
      <c r="R2518" s="118">
        <f t="array" ref="R2518">INDEX(Modelo!$F$1:$H$37,MATCH(1,(DataBase!Q2518=Modelo!$G$1:$G$37)*(DataBase!B2518=Modelo!$F$1:$F$37),0),3)</f>
        <v>0.21052631578947367</v>
      </c>
      <c r="S2518" s="115">
        <f t="shared" si="80"/>
        <v>0</v>
      </c>
      <c r="T2518" s="115">
        <f t="shared" si="81"/>
        <v>0</v>
      </c>
    </row>
    <row r="2519" spans="1:20" x14ac:dyDescent="0.3">
      <c r="A2519" s="115" t="s">
        <v>134</v>
      </c>
      <c r="B2519" s="115" t="s">
        <v>84</v>
      </c>
      <c r="C2519" s="115" t="s">
        <v>103</v>
      </c>
      <c r="D2519" s="115" t="s">
        <v>86</v>
      </c>
      <c r="E2519" s="115" t="s">
        <v>87</v>
      </c>
      <c r="F2519" s="115" t="s">
        <v>87</v>
      </c>
      <c r="G2519" s="115">
        <v>2001</v>
      </c>
      <c r="H2519" s="115" t="s">
        <v>125</v>
      </c>
      <c r="I2519" s="115">
        <v>6.5475670460000002</v>
      </c>
      <c r="J2519" s="115" t="s">
        <v>20</v>
      </c>
      <c r="K2519" s="115">
        <f>INDEX(DatosProcesados!$A$1:$BF$101,MATCH(DataBase!A2519,DatosProcesados!$A$1:$A$101,0),MATCH(DataBase!J2519,DatosProcesados!$A$1:$BF$1,0))</f>
        <v>108148.15</v>
      </c>
      <c r="L2519" s="115" t="str">
        <f>INDEX(Modelo!$A$9:$D$89,MATCH(DataBase!$J2519,Modelo!$A$9:$A$89,0),MATCH(DataBase!L$1,Modelo!$A$9:$D$9,0))</f>
        <v>Impacto ambiental</v>
      </c>
      <c r="M2519" s="115" t="str">
        <f>INDEX(Modelo!$A$9:$D$89,MATCH(DataBase!$J2519,Modelo!$A$9:$A$89,0),MATCH(DataBase!M$1,Modelo!$A$9:$D$9,0))</f>
        <v>Pilar 2</v>
      </c>
      <c r="N2519" s="115" t="str">
        <f>INDEX(Modelo!$A$9:$D$89,MATCH(DataBase!$J2519,Modelo!$A$9:$A$89,0),MATCH(DataBase!N$1,Modelo!$A$9:$D$9,0))</f>
        <v>negativo</v>
      </c>
      <c r="O2519" s="115">
        <f t="array" ref="O2519">IF(N2519="negativo",INDEX($AD$3:$AG$51,MATCH(1,($B2519=$AD$3:$AD$51)*($J2519=$AE$3:$AE$51),0),3),IF(N2519="positivo",INDEX($AD$55:$AG$109,MATCH(1,($B2519=$AD$55:$AD$109)*($J2519=$AE$55:$AE$109),0),3)))</f>
        <v>113301.89</v>
      </c>
      <c r="P2519" s="115">
        <f t="array" ref="P2519">IF(N2519="negativo",INDEX($AD$3:$AG$51,MATCH(1,($B2519=$AD$3:$AD$51)*($J2519=$AE$3:$AE$51),0),4),IF(N2519="positivo",INDEX($AD$55:$AG$109,MATCH(1,($B2519=$AD$55:$AD$109)*($J2519=$AE$55:$AE$109),0),4)))</f>
        <v>593</v>
      </c>
      <c r="Q2519" s="115" t="str">
        <f>VLOOKUP(M2519,Modelo!$A$2:$C$7,2,0)</f>
        <v>Acción Climática y Energía</v>
      </c>
      <c r="R2519" s="118">
        <f t="array" ref="R2519">INDEX(Modelo!$F$1:$H$37,MATCH(1,(DataBase!Q2519=Modelo!$G$1:$G$37)*(DataBase!B2519=Modelo!$F$1:$F$37),0),3)</f>
        <v>0.11764705882352941</v>
      </c>
      <c r="S2519" s="115">
        <f t="shared" si="80"/>
        <v>4.5726117966382258</v>
      </c>
      <c r="T2519" s="115">
        <f t="shared" si="81"/>
        <v>0.53795432901626183</v>
      </c>
    </row>
    <row r="2520" spans="1:20" x14ac:dyDescent="0.3">
      <c r="A2520" s="115" t="s">
        <v>290</v>
      </c>
      <c r="B2520" s="115" t="s">
        <v>216</v>
      </c>
      <c r="C2520" s="115" t="s">
        <v>103</v>
      </c>
      <c r="D2520" s="115" t="s">
        <v>86</v>
      </c>
      <c r="E2520" s="115" t="s">
        <v>87</v>
      </c>
      <c r="F2520" s="115" t="s">
        <v>87</v>
      </c>
      <c r="G2520" s="115">
        <v>1934</v>
      </c>
      <c r="H2520" s="115" t="s">
        <v>125</v>
      </c>
      <c r="I2520" s="115">
        <v>1.84479215</v>
      </c>
      <c r="J2520" s="115" t="s">
        <v>20</v>
      </c>
      <c r="K2520" s="115">
        <f>INDEX(DatosProcesados!$A$1:$BF$101,MATCH(DataBase!A2520,DatosProcesados!$A$1:$A$101,0),MATCH(DataBase!J2520,DatosProcesados!$A$1:$BF$1,0))</f>
        <v>72055</v>
      </c>
      <c r="L2520" s="115" t="str">
        <f>INDEX(Modelo!$A$9:$D$89,MATCH(DataBase!$J2520,Modelo!$A$9:$A$89,0),MATCH(DataBase!L$1,Modelo!$A$9:$D$9,0))</f>
        <v>Impacto ambiental</v>
      </c>
      <c r="M2520" s="115" t="str">
        <f>INDEX(Modelo!$A$9:$D$89,MATCH(DataBase!$J2520,Modelo!$A$9:$A$89,0),MATCH(DataBase!M$1,Modelo!$A$9:$D$9,0))</f>
        <v>Pilar 2</v>
      </c>
      <c r="N2520" s="115" t="str">
        <f>INDEX(Modelo!$A$9:$D$89,MATCH(DataBase!$J2520,Modelo!$A$9:$A$89,0),MATCH(DataBase!N$1,Modelo!$A$9:$D$9,0))</f>
        <v>negativo</v>
      </c>
      <c r="O2520" s="115">
        <f t="array" ref="O2520">IF(N2520="negativo",INDEX($AD$3:$AG$51,MATCH(1,($B2520=$AD$3:$AD$51)*($J2520=$AE$3:$AE$51),0),3),IF(N2520="positivo",INDEX($AD$55:$AG$109,MATCH(1,($B2520=$AD$55:$AD$109)*($J2520=$AE$55:$AE$109),0),3)))</f>
        <v>72055</v>
      </c>
      <c r="P2520" s="115">
        <f t="array" ref="P2520">IF(N2520="negativo",INDEX($AD$3:$AG$51,MATCH(1,($B2520=$AD$3:$AD$51)*($J2520=$AE$3:$AE$51),0),4),IF(N2520="positivo",INDEX($AD$55:$AG$109,MATCH(1,($B2520=$AD$55:$AD$109)*($J2520=$AE$55:$AE$109),0),4)))</f>
        <v>0</v>
      </c>
      <c r="Q2520" s="115" t="str">
        <f>VLOOKUP(M2520,Modelo!$A$2:$C$7,2,0)</f>
        <v>Acción Climática y Energía</v>
      </c>
      <c r="R2520" s="118">
        <f t="array" ref="R2520">INDEX(Modelo!$F$1:$H$37,MATCH(1,(DataBase!Q2520=Modelo!$G$1:$G$37)*(DataBase!B2520=Modelo!$F$1:$F$37),0),3)</f>
        <v>0.21052631578947367</v>
      </c>
      <c r="S2520" s="115">
        <f t="shared" si="80"/>
        <v>0</v>
      </c>
      <c r="T2520" s="115">
        <f t="shared" si="81"/>
        <v>0</v>
      </c>
    </row>
    <row r="2521" spans="1:20" x14ac:dyDescent="0.3">
      <c r="A2521" s="115" t="s">
        <v>346</v>
      </c>
      <c r="B2521" s="115" t="s">
        <v>313</v>
      </c>
      <c r="C2521" s="115" t="s">
        <v>103</v>
      </c>
      <c r="D2521" s="115" t="s">
        <v>87</v>
      </c>
      <c r="E2521" s="115" t="s">
        <v>87</v>
      </c>
      <c r="F2521" s="115" t="s">
        <v>87</v>
      </c>
      <c r="G2521" s="115">
        <v>1960</v>
      </c>
      <c r="H2521" s="115" t="s">
        <v>177</v>
      </c>
      <c r="I2521" s="115">
        <v>4.2128666020000001</v>
      </c>
      <c r="J2521" s="115" t="s">
        <v>20</v>
      </c>
      <c r="K2521" s="115" t="str">
        <f>INDEX(DatosProcesados!$A$1:$BF$101,MATCH(DataBase!A2521,DatosProcesados!$A$1:$A$101,0),MATCH(DataBase!J2521,DatosProcesados!$A$1:$BF$1,0))</f>
        <v>No informa</v>
      </c>
      <c r="L2521" s="115" t="str">
        <f>INDEX(Modelo!$A$9:$D$89,MATCH(DataBase!$J2521,Modelo!$A$9:$A$89,0),MATCH(DataBase!L$1,Modelo!$A$9:$D$9,0))</f>
        <v>Impacto ambiental</v>
      </c>
      <c r="M2521" s="115" t="str">
        <f>INDEX(Modelo!$A$9:$D$89,MATCH(DataBase!$J2521,Modelo!$A$9:$A$89,0),MATCH(DataBase!M$1,Modelo!$A$9:$D$9,0))</f>
        <v>Pilar 2</v>
      </c>
      <c r="N2521" s="115" t="str">
        <f>INDEX(Modelo!$A$9:$D$89,MATCH(DataBase!$J2521,Modelo!$A$9:$A$89,0),MATCH(DataBase!N$1,Modelo!$A$9:$D$9,0))</f>
        <v>negativo</v>
      </c>
      <c r="O2521" s="115">
        <f t="array" ref="O2521">IF(N2521="negativo",INDEX($AD$3:$AG$51,MATCH(1,($B2521=$AD$3:$AD$51)*($J2521=$AE$3:$AE$51),0),3),IF(N2521="positivo",INDEX($AD$55:$AG$109,MATCH(1,($B2521=$AD$55:$AD$109)*($J2521=$AE$55:$AE$109),0),3)))</f>
        <v>75077.399999999994</v>
      </c>
      <c r="P2521" s="115">
        <f t="array" ref="P2521">IF(N2521="negativo",INDEX($AD$3:$AG$51,MATCH(1,($B2521=$AD$3:$AD$51)*($J2521=$AE$3:$AE$51),0),4),IF(N2521="positivo",INDEX($AD$55:$AG$109,MATCH(1,($B2521=$AD$55:$AD$109)*($J2521=$AE$55:$AE$109),0),4)))</f>
        <v>21.97</v>
      </c>
      <c r="Q2521" s="115" t="str">
        <f>VLOOKUP(M2521,Modelo!$A$2:$C$7,2,0)</f>
        <v>Acción Climática y Energía</v>
      </c>
      <c r="R2521" s="118">
        <f t="array" ref="R2521">INDEX(Modelo!$F$1:$H$37,MATCH(1,(DataBase!Q2521=Modelo!$G$1:$G$37)*(DataBase!B2521=Modelo!$F$1:$F$37),0),3)</f>
        <v>0.17647058823529413</v>
      </c>
      <c r="S2521" s="115">
        <f t="shared" si="80"/>
        <v>0</v>
      </c>
      <c r="T2521" s="115">
        <f t="shared" si="81"/>
        <v>0</v>
      </c>
    </row>
    <row r="2522" spans="1:20" x14ac:dyDescent="0.3">
      <c r="A2522" s="115" t="s">
        <v>124</v>
      </c>
      <c r="B2522" s="115" t="s">
        <v>84</v>
      </c>
      <c r="C2522" s="115" t="s">
        <v>97</v>
      </c>
      <c r="D2522" s="115" t="s">
        <v>86</v>
      </c>
      <c r="E2522" s="115" t="s">
        <v>86</v>
      </c>
      <c r="F2522" s="115" t="s">
        <v>86</v>
      </c>
      <c r="G2522" s="115">
        <v>2012</v>
      </c>
      <c r="H2522" s="115" t="s">
        <v>125</v>
      </c>
      <c r="I2522" s="115">
        <v>9.9777362400000005</v>
      </c>
      <c r="J2522" s="115" t="s">
        <v>20</v>
      </c>
      <c r="K2522" s="115">
        <f>INDEX(DatosProcesados!$A$1:$BF$101,MATCH(DataBase!A2522,DatosProcesados!$A$1:$A$101,0),MATCH(DataBase!J2522,DatosProcesados!$A$1:$BF$1,0))</f>
        <v>86306.29</v>
      </c>
      <c r="L2522" s="115" t="str">
        <f>INDEX(Modelo!$A$9:$D$89,MATCH(DataBase!$J2522,Modelo!$A$9:$A$89,0),MATCH(DataBase!L$1,Modelo!$A$9:$D$9,0))</f>
        <v>Impacto ambiental</v>
      </c>
      <c r="M2522" s="115" t="str">
        <f>INDEX(Modelo!$A$9:$D$89,MATCH(DataBase!$J2522,Modelo!$A$9:$A$89,0),MATCH(DataBase!M$1,Modelo!$A$9:$D$9,0))</f>
        <v>Pilar 2</v>
      </c>
      <c r="N2522" s="115" t="str">
        <f>INDEX(Modelo!$A$9:$D$89,MATCH(DataBase!$J2522,Modelo!$A$9:$A$89,0),MATCH(DataBase!N$1,Modelo!$A$9:$D$9,0))</f>
        <v>negativo</v>
      </c>
      <c r="O2522" s="115">
        <f t="array" ref="O2522">IF(N2522="negativo",INDEX($AD$3:$AG$51,MATCH(1,($B2522=$AD$3:$AD$51)*($J2522=$AE$3:$AE$51),0),3),IF(N2522="positivo",INDEX($AD$55:$AG$109,MATCH(1,($B2522=$AD$55:$AD$109)*($J2522=$AE$55:$AE$109),0),3)))</f>
        <v>113301.89</v>
      </c>
      <c r="P2522" s="115">
        <f t="array" ref="P2522">IF(N2522="negativo",INDEX($AD$3:$AG$51,MATCH(1,($B2522=$AD$3:$AD$51)*($J2522=$AE$3:$AE$51),0),4),IF(N2522="positivo",INDEX($AD$55:$AG$109,MATCH(1,($B2522=$AD$55:$AD$109)*($J2522=$AE$55:$AE$109),0),4)))</f>
        <v>593</v>
      </c>
      <c r="Q2522" s="115" t="str">
        <f>VLOOKUP(M2522,Modelo!$A$2:$C$7,2,0)</f>
        <v>Acción Climática y Energía</v>
      </c>
      <c r="R2522" s="118">
        <f t="array" ref="R2522">INDEX(Modelo!$F$1:$H$37,MATCH(1,(DataBase!Q2522=Modelo!$G$1:$G$37)*(DataBase!B2522=Modelo!$F$1:$F$37),0),3)</f>
        <v>0.11764705882352941</v>
      </c>
      <c r="S2522" s="115">
        <f t="shared" si="80"/>
        <v>23.951615529174319</v>
      </c>
      <c r="T2522" s="115">
        <f t="shared" si="81"/>
        <v>2.8178371210793314</v>
      </c>
    </row>
    <row r="2523" spans="1:20" x14ac:dyDescent="0.3">
      <c r="A2523" s="115" t="s">
        <v>414</v>
      </c>
      <c r="B2523" s="115" t="s">
        <v>407</v>
      </c>
      <c r="C2523" s="115" t="s">
        <v>103</v>
      </c>
      <c r="D2523" s="115" t="s">
        <v>86</v>
      </c>
      <c r="E2523" s="115" t="s">
        <v>86</v>
      </c>
      <c r="F2523" s="115" t="s">
        <v>87</v>
      </c>
      <c r="G2523" s="115">
        <v>1976</v>
      </c>
      <c r="H2523" s="115" t="s">
        <v>415</v>
      </c>
      <c r="I2523" s="115">
        <v>6.0471020830000004</v>
      </c>
      <c r="J2523" s="115" t="s">
        <v>20</v>
      </c>
      <c r="K2523" s="115" t="str">
        <f>INDEX(DatosProcesados!$A$1:$BF$101,MATCH(DataBase!A2523,DatosProcesados!$A$1:$A$101,0),MATCH(DataBase!J2523,DatosProcesados!$A$1:$BF$1,0))</f>
        <v>No informa</v>
      </c>
      <c r="L2523" s="115" t="str">
        <f>INDEX(Modelo!$A$9:$D$89,MATCH(DataBase!$J2523,Modelo!$A$9:$A$89,0),MATCH(DataBase!L$1,Modelo!$A$9:$D$9,0))</f>
        <v>Impacto ambiental</v>
      </c>
      <c r="M2523" s="115" t="str">
        <f>INDEX(Modelo!$A$9:$D$89,MATCH(DataBase!$J2523,Modelo!$A$9:$A$89,0),MATCH(DataBase!M$1,Modelo!$A$9:$D$9,0))</f>
        <v>Pilar 2</v>
      </c>
      <c r="N2523" s="115" t="str">
        <f>INDEX(Modelo!$A$9:$D$89,MATCH(DataBase!$J2523,Modelo!$A$9:$A$89,0),MATCH(DataBase!N$1,Modelo!$A$9:$D$9,0))</f>
        <v>negativo</v>
      </c>
      <c r="O2523" s="115">
        <f t="array" ref="O2523">IF(N2523="negativo",INDEX($AD$3:$AG$51,MATCH(1,($B2523=$AD$3:$AD$51)*($J2523=$AE$3:$AE$51),0),3),IF(N2523="positivo",INDEX($AD$55:$AG$109,MATCH(1,($B2523=$AD$55:$AD$109)*($J2523=$AE$55:$AE$109),0),3)))</f>
        <v>859892</v>
      </c>
      <c r="P2523" s="115">
        <f t="array" ref="P2523">IF(N2523="negativo",INDEX($AD$3:$AG$51,MATCH(1,($B2523=$AD$3:$AD$51)*($J2523=$AE$3:$AE$51),0),4),IF(N2523="positivo",INDEX($AD$55:$AG$109,MATCH(1,($B2523=$AD$55:$AD$109)*($J2523=$AE$55:$AE$109),0),4)))</f>
        <v>17590</v>
      </c>
      <c r="Q2523" s="115" t="str">
        <f>VLOOKUP(M2523,Modelo!$A$2:$C$7,2,0)</f>
        <v>Acción Climática y Energía</v>
      </c>
      <c r="R2523" s="118">
        <f t="array" ref="R2523">INDEX(Modelo!$F$1:$H$37,MATCH(1,(DataBase!Q2523=Modelo!$G$1:$G$37)*(DataBase!B2523=Modelo!$F$1:$F$37),0),3)</f>
        <v>0.19230769230769232</v>
      </c>
      <c r="S2523" s="115">
        <f t="shared" si="80"/>
        <v>0</v>
      </c>
      <c r="T2523" s="115">
        <f t="shared" si="81"/>
        <v>0</v>
      </c>
    </row>
    <row r="2524" spans="1:20" x14ac:dyDescent="0.3">
      <c r="A2524" s="115" t="s">
        <v>337</v>
      </c>
      <c r="B2524" s="115" t="s">
        <v>313</v>
      </c>
      <c r="C2524" s="115" t="s">
        <v>103</v>
      </c>
      <c r="D2524" s="115" t="s">
        <v>86</v>
      </c>
      <c r="E2524" s="115" t="s">
        <v>86</v>
      </c>
      <c r="F2524" s="115" t="s">
        <v>87</v>
      </c>
      <c r="G2524" s="115">
        <v>1879</v>
      </c>
      <c r="H2524" s="115" t="s">
        <v>244</v>
      </c>
      <c r="I2524" s="115">
        <v>5.8689859999999996</v>
      </c>
      <c r="J2524" s="115" t="s">
        <v>20</v>
      </c>
      <c r="K2524" s="115" t="str">
        <f>INDEX(DatosProcesados!$A$1:$BF$101,MATCH(DataBase!A2524,DatosProcesados!$A$1:$A$101,0),MATCH(DataBase!J2524,DatosProcesados!$A$1:$BF$1,0))</f>
        <v>No informa</v>
      </c>
      <c r="L2524" s="115" t="str">
        <f>INDEX(Modelo!$A$9:$D$89,MATCH(DataBase!$J2524,Modelo!$A$9:$A$89,0),MATCH(DataBase!L$1,Modelo!$A$9:$D$9,0))</f>
        <v>Impacto ambiental</v>
      </c>
      <c r="M2524" s="115" t="str">
        <f>INDEX(Modelo!$A$9:$D$89,MATCH(DataBase!$J2524,Modelo!$A$9:$A$89,0),MATCH(DataBase!M$1,Modelo!$A$9:$D$9,0))</f>
        <v>Pilar 2</v>
      </c>
      <c r="N2524" s="115" t="str">
        <f>INDEX(Modelo!$A$9:$D$89,MATCH(DataBase!$J2524,Modelo!$A$9:$A$89,0),MATCH(DataBase!N$1,Modelo!$A$9:$D$9,0))</f>
        <v>negativo</v>
      </c>
      <c r="O2524" s="115">
        <f t="array" ref="O2524">IF(N2524="negativo",INDEX($AD$3:$AG$51,MATCH(1,($B2524=$AD$3:$AD$51)*($J2524=$AE$3:$AE$51),0),3),IF(N2524="positivo",INDEX($AD$55:$AG$109,MATCH(1,($B2524=$AD$55:$AD$109)*($J2524=$AE$55:$AE$109),0),3)))</f>
        <v>75077.399999999994</v>
      </c>
      <c r="P2524" s="115">
        <f t="array" ref="P2524">IF(N2524="negativo",INDEX($AD$3:$AG$51,MATCH(1,($B2524=$AD$3:$AD$51)*($J2524=$AE$3:$AE$51),0),4),IF(N2524="positivo",INDEX($AD$55:$AG$109,MATCH(1,($B2524=$AD$55:$AD$109)*($J2524=$AE$55:$AE$109),0),4)))</f>
        <v>21.97</v>
      </c>
      <c r="Q2524" s="115" t="str">
        <f>VLOOKUP(M2524,Modelo!$A$2:$C$7,2,0)</f>
        <v>Acción Climática y Energía</v>
      </c>
      <c r="R2524" s="118">
        <f t="array" ref="R2524">INDEX(Modelo!$F$1:$H$37,MATCH(1,(DataBase!Q2524=Modelo!$G$1:$G$37)*(DataBase!B2524=Modelo!$F$1:$F$37),0),3)</f>
        <v>0.17647058823529413</v>
      </c>
      <c r="S2524" s="115">
        <f t="shared" si="80"/>
        <v>0</v>
      </c>
      <c r="T2524" s="115">
        <f t="shared" si="81"/>
        <v>0</v>
      </c>
    </row>
    <row r="2525" spans="1:20" x14ac:dyDescent="0.3">
      <c r="A2525" s="115" t="s">
        <v>373</v>
      </c>
      <c r="B2525" s="115" t="s">
        <v>313</v>
      </c>
      <c r="C2525" s="115" t="s">
        <v>103</v>
      </c>
      <c r="D2525" s="115" t="s">
        <v>87</v>
      </c>
      <c r="E2525" s="115" t="s">
        <v>86</v>
      </c>
      <c r="F2525" s="115" t="s">
        <v>86</v>
      </c>
      <c r="G2525" s="115">
        <v>1997</v>
      </c>
      <c r="H2525" s="115" t="s">
        <v>125</v>
      </c>
      <c r="I2525" s="115">
        <v>1.9766409730000001</v>
      </c>
      <c r="J2525" s="115" t="s">
        <v>20</v>
      </c>
      <c r="K2525" s="115" t="str">
        <f>INDEX(DatosProcesados!$A$1:$BF$101,MATCH(DataBase!A2525,DatosProcesados!$A$1:$A$101,0),MATCH(DataBase!J2525,DatosProcesados!$A$1:$BF$1,0))</f>
        <v xml:space="preserve">No informa </v>
      </c>
      <c r="L2525" s="115" t="str">
        <f>INDEX(Modelo!$A$9:$D$89,MATCH(DataBase!$J2525,Modelo!$A$9:$A$89,0),MATCH(DataBase!L$1,Modelo!$A$9:$D$9,0))</f>
        <v>Impacto ambiental</v>
      </c>
      <c r="M2525" s="115" t="str">
        <f>INDEX(Modelo!$A$9:$D$89,MATCH(DataBase!$J2525,Modelo!$A$9:$A$89,0),MATCH(DataBase!M$1,Modelo!$A$9:$D$9,0))</f>
        <v>Pilar 2</v>
      </c>
      <c r="N2525" s="115" t="str">
        <f>INDEX(Modelo!$A$9:$D$89,MATCH(DataBase!$J2525,Modelo!$A$9:$A$89,0),MATCH(DataBase!N$1,Modelo!$A$9:$D$9,0))</f>
        <v>negativo</v>
      </c>
      <c r="O2525" s="115">
        <f t="array" ref="O2525">IF(N2525="negativo",INDEX($AD$3:$AG$51,MATCH(1,($B2525=$AD$3:$AD$51)*($J2525=$AE$3:$AE$51),0),3),IF(N2525="positivo",INDEX($AD$55:$AG$109,MATCH(1,($B2525=$AD$55:$AD$109)*($J2525=$AE$55:$AE$109),0),3)))</f>
        <v>75077.399999999994</v>
      </c>
      <c r="P2525" s="115">
        <f t="array" ref="P2525">IF(N2525="negativo",INDEX($AD$3:$AG$51,MATCH(1,($B2525=$AD$3:$AD$51)*($J2525=$AE$3:$AE$51),0),4),IF(N2525="positivo",INDEX($AD$55:$AG$109,MATCH(1,($B2525=$AD$55:$AD$109)*($J2525=$AE$55:$AE$109),0),4)))</f>
        <v>21.97</v>
      </c>
      <c r="Q2525" s="115" t="str">
        <f>VLOOKUP(M2525,Modelo!$A$2:$C$7,2,0)</f>
        <v>Acción Climática y Energía</v>
      </c>
      <c r="R2525" s="118">
        <f t="array" ref="R2525">INDEX(Modelo!$F$1:$H$37,MATCH(1,(DataBase!Q2525=Modelo!$G$1:$G$37)*(DataBase!B2525=Modelo!$F$1:$F$37),0),3)</f>
        <v>0.17647058823529413</v>
      </c>
      <c r="S2525" s="115">
        <f t="shared" si="80"/>
        <v>0</v>
      </c>
      <c r="T2525" s="115">
        <f t="shared" si="81"/>
        <v>0</v>
      </c>
    </row>
    <row r="2526" spans="1:20" x14ac:dyDescent="0.3">
      <c r="A2526" s="115" t="s">
        <v>102</v>
      </c>
      <c r="B2526" s="115" t="s">
        <v>84</v>
      </c>
      <c r="C2526" s="115" t="s">
        <v>103</v>
      </c>
      <c r="D2526" s="115" t="s">
        <v>86</v>
      </c>
      <c r="E2526" s="115" t="s">
        <v>86</v>
      </c>
      <c r="F2526" s="115" t="s">
        <v>87</v>
      </c>
      <c r="G2526" s="115">
        <v>2003</v>
      </c>
      <c r="H2526" s="115" t="s">
        <v>104</v>
      </c>
      <c r="I2526" s="115">
        <v>15.602099798999999</v>
      </c>
      <c r="J2526" s="115" t="s">
        <v>20</v>
      </c>
      <c r="K2526" s="115">
        <f>INDEX(DatosProcesados!$A$1:$BF$101,MATCH(DataBase!A2526,DatosProcesados!$A$1:$A$101,0),MATCH(DataBase!J2526,DatosProcesados!$A$1:$BF$1,0))</f>
        <v>20902</v>
      </c>
      <c r="L2526" s="115" t="str">
        <f>INDEX(Modelo!$A$9:$D$89,MATCH(DataBase!$J2526,Modelo!$A$9:$A$89,0),MATCH(DataBase!L$1,Modelo!$A$9:$D$9,0))</f>
        <v>Impacto ambiental</v>
      </c>
      <c r="M2526" s="115" t="str">
        <f>INDEX(Modelo!$A$9:$D$89,MATCH(DataBase!$J2526,Modelo!$A$9:$A$89,0),MATCH(DataBase!M$1,Modelo!$A$9:$D$9,0))</f>
        <v>Pilar 2</v>
      </c>
      <c r="N2526" s="115" t="str">
        <f>INDEX(Modelo!$A$9:$D$89,MATCH(DataBase!$J2526,Modelo!$A$9:$A$89,0),MATCH(DataBase!N$1,Modelo!$A$9:$D$9,0))</f>
        <v>negativo</v>
      </c>
      <c r="O2526" s="115">
        <f t="array" ref="O2526">IF(N2526="negativo",INDEX($AD$3:$AG$51,MATCH(1,($B2526=$AD$3:$AD$51)*($J2526=$AE$3:$AE$51),0),3),IF(N2526="positivo",INDEX($AD$55:$AG$109,MATCH(1,($B2526=$AD$55:$AD$109)*($J2526=$AE$55:$AE$109),0),3)))</f>
        <v>113301.89</v>
      </c>
      <c r="P2526" s="115">
        <f t="array" ref="P2526">IF(N2526="negativo",INDEX($AD$3:$AG$51,MATCH(1,($B2526=$AD$3:$AD$51)*($J2526=$AE$3:$AE$51),0),4),IF(N2526="positivo",INDEX($AD$55:$AG$109,MATCH(1,($B2526=$AD$55:$AD$109)*($J2526=$AE$55:$AE$109),0),4)))</f>
        <v>593</v>
      </c>
      <c r="Q2526" s="115" t="str">
        <f>VLOOKUP(M2526,Modelo!$A$2:$C$7,2,0)</f>
        <v>Acción Climática y Energía</v>
      </c>
      <c r="R2526" s="118">
        <f t="array" ref="R2526">INDEX(Modelo!$F$1:$H$37,MATCH(1,(DataBase!Q2526=Modelo!$G$1:$G$37)*(DataBase!B2526=Modelo!$F$1:$F$37),0),3)</f>
        <v>0.11764705882352941</v>
      </c>
      <c r="S2526" s="115">
        <f t="shared" si="80"/>
        <v>81.981013210226806</v>
      </c>
      <c r="T2526" s="115">
        <f t="shared" si="81"/>
        <v>9.6448250835560945</v>
      </c>
    </row>
    <row r="2527" spans="1:20" x14ac:dyDescent="0.3">
      <c r="A2527" s="115" t="s">
        <v>228</v>
      </c>
      <c r="B2527" s="115" t="s">
        <v>216</v>
      </c>
      <c r="C2527" s="115" t="s">
        <v>97</v>
      </c>
      <c r="D2527" s="115" t="s">
        <v>86</v>
      </c>
      <c r="E2527" s="115" t="s">
        <v>87</v>
      </c>
      <c r="F2527" s="115" t="s">
        <v>87</v>
      </c>
      <c r="G2527" s="115">
        <v>1991</v>
      </c>
      <c r="H2527" s="115" t="s">
        <v>229</v>
      </c>
      <c r="I2527" s="115">
        <v>5.1614047279999999</v>
      </c>
      <c r="J2527" s="115" t="s">
        <v>20</v>
      </c>
      <c r="K2527" s="115">
        <f>INDEX(DatosProcesados!$A$1:$BF$101,MATCH(DataBase!A2527,DatosProcesados!$A$1:$A$101,0),MATCH(DataBase!J2527,DatosProcesados!$A$1:$BF$1,0))</f>
        <v>25930</v>
      </c>
      <c r="L2527" s="115" t="str">
        <f>INDEX(Modelo!$A$9:$D$89,MATCH(DataBase!$J2527,Modelo!$A$9:$A$89,0),MATCH(DataBase!L$1,Modelo!$A$9:$D$9,0))</f>
        <v>Impacto ambiental</v>
      </c>
      <c r="M2527" s="115" t="str">
        <f>INDEX(Modelo!$A$9:$D$89,MATCH(DataBase!$J2527,Modelo!$A$9:$A$89,0),MATCH(DataBase!M$1,Modelo!$A$9:$D$9,0))</f>
        <v>Pilar 2</v>
      </c>
      <c r="N2527" s="115" t="str">
        <f>INDEX(Modelo!$A$9:$D$89,MATCH(DataBase!$J2527,Modelo!$A$9:$A$89,0),MATCH(DataBase!N$1,Modelo!$A$9:$D$9,0))</f>
        <v>negativo</v>
      </c>
      <c r="O2527" s="115">
        <f t="array" ref="O2527">IF(N2527="negativo",INDEX($AD$3:$AG$51,MATCH(1,($B2527=$AD$3:$AD$51)*($J2527=$AE$3:$AE$51),0),3),IF(N2527="positivo",INDEX($AD$55:$AG$109,MATCH(1,($B2527=$AD$55:$AD$109)*($J2527=$AE$55:$AE$109),0),3)))</f>
        <v>72055</v>
      </c>
      <c r="P2527" s="115">
        <f t="array" ref="P2527">IF(N2527="negativo",INDEX($AD$3:$AG$51,MATCH(1,($B2527=$AD$3:$AD$51)*($J2527=$AE$3:$AE$51),0),4),IF(N2527="positivo",INDEX($AD$55:$AG$109,MATCH(1,($B2527=$AD$55:$AD$109)*($J2527=$AE$55:$AE$109),0),4)))</f>
        <v>0</v>
      </c>
      <c r="Q2527" s="115" t="str">
        <f>VLOOKUP(M2527,Modelo!$A$2:$C$7,2,0)</f>
        <v>Acción Climática y Energía</v>
      </c>
      <c r="R2527" s="118">
        <f t="array" ref="R2527">INDEX(Modelo!$F$1:$H$37,MATCH(1,(DataBase!Q2527=Modelo!$G$1:$G$37)*(DataBase!B2527=Modelo!$F$1:$F$37),0),3)</f>
        <v>0.21052631578947367</v>
      </c>
      <c r="S2527" s="115">
        <f t="shared" si="80"/>
        <v>64.013600721670954</v>
      </c>
      <c r="T2527" s="115">
        <f t="shared" si="81"/>
        <v>13.476547520351779</v>
      </c>
    </row>
    <row r="2528" spans="1:20" x14ac:dyDescent="0.3">
      <c r="A2528" s="115" t="s">
        <v>261</v>
      </c>
      <c r="B2528" s="115" t="s">
        <v>216</v>
      </c>
      <c r="C2528" s="115" t="s">
        <v>103</v>
      </c>
      <c r="D2528" s="115" t="s">
        <v>86</v>
      </c>
      <c r="E2528" s="115" t="s">
        <v>87</v>
      </c>
      <c r="F2528" s="115" t="s">
        <v>87</v>
      </c>
      <c r="G2528" s="115">
        <v>1806</v>
      </c>
      <c r="H2528" s="115" t="s">
        <v>244</v>
      </c>
      <c r="I2528" s="115">
        <v>2.382092359</v>
      </c>
      <c r="J2528" s="115" t="s">
        <v>20</v>
      </c>
      <c r="K2528" s="115" t="str">
        <f>INDEX(DatosProcesados!$A$1:$BF$101,MATCH(DataBase!A2528,DatosProcesados!$A$1:$A$101,0),MATCH(DataBase!J2528,DatosProcesados!$A$1:$BF$1,0))</f>
        <v xml:space="preserve">No informa </v>
      </c>
      <c r="L2528" s="115" t="str">
        <f>INDEX(Modelo!$A$9:$D$89,MATCH(DataBase!$J2528,Modelo!$A$9:$A$89,0),MATCH(DataBase!L$1,Modelo!$A$9:$D$9,0))</f>
        <v>Impacto ambiental</v>
      </c>
      <c r="M2528" s="115" t="str">
        <f>INDEX(Modelo!$A$9:$D$89,MATCH(DataBase!$J2528,Modelo!$A$9:$A$89,0),MATCH(DataBase!M$1,Modelo!$A$9:$D$9,0))</f>
        <v>Pilar 2</v>
      </c>
      <c r="N2528" s="115" t="str">
        <f>INDEX(Modelo!$A$9:$D$89,MATCH(DataBase!$J2528,Modelo!$A$9:$A$89,0),MATCH(DataBase!N$1,Modelo!$A$9:$D$9,0))</f>
        <v>negativo</v>
      </c>
      <c r="O2528" s="115">
        <f t="array" ref="O2528">IF(N2528="negativo",INDEX($AD$3:$AG$51,MATCH(1,($B2528=$AD$3:$AD$51)*($J2528=$AE$3:$AE$51),0),3),IF(N2528="positivo",INDEX($AD$55:$AG$109,MATCH(1,($B2528=$AD$55:$AD$109)*($J2528=$AE$55:$AE$109),0),3)))</f>
        <v>72055</v>
      </c>
      <c r="P2528" s="115">
        <f t="array" ref="P2528">IF(N2528="negativo",INDEX($AD$3:$AG$51,MATCH(1,($B2528=$AD$3:$AD$51)*($J2528=$AE$3:$AE$51),0),4),IF(N2528="positivo",INDEX($AD$55:$AG$109,MATCH(1,($B2528=$AD$55:$AD$109)*($J2528=$AE$55:$AE$109),0),4)))</f>
        <v>0</v>
      </c>
      <c r="Q2528" s="115" t="str">
        <f>VLOOKUP(M2528,Modelo!$A$2:$C$7,2,0)</f>
        <v>Acción Climática y Energía</v>
      </c>
      <c r="R2528" s="118">
        <f t="array" ref="R2528">INDEX(Modelo!$F$1:$H$37,MATCH(1,(DataBase!Q2528=Modelo!$G$1:$G$37)*(DataBase!B2528=Modelo!$F$1:$F$37),0),3)</f>
        <v>0.21052631578947367</v>
      </c>
      <c r="S2528" s="115">
        <f t="shared" si="80"/>
        <v>0</v>
      </c>
      <c r="T2528" s="115">
        <f t="shared" si="81"/>
        <v>0</v>
      </c>
    </row>
    <row r="2529" spans="1:20" x14ac:dyDescent="0.3">
      <c r="A2529" s="115" t="s">
        <v>269</v>
      </c>
      <c r="B2529" s="115" t="s">
        <v>216</v>
      </c>
      <c r="C2529" s="115" t="s">
        <v>103</v>
      </c>
      <c r="D2529" s="115" t="s">
        <v>87</v>
      </c>
      <c r="E2529" s="115" t="s">
        <v>87</v>
      </c>
      <c r="F2529" s="115" t="s">
        <v>87</v>
      </c>
      <c r="G2529" s="115">
        <v>1932</v>
      </c>
      <c r="H2529" s="115" t="s">
        <v>125</v>
      </c>
      <c r="I2529" s="115">
        <v>2.1928266769999998</v>
      </c>
      <c r="J2529" s="115" t="s">
        <v>20</v>
      </c>
      <c r="K2529" s="115">
        <f>INDEX(DatosProcesados!$A$1:$BF$101,MATCH(DataBase!A2529,DatosProcesados!$A$1:$A$101,0),MATCH(DataBase!J2529,DatosProcesados!$A$1:$BF$1,0))</f>
        <v>2948</v>
      </c>
      <c r="L2529" s="115" t="str">
        <f>INDEX(Modelo!$A$9:$D$89,MATCH(DataBase!$J2529,Modelo!$A$9:$A$89,0),MATCH(DataBase!L$1,Modelo!$A$9:$D$9,0))</f>
        <v>Impacto ambiental</v>
      </c>
      <c r="M2529" s="115" t="str">
        <f>INDEX(Modelo!$A$9:$D$89,MATCH(DataBase!$J2529,Modelo!$A$9:$A$89,0),MATCH(DataBase!M$1,Modelo!$A$9:$D$9,0))</f>
        <v>Pilar 2</v>
      </c>
      <c r="N2529" s="115" t="str">
        <f>INDEX(Modelo!$A$9:$D$89,MATCH(DataBase!$J2529,Modelo!$A$9:$A$89,0),MATCH(DataBase!N$1,Modelo!$A$9:$D$9,0))</f>
        <v>negativo</v>
      </c>
      <c r="O2529" s="115">
        <f t="array" ref="O2529">IF(N2529="negativo",INDEX($AD$3:$AG$51,MATCH(1,($B2529=$AD$3:$AD$51)*($J2529=$AE$3:$AE$51),0),3),IF(N2529="positivo",INDEX($AD$55:$AG$109,MATCH(1,($B2529=$AD$55:$AD$109)*($J2529=$AE$55:$AE$109),0),3)))</f>
        <v>72055</v>
      </c>
      <c r="P2529" s="115">
        <f t="array" ref="P2529">IF(N2529="negativo",INDEX($AD$3:$AG$51,MATCH(1,($B2529=$AD$3:$AD$51)*($J2529=$AE$3:$AE$51),0),4),IF(N2529="positivo",INDEX($AD$55:$AG$109,MATCH(1,($B2529=$AD$55:$AD$109)*($J2529=$AE$55:$AE$109),0),4)))</f>
        <v>0</v>
      </c>
      <c r="Q2529" s="115" t="str">
        <f>VLOOKUP(M2529,Modelo!$A$2:$C$7,2,0)</f>
        <v>Acción Climática y Energía</v>
      </c>
      <c r="R2529" s="118">
        <f t="array" ref="R2529">INDEX(Modelo!$F$1:$H$37,MATCH(1,(DataBase!Q2529=Modelo!$G$1:$G$37)*(DataBase!B2529=Modelo!$F$1:$F$37),0),3)</f>
        <v>0.21052631578947367</v>
      </c>
      <c r="S2529" s="115">
        <f t="shared" si="80"/>
        <v>95.908680868780792</v>
      </c>
      <c r="T2529" s="115">
        <f t="shared" si="81"/>
        <v>20.191301235532798</v>
      </c>
    </row>
    <row r="2530" spans="1:20" x14ac:dyDescent="0.3">
      <c r="A2530" s="115" t="s">
        <v>285</v>
      </c>
      <c r="B2530" s="115" t="s">
        <v>216</v>
      </c>
      <c r="C2530" s="115" t="s">
        <v>103</v>
      </c>
      <c r="D2530" s="115" t="s">
        <v>86</v>
      </c>
      <c r="E2530" s="115" t="s">
        <v>86</v>
      </c>
      <c r="F2530" s="115" t="s">
        <v>86</v>
      </c>
      <c r="G2530" s="115">
        <v>1920</v>
      </c>
      <c r="H2530" s="115" t="s">
        <v>125</v>
      </c>
      <c r="I2530" s="115">
        <v>1.9433909700000001</v>
      </c>
      <c r="J2530" s="115" t="s">
        <v>20</v>
      </c>
      <c r="K2530" s="115" t="str">
        <f>INDEX(DatosProcesados!$A$1:$BF$101,MATCH(DataBase!A2530,DatosProcesados!$A$1:$A$101,0),MATCH(DataBase!J2530,DatosProcesados!$A$1:$BF$1,0))</f>
        <v xml:space="preserve">No informa </v>
      </c>
      <c r="L2530" s="115" t="str">
        <f>INDEX(Modelo!$A$9:$D$89,MATCH(DataBase!$J2530,Modelo!$A$9:$A$89,0),MATCH(DataBase!L$1,Modelo!$A$9:$D$9,0))</f>
        <v>Impacto ambiental</v>
      </c>
      <c r="M2530" s="115" t="str">
        <f>INDEX(Modelo!$A$9:$D$89,MATCH(DataBase!$J2530,Modelo!$A$9:$A$89,0),MATCH(DataBase!M$1,Modelo!$A$9:$D$9,0))</f>
        <v>Pilar 2</v>
      </c>
      <c r="N2530" s="115" t="str">
        <f>INDEX(Modelo!$A$9:$D$89,MATCH(DataBase!$J2530,Modelo!$A$9:$A$89,0),MATCH(DataBase!N$1,Modelo!$A$9:$D$9,0))</f>
        <v>negativo</v>
      </c>
      <c r="O2530" s="115">
        <f t="array" ref="O2530">IF(N2530="negativo",INDEX($AD$3:$AG$51,MATCH(1,($B2530=$AD$3:$AD$51)*($J2530=$AE$3:$AE$51),0),3),IF(N2530="positivo",INDEX($AD$55:$AG$109,MATCH(1,($B2530=$AD$55:$AD$109)*($J2530=$AE$55:$AE$109),0),3)))</f>
        <v>72055</v>
      </c>
      <c r="P2530" s="115">
        <f t="array" ref="P2530">IF(N2530="negativo",INDEX($AD$3:$AG$51,MATCH(1,($B2530=$AD$3:$AD$51)*($J2530=$AE$3:$AE$51),0),4),IF(N2530="positivo",INDEX($AD$55:$AG$109,MATCH(1,($B2530=$AD$55:$AD$109)*($J2530=$AE$55:$AE$109),0),4)))</f>
        <v>0</v>
      </c>
      <c r="Q2530" s="115" t="str">
        <f>VLOOKUP(M2530,Modelo!$A$2:$C$7,2,0)</f>
        <v>Acción Climática y Energía</v>
      </c>
      <c r="R2530" s="118">
        <f t="array" ref="R2530">INDEX(Modelo!$F$1:$H$37,MATCH(1,(DataBase!Q2530=Modelo!$G$1:$G$37)*(DataBase!B2530=Modelo!$F$1:$F$37),0),3)</f>
        <v>0.21052631578947367</v>
      </c>
      <c r="S2530" s="115">
        <f t="shared" si="80"/>
        <v>0</v>
      </c>
      <c r="T2530" s="115">
        <f t="shared" si="81"/>
        <v>0</v>
      </c>
    </row>
    <row r="2531" spans="1:20" x14ac:dyDescent="0.3">
      <c r="A2531" s="115" t="s">
        <v>395</v>
      </c>
      <c r="B2531" s="115" t="s">
        <v>379</v>
      </c>
      <c r="C2531" s="115" t="s">
        <v>103</v>
      </c>
      <c r="D2531" s="115" t="s">
        <v>86</v>
      </c>
      <c r="E2531" s="115" t="s">
        <v>86</v>
      </c>
      <c r="F2531" s="115" t="s">
        <v>86</v>
      </c>
      <c r="G2531" s="115">
        <v>2015</v>
      </c>
      <c r="H2531" s="115" t="s">
        <v>125</v>
      </c>
      <c r="I2531" s="115">
        <v>0.76762142099999997</v>
      </c>
      <c r="J2531" s="115" t="s">
        <v>20</v>
      </c>
      <c r="K2531" s="115" t="str">
        <f>INDEX(DatosProcesados!$A$1:$BF$101,MATCH(DataBase!A2531,DatosProcesados!$A$1:$A$101,0),MATCH(DataBase!J2531,DatosProcesados!$A$1:$BF$1,0))</f>
        <v>No informa</v>
      </c>
      <c r="L2531" s="115" t="str">
        <f>INDEX(Modelo!$A$9:$D$89,MATCH(DataBase!$J2531,Modelo!$A$9:$A$89,0),MATCH(DataBase!L$1,Modelo!$A$9:$D$9,0))</f>
        <v>Impacto ambiental</v>
      </c>
      <c r="M2531" s="115" t="str">
        <f>INDEX(Modelo!$A$9:$D$89,MATCH(DataBase!$J2531,Modelo!$A$9:$A$89,0),MATCH(DataBase!M$1,Modelo!$A$9:$D$9,0))</f>
        <v>Pilar 2</v>
      </c>
      <c r="N2531" s="115" t="str">
        <f>INDEX(Modelo!$A$9:$D$89,MATCH(DataBase!$J2531,Modelo!$A$9:$A$89,0),MATCH(DataBase!N$1,Modelo!$A$9:$D$9,0))</f>
        <v>negativo</v>
      </c>
      <c r="O2531" s="115">
        <f t="array" ref="O2531">IF(N2531="negativo",INDEX($AD$3:$AG$51,MATCH(1,($B2531=$AD$3:$AD$51)*($J2531=$AE$3:$AE$51),0),3),IF(N2531="positivo",INDEX($AD$55:$AG$109,MATCH(1,($B2531=$AD$55:$AD$109)*($J2531=$AE$55:$AE$109),0),3)))</f>
        <v>531</v>
      </c>
      <c r="P2531" s="115">
        <f t="array" ref="P2531">IF(N2531="negativo",INDEX($AD$3:$AG$51,MATCH(1,($B2531=$AD$3:$AD$51)*($J2531=$AE$3:$AE$51),0),4),IF(N2531="positivo",INDEX($AD$55:$AG$109,MATCH(1,($B2531=$AD$55:$AD$109)*($J2531=$AE$55:$AE$109),0),4)))</f>
        <v>123.4</v>
      </c>
      <c r="Q2531" s="115" t="str">
        <f>VLOOKUP(M2531,Modelo!$A$2:$C$7,2,0)</f>
        <v>Acción Climática y Energía</v>
      </c>
      <c r="R2531" s="118">
        <f t="array" ref="R2531">INDEX(Modelo!$F$1:$H$37,MATCH(1,(DataBase!Q2531=Modelo!$G$1:$G$37)*(DataBase!B2531=Modelo!$F$1:$F$37),0),3)</f>
        <v>0.14285714285714285</v>
      </c>
      <c r="S2531" s="115">
        <f t="shared" si="80"/>
        <v>0</v>
      </c>
      <c r="T2531" s="115">
        <f t="shared" si="81"/>
        <v>0</v>
      </c>
    </row>
    <row r="2532" spans="1:20" x14ac:dyDescent="0.3">
      <c r="A2532" s="115" t="s">
        <v>402</v>
      </c>
      <c r="B2532" s="115" t="s">
        <v>379</v>
      </c>
      <c r="C2532" s="115" t="s">
        <v>103</v>
      </c>
      <c r="D2532" s="115" t="s">
        <v>86</v>
      </c>
      <c r="E2532" s="115" t="s">
        <v>87</v>
      </c>
      <c r="F2532" s="115" t="s">
        <v>87</v>
      </c>
      <c r="G2532" s="115">
        <v>1961</v>
      </c>
      <c r="H2532" s="115" t="s">
        <v>125</v>
      </c>
      <c r="I2532" s="115">
        <v>0.498844856</v>
      </c>
      <c r="J2532" s="115" t="s">
        <v>20</v>
      </c>
      <c r="K2532" s="115">
        <f>INDEX(DatosProcesados!$A$1:$BF$101,MATCH(DataBase!A2532,DatosProcesados!$A$1:$A$101,0),MATCH(DataBase!J2532,DatosProcesados!$A$1:$BF$1,0))</f>
        <v>178.9</v>
      </c>
      <c r="L2532" s="115" t="str">
        <f>INDEX(Modelo!$A$9:$D$89,MATCH(DataBase!$J2532,Modelo!$A$9:$A$89,0),MATCH(DataBase!L$1,Modelo!$A$9:$D$9,0))</f>
        <v>Impacto ambiental</v>
      </c>
      <c r="M2532" s="115" t="str">
        <f>INDEX(Modelo!$A$9:$D$89,MATCH(DataBase!$J2532,Modelo!$A$9:$A$89,0),MATCH(DataBase!M$1,Modelo!$A$9:$D$9,0))</f>
        <v>Pilar 2</v>
      </c>
      <c r="N2532" s="115" t="str">
        <f>INDEX(Modelo!$A$9:$D$89,MATCH(DataBase!$J2532,Modelo!$A$9:$A$89,0),MATCH(DataBase!N$1,Modelo!$A$9:$D$9,0))</f>
        <v>negativo</v>
      </c>
      <c r="O2532" s="115">
        <f t="array" ref="O2532">IF(N2532="negativo",INDEX($AD$3:$AG$51,MATCH(1,($B2532=$AD$3:$AD$51)*($J2532=$AE$3:$AE$51),0),3),IF(N2532="positivo",INDEX($AD$55:$AG$109,MATCH(1,($B2532=$AD$55:$AD$109)*($J2532=$AE$55:$AE$109),0),3)))</f>
        <v>531</v>
      </c>
      <c r="P2532" s="115">
        <f t="array" ref="P2532">IF(N2532="negativo",INDEX($AD$3:$AG$51,MATCH(1,($B2532=$AD$3:$AD$51)*($J2532=$AE$3:$AE$51),0),4),IF(N2532="positivo",INDEX($AD$55:$AG$109,MATCH(1,($B2532=$AD$55:$AD$109)*($J2532=$AE$55:$AE$109),0),4)))</f>
        <v>123.4</v>
      </c>
      <c r="Q2532" s="115" t="str">
        <f>VLOOKUP(M2532,Modelo!$A$2:$C$7,2,0)</f>
        <v>Acción Climática y Energía</v>
      </c>
      <c r="R2532" s="118">
        <f t="array" ref="R2532">INDEX(Modelo!$F$1:$H$37,MATCH(1,(DataBase!Q2532=Modelo!$G$1:$G$37)*(DataBase!B2532=Modelo!$F$1:$F$37),0),3)</f>
        <v>0.14285714285714285</v>
      </c>
      <c r="S2532" s="115">
        <f t="shared" si="80"/>
        <v>86.383709519136403</v>
      </c>
      <c r="T2532" s="115">
        <f t="shared" si="81"/>
        <v>12.3405299313052</v>
      </c>
    </row>
    <row r="2533" spans="1:20" x14ac:dyDescent="0.3">
      <c r="A2533" s="115" t="s">
        <v>389</v>
      </c>
      <c r="B2533" s="115" t="s">
        <v>379</v>
      </c>
      <c r="C2533" s="115" t="s">
        <v>103</v>
      </c>
      <c r="D2533" s="115" t="s">
        <v>86</v>
      </c>
      <c r="E2533" s="115" t="s">
        <v>87</v>
      </c>
      <c r="F2533" s="115" t="s">
        <v>87</v>
      </c>
      <c r="G2533" s="115">
        <v>1979</v>
      </c>
      <c r="H2533" s="115" t="s">
        <v>125</v>
      </c>
      <c r="I2533" s="115">
        <v>1.189537155</v>
      </c>
      <c r="J2533" s="115" t="s">
        <v>20</v>
      </c>
      <c r="K2533" s="115" t="str">
        <f>INDEX(DatosProcesados!$A$1:$BF$101,MATCH(DataBase!A2533,DatosProcesados!$A$1:$A$101,0),MATCH(DataBase!J2533,DatosProcesados!$A$1:$BF$1,0))</f>
        <v>No informa</v>
      </c>
      <c r="L2533" s="115" t="str">
        <f>INDEX(Modelo!$A$9:$D$89,MATCH(DataBase!$J2533,Modelo!$A$9:$A$89,0),MATCH(DataBase!L$1,Modelo!$A$9:$D$9,0))</f>
        <v>Impacto ambiental</v>
      </c>
      <c r="M2533" s="115" t="str">
        <f>INDEX(Modelo!$A$9:$D$89,MATCH(DataBase!$J2533,Modelo!$A$9:$A$89,0),MATCH(DataBase!M$1,Modelo!$A$9:$D$9,0))</f>
        <v>Pilar 2</v>
      </c>
      <c r="N2533" s="115" t="str">
        <f>INDEX(Modelo!$A$9:$D$89,MATCH(DataBase!$J2533,Modelo!$A$9:$A$89,0),MATCH(DataBase!N$1,Modelo!$A$9:$D$9,0))</f>
        <v>negativo</v>
      </c>
      <c r="O2533" s="115">
        <f t="array" ref="O2533">IF(N2533="negativo",INDEX($AD$3:$AG$51,MATCH(1,($B2533=$AD$3:$AD$51)*($J2533=$AE$3:$AE$51),0),3),IF(N2533="positivo",INDEX($AD$55:$AG$109,MATCH(1,($B2533=$AD$55:$AD$109)*($J2533=$AE$55:$AE$109),0),3)))</f>
        <v>531</v>
      </c>
      <c r="P2533" s="115">
        <f t="array" ref="P2533">IF(N2533="negativo",INDEX($AD$3:$AG$51,MATCH(1,($B2533=$AD$3:$AD$51)*($J2533=$AE$3:$AE$51),0),4),IF(N2533="positivo",INDEX($AD$55:$AG$109,MATCH(1,($B2533=$AD$55:$AD$109)*($J2533=$AE$55:$AE$109),0),4)))</f>
        <v>123.4</v>
      </c>
      <c r="Q2533" s="115" t="str">
        <f>VLOOKUP(M2533,Modelo!$A$2:$C$7,2,0)</f>
        <v>Acción Climática y Energía</v>
      </c>
      <c r="R2533" s="118">
        <f t="array" ref="R2533">INDEX(Modelo!$F$1:$H$37,MATCH(1,(DataBase!Q2533=Modelo!$G$1:$G$37)*(DataBase!B2533=Modelo!$F$1:$F$37),0),3)</f>
        <v>0.14285714285714285</v>
      </c>
      <c r="S2533" s="115">
        <f t="shared" si="80"/>
        <v>0</v>
      </c>
      <c r="T2533" s="115">
        <f t="shared" si="81"/>
        <v>0</v>
      </c>
    </row>
    <row r="2534" spans="1:20" x14ac:dyDescent="0.3">
      <c r="A2534" s="115" t="s">
        <v>387</v>
      </c>
      <c r="B2534" s="115" t="s">
        <v>379</v>
      </c>
      <c r="C2534" s="115" t="s">
        <v>103</v>
      </c>
      <c r="D2534" s="115" t="s">
        <v>87</v>
      </c>
      <c r="E2534" s="115" t="s">
        <v>86</v>
      </c>
      <c r="F2534" s="115" t="s">
        <v>86</v>
      </c>
      <c r="G2534" s="115">
        <v>2008</v>
      </c>
      <c r="H2534" s="115" t="s">
        <v>125</v>
      </c>
      <c r="I2534" s="115">
        <v>1.3132825420000001</v>
      </c>
      <c r="J2534" s="115" t="s">
        <v>20</v>
      </c>
      <c r="K2534" s="115">
        <f>INDEX(DatosProcesados!$A$1:$BF$101,MATCH(DataBase!A2534,DatosProcesados!$A$1:$A$101,0),MATCH(DataBase!J2534,DatosProcesados!$A$1:$BF$1,0))</f>
        <v>421</v>
      </c>
      <c r="L2534" s="115" t="str">
        <f>INDEX(Modelo!$A$9:$D$89,MATCH(DataBase!$J2534,Modelo!$A$9:$A$89,0),MATCH(DataBase!L$1,Modelo!$A$9:$D$9,0))</f>
        <v>Impacto ambiental</v>
      </c>
      <c r="M2534" s="115" t="str">
        <f>INDEX(Modelo!$A$9:$D$89,MATCH(DataBase!$J2534,Modelo!$A$9:$A$89,0),MATCH(DataBase!M$1,Modelo!$A$9:$D$9,0))</f>
        <v>Pilar 2</v>
      </c>
      <c r="N2534" s="115" t="str">
        <f>INDEX(Modelo!$A$9:$D$89,MATCH(DataBase!$J2534,Modelo!$A$9:$A$89,0),MATCH(DataBase!N$1,Modelo!$A$9:$D$9,0))</f>
        <v>negativo</v>
      </c>
      <c r="O2534" s="115">
        <f t="array" ref="O2534">IF(N2534="negativo",INDEX($AD$3:$AG$51,MATCH(1,($B2534=$AD$3:$AD$51)*($J2534=$AE$3:$AE$51),0),3),IF(N2534="positivo",INDEX($AD$55:$AG$109,MATCH(1,($B2534=$AD$55:$AD$109)*($J2534=$AE$55:$AE$109),0),3)))</f>
        <v>531</v>
      </c>
      <c r="P2534" s="115">
        <f t="array" ref="P2534">IF(N2534="negativo",INDEX($AD$3:$AG$51,MATCH(1,($B2534=$AD$3:$AD$51)*($J2534=$AE$3:$AE$51),0),4),IF(N2534="positivo",INDEX($AD$55:$AG$109,MATCH(1,($B2534=$AD$55:$AD$109)*($J2534=$AE$55:$AE$109),0),4)))</f>
        <v>123.4</v>
      </c>
      <c r="Q2534" s="115" t="str">
        <f>VLOOKUP(M2534,Modelo!$A$2:$C$7,2,0)</f>
        <v>Acción Climática y Energía</v>
      </c>
      <c r="R2534" s="118">
        <f t="array" ref="R2534">INDEX(Modelo!$F$1:$H$37,MATCH(1,(DataBase!Q2534=Modelo!$G$1:$G$37)*(DataBase!B2534=Modelo!$F$1:$F$37),0),3)</f>
        <v>0.14285714285714285</v>
      </c>
      <c r="S2534" s="115">
        <f t="shared" si="80"/>
        <v>26.987242394504417</v>
      </c>
      <c r="T2534" s="115">
        <f t="shared" si="81"/>
        <v>3.8553203420720594</v>
      </c>
    </row>
    <row r="2535" spans="1:20" x14ac:dyDescent="0.3">
      <c r="A2535" s="115" t="s">
        <v>400</v>
      </c>
      <c r="B2535" s="115" t="s">
        <v>379</v>
      </c>
      <c r="C2535" s="115" t="s">
        <v>103</v>
      </c>
      <c r="D2535" s="115" t="s">
        <v>86</v>
      </c>
      <c r="E2535" s="115" t="s">
        <v>86</v>
      </c>
      <c r="F2535" s="115" t="s">
        <v>86</v>
      </c>
      <c r="G2535" s="115">
        <v>1977</v>
      </c>
      <c r="H2535" s="115" t="s">
        <v>125</v>
      </c>
      <c r="I2535" s="115">
        <v>0.74612668500000001</v>
      </c>
      <c r="J2535" s="115" t="s">
        <v>20</v>
      </c>
      <c r="K2535" s="115" t="str">
        <f>INDEX(DatosProcesados!$A$1:$BF$101,MATCH(DataBase!A2535,DatosProcesados!$A$1:$A$101,0),MATCH(DataBase!J2535,DatosProcesados!$A$1:$BF$1,0))</f>
        <v>No informa</v>
      </c>
      <c r="L2535" s="115" t="str">
        <f>INDEX(Modelo!$A$9:$D$89,MATCH(DataBase!$J2535,Modelo!$A$9:$A$89,0),MATCH(DataBase!L$1,Modelo!$A$9:$D$9,0))</f>
        <v>Impacto ambiental</v>
      </c>
      <c r="M2535" s="115" t="str">
        <f>INDEX(Modelo!$A$9:$D$89,MATCH(DataBase!$J2535,Modelo!$A$9:$A$89,0),MATCH(DataBase!M$1,Modelo!$A$9:$D$9,0))</f>
        <v>Pilar 2</v>
      </c>
      <c r="N2535" s="115" t="str">
        <f>INDEX(Modelo!$A$9:$D$89,MATCH(DataBase!$J2535,Modelo!$A$9:$A$89,0),MATCH(DataBase!N$1,Modelo!$A$9:$D$9,0))</f>
        <v>negativo</v>
      </c>
      <c r="O2535" s="115">
        <f t="array" ref="O2535">IF(N2535="negativo",INDEX($AD$3:$AG$51,MATCH(1,($B2535=$AD$3:$AD$51)*($J2535=$AE$3:$AE$51),0),3),IF(N2535="positivo",INDEX($AD$55:$AG$109,MATCH(1,($B2535=$AD$55:$AD$109)*($J2535=$AE$55:$AE$109),0),3)))</f>
        <v>531</v>
      </c>
      <c r="P2535" s="115">
        <f t="array" ref="P2535">IF(N2535="negativo",INDEX($AD$3:$AG$51,MATCH(1,($B2535=$AD$3:$AD$51)*($J2535=$AE$3:$AE$51),0),4),IF(N2535="positivo",INDEX($AD$55:$AG$109,MATCH(1,($B2535=$AD$55:$AD$109)*($J2535=$AE$55:$AE$109),0),4)))</f>
        <v>123.4</v>
      </c>
      <c r="Q2535" s="115" t="str">
        <f>VLOOKUP(M2535,Modelo!$A$2:$C$7,2,0)</f>
        <v>Acción Climática y Energía</v>
      </c>
      <c r="R2535" s="118">
        <f t="array" ref="R2535">INDEX(Modelo!$F$1:$H$37,MATCH(1,(DataBase!Q2535=Modelo!$G$1:$G$37)*(DataBase!B2535=Modelo!$F$1:$F$37),0),3)</f>
        <v>0.14285714285714285</v>
      </c>
      <c r="S2535" s="115">
        <f t="shared" si="80"/>
        <v>0</v>
      </c>
      <c r="T2535" s="115">
        <f t="shared" si="81"/>
        <v>0</v>
      </c>
    </row>
    <row r="2536" spans="1:20" x14ac:dyDescent="0.3">
      <c r="A2536" s="115" t="s">
        <v>326</v>
      </c>
      <c r="B2536" s="115" t="s">
        <v>313</v>
      </c>
      <c r="C2536" s="115" t="s">
        <v>103</v>
      </c>
      <c r="D2536" s="115" t="s">
        <v>87</v>
      </c>
      <c r="E2536" s="115" t="s">
        <v>86</v>
      </c>
      <c r="F2536" s="115" t="s">
        <v>86</v>
      </c>
      <c r="G2536" s="115">
        <v>1938</v>
      </c>
      <c r="H2536" s="115" t="s">
        <v>125</v>
      </c>
      <c r="I2536" s="115">
        <v>11.88773162</v>
      </c>
      <c r="J2536" s="115" t="s">
        <v>20</v>
      </c>
      <c r="K2536" s="115" t="str">
        <f>INDEX(DatosProcesados!$A$1:$BF$101,MATCH(DataBase!A2536,DatosProcesados!$A$1:$A$101,0),MATCH(DataBase!J2536,DatosProcesados!$A$1:$BF$1,0))</f>
        <v xml:space="preserve">No informa </v>
      </c>
      <c r="L2536" s="115" t="str">
        <f>INDEX(Modelo!$A$9:$D$89,MATCH(DataBase!$J2536,Modelo!$A$9:$A$89,0),MATCH(DataBase!L$1,Modelo!$A$9:$D$9,0))</f>
        <v>Impacto ambiental</v>
      </c>
      <c r="M2536" s="115" t="str">
        <f>INDEX(Modelo!$A$9:$D$89,MATCH(DataBase!$J2536,Modelo!$A$9:$A$89,0),MATCH(DataBase!M$1,Modelo!$A$9:$D$9,0))</f>
        <v>Pilar 2</v>
      </c>
      <c r="N2536" s="115" t="str">
        <f>INDEX(Modelo!$A$9:$D$89,MATCH(DataBase!$J2536,Modelo!$A$9:$A$89,0),MATCH(DataBase!N$1,Modelo!$A$9:$D$9,0))</f>
        <v>negativo</v>
      </c>
      <c r="O2536" s="115">
        <f t="array" ref="O2536">IF(N2536="negativo",INDEX($AD$3:$AG$51,MATCH(1,($B2536=$AD$3:$AD$51)*($J2536=$AE$3:$AE$51),0),3),IF(N2536="positivo",INDEX($AD$55:$AG$109,MATCH(1,($B2536=$AD$55:$AD$109)*($J2536=$AE$55:$AE$109),0),3)))</f>
        <v>75077.399999999994</v>
      </c>
      <c r="P2536" s="115">
        <f t="array" ref="P2536">IF(N2536="negativo",INDEX($AD$3:$AG$51,MATCH(1,($B2536=$AD$3:$AD$51)*($J2536=$AE$3:$AE$51),0),4),IF(N2536="positivo",INDEX($AD$55:$AG$109,MATCH(1,($B2536=$AD$55:$AD$109)*($J2536=$AE$55:$AE$109),0),4)))</f>
        <v>21.97</v>
      </c>
      <c r="Q2536" s="115" t="str">
        <f>VLOOKUP(M2536,Modelo!$A$2:$C$7,2,0)</f>
        <v>Acción Climática y Energía</v>
      </c>
      <c r="R2536" s="118">
        <f t="array" ref="R2536">INDEX(Modelo!$F$1:$H$37,MATCH(1,(DataBase!Q2536=Modelo!$G$1:$G$37)*(DataBase!B2536=Modelo!$F$1:$F$37),0),3)</f>
        <v>0.17647058823529413</v>
      </c>
      <c r="S2536" s="115">
        <f t="shared" si="80"/>
        <v>0</v>
      </c>
      <c r="T2536" s="115">
        <f t="shared" si="81"/>
        <v>0</v>
      </c>
    </row>
    <row r="2537" spans="1:20" x14ac:dyDescent="0.3">
      <c r="A2537" s="115" t="s">
        <v>339</v>
      </c>
      <c r="B2537" s="115" t="s">
        <v>313</v>
      </c>
      <c r="C2537" s="115" t="s">
        <v>103</v>
      </c>
      <c r="D2537" s="115" t="s">
        <v>86</v>
      </c>
      <c r="E2537" s="115" t="s">
        <v>86</v>
      </c>
      <c r="F2537" s="115" t="s">
        <v>87</v>
      </c>
      <c r="G2537" s="115">
        <v>1984</v>
      </c>
      <c r="H2537" s="115" t="s">
        <v>177</v>
      </c>
      <c r="I2537" s="115">
        <v>5.5116464790000004</v>
      </c>
      <c r="J2537" s="115" t="s">
        <v>20</v>
      </c>
      <c r="K2537" s="115">
        <f>INDEX(DatosProcesados!$A$1:$BF$101,MATCH(DataBase!A2537,DatosProcesados!$A$1:$A$101,0),MATCH(DataBase!J2537,DatosProcesados!$A$1:$BF$1,0))</f>
        <v>2325</v>
      </c>
      <c r="L2537" s="115" t="str">
        <f>INDEX(Modelo!$A$9:$D$89,MATCH(DataBase!$J2537,Modelo!$A$9:$A$89,0),MATCH(DataBase!L$1,Modelo!$A$9:$D$9,0))</f>
        <v>Impacto ambiental</v>
      </c>
      <c r="M2537" s="115" t="str">
        <f>INDEX(Modelo!$A$9:$D$89,MATCH(DataBase!$J2537,Modelo!$A$9:$A$89,0),MATCH(DataBase!M$1,Modelo!$A$9:$D$9,0))</f>
        <v>Pilar 2</v>
      </c>
      <c r="N2537" s="115" t="str">
        <f>INDEX(Modelo!$A$9:$D$89,MATCH(DataBase!$J2537,Modelo!$A$9:$A$89,0),MATCH(DataBase!N$1,Modelo!$A$9:$D$9,0))</f>
        <v>negativo</v>
      </c>
      <c r="O2537" s="115">
        <f t="array" ref="O2537">IF(N2537="negativo",INDEX($AD$3:$AG$51,MATCH(1,($B2537=$AD$3:$AD$51)*($J2537=$AE$3:$AE$51),0),3),IF(N2537="positivo",INDEX($AD$55:$AG$109,MATCH(1,($B2537=$AD$55:$AD$109)*($J2537=$AE$55:$AE$109),0),3)))</f>
        <v>75077.399999999994</v>
      </c>
      <c r="P2537" s="115">
        <f t="array" ref="P2537">IF(N2537="negativo",INDEX($AD$3:$AG$51,MATCH(1,($B2537=$AD$3:$AD$51)*($J2537=$AE$3:$AE$51),0),4),IF(N2537="positivo",INDEX($AD$55:$AG$109,MATCH(1,($B2537=$AD$55:$AD$109)*($J2537=$AE$55:$AE$109),0),4)))</f>
        <v>21.97</v>
      </c>
      <c r="Q2537" s="115" t="str">
        <f>VLOOKUP(M2537,Modelo!$A$2:$C$7,2,0)</f>
        <v>Acción Climática y Energía</v>
      </c>
      <c r="R2537" s="118">
        <f t="array" ref="R2537">INDEX(Modelo!$F$1:$H$37,MATCH(1,(DataBase!Q2537=Modelo!$G$1:$G$37)*(DataBase!B2537=Modelo!$F$1:$F$37),0),3)</f>
        <v>0.17647058823529413</v>
      </c>
      <c r="S2537" s="115">
        <f t="shared" si="80"/>
        <v>96.931561114232508</v>
      </c>
      <c r="T2537" s="115">
        <f t="shared" si="81"/>
        <v>17.105569608393974</v>
      </c>
    </row>
    <row r="2538" spans="1:20" x14ac:dyDescent="0.3">
      <c r="A2538" s="115" t="s">
        <v>317</v>
      </c>
      <c r="B2538" s="115" t="s">
        <v>313</v>
      </c>
      <c r="C2538" s="115" t="s">
        <v>103</v>
      </c>
      <c r="D2538" s="115" t="s">
        <v>87</v>
      </c>
      <c r="E2538" s="115" t="s">
        <v>86</v>
      </c>
      <c r="F2538" s="115" t="s">
        <v>86</v>
      </c>
      <c r="G2538" s="115">
        <v>2009</v>
      </c>
      <c r="H2538" s="115" t="s">
        <v>125</v>
      </c>
      <c r="I2538" s="115">
        <v>19.439396106</v>
      </c>
      <c r="J2538" s="115" t="s">
        <v>20</v>
      </c>
      <c r="K2538" s="115">
        <f>INDEX(DatosProcesados!$A$1:$BF$101,MATCH(DataBase!A2538,DatosProcesados!$A$1:$A$101,0),MATCH(DataBase!J2538,DatosProcesados!$A$1:$BF$1,0))</f>
        <v>44060</v>
      </c>
      <c r="L2538" s="115" t="str">
        <f>INDEX(Modelo!$A$9:$D$89,MATCH(DataBase!$J2538,Modelo!$A$9:$A$89,0),MATCH(DataBase!L$1,Modelo!$A$9:$D$9,0))</f>
        <v>Impacto ambiental</v>
      </c>
      <c r="M2538" s="115" t="str">
        <f>INDEX(Modelo!$A$9:$D$89,MATCH(DataBase!$J2538,Modelo!$A$9:$A$89,0),MATCH(DataBase!M$1,Modelo!$A$9:$D$9,0))</f>
        <v>Pilar 2</v>
      </c>
      <c r="N2538" s="115" t="str">
        <f>INDEX(Modelo!$A$9:$D$89,MATCH(DataBase!$J2538,Modelo!$A$9:$A$89,0),MATCH(DataBase!N$1,Modelo!$A$9:$D$9,0))</f>
        <v>negativo</v>
      </c>
      <c r="O2538" s="115">
        <f t="array" ref="O2538">IF(N2538="negativo",INDEX($AD$3:$AG$51,MATCH(1,($B2538=$AD$3:$AD$51)*($J2538=$AE$3:$AE$51),0),3),IF(N2538="positivo",INDEX($AD$55:$AG$109,MATCH(1,($B2538=$AD$55:$AD$109)*($J2538=$AE$55:$AE$109),0),3)))</f>
        <v>75077.399999999994</v>
      </c>
      <c r="P2538" s="115">
        <f t="array" ref="P2538">IF(N2538="negativo",INDEX($AD$3:$AG$51,MATCH(1,($B2538=$AD$3:$AD$51)*($J2538=$AE$3:$AE$51),0),4),IF(N2538="positivo",INDEX($AD$55:$AG$109,MATCH(1,($B2538=$AD$55:$AD$109)*($J2538=$AE$55:$AE$109),0),4)))</f>
        <v>21.97</v>
      </c>
      <c r="Q2538" s="115" t="str">
        <f>VLOOKUP(M2538,Modelo!$A$2:$C$7,2,0)</f>
        <v>Acción Climática y Energía</v>
      </c>
      <c r="R2538" s="118">
        <f t="array" ref="R2538">INDEX(Modelo!$F$1:$H$37,MATCH(1,(DataBase!Q2538=Modelo!$G$1:$G$37)*(DataBase!B2538=Modelo!$F$1:$F$37),0),3)</f>
        <v>0.17647058823529413</v>
      </c>
      <c r="S2538" s="115">
        <f t="shared" si="80"/>
        <v>41.325990671161293</v>
      </c>
      <c r="T2538" s="115">
        <f t="shared" si="81"/>
        <v>7.2928218831461109</v>
      </c>
    </row>
    <row r="2539" spans="1:20" x14ac:dyDescent="0.3">
      <c r="A2539" s="115" t="s">
        <v>211</v>
      </c>
      <c r="B2539" s="115" t="s">
        <v>84</v>
      </c>
      <c r="C2539" s="115" t="s">
        <v>103</v>
      </c>
      <c r="D2539" s="115" t="s">
        <v>86</v>
      </c>
      <c r="E2539" s="115" t="s">
        <v>87</v>
      </c>
      <c r="F2539" s="115" t="s">
        <v>86</v>
      </c>
      <c r="G2539" s="115">
        <v>1972</v>
      </c>
      <c r="H2539" s="115" t="s">
        <v>125</v>
      </c>
      <c r="I2539" s="115">
        <v>0</v>
      </c>
      <c r="J2539" s="115" t="s">
        <v>20</v>
      </c>
      <c r="K2539" s="115">
        <f>INDEX(DatosProcesados!$A$1:$BF$101,MATCH(DataBase!A2539,DatosProcesados!$A$1:$A$101,0),MATCH(DataBase!J2539,DatosProcesados!$A$1:$BF$1,0))</f>
        <v>4689</v>
      </c>
      <c r="L2539" s="115" t="str">
        <f>INDEX(Modelo!$A$9:$D$89,MATCH(DataBase!$J2539,Modelo!$A$9:$A$89,0),MATCH(DataBase!L$1,Modelo!$A$9:$D$9,0))</f>
        <v>Impacto ambiental</v>
      </c>
      <c r="M2539" s="115" t="str">
        <f>INDEX(Modelo!$A$9:$D$89,MATCH(DataBase!$J2539,Modelo!$A$9:$A$89,0),MATCH(DataBase!M$1,Modelo!$A$9:$D$9,0))</f>
        <v>Pilar 2</v>
      </c>
      <c r="N2539" s="115" t="str">
        <f>INDEX(Modelo!$A$9:$D$89,MATCH(DataBase!$J2539,Modelo!$A$9:$A$89,0),MATCH(DataBase!N$1,Modelo!$A$9:$D$9,0))</f>
        <v>negativo</v>
      </c>
      <c r="O2539" s="115">
        <f t="array" ref="O2539">IF(N2539="negativo",INDEX($AD$3:$AG$51,MATCH(1,($B2539=$AD$3:$AD$51)*($J2539=$AE$3:$AE$51),0),3),IF(N2539="positivo",INDEX($AD$55:$AG$109,MATCH(1,($B2539=$AD$55:$AD$109)*($J2539=$AE$55:$AE$109),0),3)))</f>
        <v>113301.89</v>
      </c>
      <c r="P2539" s="115">
        <f t="array" ref="P2539">IF(N2539="negativo",INDEX($AD$3:$AG$51,MATCH(1,($B2539=$AD$3:$AD$51)*($J2539=$AE$3:$AE$51),0),4),IF(N2539="positivo",INDEX($AD$55:$AG$109,MATCH(1,($B2539=$AD$55:$AD$109)*($J2539=$AE$55:$AE$109),0),4)))</f>
        <v>593</v>
      </c>
      <c r="Q2539" s="115" t="str">
        <f>VLOOKUP(M2539,Modelo!$A$2:$C$7,2,0)</f>
        <v>Acción Climática y Energía</v>
      </c>
      <c r="R2539" s="118">
        <f t="array" ref="R2539">INDEX(Modelo!$F$1:$H$37,MATCH(1,(DataBase!Q2539=Modelo!$G$1:$G$37)*(DataBase!B2539=Modelo!$F$1:$F$37),0),3)</f>
        <v>0.11764705882352941</v>
      </c>
      <c r="S2539" s="115">
        <f t="shared" si="80"/>
        <v>96.365858984149341</v>
      </c>
      <c r="T2539" s="115">
        <f t="shared" si="81"/>
        <v>11.337159880488157</v>
      </c>
    </row>
    <row r="2540" spans="1:20" x14ac:dyDescent="0.3">
      <c r="A2540" s="115" t="s">
        <v>351</v>
      </c>
      <c r="B2540" s="115" t="s">
        <v>313</v>
      </c>
      <c r="C2540" s="115" t="s">
        <v>103</v>
      </c>
      <c r="D2540" s="115" t="s">
        <v>87</v>
      </c>
      <c r="E2540" s="115" t="s">
        <v>86</v>
      </c>
      <c r="F2540" s="115" t="s">
        <v>86</v>
      </c>
      <c r="G2540" s="115">
        <v>1997</v>
      </c>
      <c r="H2540" s="115" t="s">
        <v>125</v>
      </c>
      <c r="I2540" s="115">
        <v>3.874476933</v>
      </c>
      <c r="J2540" s="115" t="s">
        <v>20</v>
      </c>
      <c r="K2540" s="115" t="str">
        <f>INDEX(DatosProcesados!$A$1:$BF$101,MATCH(DataBase!A2540,DatosProcesados!$A$1:$A$101,0),MATCH(DataBase!J2540,DatosProcesados!$A$1:$BF$1,0))</f>
        <v xml:space="preserve">No informa </v>
      </c>
      <c r="L2540" s="115" t="str">
        <f>INDEX(Modelo!$A$9:$D$89,MATCH(DataBase!$J2540,Modelo!$A$9:$A$89,0),MATCH(DataBase!L$1,Modelo!$A$9:$D$9,0))</f>
        <v>Impacto ambiental</v>
      </c>
      <c r="M2540" s="115" t="str">
        <f>INDEX(Modelo!$A$9:$D$89,MATCH(DataBase!$J2540,Modelo!$A$9:$A$89,0),MATCH(DataBase!M$1,Modelo!$A$9:$D$9,0))</f>
        <v>Pilar 2</v>
      </c>
      <c r="N2540" s="115" t="str">
        <f>INDEX(Modelo!$A$9:$D$89,MATCH(DataBase!$J2540,Modelo!$A$9:$A$89,0),MATCH(DataBase!N$1,Modelo!$A$9:$D$9,0))</f>
        <v>negativo</v>
      </c>
      <c r="O2540" s="115">
        <f t="array" ref="O2540">IF(N2540="negativo",INDEX($AD$3:$AG$51,MATCH(1,($B2540=$AD$3:$AD$51)*($J2540=$AE$3:$AE$51),0),3),IF(N2540="positivo",INDEX($AD$55:$AG$109,MATCH(1,($B2540=$AD$55:$AD$109)*($J2540=$AE$55:$AE$109),0),3)))</f>
        <v>75077.399999999994</v>
      </c>
      <c r="P2540" s="115">
        <f t="array" ref="P2540">IF(N2540="negativo",INDEX($AD$3:$AG$51,MATCH(1,($B2540=$AD$3:$AD$51)*($J2540=$AE$3:$AE$51),0),4),IF(N2540="positivo",INDEX($AD$55:$AG$109,MATCH(1,($B2540=$AD$55:$AD$109)*($J2540=$AE$55:$AE$109),0),4)))</f>
        <v>21.97</v>
      </c>
      <c r="Q2540" s="115" t="str">
        <f>VLOOKUP(M2540,Modelo!$A$2:$C$7,2,0)</f>
        <v>Acción Climática y Energía</v>
      </c>
      <c r="R2540" s="118">
        <f t="array" ref="R2540">INDEX(Modelo!$F$1:$H$37,MATCH(1,(DataBase!Q2540=Modelo!$G$1:$G$37)*(DataBase!B2540=Modelo!$F$1:$F$37),0),3)</f>
        <v>0.17647058823529413</v>
      </c>
      <c r="S2540" s="115">
        <f t="shared" si="80"/>
        <v>0</v>
      </c>
      <c r="T2540" s="115">
        <f t="shared" si="81"/>
        <v>0</v>
      </c>
    </row>
    <row r="2541" spans="1:20" x14ac:dyDescent="0.3">
      <c r="A2541" s="115" t="s">
        <v>411</v>
      </c>
      <c r="B2541" s="115" t="s">
        <v>407</v>
      </c>
      <c r="C2541" s="115" t="s">
        <v>103</v>
      </c>
      <c r="D2541" s="115" t="s">
        <v>87</v>
      </c>
      <c r="E2541" s="115" t="s">
        <v>86</v>
      </c>
      <c r="F2541" s="115" t="s">
        <v>87</v>
      </c>
      <c r="G2541" s="115">
        <v>1935</v>
      </c>
      <c r="H2541" s="115" t="s">
        <v>244</v>
      </c>
      <c r="I2541" s="115">
        <v>11.495989482000001</v>
      </c>
      <c r="J2541" s="115" t="s">
        <v>20</v>
      </c>
      <c r="K2541" s="115">
        <f>INDEX(DatosProcesados!$A$1:$BF$101,MATCH(DataBase!A2541,DatosProcesados!$A$1:$A$101,0),MATCH(DataBase!J2541,DatosProcesados!$A$1:$BF$1,0))</f>
        <v>42122</v>
      </c>
      <c r="L2541" s="115" t="str">
        <f>INDEX(Modelo!$A$9:$D$89,MATCH(DataBase!$J2541,Modelo!$A$9:$A$89,0),MATCH(DataBase!L$1,Modelo!$A$9:$D$9,0))</f>
        <v>Impacto ambiental</v>
      </c>
      <c r="M2541" s="115" t="str">
        <f>INDEX(Modelo!$A$9:$D$89,MATCH(DataBase!$J2541,Modelo!$A$9:$A$89,0),MATCH(DataBase!M$1,Modelo!$A$9:$D$9,0))</f>
        <v>Pilar 2</v>
      </c>
      <c r="N2541" s="115" t="str">
        <f>INDEX(Modelo!$A$9:$D$89,MATCH(DataBase!$J2541,Modelo!$A$9:$A$89,0),MATCH(DataBase!N$1,Modelo!$A$9:$D$9,0))</f>
        <v>negativo</v>
      </c>
      <c r="O2541" s="115">
        <f t="array" ref="O2541">IF(N2541="negativo",INDEX($AD$3:$AG$51,MATCH(1,($B2541=$AD$3:$AD$51)*($J2541=$AE$3:$AE$51),0),3),IF(N2541="positivo",INDEX($AD$55:$AG$109,MATCH(1,($B2541=$AD$55:$AD$109)*($J2541=$AE$55:$AE$109),0),3)))</f>
        <v>859892</v>
      </c>
      <c r="P2541" s="115">
        <f t="array" ref="P2541">IF(N2541="negativo",INDEX($AD$3:$AG$51,MATCH(1,($B2541=$AD$3:$AD$51)*($J2541=$AE$3:$AE$51),0),4),IF(N2541="positivo",INDEX($AD$55:$AG$109,MATCH(1,($B2541=$AD$55:$AD$109)*($J2541=$AE$55:$AE$109),0),4)))</f>
        <v>17590</v>
      </c>
      <c r="Q2541" s="115" t="str">
        <f>VLOOKUP(M2541,Modelo!$A$2:$C$7,2,0)</f>
        <v>Acción Climática y Energía</v>
      </c>
      <c r="R2541" s="118">
        <f t="array" ref="R2541">INDEX(Modelo!$F$1:$H$37,MATCH(1,(DataBase!Q2541=Modelo!$G$1:$G$37)*(DataBase!B2541=Modelo!$F$1:$F$37),0),3)</f>
        <v>0.19230769230769232</v>
      </c>
      <c r="S2541" s="115">
        <f t="shared" si="80"/>
        <v>97.087505431543548</v>
      </c>
      <c r="T2541" s="115">
        <f t="shared" si="81"/>
        <v>18.670674121450684</v>
      </c>
    </row>
    <row r="2542" spans="1:20" x14ac:dyDescent="0.3">
      <c r="A2542" s="115" t="s">
        <v>406</v>
      </c>
      <c r="B2542" s="115" t="s">
        <v>407</v>
      </c>
      <c r="C2542" s="115" t="s">
        <v>97</v>
      </c>
      <c r="D2542" s="115" t="s">
        <v>86</v>
      </c>
      <c r="E2542" s="115" t="s">
        <v>87</v>
      </c>
      <c r="F2542" s="115" t="s">
        <v>87</v>
      </c>
      <c r="G2542" s="115">
        <v>1951</v>
      </c>
      <c r="H2542" s="115" t="s">
        <v>125</v>
      </c>
      <c r="I2542" s="115">
        <v>113.923310323</v>
      </c>
      <c r="J2542" s="115" t="s">
        <v>20</v>
      </c>
      <c r="K2542" s="115">
        <f>INDEX(DatosProcesados!$A$1:$BF$101,MATCH(DataBase!A2542,DatosProcesados!$A$1:$A$101,0),MATCH(DataBase!J2542,DatosProcesados!$A$1:$BF$1,0))</f>
        <v>859892</v>
      </c>
      <c r="L2542" s="115" t="str">
        <f>INDEX(Modelo!$A$9:$D$89,MATCH(DataBase!$J2542,Modelo!$A$9:$A$89,0),MATCH(DataBase!L$1,Modelo!$A$9:$D$9,0))</f>
        <v>Impacto ambiental</v>
      </c>
      <c r="M2542" s="115" t="str">
        <f>INDEX(Modelo!$A$9:$D$89,MATCH(DataBase!$J2542,Modelo!$A$9:$A$89,0),MATCH(DataBase!M$1,Modelo!$A$9:$D$9,0))</f>
        <v>Pilar 2</v>
      </c>
      <c r="N2542" s="115" t="str">
        <f>INDEX(Modelo!$A$9:$D$89,MATCH(DataBase!$J2542,Modelo!$A$9:$A$89,0),MATCH(DataBase!N$1,Modelo!$A$9:$D$9,0))</f>
        <v>negativo</v>
      </c>
      <c r="O2542" s="115">
        <f t="array" ref="O2542">IF(N2542="negativo",INDEX($AD$3:$AG$51,MATCH(1,($B2542=$AD$3:$AD$51)*($J2542=$AE$3:$AE$51),0),3),IF(N2542="positivo",INDEX($AD$55:$AG$109,MATCH(1,($B2542=$AD$55:$AD$109)*($J2542=$AE$55:$AE$109),0),3)))</f>
        <v>859892</v>
      </c>
      <c r="P2542" s="115">
        <f t="array" ref="P2542">IF(N2542="negativo",INDEX($AD$3:$AG$51,MATCH(1,($B2542=$AD$3:$AD$51)*($J2542=$AE$3:$AE$51),0),4),IF(N2542="positivo",INDEX($AD$55:$AG$109,MATCH(1,($B2542=$AD$55:$AD$109)*($J2542=$AE$55:$AE$109),0),4)))</f>
        <v>17590</v>
      </c>
      <c r="Q2542" s="115" t="str">
        <f>VLOOKUP(M2542,Modelo!$A$2:$C$7,2,0)</f>
        <v>Acción Climática y Energía</v>
      </c>
      <c r="R2542" s="118">
        <f t="array" ref="R2542">INDEX(Modelo!$F$1:$H$37,MATCH(1,(DataBase!Q2542=Modelo!$G$1:$G$37)*(DataBase!B2542=Modelo!$F$1:$F$37),0),3)</f>
        <v>0.19230769230769232</v>
      </c>
      <c r="S2542" s="115">
        <f t="shared" si="80"/>
        <v>0</v>
      </c>
      <c r="T2542" s="115">
        <f t="shared" si="81"/>
        <v>0</v>
      </c>
    </row>
    <row r="2543" spans="1:20" x14ac:dyDescent="0.3">
      <c r="A2543" s="115" t="s">
        <v>96</v>
      </c>
      <c r="B2543" s="115" t="s">
        <v>84</v>
      </c>
      <c r="C2543" s="115" t="s">
        <v>97</v>
      </c>
      <c r="D2543" s="115" t="s">
        <v>86</v>
      </c>
      <c r="E2543" s="115" t="s">
        <v>86</v>
      </c>
      <c r="F2543" s="115" t="s">
        <v>87</v>
      </c>
      <c r="G2543" s="115">
        <v>1997</v>
      </c>
      <c r="H2543" s="115" t="s">
        <v>125</v>
      </c>
      <c r="I2543" s="115">
        <v>15.780332546</v>
      </c>
      <c r="J2543" s="115" t="s">
        <v>20</v>
      </c>
      <c r="K2543" s="115">
        <f>INDEX(DatosProcesados!$A$1:$BF$101,MATCH(DataBase!A2543,DatosProcesados!$A$1:$A$101,0),MATCH(DataBase!J2543,DatosProcesados!$A$1:$BF$1,0))</f>
        <v>19200.66</v>
      </c>
      <c r="L2543" s="115" t="str">
        <f>INDEX(Modelo!$A$9:$D$89,MATCH(DataBase!$J2543,Modelo!$A$9:$A$89,0),MATCH(DataBase!L$1,Modelo!$A$9:$D$9,0))</f>
        <v>Impacto ambiental</v>
      </c>
      <c r="M2543" s="115" t="str">
        <f>INDEX(Modelo!$A$9:$D$89,MATCH(DataBase!$J2543,Modelo!$A$9:$A$89,0),MATCH(DataBase!M$1,Modelo!$A$9:$D$9,0))</f>
        <v>Pilar 2</v>
      </c>
      <c r="N2543" s="115" t="str">
        <f>INDEX(Modelo!$A$9:$D$89,MATCH(DataBase!$J2543,Modelo!$A$9:$A$89,0),MATCH(DataBase!N$1,Modelo!$A$9:$D$9,0))</f>
        <v>negativo</v>
      </c>
      <c r="O2543" s="115">
        <f t="array" ref="O2543">IF(N2543="negativo",INDEX($AD$3:$AG$51,MATCH(1,($B2543=$AD$3:$AD$51)*($J2543=$AE$3:$AE$51),0),3),IF(N2543="positivo",INDEX($AD$55:$AG$109,MATCH(1,($B2543=$AD$55:$AD$109)*($J2543=$AE$55:$AE$109),0),3)))</f>
        <v>113301.89</v>
      </c>
      <c r="P2543" s="115">
        <f t="array" ref="P2543">IF(N2543="negativo",INDEX($AD$3:$AG$51,MATCH(1,($B2543=$AD$3:$AD$51)*($J2543=$AE$3:$AE$51),0),4),IF(N2543="positivo",INDEX($AD$55:$AG$109,MATCH(1,($B2543=$AD$55:$AD$109)*($J2543=$AE$55:$AE$109),0),4)))</f>
        <v>593</v>
      </c>
      <c r="Q2543" s="115" t="str">
        <f>VLOOKUP(M2543,Modelo!$A$2:$C$7,2,0)</f>
        <v>Acción Climática y Energía</v>
      </c>
      <c r="R2543" s="118">
        <f t="array" ref="R2543">INDEX(Modelo!$F$1:$H$37,MATCH(1,(DataBase!Q2543=Modelo!$G$1:$G$37)*(DataBase!B2543=Modelo!$F$1:$F$37),0),3)</f>
        <v>0.11764705882352941</v>
      </c>
      <c r="S2543" s="115">
        <f t="shared" si="80"/>
        <v>83.490512593993245</v>
      </c>
      <c r="T2543" s="115">
        <f t="shared" si="81"/>
        <v>9.8224132463521467</v>
      </c>
    </row>
    <row r="2544" spans="1:20" x14ac:dyDescent="0.3">
      <c r="A2544" s="115" t="s">
        <v>83</v>
      </c>
      <c r="B2544" s="115" t="s">
        <v>84</v>
      </c>
      <c r="C2544" s="115" t="s">
        <v>85</v>
      </c>
      <c r="D2544" s="115" t="s">
        <v>86</v>
      </c>
      <c r="E2544" s="115" t="s">
        <v>86</v>
      </c>
      <c r="F2544" s="115" t="s">
        <v>87</v>
      </c>
      <c r="G2544" s="115">
        <v>1955</v>
      </c>
      <c r="H2544" s="115" t="s">
        <v>125</v>
      </c>
      <c r="I2544" s="115">
        <v>20.574477179999999</v>
      </c>
      <c r="J2544" s="115" t="s">
        <v>20</v>
      </c>
      <c r="K2544" s="115">
        <f>INDEX(DatosProcesados!$A$1:$BF$101,MATCH(DataBase!A2544,DatosProcesados!$A$1:$A$101,0),MATCH(DataBase!J2544,DatosProcesados!$A$1:$BF$1,0))</f>
        <v>113301.89</v>
      </c>
      <c r="L2544" s="115" t="str">
        <f>INDEX(Modelo!$A$9:$D$89,MATCH(DataBase!$J2544,Modelo!$A$9:$A$89,0),MATCH(DataBase!L$1,Modelo!$A$9:$D$9,0))</f>
        <v>Impacto ambiental</v>
      </c>
      <c r="M2544" s="115" t="str">
        <f>INDEX(Modelo!$A$9:$D$89,MATCH(DataBase!$J2544,Modelo!$A$9:$A$89,0),MATCH(DataBase!M$1,Modelo!$A$9:$D$9,0))</f>
        <v>Pilar 2</v>
      </c>
      <c r="N2544" s="115" t="str">
        <f>INDEX(Modelo!$A$9:$D$89,MATCH(DataBase!$J2544,Modelo!$A$9:$A$89,0),MATCH(DataBase!N$1,Modelo!$A$9:$D$9,0))</f>
        <v>negativo</v>
      </c>
      <c r="O2544" s="115">
        <f t="array" ref="O2544">IF(N2544="negativo",INDEX($AD$3:$AG$51,MATCH(1,($B2544=$AD$3:$AD$51)*($J2544=$AE$3:$AE$51),0),3),IF(N2544="positivo",INDEX($AD$55:$AG$109,MATCH(1,($B2544=$AD$55:$AD$109)*($J2544=$AE$55:$AE$109),0),3)))</f>
        <v>113301.89</v>
      </c>
      <c r="P2544" s="115">
        <f t="array" ref="P2544">IF(N2544="negativo",INDEX($AD$3:$AG$51,MATCH(1,($B2544=$AD$3:$AD$51)*($J2544=$AE$3:$AE$51),0),4),IF(N2544="positivo",INDEX($AD$55:$AG$109,MATCH(1,($B2544=$AD$55:$AD$109)*($J2544=$AE$55:$AE$109),0),4)))</f>
        <v>593</v>
      </c>
      <c r="Q2544" s="115" t="str">
        <f>VLOOKUP(M2544,Modelo!$A$2:$C$7,2,0)</f>
        <v>Acción Climática y Energía</v>
      </c>
      <c r="R2544" s="118">
        <f t="array" ref="R2544">INDEX(Modelo!$F$1:$H$37,MATCH(1,(DataBase!Q2544=Modelo!$G$1:$G$37)*(DataBase!B2544=Modelo!$F$1:$F$37),0),3)</f>
        <v>0.11764705882352941</v>
      </c>
      <c r="S2544" s="115">
        <f t="shared" si="80"/>
        <v>0</v>
      </c>
      <c r="T2544" s="115">
        <f t="shared" si="81"/>
        <v>0</v>
      </c>
    </row>
    <row r="2545" spans="1:20" x14ac:dyDescent="0.3">
      <c r="A2545" s="115" t="s">
        <v>243</v>
      </c>
      <c r="B2545" s="115" t="s">
        <v>216</v>
      </c>
      <c r="C2545" s="115" t="s">
        <v>103</v>
      </c>
      <c r="D2545" s="115" t="s">
        <v>86</v>
      </c>
      <c r="E2545" s="115" t="s">
        <v>86</v>
      </c>
      <c r="F2545" s="115" t="s">
        <v>87</v>
      </c>
      <c r="G2545" s="115">
        <v>1985</v>
      </c>
      <c r="H2545" s="115" t="s">
        <v>244</v>
      </c>
      <c r="I2545" s="115">
        <v>2.6249202149999999</v>
      </c>
      <c r="J2545" s="115" t="s">
        <v>20</v>
      </c>
      <c r="K2545" s="115">
        <f>INDEX(DatosProcesados!$A$1:$BF$101,MATCH(DataBase!A2545,DatosProcesados!$A$1:$A$101,0),MATCH(DataBase!J2545,DatosProcesados!$A$1:$BF$1,0))</f>
        <v>3383</v>
      </c>
      <c r="L2545" s="115" t="str">
        <f>INDEX(Modelo!$A$9:$D$89,MATCH(DataBase!$J2545,Modelo!$A$9:$A$89,0),MATCH(DataBase!L$1,Modelo!$A$9:$D$9,0))</f>
        <v>Impacto ambiental</v>
      </c>
      <c r="M2545" s="115" t="str">
        <f>INDEX(Modelo!$A$9:$D$89,MATCH(DataBase!$J2545,Modelo!$A$9:$A$89,0),MATCH(DataBase!M$1,Modelo!$A$9:$D$9,0))</f>
        <v>Pilar 2</v>
      </c>
      <c r="N2545" s="115" t="str">
        <f>INDEX(Modelo!$A$9:$D$89,MATCH(DataBase!$J2545,Modelo!$A$9:$A$89,0),MATCH(DataBase!N$1,Modelo!$A$9:$D$9,0))</f>
        <v>negativo</v>
      </c>
      <c r="O2545" s="115">
        <f t="array" ref="O2545">IF(N2545="negativo",INDEX($AD$3:$AG$51,MATCH(1,($B2545=$AD$3:$AD$51)*($J2545=$AE$3:$AE$51),0),3),IF(N2545="positivo",INDEX($AD$55:$AG$109,MATCH(1,($B2545=$AD$55:$AD$109)*($J2545=$AE$55:$AE$109),0),3)))</f>
        <v>72055</v>
      </c>
      <c r="P2545" s="115">
        <f t="array" ref="P2545">IF(N2545="negativo",INDEX($AD$3:$AG$51,MATCH(1,($B2545=$AD$3:$AD$51)*($J2545=$AE$3:$AE$51),0),4),IF(N2545="positivo",INDEX($AD$55:$AG$109,MATCH(1,($B2545=$AD$55:$AD$109)*($J2545=$AE$55:$AE$109),0),4)))</f>
        <v>0</v>
      </c>
      <c r="Q2545" s="115" t="str">
        <f>VLOOKUP(M2545,Modelo!$A$2:$C$7,2,0)</f>
        <v>Acción Climática y Energía</v>
      </c>
      <c r="R2545" s="118">
        <f t="array" ref="R2545">INDEX(Modelo!$F$1:$H$37,MATCH(1,(DataBase!Q2545=Modelo!$G$1:$G$37)*(DataBase!B2545=Modelo!$F$1:$F$37),0),3)</f>
        <v>0.21052631578947367</v>
      </c>
      <c r="S2545" s="115">
        <f t="shared" si="80"/>
        <v>95.304975366039841</v>
      </c>
      <c r="T2545" s="115">
        <f t="shared" si="81"/>
        <v>20.064205340218912</v>
      </c>
    </row>
    <row r="2546" spans="1:20" x14ac:dyDescent="0.3">
      <c r="A2546" s="115" t="s">
        <v>263</v>
      </c>
      <c r="B2546" s="115" t="s">
        <v>216</v>
      </c>
      <c r="C2546" s="115" t="s">
        <v>97</v>
      </c>
      <c r="D2546" s="115" t="s">
        <v>86</v>
      </c>
      <c r="E2546" s="115" t="s">
        <v>86</v>
      </c>
      <c r="F2546" s="115" t="s">
        <v>86</v>
      </c>
      <c r="G2546" s="115">
        <v>1990</v>
      </c>
      <c r="H2546" s="115" t="s">
        <v>125</v>
      </c>
      <c r="I2546" s="115">
        <v>2.3114637089999999</v>
      </c>
      <c r="J2546" s="115" t="s">
        <v>20</v>
      </c>
      <c r="K2546" s="115">
        <f>INDEX(DatosProcesados!$A$1:$BF$101,MATCH(DataBase!A2546,DatosProcesados!$A$1:$A$101,0),MATCH(DataBase!J2546,DatosProcesados!$A$1:$BF$1,0))</f>
        <v>12546.95</v>
      </c>
      <c r="L2546" s="115" t="str">
        <f>INDEX(Modelo!$A$9:$D$89,MATCH(DataBase!$J2546,Modelo!$A$9:$A$89,0),MATCH(DataBase!L$1,Modelo!$A$9:$D$9,0))</f>
        <v>Impacto ambiental</v>
      </c>
      <c r="M2546" s="115" t="str">
        <f>INDEX(Modelo!$A$9:$D$89,MATCH(DataBase!$J2546,Modelo!$A$9:$A$89,0),MATCH(DataBase!M$1,Modelo!$A$9:$D$9,0))</f>
        <v>Pilar 2</v>
      </c>
      <c r="N2546" s="115" t="str">
        <f>INDEX(Modelo!$A$9:$D$89,MATCH(DataBase!$J2546,Modelo!$A$9:$A$89,0),MATCH(DataBase!N$1,Modelo!$A$9:$D$9,0))</f>
        <v>negativo</v>
      </c>
      <c r="O2546" s="115">
        <f t="array" ref="O2546">IF(N2546="negativo",INDEX($AD$3:$AG$51,MATCH(1,($B2546=$AD$3:$AD$51)*($J2546=$AE$3:$AE$51),0),3),IF(N2546="positivo",INDEX($AD$55:$AG$109,MATCH(1,($B2546=$AD$55:$AD$109)*($J2546=$AE$55:$AE$109),0),3)))</f>
        <v>72055</v>
      </c>
      <c r="P2546" s="115">
        <f t="array" ref="P2546">IF(N2546="negativo",INDEX($AD$3:$AG$51,MATCH(1,($B2546=$AD$3:$AD$51)*($J2546=$AE$3:$AE$51),0),4),IF(N2546="positivo",INDEX($AD$55:$AG$109,MATCH(1,($B2546=$AD$55:$AD$109)*($J2546=$AE$55:$AE$109),0),4)))</f>
        <v>0</v>
      </c>
      <c r="Q2546" s="115" t="str">
        <f>VLOOKUP(M2546,Modelo!$A$2:$C$7,2,0)</f>
        <v>Acción Climática y Energía</v>
      </c>
      <c r="R2546" s="118">
        <f t="array" ref="R2546">INDEX(Modelo!$F$1:$H$37,MATCH(1,(DataBase!Q2546=Modelo!$G$1:$G$37)*(DataBase!B2546=Modelo!$F$1:$F$37),0),3)</f>
        <v>0.21052631578947367</v>
      </c>
      <c r="S2546" s="115">
        <f t="shared" si="80"/>
        <v>82.586982166400674</v>
      </c>
      <c r="T2546" s="115">
        <f t="shared" si="81"/>
        <v>17.386733087663298</v>
      </c>
    </row>
    <row r="2547" spans="1:20" x14ac:dyDescent="0.3">
      <c r="A2547" s="115" t="s">
        <v>321</v>
      </c>
      <c r="B2547" s="115" t="s">
        <v>313</v>
      </c>
      <c r="C2547" s="115" t="s">
        <v>103</v>
      </c>
      <c r="D2547" s="115" t="s">
        <v>86</v>
      </c>
      <c r="E2547" s="115" t="s">
        <v>86</v>
      </c>
      <c r="F2547" s="115" t="s">
        <v>87</v>
      </c>
      <c r="G2547" s="115">
        <v>1949</v>
      </c>
      <c r="H2547" s="115" t="s">
        <v>125</v>
      </c>
      <c r="I2547" s="115">
        <v>16.077688644999999</v>
      </c>
      <c r="J2547" s="115" t="s">
        <v>20</v>
      </c>
      <c r="K2547" s="115">
        <f>INDEX(DatosProcesados!$A$1:$BF$101,MATCH(DataBase!A2547,DatosProcesados!$A$1:$A$101,0),MATCH(DataBase!J2547,DatosProcesados!$A$1:$BF$1,0))</f>
        <v>75077.399999999994</v>
      </c>
      <c r="L2547" s="115" t="str">
        <f>INDEX(Modelo!$A$9:$D$89,MATCH(DataBase!$J2547,Modelo!$A$9:$A$89,0),MATCH(DataBase!L$1,Modelo!$A$9:$D$9,0))</f>
        <v>Impacto ambiental</v>
      </c>
      <c r="M2547" s="115" t="str">
        <f>INDEX(Modelo!$A$9:$D$89,MATCH(DataBase!$J2547,Modelo!$A$9:$A$89,0),MATCH(DataBase!M$1,Modelo!$A$9:$D$9,0))</f>
        <v>Pilar 2</v>
      </c>
      <c r="N2547" s="115" t="str">
        <f>INDEX(Modelo!$A$9:$D$89,MATCH(DataBase!$J2547,Modelo!$A$9:$A$89,0),MATCH(DataBase!N$1,Modelo!$A$9:$D$9,0))</f>
        <v>negativo</v>
      </c>
      <c r="O2547" s="115">
        <f t="array" ref="O2547">IF(N2547="negativo",INDEX($AD$3:$AG$51,MATCH(1,($B2547=$AD$3:$AD$51)*($J2547=$AE$3:$AE$51),0),3),IF(N2547="positivo",INDEX($AD$55:$AG$109,MATCH(1,($B2547=$AD$55:$AD$109)*($J2547=$AE$55:$AE$109),0),3)))</f>
        <v>75077.399999999994</v>
      </c>
      <c r="P2547" s="115">
        <f t="array" ref="P2547">IF(N2547="negativo",INDEX($AD$3:$AG$51,MATCH(1,($B2547=$AD$3:$AD$51)*($J2547=$AE$3:$AE$51),0),4),IF(N2547="positivo",INDEX($AD$55:$AG$109,MATCH(1,($B2547=$AD$55:$AD$109)*($J2547=$AE$55:$AE$109),0),4)))</f>
        <v>21.97</v>
      </c>
      <c r="Q2547" s="115" t="str">
        <f>VLOOKUP(M2547,Modelo!$A$2:$C$7,2,0)</f>
        <v>Acción Climática y Energía</v>
      </c>
      <c r="R2547" s="118">
        <f t="array" ref="R2547">INDEX(Modelo!$F$1:$H$37,MATCH(1,(DataBase!Q2547=Modelo!$G$1:$G$37)*(DataBase!B2547=Modelo!$F$1:$F$37),0),3)</f>
        <v>0.17647058823529413</v>
      </c>
      <c r="S2547" s="115">
        <f t="shared" si="80"/>
        <v>0</v>
      </c>
      <c r="T2547" s="115">
        <f t="shared" si="81"/>
        <v>0</v>
      </c>
    </row>
    <row r="2548" spans="1:20" x14ac:dyDescent="0.3">
      <c r="A2548" s="115" t="s">
        <v>363</v>
      </c>
      <c r="B2548" s="115" t="s">
        <v>313</v>
      </c>
      <c r="C2548" s="115" t="s">
        <v>103</v>
      </c>
      <c r="D2548" s="115" t="s">
        <v>87</v>
      </c>
      <c r="E2548" s="115" t="s">
        <v>87</v>
      </c>
      <c r="F2548" s="115" t="s">
        <v>87</v>
      </c>
      <c r="G2548" s="115">
        <v>1889</v>
      </c>
      <c r="H2548" s="115" t="s">
        <v>177</v>
      </c>
      <c r="I2548" s="115">
        <v>2.3075606390000001</v>
      </c>
      <c r="J2548" s="115" t="s">
        <v>20</v>
      </c>
      <c r="K2548" s="115" t="str">
        <f>INDEX(DatosProcesados!$A$1:$BF$101,MATCH(DataBase!A2548,DatosProcesados!$A$1:$A$101,0),MATCH(DataBase!J2548,DatosProcesados!$A$1:$BF$1,0))</f>
        <v>No informa</v>
      </c>
      <c r="L2548" s="115" t="str">
        <f>INDEX(Modelo!$A$9:$D$89,MATCH(DataBase!$J2548,Modelo!$A$9:$A$89,0),MATCH(DataBase!L$1,Modelo!$A$9:$D$9,0))</f>
        <v>Impacto ambiental</v>
      </c>
      <c r="M2548" s="115" t="str">
        <f>INDEX(Modelo!$A$9:$D$89,MATCH(DataBase!$J2548,Modelo!$A$9:$A$89,0),MATCH(DataBase!M$1,Modelo!$A$9:$D$9,0))</f>
        <v>Pilar 2</v>
      </c>
      <c r="N2548" s="115" t="str">
        <f>INDEX(Modelo!$A$9:$D$89,MATCH(DataBase!$J2548,Modelo!$A$9:$A$89,0),MATCH(DataBase!N$1,Modelo!$A$9:$D$9,0))</f>
        <v>negativo</v>
      </c>
      <c r="O2548" s="115">
        <f t="array" ref="O2548">IF(N2548="negativo",INDEX($AD$3:$AG$51,MATCH(1,($B2548=$AD$3:$AD$51)*($J2548=$AE$3:$AE$51),0),3),IF(N2548="positivo",INDEX($AD$55:$AG$109,MATCH(1,($B2548=$AD$55:$AD$109)*($J2548=$AE$55:$AE$109),0),3)))</f>
        <v>75077.399999999994</v>
      </c>
      <c r="P2548" s="115">
        <f t="array" ref="P2548">IF(N2548="negativo",INDEX($AD$3:$AG$51,MATCH(1,($B2548=$AD$3:$AD$51)*($J2548=$AE$3:$AE$51),0),4),IF(N2548="positivo",INDEX($AD$55:$AG$109,MATCH(1,($B2548=$AD$55:$AD$109)*($J2548=$AE$55:$AE$109),0),4)))</f>
        <v>21.97</v>
      </c>
      <c r="Q2548" s="115" t="str">
        <f>VLOOKUP(M2548,Modelo!$A$2:$C$7,2,0)</f>
        <v>Acción Climática y Energía</v>
      </c>
      <c r="R2548" s="118">
        <f t="array" ref="R2548">INDEX(Modelo!$F$1:$H$37,MATCH(1,(DataBase!Q2548=Modelo!$G$1:$G$37)*(DataBase!B2548=Modelo!$F$1:$F$37),0),3)</f>
        <v>0.17647058823529413</v>
      </c>
      <c r="S2548" s="115">
        <f t="shared" si="80"/>
        <v>0</v>
      </c>
      <c r="T2548" s="115">
        <f t="shared" si="81"/>
        <v>0</v>
      </c>
    </row>
    <row r="2549" spans="1:20" x14ac:dyDescent="0.3">
      <c r="A2549" s="115" t="s">
        <v>423</v>
      </c>
      <c r="B2549" s="115" t="s">
        <v>407</v>
      </c>
      <c r="C2549" s="115" t="s">
        <v>103</v>
      </c>
      <c r="D2549" s="115" t="s">
        <v>86</v>
      </c>
      <c r="E2549" s="115" t="s">
        <v>87</v>
      </c>
      <c r="F2549" s="115" t="s">
        <v>87</v>
      </c>
      <c r="G2549" s="115">
        <v>1985</v>
      </c>
      <c r="H2549" s="115" t="s">
        <v>422</v>
      </c>
      <c r="I2549" s="115">
        <v>4.2502446559999996</v>
      </c>
      <c r="J2549" s="115" t="s">
        <v>20</v>
      </c>
      <c r="K2549" s="115">
        <f>INDEX(DatosProcesados!$A$1:$BF$101,MATCH(DataBase!A2549,DatosProcesados!$A$1:$A$101,0),MATCH(DataBase!J2549,DatosProcesados!$A$1:$BF$1,0))</f>
        <v>66981</v>
      </c>
      <c r="L2549" s="115" t="str">
        <f>INDEX(Modelo!$A$9:$D$89,MATCH(DataBase!$J2549,Modelo!$A$9:$A$89,0),MATCH(DataBase!L$1,Modelo!$A$9:$D$9,0))</f>
        <v>Impacto ambiental</v>
      </c>
      <c r="M2549" s="115" t="str">
        <f>INDEX(Modelo!$A$9:$D$89,MATCH(DataBase!$J2549,Modelo!$A$9:$A$89,0),MATCH(DataBase!M$1,Modelo!$A$9:$D$9,0))</f>
        <v>Pilar 2</v>
      </c>
      <c r="N2549" s="115" t="str">
        <f>INDEX(Modelo!$A$9:$D$89,MATCH(DataBase!$J2549,Modelo!$A$9:$A$89,0),MATCH(DataBase!N$1,Modelo!$A$9:$D$9,0))</f>
        <v>negativo</v>
      </c>
      <c r="O2549" s="115">
        <f t="array" ref="O2549">IF(N2549="negativo",INDEX($AD$3:$AG$51,MATCH(1,($B2549=$AD$3:$AD$51)*($J2549=$AE$3:$AE$51),0),3),IF(N2549="positivo",INDEX($AD$55:$AG$109,MATCH(1,($B2549=$AD$55:$AD$109)*($J2549=$AE$55:$AE$109),0),3)))</f>
        <v>859892</v>
      </c>
      <c r="P2549" s="115">
        <f t="array" ref="P2549">IF(N2549="negativo",INDEX($AD$3:$AG$51,MATCH(1,($B2549=$AD$3:$AD$51)*($J2549=$AE$3:$AE$51),0),4),IF(N2549="positivo",INDEX($AD$55:$AG$109,MATCH(1,($B2549=$AD$55:$AD$109)*($J2549=$AE$55:$AE$109),0),4)))</f>
        <v>17590</v>
      </c>
      <c r="Q2549" s="115" t="str">
        <f>VLOOKUP(M2549,Modelo!$A$2:$C$7,2,0)</f>
        <v>Acción Climática y Energía</v>
      </c>
      <c r="R2549" s="118">
        <f t="array" ref="R2549">INDEX(Modelo!$F$1:$H$37,MATCH(1,(DataBase!Q2549=Modelo!$G$1:$G$37)*(DataBase!B2549=Modelo!$F$1:$F$37),0),3)</f>
        <v>0.19230769230769232</v>
      </c>
      <c r="S2549" s="115">
        <f t="shared" si="80"/>
        <v>94.136188682918956</v>
      </c>
      <c r="T2549" s="115">
        <f t="shared" si="81"/>
        <v>18.103113208253646</v>
      </c>
    </row>
    <row r="2550" spans="1:20" x14ac:dyDescent="0.3">
      <c r="A2550" s="115" t="s">
        <v>172</v>
      </c>
      <c r="B2550" s="115" t="s">
        <v>84</v>
      </c>
      <c r="C2550" s="115" t="s">
        <v>103</v>
      </c>
      <c r="D2550" s="115" t="s">
        <v>86</v>
      </c>
      <c r="E2550" s="115" t="s">
        <v>87</v>
      </c>
      <c r="F2550" s="115" t="s">
        <v>86</v>
      </c>
      <c r="G2550" s="115">
        <v>1966</v>
      </c>
      <c r="H2550" s="115" t="s">
        <v>125</v>
      </c>
      <c r="I2550" s="115">
        <v>2.6355685659999999</v>
      </c>
      <c r="J2550" s="115" t="s">
        <v>20</v>
      </c>
      <c r="K2550" s="115">
        <f>INDEX(DatosProcesados!$A$1:$BF$101,MATCH(DataBase!A2550,DatosProcesados!$A$1:$A$101,0),MATCH(DataBase!J2550,DatosProcesados!$A$1:$BF$1,0))</f>
        <v>593</v>
      </c>
      <c r="L2550" s="115" t="str">
        <f>INDEX(Modelo!$A$9:$D$89,MATCH(DataBase!$J2550,Modelo!$A$9:$A$89,0),MATCH(DataBase!L$1,Modelo!$A$9:$D$9,0))</f>
        <v>Impacto ambiental</v>
      </c>
      <c r="M2550" s="115" t="str">
        <f>INDEX(Modelo!$A$9:$D$89,MATCH(DataBase!$J2550,Modelo!$A$9:$A$89,0),MATCH(DataBase!M$1,Modelo!$A$9:$D$9,0))</f>
        <v>Pilar 2</v>
      </c>
      <c r="N2550" s="115" t="str">
        <f>INDEX(Modelo!$A$9:$D$89,MATCH(DataBase!$J2550,Modelo!$A$9:$A$89,0),MATCH(DataBase!N$1,Modelo!$A$9:$D$9,0))</f>
        <v>negativo</v>
      </c>
      <c r="O2550" s="115">
        <f t="array" ref="O2550">IF(N2550="negativo",INDEX($AD$3:$AG$51,MATCH(1,($B2550=$AD$3:$AD$51)*($J2550=$AE$3:$AE$51),0),3),IF(N2550="positivo",INDEX($AD$55:$AG$109,MATCH(1,($B2550=$AD$55:$AD$109)*($J2550=$AE$55:$AE$109),0),3)))</f>
        <v>113301.89</v>
      </c>
      <c r="P2550" s="115">
        <f t="array" ref="P2550">IF(N2550="negativo",INDEX($AD$3:$AG$51,MATCH(1,($B2550=$AD$3:$AD$51)*($J2550=$AE$3:$AE$51),0),4),IF(N2550="positivo",INDEX($AD$55:$AG$109,MATCH(1,($B2550=$AD$55:$AD$109)*($J2550=$AE$55:$AE$109),0),4)))</f>
        <v>593</v>
      </c>
      <c r="Q2550" s="115" t="str">
        <f>VLOOKUP(M2550,Modelo!$A$2:$C$7,2,0)</f>
        <v>Acción Climática y Energía</v>
      </c>
      <c r="R2550" s="118">
        <f t="array" ref="R2550">INDEX(Modelo!$F$1:$H$37,MATCH(1,(DataBase!Q2550=Modelo!$G$1:$G$37)*(DataBase!B2550=Modelo!$F$1:$F$37),0),3)</f>
        <v>0.11764705882352941</v>
      </c>
      <c r="S2550" s="115">
        <f t="shared" si="80"/>
        <v>100</v>
      </c>
      <c r="T2550" s="115">
        <f t="shared" si="81"/>
        <v>11.76470588235294</v>
      </c>
    </row>
    <row r="2551" spans="1:20" x14ac:dyDescent="0.3">
      <c r="A2551" s="115" t="s">
        <v>158</v>
      </c>
      <c r="B2551" s="115" t="s">
        <v>84</v>
      </c>
      <c r="C2551" s="115" t="s">
        <v>97</v>
      </c>
      <c r="D2551" s="115" t="s">
        <v>86</v>
      </c>
      <c r="E2551" s="115" t="s">
        <v>87</v>
      </c>
      <c r="F2551" s="115" t="s">
        <v>87</v>
      </c>
      <c r="G2551" s="115">
        <v>1896</v>
      </c>
      <c r="H2551" s="115" t="s">
        <v>125</v>
      </c>
      <c r="I2551" s="115">
        <v>3.7166394839999999</v>
      </c>
      <c r="J2551" s="115" t="s">
        <v>20</v>
      </c>
      <c r="K2551" s="115">
        <f>INDEX(DatosProcesados!$A$1:$BF$101,MATCH(DataBase!A2551,DatosProcesados!$A$1:$A$101,0),MATCH(DataBase!J2551,DatosProcesados!$A$1:$BF$1,0))</f>
        <v>5074</v>
      </c>
      <c r="L2551" s="115" t="str">
        <f>INDEX(Modelo!$A$9:$D$89,MATCH(DataBase!$J2551,Modelo!$A$9:$A$89,0),MATCH(DataBase!L$1,Modelo!$A$9:$D$9,0))</f>
        <v>Impacto ambiental</v>
      </c>
      <c r="M2551" s="115" t="str">
        <f>INDEX(Modelo!$A$9:$D$89,MATCH(DataBase!$J2551,Modelo!$A$9:$A$89,0),MATCH(DataBase!M$1,Modelo!$A$9:$D$9,0))</f>
        <v>Pilar 2</v>
      </c>
      <c r="N2551" s="115" t="str">
        <f>INDEX(Modelo!$A$9:$D$89,MATCH(DataBase!$J2551,Modelo!$A$9:$A$89,0),MATCH(DataBase!N$1,Modelo!$A$9:$D$9,0))</f>
        <v>negativo</v>
      </c>
      <c r="O2551" s="115">
        <f t="array" ref="O2551">IF(N2551="negativo",INDEX($AD$3:$AG$51,MATCH(1,($B2551=$AD$3:$AD$51)*($J2551=$AE$3:$AE$51),0),3),IF(N2551="positivo",INDEX($AD$55:$AG$109,MATCH(1,($B2551=$AD$55:$AD$109)*($J2551=$AE$55:$AE$109),0),3)))</f>
        <v>113301.89</v>
      </c>
      <c r="P2551" s="115">
        <f t="array" ref="P2551">IF(N2551="negativo",INDEX($AD$3:$AG$51,MATCH(1,($B2551=$AD$3:$AD$51)*($J2551=$AE$3:$AE$51),0),4),IF(N2551="positivo",INDEX($AD$55:$AG$109,MATCH(1,($B2551=$AD$55:$AD$109)*($J2551=$AE$55:$AE$109),0),4)))</f>
        <v>593</v>
      </c>
      <c r="Q2551" s="115" t="str">
        <f>VLOOKUP(M2551,Modelo!$A$2:$C$7,2,0)</f>
        <v>Acción Climática y Energía</v>
      </c>
      <c r="R2551" s="118">
        <f t="array" ref="R2551">INDEX(Modelo!$F$1:$H$37,MATCH(1,(DataBase!Q2551=Modelo!$G$1:$G$37)*(DataBase!B2551=Modelo!$F$1:$F$37),0),3)</f>
        <v>0.11764705882352941</v>
      </c>
      <c r="S2551" s="115">
        <f t="shared" si="80"/>
        <v>96.0242710224544</v>
      </c>
      <c r="T2551" s="115">
        <f t="shared" si="81"/>
        <v>11.296973061465224</v>
      </c>
    </row>
    <row r="2552" spans="1:20" x14ac:dyDescent="0.3">
      <c r="A2552" s="115" t="s">
        <v>310</v>
      </c>
      <c r="B2552" s="115" t="s">
        <v>216</v>
      </c>
      <c r="C2552" s="115" t="s">
        <v>85</v>
      </c>
      <c r="D2552" s="115" t="s">
        <v>86</v>
      </c>
      <c r="E2552" s="115" t="s">
        <v>87</v>
      </c>
      <c r="F2552" s="115" t="s">
        <v>87</v>
      </c>
      <c r="G2552" s="115">
        <v>1908</v>
      </c>
      <c r="H2552" s="115" t="s">
        <v>244</v>
      </c>
      <c r="I2552" s="115">
        <v>1.2123628230000001</v>
      </c>
      <c r="J2552" s="115" t="s">
        <v>20</v>
      </c>
      <c r="K2552" s="115" t="str">
        <f>INDEX(DatosProcesados!$A$1:$BF$101,MATCH(DataBase!A2552,DatosProcesados!$A$1:$A$101,0),MATCH(DataBase!J2552,DatosProcesados!$A$1:$BF$1,0))</f>
        <v xml:space="preserve">No informa </v>
      </c>
      <c r="L2552" s="115" t="str">
        <f>INDEX(Modelo!$A$9:$D$89,MATCH(DataBase!$J2552,Modelo!$A$9:$A$89,0),MATCH(DataBase!L$1,Modelo!$A$9:$D$9,0))</f>
        <v>Impacto ambiental</v>
      </c>
      <c r="M2552" s="115" t="str">
        <f>INDEX(Modelo!$A$9:$D$89,MATCH(DataBase!$J2552,Modelo!$A$9:$A$89,0),MATCH(DataBase!M$1,Modelo!$A$9:$D$9,0))</f>
        <v>Pilar 2</v>
      </c>
      <c r="N2552" s="115" t="str">
        <f>INDEX(Modelo!$A$9:$D$89,MATCH(DataBase!$J2552,Modelo!$A$9:$A$89,0),MATCH(DataBase!N$1,Modelo!$A$9:$D$9,0))</f>
        <v>negativo</v>
      </c>
      <c r="O2552" s="115">
        <f t="array" ref="O2552">IF(N2552="negativo",INDEX($AD$3:$AG$51,MATCH(1,($B2552=$AD$3:$AD$51)*($J2552=$AE$3:$AE$51),0),3),IF(N2552="positivo",INDEX($AD$55:$AG$109,MATCH(1,($B2552=$AD$55:$AD$109)*($J2552=$AE$55:$AE$109),0),3)))</f>
        <v>72055</v>
      </c>
      <c r="P2552" s="115">
        <f t="array" ref="P2552">IF(N2552="negativo",INDEX($AD$3:$AG$51,MATCH(1,($B2552=$AD$3:$AD$51)*($J2552=$AE$3:$AE$51),0),4),IF(N2552="positivo",INDEX($AD$55:$AG$109,MATCH(1,($B2552=$AD$55:$AD$109)*($J2552=$AE$55:$AE$109),0),4)))</f>
        <v>0</v>
      </c>
      <c r="Q2552" s="115" t="str">
        <f>VLOOKUP(M2552,Modelo!$A$2:$C$7,2,0)</f>
        <v>Acción Climática y Energía</v>
      </c>
      <c r="R2552" s="118">
        <f t="array" ref="R2552">INDEX(Modelo!$F$1:$H$37,MATCH(1,(DataBase!Q2552=Modelo!$G$1:$G$37)*(DataBase!B2552=Modelo!$F$1:$F$37),0),3)</f>
        <v>0.21052631578947367</v>
      </c>
      <c r="S2552" s="115">
        <f t="shared" si="80"/>
        <v>0</v>
      </c>
      <c r="T2552" s="115">
        <f t="shared" si="81"/>
        <v>0</v>
      </c>
    </row>
    <row r="2553" spans="1:20" x14ac:dyDescent="0.3">
      <c r="A2553" s="115" t="s">
        <v>441</v>
      </c>
      <c r="B2553" s="115" t="s">
        <v>407</v>
      </c>
      <c r="C2553" s="115" t="s">
        <v>103</v>
      </c>
      <c r="D2553" s="115" t="s">
        <v>86</v>
      </c>
      <c r="E2553" s="115" t="s">
        <v>87</v>
      </c>
      <c r="F2553" s="115" t="s">
        <v>87</v>
      </c>
      <c r="G2553" s="115">
        <v>2002</v>
      </c>
      <c r="H2553" s="115" t="s">
        <v>177</v>
      </c>
      <c r="I2553" s="115">
        <v>2.4203671080000002</v>
      </c>
      <c r="J2553" s="115" t="s">
        <v>20</v>
      </c>
      <c r="K2553" s="115">
        <f>INDEX(DatosProcesados!$A$1:$BF$101,MATCH(DataBase!A2553,DatosProcesados!$A$1:$A$101,0),MATCH(DataBase!J2553,DatosProcesados!$A$1:$BF$1,0))</f>
        <v>17590</v>
      </c>
      <c r="L2553" s="115" t="str">
        <f>INDEX(Modelo!$A$9:$D$89,MATCH(DataBase!$J2553,Modelo!$A$9:$A$89,0),MATCH(DataBase!L$1,Modelo!$A$9:$D$9,0))</f>
        <v>Impacto ambiental</v>
      </c>
      <c r="M2553" s="115" t="str">
        <f>INDEX(Modelo!$A$9:$D$89,MATCH(DataBase!$J2553,Modelo!$A$9:$A$89,0),MATCH(DataBase!M$1,Modelo!$A$9:$D$9,0))</f>
        <v>Pilar 2</v>
      </c>
      <c r="N2553" s="115" t="str">
        <f>INDEX(Modelo!$A$9:$D$89,MATCH(DataBase!$J2553,Modelo!$A$9:$A$89,0),MATCH(DataBase!N$1,Modelo!$A$9:$D$9,0))</f>
        <v>negativo</v>
      </c>
      <c r="O2553" s="115">
        <f t="array" ref="O2553">IF(N2553="negativo",INDEX($AD$3:$AG$51,MATCH(1,($B2553=$AD$3:$AD$51)*($J2553=$AE$3:$AE$51),0),3),IF(N2553="positivo",INDEX($AD$55:$AG$109,MATCH(1,($B2553=$AD$55:$AD$109)*($J2553=$AE$55:$AE$109),0),3)))</f>
        <v>859892</v>
      </c>
      <c r="P2553" s="115">
        <f t="array" ref="P2553">IF(N2553="negativo",INDEX($AD$3:$AG$51,MATCH(1,($B2553=$AD$3:$AD$51)*($J2553=$AE$3:$AE$51),0),4),IF(N2553="positivo",INDEX($AD$55:$AG$109,MATCH(1,($B2553=$AD$55:$AD$109)*($J2553=$AE$55:$AE$109),0),4)))</f>
        <v>17590</v>
      </c>
      <c r="Q2553" s="115" t="str">
        <f>VLOOKUP(M2553,Modelo!$A$2:$C$7,2,0)</f>
        <v>Acción Climática y Energía</v>
      </c>
      <c r="R2553" s="118">
        <f t="array" ref="R2553">INDEX(Modelo!$F$1:$H$37,MATCH(1,(DataBase!Q2553=Modelo!$G$1:$G$37)*(DataBase!B2553=Modelo!$F$1:$F$37),0),3)</f>
        <v>0.19230769230769232</v>
      </c>
      <c r="S2553" s="115">
        <f t="shared" si="80"/>
        <v>100</v>
      </c>
      <c r="T2553" s="115">
        <f t="shared" si="81"/>
        <v>19.230769230769234</v>
      </c>
    </row>
    <row r="2554" spans="1:20" x14ac:dyDescent="0.3">
      <c r="A2554" s="115" t="s">
        <v>454</v>
      </c>
      <c r="B2554" s="115" t="s">
        <v>407</v>
      </c>
      <c r="C2554" s="115" t="s">
        <v>103</v>
      </c>
      <c r="D2554" s="115" t="s">
        <v>86</v>
      </c>
      <c r="E2554" s="115" t="s">
        <v>87</v>
      </c>
      <c r="F2554" s="115" t="s">
        <v>87</v>
      </c>
      <c r="G2554" s="115">
        <v>2003</v>
      </c>
      <c r="H2554" s="115" t="s">
        <v>422</v>
      </c>
      <c r="I2554" s="115">
        <v>1.3219259999999999</v>
      </c>
      <c r="J2554" s="115" t="s">
        <v>20</v>
      </c>
      <c r="K2554" s="115">
        <f>INDEX(DatosProcesados!$A$1:$BF$101,MATCH(DataBase!A2554,DatosProcesados!$A$1:$A$101,0),MATCH(DataBase!J2554,DatosProcesados!$A$1:$BF$1,0))</f>
        <v>226534</v>
      </c>
      <c r="L2554" s="115" t="str">
        <f>INDEX(Modelo!$A$9:$D$89,MATCH(DataBase!$J2554,Modelo!$A$9:$A$89,0),MATCH(DataBase!L$1,Modelo!$A$9:$D$9,0))</f>
        <v>Impacto ambiental</v>
      </c>
      <c r="M2554" s="115" t="str">
        <f>INDEX(Modelo!$A$9:$D$89,MATCH(DataBase!$J2554,Modelo!$A$9:$A$89,0),MATCH(DataBase!M$1,Modelo!$A$9:$D$9,0))</f>
        <v>Pilar 2</v>
      </c>
      <c r="N2554" s="115" t="str">
        <f>INDEX(Modelo!$A$9:$D$89,MATCH(DataBase!$J2554,Modelo!$A$9:$A$89,0),MATCH(DataBase!N$1,Modelo!$A$9:$D$9,0))</f>
        <v>negativo</v>
      </c>
      <c r="O2554" s="115">
        <f t="array" ref="O2554">IF(N2554="negativo",INDEX($AD$3:$AG$51,MATCH(1,($B2554=$AD$3:$AD$51)*($J2554=$AE$3:$AE$51),0),3),IF(N2554="positivo",INDEX($AD$55:$AG$109,MATCH(1,($B2554=$AD$55:$AD$109)*($J2554=$AE$55:$AE$109),0),3)))</f>
        <v>859892</v>
      </c>
      <c r="P2554" s="115">
        <f t="array" ref="P2554">IF(N2554="negativo",INDEX($AD$3:$AG$51,MATCH(1,($B2554=$AD$3:$AD$51)*($J2554=$AE$3:$AE$51),0),4),IF(N2554="positivo",INDEX($AD$55:$AG$109,MATCH(1,($B2554=$AD$55:$AD$109)*($J2554=$AE$55:$AE$109),0),4)))</f>
        <v>17590</v>
      </c>
      <c r="Q2554" s="115" t="str">
        <f>VLOOKUP(M2554,Modelo!$A$2:$C$7,2,0)</f>
        <v>Acción Climática y Energía</v>
      </c>
      <c r="R2554" s="118">
        <f t="array" ref="R2554">INDEX(Modelo!$F$1:$H$37,MATCH(1,(DataBase!Q2554=Modelo!$G$1:$G$37)*(DataBase!B2554=Modelo!$F$1:$F$37),0),3)</f>
        <v>0.19230769230769232</v>
      </c>
      <c r="S2554" s="115">
        <f t="shared" si="80"/>
        <v>75.193695372918498</v>
      </c>
      <c r="T2554" s="115">
        <f t="shared" si="81"/>
        <v>14.460326033253558</v>
      </c>
    </row>
    <row r="2555" spans="1:20" x14ac:dyDescent="0.3">
      <c r="A2555" s="115" t="s">
        <v>477</v>
      </c>
      <c r="B2555" s="115" t="s">
        <v>467</v>
      </c>
      <c r="C2555" s="115" t="s">
        <v>103</v>
      </c>
      <c r="D2555" s="115" t="s">
        <v>86</v>
      </c>
      <c r="E2555" s="115" t="s">
        <v>86</v>
      </c>
      <c r="F2555" s="115" t="s">
        <v>86</v>
      </c>
      <c r="G2555" s="115">
        <v>1985</v>
      </c>
      <c r="H2555" s="115" t="s">
        <v>125</v>
      </c>
      <c r="I2555" s="115">
        <v>0.441609957</v>
      </c>
      <c r="J2555" s="115" t="s">
        <v>20</v>
      </c>
      <c r="K2555" s="115" t="str">
        <f>INDEX(DatosProcesados!$A$1:$BF$101,MATCH(DataBase!A2555,DatosProcesados!$A$1:$A$101,0),MATCH(DataBase!J2555,DatosProcesados!$A$1:$BF$1,0))</f>
        <v>No informa</v>
      </c>
      <c r="L2555" s="115" t="str">
        <f>INDEX(Modelo!$A$9:$D$89,MATCH(DataBase!$J2555,Modelo!$A$9:$A$89,0),MATCH(DataBase!L$1,Modelo!$A$9:$D$9,0))</f>
        <v>Impacto ambiental</v>
      </c>
      <c r="M2555" s="115" t="str">
        <f>INDEX(Modelo!$A$9:$D$89,MATCH(DataBase!$J2555,Modelo!$A$9:$A$89,0),MATCH(DataBase!M$1,Modelo!$A$9:$D$9,0))</f>
        <v>Pilar 2</v>
      </c>
      <c r="N2555" s="115" t="str">
        <f>INDEX(Modelo!$A$9:$D$89,MATCH(DataBase!$J2555,Modelo!$A$9:$A$89,0),MATCH(DataBase!N$1,Modelo!$A$9:$D$9,0))</f>
        <v>negativo</v>
      </c>
      <c r="O2555" s="115">
        <f t="array" ref="O2555">IF(N2555="negativo",INDEX($AD$3:$AG$51,MATCH(1,($B2555=$AD$3:$AD$51)*($J2555=$AE$3:$AE$51),0),3),IF(N2555="positivo",INDEX($AD$55:$AG$109,MATCH(1,($B2555=$AD$55:$AD$109)*($J2555=$AE$55:$AE$109),0),3)))</f>
        <v>0</v>
      </c>
      <c r="P2555" s="115">
        <f t="array" ref="P2555">IF(N2555="negativo",INDEX($AD$3:$AG$51,MATCH(1,($B2555=$AD$3:$AD$51)*($J2555=$AE$3:$AE$51),0),4),IF(N2555="positivo",INDEX($AD$55:$AG$109,MATCH(1,($B2555=$AD$55:$AD$109)*($J2555=$AE$55:$AE$109),0),4)))</f>
        <v>0</v>
      </c>
      <c r="Q2555" s="115" t="str">
        <f>VLOOKUP(M2555,Modelo!$A$2:$C$7,2,0)</f>
        <v>Acción Climática y Energía</v>
      </c>
      <c r="R2555" s="118">
        <f t="array" ref="R2555">INDEX(Modelo!$F$1:$H$37,MATCH(1,(DataBase!Q2555=Modelo!$G$1:$G$37)*(DataBase!B2555=Modelo!$F$1:$F$37),0),3)</f>
        <v>0.19047619047619047</v>
      </c>
      <c r="S2555" s="115">
        <f t="shared" si="80"/>
        <v>0</v>
      </c>
      <c r="T2555" s="115">
        <f t="shared" si="81"/>
        <v>0</v>
      </c>
    </row>
    <row r="2556" spans="1:20" x14ac:dyDescent="0.3">
      <c r="A2556" s="115" t="s">
        <v>256</v>
      </c>
      <c r="B2556" s="115" t="s">
        <v>216</v>
      </c>
      <c r="C2556" s="115" t="s">
        <v>103</v>
      </c>
      <c r="D2556" s="115" t="s">
        <v>87</v>
      </c>
      <c r="E2556" s="115" t="s">
        <v>86</v>
      </c>
      <c r="F2556" s="115" t="s">
        <v>86</v>
      </c>
      <c r="G2556" s="115">
        <v>1964</v>
      </c>
      <c r="H2556" s="115" t="s">
        <v>125</v>
      </c>
      <c r="I2556" s="115">
        <v>2.4859553989999998</v>
      </c>
      <c r="J2556" s="115" t="s">
        <v>20</v>
      </c>
      <c r="K2556" s="115" t="str">
        <f>INDEX(DatosProcesados!$A$1:$BF$101,MATCH(DataBase!A2556,DatosProcesados!$A$1:$A$101,0),MATCH(DataBase!J2556,DatosProcesados!$A$1:$BF$1,0))</f>
        <v xml:space="preserve">No informa </v>
      </c>
      <c r="L2556" s="115" t="str">
        <f>INDEX(Modelo!$A$9:$D$89,MATCH(DataBase!$J2556,Modelo!$A$9:$A$89,0),MATCH(DataBase!L$1,Modelo!$A$9:$D$9,0))</f>
        <v>Impacto ambiental</v>
      </c>
      <c r="M2556" s="115" t="str">
        <f>INDEX(Modelo!$A$9:$D$89,MATCH(DataBase!$J2556,Modelo!$A$9:$A$89,0),MATCH(DataBase!M$1,Modelo!$A$9:$D$9,0))</f>
        <v>Pilar 2</v>
      </c>
      <c r="N2556" s="115" t="str">
        <f>INDEX(Modelo!$A$9:$D$89,MATCH(DataBase!$J2556,Modelo!$A$9:$A$89,0),MATCH(DataBase!N$1,Modelo!$A$9:$D$9,0))</f>
        <v>negativo</v>
      </c>
      <c r="O2556" s="115">
        <f t="array" ref="O2556">IF(N2556="negativo",INDEX($AD$3:$AG$51,MATCH(1,($B2556=$AD$3:$AD$51)*($J2556=$AE$3:$AE$51),0),3),IF(N2556="positivo",INDEX($AD$55:$AG$109,MATCH(1,($B2556=$AD$55:$AD$109)*($J2556=$AE$55:$AE$109),0),3)))</f>
        <v>72055</v>
      </c>
      <c r="P2556" s="115">
        <f t="array" ref="P2556">IF(N2556="negativo",INDEX($AD$3:$AG$51,MATCH(1,($B2556=$AD$3:$AD$51)*($J2556=$AE$3:$AE$51),0),4),IF(N2556="positivo",INDEX($AD$55:$AG$109,MATCH(1,($B2556=$AD$55:$AD$109)*($J2556=$AE$55:$AE$109),0),4)))</f>
        <v>0</v>
      </c>
      <c r="Q2556" s="115" t="str">
        <f>VLOOKUP(M2556,Modelo!$A$2:$C$7,2,0)</f>
        <v>Acción Climática y Energía</v>
      </c>
      <c r="R2556" s="118">
        <f t="array" ref="R2556">INDEX(Modelo!$F$1:$H$37,MATCH(1,(DataBase!Q2556=Modelo!$G$1:$G$37)*(DataBase!B2556=Modelo!$F$1:$F$37),0),3)</f>
        <v>0.21052631578947367</v>
      </c>
      <c r="S2556" s="115">
        <f t="shared" si="80"/>
        <v>0</v>
      </c>
      <c r="T2556" s="115">
        <f t="shared" si="81"/>
        <v>0</v>
      </c>
    </row>
    <row r="2557" spans="1:20" x14ac:dyDescent="0.3">
      <c r="A2557" s="115" t="s">
        <v>305</v>
      </c>
      <c r="B2557" s="115" t="s">
        <v>216</v>
      </c>
      <c r="C2557" s="115" t="s">
        <v>103</v>
      </c>
      <c r="D2557" s="115" t="s">
        <v>87</v>
      </c>
      <c r="E2557" s="115" t="s">
        <v>86</v>
      </c>
      <c r="F2557" s="115" t="s">
        <v>86</v>
      </c>
      <c r="G2557" s="115">
        <v>1940</v>
      </c>
      <c r="H2557" s="115" t="s">
        <v>125</v>
      </c>
      <c r="I2557" s="115">
        <v>1.340540112</v>
      </c>
      <c r="J2557" s="115" t="s">
        <v>20</v>
      </c>
      <c r="K2557" s="115">
        <f>INDEX(DatosProcesados!$A$1:$BF$101,MATCH(DataBase!A2557,DatosProcesados!$A$1:$A$101,0),MATCH(DataBase!J2557,DatosProcesados!$A$1:$BF$1,0))</f>
        <v>62.77</v>
      </c>
      <c r="L2557" s="115" t="str">
        <f>INDEX(Modelo!$A$9:$D$89,MATCH(DataBase!$J2557,Modelo!$A$9:$A$89,0),MATCH(DataBase!L$1,Modelo!$A$9:$D$9,0))</f>
        <v>Impacto ambiental</v>
      </c>
      <c r="M2557" s="115" t="str">
        <f>INDEX(Modelo!$A$9:$D$89,MATCH(DataBase!$J2557,Modelo!$A$9:$A$89,0),MATCH(DataBase!M$1,Modelo!$A$9:$D$9,0))</f>
        <v>Pilar 2</v>
      </c>
      <c r="N2557" s="115" t="str">
        <f>INDEX(Modelo!$A$9:$D$89,MATCH(DataBase!$J2557,Modelo!$A$9:$A$89,0),MATCH(DataBase!N$1,Modelo!$A$9:$D$9,0))</f>
        <v>negativo</v>
      </c>
      <c r="O2557" s="115">
        <f t="array" ref="O2557">IF(N2557="negativo",INDEX($AD$3:$AG$51,MATCH(1,($B2557=$AD$3:$AD$51)*($J2557=$AE$3:$AE$51),0),3),IF(N2557="positivo",INDEX($AD$55:$AG$109,MATCH(1,($B2557=$AD$55:$AD$109)*($J2557=$AE$55:$AE$109),0),3)))</f>
        <v>72055</v>
      </c>
      <c r="P2557" s="115">
        <f t="array" ref="P2557">IF(N2557="negativo",INDEX($AD$3:$AG$51,MATCH(1,($B2557=$AD$3:$AD$51)*($J2557=$AE$3:$AE$51),0),4),IF(N2557="positivo",INDEX($AD$55:$AG$109,MATCH(1,($B2557=$AD$55:$AD$109)*($J2557=$AE$55:$AE$109),0),4)))</f>
        <v>0</v>
      </c>
      <c r="Q2557" s="115" t="str">
        <f>VLOOKUP(M2557,Modelo!$A$2:$C$7,2,0)</f>
        <v>Acción Climática y Energía</v>
      </c>
      <c r="R2557" s="118">
        <f t="array" ref="R2557">INDEX(Modelo!$F$1:$H$37,MATCH(1,(DataBase!Q2557=Modelo!$G$1:$G$37)*(DataBase!B2557=Modelo!$F$1:$F$37),0),3)</f>
        <v>0.21052631578947367</v>
      </c>
      <c r="S2557" s="115">
        <f t="shared" si="80"/>
        <v>99.912885989868855</v>
      </c>
      <c r="T2557" s="115">
        <f t="shared" si="81"/>
        <v>21.034291787340809</v>
      </c>
    </row>
    <row r="2558" spans="1:20" x14ac:dyDescent="0.3">
      <c r="A2558" s="115" t="s">
        <v>432</v>
      </c>
      <c r="B2558" s="115" t="s">
        <v>407</v>
      </c>
      <c r="C2558" s="115" t="s">
        <v>103</v>
      </c>
      <c r="D2558" s="115" t="s">
        <v>86</v>
      </c>
      <c r="E2558" s="115" t="s">
        <v>86</v>
      </c>
      <c r="F2558" s="115" t="s">
        <v>86</v>
      </c>
      <c r="G2558" s="115">
        <v>1956</v>
      </c>
      <c r="H2558" s="115" t="s">
        <v>125</v>
      </c>
      <c r="I2558" s="115">
        <v>2.660692144</v>
      </c>
      <c r="J2558" s="115" t="s">
        <v>20</v>
      </c>
      <c r="K2558" s="115">
        <f>INDEX(DatosProcesados!$A$1:$BF$101,MATCH(DataBase!A2558,DatosProcesados!$A$1:$A$101,0),MATCH(DataBase!J2558,DatosProcesados!$A$1:$BF$1,0))</f>
        <v>26237</v>
      </c>
      <c r="L2558" s="115" t="str">
        <f>INDEX(Modelo!$A$9:$D$89,MATCH(DataBase!$J2558,Modelo!$A$9:$A$89,0),MATCH(DataBase!L$1,Modelo!$A$9:$D$9,0))</f>
        <v>Impacto ambiental</v>
      </c>
      <c r="M2558" s="115" t="str">
        <f>INDEX(Modelo!$A$9:$D$89,MATCH(DataBase!$J2558,Modelo!$A$9:$A$89,0),MATCH(DataBase!M$1,Modelo!$A$9:$D$9,0))</f>
        <v>Pilar 2</v>
      </c>
      <c r="N2558" s="115" t="str">
        <f>INDEX(Modelo!$A$9:$D$89,MATCH(DataBase!$J2558,Modelo!$A$9:$A$89,0),MATCH(DataBase!N$1,Modelo!$A$9:$D$9,0))</f>
        <v>negativo</v>
      </c>
      <c r="O2558" s="115">
        <f t="array" ref="O2558">IF(N2558="negativo",INDEX($AD$3:$AG$51,MATCH(1,($B2558=$AD$3:$AD$51)*($J2558=$AE$3:$AE$51),0),3),IF(N2558="positivo",INDEX($AD$55:$AG$109,MATCH(1,($B2558=$AD$55:$AD$109)*($J2558=$AE$55:$AE$109),0),3)))</f>
        <v>859892</v>
      </c>
      <c r="P2558" s="115">
        <f t="array" ref="P2558">IF(N2558="negativo",INDEX($AD$3:$AG$51,MATCH(1,($B2558=$AD$3:$AD$51)*($J2558=$AE$3:$AE$51),0),4),IF(N2558="positivo",INDEX($AD$55:$AG$109,MATCH(1,($B2558=$AD$55:$AD$109)*($J2558=$AE$55:$AE$109),0),4)))</f>
        <v>17590</v>
      </c>
      <c r="Q2558" s="115" t="str">
        <f>VLOOKUP(M2558,Modelo!$A$2:$C$7,2,0)</f>
        <v>Acción Climática y Energía</v>
      </c>
      <c r="R2558" s="118">
        <f t="array" ref="R2558">INDEX(Modelo!$F$1:$H$37,MATCH(1,(DataBase!Q2558=Modelo!$G$1:$G$37)*(DataBase!B2558=Modelo!$F$1:$F$37),0),3)</f>
        <v>0.19230769230769232</v>
      </c>
      <c r="S2558" s="115">
        <f t="shared" si="80"/>
        <v>98.97340858741876</v>
      </c>
      <c r="T2558" s="115">
        <f t="shared" si="81"/>
        <v>19.03334780527284</v>
      </c>
    </row>
    <row r="2559" spans="1:20" x14ac:dyDescent="0.3">
      <c r="A2559" s="115" t="s">
        <v>476</v>
      </c>
      <c r="B2559" s="115" t="s">
        <v>467</v>
      </c>
      <c r="C2559" s="115" t="s">
        <v>103</v>
      </c>
      <c r="D2559" s="115" t="s">
        <v>87</v>
      </c>
      <c r="E2559" s="115" t="s">
        <v>86</v>
      </c>
      <c r="F2559" s="115" t="s">
        <v>86</v>
      </c>
      <c r="G2559" s="115">
        <v>1962</v>
      </c>
      <c r="H2559" s="115" t="s">
        <v>125</v>
      </c>
      <c r="I2559" s="115">
        <v>0.89448844999999999</v>
      </c>
      <c r="J2559" s="115" t="s">
        <v>20</v>
      </c>
      <c r="K2559" s="115" t="str">
        <f>INDEX(DatosProcesados!$A$1:$BF$101,MATCH(DataBase!A2559,DatosProcesados!$A$1:$A$101,0),MATCH(DataBase!J2559,DatosProcesados!$A$1:$BF$1,0))</f>
        <v xml:space="preserve">No informa </v>
      </c>
      <c r="L2559" s="115" t="str">
        <f>INDEX(Modelo!$A$9:$D$89,MATCH(DataBase!$J2559,Modelo!$A$9:$A$89,0),MATCH(DataBase!L$1,Modelo!$A$9:$D$9,0))</f>
        <v>Impacto ambiental</v>
      </c>
      <c r="M2559" s="115" t="str">
        <f>INDEX(Modelo!$A$9:$D$89,MATCH(DataBase!$J2559,Modelo!$A$9:$A$89,0),MATCH(DataBase!M$1,Modelo!$A$9:$D$9,0))</f>
        <v>Pilar 2</v>
      </c>
      <c r="N2559" s="115" t="str">
        <f>INDEX(Modelo!$A$9:$D$89,MATCH(DataBase!$J2559,Modelo!$A$9:$A$89,0),MATCH(DataBase!N$1,Modelo!$A$9:$D$9,0))</f>
        <v>negativo</v>
      </c>
      <c r="O2559" s="115">
        <f t="array" ref="O2559">IF(N2559="negativo",INDEX($AD$3:$AG$51,MATCH(1,($B2559=$AD$3:$AD$51)*($J2559=$AE$3:$AE$51),0),3),IF(N2559="positivo",INDEX($AD$55:$AG$109,MATCH(1,($B2559=$AD$55:$AD$109)*($J2559=$AE$55:$AE$109),0),3)))</f>
        <v>0</v>
      </c>
      <c r="P2559" s="115">
        <f t="array" ref="P2559">IF(N2559="negativo",INDEX($AD$3:$AG$51,MATCH(1,($B2559=$AD$3:$AD$51)*($J2559=$AE$3:$AE$51),0),4),IF(N2559="positivo",INDEX($AD$55:$AG$109,MATCH(1,($B2559=$AD$55:$AD$109)*($J2559=$AE$55:$AE$109),0),4)))</f>
        <v>0</v>
      </c>
      <c r="Q2559" s="115" t="str">
        <f>VLOOKUP(M2559,Modelo!$A$2:$C$7,2,0)</f>
        <v>Acción Climática y Energía</v>
      </c>
      <c r="R2559" s="118">
        <f t="array" ref="R2559">INDEX(Modelo!$F$1:$H$37,MATCH(1,(DataBase!Q2559=Modelo!$G$1:$G$37)*(DataBase!B2559=Modelo!$F$1:$F$37),0),3)</f>
        <v>0.19047619047619047</v>
      </c>
      <c r="S2559" s="115">
        <f t="shared" si="80"/>
        <v>0</v>
      </c>
      <c r="T2559" s="115">
        <f t="shared" si="81"/>
        <v>0</v>
      </c>
    </row>
    <row r="2560" spans="1:20" x14ac:dyDescent="0.3">
      <c r="A2560" s="115" t="s">
        <v>154</v>
      </c>
      <c r="B2560" s="115" t="s">
        <v>84</v>
      </c>
      <c r="C2560" s="115" t="s">
        <v>97</v>
      </c>
      <c r="D2560" s="115" t="s">
        <v>86</v>
      </c>
      <c r="E2560" s="115" t="s">
        <v>87</v>
      </c>
      <c r="F2560" s="115" t="s">
        <v>87</v>
      </c>
      <c r="G2560" s="115">
        <v>1967</v>
      </c>
      <c r="H2560" s="115" t="s">
        <v>125</v>
      </c>
      <c r="I2560" s="115">
        <v>4.1309855679999998</v>
      </c>
      <c r="J2560" s="115" t="s">
        <v>20</v>
      </c>
      <c r="K2560" s="115">
        <f>INDEX(DatosProcesados!$A$1:$BF$101,MATCH(DataBase!A2560,DatosProcesados!$A$1:$A$101,0),MATCH(DataBase!J2560,DatosProcesados!$A$1:$BF$1,0))</f>
        <v>16716</v>
      </c>
      <c r="L2560" s="115" t="str">
        <f>INDEX(Modelo!$A$9:$D$89,MATCH(DataBase!$J2560,Modelo!$A$9:$A$89,0),MATCH(DataBase!L$1,Modelo!$A$9:$D$9,0))</f>
        <v>Impacto ambiental</v>
      </c>
      <c r="M2560" s="115" t="str">
        <f>INDEX(Modelo!$A$9:$D$89,MATCH(DataBase!$J2560,Modelo!$A$9:$A$89,0),MATCH(DataBase!M$1,Modelo!$A$9:$D$9,0))</f>
        <v>Pilar 2</v>
      </c>
      <c r="N2560" s="115" t="str">
        <f>INDEX(Modelo!$A$9:$D$89,MATCH(DataBase!$J2560,Modelo!$A$9:$A$89,0),MATCH(DataBase!N$1,Modelo!$A$9:$D$9,0))</f>
        <v>negativo</v>
      </c>
      <c r="O2560" s="115">
        <f t="array" ref="O2560">IF(N2560="negativo",INDEX($AD$3:$AG$51,MATCH(1,($B2560=$AD$3:$AD$51)*($J2560=$AE$3:$AE$51),0),3),IF(N2560="positivo",INDEX($AD$55:$AG$109,MATCH(1,($B2560=$AD$55:$AD$109)*($J2560=$AE$55:$AE$109),0),3)))</f>
        <v>113301.89</v>
      </c>
      <c r="P2560" s="115">
        <f t="array" ref="P2560">IF(N2560="negativo",INDEX($AD$3:$AG$51,MATCH(1,($B2560=$AD$3:$AD$51)*($J2560=$AE$3:$AE$51),0),4),IF(N2560="positivo",INDEX($AD$55:$AG$109,MATCH(1,($B2560=$AD$55:$AD$109)*($J2560=$AE$55:$AE$109),0),4)))</f>
        <v>593</v>
      </c>
      <c r="Q2560" s="115" t="str">
        <f>VLOOKUP(M2560,Modelo!$A$2:$C$7,2,0)</f>
        <v>Acción Climática y Energía</v>
      </c>
      <c r="R2560" s="118">
        <f t="array" ref="R2560">INDEX(Modelo!$F$1:$H$37,MATCH(1,(DataBase!Q2560=Modelo!$G$1:$G$37)*(DataBase!B2560=Modelo!$F$1:$F$37),0),3)</f>
        <v>0.11764705882352941</v>
      </c>
      <c r="S2560" s="115">
        <f t="shared" si="80"/>
        <v>85.695005957382776</v>
      </c>
      <c r="T2560" s="115">
        <f t="shared" si="81"/>
        <v>10.081765406750915</v>
      </c>
    </row>
    <row r="2561" spans="1:20" x14ac:dyDescent="0.3">
      <c r="A2561" s="115" t="s">
        <v>139</v>
      </c>
      <c r="B2561" s="115" t="s">
        <v>84</v>
      </c>
      <c r="C2561" s="115" t="s">
        <v>97</v>
      </c>
      <c r="D2561" s="115" t="s">
        <v>86</v>
      </c>
      <c r="E2561" s="115" t="s">
        <v>86</v>
      </c>
      <c r="F2561" s="115" t="s">
        <v>86</v>
      </c>
      <c r="G2561" s="115">
        <v>1995</v>
      </c>
      <c r="H2561" s="115" t="s">
        <v>125</v>
      </c>
      <c r="I2561" s="115">
        <v>6.1355991599999999</v>
      </c>
      <c r="J2561" s="115" t="s">
        <v>20</v>
      </c>
      <c r="K2561" s="115">
        <f>INDEX(DatosProcesados!$A$1:$BF$101,MATCH(DataBase!A2561,DatosProcesados!$A$1:$A$101,0),MATCH(DataBase!J2561,DatosProcesados!$A$1:$BF$1,0))</f>
        <v>1791</v>
      </c>
      <c r="L2561" s="115" t="str">
        <f>INDEX(Modelo!$A$9:$D$89,MATCH(DataBase!$J2561,Modelo!$A$9:$A$89,0),MATCH(DataBase!L$1,Modelo!$A$9:$D$9,0))</f>
        <v>Impacto ambiental</v>
      </c>
      <c r="M2561" s="115" t="str">
        <f>INDEX(Modelo!$A$9:$D$89,MATCH(DataBase!$J2561,Modelo!$A$9:$A$89,0),MATCH(DataBase!M$1,Modelo!$A$9:$D$9,0))</f>
        <v>Pilar 2</v>
      </c>
      <c r="N2561" s="115" t="str">
        <f>INDEX(Modelo!$A$9:$D$89,MATCH(DataBase!$J2561,Modelo!$A$9:$A$89,0),MATCH(DataBase!N$1,Modelo!$A$9:$D$9,0))</f>
        <v>negativo</v>
      </c>
      <c r="O2561" s="115">
        <f t="array" ref="O2561">IF(N2561="negativo",INDEX($AD$3:$AG$51,MATCH(1,($B2561=$AD$3:$AD$51)*($J2561=$AE$3:$AE$51),0),3),IF(N2561="positivo",INDEX($AD$55:$AG$109,MATCH(1,($B2561=$AD$55:$AD$109)*($J2561=$AE$55:$AE$109),0),3)))</f>
        <v>113301.89</v>
      </c>
      <c r="P2561" s="115">
        <f t="array" ref="P2561">IF(N2561="negativo",INDEX($AD$3:$AG$51,MATCH(1,($B2561=$AD$3:$AD$51)*($J2561=$AE$3:$AE$51),0),4),IF(N2561="positivo",INDEX($AD$55:$AG$109,MATCH(1,($B2561=$AD$55:$AD$109)*($J2561=$AE$55:$AE$109),0),4)))</f>
        <v>593</v>
      </c>
      <c r="Q2561" s="115" t="str">
        <f>VLOOKUP(M2561,Modelo!$A$2:$C$7,2,0)</f>
        <v>Acción Climática y Energía</v>
      </c>
      <c r="R2561" s="118">
        <f t="array" ref="R2561">INDEX(Modelo!$F$1:$H$37,MATCH(1,(DataBase!Q2561=Modelo!$G$1:$G$37)*(DataBase!B2561=Modelo!$F$1:$F$37),0),3)</f>
        <v>0.11764705882352941</v>
      </c>
      <c r="S2561" s="115">
        <f t="shared" si="80"/>
        <v>98.937084732180409</v>
      </c>
      <c r="T2561" s="115">
        <f t="shared" si="81"/>
        <v>11.639657027315343</v>
      </c>
    </row>
    <row r="2562" spans="1:20" x14ac:dyDescent="0.3">
      <c r="A2562" s="115" t="s">
        <v>399</v>
      </c>
      <c r="B2562" s="115" t="s">
        <v>379</v>
      </c>
      <c r="C2562" s="115" t="s">
        <v>103</v>
      </c>
      <c r="D2562" s="115" t="s">
        <v>86</v>
      </c>
      <c r="E2562" s="115" t="s">
        <v>86</v>
      </c>
      <c r="F2562" s="115" t="s">
        <v>87</v>
      </c>
      <c r="G2562" s="115">
        <v>1989</v>
      </c>
      <c r="H2562" s="115" t="s">
        <v>125</v>
      </c>
      <c r="I2562" s="115">
        <v>0.75167738299999998</v>
      </c>
      <c r="J2562" s="115" t="s">
        <v>20</v>
      </c>
      <c r="K2562" s="115" t="str">
        <f>INDEX(DatosProcesados!$A$1:$BF$101,MATCH(DataBase!A2562,DatosProcesados!$A$1:$A$101,0),MATCH(DataBase!J2562,DatosProcesados!$A$1:$BF$1,0))</f>
        <v xml:space="preserve">No informa </v>
      </c>
      <c r="L2562" s="115" t="str">
        <f>INDEX(Modelo!$A$9:$D$89,MATCH(DataBase!$J2562,Modelo!$A$9:$A$89,0),MATCH(DataBase!L$1,Modelo!$A$9:$D$9,0))</f>
        <v>Impacto ambiental</v>
      </c>
      <c r="M2562" s="115" t="str">
        <f>INDEX(Modelo!$A$9:$D$89,MATCH(DataBase!$J2562,Modelo!$A$9:$A$89,0),MATCH(DataBase!M$1,Modelo!$A$9:$D$9,0))</f>
        <v>Pilar 2</v>
      </c>
      <c r="N2562" s="115" t="str">
        <f>INDEX(Modelo!$A$9:$D$89,MATCH(DataBase!$J2562,Modelo!$A$9:$A$89,0),MATCH(DataBase!N$1,Modelo!$A$9:$D$9,0))</f>
        <v>negativo</v>
      </c>
      <c r="O2562" s="115">
        <f t="array" ref="O2562">IF(N2562="negativo",INDEX($AD$3:$AG$51,MATCH(1,($B2562=$AD$3:$AD$51)*($J2562=$AE$3:$AE$51),0),3),IF(N2562="positivo",INDEX($AD$55:$AG$109,MATCH(1,($B2562=$AD$55:$AD$109)*($J2562=$AE$55:$AE$109),0),3)))</f>
        <v>531</v>
      </c>
      <c r="P2562" s="115">
        <f t="array" ref="P2562">IF(N2562="negativo",INDEX($AD$3:$AG$51,MATCH(1,($B2562=$AD$3:$AD$51)*($J2562=$AE$3:$AE$51),0),4),IF(N2562="positivo",INDEX($AD$55:$AG$109,MATCH(1,($B2562=$AD$55:$AD$109)*($J2562=$AE$55:$AE$109),0),4)))</f>
        <v>123.4</v>
      </c>
      <c r="Q2562" s="115" t="str">
        <f>VLOOKUP(M2562,Modelo!$A$2:$C$7,2,0)</f>
        <v>Acción Climática y Energía</v>
      </c>
      <c r="R2562" s="118">
        <f t="array" ref="R2562">INDEX(Modelo!$F$1:$H$37,MATCH(1,(DataBase!Q2562=Modelo!$G$1:$G$37)*(DataBase!B2562=Modelo!$F$1:$F$37),0),3)</f>
        <v>0.14285714285714285</v>
      </c>
      <c r="S2562" s="115">
        <f t="shared" si="80"/>
        <v>0</v>
      </c>
      <c r="T2562" s="115">
        <f t="shared" si="81"/>
        <v>0</v>
      </c>
    </row>
    <row r="2563" spans="1:20" x14ac:dyDescent="0.3">
      <c r="A2563" s="115" t="s">
        <v>233</v>
      </c>
      <c r="B2563" s="115" t="s">
        <v>216</v>
      </c>
      <c r="C2563" s="115" t="s">
        <v>103</v>
      </c>
      <c r="D2563" s="115" t="s">
        <v>87</v>
      </c>
      <c r="E2563" s="115" t="s">
        <v>86</v>
      </c>
      <c r="F2563" s="115" t="s">
        <v>86</v>
      </c>
      <c r="G2563" s="115">
        <v>1970</v>
      </c>
      <c r="H2563" s="115" t="s">
        <v>125</v>
      </c>
      <c r="I2563" s="115">
        <v>3.1891452720000002</v>
      </c>
      <c r="J2563" s="115" t="s">
        <v>20</v>
      </c>
      <c r="K2563" s="115" t="str">
        <f>INDEX(DatosProcesados!$A$1:$BF$101,MATCH(DataBase!A2563,DatosProcesados!$A$1:$A$101,0),MATCH(DataBase!J2563,DatosProcesados!$A$1:$BF$1,0))</f>
        <v xml:space="preserve">No informa </v>
      </c>
      <c r="L2563" s="115" t="str">
        <f>INDEX(Modelo!$A$9:$D$89,MATCH(DataBase!$J2563,Modelo!$A$9:$A$89,0),MATCH(DataBase!L$1,Modelo!$A$9:$D$9,0))</f>
        <v>Impacto ambiental</v>
      </c>
      <c r="M2563" s="115" t="str">
        <f>INDEX(Modelo!$A$9:$D$89,MATCH(DataBase!$J2563,Modelo!$A$9:$A$89,0),MATCH(DataBase!M$1,Modelo!$A$9:$D$9,0))</f>
        <v>Pilar 2</v>
      </c>
      <c r="N2563" s="115" t="str">
        <f>INDEX(Modelo!$A$9:$D$89,MATCH(DataBase!$J2563,Modelo!$A$9:$A$89,0),MATCH(DataBase!N$1,Modelo!$A$9:$D$9,0))</f>
        <v>negativo</v>
      </c>
      <c r="O2563" s="115">
        <f t="array" ref="O2563">IF(N2563="negativo",INDEX($AD$3:$AG$51,MATCH(1,($B2563=$AD$3:$AD$51)*($J2563=$AE$3:$AE$51),0),3),IF(N2563="positivo",INDEX($AD$55:$AG$109,MATCH(1,($B2563=$AD$55:$AD$109)*($J2563=$AE$55:$AE$109),0),3)))</f>
        <v>72055</v>
      </c>
      <c r="P2563" s="115">
        <f t="array" ref="P2563">IF(N2563="negativo",INDEX($AD$3:$AG$51,MATCH(1,($B2563=$AD$3:$AD$51)*($J2563=$AE$3:$AE$51),0),4),IF(N2563="positivo",INDEX($AD$55:$AG$109,MATCH(1,($B2563=$AD$55:$AD$109)*($J2563=$AE$55:$AE$109),0),4)))</f>
        <v>0</v>
      </c>
      <c r="Q2563" s="115" t="str">
        <f>VLOOKUP(M2563,Modelo!$A$2:$C$7,2,0)</f>
        <v>Acción Climática y Energía</v>
      </c>
      <c r="R2563" s="118">
        <f t="array" ref="R2563">INDEX(Modelo!$F$1:$H$37,MATCH(1,(DataBase!Q2563=Modelo!$G$1:$G$37)*(DataBase!B2563=Modelo!$F$1:$F$37),0),3)</f>
        <v>0.21052631578947367</v>
      </c>
      <c r="S2563" s="115">
        <f t="shared" ref="S2563:S2626" si="82">IFERROR(IF(N2563="boolean",IF(K2563="Si",100,0),IF(N2563="scale",IF(K2563=2,100,IF(K2563=1,50,0)),IF(N2563="positivo",100*((K2563-P2563)/(O2563-P2563)),100*(1-((K2563-P2563)/(O2563-P2563)))))),0)</f>
        <v>0</v>
      </c>
      <c r="T2563" s="115">
        <f t="shared" ref="T2563:T2626" si="83">S2563*R2563</f>
        <v>0</v>
      </c>
    </row>
    <row r="2564" spans="1:20" x14ac:dyDescent="0.3">
      <c r="A2564" s="115" t="s">
        <v>176</v>
      </c>
      <c r="B2564" s="115" t="s">
        <v>84</v>
      </c>
      <c r="C2564" s="115" t="s">
        <v>103</v>
      </c>
      <c r="D2564" s="115" t="s">
        <v>86</v>
      </c>
      <c r="E2564" s="115" t="s">
        <v>87</v>
      </c>
      <c r="F2564" s="115" t="s">
        <v>87</v>
      </c>
      <c r="G2564" s="115">
        <v>1929</v>
      </c>
      <c r="H2564" s="115" t="s">
        <v>177</v>
      </c>
      <c r="I2564" s="115">
        <v>2.3283445380000001</v>
      </c>
      <c r="J2564" s="115" t="s">
        <v>20</v>
      </c>
      <c r="K2564" s="115" t="str">
        <f>INDEX(DatosProcesados!$A$1:$BF$101,MATCH(DataBase!A2564,DatosProcesados!$A$1:$A$101,0),MATCH(DataBase!J2564,DatosProcesados!$A$1:$BF$1,0))</f>
        <v>No informa</v>
      </c>
      <c r="L2564" s="115" t="str">
        <f>INDEX(Modelo!$A$9:$D$89,MATCH(DataBase!$J2564,Modelo!$A$9:$A$89,0),MATCH(DataBase!L$1,Modelo!$A$9:$D$9,0))</f>
        <v>Impacto ambiental</v>
      </c>
      <c r="M2564" s="115" t="str">
        <f>INDEX(Modelo!$A$9:$D$89,MATCH(DataBase!$J2564,Modelo!$A$9:$A$89,0),MATCH(DataBase!M$1,Modelo!$A$9:$D$9,0))</f>
        <v>Pilar 2</v>
      </c>
      <c r="N2564" s="115" t="str">
        <f>INDEX(Modelo!$A$9:$D$89,MATCH(DataBase!$J2564,Modelo!$A$9:$A$89,0),MATCH(DataBase!N$1,Modelo!$A$9:$D$9,0))</f>
        <v>negativo</v>
      </c>
      <c r="O2564" s="115">
        <f t="array" ref="O2564">IF(N2564="negativo",INDEX($AD$3:$AG$51,MATCH(1,($B2564=$AD$3:$AD$51)*($J2564=$AE$3:$AE$51),0),3),IF(N2564="positivo",INDEX($AD$55:$AG$109,MATCH(1,($B2564=$AD$55:$AD$109)*($J2564=$AE$55:$AE$109),0),3)))</f>
        <v>113301.89</v>
      </c>
      <c r="P2564" s="115">
        <f t="array" ref="P2564">IF(N2564="negativo",INDEX($AD$3:$AG$51,MATCH(1,($B2564=$AD$3:$AD$51)*($J2564=$AE$3:$AE$51),0),4),IF(N2564="positivo",INDEX($AD$55:$AG$109,MATCH(1,($B2564=$AD$55:$AD$109)*($J2564=$AE$55:$AE$109),0),4)))</f>
        <v>593</v>
      </c>
      <c r="Q2564" s="115" t="str">
        <f>VLOOKUP(M2564,Modelo!$A$2:$C$7,2,0)</f>
        <v>Acción Climática y Energía</v>
      </c>
      <c r="R2564" s="118">
        <f t="array" ref="R2564">INDEX(Modelo!$F$1:$H$37,MATCH(1,(DataBase!Q2564=Modelo!$G$1:$G$37)*(DataBase!B2564=Modelo!$F$1:$F$37),0),3)</f>
        <v>0.11764705882352941</v>
      </c>
      <c r="S2564" s="115">
        <f t="shared" si="82"/>
        <v>0</v>
      </c>
      <c r="T2564" s="115">
        <f t="shared" si="83"/>
        <v>0</v>
      </c>
    </row>
    <row r="2565" spans="1:20" x14ac:dyDescent="0.3">
      <c r="A2565" s="115" t="s">
        <v>391</v>
      </c>
      <c r="B2565" s="115" t="s">
        <v>379</v>
      </c>
      <c r="C2565" s="115" t="s">
        <v>103</v>
      </c>
      <c r="D2565" s="115" t="s">
        <v>87</v>
      </c>
      <c r="E2565" s="115" t="s">
        <v>86</v>
      </c>
      <c r="F2565" s="115" t="s">
        <v>86</v>
      </c>
      <c r="G2565" s="115">
        <v>1976</v>
      </c>
      <c r="H2565" s="115" t="s">
        <v>125</v>
      </c>
      <c r="I2565" s="115">
        <v>0.98534294499999997</v>
      </c>
      <c r="J2565" s="115" t="s">
        <v>20</v>
      </c>
      <c r="K2565" s="115" t="str">
        <f>INDEX(DatosProcesados!$A$1:$BF$101,MATCH(DataBase!A2565,DatosProcesados!$A$1:$A$101,0),MATCH(DataBase!J2565,DatosProcesados!$A$1:$BF$1,0))</f>
        <v>No informa</v>
      </c>
      <c r="L2565" s="115" t="str">
        <f>INDEX(Modelo!$A$9:$D$89,MATCH(DataBase!$J2565,Modelo!$A$9:$A$89,0),MATCH(DataBase!L$1,Modelo!$A$9:$D$9,0))</f>
        <v>Impacto ambiental</v>
      </c>
      <c r="M2565" s="115" t="str">
        <f>INDEX(Modelo!$A$9:$D$89,MATCH(DataBase!$J2565,Modelo!$A$9:$A$89,0),MATCH(DataBase!M$1,Modelo!$A$9:$D$9,0))</f>
        <v>Pilar 2</v>
      </c>
      <c r="N2565" s="115" t="str">
        <f>INDEX(Modelo!$A$9:$D$89,MATCH(DataBase!$J2565,Modelo!$A$9:$A$89,0),MATCH(DataBase!N$1,Modelo!$A$9:$D$9,0))</f>
        <v>negativo</v>
      </c>
      <c r="O2565" s="115">
        <f t="array" ref="O2565">IF(N2565="negativo",INDEX($AD$3:$AG$51,MATCH(1,($B2565=$AD$3:$AD$51)*($J2565=$AE$3:$AE$51),0),3),IF(N2565="positivo",INDEX($AD$55:$AG$109,MATCH(1,($B2565=$AD$55:$AD$109)*($J2565=$AE$55:$AE$109),0),3)))</f>
        <v>531</v>
      </c>
      <c r="P2565" s="115">
        <f t="array" ref="P2565">IF(N2565="negativo",INDEX($AD$3:$AG$51,MATCH(1,($B2565=$AD$3:$AD$51)*($J2565=$AE$3:$AE$51),0),4),IF(N2565="positivo",INDEX($AD$55:$AG$109,MATCH(1,($B2565=$AD$55:$AD$109)*($J2565=$AE$55:$AE$109),0),4)))</f>
        <v>123.4</v>
      </c>
      <c r="Q2565" s="115" t="str">
        <f>VLOOKUP(M2565,Modelo!$A$2:$C$7,2,0)</f>
        <v>Acción Climática y Energía</v>
      </c>
      <c r="R2565" s="118">
        <f t="array" ref="R2565">INDEX(Modelo!$F$1:$H$37,MATCH(1,(DataBase!Q2565=Modelo!$G$1:$G$37)*(DataBase!B2565=Modelo!$F$1:$F$37),0),3)</f>
        <v>0.14285714285714285</v>
      </c>
      <c r="S2565" s="115">
        <f t="shared" si="82"/>
        <v>0</v>
      </c>
      <c r="T2565" s="115">
        <f t="shared" si="83"/>
        <v>0</v>
      </c>
    </row>
    <row r="2566" spans="1:20" x14ac:dyDescent="0.3">
      <c r="A2566" s="115" t="s">
        <v>376</v>
      </c>
      <c r="B2566" s="115" t="s">
        <v>313</v>
      </c>
      <c r="C2566" s="115" t="s">
        <v>103</v>
      </c>
      <c r="D2566" s="115" t="s">
        <v>86</v>
      </c>
      <c r="E2566" s="115" t="s">
        <v>87</v>
      </c>
      <c r="F2566" s="115" t="s">
        <v>87</v>
      </c>
      <c r="G2566" s="115">
        <v>1920</v>
      </c>
      <c r="H2566" s="115" t="s">
        <v>294</v>
      </c>
      <c r="I2566" s="115">
        <v>1.8691417530000001</v>
      </c>
      <c r="J2566" s="115" t="s">
        <v>20</v>
      </c>
      <c r="K2566" s="115" t="str">
        <f>INDEX(DatosProcesados!$A$1:$BF$101,MATCH(DataBase!A2566,DatosProcesados!$A$1:$A$101,0),MATCH(DataBase!J2566,DatosProcesados!$A$1:$BF$1,0))</f>
        <v>No informa</v>
      </c>
      <c r="L2566" s="115" t="str">
        <f>INDEX(Modelo!$A$9:$D$89,MATCH(DataBase!$J2566,Modelo!$A$9:$A$89,0),MATCH(DataBase!L$1,Modelo!$A$9:$D$9,0))</f>
        <v>Impacto ambiental</v>
      </c>
      <c r="M2566" s="115" t="str">
        <f>INDEX(Modelo!$A$9:$D$89,MATCH(DataBase!$J2566,Modelo!$A$9:$A$89,0),MATCH(DataBase!M$1,Modelo!$A$9:$D$9,0))</f>
        <v>Pilar 2</v>
      </c>
      <c r="N2566" s="115" t="str">
        <f>INDEX(Modelo!$A$9:$D$89,MATCH(DataBase!$J2566,Modelo!$A$9:$A$89,0),MATCH(DataBase!N$1,Modelo!$A$9:$D$9,0))</f>
        <v>negativo</v>
      </c>
      <c r="O2566" s="115">
        <f t="array" ref="O2566">IF(N2566="negativo",INDEX($AD$3:$AG$51,MATCH(1,($B2566=$AD$3:$AD$51)*($J2566=$AE$3:$AE$51),0),3),IF(N2566="positivo",INDEX($AD$55:$AG$109,MATCH(1,($B2566=$AD$55:$AD$109)*($J2566=$AE$55:$AE$109),0),3)))</f>
        <v>75077.399999999994</v>
      </c>
      <c r="P2566" s="115">
        <f t="array" ref="P2566">IF(N2566="negativo",INDEX($AD$3:$AG$51,MATCH(1,($B2566=$AD$3:$AD$51)*($J2566=$AE$3:$AE$51),0),4),IF(N2566="positivo",INDEX($AD$55:$AG$109,MATCH(1,($B2566=$AD$55:$AD$109)*($J2566=$AE$55:$AE$109),0),4)))</f>
        <v>21.97</v>
      </c>
      <c r="Q2566" s="115" t="str">
        <f>VLOOKUP(M2566,Modelo!$A$2:$C$7,2,0)</f>
        <v>Acción Climática y Energía</v>
      </c>
      <c r="R2566" s="118">
        <f t="array" ref="R2566">INDEX(Modelo!$F$1:$H$37,MATCH(1,(DataBase!Q2566=Modelo!$G$1:$G$37)*(DataBase!B2566=Modelo!$F$1:$F$37),0),3)</f>
        <v>0.17647058823529413</v>
      </c>
      <c r="S2566" s="115">
        <f t="shared" si="82"/>
        <v>0</v>
      </c>
      <c r="T2566" s="115">
        <f t="shared" si="83"/>
        <v>0</v>
      </c>
    </row>
    <row r="2567" spans="1:20" x14ac:dyDescent="0.3">
      <c r="A2567" s="115" t="s">
        <v>193</v>
      </c>
      <c r="B2567" s="115" t="s">
        <v>84</v>
      </c>
      <c r="C2567" s="115" t="s">
        <v>103</v>
      </c>
      <c r="D2567" s="115" t="s">
        <v>86</v>
      </c>
      <c r="E2567" s="115" t="s">
        <v>87</v>
      </c>
      <c r="F2567" s="115" t="s">
        <v>87</v>
      </c>
      <c r="G2567" s="115">
        <v>2009</v>
      </c>
      <c r="H2567" s="115" t="s">
        <v>194</v>
      </c>
      <c r="I2567" s="115">
        <v>1.8581853669999999</v>
      </c>
      <c r="J2567" s="115" t="s">
        <v>20</v>
      </c>
      <c r="K2567" s="115">
        <f>INDEX(DatosProcesados!$A$1:$BF$101,MATCH(DataBase!A2567,DatosProcesados!$A$1:$A$101,0),MATCH(DataBase!J2567,DatosProcesados!$A$1:$BF$1,0))</f>
        <v>28865.7</v>
      </c>
      <c r="L2567" s="115" t="str">
        <f>INDEX(Modelo!$A$9:$D$89,MATCH(DataBase!$J2567,Modelo!$A$9:$A$89,0),MATCH(DataBase!L$1,Modelo!$A$9:$D$9,0))</f>
        <v>Impacto ambiental</v>
      </c>
      <c r="M2567" s="115" t="str">
        <f>INDEX(Modelo!$A$9:$D$89,MATCH(DataBase!$J2567,Modelo!$A$9:$A$89,0),MATCH(DataBase!M$1,Modelo!$A$9:$D$9,0))</f>
        <v>Pilar 2</v>
      </c>
      <c r="N2567" s="115" t="str">
        <f>INDEX(Modelo!$A$9:$D$89,MATCH(DataBase!$J2567,Modelo!$A$9:$A$89,0),MATCH(DataBase!N$1,Modelo!$A$9:$D$9,0))</f>
        <v>negativo</v>
      </c>
      <c r="O2567" s="115">
        <f t="array" ref="O2567">IF(N2567="negativo",INDEX($AD$3:$AG$51,MATCH(1,($B2567=$AD$3:$AD$51)*($J2567=$AE$3:$AE$51),0),3),IF(N2567="positivo",INDEX($AD$55:$AG$109,MATCH(1,($B2567=$AD$55:$AD$109)*($J2567=$AE$55:$AE$109),0),3)))</f>
        <v>113301.89</v>
      </c>
      <c r="P2567" s="115">
        <f t="array" ref="P2567">IF(N2567="negativo",INDEX($AD$3:$AG$51,MATCH(1,($B2567=$AD$3:$AD$51)*($J2567=$AE$3:$AE$51),0),4),IF(N2567="positivo",INDEX($AD$55:$AG$109,MATCH(1,($B2567=$AD$55:$AD$109)*($J2567=$AE$55:$AE$109),0),4)))</f>
        <v>593</v>
      </c>
      <c r="Q2567" s="115" t="str">
        <f>VLOOKUP(M2567,Modelo!$A$2:$C$7,2,0)</f>
        <v>Acción Climática y Energía</v>
      </c>
      <c r="R2567" s="118">
        <f t="array" ref="R2567">INDEX(Modelo!$F$1:$H$37,MATCH(1,(DataBase!Q2567=Modelo!$G$1:$G$37)*(DataBase!B2567=Modelo!$F$1:$F$37),0),3)</f>
        <v>0.11764705882352941</v>
      </c>
      <c r="S2567" s="115">
        <f t="shared" si="82"/>
        <v>74.915288403603299</v>
      </c>
      <c r="T2567" s="115">
        <f t="shared" si="83"/>
        <v>8.8135633416003873</v>
      </c>
    </row>
    <row r="2568" spans="1:20" x14ac:dyDescent="0.3">
      <c r="A2568" s="115" t="s">
        <v>280</v>
      </c>
      <c r="B2568" s="115" t="s">
        <v>216</v>
      </c>
      <c r="C2568" s="115" t="s">
        <v>97</v>
      </c>
      <c r="D2568" s="115" t="s">
        <v>86</v>
      </c>
      <c r="E2568" s="115" t="s">
        <v>87</v>
      </c>
      <c r="F2568" s="115" t="s">
        <v>87</v>
      </c>
      <c r="G2568" s="115">
        <v>1866</v>
      </c>
      <c r="H2568" s="115" t="s">
        <v>281</v>
      </c>
      <c r="I2568" s="115">
        <v>2.0444698099999998</v>
      </c>
      <c r="J2568" s="115" t="s">
        <v>20</v>
      </c>
      <c r="K2568" s="115" t="str">
        <f>INDEX(DatosProcesados!$A$1:$BF$101,MATCH(DataBase!A2568,DatosProcesados!$A$1:$A$101,0),MATCH(DataBase!J2568,DatosProcesados!$A$1:$BF$1,0))</f>
        <v xml:space="preserve">No informa </v>
      </c>
      <c r="L2568" s="115" t="str">
        <f>INDEX(Modelo!$A$9:$D$89,MATCH(DataBase!$J2568,Modelo!$A$9:$A$89,0),MATCH(DataBase!L$1,Modelo!$A$9:$D$9,0))</f>
        <v>Impacto ambiental</v>
      </c>
      <c r="M2568" s="115" t="str">
        <f>INDEX(Modelo!$A$9:$D$89,MATCH(DataBase!$J2568,Modelo!$A$9:$A$89,0),MATCH(DataBase!M$1,Modelo!$A$9:$D$9,0))</f>
        <v>Pilar 2</v>
      </c>
      <c r="N2568" s="115" t="str">
        <f>INDEX(Modelo!$A$9:$D$89,MATCH(DataBase!$J2568,Modelo!$A$9:$A$89,0),MATCH(DataBase!N$1,Modelo!$A$9:$D$9,0))</f>
        <v>negativo</v>
      </c>
      <c r="O2568" s="115">
        <f t="array" ref="O2568">IF(N2568="negativo",INDEX($AD$3:$AG$51,MATCH(1,($B2568=$AD$3:$AD$51)*($J2568=$AE$3:$AE$51),0),3),IF(N2568="positivo",INDEX($AD$55:$AG$109,MATCH(1,($B2568=$AD$55:$AD$109)*($J2568=$AE$55:$AE$109),0),3)))</f>
        <v>72055</v>
      </c>
      <c r="P2568" s="115">
        <f t="array" ref="P2568">IF(N2568="negativo",INDEX($AD$3:$AG$51,MATCH(1,($B2568=$AD$3:$AD$51)*($J2568=$AE$3:$AE$51),0),4),IF(N2568="positivo",INDEX($AD$55:$AG$109,MATCH(1,($B2568=$AD$55:$AD$109)*($J2568=$AE$55:$AE$109),0),4)))</f>
        <v>0</v>
      </c>
      <c r="Q2568" s="115" t="str">
        <f>VLOOKUP(M2568,Modelo!$A$2:$C$7,2,0)</f>
        <v>Acción Climática y Energía</v>
      </c>
      <c r="R2568" s="118">
        <f t="array" ref="R2568">INDEX(Modelo!$F$1:$H$37,MATCH(1,(DataBase!Q2568=Modelo!$G$1:$G$37)*(DataBase!B2568=Modelo!$F$1:$F$37),0),3)</f>
        <v>0.21052631578947367</v>
      </c>
      <c r="S2568" s="115">
        <f t="shared" si="82"/>
        <v>0</v>
      </c>
      <c r="T2568" s="115">
        <f t="shared" si="83"/>
        <v>0</v>
      </c>
    </row>
    <row r="2569" spans="1:20" x14ac:dyDescent="0.3">
      <c r="A2569" s="115" t="s">
        <v>143</v>
      </c>
      <c r="B2569" s="115" t="s">
        <v>84</v>
      </c>
      <c r="C2569" s="115" t="s">
        <v>97</v>
      </c>
      <c r="D2569" s="115" t="s">
        <v>86</v>
      </c>
      <c r="E2569" s="115" t="s">
        <v>86</v>
      </c>
      <c r="F2569" s="115" t="s">
        <v>86</v>
      </c>
      <c r="G2569" s="115">
        <v>1994</v>
      </c>
      <c r="H2569" s="115" t="s">
        <v>125</v>
      </c>
      <c r="I2569" s="115">
        <v>5.9751610780000002</v>
      </c>
      <c r="J2569" s="115" t="s">
        <v>20</v>
      </c>
      <c r="K2569" s="115">
        <f>INDEX(DatosProcesados!$A$1:$BF$101,MATCH(DataBase!A2569,DatosProcesados!$A$1:$A$101,0),MATCH(DataBase!J2569,DatosProcesados!$A$1:$BF$1,0))</f>
        <v>39951</v>
      </c>
      <c r="L2569" s="115" t="str">
        <f>INDEX(Modelo!$A$9:$D$89,MATCH(DataBase!$J2569,Modelo!$A$9:$A$89,0),MATCH(DataBase!L$1,Modelo!$A$9:$D$9,0))</f>
        <v>Impacto ambiental</v>
      </c>
      <c r="M2569" s="115" t="str">
        <f>INDEX(Modelo!$A$9:$D$89,MATCH(DataBase!$J2569,Modelo!$A$9:$A$89,0),MATCH(DataBase!M$1,Modelo!$A$9:$D$9,0))</f>
        <v>Pilar 2</v>
      </c>
      <c r="N2569" s="115" t="str">
        <f>INDEX(Modelo!$A$9:$D$89,MATCH(DataBase!$J2569,Modelo!$A$9:$A$89,0),MATCH(DataBase!N$1,Modelo!$A$9:$D$9,0))</f>
        <v>negativo</v>
      </c>
      <c r="O2569" s="115">
        <f t="array" ref="O2569">IF(N2569="negativo",INDEX($AD$3:$AG$51,MATCH(1,($B2569=$AD$3:$AD$51)*($J2569=$AE$3:$AE$51),0),3),IF(N2569="positivo",INDEX($AD$55:$AG$109,MATCH(1,($B2569=$AD$55:$AD$109)*($J2569=$AE$55:$AE$109),0),3)))</f>
        <v>113301.89</v>
      </c>
      <c r="P2569" s="115">
        <f t="array" ref="P2569">IF(N2569="negativo",INDEX($AD$3:$AG$51,MATCH(1,($B2569=$AD$3:$AD$51)*($J2569=$AE$3:$AE$51),0),4),IF(N2569="positivo",INDEX($AD$55:$AG$109,MATCH(1,($B2569=$AD$55:$AD$109)*($J2569=$AE$55:$AE$109),0),4)))</f>
        <v>593</v>
      </c>
      <c r="Q2569" s="115" t="str">
        <f>VLOOKUP(M2569,Modelo!$A$2:$C$7,2,0)</f>
        <v>Acción Climática y Energía</v>
      </c>
      <c r="R2569" s="118">
        <f t="array" ref="R2569">INDEX(Modelo!$F$1:$H$37,MATCH(1,(DataBase!Q2569=Modelo!$G$1:$G$37)*(DataBase!B2569=Modelo!$F$1:$F$37),0),3)</f>
        <v>0.11764705882352941</v>
      </c>
      <c r="S2569" s="115">
        <f t="shared" si="82"/>
        <v>65.079950658727981</v>
      </c>
      <c r="T2569" s="115">
        <f t="shared" si="83"/>
        <v>7.6564647833797626</v>
      </c>
    </row>
    <row r="2570" spans="1:20" x14ac:dyDescent="0.3">
      <c r="A2570" s="115" t="s">
        <v>331</v>
      </c>
      <c r="B2570" s="115" t="s">
        <v>313</v>
      </c>
      <c r="C2570" s="115" t="s">
        <v>103</v>
      </c>
      <c r="D2570" s="115" t="s">
        <v>87</v>
      </c>
      <c r="E2570" s="115" t="s">
        <v>86</v>
      </c>
      <c r="F2570" s="115" t="s">
        <v>86</v>
      </c>
      <c r="G2570" s="115">
        <v>1953</v>
      </c>
      <c r="H2570" s="115" t="s">
        <v>125</v>
      </c>
      <c r="I2570" s="115">
        <v>7.1291921260000004</v>
      </c>
      <c r="J2570" s="115" t="s">
        <v>20</v>
      </c>
      <c r="K2570" s="115" t="str">
        <f>INDEX(DatosProcesados!$A$1:$BF$101,MATCH(DataBase!A2570,DatosProcesados!$A$1:$A$101,0),MATCH(DataBase!J2570,DatosProcesados!$A$1:$BF$1,0))</f>
        <v xml:space="preserve">No informa </v>
      </c>
      <c r="L2570" s="115" t="str">
        <f>INDEX(Modelo!$A$9:$D$89,MATCH(DataBase!$J2570,Modelo!$A$9:$A$89,0),MATCH(DataBase!L$1,Modelo!$A$9:$D$9,0))</f>
        <v>Impacto ambiental</v>
      </c>
      <c r="M2570" s="115" t="str">
        <f>INDEX(Modelo!$A$9:$D$89,MATCH(DataBase!$J2570,Modelo!$A$9:$A$89,0),MATCH(DataBase!M$1,Modelo!$A$9:$D$9,0))</f>
        <v>Pilar 2</v>
      </c>
      <c r="N2570" s="115" t="str">
        <f>INDEX(Modelo!$A$9:$D$89,MATCH(DataBase!$J2570,Modelo!$A$9:$A$89,0),MATCH(DataBase!N$1,Modelo!$A$9:$D$9,0))</f>
        <v>negativo</v>
      </c>
      <c r="O2570" s="115">
        <f t="array" ref="O2570">IF(N2570="negativo",INDEX($AD$3:$AG$51,MATCH(1,($B2570=$AD$3:$AD$51)*($J2570=$AE$3:$AE$51),0),3),IF(N2570="positivo",INDEX($AD$55:$AG$109,MATCH(1,($B2570=$AD$55:$AD$109)*($J2570=$AE$55:$AE$109),0),3)))</f>
        <v>75077.399999999994</v>
      </c>
      <c r="P2570" s="115">
        <f t="array" ref="P2570">IF(N2570="negativo",INDEX($AD$3:$AG$51,MATCH(1,($B2570=$AD$3:$AD$51)*($J2570=$AE$3:$AE$51),0),4),IF(N2570="positivo",INDEX($AD$55:$AG$109,MATCH(1,($B2570=$AD$55:$AD$109)*($J2570=$AE$55:$AE$109),0),4)))</f>
        <v>21.97</v>
      </c>
      <c r="Q2570" s="115" t="str">
        <f>VLOOKUP(M2570,Modelo!$A$2:$C$7,2,0)</f>
        <v>Acción Climática y Energía</v>
      </c>
      <c r="R2570" s="118">
        <f t="array" ref="R2570">INDEX(Modelo!$F$1:$H$37,MATCH(1,(DataBase!Q2570=Modelo!$G$1:$G$37)*(DataBase!B2570=Modelo!$F$1:$F$37),0),3)</f>
        <v>0.17647058823529413</v>
      </c>
      <c r="S2570" s="115">
        <f t="shared" si="82"/>
        <v>0</v>
      </c>
      <c r="T2570" s="115">
        <f t="shared" si="83"/>
        <v>0</v>
      </c>
    </row>
    <row r="2571" spans="1:20" x14ac:dyDescent="0.3">
      <c r="A2571" s="115" t="s">
        <v>277</v>
      </c>
      <c r="B2571" s="115" t="s">
        <v>216</v>
      </c>
      <c r="C2571" s="115" t="s">
        <v>85</v>
      </c>
      <c r="D2571" s="115" t="s">
        <v>86</v>
      </c>
      <c r="E2571" s="115" t="s">
        <v>87</v>
      </c>
      <c r="F2571" s="115" t="s">
        <v>87</v>
      </c>
      <c r="G2571" s="115">
        <v>1965</v>
      </c>
      <c r="H2571" s="115" t="s">
        <v>244</v>
      </c>
      <c r="I2571" s="115">
        <v>2.0973851419999998</v>
      </c>
      <c r="J2571" s="115" t="s">
        <v>20</v>
      </c>
      <c r="K2571" s="115" t="str">
        <f>INDEX(DatosProcesados!$A$1:$BF$101,MATCH(DataBase!A2571,DatosProcesados!$A$1:$A$101,0),MATCH(DataBase!J2571,DatosProcesados!$A$1:$BF$1,0))</f>
        <v xml:space="preserve">No informa </v>
      </c>
      <c r="L2571" s="115" t="str">
        <f>INDEX(Modelo!$A$9:$D$89,MATCH(DataBase!$J2571,Modelo!$A$9:$A$89,0),MATCH(DataBase!L$1,Modelo!$A$9:$D$9,0))</f>
        <v>Impacto ambiental</v>
      </c>
      <c r="M2571" s="115" t="str">
        <f>INDEX(Modelo!$A$9:$D$89,MATCH(DataBase!$J2571,Modelo!$A$9:$A$89,0),MATCH(DataBase!M$1,Modelo!$A$9:$D$9,0))</f>
        <v>Pilar 2</v>
      </c>
      <c r="N2571" s="115" t="str">
        <f>INDEX(Modelo!$A$9:$D$89,MATCH(DataBase!$J2571,Modelo!$A$9:$A$89,0),MATCH(DataBase!N$1,Modelo!$A$9:$D$9,0))</f>
        <v>negativo</v>
      </c>
      <c r="O2571" s="115">
        <f t="array" ref="O2571">IF(N2571="negativo",INDEX($AD$3:$AG$51,MATCH(1,($B2571=$AD$3:$AD$51)*($J2571=$AE$3:$AE$51),0),3),IF(N2571="positivo",INDEX($AD$55:$AG$109,MATCH(1,($B2571=$AD$55:$AD$109)*($J2571=$AE$55:$AE$109),0),3)))</f>
        <v>72055</v>
      </c>
      <c r="P2571" s="115">
        <f t="array" ref="P2571">IF(N2571="negativo",INDEX($AD$3:$AG$51,MATCH(1,($B2571=$AD$3:$AD$51)*($J2571=$AE$3:$AE$51),0),4),IF(N2571="positivo",INDEX($AD$55:$AG$109,MATCH(1,($B2571=$AD$55:$AD$109)*($J2571=$AE$55:$AE$109),0),4)))</f>
        <v>0</v>
      </c>
      <c r="Q2571" s="115" t="str">
        <f>VLOOKUP(M2571,Modelo!$A$2:$C$7,2,0)</f>
        <v>Acción Climática y Energía</v>
      </c>
      <c r="R2571" s="118">
        <f t="array" ref="R2571">INDEX(Modelo!$F$1:$H$37,MATCH(1,(DataBase!Q2571=Modelo!$G$1:$G$37)*(DataBase!B2571=Modelo!$F$1:$F$37),0),3)</f>
        <v>0.21052631578947367</v>
      </c>
      <c r="S2571" s="115">
        <f t="shared" si="82"/>
        <v>0</v>
      </c>
      <c r="T2571" s="115">
        <f t="shared" si="83"/>
        <v>0</v>
      </c>
    </row>
    <row r="2572" spans="1:20" x14ac:dyDescent="0.3">
      <c r="A2572" s="115" t="s">
        <v>356</v>
      </c>
      <c r="B2572" s="115" t="s">
        <v>313</v>
      </c>
      <c r="C2572" s="115" t="s">
        <v>103</v>
      </c>
      <c r="D2572" s="115" t="s">
        <v>87</v>
      </c>
      <c r="E2572" s="115" t="s">
        <v>86</v>
      </c>
      <c r="F2572" s="115" t="s">
        <v>86</v>
      </c>
      <c r="G2572" s="115">
        <v>1989</v>
      </c>
      <c r="H2572" s="115" t="s">
        <v>125</v>
      </c>
      <c r="I2572" s="115">
        <v>3.0305383369999999</v>
      </c>
      <c r="J2572" s="115" t="s">
        <v>20</v>
      </c>
      <c r="K2572" s="115" t="str">
        <f>INDEX(DatosProcesados!$A$1:$BF$101,MATCH(DataBase!A2572,DatosProcesados!$A$1:$A$101,0),MATCH(DataBase!J2572,DatosProcesados!$A$1:$BF$1,0))</f>
        <v xml:space="preserve">No informa </v>
      </c>
      <c r="L2572" s="115" t="str">
        <f>INDEX(Modelo!$A$9:$D$89,MATCH(DataBase!$J2572,Modelo!$A$9:$A$89,0),MATCH(DataBase!L$1,Modelo!$A$9:$D$9,0))</f>
        <v>Impacto ambiental</v>
      </c>
      <c r="M2572" s="115" t="str">
        <f>INDEX(Modelo!$A$9:$D$89,MATCH(DataBase!$J2572,Modelo!$A$9:$A$89,0),MATCH(DataBase!M$1,Modelo!$A$9:$D$9,0))</f>
        <v>Pilar 2</v>
      </c>
      <c r="N2572" s="115" t="str">
        <f>INDEX(Modelo!$A$9:$D$89,MATCH(DataBase!$J2572,Modelo!$A$9:$A$89,0),MATCH(DataBase!N$1,Modelo!$A$9:$D$9,0))</f>
        <v>negativo</v>
      </c>
      <c r="O2572" s="115">
        <f t="array" ref="O2572">IF(N2572="negativo",INDEX($AD$3:$AG$51,MATCH(1,($B2572=$AD$3:$AD$51)*($J2572=$AE$3:$AE$51),0),3),IF(N2572="positivo",INDEX($AD$55:$AG$109,MATCH(1,($B2572=$AD$55:$AD$109)*($J2572=$AE$55:$AE$109),0),3)))</f>
        <v>75077.399999999994</v>
      </c>
      <c r="P2572" s="115">
        <f t="array" ref="P2572">IF(N2572="negativo",INDEX($AD$3:$AG$51,MATCH(1,($B2572=$AD$3:$AD$51)*($J2572=$AE$3:$AE$51),0),4),IF(N2572="positivo",INDEX($AD$55:$AG$109,MATCH(1,($B2572=$AD$55:$AD$109)*($J2572=$AE$55:$AE$109),0),4)))</f>
        <v>21.97</v>
      </c>
      <c r="Q2572" s="115" t="str">
        <f>VLOOKUP(M2572,Modelo!$A$2:$C$7,2,0)</f>
        <v>Acción Climática y Energía</v>
      </c>
      <c r="R2572" s="118">
        <f t="array" ref="R2572">INDEX(Modelo!$F$1:$H$37,MATCH(1,(DataBase!Q2572=Modelo!$G$1:$G$37)*(DataBase!B2572=Modelo!$F$1:$F$37),0),3)</f>
        <v>0.17647058823529413</v>
      </c>
      <c r="S2572" s="115">
        <f t="shared" si="82"/>
        <v>0</v>
      </c>
      <c r="T2572" s="115">
        <f t="shared" si="83"/>
        <v>0</v>
      </c>
    </row>
    <row r="2573" spans="1:20" x14ac:dyDescent="0.3">
      <c r="A2573" s="115" t="s">
        <v>268</v>
      </c>
      <c r="B2573" s="115" t="s">
        <v>216</v>
      </c>
      <c r="C2573" s="115" t="s">
        <v>103</v>
      </c>
      <c r="D2573" s="115" t="s">
        <v>86</v>
      </c>
      <c r="E2573" s="115" t="s">
        <v>86</v>
      </c>
      <c r="F2573" s="115" t="s">
        <v>87</v>
      </c>
      <c r="G2573" s="115">
        <v>1986</v>
      </c>
      <c r="H2573" s="115" t="s">
        <v>125</v>
      </c>
      <c r="I2573" s="115">
        <v>2.2734296359999999</v>
      </c>
      <c r="J2573" s="115" t="s">
        <v>20</v>
      </c>
      <c r="K2573" s="115" t="str">
        <f>INDEX(DatosProcesados!$A$1:$BF$101,MATCH(DataBase!A2573,DatosProcesados!$A$1:$A$101,0),MATCH(DataBase!J2573,DatosProcesados!$A$1:$BF$1,0))</f>
        <v xml:space="preserve">No informa </v>
      </c>
      <c r="L2573" s="115" t="str">
        <f>INDEX(Modelo!$A$9:$D$89,MATCH(DataBase!$J2573,Modelo!$A$9:$A$89,0),MATCH(DataBase!L$1,Modelo!$A$9:$D$9,0))</f>
        <v>Impacto ambiental</v>
      </c>
      <c r="M2573" s="115" t="str">
        <f>INDEX(Modelo!$A$9:$D$89,MATCH(DataBase!$J2573,Modelo!$A$9:$A$89,0),MATCH(DataBase!M$1,Modelo!$A$9:$D$9,0))</f>
        <v>Pilar 2</v>
      </c>
      <c r="N2573" s="115" t="str">
        <f>INDEX(Modelo!$A$9:$D$89,MATCH(DataBase!$J2573,Modelo!$A$9:$A$89,0),MATCH(DataBase!N$1,Modelo!$A$9:$D$9,0))</f>
        <v>negativo</v>
      </c>
      <c r="O2573" s="115">
        <f t="array" ref="O2573">IF(N2573="negativo",INDEX($AD$3:$AG$51,MATCH(1,($B2573=$AD$3:$AD$51)*($J2573=$AE$3:$AE$51),0),3),IF(N2573="positivo",INDEX($AD$55:$AG$109,MATCH(1,($B2573=$AD$55:$AD$109)*($J2573=$AE$55:$AE$109),0),3)))</f>
        <v>72055</v>
      </c>
      <c r="P2573" s="115">
        <f t="array" ref="P2573">IF(N2573="negativo",INDEX($AD$3:$AG$51,MATCH(1,($B2573=$AD$3:$AD$51)*($J2573=$AE$3:$AE$51),0),4),IF(N2573="positivo",INDEX($AD$55:$AG$109,MATCH(1,($B2573=$AD$55:$AD$109)*($J2573=$AE$55:$AE$109),0),4)))</f>
        <v>0</v>
      </c>
      <c r="Q2573" s="115" t="str">
        <f>VLOOKUP(M2573,Modelo!$A$2:$C$7,2,0)</f>
        <v>Acción Climática y Energía</v>
      </c>
      <c r="R2573" s="118">
        <f t="array" ref="R2573">INDEX(Modelo!$F$1:$H$37,MATCH(1,(DataBase!Q2573=Modelo!$G$1:$G$37)*(DataBase!B2573=Modelo!$F$1:$F$37),0),3)</f>
        <v>0.21052631578947367</v>
      </c>
      <c r="S2573" s="115">
        <f t="shared" si="82"/>
        <v>0</v>
      </c>
      <c r="T2573" s="115">
        <f t="shared" si="83"/>
        <v>0</v>
      </c>
    </row>
    <row r="2574" spans="1:20" x14ac:dyDescent="0.3">
      <c r="A2574" s="115" t="s">
        <v>234</v>
      </c>
      <c r="B2574" s="115" t="s">
        <v>216</v>
      </c>
      <c r="C2574" s="115" t="s">
        <v>103</v>
      </c>
      <c r="D2574" s="115" t="s">
        <v>86</v>
      </c>
      <c r="E2574" s="115" t="s">
        <v>86</v>
      </c>
      <c r="F2574" s="115" t="s">
        <v>86</v>
      </c>
      <c r="G2574" s="115">
        <v>1904</v>
      </c>
      <c r="H2574" s="115" t="s">
        <v>125</v>
      </c>
      <c r="I2574" s="115">
        <v>2.8467005310000002</v>
      </c>
      <c r="J2574" s="115" t="s">
        <v>20</v>
      </c>
      <c r="K2574" s="115">
        <f>INDEX(DatosProcesados!$A$1:$BF$101,MATCH(DataBase!A2574,DatosProcesados!$A$1:$A$101,0),MATCH(DataBase!J2574,DatosProcesados!$A$1:$BF$1,0))</f>
        <v>0</v>
      </c>
      <c r="L2574" s="115" t="str">
        <f>INDEX(Modelo!$A$9:$D$89,MATCH(DataBase!$J2574,Modelo!$A$9:$A$89,0),MATCH(DataBase!L$1,Modelo!$A$9:$D$9,0))</f>
        <v>Impacto ambiental</v>
      </c>
      <c r="M2574" s="115" t="str">
        <f>INDEX(Modelo!$A$9:$D$89,MATCH(DataBase!$J2574,Modelo!$A$9:$A$89,0),MATCH(DataBase!M$1,Modelo!$A$9:$D$9,0))</f>
        <v>Pilar 2</v>
      </c>
      <c r="N2574" s="115" t="str">
        <f>INDEX(Modelo!$A$9:$D$89,MATCH(DataBase!$J2574,Modelo!$A$9:$A$89,0),MATCH(DataBase!N$1,Modelo!$A$9:$D$9,0))</f>
        <v>negativo</v>
      </c>
      <c r="O2574" s="115">
        <f t="array" ref="O2574">IF(N2574="negativo",INDEX($AD$3:$AG$51,MATCH(1,($B2574=$AD$3:$AD$51)*($J2574=$AE$3:$AE$51),0),3),IF(N2574="positivo",INDEX($AD$55:$AG$109,MATCH(1,($B2574=$AD$55:$AD$109)*($J2574=$AE$55:$AE$109),0),3)))</f>
        <v>72055</v>
      </c>
      <c r="P2574" s="115">
        <f t="array" ref="P2574">IF(N2574="negativo",INDEX($AD$3:$AG$51,MATCH(1,($B2574=$AD$3:$AD$51)*($J2574=$AE$3:$AE$51),0),4),IF(N2574="positivo",INDEX($AD$55:$AG$109,MATCH(1,($B2574=$AD$55:$AD$109)*($J2574=$AE$55:$AE$109),0),4)))</f>
        <v>0</v>
      </c>
      <c r="Q2574" s="115" t="str">
        <f>VLOOKUP(M2574,Modelo!$A$2:$C$7,2,0)</f>
        <v>Acción Climática y Energía</v>
      </c>
      <c r="R2574" s="118">
        <f t="array" ref="R2574">INDEX(Modelo!$F$1:$H$37,MATCH(1,(DataBase!Q2574=Modelo!$G$1:$G$37)*(DataBase!B2574=Modelo!$F$1:$F$37),0),3)</f>
        <v>0.21052631578947367</v>
      </c>
      <c r="S2574" s="115">
        <f t="shared" si="82"/>
        <v>100</v>
      </c>
      <c r="T2574" s="115">
        <f t="shared" si="83"/>
        <v>21.052631578947366</v>
      </c>
    </row>
    <row r="2575" spans="1:20" x14ac:dyDescent="0.3">
      <c r="A2575" s="115" t="s">
        <v>359</v>
      </c>
      <c r="B2575" s="115" t="s">
        <v>313</v>
      </c>
      <c r="C2575" s="115" t="s">
        <v>103</v>
      </c>
      <c r="D2575" s="115" t="s">
        <v>86</v>
      </c>
      <c r="E2575" s="115" t="s">
        <v>87</v>
      </c>
      <c r="F2575" s="115" t="s">
        <v>87</v>
      </c>
      <c r="G2575" s="115">
        <v>1993</v>
      </c>
      <c r="H2575" s="115" t="s">
        <v>244</v>
      </c>
      <c r="I2575" s="115">
        <v>2.3607916150000001</v>
      </c>
      <c r="J2575" s="115" t="s">
        <v>20</v>
      </c>
      <c r="K2575" s="115">
        <f>INDEX(DatosProcesados!$A$1:$BF$101,MATCH(DataBase!A2575,DatosProcesados!$A$1:$A$101,0),MATCH(DataBase!J2575,DatosProcesados!$A$1:$BF$1,0))</f>
        <v>69.817999999999998</v>
      </c>
      <c r="L2575" s="115" t="str">
        <f>INDEX(Modelo!$A$9:$D$89,MATCH(DataBase!$J2575,Modelo!$A$9:$A$89,0),MATCH(DataBase!L$1,Modelo!$A$9:$D$9,0))</f>
        <v>Impacto ambiental</v>
      </c>
      <c r="M2575" s="115" t="str">
        <f>INDEX(Modelo!$A$9:$D$89,MATCH(DataBase!$J2575,Modelo!$A$9:$A$89,0),MATCH(DataBase!M$1,Modelo!$A$9:$D$9,0))</f>
        <v>Pilar 2</v>
      </c>
      <c r="N2575" s="115" t="str">
        <f>INDEX(Modelo!$A$9:$D$89,MATCH(DataBase!$J2575,Modelo!$A$9:$A$89,0),MATCH(DataBase!N$1,Modelo!$A$9:$D$9,0))</f>
        <v>negativo</v>
      </c>
      <c r="O2575" s="115">
        <f t="array" ref="O2575">IF(N2575="negativo",INDEX($AD$3:$AG$51,MATCH(1,($B2575=$AD$3:$AD$51)*($J2575=$AE$3:$AE$51),0),3),IF(N2575="positivo",INDEX($AD$55:$AG$109,MATCH(1,($B2575=$AD$55:$AD$109)*($J2575=$AE$55:$AE$109),0),3)))</f>
        <v>75077.399999999994</v>
      </c>
      <c r="P2575" s="115">
        <f t="array" ref="P2575">IF(N2575="negativo",INDEX($AD$3:$AG$51,MATCH(1,($B2575=$AD$3:$AD$51)*($J2575=$AE$3:$AE$51),0),4),IF(N2575="positivo",INDEX($AD$55:$AG$109,MATCH(1,($B2575=$AD$55:$AD$109)*($J2575=$AE$55:$AE$109),0),4)))</f>
        <v>21.97</v>
      </c>
      <c r="Q2575" s="115" t="str">
        <f>VLOOKUP(M2575,Modelo!$A$2:$C$7,2,0)</f>
        <v>Acción Climática y Energía</v>
      </c>
      <c r="R2575" s="118">
        <f t="array" ref="R2575">INDEX(Modelo!$F$1:$H$37,MATCH(1,(DataBase!Q2575=Modelo!$G$1:$G$37)*(DataBase!B2575=Modelo!$F$1:$F$37),0),3)</f>
        <v>0.17647058823529413</v>
      </c>
      <c r="S2575" s="115">
        <f t="shared" si="82"/>
        <v>99.93624978232755</v>
      </c>
      <c r="T2575" s="115">
        <f t="shared" si="83"/>
        <v>17.635808785116627</v>
      </c>
    </row>
    <row r="2576" spans="1:20" x14ac:dyDescent="0.3">
      <c r="A2576" s="115" t="s">
        <v>327</v>
      </c>
      <c r="B2576" s="115" t="s">
        <v>313</v>
      </c>
      <c r="C2576" s="115" t="s">
        <v>103</v>
      </c>
      <c r="D2576" s="115" t="s">
        <v>86</v>
      </c>
      <c r="E2576" s="115" t="s">
        <v>86</v>
      </c>
      <c r="F2576" s="115" t="s">
        <v>87</v>
      </c>
      <c r="G2576" s="115">
        <v>2005</v>
      </c>
      <c r="H2576" s="115" t="s">
        <v>328</v>
      </c>
      <c r="I2576" s="115">
        <v>10.521119421</v>
      </c>
      <c r="J2576" s="115" t="s">
        <v>20</v>
      </c>
      <c r="K2576" s="115">
        <f>INDEX(DatosProcesados!$A$1:$BF$101,MATCH(DataBase!A2576,DatosProcesados!$A$1:$A$101,0),MATCH(DataBase!J2576,DatosProcesados!$A$1:$BF$1,0))</f>
        <v>860.2</v>
      </c>
      <c r="L2576" s="115" t="str">
        <f>INDEX(Modelo!$A$9:$D$89,MATCH(DataBase!$J2576,Modelo!$A$9:$A$89,0),MATCH(DataBase!L$1,Modelo!$A$9:$D$9,0))</f>
        <v>Impacto ambiental</v>
      </c>
      <c r="M2576" s="115" t="str">
        <f>INDEX(Modelo!$A$9:$D$89,MATCH(DataBase!$J2576,Modelo!$A$9:$A$89,0),MATCH(DataBase!M$1,Modelo!$A$9:$D$9,0))</f>
        <v>Pilar 2</v>
      </c>
      <c r="N2576" s="115" t="str">
        <f>INDEX(Modelo!$A$9:$D$89,MATCH(DataBase!$J2576,Modelo!$A$9:$A$89,0),MATCH(DataBase!N$1,Modelo!$A$9:$D$9,0))</f>
        <v>negativo</v>
      </c>
      <c r="O2576" s="115">
        <f t="array" ref="O2576">IF(N2576="negativo",INDEX($AD$3:$AG$51,MATCH(1,($B2576=$AD$3:$AD$51)*($J2576=$AE$3:$AE$51),0),3),IF(N2576="positivo",INDEX($AD$55:$AG$109,MATCH(1,($B2576=$AD$55:$AD$109)*($J2576=$AE$55:$AE$109),0),3)))</f>
        <v>75077.399999999994</v>
      </c>
      <c r="P2576" s="115">
        <f t="array" ref="P2576">IF(N2576="negativo",INDEX($AD$3:$AG$51,MATCH(1,($B2576=$AD$3:$AD$51)*($J2576=$AE$3:$AE$51),0),4),IF(N2576="positivo",INDEX($AD$55:$AG$109,MATCH(1,($B2576=$AD$55:$AD$109)*($J2576=$AE$55:$AE$109),0),4)))</f>
        <v>21.97</v>
      </c>
      <c r="Q2576" s="115" t="str">
        <f>VLOOKUP(M2576,Modelo!$A$2:$C$7,2,0)</f>
        <v>Acción Climática y Energía</v>
      </c>
      <c r="R2576" s="118">
        <f t="array" ref="R2576">INDEX(Modelo!$F$1:$H$37,MATCH(1,(DataBase!Q2576=Modelo!$G$1:$G$37)*(DataBase!B2576=Modelo!$F$1:$F$37),0),3)</f>
        <v>0.17647058823529413</v>
      </c>
      <c r="S2576" s="115">
        <f t="shared" si="82"/>
        <v>98.883185400443381</v>
      </c>
      <c r="T2576" s="115">
        <f t="shared" si="83"/>
        <v>17.449973894195892</v>
      </c>
    </row>
    <row r="2577" spans="1:20" x14ac:dyDescent="0.3">
      <c r="A2577" s="115" t="s">
        <v>283</v>
      </c>
      <c r="B2577" s="115" t="s">
        <v>216</v>
      </c>
      <c r="C2577" s="115" t="s">
        <v>103</v>
      </c>
      <c r="D2577" s="115" t="s">
        <v>86</v>
      </c>
      <c r="E2577" s="115" t="s">
        <v>86</v>
      </c>
      <c r="F2577" s="115" t="s">
        <v>87</v>
      </c>
      <c r="G2577" s="115">
        <v>1958</v>
      </c>
      <c r="H2577" s="115" t="s">
        <v>125</v>
      </c>
      <c r="I2577" s="115">
        <v>2.0172595470000001</v>
      </c>
      <c r="J2577" s="115" t="s">
        <v>20</v>
      </c>
      <c r="K2577" s="115" t="str">
        <f>INDEX(DatosProcesados!$A$1:$BF$101,MATCH(DataBase!A2577,DatosProcesados!$A$1:$A$101,0),MATCH(DataBase!J2577,DatosProcesados!$A$1:$BF$1,0))</f>
        <v xml:space="preserve">No informa </v>
      </c>
      <c r="L2577" s="115" t="str">
        <f>INDEX(Modelo!$A$9:$D$89,MATCH(DataBase!$J2577,Modelo!$A$9:$A$89,0),MATCH(DataBase!L$1,Modelo!$A$9:$D$9,0))</f>
        <v>Impacto ambiental</v>
      </c>
      <c r="M2577" s="115" t="str">
        <f>INDEX(Modelo!$A$9:$D$89,MATCH(DataBase!$J2577,Modelo!$A$9:$A$89,0),MATCH(DataBase!M$1,Modelo!$A$9:$D$9,0))</f>
        <v>Pilar 2</v>
      </c>
      <c r="N2577" s="115" t="str">
        <f>INDEX(Modelo!$A$9:$D$89,MATCH(DataBase!$J2577,Modelo!$A$9:$A$89,0),MATCH(DataBase!N$1,Modelo!$A$9:$D$9,0))</f>
        <v>negativo</v>
      </c>
      <c r="O2577" s="115">
        <f t="array" ref="O2577">IF(N2577="negativo",INDEX($AD$3:$AG$51,MATCH(1,($B2577=$AD$3:$AD$51)*($J2577=$AE$3:$AE$51),0),3),IF(N2577="positivo",INDEX($AD$55:$AG$109,MATCH(1,($B2577=$AD$55:$AD$109)*($J2577=$AE$55:$AE$109),0),3)))</f>
        <v>72055</v>
      </c>
      <c r="P2577" s="115">
        <f t="array" ref="P2577">IF(N2577="negativo",INDEX($AD$3:$AG$51,MATCH(1,($B2577=$AD$3:$AD$51)*($J2577=$AE$3:$AE$51),0),4),IF(N2577="positivo",INDEX($AD$55:$AG$109,MATCH(1,($B2577=$AD$55:$AD$109)*($J2577=$AE$55:$AE$109),0),4)))</f>
        <v>0</v>
      </c>
      <c r="Q2577" s="115" t="str">
        <f>VLOOKUP(M2577,Modelo!$A$2:$C$7,2,0)</f>
        <v>Acción Climática y Energía</v>
      </c>
      <c r="R2577" s="118">
        <f t="array" ref="R2577">INDEX(Modelo!$F$1:$H$37,MATCH(1,(DataBase!Q2577=Modelo!$G$1:$G$37)*(DataBase!B2577=Modelo!$F$1:$F$37),0),3)</f>
        <v>0.21052631578947367</v>
      </c>
      <c r="S2577" s="115">
        <f t="shared" si="82"/>
        <v>0</v>
      </c>
      <c r="T2577" s="115">
        <f t="shared" si="83"/>
        <v>0</v>
      </c>
    </row>
    <row r="2578" spans="1:20" x14ac:dyDescent="0.3">
      <c r="A2578" s="115" t="s">
        <v>188</v>
      </c>
      <c r="B2578" s="115" t="s">
        <v>84</v>
      </c>
      <c r="C2578" s="115" t="s">
        <v>103</v>
      </c>
      <c r="D2578" s="115" t="s">
        <v>86</v>
      </c>
      <c r="E2578" s="115" t="s">
        <v>87</v>
      </c>
      <c r="F2578" s="115" t="s">
        <v>86</v>
      </c>
      <c r="G2578" s="115">
        <v>1974</v>
      </c>
      <c r="H2578" s="115" t="s">
        <v>125</v>
      </c>
      <c r="I2578" s="115">
        <v>2.2729038500000001</v>
      </c>
      <c r="J2578" s="115" t="s">
        <v>20</v>
      </c>
      <c r="K2578" s="115">
        <f>INDEX(DatosProcesados!$A$1:$BF$101,MATCH(DataBase!A2578,DatosProcesados!$A$1:$A$101,0),MATCH(DataBase!J2578,DatosProcesados!$A$1:$BF$1,0))</f>
        <v>18395</v>
      </c>
      <c r="L2578" s="115" t="str">
        <f>INDEX(Modelo!$A$9:$D$89,MATCH(DataBase!$J2578,Modelo!$A$9:$A$89,0),MATCH(DataBase!L$1,Modelo!$A$9:$D$9,0))</f>
        <v>Impacto ambiental</v>
      </c>
      <c r="M2578" s="115" t="str">
        <f>INDEX(Modelo!$A$9:$D$89,MATCH(DataBase!$J2578,Modelo!$A$9:$A$89,0),MATCH(DataBase!M$1,Modelo!$A$9:$D$9,0))</f>
        <v>Pilar 2</v>
      </c>
      <c r="N2578" s="115" t="str">
        <f>INDEX(Modelo!$A$9:$D$89,MATCH(DataBase!$J2578,Modelo!$A$9:$A$89,0),MATCH(DataBase!N$1,Modelo!$A$9:$D$9,0))</f>
        <v>negativo</v>
      </c>
      <c r="O2578" s="115">
        <f t="array" ref="O2578">IF(N2578="negativo",INDEX($AD$3:$AG$51,MATCH(1,($B2578=$AD$3:$AD$51)*($J2578=$AE$3:$AE$51),0),3),IF(N2578="positivo",INDEX($AD$55:$AG$109,MATCH(1,($B2578=$AD$55:$AD$109)*($J2578=$AE$55:$AE$109),0),3)))</f>
        <v>113301.89</v>
      </c>
      <c r="P2578" s="115">
        <f t="array" ref="P2578">IF(N2578="negativo",INDEX($AD$3:$AG$51,MATCH(1,($B2578=$AD$3:$AD$51)*($J2578=$AE$3:$AE$51),0),4),IF(N2578="positivo",INDEX($AD$55:$AG$109,MATCH(1,($B2578=$AD$55:$AD$109)*($J2578=$AE$55:$AE$109),0),4)))</f>
        <v>593</v>
      </c>
      <c r="Q2578" s="115" t="str">
        <f>VLOOKUP(M2578,Modelo!$A$2:$C$7,2,0)</f>
        <v>Acción Climática y Energía</v>
      </c>
      <c r="R2578" s="118">
        <f t="array" ref="R2578">INDEX(Modelo!$F$1:$H$37,MATCH(1,(DataBase!Q2578=Modelo!$G$1:$G$37)*(DataBase!B2578=Modelo!$F$1:$F$37),0),3)</f>
        <v>0.11764705882352941</v>
      </c>
      <c r="S2578" s="115">
        <f t="shared" si="82"/>
        <v>84.205327547809233</v>
      </c>
      <c r="T2578" s="115">
        <f t="shared" si="83"/>
        <v>9.9065091232716735</v>
      </c>
    </row>
    <row r="2579" spans="1:20" x14ac:dyDescent="0.3">
      <c r="A2579" s="115" t="s">
        <v>199</v>
      </c>
      <c r="B2579" s="115" t="s">
        <v>84</v>
      </c>
      <c r="C2579" s="115" t="s">
        <v>103</v>
      </c>
      <c r="D2579" s="115" t="s">
        <v>86</v>
      </c>
      <c r="E2579" s="115" t="s">
        <v>86</v>
      </c>
      <c r="F2579" s="115" t="s">
        <v>87</v>
      </c>
      <c r="G2579" s="115">
        <v>2015</v>
      </c>
      <c r="H2579" s="115" t="s">
        <v>125</v>
      </c>
      <c r="I2579" s="115">
        <v>0.70314701400000001</v>
      </c>
      <c r="J2579" s="115" t="s">
        <v>20</v>
      </c>
      <c r="K2579" s="115" t="str">
        <f>INDEX(DatosProcesados!$A$1:$BF$101,MATCH(DataBase!A2579,DatosProcesados!$A$1:$A$101,0),MATCH(DataBase!J2579,DatosProcesados!$A$1:$BF$1,0))</f>
        <v>No informa</v>
      </c>
      <c r="L2579" s="115" t="str">
        <f>INDEX(Modelo!$A$9:$D$89,MATCH(DataBase!$J2579,Modelo!$A$9:$A$89,0),MATCH(DataBase!L$1,Modelo!$A$9:$D$9,0))</f>
        <v>Impacto ambiental</v>
      </c>
      <c r="M2579" s="115" t="str">
        <f>INDEX(Modelo!$A$9:$D$89,MATCH(DataBase!$J2579,Modelo!$A$9:$A$89,0),MATCH(DataBase!M$1,Modelo!$A$9:$D$9,0))</f>
        <v>Pilar 2</v>
      </c>
      <c r="N2579" s="115" t="str">
        <f>INDEX(Modelo!$A$9:$D$89,MATCH(DataBase!$J2579,Modelo!$A$9:$A$89,0),MATCH(DataBase!N$1,Modelo!$A$9:$D$9,0))</f>
        <v>negativo</v>
      </c>
      <c r="O2579" s="115">
        <f t="array" ref="O2579">IF(N2579="negativo",INDEX($AD$3:$AG$51,MATCH(1,($B2579=$AD$3:$AD$51)*($J2579=$AE$3:$AE$51),0),3),IF(N2579="positivo",INDEX($AD$55:$AG$109,MATCH(1,($B2579=$AD$55:$AD$109)*($J2579=$AE$55:$AE$109),0),3)))</f>
        <v>113301.89</v>
      </c>
      <c r="P2579" s="115">
        <f t="array" ref="P2579">IF(N2579="negativo",INDEX($AD$3:$AG$51,MATCH(1,($B2579=$AD$3:$AD$51)*($J2579=$AE$3:$AE$51),0),4),IF(N2579="positivo",INDEX($AD$55:$AG$109,MATCH(1,($B2579=$AD$55:$AD$109)*($J2579=$AE$55:$AE$109),0),4)))</f>
        <v>593</v>
      </c>
      <c r="Q2579" s="115" t="str">
        <f>VLOOKUP(M2579,Modelo!$A$2:$C$7,2,0)</f>
        <v>Acción Climática y Energía</v>
      </c>
      <c r="R2579" s="118">
        <f t="array" ref="R2579">INDEX(Modelo!$F$1:$H$37,MATCH(1,(DataBase!Q2579=Modelo!$G$1:$G$37)*(DataBase!B2579=Modelo!$F$1:$F$37),0),3)</f>
        <v>0.11764705882352941</v>
      </c>
      <c r="S2579" s="115">
        <f t="shared" si="82"/>
        <v>0</v>
      </c>
      <c r="T2579" s="115">
        <f t="shared" si="83"/>
        <v>0</v>
      </c>
    </row>
    <row r="2580" spans="1:20" x14ac:dyDescent="0.3">
      <c r="A2580" s="115" t="s">
        <v>215</v>
      </c>
      <c r="B2580" s="115" t="s">
        <v>216</v>
      </c>
      <c r="C2580" s="115" t="s">
        <v>97</v>
      </c>
      <c r="D2580" s="115" t="s">
        <v>86</v>
      </c>
      <c r="E2580" s="115" t="s">
        <v>86</v>
      </c>
      <c r="F2580" s="115" t="s">
        <v>86</v>
      </c>
      <c r="G2580" s="115">
        <v>1956</v>
      </c>
      <c r="H2580" s="115" t="s">
        <v>125</v>
      </c>
      <c r="I2580" s="115">
        <v>25.860914507</v>
      </c>
      <c r="J2580" s="115" t="s">
        <v>20</v>
      </c>
      <c r="K2580" s="115" t="str">
        <f>INDEX(DatosProcesados!$A$1:$BF$101,MATCH(DataBase!A2580,DatosProcesados!$A$1:$A$101,0),MATCH(DataBase!J2580,DatosProcesados!$A$1:$BF$1,0))</f>
        <v xml:space="preserve">No informa </v>
      </c>
      <c r="L2580" s="115" t="str">
        <f>INDEX(Modelo!$A$9:$D$89,MATCH(DataBase!$J2580,Modelo!$A$9:$A$89,0),MATCH(DataBase!L$1,Modelo!$A$9:$D$9,0))</f>
        <v>Impacto ambiental</v>
      </c>
      <c r="M2580" s="115" t="str">
        <f>INDEX(Modelo!$A$9:$D$89,MATCH(DataBase!$J2580,Modelo!$A$9:$A$89,0),MATCH(DataBase!M$1,Modelo!$A$9:$D$9,0))</f>
        <v>Pilar 2</v>
      </c>
      <c r="N2580" s="115" t="str">
        <f>INDEX(Modelo!$A$9:$D$89,MATCH(DataBase!$J2580,Modelo!$A$9:$A$89,0),MATCH(DataBase!N$1,Modelo!$A$9:$D$9,0))</f>
        <v>negativo</v>
      </c>
      <c r="O2580" s="115">
        <f t="array" ref="O2580">IF(N2580="negativo",INDEX($AD$3:$AG$51,MATCH(1,($B2580=$AD$3:$AD$51)*($J2580=$AE$3:$AE$51),0),3),IF(N2580="positivo",INDEX($AD$55:$AG$109,MATCH(1,($B2580=$AD$55:$AD$109)*($J2580=$AE$55:$AE$109),0),3)))</f>
        <v>72055</v>
      </c>
      <c r="P2580" s="115">
        <f t="array" ref="P2580">IF(N2580="negativo",INDEX($AD$3:$AG$51,MATCH(1,($B2580=$AD$3:$AD$51)*($J2580=$AE$3:$AE$51),0),4),IF(N2580="positivo",INDEX($AD$55:$AG$109,MATCH(1,($B2580=$AD$55:$AD$109)*($J2580=$AE$55:$AE$109),0),4)))</f>
        <v>0</v>
      </c>
      <c r="Q2580" s="115" t="str">
        <f>VLOOKUP(M2580,Modelo!$A$2:$C$7,2,0)</f>
        <v>Acción Climática y Energía</v>
      </c>
      <c r="R2580" s="118">
        <f t="array" ref="R2580">INDEX(Modelo!$F$1:$H$37,MATCH(1,(DataBase!Q2580=Modelo!$G$1:$G$37)*(DataBase!B2580=Modelo!$F$1:$F$37),0),3)</f>
        <v>0.21052631578947367</v>
      </c>
      <c r="S2580" s="115">
        <f t="shared" si="82"/>
        <v>0</v>
      </c>
      <c r="T2580" s="115">
        <f t="shared" si="83"/>
        <v>0</v>
      </c>
    </row>
    <row r="2581" spans="1:20" x14ac:dyDescent="0.3">
      <c r="A2581" s="115" t="s">
        <v>257</v>
      </c>
      <c r="B2581" s="115" t="s">
        <v>216</v>
      </c>
      <c r="C2581" s="115" t="s">
        <v>97</v>
      </c>
      <c r="D2581" s="115" t="s">
        <v>86</v>
      </c>
      <c r="E2581" s="115" t="s">
        <v>87</v>
      </c>
      <c r="F2581" s="115" t="s">
        <v>87</v>
      </c>
      <c r="G2581" s="115">
        <v>1898</v>
      </c>
      <c r="H2581" s="115" t="s">
        <v>167</v>
      </c>
      <c r="I2581" s="115">
        <v>2.4260392159999999</v>
      </c>
      <c r="J2581" s="115" t="s">
        <v>20</v>
      </c>
      <c r="K2581" s="115" t="str">
        <f>INDEX(DatosProcesados!$A$1:$BF$101,MATCH(DataBase!A2581,DatosProcesados!$A$1:$A$101,0),MATCH(DataBase!J2581,DatosProcesados!$A$1:$BF$1,0))</f>
        <v xml:space="preserve">No informa </v>
      </c>
      <c r="L2581" s="115" t="str">
        <f>INDEX(Modelo!$A$9:$D$89,MATCH(DataBase!$J2581,Modelo!$A$9:$A$89,0),MATCH(DataBase!L$1,Modelo!$A$9:$D$9,0))</f>
        <v>Impacto ambiental</v>
      </c>
      <c r="M2581" s="115" t="str">
        <f>INDEX(Modelo!$A$9:$D$89,MATCH(DataBase!$J2581,Modelo!$A$9:$A$89,0),MATCH(DataBase!M$1,Modelo!$A$9:$D$9,0))</f>
        <v>Pilar 2</v>
      </c>
      <c r="N2581" s="115" t="str">
        <f>INDEX(Modelo!$A$9:$D$89,MATCH(DataBase!$J2581,Modelo!$A$9:$A$89,0),MATCH(DataBase!N$1,Modelo!$A$9:$D$9,0))</f>
        <v>negativo</v>
      </c>
      <c r="O2581" s="115">
        <f t="array" ref="O2581">IF(N2581="negativo",INDEX($AD$3:$AG$51,MATCH(1,($B2581=$AD$3:$AD$51)*($J2581=$AE$3:$AE$51),0),3),IF(N2581="positivo",INDEX($AD$55:$AG$109,MATCH(1,($B2581=$AD$55:$AD$109)*($J2581=$AE$55:$AE$109),0),3)))</f>
        <v>72055</v>
      </c>
      <c r="P2581" s="115">
        <f t="array" ref="P2581">IF(N2581="negativo",INDEX($AD$3:$AG$51,MATCH(1,($B2581=$AD$3:$AD$51)*($J2581=$AE$3:$AE$51),0),4),IF(N2581="positivo",INDEX($AD$55:$AG$109,MATCH(1,($B2581=$AD$55:$AD$109)*($J2581=$AE$55:$AE$109),0),4)))</f>
        <v>0</v>
      </c>
      <c r="Q2581" s="115" t="str">
        <f>VLOOKUP(M2581,Modelo!$A$2:$C$7,2,0)</f>
        <v>Acción Climática y Energía</v>
      </c>
      <c r="R2581" s="118">
        <f t="array" ref="R2581">INDEX(Modelo!$F$1:$H$37,MATCH(1,(DataBase!Q2581=Modelo!$G$1:$G$37)*(DataBase!B2581=Modelo!$F$1:$F$37),0),3)</f>
        <v>0.21052631578947367</v>
      </c>
      <c r="S2581" s="115">
        <f t="shared" si="82"/>
        <v>0</v>
      </c>
      <c r="T2581" s="115">
        <f t="shared" si="83"/>
        <v>0</v>
      </c>
    </row>
    <row r="2582" spans="1:20" x14ac:dyDescent="0.3">
      <c r="A2582" s="115" t="s">
        <v>301</v>
      </c>
      <c r="B2582" s="115" t="s">
        <v>216</v>
      </c>
      <c r="C2582" s="115" t="s">
        <v>103</v>
      </c>
      <c r="D2582" s="115" t="s">
        <v>86</v>
      </c>
      <c r="E2582" s="115" t="s">
        <v>87</v>
      </c>
      <c r="F2582" s="115" t="s">
        <v>86</v>
      </c>
      <c r="G2582" s="115">
        <v>1998</v>
      </c>
      <c r="H2582" s="115" t="s">
        <v>125</v>
      </c>
      <c r="I2582" s="115">
        <v>1.697301486</v>
      </c>
      <c r="J2582" s="115" t="s">
        <v>20</v>
      </c>
      <c r="K2582" s="115">
        <f>INDEX(DatosProcesados!$A$1:$BF$101,MATCH(DataBase!A2582,DatosProcesados!$A$1:$A$101,0),MATCH(DataBase!J2582,DatosProcesados!$A$1:$BF$1,0))</f>
        <v>1847</v>
      </c>
      <c r="L2582" s="115" t="str">
        <f>INDEX(Modelo!$A$9:$D$89,MATCH(DataBase!$J2582,Modelo!$A$9:$A$89,0),MATCH(DataBase!L$1,Modelo!$A$9:$D$9,0))</f>
        <v>Impacto ambiental</v>
      </c>
      <c r="M2582" s="115" t="str">
        <f>INDEX(Modelo!$A$9:$D$89,MATCH(DataBase!$J2582,Modelo!$A$9:$A$89,0),MATCH(DataBase!M$1,Modelo!$A$9:$D$9,0))</f>
        <v>Pilar 2</v>
      </c>
      <c r="N2582" s="115" t="str">
        <f>INDEX(Modelo!$A$9:$D$89,MATCH(DataBase!$J2582,Modelo!$A$9:$A$89,0),MATCH(DataBase!N$1,Modelo!$A$9:$D$9,0))</f>
        <v>negativo</v>
      </c>
      <c r="O2582" s="115">
        <f t="array" ref="O2582">IF(N2582="negativo",INDEX($AD$3:$AG$51,MATCH(1,($B2582=$AD$3:$AD$51)*($J2582=$AE$3:$AE$51),0),3),IF(N2582="positivo",INDEX($AD$55:$AG$109,MATCH(1,($B2582=$AD$55:$AD$109)*($J2582=$AE$55:$AE$109),0),3)))</f>
        <v>72055</v>
      </c>
      <c r="P2582" s="115">
        <f t="array" ref="P2582">IF(N2582="negativo",INDEX($AD$3:$AG$51,MATCH(1,($B2582=$AD$3:$AD$51)*($J2582=$AE$3:$AE$51),0),4),IF(N2582="positivo",INDEX($AD$55:$AG$109,MATCH(1,($B2582=$AD$55:$AD$109)*($J2582=$AE$55:$AE$109),0),4)))</f>
        <v>0</v>
      </c>
      <c r="Q2582" s="115" t="str">
        <f>VLOOKUP(M2582,Modelo!$A$2:$C$7,2,0)</f>
        <v>Acción Climática y Energía</v>
      </c>
      <c r="R2582" s="118">
        <f t="array" ref="R2582">INDEX(Modelo!$F$1:$H$37,MATCH(1,(DataBase!Q2582=Modelo!$G$1:$G$37)*(DataBase!B2582=Modelo!$F$1:$F$37),0),3)</f>
        <v>0.21052631578947367</v>
      </c>
      <c r="S2582" s="115">
        <f t="shared" si="82"/>
        <v>97.43668031364929</v>
      </c>
      <c r="T2582" s="115">
        <f t="shared" si="83"/>
        <v>20.512985329189323</v>
      </c>
    </row>
    <row r="2583" spans="1:20" x14ac:dyDescent="0.3">
      <c r="A2583" s="115" t="s">
        <v>352</v>
      </c>
      <c r="B2583" s="115" t="s">
        <v>313</v>
      </c>
      <c r="C2583" s="115" t="s">
        <v>103</v>
      </c>
      <c r="D2583" s="115" t="s">
        <v>87</v>
      </c>
      <c r="E2583" s="115" t="s">
        <v>87</v>
      </c>
      <c r="F2583" s="115" t="s">
        <v>87</v>
      </c>
      <c r="G2583" s="115">
        <v>1969</v>
      </c>
      <c r="H2583" s="115" t="s">
        <v>353</v>
      </c>
      <c r="I2583" s="115">
        <v>3.188315636</v>
      </c>
      <c r="J2583" s="115" t="s">
        <v>20</v>
      </c>
      <c r="K2583" s="115" t="str">
        <f>INDEX(DatosProcesados!$A$1:$BF$101,MATCH(DataBase!A2583,DatosProcesados!$A$1:$A$101,0),MATCH(DataBase!J2583,DatosProcesados!$A$1:$BF$1,0))</f>
        <v>No informa</v>
      </c>
      <c r="L2583" s="115" t="str">
        <f>INDEX(Modelo!$A$9:$D$89,MATCH(DataBase!$J2583,Modelo!$A$9:$A$89,0),MATCH(DataBase!L$1,Modelo!$A$9:$D$9,0))</f>
        <v>Impacto ambiental</v>
      </c>
      <c r="M2583" s="115" t="str">
        <f>INDEX(Modelo!$A$9:$D$89,MATCH(DataBase!$J2583,Modelo!$A$9:$A$89,0),MATCH(DataBase!M$1,Modelo!$A$9:$D$9,0))</f>
        <v>Pilar 2</v>
      </c>
      <c r="N2583" s="115" t="str">
        <f>INDEX(Modelo!$A$9:$D$89,MATCH(DataBase!$J2583,Modelo!$A$9:$A$89,0),MATCH(DataBase!N$1,Modelo!$A$9:$D$9,0))</f>
        <v>negativo</v>
      </c>
      <c r="O2583" s="115">
        <f t="array" ref="O2583">IF(N2583="negativo",INDEX($AD$3:$AG$51,MATCH(1,($B2583=$AD$3:$AD$51)*($J2583=$AE$3:$AE$51),0),3),IF(N2583="positivo",INDEX($AD$55:$AG$109,MATCH(1,($B2583=$AD$55:$AD$109)*($J2583=$AE$55:$AE$109),0),3)))</f>
        <v>75077.399999999994</v>
      </c>
      <c r="P2583" s="115">
        <f t="array" ref="P2583">IF(N2583="negativo",INDEX($AD$3:$AG$51,MATCH(1,($B2583=$AD$3:$AD$51)*($J2583=$AE$3:$AE$51),0),4),IF(N2583="positivo",INDEX($AD$55:$AG$109,MATCH(1,($B2583=$AD$55:$AD$109)*($J2583=$AE$55:$AE$109),0),4)))</f>
        <v>21.97</v>
      </c>
      <c r="Q2583" s="115" t="str">
        <f>VLOOKUP(M2583,Modelo!$A$2:$C$7,2,0)</f>
        <v>Acción Climática y Energía</v>
      </c>
      <c r="R2583" s="118">
        <f t="array" ref="R2583">INDEX(Modelo!$F$1:$H$37,MATCH(1,(DataBase!Q2583=Modelo!$G$1:$G$37)*(DataBase!B2583=Modelo!$F$1:$F$37),0),3)</f>
        <v>0.17647058823529413</v>
      </c>
      <c r="S2583" s="115">
        <f t="shared" si="82"/>
        <v>0</v>
      </c>
      <c r="T2583" s="115">
        <f t="shared" si="83"/>
        <v>0</v>
      </c>
    </row>
    <row r="2584" spans="1:20" x14ac:dyDescent="0.3">
      <c r="A2584" s="115" t="s">
        <v>427</v>
      </c>
      <c r="B2584" s="115" t="s">
        <v>407</v>
      </c>
      <c r="C2584" s="115" t="s">
        <v>103</v>
      </c>
      <c r="D2584" s="115" t="s">
        <v>86</v>
      </c>
      <c r="E2584" s="115" t="s">
        <v>86</v>
      </c>
      <c r="F2584" s="115" t="s">
        <v>87</v>
      </c>
      <c r="G2584" s="115">
        <v>2020</v>
      </c>
      <c r="H2584" s="115" t="s">
        <v>428</v>
      </c>
      <c r="I2584" s="115">
        <v>1.943851598</v>
      </c>
      <c r="J2584" s="115" t="s">
        <v>20</v>
      </c>
      <c r="K2584" s="115">
        <f>INDEX(DatosProcesados!$A$1:$BF$101,MATCH(DataBase!A2584,DatosProcesados!$A$1:$A$101,0),MATCH(DataBase!J2584,DatosProcesados!$A$1:$BF$1,0))</f>
        <v>94000</v>
      </c>
      <c r="L2584" s="115" t="str">
        <f>INDEX(Modelo!$A$9:$D$89,MATCH(DataBase!$J2584,Modelo!$A$9:$A$89,0),MATCH(DataBase!L$1,Modelo!$A$9:$D$9,0))</f>
        <v>Impacto ambiental</v>
      </c>
      <c r="M2584" s="115" t="str">
        <f>INDEX(Modelo!$A$9:$D$89,MATCH(DataBase!$J2584,Modelo!$A$9:$A$89,0),MATCH(DataBase!M$1,Modelo!$A$9:$D$9,0))</f>
        <v>Pilar 2</v>
      </c>
      <c r="N2584" s="115" t="str">
        <f>INDEX(Modelo!$A$9:$D$89,MATCH(DataBase!$J2584,Modelo!$A$9:$A$89,0),MATCH(DataBase!N$1,Modelo!$A$9:$D$9,0))</f>
        <v>negativo</v>
      </c>
      <c r="O2584" s="115">
        <f t="array" ref="O2584">IF(N2584="negativo",INDEX($AD$3:$AG$51,MATCH(1,($B2584=$AD$3:$AD$51)*($J2584=$AE$3:$AE$51),0),3),IF(N2584="positivo",INDEX($AD$55:$AG$109,MATCH(1,($B2584=$AD$55:$AD$109)*($J2584=$AE$55:$AE$109),0),3)))</f>
        <v>859892</v>
      </c>
      <c r="P2584" s="115">
        <f t="array" ref="P2584">IF(N2584="negativo",INDEX($AD$3:$AG$51,MATCH(1,($B2584=$AD$3:$AD$51)*($J2584=$AE$3:$AE$51),0),4),IF(N2584="positivo",INDEX($AD$55:$AG$109,MATCH(1,($B2584=$AD$55:$AD$109)*($J2584=$AE$55:$AE$109),0),4)))</f>
        <v>17590</v>
      </c>
      <c r="Q2584" s="115" t="str">
        <f>VLOOKUP(M2584,Modelo!$A$2:$C$7,2,0)</f>
        <v>Acción Climática y Energía</v>
      </c>
      <c r="R2584" s="118">
        <f t="array" ref="R2584">INDEX(Modelo!$F$1:$H$37,MATCH(1,(DataBase!Q2584=Modelo!$G$1:$G$37)*(DataBase!B2584=Modelo!$F$1:$F$37),0),3)</f>
        <v>0.19230769230769232</v>
      </c>
      <c r="S2584" s="115">
        <f t="shared" si="82"/>
        <v>90.928431845110197</v>
      </c>
      <c r="T2584" s="115">
        <f t="shared" si="83"/>
        <v>17.486236893290425</v>
      </c>
    </row>
    <row r="2585" spans="1:20" x14ac:dyDescent="0.3">
      <c r="A2585" s="115" t="s">
        <v>333</v>
      </c>
      <c r="B2585" s="115" t="s">
        <v>313</v>
      </c>
      <c r="C2585" s="115" t="s">
        <v>103</v>
      </c>
      <c r="D2585" s="115" t="s">
        <v>86</v>
      </c>
      <c r="E2585" s="115" t="s">
        <v>86</v>
      </c>
      <c r="F2585" s="115" t="s">
        <v>87</v>
      </c>
      <c r="G2585" s="115">
        <v>1952</v>
      </c>
      <c r="H2585" s="115" t="s">
        <v>177</v>
      </c>
      <c r="I2585" s="115">
        <v>5.9910971069999999</v>
      </c>
      <c r="J2585" s="115" t="s">
        <v>20</v>
      </c>
      <c r="K2585" s="115">
        <f>INDEX(DatosProcesados!$A$1:$BF$101,MATCH(DataBase!A2585,DatosProcesados!$A$1:$A$101,0),MATCH(DataBase!J2585,DatosProcesados!$A$1:$BF$1,0))</f>
        <v>15687.24</v>
      </c>
      <c r="L2585" s="115" t="str">
        <f>INDEX(Modelo!$A$9:$D$89,MATCH(DataBase!$J2585,Modelo!$A$9:$A$89,0),MATCH(DataBase!L$1,Modelo!$A$9:$D$9,0))</f>
        <v>Impacto ambiental</v>
      </c>
      <c r="M2585" s="115" t="str">
        <f>INDEX(Modelo!$A$9:$D$89,MATCH(DataBase!$J2585,Modelo!$A$9:$A$89,0),MATCH(DataBase!M$1,Modelo!$A$9:$D$9,0))</f>
        <v>Pilar 2</v>
      </c>
      <c r="N2585" s="115" t="str">
        <f>INDEX(Modelo!$A$9:$D$89,MATCH(DataBase!$J2585,Modelo!$A$9:$A$89,0),MATCH(DataBase!N$1,Modelo!$A$9:$D$9,0))</f>
        <v>negativo</v>
      </c>
      <c r="O2585" s="115">
        <f t="array" ref="O2585">IF(N2585="negativo",INDEX($AD$3:$AG$51,MATCH(1,($B2585=$AD$3:$AD$51)*($J2585=$AE$3:$AE$51),0),3),IF(N2585="positivo",INDEX($AD$55:$AG$109,MATCH(1,($B2585=$AD$55:$AD$109)*($J2585=$AE$55:$AE$109),0),3)))</f>
        <v>75077.399999999994</v>
      </c>
      <c r="P2585" s="115">
        <f t="array" ref="P2585">IF(N2585="negativo",INDEX($AD$3:$AG$51,MATCH(1,($B2585=$AD$3:$AD$51)*($J2585=$AE$3:$AE$51),0),4),IF(N2585="positivo",INDEX($AD$55:$AG$109,MATCH(1,($B2585=$AD$55:$AD$109)*($J2585=$AE$55:$AE$109),0),4)))</f>
        <v>21.97</v>
      </c>
      <c r="Q2585" s="115" t="str">
        <f>VLOOKUP(M2585,Modelo!$A$2:$C$7,2,0)</f>
        <v>Acción Climática y Energía</v>
      </c>
      <c r="R2585" s="118">
        <f t="array" ref="R2585">INDEX(Modelo!$F$1:$H$37,MATCH(1,(DataBase!Q2585=Modelo!$G$1:$G$37)*(DataBase!B2585=Modelo!$F$1:$F$37),0),3)</f>
        <v>0.17647058823529413</v>
      </c>
      <c r="S2585" s="115">
        <f t="shared" si="82"/>
        <v>79.128398838032098</v>
      </c>
      <c r="T2585" s="115">
        <f t="shared" si="83"/>
        <v>13.963835089064489</v>
      </c>
    </row>
    <row r="2586" spans="1:20" x14ac:dyDescent="0.3">
      <c r="A2586" s="115" t="s">
        <v>371</v>
      </c>
      <c r="B2586" s="115" t="s">
        <v>313</v>
      </c>
      <c r="C2586" s="115" t="s">
        <v>103</v>
      </c>
      <c r="D2586" s="115" t="s">
        <v>87</v>
      </c>
      <c r="E2586" s="115" t="s">
        <v>86</v>
      </c>
      <c r="F2586" s="115" t="s">
        <v>87</v>
      </c>
      <c r="G2586" s="115">
        <v>1977</v>
      </c>
      <c r="H2586" s="115" t="s">
        <v>281</v>
      </c>
      <c r="I2586" s="115">
        <v>2.002301595</v>
      </c>
      <c r="J2586" s="115" t="s">
        <v>20</v>
      </c>
      <c r="K2586" s="115" t="str">
        <f>INDEX(DatosProcesados!$A$1:$BF$101,MATCH(DataBase!A2586,DatosProcesados!$A$1:$A$101,0),MATCH(DataBase!J2586,DatosProcesados!$A$1:$BF$1,0))</f>
        <v>No informa</v>
      </c>
      <c r="L2586" s="115" t="str">
        <f>INDEX(Modelo!$A$9:$D$89,MATCH(DataBase!$J2586,Modelo!$A$9:$A$89,0),MATCH(DataBase!L$1,Modelo!$A$9:$D$9,0))</f>
        <v>Impacto ambiental</v>
      </c>
      <c r="M2586" s="115" t="str">
        <f>INDEX(Modelo!$A$9:$D$89,MATCH(DataBase!$J2586,Modelo!$A$9:$A$89,0),MATCH(DataBase!M$1,Modelo!$A$9:$D$9,0))</f>
        <v>Pilar 2</v>
      </c>
      <c r="N2586" s="115" t="str">
        <f>INDEX(Modelo!$A$9:$D$89,MATCH(DataBase!$J2586,Modelo!$A$9:$A$89,0),MATCH(DataBase!N$1,Modelo!$A$9:$D$9,0))</f>
        <v>negativo</v>
      </c>
      <c r="O2586" s="115">
        <f t="array" ref="O2586">IF(N2586="negativo",INDEX($AD$3:$AG$51,MATCH(1,($B2586=$AD$3:$AD$51)*($J2586=$AE$3:$AE$51),0),3),IF(N2586="positivo",INDEX($AD$55:$AG$109,MATCH(1,($B2586=$AD$55:$AD$109)*($J2586=$AE$55:$AE$109),0),3)))</f>
        <v>75077.399999999994</v>
      </c>
      <c r="P2586" s="115">
        <f t="array" ref="P2586">IF(N2586="negativo",INDEX($AD$3:$AG$51,MATCH(1,($B2586=$AD$3:$AD$51)*($J2586=$AE$3:$AE$51),0),4),IF(N2586="positivo",INDEX($AD$55:$AG$109,MATCH(1,($B2586=$AD$55:$AD$109)*($J2586=$AE$55:$AE$109),0),4)))</f>
        <v>21.97</v>
      </c>
      <c r="Q2586" s="115" t="str">
        <f>VLOOKUP(M2586,Modelo!$A$2:$C$7,2,0)</f>
        <v>Acción Climática y Energía</v>
      </c>
      <c r="R2586" s="118">
        <f t="array" ref="R2586">INDEX(Modelo!$F$1:$H$37,MATCH(1,(DataBase!Q2586=Modelo!$G$1:$G$37)*(DataBase!B2586=Modelo!$F$1:$F$37),0),3)</f>
        <v>0.17647058823529413</v>
      </c>
      <c r="S2586" s="115">
        <f t="shared" si="82"/>
        <v>0</v>
      </c>
      <c r="T2586" s="115">
        <f t="shared" si="83"/>
        <v>0</v>
      </c>
    </row>
    <row r="2587" spans="1:20" x14ac:dyDescent="0.3">
      <c r="A2587" s="115" t="s">
        <v>469</v>
      </c>
      <c r="B2587" s="115" t="s">
        <v>467</v>
      </c>
      <c r="C2587" s="115" t="s">
        <v>103</v>
      </c>
      <c r="D2587" s="115" t="s">
        <v>87</v>
      </c>
      <c r="E2587" s="115" t="s">
        <v>86</v>
      </c>
      <c r="F2587" s="115" t="s">
        <v>87</v>
      </c>
      <c r="G2587" s="115">
        <v>1971</v>
      </c>
      <c r="H2587" s="115" t="s">
        <v>244</v>
      </c>
      <c r="I2587" s="115">
        <v>2.1567474139999998</v>
      </c>
      <c r="J2587" s="115" t="s">
        <v>20</v>
      </c>
      <c r="K2587" s="115" t="str">
        <f>INDEX(DatosProcesados!$A$1:$BF$101,MATCH(DataBase!A2587,DatosProcesados!$A$1:$A$101,0),MATCH(DataBase!J2587,DatosProcesados!$A$1:$BF$1,0))</f>
        <v xml:space="preserve">No informa </v>
      </c>
      <c r="L2587" s="115" t="str">
        <f>INDEX(Modelo!$A$9:$D$89,MATCH(DataBase!$J2587,Modelo!$A$9:$A$89,0),MATCH(DataBase!L$1,Modelo!$A$9:$D$9,0))</f>
        <v>Impacto ambiental</v>
      </c>
      <c r="M2587" s="115" t="str">
        <f>INDEX(Modelo!$A$9:$D$89,MATCH(DataBase!$J2587,Modelo!$A$9:$A$89,0),MATCH(DataBase!M$1,Modelo!$A$9:$D$9,0))</f>
        <v>Pilar 2</v>
      </c>
      <c r="N2587" s="115" t="str">
        <f>INDEX(Modelo!$A$9:$D$89,MATCH(DataBase!$J2587,Modelo!$A$9:$A$89,0),MATCH(DataBase!N$1,Modelo!$A$9:$D$9,0))</f>
        <v>negativo</v>
      </c>
      <c r="O2587" s="115">
        <f t="array" ref="O2587">IF(N2587="negativo",INDEX($AD$3:$AG$51,MATCH(1,($B2587=$AD$3:$AD$51)*($J2587=$AE$3:$AE$51),0),3),IF(N2587="positivo",INDEX($AD$55:$AG$109,MATCH(1,($B2587=$AD$55:$AD$109)*($J2587=$AE$55:$AE$109),0),3)))</f>
        <v>0</v>
      </c>
      <c r="P2587" s="115">
        <f t="array" ref="P2587">IF(N2587="negativo",INDEX($AD$3:$AG$51,MATCH(1,($B2587=$AD$3:$AD$51)*($J2587=$AE$3:$AE$51),0),4),IF(N2587="positivo",INDEX($AD$55:$AG$109,MATCH(1,($B2587=$AD$55:$AD$109)*($J2587=$AE$55:$AE$109),0),4)))</f>
        <v>0</v>
      </c>
      <c r="Q2587" s="115" t="str">
        <f>VLOOKUP(M2587,Modelo!$A$2:$C$7,2,0)</f>
        <v>Acción Climática y Energía</v>
      </c>
      <c r="R2587" s="118">
        <f t="array" ref="R2587">INDEX(Modelo!$F$1:$H$37,MATCH(1,(DataBase!Q2587=Modelo!$G$1:$G$37)*(DataBase!B2587=Modelo!$F$1:$F$37),0),3)</f>
        <v>0.19047619047619047</v>
      </c>
      <c r="S2587" s="115">
        <f t="shared" si="82"/>
        <v>0</v>
      </c>
      <c r="T2587" s="115">
        <f t="shared" si="83"/>
        <v>0</v>
      </c>
    </row>
    <row r="2588" spans="1:20" x14ac:dyDescent="0.3">
      <c r="A2588" s="115" t="s">
        <v>357</v>
      </c>
      <c r="B2588" s="115" t="s">
        <v>313</v>
      </c>
      <c r="C2588" s="115" t="s">
        <v>103</v>
      </c>
      <c r="D2588" s="115" t="s">
        <v>86</v>
      </c>
      <c r="E2588" s="115" t="s">
        <v>86</v>
      </c>
      <c r="F2588" s="115" t="s">
        <v>87</v>
      </c>
      <c r="G2588" s="115">
        <v>2009</v>
      </c>
      <c r="H2588" s="115" t="s">
        <v>358</v>
      </c>
      <c r="I2588" s="115">
        <v>2.8694480090000001</v>
      </c>
      <c r="J2588" s="115" t="s">
        <v>20</v>
      </c>
      <c r="K2588" s="115" t="str">
        <f>INDEX(DatosProcesados!$A$1:$BF$101,MATCH(DataBase!A2588,DatosProcesados!$A$1:$A$101,0),MATCH(DataBase!J2588,DatosProcesados!$A$1:$BF$1,0))</f>
        <v xml:space="preserve">No informa </v>
      </c>
      <c r="L2588" s="115" t="str">
        <f>INDEX(Modelo!$A$9:$D$89,MATCH(DataBase!$J2588,Modelo!$A$9:$A$89,0),MATCH(DataBase!L$1,Modelo!$A$9:$D$9,0))</f>
        <v>Impacto ambiental</v>
      </c>
      <c r="M2588" s="115" t="str">
        <f>INDEX(Modelo!$A$9:$D$89,MATCH(DataBase!$J2588,Modelo!$A$9:$A$89,0),MATCH(DataBase!M$1,Modelo!$A$9:$D$9,0))</f>
        <v>Pilar 2</v>
      </c>
      <c r="N2588" s="115" t="str">
        <f>INDEX(Modelo!$A$9:$D$89,MATCH(DataBase!$J2588,Modelo!$A$9:$A$89,0),MATCH(DataBase!N$1,Modelo!$A$9:$D$9,0))</f>
        <v>negativo</v>
      </c>
      <c r="O2588" s="115">
        <f t="array" ref="O2588">IF(N2588="negativo",INDEX($AD$3:$AG$51,MATCH(1,($B2588=$AD$3:$AD$51)*($J2588=$AE$3:$AE$51),0),3),IF(N2588="positivo",INDEX($AD$55:$AG$109,MATCH(1,($B2588=$AD$55:$AD$109)*($J2588=$AE$55:$AE$109),0),3)))</f>
        <v>75077.399999999994</v>
      </c>
      <c r="P2588" s="115">
        <f t="array" ref="P2588">IF(N2588="negativo",INDEX($AD$3:$AG$51,MATCH(1,($B2588=$AD$3:$AD$51)*($J2588=$AE$3:$AE$51),0),4),IF(N2588="positivo",INDEX($AD$55:$AG$109,MATCH(1,($B2588=$AD$55:$AD$109)*($J2588=$AE$55:$AE$109),0),4)))</f>
        <v>21.97</v>
      </c>
      <c r="Q2588" s="115" t="str">
        <f>VLOOKUP(M2588,Modelo!$A$2:$C$7,2,0)</f>
        <v>Acción Climática y Energía</v>
      </c>
      <c r="R2588" s="118">
        <f t="array" ref="R2588">INDEX(Modelo!$F$1:$H$37,MATCH(1,(DataBase!Q2588=Modelo!$G$1:$G$37)*(DataBase!B2588=Modelo!$F$1:$F$37),0),3)</f>
        <v>0.17647058823529413</v>
      </c>
      <c r="S2588" s="115">
        <f t="shared" si="82"/>
        <v>0</v>
      </c>
      <c r="T2588" s="115">
        <f t="shared" si="83"/>
        <v>0</v>
      </c>
    </row>
    <row r="2589" spans="1:20" x14ac:dyDescent="0.3">
      <c r="A2589" s="115" t="s">
        <v>355</v>
      </c>
      <c r="B2589" s="115" t="s">
        <v>313</v>
      </c>
      <c r="C2589" s="115" t="s">
        <v>103</v>
      </c>
      <c r="D2589" s="115" t="s">
        <v>87</v>
      </c>
      <c r="E2589" s="115" t="s">
        <v>86</v>
      </c>
      <c r="F2589" s="115" t="s">
        <v>86</v>
      </c>
      <c r="G2589" s="115">
        <v>1934</v>
      </c>
      <c r="H2589" s="115" t="s">
        <v>125</v>
      </c>
      <c r="I2589" s="115">
        <v>3.134365769</v>
      </c>
      <c r="J2589" s="115" t="s">
        <v>20</v>
      </c>
      <c r="K2589" s="115" t="str">
        <f>INDEX(DatosProcesados!$A$1:$BF$101,MATCH(DataBase!A2589,DatosProcesados!$A$1:$A$101,0),MATCH(DataBase!J2589,DatosProcesados!$A$1:$BF$1,0))</f>
        <v xml:space="preserve">No informa </v>
      </c>
      <c r="L2589" s="115" t="str">
        <f>INDEX(Modelo!$A$9:$D$89,MATCH(DataBase!$J2589,Modelo!$A$9:$A$89,0),MATCH(DataBase!L$1,Modelo!$A$9:$D$9,0))</f>
        <v>Impacto ambiental</v>
      </c>
      <c r="M2589" s="115" t="str">
        <f>INDEX(Modelo!$A$9:$D$89,MATCH(DataBase!$J2589,Modelo!$A$9:$A$89,0),MATCH(DataBase!M$1,Modelo!$A$9:$D$9,0))</f>
        <v>Pilar 2</v>
      </c>
      <c r="N2589" s="115" t="str">
        <f>INDEX(Modelo!$A$9:$D$89,MATCH(DataBase!$J2589,Modelo!$A$9:$A$89,0),MATCH(DataBase!N$1,Modelo!$A$9:$D$9,0))</f>
        <v>negativo</v>
      </c>
      <c r="O2589" s="115">
        <f t="array" ref="O2589">IF(N2589="negativo",INDEX($AD$3:$AG$51,MATCH(1,($B2589=$AD$3:$AD$51)*($J2589=$AE$3:$AE$51),0),3),IF(N2589="positivo",INDEX($AD$55:$AG$109,MATCH(1,($B2589=$AD$55:$AD$109)*($J2589=$AE$55:$AE$109),0),3)))</f>
        <v>75077.399999999994</v>
      </c>
      <c r="P2589" s="115">
        <f t="array" ref="P2589">IF(N2589="negativo",INDEX($AD$3:$AG$51,MATCH(1,($B2589=$AD$3:$AD$51)*($J2589=$AE$3:$AE$51),0),4),IF(N2589="positivo",INDEX($AD$55:$AG$109,MATCH(1,($B2589=$AD$55:$AD$109)*($J2589=$AE$55:$AE$109),0),4)))</f>
        <v>21.97</v>
      </c>
      <c r="Q2589" s="115" t="str">
        <f>VLOOKUP(M2589,Modelo!$A$2:$C$7,2,0)</f>
        <v>Acción Climática y Energía</v>
      </c>
      <c r="R2589" s="118">
        <f t="array" ref="R2589">INDEX(Modelo!$F$1:$H$37,MATCH(1,(DataBase!Q2589=Modelo!$G$1:$G$37)*(DataBase!B2589=Modelo!$F$1:$F$37),0),3)</f>
        <v>0.17647058823529413</v>
      </c>
      <c r="S2589" s="115">
        <f t="shared" si="82"/>
        <v>0</v>
      </c>
      <c r="T2589" s="115">
        <f t="shared" si="83"/>
        <v>0</v>
      </c>
    </row>
    <row r="2590" spans="1:20" x14ac:dyDescent="0.3">
      <c r="A2590" s="115" t="s">
        <v>129</v>
      </c>
      <c r="B2590" s="115" t="s">
        <v>84</v>
      </c>
      <c r="C2590" s="115" t="s">
        <v>97</v>
      </c>
      <c r="D2590" s="115" t="s">
        <v>86</v>
      </c>
      <c r="E2590" s="115" t="s">
        <v>87</v>
      </c>
      <c r="F2590" s="115" t="s">
        <v>87</v>
      </c>
      <c r="G2590" s="115">
        <v>1924</v>
      </c>
      <c r="H2590" s="115" t="s">
        <v>130</v>
      </c>
      <c r="I2590" s="115">
        <v>6.6721791020000003</v>
      </c>
      <c r="J2590" s="115" t="s">
        <v>20</v>
      </c>
      <c r="K2590" s="115">
        <f>INDEX(DatosProcesados!$A$1:$BF$101,MATCH(DataBase!A2590,DatosProcesados!$A$1:$A$101,0),MATCH(DataBase!J2590,DatosProcesados!$A$1:$BF$1,0))</f>
        <v>4466</v>
      </c>
      <c r="L2590" s="115" t="str">
        <f>INDEX(Modelo!$A$9:$D$89,MATCH(DataBase!$J2590,Modelo!$A$9:$A$89,0),MATCH(DataBase!L$1,Modelo!$A$9:$D$9,0))</f>
        <v>Impacto ambiental</v>
      </c>
      <c r="M2590" s="115" t="str">
        <f>INDEX(Modelo!$A$9:$D$89,MATCH(DataBase!$J2590,Modelo!$A$9:$A$89,0),MATCH(DataBase!M$1,Modelo!$A$9:$D$9,0))</f>
        <v>Pilar 2</v>
      </c>
      <c r="N2590" s="115" t="str">
        <f>INDEX(Modelo!$A$9:$D$89,MATCH(DataBase!$J2590,Modelo!$A$9:$A$89,0),MATCH(DataBase!N$1,Modelo!$A$9:$D$9,0))</f>
        <v>negativo</v>
      </c>
      <c r="O2590" s="115">
        <f t="array" ref="O2590">IF(N2590="negativo",INDEX($AD$3:$AG$51,MATCH(1,($B2590=$AD$3:$AD$51)*($J2590=$AE$3:$AE$51),0),3),IF(N2590="positivo",INDEX($AD$55:$AG$109,MATCH(1,($B2590=$AD$55:$AD$109)*($J2590=$AE$55:$AE$109),0),3)))</f>
        <v>113301.89</v>
      </c>
      <c r="P2590" s="115">
        <f t="array" ref="P2590">IF(N2590="negativo",INDEX($AD$3:$AG$51,MATCH(1,($B2590=$AD$3:$AD$51)*($J2590=$AE$3:$AE$51),0),4),IF(N2590="positivo",INDEX($AD$55:$AG$109,MATCH(1,($B2590=$AD$55:$AD$109)*($J2590=$AE$55:$AE$109),0),4)))</f>
        <v>593</v>
      </c>
      <c r="Q2590" s="115" t="str">
        <f>VLOOKUP(M2590,Modelo!$A$2:$C$7,2,0)</f>
        <v>Acción Climática y Energía</v>
      </c>
      <c r="R2590" s="118">
        <f t="array" ref="R2590">INDEX(Modelo!$F$1:$H$37,MATCH(1,(DataBase!Q2590=Modelo!$G$1:$G$37)*(DataBase!B2590=Modelo!$F$1:$F$37),0),3)</f>
        <v>0.11764705882352941</v>
      </c>
      <c r="S2590" s="115">
        <f t="shared" si="82"/>
        <v>96.563713829494731</v>
      </c>
      <c r="T2590" s="115">
        <f t="shared" si="83"/>
        <v>11.360436921117026</v>
      </c>
    </row>
    <row r="2591" spans="1:20" x14ac:dyDescent="0.3">
      <c r="A2591" s="115" t="s">
        <v>166</v>
      </c>
      <c r="B2591" s="115" t="s">
        <v>84</v>
      </c>
      <c r="C2591" s="115" t="s">
        <v>103</v>
      </c>
      <c r="D2591" s="115" t="s">
        <v>86</v>
      </c>
      <c r="E2591" s="115" t="s">
        <v>87</v>
      </c>
      <c r="F2591" s="115" t="s">
        <v>87</v>
      </c>
      <c r="G2591" s="115">
        <v>1910</v>
      </c>
      <c r="H2591" s="115" t="s">
        <v>167</v>
      </c>
      <c r="I2591" s="115">
        <v>2.655177809</v>
      </c>
      <c r="J2591" s="115" t="s">
        <v>20</v>
      </c>
      <c r="K2591" s="115">
        <f>INDEX(DatosProcesados!$A$1:$BF$101,MATCH(DataBase!A2591,DatosProcesados!$A$1:$A$101,0),MATCH(DataBase!J2591,DatosProcesados!$A$1:$BF$1,0))</f>
        <v>3305.2</v>
      </c>
      <c r="L2591" s="115" t="str">
        <f>INDEX(Modelo!$A$9:$D$89,MATCH(DataBase!$J2591,Modelo!$A$9:$A$89,0),MATCH(DataBase!L$1,Modelo!$A$9:$D$9,0))</f>
        <v>Impacto ambiental</v>
      </c>
      <c r="M2591" s="115" t="str">
        <f>INDEX(Modelo!$A$9:$D$89,MATCH(DataBase!$J2591,Modelo!$A$9:$A$89,0),MATCH(DataBase!M$1,Modelo!$A$9:$D$9,0))</f>
        <v>Pilar 2</v>
      </c>
      <c r="N2591" s="115" t="str">
        <f>INDEX(Modelo!$A$9:$D$89,MATCH(DataBase!$J2591,Modelo!$A$9:$A$89,0),MATCH(DataBase!N$1,Modelo!$A$9:$D$9,0))</f>
        <v>negativo</v>
      </c>
      <c r="O2591" s="115">
        <f t="array" ref="O2591">IF(N2591="negativo",INDEX($AD$3:$AG$51,MATCH(1,($B2591=$AD$3:$AD$51)*($J2591=$AE$3:$AE$51),0),3),IF(N2591="positivo",INDEX($AD$55:$AG$109,MATCH(1,($B2591=$AD$55:$AD$109)*($J2591=$AE$55:$AE$109),0),3)))</f>
        <v>113301.89</v>
      </c>
      <c r="P2591" s="115">
        <f t="array" ref="P2591">IF(N2591="negativo",INDEX($AD$3:$AG$51,MATCH(1,($B2591=$AD$3:$AD$51)*($J2591=$AE$3:$AE$51),0),4),IF(N2591="positivo",INDEX($AD$55:$AG$109,MATCH(1,($B2591=$AD$55:$AD$109)*($J2591=$AE$55:$AE$109),0),4)))</f>
        <v>593</v>
      </c>
      <c r="Q2591" s="115" t="str">
        <f>VLOOKUP(M2591,Modelo!$A$2:$C$7,2,0)</f>
        <v>Acción Climática y Energía</v>
      </c>
      <c r="R2591" s="118">
        <f t="array" ref="R2591">INDEX(Modelo!$F$1:$H$37,MATCH(1,(DataBase!Q2591=Modelo!$G$1:$G$37)*(DataBase!B2591=Modelo!$F$1:$F$37),0),3)</f>
        <v>0.11764705882352941</v>
      </c>
      <c r="S2591" s="115">
        <f t="shared" si="82"/>
        <v>97.59362371504146</v>
      </c>
      <c r="T2591" s="115">
        <f t="shared" si="83"/>
        <v>11.481602790004878</v>
      </c>
    </row>
    <row r="2592" spans="1:20" x14ac:dyDescent="0.3">
      <c r="A2592" s="115" t="s">
        <v>312</v>
      </c>
      <c r="B2592" s="115" t="s">
        <v>313</v>
      </c>
      <c r="C2592" s="115" t="s">
        <v>103</v>
      </c>
      <c r="D2592" s="115" t="s">
        <v>86</v>
      </c>
      <c r="E2592" s="115" t="s">
        <v>87</v>
      </c>
      <c r="F2592" s="115" t="s">
        <v>87</v>
      </c>
      <c r="G2592" s="115">
        <v>1968</v>
      </c>
      <c r="H2592" s="115" t="s">
        <v>125</v>
      </c>
      <c r="I2592" s="115">
        <v>24.752011681999999</v>
      </c>
      <c r="J2592" s="115" t="s">
        <v>20</v>
      </c>
      <c r="K2592" s="115">
        <f>INDEX(DatosProcesados!$A$1:$BF$101,MATCH(DataBase!A2592,DatosProcesados!$A$1:$A$101,0),MATCH(DataBase!J2592,DatosProcesados!$A$1:$BF$1,0))</f>
        <v>18595.740000000002</v>
      </c>
      <c r="L2592" s="115" t="str">
        <f>INDEX(Modelo!$A$9:$D$89,MATCH(DataBase!$J2592,Modelo!$A$9:$A$89,0),MATCH(DataBase!L$1,Modelo!$A$9:$D$9,0))</f>
        <v>Impacto ambiental</v>
      </c>
      <c r="M2592" s="115" t="str">
        <f>INDEX(Modelo!$A$9:$D$89,MATCH(DataBase!$J2592,Modelo!$A$9:$A$89,0),MATCH(DataBase!M$1,Modelo!$A$9:$D$9,0))</f>
        <v>Pilar 2</v>
      </c>
      <c r="N2592" s="115" t="str">
        <f>INDEX(Modelo!$A$9:$D$89,MATCH(DataBase!$J2592,Modelo!$A$9:$A$89,0),MATCH(DataBase!N$1,Modelo!$A$9:$D$9,0))</f>
        <v>negativo</v>
      </c>
      <c r="O2592" s="115">
        <f t="array" ref="O2592">IF(N2592="negativo",INDEX($AD$3:$AG$51,MATCH(1,($B2592=$AD$3:$AD$51)*($J2592=$AE$3:$AE$51),0),3),IF(N2592="positivo",INDEX($AD$55:$AG$109,MATCH(1,($B2592=$AD$55:$AD$109)*($J2592=$AE$55:$AE$109),0),3)))</f>
        <v>75077.399999999994</v>
      </c>
      <c r="P2592" s="115">
        <f t="array" ref="P2592">IF(N2592="negativo",INDEX($AD$3:$AG$51,MATCH(1,($B2592=$AD$3:$AD$51)*($J2592=$AE$3:$AE$51),0),4),IF(N2592="positivo",INDEX($AD$55:$AG$109,MATCH(1,($B2592=$AD$55:$AD$109)*($J2592=$AE$55:$AE$109),0),4)))</f>
        <v>21.97</v>
      </c>
      <c r="Q2592" s="115" t="str">
        <f>VLOOKUP(M2592,Modelo!$A$2:$C$7,2,0)</f>
        <v>Acción Climática y Energía</v>
      </c>
      <c r="R2592" s="118">
        <f t="array" ref="R2592">INDEX(Modelo!$F$1:$H$37,MATCH(1,(DataBase!Q2592=Modelo!$G$1:$G$37)*(DataBase!B2592=Modelo!$F$1:$F$37),0),3)</f>
        <v>0.17647058823529413</v>
      </c>
      <c r="S2592" s="115">
        <f t="shared" si="82"/>
        <v>75.253262821890431</v>
      </c>
      <c r="T2592" s="115">
        <f t="shared" si="83"/>
        <v>13.279987556804194</v>
      </c>
    </row>
    <row r="2593" spans="1:20" x14ac:dyDescent="0.3">
      <c r="A2593" s="115" t="s">
        <v>162</v>
      </c>
      <c r="B2593" s="115" t="s">
        <v>84</v>
      </c>
      <c r="C2593" s="115" t="s">
        <v>97</v>
      </c>
      <c r="D2593" s="115" t="s">
        <v>86</v>
      </c>
      <c r="E2593" s="115" t="s">
        <v>87</v>
      </c>
      <c r="F2593" s="115" t="s">
        <v>87</v>
      </c>
      <c r="G2593" s="115">
        <v>1979</v>
      </c>
      <c r="H2593" s="115" t="s">
        <v>163</v>
      </c>
      <c r="I2593" s="115">
        <v>2.956157691</v>
      </c>
      <c r="J2593" s="115" t="s">
        <v>20</v>
      </c>
      <c r="K2593" s="115">
        <f>INDEX(DatosProcesados!$A$1:$BF$101,MATCH(DataBase!A2593,DatosProcesados!$A$1:$A$101,0),MATCH(DataBase!J2593,DatosProcesados!$A$1:$BF$1,0))</f>
        <v>23065</v>
      </c>
      <c r="L2593" s="115" t="str">
        <f>INDEX(Modelo!$A$9:$D$89,MATCH(DataBase!$J2593,Modelo!$A$9:$A$89,0),MATCH(DataBase!L$1,Modelo!$A$9:$D$9,0))</f>
        <v>Impacto ambiental</v>
      </c>
      <c r="M2593" s="115" t="str">
        <f>INDEX(Modelo!$A$9:$D$89,MATCH(DataBase!$J2593,Modelo!$A$9:$A$89,0),MATCH(DataBase!M$1,Modelo!$A$9:$D$9,0))</f>
        <v>Pilar 2</v>
      </c>
      <c r="N2593" s="115" t="str">
        <f>INDEX(Modelo!$A$9:$D$89,MATCH(DataBase!$J2593,Modelo!$A$9:$A$89,0),MATCH(DataBase!N$1,Modelo!$A$9:$D$9,0))</f>
        <v>negativo</v>
      </c>
      <c r="O2593" s="115">
        <f t="array" ref="O2593">IF(N2593="negativo",INDEX($AD$3:$AG$51,MATCH(1,($B2593=$AD$3:$AD$51)*($J2593=$AE$3:$AE$51),0),3),IF(N2593="positivo",INDEX($AD$55:$AG$109,MATCH(1,($B2593=$AD$55:$AD$109)*($J2593=$AE$55:$AE$109),0),3)))</f>
        <v>113301.89</v>
      </c>
      <c r="P2593" s="115">
        <f t="array" ref="P2593">IF(N2593="negativo",INDEX($AD$3:$AG$51,MATCH(1,($B2593=$AD$3:$AD$51)*($J2593=$AE$3:$AE$51),0),4),IF(N2593="positivo",INDEX($AD$55:$AG$109,MATCH(1,($B2593=$AD$55:$AD$109)*($J2593=$AE$55:$AE$109),0),4)))</f>
        <v>593</v>
      </c>
      <c r="Q2593" s="115" t="str">
        <f>VLOOKUP(M2593,Modelo!$A$2:$C$7,2,0)</f>
        <v>Acción Climática y Energía</v>
      </c>
      <c r="R2593" s="118">
        <f t="array" ref="R2593">INDEX(Modelo!$F$1:$H$37,MATCH(1,(DataBase!Q2593=Modelo!$G$1:$G$37)*(DataBase!B2593=Modelo!$F$1:$F$37),0),3)</f>
        <v>0.11764705882352941</v>
      </c>
      <c r="S2593" s="115">
        <f t="shared" si="82"/>
        <v>80.061909934522475</v>
      </c>
      <c r="T2593" s="115">
        <f t="shared" si="83"/>
        <v>9.4190482275908796</v>
      </c>
    </row>
    <row r="2594" spans="1:20" x14ac:dyDescent="0.3">
      <c r="A2594" s="115" t="s">
        <v>348</v>
      </c>
      <c r="B2594" s="115" t="s">
        <v>313</v>
      </c>
      <c r="C2594" s="115" t="s">
        <v>103</v>
      </c>
      <c r="D2594" s="115" t="s">
        <v>86</v>
      </c>
      <c r="E2594" s="115" t="s">
        <v>87</v>
      </c>
      <c r="F2594" s="115" t="s">
        <v>87</v>
      </c>
      <c r="G2594" s="115">
        <v>1937</v>
      </c>
      <c r="H2594" s="115" t="s">
        <v>294</v>
      </c>
      <c r="I2594" s="115">
        <v>4.02823039</v>
      </c>
      <c r="J2594" s="115" t="s">
        <v>20</v>
      </c>
      <c r="K2594" s="115">
        <f>INDEX(DatosProcesados!$A$1:$BF$101,MATCH(DataBase!A2594,DatosProcesados!$A$1:$A$101,0),MATCH(DataBase!J2594,DatosProcesados!$A$1:$BF$1,0))</f>
        <v>21.97</v>
      </c>
      <c r="L2594" s="115" t="str">
        <f>INDEX(Modelo!$A$9:$D$89,MATCH(DataBase!$J2594,Modelo!$A$9:$A$89,0),MATCH(DataBase!L$1,Modelo!$A$9:$D$9,0))</f>
        <v>Impacto ambiental</v>
      </c>
      <c r="M2594" s="115" t="str">
        <f>INDEX(Modelo!$A$9:$D$89,MATCH(DataBase!$J2594,Modelo!$A$9:$A$89,0),MATCH(DataBase!M$1,Modelo!$A$9:$D$9,0))</f>
        <v>Pilar 2</v>
      </c>
      <c r="N2594" s="115" t="str">
        <f>INDEX(Modelo!$A$9:$D$89,MATCH(DataBase!$J2594,Modelo!$A$9:$A$89,0),MATCH(DataBase!N$1,Modelo!$A$9:$D$9,0))</f>
        <v>negativo</v>
      </c>
      <c r="O2594" s="115">
        <f t="array" ref="O2594">IF(N2594="negativo",INDEX($AD$3:$AG$51,MATCH(1,($B2594=$AD$3:$AD$51)*($J2594=$AE$3:$AE$51),0),3),IF(N2594="positivo",INDEX($AD$55:$AG$109,MATCH(1,($B2594=$AD$55:$AD$109)*($J2594=$AE$55:$AE$109),0),3)))</f>
        <v>75077.399999999994</v>
      </c>
      <c r="P2594" s="115">
        <f t="array" ref="P2594">IF(N2594="negativo",INDEX($AD$3:$AG$51,MATCH(1,($B2594=$AD$3:$AD$51)*($J2594=$AE$3:$AE$51),0),4),IF(N2594="positivo",INDEX($AD$55:$AG$109,MATCH(1,($B2594=$AD$55:$AD$109)*($J2594=$AE$55:$AE$109),0),4)))</f>
        <v>21.97</v>
      </c>
      <c r="Q2594" s="115" t="str">
        <f>VLOOKUP(M2594,Modelo!$A$2:$C$7,2,0)</f>
        <v>Acción Climática y Energía</v>
      </c>
      <c r="R2594" s="118">
        <f t="array" ref="R2594">INDEX(Modelo!$F$1:$H$37,MATCH(1,(DataBase!Q2594=Modelo!$G$1:$G$37)*(DataBase!B2594=Modelo!$F$1:$F$37),0),3)</f>
        <v>0.17647058823529413</v>
      </c>
      <c r="S2594" s="115">
        <f t="shared" si="82"/>
        <v>100</v>
      </c>
      <c r="T2594" s="115">
        <f t="shared" si="83"/>
        <v>17.647058823529413</v>
      </c>
    </row>
    <row r="2595" spans="1:20" x14ac:dyDescent="0.3">
      <c r="A2595" s="115" t="s">
        <v>343</v>
      </c>
      <c r="B2595" s="115" t="s">
        <v>313</v>
      </c>
      <c r="C2595" s="115" t="s">
        <v>103</v>
      </c>
      <c r="D2595" s="115" t="s">
        <v>86</v>
      </c>
      <c r="E2595" s="115" t="s">
        <v>86</v>
      </c>
      <c r="F2595" s="115" t="s">
        <v>87</v>
      </c>
      <c r="G2595" s="115">
        <v>1993</v>
      </c>
      <c r="H2595" s="115" t="s">
        <v>281</v>
      </c>
      <c r="I2595" s="115">
        <v>4.8704234599999996</v>
      </c>
      <c r="J2595" s="115" t="s">
        <v>20</v>
      </c>
      <c r="K2595" s="115" t="str">
        <f>INDEX(DatosProcesados!$A$1:$BF$101,MATCH(DataBase!A2595,DatosProcesados!$A$1:$A$101,0),MATCH(DataBase!J2595,DatosProcesados!$A$1:$BF$1,0))</f>
        <v>No informa</v>
      </c>
      <c r="L2595" s="115" t="str">
        <f>INDEX(Modelo!$A$9:$D$89,MATCH(DataBase!$J2595,Modelo!$A$9:$A$89,0),MATCH(DataBase!L$1,Modelo!$A$9:$D$9,0))</f>
        <v>Impacto ambiental</v>
      </c>
      <c r="M2595" s="115" t="str">
        <f>INDEX(Modelo!$A$9:$D$89,MATCH(DataBase!$J2595,Modelo!$A$9:$A$89,0),MATCH(DataBase!M$1,Modelo!$A$9:$D$9,0))</f>
        <v>Pilar 2</v>
      </c>
      <c r="N2595" s="115" t="str">
        <f>INDEX(Modelo!$A$9:$D$89,MATCH(DataBase!$J2595,Modelo!$A$9:$A$89,0),MATCH(DataBase!N$1,Modelo!$A$9:$D$9,0))</f>
        <v>negativo</v>
      </c>
      <c r="O2595" s="115">
        <f t="array" ref="O2595">IF(N2595="negativo",INDEX($AD$3:$AG$51,MATCH(1,($B2595=$AD$3:$AD$51)*($J2595=$AE$3:$AE$51),0),3),IF(N2595="positivo",INDEX($AD$55:$AG$109,MATCH(1,($B2595=$AD$55:$AD$109)*($J2595=$AE$55:$AE$109),0),3)))</f>
        <v>75077.399999999994</v>
      </c>
      <c r="P2595" s="115">
        <f t="array" ref="P2595">IF(N2595="negativo",INDEX($AD$3:$AG$51,MATCH(1,($B2595=$AD$3:$AD$51)*($J2595=$AE$3:$AE$51),0),4),IF(N2595="positivo",INDEX($AD$55:$AG$109,MATCH(1,($B2595=$AD$55:$AD$109)*($J2595=$AE$55:$AE$109),0),4)))</f>
        <v>21.97</v>
      </c>
      <c r="Q2595" s="115" t="str">
        <f>VLOOKUP(M2595,Modelo!$A$2:$C$7,2,0)</f>
        <v>Acción Climática y Energía</v>
      </c>
      <c r="R2595" s="118">
        <f t="array" ref="R2595">INDEX(Modelo!$F$1:$H$37,MATCH(1,(DataBase!Q2595=Modelo!$G$1:$G$37)*(DataBase!B2595=Modelo!$F$1:$F$37),0),3)</f>
        <v>0.17647058823529413</v>
      </c>
      <c r="S2595" s="115">
        <f t="shared" si="82"/>
        <v>0</v>
      </c>
      <c r="T2595" s="115">
        <f t="shared" si="83"/>
        <v>0</v>
      </c>
    </row>
    <row r="2596" spans="1:20" x14ac:dyDescent="0.3">
      <c r="A2596" s="115" t="s">
        <v>367</v>
      </c>
      <c r="B2596" s="115" t="s">
        <v>313</v>
      </c>
      <c r="C2596" s="115" t="s">
        <v>103</v>
      </c>
      <c r="D2596" s="115" t="s">
        <v>86</v>
      </c>
      <c r="E2596" s="115" t="s">
        <v>86</v>
      </c>
      <c r="F2596" s="115" t="s">
        <v>86</v>
      </c>
      <c r="G2596" s="115">
        <v>1966</v>
      </c>
      <c r="H2596" s="115" t="s">
        <v>125</v>
      </c>
      <c r="I2596" s="115">
        <v>2.0461661379999998</v>
      </c>
      <c r="J2596" s="115" t="s">
        <v>20</v>
      </c>
      <c r="K2596" s="115">
        <f>INDEX(DatosProcesados!$A$1:$BF$101,MATCH(DataBase!A2596,DatosProcesados!$A$1:$A$101,0),MATCH(DataBase!J2596,DatosProcesados!$A$1:$BF$1,0))</f>
        <v>2409</v>
      </c>
      <c r="L2596" s="115" t="str">
        <f>INDEX(Modelo!$A$9:$D$89,MATCH(DataBase!$J2596,Modelo!$A$9:$A$89,0),MATCH(DataBase!L$1,Modelo!$A$9:$D$9,0))</f>
        <v>Impacto ambiental</v>
      </c>
      <c r="M2596" s="115" t="str">
        <f>INDEX(Modelo!$A$9:$D$89,MATCH(DataBase!$J2596,Modelo!$A$9:$A$89,0),MATCH(DataBase!M$1,Modelo!$A$9:$D$9,0))</f>
        <v>Pilar 2</v>
      </c>
      <c r="N2596" s="115" t="str">
        <f>INDEX(Modelo!$A$9:$D$89,MATCH(DataBase!$J2596,Modelo!$A$9:$A$89,0),MATCH(DataBase!N$1,Modelo!$A$9:$D$9,0))</f>
        <v>negativo</v>
      </c>
      <c r="O2596" s="115">
        <f t="array" ref="O2596">IF(N2596="negativo",INDEX($AD$3:$AG$51,MATCH(1,($B2596=$AD$3:$AD$51)*($J2596=$AE$3:$AE$51),0),3),IF(N2596="positivo",INDEX($AD$55:$AG$109,MATCH(1,($B2596=$AD$55:$AD$109)*($J2596=$AE$55:$AE$109),0),3)))</f>
        <v>75077.399999999994</v>
      </c>
      <c r="P2596" s="115">
        <f t="array" ref="P2596">IF(N2596="negativo",INDEX($AD$3:$AG$51,MATCH(1,($B2596=$AD$3:$AD$51)*($J2596=$AE$3:$AE$51),0),4),IF(N2596="positivo",INDEX($AD$55:$AG$109,MATCH(1,($B2596=$AD$55:$AD$109)*($J2596=$AE$55:$AE$109),0),4)))</f>
        <v>21.97</v>
      </c>
      <c r="Q2596" s="115" t="str">
        <f>VLOOKUP(M2596,Modelo!$A$2:$C$7,2,0)</f>
        <v>Acción Climática y Energía</v>
      </c>
      <c r="R2596" s="118">
        <f t="array" ref="R2596">INDEX(Modelo!$F$1:$H$37,MATCH(1,(DataBase!Q2596=Modelo!$G$1:$G$37)*(DataBase!B2596=Modelo!$F$1:$F$37),0),3)</f>
        <v>0.17647058823529413</v>
      </c>
      <c r="S2596" s="115">
        <f t="shared" si="82"/>
        <v>96.819643828567763</v>
      </c>
      <c r="T2596" s="115">
        <f t="shared" si="83"/>
        <v>17.085819499159019</v>
      </c>
    </row>
    <row r="2597" spans="1:20" x14ac:dyDescent="0.3">
      <c r="A2597" s="115" t="s">
        <v>374</v>
      </c>
      <c r="B2597" s="115" t="s">
        <v>313</v>
      </c>
      <c r="C2597" s="115" t="s">
        <v>103</v>
      </c>
      <c r="D2597" s="115" t="s">
        <v>86</v>
      </c>
      <c r="E2597" s="115" t="s">
        <v>87</v>
      </c>
      <c r="F2597" s="115" t="s">
        <v>87</v>
      </c>
      <c r="G2597" s="115">
        <v>1929</v>
      </c>
      <c r="H2597" s="115" t="s">
        <v>375</v>
      </c>
      <c r="I2597" s="115">
        <v>1.928223518</v>
      </c>
      <c r="J2597" s="115" t="s">
        <v>20</v>
      </c>
      <c r="K2597" s="115" t="str">
        <f>INDEX(DatosProcesados!$A$1:$BF$101,MATCH(DataBase!A2597,DatosProcesados!$A$1:$A$101,0),MATCH(DataBase!J2597,DatosProcesados!$A$1:$BF$1,0))</f>
        <v xml:space="preserve">No informa </v>
      </c>
      <c r="L2597" s="115" t="str">
        <f>INDEX(Modelo!$A$9:$D$89,MATCH(DataBase!$J2597,Modelo!$A$9:$A$89,0),MATCH(DataBase!L$1,Modelo!$A$9:$D$9,0))</f>
        <v>Impacto ambiental</v>
      </c>
      <c r="M2597" s="115" t="str">
        <f>INDEX(Modelo!$A$9:$D$89,MATCH(DataBase!$J2597,Modelo!$A$9:$A$89,0),MATCH(DataBase!M$1,Modelo!$A$9:$D$9,0))</f>
        <v>Pilar 2</v>
      </c>
      <c r="N2597" s="115" t="str">
        <f>INDEX(Modelo!$A$9:$D$89,MATCH(DataBase!$J2597,Modelo!$A$9:$A$89,0),MATCH(DataBase!N$1,Modelo!$A$9:$D$9,0))</f>
        <v>negativo</v>
      </c>
      <c r="O2597" s="115">
        <f t="array" ref="O2597">IF(N2597="negativo",INDEX($AD$3:$AG$51,MATCH(1,($B2597=$AD$3:$AD$51)*($J2597=$AE$3:$AE$51),0),3),IF(N2597="positivo",INDEX($AD$55:$AG$109,MATCH(1,($B2597=$AD$55:$AD$109)*($J2597=$AE$55:$AE$109),0),3)))</f>
        <v>75077.399999999994</v>
      </c>
      <c r="P2597" s="115">
        <f t="array" ref="P2597">IF(N2597="negativo",INDEX($AD$3:$AG$51,MATCH(1,($B2597=$AD$3:$AD$51)*($J2597=$AE$3:$AE$51),0),4),IF(N2597="positivo",INDEX($AD$55:$AG$109,MATCH(1,($B2597=$AD$55:$AD$109)*($J2597=$AE$55:$AE$109),0),4)))</f>
        <v>21.97</v>
      </c>
      <c r="Q2597" s="115" t="str">
        <f>VLOOKUP(M2597,Modelo!$A$2:$C$7,2,0)</f>
        <v>Acción Climática y Energía</v>
      </c>
      <c r="R2597" s="118">
        <f t="array" ref="R2597">INDEX(Modelo!$F$1:$H$37,MATCH(1,(DataBase!Q2597=Modelo!$G$1:$G$37)*(DataBase!B2597=Modelo!$F$1:$F$37),0),3)</f>
        <v>0.17647058823529413</v>
      </c>
      <c r="S2597" s="115">
        <f t="shared" si="82"/>
        <v>0</v>
      </c>
      <c r="T2597" s="115">
        <f t="shared" si="83"/>
        <v>0</v>
      </c>
    </row>
    <row r="2598" spans="1:20" x14ac:dyDescent="0.3">
      <c r="A2598" s="115" t="s">
        <v>201</v>
      </c>
      <c r="B2598" s="115" t="s">
        <v>84</v>
      </c>
      <c r="C2598" s="115" t="s">
        <v>103</v>
      </c>
      <c r="D2598" s="115" t="s">
        <v>86</v>
      </c>
      <c r="E2598" s="115" t="s">
        <v>86</v>
      </c>
      <c r="F2598" s="115" t="s">
        <v>86</v>
      </c>
      <c r="G2598" s="115">
        <v>1987</v>
      </c>
      <c r="H2598" s="115" t="s">
        <v>125</v>
      </c>
      <c r="I2598" s="115">
        <v>0</v>
      </c>
      <c r="J2598" s="115" t="s">
        <v>20</v>
      </c>
      <c r="K2598" s="115">
        <f>INDEX(DatosProcesados!$A$1:$BF$101,MATCH(DataBase!A2598,DatosProcesados!$A$1:$A$101,0),MATCH(DataBase!J2598,DatosProcesados!$A$1:$BF$1,0))</f>
        <v>2509.31</v>
      </c>
      <c r="L2598" s="115" t="str">
        <f>INDEX(Modelo!$A$9:$D$89,MATCH(DataBase!$J2598,Modelo!$A$9:$A$89,0),MATCH(DataBase!L$1,Modelo!$A$9:$D$9,0))</f>
        <v>Impacto ambiental</v>
      </c>
      <c r="M2598" s="115" t="str">
        <f>INDEX(Modelo!$A$9:$D$89,MATCH(DataBase!$J2598,Modelo!$A$9:$A$89,0),MATCH(DataBase!M$1,Modelo!$A$9:$D$9,0))</f>
        <v>Pilar 2</v>
      </c>
      <c r="N2598" s="115" t="str">
        <f>INDEX(Modelo!$A$9:$D$89,MATCH(DataBase!$J2598,Modelo!$A$9:$A$89,0),MATCH(DataBase!N$1,Modelo!$A$9:$D$9,0))</f>
        <v>negativo</v>
      </c>
      <c r="O2598" s="115">
        <f t="array" ref="O2598">IF(N2598="negativo",INDEX($AD$3:$AG$51,MATCH(1,($B2598=$AD$3:$AD$51)*($J2598=$AE$3:$AE$51),0),3),IF(N2598="positivo",INDEX($AD$55:$AG$109,MATCH(1,($B2598=$AD$55:$AD$109)*($J2598=$AE$55:$AE$109),0),3)))</f>
        <v>113301.89</v>
      </c>
      <c r="P2598" s="115">
        <f t="array" ref="P2598">IF(N2598="negativo",INDEX($AD$3:$AG$51,MATCH(1,($B2598=$AD$3:$AD$51)*($J2598=$AE$3:$AE$51),0),4),IF(N2598="positivo",INDEX($AD$55:$AG$109,MATCH(1,($B2598=$AD$55:$AD$109)*($J2598=$AE$55:$AE$109),0),4)))</f>
        <v>593</v>
      </c>
      <c r="Q2598" s="115" t="str">
        <f>VLOOKUP(M2598,Modelo!$A$2:$C$7,2,0)</f>
        <v>Acción Climática y Energía</v>
      </c>
      <c r="R2598" s="118">
        <f t="array" ref="R2598">INDEX(Modelo!$F$1:$H$37,MATCH(1,(DataBase!Q2598=Modelo!$G$1:$G$37)*(DataBase!B2598=Modelo!$F$1:$F$37),0),3)</f>
        <v>0.11764705882352941</v>
      </c>
      <c r="S2598" s="115">
        <f t="shared" si="82"/>
        <v>98.299770319803528</v>
      </c>
      <c r="T2598" s="115">
        <f t="shared" si="83"/>
        <v>11.564678861153356</v>
      </c>
    </row>
    <row r="2599" spans="1:20" x14ac:dyDescent="0.3">
      <c r="A2599" s="115" t="s">
        <v>421</v>
      </c>
      <c r="B2599" s="115" t="s">
        <v>407</v>
      </c>
      <c r="C2599" s="115" t="s">
        <v>103</v>
      </c>
      <c r="D2599" s="115" t="s">
        <v>86</v>
      </c>
      <c r="E2599" s="115" t="s">
        <v>86</v>
      </c>
      <c r="F2599" s="115" t="s">
        <v>87</v>
      </c>
      <c r="G2599" s="115">
        <v>2016</v>
      </c>
      <c r="H2599" s="115" t="s">
        <v>422</v>
      </c>
      <c r="I2599" s="115">
        <v>5.4833186859999996</v>
      </c>
      <c r="J2599" s="115" t="s">
        <v>20</v>
      </c>
      <c r="K2599" s="115" t="str">
        <f>INDEX(DatosProcesados!$A$1:$BF$101,MATCH(DataBase!A2599,DatosProcesados!$A$1:$A$101,0),MATCH(DataBase!J2599,DatosProcesados!$A$1:$BF$1,0))</f>
        <v xml:space="preserve">No informa </v>
      </c>
      <c r="L2599" s="115" t="str">
        <f>INDEX(Modelo!$A$9:$D$89,MATCH(DataBase!$J2599,Modelo!$A$9:$A$89,0),MATCH(DataBase!L$1,Modelo!$A$9:$D$9,0))</f>
        <v>Impacto ambiental</v>
      </c>
      <c r="M2599" s="115" t="str">
        <f>INDEX(Modelo!$A$9:$D$89,MATCH(DataBase!$J2599,Modelo!$A$9:$A$89,0),MATCH(DataBase!M$1,Modelo!$A$9:$D$9,0))</f>
        <v>Pilar 2</v>
      </c>
      <c r="N2599" s="115" t="str">
        <f>INDEX(Modelo!$A$9:$D$89,MATCH(DataBase!$J2599,Modelo!$A$9:$A$89,0),MATCH(DataBase!N$1,Modelo!$A$9:$D$9,0))</f>
        <v>negativo</v>
      </c>
      <c r="O2599" s="115">
        <f t="array" ref="O2599">IF(N2599="negativo",INDEX($AD$3:$AG$51,MATCH(1,($B2599=$AD$3:$AD$51)*($J2599=$AE$3:$AE$51),0),3),IF(N2599="positivo",INDEX($AD$55:$AG$109,MATCH(1,($B2599=$AD$55:$AD$109)*($J2599=$AE$55:$AE$109),0),3)))</f>
        <v>859892</v>
      </c>
      <c r="P2599" s="115">
        <f t="array" ref="P2599">IF(N2599="negativo",INDEX($AD$3:$AG$51,MATCH(1,($B2599=$AD$3:$AD$51)*($J2599=$AE$3:$AE$51),0),4),IF(N2599="positivo",INDEX($AD$55:$AG$109,MATCH(1,($B2599=$AD$55:$AD$109)*($J2599=$AE$55:$AE$109),0),4)))</f>
        <v>17590</v>
      </c>
      <c r="Q2599" s="115" t="str">
        <f>VLOOKUP(M2599,Modelo!$A$2:$C$7,2,0)</f>
        <v>Acción Climática y Energía</v>
      </c>
      <c r="R2599" s="118">
        <f t="array" ref="R2599">INDEX(Modelo!$F$1:$H$37,MATCH(1,(DataBase!Q2599=Modelo!$G$1:$G$37)*(DataBase!B2599=Modelo!$F$1:$F$37),0),3)</f>
        <v>0.19230769230769232</v>
      </c>
      <c r="S2599" s="115">
        <f t="shared" si="82"/>
        <v>0</v>
      </c>
      <c r="T2599" s="115">
        <f t="shared" si="83"/>
        <v>0</v>
      </c>
    </row>
    <row r="2600" spans="1:20" x14ac:dyDescent="0.3">
      <c r="A2600" s="115" t="s">
        <v>293</v>
      </c>
      <c r="B2600" s="115" t="s">
        <v>216</v>
      </c>
      <c r="C2600" s="115" t="s">
        <v>103</v>
      </c>
      <c r="D2600" s="115" t="s">
        <v>86</v>
      </c>
      <c r="E2600" s="115" t="s">
        <v>87</v>
      </c>
      <c r="F2600" s="115" t="s">
        <v>87</v>
      </c>
      <c r="G2600" s="115">
        <v>1955</v>
      </c>
      <c r="H2600" s="115" t="s">
        <v>294</v>
      </c>
      <c r="I2600" s="115">
        <v>1.8313776939999999</v>
      </c>
      <c r="J2600" s="115" t="s">
        <v>20</v>
      </c>
      <c r="K2600" s="115" t="str">
        <f>INDEX(DatosProcesados!$A$1:$BF$101,MATCH(DataBase!A2600,DatosProcesados!$A$1:$A$101,0),MATCH(DataBase!J2600,DatosProcesados!$A$1:$BF$1,0))</f>
        <v xml:space="preserve">No informa </v>
      </c>
      <c r="L2600" s="115" t="str">
        <f>INDEX(Modelo!$A$9:$D$89,MATCH(DataBase!$J2600,Modelo!$A$9:$A$89,0),MATCH(DataBase!L$1,Modelo!$A$9:$D$9,0))</f>
        <v>Impacto ambiental</v>
      </c>
      <c r="M2600" s="115" t="str">
        <f>INDEX(Modelo!$A$9:$D$89,MATCH(DataBase!$J2600,Modelo!$A$9:$A$89,0),MATCH(DataBase!M$1,Modelo!$A$9:$D$9,0))</f>
        <v>Pilar 2</v>
      </c>
      <c r="N2600" s="115" t="str">
        <f>INDEX(Modelo!$A$9:$D$89,MATCH(DataBase!$J2600,Modelo!$A$9:$A$89,0),MATCH(DataBase!N$1,Modelo!$A$9:$D$9,0))</f>
        <v>negativo</v>
      </c>
      <c r="O2600" s="115">
        <f t="array" ref="O2600">IF(N2600="negativo",INDEX($AD$3:$AG$51,MATCH(1,($B2600=$AD$3:$AD$51)*($J2600=$AE$3:$AE$51),0),3),IF(N2600="positivo",INDEX($AD$55:$AG$109,MATCH(1,($B2600=$AD$55:$AD$109)*($J2600=$AE$55:$AE$109),0),3)))</f>
        <v>72055</v>
      </c>
      <c r="P2600" s="115">
        <f t="array" ref="P2600">IF(N2600="negativo",INDEX($AD$3:$AG$51,MATCH(1,($B2600=$AD$3:$AD$51)*($J2600=$AE$3:$AE$51),0),4),IF(N2600="positivo",INDEX($AD$55:$AG$109,MATCH(1,($B2600=$AD$55:$AD$109)*($J2600=$AE$55:$AE$109),0),4)))</f>
        <v>0</v>
      </c>
      <c r="Q2600" s="115" t="str">
        <f>VLOOKUP(M2600,Modelo!$A$2:$C$7,2,0)</f>
        <v>Acción Climática y Energía</v>
      </c>
      <c r="R2600" s="118">
        <f t="array" ref="R2600">INDEX(Modelo!$F$1:$H$37,MATCH(1,(DataBase!Q2600=Modelo!$G$1:$G$37)*(DataBase!B2600=Modelo!$F$1:$F$37),0),3)</f>
        <v>0.21052631578947367</v>
      </c>
      <c r="S2600" s="115">
        <f t="shared" si="82"/>
        <v>0</v>
      </c>
      <c r="T2600" s="115">
        <f t="shared" si="83"/>
        <v>0</v>
      </c>
    </row>
    <row r="2601" spans="1:20" x14ac:dyDescent="0.3">
      <c r="A2601" s="115" t="s">
        <v>298</v>
      </c>
      <c r="B2601" s="115" t="s">
        <v>216</v>
      </c>
      <c r="C2601" s="115" t="s">
        <v>103</v>
      </c>
      <c r="D2601" s="115" t="s">
        <v>86</v>
      </c>
      <c r="E2601" s="115" t="s">
        <v>86</v>
      </c>
      <c r="F2601" s="115" t="s">
        <v>87</v>
      </c>
      <c r="G2601" s="115">
        <v>1993</v>
      </c>
      <c r="H2601" s="115" t="s">
        <v>299</v>
      </c>
      <c r="I2601" s="115">
        <v>1.7653399919999999</v>
      </c>
      <c r="J2601" s="115" t="s">
        <v>20</v>
      </c>
      <c r="K2601" s="115" t="str">
        <f>INDEX(DatosProcesados!$A$1:$BF$101,MATCH(DataBase!A2601,DatosProcesados!$A$1:$A$101,0),MATCH(DataBase!J2601,DatosProcesados!$A$1:$BF$1,0))</f>
        <v xml:space="preserve">No informa </v>
      </c>
      <c r="L2601" s="115" t="str">
        <f>INDEX(Modelo!$A$9:$D$89,MATCH(DataBase!$J2601,Modelo!$A$9:$A$89,0),MATCH(DataBase!L$1,Modelo!$A$9:$D$9,0))</f>
        <v>Impacto ambiental</v>
      </c>
      <c r="M2601" s="115" t="str">
        <f>INDEX(Modelo!$A$9:$D$89,MATCH(DataBase!$J2601,Modelo!$A$9:$A$89,0),MATCH(DataBase!M$1,Modelo!$A$9:$D$9,0))</f>
        <v>Pilar 2</v>
      </c>
      <c r="N2601" s="115" t="str">
        <f>INDEX(Modelo!$A$9:$D$89,MATCH(DataBase!$J2601,Modelo!$A$9:$A$89,0),MATCH(DataBase!N$1,Modelo!$A$9:$D$9,0))</f>
        <v>negativo</v>
      </c>
      <c r="O2601" s="115">
        <f t="array" ref="O2601">IF(N2601="negativo",INDEX($AD$3:$AG$51,MATCH(1,($B2601=$AD$3:$AD$51)*($J2601=$AE$3:$AE$51),0),3),IF(N2601="positivo",INDEX($AD$55:$AG$109,MATCH(1,($B2601=$AD$55:$AD$109)*($J2601=$AE$55:$AE$109),0),3)))</f>
        <v>72055</v>
      </c>
      <c r="P2601" s="115">
        <f t="array" ref="P2601">IF(N2601="negativo",INDEX($AD$3:$AG$51,MATCH(1,($B2601=$AD$3:$AD$51)*($J2601=$AE$3:$AE$51),0),4),IF(N2601="positivo",INDEX($AD$55:$AG$109,MATCH(1,($B2601=$AD$55:$AD$109)*($J2601=$AE$55:$AE$109),0),4)))</f>
        <v>0</v>
      </c>
      <c r="Q2601" s="115" t="str">
        <f>VLOOKUP(M2601,Modelo!$A$2:$C$7,2,0)</f>
        <v>Acción Climática y Energía</v>
      </c>
      <c r="R2601" s="118">
        <f t="array" ref="R2601">INDEX(Modelo!$F$1:$H$37,MATCH(1,(DataBase!Q2601=Modelo!$G$1:$G$37)*(DataBase!B2601=Modelo!$F$1:$F$37),0),3)</f>
        <v>0.21052631578947367</v>
      </c>
      <c r="S2601" s="115">
        <f t="shared" si="82"/>
        <v>0</v>
      </c>
      <c r="T2601" s="115">
        <f t="shared" si="83"/>
        <v>0</v>
      </c>
    </row>
    <row r="2602" spans="1:20" x14ac:dyDescent="0.3">
      <c r="A2602" s="115" t="s">
        <v>472</v>
      </c>
      <c r="B2602" s="115" t="s">
        <v>467</v>
      </c>
      <c r="C2602" s="115" t="s">
        <v>103</v>
      </c>
      <c r="D2602" s="115" t="s">
        <v>86</v>
      </c>
      <c r="E2602" s="115" t="s">
        <v>86</v>
      </c>
      <c r="F2602" s="115" t="s">
        <v>86</v>
      </c>
      <c r="G2602" s="115">
        <v>2007</v>
      </c>
      <c r="H2602" s="115" t="s">
        <v>125</v>
      </c>
      <c r="I2602" s="115">
        <v>0.97802211500000003</v>
      </c>
      <c r="J2602" s="115" t="s">
        <v>21</v>
      </c>
      <c r="K2602" s="115" t="str">
        <f>INDEX(DatosProcesados!$A$1:$BF$101,MATCH(DataBase!A2602,DatosProcesados!$A$1:$A$101,0),MATCH(DataBase!J2602,DatosProcesados!$A$1:$BF$1,0))</f>
        <v xml:space="preserve">No informa </v>
      </c>
      <c r="L2602" s="115" t="str">
        <f>INDEX(Modelo!$A$9:$D$89,MATCH(DataBase!$J2602,Modelo!$A$9:$A$89,0),MATCH(DataBase!L$1,Modelo!$A$9:$D$9,0))</f>
        <v>Impacto ambiental</v>
      </c>
      <c r="M2602" s="115" t="str">
        <f>INDEX(Modelo!$A$9:$D$89,MATCH(DataBase!$J2602,Modelo!$A$9:$A$89,0),MATCH(DataBase!M$1,Modelo!$A$9:$D$9,0))</f>
        <v>Pilar 2</v>
      </c>
      <c r="N2602" s="115" t="str">
        <f>INDEX(Modelo!$A$9:$D$89,MATCH(DataBase!$J2602,Modelo!$A$9:$A$89,0),MATCH(DataBase!N$1,Modelo!$A$9:$D$9,0))</f>
        <v>negativo</v>
      </c>
      <c r="O2602" s="115">
        <f t="array" ref="O2602">IF(N2602="negativo",INDEX($AD$3:$AG$51,MATCH(1,($B2602=$AD$3:$AD$51)*($J2602=$AE$3:$AE$51),0),3),IF(N2602="positivo",INDEX($AD$55:$AG$109,MATCH(1,($B2602=$AD$55:$AD$109)*($J2602=$AE$55:$AE$109),0),3)))</f>
        <v>0</v>
      </c>
      <c r="P2602" s="115">
        <f t="array" ref="P2602">IF(N2602="negativo",INDEX($AD$3:$AG$51,MATCH(1,($B2602=$AD$3:$AD$51)*($J2602=$AE$3:$AE$51),0),4),IF(N2602="positivo",INDEX($AD$55:$AG$109,MATCH(1,($B2602=$AD$55:$AD$109)*($J2602=$AE$55:$AE$109),0),4)))</f>
        <v>0</v>
      </c>
      <c r="Q2602" s="115" t="str">
        <f>VLOOKUP(M2602,Modelo!$A$2:$C$7,2,0)</f>
        <v>Acción Climática y Energía</v>
      </c>
      <c r="R2602" s="118">
        <f t="array" ref="R2602">INDEX(Modelo!$F$1:$H$37,MATCH(1,(DataBase!Q2602=Modelo!$G$1:$G$37)*(DataBase!B2602=Modelo!$F$1:$F$37),0),3)</f>
        <v>0.19047619047619047</v>
      </c>
      <c r="S2602" s="115">
        <f t="shared" si="82"/>
        <v>0</v>
      </c>
      <c r="T2602" s="115">
        <f t="shared" si="83"/>
        <v>0</v>
      </c>
    </row>
    <row r="2603" spans="1:20" x14ac:dyDescent="0.3">
      <c r="A2603" s="115" t="s">
        <v>238</v>
      </c>
      <c r="B2603" s="115" t="s">
        <v>216</v>
      </c>
      <c r="C2603" s="115" t="s">
        <v>103</v>
      </c>
      <c r="D2603" s="115" t="s">
        <v>86</v>
      </c>
      <c r="E2603" s="115" t="s">
        <v>87</v>
      </c>
      <c r="F2603" s="115" t="s">
        <v>87</v>
      </c>
      <c r="G2603" s="115">
        <v>1920</v>
      </c>
      <c r="H2603" s="115" t="s">
        <v>125</v>
      </c>
      <c r="I2603" s="115">
        <v>2.844632077</v>
      </c>
      <c r="J2603" s="115" t="s">
        <v>21</v>
      </c>
      <c r="K2603" s="115">
        <f>INDEX(DatosProcesados!$A$1:$BF$101,MATCH(DataBase!A2603,DatosProcesados!$A$1:$A$101,0),MATCH(DataBase!J2603,DatosProcesados!$A$1:$BF$1,0))</f>
        <v>33355</v>
      </c>
      <c r="L2603" s="115" t="str">
        <f>INDEX(Modelo!$A$9:$D$89,MATCH(DataBase!$J2603,Modelo!$A$9:$A$89,0),MATCH(DataBase!L$1,Modelo!$A$9:$D$9,0))</f>
        <v>Impacto ambiental</v>
      </c>
      <c r="M2603" s="115" t="str">
        <f>INDEX(Modelo!$A$9:$D$89,MATCH(DataBase!$J2603,Modelo!$A$9:$A$89,0),MATCH(DataBase!M$1,Modelo!$A$9:$D$9,0))</f>
        <v>Pilar 2</v>
      </c>
      <c r="N2603" s="115" t="str">
        <f>INDEX(Modelo!$A$9:$D$89,MATCH(DataBase!$J2603,Modelo!$A$9:$A$89,0),MATCH(DataBase!N$1,Modelo!$A$9:$D$9,0))</f>
        <v>negativo</v>
      </c>
      <c r="O2603" s="115">
        <f t="array" ref="O2603">IF(N2603="negativo",INDEX($AD$3:$AG$51,MATCH(1,($B2603=$AD$3:$AD$51)*($J2603=$AE$3:$AE$51),0),3),IF(N2603="positivo",INDEX($AD$55:$AG$109,MATCH(1,($B2603=$AD$55:$AD$109)*($J2603=$AE$55:$AE$109),0),3)))</f>
        <v>3177444</v>
      </c>
      <c r="P2603" s="115">
        <f t="array" ref="P2603">IF(N2603="negativo",INDEX($AD$3:$AG$51,MATCH(1,($B2603=$AD$3:$AD$51)*($J2603=$AE$3:$AE$51),0),4),IF(N2603="positivo",INDEX($AD$55:$AG$109,MATCH(1,($B2603=$AD$55:$AD$109)*($J2603=$AE$55:$AE$109),0),4)))</f>
        <v>1034.08</v>
      </c>
      <c r="Q2603" s="115" t="str">
        <f>VLOOKUP(M2603,Modelo!$A$2:$C$7,2,0)</f>
        <v>Acción Climática y Energía</v>
      </c>
      <c r="R2603" s="118">
        <f t="array" ref="R2603">INDEX(Modelo!$F$1:$H$37,MATCH(1,(DataBase!Q2603=Modelo!$G$1:$G$37)*(DataBase!B2603=Modelo!$F$1:$F$37),0),3)</f>
        <v>0.21052631578947367</v>
      </c>
      <c r="S2603" s="115">
        <f t="shared" si="82"/>
        <v>98.982470121488603</v>
      </c>
      <c r="T2603" s="115">
        <f t="shared" si="83"/>
        <v>20.838414762418651</v>
      </c>
    </row>
    <row r="2604" spans="1:20" x14ac:dyDescent="0.3">
      <c r="A2604" s="115" t="s">
        <v>273</v>
      </c>
      <c r="B2604" s="115" t="s">
        <v>216</v>
      </c>
      <c r="C2604" s="115" t="s">
        <v>103</v>
      </c>
      <c r="D2604" s="115" t="s">
        <v>86</v>
      </c>
      <c r="E2604" s="115" t="s">
        <v>86</v>
      </c>
      <c r="F2604" s="115" t="s">
        <v>87</v>
      </c>
      <c r="G2604" s="115">
        <v>1945</v>
      </c>
      <c r="H2604" s="115" t="s">
        <v>125</v>
      </c>
      <c r="I2604" s="115">
        <v>2.1764613960000001</v>
      </c>
      <c r="J2604" s="115" t="s">
        <v>21</v>
      </c>
      <c r="K2604" s="115">
        <f>INDEX(DatosProcesados!$A$1:$BF$101,MATCH(DataBase!A2604,DatosProcesados!$A$1:$A$101,0),MATCH(DataBase!J2604,DatosProcesados!$A$1:$BF$1,0))</f>
        <v>268028</v>
      </c>
      <c r="L2604" s="115" t="str">
        <f>INDEX(Modelo!$A$9:$D$89,MATCH(DataBase!$J2604,Modelo!$A$9:$A$89,0),MATCH(DataBase!L$1,Modelo!$A$9:$D$9,0))</f>
        <v>Impacto ambiental</v>
      </c>
      <c r="M2604" s="115" t="str">
        <f>INDEX(Modelo!$A$9:$D$89,MATCH(DataBase!$J2604,Modelo!$A$9:$A$89,0),MATCH(DataBase!M$1,Modelo!$A$9:$D$9,0))</f>
        <v>Pilar 2</v>
      </c>
      <c r="N2604" s="115" t="str">
        <f>INDEX(Modelo!$A$9:$D$89,MATCH(DataBase!$J2604,Modelo!$A$9:$A$89,0),MATCH(DataBase!N$1,Modelo!$A$9:$D$9,0))</f>
        <v>negativo</v>
      </c>
      <c r="O2604" s="115">
        <f t="array" ref="O2604">IF(N2604="negativo",INDEX($AD$3:$AG$51,MATCH(1,($B2604=$AD$3:$AD$51)*($J2604=$AE$3:$AE$51),0),3),IF(N2604="positivo",INDEX($AD$55:$AG$109,MATCH(1,($B2604=$AD$55:$AD$109)*($J2604=$AE$55:$AE$109),0),3)))</f>
        <v>3177444</v>
      </c>
      <c r="P2604" s="115">
        <f t="array" ref="P2604">IF(N2604="negativo",INDEX($AD$3:$AG$51,MATCH(1,($B2604=$AD$3:$AD$51)*($J2604=$AE$3:$AE$51),0),4),IF(N2604="positivo",INDEX($AD$55:$AG$109,MATCH(1,($B2604=$AD$55:$AD$109)*($J2604=$AE$55:$AE$109),0),4)))</f>
        <v>1034.08</v>
      </c>
      <c r="Q2604" s="115" t="str">
        <f>VLOOKUP(M2604,Modelo!$A$2:$C$7,2,0)</f>
        <v>Acción Climática y Energía</v>
      </c>
      <c r="R2604" s="118">
        <f t="array" ref="R2604">INDEX(Modelo!$F$1:$H$37,MATCH(1,(DataBase!Q2604=Modelo!$G$1:$G$37)*(DataBase!B2604=Modelo!$F$1:$F$37),0),3)</f>
        <v>0.21052631578947367</v>
      </c>
      <c r="S2604" s="115">
        <f t="shared" si="82"/>
        <v>91.594475312556639</v>
      </c>
      <c r="T2604" s="115">
        <f t="shared" si="83"/>
        <v>19.28304743422245</v>
      </c>
    </row>
    <row r="2605" spans="1:20" x14ac:dyDescent="0.3">
      <c r="A2605" s="115" t="s">
        <v>378</v>
      </c>
      <c r="B2605" s="115" t="s">
        <v>379</v>
      </c>
      <c r="C2605" s="115" t="s">
        <v>103</v>
      </c>
      <c r="D2605" s="115" t="s">
        <v>87</v>
      </c>
      <c r="E2605" s="115" t="s">
        <v>86</v>
      </c>
      <c r="F2605" s="115" t="s">
        <v>86</v>
      </c>
      <c r="G2605" s="115">
        <v>1993</v>
      </c>
      <c r="H2605" s="115" t="s">
        <v>125</v>
      </c>
      <c r="I2605" s="115">
        <v>2.1863011939999999</v>
      </c>
      <c r="J2605" s="115" t="s">
        <v>21</v>
      </c>
      <c r="K2605" s="115">
        <f>INDEX(DatosProcesados!$A$1:$BF$101,MATCH(DataBase!A2605,DatosProcesados!$A$1:$A$101,0),MATCH(DataBase!J2605,DatosProcesados!$A$1:$BF$1,0))</f>
        <v>0</v>
      </c>
      <c r="L2605" s="115" t="str">
        <f>INDEX(Modelo!$A$9:$D$89,MATCH(DataBase!$J2605,Modelo!$A$9:$A$89,0),MATCH(DataBase!L$1,Modelo!$A$9:$D$9,0))</f>
        <v>Impacto ambiental</v>
      </c>
      <c r="M2605" s="115" t="str">
        <f>INDEX(Modelo!$A$9:$D$89,MATCH(DataBase!$J2605,Modelo!$A$9:$A$89,0),MATCH(DataBase!M$1,Modelo!$A$9:$D$9,0))</f>
        <v>Pilar 2</v>
      </c>
      <c r="N2605" s="115" t="str">
        <f>INDEX(Modelo!$A$9:$D$89,MATCH(DataBase!$J2605,Modelo!$A$9:$A$89,0),MATCH(DataBase!N$1,Modelo!$A$9:$D$9,0))</f>
        <v>negativo</v>
      </c>
      <c r="O2605" s="115">
        <f t="array" ref="O2605">IF(N2605="negativo",INDEX($AD$3:$AG$51,MATCH(1,($B2605=$AD$3:$AD$51)*($J2605=$AE$3:$AE$51),0),3),IF(N2605="positivo",INDEX($AD$55:$AG$109,MATCH(1,($B2605=$AD$55:$AD$109)*($J2605=$AE$55:$AE$109),0),3)))</f>
        <v>142.88</v>
      </c>
      <c r="P2605" s="115">
        <f t="array" ref="P2605">IF(N2605="negativo",INDEX($AD$3:$AG$51,MATCH(1,($B2605=$AD$3:$AD$51)*($J2605=$AE$3:$AE$51),0),4),IF(N2605="positivo",INDEX($AD$55:$AG$109,MATCH(1,($B2605=$AD$55:$AD$109)*($J2605=$AE$55:$AE$109),0),4)))</f>
        <v>0</v>
      </c>
      <c r="Q2605" s="115" t="str">
        <f>VLOOKUP(M2605,Modelo!$A$2:$C$7,2,0)</f>
        <v>Acción Climática y Energía</v>
      </c>
      <c r="R2605" s="118">
        <f t="array" ref="R2605">INDEX(Modelo!$F$1:$H$37,MATCH(1,(DataBase!Q2605=Modelo!$G$1:$G$37)*(DataBase!B2605=Modelo!$F$1:$F$37),0),3)</f>
        <v>0.14285714285714285</v>
      </c>
      <c r="S2605" s="115">
        <f t="shared" si="82"/>
        <v>100</v>
      </c>
      <c r="T2605" s="115">
        <f t="shared" si="83"/>
        <v>14.285714285714285</v>
      </c>
    </row>
    <row r="2606" spans="1:20" x14ac:dyDescent="0.3">
      <c r="A2606" s="115" t="s">
        <v>325</v>
      </c>
      <c r="B2606" s="115" t="s">
        <v>313</v>
      </c>
      <c r="C2606" s="115" t="s">
        <v>103</v>
      </c>
      <c r="D2606" s="115" t="s">
        <v>86</v>
      </c>
      <c r="E2606" s="115" t="s">
        <v>86</v>
      </c>
      <c r="F2606" s="115" t="s">
        <v>87</v>
      </c>
      <c r="G2606" s="115">
        <v>2012</v>
      </c>
      <c r="H2606" s="115" t="s">
        <v>125</v>
      </c>
      <c r="I2606" s="115">
        <v>13.831182682</v>
      </c>
      <c r="J2606" s="115" t="s">
        <v>21</v>
      </c>
      <c r="K2606" s="115" t="str">
        <f>INDEX(DatosProcesados!$A$1:$BF$101,MATCH(DataBase!A2606,DatosProcesados!$A$1:$A$101,0),MATCH(DataBase!J2606,DatosProcesados!$A$1:$BF$1,0))</f>
        <v xml:space="preserve">No informa </v>
      </c>
      <c r="L2606" s="115" t="str">
        <f>INDEX(Modelo!$A$9:$D$89,MATCH(DataBase!$J2606,Modelo!$A$9:$A$89,0),MATCH(DataBase!L$1,Modelo!$A$9:$D$9,0))</f>
        <v>Impacto ambiental</v>
      </c>
      <c r="M2606" s="115" t="str">
        <f>INDEX(Modelo!$A$9:$D$89,MATCH(DataBase!$J2606,Modelo!$A$9:$A$89,0),MATCH(DataBase!M$1,Modelo!$A$9:$D$9,0))</f>
        <v>Pilar 2</v>
      </c>
      <c r="N2606" s="115" t="str">
        <f>INDEX(Modelo!$A$9:$D$89,MATCH(DataBase!$J2606,Modelo!$A$9:$A$89,0),MATCH(DataBase!N$1,Modelo!$A$9:$D$9,0))</f>
        <v>negativo</v>
      </c>
      <c r="O2606" s="115">
        <f t="array" ref="O2606">IF(N2606="negativo",INDEX($AD$3:$AG$51,MATCH(1,($B2606=$AD$3:$AD$51)*($J2606=$AE$3:$AE$51),0),3),IF(N2606="positivo",INDEX($AD$55:$AG$109,MATCH(1,($B2606=$AD$55:$AD$109)*($J2606=$AE$55:$AE$109),0),3)))</f>
        <v>5185867.41</v>
      </c>
      <c r="P2606" s="115">
        <f t="array" ref="P2606">IF(N2606="negativo",INDEX($AD$3:$AG$51,MATCH(1,($B2606=$AD$3:$AD$51)*($J2606=$AE$3:$AE$51),0),4),IF(N2606="positivo",INDEX($AD$55:$AG$109,MATCH(1,($B2606=$AD$55:$AD$109)*($J2606=$AE$55:$AE$109),0),4)))</f>
        <v>7986.04</v>
      </c>
      <c r="Q2606" s="115" t="str">
        <f>VLOOKUP(M2606,Modelo!$A$2:$C$7,2,0)</f>
        <v>Acción Climática y Energía</v>
      </c>
      <c r="R2606" s="118">
        <f t="array" ref="R2606">INDEX(Modelo!$F$1:$H$37,MATCH(1,(DataBase!Q2606=Modelo!$G$1:$G$37)*(DataBase!B2606=Modelo!$F$1:$F$37),0),3)</f>
        <v>0.17647058823529413</v>
      </c>
      <c r="S2606" s="115">
        <f t="shared" si="82"/>
        <v>0</v>
      </c>
      <c r="T2606" s="115">
        <f t="shared" si="83"/>
        <v>0</v>
      </c>
    </row>
    <row r="2607" spans="1:20" x14ac:dyDescent="0.3">
      <c r="A2607" s="115" t="s">
        <v>394</v>
      </c>
      <c r="B2607" s="115" t="s">
        <v>379</v>
      </c>
      <c r="C2607" s="115" t="s">
        <v>103</v>
      </c>
      <c r="D2607" s="115" t="s">
        <v>87</v>
      </c>
      <c r="E2607" s="115" t="s">
        <v>86</v>
      </c>
      <c r="F2607" s="115" t="s">
        <v>86</v>
      </c>
      <c r="G2607" s="115">
        <v>1990</v>
      </c>
      <c r="H2607" s="115" t="s">
        <v>125</v>
      </c>
      <c r="I2607" s="115">
        <v>0.77142869199999997</v>
      </c>
      <c r="J2607" s="115" t="s">
        <v>21</v>
      </c>
      <c r="K2607" s="115" t="str">
        <f>INDEX(DatosProcesados!$A$1:$BF$101,MATCH(DataBase!A2607,DatosProcesados!$A$1:$A$101,0),MATCH(DataBase!J2607,DatosProcesados!$A$1:$BF$1,0))</f>
        <v xml:space="preserve">No informa </v>
      </c>
      <c r="L2607" s="115" t="str">
        <f>INDEX(Modelo!$A$9:$D$89,MATCH(DataBase!$J2607,Modelo!$A$9:$A$89,0),MATCH(DataBase!L$1,Modelo!$A$9:$D$9,0))</f>
        <v>Impacto ambiental</v>
      </c>
      <c r="M2607" s="115" t="str">
        <f>INDEX(Modelo!$A$9:$D$89,MATCH(DataBase!$J2607,Modelo!$A$9:$A$89,0),MATCH(DataBase!M$1,Modelo!$A$9:$D$9,0))</f>
        <v>Pilar 2</v>
      </c>
      <c r="N2607" s="115" t="str">
        <f>INDEX(Modelo!$A$9:$D$89,MATCH(DataBase!$J2607,Modelo!$A$9:$A$89,0),MATCH(DataBase!N$1,Modelo!$A$9:$D$9,0))</f>
        <v>negativo</v>
      </c>
      <c r="O2607" s="115">
        <f t="array" ref="O2607">IF(N2607="negativo",INDEX($AD$3:$AG$51,MATCH(1,($B2607=$AD$3:$AD$51)*($J2607=$AE$3:$AE$51),0),3),IF(N2607="positivo",INDEX($AD$55:$AG$109,MATCH(1,($B2607=$AD$55:$AD$109)*($J2607=$AE$55:$AE$109),0),3)))</f>
        <v>142.88</v>
      </c>
      <c r="P2607" s="115">
        <f t="array" ref="P2607">IF(N2607="negativo",INDEX($AD$3:$AG$51,MATCH(1,($B2607=$AD$3:$AD$51)*($J2607=$AE$3:$AE$51),0),4),IF(N2607="positivo",INDEX($AD$55:$AG$109,MATCH(1,($B2607=$AD$55:$AD$109)*($J2607=$AE$55:$AE$109),0),4)))</f>
        <v>0</v>
      </c>
      <c r="Q2607" s="115" t="str">
        <f>VLOOKUP(M2607,Modelo!$A$2:$C$7,2,0)</f>
        <v>Acción Climática y Energía</v>
      </c>
      <c r="R2607" s="118">
        <f t="array" ref="R2607">INDEX(Modelo!$F$1:$H$37,MATCH(1,(DataBase!Q2607=Modelo!$G$1:$G$37)*(DataBase!B2607=Modelo!$F$1:$F$37),0),3)</f>
        <v>0.14285714285714285</v>
      </c>
      <c r="S2607" s="115">
        <f t="shared" si="82"/>
        <v>0</v>
      </c>
      <c r="T2607" s="115">
        <f t="shared" si="83"/>
        <v>0</v>
      </c>
    </row>
    <row r="2608" spans="1:20" x14ac:dyDescent="0.3">
      <c r="A2608" s="115" t="s">
        <v>383</v>
      </c>
      <c r="B2608" s="115" t="s">
        <v>379</v>
      </c>
      <c r="C2608" s="115" t="s">
        <v>103</v>
      </c>
      <c r="D2608" s="115" t="s">
        <v>86</v>
      </c>
      <c r="E2608" s="115" t="s">
        <v>86</v>
      </c>
      <c r="F2608" s="115" t="s">
        <v>86</v>
      </c>
      <c r="G2608" s="115">
        <v>2014</v>
      </c>
      <c r="H2608" s="115" t="s">
        <v>125</v>
      </c>
      <c r="I2608" s="115">
        <v>1.314259836</v>
      </c>
      <c r="J2608" s="115" t="s">
        <v>21</v>
      </c>
      <c r="K2608" s="115">
        <f>INDEX(DatosProcesados!$A$1:$BF$101,MATCH(DataBase!A2608,DatosProcesados!$A$1:$A$101,0),MATCH(DataBase!J2608,DatosProcesados!$A$1:$BF$1,0))</f>
        <v>142.88</v>
      </c>
      <c r="L2608" s="115" t="str">
        <f>INDEX(Modelo!$A$9:$D$89,MATCH(DataBase!$J2608,Modelo!$A$9:$A$89,0),MATCH(DataBase!L$1,Modelo!$A$9:$D$9,0))</f>
        <v>Impacto ambiental</v>
      </c>
      <c r="M2608" s="115" t="str">
        <f>INDEX(Modelo!$A$9:$D$89,MATCH(DataBase!$J2608,Modelo!$A$9:$A$89,0),MATCH(DataBase!M$1,Modelo!$A$9:$D$9,0))</f>
        <v>Pilar 2</v>
      </c>
      <c r="N2608" s="115" t="str">
        <f>INDEX(Modelo!$A$9:$D$89,MATCH(DataBase!$J2608,Modelo!$A$9:$A$89,0),MATCH(DataBase!N$1,Modelo!$A$9:$D$9,0))</f>
        <v>negativo</v>
      </c>
      <c r="O2608" s="115">
        <f t="array" ref="O2608">IF(N2608="negativo",INDEX($AD$3:$AG$51,MATCH(1,($B2608=$AD$3:$AD$51)*($J2608=$AE$3:$AE$51),0),3),IF(N2608="positivo",INDEX($AD$55:$AG$109,MATCH(1,($B2608=$AD$55:$AD$109)*($J2608=$AE$55:$AE$109),0),3)))</f>
        <v>142.88</v>
      </c>
      <c r="P2608" s="115">
        <f t="array" ref="P2608">IF(N2608="negativo",INDEX($AD$3:$AG$51,MATCH(1,($B2608=$AD$3:$AD$51)*($J2608=$AE$3:$AE$51),0),4),IF(N2608="positivo",INDEX($AD$55:$AG$109,MATCH(1,($B2608=$AD$55:$AD$109)*($J2608=$AE$55:$AE$109),0),4)))</f>
        <v>0</v>
      </c>
      <c r="Q2608" s="115" t="str">
        <f>VLOOKUP(M2608,Modelo!$A$2:$C$7,2,0)</f>
        <v>Acción Climática y Energía</v>
      </c>
      <c r="R2608" s="118">
        <f t="array" ref="R2608">INDEX(Modelo!$F$1:$H$37,MATCH(1,(DataBase!Q2608=Modelo!$G$1:$G$37)*(DataBase!B2608=Modelo!$F$1:$F$37),0),3)</f>
        <v>0.14285714285714285</v>
      </c>
      <c r="S2608" s="115">
        <f t="shared" si="82"/>
        <v>0</v>
      </c>
      <c r="T2608" s="115">
        <f t="shared" si="83"/>
        <v>0</v>
      </c>
    </row>
    <row r="2609" spans="1:20" x14ac:dyDescent="0.3">
      <c r="A2609" s="115" t="s">
        <v>112</v>
      </c>
      <c r="B2609" s="115" t="s">
        <v>84</v>
      </c>
      <c r="C2609" s="115" t="s">
        <v>103</v>
      </c>
      <c r="D2609" s="115" t="s">
        <v>86</v>
      </c>
      <c r="E2609" s="115" t="s">
        <v>86</v>
      </c>
      <c r="F2609" s="115" t="s">
        <v>87</v>
      </c>
      <c r="G2609" s="115">
        <v>1919</v>
      </c>
      <c r="H2609" s="115" t="s">
        <v>125</v>
      </c>
      <c r="I2609" s="115">
        <v>15.106042448</v>
      </c>
      <c r="J2609" s="115" t="s">
        <v>21</v>
      </c>
      <c r="K2609" s="115" t="str">
        <f>INDEX(DatosProcesados!$A$1:$BF$101,MATCH(DataBase!A2609,DatosProcesados!$A$1:$A$101,0),MATCH(DataBase!J2609,DatosProcesados!$A$1:$BF$1,0))</f>
        <v xml:space="preserve">No informa </v>
      </c>
      <c r="L2609" s="115" t="str">
        <f>INDEX(Modelo!$A$9:$D$89,MATCH(DataBase!$J2609,Modelo!$A$9:$A$89,0),MATCH(DataBase!L$1,Modelo!$A$9:$D$9,0))</f>
        <v>Impacto ambiental</v>
      </c>
      <c r="M2609" s="115" t="str">
        <f>INDEX(Modelo!$A$9:$D$89,MATCH(DataBase!$J2609,Modelo!$A$9:$A$89,0),MATCH(DataBase!M$1,Modelo!$A$9:$D$9,0))</f>
        <v>Pilar 2</v>
      </c>
      <c r="N2609" s="115" t="str">
        <f>INDEX(Modelo!$A$9:$D$89,MATCH(DataBase!$J2609,Modelo!$A$9:$A$89,0),MATCH(DataBase!N$1,Modelo!$A$9:$D$9,0))</f>
        <v>negativo</v>
      </c>
      <c r="O2609" s="115">
        <f t="array" ref="O2609">IF(N2609="negativo",INDEX($AD$3:$AG$51,MATCH(1,($B2609=$AD$3:$AD$51)*($J2609=$AE$3:$AE$51),0),3),IF(N2609="positivo",INDEX($AD$55:$AG$109,MATCH(1,($B2609=$AD$55:$AD$109)*($J2609=$AE$55:$AE$109),0),3)))</f>
        <v>9435307</v>
      </c>
      <c r="P2609" s="115">
        <f t="array" ref="P2609">IF(N2609="negativo",INDEX($AD$3:$AG$51,MATCH(1,($B2609=$AD$3:$AD$51)*($J2609=$AE$3:$AE$51),0),4),IF(N2609="positivo",INDEX($AD$55:$AG$109,MATCH(1,($B2609=$AD$55:$AD$109)*($J2609=$AE$55:$AE$109),0),4)))</f>
        <v>626</v>
      </c>
      <c r="Q2609" s="115" t="str">
        <f>VLOOKUP(M2609,Modelo!$A$2:$C$7,2,0)</f>
        <v>Acción Climática y Energía</v>
      </c>
      <c r="R2609" s="118">
        <f t="array" ref="R2609">INDEX(Modelo!$F$1:$H$37,MATCH(1,(DataBase!Q2609=Modelo!$G$1:$G$37)*(DataBase!B2609=Modelo!$F$1:$F$37),0),3)</f>
        <v>0.11764705882352941</v>
      </c>
      <c r="S2609" s="115">
        <f t="shared" si="82"/>
        <v>0</v>
      </c>
      <c r="T2609" s="115">
        <f t="shared" si="83"/>
        <v>0</v>
      </c>
    </row>
    <row r="2610" spans="1:20" x14ac:dyDescent="0.3">
      <c r="A2610" s="115" t="s">
        <v>471</v>
      </c>
      <c r="B2610" s="115" t="s">
        <v>467</v>
      </c>
      <c r="C2610" s="115" t="s">
        <v>103</v>
      </c>
      <c r="D2610" s="115" t="s">
        <v>86</v>
      </c>
      <c r="E2610" s="115" t="s">
        <v>86</v>
      </c>
      <c r="F2610" s="115" t="s">
        <v>86</v>
      </c>
      <c r="G2610" s="115">
        <v>1987</v>
      </c>
      <c r="H2610" s="115" t="s">
        <v>125</v>
      </c>
      <c r="I2610" s="115">
        <v>0.711210393</v>
      </c>
      <c r="J2610" s="115" t="s">
        <v>21</v>
      </c>
      <c r="K2610" s="115" t="str">
        <f>INDEX(DatosProcesados!$A$1:$BF$101,MATCH(DataBase!A2610,DatosProcesados!$A$1:$A$101,0),MATCH(DataBase!J2610,DatosProcesados!$A$1:$BF$1,0))</f>
        <v xml:space="preserve">No informa </v>
      </c>
      <c r="L2610" s="115" t="str">
        <f>INDEX(Modelo!$A$9:$D$89,MATCH(DataBase!$J2610,Modelo!$A$9:$A$89,0),MATCH(DataBase!L$1,Modelo!$A$9:$D$9,0))</f>
        <v>Impacto ambiental</v>
      </c>
      <c r="M2610" s="115" t="str">
        <f>INDEX(Modelo!$A$9:$D$89,MATCH(DataBase!$J2610,Modelo!$A$9:$A$89,0),MATCH(DataBase!M$1,Modelo!$A$9:$D$9,0))</f>
        <v>Pilar 2</v>
      </c>
      <c r="N2610" s="115" t="str">
        <f>INDEX(Modelo!$A$9:$D$89,MATCH(DataBase!$J2610,Modelo!$A$9:$A$89,0),MATCH(DataBase!N$1,Modelo!$A$9:$D$9,0))</f>
        <v>negativo</v>
      </c>
      <c r="O2610" s="115">
        <f t="array" ref="O2610">IF(N2610="negativo",INDEX($AD$3:$AG$51,MATCH(1,($B2610=$AD$3:$AD$51)*($J2610=$AE$3:$AE$51),0),3),IF(N2610="positivo",INDEX($AD$55:$AG$109,MATCH(1,($B2610=$AD$55:$AD$109)*($J2610=$AE$55:$AE$109),0),3)))</f>
        <v>0</v>
      </c>
      <c r="P2610" s="115">
        <f t="array" ref="P2610">IF(N2610="negativo",INDEX($AD$3:$AG$51,MATCH(1,($B2610=$AD$3:$AD$51)*($J2610=$AE$3:$AE$51),0),4),IF(N2610="positivo",INDEX($AD$55:$AG$109,MATCH(1,($B2610=$AD$55:$AD$109)*($J2610=$AE$55:$AE$109),0),4)))</f>
        <v>0</v>
      </c>
      <c r="Q2610" s="115" t="str">
        <f>VLOOKUP(M2610,Modelo!$A$2:$C$7,2,0)</f>
        <v>Acción Climática y Energía</v>
      </c>
      <c r="R2610" s="118">
        <f t="array" ref="R2610">INDEX(Modelo!$F$1:$H$37,MATCH(1,(DataBase!Q2610=Modelo!$G$1:$G$37)*(DataBase!B2610=Modelo!$F$1:$F$37),0),3)</f>
        <v>0.19047619047619047</v>
      </c>
      <c r="S2610" s="115">
        <f t="shared" si="82"/>
        <v>0</v>
      </c>
      <c r="T2610" s="115">
        <f t="shared" si="83"/>
        <v>0</v>
      </c>
    </row>
    <row r="2611" spans="1:20" x14ac:dyDescent="0.3">
      <c r="A2611" s="115" t="s">
        <v>466</v>
      </c>
      <c r="B2611" s="115" t="s">
        <v>467</v>
      </c>
      <c r="C2611" s="115" t="s">
        <v>103</v>
      </c>
      <c r="D2611" s="115" t="s">
        <v>87</v>
      </c>
      <c r="E2611" s="115" t="s">
        <v>86</v>
      </c>
      <c r="F2611" s="115" t="s">
        <v>86</v>
      </c>
      <c r="G2611" s="115">
        <v>1969</v>
      </c>
      <c r="H2611" s="115" t="s">
        <v>125</v>
      </c>
      <c r="I2611" s="115">
        <v>2.4231643530000002</v>
      </c>
      <c r="J2611" s="115" t="s">
        <v>21</v>
      </c>
      <c r="K2611" s="115" t="str">
        <f>INDEX(DatosProcesados!$A$1:$BF$101,MATCH(DataBase!A2611,DatosProcesados!$A$1:$A$101,0),MATCH(DataBase!J2611,DatosProcesados!$A$1:$BF$1,0))</f>
        <v>No informa</v>
      </c>
      <c r="L2611" s="115" t="str">
        <f>INDEX(Modelo!$A$9:$D$89,MATCH(DataBase!$J2611,Modelo!$A$9:$A$89,0),MATCH(DataBase!L$1,Modelo!$A$9:$D$9,0))</f>
        <v>Impacto ambiental</v>
      </c>
      <c r="M2611" s="115" t="str">
        <f>INDEX(Modelo!$A$9:$D$89,MATCH(DataBase!$J2611,Modelo!$A$9:$A$89,0),MATCH(DataBase!M$1,Modelo!$A$9:$D$9,0))</f>
        <v>Pilar 2</v>
      </c>
      <c r="N2611" s="115" t="str">
        <f>INDEX(Modelo!$A$9:$D$89,MATCH(DataBase!$J2611,Modelo!$A$9:$A$89,0),MATCH(DataBase!N$1,Modelo!$A$9:$D$9,0))</f>
        <v>negativo</v>
      </c>
      <c r="O2611" s="115">
        <f t="array" ref="O2611">IF(N2611="negativo",INDEX($AD$3:$AG$51,MATCH(1,($B2611=$AD$3:$AD$51)*($J2611=$AE$3:$AE$51),0),3),IF(N2611="positivo",INDEX($AD$55:$AG$109,MATCH(1,($B2611=$AD$55:$AD$109)*($J2611=$AE$55:$AE$109),0),3)))</f>
        <v>0</v>
      </c>
      <c r="P2611" s="115">
        <f t="array" ref="P2611">IF(N2611="negativo",INDEX($AD$3:$AG$51,MATCH(1,($B2611=$AD$3:$AD$51)*($J2611=$AE$3:$AE$51),0),4),IF(N2611="positivo",INDEX($AD$55:$AG$109,MATCH(1,($B2611=$AD$55:$AD$109)*($J2611=$AE$55:$AE$109),0),4)))</f>
        <v>0</v>
      </c>
      <c r="Q2611" s="115" t="str">
        <f>VLOOKUP(M2611,Modelo!$A$2:$C$7,2,0)</f>
        <v>Acción Climática y Energía</v>
      </c>
      <c r="R2611" s="118">
        <f t="array" ref="R2611">INDEX(Modelo!$F$1:$H$37,MATCH(1,(DataBase!Q2611=Modelo!$G$1:$G$37)*(DataBase!B2611=Modelo!$F$1:$F$37),0),3)</f>
        <v>0.19047619047619047</v>
      </c>
      <c r="S2611" s="115">
        <f t="shared" si="82"/>
        <v>0</v>
      </c>
      <c r="T2611" s="115">
        <f t="shared" si="83"/>
        <v>0</v>
      </c>
    </row>
    <row r="2612" spans="1:20" x14ac:dyDescent="0.3">
      <c r="A2612" s="115" t="s">
        <v>207</v>
      </c>
      <c r="B2612" s="115" t="s">
        <v>84</v>
      </c>
      <c r="C2612" s="115" t="s">
        <v>103</v>
      </c>
      <c r="D2612" s="115" t="s">
        <v>86</v>
      </c>
      <c r="E2612" s="115" t="s">
        <v>87</v>
      </c>
      <c r="F2612" s="115" t="s">
        <v>86</v>
      </c>
      <c r="G2612" s="115">
        <v>1870</v>
      </c>
      <c r="H2612" s="115" t="s">
        <v>125</v>
      </c>
      <c r="I2612" s="115">
        <v>0</v>
      </c>
      <c r="J2612" s="115" t="s">
        <v>21</v>
      </c>
      <c r="K2612" s="115">
        <f>INDEX(DatosProcesados!$A$1:$BF$101,MATCH(DataBase!A2612,DatosProcesados!$A$1:$A$101,0),MATCH(DataBase!J2612,DatosProcesados!$A$1:$BF$1,0))</f>
        <v>626</v>
      </c>
      <c r="L2612" s="115" t="str">
        <f>INDEX(Modelo!$A$9:$D$89,MATCH(DataBase!$J2612,Modelo!$A$9:$A$89,0),MATCH(DataBase!L$1,Modelo!$A$9:$D$9,0))</f>
        <v>Impacto ambiental</v>
      </c>
      <c r="M2612" s="115" t="str">
        <f>INDEX(Modelo!$A$9:$D$89,MATCH(DataBase!$J2612,Modelo!$A$9:$A$89,0),MATCH(DataBase!M$1,Modelo!$A$9:$D$9,0))</f>
        <v>Pilar 2</v>
      </c>
      <c r="N2612" s="115" t="str">
        <f>INDEX(Modelo!$A$9:$D$89,MATCH(DataBase!$J2612,Modelo!$A$9:$A$89,0),MATCH(DataBase!N$1,Modelo!$A$9:$D$9,0))</f>
        <v>negativo</v>
      </c>
      <c r="O2612" s="115">
        <f t="array" ref="O2612">IF(N2612="negativo",INDEX($AD$3:$AG$51,MATCH(1,($B2612=$AD$3:$AD$51)*($J2612=$AE$3:$AE$51),0),3),IF(N2612="positivo",INDEX($AD$55:$AG$109,MATCH(1,($B2612=$AD$55:$AD$109)*($J2612=$AE$55:$AE$109),0),3)))</f>
        <v>9435307</v>
      </c>
      <c r="P2612" s="115">
        <f t="array" ref="P2612">IF(N2612="negativo",INDEX($AD$3:$AG$51,MATCH(1,($B2612=$AD$3:$AD$51)*($J2612=$AE$3:$AE$51),0),4),IF(N2612="positivo",INDEX($AD$55:$AG$109,MATCH(1,($B2612=$AD$55:$AD$109)*($J2612=$AE$55:$AE$109),0),4)))</f>
        <v>626</v>
      </c>
      <c r="Q2612" s="115" t="str">
        <f>VLOOKUP(M2612,Modelo!$A$2:$C$7,2,0)</f>
        <v>Acción Climática y Energía</v>
      </c>
      <c r="R2612" s="118">
        <f t="array" ref="R2612">INDEX(Modelo!$F$1:$H$37,MATCH(1,(DataBase!Q2612=Modelo!$G$1:$G$37)*(DataBase!B2612=Modelo!$F$1:$F$37),0),3)</f>
        <v>0.11764705882352941</v>
      </c>
      <c r="S2612" s="115">
        <f t="shared" si="82"/>
        <v>100</v>
      </c>
      <c r="T2612" s="115">
        <f t="shared" si="83"/>
        <v>11.76470588235294</v>
      </c>
    </row>
    <row r="2613" spans="1:20" x14ac:dyDescent="0.3">
      <c r="A2613" s="115" t="s">
        <v>204</v>
      </c>
      <c r="B2613" s="115" t="s">
        <v>84</v>
      </c>
      <c r="C2613" s="115" t="s">
        <v>103</v>
      </c>
      <c r="D2613" s="115" t="s">
        <v>86</v>
      </c>
      <c r="E2613" s="115" t="s">
        <v>87</v>
      </c>
      <c r="F2613" s="115" t="s">
        <v>87</v>
      </c>
      <c r="G2613" s="115">
        <v>1875</v>
      </c>
      <c r="H2613" s="115" t="s">
        <v>125</v>
      </c>
      <c r="I2613" s="115">
        <v>0</v>
      </c>
      <c r="J2613" s="115" t="s">
        <v>21</v>
      </c>
      <c r="K2613" s="115">
        <f>INDEX(DatosProcesados!$A$1:$BF$101,MATCH(DataBase!A2613,DatosProcesados!$A$1:$A$101,0),MATCH(DataBase!J2613,DatosProcesados!$A$1:$BF$1,0))</f>
        <v>1545.37</v>
      </c>
      <c r="L2613" s="115" t="str">
        <f>INDEX(Modelo!$A$9:$D$89,MATCH(DataBase!$J2613,Modelo!$A$9:$A$89,0),MATCH(DataBase!L$1,Modelo!$A$9:$D$9,0))</f>
        <v>Impacto ambiental</v>
      </c>
      <c r="M2613" s="115" t="str">
        <f>INDEX(Modelo!$A$9:$D$89,MATCH(DataBase!$J2613,Modelo!$A$9:$A$89,0),MATCH(DataBase!M$1,Modelo!$A$9:$D$9,0))</f>
        <v>Pilar 2</v>
      </c>
      <c r="N2613" s="115" t="str">
        <f>INDEX(Modelo!$A$9:$D$89,MATCH(DataBase!$J2613,Modelo!$A$9:$A$89,0),MATCH(DataBase!N$1,Modelo!$A$9:$D$9,0))</f>
        <v>negativo</v>
      </c>
      <c r="O2613" s="115">
        <f t="array" ref="O2613">IF(N2613="negativo",INDEX($AD$3:$AG$51,MATCH(1,($B2613=$AD$3:$AD$51)*($J2613=$AE$3:$AE$51),0),3),IF(N2613="positivo",INDEX($AD$55:$AG$109,MATCH(1,($B2613=$AD$55:$AD$109)*($J2613=$AE$55:$AE$109),0),3)))</f>
        <v>9435307</v>
      </c>
      <c r="P2613" s="115">
        <f t="array" ref="P2613">IF(N2613="negativo",INDEX($AD$3:$AG$51,MATCH(1,($B2613=$AD$3:$AD$51)*($J2613=$AE$3:$AE$51),0),4),IF(N2613="positivo",INDEX($AD$55:$AG$109,MATCH(1,($B2613=$AD$55:$AD$109)*($J2613=$AE$55:$AE$109),0),4)))</f>
        <v>626</v>
      </c>
      <c r="Q2613" s="115" t="str">
        <f>VLOOKUP(M2613,Modelo!$A$2:$C$7,2,0)</f>
        <v>Acción Climática y Energía</v>
      </c>
      <c r="R2613" s="118">
        <f t="array" ref="R2613">INDEX(Modelo!$F$1:$H$37,MATCH(1,(DataBase!Q2613=Modelo!$G$1:$G$37)*(DataBase!B2613=Modelo!$F$1:$F$37),0),3)</f>
        <v>0.11764705882352941</v>
      </c>
      <c r="S2613" s="115">
        <f t="shared" si="82"/>
        <v>99.990255420400544</v>
      </c>
      <c r="T2613" s="115">
        <f t="shared" si="83"/>
        <v>11.763559461223593</v>
      </c>
    </row>
    <row r="2614" spans="1:20" x14ac:dyDescent="0.3">
      <c r="A2614" s="115" t="s">
        <v>226</v>
      </c>
      <c r="B2614" s="115" t="s">
        <v>216</v>
      </c>
      <c r="C2614" s="115" t="s">
        <v>103</v>
      </c>
      <c r="D2614" s="115" t="s">
        <v>86</v>
      </c>
      <c r="E2614" s="115" t="s">
        <v>86</v>
      </c>
      <c r="F2614" s="115" t="s">
        <v>87</v>
      </c>
      <c r="G2614" s="115">
        <v>1889</v>
      </c>
      <c r="H2614" s="115" t="s">
        <v>125</v>
      </c>
      <c r="I2614" s="115">
        <v>8.6157743510000007</v>
      </c>
      <c r="J2614" s="115" t="s">
        <v>21</v>
      </c>
      <c r="K2614" s="115">
        <f>INDEX(DatosProcesados!$A$1:$BF$101,MATCH(DataBase!A2614,DatosProcesados!$A$1:$A$101,0),MATCH(DataBase!J2614,DatosProcesados!$A$1:$BF$1,0))</f>
        <v>933319</v>
      </c>
      <c r="L2614" s="115" t="str">
        <f>INDEX(Modelo!$A$9:$D$89,MATCH(DataBase!$J2614,Modelo!$A$9:$A$89,0),MATCH(DataBase!L$1,Modelo!$A$9:$D$9,0))</f>
        <v>Impacto ambiental</v>
      </c>
      <c r="M2614" s="115" t="str">
        <f>INDEX(Modelo!$A$9:$D$89,MATCH(DataBase!$J2614,Modelo!$A$9:$A$89,0),MATCH(DataBase!M$1,Modelo!$A$9:$D$9,0))</f>
        <v>Pilar 2</v>
      </c>
      <c r="N2614" s="115" t="str">
        <f>INDEX(Modelo!$A$9:$D$89,MATCH(DataBase!$J2614,Modelo!$A$9:$A$89,0),MATCH(DataBase!N$1,Modelo!$A$9:$D$9,0))</f>
        <v>negativo</v>
      </c>
      <c r="O2614" s="115">
        <f t="array" ref="O2614">IF(N2614="negativo",INDEX($AD$3:$AG$51,MATCH(1,($B2614=$AD$3:$AD$51)*($J2614=$AE$3:$AE$51),0),3),IF(N2614="positivo",INDEX($AD$55:$AG$109,MATCH(1,($B2614=$AD$55:$AD$109)*($J2614=$AE$55:$AE$109),0),3)))</f>
        <v>3177444</v>
      </c>
      <c r="P2614" s="115">
        <f t="array" ref="P2614">IF(N2614="negativo",INDEX($AD$3:$AG$51,MATCH(1,($B2614=$AD$3:$AD$51)*($J2614=$AE$3:$AE$51),0),4),IF(N2614="positivo",INDEX($AD$55:$AG$109,MATCH(1,($B2614=$AD$55:$AD$109)*($J2614=$AE$55:$AE$109),0),4)))</f>
        <v>1034.08</v>
      </c>
      <c r="Q2614" s="115" t="str">
        <f>VLOOKUP(M2614,Modelo!$A$2:$C$7,2,0)</f>
        <v>Acción Climática y Energía</v>
      </c>
      <c r="R2614" s="118">
        <f t="array" ref="R2614">INDEX(Modelo!$F$1:$H$37,MATCH(1,(DataBase!Q2614=Modelo!$G$1:$G$37)*(DataBase!B2614=Modelo!$F$1:$F$37),0),3)</f>
        <v>0.21052631578947367</v>
      </c>
      <c r="S2614" s="115">
        <f t="shared" si="82"/>
        <v>70.649728987120142</v>
      </c>
      <c r="T2614" s="115">
        <f t="shared" si="83"/>
        <v>14.873627155183186</v>
      </c>
    </row>
    <row r="2615" spans="1:20" x14ac:dyDescent="0.3">
      <c r="A2615" s="115" t="s">
        <v>287</v>
      </c>
      <c r="B2615" s="115" t="s">
        <v>216</v>
      </c>
      <c r="C2615" s="115" t="s">
        <v>103</v>
      </c>
      <c r="D2615" s="115" t="s">
        <v>86</v>
      </c>
      <c r="E2615" s="115" t="s">
        <v>86</v>
      </c>
      <c r="F2615" s="115" t="s">
        <v>87</v>
      </c>
      <c r="G2615" s="115">
        <v>2000</v>
      </c>
      <c r="H2615" s="115" t="s">
        <v>125</v>
      </c>
      <c r="I2615" s="115">
        <v>1.8730507999999999</v>
      </c>
      <c r="J2615" s="115" t="s">
        <v>21</v>
      </c>
      <c r="K2615" s="115" t="str">
        <f>INDEX(DatosProcesados!$A$1:$BF$101,MATCH(DataBase!A2615,DatosProcesados!$A$1:$A$101,0),MATCH(DataBase!J2615,DatosProcesados!$A$1:$BF$1,0))</f>
        <v xml:space="preserve">No informa </v>
      </c>
      <c r="L2615" s="115" t="str">
        <f>INDEX(Modelo!$A$9:$D$89,MATCH(DataBase!$J2615,Modelo!$A$9:$A$89,0),MATCH(DataBase!L$1,Modelo!$A$9:$D$9,0))</f>
        <v>Impacto ambiental</v>
      </c>
      <c r="M2615" s="115" t="str">
        <f>INDEX(Modelo!$A$9:$D$89,MATCH(DataBase!$J2615,Modelo!$A$9:$A$89,0),MATCH(DataBase!M$1,Modelo!$A$9:$D$9,0))</f>
        <v>Pilar 2</v>
      </c>
      <c r="N2615" s="115" t="str">
        <f>INDEX(Modelo!$A$9:$D$89,MATCH(DataBase!$J2615,Modelo!$A$9:$A$89,0),MATCH(DataBase!N$1,Modelo!$A$9:$D$9,0))</f>
        <v>negativo</v>
      </c>
      <c r="O2615" s="115">
        <f t="array" ref="O2615">IF(N2615="negativo",INDEX($AD$3:$AG$51,MATCH(1,($B2615=$AD$3:$AD$51)*($J2615=$AE$3:$AE$51),0),3),IF(N2615="positivo",INDEX($AD$55:$AG$109,MATCH(1,($B2615=$AD$55:$AD$109)*($J2615=$AE$55:$AE$109),0),3)))</f>
        <v>3177444</v>
      </c>
      <c r="P2615" s="115">
        <f t="array" ref="P2615">IF(N2615="negativo",INDEX($AD$3:$AG$51,MATCH(1,($B2615=$AD$3:$AD$51)*($J2615=$AE$3:$AE$51),0),4),IF(N2615="positivo",INDEX($AD$55:$AG$109,MATCH(1,($B2615=$AD$55:$AD$109)*($J2615=$AE$55:$AE$109),0),4)))</f>
        <v>1034.08</v>
      </c>
      <c r="Q2615" s="115" t="str">
        <f>VLOOKUP(M2615,Modelo!$A$2:$C$7,2,0)</f>
        <v>Acción Climática y Energía</v>
      </c>
      <c r="R2615" s="118">
        <f t="array" ref="R2615">INDEX(Modelo!$F$1:$H$37,MATCH(1,(DataBase!Q2615=Modelo!$G$1:$G$37)*(DataBase!B2615=Modelo!$F$1:$F$37),0),3)</f>
        <v>0.21052631578947367</v>
      </c>
      <c r="S2615" s="115">
        <f t="shared" si="82"/>
        <v>0</v>
      </c>
      <c r="T2615" s="115">
        <f t="shared" si="83"/>
        <v>0</v>
      </c>
    </row>
    <row r="2616" spans="1:20" x14ac:dyDescent="0.3">
      <c r="A2616" s="115" t="s">
        <v>345</v>
      </c>
      <c r="B2616" s="115" t="s">
        <v>313</v>
      </c>
      <c r="C2616" s="115" t="s">
        <v>103</v>
      </c>
      <c r="D2616" s="115" t="s">
        <v>86</v>
      </c>
      <c r="E2616" s="115" t="s">
        <v>86</v>
      </c>
      <c r="F2616" s="115" t="s">
        <v>86</v>
      </c>
      <c r="G2616" s="115">
        <v>2004</v>
      </c>
      <c r="H2616" s="115" t="s">
        <v>125</v>
      </c>
      <c r="I2616" s="115">
        <v>4.5125503050000004</v>
      </c>
      <c r="J2616" s="115" t="s">
        <v>21</v>
      </c>
      <c r="K2616" s="115" t="str">
        <f>INDEX(DatosProcesados!$A$1:$BF$101,MATCH(DataBase!A2616,DatosProcesados!$A$1:$A$101,0),MATCH(DataBase!J2616,DatosProcesados!$A$1:$BF$1,0))</f>
        <v xml:space="preserve">No informa </v>
      </c>
      <c r="L2616" s="115" t="str">
        <f>INDEX(Modelo!$A$9:$D$89,MATCH(DataBase!$J2616,Modelo!$A$9:$A$89,0),MATCH(DataBase!L$1,Modelo!$A$9:$D$9,0))</f>
        <v>Impacto ambiental</v>
      </c>
      <c r="M2616" s="115" t="str">
        <f>INDEX(Modelo!$A$9:$D$89,MATCH(DataBase!$J2616,Modelo!$A$9:$A$89,0),MATCH(DataBase!M$1,Modelo!$A$9:$D$9,0))</f>
        <v>Pilar 2</v>
      </c>
      <c r="N2616" s="115" t="str">
        <f>INDEX(Modelo!$A$9:$D$89,MATCH(DataBase!$J2616,Modelo!$A$9:$A$89,0),MATCH(DataBase!N$1,Modelo!$A$9:$D$9,0))</f>
        <v>negativo</v>
      </c>
      <c r="O2616" s="115">
        <f t="array" ref="O2616">IF(N2616="negativo",INDEX($AD$3:$AG$51,MATCH(1,($B2616=$AD$3:$AD$51)*($J2616=$AE$3:$AE$51),0),3),IF(N2616="positivo",INDEX($AD$55:$AG$109,MATCH(1,($B2616=$AD$55:$AD$109)*($J2616=$AE$55:$AE$109),0),3)))</f>
        <v>5185867.41</v>
      </c>
      <c r="P2616" s="115">
        <f t="array" ref="P2616">IF(N2616="negativo",INDEX($AD$3:$AG$51,MATCH(1,($B2616=$AD$3:$AD$51)*($J2616=$AE$3:$AE$51),0),4),IF(N2616="positivo",INDEX($AD$55:$AG$109,MATCH(1,($B2616=$AD$55:$AD$109)*($J2616=$AE$55:$AE$109),0),4)))</f>
        <v>7986.04</v>
      </c>
      <c r="Q2616" s="115" t="str">
        <f>VLOOKUP(M2616,Modelo!$A$2:$C$7,2,0)</f>
        <v>Acción Climática y Energía</v>
      </c>
      <c r="R2616" s="118">
        <f t="array" ref="R2616">INDEX(Modelo!$F$1:$H$37,MATCH(1,(DataBase!Q2616=Modelo!$G$1:$G$37)*(DataBase!B2616=Modelo!$F$1:$F$37),0),3)</f>
        <v>0.17647058823529413</v>
      </c>
      <c r="S2616" s="115">
        <f t="shared" si="82"/>
        <v>0</v>
      </c>
      <c r="T2616" s="115">
        <f t="shared" si="83"/>
        <v>0</v>
      </c>
    </row>
    <row r="2617" spans="1:20" x14ac:dyDescent="0.3">
      <c r="A2617" s="115" t="s">
        <v>464</v>
      </c>
      <c r="B2617" s="115" t="s">
        <v>407</v>
      </c>
      <c r="C2617" s="115" t="s">
        <v>103</v>
      </c>
      <c r="D2617" s="115" t="s">
        <v>86</v>
      </c>
      <c r="E2617" s="115" t="s">
        <v>86</v>
      </c>
      <c r="F2617" s="115" t="s">
        <v>87</v>
      </c>
      <c r="G2617" s="115">
        <v>1990</v>
      </c>
      <c r="H2617" s="115" t="s">
        <v>281</v>
      </c>
      <c r="I2617" s="115">
        <v>0.89502277900000005</v>
      </c>
      <c r="J2617" s="115" t="s">
        <v>21</v>
      </c>
      <c r="K2617" s="115" t="str">
        <f>INDEX(DatosProcesados!$A$1:$BF$101,MATCH(DataBase!A2617,DatosProcesados!$A$1:$A$101,0),MATCH(DataBase!J2617,DatosProcesados!$A$1:$BF$1,0))</f>
        <v>No informa</v>
      </c>
      <c r="L2617" s="115" t="str">
        <f>INDEX(Modelo!$A$9:$D$89,MATCH(DataBase!$J2617,Modelo!$A$9:$A$89,0),MATCH(DataBase!L$1,Modelo!$A$9:$D$9,0))</f>
        <v>Impacto ambiental</v>
      </c>
      <c r="M2617" s="115" t="str">
        <f>INDEX(Modelo!$A$9:$D$89,MATCH(DataBase!$J2617,Modelo!$A$9:$A$89,0),MATCH(DataBase!M$1,Modelo!$A$9:$D$9,0))</f>
        <v>Pilar 2</v>
      </c>
      <c r="N2617" s="115" t="str">
        <f>INDEX(Modelo!$A$9:$D$89,MATCH(DataBase!$J2617,Modelo!$A$9:$A$89,0),MATCH(DataBase!N$1,Modelo!$A$9:$D$9,0))</f>
        <v>negativo</v>
      </c>
      <c r="O2617" s="115">
        <f t="array" ref="O2617">IF(N2617="negativo",INDEX($AD$3:$AG$51,MATCH(1,($B2617=$AD$3:$AD$51)*($J2617=$AE$3:$AE$51),0),3),IF(N2617="positivo",INDEX($AD$55:$AG$109,MATCH(1,($B2617=$AD$55:$AD$109)*($J2617=$AE$55:$AE$109),0),3)))</f>
        <v>151117258</v>
      </c>
      <c r="P2617" s="115">
        <f t="array" ref="P2617">IF(N2617="negativo",INDEX($AD$3:$AG$51,MATCH(1,($B2617=$AD$3:$AD$51)*($J2617=$AE$3:$AE$51),0),4),IF(N2617="positivo",INDEX($AD$55:$AG$109,MATCH(1,($B2617=$AD$55:$AD$109)*($J2617=$AE$55:$AE$109),0),4)))</f>
        <v>4343445</v>
      </c>
      <c r="Q2617" s="115" t="str">
        <f>VLOOKUP(M2617,Modelo!$A$2:$C$7,2,0)</f>
        <v>Acción Climática y Energía</v>
      </c>
      <c r="R2617" s="118">
        <f t="array" ref="R2617">INDEX(Modelo!$F$1:$H$37,MATCH(1,(DataBase!Q2617=Modelo!$G$1:$G$37)*(DataBase!B2617=Modelo!$F$1:$F$37),0),3)</f>
        <v>0.19230769230769232</v>
      </c>
      <c r="S2617" s="115">
        <f t="shared" si="82"/>
        <v>0</v>
      </c>
      <c r="T2617" s="115">
        <f t="shared" si="83"/>
        <v>0</v>
      </c>
    </row>
    <row r="2618" spans="1:20" x14ac:dyDescent="0.3">
      <c r="A2618" s="115" t="s">
        <v>296</v>
      </c>
      <c r="B2618" s="115" t="s">
        <v>216</v>
      </c>
      <c r="C2618" s="115" t="s">
        <v>103</v>
      </c>
      <c r="D2618" s="115" t="s">
        <v>86</v>
      </c>
      <c r="E2618" s="115" t="s">
        <v>86</v>
      </c>
      <c r="F2618" s="115" t="s">
        <v>87</v>
      </c>
      <c r="G2618" s="115">
        <v>1944</v>
      </c>
      <c r="H2618" s="115" t="s">
        <v>125</v>
      </c>
      <c r="I2618" s="115">
        <v>1.7785578609999999</v>
      </c>
      <c r="J2618" s="115" t="s">
        <v>21</v>
      </c>
      <c r="K2618" s="115" t="str">
        <f>INDEX(DatosProcesados!$A$1:$BF$101,MATCH(DataBase!A2618,DatosProcesados!$A$1:$A$101,0),MATCH(DataBase!J2618,DatosProcesados!$A$1:$BF$1,0))</f>
        <v xml:space="preserve">No informa </v>
      </c>
      <c r="L2618" s="115" t="str">
        <f>INDEX(Modelo!$A$9:$D$89,MATCH(DataBase!$J2618,Modelo!$A$9:$A$89,0),MATCH(DataBase!L$1,Modelo!$A$9:$D$9,0))</f>
        <v>Impacto ambiental</v>
      </c>
      <c r="M2618" s="115" t="str">
        <f>INDEX(Modelo!$A$9:$D$89,MATCH(DataBase!$J2618,Modelo!$A$9:$A$89,0),MATCH(DataBase!M$1,Modelo!$A$9:$D$9,0))</f>
        <v>Pilar 2</v>
      </c>
      <c r="N2618" s="115" t="str">
        <f>INDEX(Modelo!$A$9:$D$89,MATCH(DataBase!$J2618,Modelo!$A$9:$A$89,0),MATCH(DataBase!N$1,Modelo!$A$9:$D$9,0))</f>
        <v>negativo</v>
      </c>
      <c r="O2618" s="115">
        <f t="array" ref="O2618">IF(N2618="negativo",INDEX($AD$3:$AG$51,MATCH(1,($B2618=$AD$3:$AD$51)*($J2618=$AE$3:$AE$51),0),3),IF(N2618="positivo",INDEX($AD$55:$AG$109,MATCH(1,($B2618=$AD$55:$AD$109)*($J2618=$AE$55:$AE$109),0),3)))</f>
        <v>3177444</v>
      </c>
      <c r="P2618" s="115">
        <f t="array" ref="P2618">IF(N2618="negativo",INDEX($AD$3:$AG$51,MATCH(1,($B2618=$AD$3:$AD$51)*($J2618=$AE$3:$AE$51),0),4),IF(N2618="positivo",INDEX($AD$55:$AG$109,MATCH(1,($B2618=$AD$55:$AD$109)*($J2618=$AE$55:$AE$109),0),4)))</f>
        <v>1034.08</v>
      </c>
      <c r="Q2618" s="115" t="str">
        <f>VLOOKUP(M2618,Modelo!$A$2:$C$7,2,0)</f>
        <v>Acción Climática y Energía</v>
      </c>
      <c r="R2618" s="118">
        <f t="array" ref="R2618">INDEX(Modelo!$F$1:$H$37,MATCH(1,(DataBase!Q2618=Modelo!$G$1:$G$37)*(DataBase!B2618=Modelo!$F$1:$F$37),0),3)</f>
        <v>0.21052631578947367</v>
      </c>
      <c r="S2618" s="115">
        <f t="shared" si="82"/>
        <v>0</v>
      </c>
      <c r="T2618" s="115">
        <f t="shared" si="83"/>
        <v>0</v>
      </c>
    </row>
    <row r="2619" spans="1:20" x14ac:dyDescent="0.3">
      <c r="A2619" s="115" t="s">
        <v>134</v>
      </c>
      <c r="B2619" s="115" t="s">
        <v>84</v>
      </c>
      <c r="C2619" s="115" t="s">
        <v>103</v>
      </c>
      <c r="D2619" s="115" t="s">
        <v>86</v>
      </c>
      <c r="E2619" s="115" t="s">
        <v>87</v>
      </c>
      <c r="F2619" s="115" t="s">
        <v>87</v>
      </c>
      <c r="G2619" s="115">
        <v>2001</v>
      </c>
      <c r="H2619" s="115" t="s">
        <v>125</v>
      </c>
      <c r="I2619" s="115">
        <v>6.5475670460000002</v>
      </c>
      <c r="J2619" s="115" t="s">
        <v>21</v>
      </c>
      <c r="K2619" s="115">
        <f>INDEX(DatosProcesados!$A$1:$BF$101,MATCH(DataBase!A2619,DatosProcesados!$A$1:$A$101,0),MATCH(DataBase!J2619,DatosProcesados!$A$1:$BF$1,0))</f>
        <v>452562.73</v>
      </c>
      <c r="L2619" s="115" t="str">
        <f>INDEX(Modelo!$A$9:$D$89,MATCH(DataBase!$J2619,Modelo!$A$9:$A$89,0),MATCH(DataBase!L$1,Modelo!$A$9:$D$9,0))</f>
        <v>Impacto ambiental</v>
      </c>
      <c r="M2619" s="115" t="str">
        <f>INDEX(Modelo!$A$9:$D$89,MATCH(DataBase!$J2619,Modelo!$A$9:$A$89,0),MATCH(DataBase!M$1,Modelo!$A$9:$D$9,0))</f>
        <v>Pilar 2</v>
      </c>
      <c r="N2619" s="115" t="str">
        <f>INDEX(Modelo!$A$9:$D$89,MATCH(DataBase!$J2619,Modelo!$A$9:$A$89,0),MATCH(DataBase!N$1,Modelo!$A$9:$D$9,0))</f>
        <v>negativo</v>
      </c>
      <c r="O2619" s="115">
        <f t="array" ref="O2619">IF(N2619="negativo",INDEX($AD$3:$AG$51,MATCH(1,($B2619=$AD$3:$AD$51)*($J2619=$AE$3:$AE$51),0),3),IF(N2619="positivo",INDEX($AD$55:$AG$109,MATCH(1,($B2619=$AD$55:$AD$109)*($J2619=$AE$55:$AE$109),0),3)))</f>
        <v>9435307</v>
      </c>
      <c r="P2619" s="115">
        <f t="array" ref="P2619">IF(N2619="negativo",INDEX($AD$3:$AG$51,MATCH(1,($B2619=$AD$3:$AD$51)*($J2619=$AE$3:$AE$51),0),4),IF(N2619="positivo",INDEX($AD$55:$AG$109,MATCH(1,($B2619=$AD$55:$AD$109)*($J2619=$AE$55:$AE$109),0),4)))</f>
        <v>626</v>
      </c>
      <c r="Q2619" s="115" t="str">
        <f>VLOOKUP(M2619,Modelo!$A$2:$C$7,2,0)</f>
        <v>Acción Climática y Energía</v>
      </c>
      <c r="R2619" s="118">
        <f t="array" ref="R2619">INDEX(Modelo!$F$1:$H$37,MATCH(1,(DataBase!Q2619=Modelo!$G$1:$G$37)*(DataBase!B2619=Modelo!$F$1:$F$37),0),3)</f>
        <v>0.11764705882352941</v>
      </c>
      <c r="S2619" s="115">
        <f t="shared" si="82"/>
        <v>95.209835605464562</v>
      </c>
      <c r="T2619" s="115">
        <f t="shared" si="83"/>
        <v>11.201157130054654</v>
      </c>
    </row>
    <row r="2620" spans="1:20" x14ac:dyDescent="0.3">
      <c r="A2620" s="115" t="s">
        <v>290</v>
      </c>
      <c r="B2620" s="115" t="s">
        <v>216</v>
      </c>
      <c r="C2620" s="115" t="s">
        <v>103</v>
      </c>
      <c r="D2620" s="115" t="s">
        <v>86</v>
      </c>
      <c r="E2620" s="115" t="s">
        <v>87</v>
      </c>
      <c r="F2620" s="115" t="s">
        <v>87</v>
      </c>
      <c r="G2620" s="115">
        <v>1934</v>
      </c>
      <c r="H2620" s="115" t="s">
        <v>125</v>
      </c>
      <c r="I2620" s="115">
        <v>1.84479215</v>
      </c>
      <c r="J2620" s="115" t="s">
        <v>21</v>
      </c>
      <c r="K2620" s="115">
        <f>INDEX(DatosProcesados!$A$1:$BF$101,MATCH(DataBase!A2620,DatosProcesados!$A$1:$A$101,0),MATCH(DataBase!J2620,DatosProcesados!$A$1:$BF$1,0))</f>
        <v>3177444</v>
      </c>
      <c r="L2620" s="115" t="str">
        <f>INDEX(Modelo!$A$9:$D$89,MATCH(DataBase!$J2620,Modelo!$A$9:$A$89,0),MATCH(DataBase!L$1,Modelo!$A$9:$D$9,0))</f>
        <v>Impacto ambiental</v>
      </c>
      <c r="M2620" s="115" t="str">
        <f>INDEX(Modelo!$A$9:$D$89,MATCH(DataBase!$J2620,Modelo!$A$9:$A$89,0),MATCH(DataBase!M$1,Modelo!$A$9:$D$9,0))</f>
        <v>Pilar 2</v>
      </c>
      <c r="N2620" s="115" t="str">
        <f>INDEX(Modelo!$A$9:$D$89,MATCH(DataBase!$J2620,Modelo!$A$9:$A$89,0),MATCH(DataBase!N$1,Modelo!$A$9:$D$9,0))</f>
        <v>negativo</v>
      </c>
      <c r="O2620" s="115">
        <f t="array" ref="O2620">IF(N2620="negativo",INDEX($AD$3:$AG$51,MATCH(1,($B2620=$AD$3:$AD$51)*($J2620=$AE$3:$AE$51),0),3),IF(N2620="positivo",INDEX($AD$55:$AG$109,MATCH(1,($B2620=$AD$55:$AD$109)*($J2620=$AE$55:$AE$109),0),3)))</f>
        <v>3177444</v>
      </c>
      <c r="P2620" s="115">
        <f t="array" ref="P2620">IF(N2620="negativo",INDEX($AD$3:$AG$51,MATCH(1,($B2620=$AD$3:$AD$51)*($J2620=$AE$3:$AE$51),0),4),IF(N2620="positivo",INDEX($AD$55:$AG$109,MATCH(1,($B2620=$AD$55:$AD$109)*($J2620=$AE$55:$AE$109),0),4)))</f>
        <v>1034.08</v>
      </c>
      <c r="Q2620" s="115" t="str">
        <f>VLOOKUP(M2620,Modelo!$A$2:$C$7,2,0)</f>
        <v>Acción Climática y Energía</v>
      </c>
      <c r="R2620" s="118">
        <f t="array" ref="R2620">INDEX(Modelo!$F$1:$H$37,MATCH(1,(DataBase!Q2620=Modelo!$G$1:$G$37)*(DataBase!B2620=Modelo!$F$1:$F$37),0),3)</f>
        <v>0.21052631578947367</v>
      </c>
      <c r="S2620" s="115">
        <f t="shared" si="82"/>
        <v>0</v>
      </c>
      <c r="T2620" s="115">
        <f t="shared" si="83"/>
        <v>0</v>
      </c>
    </row>
    <row r="2621" spans="1:20" x14ac:dyDescent="0.3">
      <c r="A2621" s="115" t="s">
        <v>346</v>
      </c>
      <c r="B2621" s="115" t="s">
        <v>313</v>
      </c>
      <c r="C2621" s="115" t="s">
        <v>103</v>
      </c>
      <c r="D2621" s="115" t="s">
        <v>87</v>
      </c>
      <c r="E2621" s="115" t="s">
        <v>87</v>
      </c>
      <c r="F2621" s="115" t="s">
        <v>87</v>
      </c>
      <c r="G2621" s="115">
        <v>1960</v>
      </c>
      <c r="H2621" s="115" t="s">
        <v>177</v>
      </c>
      <c r="I2621" s="115">
        <v>4.2128666020000001</v>
      </c>
      <c r="J2621" s="115" t="s">
        <v>21</v>
      </c>
      <c r="K2621" s="115" t="str">
        <f>INDEX(DatosProcesados!$A$1:$BF$101,MATCH(DataBase!A2621,DatosProcesados!$A$1:$A$101,0),MATCH(DataBase!J2621,DatosProcesados!$A$1:$BF$1,0))</f>
        <v>No informa</v>
      </c>
      <c r="L2621" s="115" t="str">
        <f>INDEX(Modelo!$A$9:$D$89,MATCH(DataBase!$J2621,Modelo!$A$9:$A$89,0),MATCH(DataBase!L$1,Modelo!$A$9:$D$9,0))</f>
        <v>Impacto ambiental</v>
      </c>
      <c r="M2621" s="115" t="str">
        <f>INDEX(Modelo!$A$9:$D$89,MATCH(DataBase!$J2621,Modelo!$A$9:$A$89,0),MATCH(DataBase!M$1,Modelo!$A$9:$D$9,0))</f>
        <v>Pilar 2</v>
      </c>
      <c r="N2621" s="115" t="str">
        <f>INDEX(Modelo!$A$9:$D$89,MATCH(DataBase!$J2621,Modelo!$A$9:$A$89,0),MATCH(DataBase!N$1,Modelo!$A$9:$D$9,0))</f>
        <v>negativo</v>
      </c>
      <c r="O2621" s="115">
        <f t="array" ref="O2621">IF(N2621="negativo",INDEX($AD$3:$AG$51,MATCH(1,($B2621=$AD$3:$AD$51)*($J2621=$AE$3:$AE$51),0),3),IF(N2621="positivo",INDEX($AD$55:$AG$109,MATCH(1,($B2621=$AD$55:$AD$109)*($J2621=$AE$55:$AE$109),0),3)))</f>
        <v>5185867.41</v>
      </c>
      <c r="P2621" s="115">
        <f t="array" ref="P2621">IF(N2621="negativo",INDEX($AD$3:$AG$51,MATCH(1,($B2621=$AD$3:$AD$51)*($J2621=$AE$3:$AE$51),0),4),IF(N2621="positivo",INDEX($AD$55:$AG$109,MATCH(1,($B2621=$AD$55:$AD$109)*($J2621=$AE$55:$AE$109),0),4)))</f>
        <v>7986.04</v>
      </c>
      <c r="Q2621" s="115" t="str">
        <f>VLOOKUP(M2621,Modelo!$A$2:$C$7,2,0)</f>
        <v>Acción Climática y Energía</v>
      </c>
      <c r="R2621" s="118">
        <f t="array" ref="R2621">INDEX(Modelo!$F$1:$H$37,MATCH(1,(DataBase!Q2621=Modelo!$G$1:$G$37)*(DataBase!B2621=Modelo!$F$1:$F$37),0),3)</f>
        <v>0.17647058823529413</v>
      </c>
      <c r="S2621" s="115">
        <f t="shared" si="82"/>
        <v>0</v>
      </c>
      <c r="T2621" s="115">
        <f t="shared" si="83"/>
        <v>0</v>
      </c>
    </row>
    <row r="2622" spans="1:20" x14ac:dyDescent="0.3">
      <c r="A2622" s="115" t="s">
        <v>124</v>
      </c>
      <c r="B2622" s="115" t="s">
        <v>84</v>
      </c>
      <c r="C2622" s="115" t="s">
        <v>97</v>
      </c>
      <c r="D2622" s="115" t="s">
        <v>86</v>
      </c>
      <c r="E2622" s="115" t="s">
        <v>86</v>
      </c>
      <c r="F2622" s="115" t="s">
        <v>86</v>
      </c>
      <c r="G2622" s="115">
        <v>2012</v>
      </c>
      <c r="H2622" s="115" t="s">
        <v>125</v>
      </c>
      <c r="I2622" s="115">
        <v>9.9777362400000005</v>
      </c>
      <c r="J2622" s="115" t="s">
        <v>21</v>
      </c>
      <c r="K2622" s="115" t="str">
        <f>INDEX(DatosProcesados!$A$1:$BF$101,MATCH(DataBase!A2622,DatosProcesados!$A$1:$A$101,0),MATCH(DataBase!J2622,DatosProcesados!$A$1:$BF$1,0))</f>
        <v xml:space="preserve">No informa </v>
      </c>
      <c r="L2622" s="115" t="str">
        <f>INDEX(Modelo!$A$9:$D$89,MATCH(DataBase!$J2622,Modelo!$A$9:$A$89,0),MATCH(DataBase!L$1,Modelo!$A$9:$D$9,0))</f>
        <v>Impacto ambiental</v>
      </c>
      <c r="M2622" s="115" t="str">
        <f>INDEX(Modelo!$A$9:$D$89,MATCH(DataBase!$J2622,Modelo!$A$9:$A$89,0),MATCH(DataBase!M$1,Modelo!$A$9:$D$9,0))</f>
        <v>Pilar 2</v>
      </c>
      <c r="N2622" s="115" t="str">
        <f>INDEX(Modelo!$A$9:$D$89,MATCH(DataBase!$J2622,Modelo!$A$9:$A$89,0),MATCH(DataBase!N$1,Modelo!$A$9:$D$9,0))</f>
        <v>negativo</v>
      </c>
      <c r="O2622" s="115">
        <f t="array" ref="O2622">IF(N2622="negativo",INDEX($AD$3:$AG$51,MATCH(1,($B2622=$AD$3:$AD$51)*($J2622=$AE$3:$AE$51),0),3),IF(N2622="positivo",INDEX($AD$55:$AG$109,MATCH(1,($B2622=$AD$55:$AD$109)*($J2622=$AE$55:$AE$109),0),3)))</f>
        <v>9435307</v>
      </c>
      <c r="P2622" s="115">
        <f t="array" ref="P2622">IF(N2622="negativo",INDEX($AD$3:$AG$51,MATCH(1,($B2622=$AD$3:$AD$51)*($J2622=$AE$3:$AE$51),0),4),IF(N2622="positivo",INDEX($AD$55:$AG$109,MATCH(1,($B2622=$AD$55:$AD$109)*($J2622=$AE$55:$AE$109),0),4)))</f>
        <v>626</v>
      </c>
      <c r="Q2622" s="115" t="str">
        <f>VLOOKUP(M2622,Modelo!$A$2:$C$7,2,0)</f>
        <v>Acción Climática y Energía</v>
      </c>
      <c r="R2622" s="118">
        <f t="array" ref="R2622">INDEX(Modelo!$F$1:$H$37,MATCH(1,(DataBase!Q2622=Modelo!$G$1:$G$37)*(DataBase!B2622=Modelo!$F$1:$F$37),0),3)</f>
        <v>0.11764705882352941</v>
      </c>
      <c r="S2622" s="115">
        <f t="shared" si="82"/>
        <v>0</v>
      </c>
      <c r="T2622" s="115">
        <f t="shared" si="83"/>
        <v>0</v>
      </c>
    </row>
    <row r="2623" spans="1:20" x14ac:dyDescent="0.3">
      <c r="A2623" s="115" t="s">
        <v>414</v>
      </c>
      <c r="B2623" s="115" t="s">
        <v>407</v>
      </c>
      <c r="C2623" s="115" t="s">
        <v>103</v>
      </c>
      <c r="D2623" s="115" t="s">
        <v>86</v>
      </c>
      <c r="E2623" s="115" t="s">
        <v>86</v>
      </c>
      <c r="F2623" s="115" t="s">
        <v>87</v>
      </c>
      <c r="G2623" s="115">
        <v>1976</v>
      </c>
      <c r="H2623" s="115" t="s">
        <v>415</v>
      </c>
      <c r="I2623" s="115">
        <v>6.0471020830000004</v>
      </c>
      <c r="J2623" s="115" t="s">
        <v>21</v>
      </c>
      <c r="K2623" s="115" t="str">
        <f>INDEX(DatosProcesados!$A$1:$BF$101,MATCH(DataBase!A2623,DatosProcesados!$A$1:$A$101,0),MATCH(DataBase!J2623,DatosProcesados!$A$1:$BF$1,0))</f>
        <v>No informa</v>
      </c>
      <c r="L2623" s="115" t="str">
        <f>INDEX(Modelo!$A$9:$D$89,MATCH(DataBase!$J2623,Modelo!$A$9:$A$89,0),MATCH(DataBase!L$1,Modelo!$A$9:$D$9,0))</f>
        <v>Impacto ambiental</v>
      </c>
      <c r="M2623" s="115" t="str">
        <f>INDEX(Modelo!$A$9:$D$89,MATCH(DataBase!$J2623,Modelo!$A$9:$A$89,0),MATCH(DataBase!M$1,Modelo!$A$9:$D$9,0))</f>
        <v>Pilar 2</v>
      </c>
      <c r="N2623" s="115" t="str">
        <f>INDEX(Modelo!$A$9:$D$89,MATCH(DataBase!$J2623,Modelo!$A$9:$A$89,0),MATCH(DataBase!N$1,Modelo!$A$9:$D$9,0))</f>
        <v>negativo</v>
      </c>
      <c r="O2623" s="115">
        <f t="array" ref="O2623">IF(N2623="negativo",INDEX($AD$3:$AG$51,MATCH(1,($B2623=$AD$3:$AD$51)*($J2623=$AE$3:$AE$51),0),3),IF(N2623="positivo",INDEX($AD$55:$AG$109,MATCH(1,($B2623=$AD$55:$AD$109)*($J2623=$AE$55:$AE$109),0),3)))</f>
        <v>151117258</v>
      </c>
      <c r="P2623" s="115">
        <f t="array" ref="P2623">IF(N2623="negativo",INDEX($AD$3:$AG$51,MATCH(1,($B2623=$AD$3:$AD$51)*($J2623=$AE$3:$AE$51),0),4),IF(N2623="positivo",INDEX($AD$55:$AG$109,MATCH(1,($B2623=$AD$55:$AD$109)*($J2623=$AE$55:$AE$109),0),4)))</f>
        <v>4343445</v>
      </c>
      <c r="Q2623" s="115" t="str">
        <f>VLOOKUP(M2623,Modelo!$A$2:$C$7,2,0)</f>
        <v>Acción Climática y Energía</v>
      </c>
      <c r="R2623" s="118">
        <f t="array" ref="R2623">INDEX(Modelo!$F$1:$H$37,MATCH(1,(DataBase!Q2623=Modelo!$G$1:$G$37)*(DataBase!B2623=Modelo!$F$1:$F$37),0),3)</f>
        <v>0.19230769230769232</v>
      </c>
      <c r="S2623" s="115">
        <f t="shared" si="82"/>
        <v>0</v>
      </c>
      <c r="T2623" s="115">
        <f t="shared" si="83"/>
        <v>0</v>
      </c>
    </row>
    <row r="2624" spans="1:20" x14ac:dyDescent="0.3">
      <c r="A2624" s="115" t="s">
        <v>337</v>
      </c>
      <c r="B2624" s="115" t="s">
        <v>313</v>
      </c>
      <c r="C2624" s="115" t="s">
        <v>103</v>
      </c>
      <c r="D2624" s="115" t="s">
        <v>86</v>
      </c>
      <c r="E2624" s="115" t="s">
        <v>86</v>
      </c>
      <c r="F2624" s="115" t="s">
        <v>87</v>
      </c>
      <c r="G2624" s="115">
        <v>1879</v>
      </c>
      <c r="H2624" s="115" t="s">
        <v>244</v>
      </c>
      <c r="I2624" s="115">
        <v>5.8689859999999996</v>
      </c>
      <c r="J2624" s="115" t="s">
        <v>21</v>
      </c>
      <c r="K2624" s="115" t="str">
        <f>INDEX(DatosProcesados!$A$1:$BF$101,MATCH(DataBase!A2624,DatosProcesados!$A$1:$A$101,0),MATCH(DataBase!J2624,DatosProcesados!$A$1:$BF$1,0))</f>
        <v>No informa</v>
      </c>
      <c r="L2624" s="115" t="str">
        <f>INDEX(Modelo!$A$9:$D$89,MATCH(DataBase!$J2624,Modelo!$A$9:$A$89,0),MATCH(DataBase!L$1,Modelo!$A$9:$D$9,0))</f>
        <v>Impacto ambiental</v>
      </c>
      <c r="M2624" s="115" t="str">
        <f>INDEX(Modelo!$A$9:$D$89,MATCH(DataBase!$J2624,Modelo!$A$9:$A$89,0),MATCH(DataBase!M$1,Modelo!$A$9:$D$9,0))</f>
        <v>Pilar 2</v>
      </c>
      <c r="N2624" s="115" t="str">
        <f>INDEX(Modelo!$A$9:$D$89,MATCH(DataBase!$J2624,Modelo!$A$9:$A$89,0),MATCH(DataBase!N$1,Modelo!$A$9:$D$9,0))</f>
        <v>negativo</v>
      </c>
      <c r="O2624" s="115">
        <f t="array" ref="O2624">IF(N2624="negativo",INDEX($AD$3:$AG$51,MATCH(1,($B2624=$AD$3:$AD$51)*($J2624=$AE$3:$AE$51),0),3),IF(N2624="positivo",INDEX($AD$55:$AG$109,MATCH(1,($B2624=$AD$55:$AD$109)*($J2624=$AE$55:$AE$109),0),3)))</f>
        <v>5185867.41</v>
      </c>
      <c r="P2624" s="115">
        <f t="array" ref="P2624">IF(N2624="negativo",INDEX($AD$3:$AG$51,MATCH(1,($B2624=$AD$3:$AD$51)*($J2624=$AE$3:$AE$51),0),4),IF(N2624="positivo",INDEX($AD$55:$AG$109,MATCH(1,($B2624=$AD$55:$AD$109)*($J2624=$AE$55:$AE$109),0),4)))</f>
        <v>7986.04</v>
      </c>
      <c r="Q2624" s="115" t="str">
        <f>VLOOKUP(M2624,Modelo!$A$2:$C$7,2,0)</f>
        <v>Acción Climática y Energía</v>
      </c>
      <c r="R2624" s="118">
        <f t="array" ref="R2624">INDEX(Modelo!$F$1:$H$37,MATCH(1,(DataBase!Q2624=Modelo!$G$1:$G$37)*(DataBase!B2624=Modelo!$F$1:$F$37),0),3)</f>
        <v>0.17647058823529413</v>
      </c>
      <c r="S2624" s="115">
        <f t="shared" si="82"/>
        <v>0</v>
      </c>
      <c r="T2624" s="115">
        <f t="shared" si="83"/>
        <v>0</v>
      </c>
    </row>
    <row r="2625" spans="1:20" x14ac:dyDescent="0.3">
      <c r="A2625" s="115" t="s">
        <v>373</v>
      </c>
      <c r="B2625" s="115" t="s">
        <v>313</v>
      </c>
      <c r="C2625" s="115" t="s">
        <v>103</v>
      </c>
      <c r="D2625" s="115" t="s">
        <v>87</v>
      </c>
      <c r="E2625" s="115" t="s">
        <v>86</v>
      </c>
      <c r="F2625" s="115" t="s">
        <v>86</v>
      </c>
      <c r="G2625" s="115">
        <v>1997</v>
      </c>
      <c r="H2625" s="115" t="s">
        <v>125</v>
      </c>
      <c r="I2625" s="115">
        <v>1.9766409730000001</v>
      </c>
      <c r="J2625" s="115" t="s">
        <v>21</v>
      </c>
      <c r="K2625" s="115" t="str">
        <f>INDEX(DatosProcesados!$A$1:$BF$101,MATCH(DataBase!A2625,DatosProcesados!$A$1:$A$101,0),MATCH(DataBase!J2625,DatosProcesados!$A$1:$BF$1,0))</f>
        <v xml:space="preserve">No informa </v>
      </c>
      <c r="L2625" s="115" t="str">
        <f>INDEX(Modelo!$A$9:$D$89,MATCH(DataBase!$J2625,Modelo!$A$9:$A$89,0),MATCH(DataBase!L$1,Modelo!$A$9:$D$9,0))</f>
        <v>Impacto ambiental</v>
      </c>
      <c r="M2625" s="115" t="str">
        <f>INDEX(Modelo!$A$9:$D$89,MATCH(DataBase!$J2625,Modelo!$A$9:$A$89,0),MATCH(DataBase!M$1,Modelo!$A$9:$D$9,0))</f>
        <v>Pilar 2</v>
      </c>
      <c r="N2625" s="115" t="str">
        <f>INDEX(Modelo!$A$9:$D$89,MATCH(DataBase!$J2625,Modelo!$A$9:$A$89,0),MATCH(DataBase!N$1,Modelo!$A$9:$D$9,0))</f>
        <v>negativo</v>
      </c>
      <c r="O2625" s="115">
        <f t="array" ref="O2625">IF(N2625="negativo",INDEX($AD$3:$AG$51,MATCH(1,($B2625=$AD$3:$AD$51)*($J2625=$AE$3:$AE$51),0),3),IF(N2625="positivo",INDEX($AD$55:$AG$109,MATCH(1,($B2625=$AD$55:$AD$109)*($J2625=$AE$55:$AE$109),0),3)))</f>
        <v>5185867.41</v>
      </c>
      <c r="P2625" s="115">
        <f t="array" ref="P2625">IF(N2625="negativo",INDEX($AD$3:$AG$51,MATCH(1,($B2625=$AD$3:$AD$51)*($J2625=$AE$3:$AE$51),0),4),IF(N2625="positivo",INDEX($AD$55:$AG$109,MATCH(1,($B2625=$AD$55:$AD$109)*($J2625=$AE$55:$AE$109),0),4)))</f>
        <v>7986.04</v>
      </c>
      <c r="Q2625" s="115" t="str">
        <f>VLOOKUP(M2625,Modelo!$A$2:$C$7,2,0)</f>
        <v>Acción Climática y Energía</v>
      </c>
      <c r="R2625" s="118">
        <f t="array" ref="R2625">INDEX(Modelo!$F$1:$H$37,MATCH(1,(DataBase!Q2625=Modelo!$G$1:$G$37)*(DataBase!B2625=Modelo!$F$1:$F$37),0),3)</f>
        <v>0.17647058823529413</v>
      </c>
      <c r="S2625" s="115">
        <f t="shared" si="82"/>
        <v>0</v>
      </c>
      <c r="T2625" s="115">
        <f t="shared" si="83"/>
        <v>0</v>
      </c>
    </row>
    <row r="2626" spans="1:20" x14ac:dyDescent="0.3">
      <c r="A2626" s="115" t="s">
        <v>102</v>
      </c>
      <c r="B2626" s="115" t="s">
        <v>84</v>
      </c>
      <c r="C2626" s="115" t="s">
        <v>103</v>
      </c>
      <c r="D2626" s="115" t="s">
        <v>86</v>
      </c>
      <c r="E2626" s="115" t="s">
        <v>86</v>
      </c>
      <c r="F2626" s="115" t="s">
        <v>87</v>
      </c>
      <c r="G2626" s="115">
        <v>2003</v>
      </c>
      <c r="H2626" s="115" t="s">
        <v>104</v>
      </c>
      <c r="I2626" s="115">
        <v>15.602099798999999</v>
      </c>
      <c r="J2626" s="115" t="s">
        <v>21</v>
      </c>
      <c r="K2626" s="115">
        <f>INDEX(DatosProcesados!$A$1:$BF$101,MATCH(DataBase!A2626,DatosProcesados!$A$1:$A$101,0),MATCH(DataBase!J2626,DatosProcesados!$A$1:$BF$1,0))</f>
        <v>204552</v>
      </c>
      <c r="L2626" s="115" t="str">
        <f>INDEX(Modelo!$A$9:$D$89,MATCH(DataBase!$J2626,Modelo!$A$9:$A$89,0),MATCH(DataBase!L$1,Modelo!$A$9:$D$9,0))</f>
        <v>Impacto ambiental</v>
      </c>
      <c r="M2626" s="115" t="str">
        <f>INDEX(Modelo!$A$9:$D$89,MATCH(DataBase!$J2626,Modelo!$A$9:$A$89,0),MATCH(DataBase!M$1,Modelo!$A$9:$D$9,0))</f>
        <v>Pilar 2</v>
      </c>
      <c r="N2626" s="115" t="str">
        <f>INDEX(Modelo!$A$9:$D$89,MATCH(DataBase!$J2626,Modelo!$A$9:$A$89,0),MATCH(DataBase!N$1,Modelo!$A$9:$D$9,0))</f>
        <v>negativo</v>
      </c>
      <c r="O2626" s="115">
        <f t="array" ref="O2626">IF(N2626="negativo",INDEX($AD$3:$AG$51,MATCH(1,($B2626=$AD$3:$AD$51)*($J2626=$AE$3:$AE$51),0),3),IF(N2626="positivo",INDEX($AD$55:$AG$109,MATCH(1,($B2626=$AD$55:$AD$109)*($J2626=$AE$55:$AE$109),0),3)))</f>
        <v>9435307</v>
      </c>
      <c r="P2626" s="115">
        <f t="array" ref="P2626">IF(N2626="negativo",INDEX($AD$3:$AG$51,MATCH(1,($B2626=$AD$3:$AD$51)*($J2626=$AE$3:$AE$51),0),4),IF(N2626="positivo",INDEX($AD$55:$AG$109,MATCH(1,($B2626=$AD$55:$AD$109)*($J2626=$AE$55:$AE$109),0),4)))</f>
        <v>626</v>
      </c>
      <c r="Q2626" s="115" t="str">
        <f>VLOOKUP(M2626,Modelo!$A$2:$C$7,2,0)</f>
        <v>Acción Climática y Energía</v>
      </c>
      <c r="R2626" s="118">
        <f t="array" ref="R2626">INDEX(Modelo!$F$1:$H$37,MATCH(1,(DataBase!Q2626=Modelo!$G$1:$G$37)*(DataBase!B2626=Modelo!$F$1:$F$37),0),3)</f>
        <v>0.11764705882352941</v>
      </c>
      <c r="S2626" s="115">
        <f t="shared" si="82"/>
        <v>97.838549072300367</v>
      </c>
      <c r="T2626" s="115">
        <f t="shared" si="83"/>
        <v>11.510417537917689</v>
      </c>
    </row>
    <row r="2627" spans="1:20" x14ac:dyDescent="0.3">
      <c r="A2627" s="115" t="s">
        <v>228</v>
      </c>
      <c r="B2627" s="115" t="s">
        <v>216</v>
      </c>
      <c r="C2627" s="115" t="s">
        <v>97</v>
      </c>
      <c r="D2627" s="115" t="s">
        <v>86</v>
      </c>
      <c r="E2627" s="115" t="s">
        <v>87</v>
      </c>
      <c r="F2627" s="115" t="s">
        <v>87</v>
      </c>
      <c r="G2627" s="115">
        <v>1991</v>
      </c>
      <c r="H2627" s="115" t="s">
        <v>229</v>
      </c>
      <c r="I2627" s="115">
        <v>5.1614047279999999</v>
      </c>
      <c r="J2627" s="115" t="s">
        <v>21</v>
      </c>
      <c r="K2627" s="115">
        <f>INDEX(DatosProcesados!$A$1:$BF$101,MATCH(DataBase!A2627,DatosProcesados!$A$1:$A$101,0),MATCH(DataBase!J2627,DatosProcesados!$A$1:$BF$1,0))</f>
        <v>964490</v>
      </c>
      <c r="L2627" s="115" t="str">
        <f>INDEX(Modelo!$A$9:$D$89,MATCH(DataBase!$J2627,Modelo!$A$9:$A$89,0),MATCH(DataBase!L$1,Modelo!$A$9:$D$9,0))</f>
        <v>Impacto ambiental</v>
      </c>
      <c r="M2627" s="115" t="str">
        <f>INDEX(Modelo!$A$9:$D$89,MATCH(DataBase!$J2627,Modelo!$A$9:$A$89,0),MATCH(DataBase!M$1,Modelo!$A$9:$D$9,0))</f>
        <v>Pilar 2</v>
      </c>
      <c r="N2627" s="115" t="str">
        <f>INDEX(Modelo!$A$9:$D$89,MATCH(DataBase!$J2627,Modelo!$A$9:$A$89,0),MATCH(DataBase!N$1,Modelo!$A$9:$D$9,0))</f>
        <v>negativo</v>
      </c>
      <c r="O2627" s="115">
        <f t="array" ref="O2627">IF(N2627="negativo",INDEX($AD$3:$AG$51,MATCH(1,($B2627=$AD$3:$AD$51)*($J2627=$AE$3:$AE$51),0),3),IF(N2627="positivo",INDEX($AD$55:$AG$109,MATCH(1,($B2627=$AD$55:$AD$109)*($J2627=$AE$55:$AE$109),0),3)))</f>
        <v>3177444</v>
      </c>
      <c r="P2627" s="115">
        <f t="array" ref="P2627">IF(N2627="negativo",INDEX($AD$3:$AG$51,MATCH(1,($B2627=$AD$3:$AD$51)*($J2627=$AE$3:$AE$51),0),4),IF(N2627="positivo",INDEX($AD$55:$AG$109,MATCH(1,($B2627=$AD$55:$AD$109)*($J2627=$AE$55:$AE$109),0),4)))</f>
        <v>1034.08</v>
      </c>
      <c r="Q2627" s="115" t="str">
        <f>VLOOKUP(M2627,Modelo!$A$2:$C$7,2,0)</f>
        <v>Acción Climática y Energía</v>
      </c>
      <c r="R2627" s="118">
        <f t="array" ref="R2627">INDEX(Modelo!$F$1:$H$37,MATCH(1,(DataBase!Q2627=Modelo!$G$1:$G$37)*(DataBase!B2627=Modelo!$F$1:$F$37),0),3)</f>
        <v>0.21052631578947367</v>
      </c>
      <c r="S2627" s="115">
        <f t="shared" ref="S2627:S2690" si="84">IFERROR(IF(N2627="boolean",IF(K2627="Si",100,0),IF(N2627="scale",IF(K2627=2,100,IF(K2627=1,50,0)),IF(N2627="positivo",100*((K2627-P2627)/(O2627-P2627)),100*(1-((K2627-P2627)/(O2627-P2627)))))),0)</f>
        <v>69.668400985222959</v>
      </c>
      <c r="T2627" s="115">
        <f t="shared" ref="T2627:T2690" si="85">S2627*R2627</f>
        <v>14.667031786362728</v>
      </c>
    </row>
    <row r="2628" spans="1:20" x14ac:dyDescent="0.3">
      <c r="A2628" s="115" t="s">
        <v>261</v>
      </c>
      <c r="B2628" s="115" t="s">
        <v>216</v>
      </c>
      <c r="C2628" s="115" t="s">
        <v>103</v>
      </c>
      <c r="D2628" s="115" t="s">
        <v>86</v>
      </c>
      <c r="E2628" s="115" t="s">
        <v>87</v>
      </c>
      <c r="F2628" s="115" t="s">
        <v>87</v>
      </c>
      <c r="G2628" s="115">
        <v>1806</v>
      </c>
      <c r="H2628" s="115" t="s">
        <v>244</v>
      </c>
      <c r="I2628" s="115">
        <v>2.382092359</v>
      </c>
      <c r="J2628" s="115" t="s">
        <v>21</v>
      </c>
      <c r="K2628" s="115" t="str">
        <f>INDEX(DatosProcesados!$A$1:$BF$101,MATCH(DataBase!A2628,DatosProcesados!$A$1:$A$101,0),MATCH(DataBase!J2628,DatosProcesados!$A$1:$BF$1,0))</f>
        <v xml:space="preserve">No informa </v>
      </c>
      <c r="L2628" s="115" t="str">
        <f>INDEX(Modelo!$A$9:$D$89,MATCH(DataBase!$J2628,Modelo!$A$9:$A$89,0),MATCH(DataBase!L$1,Modelo!$A$9:$D$9,0))</f>
        <v>Impacto ambiental</v>
      </c>
      <c r="M2628" s="115" t="str">
        <f>INDEX(Modelo!$A$9:$D$89,MATCH(DataBase!$J2628,Modelo!$A$9:$A$89,0),MATCH(DataBase!M$1,Modelo!$A$9:$D$9,0))</f>
        <v>Pilar 2</v>
      </c>
      <c r="N2628" s="115" t="str">
        <f>INDEX(Modelo!$A$9:$D$89,MATCH(DataBase!$J2628,Modelo!$A$9:$A$89,0),MATCH(DataBase!N$1,Modelo!$A$9:$D$9,0))</f>
        <v>negativo</v>
      </c>
      <c r="O2628" s="115">
        <f t="array" ref="O2628">IF(N2628="negativo",INDEX($AD$3:$AG$51,MATCH(1,($B2628=$AD$3:$AD$51)*($J2628=$AE$3:$AE$51),0),3),IF(N2628="positivo",INDEX($AD$55:$AG$109,MATCH(1,($B2628=$AD$55:$AD$109)*($J2628=$AE$55:$AE$109),0),3)))</f>
        <v>3177444</v>
      </c>
      <c r="P2628" s="115">
        <f t="array" ref="P2628">IF(N2628="negativo",INDEX($AD$3:$AG$51,MATCH(1,($B2628=$AD$3:$AD$51)*($J2628=$AE$3:$AE$51),0),4),IF(N2628="positivo",INDEX($AD$55:$AG$109,MATCH(1,($B2628=$AD$55:$AD$109)*($J2628=$AE$55:$AE$109),0),4)))</f>
        <v>1034.08</v>
      </c>
      <c r="Q2628" s="115" t="str">
        <f>VLOOKUP(M2628,Modelo!$A$2:$C$7,2,0)</f>
        <v>Acción Climática y Energía</v>
      </c>
      <c r="R2628" s="118">
        <f t="array" ref="R2628">INDEX(Modelo!$F$1:$H$37,MATCH(1,(DataBase!Q2628=Modelo!$G$1:$G$37)*(DataBase!B2628=Modelo!$F$1:$F$37),0),3)</f>
        <v>0.21052631578947367</v>
      </c>
      <c r="S2628" s="115">
        <f t="shared" si="84"/>
        <v>0</v>
      </c>
      <c r="T2628" s="115">
        <f t="shared" si="85"/>
        <v>0</v>
      </c>
    </row>
    <row r="2629" spans="1:20" x14ac:dyDescent="0.3">
      <c r="A2629" s="115" t="s">
        <v>269</v>
      </c>
      <c r="B2629" s="115" t="s">
        <v>216</v>
      </c>
      <c r="C2629" s="115" t="s">
        <v>103</v>
      </c>
      <c r="D2629" s="115" t="s">
        <v>87</v>
      </c>
      <c r="E2629" s="115" t="s">
        <v>87</v>
      </c>
      <c r="F2629" s="115" t="s">
        <v>87</v>
      </c>
      <c r="G2629" s="115">
        <v>1932</v>
      </c>
      <c r="H2629" s="115" t="s">
        <v>125</v>
      </c>
      <c r="I2629" s="115">
        <v>2.1928266769999998</v>
      </c>
      <c r="J2629" s="115" t="s">
        <v>21</v>
      </c>
      <c r="K2629" s="115">
        <f>INDEX(DatosProcesados!$A$1:$BF$101,MATCH(DataBase!A2629,DatosProcesados!$A$1:$A$101,0),MATCH(DataBase!J2629,DatosProcesados!$A$1:$BF$1,0))</f>
        <v>9524</v>
      </c>
      <c r="L2629" s="115" t="str">
        <f>INDEX(Modelo!$A$9:$D$89,MATCH(DataBase!$J2629,Modelo!$A$9:$A$89,0),MATCH(DataBase!L$1,Modelo!$A$9:$D$9,0))</f>
        <v>Impacto ambiental</v>
      </c>
      <c r="M2629" s="115" t="str">
        <f>INDEX(Modelo!$A$9:$D$89,MATCH(DataBase!$J2629,Modelo!$A$9:$A$89,0),MATCH(DataBase!M$1,Modelo!$A$9:$D$9,0))</f>
        <v>Pilar 2</v>
      </c>
      <c r="N2629" s="115" t="str">
        <f>INDEX(Modelo!$A$9:$D$89,MATCH(DataBase!$J2629,Modelo!$A$9:$A$89,0),MATCH(DataBase!N$1,Modelo!$A$9:$D$9,0))</f>
        <v>negativo</v>
      </c>
      <c r="O2629" s="115">
        <f t="array" ref="O2629">IF(N2629="negativo",INDEX($AD$3:$AG$51,MATCH(1,($B2629=$AD$3:$AD$51)*($J2629=$AE$3:$AE$51),0),3),IF(N2629="positivo",INDEX($AD$55:$AG$109,MATCH(1,($B2629=$AD$55:$AD$109)*($J2629=$AE$55:$AE$109),0),3)))</f>
        <v>3177444</v>
      </c>
      <c r="P2629" s="115">
        <f t="array" ref="P2629">IF(N2629="negativo",INDEX($AD$3:$AG$51,MATCH(1,($B2629=$AD$3:$AD$51)*($J2629=$AE$3:$AE$51),0),4),IF(N2629="positivo",INDEX($AD$55:$AG$109,MATCH(1,($B2629=$AD$55:$AD$109)*($J2629=$AE$55:$AE$109),0),4)))</f>
        <v>1034.08</v>
      </c>
      <c r="Q2629" s="115" t="str">
        <f>VLOOKUP(M2629,Modelo!$A$2:$C$7,2,0)</f>
        <v>Acción Climática y Energía</v>
      </c>
      <c r="R2629" s="118">
        <f t="array" ref="R2629">INDEX(Modelo!$F$1:$H$37,MATCH(1,(DataBase!Q2629=Modelo!$G$1:$G$37)*(DataBase!B2629=Modelo!$F$1:$F$37),0),3)</f>
        <v>0.21052631578947367</v>
      </c>
      <c r="S2629" s="115">
        <f t="shared" si="84"/>
        <v>99.732719635883768</v>
      </c>
      <c r="T2629" s="115">
        <f t="shared" si="85"/>
        <v>20.996362028607109</v>
      </c>
    </row>
    <row r="2630" spans="1:20" x14ac:dyDescent="0.3">
      <c r="A2630" s="115" t="s">
        <v>285</v>
      </c>
      <c r="B2630" s="115" t="s">
        <v>216</v>
      </c>
      <c r="C2630" s="115" t="s">
        <v>103</v>
      </c>
      <c r="D2630" s="115" t="s">
        <v>86</v>
      </c>
      <c r="E2630" s="115" t="s">
        <v>86</v>
      </c>
      <c r="F2630" s="115" t="s">
        <v>86</v>
      </c>
      <c r="G2630" s="115">
        <v>1920</v>
      </c>
      <c r="H2630" s="115" t="s">
        <v>125</v>
      </c>
      <c r="I2630" s="115">
        <v>1.9433909700000001</v>
      </c>
      <c r="J2630" s="115" t="s">
        <v>21</v>
      </c>
      <c r="K2630" s="115" t="str">
        <f>INDEX(DatosProcesados!$A$1:$BF$101,MATCH(DataBase!A2630,DatosProcesados!$A$1:$A$101,0),MATCH(DataBase!J2630,DatosProcesados!$A$1:$BF$1,0))</f>
        <v xml:space="preserve">No informa </v>
      </c>
      <c r="L2630" s="115" t="str">
        <f>INDEX(Modelo!$A$9:$D$89,MATCH(DataBase!$J2630,Modelo!$A$9:$A$89,0),MATCH(DataBase!L$1,Modelo!$A$9:$D$9,0))</f>
        <v>Impacto ambiental</v>
      </c>
      <c r="M2630" s="115" t="str">
        <f>INDEX(Modelo!$A$9:$D$89,MATCH(DataBase!$J2630,Modelo!$A$9:$A$89,0),MATCH(DataBase!M$1,Modelo!$A$9:$D$9,0))</f>
        <v>Pilar 2</v>
      </c>
      <c r="N2630" s="115" t="str">
        <f>INDEX(Modelo!$A$9:$D$89,MATCH(DataBase!$J2630,Modelo!$A$9:$A$89,0),MATCH(DataBase!N$1,Modelo!$A$9:$D$9,0))</f>
        <v>negativo</v>
      </c>
      <c r="O2630" s="115">
        <f t="array" ref="O2630">IF(N2630="negativo",INDEX($AD$3:$AG$51,MATCH(1,($B2630=$AD$3:$AD$51)*($J2630=$AE$3:$AE$51),0),3),IF(N2630="positivo",INDEX($AD$55:$AG$109,MATCH(1,($B2630=$AD$55:$AD$109)*($J2630=$AE$55:$AE$109),0),3)))</f>
        <v>3177444</v>
      </c>
      <c r="P2630" s="115">
        <f t="array" ref="P2630">IF(N2630="negativo",INDEX($AD$3:$AG$51,MATCH(1,($B2630=$AD$3:$AD$51)*($J2630=$AE$3:$AE$51),0),4),IF(N2630="positivo",INDEX($AD$55:$AG$109,MATCH(1,($B2630=$AD$55:$AD$109)*($J2630=$AE$55:$AE$109),0),4)))</f>
        <v>1034.08</v>
      </c>
      <c r="Q2630" s="115" t="str">
        <f>VLOOKUP(M2630,Modelo!$A$2:$C$7,2,0)</f>
        <v>Acción Climática y Energía</v>
      </c>
      <c r="R2630" s="118">
        <f t="array" ref="R2630">INDEX(Modelo!$F$1:$H$37,MATCH(1,(DataBase!Q2630=Modelo!$G$1:$G$37)*(DataBase!B2630=Modelo!$F$1:$F$37),0),3)</f>
        <v>0.21052631578947367</v>
      </c>
      <c r="S2630" s="115">
        <f t="shared" si="84"/>
        <v>0</v>
      </c>
      <c r="T2630" s="115">
        <f t="shared" si="85"/>
        <v>0</v>
      </c>
    </row>
    <row r="2631" spans="1:20" x14ac:dyDescent="0.3">
      <c r="A2631" s="115" t="s">
        <v>395</v>
      </c>
      <c r="B2631" s="115" t="s">
        <v>379</v>
      </c>
      <c r="C2631" s="115" t="s">
        <v>103</v>
      </c>
      <c r="D2631" s="115" t="s">
        <v>86</v>
      </c>
      <c r="E2631" s="115" t="s">
        <v>86</v>
      </c>
      <c r="F2631" s="115" t="s">
        <v>86</v>
      </c>
      <c r="G2631" s="115">
        <v>2015</v>
      </c>
      <c r="H2631" s="115" t="s">
        <v>125</v>
      </c>
      <c r="I2631" s="115">
        <v>0.76762142099999997</v>
      </c>
      <c r="J2631" s="115" t="s">
        <v>21</v>
      </c>
      <c r="K2631" s="115" t="str">
        <f>INDEX(DatosProcesados!$A$1:$BF$101,MATCH(DataBase!A2631,DatosProcesados!$A$1:$A$101,0),MATCH(DataBase!J2631,DatosProcesados!$A$1:$BF$1,0))</f>
        <v>No informa</v>
      </c>
      <c r="L2631" s="115" t="str">
        <f>INDEX(Modelo!$A$9:$D$89,MATCH(DataBase!$J2631,Modelo!$A$9:$A$89,0),MATCH(DataBase!L$1,Modelo!$A$9:$D$9,0))</f>
        <v>Impacto ambiental</v>
      </c>
      <c r="M2631" s="115" t="str">
        <f>INDEX(Modelo!$A$9:$D$89,MATCH(DataBase!$J2631,Modelo!$A$9:$A$89,0),MATCH(DataBase!M$1,Modelo!$A$9:$D$9,0))</f>
        <v>Pilar 2</v>
      </c>
      <c r="N2631" s="115" t="str">
        <f>INDEX(Modelo!$A$9:$D$89,MATCH(DataBase!$J2631,Modelo!$A$9:$A$89,0),MATCH(DataBase!N$1,Modelo!$A$9:$D$9,0))</f>
        <v>negativo</v>
      </c>
      <c r="O2631" s="115">
        <f t="array" ref="O2631">IF(N2631="negativo",INDEX($AD$3:$AG$51,MATCH(1,($B2631=$AD$3:$AD$51)*($J2631=$AE$3:$AE$51),0),3),IF(N2631="positivo",INDEX($AD$55:$AG$109,MATCH(1,($B2631=$AD$55:$AD$109)*($J2631=$AE$55:$AE$109),0),3)))</f>
        <v>142.88</v>
      </c>
      <c r="P2631" s="115">
        <f t="array" ref="P2631">IF(N2631="negativo",INDEX($AD$3:$AG$51,MATCH(1,($B2631=$AD$3:$AD$51)*($J2631=$AE$3:$AE$51),0),4),IF(N2631="positivo",INDEX($AD$55:$AG$109,MATCH(1,($B2631=$AD$55:$AD$109)*($J2631=$AE$55:$AE$109),0),4)))</f>
        <v>0</v>
      </c>
      <c r="Q2631" s="115" t="str">
        <f>VLOOKUP(M2631,Modelo!$A$2:$C$7,2,0)</f>
        <v>Acción Climática y Energía</v>
      </c>
      <c r="R2631" s="118">
        <f t="array" ref="R2631">INDEX(Modelo!$F$1:$H$37,MATCH(1,(DataBase!Q2631=Modelo!$G$1:$G$37)*(DataBase!B2631=Modelo!$F$1:$F$37),0),3)</f>
        <v>0.14285714285714285</v>
      </c>
      <c r="S2631" s="115">
        <f t="shared" si="84"/>
        <v>0</v>
      </c>
      <c r="T2631" s="115">
        <f t="shared" si="85"/>
        <v>0</v>
      </c>
    </row>
    <row r="2632" spans="1:20" x14ac:dyDescent="0.3">
      <c r="A2632" s="115" t="s">
        <v>402</v>
      </c>
      <c r="B2632" s="115" t="s">
        <v>379</v>
      </c>
      <c r="C2632" s="115" t="s">
        <v>103</v>
      </c>
      <c r="D2632" s="115" t="s">
        <v>86</v>
      </c>
      <c r="E2632" s="115" t="s">
        <v>87</v>
      </c>
      <c r="F2632" s="115" t="s">
        <v>87</v>
      </c>
      <c r="G2632" s="115">
        <v>1961</v>
      </c>
      <c r="H2632" s="115" t="s">
        <v>125</v>
      </c>
      <c r="I2632" s="115">
        <v>0.498844856</v>
      </c>
      <c r="J2632" s="115" t="s">
        <v>21</v>
      </c>
      <c r="K2632" s="115">
        <f>INDEX(DatosProcesados!$A$1:$BF$101,MATCH(DataBase!A2632,DatosProcesados!$A$1:$A$101,0),MATCH(DataBase!J2632,DatosProcesados!$A$1:$BF$1,0))</f>
        <v>5.5</v>
      </c>
      <c r="L2632" s="115" t="str">
        <f>INDEX(Modelo!$A$9:$D$89,MATCH(DataBase!$J2632,Modelo!$A$9:$A$89,0),MATCH(DataBase!L$1,Modelo!$A$9:$D$9,0))</f>
        <v>Impacto ambiental</v>
      </c>
      <c r="M2632" s="115" t="str">
        <f>INDEX(Modelo!$A$9:$D$89,MATCH(DataBase!$J2632,Modelo!$A$9:$A$89,0),MATCH(DataBase!M$1,Modelo!$A$9:$D$9,0))</f>
        <v>Pilar 2</v>
      </c>
      <c r="N2632" s="115" t="str">
        <f>INDEX(Modelo!$A$9:$D$89,MATCH(DataBase!$J2632,Modelo!$A$9:$A$89,0),MATCH(DataBase!N$1,Modelo!$A$9:$D$9,0))</f>
        <v>negativo</v>
      </c>
      <c r="O2632" s="115">
        <f t="array" ref="O2632">IF(N2632="negativo",INDEX($AD$3:$AG$51,MATCH(1,($B2632=$AD$3:$AD$51)*($J2632=$AE$3:$AE$51),0),3),IF(N2632="positivo",INDEX($AD$55:$AG$109,MATCH(1,($B2632=$AD$55:$AD$109)*($J2632=$AE$55:$AE$109),0),3)))</f>
        <v>142.88</v>
      </c>
      <c r="P2632" s="115">
        <f t="array" ref="P2632">IF(N2632="negativo",INDEX($AD$3:$AG$51,MATCH(1,($B2632=$AD$3:$AD$51)*($J2632=$AE$3:$AE$51),0),4),IF(N2632="positivo",INDEX($AD$55:$AG$109,MATCH(1,($B2632=$AD$55:$AD$109)*($J2632=$AE$55:$AE$109),0),4)))</f>
        <v>0</v>
      </c>
      <c r="Q2632" s="115" t="str">
        <f>VLOOKUP(M2632,Modelo!$A$2:$C$7,2,0)</f>
        <v>Acción Climática y Energía</v>
      </c>
      <c r="R2632" s="118">
        <f t="array" ref="R2632">INDEX(Modelo!$F$1:$H$37,MATCH(1,(DataBase!Q2632=Modelo!$G$1:$G$37)*(DataBase!B2632=Modelo!$F$1:$F$37),0),3)</f>
        <v>0.14285714285714285</v>
      </c>
      <c r="S2632" s="115">
        <f t="shared" si="84"/>
        <v>96.150615901455765</v>
      </c>
      <c r="T2632" s="115">
        <f t="shared" si="85"/>
        <v>13.735802271636537</v>
      </c>
    </row>
    <row r="2633" spans="1:20" x14ac:dyDescent="0.3">
      <c r="A2633" s="115" t="s">
        <v>389</v>
      </c>
      <c r="B2633" s="115" t="s">
        <v>379</v>
      </c>
      <c r="C2633" s="115" t="s">
        <v>103</v>
      </c>
      <c r="D2633" s="115" t="s">
        <v>86</v>
      </c>
      <c r="E2633" s="115" t="s">
        <v>87</v>
      </c>
      <c r="F2633" s="115" t="s">
        <v>87</v>
      </c>
      <c r="G2633" s="115">
        <v>1979</v>
      </c>
      <c r="H2633" s="115" t="s">
        <v>125</v>
      </c>
      <c r="I2633" s="115">
        <v>1.189537155</v>
      </c>
      <c r="J2633" s="115" t="s">
        <v>21</v>
      </c>
      <c r="K2633" s="115" t="str">
        <f>INDEX(DatosProcesados!$A$1:$BF$101,MATCH(DataBase!A2633,DatosProcesados!$A$1:$A$101,0),MATCH(DataBase!J2633,DatosProcesados!$A$1:$BF$1,0))</f>
        <v>No informa</v>
      </c>
      <c r="L2633" s="115" t="str">
        <f>INDEX(Modelo!$A$9:$D$89,MATCH(DataBase!$J2633,Modelo!$A$9:$A$89,0),MATCH(DataBase!L$1,Modelo!$A$9:$D$9,0))</f>
        <v>Impacto ambiental</v>
      </c>
      <c r="M2633" s="115" t="str">
        <f>INDEX(Modelo!$A$9:$D$89,MATCH(DataBase!$J2633,Modelo!$A$9:$A$89,0),MATCH(DataBase!M$1,Modelo!$A$9:$D$9,0))</f>
        <v>Pilar 2</v>
      </c>
      <c r="N2633" s="115" t="str">
        <f>INDEX(Modelo!$A$9:$D$89,MATCH(DataBase!$J2633,Modelo!$A$9:$A$89,0),MATCH(DataBase!N$1,Modelo!$A$9:$D$9,0))</f>
        <v>negativo</v>
      </c>
      <c r="O2633" s="115">
        <f t="array" ref="O2633">IF(N2633="negativo",INDEX($AD$3:$AG$51,MATCH(1,($B2633=$AD$3:$AD$51)*($J2633=$AE$3:$AE$51),0),3),IF(N2633="positivo",INDEX($AD$55:$AG$109,MATCH(1,($B2633=$AD$55:$AD$109)*($J2633=$AE$55:$AE$109),0),3)))</f>
        <v>142.88</v>
      </c>
      <c r="P2633" s="115">
        <f t="array" ref="P2633">IF(N2633="negativo",INDEX($AD$3:$AG$51,MATCH(1,($B2633=$AD$3:$AD$51)*($J2633=$AE$3:$AE$51),0),4),IF(N2633="positivo",INDEX($AD$55:$AG$109,MATCH(1,($B2633=$AD$55:$AD$109)*($J2633=$AE$55:$AE$109),0),4)))</f>
        <v>0</v>
      </c>
      <c r="Q2633" s="115" t="str">
        <f>VLOOKUP(M2633,Modelo!$A$2:$C$7,2,0)</f>
        <v>Acción Climática y Energía</v>
      </c>
      <c r="R2633" s="118">
        <f t="array" ref="R2633">INDEX(Modelo!$F$1:$H$37,MATCH(1,(DataBase!Q2633=Modelo!$G$1:$G$37)*(DataBase!B2633=Modelo!$F$1:$F$37),0),3)</f>
        <v>0.14285714285714285</v>
      </c>
      <c r="S2633" s="115">
        <f t="shared" si="84"/>
        <v>0</v>
      </c>
      <c r="T2633" s="115">
        <f t="shared" si="85"/>
        <v>0</v>
      </c>
    </row>
    <row r="2634" spans="1:20" x14ac:dyDescent="0.3">
      <c r="A2634" s="115" t="s">
        <v>387</v>
      </c>
      <c r="B2634" s="115" t="s">
        <v>379</v>
      </c>
      <c r="C2634" s="115" t="s">
        <v>103</v>
      </c>
      <c r="D2634" s="115" t="s">
        <v>87</v>
      </c>
      <c r="E2634" s="115" t="s">
        <v>86</v>
      </c>
      <c r="F2634" s="115" t="s">
        <v>86</v>
      </c>
      <c r="G2634" s="115">
        <v>2008</v>
      </c>
      <c r="H2634" s="115" t="s">
        <v>125</v>
      </c>
      <c r="I2634" s="115">
        <v>1.3132825420000001</v>
      </c>
      <c r="J2634" s="115" t="s">
        <v>21</v>
      </c>
      <c r="K2634" s="115" t="str">
        <f>INDEX(DatosProcesados!$A$1:$BF$101,MATCH(DataBase!A2634,DatosProcesados!$A$1:$A$101,0),MATCH(DataBase!J2634,DatosProcesados!$A$1:$BF$1,0))</f>
        <v>No informa</v>
      </c>
      <c r="L2634" s="115" t="str">
        <f>INDEX(Modelo!$A$9:$D$89,MATCH(DataBase!$J2634,Modelo!$A$9:$A$89,0),MATCH(DataBase!L$1,Modelo!$A$9:$D$9,0))</f>
        <v>Impacto ambiental</v>
      </c>
      <c r="M2634" s="115" t="str">
        <f>INDEX(Modelo!$A$9:$D$89,MATCH(DataBase!$J2634,Modelo!$A$9:$A$89,0),MATCH(DataBase!M$1,Modelo!$A$9:$D$9,0))</f>
        <v>Pilar 2</v>
      </c>
      <c r="N2634" s="115" t="str">
        <f>INDEX(Modelo!$A$9:$D$89,MATCH(DataBase!$J2634,Modelo!$A$9:$A$89,0),MATCH(DataBase!N$1,Modelo!$A$9:$D$9,0))</f>
        <v>negativo</v>
      </c>
      <c r="O2634" s="115">
        <f t="array" ref="O2634">IF(N2634="negativo",INDEX($AD$3:$AG$51,MATCH(1,($B2634=$AD$3:$AD$51)*($J2634=$AE$3:$AE$51),0),3),IF(N2634="positivo",INDEX($AD$55:$AG$109,MATCH(1,($B2634=$AD$55:$AD$109)*($J2634=$AE$55:$AE$109),0),3)))</f>
        <v>142.88</v>
      </c>
      <c r="P2634" s="115">
        <f t="array" ref="P2634">IF(N2634="negativo",INDEX($AD$3:$AG$51,MATCH(1,($B2634=$AD$3:$AD$51)*($J2634=$AE$3:$AE$51),0),4),IF(N2634="positivo",INDEX($AD$55:$AG$109,MATCH(1,($B2634=$AD$55:$AD$109)*($J2634=$AE$55:$AE$109),0),4)))</f>
        <v>0</v>
      </c>
      <c r="Q2634" s="115" t="str">
        <f>VLOOKUP(M2634,Modelo!$A$2:$C$7,2,0)</f>
        <v>Acción Climática y Energía</v>
      </c>
      <c r="R2634" s="118">
        <f t="array" ref="R2634">INDEX(Modelo!$F$1:$H$37,MATCH(1,(DataBase!Q2634=Modelo!$G$1:$G$37)*(DataBase!B2634=Modelo!$F$1:$F$37),0),3)</f>
        <v>0.14285714285714285</v>
      </c>
      <c r="S2634" s="115">
        <f t="shared" si="84"/>
        <v>0</v>
      </c>
      <c r="T2634" s="115">
        <f t="shared" si="85"/>
        <v>0</v>
      </c>
    </row>
    <row r="2635" spans="1:20" x14ac:dyDescent="0.3">
      <c r="A2635" s="115" t="s">
        <v>400</v>
      </c>
      <c r="B2635" s="115" t="s">
        <v>379</v>
      </c>
      <c r="C2635" s="115" t="s">
        <v>103</v>
      </c>
      <c r="D2635" s="115" t="s">
        <v>86</v>
      </c>
      <c r="E2635" s="115" t="s">
        <v>86</v>
      </c>
      <c r="F2635" s="115" t="s">
        <v>86</v>
      </c>
      <c r="G2635" s="115">
        <v>1977</v>
      </c>
      <c r="H2635" s="115" t="s">
        <v>125</v>
      </c>
      <c r="I2635" s="115">
        <v>0.74612668500000001</v>
      </c>
      <c r="J2635" s="115" t="s">
        <v>21</v>
      </c>
      <c r="K2635" s="115" t="str">
        <f>INDEX(DatosProcesados!$A$1:$BF$101,MATCH(DataBase!A2635,DatosProcesados!$A$1:$A$101,0),MATCH(DataBase!J2635,DatosProcesados!$A$1:$BF$1,0))</f>
        <v>No informa</v>
      </c>
      <c r="L2635" s="115" t="str">
        <f>INDEX(Modelo!$A$9:$D$89,MATCH(DataBase!$J2635,Modelo!$A$9:$A$89,0),MATCH(DataBase!L$1,Modelo!$A$9:$D$9,0))</f>
        <v>Impacto ambiental</v>
      </c>
      <c r="M2635" s="115" t="str">
        <f>INDEX(Modelo!$A$9:$D$89,MATCH(DataBase!$J2635,Modelo!$A$9:$A$89,0),MATCH(DataBase!M$1,Modelo!$A$9:$D$9,0))</f>
        <v>Pilar 2</v>
      </c>
      <c r="N2635" s="115" t="str">
        <f>INDEX(Modelo!$A$9:$D$89,MATCH(DataBase!$J2635,Modelo!$A$9:$A$89,0),MATCH(DataBase!N$1,Modelo!$A$9:$D$9,0))</f>
        <v>negativo</v>
      </c>
      <c r="O2635" s="115">
        <f t="array" ref="O2635">IF(N2635="negativo",INDEX($AD$3:$AG$51,MATCH(1,($B2635=$AD$3:$AD$51)*($J2635=$AE$3:$AE$51),0),3),IF(N2635="positivo",INDEX($AD$55:$AG$109,MATCH(1,($B2635=$AD$55:$AD$109)*($J2635=$AE$55:$AE$109),0),3)))</f>
        <v>142.88</v>
      </c>
      <c r="P2635" s="115">
        <f t="array" ref="P2635">IF(N2635="negativo",INDEX($AD$3:$AG$51,MATCH(1,($B2635=$AD$3:$AD$51)*($J2635=$AE$3:$AE$51),0),4),IF(N2635="positivo",INDEX($AD$55:$AG$109,MATCH(1,($B2635=$AD$55:$AD$109)*($J2635=$AE$55:$AE$109),0),4)))</f>
        <v>0</v>
      </c>
      <c r="Q2635" s="115" t="str">
        <f>VLOOKUP(M2635,Modelo!$A$2:$C$7,2,0)</f>
        <v>Acción Climática y Energía</v>
      </c>
      <c r="R2635" s="118">
        <f t="array" ref="R2635">INDEX(Modelo!$F$1:$H$37,MATCH(1,(DataBase!Q2635=Modelo!$G$1:$G$37)*(DataBase!B2635=Modelo!$F$1:$F$37),0),3)</f>
        <v>0.14285714285714285</v>
      </c>
      <c r="S2635" s="115">
        <f t="shared" si="84"/>
        <v>0</v>
      </c>
      <c r="T2635" s="115">
        <f t="shared" si="85"/>
        <v>0</v>
      </c>
    </row>
    <row r="2636" spans="1:20" x14ac:dyDescent="0.3">
      <c r="A2636" s="115" t="s">
        <v>326</v>
      </c>
      <c r="B2636" s="115" t="s">
        <v>313</v>
      </c>
      <c r="C2636" s="115" t="s">
        <v>103</v>
      </c>
      <c r="D2636" s="115" t="s">
        <v>87</v>
      </c>
      <c r="E2636" s="115" t="s">
        <v>86</v>
      </c>
      <c r="F2636" s="115" t="s">
        <v>86</v>
      </c>
      <c r="G2636" s="115">
        <v>1938</v>
      </c>
      <c r="H2636" s="115" t="s">
        <v>125</v>
      </c>
      <c r="I2636" s="115">
        <v>11.88773162</v>
      </c>
      <c r="J2636" s="115" t="s">
        <v>21</v>
      </c>
      <c r="K2636" s="115" t="str">
        <f>INDEX(DatosProcesados!$A$1:$BF$101,MATCH(DataBase!A2636,DatosProcesados!$A$1:$A$101,0),MATCH(DataBase!J2636,DatosProcesados!$A$1:$BF$1,0))</f>
        <v xml:space="preserve">No informa </v>
      </c>
      <c r="L2636" s="115" t="str">
        <f>INDEX(Modelo!$A$9:$D$89,MATCH(DataBase!$J2636,Modelo!$A$9:$A$89,0),MATCH(DataBase!L$1,Modelo!$A$9:$D$9,0))</f>
        <v>Impacto ambiental</v>
      </c>
      <c r="M2636" s="115" t="str">
        <f>INDEX(Modelo!$A$9:$D$89,MATCH(DataBase!$J2636,Modelo!$A$9:$A$89,0),MATCH(DataBase!M$1,Modelo!$A$9:$D$9,0))</f>
        <v>Pilar 2</v>
      </c>
      <c r="N2636" s="115" t="str">
        <f>INDEX(Modelo!$A$9:$D$89,MATCH(DataBase!$J2636,Modelo!$A$9:$A$89,0),MATCH(DataBase!N$1,Modelo!$A$9:$D$9,0))</f>
        <v>negativo</v>
      </c>
      <c r="O2636" s="115">
        <f t="array" ref="O2636">IF(N2636="negativo",INDEX($AD$3:$AG$51,MATCH(1,($B2636=$AD$3:$AD$51)*($J2636=$AE$3:$AE$51),0),3),IF(N2636="positivo",INDEX($AD$55:$AG$109,MATCH(1,($B2636=$AD$55:$AD$109)*($J2636=$AE$55:$AE$109),0),3)))</f>
        <v>5185867.41</v>
      </c>
      <c r="P2636" s="115">
        <f t="array" ref="P2636">IF(N2636="negativo",INDEX($AD$3:$AG$51,MATCH(1,($B2636=$AD$3:$AD$51)*($J2636=$AE$3:$AE$51),0),4),IF(N2636="positivo",INDEX($AD$55:$AG$109,MATCH(1,($B2636=$AD$55:$AD$109)*($J2636=$AE$55:$AE$109),0),4)))</f>
        <v>7986.04</v>
      </c>
      <c r="Q2636" s="115" t="str">
        <f>VLOOKUP(M2636,Modelo!$A$2:$C$7,2,0)</f>
        <v>Acción Climática y Energía</v>
      </c>
      <c r="R2636" s="118">
        <f t="array" ref="R2636">INDEX(Modelo!$F$1:$H$37,MATCH(1,(DataBase!Q2636=Modelo!$G$1:$G$37)*(DataBase!B2636=Modelo!$F$1:$F$37),0),3)</f>
        <v>0.17647058823529413</v>
      </c>
      <c r="S2636" s="115">
        <f t="shared" si="84"/>
        <v>0</v>
      </c>
      <c r="T2636" s="115">
        <f t="shared" si="85"/>
        <v>0</v>
      </c>
    </row>
    <row r="2637" spans="1:20" x14ac:dyDescent="0.3">
      <c r="A2637" s="115" t="s">
        <v>339</v>
      </c>
      <c r="B2637" s="115" t="s">
        <v>313</v>
      </c>
      <c r="C2637" s="115" t="s">
        <v>103</v>
      </c>
      <c r="D2637" s="115" t="s">
        <v>86</v>
      </c>
      <c r="E2637" s="115" t="s">
        <v>86</v>
      </c>
      <c r="F2637" s="115" t="s">
        <v>87</v>
      </c>
      <c r="G2637" s="115">
        <v>1984</v>
      </c>
      <c r="H2637" s="115" t="s">
        <v>177</v>
      </c>
      <c r="I2637" s="115">
        <v>5.5116464790000004</v>
      </c>
      <c r="J2637" s="115" t="s">
        <v>21</v>
      </c>
      <c r="K2637" s="115">
        <f>INDEX(DatosProcesados!$A$1:$BF$101,MATCH(DataBase!A2637,DatosProcesados!$A$1:$A$101,0),MATCH(DataBase!J2637,DatosProcesados!$A$1:$BF$1,0))</f>
        <v>157227</v>
      </c>
      <c r="L2637" s="115" t="str">
        <f>INDEX(Modelo!$A$9:$D$89,MATCH(DataBase!$J2637,Modelo!$A$9:$A$89,0),MATCH(DataBase!L$1,Modelo!$A$9:$D$9,0))</f>
        <v>Impacto ambiental</v>
      </c>
      <c r="M2637" s="115" t="str">
        <f>INDEX(Modelo!$A$9:$D$89,MATCH(DataBase!$J2637,Modelo!$A$9:$A$89,0),MATCH(DataBase!M$1,Modelo!$A$9:$D$9,0))</f>
        <v>Pilar 2</v>
      </c>
      <c r="N2637" s="115" t="str">
        <f>INDEX(Modelo!$A$9:$D$89,MATCH(DataBase!$J2637,Modelo!$A$9:$A$89,0),MATCH(DataBase!N$1,Modelo!$A$9:$D$9,0))</f>
        <v>negativo</v>
      </c>
      <c r="O2637" s="115">
        <f t="array" ref="O2637">IF(N2637="negativo",INDEX($AD$3:$AG$51,MATCH(1,($B2637=$AD$3:$AD$51)*($J2637=$AE$3:$AE$51),0),3),IF(N2637="positivo",INDEX($AD$55:$AG$109,MATCH(1,($B2637=$AD$55:$AD$109)*($J2637=$AE$55:$AE$109),0),3)))</f>
        <v>5185867.41</v>
      </c>
      <c r="P2637" s="115">
        <f t="array" ref="P2637">IF(N2637="negativo",INDEX($AD$3:$AG$51,MATCH(1,($B2637=$AD$3:$AD$51)*($J2637=$AE$3:$AE$51),0),4),IF(N2637="positivo",INDEX($AD$55:$AG$109,MATCH(1,($B2637=$AD$55:$AD$109)*($J2637=$AE$55:$AE$109),0),4)))</f>
        <v>7986.04</v>
      </c>
      <c r="Q2637" s="115" t="str">
        <f>VLOOKUP(M2637,Modelo!$A$2:$C$7,2,0)</f>
        <v>Acción Climática y Energía</v>
      </c>
      <c r="R2637" s="118">
        <f t="array" ref="R2637">INDEX(Modelo!$F$1:$H$37,MATCH(1,(DataBase!Q2637=Modelo!$G$1:$G$37)*(DataBase!B2637=Modelo!$F$1:$F$37),0),3)</f>
        <v>0.17647058823529413</v>
      </c>
      <c r="S2637" s="115">
        <f t="shared" si="84"/>
        <v>97.117721528641354</v>
      </c>
      <c r="T2637" s="115">
        <f t="shared" si="85"/>
        <v>17.138421446230829</v>
      </c>
    </row>
    <row r="2638" spans="1:20" x14ac:dyDescent="0.3">
      <c r="A2638" s="115" t="s">
        <v>317</v>
      </c>
      <c r="B2638" s="115" t="s">
        <v>313</v>
      </c>
      <c r="C2638" s="115" t="s">
        <v>103</v>
      </c>
      <c r="D2638" s="115" t="s">
        <v>87</v>
      </c>
      <c r="E2638" s="115" t="s">
        <v>86</v>
      </c>
      <c r="F2638" s="115" t="s">
        <v>86</v>
      </c>
      <c r="G2638" s="115">
        <v>2009</v>
      </c>
      <c r="H2638" s="115" t="s">
        <v>125</v>
      </c>
      <c r="I2638" s="115">
        <v>19.439396106</v>
      </c>
      <c r="J2638" s="115" t="s">
        <v>21</v>
      </c>
      <c r="K2638" s="115" t="str">
        <f>INDEX(DatosProcesados!$A$1:$BF$101,MATCH(DataBase!A2638,DatosProcesados!$A$1:$A$101,0),MATCH(DataBase!J2638,DatosProcesados!$A$1:$BF$1,0))</f>
        <v xml:space="preserve">No informa </v>
      </c>
      <c r="L2638" s="115" t="str">
        <f>INDEX(Modelo!$A$9:$D$89,MATCH(DataBase!$J2638,Modelo!$A$9:$A$89,0),MATCH(DataBase!L$1,Modelo!$A$9:$D$9,0))</f>
        <v>Impacto ambiental</v>
      </c>
      <c r="M2638" s="115" t="str">
        <f>INDEX(Modelo!$A$9:$D$89,MATCH(DataBase!$J2638,Modelo!$A$9:$A$89,0),MATCH(DataBase!M$1,Modelo!$A$9:$D$9,0))</f>
        <v>Pilar 2</v>
      </c>
      <c r="N2638" s="115" t="str">
        <f>INDEX(Modelo!$A$9:$D$89,MATCH(DataBase!$J2638,Modelo!$A$9:$A$89,0),MATCH(DataBase!N$1,Modelo!$A$9:$D$9,0))</f>
        <v>negativo</v>
      </c>
      <c r="O2638" s="115">
        <f t="array" ref="O2638">IF(N2638="negativo",INDEX($AD$3:$AG$51,MATCH(1,($B2638=$AD$3:$AD$51)*($J2638=$AE$3:$AE$51),0),3),IF(N2638="positivo",INDEX($AD$55:$AG$109,MATCH(1,($B2638=$AD$55:$AD$109)*($J2638=$AE$55:$AE$109),0),3)))</f>
        <v>5185867.41</v>
      </c>
      <c r="P2638" s="115">
        <f t="array" ref="P2638">IF(N2638="negativo",INDEX($AD$3:$AG$51,MATCH(1,($B2638=$AD$3:$AD$51)*($J2638=$AE$3:$AE$51),0),4),IF(N2638="positivo",INDEX($AD$55:$AG$109,MATCH(1,($B2638=$AD$55:$AD$109)*($J2638=$AE$55:$AE$109),0),4)))</f>
        <v>7986.04</v>
      </c>
      <c r="Q2638" s="115" t="str">
        <f>VLOOKUP(M2638,Modelo!$A$2:$C$7,2,0)</f>
        <v>Acción Climática y Energía</v>
      </c>
      <c r="R2638" s="118">
        <f t="array" ref="R2638">INDEX(Modelo!$F$1:$H$37,MATCH(1,(DataBase!Q2638=Modelo!$G$1:$G$37)*(DataBase!B2638=Modelo!$F$1:$F$37),0),3)</f>
        <v>0.17647058823529413</v>
      </c>
      <c r="S2638" s="115">
        <f t="shared" si="84"/>
        <v>0</v>
      </c>
      <c r="T2638" s="115">
        <f t="shared" si="85"/>
        <v>0</v>
      </c>
    </row>
    <row r="2639" spans="1:20" x14ac:dyDescent="0.3">
      <c r="A2639" s="115" t="s">
        <v>211</v>
      </c>
      <c r="B2639" s="115" t="s">
        <v>84</v>
      </c>
      <c r="C2639" s="115" t="s">
        <v>103</v>
      </c>
      <c r="D2639" s="115" t="s">
        <v>86</v>
      </c>
      <c r="E2639" s="115" t="s">
        <v>87</v>
      </c>
      <c r="F2639" s="115" t="s">
        <v>86</v>
      </c>
      <c r="G2639" s="115">
        <v>1972</v>
      </c>
      <c r="H2639" s="115" t="s">
        <v>125</v>
      </c>
      <c r="I2639" s="115">
        <v>0</v>
      </c>
      <c r="J2639" s="115" t="s">
        <v>21</v>
      </c>
      <c r="K2639" s="115">
        <f>INDEX(DatosProcesados!$A$1:$BF$101,MATCH(DataBase!A2639,DatosProcesados!$A$1:$A$101,0),MATCH(DataBase!J2639,DatosProcesados!$A$1:$BF$1,0))</f>
        <v>77507</v>
      </c>
      <c r="L2639" s="115" t="str">
        <f>INDEX(Modelo!$A$9:$D$89,MATCH(DataBase!$J2639,Modelo!$A$9:$A$89,0),MATCH(DataBase!L$1,Modelo!$A$9:$D$9,0))</f>
        <v>Impacto ambiental</v>
      </c>
      <c r="M2639" s="115" t="str">
        <f>INDEX(Modelo!$A$9:$D$89,MATCH(DataBase!$J2639,Modelo!$A$9:$A$89,0),MATCH(DataBase!M$1,Modelo!$A$9:$D$9,0))</f>
        <v>Pilar 2</v>
      </c>
      <c r="N2639" s="115" t="str">
        <f>INDEX(Modelo!$A$9:$D$89,MATCH(DataBase!$J2639,Modelo!$A$9:$A$89,0),MATCH(DataBase!N$1,Modelo!$A$9:$D$9,0))</f>
        <v>negativo</v>
      </c>
      <c r="O2639" s="115">
        <f t="array" ref="O2639">IF(N2639="negativo",INDEX($AD$3:$AG$51,MATCH(1,($B2639=$AD$3:$AD$51)*($J2639=$AE$3:$AE$51),0),3),IF(N2639="positivo",INDEX($AD$55:$AG$109,MATCH(1,($B2639=$AD$55:$AD$109)*($J2639=$AE$55:$AE$109),0),3)))</f>
        <v>9435307</v>
      </c>
      <c r="P2639" s="115">
        <f t="array" ref="P2639">IF(N2639="negativo",INDEX($AD$3:$AG$51,MATCH(1,($B2639=$AD$3:$AD$51)*($J2639=$AE$3:$AE$51),0),4),IF(N2639="positivo",INDEX($AD$55:$AG$109,MATCH(1,($B2639=$AD$55:$AD$109)*($J2639=$AE$55:$AE$109),0),4)))</f>
        <v>626</v>
      </c>
      <c r="Q2639" s="115" t="str">
        <f>VLOOKUP(M2639,Modelo!$A$2:$C$7,2,0)</f>
        <v>Acción Climática y Energía</v>
      </c>
      <c r="R2639" s="118">
        <f t="array" ref="R2639">INDEX(Modelo!$F$1:$H$37,MATCH(1,(DataBase!Q2639=Modelo!$G$1:$G$37)*(DataBase!B2639=Modelo!$F$1:$F$37),0),3)</f>
        <v>0.11764705882352941</v>
      </c>
      <c r="S2639" s="115">
        <f t="shared" si="84"/>
        <v>99.185123482182391</v>
      </c>
      <c r="T2639" s="115">
        <f t="shared" si="85"/>
        <v>11.66883805672734</v>
      </c>
    </row>
    <row r="2640" spans="1:20" x14ac:dyDescent="0.3">
      <c r="A2640" s="115" t="s">
        <v>351</v>
      </c>
      <c r="B2640" s="115" t="s">
        <v>313</v>
      </c>
      <c r="C2640" s="115" t="s">
        <v>103</v>
      </c>
      <c r="D2640" s="115" t="s">
        <v>87</v>
      </c>
      <c r="E2640" s="115" t="s">
        <v>86</v>
      </c>
      <c r="F2640" s="115" t="s">
        <v>86</v>
      </c>
      <c r="G2640" s="115">
        <v>1997</v>
      </c>
      <c r="H2640" s="115" t="s">
        <v>125</v>
      </c>
      <c r="I2640" s="115">
        <v>3.874476933</v>
      </c>
      <c r="J2640" s="115" t="s">
        <v>21</v>
      </c>
      <c r="K2640" s="115" t="str">
        <f>INDEX(DatosProcesados!$A$1:$BF$101,MATCH(DataBase!A2640,DatosProcesados!$A$1:$A$101,0),MATCH(DataBase!J2640,DatosProcesados!$A$1:$BF$1,0))</f>
        <v xml:space="preserve">No informa </v>
      </c>
      <c r="L2640" s="115" t="str">
        <f>INDEX(Modelo!$A$9:$D$89,MATCH(DataBase!$J2640,Modelo!$A$9:$A$89,0),MATCH(DataBase!L$1,Modelo!$A$9:$D$9,0))</f>
        <v>Impacto ambiental</v>
      </c>
      <c r="M2640" s="115" t="str">
        <f>INDEX(Modelo!$A$9:$D$89,MATCH(DataBase!$J2640,Modelo!$A$9:$A$89,0),MATCH(DataBase!M$1,Modelo!$A$9:$D$9,0))</f>
        <v>Pilar 2</v>
      </c>
      <c r="N2640" s="115" t="str">
        <f>INDEX(Modelo!$A$9:$D$89,MATCH(DataBase!$J2640,Modelo!$A$9:$A$89,0),MATCH(DataBase!N$1,Modelo!$A$9:$D$9,0))</f>
        <v>negativo</v>
      </c>
      <c r="O2640" s="115">
        <f t="array" ref="O2640">IF(N2640="negativo",INDEX($AD$3:$AG$51,MATCH(1,($B2640=$AD$3:$AD$51)*($J2640=$AE$3:$AE$51),0),3),IF(N2640="positivo",INDEX($AD$55:$AG$109,MATCH(1,($B2640=$AD$55:$AD$109)*($J2640=$AE$55:$AE$109),0),3)))</f>
        <v>5185867.41</v>
      </c>
      <c r="P2640" s="115">
        <f t="array" ref="P2640">IF(N2640="negativo",INDEX($AD$3:$AG$51,MATCH(1,($B2640=$AD$3:$AD$51)*($J2640=$AE$3:$AE$51),0),4),IF(N2640="positivo",INDEX($AD$55:$AG$109,MATCH(1,($B2640=$AD$55:$AD$109)*($J2640=$AE$55:$AE$109),0),4)))</f>
        <v>7986.04</v>
      </c>
      <c r="Q2640" s="115" t="str">
        <f>VLOOKUP(M2640,Modelo!$A$2:$C$7,2,0)</f>
        <v>Acción Climática y Energía</v>
      </c>
      <c r="R2640" s="118">
        <f t="array" ref="R2640">INDEX(Modelo!$F$1:$H$37,MATCH(1,(DataBase!Q2640=Modelo!$G$1:$G$37)*(DataBase!B2640=Modelo!$F$1:$F$37),0),3)</f>
        <v>0.17647058823529413</v>
      </c>
      <c r="S2640" s="115">
        <f t="shared" si="84"/>
        <v>0</v>
      </c>
      <c r="T2640" s="115">
        <f t="shared" si="85"/>
        <v>0</v>
      </c>
    </row>
    <row r="2641" spans="1:20" x14ac:dyDescent="0.3">
      <c r="A2641" s="115" t="s">
        <v>411</v>
      </c>
      <c r="B2641" s="115" t="s">
        <v>407</v>
      </c>
      <c r="C2641" s="115" t="s">
        <v>103</v>
      </c>
      <c r="D2641" s="115" t="s">
        <v>87</v>
      </c>
      <c r="E2641" s="115" t="s">
        <v>86</v>
      </c>
      <c r="F2641" s="115" t="s">
        <v>87</v>
      </c>
      <c r="G2641" s="115">
        <v>1935</v>
      </c>
      <c r="H2641" s="115" t="s">
        <v>244</v>
      </c>
      <c r="I2641" s="115">
        <v>11.495989482000001</v>
      </c>
      <c r="J2641" s="115" t="s">
        <v>21</v>
      </c>
      <c r="K2641" s="115" t="str">
        <f>INDEX(DatosProcesados!$A$1:$BF$101,MATCH(DataBase!A2641,DatosProcesados!$A$1:$A$101,0),MATCH(DataBase!J2641,DatosProcesados!$A$1:$BF$1,0))</f>
        <v xml:space="preserve">No informa </v>
      </c>
      <c r="L2641" s="115" t="str">
        <f>INDEX(Modelo!$A$9:$D$89,MATCH(DataBase!$J2641,Modelo!$A$9:$A$89,0),MATCH(DataBase!L$1,Modelo!$A$9:$D$9,0))</f>
        <v>Impacto ambiental</v>
      </c>
      <c r="M2641" s="115" t="str">
        <f>INDEX(Modelo!$A$9:$D$89,MATCH(DataBase!$J2641,Modelo!$A$9:$A$89,0),MATCH(DataBase!M$1,Modelo!$A$9:$D$9,0))</f>
        <v>Pilar 2</v>
      </c>
      <c r="N2641" s="115" t="str">
        <f>INDEX(Modelo!$A$9:$D$89,MATCH(DataBase!$J2641,Modelo!$A$9:$A$89,0),MATCH(DataBase!N$1,Modelo!$A$9:$D$9,0))</f>
        <v>negativo</v>
      </c>
      <c r="O2641" s="115">
        <f t="array" ref="O2641">IF(N2641="negativo",INDEX($AD$3:$AG$51,MATCH(1,($B2641=$AD$3:$AD$51)*($J2641=$AE$3:$AE$51),0),3),IF(N2641="positivo",INDEX($AD$55:$AG$109,MATCH(1,($B2641=$AD$55:$AD$109)*($J2641=$AE$55:$AE$109),0),3)))</f>
        <v>151117258</v>
      </c>
      <c r="P2641" s="115">
        <f t="array" ref="P2641">IF(N2641="negativo",INDEX($AD$3:$AG$51,MATCH(1,($B2641=$AD$3:$AD$51)*($J2641=$AE$3:$AE$51),0),4),IF(N2641="positivo",INDEX($AD$55:$AG$109,MATCH(1,($B2641=$AD$55:$AD$109)*($J2641=$AE$55:$AE$109),0),4)))</f>
        <v>4343445</v>
      </c>
      <c r="Q2641" s="115" t="str">
        <f>VLOOKUP(M2641,Modelo!$A$2:$C$7,2,0)</f>
        <v>Acción Climática y Energía</v>
      </c>
      <c r="R2641" s="118">
        <f t="array" ref="R2641">INDEX(Modelo!$F$1:$H$37,MATCH(1,(DataBase!Q2641=Modelo!$G$1:$G$37)*(DataBase!B2641=Modelo!$F$1:$F$37),0),3)</f>
        <v>0.19230769230769232</v>
      </c>
      <c r="S2641" s="115">
        <f t="shared" si="84"/>
        <v>0</v>
      </c>
      <c r="T2641" s="115">
        <f t="shared" si="85"/>
        <v>0</v>
      </c>
    </row>
    <row r="2642" spans="1:20" x14ac:dyDescent="0.3">
      <c r="A2642" s="115" t="s">
        <v>406</v>
      </c>
      <c r="B2642" s="115" t="s">
        <v>407</v>
      </c>
      <c r="C2642" s="115" t="s">
        <v>97</v>
      </c>
      <c r="D2642" s="115" t="s">
        <v>86</v>
      </c>
      <c r="E2642" s="115" t="s">
        <v>87</v>
      </c>
      <c r="F2642" s="115" t="s">
        <v>87</v>
      </c>
      <c r="G2642" s="115">
        <v>1951</v>
      </c>
      <c r="H2642" s="115" t="s">
        <v>125</v>
      </c>
      <c r="I2642" s="115">
        <v>113.923310323</v>
      </c>
      <c r="J2642" s="115" t="s">
        <v>21</v>
      </c>
      <c r="K2642" s="115">
        <f>INDEX(DatosProcesados!$A$1:$BF$101,MATCH(DataBase!A2642,DatosProcesados!$A$1:$A$101,0),MATCH(DataBase!J2642,DatosProcesados!$A$1:$BF$1,0))</f>
        <v>151117258</v>
      </c>
      <c r="L2642" s="115" t="str">
        <f>INDEX(Modelo!$A$9:$D$89,MATCH(DataBase!$J2642,Modelo!$A$9:$A$89,0),MATCH(DataBase!L$1,Modelo!$A$9:$D$9,0))</f>
        <v>Impacto ambiental</v>
      </c>
      <c r="M2642" s="115" t="str">
        <f>INDEX(Modelo!$A$9:$D$89,MATCH(DataBase!$J2642,Modelo!$A$9:$A$89,0),MATCH(DataBase!M$1,Modelo!$A$9:$D$9,0))</f>
        <v>Pilar 2</v>
      </c>
      <c r="N2642" s="115" t="str">
        <f>INDEX(Modelo!$A$9:$D$89,MATCH(DataBase!$J2642,Modelo!$A$9:$A$89,0),MATCH(DataBase!N$1,Modelo!$A$9:$D$9,0))</f>
        <v>negativo</v>
      </c>
      <c r="O2642" s="115">
        <f t="array" ref="O2642">IF(N2642="negativo",INDEX($AD$3:$AG$51,MATCH(1,($B2642=$AD$3:$AD$51)*($J2642=$AE$3:$AE$51),0),3),IF(N2642="positivo",INDEX($AD$55:$AG$109,MATCH(1,($B2642=$AD$55:$AD$109)*($J2642=$AE$55:$AE$109),0),3)))</f>
        <v>151117258</v>
      </c>
      <c r="P2642" s="115">
        <f t="array" ref="P2642">IF(N2642="negativo",INDEX($AD$3:$AG$51,MATCH(1,($B2642=$AD$3:$AD$51)*($J2642=$AE$3:$AE$51),0),4),IF(N2642="positivo",INDEX($AD$55:$AG$109,MATCH(1,($B2642=$AD$55:$AD$109)*($J2642=$AE$55:$AE$109),0),4)))</f>
        <v>4343445</v>
      </c>
      <c r="Q2642" s="115" t="str">
        <f>VLOOKUP(M2642,Modelo!$A$2:$C$7,2,0)</f>
        <v>Acción Climática y Energía</v>
      </c>
      <c r="R2642" s="118">
        <f t="array" ref="R2642">INDEX(Modelo!$F$1:$H$37,MATCH(1,(DataBase!Q2642=Modelo!$G$1:$G$37)*(DataBase!B2642=Modelo!$F$1:$F$37),0),3)</f>
        <v>0.19230769230769232</v>
      </c>
      <c r="S2642" s="115">
        <f t="shared" si="84"/>
        <v>0</v>
      </c>
      <c r="T2642" s="115">
        <f t="shared" si="85"/>
        <v>0</v>
      </c>
    </row>
    <row r="2643" spans="1:20" x14ac:dyDescent="0.3">
      <c r="A2643" s="115" t="s">
        <v>96</v>
      </c>
      <c r="B2643" s="115" t="s">
        <v>84</v>
      </c>
      <c r="C2643" s="115" t="s">
        <v>97</v>
      </c>
      <c r="D2643" s="115" t="s">
        <v>86</v>
      </c>
      <c r="E2643" s="115" t="s">
        <v>86</v>
      </c>
      <c r="F2643" s="115" t="s">
        <v>87</v>
      </c>
      <c r="G2643" s="115">
        <v>1997</v>
      </c>
      <c r="H2643" s="115" t="s">
        <v>125</v>
      </c>
      <c r="I2643" s="115">
        <v>15.780332546</v>
      </c>
      <c r="J2643" s="115" t="s">
        <v>21</v>
      </c>
      <c r="K2643" s="115">
        <f>INDEX(DatosProcesados!$A$1:$BF$101,MATCH(DataBase!A2643,DatosProcesados!$A$1:$A$101,0),MATCH(DataBase!J2643,DatosProcesados!$A$1:$BF$1,0))</f>
        <v>707340.16</v>
      </c>
      <c r="L2643" s="115" t="str">
        <f>INDEX(Modelo!$A$9:$D$89,MATCH(DataBase!$J2643,Modelo!$A$9:$A$89,0),MATCH(DataBase!L$1,Modelo!$A$9:$D$9,0))</f>
        <v>Impacto ambiental</v>
      </c>
      <c r="M2643" s="115" t="str">
        <f>INDEX(Modelo!$A$9:$D$89,MATCH(DataBase!$J2643,Modelo!$A$9:$A$89,0),MATCH(DataBase!M$1,Modelo!$A$9:$D$9,0))</f>
        <v>Pilar 2</v>
      </c>
      <c r="N2643" s="115" t="str">
        <f>INDEX(Modelo!$A$9:$D$89,MATCH(DataBase!$J2643,Modelo!$A$9:$A$89,0),MATCH(DataBase!N$1,Modelo!$A$9:$D$9,0))</f>
        <v>negativo</v>
      </c>
      <c r="O2643" s="115">
        <f t="array" ref="O2643">IF(N2643="negativo",INDEX($AD$3:$AG$51,MATCH(1,($B2643=$AD$3:$AD$51)*($J2643=$AE$3:$AE$51),0),3),IF(N2643="positivo",INDEX($AD$55:$AG$109,MATCH(1,($B2643=$AD$55:$AD$109)*($J2643=$AE$55:$AE$109),0),3)))</f>
        <v>9435307</v>
      </c>
      <c r="P2643" s="115">
        <f t="array" ref="P2643">IF(N2643="negativo",INDEX($AD$3:$AG$51,MATCH(1,($B2643=$AD$3:$AD$51)*($J2643=$AE$3:$AE$51),0),4),IF(N2643="positivo",INDEX($AD$55:$AG$109,MATCH(1,($B2643=$AD$55:$AD$109)*($J2643=$AE$55:$AE$109),0),4)))</f>
        <v>626</v>
      </c>
      <c r="Q2643" s="115" t="str">
        <f>VLOOKUP(M2643,Modelo!$A$2:$C$7,2,0)</f>
        <v>Acción Climática y Energía</v>
      </c>
      <c r="R2643" s="118">
        <f t="array" ref="R2643">INDEX(Modelo!$F$1:$H$37,MATCH(1,(DataBase!Q2643=Modelo!$G$1:$G$37)*(DataBase!B2643=Modelo!$F$1:$F$37),0),3)</f>
        <v>0.11764705882352941</v>
      </c>
      <c r="S2643" s="115">
        <f t="shared" si="84"/>
        <v>92.509400582807203</v>
      </c>
      <c r="T2643" s="115">
        <f t="shared" si="85"/>
        <v>10.883458892094964</v>
      </c>
    </row>
    <row r="2644" spans="1:20" x14ac:dyDescent="0.3">
      <c r="A2644" s="115" t="s">
        <v>83</v>
      </c>
      <c r="B2644" s="115" t="s">
        <v>84</v>
      </c>
      <c r="C2644" s="115" t="s">
        <v>85</v>
      </c>
      <c r="D2644" s="115" t="s">
        <v>86</v>
      </c>
      <c r="E2644" s="115" t="s">
        <v>86</v>
      </c>
      <c r="F2644" s="115" t="s">
        <v>87</v>
      </c>
      <c r="G2644" s="115">
        <v>1955</v>
      </c>
      <c r="H2644" s="115" t="s">
        <v>125</v>
      </c>
      <c r="I2644" s="115">
        <v>20.574477179999999</v>
      </c>
      <c r="J2644" s="115" t="s">
        <v>21</v>
      </c>
      <c r="K2644" s="115" t="str">
        <f>INDEX(DatosProcesados!$A$1:$BF$101,MATCH(DataBase!A2644,DatosProcesados!$A$1:$A$101,0),MATCH(DataBase!J2644,DatosProcesados!$A$1:$BF$1,0))</f>
        <v xml:space="preserve">No informa </v>
      </c>
      <c r="L2644" s="115" t="str">
        <f>INDEX(Modelo!$A$9:$D$89,MATCH(DataBase!$J2644,Modelo!$A$9:$A$89,0),MATCH(DataBase!L$1,Modelo!$A$9:$D$9,0))</f>
        <v>Impacto ambiental</v>
      </c>
      <c r="M2644" s="115" t="str">
        <f>INDEX(Modelo!$A$9:$D$89,MATCH(DataBase!$J2644,Modelo!$A$9:$A$89,0),MATCH(DataBase!M$1,Modelo!$A$9:$D$9,0))</f>
        <v>Pilar 2</v>
      </c>
      <c r="N2644" s="115" t="str">
        <f>INDEX(Modelo!$A$9:$D$89,MATCH(DataBase!$J2644,Modelo!$A$9:$A$89,0),MATCH(DataBase!N$1,Modelo!$A$9:$D$9,0))</f>
        <v>negativo</v>
      </c>
      <c r="O2644" s="115">
        <f t="array" ref="O2644">IF(N2644="negativo",INDEX($AD$3:$AG$51,MATCH(1,($B2644=$AD$3:$AD$51)*($J2644=$AE$3:$AE$51),0),3),IF(N2644="positivo",INDEX($AD$55:$AG$109,MATCH(1,($B2644=$AD$55:$AD$109)*($J2644=$AE$55:$AE$109),0),3)))</f>
        <v>9435307</v>
      </c>
      <c r="P2644" s="115">
        <f t="array" ref="P2644">IF(N2644="negativo",INDEX($AD$3:$AG$51,MATCH(1,($B2644=$AD$3:$AD$51)*($J2644=$AE$3:$AE$51),0),4),IF(N2644="positivo",INDEX($AD$55:$AG$109,MATCH(1,($B2644=$AD$55:$AD$109)*($J2644=$AE$55:$AE$109),0),4)))</f>
        <v>626</v>
      </c>
      <c r="Q2644" s="115" t="str">
        <f>VLOOKUP(M2644,Modelo!$A$2:$C$7,2,0)</f>
        <v>Acción Climática y Energía</v>
      </c>
      <c r="R2644" s="118">
        <f t="array" ref="R2644">INDEX(Modelo!$F$1:$H$37,MATCH(1,(DataBase!Q2644=Modelo!$G$1:$G$37)*(DataBase!B2644=Modelo!$F$1:$F$37),0),3)</f>
        <v>0.11764705882352941</v>
      </c>
      <c r="S2644" s="115">
        <f t="shared" si="84"/>
        <v>0</v>
      </c>
      <c r="T2644" s="115">
        <f t="shared" si="85"/>
        <v>0</v>
      </c>
    </row>
    <row r="2645" spans="1:20" x14ac:dyDescent="0.3">
      <c r="A2645" s="115" t="s">
        <v>243</v>
      </c>
      <c r="B2645" s="115" t="s">
        <v>216</v>
      </c>
      <c r="C2645" s="115" t="s">
        <v>103</v>
      </c>
      <c r="D2645" s="115" t="s">
        <v>86</v>
      </c>
      <c r="E2645" s="115" t="s">
        <v>86</v>
      </c>
      <c r="F2645" s="115" t="s">
        <v>87</v>
      </c>
      <c r="G2645" s="115">
        <v>1985</v>
      </c>
      <c r="H2645" s="115" t="s">
        <v>244</v>
      </c>
      <c r="I2645" s="115">
        <v>2.6249202149999999</v>
      </c>
      <c r="J2645" s="115" t="s">
        <v>21</v>
      </c>
      <c r="K2645" s="115">
        <f>INDEX(DatosProcesados!$A$1:$BF$101,MATCH(DataBase!A2645,DatosProcesados!$A$1:$A$101,0),MATCH(DataBase!J2645,DatosProcesados!$A$1:$BF$1,0))</f>
        <v>304036</v>
      </c>
      <c r="L2645" s="115" t="str">
        <f>INDEX(Modelo!$A$9:$D$89,MATCH(DataBase!$J2645,Modelo!$A$9:$A$89,0),MATCH(DataBase!L$1,Modelo!$A$9:$D$9,0))</f>
        <v>Impacto ambiental</v>
      </c>
      <c r="M2645" s="115" t="str">
        <f>INDEX(Modelo!$A$9:$D$89,MATCH(DataBase!$J2645,Modelo!$A$9:$A$89,0),MATCH(DataBase!M$1,Modelo!$A$9:$D$9,0))</f>
        <v>Pilar 2</v>
      </c>
      <c r="N2645" s="115" t="str">
        <f>INDEX(Modelo!$A$9:$D$89,MATCH(DataBase!$J2645,Modelo!$A$9:$A$89,0),MATCH(DataBase!N$1,Modelo!$A$9:$D$9,0))</f>
        <v>negativo</v>
      </c>
      <c r="O2645" s="115">
        <f t="array" ref="O2645">IF(N2645="negativo",INDEX($AD$3:$AG$51,MATCH(1,($B2645=$AD$3:$AD$51)*($J2645=$AE$3:$AE$51),0),3),IF(N2645="positivo",INDEX($AD$55:$AG$109,MATCH(1,($B2645=$AD$55:$AD$109)*($J2645=$AE$55:$AE$109),0),3)))</f>
        <v>3177444</v>
      </c>
      <c r="P2645" s="115">
        <f t="array" ref="P2645">IF(N2645="negativo",INDEX($AD$3:$AG$51,MATCH(1,($B2645=$AD$3:$AD$51)*($J2645=$AE$3:$AE$51),0),4),IF(N2645="positivo",INDEX($AD$55:$AG$109,MATCH(1,($B2645=$AD$55:$AD$109)*($J2645=$AE$55:$AE$109),0),4)))</f>
        <v>1034.08</v>
      </c>
      <c r="Q2645" s="115" t="str">
        <f>VLOOKUP(M2645,Modelo!$A$2:$C$7,2,0)</f>
        <v>Acción Climática y Energía</v>
      </c>
      <c r="R2645" s="118">
        <f t="array" ref="R2645">INDEX(Modelo!$F$1:$H$37,MATCH(1,(DataBase!Q2645=Modelo!$G$1:$G$37)*(DataBase!B2645=Modelo!$F$1:$F$37),0),3)</f>
        <v>0.21052631578947367</v>
      </c>
      <c r="S2645" s="115">
        <f t="shared" si="84"/>
        <v>90.460868476320584</v>
      </c>
      <c r="T2645" s="115">
        <f t="shared" si="85"/>
        <v>19.044393363435912</v>
      </c>
    </row>
    <row r="2646" spans="1:20" x14ac:dyDescent="0.3">
      <c r="A2646" s="115" t="s">
        <v>263</v>
      </c>
      <c r="B2646" s="115" t="s">
        <v>216</v>
      </c>
      <c r="C2646" s="115" t="s">
        <v>97</v>
      </c>
      <c r="D2646" s="115" t="s">
        <v>86</v>
      </c>
      <c r="E2646" s="115" t="s">
        <v>86</v>
      </c>
      <c r="F2646" s="115" t="s">
        <v>86</v>
      </c>
      <c r="G2646" s="115">
        <v>1990</v>
      </c>
      <c r="H2646" s="115" t="s">
        <v>125</v>
      </c>
      <c r="I2646" s="115">
        <v>2.3114637089999999</v>
      </c>
      <c r="J2646" s="115" t="s">
        <v>21</v>
      </c>
      <c r="K2646" s="115">
        <f>INDEX(DatosProcesados!$A$1:$BF$101,MATCH(DataBase!A2646,DatosProcesados!$A$1:$A$101,0),MATCH(DataBase!J2646,DatosProcesados!$A$1:$BF$1,0))</f>
        <v>1034.08</v>
      </c>
      <c r="L2646" s="115" t="str">
        <f>INDEX(Modelo!$A$9:$D$89,MATCH(DataBase!$J2646,Modelo!$A$9:$A$89,0),MATCH(DataBase!L$1,Modelo!$A$9:$D$9,0))</f>
        <v>Impacto ambiental</v>
      </c>
      <c r="M2646" s="115" t="str">
        <f>INDEX(Modelo!$A$9:$D$89,MATCH(DataBase!$J2646,Modelo!$A$9:$A$89,0),MATCH(DataBase!M$1,Modelo!$A$9:$D$9,0))</f>
        <v>Pilar 2</v>
      </c>
      <c r="N2646" s="115" t="str">
        <f>INDEX(Modelo!$A$9:$D$89,MATCH(DataBase!$J2646,Modelo!$A$9:$A$89,0),MATCH(DataBase!N$1,Modelo!$A$9:$D$9,0))</f>
        <v>negativo</v>
      </c>
      <c r="O2646" s="115">
        <f t="array" ref="O2646">IF(N2646="negativo",INDEX($AD$3:$AG$51,MATCH(1,($B2646=$AD$3:$AD$51)*($J2646=$AE$3:$AE$51),0),3),IF(N2646="positivo",INDEX($AD$55:$AG$109,MATCH(1,($B2646=$AD$55:$AD$109)*($J2646=$AE$55:$AE$109),0),3)))</f>
        <v>3177444</v>
      </c>
      <c r="P2646" s="115">
        <f t="array" ref="P2646">IF(N2646="negativo",INDEX($AD$3:$AG$51,MATCH(1,($B2646=$AD$3:$AD$51)*($J2646=$AE$3:$AE$51),0),4),IF(N2646="positivo",INDEX($AD$55:$AG$109,MATCH(1,($B2646=$AD$55:$AD$109)*($J2646=$AE$55:$AE$109),0),4)))</f>
        <v>1034.08</v>
      </c>
      <c r="Q2646" s="115" t="str">
        <f>VLOOKUP(M2646,Modelo!$A$2:$C$7,2,0)</f>
        <v>Acción Climática y Energía</v>
      </c>
      <c r="R2646" s="118">
        <f t="array" ref="R2646">INDEX(Modelo!$F$1:$H$37,MATCH(1,(DataBase!Q2646=Modelo!$G$1:$G$37)*(DataBase!B2646=Modelo!$F$1:$F$37),0),3)</f>
        <v>0.21052631578947367</v>
      </c>
      <c r="S2646" s="115">
        <f t="shared" si="84"/>
        <v>100</v>
      </c>
      <c r="T2646" s="115">
        <f t="shared" si="85"/>
        <v>21.052631578947366</v>
      </c>
    </row>
    <row r="2647" spans="1:20" x14ac:dyDescent="0.3">
      <c r="A2647" s="115" t="s">
        <v>321</v>
      </c>
      <c r="B2647" s="115" t="s">
        <v>313</v>
      </c>
      <c r="C2647" s="115" t="s">
        <v>103</v>
      </c>
      <c r="D2647" s="115" t="s">
        <v>86</v>
      </c>
      <c r="E2647" s="115" t="s">
        <v>86</v>
      </c>
      <c r="F2647" s="115" t="s">
        <v>87</v>
      </c>
      <c r="G2647" s="115">
        <v>1949</v>
      </c>
      <c r="H2647" s="115" t="s">
        <v>125</v>
      </c>
      <c r="I2647" s="115">
        <v>16.077688644999999</v>
      </c>
      <c r="J2647" s="115" t="s">
        <v>21</v>
      </c>
      <c r="K2647" s="115">
        <f>INDEX(DatosProcesados!$A$1:$BF$101,MATCH(DataBase!A2647,DatosProcesados!$A$1:$A$101,0),MATCH(DataBase!J2647,DatosProcesados!$A$1:$BF$1,0))</f>
        <v>195991.7</v>
      </c>
      <c r="L2647" s="115" t="str">
        <f>INDEX(Modelo!$A$9:$D$89,MATCH(DataBase!$J2647,Modelo!$A$9:$A$89,0),MATCH(DataBase!L$1,Modelo!$A$9:$D$9,0))</f>
        <v>Impacto ambiental</v>
      </c>
      <c r="M2647" s="115" t="str">
        <f>INDEX(Modelo!$A$9:$D$89,MATCH(DataBase!$J2647,Modelo!$A$9:$A$89,0),MATCH(DataBase!M$1,Modelo!$A$9:$D$9,0))</f>
        <v>Pilar 2</v>
      </c>
      <c r="N2647" s="115" t="str">
        <f>INDEX(Modelo!$A$9:$D$89,MATCH(DataBase!$J2647,Modelo!$A$9:$A$89,0),MATCH(DataBase!N$1,Modelo!$A$9:$D$9,0))</f>
        <v>negativo</v>
      </c>
      <c r="O2647" s="115">
        <f t="array" ref="O2647">IF(N2647="negativo",INDEX($AD$3:$AG$51,MATCH(1,($B2647=$AD$3:$AD$51)*($J2647=$AE$3:$AE$51),0),3),IF(N2647="positivo",INDEX($AD$55:$AG$109,MATCH(1,($B2647=$AD$55:$AD$109)*($J2647=$AE$55:$AE$109),0),3)))</f>
        <v>5185867.41</v>
      </c>
      <c r="P2647" s="115">
        <f t="array" ref="P2647">IF(N2647="negativo",INDEX($AD$3:$AG$51,MATCH(1,($B2647=$AD$3:$AD$51)*($J2647=$AE$3:$AE$51),0),4),IF(N2647="positivo",INDEX($AD$55:$AG$109,MATCH(1,($B2647=$AD$55:$AD$109)*($J2647=$AE$55:$AE$109),0),4)))</f>
        <v>7986.04</v>
      </c>
      <c r="Q2647" s="115" t="str">
        <f>VLOOKUP(M2647,Modelo!$A$2:$C$7,2,0)</f>
        <v>Acción Climática y Energía</v>
      </c>
      <c r="R2647" s="118">
        <f t="array" ref="R2647">INDEX(Modelo!$F$1:$H$37,MATCH(1,(DataBase!Q2647=Modelo!$G$1:$G$37)*(DataBase!B2647=Modelo!$F$1:$F$37),0),3)</f>
        <v>0.17647058823529413</v>
      </c>
      <c r="S2647" s="115">
        <f t="shared" si="84"/>
        <v>96.369062043613411</v>
      </c>
      <c r="T2647" s="115">
        <f t="shared" si="85"/>
        <v>17.006305066520014</v>
      </c>
    </row>
    <row r="2648" spans="1:20" x14ac:dyDescent="0.3">
      <c r="A2648" s="115" t="s">
        <v>363</v>
      </c>
      <c r="B2648" s="115" t="s">
        <v>313</v>
      </c>
      <c r="C2648" s="115" t="s">
        <v>103</v>
      </c>
      <c r="D2648" s="115" t="s">
        <v>87</v>
      </c>
      <c r="E2648" s="115" t="s">
        <v>87</v>
      </c>
      <c r="F2648" s="115" t="s">
        <v>87</v>
      </c>
      <c r="G2648" s="115">
        <v>1889</v>
      </c>
      <c r="H2648" s="115" t="s">
        <v>177</v>
      </c>
      <c r="I2648" s="115">
        <v>2.3075606390000001</v>
      </c>
      <c r="J2648" s="115" t="s">
        <v>21</v>
      </c>
      <c r="K2648" s="115">
        <f>INDEX(DatosProcesados!$A$1:$BF$101,MATCH(DataBase!A2648,DatosProcesados!$A$1:$A$101,0),MATCH(DataBase!J2648,DatosProcesados!$A$1:$BF$1,0))</f>
        <v>444610</v>
      </c>
      <c r="L2648" s="115" t="str">
        <f>INDEX(Modelo!$A$9:$D$89,MATCH(DataBase!$J2648,Modelo!$A$9:$A$89,0),MATCH(DataBase!L$1,Modelo!$A$9:$D$9,0))</f>
        <v>Impacto ambiental</v>
      </c>
      <c r="M2648" s="115" t="str">
        <f>INDEX(Modelo!$A$9:$D$89,MATCH(DataBase!$J2648,Modelo!$A$9:$A$89,0),MATCH(DataBase!M$1,Modelo!$A$9:$D$9,0))</f>
        <v>Pilar 2</v>
      </c>
      <c r="N2648" s="115" t="str">
        <f>INDEX(Modelo!$A$9:$D$89,MATCH(DataBase!$J2648,Modelo!$A$9:$A$89,0),MATCH(DataBase!N$1,Modelo!$A$9:$D$9,0))</f>
        <v>negativo</v>
      </c>
      <c r="O2648" s="115">
        <f t="array" ref="O2648">IF(N2648="negativo",INDEX($AD$3:$AG$51,MATCH(1,($B2648=$AD$3:$AD$51)*($J2648=$AE$3:$AE$51),0),3),IF(N2648="positivo",INDEX($AD$55:$AG$109,MATCH(1,($B2648=$AD$55:$AD$109)*($J2648=$AE$55:$AE$109),0),3)))</f>
        <v>5185867.41</v>
      </c>
      <c r="P2648" s="115">
        <f t="array" ref="P2648">IF(N2648="negativo",INDEX($AD$3:$AG$51,MATCH(1,($B2648=$AD$3:$AD$51)*($J2648=$AE$3:$AE$51),0),4),IF(N2648="positivo",INDEX($AD$55:$AG$109,MATCH(1,($B2648=$AD$55:$AD$109)*($J2648=$AE$55:$AE$109),0),4)))</f>
        <v>7986.04</v>
      </c>
      <c r="Q2648" s="115" t="str">
        <f>VLOOKUP(M2648,Modelo!$A$2:$C$7,2,0)</f>
        <v>Acción Climática y Energía</v>
      </c>
      <c r="R2648" s="118">
        <f t="array" ref="R2648">INDEX(Modelo!$F$1:$H$37,MATCH(1,(DataBase!Q2648=Modelo!$G$1:$G$37)*(DataBase!B2648=Modelo!$F$1:$F$37),0),3)</f>
        <v>0.17647058823529413</v>
      </c>
      <c r="S2648" s="115">
        <f t="shared" si="84"/>
        <v>91.567517121389756</v>
      </c>
      <c r="T2648" s="115">
        <f t="shared" si="85"/>
        <v>16.158973609657018</v>
      </c>
    </row>
    <row r="2649" spans="1:20" x14ac:dyDescent="0.3">
      <c r="A2649" s="115" t="s">
        <v>423</v>
      </c>
      <c r="B2649" s="115" t="s">
        <v>407</v>
      </c>
      <c r="C2649" s="115" t="s">
        <v>103</v>
      </c>
      <c r="D2649" s="115" t="s">
        <v>86</v>
      </c>
      <c r="E2649" s="115" t="s">
        <v>87</v>
      </c>
      <c r="F2649" s="115" t="s">
        <v>87</v>
      </c>
      <c r="G2649" s="115">
        <v>1985</v>
      </c>
      <c r="H2649" s="115" t="s">
        <v>422</v>
      </c>
      <c r="I2649" s="115">
        <v>4.2502446559999996</v>
      </c>
      <c r="J2649" s="115" t="s">
        <v>21</v>
      </c>
      <c r="K2649" s="115">
        <f>INDEX(DatosProcesados!$A$1:$BF$101,MATCH(DataBase!A2649,DatosProcesados!$A$1:$A$101,0),MATCH(DataBase!J2649,DatosProcesados!$A$1:$BF$1,0))</f>
        <v>8633088</v>
      </c>
      <c r="L2649" s="115" t="str">
        <f>INDEX(Modelo!$A$9:$D$89,MATCH(DataBase!$J2649,Modelo!$A$9:$A$89,0),MATCH(DataBase!L$1,Modelo!$A$9:$D$9,0))</f>
        <v>Impacto ambiental</v>
      </c>
      <c r="M2649" s="115" t="str">
        <f>INDEX(Modelo!$A$9:$D$89,MATCH(DataBase!$J2649,Modelo!$A$9:$A$89,0),MATCH(DataBase!M$1,Modelo!$A$9:$D$9,0))</f>
        <v>Pilar 2</v>
      </c>
      <c r="N2649" s="115" t="str">
        <f>INDEX(Modelo!$A$9:$D$89,MATCH(DataBase!$J2649,Modelo!$A$9:$A$89,0),MATCH(DataBase!N$1,Modelo!$A$9:$D$9,0))</f>
        <v>negativo</v>
      </c>
      <c r="O2649" s="115">
        <f t="array" ref="O2649">IF(N2649="negativo",INDEX($AD$3:$AG$51,MATCH(1,($B2649=$AD$3:$AD$51)*($J2649=$AE$3:$AE$51),0),3),IF(N2649="positivo",INDEX($AD$55:$AG$109,MATCH(1,($B2649=$AD$55:$AD$109)*($J2649=$AE$55:$AE$109),0),3)))</f>
        <v>151117258</v>
      </c>
      <c r="P2649" s="115">
        <f t="array" ref="P2649">IF(N2649="negativo",INDEX($AD$3:$AG$51,MATCH(1,($B2649=$AD$3:$AD$51)*($J2649=$AE$3:$AE$51),0),4),IF(N2649="positivo",INDEX($AD$55:$AG$109,MATCH(1,($B2649=$AD$55:$AD$109)*($J2649=$AE$55:$AE$109),0),4)))</f>
        <v>4343445</v>
      </c>
      <c r="Q2649" s="115" t="str">
        <f>VLOOKUP(M2649,Modelo!$A$2:$C$7,2,0)</f>
        <v>Acción Climática y Energía</v>
      </c>
      <c r="R2649" s="118">
        <f t="array" ref="R2649">INDEX(Modelo!$F$1:$H$37,MATCH(1,(DataBase!Q2649=Modelo!$G$1:$G$37)*(DataBase!B2649=Modelo!$F$1:$F$37),0),3)</f>
        <v>0.19230769230769232</v>
      </c>
      <c r="S2649" s="115">
        <f t="shared" si="84"/>
        <v>97.077378510293258</v>
      </c>
      <c r="T2649" s="115">
        <f t="shared" si="85"/>
        <v>18.668726636594858</v>
      </c>
    </row>
    <row r="2650" spans="1:20" x14ac:dyDescent="0.3">
      <c r="A2650" s="115" t="s">
        <v>172</v>
      </c>
      <c r="B2650" s="115" t="s">
        <v>84</v>
      </c>
      <c r="C2650" s="115" t="s">
        <v>103</v>
      </c>
      <c r="D2650" s="115" t="s">
        <v>86</v>
      </c>
      <c r="E2650" s="115" t="s">
        <v>87</v>
      </c>
      <c r="F2650" s="115" t="s">
        <v>86</v>
      </c>
      <c r="G2650" s="115">
        <v>1966</v>
      </c>
      <c r="H2650" s="115" t="s">
        <v>125</v>
      </c>
      <c r="I2650" s="115">
        <v>2.6355685659999999</v>
      </c>
      <c r="J2650" s="115" t="s">
        <v>21</v>
      </c>
      <c r="K2650" s="115">
        <f>INDEX(DatosProcesados!$A$1:$BF$101,MATCH(DataBase!A2650,DatosProcesados!$A$1:$A$101,0),MATCH(DataBase!J2650,DatosProcesados!$A$1:$BF$1,0))</f>
        <v>2139749</v>
      </c>
      <c r="L2650" s="115" t="str">
        <f>INDEX(Modelo!$A$9:$D$89,MATCH(DataBase!$J2650,Modelo!$A$9:$A$89,0),MATCH(DataBase!L$1,Modelo!$A$9:$D$9,0))</f>
        <v>Impacto ambiental</v>
      </c>
      <c r="M2650" s="115" t="str">
        <f>INDEX(Modelo!$A$9:$D$89,MATCH(DataBase!$J2650,Modelo!$A$9:$A$89,0),MATCH(DataBase!M$1,Modelo!$A$9:$D$9,0))</f>
        <v>Pilar 2</v>
      </c>
      <c r="N2650" s="115" t="str">
        <f>INDEX(Modelo!$A$9:$D$89,MATCH(DataBase!$J2650,Modelo!$A$9:$A$89,0),MATCH(DataBase!N$1,Modelo!$A$9:$D$9,0))</f>
        <v>negativo</v>
      </c>
      <c r="O2650" s="115">
        <f t="array" ref="O2650">IF(N2650="negativo",INDEX($AD$3:$AG$51,MATCH(1,($B2650=$AD$3:$AD$51)*($J2650=$AE$3:$AE$51),0),3),IF(N2650="positivo",INDEX($AD$55:$AG$109,MATCH(1,($B2650=$AD$55:$AD$109)*($J2650=$AE$55:$AE$109),0),3)))</f>
        <v>9435307</v>
      </c>
      <c r="P2650" s="115">
        <f t="array" ref="P2650">IF(N2650="negativo",INDEX($AD$3:$AG$51,MATCH(1,($B2650=$AD$3:$AD$51)*($J2650=$AE$3:$AE$51),0),4),IF(N2650="positivo",INDEX($AD$55:$AG$109,MATCH(1,($B2650=$AD$55:$AD$109)*($J2650=$AE$55:$AE$109),0),4)))</f>
        <v>626</v>
      </c>
      <c r="Q2650" s="115" t="str">
        <f>VLOOKUP(M2650,Modelo!$A$2:$C$7,2,0)</f>
        <v>Acción Climática y Energía</v>
      </c>
      <c r="R2650" s="118">
        <f t="array" ref="R2650">INDEX(Modelo!$F$1:$H$37,MATCH(1,(DataBase!Q2650=Modelo!$G$1:$G$37)*(DataBase!B2650=Modelo!$F$1:$F$37),0),3)</f>
        <v>0.11764705882352941</v>
      </c>
      <c r="S2650" s="115">
        <f t="shared" si="84"/>
        <v>77.327023563382795</v>
      </c>
      <c r="T2650" s="115">
        <f t="shared" si="85"/>
        <v>9.0972968898097406</v>
      </c>
    </row>
    <row r="2651" spans="1:20" x14ac:dyDescent="0.3">
      <c r="A2651" s="115" t="s">
        <v>158</v>
      </c>
      <c r="B2651" s="115" t="s">
        <v>84</v>
      </c>
      <c r="C2651" s="115" t="s">
        <v>97</v>
      </c>
      <c r="D2651" s="115" t="s">
        <v>86</v>
      </c>
      <c r="E2651" s="115" t="s">
        <v>87</v>
      </c>
      <c r="F2651" s="115" t="s">
        <v>87</v>
      </c>
      <c r="G2651" s="115">
        <v>1896</v>
      </c>
      <c r="H2651" s="115" t="s">
        <v>125</v>
      </c>
      <c r="I2651" s="115">
        <v>3.7166394839999999</v>
      </c>
      <c r="J2651" s="115" t="s">
        <v>21</v>
      </c>
      <c r="K2651" s="115" t="str">
        <f>INDEX(DatosProcesados!$A$1:$BF$101,MATCH(DataBase!A2651,DatosProcesados!$A$1:$A$101,0),MATCH(DataBase!J2651,DatosProcesados!$A$1:$BF$1,0))</f>
        <v xml:space="preserve">No informa </v>
      </c>
      <c r="L2651" s="115" t="str">
        <f>INDEX(Modelo!$A$9:$D$89,MATCH(DataBase!$J2651,Modelo!$A$9:$A$89,0),MATCH(DataBase!L$1,Modelo!$A$9:$D$9,0))</f>
        <v>Impacto ambiental</v>
      </c>
      <c r="M2651" s="115" t="str">
        <f>INDEX(Modelo!$A$9:$D$89,MATCH(DataBase!$J2651,Modelo!$A$9:$A$89,0),MATCH(DataBase!M$1,Modelo!$A$9:$D$9,0))</f>
        <v>Pilar 2</v>
      </c>
      <c r="N2651" s="115" t="str">
        <f>INDEX(Modelo!$A$9:$D$89,MATCH(DataBase!$J2651,Modelo!$A$9:$A$89,0),MATCH(DataBase!N$1,Modelo!$A$9:$D$9,0))</f>
        <v>negativo</v>
      </c>
      <c r="O2651" s="115">
        <f t="array" ref="O2651">IF(N2651="negativo",INDEX($AD$3:$AG$51,MATCH(1,($B2651=$AD$3:$AD$51)*($J2651=$AE$3:$AE$51),0),3),IF(N2651="positivo",INDEX($AD$55:$AG$109,MATCH(1,($B2651=$AD$55:$AD$109)*($J2651=$AE$55:$AE$109),0),3)))</f>
        <v>9435307</v>
      </c>
      <c r="P2651" s="115">
        <f t="array" ref="P2651">IF(N2651="negativo",INDEX($AD$3:$AG$51,MATCH(1,($B2651=$AD$3:$AD$51)*($J2651=$AE$3:$AE$51),0),4),IF(N2651="positivo",INDEX($AD$55:$AG$109,MATCH(1,($B2651=$AD$55:$AD$109)*($J2651=$AE$55:$AE$109),0),4)))</f>
        <v>626</v>
      </c>
      <c r="Q2651" s="115" t="str">
        <f>VLOOKUP(M2651,Modelo!$A$2:$C$7,2,0)</f>
        <v>Acción Climática y Energía</v>
      </c>
      <c r="R2651" s="118">
        <f t="array" ref="R2651">INDEX(Modelo!$F$1:$H$37,MATCH(1,(DataBase!Q2651=Modelo!$G$1:$G$37)*(DataBase!B2651=Modelo!$F$1:$F$37),0),3)</f>
        <v>0.11764705882352941</v>
      </c>
      <c r="S2651" s="115">
        <f t="shared" si="84"/>
        <v>0</v>
      </c>
      <c r="T2651" s="115">
        <f t="shared" si="85"/>
        <v>0</v>
      </c>
    </row>
    <row r="2652" spans="1:20" x14ac:dyDescent="0.3">
      <c r="A2652" s="115" t="s">
        <v>310</v>
      </c>
      <c r="B2652" s="115" t="s">
        <v>216</v>
      </c>
      <c r="C2652" s="115" t="s">
        <v>85</v>
      </c>
      <c r="D2652" s="115" t="s">
        <v>86</v>
      </c>
      <c r="E2652" s="115" t="s">
        <v>87</v>
      </c>
      <c r="F2652" s="115" t="s">
        <v>87</v>
      </c>
      <c r="G2652" s="115">
        <v>1908</v>
      </c>
      <c r="H2652" s="115" t="s">
        <v>244</v>
      </c>
      <c r="I2652" s="115">
        <v>1.2123628230000001</v>
      </c>
      <c r="J2652" s="115" t="s">
        <v>21</v>
      </c>
      <c r="K2652" s="115" t="str">
        <f>INDEX(DatosProcesados!$A$1:$BF$101,MATCH(DataBase!A2652,DatosProcesados!$A$1:$A$101,0),MATCH(DataBase!J2652,DatosProcesados!$A$1:$BF$1,0))</f>
        <v xml:space="preserve">No informa </v>
      </c>
      <c r="L2652" s="115" t="str">
        <f>INDEX(Modelo!$A$9:$D$89,MATCH(DataBase!$J2652,Modelo!$A$9:$A$89,0),MATCH(DataBase!L$1,Modelo!$A$9:$D$9,0))</f>
        <v>Impacto ambiental</v>
      </c>
      <c r="M2652" s="115" t="str">
        <f>INDEX(Modelo!$A$9:$D$89,MATCH(DataBase!$J2652,Modelo!$A$9:$A$89,0),MATCH(DataBase!M$1,Modelo!$A$9:$D$9,0))</f>
        <v>Pilar 2</v>
      </c>
      <c r="N2652" s="115" t="str">
        <f>INDEX(Modelo!$A$9:$D$89,MATCH(DataBase!$J2652,Modelo!$A$9:$A$89,0),MATCH(DataBase!N$1,Modelo!$A$9:$D$9,0))</f>
        <v>negativo</v>
      </c>
      <c r="O2652" s="115">
        <f t="array" ref="O2652">IF(N2652="negativo",INDEX($AD$3:$AG$51,MATCH(1,($B2652=$AD$3:$AD$51)*($J2652=$AE$3:$AE$51),0),3),IF(N2652="positivo",INDEX($AD$55:$AG$109,MATCH(1,($B2652=$AD$55:$AD$109)*($J2652=$AE$55:$AE$109),0),3)))</f>
        <v>3177444</v>
      </c>
      <c r="P2652" s="115">
        <f t="array" ref="P2652">IF(N2652="negativo",INDEX($AD$3:$AG$51,MATCH(1,($B2652=$AD$3:$AD$51)*($J2652=$AE$3:$AE$51),0),4),IF(N2652="positivo",INDEX($AD$55:$AG$109,MATCH(1,($B2652=$AD$55:$AD$109)*($J2652=$AE$55:$AE$109),0),4)))</f>
        <v>1034.08</v>
      </c>
      <c r="Q2652" s="115" t="str">
        <f>VLOOKUP(M2652,Modelo!$A$2:$C$7,2,0)</f>
        <v>Acción Climática y Energía</v>
      </c>
      <c r="R2652" s="118">
        <f t="array" ref="R2652">INDEX(Modelo!$F$1:$H$37,MATCH(1,(DataBase!Q2652=Modelo!$G$1:$G$37)*(DataBase!B2652=Modelo!$F$1:$F$37),0),3)</f>
        <v>0.21052631578947367</v>
      </c>
      <c r="S2652" s="115">
        <f t="shared" si="84"/>
        <v>0</v>
      </c>
      <c r="T2652" s="115">
        <f t="shared" si="85"/>
        <v>0</v>
      </c>
    </row>
    <row r="2653" spans="1:20" x14ac:dyDescent="0.3">
      <c r="A2653" s="115" t="s">
        <v>441</v>
      </c>
      <c r="B2653" s="115" t="s">
        <v>407</v>
      </c>
      <c r="C2653" s="115" t="s">
        <v>103</v>
      </c>
      <c r="D2653" s="115" t="s">
        <v>86</v>
      </c>
      <c r="E2653" s="115" t="s">
        <v>87</v>
      </c>
      <c r="F2653" s="115" t="s">
        <v>87</v>
      </c>
      <c r="G2653" s="115">
        <v>2002</v>
      </c>
      <c r="H2653" s="115" t="s">
        <v>177</v>
      </c>
      <c r="I2653" s="115">
        <v>2.4203671080000002</v>
      </c>
      <c r="J2653" s="115" t="s">
        <v>21</v>
      </c>
      <c r="K2653" s="115">
        <f>INDEX(DatosProcesados!$A$1:$BF$101,MATCH(DataBase!A2653,DatosProcesados!$A$1:$A$101,0),MATCH(DataBase!J2653,DatosProcesados!$A$1:$BF$1,0))</f>
        <v>4343445</v>
      </c>
      <c r="L2653" s="115" t="str">
        <f>INDEX(Modelo!$A$9:$D$89,MATCH(DataBase!$J2653,Modelo!$A$9:$A$89,0),MATCH(DataBase!L$1,Modelo!$A$9:$D$9,0))</f>
        <v>Impacto ambiental</v>
      </c>
      <c r="M2653" s="115" t="str">
        <f>INDEX(Modelo!$A$9:$D$89,MATCH(DataBase!$J2653,Modelo!$A$9:$A$89,0),MATCH(DataBase!M$1,Modelo!$A$9:$D$9,0))</f>
        <v>Pilar 2</v>
      </c>
      <c r="N2653" s="115" t="str">
        <f>INDEX(Modelo!$A$9:$D$89,MATCH(DataBase!$J2653,Modelo!$A$9:$A$89,0),MATCH(DataBase!N$1,Modelo!$A$9:$D$9,0))</f>
        <v>negativo</v>
      </c>
      <c r="O2653" s="115">
        <f t="array" ref="O2653">IF(N2653="negativo",INDEX($AD$3:$AG$51,MATCH(1,($B2653=$AD$3:$AD$51)*($J2653=$AE$3:$AE$51),0),3),IF(N2653="positivo",INDEX($AD$55:$AG$109,MATCH(1,($B2653=$AD$55:$AD$109)*($J2653=$AE$55:$AE$109),0),3)))</f>
        <v>151117258</v>
      </c>
      <c r="P2653" s="115">
        <f t="array" ref="P2653">IF(N2653="negativo",INDEX($AD$3:$AG$51,MATCH(1,($B2653=$AD$3:$AD$51)*($J2653=$AE$3:$AE$51),0),4),IF(N2653="positivo",INDEX($AD$55:$AG$109,MATCH(1,($B2653=$AD$55:$AD$109)*($J2653=$AE$55:$AE$109),0),4)))</f>
        <v>4343445</v>
      </c>
      <c r="Q2653" s="115" t="str">
        <f>VLOOKUP(M2653,Modelo!$A$2:$C$7,2,0)</f>
        <v>Acción Climática y Energía</v>
      </c>
      <c r="R2653" s="118">
        <f t="array" ref="R2653">INDEX(Modelo!$F$1:$H$37,MATCH(1,(DataBase!Q2653=Modelo!$G$1:$G$37)*(DataBase!B2653=Modelo!$F$1:$F$37),0),3)</f>
        <v>0.19230769230769232</v>
      </c>
      <c r="S2653" s="115">
        <f t="shared" si="84"/>
        <v>100</v>
      </c>
      <c r="T2653" s="115">
        <f t="shared" si="85"/>
        <v>19.230769230769234</v>
      </c>
    </row>
    <row r="2654" spans="1:20" x14ac:dyDescent="0.3">
      <c r="A2654" s="115" t="s">
        <v>454</v>
      </c>
      <c r="B2654" s="115" t="s">
        <v>407</v>
      </c>
      <c r="C2654" s="115" t="s">
        <v>103</v>
      </c>
      <c r="D2654" s="115" t="s">
        <v>86</v>
      </c>
      <c r="E2654" s="115" t="s">
        <v>87</v>
      </c>
      <c r="F2654" s="115" t="s">
        <v>87</v>
      </c>
      <c r="G2654" s="115">
        <v>2003</v>
      </c>
      <c r="H2654" s="115" t="s">
        <v>422</v>
      </c>
      <c r="I2654" s="115">
        <v>1.3219259999999999</v>
      </c>
      <c r="J2654" s="115" t="s">
        <v>21</v>
      </c>
      <c r="K2654" s="115" t="str">
        <f>INDEX(DatosProcesados!$A$1:$BF$101,MATCH(DataBase!A2654,DatosProcesados!$A$1:$A$101,0),MATCH(DataBase!J2654,DatosProcesados!$A$1:$BF$1,0))</f>
        <v>No informa</v>
      </c>
      <c r="L2654" s="115" t="str">
        <f>INDEX(Modelo!$A$9:$D$89,MATCH(DataBase!$J2654,Modelo!$A$9:$A$89,0),MATCH(DataBase!L$1,Modelo!$A$9:$D$9,0))</f>
        <v>Impacto ambiental</v>
      </c>
      <c r="M2654" s="115" t="str">
        <f>INDEX(Modelo!$A$9:$D$89,MATCH(DataBase!$J2654,Modelo!$A$9:$A$89,0),MATCH(DataBase!M$1,Modelo!$A$9:$D$9,0))</f>
        <v>Pilar 2</v>
      </c>
      <c r="N2654" s="115" t="str">
        <f>INDEX(Modelo!$A$9:$D$89,MATCH(DataBase!$J2654,Modelo!$A$9:$A$89,0),MATCH(DataBase!N$1,Modelo!$A$9:$D$9,0))</f>
        <v>negativo</v>
      </c>
      <c r="O2654" s="115">
        <f t="array" ref="O2654">IF(N2654="negativo",INDEX($AD$3:$AG$51,MATCH(1,($B2654=$AD$3:$AD$51)*($J2654=$AE$3:$AE$51),0),3),IF(N2654="positivo",INDEX($AD$55:$AG$109,MATCH(1,($B2654=$AD$55:$AD$109)*($J2654=$AE$55:$AE$109),0),3)))</f>
        <v>151117258</v>
      </c>
      <c r="P2654" s="115">
        <f t="array" ref="P2654">IF(N2654="negativo",INDEX($AD$3:$AG$51,MATCH(1,($B2654=$AD$3:$AD$51)*($J2654=$AE$3:$AE$51),0),4),IF(N2654="positivo",INDEX($AD$55:$AG$109,MATCH(1,($B2654=$AD$55:$AD$109)*($J2654=$AE$55:$AE$109),0),4)))</f>
        <v>4343445</v>
      </c>
      <c r="Q2654" s="115" t="str">
        <f>VLOOKUP(M2654,Modelo!$A$2:$C$7,2,0)</f>
        <v>Acción Climática y Energía</v>
      </c>
      <c r="R2654" s="118">
        <f t="array" ref="R2654">INDEX(Modelo!$F$1:$H$37,MATCH(1,(DataBase!Q2654=Modelo!$G$1:$G$37)*(DataBase!B2654=Modelo!$F$1:$F$37),0),3)</f>
        <v>0.19230769230769232</v>
      </c>
      <c r="S2654" s="115">
        <f t="shared" si="84"/>
        <v>0</v>
      </c>
      <c r="T2654" s="115">
        <f t="shared" si="85"/>
        <v>0</v>
      </c>
    </row>
    <row r="2655" spans="1:20" x14ac:dyDescent="0.3">
      <c r="A2655" s="115" t="s">
        <v>477</v>
      </c>
      <c r="B2655" s="115" t="s">
        <v>467</v>
      </c>
      <c r="C2655" s="115" t="s">
        <v>103</v>
      </c>
      <c r="D2655" s="115" t="s">
        <v>86</v>
      </c>
      <c r="E2655" s="115" t="s">
        <v>86</v>
      </c>
      <c r="F2655" s="115" t="s">
        <v>86</v>
      </c>
      <c r="G2655" s="115">
        <v>1985</v>
      </c>
      <c r="H2655" s="115" t="s">
        <v>125</v>
      </c>
      <c r="I2655" s="115">
        <v>0.441609957</v>
      </c>
      <c r="J2655" s="115" t="s">
        <v>21</v>
      </c>
      <c r="K2655" s="115" t="str">
        <f>INDEX(DatosProcesados!$A$1:$BF$101,MATCH(DataBase!A2655,DatosProcesados!$A$1:$A$101,0),MATCH(DataBase!J2655,DatosProcesados!$A$1:$BF$1,0))</f>
        <v>No informa</v>
      </c>
      <c r="L2655" s="115" t="str">
        <f>INDEX(Modelo!$A$9:$D$89,MATCH(DataBase!$J2655,Modelo!$A$9:$A$89,0),MATCH(DataBase!L$1,Modelo!$A$9:$D$9,0))</f>
        <v>Impacto ambiental</v>
      </c>
      <c r="M2655" s="115" t="str">
        <f>INDEX(Modelo!$A$9:$D$89,MATCH(DataBase!$J2655,Modelo!$A$9:$A$89,0),MATCH(DataBase!M$1,Modelo!$A$9:$D$9,0))</f>
        <v>Pilar 2</v>
      </c>
      <c r="N2655" s="115" t="str">
        <f>INDEX(Modelo!$A$9:$D$89,MATCH(DataBase!$J2655,Modelo!$A$9:$A$89,0),MATCH(DataBase!N$1,Modelo!$A$9:$D$9,0))</f>
        <v>negativo</v>
      </c>
      <c r="O2655" s="115">
        <f t="array" ref="O2655">IF(N2655="negativo",INDEX($AD$3:$AG$51,MATCH(1,($B2655=$AD$3:$AD$51)*($J2655=$AE$3:$AE$51),0),3),IF(N2655="positivo",INDEX($AD$55:$AG$109,MATCH(1,($B2655=$AD$55:$AD$109)*($J2655=$AE$55:$AE$109),0),3)))</f>
        <v>0</v>
      </c>
      <c r="P2655" s="115">
        <f t="array" ref="P2655">IF(N2655="negativo",INDEX($AD$3:$AG$51,MATCH(1,($B2655=$AD$3:$AD$51)*($J2655=$AE$3:$AE$51),0),4),IF(N2655="positivo",INDEX($AD$55:$AG$109,MATCH(1,($B2655=$AD$55:$AD$109)*($J2655=$AE$55:$AE$109),0),4)))</f>
        <v>0</v>
      </c>
      <c r="Q2655" s="115" t="str">
        <f>VLOOKUP(M2655,Modelo!$A$2:$C$7,2,0)</f>
        <v>Acción Climática y Energía</v>
      </c>
      <c r="R2655" s="118">
        <f t="array" ref="R2655">INDEX(Modelo!$F$1:$H$37,MATCH(1,(DataBase!Q2655=Modelo!$G$1:$G$37)*(DataBase!B2655=Modelo!$F$1:$F$37),0),3)</f>
        <v>0.19047619047619047</v>
      </c>
      <c r="S2655" s="115">
        <f t="shared" si="84"/>
        <v>0</v>
      </c>
      <c r="T2655" s="115">
        <f t="shared" si="85"/>
        <v>0</v>
      </c>
    </row>
    <row r="2656" spans="1:20" x14ac:dyDescent="0.3">
      <c r="A2656" s="115" t="s">
        <v>256</v>
      </c>
      <c r="B2656" s="115" t="s">
        <v>216</v>
      </c>
      <c r="C2656" s="115" t="s">
        <v>103</v>
      </c>
      <c r="D2656" s="115" t="s">
        <v>87</v>
      </c>
      <c r="E2656" s="115" t="s">
        <v>86</v>
      </c>
      <c r="F2656" s="115" t="s">
        <v>86</v>
      </c>
      <c r="G2656" s="115">
        <v>1964</v>
      </c>
      <c r="H2656" s="115" t="s">
        <v>125</v>
      </c>
      <c r="I2656" s="115">
        <v>2.4859553989999998</v>
      </c>
      <c r="J2656" s="115" t="s">
        <v>21</v>
      </c>
      <c r="K2656" s="115" t="str">
        <f>INDEX(DatosProcesados!$A$1:$BF$101,MATCH(DataBase!A2656,DatosProcesados!$A$1:$A$101,0),MATCH(DataBase!J2656,DatosProcesados!$A$1:$BF$1,0))</f>
        <v xml:space="preserve">No informa </v>
      </c>
      <c r="L2656" s="115" t="str">
        <f>INDEX(Modelo!$A$9:$D$89,MATCH(DataBase!$J2656,Modelo!$A$9:$A$89,0),MATCH(DataBase!L$1,Modelo!$A$9:$D$9,0))</f>
        <v>Impacto ambiental</v>
      </c>
      <c r="M2656" s="115" t="str">
        <f>INDEX(Modelo!$A$9:$D$89,MATCH(DataBase!$J2656,Modelo!$A$9:$A$89,0),MATCH(DataBase!M$1,Modelo!$A$9:$D$9,0))</f>
        <v>Pilar 2</v>
      </c>
      <c r="N2656" s="115" t="str">
        <f>INDEX(Modelo!$A$9:$D$89,MATCH(DataBase!$J2656,Modelo!$A$9:$A$89,0),MATCH(DataBase!N$1,Modelo!$A$9:$D$9,0))</f>
        <v>negativo</v>
      </c>
      <c r="O2656" s="115">
        <f t="array" ref="O2656">IF(N2656="negativo",INDEX($AD$3:$AG$51,MATCH(1,($B2656=$AD$3:$AD$51)*($J2656=$AE$3:$AE$51),0),3),IF(N2656="positivo",INDEX($AD$55:$AG$109,MATCH(1,($B2656=$AD$55:$AD$109)*($J2656=$AE$55:$AE$109),0),3)))</f>
        <v>3177444</v>
      </c>
      <c r="P2656" s="115">
        <f t="array" ref="P2656">IF(N2656="negativo",INDEX($AD$3:$AG$51,MATCH(1,($B2656=$AD$3:$AD$51)*($J2656=$AE$3:$AE$51),0),4),IF(N2656="positivo",INDEX($AD$55:$AG$109,MATCH(1,($B2656=$AD$55:$AD$109)*($J2656=$AE$55:$AE$109),0),4)))</f>
        <v>1034.08</v>
      </c>
      <c r="Q2656" s="115" t="str">
        <f>VLOOKUP(M2656,Modelo!$A$2:$C$7,2,0)</f>
        <v>Acción Climática y Energía</v>
      </c>
      <c r="R2656" s="118">
        <f t="array" ref="R2656">INDEX(Modelo!$F$1:$H$37,MATCH(1,(DataBase!Q2656=Modelo!$G$1:$G$37)*(DataBase!B2656=Modelo!$F$1:$F$37),0),3)</f>
        <v>0.21052631578947367</v>
      </c>
      <c r="S2656" s="115">
        <f t="shared" si="84"/>
        <v>0</v>
      </c>
      <c r="T2656" s="115">
        <f t="shared" si="85"/>
        <v>0</v>
      </c>
    </row>
    <row r="2657" spans="1:20" x14ac:dyDescent="0.3">
      <c r="A2657" s="115" t="s">
        <v>305</v>
      </c>
      <c r="B2657" s="115" t="s">
        <v>216</v>
      </c>
      <c r="C2657" s="115" t="s">
        <v>103</v>
      </c>
      <c r="D2657" s="115" t="s">
        <v>87</v>
      </c>
      <c r="E2657" s="115" t="s">
        <v>86</v>
      </c>
      <c r="F2657" s="115" t="s">
        <v>86</v>
      </c>
      <c r="G2657" s="115">
        <v>1940</v>
      </c>
      <c r="H2657" s="115" t="s">
        <v>125</v>
      </c>
      <c r="I2657" s="115">
        <v>1.340540112</v>
      </c>
      <c r="J2657" s="115" t="s">
        <v>21</v>
      </c>
      <c r="K2657" s="115" t="str">
        <f>INDEX(DatosProcesados!$A$1:$BF$101,MATCH(DataBase!A2657,DatosProcesados!$A$1:$A$101,0),MATCH(DataBase!J2657,DatosProcesados!$A$1:$BF$1,0))</f>
        <v xml:space="preserve">No informa </v>
      </c>
      <c r="L2657" s="115" t="str">
        <f>INDEX(Modelo!$A$9:$D$89,MATCH(DataBase!$J2657,Modelo!$A$9:$A$89,0),MATCH(DataBase!L$1,Modelo!$A$9:$D$9,0))</f>
        <v>Impacto ambiental</v>
      </c>
      <c r="M2657" s="115" t="str">
        <f>INDEX(Modelo!$A$9:$D$89,MATCH(DataBase!$J2657,Modelo!$A$9:$A$89,0),MATCH(DataBase!M$1,Modelo!$A$9:$D$9,0))</f>
        <v>Pilar 2</v>
      </c>
      <c r="N2657" s="115" t="str">
        <f>INDEX(Modelo!$A$9:$D$89,MATCH(DataBase!$J2657,Modelo!$A$9:$A$89,0),MATCH(DataBase!N$1,Modelo!$A$9:$D$9,0))</f>
        <v>negativo</v>
      </c>
      <c r="O2657" s="115">
        <f t="array" ref="O2657">IF(N2657="negativo",INDEX($AD$3:$AG$51,MATCH(1,($B2657=$AD$3:$AD$51)*($J2657=$AE$3:$AE$51),0),3),IF(N2657="positivo",INDEX($AD$55:$AG$109,MATCH(1,($B2657=$AD$55:$AD$109)*($J2657=$AE$55:$AE$109),0),3)))</f>
        <v>3177444</v>
      </c>
      <c r="P2657" s="115">
        <f t="array" ref="P2657">IF(N2657="negativo",INDEX($AD$3:$AG$51,MATCH(1,($B2657=$AD$3:$AD$51)*($J2657=$AE$3:$AE$51),0),4),IF(N2657="positivo",INDEX($AD$55:$AG$109,MATCH(1,($B2657=$AD$55:$AD$109)*($J2657=$AE$55:$AE$109),0),4)))</f>
        <v>1034.08</v>
      </c>
      <c r="Q2657" s="115" t="str">
        <f>VLOOKUP(M2657,Modelo!$A$2:$C$7,2,0)</f>
        <v>Acción Climática y Energía</v>
      </c>
      <c r="R2657" s="118">
        <f t="array" ref="R2657">INDEX(Modelo!$F$1:$H$37,MATCH(1,(DataBase!Q2657=Modelo!$G$1:$G$37)*(DataBase!B2657=Modelo!$F$1:$F$37),0),3)</f>
        <v>0.21052631578947367</v>
      </c>
      <c r="S2657" s="115">
        <f t="shared" si="84"/>
        <v>0</v>
      </c>
      <c r="T2657" s="115">
        <f t="shared" si="85"/>
        <v>0</v>
      </c>
    </row>
    <row r="2658" spans="1:20" x14ac:dyDescent="0.3">
      <c r="A2658" s="115" t="s">
        <v>432</v>
      </c>
      <c r="B2658" s="115" t="s">
        <v>407</v>
      </c>
      <c r="C2658" s="115" t="s">
        <v>103</v>
      </c>
      <c r="D2658" s="115" t="s">
        <v>86</v>
      </c>
      <c r="E2658" s="115" t="s">
        <v>86</v>
      </c>
      <c r="F2658" s="115" t="s">
        <v>86</v>
      </c>
      <c r="G2658" s="115">
        <v>1956</v>
      </c>
      <c r="H2658" s="115" t="s">
        <v>125</v>
      </c>
      <c r="I2658" s="115">
        <v>2.660692144</v>
      </c>
      <c r="J2658" s="115" t="s">
        <v>21</v>
      </c>
      <c r="K2658" s="115" t="str">
        <f>INDEX(DatosProcesados!$A$1:$BF$101,MATCH(DataBase!A2658,DatosProcesados!$A$1:$A$101,0),MATCH(DataBase!J2658,DatosProcesados!$A$1:$BF$1,0))</f>
        <v>No informa</v>
      </c>
      <c r="L2658" s="115" t="str">
        <f>INDEX(Modelo!$A$9:$D$89,MATCH(DataBase!$J2658,Modelo!$A$9:$A$89,0),MATCH(DataBase!L$1,Modelo!$A$9:$D$9,0))</f>
        <v>Impacto ambiental</v>
      </c>
      <c r="M2658" s="115" t="str">
        <f>INDEX(Modelo!$A$9:$D$89,MATCH(DataBase!$J2658,Modelo!$A$9:$A$89,0),MATCH(DataBase!M$1,Modelo!$A$9:$D$9,0))</f>
        <v>Pilar 2</v>
      </c>
      <c r="N2658" s="115" t="str">
        <f>INDEX(Modelo!$A$9:$D$89,MATCH(DataBase!$J2658,Modelo!$A$9:$A$89,0),MATCH(DataBase!N$1,Modelo!$A$9:$D$9,0))</f>
        <v>negativo</v>
      </c>
      <c r="O2658" s="115">
        <f t="array" ref="O2658">IF(N2658="negativo",INDEX($AD$3:$AG$51,MATCH(1,($B2658=$AD$3:$AD$51)*($J2658=$AE$3:$AE$51),0),3),IF(N2658="positivo",INDEX($AD$55:$AG$109,MATCH(1,($B2658=$AD$55:$AD$109)*($J2658=$AE$55:$AE$109),0),3)))</f>
        <v>151117258</v>
      </c>
      <c r="P2658" s="115">
        <f t="array" ref="P2658">IF(N2658="negativo",INDEX($AD$3:$AG$51,MATCH(1,($B2658=$AD$3:$AD$51)*($J2658=$AE$3:$AE$51),0),4),IF(N2658="positivo",INDEX($AD$55:$AG$109,MATCH(1,($B2658=$AD$55:$AD$109)*($J2658=$AE$55:$AE$109),0),4)))</f>
        <v>4343445</v>
      </c>
      <c r="Q2658" s="115" t="str">
        <f>VLOOKUP(M2658,Modelo!$A$2:$C$7,2,0)</f>
        <v>Acción Climática y Energía</v>
      </c>
      <c r="R2658" s="118">
        <f t="array" ref="R2658">INDEX(Modelo!$F$1:$H$37,MATCH(1,(DataBase!Q2658=Modelo!$G$1:$G$37)*(DataBase!B2658=Modelo!$F$1:$F$37),0),3)</f>
        <v>0.19230769230769232</v>
      </c>
      <c r="S2658" s="115">
        <f t="shared" si="84"/>
        <v>0</v>
      </c>
      <c r="T2658" s="115">
        <f t="shared" si="85"/>
        <v>0</v>
      </c>
    </row>
    <row r="2659" spans="1:20" x14ac:dyDescent="0.3">
      <c r="A2659" s="115" t="s">
        <v>476</v>
      </c>
      <c r="B2659" s="115" t="s">
        <v>467</v>
      </c>
      <c r="C2659" s="115" t="s">
        <v>103</v>
      </c>
      <c r="D2659" s="115" t="s">
        <v>87</v>
      </c>
      <c r="E2659" s="115" t="s">
        <v>86</v>
      </c>
      <c r="F2659" s="115" t="s">
        <v>86</v>
      </c>
      <c r="G2659" s="115">
        <v>1962</v>
      </c>
      <c r="H2659" s="115" t="s">
        <v>125</v>
      </c>
      <c r="I2659" s="115">
        <v>0.89448844999999999</v>
      </c>
      <c r="J2659" s="115" t="s">
        <v>21</v>
      </c>
      <c r="K2659" s="115" t="str">
        <f>INDEX(DatosProcesados!$A$1:$BF$101,MATCH(DataBase!A2659,DatosProcesados!$A$1:$A$101,0),MATCH(DataBase!J2659,DatosProcesados!$A$1:$BF$1,0))</f>
        <v xml:space="preserve">No informa </v>
      </c>
      <c r="L2659" s="115" t="str">
        <f>INDEX(Modelo!$A$9:$D$89,MATCH(DataBase!$J2659,Modelo!$A$9:$A$89,0),MATCH(DataBase!L$1,Modelo!$A$9:$D$9,0))</f>
        <v>Impacto ambiental</v>
      </c>
      <c r="M2659" s="115" t="str">
        <f>INDEX(Modelo!$A$9:$D$89,MATCH(DataBase!$J2659,Modelo!$A$9:$A$89,0),MATCH(DataBase!M$1,Modelo!$A$9:$D$9,0))</f>
        <v>Pilar 2</v>
      </c>
      <c r="N2659" s="115" t="str">
        <f>INDEX(Modelo!$A$9:$D$89,MATCH(DataBase!$J2659,Modelo!$A$9:$A$89,0),MATCH(DataBase!N$1,Modelo!$A$9:$D$9,0))</f>
        <v>negativo</v>
      </c>
      <c r="O2659" s="115">
        <f t="array" ref="O2659">IF(N2659="negativo",INDEX($AD$3:$AG$51,MATCH(1,($B2659=$AD$3:$AD$51)*($J2659=$AE$3:$AE$51),0),3),IF(N2659="positivo",INDEX($AD$55:$AG$109,MATCH(1,($B2659=$AD$55:$AD$109)*($J2659=$AE$55:$AE$109),0),3)))</f>
        <v>0</v>
      </c>
      <c r="P2659" s="115">
        <f t="array" ref="P2659">IF(N2659="negativo",INDEX($AD$3:$AG$51,MATCH(1,($B2659=$AD$3:$AD$51)*($J2659=$AE$3:$AE$51),0),4),IF(N2659="positivo",INDEX($AD$55:$AG$109,MATCH(1,($B2659=$AD$55:$AD$109)*($J2659=$AE$55:$AE$109),0),4)))</f>
        <v>0</v>
      </c>
      <c r="Q2659" s="115" t="str">
        <f>VLOOKUP(M2659,Modelo!$A$2:$C$7,2,0)</f>
        <v>Acción Climática y Energía</v>
      </c>
      <c r="R2659" s="118">
        <f t="array" ref="R2659">INDEX(Modelo!$F$1:$H$37,MATCH(1,(DataBase!Q2659=Modelo!$G$1:$G$37)*(DataBase!B2659=Modelo!$F$1:$F$37),0),3)</f>
        <v>0.19047619047619047</v>
      </c>
      <c r="S2659" s="115">
        <f t="shared" si="84"/>
        <v>0</v>
      </c>
      <c r="T2659" s="115">
        <f t="shared" si="85"/>
        <v>0</v>
      </c>
    </row>
    <row r="2660" spans="1:20" x14ac:dyDescent="0.3">
      <c r="A2660" s="115" t="s">
        <v>154</v>
      </c>
      <c r="B2660" s="115" t="s">
        <v>84</v>
      </c>
      <c r="C2660" s="115" t="s">
        <v>97</v>
      </c>
      <c r="D2660" s="115" t="s">
        <v>86</v>
      </c>
      <c r="E2660" s="115" t="s">
        <v>87</v>
      </c>
      <c r="F2660" s="115" t="s">
        <v>87</v>
      </c>
      <c r="G2660" s="115">
        <v>1967</v>
      </c>
      <c r="H2660" s="115" t="s">
        <v>125</v>
      </c>
      <c r="I2660" s="115">
        <v>4.1309855679999998</v>
      </c>
      <c r="J2660" s="115" t="s">
        <v>21</v>
      </c>
      <c r="K2660" s="115">
        <f>INDEX(DatosProcesados!$A$1:$BF$101,MATCH(DataBase!A2660,DatosProcesados!$A$1:$A$101,0),MATCH(DataBase!J2660,DatosProcesados!$A$1:$BF$1,0))</f>
        <v>325395</v>
      </c>
      <c r="L2660" s="115" t="str">
        <f>INDEX(Modelo!$A$9:$D$89,MATCH(DataBase!$J2660,Modelo!$A$9:$A$89,0),MATCH(DataBase!L$1,Modelo!$A$9:$D$9,0))</f>
        <v>Impacto ambiental</v>
      </c>
      <c r="M2660" s="115" t="str">
        <f>INDEX(Modelo!$A$9:$D$89,MATCH(DataBase!$J2660,Modelo!$A$9:$A$89,0),MATCH(DataBase!M$1,Modelo!$A$9:$D$9,0))</f>
        <v>Pilar 2</v>
      </c>
      <c r="N2660" s="115" t="str">
        <f>INDEX(Modelo!$A$9:$D$89,MATCH(DataBase!$J2660,Modelo!$A$9:$A$89,0),MATCH(DataBase!N$1,Modelo!$A$9:$D$9,0))</f>
        <v>negativo</v>
      </c>
      <c r="O2660" s="115">
        <f t="array" ref="O2660">IF(N2660="negativo",INDEX($AD$3:$AG$51,MATCH(1,($B2660=$AD$3:$AD$51)*($J2660=$AE$3:$AE$51),0),3),IF(N2660="positivo",INDEX($AD$55:$AG$109,MATCH(1,($B2660=$AD$55:$AD$109)*($J2660=$AE$55:$AE$109),0),3)))</f>
        <v>9435307</v>
      </c>
      <c r="P2660" s="115">
        <f t="array" ref="P2660">IF(N2660="negativo",INDEX($AD$3:$AG$51,MATCH(1,($B2660=$AD$3:$AD$51)*($J2660=$AE$3:$AE$51),0),4),IF(N2660="positivo",INDEX($AD$55:$AG$109,MATCH(1,($B2660=$AD$55:$AD$109)*($J2660=$AE$55:$AE$109),0),4)))</f>
        <v>626</v>
      </c>
      <c r="Q2660" s="115" t="str">
        <f>VLOOKUP(M2660,Modelo!$A$2:$C$7,2,0)</f>
        <v>Acción Climática y Energía</v>
      </c>
      <c r="R2660" s="118">
        <f t="array" ref="R2660">INDEX(Modelo!$F$1:$H$37,MATCH(1,(DataBase!Q2660=Modelo!$G$1:$G$37)*(DataBase!B2660=Modelo!$F$1:$F$37),0),3)</f>
        <v>0.11764705882352941</v>
      </c>
      <c r="S2660" s="115">
        <f t="shared" si="84"/>
        <v>96.557710854240867</v>
      </c>
      <c r="T2660" s="115">
        <f t="shared" si="85"/>
        <v>11.359730688734219</v>
      </c>
    </row>
    <row r="2661" spans="1:20" x14ac:dyDescent="0.3">
      <c r="A2661" s="115" t="s">
        <v>139</v>
      </c>
      <c r="B2661" s="115" t="s">
        <v>84</v>
      </c>
      <c r="C2661" s="115" t="s">
        <v>97</v>
      </c>
      <c r="D2661" s="115" t="s">
        <v>86</v>
      </c>
      <c r="E2661" s="115" t="s">
        <v>86</v>
      </c>
      <c r="F2661" s="115" t="s">
        <v>86</v>
      </c>
      <c r="G2661" s="115">
        <v>1995</v>
      </c>
      <c r="H2661" s="115" t="s">
        <v>125</v>
      </c>
      <c r="I2661" s="115">
        <v>6.1355991599999999</v>
      </c>
      <c r="J2661" s="115" t="s">
        <v>21</v>
      </c>
      <c r="K2661" s="115">
        <f>INDEX(DatosProcesados!$A$1:$BF$101,MATCH(DataBase!A2661,DatosProcesados!$A$1:$A$101,0),MATCH(DataBase!J2661,DatosProcesados!$A$1:$BF$1,0))</f>
        <v>55268</v>
      </c>
      <c r="L2661" s="115" t="str">
        <f>INDEX(Modelo!$A$9:$D$89,MATCH(DataBase!$J2661,Modelo!$A$9:$A$89,0),MATCH(DataBase!L$1,Modelo!$A$9:$D$9,0))</f>
        <v>Impacto ambiental</v>
      </c>
      <c r="M2661" s="115" t="str">
        <f>INDEX(Modelo!$A$9:$D$89,MATCH(DataBase!$J2661,Modelo!$A$9:$A$89,0),MATCH(DataBase!M$1,Modelo!$A$9:$D$9,0))</f>
        <v>Pilar 2</v>
      </c>
      <c r="N2661" s="115" t="str">
        <f>INDEX(Modelo!$A$9:$D$89,MATCH(DataBase!$J2661,Modelo!$A$9:$A$89,0),MATCH(DataBase!N$1,Modelo!$A$9:$D$9,0))</f>
        <v>negativo</v>
      </c>
      <c r="O2661" s="115">
        <f t="array" ref="O2661">IF(N2661="negativo",INDEX($AD$3:$AG$51,MATCH(1,($B2661=$AD$3:$AD$51)*($J2661=$AE$3:$AE$51),0),3),IF(N2661="positivo",INDEX($AD$55:$AG$109,MATCH(1,($B2661=$AD$55:$AD$109)*($J2661=$AE$55:$AE$109),0),3)))</f>
        <v>9435307</v>
      </c>
      <c r="P2661" s="115">
        <f t="array" ref="P2661">IF(N2661="negativo",INDEX($AD$3:$AG$51,MATCH(1,($B2661=$AD$3:$AD$51)*($J2661=$AE$3:$AE$51),0),4),IF(N2661="positivo",INDEX($AD$55:$AG$109,MATCH(1,($B2661=$AD$55:$AD$109)*($J2661=$AE$55:$AE$109),0),4)))</f>
        <v>626</v>
      </c>
      <c r="Q2661" s="115" t="str">
        <f>VLOOKUP(M2661,Modelo!$A$2:$C$7,2,0)</f>
        <v>Acción Climática y Energía</v>
      </c>
      <c r="R2661" s="118">
        <f t="array" ref="R2661">INDEX(Modelo!$F$1:$H$37,MATCH(1,(DataBase!Q2661=Modelo!$G$1:$G$37)*(DataBase!B2661=Modelo!$F$1:$F$37),0),3)</f>
        <v>0.11764705882352941</v>
      </c>
      <c r="S2661" s="115">
        <f t="shared" si="84"/>
        <v>99.420838923965732</v>
      </c>
      <c r="T2661" s="115">
        <f t="shared" si="85"/>
        <v>11.696569285172439</v>
      </c>
    </row>
    <row r="2662" spans="1:20" x14ac:dyDescent="0.3">
      <c r="A2662" s="115" t="s">
        <v>399</v>
      </c>
      <c r="B2662" s="115" t="s">
        <v>379</v>
      </c>
      <c r="C2662" s="115" t="s">
        <v>103</v>
      </c>
      <c r="D2662" s="115" t="s">
        <v>86</v>
      </c>
      <c r="E2662" s="115" t="s">
        <v>86</v>
      </c>
      <c r="F2662" s="115" t="s">
        <v>87</v>
      </c>
      <c r="G2662" s="115">
        <v>1989</v>
      </c>
      <c r="H2662" s="115" t="s">
        <v>125</v>
      </c>
      <c r="I2662" s="115">
        <v>0.75167738299999998</v>
      </c>
      <c r="J2662" s="115" t="s">
        <v>21</v>
      </c>
      <c r="K2662" s="115" t="str">
        <f>INDEX(DatosProcesados!$A$1:$BF$101,MATCH(DataBase!A2662,DatosProcesados!$A$1:$A$101,0),MATCH(DataBase!J2662,DatosProcesados!$A$1:$BF$1,0))</f>
        <v xml:space="preserve">No informa </v>
      </c>
      <c r="L2662" s="115" t="str">
        <f>INDEX(Modelo!$A$9:$D$89,MATCH(DataBase!$J2662,Modelo!$A$9:$A$89,0),MATCH(DataBase!L$1,Modelo!$A$9:$D$9,0))</f>
        <v>Impacto ambiental</v>
      </c>
      <c r="M2662" s="115" t="str">
        <f>INDEX(Modelo!$A$9:$D$89,MATCH(DataBase!$J2662,Modelo!$A$9:$A$89,0),MATCH(DataBase!M$1,Modelo!$A$9:$D$9,0))</f>
        <v>Pilar 2</v>
      </c>
      <c r="N2662" s="115" t="str">
        <f>INDEX(Modelo!$A$9:$D$89,MATCH(DataBase!$J2662,Modelo!$A$9:$A$89,0),MATCH(DataBase!N$1,Modelo!$A$9:$D$9,0))</f>
        <v>negativo</v>
      </c>
      <c r="O2662" s="115">
        <f t="array" ref="O2662">IF(N2662="negativo",INDEX($AD$3:$AG$51,MATCH(1,($B2662=$AD$3:$AD$51)*($J2662=$AE$3:$AE$51),0),3),IF(N2662="positivo",INDEX($AD$55:$AG$109,MATCH(1,($B2662=$AD$55:$AD$109)*($J2662=$AE$55:$AE$109),0),3)))</f>
        <v>142.88</v>
      </c>
      <c r="P2662" s="115">
        <f t="array" ref="P2662">IF(N2662="negativo",INDEX($AD$3:$AG$51,MATCH(1,($B2662=$AD$3:$AD$51)*($J2662=$AE$3:$AE$51),0),4),IF(N2662="positivo",INDEX($AD$55:$AG$109,MATCH(1,($B2662=$AD$55:$AD$109)*($J2662=$AE$55:$AE$109),0),4)))</f>
        <v>0</v>
      </c>
      <c r="Q2662" s="115" t="str">
        <f>VLOOKUP(M2662,Modelo!$A$2:$C$7,2,0)</f>
        <v>Acción Climática y Energía</v>
      </c>
      <c r="R2662" s="118">
        <f t="array" ref="R2662">INDEX(Modelo!$F$1:$H$37,MATCH(1,(DataBase!Q2662=Modelo!$G$1:$G$37)*(DataBase!B2662=Modelo!$F$1:$F$37),0),3)</f>
        <v>0.14285714285714285</v>
      </c>
      <c r="S2662" s="115">
        <f t="shared" si="84"/>
        <v>0</v>
      </c>
      <c r="T2662" s="115">
        <f t="shared" si="85"/>
        <v>0</v>
      </c>
    </row>
    <row r="2663" spans="1:20" x14ac:dyDescent="0.3">
      <c r="A2663" s="115" t="s">
        <v>233</v>
      </c>
      <c r="B2663" s="115" t="s">
        <v>216</v>
      </c>
      <c r="C2663" s="115" t="s">
        <v>103</v>
      </c>
      <c r="D2663" s="115" t="s">
        <v>87</v>
      </c>
      <c r="E2663" s="115" t="s">
        <v>86</v>
      </c>
      <c r="F2663" s="115" t="s">
        <v>86</v>
      </c>
      <c r="G2663" s="115">
        <v>1970</v>
      </c>
      <c r="H2663" s="115" t="s">
        <v>125</v>
      </c>
      <c r="I2663" s="115">
        <v>3.1891452720000002</v>
      </c>
      <c r="J2663" s="115" t="s">
        <v>21</v>
      </c>
      <c r="K2663" s="115" t="str">
        <f>INDEX(DatosProcesados!$A$1:$BF$101,MATCH(DataBase!A2663,DatosProcesados!$A$1:$A$101,0),MATCH(DataBase!J2663,DatosProcesados!$A$1:$BF$1,0))</f>
        <v xml:space="preserve">No informa </v>
      </c>
      <c r="L2663" s="115" t="str">
        <f>INDEX(Modelo!$A$9:$D$89,MATCH(DataBase!$J2663,Modelo!$A$9:$A$89,0),MATCH(DataBase!L$1,Modelo!$A$9:$D$9,0))</f>
        <v>Impacto ambiental</v>
      </c>
      <c r="M2663" s="115" t="str">
        <f>INDEX(Modelo!$A$9:$D$89,MATCH(DataBase!$J2663,Modelo!$A$9:$A$89,0),MATCH(DataBase!M$1,Modelo!$A$9:$D$9,0))</f>
        <v>Pilar 2</v>
      </c>
      <c r="N2663" s="115" t="str">
        <f>INDEX(Modelo!$A$9:$D$89,MATCH(DataBase!$J2663,Modelo!$A$9:$A$89,0),MATCH(DataBase!N$1,Modelo!$A$9:$D$9,0))</f>
        <v>negativo</v>
      </c>
      <c r="O2663" s="115">
        <f t="array" ref="O2663">IF(N2663="negativo",INDEX($AD$3:$AG$51,MATCH(1,($B2663=$AD$3:$AD$51)*($J2663=$AE$3:$AE$51),0),3),IF(N2663="positivo",INDEX($AD$55:$AG$109,MATCH(1,($B2663=$AD$55:$AD$109)*($J2663=$AE$55:$AE$109),0),3)))</f>
        <v>3177444</v>
      </c>
      <c r="P2663" s="115">
        <f t="array" ref="P2663">IF(N2663="negativo",INDEX($AD$3:$AG$51,MATCH(1,($B2663=$AD$3:$AD$51)*($J2663=$AE$3:$AE$51),0),4),IF(N2663="positivo",INDEX($AD$55:$AG$109,MATCH(1,($B2663=$AD$55:$AD$109)*($J2663=$AE$55:$AE$109),0),4)))</f>
        <v>1034.08</v>
      </c>
      <c r="Q2663" s="115" t="str">
        <f>VLOOKUP(M2663,Modelo!$A$2:$C$7,2,0)</f>
        <v>Acción Climática y Energía</v>
      </c>
      <c r="R2663" s="118">
        <f t="array" ref="R2663">INDEX(Modelo!$F$1:$H$37,MATCH(1,(DataBase!Q2663=Modelo!$G$1:$G$37)*(DataBase!B2663=Modelo!$F$1:$F$37),0),3)</f>
        <v>0.21052631578947367</v>
      </c>
      <c r="S2663" s="115">
        <f t="shared" si="84"/>
        <v>0</v>
      </c>
      <c r="T2663" s="115">
        <f t="shared" si="85"/>
        <v>0</v>
      </c>
    </row>
    <row r="2664" spans="1:20" x14ac:dyDescent="0.3">
      <c r="A2664" s="115" t="s">
        <v>176</v>
      </c>
      <c r="B2664" s="115" t="s">
        <v>84</v>
      </c>
      <c r="C2664" s="115" t="s">
        <v>103</v>
      </c>
      <c r="D2664" s="115" t="s">
        <v>86</v>
      </c>
      <c r="E2664" s="115" t="s">
        <v>87</v>
      </c>
      <c r="F2664" s="115" t="s">
        <v>87</v>
      </c>
      <c r="G2664" s="115">
        <v>1929</v>
      </c>
      <c r="H2664" s="115" t="s">
        <v>177</v>
      </c>
      <c r="I2664" s="115">
        <v>2.3283445380000001</v>
      </c>
      <c r="J2664" s="115" t="s">
        <v>21</v>
      </c>
      <c r="K2664" s="115" t="str">
        <f>INDEX(DatosProcesados!$A$1:$BF$101,MATCH(DataBase!A2664,DatosProcesados!$A$1:$A$101,0),MATCH(DataBase!J2664,DatosProcesados!$A$1:$BF$1,0))</f>
        <v>No informa</v>
      </c>
      <c r="L2664" s="115" t="str">
        <f>INDEX(Modelo!$A$9:$D$89,MATCH(DataBase!$J2664,Modelo!$A$9:$A$89,0),MATCH(DataBase!L$1,Modelo!$A$9:$D$9,0))</f>
        <v>Impacto ambiental</v>
      </c>
      <c r="M2664" s="115" t="str">
        <f>INDEX(Modelo!$A$9:$D$89,MATCH(DataBase!$J2664,Modelo!$A$9:$A$89,0),MATCH(DataBase!M$1,Modelo!$A$9:$D$9,0))</f>
        <v>Pilar 2</v>
      </c>
      <c r="N2664" s="115" t="str">
        <f>INDEX(Modelo!$A$9:$D$89,MATCH(DataBase!$J2664,Modelo!$A$9:$A$89,0),MATCH(DataBase!N$1,Modelo!$A$9:$D$9,0))</f>
        <v>negativo</v>
      </c>
      <c r="O2664" s="115">
        <f t="array" ref="O2664">IF(N2664="negativo",INDEX($AD$3:$AG$51,MATCH(1,($B2664=$AD$3:$AD$51)*($J2664=$AE$3:$AE$51),0),3),IF(N2664="positivo",INDEX($AD$55:$AG$109,MATCH(1,($B2664=$AD$55:$AD$109)*($J2664=$AE$55:$AE$109),0),3)))</f>
        <v>9435307</v>
      </c>
      <c r="P2664" s="115">
        <f t="array" ref="P2664">IF(N2664="negativo",INDEX($AD$3:$AG$51,MATCH(1,($B2664=$AD$3:$AD$51)*($J2664=$AE$3:$AE$51),0),4),IF(N2664="positivo",INDEX($AD$55:$AG$109,MATCH(1,($B2664=$AD$55:$AD$109)*($J2664=$AE$55:$AE$109),0),4)))</f>
        <v>626</v>
      </c>
      <c r="Q2664" s="115" t="str">
        <f>VLOOKUP(M2664,Modelo!$A$2:$C$7,2,0)</f>
        <v>Acción Climática y Energía</v>
      </c>
      <c r="R2664" s="118">
        <f t="array" ref="R2664">INDEX(Modelo!$F$1:$H$37,MATCH(1,(DataBase!Q2664=Modelo!$G$1:$G$37)*(DataBase!B2664=Modelo!$F$1:$F$37),0),3)</f>
        <v>0.11764705882352941</v>
      </c>
      <c r="S2664" s="115">
        <f t="shared" si="84"/>
        <v>0</v>
      </c>
      <c r="T2664" s="115">
        <f t="shared" si="85"/>
        <v>0</v>
      </c>
    </row>
    <row r="2665" spans="1:20" x14ac:dyDescent="0.3">
      <c r="A2665" s="115" t="s">
        <v>391</v>
      </c>
      <c r="B2665" s="115" t="s">
        <v>379</v>
      </c>
      <c r="C2665" s="115" t="s">
        <v>103</v>
      </c>
      <c r="D2665" s="115" t="s">
        <v>87</v>
      </c>
      <c r="E2665" s="115" t="s">
        <v>86</v>
      </c>
      <c r="F2665" s="115" t="s">
        <v>86</v>
      </c>
      <c r="G2665" s="115">
        <v>1976</v>
      </c>
      <c r="H2665" s="115" t="s">
        <v>125</v>
      </c>
      <c r="I2665" s="115">
        <v>0.98534294499999997</v>
      </c>
      <c r="J2665" s="115" t="s">
        <v>21</v>
      </c>
      <c r="K2665" s="115" t="str">
        <f>INDEX(DatosProcesados!$A$1:$BF$101,MATCH(DataBase!A2665,DatosProcesados!$A$1:$A$101,0),MATCH(DataBase!J2665,DatosProcesados!$A$1:$BF$1,0))</f>
        <v>No informa</v>
      </c>
      <c r="L2665" s="115" t="str">
        <f>INDEX(Modelo!$A$9:$D$89,MATCH(DataBase!$J2665,Modelo!$A$9:$A$89,0),MATCH(DataBase!L$1,Modelo!$A$9:$D$9,0))</f>
        <v>Impacto ambiental</v>
      </c>
      <c r="M2665" s="115" t="str">
        <f>INDEX(Modelo!$A$9:$D$89,MATCH(DataBase!$J2665,Modelo!$A$9:$A$89,0),MATCH(DataBase!M$1,Modelo!$A$9:$D$9,0))</f>
        <v>Pilar 2</v>
      </c>
      <c r="N2665" s="115" t="str">
        <f>INDEX(Modelo!$A$9:$D$89,MATCH(DataBase!$J2665,Modelo!$A$9:$A$89,0),MATCH(DataBase!N$1,Modelo!$A$9:$D$9,0))</f>
        <v>negativo</v>
      </c>
      <c r="O2665" s="115">
        <f t="array" ref="O2665">IF(N2665="negativo",INDEX($AD$3:$AG$51,MATCH(1,($B2665=$AD$3:$AD$51)*($J2665=$AE$3:$AE$51),0),3),IF(N2665="positivo",INDEX($AD$55:$AG$109,MATCH(1,($B2665=$AD$55:$AD$109)*($J2665=$AE$55:$AE$109),0),3)))</f>
        <v>142.88</v>
      </c>
      <c r="P2665" s="115">
        <f t="array" ref="P2665">IF(N2665="negativo",INDEX($AD$3:$AG$51,MATCH(1,($B2665=$AD$3:$AD$51)*($J2665=$AE$3:$AE$51),0),4),IF(N2665="positivo",INDEX($AD$55:$AG$109,MATCH(1,($B2665=$AD$55:$AD$109)*($J2665=$AE$55:$AE$109),0),4)))</f>
        <v>0</v>
      </c>
      <c r="Q2665" s="115" t="str">
        <f>VLOOKUP(M2665,Modelo!$A$2:$C$7,2,0)</f>
        <v>Acción Climática y Energía</v>
      </c>
      <c r="R2665" s="118">
        <f t="array" ref="R2665">INDEX(Modelo!$F$1:$H$37,MATCH(1,(DataBase!Q2665=Modelo!$G$1:$G$37)*(DataBase!B2665=Modelo!$F$1:$F$37),0),3)</f>
        <v>0.14285714285714285</v>
      </c>
      <c r="S2665" s="115">
        <f t="shared" si="84"/>
        <v>0</v>
      </c>
      <c r="T2665" s="115">
        <f t="shared" si="85"/>
        <v>0</v>
      </c>
    </row>
    <row r="2666" spans="1:20" x14ac:dyDescent="0.3">
      <c r="A2666" s="115" t="s">
        <v>376</v>
      </c>
      <c r="B2666" s="115" t="s">
        <v>313</v>
      </c>
      <c r="C2666" s="115" t="s">
        <v>103</v>
      </c>
      <c r="D2666" s="115" t="s">
        <v>86</v>
      </c>
      <c r="E2666" s="115" t="s">
        <v>87</v>
      </c>
      <c r="F2666" s="115" t="s">
        <v>87</v>
      </c>
      <c r="G2666" s="115">
        <v>1920</v>
      </c>
      <c r="H2666" s="115" t="s">
        <v>294</v>
      </c>
      <c r="I2666" s="115">
        <v>1.8691417530000001</v>
      </c>
      <c r="J2666" s="115" t="s">
        <v>21</v>
      </c>
      <c r="K2666" s="115" t="str">
        <f>INDEX(DatosProcesados!$A$1:$BF$101,MATCH(DataBase!A2666,DatosProcesados!$A$1:$A$101,0),MATCH(DataBase!J2666,DatosProcesados!$A$1:$BF$1,0))</f>
        <v>No informa</v>
      </c>
      <c r="L2666" s="115" t="str">
        <f>INDEX(Modelo!$A$9:$D$89,MATCH(DataBase!$J2666,Modelo!$A$9:$A$89,0),MATCH(DataBase!L$1,Modelo!$A$9:$D$9,0))</f>
        <v>Impacto ambiental</v>
      </c>
      <c r="M2666" s="115" t="str">
        <f>INDEX(Modelo!$A$9:$D$89,MATCH(DataBase!$J2666,Modelo!$A$9:$A$89,0),MATCH(DataBase!M$1,Modelo!$A$9:$D$9,0))</f>
        <v>Pilar 2</v>
      </c>
      <c r="N2666" s="115" t="str">
        <f>INDEX(Modelo!$A$9:$D$89,MATCH(DataBase!$J2666,Modelo!$A$9:$A$89,0),MATCH(DataBase!N$1,Modelo!$A$9:$D$9,0))</f>
        <v>negativo</v>
      </c>
      <c r="O2666" s="115">
        <f t="array" ref="O2666">IF(N2666="negativo",INDEX($AD$3:$AG$51,MATCH(1,($B2666=$AD$3:$AD$51)*($J2666=$AE$3:$AE$51),0),3),IF(N2666="positivo",INDEX($AD$55:$AG$109,MATCH(1,($B2666=$AD$55:$AD$109)*($J2666=$AE$55:$AE$109),0),3)))</f>
        <v>5185867.41</v>
      </c>
      <c r="P2666" s="115">
        <f t="array" ref="P2666">IF(N2666="negativo",INDEX($AD$3:$AG$51,MATCH(1,($B2666=$AD$3:$AD$51)*($J2666=$AE$3:$AE$51),0),4),IF(N2666="positivo",INDEX($AD$55:$AG$109,MATCH(1,($B2666=$AD$55:$AD$109)*($J2666=$AE$55:$AE$109),0),4)))</f>
        <v>7986.04</v>
      </c>
      <c r="Q2666" s="115" t="str">
        <f>VLOOKUP(M2666,Modelo!$A$2:$C$7,2,0)</f>
        <v>Acción Climática y Energía</v>
      </c>
      <c r="R2666" s="118">
        <f t="array" ref="R2666">INDEX(Modelo!$F$1:$H$37,MATCH(1,(DataBase!Q2666=Modelo!$G$1:$G$37)*(DataBase!B2666=Modelo!$F$1:$F$37),0),3)</f>
        <v>0.17647058823529413</v>
      </c>
      <c r="S2666" s="115">
        <f t="shared" si="84"/>
        <v>0</v>
      </c>
      <c r="T2666" s="115">
        <f t="shared" si="85"/>
        <v>0</v>
      </c>
    </row>
    <row r="2667" spans="1:20" x14ac:dyDescent="0.3">
      <c r="A2667" s="115" t="s">
        <v>193</v>
      </c>
      <c r="B2667" s="115" t="s">
        <v>84</v>
      </c>
      <c r="C2667" s="115" t="s">
        <v>103</v>
      </c>
      <c r="D2667" s="115" t="s">
        <v>86</v>
      </c>
      <c r="E2667" s="115" t="s">
        <v>87</v>
      </c>
      <c r="F2667" s="115" t="s">
        <v>87</v>
      </c>
      <c r="G2667" s="115">
        <v>2009</v>
      </c>
      <c r="H2667" s="115" t="s">
        <v>194</v>
      </c>
      <c r="I2667" s="115">
        <v>1.8581853669999999</v>
      </c>
      <c r="J2667" s="115" t="s">
        <v>21</v>
      </c>
      <c r="K2667" s="115">
        <f>INDEX(DatosProcesados!$A$1:$BF$101,MATCH(DataBase!A2667,DatosProcesados!$A$1:$A$101,0),MATCH(DataBase!J2667,DatosProcesados!$A$1:$BF$1,0))</f>
        <v>2315795</v>
      </c>
      <c r="L2667" s="115" t="str">
        <f>INDEX(Modelo!$A$9:$D$89,MATCH(DataBase!$J2667,Modelo!$A$9:$A$89,0),MATCH(DataBase!L$1,Modelo!$A$9:$D$9,0))</f>
        <v>Impacto ambiental</v>
      </c>
      <c r="M2667" s="115" t="str">
        <f>INDEX(Modelo!$A$9:$D$89,MATCH(DataBase!$J2667,Modelo!$A$9:$A$89,0),MATCH(DataBase!M$1,Modelo!$A$9:$D$9,0))</f>
        <v>Pilar 2</v>
      </c>
      <c r="N2667" s="115" t="str">
        <f>INDEX(Modelo!$A$9:$D$89,MATCH(DataBase!$J2667,Modelo!$A$9:$A$89,0),MATCH(DataBase!N$1,Modelo!$A$9:$D$9,0))</f>
        <v>negativo</v>
      </c>
      <c r="O2667" s="115">
        <f t="array" ref="O2667">IF(N2667="negativo",INDEX($AD$3:$AG$51,MATCH(1,($B2667=$AD$3:$AD$51)*($J2667=$AE$3:$AE$51),0),3),IF(N2667="positivo",INDEX($AD$55:$AG$109,MATCH(1,($B2667=$AD$55:$AD$109)*($J2667=$AE$55:$AE$109),0),3)))</f>
        <v>9435307</v>
      </c>
      <c r="P2667" s="115">
        <f t="array" ref="P2667">IF(N2667="negativo",INDEX($AD$3:$AG$51,MATCH(1,($B2667=$AD$3:$AD$51)*($J2667=$AE$3:$AE$51),0),4),IF(N2667="positivo",INDEX($AD$55:$AG$109,MATCH(1,($B2667=$AD$55:$AD$109)*($J2667=$AE$55:$AE$109),0),4)))</f>
        <v>626</v>
      </c>
      <c r="Q2667" s="115" t="str">
        <f>VLOOKUP(M2667,Modelo!$A$2:$C$7,2,0)</f>
        <v>Acción Climática y Energía</v>
      </c>
      <c r="R2667" s="118">
        <f t="array" ref="R2667">INDEX(Modelo!$F$1:$H$37,MATCH(1,(DataBase!Q2667=Modelo!$G$1:$G$37)*(DataBase!B2667=Modelo!$F$1:$F$37),0),3)</f>
        <v>0.11764705882352941</v>
      </c>
      <c r="S2667" s="115">
        <f t="shared" si="84"/>
        <v>75.461078122302169</v>
      </c>
      <c r="T2667" s="115">
        <f t="shared" si="85"/>
        <v>8.8777738967414308</v>
      </c>
    </row>
    <row r="2668" spans="1:20" x14ac:dyDescent="0.3">
      <c r="A2668" s="115" t="s">
        <v>280</v>
      </c>
      <c r="B2668" s="115" t="s">
        <v>216</v>
      </c>
      <c r="C2668" s="115" t="s">
        <v>97</v>
      </c>
      <c r="D2668" s="115" t="s">
        <v>86</v>
      </c>
      <c r="E2668" s="115" t="s">
        <v>87</v>
      </c>
      <c r="F2668" s="115" t="s">
        <v>87</v>
      </c>
      <c r="G2668" s="115">
        <v>1866</v>
      </c>
      <c r="H2668" s="115" t="s">
        <v>281</v>
      </c>
      <c r="I2668" s="115">
        <v>2.0444698099999998</v>
      </c>
      <c r="J2668" s="115" t="s">
        <v>21</v>
      </c>
      <c r="K2668" s="115" t="str">
        <f>INDEX(DatosProcesados!$A$1:$BF$101,MATCH(DataBase!A2668,DatosProcesados!$A$1:$A$101,0),MATCH(DataBase!J2668,DatosProcesados!$A$1:$BF$1,0))</f>
        <v xml:space="preserve">No informa </v>
      </c>
      <c r="L2668" s="115" t="str">
        <f>INDEX(Modelo!$A$9:$D$89,MATCH(DataBase!$J2668,Modelo!$A$9:$A$89,0),MATCH(DataBase!L$1,Modelo!$A$9:$D$9,0))</f>
        <v>Impacto ambiental</v>
      </c>
      <c r="M2668" s="115" t="str">
        <f>INDEX(Modelo!$A$9:$D$89,MATCH(DataBase!$J2668,Modelo!$A$9:$A$89,0),MATCH(DataBase!M$1,Modelo!$A$9:$D$9,0))</f>
        <v>Pilar 2</v>
      </c>
      <c r="N2668" s="115" t="str">
        <f>INDEX(Modelo!$A$9:$D$89,MATCH(DataBase!$J2668,Modelo!$A$9:$A$89,0),MATCH(DataBase!N$1,Modelo!$A$9:$D$9,0))</f>
        <v>negativo</v>
      </c>
      <c r="O2668" s="115">
        <f t="array" ref="O2668">IF(N2668="negativo",INDEX($AD$3:$AG$51,MATCH(1,($B2668=$AD$3:$AD$51)*($J2668=$AE$3:$AE$51),0),3),IF(N2668="positivo",INDEX($AD$55:$AG$109,MATCH(1,($B2668=$AD$55:$AD$109)*($J2668=$AE$55:$AE$109),0),3)))</f>
        <v>3177444</v>
      </c>
      <c r="P2668" s="115">
        <f t="array" ref="P2668">IF(N2668="negativo",INDEX($AD$3:$AG$51,MATCH(1,($B2668=$AD$3:$AD$51)*($J2668=$AE$3:$AE$51),0),4),IF(N2668="positivo",INDEX($AD$55:$AG$109,MATCH(1,($B2668=$AD$55:$AD$109)*($J2668=$AE$55:$AE$109),0),4)))</f>
        <v>1034.08</v>
      </c>
      <c r="Q2668" s="115" t="str">
        <f>VLOOKUP(M2668,Modelo!$A$2:$C$7,2,0)</f>
        <v>Acción Climática y Energía</v>
      </c>
      <c r="R2668" s="118">
        <f t="array" ref="R2668">INDEX(Modelo!$F$1:$H$37,MATCH(1,(DataBase!Q2668=Modelo!$G$1:$G$37)*(DataBase!B2668=Modelo!$F$1:$F$37),0),3)</f>
        <v>0.21052631578947367</v>
      </c>
      <c r="S2668" s="115">
        <f t="shared" si="84"/>
        <v>0</v>
      </c>
      <c r="T2668" s="115">
        <f t="shared" si="85"/>
        <v>0</v>
      </c>
    </row>
    <row r="2669" spans="1:20" x14ac:dyDescent="0.3">
      <c r="A2669" s="115" t="s">
        <v>143</v>
      </c>
      <c r="B2669" s="115" t="s">
        <v>84</v>
      </c>
      <c r="C2669" s="115" t="s">
        <v>97</v>
      </c>
      <c r="D2669" s="115" t="s">
        <v>86</v>
      </c>
      <c r="E2669" s="115" t="s">
        <v>86</v>
      </c>
      <c r="F2669" s="115" t="s">
        <v>86</v>
      </c>
      <c r="G2669" s="115">
        <v>1994</v>
      </c>
      <c r="H2669" s="115" t="s">
        <v>125</v>
      </c>
      <c r="I2669" s="115">
        <v>5.9751610780000002</v>
      </c>
      <c r="J2669" s="115" t="s">
        <v>21</v>
      </c>
      <c r="K2669" s="115" t="str">
        <f>INDEX(DatosProcesados!$A$1:$BF$101,MATCH(DataBase!A2669,DatosProcesados!$A$1:$A$101,0),MATCH(DataBase!J2669,DatosProcesados!$A$1:$BF$1,0))</f>
        <v xml:space="preserve">No informa </v>
      </c>
      <c r="L2669" s="115" t="str">
        <f>INDEX(Modelo!$A$9:$D$89,MATCH(DataBase!$J2669,Modelo!$A$9:$A$89,0),MATCH(DataBase!L$1,Modelo!$A$9:$D$9,0))</f>
        <v>Impacto ambiental</v>
      </c>
      <c r="M2669" s="115" t="str">
        <f>INDEX(Modelo!$A$9:$D$89,MATCH(DataBase!$J2669,Modelo!$A$9:$A$89,0),MATCH(DataBase!M$1,Modelo!$A$9:$D$9,0))</f>
        <v>Pilar 2</v>
      </c>
      <c r="N2669" s="115" t="str">
        <f>INDEX(Modelo!$A$9:$D$89,MATCH(DataBase!$J2669,Modelo!$A$9:$A$89,0),MATCH(DataBase!N$1,Modelo!$A$9:$D$9,0))</f>
        <v>negativo</v>
      </c>
      <c r="O2669" s="115">
        <f t="array" ref="O2669">IF(N2669="negativo",INDEX($AD$3:$AG$51,MATCH(1,($B2669=$AD$3:$AD$51)*($J2669=$AE$3:$AE$51),0),3),IF(N2669="positivo",INDEX($AD$55:$AG$109,MATCH(1,($B2669=$AD$55:$AD$109)*($J2669=$AE$55:$AE$109),0),3)))</f>
        <v>9435307</v>
      </c>
      <c r="P2669" s="115">
        <f t="array" ref="P2669">IF(N2669="negativo",INDEX($AD$3:$AG$51,MATCH(1,($B2669=$AD$3:$AD$51)*($J2669=$AE$3:$AE$51),0),4),IF(N2669="positivo",INDEX($AD$55:$AG$109,MATCH(1,($B2669=$AD$55:$AD$109)*($J2669=$AE$55:$AE$109),0),4)))</f>
        <v>626</v>
      </c>
      <c r="Q2669" s="115" t="str">
        <f>VLOOKUP(M2669,Modelo!$A$2:$C$7,2,0)</f>
        <v>Acción Climática y Energía</v>
      </c>
      <c r="R2669" s="118">
        <f t="array" ref="R2669">INDEX(Modelo!$F$1:$H$37,MATCH(1,(DataBase!Q2669=Modelo!$G$1:$G$37)*(DataBase!B2669=Modelo!$F$1:$F$37),0),3)</f>
        <v>0.11764705882352941</v>
      </c>
      <c r="S2669" s="115">
        <f t="shared" si="84"/>
        <v>0</v>
      </c>
      <c r="T2669" s="115">
        <f t="shared" si="85"/>
        <v>0</v>
      </c>
    </row>
    <row r="2670" spans="1:20" x14ac:dyDescent="0.3">
      <c r="A2670" s="115" t="s">
        <v>331</v>
      </c>
      <c r="B2670" s="115" t="s">
        <v>313</v>
      </c>
      <c r="C2670" s="115" t="s">
        <v>103</v>
      </c>
      <c r="D2670" s="115" t="s">
        <v>87</v>
      </c>
      <c r="E2670" s="115" t="s">
        <v>86</v>
      </c>
      <c r="F2670" s="115" t="s">
        <v>86</v>
      </c>
      <c r="G2670" s="115">
        <v>1953</v>
      </c>
      <c r="H2670" s="115" t="s">
        <v>125</v>
      </c>
      <c r="I2670" s="115">
        <v>7.1291921260000004</v>
      </c>
      <c r="J2670" s="115" t="s">
        <v>21</v>
      </c>
      <c r="K2670" s="115" t="str">
        <f>INDEX(DatosProcesados!$A$1:$BF$101,MATCH(DataBase!A2670,DatosProcesados!$A$1:$A$101,0),MATCH(DataBase!J2670,DatosProcesados!$A$1:$BF$1,0))</f>
        <v xml:space="preserve">No informa </v>
      </c>
      <c r="L2670" s="115" t="str">
        <f>INDEX(Modelo!$A$9:$D$89,MATCH(DataBase!$J2670,Modelo!$A$9:$A$89,0),MATCH(DataBase!L$1,Modelo!$A$9:$D$9,0))</f>
        <v>Impacto ambiental</v>
      </c>
      <c r="M2670" s="115" t="str">
        <f>INDEX(Modelo!$A$9:$D$89,MATCH(DataBase!$J2670,Modelo!$A$9:$A$89,0),MATCH(DataBase!M$1,Modelo!$A$9:$D$9,0))</f>
        <v>Pilar 2</v>
      </c>
      <c r="N2670" s="115" t="str">
        <f>INDEX(Modelo!$A$9:$D$89,MATCH(DataBase!$J2670,Modelo!$A$9:$A$89,0),MATCH(DataBase!N$1,Modelo!$A$9:$D$9,0))</f>
        <v>negativo</v>
      </c>
      <c r="O2670" s="115">
        <f t="array" ref="O2670">IF(N2670="negativo",INDEX($AD$3:$AG$51,MATCH(1,($B2670=$AD$3:$AD$51)*($J2670=$AE$3:$AE$51),0),3),IF(N2670="positivo",INDEX($AD$55:$AG$109,MATCH(1,($B2670=$AD$55:$AD$109)*($J2670=$AE$55:$AE$109),0),3)))</f>
        <v>5185867.41</v>
      </c>
      <c r="P2670" s="115">
        <f t="array" ref="P2670">IF(N2670="negativo",INDEX($AD$3:$AG$51,MATCH(1,($B2670=$AD$3:$AD$51)*($J2670=$AE$3:$AE$51),0),4),IF(N2670="positivo",INDEX($AD$55:$AG$109,MATCH(1,($B2670=$AD$55:$AD$109)*($J2670=$AE$55:$AE$109),0),4)))</f>
        <v>7986.04</v>
      </c>
      <c r="Q2670" s="115" t="str">
        <f>VLOOKUP(M2670,Modelo!$A$2:$C$7,2,0)</f>
        <v>Acción Climática y Energía</v>
      </c>
      <c r="R2670" s="118">
        <f t="array" ref="R2670">INDEX(Modelo!$F$1:$H$37,MATCH(1,(DataBase!Q2670=Modelo!$G$1:$G$37)*(DataBase!B2670=Modelo!$F$1:$F$37),0),3)</f>
        <v>0.17647058823529413</v>
      </c>
      <c r="S2670" s="115">
        <f t="shared" si="84"/>
        <v>0</v>
      </c>
      <c r="T2670" s="115">
        <f t="shared" si="85"/>
        <v>0</v>
      </c>
    </row>
    <row r="2671" spans="1:20" x14ac:dyDescent="0.3">
      <c r="A2671" s="115" t="s">
        <v>277</v>
      </c>
      <c r="B2671" s="115" t="s">
        <v>216</v>
      </c>
      <c r="C2671" s="115" t="s">
        <v>85</v>
      </c>
      <c r="D2671" s="115" t="s">
        <v>86</v>
      </c>
      <c r="E2671" s="115" t="s">
        <v>87</v>
      </c>
      <c r="F2671" s="115" t="s">
        <v>87</v>
      </c>
      <c r="G2671" s="115">
        <v>1965</v>
      </c>
      <c r="H2671" s="115" t="s">
        <v>244</v>
      </c>
      <c r="I2671" s="115">
        <v>2.0973851419999998</v>
      </c>
      <c r="J2671" s="115" t="s">
        <v>21</v>
      </c>
      <c r="K2671" s="115" t="str">
        <f>INDEX(DatosProcesados!$A$1:$BF$101,MATCH(DataBase!A2671,DatosProcesados!$A$1:$A$101,0),MATCH(DataBase!J2671,DatosProcesados!$A$1:$BF$1,0))</f>
        <v xml:space="preserve">No informa </v>
      </c>
      <c r="L2671" s="115" t="str">
        <f>INDEX(Modelo!$A$9:$D$89,MATCH(DataBase!$J2671,Modelo!$A$9:$A$89,0),MATCH(DataBase!L$1,Modelo!$A$9:$D$9,0))</f>
        <v>Impacto ambiental</v>
      </c>
      <c r="M2671" s="115" t="str">
        <f>INDEX(Modelo!$A$9:$D$89,MATCH(DataBase!$J2671,Modelo!$A$9:$A$89,0),MATCH(DataBase!M$1,Modelo!$A$9:$D$9,0))</f>
        <v>Pilar 2</v>
      </c>
      <c r="N2671" s="115" t="str">
        <f>INDEX(Modelo!$A$9:$D$89,MATCH(DataBase!$J2671,Modelo!$A$9:$A$89,0),MATCH(DataBase!N$1,Modelo!$A$9:$D$9,0))</f>
        <v>negativo</v>
      </c>
      <c r="O2671" s="115">
        <f t="array" ref="O2671">IF(N2671="negativo",INDEX($AD$3:$AG$51,MATCH(1,($B2671=$AD$3:$AD$51)*($J2671=$AE$3:$AE$51),0),3),IF(N2671="positivo",INDEX($AD$55:$AG$109,MATCH(1,($B2671=$AD$55:$AD$109)*($J2671=$AE$55:$AE$109),0),3)))</f>
        <v>3177444</v>
      </c>
      <c r="P2671" s="115">
        <f t="array" ref="P2671">IF(N2671="negativo",INDEX($AD$3:$AG$51,MATCH(1,($B2671=$AD$3:$AD$51)*($J2671=$AE$3:$AE$51),0),4),IF(N2671="positivo",INDEX($AD$55:$AG$109,MATCH(1,($B2671=$AD$55:$AD$109)*($J2671=$AE$55:$AE$109),0),4)))</f>
        <v>1034.08</v>
      </c>
      <c r="Q2671" s="115" t="str">
        <f>VLOOKUP(M2671,Modelo!$A$2:$C$7,2,0)</f>
        <v>Acción Climática y Energía</v>
      </c>
      <c r="R2671" s="118">
        <f t="array" ref="R2671">INDEX(Modelo!$F$1:$H$37,MATCH(1,(DataBase!Q2671=Modelo!$G$1:$G$37)*(DataBase!B2671=Modelo!$F$1:$F$37),0),3)</f>
        <v>0.21052631578947367</v>
      </c>
      <c r="S2671" s="115">
        <f t="shared" si="84"/>
        <v>0</v>
      </c>
      <c r="T2671" s="115">
        <f t="shared" si="85"/>
        <v>0</v>
      </c>
    </row>
    <row r="2672" spans="1:20" x14ac:dyDescent="0.3">
      <c r="A2672" s="115" t="s">
        <v>356</v>
      </c>
      <c r="B2672" s="115" t="s">
        <v>313</v>
      </c>
      <c r="C2672" s="115" t="s">
        <v>103</v>
      </c>
      <c r="D2672" s="115" t="s">
        <v>87</v>
      </c>
      <c r="E2672" s="115" t="s">
        <v>86</v>
      </c>
      <c r="F2672" s="115" t="s">
        <v>86</v>
      </c>
      <c r="G2672" s="115">
        <v>1989</v>
      </c>
      <c r="H2672" s="115" t="s">
        <v>125</v>
      </c>
      <c r="I2672" s="115">
        <v>3.0305383369999999</v>
      </c>
      <c r="J2672" s="115" t="s">
        <v>21</v>
      </c>
      <c r="K2672" s="115" t="str">
        <f>INDEX(DatosProcesados!$A$1:$BF$101,MATCH(DataBase!A2672,DatosProcesados!$A$1:$A$101,0),MATCH(DataBase!J2672,DatosProcesados!$A$1:$BF$1,0))</f>
        <v xml:space="preserve">No informa </v>
      </c>
      <c r="L2672" s="115" t="str">
        <f>INDEX(Modelo!$A$9:$D$89,MATCH(DataBase!$J2672,Modelo!$A$9:$A$89,0),MATCH(DataBase!L$1,Modelo!$A$9:$D$9,0))</f>
        <v>Impacto ambiental</v>
      </c>
      <c r="M2672" s="115" t="str">
        <f>INDEX(Modelo!$A$9:$D$89,MATCH(DataBase!$J2672,Modelo!$A$9:$A$89,0),MATCH(DataBase!M$1,Modelo!$A$9:$D$9,0))</f>
        <v>Pilar 2</v>
      </c>
      <c r="N2672" s="115" t="str">
        <f>INDEX(Modelo!$A$9:$D$89,MATCH(DataBase!$J2672,Modelo!$A$9:$A$89,0),MATCH(DataBase!N$1,Modelo!$A$9:$D$9,0))</f>
        <v>negativo</v>
      </c>
      <c r="O2672" s="115">
        <f t="array" ref="O2672">IF(N2672="negativo",INDEX($AD$3:$AG$51,MATCH(1,($B2672=$AD$3:$AD$51)*($J2672=$AE$3:$AE$51),0),3),IF(N2672="positivo",INDEX($AD$55:$AG$109,MATCH(1,($B2672=$AD$55:$AD$109)*($J2672=$AE$55:$AE$109),0),3)))</f>
        <v>5185867.41</v>
      </c>
      <c r="P2672" s="115">
        <f t="array" ref="P2672">IF(N2672="negativo",INDEX($AD$3:$AG$51,MATCH(1,($B2672=$AD$3:$AD$51)*($J2672=$AE$3:$AE$51),0),4),IF(N2672="positivo",INDEX($AD$55:$AG$109,MATCH(1,($B2672=$AD$55:$AD$109)*($J2672=$AE$55:$AE$109),0),4)))</f>
        <v>7986.04</v>
      </c>
      <c r="Q2672" s="115" t="str">
        <f>VLOOKUP(M2672,Modelo!$A$2:$C$7,2,0)</f>
        <v>Acción Climática y Energía</v>
      </c>
      <c r="R2672" s="118">
        <f t="array" ref="R2672">INDEX(Modelo!$F$1:$H$37,MATCH(1,(DataBase!Q2672=Modelo!$G$1:$G$37)*(DataBase!B2672=Modelo!$F$1:$F$37),0),3)</f>
        <v>0.17647058823529413</v>
      </c>
      <c r="S2672" s="115">
        <f t="shared" si="84"/>
        <v>0</v>
      </c>
      <c r="T2672" s="115">
        <f t="shared" si="85"/>
        <v>0</v>
      </c>
    </row>
    <row r="2673" spans="1:20" x14ac:dyDescent="0.3">
      <c r="A2673" s="115" t="s">
        <v>268</v>
      </c>
      <c r="B2673" s="115" t="s">
        <v>216</v>
      </c>
      <c r="C2673" s="115" t="s">
        <v>103</v>
      </c>
      <c r="D2673" s="115" t="s">
        <v>86</v>
      </c>
      <c r="E2673" s="115" t="s">
        <v>86</v>
      </c>
      <c r="F2673" s="115" t="s">
        <v>87</v>
      </c>
      <c r="G2673" s="115">
        <v>1986</v>
      </c>
      <c r="H2673" s="115" t="s">
        <v>125</v>
      </c>
      <c r="I2673" s="115">
        <v>2.2734296359999999</v>
      </c>
      <c r="J2673" s="115" t="s">
        <v>21</v>
      </c>
      <c r="K2673" s="115" t="str">
        <f>INDEX(DatosProcesados!$A$1:$BF$101,MATCH(DataBase!A2673,DatosProcesados!$A$1:$A$101,0),MATCH(DataBase!J2673,DatosProcesados!$A$1:$BF$1,0))</f>
        <v xml:space="preserve">No informa </v>
      </c>
      <c r="L2673" s="115" t="str">
        <f>INDEX(Modelo!$A$9:$D$89,MATCH(DataBase!$J2673,Modelo!$A$9:$A$89,0),MATCH(DataBase!L$1,Modelo!$A$9:$D$9,0))</f>
        <v>Impacto ambiental</v>
      </c>
      <c r="M2673" s="115" t="str">
        <f>INDEX(Modelo!$A$9:$D$89,MATCH(DataBase!$J2673,Modelo!$A$9:$A$89,0),MATCH(DataBase!M$1,Modelo!$A$9:$D$9,0))</f>
        <v>Pilar 2</v>
      </c>
      <c r="N2673" s="115" t="str">
        <f>INDEX(Modelo!$A$9:$D$89,MATCH(DataBase!$J2673,Modelo!$A$9:$A$89,0),MATCH(DataBase!N$1,Modelo!$A$9:$D$9,0))</f>
        <v>negativo</v>
      </c>
      <c r="O2673" s="115">
        <f t="array" ref="O2673">IF(N2673="negativo",INDEX($AD$3:$AG$51,MATCH(1,($B2673=$AD$3:$AD$51)*($J2673=$AE$3:$AE$51),0),3),IF(N2673="positivo",INDEX($AD$55:$AG$109,MATCH(1,($B2673=$AD$55:$AD$109)*($J2673=$AE$55:$AE$109),0),3)))</f>
        <v>3177444</v>
      </c>
      <c r="P2673" s="115">
        <f t="array" ref="P2673">IF(N2673="negativo",INDEX($AD$3:$AG$51,MATCH(1,($B2673=$AD$3:$AD$51)*($J2673=$AE$3:$AE$51),0),4),IF(N2673="positivo",INDEX($AD$55:$AG$109,MATCH(1,($B2673=$AD$55:$AD$109)*($J2673=$AE$55:$AE$109),0),4)))</f>
        <v>1034.08</v>
      </c>
      <c r="Q2673" s="115" t="str">
        <f>VLOOKUP(M2673,Modelo!$A$2:$C$7,2,0)</f>
        <v>Acción Climática y Energía</v>
      </c>
      <c r="R2673" s="118">
        <f t="array" ref="R2673">INDEX(Modelo!$F$1:$H$37,MATCH(1,(DataBase!Q2673=Modelo!$G$1:$G$37)*(DataBase!B2673=Modelo!$F$1:$F$37),0),3)</f>
        <v>0.21052631578947367</v>
      </c>
      <c r="S2673" s="115">
        <f t="shared" si="84"/>
        <v>0</v>
      </c>
      <c r="T2673" s="115">
        <f t="shared" si="85"/>
        <v>0</v>
      </c>
    </row>
    <row r="2674" spans="1:20" x14ac:dyDescent="0.3">
      <c r="A2674" s="115" t="s">
        <v>234</v>
      </c>
      <c r="B2674" s="115" t="s">
        <v>216</v>
      </c>
      <c r="C2674" s="115" t="s">
        <v>103</v>
      </c>
      <c r="D2674" s="115" t="s">
        <v>86</v>
      </c>
      <c r="E2674" s="115" t="s">
        <v>86</v>
      </c>
      <c r="F2674" s="115" t="s">
        <v>86</v>
      </c>
      <c r="G2674" s="115">
        <v>1904</v>
      </c>
      <c r="H2674" s="115" t="s">
        <v>125</v>
      </c>
      <c r="I2674" s="115">
        <v>2.8467005310000002</v>
      </c>
      <c r="J2674" s="115" t="s">
        <v>21</v>
      </c>
      <c r="K2674" s="115">
        <f>INDEX(DatosProcesados!$A$1:$BF$101,MATCH(DataBase!A2674,DatosProcesados!$A$1:$A$101,0),MATCH(DataBase!J2674,DatosProcesados!$A$1:$BF$1,0))</f>
        <v>55075.65</v>
      </c>
      <c r="L2674" s="115" t="str">
        <f>INDEX(Modelo!$A$9:$D$89,MATCH(DataBase!$J2674,Modelo!$A$9:$A$89,0),MATCH(DataBase!L$1,Modelo!$A$9:$D$9,0))</f>
        <v>Impacto ambiental</v>
      </c>
      <c r="M2674" s="115" t="str">
        <f>INDEX(Modelo!$A$9:$D$89,MATCH(DataBase!$J2674,Modelo!$A$9:$A$89,0),MATCH(DataBase!M$1,Modelo!$A$9:$D$9,0))</f>
        <v>Pilar 2</v>
      </c>
      <c r="N2674" s="115" t="str">
        <f>INDEX(Modelo!$A$9:$D$89,MATCH(DataBase!$J2674,Modelo!$A$9:$A$89,0),MATCH(DataBase!N$1,Modelo!$A$9:$D$9,0))</f>
        <v>negativo</v>
      </c>
      <c r="O2674" s="115">
        <f t="array" ref="O2674">IF(N2674="negativo",INDEX($AD$3:$AG$51,MATCH(1,($B2674=$AD$3:$AD$51)*($J2674=$AE$3:$AE$51),0),3),IF(N2674="positivo",INDEX($AD$55:$AG$109,MATCH(1,($B2674=$AD$55:$AD$109)*($J2674=$AE$55:$AE$109),0),3)))</f>
        <v>3177444</v>
      </c>
      <c r="P2674" s="115">
        <f t="array" ref="P2674">IF(N2674="negativo",INDEX($AD$3:$AG$51,MATCH(1,($B2674=$AD$3:$AD$51)*($J2674=$AE$3:$AE$51),0),4),IF(N2674="positivo",INDEX($AD$55:$AG$109,MATCH(1,($B2674=$AD$55:$AD$109)*($J2674=$AE$55:$AE$109),0),4)))</f>
        <v>1034.08</v>
      </c>
      <c r="Q2674" s="115" t="str">
        <f>VLOOKUP(M2674,Modelo!$A$2:$C$7,2,0)</f>
        <v>Acción Climática y Energía</v>
      </c>
      <c r="R2674" s="118">
        <f t="array" ref="R2674">INDEX(Modelo!$F$1:$H$37,MATCH(1,(DataBase!Q2674=Modelo!$G$1:$G$37)*(DataBase!B2674=Modelo!$F$1:$F$37),0),3)</f>
        <v>0.21052631578947367</v>
      </c>
      <c r="S2674" s="115">
        <f t="shared" si="84"/>
        <v>98.298658820458542</v>
      </c>
      <c r="T2674" s="115">
        <f t="shared" si="85"/>
        <v>20.694454488517586</v>
      </c>
    </row>
    <row r="2675" spans="1:20" x14ac:dyDescent="0.3">
      <c r="A2675" s="115" t="s">
        <v>359</v>
      </c>
      <c r="B2675" s="115" t="s">
        <v>313</v>
      </c>
      <c r="C2675" s="115" t="s">
        <v>103</v>
      </c>
      <c r="D2675" s="115" t="s">
        <v>86</v>
      </c>
      <c r="E2675" s="115" t="s">
        <v>87</v>
      </c>
      <c r="F2675" s="115" t="s">
        <v>87</v>
      </c>
      <c r="G2675" s="115">
        <v>1993</v>
      </c>
      <c r="H2675" s="115" t="s">
        <v>244</v>
      </c>
      <c r="I2675" s="115">
        <v>2.3607916150000001</v>
      </c>
      <c r="J2675" s="115" t="s">
        <v>21</v>
      </c>
      <c r="K2675" s="115" t="str">
        <f>INDEX(DatosProcesados!$A$1:$BF$101,MATCH(DataBase!A2675,DatosProcesados!$A$1:$A$101,0),MATCH(DataBase!J2675,DatosProcesados!$A$1:$BF$1,0))</f>
        <v>No informa</v>
      </c>
      <c r="L2675" s="115" t="str">
        <f>INDEX(Modelo!$A$9:$D$89,MATCH(DataBase!$J2675,Modelo!$A$9:$A$89,0),MATCH(DataBase!L$1,Modelo!$A$9:$D$9,0))</f>
        <v>Impacto ambiental</v>
      </c>
      <c r="M2675" s="115" t="str">
        <f>INDEX(Modelo!$A$9:$D$89,MATCH(DataBase!$J2675,Modelo!$A$9:$A$89,0),MATCH(DataBase!M$1,Modelo!$A$9:$D$9,0))</f>
        <v>Pilar 2</v>
      </c>
      <c r="N2675" s="115" t="str">
        <f>INDEX(Modelo!$A$9:$D$89,MATCH(DataBase!$J2675,Modelo!$A$9:$A$89,0),MATCH(DataBase!N$1,Modelo!$A$9:$D$9,0))</f>
        <v>negativo</v>
      </c>
      <c r="O2675" s="115">
        <f t="array" ref="O2675">IF(N2675="negativo",INDEX($AD$3:$AG$51,MATCH(1,($B2675=$AD$3:$AD$51)*($J2675=$AE$3:$AE$51),0),3),IF(N2675="positivo",INDEX($AD$55:$AG$109,MATCH(1,($B2675=$AD$55:$AD$109)*($J2675=$AE$55:$AE$109),0),3)))</f>
        <v>5185867.41</v>
      </c>
      <c r="P2675" s="115">
        <f t="array" ref="P2675">IF(N2675="negativo",INDEX($AD$3:$AG$51,MATCH(1,($B2675=$AD$3:$AD$51)*($J2675=$AE$3:$AE$51),0),4),IF(N2675="positivo",INDEX($AD$55:$AG$109,MATCH(1,($B2675=$AD$55:$AD$109)*($J2675=$AE$55:$AE$109),0),4)))</f>
        <v>7986.04</v>
      </c>
      <c r="Q2675" s="115" t="str">
        <f>VLOOKUP(M2675,Modelo!$A$2:$C$7,2,0)</f>
        <v>Acción Climática y Energía</v>
      </c>
      <c r="R2675" s="118">
        <f t="array" ref="R2675">INDEX(Modelo!$F$1:$H$37,MATCH(1,(DataBase!Q2675=Modelo!$G$1:$G$37)*(DataBase!B2675=Modelo!$F$1:$F$37),0),3)</f>
        <v>0.17647058823529413</v>
      </c>
      <c r="S2675" s="115">
        <f t="shared" si="84"/>
        <v>0</v>
      </c>
      <c r="T2675" s="115">
        <f t="shared" si="85"/>
        <v>0</v>
      </c>
    </row>
    <row r="2676" spans="1:20" x14ac:dyDescent="0.3">
      <c r="A2676" s="115" t="s">
        <v>327</v>
      </c>
      <c r="B2676" s="115" t="s">
        <v>313</v>
      </c>
      <c r="C2676" s="115" t="s">
        <v>103</v>
      </c>
      <c r="D2676" s="115" t="s">
        <v>86</v>
      </c>
      <c r="E2676" s="115" t="s">
        <v>86</v>
      </c>
      <c r="F2676" s="115" t="s">
        <v>87</v>
      </c>
      <c r="G2676" s="115">
        <v>2005</v>
      </c>
      <c r="H2676" s="115" t="s">
        <v>328</v>
      </c>
      <c r="I2676" s="115">
        <v>10.521119421</v>
      </c>
      <c r="J2676" s="115" t="s">
        <v>21</v>
      </c>
      <c r="K2676" s="115">
        <f>INDEX(DatosProcesados!$A$1:$BF$101,MATCH(DataBase!A2676,DatosProcesados!$A$1:$A$101,0),MATCH(DataBase!J2676,DatosProcesados!$A$1:$BF$1,0))</f>
        <v>7986.04</v>
      </c>
      <c r="L2676" s="115" t="str">
        <f>INDEX(Modelo!$A$9:$D$89,MATCH(DataBase!$J2676,Modelo!$A$9:$A$89,0),MATCH(DataBase!L$1,Modelo!$A$9:$D$9,0))</f>
        <v>Impacto ambiental</v>
      </c>
      <c r="M2676" s="115" t="str">
        <f>INDEX(Modelo!$A$9:$D$89,MATCH(DataBase!$J2676,Modelo!$A$9:$A$89,0),MATCH(DataBase!M$1,Modelo!$A$9:$D$9,0))</f>
        <v>Pilar 2</v>
      </c>
      <c r="N2676" s="115" t="str">
        <f>INDEX(Modelo!$A$9:$D$89,MATCH(DataBase!$J2676,Modelo!$A$9:$A$89,0),MATCH(DataBase!N$1,Modelo!$A$9:$D$9,0))</f>
        <v>negativo</v>
      </c>
      <c r="O2676" s="115">
        <f t="array" ref="O2676">IF(N2676="negativo",INDEX($AD$3:$AG$51,MATCH(1,($B2676=$AD$3:$AD$51)*($J2676=$AE$3:$AE$51),0),3),IF(N2676="positivo",INDEX($AD$55:$AG$109,MATCH(1,($B2676=$AD$55:$AD$109)*($J2676=$AE$55:$AE$109),0),3)))</f>
        <v>5185867.41</v>
      </c>
      <c r="P2676" s="115">
        <f t="array" ref="P2676">IF(N2676="negativo",INDEX($AD$3:$AG$51,MATCH(1,($B2676=$AD$3:$AD$51)*($J2676=$AE$3:$AE$51),0),4),IF(N2676="positivo",INDEX($AD$55:$AG$109,MATCH(1,($B2676=$AD$55:$AD$109)*($J2676=$AE$55:$AE$109),0),4)))</f>
        <v>7986.04</v>
      </c>
      <c r="Q2676" s="115" t="str">
        <f>VLOOKUP(M2676,Modelo!$A$2:$C$7,2,0)</f>
        <v>Acción Climática y Energía</v>
      </c>
      <c r="R2676" s="118">
        <f t="array" ref="R2676">INDEX(Modelo!$F$1:$H$37,MATCH(1,(DataBase!Q2676=Modelo!$G$1:$G$37)*(DataBase!B2676=Modelo!$F$1:$F$37),0),3)</f>
        <v>0.17647058823529413</v>
      </c>
      <c r="S2676" s="115">
        <f t="shared" si="84"/>
        <v>100</v>
      </c>
      <c r="T2676" s="115">
        <f t="shared" si="85"/>
        <v>17.647058823529413</v>
      </c>
    </row>
    <row r="2677" spans="1:20" x14ac:dyDescent="0.3">
      <c r="A2677" s="115" t="s">
        <v>283</v>
      </c>
      <c r="B2677" s="115" t="s">
        <v>216</v>
      </c>
      <c r="C2677" s="115" t="s">
        <v>103</v>
      </c>
      <c r="D2677" s="115" t="s">
        <v>86</v>
      </c>
      <c r="E2677" s="115" t="s">
        <v>86</v>
      </c>
      <c r="F2677" s="115" t="s">
        <v>87</v>
      </c>
      <c r="G2677" s="115">
        <v>1958</v>
      </c>
      <c r="H2677" s="115" t="s">
        <v>125</v>
      </c>
      <c r="I2677" s="115">
        <v>2.0172595470000001</v>
      </c>
      <c r="J2677" s="115" t="s">
        <v>21</v>
      </c>
      <c r="K2677" s="115" t="str">
        <f>INDEX(DatosProcesados!$A$1:$BF$101,MATCH(DataBase!A2677,DatosProcesados!$A$1:$A$101,0),MATCH(DataBase!J2677,DatosProcesados!$A$1:$BF$1,0))</f>
        <v xml:space="preserve">No informa </v>
      </c>
      <c r="L2677" s="115" t="str">
        <f>INDEX(Modelo!$A$9:$D$89,MATCH(DataBase!$J2677,Modelo!$A$9:$A$89,0),MATCH(DataBase!L$1,Modelo!$A$9:$D$9,0))</f>
        <v>Impacto ambiental</v>
      </c>
      <c r="M2677" s="115" t="str">
        <f>INDEX(Modelo!$A$9:$D$89,MATCH(DataBase!$J2677,Modelo!$A$9:$A$89,0),MATCH(DataBase!M$1,Modelo!$A$9:$D$9,0))</f>
        <v>Pilar 2</v>
      </c>
      <c r="N2677" s="115" t="str">
        <f>INDEX(Modelo!$A$9:$D$89,MATCH(DataBase!$J2677,Modelo!$A$9:$A$89,0),MATCH(DataBase!N$1,Modelo!$A$9:$D$9,0))</f>
        <v>negativo</v>
      </c>
      <c r="O2677" s="115">
        <f t="array" ref="O2677">IF(N2677="negativo",INDEX($AD$3:$AG$51,MATCH(1,($B2677=$AD$3:$AD$51)*($J2677=$AE$3:$AE$51),0),3),IF(N2677="positivo",INDEX($AD$55:$AG$109,MATCH(1,($B2677=$AD$55:$AD$109)*($J2677=$AE$55:$AE$109),0),3)))</f>
        <v>3177444</v>
      </c>
      <c r="P2677" s="115">
        <f t="array" ref="P2677">IF(N2677="negativo",INDEX($AD$3:$AG$51,MATCH(1,($B2677=$AD$3:$AD$51)*($J2677=$AE$3:$AE$51),0),4),IF(N2677="positivo",INDEX($AD$55:$AG$109,MATCH(1,($B2677=$AD$55:$AD$109)*($J2677=$AE$55:$AE$109),0),4)))</f>
        <v>1034.08</v>
      </c>
      <c r="Q2677" s="115" t="str">
        <f>VLOOKUP(M2677,Modelo!$A$2:$C$7,2,0)</f>
        <v>Acción Climática y Energía</v>
      </c>
      <c r="R2677" s="118">
        <f t="array" ref="R2677">INDEX(Modelo!$F$1:$H$37,MATCH(1,(DataBase!Q2677=Modelo!$G$1:$G$37)*(DataBase!B2677=Modelo!$F$1:$F$37),0),3)</f>
        <v>0.21052631578947367</v>
      </c>
      <c r="S2677" s="115">
        <f t="shared" si="84"/>
        <v>0</v>
      </c>
      <c r="T2677" s="115">
        <f t="shared" si="85"/>
        <v>0</v>
      </c>
    </row>
    <row r="2678" spans="1:20" x14ac:dyDescent="0.3">
      <c r="A2678" s="115" t="s">
        <v>188</v>
      </c>
      <c r="B2678" s="115" t="s">
        <v>84</v>
      </c>
      <c r="C2678" s="115" t="s">
        <v>103</v>
      </c>
      <c r="D2678" s="115" t="s">
        <v>86</v>
      </c>
      <c r="E2678" s="115" t="s">
        <v>87</v>
      </c>
      <c r="F2678" s="115" t="s">
        <v>86</v>
      </c>
      <c r="G2678" s="115">
        <v>1974</v>
      </c>
      <c r="H2678" s="115" t="s">
        <v>125</v>
      </c>
      <c r="I2678" s="115">
        <v>2.2729038500000001</v>
      </c>
      <c r="J2678" s="115" t="s">
        <v>21</v>
      </c>
      <c r="K2678" s="115">
        <f>INDEX(DatosProcesados!$A$1:$BF$101,MATCH(DataBase!A2678,DatosProcesados!$A$1:$A$101,0),MATCH(DataBase!J2678,DatosProcesados!$A$1:$BF$1,0))</f>
        <v>3785728</v>
      </c>
      <c r="L2678" s="115" t="str">
        <f>INDEX(Modelo!$A$9:$D$89,MATCH(DataBase!$J2678,Modelo!$A$9:$A$89,0),MATCH(DataBase!L$1,Modelo!$A$9:$D$9,0))</f>
        <v>Impacto ambiental</v>
      </c>
      <c r="M2678" s="115" t="str">
        <f>INDEX(Modelo!$A$9:$D$89,MATCH(DataBase!$J2678,Modelo!$A$9:$A$89,0),MATCH(DataBase!M$1,Modelo!$A$9:$D$9,0))</f>
        <v>Pilar 2</v>
      </c>
      <c r="N2678" s="115" t="str">
        <f>INDEX(Modelo!$A$9:$D$89,MATCH(DataBase!$J2678,Modelo!$A$9:$A$89,0),MATCH(DataBase!N$1,Modelo!$A$9:$D$9,0))</f>
        <v>negativo</v>
      </c>
      <c r="O2678" s="115">
        <f t="array" ref="O2678">IF(N2678="negativo",INDEX($AD$3:$AG$51,MATCH(1,($B2678=$AD$3:$AD$51)*($J2678=$AE$3:$AE$51),0),3),IF(N2678="positivo",INDEX($AD$55:$AG$109,MATCH(1,($B2678=$AD$55:$AD$109)*($J2678=$AE$55:$AE$109),0),3)))</f>
        <v>9435307</v>
      </c>
      <c r="P2678" s="115">
        <f t="array" ref="P2678">IF(N2678="negativo",INDEX($AD$3:$AG$51,MATCH(1,($B2678=$AD$3:$AD$51)*($J2678=$AE$3:$AE$51),0),4),IF(N2678="positivo",INDEX($AD$55:$AG$109,MATCH(1,($B2678=$AD$55:$AD$109)*($J2678=$AE$55:$AE$109),0),4)))</f>
        <v>626</v>
      </c>
      <c r="Q2678" s="115" t="str">
        <f>VLOOKUP(M2678,Modelo!$A$2:$C$7,2,0)</f>
        <v>Acción Climática y Energía</v>
      </c>
      <c r="R2678" s="118">
        <f t="array" ref="R2678">INDEX(Modelo!$F$1:$H$37,MATCH(1,(DataBase!Q2678=Modelo!$G$1:$G$37)*(DataBase!B2678=Modelo!$F$1:$F$37),0),3)</f>
        <v>0.11764705882352941</v>
      </c>
      <c r="S2678" s="115">
        <f t="shared" si="84"/>
        <v>59.880975308015181</v>
      </c>
      <c r="T2678" s="115">
        <f t="shared" si="85"/>
        <v>7.0448206244723739</v>
      </c>
    </row>
    <row r="2679" spans="1:20" x14ac:dyDescent="0.3">
      <c r="A2679" s="115" t="s">
        <v>199</v>
      </c>
      <c r="B2679" s="115" t="s">
        <v>84</v>
      </c>
      <c r="C2679" s="115" t="s">
        <v>103</v>
      </c>
      <c r="D2679" s="115" t="s">
        <v>86</v>
      </c>
      <c r="E2679" s="115" t="s">
        <v>86</v>
      </c>
      <c r="F2679" s="115" t="s">
        <v>87</v>
      </c>
      <c r="G2679" s="115">
        <v>2015</v>
      </c>
      <c r="H2679" s="115" t="s">
        <v>125</v>
      </c>
      <c r="I2679" s="115">
        <v>0.70314701400000001</v>
      </c>
      <c r="J2679" s="115" t="s">
        <v>21</v>
      </c>
      <c r="K2679" s="115" t="str">
        <f>INDEX(DatosProcesados!$A$1:$BF$101,MATCH(DataBase!A2679,DatosProcesados!$A$1:$A$101,0),MATCH(DataBase!J2679,DatosProcesados!$A$1:$BF$1,0))</f>
        <v>No informa</v>
      </c>
      <c r="L2679" s="115" t="str">
        <f>INDEX(Modelo!$A$9:$D$89,MATCH(DataBase!$J2679,Modelo!$A$9:$A$89,0),MATCH(DataBase!L$1,Modelo!$A$9:$D$9,0))</f>
        <v>Impacto ambiental</v>
      </c>
      <c r="M2679" s="115" t="str">
        <f>INDEX(Modelo!$A$9:$D$89,MATCH(DataBase!$J2679,Modelo!$A$9:$A$89,0),MATCH(DataBase!M$1,Modelo!$A$9:$D$9,0))</f>
        <v>Pilar 2</v>
      </c>
      <c r="N2679" s="115" t="str">
        <f>INDEX(Modelo!$A$9:$D$89,MATCH(DataBase!$J2679,Modelo!$A$9:$A$89,0),MATCH(DataBase!N$1,Modelo!$A$9:$D$9,0))</f>
        <v>negativo</v>
      </c>
      <c r="O2679" s="115">
        <f t="array" ref="O2679">IF(N2679="negativo",INDEX($AD$3:$AG$51,MATCH(1,($B2679=$AD$3:$AD$51)*($J2679=$AE$3:$AE$51),0),3),IF(N2679="positivo",INDEX($AD$55:$AG$109,MATCH(1,($B2679=$AD$55:$AD$109)*($J2679=$AE$55:$AE$109),0),3)))</f>
        <v>9435307</v>
      </c>
      <c r="P2679" s="115">
        <f t="array" ref="P2679">IF(N2679="negativo",INDEX($AD$3:$AG$51,MATCH(1,($B2679=$AD$3:$AD$51)*($J2679=$AE$3:$AE$51),0),4),IF(N2679="positivo",INDEX($AD$55:$AG$109,MATCH(1,($B2679=$AD$55:$AD$109)*($J2679=$AE$55:$AE$109),0),4)))</f>
        <v>626</v>
      </c>
      <c r="Q2679" s="115" t="str">
        <f>VLOOKUP(M2679,Modelo!$A$2:$C$7,2,0)</f>
        <v>Acción Climática y Energía</v>
      </c>
      <c r="R2679" s="118">
        <f t="array" ref="R2679">INDEX(Modelo!$F$1:$H$37,MATCH(1,(DataBase!Q2679=Modelo!$G$1:$G$37)*(DataBase!B2679=Modelo!$F$1:$F$37),0),3)</f>
        <v>0.11764705882352941</v>
      </c>
      <c r="S2679" s="115">
        <f t="shared" si="84"/>
        <v>0</v>
      </c>
      <c r="T2679" s="115">
        <f t="shared" si="85"/>
        <v>0</v>
      </c>
    </row>
    <row r="2680" spans="1:20" x14ac:dyDescent="0.3">
      <c r="A2680" s="115" t="s">
        <v>215</v>
      </c>
      <c r="B2680" s="115" t="s">
        <v>216</v>
      </c>
      <c r="C2680" s="115" t="s">
        <v>97</v>
      </c>
      <c r="D2680" s="115" t="s">
        <v>86</v>
      </c>
      <c r="E2680" s="115" t="s">
        <v>86</v>
      </c>
      <c r="F2680" s="115" t="s">
        <v>86</v>
      </c>
      <c r="G2680" s="115">
        <v>1956</v>
      </c>
      <c r="H2680" s="115" t="s">
        <v>125</v>
      </c>
      <c r="I2680" s="115">
        <v>25.860914507</v>
      </c>
      <c r="J2680" s="115" t="s">
        <v>21</v>
      </c>
      <c r="K2680" s="115" t="str">
        <f>INDEX(DatosProcesados!$A$1:$BF$101,MATCH(DataBase!A2680,DatosProcesados!$A$1:$A$101,0),MATCH(DataBase!J2680,DatosProcesados!$A$1:$BF$1,0))</f>
        <v xml:space="preserve">No informa </v>
      </c>
      <c r="L2680" s="115" t="str">
        <f>INDEX(Modelo!$A$9:$D$89,MATCH(DataBase!$J2680,Modelo!$A$9:$A$89,0),MATCH(DataBase!L$1,Modelo!$A$9:$D$9,0))</f>
        <v>Impacto ambiental</v>
      </c>
      <c r="M2680" s="115" t="str">
        <f>INDEX(Modelo!$A$9:$D$89,MATCH(DataBase!$J2680,Modelo!$A$9:$A$89,0),MATCH(DataBase!M$1,Modelo!$A$9:$D$9,0))</f>
        <v>Pilar 2</v>
      </c>
      <c r="N2680" s="115" t="str">
        <f>INDEX(Modelo!$A$9:$D$89,MATCH(DataBase!$J2680,Modelo!$A$9:$A$89,0),MATCH(DataBase!N$1,Modelo!$A$9:$D$9,0))</f>
        <v>negativo</v>
      </c>
      <c r="O2680" s="115">
        <f t="array" ref="O2680">IF(N2680="negativo",INDEX($AD$3:$AG$51,MATCH(1,($B2680=$AD$3:$AD$51)*($J2680=$AE$3:$AE$51),0),3),IF(N2680="positivo",INDEX($AD$55:$AG$109,MATCH(1,($B2680=$AD$55:$AD$109)*($J2680=$AE$55:$AE$109),0),3)))</f>
        <v>3177444</v>
      </c>
      <c r="P2680" s="115">
        <f t="array" ref="P2680">IF(N2680="negativo",INDEX($AD$3:$AG$51,MATCH(1,($B2680=$AD$3:$AD$51)*($J2680=$AE$3:$AE$51),0),4),IF(N2680="positivo",INDEX($AD$55:$AG$109,MATCH(1,($B2680=$AD$55:$AD$109)*($J2680=$AE$55:$AE$109),0),4)))</f>
        <v>1034.08</v>
      </c>
      <c r="Q2680" s="115" t="str">
        <f>VLOOKUP(M2680,Modelo!$A$2:$C$7,2,0)</f>
        <v>Acción Climática y Energía</v>
      </c>
      <c r="R2680" s="118">
        <f t="array" ref="R2680">INDEX(Modelo!$F$1:$H$37,MATCH(1,(DataBase!Q2680=Modelo!$G$1:$G$37)*(DataBase!B2680=Modelo!$F$1:$F$37),0),3)</f>
        <v>0.21052631578947367</v>
      </c>
      <c r="S2680" s="115">
        <f t="shared" si="84"/>
        <v>0</v>
      </c>
      <c r="T2680" s="115">
        <f t="shared" si="85"/>
        <v>0</v>
      </c>
    </row>
    <row r="2681" spans="1:20" x14ac:dyDescent="0.3">
      <c r="A2681" s="115" t="s">
        <v>257</v>
      </c>
      <c r="B2681" s="115" t="s">
        <v>216</v>
      </c>
      <c r="C2681" s="115" t="s">
        <v>97</v>
      </c>
      <c r="D2681" s="115" t="s">
        <v>86</v>
      </c>
      <c r="E2681" s="115" t="s">
        <v>87</v>
      </c>
      <c r="F2681" s="115" t="s">
        <v>87</v>
      </c>
      <c r="G2681" s="115">
        <v>1898</v>
      </c>
      <c r="H2681" s="115" t="s">
        <v>167</v>
      </c>
      <c r="I2681" s="115">
        <v>2.4260392159999999</v>
      </c>
      <c r="J2681" s="115" t="s">
        <v>21</v>
      </c>
      <c r="K2681" s="115" t="str">
        <f>INDEX(DatosProcesados!$A$1:$BF$101,MATCH(DataBase!A2681,DatosProcesados!$A$1:$A$101,0),MATCH(DataBase!J2681,DatosProcesados!$A$1:$BF$1,0))</f>
        <v xml:space="preserve">No informa </v>
      </c>
      <c r="L2681" s="115" t="str">
        <f>INDEX(Modelo!$A$9:$D$89,MATCH(DataBase!$J2681,Modelo!$A$9:$A$89,0),MATCH(DataBase!L$1,Modelo!$A$9:$D$9,0))</f>
        <v>Impacto ambiental</v>
      </c>
      <c r="M2681" s="115" t="str">
        <f>INDEX(Modelo!$A$9:$D$89,MATCH(DataBase!$J2681,Modelo!$A$9:$A$89,0),MATCH(DataBase!M$1,Modelo!$A$9:$D$9,0))</f>
        <v>Pilar 2</v>
      </c>
      <c r="N2681" s="115" t="str">
        <f>INDEX(Modelo!$A$9:$D$89,MATCH(DataBase!$J2681,Modelo!$A$9:$A$89,0),MATCH(DataBase!N$1,Modelo!$A$9:$D$9,0))</f>
        <v>negativo</v>
      </c>
      <c r="O2681" s="115">
        <f t="array" ref="O2681">IF(N2681="negativo",INDEX($AD$3:$AG$51,MATCH(1,($B2681=$AD$3:$AD$51)*($J2681=$AE$3:$AE$51),0),3),IF(N2681="positivo",INDEX($AD$55:$AG$109,MATCH(1,($B2681=$AD$55:$AD$109)*($J2681=$AE$55:$AE$109),0),3)))</f>
        <v>3177444</v>
      </c>
      <c r="P2681" s="115">
        <f t="array" ref="P2681">IF(N2681="negativo",INDEX($AD$3:$AG$51,MATCH(1,($B2681=$AD$3:$AD$51)*($J2681=$AE$3:$AE$51),0),4),IF(N2681="positivo",INDEX($AD$55:$AG$109,MATCH(1,($B2681=$AD$55:$AD$109)*($J2681=$AE$55:$AE$109),0),4)))</f>
        <v>1034.08</v>
      </c>
      <c r="Q2681" s="115" t="str">
        <f>VLOOKUP(M2681,Modelo!$A$2:$C$7,2,0)</f>
        <v>Acción Climática y Energía</v>
      </c>
      <c r="R2681" s="118">
        <f t="array" ref="R2681">INDEX(Modelo!$F$1:$H$37,MATCH(1,(DataBase!Q2681=Modelo!$G$1:$G$37)*(DataBase!B2681=Modelo!$F$1:$F$37),0),3)</f>
        <v>0.21052631578947367</v>
      </c>
      <c r="S2681" s="115">
        <f t="shared" si="84"/>
        <v>0</v>
      </c>
      <c r="T2681" s="115">
        <f t="shared" si="85"/>
        <v>0</v>
      </c>
    </row>
    <row r="2682" spans="1:20" x14ac:dyDescent="0.3">
      <c r="A2682" s="115" t="s">
        <v>301</v>
      </c>
      <c r="B2682" s="115" t="s">
        <v>216</v>
      </c>
      <c r="C2682" s="115" t="s">
        <v>103</v>
      </c>
      <c r="D2682" s="115" t="s">
        <v>86</v>
      </c>
      <c r="E2682" s="115" t="s">
        <v>87</v>
      </c>
      <c r="F2682" s="115" t="s">
        <v>86</v>
      </c>
      <c r="G2682" s="115">
        <v>1998</v>
      </c>
      <c r="H2682" s="115" t="s">
        <v>125</v>
      </c>
      <c r="I2682" s="115">
        <v>1.697301486</v>
      </c>
      <c r="J2682" s="115" t="s">
        <v>21</v>
      </c>
      <c r="K2682" s="115">
        <f>INDEX(DatosProcesados!$A$1:$BF$101,MATCH(DataBase!A2682,DatosProcesados!$A$1:$A$101,0),MATCH(DataBase!J2682,DatosProcesados!$A$1:$BF$1,0))</f>
        <v>99469</v>
      </c>
      <c r="L2682" s="115" t="str">
        <f>INDEX(Modelo!$A$9:$D$89,MATCH(DataBase!$J2682,Modelo!$A$9:$A$89,0),MATCH(DataBase!L$1,Modelo!$A$9:$D$9,0))</f>
        <v>Impacto ambiental</v>
      </c>
      <c r="M2682" s="115" t="str">
        <f>INDEX(Modelo!$A$9:$D$89,MATCH(DataBase!$J2682,Modelo!$A$9:$A$89,0),MATCH(DataBase!M$1,Modelo!$A$9:$D$9,0))</f>
        <v>Pilar 2</v>
      </c>
      <c r="N2682" s="115" t="str">
        <f>INDEX(Modelo!$A$9:$D$89,MATCH(DataBase!$J2682,Modelo!$A$9:$A$89,0),MATCH(DataBase!N$1,Modelo!$A$9:$D$9,0))</f>
        <v>negativo</v>
      </c>
      <c r="O2682" s="115">
        <f t="array" ref="O2682">IF(N2682="negativo",INDEX($AD$3:$AG$51,MATCH(1,($B2682=$AD$3:$AD$51)*($J2682=$AE$3:$AE$51),0),3),IF(N2682="positivo",INDEX($AD$55:$AG$109,MATCH(1,($B2682=$AD$55:$AD$109)*($J2682=$AE$55:$AE$109),0),3)))</f>
        <v>3177444</v>
      </c>
      <c r="P2682" s="115">
        <f t="array" ref="P2682">IF(N2682="negativo",INDEX($AD$3:$AG$51,MATCH(1,($B2682=$AD$3:$AD$51)*($J2682=$AE$3:$AE$51),0),4),IF(N2682="positivo",INDEX($AD$55:$AG$109,MATCH(1,($B2682=$AD$55:$AD$109)*($J2682=$AE$55:$AE$109),0),4)))</f>
        <v>1034.08</v>
      </c>
      <c r="Q2682" s="115" t="str">
        <f>VLOOKUP(M2682,Modelo!$A$2:$C$7,2,0)</f>
        <v>Acción Climática y Energía</v>
      </c>
      <c r="R2682" s="118">
        <f t="array" ref="R2682">INDEX(Modelo!$F$1:$H$37,MATCH(1,(DataBase!Q2682=Modelo!$G$1:$G$37)*(DataBase!B2682=Modelo!$F$1:$F$37),0),3)</f>
        <v>0.21052631578947367</v>
      </c>
      <c r="S2682" s="115">
        <f t="shared" si="84"/>
        <v>96.901063701501101</v>
      </c>
      <c r="T2682" s="115">
        <f t="shared" si="85"/>
        <v>20.400223937158124</v>
      </c>
    </row>
    <row r="2683" spans="1:20" x14ac:dyDescent="0.3">
      <c r="A2683" s="115" t="s">
        <v>352</v>
      </c>
      <c r="B2683" s="115" t="s">
        <v>313</v>
      </c>
      <c r="C2683" s="115" t="s">
        <v>103</v>
      </c>
      <c r="D2683" s="115" t="s">
        <v>87</v>
      </c>
      <c r="E2683" s="115" t="s">
        <v>87</v>
      </c>
      <c r="F2683" s="115" t="s">
        <v>87</v>
      </c>
      <c r="G2683" s="115">
        <v>1969</v>
      </c>
      <c r="H2683" s="115" t="s">
        <v>353</v>
      </c>
      <c r="I2683" s="115">
        <v>3.188315636</v>
      </c>
      <c r="J2683" s="115" t="s">
        <v>21</v>
      </c>
      <c r="K2683" s="115" t="str">
        <f>INDEX(DatosProcesados!$A$1:$BF$101,MATCH(DataBase!A2683,DatosProcesados!$A$1:$A$101,0),MATCH(DataBase!J2683,DatosProcesados!$A$1:$BF$1,0))</f>
        <v>No informa</v>
      </c>
      <c r="L2683" s="115" t="str">
        <f>INDEX(Modelo!$A$9:$D$89,MATCH(DataBase!$J2683,Modelo!$A$9:$A$89,0),MATCH(DataBase!L$1,Modelo!$A$9:$D$9,0))</f>
        <v>Impacto ambiental</v>
      </c>
      <c r="M2683" s="115" t="str">
        <f>INDEX(Modelo!$A$9:$D$89,MATCH(DataBase!$J2683,Modelo!$A$9:$A$89,0),MATCH(DataBase!M$1,Modelo!$A$9:$D$9,0))</f>
        <v>Pilar 2</v>
      </c>
      <c r="N2683" s="115" t="str">
        <f>INDEX(Modelo!$A$9:$D$89,MATCH(DataBase!$J2683,Modelo!$A$9:$A$89,0),MATCH(DataBase!N$1,Modelo!$A$9:$D$9,0))</f>
        <v>negativo</v>
      </c>
      <c r="O2683" s="115">
        <f t="array" ref="O2683">IF(N2683="negativo",INDEX($AD$3:$AG$51,MATCH(1,($B2683=$AD$3:$AD$51)*($J2683=$AE$3:$AE$51),0),3),IF(N2683="positivo",INDEX($AD$55:$AG$109,MATCH(1,($B2683=$AD$55:$AD$109)*($J2683=$AE$55:$AE$109),0),3)))</f>
        <v>5185867.41</v>
      </c>
      <c r="P2683" s="115">
        <f t="array" ref="P2683">IF(N2683="negativo",INDEX($AD$3:$AG$51,MATCH(1,($B2683=$AD$3:$AD$51)*($J2683=$AE$3:$AE$51),0),4),IF(N2683="positivo",INDEX($AD$55:$AG$109,MATCH(1,($B2683=$AD$55:$AD$109)*($J2683=$AE$55:$AE$109),0),4)))</f>
        <v>7986.04</v>
      </c>
      <c r="Q2683" s="115" t="str">
        <f>VLOOKUP(M2683,Modelo!$A$2:$C$7,2,0)</f>
        <v>Acción Climática y Energía</v>
      </c>
      <c r="R2683" s="118">
        <f t="array" ref="R2683">INDEX(Modelo!$F$1:$H$37,MATCH(1,(DataBase!Q2683=Modelo!$G$1:$G$37)*(DataBase!B2683=Modelo!$F$1:$F$37),0),3)</f>
        <v>0.17647058823529413</v>
      </c>
      <c r="S2683" s="115">
        <f t="shared" si="84"/>
        <v>0</v>
      </c>
      <c r="T2683" s="115">
        <f t="shared" si="85"/>
        <v>0</v>
      </c>
    </row>
    <row r="2684" spans="1:20" x14ac:dyDescent="0.3">
      <c r="A2684" s="115" t="s">
        <v>427</v>
      </c>
      <c r="B2684" s="115" t="s">
        <v>407</v>
      </c>
      <c r="C2684" s="115" t="s">
        <v>103</v>
      </c>
      <c r="D2684" s="115" t="s">
        <v>86</v>
      </c>
      <c r="E2684" s="115" t="s">
        <v>86</v>
      </c>
      <c r="F2684" s="115" t="s">
        <v>87</v>
      </c>
      <c r="G2684" s="115">
        <v>2020</v>
      </c>
      <c r="H2684" s="115" t="s">
        <v>428</v>
      </c>
      <c r="I2684" s="115">
        <v>1.943851598</v>
      </c>
      <c r="J2684" s="115" t="s">
        <v>21</v>
      </c>
      <c r="K2684" s="115">
        <f>INDEX(DatosProcesados!$A$1:$BF$101,MATCH(DataBase!A2684,DatosProcesados!$A$1:$A$101,0),MATCH(DataBase!J2684,DatosProcesados!$A$1:$BF$1,0))</f>
        <v>9952400</v>
      </c>
      <c r="L2684" s="115" t="str">
        <f>INDEX(Modelo!$A$9:$D$89,MATCH(DataBase!$J2684,Modelo!$A$9:$A$89,0),MATCH(DataBase!L$1,Modelo!$A$9:$D$9,0))</f>
        <v>Impacto ambiental</v>
      </c>
      <c r="M2684" s="115" t="str">
        <f>INDEX(Modelo!$A$9:$D$89,MATCH(DataBase!$J2684,Modelo!$A$9:$A$89,0),MATCH(DataBase!M$1,Modelo!$A$9:$D$9,0))</f>
        <v>Pilar 2</v>
      </c>
      <c r="N2684" s="115" t="str">
        <f>INDEX(Modelo!$A$9:$D$89,MATCH(DataBase!$J2684,Modelo!$A$9:$A$89,0),MATCH(DataBase!N$1,Modelo!$A$9:$D$9,0))</f>
        <v>negativo</v>
      </c>
      <c r="O2684" s="115">
        <f t="array" ref="O2684">IF(N2684="negativo",INDEX($AD$3:$AG$51,MATCH(1,($B2684=$AD$3:$AD$51)*($J2684=$AE$3:$AE$51),0),3),IF(N2684="positivo",INDEX($AD$55:$AG$109,MATCH(1,($B2684=$AD$55:$AD$109)*($J2684=$AE$55:$AE$109),0),3)))</f>
        <v>151117258</v>
      </c>
      <c r="P2684" s="115">
        <f t="array" ref="P2684">IF(N2684="negativo",INDEX($AD$3:$AG$51,MATCH(1,($B2684=$AD$3:$AD$51)*($J2684=$AE$3:$AE$51),0),4),IF(N2684="positivo",INDEX($AD$55:$AG$109,MATCH(1,($B2684=$AD$55:$AD$109)*($J2684=$AE$55:$AE$109),0),4)))</f>
        <v>4343445</v>
      </c>
      <c r="Q2684" s="115" t="str">
        <f>VLOOKUP(M2684,Modelo!$A$2:$C$7,2,0)</f>
        <v>Acción Climática y Energía</v>
      </c>
      <c r="R2684" s="118">
        <f t="array" ref="R2684">INDEX(Modelo!$F$1:$H$37,MATCH(1,(DataBase!Q2684=Modelo!$G$1:$G$37)*(DataBase!B2684=Modelo!$F$1:$F$37),0),3)</f>
        <v>0.19230769230769232</v>
      </c>
      <c r="S2684" s="115">
        <f t="shared" si="84"/>
        <v>96.178504267651604</v>
      </c>
      <c r="T2684" s="115">
        <f t="shared" si="85"/>
        <v>18.495866205317618</v>
      </c>
    </row>
    <row r="2685" spans="1:20" x14ac:dyDescent="0.3">
      <c r="A2685" s="115" t="s">
        <v>333</v>
      </c>
      <c r="B2685" s="115" t="s">
        <v>313</v>
      </c>
      <c r="C2685" s="115" t="s">
        <v>103</v>
      </c>
      <c r="D2685" s="115" t="s">
        <v>86</v>
      </c>
      <c r="E2685" s="115" t="s">
        <v>86</v>
      </c>
      <c r="F2685" s="115" t="s">
        <v>87</v>
      </c>
      <c r="G2685" s="115">
        <v>1952</v>
      </c>
      <c r="H2685" s="115" t="s">
        <v>177</v>
      </c>
      <c r="I2685" s="115">
        <v>5.9910971069999999</v>
      </c>
      <c r="J2685" s="115" t="s">
        <v>21</v>
      </c>
      <c r="K2685" s="115" t="str">
        <f>INDEX(DatosProcesados!$A$1:$BF$101,MATCH(DataBase!A2685,DatosProcesados!$A$1:$A$101,0),MATCH(DataBase!J2685,DatosProcesados!$A$1:$BF$1,0))</f>
        <v xml:space="preserve">No informa </v>
      </c>
      <c r="L2685" s="115" t="str">
        <f>INDEX(Modelo!$A$9:$D$89,MATCH(DataBase!$J2685,Modelo!$A$9:$A$89,0),MATCH(DataBase!L$1,Modelo!$A$9:$D$9,0))</f>
        <v>Impacto ambiental</v>
      </c>
      <c r="M2685" s="115" t="str">
        <f>INDEX(Modelo!$A$9:$D$89,MATCH(DataBase!$J2685,Modelo!$A$9:$A$89,0),MATCH(DataBase!M$1,Modelo!$A$9:$D$9,0))</f>
        <v>Pilar 2</v>
      </c>
      <c r="N2685" s="115" t="str">
        <f>INDEX(Modelo!$A$9:$D$89,MATCH(DataBase!$J2685,Modelo!$A$9:$A$89,0),MATCH(DataBase!N$1,Modelo!$A$9:$D$9,0))</f>
        <v>negativo</v>
      </c>
      <c r="O2685" s="115">
        <f t="array" ref="O2685">IF(N2685="negativo",INDEX($AD$3:$AG$51,MATCH(1,($B2685=$AD$3:$AD$51)*($J2685=$AE$3:$AE$51),0),3),IF(N2685="positivo",INDEX($AD$55:$AG$109,MATCH(1,($B2685=$AD$55:$AD$109)*($J2685=$AE$55:$AE$109),0),3)))</f>
        <v>5185867.41</v>
      </c>
      <c r="P2685" s="115">
        <f t="array" ref="P2685">IF(N2685="negativo",INDEX($AD$3:$AG$51,MATCH(1,($B2685=$AD$3:$AD$51)*($J2685=$AE$3:$AE$51),0),4),IF(N2685="positivo",INDEX($AD$55:$AG$109,MATCH(1,($B2685=$AD$55:$AD$109)*($J2685=$AE$55:$AE$109),0),4)))</f>
        <v>7986.04</v>
      </c>
      <c r="Q2685" s="115" t="str">
        <f>VLOOKUP(M2685,Modelo!$A$2:$C$7,2,0)</f>
        <v>Acción Climática y Energía</v>
      </c>
      <c r="R2685" s="118">
        <f t="array" ref="R2685">INDEX(Modelo!$F$1:$H$37,MATCH(1,(DataBase!Q2685=Modelo!$G$1:$G$37)*(DataBase!B2685=Modelo!$F$1:$F$37),0),3)</f>
        <v>0.17647058823529413</v>
      </c>
      <c r="S2685" s="115">
        <f t="shared" si="84"/>
        <v>0</v>
      </c>
      <c r="T2685" s="115">
        <f t="shared" si="85"/>
        <v>0</v>
      </c>
    </row>
    <row r="2686" spans="1:20" x14ac:dyDescent="0.3">
      <c r="A2686" s="115" t="s">
        <v>371</v>
      </c>
      <c r="B2686" s="115" t="s">
        <v>313</v>
      </c>
      <c r="C2686" s="115" t="s">
        <v>103</v>
      </c>
      <c r="D2686" s="115" t="s">
        <v>87</v>
      </c>
      <c r="E2686" s="115" t="s">
        <v>86</v>
      </c>
      <c r="F2686" s="115" t="s">
        <v>87</v>
      </c>
      <c r="G2686" s="115">
        <v>1977</v>
      </c>
      <c r="H2686" s="115" t="s">
        <v>281</v>
      </c>
      <c r="I2686" s="115">
        <v>2.002301595</v>
      </c>
      <c r="J2686" s="115" t="s">
        <v>21</v>
      </c>
      <c r="K2686" s="115" t="str">
        <f>INDEX(DatosProcesados!$A$1:$BF$101,MATCH(DataBase!A2686,DatosProcesados!$A$1:$A$101,0),MATCH(DataBase!J2686,DatosProcesados!$A$1:$BF$1,0))</f>
        <v>No informa</v>
      </c>
      <c r="L2686" s="115" t="str">
        <f>INDEX(Modelo!$A$9:$D$89,MATCH(DataBase!$J2686,Modelo!$A$9:$A$89,0),MATCH(DataBase!L$1,Modelo!$A$9:$D$9,0))</f>
        <v>Impacto ambiental</v>
      </c>
      <c r="M2686" s="115" t="str">
        <f>INDEX(Modelo!$A$9:$D$89,MATCH(DataBase!$J2686,Modelo!$A$9:$A$89,0),MATCH(DataBase!M$1,Modelo!$A$9:$D$9,0))</f>
        <v>Pilar 2</v>
      </c>
      <c r="N2686" s="115" t="str">
        <f>INDEX(Modelo!$A$9:$D$89,MATCH(DataBase!$J2686,Modelo!$A$9:$A$89,0),MATCH(DataBase!N$1,Modelo!$A$9:$D$9,0))</f>
        <v>negativo</v>
      </c>
      <c r="O2686" s="115">
        <f t="array" ref="O2686">IF(N2686="negativo",INDEX($AD$3:$AG$51,MATCH(1,($B2686=$AD$3:$AD$51)*($J2686=$AE$3:$AE$51),0),3),IF(N2686="positivo",INDEX($AD$55:$AG$109,MATCH(1,($B2686=$AD$55:$AD$109)*($J2686=$AE$55:$AE$109),0),3)))</f>
        <v>5185867.41</v>
      </c>
      <c r="P2686" s="115">
        <f t="array" ref="P2686">IF(N2686="negativo",INDEX($AD$3:$AG$51,MATCH(1,($B2686=$AD$3:$AD$51)*($J2686=$AE$3:$AE$51),0),4),IF(N2686="positivo",INDEX($AD$55:$AG$109,MATCH(1,($B2686=$AD$55:$AD$109)*($J2686=$AE$55:$AE$109),0),4)))</f>
        <v>7986.04</v>
      </c>
      <c r="Q2686" s="115" t="str">
        <f>VLOOKUP(M2686,Modelo!$A$2:$C$7,2,0)</f>
        <v>Acción Climática y Energía</v>
      </c>
      <c r="R2686" s="118">
        <f t="array" ref="R2686">INDEX(Modelo!$F$1:$H$37,MATCH(1,(DataBase!Q2686=Modelo!$G$1:$G$37)*(DataBase!B2686=Modelo!$F$1:$F$37),0),3)</f>
        <v>0.17647058823529413</v>
      </c>
      <c r="S2686" s="115">
        <f t="shared" si="84"/>
        <v>0</v>
      </c>
      <c r="T2686" s="115">
        <f t="shared" si="85"/>
        <v>0</v>
      </c>
    </row>
    <row r="2687" spans="1:20" x14ac:dyDescent="0.3">
      <c r="A2687" s="115" t="s">
        <v>469</v>
      </c>
      <c r="B2687" s="115" t="s">
        <v>467</v>
      </c>
      <c r="C2687" s="115" t="s">
        <v>103</v>
      </c>
      <c r="D2687" s="115" t="s">
        <v>87</v>
      </c>
      <c r="E2687" s="115" t="s">
        <v>86</v>
      </c>
      <c r="F2687" s="115" t="s">
        <v>87</v>
      </c>
      <c r="G2687" s="115">
        <v>1971</v>
      </c>
      <c r="H2687" s="115" t="s">
        <v>244</v>
      </c>
      <c r="I2687" s="115">
        <v>2.1567474139999998</v>
      </c>
      <c r="J2687" s="115" t="s">
        <v>21</v>
      </c>
      <c r="K2687" s="115" t="str">
        <f>INDEX(DatosProcesados!$A$1:$BF$101,MATCH(DataBase!A2687,DatosProcesados!$A$1:$A$101,0),MATCH(DataBase!J2687,DatosProcesados!$A$1:$BF$1,0))</f>
        <v xml:space="preserve">No informa </v>
      </c>
      <c r="L2687" s="115" t="str">
        <f>INDEX(Modelo!$A$9:$D$89,MATCH(DataBase!$J2687,Modelo!$A$9:$A$89,0),MATCH(DataBase!L$1,Modelo!$A$9:$D$9,0))</f>
        <v>Impacto ambiental</v>
      </c>
      <c r="M2687" s="115" t="str">
        <f>INDEX(Modelo!$A$9:$D$89,MATCH(DataBase!$J2687,Modelo!$A$9:$A$89,0),MATCH(DataBase!M$1,Modelo!$A$9:$D$9,0))</f>
        <v>Pilar 2</v>
      </c>
      <c r="N2687" s="115" t="str">
        <f>INDEX(Modelo!$A$9:$D$89,MATCH(DataBase!$J2687,Modelo!$A$9:$A$89,0),MATCH(DataBase!N$1,Modelo!$A$9:$D$9,0))</f>
        <v>negativo</v>
      </c>
      <c r="O2687" s="115">
        <f t="array" ref="O2687">IF(N2687="negativo",INDEX($AD$3:$AG$51,MATCH(1,($B2687=$AD$3:$AD$51)*($J2687=$AE$3:$AE$51),0),3),IF(N2687="positivo",INDEX($AD$55:$AG$109,MATCH(1,($B2687=$AD$55:$AD$109)*($J2687=$AE$55:$AE$109),0),3)))</f>
        <v>0</v>
      </c>
      <c r="P2687" s="115">
        <f t="array" ref="P2687">IF(N2687="negativo",INDEX($AD$3:$AG$51,MATCH(1,($B2687=$AD$3:$AD$51)*($J2687=$AE$3:$AE$51),0),4),IF(N2687="positivo",INDEX($AD$55:$AG$109,MATCH(1,($B2687=$AD$55:$AD$109)*($J2687=$AE$55:$AE$109),0),4)))</f>
        <v>0</v>
      </c>
      <c r="Q2687" s="115" t="str">
        <f>VLOOKUP(M2687,Modelo!$A$2:$C$7,2,0)</f>
        <v>Acción Climática y Energía</v>
      </c>
      <c r="R2687" s="118">
        <f t="array" ref="R2687">INDEX(Modelo!$F$1:$H$37,MATCH(1,(DataBase!Q2687=Modelo!$G$1:$G$37)*(DataBase!B2687=Modelo!$F$1:$F$37),0),3)</f>
        <v>0.19047619047619047</v>
      </c>
      <c r="S2687" s="115">
        <f t="shared" si="84"/>
        <v>0</v>
      </c>
      <c r="T2687" s="115">
        <f t="shared" si="85"/>
        <v>0</v>
      </c>
    </row>
    <row r="2688" spans="1:20" x14ac:dyDescent="0.3">
      <c r="A2688" s="115" t="s">
        <v>357</v>
      </c>
      <c r="B2688" s="115" t="s">
        <v>313</v>
      </c>
      <c r="C2688" s="115" t="s">
        <v>103</v>
      </c>
      <c r="D2688" s="115" t="s">
        <v>86</v>
      </c>
      <c r="E2688" s="115" t="s">
        <v>86</v>
      </c>
      <c r="F2688" s="115" t="s">
        <v>87</v>
      </c>
      <c r="G2688" s="115">
        <v>2009</v>
      </c>
      <c r="H2688" s="115" t="s">
        <v>358</v>
      </c>
      <c r="I2688" s="115">
        <v>2.8694480090000001</v>
      </c>
      <c r="J2688" s="115" t="s">
        <v>21</v>
      </c>
      <c r="K2688" s="115" t="str">
        <f>INDEX(DatosProcesados!$A$1:$BF$101,MATCH(DataBase!A2688,DatosProcesados!$A$1:$A$101,0),MATCH(DataBase!J2688,DatosProcesados!$A$1:$BF$1,0))</f>
        <v xml:space="preserve">No informa </v>
      </c>
      <c r="L2688" s="115" t="str">
        <f>INDEX(Modelo!$A$9:$D$89,MATCH(DataBase!$J2688,Modelo!$A$9:$A$89,0),MATCH(DataBase!L$1,Modelo!$A$9:$D$9,0))</f>
        <v>Impacto ambiental</v>
      </c>
      <c r="M2688" s="115" t="str">
        <f>INDEX(Modelo!$A$9:$D$89,MATCH(DataBase!$J2688,Modelo!$A$9:$A$89,0),MATCH(DataBase!M$1,Modelo!$A$9:$D$9,0))</f>
        <v>Pilar 2</v>
      </c>
      <c r="N2688" s="115" t="str">
        <f>INDEX(Modelo!$A$9:$D$89,MATCH(DataBase!$J2688,Modelo!$A$9:$A$89,0),MATCH(DataBase!N$1,Modelo!$A$9:$D$9,0))</f>
        <v>negativo</v>
      </c>
      <c r="O2688" s="115">
        <f t="array" ref="O2688">IF(N2688="negativo",INDEX($AD$3:$AG$51,MATCH(1,($B2688=$AD$3:$AD$51)*($J2688=$AE$3:$AE$51),0),3),IF(N2688="positivo",INDEX($AD$55:$AG$109,MATCH(1,($B2688=$AD$55:$AD$109)*($J2688=$AE$55:$AE$109),0),3)))</f>
        <v>5185867.41</v>
      </c>
      <c r="P2688" s="115">
        <f t="array" ref="P2688">IF(N2688="negativo",INDEX($AD$3:$AG$51,MATCH(1,($B2688=$AD$3:$AD$51)*($J2688=$AE$3:$AE$51),0),4),IF(N2688="positivo",INDEX($AD$55:$AG$109,MATCH(1,($B2688=$AD$55:$AD$109)*($J2688=$AE$55:$AE$109),0),4)))</f>
        <v>7986.04</v>
      </c>
      <c r="Q2688" s="115" t="str">
        <f>VLOOKUP(M2688,Modelo!$A$2:$C$7,2,0)</f>
        <v>Acción Climática y Energía</v>
      </c>
      <c r="R2688" s="118">
        <f t="array" ref="R2688">INDEX(Modelo!$F$1:$H$37,MATCH(1,(DataBase!Q2688=Modelo!$G$1:$G$37)*(DataBase!B2688=Modelo!$F$1:$F$37),0),3)</f>
        <v>0.17647058823529413</v>
      </c>
      <c r="S2688" s="115">
        <f t="shared" si="84"/>
        <v>0</v>
      </c>
      <c r="T2688" s="115">
        <f t="shared" si="85"/>
        <v>0</v>
      </c>
    </row>
    <row r="2689" spans="1:20" x14ac:dyDescent="0.3">
      <c r="A2689" s="115" t="s">
        <v>355</v>
      </c>
      <c r="B2689" s="115" t="s">
        <v>313</v>
      </c>
      <c r="C2689" s="115" t="s">
        <v>103</v>
      </c>
      <c r="D2689" s="115" t="s">
        <v>87</v>
      </c>
      <c r="E2689" s="115" t="s">
        <v>86</v>
      </c>
      <c r="F2689" s="115" t="s">
        <v>86</v>
      </c>
      <c r="G2689" s="115">
        <v>1934</v>
      </c>
      <c r="H2689" s="115" t="s">
        <v>125</v>
      </c>
      <c r="I2689" s="115">
        <v>3.134365769</v>
      </c>
      <c r="J2689" s="115" t="s">
        <v>21</v>
      </c>
      <c r="K2689" s="115" t="str">
        <f>INDEX(DatosProcesados!$A$1:$BF$101,MATCH(DataBase!A2689,DatosProcesados!$A$1:$A$101,0),MATCH(DataBase!J2689,DatosProcesados!$A$1:$BF$1,0))</f>
        <v xml:space="preserve">No informa </v>
      </c>
      <c r="L2689" s="115" t="str">
        <f>INDEX(Modelo!$A$9:$D$89,MATCH(DataBase!$J2689,Modelo!$A$9:$A$89,0),MATCH(DataBase!L$1,Modelo!$A$9:$D$9,0))</f>
        <v>Impacto ambiental</v>
      </c>
      <c r="M2689" s="115" t="str">
        <f>INDEX(Modelo!$A$9:$D$89,MATCH(DataBase!$J2689,Modelo!$A$9:$A$89,0),MATCH(DataBase!M$1,Modelo!$A$9:$D$9,0))</f>
        <v>Pilar 2</v>
      </c>
      <c r="N2689" s="115" t="str">
        <f>INDEX(Modelo!$A$9:$D$89,MATCH(DataBase!$J2689,Modelo!$A$9:$A$89,0),MATCH(DataBase!N$1,Modelo!$A$9:$D$9,0))</f>
        <v>negativo</v>
      </c>
      <c r="O2689" s="115">
        <f t="array" ref="O2689">IF(N2689="negativo",INDEX($AD$3:$AG$51,MATCH(1,($B2689=$AD$3:$AD$51)*($J2689=$AE$3:$AE$51),0),3),IF(N2689="positivo",INDEX($AD$55:$AG$109,MATCH(1,($B2689=$AD$55:$AD$109)*($J2689=$AE$55:$AE$109),0),3)))</f>
        <v>5185867.41</v>
      </c>
      <c r="P2689" s="115">
        <f t="array" ref="P2689">IF(N2689="negativo",INDEX($AD$3:$AG$51,MATCH(1,($B2689=$AD$3:$AD$51)*($J2689=$AE$3:$AE$51),0),4),IF(N2689="positivo",INDEX($AD$55:$AG$109,MATCH(1,($B2689=$AD$55:$AD$109)*($J2689=$AE$55:$AE$109),0),4)))</f>
        <v>7986.04</v>
      </c>
      <c r="Q2689" s="115" t="str">
        <f>VLOOKUP(M2689,Modelo!$A$2:$C$7,2,0)</f>
        <v>Acción Climática y Energía</v>
      </c>
      <c r="R2689" s="118">
        <f t="array" ref="R2689">INDEX(Modelo!$F$1:$H$37,MATCH(1,(DataBase!Q2689=Modelo!$G$1:$G$37)*(DataBase!B2689=Modelo!$F$1:$F$37),0),3)</f>
        <v>0.17647058823529413</v>
      </c>
      <c r="S2689" s="115">
        <f t="shared" si="84"/>
        <v>0</v>
      </c>
      <c r="T2689" s="115">
        <f t="shared" si="85"/>
        <v>0</v>
      </c>
    </row>
    <row r="2690" spans="1:20" x14ac:dyDescent="0.3">
      <c r="A2690" s="115" t="s">
        <v>129</v>
      </c>
      <c r="B2690" s="115" t="s">
        <v>84</v>
      </c>
      <c r="C2690" s="115" t="s">
        <v>97</v>
      </c>
      <c r="D2690" s="115" t="s">
        <v>86</v>
      </c>
      <c r="E2690" s="115" t="s">
        <v>87</v>
      </c>
      <c r="F2690" s="115" t="s">
        <v>87</v>
      </c>
      <c r="G2690" s="115">
        <v>1924</v>
      </c>
      <c r="H2690" s="115" t="s">
        <v>130</v>
      </c>
      <c r="I2690" s="115">
        <v>6.6721791020000003</v>
      </c>
      <c r="J2690" s="115" t="s">
        <v>21</v>
      </c>
      <c r="K2690" s="115" t="str">
        <f>INDEX(DatosProcesados!$A$1:$BF$101,MATCH(DataBase!A2690,DatosProcesados!$A$1:$A$101,0),MATCH(DataBase!J2690,DatosProcesados!$A$1:$BF$1,0))</f>
        <v xml:space="preserve">No informa </v>
      </c>
      <c r="L2690" s="115" t="str">
        <f>INDEX(Modelo!$A$9:$D$89,MATCH(DataBase!$J2690,Modelo!$A$9:$A$89,0),MATCH(DataBase!L$1,Modelo!$A$9:$D$9,0))</f>
        <v>Impacto ambiental</v>
      </c>
      <c r="M2690" s="115" t="str">
        <f>INDEX(Modelo!$A$9:$D$89,MATCH(DataBase!$J2690,Modelo!$A$9:$A$89,0),MATCH(DataBase!M$1,Modelo!$A$9:$D$9,0))</f>
        <v>Pilar 2</v>
      </c>
      <c r="N2690" s="115" t="str">
        <f>INDEX(Modelo!$A$9:$D$89,MATCH(DataBase!$J2690,Modelo!$A$9:$A$89,0),MATCH(DataBase!N$1,Modelo!$A$9:$D$9,0))</f>
        <v>negativo</v>
      </c>
      <c r="O2690" s="115">
        <f t="array" ref="O2690">IF(N2690="negativo",INDEX($AD$3:$AG$51,MATCH(1,($B2690=$AD$3:$AD$51)*($J2690=$AE$3:$AE$51),0),3),IF(N2690="positivo",INDEX($AD$55:$AG$109,MATCH(1,($B2690=$AD$55:$AD$109)*($J2690=$AE$55:$AE$109),0),3)))</f>
        <v>9435307</v>
      </c>
      <c r="P2690" s="115">
        <f t="array" ref="P2690">IF(N2690="negativo",INDEX($AD$3:$AG$51,MATCH(1,($B2690=$AD$3:$AD$51)*($J2690=$AE$3:$AE$51),0),4),IF(N2690="positivo",INDEX($AD$55:$AG$109,MATCH(1,($B2690=$AD$55:$AD$109)*($J2690=$AE$55:$AE$109),0),4)))</f>
        <v>626</v>
      </c>
      <c r="Q2690" s="115" t="str">
        <f>VLOOKUP(M2690,Modelo!$A$2:$C$7,2,0)</f>
        <v>Acción Climática y Energía</v>
      </c>
      <c r="R2690" s="118">
        <f t="array" ref="R2690">INDEX(Modelo!$F$1:$H$37,MATCH(1,(DataBase!Q2690=Modelo!$G$1:$G$37)*(DataBase!B2690=Modelo!$F$1:$F$37),0),3)</f>
        <v>0.11764705882352941</v>
      </c>
      <c r="S2690" s="115">
        <f t="shared" si="84"/>
        <v>0</v>
      </c>
      <c r="T2690" s="115">
        <f t="shared" si="85"/>
        <v>0</v>
      </c>
    </row>
    <row r="2691" spans="1:20" x14ac:dyDescent="0.3">
      <c r="A2691" s="115" t="s">
        <v>166</v>
      </c>
      <c r="B2691" s="115" t="s">
        <v>84</v>
      </c>
      <c r="C2691" s="115" t="s">
        <v>103</v>
      </c>
      <c r="D2691" s="115" t="s">
        <v>86</v>
      </c>
      <c r="E2691" s="115" t="s">
        <v>87</v>
      </c>
      <c r="F2691" s="115" t="s">
        <v>87</v>
      </c>
      <c r="G2691" s="115">
        <v>1910</v>
      </c>
      <c r="H2691" s="115" t="s">
        <v>167</v>
      </c>
      <c r="I2691" s="115">
        <v>2.655177809</v>
      </c>
      <c r="J2691" s="115" t="s">
        <v>21</v>
      </c>
      <c r="K2691" s="115">
        <f>INDEX(DatosProcesados!$A$1:$BF$101,MATCH(DataBase!A2691,DatosProcesados!$A$1:$A$101,0),MATCH(DataBase!J2691,DatosProcesados!$A$1:$BF$1,0))</f>
        <v>946.3</v>
      </c>
      <c r="L2691" s="115" t="str">
        <f>INDEX(Modelo!$A$9:$D$89,MATCH(DataBase!$J2691,Modelo!$A$9:$A$89,0),MATCH(DataBase!L$1,Modelo!$A$9:$D$9,0))</f>
        <v>Impacto ambiental</v>
      </c>
      <c r="M2691" s="115" t="str">
        <f>INDEX(Modelo!$A$9:$D$89,MATCH(DataBase!$J2691,Modelo!$A$9:$A$89,0),MATCH(DataBase!M$1,Modelo!$A$9:$D$9,0))</f>
        <v>Pilar 2</v>
      </c>
      <c r="N2691" s="115" t="str">
        <f>INDEX(Modelo!$A$9:$D$89,MATCH(DataBase!$J2691,Modelo!$A$9:$A$89,0),MATCH(DataBase!N$1,Modelo!$A$9:$D$9,0))</f>
        <v>negativo</v>
      </c>
      <c r="O2691" s="115">
        <f t="array" ref="O2691">IF(N2691="negativo",INDEX($AD$3:$AG$51,MATCH(1,($B2691=$AD$3:$AD$51)*($J2691=$AE$3:$AE$51),0),3),IF(N2691="positivo",INDEX($AD$55:$AG$109,MATCH(1,($B2691=$AD$55:$AD$109)*($J2691=$AE$55:$AE$109),0),3)))</f>
        <v>9435307</v>
      </c>
      <c r="P2691" s="115">
        <f t="array" ref="P2691">IF(N2691="negativo",INDEX($AD$3:$AG$51,MATCH(1,($B2691=$AD$3:$AD$51)*($J2691=$AE$3:$AE$51),0),4),IF(N2691="positivo",INDEX($AD$55:$AG$109,MATCH(1,($B2691=$AD$55:$AD$109)*($J2691=$AE$55:$AE$109),0),4)))</f>
        <v>626</v>
      </c>
      <c r="Q2691" s="115" t="str">
        <f>VLOOKUP(M2691,Modelo!$A$2:$C$7,2,0)</f>
        <v>Acción Climática y Energía</v>
      </c>
      <c r="R2691" s="118">
        <f t="array" ref="R2691">INDEX(Modelo!$F$1:$H$37,MATCH(1,(DataBase!Q2691=Modelo!$G$1:$G$37)*(DataBase!B2691=Modelo!$F$1:$F$37),0),3)</f>
        <v>0.11764705882352941</v>
      </c>
      <c r="S2691" s="115">
        <f t="shared" ref="S2691:S2754" si="86">IFERROR(IF(N2691="boolean",IF(K2691="Si",100,0),IF(N2691="scale",IF(K2691=2,100,IF(K2691=1,50,0)),IF(N2691="positivo",100*((K2691-P2691)/(O2691-P2691)),100*(1-((K2691-P2691)/(O2691-P2691)))))),0)</f>
        <v>99.996605078645473</v>
      </c>
      <c r="T2691" s="115">
        <f t="shared" ref="T2691:T2754" si="87">S2691*R2691</f>
        <v>11.764306479840643</v>
      </c>
    </row>
    <row r="2692" spans="1:20" x14ac:dyDescent="0.3">
      <c r="A2692" s="115" t="s">
        <v>312</v>
      </c>
      <c r="B2692" s="115" t="s">
        <v>313</v>
      </c>
      <c r="C2692" s="115" t="s">
        <v>103</v>
      </c>
      <c r="D2692" s="115" t="s">
        <v>86</v>
      </c>
      <c r="E2692" s="115" t="s">
        <v>87</v>
      </c>
      <c r="F2692" s="115" t="s">
        <v>87</v>
      </c>
      <c r="G2692" s="115">
        <v>1968</v>
      </c>
      <c r="H2692" s="115" t="s">
        <v>125</v>
      </c>
      <c r="I2692" s="115">
        <v>24.752011681999999</v>
      </c>
      <c r="J2692" s="115" t="s">
        <v>21</v>
      </c>
      <c r="K2692" s="115">
        <f>INDEX(DatosProcesados!$A$1:$BF$101,MATCH(DataBase!A2692,DatosProcesados!$A$1:$A$101,0),MATCH(DataBase!J2692,DatosProcesados!$A$1:$BF$1,0))</f>
        <v>5185867.41</v>
      </c>
      <c r="L2692" s="115" t="str">
        <f>INDEX(Modelo!$A$9:$D$89,MATCH(DataBase!$J2692,Modelo!$A$9:$A$89,0),MATCH(DataBase!L$1,Modelo!$A$9:$D$9,0))</f>
        <v>Impacto ambiental</v>
      </c>
      <c r="M2692" s="115" t="str">
        <f>INDEX(Modelo!$A$9:$D$89,MATCH(DataBase!$J2692,Modelo!$A$9:$A$89,0),MATCH(DataBase!M$1,Modelo!$A$9:$D$9,0))</f>
        <v>Pilar 2</v>
      </c>
      <c r="N2692" s="115" t="str">
        <f>INDEX(Modelo!$A$9:$D$89,MATCH(DataBase!$J2692,Modelo!$A$9:$A$89,0),MATCH(DataBase!N$1,Modelo!$A$9:$D$9,0))</f>
        <v>negativo</v>
      </c>
      <c r="O2692" s="115">
        <f t="array" ref="O2692">IF(N2692="negativo",INDEX($AD$3:$AG$51,MATCH(1,($B2692=$AD$3:$AD$51)*($J2692=$AE$3:$AE$51),0),3),IF(N2692="positivo",INDEX($AD$55:$AG$109,MATCH(1,($B2692=$AD$55:$AD$109)*($J2692=$AE$55:$AE$109),0),3)))</f>
        <v>5185867.41</v>
      </c>
      <c r="P2692" s="115">
        <f t="array" ref="P2692">IF(N2692="negativo",INDEX($AD$3:$AG$51,MATCH(1,($B2692=$AD$3:$AD$51)*($J2692=$AE$3:$AE$51),0),4),IF(N2692="positivo",INDEX($AD$55:$AG$109,MATCH(1,($B2692=$AD$55:$AD$109)*($J2692=$AE$55:$AE$109),0),4)))</f>
        <v>7986.04</v>
      </c>
      <c r="Q2692" s="115" t="str">
        <f>VLOOKUP(M2692,Modelo!$A$2:$C$7,2,0)</f>
        <v>Acción Climática y Energía</v>
      </c>
      <c r="R2692" s="118">
        <f t="array" ref="R2692">INDEX(Modelo!$F$1:$H$37,MATCH(1,(DataBase!Q2692=Modelo!$G$1:$G$37)*(DataBase!B2692=Modelo!$F$1:$F$37),0),3)</f>
        <v>0.17647058823529413</v>
      </c>
      <c r="S2692" s="115">
        <f t="shared" si="86"/>
        <v>0</v>
      </c>
      <c r="T2692" s="115">
        <f t="shared" si="87"/>
        <v>0</v>
      </c>
    </row>
    <row r="2693" spans="1:20" x14ac:dyDescent="0.3">
      <c r="A2693" s="115" t="s">
        <v>162</v>
      </c>
      <c r="B2693" s="115" t="s">
        <v>84</v>
      </c>
      <c r="C2693" s="115" t="s">
        <v>97</v>
      </c>
      <c r="D2693" s="115" t="s">
        <v>86</v>
      </c>
      <c r="E2693" s="115" t="s">
        <v>87</v>
      </c>
      <c r="F2693" s="115" t="s">
        <v>87</v>
      </c>
      <c r="G2693" s="115">
        <v>1979</v>
      </c>
      <c r="H2693" s="115" t="s">
        <v>163</v>
      </c>
      <c r="I2693" s="115">
        <v>2.956157691</v>
      </c>
      <c r="J2693" s="115" t="s">
        <v>21</v>
      </c>
      <c r="K2693" s="115">
        <f>INDEX(DatosProcesados!$A$1:$BF$101,MATCH(DataBase!A2693,DatosProcesados!$A$1:$A$101,0),MATCH(DataBase!J2693,DatosProcesados!$A$1:$BF$1,0))</f>
        <v>37049</v>
      </c>
      <c r="L2693" s="115" t="str">
        <f>INDEX(Modelo!$A$9:$D$89,MATCH(DataBase!$J2693,Modelo!$A$9:$A$89,0),MATCH(DataBase!L$1,Modelo!$A$9:$D$9,0))</f>
        <v>Impacto ambiental</v>
      </c>
      <c r="M2693" s="115" t="str">
        <f>INDEX(Modelo!$A$9:$D$89,MATCH(DataBase!$J2693,Modelo!$A$9:$A$89,0),MATCH(DataBase!M$1,Modelo!$A$9:$D$9,0))</f>
        <v>Pilar 2</v>
      </c>
      <c r="N2693" s="115" t="str">
        <f>INDEX(Modelo!$A$9:$D$89,MATCH(DataBase!$J2693,Modelo!$A$9:$A$89,0),MATCH(DataBase!N$1,Modelo!$A$9:$D$9,0))</f>
        <v>negativo</v>
      </c>
      <c r="O2693" s="115">
        <f t="array" ref="O2693">IF(N2693="negativo",INDEX($AD$3:$AG$51,MATCH(1,($B2693=$AD$3:$AD$51)*($J2693=$AE$3:$AE$51),0),3),IF(N2693="positivo",INDEX($AD$55:$AG$109,MATCH(1,($B2693=$AD$55:$AD$109)*($J2693=$AE$55:$AE$109),0),3)))</f>
        <v>9435307</v>
      </c>
      <c r="P2693" s="115">
        <f t="array" ref="P2693">IF(N2693="negativo",INDEX($AD$3:$AG$51,MATCH(1,($B2693=$AD$3:$AD$51)*($J2693=$AE$3:$AE$51),0),4),IF(N2693="positivo",INDEX($AD$55:$AG$109,MATCH(1,($B2693=$AD$55:$AD$109)*($J2693=$AE$55:$AE$109),0),4)))</f>
        <v>626</v>
      </c>
      <c r="Q2693" s="115" t="str">
        <f>VLOOKUP(M2693,Modelo!$A$2:$C$7,2,0)</f>
        <v>Acción Climática y Energía</v>
      </c>
      <c r="R2693" s="118">
        <f t="array" ref="R2693">INDEX(Modelo!$F$1:$H$37,MATCH(1,(DataBase!Q2693=Modelo!$G$1:$G$37)*(DataBase!B2693=Modelo!$F$1:$F$37),0),3)</f>
        <v>0.11764705882352941</v>
      </c>
      <c r="S2693" s="115">
        <f t="shared" si="86"/>
        <v>99.613945611939613</v>
      </c>
      <c r="T2693" s="115">
        <f t="shared" si="87"/>
        <v>11.719287719051719</v>
      </c>
    </row>
    <row r="2694" spans="1:20" x14ac:dyDescent="0.3">
      <c r="A2694" s="115" t="s">
        <v>348</v>
      </c>
      <c r="B2694" s="115" t="s">
        <v>313</v>
      </c>
      <c r="C2694" s="115" t="s">
        <v>103</v>
      </c>
      <c r="D2694" s="115" t="s">
        <v>86</v>
      </c>
      <c r="E2694" s="115" t="s">
        <v>87</v>
      </c>
      <c r="F2694" s="115" t="s">
        <v>87</v>
      </c>
      <c r="G2694" s="115">
        <v>1937</v>
      </c>
      <c r="H2694" s="115" t="s">
        <v>294</v>
      </c>
      <c r="I2694" s="115">
        <v>4.02823039</v>
      </c>
      <c r="J2694" s="115" t="s">
        <v>21</v>
      </c>
      <c r="K2694" s="115">
        <f>INDEX(DatosProcesados!$A$1:$BF$101,MATCH(DataBase!A2694,DatosProcesados!$A$1:$A$101,0),MATCH(DataBase!J2694,DatosProcesados!$A$1:$BF$1,0))</f>
        <v>451266.89</v>
      </c>
      <c r="L2694" s="115" t="str">
        <f>INDEX(Modelo!$A$9:$D$89,MATCH(DataBase!$J2694,Modelo!$A$9:$A$89,0),MATCH(DataBase!L$1,Modelo!$A$9:$D$9,0))</f>
        <v>Impacto ambiental</v>
      </c>
      <c r="M2694" s="115" t="str">
        <f>INDEX(Modelo!$A$9:$D$89,MATCH(DataBase!$J2694,Modelo!$A$9:$A$89,0),MATCH(DataBase!M$1,Modelo!$A$9:$D$9,0))</f>
        <v>Pilar 2</v>
      </c>
      <c r="N2694" s="115" t="str">
        <f>INDEX(Modelo!$A$9:$D$89,MATCH(DataBase!$J2694,Modelo!$A$9:$A$89,0),MATCH(DataBase!N$1,Modelo!$A$9:$D$9,0))</f>
        <v>negativo</v>
      </c>
      <c r="O2694" s="115">
        <f t="array" ref="O2694">IF(N2694="negativo",INDEX($AD$3:$AG$51,MATCH(1,($B2694=$AD$3:$AD$51)*($J2694=$AE$3:$AE$51),0),3),IF(N2694="positivo",INDEX($AD$55:$AG$109,MATCH(1,($B2694=$AD$55:$AD$109)*($J2694=$AE$55:$AE$109),0),3)))</f>
        <v>5185867.41</v>
      </c>
      <c r="P2694" s="115">
        <f t="array" ref="P2694">IF(N2694="negativo",INDEX($AD$3:$AG$51,MATCH(1,($B2694=$AD$3:$AD$51)*($J2694=$AE$3:$AE$51),0),4),IF(N2694="positivo",INDEX($AD$55:$AG$109,MATCH(1,($B2694=$AD$55:$AD$109)*($J2694=$AE$55:$AE$109),0),4)))</f>
        <v>7986.04</v>
      </c>
      <c r="Q2694" s="115" t="str">
        <f>VLOOKUP(M2694,Modelo!$A$2:$C$7,2,0)</f>
        <v>Acción Climática y Energía</v>
      </c>
      <c r="R2694" s="118">
        <f t="array" ref="R2694">INDEX(Modelo!$F$1:$H$37,MATCH(1,(DataBase!Q2694=Modelo!$G$1:$G$37)*(DataBase!B2694=Modelo!$F$1:$F$37),0),3)</f>
        <v>0.17647058823529413</v>
      </c>
      <c r="S2694" s="115">
        <f t="shared" si="86"/>
        <v>91.438953148515253</v>
      </c>
      <c r="T2694" s="115">
        <f t="shared" si="87"/>
        <v>16.136285849737988</v>
      </c>
    </row>
    <row r="2695" spans="1:20" x14ac:dyDescent="0.3">
      <c r="A2695" s="115" t="s">
        <v>343</v>
      </c>
      <c r="B2695" s="115" t="s">
        <v>313</v>
      </c>
      <c r="C2695" s="115" t="s">
        <v>103</v>
      </c>
      <c r="D2695" s="115" t="s">
        <v>86</v>
      </c>
      <c r="E2695" s="115" t="s">
        <v>86</v>
      </c>
      <c r="F2695" s="115" t="s">
        <v>87</v>
      </c>
      <c r="G2695" s="115">
        <v>1993</v>
      </c>
      <c r="H2695" s="115" t="s">
        <v>281</v>
      </c>
      <c r="I2695" s="115">
        <v>4.8704234599999996</v>
      </c>
      <c r="J2695" s="115" t="s">
        <v>21</v>
      </c>
      <c r="K2695" s="115" t="str">
        <f>INDEX(DatosProcesados!$A$1:$BF$101,MATCH(DataBase!A2695,DatosProcesados!$A$1:$A$101,0),MATCH(DataBase!J2695,DatosProcesados!$A$1:$BF$1,0))</f>
        <v>No informa</v>
      </c>
      <c r="L2695" s="115" t="str">
        <f>INDEX(Modelo!$A$9:$D$89,MATCH(DataBase!$J2695,Modelo!$A$9:$A$89,0),MATCH(DataBase!L$1,Modelo!$A$9:$D$9,0))</f>
        <v>Impacto ambiental</v>
      </c>
      <c r="M2695" s="115" t="str">
        <f>INDEX(Modelo!$A$9:$D$89,MATCH(DataBase!$J2695,Modelo!$A$9:$A$89,0),MATCH(DataBase!M$1,Modelo!$A$9:$D$9,0))</f>
        <v>Pilar 2</v>
      </c>
      <c r="N2695" s="115" t="str">
        <f>INDEX(Modelo!$A$9:$D$89,MATCH(DataBase!$J2695,Modelo!$A$9:$A$89,0),MATCH(DataBase!N$1,Modelo!$A$9:$D$9,0))</f>
        <v>negativo</v>
      </c>
      <c r="O2695" s="115">
        <f t="array" ref="O2695">IF(N2695="negativo",INDEX($AD$3:$AG$51,MATCH(1,($B2695=$AD$3:$AD$51)*($J2695=$AE$3:$AE$51),0),3),IF(N2695="positivo",INDEX($AD$55:$AG$109,MATCH(1,($B2695=$AD$55:$AD$109)*($J2695=$AE$55:$AE$109),0),3)))</f>
        <v>5185867.41</v>
      </c>
      <c r="P2695" s="115">
        <f t="array" ref="P2695">IF(N2695="negativo",INDEX($AD$3:$AG$51,MATCH(1,($B2695=$AD$3:$AD$51)*($J2695=$AE$3:$AE$51),0),4),IF(N2695="positivo",INDEX($AD$55:$AG$109,MATCH(1,($B2695=$AD$55:$AD$109)*($J2695=$AE$55:$AE$109),0),4)))</f>
        <v>7986.04</v>
      </c>
      <c r="Q2695" s="115" t="str">
        <f>VLOOKUP(M2695,Modelo!$A$2:$C$7,2,0)</f>
        <v>Acción Climática y Energía</v>
      </c>
      <c r="R2695" s="118">
        <f t="array" ref="R2695">INDEX(Modelo!$F$1:$H$37,MATCH(1,(DataBase!Q2695=Modelo!$G$1:$G$37)*(DataBase!B2695=Modelo!$F$1:$F$37),0),3)</f>
        <v>0.17647058823529413</v>
      </c>
      <c r="S2695" s="115">
        <f t="shared" si="86"/>
        <v>0</v>
      </c>
      <c r="T2695" s="115">
        <f t="shared" si="87"/>
        <v>0</v>
      </c>
    </row>
    <row r="2696" spans="1:20" x14ac:dyDescent="0.3">
      <c r="A2696" s="115" t="s">
        <v>367</v>
      </c>
      <c r="B2696" s="115" t="s">
        <v>313</v>
      </c>
      <c r="C2696" s="115" t="s">
        <v>103</v>
      </c>
      <c r="D2696" s="115" t="s">
        <v>86</v>
      </c>
      <c r="E2696" s="115" t="s">
        <v>86</v>
      </c>
      <c r="F2696" s="115" t="s">
        <v>86</v>
      </c>
      <c r="G2696" s="115">
        <v>1966</v>
      </c>
      <c r="H2696" s="115" t="s">
        <v>125</v>
      </c>
      <c r="I2696" s="115">
        <v>2.0461661379999998</v>
      </c>
      <c r="J2696" s="115" t="s">
        <v>21</v>
      </c>
      <c r="K2696" s="115">
        <f>INDEX(DatosProcesados!$A$1:$BF$101,MATCH(DataBase!A2696,DatosProcesados!$A$1:$A$101,0),MATCH(DataBase!J2696,DatosProcesados!$A$1:$BF$1,0))</f>
        <v>103830</v>
      </c>
      <c r="L2696" s="115" t="str">
        <f>INDEX(Modelo!$A$9:$D$89,MATCH(DataBase!$J2696,Modelo!$A$9:$A$89,0),MATCH(DataBase!L$1,Modelo!$A$9:$D$9,0))</f>
        <v>Impacto ambiental</v>
      </c>
      <c r="M2696" s="115" t="str">
        <f>INDEX(Modelo!$A$9:$D$89,MATCH(DataBase!$J2696,Modelo!$A$9:$A$89,0),MATCH(DataBase!M$1,Modelo!$A$9:$D$9,0))</f>
        <v>Pilar 2</v>
      </c>
      <c r="N2696" s="115" t="str">
        <f>INDEX(Modelo!$A$9:$D$89,MATCH(DataBase!$J2696,Modelo!$A$9:$A$89,0),MATCH(DataBase!N$1,Modelo!$A$9:$D$9,0))</f>
        <v>negativo</v>
      </c>
      <c r="O2696" s="115">
        <f t="array" ref="O2696">IF(N2696="negativo",INDEX($AD$3:$AG$51,MATCH(1,($B2696=$AD$3:$AD$51)*($J2696=$AE$3:$AE$51),0),3),IF(N2696="positivo",INDEX($AD$55:$AG$109,MATCH(1,($B2696=$AD$55:$AD$109)*($J2696=$AE$55:$AE$109),0),3)))</f>
        <v>5185867.41</v>
      </c>
      <c r="P2696" s="115">
        <f t="array" ref="P2696">IF(N2696="negativo",INDEX($AD$3:$AG$51,MATCH(1,($B2696=$AD$3:$AD$51)*($J2696=$AE$3:$AE$51),0),4),IF(N2696="positivo",INDEX($AD$55:$AG$109,MATCH(1,($B2696=$AD$55:$AD$109)*($J2696=$AE$55:$AE$109),0),4)))</f>
        <v>7986.04</v>
      </c>
      <c r="Q2696" s="115" t="str">
        <f>VLOOKUP(M2696,Modelo!$A$2:$C$7,2,0)</f>
        <v>Acción Climática y Energía</v>
      </c>
      <c r="R2696" s="118">
        <f t="array" ref="R2696">INDEX(Modelo!$F$1:$H$37,MATCH(1,(DataBase!Q2696=Modelo!$G$1:$G$37)*(DataBase!B2696=Modelo!$F$1:$F$37),0),3)</f>
        <v>0.17647058823529413</v>
      </c>
      <c r="S2696" s="115">
        <f t="shared" si="86"/>
        <v>98.148973428489342</v>
      </c>
      <c r="T2696" s="115">
        <f t="shared" si="87"/>
        <v>17.320407075615766</v>
      </c>
    </row>
    <row r="2697" spans="1:20" x14ac:dyDescent="0.3">
      <c r="A2697" s="115" t="s">
        <v>374</v>
      </c>
      <c r="B2697" s="115" t="s">
        <v>313</v>
      </c>
      <c r="C2697" s="115" t="s">
        <v>103</v>
      </c>
      <c r="D2697" s="115" t="s">
        <v>86</v>
      </c>
      <c r="E2697" s="115" t="s">
        <v>87</v>
      </c>
      <c r="F2697" s="115" t="s">
        <v>87</v>
      </c>
      <c r="G2697" s="115">
        <v>1929</v>
      </c>
      <c r="H2697" s="115" t="s">
        <v>375</v>
      </c>
      <c r="I2697" s="115">
        <v>1.928223518</v>
      </c>
      <c r="J2697" s="115" t="s">
        <v>21</v>
      </c>
      <c r="K2697" s="115" t="str">
        <f>INDEX(DatosProcesados!$A$1:$BF$101,MATCH(DataBase!A2697,DatosProcesados!$A$1:$A$101,0),MATCH(DataBase!J2697,DatosProcesados!$A$1:$BF$1,0))</f>
        <v xml:space="preserve">No informa </v>
      </c>
      <c r="L2697" s="115" t="str">
        <f>INDEX(Modelo!$A$9:$D$89,MATCH(DataBase!$J2697,Modelo!$A$9:$A$89,0),MATCH(DataBase!L$1,Modelo!$A$9:$D$9,0))</f>
        <v>Impacto ambiental</v>
      </c>
      <c r="M2697" s="115" t="str">
        <f>INDEX(Modelo!$A$9:$D$89,MATCH(DataBase!$J2697,Modelo!$A$9:$A$89,0),MATCH(DataBase!M$1,Modelo!$A$9:$D$9,0))</f>
        <v>Pilar 2</v>
      </c>
      <c r="N2697" s="115" t="str">
        <f>INDEX(Modelo!$A$9:$D$89,MATCH(DataBase!$J2697,Modelo!$A$9:$A$89,0),MATCH(DataBase!N$1,Modelo!$A$9:$D$9,0))</f>
        <v>negativo</v>
      </c>
      <c r="O2697" s="115">
        <f t="array" ref="O2697">IF(N2697="negativo",INDEX($AD$3:$AG$51,MATCH(1,($B2697=$AD$3:$AD$51)*($J2697=$AE$3:$AE$51),0),3),IF(N2697="positivo",INDEX($AD$55:$AG$109,MATCH(1,($B2697=$AD$55:$AD$109)*($J2697=$AE$55:$AE$109),0),3)))</f>
        <v>5185867.41</v>
      </c>
      <c r="P2697" s="115">
        <f t="array" ref="P2697">IF(N2697="negativo",INDEX($AD$3:$AG$51,MATCH(1,($B2697=$AD$3:$AD$51)*($J2697=$AE$3:$AE$51),0),4),IF(N2697="positivo",INDEX($AD$55:$AG$109,MATCH(1,($B2697=$AD$55:$AD$109)*($J2697=$AE$55:$AE$109),0),4)))</f>
        <v>7986.04</v>
      </c>
      <c r="Q2697" s="115" t="str">
        <f>VLOOKUP(M2697,Modelo!$A$2:$C$7,2,0)</f>
        <v>Acción Climática y Energía</v>
      </c>
      <c r="R2697" s="118">
        <f t="array" ref="R2697">INDEX(Modelo!$F$1:$H$37,MATCH(1,(DataBase!Q2697=Modelo!$G$1:$G$37)*(DataBase!B2697=Modelo!$F$1:$F$37),0),3)</f>
        <v>0.17647058823529413</v>
      </c>
      <c r="S2697" s="115">
        <f t="shared" si="86"/>
        <v>0</v>
      </c>
      <c r="T2697" s="115">
        <f t="shared" si="87"/>
        <v>0</v>
      </c>
    </row>
    <row r="2698" spans="1:20" x14ac:dyDescent="0.3">
      <c r="A2698" s="115" t="s">
        <v>201</v>
      </c>
      <c r="B2698" s="115" t="s">
        <v>84</v>
      </c>
      <c r="C2698" s="115" t="s">
        <v>103</v>
      </c>
      <c r="D2698" s="115" t="s">
        <v>86</v>
      </c>
      <c r="E2698" s="115" t="s">
        <v>86</v>
      </c>
      <c r="F2698" s="115" t="s">
        <v>86</v>
      </c>
      <c r="G2698" s="115">
        <v>1987</v>
      </c>
      <c r="H2698" s="115" t="s">
        <v>125</v>
      </c>
      <c r="I2698" s="115">
        <v>0</v>
      </c>
      <c r="J2698" s="115" t="s">
        <v>21</v>
      </c>
      <c r="K2698" s="115">
        <f>INDEX(DatosProcesados!$A$1:$BF$101,MATCH(DataBase!A2698,DatosProcesados!$A$1:$A$101,0),MATCH(DataBase!J2698,DatosProcesados!$A$1:$BF$1,0))</f>
        <v>9435307</v>
      </c>
      <c r="L2698" s="115" t="str">
        <f>INDEX(Modelo!$A$9:$D$89,MATCH(DataBase!$J2698,Modelo!$A$9:$A$89,0),MATCH(DataBase!L$1,Modelo!$A$9:$D$9,0))</f>
        <v>Impacto ambiental</v>
      </c>
      <c r="M2698" s="115" t="str">
        <f>INDEX(Modelo!$A$9:$D$89,MATCH(DataBase!$J2698,Modelo!$A$9:$A$89,0),MATCH(DataBase!M$1,Modelo!$A$9:$D$9,0))</f>
        <v>Pilar 2</v>
      </c>
      <c r="N2698" s="115" t="str">
        <f>INDEX(Modelo!$A$9:$D$89,MATCH(DataBase!$J2698,Modelo!$A$9:$A$89,0),MATCH(DataBase!N$1,Modelo!$A$9:$D$9,0))</f>
        <v>negativo</v>
      </c>
      <c r="O2698" s="115">
        <f t="array" ref="O2698">IF(N2698="negativo",INDEX($AD$3:$AG$51,MATCH(1,($B2698=$AD$3:$AD$51)*($J2698=$AE$3:$AE$51),0),3),IF(N2698="positivo",INDEX($AD$55:$AG$109,MATCH(1,($B2698=$AD$55:$AD$109)*($J2698=$AE$55:$AE$109),0),3)))</f>
        <v>9435307</v>
      </c>
      <c r="P2698" s="115">
        <f t="array" ref="P2698">IF(N2698="negativo",INDEX($AD$3:$AG$51,MATCH(1,($B2698=$AD$3:$AD$51)*($J2698=$AE$3:$AE$51),0),4),IF(N2698="positivo",INDEX($AD$55:$AG$109,MATCH(1,($B2698=$AD$55:$AD$109)*($J2698=$AE$55:$AE$109),0),4)))</f>
        <v>626</v>
      </c>
      <c r="Q2698" s="115" t="str">
        <f>VLOOKUP(M2698,Modelo!$A$2:$C$7,2,0)</f>
        <v>Acción Climática y Energía</v>
      </c>
      <c r="R2698" s="118">
        <f t="array" ref="R2698">INDEX(Modelo!$F$1:$H$37,MATCH(1,(DataBase!Q2698=Modelo!$G$1:$G$37)*(DataBase!B2698=Modelo!$F$1:$F$37),0),3)</f>
        <v>0.11764705882352941</v>
      </c>
      <c r="S2698" s="115">
        <f t="shared" si="86"/>
        <v>0</v>
      </c>
      <c r="T2698" s="115">
        <f t="shared" si="87"/>
        <v>0</v>
      </c>
    </row>
    <row r="2699" spans="1:20" x14ac:dyDescent="0.3">
      <c r="A2699" s="115" t="s">
        <v>421</v>
      </c>
      <c r="B2699" s="115" t="s">
        <v>407</v>
      </c>
      <c r="C2699" s="115" t="s">
        <v>103</v>
      </c>
      <c r="D2699" s="115" t="s">
        <v>86</v>
      </c>
      <c r="E2699" s="115" t="s">
        <v>86</v>
      </c>
      <c r="F2699" s="115" t="s">
        <v>87</v>
      </c>
      <c r="G2699" s="115">
        <v>2016</v>
      </c>
      <c r="H2699" s="115" t="s">
        <v>422</v>
      </c>
      <c r="I2699" s="115">
        <v>5.4833186859999996</v>
      </c>
      <c r="J2699" s="115" t="s">
        <v>21</v>
      </c>
      <c r="K2699" s="115" t="str">
        <f>INDEX(DatosProcesados!$A$1:$BF$101,MATCH(DataBase!A2699,DatosProcesados!$A$1:$A$101,0),MATCH(DataBase!J2699,DatosProcesados!$A$1:$BF$1,0))</f>
        <v xml:space="preserve">No informa </v>
      </c>
      <c r="L2699" s="115" t="str">
        <f>INDEX(Modelo!$A$9:$D$89,MATCH(DataBase!$J2699,Modelo!$A$9:$A$89,0),MATCH(DataBase!L$1,Modelo!$A$9:$D$9,0))</f>
        <v>Impacto ambiental</v>
      </c>
      <c r="M2699" s="115" t="str">
        <f>INDEX(Modelo!$A$9:$D$89,MATCH(DataBase!$J2699,Modelo!$A$9:$A$89,0),MATCH(DataBase!M$1,Modelo!$A$9:$D$9,0))</f>
        <v>Pilar 2</v>
      </c>
      <c r="N2699" s="115" t="str">
        <f>INDEX(Modelo!$A$9:$D$89,MATCH(DataBase!$J2699,Modelo!$A$9:$A$89,0),MATCH(DataBase!N$1,Modelo!$A$9:$D$9,0))</f>
        <v>negativo</v>
      </c>
      <c r="O2699" s="115">
        <f t="array" ref="O2699">IF(N2699="negativo",INDEX($AD$3:$AG$51,MATCH(1,($B2699=$AD$3:$AD$51)*($J2699=$AE$3:$AE$51),0),3),IF(N2699="positivo",INDEX($AD$55:$AG$109,MATCH(1,($B2699=$AD$55:$AD$109)*($J2699=$AE$55:$AE$109),0),3)))</f>
        <v>151117258</v>
      </c>
      <c r="P2699" s="115">
        <f t="array" ref="P2699">IF(N2699="negativo",INDEX($AD$3:$AG$51,MATCH(1,($B2699=$AD$3:$AD$51)*($J2699=$AE$3:$AE$51),0),4),IF(N2699="positivo",INDEX($AD$55:$AG$109,MATCH(1,($B2699=$AD$55:$AD$109)*($J2699=$AE$55:$AE$109),0),4)))</f>
        <v>4343445</v>
      </c>
      <c r="Q2699" s="115" t="str">
        <f>VLOOKUP(M2699,Modelo!$A$2:$C$7,2,0)</f>
        <v>Acción Climática y Energía</v>
      </c>
      <c r="R2699" s="118">
        <f t="array" ref="R2699">INDEX(Modelo!$F$1:$H$37,MATCH(1,(DataBase!Q2699=Modelo!$G$1:$G$37)*(DataBase!B2699=Modelo!$F$1:$F$37),0),3)</f>
        <v>0.19230769230769232</v>
      </c>
      <c r="S2699" s="115">
        <f t="shared" si="86"/>
        <v>0</v>
      </c>
      <c r="T2699" s="115">
        <f t="shared" si="87"/>
        <v>0</v>
      </c>
    </row>
    <row r="2700" spans="1:20" x14ac:dyDescent="0.3">
      <c r="A2700" s="115" t="s">
        <v>293</v>
      </c>
      <c r="B2700" s="115" t="s">
        <v>216</v>
      </c>
      <c r="C2700" s="115" t="s">
        <v>103</v>
      </c>
      <c r="D2700" s="115" t="s">
        <v>86</v>
      </c>
      <c r="E2700" s="115" t="s">
        <v>87</v>
      </c>
      <c r="F2700" s="115" t="s">
        <v>87</v>
      </c>
      <c r="G2700" s="115">
        <v>1955</v>
      </c>
      <c r="H2700" s="115" t="s">
        <v>294</v>
      </c>
      <c r="I2700" s="115">
        <v>1.8313776939999999</v>
      </c>
      <c r="J2700" s="115" t="s">
        <v>21</v>
      </c>
      <c r="K2700" s="115" t="str">
        <f>INDEX(DatosProcesados!$A$1:$BF$101,MATCH(DataBase!A2700,DatosProcesados!$A$1:$A$101,0),MATCH(DataBase!J2700,DatosProcesados!$A$1:$BF$1,0))</f>
        <v xml:space="preserve">No informa </v>
      </c>
      <c r="L2700" s="115" t="str">
        <f>INDEX(Modelo!$A$9:$D$89,MATCH(DataBase!$J2700,Modelo!$A$9:$A$89,0),MATCH(DataBase!L$1,Modelo!$A$9:$D$9,0))</f>
        <v>Impacto ambiental</v>
      </c>
      <c r="M2700" s="115" t="str">
        <f>INDEX(Modelo!$A$9:$D$89,MATCH(DataBase!$J2700,Modelo!$A$9:$A$89,0),MATCH(DataBase!M$1,Modelo!$A$9:$D$9,0))</f>
        <v>Pilar 2</v>
      </c>
      <c r="N2700" s="115" t="str">
        <f>INDEX(Modelo!$A$9:$D$89,MATCH(DataBase!$J2700,Modelo!$A$9:$A$89,0),MATCH(DataBase!N$1,Modelo!$A$9:$D$9,0))</f>
        <v>negativo</v>
      </c>
      <c r="O2700" s="115">
        <f t="array" ref="O2700">IF(N2700="negativo",INDEX($AD$3:$AG$51,MATCH(1,($B2700=$AD$3:$AD$51)*($J2700=$AE$3:$AE$51),0),3),IF(N2700="positivo",INDEX($AD$55:$AG$109,MATCH(1,($B2700=$AD$55:$AD$109)*($J2700=$AE$55:$AE$109),0),3)))</f>
        <v>3177444</v>
      </c>
      <c r="P2700" s="115">
        <f t="array" ref="P2700">IF(N2700="negativo",INDEX($AD$3:$AG$51,MATCH(1,($B2700=$AD$3:$AD$51)*($J2700=$AE$3:$AE$51),0),4),IF(N2700="positivo",INDEX($AD$55:$AG$109,MATCH(1,($B2700=$AD$55:$AD$109)*($J2700=$AE$55:$AE$109),0),4)))</f>
        <v>1034.08</v>
      </c>
      <c r="Q2700" s="115" t="str">
        <f>VLOOKUP(M2700,Modelo!$A$2:$C$7,2,0)</f>
        <v>Acción Climática y Energía</v>
      </c>
      <c r="R2700" s="118">
        <f t="array" ref="R2700">INDEX(Modelo!$F$1:$H$37,MATCH(1,(DataBase!Q2700=Modelo!$G$1:$G$37)*(DataBase!B2700=Modelo!$F$1:$F$37),0),3)</f>
        <v>0.21052631578947367</v>
      </c>
      <c r="S2700" s="115">
        <f t="shared" si="86"/>
        <v>0</v>
      </c>
      <c r="T2700" s="115">
        <f t="shared" si="87"/>
        <v>0</v>
      </c>
    </row>
    <row r="2701" spans="1:20" x14ac:dyDescent="0.3">
      <c r="A2701" s="115" t="s">
        <v>298</v>
      </c>
      <c r="B2701" s="115" t="s">
        <v>216</v>
      </c>
      <c r="C2701" s="115" t="s">
        <v>103</v>
      </c>
      <c r="D2701" s="115" t="s">
        <v>86</v>
      </c>
      <c r="E2701" s="115" t="s">
        <v>86</v>
      </c>
      <c r="F2701" s="115" t="s">
        <v>87</v>
      </c>
      <c r="G2701" s="115">
        <v>1993</v>
      </c>
      <c r="H2701" s="115" t="s">
        <v>299</v>
      </c>
      <c r="I2701" s="115">
        <v>1.7653399919999999</v>
      </c>
      <c r="J2701" s="115" t="s">
        <v>21</v>
      </c>
      <c r="K2701" s="115" t="str">
        <f>INDEX(DatosProcesados!$A$1:$BF$101,MATCH(DataBase!A2701,DatosProcesados!$A$1:$A$101,0),MATCH(DataBase!J2701,DatosProcesados!$A$1:$BF$1,0))</f>
        <v xml:space="preserve">No informa </v>
      </c>
      <c r="L2701" s="115" t="str">
        <f>INDEX(Modelo!$A$9:$D$89,MATCH(DataBase!$J2701,Modelo!$A$9:$A$89,0),MATCH(DataBase!L$1,Modelo!$A$9:$D$9,0))</f>
        <v>Impacto ambiental</v>
      </c>
      <c r="M2701" s="115" t="str">
        <f>INDEX(Modelo!$A$9:$D$89,MATCH(DataBase!$J2701,Modelo!$A$9:$A$89,0),MATCH(DataBase!M$1,Modelo!$A$9:$D$9,0))</f>
        <v>Pilar 2</v>
      </c>
      <c r="N2701" s="115" t="str">
        <f>INDEX(Modelo!$A$9:$D$89,MATCH(DataBase!$J2701,Modelo!$A$9:$A$89,0),MATCH(DataBase!N$1,Modelo!$A$9:$D$9,0))</f>
        <v>negativo</v>
      </c>
      <c r="O2701" s="115">
        <f t="array" ref="O2701">IF(N2701="negativo",INDEX($AD$3:$AG$51,MATCH(1,($B2701=$AD$3:$AD$51)*($J2701=$AE$3:$AE$51),0),3),IF(N2701="positivo",INDEX($AD$55:$AG$109,MATCH(1,($B2701=$AD$55:$AD$109)*($J2701=$AE$55:$AE$109),0),3)))</f>
        <v>3177444</v>
      </c>
      <c r="P2701" s="115">
        <f t="array" ref="P2701">IF(N2701="negativo",INDEX($AD$3:$AG$51,MATCH(1,($B2701=$AD$3:$AD$51)*($J2701=$AE$3:$AE$51),0),4),IF(N2701="positivo",INDEX($AD$55:$AG$109,MATCH(1,($B2701=$AD$55:$AD$109)*($J2701=$AE$55:$AE$109),0),4)))</f>
        <v>1034.08</v>
      </c>
      <c r="Q2701" s="115" t="str">
        <f>VLOOKUP(M2701,Modelo!$A$2:$C$7,2,0)</f>
        <v>Acción Climática y Energía</v>
      </c>
      <c r="R2701" s="118">
        <f t="array" ref="R2701">INDEX(Modelo!$F$1:$H$37,MATCH(1,(DataBase!Q2701=Modelo!$G$1:$G$37)*(DataBase!B2701=Modelo!$F$1:$F$37),0),3)</f>
        <v>0.21052631578947367</v>
      </c>
      <c r="S2701" s="115">
        <f t="shared" si="86"/>
        <v>0</v>
      </c>
      <c r="T2701" s="115">
        <f t="shared" si="87"/>
        <v>0</v>
      </c>
    </row>
    <row r="2702" spans="1:20" x14ac:dyDescent="0.3">
      <c r="A2702" s="115" t="s">
        <v>472</v>
      </c>
      <c r="B2702" s="115" t="s">
        <v>467</v>
      </c>
      <c r="C2702" s="115" t="s">
        <v>103</v>
      </c>
      <c r="D2702" s="115" t="s">
        <v>86</v>
      </c>
      <c r="E2702" s="115" t="s">
        <v>86</v>
      </c>
      <c r="F2702" s="115" t="s">
        <v>86</v>
      </c>
      <c r="G2702" s="115">
        <v>2007</v>
      </c>
      <c r="H2702" s="115" t="s">
        <v>125</v>
      </c>
      <c r="I2702" s="115">
        <v>0.97802211500000003</v>
      </c>
      <c r="J2702" s="115" t="s">
        <v>13</v>
      </c>
      <c r="K2702" s="115">
        <f>INDEX(DatosProcesados!$A$1:$BF$101,MATCH(DataBase!A2702,DatosProcesados!$A$1:$A$101,0),MATCH(DataBase!J2702,DatosProcesados!$A$1:$BF$1,0))</f>
        <v>2023</v>
      </c>
      <c r="L2702" s="115" t="str">
        <f>INDEX(Modelo!$A$9:$D$89,MATCH(DataBase!$J2702,Modelo!$A$9:$A$89,0),MATCH(DataBase!L$1,Modelo!$A$9:$D$9,0))</f>
        <v>Información general</v>
      </c>
      <c r="M2702" s="115" t="str">
        <f>INDEX(Modelo!$A$9:$D$89,MATCH(DataBase!$J2702,Modelo!$A$9:$A$89,0),MATCH(DataBase!M$1,Modelo!$A$9:$D$9,0))</f>
        <v>Pilar 1</v>
      </c>
      <c r="N2702" s="115" t="str">
        <f>INDEX(Modelo!$A$9:$D$89,MATCH(DataBase!$J2702,Modelo!$A$9:$A$89,0),MATCH(DataBase!N$1,Modelo!$A$9:$D$9,0))</f>
        <v>boolean</v>
      </c>
      <c r="O2702" s="115" t="b">
        <f t="array" ref="O2702">IF(N2702="negativo",INDEX($AD$3:$AG$51,MATCH(1,($B2702=$AD$3:$AD$51)*($J2702=$AE$3:$AE$51),0),3),IF(N2702="positivo",INDEX($AD$55:$AG$109,MATCH(1,($B2702=$AD$55:$AD$109)*($J2702=$AE$55:$AE$109),0),3)))</f>
        <v>0</v>
      </c>
      <c r="P2702" s="115" t="b">
        <f t="array" ref="P2702">IF(N2702="negativo",INDEX($AD$3:$AG$51,MATCH(1,($B2702=$AD$3:$AD$51)*($J2702=$AE$3:$AE$51),0),4),IF(N2702="positivo",INDEX($AD$55:$AG$109,MATCH(1,($B2702=$AD$55:$AD$109)*($J2702=$AE$55:$AE$109),0),4)))</f>
        <v>0</v>
      </c>
      <c r="Q2702" s="115" t="str">
        <f>VLOOKUP(M2702,Modelo!$A$2:$C$7,2,0)</f>
        <v>Transparencia y Gobierno de la Sostenibilidad</v>
      </c>
      <c r="R2702" s="118">
        <f t="array" ref="R2702">INDEX(Modelo!$F$1:$H$37,MATCH(1,(DataBase!Q2702=Modelo!$G$1:$G$37)*(DataBase!B2702=Modelo!$F$1:$F$37),0),3)</f>
        <v>0.14285714285714285</v>
      </c>
      <c r="S2702" s="115">
        <f t="shared" si="86"/>
        <v>0</v>
      </c>
      <c r="T2702" s="115">
        <f t="shared" si="87"/>
        <v>0</v>
      </c>
    </row>
    <row r="2703" spans="1:20" x14ac:dyDescent="0.3">
      <c r="A2703" s="115" t="s">
        <v>238</v>
      </c>
      <c r="B2703" s="115" t="s">
        <v>216</v>
      </c>
      <c r="C2703" s="115" t="s">
        <v>103</v>
      </c>
      <c r="D2703" s="115" t="s">
        <v>86</v>
      </c>
      <c r="E2703" s="115" t="s">
        <v>87</v>
      </c>
      <c r="F2703" s="115" t="s">
        <v>87</v>
      </c>
      <c r="G2703" s="115">
        <v>1920</v>
      </c>
      <c r="H2703" s="115" t="s">
        <v>125</v>
      </c>
      <c r="I2703" s="115">
        <v>2.844632077</v>
      </c>
      <c r="J2703" s="115" t="s">
        <v>13</v>
      </c>
      <c r="K2703" s="115">
        <f>INDEX(DatosProcesados!$A$1:$BF$101,MATCH(DataBase!A2703,DatosProcesados!$A$1:$A$101,0),MATCH(DataBase!J2703,DatosProcesados!$A$1:$BF$1,0))</f>
        <v>2024</v>
      </c>
      <c r="L2703" s="115" t="str">
        <f>INDEX(Modelo!$A$9:$D$89,MATCH(DataBase!$J2703,Modelo!$A$9:$A$89,0),MATCH(DataBase!L$1,Modelo!$A$9:$D$9,0))</f>
        <v>Información general</v>
      </c>
      <c r="M2703" s="115" t="str">
        <f>INDEX(Modelo!$A$9:$D$89,MATCH(DataBase!$J2703,Modelo!$A$9:$A$89,0),MATCH(DataBase!M$1,Modelo!$A$9:$D$9,0))</f>
        <v>Pilar 1</v>
      </c>
      <c r="N2703" s="115" t="str">
        <f>INDEX(Modelo!$A$9:$D$89,MATCH(DataBase!$J2703,Modelo!$A$9:$A$89,0),MATCH(DataBase!N$1,Modelo!$A$9:$D$9,0))</f>
        <v>boolean</v>
      </c>
      <c r="O2703" s="115" t="b">
        <f t="array" ref="O2703">IF(N2703="negativo",INDEX($AD$3:$AG$51,MATCH(1,($B2703=$AD$3:$AD$51)*($J2703=$AE$3:$AE$51),0),3),IF(N2703="positivo",INDEX($AD$55:$AG$109,MATCH(1,($B2703=$AD$55:$AD$109)*($J2703=$AE$55:$AE$109),0),3)))</f>
        <v>0</v>
      </c>
      <c r="P2703" s="115" t="b">
        <f t="array" ref="P2703">IF(N2703="negativo",INDEX($AD$3:$AG$51,MATCH(1,($B2703=$AD$3:$AD$51)*($J2703=$AE$3:$AE$51),0),4),IF(N2703="positivo",INDEX($AD$55:$AG$109,MATCH(1,($B2703=$AD$55:$AD$109)*($J2703=$AE$55:$AE$109),0),4)))</f>
        <v>0</v>
      </c>
      <c r="Q2703" s="115" t="str">
        <f>VLOOKUP(M2703,Modelo!$A$2:$C$7,2,0)</f>
        <v>Transparencia y Gobierno de la Sostenibilidad</v>
      </c>
      <c r="R2703" s="118">
        <f t="array" ref="R2703">INDEX(Modelo!$F$1:$H$37,MATCH(1,(DataBase!Q2703=Modelo!$G$1:$G$37)*(DataBase!B2703=Modelo!$F$1:$F$37),0),3)</f>
        <v>0.15789473684210525</v>
      </c>
      <c r="S2703" s="115">
        <f t="shared" si="86"/>
        <v>0</v>
      </c>
      <c r="T2703" s="115">
        <f t="shared" si="87"/>
        <v>0</v>
      </c>
    </row>
    <row r="2704" spans="1:20" x14ac:dyDescent="0.3">
      <c r="A2704" s="115" t="s">
        <v>273</v>
      </c>
      <c r="B2704" s="115" t="s">
        <v>216</v>
      </c>
      <c r="C2704" s="115" t="s">
        <v>103</v>
      </c>
      <c r="D2704" s="115" t="s">
        <v>86</v>
      </c>
      <c r="E2704" s="115" t="s">
        <v>86</v>
      </c>
      <c r="F2704" s="115" t="s">
        <v>87</v>
      </c>
      <c r="G2704" s="115">
        <v>1945</v>
      </c>
      <c r="H2704" s="115" t="s">
        <v>125</v>
      </c>
      <c r="I2704" s="115">
        <v>2.1764613960000001</v>
      </c>
      <c r="J2704" s="115" t="s">
        <v>13</v>
      </c>
      <c r="K2704" s="115">
        <f>INDEX(DatosProcesados!$A$1:$BF$101,MATCH(DataBase!A2704,DatosProcesados!$A$1:$A$101,0),MATCH(DataBase!J2704,DatosProcesados!$A$1:$BF$1,0))</f>
        <v>2024</v>
      </c>
      <c r="L2704" s="115" t="str">
        <f>INDEX(Modelo!$A$9:$D$89,MATCH(DataBase!$J2704,Modelo!$A$9:$A$89,0),MATCH(DataBase!L$1,Modelo!$A$9:$D$9,0))</f>
        <v>Información general</v>
      </c>
      <c r="M2704" s="115" t="str">
        <f>INDEX(Modelo!$A$9:$D$89,MATCH(DataBase!$J2704,Modelo!$A$9:$A$89,0),MATCH(DataBase!M$1,Modelo!$A$9:$D$9,0))</f>
        <v>Pilar 1</v>
      </c>
      <c r="N2704" s="115" t="str">
        <f>INDEX(Modelo!$A$9:$D$89,MATCH(DataBase!$J2704,Modelo!$A$9:$A$89,0),MATCH(DataBase!N$1,Modelo!$A$9:$D$9,0))</f>
        <v>boolean</v>
      </c>
      <c r="O2704" s="115" t="b">
        <f t="array" ref="O2704">IF(N2704="negativo",INDEX($AD$3:$AG$51,MATCH(1,($B2704=$AD$3:$AD$51)*($J2704=$AE$3:$AE$51),0),3),IF(N2704="positivo",INDEX($AD$55:$AG$109,MATCH(1,($B2704=$AD$55:$AD$109)*($J2704=$AE$55:$AE$109),0),3)))</f>
        <v>0</v>
      </c>
      <c r="P2704" s="115" t="b">
        <f t="array" ref="P2704">IF(N2704="negativo",INDEX($AD$3:$AG$51,MATCH(1,($B2704=$AD$3:$AD$51)*($J2704=$AE$3:$AE$51),0),4),IF(N2704="positivo",INDEX($AD$55:$AG$109,MATCH(1,($B2704=$AD$55:$AD$109)*($J2704=$AE$55:$AE$109),0),4)))</f>
        <v>0</v>
      </c>
      <c r="Q2704" s="115" t="str">
        <f>VLOOKUP(M2704,Modelo!$A$2:$C$7,2,0)</f>
        <v>Transparencia y Gobierno de la Sostenibilidad</v>
      </c>
      <c r="R2704" s="118">
        <f t="array" ref="R2704">INDEX(Modelo!$F$1:$H$37,MATCH(1,(DataBase!Q2704=Modelo!$G$1:$G$37)*(DataBase!B2704=Modelo!$F$1:$F$37),0),3)</f>
        <v>0.15789473684210525</v>
      </c>
      <c r="S2704" s="115">
        <f t="shared" si="86"/>
        <v>0</v>
      </c>
      <c r="T2704" s="115">
        <f t="shared" si="87"/>
        <v>0</v>
      </c>
    </row>
    <row r="2705" spans="1:20" x14ac:dyDescent="0.3">
      <c r="A2705" s="115" t="s">
        <v>378</v>
      </c>
      <c r="B2705" s="115" t="s">
        <v>379</v>
      </c>
      <c r="C2705" s="115" t="s">
        <v>103</v>
      </c>
      <c r="D2705" s="115" t="s">
        <v>87</v>
      </c>
      <c r="E2705" s="115" t="s">
        <v>86</v>
      </c>
      <c r="F2705" s="115" t="s">
        <v>86</v>
      </c>
      <c r="G2705" s="115">
        <v>1993</v>
      </c>
      <c r="H2705" s="115" t="s">
        <v>125</v>
      </c>
      <c r="I2705" s="115">
        <v>2.1863011939999999</v>
      </c>
      <c r="J2705" s="115" t="s">
        <v>13</v>
      </c>
      <c r="K2705" s="115">
        <f>INDEX(DatosProcesados!$A$1:$BF$101,MATCH(DataBase!A2705,DatosProcesados!$A$1:$A$101,0),MATCH(DataBase!J2705,DatosProcesados!$A$1:$BF$1,0))</f>
        <v>2024</v>
      </c>
      <c r="L2705" s="115" t="str">
        <f>INDEX(Modelo!$A$9:$D$89,MATCH(DataBase!$J2705,Modelo!$A$9:$A$89,0),MATCH(DataBase!L$1,Modelo!$A$9:$D$9,0))</f>
        <v>Información general</v>
      </c>
      <c r="M2705" s="115" t="str">
        <f>INDEX(Modelo!$A$9:$D$89,MATCH(DataBase!$J2705,Modelo!$A$9:$A$89,0),MATCH(DataBase!M$1,Modelo!$A$9:$D$9,0))</f>
        <v>Pilar 1</v>
      </c>
      <c r="N2705" s="115" t="str">
        <f>INDEX(Modelo!$A$9:$D$89,MATCH(DataBase!$J2705,Modelo!$A$9:$A$89,0),MATCH(DataBase!N$1,Modelo!$A$9:$D$9,0))</f>
        <v>boolean</v>
      </c>
      <c r="O2705" s="115" t="b">
        <f t="array" ref="O2705">IF(N2705="negativo",INDEX($AD$3:$AG$51,MATCH(1,($B2705=$AD$3:$AD$51)*($J2705=$AE$3:$AE$51),0),3),IF(N2705="positivo",INDEX($AD$55:$AG$109,MATCH(1,($B2705=$AD$55:$AD$109)*($J2705=$AE$55:$AE$109),0),3)))</f>
        <v>0</v>
      </c>
      <c r="P2705" s="115" t="b">
        <f t="array" ref="P2705">IF(N2705="negativo",INDEX($AD$3:$AG$51,MATCH(1,($B2705=$AD$3:$AD$51)*($J2705=$AE$3:$AE$51),0),4),IF(N2705="positivo",INDEX($AD$55:$AG$109,MATCH(1,($B2705=$AD$55:$AD$109)*($J2705=$AE$55:$AE$109),0),4)))</f>
        <v>0</v>
      </c>
      <c r="Q2705" s="115" t="str">
        <f>VLOOKUP(M2705,Modelo!$A$2:$C$7,2,0)</f>
        <v>Transparencia y Gobierno de la Sostenibilidad</v>
      </c>
      <c r="R2705" s="118">
        <f t="array" ref="R2705">INDEX(Modelo!$F$1:$H$37,MATCH(1,(DataBase!Q2705=Modelo!$G$1:$G$37)*(DataBase!B2705=Modelo!$F$1:$F$37),0),3)</f>
        <v>0.19047619047619047</v>
      </c>
      <c r="S2705" s="115">
        <f t="shared" si="86"/>
        <v>0</v>
      </c>
      <c r="T2705" s="115">
        <f t="shared" si="87"/>
        <v>0</v>
      </c>
    </row>
    <row r="2706" spans="1:20" x14ac:dyDescent="0.3">
      <c r="A2706" s="115" t="s">
        <v>325</v>
      </c>
      <c r="B2706" s="115" t="s">
        <v>313</v>
      </c>
      <c r="C2706" s="115" t="s">
        <v>103</v>
      </c>
      <c r="D2706" s="115" t="s">
        <v>86</v>
      </c>
      <c r="E2706" s="115" t="s">
        <v>86</v>
      </c>
      <c r="F2706" s="115" t="s">
        <v>87</v>
      </c>
      <c r="G2706" s="115">
        <v>2012</v>
      </c>
      <c r="H2706" s="115" t="s">
        <v>125</v>
      </c>
      <c r="I2706" s="115">
        <v>13.831182682</v>
      </c>
      <c r="J2706" s="115" t="s">
        <v>13</v>
      </c>
      <c r="K2706" s="115" t="str">
        <f>INDEX(DatosProcesados!$A$1:$BF$101,MATCH(DataBase!A2706,DatosProcesados!$A$1:$A$101,0),MATCH(DataBase!J2706,DatosProcesados!$A$1:$BF$1,0))</f>
        <v>No tiene</v>
      </c>
      <c r="L2706" s="115" t="str">
        <f>INDEX(Modelo!$A$9:$D$89,MATCH(DataBase!$J2706,Modelo!$A$9:$A$89,0),MATCH(DataBase!L$1,Modelo!$A$9:$D$9,0))</f>
        <v>Información general</v>
      </c>
      <c r="M2706" s="115" t="str">
        <f>INDEX(Modelo!$A$9:$D$89,MATCH(DataBase!$J2706,Modelo!$A$9:$A$89,0),MATCH(DataBase!M$1,Modelo!$A$9:$D$9,0))</f>
        <v>Pilar 1</v>
      </c>
      <c r="N2706" s="115" t="str">
        <f>INDEX(Modelo!$A$9:$D$89,MATCH(DataBase!$J2706,Modelo!$A$9:$A$89,0),MATCH(DataBase!N$1,Modelo!$A$9:$D$9,0))</f>
        <v>boolean</v>
      </c>
      <c r="O2706" s="115" t="b">
        <f t="array" ref="O2706">IF(N2706="negativo",INDEX($AD$3:$AG$51,MATCH(1,($B2706=$AD$3:$AD$51)*($J2706=$AE$3:$AE$51),0),3),IF(N2706="positivo",INDEX($AD$55:$AG$109,MATCH(1,($B2706=$AD$55:$AD$109)*($J2706=$AE$55:$AE$109),0),3)))</f>
        <v>0</v>
      </c>
      <c r="P2706" s="115" t="b">
        <f t="array" ref="P2706">IF(N2706="negativo",INDEX($AD$3:$AG$51,MATCH(1,($B2706=$AD$3:$AD$51)*($J2706=$AE$3:$AE$51),0),4),IF(N2706="positivo",INDEX($AD$55:$AG$109,MATCH(1,($B2706=$AD$55:$AD$109)*($J2706=$AE$55:$AE$109),0),4)))</f>
        <v>0</v>
      </c>
      <c r="Q2706" s="115" t="str">
        <f>VLOOKUP(M2706,Modelo!$A$2:$C$7,2,0)</f>
        <v>Transparencia y Gobierno de la Sostenibilidad</v>
      </c>
      <c r="R2706" s="118">
        <f t="array" ref="R2706">INDEX(Modelo!$F$1:$H$37,MATCH(1,(DataBase!Q2706=Modelo!$G$1:$G$37)*(DataBase!B2706=Modelo!$F$1:$F$37),0),3)</f>
        <v>0.23529411764705882</v>
      </c>
      <c r="S2706" s="115">
        <f t="shared" si="86"/>
        <v>0</v>
      </c>
      <c r="T2706" s="115">
        <f t="shared" si="87"/>
        <v>0</v>
      </c>
    </row>
    <row r="2707" spans="1:20" x14ac:dyDescent="0.3">
      <c r="A2707" s="115" t="s">
        <v>394</v>
      </c>
      <c r="B2707" s="115" t="s">
        <v>379</v>
      </c>
      <c r="C2707" s="115" t="s">
        <v>103</v>
      </c>
      <c r="D2707" s="115" t="s">
        <v>87</v>
      </c>
      <c r="E2707" s="115" t="s">
        <v>86</v>
      </c>
      <c r="F2707" s="115" t="s">
        <v>86</v>
      </c>
      <c r="G2707" s="115">
        <v>1990</v>
      </c>
      <c r="H2707" s="115" t="s">
        <v>125</v>
      </c>
      <c r="I2707" s="115">
        <v>0.77142869199999997</v>
      </c>
      <c r="J2707" s="115" t="s">
        <v>13</v>
      </c>
      <c r="K2707" s="115" t="str">
        <f>INDEX(DatosProcesados!$A$1:$BF$101,MATCH(DataBase!A2707,DatosProcesados!$A$1:$A$101,0),MATCH(DataBase!J2707,DatosProcesados!$A$1:$BF$1,0))</f>
        <v>No tiene</v>
      </c>
      <c r="L2707" s="115" t="str">
        <f>INDEX(Modelo!$A$9:$D$89,MATCH(DataBase!$J2707,Modelo!$A$9:$A$89,0),MATCH(DataBase!L$1,Modelo!$A$9:$D$9,0))</f>
        <v>Información general</v>
      </c>
      <c r="M2707" s="115" t="str">
        <f>INDEX(Modelo!$A$9:$D$89,MATCH(DataBase!$J2707,Modelo!$A$9:$A$89,0),MATCH(DataBase!M$1,Modelo!$A$9:$D$9,0))</f>
        <v>Pilar 1</v>
      </c>
      <c r="N2707" s="115" t="str">
        <f>INDEX(Modelo!$A$9:$D$89,MATCH(DataBase!$J2707,Modelo!$A$9:$A$89,0),MATCH(DataBase!N$1,Modelo!$A$9:$D$9,0))</f>
        <v>boolean</v>
      </c>
      <c r="O2707" s="115" t="b">
        <f t="array" ref="O2707">IF(N2707="negativo",INDEX($AD$3:$AG$51,MATCH(1,($B2707=$AD$3:$AD$51)*($J2707=$AE$3:$AE$51),0),3),IF(N2707="positivo",INDEX($AD$55:$AG$109,MATCH(1,($B2707=$AD$55:$AD$109)*($J2707=$AE$55:$AE$109),0),3)))</f>
        <v>0</v>
      </c>
      <c r="P2707" s="115" t="b">
        <f t="array" ref="P2707">IF(N2707="negativo",INDEX($AD$3:$AG$51,MATCH(1,($B2707=$AD$3:$AD$51)*($J2707=$AE$3:$AE$51),0),4),IF(N2707="positivo",INDEX($AD$55:$AG$109,MATCH(1,($B2707=$AD$55:$AD$109)*($J2707=$AE$55:$AE$109),0),4)))</f>
        <v>0</v>
      </c>
      <c r="Q2707" s="115" t="str">
        <f>VLOOKUP(M2707,Modelo!$A$2:$C$7,2,0)</f>
        <v>Transparencia y Gobierno de la Sostenibilidad</v>
      </c>
      <c r="R2707" s="118">
        <f t="array" ref="R2707">INDEX(Modelo!$F$1:$H$37,MATCH(1,(DataBase!Q2707=Modelo!$G$1:$G$37)*(DataBase!B2707=Modelo!$F$1:$F$37),0),3)</f>
        <v>0.19047619047619047</v>
      </c>
      <c r="S2707" s="115">
        <f t="shared" si="86"/>
        <v>0</v>
      </c>
      <c r="T2707" s="115">
        <f t="shared" si="87"/>
        <v>0</v>
      </c>
    </row>
    <row r="2708" spans="1:20" x14ac:dyDescent="0.3">
      <c r="A2708" s="115" t="s">
        <v>383</v>
      </c>
      <c r="B2708" s="115" t="s">
        <v>379</v>
      </c>
      <c r="C2708" s="115" t="s">
        <v>103</v>
      </c>
      <c r="D2708" s="115" t="s">
        <v>86</v>
      </c>
      <c r="E2708" s="115" t="s">
        <v>86</v>
      </c>
      <c r="F2708" s="115" t="s">
        <v>86</v>
      </c>
      <c r="G2708" s="115">
        <v>2014</v>
      </c>
      <c r="H2708" s="115" t="s">
        <v>125</v>
      </c>
      <c r="I2708" s="115">
        <v>1.314259836</v>
      </c>
      <c r="J2708" s="115" t="s">
        <v>13</v>
      </c>
      <c r="K2708" s="115">
        <f>INDEX(DatosProcesados!$A$1:$BF$101,MATCH(DataBase!A2708,DatosProcesados!$A$1:$A$101,0),MATCH(DataBase!J2708,DatosProcesados!$A$1:$BF$1,0))</f>
        <v>2024</v>
      </c>
      <c r="L2708" s="115" t="str">
        <f>INDEX(Modelo!$A$9:$D$89,MATCH(DataBase!$J2708,Modelo!$A$9:$A$89,0),MATCH(DataBase!L$1,Modelo!$A$9:$D$9,0))</f>
        <v>Información general</v>
      </c>
      <c r="M2708" s="115" t="str">
        <f>INDEX(Modelo!$A$9:$D$89,MATCH(DataBase!$J2708,Modelo!$A$9:$A$89,0),MATCH(DataBase!M$1,Modelo!$A$9:$D$9,0))</f>
        <v>Pilar 1</v>
      </c>
      <c r="N2708" s="115" t="str">
        <f>INDEX(Modelo!$A$9:$D$89,MATCH(DataBase!$J2708,Modelo!$A$9:$A$89,0),MATCH(DataBase!N$1,Modelo!$A$9:$D$9,0))</f>
        <v>boolean</v>
      </c>
      <c r="O2708" s="115" t="b">
        <f t="array" ref="O2708">IF(N2708="negativo",INDEX($AD$3:$AG$51,MATCH(1,($B2708=$AD$3:$AD$51)*($J2708=$AE$3:$AE$51),0),3),IF(N2708="positivo",INDEX($AD$55:$AG$109,MATCH(1,($B2708=$AD$55:$AD$109)*($J2708=$AE$55:$AE$109),0),3)))</f>
        <v>0</v>
      </c>
      <c r="P2708" s="115" t="b">
        <f t="array" ref="P2708">IF(N2708="negativo",INDEX($AD$3:$AG$51,MATCH(1,($B2708=$AD$3:$AD$51)*($J2708=$AE$3:$AE$51),0),4),IF(N2708="positivo",INDEX($AD$55:$AG$109,MATCH(1,($B2708=$AD$55:$AD$109)*($J2708=$AE$55:$AE$109),0),4)))</f>
        <v>0</v>
      </c>
      <c r="Q2708" s="115" t="str">
        <f>VLOOKUP(M2708,Modelo!$A$2:$C$7,2,0)</f>
        <v>Transparencia y Gobierno de la Sostenibilidad</v>
      </c>
      <c r="R2708" s="118">
        <f t="array" ref="R2708">INDEX(Modelo!$F$1:$H$37,MATCH(1,(DataBase!Q2708=Modelo!$G$1:$G$37)*(DataBase!B2708=Modelo!$F$1:$F$37),0),3)</f>
        <v>0.19047619047619047</v>
      </c>
      <c r="S2708" s="115">
        <f t="shared" si="86"/>
        <v>0</v>
      </c>
      <c r="T2708" s="115">
        <f t="shared" si="87"/>
        <v>0</v>
      </c>
    </row>
    <row r="2709" spans="1:20" x14ac:dyDescent="0.3">
      <c r="A2709" s="115" t="s">
        <v>112</v>
      </c>
      <c r="B2709" s="115" t="s">
        <v>84</v>
      </c>
      <c r="C2709" s="115" t="s">
        <v>103</v>
      </c>
      <c r="D2709" s="115" t="s">
        <v>86</v>
      </c>
      <c r="E2709" s="115" t="s">
        <v>86</v>
      </c>
      <c r="F2709" s="115" t="s">
        <v>87</v>
      </c>
      <c r="G2709" s="115">
        <v>1919</v>
      </c>
      <c r="H2709" s="115" t="s">
        <v>125</v>
      </c>
      <c r="I2709" s="115">
        <v>15.106042448</v>
      </c>
      <c r="J2709" s="115" t="s">
        <v>13</v>
      </c>
      <c r="K2709" s="115">
        <f>INDEX(DatosProcesados!$A$1:$BF$101,MATCH(DataBase!A2709,DatosProcesados!$A$1:$A$101,0),MATCH(DataBase!J2709,DatosProcesados!$A$1:$BF$1,0))</f>
        <v>2024</v>
      </c>
      <c r="L2709" s="115" t="str">
        <f>INDEX(Modelo!$A$9:$D$89,MATCH(DataBase!$J2709,Modelo!$A$9:$A$89,0),MATCH(DataBase!L$1,Modelo!$A$9:$D$9,0))</f>
        <v>Información general</v>
      </c>
      <c r="M2709" s="115" t="str">
        <f>INDEX(Modelo!$A$9:$D$89,MATCH(DataBase!$J2709,Modelo!$A$9:$A$89,0),MATCH(DataBase!M$1,Modelo!$A$9:$D$9,0))</f>
        <v>Pilar 1</v>
      </c>
      <c r="N2709" s="115" t="str">
        <f>INDEX(Modelo!$A$9:$D$89,MATCH(DataBase!$J2709,Modelo!$A$9:$A$89,0),MATCH(DataBase!N$1,Modelo!$A$9:$D$9,0))</f>
        <v>boolean</v>
      </c>
      <c r="O2709" s="115" t="b">
        <f t="array" ref="O2709">IF(N2709="negativo",INDEX($AD$3:$AG$51,MATCH(1,($B2709=$AD$3:$AD$51)*($J2709=$AE$3:$AE$51),0),3),IF(N2709="positivo",INDEX($AD$55:$AG$109,MATCH(1,($B2709=$AD$55:$AD$109)*($J2709=$AE$55:$AE$109),0),3)))</f>
        <v>0</v>
      </c>
      <c r="P2709" s="115" t="b">
        <f t="array" ref="P2709">IF(N2709="negativo",INDEX($AD$3:$AG$51,MATCH(1,($B2709=$AD$3:$AD$51)*($J2709=$AE$3:$AE$51),0),4),IF(N2709="positivo",INDEX($AD$55:$AG$109,MATCH(1,($B2709=$AD$55:$AD$109)*($J2709=$AE$55:$AE$109),0),4)))</f>
        <v>0</v>
      </c>
      <c r="Q2709" s="115" t="str">
        <f>VLOOKUP(M2709,Modelo!$A$2:$C$7,2,0)</f>
        <v>Transparencia y Gobierno de la Sostenibilidad</v>
      </c>
      <c r="R2709" s="118">
        <f t="array" ref="R2709">INDEX(Modelo!$F$1:$H$37,MATCH(1,(DataBase!Q2709=Modelo!$G$1:$G$37)*(DataBase!B2709=Modelo!$F$1:$F$37),0),3)</f>
        <v>0.29411764705882354</v>
      </c>
      <c r="S2709" s="115">
        <f t="shared" si="86"/>
        <v>0</v>
      </c>
      <c r="T2709" s="115">
        <f t="shared" si="87"/>
        <v>0</v>
      </c>
    </row>
    <row r="2710" spans="1:20" x14ac:dyDescent="0.3">
      <c r="A2710" s="115" t="s">
        <v>471</v>
      </c>
      <c r="B2710" s="115" t="s">
        <v>467</v>
      </c>
      <c r="C2710" s="115" t="s">
        <v>103</v>
      </c>
      <c r="D2710" s="115" t="s">
        <v>86</v>
      </c>
      <c r="E2710" s="115" t="s">
        <v>86</v>
      </c>
      <c r="F2710" s="115" t="s">
        <v>86</v>
      </c>
      <c r="G2710" s="115">
        <v>1987</v>
      </c>
      <c r="H2710" s="115" t="s">
        <v>125</v>
      </c>
      <c r="I2710" s="115">
        <v>0.711210393</v>
      </c>
      <c r="J2710" s="115" t="s">
        <v>13</v>
      </c>
      <c r="K2710" s="115" t="str">
        <f>INDEX(DatosProcesados!$A$1:$BF$101,MATCH(DataBase!A2710,DatosProcesados!$A$1:$A$101,0),MATCH(DataBase!J2710,DatosProcesados!$A$1:$BF$1,0))</f>
        <v>No tiene</v>
      </c>
      <c r="L2710" s="115" t="str">
        <f>INDEX(Modelo!$A$9:$D$89,MATCH(DataBase!$J2710,Modelo!$A$9:$A$89,0),MATCH(DataBase!L$1,Modelo!$A$9:$D$9,0))</f>
        <v>Información general</v>
      </c>
      <c r="M2710" s="115" t="str">
        <f>INDEX(Modelo!$A$9:$D$89,MATCH(DataBase!$J2710,Modelo!$A$9:$A$89,0),MATCH(DataBase!M$1,Modelo!$A$9:$D$9,0))</f>
        <v>Pilar 1</v>
      </c>
      <c r="N2710" s="115" t="str">
        <f>INDEX(Modelo!$A$9:$D$89,MATCH(DataBase!$J2710,Modelo!$A$9:$A$89,0),MATCH(DataBase!N$1,Modelo!$A$9:$D$9,0))</f>
        <v>boolean</v>
      </c>
      <c r="O2710" s="115" t="b">
        <f t="array" ref="O2710">IF(N2710="negativo",INDEX($AD$3:$AG$51,MATCH(1,($B2710=$AD$3:$AD$51)*($J2710=$AE$3:$AE$51),0),3),IF(N2710="positivo",INDEX($AD$55:$AG$109,MATCH(1,($B2710=$AD$55:$AD$109)*($J2710=$AE$55:$AE$109),0),3)))</f>
        <v>0</v>
      </c>
      <c r="P2710" s="115" t="b">
        <f t="array" ref="P2710">IF(N2710="negativo",INDEX($AD$3:$AG$51,MATCH(1,($B2710=$AD$3:$AD$51)*($J2710=$AE$3:$AE$51),0),4),IF(N2710="positivo",INDEX($AD$55:$AG$109,MATCH(1,($B2710=$AD$55:$AD$109)*($J2710=$AE$55:$AE$109),0),4)))</f>
        <v>0</v>
      </c>
      <c r="Q2710" s="115" t="str">
        <f>VLOOKUP(M2710,Modelo!$A$2:$C$7,2,0)</f>
        <v>Transparencia y Gobierno de la Sostenibilidad</v>
      </c>
      <c r="R2710" s="118">
        <f t="array" ref="R2710">INDEX(Modelo!$F$1:$H$37,MATCH(1,(DataBase!Q2710=Modelo!$G$1:$G$37)*(DataBase!B2710=Modelo!$F$1:$F$37),0),3)</f>
        <v>0.14285714285714285</v>
      </c>
      <c r="S2710" s="115">
        <f t="shared" si="86"/>
        <v>0</v>
      </c>
      <c r="T2710" s="115">
        <f t="shared" si="87"/>
        <v>0</v>
      </c>
    </row>
    <row r="2711" spans="1:20" x14ac:dyDescent="0.3">
      <c r="A2711" s="115" t="s">
        <v>466</v>
      </c>
      <c r="B2711" s="115" t="s">
        <v>467</v>
      </c>
      <c r="C2711" s="115" t="s">
        <v>103</v>
      </c>
      <c r="D2711" s="115" t="s">
        <v>87</v>
      </c>
      <c r="E2711" s="115" t="s">
        <v>86</v>
      </c>
      <c r="F2711" s="115" t="s">
        <v>86</v>
      </c>
      <c r="G2711" s="115">
        <v>1969</v>
      </c>
      <c r="H2711" s="115" t="s">
        <v>125</v>
      </c>
      <c r="I2711" s="115">
        <v>2.4231643530000002</v>
      </c>
      <c r="J2711" s="115" t="s">
        <v>13</v>
      </c>
      <c r="K2711" s="115">
        <f>INDEX(DatosProcesados!$A$1:$BF$101,MATCH(DataBase!A2711,DatosProcesados!$A$1:$A$101,0),MATCH(DataBase!J2711,DatosProcesados!$A$1:$BF$1,0))</f>
        <v>2024</v>
      </c>
      <c r="L2711" s="115" t="str">
        <f>INDEX(Modelo!$A$9:$D$89,MATCH(DataBase!$J2711,Modelo!$A$9:$A$89,0),MATCH(DataBase!L$1,Modelo!$A$9:$D$9,0))</f>
        <v>Información general</v>
      </c>
      <c r="M2711" s="115" t="str">
        <f>INDEX(Modelo!$A$9:$D$89,MATCH(DataBase!$J2711,Modelo!$A$9:$A$89,0),MATCH(DataBase!M$1,Modelo!$A$9:$D$9,0))</f>
        <v>Pilar 1</v>
      </c>
      <c r="N2711" s="115" t="str">
        <f>INDEX(Modelo!$A$9:$D$89,MATCH(DataBase!$J2711,Modelo!$A$9:$A$89,0),MATCH(DataBase!N$1,Modelo!$A$9:$D$9,0))</f>
        <v>boolean</v>
      </c>
      <c r="O2711" s="115" t="b">
        <f t="array" ref="O2711">IF(N2711="negativo",INDEX($AD$3:$AG$51,MATCH(1,($B2711=$AD$3:$AD$51)*($J2711=$AE$3:$AE$51),0),3),IF(N2711="positivo",INDEX($AD$55:$AG$109,MATCH(1,($B2711=$AD$55:$AD$109)*($J2711=$AE$55:$AE$109),0),3)))</f>
        <v>0</v>
      </c>
      <c r="P2711" s="115" t="b">
        <f t="array" ref="P2711">IF(N2711="negativo",INDEX($AD$3:$AG$51,MATCH(1,($B2711=$AD$3:$AD$51)*($J2711=$AE$3:$AE$51),0),4),IF(N2711="positivo",INDEX($AD$55:$AG$109,MATCH(1,($B2711=$AD$55:$AD$109)*($J2711=$AE$55:$AE$109),0),4)))</f>
        <v>0</v>
      </c>
      <c r="Q2711" s="115" t="str">
        <f>VLOOKUP(M2711,Modelo!$A$2:$C$7,2,0)</f>
        <v>Transparencia y Gobierno de la Sostenibilidad</v>
      </c>
      <c r="R2711" s="118">
        <f t="array" ref="R2711">INDEX(Modelo!$F$1:$H$37,MATCH(1,(DataBase!Q2711=Modelo!$G$1:$G$37)*(DataBase!B2711=Modelo!$F$1:$F$37),0),3)</f>
        <v>0.14285714285714285</v>
      </c>
      <c r="S2711" s="115">
        <f t="shared" si="86"/>
        <v>0</v>
      </c>
      <c r="T2711" s="115">
        <f t="shared" si="87"/>
        <v>0</v>
      </c>
    </row>
    <row r="2712" spans="1:20" x14ac:dyDescent="0.3">
      <c r="A2712" s="115" t="s">
        <v>207</v>
      </c>
      <c r="B2712" s="115" t="s">
        <v>84</v>
      </c>
      <c r="C2712" s="115" t="s">
        <v>103</v>
      </c>
      <c r="D2712" s="115" t="s">
        <v>86</v>
      </c>
      <c r="E2712" s="115" t="s">
        <v>87</v>
      </c>
      <c r="F2712" s="115" t="s">
        <v>86</v>
      </c>
      <c r="G2712" s="115">
        <v>1870</v>
      </c>
      <c r="H2712" s="115" t="s">
        <v>125</v>
      </c>
      <c r="I2712" s="115">
        <v>0</v>
      </c>
      <c r="J2712" s="115" t="s">
        <v>13</v>
      </c>
      <c r="K2712" s="115">
        <f>INDEX(DatosProcesados!$A$1:$BF$101,MATCH(DataBase!A2712,DatosProcesados!$A$1:$A$101,0),MATCH(DataBase!J2712,DatosProcesados!$A$1:$BF$1,0))</f>
        <v>2024</v>
      </c>
      <c r="L2712" s="115" t="str">
        <f>INDEX(Modelo!$A$9:$D$89,MATCH(DataBase!$J2712,Modelo!$A$9:$A$89,0),MATCH(DataBase!L$1,Modelo!$A$9:$D$9,0))</f>
        <v>Información general</v>
      </c>
      <c r="M2712" s="115" t="str">
        <f>INDEX(Modelo!$A$9:$D$89,MATCH(DataBase!$J2712,Modelo!$A$9:$A$89,0),MATCH(DataBase!M$1,Modelo!$A$9:$D$9,0))</f>
        <v>Pilar 1</v>
      </c>
      <c r="N2712" s="115" t="str">
        <f>INDEX(Modelo!$A$9:$D$89,MATCH(DataBase!$J2712,Modelo!$A$9:$A$89,0),MATCH(DataBase!N$1,Modelo!$A$9:$D$9,0))</f>
        <v>boolean</v>
      </c>
      <c r="O2712" s="115" t="b">
        <f t="array" ref="O2712">IF(N2712="negativo",INDEX($AD$3:$AG$51,MATCH(1,($B2712=$AD$3:$AD$51)*($J2712=$AE$3:$AE$51),0),3),IF(N2712="positivo",INDEX($AD$55:$AG$109,MATCH(1,($B2712=$AD$55:$AD$109)*($J2712=$AE$55:$AE$109),0),3)))</f>
        <v>0</v>
      </c>
      <c r="P2712" s="115" t="b">
        <f t="array" ref="P2712">IF(N2712="negativo",INDEX($AD$3:$AG$51,MATCH(1,($B2712=$AD$3:$AD$51)*($J2712=$AE$3:$AE$51),0),4),IF(N2712="positivo",INDEX($AD$55:$AG$109,MATCH(1,($B2712=$AD$55:$AD$109)*($J2712=$AE$55:$AE$109),0),4)))</f>
        <v>0</v>
      </c>
      <c r="Q2712" s="115" t="str">
        <f>VLOOKUP(M2712,Modelo!$A$2:$C$7,2,0)</f>
        <v>Transparencia y Gobierno de la Sostenibilidad</v>
      </c>
      <c r="R2712" s="118">
        <f t="array" ref="R2712">INDEX(Modelo!$F$1:$H$37,MATCH(1,(DataBase!Q2712=Modelo!$G$1:$G$37)*(DataBase!B2712=Modelo!$F$1:$F$37),0),3)</f>
        <v>0.29411764705882354</v>
      </c>
      <c r="S2712" s="115">
        <f t="shared" si="86"/>
        <v>0</v>
      </c>
      <c r="T2712" s="115">
        <f t="shared" si="87"/>
        <v>0</v>
      </c>
    </row>
    <row r="2713" spans="1:20" x14ac:dyDescent="0.3">
      <c r="A2713" s="115" t="s">
        <v>204</v>
      </c>
      <c r="B2713" s="115" t="s">
        <v>84</v>
      </c>
      <c r="C2713" s="115" t="s">
        <v>103</v>
      </c>
      <c r="D2713" s="115" t="s">
        <v>86</v>
      </c>
      <c r="E2713" s="115" t="s">
        <v>87</v>
      </c>
      <c r="F2713" s="115" t="s">
        <v>87</v>
      </c>
      <c r="G2713" s="115">
        <v>1875</v>
      </c>
      <c r="H2713" s="115" t="s">
        <v>125</v>
      </c>
      <c r="I2713" s="115">
        <v>0</v>
      </c>
      <c r="J2713" s="115" t="s">
        <v>13</v>
      </c>
      <c r="K2713" s="115">
        <f>INDEX(DatosProcesados!$A$1:$BF$101,MATCH(DataBase!A2713,DatosProcesados!$A$1:$A$101,0),MATCH(DataBase!J2713,DatosProcesados!$A$1:$BF$1,0))</f>
        <v>2024</v>
      </c>
      <c r="L2713" s="115" t="str">
        <f>INDEX(Modelo!$A$9:$D$89,MATCH(DataBase!$J2713,Modelo!$A$9:$A$89,0),MATCH(DataBase!L$1,Modelo!$A$9:$D$9,0))</f>
        <v>Información general</v>
      </c>
      <c r="M2713" s="115" t="str">
        <f>INDEX(Modelo!$A$9:$D$89,MATCH(DataBase!$J2713,Modelo!$A$9:$A$89,0),MATCH(DataBase!M$1,Modelo!$A$9:$D$9,0))</f>
        <v>Pilar 1</v>
      </c>
      <c r="N2713" s="115" t="str">
        <f>INDEX(Modelo!$A$9:$D$89,MATCH(DataBase!$J2713,Modelo!$A$9:$A$89,0),MATCH(DataBase!N$1,Modelo!$A$9:$D$9,0))</f>
        <v>boolean</v>
      </c>
      <c r="O2713" s="115" t="b">
        <f t="array" ref="O2713">IF(N2713="negativo",INDEX($AD$3:$AG$51,MATCH(1,($B2713=$AD$3:$AD$51)*($J2713=$AE$3:$AE$51),0),3),IF(N2713="positivo",INDEX($AD$55:$AG$109,MATCH(1,($B2713=$AD$55:$AD$109)*($J2713=$AE$55:$AE$109),0),3)))</f>
        <v>0</v>
      </c>
      <c r="P2713" s="115" t="b">
        <f t="array" ref="P2713">IF(N2713="negativo",INDEX($AD$3:$AG$51,MATCH(1,($B2713=$AD$3:$AD$51)*($J2713=$AE$3:$AE$51),0),4),IF(N2713="positivo",INDEX($AD$55:$AG$109,MATCH(1,($B2713=$AD$55:$AD$109)*($J2713=$AE$55:$AE$109),0),4)))</f>
        <v>0</v>
      </c>
      <c r="Q2713" s="115" t="str">
        <f>VLOOKUP(M2713,Modelo!$A$2:$C$7,2,0)</f>
        <v>Transparencia y Gobierno de la Sostenibilidad</v>
      </c>
      <c r="R2713" s="118">
        <f t="array" ref="R2713">INDEX(Modelo!$F$1:$H$37,MATCH(1,(DataBase!Q2713=Modelo!$G$1:$G$37)*(DataBase!B2713=Modelo!$F$1:$F$37),0),3)</f>
        <v>0.29411764705882354</v>
      </c>
      <c r="S2713" s="115">
        <f t="shared" si="86"/>
        <v>0</v>
      </c>
      <c r="T2713" s="115">
        <f t="shared" si="87"/>
        <v>0</v>
      </c>
    </row>
    <row r="2714" spans="1:20" x14ac:dyDescent="0.3">
      <c r="A2714" s="115" t="s">
        <v>226</v>
      </c>
      <c r="B2714" s="115" t="s">
        <v>216</v>
      </c>
      <c r="C2714" s="115" t="s">
        <v>103</v>
      </c>
      <c r="D2714" s="115" t="s">
        <v>86</v>
      </c>
      <c r="E2714" s="115" t="s">
        <v>86</v>
      </c>
      <c r="F2714" s="115" t="s">
        <v>87</v>
      </c>
      <c r="G2714" s="115">
        <v>1889</v>
      </c>
      <c r="H2714" s="115" t="s">
        <v>125</v>
      </c>
      <c r="I2714" s="115">
        <v>8.6157743510000007</v>
      </c>
      <c r="J2714" s="115" t="s">
        <v>13</v>
      </c>
      <c r="K2714" s="115">
        <f>INDEX(DatosProcesados!$A$1:$BF$101,MATCH(DataBase!A2714,DatosProcesados!$A$1:$A$101,0),MATCH(DataBase!J2714,DatosProcesados!$A$1:$BF$1,0))</f>
        <v>2023</v>
      </c>
      <c r="L2714" s="115" t="str">
        <f>INDEX(Modelo!$A$9:$D$89,MATCH(DataBase!$J2714,Modelo!$A$9:$A$89,0),MATCH(DataBase!L$1,Modelo!$A$9:$D$9,0))</f>
        <v>Información general</v>
      </c>
      <c r="M2714" s="115" t="str">
        <f>INDEX(Modelo!$A$9:$D$89,MATCH(DataBase!$J2714,Modelo!$A$9:$A$89,0),MATCH(DataBase!M$1,Modelo!$A$9:$D$9,0))</f>
        <v>Pilar 1</v>
      </c>
      <c r="N2714" s="115" t="str">
        <f>INDEX(Modelo!$A$9:$D$89,MATCH(DataBase!$J2714,Modelo!$A$9:$A$89,0),MATCH(DataBase!N$1,Modelo!$A$9:$D$9,0))</f>
        <v>boolean</v>
      </c>
      <c r="O2714" s="115" t="b">
        <f t="array" ref="O2714">IF(N2714="negativo",INDEX($AD$3:$AG$51,MATCH(1,($B2714=$AD$3:$AD$51)*($J2714=$AE$3:$AE$51),0),3),IF(N2714="positivo",INDEX($AD$55:$AG$109,MATCH(1,($B2714=$AD$55:$AD$109)*($J2714=$AE$55:$AE$109),0),3)))</f>
        <v>0</v>
      </c>
      <c r="P2714" s="115" t="b">
        <f t="array" ref="P2714">IF(N2714="negativo",INDEX($AD$3:$AG$51,MATCH(1,($B2714=$AD$3:$AD$51)*($J2714=$AE$3:$AE$51),0),4),IF(N2714="positivo",INDEX($AD$55:$AG$109,MATCH(1,($B2714=$AD$55:$AD$109)*($J2714=$AE$55:$AE$109),0),4)))</f>
        <v>0</v>
      </c>
      <c r="Q2714" s="115" t="str">
        <f>VLOOKUP(M2714,Modelo!$A$2:$C$7,2,0)</f>
        <v>Transparencia y Gobierno de la Sostenibilidad</v>
      </c>
      <c r="R2714" s="118">
        <f t="array" ref="R2714">INDEX(Modelo!$F$1:$H$37,MATCH(1,(DataBase!Q2714=Modelo!$G$1:$G$37)*(DataBase!B2714=Modelo!$F$1:$F$37),0),3)</f>
        <v>0.15789473684210525</v>
      </c>
      <c r="S2714" s="115">
        <f t="shared" si="86"/>
        <v>0</v>
      </c>
      <c r="T2714" s="115">
        <f t="shared" si="87"/>
        <v>0</v>
      </c>
    </row>
    <row r="2715" spans="1:20" x14ac:dyDescent="0.3">
      <c r="A2715" s="115" t="s">
        <v>287</v>
      </c>
      <c r="B2715" s="115" t="s">
        <v>216</v>
      </c>
      <c r="C2715" s="115" t="s">
        <v>103</v>
      </c>
      <c r="D2715" s="115" t="s">
        <v>86</v>
      </c>
      <c r="E2715" s="115" t="s">
        <v>86</v>
      </c>
      <c r="F2715" s="115" t="s">
        <v>87</v>
      </c>
      <c r="G2715" s="115">
        <v>2000</v>
      </c>
      <c r="H2715" s="115" t="s">
        <v>125</v>
      </c>
      <c r="I2715" s="115">
        <v>1.8730507999999999</v>
      </c>
      <c r="J2715" s="115" t="s">
        <v>13</v>
      </c>
      <c r="K2715" s="115">
        <f>INDEX(DatosProcesados!$A$1:$BF$101,MATCH(DataBase!A2715,DatosProcesados!$A$1:$A$101,0),MATCH(DataBase!J2715,DatosProcesados!$A$1:$BF$1,0))</f>
        <v>2023</v>
      </c>
      <c r="L2715" s="115" t="str">
        <f>INDEX(Modelo!$A$9:$D$89,MATCH(DataBase!$J2715,Modelo!$A$9:$A$89,0),MATCH(DataBase!L$1,Modelo!$A$9:$D$9,0))</f>
        <v>Información general</v>
      </c>
      <c r="M2715" s="115" t="str">
        <f>INDEX(Modelo!$A$9:$D$89,MATCH(DataBase!$J2715,Modelo!$A$9:$A$89,0),MATCH(DataBase!M$1,Modelo!$A$9:$D$9,0))</f>
        <v>Pilar 1</v>
      </c>
      <c r="N2715" s="115" t="str">
        <f>INDEX(Modelo!$A$9:$D$89,MATCH(DataBase!$J2715,Modelo!$A$9:$A$89,0),MATCH(DataBase!N$1,Modelo!$A$9:$D$9,0))</f>
        <v>boolean</v>
      </c>
      <c r="O2715" s="115" t="b">
        <f t="array" ref="O2715">IF(N2715="negativo",INDEX($AD$3:$AG$51,MATCH(1,($B2715=$AD$3:$AD$51)*($J2715=$AE$3:$AE$51),0),3),IF(N2715="positivo",INDEX($AD$55:$AG$109,MATCH(1,($B2715=$AD$55:$AD$109)*($J2715=$AE$55:$AE$109),0),3)))</f>
        <v>0</v>
      </c>
      <c r="P2715" s="115" t="b">
        <f t="array" ref="P2715">IF(N2715="negativo",INDEX($AD$3:$AG$51,MATCH(1,($B2715=$AD$3:$AD$51)*($J2715=$AE$3:$AE$51),0),4),IF(N2715="positivo",INDEX($AD$55:$AG$109,MATCH(1,($B2715=$AD$55:$AD$109)*($J2715=$AE$55:$AE$109),0),4)))</f>
        <v>0</v>
      </c>
      <c r="Q2715" s="115" t="str">
        <f>VLOOKUP(M2715,Modelo!$A$2:$C$7,2,0)</f>
        <v>Transparencia y Gobierno de la Sostenibilidad</v>
      </c>
      <c r="R2715" s="118">
        <f t="array" ref="R2715">INDEX(Modelo!$F$1:$H$37,MATCH(1,(DataBase!Q2715=Modelo!$G$1:$G$37)*(DataBase!B2715=Modelo!$F$1:$F$37),0),3)</f>
        <v>0.15789473684210525</v>
      </c>
      <c r="S2715" s="115">
        <f t="shared" si="86"/>
        <v>0</v>
      </c>
      <c r="T2715" s="115">
        <f t="shared" si="87"/>
        <v>0</v>
      </c>
    </row>
    <row r="2716" spans="1:20" x14ac:dyDescent="0.3">
      <c r="A2716" s="115" t="s">
        <v>345</v>
      </c>
      <c r="B2716" s="115" t="s">
        <v>313</v>
      </c>
      <c r="C2716" s="115" t="s">
        <v>103</v>
      </c>
      <c r="D2716" s="115" t="s">
        <v>86</v>
      </c>
      <c r="E2716" s="115" t="s">
        <v>86</v>
      </c>
      <c r="F2716" s="115" t="s">
        <v>86</v>
      </c>
      <c r="G2716" s="115">
        <v>2004</v>
      </c>
      <c r="H2716" s="115" t="s">
        <v>125</v>
      </c>
      <c r="I2716" s="115">
        <v>4.5125503050000004</v>
      </c>
      <c r="J2716" s="115" t="s">
        <v>13</v>
      </c>
      <c r="K2716" s="115" t="str">
        <f>INDEX(DatosProcesados!$A$1:$BF$101,MATCH(DataBase!A2716,DatosProcesados!$A$1:$A$101,0),MATCH(DataBase!J2716,DatosProcesados!$A$1:$BF$1,0))</f>
        <v>No tiene</v>
      </c>
      <c r="L2716" s="115" t="str">
        <f>INDEX(Modelo!$A$9:$D$89,MATCH(DataBase!$J2716,Modelo!$A$9:$A$89,0),MATCH(DataBase!L$1,Modelo!$A$9:$D$9,0))</f>
        <v>Información general</v>
      </c>
      <c r="M2716" s="115" t="str">
        <f>INDEX(Modelo!$A$9:$D$89,MATCH(DataBase!$J2716,Modelo!$A$9:$A$89,0),MATCH(DataBase!M$1,Modelo!$A$9:$D$9,0))</f>
        <v>Pilar 1</v>
      </c>
      <c r="N2716" s="115" t="str">
        <f>INDEX(Modelo!$A$9:$D$89,MATCH(DataBase!$J2716,Modelo!$A$9:$A$89,0),MATCH(DataBase!N$1,Modelo!$A$9:$D$9,0))</f>
        <v>boolean</v>
      </c>
      <c r="O2716" s="115" t="b">
        <f t="array" ref="O2716">IF(N2716="negativo",INDEX($AD$3:$AG$51,MATCH(1,($B2716=$AD$3:$AD$51)*($J2716=$AE$3:$AE$51),0),3),IF(N2716="positivo",INDEX($AD$55:$AG$109,MATCH(1,($B2716=$AD$55:$AD$109)*($J2716=$AE$55:$AE$109),0),3)))</f>
        <v>0</v>
      </c>
      <c r="P2716" s="115" t="b">
        <f t="array" ref="P2716">IF(N2716="negativo",INDEX($AD$3:$AG$51,MATCH(1,($B2716=$AD$3:$AD$51)*($J2716=$AE$3:$AE$51),0),4),IF(N2716="positivo",INDEX($AD$55:$AG$109,MATCH(1,($B2716=$AD$55:$AD$109)*($J2716=$AE$55:$AE$109),0),4)))</f>
        <v>0</v>
      </c>
      <c r="Q2716" s="115" t="str">
        <f>VLOOKUP(M2716,Modelo!$A$2:$C$7,2,0)</f>
        <v>Transparencia y Gobierno de la Sostenibilidad</v>
      </c>
      <c r="R2716" s="118">
        <f t="array" ref="R2716">INDEX(Modelo!$F$1:$H$37,MATCH(1,(DataBase!Q2716=Modelo!$G$1:$G$37)*(DataBase!B2716=Modelo!$F$1:$F$37),0),3)</f>
        <v>0.23529411764705882</v>
      </c>
      <c r="S2716" s="115">
        <f t="shared" si="86"/>
        <v>0</v>
      </c>
      <c r="T2716" s="115">
        <f t="shared" si="87"/>
        <v>0</v>
      </c>
    </row>
    <row r="2717" spans="1:20" x14ac:dyDescent="0.3">
      <c r="A2717" s="115" t="s">
        <v>464</v>
      </c>
      <c r="B2717" s="115" t="s">
        <v>407</v>
      </c>
      <c r="C2717" s="115" t="s">
        <v>103</v>
      </c>
      <c r="D2717" s="115" t="s">
        <v>86</v>
      </c>
      <c r="E2717" s="115" t="s">
        <v>86</v>
      </c>
      <c r="F2717" s="115" t="s">
        <v>87</v>
      </c>
      <c r="G2717" s="115">
        <v>1990</v>
      </c>
      <c r="H2717" s="115" t="s">
        <v>281</v>
      </c>
      <c r="I2717" s="115">
        <v>0.89502277900000005</v>
      </c>
      <c r="J2717" s="115" t="s">
        <v>13</v>
      </c>
      <c r="K2717" s="115">
        <f>INDEX(DatosProcesados!$A$1:$BF$101,MATCH(DataBase!A2717,DatosProcesados!$A$1:$A$101,0),MATCH(DataBase!J2717,DatosProcesados!$A$1:$BF$1,0))</f>
        <v>2023</v>
      </c>
      <c r="L2717" s="115" t="str">
        <f>INDEX(Modelo!$A$9:$D$89,MATCH(DataBase!$J2717,Modelo!$A$9:$A$89,0),MATCH(DataBase!L$1,Modelo!$A$9:$D$9,0))</f>
        <v>Información general</v>
      </c>
      <c r="M2717" s="115" t="str">
        <f>INDEX(Modelo!$A$9:$D$89,MATCH(DataBase!$J2717,Modelo!$A$9:$A$89,0),MATCH(DataBase!M$1,Modelo!$A$9:$D$9,0))</f>
        <v>Pilar 1</v>
      </c>
      <c r="N2717" s="115" t="str">
        <f>INDEX(Modelo!$A$9:$D$89,MATCH(DataBase!$J2717,Modelo!$A$9:$A$89,0),MATCH(DataBase!N$1,Modelo!$A$9:$D$9,0))</f>
        <v>boolean</v>
      </c>
      <c r="O2717" s="115" t="b">
        <f t="array" ref="O2717">IF(N2717="negativo",INDEX($AD$3:$AG$51,MATCH(1,($B2717=$AD$3:$AD$51)*($J2717=$AE$3:$AE$51),0),3),IF(N2717="positivo",INDEX($AD$55:$AG$109,MATCH(1,($B2717=$AD$55:$AD$109)*($J2717=$AE$55:$AE$109),0),3)))</f>
        <v>0</v>
      </c>
      <c r="P2717" s="115" t="b">
        <f t="array" ref="P2717">IF(N2717="negativo",INDEX($AD$3:$AG$51,MATCH(1,($B2717=$AD$3:$AD$51)*($J2717=$AE$3:$AE$51),0),4),IF(N2717="positivo",INDEX($AD$55:$AG$109,MATCH(1,($B2717=$AD$55:$AD$109)*($J2717=$AE$55:$AE$109),0),4)))</f>
        <v>0</v>
      </c>
      <c r="Q2717" s="115" t="str">
        <f>VLOOKUP(M2717,Modelo!$A$2:$C$7,2,0)</f>
        <v>Transparencia y Gobierno de la Sostenibilidad</v>
      </c>
      <c r="R2717" s="118">
        <f t="array" ref="R2717">INDEX(Modelo!$F$1:$H$37,MATCH(1,(DataBase!Q2717=Modelo!$G$1:$G$37)*(DataBase!B2717=Modelo!$F$1:$F$37),0),3)</f>
        <v>0.15384615384615385</v>
      </c>
      <c r="S2717" s="115">
        <f t="shared" si="86"/>
        <v>0</v>
      </c>
      <c r="T2717" s="115">
        <f t="shared" si="87"/>
        <v>0</v>
      </c>
    </row>
    <row r="2718" spans="1:20" x14ac:dyDescent="0.3">
      <c r="A2718" s="115" t="s">
        <v>296</v>
      </c>
      <c r="B2718" s="115" t="s">
        <v>216</v>
      </c>
      <c r="C2718" s="115" t="s">
        <v>103</v>
      </c>
      <c r="D2718" s="115" t="s">
        <v>86</v>
      </c>
      <c r="E2718" s="115" t="s">
        <v>86</v>
      </c>
      <c r="F2718" s="115" t="s">
        <v>87</v>
      </c>
      <c r="G2718" s="115">
        <v>1944</v>
      </c>
      <c r="H2718" s="115" t="s">
        <v>125</v>
      </c>
      <c r="I2718" s="115">
        <v>1.7785578609999999</v>
      </c>
      <c r="J2718" s="115" t="s">
        <v>13</v>
      </c>
      <c r="K2718" s="115">
        <f>INDEX(DatosProcesados!$A$1:$BF$101,MATCH(DataBase!A2718,DatosProcesados!$A$1:$A$101,0),MATCH(DataBase!J2718,DatosProcesados!$A$1:$BF$1,0))</f>
        <v>2024</v>
      </c>
      <c r="L2718" s="115" t="str">
        <f>INDEX(Modelo!$A$9:$D$89,MATCH(DataBase!$J2718,Modelo!$A$9:$A$89,0),MATCH(DataBase!L$1,Modelo!$A$9:$D$9,0))</f>
        <v>Información general</v>
      </c>
      <c r="M2718" s="115" t="str">
        <f>INDEX(Modelo!$A$9:$D$89,MATCH(DataBase!$J2718,Modelo!$A$9:$A$89,0),MATCH(DataBase!M$1,Modelo!$A$9:$D$9,0))</f>
        <v>Pilar 1</v>
      </c>
      <c r="N2718" s="115" t="str">
        <f>INDEX(Modelo!$A$9:$D$89,MATCH(DataBase!$J2718,Modelo!$A$9:$A$89,0),MATCH(DataBase!N$1,Modelo!$A$9:$D$9,0))</f>
        <v>boolean</v>
      </c>
      <c r="O2718" s="115" t="b">
        <f t="array" ref="O2718">IF(N2718="negativo",INDEX($AD$3:$AG$51,MATCH(1,($B2718=$AD$3:$AD$51)*($J2718=$AE$3:$AE$51),0),3),IF(N2718="positivo",INDEX($AD$55:$AG$109,MATCH(1,($B2718=$AD$55:$AD$109)*($J2718=$AE$55:$AE$109),0),3)))</f>
        <v>0</v>
      </c>
      <c r="P2718" s="115" t="b">
        <f t="array" ref="P2718">IF(N2718="negativo",INDEX($AD$3:$AG$51,MATCH(1,($B2718=$AD$3:$AD$51)*($J2718=$AE$3:$AE$51),0),4),IF(N2718="positivo",INDEX($AD$55:$AG$109,MATCH(1,($B2718=$AD$55:$AD$109)*($J2718=$AE$55:$AE$109),0),4)))</f>
        <v>0</v>
      </c>
      <c r="Q2718" s="115" t="str">
        <f>VLOOKUP(M2718,Modelo!$A$2:$C$7,2,0)</f>
        <v>Transparencia y Gobierno de la Sostenibilidad</v>
      </c>
      <c r="R2718" s="118">
        <f t="array" ref="R2718">INDEX(Modelo!$F$1:$H$37,MATCH(1,(DataBase!Q2718=Modelo!$G$1:$G$37)*(DataBase!B2718=Modelo!$F$1:$F$37),0),3)</f>
        <v>0.15789473684210525</v>
      </c>
      <c r="S2718" s="115">
        <f t="shared" si="86"/>
        <v>0</v>
      </c>
      <c r="T2718" s="115">
        <f t="shared" si="87"/>
        <v>0</v>
      </c>
    </row>
    <row r="2719" spans="1:20" x14ac:dyDescent="0.3">
      <c r="A2719" s="115" t="s">
        <v>134</v>
      </c>
      <c r="B2719" s="115" t="s">
        <v>84</v>
      </c>
      <c r="C2719" s="115" t="s">
        <v>103</v>
      </c>
      <c r="D2719" s="115" t="s">
        <v>86</v>
      </c>
      <c r="E2719" s="115" t="s">
        <v>87</v>
      </c>
      <c r="F2719" s="115" t="s">
        <v>87</v>
      </c>
      <c r="G2719" s="115">
        <v>2001</v>
      </c>
      <c r="H2719" s="115" t="s">
        <v>125</v>
      </c>
      <c r="I2719" s="115">
        <v>6.5475670460000002</v>
      </c>
      <c r="J2719" s="115" t="s">
        <v>13</v>
      </c>
      <c r="K2719" s="115">
        <f>INDEX(DatosProcesados!$A$1:$BF$101,MATCH(DataBase!A2719,DatosProcesados!$A$1:$A$101,0),MATCH(DataBase!J2719,DatosProcesados!$A$1:$BF$1,0))</f>
        <v>2024</v>
      </c>
      <c r="L2719" s="115" t="str">
        <f>INDEX(Modelo!$A$9:$D$89,MATCH(DataBase!$J2719,Modelo!$A$9:$A$89,0),MATCH(DataBase!L$1,Modelo!$A$9:$D$9,0))</f>
        <v>Información general</v>
      </c>
      <c r="M2719" s="115" t="str">
        <f>INDEX(Modelo!$A$9:$D$89,MATCH(DataBase!$J2719,Modelo!$A$9:$A$89,0),MATCH(DataBase!M$1,Modelo!$A$9:$D$9,0))</f>
        <v>Pilar 1</v>
      </c>
      <c r="N2719" s="115" t="str">
        <f>INDEX(Modelo!$A$9:$D$89,MATCH(DataBase!$J2719,Modelo!$A$9:$A$89,0),MATCH(DataBase!N$1,Modelo!$A$9:$D$9,0))</f>
        <v>boolean</v>
      </c>
      <c r="O2719" s="115" t="b">
        <f t="array" ref="O2719">IF(N2719="negativo",INDEX($AD$3:$AG$51,MATCH(1,($B2719=$AD$3:$AD$51)*($J2719=$AE$3:$AE$51),0),3),IF(N2719="positivo",INDEX($AD$55:$AG$109,MATCH(1,($B2719=$AD$55:$AD$109)*($J2719=$AE$55:$AE$109),0),3)))</f>
        <v>0</v>
      </c>
      <c r="P2719" s="115" t="b">
        <f t="array" ref="P2719">IF(N2719="negativo",INDEX($AD$3:$AG$51,MATCH(1,($B2719=$AD$3:$AD$51)*($J2719=$AE$3:$AE$51),0),4),IF(N2719="positivo",INDEX($AD$55:$AG$109,MATCH(1,($B2719=$AD$55:$AD$109)*($J2719=$AE$55:$AE$109),0),4)))</f>
        <v>0</v>
      </c>
      <c r="Q2719" s="115" t="str">
        <f>VLOOKUP(M2719,Modelo!$A$2:$C$7,2,0)</f>
        <v>Transparencia y Gobierno de la Sostenibilidad</v>
      </c>
      <c r="R2719" s="118">
        <f t="array" ref="R2719">INDEX(Modelo!$F$1:$H$37,MATCH(1,(DataBase!Q2719=Modelo!$G$1:$G$37)*(DataBase!B2719=Modelo!$F$1:$F$37),0),3)</f>
        <v>0.29411764705882354</v>
      </c>
      <c r="S2719" s="115">
        <f t="shared" si="86"/>
        <v>0</v>
      </c>
      <c r="T2719" s="115">
        <f t="shared" si="87"/>
        <v>0</v>
      </c>
    </row>
    <row r="2720" spans="1:20" x14ac:dyDescent="0.3">
      <c r="A2720" s="115" t="s">
        <v>290</v>
      </c>
      <c r="B2720" s="115" t="s">
        <v>216</v>
      </c>
      <c r="C2720" s="115" t="s">
        <v>103</v>
      </c>
      <c r="D2720" s="115" t="s">
        <v>86</v>
      </c>
      <c r="E2720" s="115" t="s">
        <v>87</v>
      </c>
      <c r="F2720" s="115" t="s">
        <v>87</v>
      </c>
      <c r="G2720" s="115">
        <v>1934</v>
      </c>
      <c r="H2720" s="115" t="s">
        <v>125</v>
      </c>
      <c r="I2720" s="115">
        <v>1.84479215</v>
      </c>
      <c r="J2720" s="115" t="s">
        <v>13</v>
      </c>
      <c r="K2720" s="115">
        <f>INDEX(DatosProcesados!$A$1:$BF$101,MATCH(DataBase!A2720,DatosProcesados!$A$1:$A$101,0),MATCH(DataBase!J2720,DatosProcesados!$A$1:$BF$1,0))</f>
        <v>2024</v>
      </c>
      <c r="L2720" s="115" t="str">
        <f>INDEX(Modelo!$A$9:$D$89,MATCH(DataBase!$J2720,Modelo!$A$9:$A$89,0),MATCH(DataBase!L$1,Modelo!$A$9:$D$9,0))</f>
        <v>Información general</v>
      </c>
      <c r="M2720" s="115" t="str">
        <f>INDEX(Modelo!$A$9:$D$89,MATCH(DataBase!$J2720,Modelo!$A$9:$A$89,0),MATCH(DataBase!M$1,Modelo!$A$9:$D$9,0))</f>
        <v>Pilar 1</v>
      </c>
      <c r="N2720" s="115" t="str">
        <f>INDEX(Modelo!$A$9:$D$89,MATCH(DataBase!$J2720,Modelo!$A$9:$A$89,0),MATCH(DataBase!N$1,Modelo!$A$9:$D$9,0))</f>
        <v>boolean</v>
      </c>
      <c r="O2720" s="115" t="b">
        <f t="array" ref="O2720">IF(N2720="negativo",INDEX($AD$3:$AG$51,MATCH(1,($B2720=$AD$3:$AD$51)*($J2720=$AE$3:$AE$51),0),3),IF(N2720="positivo",INDEX($AD$55:$AG$109,MATCH(1,($B2720=$AD$55:$AD$109)*($J2720=$AE$55:$AE$109),0),3)))</f>
        <v>0</v>
      </c>
      <c r="P2720" s="115" t="b">
        <f t="array" ref="P2720">IF(N2720="negativo",INDEX($AD$3:$AG$51,MATCH(1,($B2720=$AD$3:$AD$51)*($J2720=$AE$3:$AE$51),0),4),IF(N2720="positivo",INDEX($AD$55:$AG$109,MATCH(1,($B2720=$AD$55:$AD$109)*($J2720=$AE$55:$AE$109),0),4)))</f>
        <v>0</v>
      </c>
      <c r="Q2720" s="115" t="str">
        <f>VLOOKUP(M2720,Modelo!$A$2:$C$7,2,0)</f>
        <v>Transparencia y Gobierno de la Sostenibilidad</v>
      </c>
      <c r="R2720" s="118">
        <f t="array" ref="R2720">INDEX(Modelo!$F$1:$H$37,MATCH(1,(DataBase!Q2720=Modelo!$G$1:$G$37)*(DataBase!B2720=Modelo!$F$1:$F$37),0),3)</f>
        <v>0.15789473684210525</v>
      </c>
      <c r="S2720" s="115">
        <f t="shared" si="86"/>
        <v>0</v>
      </c>
      <c r="T2720" s="115">
        <f t="shared" si="87"/>
        <v>0</v>
      </c>
    </row>
    <row r="2721" spans="1:20" x14ac:dyDescent="0.3">
      <c r="A2721" s="115" t="s">
        <v>346</v>
      </c>
      <c r="B2721" s="115" t="s">
        <v>313</v>
      </c>
      <c r="C2721" s="115" t="s">
        <v>103</v>
      </c>
      <c r="D2721" s="115" t="s">
        <v>87</v>
      </c>
      <c r="E2721" s="115" t="s">
        <v>87</v>
      </c>
      <c r="F2721" s="115" t="s">
        <v>87</v>
      </c>
      <c r="G2721" s="115">
        <v>1960</v>
      </c>
      <c r="H2721" s="115" t="s">
        <v>177</v>
      </c>
      <c r="I2721" s="115">
        <v>4.2128666020000001</v>
      </c>
      <c r="J2721" s="115" t="s">
        <v>13</v>
      </c>
      <c r="K2721" s="115">
        <f>INDEX(DatosProcesados!$A$1:$BF$101,MATCH(DataBase!A2721,DatosProcesados!$A$1:$A$101,0),MATCH(DataBase!J2721,DatosProcesados!$A$1:$BF$1,0))</f>
        <v>2024</v>
      </c>
      <c r="L2721" s="115" t="str">
        <f>INDEX(Modelo!$A$9:$D$89,MATCH(DataBase!$J2721,Modelo!$A$9:$A$89,0),MATCH(DataBase!L$1,Modelo!$A$9:$D$9,0))</f>
        <v>Información general</v>
      </c>
      <c r="M2721" s="115" t="str">
        <f>INDEX(Modelo!$A$9:$D$89,MATCH(DataBase!$J2721,Modelo!$A$9:$A$89,0),MATCH(DataBase!M$1,Modelo!$A$9:$D$9,0))</f>
        <v>Pilar 1</v>
      </c>
      <c r="N2721" s="115" t="str">
        <f>INDEX(Modelo!$A$9:$D$89,MATCH(DataBase!$J2721,Modelo!$A$9:$A$89,0),MATCH(DataBase!N$1,Modelo!$A$9:$D$9,0))</f>
        <v>boolean</v>
      </c>
      <c r="O2721" s="115" t="b">
        <f t="array" ref="O2721">IF(N2721="negativo",INDEX($AD$3:$AG$51,MATCH(1,($B2721=$AD$3:$AD$51)*($J2721=$AE$3:$AE$51),0),3),IF(N2721="positivo",INDEX($AD$55:$AG$109,MATCH(1,($B2721=$AD$55:$AD$109)*($J2721=$AE$55:$AE$109),0),3)))</f>
        <v>0</v>
      </c>
      <c r="P2721" s="115" t="b">
        <f t="array" ref="P2721">IF(N2721="negativo",INDEX($AD$3:$AG$51,MATCH(1,($B2721=$AD$3:$AD$51)*($J2721=$AE$3:$AE$51),0),4),IF(N2721="positivo",INDEX($AD$55:$AG$109,MATCH(1,($B2721=$AD$55:$AD$109)*($J2721=$AE$55:$AE$109),0),4)))</f>
        <v>0</v>
      </c>
      <c r="Q2721" s="115" t="str">
        <f>VLOOKUP(M2721,Modelo!$A$2:$C$7,2,0)</f>
        <v>Transparencia y Gobierno de la Sostenibilidad</v>
      </c>
      <c r="R2721" s="118">
        <f t="array" ref="R2721">INDEX(Modelo!$F$1:$H$37,MATCH(1,(DataBase!Q2721=Modelo!$G$1:$G$37)*(DataBase!B2721=Modelo!$F$1:$F$37),0),3)</f>
        <v>0.23529411764705882</v>
      </c>
      <c r="S2721" s="115">
        <f t="shared" si="86"/>
        <v>0</v>
      </c>
      <c r="T2721" s="115">
        <f t="shared" si="87"/>
        <v>0</v>
      </c>
    </row>
    <row r="2722" spans="1:20" x14ac:dyDescent="0.3">
      <c r="A2722" s="115" t="s">
        <v>124</v>
      </c>
      <c r="B2722" s="115" t="s">
        <v>84</v>
      </c>
      <c r="C2722" s="115" t="s">
        <v>97</v>
      </c>
      <c r="D2722" s="115" t="s">
        <v>86</v>
      </c>
      <c r="E2722" s="115" t="s">
        <v>86</v>
      </c>
      <c r="F2722" s="115" t="s">
        <v>86</v>
      </c>
      <c r="G2722" s="115">
        <v>2012</v>
      </c>
      <c r="H2722" s="115" t="s">
        <v>125</v>
      </c>
      <c r="I2722" s="115">
        <v>9.9777362400000005</v>
      </c>
      <c r="J2722" s="115" t="s">
        <v>13</v>
      </c>
      <c r="K2722" s="115">
        <f>INDEX(DatosProcesados!$A$1:$BF$101,MATCH(DataBase!A2722,DatosProcesados!$A$1:$A$101,0),MATCH(DataBase!J2722,DatosProcesados!$A$1:$BF$1,0))</f>
        <v>2024</v>
      </c>
      <c r="L2722" s="115" t="str">
        <f>INDEX(Modelo!$A$9:$D$89,MATCH(DataBase!$J2722,Modelo!$A$9:$A$89,0),MATCH(DataBase!L$1,Modelo!$A$9:$D$9,0))</f>
        <v>Información general</v>
      </c>
      <c r="M2722" s="115" t="str">
        <f>INDEX(Modelo!$A$9:$D$89,MATCH(DataBase!$J2722,Modelo!$A$9:$A$89,0),MATCH(DataBase!M$1,Modelo!$A$9:$D$9,0))</f>
        <v>Pilar 1</v>
      </c>
      <c r="N2722" s="115" t="str">
        <f>INDEX(Modelo!$A$9:$D$89,MATCH(DataBase!$J2722,Modelo!$A$9:$A$89,0),MATCH(DataBase!N$1,Modelo!$A$9:$D$9,0))</f>
        <v>boolean</v>
      </c>
      <c r="O2722" s="115" t="b">
        <f t="array" ref="O2722">IF(N2722="negativo",INDEX($AD$3:$AG$51,MATCH(1,($B2722=$AD$3:$AD$51)*($J2722=$AE$3:$AE$51),0),3),IF(N2722="positivo",INDEX($AD$55:$AG$109,MATCH(1,($B2722=$AD$55:$AD$109)*($J2722=$AE$55:$AE$109),0),3)))</f>
        <v>0</v>
      </c>
      <c r="P2722" s="115" t="b">
        <f t="array" ref="P2722">IF(N2722="negativo",INDEX($AD$3:$AG$51,MATCH(1,($B2722=$AD$3:$AD$51)*($J2722=$AE$3:$AE$51),0),4),IF(N2722="positivo",INDEX($AD$55:$AG$109,MATCH(1,($B2722=$AD$55:$AD$109)*($J2722=$AE$55:$AE$109),0),4)))</f>
        <v>0</v>
      </c>
      <c r="Q2722" s="115" t="str">
        <f>VLOOKUP(M2722,Modelo!$A$2:$C$7,2,0)</f>
        <v>Transparencia y Gobierno de la Sostenibilidad</v>
      </c>
      <c r="R2722" s="118">
        <f t="array" ref="R2722">INDEX(Modelo!$F$1:$H$37,MATCH(1,(DataBase!Q2722=Modelo!$G$1:$G$37)*(DataBase!B2722=Modelo!$F$1:$F$37),0),3)</f>
        <v>0.29411764705882354</v>
      </c>
      <c r="S2722" s="115">
        <f t="shared" si="86"/>
        <v>0</v>
      </c>
      <c r="T2722" s="115">
        <f t="shared" si="87"/>
        <v>0</v>
      </c>
    </row>
    <row r="2723" spans="1:20" x14ac:dyDescent="0.3">
      <c r="A2723" s="115" t="s">
        <v>414</v>
      </c>
      <c r="B2723" s="115" t="s">
        <v>407</v>
      </c>
      <c r="C2723" s="115" t="s">
        <v>103</v>
      </c>
      <c r="D2723" s="115" t="s">
        <v>86</v>
      </c>
      <c r="E2723" s="115" t="s">
        <v>86</v>
      </c>
      <c r="F2723" s="115" t="s">
        <v>87</v>
      </c>
      <c r="G2723" s="115">
        <v>1976</v>
      </c>
      <c r="H2723" s="115" t="s">
        <v>415</v>
      </c>
      <c r="I2723" s="115">
        <v>6.0471020830000004</v>
      </c>
      <c r="J2723" s="115" t="s">
        <v>13</v>
      </c>
      <c r="K2723" s="115">
        <f>INDEX(DatosProcesados!$A$1:$BF$101,MATCH(DataBase!A2723,DatosProcesados!$A$1:$A$101,0),MATCH(DataBase!J2723,DatosProcesados!$A$1:$BF$1,0))</f>
        <v>2024</v>
      </c>
      <c r="L2723" s="115" t="str">
        <f>INDEX(Modelo!$A$9:$D$89,MATCH(DataBase!$J2723,Modelo!$A$9:$A$89,0),MATCH(DataBase!L$1,Modelo!$A$9:$D$9,0))</f>
        <v>Información general</v>
      </c>
      <c r="M2723" s="115" t="str">
        <f>INDEX(Modelo!$A$9:$D$89,MATCH(DataBase!$J2723,Modelo!$A$9:$A$89,0),MATCH(DataBase!M$1,Modelo!$A$9:$D$9,0))</f>
        <v>Pilar 1</v>
      </c>
      <c r="N2723" s="115" t="str">
        <f>INDEX(Modelo!$A$9:$D$89,MATCH(DataBase!$J2723,Modelo!$A$9:$A$89,0),MATCH(DataBase!N$1,Modelo!$A$9:$D$9,0))</f>
        <v>boolean</v>
      </c>
      <c r="O2723" s="115" t="b">
        <f t="array" ref="O2723">IF(N2723="negativo",INDEX($AD$3:$AG$51,MATCH(1,($B2723=$AD$3:$AD$51)*($J2723=$AE$3:$AE$51),0),3),IF(N2723="positivo",INDEX($AD$55:$AG$109,MATCH(1,($B2723=$AD$55:$AD$109)*($J2723=$AE$55:$AE$109),0),3)))</f>
        <v>0</v>
      </c>
      <c r="P2723" s="115" t="b">
        <f t="array" ref="P2723">IF(N2723="negativo",INDEX($AD$3:$AG$51,MATCH(1,($B2723=$AD$3:$AD$51)*($J2723=$AE$3:$AE$51),0),4),IF(N2723="positivo",INDEX($AD$55:$AG$109,MATCH(1,($B2723=$AD$55:$AD$109)*($J2723=$AE$55:$AE$109),0),4)))</f>
        <v>0</v>
      </c>
      <c r="Q2723" s="115" t="str">
        <f>VLOOKUP(M2723,Modelo!$A$2:$C$7,2,0)</f>
        <v>Transparencia y Gobierno de la Sostenibilidad</v>
      </c>
      <c r="R2723" s="118">
        <f t="array" ref="R2723">INDEX(Modelo!$F$1:$H$37,MATCH(1,(DataBase!Q2723=Modelo!$G$1:$G$37)*(DataBase!B2723=Modelo!$F$1:$F$37),0),3)</f>
        <v>0.15384615384615385</v>
      </c>
      <c r="S2723" s="115">
        <f t="shared" si="86"/>
        <v>0</v>
      </c>
      <c r="T2723" s="115">
        <f t="shared" si="87"/>
        <v>0</v>
      </c>
    </row>
    <row r="2724" spans="1:20" x14ac:dyDescent="0.3">
      <c r="A2724" s="115" t="s">
        <v>337</v>
      </c>
      <c r="B2724" s="115" t="s">
        <v>313</v>
      </c>
      <c r="C2724" s="115" t="s">
        <v>103</v>
      </c>
      <c r="D2724" s="115" t="s">
        <v>86</v>
      </c>
      <c r="E2724" s="115" t="s">
        <v>86</v>
      </c>
      <c r="F2724" s="115" t="s">
        <v>87</v>
      </c>
      <c r="G2724" s="115">
        <v>1879</v>
      </c>
      <c r="H2724" s="115" t="s">
        <v>244</v>
      </c>
      <c r="I2724" s="115">
        <v>5.8689859999999996</v>
      </c>
      <c r="J2724" s="115" t="s">
        <v>13</v>
      </c>
      <c r="K2724" s="115">
        <f>INDEX(DatosProcesados!$A$1:$BF$101,MATCH(DataBase!A2724,DatosProcesados!$A$1:$A$101,0),MATCH(DataBase!J2724,DatosProcesados!$A$1:$BF$1,0))</f>
        <v>2024</v>
      </c>
      <c r="L2724" s="115" t="str">
        <f>INDEX(Modelo!$A$9:$D$89,MATCH(DataBase!$J2724,Modelo!$A$9:$A$89,0),MATCH(DataBase!L$1,Modelo!$A$9:$D$9,0))</f>
        <v>Información general</v>
      </c>
      <c r="M2724" s="115" t="str">
        <f>INDEX(Modelo!$A$9:$D$89,MATCH(DataBase!$J2724,Modelo!$A$9:$A$89,0),MATCH(DataBase!M$1,Modelo!$A$9:$D$9,0))</f>
        <v>Pilar 1</v>
      </c>
      <c r="N2724" s="115" t="str">
        <f>INDEX(Modelo!$A$9:$D$89,MATCH(DataBase!$J2724,Modelo!$A$9:$A$89,0),MATCH(DataBase!N$1,Modelo!$A$9:$D$9,0))</f>
        <v>boolean</v>
      </c>
      <c r="O2724" s="115" t="b">
        <f t="array" ref="O2724">IF(N2724="negativo",INDEX($AD$3:$AG$51,MATCH(1,($B2724=$AD$3:$AD$51)*($J2724=$AE$3:$AE$51),0),3),IF(N2724="positivo",INDEX($AD$55:$AG$109,MATCH(1,($B2724=$AD$55:$AD$109)*($J2724=$AE$55:$AE$109),0),3)))</f>
        <v>0</v>
      </c>
      <c r="P2724" s="115" t="b">
        <f t="array" ref="P2724">IF(N2724="negativo",INDEX($AD$3:$AG$51,MATCH(1,($B2724=$AD$3:$AD$51)*($J2724=$AE$3:$AE$51),0),4),IF(N2724="positivo",INDEX($AD$55:$AG$109,MATCH(1,($B2724=$AD$55:$AD$109)*($J2724=$AE$55:$AE$109),0),4)))</f>
        <v>0</v>
      </c>
      <c r="Q2724" s="115" t="str">
        <f>VLOOKUP(M2724,Modelo!$A$2:$C$7,2,0)</f>
        <v>Transparencia y Gobierno de la Sostenibilidad</v>
      </c>
      <c r="R2724" s="118">
        <f t="array" ref="R2724">INDEX(Modelo!$F$1:$H$37,MATCH(1,(DataBase!Q2724=Modelo!$G$1:$G$37)*(DataBase!B2724=Modelo!$F$1:$F$37),0),3)</f>
        <v>0.23529411764705882</v>
      </c>
      <c r="S2724" s="115">
        <f t="shared" si="86"/>
        <v>0</v>
      </c>
      <c r="T2724" s="115">
        <f t="shared" si="87"/>
        <v>0</v>
      </c>
    </row>
    <row r="2725" spans="1:20" x14ac:dyDescent="0.3">
      <c r="A2725" s="115" t="s">
        <v>373</v>
      </c>
      <c r="B2725" s="115" t="s">
        <v>313</v>
      </c>
      <c r="C2725" s="115" t="s">
        <v>103</v>
      </c>
      <c r="D2725" s="115" t="s">
        <v>87</v>
      </c>
      <c r="E2725" s="115" t="s">
        <v>86</v>
      </c>
      <c r="F2725" s="115" t="s">
        <v>86</v>
      </c>
      <c r="G2725" s="115">
        <v>1997</v>
      </c>
      <c r="H2725" s="115" t="s">
        <v>125</v>
      </c>
      <c r="I2725" s="115">
        <v>1.9766409730000001</v>
      </c>
      <c r="J2725" s="115" t="s">
        <v>13</v>
      </c>
      <c r="K2725" s="115" t="str">
        <f>INDEX(DatosProcesados!$A$1:$BF$101,MATCH(DataBase!A2725,DatosProcesados!$A$1:$A$101,0),MATCH(DataBase!J2725,DatosProcesados!$A$1:$BF$1,0))</f>
        <v>No tiene</v>
      </c>
      <c r="L2725" s="115" t="str">
        <f>INDEX(Modelo!$A$9:$D$89,MATCH(DataBase!$J2725,Modelo!$A$9:$A$89,0),MATCH(DataBase!L$1,Modelo!$A$9:$D$9,0))</f>
        <v>Información general</v>
      </c>
      <c r="M2725" s="115" t="str">
        <f>INDEX(Modelo!$A$9:$D$89,MATCH(DataBase!$J2725,Modelo!$A$9:$A$89,0),MATCH(DataBase!M$1,Modelo!$A$9:$D$9,0))</f>
        <v>Pilar 1</v>
      </c>
      <c r="N2725" s="115" t="str">
        <f>INDEX(Modelo!$A$9:$D$89,MATCH(DataBase!$J2725,Modelo!$A$9:$A$89,0),MATCH(DataBase!N$1,Modelo!$A$9:$D$9,0))</f>
        <v>boolean</v>
      </c>
      <c r="O2725" s="115" t="b">
        <f t="array" ref="O2725">IF(N2725="negativo",INDEX($AD$3:$AG$51,MATCH(1,($B2725=$AD$3:$AD$51)*($J2725=$AE$3:$AE$51),0),3),IF(N2725="positivo",INDEX($AD$55:$AG$109,MATCH(1,($B2725=$AD$55:$AD$109)*($J2725=$AE$55:$AE$109),0),3)))</f>
        <v>0</v>
      </c>
      <c r="P2725" s="115" t="b">
        <f t="array" ref="P2725">IF(N2725="negativo",INDEX($AD$3:$AG$51,MATCH(1,($B2725=$AD$3:$AD$51)*($J2725=$AE$3:$AE$51),0),4),IF(N2725="positivo",INDEX($AD$55:$AG$109,MATCH(1,($B2725=$AD$55:$AD$109)*($J2725=$AE$55:$AE$109),0),4)))</f>
        <v>0</v>
      </c>
      <c r="Q2725" s="115" t="str">
        <f>VLOOKUP(M2725,Modelo!$A$2:$C$7,2,0)</f>
        <v>Transparencia y Gobierno de la Sostenibilidad</v>
      </c>
      <c r="R2725" s="118">
        <f t="array" ref="R2725">INDEX(Modelo!$F$1:$H$37,MATCH(1,(DataBase!Q2725=Modelo!$G$1:$G$37)*(DataBase!B2725=Modelo!$F$1:$F$37),0),3)</f>
        <v>0.23529411764705882</v>
      </c>
      <c r="S2725" s="115">
        <f t="shared" si="86"/>
        <v>0</v>
      </c>
      <c r="T2725" s="115">
        <f t="shared" si="87"/>
        <v>0</v>
      </c>
    </row>
    <row r="2726" spans="1:20" x14ac:dyDescent="0.3">
      <c r="A2726" s="115" t="s">
        <v>102</v>
      </c>
      <c r="B2726" s="115" t="s">
        <v>84</v>
      </c>
      <c r="C2726" s="115" t="s">
        <v>103</v>
      </c>
      <c r="D2726" s="115" t="s">
        <v>86</v>
      </c>
      <c r="E2726" s="115" t="s">
        <v>86</v>
      </c>
      <c r="F2726" s="115" t="s">
        <v>87</v>
      </c>
      <c r="G2726" s="115">
        <v>2003</v>
      </c>
      <c r="H2726" s="115" t="s">
        <v>104</v>
      </c>
      <c r="I2726" s="115">
        <v>15.602099798999999</v>
      </c>
      <c r="J2726" s="115" t="s">
        <v>13</v>
      </c>
      <c r="K2726" s="115">
        <f>INDEX(DatosProcesados!$A$1:$BF$101,MATCH(DataBase!A2726,DatosProcesados!$A$1:$A$101,0),MATCH(DataBase!J2726,DatosProcesados!$A$1:$BF$1,0))</f>
        <v>2024</v>
      </c>
      <c r="L2726" s="115" t="str">
        <f>INDEX(Modelo!$A$9:$D$89,MATCH(DataBase!$J2726,Modelo!$A$9:$A$89,0),MATCH(DataBase!L$1,Modelo!$A$9:$D$9,0))</f>
        <v>Información general</v>
      </c>
      <c r="M2726" s="115" t="str">
        <f>INDEX(Modelo!$A$9:$D$89,MATCH(DataBase!$J2726,Modelo!$A$9:$A$89,0),MATCH(DataBase!M$1,Modelo!$A$9:$D$9,0))</f>
        <v>Pilar 1</v>
      </c>
      <c r="N2726" s="115" t="str">
        <f>INDEX(Modelo!$A$9:$D$89,MATCH(DataBase!$J2726,Modelo!$A$9:$A$89,0),MATCH(DataBase!N$1,Modelo!$A$9:$D$9,0))</f>
        <v>boolean</v>
      </c>
      <c r="O2726" s="115" t="b">
        <f t="array" ref="O2726">IF(N2726="negativo",INDEX($AD$3:$AG$51,MATCH(1,($B2726=$AD$3:$AD$51)*($J2726=$AE$3:$AE$51),0),3),IF(N2726="positivo",INDEX($AD$55:$AG$109,MATCH(1,($B2726=$AD$55:$AD$109)*($J2726=$AE$55:$AE$109),0),3)))</f>
        <v>0</v>
      </c>
      <c r="P2726" s="115" t="b">
        <f t="array" ref="P2726">IF(N2726="negativo",INDEX($AD$3:$AG$51,MATCH(1,($B2726=$AD$3:$AD$51)*($J2726=$AE$3:$AE$51),0),4),IF(N2726="positivo",INDEX($AD$55:$AG$109,MATCH(1,($B2726=$AD$55:$AD$109)*($J2726=$AE$55:$AE$109),0),4)))</f>
        <v>0</v>
      </c>
      <c r="Q2726" s="115" t="str">
        <f>VLOOKUP(M2726,Modelo!$A$2:$C$7,2,0)</f>
        <v>Transparencia y Gobierno de la Sostenibilidad</v>
      </c>
      <c r="R2726" s="118">
        <f t="array" ref="R2726">INDEX(Modelo!$F$1:$H$37,MATCH(1,(DataBase!Q2726=Modelo!$G$1:$G$37)*(DataBase!B2726=Modelo!$F$1:$F$37),0),3)</f>
        <v>0.29411764705882354</v>
      </c>
      <c r="S2726" s="115">
        <f t="shared" si="86"/>
        <v>0</v>
      </c>
      <c r="T2726" s="115">
        <f t="shared" si="87"/>
        <v>0</v>
      </c>
    </row>
    <row r="2727" spans="1:20" x14ac:dyDescent="0.3">
      <c r="A2727" s="115" t="s">
        <v>228</v>
      </c>
      <c r="B2727" s="115" t="s">
        <v>216</v>
      </c>
      <c r="C2727" s="115" t="s">
        <v>97</v>
      </c>
      <c r="D2727" s="115" t="s">
        <v>86</v>
      </c>
      <c r="E2727" s="115" t="s">
        <v>87</v>
      </c>
      <c r="F2727" s="115" t="s">
        <v>87</v>
      </c>
      <c r="G2727" s="115">
        <v>1991</v>
      </c>
      <c r="H2727" s="115" t="s">
        <v>229</v>
      </c>
      <c r="I2727" s="115">
        <v>5.1614047279999999</v>
      </c>
      <c r="J2727" s="115" t="s">
        <v>13</v>
      </c>
      <c r="K2727" s="115">
        <f>INDEX(DatosProcesados!$A$1:$BF$101,MATCH(DataBase!A2727,DatosProcesados!$A$1:$A$101,0),MATCH(DataBase!J2727,DatosProcesados!$A$1:$BF$1,0))</f>
        <v>2024</v>
      </c>
      <c r="L2727" s="115" t="str">
        <f>INDEX(Modelo!$A$9:$D$89,MATCH(DataBase!$J2727,Modelo!$A$9:$A$89,0),MATCH(DataBase!L$1,Modelo!$A$9:$D$9,0))</f>
        <v>Información general</v>
      </c>
      <c r="M2727" s="115" t="str">
        <f>INDEX(Modelo!$A$9:$D$89,MATCH(DataBase!$J2727,Modelo!$A$9:$A$89,0),MATCH(DataBase!M$1,Modelo!$A$9:$D$9,0))</f>
        <v>Pilar 1</v>
      </c>
      <c r="N2727" s="115" t="str">
        <f>INDEX(Modelo!$A$9:$D$89,MATCH(DataBase!$J2727,Modelo!$A$9:$A$89,0),MATCH(DataBase!N$1,Modelo!$A$9:$D$9,0))</f>
        <v>boolean</v>
      </c>
      <c r="O2727" s="115" t="b">
        <f t="array" ref="O2727">IF(N2727="negativo",INDEX($AD$3:$AG$51,MATCH(1,($B2727=$AD$3:$AD$51)*($J2727=$AE$3:$AE$51),0),3),IF(N2727="positivo",INDEX($AD$55:$AG$109,MATCH(1,($B2727=$AD$55:$AD$109)*($J2727=$AE$55:$AE$109),0),3)))</f>
        <v>0</v>
      </c>
      <c r="P2727" s="115" t="b">
        <f t="array" ref="P2727">IF(N2727="negativo",INDEX($AD$3:$AG$51,MATCH(1,($B2727=$AD$3:$AD$51)*($J2727=$AE$3:$AE$51),0),4),IF(N2727="positivo",INDEX($AD$55:$AG$109,MATCH(1,($B2727=$AD$55:$AD$109)*($J2727=$AE$55:$AE$109),0),4)))</f>
        <v>0</v>
      </c>
      <c r="Q2727" s="115" t="str">
        <f>VLOOKUP(M2727,Modelo!$A$2:$C$7,2,0)</f>
        <v>Transparencia y Gobierno de la Sostenibilidad</v>
      </c>
      <c r="R2727" s="118">
        <f t="array" ref="R2727">INDEX(Modelo!$F$1:$H$37,MATCH(1,(DataBase!Q2727=Modelo!$G$1:$G$37)*(DataBase!B2727=Modelo!$F$1:$F$37),0),3)</f>
        <v>0.15789473684210525</v>
      </c>
      <c r="S2727" s="115">
        <f t="shared" si="86"/>
        <v>0</v>
      </c>
      <c r="T2727" s="115">
        <f t="shared" si="87"/>
        <v>0</v>
      </c>
    </row>
    <row r="2728" spans="1:20" x14ac:dyDescent="0.3">
      <c r="A2728" s="115" t="s">
        <v>261</v>
      </c>
      <c r="B2728" s="115" t="s">
        <v>216</v>
      </c>
      <c r="C2728" s="115" t="s">
        <v>103</v>
      </c>
      <c r="D2728" s="115" t="s">
        <v>86</v>
      </c>
      <c r="E2728" s="115" t="s">
        <v>87</v>
      </c>
      <c r="F2728" s="115" t="s">
        <v>87</v>
      </c>
      <c r="G2728" s="115">
        <v>1806</v>
      </c>
      <c r="H2728" s="115" t="s">
        <v>244</v>
      </c>
      <c r="I2728" s="115">
        <v>2.382092359</v>
      </c>
      <c r="J2728" s="115" t="s">
        <v>13</v>
      </c>
      <c r="K2728" s="115">
        <f>INDEX(DatosProcesados!$A$1:$BF$101,MATCH(DataBase!A2728,DatosProcesados!$A$1:$A$101,0),MATCH(DataBase!J2728,DatosProcesados!$A$1:$BF$1,0))</f>
        <v>2023</v>
      </c>
      <c r="L2728" s="115" t="str">
        <f>INDEX(Modelo!$A$9:$D$89,MATCH(DataBase!$J2728,Modelo!$A$9:$A$89,0),MATCH(DataBase!L$1,Modelo!$A$9:$D$9,0))</f>
        <v>Información general</v>
      </c>
      <c r="M2728" s="115" t="str">
        <f>INDEX(Modelo!$A$9:$D$89,MATCH(DataBase!$J2728,Modelo!$A$9:$A$89,0),MATCH(DataBase!M$1,Modelo!$A$9:$D$9,0))</f>
        <v>Pilar 1</v>
      </c>
      <c r="N2728" s="115" t="str">
        <f>INDEX(Modelo!$A$9:$D$89,MATCH(DataBase!$J2728,Modelo!$A$9:$A$89,0),MATCH(DataBase!N$1,Modelo!$A$9:$D$9,0))</f>
        <v>boolean</v>
      </c>
      <c r="O2728" s="115" t="b">
        <f t="array" ref="O2728">IF(N2728="negativo",INDEX($AD$3:$AG$51,MATCH(1,($B2728=$AD$3:$AD$51)*($J2728=$AE$3:$AE$51),0),3),IF(N2728="positivo",INDEX($AD$55:$AG$109,MATCH(1,($B2728=$AD$55:$AD$109)*($J2728=$AE$55:$AE$109),0),3)))</f>
        <v>0</v>
      </c>
      <c r="P2728" s="115" t="b">
        <f t="array" ref="P2728">IF(N2728="negativo",INDEX($AD$3:$AG$51,MATCH(1,($B2728=$AD$3:$AD$51)*($J2728=$AE$3:$AE$51),0),4),IF(N2728="positivo",INDEX($AD$55:$AG$109,MATCH(1,($B2728=$AD$55:$AD$109)*($J2728=$AE$55:$AE$109),0),4)))</f>
        <v>0</v>
      </c>
      <c r="Q2728" s="115" t="str">
        <f>VLOOKUP(M2728,Modelo!$A$2:$C$7,2,0)</f>
        <v>Transparencia y Gobierno de la Sostenibilidad</v>
      </c>
      <c r="R2728" s="118">
        <f t="array" ref="R2728">INDEX(Modelo!$F$1:$H$37,MATCH(1,(DataBase!Q2728=Modelo!$G$1:$G$37)*(DataBase!B2728=Modelo!$F$1:$F$37),0),3)</f>
        <v>0.15789473684210525</v>
      </c>
      <c r="S2728" s="115">
        <f t="shared" si="86"/>
        <v>0</v>
      </c>
      <c r="T2728" s="115">
        <f t="shared" si="87"/>
        <v>0</v>
      </c>
    </row>
    <row r="2729" spans="1:20" x14ac:dyDescent="0.3">
      <c r="A2729" s="115" t="s">
        <v>269</v>
      </c>
      <c r="B2729" s="115" t="s">
        <v>216</v>
      </c>
      <c r="C2729" s="115" t="s">
        <v>103</v>
      </c>
      <c r="D2729" s="115" t="s">
        <v>87</v>
      </c>
      <c r="E2729" s="115" t="s">
        <v>87</v>
      </c>
      <c r="F2729" s="115" t="s">
        <v>87</v>
      </c>
      <c r="G2729" s="115">
        <v>1932</v>
      </c>
      <c r="H2729" s="115" t="s">
        <v>125</v>
      </c>
      <c r="I2729" s="115">
        <v>2.1928266769999998</v>
      </c>
      <c r="J2729" s="115" t="s">
        <v>13</v>
      </c>
      <c r="K2729" s="115">
        <f>INDEX(DatosProcesados!$A$1:$BF$101,MATCH(DataBase!A2729,DatosProcesados!$A$1:$A$101,0),MATCH(DataBase!J2729,DatosProcesados!$A$1:$BF$1,0))</f>
        <v>2024</v>
      </c>
      <c r="L2729" s="115" t="str">
        <f>INDEX(Modelo!$A$9:$D$89,MATCH(DataBase!$J2729,Modelo!$A$9:$A$89,0),MATCH(DataBase!L$1,Modelo!$A$9:$D$9,0))</f>
        <v>Información general</v>
      </c>
      <c r="M2729" s="115" t="str">
        <f>INDEX(Modelo!$A$9:$D$89,MATCH(DataBase!$J2729,Modelo!$A$9:$A$89,0),MATCH(DataBase!M$1,Modelo!$A$9:$D$9,0))</f>
        <v>Pilar 1</v>
      </c>
      <c r="N2729" s="115" t="str">
        <f>INDEX(Modelo!$A$9:$D$89,MATCH(DataBase!$J2729,Modelo!$A$9:$A$89,0),MATCH(DataBase!N$1,Modelo!$A$9:$D$9,0))</f>
        <v>boolean</v>
      </c>
      <c r="O2729" s="115" t="b">
        <f t="array" ref="O2729">IF(N2729="negativo",INDEX($AD$3:$AG$51,MATCH(1,($B2729=$AD$3:$AD$51)*($J2729=$AE$3:$AE$51),0),3),IF(N2729="positivo",INDEX($AD$55:$AG$109,MATCH(1,($B2729=$AD$55:$AD$109)*($J2729=$AE$55:$AE$109),0),3)))</f>
        <v>0</v>
      </c>
      <c r="P2729" s="115" t="b">
        <f t="array" ref="P2729">IF(N2729="negativo",INDEX($AD$3:$AG$51,MATCH(1,($B2729=$AD$3:$AD$51)*($J2729=$AE$3:$AE$51),0),4),IF(N2729="positivo",INDEX($AD$55:$AG$109,MATCH(1,($B2729=$AD$55:$AD$109)*($J2729=$AE$55:$AE$109),0),4)))</f>
        <v>0</v>
      </c>
      <c r="Q2729" s="115" t="str">
        <f>VLOOKUP(M2729,Modelo!$A$2:$C$7,2,0)</f>
        <v>Transparencia y Gobierno de la Sostenibilidad</v>
      </c>
      <c r="R2729" s="118">
        <f t="array" ref="R2729">INDEX(Modelo!$F$1:$H$37,MATCH(1,(DataBase!Q2729=Modelo!$G$1:$G$37)*(DataBase!B2729=Modelo!$F$1:$F$37),0),3)</f>
        <v>0.15789473684210525</v>
      </c>
      <c r="S2729" s="115">
        <f t="shared" si="86"/>
        <v>0</v>
      </c>
      <c r="T2729" s="115">
        <f t="shared" si="87"/>
        <v>0</v>
      </c>
    </row>
    <row r="2730" spans="1:20" x14ac:dyDescent="0.3">
      <c r="A2730" s="115" t="s">
        <v>285</v>
      </c>
      <c r="B2730" s="115" t="s">
        <v>216</v>
      </c>
      <c r="C2730" s="115" t="s">
        <v>103</v>
      </c>
      <c r="D2730" s="115" t="s">
        <v>86</v>
      </c>
      <c r="E2730" s="115" t="s">
        <v>86</v>
      </c>
      <c r="F2730" s="115" t="s">
        <v>86</v>
      </c>
      <c r="G2730" s="115">
        <v>1920</v>
      </c>
      <c r="H2730" s="115" t="s">
        <v>125</v>
      </c>
      <c r="I2730" s="115">
        <v>1.9433909700000001</v>
      </c>
      <c r="J2730" s="115" t="s">
        <v>13</v>
      </c>
      <c r="K2730" s="115">
        <f>INDEX(DatosProcesados!$A$1:$BF$101,MATCH(DataBase!A2730,DatosProcesados!$A$1:$A$101,0),MATCH(DataBase!J2730,DatosProcesados!$A$1:$BF$1,0))</f>
        <v>2024</v>
      </c>
      <c r="L2730" s="115" t="str">
        <f>INDEX(Modelo!$A$9:$D$89,MATCH(DataBase!$J2730,Modelo!$A$9:$A$89,0),MATCH(DataBase!L$1,Modelo!$A$9:$D$9,0))</f>
        <v>Información general</v>
      </c>
      <c r="M2730" s="115" t="str">
        <f>INDEX(Modelo!$A$9:$D$89,MATCH(DataBase!$J2730,Modelo!$A$9:$A$89,0),MATCH(DataBase!M$1,Modelo!$A$9:$D$9,0))</f>
        <v>Pilar 1</v>
      </c>
      <c r="N2730" s="115" t="str">
        <f>INDEX(Modelo!$A$9:$D$89,MATCH(DataBase!$J2730,Modelo!$A$9:$A$89,0),MATCH(DataBase!N$1,Modelo!$A$9:$D$9,0))</f>
        <v>boolean</v>
      </c>
      <c r="O2730" s="115" t="b">
        <f t="array" ref="O2730">IF(N2730="negativo",INDEX($AD$3:$AG$51,MATCH(1,($B2730=$AD$3:$AD$51)*($J2730=$AE$3:$AE$51),0),3),IF(N2730="positivo",INDEX($AD$55:$AG$109,MATCH(1,($B2730=$AD$55:$AD$109)*($J2730=$AE$55:$AE$109),0),3)))</f>
        <v>0</v>
      </c>
      <c r="P2730" s="115" t="b">
        <f t="array" ref="P2730">IF(N2730="negativo",INDEX($AD$3:$AG$51,MATCH(1,($B2730=$AD$3:$AD$51)*($J2730=$AE$3:$AE$51),0),4),IF(N2730="positivo",INDEX($AD$55:$AG$109,MATCH(1,($B2730=$AD$55:$AD$109)*($J2730=$AE$55:$AE$109),0),4)))</f>
        <v>0</v>
      </c>
      <c r="Q2730" s="115" t="str">
        <f>VLOOKUP(M2730,Modelo!$A$2:$C$7,2,0)</f>
        <v>Transparencia y Gobierno de la Sostenibilidad</v>
      </c>
      <c r="R2730" s="118">
        <f t="array" ref="R2730">INDEX(Modelo!$F$1:$H$37,MATCH(1,(DataBase!Q2730=Modelo!$G$1:$G$37)*(DataBase!B2730=Modelo!$F$1:$F$37),0),3)</f>
        <v>0.15789473684210525</v>
      </c>
      <c r="S2730" s="115">
        <f t="shared" si="86"/>
        <v>0</v>
      </c>
      <c r="T2730" s="115">
        <f t="shared" si="87"/>
        <v>0</v>
      </c>
    </row>
    <row r="2731" spans="1:20" x14ac:dyDescent="0.3">
      <c r="A2731" s="115" t="s">
        <v>395</v>
      </c>
      <c r="B2731" s="115" t="s">
        <v>379</v>
      </c>
      <c r="C2731" s="115" t="s">
        <v>103</v>
      </c>
      <c r="D2731" s="115" t="s">
        <v>86</v>
      </c>
      <c r="E2731" s="115" t="s">
        <v>86</v>
      </c>
      <c r="F2731" s="115" t="s">
        <v>86</v>
      </c>
      <c r="G2731" s="115">
        <v>2015</v>
      </c>
      <c r="H2731" s="115" t="s">
        <v>125</v>
      </c>
      <c r="I2731" s="115">
        <v>0.76762142099999997</v>
      </c>
      <c r="J2731" s="115" t="s">
        <v>13</v>
      </c>
      <c r="K2731" s="115">
        <f>INDEX(DatosProcesados!$A$1:$BF$101,MATCH(DataBase!A2731,DatosProcesados!$A$1:$A$101,0),MATCH(DataBase!J2731,DatosProcesados!$A$1:$BF$1,0))</f>
        <v>2024</v>
      </c>
      <c r="L2731" s="115" t="str">
        <f>INDEX(Modelo!$A$9:$D$89,MATCH(DataBase!$J2731,Modelo!$A$9:$A$89,0),MATCH(DataBase!L$1,Modelo!$A$9:$D$9,0))</f>
        <v>Información general</v>
      </c>
      <c r="M2731" s="115" t="str">
        <f>INDEX(Modelo!$A$9:$D$89,MATCH(DataBase!$J2731,Modelo!$A$9:$A$89,0),MATCH(DataBase!M$1,Modelo!$A$9:$D$9,0))</f>
        <v>Pilar 1</v>
      </c>
      <c r="N2731" s="115" t="str">
        <f>INDEX(Modelo!$A$9:$D$89,MATCH(DataBase!$J2731,Modelo!$A$9:$A$89,0),MATCH(DataBase!N$1,Modelo!$A$9:$D$9,0))</f>
        <v>boolean</v>
      </c>
      <c r="O2731" s="115" t="b">
        <f t="array" ref="O2731">IF(N2731="negativo",INDEX($AD$3:$AG$51,MATCH(1,($B2731=$AD$3:$AD$51)*($J2731=$AE$3:$AE$51),0),3),IF(N2731="positivo",INDEX($AD$55:$AG$109,MATCH(1,($B2731=$AD$55:$AD$109)*($J2731=$AE$55:$AE$109),0),3)))</f>
        <v>0</v>
      </c>
      <c r="P2731" s="115" t="b">
        <f t="array" ref="P2731">IF(N2731="negativo",INDEX($AD$3:$AG$51,MATCH(1,($B2731=$AD$3:$AD$51)*($J2731=$AE$3:$AE$51),0),4),IF(N2731="positivo",INDEX($AD$55:$AG$109,MATCH(1,($B2731=$AD$55:$AD$109)*($J2731=$AE$55:$AE$109),0),4)))</f>
        <v>0</v>
      </c>
      <c r="Q2731" s="115" t="str">
        <f>VLOOKUP(M2731,Modelo!$A$2:$C$7,2,0)</f>
        <v>Transparencia y Gobierno de la Sostenibilidad</v>
      </c>
      <c r="R2731" s="118">
        <f t="array" ref="R2731">INDEX(Modelo!$F$1:$H$37,MATCH(1,(DataBase!Q2731=Modelo!$G$1:$G$37)*(DataBase!B2731=Modelo!$F$1:$F$37),0),3)</f>
        <v>0.19047619047619047</v>
      </c>
      <c r="S2731" s="115">
        <f t="shared" si="86"/>
        <v>0</v>
      </c>
      <c r="T2731" s="115">
        <f t="shared" si="87"/>
        <v>0</v>
      </c>
    </row>
    <row r="2732" spans="1:20" x14ac:dyDescent="0.3">
      <c r="A2732" s="115" t="s">
        <v>402</v>
      </c>
      <c r="B2732" s="115" t="s">
        <v>379</v>
      </c>
      <c r="C2732" s="115" t="s">
        <v>103</v>
      </c>
      <c r="D2732" s="115" t="s">
        <v>86</v>
      </c>
      <c r="E2732" s="115" t="s">
        <v>87</v>
      </c>
      <c r="F2732" s="115" t="s">
        <v>87</v>
      </c>
      <c r="G2732" s="115">
        <v>1961</v>
      </c>
      <c r="H2732" s="115" t="s">
        <v>125</v>
      </c>
      <c r="I2732" s="115">
        <v>0.498844856</v>
      </c>
      <c r="J2732" s="115" t="s">
        <v>13</v>
      </c>
      <c r="K2732" s="115">
        <f>INDEX(DatosProcesados!$A$1:$BF$101,MATCH(DataBase!A2732,DatosProcesados!$A$1:$A$101,0),MATCH(DataBase!J2732,DatosProcesados!$A$1:$BF$1,0))</f>
        <v>2023</v>
      </c>
      <c r="L2732" s="115" t="str">
        <f>INDEX(Modelo!$A$9:$D$89,MATCH(DataBase!$J2732,Modelo!$A$9:$A$89,0),MATCH(DataBase!L$1,Modelo!$A$9:$D$9,0))</f>
        <v>Información general</v>
      </c>
      <c r="M2732" s="115" t="str">
        <f>INDEX(Modelo!$A$9:$D$89,MATCH(DataBase!$J2732,Modelo!$A$9:$A$89,0),MATCH(DataBase!M$1,Modelo!$A$9:$D$9,0))</f>
        <v>Pilar 1</v>
      </c>
      <c r="N2732" s="115" t="str">
        <f>INDEX(Modelo!$A$9:$D$89,MATCH(DataBase!$J2732,Modelo!$A$9:$A$89,0),MATCH(DataBase!N$1,Modelo!$A$9:$D$9,0))</f>
        <v>boolean</v>
      </c>
      <c r="O2732" s="115" t="b">
        <f t="array" ref="O2732">IF(N2732="negativo",INDEX($AD$3:$AG$51,MATCH(1,($B2732=$AD$3:$AD$51)*($J2732=$AE$3:$AE$51),0),3),IF(N2732="positivo",INDEX($AD$55:$AG$109,MATCH(1,($B2732=$AD$55:$AD$109)*($J2732=$AE$55:$AE$109),0),3)))</f>
        <v>0</v>
      </c>
      <c r="P2732" s="115" t="b">
        <f t="array" ref="P2732">IF(N2732="negativo",INDEX($AD$3:$AG$51,MATCH(1,($B2732=$AD$3:$AD$51)*($J2732=$AE$3:$AE$51),0),4),IF(N2732="positivo",INDEX($AD$55:$AG$109,MATCH(1,($B2732=$AD$55:$AD$109)*($J2732=$AE$55:$AE$109),0),4)))</f>
        <v>0</v>
      </c>
      <c r="Q2732" s="115" t="str">
        <f>VLOOKUP(M2732,Modelo!$A$2:$C$7,2,0)</f>
        <v>Transparencia y Gobierno de la Sostenibilidad</v>
      </c>
      <c r="R2732" s="118">
        <f t="array" ref="R2732">INDEX(Modelo!$F$1:$H$37,MATCH(1,(DataBase!Q2732=Modelo!$G$1:$G$37)*(DataBase!B2732=Modelo!$F$1:$F$37),0),3)</f>
        <v>0.19047619047619047</v>
      </c>
      <c r="S2732" s="115">
        <f t="shared" si="86"/>
        <v>0</v>
      </c>
      <c r="T2732" s="115">
        <f t="shared" si="87"/>
        <v>0</v>
      </c>
    </row>
    <row r="2733" spans="1:20" x14ac:dyDescent="0.3">
      <c r="A2733" s="115" t="s">
        <v>389</v>
      </c>
      <c r="B2733" s="115" t="s">
        <v>379</v>
      </c>
      <c r="C2733" s="115" t="s">
        <v>103</v>
      </c>
      <c r="D2733" s="115" t="s">
        <v>86</v>
      </c>
      <c r="E2733" s="115" t="s">
        <v>87</v>
      </c>
      <c r="F2733" s="115" t="s">
        <v>87</v>
      </c>
      <c r="G2733" s="115">
        <v>1979</v>
      </c>
      <c r="H2733" s="115" t="s">
        <v>125</v>
      </c>
      <c r="I2733" s="115">
        <v>1.189537155</v>
      </c>
      <c r="J2733" s="115" t="s">
        <v>13</v>
      </c>
      <c r="K2733" s="115">
        <f>INDEX(DatosProcesados!$A$1:$BF$101,MATCH(DataBase!A2733,DatosProcesados!$A$1:$A$101,0),MATCH(DataBase!J2733,DatosProcesados!$A$1:$BF$1,0))</f>
        <v>2024</v>
      </c>
      <c r="L2733" s="115" t="str">
        <f>INDEX(Modelo!$A$9:$D$89,MATCH(DataBase!$J2733,Modelo!$A$9:$A$89,0),MATCH(DataBase!L$1,Modelo!$A$9:$D$9,0))</f>
        <v>Información general</v>
      </c>
      <c r="M2733" s="115" t="str">
        <f>INDEX(Modelo!$A$9:$D$89,MATCH(DataBase!$J2733,Modelo!$A$9:$A$89,0),MATCH(DataBase!M$1,Modelo!$A$9:$D$9,0))</f>
        <v>Pilar 1</v>
      </c>
      <c r="N2733" s="115" t="str">
        <f>INDEX(Modelo!$A$9:$D$89,MATCH(DataBase!$J2733,Modelo!$A$9:$A$89,0),MATCH(DataBase!N$1,Modelo!$A$9:$D$9,0))</f>
        <v>boolean</v>
      </c>
      <c r="O2733" s="115" t="b">
        <f t="array" ref="O2733">IF(N2733="negativo",INDEX($AD$3:$AG$51,MATCH(1,($B2733=$AD$3:$AD$51)*($J2733=$AE$3:$AE$51),0),3),IF(N2733="positivo",INDEX($AD$55:$AG$109,MATCH(1,($B2733=$AD$55:$AD$109)*($J2733=$AE$55:$AE$109),0),3)))</f>
        <v>0</v>
      </c>
      <c r="P2733" s="115" t="b">
        <f t="array" ref="P2733">IF(N2733="negativo",INDEX($AD$3:$AG$51,MATCH(1,($B2733=$AD$3:$AD$51)*($J2733=$AE$3:$AE$51),0),4),IF(N2733="positivo",INDEX($AD$55:$AG$109,MATCH(1,($B2733=$AD$55:$AD$109)*($J2733=$AE$55:$AE$109),0),4)))</f>
        <v>0</v>
      </c>
      <c r="Q2733" s="115" t="str">
        <f>VLOOKUP(M2733,Modelo!$A$2:$C$7,2,0)</f>
        <v>Transparencia y Gobierno de la Sostenibilidad</v>
      </c>
      <c r="R2733" s="118">
        <f t="array" ref="R2733">INDEX(Modelo!$F$1:$H$37,MATCH(1,(DataBase!Q2733=Modelo!$G$1:$G$37)*(DataBase!B2733=Modelo!$F$1:$F$37),0),3)</f>
        <v>0.19047619047619047</v>
      </c>
      <c r="S2733" s="115">
        <f t="shared" si="86"/>
        <v>0</v>
      </c>
      <c r="T2733" s="115">
        <f t="shared" si="87"/>
        <v>0</v>
      </c>
    </row>
    <row r="2734" spans="1:20" x14ac:dyDescent="0.3">
      <c r="A2734" s="115" t="s">
        <v>387</v>
      </c>
      <c r="B2734" s="115" t="s">
        <v>379</v>
      </c>
      <c r="C2734" s="115" t="s">
        <v>103</v>
      </c>
      <c r="D2734" s="115" t="s">
        <v>87</v>
      </c>
      <c r="E2734" s="115" t="s">
        <v>86</v>
      </c>
      <c r="F2734" s="115" t="s">
        <v>86</v>
      </c>
      <c r="G2734" s="115">
        <v>2008</v>
      </c>
      <c r="H2734" s="115" t="s">
        <v>125</v>
      </c>
      <c r="I2734" s="115">
        <v>1.3132825420000001</v>
      </c>
      <c r="J2734" s="115" t="s">
        <v>13</v>
      </c>
      <c r="K2734" s="115">
        <f>INDEX(DatosProcesados!$A$1:$BF$101,MATCH(DataBase!A2734,DatosProcesados!$A$1:$A$101,0),MATCH(DataBase!J2734,DatosProcesados!$A$1:$BF$1,0))</f>
        <v>2024</v>
      </c>
      <c r="L2734" s="115" t="str">
        <f>INDEX(Modelo!$A$9:$D$89,MATCH(DataBase!$J2734,Modelo!$A$9:$A$89,0),MATCH(DataBase!L$1,Modelo!$A$9:$D$9,0))</f>
        <v>Información general</v>
      </c>
      <c r="M2734" s="115" t="str">
        <f>INDEX(Modelo!$A$9:$D$89,MATCH(DataBase!$J2734,Modelo!$A$9:$A$89,0),MATCH(DataBase!M$1,Modelo!$A$9:$D$9,0))</f>
        <v>Pilar 1</v>
      </c>
      <c r="N2734" s="115" t="str">
        <f>INDEX(Modelo!$A$9:$D$89,MATCH(DataBase!$J2734,Modelo!$A$9:$A$89,0),MATCH(DataBase!N$1,Modelo!$A$9:$D$9,0))</f>
        <v>boolean</v>
      </c>
      <c r="O2734" s="115" t="b">
        <f t="array" ref="O2734">IF(N2734="negativo",INDEX($AD$3:$AG$51,MATCH(1,($B2734=$AD$3:$AD$51)*($J2734=$AE$3:$AE$51),0),3),IF(N2734="positivo",INDEX($AD$55:$AG$109,MATCH(1,($B2734=$AD$55:$AD$109)*($J2734=$AE$55:$AE$109),0),3)))</f>
        <v>0</v>
      </c>
      <c r="P2734" s="115" t="b">
        <f t="array" ref="P2734">IF(N2734="negativo",INDEX($AD$3:$AG$51,MATCH(1,($B2734=$AD$3:$AD$51)*($J2734=$AE$3:$AE$51),0),4),IF(N2734="positivo",INDEX($AD$55:$AG$109,MATCH(1,($B2734=$AD$55:$AD$109)*($J2734=$AE$55:$AE$109),0),4)))</f>
        <v>0</v>
      </c>
      <c r="Q2734" s="115" t="str">
        <f>VLOOKUP(M2734,Modelo!$A$2:$C$7,2,0)</f>
        <v>Transparencia y Gobierno de la Sostenibilidad</v>
      </c>
      <c r="R2734" s="118">
        <f t="array" ref="R2734">INDEX(Modelo!$F$1:$H$37,MATCH(1,(DataBase!Q2734=Modelo!$G$1:$G$37)*(DataBase!B2734=Modelo!$F$1:$F$37),0),3)</f>
        <v>0.19047619047619047</v>
      </c>
      <c r="S2734" s="115">
        <f t="shared" si="86"/>
        <v>0</v>
      </c>
      <c r="T2734" s="115">
        <f t="shared" si="87"/>
        <v>0</v>
      </c>
    </row>
    <row r="2735" spans="1:20" x14ac:dyDescent="0.3">
      <c r="A2735" s="115" t="s">
        <v>400</v>
      </c>
      <c r="B2735" s="115" t="s">
        <v>379</v>
      </c>
      <c r="C2735" s="115" t="s">
        <v>103</v>
      </c>
      <c r="D2735" s="115" t="s">
        <v>86</v>
      </c>
      <c r="E2735" s="115" t="s">
        <v>86</v>
      </c>
      <c r="F2735" s="115" t="s">
        <v>86</v>
      </c>
      <c r="G2735" s="115">
        <v>1977</v>
      </c>
      <c r="H2735" s="115" t="s">
        <v>125</v>
      </c>
      <c r="I2735" s="115">
        <v>0.74612668500000001</v>
      </c>
      <c r="J2735" s="115" t="s">
        <v>13</v>
      </c>
      <c r="K2735" s="115">
        <f>INDEX(DatosProcesados!$A$1:$BF$101,MATCH(DataBase!A2735,DatosProcesados!$A$1:$A$101,0),MATCH(DataBase!J2735,DatosProcesados!$A$1:$BF$1,0))</f>
        <v>2024</v>
      </c>
      <c r="L2735" s="115" t="str">
        <f>INDEX(Modelo!$A$9:$D$89,MATCH(DataBase!$J2735,Modelo!$A$9:$A$89,0),MATCH(DataBase!L$1,Modelo!$A$9:$D$9,0))</f>
        <v>Información general</v>
      </c>
      <c r="M2735" s="115" t="str">
        <f>INDEX(Modelo!$A$9:$D$89,MATCH(DataBase!$J2735,Modelo!$A$9:$A$89,0),MATCH(DataBase!M$1,Modelo!$A$9:$D$9,0))</f>
        <v>Pilar 1</v>
      </c>
      <c r="N2735" s="115" t="str">
        <f>INDEX(Modelo!$A$9:$D$89,MATCH(DataBase!$J2735,Modelo!$A$9:$A$89,0),MATCH(DataBase!N$1,Modelo!$A$9:$D$9,0))</f>
        <v>boolean</v>
      </c>
      <c r="O2735" s="115" t="b">
        <f t="array" ref="O2735">IF(N2735="negativo",INDEX($AD$3:$AG$51,MATCH(1,($B2735=$AD$3:$AD$51)*($J2735=$AE$3:$AE$51),0),3),IF(N2735="positivo",INDEX($AD$55:$AG$109,MATCH(1,($B2735=$AD$55:$AD$109)*($J2735=$AE$55:$AE$109),0),3)))</f>
        <v>0</v>
      </c>
      <c r="P2735" s="115" t="b">
        <f t="array" ref="P2735">IF(N2735="negativo",INDEX($AD$3:$AG$51,MATCH(1,($B2735=$AD$3:$AD$51)*($J2735=$AE$3:$AE$51),0),4),IF(N2735="positivo",INDEX($AD$55:$AG$109,MATCH(1,($B2735=$AD$55:$AD$109)*($J2735=$AE$55:$AE$109),0),4)))</f>
        <v>0</v>
      </c>
      <c r="Q2735" s="115" t="str">
        <f>VLOOKUP(M2735,Modelo!$A$2:$C$7,2,0)</f>
        <v>Transparencia y Gobierno de la Sostenibilidad</v>
      </c>
      <c r="R2735" s="118">
        <f t="array" ref="R2735">INDEX(Modelo!$F$1:$H$37,MATCH(1,(DataBase!Q2735=Modelo!$G$1:$G$37)*(DataBase!B2735=Modelo!$F$1:$F$37),0),3)</f>
        <v>0.19047619047619047</v>
      </c>
      <c r="S2735" s="115">
        <f t="shared" si="86"/>
        <v>0</v>
      </c>
      <c r="T2735" s="115">
        <f t="shared" si="87"/>
        <v>0</v>
      </c>
    </row>
    <row r="2736" spans="1:20" x14ac:dyDescent="0.3">
      <c r="A2736" s="115" t="s">
        <v>326</v>
      </c>
      <c r="B2736" s="115" t="s">
        <v>313</v>
      </c>
      <c r="C2736" s="115" t="s">
        <v>103</v>
      </c>
      <c r="D2736" s="115" t="s">
        <v>87</v>
      </c>
      <c r="E2736" s="115" t="s">
        <v>86</v>
      </c>
      <c r="F2736" s="115" t="s">
        <v>86</v>
      </c>
      <c r="G2736" s="115">
        <v>1938</v>
      </c>
      <c r="H2736" s="115" t="s">
        <v>125</v>
      </c>
      <c r="I2736" s="115">
        <v>11.88773162</v>
      </c>
      <c r="J2736" s="115" t="s">
        <v>13</v>
      </c>
      <c r="K2736" s="115" t="str">
        <f>INDEX(DatosProcesados!$A$1:$BF$101,MATCH(DataBase!A2736,DatosProcesados!$A$1:$A$101,0),MATCH(DataBase!J2736,DatosProcesados!$A$1:$BF$1,0))</f>
        <v>No tiene</v>
      </c>
      <c r="L2736" s="115" t="str">
        <f>INDEX(Modelo!$A$9:$D$89,MATCH(DataBase!$J2736,Modelo!$A$9:$A$89,0),MATCH(DataBase!L$1,Modelo!$A$9:$D$9,0))</f>
        <v>Información general</v>
      </c>
      <c r="M2736" s="115" t="str">
        <f>INDEX(Modelo!$A$9:$D$89,MATCH(DataBase!$J2736,Modelo!$A$9:$A$89,0),MATCH(DataBase!M$1,Modelo!$A$9:$D$9,0))</f>
        <v>Pilar 1</v>
      </c>
      <c r="N2736" s="115" t="str">
        <f>INDEX(Modelo!$A$9:$D$89,MATCH(DataBase!$J2736,Modelo!$A$9:$A$89,0),MATCH(DataBase!N$1,Modelo!$A$9:$D$9,0))</f>
        <v>boolean</v>
      </c>
      <c r="O2736" s="115" t="b">
        <f t="array" ref="O2736">IF(N2736="negativo",INDEX($AD$3:$AG$51,MATCH(1,($B2736=$AD$3:$AD$51)*($J2736=$AE$3:$AE$51),0),3),IF(N2736="positivo",INDEX($AD$55:$AG$109,MATCH(1,($B2736=$AD$55:$AD$109)*($J2736=$AE$55:$AE$109),0),3)))</f>
        <v>0</v>
      </c>
      <c r="P2736" s="115" t="b">
        <f t="array" ref="P2736">IF(N2736="negativo",INDEX($AD$3:$AG$51,MATCH(1,($B2736=$AD$3:$AD$51)*($J2736=$AE$3:$AE$51),0),4),IF(N2736="positivo",INDEX($AD$55:$AG$109,MATCH(1,($B2736=$AD$55:$AD$109)*($J2736=$AE$55:$AE$109),0),4)))</f>
        <v>0</v>
      </c>
      <c r="Q2736" s="115" t="str">
        <f>VLOOKUP(M2736,Modelo!$A$2:$C$7,2,0)</f>
        <v>Transparencia y Gobierno de la Sostenibilidad</v>
      </c>
      <c r="R2736" s="118">
        <f t="array" ref="R2736">INDEX(Modelo!$F$1:$H$37,MATCH(1,(DataBase!Q2736=Modelo!$G$1:$G$37)*(DataBase!B2736=Modelo!$F$1:$F$37),0),3)</f>
        <v>0.23529411764705882</v>
      </c>
      <c r="S2736" s="115">
        <f t="shared" si="86"/>
        <v>0</v>
      </c>
      <c r="T2736" s="115">
        <f t="shared" si="87"/>
        <v>0</v>
      </c>
    </row>
    <row r="2737" spans="1:20" x14ac:dyDescent="0.3">
      <c r="A2737" s="115" t="s">
        <v>339</v>
      </c>
      <c r="B2737" s="115" t="s">
        <v>313</v>
      </c>
      <c r="C2737" s="115" t="s">
        <v>103</v>
      </c>
      <c r="D2737" s="115" t="s">
        <v>86</v>
      </c>
      <c r="E2737" s="115" t="s">
        <v>86</v>
      </c>
      <c r="F2737" s="115" t="s">
        <v>87</v>
      </c>
      <c r="G2737" s="115">
        <v>1984</v>
      </c>
      <c r="H2737" s="115" t="s">
        <v>177</v>
      </c>
      <c r="I2737" s="115">
        <v>5.5116464790000004</v>
      </c>
      <c r="J2737" s="115" t="s">
        <v>13</v>
      </c>
      <c r="K2737" s="115">
        <f>INDEX(DatosProcesados!$A$1:$BF$101,MATCH(DataBase!A2737,DatosProcesados!$A$1:$A$101,0),MATCH(DataBase!J2737,DatosProcesados!$A$1:$BF$1,0))</f>
        <v>2024</v>
      </c>
      <c r="L2737" s="115" t="str">
        <f>INDEX(Modelo!$A$9:$D$89,MATCH(DataBase!$J2737,Modelo!$A$9:$A$89,0),MATCH(DataBase!L$1,Modelo!$A$9:$D$9,0))</f>
        <v>Información general</v>
      </c>
      <c r="M2737" s="115" t="str">
        <f>INDEX(Modelo!$A$9:$D$89,MATCH(DataBase!$J2737,Modelo!$A$9:$A$89,0),MATCH(DataBase!M$1,Modelo!$A$9:$D$9,0))</f>
        <v>Pilar 1</v>
      </c>
      <c r="N2737" s="115" t="str">
        <f>INDEX(Modelo!$A$9:$D$89,MATCH(DataBase!$J2737,Modelo!$A$9:$A$89,0),MATCH(DataBase!N$1,Modelo!$A$9:$D$9,0))</f>
        <v>boolean</v>
      </c>
      <c r="O2737" s="115" t="b">
        <f t="array" ref="O2737">IF(N2737="negativo",INDEX($AD$3:$AG$51,MATCH(1,($B2737=$AD$3:$AD$51)*($J2737=$AE$3:$AE$51),0),3),IF(N2737="positivo",INDEX($AD$55:$AG$109,MATCH(1,($B2737=$AD$55:$AD$109)*($J2737=$AE$55:$AE$109),0),3)))</f>
        <v>0</v>
      </c>
      <c r="P2737" s="115" t="b">
        <f t="array" ref="P2737">IF(N2737="negativo",INDEX($AD$3:$AG$51,MATCH(1,($B2737=$AD$3:$AD$51)*($J2737=$AE$3:$AE$51),0),4),IF(N2737="positivo",INDEX($AD$55:$AG$109,MATCH(1,($B2737=$AD$55:$AD$109)*($J2737=$AE$55:$AE$109),0),4)))</f>
        <v>0</v>
      </c>
      <c r="Q2737" s="115" t="str">
        <f>VLOOKUP(M2737,Modelo!$A$2:$C$7,2,0)</f>
        <v>Transparencia y Gobierno de la Sostenibilidad</v>
      </c>
      <c r="R2737" s="118">
        <f t="array" ref="R2737">INDEX(Modelo!$F$1:$H$37,MATCH(1,(DataBase!Q2737=Modelo!$G$1:$G$37)*(DataBase!B2737=Modelo!$F$1:$F$37),0),3)</f>
        <v>0.23529411764705882</v>
      </c>
      <c r="S2737" s="115">
        <f t="shared" si="86"/>
        <v>0</v>
      </c>
      <c r="T2737" s="115">
        <f t="shared" si="87"/>
        <v>0</v>
      </c>
    </row>
    <row r="2738" spans="1:20" x14ac:dyDescent="0.3">
      <c r="A2738" s="115" t="s">
        <v>317</v>
      </c>
      <c r="B2738" s="115" t="s">
        <v>313</v>
      </c>
      <c r="C2738" s="115" t="s">
        <v>103</v>
      </c>
      <c r="D2738" s="115" t="s">
        <v>87</v>
      </c>
      <c r="E2738" s="115" t="s">
        <v>86</v>
      </c>
      <c r="F2738" s="115" t="s">
        <v>86</v>
      </c>
      <c r="G2738" s="115">
        <v>2009</v>
      </c>
      <c r="H2738" s="115" t="s">
        <v>125</v>
      </c>
      <c r="I2738" s="115">
        <v>19.439396106</v>
      </c>
      <c r="J2738" s="115" t="s">
        <v>13</v>
      </c>
      <c r="K2738" s="115">
        <f>INDEX(DatosProcesados!$A$1:$BF$101,MATCH(DataBase!A2738,DatosProcesados!$A$1:$A$101,0),MATCH(DataBase!J2738,DatosProcesados!$A$1:$BF$1,0))</f>
        <v>2023</v>
      </c>
      <c r="L2738" s="115" t="str">
        <f>INDEX(Modelo!$A$9:$D$89,MATCH(DataBase!$J2738,Modelo!$A$9:$A$89,0),MATCH(DataBase!L$1,Modelo!$A$9:$D$9,0))</f>
        <v>Información general</v>
      </c>
      <c r="M2738" s="115" t="str">
        <f>INDEX(Modelo!$A$9:$D$89,MATCH(DataBase!$J2738,Modelo!$A$9:$A$89,0),MATCH(DataBase!M$1,Modelo!$A$9:$D$9,0))</f>
        <v>Pilar 1</v>
      </c>
      <c r="N2738" s="115" t="str">
        <f>INDEX(Modelo!$A$9:$D$89,MATCH(DataBase!$J2738,Modelo!$A$9:$A$89,0),MATCH(DataBase!N$1,Modelo!$A$9:$D$9,0))</f>
        <v>boolean</v>
      </c>
      <c r="O2738" s="115" t="b">
        <f t="array" ref="O2738">IF(N2738="negativo",INDEX($AD$3:$AG$51,MATCH(1,($B2738=$AD$3:$AD$51)*($J2738=$AE$3:$AE$51),0),3),IF(N2738="positivo",INDEX($AD$55:$AG$109,MATCH(1,($B2738=$AD$55:$AD$109)*($J2738=$AE$55:$AE$109),0),3)))</f>
        <v>0</v>
      </c>
      <c r="P2738" s="115" t="b">
        <f t="array" ref="P2738">IF(N2738="negativo",INDEX($AD$3:$AG$51,MATCH(1,($B2738=$AD$3:$AD$51)*($J2738=$AE$3:$AE$51),0),4),IF(N2738="positivo",INDEX($AD$55:$AG$109,MATCH(1,($B2738=$AD$55:$AD$109)*($J2738=$AE$55:$AE$109),0),4)))</f>
        <v>0</v>
      </c>
      <c r="Q2738" s="115" t="str">
        <f>VLOOKUP(M2738,Modelo!$A$2:$C$7,2,0)</f>
        <v>Transparencia y Gobierno de la Sostenibilidad</v>
      </c>
      <c r="R2738" s="118">
        <f t="array" ref="R2738">INDEX(Modelo!$F$1:$H$37,MATCH(1,(DataBase!Q2738=Modelo!$G$1:$G$37)*(DataBase!B2738=Modelo!$F$1:$F$37),0),3)</f>
        <v>0.23529411764705882</v>
      </c>
      <c r="S2738" s="115">
        <f t="shared" si="86"/>
        <v>0</v>
      </c>
      <c r="T2738" s="115">
        <f t="shared" si="87"/>
        <v>0</v>
      </c>
    </row>
    <row r="2739" spans="1:20" x14ac:dyDescent="0.3">
      <c r="A2739" s="115" t="s">
        <v>211</v>
      </c>
      <c r="B2739" s="115" t="s">
        <v>84</v>
      </c>
      <c r="C2739" s="115" t="s">
        <v>103</v>
      </c>
      <c r="D2739" s="115" t="s">
        <v>86</v>
      </c>
      <c r="E2739" s="115" t="s">
        <v>87</v>
      </c>
      <c r="F2739" s="115" t="s">
        <v>86</v>
      </c>
      <c r="G2739" s="115">
        <v>1972</v>
      </c>
      <c r="H2739" s="115" t="s">
        <v>125</v>
      </c>
      <c r="I2739" s="115">
        <v>0</v>
      </c>
      <c r="J2739" s="115" t="s">
        <v>13</v>
      </c>
      <c r="K2739" s="115">
        <f>INDEX(DatosProcesados!$A$1:$BF$101,MATCH(DataBase!A2739,DatosProcesados!$A$1:$A$101,0),MATCH(DataBase!J2739,DatosProcesados!$A$1:$BF$1,0))</f>
        <v>2024</v>
      </c>
      <c r="L2739" s="115" t="str">
        <f>INDEX(Modelo!$A$9:$D$89,MATCH(DataBase!$J2739,Modelo!$A$9:$A$89,0),MATCH(DataBase!L$1,Modelo!$A$9:$D$9,0))</f>
        <v>Información general</v>
      </c>
      <c r="M2739" s="115" t="str">
        <f>INDEX(Modelo!$A$9:$D$89,MATCH(DataBase!$J2739,Modelo!$A$9:$A$89,0),MATCH(DataBase!M$1,Modelo!$A$9:$D$9,0))</f>
        <v>Pilar 1</v>
      </c>
      <c r="N2739" s="115" t="str">
        <f>INDEX(Modelo!$A$9:$D$89,MATCH(DataBase!$J2739,Modelo!$A$9:$A$89,0),MATCH(DataBase!N$1,Modelo!$A$9:$D$9,0))</f>
        <v>boolean</v>
      </c>
      <c r="O2739" s="115" t="b">
        <f t="array" ref="O2739">IF(N2739="negativo",INDEX($AD$3:$AG$51,MATCH(1,($B2739=$AD$3:$AD$51)*($J2739=$AE$3:$AE$51),0),3),IF(N2739="positivo",INDEX($AD$55:$AG$109,MATCH(1,($B2739=$AD$55:$AD$109)*($J2739=$AE$55:$AE$109),0),3)))</f>
        <v>0</v>
      </c>
      <c r="P2739" s="115" t="b">
        <f t="array" ref="P2739">IF(N2739="negativo",INDEX($AD$3:$AG$51,MATCH(1,($B2739=$AD$3:$AD$51)*($J2739=$AE$3:$AE$51),0),4),IF(N2739="positivo",INDEX($AD$55:$AG$109,MATCH(1,($B2739=$AD$55:$AD$109)*($J2739=$AE$55:$AE$109),0),4)))</f>
        <v>0</v>
      </c>
      <c r="Q2739" s="115" t="str">
        <f>VLOOKUP(M2739,Modelo!$A$2:$C$7,2,0)</f>
        <v>Transparencia y Gobierno de la Sostenibilidad</v>
      </c>
      <c r="R2739" s="118">
        <f t="array" ref="R2739">INDEX(Modelo!$F$1:$H$37,MATCH(1,(DataBase!Q2739=Modelo!$G$1:$G$37)*(DataBase!B2739=Modelo!$F$1:$F$37),0),3)</f>
        <v>0.29411764705882354</v>
      </c>
      <c r="S2739" s="115">
        <f t="shared" si="86"/>
        <v>0</v>
      </c>
      <c r="T2739" s="115">
        <f t="shared" si="87"/>
        <v>0</v>
      </c>
    </row>
    <row r="2740" spans="1:20" x14ac:dyDescent="0.3">
      <c r="A2740" s="115" t="s">
        <v>351</v>
      </c>
      <c r="B2740" s="115" t="s">
        <v>313</v>
      </c>
      <c r="C2740" s="115" t="s">
        <v>103</v>
      </c>
      <c r="D2740" s="115" t="s">
        <v>87</v>
      </c>
      <c r="E2740" s="115" t="s">
        <v>86</v>
      </c>
      <c r="F2740" s="115" t="s">
        <v>86</v>
      </c>
      <c r="G2740" s="115">
        <v>1997</v>
      </c>
      <c r="H2740" s="115" t="s">
        <v>125</v>
      </c>
      <c r="I2740" s="115">
        <v>3.874476933</v>
      </c>
      <c r="J2740" s="115" t="s">
        <v>13</v>
      </c>
      <c r="K2740" s="115" t="str">
        <f>INDEX(DatosProcesados!$A$1:$BF$101,MATCH(DataBase!A2740,DatosProcesados!$A$1:$A$101,0),MATCH(DataBase!J2740,DatosProcesados!$A$1:$BF$1,0))</f>
        <v>No tiene</v>
      </c>
      <c r="L2740" s="115" t="str">
        <f>INDEX(Modelo!$A$9:$D$89,MATCH(DataBase!$J2740,Modelo!$A$9:$A$89,0),MATCH(DataBase!L$1,Modelo!$A$9:$D$9,0))</f>
        <v>Información general</v>
      </c>
      <c r="M2740" s="115" t="str">
        <f>INDEX(Modelo!$A$9:$D$89,MATCH(DataBase!$J2740,Modelo!$A$9:$A$89,0),MATCH(DataBase!M$1,Modelo!$A$9:$D$9,0))</f>
        <v>Pilar 1</v>
      </c>
      <c r="N2740" s="115" t="str">
        <f>INDEX(Modelo!$A$9:$D$89,MATCH(DataBase!$J2740,Modelo!$A$9:$A$89,0),MATCH(DataBase!N$1,Modelo!$A$9:$D$9,0))</f>
        <v>boolean</v>
      </c>
      <c r="O2740" s="115" t="b">
        <f t="array" ref="O2740">IF(N2740="negativo",INDEX($AD$3:$AG$51,MATCH(1,($B2740=$AD$3:$AD$51)*($J2740=$AE$3:$AE$51),0),3),IF(N2740="positivo",INDEX($AD$55:$AG$109,MATCH(1,($B2740=$AD$55:$AD$109)*($J2740=$AE$55:$AE$109),0),3)))</f>
        <v>0</v>
      </c>
      <c r="P2740" s="115" t="b">
        <f t="array" ref="P2740">IF(N2740="negativo",INDEX($AD$3:$AG$51,MATCH(1,($B2740=$AD$3:$AD$51)*($J2740=$AE$3:$AE$51),0),4),IF(N2740="positivo",INDEX($AD$55:$AG$109,MATCH(1,($B2740=$AD$55:$AD$109)*($J2740=$AE$55:$AE$109),0),4)))</f>
        <v>0</v>
      </c>
      <c r="Q2740" s="115" t="str">
        <f>VLOOKUP(M2740,Modelo!$A$2:$C$7,2,0)</f>
        <v>Transparencia y Gobierno de la Sostenibilidad</v>
      </c>
      <c r="R2740" s="118">
        <f t="array" ref="R2740">INDEX(Modelo!$F$1:$H$37,MATCH(1,(DataBase!Q2740=Modelo!$G$1:$G$37)*(DataBase!B2740=Modelo!$F$1:$F$37),0),3)</f>
        <v>0.23529411764705882</v>
      </c>
      <c r="S2740" s="115">
        <f t="shared" si="86"/>
        <v>0</v>
      </c>
      <c r="T2740" s="115">
        <f t="shared" si="87"/>
        <v>0</v>
      </c>
    </row>
    <row r="2741" spans="1:20" x14ac:dyDescent="0.3">
      <c r="A2741" s="115" t="s">
        <v>411</v>
      </c>
      <c r="B2741" s="115" t="s">
        <v>407</v>
      </c>
      <c r="C2741" s="115" t="s">
        <v>103</v>
      </c>
      <c r="D2741" s="115" t="s">
        <v>87</v>
      </c>
      <c r="E2741" s="115" t="s">
        <v>86</v>
      </c>
      <c r="F2741" s="115" t="s">
        <v>87</v>
      </c>
      <c r="G2741" s="115">
        <v>1935</v>
      </c>
      <c r="H2741" s="115" t="s">
        <v>244</v>
      </c>
      <c r="I2741" s="115">
        <v>11.495989482000001</v>
      </c>
      <c r="J2741" s="115" t="s">
        <v>13</v>
      </c>
      <c r="K2741" s="115">
        <f>INDEX(DatosProcesados!$A$1:$BF$101,MATCH(DataBase!A2741,DatosProcesados!$A$1:$A$101,0),MATCH(DataBase!J2741,DatosProcesados!$A$1:$BF$1,0))</f>
        <v>2023</v>
      </c>
      <c r="L2741" s="115" t="str">
        <f>INDEX(Modelo!$A$9:$D$89,MATCH(DataBase!$J2741,Modelo!$A$9:$A$89,0),MATCH(DataBase!L$1,Modelo!$A$9:$D$9,0))</f>
        <v>Información general</v>
      </c>
      <c r="M2741" s="115" t="str">
        <f>INDEX(Modelo!$A$9:$D$89,MATCH(DataBase!$J2741,Modelo!$A$9:$A$89,0),MATCH(DataBase!M$1,Modelo!$A$9:$D$9,0))</f>
        <v>Pilar 1</v>
      </c>
      <c r="N2741" s="115" t="str">
        <f>INDEX(Modelo!$A$9:$D$89,MATCH(DataBase!$J2741,Modelo!$A$9:$A$89,0),MATCH(DataBase!N$1,Modelo!$A$9:$D$9,0))</f>
        <v>boolean</v>
      </c>
      <c r="O2741" s="115" t="b">
        <f t="array" ref="O2741">IF(N2741="negativo",INDEX($AD$3:$AG$51,MATCH(1,($B2741=$AD$3:$AD$51)*($J2741=$AE$3:$AE$51),0),3),IF(N2741="positivo",INDEX($AD$55:$AG$109,MATCH(1,($B2741=$AD$55:$AD$109)*($J2741=$AE$55:$AE$109),0),3)))</f>
        <v>0</v>
      </c>
      <c r="P2741" s="115" t="b">
        <f t="array" ref="P2741">IF(N2741="negativo",INDEX($AD$3:$AG$51,MATCH(1,($B2741=$AD$3:$AD$51)*($J2741=$AE$3:$AE$51),0),4),IF(N2741="positivo",INDEX($AD$55:$AG$109,MATCH(1,($B2741=$AD$55:$AD$109)*($J2741=$AE$55:$AE$109),0),4)))</f>
        <v>0</v>
      </c>
      <c r="Q2741" s="115" t="str">
        <f>VLOOKUP(M2741,Modelo!$A$2:$C$7,2,0)</f>
        <v>Transparencia y Gobierno de la Sostenibilidad</v>
      </c>
      <c r="R2741" s="118">
        <f t="array" ref="R2741">INDEX(Modelo!$F$1:$H$37,MATCH(1,(DataBase!Q2741=Modelo!$G$1:$G$37)*(DataBase!B2741=Modelo!$F$1:$F$37),0),3)</f>
        <v>0.15384615384615385</v>
      </c>
      <c r="S2741" s="115">
        <f t="shared" si="86"/>
        <v>0</v>
      </c>
      <c r="T2741" s="115">
        <f t="shared" si="87"/>
        <v>0</v>
      </c>
    </row>
    <row r="2742" spans="1:20" x14ac:dyDescent="0.3">
      <c r="A2742" s="115" t="s">
        <v>406</v>
      </c>
      <c r="B2742" s="115" t="s">
        <v>407</v>
      </c>
      <c r="C2742" s="115" t="s">
        <v>97</v>
      </c>
      <c r="D2742" s="115" t="s">
        <v>86</v>
      </c>
      <c r="E2742" s="115" t="s">
        <v>87</v>
      </c>
      <c r="F2742" s="115" t="s">
        <v>87</v>
      </c>
      <c r="G2742" s="115">
        <v>1951</v>
      </c>
      <c r="H2742" s="115" t="s">
        <v>125</v>
      </c>
      <c r="I2742" s="115">
        <v>113.923310323</v>
      </c>
      <c r="J2742" s="115" t="s">
        <v>13</v>
      </c>
      <c r="K2742" s="115">
        <f>INDEX(DatosProcesados!$A$1:$BF$101,MATCH(DataBase!A2742,DatosProcesados!$A$1:$A$101,0),MATCH(DataBase!J2742,DatosProcesados!$A$1:$BF$1,0))</f>
        <v>2024</v>
      </c>
      <c r="L2742" s="115" t="str">
        <f>INDEX(Modelo!$A$9:$D$89,MATCH(DataBase!$J2742,Modelo!$A$9:$A$89,0),MATCH(DataBase!L$1,Modelo!$A$9:$D$9,0))</f>
        <v>Información general</v>
      </c>
      <c r="M2742" s="115" t="str">
        <f>INDEX(Modelo!$A$9:$D$89,MATCH(DataBase!$J2742,Modelo!$A$9:$A$89,0),MATCH(DataBase!M$1,Modelo!$A$9:$D$9,0))</f>
        <v>Pilar 1</v>
      </c>
      <c r="N2742" s="115" t="str">
        <f>INDEX(Modelo!$A$9:$D$89,MATCH(DataBase!$J2742,Modelo!$A$9:$A$89,0),MATCH(DataBase!N$1,Modelo!$A$9:$D$9,0))</f>
        <v>boolean</v>
      </c>
      <c r="O2742" s="115" t="b">
        <f t="array" ref="O2742">IF(N2742="negativo",INDEX($AD$3:$AG$51,MATCH(1,($B2742=$AD$3:$AD$51)*($J2742=$AE$3:$AE$51),0),3),IF(N2742="positivo",INDEX($AD$55:$AG$109,MATCH(1,($B2742=$AD$55:$AD$109)*($J2742=$AE$55:$AE$109),0),3)))</f>
        <v>0</v>
      </c>
      <c r="P2742" s="115" t="b">
        <f t="array" ref="P2742">IF(N2742="negativo",INDEX($AD$3:$AG$51,MATCH(1,($B2742=$AD$3:$AD$51)*($J2742=$AE$3:$AE$51),0),4),IF(N2742="positivo",INDEX($AD$55:$AG$109,MATCH(1,($B2742=$AD$55:$AD$109)*($J2742=$AE$55:$AE$109),0),4)))</f>
        <v>0</v>
      </c>
      <c r="Q2742" s="115" t="str">
        <f>VLOOKUP(M2742,Modelo!$A$2:$C$7,2,0)</f>
        <v>Transparencia y Gobierno de la Sostenibilidad</v>
      </c>
      <c r="R2742" s="118">
        <f t="array" ref="R2742">INDEX(Modelo!$F$1:$H$37,MATCH(1,(DataBase!Q2742=Modelo!$G$1:$G$37)*(DataBase!B2742=Modelo!$F$1:$F$37),0),3)</f>
        <v>0.15384615384615385</v>
      </c>
      <c r="S2742" s="115">
        <f t="shared" si="86"/>
        <v>0</v>
      </c>
      <c r="T2742" s="115">
        <f t="shared" si="87"/>
        <v>0</v>
      </c>
    </row>
    <row r="2743" spans="1:20" x14ac:dyDescent="0.3">
      <c r="A2743" s="115" t="s">
        <v>96</v>
      </c>
      <c r="B2743" s="115" t="s">
        <v>84</v>
      </c>
      <c r="C2743" s="115" t="s">
        <v>97</v>
      </c>
      <c r="D2743" s="115" t="s">
        <v>86</v>
      </c>
      <c r="E2743" s="115" t="s">
        <v>86</v>
      </c>
      <c r="F2743" s="115" t="s">
        <v>87</v>
      </c>
      <c r="G2743" s="115">
        <v>1997</v>
      </c>
      <c r="H2743" s="115" t="s">
        <v>125</v>
      </c>
      <c r="I2743" s="115">
        <v>15.780332546</v>
      </c>
      <c r="J2743" s="115" t="s">
        <v>13</v>
      </c>
      <c r="K2743" s="115">
        <f>INDEX(DatosProcesados!$A$1:$BF$101,MATCH(DataBase!A2743,DatosProcesados!$A$1:$A$101,0),MATCH(DataBase!J2743,DatosProcesados!$A$1:$BF$1,0))</f>
        <v>2023</v>
      </c>
      <c r="L2743" s="115" t="str">
        <f>INDEX(Modelo!$A$9:$D$89,MATCH(DataBase!$J2743,Modelo!$A$9:$A$89,0),MATCH(DataBase!L$1,Modelo!$A$9:$D$9,0))</f>
        <v>Información general</v>
      </c>
      <c r="M2743" s="115" t="str">
        <f>INDEX(Modelo!$A$9:$D$89,MATCH(DataBase!$J2743,Modelo!$A$9:$A$89,0),MATCH(DataBase!M$1,Modelo!$A$9:$D$9,0))</f>
        <v>Pilar 1</v>
      </c>
      <c r="N2743" s="115" t="str">
        <f>INDEX(Modelo!$A$9:$D$89,MATCH(DataBase!$J2743,Modelo!$A$9:$A$89,0),MATCH(DataBase!N$1,Modelo!$A$9:$D$9,0))</f>
        <v>boolean</v>
      </c>
      <c r="O2743" s="115" t="b">
        <f t="array" ref="O2743">IF(N2743="negativo",INDEX($AD$3:$AG$51,MATCH(1,($B2743=$AD$3:$AD$51)*($J2743=$AE$3:$AE$51),0),3),IF(N2743="positivo",INDEX($AD$55:$AG$109,MATCH(1,($B2743=$AD$55:$AD$109)*($J2743=$AE$55:$AE$109),0),3)))</f>
        <v>0</v>
      </c>
      <c r="P2743" s="115" t="b">
        <f t="array" ref="P2743">IF(N2743="negativo",INDEX($AD$3:$AG$51,MATCH(1,($B2743=$AD$3:$AD$51)*($J2743=$AE$3:$AE$51),0),4),IF(N2743="positivo",INDEX($AD$55:$AG$109,MATCH(1,($B2743=$AD$55:$AD$109)*($J2743=$AE$55:$AE$109),0),4)))</f>
        <v>0</v>
      </c>
      <c r="Q2743" s="115" t="str">
        <f>VLOOKUP(M2743,Modelo!$A$2:$C$7,2,0)</f>
        <v>Transparencia y Gobierno de la Sostenibilidad</v>
      </c>
      <c r="R2743" s="118">
        <f t="array" ref="R2743">INDEX(Modelo!$F$1:$H$37,MATCH(1,(DataBase!Q2743=Modelo!$G$1:$G$37)*(DataBase!B2743=Modelo!$F$1:$F$37),0),3)</f>
        <v>0.29411764705882354</v>
      </c>
      <c r="S2743" s="115">
        <f t="shared" si="86"/>
        <v>0</v>
      </c>
      <c r="T2743" s="115">
        <f t="shared" si="87"/>
        <v>0</v>
      </c>
    </row>
    <row r="2744" spans="1:20" x14ac:dyDescent="0.3">
      <c r="A2744" s="115" t="s">
        <v>83</v>
      </c>
      <c r="B2744" s="115" t="s">
        <v>84</v>
      </c>
      <c r="C2744" s="115" t="s">
        <v>85</v>
      </c>
      <c r="D2744" s="115" t="s">
        <v>86</v>
      </c>
      <c r="E2744" s="115" t="s">
        <v>86</v>
      </c>
      <c r="F2744" s="115" t="s">
        <v>87</v>
      </c>
      <c r="G2744" s="115">
        <v>1955</v>
      </c>
      <c r="H2744" s="115" t="s">
        <v>125</v>
      </c>
      <c r="I2744" s="115">
        <v>20.574477179999999</v>
      </c>
      <c r="J2744" s="115" t="s">
        <v>13</v>
      </c>
      <c r="K2744" s="115">
        <f>INDEX(DatosProcesados!$A$1:$BF$101,MATCH(DataBase!A2744,DatosProcesados!$A$1:$A$101,0),MATCH(DataBase!J2744,DatosProcesados!$A$1:$BF$1,0))</f>
        <v>2023</v>
      </c>
      <c r="L2744" s="115" t="str">
        <f>INDEX(Modelo!$A$9:$D$89,MATCH(DataBase!$J2744,Modelo!$A$9:$A$89,0),MATCH(DataBase!L$1,Modelo!$A$9:$D$9,0))</f>
        <v>Información general</v>
      </c>
      <c r="M2744" s="115" t="str">
        <f>INDEX(Modelo!$A$9:$D$89,MATCH(DataBase!$J2744,Modelo!$A$9:$A$89,0),MATCH(DataBase!M$1,Modelo!$A$9:$D$9,0))</f>
        <v>Pilar 1</v>
      </c>
      <c r="N2744" s="115" t="str">
        <f>INDEX(Modelo!$A$9:$D$89,MATCH(DataBase!$J2744,Modelo!$A$9:$A$89,0),MATCH(DataBase!N$1,Modelo!$A$9:$D$9,0))</f>
        <v>boolean</v>
      </c>
      <c r="O2744" s="115" t="b">
        <f t="array" ref="O2744">IF(N2744="negativo",INDEX($AD$3:$AG$51,MATCH(1,($B2744=$AD$3:$AD$51)*($J2744=$AE$3:$AE$51),0),3),IF(N2744="positivo",INDEX($AD$55:$AG$109,MATCH(1,($B2744=$AD$55:$AD$109)*($J2744=$AE$55:$AE$109),0),3)))</f>
        <v>0</v>
      </c>
      <c r="P2744" s="115" t="b">
        <f t="array" ref="P2744">IF(N2744="negativo",INDEX($AD$3:$AG$51,MATCH(1,($B2744=$AD$3:$AD$51)*($J2744=$AE$3:$AE$51),0),4),IF(N2744="positivo",INDEX($AD$55:$AG$109,MATCH(1,($B2744=$AD$55:$AD$109)*($J2744=$AE$55:$AE$109),0),4)))</f>
        <v>0</v>
      </c>
      <c r="Q2744" s="115" t="str">
        <f>VLOOKUP(M2744,Modelo!$A$2:$C$7,2,0)</f>
        <v>Transparencia y Gobierno de la Sostenibilidad</v>
      </c>
      <c r="R2744" s="118">
        <f t="array" ref="R2744">INDEX(Modelo!$F$1:$H$37,MATCH(1,(DataBase!Q2744=Modelo!$G$1:$G$37)*(DataBase!B2744=Modelo!$F$1:$F$37),0),3)</f>
        <v>0.29411764705882354</v>
      </c>
      <c r="S2744" s="115">
        <f t="shared" si="86"/>
        <v>0</v>
      </c>
      <c r="T2744" s="115">
        <f t="shared" si="87"/>
        <v>0</v>
      </c>
    </row>
    <row r="2745" spans="1:20" x14ac:dyDescent="0.3">
      <c r="A2745" s="115" t="s">
        <v>243</v>
      </c>
      <c r="B2745" s="115" t="s">
        <v>216</v>
      </c>
      <c r="C2745" s="115" t="s">
        <v>103</v>
      </c>
      <c r="D2745" s="115" t="s">
        <v>86</v>
      </c>
      <c r="E2745" s="115" t="s">
        <v>86</v>
      </c>
      <c r="F2745" s="115" t="s">
        <v>87</v>
      </c>
      <c r="G2745" s="115">
        <v>1985</v>
      </c>
      <c r="H2745" s="115" t="s">
        <v>244</v>
      </c>
      <c r="I2745" s="115">
        <v>2.6249202149999999</v>
      </c>
      <c r="J2745" s="115" t="s">
        <v>13</v>
      </c>
      <c r="K2745" s="115">
        <f>INDEX(DatosProcesados!$A$1:$BF$101,MATCH(DataBase!A2745,DatosProcesados!$A$1:$A$101,0),MATCH(DataBase!J2745,DatosProcesados!$A$1:$BF$1,0))</f>
        <v>2023</v>
      </c>
      <c r="L2745" s="115" t="str">
        <f>INDEX(Modelo!$A$9:$D$89,MATCH(DataBase!$J2745,Modelo!$A$9:$A$89,0),MATCH(DataBase!L$1,Modelo!$A$9:$D$9,0))</f>
        <v>Información general</v>
      </c>
      <c r="M2745" s="115" t="str">
        <f>INDEX(Modelo!$A$9:$D$89,MATCH(DataBase!$J2745,Modelo!$A$9:$A$89,0),MATCH(DataBase!M$1,Modelo!$A$9:$D$9,0))</f>
        <v>Pilar 1</v>
      </c>
      <c r="N2745" s="115" t="str">
        <f>INDEX(Modelo!$A$9:$D$89,MATCH(DataBase!$J2745,Modelo!$A$9:$A$89,0),MATCH(DataBase!N$1,Modelo!$A$9:$D$9,0))</f>
        <v>boolean</v>
      </c>
      <c r="O2745" s="115" t="b">
        <f t="array" ref="O2745">IF(N2745="negativo",INDEX($AD$3:$AG$51,MATCH(1,($B2745=$AD$3:$AD$51)*($J2745=$AE$3:$AE$51),0),3),IF(N2745="positivo",INDEX($AD$55:$AG$109,MATCH(1,($B2745=$AD$55:$AD$109)*($J2745=$AE$55:$AE$109),0),3)))</f>
        <v>0</v>
      </c>
      <c r="P2745" s="115" t="b">
        <f t="array" ref="P2745">IF(N2745="negativo",INDEX($AD$3:$AG$51,MATCH(1,($B2745=$AD$3:$AD$51)*($J2745=$AE$3:$AE$51),0),4),IF(N2745="positivo",INDEX($AD$55:$AG$109,MATCH(1,($B2745=$AD$55:$AD$109)*($J2745=$AE$55:$AE$109),0),4)))</f>
        <v>0</v>
      </c>
      <c r="Q2745" s="115" t="str">
        <f>VLOOKUP(M2745,Modelo!$A$2:$C$7,2,0)</f>
        <v>Transparencia y Gobierno de la Sostenibilidad</v>
      </c>
      <c r="R2745" s="118">
        <f t="array" ref="R2745">INDEX(Modelo!$F$1:$H$37,MATCH(1,(DataBase!Q2745=Modelo!$G$1:$G$37)*(DataBase!B2745=Modelo!$F$1:$F$37),0),3)</f>
        <v>0.15789473684210525</v>
      </c>
      <c r="S2745" s="115">
        <f t="shared" si="86"/>
        <v>0</v>
      </c>
      <c r="T2745" s="115">
        <f t="shared" si="87"/>
        <v>0</v>
      </c>
    </row>
    <row r="2746" spans="1:20" x14ac:dyDescent="0.3">
      <c r="A2746" s="115" t="s">
        <v>263</v>
      </c>
      <c r="B2746" s="115" t="s">
        <v>216</v>
      </c>
      <c r="C2746" s="115" t="s">
        <v>97</v>
      </c>
      <c r="D2746" s="115" t="s">
        <v>86</v>
      </c>
      <c r="E2746" s="115" t="s">
        <v>86</v>
      </c>
      <c r="F2746" s="115" t="s">
        <v>86</v>
      </c>
      <c r="G2746" s="115">
        <v>1990</v>
      </c>
      <c r="H2746" s="115" t="s">
        <v>125</v>
      </c>
      <c r="I2746" s="115">
        <v>2.3114637089999999</v>
      </c>
      <c r="J2746" s="115" t="s">
        <v>13</v>
      </c>
      <c r="K2746" s="115">
        <f>INDEX(DatosProcesados!$A$1:$BF$101,MATCH(DataBase!A2746,DatosProcesados!$A$1:$A$101,0),MATCH(DataBase!J2746,DatosProcesados!$A$1:$BF$1,0))</f>
        <v>2024</v>
      </c>
      <c r="L2746" s="115" t="str">
        <f>INDEX(Modelo!$A$9:$D$89,MATCH(DataBase!$J2746,Modelo!$A$9:$A$89,0),MATCH(DataBase!L$1,Modelo!$A$9:$D$9,0))</f>
        <v>Información general</v>
      </c>
      <c r="M2746" s="115" t="str">
        <f>INDEX(Modelo!$A$9:$D$89,MATCH(DataBase!$J2746,Modelo!$A$9:$A$89,0),MATCH(DataBase!M$1,Modelo!$A$9:$D$9,0))</f>
        <v>Pilar 1</v>
      </c>
      <c r="N2746" s="115" t="str">
        <f>INDEX(Modelo!$A$9:$D$89,MATCH(DataBase!$J2746,Modelo!$A$9:$A$89,0),MATCH(DataBase!N$1,Modelo!$A$9:$D$9,0))</f>
        <v>boolean</v>
      </c>
      <c r="O2746" s="115" t="b">
        <f t="array" ref="O2746">IF(N2746="negativo",INDEX($AD$3:$AG$51,MATCH(1,($B2746=$AD$3:$AD$51)*($J2746=$AE$3:$AE$51),0),3),IF(N2746="positivo",INDEX($AD$55:$AG$109,MATCH(1,($B2746=$AD$55:$AD$109)*($J2746=$AE$55:$AE$109),0),3)))</f>
        <v>0</v>
      </c>
      <c r="P2746" s="115" t="b">
        <f t="array" ref="P2746">IF(N2746="negativo",INDEX($AD$3:$AG$51,MATCH(1,($B2746=$AD$3:$AD$51)*($J2746=$AE$3:$AE$51),0),4),IF(N2746="positivo",INDEX($AD$55:$AG$109,MATCH(1,($B2746=$AD$55:$AD$109)*($J2746=$AE$55:$AE$109),0),4)))</f>
        <v>0</v>
      </c>
      <c r="Q2746" s="115" t="str">
        <f>VLOOKUP(M2746,Modelo!$A$2:$C$7,2,0)</f>
        <v>Transparencia y Gobierno de la Sostenibilidad</v>
      </c>
      <c r="R2746" s="118">
        <f t="array" ref="R2746">INDEX(Modelo!$F$1:$H$37,MATCH(1,(DataBase!Q2746=Modelo!$G$1:$G$37)*(DataBase!B2746=Modelo!$F$1:$F$37),0),3)</f>
        <v>0.15789473684210525</v>
      </c>
      <c r="S2746" s="115">
        <f t="shared" si="86"/>
        <v>0</v>
      </c>
      <c r="T2746" s="115">
        <f t="shared" si="87"/>
        <v>0</v>
      </c>
    </row>
    <row r="2747" spans="1:20" x14ac:dyDescent="0.3">
      <c r="A2747" s="115" t="s">
        <v>321</v>
      </c>
      <c r="B2747" s="115" t="s">
        <v>313</v>
      </c>
      <c r="C2747" s="115" t="s">
        <v>103</v>
      </c>
      <c r="D2747" s="115" t="s">
        <v>86</v>
      </c>
      <c r="E2747" s="115" t="s">
        <v>86</v>
      </c>
      <c r="F2747" s="115" t="s">
        <v>87</v>
      </c>
      <c r="G2747" s="115">
        <v>1949</v>
      </c>
      <c r="H2747" s="115" t="s">
        <v>125</v>
      </c>
      <c r="I2747" s="115">
        <v>16.077688644999999</v>
      </c>
      <c r="J2747" s="115" t="s">
        <v>13</v>
      </c>
      <c r="K2747" s="115">
        <f>INDEX(DatosProcesados!$A$1:$BF$101,MATCH(DataBase!A2747,DatosProcesados!$A$1:$A$101,0),MATCH(DataBase!J2747,DatosProcesados!$A$1:$BF$1,0))</f>
        <v>2024</v>
      </c>
      <c r="L2747" s="115" t="str">
        <f>INDEX(Modelo!$A$9:$D$89,MATCH(DataBase!$J2747,Modelo!$A$9:$A$89,0),MATCH(DataBase!L$1,Modelo!$A$9:$D$9,0))</f>
        <v>Información general</v>
      </c>
      <c r="M2747" s="115" t="str">
        <f>INDEX(Modelo!$A$9:$D$89,MATCH(DataBase!$J2747,Modelo!$A$9:$A$89,0),MATCH(DataBase!M$1,Modelo!$A$9:$D$9,0))</f>
        <v>Pilar 1</v>
      </c>
      <c r="N2747" s="115" t="str">
        <f>INDEX(Modelo!$A$9:$D$89,MATCH(DataBase!$J2747,Modelo!$A$9:$A$89,0),MATCH(DataBase!N$1,Modelo!$A$9:$D$9,0))</f>
        <v>boolean</v>
      </c>
      <c r="O2747" s="115" t="b">
        <f t="array" ref="O2747">IF(N2747="negativo",INDEX($AD$3:$AG$51,MATCH(1,($B2747=$AD$3:$AD$51)*($J2747=$AE$3:$AE$51),0),3),IF(N2747="positivo",INDEX($AD$55:$AG$109,MATCH(1,($B2747=$AD$55:$AD$109)*($J2747=$AE$55:$AE$109),0),3)))</f>
        <v>0</v>
      </c>
      <c r="P2747" s="115" t="b">
        <f t="array" ref="P2747">IF(N2747="negativo",INDEX($AD$3:$AG$51,MATCH(1,($B2747=$AD$3:$AD$51)*($J2747=$AE$3:$AE$51),0),4),IF(N2747="positivo",INDEX($AD$55:$AG$109,MATCH(1,($B2747=$AD$55:$AD$109)*($J2747=$AE$55:$AE$109),0),4)))</f>
        <v>0</v>
      </c>
      <c r="Q2747" s="115" t="str">
        <f>VLOOKUP(M2747,Modelo!$A$2:$C$7,2,0)</f>
        <v>Transparencia y Gobierno de la Sostenibilidad</v>
      </c>
      <c r="R2747" s="118">
        <f t="array" ref="R2747">INDEX(Modelo!$F$1:$H$37,MATCH(1,(DataBase!Q2747=Modelo!$G$1:$G$37)*(DataBase!B2747=Modelo!$F$1:$F$37),0),3)</f>
        <v>0.23529411764705882</v>
      </c>
      <c r="S2747" s="115">
        <f t="shared" si="86"/>
        <v>0</v>
      </c>
      <c r="T2747" s="115">
        <f t="shared" si="87"/>
        <v>0</v>
      </c>
    </row>
    <row r="2748" spans="1:20" x14ac:dyDescent="0.3">
      <c r="A2748" s="115" t="s">
        <v>363</v>
      </c>
      <c r="B2748" s="115" t="s">
        <v>313</v>
      </c>
      <c r="C2748" s="115" t="s">
        <v>103</v>
      </c>
      <c r="D2748" s="115" t="s">
        <v>87</v>
      </c>
      <c r="E2748" s="115" t="s">
        <v>87</v>
      </c>
      <c r="F2748" s="115" t="s">
        <v>87</v>
      </c>
      <c r="G2748" s="115">
        <v>1889</v>
      </c>
      <c r="H2748" s="115" t="s">
        <v>177</v>
      </c>
      <c r="I2748" s="115">
        <v>2.3075606390000001</v>
      </c>
      <c r="J2748" s="115" t="s">
        <v>13</v>
      </c>
      <c r="K2748" s="115">
        <f>INDEX(DatosProcesados!$A$1:$BF$101,MATCH(DataBase!A2748,DatosProcesados!$A$1:$A$101,0),MATCH(DataBase!J2748,DatosProcesados!$A$1:$BF$1,0))</f>
        <v>2024</v>
      </c>
      <c r="L2748" s="115" t="str">
        <f>INDEX(Modelo!$A$9:$D$89,MATCH(DataBase!$J2748,Modelo!$A$9:$A$89,0),MATCH(DataBase!L$1,Modelo!$A$9:$D$9,0))</f>
        <v>Información general</v>
      </c>
      <c r="M2748" s="115" t="str">
        <f>INDEX(Modelo!$A$9:$D$89,MATCH(DataBase!$J2748,Modelo!$A$9:$A$89,0),MATCH(DataBase!M$1,Modelo!$A$9:$D$9,0))</f>
        <v>Pilar 1</v>
      </c>
      <c r="N2748" s="115" t="str">
        <f>INDEX(Modelo!$A$9:$D$89,MATCH(DataBase!$J2748,Modelo!$A$9:$A$89,0),MATCH(DataBase!N$1,Modelo!$A$9:$D$9,0))</f>
        <v>boolean</v>
      </c>
      <c r="O2748" s="115" t="b">
        <f t="array" ref="O2748">IF(N2748="negativo",INDEX($AD$3:$AG$51,MATCH(1,($B2748=$AD$3:$AD$51)*($J2748=$AE$3:$AE$51),0),3),IF(N2748="positivo",INDEX($AD$55:$AG$109,MATCH(1,($B2748=$AD$55:$AD$109)*($J2748=$AE$55:$AE$109),0),3)))</f>
        <v>0</v>
      </c>
      <c r="P2748" s="115" t="b">
        <f t="array" ref="P2748">IF(N2748="negativo",INDEX($AD$3:$AG$51,MATCH(1,($B2748=$AD$3:$AD$51)*($J2748=$AE$3:$AE$51),0),4),IF(N2748="positivo",INDEX($AD$55:$AG$109,MATCH(1,($B2748=$AD$55:$AD$109)*($J2748=$AE$55:$AE$109),0),4)))</f>
        <v>0</v>
      </c>
      <c r="Q2748" s="115" t="str">
        <f>VLOOKUP(M2748,Modelo!$A$2:$C$7,2,0)</f>
        <v>Transparencia y Gobierno de la Sostenibilidad</v>
      </c>
      <c r="R2748" s="118">
        <f t="array" ref="R2748">INDEX(Modelo!$F$1:$H$37,MATCH(1,(DataBase!Q2748=Modelo!$G$1:$G$37)*(DataBase!B2748=Modelo!$F$1:$F$37),0),3)</f>
        <v>0.23529411764705882</v>
      </c>
      <c r="S2748" s="115">
        <f t="shared" si="86"/>
        <v>0</v>
      </c>
      <c r="T2748" s="115">
        <f t="shared" si="87"/>
        <v>0</v>
      </c>
    </row>
    <row r="2749" spans="1:20" x14ac:dyDescent="0.3">
      <c r="A2749" s="115" t="s">
        <v>423</v>
      </c>
      <c r="B2749" s="115" t="s">
        <v>407</v>
      </c>
      <c r="C2749" s="115" t="s">
        <v>103</v>
      </c>
      <c r="D2749" s="115" t="s">
        <v>86</v>
      </c>
      <c r="E2749" s="115" t="s">
        <v>87</v>
      </c>
      <c r="F2749" s="115" t="s">
        <v>87</v>
      </c>
      <c r="G2749" s="115">
        <v>1985</v>
      </c>
      <c r="H2749" s="115" t="s">
        <v>422</v>
      </c>
      <c r="I2749" s="115">
        <v>4.2502446559999996</v>
      </c>
      <c r="J2749" s="115" t="s">
        <v>13</v>
      </c>
      <c r="K2749" s="115">
        <f>INDEX(DatosProcesados!$A$1:$BF$101,MATCH(DataBase!A2749,DatosProcesados!$A$1:$A$101,0),MATCH(DataBase!J2749,DatosProcesados!$A$1:$BF$1,0))</f>
        <v>2024</v>
      </c>
      <c r="L2749" s="115" t="str">
        <f>INDEX(Modelo!$A$9:$D$89,MATCH(DataBase!$J2749,Modelo!$A$9:$A$89,0),MATCH(DataBase!L$1,Modelo!$A$9:$D$9,0))</f>
        <v>Información general</v>
      </c>
      <c r="M2749" s="115" t="str">
        <f>INDEX(Modelo!$A$9:$D$89,MATCH(DataBase!$J2749,Modelo!$A$9:$A$89,0),MATCH(DataBase!M$1,Modelo!$A$9:$D$9,0))</f>
        <v>Pilar 1</v>
      </c>
      <c r="N2749" s="115" t="str">
        <f>INDEX(Modelo!$A$9:$D$89,MATCH(DataBase!$J2749,Modelo!$A$9:$A$89,0),MATCH(DataBase!N$1,Modelo!$A$9:$D$9,0))</f>
        <v>boolean</v>
      </c>
      <c r="O2749" s="115" t="b">
        <f t="array" ref="O2749">IF(N2749="negativo",INDEX($AD$3:$AG$51,MATCH(1,($B2749=$AD$3:$AD$51)*($J2749=$AE$3:$AE$51),0),3),IF(N2749="positivo",INDEX($AD$55:$AG$109,MATCH(1,($B2749=$AD$55:$AD$109)*($J2749=$AE$55:$AE$109),0),3)))</f>
        <v>0</v>
      </c>
      <c r="P2749" s="115" t="b">
        <f t="array" ref="P2749">IF(N2749="negativo",INDEX($AD$3:$AG$51,MATCH(1,($B2749=$AD$3:$AD$51)*($J2749=$AE$3:$AE$51),0),4),IF(N2749="positivo",INDEX($AD$55:$AG$109,MATCH(1,($B2749=$AD$55:$AD$109)*($J2749=$AE$55:$AE$109),0),4)))</f>
        <v>0</v>
      </c>
      <c r="Q2749" s="115" t="str">
        <f>VLOOKUP(M2749,Modelo!$A$2:$C$7,2,0)</f>
        <v>Transparencia y Gobierno de la Sostenibilidad</v>
      </c>
      <c r="R2749" s="118">
        <f t="array" ref="R2749">INDEX(Modelo!$F$1:$H$37,MATCH(1,(DataBase!Q2749=Modelo!$G$1:$G$37)*(DataBase!B2749=Modelo!$F$1:$F$37),0),3)</f>
        <v>0.15384615384615385</v>
      </c>
      <c r="S2749" s="115">
        <f t="shared" si="86"/>
        <v>0</v>
      </c>
      <c r="T2749" s="115">
        <f t="shared" si="87"/>
        <v>0</v>
      </c>
    </row>
    <row r="2750" spans="1:20" x14ac:dyDescent="0.3">
      <c r="A2750" s="115" t="s">
        <v>172</v>
      </c>
      <c r="B2750" s="115" t="s">
        <v>84</v>
      </c>
      <c r="C2750" s="115" t="s">
        <v>103</v>
      </c>
      <c r="D2750" s="115" t="s">
        <v>86</v>
      </c>
      <c r="E2750" s="115" t="s">
        <v>87</v>
      </c>
      <c r="F2750" s="115" t="s">
        <v>86</v>
      </c>
      <c r="G2750" s="115">
        <v>1966</v>
      </c>
      <c r="H2750" s="115" t="s">
        <v>125</v>
      </c>
      <c r="I2750" s="115">
        <v>2.6355685659999999</v>
      </c>
      <c r="J2750" s="115" t="s">
        <v>13</v>
      </c>
      <c r="K2750" s="115">
        <f>INDEX(DatosProcesados!$A$1:$BF$101,MATCH(DataBase!A2750,DatosProcesados!$A$1:$A$101,0),MATCH(DataBase!J2750,DatosProcesados!$A$1:$BF$1,0))</f>
        <v>2024</v>
      </c>
      <c r="L2750" s="115" t="str">
        <f>INDEX(Modelo!$A$9:$D$89,MATCH(DataBase!$J2750,Modelo!$A$9:$A$89,0),MATCH(DataBase!L$1,Modelo!$A$9:$D$9,0))</f>
        <v>Información general</v>
      </c>
      <c r="M2750" s="115" t="str">
        <f>INDEX(Modelo!$A$9:$D$89,MATCH(DataBase!$J2750,Modelo!$A$9:$A$89,0),MATCH(DataBase!M$1,Modelo!$A$9:$D$9,0))</f>
        <v>Pilar 1</v>
      </c>
      <c r="N2750" s="115" t="str">
        <f>INDEX(Modelo!$A$9:$D$89,MATCH(DataBase!$J2750,Modelo!$A$9:$A$89,0),MATCH(DataBase!N$1,Modelo!$A$9:$D$9,0))</f>
        <v>boolean</v>
      </c>
      <c r="O2750" s="115" t="b">
        <f t="array" ref="O2750">IF(N2750="negativo",INDEX($AD$3:$AG$51,MATCH(1,($B2750=$AD$3:$AD$51)*($J2750=$AE$3:$AE$51),0),3),IF(N2750="positivo",INDEX($AD$55:$AG$109,MATCH(1,($B2750=$AD$55:$AD$109)*($J2750=$AE$55:$AE$109),0),3)))</f>
        <v>0</v>
      </c>
      <c r="P2750" s="115" t="b">
        <f t="array" ref="P2750">IF(N2750="negativo",INDEX($AD$3:$AG$51,MATCH(1,($B2750=$AD$3:$AD$51)*($J2750=$AE$3:$AE$51),0),4),IF(N2750="positivo",INDEX($AD$55:$AG$109,MATCH(1,($B2750=$AD$55:$AD$109)*($J2750=$AE$55:$AE$109),0),4)))</f>
        <v>0</v>
      </c>
      <c r="Q2750" s="115" t="str">
        <f>VLOOKUP(M2750,Modelo!$A$2:$C$7,2,0)</f>
        <v>Transparencia y Gobierno de la Sostenibilidad</v>
      </c>
      <c r="R2750" s="118">
        <f t="array" ref="R2750">INDEX(Modelo!$F$1:$H$37,MATCH(1,(DataBase!Q2750=Modelo!$G$1:$G$37)*(DataBase!B2750=Modelo!$F$1:$F$37),0),3)</f>
        <v>0.29411764705882354</v>
      </c>
      <c r="S2750" s="115">
        <f t="shared" si="86"/>
        <v>0</v>
      </c>
      <c r="T2750" s="115">
        <f t="shared" si="87"/>
        <v>0</v>
      </c>
    </row>
    <row r="2751" spans="1:20" x14ac:dyDescent="0.3">
      <c r="A2751" s="115" t="s">
        <v>158</v>
      </c>
      <c r="B2751" s="115" t="s">
        <v>84</v>
      </c>
      <c r="C2751" s="115" t="s">
        <v>97</v>
      </c>
      <c r="D2751" s="115" t="s">
        <v>86</v>
      </c>
      <c r="E2751" s="115" t="s">
        <v>87</v>
      </c>
      <c r="F2751" s="115" t="s">
        <v>87</v>
      </c>
      <c r="G2751" s="115">
        <v>1896</v>
      </c>
      <c r="H2751" s="115" t="s">
        <v>125</v>
      </c>
      <c r="I2751" s="115">
        <v>3.7166394839999999</v>
      </c>
      <c r="J2751" s="115" t="s">
        <v>13</v>
      </c>
      <c r="K2751" s="115">
        <f>INDEX(DatosProcesados!$A$1:$BF$101,MATCH(DataBase!A2751,DatosProcesados!$A$1:$A$101,0),MATCH(DataBase!J2751,DatosProcesados!$A$1:$BF$1,0))</f>
        <v>2024</v>
      </c>
      <c r="L2751" s="115" t="str">
        <f>INDEX(Modelo!$A$9:$D$89,MATCH(DataBase!$J2751,Modelo!$A$9:$A$89,0),MATCH(DataBase!L$1,Modelo!$A$9:$D$9,0))</f>
        <v>Información general</v>
      </c>
      <c r="M2751" s="115" t="str">
        <f>INDEX(Modelo!$A$9:$D$89,MATCH(DataBase!$J2751,Modelo!$A$9:$A$89,0),MATCH(DataBase!M$1,Modelo!$A$9:$D$9,0))</f>
        <v>Pilar 1</v>
      </c>
      <c r="N2751" s="115" t="str">
        <f>INDEX(Modelo!$A$9:$D$89,MATCH(DataBase!$J2751,Modelo!$A$9:$A$89,0),MATCH(DataBase!N$1,Modelo!$A$9:$D$9,0))</f>
        <v>boolean</v>
      </c>
      <c r="O2751" s="115" t="b">
        <f t="array" ref="O2751">IF(N2751="negativo",INDEX($AD$3:$AG$51,MATCH(1,($B2751=$AD$3:$AD$51)*($J2751=$AE$3:$AE$51),0),3),IF(N2751="positivo",INDEX($AD$55:$AG$109,MATCH(1,($B2751=$AD$55:$AD$109)*($J2751=$AE$55:$AE$109),0),3)))</f>
        <v>0</v>
      </c>
      <c r="P2751" s="115" t="b">
        <f t="array" ref="P2751">IF(N2751="negativo",INDEX($AD$3:$AG$51,MATCH(1,($B2751=$AD$3:$AD$51)*($J2751=$AE$3:$AE$51),0),4),IF(N2751="positivo",INDEX($AD$55:$AG$109,MATCH(1,($B2751=$AD$55:$AD$109)*($J2751=$AE$55:$AE$109),0),4)))</f>
        <v>0</v>
      </c>
      <c r="Q2751" s="115" t="str">
        <f>VLOOKUP(M2751,Modelo!$A$2:$C$7,2,0)</f>
        <v>Transparencia y Gobierno de la Sostenibilidad</v>
      </c>
      <c r="R2751" s="118">
        <f t="array" ref="R2751">INDEX(Modelo!$F$1:$H$37,MATCH(1,(DataBase!Q2751=Modelo!$G$1:$G$37)*(DataBase!B2751=Modelo!$F$1:$F$37),0),3)</f>
        <v>0.29411764705882354</v>
      </c>
      <c r="S2751" s="115">
        <f t="shared" si="86"/>
        <v>0</v>
      </c>
      <c r="T2751" s="115">
        <f t="shared" si="87"/>
        <v>0</v>
      </c>
    </row>
    <row r="2752" spans="1:20" x14ac:dyDescent="0.3">
      <c r="A2752" s="115" t="s">
        <v>310</v>
      </c>
      <c r="B2752" s="115" t="s">
        <v>216</v>
      </c>
      <c r="C2752" s="115" t="s">
        <v>85</v>
      </c>
      <c r="D2752" s="115" t="s">
        <v>86</v>
      </c>
      <c r="E2752" s="115" t="s">
        <v>87</v>
      </c>
      <c r="F2752" s="115" t="s">
        <v>87</v>
      </c>
      <c r="G2752" s="115">
        <v>1908</v>
      </c>
      <c r="H2752" s="115" t="s">
        <v>244</v>
      </c>
      <c r="I2752" s="115">
        <v>1.2123628230000001</v>
      </c>
      <c r="J2752" s="115" t="s">
        <v>13</v>
      </c>
      <c r="K2752" s="115">
        <f>INDEX(DatosProcesados!$A$1:$BF$101,MATCH(DataBase!A2752,DatosProcesados!$A$1:$A$101,0),MATCH(DataBase!J2752,DatosProcesados!$A$1:$BF$1,0))</f>
        <v>2023</v>
      </c>
      <c r="L2752" s="115" t="str">
        <f>INDEX(Modelo!$A$9:$D$89,MATCH(DataBase!$J2752,Modelo!$A$9:$A$89,0),MATCH(DataBase!L$1,Modelo!$A$9:$D$9,0))</f>
        <v>Información general</v>
      </c>
      <c r="M2752" s="115" t="str">
        <f>INDEX(Modelo!$A$9:$D$89,MATCH(DataBase!$J2752,Modelo!$A$9:$A$89,0),MATCH(DataBase!M$1,Modelo!$A$9:$D$9,0))</f>
        <v>Pilar 1</v>
      </c>
      <c r="N2752" s="115" t="str">
        <f>INDEX(Modelo!$A$9:$D$89,MATCH(DataBase!$J2752,Modelo!$A$9:$A$89,0),MATCH(DataBase!N$1,Modelo!$A$9:$D$9,0))</f>
        <v>boolean</v>
      </c>
      <c r="O2752" s="115" t="b">
        <f t="array" ref="O2752">IF(N2752="negativo",INDEX($AD$3:$AG$51,MATCH(1,($B2752=$AD$3:$AD$51)*($J2752=$AE$3:$AE$51),0),3),IF(N2752="positivo",INDEX($AD$55:$AG$109,MATCH(1,($B2752=$AD$55:$AD$109)*($J2752=$AE$55:$AE$109),0),3)))</f>
        <v>0</v>
      </c>
      <c r="P2752" s="115" t="b">
        <f t="array" ref="P2752">IF(N2752="negativo",INDEX($AD$3:$AG$51,MATCH(1,($B2752=$AD$3:$AD$51)*($J2752=$AE$3:$AE$51),0),4),IF(N2752="positivo",INDEX($AD$55:$AG$109,MATCH(1,($B2752=$AD$55:$AD$109)*($J2752=$AE$55:$AE$109),0),4)))</f>
        <v>0</v>
      </c>
      <c r="Q2752" s="115" t="str">
        <f>VLOOKUP(M2752,Modelo!$A$2:$C$7,2,0)</f>
        <v>Transparencia y Gobierno de la Sostenibilidad</v>
      </c>
      <c r="R2752" s="118">
        <f t="array" ref="R2752">INDEX(Modelo!$F$1:$H$37,MATCH(1,(DataBase!Q2752=Modelo!$G$1:$G$37)*(DataBase!B2752=Modelo!$F$1:$F$37),0),3)</f>
        <v>0.15789473684210525</v>
      </c>
      <c r="S2752" s="115">
        <f t="shared" si="86"/>
        <v>0</v>
      </c>
      <c r="T2752" s="115">
        <f t="shared" si="87"/>
        <v>0</v>
      </c>
    </row>
    <row r="2753" spans="1:20" x14ac:dyDescent="0.3">
      <c r="A2753" s="115" t="s">
        <v>441</v>
      </c>
      <c r="B2753" s="115" t="s">
        <v>407</v>
      </c>
      <c r="C2753" s="115" t="s">
        <v>103</v>
      </c>
      <c r="D2753" s="115" t="s">
        <v>86</v>
      </c>
      <c r="E2753" s="115" t="s">
        <v>87</v>
      </c>
      <c r="F2753" s="115" t="s">
        <v>87</v>
      </c>
      <c r="G2753" s="115">
        <v>2002</v>
      </c>
      <c r="H2753" s="115" t="s">
        <v>177</v>
      </c>
      <c r="I2753" s="115">
        <v>2.4203671080000002</v>
      </c>
      <c r="J2753" s="115" t="s">
        <v>13</v>
      </c>
      <c r="K2753" s="115">
        <f>INDEX(DatosProcesados!$A$1:$BF$101,MATCH(DataBase!A2753,DatosProcesados!$A$1:$A$101,0),MATCH(DataBase!J2753,DatosProcesados!$A$1:$BF$1,0))</f>
        <v>2024</v>
      </c>
      <c r="L2753" s="115" t="str">
        <f>INDEX(Modelo!$A$9:$D$89,MATCH(DataBase!$J2753,Modelo!$A$9:$A$89,0),MATCH(DataBase!L$1,Modelo!$A$9:$D$9,0))</f>
        <v>Información general</v>
      </c>
      <c r="M2753" s="115" t="str">
        <f>INDEX(Modelo!$A$9:$D$89,MATCH(DataBase!$J2753,Modelo!$A$9:$A$89,0),MATCH(DataBase!M$1,Modelo!$A$9:$D$9,0))</f>
        <v>Pilar 1</v>
      </c>
      <c r="N2753" s="115" t="str">
        <f>INDEX(Modelo!$A$9:$D$89,MATCH(DataBase!$J2753,Modelo!$A$9:$A$89,0),MATCH(DataBase!N$1,Modelo!$A$9:$D$9,0))</f>
        <v>boolean</v>
      </c>
      <c r="O2753" s="115" t="b">
        <f t="array" ref="O2753">IF(N2753="negativo",INDEX($AD$3:$AG$51,MATCH(1,($B2753=$AD$3:$AD$51)*($J2753=$AE$3:$AE$51),0),3),IF(N2753="positivo",INDEX($AD$55:$AG$109,MATCH(1,($B2753=$AD$55:$AD$109)*($J2753=$AE$55:$AE$109),0),3)))</f>
        <v>0</v>
      </c>
      <c r="P2753" s="115" t="b">
        <f t="array" ref="P2753">IF(N2753="negativo",INDEX($AD$3:$AG$51,MATCH(1,($B2753=$AD$3:$AD$51)*($J2753=$AE$3:$AE$51),0),4),IF(N2753="positivo",INDEX($AD$55:$AG$109,MATCH(1,($B2753=$AD$55:$AD$109)*($J2753=$AE$55:$AE$109),0),4)))</f>
        <v>0</v>
      </c>
      <c r="Q2753" s="115" t="str">
        <f>VLOOKUP(M2753,Modelo!$A$2:$C$7,2,0)</f>
        <v>Transparencia y Gobierno de la Sostenibilidad</v>
      </c>
      <c r="R2753" s="118">
        <f t="array" ref="R2753">INDEX(Modelo!$F$1:$H$37,MATCH(1,(DataBase!Q2753=Modelo!$G$1:$G$37)*(DataBase!B2753=Modelo!$F$1:$F$37),0),3)</f>
        <v>0.15384615384615385</v>
      </c>
      <c r="S2753" s="115">
        <f t="shared" si="86"/>
        <v>0</v>
      </c>
      <c r="T2753" s="115">
        <f t="shared" si="87"/>
        <v>0</v>
      </c>
    </row>
    <row r="2754" spans="1:20" x14ac:dyDescent="0.3">
      <c r="A2754" s="115" t="s">
        <v>454</v>
      </c>
      <c r="B2754" s="115" t="s">
        <v>407</v>
      </c>
      <c r="C2754" s="115" t="s">
        <v>103</v>
      </c>
      <c r="D2754" s="115" t="s">
        <v>86</v>
      </c>
      <c r="E2754" s="115" t="s">
        <v>87</v>
      </c>
      <c r="F2754" s="115" t="s">
        <v>87</v>
      </c>
      <c r="G2754" s="115">
        <v>2003</v>
      </c>
      <c r="H2754" s="115" t="s">
        <v>422</v>
      </c>
      <c r="I2754" s="115">
        <v>1.3219259999999999</v>
      </c>
      <c r="J2754" s="115" t="s">
        <v>13</v>
      </c>
      <c r="K2754" s="115">
        <f>INDEX(DatosProcesados!$A$1:$BF$101,MATCH(DataBase!A2754,DatosProcesados!$A$1:$A$101,0),MATCH(DataBase!J2754,DatosProcesados!$A$1:$BF$1,0))</f>
        <v>2024</v>
      </c>
      <c r="L2754" s="115" t="str">
        <f>INDEX(Modelo!$A$9:$D$89,MATCH(DataBase!$J2754,Modelo!$A$9:$A$89,0),MATCH(DataBase!L$1,Modelo!$A$9:$D$9,0))</f>
        <v>Información general</v>
      </c>
      <c r="M2754" s="115" t="str">
        <f>INDEX(Modelo!$A$9:$D$89,MATCH(DataBase!$J2754,Modelo!$A$9:$A$89,0),MATCH(DataBase!M$1,Modelo!$A$9:$D$9,0))</f>
        <v>Pilar 1</v>
      </c>
      <c r="N2754" s="115" t="str">
        <f>INDEX(Modelo!$A$9:$D$89,MATCH(DataBase!$J2754,Modelo!$A$9:$A$89,0),MATCH(DataBase!N$1,Modelo!$A$9:$D$9,0))</f>
        <v>boolean</v>
      </c>
      <c r="O2754" s="115" t="b">
        <f t="array" ref="O2754">IF(N2754="negativo",INDEX($AD$3:$AG$51,MATCH(1,($B2754=$AD$3:$AD$51)*($J2754=$AE$3:$AE$51),0),3),IF(N2754="positivo",INDEX($AD$55:$AG$109,MATCH(1,($B2754=$AD$55:$AD$109)*($J2754=$AE$55:$AE$109),0),3)))</f>
        <v>0</v>
      </c>
      <c r="P2754" s="115" t="b">
        <f t="array" ref="P2754">IF(N2754="negativo",INDEX($AD$3:$AG$51,MATCH(1,($B2754=$AD$3:$AD$51)*($J2754=$AE$3:$AE$51),0),4),IF(N2754="positivo",INDEX($AD$55:$AG$109,MATCH(1,($B2754=$AD$55:$AD$109)*($J2754=$AE$55:$AE$109),0),4)))</f>
        <v>0</v>
      </c>
      <c r="Q2754" s="115" t="str">
        <f>VLOOKUP(M2754,Modelo!$A$2:$C$7,2,0)</f>
        <v>Transparencia y Gobierno de la Sostenibilidad</v>
      </c>
      <c r="R2754" s="118">
        <f t="array" ref="R2754">INDEX(Modelo!$F$1:$H$37,MATCH(1,(DataBase!Q2754=Modelo!$G$1:$G$37)*(DataBase!B2754=Modelo!$F$1:$F$37),0),3)</f>
        <v>0.15384615384615385</v>
      </c>
      <c r="S2754" s="115">
        <f t="shared" si="86"/>
        <v>0</v>
      </c>
      <c r="T2754" s="115">
        <f t="shared" si="87"/>
        <v>0</v>
      </c>
    </row>
    <row r="2755" spans="1:20" x14ac:dyDescent="0.3">
      <c r="A2755" s="115" t="s">
        <v>477</v>
      </c>
      <c r="B2755" s="115" t="s">
        <v>467</v>
      </c>
      <c r="C2755" s="115" t="s">
        <v>103</v>
      </c>
      <c r="D2755" s="115" t="s">
        <v>86</v>
      </c>
      <c r="E2755" s="115" t="s">
        <v>86</v>
      </c>
      <c r="F2755" s="115" t="s">
        <v>86</v>
      </c>
      <c r="G2755" s="115">
        <v>1985</v>
      </c>
      <c r="H2755" s="115" t="s">
        <v>125</v>
      </c>
      <c r="I2755" s="115">
        <v>0.441609957</v>
      </c>
      <c r="J2755" s="115" t="s">
        <v>13</v>
      </c>
      <c r="K2755" s="115">
        <f>INDEX(DatosProcesados!$A$1:$BF$101,MATCH(DataBase!A2755,DatosProcesados!$A$1:$A$101,0),MATCH(DataBase!J2755,DatosProcesados!$A$1:$BF$1,0))</f>
        <v>2023</v>
      </c>
      <c r="L2755" s="115" t="str">
        <f>INDEX(Modelo!$A$9:$D$89,MATCH(DataBase!$J2755,Modelo!$A$9:$A$89,0),MATCH(DataBase!L$1,Modelo!$A$9:$D$9,0))</f>
        <v>Información general</v>
      </c>
      <c r="M2755" s="115" t="str">
        <f>INDEX(Modelo!$A$9:$D$89,MATCH(DataBase!$J2755,Modelo!$A$9:$A$89,0),MATCH(DataBase!M$1,Modelo!$A$9:$D$9,0))</f>
        <v>Pilar 1</v>
      </c>
      <c r="N2755" s="115" t="str">
        <f>INDEX(Modelo!$A$9:$D$89,MATCH(DataBase!$J2755,Modelo!$A$9:$A$89,0),MATCH(DataBase!N$1,Modelo!$A$9:$D$9,0))</f>
        <v>boolean</v>
      </c>
      <c r="O2755" s="115" t="b">
        <f t="array" ref="O2755">IF(N2755="negativo",INDEX($AD$3:$AG$51,MATCH(1,($B2755=$AD$3:$AD$51)*($J2755=$AE$3:$AE$51),0),3),IF(N2755="positivo",INDEX($AD$55:$AG$109,MATCH(1,($B2755=$AD$55:$AD$109)*($J2755=$AE$55:$AE$109),0),3)))</f>
        <v>0</v>
      </c>
      <c r="P2755" s="115" t="b">
        <f t="array" ref="P2755">IF(N2755="negativo",INDEX($AD$3:$AG$51,MATCH(1,($B2755=$AD$3:$AD$51)*($J2755=$AE$3:$AE$51),0),4),IF(N2755="positivo",INDEX($AD$55:$AG$109,MATCH(1,($B2755=$AD$55:$AD$109)*($J2755=$AE$55:$AE$109),0),4)))</f>
        <v>0</v>
      </c>
      <c r="Q2755" s="115" t="str">
        <f>VLOOKUP(M2755,Modelo!$A$2:$C$7,2,0)</f>
        <v>Transparencia y Gobierno de la Sostenibilidad</v>
      </c>
      <c r="R2755" s="118">
        <f t="array" ref="R2755">INDEX(Modelo!$F$1:$H$37,MATCH(1,(DataBase!Q2755=Modelo!$G$1:$G$37)*(DataBase!B2755=Modelo!$F$1:$F$37),0),3)</f>
        <v>0.14285714285714285</v>
      </c>
      <c r="S2755" s="115">
        <f t="shared" ref="S2755:S2818" si="88">IFERROR(IF(N2755="boolean",IF(K2755="Si",100,0),IF(N2755="scale",IF(K2755=2,100,IF(K2755=1,50,0)),IF(N2755="positivo",100*((K2755-P2755)/(O2755-P2755)),100*(1-((K2755-P2755)/(O2755-P2755)))))),0)</f>
        <v>0</v>
      </c>
      <c r="T2755" s="115">
        <f t="shared" ref="T2755:T2818" si="89">S2755*R2755</f>
        <v>0</v>
      </c>
    </row>
    <row r="2756" spans="1:20" x14ac:dyDescent="0.3">
      <c r="A2756" s="115" t="s">
        <v>256</v>
      </c>
      <c r="B2756" s="115" t="s">
        <v>216</v>
      </c>
      <c r="C2756" s="115" t="s">
        <v>103</v>
      </c>
      <c r="D2756" s="115" t="s">
        <v>87</v>
      </c>
      <c r="E2756" s="115" t="s">
        <v>86</v>
      </c>
      <c r="F2756" s="115" t="s">
        <v>86</v>
      </c>
      <c r="G2756" s="115">
        <v>1964</v>
      </c>
      <c r="H2756" s="115" t="s">
        <v>125</v>
      </c>
      <c r="I2756" s="115">
        <v>2.4859553989999998</v>
      </c>
      <c r="J2756" s="115" t="s">
        <v>13</v>
      </c>
      <c r="K2756" s="115" t="str">
        <f>INDEX(DatosProcesados!$A$1:$BF$101,MATCH(DataBase!A2756,DatosProcesados!$A$1:$A$101,0),MATCH(DataBase!J2756,DatosProcesados!$A$1:$BF$1,0))</f>
        <v>No tiene</v>
      </c>
      <c r="L2756" s="115" t="str">
        <f>INDEX(Modelo!$A$9:$D$89,MATCH(DataBase!$J2756,Modelo!$A$9:$A$89,0),MATCH(DataBase!L$1,Modelo!$A$9:$D$9,0))</f>
        <v>Información general</v>
      </c>
      <c r="M2756" s="115" t="str">
        <f>INDEX(Modelo!$A$9:$D$89,MATCH(DataBase!$J2756,Modelo!$A$9:$A$89,0),MATCH(DataBase!M$1,Modelo!$A$9:$D$9,0))</f>
        <v>Pilar 1</v>
      </c>
      <c r="N2756" s="115" t="str">
        <f>INDEX(Modelo!$A$9:$D$89,MATCH(DataBase!$J2756,Modelo!$A$9:$A$89,0),MATCH(DataBase!N$1,Modelo!$A$9:$D$9,0))</f>
        <v>boolean</v>
      </c>
      <c r="O2756" s="115" t="b">
        <f t="array" ref="O2756">IF(N2756="negativo",INDEX($AD$3:$AG$51,MATCH(1,($B2756=$AD$3:$AD$51)*($J2756=$AE$3:$AE$51),0),3),IF(N2756="positivo",INDEX($AD$55:$AG$109,MATCH(1,($B2756=$AD$55:$AD$109)*($J2756=$AE$55:$AE$109),0),3)))</f>
        <v>0</v>
      </c>
      <c r="P2756" s="115" t="b">
        <f t="array" ref="P2756">IF(N2756="negativo",INDEX($AD$3:$AG$51,MATCH(1,($B2756=$AD$3:$AD$51)*($J2756=$AE$3:$AE$51),0),4),IF(N2756="positivo",INDEX($AD$55:$AG$109,MATCH(1,($B2756=$AD$55:$AD$109)*($J2756=$AE$55:$AE$109),0),4)))</f>
        <v>0</v>
      </c>
      <c r="Q2756" s="115" t="str">
        <f>VLOOKUP(M2756,Modelo!$A$2:$C$7,2,0)</f>
        <v>Transparencia y Gobierno de la Sostenibilidad</v>
      </c>
      <c r="R2756" s="118">
        <f t="array" ref="R2756">INDEX(Modelo!$F$1:$H$37,MATCH(1,(DataBase!Q2756=Modelo!$G$1:$G$37)*(DataBase!B2756=Modelo!$F$1:$F$37),0),3)</f>
        <v>0.15789473684210525</v>
      </c>
      <c r="S2756" s="115">
        <f t="shared" si="88"/>
        <v>0</v>
      </c>
      <c r="T2756" s="115">
        <f t="shared" si="89"/>
        <v>0</v>
      </c>
    </row>
    <row r="2757" spans="1:20" x14ac:dyDescent="0.3">
      <c r="A2757" s="115" t="s">
        <v>305</v>
      </c>
      <c r="B2757" s="115" t="s">
        <v>216</v>
      </c>
      <c r="C2757" s="115" t="s">
        <v>103</v>
      </c>
      <c r="D2757" s="115" t="s">
        <v>87</v>
      </c>
      <c r="E2757" s="115" t="s">
        <v>86</v>
      </c>
      <c r="F2757" s="115" t="s">
        <v>86</v>
      </c>
      <c r="G2757" s="115">
        <v>1940</v>
      </c>
      <c r="H2757" s="115" t="s">
        <v>125</v>
      </c>
      <c r="I2757" s="115">
        <v>1.340540112</v>
      </c>
      <c r="J2757" s="115" t="s">
        <v>13</v>
      </c>
      <c r="K2757" s="115">
        <f>INDEX(DatosProcesados!$A$1:$BF$101,MATCH(DataBase!A2757,DatosProcesados!$A$1:$A$101,0),MATCH(DataBase!J2757,DatosProcesados!$A$1:$BF$1,0))</f>
        <v>2024</v>
      </c>
      <c r="L2757" s="115" t="str">
        <f>INDEX(Modelo!$A$9:$D$89,MATCH(DataBase!$J2757,Modelo!$A$9:$A$89,0),MATCH(DataBase!L$1,Modelo!$A$9:$D$9,0))</f>
        <v>Información general</v>
      </c>
      <c r="M2757" s="115" t="str">
        <f>INDEX(Modelo!$A$9:$D$89,MATCH(DataBase!$J2757,Modelo!$A$9:$A$89,0),MATCH(DataBase!M$1,Modelo!$A$9:$D$9,0))</f>
        <v>Pilar 1</v>
      </c>
      <c r="N2757" s="115" t="str">
        <f>INDEX(Modelo!$A$9:$D$89,MATCH(DataBase!$J2757,Modelo!$A$9:$A$89,0),MATCH(DataBase!N$1,Modelo!$A$9:$D$9,0))</f>
        <v>boolean</v>
      </c>
      <c r="O2757" s="115" t="b">
        <f t="array" ref="O2757">IF(N2757="negativo",INDEX($AD$3:$AG$51,MATCH(1,($B2757=$AD$3:$AD$51)*($J2757=$AE$3:$AE$51),0),3),IF(N2757="positivo",INDEX($AD$55:$AG$109,MATCH(1,($B2757=$AD$55:$AD$109)*($J2757=$AE$55:$AE$109),0),3)))</f>
        <v>0</v>
      </c>
      <c r="P2757" s="115" t="b">
        <f t="array" ref="P2757">IF(N2757="negativo",INDEX($AD$3:$AG$51,MATCH(1,($B2757=$AD$3:$AD$51)*($J2757=$AE$3:$AE$51),0),4),IF(N2757="positivo",INDEX($AD$55:$AG$109,MATCH(1,($B2757=$AD$55:$AD$109)*($J2757=$AE$55:$AE$109),0),4)))</f>
        <v>0</v>
      </c>
      <c r="Q2757" s="115" t="str">
        <f>VLOOKUP(M2757,Modelo!$A$2:$C$7,2,0)</f>
        <v>Transparencia y Gobierno de la Sostenibilidad</v>
      </c>
      <c r="R2757" s="118">
        <f t="array" ref="R2757">INDEX(Modelo!$F$1:$H$37,MATCH(1,(DataBase!Q2757=Modelo!$G$1:$G$37)*(DataBase!B2757=Modelo!$F$1:$F$37),0),3)</f>
        <v>0.15789473684210525</v>
      </c>
      <c r="S2757" s="115">
        <f t="shared" si="88"/>
        <v>0</v>
      </c>
      <c r="T2757" s="115">
        <f t="shared" si="89"/>
        <v>0</v>
      </c>
    </row>
    <row r="2758" spans="1:20" x14ac:dyDescent="0.3">
      <c r="A2758" s="115" t="s">
        <v>432</v>
      </c>
      <c r="B2758" s="115" t="s">
        <v>407</v>
      </c>
      <c r="C2758" s="115" t="s">
        <v>103</v>
      </c>
      <c r="D2758" s="115" t="s">
        <v>86</v>
      </c>
      <c r="E2758" s="115" t="s">
        <v>86</v>
      </c>
      <c r="F2758" s="115" t="s">
        <v>86</v>
      </c>
      <c r="G2758" s="115">
        <v>1956</v>
      </c>
      <c r="H2758" s="115" t="s">
        <v>125</v>
      </c>
      <c r="I2758" s="115">
        <v>2.660692144</v>
      </c>
      <c r="J2758" s="115" t="s">
        <v>13</v>
      </c>
      <c r="K2758" s="115">
        <f>INDEX(DatosProcesados!$A$1:$BF$101,MATCH(DataBase!A2758,DatosProcesados!$A$1:$A$101,0),MATCH(DataBase!J2758,DatosProcesados!$A$1:$BF$1,0))</f>
        <v>2023</v>
      </c>
      <c r="L2758" s="115" t="str">
        <f>INDEX(Modelo!$A$9:$D$89,MATCH(DataBase!$J2758,Modelo!$A$9:$A$89,0),MATCH(DataBase!L$1,Modelo!$A$9:$D$9,0))</f>
        <v>Información general</v>
      </c>
      <c r="M2758" s="115" t="str">
        <f>INDEX(Modelo!$A$9:$D$89,MATCH(DataBase!$J2758,Modelo!$A$9:$A$89,0),MATCH(DataBase!M$1,Modelo!$A$9:$D$9,0))</f>
        <v>Pilar 1</v>
      </c>
      <c r="N2758" s="115" t="str">
        <f>INDEX(Modelo!$A$9:$D$89,MATCH(DataBase!$J2758,Modelo!$A$9:$A$89,0),MATCH(DataBase!N$1,Modelo!$A$9:$D$9,0))</f>
        <v>boolean</v>
      </c>
      <c r="O2758" s="115" t="b">
        <f t="array" ref="O2758">IF(N2758="negativo",INDEX($AD$3:$AG$51,MATCH(1,($B2758=$AD$3:$AD$51)*($J2758=$AE$3:$AE$51),0),3),IF(N2758="positivo",INDEX($AD$55:$AG$109,MATCH(1,($B2758=$AD$55:$AD$109)*($J2758=$AE$55:$AE$109),0),3)))</f>
        <v>0</v>
      </c>
      <c r="P2758" s="115" t="b">
        <f t="array" ref="P2758">IF(N2758="negativo",INDEX($AD$3:$AG$51,MATCH(1,($B2758=$AD$3:$AD$51)*($J2758=$AE$3:$AE$51),0),4),IF(N2758="positivo",INDEX($AD$55:$AG$109,MATCH(1,($B2758=$AD$55:$AD$109)*($J2758=$AE$55:$AE$109),0),4)))</f>
        <v>0</v>
      </c>
      <c r="Q2758" s="115" t="str">
        <f>VLOOKUP(M2758,Modelo!$A$2:$C$7,2,0)</f>
        <v>Transparencia y Gobierno de la Sostenibilidad</v>
      </c>
      <c r="R2758" s="118">
        <f t="array" ref="R2758">INDEX(Modelo!$F$1:$H$37,MATCH(1,(DataBase!Q2758=Modelo!$G$1:$G$37)*(DataBase!B2758=Modelo!$F$1:$F$37),0),3)</f>
        <v>0.15384615384615385</v>
      </c>
      <c r="S2758" s="115">
        <f t="shared" si="88"/>
        <v>0</v>
      </c>
      <c r="T2758" s="115">
        <f t="shared" si="89"/>
        <v>0</v>
      </c>
    </row>
    <row r="2759" spans="1:20" x14ac:dyDescent="0.3">
      <c r="A2759" s="115" t="s">
        <v>476</v>
      </c>
      <c r="B2759" s="115" t="s">
        <v>467</v>
      </c>
      <c r="C2759" s="115" t="s">
        <v>103</v>
      </c>
      <c r="D2759" s="115" t="s">
        <v>87</v>
      </c>
      <c r="E2759" s="115" t="s">
        <v>86</v>
      </c>
      <c r="F2759" s="115" t="s">
        <v>86</v>
      </c>
      <c r="G2759" s="115">
        <v>1962</v>
      </c>
      <c r="H2759" s="115" t="s">
        <v>125</v>
      </c>
      <c r="I2759" s="115">
        <v>0.89448844999999999</v>
      </c>
      <c r="J2759" s="115" t="s">
        <v>13</v>
      </c>
      <c r="K2759" s="115" t="str">
        <f>INDEX(DatosProcesados!$A$1:$BF$101,MATCH(DataBase!A2759,DatosProcesados!$A$1:$A$101,0),MATCH(DataBase!J2759,DatosProcesados!$A$1:$BF$1,0))</f>
        <v>No tiene</v>
      </c>
      <c r="L2759" s="115" t="str">
        <f>INDEX(Modelo!$A$9:$D$89,MATCH(DataBase!$J2759,Modelo!$A$9:$A$89,0),MATCH(DataBase!L$1,Modelo!$A$9:$D$9,0))</f>
        <v>Información general</v>
      </c>
      <c r="M2759" s="115" t="str">
        <f>INDEX(Modelo!$A$9:$D$89,MATCH(DataBase!$J2759,Modelo!$A$9:$A$89,0),MATCH(DataBase!M$1,Modelo!$A$9:$D$9,0))</f>
        <v>Pilar 1</v>
      </c>
      <c r="N2759" s="115" t="str">
        <f>INDEX(Modelo!$A$9:$D$89,MATCH(DataBase!$J2759,Modelo!$A$9:$A$89,0),MATCH(DataBase!N$1,Modelo!$A$9:$D$9,0))</f>
        <v>boolean</v>
      </c>
      <c r="O2759" s="115" t="b">
        <f t="array" ref="O2759">IF(N2759="negativo",INDEX($AD$3:$AG$51,MATCH(1,($B2759=$AD$3:$AD$51)*($J2759=$AE$3:$AE$51),0),3),IF(N2759="positivo",INDEX($AD$55:$AG$109,MATCH(1,($B2759=$AD$55:$AD$109)*($J2759=$AE$55:$AE$109),0),3)))</f>
        <v>0</v>
      </c>
      <c r="P2759" s="115" t="b">
        <f t="array" ref="P2759">IF(N2759="negativo",INDEX($AD$3:$AG$51,MATCH(1,($B2759=$AD$3:$AD$51)*($J2759=$AE$3:$AE$51),0),4),IF(N2759="positivo",INDEX($AD$55:$AG$109,MATCH(1,($B2759=$AD$55:$AD$109)*($J2759=$AE$55:$AE$109),0),4)))</f>
        <v>0</v>
      </c>
      <c r="Q2759" s="115" t="str">
        <f>VLOOKUP(M2759,Modelo!$A$2:$C$7,2,0)</f>
        <v>Transparencia y Gobierno de la Sostenibilidad</v>
      </c>
      <c r="R2759" s="118">
        <f t="array" ref="R2759">INDEX(Modelo!$F$1:$H$37,MATCH(1,(DataBase!Q2759=Modelo!$G$1:$G$37)*(DataBase!B2759=Modelo!$F$1:$F$37),0),3)</f>
        <v>0.14285714285714285</v>
      </c>
      <c r="S2759" s="115">
        <f t="shared" si="88"/>
        <v>0</v>
      </c>
      <c r="T2759" s="115">
        <f t="shared" si="89"/>
        <v>0</v>
      </c>
    </row>
    <row r="2760" spans="1:20" x14ac:dyDescent="0.3">
      <c r="A2760" s="115" t="s">
        <v>154</v>
      </c>
      <c r="B2760" s="115" t="s">
        <v>84</v>
      </c>
      <c r="C2760" s="115" t="s">
        <v>97</v>
      </c>
      <c r="D2760" s="115" t="s">
        <v>86</v>
      </c>
      <c r="E2760" s="115" t="s">
        <v>87</v>
      </c>
      <c r="F2760" s="115" t="s">
        <v>87</v>
      </c>
      <c r="G2760" s="115">
        <v>1967</v>
      </c>
      <c r="H2760" s="115" t="s">
        <v>125</v>
      </c>
      <c r="I2760" s="115">
        <v>4.1309855679999998</v>
      </c>
      <c r="J2760" s="115" t="s">
        <v>13</v>
      </c>
      <c r="K2760" s="115">
        <f>INDEX(DatosProcesados!$A$1:$BF$101,MATCH(DataBase!A2760,DatosProcesados!$A$1:$A$101,0),MATCH(DataBase!J2760,DatosProcesados!$A$1:$BF$1,0))</f>
        <v>2024</v>
      </c>
      <c r="L2760" s="115" t="str">
        <f>INDEX(Modelo!$A$9:$D$89,MATCH(DataBase!$J2760,Modelo!$A$9:$A$89,0),MATCH(DataBase!L$1,Modelo!$A$9:$D$9,0))</f>
        <v>Información general</v>
      </c>
      <c r="M2760" s="115" t="str">
        <f>INDEX(Modelo!$A$9:$D$89,MATCH(DataBase!$J2760,Modelo!$A$9:$A$89,0),MATCH(DataBase!M$1,Modelo!$A$9:$D$9,0))</f>
        <v>Pilar 1</v>
      </c>
      <c r="N2760" s="115" t="str">
        <f>INDEX(Modelo!$A$9:$D$89,MATCH(DataBase!$J2760,Modelo!$A$9:$A$89,0),MATCH(DataBase!N$1,Modelo!$A$9:$D$9,0))</f>
        <v>boolean</v>
      </c>
      <c r="O2760" s="115" t="b">
        <f t="array" ref="O2760">IF(N2760="negativo",INDEX($AD$3:$AG$51,MATCH(1,($B2760=$AD$3:$AD$51)*($J2760=$AE$3:$AE$51),0),3),IF(N2760="positivo",INDEX($AD$55:$AG$109,MATCH(1,($B2760=$AD$55:$AD$109)*($J2760=$AE$55:$AE$109),0),3)))</f>
        <v>0</v>
      </c>
      <c r="P2760" s="115" t="b">
        <f t="array" ref="P2760">IF(N2760="negativo",INDEX($AD$3:$AG$51,MATCH(1,($B2760=$AD$3:$AD$51)*($J2760=$AE$3:$AE$51),0),4),IF(N2760="positivo",INDEX($AD$55:$AG$109,MATCH(1,($B2760=$AD$55:$AD$109)*($J2760=$AE$55:$AE$109),0),4)))</f>
        <v>0</v>
      </c>
      <c r="Q2760" s="115" t="str">
        <f>VLOOKUP(M2760,Modelo!$A$2:$C$7,2,0)</f>
        <v>Transparencia y Gobierno de la Sostenibilidad</v>
      </c>
      <c r="R2760" s="118">
        <f t="array" ref="R2760">INDEX(Modelo!$F$1:$H$37,MATCH(1,(DataBase!Q2760=Modelo!$G$1:$G$37)*(DataBase!B2760=Modelo!$F$1:$F$37),0),3)</f>
        <v>0.29411764705882354</v>
      </c>
      <c r="S2760" s="115">
        <f t="shared" si="88"/>
        <v>0</v>
      </c>
      <c r="T2760" s="115">
        <f t="shared" si="89"/>
        <v>0</v>
      </c>
    </row>
    <row r="2761" spans="1:20" x14ac:dyDescent="0.3">
      <c r="A2761" s="115" t="s">
        <v>139</v>
      </c>
      <c r="B2761" s="115" t="s">
        <v>84</v>
      </c>
      <c r="C2761" s="115" t="s">
        <v>97</v>
      </c>
      <c r="D2761" s="115" t="s">
        <v>86</v>
      </c>
      <c r="E2761" s="115" t="s">
        <v>86</v>
      </c>
      <c r="F2761" s="115" t="s">
        <v>86</v>
      </c>
      <c r="G2761" s="115">
        <v>1995</v>
      </c>
      <c r="H2761" s="115" t="s">
        <v>125</v>
      </c>
      <c r="I2761" s="115">
        <v>6.1355991599999999</v>
      </c>
      <c r="J2761" s="115" t="s">
        <v>13</v>
      </c>
      <c r="K2761" s="115">
        <f>INDEX(DatosProcesados!$A$1:$BF$101,MATCH(DataBase!A2761,DatosProcesados!$A$1:$A$101,0),MATCH(DataBase!J2761,DatosProcesados!$A$1:$BF$1,0))</f>
        <v>2024</v>
      </c>
      <c r="L2761" s="115" t="str">
        <f>INDEX(Modelo!$A$9:$D$89,MATCH(DataBase!$J2761,Modelo!$A$9:$A$89,0),MATCH(DataBase!L$1,Modelo!$A$9:$D$9,0))</f>
        <v>Información general</v>
      </c>
      <c r="M2761" s="115" t="str">
        <f>INDEX(Modelo!$A$9:$D$89,MATCH(DataBase!$J2761,Modelo!$A$9:$A$89,0),MATCH(DataBase!M$1,Modelo!$A$9:$D$9,0))</f>
        <v>Pilar 1</v>
      </c>
      <c r="N2761" s="115" t="str">
        <f>INDEX(Modelo!$A$9:$D$89,MATCH(DataBase!$J2761,Modelo!$A$9:$A$89,0),MATCH(DataBase!N$1,Modelo!$A$9:$D$9,0))</f>
        <v>boolean</v>
      </c>
      <c r="O2761" s="115" t="b">
        <f t="array" ref="O2761">IF(N2761="negativo",INDEX($AD$3:$AG$51,MATCH(1,($B2761=$AD$3:$AD$51)*($J2761=$AE$3:$AE$51),0),3),IF(N2761="positivo",INDEX($AD$55:$AG$109,MATCH(1,($B2761=$AD$55:$AD$109)*($J2761=$AE$55:$AE$109),0),3)))</f>
        <v>0</v>
      </c>
      <c r="P2761" s="115" t="b">
        <f t="array" ref="P2761">IF(N2761="negativo",INDEX($AD$3:$AG$51,MATCH(1,($B2761=$AD$3:$AD$51)*($J2761=$AE$3:$AE$51),0),4),IF(N2761="positivo",INDEX($AD$55:$AG$109,MATCH(1,($B2761=$AD$55:$AD$109)*($J2761=$AE$55:$AE$109),0),4)))</f>
        <v>0</v>
      </c>
      <c r="Q2761" s="115" t="str">
        <f>VLOOKUP(M2761,Modelo!$A$2:$C$7,2,0)</f>
        <v>Transparencia y Gobierno de la Sostenibilidad</v>
      </c>
      <c r="R2761" s="118">
        <f t="array" ref="R2761">INDEX(Modelo!$F$1:$H$37,MATCH(1,(DataBase!Q2761=Modelo!$G$1:$G$37)*(DataBase!B2761=Modelo!$F$1:$F$37),0),3)</f>
        <v>0.29411764705882354</v>
      </c>
      <c r="S2761" s="115">
        <f t="shared" si="88"/>
        <v>0</v>
      </c>
      <c r="T2761" s="115">
        <f t="shared" si="89"/>
        <v>0</v>
      </c>
    </row>
    <row r="2762" spans="1:20" x14ac:dyDescent="0.3">
      <c r="A2762" s="115" t="s">
        <v>399</v>
      </c>
      <c r="B2762" s="115" t="s">
        <v>379</v>
      </c>
      <c r="C2762" s="115" t="s">
        <v>103</v>
      </c>
      <c r="D2762" s="115" t="s">
        <v>86</v>
      </c>
      <c r="E2762" s="115" t="s">
        <v>86</v>
      </c>
      <c r="F2762" s="115" t="s">
        <v>87</v>
      </c>
      <c r="G2762" s="115">
        <v>1989</v>
      </c>
      <c r="H2762" s="115" t="s">
        <v>125</v>
      </c>
      <c r="I2762" s="115">
        <v>0.75167738299999998</v>
      </c>
      <c r="J2762" s="115" t="s">
        <v>13</v>
      </c>
      <c r="K2762" s="115" t="str">
        <f>INDEX(DatosProcesados!$A$1:$BF$101,MATCH(DataBase!A2762,DatosProcesados!$A$1:$A$101,0),MATCH(DataBase!J2762,DatosProcesados!$A$1:$BF$1,0))</f>
        <v>No tiene</v>
      </c>
      <c r="L2762" s="115" t="str">
        <f>INDEX(Modelo!$A$9:$D$89,MATCH(DataBase!$J2762,Modelo!$A$9:$A$89,0),MATCH(DataBase!L$1,Modelo!$A$9:$D$9,0))</f>
        <v>Información general</v>
      </c>
      <c r="M2762" s="115" t="str">
        <f>INDEX(Modelo!$A$9:$D$89,MATCH(DataBase!$J2762,Modelo!$A$9:$A$89,0),MATCH(DataBase!M$1,Modelo!$A$9:$D$9,0))</f>
        <v>Pilar 1</v>
      </c>
      <c r="N2762" s="115" t="str">
        <f>INDEX(Modelo!$A$9:$D$89,MATCH(DataBase!$J2762,Modelo!$A$9:$A$89,0),MATCH(DataBase!N$1,Modelo!$A$9:$D$9,0))</f>
        <v>boolean</v>
      </c>
      <c r="O2762" s="115" t="b">
        <f t="array" ref="O2762">IF(N2762="negativo",INDEX($AD$3:$AG$51,MATCH(1,($B2762=$AD$3:$AD$51)*($J2762=$AE$3:$AE$51),0),3),IF(N2762="positivo",INDEX($AD$55:$AG$109,MATCH(1,($B2762=$AD$55:$AD$109)*($J2762=$AE$55:$AE$109),0),3)))</f>
        <v>0</v>
      </c>
      <c r="P2762" s="115" t="b">
        <f t="array" ref="P2762">IF(N2762="negativo",INDEX($AD$3:$AG$51,MATCH(1,($B2762=$AD$3:$AD$51)*($J2762=$AE$3:$AE$51),0),4),IF(N2762="positivo",INDEX($AD$55:$AG$109,MATCH(1,($B2762=$AD$55:$AD$109)*($J2762=$AE$55:$AE$109),0),4)))</f>
        <v>0</v>
      </c>
      <c r="Q2762" s="115" t="str">
        <f>VLOOKUP(M2762,Modelo!$A$2:$C$7,2,0)</f>
        <v>Transparencia y Gobierno de la Sostenibilidad</v>
      </c>
      <c r="R2762" s="118">
        <f t="array" ref="R2762">INDEX(Modelo!$F$1:$H$37,MATCH(1,(DataBase!Q2762=Modelo!$G$1:$G$37)*(DataBase!B2762=Modelo!$F$1:$F$37),0),3)</f>
        <v>0.19047619047619047</v>
      </c>
      <c r="S2762" s="115">
        <f t="shared" si="88"/>
        <v>0</v>
      </c>
      <c r="T2762" s="115">
        <f t="shared" si="89"/>
        <v>0</v>
      </c>
    </row>
    <row r="2763" spans="1:20" x14ac:dyDescent="0.3">
      <c r="A2763" s="115" t="s">
        <v>233</v>
      </c>
      <c r="B2763" s="115" t="s">
        <v>216</v>
      </c>
      <c r="C2763" s="115" t="s">
        <v>103</v>
      </c>
      <c r="D2763" s="115" t="s">
        <v>87</v>
      </c>
      <c r="E2763" s="115" t="s">
        <v>86</v>
      </c>
      <c r="F2763" s="115" t="s">
        <v>86</v>
      </c>
      <c r="G2763" s="115">
        <v>1970</v>
      </c>
      <c r="H2763" s="115" t="s">
        <v>125</v>
      </c>
      <c r="I2763" s="115">
        <v>3.1891452720000002</v>
      </c>
      <c r="J2763" s="115" t="s">
        <v>13</v>
      </c>
      <c r="K2763" s="115" t="str">
        <f>INDEX(DatosProcesados!$A$1:$BF$101,MATCH(DataBase!A2763,DatosProcesados!$A$1:$A$101,0),MATCH(DataBase!J2763,DatosProcesados!$A$1:$BF$1,0))</f>
        <v>No tiene</v>
      </c>
      <c r="L2763" s="115" t="str">
        <f>INDEX(Modelo!$A$9:$D$89,MATCH(DataBase!$J2763,Modelo!$A$9:$A$89,0),MATCH(DataBase!L$1,Modelo!$A$9:$D$9,0))</f>
        <v>Información general</v>
      </c>
      <c r="M2763" s="115" t="str">
        <f>INDEX(Modelo!$A$9:$D$89,MATCH(DataBase!$J2763,Modelo!$A$9:$A$89,0),MATCH(DataBase!M$1,Modelo!$A$9:$D$9,0))</f>
        <v>Pilar 1</v>
      </c>
      <c r="N2763" s="115" t="str">
        <f>INDEX(Modelo!$A$9:$D$89,MATCH(DataBase!$J2763,Modelo!$A$9:$A$89,0),MATCH(DataBase!N$1,Modelo!$A$9:$D$9,0))</f>
        <v>boolean</v>
      </c>
      <c r="O2763" s="115" t="b">
        <f t="array" ref="O2763">IF(N2763="negativo",INDEX($AD$3:$AG$51,MATCH(1,($B2763=$AD$3:$AD$51)*($J2763=$AE$3:$AE$51),0),3),IF(N2763="positivo",INDEX($AD$55:$AG$109,MATCH(1,($B2763=$AD$55:$AD$109)*($J2763=$AE$55:$AE$109),0),3)))</f>
        <v>0</v>
      </c>
      <c r="P2763" s="115" t="b">
        <f t="array" ref="P2763">IF(N2763="negativo",INDEX($AD$3:$AG$51,MATCH(1,($B2763=$AD$3:$AD$51)*($J2763=$AE$3:$AE$51),0),4),IF(N2763="positivo",INDEX($AD$55:$AG$109,MATCH(1,($B2763=$AD$55:$AD$109)*($J2763=$AE$55:$AE$109),0),4)))</f>
        <v>0</v>
      </c>
      <c r="Q2763" s="115" t="str">
        <f>VLOOKUP(M2763,Modelo!$A$2:$C$7,2,0)</f>
        <v>Transparencia y Gobierno de la Sostenibilidad</v>
      </c>
      <c r="R2763" s="118">
        <f t="array" ref="R2763">INDEX(Modelo!$F$1:$H$37,MATCH(1,(DataBase!Q2763=Modelo!$G$1:$G$37)*(DataBase!B2763=Modelo!$F$1:$F$37),0),3)</f>
        <v>0.15789473684210525</v>
      </c>
      <c r="S2763" s="115">
        <f t="shared" si="88"/>
        <v>0</v>
      </c>
      <c r="T2763" s="115">
        <f t="shared" si="89"/>
        <v>0</v>
      </c>
    </row>
    <row r="2764" spans="1:20" x14ac:dyDescent="0.3">
      <c r="A2764" s="115" t="s">
        <v>176</v>
      </c>
      <c r="B2764" s="115" t="s">
        <v>84</v>
      </c>
      <c r="C2764" s="115" t="s">
        <v>103</v>
      </c>
      <c r="D2764" s="115" t="s">
        <v>86</v>
      </c>
      <c r="E2764" s="115" t="s">
        <v>87</v>
      </c>
      <c r="F2764" s="115" t="s">
        <v>87</v>
      </c>
      <c r="G2764" s="115">
        <v>1929</v>
      </c>
      <c r="H2764" s="115" t="s">
        <v>177</v>
      </c>
      <c r="I2764" s="115">
        <v>2.3283445380000001</v>
      </c>
      <c r="J2764" s="115" t="s">
        <v>13</v>
      </c>
      <c r="K2764" s="115">
        <f>INDEX(DatosProcesados!$A$1:$BF$101,MATCH(DataBase!A2764,DatosProcesados!$A$1:$A$101,0),MATCH(DataBase!J2764,DatosProcesados!$A$1:$BF$1,0))</f>
        <v>2024</v>
      </c>
      <c r="L2764" s="115" t="str">
        <f>INDEX(Modelo!$A$9:$D$89,MATCH(DataBase!$J2764,Modelo!$A$9:$A$89,0),MATCH(DataBase!L$1,Modelo!$A$9:$D$9,0))</f>
        <v>Información general</v>
      </c>
      <c r="M2764" s="115" t="str">
        <f>INDEX(Modelo!$A$9:$D$89,MATCH(DataBase!$J2764,Modelo!$A$9:$A$89,0),MATCH(DataBase!M$1,Modelo!$A$9:$D$9,0))</f>
        <v>Pilar 1</v>
      </c>
      <c r="N2764" s="115" t="str">
        <f>INDEX(Modelo!$A$9:$D$89,MATCH(DataBase!$J2764,Modelo!$A$9:$A$89,0),MATCH(DataBase!N$1,Modelo!$A$9:$D$9,0))</f>
        <v>boolean</v>
      </c>
      <c r="O2764" s="115" t="b">
        <f t="array" ref="O2764">IF(N2764="negativo",INDEX($AD$3:$AG$51,MATCH(1,($B2764=$AD$3:$AD$51)*($J2764=$AE$3:$AE$51),0),3),IF(N2764="positivo",INDEX($AD$55:$AG$109,MATCH(1,($B2764=$AD$55:$AD$109)*($J2764=$AE$55:$AE$109),0),3)))</f>
        <v>0</v>
      </c>
      <c r="P2764" s="115" t="b">
        <f t="array" ref="P2764">IF(N2764="negativo",INDEX($AD$3:$AG$51,MATCH(1,($B2764=$AD$3:$AD$51)*($J2764=$AE$3:$AE$51),0),4),IF(N2764="positivo",INDEX($AD$55:$AG$109,MATCH(1,($B2764=$AD$55:$AD$109)*($J2764=$AE$55:$AE$109),0),4)))</f>
        <v>0</v>
      </c>
      <c r="Q2764" s="115" t="str">
        <f>VLOOKUP(M2764,Modelo!$A$2:$C$7,2,0)</f>
        <v>Transparencia y Gobierno de la Sostenibilidad</v>
      </c>
      <c r="R2764" s="118">
        <f t="array" ref="R2764">INDEX(Modelo!$F$1:$H$37,MATCH(1,(DataBase!Q2764=Modelo!$G$1:$G$37)*(DataBase!B2764=Modelo!$F$1:$F$37),0),3)</f>
        <v>0.29411764705882354</v>
      </c>
      <c r="S2764" s="115">
        <f t="shared" si="88"/>
        <v>0</v>
      </c>
      <c r="T2764" s="115">
        <f t="shared" si="89"/>
        <v>0</v>
      </c>
    </row>
    <row r="2765" spans="1:20" x14ac:dyDescent="0.3">
      <c r="A2765" s="115" t="s">
        <v>391</v>
      </c>
      <c r="B2765" s="115" t="s">
        <v>379</v>
      </c>
      <c r="C2765" s="115" t="s">
        <v>103</v>
      </c>
      <c r="D2765" s="115" t="s">
        <v>87</v>
      </c>
      <c r="E2765" s="115" t="s">
        <v>86</v>
      </c>
      <c r="F2765" s="115" t="s">
        <v>86</v>
      </c>
      <c r="G2765" s="115">
        <v>1976</v>
      </c>
      <c r="H2765" s="115" t="s">
        <v>125</v>
      </c>
      <c r="I2765" s="115">
        <v>0.98534294499999997</v>
      </c>
      <c r="J2765" s="115" t="s">
        <v>13</v>
      </c>
      <c r="K2765" s="115">
        <f>INDEX(DatosProcesados!$A$1:$BF$101,MATCH(DataBase!A2765,DatosProcesados!$A$1:$A$101,0),MATCH(DataBase!J2765,DatosProcesados!$A$1:$BF$1,0))</f>
        <v>2024</v>
      </c>
      <c r="L2765" s="115" t="str">
        <f>INDEX(Modelo!$A$9:$D$89,MATCH(DataBase!$J2765,Modelo!$A$9:$A$89,0),MATCH(DataBase!L$1,Modelo!$A$9:$D$9,0))</f>
        <v>Información general</v>
      </c>
      <c r="M2765" s="115" t="str">
        <f>INDEX(Modelo!$A$9:$D$89,MATCH(DataBase!$J2765,Modelo!$A$9:$A$89,0),MATCH(DataBase!M$1,Modelo!$A$9:$D$9,0))</f>
        <v>Pilar 1</v>
      </c>
      <c r="N2765" s="115" t="str">
        <f>INDEX(Modelo!$A$9:$D$89,MATCH(DataBase!$J2765,Modelo!$A$9:$A$89,0),MATCH(DataBase!N$1,Modelo!$A$9:$D$9,0))</f>
        <v>boolean</v>
      </c>
      <c r="O2765" s="115" t="b">
        <f t="array" ref="O2765">IF(N2765="negativo",INDEX($AD$3:$AG$51,MATCH(1,($B2765=$AD$3:$AD$51)*($J2765=$AE$3:$AE$51),0),3),IF(N2765="positivo",INDEX($AD$55:$AG$109,MATCH(1,($B2765=$AD$55:$AD$109)*($J2765=$AE$55:$AE$109),0),3)))</f>
        <v>0</v>
      </c>
      <c r="P2765" s="115" t="b">
        <f t="array" ref="P2765">IF(N2765="negativo",INDEX($AD$3:$AG$51,MATCH(1,($B2765=$AD$3:$AD$51)*($J2765=$AE$3:$AE$51),0),4),IF(N2765="positivo",INDEX($AD$55:$AG$109,MATCH(1,($B2765=$AD$55:$AD$109)*($J2765=$AE$55:$AE$109),0),4)))</f>
        <v>0</v>
      </c>
      <c r="Q2765" s="115" t="str">
        <f>VLOOKUP(M2765,Modelo!$A$2:$C$7,2,0)</f>
        <v>Transparencia y Gobierno de la Sostenibilidad</v>
      </c>
      <c r="R2765" s="118">
        <f t="array" ref="R2765">INDEX(Modelo!$F$1:$H$37,MATCH(1,(DataBase!Q2765=Modelo!$G$1:$G$37)*(DataBase!B2765=Modelo!$F$1:$F$37),0),3)</f>
        <v>0.19047619047619047</v>
      </c>
      <c r="S2765" s="115">
        <f t="shared" si="88"/>
        <v>0</v>
      </c>
      <c r="T2765" s="115">
        <f t="shared" si="89"/>
        <v>0</v>
      </c>
    </row>
    <row r="2766" spans="1:20" x14ac:dyDescent="0.3">
      <c r="A2766" s="115" t="s">
        <v>376</v>
      </c>
      <c r="B2766" s="115" t="s">
        <v>313</v>
      </c>
      <c r="C2766" s="115" t="s">
        <v>103</v>
      </c>
      <c r="D2766" s="115" t="s">
        <v>86</v>
      </c>
      <c r="E2766" s="115" t="s">
        <v>87</v>
      </c>
      <c r="F2766" s="115" t="s">
        <v>87</v>
      </c>
      <c r="G2766" s="115">
        <v>1920</v>
      </c>
      <c r="H2766" s="115" t="s">
        <v>294</v>
      </c>
      <c r="I2766" s="115">
        <v>1.8691417530000001</v>
      </c>
      <c r="J2766" s="115" t="s">
        <v>13</v>
      </c>
      <c r="K2766" s="115">
        <f>INDEX(DatosProcesados!$A$1:$BF$101,MATCH(DataBase!A2766,DatosProcesados!$A$1:$A$101,0),MATCH(DataBase!J2766,DatosProcesados!$A$1:$BF$1,0))</f>
        <v>2024</v>
      </c>
      <c r="L2766" s="115" t="str">
        <f>INDEX(Modelo!$A$9:$D$89,MATCH(DataBase!$J2766,Modelo!$A$9:$A$89,0),MATCH(DataBase!L$1,Modelo!$A$9:$D$9,0))</f>
        <v>Información general</v>
      </c>
      <c r="M2766" s="115" t="str">
        <f>INDEX(Modelo!$A$9:$D$89,MATCH(DataBase!$J2766,Modelo!$A$9:$A$89,0),MATCH(DataBase!M$1,Modelo!$A$9:$D$9,0))</f>
        <v>Pilar 1</v>
      </c>
      <c r="N2766" s="115" t="str">
        <f>INDEX(Modelo!$A$9:$D$89,MATCH(DataBase!$J2766,Modelo!$A$9:$A$89,0),MATCH(DataBase!N$1,Modelo!$A$9:$D$9,0))</f>
        <v>boolean</v>
      </c>
      <c r="O2766" s="115" t="b">
        <f t="array" ref="O2766">IF(N2766="negativo",INDEX($AD$3:$AG$51,MATCH(1,($B2766=$AD$3:$AD$51)*($J2766=$AE$3:$AE$51),0),3),IF(N2766="positivo",INDEX($AD$55:$AG$109,MATCH(1,($B2766=$AD$55:$AD$109)*($J2766=$AE$55:$AE$109),0),3)))</f>
        <v>0</v>
      </c>
      <c r="P2766" s="115" t="b">
        <f t="array" ref="P2766">IF(N2766="negativo",INDEX($AD$3:$AG$51,MATCH(1,($B2766=$AD$3:$AD$51)*($J2766=$AE$3:$AE$51),0),4),IF(N2766="positivo",INDEX($AD$55:$AG$109,MATCH(1,($B2766=$AD$55:$AD$109)*($J2766=$AE$55:$AE$109),0),4)))</f>
        <v>0</v>
      </c>
      <c r="Q2766" s="115" t="str">
        <f>VLOOKUP(M2766,Modelo!$A$2:$C$7,2,0)</f>
        <v>Transparencia y Gobierno de la Sostenibilidad</v>
      </c>
      <c r="R2766" s="118">
        <f t="array" ref="R2766">INDEX(Modelo!$F$1:$H$37,MATCH(1,(DataBase!Q2766=Modelo!$G$1:$G$37)*(DataBase!B2766=Modelo!$F$1:$F$37),0),3)</f>
        <v>0.23529411764705882</v>
      </c>
      <c r="S2766" s="115">
        <f t="shared" si="88"/>
        <v>0</v>
      </c>
      <c r="T2766" s="115">
        <f t="shared" si="89"/>
        <v>0</v>
      </c>
    </row>
    <row r="2767" spans="1:20" x14ac:dyDescent="0.3">
      <c r="A2767" s="115" t="s">
        <v>193</v>
      </c>
      <c r="B2767" s="115" t="s">
        <v>84</v>
      </c>
      <c r="C2767" s="115" t="s">
        <v>103</v>
      </c>
      <c r="D2767" s="115" t="s">
        <v>86</v>
      </c>
      <c r="E2767" s="115" t="s">
        <v>87</v>
      </c>
      <c r="F2767" s="115" t="s">
        <v>87</v>
      </c>
      <c r="G2767" s="115">
        <v>2009</v>
      </c>
      <c r="H2767" s="115" t="s">
        <v>194</v>
      </c>
      <c r="I2767" s="115">
        <v>1.8581853669999999</v>
      </c>
      <c r="J2767" s="115" t="s">
        <v>13</v>
      </c>
      <c r="K2767" s="115">
        <f>INDEX(DatosProcesados!$A$1:$BF$101,MATCH(DataBase!A2767,DatosProcesados!$A$1:$A$101,0),MATCH(DataBase!J2767,DatosProcesados!$A$1:$BF$1,0))</f>
        <v>2024</v>
      </c>
      <c r="L2767" s="115" t="str">
        <f>INDEX(Modelo!$A$9:$D$89,MATCH(DataBase!$J2767,Modelo!$A$9:$A$89,0),MATCH(DataBase!L$1,Modelo!$A$9:$D$9,0))</f>
        <v>Información general</v>
      </c>
      <c r="M2767" s="115" t="str">
        <f>INDEX(Modelo!$A$9:$D$89,MATCH(DataBase!$J2767,Modelo!$A$9:$A$89,0),MATCH(DataBase!M$1,Modelo!$A$9:$D$9,0))</f>
        <v>Pilar 1</v>
      </c>
      <c r="N2767" s="115" t="str">
        <f>INDEX(Modelo!$A$9:$D$89,MATCH(DataBase!$J2767,Modelo!$A$9:$A$89,0),MATCH(DataBase!N$1,Modelo!$A$9:$D$9,0))</f>
        <v>boolean</v>
      </c>
      <c r="O2767" s="115" t="b">
        <f t="array" ref="O2767">IF(N2767="negativo",INDEX($AD$3:$AG$51,MATCH(1,($B2767=$AD$3:$AD$51)*($J2767=$AE$3:$AE$51),0),3),IF(N2767="positivo",INDEX($AD$55:$AG$109,MATCH(1,($B2767=$AD$55:$AD$109)*($J2767=$AE$55:$AE$109),0),3)))</f>
        <v>0</v>
      </c>
      <c r="P2767" s="115" t="b">
        <f t="array" ref="P2767">IF(N2767="negativo",INDEX($AD$3:$AG$51,MATCH(1,($B2767=$AD$3:$AD$51)*($J2767=$AE$3:$AE$51),0),4),IF(N2767="positivo",INDEX($AD$55:$AG$109,MATCH(1,($B2767=$AD$55:$AD$109)*($J2767=$AE$55:$AE$109),0),4)))</f>
        <v>0</v>
      </c>
      <c r="Q2767" s="115" t="str">
        <f>VLOOKUP(M2767,Modelo!$A$2:$C$7,2,0)</f>
        <v>Transparencia y Gobierno de la Sostenibilidad</v>
      </c>
      <c r="R2767" s="118">
        <f t="array" ref="R2767">INDEX(Modelo!$F$1:$H$37,MATCH(1,(DataBase!Q2767=Modelo!$G$1:$G$37)*(DataBase!B2767=Modelo!$F$1:$F$37),0),3)</f>
        <v>0.29411764705882354</v>
      </c>
      <c r="S2767" s="115">
        <f t="shared" si="88"/>
        <v>0</v>
      </c>
      <c r="T2767" s="115">
        <f t="shared" si="89"/>
        <v>0</v>
      </c>
    </row>
    <row r="2768" spans="1:20" x14ac:dyDescent="0.3">
      <c r="A2768" s="115" t="s">
        <v>280</v>
      </c>
      <c r="B2768" s="115" t="s">
        <v>216</v>
      </c>
      <c r="C2768" s="115" t="s">
        <v>97</v>
      </c>
      <c r="D2768" s="115" t="s">
        <v>86</v>
      </c>
      <c r="E2768" s="115" t="s">
        <v>87</v>
      </c>
      <c r="F2768" s="115" t="s">
        <v>87</v>
      </c>
      <c r="G2768" s="115">
        <v>1866</v>
      </c>
      <c r="H2768" s="115" t="s">
        <v>281</v>
      </c>
      <c r="I2768" s="115">
        <v>2.0444698099999998</v>
      </c>
      <c r="J2768" s="115" t="s">
        <v>13</v>
      </c>
      <c r="K2768" s="115">
        <f>INDEX(DatosProcesados!$A$1:$BF$101,MATCH(DataBase!A2768,DatosProcesados!$A$1:$A$101,0),MATCH(DataBase!J2768,DatosProcesados!$A$1:$BF$1,0))</f>
        <v>2024</v>
      </c>
      <c r="L2768" s="115" t="str">
        <f>INDEX(Modelo!$A$9:$D$89,MATCH(DataBase!$J2768,Modelo!$A$9:$A$89,0),MATCH(DataBase!L$1,Modelo!$A$9:$D$9,0))</f>
        <v>Información general</v>
      </c>
      <c r="M2768" s="115" t="str">
        <f>INDEX(Modelo!$A$9:$D$89,MATCH(DataBase!$J2768,Modelo!$A$9:$A$89,0),MATCH(DataBase!M$1,Modelo!$A$9:$D$9,0))</f>
        <v>Pilar 1</v>
      </c>
      <c r="N2768" s="115" t="str">
        <f>INDEX(Modelo!$A$9:$D$89,MATCH(DataBase!$J2768,Modelo!$A$9:$A$89,0),MATCH(DataBase!N$1,Modelo!$A$9:$D$9,0))</f>
        <v>boolean</v>
      </c>
      <c r="O2768" s="115" t="b">
        <f t="array" ref="O2768">IF(N2768="negativo",INDEX($AD$3:$AG$51,MATCH(1,($B2768=$AD$3:$AD$51)*($J2768=$AE$3:$AE$51),0),3),IF(N2768="positivo",INDEX($AD$55:$AG$109,MATCH(1,($B2768=$AD$55:$AD$109)*($J2768=$AE$55:$AE$109),0),3)))</f>
        <v>0</v>
      </c>
      <c r="P2768" s="115" t="b">
        <f t="array" ref="P2768">IF(N2768="negativo",INDEX($AD$3:$AG$51,MATCH(1,($B2768=$AD$3:$AD$51)*($J2768=$AE$3:$AE$51),0),4),IF(N2768="positivo",INDEX($AD$55:$AG$109,MATCH(1,($B2768=$AD$55:$AD$109)*($J2768=$AE$55:$AE$109),0),4)))</f>
        <v>0</v>
      </c>
      <c r="Q2768" s="115" t="str">
        <f>VLOOKUP(M2768,Modelo!$A$2:$C$7,2,0)</f>
        <v>Transparencia y Gobierno de la Sostenibilidad</v>
      </c>
      <c r="R2768" s="118">
        <f t="array" ref="R2768">INDEX(Modelo!$F$1:$H$37,MATCH(1,(DataBase!Q2768=Modelo!$G$1:$G$37)*(DataBase!B2768=Modelo!$F$1:$F$37),0),3)</f>
        <v>0.15789473684210525</v>
      </c>
      <c r="S2768" s="115">
        <f t="shared" si="88"/>
        <v>0</v>
      </c>
      <c r="T2768" s="115">
        <f t="shared" si="89"/>
        <v>0</v>
      </c>
    </row>
    <row r="2769" spans="1:20" x14ac:dyDescent="0.3">
      <c r="A2769" s="115" t="s">
        <v>143</v>
      </c>
      <c r="B2769" s="115" t="s">
        <v>84</v>
      </c>
      <c r="C2769" s="115" t="s">
        <v>97</v>
      </c>
      <c r="D2769" s="115" t="s">
        <v>86</v>
      </c>
      <c r="E2769" s="115" t="s">
        <v>86</v>
      </c>
      <c r="F2769" s="115" t="s">
        <v>86</v>
      </c>
      <c r="G2769" s="115">
        <v>1994</v>
      </c>
      <c r="H2769" s="115" t="s">
        <v>125</v>
      </c>
      <c r="I2769" s="115">
        <v>5.9751610780000002</v>
      </c>
      <c r="J2769" s="115" t="s">
        <v>13</v>
      </c>
      <c r="K2769" s="115">
        <f>INDEX(DatosProcesados!$A$1:$BF$101,MATCH(DataBase!A2769,DatosProcesados!$A$1:$A$101,0),MATCH(DataBase!J2769,DatosProcesados!$A$1:$BF$1,0))</f>
        <v>2024</v>
      </c>
      <c r="L2769" s="115" t="str">
        <f>INDEX(Modelo!$A$9:$D$89,MATCH(DataBase!$J2769,Modelo!$A$9:$A$89,0),MATCH(DataBase!L$1,Modelo!$A$9:$D$9,0))</f>
        <v>Información general</v>
      </c>
      <c r="M2769" s="115" t="str">
        <f>INDEX(Modelo!$A$9:$D$89,MATCH(DataBase!$J2769,Modelo!$A$9:$A$89,0),MATCH(DataBase!M$1,Modelo!$A$9:$D$9,0))</f>
        <v>Pilar 1</v>
      </c>
      <c r="N2769" s="115" t="str">
        <f>INDEX(Modelo!$A$9:$D$89,MATCH(DataBase!$J2769,Modelo!$A$9:$A$89,0),MATCH(DataBase!N$1,Modelo!$A$9:$D$9,0))</f>
        <v>boolean</v>
      </c>
      <c r="O2769" s="115" t="b">
        <f t="array" ref="O2769">IF(N2769="negativo",INDEX($AD$3:$AG$51,MATCH(1,($B2769=$AD$3:$AD$51)*($J2769=$AE$3:$AE$51),0),3),IF(N2769="positivo",INDEX($AD$55:$AG$109,MATCH(1,($B2769=$AD$55:$AD$109)*($J2769=$AE$55:$AE$109),0),3)))</f>
        <v>0</v>
      </c>
      <c r="P2769" s="115" t="b">
        <f t="array" ref="P2769">IF(N2769="negativo",INDEX($AD$3:$AG$51,MATCH(1,($B2769=$AD$3:$AD$51)*($J2769=$AE$3:$AE$51),0),4),IF(N2769="positivo",INDEX($AD$55:$AG$109,MATCH(1,($B2769=$AD$55:$AD$109)*($J2769=$AE$55:$AE$109),0),4)))</f>
        <v>0</v>
      </c>
      <c r="Q2769" s="115" t="str">
        <f>VLOOKUP(M2769,Modelo!$A$2:$C$7,2,0)</f>
        <v>Transparencia y Gobierno de la Sostenibilidad</v>
      </c>
      <c r="R2769" s="118">
        <f t="array" ref="R2769">INDEX(Modelo!$F$1:$H$37,MATCH(1,(DataBase!Q2769=Modelo!$G$1:$G$37)*(DataBase!B2769=Modelo!$F$1:$F$37),0),3)</f>
        <v>0.29411764705882354</v>
      </c>
      <c r="S2769" s="115">
        <f t="shared" si="88"/>
        <v>0</v>
      </c>
      <c r="T2769" s="115">
        <f t="shared" si="89"/>
        <v>0</v>
      </c>
    </row>
    <row r="2770" spans="1:20" x14ac:dyDescent="0.3">
      <c r="A2770" s="115" t="s">
        <v>331</v>
      </c>
      <c r="B2770" s="115" t="s">
        <v>313</v>
      </c>
      <c r="C2770" s="115" t="s">
        <v>103</v>
      </c>
      <c r="D2770" s="115" t="s">
        <v>87</v>
      </c>
      <c r="E2770" s="115" t="s">
        <v>86</v>
      </c>
      <c r="F2770" s="115" t="s">
        <v>86</v>
      </c>
      <c r="G2770" s="115">
        <v>1953</v>
      </c>
      <c r="H2770" s="115" t="s">
        <v>125</v>
      </c>
      <c r="I2770" s="115">
        <v>7.1291921260000004</v>
      </c>
      <c r="J2770" s="115" t="s">
        <v>13</v>
      </c>
      <c r="K2770" s="115">
        <f>INDEX(DatosProcesados!$A$1:$BF$101,MATCH(DataBase!A2770,DatosProcesados!$A$1:$A$101,0),MATCH(DataBase!J2770,DatosProcesados!$A$1:$BF$1,0))</f>
        <v>2022</v>
      </c>
      <c r="L2770" s="115" t="str">
        <f>INDEX(Modelo!$A$9:$D$89,MATCH(DataBase!$J2770,Modelo!$A$9:$A$89,0),MATCH(DataBase!L$1,Modelo!$A$9:$D$9,0))</f>
        <v>Información general</v>
      </c>
      <c r="M2770" s="115" t="str">
        <f>INDEX(Modelo!$A$9:$D$89,MATCH(DataBase!$J2770,Modelo!$A$9:$A$89,0),MATCH(DataBase!M$1,Modelo!$A$9:$D$9,0))</f>
        <v>Pilar 1</v>
      </c>
      <c r="N2770" s="115" t="str">
        <f>INDEX(Modelo!$A$9:$D$89,MATCH(DataBase!$J2770,Modelo!$A$9:$A$89,0),MATCH(DataBase!N$1,Modelo!$A$9:$D$9,0))</f>
        <v>boolean</v>
      </c>
      <c r="O2770" s="115" t="b">
        <f t="array" ref="O2770">IF(N2770="negativo",INDEX($AD$3:$AG$51,MATCH(1,($B2770=$AD$3:$AD$51)*($J2770=$AE$3:$AE$51),0),3),IF(N2770="positivo",INDEX($AD$55:$AG$109,MATCH(1,($B2770=$AD$55:$AD$109)*($J2770=$AE$55:$AE$109),0),3)))</f>
        <v>0</v>
      </c>
      <c r="P2770" s="115" t="b">
        <f t="array" ref="P2770">IF(N2770="negativo",INDEX($AD$3:$AG$51,MATCH(1,($B2770=$AD$3:$AD$51)*($J2770=$AE$3:$AE$51),0),4),IF(N2770="positivo",INDEX($AD$55:$AG$109,MATCH(1,($B2770=$AD$55:$AD$109)*($J2770=$AE$55:$AE$109),0),4)))</f>
        <v>0</v>
      </c>
      <c r="Q2770" s="115" t="str">
        <f>VLOOKUP(M2770,Modelo!$A$2:$C$7,2,0)</f>
        <v>Transparencia y Gobierno de la Sostenibilidad</v>
      </c>
      <c r="R2770" s="118">
        <f t="array" ref="R2770">INDEX(Modelo!$F$1:$H$37,MATCH(1,(DataBase!Q2770=Modelo!$G$1:$G$37)*(DataBase!B2770=Modelo!$F$1:$F$37),0),3)</f>
        <v>0.23529411764705882</v>
      </c>
      <c r="S2770" s="115">
        <f t="shared" si="88"/>
        <v>0</v>
      </c>
      <c r="T2770" s="115">
        <f t="shared" si="89"/>
        <v>0</v>
      </c>
    </row>
    <row r="2771" spans="1:20" x14ac:dyDescent="0.3">
      <c r="A2771" s="115" t="s">
        <v>277</v>
      </c>
      <c r="B2771" s="115" t="s">
        <v>216</v>
      </c>
      <c r="C2771" s="115" t="s">
        <v>85</v>
      </c>
      <c r="D2771" s="115" t="s">
        <v>86</v>
      </c>
      <c r="E2771" s="115" t="s">
        <v>87</v>
      </c>
      <c r="F2771" s="115" t="s">
        <v>87</v>
      </c>
      <c r="G2771" s="115">
        <v>1965</v>
      </c>
      <c r="H2771" s="115" t="s">
        <v>244</v>
      </c>
      <c r="I2771" s="115">
        <v>2.0973851419999998</v>
      </c>
      <c r="J2771" s="115" t="s">
        <v>13</v>
      </c>
      <c r="K2771" s="115">
        <f>INDEX(DatosProcesados!$A$1:$BF$101,MATCH(DataBase!A2771,DatosProcesados!$A$1:$A$101,0),MATCH(DataBase!J2771,DatosProcesados!$A$1:$BF$1,0))</f>
        <v>2023</v>
      </c>
      <c r="L2771" s="115" t="str">
        <f>INDEX(Modelo!$A$9:$D$89,MATCH(DataBase!$J2771,Modelo!$A$9:$A$89,0),MATCH(DataBase!L$1,Modelo!$A$9:$D$9,0))</f>
        <v>Información general</v>
      </c>
      <c r="M2771" s="115" t="str">
        <f>INDEX(Modelo!$A$9:$D$89,MATCH(DataBase!$J2771,Modelo!$A$9:$A$89,0),MATCH(DataBase!M$1,Modelo!$A$9:$D$9,0))</f>
        <v>Pilar 1</v>
      </c>
      <c r="N2771" s="115" t="str">
        <f>INDEX(Modelo!$A$9:$D$89,MATCH(DataBase!$J2771,Modelo!$A$9:$A$89,0),MATCH(DataBase!N$1,Modelo!$A$9:$D$9,0))</f>
        <v>boolean</v>
      </c>
      <c r="O2771" s="115" t="b">
        <f t="array" ref="O2771">IF(N2771="negativo",INDEX($AD$3:$AG$51,MATCH(1,($B2771=$AD$3:$AD$51)*($J2771=$AE$3:$AE$51),0),3),IF(N2771="positivo",INDEX($AD$55:$AG$109,MATCH(1,($B2771=$AD$55:$AD$109)*($J2771=$AE$55:$AE$109),0),3)))</f>
        <v>0</v>
      </c>
      <c r="P2771" s="115" t="b">
        <f t="array" ref="P2771">IF(N2771="negativo",INDEX($AD$3:$AG$51,MATCH(1,($B2771=$AD$3:$AD$51)*($J2771=$AE$3:$AE$51),0),4),IF(N2771="positivo",INDEX($AD$55:$AG$109,MATCH(1,($B2771=$AD$55:$AD$109)*($J2771=$AE$55:$AE$109),0),4)))</f>
        <v>0</v>
      </c>
      <c r="Q2771" s="115" t="str">
        <f>VLOOKUP(M2771,Modelo!$A$2:$C$7,2,0)</f>
        <v>Transparencia y Gobierno de la Sostenibilidad</v>
      </c>
      <c r="R2771" s="118">
        <f t="array" ref="R2771">INDEX(Modelo!$F$1:$H$37,MATCH(1,(DataBase!Q2771=Modelo!$G$1:$G$37)*(DataBase!B2771=Modelo!$F$1:$F$37),0),3)</f>
        <v>0.15789473684210525</v>
      </c>
      <c r="S2771" s="115">
        <f t="shared" si="88"/>
        <v>0</v>
      </c>
      <c r="T2771" s="115">
        <f t="shared" si="89"/>
        <v>0</v>
      </c>
    </row>
    <row r="2772" spans="1:20" x14ac:dyDescent="0.3">
      <c r="A2772" s="115" t="s">
        <v>356</v>
      </c>
      <c r="B2772" s="115" t="s">
        <v>313</v>
      </c>
      <c r="C2772" s="115" t="s">
        <v>103</v>
      </c>
      <c r="D2772" s="115" t="s">
        <v>87</v>
      </c>
      <c r="E2772" s="115" t="s">
        <v>86</v>
      </c>
      <c r="F2772" s="115" t="s">
        <v>86</v>
      </c>
      <c r="G2772" s="115">
        <v>1989</v>
      </c>
      <c r="H2772" s="115" t="s">
        <v>125</v>
      </c>
      <c r="I2772" s="115">
        <v>3.0305383369999999</v>
      </c>
      <c r="J2772" s="115" t="s">
        <v>13</v>
      </c>
      <c r="K2772" s="115" t="str">
        <f>INDEX(DatosProcesados!$A$1:$BF$101,MATCH(DataBase!A2772,DatosProcesados!$A$1:$A$101,0),MATCH(DataBase!J2772,DatosProcesados!$A$1:$BF$1,0))</f>
        <v>No tiene</v>
      </c>
      <c r="L2772" s="115" t="str">
        <f>INDEX(Modelo!$A$9:$D$89,MATCH(DataBase!$J2772,Modelo!$A$9:$A$89,0),MATCH(DataBase!L$1,Modelo!$A$9:$D$9,0))</f>
        <v>Información general</v>
      </c>
      <c r="M2772" s="115" t="str">
        <f>INDEX(Modelo!$A$9:$D$89,MATCH(DataBase!$J2772,Modelo!$A$9:$A$89,0),MATCH(DataBase!M$1,Modelo!$A$9:$D$9,0))</f>
        <v>Pilar 1</v>
      </c>
      <c r="N2772" s="115" t="str">
        <f>INDEX(Modelo!$A$9:$D$89,MATCH(DataBase!$J2772,Modelo!$A$9:$A$89,0),MATCH(DataBase!N$1,Modelo!$A$9:$D$9,0))</f>
        <v>boolean</v>
      </c>
      <c r="O2772" s="115" t="b">
        <f t="array" ref="O2772">IF(N2772="negativo",INDEX($AD$3:$AG$51,MATCH(1,($B2772=$AD$3:$AD$51)*($J2772=$AE$3:$AE$51),0),3),IF(N2772="positivo",INDEX($AD$55:$AG$109,MATCH(1,($B2772=$AD$55:$AD$109)*($J2772=$AE$55:$AE$109),0),3)))</f>
        <v>0</v>
      </c>
      <c r="P2772" s="115" t="b">
        <f t="array" ref="P2772">IF(N2772="negativo",INDEX($AD$3:$AG$51,MATCH(1,($B2772=$AD$3:$AD$51)*($J2772=$AE$3:$AE$51),0),4),IF(N2772="positivo",INDEX($AD$55:$AG$109,MATCH(1,($B2772=$AD$55:$AD$109)*($J2772=$AE$55:$AE$109),0),4)))</f>
        <v>0</v>
      </c>
      <c r="Q2772" s="115" t="str">
        <f>VLOOKUP(M2772,Modelo!$A$2:$C$7,2,0)</f>
        <v>Transparencia y Gobierno de la Sostenibilidad</v>
      </c>
      <c r="R2772" s="118">
        <f t="array" ref="R2772">INDEX(Modelo!$F$1:$H$37,MATCH(1,(DataBase!Q2772=Modelo!$G$1:$G$37)*(DataBase!B2772=Modelo!$F$1:$F$37),0),3)</f>
        <v>0.23529411764705882</v>
      </c>
      <c r="S2772" s="115">
        <f t="shared" si="88"/>
        <v>0</v>
      </c>
      <c r="T2772" s="115">
        <f t="shared" si="89"/>
        <v>0</v>
      </c>
    </row>
    <row r="2773" spans="1:20" x14ac:dyDescent="0.3">
      <c r="A2773" s="115" t="s">
        <v>268</v>
      </c>
      <c r="B2773" s="115" t="s">
        <v>216</v>
      </c>
      <c r="C2773" s="115" t="s">
        <v>103</v>
      </c>
      <c r="D2773" s="115" t="s">
        <v>86</v>
      </c>
      <c r="E2773" s="115" t="s">
        <v>86</v>
      </c>
      <c r="F2773" s="115" t="s">
        <v>87</v>
      </c>
      <c r="G2773" s="115">
        <v>1986</v>
      </c>
      <c r="H2773" s="115" t="s">
        <v>125</v>
      </c>
      <c r="I2773" s="115">
        <v>2.2734296359999999</v>
      </c>
      <c r="J2773" s="115" t="s">
        <v>13</v>
      </c>
      <c r="K2773" s="115" t="str">
        <f>INDEX(DatosProcesados!$A$1:$BF$101,MATCH(DataBase!A2773,DatosProcesados!$A$1:$A$101,0),MATCH(DataBase!J2773,DatosProcesados!$A$1:$BF$1,0))</f>
        <v>No tiene</v>
      </c>
      <c r="L2773" s="115" t="str">
        <f>INDEX(Modelo!$A$9:$D$89,MATCH(DataBase!$J2773,Modelo!$A$9:$A$89,0),MATCH(DataBase!L$1,Modelo!$A$9:$D$9,0))</f>
        <v>Información general</v>
      </c>
      <c r="M2773" s="115" t="str">
        <f>INDEX(Modelo!$A$9:$D$89,MATCH(DataBase!$J2773,Modelo!$A$9:$A$89,0),MATCH(DataBase!M$1,Modelo!$A$9:$D$9,0))</f>
        <v>Pilar 1</v>
      </c>
      <c r="N2773" s="115" t="str">
        <f>INDEX(Modelo!$A$9:$D$89,MATCH(DataBase!$J2773,Modelo!$A$9:$A$89,0),MATCH(DataBase!N$1,Modelo!$A$9:$D$9,0))</f>
        <v>boolean</v>
      </c>
      <c r="O2773" s="115" t="b">
        <f t="array" ref="O2773">IF(N2773="negativo",INDEX($AD$3:$AG$51,MATCH(1,($B2773=$AD$3:$AD$51)*($J2773=$AE$3:$AE$51),0),3),IF(N2773="positivo",INDEX($AD$55:$AG$109,MATCH(1,($B2773=$AD$55:$AD$109)*($J2773=$AE$55:$AE$109),0),3)))</f>
        <v>0</v>
      </c>
      <c r="P2773" s="115" t="b">
        <f t="array" ref="P2773">IF(N2773="negativo",INDEX($AD$3:$AG$51,MATCH(1,($B2773=$AD$3:$AD$51)*($J2773=$AE$3:$AE$51),0),4),IF(N2773="positivo",INDEX($AD$55:$AG$109,MATCH(1,($B2773=$AD$55:$AD$109)*($J2773=$AE$55:$AE$109),0),4)))</f>
        <v>0</v>
      </c>
      <c r="Q2773" s="115" t="str">
        <f>VLOOKUP(M2773,Modelo!$A$2:$C$7,2,0)</f>
        <v>Transparencia y Gobierno de la Sostenibilidad</v>
      </c>
      <c r="R2773" s="118">
        <f t="array" ref="R2773">INDEX(Modelo!$F$1:$H$37,MATCH(1,(DataBase!Q2773=Modelo!$G$1:$G$37)*(DataBase!B2773=Modelo!$F$1:$F$37),0),3)</f>
        <v>0.15789473684210525</v>
      </c>
      <c r="S2773" s="115">
        <f t="shared" si="88"/>
        <v>0</v>
      </c>
      <c r="T2773" s="115">
        <f t="shared" si="89"/>
        <v>0</v>
      </c>
    </row>
    <row r="2774" spans="1:20" x14ac:dyDescent="0.3">
      <c r="A2774" s="115" t="s">
        <v>234</v>
      </c>
      <c r="B2774" s="115" t="s">
        <v>216</v>
      </c>
      <c r="C2774" s="115" t="s">
        <v>103</v>
      </c>
      <c r="D2774" s="115" t="s">
        <v>86</v>
      </c>
      <c r="E2774" s="115" t="s">
        <v>86</v>
      </c>
      <c r="F2774" s="115" t="s">
        <v>86</v>
      </c>
      <c r="G2774" s="115">
        <v>1904</v>
      </c>
      <c r="H2774" s="115" t="s">
        <v>125</v>
      </c>
      <c r="I2774" s="115">
        <v>2.8467005310000002</v>
      </c>
      <c r="J2774" s="115" t="s">
        <v>13</v>
      </c>
      <c r="K2774" s="115">
        <f>INDEX(DatosProcesados!$A$1:$BF$101,MATCH(DataBase!A2774,DatosProcesados!$A$1:$A$101,0),MATCH(DataBase!J2774,DatosProcesados!$A$1:$BF$1,0))</f>
        <v>2024</v>
      </c>
      <c r="L2774" s="115" t="str">
        <f>INDEX(Modelo!$A$9:$D$89,MATCH(DataBase!$J2774,Modelo!$A$9:$A$89,0),MATCH(DataBase!L$1,Modelo!$A$9:$D$9,0))</f>
        <v>Información general</v>
      </c>
      <c r="M2774" s="115" t="str">
        <f>INDEX(Modelo!$A$9:$D$89,MATCH(DataBase!$J2774,Modelo!$A$9:$A$89,0),MATCH(DataBase!M$1,Modelo!$A$9:$D$9,0))</f>
        <v>Pilar 1</v>
      </c>
      <c r="N2774" s="115" t="str">
        <f>INDEX(Modelo!$A$9:$D$89,MATCH(DataBase!$J2774,Modelo!$A$9:$A$89,0),MATCH(DataBase!N$1,Modelo!$A$9:$D$9,0))</f>
        <v>boolean</v>
      </c>
      <c r="O2774" s="115" t="b">
        <f t="array" ref="O2774">IF(N2774="negativo",INDEX($AD$3:$AG$51,MATCH(1,($B2774=$AD$3:$AD$51)*($J2774=$AE$3:$AE$51),0),3),IF(N2774="positivo",INDEX($AD$55:$AG$109,MATCH(1,($B2774=$AD$55:$AD$109)*($J2774=$AE$55:$AE$109),0),3)))</f>
        <v>0</v>
      </c>
      <c r="P2774" s="115" t="b">
        <f t="array" ref="P2774">IF(N2774="negativo",INDEX($AD$3:$AG$51,MATCH(1,($B2774=$AD$3:$AD$51)*($J2774=$AE$3:$AE$51),0),4),IF(N2774="positivo",INDEX($AD$55:$AG$109,MATCH(1,($B2774=$AD$55:$AD$109)*($J2774=$AE$55:$AE$109),0),4)))</f>
        <v>0</v>
      </c>
      <c r="Q2774" s="115" t="str">
        <f>VLOOKUP(M2774,Modelo!$A$2:$C$7,2,0)</f>
        <v>Transparencia y Gobierno de la Sostenibilidad</v>
      </c>
      <c r="R2774" s="118">
        <f t="array" ref="R2774">INDEX(Modelo!$F$1:$H$37,MATCH(1,(DataBase!Q2774=Modelo!$G$1:$G$37)*(DataBase!B2774=Modelo!$F$1:$F$37),0),3)</f>
        <v>0.15789473684210525</v>
      </c>
      <c r="S2774" s="115">
        <f t="shared" si="88"/>
        <v>0</v>
      </c>
      <c r="T2774" s="115">
        <f t="shared" si="89"/>
        <v>0</v>
      </c>
    </row>
    <row r="2775" spans="1:20" x14ac:dyDescent="0.3">
      <c r="A2775" s="115" t="s">
        <v>359</v>
      </c>
      <c r="B2775" s="115" t="s">
        <v>313</v>
      </c>
      <c r="C2775" s="115" t="s">
        <v>103</v>
      </c>
      <c r="D2775" s="115" t="s">
        <v>86</v>
      </c>
      <c r="E2775" s="115" t="s">
        <v>87</v>
      </c>
      <c r="F2775" s="115" t="s">
        <v>87</v>
      </c>
      <c r="G2775" s="115">
        <v>1993</v>
      </c>
      <c r="H2775" s="115" t="s">
        <v>244</v>
      </c>
      <c r="I2775" s="115">
        <v>2.3607916150000001</v>
      </c>
      <c r="J2775" s="115" t="s">
        <v>13</v>
      </c>
      <c r="K2775" s="115">
        <f>INDEX(DatosProcesados!$A$1:$BF$101,MATCH(DataBase!A2775,DatosProcesados!$A$1:$A$101,0),MATCH(DataBase!J2775,DatosProcesados!$A$1:$BF$1,0))</f>
        <v>2024</v>
      </c>
      <c r="L2775" s="115" t="str">
        <f>INDEX(Modelo!$A$9:$D$89,MATCH(DataBase!$J2775,Modelo!$A$9:$A$89,0),MATCH(DataBase!L$1,Modelo!$A$9:$D$9,0))</f>
        <v>Información general</v>
      </c>
      <c r="M2775" s="115" t="str">
        <f>INDEX(Modelo!$A$9:$D$89,MATCH(DataBase!$J2775,Modelo!$A$9:$A$89,0),MATCH(DataBase!M$1,Modelo!$A$9:$D$9,0))</f>
        <v>Pilar 1</v>
      </c>
      <c r="N2775" s="115" t="str">
        <f>INDEX(Modelo!$A$9:$D$89,MATCH(DataBase!$J2775,Modelo!$A$9:$A$89,0),MATCH(DataBase!N$1,Modelo!$A$9:$D$9,0))</f>
        <v>boolean</v>
      </c>
      <c r="O2775" s="115" t="b">
        <f t="array" ref="O2775">IF(N2775="negativo",INDEX($AD$3:$AG$51,MATCH(1,($B2775=$AD$3:$AD$51)*($J2775=$AE$3:$AE$51),0),3),IF(N2775="positivo",INDEX($AD$55:$AG$109,MATCH(1,($B2775=$AD$55:$AD$109)*($J2775=$AE$55:$AE$109),0),3)))</f>
        <v>0</v>
      </c>
      <c r="P2775" s="115" t="b">
        <f t="array" ref="P2775">IF(N2775="negativo",INDEX($AD$3:$AG$51,MATCH(1,($B2775=$AD$3:$AD$51)*($J2775=$AE$3:$AE$51),0),4),IF(N2775="positivo",INDEX($AD$55:$AG$109,MATCH(1,($B2775=$AD$55:$AD$109)*($J2775=$AE$55:$AE$109),0),4)))</f>
        <v>0</v>
      </c>
      <c r="Q2775" s="115" t="str">
        <f>VLOOKUP(M2775,Modelo!$A$2:$C$7,2,0)</f>
        <v>Transparencia y Gobierno de la Sostenibilidad</v>
      </c>
      <c r="R2775" s="118">
        <f t="array" ref="R2775">INDEX(Modelo!$F$1:$H$37,MATCH(1,(DataBase!Q2775=Modelo!$G$1:$G$37)*(DataBase!B2775=Modelo!$F$1:$F$37),0),3)</f>
        <v>0.23529411764705882</v>
      </c>
      <c r="S2775" s="115">
        <f t="shared" si="88"/>
        <v>0</v>
      </c>
      <c r="T2775" s="115">
        <f t="shared" si="89"/>
        <v>0</v>
      </c>
    </row>
    <row r="2776" spans="1:20" x14ac:dyDescent="0.3">
      <c r="A2776" s="115" t="s">
        <v>327</v>
      </c>
      <c r="B2776" s="115" t="s">
        <v>313</v>
      </c>
      <c r="C2776" s="115" t="s">
        <v>103</v>
      </c>
      <c r="D2776" s="115" t="s">
        <v>86</v>
      </c>
      <c r="E2776" s="115" t="s">
        <v>86</v>
      </c>
      <c r="F2776" s="115" t="s">
        <v>87</v>
      </c>
      <c r="G2776" s="115">
        <v>2005</v>
      </c>
      <c r="H2776" s="115" t="s">
        <v>328</v>
      </c>
      <c r="I2776" s="115">
        <v>10.521119421</v>
      </c>
      <c r="J2776" s="115" t="s">
        <v>13</v>
      </c>
      <c r="K2776" s="115">
        <f>INDEX(DatosProcesados!$A$1:$BF$101,MATCH(DataBase!A2776,DatosProcesados!$A$1:$A$101,0),MATCH(DataBase!J2776,DatosProcesados!$A$1:$BF$1,0))</f>
        <v>2024</v>
      </c>
      <c r="L2776" s="115" t="str">
        <f>INDEX(Modelo!$A$9:$D$89,MATCH(DataBase!$J2776,Modelo!$A$9:$A$89,0),MATCH(DataBase!L$1,Modelo!$A$9:$D$9,0))</f>
        <v>Información general</v>
      </c>
      <c r="M2776" s="115" t="str">
        <f>INDEX(Modelo!$A$9:$D$89,MATCH(DataBase!$J2776,Modelo!$A$9:$A$89,0),MATCH(DataBase!M$1,Modelo!$A$9:$D$9,0))</f>
        <v>Pilar 1</v>
      </c>
      <c r="N2776" s="115" t="str">
        <f>INDEX(Modelo!$A$9:$D$89,MATCH(DataBase!$J2776,Modelo!$A$9:$A$89,0),MATCH(DataBase!N$1,Modelo!$A$9:$D$9,0))</f>
        <v>boolean</v>
      </c>
      <c r="O2776" s="115" t="b">
        <f t="array" ref="O2776">IF(N2776="negativo",INDEX($AD$3:$AG$51,MATCH(1,($B2776=$AD$3:$AD$51)*($J2776=$AE$3:$AE$51),0),3),IF(N2776="positivo",INDEX($AD$55:$AG$109,MATCH(1,($B2776=$AD$55:$AD$109)*($J2776=$AE$55:$AE$109),0),3)))</f>
        <v>0</v>
      </c>
      <c r="P2776" s="115" t="b">
        <f t="array" ref="P2776">IF(N2776="negativo",INDEX($AD$3:$AG$51,MATCH(1,($B2776=$AD$3:$AD$51)*($J2776=$AE$3:$AE$51),0),4),IF(N2776="positivo",INDEX($AD$55:$AG$109,MATCH(1,($B2776=$AD$55:$AD$109)*($J2776=$AE$55:$AE$109),0),4)))</f>
        <v>0</v>
      </c>
      <c r="Q2776" s="115" t="str">
        <f>VLOOKUP(M2776,Modelo!$A$2:$C$7,2,0)</f>
        <v>Transparencia y Gobierno de la Sostenibilidad</v>
      </c>
      <c r="R2776" s="118">
        <f t="array" ref="R2776">INDEX(Modelo!$F$1:$H$37,MATCH(1,(DataBase!Q2776=Modelo!$G$1:$G$37)*(DataBase!B2776=Modelo!$F$1:$F$37),0),3)</f>
        <v>0.23529411764705882</v>
      </c>
      <c r="S2776" s="115">
        <f t="shared" si="88"/>
        <v>0</v>
      </c>
      <c r="T2776" s="115">
        <f t="shared" si="89"/>
        <v>0</v>
      </c>
    </row>
    <row r="2777" spans="1:20" x14ac:dyDescent="0.3">
      <c r="A2777" s="115" t="s">
        <v>283</v>
      </c>
      <c r="B2777" s="115" t="s">
        <v>216</v>
      </c>
      <c r="C2777" s="115" t="s">
        <v>103</v>
      </c>
      <c r="D2777" s="115" t="s">
        <v>86</v>
      </c>
      <c r="E2777" s="115" t="s">
        <v>86</v>
      </c>
      <c r="F2777" s="115" t="s">
        <v>87</v>
      </c>
      <c r="G2777" s="115">
        <v>1958</v>
      </c>
      <c r="H2777" s="115" t="s">
        <v>125</v>
      </c>
      <c r="I2777" s="115">
        <v>2.0172595470000001</v>
      </c>
      <c r="J2777" s="115" t="s">
        <v>13</v>
      </c>
      <c r="K2777" s="115">
        <f>INDEX(DatosProcesados!$A$1:$BF$101,MATCH(DataBase!A2777,DatosProcesados!$A$1:$A$101,0),MATCH(DataBase!J2777,DatosProcesados!$A$1:$BF$1,0))</f>
        <v>2024</v>
      </c>
      <c r="L2777" s="115" t="str">
        <f>INDEX(Modelo!$A$9:$D$89,MATCH(DataBase!$J2777,Modelo!$A$9:$A$89,0),MATCH(DataBase!L$1,Modelo!$A$9:$D$9,0))</f>
        <v>Información general</v>
      </c>
      <c r="M2777" s="115" t="str">
        <f>INDEX(Modelo!$A$9:$D$89,MATCH(DataBase!$J2777,Modelo!$A$9:$A$89,0),MATCH(DataBase!M$1,Modelo!$A$9:$D$9,0))</f>
        <v>Pilar 1</v>
      </c>
      <c r="N2777" s="115" t="str">
        <f>INDEX(Modelo!$A$9:$D$89,MATCH(DataBase!$J2777,Modelo!$A$9:$A$89,0),MATCH(DataBase!N$1,Modelo!$A$9:$D$9,0))</f>
        <v>boolean</v>
      </c>
      <c r="O2777" s="115" t="b">
        <f t="array" ref="O2777">IF(N2777="negativo",INDEX($AD$3:$AG$51,MATCH(1,($B2777=$AD$3:$AD$51)*($J2777=$AE$3:$AE$51),0),3),IF(N2777="positivo",INDEX($AD$55:$AG$109,MATCH(1,($B2777=$AD$55:$AD$109)*($J2777=$AE$55:$AE$109),0),3)))</f>
        <v>0</v>
      </c>
      <c r="P2777" s="115" t="b">
        <f t="array" ref="P2777">IF(N2777="negativo",INDEX($AD$3:$AG$51,MATCH(1,($B2777=$AD$3:$AD$51)*($J2777=$AE$3:$AE$51),0),4),IF(N2777="positivo",INDEX($AD$55:$AG$109,MATCH(1,($B2777=$AD$55:$AD$109)*($J2777=$AE$55:$AE$109),0),4)))</f>
        <v>0</v>
      </c>
      <c r="Q2777" s="115" t="str">
        <f>VLOOKUP(M2777,Modelo!$A$2:$C$7,2,0)</f>
        <v>Transparencia y Gobierno de la Sostenibilidad</v>
      </c>
      <c r="R2777" s="118">
        <f t="array" ref="R2777">INDEX(Modelo!$F$1:$H$37,MATCH(1,(DataBase!Q2777=Modelo!$G$1:$G$37)*(DataBase!B2777=Modelo!$F$1:$F$37),0),3)</f>
        <v>0.15789473684210525</v>
      </c>
      <c r="S2777" s="115">
        <f t="shared" si="88"/>
        <v>0</v>
      </c>
      <c r="T2777" s="115">
        <f t="shared" si="89"/>
        <v>0</v>
      </c>
    </row>
    <row r="2778" spans="1:20" x14ac:dyDescent="0.3">
      <c r="A2778" s="115" t="s">
        <v>188</v>
      </c>
      <c r="B2778" s="115" t="s">
        <v>84</v>
      </c>
      <c r="C2778" s="115" t="s">
        <v>103</v>
      </c>
      <c r="D2778" s="115" t="s">
        <v>86</v>
      </c>
      <c r="E2778" s="115" t="s">
        <v>87</v>
      </c>
      <c r="F2778" s="115" t="s">
        <v>86</v>
      </c>
      <c r="G2778" s="115">
        <v>1974</v>
      </c>
      <c r="H2778" s="115" t="s">
        <v>125</v>
      </c>
      <c r="I2778" s="115">
        <v>2.2729038500000001</v>
      </c>
      <c r="J2778" s="115" t="s">
        <v>13</v>
      </c>
      <c r="K2778" s="115">
        <f>INDEX(DatosProcesados!$A$1:$BF$101,MATCH(DataBase!A2778,DatosProcesados!$A$1:$A$101,0),MATCH(DataBase!J2778,DatosProcesados!$A$1:$BF$1,0))</f>
        <v>2024</v>
      </c>
      <c r="L2778" s="115" t="str">
        <f>INDEX(Modelo!$A$9:$D$89,MATCH(DataBase!$J2778,Modelo!$A$9:$A$89,0),MATCH(DataBase!L$1,Modelo!$A$9:$D$9,0))</f>
        <v>Información general</v>
      </c>
      <c r="M2778" s="115" t="str">
        <f>INDEX(Modelo!$A$9:$D$89,MATCH(DataBase!$J2778,Modelo!$A$9:$A$89,0),MATCH(DataBase!M$1,Modelo!$A$9:$D$9,0))</f>
        <v>Pilar 1</v>
      </c>
      <c r="N2778" s="115" t="str">
        <f>INDEX(Modelo!$A$9:$D$89,MATCH(DataBase!$J2778,Modelo!$A$9:$A$89,0),MATCH(DataBase!N$1,Modelo!$A$9:$D$9,0))</f>
        <v>boolean</v>
      </c>
      <c r="O2778" s="115" t="b">
        <f t="array" ref="O2778">IF(N2778="negativo",INDEX($AD$3:$AG$51,MATCH(1,($B2778=$AD$3:$AD$51)*($J2778=$AE$3:$AE$51),0),3),IF(N2778="positivo",INDEX($AD$55:$AG$109,MATCH(1,($B2778=$AD$55:$AD$109)*($J2778=$AE$55:$AE$109),0),3)))</f>
        <v>0</v>
      </c>
      <c r="P2778" s="115" t="b">
        <f t="array" ref="P2778">IF(N2778="negativo",INDEX($AD$3:$AG$51,MATCH(1,($B2778=$AD$3:$AD$51)*($J2778=$AE$3:$AE$51),0),4),IF(N2778="positivo",INDEX($AD$55:$AG$109,MATCH(1,($B2778=$AD$55:$AD$109)*($J2778=$AE$55:$AE$109),0),4)))</f>
        <v>0</v>
      </c>
      <c r="Q2778" s="115" t="str">
        <f>VLOOKUP(M2778,Modelo!$A$2:$C$7,2,0)</f>
        <v>Transparencia y Gobierno de la Sostenibilidad</v>
      </c>
      <c r="R2778" s="118">
        <f t="array" ref="R2778">INDEX(Modelo!$F$1:$H$37,MATCH(1,(DataBase!Q2778=Modelo!$G$1:$G$37)*(DataBase!B2778=Modelo!$F$1:$F$37),0),3)</f>
        <v>0.29411764705882354</v>
      </c>
      <c r="S2778" s="115">
        <f t="shared" si="88"/>
        <v>0</v>
      </c>
      <c r="T2778" s="115">
        <f t="shared" si="89"/>
        <v>0</v>
      </c>
    </row>
    <row r="2779" spans="1:20" x14ac:dyDescent="0.3">
      <c r="A2779" s="115" t="s">
        <v>199</v>
      </c>
      <c r="B2779" s="115" t="s">
        <v>84</v>
      </c>
      <c r="C2779" s="115" t="s">
        <v>103</v>
      </c>
      <c r="D2779" s="115" t="s">
        <v>86</v>
      </c>
      <c r="E2779" s="115" t="s">
        <v>86</v>
      </c>
      <c r="F2779" s="115" t="s">
        <v>87</v>
      </c>
      <c r="G2779" s="115">
        <v>2015</v>
      </c>
      <c r="H2779" s="115" t="s">
        <v>125</v>
      </c>
      <c r="I2779" s="115">
        <v>0.70314701400000001</v>
      </c>
      <c r="J2779" s="115" t="s">
        <v>13</v>
      </c>
      <c r="K2779" s="115" t="str">
        <f>INDEX(DatosProcesados!$A$1:$BF$101,MATCH(DataBase!A2779,DatosProcesados!$A$1:$A$101,0),MATCH(DataBase!J2779,DatosProcesados!$A$1:$BF$1,0))</f>
        <v>No tiene</v>
      </c>
      <c r="L2779" s="115" t="str">
        <f>INDEX(Modelo!$A$9:$D$89,MATCH(DataBase!$J2779,Modelo!$A$9:$A$89,0),MATCH(DataBase!L$1,Modelo!$A$9:$D$9,0))</f>
        <v>Información general</v>
      </c>
      <c r="M2779" s="115" t="str">
        <f>INDEX(Modelo!$A$9:$D$89,MATCH(DataBase!$J2779,Modelo!$A$9:$A$89,0),MATCH(DataBase!M$1,Modelo!$A$9:$D$9,0))</f>
        <v>Pilar 1</v>
      </c>
      <c r="N2779" s="115" t="str">
        <f>INDEX(Modelo!$A$9:$D$89,MATCH(DataBase!$J2779,Modelo!$A$9:$A$89,0),MATCH(DataBase!N$1,Modelo!$A$9:$D$9,0))</f>
        <v>boolean</v>
      </c>
      <c r="O2779" s="115" t="b">
        <f t="array" ref="O2779">IF(N2779="negativo",INDEX($AD$3:$AG$51,MATCH(1,($B2779=$AD$3:$AD$51)*($J2779=$AE$3:$AE$51),0),3),IF(N2779="positivo",INDEX($AD$55:$AG$109,MATCH(1,($B2779=$AD$55:$AD$109)*($J2779=$AE$55:$AE$109),0),3)))</f>
        <v>0</v>
      </c>
      <c r="P2779" s="115" t="b">
        <f t="array" ref="P2779">IF(N2779="negativo",INDEX($AD$3:$AG$51,MATCH(1,($B2779=$AD$3:$AD$51)*($J2779=$AE$3:$AE$51),0),4),IF(N2779="positivo",INDEX($AD$55:$AG$109,MATCH(1,($B2779=$AD$55:$AD$109)*($J2779=$AE$55:$AE$109),0),4)))</f>
        <v>0</v>
      </c>
      <c r="Q2779" s="115" t="str">
        <f>VLOOKUP(M2779,Modelo!$A$2:$C$7,2,0)</f>
        <v>Transparencia y Gobierno de la Sostenibilidad</v>
      </c>
      <c r="R2779" s="118">
        <f t="array" ref="R2779">INDEX(Modelo!$F$1:$H$37,MATCH(1,(DataBase!Q2779=Modelo!$G$1:$G$37)*(DataBase!B2779=Modelo!$F$1:$F$37),0),3)</f>
        <v>0.29411764705882354</v>
      </c>
      <c r="S2779" s="115">
        <f t="shared" si="88"/>
        <v>0</v>
      </c>
      <c r="T2779" s="115">
        <f t="shared" si="89"/>
        <v>0</v>
      </c>
    </row>
    <row r="2780" spans="1:20" x14ac:dyDescent="0.3">
      <c r="A2780" s="115" t="s">
        <v>215</v>
      </c>
      <c r="B2780" s="115" t="s">
        <v>216</v>
      </c>
      <c r="C2780" s="115" t="s">
        <v>97</v>
      </c>
      <c r="D2780" s="115" t="s">
        <v>86</v>
      </c>
      <c r="E2780" s="115" t="s">
        <v>86</v>
      </c>
      <c r="F2780" s="115" t="s">
        <v>86</v>
      </c>
      <c r="G2780" s="115">
        <v>1956</v>
      </c>
      <c r="H2780" s="115" t="s">
        <v>125</v>
      </c>
      <c r="I2780" s="115">
        <v>25.860914507</v>
      </c>
      <c r="J2780" s="115" t="s">
        <v>13</v>
      </c>
      <c r="K2780" s="115">
        <f>INDEX(DatosProcesados!$A$1:$BF$101,MATCH(DataBase!A2780,DatosProcesados!$A$1:$A$101,0),MATCH(DataBase!J2780,DatosProcesados!$A$1:$BF$1,0))</f>
        <v>2024</v>
      </c>
      <c r="L2780" s="115" t="str">
        <f>INDEX(Modelo!$A$9:$D$89,MATCH(DataBase!$J2780,Modelo!$A$9:$A$89,0),MATCH(DataBase!L$1,Modelo!$A$9:$D$9,0))</f>
        <v>Información general</v>
      </c>
      <c r="M2780" s="115" t="str">
        <f>INDEX(Modelo!$A$9:$D$89,MATCH(DataBase!$J2780,Modelo!$A$9:$A$89,0),MATCH(DataBase!M$1,Modelo!$A$9:$D$9,0))</f>
        <v>Pilar 1</v>
      </c>
      <c r="N2780" s="115" t="str">
        <f>INDEX(Modelo!$A$9:$D$89,MATCH(DataBase!$J2780,Modelo!$A$9:$A$89,0),MATCH(DataBase!N$1,Modelo!$A$9:$D$9,0))</f>
        <v>boolean</v>
      </c>
      <c r="O2780" s="115" t="b">
        <f t="array" ref="O2780">IF(N2780="negativo",INDEX($AD$3:$AG$51,MATCH(1,($B2780=$AD$3:$AD$51)*($J2780=$AE$3:$AE$51),0),3),IF(N2780="positivo",INDEX($AD$55:$AG$109,MATCH(1,($B2780=$AD$55:$AD$109)*($J2780=$AE$55:$AE$109),0),3)))</f>
        <v>0</v>
      </c>
      <c r="P2780" s="115" t="b">
        <f t="array" ref="P2780">IF(N2780="negativo",INDEX($AD$3:$AG$51,MATCH(1,($B2780=$AD$3:$AD$51)*($J2780=$AE$3:$AE$51),0),4),IF(N2780="positivo",INDEX($AD$55:$AG$109,MATCH(1,($B2780=$AD$55:$AD$109)*($J2780=$AE$55:$AE$109),0),4)))</f>
        <v>0</v>
      </c>
      <c r="Q2780" s="115" t="str">
        <f>VLOOKUP(M2780,Modelo!$A$2:$C$7,2,0)</f>
        <v>Transparencia y Gobierno de la Sostenibilidad</v>
      </c>
      <c r="R2780" s="118">
        <f t="array" ref="R2780">INDEX(Modelo!$F$1:$H$37,MATCH(1,(DataBase!Q2780=Modelo!$G$1:$G$37)*(DataBase!B2780=Modelo!$F$1:$F$37),0),3)</f>
        <v>0.15789473684210525</v>
      </c>
      <c r="S2780" s="115">
        <f t="shared" si="88"/>
        <v>0</v>
      </c>
      <c r="T2780" s="115">
        <f t="shared" si="89"/>
        <v>0</v>
      </c>
    </row>
    <row r="2781" spans="1:20" x14ac:dyDescent="0.3">
      <c r="A2781" s="115" t="s">
        <v>257</v>
      </c>
      <c r="B2781" s="115" t="s">
        <v>216</v>
      </c>
      <c r="C2781" s="115" t="s">
        <v>97</v>
      </c>
      <c r="D2781" s="115" t="s">
        <v>86</v>
      </c>
      <c r="E2781" s="115" t="s">
        <v>87</v>
      </c>
      <c r="F2781" s="115" t="s">
        <v>87</v>
      </c>
      <c r="G2781" s="115">
        <v>1898</v>
      </c>
      <c r="H2781" s="115" t="s">
        <v>167</v>
      </c>
      <c r="I2781" s="115">
        <v>2.4260392159999999</v>
      </c>
      <c r="J2781" s="115" t="s">
        <v>13</v>
      </c>
      <c r="K2781" s="115">
        <f>INDEX(DatosProcesados!$A$1:$BF$101,MATCH(DataBase!A2781,DatosProcesados!$A$1:$A$101,0),MATCH(DataBase!J2781,DatosProcesados!$A$1:$BF$1,0))</f>
        <v>2024</v>
      </c>
      <c r="L2781" s="115" t="str">
        <f>INDEX(Modelo!$A$9:$D$89,MATCH(DataBase!$J2781,Modelo!$A$9:$A$89,0),MATCH(DataBase!L$1,Modelo!$A$9:$D$9,0))</f>
        <v>Información general</v>
      </c>
      <c r="M2781" s="115" t="str">
        <f>INDEX(Modelo!$A$9:$D$89,MATCH(DataBase!$J2781,Modelo!$A$9:$A$89,0),MATCH(DataBase!M$1,Modelo!$A$9:$D$9,0))</f>
        <v>Pilar 1</v>
      </c>
      <c r="N2781" s="115" t="str">
        <f>INDEX(Modelo!$A$9:$D$89,MATCH(DataBase!$J2781,Modelo!$A$9:$A$89,0),MATCH(DataBase!N$1,Modelo!$A$9:$D$9,0))</f>
        <v>boolean</v>
      </c>
      <c r="O2781" s="115" t="b">
        <f t="array" ref="O2781">IF(N2781="negativo",INDEX($AD$3:$AG$51,MATCH(1,($B2781=$AD$3:$AD$51)*($J2781=$AE$3:$AE$51),0),3),IF(N2781="positivo",INDEX($AD$55:$AG$109,MATCH(1,($B2781=$AD$55:$AD$109)*($J2781=$AE$55:$AE$109),0),3)))</f>
        <v>0</v>
      </c>
      <c r="P2781" s="115" t="b">
        <f t="array" ref="P2781">IF(N2781="negativo",INDEX($AD$3:$AG$51,MATCH(1,($B2781=$AD$3:$AD$51)*($J2781=$AE$3:$AE$51),0),4),IF(N2781="positivo",INDEX($AD$55:$AG$109,MATCH(1,($B2781=$AD$55:$AD$109)*($J2781=$AE$55:$AE$109),0),4)))</f>
        <v>0</v>
      </c>
      <c r="Q2781" s="115" t="str">
        <f>VLOOKUP(M2781,Modelo!$A$2:$C$7,2,0)</f>
        <v>Transparencia y Gobierno de la Sostenibilidad</v>
      </c>
      <c r="R2781" s="118">
        <f t="array" ref="R2781">INDEX(Modelo!$F$1:$H$37,MATCH(1,(DataBase!Q2781=Modelo!$G$1:$G$37)*(DataBase!B2781=Modelo!$F$1:$F$37),0),3)</f>
        <v>0.15789473684210525</v>
      </c>
      <c r="S2781" s="115">
        <f t="shared" si="88"/>
        <v>0</v>
      </c>
      <c r="T2781" s="115">
        <f t="shared" si="89"/>
        <v>0</v>
      </c>
    </row>
    <row r="2782" spans="1:20" x14ac:dyDescent="0.3">
      <c r="A2782" s="115" t="s">
        <v>301</v>
      </c>
      <c r="B2782" s="115" t="s">
        <v>216</v>
      </c>
      <c r="C2782" s="115" t="s">
        <v>103</v>
      </c>
      <c r="D2782" s="115" t="s">
        <v>86</v>
      </c>
      <c r="E2782" s="115" t="s">
        <v>87</v>
      </c>
      <c r="F2782" s="115" t="s">
        <v>86</v>
      </c>
      <c r="G2782" s="115">
        <v>1998</v>
      </c>
      <c r="H2782" s="115" t="s">
        <v>125</v>
      </c>
      <c r="I2782" s="115">
        <v>1.697301486</v>
      </c>
      <c r="J2782" s="115" t="s">
        <v>13</v>
      </c>
      <c r="K2782" s="115">
        <f>INDEX(DatosProcesados!$A$1:$BF$101,MATCH(DataBase!A2782,DatosProcesados!$A$1:$A$101,0),MATCH(DataBase!J2782,DatosProcesados!$A$1:$BF$1,0))</f>
        <v>2024</v>
      </c>
      <c r="L2782" s="115" t="str">
        <f>INDEX(Modelo!$A$9:$D$89,MATCH(DataBase!$J2782,Modelo!$A$9:$A$89,0),MATCH(DataBase!L$1,Modelo!$A$9:$D$9,0))</f>
        <v>Información general</v>
      </c>
      <c r="M2782" s="115" t="str">
        <f>INDEX(Modelo!$A$9:$D$89,MATCH(DataBase!$J2782,Modelo!$A$9:$A$89,0),MATCH(DataBase!M$1,Modelo!$A$9:$D$9,0))</f>
        <v>Pilar 1</v>
      </c>
      <c r="N2782" s="115" t="str">
        <f>INDEX(Modelo!$A$9:$D$89,MATCH(DataBase!$J2782,Modelo!$A$9:$A$89,0),MATCH(DataBase!N$1,Modelo!$A$9:$D$9,0))</f>
        <v>boolean</v>
      </c>
      <c r="O2782" s="115" t="b">
        <f t="array" ref="O2782">IF(N2782="negativo",INDEX($AD$3:$AG$51,MATCH(1,($B2782=$AD$3:$AD$51)*($J2782=$AE$3:$AE$51),0),3),IF(N2782="positivo",INDEX($AD$55:$AG$109,MATCH(1,($B2782=$AD$55:$AD$109)*($J2782=$AE$55:$AE$109),0),3)))</f>
        <v>0</v>
      </c>
      <c r="P2782" s="115" t="b">
        <f t="array" ref="P2782">IF(N2782="negativo",INDEX($AD$3:$AG$51,MATCH(1,($B2782=$AD$3:$AD$51)*($J2782=$AE$3:$AE$51),0),4),IF(N2782="positivo",INDEX($AD$55:$AG$109,MATCH(1,($B2782=$AD$55:$AD$109)*($J2782=$AE$55:$AE$109),0),4)))</f>
        <v>0</v>
      </c>
      <c r="Q2782" s="115" t="str">
        <f>VLOOKUP(M2782,Modelo!$A$2:$C$7,2,0)</f>
        <v>Transparencia y Gobierno de la Sostenibilidad</v>
      </c>
      <c r="R2782" s="118">
        <f t="array" ref="R2782">INDEX(Modelo!$F$1:$H$37,MATCH(1,(DataBase!Q2782=Modelo!$G$1:$G$37)*(DataBase!B2782=Modelo!$F$1:$F$37),0),3)</f>
        <v>0.15789473684210525</v>
      </c>
      <c r="S2782" s="115">
        <f t="shared" si="88"/>
        <v>0</v>
      </c>
      <c r="T2782" s="115">
        <f t="shared" si="89"/>
        <v>0</v>
      </c>
    </row>
    <row r="2783" spans="1:20" x14ac:dyDescent="0.3">
      <c r="A2783" s="115" t="s">
        <v>352</v>
      </c>
      <c r="B2783" s="115" t="s">
        <v>313</v>
      </c>
      <c r="C2783" s="115" t="s">
        <v>103</v>
      </c>
      <c r="D2783" s="115" t="s">
        <v>87</v>
      </c>
      <c r="E2783" s="115" t="s">
        <v>87</v>
      </c>
      <c r="F2783" s="115" t="s">
        <v>87</v>
      </c>
      <c r="G2783" s="115">
        <v>1969</v>
      </c>
      <c r="H2783" s="115" t="s">
        <v>353</v>
      </c>
      <c r="I2783" s="115">
        <v>3.188315636</v>
      </c>
      <c r="J2783" s="115" t="s">
        <v>13</v>
      </c>
      <c r="K2783" s="115">
        <f>INDEX(DatosProcesados!$A$1:$BF$101,MATCH(DataBase!A2783,DatosProcesados!$A$1:$A$101,0),MATCH(DataBase!J2783,DatosProcesados!$A$1:$BF$1,0))</f>
        <v>2025</v>
      </c>
      <c r="L2783" s="115" t="str">
        <f>INDEX(Modelo!$A$9:$D$89,MATCH(DataBase!$J2783,Modelo!$A$9:$A$89,0),MATCH(DataBase!L$1,Modelo!$A$9:$D$9,0))</f>
        <v>Información general</v>
      </c>
      <c r="M2783" s="115" t="str">
        <f>INDEX(Modelo!$A$9:$D$89,MATCH(DataBase!$J2783,Modelo!$A$9:$A$89,0),MATCH(DataBase!M$1,Modelo!$A$9:$D$9,0))</f>
        <v>Pilar 1</v>
      </c>
      <c r="N2783" s="115" t="str">
        <f>INDEX(Modelo!$A$9:$D$89,MATCH(DataBase!$J2783,Modelo!$A$9:$A$89,0),MATCH(DataBase!N$1,Modelo!$A$9:$D$9,0))</f>
        <v>boolean</v>
      </c>
      <c r="O2783" s="115" t="b">
        <f t="array" ref="O2783">IF(N2783="negativo",INDEX($AD$3:$AG$51,MATCH(1,($B2783=$AD$3:$AD$51)*($J2783=$AE$3:$AE$51),0),3),IF(N2783="positivo",INDEX($AD$55:$AG$109,MATCH(1,($B2783=$AD$55:$AD$109)*($J2783=$AE$55:$AE$109),0),3)))</f>
        <v>0</v>
      </c>
      <c r="P2783" s="115" t="b">
        <f t="array" ref="P2783">IF(N2783="negativo",INDEX($AD$3:$AG$51,MATCH(1,($B2783=$AD$3:$AD$51)*($J2783=$AE$3:$AE$51),0),4),IF(N2783="positivo",INDEX($AD$55:$AG$109,MATCH(1,($B2783=$AD$55:$AD$109)*($J2783=$AE$55:$AE$109),0),4)))</f>
        <v>0</v>
      </c>
      <c r="Q2783" s="115" t="str">
        <f>VLOOKUP(M2783,Modelo!$A$2:$C$7,2,0)</f>
        <v>Transparencia y Gobierno de la Sostenibilidad</v>
      </c>
      <c r="R2783" s="118">
        <f t="array" ref="R2783">INDEX(Modelo!$F$1:$H$37,MATCH(1,(DataBase!Q2783=Modelo!$G$1:$G$37)*(DataBase!B2783=Modelo!$F$1:$F$37),0),3)</f>
        <v>0.23529411764705882</v>
      </c>
      <c r="S2783" s="115">
        <f t="shared" si="88"/>
        <v>0</v>
      </c>
      <c r="T2783" s="115">
        <f t="shared" si="89"/>
        <v>0</v>
      </c>
    </row>
    <row r="2784" spans="1:20" x14ac:dyDescent="0.3">
      <c r="A2784" s="115" t="s">
        <v>427</v>
      </c>
      <c r="B2784" s="115" t="s">
        <v>407</v>
      </c>
      <c r="C2784" s="115" t="s">
        <v>103</v>
      </c>
      <c r="D2784" s="115" t="s">
        <v>86</v>
      </c>
      <c r="E2784" s="115" t="s">
        <v>86</v>
      </c>
      <c r="F2784" s="115" t="s">
        <v>87</v>
      </c>
      <c r="G2784" s="115">
        <v>2020</v>
      </c>
      <c r="H2784" s="115" t="s">
        <v>428</v>
      </c>
      <c r="I2784" s="115">
        <v>1.943851598</v>
      </c>
      <c r="J2784" s="115" t="s">
        <v>13</v>
      </c>
      <c r="K2784" s="115">
        <f>INDEX(DatosProcesados!$A$1:$BF$101,MATCH(DataBase!A2784,DatosProcesados!$A$1:$A$101,0),MATCH(DataBase!J2784,DatosProcesados!$A$1:$BF$1,0))</f>
        <v>2024</v>
      </c>
      <c r="L2784" s="115" t="str">
        <f>INDEX(Modelo!$A$9:$D$89,MATCH(DataBase!$J2784,Modelo!$A$9:$A$89,0),MATCH(DataBase!L$1,Modelo!$A$9:$D$9,0))</f>
        <v>Información general</v>
      </c>
      <c r="M2784" s="115" t="str">
        <f>INDEX(Modelo!$A$9:$D$89,MATCH(DataBase!$J2784,Modelo!$A$9:$A$89,0),MATCH(DataBase!M$1,Modelo!$A$9:$D$9,0))</f>
        <v>Pilar 1</v>
      </c>
      <c r="N2784" s="115" t="str">
        <f>INDEX(Modelo!$A$9:$D$89,MATCH(DataBase!$J2784,Modelo!$A$9:$A$89,0),MATCH(DataBase!N$1,Modelo!$A$9:$D$9,0))</f>
        <v>boolean</v>
      </c>
      <c r="O2784" s="115" t="b">
        <f t="array" ref="O2784">IF(N2784="negativo",INDEX($AD$3:$AG$51,MATCH(1,($B2784=$AD$3:$AD$51)*($J2784=$AE$3:$AE$51),0),3),IF(N2784="positivo",INDEX($AD$55:$AG$109,MATCH(1,($B2784=$AD$55:$AD$109)*($J2784=$AE$55:$AE$109),0),3)))</f>
        <v>0</v>
      </c>
      <c r="P2784" s="115" t="b">
        <f t="array" ref="P2784">IF(N2784="negativo",INDEX($AD$3:$AG$51,MATCH(1,($B2784=$AD$3:$AD$51)*($J2784=$AE$3:$AE$51),0),4),IF(N2784="positivo",INDEX($AD$55:$AG$109,MATCH(1,($B2784=$AD$55:$AD$109)*($J2784=$AE$55:$AE$109),0),4)))</f>
        <v>0</v>
      </c>
      <c r="Q2784" s="115" t="str">
        <f>VLOOKUP(M2784,Modelo!$A$2:$C$7,2,0)</f>
        <v>Transparencia y Gobierno de la Sostenibilidad</v>
      </c>
      <c r="R2784" s="118">
        <f t="array" ref="R2784">INDEX(Modelo!$F$1:$H$37,MATCH(1,(DataBase!Q2784=Modelo!$G$1:$G$37)*(DataBase!B2784=Modelo!$F$1:$F$37),0),3)</f>
        <v>0.15384615384615385</v>
      </c>
      <c r="S2784" s="115">
        <f t="shared" si="88"/>
        <v>0</v>
      </c>
      <c r="T2784" s="115">
        <f t="shared" si="89"/>
        <v>0</v>
      </c>
    </row>
    <row r="2785" spans="1:20" x14ac:dyDescent="0.3">
      <c r="A2785" s="115" t="s">
        <v>333</v>
      </c>
      <c r="B2785" s="115" t="s">
        <v>313</v>
      </c>
      <c r="C2785" s="115" t="s">
        <v>103</v>
      </c>
      <c r="D2785" s="115" t="s">
        <v>86</v>
      </c>
      <c r="E2785" s="115" t="s">
        <v>86</v>
      </c>
      <c r="F2785" s="115" t="s">
        <v>87</v>
      </c>
      <c r="G2785" s="115">
        <v>1952</v>
      </c>
      <c r="H2785" s="115" t="s">
        <v>177</v>
      </c>
      <c r="I2785" s="115">
        <v>5.9910971069999999</v>
      </c>
      <c r="J2785" s="115" t="s">
        <v>13</v>
      </c>
      <c r="K2785" s="115">
        <f>INDEX(DatosProcesados!$A$1:$BF$101,MATCH(DataBase!A2785,DatosProcesados!$A$1:$A$101,0),MATCH(DataBase!J2785,DatosProcesados!$A$1:$BF$1,0))</f>
        <v>2024</v>
      </c>
      <c r="L2785" s="115" t="str">
        <f>INDEX(Modelo!$A$9:$D$89,MATCH(DataBase!$J2785,Modelo!$A$9:$A$89,0),MATCH(DataBase!L$1,Modelo!$A$9:$D$9,0))</f>
        <v>Información general</v>
      </c>
      <c r="M2785" s="115" t="str">
        <f>INDEX(Modelo!$A$9:$D$89,MATCH(DataBase!$J2785,Modelo!$A$9:$A$89,0),MATCH(DataBase!M$1,Modelo!$A$9:$D$9,0))</f>
        <v>Pilar 1</v>
      </c>
      <c r="N2785" s="115" t="str">
        <f>INDEX(Modelo!$A$9:$D$89,MATCH(DataBase!$J2785,Modelo!$A$9:$A$89,0),MATCH(DataBase!N$1,Modelo!$A$9:$D$9,0))</f>
        <v>boolean</v>
      </c>
      <c r="O2785" s="115" t="b">
        <f t="array" ref="O2785">IF(N2785="negativo",INDEX($AD$3:$AG$51,MATCH(1,($B2785=$AD$3:$AD$51)*($J2785=$AE$3:$AE$51),0),3),IF(N2785="positivo",INDEX($AD$55:$AG$109,MATCH(1,($B2785=$AD$55:$AD$109)*($J2785=$AE$55:$AE$109),0),3)))</f>
        <v>0</v>
      </c>
      <c r="P2785" s="115" t="b">
        <f t="array" ref="P2785">IF(N2785="negativo",INDEX($AD$3:$AG$51,MATCH(1,($B2785=$AD$3:$AD$51)*($J2785=$AE$3:$AE$51),0),4),IF(N2785="positivo",INDEX($AD$55:$AG$109,MATCH(1,($B2785=$AD$55:$AD$109)*($J2785=$AE$55:$AE$109),0),4)))</f>
        <v>0</v>
      </c>
      <c r="Q2785" s="115" t="str">
        <f>VLOOKUP(M2785,Modelo!$A$2:$C$7,2,0)</f>
        <v>Transparencia y Gobierno de la Sostenibilidad</v>
      </c>
      <c r="R2785" s="118">
        <f t="array" ref="R2785">INDEX(Modelo!$F$1:$H$37,MATCH(1,(DataBase!Q2785=Modelo!$G$1:$G$37)*(DataBase!B2785=Modelo!$F$1:$F$37),0),3)</f>
        <v>0.23529411764705882</v>
      </c>
      <c r="S2785" s="115">
        <f t="shared" si="88"/>
        <v>0</v>
      </c>
      <c r="T2785" s="115">
        <f t="shared" si="89"/>
        <v>0</v>
      </c>
    </row>
    <row r="2786" spans="1:20" x14ac:dyDescent="0.3">
      <c r="A2786" s="115" t="s">
        <v>371</v>
      </c>
      <c r="B2786" s="115" t="s">
        <v>313</v>
      </c>
      <c r="C2786" s="115" t="s">
        <v>103</v>
      </c>
      <c r="D2786" s="115" t="s">
        <v>87</v>
      </c>
      <c r="E2786" s="115" t="s">
        <v>86</v>
      </c>
      <c r="F2786" s="115" t="s">
        <v>87</v>
      </c>
      <c r="G2786" s="115">
        <v>1977</v>
      </c>
      <c r="H2786" s="115" t="s">
        <v>281</v>
      </c>
      <c r="I2786" s="115">
        <v>2.002301595</v>
      </c>
      <c r="J2786" s="115" t="s">
        <v>13</v>
      </c>
      <c r="K2786" s="115">
        <f>INDEX(DatosProcesados!$A$1:$BF$101,MATCH(DataBase!A2786,DatosProcesados!$A$1:$A$101,0),MATCH(DataBase!J2786,DatosProcesados!$A$1:$BF$1,0))</f>
        <v>2023</v>
      </c>
      <c r="L2786" s="115" t="str">
        <f>INDEX(Modelo!$A$9:$D$89,MATCH(DataBase!$J2786,Modelo!$A$9:$A$89,0),MATCH(DataBase!L$1,Modelo!$A$9:$D$9,0))</f>
        <v>Información general</v>
      </c>
      <c r="M2786" s="115" t="str">
        <f>INDEX(Modelo!$A$9:$D$89,MATCH(DataBase!$J2786,Modelo!$A$9:$A$89,0),MATCH(DataBase!M$1,Modelo!$A$9:$D$9,0))</f>
        <v>Pilar 1</v>
      </c>
      <c r="N2786" s="115" t="str">
        <f>INDEX(Modelo!$A$9:$D$89,MATCH(DataBase!$J2786,Modelo!$A$9:$A$89,0),MATCH(DataBase!N$1,Modelo!$A$9:$D$9,0))</f>
        <v>boolean</v>
      </c>
      <c r="O2786" s="115" t="b">
        <f t="array" ref="O2786">IF(N2786="negativo",INDEX($AD$3:$AG$51,MATCH(1,($B2786=$AD$3:$AD$51)*($J2786=$AE$3:$AE$51),0),3),IF(N2786="positivo",INDEX($AD$55:$AG$109,MATCH(1,($B2786=$AD$55:$AD$109)*($J2786=$AE$55:$AE$109),0),3)))</f>
        <v>0</v>
      </c>
      <c r="P2786" s="115" t="b">
        <f t="array" ref="P2786">IF(N2786="negativo",INDEX($AD$3:$AG$51,MATCH(1,($B2786=$AD$3:$AD$51)*($J2786=$AE$3:$AE$51),0),4),IF(N2786="positivo",INDEX($AD$55:$AG$109,MATCH(1,($B2786=$AD$55:$AD$109)*($J2786=$AE$55:$AE$109),0),4)))</f>
        <v>0</v>
      </c>
      <c r="Q2786" s="115" t="str">
        <f>VLOOKUP(M2786,Modelo!$A$2:$C$7,2,0)</f>
        <v>Transparencia y Gobierno de la Sostenibilidad</v>
      </c>
      <c r="R2786" s="118">
        <f t="array" ref="R2786">INDEX(Modelo!$F$1:$H$37,MATCH(1,(DataBase!Q2786=Modelo!$G$1:$G$37)*(DataBase!B2786=Modelo!$F$1:$F$37),0),3)</f>
        <v>0.23529411764705882</v>
      </c>
      <c r="S2786" s="115">
        <f t="shared" si="88"/>
        <v>0</v>
      </c>
      <c r="T2786" s="115">
        <f t="shared" si="89"/>
        <v>0</v>
      </c>
    </row>
    <row r="2787" spans="1:20" x14ac:dyDescent="0.3">
      <c r="A2787" s="115" t="s">
        <v>469</v>
      </c>
      <c r="B2787" s="115" t="s">
        <v>467</v>
      </c>
      <c r="C2787" s="115" t="s">
        <v>103</v>
      </c>
      <c r="D2787" s="115" t="s">
        <v>87</v>
      </c>
      <c r="E2787" s="115" t="s">
        <v>86</v>
      </c>
      <c r="F2787" s="115" t="s">
        <v>87</v>
      </c>
      <c r="G2787" s="115">
        <v>1971</v>
      </c>
      <c r="H2787" s="115" t="s">
        <v>244</v>
      </c>
      <c r="I2787" s="115">
        <v>2.1567474139999998</v>
      </c>
      <c r="J2787" s="115" t="s">
        <v>13</v>
      </c>
      <c r="K2787" s="115">
        <f>INDEX(DatosProcesados!$A$1:$BF$101,MATCH(DataBase!A2787,DatosProcesados!$A$1:$A$101,0),MATCH(DataBase!J2787,DatosProcesados!$A$1:$BF$1,0))</f>
        <v>2021</v>
      </c>
      <c r="L2787" s="115" t="str">
        <f>INDEX(Modelo!$A$9:$D$89,MATCH(DataBase!$J2787,Modelo!$A$9:$A$89,0),MATCH(DataBase!L$1,Modelo!$A$9:$D$9,0))</f>
        <v>Información general</v>
      </c>
      <c r="M2787" s="115" t="str">
        <f>INDEX(Modelo!$A$9:$D$89,MATCH(DataBase!$J2787,Modelo!$A$9:$A$89,0),MATCH(DataBase!M$1,Modelo!$A$9:$D$9,0))</f>
        <v>Pilar 1</v>
      </c>
      <c r="N2787" s="115" t="str">
        <f>INDEX(Modelo!$A$9:$D$89,MATCH(DataBase!$J2787,Modelo!$A$9:$A$89,0),MATCH(DataBase!N$1,Modelo!$A$9:$D$9,0))</f>
        <v>boolean</v>
      </c>
      <c r="O2787" s="115" t="b">
        <f t="array" ref="O2787">IF(N2787="negativo",INDEX($AD$3:$AG$51,MATCH(1,($B2787=$AD$3:$AD$51)*($J2787=$AE$3:$AE$51),0),3),IF(N2787="positivo",INDEX($AD$55:$AG$109,MATCH(1,($B2787=$AD$55:$AD$109)*($J2787=$AE$55:$AE$109),0),3)))</f>
        <v>0</v>
      </c>
      <c r="P2787" s="115" t="b">
        <f t="array" ref="P2787">IF(N2787="negativo",INDEX($AD$3:$AG$51,MATCH(1,($B2787=$AD$3:$AD$51)*($J2787=$AE$3:$AE$51),0),4),IF(N2787="positivo",INDEX($AD$55:$AG$109,MATCH(1,($B2787=$AD$55:$AD$109)*($J2787=$AE$55:$AE$109),0),4)))</f>
        <v>0</v>
      </c>
      <c r="Q2787" s="115" t="str">
        <f>VLOOKUP(M2787,Modelo!$A$2:$C$7,2,0)</f>
        <v>Transparencia y Gobierno de la Sostenibilidad</v>
      </c>
      <c r="R2787" s="118">
        <f t="array" ref="R2787">INDEX(Modelo!$F$1:$H$37,MATCH(1,(DataBase!Q2787=Modelo!$G$1:$G$37)*(DataBase!B2787=Modelo!$F$1:$F$37),0),3)</f>
        <v>0.14285714285714285</v>
      </c>
      <c r="S2787" s="115">
        <f t="shared" si="88"/>
        <v>0</v>
      </c>
      <c r="T2787" s="115">
        <f t="shared" si="89"/>
        <v>0</v>
      </c>
    </row>
    <row r="2788" spans="1:20" x14ac:dyDescent="0.3">
      <c r="A2788" s="115" t="s">
        <v>357</v>
      </c>
      <c r="B2788" s="115" t="s">
        <v>313</v>
      </c>
      <c r="C2788" s="115" t="s">
        <v>103</v>
      </c>
      <c r="D2788" s="115" t="s">
        <v>86</v>
      </c>
      <c r="E2788" s="115" t="s">
        <v>86</v>
      </c>
      <c r="F2788" s="115" t="s">
        <v>87</v>
      </c>
      <c r="G2788" s="115">
        <v>2009</v>
      </c>
      <c r="H2788" s="115" t="s">
        <v>358</v>
      </c>
      <c r="I2788" s="115">
        <v>2.8694480090000001</v>
      </c>
      <c r="J2788" s="115" t="s">
        <v>13</v>
      </c>
      <c r="K2788" s="115" t="str">
        <f>INDEX(DatosProcesados!$A$1:$BF$101,MATCH(DataBase!A2788,DatosProcesados!$A$1:$A$101,0),MATCH(DataBase!J2788,DatosProcesados!$A$1:$BF$1,0))</f>
        <v>No tiene</v>
      </c>
      <c r="L2788" s="115" t="str">
        <f>INDEX(Modelo!$A$9:$D$89,MATCH(DataBase!$J2788,Modelo!$A$9:$A$89,0),MATCH(DataBase!L$1,Modelo!$A$9:$D$9,0))</f>
        <v>Información general</v>
      </c>
      <c r="M2788" s="115" t="str">
        <f>INDEX(Modelo!$A$9:$D$89,MATCH(DataBase!$J2788,Modelo!$A$9:$A$89,0),MATCH(DataBase!M$1,Modelo!$A$9:$D$9,0))</f>
        <v>Pilar 1</v>
      </c>
      <c r="N2788" s="115" t="str">
        <f>INDEX(Modelo!$A$9:$D$89,MATCH(DataBase!$J2788,Modelo!$A$9:$A$89,0),MATCH(DataBase!N$1,Modelo!$A$9:$D$9,0))</f>
        <v>boolean</v>
      </c>
      <c r="O2788" s="115" t="b">
        <f t="array" ref="O2788">IF(N2788="negativo",INDEX($AD$3:$AG$51,MATCH(1,($B2788=$AD$3:$AD$51)*($J2788=$AE$3:$AE$51),0),3),IF(N2788="positivo",INDEX($AD$55:$AG$109,MATCH(1,($B2788=$AD$55:$AD$109)*($J2788=$AE$55:$AE$109),0),3)))</f>
        <v>0</v>
      </c>
      <c r="P2788" s="115" t="b">
        <f t="array" ref="P2788">IF(N2788="negativo",INDEX($AD$3:$AG$51,MATCH(1,($B2788=$AD$3:$AD$51)*($J2788=$AE$3:$AE$51),0),4),IF(N2788="positivo",INDEX($AD$55:$AG$109,MATCH(1,($B2788=$AD$55:$AD$109)*($J2788=$AE$55:$AE$109),0),4)))</f>
        <v>0</v>
      </c>
      <c r="Q2788" s="115" t="str">
        <f>VLOOKUP(M2788,Modelo!$A$2:$C$7,2,0)</f>
        <v>Transparencia y Gobierno de la Sostenibilidad</v>
      </c>
      <c r="R2788" s="118">
        <f t="array" ref="R2788">INDEX(Modelo!$F$1:$H$37,MATCH(1,(DataBase!Q2788=Modelo!$G$1:$G$37)*(DataBase!B2788=Modelo!$F$1:$F$37),0),3)</f>
        <v>0.23529411764705882</v>
      </c>
      <c r="S2788" s="115">
        <f t="shared" si="88"/>
        <v>0</v>
      </c>
      <c r="T2788" s="115">
        <f t="shared" si="89"/>
        <v>0</v>
      </c>
    </row>
    <row r="2789" spans="1:20" x14ac:dyDescent="0.3">
      <c r="A2789" s="115" t="s">
        <v>355</v>
      </c>
      <c r="B2789" s="115" t="s">
        <v>313</v>
      </c>
      <c r="C2789" s="115" t="s">
        <v>103</v>
      </c>
      <c r="D2789" s="115" t="s">
        <v>87</v>
      </c>
      <c r="E2789" s="115" t="s">
        <v>86</v>
      </c>
      <c r="F2789" s="115" t="s">
        <v>86</v>
      </c>
      <c r="G2789" s="115">
        <v>1934</v>
      </c>
      <c r="H2789" s="115" t="s">
        <v>125</v>
      </c>
      <c r="I2789" s="115">
        <v>3.134365769</v>
      </c>
      <c r="J2789" s="115" t="s">
        <v>13</v>
      </c>
      <c r="K2789" s="115" t="str">
        <f>INDEX(DatosProcesados!$A$1:$BF$101,MATCH(DataBase!A2789,DatosProcesados!$A$1:$A$101,0),MATCH(DataBase!J2789,DatosProcesados!$A$1:$BF$1,0))</f>
        <v>No tiene</v>
      </c>
      <c r="L2789" s="115" t="str">
        <f>INDEX(Modelo!$A$9:$D$89,MATCH(DataBase!$J2789,Modelo!$A$9:$A$89,0),MATCH(DataBase!L$1,Modelo!$A$9:$D$9,0))</f>
        <v>Información general</v>
      </c>
      <c r="M2789" s="115" t="str">
        <f>INDEX(Modelo!$A$9:$D$89,MATCH(DataBase!$J2789,Modelo!$A$9:$A$89,0),MATCH(DataBase!M$1,Modelo!$A$9:$D$9,0))</f>
        <v>Pilar 1</v>
      </c>
      <c r="N2789" s="115" t="str">
        <f>INDEX(Modelo!$A$9:$D$89,MATCH(DataBase!$J2789,Modelo!$A$9:$A$89,0),MATCH(DataBase!N$1,Modelo!$A$9:$D$9,0))</f>
        <v>boolean</v>
      </c>
      <c r="O2789" s="115" t="b">
        <f t="array" ref="O2789">IF(N2789="negativo",INDEX($AD$3:$AG$51,MATCH(1,($B2789=$AD$3:$AD$51)*($J2789=$AE$3:$AE$51),0),3),IF(N2789="positivo",INDEX($AD$55:$AG$109,MATCH(1,($B2789=$AD$55:$AD$109)*($J2789=$AE$55:$AE$109),0),3)))</f>
        <v>0</v>
      </c>
      <c r="P2789" s="115" t="b">
        <f t="array" ref="P2789">IF(N2789="negativo",INDEX($AD$3:$AG$51,MATCH(1,($B2789=$AD$3:$AD$51)*($J2789=$AE$3:$AE$51),0),4),IF(N2789="positivo",INDEX($AD$55:$AG$109,MATCH(1,($B2789=$AD$55:$AD$109)*($J2789=$AE$55:$AE$109),0),4)))</f>
        <v>0</v>
      </c>
      <c r="Q2789" s="115" t="str">
        <f>VLOOKUP(M2789,Modelo!$A$2:$C$7,2,0)</f>
        <v>Transparencia y Gobierno de la Sostenibilidad</v>
      </c>
      <c r="R2789" s="118">
        <f t="array" ref="R2789">INDEX(Modelo!$F$1:$H$37,MATCH(1,(DataBase!Q2789=Modelo!$G$1:$G$37)*(DataBase!B2789=Modelo!$F$1:$F$37),0),3)</f>
        <v>0.23529411764705882</v>
      </c>
      <c r="S2789" s="115">
        <f t="shared" si="88"/>
        <v>0</v>
      </c>
      <c r="T2789" s="115">
        <f t="shared" si="89"/>
        <v>0</v>
      </c>
    </row>
    <row r="2790" spans="1:20" x14ac:dyDescent="0.3">
      <c r="A2790" s="115" t="s">
        <v>129</v>
      </c>
      <c r="B2790" s="115" t="s">
        <v>84</v>
      </c>
      <c r="C2790" s="115" t="s">
        <v>97</v>
      </c>
      <c r="D2790" s="115" t="s">
        <v>86</v>
      </c>
      <c r="E2790" s="115" t="s">
        <v>87</v>
      </c>
      <c r="F2790" s="115" t="s">
        <v>87</v>
      </c>
      <c r="G2790" s="115">
        <v>1924</v>
      </c>
      <c r="H2790" s="115" t="s">
        <v>130</v>
      </c>
      <c r="I2790" s="115">
        <v>6.6721791020000003</v>
      </c>
      <c r="J2790" s="115" t="s">
        <v>13</v>
      </c>
      <c r="K2790" s="115">
        <f>INDEX(DatosProcesados!$A$1:$BF$101,MATCH(DataBase!A2790,DatosProcesados!$A$1:$A$101,0),MATCH(DataBase!J2790,DatosProcesados!$A$1:$BF$1,0))</f>
        <v>2024</v>
      </c>
      <c r="L2790" s="115" t="str">
        <f>INDEX(Modelo!$A$9:$D$89,MATCH(DataBase!$J2790,Modelo!$A$9:$A$89,0),MATCH(DataBase!L$1,Modelo!$A$9:$D$9,0))</f>
        <v>Información general</v>
      </c>
      <c r="M2790" s="115" t="str">
        <f>INDEX(Modelo!$A$9:$D$89,MATCH(DataBase!$J2790,Modelo!$A$9:$A$89,0),MATCH(DataBase!M$1,Modelo!$A$9:$D$9,0))</f>
        <v>Pilar 1</v>
      </c>
      <c r="N2790" s="115" t="str">
        <f>INDEX(Modelo!$A$9:$D$89,MATCH(DataBase!$J2790,Modelo!$A$9:$A$89,0),MATCH(DataBase!N$1,Modelo!$A$9:$D$9,0))</f>
        <v>boolean</v>
      </c>
      <c r="O2790" s="115" t="b">
        <f t="array" ref="O2790">IF(N2790="negativo",INDEX($AD$3:$AG$51,MATCH(1,($B2790=$AD$3:$AD$51)*($J2790=$AE$3:$AE$51),0),3),IF(N2790="positivo",INDEX($AD$55:$AG$109,MATCH(1,($B2790=$AD$55:$AD$109)*($J2790=$AE$55:$AE$109),0),3)))</f>
        <v>0</v>
      </c>
      <c r="P2790" s="115" t="b">
        <f t="array" ref="P2790">IF(N2790="negativo",INDEX($AD$3:$AG$51,MATCH(1,($B2790=$AD$3:$AD$51)*($J2790=$AE$3:$AE$51),0),4),IF(N2790="positivo",INDEX($AD$55:$AG$109,MATCH(1,($B2790=$AD$55:$AD$109)*($J2790=$AE$55:$AE$109),0),4)))</f>
        <v>0</v>
      </c>
      <c r="Q2790" s="115" t="str">
        <f>VLOOKUP(M2790,Modelo!$A$2:$C$7,2,0)</f>
        <v>Transparencia y Gobierno de la Sostenibilidad</v>
      </c>
      <c r="R2790" s="118">
        <f t="array" ref="R2790">INDEX(Modelo!$F$1:$H$37,MATCH(1,(DataBase!Q2790=Modelo!$G$1:$G$37)*(DataBase!B2790=Modelo!$F$1:$F$37),0),3)</f>
        <v>0.29411764705882354</v>
      </c>
      <c r="S2790" s="115">
        <f t="shared" si="88"/>
        <v>0</v>
      </c>
      <c r="T2790" s="115">
        <f t="shared" si="89"/>
        <v>0</v>
      </c>
    </row>
    <row r="2791" spans="1:20" x14ac:dyDescent="0.3">
      <c r="A2791" s="115" t="s">
        <v>166</v>
      </c>
      <c r="B2791" s="115" t="s">
        <v>84</v>
      </c>
      <c r="C2791" s="115" t="s">
        <v>103</v>
      </c>
      <c r="D2791" s="115" t="s">
        <v>86</v>
      </c>
      <c r="E2791" s="115" t="s">
        <v>87</v>
      </c>
      <c r="F2791" s="115" t="s">
        <v>87</v>
      </c>
      <c r="G2791" s="115">
        <v>1910</v>
      </c>
      <c r="H2791" s="115" t="s">
        <v>167</v>
      </c>
      <c r="I2791" s="115">
        <v>2.655177809</v>
      </c>
      <c r="J2791" s="115" t="s">
        <v>13</v>
      </c>
      <c r="K2791" s="115">
        <f>INDEX(DatosProcesados!$A$1:$BF$101,MATCH(DataBase!A2791,DatosProcesados!$A$1:$A$101,0),MATCH(DataBase!J2791,DatosProcesados!$A$1:$BF$1,0))</f>
        <v>2024</v>
      </c>
      <c r="L2791" s="115" t="str">
        <f>INDEX(Modelo!$A$9:$D$89,MATCH(DataBase!$J2791,Modelo!$A$9:$A$89,0),MATCH(DataBase!L$1,Modelo!$A$9:$D$9,0))</f>
        <v>Información general</v>
      </c>
      <c r="M2791" s="115" t="str">
        <f>INDEX(Modelo!$A$9:$D$89,MATCH(DataBase!$J2791,Modelo!$A$9:$A$89,0),MATCH(DataBase!M$1,Modelo!$A$9:$D$9,0))</f>
        <v>Pilar 1</v>
      </c>
      <c r="N2791" s="115" t="str">
        <f>INDEX(Modelo!$A$9:$D$89,MATCH(DataBase!$J2791,Modelo!$A$9:$A$89,0),MATCH(DataBase!N$1,Modelo!$A$9:$D$9,0))</f>
        <v>boolean</v>
      </c>
      <c r="O2791" s="115" t="b">
        <f t="array" ref="O2791">IF(N2791="negativo",INDEX($AD$3:$AG$51,MATCH(1,($B2791=$AD$3:$AD$51)*($J2791=$AE$3:$AE$51),0),3),IF(N2791="positivo",INDEX($AD$55:$AG$109,MATCH(1,($B2791=$AD$55:$AD$109)*($J2791=$AE$55:$AE$109),0),3)))</f>
        <v>0</v>
      </c>
      <c r="P2791" s="115" t="b">
        <f t="array" ref="P2791">IF(N2791="negativo",INDEX($AD$3:$AG$51,MATCH(1,($B2791=$AD$3:$AD$51)*($J2791=$AE$3:$AE$51),0),4),IF(N2791="positivo",INDEX($AD$55:$AG$109,MATCH(1,($B2791=$AD$55:$AD$109)*($J2791=$AE$55:$AE$109),0),4)))</f>
        <v>0</v>
      </c>
      <c r="Q2791" s="115" t="str">
        <f>VLOOKUP(M2791,Modelo!$A$2:$C$7,2,0)</f>
        <v>Transparencia y Gobierno de la Sostenibilidad</v>
      </c>
      <c r="R2791" s="118">
        <f t="array" ref="R2791">INDEX(Modelo!$F$1:$H$37,MATCH(1,(DataBase!Q2791=Modelo!$G$1:$G$37)*(DataBase!B2791=Modelo!$F$1:$F$37),0),3)</f>
        <v>0.29411764705882354</v>
      </c>
      <c r="S2791" s="115">
        <f t="shared" si="88"/>
        <v>0</v>
      </c>
      <c r="T2791" s="115">
        <f t="shared" si="89"/>
        <v>0</v>
      </c>
    </row>
    <row r="2792" spans="1:20" x14ac:dyDescent="0.3">
      <c r="A2792" s="115" t="s">
        <v>312</v>
      </c>
      <c r="B2792" s="115" t="s">
        <v>313</v>
      </c>
      <c r="C2792" s="115" t="s">
        <v>103</v>
      </c>
      <c r="D2792" s="115" t="s">
        <v>86</v>
      </c>
      <c r="E2792" s="115" t="s">
        <v>87</v>
      </c>
      <c r="F2792" s="115" t="s">
        <v>87</v>
      </c>
      <c r="G2792" s="115">
        <v>1968</v>
      </c>
      <c r="H2792" s="115" t="s">
        <v>125</v>
      </c>
      <c r="I2792" s="115">
        <v>24.752011681999999</v>
      </c>
      <c r="J2792" s="115" t="s">
        <v>13</v>
      </c>
      <c r="K2792" s="115">
        <f>INDEX(DatosProcesados!$A$1:$BF$101,MATCH(DataBase!A2792,DatosProcesados!$A$1:$A$101,0),MATCH(DataBase!J2792,DatosProcesados!$A$1:$BF$1,0))</f>
        <v>2024</v>
      </c>
      <c r="L2792" s="115" t="str">
        <f>INDEX(Modelo!$A$9:$D$89,MATCH(DataBase!$J2792,Modelo!$A$9:$A$89,0),MATCH(DataBase!L$1,Modelo!$A$9:$D$9,0))</f>
        <v>Información general</v>
      </c>
      <c r="M2792" s="115" t="str">
        <f>INDEX(Modelo!$A$9:$D$89,MATCH(DataBase!$J2792,Modelo!$A$9:$A$89,0),MATCH(DataBase!M$1,Modelo!$A$9:$D$9,0))</f>
        <v>Pilar 1</v>
      </c>
      <c r="N2792" s="115" t="str">
        <f>INDEX(Modelo!$A$9:$D$89,MATCH(DataBase!$J2792,Modelo!$A$9:$A$89,0),MATCH(DataBase!N$1,Modelo!$A$9:$D$9,0))</f>
        <v>boolean</v>
      </c>
      <c r="O2792" s="115" t="b">
        <f t="array" ref="O2792">IF(N2792="negativo",INDEX($AD$3:$AG$51,MATCH(1,($B2792=$AD$3:$AD$51)*($J2792=$AE$3:$AE$51),0),3),IF(N2792="positivo",INDEX($AD$55:$AG$109,MATCH(1,($B2792=$AD$55:$AD$109)*($J2792=$AE$55:$AE$109),0),3)))</f>
        <v>0</v>
      </c>
      <c r="P2792" s="115" t="b">
        <f t="array" ref="P2792">IF(N2792="negativo",INDEX($AD$3:$AG$51,MATCH(1,($B2792=$AD$3:$AD$51)*($J2792=$AE$3:$AE$51),0),4),IF(N2792="positivo",INDEX($AD$55:$AG$109,MATCH(1,($B2792=$AD$55:$AD$109)*($J2792=$AE$55:$AE$109),0),4)))</f>
        <v>0</v>
      </c>
      <c r="Q2792" s="115" t="str">
        <f>VLOOKUP(M2792,Modelo!$A$2:$C$7,2,0)</f>
        <v>Transparencia y Gobierno de la Sostenibilidad</v>
      </c>
      <c r="R2792" s="118">
        <f t="array" ref="R2792">INDEX(Modelo!$F$1:$H$37,MATCH(1,(DataBase!Q2792=Modelo!$G$1:$G$37)*(DataBase!B2792=Modelo!$F$1:$F$37),0),3)</f>
        <v>0.23529411764705882</v>
      </c>
      <c r="S2792" s="115">
        <f t="shared" si="88"/>
        <v>0</v>
      </c>
      <c r="T2792" s="115">
        <f t="shared" si="89"/>
        <v>0</v>
      </c>
    </row>
    <row r="2793" spans="1:20" x14ac:dyDescent="0.3">
      <c r="A2793" s="115" t="s">
        <v>162</v>
      </c>
      <c r="B2793" s="115" t="s">
        <v>84</v>
      </c>
      <c r="C2793" s="115" t="s">
        <v>97</v>
      </c>
      <c r="D2793" s="115" t="s">
        <v>86</v>
      </c>
      <c r="E2793" s="115" t="s">
        <v>87</v>
      </c>
      <c r="F2793" s="115" t="s">
        <v>87</v>
      </c>
      <c r="G2793" s="115">
        <v>1979</v>
      </c>
      <c r="H2793" s="115" t="s">
        <v>163</v>
      </c>
      <c r="I2793" s="115">
        <v>2.956157691</v>
      </c>
      <c r="J2793" s="115" t="s">
        <v>13</v>
      </c>
      <c r="K2793" s="115">
        <f>INDEX(DatosProcesados!$A$1:$BF$101,MATCH(DataBase!A2793,DatosProcesados!$A$1:$A$101,0),MATCH(DataBase!J2793,DatosProcesados!$A$1:$BF$1,0))</f>
        <v>2024</v>
      </c>
      <c r="L2793" s="115" t="str">
        <f>INDEX(Modelo!$A$9:$D$89,MATCH(DataBase!$J2793,Modelo!$A$9:$A$89,0),MATCH(DataBase!L$1,Modelo!$A$9:$D$9,0))</f>
        <v>Información general</v>
      </c>
      <c r="M2793" s="115" t="str">
        <f>INDEX(Modelo!$A$9:$D$89,MATCH(DataBase!$J2793,Modelo!$A$9:$A$89,0),MATCH(DataBase!M$1,Modelo!$A$9:$D$9,0))</f>
        <v>Pilar 1</v>
      </c>
      <c r="N2793" s="115" t="str">
        <f>INDEX(Modelo!$A$9:$D$89,MATCH(DataBase!$J2793,Modelo!$A$9:$A$89,0),MATCH(DataBase!N$1,Modelo!$A$9:$D$9,0))</f>
        <v>boolean</v>
      </c>
      <c r="O2793" s="115" t="b">
        <f t="array" ref="O2793">IF(N2793="negativo",INDEX($AD$3:$AG$51,MATCH(1,($B2793=$AD$3:$AD$51)*($J2793=$AE$3:$AE$51),0),3),IF(N2793="positivo",INDEX($AD$55:$AG$109,MATCH(1,($B2793=$AD$55:$AD$109)*($J2793=$AE$55:$AE$109),0),3)))</f>
        <v>0</v>
      </c>
      <c r="P2793" s="115" t="b">
        <f t="array" ref="P2793">IF(N2793="negativo",INDEX($AD$3:$AG$51,MATCH(1,($B2793=$AD$3:$AD$51)*($J2793=$AE$3:$AE$51),0),4),IF(N2793="positivo",INDEX($AD$55:$AG$109,MATCH(1,($B2793=$AD$55:$AD$109)*($J2793=$AE$55:$AE$109),0),4)))</f>
        <v>0</v>
      </c>
      <c r="Q2793" s="115" t="str">
        <f>VLOOKUP(M2793,Modelo!$A$2:$C$7,2,0)</f>
        <v>Transparencia y Gobierno de la Sostenibilidad</v>
      </c>
      <c r="R2793" s="118">
        <f t="array" ref="R2793">INDEX(Modelo!$F$1:$H$37,MATCH(1,(DataBase!Q2793=Modelo!$G$1:$G$37)*(DataBase!B2793=Modelo!$F$1:$F$37),0),3)</f>
        <v>0.29411764705882354</v>
      </c>
      <c r="S2793" s="115">
        <f t="shared" si="88"/>
        <v>0</v>
      </c>
      <c r="T2793" s="115">
        <f t="shared" si="89"/>
        <v>0</v>
      </c>
    </row>
    <row r="2794" spans="1:20" x14ac:dyDescent="0.3">
      <c r="A2794" s="115" t="s">
        <v>348</v>
      </c>
      <c r="B2794" s="115" t="s">
        <v>313</v>
      </c>
      <c r="C2794" s="115" t="s">
        <v>103</v>
      </c>
      <c r="D2794" s="115" t="s">
        <v>86</v>
      </c>
      <c r="E2794" s="115" t="s">
        <v>87</v>
      </c>
      <c r="F2794" s="115" t="s">
        <v>87</v>
      </c>
      <c r="G2794" s="115">
        <v>1937</v>
      </c>
      <c r="H2794" s="115" t="s">
        <v>294</v>
      </c>
      <c r="I2794" s="115">
        <v>4.02823039</v>
      </c>
      <c r="J2794" s="115" t="s">
        <v>13</v>
      </c>
      <c r="K2794" s="115">
        <f>INDEX(DatosProcesados!$A$1:$BF$101,MATCH(DataBase!A2794,DatosProcesados!$A$1:$A$101,0),MATCH(DataBase!J2794,DatosProcesados!$A$1:$BF$1,0))</f>
        <v>2023</v>
      </c>
      <c r="L2794" s="115" t="str">
        <f>INDEX(Modelo!$A$9:$D$89,MATCH(DataBase!$J2794,Modelo!$A$9:$A$89,0),MATCH(DataBase!L$1,Modelo!$A$9:$D$9,0))</f>
        <v>Información general</v>
      </c>
      <c r="M2794" s="115" t="str">
        <f>INDEX(Modelo!$A$9:$D$89,MATCH(DataBase!$J2794,Modelo!$A$9:$A$89,0),MATCH(DataBase!M$1,Modelo!$A$9:$D$9,0))</f>
        <v>Pilar 1</v>
      </c>
      <c r="N2794" s="115" t="str">
        <f>INDEX(Modelo!$A$9:$D$89,MATCH(DataBase!$J2794,Modelo!$A$9:$A$89,0),MATCH(DataBase!N$1,Modelo!$A$9:$D$9,0))</f>
        <v>boolean</v>
      </c>
      <c r="O2794" s="115" t="b">
        <f t="array" ref="O2794">IF(N2794="negativo",INDEX($AD$3:$AG$51,MATCH(1,($B2794=$AD$3:$AD$51)*($J2794=$AE$3:$AE$51),0),3),IF(N2794="positivo",INDEX($AD$55:$AG$109,MATCH(1,($B2794=$AD$55:$AD$109)*($J2794=$AE$55:$AE$109),0),3)))</f>
        <v>0</v>
      </c>
      <c r="P2794" s="115" t="b">
        <f t="array" ref="P2794">IF(N2794="negativo",INDEX($AD$3:$AG$51,MATCH(1,($B2794=$AD$3:$AD$51)*($J2794=$AE$3:$AE$51),0),4),IF(N2794="positivo",INDEX($AD$55:$AG$109,MATCH(1,($B2794=$AD$55:$AD$109)*($J2794=$AE$55:$AE$109),0),4)))</f>
        <v>0</v>
      </c>
      <c r="Q2794" s="115" t="str">
        <f>VLOOKUP(M2794,Modelo!$A$2:$C$7,2,0)</f>
        <v>Transparencia y Gobierno de la Sostenibilidad</v>
      </c>
      <c r="R2794" s="118">
        <f t="array" ref="R2794">INDEX(Modelo!$F$1:$H$37,MATCH(1,(DataBase!Q2794=Modelo!$G$1:$G$37)*(DataBase!B2794=Modelo!$F$1:$F$37),0),3)</f>
        <v>0.23529411764705882</v>
      </c>
      <c r="S2794" s="115">
        <f t="shared" si="88"/>
        <v>0</v>
      </c>
      <c r="T2794" s="115">
        <f t="shared" si="89"/>
        <v>0</v>
      </c>
    </row>
    <row r="2795" spans="1:20" x14ac:dyDescent="0.3">
      <c r="A2795" s="115" t="s">
        <v>343</v>
      </c>
      <c r="B2795" s="115" t="s">
        <v>313</v>
      </c>
      <c r="C2795" s="115" t="s">
        <v>103</v>
      </c>
      <c r="D2795" s="115" t="s">
        <v>86</v>
      </c>
      <c r="E2795" s="115" t="s">
        <v>86</v>
      </c>
      <c r="F2795" s="115" t="s">
        <v>87</v>
      </c>
      <c r="G2795" s="115">
        <v>1993</v>
      </c>
      <c r="H2795" s="115" t="s">
        <v>281</v>
      </c>
      <c r="I2795" s="115">
        <v>4.8704234599999996</v>
      </c>
      <c r="J2795" s="115" t="s">
        <v>13</v>
      </c>
      <c r="K2795" s="115">
        <f>INDEX(DatosProcesados!$A$1:$BF$101,MATCH(DataBase!A2795,DatosProcesados!$A$1:$A$101,0),MATCH(DataBase!J2795,DatosProcesados!$A$1:$BF$1,0))</f>
        <v>2024</v>
      </c>
      <c r="L2795" s="115" t="str">
        <f>INDEX(Modelo!$A$9:$D$89,MATCH(DataBase!$J2795,Modelo!$A$9:$A$89,0),MATCH(DataBase!L$1,Modelo!$A$9:$D$9,0))</f>
        <v>Información general</v>
      </c>
      <c r="M2795" s="115" t="str">
        <f>INDEX(Modelo!$A$9:$D$89,MATCH(DataBase!$J2795,Modelo!$A$9:$A$89,0),MATCH(DataBase!M$1,Modelo!$A$9:$D$9,0))</f>
        <v>Pilar 1</v>
      </c>
      <c r="N2795" s="115" t="str">
        <f>INDEX(Modelo!$A$9:$D$89,MATCH(DataBase!$J2795,Modelo!$A$9:$A$89,0),MATCH(DataBase!N$1,Modelo!$A$9:$D$9,0))</f>
        <v>boolean</v>
      </c>
      <c r="O2795" s="115" t="b">
        <f t="array" ref="O2795">IF(N2795="negativo",INDEX($AD$3:$AG$51,MATCH(1,($B2795=$AD$3:$AD$51)*($J2795=$AE$3:$AE$51),0),3),IF(N2795="positivo",INDEX($AD$55:$AG$109,MATCH(1,($B2795=$AD$55:$AD$109)*($J2795=$AE$55:$AE$109),0),3)))</f>
        <v>0</v>
      </c>
      <c r="P2795" s="115" t="b">
        <f t="array" ref="P2795">IF(N2795="negativo",INDEX($AD$3:$AG$51,MATCH(1,($B2795=$AD$3:$AD$51)*($J2795=$AE$3:$AE$51),0),4),IF(N2795="positivo",INDEX($AD$55:$AG$109,MATCH(1,($B2795=$AD$55:$AD$109)*($J2795=$AE$55:$AE$109),0),4)))</f>
        <v>0</v>
      </c>
      <c r="Q2795" s="115" t="str">
        <f>VLOOKUP(M2795,Modelo!$A$2:$C$7,2,0)</f>
        <v>Transparencia y Gobierno de la Sostenibilidad</v>
      </c>
      <c r="R2795" s="118">
        <f t="array" ref="R2795">INDEX(Modelo!$F$1:$H$37,MATCH(1,(DataBase!Q2795=Modelo!$G$1:$G$37)*(DataBase!B2795=Modelo!$F$1:$F$37),0),3)</f>
        <v>0.23529411764705882</v>
      </c>
      <c r="S2795" s="115">
        <f t="shared" si="88"/>
        <v>0</v>
      </c>
      <c r="T2795" s="115">
        <f t="shared" si="89"/>
        <v>0</v>
      </c>
    </row>
    <row r="2796" spans="1:20" x14ac:dyDescent="0.3">
      <c r="A2796" s="115" t="s">
        <v>367</v>
      </c>
      <c r="B2796" s="115" t="s">
        <v>313</v>
      </c>
      <c r="C2796" s="115" t="s">
        <v>103</v>
      </c>
      <c r="D2796" s="115" t="s">
        <v>86</v>
      </c>
      <c r="E2796" s="115" t="s">
        <v>86</v>
      </c>
      <c r="F2796" s="115" t="s">
        <v>86</v>
      </c>
      <c r="G2796" s="115">
        <v>1966</v>
      </c>
      <c r="H2796" s="115" t="s">
        <v>125</v>
      </c>
      <c r="I2796" s="115">
        <v>2.0461661379999998</v>
      </c>
      <c r="J2796" s="115" t="s">
        <v>13</v>
      </c>
      <c r="K2796" s="115">
        <f>INDEX(DatosProcesados!$A$1:$BF$101,MATCH(DataBase!A2796,DatosProcesados!$A$1:$A$101,0),MATCH(DataBase!J2796,DatosProcesados!$A$1:$BF$1,0))</f>
        <v>2024</v>
      </c>
      <c r="L2796" s="115" t="str">
        <f>INDEX(Modelo!$A$9:$D$89,MATCH(DataBase!$J2796,Modelo!$A$9:$A$89,0),MATCH(DataBase!L$1,Modelo!$A$9:$D$9,0))</f>
        <v>Información general</v>
      </c>
      <c r="M2796" s="115" t="str">
        <f>INDEX(Modelo!$A$9:$D$89,MATCH(DataBase!$J2796,Modelo!$A$9:$A$89,0),MATCH(DataBase!M$1,Modelo!$A$9:$D$9,0))</f>
        <v>Pilar 1</v>
      </c>
      <c r="N2796" s="115" t="str">
        <f>INDEX(Modelo!$A$9:$D$89,MATCH(DataBase!$J2796,Modelo!$A$9:$A$89,0),MATCH(DataBase!N$1,Modelo!$A$9:$D$9,0))</f>
        <v>boolean</v>
      </c>
      <c r="O2796" s="115" t="b">
        <f t="array" ref="O2796">IF(N2796="negativo",INDEX($AD$3:$AG$51,MATCH(1,($B2796=$AD$3:$AD$51)*($J2796=$AE$3:$AE$51),0),3),IF(N2796="positivo",INDEX($AD$55:$AG$109,MATCH(1,($B2796=$AD$55:$AD$109)*($J2796=$AE$55:$AE$109),0),3)))</f>
        <v>0</v>
      </c>
      <c r="P2796" s="115" t="b">
        <f t="array" ref="P2796">IF(N2796="negativo",INDEX($AD$3:$AG$51,MATCH(1,($B2796=$AD$3:$AD$51)*($J2796=$AE$3:$AE$51),0),4),IF(N2796="positivo",INDEX($AD$55:$AG$109,MATCH(1,($B2796=$AD$55:$AD$109)*($J2796=$AE$55:$AE$109),0),4)))</f>
        <v>0</v>
      </c>
      <c r="Q2796" s="115" t="str">
        <f>VLOOKUP(M2796,Modelo!$A$2:$C$7,2,0)</f>
        <v>Transparencia y Gobierno de la Sostenibilidad</v>
      </c>
      <c r="R2796" s="118">
        <f t="array" ref="R2796">INDEX(Modelo!$F$1:$H$37,MATCH(1,(DataBase!Q2796=Modelo!$G$1:$G$37)*(DataBase!B2796=Modelo!$F$1:$F$37),0),3)</f>
        <v>0.23529411764705882</v>
      </c>
      <c r="S2796" s="115">
        <f t="shared" si="88"/>
        <v>0</v>
      </c>
      <c r="T2796" s="115">
        <f t="shared" si="89"/>
        <v>0</v>
      </c>
    </row>
    <row r="2797" spans="1:20" x14ac:dyDescent="0.3">
      <c r="A2797" s="115" t="s">
        <v>374</v>
      </c>
      <c r="B2797" s="115" t="s">
        <v>313</v>
      </c>
      <c r="C2797" s="115" t="s">
        <v>103</v>
      </c>
      <c r="D2797" s="115" t="s">
        <v>86</v>
      </c>
      <c r="E2797" s="115" t="s">
        <v>87</v>
      </c>
      <c r="F2797" s="115" t="s">
        <v>87</v>
      </c>
      <c r="G2797" s="115">
        <v>1929</v>
      </c>
      <c r="H2797" s="115" t="s">
        <v>375</v>
      </c>
      <c r="I2797" s="115">
        <v>1.928223518</v>
      </c>
      <c r="J2797" s="115" t="s">
        <v>13</v>
      </c>
      <c r="K2797" s="115" t="str">
        <f>INDEX(DatosProcesados!$A$1:$BF$101,MATCH(DataBase!A2797,DatosProcesados!$A$1:$A$101,0),MATCH(DataBase!J2797,DatosProcesados!$A$1:$BF$1,0))</f>
        <v>No tiene</v>
      </c>
      <c r="L2797" s="115" t="str">
        <f>INDEX(Modelo!$A$9:$D$89,MATCH(DataBase!$J2797,Modelo!$A$9:$A$89,0),MATCH(DataBase!L$1,Modelo!$A$9:$D$9,0))</f>
        <v>Información general</v>
      </c>
      <c r="M2797" s="115" t="str">
        <f>INDEX(Modelo!$A$9:$D$89,MATCH(DataBase!$J2797,Modelo!$A$9:$A$89,0),MATCH(DataBase!M$1,Modelo!$A$9:$D$9,0))</f>
        <v>Pilar 1</v>
      </c>
      <c r="N2797" s="115" t="str">
        <f>INDEX(Modelo!$A$9:$D$89,MATCH(DataBase!$J2797,Modelo!$A$9:$A$89,0),MATCH(DataBase!N$1,Modelo!$A$9:$D$9,0))</f>
        <v>boolean</v>
      </c>
      <c r="O2797" s="115" t="b">
        <f t="array" ref="O2797">IF(N2797="negativo",INDEX($AD$3:$AG$51,MATCH(1,($B2797=$AD$3:$AD$51)*($J2797=$AE$3:$AE$51),0),3),IF(N2797="positivo",INDEX($AD$55:$AG$109,MATCH(1,($B2797=$AD$55:$AD$109)*($J2797=$AE$55:$AE$109),0),3)))</f>
        <v>0</v>
      </c>
      <c r="P2797" s="115" t="b">
        <f t="array" ref="P2797">IF(N2797="negativo",INDEX($AD$3:$AG$51,MATCH(1,($B2797=$AD$3:$AD$51)*($J2797=$AE$3:$AE$51),0),4),IF(N2797="positivo",INDEX($AD$55:$AG$109,MATCH(1,($B2797=$AD$55:$AD$109)*($J2797=$AE$55:$AE$109),0),4)))</f>
        <v>0</v>
      </c>
      <c r="Q2797" s="115" t="str">
        <f>VLOOKUP(M2797,Modelo!$A$2:$C$7,2,0)</f>
        <v>Transparencia y Gobierno de la Sostenibilidad</v>
      </c>
      <c r="R2797" s="118">
        <f t="array" ref="R2797">INDEX(Modelo!$F$1:$H$37,MATCH(1,(DataBase!Q2797=Modelo!$G$1:$G$37)*(DataBase!B2797=Modelo!$F$1:$F$37),0),3)</f>
        <v>0.23529411764705882</v>
      </c>
      <c r="S2797" s="115">
        <f t="shared" si="88"/>
        <v>0</v>
      </c>
      <c r="T2797" s="115">
        <f t="shared" si="89"/>
        <v>0</v>
      </c>
    </row>
    <row r="2798" spans="1:20" x14ac:dyDescent="0.3">
      <c r="A2798" s="115" t="s">
        <v>201</v>
      </c>
      <c r="B2798" s="115" t="s">
        <v>84</v>
      </c>
      <c r="C2798" s="115" t="s">
        <v>103</v>
      </c>
      <c r="D2798" s="115" t="s">
        <v>86</v>
      </c>
      <c r="E2798" s="115" t="s">
        <v>86</v>
      </c>
      <c r="F2798" s="115" t="s">
        <v>86</v>
      </c>
      <c r="G2798" s="115">
        <v>1987</v>
      </c>
      <c r="H2798" s="115" t="s">
        <v>125</v>
      </c>
      <c r="I2798" s="115">
        <v>0</v>
      </c>
      <c r="J2798" s="115" t="s">
        <v>13</v>
      </c>
      <c r="K2798" s="115">
        <f>INDEX(DatosProcesados!$A$1:$BF$101,MATCH(DataBase!A2798,DatosProcesados!$A$1:$A$101,0),MATCH(DataBase!J2798,DatosProcesados!$A$1:$BF$1,0))</f>
        <v>2024</v>
      </c>
      <c r="L2798" s="115" t="str">
        <f>INDEX(Modelo!$A$9:$D$89,MATCH(DataBase!$J2798,Modelo!$A$9:$A$89,0),MATCH(DataBase!L$1,Modelo!$A$9:$D$9,0))</f>
        <v>Información general</v>
      </c>
      <c r="M2798" s="115" t="str">
        <f>INDEX(Modelo!$A$9:$D$89,MATCH(DataBase!$J2798,Modelo!$A$9:$A$89,0),MATCH(DataBase!M$1,Modelo!$A$9:$D$9,0))</f>
        <v>Pilar 1</v>
      </c>
      <c r="N2798" s="115" t="str">
        <f>INDEX(Modelo!$A$9:$D$89,MATCH(DataBase!$J2798,Modelo!$A$9:$A$89,0),MATCH(DataBase!N$1,Modelo!$A$9:$D$9,0))</f>
        <v>boolean</v>
      </c>
      <c r="O2798" s="115" t="b">
        <f t="array" ref="O2798">IF(N2798="negativo",INDEX($AD$3:$AG$51,MATCH(1,($B2798=$AD$3:$AD$51)*($J2798=$AE$3:$AE$51),0),3),IF(N2798="positivo",INDEX($AD$55:$AG$109,MATCH(1,($B2798=$AD$55:$AD$109)*($J2798=$AE$55:$AE$109),0),3)))</f>
        <v>0</v>
      </c>
      <c r="P2798" s="115" t="b">
        <f t="array" ref="P2798">IF(N2798="negativo",INDEX($AD$3:$AG$51,MATCH(1,($B2798=$AD$3:$AD$51)*($J2798=$AE$3:$AE$51),0),4),IF(N2798="positivo",INDEX($AD$55:$AG$109,MATCH(1,($B2798=$AD$55:$AD$109)*($J2798=$AE$55:$AE$109),0),4)))</f>
        <v>0</v>
      </c>
      <c r="Q2798" s="115" t="str">
        <f>VLOOKUP(M2798,Modelo!$A$2:$C$7,2,0)</f>
        <v>Transparencia y Gobierno de la Sostenibilidad</v>
      </c>
      <c r="R2798" s="118">
        <f t="array" ref="R2798">INDEX(Modelo!$F$1:$H$37,MATCH(1,(DataBase!Q2798=Modelo!$G$1:$G$37)*(DataBase!B2798=Modelo!$F$1:$F$37),0),3)</f>
        <v>0.29411764705882354</v>
      </c>
      <c r="S2798" s="115">
        <f t="shared" si="88"/>
        <v>0</v>
      </c>
      <c r="T2798" s="115">
        <f t="shared" si="89"/>
        <v>0</v>
      </c>
    </row>
    <row r="2799" spans="1:20" x14ac:dyDescent="0.3">
      <c r="A2799" s="115" t="s">
        <v>421</v>
      </c>
      <c r="B2799" s="115" t="s">
        <v>407</v>
      </c>
      <c r="C2799" s="115" t="s">
        <v>103</v>
      </c>
      <c r="D2799" s="115" t="s">
        <v>86</v>
      </c>
      <c r="E2799" s="115" t="s">
        <v>86</v>
      </c>
      <c r="F2799" s="115" t="s">
        <v>87</v>
      </c>
      <c r="G2799" s="115">
        <v>2016</v>
      </c>
      <c r="H2799" s="115" t="s">
        <v>422</v>
      </c>
      <c r="I2799" s="115">
        <v>5.4833186859999996</v>
      </c>
      <c r="J2799" s="115" t="s">
        <v>13</v>
      </c>
      <c r="K2799" s="115" t="str">
        <f>INDEX(DatosProcesados!$A$1:$BF$101,MATCH(DataBase!A2799,DatosProcesados!$A$1:$A$101,0),MATCH(DataBase!J2799,DatosProcesados!$A$1:$BF$1,0))</f>
        <v>No tiene</v>
      </c>
      <c r="L2799" s="115" t="str">
        <f>INDEX(Modelo!$A$9:$D$89,MATCH(DataBase!$J2799,Modelo!$A$9:$A$89,0),MATCH(DataBase!L$1,Modelo!$A$9:$D$9,0))</f>
        <v>Información general</v>
      </c>
      <c r="M2799" s="115" t="str">
        <f>INDEX(Modelo!$A$9:$D$89,MATCH(DataBase!$J2799,Modelo!$A$9:$A$89,0),MATCH(DataBase!M$1,Modelo!$A$9:$D$9,0))</f>
        <v>Pilar 1</v>
      </c>
      <c r="N2799" s="115" t="str">
        <f>INDEX(Modelo!$A$9:$D$89,MATCH(DataBase!$J2799,Modelo!$A$9:$A$89,0),MATCH(DataBase!N$1,Modelo!$A$9:$D$9,0))</f>
        <v>boolean</v>
      </c>
      <c r="O2799" s="115" t="b">
        <f t="array" ref="O2799">IF(N2799="negativo",INDEX($AD$3:$AG$51,MATCH(1,($B2799=$AD$3:$AD$51)*($J2799=$AE$3:$AE$51),0),3),IF(N2799="positivo",INDEX($AD$55:$AG$109,MATCH(1,($B2799=$AD$55:$AD$109)*($J2799=$AE$55:$AE$109),0),3)))</f>
        <v>0</v>
      </c>
      <c r="P2799" s="115" t="b">
        <f t="array" ref="P2799">IF(N2799="negativo",INDEX($AD$3:$AG$51,MATCH(1,($B2799=$AD$3:$AD$51)*($J2799=$AE$3:$AE$51),0),4),IF(N2799="positivo",INDEX($AD$55:$AG$109,MATCH(1,($B2799=$AD$55:$AD$109)*($J2799=$AE$55:$AE$109),0),4)))</f>
        <v>0</v>
      </c>
      <c r="Q2799" s="115" t="str">
        <f>VLOOKUP(M2799,Modelo!$A$2:$C$7,2,0)</f>
        <v>Transparencia y Gobierno de la Sostenibilidad</v>
      </c>
      <c r="R2799" s="118">
        <f t="array" ref="R2799">INDEX(Modelo!$F$1:$H$37,MATCH(1,(DataBase!Q2799=Modelo!$G$1:$G$37)*(DataBase!B2799=Modelo!$F$1:$F$37),0),3)</f>
        <v>0.15384615384615385</v>
      </c>
      <c r="S2799" s="115">
        <f t="shared" si="88"/>
        <v>0</v>
      </c>
      <c r="T2799" s="115">
        <f t="shared" si="89"/>
        <v>0</v>
      </c>
    </row>
    <row r="2800" spans="1:20" x14ac:dyDescent="0.3">
      <c r="A2800" s="115" t="s">
        <v>293</v>
      </c>
      <c r="B2800" s="115" t="s">
        <v>216</v>
      </c>
      <c r="C2800" s="115" t="s">
        <v>103</v>
      </c>
      <c r="D2800" s="115" t="s">
        <v>86</v>
      </c>
      <c r="E2800" s="115" t="s">
        <v>87</v>
      </c>
      <c r="F2800" s="115" t="s">
        <v>87</v>
      </c>
      <c r="G2800" s="115">
        <v>1955</v>
      </c>
      <c r="H2800" s="115" t="s">
        <v>294</v>
      </c>
      <c r="I2800" s="115">
        <v>1.8313776939999999</v>
      </c>
      <c r="J2800" s="115" t="s">
        <v>13</v>
      </c>
      <c r="K2800" s="115">
        <f>INDEX(DatosProcesados!$A$1:$BF$101,MATCH(DataBase!A2800,DatosProcesados!$A$1:$A$101,0),MATCH(DataBase!J2800,DatosProcesados!$A$1:$BF$1,0))</f>
        <v>2024</v>
      </c>
      <c r="L2800" s="115" t="str">
        <f>INDEX(Modelo!$A$9:$D$89,MATCH(DataBase!$J2800,Modelo!$A$9:$A$89,0),MATCH(DataBase!L$1,Modelo!$A$9:$D$9,0))</f>
        <v>Información general</v>
      </c>
      <c r="M2800" s="115" t="str">
        <f>INDEX(Modelo!$A$9:$D$89,MATCH(DataBase!$J2800,Modelo!$A$9:$A$89,0),MATCH(DataBase!M$1,Modelo!$A$9:$D$9,0))</f>
        <v>Pilar 1</v>
      </c>
      <c r="N2800" s="115" t="str">
        <f>INDEX(Modelo!$A$9:$D$89,MATCH(DataBase!$J2800,Modelo!$A$9:$A$89,0),MATCH(DataBase!N$1,Modelo!$A$9:$D$9,0))</f>
        <v>boolean</v>
      </c>
      <c r="O2800" s="115" t="b">
        <f t="array" ref="O2800">IF(N2800="negativo",INDEX($AD$3:$AG$51,MATCH(1,($B2800=$AD$3:$AD$51)*($J2800=$AE$3:$AE$51),0),3),IF(N2800="positivo",INDEX($AD$55:$AG$109,MATCH(1,($B2800=$AD$55:$AD$109)*($J2800=$AE$55:$AE$109),0),3)))</f>
        <v>0</v>
      </c>
      <c r="P2800" s="115" t="b">
        <f t="array" ref="P2800">IF(N2800="negativo",INDEX($AD$3:$AG$51,MATCH(1,($B2800=$AD$3:$AD$51)*($J2800=$AE$3:$AE$51),0),4),IF(N2800="positivo",INDEX($AD$55:$AG$109,MATCH(1,($B2800=$AD$55:$AD$109)*($J2800=$AE$55:$AE$109),0),4)))</f>
        <v>0</v>
      </c>
      <c r="Q2800" s="115" t="str">
        <f>VLOOKUP(M2800,Modelo!$A$2:$C$7,2,0)</f>
        <v>Transparencia y Gobierno de la Sostenibilidad</v>
      </c>
      <c r="R2800" s="118">
        <f t="array" ref="R2800">INDEX(Modelo!$F$1:$H$37,MATCH(1,(DataBase!Q2800=Modelo!$G$1:$G$37)*(DataBase!B2800=Modelo!$F$1:$F$37),0),3)</f>
        <v>0.15789473684210525</v>
      </c>
      <c r="S2800" s="115">
        <f t="shared" si="88"/>
        <v>0</v>
      </c>
      <c r="T2800" s="115">
        <f t="shared" si="89"/>
        <v>0</v>
      </c>
    </row>
    <row r="2801" spans="1:20" x14ac:dyDescent="0.3">
      <c r="A2801" s="115" t="s">
        <v>298</v>
      </c>
      <c r="B2801" s="115" t="s">
        <v>216</v>
      </c>
      <c r="C2801" s="115" t="s">
        <v>103</v>
      </c>
      <c r="D2801" s="115" t="s">
        <v>86</v>
      </c>
      <c r="E2801" s="115" t="s">
        <v>86</v>
      </c>
      <c r="F2801" s="115" t="s">
        <v>87</v>
      </c>
      <c r="G2801" s="115">
        <v>1993</v>
      </c>
      <c r="H2801" s="115" t="s">
        <v>299</v>
      </c>
      <c r="I2801" s="115">
        <v>1.7653399919999999</v>
      </c>
      <c r="J2801" s="115" t="s">
        <v>13</v>
      </c>
      <c r="K2801" s="115">
        <f>INDEX(DatosProcesados!$A$1:$BF$101,MATCH(DataBase!A2801,DatosProcesados!$A$1:$A$101,0),MATCH(DataBase!J2801,DatosProcesados!$A$1:$BF$1,0))</f>
        <v>2024</v>
      </c>
      <c r="L2801" s="115" t="str">
        <f>INDEX(Modelo!$A$9:$D$89,MATCH(DataBase!$J2801,Modelo!$A$9:$A$89,0),MATCH(DataBase!L$1,Modelo!$A$9:$D$9,0))</f>
        <v>Información general</v>
      </c>
      <c r="M2801" s="115" t="str">
        <f>INDEX(Modelo!$A$9:$D$89,MATCH(DataBase!$J2801,Modelo!$A$9:$A$89,0),MATCH(DataBase!M$1,Modelo!$A$9:$D$9,0))</f>
        <v>Pilar 1</v>
      </c>
      <c r="N2801" s="115" t="str">
        <f>INDEX(Modelo!$A$9:$D$89,MATCH(DataBase!$J2801,Modelo!$A$9:$A$89,0),MATCH(DataBase!N$1,Modelo!$A$9:$D$9,0))</f>
        <v>boolean</v>
      </c>
      <c r="O2801" s="115" t="b">
        <f t="array" ref="O2801">IF(N2801="negativo",INDEX($AD$3:$AG$51,MATCH(1,($B2801=$AD$3:$AD$51)*($J2801=$AE$3:$AE$51),0),3),IF(N2801="positivo",INDEX($AD$55:$AG$109,MATCH(1,($B2801=$AD$55:$AD$109)*($J2801=$AE$55:$AE$109),0),3)))</f>
        <v>0</v>
      </c>
      <c r="P2801" s="115" t="b">
        <f t="array" ref="P2801">IF(N2801="negativo",INDEX($AD$3:$AG$51,MATCH(1,($B2801=$AD$3:$AD$51)*($J2801=$AE$3:$AE$51),0),4),IF(N2801="positivo",INDEX($AD$55:$AG$109,MATCH(1,($B2801=$AD$55:$AD$109)*($J2801=$AE$55:$AE$109),0),4)))</f>
        <v>0</v>
      </c>
      <c r="Q2801" s="115" t="str">
        <f>VLOOKUP(M2801,Modelo!$A$2:$C$7,2,0)</f>
        <v>Transparencia y Gobierno de la Sostenibilidad</v>
      </c>
      <c r="R2801" s="118">
        <f t="array" ref="R2801">INDEX(Modelo!$F$1:$H$37,MATCH(1,(DataBase!Q2801=Modelo!$G$1:$G$37)*(DataBase!B2801=Modelo!$F$1:$F$37),0),3)</f>
        <v>0.15789473684210525</v>
      </c>
      <c r="S2801" s="115">
        <f t="shared" si="88"/>
        <v>0</v>
      </c>
      <c r="T2801" s="115">
        <f t="shared" si="89"/>
        <v>0</v>
      </c>
    </row>
    <row r="2802" spans="1:20" x14ac:dyDescent="0.3">
      <c r="A2802" s="115" t="s">
        <v>472</v>
      </c>
      <c r="B2802" s="115" t="s">
        <v>467</v>
      </c>
      <c r="C2802" s="115" t="s">
        <v>103</v>
      </c>
      <c r="D2802" s="115" t="s">
        <v>86</v>
      </c>
      <c r="E2802" s="115" t="s">
        <v>86</v>
      </c>
      <c r="F2802" s="115" t="s">
        <v>86</v>
      </c>
      <c r="G2802" s="115">
        <v>2007</v>
      </c>
      <c r="H2802" s="115" t="s">
        <v>125</v>
      </c>
      <c r="I2802" s="115">
        <v>0.97802211500000003</v>
      </c>
      <c r="J2802" s="115" t="s">
        <v>36</v>
      </c>
      <c r="K2802" s="115">
        <f>INDEX(DatosProcesados!$A$1:$BF$101,MATCH(DataBase!A2802,DatosProcesados!$A$1:$A$101,0),MATCH(DataBase!J2802,DatosProcesados!$A$1:$BF$1,0))</f>
        <v>2375440</v>
      </c>
      <c r="L2802" s="115" t="str">
        <f>INDEX(Modelo!$A$9:$D$89,MATCH(DataBase!$J2802,Modelo!$A$9:$A$89,0),MATCH(DataBase!L$1,Modelo!$A$9:$D$9,0))</f>
        <v>Impacto ambiental</v>
      </c>
      <c r="M2802" s="115" t="str">
        <f>INDEX(Modelo!$A$9:$D$89,MATCH(DataBase!$J2802,Modelo!$A$9:$A$89,0),MATCH(DataBase!M$1,Modelo!$A$9:$D$9,0))</f>
        <v>Pilar 3</v>
      </c>
      <c r="N2802" s="115" t="str">
        <f>INDEX(Modelo!$A$9:$D$89,MATCH(DataBase!$J2802,Modelo!$A$9:$A$89,0),MATCH(DataBase!N$1,Modelo!$A$9:$D$9,0))</f>
        <v>negativo</v>
      </c>
      <c r="O2802" s="115">
        <f t="array" ref="O2802">IF(N2802="negativo",INDEX($AD$3:$AG$51,MATCH(1,($B2802=$AD$3:$AD$51)*($J2802=$AE$3:$AE$51),0),3),IF(N2802="positivo",INDEX($AD$55:$AG$109,MATCH(1,($B2802=$AD$55:$AD$109)*($J2802=$AE$55:$AE$109),0),3)))</f>
        <v>2375440</v>
      </c>
      <c r="P2802" s="115">
        <f t="array" ref="P2802">IF(N2802="negativo",INDEX($AD$3:$AG$51,MATCH(1,($B2802=$AD$3:$AD$51)*($J2802=$AE$3:$AE$51),0),4),IF(N2802="positivo",INDEX($AD$55:$AG$109,MATCH(1,($B2802=$AD$55:$AD$109)*($J2802=$AE$55:$AE$109),0),4)))</f>
        <v>2375440</v>
      </c>
      <c r="Q2802" s="115" t="str">
        <f>VLOOKUP(M2802,Modelo!$A$2:$C$7,2,0)</f>
        <v>Gestión de Recursos Naturales y Circularidad</v>
      </c>
      <c r="R2802" s="118">
        <f t="array" ref="R2802">INDEX(Modelo!$F$1:$H$37,MATCH(1,(DataBase!Q2802=Modelo!$G$1:$G$37)*(DataBase!B2802=Modelo!$F$1:$F$37),0),3)</f>
        <v>0.23809523809523808</v>
      </c>
      <c r="S2802" s="115">
        <f t="shared" si="88"/>
        <v>0</v>
      </c>
      <c r="T2802" s="115">
        <f t="shared" si="89"/>
        <v>0</v>
      </c>
    </row>
    <row r="2803" spans="1:20" x14ac:dyDescent="0.3">
      <c r="A2803" s="115" t="s">
        <v>238</v>
      </c>
      <c r="B2803" s="115" t="s">
        <v>216</v>
      </c>
      <c r="C2803" s="115" t="s">
        <v>103</v>
      </c>
      <c r="D2803" s="115" t="s">
        <v>86</v>
      </c>
      <c r="E2803" s="115" t="s">
        <v>87</v>
      </c>
      <c r="F2803" s="115" t="s">
        <v>87</v>
      </c>
      <c r="G2803" s="115">
        <v>1920</v>
      </c>
      <c r="H2803" s="115" t="s">
        <v>125</v>
      </c>
      <c r="I2803" s="115">
        <v>2.844632077</v>
      </c>
      <c r="J2803" s="115" t="s">
        <v>36</v>
      </c>
      <c r="K2803" s="115" t="str">
        <f>INDEX(DatosProcesados!$A$1:$BF$101,MATCH(DataBase!A2803,DatosProcesados!$A$1:$A$101,0),MATCH(DataBase!J2803,DatosProcesados!$A$1:$BF$1,0))</f>
        <v>No informa</v>
      </c>
      <c r="L2803" s="115" t="str">
        <f>INDEX(Modelo!$A$9:$D$89,MATCH(DataBase!$J2803,Modelo!$A$9:$A$89,0),MATCH(DataBase!L$1,Modelo!$A$9:$D$9,0))</f>
        <v>Impacto ambiental</v>
      </c>
      <c r="M2803" s="115" t="str">
        <f>INDEX(Modelo!$A$9:$D$89,MATCH(DataBase!$J2803,Modelo!$A$9:$A$89,0),MATCH(DataBase!M$1,Modelo!$A$9:$D$9,0))</f>
        <v>Pilar 3</v>
      </c>
      <c r="N2803" s="115" t="str">
        <f>INDEX(Modelo!$A$9:$D$89,MATCH(DataBase!$J2803,Modelo!$A$9:$A$89,0),MATCH(DataBase!N$1,Modelo!$A$9:$D$9,0))</f>
        <v>negativo</v>
      </c>
      <c r="O2803" s="115">
        <f t="array" ref="O2803">IF(N2803="negativo",INDEX($AD$3:$AG$51,MATCH(1,($B2803=$AD$3:$AD$51)*($J2803=$AE$3:$AE$51),0),3),IF(N2803="positivo",INDEX($AD$55:$AG$109,MATCH(1,($B2803=$AD$55:$AD$109)*($J2803=$AE$55:$AE$109),0),3)))</f>
        <v>875400000</v>
      </c>
      <c r="P2803" s="115">
        <f t="array" ref="P2803">IF(N2803="negativo",INDEX($AD$3:$AG$51,MATCH(1,($B2803=$AD$3:$AD$51)*($J2803=$AE$3:$AE$51),0),4),IF(N2803="positivo",INDEX($AD$55:$AG$109,MATCH(1,($B2803=$AD$55:$AD$109)*($J2803=$AE$55:$AE$109),0),4)))</f>
        <v>51986</v>
      </c>
      <c r="Q2803" s="115" t="str">
        <f>VLOOKUP(M2803,Modelo!$A$2:$C$7,2,0)</f>
        <v>Gestión de Recursos Naturales y Circularidad</v>
      </c>
      <c r="R2803" s="118">
        <f t="array" ref="R2803">INDEX(Modelo!$F$1:$H$37,MATCH(1,(DataBase!Q2803=Modelo!$G$1:$G$37)*(DataBase!B2803=Modelo!$F$1:$F$37),0),3)</f>
        <v>0.15789473684210525</v>
      </c>
      <c r="S2803" s="115">
        <f t="shared" si="88"/>
        <v>0</v>
      </c>
      <c r="T2803" s="115">
        <f t="shared" si="89"/>
        <v>0</v>
      </c>
    </row>
    <row r="2804" spans="1:20" x14ac:dyDescent="0.3">
      <c r="A2804" s="115" t="s">
        <v>273</v>
      </c>
      <c r="B2804" s="115" t="s">
        <v>216</v>
      </c>
      <c r="C2804" s="115" t="s">
        <v>103</v>
      </c>
      <c r="D2804" s="115" t="s">
        <v>86</v>
      </c>
      <c r="E2804" s="115" t="s">
        <v>86</v>
      </c>
      <c r="F2804" s="115" t="s">
        <v>87</v>
      </c>
      <c r="G2804" s="115">
        <v>1945</v>
      </c>
      <c r="H2804" s="115" t="s">
        <v>125</v>
      </c>
      <c r="I2804" s="115">
        <v>2.1764613960000001</v>
      </c>
      <c r="J2804" s="115" t="s">
        <v>36</v>
      </c>
      <c r="K2804" s="115">
        <f>INDEX(DatosProcesados!$A$1:$BF$101,MATCH(DataBase!A2804,DatosProcesados!$A$1:$A$101,0),MATCH(DataBase!J2804,DatosProcesados!$A$1:$BF$1,0))</f>
        <v>1566719</v>
      </c>
      <c r="L2804" s="115" t="str">
        <f>INDEX(Modelo!$A$9:$D$89,MATCH(DataBase!$J2804,Modelo!$A$9:$A$89,0),MATCH(DataBase!L$1,Modelo!$A$9:$D$9,0))</f>
        <v>Impacto ambiental</v>
      </c>
      <c r="M2804" s="115" t="str">
        <f>INDEX(Modelo!$A$9:$D$89,MATCH(DataBase!$J2804,Modelo!$A$9:$A$89,0),MATCH(DataBase!M$1,Modelo!$A$9:$D$9,0))</f>
        <v>Pilar 3</v>
      </c>
      <c r="N2804" s="115" t="str">
        <f>INDEX(Modelo!$A$9:$D$89,MATCH(DataBase!$J2804,Modelo!$A$9:$A$89,0),MATCH(DataBase!N$1,Modelo!$A$9:$D$9,0))</f>
        <v>negativo</v>
      </c>
      <c r="O2804" s="115">
        <f t="array" ref="O2804">IF(N2804="negativo",INDEX($AD$3:$AG$51,MATCH(1,($B2804=$AD$3:$AD$51)*($J2804=$AE$3:$AE$51),0),3),IF(N2804="positivo",INDEX($AD$55:$AG$109,MATCH(1,($B2804=$AD$55:$AD$109)*($J2804=$AE$55:$AE$109),0),3)))</f>
        <v>875400000</v>
      </c>
      <c r="P2804" s="115">
        <f t="array" ref="P2804">IF(N2804="negativo",INDEX($AD$3:$AG$51,MATCH(1,($B2804=$AD$3:$AD$51)*($J2804=$AE$3:$AE$51),0),4),IF(N2804="positivo",INDEX($AD$55:$AG$109,MATCH(1,($B2804=$AD$55:$AD$109)*($J2804=$AE$55:$AE$109),0),4)))</f>
        <v>51986</v>
      </c>
      <c r="Q2804" s="115" t="str">
        <f>VLOOKUP(M2804,Modelo!$A$2:$C$7,2,0)</f>
        <v>Gestión de Recursos Naturales y Circularidad</v>
      </c>
      <c r="R2804" s="118">
        <f t="array" ref="R2804">INDEX(Modelo!$F$1:$H$37,MATCH(1,(DataBase!Q2804=Modelo!$G$1:$G$37)*(DataBase!B2804=Modelo!$F$1:$F$37),0),3)</f>
        <v>0.15789473684210525</v>
      </c>
      <c r="S2804" s="115">
        <f t="shared" si="88"/>
        <v>99.826956481790802</v>
      </c>
      <c r="T2804" s="115">
        <f t="shared" si="89"/>
        <v>15.762151023440651</v>
      </c>
    </row>
    <row r="2805" spans="1:20" x14ac:dyDescent="0.3">
      <c r="A2805" s="115" t="s">
        <v>378</v>
      </c>
      <c r="B2805" s="115" t="s">
        <v>379</v>
      </c>
      <c r="C2805" s="115" t="s">
        <v>103</v>
      </c>
      <c r="D2805" s="115" t="s">
        <v>87</v>
      </c>
      <c r="E2805" s="115" t="s">
        <v>86</v>
      </c>
      <c r="F2805" s="115" t="s">
        <v>86</v>
      </c>
      <c r="G2805" s="115">
        <v>1993</v>
      </c>
      <c r="H2805" s="115" t="s">
        <v>125</v>
      </c>
      <c r="I2805" s="115">
        <v>2.1863011939999999</v>
      </c>
      <c r="J2805" s="115" t="s">
        <v>36</v>
      </c>
      <c r="K2805" s="115">
        <f>INDEX(DatosProcesados!$A$1:$BF$101,MATCH(DataBase!A2805,DatosProcesados!$A$1:$A$101,0),MATCH(DataBase!J2805,DatosProcesados!$A$1:$BF$1,0))</f>
        <v>283322</v>
      </c>
      <c r="L2805" s="115" t="str">
        <f>INDEX(Modelo!$A$9:$D$89,MATCH(DataBase!$J2805,Modelo!$A$9:$A$89,0),MATCH(DataBase!L$1,Modelo!$A$9:$D$9,0))</f>
        <v>Impacto ambiental</v>
      </c>
      <c r="M2805" s="115" t="str">
        <f>INDEX(Modelo!$A$9:$D$89,MATCH(DataBase!$J2805,Modelo!$A$9:$A$89,0),MATCH(DataBase!M$1,Modelo!$A$9:$D$9,0))</f>
        <v>Pilar 3</v>
      </c>
      <c r="N2805" s="115" t="str">
        <f>INDEX(Modelo!$A$9:$D$89,MATCH(DataBase!$J2805,Modelo!$A$9:$A$89,0),MATCH(DataBase!N$1,Modelo!$A$9:$D$9,0))</f>
        <v>negativo</v>
      </c>
      <c r="O2805" s="115">
        <f t="array" ref="O2805">IF(N2805="negativo",INDEX($AD$3:$AG$51,MATCH(1,($B2805=$AD$3:$AD$51)*($J2805=$AE$3:$AE$51),0),3),IF(N2805="positivo",INDEX($AD$55:$AG$109,MATCH(1,($B2805=$AD$55:$AD$109)*($J2805=$AE$55:$AE$109),0),3)))</f>
        <v>283322</v>
      </c>
      <c r="P2805" s="115">
        <f t="array" ref="P2805">IF(N2805="negativo",INDEX($AD$3:$AG$51,MATCH(1,($B2805=$AD$3:$AD$51)*($J2805=$AE$3:$AE$51),0),4),IF(N2805="positivo",INDEX($AD$55:$AG$109,MATCH(1,($B2805=$AD$55:$AD$109)*($J2805=$AE$55:$AE$109),0),4)))</f>
        <v>3791</v>
      </c>
      <c r="Q2805" s="115" t="str">
        <f>VLOOKUP(M2805,Modelo!$A$2:$C$7,2,0)</f>
        <v>Gestión de Recursos Naturales y Circularidad</v>
      </c>
      <c r="R2805" s="118">
        <f t="array" ref="R2805">INDEX(Modelo!$F$1:$H$37,MATCH(1,(DataBase!Q2805=Modelo!$G$1:$G$37)*(DataBase!B2805=Modelo!$F$1:$F$37),0),3)</f>
        <v>0.14285714285714285</v>
      </c>
      <c r="S2805" s="115">
        <f t="shared" si="88"/>
        <v>0</v>
      </c>
      <c r="T2805" s="115">
        <f t="shared" si="89"/>
        <v>0</v>
      </c>
    </row>
    <row r="2806" spans="1:20" x14ac:dyDescent="0.3">
      <c r="A2806" s="115" t="s">
        <v>325</v>
      </c>
      <c r="B2806" s="115" t="s">
        <v>313</v>
      </c>
      <c r="C2806" s="115" t="s">
        <v>103</v>
      </c>
      <c r="D2806" s="115" t="s">
        <v>86</v>
      </c>
      <c r="E2806" s="115" t="s">
        <v>86</v>
      </c>
      <c r="F2806" s="115" t="s">
        <v>87</v>
      </c>
      <c r="G2806" s="115">
        <v>2012</v>
      </c>
      <c r="H2806" s="115" t="s">
        <v>125</v>
      </c>
      <c r="I2806" s="115">
        <v>13.831182682</v>
      </c>
      <c r="J2806" s="115" t="s">
        <v>36</v>
      </c>
      <c r="K2806" s="115" t="str">
        <f>INDEX(DatosProcesados!$A$1:$BF$101,MATCH(DataBase!A2806,DatosProcesados!$A$1:$A$101,0),MATCH(DataBase!J2806,DatosProcesados!$A$1:$BF$1,0))</f>
        <v>No informa</v>
      </c>
      <c r="L2806" s="115" t="str">
        <f>INDEX(Modelo!$A$9:$D$89,MATCH(DataBase!$J2806,Modelo!$A$9:$A$89,0),MATCH(DataBase!L$1,Modelo!$A$9:$D$9,0))</f>
        <v>Impacto ambiental</v>
      </c>
      <c r="M2806" s="115" t="str">
        <f>INDEX(Modelo!$A$9:$D$89,MATCH(DataBase!$J2806,Modelo!$A$9:$A$89,0),MATCH(DataBase!M$1,Modelo!$A$9:$D$9,0))</f>
        <v>Pilar 3</v>
      </c>
      <c r="N2806" s="115" t="str">
        <f>INDEX(Modelo!$A$9:$D$89,MATCH(DataBase!$J2806,Modelo!$A$9:$A$89,0),MATCH(DataBase!N$1,Modelo!$A$9:$D$9,0))</f>
        <v>negativo</v>
      </c>
      <c r="O2806" s="115">
        <f t="array" ref="O2806">IF(N2806="negativo",INDEX($AD$3:$AG$51,MATCH(1,($B2806=$AD$3:$AD$51)*($J2806=$AE$3:$AE$51),0),3),IF(N2806="positivo",INDEX($AD$55:$AG$109,MATCH(1,($B2806=$AD$55:$AD$109)*($J2806=$AE$55:$AE$109),0),3)))</f>
        <v>6501695</v>
      </c>
      <c r="P2806" s="115">
        <f t="array" ref="P2806">IF(N2806="negativo",INDEX($AD$3:$AG$51,MATCH(1,($B2806=$AD$3:$AD$51)*($J2806=$AE$3:$AE$51),0),4),IF(N2806="positivo",INDEX($AD$55:$AG$109,MATCH(1,($B2806=$AD$55:$AD$109)*($J2806=$AE$55:$AE$109),0),4)))</f>
        <v>56315</v>
      </c>
      <c r="Q2806" s="115" t="str">
        <f>VLOOKUP(M2806,Modelo!$A$2:$C$7,2,0)</f>
        <v>Gestión de Recursos Naturales y Circularidad</v>
      </c>
      <c r="R2806" s="118">
        <f t="array" ref="R2806">INDEX(Modelo!$F$1:$H$37,MATCH(1,(DataBase!Q2806=Modelo!$G$1:$G$37)*(DataBase!B2806=Modelo!$F$1:$F$37),0),3)</f>
        <v>5.8823529411764705E-2</v>
      </c>
      <c r="S2806" s="115">
        <f t="shared" si="88"/>
        <v>0</v>
      </c>
      <c r="T2806" s="115">
        <f t="shared" si="89"/>
        <v>0</v>
      </c>
    </row>
    <row r="2807" spans="1:20" x14ac:dyDescent="0.3">
      <c r="A2807" s="115" t="s">
        <v>394</v>
      </c>
      <c r="B2807" s="115" t="s">
        <v>379</v>
      </c>
      <c r="C2807" s="115" t="s">
        <v>103</v>
      </c>
      <c r="D2807" s="115" t="s">
        <v>87</v>
      </c>
      <c r="E2807" s="115" t="s">
        <v>86</v>
      </c>
      <c r="F2807" s="115" t="s">
        <v>86</v>
      </c>
      <c r="G2807" s="115">
        <v>1990</v>
      </c>
      <c r="H2807" s="115" t="s">
        <v>125</v>
      </c>
      <c r="I2807" s="115">
        <v>0.77142869199999997</v>
      </c>
      <c r="J2807" s="115" t="s">
        <v>36</v>
      </c>
      <c r="K2807" s="115" t="str">
        <f>INDEX(DatosProcesados!$A$1:$BF$101,MATCH(DataBase!A2807,DatosProcesados!$A$1:$A$101,0),MATCH(DataBase!J2807,DatosProcesados!$A$1:$BF$1,0))</f>
        <v>No informa</v>
      </c>
      <c r="L2807" s="115" t="str">
        <f>INDEX(Modelo!$A$9:$D$89,MATCH(DataBase!$J2807,Modelo!$A$9:$A$89,0),MATCH(DataBase!L$1,Modelo!$A$9:$D$9,0))</f>
        <v>Impacto ambiental</v>
      </c>
      <c r="M2807" s="115" t="str">
        <f>INDEX(Modelo!$A$9:$D$89,MATCH(DataBase!$J2807,Modelo!$A$9:$A$89,0),MATCH(DataBase!M$1,Modelo!$A$9:$D$9,0))</f>
        <v>Pilar 3</v>
      </c>
      <c r="N2807" s="115" t="str">
        <f>INDEX(Modelo!$A$9:$D$89,MATCH(DataBase!$J2807,Modelo!$A$9:$A$89,0),MATCH(DataBase!N$1,Modelo!$A$9:$D$9,0))</f>
        <v>negativo</v>
      </c>
      <c r="O2807" s="115">
        <f t="array" ref="O2807">IF(N2807="negativo",INDEX($AD$3:$AG$51,MATCH(1,($B2807=$AD$3:$AD$51)*($J2807=$AE$3:$AE$51),0),3),IF(N2807="positivo",INDEX($AD$55:$AG$109,MATCH(1,($B2807=$AD$55:$AD$109)*($J2807=$AE$55:$AE$109),0),3)))</f>
        <v>283322</v>
      </c>
      <c r="P2807" s="115">
        <f t="array" ref="P2807">IF(N2807="negativo",INDEX($AD$3:$AG$51,MATCH(1,($B2807=$AD$3:$AD$51)*($J2807=$AE$3:$AE$51),0),4),IF(N2807="positivo",INDEX($AD$55:$AG$109,MATCH(1,($B2807=$AD$55:$AD$109)*($J2807=$AE$55:$AE$109),0),4)))</f>
        <v>3791</v>
      </c>
      <c r="Q2807" s="115" t="str">
        <f>VLOOKUP(M2807,Modelo!$A$2:$C$7,2,0)</f>
        <v>Gestión de Recursos Naturales y Circularidad</v>
      </c>
      <c r="R2807" s="118">
        <f t="array" ref="R2807">INDEX(Modelo!$F$1:$H$37,MATCH(1,(DataBase!Q2807=Modelo!$G$1:$G$37)*(DataBase!B2807=Modelo!$F$1:$F$37),0),3)</f>
        <v>0.14285714285714285</v>
      </c>
      <c r="S2807" s="115">
        <f t="shared" si="88"/>
        <v>0</v>
      </c>
      <c r="T2807" s="115">
        <f t="shared" si="89"/>
        <v>0</v>
      </c>
    </row>
    <row r="2808" spans="1:20" x14ac:dyDescent="0.3">
      <c r="A2808" s="115" t="s">
        <v>383</v>
      </c>
      <c r="B2808" s="115" t="s">
        <v>379</v>
      </c>
      <c r="C2808" s="115" t="s">
        <v>103</v>
      </c>
      <c r="D2808" s="115" t="s">
        <v>86</v>
      </c>
      <c r="E2808" s="115" t="s">
        <v>86</v>
      </c>
      <c r="F2808" s="115" t="s">
        <v>86</v>
      </c>
      <c r="G2808" s="115">
        <v>2014</v>
      </c>
      <c r="H2808" s="115" t="s">
        <v>125</v>
      </c>
      <c r="I2808" s="115">
        <v>1.314259836</v>
      </c>
      <c r="J2808" s="115" t="s">
        <v>36</v>
      </c>
      <c r="K2808" s="115">
        <f>INDEX(DatosProcesados!$A$1:$BF$101,MATCH(DataBase!A2808,DatosProcesados!$A$1:$A$101,0),MATCH(DataBase!J2808,DatosProcesados!$A$1:$BF$1,0))</f>
        <v>134780</v>
      </c>
      <c r="L2808" s="115" t="str">
        <f>INDEX(Modelo!$A$9:$D$89,MATCH(DataBase!$J2808,Modelo!$A$9:$A$89,0),MATCH(DataBase!L$1,Modelo!$A$9:$D$9,0))</f>
        <v>Impacto ambiental</v>
      </c>
      <c r="M2808" s="115" t="str">
        <f>INDEX(Modelo!$A$9:$D$89,MATCH(DataBase!$J2808,Modelo!$A$9:$A$89,0),MATCH(DataBase!M$1,Modelo!$A$9:$D$9,0))</f>
        <v>Pilar 3</v>
      </c>
      <c r="N2808" s="115" t="str">
        <f>INDEX(Modelo!$A$9:$D$89,MATCH(DataBase!$J2808,Modelo!$A$9:$A$89,0),MATCH(DataBase!N$1,Modelo!$A$9:$D$9,0))</f>
        <v>negativo</v>
      </c>
      <c r="O2808" s="115">
        <f t="array" ref="O2808">IF(N2808="negativo",INDEX($AD$3:$AG$51,MATCH(1,($B2808=$AD$3:$AD$51)*($J2808=$AE$3:$AE$51),0),3),IF(N2808="positivo",INDEX($AD$55:$AG$109,MATCH(1,($B2808=$AD$55:$AD$109)*($J2808=$AE$55:$AE$109),0),3)))</f>
        <v>283322</v>
      </c>
      <c r="P2808" s="115">
        <f t="array" ref="P2808">IF(N2808="negativo",INDEX($AD$3:$AG$51,MATCH(1,($B2808=$AD$3:$AD$51)*($J2808=$AE$3:$AE$51),0),4),IF(N2808="positivo",INDEX($AD$55:$AG$109,MATCH(1,($B2808=$AD$55:$AD$109)*($J2808=$AE$55:$AE$109),0),4)))</f>
        <v>3791</v>
      </c>
      <c r="Q2808" s="115" t="str">
        <f>VLOOKUP(M2808,Modelo!$A$2:$C$7,2,0)</f>
        <v>Gestión de Recursos Naturales y Circularidad</v>
      </c>
      <c r="R2808" s="118">
        <f t="array" ref="R2808">INDEX(Modelo!$F$1:$H$37,MATCH(1,(DataBase!Q2808=Modelo!$G$1:$G$37)*(DataBase!B2808=Modelo!$F$1:$F$37),0),3)</f>
        <v>0.14285714285714285</v>
      </c>
      <c r="S2808" s="115">
        <f t="shared" si="88"/>
        <v>53.139723322279096</v>
      </c>
      <c r="T2808" s="115">
        <f t="shared" si="89"/>
        <v>7.5913890460398701</v>
      </c>
    </row>
    <row r="2809" spans="1:20" x14ac:dyDescent="0.3">
      <c r="A2809" s="115" t="s">
        <v>112</v>
      </c>
      <c r="B2809" s="115" t="s">
        <v>84</v>
      </c>
      <c r="C2809" s="115" t="s">
        <v>103</v>
      </c>
      <c r="D2809" s="115" t="s">
        <v>86</v>
      </c>
      <c r="E2809" s="115" t="s">
        <v>86</v>
      </c>
      <c r="F2809" s="115" t="s">
        <v>87</v>
      </c>
      <c r="G2809" s="115">
        <v>1919</v>
      </c>
      <c r="H2809" s="115" t="s">
        <v>125</v>
      </c>
      <c r="I2809" s="115">
        <v>15.106042448</v>
      </c>
      <c r="J2809" s="115" t="s">
        <v>36</v>
      </c>
      <c r="K2809" s="115">
        <f>INDEX(DatosProcesados!$A$1:$BF$101,MATCH(DataBase!A2809,DatosProcesados!$A$1:$A$101,0),MATCH(DataBase!J2809,DatosProcesados!$A$1:$BF$1,0))</f>
        <v>79103</v>
      </c>
      <c r="L2809" s="115" t="str">
        <f>INDEX(Modelo!$A$9:$D$89,MATCH(DataBase!$J2809,Modelo!$A$9:$A$89,0),MATCH(DataBase!L$1,Modelo!$A$9:$D$9,0))</f>
        <v>Impacto ambiental</v>
      </c>
      <c r="M2809" s="115" t="str">
        <f>INDEX(Modelo!$A$9:$D$89,MATCH(DataBase!$J2809,Modelo!$A$9:$A$89,0),MATCH(DataBase!M$1,Modelo!$A$9:$D$9,0))</f>
        <v>Pilar 3</v>
      </c>
      <c r="N2809" s="115" t="str">
        <f>INDEX(Modelo!$A$9:$D$89,MATCH(DataBase!$J2809,Modelo!$A$9:$A$89,0),MATCH(DataBase!N$1,Modelo!$A$9:$D$9,0))</f>
        <v>negativo</v>
      </c>
      <c r="O2809" s="115">
        <f t="array" ref="O2809">IF(N2809="negativo",INDEX($AD$3:$AG$51,MATCH(1,($B2809=$AD$3:$AD$51)*($J2809=$AE$3:$AE$51),0),3),IF(N2809="positivo",INDEX($AD$55:$AG$109,MATCH(1,($B2809=$AD$55:$AD$109)*($J2809=$AE$55:$AE$109),0),3)))</f>
        <v>25125280889</v>
      </c>
      <c r="P2809" s="115">
        <f t="array" ref="P2809">IF(N2809="negativo",INDEX($AD$3:$AG$51,MATCH(1,($B2809=$AD$3:$AD$51)*($J2809=$AE$3:$AE$51),0),4),IF(N2809="positivo",INDEX($AD$55:$AG$109,MATCH(1,($B2809=$AD$55:$AD$109)*($J2809=$AE$55:$AE$109),0),4)))</f>
        <v>1026.472</v>
      </c>
      <c r="Q2809" s="115" t="str">
        <f>VLOOKUP(M2809,Modelo!$A$2:$C$7,2,0)</f>
        <v>Gestión de Recursos Naturales y Circularidad</v>
      </c>
      <c r="R2809" s="118">
        <f t="array" ref="R2809">INDEX(Modelo!$F$1:$H$37,MATCH(1,(DataBase!Q2809=Modelo!$G$1:$G$37)*(DataBase!B2809=Modelo!$F$1:$F$37),0),3)</f>
        <v>5.8823529411764705E-2</v>
      </c>
      <c r="S2809" s="115">
        <f t="shared" si="88"/>
        <v>99.999689251111121</v>
      </c>
      <c r="T2809" s="115">
        <f t="shared" si="89"/>
        <v>5.8823346618300656</v>
      </c>
    </row>
    <row r="2810" spans="1:20" x14ac:dyDescent="0.3">
      <c r="A2810" s="115" t="s">
        <v>471</v>
      </c>
      <c r="B2810" s="115" t="s">
        <v>467</v>
      </c>
      <c r="C2810" s="115" t="s">
        <v>103</v>
      </c>
      <c r="D2810" s="115" t="s">
        <v>86</v>
      </c>
      <c r="E2810" s="115" t="s">
        <v>86</v>
      </c>
      <c r="F2810" s="115" t="s">
        <v>86</v>
      </c>
      <c r="G2810" s="115">
        <v>1987</v>
      </c>
      <c r="H2810" s="115" t="s">
        <v>125</v>
      </c>
      <c r="I2810" s="115">
        <v>0.711210393</v>
      </c>
      <c r="J2810" s="115" t="s">
        <v>36</v>
      </c>
      <c r="K2810" s="115" t="str">
        <f>INDEX(DatosProcesados!$A$1:$BF$101,MATCH(DataBase!A2810,DatosProcesados!$A$1:$A$101,0),MATCH(DataBase!J2810,DatosProcesados!$A$1:$BF$1,0))</f>
        <v>No informa</v>
      </c>
      <c r="L2810" s="115" t="str">
        <f>INDEX(Modelo!$A$9:$D$89,MATCH(DataBase!$J2810,Modelo!$A$9:$A$89,0),MATCH(DataBase!L$1,Modelo!$A$9:$D$9,0))</f>
        <v>Impacto ambiental</v>
      </c>
      <c r="M2810" s="115" t="str">
        <f>INDEX(Modelo!$A$9:$D$89,MATCH(DataBase!$J2810,Modelo!$A$9:$A$89,0),MATCH(DataBase!M$1,Modelo!$A$9:$D$9,0))</f>
        <v>Pilar 3</v>
      </c>
      <c r="N2810" s="115" t="str">
        <f>INDEX(Modelo!$A$9:$D$89,MATCH(DataBase!$J2810,Modelo!$A$9:$A$89,0),MATCH(DataBase!N$1,Modelo!$A$9:$D$9,0))</f>
        <v>negativo</v>
      </c>
      <c r="O2810" s="115">
        <f t="array" ref="O2810">IF(N2810="negativo",INDEX($AD$3:$AG$51,MATCH(1,($B2810=$AD$3:$AD$51)*($J2810=$AE$3:$AE$51),0),3),IF(N2810="positivo",INDEX($AD$55:$AG$109,MATCH(1,($B2810=$AD$55:$AD$109)*($J2810=$AE$55:$AE$109),0),3)))</f>
        <v>2375440</v>
      </c>
      <c r="P2810" s="115">
        <f t="array" ref="P2810">IF(N2810="negativo",INDEX($AD$3:$AG$51,MATCH(1,($B2810=$AD$3:$AD$51)*($J2810=$AE$3:$AE$51),0),4),IF(N2810="positivo",INDEX($AD$55:$AG$109,MATCH(1,($B2810=$AD$55:$AD$109)*($J2810=$AE$55:$AE$109),0),4)))</f>
        <v>2375440</v>
      </c>
      <c r="Q2810" s="115" t="str">
        <f>VLOOKUP(M2810,Modelo!$A$2:$C$7,2,0)</f>
        <v>Gestión de Recursos Naturales y Circularidad</v>
      </c>
      <c r="R2810" s="118">
        <f t="array" ref="R2810">INDEX(Modelo!$F$1:$H$37,MATCH(1,(DataBase!Q2810=Modelo!$G$1:$G$37)*(DataBase!B2810=Modelo!$F$1:$F$37),0),3)</f>
        <v>0.23809523809523808</v>
      </c>
      <c r="S2810" s="115">
        <f t="shared" si="88"/>
        <v>0</v>
      </c>
      <c r="T2810" s="115">
        <f t="shared" si="89"/>
        <v>0</v>
      </c>
    </row>
    <row r="2811" spans="1:20" x14ac:dyDescent="0.3">
      <c r="A2811" s="115" t="s">
        <v>466</v>
      </c>
      <c r="B2811" s="115" t="s">
        <v>467</v>
      </c>
      <c r="C2811" s="115" t="s">
        <v>103</v>
      </c>
      <c r="D2811" s="115" t="s">
        <v>87</v>
      </c>
      <c r="E2811" s="115" t="s">
        <v>86</v>
      </c>
      <c r="F2811" s="115" t="s">
        <v>86</v>
      </c>
      <c r="G2811" s="115">
        <v>1969</v>
      </c>
      <c r="H2811" s="115" t="s">
        <v>125</v>
      </c>
      <c r="I2811" s="115">
        <v>2.4231643530000002</v>
      </c>
      <c r="J2811" s="115" t="s">
        <v>36</v>
      </c>
      <c r="K2811" s="115" t="str">
        <f>INDEX(DatosProcesados!$A$1:$BF$101,MATCH(DataBase!A2811,DatosProcesados!$A$1:$A$101,0),MATCH(DataBase!J2811,DatosProcesados!$A$1:$BF$1,0))</f>
        <v>No informa</v>
      </c>
      <c r="L2811" s="115" t="str">
        <f>INDEX(Modelo!$A$9:$D$89,MATCH(DataBase!$J2811,Modelo!$A$9:$A$89,0),MATCH(DataBase!L$1,Modelo!$A$9:$D$9,0))</f>
        <v>Impacto ambiental</v>
      </c>
      <c r="M2811" s="115" t="str">
        <f>INDEX(Modelo!$A$9:$D$89,MATCH(DataBase!$J2811,Modelo!$A$9:$A$89,0),MATCH(DataBase!M$1,Modelo!$A$9:$D$9,0))</f>
        <v>Pilar 3</v>
      </c>
      <c r="N2811" s="115" t="str">
        <f>INDEX(Modelo!$A$9:$D$89,MATCH(DataBase!$J2811,Modelo!$A$9:$A$89,0),MATCH(DataBase!N$1,Modelo!$A$9:$D$9,0))</f>
        <v>negativo</v>
      </c>
      <c r="O2811" s="115">
        <f t="array" ref="O2811">IF(N2811="negativo",INDEX($AD$3:$AG$51,MATCH(1,($B2811=$AD$3:$AD$51)*($J2811=$AE$3:$AE$51),0),3),IF(N2811="positivo",INDEX($AD$55:$AG$109,MATCH(1,($B2811=$AD$55:$AD$109)*($J2811=$AE$55:$AE$109),0),3)))</f>
        <v>2375440</v>
      </c>
      <c r="P2811" s="115">
        <f t="array" ref="P2811">IF(N2811="negativo",INDEX($AD$3:$AG$51,MATCH(1,($B2811=$AD$3:$AD$51)*($J2811=$AE$3:$AE$51),0),4),IF(N2811="positivo",INDEX($AD$55:$AG$109,MATCH(1,($B2811=$AD$55:$AD$109)*($J2811=$AE$55:$AE$109),0),4)))</f>
        <v>2375440</v>
      </c>
      <c r="Q2811" s="115" t="str">
        <f>VLOOKUP(M2811,Modelo!$A$2:$C$7,2,0)</f>
        <v>Gestión de Recursos Naturales y Circularidad</v>
      </c>
      <c r="R2811" s="118">
        <f t="array" ref="R2811">INDEX(Modelo!$F$1:$H$37,MATCH(1,(DataBase!Q2811=Modelo!$G$1:$G$37)*(DataBase!B2811=Modelo!$F$1:$F$37),0),3)</f>
        <v>0.23809523809523808</v>
      </c>
      <c r="S2811" s="115">
        <f t="shared" si="88"/>
        <v>0</v>
      </c>
      <c r="T2811" s="115">
        <f t="shared" si="89"/>
        <v>0</v>
      </c>
    </row>
    <row r="2812" spans="1:20" x14ac:dyDescent="0.3">
      <c r="A2812" s="115" t="s">
        <v>207</v>
      </c>
      <c r="B2812" s="115" t="s">
        <v>84</v>
      </c>
      <c r="C2812" s="115" t="s">
        <v>103</v>
      </c>
      <c r="D2812" s="115" t="s">
        <v>86</v>
      </c>
      <c r="E2812" s="115" t="s">
        <v>87</v>
      </c>
      <c r="F2812" s="115" t="s">
        <v>86</v>
      </c>
      <c r="G2812" s="115">
        <v>1870</v>
      </c>
      <c r="H2812" s="115" t="s">
        <v>125</v>
      </c>
      <c r="I2812" s="115">
        <v>0</v>
      </c>
      <c r="J2812" s="115" t="s">
        <v>36</v>
      </c>
      <c r="K2812" s="115">
        <f>INDEX(DatosProcesados!$A$1:$BF$101,MATCH(DataBase!A2812,DatosProcesados!$A$1:$A$101,0),MATCH(DataBase!J2812,DatosProcesados!$A$1:$BF$1,0))</f>
        <v>57260</v>
      </c>
      <c r="L2812" s="115" t="str">
        <f>INDEX(Modelo!$A$9:$D$89,MATCH(DataBase!$J2812,Modelo!$A$9:$A$89,0),MATCH(DataBase!L$1,Modelo!$A$9:$D$9,0))</f>
        <v>Impacto ambiental</v>
      </c>
      <c r="M2812" s="115" t="str">
        <f>INDEX(Modelo!$A$9:$D$89,MATCH(DataBase!$J2812,Modelo!$A$9:$A$89,0),MATCH(DataBase!M$1,Modelo!$A$9:$D$9,0))</f>
        <v>Pilar 3</v>
      </c>
      <c r="N2812" s="115" t="str">
        <f>INDEX(Modelo!$A$9:$D$89,MATCH(DataBase!$J2812,Modelo!$A$9:$A$89,0),MATCH(DataBase!N$1,Modelo!$A$9:$D$9,0))</f>
        <v>negativo</v>
      </c>
      <c r="O2812" s="115">
        <f t="array" ref="O2812">IF(N2812="negativo",INDEX($AD$3:$AG$51,MATCH(1,($B2812=$AD$3:$AD$51)*($J2812=$AE$3:$AE$51),0),3),IF(N2812="positivo",INDEX($AD$55:$AG$109,MATCH(1,($B2812=$AD$55:$AD$109)*($J2812=$AE$55:$AE$109),0),3)))</f>
        <v>25125280889</v>
      </c>
      <c r="P2812" s="115">
        <f t="array" ref="P2812">IF(N2812="negativo",INDEX($AD$3:$AG$51,MATCH(1,($B2812=$AD$3:$AD$51)*($J2812=$AE$3:$AE$51),0),4),IF(N2812="positivo",INDEX($AD$55:$AG$109,MATCH(1,($B2812=$AD$55:$AD$109)*($J2812=$AE$55:$AE$109),0),4)))</f>
        <v>1026.472</v>
      </c>
      <c r="Q2812" s="115" t="str">
        <f>VLOOKUP(M2812,Modelo!$A$2:$C$7,2,0)</f>
        <v>Gestión de Recursos Naturales y Circularidad</v>
      </c>
      <c r="R2812" s="118">
        <f t="array" ref="R2812">INDEX(Modelo!$F$1:$H$37,MATCH(1,(DataBase!Q2812=Modelo!$G$1:$G$37)*(DataBase!B2812=Modelo!$F$1:$F$37),0),3)</f>
        <v>5.8823529411764705E-2</v>
      </c>
      <c r="S2812" s="115">
        <f t="shared" si="88"/>
        <v>99.999776187456192</v>
      </c>
      <c r="T2812" s="115">
        <f t="shared" si="89"/>
        <v>5.8823397757327172</v>
      </c>
    </row>
    <row r="2813" spans="1:20" x14ac:dyDescent="0.3">
      <c r="A2813" s="115" t="s">
        <v>204</v>
      </c>
      <c r="B2813" s="115" t="s">
        <v>84</v>
      </c>
      <c r="C2813" s="115" t="s">
        <v>103</v>
      </c>
      <c r="D2813" s="115" t="s">
        <v>86</v>
      </c>
      <c r="E2813" s="115" t="s">
        <v>87</v>
      </c>
      <c r="F2813" s="115" t="s">
        <v>87</v>
      </c>
      <c r="G2813" s="115">
        <v>1875</v>
      </c>
      <c r="H2813" s="115" t="s">
        <v>125</v>
      </c>
      <c r="I2813" s="115">
        <v>0</v>
      </c>
      <c r="J2813" s="115" t="s">
        <v>36</v>
      </c>
      <c r="K2813" s="115" t="str">
        <f>INDEX(DatosProcesados!$A$1:$BF$101,MATCH(DataBase!A2813,DatosProcesados!$A$1:$A$101,0),MATCH(DataBase!J2813,DatosProcesados!$A$1:$BF$1,0))</f>
        <v>No informa</v>
      </c>
      <c r="L2813" s="115" t="str">
        <f>INDEX(Modelo!$A$9:$D$89,MATCH(DataBase!$J2813,Modelo!$A$9:$A$89,0),MATCH(DataBase!L$1,Modelo!$A$9:$D$9,0))</f>
        <v>Impacto ambiental</v>
      </c>
      <c r="M2813" s="115" t="str">
        <f>INDEX(Modelo!$A$9:$D$89,MATCH(DataBase!$J2813,Modelo!$A$9:$A$89,0),MATCH(DataBase!M$1,Modelo!$A$9:$D$9,0))</f>
        <v>Pilar 3</v>
      </c>
      <c r="N2813" s="115" t="str">
        <f>INDEX(Modelo!$A$9:$D$89,MATCH(DataBase!$J2813,Modelo!$A$9:$A$89,0),MATCH(DataBase!N$1,Modelo!$A$9:$D$9,0))</f>
        <v>negativo</v>
      </c>
      <c r="O2813" s="115">
        <f t="array" ref="O2813">IF(N2813="negativo",INDEX($AD$3:$AG$51,MATCH(1,($B2813=$AD$3:$AD$51)*($J2813=$AE$3:$AE$51),0),3),IF(N2813="positivo",INDEX($AD$55:$AG$109,MATCH(1,($B2813=$AD$55:$AD$109)*($J2813=$AE$55:$AE$109),0),3)))</f>
        <v>25125280889</v>
      </c>
      <c r="P2813" s="115">
        <f t="array" ref="P2813">IF(N2813="negativo",INDEX($AD$3:$AG$51,MATCH(1,($B2813=$AD$3:$AD$51)*($J2813=$AE$3:$AE$51),0),4),IF(N2813="positivo",INDEX($AD$55:$AG$109,MATCH(1,($B2813=$AD$55:$AD$109)*($J2813=$AE$55:$AE$109),0),4)))</f>
        <v>1026.472</v>
      </c>
      <c r="Q2813" s="115" t="str">
        <f>VLOOKUP(M2813,Modelo!$A$2:$C$7,2,0)</f>
        <v>Gestión de Recursos Naturales y Circularidad</v>
      </c>
      <c r="R2813" s="118">
        <f t="array" ref="R2813">INDEX(Modelo!$F$1:$H$37,MATCH(1,(DataBase!Q2813=Modelo!$G$1:$G$37)*(DataBase!B2813=Modelo!$F$1:$F$37),0),3)</f>
        <v>5.8823529411764705E-2</v>
      </c>
      <c r="S2813" s="115">
        <f t="shared" si="88"/>
        <v>0</v>
      </c>
      <c r="T2813" s="115">
        <f t="shared" si="89"/>
        <v>0</v>
      </c>
    </row>
    <row r="2814" spans="1:20" x14ac:dyDescent="0.3">
      <c r="A2814" s="115" t="s">
        <v>226</v>
      </c>
      <c r="B2814" s="115" t="s">
        <v>216</v>
      </c>
      <c r="C2814" s="115" t="s">
        <v>103</v>
      </c>
      <c r="D2814" s="115" t="s">
        <v>86</v>
      </c>
      <c r="E2814" s="115" t="s">
        <v>86</v>
      </c>
      <c r="F2814" s="115" t="s">
        <v>87</v>
      </c>
      <c r="G2814" s="115">
        <v>1889</v>
      </c>
      <c r="H2814" s="115" t="s">
        <v>125</v>
      </c>
      <c r="I2814" s="115">
        <v>8.6157743510000007</v>
      </c>
      <c r="J2814" s="115" t="s">
        <v>36</v>
      </c>
      <c r="K2814" s="115" t="str">
        <f>INDEX(DatosProcesados!$A$1:$BF$101,MATCH(DataBase!A2814,DatosProcesados!$A$1:$A$101,0),MATCH(DataBase!J2814,DatosProcesados!$A$1:$BF$1,0))</f>
        <v>No informa</v>
      </c>
      <c r="L2814" s="115" t="str">
        <f>INDEX(Modelo!$A$9:$D$89,MATCH(DataBase!$J2814,Modelo!$A$9:$A$89,0),MATCH(DataBase!L$1,Modelo!$A$9:$D$9,0))</f>
        <v>Impacto ambiental</v>
      </c>
      <c r="M2814" s="115" t="str">
        <f>INDEX(Modelo!$A$9:$D$89,MATCH(DataBase!$J2814,Modelo!$A$9:$A$89,0),MATCH(DataBase!M$1,Modelo!$A$9:$D$9,0))</f>
        <v>Pilar 3</v>
      </c>
      <c r="N2814" s="115" t="str">
        <f>INDEX(Modelo!$A$9:$D$89,MATCH(DataBase!$J2814,Modelo!$A$9:$A$89,0),MATCH(DataBase!N$1,Modelo!$A$9:$D$9,0))</f>
        <v>negativo</v>
      </c>
      <c r="O2814" s="115">
        <f t="array" ref="O2814">IF(N2814="negativo",INDEX($AD$3:$AG$51,MATCH(1,($B2814=$AD$3:$AD$51)*($J2814=$AE$3:$AE$51),0),3),IF(N2814="positivo",INDEX($AD$55:$AG$109,MATCH(1,($B2814=$AD$55:$AD$109)*($J2814=$AE$55:$AE$109),0),3)))</f>
        <v>875400000</v>
      </c>
      <c r="P2814" s="115">
        <f t="array" ref="P2814">IF(N2814="negativo",INDEX($AD$3:$AG$51,MATCH(1,($B2814=$AD$3:$AD$51)*($J2814=$AE$3:$AE$51),0),4),IF(N2814="positivo",INDEX($AD$55:$AG$109,MATCH(1,($B2814=$AD$55:$AD$109)*($J2814=$AE$55:$AE$109),0),4)))</f>
        <v>51986</v>
      </c>
      <c r="Q2814" s="115" t="str">
        <f>VLOOKUP(M2814,Modelo!$A$2:$C$7,2,0)</f>
        <v>Gestión de Recursos Naturales y Circularidad</v>
      </c>
      <c r="R2814" s="118">
        <f t="array" ref="R2814">INDEX(Modelo!$F$1:$H$37,MATCH(1,(DataBase!Q2814=Modelo!$G$1:$G$37)*(DataBase!B2814=Modelo!$F$1:$F$37),0),3)</f>
        <v>0.15789473684210525</v>
      </c>
      <c r="S2814" s="115">
        <f t="shared" si="88"/>
        <v>0</v>
      </c>
      <c r="T2814" s="115">
        <f t="shared" si="89"/>
        <v>0</v>
      </c>
    </row>
    <row r="2815" spans="1:20" x14ac:dyDescent="0.3">
      <c r="A2815" s="115" t="s">
        <v>287</v>
      </c>
      <c r="B2815" s="115" t="s">
        <v>216</v>
      </c>
      <c r="C2815" s="115" t="s">
        <v>103</v>
      </c>
      <c r="D2815" s="115" t="s">
        <v>86</v>
      </c>
      <c r="E2815" s="115" t="s">
        <v>86</v>
      </c>
      <c r="F2815" s="115" t="s">
        <v>87</v>
      </c>
      <c r="G2815" s="115">
        <v>2000</v>
      </c>
      <c r="H2815" s="115" t="s">
        <v>125</v>
      </c>
      <c r="I2815" s="115">
        <v>1.8730507999999999</v>
      </c>
      <c r="J2815" s="115" t="s">
        <v>36</v>
      </c>
      <c r="K2815" s="115">
        <f>INDEX(DatosProcesados!$A$1:$BF$101,MATCH(DataBase!A2815,DatosProcesados!$A$1:$A$101,0),MATCH(DataBase!J2815,DatosProcesados!$A$1:$BF$1,0))</f>
        <v>93220</v>
      </c>
      <c r="L2815" s="115" t="str">
        <f>INDEX(Modelo!$A$9:$D$89,MATCH(DataBase!$J2815,Modelo!$A$9:$A$89,0),MATCH(DataBase!L$1,Modelo!$A$9:$D$9,0))</f>
        <v>Impacto ambiental</v>
      </c>
      <c r="M2815" s="115" t="str">
        <f>INDEX(Modelo!$A$9:$D$89,MATCH(DataBase!$J2815,Modelo!$A$9:$A$89,0),MATCH(DataBase!M$1,Modelo!$A$9:$D$9,0))</f>
        <v>Pilar 3</v>
      </c>
      <c r="N2815" s="115" t="str">
        <f>INDEX(Modelo!$A$9:$D$89,MATCH(DataBase!$J2815,Modelo!$A$9:$A$89,0),MATCH(DataBase!N$1,Modelo!$A$9:$D$9,0))</f>
        <v>negativo</v>
      </c>
      <c r="O2815" s="115">
        <f t="array" ref="O2815">IF(N2815="negativo",INDEX($AD$3:$AG$51,MATCH(1,($B2815=$AD$3:$AD$51)*($J2815=$AE$3:$AE$51),0),3),IF(N2815="positivo",INDEX($AD$55:$AG$109,MATCH(1,($B2815=$AD$55:$AD$109)*($J2815=$AE$55:$AE$109),0),3)))</f>
        <v>875400000</v>
      </c>
      <c r="P2815" s="115">
        <f t="array" ref="P2815">IF(N2815="negativo",INDEX($AD$3:$AG$51,MATCH(1,($B2815=$AD$3:$AD$51)*($J2815=$AE$3:$AE$51),0),4),IF(N2815="positivo",INDEX($AD$55:$AG$109,MATCH(1,($B2815=$AD$55:$AD$109)*($J2815=$AE$55:$AE$109),0),4)))</f>
        <v>51986</v>
      </c>
      <c r="Q2815" s="115" t="str">
        <f>VLOOKUP(M2815,Modelo!$A$2:$C$7,2,0)</f>
        <v>Gestión de Recursos Naturales y Circularidad</v>
      </c>
      <c r="R2815" s="118">
        <f t="array" ref="R2815">INDEX(Modelo!$F$1:$H$37,MATCH(1,(DataBase!Q2815=Modelo!$G$1:$G$37)*(DataBase!B2815=Modelo!$F$1:$F$37),0),3)</f>
        <v>0.15789473684210525</v>
      </c>
      <c r="S2815" s="115">
        <f t="shared" si="88"/>
        <v>99.995289416398904</v>
      </c>
      <c r="T2815" s="115">
        <f t="shared" si="89"/>
        <v>15.788729907852458</v>
      </c>
    </row>
    <row r="2816" spans="1:20" x14ac:dyDescent="0.3">
      <c r="A2816" s="115" t="s">
        <v>345</v>
      </c>
      <c r="B2816" s="115" t="s">
        <v>313</v>
      </c>
      <c r="C2816" s="115" t="s">
        <v>103</v>
      </c>
      <c r="D2816" s="115" t="s">
        <v>86</v>
      </c>
      <c r="E2816" s="115" t="s">
        <v>86</v>
      </c>
      <c r="F2816" s="115" t="s">
        <v>86</v>
      </c>
      <c r="G2816" s="115">
        <v>2004</v>
      </c>
      <c r="H2816" s="115" t="s">
        <v>125</v>
      </c>
      <c r="I2816" s="115">
        <v>4.5125503050000004</v>
      </c>
      <c r="J2816" s="115" t="s">
        <v>36</v>
      </c>
      <c r="K2816" s="115" t="str">
        <f>INDEX(DatosProcesados!$A$1:$BF$101,MATCH(DataBase!A2816,DatosProcesados!$A$1:$A$101,0),MATCH(DataBase!J2816,DatosProcesados!$A$1:$BF$1,0))</f>
        <v>No informa</v>
      </c>
      <c r="L2816" s="115" t="str">
        <f>INDEX(Modelo!$A$9:$D$89,MATCH(DataBase!$J2816,Modelo!$A$9:$A$89,0),MATCH(DataBase!L$1,Modelo!$A$9:$D$9,0))</f>
        <v>Impacto ambiental</v>
      </c>
      <c r="M2816" s="115" t="str">
        <f>INDEX(Modelo!$A$9:$D$89,MATCH(DataBase!$J2816,Modelo!$A$9:$A$89,0),MATCH(DataBase!M$1,Modelo!$A$9:$D$9,0))</f>
        <v>Pilar 3</v>
      </c>
      <c r="N2816" s="115" t="str">
        <f>INDEX(Modelo!$A$9:$D$89,MATCH(DataBase!$J2816,Modelo!$A$9:$A$89,0),MATCH(DataBase!N$1,Modelo!$A$9:$D$9,0))</f>
        <v>negativo</v>
      </c>
      <c r="O2816" s="115">
        <f t="array" ref="O2816">IF(N2816="negativo",INDEX($AD$3:$AG$51,MATCH(1,($B2816=$AD$3:$AD$51)*($J2816=$AE$3:$AE$51),0),3),IF(N2816="positivo",INDEX($AD$55:$AG$109,MATCH(1,($B2816=$AD$55:$AD$109)*($J2816=$AE$55:$AE$109),0),3)))</f>
        <v>6501695</v>
      </c>
      <c r="P2816" s="115">
        <f t="array" ref="P2816">IF(N2816="negativo",INDEX($AD$3:$AG$51,MATCH(1,($B2816=$AD$3:$AD$51)*($J2816=$AE$3:$AE$51),0),4),IF(N2816="positivo",INDEX($AD$55:$AG$109,MATCH(1,($B2816=$AD$55:$AD$109)*($J2816=$AE$55:$AE$109),0),4)))</f>
        <v>56315</v>
      </c>
      <c r="Q2816" s="115" t="str">
        <f>VLOOKUP(M2816,Modelo!$A$2:$C$7,2,0)</f>
        <v>Gestión de Recursos Naturales y Circularidad</v>
      </c>
      <c r="R2816" s="118">
        <f t="array" ref="R2816">INDEX(Modelo!$F$1:$H$37,MATCH(1,(DataBase!Q2816=Modelo!$G$1:$G$37)*(DataBase!B2816=Modelo!$F$1:$F$37),0),3)</f>
        <v>5.8823529411764705E-2</v>
      </c>
      <c r="S2816" s="115">
        <f t="shared" si="88"/>
        <v>0</v>
      </c>
      <c r="T2816" s="115">
        <f t="shared" si="89"/>
        <v>0</v>
      </c>
    </row>
    <row r="2817" spans="1:20" x14ac:dyDescent="0.3">
      <c r="A2817" s="115" t="s">
        <v>464</v>
      </c>
      <c r="B2817" s="115" t="s">
        <v>407</v>
      </c>
      <c r="C2817" s="115" t="s">
        <v>103</v>
      </c>
      <c r="D2817" s="115" t="s">
        <v>86</v>
      </c>
      <c r="E2817" s="115" t="s">
        <v>86</v>
      </c>
      <c r="F2817" s="115" t="s">
        <v>87</v>
      </c>
      <c r="G2817" s="115">
        <v>1990</v>
      </c>
      <c r="H2817" s="115" t="s">
        <v>281</v>
      </c>
      <c r="I2817" s="115">
        <v>0.89502277900000005</v>
      </c>
      <c r="J2817" s="115" t="s">
        <v>36</v>
      </c>
      <c r="K2817" s="115" t="str">
        <f>INDEX(DatosProcesados!$A$1:$BF$101,MATCH(DataBase!A2817,DatosProcesados!$A$1:$A$101,0),MATCH(DataBase!J2817,DatosProcesados!$A$1:$BF$1,0))</f>
        <v>No informa</v>
      </c>
      <c r="L2817" s="115" t="str">
        <f>INDEX(Modelo!$A$9:$D$89,MATCH(DataBase!$J2817,Modelo!$A$9:$A$89,0),MATCH(DataBase!L$1,Modelo!$A$9:$D$9,0))</f>
        <v>Impacto ambiental</v>
      </c>
      <c r="M2817" s="115" t="str">
        <f>INDEX(Modelo!$A$9:$D$89,MATCH(DataBase!$J2817,Modelo!$A$9:$A$89,0),MATCH(DataBase!M$1,Modelo!$A$9:$D$9,0))</f>
        <v>Pilar 3</v>
      </c>
      <c r="N2817" s="115" t="str">
        <f>INDEX(Modelo!$A$9:$D$89,MATCH(DataBase!$J2817,Modelo!$A$9:$A$89,0),MATCH(DataBase!N$1,Modelo!$A$9:$D$9,0))</f>
        <v>negativo</v>
      </c>
      <c r="O2817" s="115">
        <f t="array" ref="O2817">IF(N2817="negativo",INDEX($AD$3:$AG$51,MATCH(1,($B2817=$AD$3:$AD$51)*($J2817=$AE$3:$AE$51),0),3),IF(N2817="positivo",INDEX($AD$55:$AG$109,MATCH(1,($B2817=$AD$55:$AD$109)*($J2817=$AE$55:$AE$109),0),3)))</f>
        <v>256989418</v>
      </c>
      <c r="P2817" s="115">
        <f t="array" ref="P2817">IF(N2817="negativo",INDEX($AD$3:$AG$51,MATCH(1,($B2817=$AD$3:$AD$51)*($J2817=$AE$3:$AE$51),0),4),IF(N2817="positivo",INDEX($AD$55:$AG$109,MATCH(1,($B2817=$AD$55:$AD$109)*($J2817=$AE$55:$AE$109),0),4)))</f>
        <v>276755</v>
      </c>
      <c r="Q2817" s="115" t="str">
        <f>VLOOKUP(M2817,Modelo!$A$2:$C$7,2,0)</f>
        <v>Gestión de Recursos Naturales y Circularidad</v>
      </c>
      <c r="R2817" s="118">
        <f t="array" ref="R2817">INDEX(Modelo!$F$1:$H$37,MATCH(1,(DataBase!Q2817=Modelo!$G$1:$G$37)*(DataBase!B2817=Modelo!$F$1:$F$37),0),3)</f>
        <v>0.19230769230769232</v>
      </c>
      <c r="S2817" s="115">
        <f t="shared" si="88"/>
        <v>0</v>
      </c>
      <c r="T2817" s="115">
        <f t="shared" si="89"/>
        <v>0</v>
      </c>
    </row>
    <row r="2818" spans="1:20" x14ac:dyDescent="0.3">
      <c r="A2818" s="115" t="s">
        <v>296</v>
      </c>
      <c r="B2818" s="115" t="s">
        <v>216</v>
      </c>
      <c r="C2818" s="115" t="s">
        <v>103</v>
      </c>
      <c r="D2818" s="115" t="s">
        <v>86</v>
      </c>
      <c r="E2818" s="115" t="s">
        <v>86</v>
      </c>
      <c r="F2818" s="115" t="s">
        <v>87</v>
      </c>
      <c r="G2818" s="115">
        <v>1944</v>
      </c>
      <c r="H2818" s="115" t="s">
        <v>125</v>
      </c>
      <c r="I2818" s="115">
        <v>1.7785578609999999</v>
      </c>
      <c r="J2818" s="115" t="s">
        <v>36</v>
      </c>
      <c r="K2818" s="115" t="str">
        <f>INDEX(DatosProcesados!$A$1:$BF$101,MATCH(DataBase!A2818,DatosProcesados!$A$1:$A$101,0),MATCH(DataBase!J2818,DatosProcesados!$A$1:$BF$1,0))</f>
        <v>No informa</v>
      </c>
      <c r="L2818" s="115" t="str">
        <f>INDEX(Modelo!$A$9:$D$89,MATCH(DataBase!$J2818,Modelo!$A$9:$A$89,0),MATCH(DataBase!L$1,Modelo!$A$9:$D$9,0))</f>
        <v>Impacto ambiental</v>
      </c>
      <c r="M2818" s="115" t="str">
        <f>INDEX(Modelo!$A$9:$D$89,MATCH(DataBase!$J2818,Modelo!$A$9:$A$89,0),MATCH(DataBase!M$1,Modelo!$A$9:$D$9,0))</f>
        <v>Pilar 3</v>
      </c>
      <c r="N2818" s="115" t="str">
        <f>INDEX(Modelo!$A$9:$D$89,MATCH(DataBase!$J2818,Modelo!$A$9:$A$89,0),MATCH(DataBase!N$1,Modelo!$A$9:$D$9,0))</f>
        <v>negativo</v>
      </c>
      <c r="O2818" s="115">
        <f t="array" ref="O2818">IF(N2818="negativo",INDEX($AD$3:$AG$51,MATCH(1,($B2818=$AD$3:$AD$51)*($J2818=$AE$3:$AE$51),0),3),IF(N2818="positivo",INDEX($AD$55:$AG$109,MATCH(1,($B2818=$AD$55:$AD$109)*($J2818=$AE$55:$AE$109),0),3)))</f>
        <v>875400000</v>
      </c>
      <c r="P2818" s="115">
        <f t="array" ref="P2818">IF(N2818="negativo",INDEX($AD$3:$AG$51,MATCH(1,($B2818=$AD$3:$AD$51)*($J2818=$AE$3:$AE$51),0),4),IF(N2818="positivo",INDEX($AD$55:$AG$109,MATCH(1,($B2818=$AD$55:$AD$109)*($J2818=$AE$55:$AE$109),0),4)))</f>
        <v>51986</v>
      </c>
      <c r="Q2818" s="115" t="str">
        <f>VLOOKUP(M2818,Modelo!$A$2:$C$7,2,0)</f>
        <v>Gestión de Recursos Naturales y Circularidad</v>
      </c>
      <c r="R2818" s="118">
        <f t="array" ref="R2818">INDEX(Modelo!$F$1:$H$37,MATCH(1,(DataBase!Q2818=Modelo!$G$1:$G$37)*(DataBase!B2818=Modelo!$F$1:$F$37),0),3)</f>
        <v>0.15789473684210525</v>
      </c>
      <c r="S2818" s="115">
        <f t="shared" si="88"/>
        <v>0</v>
      </c>
      <c r="T2818" s="115">
        <f t="shared" si="89"/>
        <v>0</v>
      </c>
    </row>
    <row r="2819" spans="1:20" x14ac:dyDescent="0.3">
      <c r="A2819" s="115" t="s">
        <v>134</v>
      </c>
      <c r="B2819" s="115" t="s">
        <v>84</v>
      </c>
      <c r="C2819" s="115" t="s">
        <v>103</v>
      </c>
      <c r="D2819" s="115" t="s">
        <v>86</v>
      </c>
      <c r="E2819" s="115" t="s">
        <v>87</v>
      </c>
      <c r="F2819" s="115" t="s">
        <v>87</v>
      </c>
      <c r="G2819" s="115">
        <v>2001</v>
      </c>
      <c r="H2819" s="115" t="s">
        <v>125</v>
      </c>
      <c r="I2819" s="115">
        <v>6.5475670460000002</v>
      </c>
      <c r="J2819" s="115" t="s">
        <v>36</v>
      </c>
      <c r="K2819" s="115">
        <f>INDEX(DatosProcesados!$A$1:$BF$101,MATCH(DataBase!A2819,DatosProcesados!$A$1:$A$101,0),MATCH(DataBase!J2819,DatosProcesados!$A$1:$BF$1,0))</f>
        <v>308123</v>
      </c>
      <c r="L2819" s="115" t="str">
        <f>INDEX(Modelo!$A$9:$D$89,MATCH(DataBase!$J2819,Modelo!$A$9:$A$89,0),MATCH(DataBase!L$1,Modelo!$A$9:$D$9,0))</f>
        <v>Impacto ambiental</v>
      </c>
      <c r="M2819" s="115" t="str">
        <f>INDEX(Modelo!$A$9:$D$89,MATCH(DataBase!$J2819,Modelo!$A$9:$A$89,0),MATCH(DataBase!M$1,Modelo!$A$9:$D$9,0))</f>
        <v>Pilar 3</v>
      </c>
      <c r="N2819" s="115" t="str">
        <f>INDEX(Modelo!$A$9:$D$89,MATCH(DataBase!$J2819,Modelo!$A$9:$A$89,0),MATCH(DataBase!N$1,Modelo!$A$9:$D$9,0))</f>
        <v>negativo</v>
      </c>
      <c r="O2819" s="115">
        <f t="array" ref="O2819">IF(N2819="negativo",INDEX($AD$3:$AG$51,MATCH(1,($B2819=$AD$3:$AD$51)*($J2819=$AE$3:$AE$51),0),3),IF(N2819="positivo",INDEX($AD$55:$AG$109,MATCH(1,($B2819=$AD$55:$AD$109)*($J2819=$AE$55:$AE$109),0),3)))</f>
        <v>25125280889</v>
      </c>
      <c r="P2819" s="115">
        <f t="array" ref="P2819">IF(N2819="negativo",INDEX($AD$3:$AG$51,MATCH(1,($B2819=$AD$3:$AD$51)*($J2819=$AE$3:$AE$51),0),4),IF(N2819="positivo",INDEX($AD$55:$AG$109,MATCH(1,($B2819=$AD$55:$AD$109)*($J2819=$AE$55:$AE$109),0),4)))</f>
        <v>1026.472</v>
      </c>
      <c r="Q2819" s="115" t="str">
        <f>VLOOKUP(M2819,Modelo!$A$2:$C$7,2,0)</f>
        <v>Gestión de Recursos Naturales y Circularidad</v>
      </c>
      <c r="R2819" s="118">
        <f t="array" ref="R2819">INDEX(Modelo!$F$1:$H$37,MATCH(1,(DataBase!Q2819=Modelo!$G$1:$G$37)*(DataBase!B2819=Modelo!$F$1:$F$37),0),3)</f>
        <v>5.8823529411764705E-2</v>
      </c>
      <c r="S2819" s="115">
        <f t="shared" ref="S2819:S2882" si="90">IFERROR(IF(N2819="boolean",IF(K2819="Si",100,0),IF(N2819="scale",IF(K2819=2,100,IF(K2819=1,50,0)),IF(N2819="positivo",100*((K2819-P2819)/(O2819-P2819)),100*(1-((K2819-P2819)/(O2819-P2819)))))),0)</f>
        <v>99.998777738876214</v>
      </c>
      <c r="T2819" s="115">
        <f t="shared" ref="T2819:T2882" si="91">S2819*R2819</f>
        <v>5.8822810434633066</v>
      </c>
    </row>
    <row r="2820" spans="1:20" x14ac:dyDescent="0.3">
      <c r="A2820" s="115" t="s">
        <v>290</v>
      </c>
      <c r="B2820" s="115" t="s">
        <v>216</v>
      </c>
      <c r="C2820" s="115" t="s">
        <v>103</v>
      </c>
      <c r="D2820" s="115" t="s">
        <v>86</v>
      </c>
      <c r="E2820" s="115" t="s">
        <v>87</v>
      </c>
      <c r="F2820" s="115" t="s">
        <v>87</v>
      </c>
      <c r="G2820" s="115">
        <v>1934</v>
      </c>
      <c r="H2820" s="115" t="s">
        <v>125</v>
      </c>
      <c r="I2820" s="115">
        <v>1.84479215</v>
      </c>
      <c r="J2820" s="115" t="s">
        <v>36</v>
      </c>
      <c r="K2820" s="115">
        <f>INDEX(DatosProcesados!$A$1:$BF$101,MATCH(DataBase!A2820,DatosProcesados!$A$1:$A$101,0),MATCH(DataBase!J2820,DatosProcesados!$A$1:$BF$1,0))</f>
        <v>35779827.93</v>
      </c>
      <c r="L2820" s="115" t="str">
        <f>INDEX(Modelo!$A$9:$D$89,MATCH(DataBase!$J2820,Modelo!$A$9:$A$89,0),MATCH(DataBase!L$1,Modelo!$A$9:$D$9,0))</f>
        <v>Impacto ambiental</v>
      </c>
      <c r="M2820" s="115" t="str">
        <f>INDEX(Modelo!$A$9:$D$89,MATCH(DataBase!$J2820,Modelo!$A$9:$A$89,0),MATCH(DataBase!M$1,Modelo!$A$9:$D$9,0))</f>
        <v>Pilar 3</v>
      </c>
      <c r="N2820" s="115" t="str">
        <f>INDEX(Modelo!$A$9:$D$89,MATCH(DataBase!$J2820,Modelo!$A$9:$A$89,0),MATCH(DataBase!N$1,Modelo!$A$9:$D$9,0))</f>
        <v>negativo</v>
      </c>
      <c r="O2820" s="115">
        <f t="array" ref="O2820">IF(N2820="negativo",INDEX($AD$3:$AG$51,MATCH(1,($B2820=$AD$3:$AD$51)*($J2820=$AE$3:$AE$51),0),3),IF(N2820="positivo",INDEX($AD$55:$AG$109,MATCH(1,($B2820=$AD$55:$AD$109)*($J2820=$AE$55:$AE$109),0),3)))</f>
        <v>875400000</v>
      </c>
      <c r="P2820" s="115">
        <f t="array" ref="P2820">IF(N2820="negativo",INDEX($AD$3:$AG$51,MATCH(1,($B2820=$AD$3:$AD$51)*($J2820=$AE$3:$AE$51),0),4),IF(N2820="positivo",INDEX($AD$55:$AG$109,MATCH(1,($B2820=$AD$55:$AD$109)*($J2820=$AE$55:$AE$109),0),4)))</f>
        <v>51986</v>
      </c>
      <c r="Q2820" s="115" t="str">
        <f>VLOOKUP(M2820,Modelo!$A$2:$C$7,2,0)</f>
        <v>Gestión de Recursos Naturales y Circularidad</v>
      </c>
      <c r="R2820" s="118">
        <f t="array" ref="R2820">INDEX(Modelo!$F$1:$H$37,MATCH(1,(DataBase!Q2820=Modelo!$G$1:$G$37)*(DataBase!B2820=Modelo!$F$1:$F$37),0),3)</f>
        <v>0.15789473684210525</v>
      </c>
      <c r="S2820" s="115">
        <f t="shared" si="90"/>
        <v>95.918441424601212</v>
      </c>
      <c r="T2820" s="115">
        <f t="shared" si="91"/>
        <v>15.145017067042296</v>
      </c>
    </row>
    <row r="2821" spans="1:20" x14ac:dyDescent="0.3">
      <c r="A2821" s="115" t="s">
        <v>346</v>
      </c>
      <c r="B2821" s="115" t="s">
        <v>313</v>
      </c>
      <c r="C2821" s="115" t="s">
        <v>103</v>
      </c>
      <c r="D2821" s="115" t="s">
        <v>87</v>
      </c>
      <c r="E2821" s="115" t="s">
        <v>87</v>
      </c>
      <c r="F2821" s="115" t="s">
        <v>87</v>
      </c>
      <c r="G2821" s="115">
        <v>1960</v>
      </c>
      <c r="H2821" s="115" t="s">
        <v>177</v>
      </c>
      <c r="I2821" s="115">
        <v>4.2128666020000001</v>
      </c>
      <c r="J2821" s="115" t="s">
        <v>36</v>
      </c>
      <c r="K2821" s="115" t="str">
        <f>INDEX(DatosProcesados!$A$1:$BF$101,MATCH(DataBase!A2821,DatosProcesados!$A$1:$A$101,0),MATCH(DataBase!J2821,DatosProcesados!$A$1:$BF$1,0))</f>
        <v>No informa</v>
      </c>
      <c r="L2821" s="115" t="str">
        <f>INDEX(Modelo!$A$9:$D$89,MATCH(DataBase!$J2821,Modelo!$A$9:$A$89,0),MATCH(DataBase!L$1,Modelo!$A$9:$D$9,0))</f>
        <v>Impacto ambiental</v>
      </c>
      <c r="M2821" s="115" t="str">
        <f>INDEX(Modelo!$A$9:$D$89,MATCH(DataBase!$J2821,Modelo!$A$9:$A$89,0),MATCH(DataBase!M$1,Modelo!$A$9:$D$9,0))</f>
        <v>Pilar 3</v>
      </c>
      <c r="N2821" s="115" t="str">
        <f>INDEX(Modelo!$A$9:$D$89,MATCH(DataBase!$J2821,Modelo!$A$9:$A$89,0),MATCH(DataBase!N$1,Modelo!$A$9:$D$9,0))</f>
        <v>negativo</v>
      </c>
      <c r="O2821" s="115">
        <f t="array" ref="O2821">IF(N2821="negativo",INDEX($AD$3:$AG$51,MATCH(1,($B2821=$AD$3:$AD$51)*($J2821=$AE$3:$AE$51),0),3),IF(N2821="positivo",INDEX($AD$55:$AG$109,MATCH(1,($B2821=$AD$55:$AD$109)*($J2821=$AE$55:$AE$109),0),3)))</f>
        <v>6501695</v>
      </c>
      <c r="P2821" s="115">
        <f t="array" ref="P2821">IF(N2821="negativo",INDEX($AD$3:$AG$51,MATCH(1,($B2821=$AD$3:$AD$51)*($J2821=$AE$3:$AE$51),0),4),IF(N2821="positivo",INDEX($AD$55:$AG$109,MATCH(1,($B2821=$AD$55:$AD$109)*($J2821=$AE$55:$AE$109),0),4)))</f>
        <v>56315</v>
      </c>
      <c r="Q2821" s="115" t="str">
        <f>VLOOKUP(M2821,Modelo!$A$2:$C$7,2,0)</f>
        <v>Gestión de Recursos Naturales y Circularidad</v>
      </c>
      <c r="R2821" s="118">
        <f t="array" ref="R2821">INDEX(Modelo!$F$1:$H$37,MATCH(1,(DataBase!Q2821=Modelo!$G$1:$G$37)*(DataBase!B2821=Modelo!$F$1:$F$37),0),3)</f>
        <v>5.8823529411764705E-2</v>
      </c>
      <c r="S2821" s="115">
        <f t="shared" si="90"/>
        <v>0</v>
      </c>
      <c r="T2821" s="115">
        <f t="shared" si="91"/>
        <v>0</v>
      </c>
    </row>
    <row r="2822" spans="1:20" x14ac:dyDescent="0.3">
      <c r="A2822" s="115" t="s">
        <v>124</v>
      </c>
      <c r="B2822" s="115" t="s">
        <v>84</v>
      </c>
      <c r="C2822" s="115" t="s">
        <v>97</v>
      </c>
      <c r="D2822" s="115" t="s">
        <v>86</v>
      </c>
      <c r="E2822" s="115" t="s">
        <v>86</v>
      </c>
      <c r="F2822" s="115" t="s">
        <v>86</v>
      </c>
      <c r="G2822" s="115">
        <v>2012</v>
      </c>
      <c r="H2822" s="115" t="s">
        <v>125</v>
      </c>
      <c r="I2822" s="115">
        <v>9.9777362400000005</v>
      </c>
      <c r="J2822" s="115" t="s">
        <v>36</v>
      </c>
      <c r="K2822" s="115">
        <f>INDEX(DatosProcesados!$A$1:$BF$101,MATCH(DataBase!A2822,DatosProcesados!$A$1:$A$101,0),MATCH(DataBase!J2822,DatosProcesados!$A$1:$BF$1,0))</f>
        <v>155997</v>
      </c>
      <c r="L2822" s="115" t="str">
        <f>INDEX(Modelo!$A$9:$D$89,MATCH(DataBase!$J2822,Modelo!$A$9:$A$89,0),MATCH(DataBase!L$1,Modelo!$A$9:$D$9,0))</f>
        <v>Impacto ambiental</v>
      </c>
      <c r="M2822" s="115" t="str">
        <f>INDEX(Modelo!$A$9:$D$89,MATCH(DataBase!$J2822,Modelo!$A$9:$A$89,0),MATCH(DataBase!M$1,Modelo!$A$9:$D$9,0))</f>
        <v>Pilar 3</v>
      </c>
      <c r="N2822" s="115" t="str">
        <f>INDEX(Modelo!$A$9:$D$89,MATCH(DataBase!$J2822,Modelo!$A$9:$A$89,0),MATCH(DataBase!N$1,Modelo!$A$9:$D$9,0))</f>
        <v>negativo</v>
      </c>
      <c r="O2822" s="115">
        <f t="array" ref="O2822">IF(N2822="negativo",INDEX($AD$3:$AG$51,MATCH(1,($B2822=$AD$3:$AD$51)*($J2822=$AE$3:$AE$51),0),3),IF(N2822="positivo",INDEX($AD$55:$AG$109,MATCH(1,($B2822=$AD$55:$AD$109)*($J2822=$AE$55:$AE$109),0),3)))</f>
        <v>25125280889</v>
      </c>
      <c r="P2822" s="115">
        <f t="array" ref="P2822">IF(N2822="negativo",INDEX($AD$3:$AG$51,MATCH(1,($B2822=$AD$3:$AD$51)*($J2822=$AE$3:$AE$51),0),4),IF(N2822="positivo",INDEX($AD$55:$AG$109,MATCH(1,($B2822=$AD$55:$AD$109)*($J2822=$AE$55:$AE$109),0),4)))</f>
        <v>1026.472</v>
      </c>
      <c r="Q2822" s="115" t="str">
        <f>VLOOKUP(M2822,Modelo!$A$2:$C$7,2,0)</f>
        <v>Gestión de Recursos Naturales y Circularidad</v>
      </c>
      <c r="R2822" s="118">
        <f t="array" ref="R2822">INDEX(Modelo!$F$1:$H$37,MATCH(1,(DataBase!Q2822=Modelo!$G$1:$G$37)*(DataBase!B2822=Modelo!$F$1:$F$37),0),3)</f>
        <v>5.8823529411764705E-2</v>
      </c>
      <c r="S2822" s="115">
        <f t="shared" si="90"/>
        <v>99.999383208748924</v>
      </c>
      <c r="T2822" s="115">
        <f t="shared" si="91"/>
        <v>5.8823166593381719</v>
      </c>
    </row>
    <row r="2823" spans="1:20" x14ac:dyDescent="0.3">
      <c r="A2823" s="115" t="s">
        <v>414</v>
      </c>
      <c r="B2823" s="115" t="s">
        <v>407</v>
      </c>
      <c r="C2823" s="115" t="s">
        <v>103</v>
      </c>
      <c r="D2823" s="115" t="s">
        <v>86</v>
      </c>
      <c r="E2823" s="115" t="s">
        <v>86</v>
      </c>
      <c r="F2823" s="115" t="s">
        <v>87</v>
      </c>
      <c r="G2823" s="115">
        <v>1976</v>
      </c>
      <c r="H2823" s="115" t="s">
        <v>415</v>
      </c>
      <c r="I2823" s="115">
        <v>6.0471020830000004</v>
      </c>
      <c r="J2823" s="115" t="s">
        <v>36</v>
      </c>
      <c r="K2823" s="115">
        <f>INDEX(DatosProcesados!$A$1:$BF$101,MATCH(DataBase!A2823,DatosProcesados!$A$1:$A$101,0),MATCH(DataBase!J2823,DatosProcesados!$A$1:$BF$1,0))</f>
        <v>9796000</v>
      </c>
      <c r="L2823" s="115" t="str">
        <f>INDEX(Modelo!$A$9:$D$89,MATCH(DataBase!$J2823,Modelo!$A$9:$A$89,0),MATCH(DataBase!L$1,Modelo!$A$9:$D$9,0))</f>
        <v>Impacto ambiental</v>
      </c>
      <c r="M2823" s="115" t="str">
        <f>INDEX(Modelo!$A$9:$D$89,MATCH(DataBase!$J2823,Modelo!$A$9:$A$89,0),MATCH(DataBase!M$1,Modelo!$A$9:$D$9,0))</f>
        <v>Pilar 3</v>
      </c>
      <c r="N2823" s="115" t="str">
        <f>INDEX(Modelo!$A$9:$D$89,MATCH(DataBase!$J2823,Modelo!$A$9:$A$89,0),MATCH(DataBase!N$1,Modelo!$A$9:$D$9,0))</f>
        <v>negativo</v>
      </c>
      <c r="O2823" s="115">
        <f t="array" ref="O2823">IF(N2823="negativo",INDEX($AD$3:$AG$51,MATCH(1,($B2823=$AD$3:$AD$51)*($J2823=$AE$3:$AE$51),0),3),IF(N2823="positivo",INDEX($AD$55:$AG$109,MATCH(1,($B2823=$AD$55:$AD$109)*($J2823=$AE$55:$AE$109),0),3)))</f>
        <v>256989418</v>
      </c>
      <c r="P2823" s="115">
        <f t="array" ref="P2823">IF(N2823="negativo",INDEX($AD$3:$AG$51,MATCH(1,($B2823=$AD$3:$AD$51)*($J2823=$AE$3:$AE$51),0),4),IF(N2823="positivo",INDEX($AD$55:$AG$109,MATCH(1,($B2823=$AD$55:$AD$109)*($J2823=$AE$55:$AE$109),0),4)))</f>
        <v>276755</v>
      </c>
      <c r="Q2823" s="115" t="str">
        <f>VLOOKUP(M2823,Modelo!$A$2:$C$7,2,0)</f>
        <v>Gestión de Recursos Naturales y Circularidad</v>
      </c>
      <c r="R2823" s="118">
        <f t="array" ref="R2823">INDEX(Modelo!$F$1:$H$37,MATCH(1,(DataBase!Q2823=Modelo!$G$1:$G$37)*(DataBase!B2823=Modelo!$F$1:$F$37),0),3)</f>
        <v>0.19230769230769232</v>
      </c>
      <c r="S2823" s="115">
        <f t="shared" si="90"/>
        <v>96.291867768127986</v>
      </c>
      <c r="T2823" s="115">
        <f t="shared" si="91"/>
        <v>18.517666878486153</v>
      </c>
    </row>
    <row r="2824" spans="1:20" x14ac:dyDescent="0.3">
      <c r="A2824" s="115" t="s">
        <v>337</v>
      </c>
      <c r="B2824" s="115" t="s">
        <v>313</v>
      </c>
      <c r="C2824" s="115" t="s">
        <v>103</v>
      </c>
      <c r="D2824" s="115" t="s">
        <v>86</v>
      </c>
      <c r="E2824" s="115" t="s">
        <v>86</v>
      </c>
      <c r="F2824" s="115" t="s">
        <v>87</v>
      </c>
      <c r="G2824" s="115">
        <v>1879</v>
      </c>
      <c r="H2824" s="115" t="s">
        <v>244</v>
      </c>
      <c r="I2824" s="115">
        <v>5.8689859999999996</v>
      </c>
      <c r="J2824" s="115" t="s">
        <v>36</v>
      </c>
      <c r="K2824" s="115" t="str">
        <f>INDEX(DatosProcesados!$A$1:$BF$101,MATCH(DataBase!A2824,DatosProcesados!$A$1:$A$101,0),MATCH(DataBase!J2824,DatosProcesados!$A$1:$BF$1,0))</f>
        <v>No informa</v>
      </c>
      <c r="L2824" s="115" t="str">
        <f>INDEX(Modelo!$A$9:$D$89,MATCH(DataBase!$J2824,Modelo!$A$9:$A$89,0),MATCH(DataBase!L$1,Modelo!$A$9:$D$9,0))</f>
        <v>Impacto ambiental</v>
      </c>
      <c r="M2824" s="115" t="str">
        <f>INDEX(Modelo!$A$9:$D$89,MATCH(DataBase!$J2824,Modelo!$A$9:$A$89,0),MATCH(DataBase!M$1,Modelo!$A$9:$D$9,0))</f>
        <v>Pilar 3</v>
      </c>
      <c r="N2824" s="115" t="str">
        <f>INDEX(Modelo!$A$9:$D$89,MATCH(DataBase!$J2824,Modelo!$A$9:$A$89,0),MATCH(DataBase!N$1,Modelo!$A$9:$D$9,0))</f>
        <v>negativo</v>
      </c>
      <c r="O2824" s="115">
        <f t="array" ref="O2824">IF(N2824="negativo",INDEX($AD$3:$AG$51,MATCH(1,($B2824=$AD$3:$AD$51)*($J2824=$AE$3:$AE$51),0),3),IF(N2824="positivo",INDEX($AD$55:$AG$109,MATCH(1,($B2824=$AD$55:$AD$109)*($J2824=$AE$55:$AE$109),0),3)))</f>
        <v>6501695</v>
      </c>
      <c r="P2824" s="115">
        <f t="array" ref="P2824">IF(N2824="negativo",INDEX($AD$3:$AG$51,MATCH(1,($B2824=$AD$3:$AD$51)*($J2824=$AE$3:$AE$51),0),4),IF(N2824="positivo",INDEX($AD$55:$AG$109,MATCH(1,($B2824=$AD$55:$AD$109)*($J2824=$AE$55:$AE$109),0),4)))</f>
        <v>56315</v>
      </c>
      <c r="Q2824" s="115" t="str">
        <f>VLOOKUP(M2824,Modelo!$A$2:$C$7,2,0)</f>
        <v>Gestión de Recursos Naturales y Circularidad</v>
      </c>
      <c r="R2824" s="118">
        <f t="array" ref="R2824">INDEX(Modelo!$F$1:$H$37,MATCH(1,(DataBase!Q2824=Modelo!$G$1:$G$37)*(DataBase!B2824=Modelo!$F$1:$F$37),0),3)</f>
        <v>5.8823529411764705E-2</v>
      </c>
      <c r="S2824" s="115">
        <f t="shared" si="90"/>
        <v>0</v>
      </c>
      <c r="T2824" s="115">
        <f t="shared" si="91"/>
        <v>0</v>
      </c>
    </row>
    <row r="2825" spans="1:20" x14ac:dyDescent="0.3">
      <c r="A2825" s="115" t="s">
        <v>373</v>
      </c>
      <c r="B2825" s="115" t="s">
        <v>313</v>
      </c>
      <c r="C2825" s="115" t="s">
        <v>103</v>
      </c>
      <c r="D2825" s="115" t="s">
        <v>87</v>
      </c>
      <c r="E2825" s="115" t="s">
        <v>86</v>
      </c>
      <c r="F2825" s="115" t="s">
        <v>86</v>
      </c>
      <c r="G2825" s="115">
        <v>1997</v>
      </c>
      <c r="H2825" s="115" t="s">
        <v>125</v>
      </c>
      <c r="I2825" s="115">
        <v>1.9766409730000001</v>
      </c>
      <c r="J2825" s="115" t="s">
        <v>36</v>
      </c>
      <c r="K2825" s="115" t="str">
        <f>INDEX(DatosProcesados!$A$1:$BF$101,MATCH(DataBase!A2825,DatosProcesados!$A$1:$A$101,0),MATCH(DataBase!J2825,DatosProcesados!$A$1:$BF$1,0))</f>
        <v>No informa</v>
      </c>
      <c r="L2825" s="115" t="str">
        <f>INDEX(Modelo!$A$9:$D$89,MATCH(DataBase!$J2825,Modelo!$A$9:$A$89,0),MATCH(DataBase!L$1,Modelo!$A$9:$D$9,0))</f>
        <v>Impacto ambiental</v>
      </c>
      <c r="M2825" s="115" t="str">
        <f>INDEX(Modelo!$A$9:$D$89,MATCH(DataBase!$J2825,Modelo!$A$9:$A$89,0),MATCH(DataBase!M$1,Modelo!$A$9:$D$9,0))</f>
        <v>Pilar 3</v>
      </c>
      <c r="N2825" s="115" t="str">
        <f>INDEX(Modelo!$A$9:$D$89,MATCH(DataBase!$J2825,Modelo!$A$9:$A$89,0),MATCH(DataBase!N$1,Modelo!$A$9:$D$9,0))</f>
        <v>negativo</v>
      </c>
      <c r="O2825" s="115">
        <f t="array" ref="O2825">IF(N2825="negativo",INDEX($AD$3:$AG$51,MATCH(1,($B2825=$AD$3:$AD$51)*($J2825=$AE$3:$AE$51),0),3),IF(N2825="positivo",INDEX($AD$55:$AG$109,MATCH(1,($B2825=$AD$55:$AD$109)*($J2825=$AE$55:$AE$109),0),3)))</f>
        <v>6501695</v>
      </c>
      <c r="P2825" s="115">
        <f t="array" ref="P2825">IF(N2825="negativo",INDEX($AD$3:$AG$51,MATCH(1,($B2825=$AD$3:$AD$51)*($J2825=$AE$3:$AE$51),0),4),IF(N2825="positivo",INDEX($AD$55:$AG$109,MATCH(1,($B2825=$AD$55:$AD$109)*($J2825=$AE$55:$AE$109),0),4)))</f>
        <v>56315</v>
      </c>
      <c r="Q2825" s="115" t="str">
        <f>VLOOKUP(M2825,Modelo!$A$2:$C$7,2,0)</f>
        <v>Gestión de Recursos Naturales y Circularidad</v>
      </c>
      <c r="R2825" s="118">
        <f t="array" ref="R2825">INDEX(Modelo!$F$1:$H$37,MATCH(1,(DataBase!Q2825=Modelo!$G$1:$G$37)*(DataBase!B2825=Modelo!$F$1:$F$37),0),3)</f>
        <v>5.8823529411764705E-2</v>
      </c>
      <c r="S2825" s="115">
        <f t="shared" si="90"/>
        <v>0</v>
      </c>
      <c r="T2825" s="115">
        <f t="shared" si="91"/>
        <v>0</v>
      </c>
    </row>
    <row r="2826" spans="1:20" x14ac:dyDescent="0.3">
      <c r="A2826" s="115" t="s">
        <v>102</v>
      </c>
      <c r="B2826" s="115" t="s">
        <v>84</v>
      </c>
      <c r="C2826" s="115" t="s">
        <v>103</v>
      </c>
      <c r="D2826" s="115" t="s">
        <v>86</v>
      </c>
      <c r="E2826" s="115" t="s">
        <v>86</v>
      </c>
      <c r="F2826" s="115" t="s">
        <v>87</v>
      </c>
      <c r="G2826" s="115">
        <v>2003</v>
      </c>
      <c r="H2826" s="115" t="s">
        <v>104</v>
      </c>
      <c r="I2826" s="115">
        <v>15.602099798999999</v>
      </c>
      <c r="J2826" s="115" t="s">
        <v>36</v>
      </c>
      <c r="K2826" s="115">
        <f>INDEX(DatosProcesados!$A$1:$BF$101,MATCH(DataBase!A2826,DatosProcesados!$A$1:$A$101,0),MATCH(DataBase!J2826,DatosProcesados!$A$1:$BF$1,0))</f>
        <v>137226000</v>
      </c>
      <c r="L2826" s="115" t="str">
        <f>INDEX(Modelo!$A$9:$D$89,MATCH(DataBase!$J2826,Modelo!$A$9:$A$89,0),MATCH(DataBase!L$1,Modelo!$A$9:$D$9,0))</f>
        <v>Impacto ambiental</v>
      </c>
      <c r="M2826" s="115" t="str">
        <f>INDEX(Modelo!$A$9:$D$89,MATCH(DataBase!$J2826,Modelo!$A$9:$A$89,0),MATCH(DataBase!M$1,Modelo!$A$9:$D$9,0))</f>
        <v>Pilar 3</v>
      </c>
      <c r="N2826" s="115" t="str">
        <f>INDEX(Modelo!$A$9:$D$89,MATCH(DataBase!$J2826,Modelo!$A$9:$A$89,0),MATCH(DataBase!N$1,Modelo!$A$9:$D$9,0))</f>
        <v>negativo</v>
      </c>
      <c r="O2826" s="115">
        <f t="array" ref="O2826">IF(N2826="negativo",INDEX($AD$3:$AG$51,MATCH(1,($B2826=$AD$3:$AD$51)*($J2826=$AE$3:$AE$51),0),3),IF(N2826="positivo",INDEX($AD$55:$AG$109,MATCH(1,($B2826=$AD$55:$AD$109)*($J2826=$AE$55:$AE$109),0),3)))</f>
        <v>25125280889</v>
      </c>
      <c r="P2826" s="115">
        <f t="array" ref="P2826">IF(N2826="negativo",INDEX($AD$3:$AG$51,MATCH(1,($B2826=$AD$3:$AD$51)*($J2826=$AE$3:$AE$51),0),4),IF(N2826="positivo",INDEX($AD$55:$AG$109,MATCH(1,($B2826=$AD$55:$AD$109)*($J2826=$AE$55:$AE$109),0),4)))</f>
        <v>1026.472</v>
      </c>
      <c r="Q2826" s="115" t="str">
        <f>VLOOKUP(M2826,Modelo!$A$2:$C$7,2,0)</f>
        <v>Gestión de Recursos Naturales y Circularidad</v>
      </c>
      <c r="R2826" s="118">
        <f t="array" ref="R2826">INDEX(Modelo!$F$1:$H$37,MATCH(1,(DataBase!Q2826=Modelo!$G$1:$G$37)*(DataBase!B2826=Modelo!$F$1:$F$37),0),3)</f>
        <v>5.8823529411764705E-2</v>
      </c>
      <c r="S2826" s="115">
        <f t="shared" si="90"/>
        <v>99.453837034736253</v>
      </c>
      <c r="T2826" s="115">
        <f t="shared" si="91"/>
        <v>5.8502257079256621</v>
      </c>
    </row>
    <row r="2827" spans="1:20" x14ac:dyDescent="0.3">
      <c r="A2827" s="115" t="s">
        <v>228</v>
      </c>
      <c r="B2827" s="115" t="s">
        <v>216</v>
      </c>
      <c r="C2827" s="115" t="s">
        <v>97</v>
      </c>
      <c r="D2827" s="115" t="s">
        <v>86</v>
      </c>
      <c r="E2827" s="115" t="s">
        <v>87</v>
      </c>
      <c r="F2827" s="115" t="s">
        <v>87</v>
      </c>
      <c r="G2827" s="115">
        <v>1991</v>
      </c>
      <c r="H2827" s="115" t="s">
        <v>229</v>
      </c>
      <c r="I2827" s="115">
        <v>5.1614047279999999</v>
      </c>
      <c r="J2827" s="115" t="s">
        <v>36</v>
      </c>
      <c r="K2827" s="115" t="str">
        <f>INDEX(DatosProcesados!$A$1:$BF$101,MATCH(DataBase!A2827,DatosProcesados!$A$1:$A$101,0),MATCH(DataBase!J2827,DatosProcesados!$A$1:$BF$1,0))</f>
        <v>No informa</v>
      </c>
      <c r="L2827" s="115" t="str">
        <f>INDEX(Modelo!$A$9:$D$89,MATCH(DataBase!$J2827,Modelo!$A$9:$A$89,0),MATCH(DataBase!L$1,Modelo!$A$9:$D$9,0))</f>
        <v>Impacto ambiental</v>
      </c>
      <c r="M2827" s="115" t="str">
        <f>INDEX(Modelo!$A$9:$D$89,MATCH(DataBase!$J2827,Modelo!$A$9:$A$89,0),MATCH(DataBase!M$1,Modelo!$A$9:$D$9,0))</f>
        <v>Pilar 3</v>
      </c>
      <c r="N2827" s="115" t="str">
        <f>INDEX(Modelo!$A$9:$D$89,MATCH(DataBase!$J2827,Modelo!$A$9:$A$89,0),MATCH(DataBase!N$1,Modelo!$A$9:$D$9,0))</f>
        <v>negativo</v>
      </c>
      <c r="O2827" s="115">
        <f t="array" ref="O2827">IF(N2827="negativo",INDEX($AD$3:$AG$51,MATCH(1,($B2827=$AD$3:$AD$51)*($J2827=$AE$3:$AE$51),0),3),IF(N2827="positivo",INDEX($AD$55:$AG$109,MATCH(1,($B2827=$AD$55:$AD$109)*($J2827=$AE$55:$AE$109),0),3)))</f>
        <v>875400000</v>
      </c>
      <c r="P2827" s="115">
        <f t="array" ref="P2827">IF(N2827="negativo",INDEX($AD$3:$AG$51,MATCH(1,($B2827=$AD$3:$AD$51)*($J2827=$AE$3:$AE$51),0),4),IF(N2827="positivo",INDEX($AD$55:$AG$109,MATCH(1,($B2827=$AD$55:$AD$109)*($J2827=$AE$55:$AE$109),0),4)))</f>
        <v>51986</v>
      </c>
      <c r="Q2827" s="115" t="str">
        <f>VLOOKUP(M2827,Modelo!$A$2:$C$7,2,0)</f>
        <v>Gestión de Recursos Naturales y Circularidad</v>
      </c>
      <c r="R2827" s="118">
        <f t="array" ref="R2827">INDEX(Modelo!$F$1:$H$37,MATCH(1,(DataBase!Q2827=Modelo!$G$1:$G$37)*(DataBase!B2827=Modelo!$F$1:$F$37),0),3)</f>
        <v>0.15789473684210525</v>
      </c>
      <c r="S2827" s="115">
        <f t="shared" si="90"/>
        <v>0</v>
      </c>
      <c r="T2827" s="115">
        <f t="shared" si="91"/>
        <v>0</v>
      </c>
    </row>
    <row r="2828" spans="1:20" x14ac:dyDescent="0.3">
      <c r="A2828" s="115" t="s">
        <v>261</v>
      </c>
      <c r="B2828" s="115" t="s">
        <v>216</v>
      </c>
      <c r="C2828" s="115" t="s">
        <v>103</v>
      </c>
      <c r="D2828" s="115" t="s">
        <v>86</v>
      </c>
      <c r="E2828" s="115" t="s">
        <v>87</v>
      </c>
      <c r="F2828" s="115" t="s">
        <v>87</v>
      </c>
      <c r="G2828" s="115">
        <v>1806</v>
      </c>
      <c r="H2828" s="115" t="s">
        <v>244</v>
      </c>
      <c r="I2828" s="115">
        <v>2.382092359</v>
      </c>
      <c r="J2828" s="115" t="s">
        <v>36</v>
      </c>
      <c r="K2828" s="115" t="str">
        <f>INDEX(DatosProcesados!$A$1:$BF$101,MATCH(DataBase!A2828,DatosProcesados!$A$1:$A$101,0),MATCH(DataBase!J2828,DatosProcesados!$A$1:$BF$1,0))</f>
        <v>No informa</v>
      </c>
      <c r="L2828" s="115" t="str">
        <f>INDEX(Modelo!$A$9:$D$89,MATCH(DataBase!$J2828,Modelo!$A$9:$A$89,0),MATCH(DataBase!L$1,Modelo!$A$9:$D$9,0))</f>
        <v>Impacto ambiental</v>
      </c>
      <c r="M2828" s="115" t="str">
        <f>INDEX(Modelo!$A$9:$D$89,MATCH(DataBase!$J2828,Modelo!$A$9:$A$89,0),MATCH(DataBase!M$1,Modelo!$A$9:$D$9,0))</f>
        <v>Pilar 3</v>
      </c>
      <c r="N2828" s="115" t="str">
        <f>INDEX(Modelo!$A$9:$D$89,MATCH(DataBase!$J2828,Modelo!$A$9:$A$89,0),MATCH(DataBase!N$1,Modelo!$A$9:$D$9,0))</f>
        <v>negativo</v>
      </c>
      <c r="O2828" s="115">
        <f t="array" ref="O2828">IF(N2828="negativo",INDEX($AD$3:$AG$51,MATCH(1,($B2828=$AD$3:$AD$51)*($J2828=$AE$3:$AE$51),0),3),IF(N2828="positivo",INDEX($AD$55:$AG$109,MATCH(1,($B2828=$AD$55:$AD$109)*($J2828=$AE$55:$AE$109),0),3)))</f>
        <v>875400000</v>
      </c>
      <c r="P2828" s="115">
        <f t="array" ref="P2828">IF(N2828="negativo",INDEX($AD$3:$AG$51,MATCH(1,($B2828=$AD$3:$AD$51)*($J2828=$AE$3:$AE$51),0),4),IF(N2828="positivo",INDEX($AD$55:$AG$109,MATCH(1,($B2828=$AD$55:$AD$109)*($J2828=$AE$55:$AE$109),0),4)))</f>
        <v>51986</v>
      </c>
      <c r="Q2828" s="115" t="str">
        <f>VLOOKUP(M2828,Modelo!$A$2:$C$7,2,0)</f>
        <v>Gestión de Recursos Naturales y Circularidad</v>
      </c>
      <c r="R2828" s="118">
        <f t="array" ref="R2828">INDEX(Modelo!$F$1:$H$37,MATCH(1,(DataBase!Q2828=Modelo!$G$1:$G$37)*(DataBase!B2828=Modelo!$F$1:$F$37),0),3)</f>
        <v>0.15789473684210525</v>
      </c>
      <c r="S2828" s="115">
        <f t="shared" si="90"/>
        <v>0</v>
      </c>
      <c r="T2828" s="115">
        <f t="shared" si="91"/>
        <v>0</v>
      </c>
    </row>
    <row r="2829" spans="1:20" x14ac:dyDescent="0.3">
      <c r="A2829" s="115" t="s">
        <v>269</v>
      </c>
      <c r="B2829" s="115" t="s">
        <v>216</v>
      </c>
      <c r="C2829" s="115" t="s">
        <v>103</v>
      </c>
      <c r="D2829" s="115" t="s">
        <v>87</v>
      </c>
      <c r="E2829" s="115" t="s">
        <v>87</v>
      </c>
      <c r="F2829" s="115" t="s">
        <v>87</v>
      </c>
      <c r="G2829" s="115">
        <v>1932</v>
      </c>
      <c r="H2829" s="115" t="s">
        <v>125</v>
      </c>
      <c r="I2829" s="115">
        <v>2.1928266769999998</v>
      </c>
      <c r="J2829" s="115" t="s">
        <v>36</v>
      </c>
      <c r="K2829" s="115">
        <f>INDEX(DatosProcesados!$A$1:$BF$101,MATCH(DataBase!A2829,DatosProcesados!$A$1:$A$101,0),MATCH(DataBase!J2829,DatosProcesados!$A$1:$BF$1,0))</f>
        <v>723000</v>
      </c>
      <c r="L2829" s="115" t="str">
        <f>INDEX(Modelo!$A$9:$D$89,MATCH(DataBase!$J2829,Modelo!$A$9:$A$89,0),MATCH(DataBase!L$1,Modelo!$A$9:$D$9,0))</f>
        <v>Impacto ambiental</v>
      </c>
      <c r="M2829" s="115" t="str">
        <f>INDEX(Modelo!$A$9:$D$89,MATCH(DataBase!$J2829,Modelo!$A$9:$A$89,0),MATCH(DataBase!M$1,Modelo!$A$9:$D$9,0))</f>
        <v>Pilar 3</v>
      </c>
      <c r="N2829" s="115" t="str">
        <f>INDEX(Modelo!$A$9:$D$89,MATCH(DataBase!$J2829,Modelo!$A$9:$A$89,0),MATCH(DataBase!N$1,Modelo!$A$9:$D$9,0))</f>
        <v>negativo</v>
      </c>
      <c r="O2829" s="115">
        <f t="array" ref="O2829">IF(N2829="negativo",INDEX($AD$3:$AG$51,MATCH(1,($B2829=$AD$3:$AD$51)*($J2829=$AE$3:$AE$51),0),3),IF(N2829="positivo",INDEX($AD$55:$AG$109,MATCH(1,($B2829=$AD$55:$AD$109)*($J2829=$AE$55:$AE$109),0),3)))</f>
        <v>875400000</v>
      </c>
      <c r="P2829" s="115">
        <f t="array" ref="P2829">IF(N2829="negativo",INDEX($AD$3:$AG$51,MATCH(1,($B2829=$AD$3:$AD$51)*($J2829=$AE$3:$AE$51),0),4),IF(N2829="positivo",INDEX($AD$55:$AG$109,MATCH(1,($B2829=$AD$55:$AD$109)*($J2829=$AE$55:$AE$109),0),4)))</f>
        <v>51986</v>
      </c>
      <c r="Q2829" s="115" t="str">
        <f>VLOOKUP(M2829,Modelo!$A$2:$C$7,2,0)</f>
        <v>Gestión de Recursos Naturales y Circularidad</v>
      </c>
      <c r="R2829" s="118">
        <f t="array" ref="R2829">INDEX(Modelo!$F$1:$H$37,MATCH(1,(DataBase!Q2829=Modelo!$G$1:$G$37)*(DataBase!B2829=Modelo!$F$1:$F$37),0),3)</f>
        <v>0.15789473684210525</v>
      </c>
      <c r="S2829" s="115">
        <f t="shared" si="90"/>
        <v>99.923343174455411</v>
      </c>
      <c r="T2829" s="115">
        <f t="shared" si="91"/>
        <v>15.777369974914011</v>
      </c>
    </row>
    <row r="2830" spans="1:20" x14ac:dyDescent="0.3">
      <c r="A2830" s="115" t="s">
        <v>285</v>
      </c>
      <c r="B2830" s="115" t="s">
        <v>216</v>
      </c>
      <c r="C2830" s="115" t="s">
        <v>103</v>
      </c>
      <c r="D2830" s="115" t="s">
        <v>86</v>
      </c>
      <c r="E2830" s="115" t="s">
        <v>86</v>
      </c>
      <c r="F2830" s="115" t="s">
        <v>86</v>
      </c>
      <c r="G2830" s="115">
        <v>1920</v>
      </c>
      <c r="H2830" s="115" t="s">
        <v>125</v>
      </c>
      <c r="I2830" s="115">
        <v>1.9433909700000001</v>
      </c>
      <c r="J2830" s="115" t="s">
        <v>36</v>
      </c>
      <c r="K2830" s="115" t="str">
        <f>INDEX(DatosProcesados!$A$1:$BF$101,MATCH(DataBase!A2830,DatosProcesados!$A$1:$A$101,0),MATCH(DataBase!J2830,DatosProcesados!$A$1:$BF$1,0))</f>
        <v>No informa</v>
      </c>
      <c r="L2830" s="115" t="str">
        <f>INDEX(Modelo!$A$9:$D$89,MATCH(DataBase!$J2830,Modelo!$A$9:$A$89,0),MATCH(DataBase!L$1,Modelo!$A$9:$D$9,0))</f>
        <v>Impacto ambiental</v>
      </c>
      <c r="M2830" s="115" t="str">
        <f>INDEX(Modelo!$A$9:$D$89,MATCH(DataBase!$J2830,Modelo!$A$9:$A$89,0),MATCH(DataBase!M$1,Modelo!$A$9:$D$9,0))</f>
        <v>Pilar 3</v>
      </c>
      <c r="N2830" s="115" t="str">
        <f>INDEX(Modelo!$A$9:$D$89,MATCH(DataBase!$J2830,Modelo!$A$9:$A$89,0),MATCH(DataBase!N$1,Modelo!$A$9:$D$9,0))</f>
        <v>negativo</v>
      </c>
      <c r="O2830" s="115">
        <f t="array" ref="O2830">IF(N2830="negativo",INDEX($AD$3:$AG$51,MATCH(1,($B2830=$AD$3:$AD$51)*($J2830=$AE$3:$AE$51),0),3),IF(N2830="positivo",INDEX($AD$55:$AG$109,MATCH(1,($B2830=$AD$55:$AD$109)*($J2830=$AE$55:$AE$109),0),3)))</f>
        <v>875400000</v>
      </c>
      <c r="P2830" s="115">
        <f t="array" ref="P2830">IF(N2830="negativo",INDEX($AD$3:$AG$51,MATCH(1,($B2830=$AD$3:$AD$51)*($J2830=$AE$3:$AE$51),0),4),IF(N2830="positivo",INDEX($AD$55:$AG$109,MATCH(1,($B2830=$AD$55:$AD$109)*($J2830=$AE$55:$AE$109),0),4)))</f>
        <v>51986</v>
      </c>
      <c r="Q2830" s="115" t="str">
        <f>VLOOKUP(M2830,Modelo!$A$2:$C$7,2,0)</f>
        <v>Gestión de Recursos Naturales y Circularidad</v>
      </c>
      <c r="R2830" s="118">
        <f t="array" ref="R2830">INDEX(Modelo!$F$1:$H$37,MATCH(1,(DataBase!Q2830=Modelo!$G$1:$G$37)*(DataBase!B2830=Modelo!$F$1:$F$37),0),3)</f>
        <v>0.15789473684210525</v>
      </c>
      <c r="S2830" s="115">
        <f t="shared" si="90"/>
        <v>0</v>
      </c>
      <c r="T2830" s="115">
        <f t="shared" si="91"/>
        <v>0</v>
      </c>
    </row>
    <row r="2831" spans="1:20" x14ac:dyDescent="0.3">
      <c r="A2831" s="115" t="s">
        <v>395</v>
      </c>
      <c r="B2831" s="115" t="s">
        <v>379</v>
      </c>
      <c r="C2831" s="115" t="s">
        <v>103</v>
      </c>
      <c r="D2831" s="115" t="s">
        <v>86</v>
      </c>
      <c r="E2831" s="115" t="s">
        <v>86</v>
      </c>
      <c r="F2831" s="115" t="s">
        <v>86</v>
      </c>
      <c r="G2831" s="115">
        <v>2015</v>
      </c>
      <c r="H2831" s="115" t="s">
        <v>125</v>
      </c>
      <c r="I2831" s="115">
        <v>0.76762142099999997</v>
      </c>
      <c r="J2831" s="115" t="s">
        <v>36</v>
      </c>
      <c r="K2831" s="115">
        <f>INDEX(DatosProcesados!$A$1:$BF$101,MATCH(DataBase!A2831,DatosProcesados!$A$1:$A$101,0),MATCH(DataBase!J2831,DatosProcesados!$A$1:$BF$1,0))</f>
        <v>12929</v>
      </c>
      <c r="L2831" s="115" t="str">
        <f>INDEX(Modelo!$A$9:$D$89,MATCH(DataBase!$J2831,Modelo!$A$9:$A$89,0),MATCH(DataBase!L$1,Modelo!$A$9:$D$9,0))</f>
        <v>Impacto ambiental</v>
      </c>
      <c r="M2831" s="115" t="str">
        <f>INDEX(Modelo!$A$9:$D$89,MATCH(DataBase!$J2831,Modelo!$A$9:$A$89,0),MATCH(DataBase!M$1,Modelo!$A$9:$D$9,0))</f>
        <v>Pilar 3</v>
      </c>
      <c r="N2831" s="115" t="str">
        <f>INDEX(Modelo!$A$9:$D$89,MATCH(DataBase!$J2831,Modelo!$A$9:$A$89,0),MATCH(DataBase!N$1,Modelo!$A$9:$D$9,0))</f>
        <v>negativo</v>
      </c>
      <c r="O2831" s="115">
        <f t="array" ref="O2831">IF(N2831="negativo",INDEX($AD$3:$AG$51,MATCH(1,($B2831=$AD$3:$AD$51)*($J2831=$AE$3:$AE$51),0),3),IF(N2831="positivo",INDEX($AD$55:$AG$109,MATCH(1,($B2831=$AD$55:$AD$109)*($J2831=$AE$55:$AE$109),0),3)))</f>
        <v>283322</v>
      </c>
      <c r="P2831" s="115">
        <f t="array" ref="P2831">IF(N2831="negativo",INDEX($AD$3:$AG$51,MATCH(1,($B2831=$AD$3:$AD$51)*($J2831=$AE$3:$AE$51),0),4),IF(N2831="positivo",INDEX($AD$55:$AG$109,MATCH(1,($B2831=$AD$55:$AD$109)*($J2831=$AE$55:$AE$109),0),4)))</f>
        <v>3791</v>
      </c>
      <c r="Q2831" s="115" t="str">
        <f>VLOOKUP(M2831,Modelo!$A$2:$C$7,2,0)</f>
        <v>Gestión de Recursos Naturales y Circularidad</v>
      </c>
      <c r="R2831" s="118">
        <f t="array" ref="R2831">INDEX(Modelo!$F$1:$H$37,MATCH(1,(DataBase!Q2831=Modelo!$G$1:$G$37)*(DataBase!B2831=Modelo!$F$1:$F$37),0),3)</f>
        <v>0.14285714285714285</v>
      </c>
      <c r="S2831" s="115">
        <f t="shared" si="90"/>
        <v>96.730952917565489</v>
      </c>
      <c r="T2831" s="115">
        <f t="shared" si="91"/>
        <v>13.818707559652212</v>
      </c>
    </row>
    <row r="2832" spans="1:20" x14ac:dyDescent="0.3">
      <c r="A2832" s="115" t="s">
        <v>402</v>
      </c>
      <c r="B2832" s="115" t="s">
        <v>379</v>
      </c>
      <c r="C2832" s="115" t="s">
        <v>103</v>
      </c>
      <c r="D2832" s="115" t="s">
        <v>86</v>
      </c>
      <c r="E2832" s="115" t="s">
        <v>87</v>
      </c>
      <c r="F2832" s="115" t="s">
        <v>87</v>
      </c>
      <c r="G2832" s="115">
        <v>1961</v>
      </c>
      <c r="H2832" s="115" t="s">
        <v>125</v>
      </c>
      <c r="I2832" s="115">
        <v>0.498844856</v>
      </c>
      <c r="J2832" s="115" t="s">
        <v>36</v>
      </c>
      <c r="K2832" s="115">
        <f>INDEX(DatosProcesados!$A$1:$BF$101,MATCH(DataBase!A2832,DatosProcesados!$A$1:$A$101,0),MATCH(DataBase!J2832,DatosProcesados!$A$1:$BF$1,0))</f>
        <v>3791</v>
      </c>
      <c r="L2832" s="115" t="str">
        <f>INDEX(Modelo!$A$9:$D$89,MATCH(DataBase!$J2832,Modelo!$A$9:$A$89,0),MATCH(DataBase!L$1,Modelo!$A$9:$D$9,0))</f>
        <v>Impacto ambiental</v>
      </c>
      <c r="M2832" s="115" t="str">
        <f>INDEX(Modelo!$A$9:$D$89,MATCH(DataBase!$J2832,Modelo!$A$9:$A$89,0),MATCH(DataBase!M$1,Modelo!$A$9:$D$9,0))</f>
        <v>Pilar 3</v>
      </c>
      <c r="N2832" s="115" t="str">
        <f>INDEX(Modelo!$A$9:$D$89,MATCH(DataBase!$J2832,Modelo!$A$9:$A$89,0),MATCH(DataBase!N$1,Modelo!$A$9:$D$9,0))</f>
        <v>negativo</v>
      </c>
      <c r="O2832" s="115">
        <f t="array" ref="O2832">IF(N2832="negativo",INDEX($AD$3:$AG$51,MATCH(1,($B2832=$AD$3:$AD$51)*($J2832=$AE$3:$AE$51),0),3),IF(N2832="positivo",INDEX($AD$55:$AG$109,MATCH(1,($B2832=$AD$55:$AD$109)*($J2832=$AE$55:$AE$109),0),3)))</f>
        <v>283322</v>
      </c>
      <c r="P2832" s="115">
        <f t="array" ref="P2832">IF(N2832="negativo",INDEX($AD$3:$AG$51,MATCH(1,($B2832=$AD$3:$AD$51)*($J2832=$AE$3:$AE$51),0),4),IF(N2832="positivo",INDEX($AD$55:$AG$109,MATCH(1,($B2832=$AD$55:$AD$109)*($J2832=$AE$55:$AE$109),0),4)))</f>
        <v>3791</v>
      </c>
      <c r="Q2832" s="115" t="str">
        <f>VLOOKUP(M2832,Modelo!$A$2:$C$7,2,0)</f>
        <v>Gestión de Recursos Naturales y Circularidad</v>
      </c>
      <c r="R2832" s="118">
        <f t="array" ref="R2832">INDEX(Modelo!$F$1:$H$37,MATCH(1,(DataBase!Q2832=Modelo!$G$1:$G$37)*(DataBase!B2832=Modelo!$F$1:$F$37),0),3)</f>
        <v>0.14285714285714285</v>
      </c>
      <c r="S2832" s="115">
        <f t="shared" si="90"/>
        <v>100</v>
      </c>
      <c r="T2832" s="115">
        <f t="shared" si="91"/>
        <v>14.285714285714285</v>
      </c>
    </row>
    <row r="2833" spans="1:20" x14ac:dyDescent="0.3">
      <c r="A2833" s="115" t="s">
        <v>389</v>
      </c>
      <c r="B2833" s="115" t="s">
        <v>379</v>
      </c>
      <c r="C2833" s="115" t="s">
        <v>103</v>
      </c>
      <c r="D2833" s="115" t="s">
        <v>86</v>
      </c>
      <c r="E2833" s="115" t="s">
        <v>87</v>
      </c>
      <c r="F2833" s="115" t="s">
        <v>87</v>
      </c>
      <c r="G2833" s="115">
        <v>1979</v>
      </c>
      <c r="H2833" s="115" t="s">
        <v>125</v>
      </c>
      <c r="I2833" s="115">
        <v>1.189537155</v>
      </c>
      <c r="J2833" s="115" t="s">
        <v>36</v>
      </c>
      <c r="K2833" s="115" t="str">
        <f>INDEX(DatosProcesados!$A$1:$BF$101,MATCH(DataBase!A2833,DatosProcesados!$A$1:$A$101,0),MATCH(DataBase!J2833,DatosProcesados!$A$1:$BF$1,0))</f>
        <v>No informa</v>
      </c>
      <c r="L2833" s="115" t="str">
        <f>INDEX(Modelo!$A$9:$D$89,MATCH(DataBase!$J2833,Modelo!$A$9:$A$89,0),MATCH(DataBase!L$1,Modelo!$A$9:$D$9,0))</f>
        <v>Impacto ambiental</v>
      </c>
      <c r="M2833" s="115" t="str">
        <f>INDEX(Modelo!$A$9:$D$89,MATCH(DataBase!$J2833,Modelo!$A$9:$A$89,0),MATCH(DataBase!M$1,Modelo!$A$9:$D$9,0))</f>
        <v>Pilar 3</v>
      </c>
      <c r="N2833" s="115" t="str">
        <f>INDEX(Modelo!$A$9:$D$89,MATCH(DataBase!$J2833,Modelo!$A$9:$A$89,0),MATCH(DataBase!N$1,Modelo!$A$9:$D$9,0))</f>
        <v>negativo</v>
      </c>
      <c r="O2833" s="115">
        <f t="array" ref="O2833">IF(N2833="negativo",INDEX($AD$3:$AG$51,MATCH(1,($B2833=$AD$3:$AD$51)*($J2833=$AE$3:$AE$51),0),3),IF(N2833="positivo",INDEX($AD$55:$AG$109,MATCH(1,($B2833=$AD$55:$AD$109)*($J2833=$AE$55:$AE$109),0),3)))</f>
        <v>283322</v>
      </c>
      <c r="P2833" s="115">
        <f t="array" ref="P2833">IF(N2833="negativo",INDEX($AD$3:$AG$51,MATCH(1,($B2833=$AD$3:$AD$51)*($J2833=$AE$3:$AE$51),0),4),IF(N2833="positivo",INDEX($AD$55:$AG$109,MATCH(1,($B2833=$AD$55:$AD$109)*($J2833=$AE$55:$AE$109),0),4)))</f>
        <v>3791</v>
      </c>
      <c r="Q2833" s="115" t="str">
        <f>VLOOKUP(M2833,Modelo!$A$2:$C$7,2,0)</f>
        <v>Gestión de Recursos Naturales y Circularidad</v>
      </c>
      <c r="R2833" s="118">
        <f t="array" ref="R2833">INDEX(Modelo!$F$1:$H$37,MATCH(1,(DataBase!Q2833=Modelo!$G$1:$G$37)*(DataBase!B2833=Modelo!$F$1:$F$37),0),3)</f>
        <v>0.14285714285714285</v>
      </c>
      <c r="S2833" s="115">
        <f t="shared" si="90"/>
        <v>0</v>
      </c>
      <c r="T2833" s="115">
        <f t="shared" si="91"/>
        <v>0</v>
      </c>
    </row>
    <row r="2834" spans="1:20" x14ac:dyDescent="0.3">
      <c r="A2834" s="115" t="s">
        <v>387</v>
      </c>
      <c r="B2834" s="115" t="s">
        <v>379</v>
      </c>
      <c r="C2834" s="115" t="s">
        <v>103</v>
      </c>
      <c r="D2834" s="115" t="s">
        <v>87</v>
      </c>
      <c r="E2834" s="115" t="s">
        <v>86</v>
      </c>
      <c r="F2834" s="115" t="s">
        <v>86</v>
      </c>
      <c r="G2834" s="115">
        <v>2008</v>
      </c>
      <c r="H2834" s="115" t="s">
        <v>125</v>
      </c>
      <c r="I2834" s="115">
        <v>1.3132825420000001</v>
      </c>
      <c r="J2834" s="115" t="s">
        <v>36</v>
      </c>
      <c r="K2834" s="115" t="str">
        <f>INDEX(DatosProcesados!$A$1:$BF$101,MATCH(DataBase!A2834,DatosProcesados!$A$1:$A$101,0),MATCH(DataBase!J2834,DatosProcesados!$A$1:$BF$1,0))</f>
        <v>No informa</v>
      </c>
      <c r="L2834" s="115" t="str">
        <f>INDEX(Modelo!$A$9:$D$89,MATCH(DataBase!$J2834,Modelo!$A$9:$A$89,0),MATCH(DataBase!L$1,Modelo!$A$9:$D$9,0))</f>
        <v>Impacto ambiental</v>
      </c>
      <c r="M2834" s="115" t="str">
        <f>INDEX(Modelo!$A$9:$D$89,MATCH(DataBase!$J2834,Modelo!$A$9:$A$89,0),MATCH(DataBase!M$1,Modelo!$A$9:$D$9,0))</f>
        <v>Pilar 3</v>
      </c>
      <c r="N2834" s="115" t="str">
        <f>INDEX(Modelo!$A$9:$D$89,MATCH(DataBase!$J2834,Modelo!$A$9:$A$89,0),MATCH(DataBase!N$1,Modelo!$A$9:$D$9,0))</f>
        <v>negativo</v>
      </c>
      <c r="O2834" s="115">
        <f t="array" ref="O2834">IF(N2834="negativo",INDEX($AD$3:$AG$51,MATCH(1,($B2834=$AD$3:$AD$51)*($J2834=$AE$3:$AE$51),0),3),IF(N2834="positivo",INDEX($AD$55:$AG$109,MATCH(1,($B2834=$AD$55:$AD$109)*($J2834=$AE$55:$AE$109),0),3)))</f>
        <v>283322</v>
      </c>
      <c r="P2834" s="115">
        <f t="array" ref="P2834">IF(N2834="negativo",INDEX($AD$3:$AG$51,MATCH(1,($B2834=$AD$3:$AD$51)*($J2834=$AE$3:$AE$51),0),4),IF(N2834="positivo",INDEX($AD$55:$AG$109,MATCH(1,($B2834=$AD$55:$AD$109)*($J2834=$AE$55:$AE$109),0),4)))</f>
        <v>3791</v>
      </c>
      <c r="Q2834" s="115" t="str">
        <f>VLOOKUP(M2834,Modelo!$A$2:$C$7,2,0)</f>
        <v>Gestión de Recursos Naturales y Circularidad</v>
      </c>
      <c r="R2834" s="118">
        <f t="array" ref="R2834">INDEX(Modelo!$F$1:$H$37,MATCH(1,(DataBase!Q2834=Modelo!$G$1:$G$37)*(DataBase!B2834=Modelo!$F$1:$F$37),0),3)</f>
        <v>0.14285714285714285</v>
      </c>
      <c r="S2834" s="115">
        <f t="shared" si="90"/>
        <v>0</v>
      </c>
      <c r="T2834" s="115">
        <f t="shared" si="91"/>
        <v>0</v>
      </c>
    </row>
    <row r="2835" spans="1:20" x14ac:dyDescent="0.3">
      <c r="A2835" s="115" t="s">
        <v>400</v>
      </c>
      <c r="B2835" s="115" t="s">
        <v>379</v>
      </c>
      <c r="C2835" s="115" t="s">
        <v>103</v>
      </c>
      <c r="D2835" s="115" t="s">
        <v>86</v>
      </c>
      <c r="E2835" s="115" t="s">
        <v>86</v>
      </c>
      <c r="F2835" s="115" t="s">
        <v>86</v>
      </c>
      <c r="G2835" s="115">
        <v>1977</v>
      </c>
      <c r="H2835" s="115" t="s">
        <v>125</v>
      </c>
      <c r="I2835" s="115">
        <v>0.74612668500000001</v>
      </c>
      <c r="J2835" s="115" t="s">
        <v>36</v>
      </c>
      <c r="K2835" s="115" t="str">
        <f>INDEX(DatosProcesados!$A$1:$BF$101,MATCH(DataBase!A2835,DatosProcesados!$A$1:$A$101,0),MATCH(DataBase!J2835,DatosProcesados!$A$1:$BF$1,0))</f>
        <v>No informa</v>
      </c>
      <c r="L2835" s="115" t="str">
        <f>INDEX(Modelo!$A$9:$D$89,MATCH(DataBase!$J2835,Modelo!$A$9:$A$89,0),MATCH(DataBase!L$1,Modelo!$A$9:$D$9,0))</f>
        <v>Impacto ambiental</v>
      </c>
      <c r="M2835" s="115" t="str">
        <f>INDEX(Modelo!$A$9:$D$89,MATCH(DataBase!$J2835,Modelo!$A$9:$A$89,0),MATCH(DataBase!M$1,Modelo!$A$9:$D$9,0))</f>
        <v>Pilar 3</v>
      </c>
      <c r="N2835" s="115" t="str">
        <f>INDEX(Modelo!$A$9:$D$89,MATCH(DataBase!$J2835,Modelo!$A$9:$A$89,0),MATCH(DataBase!N$1,Modelo!$A$9:$D$9,0))</f>
        <v>negativo</v>
      </c>
      <c r="O2835" s="115">
        <f t="array" ref="O2835">IF(N2835="negativo",INDEX($AD$3:$AG$51,MATCH(1,($B2835=$AD$3:$AD$51)*($J2835=$AE$3:$AE$51),0),3),IF(N2835="positivo",INDEX($AD$55:$AG$109,MATCH(1,($B2835=$AD$55:$AD$109)*($J2835=$AE$55:$AE$109),0),3)))</f>
        <v>283322</v>
      </c>
      <c r="P2835" s="115">
        <f t="array" ref="P2835">IF(N2835="negativo",INDEX($AD$3:$AG$51,MATCH(1,($B2835=$AD$3:$AD$51)*($J2835=$AE$3:$AE$51),0),4),IF(N2835="positivo",INDEX($AD$55:$AG$109,MATCH(1,($B2835=$AD$55:$AD$109)*($J2835=$AE$55:$AE$109),0),4)))</f>
        <v>3791</v>
      </c>
      <c r="Q2835" s="115" t="str">
        <f>VLOOKUP(M2835,Modelo!$A$2:$C$7,2,0)</f>
        <v>Gestión de Recursos Naturales y Circularidad</v>
      </c>
      <c r="R2835" s="118">
        <f t="array" ref="R2835">INDEX(Modelo!$F$1:$H$37,MATCH(1,(DataBase!Q2835=Modelo!$G$1:$G$37)*(DataBase!B2835=Modelo!$F$1:$F$37),0),3)</f>
        <v>0.14285714285714285</v>
      </c>
      <c r="S2835" s="115">
        <f t="shared" si="90"/>
        <v>0</v>
      </c>
      <c r="T2835" s="115">
        <f t="shared" si="91"/>
        <v>0</v>
      </c>
    </row>
    <row r="2836" spans="1:20" x14ac:dyDescent="0.3">
      <c r="A2836" s="115" t="s">
        <v>326</v>
      </c>
      <c r="B2836" s="115" t="s">
        <v>313</v>
      </c>
      <c r="C2836" s="115" t="s">
        <v>103</v>
      </c>
      <c r="D2836" s="115" t="s">
        <v>87</v>
      </c>
      <c r="E2836" s="115" t="s">
        <v>86</v>
      </c>
      <c r="F2836" s="115" t="s">
        <v>86</v>
      </c>
      <c r="G2836" s="115">
        <v>1938</v>
      </c>
      <c r="H2836" s="115" t="s">
        <v>125</v>
      </c>
      <c r="I2836" s="115">
        <v>11.88773162</v>
      </c>
      <c r="J2836" s="115" t="s">
        <v>36</v>
      </c>
      <c r="K2836" s="115" t="str">
        <f>INDEX(DatosProcesados!$A$1:$BF$101,MATCH(DataBase!A2836,DatosProcesados!$A$1:$A$101,0),MATCH(DataBase!J2836,DatosProcesados!$A$1:$BF$1,0))</f>
        <v>No informa</v>
      </c>
      <c r="L2836" s="115" t="str">
        <f>INDEX(Modelo!$A$9:$D$89,MATCH(DataBase!$J2836,Modelo!$A$9:$A$89,0),MATCH(DataBase!L$1,Modelo!$A$9:$D$9,0))</f>
        <v>Impacto ambiental</v>
      </c>
      <c r="M2836" s="115" t="str">
        <f>INDEX(Modelo!$A$9:$D$89,MATCH(DataBase!$J2836,Modelo!$A$9:$A$89,0),MATCH(DataBase!M$1,Modelo!$A$9:$D$9,0))</f>
        <v>Pilar 3</v>
      </c>
      <c r="N2836" s="115" t="str">
        <f>INDEX(Modelo!$A$9:$D$89,MATCH(DataBase!$J2836,Modelo!$A$9:$A$89,0),MATCH(DataBase!N$1,Modelo!$A$9:$D$9,0))</f>
        <v>negativo</v>
      </c>
      <c r="O2836" s="115">
        <f t="array" ref="O2836">IF(N2836="negativo",INDEX($AD$3:$AG$51,MATCH(1,($B2836=$AD$3:$AD$51)*($J2836=$AE$3:$AE$51),0),3),IF(N2836="positivo",INDEX($AD$55:$AG$109,MATCH(1,($B2836=$AD$55:$AD$109)*($J2836=$AE$55:$AE$109),0),3)))</f>
        <v>6501695</v>
      </c>
      <c r="P2836" s="115">
        <f t="array" ref="P2836">IF(N2836="negativo",INDEX($AD$3:$AG$51,MATCH(1,($B2836=$AD$3:$AD$51)*($J2836=$AE$3:$AE$51),0),4),IF(N2836="positivo",INDEX($AD$55:$AG$109,MATCH(1,($B2836=$AD$55:$AD$109)*($J2836=$AE$55:$AE$109),0),4)))</f>
        <v>56315</v>
      </c>
      <c r="Q2836" s="115" t="str">
        <f>VLOOKUP(M2836,Modelo!$A$2:$C$7,2,0)</f>
        <v>Gestión de Recursos Naturales y Circularidad</v>
      </c>
      <c r="R2836" s="118">
        <f t="array" ref="R2836">INDEX(Modelo!$F$1:$H$37,MATCH(1,(DataBase!Q2836=Modelo!$G$1:$G$37)*(DataBase!B2836=Modelo!$F$1:$F$37),0),3)</f>
        <v>5.8823529411764705E-2</v>
      </c>
      <c r="S2836" s="115">
        <f t="shared" si="90"/>
        <v>0</v>
      </c>
      <c r="T2836" s="115">
        <f t="shared" si="91"/>
        <v>0</v>
      </c>
    </row>
    <row r="2837" spans="1:20" x14ac:dyDescent="0.3">
      <c r="A2837" s="115" t="s">
        <v>339</v>
      </c>
      <c r="B2837" s="115" t="s">
        <v>313</v>
      </c>
      <c r="C2837" s="115" t="s">
        <v>103</v>
      </c>
      <c r="D2837" s="115" t="s">
        <v>86</v>
      </c>
      <c r="E2837" s="115" t="s">
        <v>86</v>
      </c>
      <c r="F2837" s="115" t="s">
        <v>87</v>
      </c>
      <c r="G2837" s="115">
        <v>1984</v>
      </c>
      <c r="H2837" s="115" t="s">
        <v>177</v>
      </c>
      <c r="I2837" s="115">
        <v>5.5116464790000004</v>
      </c>
      <c r="J2837" s="115" t="s">
        <v>36</v>
      </c>
      <c r="K2837" s="115">
        <f>INDEX(DatosProcesados!$A$1:$BF$101,MATCH(DataBase!A2837,DatosProcesados!$A$1:$A$101,0),MATCH(DataBase!J2837,DatosProcesados!$A$1:$BF$1,0))</f>
        <v>56315</v>
      </c>
      <c r="L2837" s="115" t="str">
        <f>INDEX(Modelo!$A$9:$D$89,MATCH(DataBase!$J2837,Modelo!$A$9:$A$89,0),MATCH(DataBase!L$1,Modelo!$A$9:$D$9,0))</f>
        <v>Impacto ambiental</v>
      </c>
      <c r="M2837" s="115" t="str">
        <f>INDEX(Modelo!$A$9:$D$89,MATCH(DataBase!$J2837,Modelo!$A$9:$A$89,0),MATCH(DataBase!M$1,Modelo!$A$9:$D$9,0))</f>
        <v>Pilar 3</v>
      </c>
      <c r="N2837" s="115" t="str">
        <f>INDEX(Modelo!$A$9:$D$89,MATCH(DataBase!$J2837,Modelo!$A$9:$A$89,0),MATCH(DataBase!N$1,Modelo!$A$9:$D$9,0))</f>
        <v>negativo</v>
      </c>
      <c r="O2837" s="115">
        <f t="array" ref="O2837">IF(N2837="negativo",INDEX($AD$3:$AG$51,MATCH(1,($B2837=$AD$3:$AD$51)*($J2837=$AE$3:$AE$51),0),3),IF(N2837="positivo",INDEX($AD$55:$AG$109,MATCH(1,($B2837=$AD$55:$AD$109)*($J2837=$AE$55:$AE$109),0),3)))</f>
        <v>6501695</v>
      </c>
      <c r="P2837" s="115">
        <f t="array" ref="P2837">IF(N2837="negativo",INDEX($AD$3:$AG$51,MATCH(1,($B2837=$AD$3:$AD$51)*($J2837=$AE$3:$AE$51),0),4),IF(N2837="positivo",INDEX($AD$55:$AG$109,MATCH(1,($B2837=$AD$55:$AD$109)*($J2837=$AE$55:$AE$109),0),4)))</f>
        <v>56315</v>
      </c>
      <c r="Q2837" s="115" t="str">
        <f>VLOOKUP(M2837,Modelo!$A$2:$C$7,2,0)</f>
        <v>Gestión de Recursos Naturales y Circularidad</v>
      </c>
      <c r="R2837" s="118">
        <f t="array" ref="R2837">INDEX(Modelo!$F$1:$H$37,MATCH(1,(DataBase!Q2837=Modelo!$G$1:$G$37)*(DataBase!B2837=Modelo!$F$1:$F$37),0),3)</f>
        <v>5.8823529411764705E-2</v>
      </c>
      <c r="S2837" s="115">
        <f t="shared" si="90"/>
        <v>100</v>
      </c>
      <c r="T2837" s="115">
        <f t="shared" si="91"/>
        <v>5.8823529411764701</v>
      </c>
    </row>
    <row r="2838" spans="1:20" x14ac:dyDescent="0.3">
      <c r="A2838" s="115" t="s">
        <v>317</v>
      </c>
      <c r="B2838" s="115" t="s">
        <v>313</v>
      </c>
      <c r="C2838" s="115" t="s">
        <v>103</v>
      </c>
      <c r="D2838" s="115" t="s">
        <v>87</v>
      </c>
      <c r="E2838" s="115" t="s">
        <v>86</v>
      </c>
      <c r="F2838" s="115" t="s">
        <v>86</v>
      </c>
      <c r="G2838" s="115">
        <v>2009</v>
      </c>
      <c r="H2838" s="115" t="s">
        <v>125</v>
      </c>
      <c r="I2838" s="115">
        <v>19.439396106</v>
      </c>
      <c r="J2838" s="115" t="s">
        <v>36</v>
      </c>
      <c r="K2838" s="115">
        <f>INDEX(DatosProcesados!$A$1:$BF$101,MATCH(DataBase!A2838,DatosProcesados!$A$1:$A$101,0),MATCH(DataBase!J2838,DatosProcesados!$A$1:$BF$1,0))</f>
        <v>6501695</v>
      </c>
      <c r="L2838" s="115" t="str">
        <f>INDEX(Modelo!$A$9:$D$89,MATCH(DataBase!$J2838,Modelo!$A$9:$A$89,0),MATCH(DataBase!L$1,Modelo!$A$9:$D$9,0))</f>
        <v>Impacto ambiental</v>
      </c>
      <c r="M2838" s="115" t="str">
        <f>INDEX(Modelo!$A$9:$D$89,MATCH(DataBase!$J2838,Modelo!$A$9:$A$89,0),MATCH(DataBase!M$1,Modelo!$A$9:$D$9,0))</f>
        <v>Pilar 3</v>
      </c>
      <c r="N2838" s="115" t="str">
        <f>INDEX(Modelo!$A$9:$D$89,MATCH(DataBase!$J2838,Modelo!$A$9:$A$89,0),MATCH(DataBase!N$1,Modelo!$A$9:$D$9,0))</f>
        <v>negativo</v>
      </c>
      <c r="O2838" s="115">
        <f t="array" ref="O2838">IF(N2838="negativo",INDEX($AD$3:$AG$51,MATCH(1,($B2838=$AD$3:$AD$51)*($J2838=$AE$3:$AE$51),0),3),IF(N2838="positivo",INDEX($AD$55:$AG$109,MATCH(1,($B2838=$AD$55:$AD$109)*($J2838=$AE$55:$AE$109),0),3)))</f>
        <v>6501695</v>
      </c>
      <c r="P2838" s="115">
        <f t="array" ref="P2838">IF(N2838="negativo",INDEX($AD$3:$AG$51,MATCH(1,($B2838=$AD$3:$AD$51)*($J2838=$AE$3:$AE$51),0),4),IF(N2838="positivo",INDEX($AD$55:$AG$109,MATCH(1,($B2838=$AD$55:$AD$109)*($J2838=$AE$55:$AE$109),0),4)))</f>
        <v>56315</v>
      </c>
      <c r="Q2838" s="115" t="str">
        <f>VLOOKUP(M2838,Modelo!$A$2:$C$7,2,0)</f>
        <v>Gestión de Recursos Naturales y Circularidad</v>
      </c>
      <c r="R2838" s="118">
        <f t="array" ref="R2838">INDEX(Modelo!$F$1:$H$37,MATCH(1,(DataBase!Q2838=Modelo!$G$1:$G$37)*(DataBase!B2838=Modelo!$F$1:$F$37),0),3)</f>
        <v>5.8823529411764705E-2</v>
      </c>
      <c r="S2838" s="115">
        <f t="shared" si="90"/>
        <v>0</v>
      </c>
      <c r="T2838" s="115">
        <f t="shared" si="91"/>
        <v>0</v>
      </c>
    </row>
    <row r="2839" spans="1:20" x14ac:dyDescent="0.3">
      <c r="A2839" s="115" t="s">
        <v>211</v>
      </c>
      <c r="B2839" s="115" t="s">
        <v>84</v>
      </c>
      <c r="C2839" s="115" t="s">
        <v>103</v>
      </c>
      <c r="D2839" s="115" t="s">
        <v>86</v>
      </c>
      <c r="E2839" s="115" t="s">
        <v>87</v>
      </c>
      <c r="F2839" s="115" t="s">
        <v>86</v>
      </c>
      <c r="G2839" s="115">
        <v>1972</v>
      </c>
      <c r="H2839" s="115" t="s">
        <v>125</v>
      </c>
      <c r="I2839" s="115">
        <v>0</v>
      </c>
      <c r="J2839" s="115" t="s">
        <v>36</v>
      </c>
      <c r="K2839" s="115">
        <f>INDEX(DatosProcesados!$A$1:$BF$101,MATCH(DataBase!A2839,DatosProcesados!$A$1:$A$101,0),MATCH(DataBase!J2839,DatosProcesados!$A$1:$BF$1,0))</f>
        <v>59000</v>
      </c>
      <c r="L2839" s="115" t="str">
        <f>INDEX(Modelo!$A$9:$D$89,MATCH(DataBase!$J2839,Modelo!$A$9:$A$89,0),MATCH(DataBase!L$1,Modelo!$A$9:$D$9,0))</f>
        <v>Impacto ambiental</v>
      </c>
      <c r="M2839" s="115" t="str">
        <f>INDEX(Modelo!$A$9:$D$89,MATCH(DataBase!$J2839,Modelo!$A$9:$A$89,0),MATCH(DataBase!M$1,Modelo!$A$9:$D$9,0))</f>
        <v>Pilar 3</v>
      </c>
      <c r="N2839" s="115" t="str">
        <f>INDEX(Modelo!$A$9:$D$89,MATCH(DataBase!$J2839,Modelo!$A$9:$A$89,0),MATCH(DataBase!N$1,Modelo!$A$9:$D$9,0))</f>
        <v>negativo</v>
      </c>
      <c r="O2839" s="115">
        <f t="array" ref="O2839">IF(N2839="negativo",INDEX($AD$3:$AG$51,MATCH(1,($B2839=$AD$3:$AD$51)*($J2839=$AE$3:$AE$51),0),3),IF(N2839="positivo",INDEX($AD$55:$AG$109,MATCH(1,($B2839=$AD$55:$AD$109)*($J2839=$AE$55:$AE$109),0),3)))</f>
        <v>25125280889</v>
      </c>
      <c r="P2839" s="115">
        <f t="array" ref="P2839">IF(N2839="negativo",INDEX($AD$3:$AG$51,MATCH(1,($B2839=$AD$3:$AD$51)*($J2839=$AE$3:$AE$51),0),4),IF(N2839="positivo",INDEX($AD$55:$AG$109,MATCH(1,($B2839=$AD$55:$AD$109)*($J2839=$AE$55:$AE$109),0),4)))</f>
        <v>1026.472</v>
      </c>
      <c r="Q2839" s="115" t="str">
        <f>VLOOKUP(M2839,Modelo!$A$2:$C$7,2,0)</f>
        <v>Gestión de Recursos Naturales y Circularidad</v>
      </c>
      <c r="R2839" s="118">
        <f t="array" ref="R2839">INDEX(Modelo!$F$1:$H$37,MATCH(1,(DataBase!Q2839=Modelo!$G$1:$G$37)*(DataBase!B2839=Modelo!$F$1:$F$37),0),3)</f>
        <v>5.8823529411764705E-2</v>
      </c>
      <c r="S2839" s="115">
        <f t="shared" si="90"/>
        <v>99.9997692621602</v>
      </c>
      <c r="T2839" s="115">
        <f t="shared" si="91"/>
        <v>5.8823393683623646</v>
      </c>
    </row>
    <row r="2840" spans="1:20" x14ac:dyDescent="0.3">
      <c r="A2840" s="115" t="s">
        <v>351</v>
      </c>
      <c r="B2840" s="115" t="s">
        <v>313</v>
      </c>
      <c r="C2840" s="115" t="s">
        <v>103</v>
      </c>
      <c r="D2840" s="115" t="s">
        <v>87</v>
      </c>
      <c r="E2840" s="115" t="s">
        <v>86</v>
      </c>
      <c r="F2840" s="115" t="s">
        <v>86</v>
      </c>
      <c r="G2840" s="115">
        <v>1997</v>
      </c>
      <c r="H2840" s="115" t="s">
        <v>125</v>
      </c>
      <c r="I2840" s="115">
        <v>3.874476933</v>
      </c>
      <c r="J2840" s="115" t="s">
        <v>36</v>
      </c>
      <c r="K2840" s="115" t="str">
        <f>INDEX(DatosProcesados!$A$1:$BF$101,MATCH(DataBase!A2840,DatosProcesados!$A$1:$A$101,0),MATCH(DataBase!J2840,DatosProcesados!$A$1:$BF$1,0))</f>
        <v>No informa</v>
      </c>
      <c r="L2840" s="115" t="str">
        <f>INDEX(Modelo!$A$9:$D$89,MATCH(DataBase!$J2840,Modelo!$A$9:$A$89,0),MATCH(DataBase!L$1,Modelo!$A$9:$D$9,0))</f>
        <v>Impacto ambiental</v>
      </c>
      <c r="M2840" s="115" t="str">
        <f>INDEX(Modelo!$A$9:$D$89,MATCH(DataBase!$J2840,Modelo!$A$9:$A$89,0),MATCH(DataBase!M$1,Modelo!$A$9:$D$9,0))</f>
        <v>Pilar 3</v>
      </c>
      <c r="N2840" s="115" t="str">
        <f>INDEX(Modelo!$A$9:$D$89,MATCH(DataBase!$J2840,Modelo!$A$9:$A$89,0),MATCH(DataBase!N$1,Modelo!$A$9:$D$9,0))</f>
        <v>negativo</v>
      </c>
      <c r="O2840" s="115">
        <f t="array" ref="O2840">IF(N2840="negativo",INDEX($AD$3:$AG$51,MATCH(1,($B2840=$AD$3:$AD$51)*($J2840=$AE$3:$AE$51),0),3),IF(N2840="positivo",INDEX($AD$55:$AG$109,MATCH(1,($B2840=$AD$55:$AD$109)*($J2840=$AE$55:$AE$109),0),3)))</f>
        <v>6501695</v>
      </c>
      <c r="P2840" s="115">
        <f t="array" ref="P2840">IF(N2840="negativo",INDEX($AD$3:$AG$51,MATCH(1,($B2840=$AD$3:$AD$51)*($J2840=$AE$3:$AE$51),0),4),IF(N2840="positivo",INDEX($AD$55:$AG$109,MATCH(1,($B2840=$AD$55:$AD$109)*($J2840=$AE$55:$AE$109),0),4)))</f>
        <v>56315</v>
      </c>
      <c r="Q2840" s="115" t="str">
        <f>VLOOKUP(M2840,Modelo!$A$2:$C$7,2,0)</f>
        <v>Gestión de Recursos Naturales y Circularidad</v>
      </c>
      <c r="R2840" s="118">
        <f t="array" ref="R2840">INDEX(Modelo!$F$1:$H$37,MATCH(1,(DataBase!Q2840=Modelo!$G$1:$G$37)*(DataBase!B2840=Modelo!$F$1:$F$37),0),3)</f>
        <v>5.8823529411764705E-2</v>
      </c>
      <c r="S2840" s="115">
        <f t="shared" si="90"/>
        <v>0</v>
      </c>
      <c r="T2840" s="115">
        <f t="shared" si="91"/>
        <v>0</v>
      </c>
    </row>
    <row r="2841" spans="1:20" x14ac:dyDescent="0.3">
      <c r="A2841" s="115" t="s">
        <v>411</v>
      </c>
      <c r="B2841" s="115" t="s">
        <v>407</v>
      </c>
      <c r="C2841" s="115" t="s">
        <v>103</v>
      </c>
      <c r="D2841" s="115" t="s">
        <v>87</v>
      </c>
      <c r="E2841" s="115" t="s">
        <v>86</v>
      </c>
      <c r="F2841" s="115" t="s">
        <v>87</v>
      </c>
      <c r="G2841" s="115">
        <v>1935</v>
      </c>
      <c r="H2841" s="115" t="s">
        <v>244</v>
      </c>
      <c r="I2841" s="115">
        <v>11.495989482000001</v>
      </c>
      <c r="J2841" s="115" t="s">
        <v>36</v>
      </c>
      <c r="K2841" s="115" t="str">
        <f>INDEX(DatosProcesados!$A$1:$BF$101,MATCH(DataBase!A2841,DatosProcesados!$A$1:$A$101,0),MATCH(DataBase!J2841,DatosProcesados!$A$1:$BF$1,0))</f>
        <v>No informa</v>
      </c>
      <c r="L2841" s="115" t="str">
        <f>INDEX(Modelo!$A$9:$D$89,MATCH(DataBase!$J2841,Modelo!$A$9:$A$89,0),MATCH(DataBase!L$1,Modelo!$A$9:$D$9,0))</f>
        <v>Impacto ambiental</v>
      </c>
      <c r="M2841" s="115" t="str">
        <f>INDEX(Modelo!$A$9:$D$89,MATCH(DataBase!$J2841,Modelo!$A$9:$A$89,0),MATCH(DataBase!M$1,Modelo!$A$9:$D$9,0))</f>
        <v>Pilar 3</v>
      </c>
      <c r="N2841" s="115" t="str">
        <f>INDEX(Modelo!$A$9:$D$89,MATCH(DataBase!$J2841,Modelo!$A$9:$A$89,0),MATCH(DataBase!N$1,Modelo!$A$9:$D$9,0))</f>
        <v>negativo</v>
      </c>
      <c r="O2841" s="115">
        <f t="array" ref="O2841">IF(N2841="negativo",INDEX($AD$3:$AG$51,MATCH(1,($B2841=$AD$3:$AD$51)*($J2841=$AE$3:$AE$51),0),3),IF(N2841="positivo",INDEX($AD$55:$AG$109,MATCH(1,($B2841=$AD$55:$AD$109)*($J2841=$AE$55:$AE$109),0),3)))</f>
        <v>256989418</v>
      </c>
      <c r="P2841" s="115">
        <f t="array" ref="P2841">IF(N2841="negativo",INDEX($AD$3:$AG$51,MATCH(1,($B2841=$AD$3:$AD$51)*($J2841=$AE$3:$AE$51),0),4),IF(N2841="positivo",INDEX($AD$55:$AG$109,MATCH(1,($B2841=$AD$55:$AD$109)*($J2841=$AE$55:$AE$109),0),4)))</f>
        <v>276755</v>
      </c>
      <c r="Q2841" s="115" t="str">
        <f>VLOOKUP(M2841,Modelo!$A$2:$C$7,2,0)</f>
        <v>Gestión de Recursos Naturales y Circularidad</v>
      </c>
      <c r="R2841" s="118">
        <f t="array" ref="R2841">INDEX(Modelo!$F$1:$H$37,MATCH(1,(DataBase!Q2841=Modelo!$G$1:$G$37)*(DataBase!B2841=Modelo!$F$1:$F$37),0),3)</f>
        <v>0.19230769230769232</v>
      </c>
      <c r="S2841" s="115">
        <f t="shared" si="90"/>
        <v>0</v>
      </c>
      <c r="T2841" s="115">
        <f t="shared" si="91"/>
        <v>0</v>
      </c>
    </row>
    <row r="2842" spans="1:20" x14ac:dyDescent="0.3">
      <c r="A2842" s="115" t="s">
        <v>406</v>
      </c>
      <c r="B2842" s="115" t="s">
        <v>407</v>
      </c>
      <c r="C2842" s="115" t="s">
        <v>97</v>
      </c>
      <c r="D2842" s="115" t="s">
        <v>86</v>
      </c>
      <c r="E2842" s="115" t="s">
        <v>87</v>
      </c>
      <c r="F2842" s="115" t="s">
        <v>87</v>
      </c>
      <c r="G2842" s="115">
        <v>1951</v>
      </c>
      <c r="H2842" s="115" t="s">
        <v>125</v>
      </c>
      <c r="I2842" s="115">
        <v>113.923310323</v>
      </c>
      <c r="J2842" s="115" t="s">
        <v>36</v>
      </c>
      <c r="K2842" s="115">
        <f>INDEX(DatosProcesados!$A$1:$BF$101,MATCH(DataBase!A2842,DatosProcesados!$A$1:$A$101,0),MATCH(DataBase!J2842,DatosProcesados!$A$1:$BF$1,0))</f>
        <v>16700000</v>
      </c>
      <c r="L2842" s="115" t="str">
        <f>INDEX(Modelo!$A$9:$D$89,MATCH(DataBase!$J2842,Modelo!$A$9:$A$89,0),MATCH(DataBase!L$1,Modelo!$A$9:$D$9,0))</f>
        <v>Impacto ambiental</v>
      </c>
      <c r="M2842" s="115" t="str">
        <f>INDEX(Modelo!$A$9:$D$89,MATCH(DataBase!$J2842,Modelo!$A$9:$A$89,0),MATCH(DataBase!M$1,Modelo!$A$9:$D$9,0))</f>
        <v>Pilar 3</v>
      </c>
      <c r="N2842" s="115" t="str">
        <f>INDEX(Modelo!$A$9:$D$89,MATCH(DataBase!$J2842,Modelo!$A$9:$A$89,0),MATCH(DataBase!N$1,Modelo!$A$9:$D$9,0))</f>
        <v>negativo</v>
      </c>
      <c r="O2842" s="115">
        <f t="array" ref="O2842">IF(N2842="negativo",INDEX($AD$3:$AG$51,MATCH(1,($B2842=$AD$3:$AD$51)*($J2842=$AE$3:$AE$51),0),3),IF(N2842="positivo",INDEX($AD$55:$AG$109,MATCH(1,($B2842=$AD$55:$AD$109)*($J2842=$AE$55:$AE$109),0),3)))</f>
        <v>256989418</v>
      </c>
      <c r="P2842" s="115">
        <f t="array" ref="P2842">IF(N2842="negativo",INDEX($AD$3:$AG$51,MATCH(1,($B2842=$AD$3:$AD$51)*($J2842=$AE$3:$AE$51),0),4),IF(N2842="positivo",INDEX($AD$55:$AG$109,MATCH(1,($B2842=$AD$55:$AD$109)*($J2842=$AE$55:$AE$109),0),4)))</f>
        <v>276755</v>
      </c>
      <c r="Q2842" s="115" t="str">
        <f>VLOOKUP(M2842,Modelo!$A$2:$C$7,2,0)</f>
        <v>Gestión de Recursos Naturales y Circularidad</v>
      </c>
      <c r="R2842" s="118">
        <f t="array" ref="R2842">INDEX(Modelo!$F$1:$H$37,MATCH(1,(DataBase!Q2842=Modelo!$G$1:$G$37)*(DataBase!B2842=Modelo!$F$1:$F$37),0),3)</f>
        <v>0.19230769230769232</v>
      </c>
      <c r="S2842" s="115">
        <f t="shared" si="90"/>
        <v>93.602479594082197</v>
      </c>
      <c r="T2842" s="115">
        <f t="shared" si="91"/>
        <v>18.000476845015807</v>
      </c>
    </row>
    <row r="2843" spans="1:20" x14ac:dyDescent="0.3">
      <c r="A2843" s="115" t="s">
        <v>96</v>
      </c>
      <c r="B2843" s="115" t="s">
        <v>84</v>
      </c>
      <c r="C2843" s="115" t="s">
        <v>97</v>
      </c>
      <c r="D2843" s="115" t="s">
        <v>86</v>
      </c>
      <c r="E2843" s="115" t="s">
        <v>86</v>
      </c>
      <c r="F2843" s="115" t="s">
        <v>87</v>
      </c>
      <c r="G2843" s="115">
        <v>1997</v>
      </c>
      <c r="H2843" s="115" t="s">
        <v>125</v>
      </c>
      <c r="I2843" s="115">
        <v>15.780332546</v>
      </c>
      <c r="J2843" s="115" t="s">
        <v>36</v>
      </c>
      <c r="K2843" s="115">
        <f>INDEX(DatosProcesados!$A$1:$BF$101,MATCH(DataBase!A2843,DatosProcesados!$A$1:$A$101,0),MATCH(DataBase!J2843,DatosProcesados!$A$1:$BF$1,0))</f>
        <v>25125280889</v>
      </c>
      <c r="L2843" s="115" t="str">
        <f>INDEX(Modelo!$A$9:$D$89,MATCH(DataBase!$J2843,Modelo!$A$9:$A$89,0),MATCH(DataBase!L$1,Modelo!$A$9:$D$9,0))</f>
        <v>Impacto ambiental</v>
      </c>
      <c r="M2843" s="115" t="str">
        <f>INDEX(Modelo!$A$9:$D$89,MATCH(DataBase!$J2843,Modelo!$A$9:$A$89,0),MATCH(DataBase!M$1,Modelo!$A$9:$D$9,0))</f>
        <v>Pilar 3</v>
      </c>
      <c r="N2843" s="115" t="str">
        <f>INDEX(Modelo!$A$9:$D$89,MATCH(DataBase!$J2843,Modelo!$A$9:$A$89,0),MATCH(DataBase!N$1,Modelo!$A$9:$D$9,0))</f>
        <v>negativo</v>
      </c>
      <c r="O2843" s="115">
        <f t="array" ref="O2843">IF(N2843="negativo",INDEX($AD$3:$AG$51,MATCH(1,($B2843=$AD$3:$AD$51)*($J2843=$AE$3:$AE$51),0),3),IF(N2843="positivo",INDEX($AD$55:$AG$109,MATCH(1,($B2843=$AD$55:$AD$109)*($J2843=$AE$55:$AE$109),0),3)))</f>
        <v>25125280889</v>
      </c>
      <c r="P2843" s="115">
        <f t="array" ref="P2843">IF(N2843="negativo",INDEX($AD$3:$AG$51,MATCH(1,($B2843=$AD$3:$AD$51)*($J2843=$AE$3:$AE$51),0),4),IF(N2843="positivo",INDEX($AD$55:$AG$109,MATCH(1,($B2843=$AD$55:$AD$109)*($J2843=$AE$55:$AE$109),0),4)))</f>
        <v>1026.472</v>
      </c>
      <c r="Q2843" s="115" t="str">
        <f>VLOOKUP(M2843,Modelo!$A$2:$C$7,2,0)</f>
        <v>Gestión de Recursos Naturales y Circularidad</v>
      </c>
      <c r="R2843" s="118">
        <f t="array" ref="R2843">INDEX(Modelo!$F$1:$H$37,MATCH(1,(DataBase!Q2843=Modelo!$G$1:$G$37)*(DataBase!B2843=Modelo!$F$1:$F$37),0),3)</f>
        <v>5.8823529411764705E-2</v>
      </c>
      <c r="S2843" s="115">
        <f t="shared" si="90"/>
        <v>0</v>
      </c>
      <c r="T2843" s="115">
        <f t="shared" si="91"/>
        <v>0</v>
      </c>
    </row>
    <row r="2844" spans="1:20" x14ac:dyDescent="0.3">
      <c r="A2844" s="115" t="s">
        <v>83</v>
      </c>
      <c r="B2844" s="115" t="s">
        <v>84</v>
      </c>
      <c r="C2844" s="115" t="s">
        <v>85</v>
      </c>
      <c r="D2844" s="115" t="s">
        <v>86</v>
      </c>
      <c r="E2844" s="115" t="s">
        <v>86</v>
      </c>
      <c r="F2844" s="115" t="s">
        <v>87</v>
      </c>
      <c r="G2844" s="115">
        <v>1955</v>
      </c>
      <c r="H2844" s="115" t="s">
        <v>125</v>
      </c>
      <c r="I2844" s="115">
        <v>20.574477179999999</v>
      </c>
      <c r="J2844" s="115" t="s">
        <v>36</v>
      </c>
      <c r="K2844" s="115">
        <f>INDEX(DatosProcesados!$A$1:$BF$101,MATCH(DataBase!A2844,DatosProcesados!$A$1:$A$101,0),MATCH(DataBase!J2844,DatosProcesados!$A$1:$BF$1,0))</f>
        <v>19522715000</v>
      </c>
      <c r="L2844" s="115" t="str">
        <f>INDEX(Modelo!$A$9:$D$89,MATCH(DataBase!$J2844,Modelo!$A$9:$A$89,0),MATCH(DataBase!L$1,Modelo!$A$9:$D$9,0))</f>
        <v>Impacto ambiental</v>
      </c>
      <c r="M2844" s="115" t="str">
        <f>INDEX(Modelo!$A$9:$D$89,MATCH(DataBase!$J2844,Modelo!$A$9:$A$89,0),MATCH(DataBase!M$1,Modelo!$A$9:$D$9,0))</f>
        <v>Pilar 3</v>
      </c>
      <c r="N2844" s="115" t="str">
        <f>INDEX(Modelo!$A$9:$D$89,MATCH(DataBase!$J2844,Modelo!$A$9:$A$89,0),MATCH(DataBase!N$1,Modelo!$A$9:$D$9,0))</f>
        <v>negativo</v>
      </c>
      <c r="O2844" s="115">
        <f t="array" ref="O2844">IF(N2844="negativo",INDEX($AD$3:$AG$51,MATCH(1,($B2844=$AD$3:$AD$51)*($J2844=$AE$3:$AE$51),0),3),IF(N2844="positivo",INDEX($AD$55:$AG$109,MATCH(1,($B2844=$AD$55:$AD$109)*($J2844=$AE$55:$AE$109),0),3)))</f>
        <v>25125280889</v>
      </c>
      <c r="P2844" s="115">
        <f t="array" ref="P2844">IF(N2844="negativo",INDEX($AD$3:$AG$51,MATCH(1,($B2844=$AD$3:$AD$51)*($J2844=$AE$3:$AE$51),0),4),IF(N2844="positivo",INDEX($AD$55:$AG$109,MATCH(1,($B2844=$AD$55:$AD$109)*($J2844=$AE$55:$AE$109),0),4)))</f>
        <v>1026.472</v>
      </c>
      <c r="Q2844" s="115" t="str">
        <f>VLOOKUP(M2844,Modelo!$A$2:$C$7,2,0)</f>
        <v>Gestión de Recursos Naturales y Circularidad</v>
      </c>
      <c r="R2844" s="118">
        <f t="array" ref="R2844">INDEX(Modelo!$F$1:$H$37,MATCH(1,(DataBase!Q2844=Modelo!$G$1:$G$37)*(DataBase!B2844=Modelo!$F$1:$F$37),0),3)</f>
        <v>5.8823529411764705E-2</v>
      </c>
      <c r="S2844" s="115">
        <f t="shared" si="90"/>
        <v>22.298521328535337</v>
      </c>
      <c r="T2844" s="115">
        <f t="shared" si="91"/>
        <v>1.311677725207961</v>
      </c>
    </row>
    <row r="2845" spans="1:20" x14ac:dyDescent="0.3">
      <c r="A2845" s="115" t="s">
        <v>243</v>
      </c>
      <c r="B2845" s="115" t="s">
        <v>216</v>
      </c>
      <c r="C2845" s="115" t="s">
        <v>103</v>
      </c>
      <c r="D2845" s="115" t="s">
        <v>86</v>
      </c>
      <c r="E2845" s="115" t="s">
        <v>86</v>
      </c>
      <c r="F2845" s="115" t="s">
        <v>87</v>
      </c>
      <c r="G2845" s="115">
        <v>1985</v>
      </c>
      <c r="H2845" s="115" t="s">
        <v>244</v>
      </c>
      <c r="I2845" s="115">
        <v>2.6249202149999999</v>
      </c>
      <c r="J2845" s="115" t="s">
        <v>36</v>
      </c>
      <c r="K2845" s="115" t="str">
        <f>INDEX(DatosProcesados!$A$1:$BF$101,MATCH(DataBase!A2845,DatosProcesados!$A$1:$A$101,0),MATCH(DataBase!J2845,DatosProcesados!$A$1:$BF$1,0))</f>
        <v>No informa</v>
      </c>
      <c r="L2845" s="115" t="str">
        <f>INDEX(Modelo!$A$9:$D$89,MATCH(DataBase!$J2845,Modelo!$A$9:$A$89,0),MATCH(DataBase!L$1,Modelo!$A$9:$D$9,0))</f>
        <v>Impacto ambiental</v>
      </c>
      <c r="M2845" s="115" t="str">
        <f>INDEX(Modelo!$A$9:$D$89,MATCH(DataBase!$J2845,Modelo!$A$9:$A$89,0),MATCH(DataBase!M$1,Modelo!$A$9:$D$9,0))</f>
        <v>Pilar 3</v>
      </c>
      <c r="N2845" s="115" t="str">
        <f>INDEX(Modelo!$A$9:$D$89,MATCH(DataBase!$J2845,Modelo!$A$9:$A$89,0),MATCH(DataBase!N$1,Modelo!$A$9:$D$9,0))</f>
        <v>negativo</v>
      </c>
      <c r="O2845" s="115">
        <f t="array" ref="O2845">IF(N2845="negativo",INDEX($AD$3:$AG$51,MATCH(1,($B2845=$AD$3:$AD$51)*($J2845=$AE$3:$AE$51),0),3),IF(N2845="positivo",INDEX($AD$55:$AG$109,MATCH(1,($B2845=$AD$55:$AD$109)*($J2845=$AE$55:$AE$109),0),3)))</f>
        <v>875400000</v>
      </c>
      <c r="P2845" s="115">
        <f t="array" ref="P2845">IF(N2845="negativo",INDEX($AD$3:$AG$51,MATCH(1,($B2845=$AD$3:$AD$51)*($J2845=$AE$3:$AE$51),0),4),IF(N2845="positivo",INDEX($AD$55:$AG$109,MATCH(1,($B2845=$AD$55:$AD$109)*($J2845=$AE$55:$AE$109),0),4)))</f>
        <v>51986</v>
      </c>
      <c r="Q2845" s="115" t="str">
        <f>VLOOKUP(M2845,Modelo!$A$2:$C$7,2,0)</f>
        <v>Gestión de Recursos Naturales y Circularidad</v>
      </c>
      <c r="R2845" s="118">
        <f t="array" ref="R2845">INDEX(Modelo!$F$1:$H$37,MATCH(1,(DataBase!Q2845=Modelo!$G$1:$G$37)*(DataBase!B2845=Modelo!$F$1:$F$37),0),3)</f>
        <v>0.15789473684210525</v>
      </c>
      <c r="S2845" s="115">
        <f t="shared" si="90"/>
        <v>0</v>
      </c>
      <c r="T2845" s="115">
        <f t="shared" si="91"/>
        <v>0</v>
      </c>
    </row>
    <row r="2846" spans="1:20" x14ac:dyDescent="0.3">
      <c r="A2846" s="115" t="s">
        <v>263</v>
      </c>
      <c r="B2846" s="115" t="s">
        <v>216</v>
      </c>
      <c r="C2846" s="115" t="s">
        <v>97</v>
      </c>
      <c r="D2846" s="115" t="s">
        <v>86</v>
      </c>
      <c r="E2846" s="115" t="s">
        <v>86</v>
      </c>
      <c r="F2846" s="115" t="s">
        <v>86</v>
      </c>
      <c r="G2846" s="115">
        <v>1990</v>
      </c>
      <c r="H2846" s="115" t="s">
        <v>125</v>
      </c>
      <c r="I2846" s="115">
        <v>2.3114637089999999</v>
      </c>
      <c r="J2846" s="115" t="s">
        <v>36</v>
      </c>
      <c r="K2846" s="115">
        <f>INDEX(DatosProcesados!$A$1:$BF$101,MATCH(DataBase!A2846,DatosProcesados!$A$1:$A$101,0),MATCH(DataBase!J2846,DatosProcesados!$A$1:$BF$1,0))</f>
        <v>875400000</v>
      </c>
      <c r="L2846" s="115" t="str">
        <f>INDEX(Modelo!$A$9:$D$89,MATCH(DataBase!$J2846,Modelo!$A$9:$A$89,0),MATCH(DataBase!L$1,Modelo!$A$9:$D$9,0))</f>
        <v>Impacto ambiental</v>
      </c>
      <c r="M2846" s="115" t="str">
        <f>INDEX(Modelo!$A$9:$D$89,MATCH(DataBase!$J2846,Modelo!$A$9:$A$89,0),MATCH(DataBase!M$1,Modelo!$A$9:$D$9,0))</f>
        <v>Pilar 3</v>
      </c>
      <c r="N2846" s="115" t="str">
        <f>INDEX(Modelo!$A$9:$D$89,MATCH(DataBase!$J2846,Modelo!$A$9:$A$89,0),MATCH(DataBase!N$1,Modelo!$A$9:$D$9,0))</f>
        <v>negativo</v>
      </c>
      <c r="O2846" s="115">
        <f t="array" ref="O2846">IF(N2846="negativo",INDEX($AD$3:$AG$51,MATCH(1,($B2846=$AD$3:$AD$51)*($J2846=$AE$3:$AE$51),0),3),IF(N2846="positivo",INDEX($AD$55:$AG$109,MATCH(1,($B2846=$AD$55:$AD$109)*($J2846=$AE$55:$AE$109),0),3)))</f>
        <v>875400000</v>
      </c>
      <c r="P2846" s="115">
        <f t="array" ref="P2846">IF(N2846="negativo",INDEX($AD$3:$AG$51,MATCH(1,($B2846=$AD$3:$AD$51)*($J2846=$AE$3:$AE$51),0),4),IF(N2846="positivo",INDEX($AD$55:$AG$109,MATCH(1,($B2846=$AD$55:$AD$109)*($J2846=$AE$55:$AE$109),0),4)))</f>
        <v>51986</v>
      </c>
      <c r="Q2846" s="115" t="str">
        <f>VLOOKUP(M2846,Modelo!$A$2:$C$7,2,0)</f>
        <v>Gestión de Recursos Naturales y Circularidad</v>
      </c>
      <c r="R2846" s="118">
        <f t="array" ref="R2846">INDEX(Modelo!$F$1:$H$37,MATCH(1,(DataBase!Q2846=Modelo!$G$1:$G$37)*(DataBase!B2846=Modelo!$F$1:$F$37),0),3)</f>
        <v>0.15789473684210525</v>
      </c>
      <c r="S2846" s="115">
        <f t="shared" si="90"/>
        <v>0</v>
      </c>
      <c r="T2846" s="115">
        <f t="shared" si="91"/>
        <v>0</v>
      </c>
    </row>
    <row r="2847" spans="1:20" x14ac:dyDescent="0.3">
      <c r="A2847" s="115" t="s">
        <v>321</v>
      </c>
      <c r="B2847" s="115" t="s">
        <v>313</v>
      </c>
      <c r="C2847" s="115" t="s">
        <v>103</v>
      </c>
      <c r="D2847" s="115" t="s">
        <v>86</v>
      </c>
      <c r="E2847" s="115" t="s">
        <v>86</v>
      </c>
      <c r="F2847" s="115" t="s">
        <v>87</v>
      </c>
      <c r="G2847" s="115">
        <v>1949</v>
      </c>
      <c r="H2847" s="115" t="s">
        <v>125</v>
      </c>
      <c r="I2847" s="115">
        <v>16.077688644999999</v>
      </c>
      <c r="J2847" s="115" t="s">
        <v>36</v>
      </c>
      <c r="K2847" s="115">
        <f>INDEX(DatosProcesados!$A$1:$BF$101,MATCH(DataBase!A2847,DatosProcesados!$A$1:$A$101,0),MATCH(DataBase!J2847,DatosProcesados!$A$1:$BF$1,0))</f>
        <v>2309000</v>
      </c>
      <c r="L2847" s="115" t="str">
        <f>INDEX(Modelo!$A$9:$D$89,MATCH(DataBase!$J2847,Modelo!$A$9:$A$89,0),MATCH(DataBase!L$1,Modelo!$A$9:$D$9,0))</f>
        <v>Impacto ambiental</v>
      </c>
      <c r="M2847" s="115" t="str">
        <f>INDEX(Modelo!$A$9:$D$89,MATCH(DataBase!$J2847,Modelo!$A$9:$A$89,0),MATCH(DataBase!M$1,Modelo!$A$9:$D$9,0))</f>
        <v>Pilar 3</v>
      </c>
      <c r="N2847" s="115" t="str">
        <f>INDEX(Modelo!$A$9:$D$89,MATCH(DataBase!$J2847,Modelo!$A$9:$A$89,0),MATCH(DataBase!N$1,Modelo!$A$9:$D$9,0))</f>
        <v>negativo</v>
      </c>
      <c r="O2847" s="115">
        <f t="array" ref="O2847">IF(N2847="negativo",INDEX($AD$3:$AG$51,MATCH(1,($B2847=$AD$3:$AD$51)*($J2847=$AE$3:$AE$51),0),3),IF(N2847="positivo",INDEX($AD$55:$AG$109,MATCH(1,($B2847=$AD$55:$AD$109)*($J2847=$AE$55:$AE$109),0),3)))</f>
        <v>6501695</v>
      </c>
      <c r="P2847" s="115">
        <f t="array" ref="P2847">IF(N2847="negativo",INDEX($AD$3:$AG$51,MATCH(1,($B2847=$AD$3:$AD$51)*($J2847=$AE$3:$AE$51),0),4),IF(N2847="positivo",INDEX($AD$55:$AG$109,MATCH(1,($B2847=$AD$55:$AD$109)*($J2847=$AE$55:$AE$109),0),4)))</f>
        <v>56315</v>
      </c>
      <c r="Q2847" s="115" t="str">
        <f>VLOOKUP(M2847,Modelo!$A$2:$C$7,2,0)</f>
        <v>Gestión de Recursos Naturales y Circularidad</v>
      </c>
      <c r="R2847" s="118">
        <f t="array" ref="R2847">INDEX(Modelo!$F$1:$H$37,MATCH(1,(DataBase!Q2847=Modelo!$G$1:$G$37)*(DataBase!B2847=Modelo!$F$1:$F$37),0),3)</f>
        <v>5.8823529411764705E-2</v>
      </c>
      <c r="S2847" s="115">
        <f t="shared" si="90"/>
        <v>65.049616934920834</v>
      </c>
      <c r="T2847" s="115">
        <f t="shared" si="91"/>
        <v>3.826448054995343</v>
      </c>
    </row>
    <row r="2848" spans="1:20" x14ac:dyDescent="0.3">
      <c r="A2848" s="115" t="s">
        <v>363</v>
      </c>
      <c r="B2848" s="115" t="s">
        <v>313</v>
      </c>
      <c r="C2848" s="115" t="s">
        <v>103</v>
      </c>
      <c r="D2848" s="115" t="s">
        <v>87</v>
      </c>
      <c r="E2848" s="115" t="s">
        <v>87</v>
      </c>
      <c r="F2848" s="115" t="s">
        <v>87</v>
      </c>
      <c r="G2848" s="115">
        <v>1889</v>
      </c>
      <c r="H2848" s="115" t="s">
        <v>177</v>
      </c>
      <c r="I2848" s="115">
        <v>2.3075606390000001</v>
      </c>
      <c r="J2848" s="115" t="s">
        <v>36</v>
      </c>
      <c r="K2848" s="115" t="str">
        <f>INDEX(DatosProcesados!$A$1:$BF$101,MATCH(DataBase!A2848,DatosProcesados!$A$1:$A$101,0),MATCH(DataBase!J2848,DatosProcesados!$A$1:$BF$1,0))</f>
        <v>No informa</v>
      </c>
      <c r="L2848" s="115" t="str">
        <f>INDEX(Modelo!$A$9:$D$89,MATCH(DataBase!$J2848,Modelo!$A$9:$A$89,0),MATCH(DataBase!L$1,Modelo!$A$9:$D$9,0))</f>
        <v>Impacto ambiental</v>
      </c>
      <c r="M2848" s="115" t="str">
        <f>INDEX(Modelo!$A$9:$D$89,MATCH(DataBase!$J2848,Modelo!$A$9:$A$89,0),MATCH(DataBase!M$1,Modelo!$A$9:$D$9,0))</f>
        <v>Pilar 3</v>
      </c>
      <c r="N2848" s="115" t="str">
        <f>INDEX(Modelo!$A$9:$D$89,MATCH(DataBase!$J2848,Modelo!$A$9:$A$89,0),MATCH(DataBase!N$1,Modelo!$A$9:$D$9,0))</f>
        <v>negativo</v>
      </c>
      <c r="O2848" s="115">
        <f t="array" ref="O2848">IF(N2848="negativo",INDEX($AD$3:$AG$51,MATCH(1,($B2848=$AD$3:$AD$51)*($J2848=$AE$3:$AE$51),0),3),IF(N2848="positivo",INDEX($AD$55:$AG$109,MATCH(1,($B2848=$AD$55:$AD$109)*($J2848=$AE$55:$AE$109),0),3)))</f>
        <v>6501695</v>
      </c>
      <c r="P2848" s="115">
        <f t="array" ref="P2848">IF(N2848="negativo",INDEX($AD$3:$AG$51,MATCH(1,($B2848=$AD$3:$AD$51)*($J2848=$AE$3:$AE$51),0),4),IF(N2848="positivo",INDEX($AD$55:$AG$109,MATCH(1,($B2848=$AD$55:$AD$109)*($J2848=$AE$55:$AE$109),0),4)))</f>
        <v>56315</v>
      </c>
      <c r="Q2848" s="115" t="str">
        <f>VLOOKUP(M2848,Modelo!$A$2:$C$7,2,0)</f>
        <v>Gestión de Recursos Naturales y Circularidad</v>
      </c>
      <c r="R2848" s="118">
        <f t="array" ref="R2848">INDEX(Modelo!$F$1:$H$37,MATCH(1,(DataBase!Q2848=Modelo!$G$1:$G$37)*(DataBase!B2848=Modelo!$F$1:$F$37),0),3)</f>
        <v>5.8823529411764705E-2</v>
      </c>
      <c r="S2848" s="115">
        <f t="shared" si="90"/>
        <v>0</v>
      </c>
      <c r="T2848" s="115">
        <f t="shared" si="91"/>
        <v>0</v>
      </c>
    </row>
    <row r="2849" spans="1:20" x14ac:dyDescent="0.3">
      <c r="A2849" s="115" t="s">
        <v>423</v>
      </c>
      <c r="B2849" s="115" t="s">
        <v>407</v>
      </c>
      <c r="C2849" s="115" t="s">
        <v>103</v>
      </c>
      <c r="D2849" s="115" t="s">
        <v>86</v>
      </c>
      <c r="E2849" s="115" t="s">
        <v>87</v>
      </c>
      <c r="F2849" s="115" t="s">
        <v>87</v>
      </c>
      <c r="G2849" s="115">
        <v>1985</v>
      </c>
      <c r="H2849" s="115" t="s">
        <v>422</v>
      </c>
      <c r="I2849" s="115">
        <v>4.2502446559999996</v>
      </c>
      <c r="J2849" s="115" t="s">
        <v>36</v>
      </c>
      <c r="K2849" s="115">
        <f>INDEX(DatosProcesados!$A$1:$BF$101,MATCH(DataBase!A2849,DatosProcesados!$A$1:$A$101,0),MATCH(DataBase!J2849,DatosProcesados!$A$1:$BF$1,0))</f>
        <v>276755</v>
      </c>
      <c r="L2849" s="115" t="str">
        <f>INDEX(Modelo!$A$9:$D$89,MATCH(DataBase!$J2849,Modelo!$A$9:$A$89,0),MATCH(DataBase!L$1,Modelo!$A$9:$D$9,0))</f>
        <v>Impacto ambiental</v>
      </c>
      <c r="M2849" s="115" t="str">
        <f>INDEX(Modelo!$A$9:$D$89,MATCH(DataBase!$J2849,Modelo!$A$9:$A$89,0),MATCH(DataBase!M$1,Modelo!$A$9:$D$9,0))</f>
        <v>Pilar 3</v>
      </c>
      <c r="N2849" s="115" t="str">
        <f>INDEX(Modelo!$A$9:$D$89,MATCH(DataBase!$J2849,Modelo!$A$9:$A$89,0),MATCH(DataBase!N$1,Modelo!$A$9:$D$9,0))</f>
        <v>negativo</v>
      </c>
      <c r="O2849" s="115">
        <f t="array" ref="O2849">IF(N2849="negativo",INDEX($AD$3:$AG$51,MATCH(1,($B2849=$AD$3:$AD$51)*($J2849=$AE$3:$AE$51),0),3),IF(N2849="positivo",INDEX($AD$55:$AG$109,MATCH(1,($B2849=$AD$55:$AD$109)*($J2849=$AE$55:$AE$109),0),3)))</f>
        <v>256989418</v>
      </c>
      <c r="P2849" s="115">
        <f t="array" ref="P2849">IF(N2849="negativo",INDEX($AD$3:$AG$51,MATCH(1,($B2849=$AD$3:$AD$51)*($J2849=$AE$3:$AE$51),0),4),IF(N2849="positivo",INDEX($AD$55:$AG$109,MATCH(1,($B2849=$AD$55:$AD$109)*($J2849=$AE$55:$AE$109),0),4)))</f>
        <v>276755</v>
      </c>
      <c r="Q2849" s="115" t="str">
        <f>VLOOKUP(M2849,Modelo!$A$2:$C$7,2,0)</f>
        <v>Gestión de Recursos Naturales y Circularidad</v>
      </c>
      <c r="R2849" s="118">
        <f t="array" ref="R2849">INDEX(Modelo!$F$1:$H$37,MATCH(1,(DataBase!Q2849=Modelo!$G$1:$G$37)*(DataBase!B2849=Modelo!$F$1:$F$37),0),3)</f>
        <v>0.19230769230769232</v>
      </c>
      <c r="S2849" s="115">
        <f t="shared" si="90"/>
        <v>100</v>
      </c>
      <c r="T2849" s="115">
        <f t="shared" si="91"/>
        <v>19.230769230769234</v>
      </c>
    </row>
    <row r="2850" spans="1:20" x14ac:dyDescent="0.3">
      <c r="A2850" s="115" t="s">
        <v>172</v>
      </c>
      <c r="B2850" s="115" t="s">
        <v>84</v>
      </c>
      <c r="C2850" s="115" t="s">
        <v>103</v>
      </c>
      <c r="D2850" s="115" t="s">
        <v>86</v>
      </c>
      <c r="E2850" s="115" t="s">
        <v>87</v>
      </c>
      <c r="F2850" s="115" t="s">
        <v>86</v>
      </c>
      <c r="G2850" s="115">
        <v>1966</v>
      </c>
      <c r="H2850" s="115" t="s">
        <v>125</v>
      </c>
      <c r="I2850" s="115">
        <v>2.6355685659999999</v>
      </c>
      <c r="J2850" s="115" t="s">
        <v>36</v>
      </c>
      <c r="K2850" s="115">
        <f>INDEX(DatosProcesados!$A$1:$BF$101,MATCH(DataBase!A2850,DatosProcesados!$A$1:$A$101,0),MATCH(DataBase!J2850,DatosProcesados!$A$1:$BF$1,0))</f>
        <v>16050</v>
      </c>
      <c r="L2850" s="115" t="str">
        <f>INDEX(Modelo!$A$9:$D$89,MATCH(DataBase!$J2850,Modelo!$A$9:$A$89,0),MATCH(DataBase!L$1,Modelo!$A$9:$D$9,0))</f>
        <v>Impacto ambiental</v>
      </c>
      <c r="M2850" s="115" t="str">
        <f>INDEX(Modelo!$A$9:$D$89,MATCH(DataBase!$J2850,Modelo!$A$9:$A$89,0),MATCH(DataBase!M$1,Modelo!$A$9:$D$9,0))</f>
        <v>Pilar 3</v>
      </c>
      <c r="N2850" s="115" t="str">
        <f>INDEX(Modelo!$A$9:$D$89,MATCH(DataBase!$J2850,Modelo!$A$9:$A$89,0),MATCH(DataBase!N$1,Modelo!$A$9:$D$9,0))</f>
        <v>negativo</v>
      </c>
      <c r="O2850" s="115">
        <f t="array" ref="O2850">IF(N2850="negativo",INDEX($AD$3:$AG$51,MATCH(1,($B2850=$AD$3:$AD$51)*($J2850=$AE$3:$AE$51),0),3),IF(N2850="positivo",INDEX($AD$55:$AG$109,MATCH(1,($B2850=$AD$55:$AD$109)*($J2850=$AE$55:$AE$109),0),3)))</f>
        <v>25125280889</v>
      </c>
      <c r="P2850" s="115">
        <f t="array" ref="P2850">IF(N2850="negativo",INDEX($AD$3:$AG$51,MATCH(1,($B2850=$AD$3:$AD$51)*($J2850=$AE$3:$AE$51),0),4),IF(N2850="positivo",INDEX($AD$55:$AG$109,MATCH(1,($B2850=$AD$55:$AD$109)*($J2850=$AE$55:$AE$109),0),4)))</f>
        <v>1026.472</v>
      </c>
      <c r="Q2850" s="115" t="str">
        <f>VLOOKUP(M2850,Modelo!$A$2:$C$7,2,0)</f>
        <v>Gestión de Recursos Naturales y Circularidad</v>
      </c>
      <c r="R2850" s="118">
        <f t="array" ref="R2850">INDEX(Modelo!$F$1:$H$37,MATCH(1,(DataBase!Q2850=Modelo!$G$1:$G$37)*(DataBase!B2850=Modelo!$F$1:$F$37),0),3)</f>
        <v>5.8823529411764705E-2</v>
      </c>
      <c r="S2850" s="115">
        <f t="shared" si="90"/>
        <v>99.999940205529725</v>
      </c>
      <c r="T2850" s="115">
        <f t="shared" si="91"/>
        <v>5.8823494238546896</v>
      </c>
    </row>
    <row r="2851" spans="1:20" x14ac:dyDescent="0.3">
      <c r="A2851" s="115" t="s">
        <v>158</v>
      </c>
      <c r="B2851" s="115" t="s">
        <v>84</v>
      </c>
      <c r="C2851" s="115" t="s">
        <v>97</v>
      </c>
      <c r="D2851" s="115" t="s">
        <v>86</v>
      </c>
      <c r="E2851" s="115" t="s">
        <v>87</v>
      </c>
      <c r="F2851" s="115" t="s">
        <v>87</v>
      </c>
      <c r="G2851" s="115">
        <v>1896</v>
      </c>
      <c r="H2851" s="115" t="s">
        <v>125</v>
      </c>
      <c r="I2851" s="115">
        <v>3.7166394839999999</v>
      </c>
      <c r="J2851" s="115" t="s">
        <v>36</v>
      </c>
      <c r="K2851" s="115">
        <f>INDEX(DatosProcesados!$A$1:$BF$101,MATCH(DataBase!A2851,DatosProcesados!$A$1:$A$101,0),MATCH(DataBase!J2851,DatosProcesados!$A$1:$BF$1,0))</f>
        <v>28066</v>
      </c>
      <c r="L2851" s="115" t="str">
        <f>INDEX(Modelo!$A$9:$D$89,MATCH(DataBase!$J2851,Modelo!$A$9:$A$89,0),MATCH(DataBase!L$1,Modelo!$A$9:$D$9,0))</f>
        <v>Impacto ambiental</v>
      </c>
      <c r="M2851" s="115" t="str">
        <f>INDEX(Modelo!$A$9:$D$89,MATCH(DataBase!$J2851,Modelo!$A$9:$A$89,0),MATCH(DataBase!M$1,Modelo!$A$9:$D$9,0))</f>
        <v>Pilar 3</v>
      </c>
      <c r="N2851" s="115" t="str">
        <f>INDEX(Modelo!$A$9:$D$89,MATCH(DataBase!$J2851,Modelo!$A$9:$A$89,0),MATCH(DataBase!N$1,Modelo!$A$9:$D$9,0))</f>
        <v>negativo</v>
      </c>
      <c r="O2851" s="115">
        <f t="array" ref="O2851">IF(N2851="negativo",INDEX($AD$3:$AG$51,MATCH(1,($B2851=$AD$3:$AD$51)*($J2851=$AE$3:$AE$51),0),3),IF(N2851="positivo",INDEX($AD$55:$AG$109,MATCH(1,($B2851=$AD$55:$AD$109)*($J2851=$AE$55:$AE$109),0),3)))</f>
        <v>25125280889</v>
      </c>
      <c r="P2851" s="115">
        <f t="array" ref="P2851">IF(N2851="negativo",INDEX($AD$3:$AG$51,MATCH(1,($B2851=$AD$3:$AD$51)*($J2851=$AE$3:$AE$51),0),4),IF(N2851="positivo",INDEX($AD$55:$AG$109,MATCH(1,($B2851=$AD$55:$AD$109)*($J2851=$AE$55:$AE$109),0),4)))</f>
        <v>1026.472</v>
      </c>
      <c r="Q2851" s="115" t="str">
        <f>VLOOKUP(M2851,Modelo!$A$2:$C$7,2,0)</f>
        <v>Gestión de Recursos Naturales y Circularidad</v>
      </c>
      <c r="R2851" s="118">
        <f t="array" ref="R2851">INDEX(Modelo!$F$1:$H$37,MATCH(1,(DataBase!Q2851=Modelo!$G$1:$G$37)*(DataBase!B2851=Modelo!$F$1:$F$37),0),3)</f>
        <v>5.8823529411764705E-2</v>
      </c>
      <c r="S2851" s="115">
        <f t="shared" si="90"/>
        <v>99.999892381186811</v>
      </c>
      <c r="T2851" s="115">
        <f t="shared" si="91"/>
        <v>5.8823466106580478</v>
      </c>
    </row>
    <row r="2852" spans="1:20" x14ac:dyDescent="0.3">
      <c r="A2852" s="115" t="s">
        <v>310</v>
      </c>
      <c r="B2852" s="115" t="s">
        <v>216</v>
      </c>
      <c r="C2852" s="115" t="s">
        <v>85</v>
      </c>
      <c r="D2852" s="115" t="s">
        <v>86</v>
      </c>
      <c r="E2852" s="115" t="s">
        <v>87</v>
      </c>
      <c r="F2852" s="115" t="s">
        <v>87</v>
      </c>
      <c r="G2852" s="115">
        <v>1908</v>
      </c>
      <c r="H2852" s="115" t="s">
        <v>244</v>
      </c>
      <c r="I2852" s="115">
        <v>1.2123628230000001</v>
      </c>
      <c r="J2852" s="115" t="s">
        <v>36</v>
      </c>
      <c r="K2852" s="115" t="str">
        <f>INDEX(DatosProcesados!$A$1:$BF$101,MATCH(DataBase!A2852,DatosProcesados!$A$1:$A$101,0),MATCH(DataBase!J2852,DatosProcesados!$A$1:$BF$1,0))</f>
        <v>No informa</v>
      </c>
      <c r="L2852" s="115" t="str">
        <f>INDEX(Modelo!$A$9:$D$89,MATCH(DataBase!$J2852,Modelo!$A$9:$A$89,0),MATCH(DataBase!L$1,Modelo!$A$9:$D$9,0))</f>
        <v>Impacto ambiental</v>
      </c>
      <c r="M2852" s="115" t="str">
        <f>INDEX(Modelo!$A$9:$D$89,MATCH(DataBase!$J2852,Modelo!$A$9:$A$89,0),MATCH(DataBase!M$1,Modelo!$A$9:$D$9,0))</f>
        <v>Pilar 3</v>
      </c>
      <c r="N2852" s="115" t="str">
        <f>INDEX(Modelo!$A$9:$D$89,MATCH(DataBase!$J2852,Modelo!$A$9:$A$89,0),MATCH(DataBase!N$1,Modelo!$A$9:$D$9,0))</f>
        <v>negativo</v>
      </c>
      <c r="O2852" s="115">
        <f t="array" ref="O2852">IF(N2852="negativo",INDEX($AD$3:$AG$51,MATCH(1,($B2852=$AD$3:$AD$51)*($J2852=$AE$3:$AE$51),0),3),IF(N2852="positivo",INDEX($AD$55:$AG$109,MATCH(1,($B2852=$AD$55:$AD$109)*($J2852=$AE$55:$AE$109),0),3)))</f>
        <v>875400000</v>
      </c>
      <c r="P2852" s="115">
        <f t="array" ref="P2852">IF(N2852="negativo",INDEX($AD$3:$AG$51,MATCH(1,($B2852=$AD$3:$AD$51)*($J2852=$AE$3:$AE$51),0),4),IF(N2852="positivo",INDEX($AD$55:$AG$109,MATCH(1,($B2852=$AD$55:$AD$109)*($J2852=$AE$55:$AE$109),0),4)))</f>
        <v>51986</v>
      </c>
      <c r="Q2852" s="115" t="str">
        <f>VLOOKUP(M2852,Modelo!$A$2:$C$7,2,0)</f>
        <v>Gestión de Recursos Naturales y Circularidad</v>
      </c>
      <c r="R2852" s="118">
        <f t="array" ref="R2852">INDEX(Modelo!$F$1:$H$37,MATCH(1,(DataBase!Q2852=Modelo!$G$1:$G$37)*(DataBase!B2852=Modelo!$F$1:$F$37),0),3)</f>
        <v>0.15789473684210525</v>
      </c>
      <c r="S2852" s="115">
        <f t="shared" si="90"/>
        <v>0</v>
      </c>
      <c r="T2852" s="115">
        <f t="shared" si="91"/>
        <v>0</v>
      </c>
    </row>
    <row r="2853" spans="1:20" x14ac:dyDescent="0.3">
      <c r="A2853" s="115" t="s">
        <v>441</v>
      </c>
      <c r="B2853" s="115" t="s">
        <v>407</v>
      </c>
      <c r="C2853" s="115" t="s">
        <v>103</v>
      </c>
      <c r="D2853" s="115" t="s">
        <v>86</v>
      </c>
      <c r="E2853" s="115" t="s">
        <v>87</v>
      </c>
      <c r="F2853" s="115" t="s">
        <v>87</v>
      </c>
      <c r="G2853" s="115">
        <v>2002</v>
      </c>
      <c r="H2853" s="115" t="s">
        <v>177</v>
      </c>
      <c r="I2853" s="115">
        <v>2.4203671080000002</v>
      </c>
      <c r="J2853" s="115" t="s">
        <v>36</v>
      </c>
      <c r="K2853" s="115">
        <f>INDEX(DatosProcesados!$A$1:$BF$101,MATCH(DataBase!A2853,DatosProcesados!$A$1:$A$101,0),MATCH(DataBase!J2853,DatosProcesados!$A$1:$BF$1,0))</f>
        <v>256989418</v>
      </c>
      <c r="L2853" s="115" t="str">
        <f>INDEX(Modelo!$A$9:$D$89,MATCH(DataBase!$J2853,Modelo!$A$9:$A$89,0),MATCH(DataBase!L$1,Modelo!$A$9:$D$9,0))</f>
        <v>Impacto ambiental</v>
      </c>
      <c r="M2853" s="115" t="str">
        <f>INDEX(Modelo!$A$9:$D$89,MATCH(DataBase!$J2853,Modelo!$A$9:$A$89,0),MATCH(DataBase!M$1,Modelo!$A$9:$D$9,0))</f>
        <v>Pilar 3</v>
      </c>
      <c r="N2853" s="115" t="str">
        <f>INDEX(Modelo!$A$9:$D$89,MATCH(DataBase!$J2853,Modelo!$A$9:$A$89,0),MATCH(DataBase!N$1,Modelo!$A$9:$D$9,0))</f>
        <v>negativo</v>
      </c>
      <c r="O2853" s="115">
        <f t="array" ref="O2853">IF(N2853="negativo",INDEX($AD$3:$AG$51,MATCH(1,($B2853=$AD$3:$AD$51)*($J2853=$AE$3:$AE$51),0),3),IF(N2853="positivo",INDEX($AD$55:$AG$109,MATCH(1,($B2853=$AD$55:$AD$109)*($J2853=$AE$55:$AE$109),0),3)))</f>
        <v>256989418</v>
      </c>
      <c r="P2853" s="115">
        <f t="array" ref="P2853">IF(N2853="negativo",INDEX($AD$3:$AG$51,MATCH(1,($B2853=$AD$3:$AD$51)*($J2853=$AE$3:$AE$51),0),4),IF(N2853="positivo",INDEX($AD$55:$AG$109,MATCH(1,($B2853=$AD$55:$AD$109)*($J2853=$AE$55:$AE$109),0),4)))</f>
        <v>276755</v>
      </c>
      <c r="Q2853" s="115" t="str">
        <f>VLOOKUP(M2853,Modelo!$A$2:$C$7,2,0)</f>
        <v>Gestión de Recursos Naturales y Circularidad</v>
      </c>
      <c r="R2853" s="118">
        <f t="array" ref="R2853">INDEX(Modelo!$F$1:$H$37,MATCH(1,(DataBase!Q2853=Modelo!$G$1:$G$37)*(DataBase!B2853=Modelo!$F$1:$F$37),0),3)</f>
        <v>0.19230769230769232</v>
      </c>
      <c r="S2853" s="115">
        <f t="shared" si="90"/>
        <v>0</v>
      </c>
      <c r="T2853" s="115">
        <f t="shared" si="91"/>
        <v>0</v>
      </c>
    </row>
    <row r="2854" spans="1:20" x14ac:dyDescent="0.3">
      <c r="A2854" s="115" t="s">
        <v>454</v>
      </c>
      <c r="B2854" s="115" t="s">
        <v>407</v>
      </c>
      <c r="C2854" s="115" t="s">
        <v>103</v>
      </c>
      <c r="D2854" s="115" t="s">
        <v>86</v>
      </c>
      <c r="E2854" s="115" t="s">
        <v>87</v>
      </c>
      <c r="F2854" s="115" t="s">
        <v>87</v>
      </c>
      <c r="G2854" s="115">
        <v>2003</v>
      </c>
      <c r="H2854" s="115" t="s">
        <v>422</v>
      </c>
      <c r="I2854" s="115">
        <v>1.3219259999999999</v>
      </c>
      <c r="J2854" s="115" t="s">
        <v>36</v>
      </c>
      <c r="K2854" s="115">
        <f>INDEX(DatosProcesados!$A$1:$BF$101,MATCH(DataBase!A2854,DatosProcesados!$A$1:$A$101,0),MATCH(DataBase!J2854,DatosProcesados!$A$1:$BF$1,0))</f>
        <v>134086000</v>
      </c>
      <c r="L2854" s="115" t="str">
        <f>INDEX(Modelo!$A$9:$D$89,MATCH(DataBase!$J2854,Modelo!$A$9:$A$89,0),MATCH(DataBase!L$1,Modelo!$A$9:$D$9,0))</f>
        <v>Impacto ambiental</v>
      </c>
      <c r="M2854" s="115" t="str">
        <f>INDEX(Modelo!$A$9:$D$89,MATCH(DataBase!$J2854,Modelo!$A$9:$A$89,0),MATCH(DataBase!M$1,Modelo!$A$9:$D$9,0))</f>
        <v>Pilar 3</v>
      </c>
      <c r="N2854" s="115" t="str">
        <f>INDEX(Modelo!$A$9:$D$89,MATCH(DataBase!$J2854,Modelo!$A$9:$A$89,0),MATCH(DataBase!N$1,Modelo!$A$9:$D$9,0))</f>
        <v>negativo</v>
      </c>
      <c r="O2854" s="115">
        <f t="array" ref="O2854">IF(N2854="negativo",INDEX($AD$3:$AG$51,MATCH(1,($B2854=$AD$3:$AD$51)*($J2854=$AE$3:$AE$51),0),3),IF(N2854="positivo",INDEX($AD$55:$AG$109,MATCH(1,($B2854=$AD$55:$AD$109)*($J2854=$AE$55:$AE$109),0),3)))</f>
        <v>256989418</v>
      </c>
      <c r="P2854" s="115">
        <f t="array" ref="P2854">IF(N2854="negativo",INDEX($AD$3:$AG$51,MATCH(1,($B2854=$AD$3:$AD$51)*($J2854=$AE$3:$AE$51),0),4),IF(N2854="positivo",INDEX($AD$55:$AG$109,MATCH(1,($B2854=$AD$55:$AD$109)*($J2854=$AE$55:$AE$109),0),4)))</f>
        <v>276755</v>
      </c>
      <c r="Q2854" s="115" t="str">
        <f>VLOOKUP(M2854,Modelo!$A$2:$C$7,2,0)</f>
        <v>Gestión de Recursos Naturales y Circularidad</v>
      </c>
      <c r="R2854" s="118">
        <f t="array" ref="R2854">INDEX(Modelo!$F$1:$H$37,MATCH(1,(DataBase!Q2854=Modelo!$G$1:$G$37)*(DataBase!B2854=Modelo!$F$1:$F$37),0),3)</f>
        <v>0.19230769230769232</v>
      </c>
      <c r="S2854" s="115">
        <f t="shared" si="90"/>
        <v>47.875868904838562</v>
      </c>
      <c r="T2854" s="115">
        <f t="shared" si="91"/>
        <v>9.2068978663151082</v>
      </c>
    </row>
    <row r="2855" spans="1:20" x14ac:dyDescent="0.3">
      <c r="A2855" s="115" t="s">
        <v>477</v>
      </c>
      <c r="B2855" s="115" t="s">
        <v>467</v>
      </c>
      <c r="C2855" s="115" t="s">
        <v>103</v>
      </c>
      <c r="D2855" s="115" t="s">
        <v>86</v>
      </c>
      <c r="E2855" s="115" t="s">
        <v>86</v>
      </c>
      <c r="F2855" s="115" t="s">
        <v>86</v>
      </c>
      <c r="G2855" s="115">
        <v>1985</v>
      </c>
      <c r="H2855" s="115" t="s">
        <v>125</v>
      </c>
      <c r="I2855" s="115">
        <v>0.441609957</v>
      </c>
      <c r="J2855" s="115" t="s">
        <v>36</v>
      </c>
      <c r="K2855" s="115" t="str">
        <f>INDEX(DatosProcesados!$A$1:$BF$101,MATCH(DataBase!A2855,DatosProcesados!$A$1:$A$101,0),MATCH(DataBase!J2855,DatosProcesados!$A$1:$BF$1,0))</f>
        <v>No informa</v>
      </c>
      <c r="L2855" s="115" t="str">
        <f>INDEX(Modelo!$A$9:$D$89,MATCH(DataBase!$J2855,Modelo!$A$9:$A$89,0),MATCH(DataBase!L$1,Modelo!$A$9:$D$9,0))</f>
        <v>Impacto ambiental</v>
      </c>
      <c r="M2855" s="115" t="str">
        <f>INDEX(Modelo!$A$9:$D$89,MATCH(DataBase!$J2855,Modelo!$A$9:$A$89,0),MATCH(DataBase!M$1,Modelo!$A$9:$D$9,0))</f>
        <v>Pilar 3</v>
      </c>
      <c r="N2855" s="115" t="str">
        <f>INDEX(Modelo!$A$9:$D$89,MATCH(DataBase!$J2855,Modelo!$A$9:$A$89,0),MATCH(DataBase!N$1,Modelo!$A$9:$D$9,0))</f>
        <v>negativo</v>
      </c>
      <c r="O2855" s="115">
        <f t="array" ref="O2855">IF(N2855="negativo",INDEX($AD$3:$AG$51,MATCH(1,($B2855=$AD$3:$AD$51)*($J2855=$AE$3:$AE$51),0),3),IF(N2855="positivo",INDEX($AD$55:$AG$109,MATCH(1,($B2855=$AD$55:$AD$109)*($J2855=$AE$55:$AE$109),0),3)))</f>
        <v>2375440</v>
      </c>
      <c r="P2855" s="115">
        <f t="array" ref="P2855">IF(N2855="negativo",INDEX($AD$3:$AG$51,MATCH(1,($B2855=$AD$3:$AD$51)*($J2855=$AE$3:$AE$51),0),4),IF(N2855="positivo",INDEX($AD$55:$AG$109,MATCH(1,($B2855=$AD$55:$AD$109)*($J2855=$AE$55:$AE$109),0),4)))</f>
        <v>2375440</v>
      </c>
      <c r="Q2855" s="115" t="str">
        <f>VLOOKUP(M2855,Modelo!$A$2:$C$7,2,0)</f>
        <v>Gestión de Recursos Naturales y Circularidad</v>
      </c>
      <c r="R2855" s="118">
        <f t="array" ref="R2855">INDEX(Modelo!$F$1:$H$37,MATCH(1,(DataBase!Q2855=Modelo!$G$1:$G$37)*(DataBase!B2855=Modelo!$F$1:$F$37),0),3)</f>
        <v>0.23809523809523808</v>
      </c>
      <c r="S2855" s="115">
        <f t="shared" si="90"/>
        <v>0</v>
      </c>
      <c r="T2855" s="115">
        <f t="shared" si="91"/>
        <v>0</v>
      </c>
    </row>
    <row r="2856" spans="1:20" x14ac:dyDescent="0.3">
      <c r="A2856" s="115" t="s">
        <v>256</v>
      </c>
      <c r="B2856" s="115" t="s">
        <v>216</v>
      </c>
      <c r="C2856" s="115" t="s">
        <v>103</v>
      </c>
      <c r="D2856" s="115" t="s">
        <v>87</v>
      </c>
      <c r="E2856" s="115" t="s">
        <v>86</v>
      </c>
      <c r="F2856" s="115" t="s">
        <v>86</v>
      </c>
      <c r="G2856" s="115">
        <v>1964</v>
      </c>
      <c r="H2856" s="115" t="s">
        <v>125</v>
      </c>
      <c r="I2856" s="115">
        <v>2.4859553989999998</v>
      </c>
      <c r="J2856" s="115" t="s">
        <v>36</v>
      </c>
      <c r="K2856" s="115" t="str">
        <f>INDEX(DatosProcesados!$A$1:$BF$101,MATCH(DataBase!A2856,DatosProcesados!$A$1:$A$101,0),MATCH(DataBase!J2856,DatosProcesados!$A$1:$BF$1,0))</f>
        <v>No informa</v>
      </c>
      <c r="L2856" s="115" t="str">
        <f>INDEX(Modelo!$A$9:$D$89,MATCH(DataBase!$J2856,Modelo!$A$9:$A$89,0),MATCH(DataBase!L$1,Modelo!$A$9:$D$9,0))</f>
        <v>Impacto ambiental</v>
      </c>
      <c r="M2856" s="115" t="str">
        <f>INDEX(Modelo!$A$9:$D$89,MATCH(DataBase!$J2856,Modelo!$A$9:$A$89,0),MATCH(DataBase!M$1,Modelo!$A$9:$D$9,0))</f>
        <v>Pilar 3</v>
      </c>
      <c r="N2856" s="115" t="str">
        <f>INDEX(Modelo!$A$9:$D$89,MATCH(DataBase!$J2856,Modelo!$A$9:$A$89,0),MATCH(DataBase!N$1,Modelo!$A$9:$D$9,0))</f>
        <v>negativo</v>
      </c>
      <c r="O2856" s="115">
        <f t="array" ref="O2856">IF(N2856="negativo",INDEX($AD$3:$AG$51,MATCH(1,($B2856=$AD$3:$AD$51)*($J2856=$AE$3:$AE$51),0),3),IF(N2856="positivo",INDEX($AD$55:$AG$109,MATCH(1,($B2856=$AD$55:$AD$109)*($J2856=$AE$55:$AE$109),0),3)))</f>
        <v>875400000</v>
      </c>
      <c r="P2856" s="115">
        <f t="array" ref="P2856">IF(N2856="negativo",INDEX($AD$3:$AG$51,MATCH(1,($B2856=$AD$3:$AD$51)*($J2856=$AE$3:$AE$51),0),4),IF(N2856="positivo",INDEX($AD$55:$AG$109,MATCH(1,($B2856=$AD$55:$AD$109)*($J2856=$AE$55:$AE$109),0),4)))</f>
        <v>51986</v>
      </c>
      <c r="Q2856" s="115" t="str">
        <f>VLOOKUP(M2856,Modelo!$A$2:$C$7,2,0)</f>
        <v>Gestión de Recursos Naturales y Circularidad</v>
      </c>
      <c r="R2856" s="118">
        <f t="array" ref="R2856">INDEX(Modelo!$F$1:$H$37,MATCH(1,(DataBase!Q2856=Modelo!$G$1:$G$37)*(DataBase!B2856=Modelo!$F$1:$F$37),0),3)</f>
        <v>0.15789473684210525</v>
      </c>
      <c r="S2856" s="115">
        <f t="shared" si="90"/>
        <v>0</v>
      </c>
      <c r="T2856" s="115">
        <f t="shared" si="91"/>
        <v>0</v>
      </c>
    </row>
    <row r="2857" spans="1:20" x14ac:dyDescent="0.3">
      <c r="A2857" s="115" t="s">
        <v>305</v>
      </c>
      <c r="B2857" s="115" t="s">
        <v>216</v>
      </c>
      <c r="C2857" s="115" t="s">
        <v>103</v>
      </c>
      <c r="D2857" s="115" t="s">
        <v>87</v>
      </c>
      <c r="E2857" s="115" t="s">
        <v>86</v>
      </c>
      <c r="F2857" s="115" t="s">
        <v>86</v>
      </c>
      <c r="G2857" s="115">
        <v>1940</v>
      </c>
      <c r="H2857" s="115" t="s">
        <v>125</v>
      </c>
      <c r="I2857" s="115">
        <v>1.340540112</v>
      </c>
      <c r="J2857" s="115" t="s">
        <v>36</v>
      </c>
      <c r="K2857" s="115">
        <f>INDEX(DatosProcesados!$A$1:$BF$101,MATCH(DataBase!A2857,DatosProcesados!$A$1:$A$101,0),MATCH(DataBase!J2857,DatosProcesados!$A$1:$BF$1,0))</f>
        <v>51986</v>
      </c>
      <c r="L2857" s="115" t="str">
        <f>INDEX(Modelo!$A$9:$D$89,MATCH(DataBase!$J2857,Modelo!$A$9:$A$89,0),MATCH(DataBase!L$1,Modelo!$A$9:$D$9,0))</f>
        <v>Impacto ambiental</v>
      </c>
      <c r="M2857" s="115" t="str">
        <f>INDEX(Modelo!$A$9:$D$89,MATCH(DataBase!$J2857,Modelo!$A$9:$A$89,0),MATCH(DataBase!M$1,Modelo!$A$9:$D$9,0))</f>
        <v>Pilar 3</v>
      </c>
      <c r="N2857" s="115" t="str">
        <f>INDEX(Modelo!$A$9:$D$89,MATCH(DataBase!$J2857,Modelo!$A$9:$A$89,0),MATCH(DataBase!N$1,Modelo!$A$9:$D$9,0))</f>
        <v>negativo</v>
      </c>
      <c r="O2857" s="115">
        <f t="array" ref="O2857">IF(N2857="negativo",INDEX($AD$3:$AG$51,MATCH(1,($B2857=$AD$3:$AD$51)*($J2857=$AE$3:$AE$51),0),3),IF(N2857="positivo",INDEX($AD$55:$AG$109,MATCH(1,($B2857=$AD$55:$AD$109)*($J2857=$AE$55:$AE$109),0),3)))</f>
        <v>875400000</v>
      </c>
      <c r="P2857" s="115">
        <f t="array" ref="P2857">IF(N2857="negativo",INDEX($AD$3:$AG$51,MATCH(1,($B2857=$AD$3:$AD$51)*($J2857=$AE$3:$AE$51),0),4),IF(N2857="positivo",INDEX($AD$55:$AG$109,MATCH(1,($B2857=$AD$55:$AD$109)*($J2857=$AE$55:$AE$109),0),4)))</f>
        <v>51986</v>
      </c>
      <c r="Q2857" s="115" t="str">
        <f>VLOOKUP(M2857,Modelo!$A$2:$C$7,2,0)</f>
        <v>Gestión de Recursos Naturales y Circularidad</v>
      </c>
      <c r="R2857" s="118">
        <f t="array" ref="R2857">INDEX(Modelo!$F$1:$H$37,MATCH(1,(DataBase!Q2857=Modelo!$G$1:$G$37)*(DataBase!B2857=Modelo!$F$1:$F$37),0),3)</f>
        <v>0.15789473684210525</v>
      </c>
      <c r="S2857" s="115">
        <f t="shared" si="90"/>
        <v>100</v>
      </c>
      <c r="T2857" s="115">
        <f t="shared" si="91"/>
        <v>15.789473684210526</v>
      </c>
    </row>
    <row r="2858" spans="1:20" x14ac:dyDescent="0.3">
      <c r="A2858" s="115" t="s">
        <v>432</v>
      </c>
      <c r="B2858" s="115" t="s">
        <v>407</v>
      </c>
      <c r="C2858" s="115" t="s">
        <v>103</v>
      </c>
      <c r="D2858" s="115" t="s">
        <v>86</v>
      </c>
      <c r="E2858" s="115" t="s">
        <v>86</v>
      </c>
      <c r="F2858" s="115" t="s">
        <v>86</v>
      </c>
      <c r="G2858" s="115">
        <v>1956</v>
      </c>
      <c r="H2858" s="115" t="s">
        <v>125</v>
      </c>
      <c r="I2858" s="115">
        <v>2.660692144</v>
      </c>
      <c r="J2858" s="115" t="s">
        <v>36</v>
      </c>
      <c r="K2858" s="115">
        <f>INDEX(DatosProcesados!$A$1:$BF$101,MATCH(DataBase!A2858,DatosProcesados!$A$1:$A$101,0),MATCH(DataBase!J2858,DatosProcesados!$A$1:$BF$1,0))</f>
        <v>22573940</v>
      </c>
      <c r="L2858" s="115" t="str">
        <f>INDEX(Modelo!$A$9:$D$89,MATCH(DataBase!$J2858,Modelo!$A$9:$A$89,0),MATCH(DataBase!L$1,Modelo!$A$9:$D$9,0))</f>
        <v>Impacto ambiental</v>
      </c>
      <c r="M2858" s="115" t="str">
        <f>INDEX(Modelo!$A$9:$D$89,MATCH(DataBase!$J2858,Modelo!$A$9:$A$89,0),MATCH(DataBase!M$1,Modelo!$A$9:$D$9,0))</f>
        <v>Pilar 3</v>
      </c>
      <c r="N2858" s="115" t="str">
        <f>INDEX(Modelo!$A$9:$D$89,MATCH(DataBase!$J2858,Modelo!$A$9:$A$89,0),MATCH(DataBase!N$1,Modelo!$A$9:$D$9,0))</f>
        <v>negativo</v>
      </c>
      <c r="O2858" s="115">
        <f t="array" ref="O2858">IF(N2858="negativo",INDEX($AD$3:$AG$51,MATCH(1,($B2858=$AD$3:$AD$51)*($J2858=$AE$3:$AE$51),0),3),IF(N2858="positivo",INDEX($AD$55:$AG$109,MATCH(1,($B2858=$AD$55:$AD$109)*($J2858=$AE$55:$AE$109),0),3)))</f>
        <v>256989418</v>
      </c>
      <c r="P2858" s="115">
        <f t="array" ref="P2858">IF(N2858="negativo",INDEX($AD$3:$AG$51,MATCH(1,($B2858=$AD$3:$AD$51)*($J2858=$AE$3:$AE$51),0),4),IF(N2858="positivo",INDEX($AD$55:$AG$109,MATCH(1,($B2858=$AD$55:$AD$109)*($J2858=$AE$55:$AE$109),0),4)))</f>
        <v>276755</v>
      </c>
      <c r="Q2858" s="115" t="str">
        <f>VLOOKUP(M2858,Modelo!$A$2:$C$7,2,0)</f>
        <v>Gestión de Recursos Naturales y Circularidad</v>
      </c>
      <c r="R2858" s="118">
        <f t="array" ref="R2858">INDEX(Modelo!$F$1:$H$37,MATCH(1,(DataBase!Q2858=Modelo!$G$1:$G$37)*(DataBase!B2858=Modelo!$F$1:$F$37),0),3)</f>
        <v>0.19230769230769232</v>
      </c>
      <c r="S2858" s="115">
        <f t="shared" si="90"/>
        <v>91.314341591322275</v>
      </c>
      <c r="T2858" s="115">
        <f t="shared" si="91"/>
        <v>17.560450306023515</v>
      </c>
    </row>
    <row r="2859" spans="1:20" x14ac:dyDescent="0.3">
      <c r="A2859" s="115" t="s">
        <v>476</v>
      </c>
      <c r="B2859" s="115" t="s">
        <v>467</v>
      </c>
      <c r="C2859" s="115" t="s">
        <v>103</v>
      </c>
      <c r="D2859" s="115" t="s">
        <v>87</v>
      </c>
      <c r="E2859" s="115" t="s">
        <v>86</v>
      </c>
      <c r="F2859" s="115" t="s">
        <v>86</v>
      </c>
      <c r="G2859" s="115">
        <v>1962</v>
      </c>
      <c r="H2859" s="115" t="s">
        <v>125</v>
      </c>
      <c r="I2859" s="115">
        <v>0.89448844999999999</v>
      </c>
      <c r="J2859" s="115" t="s">
        <v>36</v>
      </c>
      <c r="K2859" s="115" t="str">
        <f>INDEX(DatosProcesados!$A$1:$BF$101,MATCH(DataBase!A2859,DatosProcesados!$A$1:$A$101,0),MATCH(DataBase!J2859,DatosProcesados!$A$1:$BF$1,0))</f>
        <v>No informa</v>
      </c>
      <c r="L2859" s="115" t="str">
        <f>INDEX(Modelo!$A$9:$D$89,MATCH(DataBase!$J2859,Modelo!$A$9:$A$89,0),MATCH(DataBase!L$1,Modelo!$A$9:$D$9,0))</f>
        <v>Impacto ambiental</v>
      </c>
      <c r="M2859" s="115" t="str">
        <f>INDEX(Modelo!$A$9:$D$89,MATCH(DataBase!$J2859,Modelo!$A$9:$A$89,0),MATCH(DataBase!M$1,Modelo!$A$9:$D$9,0))</f>
        <v>Pilar 3</v>
      </c>
      <c r="N2859" s="115" t="str">
        <f>INDEX(Modelo!$A$9:$D$89,MATCH(DataBase!$J2859,Modelo!$A$9:$A$89,0),MATCH(DataBase!N$1,Modelo!$A$9:$D$9,0))</f>
        <v>negativo</v>
      </c>
      <c r="O2859" s="115">
        <f t="array" ref="O2859">IF(N2859="negativo",INDEX($AD$3:$AG$51,MATCH(1,($B2859=$AD$3:$AD$51)*($J2859=$AE$3:$AE$51),0),3),IF(N2859="positivo",INDEX($AD$55:$AG$109,MATCH(1,($B2859=$AD$55:$AD$109)*($J2859=$AE$55:$AE$109),0),3)))</f>
        <v>2375440</v>
      </c>
      <c r="P2859" s="115">
        <f t="array" ref="P2859">IF(N2859="negativo",INDEX($AD$3:$AG$51,MATCH(1,($B2859=$AD$3:$AD$51)*($J2859=$AE$3:$AE$51),0),4),IF(N2859="positivo",INDEX($AD$55:$AG$109,MATCH(1,($B2859=$AD$55:$AD$109)*($J2859=$AE$55:$AE$109),0),4)))</f>
        <v>2375440</v>
      </c>
      <c r="Q2859" s="115" t="str">
        <f>VLOOKUP(M2859,Modelo!$A$2:$C$7,2,0)</f>
        <v>Gestión de Recursos Naturales y Circularidad</v>
      </c>
      <c r="R2859" s="118">
        <f t="array" ref="R2859">INDEX(Modelo!$F$1:$H$37,MATCH(1,(DataBase!Q2859=Modelo!$G$1:$G$37)*(DataBase!B2859=Modelo!$F$1:$F$37),0),3)</f>
        <v>0.23809523809523808</v>
      </c>
      <c r="S2859" s="115">
        <f t="shared" si="90"/>
        <v>0</v>
      </c>
      <c r="T2859" s="115">
        <f t="shared" si="91"/>
        <v>0</v>
      </c>
    </row>
    <row r="2860" spans="1:20" x14ac:dyDescent="0.3">
      <c r="A2860" s="115" t="s">
        <v>154</v>
      </c>
      <c r="B2860" s="115" t="s">
        <v>84</v>
      </c>
      <c r="C2860" s="115" t="s">
        <v>97</v>
      </c>
      <c r="D2860" s="115" t="s">
        <v>86</v>
      </c>
      <c r="E2860" s="115" t="s">
        <v>87</v>
      </c>
      <c r="F2860" s="115" t="s">
        <v>87</v>
      </c>
      <c r="G2860" s="115">
        <v>1967</v>
      </c>
      <c r="H2860" s="115" t="s">
        <v>125</v>
      </c>
      <c r="I2860" s="115">
        <v>4.1309855679999998</v>
      </c>
      <c r="J2860" s="115" t="s">
        <v>36</v>
      </c>
      <c r="K2860" s="115">
        <f>INDEX(DatosProcesados!$A$1:$BF$101,MATCH(DataBase!A2860,DatosProcesados!$A$1:$A$101,0),MATCH(DataBase!J2860,DatosProcesados!$A$1:$BF$1,0))</f>
        <v>153000</v>
      </c>
      <c r="L2860" s="115" t="str">
        <f>INDEX(Modelo!$A$9:$D$89,MATCH(DataBase!$J2860,Modelo!$A$9:$A$89,0),MATCH(DataBase!L$1,Modelo!$A$9:$D$9,0))</f>
        <v>Impacto ambiental</v>
      </c>
      <c r="M2860" s="115" t="str">
        <f>INDEX(Modelo!$A$9:$D$89,MATCH(DataBase!$J2860,Modelo!$A$9:$A$89,0),MATCH(DataBase!M$1,Modelo!$A$9:$D$9,0))</f>
        <v>Pilar 3</v>
      </c>
      <c r="N2860" s="115" t="str">
        <f>INDEX(Modelo!$A$9:$D$89,MATCH(DataBase!$J2860,Modelo!$A$9:$A$89,0),MATCH(DataBase!N$1,Modelo!$A$9:$D$9,0))</f>
        <v>negativo</v>
      </c>
      <c r="O2860" s="115">
        <f t="array" ref="O2860">IF(N2860="negativo",INDEX($AD$3:$AG$51,MATCH(1,($B2860=$AD$3:$AD$51)*($J2860=$AE$3:$AE$51),0),3),IF(N2860="positivo",INDEX($AD$55:$AG$109,MATCH(1,($B2860=$AD$55:$AD$109)*($J2860=$AE$55:$AE$109),0),3)))</f>
        <v>25125280889</v>
      </c>
      <c r="P2860" s="115">
        <f t="array" ref="P2860">IF(N2860="negativo",INDEX($AD$3:$AG$51,MATCH(1,($B2860=$AD$3:$AD$51)*($J2860=$AE$3:$AE$51),0),4),IF(N2860="positivo",INDEX($AD$55:$AG$109,MATCH(1,($B2860=$AD$55:$AD$109)*($J2860=$AE$55:$AE$109),0),4)))</f>
        <v>1026.472</v>
      </c>
      <c r="Q2860" s="115" t="str">
        <f>VLOOKUP(M2860,Modelo!$A$2:$C$7,2,0)</f>
        <v>Gestión de Recursos Naturales y Circularidad</v>
      </c>
      <c r="R2860" s="118">
        <f t="array" ref="R2860">INDEX(Modelo!$F$1:$H$37,MATCH(1,(DataBase!Q2860=Modelo!$G$1:$G$37)*(DataBase!B2860=Modelo!$F$1:$F$37),0),3)</f>
        <v>5.8823529411764705E-2</v>
      </c>
      <c r="S2860" s="115">
        <f t="shared" si="90"/>
        <v>99.999395136974272</v>
      </c>
      <c r="T2860" s="115">
        <f t="shared" si="91"/>
        <v>5.8823173609984867</v>
      </c>
    </row>
    <row r="2861" spans="1:20" x14ac:dyDescent="0.3">
      <c r="A2861" s="115" t="s">
        <v>139</v>
      </c>
      <c r="B2861" s="115" t="s">
        <v>84</v>
      </c>
      <c r="C2861" s="115" t="s">
        <v>97</v>
      </c>
      <c r="D2861" s="115" t="s">
        <v>86</v>
      </c>
      <c r="E2861" s="115" t="s">
        <v>86</v>
      </c>
      <c r="F2861" s="115" t="s">
        <v>86</v>
      </c>
      <c r="G2861" s="115">
        <v>1995</v>
      </c>
      <c r="H2861" s="115" t="s">
        <v>125</v>
      </c>
      <c r="I2861" s="115">
        <v>6.1355991599999999</v>
      </c>
      <c r="J2861" s="115" t="s">
        <v>36</v>
      </c>
      <c r="K2861" s="115">
        <f>INDEX(DatosProcesados!$A$1:$BF$101,MATCH(DataBase!A2861,DatosProcesados!$A$1:$A$101,0),MATCH(DataBase!J2861,DatosProcesados!$A$1:$BF$1,0))</f>
        <v>58819.8</v>
      </c>
      <c r="L2861" s="115" t="str">
        <f>INDEX(Modelo!$A$9:$D$89,MATCH(DataBase!$J2861,Modelo!$A$9:$A$89,0),MATCH(DataBase!L$1,Modelo!$A$9:$D$9,0))</f>
        <v>Impacto ambiental</v>
      </c>
      <c r="M2861" s="115" t="str">
        <f>INDEX(Modelo!$A$9:$D$89,MATCH(DataBase!$J2861,Modelo!$A$9:$A$89,0),MATCH(DataBase!M$1,Modelo!$A$9:$D$9,0))</f>
        <v>Pilar 3</v>
      </c>
      <c r="N2861" s="115" t="str">
        <f>INDEX(Modelo!$A$9:$D$89,MATCH(DataBase!$J2861,Modelo!$A$9:$A$89,0),MATCH(DataBase!N$1,Modelo!$A$9:$D$9,0))</f>
        <v>negativo</v>
      </c>
      <c r="O2861" s="115">
        <f t="array" ref="O2861">IF(N2861="negativo",INDEX($AD$3:$AG$51,MATCH(1,($B2861=$AD$3:$AD$51)*($J2861=$AE$3:$AE$51),0),3),IF(N2861="positivo",INDEX($AD$55:$AG$109,MATCH(1,($B2861=$AD$55:$AD$109)*($J2861=$AE$55:$AE$109),0),3)))</f>
        <v>25125280889</v>
      </c>
      <c r="P2861" s="115">
        <f t="array" ref="P2861">IF(N2861="negativo",INDEX($AD$3:$AG$51,MATCH(1,($B2861=$AD$3:$AD$51)*($J2861=$AE$3:$AE$51),0),4),IF(N2861="positivo",INDEX($AD$55:$AG$109,MATCH(1,($B2861=$AD$55:$AD$109)*($J2861=$AE$55:$AE$109),0),4)))</f>
        <v>1026.472</v>
      </c>
      <c r="Q2861" s="115" t="str">
        <f>VLOOKUP(M2861,Modelo!$A$2:$C$7,2,0)</f>
        <v>Gestión de Recursos Naturales y Circularidad</v>
      </c>
      <c r="R2861" s="118">
        <f t="array" ref="R2861">INDEX(Modelo!$F$1:$H$37,MATCH(1,(DataBase!Q2861=Modelo!$G$1:$G$37)*(DataBase!B2861=Modelo!$F$1:$F$37),0),3)</f>
        <v>5.8823529411764705E-2</v>
      </c>
      <c r="S2861" s="115">
        <f t="shared" si="90"/>
        <v>99.999769979366135</v>
      </c>
      <c r="T2861" s="115">
        <f t="shared" si="91"/>
        <v>5.8823394105509488</v>
      </c>
    </row>
    <row r="2862" spans="1:20" x14ac:dyDescent="0.3">
      <c r="A2862" s="115" t="s">
        <v>399</v>
      </c>
      <c r="B2862" s="115" t="s">
        <v>379</v>
      </c>
      <c r="C2862" s="115" t="s">
        <v>103</v>
      </c>
      <c r="D2862" s="115" t="s">
        <v>86</v>
      </c>
      <c r="E2862" s="115" t="s">
        <v>86</v>
      </c>
      <c r="F2862" s="115" t="s">
        <v>87</v>
      </c>
      <c r="G2862" s="115">
        <v>1989</v>
      </c>
      <c r="H2862" s="115" t="s">
        <v>125</v>
      </c>
      <c r="I2862" s="115">
        <v>0.75167738299999998</v>
      </c>
      <c r="J2862" s="115" t="s">
        <v>36</v>
      </c>
      <c r="K2862" s="115" t="str">
        <f>INDEX(DatosProcesados!$A$1:$BF$101,MATCH(DataBase!A2862,DatosProcesados!$A$1:$A$101,0),MATCH(DataBase!J2862,DatosProcesados!$A$1:$BF$1,0))</f>
        <v>No informa</v>
      </c>
      <c r="L2862" s="115" t="str">
        <f>INDEX(Modelo!$A$9:$D$89,MATCH(DataBase!$J2862,Modelo!$A$9:$A$89,0),MATCH(DataBase!L$1,Modelo!$A$9:$D$9,0))</f>
        <v>Impacto ambiental</v>
      </c>
      <c r="M2862" s="115" t="str">
        <f>INDEX(Modelo!$A$9:$D$89,MATCH(DataBase!$J2862,Modelo!$A$9:$A$89,0),MATCH(DataBase!M$1,Modelo!$A$9:$D$9,0))</f>
        <v>Pilar 3</v>
      </c>
      <c r="N2862" s="115" t="str">
        <f>INDEX(Modelo!$A$9:$D$89,MATCH(DataBase!$J2862,Modelo!$A$9:$A$89,0),MATCH(DataBase!N$1,Modelo!$A$9:$D$9,0))</f>
        <v>negativo</v>
      </c>
      <c r="O2862" s="115">
        <f t="array" ref="O2862">IF(N2862="negativo",INDEX($AD$3:$AG$51,MATCH(1,($B2862=$AD$3:$AD$51)*($J2862=$AE$3:$AE$51),0),3),IF(N2862="positivo",INDEX($AD$55:$AG$109,MATCH(1,($B2862=$AD$55:$AD$109)*($J2862=$AE$55:$AE$109),0),3)))</f>
        <v>283322</v>
      </c>
      <c r="P2862" s="115">
        <f t="array" ref="P2862">IF(N2862="negativo",INDEX($AD$3:$AG$51,MATCH(1,($B2862=$AD$3:$AD$51)*($J2862=$AE$3:$AE$51),0),4),IF(N2862="positivo",INDEX($AD$55:$AG$109,MATCH(1,($B2862=$AD$55:$AD$109)*($J2862=$AE$55:$AE$109),0),4)))</f>
        <v>3791</v>
      </c>
      <c r="Q2862" s="115" t="str">
        <f>VLOOKUP(M2862,Modelo!$A$2:$C$7,2,0)</f>
        <v>Gestión de Recursos Naturales y Circularidad</v>
      </c>
      <c r="R2862" s="118">
        <f t="array" ref="R2862">INDEX(Modelo!$F$1:$H$37,MATCH(1,(DataBase!Q2862=Modelo!$G$1:$G$37)*(DataBase!B2862=Modelo!$F$1:$F$37),0),3)</f>
        <v>0.14285714285714285</v>
      </c>
      <c r="S2862" s="115">
        <f t="shared" si="90"/>
        <v>0</v>
      </c>
      <c r="T2862" s="115">
        <f t="shared" si="91"/>
        <v>0</v>
      </c>
    </row>
    <row r="2863" spans="1:20" x14ac:dyDescent="0.3">
      <c r="A2863" s="115" t="s">
        <v>233</v>
      </c>
      <c r="B2863" s="115" t="s">
        <v>216</v>
      </c>
      <c r="C2863" s="115" t="s">
        <v>103</v>
      </c>
      <c r="D2863" s="115" t="s">
        <v>87</v>
      </c>
      <c r="E2863" s="115" t="s">
        <v>86</v>
      </c>
      <c r="F2863" s="115" t="s">
        <v>86</v>
      </c>
      <c r="G2863" s="115">
        <v>1970</v>
      </c>
      <c r="H2863" s="115" t="s">
        <v>125</v>
      </c>
      <c r="I2863" s="115">
        <v>3.1891452720000002</v>
      </c>
      <c r="J2863" s="115" t="s">
        <v>36</v>
      </c>
      <c r="K2863" s="115" t="str">
        <f>INDEX(DatosProcesados!$A$1:$BF$101,MATCH(DataBase!A2863,DatosProcesados!$A$1:$A$101,0),MATCH(DataBase!J2863,DatosProcesados!$A$1:$BF$1,0))</f>
        <v>No informa</v>
      </c>
      <c r="L2863" s="115" t="str">
        <f>INDEX(Modelo!$A$9:$D$89,MATCH(DataBase!$J2863,Modelo!$A$9:$A$89,0),MATCH(DataBase!L$1,Modelo!$A$9:$D$9,0))</f>
        <v>Impacto ambiental</v>
      </c>
      <c r="M2863" s="115" t="str">
        <f>INDEX(Modelo!$A$9:$D$89,MATCH(DataBase!$J2863,Modelo!$A$9:$A$89,0),MATCH(DataBase!M$1,Modelo!$A$9:$D$9,0))</f>
        <v>Pilar 3</v>
      </c>
      <c r="N2863" s="115" t="str">
        <f>INDEX(Modelo!$A$9:$D$89,MATCH(DataBase!$J2863,Modelo!$A$9:$A$89,0),MATCH(DataBase!N$1,Modelo!$A$9:$D$9,0))</f>
        <v>negativo</v>
      </c>
      <c r="O2863" s="115">
        <f t="array" ref="O2863">IF(N2863="negativo",INDEX($AD$3:$AG$51,MATCH(1,($B2863=$AD$3:$AD$51)*($J2863=$AE$3:$AE$51),0),3),IF(N2863="positivo",INDEX($AD$55:$AG$109,MATCH(1,($B2863=$AD$55:$AD$109)*($J2863=$AE$55:$AE$109),0),3)))</f>
        <v>875400000</v>
      </c>
      <c r="P2863" s="115">
        <f t="array" ref="P2863">IF(N2863="negativo",INDEX($AD$3:$AG$51,MATCH(1,($B2863=$AD$3:$AD$51)*($J2863=$AE$3:$AE$51),0),4),IF(N2863="positivo",INDEX($AD$55:$AG$109,MATCH(1,($B2863=$AD$55:$AD$109)*($J2863=$AE$55:$AE$109),0),4)))</f>
        <v>51986</v>
      </c>
      <c r="Q2863" s="115" t="str">
        <f>VLOOKUP(M2863,Modelo!$A$2:$C$7,2,0)</f>
        <v>Gestión de Recursos Naturales y Circularidad</v>
      </c>
      <c r="R2863" s="118">
        <f t="array" ref="R2863">INDEX(Modelo!$F$1:$H$37,MATCH(1,(DataBase!Q2863=Modelo!$G$1:$G$37)*(DataBase!B2863=Modelo!$F$1:$F$37),0),3)</f>
        <v>0.15789473684210525</v>
      </c>
      <c r="S2863" s="115">
        <f t="shared" si="90"/>
        <v>0</v>
      </c>
      <c r="T2863" s="115">
        <f t="shared" si="91"/>
        <v>0</v>
      </c>
    </row>
    <row r="2864" spans="1:20" x14ac:dyDescent="0.3">
      <c r="A2864" s="115" t="s">
        <v>176</v>
      </c>
      <c r="B2864" s="115" t="s">
        <v>84</v>
      </c>
      <c r="C2864" s="115" t="s">
        <v>103</v>
      </c>
      <c r="D2864" s="115" t="s">
        <v>86</v>
      </c>
      <c r="E2864" s="115" t="s">
        <v>87</v>
      </c>
      <c r="F2864" s="115" t="s">
        <v>87</v>
      </c>
      <c r="G2864" s="115">
        <v>1929</v>
      </c>
      <c r="H2864" s="115" t="s">
        <v>177</v>
      </c>
      <c r="I2864" s="115">
        <v>2.3283445380000001</v>
      </c>
      <c r="J2864" s="115" t="s">
        <v>36</v>
      </c>
      <c r="K2864" s="115">
        <f>INDEX(DatosProcesados!$A$1:$BF$101,MATCH(DataBase!A2864,DatosProcesados!$A$1:$A$101,0),MATCH(DataBase!J2864,DatosProcesados!$A$1:$BF$1,0))</f>
        <v>261600</v>
      </c>
      <c r="L2864" s="115" t="str">
        <f>INDEX(Modelo!$A$9:$D$89,MATCH(DataBase!$J2864,Modelo!$A$9:$A$89,0),MATCH(DataBase!L$1,Modelo!$A$9:$D$9,0))</f>
        <v>Impacto ambiental</v>
      </c>
      <c r="M2864" s="115" t="str">
        <f>INDEX(Modelo!$A$9:$D$89,MATCH(DataBase!$J2864,Modelo!$A$9:$A$89,0),MATCH(DataBase!M$1,Modelo!$A$9:$D$9,0))</f>
        <v>Pilar 3</v>
      </c>
      <c r="N2864" s="115" t="str">
        <f>INDEX(Modelo!$A$9:$D$89,MATCH(DataBase!$J2864,Modelo!$A$9:$A$89,0),MATCH(DataBase!N$1,Modelo!$A$9:$D$9,0))</f>
        <v>negativo</v>
      </c>
      <c r="O2864" s="115">
        <f t="array" ref="O2864">IF(N2864="negativo",INDEX($AD$3:$AG$51,MATCH(1,($B2864=$AD$3:$AD$51)*($J2864=$AE$3:$AE$51),0),3),IF(N2864="positivo",INDEX($AD$55:$AG$109,MATCH(1,($B2864=$AD$55:$AD$109)*($J2864=$AE$55:$AE$109),0),3)))</f>
        <v>25125280889</v>
      </c>
      <c r="P2864" s="115">
        <f t="array" ref="P2864">IF(N2864="negativo",INDEX($AD$3:$AG$51,MATCH(1,($B2864=$AD$3:$AD$51)*($J2864=$AE$3:$AE$51),0),4),IF(N2864="positivo",INDEX($AD$55:$AG$109,MATCH(1,($B2864=$AD$55:$AD$109)*($J2864=$AE$55:$AE$109),0),4)))</f>
        <v>1026.472</v>
      </c>
      <c r="Q2864" s="115" t="str">
        <f>VLOOKUP(M2864,Modelo!$A$2:$C$7,2,0)</f>
        <v>Gestión de Recursos Naturales y Circularidad</v>
      </c>
      <c r="R2864" s="118">
        <f t="array" ref="R2864">INDEX(Modelo!$F$1:$H$37,MATCH(1,(DataBase!Q2864=Modelo!$G$1:$G$37)*(DataBase!B2864=Modelo!$F$1:$F$37),0),3)</f>
        <v>5.8823529411764705E-2</v>
      </c>
      <c r="S2864" s="115">
        <f t="shared" si="90"/>
        <v>99.998962902982868</v>
      </c>
      <c r="T2864" s="115">
        <f t="shared" si="91"/>
        <v>5.8822919354695804</v>
      </c>
    </row>
    <row r="2865" spans="1:20" x14ac:dyDescent="0.3">
      <c r="A2865" s="115" t="s">
        <v>391</v>
      </c>
      <c r="B2865" s="115" t="s">
        <v>379</v>
      </c>
      <c r="C2865" s="115" t="s">
        <v>103</v>
      </c>
      <c r="D2865" s="115" t="s">
        <v>87</v>
      </c>
      <c r="E2865" s="115" t="s">
        <v>86</v>
      </c>
      <c r="F2865" s="115" t="s">
        <v>86</v>
      </c>
      <c r="G2865" s="115">
        <v>1976</v>
      </c>
      <c r="H2865" s="115" t="s">
        <v>125</v>
      </c>
      <c r="I2865" s="115">
        <v>0.98534294499999997</v>
      </c>
      <c r="J2865" s="115" t="s">
        <v>36</v>
      </c>
      <c r="K2865" s="115" t="str">
        <f>INDEX(DatosProcesados!$A$1:$BF$101,MATCH(DataBase!A2865,DatosProcesados!$A$1:$A$101,0),MATCH(DataBase!J2865,DatosProcesados!$A$1:$BF$1,0))</f>
        <v>No informa</v>
      </c>
      <c r="L2865" s="115" t="str">
        <f>INDEX(Modelo!$A$9:$D$89,MATCH(DataBase!$J2865,Modelo!$A$9:$A$89,0),MATCH(DataBase!L$1,Modelo!$A$9:$D$9,0))</f>
        <v>Impacto ambiental</v>
      </c>
      <c r="M2865" s="115" t="str">
        <f>INDEX(Modelo!$A$9:$D$89,MATCH(DataBase!$J2865,Modelo!$A$9:$A$89,0),MATCH(DataBase!M$1,Modelo!$A$9:$D$9,0))</f>
        <v>Pilar 3</v>
      </c>
      <c r="N2865" s="115" t="str">
        <f>INDEX(Modelo!$A$9:$D$89,MATCH(DataBase!$J2865,Modelo!$A$9:$A$89,0),MATCH(DataBase!N$1,Modelo!$A$9:$D$9,0))</f>
        <v>negativo</v>
      </c>
      <c r="O2865" s="115">
        <f t="array" ref="O2865">IF(N2865="negativo",INDEX($AD$3:$AG$51,MATCH(1,($B2865=$AD$3:$AD$51)*($J2865=$AE$3:$AE$51),0),3),IF(N2865="positivo",INDEX($AD$55:$AG$109,MATCH(1,($B2865=$AD$55:$AD$109)*($J2865=$AE$55:$AE$109),0),3)))</f>
        <v>283322</v>
      </c>
      <c r="P2865" s="115">
        <f t="array" ref="P2865">IF(N2865="negativo",INDEX($AD$3:$AG$51,MATCH(1,($B2865=$AD$3:$AD$51)*($J2865=$AE$3:$AE$51),0),4),IF(N2865="positivo",INDEX($AD$55:$AG$109,MATCH(1,($B2865=$AD$55:$AD$109)*($J2865=$AE$55:$AE$109),0),4)))</f>
        <v>3791</v>
      </c>
      <c r="Q2865" s="115" t="str">
        <f>VLOOKUP(M2865,Modelo!$A$2:$C$7,2,0)</f>
        <v>Gestión de Recursos Naturales y Circularidad</v>
      </c>
      <c r="R2865" s="118">
        <f t="array" ref="R2865">INDEX(Modelo!$F$1:$H$37,MATCH(1,(DataBase!Q2865=Modelo!$G$1:$G$37)*(DataBase!B2865=Modelo!$F$1:$F$37),0),3)</f>
        <v>0.14285714285714285</v>
      </c>
      <c r="S2865" s="115">
        <f t="shared" si="90"/>
        <v>0</v>
      </c>
      <c r="T2865" s="115">
        <f t="shared" si="91"/>
        <v>0</v>
      </c>
    </row>
    <row r="2866" spans="1:20" x14ac:dyDescent="0.3">
      <c r="A2866" s="115" t="s">
        <v>376</v>
      </c>
      <c r="B2866" s="115" t="s">
        <v>313</v>
      </c>
      <c r="C2866" s="115" t="s">
        <v>103</v>
      </c>
      <c r="D2866" s="115" t="s">
        <v>86</v>
      </c>
      <c r="E2866" s="115" t="s">
        <v>87</v>
      </c>
      <c r="F2866" s="115" t="s">
        <v>87</v>
      </c>
      <c r="G2866" s="115">
        <v>1920</v>
      </c>
      <c r="H2866" s="115" t="s">
        <v>294</v>
      </c>
      <c r="I2866" s="115">
        <v>1.8691417530000001</v>
      </c>
      <c r="J2866" s="115" t="s">
        <v>36</v>
      </c>
      <c r="K2866" s="115" t="str">
        <f>INDEX(DatosProcesados!$A$1:$BF$101,MATCH(DataBase!A2866,DatosProcesados!$A$1:$A$101,0),MATCH(DataBase!J2866,DatosProcesados!$A$1:$BF$1,0))</f>
        <v>No informa</v>
      </c>
      <c r="L2866" s="115" t="str">
        <f>INDEX(Modelo!$A$9:$D$89,MATCH(DataBase!$J2866,Modelo!$A$9:$A$89,0),MATCH(DataBase!L$1,Modelo!$A$9:$D$9,0))</f>
        <v>Impacto ambiental</v>
      </c>
      <c r="M2866" s="115" t="str">
        <f>INDEX(Modelo!$A$9:$D$89,MATCH(DataBase!$J2866,Modelo!$A$9:$A$89,0),MATCH(DataBase!M$1,Modelo!$A$9:$D$9,0))</f>
        <v>Pilar 3</v>
      </c>
      <c r="N2866" s="115" t="str">
        <f>INDEX(Modelo!$A$9:$D$89,MATCH(DataBase!$J2866,Modelo!$A$9:$A$89,0),MATCH(DataBase!N$1,Modelo!$A$9:$D$9,0))</f>
        <v>negativo</v>
      </c>
      <c r="O2866" s="115">
        <f t="array" ref="O2866">IF(N2866="negativo",INDEX($AD$3:$AG$51,MATCH(1,($B2866=$AD$3:$AD$51)*($J2866=$AE$3:$AE$51),0),3),IF(N2866="positivo",INDEX($AD$55:$AG$109,MATCH(1,($B2866=$AD$55:$AD$109)*($J2866=$AE$55:$AE$109),0),3)))</f>
        <v>6501695</v>
      </c>
      <c r="P2866" s="115">
        <f t="array" ref="P2866">IF(N2866="negativo",INDEX($AD$3:$AG$51,MATCH(1,($B2866=$AD$3:$AD$51)*($J2866=$AE$3:$AE$51),0),4),IF(N2866="positivo",INDEX($AD$55:$AG$109,MATCH(1,($B2866=$AD$55:$AD$109)*($J2866=$AE$55:$AE$109),0),4)))</f>
        <v>56315</v>
      </c>
      <c r="Q2866" s="115" t="str">
        <f>VLOOKUP(M2866,Modelo!$A$2:$C$7,2,0)</f>
        <v>Gestión de Recursos Naturales y Circularidad</v>
      </c>
      <c r="R2866" s="118">
        <f t="array" ref="R2866">INDEX(Modelo!$F$1:$H$37,MATCH(1,(DataBase!Q2866=Modelo!$G$1:$G$37)*(DataBase!B2866=Modelo!$F$1:$F$37),0),3)</f>
        <v>5.8823529411764705E-2</v>
      </c>
      <c r="S2866" s="115">
        <f t="shared" si="90"/>
        <v>0</v>
      </c>
      <c r="T2866" s="115">
        <f t="shared" si="91"/>
        <v>0</v>
      </c>
    </row>
    <row r="2867" spans="1:20" x14ac:dyDescent="0.3">
      <c r="A2867" s="115" t="s">
        <v>193</v>
      </c>
      <c r="B2867" s="115" t="s">
        <v>84</v>
      </c>
      <c r="C2867" s="115" t="s">
        <v>103</v>
      </c>
      <c r="D2867" s="115" t="s">
        <v>86</v>
      </c>
      <c r="E2867" s="115" t="s">
        <v>87</v>
      </c>
      <c r="F2867" s="115" t="s">
        <v>87</v>
      </c>
      <c r="G2867" s="115">
        <v>2009</v>
      </c>
      <c r="H2867" s="115" t="s">
        <v>194</v>
      </c>
      <c r="I2867" s="115">
        <v>1.8581853669999999</v>
      </c>
      <c r="J2867" s="115" t="s">
        <v>36</v>
      </c>
      <c r="K2867" s="115">
        <f>INDEX(DatosProcesados!$A$1:$BF$101,MATCH(DataBase!A2867,DatosProcesados!$A$1:$A$101,0),MATCH(DataBase!J2867,DatosProcesados!$A$1:$BF$1,0))</f>
        <v>1026.472</v>
      </c>
      <c r="L2867" s="115" t="str">
        <f>INDEX(Modelo!$A$9:$D$89,MATCH(DataBase!$J2867,Modelo!$A$9:$A$89,0),MATCH(DataBase!L$1,Modelo!$A$9:$D$9,0))</f>
        <v>Impacto ambiental</v>
      </c>
      <c r="M2867" s="115" t="str">
        <f>INDEX(Modelo!$A$9:$D$89,MATCH(DataBase!$J2867,Modelo!$A$9:$A$89,0),MATCH(DataBase!M$1,Modelo!$A$9:$D$9,0))</f>
        <v>Pilar 3</v>
      </c>
      <c r="N2867" s="115" t="str">
        <f>INDEX(Modelo!$A$9:$D$89,MATCH(DataBase!$J2867,Modelo!$A$9:$A$89,0),MATCH(DataBase!N$1,Modelo!$A$9:$D$9,0))</f>
        <v>negativo</v>
      </c>
      <c r="O2867" s="115">
        <f t="array" ref="O2867">IF(N2867="negativo",INDEX($AD$3:$AG$51,MATCH(1,($B2867=$AD$3:$AD$51)*($J2867=$AE$3:$AE$51),0),3),IF(N2867="positivo",INDEX($AD$55:$AG$109,MATCH(1,($B2867=$AD$55:$AD$109)*($J2867=$AE$55:$AE$109),0),3)))</f>
        <v>25125280889</v>
      </c>
      <c r="P2867" s="115">
        <f t="array" ref="P2867">IF(N2867="negativo",INDEX($AD$3:$AG$51,MATCH(1,($B2867=$AD$3:$AD$51)*($J2867=$AE$3:$AE$51),0),4),IF(N2867="positivo",INDEX($AD$55:$AG$109,MATCH(1,($B2867=$AD$55:$AD$109)*($J2867=$AE$55:$AE$109),0),4)))</f>
        <v>1026.472</v>
      </c>
      <c r="Q2867" s="115" t="str">
        <f>VLOOKUP(M2867,Modelo!$A$2:$C$7,2,0)</f>
        <v>Gestión de Recursos Naturales y Circularidad</v>
      </c>
      <c r="R2867" s="118">
        <f t="array" ref="R2867">INDEX(Modelo!$F$1:$H$37,MATCH(1,(DataBase!Q2867=Modelo!$G$1:$G$37)*(DataBase!B2867=Modelo!$F$1:$F$37),0),3)</f>
        <v>5.8823529411764705E-2</v>
      </c>
      <c r="S2867" s="115">
        <f t="shared" si="90"/>
        <v>100</v>
      </c>
      <c r="T2867" s="115">
        <f t="shared" si="91"/>
        <v>5.8823529411764701</v>
      </c>
    </row>
    <row r="2868" spans="1:20" x14ac:dyDescent="0.3">
      <c r="A2868" s="115" t="s">
        <v>280</v>
      </c>
      <c r="B2868" s="115" t="s">
        <v>216</v>
      </c>
      <c r="C2868" s="115" t="s">
        <v>97</v>
      </c>
      <c r="D2868" s="115" t="s">
        <v>86</v>
      </c>
      <c r="E2868" s="115" t="s">
        <v>87</v>
      </c>
      <c r="F2868" s="115" t="s">
        <v>87</v>
      </c>
      <c r="G2868" s="115">
        <v>1866</v>
      </c>
      <c r="H2868" s="115" t="s">
        <v>281</v>
      </c>
      <c r="I2868" s="115">
        <v>2.0444698099999998</v>
      </c>
      <c r="J2868" s="115" t="s">
        <v>36</v>
      </c>
      <c r="K2868" s="115" t="str">
        <f>INDEX(DatosProcesados!$A$1:$BF$101,MATCH(DataBase!A2868,DatosProcesados!$A$1:$A$101,0),MATCH(DataBase!J2868,DatosProcesados!$A$1:$BF$1,0))</f>
        <v>No informa</v>
      </c>
      <c r="L2868" s="115" t="str">
        <f>INDEX(Modelo!$A$9:$D$89,MATCH(DataBase!$J2868,Modelo!$A$9:$A$89,0),MATCH(DataBase!L$1,Modelo!$A$9:$D$9,0))</f>
        <v>Impacto ambiental</v>
      </c>
      <c r="M2868" s="115" t="str">
        <f>INDEX(Modelo!$A$9:$D$89,MATCH(DataBase!$J2868,Modelo!$A$9:$A$89,0),MATCH(DataBase!M$1,Modelo!$A$9:$D$9,0))</f>
        <v>Pilar 3</v>
      </c>
      <c r="N2868" s="115" t="str">
        <f>INDEX(Modelo!$A$9:$D$89,MATCH(DataBase!$J2868,Modelo!$A$9:$A$89,0),MATCH(DataBase!N$1,Modelo!$A$9:$D$9,0))</f>
        <v>negativo</v>
      </c>
      <c r="O2868" s="115">
        <f t="array" ref="O2868">IF(N2868="negativo",INDEX($AD$3:$AG$51,MATCH(1,($B2868=$AD$3:$AD$51)*($J2868=$AE$3:$AE$51),0),3),IF(N2868="positivo",INDEX($AD$55:$AG$109,MATCH(1,($B2868=$AD$55:$AD$109)*($J2868=$AE$55:$AE$109),0),3)))</f>
        <v>875400000</v>
      </c>
      <c r="P2868" s="115">
        <f t="array" ref="P2868">IF(N2868="negativo",INDEX($AD$3:$AG$51,MATCH(1,($B2868=$AD$3:$AD$51)*($J2868=$AE$3:$AE$51),0),4),IF(N2868="positivo",INDEX($AD$55:$AG$109,MATCH(1,($B2868=$AD$55:$AD$109)*($J2868=$AE$55:$AE$109),0),4)))</f>
        <v>51986</v>
      </c>
      <c r="Q2868" s="115" t="str">
        <f>VLOOKUP(M2868,Modelo!$A$2:$C$7,2,0)</f>
        <v>Gestión de Recursos Naturales y Circularidad</v>
      </c>
      <c r="R2868" s="118">
        <f t="array" ref="R2868">INDEX(Modelo!$F$1:$H$37,MATCH(1,(DataBase!Q2868=Modelo!$G$1:$G$37)*(DataBase!B2868=Modelo!$F$1:$F$37),0),3)</f>
        <v>0.15789473684210525</v>
      </c>
      <c r="S2868" s="115">
        <f t="shared" si="90"/>
        <v>0</v>
      </c>
      <c r="T2868" s="115">
        <f t="shared" si="91"/>
        <v>0</v>
      </c>
    </row>
    <row r="2869" spans="1:20" x14ac:dyDescent="0.3">
      <c r="A2869" s="115" t="s">
        <v>143</v>
      </c>
      <c r="B2869" s="115" t="s">
        <v>84</v>
      </c>
      <c r="C2869" s="115" t="s">
        <v>97</v>
      </c>
      <c r="D2869" s="115" t="s">
        <v>86</v>
      </c>
      <c r="E2869" s="115" t="s">
        <v>86</v>
      </c>
      <c r="F2869" s="115" t="s">
        <v>86</v>
      </c>
      <c r="G2869" s="115">
        <v>1994</v>
      </c>
      <c r="H2869" s="115" t="s">
        <v>125</v>
      </c>
      <c r="I2869" s="115">
        <v>5.9751610780000002</v>
      </c>
      <c r="J2869" s="115" t="s">
        <v>36</v>
      </c>
      <c r="K2869" s="115">
        <f>INDEX(DatosProcesados!$A$1:$BF$101,MATCH(DataBase!A2869,DatosProcesados!$A$1:$A$101,0),MATCH(DataBase!J2869,DatosProcesados!$A$1:$BF$1,0))</f>
        <v>29110</v>
      </c>
      <c r="L2869" s="115" t="str">
        <f>INDEX(Modelo!$A$9:$D$89,MATCH(DataBase!$J2869,Modelo!$A$9:$A$89,0),MATCH(DataBase!L$1,Modelo!$A$9:$D$9,0))</f>
        <v>Impacto ambiental</v>
      </c>
      <c r="M2869" s="115" t="str">
        <f>INDEX(Modelo!$A$9:$D$89,MATCH(DataBase!$J2869,Modelo!$A$9:$A$89,0),MATCH(DataBase!M$1,Modelo!$A$9:$D$9,0))</f>
        <v>Pilar 3</v>
      </c>
      <c r="N2869" s="115" t="str">
        <f>INDEX(Modelo!$A$9:$D$89,MATCH(DataBase!$J2869,Modelo!$A$9:$A$89,0),MATCH(DataBase!N$1,Modelo!$A$9:$D$9,0))</f>
        <v>negativo</v>
      </c>
      <c r="O2869" s="115">
        <f t="array" ref="O2869">IF(N2869="negativo",INDEX($AD$3:$AG$51,MATCH(1,($B2869=$AD$3:$AD$51)*($J2869=$AE$3:$AE$51),0),3),IF(N2869="positivo",INDEX($AD$55:$AG$109,MATCH(1,($B2869=$AD$55:$AD$109)*($J2869=$AE$55:$AE$109),0),3)))</f>
        <v>25125280889</v>
      </c>
      <c r="P2869" s="115">
        <f t="array" ref="P2869">IF(N2869="negativo",INDEX($AD$3:$AG$51,MATCH(1,($B2869=$AD$3:$AD$51)*($J2869=$AE$3:$AE$51),0),4),IF(N2869="positivo",INDEX($AD$55:$AG$109,MATCH(1,($B2869=$AD$55:$AD$109)*($J2869=$AE$55:$AE$109),0),4)))</f>
        <v>1026.472</v>
      </c>
      <c r="Q2869" s="115" t="str">
        <f>VLOOKUP(M2869,Modelo!$A$2:$C$7,2,0)</f>
        <v>Gestión de Recursos Naturales y Circularidad</v>
      </c>
      <c r="R2869" s="118">
        <f t="array" ref="R2869">INDEX(Modelo!$F$1:$H$37,MATCH(1,(DataBase!Q2869=Modelo!$G$1:$G$37)*(DataBase!B2869=Modelo!$F$1:$F$37),0),3)</f>
        <v>5.8823529411764705E-2</v>
      </c>
      <c r="S2869" s="115">
        <f t="shared" si="90"/>
        <v>99.999888226009205</v>
      </c>
      <c r="T2869" s="115">
        <f t="shared" si="91"/>
        <v>5.8823463662358355</v>
      </c>
    </row>
    <row r="2870" spans="1:20" x14ac:dyDescent="0.3">
      <c r="A2870" s="115" t="s">
        <v>331</v>
      </c>
      <c r="B2870" s="115" t="s">
        <v>313</v>
      </c>
      <c r="C2870" s="115" t="s">
        <v>103</v>
      </c>
      <c r="D2870" s="115" t="s">
        <v>87</v>
      </c>
      <c r="E2870" s="115" t="s">
        <v>86</v>
      </c>
      <c r="F2870" s="115" t="s">
        <v>86</v>
      </c>
      <c r="G2870" s="115">
        <v>1953</v>
      </c>
      <c r="H2870" s="115" t="s">
        <v>125</v>
      </c>
      <c r="I2870" s="115">
        <v>7.1291921260000004</v>
      </c>
      <c r="J2870" s="115" t="s">
        <v>36</v>
      </c>
      <c r="K2870" s="115" t="str">
        <f>INDEX(DatosProcesados!$A$1:$BF$101,MATCH(DataBase!A2870,DatosProcesados!$A$1:$A$101,0),MATCH(DataBase!J2870,DatosProcesados!$A$1:$BF$1,0))</f>
        <v>No informa</v>
      </c>
      <c r="L2870" s="115" t="str">
        <f>INDEX(Modelo!$A$9:$D$89,MATCH(DataBase!$J2870,Modelo!$A$9:$A$89,0),MATCH(DataBase!L$1,Modelo!$A$9:$D$9,0))</f>
        <v>Impacto ambiental</v>
      </c>
      <c r="M2870" s="115" t="str">
        <f>INDEX(Modelo!$A$9:$D$89,MATCH(DataBase!$J2870,Modelo!$A$9:$A$89,0),MATCH(DataBase!M$1,Modelo!$A$9:$D$9,0))</f>
        <v>Pilar 3</v>
      </c>
      <c r="N2870" s="115" t="str">
        <f>INDEX(Modelo!$A$9:$D$89,MATCH(DataBase!$J2870,Modelo!$A$9:$A$89,0),MATCH(DataBase!N$1,Modelo!$A$9:$D$9,0))</f>
        <v>negativo</v>
      </c>
      <c r="O2870" s="115">
        <f t="array" ref="O2870">IF(N2870="negativo",INDEX($AD$3:$AG$51,MATCH(1,($B2870=$AD$3:$AD$51)*($J2870=$AE$3:$AE$51),0),3),IF(N2870="positivo",INDEX($AD$55:$AG$109,MATCH(1,($B2870=$AD$55:$AD$109)*($J2870=$AE$55:$AE$109),0),3)))</f>
        <v>6501695</v>
      </c>
      <c r="P2870" s="115">
        <f t="array" ref="P2870">IF(N2870="negativo",INDEX($AD$3:$AG$51,MATCH(1,($B2870=$AD$3:$AD$51)*($J2870=$AE$3:$AE$51),0),4),IF(N2870="positivo",INDEX($AD$55:$AG$109,MATCH(1,($B2870=$AD$55:$AD$109)*($J2870=$AE$55:$AE$109),0),4)))</f>
        <v>56315</v>
      </c>
      <c r="Q2870" s="115" t="str">
        <f>VLOOKUP(M2870,Modelo!$A$2:$C$7,2,0)</f>
        <v>Gestión de Recursos Naturales y Circularidad</v>
      </c>
      <c r="R2870" s="118">
        <f t="array" ref="R2870">INDEX(Modelo!$F$1:$H$37,MATCH(1,(DataBase!Q2870=Modelo!$G$1:$G$37)*(DataBase!B2870=Modelo!$F$1:$F$37),0),3)</f>
        <v>5.8823529411764705E-2</v>
      </c>
      <c r="S2870" s="115">
        <f t="shared" si="90"/>
        <v>0</v>
      </c>
      <c r="T2870" s="115">
        <f t="shared" si="91"/>
        <v>0</v>
      </c>
    </row>
    <row r="2871" spans="1:20" x14ac:dyDescent="0.3">
      <c r="A2871" s="115" t="s">
        <v>277</v>
      </c>
      <c r="B2871" s="115" t="s">
        <v>216</v>
      </c>
      <c r="C2871" s="115" t="s">
        <v>85</v>
      </c>
      <c r="D2871" s="115" t="s">
        <v>86</v>
      </c>
      <c r="E2871" s="115" t="s">
        <v>87</v>
      </c>
      <c r="F2871" s="115" t="s">
        <v>87</v>
      </c>
      <c r="G2871" s="115">
        <v>1965</v>
      </c>
      <c r="H2871" s="115" t="s">
        <v>244</v>
      </c>
      <c r="I2871" s="115">
        <v>2.0973851419999998</v>
      </c>
      <c r="J2871" s="115" t="s">
        <v>36</v>
      </c>
      <c r="K2871" s="115" t="str">
        <f>INDEX(DatosProcesados!$A$1:$BF$101,MATCH(DataBase!A2871,DatosProcesados!$A$1:$A$101,0),MATCH(DataBase!J2871,DatosProcesados!$A$1:$BF$1,0))</f>
        <v>No informa</v>
      </c>
      <c r="L2871" s="115" t="str">
        <f>INDEX(Modelo!$A$9:$D$89,MATCH(DataBase!$J2871,Modelo!$A$9:$A$89,0),MATCH(DataBase!L$1,Modelo!$A$9:$D$9,0))</f>
        <v>Impacto ambiental</v>
      </c>
      <c r="M2871" s="115" t="str">
        <f>INDEX(Modelo!$A$9:$D$89,MATCH(DataBase!$J2871,Modelo!$A$9:$A$89,0),MATCH(DataBase!M$1,Modelo!$A$9:$D$9,0))</f>
        <v>Pilar 3</v>
      </c>
      <c r="N2871" s="115" t="str">
        <f>INDEX(Modelo!$A$9:$D$89,MATCH(DataBase!$J2871,Modelo!$A$9:$A$89,0),MATCH(DataBase!N$1,Modelo!$A$9:$D$9,0))</f>
        <v>negativo</v>
      </c>
      <c r="O2871" s="115">
        <f t="array" ref="O2871">IF(N2871="negativo",INDEX($AD$3:$AG$51,MATCH(1,($B2871=$AD$3:$AD$51)*($J2871=$AE$3:$AE$51),0),3),IF(N2871="positivo",INDEX($AD$55:$AG$109,MATCH(1,($B2871=$AD$55:$AD$109)*($J2871=$AE$55:$AE$109),0),3)))</f>
        <v>875400000</v>
      </c>
      <c r="P2871" s="115">
        <f t="array" ref="P2871">IF(N2871="negativo",INDEX($AD$3:$AG$51,MATCH(1,($B2871=$AD$3:$AD$51)*($J2871=$AE$3:$AE$51),0),4),IF(N2871="positivo",INDEX($AD$55:$AG$109,MATCH(1,($B2871=$AD$55:$AD$109)*($J2871=$AE$55:$AE$109),0),4)))</f>
        <v>51986</v>
      </c>
      <c r="Q2871" s="115" t="str">
        <f>VLOOKUP(M2871,Modelo!$A$2:$C$7,2,0)</f>
        <v>Gestión de Recursos Naturales y Circularidad</v>
      </c>
      <c r="R2871" s="118">
        <f t="array" ref="R2871">INDEX(Modelo!$F$1:$H$37,MATCH(1,(DataBase!Q2871=Modelo!$G$1:$G$37)*(DataBase!B2871=Modelo!$F$1:$F$37),0),3)</f>
        <v>0.15789473684210525</v>
      </c>
      <c r="S2871" s="115">
        <f t="shared" si="90"/>
        <v>0</v>
      </c>
      <c r="T2871" s="115">
        <f t="shared" si="91"/>
        <v>0</v>
      </c>
    </row>
    <row r="2872" spans="1:20" x14ac:dyDescent="0.3">
      <c r="A2872" s="115" t="s">
        <v>356</v>
      </c>
      <c r="B2872" s="115" t="s">
        <v>313</v>
      </c>
      <c r="C2872" s="115" t="s">
        <v>103</v>
      </c>
      <c r="D2872" s="115" t="s">
        <v>87</v>
      </c>
      <c r="E2872" s="115" t="s">
        <v>86</v>
      </c>
      <c r="F2872" s="115" t="s">
        <v>86</v>
      </c>
      <c r="G2872" s="115">
        <v>1989</v>
      </c>
      <c r="H2872" s="115" t="s">
        <v>125</v>
      </c>
      <c r="I2872" s="115">
        <v>3.0305383369999999</v>
      </c>
      <c r="J2872" s="115" t="s">
        <v>36</v>
      </c>
      <c r="K2872" s="115" t="str">
        <f>INDEX(DatosProcesados!$A$1:$BF$101,MATCH(DataBase!A2872,DatosProcesados!$A$1:$A$101,0),MATCH(DataBase!J2872,DatosProcesados!$A$1:$BF$1,0))</f>
        <v>No informa</v>
      </c>
      <c r="L2872" s="115" t="str">
        <f>INDEX(Modelo!$A$9:$D$89,MATCH(DataBase!$J2872,Modelo!$A$9:$A$89,0),MATCH(DataBase!L$1,Modelo!$A$9:$D$9,0))</f>
        <v>Impacto ambiental</v>
      </c>
      <c r="M2872" s="115" t="str">
        <f>INDEX(Modelo!$A$9:$D$89,MATCH(DataBase!$J2872,Modelo!$A$9:$A$89,0),MATCH(DataBase!M$1,Modelo!$A$9:$D$9,0))</f>
        <v>Pilar 3</v>
      </c>
      <c r="N2872" s="115" t="str">
        <f>INDEX(Modelo!$A$9:$D$89,MATCH(DataBase!$J2872,Modelo!$A$9:$A$89,0),MATCH(DataBase!N$1,Modelo!$A$9:$D$9,0))</f>
        <v>negativo</v>
      </c>
      <c r="O2872" s="115">
        <f t="array" ref="O2872">IF(N2872="negativo",INDEX($AD$3:$AG$51,MATCH(1,($B2872=$AD$3:$AD$51)*($J2872=$AE$3:$AE$51),0),3),IF(N2872="positivo",INDEX($AD$55:$AG$109,MATCH(1,($B2872=$AD$55:$AD$109)*($J2872=$AE$55:$AE$109),0),3)))</f>
        <v>6501695</v>
      </c>
      <c r="P2872" s="115">
        <f t="array" ref="P2872">IF(N2872="negativo",INDEX($AD$3:$AG$51,MATCH(1,($B2872=$AD$3:$AD$51)*($J2872=$AE$3:$AE$51),0),4),IF(N2872="positivo",INDEX($AD$55:$AG$109,MATCH(1,($B2872=$AD$55:$AD$109)*($J2872=$AE$55:$AE$109),0),4)))</f>
        <v>56315</v>
      </c>
      <c r="Q2872" s="115" t="str">
        <f>VLOOKUP(M2872,Modelo!$A$2:$C$7,2,0)</f>
        <v>Gestión de Recursos Naturales y Circularidad</v>
      </c>
      <c r="R2872" s="118">
        <f t="array" ref="R2872">INDEX(Modelo!$F$1:$H$37,MATCH(1,(DataBase!Q2872=Modelo!$G$1:$G$37)*(DataBase!B2872=Modelo!$F$1:$F$37),0),3)</f>
        <v>5.8823529411764705E-2</v>
      </c>
      <c r="S2872" s="115">
        <f t="shared" si="90"/>
        <v>0</v>
      </c>
      <c r="T2872" s="115">
        <f t="shared" si="91"/>
        <v>0</v>
      </c>
    </row>
    <row r="2873" spans="1:20" x14ac:dyDescent="0.3">
      <c r="A2873" s="115" t="s">
        <v>268</v>
      </c>
      <c r="B2873" s="115" t="s">
        <v>216</v>
      </c>
      <c r="C2873" s="115" t="s">
        <v>103</v>
      </c>
      <c r="D2873" s="115" t="s">
        <v>86</v>
      </c>
      <c r="E2873" s="115" t="s">
        <v>86</v>
      </c>
      <c r="F2873" s="115" t="s">
        <v>87</v>
      </c>
      <c r="G2873" s="115">
        <v>1986</v>
      </c>
      <c r="H2873" s="115" t="s">
        <v>125</v>
      </c>
      <c r="I2873" s="115">
        <v>2.2734296359999999</v>
      </c>
      <c r="J2873" s="115" t="s">
        <v>36</v>
      </c>
      <c r="K2873" s="115" t="str">
        <f>INDEX(DatosProcesados!$A$1:$BF$101,MATCH(DataBase!A2873,DatosProcesados!$A$1:$A$101,0),MATCH(DataBase!J2873,DatosProcesados!$A$1:$BF$1,0))</f>
        <v>No informa</v>
      </c>
      <c r="L2873" s="115" t="str">
        <f>INDEX(Modelo!$A$9:$D$89,MATCH(DataBase!$J2873,Modelo!$A$9:$A$89,0),MATCH(DataBase!L$1,Modelo!$A$9:$D$9,0))</f>
        <v>Impacto ambiental</v>
      </c>
      <c r="M2873" s="115" t="str">
        <f>INDEX(Modelo!$A$9:$D$89,MATCH(DataBase!$J2873,Modelo!$A$9:$A$89,0),MATCH(DataBase!M$1,Modelo!$A$9:$D$9,0))</f>
        <v>Pilar 3</v>
      </c>
      <c r="N2873" s="115" t="str">
        <f>INDEX(Modelo!$A$9:$D$89,MATCH(DataBase!$J2873,Modelo!$A$9:$A$89,0),MATCH(DataBase!N$1,Modelo!$A$9:$D$9,0))</f>
        <v>negativo</v>
      </c>
      <c r="O2873" s="115">
        <f t="array" ref="O2873">IF(N2873="negativo",INDEX($AD$3:$AG$51,MATCH(1,($B2873=$AD$3:$AD$51)*($J2873=$AE$3:$AE$51),0),3),IF(N2873="positivo",INDEX($AD$55:$AG$109,MATCH(1,($B2873=$AD$55:$AD$109)*($J2873=$AE$55:$AE$109),0),3)))</f>
        <v>875400000</v>
      </c>
      <c r="P2873" s="115">
        <f t="array" ref="P2873">IF(N2873="negativo",INDEX($AD$3:$AG$51,MATCH(1,($B2873=$AD$3:$AD$51)*($J2873=$AE$3:$AE$51),0),4),IF(N2873="positivo",INDEX($AD$55:$AG$109,MATCH(1,($B2873=$AD$55:$AD$109)*($J2873=$AE$55:$AE$109),0),4)))</f>
        <v>51986</v>
      </c>
      <c r="Q2873" s="115" t="str">
        <f>VLOOKUP(M2873,Modelo!$A$2:$C$7,2,0)</f>
        <v>Gestión de Recursos Naturales y Circularidad</v>
      </c>
      <c r="R2873" s="118">
        <f t="array" ref="R2873">INDEX(Modelo!$F$1:$H$37,MATCH(1,(DataBase!Q2873=Modelo!$G$1:$G$37)*(DataBase!B2873=Modelo!$F$1:$F$37),0),3)</f>
        <v>0.15789473684210525</v>
      </c>
      <c r="S2873" s="115">
        <f t="shared" si="90"/>
        <v>0</v>
      </c>
      <c r="T2873" s="115">
        <f t="shared" si="91"/>
        <v>0</v>
      </c>
    </row>
    <row r="2874" spans="1:20" x14ac:dyDescent="0.3">
      <c r="A2874" s="115" t="s">
        <v>234</v>
      </c>
      <c r="B2874" s="115" t="s">
        <v>216</v>
      </c>
      <c r="C2874" s="115" t="s">
        <v>103</v>
      </c>
      <c r="D2874" s="115" t="s">
        <v>86</v>
      </c>
      <c r="E2874" s="115" t="s">
        <v>86</v>
      </c>
      <c r="F2874" s="115" t="s">
        <v>86</v>
      </c>
      <c r="G2874" s="115">
        <v>1904</v>
      </c>
      <c r="H2874" s="115" t="s">
        <v>125</v>
      </c>
      <c r="I2874" s="115">
        <v>2.8467005310000002</v>
      </c>
      <c r="J2874" s="115" t="s">
        <v>36</v>
      </c>
      <c r="K2874" s="115">
        <f>INDEX(DatosProcesados!$A$1:$BF$101,MATCH(DataBase!A2874,DatosProcesados!$A$1:$A$101,0),MATCH(DataBase!J2874,DatosProcesados!$A$1:$BF$1,0))</f>
        <v>2703160</v>
      </c>
      <c r="L2874" s="115" t="str">
        <f>INDEX(Modelo!$A$9:$D$89,MATCH(DataBase!$J2874,Modelo!$A$9:$A$89,0),MATCH(DataBase!L$1,Modelo!$A$9:$D$9,0))</f>
        <v>Impacto ambiental</v>
      </c>
      <c r="M2874" s="115" t="str">
        <f>INDEX(Modelo!$A$9:$D$89,MATCH(DataBase!$J2874,Modelo!$A$9:$A$89,0),MATCH(DataBase!M$1,Modelo!$A$9:$D$9,0))</f>
        <v>Pilar 3</v>
      </c>
      <c r="N2874" s="115" t="str">
        <f>INDEX(Modelo!$A$9:$D$89,MATCH(DataBase!$J2874,Modelo!$A$9:$A$89,0),MATCH(DataBase!N$1,Modelo!$A$9:$D$9,0))</f>
        <v>negativo</v>
      </c>
      <c r="O2874" s="115">
        <f t="array" ref="O2874">IF(N2874="negativo",INDEX($AD$3:$AG$51,MATCH(1,($B2874=$AD$3:$AD$51)*($J2874=$AE$3:$AE$51),0),3),IF(N2874="positivo",INDEX($AD$55:$AG$109,MATCH(1,($B2874=$AD$55:$AD$109)*($J2874=$AE$55:$AE$109),0),3)))</f>
        <v>875400000</v>
      </c>
      <c r="P2874" s="115">
        <f t="array" ref="P2874">IF(N2874="negativo",INDEX($AD$3:$AG$51,MATCH(1,($B2874=$AD$3:$AD$51)*($J2874=$AE$3:$AE$51),0),4),IF(N2874="positivo",INDEX($AD$55:$AG$109,MATCH(1,($B2874=$AD$55:$AD$109)*($J2874=$AE$55:$AE$109),0),4)))</f>
        <v>51986</v>
      </c>
      <c r="Q2874" s="115" t="str">
        <f>VLOOKUP(M2874,Modelo!$A$2:$C$7,2,0)</f>
        <v>Gestión de Recursos Naturales y Circularidad</v>
      </c>
      <c r="R2874" s="118">
        <f t="array" ref="R2874">INDEX(Modelo!$F$1:$H$37,MATCH(1,(DataBase!Q2874=Modelo!$G$1:$G$37)*(DataBase!B2874=Modelo!$F$1:$F$37),0),3)</f>
        <v>0.15789473684210525</v>
      </c>
      <c r="S2874" s="115">
        <f t="shared" si="90"/>
        <v>99.697129146625329</v>
      </c>
      <c r="T2874" s="115">
        <f t="shared" si="91"/>
        <v>15.741651970519788</v>
      </c>
    </row>
    <row r="2875" spans="1:20" x14ac:dyDescent="0.3">
      <c r="A2875" s="115" t="s">
        <v>359</v>
      </c>
      <c r="B2875" s="115" t="s">
        <v>313</v>
      </c>
      <c r="C2875" s="115" t="s">
        <v>103</v>
      </c>
      <c r="D2875" s="115" t="s">
        <v>86</v>
      </c>
      <c r="E2875" s="115" t="s">
        <v>87</v>
      </c>
      <c r="F2875" s="115" t="s">
        <v>87</v>
      </c>
      <c r="G2875" s="115">
        <v>1993</v>
      </c>
      <c r="H2875" s="115" t="s">
        <v>244</v>
      </c>
      <c r="I2875" s="115">
        <v>2.3607916150000001</v>
      </c>
      <c r="J2875" s="115" t="s">
        <v>36</v>
      </c>
      <c r="K2875" s="115">
        <f>INDEX(DatosProcesados!$A$1:$BF$101,MATCH(DataBase!A2875,DatosProcesados!$A$1:$A$101,0),MATCH(DataBase!J2875,DatosProcesados!$A$1:$BF$1,0))</f>
        <v>5796000</v>
      </c>
      <c r="L2875" s="115" t="str">
        <f>INDEX(Modelo!$A$9:$D$89,MATCH(DataBase!$J2875,Modelo!$A$9:$A$89,0),MATCH(DataBase!L$1,Modelo!$A$9:$D$9,0))</f>
        <v>Impacto ambiental</v>
      </c>
      <c r="M2875" s="115" t="str">
        <f>INDEX(Modelo!$A$9:$D$89,MATCH(DataBase!$J2875,Modelo!$A$9:$A$89,0),MATCH(DataBase!M$1,Modelo!$A$9:$D$9,0))</f>
        <v>Pilar 3</v>
      </c>
      <c r="N2875" s="115" t="str">
        <f>INDEX(Modelo!$A$9:$D$89,MATCH(DataBase!$J2875,Modelo!$A$9:$A$89,0),MATCH(DataBase!N$1,Modelo!$A$9:$D$9,0))</f>
        <v>negativo</v>
      </c>
      <c r="O2875" s="115">
        <f t="array" ref="O2875">IF(N2875="negativo",INDEX($AD$3:$AG$51,MATCH(1,($B2875=$AD$3:$AD$51)*($J2875=$AE$3:$AE$51),0),3),IF(N2875="positivo",INDEX($AD$55:$AG$109,MATCH(1,($B2875=$AD$55:$AD$109)*($J2875=$AE$55:$AE$109),0),3)))</f>
        <v>6501695</v>
      </c>
      <c r="P2875" s="115">
        <f t="array" ref="P2875">IF(N2875="negativo",INDEX($AD$3:$AG$51,MATCH(1,($B2875=$AD$3:$AD$51)*($J2875=$AE$3:$AE$51),0),4),IF(N2875="positivo",INDEX($AD$55:$AG$109,MATCH(1,($B2875=$AD$55:$AD$109)*($J2875=$AE$55:$AE$109),0),4)))</f>
        <v>56315</v>
      </c>
      <c r="Q2875" s="115" t="str">
        <f>VLOOKUP(M2875,Modelo!$A$2:$C$7,2,0)</f>
        <v>Gestión de Recursos Naturales y Circularidad</v>
      </c>
      <c r="R2875" s="118">
        <f t="array" ref="R2875">INDEX(Modelo!$F$1:$H$37,MATCH(1,(DataBase!Q2875=Modelo!$G$1:$G$37)*(DataBase!B2875=Modelo!$F$1:$F$37),0),3)</f>
        <v>5.8823529411764705E-2</v>
      </c>
      <c r="S2875" s="115">
        <f t="shared" si="90"/>
        <v>10.948850184162918</v>
      </c>
      <c r="T2875" s="115">
        <f t="shared" si="91"/>
        <v>0.64405001083311286</v>
      </c>
    </row>
    <row r="2876" spans="1:20" x14ac:dyDescent="0.3">
      <c r="A2876" s="115" t="s">
        <v>327</v>
      </c>
      <c r="B2876" s="115" t="s">
        <v>313</v>
      </c>
      <c r="C2876" s="115" t="s">
        <v>103</v>
      </c>
      <c r="D2876" s="115" t="s">
        <v>86</v>
      </c>
      <c r="E2876" s="115" t="s">
        <v>86</v>
      </c>
      <c r="F2876" s="115" t="s">
        <v>87</v>
      </c>
      <c r="G2876" s="115">
        <v>2005</v>
      </c>
      <c r="H2876" s="115" t="s">
        <v>328</v>
      </c>
      <c r="I2876" s="115">
        <v>10.521119421</v>
      </c>
      <c r="J2876" s="115" t="s">
        <v>36</v>
      </c>
      <c r="K2876" s="115" t="str">
        <f>INDEX(DatosProcesados!$A$1:$BF$101,MATCH(DataBase!A2876,DatosProcesados!$A$1:$A$101,0),MATCH(DataBase!J2876,DatosProcesados!$A$1:$BF$1,0))</f>
        <v>No informa</v>
      </c>
      <c r="L2876" s="115" t="str">
        <f>INDEX(Modelo!$A$9:$D$89,MATCH(DataBase!$J2876,Modelo!$A$9:$A$89,0),MATCH(DataBase!L$1,Modelo!$A$9:$D$9,0))</f>
        <v>Impacto ambiental</v>
      </c>
      <c r="M2876" s="115" t="str">
        <f>INDEX(Modelo!$A$9:$D$89,MATCH(DataBase!$J2876,Modelo!$A$9:$A$89,0),MATCH(DataBase!M$1,Modelo!$A$9:$D$9,0))</f>
        <v>Pilar 3</v>
      </c>
      <c r="N2876" s="115" t="str">
        <f>INDEX(Modelo!$A$9:$D$89,MATCH(DataBase!$J2876,Modelo!$A$9:$A$89,0),MATCH(DataBase!N$1,Modelo!$A$9:$D$9,0))</f>
        <v>negativo</v>
      </c>
      <c r="O2876" s="115">
        <f t="array" ref="O2876">IF(N2876="negativo",INDEX($AD$3:$AG$51,MATCH(1,($B2876=$AD$3:$AD$51)*($J2876=$AE$3:$AE$51),0),3),IF(N2876="positivo",INDEX($AD$55:$AG$109,MATCH(1,($B2876=$AD$55:$AD$109)*($J2876=$AE$55:$AE$109),0),3)))</f>
        <v>6501695</v>
      </c>
      <c r="P2876" s="115">
        <f t="array" ref="P2876">IF(N2876="negativo",INDEX($AD$3:$AG$51,MATCH(1,($B2876=$AD$3:$AD$51)*($J2876=$AE$3:$AE$51),0),4),IF(N2876="positivo",INDEX($AD$55:$AG$109,MATCH(1,($B2876=$AD$55:$AD$109)*($J2876=$AE$55:$AE$109),0),4)))</f>
        <v>56315</v>
      </c>
      <c r="Q2876" s="115" t="str">
        <f>VLOOKUP(M2876,Modelo!$A$2:$C$7,2,0)</f>
        <v>Gestión de Recursos Naturales y Circularidad</v>
      </c>
      <c r="R2876" s="118">
        <f t="array" ref="R2876">INDEX(Modelo!$F$1:$H$37,MATCH(1,(DataBase!Q2876=Modelo!$G$1:$G$37)*(DataBase!B2876=Modelo!$F$1:$F$37),0),3)</f>
        <v>5.8823529411764705E-2</v>
      </c>
      <c r="S2876" s="115">
        <f t="shared" si="90"/>
        <v>0</v>
      </c>
      <c r="T2876" s="115">
        <f t="shared" si="91"/>
        <v>0</v>
      </c>
    </row>
    <row r="2877" spans="1:20" x14ac:dyDescent="0.3">
      <c r="A2877" s="115" t="s">
        <v>283</v>
      </c>
      <c r="B2877" s="115" t="s">
        <v>216</v>
      </c>
      <c r="C2877" s="115" t="s">
        <v>103</v>
      </c>
      <c r="D2877" s="115" t="s">
        <v>86</v>
      </c>
      <c r="E2877" s="115" t="s">
        <v>86</v>
      </c>
      <c r="F2877" s="115" t="s">
        <v>87</v>
      </c>
      <c r="G2877" s="115">
        <v>1958</v>
      </c>
      <c r="H2877" s="115" t="s">
        <v>125</v>
      </c>
      <c r="I2877" s="115">
        <v>2.0172595470000001</v>
      </c>
      <c r="J2877" s="115" t="s">
        <v>36</v>
      </c>
      <c r="K2877" s="115" t="str">
        <f>INDEX(DatosProcesados!$A$1:$BF$101,MATCH(DataBase!A2877,DatosProcesados!$A$1:$A$101,0),MATCH(DataBase!J2877,DatosProcesados!$A$1:$BF$1,0))</f>
        <v>No informa</v>
      </c>
      <c r="L2877" s="115" t="str">
        <f>INDEX(Modelo!$A$9:$D$89,MATCH(DataBase!$J2877,Modelo!$A$9:$A$89,0),MATCH(DataBase!L$1,Modelo!$A$9:$D$9,0))</f>
        <v>Impacto ambiental</v>
      </c>
      <c r="M2877" s="115" t="str">
        <f>INDEX(Modelo!$A$9:$D$89,MATCH(DataBase!$J2877,Modelo!$A$9:$A$89,0),MATCH(DataBase!M$1,Modelo!$A$9:$D$9,0))</f>
        <v>Pilar 3</v>
      </c>
      <c r="N2877" s="115" t="str">
        <f>INDEX(Modelo!$A$9:$D$89,MATCH(DataBase!$J2877,Modelo!$A$9:$A$89,0),MATCH(DataBase!N$1,Modelo!$A$9:$D$9,0))</f>
        <v>negativo</v>
      </c>
      <c r="O2877" s="115">
        <f t="array" ref="O2877">IF(N2877="negativo",INDEX($AD$3:$AG$51,MATCH(1,($B2877=$AD$3:$AD$51)*($J2877=$AE$3:$AE$51),0),3),IF(N2877="positivo",INDEX($AD$55:$AG$109,MATCH(1,($B2877=$AD$55:$AD$109)*($J2877=$AE$55:$AE$109),0),3)))</f>
        <v>875400000</v>
      </c>
      <c r="P2877" s="115">
        <f t="array" ref="P2877">IF(N2877="negativo",INDEX($AD$3:$AG$51,MATCH(1,($B2877=$AD$3:$AD$51)*($J2877=$AE$3:$AE$51),0),4),IF(N2877="positivo",INDEX($AD$55:$AG$109,MATCH(1,($B2877=$AD$55:$AD$109)*($J2877=$AE$55:$AE$109),0),4)))</f>
        <v>51986</v>
      </c>
      <c r="Q2877" s="115" t="str">
        <f>VLOOKUP(M2877,Modelo!$A$2:$C$7,2,0)</f>
        <v>Gestión de Recursos Naturales y Circularidad</v>
      </c>
      <c r="R2877" s="118">
        <f t="array" ref="R2877">INDEX(Modelo!$F$1:$H$37,MATCH(1,(DataBase!Q2877=Modelo!$G$1:$G$37)*(DataBase!B2877=Modelo!$F$1:$F$37),0),3)</f>
        <v>0.15789473684210525</v>
      </c>
      <c r="S2877" s="115">
        <f t="shared" si="90"/>
        <v>0</v>
      </c>
      <c r="T2877" s="115">
        <f t="shared" si="91"/>
        <v>0</v>
      </c>
    </row>
    <row r="2878" spans="1:20" x14ac:dyDescent="0.3">
      <c r="A2878" s="115" t="s">
        <v>188</v>
      </c>
      <c r="B2878" s="115" t="s">
        <v>84</v>
      </c>
      <c r="C2878" s="115" t="s">
        <v>103</v>
      </c>
      <c r="D2878" s="115" t="s">
        <v>86</v>
      </c>
      <c r="E2878" s="115" t="s">
        <v>87</v>
      </c>
      <c r="F2878" s="115" t="s">
        <v>86</v>
      </c>
      <c r="G2878" s="115">
        <v>1974</v>
      </c>
      <c r="H2878" s="115" t="s">
        <v>125</v>
      </c>
      <c r="I2878" s="115">
        <v>2.2729038500000001</v>
      </c>
      <c r="J2878" s="115" t="s">
        <v>36</v>
      </c>
      <c r="K2878" s="115">
        <f>INDEX(DatosProcesados!$A$1:$BF$101,MATCH(DataBase!A2878,DatosProcesados!$A$1:$A$101,0),MATCH(DataBase!J2878,DatosProcesados!$A$1:$BF$1,0))</f>
        <v>92000</v>
      </c>
      <c r="L2878" s="115" t="str">
        <f>INDEX(Modelo!$A$9:$D$89,MATCH(DataBase!$J2878,Modelo!$A$9:$A$89,0),MATCH(DataBase!L$1,Modelo!$A$9:$D$9,0))</f>
        <v>Impacto ambiental</v>
      </c>
      <c r="M2878" s="115" t="str">
        <f>INDEX(Modelo!$A$9:$D$89,MATCH(DataBase!$J2878,Modelo!$A$9:$A$89,0),MATCH(DataBase!M$1,Modelo!$A$9:$D$9,0))</f>
        <v>Pilar 3</v>
      </c>
      <c r="N2878" s="115" t="str">
        <f>INDEX(Modelo!$A$9:$D$89,MATCH(DataBase!$J2878,Modelo!$A$9:$A$89,0),MATCH(DataBase!N$1,Modelo!$A$9:$D$9,0))</f>
        <v>negativo</v>
      </c>
      <c r="O2878" s="115">
        <f t="array" ref="O2878">IF(N2878="negativo",INDEX($AD$3:$AG$51,MATCH(1,($B2878=$AD$3:$AD$51)*($J2878=$AE$3:$AE$51),0),3),IF(N2878="positivo",INDEX($AD$55:$AG$109,MATCH(1,($B2878=$AD$55:$AD$109)*($J2878=$AE$55:$AE$109),0),3)))</f>
        <v>25125280889</v>
      </c>
      <c r="P2878" s="115">
        <f t="array" ref="P2878">IF(N2878="negativo",INDEX($AD$3:$AG$51,MATCH(1,($B2878=$AD$3:$AD$51)*($J2878=$AE$3:$AE$51),0),4),IF(N2878="positivo",INDEX($AD$55:$AG$109,MATCH(1,($B2878=$AD$55:$AD$109)*($J2878=$AE$55:$AE$109),0),4)))</f>
        <v>1026.472</v>
      </c>
      <c r="Q2878" s="115" t="str">
        <f>VLOOKUP(M2878,Modelo!$A$2:$C$7,2,0)</f>
        <v>Gestión de Recursos Naturales y Circularidad</v>
      </c>
      <c r="R2878" s="118">
        <f t="array" ref="R2878">INDEX(Modelo!$F$1:$H$37,MATCH(1,(DataBase!Q2878=Modelo!$G$1:$G$37)*(DataBase!B2878=Modelo!$F$1:$F$37),0),3)</f>
        <v>5.8823529411764705E-2</v>
      </c>
      <c r="S2878" s="115">
        <f t="shared" si="90"/>
        <v>99.999637920339595</v>
      </c>
      <c r="T2878" s="115">
        <f t="shared" si="91"/>
        <v>5.8823316423729173</v>
      </c>
    </row>
    <row r="2879" spans="1:20" x14ac:dyDescent="0.3">
      <c r="A2879" s="115" t="s">
        <v>199</v>
      </c>
      <c r="B2879" s="115" t="s">
        <v>84</v>
      </c>
      <c r="C2879" s="115" t="s">
        <v>103</v>
      </c>
      <c r="D2879" s="115" t="s">
        <v>86</v>
      </c>
      <c r="E2879" s="115" t="s">
        <v>86</v>
      </c>
      <c r="F2879" s="115" t="s">
        <v>87</v>
      </c>
      <c r="G2879" s="115">
        <v>2015</v>
      </c>
      <c r="H2879" s="115" t="s">
        <v>125</v>
      </c>
      <c r="I2879" s="115">
        <v>0.70314701400000001</v>
      </c>
      <c r="J2879" s="115" t="s">
        <v>36</v>
      </c>
      <c r="K2879" s="115" t="str">
        <f>INDEX(DatosProcesados!$A$1:$BF$101,MATCH(DataBase!A2879,DatosProcesados!$A$1:$A$101,0),MATCH(DataBase!J2879,DatosProcesados!$A$1:$BF$1,0))</f>
        <v>No informa</v>
      </c>
      <c r="L2879" s="115" t="str">
        <f>INDEX(Modelo!$A$9:$D$89,MATCH(DataBase!$J2879,Modelo!$A$9:$A$89,0),MATCH(DataBase!L$1,Modelo!$A$9:$D$9,0))</f>
        <v>Impacto ambiental</v>
      </c>
      <c r="M2879" s="115" t="str">
        <f>INDEX(Modelo!$A$9:$D$89,MATCH(DataBase!$J2879,Modelo!$A$9:$A$89,0),MATCH(DataBase!M$1,Modelo!$A$9:$D$9,0))</f>
        <v>Pilar 3</v>
      </c>
      <c r="N2879" s="115" t="str">
        <f>INDEX(Modelo!$A$9:$D$89,MATCH(DataBase!$J2879,Modelo!$A$9:$A$89,0),MATCH(DataBase!N$1,Modelo!$A$9:$D$9,0))</f>
        <v>negativo</v>
      </c>
      <c r="O2879" s="115">
        <f t="array" ref="O2879">IF(N2879="negativo",INDEX($AD$3:$AG$51,MATCH(1,($B2879=$AD$3:$AD$51)*($J2879=$AE$3:$AE$51),0),3),IF(N2879="positivo",INDEX($AD$55:$AG$109,MATCH(1,($B2879=$AD$55:$AD$109)*($J2879=$AE$55:$AE$109),0),3)))</f>
        <v>25125280889</v>
      </c>
      <c r="P2879" s="115">
        <f t="array" ref="P2879">IF(N2879="negativo",INDEX($AD$3:$AG$51,MATCH(1,($B2879=$AD$3:$AD$51)*($J2879=$AE$3:$AE$51),0),4),IF(N2879="positivo",INDEX($AD$55:$AG$109,MATCH(1,($B2879=$AD$55:$AD$109)*($J2879=$AE$55:$AE$109),0),4)))</f>
        <v>1026.472</v>
      </c>
      <c r="Q2879" s="115" t="str">
        <f>VLOOKUP(M2879,Modelo!$A$2:$C$7,2,0)</f>
        <v>Gestión de Recursos Naturales y Circularidad</v>
      </c>
      <c r="R2879" s="118">
        <f t="array" ref="R2879">INDEX(Modelo!$F$1:$H$37,MATCH(1,(DataBase!Q2879=Modelo!$G$1:$G$37)*(DataBase!B2879=Modelo!$F$1:$F$37),0),3)</f>
        <v>5.8823529411764705E-2</v>
      </c>
      <c r="S2879" s="115">
        <f t="shared" si="90"/>
        <v>0</v>
      </c>
      <c r="T2879" s="115">
        <f t="shared" si="91"/>
        <v>0</v>
      </c>
    </row>
    <row r="2880" spans="1:20" x14ac:dyDescent="0.3">
      <c r="A2880" s="115" t="s">
        <v>215</v>
      </c>
      <c r="B2880" s="115" t="s">
        <v>216</v>
      </c>
      <c r="C2880" s="115" t="s">
        <v>97</v>
      </c>
      <c r="D2880" s="115" t="s">
        <v>86</v>
      </c>
      <c r="E2880" s="115" t="s">
        <v>86</v>
      </c>
      <c r="F2880" s="115" t="s">
        <v>86</v>
      </c>
      <c r="G2880" s="115">
        <v>1956</v>
      </c>
      <c r="H2880" s="115" t="s">
        <v>125</v>
      </c>
      <c r="I2880" s="115">
        <v>25.860914507</v>
      </c>
      <c r="J2880" s="115" t="s">
        <v>36</v>
      </c>
      <c r="K2880" s="115">
        <f>INDEX(DatosProcesados!$A$1:$BF$101,MATCH(DataBase!A2880,DatosProcesados!$A$1:$A$101,0),MATCH(DataBase!J2880,DatosProcesados!$A$1:$BF$1,0))</f>
        <v>8301661</v>
      </c>
      <c r="L2880" s="115" t="str">
        <f>INDEX(Modelo!$A$9:$D$89,MATCH(DataBase!$J2880,Modelo!$A$9:$A$89,0),MATCH(DataBase!L$1,Modelo!$A$9:$D$9,0))</f>
        <v>Impacto ambiental</v>
      </c>
      <c r="M2880" s="115" t="str">
        <f>INDEX(Modelo!$A$9:$D$89,MATCH(DataBase!$J2880,Modelo!$A$9:$A$89,0),MATCH(DataBase!M$1,Modelo!$A$9:$D$9,0))</f>
        <v>Pilar 3</v>
      </c>
      <c r="N2880" s="115" t="str">
        <f>INDEX(Modelo!$A$9:$D$89,MATCH(DataBase!$J2880,Modelo!$A$9:$A$89,0),MATCH(DataBase!N$1,Modelo!$A$9:$D$9,0))</f>
        <v>negativo</v>
      </c>
      <c r="O2880" s="115">
        <f t="array" ref="O2880">IF(N2880="negativo",INDEX($AD$3:$AG$51,MATCH(1,($B2880=$AD$3:$AD$51)*($J2880=$AE$3:$AE$51),0),3),IF(N2880="positivo",INDEX($AD$55:$AG$109,MATCH(1,($B2880=$AD$55:$AD$109)*($J2880=$AE$55:$AE$109),0),3)))</f>
        <v>875400000</v>
      </c>
      <c r="P2880" s="115">
        <f t="array" ref="P2880">IF(N2880="negativo",INDEX($AD$3:$AG$51,MATCH(1,($B2880=$AD$3:$AD$51)*($J2880=$AE$3:$AE$51),0),4),IF(N2880="positivo",INDEX($AD$55:$AG$109,MATCH(1,($B2880=$AD$55:$AD$109)*($J2880=$AE$55:$AE$109),0),4)))</f>
        <v>51986</v>
      </c>
      <c r="Q2880" s="115" t="str">
        <f>VLOOKUP(M2880,Modelo!$A$2:$C$7,2,0)</f>
        <v>Gestión de Recursos Naturales y Circularidad</v>
      </c>
      <c r="R2880" s="118">
        <f t="array" ref="R2880">INDEX(Modelo!$F$1:$H$37,MATCH(1,(DataBase!Q2880=Modelo!$G$1:$G$37)*(DataBase!B2880=Modelo!$F$1:$F$37),0),3)</f>
        <v>0.15789473684210525</v>
      </c>
      <c r="S2880" s="115">
        <f t="shared" si="90"/>
        <v>99.057554838983165</v>
      </c>
      <c r="T2880" s="115">
        <f t="shared" si="91"/>
        <v>15.640666553523657</v>
      </c>
    </row>
    <row r="2881" spans="1:20" x14ac:dyDescent="0.3">
      <c r="A2881" s="115" t="s">
        <v>257</v>
      </c>
      <c r="B2881" s="115" t="s">
        <v>216</v>
      </c>
      <c r="C2881" s="115" t="s">
        <v>97</v>
      </c>
      <c r="D2881" s="115" t="s">
        <v>86</v>
      </c>
      <c r="E2881" s="115" t="s">
        <v>87</v>
      </c>
      <c r="F2881" s="115" t="s">
        <v>87</v>
      </c>
      <c r="G2881" s="115">
        <v>1898</v>
      </c>
      <c r="H2881" s="115" t="s">
        <v>167</v>
      </c>
      <c r="I2881" s="115">
        <v>2.4260392159999999</v>
      </c>
      <c r="J2881" s="115" t="s">
        <v>36</v>
      </c>
      <c r="K2881" s="115">
        <f>INDEX(DatosProcesados!$A$1:$BF$101,MATCH(DataBase!A2881,DatosProcesados!$A$1:$A$101,0),MATCH(DataBase!J2881,DatosProcesados!$A$1:$BF$1,0))</f>
        <v>85440</v>
      </c>
      <c r="L2881" s="115" t="str">
        <f>INDEX(Modelo!$A$9:$D$89,MATCH(DataBase!$J2881,Modelo!$A$9:$A$89,0),MATCH(DataBase!L$1,Modelo!$A$9:$D$9,0))</f>
        <v>Impacto ambiental</v>
      </c>
      <c r="M2881" s="115" t="str">
        <f>INDEX(Modelo!$A$9:$D$89,MATCH(DataBase!$J2881,Modelo!$A$9:$A$89,0),MATCH(DataBase!M$1,Modelo!$A$9:$D$9,0))</f>
        <v>Pilar 3</v>
      </c>
      <c r="N2881" s="115" t="str">
        <f>INDEX(Modelo!$A$9:$D$89,MATCH(DataBase!$J2881,Modelo!$A$9:$A$89,0),MATCH(DataBase!N$1,Modelo!$A$9:$D$9,0))</f>
        <v>negativo</v>
      </c>
      <c r="O2881" s="115">
        <f t="array" ref="O2881">IF(N2881="negativo",INDEX($AD$3:$AG$51,MATCH(1,($B2881=$AD$3:$AD$51)*($J2881=$AE$3:$AE$51),0),3),IF(N2881="positivo",INDEX($AD$55:$AG$109,MATCH(1,($B2881=$AD$55:$AD$109)*($J2881=$AE$55:$AE$109),0),3)))</f>
        <v>875400000</v>
      </c>
      <c r="P2881" s="115">
        <f t="array" ref="P2881">IF(N2881="negativo",INDEX($AD$3:$AG$51,MATCH(1,($B2881=$AD$3:$AD$51)*($J2881=$AE$3:$AE$51),0),4),IF(N2881="positivo",INDEX($AD$55:$AG$109,MATCH(1,($B2881=$AD$55:$AD$109)*($J2881=$AE$55:$AE$109),0),4)))</f>
        <v>51986</v>
      </c>
      <c r="Q2881" s="115" t="str">
        <f>VLOOKUP(M2881,Modelo!$A$2:$C$7,2,0)</f>
        <v>Gestión de Recursos Naturales y Circularidad</v>
      </c>
      <c r="R2881" s="118">
        <f t="array" ref="R2881">INDEX(Modelo!$F$1:$H$37,MATCH(1,(DataBase!Q2881=Modelo!$G$1:$G$37)*(DataBase!B2881=Modelo!$F$1:$F$37),0),3)</f>
        <v>0.15789473684210525</v>
      </c>
      <c r="S2881" s="115">
        <f t="shared" si="90"/>
        <v>99.996178205757602</v>
      </c>
      <c r="T2881" s="115">
        <f t="shared" si="91"/>
        <v>15.788870243014358</v>
      </c>
    </row>
    <row r="2882" spans="1:20" x14ac:dyDescent="0.3">
      <c r="A2882" s="115" t="s">
        <v>301</v>
      </c>
      <c r="B2882" s="115" t="s">
        <v>216</v>
      </c>
      <c r="C2882" s="115" t="s">
        <v>103</v>
      </c>
      <c r="D2882" s="115" t="s">
        <v>86</v>
      </c>
      <c r="E2882" s="115" t="s">
        <v>87</v>
      </c>
      <c r="F2882" s="115" t="s">
        <v>86</v>
      </c>
      <c r="G2882" s="115">
        <v>1998</v>
      </c>
      <c r="H2882" s="115" t="s">
        <v>125</v>
      </c>
      <c r="I2882" s="115">
        <v>1.697301486</v>
      </c>
      <c r="J2882" s="115" t="s">
        <v>36</v>
      </c>
      <c r="K2882" s="115">
        <f>INDEX(DatosProcesados!$A$1:$BF$101,MATCH(DataBase!A2882,DatosProcesados!$A$1:$A$101,0),MATCH(DataBase!J2882,DatosProcesados!$A$1:$BF$1,0))</f>
        <v>46982000</v>
      </c>
      <c r="L2882" s="115" t="str">
        <f>INDEX(Modelo!$A$9:$D$89,MATCH(DataBase!$J2882,Modelo!$A$9:$A$89,0),MATCH(DataBase!L$1,Modelo!$A$9:$D$9,0))</f>
        <v>Impacto ambiental</v>
      </c>
      <c r="M2882" s="115" t="str">
        <f>INDEX(Modelo!$A$9:$D$89,MATCH(DataBase!$J2882,Modelo!$A$9:$A$89,0),MATCH(DataBase!M$1,Modelo!$A$9:$D$9,0))</f>
        <v>Pilar 3</v>
      </c>
      <c r="N2882" s="115" t="str">
        <f>INDEX(Modelo!$A$9:$D$89,MATCH(DataBase!$J2882,Modelo!$A$9:$A$89,0),MATCH(DataBase!N$1,Modelo!$A$9:$D$9,0))</f>
        <v>negativo</v>
      </c>
      <c r="O2882" s="115">
        <f t="array" ref="O2882">IF(N2882="negativo",INDEX($AD$3:$AG$51,MATCH(1,($B2882=$AD$3:$AD$51)*($J2882=$AE$3:$AE$51),0),3),IF(N2882="positivo",INDEX($AD$55:$AG$109,MATCH(1,($B2882=$AD$55:$AD$109)*($J2882=$AE$55:$AE$109),0),3)))</f>
        <v>875400000</v>
      </c>
      <c r="P2882" s="115">
        <f t="array" ref="P2882">IF(N2882="negativo",INDEX($AD$3:$AG$51,MATCH(1,($B2882=$AD$3:$AD$51)*($J2882=$AE$3:$AE$51),0),4),IF(N2882="positivo",INDEX($AD$55:$AG$109,MATCH(1,($B2882=$AD$55:$AD$109)*($J2882=$AE$55:$AE$109),0),4)))</f>
        <v>51986</v>
      </c>
      <c r="Q2882" s="115" t="str">
        <f>VLOOKUP(M2882,Modelo!$A$2:$C$7,2,0)</f>
        <v>Gestión de Recursos Naturales y Circularidad</v>
      </c>
      <c r="R2882" s="118">
        <f t="array" ref="R2882">INDEX(Modelo!$F$1:$H$37,MATCH(1,(DataBase!Q2882=Modelo!$G$1:$G$37)*(DataBase!B2882=Modelo!$F$1:$F$37),0),3)</f>
        <v>0.15789473684210525</v>
      </c>
      <c r="S2882" s="115">
        <f t="shared" si="90"/>
        <v>94.638702179085541</v>
      </c>
      <c r="T2882" s="115">
        <f t="shared" si="91"/>
        <v>14.942952975645085</v>
      </c>
    </row>
    <row r="2883" spans="1:20" x14ac:dyDescent="0.3">
      <c r="A2883" s="115" t="s">
        <v>352</v>
      </c>
      <c r="B2883" s="115" t="s">
        <v>313</v>
      </c>
      <c r="C2883" s="115" t="s">
        <v>103</v>
      </c>
      <c r="D2883" s="115" t="s">
        <v>87</v>
      </c>
      <c r="E2883" s="115" t="s">
        <v>87</v>
      </c>
      <c r="F2883" s="115" t="s">
        <v>87</v>
      </c>
      <c r="G2883" s="115">
        <v>1969</v>
      </c>
      <c r="H2883" s="115" t="s">
        <v>353</v>
      </c>
      <c r="I2883" s="115">
        <v>3.188315636</v>
      </c>
      <c r="J2883" s="115" t="s">
        <v>36</v>
      </c>
      <c r="K2883" s="115" t="str">
        <f>INDEX(DatosProcesados!$A$1:$BF$101,MATCH(DataBase!A2883,DatosProcesados!$A$1:$A$101,0),MATCH(DataBase!J2883,DatosProcesados!$A$1:$BF$1,0))</f>
        <v>No informa</v>
      </c>
      <c r="L2883" s="115" t="str">
        <f>INDEX(Modelo!$A$9:$D$89,MATCH(DataBase!$J2883,Modelo!$A$9:$A$89,0),MATCH(DataBase!L$1,Modelo!$A$9:$D$9,0))</f>
        <v>Impacto ambiental</v>
      </c>
      <c r="M2883" s="115" t="str">
        <f>INDEX(Modelo!$A$9:$D$89,MATCH(DataBase!$J2883,Modelo!$A$9:$A$89,0),MATCH(DataBase!M$1,Modelo!$A$9:$D$9,0))</f>
        <v>Pilar 3</v>
      </c>
      <c r="N2883" s="115" t="str">
        <f>INDEX(Modelo!$A$9:$D$89,MATCH(DataBase!$J2883,Modelo!$A$9:$A$89,0),MATCH(DataBase!N$1,Modelo!$A$9:$D$9,0))</f>
        <v>negativo</v>
      </c>
      <c r="O2883" s="115">
        <f t="array" ref="O2883">IF(N2883="negativo",INDEX($AD$3:$AG$51,MATCH(1,($B2883=$AD$3:$AD$51)*($J2883=$AE$3:$AE$51),0),3),IF(N2883="positivo",INDEX($AD$55:$AG$109,MATCH(1,($B2883=$AD$55:$AD$109)*($J2883=$AE$55:$AE$109),0),3)))</f>
        <v>6501695</v>
      </c>
      <c r="P2883" s="115">
        <f t="array" ref="P2883">IF(N2883="negativo",INDEX($AD$3:$AG$51,MATCH(1,($B2883=$AD$3:$AD$51)*($J2883=$AE$3:$AE$51),0),4),IF(N2883="positivo",INDEX($AD$55:$AG$109,MATCH(1,($B2883=$AD$55:$AD$109)*($J2883=$AE$55:$AE$109),0),4)))</f>
        <v>56315</v>
      </c>
      <c r="Q2883" s="115" t="str">
        <f>VLOOKUP(M2883,Modelo!$A$2:$C$7,2,0)</f>
        <v>Gestión de Recursos Naturales y Circularidad</v>
      </c>
      <c r="R2883" s="118">
        <f t="array" ref="R2883">INDEX(Modelo!$F$1:$H$37,MATCH(1,(DataBase!Q2883=Modelo!$G$1:$G$37)*(DataBase!B2883=Modelo!$F$1:$F$37),0),3)</f>
        <v>5.8823529411764705E-2</v>
      </c>
      <c r="S2883" s="115">
        <f t="shared" ref="S2883:S2946" si="92">IFERROR(IF(N2883="boolean",IF(K2883="Si",100,0),IF(N2883="scale",IF(K2883=2,100,IF(K2883=1,50,0)),IF(N2883="positivo",100*((K2883-P2883)/(O2883-P2883)),100*(1-((K2883-P2883)/(O2883-P2883)))))),0)</f>
        <v>0</v>
      </c>
      <c r="T2883" s="115">
        <f t="shared" ref="T2883:T2946" si="93">S2883*R2883</f>
        <v>0</v>
      </c>
    </row>
    <row r="2884" spans="1:20" x14ac:dyDescent="0.3">
      <c r="A2884" s="115" t="s">
        <v>427</v>
      </c>
      <c r="B2884" s="115" t="s">
        <v>407</v>
      </c>
      <c r="C2884" s="115" t="s">
        <v>103</v>
      </c>
      <c r="D2884" s="115" t="s">
        <v>86</v>
      </c>
      <c r="E2884" s="115" t="s">
        <v>86</v>
      </c>
      <c r="F2884" s="115" t="s">
        <v>87</v>
      </c>
      <c r="G2884" s="115">
        <v>2020</v>
      </c>
      <c r="H2884" s="115" t="s">
        <v>428</v>
      </c>
      <c r="I2884" s="115">
        <v>1.943851598</v>
      </c>
      <c r="J2884" s="115" t="s">
        <v>36</v>
      </c>
      <c r="K2884" s="115">
        <f>INDEX(DatosProcesados!$A$1:$BF$101,MATCH(DataBase!A2884,DatosProcesados!$A$1:$A$101,0),MATCH(DataBase!J2884,DatosProcesados!$A$1:$BF$1,0))</f>
        <v>128423000</v>
      </c>
      <c r="L2884" s="115" t="str">
        <f>INDEX(Modelo!$A$9:$D$89,MATCH(DataBase!$J2884,Modelo!$A$9:$A$89,0),MATCH(DataBase!L$1,Modelo!$A$9:$D$9,0))</f>
        <v>Impacto ambiental</v>
      </c>
      <c r="M2884" s="115" t="str">
        <f>INDEX(Modelo!$A$9:$D$89,MATCH(DataBase!$J2884,Modelo!$A$9:$A$89,0),MATCH(DataBase!M$1,Modelo!$A$9:$D$9,0))</f>
        <v>Pilar 3</v>
      </c>
      <c r="N2884" s="115" t="str">
        <f>INDEX(Modelo!$A$9:$D$89,MATCH(DataBase!$J2884,Modelo!$A$9:$A$89,0),MATCH(DataBase!N$1,Modelo!$A$9:$D$9,0))</f>
        <v>negativo</v>
      </c>
      <c r="O2884" s="115">
        <f t="array" ref="O2884">IF(N2884="negativo",INDEX($AD$3:$AG$51,MATCH(1,($B2884=$AD$3:$AD$51)*($J2884=$AE$3:$AE$51),0),3),IF(N2884="positivo",INDEX($AD$55:$AG$109,MATCH(1,($B2884=$AD$55:$AD$109)*($J2884=$AE$55:$AE$109),0),3)))</f>
        <v>256989418</v>
      </c>
      <c r="P2884" s="115">
        <f t="array" ref="P2884">IF(N2884="negativo",INDEX($AD$3:$AG$51,MATCH(1,($B2884=$AD$3:$AD$51)*($J2884=$AE$3:$AE$51),0),4),IF(N2884="positivo",INDEX($AD$55:$AG$109,MATCH(1,($B2884=$AD$55:$AD$109)*($J2884=$AE$55:$AE$109),0),4)))</f>
        <v>276755</v>
      </c>
      <c r="Q2884" s="115" t="str">
        <f>VLOOKUP(M2884,Modelo!$A$2:$C$7,2,0)</f>
        <v>Gestión de Recursos Naturales y Circularidad</v>
      </c>
      <c r="R2884" s="118">
        <f t="array" ref="R2884">INDEX(Modelo!$F$1:$H$37,MATCH(1,(DataBase!Q2884=Modelo!$G$1:$G$37)*(DataBase!B2884=Modelo!$F$1:$F$37),0),3)</f>
        <v>0.19230769230769232</v>
      </c>
      <c r="S2884" s="115">
        <f t="shared" si="92"/>
        <v>50.081837217356131</v>
      </c>
      <c r="T2884" s="115">
        <f t="shared" si="93"/>
        <v>9.6311225417992574</v>
      </c>
    </row>
    <row r="2885" spans="1:20" x14ac:dyDescent="0.3">
      <c r="A2885" s="115" t="s">
        <v>333</v>
      </c>
      <c r="B2885" s="115" t="s">
        <v>313</v>
      </c>
      <c r="C2885" s="115" t="s">
        <v>103</v>
      </c>
      <c r="D2885" s="115" t="s">
        <v>86</v>
      </c>
      <c r="E2885" s="115" t="s">
        <v>86</v>
      </c>
      <c r="F2885" s="115" t="s">
        <v>87</v>
      </c>
      <c r="G2885" s="115">
        <v>1952</v>
      </c>
      <c r="H2885" s="115" t="s">
        <v>177</v>
      </c>
      <c r="I2885" s="115">
        <v>5.9910971069999999</v>
      </c>
      <c r="J2885" s="115" t="s">
        <v>36</v>
      </c>
      <c r="K2885" s="115">
        <f>INDEX(DatosProcesados!$A$1:$BF$101,MATCH(DataBase!A2885,DatosProcesados!$A$1:$A$101,0),MATCH(DataBase!J2885,DatosProcesados!$A$1:$BF$1,0))</f>
        <v>226339</v>
      </c>
      <c r="L2885" s="115" t="str">
        <f>INDEX(Modelo!$A$9:$D$89,MATCH(DataBase!$J2885,Modelo!$A$9:$A$89,0),MATCH(DataBase!L$1,Modelo!$A$9:$D$9,0))</f>
        <v>Impacto ambiental</v>
      </c>
      <c r="M2885" s="115" t="str">
        <f>INDEX(Modelo!$A$9:$D$89,MATCH(DataBase!$J2885,Modelo!$A$9:$A$89,0),MATCH(DataBase!M$1,Modelo!$A$9:$D$9,0))</f>
        <v>Pilar 3</v>
      </c>
      <c r="N2885" s="115" t="str">
        <f>INDEX(Modelo!$A$9:$D$89,MATCH(DataBase!$J2885,Modelo!$A$9:$A$89,0),MATCH(DataBase!N$1,Modelo!$A$9:$D$9,0))</f>
        <v>negativo</v>
      </c>
      <c r="O2885" s="115">
        <f t="array" ref="O2885">IF(N2885="negativo",INDEX($AD$3:$AG$51,MATCH(1,($B2885=$AD$3:$AD$51)*($J2885=$AE$3:$AE$51),0),3),IF(N2885="positivo",INDEX($AD$55:$AG$109,MATCH(1,($B2885=$AD$55:$AD$109)*($J2885=$AE$55:$AE$109),0),3)))</f>
        <v>6501695</v>
      </c>
      <c r="P2885" s="115">
        <f t="array" ref="P2885">IF(N2885="negativo",INDEX($AD$3:$AG$51,MATCH(1,($B2885=$AD$3:$AD$51)*($J2885=$AE$3:$AE$51),0),4),IF(N2885="positivo",INDEX($AD$55:$AG$109,MATCH(1,($B2885=$AD$55:$AD$109)*($J2885=$AE$55:$AE$109),0),4)))</f>
        <v>56315</v>
      </c>
      <c r="Q2885" s="115" t="str">
        <f>VLOOKUP(M2885,Modelo!$A$2:$C$7,2,0)</f>
        <v>Gestión de Recursos Naturales y Circularidad</v>
      </c>
      <c r="R2885" s="118">
        <f t="array" ref="R2885">INDEX(Modelo!$F$1:$H$37,MATCH(1,(DataBase!Q2885=Modelo!$G$1:$G$37)*(DataBase!B2885=Modelo!$F$1:$F$37),0),3)</f>
        <v>5.8823529411764705E-2</v>
      </c>
      <c r="S2885" s="115">
        <f t="shared" si="92"/>
        <v>97.362079505009788</v>
      </c>
      <c r="T2885" s="115">
        <f t="shared" si="93"/>
        <v>5.7271811473535168</v>
      </c>
    </row>
    <row r="2886" spans="1:20" x14ac:dyDescent="0.3">
      <c r="A2886" s="115" t="s">
        <v>371</v>
      </c>
      <c r="B2886" s="115" t="s">
        <v>313</v>
      </c>
      <c r="C2886" s="115" t="s">
        <v>103</v>
      </c>
      <c r="D2886" s="115" t="s">
        <v>87</v>
      </c>
      <c r="E2886" s="115" t="s">
        <v>86</v>
      </c>
      <c r="F2886" s="115" t="s">
        <v>87</v>
      </c>
      <c r="G2886" s="115">
        <v>1977</v>
      </c>
      <c r="H2886" s="115" t="s">
        <v>281</v>
      </c>
      <c r="I2886" s="115">
        <v>2.002301595</v>
      </c>
      <c r="J2886" s="115" t="s">
        <v>36</v>
      </c>
      <c r="K2886" s="115" t="str">
        <f>INDEX(DatosProcesados!$A$1:$BF$101,MATCH(DataBase!A2886,DatosProcesados!$A$1:$A$101,0),MATCH(DataBase!J2886,DatosProcesados!$A$1:$BF$1,0))</f>
        <v>No informa</v>
      </c>
      <c r="L2886" s="115" t="str">
        <f>INDEX(Modelo!$A$9:$D$89,MATCH(DataBase!$J2886,Modelo!$A$9:$A$89,0),MATCH(DataBase!L$1,Modelo!$A$9:$D$9,0))</f>
        <v>Impacto ambiental</v>
      </c>
      <c r="M2886" s="115" t="str">
        <f>INDEX(Modelo!$A$9:$D$89,MATCH(DataBase!$J2886,Modelo!$A$9:$A$89,0),MATCH(DataBase!M$1,Modelo!$A$9:$D$9,0))</f>
        <v>Pilar 3</v>
      </c>
      <c r="N2886" s="115" t="str">
        <f>INDEX(Modelo!$A$9:$D$89,MATCH(DataBase!$J2886,Modelo!$A$9:$A$89,0),MATCH(DataBase!N$1,Modelo!$A$9:$D$9,0))</f>
        <v>negativo</v>
      </c>
      <c r="O2886" s="115">
        <f t="array" ref="O2886">IF(N2886="negativo",INDEX($AD$3:$AG$51,MATCH(1,($B2886=$AD$3:$AD$51)*($J2886=$AE$3:$AE$51),0),3),IF(N2886="positivo",INDEX($AD$55:$AG$109,MATCH(1,($B2886=$AD$55:$AD$109)*($J2886=$AE$55:$AE$109),0),3)))</f>
        <v>6501695</v>
      </c>
      <c r="P2886" s="115">
        <f t="array" ref="P2886">IF(N2886="negativo",INDEX($AD$3:$AG$51,MATCH(1,($B2886=$AD$3:$AD$51)*($J2886=$AE$3:$AE$51),0),4),IF(N2886="positivo",INDEX($AD$55:$AG$109,MATCH(1,($B2886=$AD$55:$AD$109)*($J2886=$AE$55:$AE$109),0),4)))</f>
        <v>56315</v>
      </c>
      <c r="Q2886" s="115" t="str">
        <f>VLOOKUP(M2886,Modelo!$A$2:$C$7,2,0)</f>
        <v>Gestión de Recursos Naturales y Circularidad</v>
      </c>
      <c r="R2886" s="118">
        <f t="array" ref="R2886">INDEX(Modelo!$F$1:$H$37,MATCH(1,(DataBase!Q2886=Modelo!$G$1:$G$37)*(DataBase!B2886=Modelo!$F$1:$F$37),0),3)</f>
        <v>5.8823529411764705E-2</v>
      </c>
      <c r="S2886" s="115">
        <f t="shared" si="92"/>
        <v>0</v>
      </c>
      <c r="T2886" s="115">
        <f t="shared" si="93"/>
        <v>0</v>
      </c>
    </row>
    <row r="2887" spans="1:20" x14ac:dyDescent="0.3">
      <c r="A2887" s="115" t="s">
        <v>469</v>
      </c>
      <c r="B2887" s="115" t="s">
        <v>467</v>
      </c>
      <c r="C2887" s="115" t="s">
        <v>103</v>
      </c>
      <c r="D2887" s="115" t="s">
        <v>87</v>
      </c>
      <c r="E2887" s="115" t="s">
        <v>86</v>
      </c>
      <c r="F2887" s="115" t="s">
        <v>87</v>
      </c>
      <c r="G2887" s="115">
        <v>1971</v>
      </c>
      <c r="H2887" s="115" t="s">
        <v>244</v>
      </c>
      <c r="I2887" s="115">
        <v>2.1567474139999998</v>
      </c>
      <c r="J2887" s="115" t="s">
        <v>36</v>
      </c>
      <c r="K2887" s="115" t="str">
        <f>INDEX(DatosProcesados!$A$1:$BF$101,MATCH(DataBase!A2887,DatosProcesados!$A$1:$A$101,0),MATCH(DataBase!J2887,DatosProcesados!$A$1:$BF$1,0))</f>
        <v>No informa</v>
      </c>
      <c r="L2887" s="115" t="str">
        <f>INDEX(Modelo!$A$9:$D$89,MATCH(DataBase!$J2887,Modelo!$A$9:$A$89,0),MATCH(DataBase!L$1,Modelo!$A$9:$D$9,0))</f>
        <v>Impacto ambiental</v>
      </c>
      <c r="M2887" s="115" t="str">
        <f>INDEX(Modelo!$A$9:$D$89,MATCH(DataBase!$J2887,Modelo!$A$9:$A$89,0),MATCH(DataBase!M$1,Modelo!$A$9:$D$9,0))</f>
        <v>Pilar 3</v>
      </c>
      <c r="N2887" s="115" t="str">
        <f>INDEX(Modelo!$A$9:$D$89,MATCH(DataBase!$J2887,Modelo!$A$9:$A$89,0),MATCH(DataBase!N$1,Modelo!$A$9:$D$9,0))</f>
        <v>negativo</v>
      </c>
      <c r="O2887" s="115">
        <f t="array" ref="O2887">IF(N2887="negativo",INDEX($AD$3:$AG$51,MATCH(1,($B2887=$AD$3:$AD$51)*($J2887=$AE$3:$AE$51),0),3),IF(N2887="positivo",INDEX($AD$55:$AG$109,MATCH(1,($B2887=$AD$55:$AD$109)*($J2887=$AE$55:$AE$109),0),3)))</f>
        <v>2375440</v>
      </c>
      <c r="P2887" s="115">
        <f t="array" ref="P2887">IF(N2887="negativo",INDEX($AD$3:$AG$51,MATCH(1,($B2887=$AD$3:$AD$51)*($J2887=$AE$3:$AE$51),0),4),IF(N2887="positivo",INDEX($AD$55:$AG$109,MATCH(1,($B2887=$AD$55:$AD$109)*($J2887=$AE$55:$AE$109),0),4)))</f>
        <v>2375440</v>
      </c>
      <c r="Q2887" s="115" t="str">
        <f>VLOOKUP(M2887,Modelo!$A$2:$C$7,2,0)</f>
        <v>Gestión de Recursos Naturales y Circularidad</v>
      </c>
      <c r="R2887" s="118">
        <f t="array" ref="R2887">INDEX(Modelo!$F$1:$H$37,MATCH(1,(DataBase!Q2887=Modelo!$G$1:$G$37)*(DataBase!B2887=Modelo!$F$1:$F$37),0),3)</f>
        <v>0.23809523809523808</v>
      </c>
      <c r="S2887" s="115">
        <f t="shared" si="92"/>
        <v>0</v>
      </c>
      <c r="T2887" s="115">
        <f t="shared" si="93"/>
        <v>0</v>
      </c>
    </row>
    <row r="2888" spans="1:20" x14ac:dyDescent="0.3">
      <c r="A2888" s="115" t="s">
        <v>357</v>
      </c>
      <c r="B2888" s="115" t="s">
        <v>313</v>
      </c>
      <c r="C2888" s="115" t="s">
        <v>103</v>
      </c>
      <c r="D2888" s="115" t="s">
        <v>86</v>
      </c>
      <c r="E2888" s="115" t="s">
        <v>86</v>
      </c>
      <c r="F2888" s="115" t="s">
        <v>87</v>
      </c>
      <c r="G2888" s="115">
        <v>2009</v>
      </c>
      <c r="H2888" s="115" t="s">
        <v>358</v>
      </c>
      <c r="I2888" s="115">
        <v>2.8694480090000001</v>
      </c>
      <c r="J2888" s="115" t="s">
        <v>36</v>
      </c>
      <c r="K2888" s="115" t="str">
        <f>INDEX(DatosProcesados!$A$1:$BF$101,MATCH(DataBase!A2888,DatosProcesados!$A$1:$A$101,0),MATCH(DataBase!J2888,DatosProcesados!$A$1:$BF$1,0))</f>
        <v>No informa</v>
      </c>
      <c r="L2888" s="115" t="str">
        <f>INDEX(Modelo!$A$9:$D$89,MATCH(DataBase!$J2888,Modelo!$A$9:$A$89,0),MATCH(DataBase!L$1,Modelo!$A$9:$D$9,0))</f>
        <v>Impacto ambiental</v>
      </c>
      <c r="M2888" s="115" t="str">
        <f>INDEX(Modelo!$A$9:$D$89,MATCH(DataBase!$J2888,Modelo!$A$9:$A$89,0),MATCH(DataBase!M$1,Modelo!$A$9:$D$9,0))</f>
        <v>Pilar 3</v>
      </c>
      <c r="N2888" s="115" t="str">
        <f>INDEX(Modelo!$A$9:$D$89,MATCH(DataBase!$J2888,Modelo!$A$9:$A$89,0),MATCH(DataBase!N$1,Modelo!$A$9:$D$9,0))</f>
        <v>negativo</v>
      </c>
      <c r="O2888" s="115">
        <f t="array" ref="O2888">IF(N2888="negativo",INDEX($AD$3:$AG$51,MATCH(1,($B2888=$AD$3:$AD$51)*($J2888=$AE$3:$AE$51),0),3),IF(N2888="positivo",INDEX($AD$55:$AG$109,MATCH(1,($B2888=$AD$55:$AD$109)*($J2888=$AE$55:$AE$109),0),3)))</f>
        <v>6501695</v>
      </c>
      <c r="P2888" s="115">
        <f t="array" ref="P2888">IF(N2888="negativo",INDEX($AD$3:$AG$51,MATCH(1,($B2888=$AD$3:$AD$51)*($J2888=$AE$3:$AE$51),0),4),IF(N2888="positivo",INDEX($AD$55:$AG$109,MATCH(1,($B2888=$AD$55:$AD$109)*($J2888=$AE$55:$AE$109),0),4)))</f>
        <v>56315</v>
      </c>
      <c r="Q2888" s="115" t="str">
        <f>VLOOKUP(M2888,Modelo!$A$2:$C$7,2,0)</f>
        <v>Gestión de Recursos Naturales y Circularidad</v>
      </c>
      <c r="R2888" s="118">
        <f t="array" ref="R2888">INDEX(Modelo!$F$1:$H$37,MATCH(1,(DataBase!Q2888=Modelo!$G$1:$G$37)*(DataBase!B2888=Modelo!$F$1:$F$37),0),3)</f>
        <v>5.8823529411764705E-2</v>
      </c>
      <c r="S2888" s="115">
        <f t="shared" si="92"/>
        <v>0</v>
      </c>
      <c r="T2888" s="115">
        <f t="shared" si="93"/>
        <v>0</v>
      </c>
    </row>
    <row r="2889" spans="1:20" x14ac:dyDescent="0.3">
      <c r="A2889" s="115" t="s">
        <v>355</v>
      </c>
      <c r="B2889" s="115" t="s">
        <v>313</v>
      </c>
      <c r="C2889" s="115" t="s">
        <v>103</v>
      </c>
      <c r="D2889" s="115" t="s">
        <v>87</v>
      </c>
      <c r="E2889" s="115" t="s">
        <v>86</v>
      </c>
      <c r="F2889" s="115" t="s">
        <v>86</v>
      </c>
      <c r="G2889" s="115">
        <v>1934</v>
      </c>
      <c r="H2889" s="115" t="s">
        <v>125</v>
      </c>
      <c r="I2889" s="115">
        <v>3.134365769</v>
      </c>
      <c r="J2889" s="115" t="s">
        <v>36</v>
      </c>
      <c r="K2889" s="115" t="str">
        <f>INDEX(DatosProcesados!$A$1:$BF$101,MATCH(DataBase!A2889,DatosProcesados!$A$1:$A$101,0),MATCH(DataBase!J2889,DatosProcesados!$A$1:$BF$1,0))</f>
        <v>No informa</v>
      </c>
      <c r="L2889" s="115" t="str">
        <f>INDEX(Modelo!$A$9:$D$89,MATCH(DataBase!$J2889,Modelo!$A$9:$A$89,0),MATCH(DataBase!L$1,Modelo!$A$9:$D$9,0))</f>
        <v>Impacto ambiental</v>
      </c>
      <c r="M2889" s="115" t="str">
        <f>INDEX(Modelo!$A$9:$D$89,MATCH(DataBase!$J2889,Modelo!$A$9:$A$89,0),MATCH(DataBase!M$1,Modelo!$A$9:$D$9,0))</f>
        <v>Pilar 3</v>
      </c>
      <c r="N2889" s="115" t="str">
        <f>INDEX(Modelo!$A$9:$D$89,MATCH(DataBase!$J2889,Modelo!$A$9:$A$89,0),MATCH(DataBase!N$1,Modelo!$A$9:$D$9,0))</f>
        <v>negativo</v>
      </c>
      <c r="O2889" s="115">
        <f t="array" ref="O2889">IF(N2889="negativo",INDEX($AD$3:$AG$51,MATCH(1,($B2889=$AD$3:$AD$51)*($J2889=$AE$3:$AE$51),0),3),IF(N2889="positivo",INDEX($AD$55:$AG$109,MATCH(1,($B2889=$AD$55:$AD$109)*($J2889=$AE$55:$AE$109),0),3)))</f>
        <v>6501695</v>
      </c>
      <c r="P2889" s="115">
        <f t="array" ref="P2889">IF(N2889="negativo",INDEX($AD$3:$AG$51,MATCH(1,($B2889=$AD$3:$AD$51)*($J2889=$AE$3:$AE$51),0),4),IF(N2889="positivo",INDEX($AD$55:$AG$109,MATCH(1,($B2889=$AD$55:$AD$109)*($J2889=$AE$55:$AE$109),0),4)))</f>
        <v>56315</v>
      </c>
      <c r="Q2889" s="115" t="str">
        <f>VLOOKUP(M2889,Modelo!$A$2:$C$7,2,0)</f>
        <v>Gestión de Recursos Naturales y Circularidad</v>
      </c>
      <c r="R2889" s="118">
        <f t="array" ref="R2889">INDEX(Modelo!$F$1:$H$37,MATCH(1,(DataBase!Q2889=Modelo!$G$1:$G$37)*(DataBase!B2889=Modelo!$F$1:$F$37),0),3)</f>
        <v>5.8823529411764705E-2</v>
      </c>
      <c r="S2889" s="115">
        <f t="shared" si="92"/>
        <v>0</v>
      </c>
      <c r="T2889" s="115">
        <f t="shared" si="93"/>
        <v>0</v>
      </c>
    </row>
    <row r="2890" spans="1:20" x14ac:dyDescent="0.3">
      <c r="A2890" s="115" t="s">
        <v>129</v>
      </c>
      <c r="B2890" s="115" t="s">
        <v>84</v>
      </c>
      <c r="C2890" s="115" t="s">
        <v>97</v>
      </c>
      <c r="D2890" s="115" t="s">
        <v>86</v>
      </c>
      <c r="E2890" s="115" t="s">
        <v>87</v>
      </c>
      <c r="F2890" s="115" t="s">
        <v>87</v>
      </c>
      <c r="G2890" s="115">
        <v>1924</v>
      </c>
      <c r="H2890" s="115" t="s">
        <v>130</v>
      </c>
      <c r="I2890" s="115">
        <v>6.6721791020000003</v>
      </c>
      <c r="J2890" s="115" t="s">
        <v>36</v>
      </c>
      <c r="K2890" s="115">
        <f>INDEX(DatosProcesados!$A$1:$BF$101,MATCH(DataBase!A2890,DatosProcesados!$A$1:$A$101,0),MATCH(DataBase!J2890,DatosProcesados!$A$1:$BF$1,0))</f>
        <v>163167</v>
      </c>
      <c r="L2890" s="115" t="str">
        <f>INDEX(Modelo!$A$9:$D$89,MATCH(DataBase!$J2890,Modelo!$A$9:$A$89,0),MATCH(DataBase!L$1,Modelo!$A$9:$D$9,0))</f>
        <v>Impacto ambiental</v>
      </c>
      <c r="M2890" s="115" t="str">
        <f>INDEX(Modelo!$A$9:$D$89,MATCH(DataBase!$J2890,Modelo!$A$9:$A$89,0),MATCH(DataBase!M$1,Modelo!$A$9:$D$9,0))</f>
        <v>Pilar 3</v>
      </c>
      <c r="N2890" s="115" t="str">
        <f>INDEX(Modelo!$A$9:$D$89,MATCH(DataBase!$J2890,Modelo!$A$9:$A$89,0),MATCH(DataBase!N$1,Modelo!$A$9:$D$9,0))</f>
        <v>negativo</v>
      </c>
      <c r="O2890" s="115">
        <f t="array" ref="O2890">IF(N2890="negativo",INDEX($AD$3:$AG$51,MATCH(1,($B2890=$AD$3:$AD$51)*($J2890=$AE$3:$AE$51),0),3),IF(N2890="positivo",INDEX($AD$55:$AG$109,MATCH(1,($B2890=$AD$55:$AD$109)*($J2890=$AE$55:$AE$109),0),3)))</f>
        <v>25125280889</v>
      </c>
      <c r="P2890" s="115">
        <f t="array" ref="P2890">IF(N2890="negativo",INDEX($AD$3:$AG$51,MATCH(1,($B2890=$AD$3:$AD$51)*($J2890=$AE$3:$AE$51),0),4),IF(N2890="positivo",INDEX($AD$55:$AG$109,MATCH(1,($B2890=$AD$55:$AD$109)*($J2890=$AE$55:$AE$109),0),4)))</f>
        <v>1026.472</v>
      </c>
      <c r="Q2890" s="115" t="str">
        <f>VLOOKUP(M2890,Modelo!$A$2:$C$7,2,0)</f>
        <v>Gestión de Recursos Naturales y Circularidad</v>
      </c>
      <c r="R2890" s="118">
        <f t="array" ref="R2890">INDEX(Modelo!$F$1:$H$37,MATCH(1,(DataBase!Q2890=Modelo!$G$1:$G$37)*(DataBase!B2890=Modelo!$F$1:$F$37),0),3)</f>
        <v>5.8823529411764705E-2</v>
      </c>
      <c r="S2890" s="115">
        <f t="shared" si="92"/>
        <v>99.999354671753366</v>
      </c>
      <c r="T2890" s="115">
        <f t="shared" si="93"/>
        <v>5.8823149806913744</v>
      </c>
    </row>
    <row r="2891" spans="1:20" x14ac:dyDescent="0.3">
      <c r="A2891" s="115" t="s">
        <v>166</v>
      </c>
      <c r="B2891" s="115" t="s">
        <v>84</v>
      </c>
      <c r="C2891" s="115" t="s">
        <v>103</v>
      </c>
      <c r="D2891" s="115" t="s">
        <v>86</v>
      </c>
      <c r="E2891" s="115" t="s">
        <v>87</v>
      </c>
      <c r="F2891" s="115" t="s">
        <v>87</v>
      </c>
      <c r="G2891" s="115">
        <v>1910</v>
      </c>
      <c r="H2891" s="115" t="s">
        <v>167</v>
      </c>
      <c r="I2891" s="115">
        <v>2.655177809</v>
      </c>
      <c r="J2891" s="115" t="s">
        <v>36</v>
      </c>
      <c r="K2891" s="115">
        <f>INDEX(DatosProcesados!$A$1:$BF$101,MATCH(DataBase!A2891,DatosProcesados!$A$1:$A$101,0),MATCH(DataBase!J2891,DatosProcesados!$A$1:$BF$1,0))</f>
        <v>113930</v>
      </c>
      <c r="L2891" s="115" t="str">
        <f>INDEX(Modelo!$A$9:$D$89,MATCH(DataBase!$J2891,Modelo!$A$9:$A$89,0),MATCH(DataBase!L$1,Modelo!$A$9:$D$9,0))</f>
        <v>Impacto ambiental</v>
      </c>
      <c r="M2891" s="115" t="str">
        <f>INDEX(Modelo!$A$9:$D$89,MATCH(DataBase!$J2891,Modelo!$A$9:$A$89,0),MATCH(DataBase!M$1,Modelo!$A$9:$D$9,0))</f>
        <v>Pilar 3</v>
      </c>
      <c r="N2891" s="115" t="str">
        <f>INDEX(Modelo!$A$9:$D$89,MATCH(DataBase!$J2891,Modelo!$A$9:$A$89,0),MATCH(DataBase!N$1,Modelo!$A$9:$D$9,0))</f>
        <v>negativo</v>
      </c>
      <c r="O2891" s="115">
        <f t="array" ref="O2891">IF(N2891="negativo",INDEX($AD$3:$AG$51,MATCH(1,($B2891=$AD$3:$AD$51)*($J2891=$AE$3:$AE$51),0),3),IF(N2891="positivo",INDEX($AD$55:$AG$109,MATCH(1,($B2891=$AD$55:$AD$109)*($J2891=$AE$55:$AE$109),0),3)))</f>
        <v>25125280889</v>
      </c>
      <c r="P2891" s="115">
        <f t="array" ref="P2891">IF(N2891="negativo",INDEX($AD$3:$AG$51,MATCH(1,($B2891=$AD$3:$AD$51)*($J2891=$AE$3:$AE$51),0),4),IF(N2891="positivo",INDEX($AD$55:$AG$109,MATCH(1,($B2891=$AD$55:$AD$109)*($J2891=$AE$55:$AE$109),0),4)))</f>
        <v>1026.472</v>
      </c>
      <c r="Q2891" s="115" t="str">
        <f>VLOOKUP(M2891,Modelo!$A$2:$C$7,2,0)</f>
        <v>Gestión de Recursos Naturales y Circularidad</v>
      </c>
      <c r="R2891" s="118">
        <f t="array" ref="R2891">INDEX(Modelo!$F$1:$H$37,MATCH(1,(DataBase!Q2891=Modelo!$G$1:$G$37)*(DataBase!B2891=Modelo!$F$1:$F$37),0),3)</f>
        <v>5.8823529411764705E-2</v>
      </c>
      <c r="S2891" s="115">
        <f t="shared" si="92"/>
        <v>99.99955063772974</v>
      </c>
      <c r="T2891" s="115">
        <f t="shared" si="93"/>
        <v>5.8823265081017491</v>
      </c>
    </row>
    <row r="2892" spans="1:20" x14ac:dyDescent="0.3">
      <c r="A2892" s="115" t="s">
        <v>312</v>
      </c>
      <c r="B2892" s="115" t="s">
        <v>313</v>
      </c>
      <c r="C2892" s="115" t="s">
        <v>103</v>
      </c>
      <c r="D2892" s="115" t="s">
        <v>86</v>
      </c>
      <c r="E2892" s="115" t="s">
        <v>87</v>
      </c>
      <c r="F2892" s="115" t="s">
        <v>87</v>
      </c>
      <c r="G2892" s="115">
        <v>1968</v>
      </c>
      <c r="H2892" s="115" t="s">
        <v>125</v>
      </c>
      <c r="I2892" s="115">
        <v>24.752011681999999</v>
      </c>
      <c r="J2892" s="115" t="s">
        <v>36</v>
      </c>
      <c r="K2892" s="115">
        <f>INDEX(DatosProcesados!$A$1:$BF$101,MATCH(DataBase!A2892,DatosProcesados!$A$1:$A$101,0),MATCH(DataBase!J2892,DatosProcesados!$A$1:$BF$1,0))</f>
        <v>4492000</v>
      </c>
      <c r="L2892" s="115" t="str">
        <f>INDEX(Modelo!$A$9:$D$89,MATCH(DataBase!$J2892,Modelo!$A$9:$A$89,0),MATCH(DataBase!L$1,Modelo!$A$9:$D$9,0))</f>
        <v>Impacto ambiental</v>
      </c>
      <c r="M2892" s="115" t="str">
        <f>INDEX(Modelo!$A$9:$D$89,MATCH(DataBase!$J2892,Modelo!$A$9:$A$89,0),MATCH(DataBase!M$1,Modelo!$A$9:$D$9,0))</f>
        <v>Pilar 3</v>
      </c>
      <c r="N2892" s="115" t="str">
        <f>INDEX(Modelo!$A$9:$D$89,MATCH(DataBase!$J2892,Modelo!$A$9:$A$89,0),MATCH(DataBase!N$1,Modelo!$A$9:$D$9,0))</f>
        <v>negativo</v>
      </c>
      <c r="O2892" s="115">
        <f t="array" ref="O2892">IF(N2892="negativo",INDEX($AD$3:$AG$51,MATCH(1,($B2892=$AD$3:$AD$51)*($J2892=$AE$3:$AE$51),0),3),IF(N2892="positivo",INDEX($AD$55:$AG$109,MATCH(1,($B2892=$AD$55:$AD$109)*($J2892=$AE$55:$AE$109),0),3)))</f>
        <v>6501695</v>
      </c>
      <c r="P2892" s="115">
        <f t="array" ref="P2892">IF(N2892="negativo",INDEX($AD$3:$AG$51,MATCH(1,($B2892=$AD$3:$AD$51)*($J2892=$AE$3:$AE$51),0),4),IF(N2892="positivo",INDEX($AD$55:$AG$109,MATCH(1,($B2892=$AD$55:$AD$109)*($J2892=$AE$55:$AE$109),0),4)))</f>
        <v>56315</v>
      </c>
      <c r="Q2892" s="115" t="str">
        <f>VLOOKUP(M2892,Modelo!$A$2:$C$7,2,0)</f>
        <v>Gestión de Recursos Naturales y Circularidad</v>
      </c>
      <c r="R2892" s="118">
        <f t="array" ref="R2892">INDEX(Modelo!$F$1:$H$37,MATCH(1,(DataBase!Q2892=Modelo!$G$1:$G$37)*(DataBase!B2892=Modelo!$F$1:$F$37),0),3)</f>
        <v>5.8823529411764705E-2</v>
      </c>
      <c r="S2892" s="115">
        <f t="shared" si="92"/>
        <v>31.180395880460111</v>
      </c>
      <c r="T2892" s="115">
        <f t="shared" si="93"/>
        <v>1.8341409341447124</v>
      </c>
    </row>
    <row r="2893" spans="1:20" x14ac:dyDescent="0.3">
      <c r="A2893" s="115" t="s">
        <v>162</v>
      </c>
      <c r="B2893" s="115" t="s">
        <v>84</v>
      </c>
      <c r="C2893" s="115" t="s">
        <v>97</v>
      </c>
      <c r="D2893" s="115" t="s">
        <v>86</v>
      </c>
      <c r="E2893" s="115" t="s">
        <v>87</v>
      </c>
      <c r="F2893" s="115" t="s">
        <v>87</v>
      </c>
      <c r="G2893" s="115">
        <v>1979</v>
      </c>
      <c r="H2893" s="115" t="s">
        <v>163</v>
      </c>
      <c r="I2893" s="115">
        <v>2.956157691</v>
      </c>
      <c r="J2893" s="115" t="s">
        <v>36</v>
      </c>
      <c r="K2893" s="115" t="str">
        <f>INDEX(DatosProcesados!$A$1:$BF$101,MATCH(DataBase!A2893,DatosProcesados!$A$1:$A$101,0),MATCH(DataBase!J2893,DatosProcesados!$A$1:$BF$1,0))</f>
        <v>No informa</v>
      </c>
      <c r="L2893" s="115" t="str">
        <f>INDEX(Modelo!$A$9:$D$89,MATCH(DataBase!$J2893,Modelo!$A$9:$A$89,0),MATCH(DataBase!L$1,Modelo!$A$9:$D$9,0))</f>
        <v>Impacto ambiental</v>
      </c>
      <c r="M2893" s="115" t="str">
        <f>INDEX(Modelo!$A$9:$D$89,MATCH(DataBase!$J2893,Modelo!$A$9:$A$89,0),MATCH(DataBase!M$1,Modelo!$A$9:$D$9,0))</f>
        <v>Pilar 3</v>
      </c>
      <c r="N2893" s="115" t="str">
        <f>INDEX(Modelo!$A$9:$D$89,MATCH(DataBase!$J2893,Modelo!$A$9:$A$89,0),MATCH(DataBase!N$1,Modelo!$A$9:$D$9,0))</f>
        <v>negativo</v>
      </c>
      <c r="O2893" s="115">
        <f t="array" ref="O2893">IF(N2893="negativo",INDEX($AD$3:$AG$51,MATCH(1,($B2893=$AD$3:$AD$51)*($J2893=$AE$3:$AE$51),0),3),IF(N2893="positivo",INDEX($AD$55:$AG$109,MATCH(1,($B2893=$AD$55:$AD$109)*($J2893=$AE$55:$AE$109),0),3)))</f>
        <v>25125280889</v>
      </c>
      <c r="P2893" s="115">
        <f t="array" ref="P2893">IF(N2893="negativo",INDEX($AD$3:$AG$51,MATCH(1,($B2893=$AD$3:$AD$51)*($J2893=$AE$3:$AE$51),0),4),IF(N2893="positivo",INDEX($AD$55:$AG$109,MATCH(1,($B2893=$AD$55:$AD$109)*($J2893=$AE$55:$AE$109),0),4)))</f>
        <v>1026.472</v>
      </c>
      <c r="Q2893" s="115" t="str">
        <f>VLOOKUP(M2893,Modelo!$A$2:$C$7,2,0)</f>
        <v>Gestión de Recursos Naturales y Circularidad</v>
      </c>
      <c r="R2893" s="118">
        <f t="array" ref="R2893">INDEX(Modelo!$F$1:$H$37,MATCH(1,(DataBase!Q2893=Modelo!$G$1:$G$37)*(DataBase!B2893=Modelo!$F$1:$F$37),0),3)</f>
        <v>5.8823529411764705E-2</v>
      </c>
      <c r="S2893" s="115">
        <f t="shared" si="92"/>
        <v>0</v>
      </c>
      <c r="T2893" s="115">
        <f t="shared" si="93"/>
        <v>0</v>
      </c>
    </row>
    <row r="2894" spans="1:20" x14ac:dyDescent="0.3">
      <c r="A2894" s="115" t="s">
        <v>348</v>
      </c>
      <c r="B2894" s="115" t="s">
        <v>313</v>
      </c>
      <c r="C2894" s="115" t="s">
        <v>103</v>
      </c>
      <c r="D2894" s="115" t="s">
        <v>86</v>
      </c>
      <c r="E2894" s="115" t="s">
        <v>87</v>
      </c>
      <c r="F2894" s="115" t="s">
        <v>87</v>
      </c>
      <c r="G2894" s="115">
        <v>1937</v>
      </c>
      <c r="H2894" s="115" t="s">
        <v>294</v>
      </c>
      <c r="I2894" s="115">
        <v>4.02823039</v>
      </c>
      <c r="J2894" s="115" t="s">
        <v>36</v>
      </c>
      <c r="K2894" s="115" t="str">
        <f>INDEX(DatosProcesados!$A$1:$BF$101,MATCH(DataBase!A2894,DatosProcesados!$A$1:$A$101,0),MATCH(DataBase!J2894,DatosProcesados!$A$1:$BF$1,0))</f>
        <v>No informa</v>
      </c>
      <c r="L2894" s="115" t="str">
        <f>INDEX(Modelo!$A$9:$D$89,MATCH(DataBase!$J2894,Modelo!$A$9:$A$89,0),MATCH(DataBase!L$1,Modelo!$A$9:$D$9,0))</f>
        <v>Impacto ambiental</v>
      </c>
      <c r="M2894" s="115" t="str">
        <f>INDEX(Modelo!$A$9:$D$89,MATCH(DataBase!$J2894,Modelo!$A$9:$A$89,0),MATCH(DataBase!M$1,Modelo!$A$9:$D$9,0))</f>
        <v>Pilar 3</v>
      </c>
      <c r="N2894" s="115" t="str">
        <f>INDEX(Modelo!$A$9:$D$89,MATCH(DataBase!$J2894,Modelo!$A$9:$A$89,0),MATCH(DataBase!N$1,Modelo!$A$9:$D$9,0))</f>
        <v>negativo</v>
      </c>
      <c r="O2894" s="115">
        <f t="array" ref="O2894">IF(N2894="negativo",INDEX($AD$3:$AG$51,MATCH(1,($B2894=$AD$3:$AD$51)*($J2894=$AE$3:$AE$51),0),3),IF(N2894="positivo",INDEX($AD$55:$AG$109,MATCH(1,($B2894=$AD$55:$AD$109)*($J2894=$AE$55:$AE$109),0),3)))</f>
        <v>6501695</v>
      </c>
      <c r="P2894" s="115">
        <f t="array" ref="P2894">IF(N2894="negativo",INDEX($AD$3:$AG$51,MATCH(1,($B2894=$AD$3:$AD$51)*($J2894=$AE$3:$AE$51),0),4),IF(N2894="positivo",INDEX($AD$55:$AG$109,MATCH(1,($B2894=$AD$55:$AD$109)*($J2894=$AE$55:$AE$109),0),4)))</f>
        <v>56315</v>
      </c>
      <c r="Q2894" s="115" t="str">
        <f>VLOOKUP(M2894,Modelo!$A$2:$C$7,2,0)</f>
        <v>Gestión de Recursos Naturales y Circularidad</v>
      </c>
      <c r="R2894" s="118">
        <f t="array" ref="R2894">INDEX(Modelo!$F$1:$H$37,MATCH(1,(DataBase!Q2894=Modelo!$G$1:$G$37)*(DataBase!B2894=Modelo!$F$1:$F$37),0),3)</f>
        <v>5.8823529411764705E-2</v>
      </c>
      <c r="S2894" s="115">
        <f t="shared" si="92"/>
        <v>0</v>
      </c>
      <c r="T2894" s="115">
        <f t="shared" si="93"/>
        <v>0</v>
      </c>
    </row>
    <row r="2895" spans="1:20" x14ac:dyDescent="0.3">
      <c r="A2895" s="115" t="s">
        <v>343</v>
      </c>
      <c r="B2895" s="115" t="s">
        <v>313</v>
      </c>
      <c r="C2895" s="115" t="s">
        <v>103</v>
      </c>
      <c r="D2895" s="115" t="s">
        <v>86</v>
      </c>
      <c r="E2895" s="115" t="s">
        <v>86</v>
      </c>
      <c r="F2895" s="115" t="s">
        <v>87</v>
      </c>
      <c r="G2895" s="115">
        <v>1993</v>
      </c>
      <c r="H2895" s="115" t="s">
        <v>281</v>
      </c>
      <c r="I2895" s="115">
        <v>4.8704234599999996</v>
      </c>
      <c r="J2895" s="115" t="s">
        <v>36</v>
      </c>
      <c r="K2895" s="115" t="str">
        <f>INDEX(DatosProcesados!$A$1:$BF$101,MATCH(DataBase!A2895,DatosProcesados!$A$1:$A$101,0),MATCH(DataBase!J2895,DatosProcesados!$A$1:$BF$1,0))</f>
        <v>No informa</v>
      </c>
      <c r="L2895" s="115" t="str">
        <f>INDEX(Modelo!$A$9:$D$89,MATCH(DataBase!$J2895,Modelo!$A$9:$A$89,0),MATCH(DataBase!L$1,Modelo!$A$9:$D$9,0))</f>
        <v>Impacto ambiental</v>
      </c>
      <c r="M2895" s="115" t="str">
        <f>INDEX(Modelo!$A$9:$D$89,MATCH(DataBase!$J2895,Modelo!$A$9:$A$89,0),MATCH(DataBase!M$1,Modelo!$A$9:$D$9,0))</f>
        <v>Pilar 3</v>
      </c>
      <c r="N2895" s="115" t="str">
        <f>INDEX(Modelo!$A$9:$D$89,MATCH(DataBase!$J2895,Modelo!$A$9:$A$89,0),MATCH(DataBase!N$1,Modelo!$A$9:$D$9,0))</f>
        <v>negativo</v>
      </c>
      <c r="O2895" s="115">
        <f t="array" ref="O2895">IF(N2895="negativo",INDEX($AD$3:$AG$51,MATCH(1,($B2895=$AD$3:$AD$51)*($J2895=$AE$3:$AE$51),0),3),IF(N2895="positivo",INDEX($AD$55:$AG$109,MATCH(1,($B2895=$AD$55:$AD$109)*($J2895=$AE$55:$AE$109),0),3)))</f>
        <v>6501695</v>
      </c>
      <c r="P2895" s="115">
        <f t="array" ref="P2895">IF(N2895="negativo",INDEX($AD$3:$AG$51,MATCH(1,($B2895=$AD$3:$AD$51)*($J2895=$AE$3:$AE$51),0),4),IF(N2895="positivo",INDEX($AD$55:$AG$109,MATCH(1,($B2895=$AD$55:$AD$109)*($J2895=$AE$55:$AE$109),0),4)))</f>
        <v>56315</v>
      </c>
      <c r="Q2895" s="115" t="str">
        <f>VLOOKUP(M2895,Modelo!$A$2:$C$7,2,0)</f>
        <v>Gestión de Recursos Naturales y Circularidad</v>
      </c>
      <c r="R2895" s="118">
        <f t="array" ref="R2895">INDEX(Modelo!$F$1:$H$37,MATCH(1,(DataBase!Q2895=Modelo!$G$1:$G$37)*(DataBase!B2895=Modelo!$F$1:$F$37),0),3)</f>
        <v>5.8823529411764705E-2</v>
      </c>
      <c r="S2895" s="115">
        <f t="shared" si="92"/>
        <v>0</v>
      </c>
      <c r="T2895" s="115">
        <f t="shared" si="93"/>
        <v>0</v>
      </c>
    </row>
    <row r="2896" spans="1:20" x14ac:dyDescent="0.3">
      <c r="A2896" s="115" t="s">
        <v>367</v>
      </c>
      <c r="B2896" s="115" t="s">
        <v>313</v>
      </c>
      <c r="C2896" s="115" t="s">
        <v>103</v>
      </c>
      <c r="D2896" s="115" t="s">
        <v>86</v>
      </c>
      <c r="E2896" s="115" t="s">
        <v>86</v>
      </c>
      <c r="F2896" s="115" t="s">
        <v>86</v>
      </c>
      <c r="G2896" s="115">
        <v>1966</v>
      </c>
      <c r="H2896" s="115" t="s">
        <v>125</v>
      </c>
      <c r="I2896" s="115">
        <v>2.0461661379999998</v>
      </c>
      <c r="J2896" s="115" t="s">
        <v>36</v>
      </c>
      <c r="K2896" s="115">
        <f>INDEX(DatosProcesados!$A$1:$BF$101,MATCH(DataBase!A2896,DatosProcesados!$A$1:$A$101,0),MATCH(DataBase!J2896,DatosProcesados!$A$1:$BF$1,0))</f>
        <v>145790</v>
      </c>
      <c r="L2896" s="115" t="str">
        <f>INDEX(Modelo!$A$9:$D$89,MATCH(DataBase!$J2896,Modelo!$A$9:$A$89,0),MATCH(DataBase!L$1,Modelo!$A$9:$D$9,0))</f>
        <v>Impacto ambiental</v>
      </c>
      <c r="M2896" s="115" t="str">
        <f>INDEX(Modelo!$A$9:$D$89,MATCH(DataBase!$J2896,Modelo!$A$9:$A$89,0),MATCH(DataBase!M$1,Modelo!$A$9:$D$9,0))</f>
        <v>Pilar 3</v>
      </c>
      <c r="N2896" s="115" t="str">
        <f>INDEX(Modelo!$A$9:$D$89,MATCH(DataBase!$J2896,Modelo!$A$9:$A$89,0),MATCH(DataBase!N$1,Modelo!$A$9:$D$9,0))</f>
        <v>negativo</v>
      </c>
      <c r="O2896" s="115">
        <f t="array" ref="O2896">IF(N2896="negativo",INDEX($AD$3:$AG$51,MATCH(1,($B2896=$AD$3:$AD$51)*($J2896=$AE$3:$AE$51),0),3),IF(N2896="positivo",INDEX($AD$55:$AG$109,MATCH(1,($B2896=$AD$55:$AD$109)*($J2896=$AE$55:$AE$109),0),3)))</f>
        <v>6501695</v>
      </c>
      <c r="P2896" s="115">
        <f t="array" ref="P2896">IF(N2896="negativo",INDEX($AD$3:$AG$51,MATCH(1,($B2896=$AD$3:$AD$51)*($J2896=$AE$3:$AE$51),0),4),IF(N2896="positivo",INDEX($AD$55:$AG$109,MATCH(1,($B2896=$AD$55:$AD$109)*($J2896=$AE$55:$AE$109),0),4)))</f>
        <v>56315</v>
      </c>
      <c r="Q2896" s="115" t="str">
        <f>VLOOKUP(M2896,Modelo!$A$2:$C$7,2,0)</f>
        <v>Gestión de Recursos Naturales y Circularidad</v>
      </c>
      <c r="R2896" s="118">
        <f t="array" ref="R2896">INDEX(Modelo!$F$1:$H$37,MATCH(1,(DataBase!Q2896=Modelo!$G$1:$G$37)*(DataBase!B2896=Modelo!$F$1:$F$37),0),3)</f>
        <v>5.8823529411764705E-2</v>
      </c>
      <c r="S2896" s="115">
        <f t="shared" si="92"/>
        <v>98.611796356459976</v>
      </c>
      <c r="T2896" s="115">
        <f t="shared" si="93"/>
        <v>5.8006939033211751</v>
      </c>
    </row>
    <row r="2897" spans="1:20" x14ac:dyDescent="0.3">
      <c r="A2897" s="115" t="s">
        <v>374</v>
      </c>
      <c r="B2897" s="115" t="s">
        <v>313</v>
      </c>
      <c r="C2897" s="115" t="s">
        <v>103</v>
      </c>
      <c r="D2897" s="115" t="s">
        <v>86</v>
      </c>
      <c r="E2897" s="115" t="s">
        <v>87</v>
      </c>
      <c r="F2897" s="115" t="s">
        <v>87</v>
      </c>
      <c r="G2897" s="115">
        <v>1929</v>
      </c>
      <c r="H2897" s="115" t="s">
        <v>375</v>
      </c>
      <c r="I2897" s="115">
        <v>1.928223518</v>
      </c>
      <c r="J2897" s="115" t="s">
        <v>36</v>
      </c>
      <c r="K2897" s="115" t="str">
        <f>INDEX(DatosProcesados!$A$1:$BF$101,MATCH(DataBase!A2897,DatosProcesados!$A$1:$A$101,0),MATCH(DataBase!J2897,DatosProcesados!$A$1:$BF$1,0))</f>
        <v>No informa</v>
      </c>
      <c r="L2897" s="115" t="str">
        <f>INDEX(Modelo!$A$9:$D$89,MATCH(DataBase!$J2897,Modelo!$A$9:$A$89,0),MATCH(DataBase!L$1,Modelo!$A$9:$D$9,0))</f>
        <v>Impacto ambiental</v>
      </c>
      <c r="M2897" s="115" t="str">
        <f>INDEX(Modelo!$A$9:$D$89,MATCH(DataBase!$J2897,Modelo!$A$9:$A$89,0),MATCH(DataBase!M$1,Modelo!$A$9:$D$9,0))</f>
        <v>Pilar 3</v>
      </c>
      <c r="N2897" s="115" t="str">
        <f>INDEX(Modelo!$A$9:$D$89,MATCH(DataBase!$J2897,Modelo!$A$9:$A$89,0),MATCH(DataBase!N$1,Modelo!$A$9:$D$9,0))</f>
        <v>negativo</v>
      </c>
      <c r="O2897" s="115">
        <f t="array" ref="O2897">IF(N2897="negativo",INDEX($AD$3:$AG$51,MATCH(1,($B2897=$AD$3:$AD$51)*($J2897=$AE$3:$AE$51),0),3),IF(N2897="positivo",INDEX($AD$55:$AG$109,MATCH(1,($B2897=$AD$55:$AD$109)*($J2897=$AE$55:$AE$109),0),3)))</f>
        <v>6501695</v>
      </c>
      <c r="P2897" s="115">
        <f t="array" ref="P2897">IF(N2897="negativo",INDEX($AD$3:$AG$51,MATCH(1,($B2897=$AD$3:$AD$51)*($J2897=$AE$3:$AE$51),0),4),IF(N2897="positivo",INDEX($AD$55:$AG$109,MATCH(1,($B2897=$AD$55:$AD$109)*($J2897=$AE$55:$AE$109),0),4)))</f>
        <v>56315</v>
      </c>
      <c r="Q2897" s="115" t="str">
        <f>VLOOKUP(M2897,Modelo!$A$2:$C$7,2,0)</f>
        <v>Gestión de Recursos Naturales y Circularidad</v>
      </c>
      <c r="R2897" s="118">
        <f t="array" ref="R2897">INDEX(Modelo!$F$1:$H$37,MATCH(1,(DataBase!Q2897=Modelo!$G$1:$G$37)*(DataBase!B2897=Modelo!$F$1:$F$37),0),3)</f>
        <v>5.8823529411764705E-2</v>
      </c>
      <c r="S2897" s="115">
        <f t="shared" si="92"/>
        <v>0</v>
      </c>
      <c r="T2897" s="115">
        <f t="shared" si="93"/>
        <v>0</v>
      </c>
    </row>
    <row r="2898" spans="1:20" x14ac:dyDescent="0.3">
      <c r="A2898" s="115" t="s">
        <v>201</v>
      </c>
      <c r="B2898" s="115" t="s">
        <v>84</v>
      </c>
      <c r="C2898" s="115" t="s">
        <v>103</v>
      </c>
      <c r="D2898" s="115" t="s">
        <v>86</v>
      </c>
      <c r="E2898" s="115" t="s">
        <v>86</v>
      </c>
      <c r="F2898" s="115" t="s">
        <v>86</v>
      </c>
      <c r="G2898" s="115">
        <v>1987</v>
      </c>
      <c r="H2898" s="115" t="s">
        <v>125</v>
      </c>
      <c r="I2898" s="115">
        <v>0</v>
      </c>
      <c r="J2898" s="115" t="s">
        <v>36</v>
      </c>
      <c r="K2898" s="115" t="str">
        <f>INDEX(DatosProcesados!$A$1:$BF$101,MATCH(DataBase!A2898,DatosProcesados!$A$1:$A$101,0),MATCH(DataBase!J2898,DatosProcesados!$A$1:$BF$1,0))</f>
        <v>No informa</v>
      </c>
      <c r="L2898" s="115" t="str">
        <f>INDEX(Modelo!$A$9:$D$89,MATCH(DataBase!$J2898,Modelo!$A$9:$A$89,0),MATCH(DataBase!L$1,Modelo!$A$9:$D$9,0))</f>
        <v>Impacto ambiental</v>
      </c>
      <c r="M2898" s="115" t="str">
        <f>INDEX(Modelo!$A$9:$D$89,MATCH(DataBase!$J2898,Modelo!$A$9:$A$89,0),MATCH(DataBase!M$1,Modelo!$A$9:$D$9,0))</f>
        <v>Pilar 3</v>
      </c>
      <c r="N2898" s="115" t="str">
        <f>INDEX(Modelo!$A$9:$D$89,MATCH(DataBase!$J2898,Modelo!$A$9:$A$89,0),MATCH(DataBase!N$1,Modelo!$A$9:$D$9,0))</f>
        <v>negativo</v>
      </c>
      <c r="O2898" s="115">
        <f t="array" ref="O2898">IF(N2898="negativo",INDEX($AD$3:$AG$51,MATCH(1,($B2898=$AD$3:$AD$51)*($J2898=$AE$3:$AE$51),0),3),IF(N2898="positivo",INDEX($AD$55:$AG$109,MATCH(1,($B2898=$AD$55:$AD$109)*($J2898=$AE$55:$AE$109),0),3)))</f>
        <v>25125280889</v>
      </c>
      <c r="P2898" s="115">
        <f t="array" ref="P2898">IF(N2898="negativo",INDEX($AD$3:$AG$51,MATCH(1,($B2898=$AD$3:$AD$51)*($J2898=$AE$3:$AE$51),0),4),IF(N2898="positivo",INDEX($AD$55:$AG$109,MATCH(1,($B2898=$AD$55:$AD$109)*($J2898=$AE$55:$AE$109),0),4)))</f>
        <v>1026.472</v>
      </c>
      <c r="Q2898" s="115" t="str">
        <f>VLOOKUP(M2898,Modelo!$A$2:$C$7,2,0)</f>
        <v>Gestión de Recursos Naturales y Circularidad</v>
      </c>
      <c r="R2898" s="118">
        <f t="array" ref="R2898">INDEX(Modelo!$F$1:$H$37,MATCH(1,(DataBase!Q2898=Modelo!$G$1:$G$37)*(DataBase!B2898=Modelo!$F$1:$F$37),0),3)</f>
        <v>5.8823529411764705E-2</v>
      </c>
      <c r="S2898" s="115">
        <f t="shared" si="92"/>
        <v>0</v>
      </c>
      <c r="T2898" s="115">
        <f t="shared" si="93"/>
        <v>0</v>
      </c>
    </row>
    <row r="2899" spans="1:20" x14ac:dyDescent="0.3">
      <c r="A2899" s="115" t="s">
        <v>421</v>
      </c>
      <c r="B2899" s="115" t="s">
        <v>407</v>
      </c>
      <c r="C2899" s="115" t="s">
        <v>103</v>
      </c>
      <c r="D2899" s="115" t="s">
        <v>86</v>
      </c>
      <c r="E2899" s="115" t="s">
        <v>86</v>
      </c>
      <c r="F2899" s="115" t="s">
        <v>87</v>
      </c>
      <c r="G2899" s="115">
        <v>2016</v>
      </c>
      <c r="H2899" s="115" t="s">
        <v>422</v>
      </c>
      <c r="I2899" s="115">
        <v>5.4833186859999996</v>
      </c>
      <c r="J2899" s="115" t="s">
        <v>36</v>
      </c>
      <c r="K2899" s="115" t="str">
        <f>INDEX(DatosProcesados!$A$1:$BF$101,MATCH(DataBase!A2899,DatosProcesados!$A$1:$A$101,0),MATCH(DataBase!J2899,DatosProcesados!$A$1:$BF$1,0))</f>
        <v>No informa</v>
      </c>
      <c r="L2899" s="115" t="str">
        <f>INDEX(Modelo!$A$9:$D$89,MATCH(DataBase!$J2899,Modelo!$A$9:$A$89,0),MATCH(DataBase!L$1,Modelo!$A$9:$D$9,0))</f>
        <v>Impacto ambiental</v>
      </c>
      <c r="M2899" s="115" t="str">
        <f>INDEX(Modelo!$A$9:$D$89,MATCH(DataBase!$J2899,Modelo!$A$9:$A$89,0),MATCH(DataBase!M$1,Modelo!$A$9:$D$9,0))</f>
        <v>Pilar 3</v>
      </c>
      <c r="N2899" s="115" t="str">
        <f>INDEX(Modelo!$A$9:$D$89,MATCH(DataBase!$J2899,Modelo!$A$9:$A$89,0),MATCH(DataBase!N$1,Modelo!$A$9:$D$9,0))</f>
        <v>negativo</v>
      </c>
      <c r="O2899" s="115">
        <f t="array" ref="O2899">IF(N2899="negativo",INDEX($AD$3:$AG$51,MATCH(1,($B2899=$AD$3:$AD$51)*($J2899=$AE$3:$AE$51),0),3),IF(N2899="positivo",INDEX($AD$55:$AG$109,MATCH(1,($B2899=$AD$55:$AD$109)*($J2899=$AE$55:$AE$109),0),3)))</f>
        <v>256989418</v>
      </c>
      <c r="P2899" s="115">
        <f t="array" ref="P2899">IF(N2899="negativo",INDEX($AD$3:$AG$51,MATCH(1,($B2899=$AD$3:$AD$51)*($J2899=$AE$3:$AE$51),0),4),IF(N2899="positivo",INDEX($AD$55:$AG$109,MATCH(1,($B2899=$AD$55:$AD$109)*($J2899=$AE$55:$AE$109),0),4)))</f>
        <v>276755</v>
      </c>
      <c r="Q2899" s="115" t="str">
        <f>VLOOKUP(M2899,Modelo!$A$2:$C$7,2,0)</f>
        <v>Gestión de Recursos Naturales y Circularidad</v>
      </c>
      <c r="R2899" s="118">
        <f t="array" ref="R2899">INDEX(Modelo!$F$1:$H$37,MATCH(1,(DataBase!Q2899=Modelo!$G$1:$G$37)*(DataBase!B2899=Modelo!$F$1:$F$37),0),3)</f>
        <v>0.19230769230769232</v>
      </c>
      <c r="S2899" s="115">
        <f t="shared" si="92"/>
        <v>0</v>
      </c>
      <c r="T2899" s="115">
        <f t="shared" si="93"/>
        <v>0</v>
      </c>
    </row>
    <row r="2900" spans="1:20" x14ac:dyDescent="0.3">
      <c r="A2900" s="115" t="s">
        <v>293</v>
      </c>
      <c r="B2900" s="115" t="s">
        <v>216</v>
      </c>
      <c r="C2900" s="115" t="s">
        <v>103</v>
      </c>
      <c r="D2900" s="115" t="s">
        <v>86</v>
      </c>
      <c r="E2900" s="115" t="s">
        <v>87</v>
      </c>
      <c r="F2900" s="115" t="s">
        <v>87</v>
      </c>
      <c r="G2900" s="115">
        <v>1955</v>
      </c>
      <c r="H2900" s="115" t="s">
        <v>294</v>
      </c>
      <c r="I2900" s="115">
        <v>1.8313776939999999</v>
      </c>
      <c r="J2900" s="115" t="s">
        <v>36</v>
      </c>
      <c r="K2900" s="115" t="str">
        <f>INDEX(DatosProcesados!$A$1:$BF$101,MATCH(DataBase!A2900,DatosProcesados!$A$1:$A$101,0),MATCH(DataBase!J2900,DatosProcesados!$A$1:$BF$1,0))</f>
        <v>No informa</v>
      </c>
      <c r="L2900" s="115" t="str">
        <f>INDEX(Modelo!$A$9:$D$89,MATCH(DataBase!$J2900,Modelo!$A$9:$A$89,0),MATCH(DataBase!L$1,Modelo!$A$9:$D$9,0))</f>
        <v>Impacto ambiental</v>
      </c>
      <c r="M2900" s="115" t="str">
        <f>INDEX(Modelo!$A$9:$D$89,MATCH(DataBase!$J2900,Modelo!$A$9:$A$89,0),MATCH(DataBase!M$1,Modelo!$A$9:$D$9,0))</f>
        <v>Pilar 3</v>
      </c>
      <c r="N2900" s="115" t="str">
        <f>INDEX(Modelo!$A$9:$D$89,MATCH(DataBase!$J2900,Modelo!$A$9:$A$89,0),MATCH(DataBase!N$1,Modelo!$A$9:$D$9,0))</f>
        <v>negativo</v>
      </c>
      <c r="O2900" s="115">
        <f t="array" ref="O2900">IF(N2900="negativo",INDEX($AD$3:$AG$51,MATCH(1,($B2900=$AD$3:$AD$51)*($J2900=$AE$3:$AE$51),0),3),IF(N2900="positivo",INDEX($AD$55:$AG$109,MATCH(1,($B2900=$AD$55:$AD$109)*($J2900=$AE$55:$AE$109),0),3)))</f>
        <v>875400000</v>
      </c>
      <c r="P2900" s="115">
        <f t="array" ref="P2900">IF(N2900="negativo",INDEX($AD$3:$AG$51,MATCH(1,($B2900=$AD$3:$AD$51)*($J2900=$AE$3:$AE$51),0),4),IF(N2900="positivo",INDEX($AD$55:$AG$109,MATCH(1,($B2900=$AD$55:$AD$109)*($J2900=$AE$55:$AE$109),0),4)))</f>
        <v>51986</v>
      </c>
      <c r="Q2900" s="115" t="str">
        <f>VLOOKUP(M2900,Modelo!$A$2:$C$7,2,0)</f>
        <v>Gestión de Recursos Naturales y Circularidad</v>
      </c>
      <c r="R2900" s="118">
        <f t="array" ref="R2900">INDEX(Modelo!$F$1:$H$37,MATCH(1,(DataBase!Q2900=Modelo!$G$1:$G$37)*(DataBase!B2900=Modelo!$F$1:$F$37),0),3)</f>
        <v>0.15789473684210525</v>
      </c>
      <c r="S2900" s="115">
        <f t="shared" si="92"/>
        <v>0</v>
      </c>
      <c r="T2900" s="115">
        <f t="shared" si="93"/>
        <v>0</v>
      </c>
    </row>
    <row r="2901" spans="1:20" x14ac:dyDescent="0.3">
      <c r="A2901" s="115" t="s">
        <v>298</v>
      </c>
      <c r="B2901" s="115" t="s">
        <v>216</v>
      </c>
      <c r="C2901" s="115" t="s">
        <v>103</v>
      </c>
      <c r="D2901" s="115" t="s">
        <v>86</v>
      </c>
      <c r="E2901" s="115" t="s">
        <v>86</v>
      </c>
      <c r="F2901" s="115" t="s">
        <v>87</v>
      </c>
      <c r="G2901" s="115">
        <v>1993</v>
      </c>
      <c r="H2901" s="115" t="s">
        <v>299</v>
      </c>
      <c r="I2901" s="115">
        <v>1.7653399919999999</v>
      </c>
      <c r="J2901" s="115" t="s">
        <v>36</v>
      </c>
      <c r="K2901" s="115" t="str">
        <f>INDEX(DatosProcesados!$A$1:$BF$101,MATCH(DataBase!A2901,DatosProcesados!$A$1:$A$101,0),MATCH(DataBase!J2901,DatosProcesados!$A$1:$BF$1,0))</f>
        <v>No informa</v>
      </c>
      <c r="L2901" s="115" t="str">
        <f>INDEX(Modelo!$A$9:$D$89,MATCH(DataBase!$J2901,Modelo!$A$9:$A$89,0),MATCH(DataBase!L$1,Modelo!$A$9:$D$9,0))</f>
        <v>Impacto ambiental</v>
      </c>
      <c r="M2901" s="115" t="str">
        <f>INDEX(Modelo!$A$9:$D$89,MATCH(DataBase!$J2901,Modelo!$A$9:$A$89,0),MATCH(DataBase!M$1,Modelo!$A$9:$D$9,0))</f>
        <v>Pilar 3</v>
      </c>
      <c r="N2901" s="115" t="str">
        <f>INDEX(Modelo!$A$9:$D$89,MATCH(DataBase!$J2901,Modelo!$A$9:$A$89,0),MATCH(DataBase!N$1,Modelo!$A$9:$D$9,0))</f>
        <v>negativo</v>
      </c>
      <c r="O2901" s="115">
        <f t="array" ref="O2901">IF(N2901="negativo",INDEX($AD$3:$AG$51,MATCH(1,($B2901=$AD$3:$AD$51)*($J2901=$AE$3:$AE$51),0),3),IF(N2901="positivo",INDEX($AD$55:$AG$109,MATCH(1,($B2901=$AD$55:$AD$109)*($J2901=$AE$55:$AE$109),0),3)))</f>
        <v>875400000</v>
      </c>
      <c r="P2901" s="115">
        <f t="array" ref="P2901">IF(N2901="negativo",INDEX($AD$3:$AG$51,MATCH(1,($B2901=$AD$3:$AD$51)*($J2901=$AE$3:$AE$51),0),4),IF(N2901="positivo",INDEX($AD$55:$AG$109,MATCH(1,($B2901=$AD$55:$AD$109)*($J2901=$AE$55:$AE$109),0),4)))</f>
        <v>51986</v>
      </c>
      <c r="Q2901" s="115" t="str">
        <f>VLOOKUP(M2901,Modelo!$A$2:$C$7,2,0)</f>
        <v>Gestión de Recursos Naturales y Circularidad</v>
      </c>
      <c r="R2901" s="118">
        <f t="array" ref="R2901">INDEX(Modelo!$F$1:$H$37,MATCH(1,(DataBase!Q2901=Modelo!$G$1:$G$37)*(DataBase!B2901=Modelo!$F$1:$F$37),0),3)</f>
        <v>0.15789473684210525</v>
      </c>
      <c r="S2901" s="115">
        <f t="shared" si="92"/>
        <v>0</v>
      </c>
      <c r="T2901" s="115">
        <f t="shared" si="93"/>
        <v>0</v>
      </c>
    </row>
    <row r="2902" spans="1:20" x14ac:dyDescent="0.3">
      <c r="A2902" s="115" t="s">
        <v>472</v>
      </c>
      <c r="B2902" s="115" t="s">
        <v>467</v>
      </c>
      <c r="C2902" s="115" t="s">
        <v>103</v>
      </c>
      <c r="D2902" s="115" t="s">
        <v>86</v>
      </c>
      <c r="E2902" s="115" t="s">
        <v>86</v>
      </c>
      <c r="F2902" s="115" t="s">
        <v>86</v>
      </c>
      <c r="G2902" s="115">
        <v>2007</v>
      </c>
      <c r="H2902" s="115" t="s">
        <v>125</v>
      </c>
      <c r="I2902" s="115">
        <v>0.97802211500000003</v>
      </c>
      <c r="J2902" s="115" t="s">
        <v>30</v>
      </c>
      <c r="K2902" s="115">
        <f>INDEX(DatosProcesados!$A$1:$BF$101,MATCH(DataBase!A2902,DatosProcesados!$A$1:$A$101,0),MATCH(DataBase!J2902,DatosProcesados!$A$1:$BF$1,0))</f>
        <v>137771314.99200001</v>
      </c>
      <c r="L2902" s="115" t="str">
        <f>INDEX(Modelo!$A$9:$D$89,MATCH(DataBase!$J2902,Modelo!$A$9:$A$89,0),MATCH(DataBase!L$1,Modelo!$A$9:$D$9,0))</f>
        <v>Impacto ambiental</v>
      </c>
      <c r="M2902" s="115" t="str">
        <f>INDEX(Modelo!$A$9:$D$89,MATCH(DataBase!$J2902,Modelo!$A$9:$A$89,0),MATCH(DataBase!M$1,Modelo!$A$9:$D$9,0))</f>
        <v>Pilar 2</v>
      </c>
      <c r="N2902" s="115" t="str">
        <f>INDEX(Modelo!$A$9:$D$89,MATCH(DataBase!$J2902,Modelo!$A$9:$A$89,0),MATCH(DataBase!N$1,Modelo!$A$9:$D$9,0))</f>
        <v>negativo</v>
      </c>
      <c r="O2902" s="115">
        <f t="array" ref="O2902">IF(N2902="negativo",INDEX($AD$3:$AG$51,MATCH(1,($B2902=$AD$3:$AD$51)*($J2902=$AE$3:$AE$51),0),3),IF(N2902="positivo",INDEX($AD$55:$AG$109,MATCH(1,($B2902=$AD$55:$AD$109)*($J2902=$AE$55:$AE$109),0),3)))</f>
        <v>137771314.99200001</v>
      </c>
      <c r="P2902" s="115">
        <f t="array" ref="P2902">IF(N2902="negativo",INDEX($AD$3:$AG$51,MATCH(1,($B2902=$AD$3:$AD$51)*($J2902=$AE$3:$AE$51),0),4),IF(N2902="positivo",INDEX($AD$55:$AG$109,MATCH(1,($B2902=$AD$55:$AD$109)*($J2902=$AE$55:$AE$109),0),4)))</f>
        <v>137771314.99200001</v>
      </c>
      <c r="Q2902" s="115" t="str">
        <f>VLOOKUP(M2902,Modelo!$A$2:$C$7,2,0)</f>
        <v>Acción Climática y Energía</v>
      </c>
      <c r="R2902" s="118">
        <f t="array" ref="R2902">INDEX(Modelo!$F$1:$H$37,MATCH(1,(DataBase!Q2902=Modelo!$G$1:$G$37)*(DataBase!B2902=Modelo!$F$1:$F$37),0),3)</f>
        <v>0.19047619047619047</v>
      </c>
      <c r="S2902" s="115">
        <f t="shared" si="92"/>
        <v>0</v>
      </c>
      <c r="T2902" s="115">
        <f t="shared" si="93"/>
        <v>0</v>
      </c>
    </row>
    <row r="2903" spans="1:20" x14ac:dyDescent="0.3">
      <c r="A2903" s="115" t="s">
        <v>238</v>
      </c>
      <c r="B2903" s="115" t="s">
        <v>216</v>
      </c>
      <c r="C2903" s="115" t="s">
        <v>103</v>
      </c>
      <c r="D2903" s="115" t="s">
        <v>86</v>
      </c>
      <c r="E2903" s="115" t="s">
        <v>87</v>
      </c>
      <c r="F2903" s="115" t="s">
        <v>87</v>
      </c>
      <c r="G2903" s="115">
        <v>1920</v>
      </c>
      <c r="H2903" s="115" t="s">
        <v>125</v>
      </c>
      <c r="I2903" s="115">
        <v>2.844632077</v>
      </c>
      <c r="J2903" s="115" t="s">
        <v>30</v>
      </c>
      <c r="K2903" s="115" t="str">
        <f>INDEX(DatosProcesados!$A$1:$BF$101,MATCH(DataBase!A2903,DatosProcesados!$A$1:$A$101,0),MATCH(DataBase!J2903,DatosProcesados!$A$1:$BF$1,0))</f>
        <v>No informa</v>
      </c>
      <c r="L2903" s="115" t="str">
        <f>INDEX(Modelo!$A$9:$D$89,MATCH(DataBase!$J2903,Modelo!$A$9:$A$89,0),MATCH(DataBase!L$1,Modelo!$A$9:$D$9,0))</f>
        <v>Impacto ambiental</v>
      </c>
      <c r="M2903" s="115" t="str">
        <f>INDEX(Modelo!$A$9:$D$89,MATCH(DataBase!$J2903,Modelo!$A$9:$A$89,0),MATCH(DataBase!M$1,Modelo!$A$9:$D$9,0))</f>
        <v>Pilar 2</v>
      </c>
      <c r="N2903" s="115" t="str">
        <f>INDEX(Modelo!$A$9:$D$89,MATCH(DataBase!$J2903,Modelo!$A$9:$A$89,0),MATCH(DataBase!N$1,Modelo!$A$9:$D$9,0))</f>
        <v>negativo</v>
      </c>
      <c r="O2903" s="115">
        <f t="array" ref="O2903">IF(N2903="negativo",INDEX($AD$3:$AG$51,MATCH(1,($B2903=$AD$3:$AD$51)*($J2903=$AE$3:$AE$51),0),3),IF(N2903="positivo",INDEX($AD$55:$AG$109,MATCH(1,($B2903=$AD$55:$AD$109)*($J2903=$AE$55:$AE$109),0),3)))</f>
        <v>3922210000</v>
      </c>
      <c r="P2903" s="115">
        <f t="array" ref="P2903">IF(N2903="negativo",INDEX($AD$3:$AG$51,MATCH(1,($B2903=$AD$3:$AD$51)*($J2903=$AE$3:$AE$51),0),4),IF(N2903="positivo",INDEX($AD$55:$AG$109,MATCH(1,($B2903=$AD$55:$AD$109)*($J2903=$AE$55:$AE$109),0),4)))</f>
        <v>76961.61</v>
      </c>
      <c r="Q2903" s="115" t="str">
        <f>VLOOKUP(M2903,Modelo!$A$2:$C$7,2,0)</f>
        <v>Acción Climática y Energía</v>
      </c>
      <c r="R2903" s="118">
        <f t="array" ref="R2903">INDEX(Modelo!$F$1:$H$37,MATCH(1,(DataBase!Q2903=Modelo!$G$1:$G$37)*(DataBase!B2903=Modelo!$F$1:$F$37),0),3)</f>
        <v>0.21052631578947367</v>
      </c>
      <c r="S2903" s="115">
        <f t="shared" si="92"/>
        <v>0</v>
      </c>
      <c r="T2903" s="115">
        <f t="shared" si="93"/>
        <v>0</v>
      </c>
    </row>
    <row r="2904" spans="1:20" x14ac:dyDescent="0.3">
      <c r="A2904" s="115" t="s">
        <v>273</v>
      </c>
      <c r="B2904" s="115" t="s">
        <v>216</v>
      </c>
      <c r="C2904" s="115" t="s">
        <v>103</v>
      </c>
      <c r="D2904" s="115" t="s">
        <v>86</v>
      </c>
      <c r="E2904" s="115" t="s">
        <v>86</v>
      </c>
      <c r="F2904" s="115" t="s">
        <v>87</v>
      </c>
      <c r="G2904" s="115">
        <v>1945</v>
      </c>
      <c r="H2904" s="115" t="s">
        <v>125</v>
      </c>
      <c r="I2904" s="115">
        <v>2.1764613960000001</v>
      </c>
      <c r="J2904" s="115" t="s">
        <v>30</v>
      </c>
      <c r="K2904" s="115">
        <f>INDEX(DatosProcesados!$A$1:$BF$101,MATCH(DataBase!A2904,DatosProcesados!$A$1:$A$101,0),MATCH(DataBase!J2904,DatosProcesados!$A$1:$BF$1,0))</f>
        <v>191763097.20000002</v>
      </c>
      <c r="L2904" s="115" t="str">
        <f>INDEX(Modelo!$A$9:$D$89,MATCH(DataBase!$J2904,Modelo!$A$9:$A$89,0),MATCH(DataBase!L$1,Modelo!$A$9:$D$9,0))</f>
        <v>Impacto ambiental</v>
      </c>
      <c r="M2904" s="115" t="str">
        <f>INDEX(Modelo!$A$9:$D$89,MATCH(DataBase!$J2904,Modelo!$A$9:$A$89,0),MATCH(DataBase!M$1,Modelo!$A$9:$D$9,0))</f>
        <v>Pilar 2</v>
      </c>
      <c r="N2904" s="115" t="str">
        <f>INDEX(Modelo!$A$9:$D$89,MATCH(DataBase!$J2904,Modelo!$A$9:$A$89,0),MATCH(DataBase!N$1,Modelo!$A$9:$D$9,0))</f>
        <v>negativo</v>
      </c>
      <c r="O2904" s="115">
        <f t="array" ref="O2904">IF(N2904="negativo",INDEX($AD$3:$AG$51,MATCH(1,($B2904=$AD$3:$AD$51)*($J2904=$AE$3:$AE$51),0),3),IF(N2904="positivo",INDEX($AD$55:$AG$109,MATCH(1,($B2904=$AD$55:$AD$109)*($J2904=$AE$55:$AE$109),0),3)))</f>
        <v>3922210000</v>
      </c>
      <c r="P2904" s="115">
        <f t="array" ref="P2904">IF(N2904="negativo",INDEX($AD$3:$AG$51,MATCH(1,($B2904=$AD$3:$AD$51)*($J2904=$AE$3:$AE$51),0),4),IF(N2904="positivo",INDEX($AD$55:$AG$109,MATCH(1,($B2904=$AD$55:$AD$109)*($J2904=$AE$55:$AE$109),0),4)))</f>
        <v>76961.61</v>
      </c>
      <c r="Q2904" s="115" t="str">
        <f>VLOOKUP(M2904,Modelo!$A$2:$C$7,2,0)</f>
        <v>Acción Climática y Energía</v>
      </c>
      <c r="R2904" s="118">
        <f t="array" ref="R2904">INDEX(Modelo!$F$1:$H$37,MATCH(1,(DataBase!Q2904=Modelo!$G$1:$G$37)*(DataBase!B2904=Modelo!$F$1:$F$37),0),3)</f>
        <v>0.21052631578947367</v>
      </c>
      <c r="S2904" s="115">
        <f t="shared" si="92"/>
        <v>95.112706945078912</v>
      </c>
      <c r="T2904" s="115">
        <f t="shared" si="93"/>
        <v>20.023727777911351</v>
      </c>
    </row>
    <row r="2905" spans="1:20" x14ac:dyDescent="0.3">
      <c r="A2905" s="115" t="s">
        <v>378</v>
      </c>
      <c r="B2905" s="115" t="s">
        <v>379</v>
      </c>
      <c r="C2905" s="115" t="s">
        <v>103</v>
      </c>
      <c r="D2905" s="115" t="s">
        <v>87</v>
      </c>
      <c r="E2905" s="115" t="s">
        <v>86</v>
      </c>
      <c r="F2905" s="115" t="s">
        <v>86</v>
      </c>
      <c r="G2905" s="115">
        <v>1993</v>
      </c>
      <c r="H2905" s="115" t="s">
        <v>125</v>
      </c>
      <c r="I2905" s="115">
        <v>2.1863011939999999</v>
      </c>
      <c r="J2905" s="115" t="s">
        <v>30</v>
      </c>
      <c r="K2905" s="115">
        <f>INDEX(DatosProcesados!$A$1:$BF$101,MATCH(DataBase!A2905,DatosProcesados!$A$1:$A$101,0),MATCH(DataBase!J2905,DatosProcesados!$A$1:$BF$1,0))</f>
        <v>15162948</v>
      </c>
      <c r="L2905" s="115" t="str">
        <f>INDEX(Modelo!$A$9:$D$89,MATCH(DataBase!$J2905,Modelo!$A$9:$A$89,0),MATCH(DataBase!L$1,Modelo!$A$9:$D$9,0))</f>
        <v>Impacto ambiental</v>
      </c>
      <c r="M2905" s="115" t="str">
        <f>INDEX(Modelo!$A$9:$D$89,MATCH(DataBase!$J2905,Modelo!$A$9:$A$89,0),MATCH(DataBase!M$1,Modelo!$A$9:$D$9,0))</f>
        <v>Pilar 2</v>
      </c>
      <c r="N2905" s="115" t="str">
        <f>INDEX(Modelo!$A$9:$D$89,MATCH(DataBase!$J2905,Modelo!$A$9:$A$89,0),MATCH(DataBase!N$1,Modelo!$A$9:$D$9,0))</f>
        <v>negativo</v>
      </c>
      <c r="O2905" s="115">
        <f t="array" ref="O2905">IF(N2905="negativo",INDEX($AD$3:$AG$51,MATCH(1,($B2905=$AD$3:$AD$51)*($J2905=$AE$3:$AE$51),0),3),IF(N2905="positivo",INDEX($AD$55:$AG$109,MATCH(1,($B2905=$AD$55:$AD$109)*($J2905=$AE$55:$AE$109),0),3)))</f>
        <v>24783382.800000001</v>
      </c>
      <c r="P2905" s="115">
        <f t="array" ref="P2905">IF(N2905="negativo",INDEX($AD$3:$AG$51,MATCH(1,($B2905=$AD$3:$AD$51)*($J2905=$AE$3:$AE$51),0),4),IF(N2905="positivo",INDEX($AD$55:$AG$109,MATCH(1,($B2905=$AD$55:$AD$109)*($J2905=$AE$55:$AE$109),0),4)))</f>
        <v>2416302</v>
      </c>
      <c r="Q2905" s="115" t="str">
        <f>VLOOKUP(M2905,Modelo!$A$2:$C$7,2,0)</f>
        <v>Acción Climática y Energía</v>
      </c>
      <c r="R2905" s="118">
        <f t="array" ref="R2905">INDEX(Modelo!$F$1:$H$37,MATCH(1,(DataBase!Q2905=Modelo!$G$1:$G$37)*(DataBase!B2905=Modelo!$F$1:$F$37),0),3)</f>
        <v>0.14285714285714285</v>
      </c>
      <c r="S2905" s="115">
        <f t="shared" si="92"/>
        <v>43.011579767709343</v>
      </c>
      <c r="T2905" s="115">
        <f t="shared" si="93"/>
        <v>6.1445113953870489</v>
      </c>
    </row>
    <row r="2906" spans="1:20" x14ac:dyDescent="0.3">
      <c r="A2906" s="115" t="s">
        <v>325</v>
      </c>
      <c r="B2906" s="115" t="s">
        <v>313</v>
      </c>
      <c r="C2906" s="115" t="s">
        <v>103</v>
      </c>
      <c r="D2906" s="115" t="s">
        <v>86</v>
      </c>
      <c r="E2906" s="115" t="s">
        <v>86</v>
      </c>
      <c r="F2906" s="115" t="s">
        <v>87</v>
      </c>
      <c r="G2906" s="115">
        <v>2012</v>
      </c>
      <c r="H2906" s="115" t="s">
        <v>125</v>
      </c>
      <c r="I2906" s="115">
        <v>13.831182682</v>
      </c>
      <c r="J2906" s="115" t="s">
        <v>30</v>
      </c>
      <c r="K2906" s="115" t="str">
        <f>INDEX(DatosProcesados!$A$1:$BF$101,MATCH(DataBase!A2906,DatosProcesados!$A$1:$A$101,0),MATCH(DataBase!J2906,DatosProcesados!$A$1:$BF$1,0))</f>
        <v>No informa</v>
      </c>
      <c r="L2906" s="115" t="str">
        <f>INDEX(Modelo!$A$9:$D$89,MATCH(DataBase!$J2906,Modelo!$A$9:$A$89,0),MATCH(DataBase!L$1,Modelo!$A$9:$D$9,0))</f>
        <v>Impacto ambiental</v>
      </c>
      <c r="M2906" s="115" t="str">
        <f>INDEX(Modelo!$A$9:$D$89,MATCH(DataBase!$J2906,Modelo!$A$9:$A$89,0),MATCH(DataBase!M$1,Modelo!$A$9:$D$9,0))</f>
        <v>Pilar 2</v>
      </c>
      <c r="N2906" s="115" t="str">
        <f>INDEX(Modelo!$A$9:$D$89,MATCH(DataBase!$J2906,Modelo!$A$9:$A$89,0),MATCH(DataBase!N$1,Modelo!$A$9:$D$9,0))</f>
        <v>negativo</v>
      </c>
      <c r="O2906" s="115">
        <f t="array" ref="O2906">IF(N2906="negativo",INDEX($AD$3:$AG$51,MATCH(1,($B2906=$AD$3:$AD$51)*($J2906=$AE$3:$AE$51),0),3),IF(N2906="positivo",INDEX($AD$55:$AG$109,MATCH(1,($B2906=$AD$55:$AD$109)*($J2906=$AE$55:$AE$109),0),3)))</f>
        <v>164245847000</v>
      </c>
      <c r="P2906" s="115">
        <f t="array" ref="P2906">IF(N2906="negativo",INDEX($AD$3:$AG$51,MATCH(1,($B2906=$AD$3:$AD$51)*($J2906=$AE$3:$AE$51),0),4),IF(N2906="positivo",INDEX($AD$55:$AG$109,MATCH(1,($B2906=$AD$55:$AD$109)*($J2906=$AE$55:$AE$109),0),4)))</f>
        <v>703830.20400000003</v>
      </c>
      <c r="Q2906" s="115" t="str">
        <f>VLOOKUP(M2906,Modelo!$A$2:$C$7,2,0)</f>
        <v>Acción Climática y Energía</v>
      </c>
      <c r="R2906" s="118">
        <f t="array" ref="R2906">INDEX(Modelo!$F$1:$H$37,MATCH(1,(DataBase!Q2906=Modelo!$G$1:$G$37)*(DataBase!B2906=Modelo!$F$1:$F$37),0),3)</f>
        <v>0.17647058823529413</v>
      </c>
      <c r="S2906" s="115">
        <f t="shared" si="92"/>
        <v>0</v>
      </c>
      <c r="T2906" s="115">
        <f t="shared" si="93"/>
        <v>0</v>
      </c>
    </row>
    <row r="2907" spans="1:20" x14ac:dyDescent="0.3">
      <c r="A2907" s="115" t="s">
        <v>394</v>
      </c>
      <c r="B2907" s="115" t="s">
        <v>379</v>
      </c>
      <c r="C2907" s="115" t="s">
        <v>103</v>
      </c>
      <c r="D2907" s="115" t="s">
        <v>87</v>
      </c>
      <c r="E2907" s="115" t="s">
        <v>86</v>
      </c>
      <c r="F2907" s="115" t="s">
        <v>86</v>
      </c>
      <c r="G2907" s="115">
        <v>1990</v>
      </c>
      <c r="H2907" s="115" t="s">
        <v>125</v>
      </c>
      <c r="I2907" s="115">
        <v>0.77142869199999997</v>
      </c>
      <c r="J2907" s="115" t="s">
        <v>30</v>
      </c>
      <c r="K2907" s="115" t="str">
        <f>INDEX(DatosProcesados!$A$1:$BF$101,MATCH(DataBase!A2907,DatosProcesados!$A$1:$A$101,0),MATCH(DataBase!J2907,DatosProcesados!$A$1:$BF$1,0))</f>
        <v>No informa</v>
      </c>
      <c r="L2907" s="115" t="str">
        <f>INDEX(Modelo!$A$9:$D$89,MATCH(DataBase!$J2907,Modelo!$A$9:$A$89,0),MATCH(DataBase!L$1,Modelo!$A$9:$D$9,0))</f>
        <v>Impacto ambiental</v>
      </c>
      <c r="M2907" s="115" t="str">
        <f>INDEX(Modelo!$A$9:$D$89,MATCH(DataBase!$J2907,Modelo!$A$9:$A$89,0),MATCH(DataBase!M$1,Modelo!$A$9:$D$9,0))</f>
        <v>Pilar 2</v>
      </c>
      <c r="N2907" s="115" t="str">
        <f>INDEX(Modelo!$A$9:$D$89,MATCH(DataBase!$J2907,Modelo!$A$9:$A$89,0),MATCH(DataBase!N$1,Modelo!$A$9:$D$9,0))</f>
        <v>negativo</v>
      </c>
      <c r="O2907" s="115">
        <f t="array" ref="O2907">IF(N2907="negativo",INDEX($AD$3:$AG$51,MATCH(1,($B2907=$AD$3:$AD$51)*($J2907=$AE$3:$AE$51),0),3),IF(N2907="positivo",INDEX($AD$55:$AG$109,MATCH(1,($B2907=$AD$55:$AD$109)*($J2907=$AE$55:$AE$109),0),3)))</f>
        <v>24783382.800000001</v>
      </c>
      <c r="P2907" s="115">
        <f t="array" ref="P2907">IF(N2907="negativo",INDEX($AD$3:$AG$51,MATCH(1,($B2907=$AD$3:$AD$51)*($J2907=$AE$3:$AE$51),0),4),IF(N2907="positivo",INDEX($AD$55:$AG$109,MATCH(1,($B2907=$AD$55:$AD$109)*($J2907=$AE$55:$AE$109),0),4)))</f>
        <v>2416302</v>
      </c>
      <c r="Q2907" s="115" t="str">
        <f>VLOOKUP(M2907,Modelo!$A$2:$C$7,2,0)</f>
        <v>Acción Climática y Energía</v>
      </c>
      <c r="R2907" s="118">
        <f t="array" ref="R2907">INDEX(Modelo!$F$1:$H$37,MATCH(1,(DataBase!Q2907=Modelo!$G$1:$G$37)*(DataBase!B2907=Modelo!$F$1:$F$37),0),3)</f>
        <v>0.14285714285714285</v>
      </c>
      <c r="S2907" s="115">
        <f t="shared" si="92"/>
        <v>0</v>
      </c>
      <c r="T2907" s="115">
        <f t="shared" si="93"/>
        <v>0</v>
      </c>
    </row>
    <row r="2908" spans="1:20" x14ac:dyDescent="0.3">
      <c r="A2908" s="115" t="s">
        <v>383</v>
      </c>
      <c r="B2908" s="115" t="s">
        <v>379</v>
      </c>
      <c r="C2908" s="115" t="s">
        <v>103</v>
      </c>
      <c r="D2908" s="115" t="s">
        <v>86</v>
      </c>
      <c r="E2908" s="115" t="s">
        <v>86</v>
      </c>
      <c r="F2908" s="115" t="s">
        <v>86</v>
      </c>
      <c r="G2908" s="115">
        <v>2014</v>
      </c>
      <c r="H2908" s="115" t="s">
        <v>125</v>
      </c>
      <c r="I2908" s="115">
        <v>1.314259836</v>
      </c>
      <c r="J2908" s="115" t="s">
        <v>30</v>
      </c>
      <c r="K2908" s="115">
        <f>INDEX(DatosProcesados!$A$1:$BF$101,MATCH(DataBase!A2908,DatosProcesados!$A$1:$A$101,0),MATCH(DataBase!J2908,DatosProcesados!$A$1:$BF$1,0))</f>
        <v>2416302</v>
      </c>
      <c r="L2908" s="115" t="str">
        <f>INDEX(Modelo!$A$9:$D$89,MATCH(DataBase!$J2908,Modelo!$A$9:$A$89,0),MATCH(DataBase!L$1,Modelo!$A$9:$D$9,0))</f>
        <v>Impacto ambiental</v>
      </c>
      <c r="M2908" s="115" t="str">
        <f>INDEX(Modelo!$A$9:$D$89,MATCH(DataBase!$J2908,Modelo!$A$9:$A$89,0),MATCH(DataBase!M$1,Modelo!$A$9:$D$9,0))</f>
        <v>Pilar 2</v>
      </c>
      <c r="N2908" s="115" t="str">
        <f>INDEX(Modelo!$A$9:$D$89,MATCH(DataBase!$J2908,Modelo!$A$9:$A$89,0),MATCH(DataBase!N$1,Modelo!$A$9:$D$9,0))</f>
        <v>negativo</v>
      </c>
      <c r="O2908" s="115">
        <f t="array" ref="O2908">IF(N2908="negativo",INDEX($AD$3:$AG$51,MATCH(1,($B2908=$AD$3:$AD$51)*($J2908=$AE$3:$AE$51),0),3),IF(N2908="positivo",INDEX($AD$55:$AG$109,MATCH(1,($B2908=$AD$55:$AD$109)*($J2908=$AE$55:$AE$109),0),3)))</f>
        <v>24783382.800000001</v>
      </c>
      <c r="P2908" s="115">
        <f t="array" ref="P2908">IF(N2908="negativo",INDEX($AD$3:$AG$51,MATCH(1,($B2908=$AD$3:$AD$51)*($J2908=$AE$3:$AE$51),0),4),IF(N2908="positivo",INDEX($AD$55:$AG$109,MATCH(1,($B2908=$AD$55:$AD$109)*($J2908=$AE$55:$AE$109),0),4)))</f>
        <v>2416302</v>
      </c>
      <c r="Q2908" s="115" t="str">
        <f>VLOOKUP(M2908,Modelo!$A$2:$C$7,2,0)</f>
        <v>Acción Climática y Energía</v>
      </c>
      <c r="R2908" s="118">
        <f t="array" ref="R2908">INDEX(Modelo!$F$1:$H$37,MATCH(1,(DataBase!Q2908=Modelo!$G$1:$G$37)*(DataBase!B2908=Modelo!$F$1:$F$37),0),3)</f>
        <v>0.14285714285714285</v>
      </c>
      <c r="S2908" s="115">
        <f t="shared" si="92"/>
        <v>100</v>
      </c>
      <c r="T2908" s="115">
        <f t="shared" si="93"/>
        <v>14.285714285714285</v>
      </c>
    </row>
    <row r="2909" spans="1:20" x14ac:dyDescent="0.3">
      <c r="A2909" s="115" t="s">
        <v>112</v>
      </c>
      <c r="B2909" s="115" t="s">
        <v>84</v>
      </c>
      <c r="C2909" s="115" t="s">
        <v>103</v>
      </c>
      <c r="D2909" s="115" t="s">
        <v>86</v>
      </c>
      <c r="E2909" s="115" t="s">
        <v>86</v>
      </c>
      <c r="F2909" s="115" t="s">
        <v>87</v>
      </c>
      <c r="G2909" s="115">
        <v>1919</v>
      </c>
      <c r="H2909" s="115" t="s">
        <v>125</v>
      </c>
      <c r="I2909" s="115">
        <v>15.106042448</v>
      </c>
      <c r="J2909" s="115" t="s">
        <v>30</v>
      </c>
      <c r="K2909" s="115">
        <f>INDEX(DatosProcesados!$A$1:$BF$101,MATCH(DataBase!A2909,DatosProcesados!$A$1:$A$101,0),MATCH(DataBase!J2909,DatosProcesados!$A$1:$BF$1,0))</f>
        <v>68145000000</v>
      </c>
      <c r="L2909" s="115" t="str">
        <f>INDEX(Modelo!$A$9:$D$89,MATCH(DataBase!$J2909,Modelo!$A$9:$A$89,0),MATCH(DataBase!L$1,Modelo!$A$9:$D$9,0))</f>
        <v>Impacto ambiental</v>
      </c>
      <c r="M2909" s="115" t="str">
        <f>INDEX(Modelo!$A$9:$D$89,MATCH(DataBase!$J2909,Modelo!$A$9:$A$89,0),MATCH(DataBase!M$1,Modelo!$A$9:$D$9,0))</f>
        <v>Pilar 2</v>
      </c>
      <c r="N2909" s="115" t="str">
        <f>INDEX(Modelo!$A$9:$D$89,MATCH(DataBase!$J2909,Modelo!$A$9:$A$89,0),MATCH(DataBase!N$1,Modelo!$A$9:$D$9,0))</f>
        <v>negativo</v>
      </c>
      <c r="O2909" s="115">
        <f t="array" ref="O2909">IF(N2909="negativo",INDEX($AD$3:$AG$51,MATCH(1,($B2909=$AD$3:$AD$51)*($J2909=$AE$3:$AE$51),0),3),IF(N2909="positivo",INDEX($AD$55:$AG$109,MATCH(1,($B2909=$AD$55:$AD$109)*($J2909=$AE$55:$AE$109),0),3)))</f>
        <v>68145000000</v>
      </c>
      <c r="P2909" s="115">
        <f t="array" ref="P2909">IF(N2909="negativo",INDEX($AD$3:$AG$51,MATCH(1,($B2909=$AD$3:$AD$51)*($J2909=$AE$3:$AE$51),0),4),IF(N2909="positivo",INDEX($AD$55:$AG$109,MATCH(1,($B2909=$AD$55:$AD$109)*($J2909=$AE$55:$AE$109),0),4)))</f>
        <v>8995356</v>
      </c>
      <c r="Q2909" s="115" t="str">
        <f>VLOOKUP(M2909,Modelo!$A$2:$C$7,2,0)</f>
        <v>Acción Climática y Energía</v>
      </c>
      <c r="R2909" s="118">
        <f t="array" ref="R2909">INDEX(Modelo!$F$1:$H$37,MATCH(1,(DataBase!Q2909=Modelo!$G$1:$G$37)*(DataBase!B2909=Modelo!$F$1:$F$37),0),3)</f>
        <v>0.11764705882352941</v>
      </c>
      <c r="S2909" s="115">
        <f t="shared" si="92"/>
        <v>0</v>
      </c>
      <c r="T2909" s="115">
        <f t="shared" si="93"/>
        <v>0</v>
      </c>
    </row>
    <row r="2910" spans="1:20" x14ac:dyDescent="0.3">
      <c r="A2910" s="115" t="s">
        <v>471</v>
      </c>
      <c r="B2910" s="115" t="s">
        <v>467</v>
      </c>
      <c r="C2910" s="115" t="s">
        <v>103</v>
      </c>
      <c r="D2910" s="115" t="s">
        <v>86</v>
      </c>
      <c r="E2910" s="115" t="s">
        <v>86</v>
      </c>
      <c r="F2910" s="115" t="s">
        <v>86</v>
      </c>
      <c r="G2910" s="115">
        <v>1987</v>
      </c>
      <c r="H2910" s="115" t="s">
        <v>125</v>
      </c>
      <c r="I2910" s="115">
        <v>0.711210393</v>
      </c>
      <c r="J2910" s="115" t="s">
        <v>30</v>
      </c>
      <c r="K2910" s="115" t="str">
        <f>INDEX(DatosProcesados!$A$1:$BF$101,MATCH(DataBase!A2910,DatosProcesados!$A$1:$A$101,0),MATCH(DataBase!J2910,DatosProcesados!$A$1:$BF$1,0))</f>
        <v>No informa</v>
      </c>
      <c r="L2910" s="115" t="str">
        <f>INDEX(Modelo!$A$9:$D$89,MATCH(DataBase!$J2910,Modelo!$A$9:$A$89,0),MATCH(DataBase!L$1,Modelo!$A$9:$D$9,0))</f>
        <v>Impacto ambiental</v>
      </c>
      <c r="M2910" s="115" t="str">
        <f>INDEX(Modelo!$A$9:$D$89,MATCH(DataBase!$J2910,Modelo!$A$9:$A$89,0),MATCH(DataBase!M$1,Modelo!$A$9:$D$9,0))</f>
        <v>Pilar 2</v>
      </c>
      <c r="N2910" s="115" t="str">
        <f>INDEX(Modelo!$A$9:$D$89,MATCH(DataBase!$J2910,Modelo!$A$9:$A$89,0),MATCH(DataBase!N$1,Modelo!$A$9:$D$9,0))</f>
        <v>negativo</v>
      </c>
      <c r="O2910" s="115">
        <f t="array" ref="O2910">IF(N2910="negativo",INDEX($AD$3:$AG$51,MATCH(1,($B2910=$AD$3:$AD$51)*($J2910=$AE$3:$AE$51),0),3),IF(N2910="positivo",INDEX($AD$55:$AG$109,MATCH(1,($B2910=$AD$55:$AD$109)*($J2910=$AE$55:$AE$109),0),3)))</f>
        <v>137771314.99200001</v>
      </c>
      <c r="P2910" s="115">
        <f t="array" ref="P2910">IF(N2910="negativo",INDEX($AD$3:$AG$51,MATCH(1,($B2910=$AD$3:$AD$51)*($J2910=$AE$3:$AE$51),0),4),IF(N2910="positivo",INDEX($AD$55:$AG$109,MATCH(1,($B2910=$AD$55:$AD$109)*($J2910=$AE$55:$AE$109),0),4)))</f>
        <v>137771314.99200001</v>
      </c>
      <c r="Q2910" s="115" t="str">
        <f>VLOOKUP(M2910,Modelo!$A$2:$C$7,2,0)</f>
        <v>Acción Climática y Energía</v>
      </c>
      <c r="R2910" s="118">
        <f t="array" ref="R2910">INDEX(Modelo!$F$1:$H$37,MATCH(1,(DataBase!Q2910=Modelo!$G$1:$G$37)*(DataBase!B2910=Modelo!$F$1:$F$37),0),3)</f>
        <v>0.19047619047619047</v>
      </c>
      <c r="S2910" s="115">
        <f t="shared" si="92"/>
        <v>0</v>
      </c>
      <c r="T2910" s="115">
        <f t="shared" si="93"/>
        <v>0</v>
      </c>
    </row>
    <row r="2911" spans="1:20" x14ac:dyDescent="0.3">
      <c r="A2911" s="115" t="s">
        <v>466</v>
      </c>
      <c r="B2911" s="115" t="s">
        <v>467</v>
      </c>
      <c r="C2911" s="115" t="s">
        <v>103</v>
      </c>
      <c r="D2911" s="115" t="s">
        <v>87</v>
      </c>
      <c r="E2911" s="115" t="s">
        <v>86</v>
      </c>
      <c r="F2911" s="115" t="s">
        <v>86</v>
      </c>
      <c r="G2911" s="115">
        <v>1969</v>
      </c>
      <c r="H2911" s="115" t="s">
        <v>125</v>
      </c>
      <c r="I2911" s="115">
        <v>2.4231643530000002</v>
      </c>
      <c r="J2911" s="115" t="s">
        <v>30</v>
      </c>
      <c r="K2911" s="115" t="str">
        <f>INDEX(DatosProcesados!$A$1:$BF$101,MATCH(DataBase!A2911,DatosProcesados!$A$1:$A$101,0),MATCH(DataBase!J2911,DatosProcesados!$A$1:$BF$1,0))</f>
        <v>No informa</v>
      </c>
      <c r="L2911" s="115" t="str">
        <f>INDEX(Modelo!$A$9:$D$89,MATCH(DataBase!$J2911,Modelo!$A$9:$A$89,0),MATCH(DataBase!L$1,Modelo!$A$9:$D$9,0))</f>
        <v>Impacto ambiental</v>
      </c>
      <c r="M2911" s="115" t="str">
        <f>INDEX(Modelo!$A$9:$D$89,MATCH(DataBase!$J2911,Modelo!$A$9:$A$89,0),MATCH(DataBase!M$1,Modelo!$A$9:$D$9,0))</f>
        <v>Pilar 2</v>
      </c>
      <c r="N2911" s="115" t="str">
        <f>INDEX(Modelo!$A$9:$D$89,MATCH(DataBase!$J2911,Modelo!$A$9:$A$89,0),MATCH(DataBase!N$1,Modelo!$A$9:$D$9,0))</f>
        <v>negativo</v>
      </c>
      <c r="O2911" s="115">
        <f t="array" ref="O2911">IF(N2911="negativo",INDEX($AD$3:$AG$51,MATCH(1,($B2911=$AD$3:$AD$51)*($J2911=$AE$3:$AE$51),0),3),IF(N2911="positivo",INDEX($AD$55:$AG$109,MATCH(1,($B2911=$AD$55:$AD$109)*($J2911=$AE$55:$AE$109),0),3)))</f>
        <v>137771314.99200001</v>
      </c>
      <c r="P2911" s="115">
        <f t="array" ref="P2911">IF(N2911="negativo",INDEX($AD$3:$AG$51,MATCH(1,($B2911=$AD$3:$AD$51)*($J2911=$AE$3:$AE$51),0),4),IF(N2911="positivo",INDEX($AD$55:$AG$109,MATCH(1,($B2911=$AD$55:$AD$109)*($J2911=$AE$55:$AE$109),0),4)))</f>
        <v>137771314.99200001</v>
      </c>
      <c r="Q2911" s="115" t="str">
        <f>VLOOKUP(M2911,Modelo!$A$2:$C$7,2,0)</f>
        <v>Acción Climática y Energía</v>
      </c>
      <c r="R2911" s="118">
        <f t="array" ref="R2911">INDEX(Modelo!$F$1:$H$37,MATCH(1,(DataBase!Q2911=Modelo!$G$1:$G$37)*(DataBase!B2911=Modelo!$F$1:$F$37),0),3)</f>
        <v>0.19047619047619047</v>
      </c>
      <c r="S2911" s="115">
        <f t="shared" si="92"/>
        <v>0</v>
      </c>
      <c r="T2911" s="115">
        <f t="shared" si="93"/>
        <v>0</v>
      </c>
    </row>
    <row r="2912" spans="1:20" x14ac:dyDescent="0.3">
      <c r="A2912" s="115" t="s">
        <v>207</v>
      </c>
      <c r="B2912" s="115" t="s">
        <v>84</v>
      </c>
      <c r="C2912" s="115" t="s">
        <v>103</v>
      </c>
      <c r="D2912" s="115" t="s">
        <v>86</v>
      </c>
      <c r="E2912" s="115" t="s">
        <v>87</v>
      </c>
      <c r="F2912" s="115" t="s">
        <v>86</v>
      </c>
      <c r="G2912" s="115">
        <v>1870</v>
      </c>
      <c r="H2912" s="115" t="s">
        <v>125</v>
      </c>
      <c r="I2912" s="115">
        <v>0</v>
      </c>
      <c r="J2912" s="115" t="s">
        <v>30</v>
      </c>
      <c r="K2912" s="115">
        <f>INDEX(DatosProcesados!$A$1:$BF$101,MATCH(DataBase!A2912,DatosProcesados!$A$1:$A$101,0),MATCH(DataBase!J2912,DatosProcesados!$A$1:$BF$1,0))</f>
        <v>76827600</v>
      </c>
      <c r="L2912" s="115" t="str">
        <f>INDEX(Modelo!$A$9:$D$89,MATCH(DataBase!$J2912,Modelo!$A$9:$A$89,0),MATCH(DataBase!L$1,Modelo!$A$9:$D$9,0))</f>
        <v>Impacto ambiental</v>
      </c>
      <c r="M2912" s="115" t="str">
        <f>INDEX(Modelo!$A$9:$D$89,MATCH(DataBase!$J2912,Modelo!$A$9:$A$89,0),MATCH(DataBase!M$1,Modelo!$A$9:$D$9,0))</f>
        <v>Pilar 2</v>
      </c>
      <c r="N2912" s="115" t="str">
        <f>INDEX(Modelo!$A$9:$D$89,MATCH(DataBase!$J2912,Modelo!$A$9:$A$89,0),MATCH(DataBase!N$1,Modelo!$A$9:$D$9,0))</f>
        <v>negativo</v>
      </c>
      <c r="O2912" s="115">
        <f t="array" ref="O2912">IF(N2912="negativo",INDEX($AD$3:$AG$51,MATCH(1,($B2912=$AD$3:$AD$51)*($J2912=$AE$3:$AE$51),0),3),IF(N2912="positivo",INDEX($AD$55:$AG$109,MATCH(1,($B2912=$AD$55:$AD$109)*($J2912=$AE$55:$AE$109),0),3)))</f>
        <v>68145000000</v>
      </c>
      <c r="P2912" s="115">
        <f t="array" ref="P2912">IF(N2912="negativo",INDEX($AD$3:$AG$51,MATCH(1,($B2912=$AD$3:$AD$51)*($J2912=$AE$3:$AE$51),0),4),IF(N2912="positivo",INDEX($AD$55:$AG$109,MATCH(1,($B2912=$AD$55:$AD$109)*($J2912=$AE$55:$AE$109),0),4)))</f>
        <v>8995356</v>
      </c>
      <c r="Q2912" s="115" t="str">
        <f>VLOOKUP(M2912,Modelo!$A$2:$C$7,2,0)</f>
        <v>Acción Climática y Energía</v>
      </c>
      <c r="R2912" s="118">
        <f t="array" ref="R2912">INDEX(Modelo!$F$1:$H$37,MATCH(1,(DataBase!Q2912=Modelo!$G$1:$G$37)*(DataBase!B2912=Modelo!$F$1:$F$37),0),3)</f>
        <v>0.11764705882352941</v>
      </c>
      <c r="S2912" s="115">
        <f t="shared" si="92"/>
        <v>99.900445815168624</v>
      </c>
      <c r="T2912" s="115">
        <f t="shared" si="93"/>
        <v>11.752993625313955</v>
      </c>
    </row>
    <row r="2913" spans="1:20" x14ac:dyDescent="0.3">
      <c r="A2913" s="115" t="s">
        <v>204</v>
      </c>
      <c r="B2913" s="115" t="s">
        <v>84</v>
      </c>
      <c r="C2913" s="115" t="s">
        <v>103</v>
      </c>
      <c r="D2913" s="115" t="s">
        <v>86</v>
      </c>
      <c r="E2913" s="115" t="s">
        <v>87</v>
      </c>
      <c r="F2913" s="115" t="s">
        <v>87</v>
      </c>
      <c r="G2913" s="115">
        <v>1875</v>
      </c>
      <c r="H2913" s="115" t="s">
        <v>125</v>
      </c>
      <c r="I2913" s="115">
        <v>0</v>
      </c>
      <c r="J2913" s="115" t="s">
        <v>30</v>
      </c>
      <c r="K2913" s="115">
        <f>INDEX(DatosProcesados!$A$1:$BF$101,MATCH(DataBase!A2913,DatosProcesados!$A$1:$A$101,0),MATCH(DataBase!J2913,DatosProcesados!$A$1:$BF$1,0))</f>
        <v>332874587</v>
      </c>
      <c r="L2913" s="115" t="str">
        <f>INDEX(Modelo!$A$9:$D$89,MATCH(DataBase!$J2913,Modelo!$A$9:$A$89,0),MATCH(DataBase!L$1,Modelo!$A$9:$D$9,0))</f>
        <v>Impacto ambiental</v>
      </c>
      <c r="M2913" s="115" t="str">
        <f>INDEX(Modelo!$A$9:$D$89,MATCH(DataBase!$J2913,Modelo!$A$9:$A$89,0),MATCH(DataBase!M$1,Modelo!$A$9:$D$9,0))</f>
        <v>Pilar 2</v>
      </c>
      <c r="N2913" s="115" t="str">
        <f>INDEX(Modelo!$A$9:$D$89,MATCH(DataBase!$J2913,Modelo!$A$9:$A$89,0),MATCH(DataBase!N$1,Modelo!$A$9:$D$9,0))</f>
        <v>negativo</v>
      </c>
      <c r="O2913" s="115">
        <f t="array" ref="O2913">IF(N2913="negativo",INDEX($AD$3:$AG$51,MATCH(1,($B2913=$AD$3:$AD$51)*($J2913=$AE$3:$AE$51),0),3),IF(N2913="positivo",INDEX($AD$55:$AG$109,MATCH(1,($B2913=$AD$55:$AD$109)*($J2913=$AE$55:$AE$109),0),3)))</f>
        <v>68145000000</v>
      </c>
      <c r="P2913" s="115">
        <f t="array" ref="P2913">IF(N2913="negativo",INDEX($AD$3:$AG$51,MATCH(1,($B2913=$AD$3:$AD$51)*($J2913=$AE$3:$AE$51),0),4),IF(N2913="positivo",INDEX($AD$55:$AG$109,MATCH(1,($B2913=$AD$55:$AD$109)*($J2913=$AE$55:$AE$109),0),4)))</f>
        <v>8995356</v>
      </c>
      <c r="Q2913" s="115" t="str">
        <f>VLOOKUP(M2913,Modelo!$A$2:$C$7,2,0)</f>
        <v>Acción Climática y Energía</v>
      </c>
      <c r="R2913" s="118">
        <f t="array" ref="R2913">INDEX(Modelo!$F$1:$H$37,MATCH(1,(DataBase!Q2913=Modelo!$G$1:$G$37)*(DataBase!B2913=Modelo!$F$1:$F$37),0),3)</f>
        <v>0.11764705882352941</v>
      </c>
      <c r="S2913" s="115">
        <f t="shared" si="92"/>
        <v>99.524657730237891</v>
      </c>
      <c r="T2913" s="115">
        <f t="shared" si="93"/>
        <v>11.708783262380928</v>
      </c>
    </row>
    <row r="2914" spans="1:20" x14ac:dyDescent="0.3">
      <c r="A2914" s="115" t="s">
        <v>226</v>
      </c>
      <c r="B2914" s="115" t="s">
        <v>216</v>
      </c>
      <c r="C2914" s="115" t="s">
        <v>103</v>
      </c>
      <c r="D2914" s="115" t="s">
        <v>86</v>
      </c>
      <c r="E2914" s="115" t="s">
        <v>86</v>
      </c>
      <c r="F2914" s="115" t="s">
        <v>87</v>
      </c>
      <c r="G2914" s="115">
        <v>1889</v>
      </c>
      <c r="H2914" s="115" t="s">
        <v>125</v>
      </c>
      <c r="I2914" s="115">
        <v>8.6157743510000007</v>
      </c>
      <c r="J2914" s="115" t="s">
        <v>30</v>
      </c>
      <c r="K2914" s="115" t="str">
        <f>INDEX(DatosProcesados!$A$1:$BF$101,MATCH(DataBase!A2914,DatosProcesados!$A$1:$A$101,0),MATCH(DataBase!J2914,DatosProcesados!$A$1:$BF$1,0))</f>
        <v>No informa</v>
      </c>
      <c r="L2914" s="115" t="str">
        <f>INDEX(Modelo!$A$9:$D$89,MATCH(DataBase!$J2914,Modelo!$A$9:$A$89,0),MATCH(DataBase!L$1,Modelo!$A$9:$D$9,0))</f>
        <v>Impacto ambiental</v>
      </c>
      <c r="M2914" s="115" t="str">
        <f>INDEX(Modelo!$A$9:$D$89,MATCH(DataBase!$J2914,Modelo!$A$9:$A$89,0),MATCH(DataBase!M$1,Modelo!$A$9:$D$9,0))</f>
        <v>Pilar 2</v>
      </c>
      <c r="N2914" s="115" t="str">
        <f>INDEX(Modelo!$A$9:$D$89,MATCH(DataBase!$J2914,Modelo!$A$9:$A$89,0),MATCH(DataBase!N$1,Modelo!$A$9:$D$9,0))</f>
        <v>negativo</v>
      </c>
      <c r="O2914" s="115">
        <f t="array" ref="O2914">IF(N2914="negativo",INDEX($AD$3:$AG$51,MATCH(1,($B2914=$AD$3:$AD$51)*($J2914=$AE$3:$AE$51),0),3),IF(N2914="positivo",INDEX($AD$55:$AG$109,MATCH(1,($B2914=$AD$55:$AD$109)*($J2914=$AE$55:$AE$109),0),3)))</f>
        <v>3922210000</v>
      </c>
      <c r="P2914" s="115">
        <f t="array" ref="P2914">IF(N2914="negativo",INDEX($AD$3:$AG$51,MATCH(1,($B2914=$AD$3:$AD$51)*($J2914=$AE$3:$AE$51),0),4),IF(N2914="positivo",INDEX($AD$55:$AG$109,MATCH(1,($B2914=$AD$55:$AD$109)*($J2914=$AE$55:$AE$109),0),4)))</f>
        <v>76961.61</v>
      </c>
      <c r="Q2914" s="115" t="str">
        <f>VLOOKUP(M2914,Modelo!$A$2:$C$7,2,0)</f>
        <v>Acción Climática y Energía</v>
      </c>
      <c r="R2914" s="118">
        <f t="array" ref="R2914">INDEX(Modelo!$F$1:$H$37,MATCH(1,(DataBase!Q2914=Modelo!$G$1:$G$37)*(DataBase!B2914=Modelo!$F$1:$F$37),0),3)</f>
        <v>0.21052631578947367</v>
      </c>
      <c r="S2914" s="115">
        <f t="shared" si="92"/>
        <v>0</v>
      </c>
      <c r="T2914" s="115">
        <f t="shared" si="93"/>
        <v>0</v>
      </c>
    </row>
    <row r="2915" spans="1:20" x14ac:dyDescent="0.3">
      <c r="A2915" s="115" t="s">
        <v>287</v>
      </c>
      <c r="B2915" s="115" t="s">
        <v>216</v>
      </c>
      <c r="C2915" s="115" t="s">
        <v>103</v>
      </c>
      <c r="D2915" s="115" t="s">
        <v>86</v>
      </c>
      <c r="E2915" s="115" t="s">
        <v>86</v>
      </c>
      <c r="F2915" s="115" t="s">
        <v>87</v>
      </c>
      <c r="G2915" s="115">
        <v>2000</v>
      </c>
      <c r="H2915" s="115" t="s">
        <v>125</v>
      </c>
      <c r="I2915" s="115">
        <v>1.8730507999999999</v>
      </c>
      <c r="J2915" s="115" t="s">
        <v>30</v>
      </c>
      <c r="K2915" s="115" t="str">
        <f>INDEX(DatosProcesados!$A$1:$BF$101,MATCH(DataBase!A2915,DatosProcesados!$A$1:$A$101,0),MATCH(DataBase!J2915,DatosProcesados!$A$1:$BF$1,0))</f>
        <v>No informa</v>
      </c>
      <c r="L2915" s="115" t="str">
        <f>INDEX(Modelo!$A$9:$D$89,MATCH(DataBase!$J2915,Modelo!$A$9:$A$89,0),MATCH(DataBase!L$1,Modelo!$A$9:$D$9,0))</f>
        <v>Impacto ambiental</v>
      </c>
      <c r="M2915" s="115" t="str">
        <f>INDEX(Modelo!$A$9:$D$89,MATCH(DataBase!$J2915,Modelo!$A$9:$A$89,0),MATCH(DataBase!M$1,Modelo!$A$9:$D$9,0))</f>
        <v>Pilar 2</v>
      </c>
      <c r="N2915" s="115" t="str">
        <f>INDEX(Modelo!$A$9:$D$89,MATCH(DataBase!$J2915,Modelo!$A$9:$A$89,0),MATCH(DataBase!N$1,Modelo!$A$9:$D$9,0))</f>
        <v>negativo</v>
      </c>
      <c r="O2915" s="115">
        <f t="array" ref="O2915">IF(N2915="negativo",INDEX($AD$3:$AG$51,MATCH(1,($B2915=$AD$3:$AD$51)*($J2915=$AE$3:$AE$51),0),3),IF(N2915="positivo",INDEX($AD$55:$AG$109,MATCH(1,($B2915=$AD$55:$AD$109)*($J2915=$AE$55:$AE$109),0),3)))</f>
        <v>3922210000</v>
      </c>
      <c r="P2915" s="115">
        <f t="array" ref="P2915">IF(N2915="negativo",INDEX($AD$3:$AG$51,MATCH(1,($B2915=$AD$3:$AD$51)*($J2915=$AE$3:$AE$51),0),4),IF(N2915="positivo",INDEX($AD$55:$AG$109,MATCH(1,($B2915=$AD$55:$AD$109)*($J2915=$AE$55:$AE$109),0),4)))</f>
        <v>76961.61</v>
      </c>
      <c r="Q2915" s="115" t="str">
        <f>VLOOKUP(M2915,Modelo!$A$2:$C$7,2,0)</f>
        <v>Acción Climática y Energía</v>
      </c>
      <c r="R2915" s="118">
        <f t="array" ref="R2915">INDEX(Modelo!$F$1:$H$37,MATCH(1,(DataBase!Q2915=Modelo!$G$1:$G$37)*(DataBase!B2915=Modelo!$F$1:$F$37),0),3)</f>
        <v>0.21052631578947367</v>
      </c>
      <c r="S2915" s="115">
        <f t="shared" si="92"/>
        <v>0</v>
      </c>
      <c r="T2915" s="115">
        <f t="shared" si="93"/>
        <v>0</v>
      </c>
    </row>
    <row r="2916" spans="1:20" x14ac:dyDescent="0.3">
      <c r="A2916" s="115" t="s">
        <v>345</v>
      </c>
      <c r="B2916" s="115" t="s">
        <v>313</v>
      </c>
      <c r="C2916" s="115" t="s">
        <v>103</v>
      </c>
      <c r="D2916" s="115" t="s">
        <v>86</v>
      </c>
      <c r="E2916" s="115" t="s">
        <v>86</v>
      </c>
      <c r="F2916" s="115" t="s">
        <v>86</v>
      </c>
      <c r="G2916" s="115">
        <v>2004</v>
      </c>
      <c r="H2916" s="115" t="s">
        <v>125</v>
      </c>
      <c r="I2916" s="115">
        <v>4.5125503050000004</v>
      </c>
      <c r="J2916" s="115" t="s">
        <v>30</v>
      </c>
      <c r="K2916" s="115" t="str">
        <f>INDEX(DatosProcesados!$A$1:$BF$101,MATCH(DataBase!A2916,DatosProcesados!$A$1:$A$101,0),MATCH(DataBase!J2916,DatosProcesados!$A$1:$BF$1,0))</f>
        <v>No informa</v>
      </c>
      <c r="L2916" s="115" t="str">
        <f>INDEX(Modelo!$A$9:$D$89,MATCH(DataBase!$J2916,Modelo!$A$9:$A$89,0),MATCH(DataBase!L$1,Modelo!$A$9:$D$9,0))</f>
        <v>Impacto ambiental</v>
      </c>
      <c r="M2916" s="115" t="str">
        <f>INDEX(Modelo!$A$9:$D$89,MATCH(DataBase!$J2916,Modelo!$A$9:$A$89,0),MATCH(DataBase!M$1,Modelo!$A$9:$D$9,0))</f>
        <v>Pilar 2</v>
      </c>
      <c r="N2916" s="115" t="str">
        <f>INDEX(Modelo!$A$9:$D$89,MATCH(DataBase!$J2916,Modelo!$A$9:$A$89,0),MATCH(DataBase!N$1,Modelo!$A$9:$D$9,0))</f>
        <v>negativo</v>
      </c>
      <c r="O2916" s="115">
        <f t="array" ref="O2916">IF(N2916="negativo",INDEX($AD$3:$AG$51,MATCH(1,($B2916=$AD$3:$AD$51)*($J2916=$AE$3:$AE$51),0),3),IF(N2916="positivo",INDEX($AD$55:$AG$109,MATCH(1,($B2916=$AD$55:$AD$109)*($J2916=$AE$55:$AE$109),0),3)))</f>
        <v>164245847000</v>
      </c>
      <c r="P2916" s="115">
        <f t="array" ref="P2916">IF(N2916="negativo",INDEX($AD$3:$AG$51,MATCH(1,($B2916=$AD$3:$AD$51)*($J2916=$AE$3:$AE$51),0),4),IF(N2916="positivo",INDEX($AD$55:$AG$109,MATCH(1,($B2916=$AD$55:$AD$109)*($J2916=$AE$55:$AE$109),0),4)))</f>
        <v>703830.20400000003</v>
      </c>
      <c r="Q2916" s="115" t="str">
        <f>VLOOKUP(M2916,Modelo!$A$2:$C$7,2,0)</f>
        <v>Acción Climática y Energía</v>
      </c>
      <c r="R2916" s="118">
        <f t="array" ref="R2916">INDEX(Modelo!$F$1:$H$37,MATCH(1,(DataBase!Q2916=Modelo!$G$1:$G$37)*(DataBase!B2916=Modelo!$F$1:$F$37),0),3)</f>
        <v>0.17647058823529413</v>
      </c>
      <c r="S2916" s="115">
        <f t="shared" si="92"/>
        <v>0</v>
      </c>
      <c r="T2916" s="115">
        <f t="shared" si="93"/>
        <v>0</v>
      </c>
    </row>
    <row r="2917" spans="1:20" x14ac:dyDescent="0.3">
      <c r="A2917" s="115" t="s">
        <v>464</v>
      </c>
      <c r="B2917" s="115" t="s">
        <v>407</v>
      </c>
      <c r="C2917" s="115" t="s">
        <v>103</v>
      </c>
      <c r="D2917" s="115" t="s">
        <v>86</v>
      </c>
      <c r="E2917" s="115" t="s">
        <v>86</v>
      </c>
      <c r="F2917" s="115" t="s">
        <v>87</v>
      </c>
      <c r="G2917" s="115">
        <v>1990</v>
      </c>
      <c r="H2917" s="115" t="s">
        <v>281</v>
      </c>
      <c r="I2917" s="115">
        <v>0.89502277900000005</v>
      </c>
      <c r="J2917" s="115" t="s">
        <v>30</v>
      </c>
      <c r="K2917" s="115" t="str">
        <f>INDEX(DatosProcesados!$A$1:$BF$101,MATCH(DataBase!A2917,DatosProcesados!$A$1:$A$101,0),MATCH(DataBase!J2917,DatosProcesados!$A$1:$BF$1,0))</f>
        <v>No informa</v>
      </c>
      <c r="L2917" s="115" t="str">
        <f>INDEX(Modelo!$A$9:$D$89,MATCH(DataBase!$J2917,Modelo!$A$9:$A$89,0),MATCH(DataBase!L$1,Modelo!$A$9:$D$9,0))</f>
        <v>Impacto ambiental</v>
      </c>
      <c r="M2917" s="115" t="str">
        <f>INDEX(Modelo!$A$9:$D$89,MATCH(DataBase!$J2917,Modelo!$A$9:$A$89,0),MATCH(DataBase!M$1,Modelo!$A$9:$D$9,0))</f>
        <v>Pilar 2</v>
      </c>
      <c r="N2917" s="115" t="str">
        <f>INDEX(Modelo!$A$9:$D$89,MATCH(DataBase!$J2917,Modelo!$A$9:$A$89,0),MATCH(DataBase!N$1,Modelo!$A$9:$D$9,0))</f>
        <v>negativo</v>
      </c>
      <c r="O2917" s="115">
        <f t="array" ref="O2917">IF(N2917="negativo",INDEX($AD$3:$AG$51,MATCH(1,($B2917=$AD$3:$AD$51)*($J2917=$AE$3:$AE$51),0),3),IF(N2917="positivo",INDEX($AD$55:$AG$109,MATCH(1,($B2917=$AD$55:$AD$109)*($J2917=$AE$55:$AE$109),0),3)))</f>
        <v>29563200000</v>
      </c>
      <c r="P2917" s="115">
        <f t="array" ref="P2917">IF(N2917="negativo",INDEX($AD$3:$AG$51,MATCH(1,($B2917=$AD$3:$AD$51)*($J2917=$AE$3:$AE$51),0),4),IF(N2917="positivo",INDEX($AD$55:$AG$109,MATCH(1,($B2917=$AD$55:$AD$109)*($J2917=$AE$55:$AE$109),0),4)))</f>
        <v>1349415414</v>
      </c>
      <c r="Q2917" s="115" t="str">
        <f>VLOOKUP(M2917,Modelo!$A$2:$C$7,2,0)</f>
        <v>Acción Climática y Energía</v>
      </c>
      <c r="R2917" s="118">
        <f t="array" ref="R2917">INDEX(Modelo!$F$1:$H$37,MATCH(1,(DataBase!Q2917=Modelo!$G$1:$G$37)*(DataBase!B2917=Modelo!$F$1:$F$37),0),3)</f>
        <v>0.19230769230769232</v>
      </c>
      <c r="S2917" s="115">
        <f t="shared" si="92"/>
        <v>0</v>
      </c>
      <c r="T2917" s="115">
        <f t="shared" si="93"/>
        <v>0</v>
      </c>
    </row>
    <row r="2918" spans="1:20" x14ac:dyDescent="0.3">
      <c r="A2918" s="115" t="s">
        <v>296</v>
      </c>
      <c r="B2918" s="115" t="s">
        <v>216</v>
      </c>
      <c r="C2918" s="115" t="s">
        <v>103</v>
      </c>
      <c r="D2918" s="115" t="s">
        <v>86</v>
      </c>
      <c r="E2918" s="115" t="s">
        <v>86</v>
      </c>
      <c r="F2918" s="115" t="s">
        <v>87</v>
      </c>
      <c r="G2918" s="115">
        <v>1944</v>
      </c>
      <c r="H2918" s="115" t="s">
        <v>125</v>
      </c>
      <c r="I2918" s="115">
        <v>1.7785578609999999</v>
      </c>
      <c r="J2918" s="115" t="s">
        <v>30</v>
      </c>
      <c r="K2918" s="115" t="str">
        <f>INDEX(DatosProcesados!$A$1:$BF$101,MATCH(DataBase!A2918,DatosProcesados!$A$1:$A$101,0),MATCH(DataBase!J2918,DatosProcesados!$A$1:$BF$1,0))</f>
        <v>No informa</v>
      </c>
      <c r="L2918" s="115" t="str">
        <f>INDEX(Modelo!$A$9:$D$89,MATCH(DataBase!$J2918,Modelo!$A$9:$A$89,0),MATCH(DataBase!L$1,Modelo!$A$9:$D$9,0))</f>
        <v>Impacto ambiental</v>
      </c>
      <c r="M2918" s="115" t="str">
        <f>INDEX(Modelo!$A$9:$D$89,MATCH(DataBase!$J2918,Modelo!$A$9:$A$89,0),MATCH(DataBase!M$1,Modelo!$A$9:$D$9,0))</f>
        <v>Pilar 2</v>
      </c>
      <c r="N2918" s="115" t="str">
        <f>INDEX(Modelo!$A$9:$D$89,MATCH(DataBase!$J2918,Modelo!$A$9:$A$89,0),MATCH(DataBase!N$1,Modelo!$A$9:$D$9,0))</f>
        <v>negativo</v>
      </c>
      <c r="O2918" s="115">
        <f t="array" ref="O2918">IF(N2918="negativo",INDEX($AD$3:$AG$51,MATCH(1,($B2918=$AD$3:$AD$51)*($J2918=$AE$3:$AE$51),0),3),IF(N2918="positivo",INDEX($AD$55:$AG$109,MATCH(1,($B2918=$AD$55:$AD$109)*($J2918=$AE$55:$AE$109),0),3)))</f>
        <v>3922210000</v>
      </c>
      <c r="P2918" s="115">
        <f t="array" ref="P2918">IF(N2918="negativo",INDEX($AD$3:$AG$51,MATCH(1,($B2918=$AD$3:$AD$51)*($J2918=$AE$3:$AE$51),0),4),IF(N2918="positivo",INDEX($AD$55:$AG$109,MATCH(1,($B2918=$AD$55:$AD$109)*($J2918=$AE$55:$AE$109),0),4)))</f>
        <v>76961.61</v>
      </c>
      <c r="Q2918" s="115" t="str">
        <f>VLOOKUP(M2918,Modelo!$A$2:$C$7,2,0)</f>
        <v>Acción Climática y Energía</v>
      </c>
      <c r="R2918" s="118">
        <f t="array" ref="R2918">INDEX(Modelo!$F$1:$H$37,MATCH(1,(DataBase!Q2918=Modelo!$G$1:$G$37)*(DataBase!B2918=Modelo!$F$1:$F$37),0),3)</f>
        <v>0.21052631578947367</v>
      </c>
      <c r="S2918" s="115">
        <f t="shared" si="92"/>
        <v>0</v>
      </c>
      <c r="T2918" s="115">
        <f t="shared" si="93"/>
        <v>0</v>
      </c>
    </row>
    <row r="2919" spans="1:20" x14ac:dyDescent="0.3">
      <c r="A2919" s="115" t="s">
        <v>134</v>
      </c>
      <c r="B2919" s="115" t="s">
        <v>84</v>
      </c>
      <c r="C2919" s="115" t="s">
        <v>103</v>
      </c>
      <c r="D2919" s="115" t="s">
        <v>86</v>
      </c>
      <c r="E2919" s="115" t="s">
        <v>87</v>
      </c>
      <c r="F2919" s="115" t="s">
        <v>87</v>
      </c>
      <c r="G2919" s="115">
        <v>2001</v>
      </c>
      <c r="H2919" s="115" t="s">
        <v>125</v>
      </c>
      <c r="I2919" s="115">
        <v>6.5475670460000002</v>
      </c>
      <c r="J2919" s="115" t="s">
        <v>30</v>
      </c>
      <c r="K2919" s="115">
        <f>INDEX(DatosProcesados!$A$1:$BF$101,MATCH(DataBase!A2919,DatosProcesados!$A$1:$A$101,0),MATCH(DataBase!J2919,DatosProcesados!$A$1:$BF$1,0))</f>
        <v>4762822572</v>
      </c>
      <c r="L2919" s="115" t="str">
        <f>INDEX(Modelo!$A$9:$D$89,MATCH(DataBase!$J2919,Modelo!$A$9:$A$89,0),MATCH(DataBase!L$1,Modelo!$A$9:$D$9,0))</f>
        <v>Impacto ambiental</v>
      </c>
      <c r="M2919" s="115" t="str">
        <f>INDEX(Modelo!$A$9:$D$89,MATCH(DataBase!$J2919,Modelo!$A$9:$A$89,0),MATCH(DataBase!M$1,Modelo!$A$9:$D$9,0))</f>
        <v>Pilar 2</v>
      </c>
      <c r="N2919" s="115" t="str">
        <f>INDEX(Modelo!$A$9:$D$89,MATCH(DataBase!$J2919,Modelo!$A$9:$A$89,0),MATCH(DataBase!N$1,Modelo!$A$9:$D$9,0))</f>
        <v>negativo</v>
      </c>
      <c r="O2919" s="115">
        <f t="array" ref="O2919">IF(N2919="negativo",INDEX($AD$3:$AG$51,MATCH(1,($B2919=$AD$3:$AD$51)*($J2919=$AE$3:$AE$51),0),3),IF(N2919="positivo",INDEX($AD$55:$AG$109,MATCH(1,($B2919=$AD$55:$AD$109)*($J2919=$AE$55:$AE$109),0),3)))</f>
        <v>68145000000</v>
      </c>
      <c r="P2919" s="115">
        <f t="array" ref="P2919">IF(N2919="negativo",INDEX($AD$3:$AG$51,MATCH(1,($B2919=$AD$3:$AD$51)*($J2919=$AE$3:$AE$51),0),4),IF(N2919="positivo",INDEX($AD$55:$AG$109,MATCH(1,($B2919=$AD$55:$AD$109)*($J2919=$AE$55:$AE$109),0),4)))</f>
        <v>8995356</v>
      </c>
      <c r="Q2919" s="115" t="str">
        <f>VLOOKUP(M2919,Modelo!$A$2:$C$7,2,0)</f>
        <v>Acción Climática y Energía</v>
      </c>
      <c r="R2919" s="118">
        <f t="array" ref="R2919">INDEX(Modelo!$F$1:$H$37,MATCH(1,(DataBase!Q2919=Modelo!$G$1:$G$37)*(DataBase!B2919=Modelo!$F$1:$F$37),0),3)</f>
        <v>0.11764705882352941</v>
      </c>
      <c r="S2919" s="115">
        <f t="shared" si="92"/>
        <v>93.023032035943402</v>
      </c>
      <c r="T2919" s="115">
        <f t="shared" si="93"/>
        <v>10.943886121875694</v>
      </c>
    </row>
    <row r="2920" spans="1:20" x14ac:dyDescent="0.3">
      <c r="A2920" s="115" t="s">
        <v>290</v>
      </c>
      <c r="B2920" s="115" t="s">
        <v>216</v>
      </c>
      <c r="C2920" s="115" t="s">
        <v>103</v>
      </c>
      <c r="D2920" s="115" t="s">
        <v>86</v>
      </c>
      <c r="E2920" s="115" t="s">
        <v>87</v>
      </c>
      <c r="F2920" s="115" t="s">
        <v>87</v>
      </c>
      <c r="G2920" s="115">
        <v>1934</v>
      </c>
      <c r="H2920" s="115" t="s">
        <v>125</v>
      </c>
      <c r="I2920" s="115">
        <v>1.84479215</v>
      </c>
      <c r="J2920" s="115" t="s">
        <v>30</v>
      </c>
      <c r="K2920" s="115" t="str">
        <f>INDEX(DatosProcesados!$A$1:$BF$101,MATCH(DataBase!A2920,DatosProcesados!$A$1:$A$101,0),MATCH(DataBase!J2920,DatosProcesados!$A$1:$BF$1,0))</f>
        <v>No informa</v>
      </c>
      <c r="L2920" s="115" t="str">
        <f>INDEX(Modelo!$A$9:$D$89,MATCH(DataBase!$J2920,Modelo!$A$9:$A$89,0),MATCH(DataBase!L$1,Modelo!$A$9:$D$9,0))</f>
        <v>Impacto ambiental</v>
      </c>
      <c r="M2920" s="115" t="str">
        <f>INDEX(Modelo!$A$9:$D$89,MATCH(DataBase!$J2920,Modelo!$A$9:$A$89,0),MATCH(DataBase!M$1,Modelo!$A$9:$D$9,0))</f>
        <v>Pilar 2</v>
      </c>
      <c r="N2920" s="115" t="str">
        <f>INDEX(Modelo!$A$9:$D$89,MATCH(DataBase!$J2920,Modelo!$A$9:$A$89,0),MATCH(DataBase!N$1,Modelo!$A$9:$D$9,0))</f>
        <v>negativo</v>
      </c>
      <c r="O2920" s="115">
        <f t="array" ref="O2920">IF(N2920="negativo",INDEX($AD$3:$AG$51,MATCH(1,($B2920=$AD$3:$AD$51)*($J2920=$AE$3:$AE$51),0),3),IF(N2920="positivo",INDEX($AD$55:$AG$109,MATCH(1,($B2920=$AD$55:$AD$109)*($J2920=$AE$55:$AE$109),0),3)))</f>
        <v>3922210000</v>
      </c>
      <c r="P2920" s="115">
        <f t="array" ref="P2920">IF(N2920="negativo",INDEX($AD$3:$AG$51,MATCH(1,($B2920=$AD$3:$AD$51)*($J2920=$AE$3:$AE$51),0),4),IF(N2920="positivo",INDEX($AD$55:$AG$109,MATCH(1,($B2920=$AD$55:$AD$109)*($J2920=$AE$55:$AE$109),0),4)))</f>
        <v>76961.61</v>
      </c>
      <c r="Q2920" s="115" t="str">
        <f>VLOOKUP(M2920,Modelo!$A$2:$C$7,2,0)</f>
        <v>Acción Climática y Energía</v>
      </c>
      <c r="R2920" s="118">
        <f t="array" ref="R2920">INDEX(Modelo!$F$1:$H$37,MATCH(1,(DataBase!Q2920=Modelo!$G$1:$G$37)*(DataBase!B2920=Modelo!$F$1:$F$37),0),3)</f>
        <v>0.21052631578947367</v>
      </c>
      <c r="S2920" s="115">
        <f t="shared" si="92"/>
        <v>0</v>
      </c>
      <c r="T2920" s="115">
        <f t="shared" si="93"/>
        <v>0</v>
      </c>
    </row>
    <row r="2921" spans="1:20" x14ac:dyDescent="0.3">
      <c r="A2921" s="115" t="s">
        <v>346</v>
      </c>
      <c r="B2921" s="115" t="s">
        <v>313</v>
      </c>
      <c r="C2921" s="115" t="s">
        <v>103</v>
      </c>
      <c r="D2921" s="115" t="s">
        <v>87</v>
      </c>
      <c r="E2921" s="115" t="s">
        <v>87</v>
      </c>
      <c r="F2921" s="115" t="s">
        <v>87</v>
      </c>
      <c r="G2921" s="115">
        <v>1960</v>
      </c>
      <c r="H2921" s="115" t="s">
        <v>177</v>
      </c>
      <c r="I2921" s="115">
        <v>4.2128666020000001</v>
      </c>
      <c r="J2921" s="115" t="s">
        <v>30</v>
      </c>
      <c r="K2921" s="115" t="str">
        <f>INDEX(DatosProcesados!$A$1:$BF$101,MATCH(DataBase!A2921,DatosProcesados!$A$1:$A$101,0),MATCH(DataBase!J2921,DatosProcesados!$A$1:$BF$1,0))</f>
        <v>No informa</v>
      </c>
      <c r="L2921" s="115" t="str">
        <f>INDEX(Modelo!$A$9:$D$89,MATCH(DataBase!$J2921,Modelo!$A$9:$A$89,0),MATCH(DataBase!L$1,Modelo!$A$9:$D$9,0))</f>
        <v>Impacto ambiental</v>
      </c>
      <c r="M2921" s="115" t="str">
        <f>INDEX(Modelo!$A$9:$D$89,MATCH(DataBase!$J2921,Modelo!$A$9:$A$89,0),MATCH(DataBase!M$1,Modelo!$A$9:$D$9,0))</f>
        <v>Pilar 2</v>
      </c>
      <c r="N2921" s="115" t="str">
        <f>INDEX(Modelo!$A$9:$D$89,MATCH(DataBase!$J2921,Modelo!$A$9:$A$89,0),MATCH(DataBase!N$1,Modelo!$A$9:$D$9,0))</f>
        <v>negativo</v>
      </c>
      <c r="O2921" s="115">
        <f t="array" ref="O2921">IF(N2921="negativo",INDEX($AD$3:$AG$51,MATCH(1,($B2921=$AD$3:$AD$51)*($J2921=$AE$3:$AE$51),0),3),IF(N2921="positivo",INDEX($AD$55:$AG$109,MATCH(1,($B2921=$AD$55:$AD$109)*($J2921=$AE$55:$AE$109),0),3)))</f>
        <v>164245847000</v>
      </c>
      <c r="P2921" s="115">
        <f t="array" ref="P2921">IF(N2921="negativo",INDEX($AD$3:$AG$51,MATCH(1,($B2921=$AD$3:$AD$51)*($J2921=$AE$3:$AE$51),0),4),IF(N2921="positivo",INDEX($AD$55:$AG$109,MATCH(1,($B2921=$AD$55:$AD$109)*($J2921=$AE$55:$AE$109),0),4)))</f>
        <v>703830.20400000003</v>
      </c>
      <c r="Q2921" s="115" t="str">
        <f>VLOOKUP(M2921,Modelo!$A$2:$C$7,2,0)</f>
        <v>Acción Climática y Energía</v>
      </c>
      <c r="R2921" s="118">
        <f t="array" ref="R2921">INDEX(Modelo!$F$1:$H$37,MATCH(1,(DataBase!Q2921=Modelo!$G$1:$G$37)*(DataBase!B2921=Modelo!$F$1:$F$37),0),3)</f>
        <v>0.17647058823529413</v>
      </c>
      <c r="S2921" s="115">
        <f t="shared" si="92"/>
        <v>0</v>
      </c>
      <c r="T2921" s="115">
        <f t="shared" si="93"/>
        <v>0</v>
      </c>
    </row>
    <row r="2922" spans="1:20" x14ac:dyDescent="0.3">
      <c r="A2922" s="115" t="s">
        <v>124</v>
      </c>
      <c r="B2922" s="115" t="s">
        <v>84</v>
      </c>
      <c r="C2922" s="115" t="s">
        <v>97</v>
      </c>
      <c r="D2922" s="115" t="s">
        <v>86</v>
      </c>
      <c r="E2922" s="115" t="s">
        <v>86</v>
      </c>
      <c r="F2922" s="115" t="s">
        <v>86</v>
      </c>
      <c r="G2922" s="115">
        <v>2012</v>
      </c>
      <c r="H2922" s="115" t="s">
        <v>125</v>
      </c>
      <c r="I2922" s="115">
        <v>9.9777362400000005</v>
      </c>
      <c r="J2922" s="115" t="s">
        <v>30</v>
      </c>
      <c r="K2922" s="115">
        <f>INDEX(DatosProcesados!$A$1:$BF$101,MATCH(DataBase!A2922,DatosProcesados!$A$1:$A$101,0),MATCH(DataBase!J2922,DatosProcesados!$A$1:$BF$1,0))</f>
        <v>1935015048.0000002</v>
      </c>
      <c r="L2922" s="115" t="str">
        <f>INDEX(Modelo!$A$9:$D$89,MATCH(DataBase!$J2922,Modelo!$A$9:$A$89,0),MATCH(DataBase!L$1,Modelo!$A$9:$D$9,0))</f>
        <v>Impacto ambiental</v>
      </c>
      <c r="M2922" s="115" t="str">
        <f>INDEX(Modelo!$A$9:$D$89,MATCH(DataBase!$J2922,Modelo!$A$9:$A$89,0),MATCH(DataBase!M$1,Modelo!$A$9:$D$9,0))</f>
        <v>Pilar 2</v>
      </c>
      <c r="N2922" s="115" t="str">
        <f>INDEX(Modelo!$A$9:$D$89,MATCH(DataBase!$J2922,Modelo!$A$9:$A$89,0),MATCH(DataBase!N$1,Modelo!$A$9:$D$9,0))</f>
        <v>negativo</v>
      </c>
      <c r="O2922" s="115">
        <f t="array" ref="O2922">IF(N2922="negativo",INDEX($AD$3:$AG$51,MATCH(1,($B2922=$AD$3:$AD$51)*($J2922=$AE$3:$AE$51),0),3),IF(N2922="positivo",INDEX($AD$55:$AG$109,MATCH(1,($B2922=$AD$55:$AD$109)*($J2922=$AE$55:$AE$109),0),3)))</f>
        <v>68145000000</v>
      </c>
      <c r="P2922" s="115">
        <f t="array" ref="P2922">IF(N2922="negativo",INDEX($AD$3:$AG$51,MATCH(1,($B2922=$AD$3:$AD$51)*($J2922=$AE$3:$AE$51),0),4),IF(N2922="positivo",INDEX($AD$55:$AG$109,MATCH(1,($B2922=$AD$55:$AD$109)*($J2922=$AE$55:$AE$109),0),4)))</f>
        <v>8995356</v>
      </c>
      <c r="Q2922" s="115" t="str">
        <f>VLOOKUP(M2922,Modelo!$A$2:$C$7,2,0)</f>
        <v>Acción Climática y Energía</v>
      </c>
      <c r="R2922" s="118">
        <f t="array" ref="R2922">INDEX(Modelo!$F$1:$H$37,MATCH(1,(DataBase!Q2922=Modelo!$G$1:$G$37)*(DataBase!B2922=Modelo!$F$1:$F$37),0),3)</f>
        <v>0.11764705882352941</v>
      </c>
      <c r="S2922" s="115">
        <f t="shared" si="92"/>
        <v>97.173271749549812</v>
      </c>
      <c r="T2922" s="115">
        <f t="shared" si="93"/>
        <v>11.432149617594096</v>
      </c>
    </row>
    <row r="2923" spans="1:20" x14ac:dyDescent="0.3">
      <c r="A2923" s="115" t="s">
        <v>414</v>
      </c>
      <c r="B2923" s="115" t="s">
        <v>407</v>
      </c>
      <c r="C2923" s="115" t="s">
        <v>103</v>
      </c>
      <c r="D2923" s="115" t="s">
        <v>86</v>
      </c>
      <c r="E2923" s="115" t="s">
        <v>86</v>
      </c>
      <c r="F2923" s="115" t="s">
        <v>87</v>
      </c>
      <c r="G2923" s="115">
        <v>1976</v>
      </c>
      <c r="H2923" s="115" t="s">
        <v>415</v>
      </c>
      <c r="I2923" s="115">
        <v>6.0471020830000004</v>
      </c>
      <c r="J2923" s="115" t="s">
        <v>30</v>
      </c>
      <c r="K2923" s="115" t="str">
        <f>INDEX(DatosProcesados!$A$1:$BF$101,MATCH(DataBase!A2923,DatosProcesados!$A$1:$A$101,0),MATCH(DataBase!J2923,DatosProcesados!$A$1:$BF$1,0))</f>
        <v>No informa</v>
      </c>
      <c r="L2923" s="115" t="str">
        <f>INDEX(Modelo!$A$9:$D$89,MATCH(DataBase!$J2923,Modelo!$A$9:$A$89,0),MATCH(DataBase!L$1,Modelo!$A$9:$D$9,0))</f>
        <v>Impacto ambiental</v>
      </c>
      <c r="M2923" s="115" t="str">
        <f>INDEX(Modelo!$A$9:$D$89,MATCH(DataBase!$J2923,Modelo!$A$9:$A$89,0),MATCH(DataBase!M$1,Modelo!$A$9:$D$9,0))</f>
        <v>Pilar 2</v>
      </c>
      <c r="N2923" s="115" t="str">
        <f>INDEX(Modelo!$A$9:$D$89,MATCH(DataBase!$J2923,Modelo!$A$9:$A$89,0),MATCH(DataBase!N$1,Modelo!$A$9:$D$9,0))</f>
        <v>negativo</v>
      </c>
      <c r="O2923" s="115">
        <f t="array" ref="O2923">IF(N2923="negativo",INDEX($AD$3:$AG$51,MATCH(1,($B2923=$AD$3:$AD$51)*($J2923=$AE$3:$AE$51),0),3),IF(N2923="positivo",INDEX($AD$55:$AG$109,MATCH(1,($B2923=$AD$55:$AD$109)*($J2923=$AE$55:$AE$109),0),3)))</f>
        <v>29563200000</v>
      </c>
      <c r="P2923" s="115">
        <f t="array" ref="P2923">IF(N2923="negativo",INDEX($AD$3:$AG$51,MATCH(1,($B2923=$AD$3:$AD$51)*($J2923=$AE$3:$AE$51),0),4),IF(N2923="positivo",INDEX($AD$55:$AG$109,MATCH(1,($B2923=$AD$55:$AD$109)*($J2923=$AE$55:$AE$109),0),4)))</f>
        <v>1349415414</v>
      </c>
      <c r="Q2923" s="115" t="str">
        <f>VLOOKUP(M2923,Modelo!$A$2:$C$7,2,0)</f>
        <v>Acción Climática y Energía</v>
      </c>
      <c r="R2923" s="118">
        <f t="array" ref="R2923">INDEX(Modelo!$F$1:$H$37,MATCH(1,(DataBase!Q2923=Modelo!$G$1:$G$37)*(DataBase!B2923=Modelo!$F$1:$F$37),0),3)</f>
        <v>0.19230769230769232</v>
      </c>
      <c r="S2923" s="115">
        <f t="shared" si="92"/>
        <v>0</v>
      </c>
      <c r="T2923" s="115">
        <f t="shared" si="93"/>
        <v>0</v>
      </c>
    </row>
    <row r="2924" spans="1:20" x14ac:dyDescent="0.3">
      <c r="A2924" s="115" t="s">
        <v>337</v>
      </c>
      <c r="B2924" s="115" t="s">
        <v>313</v>
      </c>
      <c r="C2924" s="115" t="s">
        <v>103</v>
      </c>
      <c r="D2924" s="115" t="s">
        <v>86</v>
      </c>
      <c r="E2924" s="115" t="s">
        <v>86</v>
      </c>
      <c r="F2924" s="115" t="s">
        <v>87</v>
      </c>
      <c r="G2924" s="115">
        <v>1879</v>
      </c>
      <c r="H2924" s="115" t="s">
        <v>244</v>
      </c>
      <c r="I2924" s="115">
        <v>5.8689859999999996</v>
      </c>
      <c r="J2924" s="115" t="s">
        <v>30</v>
      </c>
      <c r="K2924" s="115" t="str">
        <f>INDEX(DatosProcesados!$A$1:$BF$101,MATCH(DataBase!A2924,DatosProcesados!$A$1:$A$101,0),MATCH(DataBase!J2924,DatosProcesados!$A$1:$BF$1,0))</f>
        <v>No informa</v>
      </c>
      <c r="L2924" s="115" t="str">
        <f>INDEX(Modelo!$A$9:$D$89,MATCH(DataBase!$J2924,Modelo!$A$9:$A$89,0),MATCH(DataBase!L$1,Modelo!$A$9:$D$9,0))</f>
        <v>Impacto ambiental</v>
      </c>
      <c r="M2924" s="115" t="str">
        <f>INDEX(Modelo!$A$9:$D$89,MATCH(DataBase!$J2924,Modelo!$A$9:$A$89,0),MATCH(DataBase!M$1,Modelo!$A$9:$D$9,0))</f>
        <v>Pilar 2</v>
      </c>
      <c r="N2924" s="115" t="str">
        <f>INDEX(Modelo!$A$9:$D$89,MATCH(DataBase!$J2924,Modelo!$A$9:$A$89,0),MATCH(DataBase!N$1,Modelo!$A$9:$D$9,0))</f>
        <v>negativo</v>
      </c>
      <c r="O2924" s="115">
        <f t="array" ref="O2924">IF(N2924="negativo",INDEX($AD$3:$AG$51,MATCH(1,($B2924=$AD$3:$AD$51)*($J2924=$AE$3:$AE$51),0),3),IF(N2924="positivo",INDEX($AD$55:$AG$109,MATCH(1,($B2924=$AD$55:$AD$109)*($J2924=$AE$55:$AE$109),0),3)))</f>
        <v>164245847000</v>
      </c>
      <c r="P2924" s="115">
        <f t="array" ref="P2924">IF(N2924="negativo",INDEX($AD$3:$AG$51,MATCH(1,($B2924=$AD$3:$AD$51)*($J2924=$AE$3:$AE$51),0),4),IF(N2924="positivo",INDEX($AD$55:$AG$109,MATCH(1,($B2924=$AD$55:$AD$109)*($J2924=$AE$55:$AE$109),0),4)))</f>
        <v>703830.20400000003</v>
      </c>
      <c r="Q2924" s="115" t="str">
        <f>VLOOKUP(M2924,Modelo!$A$2:$C$7,2,0)</f>
        <v>Acción Climática y Energía</v>
      </c>
      <c r="R2924" s="118">
        <f t="array" ref="R2924">INDEX(Modelo!$F$1:$H$37,MATCH(1,(DataBase!Q2924=Modelo!$G$1:$G$37)*(DataBase!B2924=Modelo!$F$1:$F$37),0),3)</f>
        <v>0.17647058823529413</v>
      </c>
      <c r="S2924" s="115">
        <f t="shared" si="92"/>
        <v>0</v>
      </c>
      <c r="T2924" s="115">
        <f t="shared" si="93"/>
        <v>0</v>
      </c>
    </row>
    <row r="2925" spans="1:20" x14ac:dyDescent="0.3">
      <c r="A2925" s="115" t="s">
        <v>373</v>
      </c>
      <c r="B2925" s="115" t="s">
        <v>313</v>
      </c>
      <c r="C2925" s="115" t="s">
        <v>103</v>
      </c>
      <c r="D2925" s="115" t="s">
        <v>87</v>
      </c>
      <c r="E2925" s="115" t="s">
        <v>86</v>
      </c>
      <c r="F2925" s="115" t="s">
        <v>86</v>
      </c>
      <c r="G2925" s="115">
        <v>1997</v>
      </c>
      <c r="H2925" s="115" t="s">
        <v>125</v>
      </c>
      <c r="I2925" s="115">
        <v>1.9766409730000001</v>
      </c>
      <c r="J2925" s="115" t="s">
        <v>30</v>
      </c>
      <c r="K2925" s="115" t="str">
        <f>INDEX(DatosProcesados!$A$1:$BF$101,MATCH(DataBase!A2925,DatosProcesados!$A$1:$A$101,0),MATCH(DataBase!J2925,DatosProcesados!$A$1:$BF$1,0))</f>
        <v>No informa</v>
      </c>
      <c r="L2925" s="115" t="str">
        <f>INDEX(Modelo!$A$9:$D$89,MATCH(DataBase!$J2925,Modelo!$A$9:$A$89,0),MATCH(DataBase!L$1,Modelo!$A$9:$D$9,0))</f>
        <v>Impacto ambiental</v>
      </c>
      <c r="M2925" s="115" t="str">
        <f>INDEX(Modelo!$A$9:$D$89,MATCH(DataBase!$J2925,Modelo!$A$9:$A$89,0),MATCH(DataBase!M$1,Modelo!$A$9:$D$9,0))</f>
        <v>Pilar 2</v>
      </c>
      <c r="N2925" s="115" t="str">
        <f>INDEX(Modelo!$A$9:$D$89,MATCH(DataBase!$J2925,Modelo!$A$9:$A$89,0),MATCH(DataBase!N$1,Modelo!$A$9:$D$9,0))</f>
        <v>negativo</v>
      </c>
      <c r="O2925" s="115">
        <f t="array" ref="O2925">IF(N2925="negativo",INDEX($AD$3:$AG$51,MATCH(1,($B2925=$AD$3:$AD$51)*($J2925=$AE$3:$AE$51),0),3),IF(N2925="positivo",INDEX($AD$55:$AG$109,MATCH(1,($B2925=$AD$55:$AD$109)*($J2925=$AE$55:$AE$109),0),3)))</f>
        <v>164245847000</v>
      </c>
      <c r="P2925" s="115">
        <f t="array" ref="P2925">IF(N2925="negativo",INDEX($AD$3:$AG$51,MATCH(1,($B2925=$AD$3:$AD$51)*($J2925=$AE$3:$AE$51),0),4),IF(N2925="positivo",INDEX($AD$55:$AG$109,MATCH(1,($B2925=$AD$55:$AD$109)*($J2925=$AE$55:$AE$109),0),4)))</f>
        <v>703830.20400000003</v>
      </c>
      <c r="Q2925" s="115" t="str">
        <f>VLOOKUP(M2925,Modelo!$A$2:$C$7,2,0)</f>
        <v>Acción Climática y Energía</v>
      </c>
      <c r="R2925" s="118">
        <f t="array" ref="R2925">INDEX(Modelo!$F$1:$H$37,MATCH(1,(DataBase!Q2925=Modelo!$G$1:$G$37)*(DataBase!B2925=Modelo!$F$1:$F$37),0),3)</f>
        <v>0.17647058823529413</v>
      </c>
      <c r="S2925" s="115">
        <f t="shared" si="92"/>
        <v>0</v>
      </c>
      <c r="T2925" s="115">
        <f t="shared" si="93"/>
        <v>0</v>
      </c>
    </row>
    <row r="2926" spans="1:20" x14ac:dyDescent="0.3">
      <c r="A2926" s="115" t="s">
        <v>102</v>
      </c>
      <c r="B2926" s="115" t="s">
        <v>84</v>
      </c>
      <c r="C2926" s="115" t="s">
        <v>103</v>
      </c>
      <c r="D2926" s="115" t="s">
        <v>86</v>
      </c>
      <c r="E2926" s="115" t="s">
        <v>86</v>
      </c>
      <c r="F2926" s="115" t="s">
        <v>87</v>
      </c>
      <c r="G2926" s="115">
        <v>2003</v>
      </c>
      <c r="H2926" s="115" t="s">
        <v>104</v>
      </c>
      <c r="I2926" s="115">
        <v>15.602099798999999</v>
      </c>
      <c r="J2926" s="115" t="s">
        <v>30</v>
      </c>
      <c r="K2926" s="115">
        <f>INDEX(DatosProcesados!$A$1:$BF$101,MATCH(DataBase!A2926,DatosProcesados!$A$1:$A$101,0),MATCH(DataBase!J2926,DatosProcesados!$A$1:$BF$1,0))</f>
        <v>2203265675</v>
      </c>
      <c r="L2926" s="115" t="str">
        <f>INDEX(Modelo!$A$9:$D$89,MATCH(DataBase!$J2926,Modelo!$A$9:$A$89,0),MATCH(DataBase!L$1,Modelo!$A$9:$D$9,0))</f>
        <v>Impacto ambiental</v>
      </c>
      <c r="M2926" s="115" t="str">
        <f>INDEX(Modelo!$A$9:$D$89,MATCH(DataBase!$J2926,Modelo!$A$9:$A$89,0),MATCH(DataBase!M$1,Modelo!$A$9:$D$9,0))</f>
        <v>Pilar 2</v>
      </c>
      <c r="N2926" s="115" t="str">
        <f>INDEX(Modelo!$A$9:$D$89,MATCH(DataBase!$J2926,Modelo!$A$9:$A$89,0),MATCH(DataBase!N$1,Modelo!$A$9:$D$9,0))</f>
        <v>negativo</v>
      </c>
      <c r="O2926" s="115">
        <f t="array" ref="O2926">IF(N2926="negativo",INDEX($AD$3:$AG$51,MATCH(1,($B2926=$AD$3:$AD$51)*($J2926=$AE$3:$AE$51),0),3),IF(N2926="positivo",INDEX($AD$55:$AG$109,MATCH(1,($B2926=$AD$55:$AD$109)*($J2926=$AE$55:$AE$109),0),3)))</f>
        <v>68145000000</v>
      </c>
      <c r="P2926" s="115">
        <f t="array" ref="P2926">IF(N2926="negativo",INDEX($AD$3:$AG$51,MATCH(1,($B2926=$AD$3:$AD$51)*($J2926=$AE$3:$AE$51),0),4),IF(N2926="positivo",INDEX($AD$55:$AG$109,MATCH(1,($B2926=$AD$55:$AD$109)*($J2926=$AE$55:$AE$109),0),4)))</f>
        <v>8995356</v>
      </c>
      <c r="Q2926" s="115" t="str">
        <f>VLOOKUP(M2926,Modelo!$A$2:$C$7,2,0)</f>
        <v>Acción Climática y Energía</v>
      </c>
      <c r="R2926" s="118">
        <f t="array" ref="R2926">INDEX(Modelo!$F$1:$H$37,MATCH(1,(DataBase!Q2926=Modelo!$G$1:$G$37)*(DataBase!B2926=Modelo!$F$1:$F$37),0),3)</f>
        <v>0.11764705882352941</v>
      </c>
      <c r="S2926" s="115">
        <f t="shared" si="92"/>
        <v>96.779572957844067</v>
      </c>
      <c r="T2926" s="115">
        <f t="shared" si="93"/>
        <v>11.385832112687536</v>
      </c>
    </row>
    <row r="2927" spans="1:20" x14ac:dyDescent="0.3">
      <c r="A2927" s="115" t="s">
        <v>228</v>
      </c>
      <c r="B2927" s="115" t="s">
        <v>216</v>
      </c>
      <c r="C2927" s="115" t="s">
        <v>97</v>
      </c>
      <c r="D2927" s="115" t="s">
        <v>86</v>
      </c>
      <c r="E2927" s="115" t="s">
        <v>87</v>
      </c>
      <c r="F2927" s="115" t="s">
        <v>87</v>
      </c>
      <c r="G2927" s="115">
        <v>1991</v>
      </c>
      <c r="H2927" s="115" t="s">
        <v>229</v>
      </c>
      <c r="I2927" s="115">
        <v>5.1614047279999999</v>
      </c>
      <c r="J2927" s="115" t="s">
        <v>30</v>
      </c>
      <c r="K2927" s="115">
        <f>INDEX(DatosProcesados!$A$1:$BF$101,MATCH(DataBase!A2927,DatosProcesados!$A$1:$A$101,0),MATCH(DataBase!J2927,DatosProcesados!$A$1:$BF$1,0))</f>
        <v>3922210000</v>
      </c>
      <c r="L2927" s="115" t="str">
        <f>INDEX(Modelo!$A$9:$D$89,MATCH(DataBase!$J2927,Modelo!$A$9:$A$89,0),MATCH(DataBase!L$1,Modelo!$A$9:$D$9,0))</f>
        <v>Impacto ambiental</v>
      </c>
      <c r="M2927" s="115" t="str">
        <f>INDEX(Modelo!$A$9:$D$89,MATCH(DataBase!$J2927,Modelo!$A$9:$A$89,0),MATCH(DataBase!M$1,Modelo!$A$9:$D$9,0))</f>
        <v>Pilar 2</v>
      </c>
      <c r="N2927" s="115" t="str">
        <f>INDEX(Modelo!$A$9:$D$89,MATCH(DataBase!$J2927,Modelo!$A$9:$A$89,0),MATCH(DataBase!N$1,Modelo!$A$9:$D$9,0))</f>
        <v>negativo</v>
      </c>
      <c r="O2927" s="115">
        <f t="array" ref="O2927">IF(N2927="negativo",INDEX($AD$3:$AG$51,MATCH(1,($B2927=$AD$3:$AD$51)*($J2927=$AE$3:$AE$51),0),3),IF(N2927="positivo",INDEX($AD$55:$AG$109,MATCH(1,($B2927=$AD$55:$AD$109)*($J2927=$AE$55:$AE$109),0),3)))</f>
        <v>3922210000</v>
      </c>
      <c r="P2927" s="115">
        <f t="array" ref="P2927">IF(N2927="negativo",INDEX($AD$3:$AG$51,MATCH(1,($B2927=$AD$3:$AD$51)*($J2927=$AE$3:$AE$51),0),4),IF(N2927="positivo",INDEX($AD$55:$AG$109,MATCH(1,($B2927=$AD$55:$AD$109)*($J2927=$AE$55:$AE$109),0),4)))</f>
        <v>76961.61</v>
      </c>
      <c r="Q2927" s="115" t="str">
        <f>VLOOKUP(M2927,Modelo!$A$2:$C$7,2,0)</f>
        <v>Acción Climática y Energía</v>
      </c>
      <c r="R2927" s="118">
        <f t="array" ref="R2927">INDEX(Modelo!$F$1:$H$37,MATCH(1,(DataBase!Q2927=Modelo!$G$1:$G$37)*(DataBase!B2927=Modelo!$F$1:$F$37),0),3)</f>
        <v>0.21052631578947367</v>
      </c>
      <c r="S2927" s="115">
        <f t="shared" si="92"/>
        <v>0</v>
      </c>
      <c r="T2927" s="115">
        <f t="shared" si="93"/>
        <v>0</v>
      </c>
    </row>
    <row r="2928" spans="1:20" x14ac:dyDescent="0.3">
      <c r="A2928" s="115" t="s">
        <v>261</v>
      </c>
      <c r="B2928" s="115" t="s">
        <v>216</v>
      </c>
      <c r="C2928" s="115" t="s">
        <v>103</v>
      </c>
      <c r="D2928" s="115" t="s">
        <v>86</v>
      </c>
      <c r="E2928" s="115" t="s">
        <v>87</v>
      </c>
      <c r="F2928" s="115" t="s">
        <v>87</v>
      </c>
      <c r="G2928" s="115">
        <v>1806</v>
      </c>
      <c r="H2928" s="115" t="s">
        <v>244</v>
      </c>
      <c r="I2928" s="115">
        <v>2.382092359</v>
      </c>
      <c r="J2928" s="115" t="s">
        <v>30</v>
      </c>
      <c r="K2928" s="115" t="str">
        <f>INDEX(DatosProcesados!$A$1:$BF$101,MATCH(DataBase!A2928,DatosProcesados!$A$1:$A$101,0),MATCH(DataBase!J2928,DatosProcesados!$A$1:$BF$1,0))</f>
        <v>No informa</v>
      </c>
      <c r="L2928" s="115" t="str">
        <f>INDEX(Modelo!$A$9:$D$89,MATCH(DataBase!$J2928,Modelo!$A$9:$A$89,0),MATCH(DataBase!L$1,Modelo!$A$9:$D$9,0))</f>
        <v>Impacto ambiental</v>
      </c>
      <c r="M2928" s="115" t="str">
        <f>INDEX(Modelo!$A$9:$D$89,MATCH(DataBase!$J2928,Modelo!$A$9:$A$89,0),MATCH(DataBase!M$1,Modelo!$A$9:$D$9,0))</f>
        <v>Pilar 2</v>
      </c>
      <c r="N2928" s="115" t="str">
        <f>INDEX(Modelo!$A$9:$D$89,MATCH(DataBase!$J2928,Modelo!$A$9:$A$89,0),MATCH(DataBase!N$1,Modelo!$A$9:$D$9,0))</f>
        <v>negativo</v>
      </c>
      <c r="O2928" s="115">
        <f t="array" ref="O2928">IF(N2928="negativo",INDEX($AD$3:$AG$51,MATCH(1,($B2928=$AD$3:$AD$51)*($J2928=$AE$3:$AE$51),0),3),IF(N2928="positivo",INDEX($AD$55:$AG$109,MATCH(1,($B2928=$AD$55:$AD$109)*($J2928=$AE$55:$AE$109),0),3)))</f>
        <v>3922210000</v>
      </c>
      <c r="P2928" s="115">
        <f t="array" ref="P2928">IF(N2928="negativo",INDEX($AD$3:$AG$51,MATCH(1,($B2928=$AD$3:$AD$51)*($J2928=$AE$3:$AE$51),0),4),IF(N2928="positivo",INDEX($AD$55:$AG$109,MATCH(1,($B2928=$AD$55:$AD$109)*($J2928=$AE$55:$AE$109),0),4)))</f>
        <v>76961.61</v>
      </c>
      <c r="Q2928" s="115" t="str">
        <f>VLOOKUP(M2928,Modelo!$A$2:$C$7,2,0)</f>
        <v>Acción Climática y Energía</v>
      </c>
      <c r="R2928" s="118">
        <f t="array" ref="R2928">INDEX(Modelo!$F$1:$H$37,MATCH(1,(DataBase!Q2928=Modelo!$G$1:$G$37)*(DataBase!B2928=Modelo!$F$1:$F$37),0),3)</f>
        <v>0.21052631578947367</v>
      </c>
      <c r="S2928" s="115">
        <f t="shared" si="92"/>
        <v>0</v>
      </c>
      <c r="T2928" s="115">
        <f t="shared" si="93"/>
        <v>0</v>
      </c>
    </row>
    <row r="2929" spans="1:20" x14ac:dyDescent="0.3">
      <c r="A2929" s="115" t="s">
        <v>269</v>
      </c>
      <c r="B2929" s="115" t="s">
        <v>216</v>
      </c>
      <c r="C2929" s="115" t="s">
        <v>103</v>
      </c>
      <c r="D2929" s="115" t="s">
        <v>87</v>
      </c>
      <c r="E2929" s="115" t="s">
        <v>87</v>
      </c>
      <c r="F2929" s="115" t="s">
        <v>87</v>
      </c>
      <c r="G2929" s="115">
        <v>1932</v>
      </c>
      <c r="H2929" s="115" t="s">
        <v>125</v>
      </c>
      <c r="I2929" s="115">
        <v>2.1928266769999998</v>
      </c>
      <c r="J2929" s="115" t="s">
        <v>30</v>
      </c>
      <c r="K2929" s="115">
        <f>INDEX(DatosProcesados!$A$1:$BF$101,MATCH(DataBase!A2929,DatosProcesados!$A$1:$A$101,0),MATCH(DataBase!J2929,DatosProcesados!$A$1:$BF$1,0))</f>
        <v>934764134.39999998</v>
      </c>
      <c r="L2929" s="115" t="str">
        <f>INDEX(Modelo!$A$9:$D$89,MATCH(DataBase!$J2929,Modelo!$A$9:$A$89,0),MATCH(DataBase!L$1,Modelo!$A$9:$D$9,0))</f>
        <v>Impacto ambiental</v>
      </c>
      <c r="M2929" s="115" t="str">
        <f>INDEX(Modelo!$A$9:$D$89,MATCH(DataBase!$J2929,Modelo!$A$9:$A$89,0),MATCH(DataBase!M$1,Modelo!$A$9:$D$9,0))</f>
        <v>Pilar 2</v>
      </c>
      <c r="N2929" s="115" t="str">
        <f>INDEX(Modelo!$A$9:$D$89,MATCH(DataBase!$J2929,Modelo!$A$9:$A$89,0),MATCH(DataBase!N$1,Modelo!$A$9:$D$9,0))</f>
        <v>negativo</v>
      </c>
      <c r="O2929" s="115">
        <f t="array" ref="O2929">IF(N2929="negativo",INDEX($AD$3:$AG$51,MATCH(1,($B2929=$AD$3:$AD$51)*($J2929=$AE$3:$AE$51),0),3),IF(N2929="positivo",INDEX($AD$55:$AG$109,MATCH(1,($B2929=$AD$55:$AD$109)*($J2929=$AE$55:$AE$109),0),3)))</f>
        <v>3922210000</v>
      </c>
      <c r="P2929" s="115">
        <f t="array" ref="P2929">IF(N2929="negativo",INDEX($AD$3:$AG$51,MATCH(1,($B2929=$AD$3:$AD$51)*($J2929=$AE$3:$AE$51),0),4),IF(N2929="positivo",INDEX($AD$55:$AG$109,MATCH(1,($B2929=$AD$55:$AD$109)*($J2929=$AE$55:$AE$109),0),4)))</f>
        <v>76961.61</v>
      </c>
      <c r="Q2929" s="115" t="str">
        <f>VLOOKUP(M2929,Modelo!$A$2:$C$7,2,0)</f>
        <v>Acción Climática y Energía</v>
      </c>
      <c r="R2929" s="118">
        <f t="array" ref="R2929">INDEX(Modelo!$F$1:$H$37,MATCH(1,(DataBase!Q2929=Modelo!$G$1:$G$37)*(DataBase!B2929=Modelo!$F$1:$F$37),0),3)</f>
        <v>0.21052631578947367</v>
      </c>
      <c r="S2929" s="115">
        <f t="shared" si="92"/>
        <v>76.168906978900424</v>
      </c>
      <c r="T2929" s="115">
        <f t="shared" si="93"/>
        <v>16.035559363979036</v>
      </c>
    </row>
    <row r="2930" spans="1:20" x14ac:dyDescent="0.3">
      <c r="A2930" s="115" t="s">
        <v>285</v>
      </c>
      <c r="B2930" s="115" t="s">
        <v>216</v>
      </c>
      <c r="C2930" s="115" t="s">
        <v>103</v>
      </c>
      <c r="D2930" s="115" t="s">
        <v>86</v>
      </c>
      <c r="E2930" s="115" t="s">
        <v>86</v>
      </c>
      <c r="F2930" s="115" t="s">
        <v>86</v>
      </c>
      <c r="G2930" s="115">
        <v>1920</v>
      </c>
      <c r="H2930" s="115" t="s">
        <v>125</v>
      </c>
      <c r="I2930" s="115">
        <v>1.9433909700000001</v>
      </c>
      <c r="J2930" s="115" t="s">
        <v>30</v>
      </c>
      <c r="K2930" s="115" t="str">
        <f>INDEX(DatosProcesados!$A$1:$BF$101,MATCH(DataBase!A2930,DatosProcesados!$A$1:$A$101,0),MATCH(DataBase!J2930,DatosProcesados!$A$1:$BF$1,0))</f>
        <v>No informa</v>
      </c>
      <c r="L2930" s="115" t="str">
        <f>INDEX(Modelo!$A$9:$D$89,MATCH(DataBase!$J2930,Modelo!$A$9:$A$89,0),MATCH(DataBase!L$1,Modelo!$A$9:$D$9,0))</f>
        <v>Impacto ambiental</v>
      </c>
      <c r="M2930" s="115" t="str">
        <f>INDEX(Modelo!$A$9:$D$89,MATCH(DataBase!$J2930,Modelo!$A$9:$A$89,0),MATCH(DataBase!M$1,Modelo!$A$9:$D$9,0))</f>
        <v>Pilar 2</v>
      </c>
      <c r="N2930" s="115" t="str">
        <f>INDEX(Modelo!$A$9:$D$89,MATCH(DataBase!$J2930,Modelo!$A$9:$A$89,0),MATCH(DataBase!N$1,Modelo!$A$9:$D$9,0))</f>
        <v>negativo</v>
      </c>
      <c r="O2930" s="115">
        <f t="array" ref="O2930">IF(N2930="negativo",INDEX($AD$3:$AG$51,MATCH(1,($B2930=$AD$3:$AD$51)*($J2930=$AE$3:$AE$51),0),3),IF(N2930="positivo",INDEX($AD$55:$AG$109,MATCH(1,($B2930=$AD$55:$AD$109)*($J2930=$AE$55:$AE$109),0),3)))</f>
        <v>3922210000</v>
      </c>
      <c r="P2930" s="115">
        <f t="array" ref="P2930">IF(N2930="negativo",INDEX($AD$3:$AG$51,MATCH(1,($B2930=$AD$3:$AD$51)*($J2930=$AE$3:$AE$51),0),4),IF(N2930="positivo",INDEX($AD$55:$AG$109,MATCH(1,($B2930=$AD$55:$AD$109)*($J2930=$AE$55:$AE$109),0),4)))</f>
        <v>76961.61</v>
      </c>
      <c r="Q2930" s="115" t="str">
        <f>VLOOKUP(M2930,Modelo!$A$2:$C$7,2,0)</f>
        <v>Acción Climática y Energía</v>
      </c>
      <c r="R2930" s="118">
        <f t="array" ref="R2930">INDEX(Modelo!$F$1:$H$37,MATCH(1,(DataBase!Q2930=Modelo!$G$1:$G$37)*(DataBase!B2930=Modelo!$F$1:$F$37),0),3)</f>
        <v>0.21052631578947367</v>
      </c>
      <c r="S2930" s="115">
        <f t="shared" si="92"/>
        <v>0</v>
      </c>
      <c r="T2930" s="115">
        <f t="shared" si="93"/>
        <v>0</v>
      </c>
    </row>
    <row r="2931" spans="1:20" x14ac:dyDescent="0.3">
      <c r="A2931" s="115" t="s">
        <v>395</v>
      </c>
      <c r="B2931" s="115" t="s">
        <v>379</v>
      </c>
      <c r="C2931" s="115" t="s">
        <v>103</v>
      </c>
      <c r="D2931" s="115" t="s">
        <v>86</v>
      </c>
      <c r="E2931" s="115" t="s">
        <v>86</v>
      </c>
      <c r="F2931" s="115" t="s">
        <v>86</v>
      </c>
      <c r="G2931" s="115">
        <v>2015</v>
      </c>
      <c r="H2931" s="115" t="s">
        <v>125</v>
      </c>
      <c r="I2931" s="115">
        <v>0.76762142099999997</v>
      </c>
      <c r="J2931" s="115" t="s">
        <v>30</v>
      </c>
      <c r="K2931" s="115">
        <f>INDEX(DatosProcesados!$A$1:$BF$101,MATCH(DataBase!A2931,DatosProcesados!$A$1:$A$101,0),MATCH(DataBase!J2931,DatosProcesados!$A$1:$BF$1,0))</f>
        <v>4338854.7120000003</v>
      </c>
      <c r="L2931" s="115" t="str">
        <f>INDEX(Modelo!$A$9:$D$89,MATCH(DataBase!$J2931,Modelo!$A$9:$A$89,0),MATCH(DataBase!L$1,Modelo!$A$9:$D$9,0))</f>
        <v>Impacto ambiental</v>
      </c>
      <c r="M2931" s="115" t="str">
        <f>INDEX(Modelo!$A$9:$D$89,MATCH(DataBase!$J2931,Modelo!$A$9:$A$89,0),MATCH(DataBase!M$1,Modelo!$A$9:$D$9,0))</f>
        <v>Pilar 2</v>
      </c>
      <c r="N2931" s="115" t="str">
        <f>INDEX(Modelo!$A$9:$D$89,MATCH(DataBase!$J2931,Modelo!$A$9:$A$89,0),MATCH(DataBase!N$1,Modelo!$A$9:$D$9,0))</f>
        <v>negativo</v>
      </c>
      <c r="O2931" s="115">
        <f t="array" ref="O2931">IF(N2931="negativo",INDEX($AD$3:$AG$51,MATCH(1,($B2931=$AD$3:$AD$51)*($J2931=$AE$3:$AE$51),0),3),IF(N2931="positivo",INDEX($AD$55:$AG$109,MATCH(1,($B2931=$AD$55:$AD$109)*($J2931=$AE$55:$AE$109),0),3)))</f>
        <v>24783382.800000001</v>
      </c>
      <c r="P2931" s="115">
        <f t="array" ref="P2931">IF(N2931="negativo",INDEX($AD$3:$AG$51,MATCH(1,($B2931=$AD$3:$AD$51)*($J2931=$AE$3:$AE$51),0),4),IF(N2931="positivo",INDEX($AD$55:$AG$109,MATCH(1,($B2931=$AD$55:$AD$109)*($J2931=$AE$55:$AE$109),0),4)))</f>
        <v>2416302</v>
      </c>
      <c r="Q2931" s="115" t="str">
        <f>VLOOKUP(M2931,Modelo!$A$2:$C$7,2,0)</f>
        <v>Acción Climática y Energía</v>
      </c>
      <c r="R2931" s="118">
        <f t="array" ref="R2931">INDEX(Modelo!$F$1:$H$37,MATCH(1,(DataBase!Q2931=Modelo!$G$1:$G$37)*(DataBase!B2931=Modelo!$F$1:$F$37),0),3)</f>
        <v>0.14285714285714285</v>
      </c>
      <c r="S2931" s="115">
        <f t="shared" si="92"/>
        <v>91.404543448512953</v>
      </c>
      <c r="T2931" s="115">
        <f t="shared" si="93"/>
        <v>13.057791921216136</v>
      </c>
    </row>
    <row r="2932" spans="1:20" x14ac:dyDescent="0.3">
      <c r="A2932" s="115" t="s">
        <v>402</v>
      </c>
      <c r="B2932" s="115" t="s">
        <v>379</v>
      </c>
      <c r="C2932" s="115" t="s">
        <v>103</v>
      </c>
      <c r="D2932" s="115" t="s">
        <v>86</v>
      </c>
      <c r="E2932" s="115" t="s">
        <v>87</v>
      </c>
      <c r="F2932" s="115" t="s">
        <v>87</v>
      </c>
      <c r="G2932" s="115">
        <v>1961</v>
      </c>
      <c r="H2932" s="115" t="s">
        <v>125</v>
      </c>
      <c r="I2932" s="115">
        <v>0.498844856</v>
      </c>
      <c r="J2932" s="115" t="s">
        <v>30</v>
      </c>
      <c r="K2932" s="115">
        <f>INDEX(DatosProcesados!$A$1:$BF$101,MATCH(DataBase!A2932,DatosProcesados!$A$1:$A$101,0),MATCH(DataBase!J2932,DatosProcesados!$A$1:$BF$1,0))</f>
        <v>3721896</v>
      </c>
      <c r="L2932" s="115" t="str">
        <f>INDEX(Modelo!$A$9:$D$89,MATCH(DataBase!$J2932,Modelo!$A$9:$A$89,0),MATCH(DataBase!L$1,Modelo!$A$9:$D$9,0))</f>
        <v>Impacto ambiental</v>
      </c>
      <c r="M2932" s="115" t="str">
        <f>INDEX(Modelo!$A$9:$D$89,MATCH(DataBase!$J2932,Modelo!$A$9:$A$89,0),MATCH(DataBase!M$1,Modelo!$A$9:$D$9,0))</f>
        <v>Pilar 2</v>
      </c>
      <c r="N2932" s="115" t="str">
        <f>INDEX(Modelo!$A$9:$D$89,MATCH(DataBase!$J2932,Modelo!$A$9:$A$89,0),MATCH(DataBase!N$1,Modelo!$A$9:$D$9,0))</f>
        <v>negativo</v>
      </c>
      <c r="O2932" s="115">
        <f t="array" ref="O2932">IF(N2932="negativo",INDEX($AD$3:$AG$51,MATCH(1,($B2932=$AD$3:$AD$51)*($J2932=$AE$3:$AE$51),0),3),IF(N2932="positivo",INDEX($AD$55:$AG$109,MATCH(1,($B2932=$AD$55:$AD$109)*($J2932=$AE$55:$AE$109),0),3)))</f>
        <v>24783382.800000001</v>
      </c>
      <c r="P2932" s="115">
        <f t="array" ref="P2932">IF(N2932="negativo",INDEX($AD$3:$AG$51,MATCH(1,($B2932=$AD$3:$AD$51)*($J2932=$AE$3:$AE$51),0),4),IF(N2932="positivo",INDEX($AD$55:$AG$109,MATCH(1,($B2932=$AD$55:$AD$109)*($J2932=$AE$55:$AE$109),0),4)))</f>
        <v>2416302</v>
      </c>
      <c r="Q2932" s="115" t="str">
        <f>VLOOKUP(M2932,Modelo!$A$2:$C$7,2,0)</f>
        <v>Acción Climática y Energía</v>
      </c>
      <c r="R2932" s="118">
        <f t="array" ref="R2932">INDEX(Modelo!$F$1:$H$37,MATCH(1,(DataBase!Q2932=Modelo!$G$1:$G$37)*(DataBase!B2932=Modelo!$F$1:$F$37),0),3)</f>
        <v>0.14285714285714285</v>
      </c>
      <c r="S2932" s="115">
        <f t="shared" si="92"/>
        <v>94.162877079605309</v>
      </c>
      <c r="T2932" s="115">
        <f t="shared" si="93"/>
        <v>13.451839582800758</v>
      </c>
    </row>
    <row r="2933" spans="1:20" x14ac:dyDescent="0.3">
      <c r="A2933" s="115" t="s">
        <v>389</v>
      </c>
      <c r="B2933" s="115" t="s">
        <v>379</v>
      </c>
      <c r="C2933" s="115" t="s">
        <v>103</v>
      </c>
      <c r="D2933" s="115" t="s">
        <v>86</v>
      </c>
      <c r="E2933" s="115" t="s">
        <v>87</v>
      </c>
      <c r="F2933" s="115" t="s">
        <v>87</v>
      </c>
      <c r="G2933" s="115">
        <v>1979</v>
      </c>
      <c r="H2933" s="115" t="s">
        <v>125</v>
      </c>
      <c r="I2933" s="115">
        <v>1.189537155</v>
      </c>
      <c r="J2933" s="115" t="s">
        <v>30</v>
      </c>
      <c r="K2933" s="115" t="str">
        <f>INDEX(DatosProcesados!$A$1:$BF$101,MATCH(DataBase!A2933,DatosProcesados!$A$1:$A$101,0),MATCH(DataBase!J2933,DatosProcesados!$A$1:$BF$1,0))</f>
        <v>No informa</v>
      </c>
      <c r="L2933" s="115" t="str">
        <f>INDEX(Modelo!$A$9:$D$89,MATCH(DataBase!$J2933,Modelo!$A$9:$A$89,0),MATCH(DataBase!L$1,Modelo!$A$9:$D$9,0))</f>
        <v>Impacto ambiental</v>
      </c>
      <c r="M2933" s="115" t="str">
        <f>INDEX(Modelo!$A$9:$D$89,MATCH(DataBase!$J2933,Modelo!$A$9:$A$89,0),MATCH(DataBase!M$1,Modelo!$A$9:$D$9,0))</f>
        <v>Pilar 2</v>
      </c>
      <c r="N2933" s="115" t="str">
        <f>INDEX(Modelo!$A$9:$D$89,MATCH(DataBase!$J2933,Modelo!$A$9:$A$89,0),MATCH(DataBase!N$1,Modelo!$A$9:$D$9,0))</f>
        <v>negativo</v>
      </c>
      <c r="O2933" s="115">
        <f t="array" ref="O2933">IF(N2933="negativo",INDEX($AD$3:$AG$51,MATCH(1,($B2933=$AD$3:$AD$51)*($J2933=$AE$3:$AE$51),0),3),IF(N2933="positivo",INDEX($AD$55:$AG$109,MATCH(1,($B2933=$AD$55:$AD$109)*($J2933=$AE$55:$AE$109),0),3)))</f>
        <v>24783382.800000001</v>
      </c>
      <c r="P2933" s="115">
        <f t="array" ref="P2933">IF(N2933="negativo",INDEX($AD$3:$AG$51,MATCH(1,($B2933=$AD$3:$AD$51)*($J2933=$AE$3:$AE$51),0),4),IF(N2933="positivo",INDEX($AD$55:$AG$109,MATCH(1,($B2933=$AD$55:$AD$109)*($J2933=$AE$55:$AE$109),0),4)))</f>
        <v>2416302</v>
      </c>
      <c r="Q2933" s="115" t="str">
        <f>VLOOKUP(M2933,Modelo!$A$2:$C$7,2,0)</f>
        <v>Acción Climática y Energía</v>
      </c>
      <c r="R2933" s="118">
        <f t="array" ref="R2933">INDEX(Modelo!$F$1:$H$37,MATCH(1,(DataBase!Q2933=Modelo!$G$1:$G$37)*(DataBase!B2933=Modelo!$F$1:$F$37),0),3)</f>
        <v>0.14285714285714285</v>
      </c>
      <c r="S2933" s="115">
        <f t="shared" si="92"/>
        <v>0</v>
      </c>
      <c r="T2933" s="115">
        <f t="shared" si="93"/>
        <v>0</v>
      </c>
    </row>
    <row r="2934" spans="1:20" x14ac:dyDescent="0.3">
      <c r="A2934" s="115" t="s">
        <v>387</v>
      </c>
      <c r="B2934" s="115" t="s">
        <v>379</v>
      </c>
      <c r="C2934" s="115" t="s">
        <v>103</v>
      </c>
      <c r="D2934" s="115" t="s">
        <v>87</v>
      </c>
      <c r="E2934" s="115" t="s">
        <v>86</v>
      </c>
      <c r="F2934" s="115" t="s">
        <v>86</v>
      </c>
      <c r="G2934" s="115">
        <v>2008</v>
      </c>
      <c r="H2934" s="115" t="s">
        <v>125</v>
      </c>
      <c r="I2934" s="115">
        <v>1.3132825420000001</v>
      </c>
      <c r="J2934" s="115" t="s">
        <v>30</v>
      </c>
      <c r="K2934" s="115" t="str">
        <f>INDEX(DatosProcesados!$A$1:$BF$101,MATCH(DataBase!A2934,DatosProcesados!$A$1:$A$101,0),MATCH(DataBase!J2934,DatosProcesados!$A$1:$BF$1,0))</f>
        <v>No informa</v>
      </c>
      <c r="L2934" s="115" t="str">
        <f>INDEX(Modelo!$A$9:$D$89,MATCH(DataBase!$J2934,Modelo!$A$9:$A$89,0),MATCH(DataBase!L$1,Modelo!$A$9:$D$9,0))</f>
        <v>Impacto ambiental</v>
      </c>
      <c r="M2934" s="115" t="str">
        <f>INDEX(Modelo!$A$9:$D$89,MATCH(DataBase!$J2934,Modelo!$A$9:$A$89,0),MATCH(DataBase!M$1,Modelo!$A$9:$D$9,0))</f>
        <v>Pilar 2</v>
      </c>
      <c r="N2934" s="115" t="str">
        <f>INDEX(Modelo!$A$9:$D$89,MATCH(DataBase!$J2934,Modelo!$A$9:$A$89,0),MATCH(DataBase!N$1,Modelo!$A$9:$D$9,0))</f>
        <v>negativo</v>
      </c>
      <c r="O2934" s="115">
        <f t="array" ref="O2934">IF(N2934="negativo",INDEX($AD$3:$AG$51,MATCH(1,($B2934=$AD$3:$AD$51)*($J2934=$AE$3:$AE$51),0),3),IF(N2934="positivo",INDEX($AD$55:$AG$109,MATCH(1,($B2934=$AD$55:$AD$109)*($J2934=$AE$55:$AE$109),0),3)))</f>
        <v>24783382.800000001</v>
      </c>
      <c r="P2934" s="115">
        <f t="array" ref="P2934">IF(N2934="negativo",INDEX($AD$3:$AG$51,MATCH(1,($B2934=$AD$3:$AD$51)*($J2934=$AE$3:$AE$51),0),4),IF(N2934="positivo",INDEX($AD$55:$AG$109,MATCH(1,($B2934=$AD$55:$AD$109)*($J2934=$AE$55:$AE$109),0),4)))</f>
        <v>2416302</v>
      </c>
      <c r="Q2934" s="115" t="str">
        <f>VLOOKUP(M2934,Modelo!$A$2:$C$7,2,0)</f>
        <v>Acción Climática y Energía</v>
      </c>
      <c r="R2934" s="118">
        <f t="array" ref="R2934">INDEX(Modelo!$F$1:$H$37,MATCH(1,(DataBase!Q2934=Modelo!$G$1:$G$37)*(DataBase!B2934=Modelo!$F$1:$F$37),0),3)</f>
        <v>0.14285714285714285</v>
      </c>
      <c r="S2934" s="115">
        <f t="shared" si="92"/>
        <v>0</v>
      </c>
      <c r="T2934" s="115">
        <f t="shared" si="93"/>
        <v>0</v>
      </c>
    </row>
    <row r="2935" spans="1:20" x14ac:dyDescent="0.3">
      <c r="A2935" s="115" t="s">
        <v>400</v>
      </c>
      <c r="B2935" s="115" t="s">
        <v>379</v>
      </c>
      <c r="C2935" s="115" t="s">
        <v>103</v>
      </c>
      <c r="D2935" s="115" t="s">
        <v>86</v>
      </c>
      <c r="E2935" s="115" t="s">
        <v>86</v>
      </c>
      <c r="F2935" s="115" t="s">
        <v>86</v>
      </c>
      <c r="G2935" s="115">
        <v>1977</v>
      </c>
      <c r="H2935" s="115" t="s">
        <v>125</v>
      </c>
      <c r="I2935" s="115">
        <v>0.74612668500000001</v>
      </c>
      <c r="J2935" s="115" t="s">
        <v>30</v>
      </c>
      <c r="K2935" s="115" t="str">
        <f>INDEX(DatosProcesados!$A$1:$BF$101,MATCH(DataBase!A2935,DatosProcesados!$A$1:$A$101,0),MATCH(DataBase!J2935,DatosProcesados!$A$1:$BF$1,0))</f>
        <v>No informa</v>
      </c>
      <c r="L2935" s="115" t="str">
        <f>INDEX(Modelo!$A$9:$D$89,MATCH(DataBase!$J2935,Modelo!$A$9:$A$89,0),MATCH(DataBase!L$1,Modelo!$A$9:$D$9,0))</f>
        <v>Impacto ambiental</v>
      </c>
      <c r="M2935" s="115" t="str">
        <f>INDEX(Modelo!$A$9:$D$89,MATCH(DataBase!$J2935,Modelo!$A$9:$A$89,0),MATCH(DataBase!M$1,Modelo!$A$9:$D$9,0))</f>
        <v>Pilar 2</v>
      </c>
      <c r="N2935" s="115" t="str">
        <f>INDEX(Modelo!$A$9:$D$89,MATCH(DataBase!$J2935,Modelo!$A$9:$A$89,0),MATCH(DataBase!N$1,Modelo!$A$9:$D$9,0))</f>
        <v>negativo</v>
      </c>
      <c r="O2935" s="115">
        <f t="array" ref="O2935">IF(N2935="negativo",INDEX($AD$3:$AG$51,MATCH(1,($B2935=$AD$3:$AD$51)*($J2935=$AE$3:$AE$51),0),3),IF(N2935="positivo",INDEX($AD$55:$AG$109,MATCH(1,($B2935=$AD$55:$AD$109)*($J2935=$AE$55:$AE$109),0),3)))</f>
        <v>24783382.800000001</v>
      </c>
      <c r="P2935" s="115">
        <f t="array" ref="P2935">IF(N2935="negativo",INDEX($AD$3:$AG$51,MATCH(1,($B2935=$AD$3:$AD$51)*($J2935=$AE$3:$AE$51),0),4),IF(N2935="positivo",INDEX($AD$55:$AG$109,MATCH(1,($B2935=$AD$55:$AD$109)*($J2935=$AE$55:$AE$109),0),4)))</f>
        <v>2416302</v>
      </c>
      <c r="Q2935" s="115" t="str">
        <f>VLOOKUP(M2935,Modelo!$A$2:$C$7,2,0)</f>
        <v>Acción Climática y Energía</v>
      </c>
      <c r="R2935" s="118">
        <f t="array" ref="R2935">INDEX(Modelo!$F$1:$H$37,MATCH(1,(DataBase!Q2935=Modelo!$G$1:$G$37)*(DataBase!B2935=Modelo!$F$1:$F$37),0),3)</f>
        <v>0.14285714285714285</v>
      </c>
      <c r="S2935" s="115">
        <f t="shared" si="92"/>
        <v>0</v>
      </c>
      <c r="T2935" s="115">
        <f t="shared" si="93"/>
        <v>0</v>
      </c>
    </row>
    <row r="2936" spans="1:20" x14ac:dyDescent="0.3">
      <c r="A2936" s="115" t="s">
        <v>326</v>
      </c>
      <c r="B2936" s="115" t="s">
        <v>313</v>
      </c>
      <c r="C2936" s="115" t="s">
        <v>103</v>
      </c>
      <c r="D2936" s="115" t="s">
        <v>87</v>
      </c>
      <c r="E2936" s="115" t="s">
        <v>86</v>
      </c>
      <c r="F2936" s="115" t="s">
        <v>86</v>
      </c>
      <c r="G2936" s="115">
        <v>1938</v>
      </c>
      <c r="H2936" s="115" t="s">
        <v>125</v>
      </c>
      <c r="I2936" s="115">
        <v>11.88773162</v>
      </c>
      <c r="J2936" s="115" t="s">
        <v>30</v>
      </c>
      <c r="K2936" s="115" t="str">
        <f>INDEX(DatosProcesados!$A$1:$BF$101,MATCH(DataBase!A2936,DatosProcesados!$A$1:$A$101,0),MATCH(DataBase!J2936,DatosProcesados!$A$1:$BF$1,0))</f>
        <v>No informa</v>
      </c>
      <c r="L2936" s="115" t="str">
        <f>INDEX(Modelo!$A$9:$D$89,MATCH(DataBase!$J2936,Modelo!$A$9:$A$89,0),MATCH(DataBase!L$1,Modelo!$A$9:$D$9,0))</f>
        <v>Impacto ambiental</v>
      </c>
      <c r="M2936" s="115" t="str">
        <f>INDEX(Modelo!$A$9:$D$89,MATCH(DataBase!$J2936,Modelo!$A$9:$A$89,0),MATCH(DataBase!M$1,Modelo!$A$9:$D$9,0))</f>
        <v>Pilar 2</v>
      </c>
      <c r="N2936" s="115" t="str">
        <f>INDEX(Modelo!$A$9:$D$89,MATCH(DataBase!$J2936,Modelo!$A$9:$A$89,0),MATCH(DataBase!N$1,Modelo!$A$9:$D$9,0))</f>
        <v>negativo</v>
      </c>
      <c r="O2936" s="115">
        <f t="array" ref="O2936">IF(N2936="negativo",INDEX($AD$3:$AG$51,MATCH(1,($B2936=$AD$3:$AD$51)*($J2936=$AE$3:$AE$51),0),3),IF(N2936="positivo",INDEX($AD$55:$AG$109,MATCH(1,($B2936=$AD$55:$AD$109)*($J2936=$AE$55:$AE$109),0),3)))</f>
        <v>164245847000</v>
      </c>
      <c r="P2936" s="115">
        <f t="array" ref="P2936">IF(N2936="negativo",INDEX($AD$3:$AG$51,MATCH(1,($B2936=$AD$3:$AD$51)*($J2936=$AE$3:$AE$51),0),4),IF(N2936="positivo",INDEX($AD$55:$AG$109,MATCH(1,($B2936=$AD$55:$AD$109)*($J2936=$AE$55:$AE$109),0),4)))</f>
        <v>703830.20400000003</v>
      </c>
      <c r="Q2936" s="115" t="str">
        <f>VLOOKUP(M2936,Modelo!$A$2:$C$7,2,0)</f>
        <v>Acción Climática y Energía</v>
      </c>
      <c r="R2936" s="118">
        <f t="array" ref="R2936">INDEX(Modelo!$F$1:$H$37,MATCH(1,(DataBase!Q2936=Modelo!$G$1:$G$37)*(DataBase!B2936=Modelo!$F$1:$F$37),0),3)</f>
        <v>0.17647058823529413</v>
      </c>
      <c r="S2936" s="115">
        <f t="shared" si="92"/>
        <v>0</v>
      </c>
      <c r="T2936" s="115">
        <f t="shared" si="93"/>
        <v>0</v>
      </c>
    </row>
    <row r="2937" spans="1:20" x14ac:dyDescent="0.3">
      <c r="A2937" s="115" t="s">
        <v>339</v>
      </c>
      <c r="B2937" s="115" t="s">
        <v>313</v>
      </c>
      <c r="C2937" s="115" t="s">
        <v>103</v>
      </c>
      <c r="D2937" s="115" t="s">
        <v>86</v>
      </c>
      <c r="E2937" s="115" t="s">
        <v>86</v>
      </c>
      <c r="F2937" s="115" t="s">
        <v>87</v>
      </c>
      <c r="G2937" s="115">
        <v>1984</v>
      </c>
      <c r="H2937" s="115" t="s">
        <v>177</v>
      </c>
      <c r="I2937" s="115">
        <v>5.5116464790000004</v>
      </c>
      <c r="J2937" s="115" t="s">
        <v>30</v>
      </c>
      <c r="K2937" s="115">
        <f>INDEX(DatosProcesados!$A$1:$BF$101,MATCH(DataBase!A2937,DatosProcesados!$A$1:$A$101,0),MATCH(DataBase!J2937,DatosProcesados!$A$1:$BF$1,0))</f>
        <v>66225927.600000001</v>
      </c>
      <c r="L2937" s="115" t="str">
        <f>INDEX(Modelo!$A$9:$D$89,MATCH(DataBase!$J2937,Modelo!$A$9:$A$89,0),MATCH(DataBase!L$1,Modelo!$A$9:$D$9,0))</f>
        <v>Impacto ambiental</v>
      </c>
      <c r="M2937" s="115" t="str">
        <f>INDEX(Modelo!$A$9:$D$89,MATCH(DataBase!$J2937,Modelo!$A$9:$A$89,0),MATCH(DataBase!M$1,Modelo!$A$9:$D$9,0))</f>
        <v>Pilar 2</v>
      </c>
      <c r="N2937" s="115" t="str">
        <f>INDEX(Modelo!$A$9:$D$89,MATCH(DataBase!$J2937,Modelo!$A$9:$A$89,0),MATCH(DataBase!N$1,Modelo!$A$9:$D$9,0))</f>
        <v>negativo</v>
      </c>
      <c r="O2937" s="115">
        <f t="array" ref="O2937">IF(N2937="negativo",INDEX($AD$3:$AG$51,MATCH(1,($B2937=$AD$3:$AD$51)*($J2937=$AE$3:$AE$51),0),3),IF(N2937="positivo",INDEX($AD$55:$AG$109,MATCH(1,($B2937=$AD$55:$AD$109)*($J2937=$AE$55:$AE$109),0),3)))</f>
        <v>164245847000</v>
      </c>
      <c r="P2937" s="115">
        <f t="array" ref="P2937">IF(N2937="negativo",INDEX($AD$3:$AG$51,MATCH(1,($B2937=$AD$3:$AD$51)*($J2937=$AE$3:$AE$51),0),4),IF(N2937="positivo",INDEX($AD$55:$AG$109,MATCH(1,($B2937=$AD$55:$AD$109)*($J2937=$AE$55:$AE$109),0),4)))</f>
        <v>703830.20400000003</v>
      </c>
      <c r="Q2937" s="115" t="str">
        <f>VLOOKUP(M2937,Modelo!$A$2:$C$7,2,0)</f>
        <v>Acción Climática y Energía</v>
      </c>
      <c r="R2937" s="118">
        <f t="array" ref="R2937">INDEX(Modelo!$F$1:$H$37,MATCH(1,(DataBase!Q2937=Modelo!$G$1:$G$37)*(DataBase!B2937=Modelo!$F$1:$F$37),0),3)</f>
        <v>0.17647058823529413</v>
      </c>
      <c r="S2937" s="115">
        <f t="shared" si="92"/>
        <v>99.960107132465851</v>
      </c>
      <c r="T2937" s="115">
        <f t="shared" si="93"/>
        <v>17.640018905729267</v>
      </c>
    </row>
    <row r="2938" spans="1:20" x14ac:dyDescent="0.3">
      <c r="A2938" s="115" t="s">
        <v>317</v>
      </c>
      <c r="B2938" s="115" t="s">
        <v>313</v>
      </c>
      <c r="C2938" s="115" t="s">
        <v>103</v>
      </c>
      <c r="D2938" s="115" t="s">
        <v>87</v>
      </c>
      <c r="E2938" s="115" t="s">
        <v>86</v>
      </c>
      <c r="F2938" s="115" t="s">
        <v>86</v>
      </c>
      <c r="G2938" s="115">
        <v>2009</v>
      </c>
      <c r="H2938" s="115" t="s">
        <v>125</v>
      </c>
      <c r="I2938" s="115">
        <v>19.439396106</v>
      </c>
      <c r="J2938" s="115" t="s">
        <v>30</v>
      </c>
      <c r="K2938" s="115">
        <f>INDEX(DatosProcesados!$A$1:$BF$101,MATCH(DataBase!A2938,DatosProcesados!$A$1:$A$101,0),MATCH(DataBase!J2938,DatosProcesados!$A$1:$BF$1,0))</f>
        <v>822644434.80000007</v>
      </c>
      <c r="L2938" s="115" t="str">
        <f>INDEX(Modelo!$A$9:$D$89,MATCH(DataBase!$J2938,Modelo!$A$9:$A$89,0),MATCH(DataBase!L$1,Modelo!$A$9:$D$9,0))</f>
        <v>Impacto ambiental</v>
      </c>
      <c r="M2938" s="115" t="str">
        <f>INDEX(Modelo!$A$9:$D$89,MATCH(DataBase!$J2938,Modelo!$A$9:$A$89,0),MATCH(DataBase!M$1,Modelo!$A$9:$D$9,0))</f>
        <v>Pilar 2</v>
      </c>
      <c r="N2938" s="115" t="str">
        <f>INDEX(Modelo!$A$9:$D$89,MATCH(DataBase!$J2938,Modelo!$A$9:$A$89,0),MATCH(DataBase!N$1,Modelo!$A$9:$D$9,0))</f>
        <v>negativo</v>
      </c>
      <c r="O2938" s="115">
        <f t="array" ref="O2938">IF(N2938="negativo",INDEX($AD$3:$AG$51,MATCH(1,($B2938=$AD$3:$AD$51)*($J2938=$AE$3:$AE$51),0),3),IF(N2938="positivo",INDEX($AD$55:$AG$109,MATCH(1,($B2938=$AD$55:$AD$109)*($J2938=$AE$55:$AE$109),0),3)))</f>
        <v>164245847000</v>
      </c>
      <c r="P2938" s="115">
        <f t="array" ref="P2938">IF(N2938="negativo",INDEX($AD$3:$AG$51,MATCH(1,($B2938=$AD$3:$AD$51)*($J2938=$AE$3:$AE$51),0),4),IF(N2938="positivo",INDEX($AD$55:$AG$109,MATCH(1,($B2938=$AD$55:$AD$109)*($J2938=$AE$55:$AE$109),0),4)))</f>
        <v>703830.20400000003</v>
      </c>
      <c r="Q2938" s="115" t="str">
        <f>VLOOKUP(M2938,Modelo!$A$2:$C$7,2,0)</f>
        <v>Acción Climática y Energía</v>
      </c>
      <c r="R2938" s="118">
        <f t="array" ref="R2938">INDEX(Modelo!$F$1:$H$37,MATCH(1,(DataBase!Q2938=Modelo!$G$1:$G$37)*(DataBase!B2938=Modelo!$F$1:$F$37),0),3)</f>
        <v>0.17647058823529413</v>
      </c>
      <c r="S2938" s="115">
        <f t="shared" si="92"/>
        <v>99.499564742839127</v>
      </c>
      <c r="T2938" s="115">
        <f t="shared" si="93"/>
        <v>17.558746719324553</v>
      </c>
    </row>
    <row r="2939" spans="1:20" x14ac:dyDescent="0.3">
      <c r="A2939" s="115" t="s">
        <v>211</v>
      </c>
      <c r="B2939" s="115" t="s">
        <v>84</v>
      </c>
      <c r="C2939" s="115" t="s">
        <v>103</v>
      </c>
      <c r="D2939" s="115" t="s">
        <v>86</v>
      </c>
      <c r="E2939" s="115" t="s">
        <v>87</v>
      </c>
      <c r="F2939" s="115" t="s">
        <v>86</v>
      </c>
      <c r="G2939" s="115">
        <v>1972</v>
      </c>
      <c r="H2939" s="115" t="s">
        <v>125</v>
      </c>
      <c r="I2939" s="115">
        <v>0</v>
      </c>
      <c r="J2939" s="115" t="s">
        <v>30</v>
      </c>
      <c r="K2939" s="115">
        <f>INDEX(DatosProcesados!$A$1:$BF$101,MATCH(DataBase!A2939,DatosProcesados!$A$1:$A$101,0),MATCH(DataBase!J2939,DatosProcesados!$A$1:$BF$1,0))</f>
        <v>94870800</v>
      </c>
      <c r="L2939" s="115" t="str">
        <f>INDEX(Modelo!$A$9:$D$89,MATCH(DataBase!$J2939,Modelo!$A$9:$A$89,0),MATCH(DataBase!L$1,Modelo!$A$9:$D$9,0))</f>
        <v>Impacto ambiental</v>
      </c>
      <c r="M2939" s="115" t="str">
        <f>INDEX(Modelo!$A$9:$D$89,MATCH(DataBase!$J2939,Modelo!$A$9:$A$89,0),MATCH(DataBase!M$1,Modelo!$A$9:$D$9,0))</f>
        <v>Pilar 2</v>
      </c>
      <c r="N2939" s="115" t="str">
        <f>INDEX(Modelo!$A$9:$D$89,MATCH(DataBase!$J2939,Modelo!$A$9:$A$89,0),MATCH(DataBase!N$1,Modelo!$A$9:$D$9,0))</f>
        <v>negativo</v>
      </c>
      <c r="O2939" s="115">
        <f t="array" ref="O2939">IF(N2939="negativo",INDEX($AD$3:$AG$51,MATCH(1,($B2939=$AD$3:$AD$51)*($J2939=$AE$3:$AE$51),0),3),IF(N2939="positivo",INDEX($AD$55:$AG$109,MATCH(1,($B2939=$AD$55:$AD$109)*($J2939=$AE$55:$AE$109),0),3)))</f>
        <v>68145000000</v>
      </c>
      <c r="P2939" s="115">
        <f t="array" ref="P2939">IF(N2939="negativo",INDEX($AD$3:$AG$51,MATCH(1,($B2939=$AD$3:$AD$51)*($J2939=$AE$3:$AE$51),0),4),IF(N2939="positivo",INDEX($AD$55:$AG$109,MATCH(1,($B2939=$AD$55:$AD$109)*($J2939=$AE$55:$AE$109),0),4)))</f>
        <v>8995356</v>
      </c>
      <c r="Q2939" s="115" t="str">
        <f>VLOOKUP(M2939,Modelo!$A$2:$C$7,2,0)</f>
        <v>Acción Climática y Energía</v>
      </c>
      <c r="R2939" s="118">
        <f t="array" ref="R2939">INDEX(Modelo!$F$1:$H$37,MATCH(1,(DataBase!Q2939=Modelo!$G$1:$G$37)*(DataBase!B2939=Modelo!$F$1:$F$37),0),3)</f>
        <v>0.11764705882352941</v>
      </c>
      <c r="S2939" s="115">
        <f t="shared" si="92"/>
        <v>99.873964661637132</v>
      </c>
      <c r="T2939" s="115">
        <f t="shared" si="93"/>
        <v>11.749878195486721</v>
      </c>
    </row>
    <row r="2940" spans="1:20" x14ac:dyDescent="0.3">
      <c r="A2940" s="115" t="s">
        <v>351</v>
      </c>
      <c r="B2940" s="115" t="s">
        <v>313</v>
      </c>
      <c r="C2940" s="115" t="s">
        <v>103</v>
      </c>
      <c r="D2940" s="115" t="s">
        <v>87</v>
      </c>
      <c r="E2940" s="115" t="s">
        <v>86</v>
      </c>
      <c r="F2940" s="115" t="s">
        <v>86</v>
      </c>
      <c r="G2940" s="115">
        <v>1997</v>
      </c>
      <c r="H2940" s="115" t="s">
        <v>125</v>
      </c>
      <c r="I2940" s="115">
        <v>3.874476933</v>
      </c>
      <c r="J2940" s="115" t="s">
        <v>30</v>
      </c>
      <c r="K2940" s="115" t="str">
        <f>INDEX(DatosProcesados!$A$1:$BF$101,MATCH(DataBase!A2940,DatosProcesados!$A$1:$A$101,0),MATCH(DataBase!J2940,DatosProcesados!$A$1:$BF$1,0))</f>
        <v>No informa</v>
      </c>
      <c r="L2940" s="115" t="str">
        <f>INDEX(Modelo!$A$9:$D$89,MATCH(DataBase!$J2940,Modelo!$A$9:$A$89,0),MATCH(DataBase!L$1,Modelo!$A$9:$D$9,0))</f>
        <v>Impacto ambiental</v>
      </c>
      <c r="M2940" s="115" t="str">
        <f>INDEX(Modelo!$A$9:$D$89,MATCH(DataBase!$J2940,Modelo!$A$9:$A$89,0),MATCH(DataBase!M$1,Modelo!$A$9:$D$9,0))</f>
        <v>Pilar 2</v>
      </c>
      <c r="N2940" s="115" t="str">
        <f>INDEX(Modelo!$A$9:$D$89,MATCH(DataBase!$J2940,Modelo!$A$9:$A$89,0),MATCH(DataBase!N$1,Modelo!$A$9:$D$9,0))</f>
        <v>negativo</v>
      </c>
      <c r="O2940" s="115">
        <f t="array" ref="O2940">IF(N2940="negativo",INDEX($AD$3:$AG$51,MATCH(1,($B2940=$AD$3:$AD$51)*($J2940=$AE$3:$AE$51),0),3),IF(N2940="positivo",INDEX($AD$55:$AG$109,MATCH(1,($B2940=$AD$55:$AD$109)*($J2940=$AE$55:$AE$109),0),3)))</f>
        <v>164245847000</v>
      </c>
      <c r="P2940" s="115">
        <f t="array" ref="P2940">IF(N2940="negativo",INDEX($AD$3:$AG$51,MATCH(1,($B2940=$AD$3:$AD$51)*($J2940=$AE$3:$AE$51),0),4),IF(N2940="positivo",INDEX($AD$55:$AG$109,MATCH(1,($B2940=$AD$55:$AD$109)*($J2940=$AE$55:$AE$109),0),4)))</f>
        <v>703830.20400000003</v>
      </c>
      <c r="Q2940" s="115" t="str">
        <f>VLOOKUP(M2940,Modelo!$A$2:$C$7,2,0)</f>
        <v>Acción Climática y Energía</v>
      </c>
      <c r="R2940" s="118">
        <f t="array" ref="R2940">INDEX(Modelo!$F$1:$H$37,MATCH(1,(DataBase!Q2940=Modelo!$G$1:$G$37)*(DataBase!B2940=Modelo!$F$1:$F$37),0),3)</f>
        <v>0.17647058823529413</v>
      </c>
      <c r="S2940" s="115">
        <f t="shared" si="92"/>
        <v>0</v>
      </c>
      <c r="T2940" s="115">
        <f t="shared" si="93"/>
        <v>0</v>
      </c>
    </row>
    <row r="2941" spans="1:20" x14ac:dyDescent="0.3">
      <c r="A2941" s="115" t="s">
        <v>411</v>
      </c>
      <c r="B2941" s="115" t="s">
        <v>407</v>
      </c>
      <c r="C2941" s="115" t="s">
        <v>103</v>
      </c>
      <c r="D2941" s="115" t="s">
        <v>87</v>
      </c>
      <c r="E2941" s="115" t="s">
        <v>86</v>
      </c>
      <c r="F2941" s="115" t="s">
        <v>87</v>
      </c>
      <c r="G2941" s="115">
        <v>1935</v>
      </c>
      <c r="H2941" s="115" t="s">
        <v>244</v>
      </c>
      <c r="I2941" s="115">
        <v>11.495989482000001</v>
      </c>
      <c r="J2941" s="115" t="s">
        <v>30</v>
      </c>
      <c r="K2941" s="115">
        <f>INDEX(DatosProcesados!$A$1:$BF$101,MATCH(DataBase!A2941,DatosProcesados!$A$1:$A$101,0),MATCH(DataBase!J2941,DatosProcesados!$A$1:$BF$1,0))</f>
        <v>2843646070</v>
      </c>
      <c r="L2941" s="115" t="str">
        <f>INDEX(Modelo!$A$9:$D$89,MATCH(DataBase!$J2941,Modelo!$A$9:$A$89,0),MATCH(DataBase!L$1,Modelo!$A$9:$D$9,0))</f>
        <v>Impacto ambiental</v>
      </c>
      <c r="M2941" s="115" t="str">
        <f>INDEX(Modelo!$A$9:$D$89,MATCH(DataBase!$J2941,Modelo!$A$9:$A$89,0),MATCH(DataBase!M$1,Modelo!$A$9:$D$9,0))</f>
        <v>Pilar 2</v>
      </c>
      <c r="N2941" s="115" t="str">
        <f>INDEX(Modelo!$A$9:$D$89,MATCH(DataBase!$J2941,Modelo!$A$9:$A$89,0),MATCH(DataBase!N$1,Modelo!$A$9:$D$9,0))</f>
        <v>negativo</v>
      </c>
      <c r="O2941" s="115">
        <f t="array" ref="O2941">IF(N2941="negativo",INDEX($AD$3:$AG$51,MATCH(1,($B2941=$AD$3:$AD$51)*($J2941=$AE$3:$AE$51),0),3),IF(N2941="positivo",INDEX($AD$55:$AG$109,MATCH(1,($B2941=$AD$55:$AD$109)*($J2941=$AE$55:$AE$109),0),3)))</f>
        <v>29563200000</v>
      </c>
      <c r="P2941" s="115">
        <f t="array" ref="P2941">IF(N2941="negativo",INDEX($AD$3:$AG$51,MATCH(1,($B2941=$AD$3:$AD$51)*($J2941=$AE$3:$AE$51),0),4),IF(N2941="positivo",INDEX($AD$55:$AG$109,MATCH(1,($B2941=$AD$55:$AD$109)*($J2941=$AE$55:$AE$109),0),4)))</f>
        <v>1349415414</v>
      </c>
      <c r="Q2941" s="115" t="str">
        <f>VLOOKUP(M2941,Modelo!$A$2:$C$7,2,0)</f>
        <v>Acción Climática y Energía</v>
      </c>
      <c r="R2941" s="118">
        <f t="array" ref="R2941">INDEX(Modelo!$F$1:$H$37,MATCH(1,(DataBase!Q2941=Modelo!$G$1:$G$37)*(DataBase!B2941=Modelo!$F$1:$F$37),0),3)</f>
        <v>0.19230769230769232</v>
      </c>
      <c r="S2941" s="115">
        <f t="shared" si="92"/>
        <v>94.703898544892652</v>
      </c>
      <c r="T2941" s="115">
        <f t="shared" si="93"/>
        <v>18.212288181710125</v>
      </c>
    </row>
    <row r="2942" spans="1:20" x14ac:dyDescent="0.3">
      <c r="A2942" s="115" t="s">
        <v>406</v>
      </c>
      <c r="B2942" s="115" t="s">
        <v>407</v>
      </c>
      <c r="C2942" s="115" t="s">
        <v>97</v>
      </c>
      <c r="D2942" s="115" t="s">
        <v>86</v>
      </c>
      <c r="E2942" s="115" t="s">
        <v>87</v>
      </c>
      <c r="F2942" s="115" t="s">
        <v>87</v>
      </c>
      <c r="G2942" s="115">
        <v>1951</v>
      </c>
      <c r="H2942" s="115" t="s">
        <v>125</v>
      </c>
      <c r="I2942" s="115">
        <v>113.923310323</v>
      </c>
      <c r="J2942" s="115" t="s">
        <v>30</v>
      </c>
      <c r="K2942" s="115">
        <f>INDEX(DatosProcesados!$A$1:$BF$101,MATCH(DataBase!A2942,DatosProcesados!$A$1:$A$101,0),MATCH(DataBase!J2942,DatosProcesados!$A$1:$BF$1,0))</f>
        <v>29563200000</v>
      </c>
      <c r="L2942" s="115" t="str">
        <f>INDEX(Modelo!$A$9:$D$89,MATCH(DataBase!$J2942,Modelo!$A$9:$A$89,0),MATCH(DataBase!L$1,Modelo!$A$9:$D$9,0))</f>
        <v>Impacto ambiental</v>
      </c>
      <c r="M2942" s="115" t="str">
        <f>INDEX(Modelo!$A$9:$D$89,MATCH(DataBase!$J2942,Modelo!$A$9:$A$89,0),MATCH(DataBase!M$1,Modelo!$A$9:$D$9,0))</f>
        <v>Pilar 2</v>
      </c>
      <c r="N2942" s="115" t="str">
        <f>INDEX(Modelo!$A$9:$D$89,MATCH(DataBase!$J2942,Modelo!$A$9:$A$89,0),MATCH(DataBase!N$1,Modelo!$A$9:$D$9,0))</f>
        <v>negativo</v>
      </c>
      <c r="O2942" s="115">
        <f t="array" ref="O2942">IF(N2942="negativo",INDEX($AD$3:$AG$51,MATCH(1,($B2942=$AD$3:$AD$51)*($J2942=$AE$3:$AE$51),0),3),IF(N2942="positivo",INDEX($AD$55:$AG$109,MATCH(1,($B2942=$AD$55:$AD$109)*($J2942=$AE$55:$AE$109),0),3)))</f>
        <v>29563200000</v>
      </c>
      <c r="P2942" s="115">
        <f t="array" ref="P2942">IF(N2942="negativo",INDEX($AD$3:$AG$51,MATCH(1,($B2942=$AD$3:$AD$51)*($J2942=$AE$3:$AE$51),0),4),IF(N2942="positivo",INDEX($AD$55:$AG$109,MATCH(1,($B2942=$AD$55:$AD$109)*($J2942=$AE$55:$AE$109),0),4)))</f>
        <v>1349415414</v>
      </c>
      <c r="Q2942" s="115" t="str">
        <f>VLOOKUP(M2942,Modelo!$A$2:$C$7,2,0)</f>
        <v>Acción Climática y Energía</v>
      </c>
      <c r="R2942" s="118">
        <f t="array" ref="R2942">INDEX(Modelo!$F$1:$H$37,MATCH(1,(DataBase!Q2942=Modelo!$G$1:$G$37)*(DataBase!B2942=Modelo!$F$1:$F$37),0),3)</f>
        <v>0.19230769230769232</v>
      </c>
      <c r="S2942" s="115">
        <f t="shared" si="92"/>
        <v>0</v>
      </c>
      <c r="T2942" s="115">
        <f t="shared" si="93"/>
        <v>0</v>
      </c>
    </row>
    <row r="2943" spans="1:20" x14ac:dyDescent="0.3">
      <c r="A2943" s="115" t="s">
        <v>96</v>
      </c>
      <c r="B2943" s="115" t="s">
        <v>84</v>
      </c>
      <c r="C2943" s="115" t="s">
        <v>97</v>
      </c>
      <c r="D2943" s="115" t="s">
        <v>86</v>
      </c>
      <c r="E2943" s="115" t="s">
        <v>86</v>
      </c>
      <c r="F2943" s="115" t="s">
        <v>87</v>
      </c>
      <c r="G2943" s="115">
        <v>1997</v>
      </c>
      <c r="H2943" s="115" t="s">
        <v>125</v>
      </c>
      <c r="I2943" s="115">
        <v>15.780332546</v>
      </c>
      <c r="J2943" s="115" t="s">
        <v>30</v>
      </c>
      <c r="K2943" s="115">
        <f>INDEX(DatosProcesados!$A$1:$BF$101,MATCH(DataBase!A2943,DatosProcesados!$A$1:$A$101,0),MATCH(DataBase!J2943,DatosProcesados!$A$1:$BF$1,0))</f>
        <v>1151377000</v>
      </c>
      <c r="L2943" s="115" t="str">
        <f>INDEX(Modelo!$A$9:$D$89,MATCH(DataBase!$J2943,Modelo!$A$9:$A$89,0),MATCH(DataBase!L$1,Modelo!$A$9:$D$9,0))</f>
        <v>Impacto ambiental</v>
      </c>
      <c r="M2943" s="115" t="str">
        <f>INDEX(Modelo!$A$9:$D$89,MATCH(DataBase!$J2943,Modelo!$A$9:$A$89,0),MATCH(DataBase!M$1,Modelo!$A$9:$D$9,0))</f>
        <v>Pilar 2</v>
      </c>
      <c r="N2943" s="115" t="str">
        <f>INDEX(Modelo!$A$9:$D$89,MATCH(DataBase!$J2943,Modelo!$A$9:$A$89,0),MATCH(DataBase!N$1,Modelo!$A$9:$D$9,0))</f>
        <v>negativo</v>
      </c>
      <c r="O2943" s="115">
        <f t="array" ref="O2943">IF(N2943="negativo",INDEX($AD$3:$AG$51,MATCH(1,($B2943=$AD$3:$AD$51)*($J2943=$AE$3:$AE$51),0),3),IF(N2943="positivo",INDEX($AD$55:$AG$109,MATCH(1,($B2943=$AD$55:$AD$109)*($J2943=$AE$55:$AE$109),0),3)))</f>
        <v>68145000000</v>
      </c>
      <c r="P2943" s="115">
        <f t="array" ref="P2943">IF(N2943="negativo",INDEX($AD$3:$AG$51,MATCH(1,($B2943=$AD$3:$AD$51)*($J2943=$AE$3:$AE$51),0),4),IF(N2943="positivo",INDEX($AD$55:$AG$109,MATCH(1,($B2943=$AD$55:$AD$109)*($J2943=$AE$55:$AE$109),0),4)))</f>
        <v>8995356</v>
      </c>
      <c r="Q2943" s="115" t="str">
        <f>VLOOKUP(M2943,Modelo!$A$2:$C$7,2,0)</f>
        <v>Acción Climática y Energía</v>
      </c>
      <c r="R2943" s="118">
        <f t="array" ref="R2943">INDEX(Modelo!$F$1:$H$37,MATCH(1,(DataBase!Q2943=Modelo!$G$1:$G$37)*(DataBase!B2943=Modelo!$F$1:$F$37),0),3)</f>
        <v>0.11764705882352941</v>
      </c>
      <c r="S2943" s="115">
        <f t="shared" si="92"/>
        <v>98.323380347925067</v>
      </c>
      <c r="T2943" s="115">
        <f t="shared" si="93"/>
        <v>11.567456511520597</v>
      </c>
    </row>
    <row r="2944" spans="1:20" x14ac:dyDescent="0.3">
      <c r="A2944" s="115" t="s">
        <v>83</v>
      </c>
      <c r="B2944" s="115" t="s">
        <v>84</v>
      </c>
      <c r="C2944" s="115" t="s">
        <v>85</v>
      </c>
      <c r="D2944" s="115" t="s">
        <v>86</v>
      </c>
      <c r="E2944" s="115" t="s">
        <v>86</v>
      </c>
      <c r="F2944" s="115" t="s">
        <v>87</v>
      </c>
      <c r="G2944" s="115">
        <v>1955</v>
      </c>
      <c r="H2944" s="115" t="s">
        <v>125</v>
      </c>
      <c r="I2944" s="115">
        <v>20.574477179999999</v>
      </c>
      <c r="J2944" s="115" t="s">
        <v>30</v>
      </c>
      <c r="K2944" s="115">
        <f>INDEX(DatosProcesados!$A$1:$BF$101,MATCH(DataBase!A2944,DatosProcesados!$A$1:$A$101,0),MATCH(DataBase!J2944,DatosProcesados!$A$1:$BF$1,0))</f>
        <v>3063394800</v>
      </c>
      <c r="L2944" s="115" t="str">
        <f>INDEX(Modelo!$A$9:$D$89,MATCH(DataBase!$J2944,Modelo!$A$9:$A$89,0),MATCH(DataBase!L$1,Modelo!$A$9:$D$9,0))</f>
        <v>Impacto ambiental</v>
      </c>
      <c r="M2944" s="115" t="str">
        <f>INDEX(Modelo!$A$9:$D$89,MATCH(DataBase!$J2944,Modelo!$A$9:$A$89,0),MATCH(DataBase!M$1,Modelo!$A$9:$D$9,0))</f>
        <v>Pilar 2</v>
      </c>
      <c r="N2944" s="115" t="str">
        <f>INDEX(Modelo!$A$9:$D$89,MATCH(DataBase!$J2944,Modelo!$A$9:$A$89,0),MATCH(DataBase!N$1,Modelo!$A$9:$D$9,0))</f>
        <v>negativo</v>
      </c>
      <c r="O2944" s="115">
        <f t="array" ref="O2944">IF(N2944="negativo",INDEX($AD$3:$AG$51,MATCH(1,($B2944=$AD$3:$AD$51)*($J2944=$AE$3:$AE$51),0),3),IF(N2944="positivo",INDEX($AD$55:$AG$109,MATCH(1,($B2944=$AD$55:$AD$109)*($J2944=$AE$55:$AE$109),0),3)))</f>
        <v>68145000000</v>
      </c>
      <c r="P2944" s="115">
        <f t="array" ref="P2944">IF(N2944="negativo",INDEX($AD$3:$AG$51,MATCH(1,($B2944=$AD$3:$AD$51)*($J2944=$AE$3:$AE$51),0),4),IF(N2944="positivo",INDEX($AD$55:$AG$109,MATCH(1,($B2944=$AD$55:$AD$109)*($J2944=$AE$55:$AE$109),0),4)))</f>
        <v>8995356</v>
      </c>
      <c r="Q2944" s="115" t="str">
        <f>VLOOKUP(M2944,Modelo!$A$2:$C$7,2,0)</f>
        <v>Acción Climática y Energía</v>
      </c>
      <c r="R2944" s="118">
        <f t="array" ref="R2944">INDEX(Modelo!$F$1:$H$37,MATCH(1,(DataBase!Q2944=Modelo!$G$1:$G$37)*(DataBase!B2944=Modelo!$F$1:$F$37),0),3)</f>
        <v>0.11764705882352941</v>
      </c>
      <c r="S2944" s="115">
        <f t="shared" si="92"/>
        <v>95.517202013885665</v>
      </c>
      <c r="T2944" s="115">
        <f t="shared" si="93"/>
        <v>11.237317883986549</v>
      </c>
    </row>
    <row r="2945" spans="1:20" x14ac:dyDescent="0.3">
      <c r="A2945" s="115" t="s">
        <v>243</v>
      </c>
      <c r="B2945" s="115" t="s">
        <v>216</v>
      </c>
      <c r="C2945" s="115" t="s">
        <v>103</v>
      </c>
      <c r="D2945" s="115" t="s">
        <v>86</v>
      </c>
      <c r="E2945" s="115" t="s">
        <v>86</v>
      </c>
      <c r="F2945" s="115" t="s">
        <v>87</v>
      </c>
      <c r="G2945" s="115">
        <v>1985</v>
      </c>
      <c r="H2945" s="115" t="s">
        <v>244</v>
      </c>
      <c r="I2945" s="115">
        <v>2.6249202149999999</v>
      </c>
      <c r="J2945" s="115" t="s">
        <v>30</v>
      </c>
      <c r="K2945" s="115" t="str">
        <f>INDEX(DatosProcesados!$A$1:$BF$101,MATCH(DataBase!A2945,DatosProcesados!$A$1:$A$101,0),MATCH(DataBase!J2945,DatosProcesados!$A$1:$BF$1,0))</f>
        <v>No informa</v>
      </c>
      <c r="L2945" s="115" t="str">
        <f>INDEX(Modelo!$A$9:$D$89,MATCH(DataBase!$J2945,Modelo!$A$9:$A$89,0),MATCH(DataBase!L$1,Modelo!$A$9:$D$9,0))</f>
        <v>Impacto ambiental</v>
      </c>
      <c r="M2945" s="115" t="str">
        <f>INDEX(Modelo!$A$9:$D$89,MATCH(DataBase!$J2945,Modelo!$A$9:$A$89,0),MATCH(DataBase!M$1,Modelo!$A$9:$D$9,0))</f>
        <v>Pilar 2</v>
      </c>
      <c r="N2945" s="115" t="str">
        <f>INDEX(Modelo!$A$9:$D$89,MATCH(DataBase!$J2945,Modelo!$A$9:$A$89,0),MATCH(DataBase!N$1,Modelo!$A$9:$D$9,0))</f>
        <v>negativo</v>
      </c>
      <c r="O2945" s="115">
        <f t="array" ref="O2945">IF(N2945="negativo",INDEX($AD$3:$AG$51,MATCH(1,($B2945=$AD$3:$AD$51)*($J2945=$AE$3:$AE$51),0),3),IF(N2945="positivo",INDEX($AD$55:$AG$109,MATCH(1,($B2945=$AD$55:$AD$109)*($J2945=$AE$55:$AE$109),0),3)))</f>
        <v>3922210000</v>
      </c>
      <c r="P2945" s="115">
        <f t="array" ref="P2945">IF(N2945="negativo",INDEX($AD$3:$AG$51,MATCH(1,($B2945=$AD$3:$AD$51)*($J2945=$AE$3:$AE$51),0),4),IF(N2945="positivo",INDEX($AD$55:$AG$109,MATCH(1,($B2945=$AD$55:$AD$109)*($J2945=$AE$55:$AE$109),0),4)))</f>
        <v>76961.61</v>
      </c>
      <c r="Q2945" s="115" t="str">
        <f>VLOOKUP(M2945,Modelo!$A$2:$C$7,2,0)</f>
        <v>Acción Climática y Energía</v>
      </c>
      <c r="R2945" s="118">
        <f t="array" ref="R2945">INDEX(Modelo!$F$1:$H$37,MATCH(1,(DataBase!Q2945=Modelo!$G$1:$G$37)*(DataBase!B2945=Modelo!$F$1:$F$37),0),3)</f>
        <v>0.21052631578947367</v>
      </c>
      <c r="S2945" s="115">
        <f t="shared" si="92"/>
        <v>0</v>
      </c>
      <c r="T2945" s="115">
        <f t="shared" si="93"/>
        <v>0</v>
      </c>
    </row>
    <row r="2946" spans="1:20" x14ac:dyDescent="0.3">
      <c r="A2946" s="115" t="s">
        <v>263</v>
      </c>
      <c r="B2946" s="115" t="s">
        <v>216</v>
      </c>
      <c r="C2946" s="115" t="s">
        <v>97</v>
      </c>
      <c r="D2946" s="115" t="s">
        <v>86</v>
      </c>
      <c r="E2946" s="115" t="s">
        <v>86</v>
      </c>
      <c r="F2946" s="115" t="s">
        <v>86</v>
      </c>
      <c r="G2946" s="115">
        <v>1990</v>
      </c>
      <c r="H2946" s="115" t="s">
        <v>125</v>
      </c>
      <c r="I2946" s="115">
        <v>2.3114637089999999</v>
      </c>
      <c r="J2946" s="115" t="s">
        <v>30</v>
      </c>
      <c r="K2946" s="115">
        <f>INDEX(DatosProcesados!$A$1:$BF$101,MATCH(DataBase!A2946,DatosProcesados!$A$1:$A$101,0),MATCH(DataBase!J2946,DatosProcesados!$A$1:$BF$1,0))</f>
        <v>30662499.276000001</v>
      </c>
      <c r="L2946" s="115" t="str">
        <f>INDEX(Modelo!$A$9:$D$89,MATCH(DataBase!$J2946,Modelo!$A$9:$A$89,0),MATCH(DataBase!L$1,Modelo!$A$9:$D$9,0))</f>
        <v>Impacto ambiental</v>
      </c>
      <c r="M2946" s="115" t="str">
        <f>INDEX(Modelo!$A$9:$D$89,MATCH(DataBase!$J2946,Modelo!$A$9:$A$89,0),MATCH(DataBase!M$1,Modelo!$A$9:$D$9,0))</f>
        <v>Pilar 2</v>
      </c>
      <c r="N2946" s="115" t="str">
        <f>INDEX(Modelo!$A$9:$D$89,MATCH(DataBase!$J2946,Modelo!$A$9:$A$89,0),MATCH(DataBase!N$1,Modelo!$A$9:$D$9,0))</f>
        <v>negativo</v>
      </c>
      <c r="O2946" s="115">
        <f t="array" ref="O2946">IF(N2946="negativo",INDEX($AD$3:$AG$51,MATCH(1,($B2946=$AD$3:$AD$51)*($J2946=$AE$3:$AE$51),0),3),IF(N2946="positivo",INDEX($AD$55:$AG$109,MATCH(1,($B2946=$AD$55:$AD$109)*($J2946=$AE$55:$AE$109),0),3)))</f>
        <v>3922210000</v>
      </c>
      <c r="P2946" s="115">
        <f t="array" ref="P2946">IF(N2946="negativo",INDEX($AD$3:$AG$51,MATCH(1,($B2946=$AD$3:$AD$51)*($J2946=$AE$3:$AE$51),0),4),IF(N2946="positivo",INDEX($AD$55:$AG$109,MATCH(1,($B2946=$AD$55:$AD$109)*($J2946=$AE$55:$AE$109),0),4)))</f>
        <v>76961.61</v>
      </c>
      <c r="Q2946" s="115" t="str">
        <f>VLOOKUP(M2946,Modelo!$A$2:$C$7,2,0)</f>
        <v>Acción Climática y Energía</v>
      </c>
      <c r="R2946" s="118">
        <f t="array" ref="R2946">INDEX(Modelo!$F$1:$H$37,MATCH(1,(DataBase!Q2946=Modelo!$G$1:$G$37)*(DataBase!B2946=Modelo!$F$1:$F$37),0),3)</f>
        <v>0.21052631578947367</v>
      </c>
      <c r="S2946" s="115">
        <f t="shared" si="92"/>
        <v>99.220181024798819</v>
      </c>
      <c r="T2946" s="115">
        <f t="shared" si="93"/>
        <v>20.888459163115538</v>
      </c>
    </row>
    <row r="2947" spans="1:20" x14ac:dyDescent="0.3">
      <c r="A2947" s="115" t="s">
        <v>321</v>
      </c>
      <c r="B2947" s="115" t="s">
        <v>313</v>
      </c>
      <c r="C2947" s="115" t="s">
        <v>103</v>
      </c>
      <c r="D2947" s="115" t="s">
        <v>86</v>
      </c>
      <c r="E2947" s="115" t="s">
        <v>86</v>
      </c>
      <c r="F2947" s="115" t="s">
        <v>87</v>
      </c>
      <c r="G2947" s="115">
        <v>1949</v>
      </c>
      <c r="H2947" s="115" t="s">
        <v>125</v>
      </c>
      <c r="I2947" s="115">
        <v>16.077688644999999</v>
      </c>
      <c r="J2947" s="115" t="s">
        <v>30</v>
      </c>
      <c r="K2947" s="115">
        <f>INDEX(DatosProcesados!$A$1:$BF$101,MATCH(DataBase!A2947,DatosProcesados!$A$1:$A$101,0),MATCH(DataBase!J2947,DatosProcesados!$A$1:$BF$1,0))</f>
        <v>1299249972</v>
      </c>
      <c r="L2947" s="115" t="str">
        <f>INDEX(Modelo!$A$9:$D$89,MATCH(DataBase!$J2947,Modelo!$A$9:$A$89,0),MATCH(DataBase!L$1,Modelo!$A$9:$D$9,0))</f>
        <v>Impacto ambiental</v>
      </c>
      <c r="M2947" s="115" t="str">
        <f>INDEX(Modelo!$A$9:$D$89,MATCH(DataBase!$J2947,Modelo!$A$9:$A$89,0),MATCH(DataBase!M$1,Modelo!$A$9:$D$9,0))</f>
        <v>Pilar 2</v>
      </c>
      <c r="N2947" s="115" t="str">
        <f>INDEX(Modelo!$A$9:$D$89,MATCH(DataBase!$J2947,Modelo!$A$9:$A$89,0),MATCH(DataBase!N$1,Modelo!$A$9:$D$9,0))</f>
        <v>negativo</v>
      </c>
      <c r="O2947" s="115">
        <f t="array" ref="O2947">IF(N2947="negativo",INDEX($AD$3:$AG$51,MATCH(1,($B2947=$AD$3:$AD$51)*($J2947=$AE$3:$AE$51),0),3),IF(N2947="positivo",INDEX($AD$55:$AG$109,MATCH(1,($B2947=$AD$55:$AD$109)*($J2947=$AE$55:$AE$109),0),3)))</f>
        <v>164245847000</v>
      </c>
      <c r="P2947" s="115">
        <f t="array" ref="P2947">IF(N2947="negativo",INDEX($AD$3:$AG$51,MATCH(1,($B2947=$AD$3:$AD$51)*($J2947=$AE$3:$AE$51),0),4),IF(N2947="positivo",INDEX($AD$55:$AG$109,MATCH(1,($B2947=$AD$55:$AD$109)*($J2947=$AE$55:$AE$109),0),4)))</f>
        <v>703830.20400000003</v>
      </c>
      <c r="Q2947" s="115" t="str">
        <f>VLOOKUP(M2947,Modelo!$A$2:$C$7,2,0)</f>
        <v>Acción Climática y Energía</v>
      </c>
      <c r="R2947" s="118">
        <f t="array" ref="R2947">INDEX(Modelo!$F$1:$H$37,MATCH(1,(DataBase!Q2947=Modelo!$G$1:$G$37)*(DataBase!B2947=Modelo!$F$1:$F$37),0),3)</f>
        <v>0.17647058823529413</v>
      </c>
      <c r="S2947" s="115">
        <f t="shared" ref="S2947:S3010" si="94">IFERROR(IF(N2947="boolean",IF(K2947="Si",100,0),IF(N2947="scale",IF(K2947=2,100,IF(K2947=1,50,0)),IF(N2947="positivo",100*((K2947-P2947)/(O2947-P2947)),100*(1-((K2947-P2947)/(O2947-P2947)))))),0)</f>
        <v>99.209385363405502</v>
      </c>
      <c r="T2947" s="115">
        <f t="shared" ref="T2947:T3010" si="95">S2947*R2947</f>
        <v>17.507538593542147</v>
      </c>
    </row>
    <row r="2948" spans="1:20" x14ac:dyDescent="0.3">
      <c r="A2948" s="115" t="s">
        <v>363</v>
      </c>
      <c r="B2948" s="115" t="s">
        <v>313</v>
      </c>
      <c r="C2948" s="115" t="s">
        <v>103</v>
      </c>
      <c r="D2948" s="115" t="s">
        <v>87</v>
      </c>
      <c r="E2948" s="115" t="s">
        <v>87</v>
      </c>
      <c r="F2948" s="115" t="s">
        <v>87</v>
      </c>
      <c r="G2948" s="115">
        <v>1889</v>
      </c>
      <c r="H2948" s="115" t="s">
        <v>177</v>
      </c>
      <c r="I2948" s="115">
        <v>2.3075606390000001</v>
      </c>
      <c r="J2948" s="115" t="s">
        <v>30</v>
      </c>
      <c r="K2948" s="115">
        <f>INDEX(DatosProcesados!$A$1:$BF$101,MATCH(DataBase!A2948,DatosProcesados!$A$1:$A$101,0),MATCH(DataBase!J2948,DatosProcesados!$A$1:$BF$1,0))</f>
        <v>149400000</v>
      </c>
      <c r="L2948" s="115" t="str">
        <f>INDEX(Modelo!$A$9:$D$89,MATCH(DataBase!$J2948,Modelo!$A$9:$A$89,0),MATCH(DataBase!L$1,Modelo!$A$9:$D$9,0))</f>
        <v>Impacto ambiental</v>
      </c>
      <c r="M2948" s="115" t="str">
        <f>INDEX(Modelo!$A$9:$D$89,MATCH(DataBase!$J2948,Modelo!$A$9:$A$89,0),MATCH(DataBase!M$1,Modelo!$A$9:$D$9,0))</f>
        <v>Pilar 2</v>
      </c>
      <c r="N2948" s="115" t="str">
        <f>INDEX(Modelo!$A$9:$D$89,MATCH(DataBase!$J2948,Modelo!$A$9:$A$89,0),MATCH(DataBase!N$1,Modelo!$A$9:$D$9,0))</f>
        <v>negativo</v>
      </c>
      <c r="O2948" s="115">
        <f t="array" ref="O2948">IF(N2948="negativo",INDEX($AD$3:$AG$51,MATCH(1,($B2948=$AD$3:$AD$51)*($J2948=$AE$3:$AE$51),0),3),IF(N2948="positivo",INDEX($AD$55:$AG$109,MATCH(1,($B2948=$AD$55:$AD$109)*($J2948=$AE$55:$AE$109),0),3)))</f>
        <v>164245847000</v>
      </c>
      <c r="P2948" s="115">
        <f t="array" ref="P2948">IF(N2948="negativo",INDEX($AD$3:$AG$51,MATCH(1,($B2948=$AD$3:$AD$51)*($J2948=$AE$3:$AE$51),0),4),IF(N2948="positivo",INDEX($AD$55:$AG$109,MATCH(1,($B2948=$AD$55:$AD$109)*($J2948=$AE$55:$AE$109),0),4)))</f>
        <v>703830.20400000003</v>
      </c>
      <c r="Q2948" s="115" t="str">
        <f>VLOOKUP(M2948,Modelo!$A$2:$C$7,2,0)</f>
        <v>Acción Climática y Energía</v>
      </c>
      <c r="R2948" s="118">
        <f t="array" ref="R2948">INDEX(Modelo!$F$1:$H$37,MATCH(1,(DataBase!Q2948=Modelo!$G$1:$G$37)*(DataBase!B2948=Modelo!$F$1:$F$37),0),3)</f>
        <v>0.17647058823529413</v>
      </c>
      <c r="S2948" s="115">
        <f t="shared" si="94"/>
        <v>99.909466930390579</v>
      </c>
      <c r="T2948" s="115">
        <f t="shared" si="95"/>
        <v>17.631082399480693</v>
      </c>
    </row>
    <row r="2949" spans="1:20" x14ac:dyDescent="0.3">
      <c r="A2949" s="115" t="s">
        <v>423</v>
      </c>
      <c r="B2949" s="115" t="s">
        <v>407</v>
      </c>
      <c r="C2949" s="115" t="s">
        <v>103</v>
      </c>
      <c r="D2949" s="115" t="s">
        <v>86</v>
      </c>
      <c r="E2949" s="115" t="s">
        <v>87</v>
      </c>
      <c r="F2949" s="115" t="s">
        <v>87</v>
      </c>
      <c r="G2949" s="115">
        <v>1985</v>
      </c>
      <c r="H2949" s="115" t="s">
        <v>422</v>
      </c>
      <c r="I2949" s="115">
        <v>4.2502446559999996</v>
      </c>
      <c r="J2949" s="115" t="s">
        <v>30</v>
      </c>
      <c r="K2949" s="115">
        <f>INDEX(DatosProcesados!$A$1:$BF$101,MATCH(DataBase!A2949,DatosProcesados!$A$1:$A$101,0),MATCH(DataBase!J2949,DatosProcesados!$A$1:$BF$1,0))</f>
        <v>4033224000</v>
      </c>
      <c r="L2949" s="115" t="str">
        <f>INDEX(Modelo!$A$9:$D$89,MATCH(DataBase!$J2949,Modelo!$A$9:$A$89,0),MATCH(DataBase!L$1,Modelo!$A$9:$D$9,0))</f>
        <v>Impacto ambiental</v>
      </c>
      <c r="M2949" s="115" t="str">
        <f>INDEX(Modelo!$A$9:$D$89,MATCH(DataBase!$J2949,Modelo!$A$9:$A$89,0),MATCH(DataBase!M$1,Modelo!$A$9:$D$9,0))</f>
        <v>Pilar 2</v>
      </c>
      <c r="N2949" s="115" t="str">
        <f>INDEX(Modelo!$A$9:$D$89,MATCH(DataBase!$J2949,Modelo!$A$9:$A$89,0),MATCH(DataBase!N$1,Modelo!$A$9:$D$9,0))</f>
        <v>negativo</v>
      </c>
      <c r="O2949" s="115">
        <f t="array" ref="O2949">IF(N2949="negativo",INDEX($AD$3:$AG$51,MATCH(1,($B2949=$AD$3:$AD$51)*($J2949=$AE$3:$AE$51),0),3),IF(N2949="positivo",INDEX($AD$55:$AG$109,MATCH(1,($B2949=$AD$55:$AD$109)*($J2949=$AE$55:$AE$109),0),3)))</f>
        <v>29563200000</v>
      </c>
      <c r="P2949" s="115">
        <f t="array" ref="P2949">IF(N2949="negativo",INDEX($AD$3:$AG$51,MATCH(1,($B2949=$AD$3:$AD$51)*($J2949=$AE$3:$AE$51),0),4),IF(N2949="positivo",INDEX($AD$55:$AG$109,MATCH(1,($B2949=$AD$55:$AD$109)*($J2949=$AE$55:$AE$109),0),4)))</f>
        <v>1349415414</v>
      </c>
      <c r="Q2949" s="115" t="str">
        <f>VLOOKUP(M2949,Modelo!$A$2:$C$7,2,0)</f>
        <v>Acción Climática y Energía</v>
      </c>
      <c r="R2949" s="118">
        <f t="array" ref="R2949">INDEX(Modelo!$F$1:$H$37,MATCH(1,(DataBase!Q2949=Modelo!$G$1:$G$37)*(DataBase!B2949=Modelo!$F$1:$F$37),0),3)</f>
        <v>0.19230769230769232</v>
      </c>
      <c r="S2949" s="115">
        <f t="shared" si="94"/>
        <v>90.48759808235107</v>
      </c>
      <c r="T2949" s="115">
        <f t="shared" si="95"/>
        <v>17.4014611696829</v>
      </c>
    </row>
    <row r="2950" spans="1:20" x14ac:dyDescent="0.3">
      <c r="A2950" s="115" t="s">
        <v>172</v>
      </c>
      <c r="B2950" s="115" t="s">
        <v>84</v>
      </c>
      <c r="C2950" s="115" t="s">
        <v>103</v>
      </c>
      <c r="D2950" s="115" t="s">
        <v>86</v>
      </c>
      <c r="E2950" s="115" t="s">
        <v>87</v>
      </c>
      <c r="F2950" s="115" t="s">
        <v>86</v>
      </c>
      <c r="G2950" s="115">
        <v>1966</v>
      </c>
      <c r="H2950" s="115" t="s">
        <v>125</v>
      </c>
      <c r="I2950" s="115">
        <v>2.6355685659999999</v>
      </c>
      <c r="J2950" s="115" t="s">
        <v>30</v>
      </c>
      <c r="K2950" s="115">
        <f>INDEX(DatosProcesados!$A$1:$BF$101,MATCH(DataBase!A2950,DatosProcesados!$A$1:$A$101,0),MATCH(DataBase!J2950,DatosProcesados!$A$1:$BF$1,0))</f>
        <v>13393000</v>
      </c>
      <c r="L2950" s="115" t="str">
        <f>INDEX(Modelo!$A$9:$D$89,MATCH(DataBase!$J2950,Modelo!$A$9:$A$89,0),MATCH(DataBase!L$1,Modelo!$A$9:$D$9,0))</f>
        <v>Impacto ambiental</v>
      </c>
      <c r="M2950" s="115" t="str">
        <f>INDEX(Modelo!$A$9:$D$89,MATCH(DataBase!$J2950,Modelo!$A$9:$A$89,0),MATCH(DataBase!M$1,Modelo!$A$9:$D$9,0))</f>
        <v>Pilar 2</v>
      </c>
      <c r="N2950" s="115" t="str">
        <f>INDEX(Modelo!$A$9:$D$89,MATCH(DataBase!$J2950,Modelo!$A$9:$A$89,0),MATCH(DataBase!N$1,Modelo!$A$9:$D$9,0))</f>
        <v>negativo</v>
      </c>
      <c r="O2950" s="115">
        <f t="array" ref="O2950">IF(N2950="negativo",INDEX($AD$3:$AG$51,MATCH(1,($B2950=$AD$3:$AD$51)*($J2950=$AE$3:$AE$51),0),3),IF(N2950="positivo",INDEX($AD$55:$AG$109,MATCH(1,($B2950=$AD$55:$AD$109)*($J2950=$AE$55:$AE$109),0),3)))</f>
        <v>68145000000</v>
      </c>
      <c r="P2950" s="115">
        <f t="array" ref="P2950">IF(N2950="negativo",INDEX($AD$3:$AG$51,MATCH(1,($B2950=$AD$3:$AD$51)*($J2950=$AE$3:$AE$51),0),4),IF(N2950="positivo",INDEX($AD$55:$AG$109,MATCH(1,($B2950=$AD$55:$AD$109)*($J2950=$AE$55:$AE$109),0),4)))</f>
        <v>8995356</v>
      </c>
      <c r="Q2950" s="115" t="str">
        <f>VLOOKUP(M2950,Modelo!$A$2:$C$7,2,0)</f>
        <v>Acción Climática y Energía</v>
      </c>
      <c r="R2950" s="118">
        <f t="array" ref="R2950">INDEX(Modelo!$F$1:$H$37,MATCH(1,(DataBase!Q2950=Modelo!$G$1:$G$37)*(DataBase!B2950=Modelo!$F$1:$F$37),0),3)</f>
        <v>0.11764705882352941</v>
      </c>
      <c r="S2950" s="115">
        <f t="shared" si="94"/>
        <v>99.993545785340686</v>
      </c>
      <c r="T2950" s="115">
        <f t="shared" si="95"/>
        <v>11.763946562981257</v>
      </c>
    </row>
    <row r="2951" spans="1:20" x14ac:dyDescent="0.3">
      <c r="A2951" s="115" t="s">
        <v>158</v>
      </c>
      <c r="B2951" s="115" t="s">
        <v>84</v>
      </c>
      <c r="C2951" s="115" t="s">
        <v>97</v>
      </c>
      <c r="D2951" s="115" t="s">
        <v>86</v>
      </c>
      <c r="E2951" s="115" t="s">
        <v>87</v>
      </c>
      <c r="F2951" s="115" t="s">
        <v>87</v>
      </c>
      <c r="G2951" s="115">
        <v>1896</v>
      </c>
      <c r="H2951" s="115" t="s">
        <v>125</v>
      </c>
      <c r="I2951" s="115">
        <v>3.7166394839999999</v>
      </c>
      <c r="J2951" s="115" t="s">
        <v>30</v>
      </c>
      <c r="K2951" s="115">
        <f>INDEX(DatosProcesados!$A$1:$BF$101,MATCH(DataBase!A2951,DatosProcesados!$A$1:$A$101,0),MATCH(DataBase!J2951,DatosProcesados!$A$1:$BF$1,0))</f>
        <v>4552549000</v>
      </c>
      <c r="L2951" s="115" t="str">
        <f>INDEX(Modelo!$A$9:$D$89,MATCH(DataBase!$J2951,Modelo!$A$9:$A$89,0),MATCH(DataBase!L$1,Modelo!$A$9:$D$9,0))</f>
        <v>Impacto ambiental</v>
      </c>
      <c r="M2951" s="115" t="str">
        <f>INDEX(Modelo!$A$9:$D$89,MATCH(DataBase!$J2951,Modelo!$A$9:$A$89,0),MATCH(DataBase!M$1,Modelo!$A$9:$D$9,0))</f>
        <v>Pilar 2</v>
      </c>
      <c r="N2951" s="115" t="str">
        <f>INDEX(Modelo!$A$9:$D$89,MATCH(DataBase!$J2951,Modelo!$A$9:$A$89,0),MATCH(DataBase!N$1,Modelo!$A$9:$D$9,0))</f>
        <v>negativo</v>
      </c>
      <c r="O2951" s="115">
        <f t="array" ref="O2951">IF(N2951="negativo",INDEX($AD$3:$AG$51,MATCH(1,($B2951=$AD$3:$AD$51)*($J2951=$AE$3:$AE$51),0),3),IF(N2951="positivo",INDEX($AD$55:$AG$109,MATCH(1,($B2951=$AD$55:$AD$109)*($J2951=$AE$55:$AE$109),0),3)))</f>
        <v>68145000000</v>
      </c>
      <c r="P2951" s="115">
        <f t="array" ref="P2951">IF(N2951="negativo",INDEX($AD$3:$AG$51,MATCH(1,($B2951=$AD$3:$AD$51)*($J2951=$AE$3:$AE$51),0),4),IF(N2951="positivo",INDEX($AD$55:$AG$109,MATCH(1,($B2951=$AD$55:$AD$109)*($J2951=$AE$55:$AE$109),0),4)))</f>
        <v>8995356</v>
      </c>
      <c r="Q2951" s="115" t="str">
        <f>VLOOKUP(M2951,Modelo!$A$2:$C$7,2,0)</f>
        <v>Acción Climática y Energía</v>
      </c>
      <c r="R2951" s="118">
        <f t="array" ref="R2951">INDEX(Modelo!$F$1:$H$37,MATCH(1,(DataBase!Q2951=Modelo!$G$1:$G$37)*(DataBase!B2951=Modelo!$F$1:$F$37),0),3)</f>
        <v>0.11764705882352941</v>
      </c>
      <c r="S2951" s="115">
        <f t="shared" si="94"/>
        <v>93.331640638837925</v>
      </c>
      <c r="T2951" s="115">
        <f t="shared" si="95"/>
        <v>10.980193016333873</v>
      </c>
    </row>
    <row r="2952" spans="1:20" x14ac:dyDescent="0.3">
      <c r="A2952" s="115" t="s">
        <v>310</v>
      </c>
      <c r="B2952" s="115" t="s">
        <v>216</v>
      </c>
      <c r="C2952" s="115" t="s">
        <v>85</v>
      </c>
      <c r="D2952" s="115" t="s">
        <v>86</v>
      </c>
      <c r="E2952" s="115" t="s">
        <v>87</v>
      </c>
      <c r="F2952" s="115" t="s">
        <v>87</v>
      </c>
      <c r="G2952" s="115">
        <v>1908</v>
      </c>
      <c r="H2952" s="115" t="s">
        <v>244</v>
      </c>
      <c r="I2952" s="115">
        <v>1.2123628230000001</v>
      </c>
      <c r="J2952" s="115" t="s">
        <v>30</v>
      </c>
      <c r="K2952" s="115" t="str">
        <f>INDEX(DatosProcesados!$A$1:$BF$101,MATCH(DataBase!A2952,DatosProcesados!$A$1:$A$101,0),MATCH(DataBase!J2952,DatosProcesados!$A$1:$BF$1,0))</f>
        <v>No informa</v>
      </c>
      <c r="L2952" s="115" t="str">
        <f>INDEX(Modelo!$A$9:$D$89,MATCH(DataBase!$J2952,Modelo!$A$9:$A$89,0),MATCH(DataBase!L$1,Modelo!$A$9:$D$9,0))</f>
        <v>Impacto ambiental</v>
      </c>
      <c r="M2952" s="115" t="str">
        <f>INDEX(Modelo!$A$9:$D$89,MATCH(DataBase!$J2952,Modelo!$A$9:$A$89,0),MATCH(DataBase!M$1,Modelo!$A$9:$D$9,0))</f>
        <v>Pilar 2</v>
      </c>
      <c r="N2952" s="115" t="str">
        <f>INDEX(Modelo!$A$9:$D$89,MATCH(DataBase!$J2952,Modelo!$A$9:$A$89,0),MATCH(DataBase!N$1,Modelo!$A$9:$D$9,0))</f>
        <v>negativo</v>
      </c>
      <c r="O2952" s="115">
        <f t="array" ref="O2952">IF(N2952="negativo",INDEX($AD$3:$AG$51,MATCH(1,($B2952=$AD$3:$AD$51)*($J2952=$AE$3:$AE$51),0),3),IF(N2952="positivo",INDEX($AD$55:$AG$109,MATCH(1,($B2952=$AD$55:$AD$109)*($J2952=$AE$55:$AE$109),0),3)))</f>
        <v>3922210000</v>
      </c>
      <c r="P2952" s="115">
        <f t="array" ref="P2952">IF(N2952="negativo",INDEX($AD$3:$AG$51,MATCH(1,($B2952=$AD$3:$AD$51)*($J2952=$AE$3:$AE$51),0),4),IF(N2952="positivo",INDEX($AD$55:$AG$109,MATCH(1,($B2952=$AD$55:$AD$109)*($J2952=$AE$55:$AE$109),0),4)))</f>
        <v>76961.61</v>
      </c>
      <c r="Q2952" s="115" t="str">
        <f>VLOOKUP(M2952,Modelo!$A$2:$C$7,2,0)</f>
        <v>Acción Climática y Energía</v>
      </c>
      <c r="R2952" s="118">
        <f t="array" ref="R2952">INDEX(Modelo!$F$1:$H$37,MATCH(1,(DataBase!Q2952=Modelo!$G$1:$G$37)*(DataBase!B2952=Modelo!$F$1:$F$37),0),3)</f>
        <v>0.21052631578947367</v>
      </c>
      <c r="S2952" s="115">
        <f t="shared" si="94"/>
        <v>0</v>
      </c>
      <c r="T2952" s="115">
        <f t="shared" si="95"/>
        <v>0</v>
      </c>
    </row>
    <row r="2953" spans="1:20" x14ac:dyDescent="0.3">
      <c r="A2953" s="115" t="s">
        <v>441</v>
      </c>
      <c r="B2953" s="115" t="s">
        <v>407</v>
      </c>
      <c r="C2953" s="115" t="s">
        <v>103</v>
      </c>
      <c r="D2953" s="115" t="s">
        <v>86</v>
      </c>
      <c r="E2953" s="115" t="s">
        <v>87</v>
      </c>
      <c r="F2953" s="115" t="s">
        <v>87</v>
      </c>
      <c r="G2953" s="115">
        <v>2002</v>
      </c>
      <c r="H2953" s="115" t="s">
        <v>177</v>
      </c>
      <c r="I2953" s="115">
        <v>2.4203671080000002</v>
      </c>
      <c r="J2953" s="115" t="s">
        <v>30</v>
      </c>
      <c r="K2953" s="115">
        <f>INDEX(DatosProcesados!$A$1:$BF$101,MATCH(DataBase!A2953,DatosProcesados!$A$1:$A$101,0),MATCH(DataBase!J2953,DatosProcesados!$A$1:$BF$1,0))</f>
        <v>3394245960</v>
      </c>
      <c r="L2953" s="115" t="str">
        <f>INDEX(Modelo!$A$9:$D$89,MATCH(DataBase!$J2953,Modelo!$A$9:$A$89,0),MATCH(DataBase!L$1,Modelo!$A$9:$D$9,0))</f>
        <v>Impacto ambiental</v>
      </c>
      <c r="M2953" s="115" t="str">
        <f>INDEX(Modelo!$A$9:$D$89,MATCH(DataBase!$J2953,Modelo!$A$9:$A$89,0),MATCH(DataBase!M$1,Modelo!$A$9:$D$9,0))</f>
        <v>Pilar 2</v>
      </c>
      <c r="N2953" s="115" t="str">
        <f>INDEX(Modelo!$A$9:$D$89,MATCH(DataBase!$J2953,Modelo!$A$9:$A$89,0),MATCH(DataBase!N$1,Modelo!$A$9:$D$9,0))</f>
        <v>negativo</v>
      </c>
      <c r="O2953" s="115">
        <f t="array" ref="O2953">IF(N2953="negativo",INDEX($AD$3:$AG$51,MATCH(1,($B2953=$AD$3:$AD$51)*($J2953=$AE$3:$AE$51),0),3),IF(N2953="positivo",INDEX($AD$55:$AG$109,MATCH(1,($B2953=$AD$55:$AD$109)*($J2953=$AE$55:$AE$109),0),3)))</f>
        <v>29563200000</v>
      </c>
      <c r="P2953" s="115">
        <f t="array" ref="P2953">IF(N2953="negativo",INDEX($AD$3:$AG$51,MATCH(1,($B2953=$AD$3:$AD$51)*($J2953=$AE$3:$AE$51),0),4),IF(N2953="positivo",INDEX($AD$55:$AG$109,MATCH(1,($B2953=$AD$55:$AD$109)*($J2953=$AE$55:$AE$109),0),4)))</f>
        <v>1349415414</v>
      </c>
      <c r="Q2953" s="115" t="str">
        <f>VLOOKUP(M2953,Modelo!$A$2:$C$7,2,0)</f>
        <v>Acción Climática y Energía</v>
      </c>
      <c r="R2953" s="118">
        <f t="array" ref="R2953">INDEX(Modelo!$F$1:$H$37,MATCH(1,(DataBase!Q2953=Modelo!$G$1:$G$37)*(DataBase!B2953=Modelo!$F$1:$F$37),0),3)</f>
        <v>0.19230769230769232</v>
      </c>
      <c r="S2953" s="115">
        <f t="shared" si="94"/>
        <v>92.752370601799143</v>
      </c>
      <c r="T2953" s="115">
        <f t="shared" si="95"/>
        <v>17.836994346499836</v>
      </c>
    </row>
    <row r="2954" spans="1:20" x14ac:dyDescent="0.3">
      <c r="A2954" s="115" t="s">
        <v>454</v>
      </c>
      <c r="B2954" s="115" t="s">
        <v>407</v>
      </c>
      <c r="C2954" s="115" t="s">
        <v>103</v>
      </c>
      <c r="D2954" s="115" t="s">
        <v>86</v>
      </c>
      <c r="E2954" s="115" t="s">
        <v>87</v>
      </c>
      <c r="F2954" s="115" t="s">
        <v>87</v>
      </c>
      <c r="G2954" s="115">
        <v>2003</v>
      </c>
      <c r="H2954" s="115" t="s">
        <v>422</v>
      </c>
      <c r="I2954" s="115">
        <v>1.3219259999999999</v>
      </c>
      <c r="J2954" s="115" t="s">
        <v>30</v>
      </c>
      <c r="K2954" s="115">
        <f>INDEX(DatosProcesados!$A$1:$BF$101,MATCH(DataBase!A2954,DatosProcesados!$A$1:$A$101,0),MATCH(DataBase!J2954,DatosProcesados!$A$1:$BF$1,0))</f>
        <v>1349415414</v>
      </c>
      <c r="L2954" s="115" t="str">
        <f>INDEX(Modelo!$A$9:$D$89,MATCH(DataBase!$J2954,Modelo!$A$9:$A$89,0),MATCH(DataBase!L$1,Modelo!$A$9:$D$9,0))</f>
        <v>Impacto ambiental</v>
      </c>
      <c r="M2954" s="115" t="str">
        <f>INDEX(Modelo!$A$9:$D$89,MATCH(DataBase!$J2954,Modelo!$A$9:$A$89,0),MATCH(DataBase!M$1,Modelo!$A$9:$D$9,0))</f>
        <v>Pilar 2</v>
      </c>
      <c r="N2954" s="115" t="str">
        <f>INDEX(Modelo!$A$9:$D$89,MATCH(DataBase!$J2954,Modelo!$A$9:$A$89,0),MATCH(DataBase!N$1,Modelo!$A$9:$D$9,0))</f>
        <v>negativo</v>
      </c>
      <c r="O2954" s="115">
        <f t="array" ref="O2954">IF(N2954="negativo",INDEX($AD$3:$AG$51,MATCH(1,($B2954=$AD$3:$AD$51)*($J2954=$AE$3:$AE$51),0),3),IF(N2954="positivo",INDEX($AD$55:$AG$109,MATCH(1,($B2954=$AD$55:$AD$109)*($J2954=$AE$55:$AE$109),0),3)))</f>
        <v>29563200000</v>
      </c>
      <c r="P2954" s="115">
        <f t="array" ref="P2954">IF(N2954="negativo",INDEX($AD$3:$AG$51,MATCH(1,($B2954=$AD$3:$AD$51)*($J2954=$AE$3:$AE$51),0),4),IF(N2954="positivo",INDEX($AD$55:$AG$109,MATCH(1,($B2954=$AD$55:$AD$109)*($J2954=$AE$55:$AE$109),0),4)))</f>
        <v>1349415414</v>
      </c>
      <c r="Q2954" s="115" t="str">
        <f>VLOOKUP(M2954,Modelo!$A$2:$C$7,2,0)</f>
        <v>Acción Climática y Energía</v>
      </c>
      <c r="R2954" s="118">
        <f t="array" ref="R2954">INDEX(Modelo!$F$1:$H$37,MATCH(1,(DataBase!Q2954=Modelo!$G$1:$G$37)*(DataBase!B2954=Modelo!$F$1:$F$37),0),3)</f>
        <v>0.19230769230769232</v>
      </c>
      <c r="S2954" s="115">
        <f t="shared" si="94"/>
        <v>100</v>
      </c>
      <c r="T2954" s="115">
        <f t="shared" si="95"/>
        <v>19.230769230769234</v>
      </c>
    </row>
    <row r="2955" spans="1:20" x14ac:dyDescent="0.3">
      <c r="A2955" s="115" t="s">
        <v>477</v>
      </c>
      <c r="B2955" s="115" t="s">
        <v>467</v>
      </c>
      <c r="C2955" s="115" t="s">
        <v>103</v>
      </c>
      <c r="D2955" s="115" t="s">
        <v>86</v>
      </c>
      <c r="E2955" s="115" t="s">
        <v>86</v>
      </c>
      <c r="F2955" s="115" t="s">
        <v>86</v>
      </c>
      <c r="G2955" s="115">
        <v>1985</v>
      </c>
      <c r="H2955" s="115" t="s">
        <v>125</v>
      </c>
      <c r="I2955" s="115">
        <v>0.441609957</v>
      </c>
      <c r="J2955" s="115" t="s">
        <v>30</v>
      </c>
      <c r="K2955" s="115" t="str">
        <f>INDEX(DatosProcesados!$A$1:$BF$101,MATCH(DataBase!A2955,DatosProcesados!$A$1:$A$101,0),MATCH(DataBase!J2955,DatosProcesados!$A$1:$BF$1,0))</f>
        <v>No informa</v>
      </c>
      <c r="L2955" s="115" t="str">
        <f>INDEX(Modelo!$A$9:$D$89,MATCH(DataBase!$J2955,Modelo!$A$9:$A$89,0),MATCH(DataBase!L$1,Modelo!$A$9:$D$9,0))</f>
        <v>Impacto ambiental</v>
      </c>
      <c r="M2955" s="115" t="str">
        <f>INDEX(Modelo!$A$9:$D$89,MATCH(DataBase!$J2955,Modelo!$A$9:$A$89,0),MATCH(DataBase!M$1,Modelo!$A$9:$D$9,0))</f>
        <v>Pilar 2</v>
      </c>
      <c r="N2955" s="115" t="str">
        <f>INDEX(Modelo!$A$9:$D$89,MATCH(DataBase!$J2955,Modelo!$A$9:$A$89,0),MATCH(DataBase!N$1,Modelo!$A$9:$D$9,0))</f>
        <v>negativo</v>
      </c>
      <c r="O2955" s="115">
        <f t="array" ref="O2955">IF(N2955="negativo",INDEX($AD$3:$AG$51,MATCH(1,($B2955=$AD$3:$AD$51)*($J2955=$AE$3:$AE$51),0),3),IF(N2955="positivo",INDEX($AD$55:$AG$109,MATCH(1,($B2955=$AD$55:$AD$109)*($J2955=$AE$55:$AE$109),0),3)))</f>
        <v>137771314.99200001</v>
      </c>
      <c r="P2955" s="115">
        <f t="array" ref="P2955">IF(N2955="negativo",INDEX($AD$3:$AG$51,MATCH(1,($B2955=$AD$3:$AD$51)*($J2955=$AE$3:$AE$51),0),4),IF(N2955="positivo",INDEX($AD$55:$AG$109,MATCH(1,($B2955=$AD$55:$AD$109)*($J2955=$AE$55:$AE$109),0),4)))</f>
        <v>137771314.99200001</v>
      </c>
      <c r="Q2955" s="115" t="str">
        <f>VLOOKUP(M2955,Modelo!$A$2:$C$7,2,0)</f>
        <v>Acción Climática y Energía</v>
      </c>
      <c r="R2955" s="118">
        <f t="array" ref="R2955">INDEX(Modelo!$F$1:$H$37,MATCH(1,(DataBase!Q2955=Modelo!$G$1:$G$37)*(DataBase!B2955=Modelo!$F$1:$F$37),0),3)</f>
        <v>0.19047619047619047</v>
      </c>
      <c r="S2955" s="115">
        <f t="shared" si="94"/>
        <v>0</v>
      </c>
      <c r="T2955" s="115">
        <f t="shared" si="95"/>
        <v>0</v>
      </c>
    </row>
    <row r="2956" spans="1:20" x14ac:dyDescent="0.3">
      <c r="A2956" s="115" t="s">
        <v>256</v>
      </c>
      <c r="B2956" s="115" t="s">
        <v>216</v>
      </c>
      <c r="C2956" s="115" t="s">
        <v>103</v>
      </c>
      <c r="D2956" s="115" t="s">
        <v>87</v>
      </c>
      <c r="E2956" s="115" t="s">
        <v>86</v>
      </c>
      <c r="F2956" s="115" t="s">
        <v>86</v>
      </c>
      <c r="G2956" s="115">
        <v>1964</v>
      </c>
      <c r="H2956" s="115" t="s">
        <v>125</v>
      </c>
      <c r="I2956" s="115">
        <v>2.4859553989999998</v>
      </c>
      <c r="J2956" s="115" t="s">
        <v>30</v>
      </c>
      <c r="K2956" s="115" t="str">
        <f>INDEX(DatosProcesados!$A$1:$BF$101,MATCH(DataBase!A2956,DatosProcesados!$A$1:$A$101,0),MATCH(DataBase!J2956,DatosProcesados!$A$1:$BF$1,0))</f>
        <v>No informa</v>
      </c>
      <c r="L2956" s="115" t="str">
        <f>INDEX(Modelo!$A$9:$D$89,MATCH(DataBase!$J2956,Modelo!$A$9:$A$89,0),MATCH(DataBase!L$1,Modelo!$A$9:$D$9,0))</f>
        <v>Impacto ambiental</v>
      </c>
      <c r="M2956" s="115" t="str">
        <f>INDEX(Modelo!$A$9:$D$89,MATCH(DataBase!$J2956,Modelo!$A$9:$A$89,0),MATCH(DataBase!M$1,Modelo!$A$9:$D$9,0))</f>
        <v>Pilar 2</v>
      </c>
      <c r="N2956" s="115" t="str">
        <f>INDEX(Modelo!$A$9:$D$89,MATCH(DataBase!$J2956,Modelo!$A$9:$A$89,0),MATCH(DataBase!N$1,Modelo!$A$9:$D$9,0))</f>
        <v>negativo</v>
      </c>
      <c r="O2956" s="115">
        <f t="array" ref="O2956">IF(N2956="negativo",INDEX($AD$3:$AG$51,MATCH(1,($B2956=$AD$3:$AD$51)*($J2956=$AE$3:$AE$51),0),3),IF(N2956="positivo",INDEX($AD$55:$AG$109,MATCH(1,($B2956=$AD$55:$AD$109)*($J2956=$AE$55:$AE$109),0),3)))</f>
        <v>3922210000</v>
      </c>
      <c r="P2956" s="115">
        <f t="array" ref="P2956">IF(N2956="negativo",INDEX($AD$3:$AG$51,MATCH(1,($B2956=$AD$3:$AD$51)*($J2956=$AE$3:$AE$51),0),4),IF(N2956="positivo",INDEX($AD$55:$AG$109,MATCH(1,($B2956=$AD$55:$AD$109)*($J2956=$AE$55:$AE$109),0),4)))</f>
        <v>76961.61</v>
      </c>
      <c r="Q2956" s="115" t="str">
        <f>VLOOKUP(M2956,Modelo!$A$2:$C$7,2,0)</f>
        <v>Acción Climática y Energía</v>
      </c>
      <c r="R2956" s="118">
        <f t="array" ref="R2956">INDEX(Modelo!$F$1:$H$37,MATCH(1,(DataBase!Q2956=Modelo!$G$1:$G$37)*(DataBase!B2956=Modelo!$F$1:$F$37),0),3)</f>
        <v>0.21052631578947367</v>
      </c>
      <c r="S2956" s="115">
        <f t="shared" si="94"/>
        <v>0</v>
      </c>
      <c r="T2956" s="115">
        <f t="shared" si="95"/>
        <v>0</v>
      </c>
    </row>
    <row r="2957" spans="1:20" x14ac:dyDescent="0.3">
      <c r="A2957" s="115" t="s">
        <v>305</v>
      </c>
      <c r="B2957" s="115" t="s">
        <v>216</v>
      </c>
      <c r="C2957" s="115" t="s">
        <v>103</v>
      </c>
      <c r="D2957" s="115" t="s">
        <v>87</v>
      </c>
      <c r="E2957" s="115" t="s">
        <v>86</v>
      </c>
      <c r="F2957" s="115" t="s">
        <v>86</v>
      </c>
      <c r="G2957" s="115">
        <v>1940</v>
      </c>
      <c r="H2957" s="115" t="s">
        <v>125</v>
      </c>
      <c r="I2957" s="115">
        <v>1.340540112</v>
      </c>
      <c r="J2957" s="115" t="s">
        <v>30</v>
      </c>
      <c r="K2957" s="115">
        <f>INDEX(DatosProcesados!$A$1:$BF$101,MATCH(DataBase!A2957,DatosProcesados!$A$1:$A$101,0),MATCH(DataBase!J2957,DatosProcesados!$A$1:$BF$1,0))</f>
        <v>76961.61</v>
      </c>
      <c r="L2957" s="115" t="str">
        <f>INDEX(Modelo!$A$9:$D$89,MATCH(DataBase!$J2957,Modelo!$A$9:$A$89,0),MATCH(DataBase!L$1,Modelo!$A$9:$D$9,0))</f>
        <v>Impacto ambiental</v>
      </c>
      <c r="M2957" s="115" t="str">
        <f>INDEX(Modelo!$A$9:$D$89,MATCH(DataBase!$J2957,Modelo!$A$9:$A$89,0),MATCH(DataBase!M$1,Modelo!$A$9:$D$9,0))</f>
        <v>Pilar 2</v>
      </c>
      <c r="N2957" s="115" t="str">
        <f>INDEX(Modelo!$A$9:$D$89,MATCH(DataBase!$J2957,Modelo!$A$9:$A$89,0),MATCH(DataBase!N$1,Modelo!$A$9:$D$9,0))</f>
        <v>negativo</v>
      </c>
      <c r="O2957" s="115">
        <f t="array" ref="O2957">IF(N2957="negativo",INDEX($AD$3:$AG$51,MATCH(1,($B2957=$AD$3:$AD$51)*($J2957=$AE$3:$AE$51),0),3),IF(N2957="positivo",INDEX($AD$55:$AG$109,MATCH(1,($B2957=$AD$55:$AD$109)*($J2957=$AE$55:$AE$109),0),3)))</f>
        <v>3922210000</v>
      </c>
      <c r="P2957" s="115">
        <f t="array" ref="P2957">IF(N2957="negativo",INDEX($AD$3:$AG$51,MATCH(1,($B2957=$AD$3:$AD$51)*($J2957=$AE$3:$AE$51),0),4),IF(N2957="positivo",INDEX($AD$55:$AG$109,MATCH(1,($B2957=$AD$55:$AD$109)*($J2957=$AE$55:$AE$109),0),4)))</f>
        <v>76961.61</v>
      </c>
      <c r="Q2957" s="115" t="str">
        <f>VLOOKUP(M2957,Modelo!$A$2:$C$7,2,0)</f>
        <v>Acción Climática y Energía</v>
      </c>
      <c r="R2957" s="118">
        <f t="array" ref="R2957">INDEX(Modelo!$F$1:$H$37,MATCH(1,(DataBase!Q2957=Modelo!$G$1:$G$37)*(DataBase!B2957=Modelo!$F$1:$F$37),0),3)</f>
        <v>0.21052631578947367</v>
      </c>
      <c r="S2957" s="115">
        <f t="shared" si="94"/>
        <v>100</v>
      </c>
      <c r="T2957" s="115">
        <f t="shared" si="95"/>
        <v>21.052631578947366</v>
      </c>
    </row>
    <row r="2958" spans="1:20" x14ac:dyDescent="0.3">
      <c r="A2958" s="115" t="s">
        <v>432</v>
      </c>
      <c r="B2958" s="115" t="s">
        <v>407</v>
      </c>
      <c r="C2958" s="115" t="s">
        <v>103</v>
      </c>
      <c r="D2958" s="115" t="s">
        <v>86</v>
      </c>
      <c r="E2958" s="115" t="s">
        <v>86</v>
      </c>
      <c r="F2958" s="115" t="s">
        <v>86</v>
      </c>
      <c r="G2958" s="115">
        <v>1956</v>
      </c>
      <c r="H2958" s="115" t="s">
        <v>125</v>
      </c>
      <c r="I2958" s="115">
        <v>2.660692144</v>
      </c>
      <c r="J2958" s="115" t="s">
        <v>30</v>
      </c>
      <c r="K2958" s="115">
        <f>INDEX(DatosProcesados!$A$1:$BF$101,MATCH(DataBase!A2958,DatosProcesados!$A$1:$A$101,0),MATCH(DataBase!J2958,DatosProcesados!$A$1:$BF$1,0))</f>
        <v>1371657888</v>
      </c>
      <c r="L2958" s="115" t="str">
        <f>INDEX(Modelo!$A$9:$D$89,MATCH(DataBase!$J2958,Modelo!$A$9:$A$89,0),MATCH(DataBase!L$1,Modelo!$A$9:$D$9,0))</f>
        <v>Impacto ambiental</v>
      </c>
      <c r="M2958" s="115" t="str">
        <f>INDEX(Modelo!$A$9:$D$89,MATCH(DataBase!$J2958,Modelo!$A$9:$A$89,0),MATCH(DataBase!M$1,Modelo!$A$9:$D$9,0))</f>
        <v>Pilar 2</v>
      </c>
      <c r="N2958" s="115" t="str">
        <f>INDEX(Modelo!$A$9:$D$89,MATCH(DataBase!$J2958,Modelo!$A$9:$A$89,0),MATCH(DataBase!N$1,Modelo!$A$9:$D$9,0))</f>
        <v>negativo</v>
      </c>
      <c r="O2958" s="115">
        <f t="array" ref="O2958">IF(N2958="negativo",INDEX($AD$3:$AG$51,MATCH(1,($B2958=$AD$3:$AD$51)*($J2958=$AE$3:$AE$51),0),3),IF(N2958="positivo",INDEX($AD$55:$AG$109,MATCH(1,($B2958=$AD$55:$AD$109)*($J2958=$AE$55:$AE$109),0),3)))</f>
        <v>29563200000</v>
      </c>
      <c r="P2958" s="115">
        <f t="array" ref="P2958">IF(N2958="negativo",INDEX($AD$3:$AG$51,MATCH(1,($B2958=$AD$3:$AD$51)*($J2958=$AE$3:$AE$51),0),4),IF(N2958="positivo",INDEX($AD$55:$AG$109,MATCH(1,($B2958=$AD$55:$AD$109)*($J2958=$AE$55:$AE$109),0),4)))</f>
        <v>1349415414</v>
      </c>
      <c r="Q2958" s="115" t="str">
        <f>VLOOKUP(M2958,Modelo!$A$2:$C$7,2,0)</f>
        <v>Acción Climática y Energía</v>
      </c>
      <c r="R2958" s="118">
        <f t="array" ref="R2958">INDEX(Modelo!$F$1:$H$37,MATCH(1,(DataBase!Q2958=Modelo!$G$1:$G$37)*(DataBase!B2958=Modelo!$F$1:$F$37),0),3)</f>
        <v>0.19230769230769232</v>
      </c>
      <c r="S2958" s="115">
        <f t="shared" si="94"/>
        <v>99.921164514699541</v>
      </c>
      <c r="T2958" s="115">
        <f t="shared" si="95"/>
        <v>19.215608560519144</v>
      </c>
    </row>
    <row r="2959" spans="1:20" x14ac:dyDescent="0.3">
      <c r="A2959" s="115" t="s">
        <v>476</v>
      </c>
      <c r="B2959" s="115" t="s">
        <v>467</v>
      </c>
      <c r="C2959" s="115" t="s">
        <v>103</v>
      </c>
      <c r="D2959" s="115" t="s">
        <v>87</v>
      </c>
      <c r="E2959" s="115" t="s">
        <v>86</v>
      </c>
      <c r="F2959" s="115" t="s">
        <v>86</v>
      </c>
      <c r="G2959" s="115">
        <v>1962</v>
      </c>
      <c r="H2959" s="115" t="s">
        <v>125</v>
      </c>
      <c r="I2959" s="115">
        <v>0.89448844999999999</v>
      </c>
      <c r="J2959" s="115" t="s">
        <v>30</v>
      </c>
      <c r="K2959" s="115" t="str">
        <f>INDEX(DatosProcesados!$A$1:$BF$101,MATCH(DataBase!A2959,DatosProcesados!$A$1:$A$101,0),MATCH(DataBase!J2959,DatosProcesados!$A$1:$BF$1,0))</f>
        <v>No informa</v>
      </c>
      <c r="L2959" s="115" t="str">
        <f>INDEX(Modelo!$A$9:$D$89,MATCH(DataBase!$J2959,Modelo!$A$9:$A$89,0),MATCH(DataBase!L$1,Modelo!$A$9:$D$9,0))</f>
        <v>Impacto ambiental</v>
      </c>
      <c r="M2959" s="115" t="str">
        <f>INDEX(Modelo!$A$9:$D$89,MATCH(DataBase!$J2959,Modelo!$A$9:$A$89,0),MATCH(DataBase!M$1,Modelo!$A$9:$D$9,0))</f>
        <v>Pilar 2</v>
      </c>
      <c r="N2959" s="115" t="str">
        <f>INDEX(Modelo!$A$9:$D$89,MATCH(DataBase!$J2959,Modelo!$A$9:$A$89,0),MATCH(DataBase!N$1,Modelo!$A$9:$D$9,0))</f>
        <v>negativo</v>
      </c>
      <c r="O2959" s="115">
        <f t="array" ref="O2959">IF(N2959="negativo",INDEX($AD$3:$AG$51,MATCH(1,($B2959=$AD$3:$AD$51)*($J2959=$AE$3:$AE$51),0),3),IF(N2959="positivo",INDEX($AD$55:$AG$109,MATCH(1,($B2959=$AD$55:$AD$109)*($J2959=$AE$55:$AE$109),0),3)))</f>
        <v>137771314.99200001</v>
      </c>
      <c r="P2959" s="115">
        <f t="array" ref="P2959">IF(N2959="negativo",INDEX($AD$3:$AG$51,MATCH(1,($B2959=$AD$3:$AD$51)*($J2959=$AE$3:$AE$51),0),4),IF(N2959="positivo",INDEX($AD$55:$AG$109,MATCH(1,($B2959=$AD$55:$AD$109)*($J2959=$AE$55:$AE$109),0),4)))</f>
        <v>137771314.99200001</v>
      </c>
      <c r="Q2959" s="115" t="str">
        <f>VLOOKUP(M2959,Modelo!$A$2:$C$7,2,0)</f>
        <v>Acción Climática y Energía</v>
      </c>
      <c r="R2959" s="118">
        <f t="array" ref="R2959">INDEX(Modelo!$F$1:$H$37,MATCH(1,(DataBase!Q2959=Modelo!$G$1:$G$37)*(DataBase!B2959=Modelo!$F$1:$F$37),0),3)</f>
        <v>0.19047619047619047</v>
      </c>
      <c r="S2959" s="115">
        <f t="shared" si="94"/>
        <v>0</v>
      </c>
      <c r="T2959" s="115">
        <f t="shared" si="95"/>
        <v>0</v>
      </c>
    </row>
    <row r="2960" spans="1:20" x14ac:dyDescent="0.3">
      <c r="A2960" s="115" t="s">
        <v>154</v>
      </c>
      <c r="B2960" s="115" t="s">
        <v>84</v>
      </c>
      <c r="C2960" s="115" t="s">
        <v>97</v>
      </c>
      <c r="D2960" s="115" t="s">
        <v>86</v>
      </c>
      <c r="E2960" s="115" t="s">
        <v>87</v>
      </c>
      <c r="F2960" s="115" t="s">
        <v>87</v>
      </c>
      <c r="G2960" s="115">
        <v>1967</v>
      </c>
      <c r="H2960" s="115" t="s">
        <v>125</v>
      </c>
      <c r="I2960" s="115">
        <v>4.1309855679999998</v>
      </c>
      <c r="J2960" s="115" t="s">
        <v>30</v>
      </c>
      <c r="K2960" s="115">
        <f>INDEX(DatosProcesados!$A$1:$BF$101,MATCH(DataBase!A2960,DatosProcesados!$A$1:$A$101,0),MATCH(DataBase!J2960,DatosProcesados!$A$1:$BF$1,0))</f>
        <v>289184400</v>
      </c>
      <c r="L2960" s="115" t="str">
        <f>INDEX(Modelo!$A$9:$D$89,MATCH(DataBase!$J2960,Modelo!$A$9:$A$89,0),MATCH(DataBase!L$1,Modelo!$A$9:$D$9,0))</f>
        <v>Impacto ambiental</v>
      </c>
      <c r="M2960" s="115" t="str">
        <f>INDEX(Modelo!$A$9:$D$89,MATCH(DataBase!$J2960,Modelo!$A$9:$A$89,0),MATCH(DataBase!M$1,Modelo!$A$9:$D$9,0))</f>
        <v>Pilar 2</v>
      </c>
      <c r="N2960" s="115" t="str">
        <f>INDEX(Modelo!$A$9:$D$89,MATCH(DataBase!$J2960,Modelo!$A$9:$A$89,0),MATCH(DataBase!N$1,Modelo!$A$9:$D$9,0))</f>
        <v>negativo</v>
      </c>
      <c r="O2960" s="115">
        <f t="array" ref="O2960">IF(N2960="negativo",INDEX($AD$3:$AG$51,MATCH(1,($B2960=$AD$3:$AD$51)*($J2960=$AE$3:$AE$51),0),3),IF(N2960="positivo",INDEX($AD$55:$AG$109,MATCH(1,($B2960=$AD$55:$AD$109)*($J2960=$AE$55:$AE$109),0),3)))</f>
        <v>68145000000</v>
      </c>
      <c r="P2960" s="115">
        <f t="array" ref="P2960">IF(N2960="negativo",INDEX($AD$3:$AG$51,MATCH(1,($B2960=$AD$3:$AD$51)*($J2960=$AE$3:$AE$51),0),4),IF(N2960="positivo",INDEX($AD$55:$AG$109,MATCH(1,($B2960=$AD$55:$AD$109)*($J2960=$AE$55:$AE$109),0),4)))</f>
        <v>8995356</v>
      </c>
      <c r="Q2960" s="115" t="str">
        <f>VLOOKUP(M2960,Modelo!$A$2:$C$7,2,0)</f>
        <v>Acción Climática y Energía</v>
      </c>
      <c r="R2960" s="118">
        <f t="array" ref="R2960">INDEX(Modelo!$F$1:$H$37,MATCH(1,(DataBase!Q2960=Modelo!$G$1:$G$37)*(DataBase!B2960=Modelo!$F$1:$F$37),0),3)</f>
        <v>0.11764705882352941</v>
      </c>
      <c r="S2960" s="115">
        <f t="shared" si="94"/>
        <v>99.588779756805607</v>
      </c>
      <c r="T2960" s="115">
        <f t="shared" si="95"/>
        <v>11.716327030212424</v>
      </c>
    </row>
    <row r="2961" spans="1:20" x14ac:dyDescent="0.3">
      <c r="A2961" s="115" t="s">
        <v>139</v>
      </c>
      <c r="B2961" s="115" t="s">
        <v>84</v>
      </c>
      <c r="C2961" s="115" t="s">
        <v>97</v>
      </c>
      <c r="D2961" s="115" t="s">
        <v>86</v>
      </c>
      <c r="E2961" s="115" t="s">
        <v>86</v>
      </c>
      <c r="F2961" s="115" t="s">
        <v>86</v>
      </c>
      <c r="G2961" s="115">
        <v>1995</v>
      </c>
      <c r="H2961" s="115" t="s">
        <v>125</v>
      </c>
      <c r="I2961" s="115">
        <v>6.1355991599999999</v>
      </c>
      <c r="J2961" s="115" t="s">
        <v>30</v>
      </c>
      <c r="K2961" s="115" t="str">
        <f>INDEX(DatosProcesados!$A$1:$BF$101,MATCH(DataBase!A2961,DatosProcesados!$A$1:$A$101,0),MATCH(DataBase!J2961,DatosProcesados!$A$1:$BF$1,0))</f>
        <v>No informa</v>
      </c>
      <c r="L2961" s="115" t="str">
        <f>INDEX(Modelo!$A$9:$D$89,MATCH(DataBase!$J2961,Modelo!$A$9:$A$89,0),MATCH(DataBase!L$1,Modelo!$A$9:$D$9,0))</f>
        <v>Impacto ambiental</v>
      </c>
      <c r="M2961" s="115" t="str">
        <f>INDEX(Modelo!$A$9:$D$89,MATCH(DataBase!$J2961,Modelo!$A$9:$A$89,0),MATCH(DataBase!M$1,Modelo!$A$9:$D$9,0))</f>
        <v>Pilar 2</v>
      </c>
      <c r="N2961" s="115" t="str">
        <f>INDEX(Modelo!$A$9:$D$89,MATCH(DataBase!$J2961,Modelo!$A$9:$A$89,0),MATCH(DataBase!N$1,Modelo!$A$9:$D$9,0))</f>
        <v>negativo</v>
      </c>
      <c r="O2961" s="115">
        <f t="array" ref="O2961">IF(N2961="negativo",INDEX($AD$3:$AG$51,MATCH(1,($B2961=$AD$3:$AD$51)*($J2961=$AE$3:$AE$51),0),3),IF(N2961="positivo",INDEX($AD$55:$AG$109,MATCH(1,($B2961=$AD$55:$AD$109)*($J2961=$AE$55:$AE$109),0),3)))</f>
        <v>68145000000</v>
      </c>
      <c r="P2961" s="115">
        <f t="array" ref="P2961">IF(N2961="negativo",INDEX($AD$3:$AG$51,MATCH(1,($B2961=$AD$3:$AD$51)*($J2961=$AE$3:$AE$51),0),4),IF(N2961="positivo",INDEX($AD$55:$AG$109,MATCH(1,($B2961=$AD$55:$AD$109)*($J2961=$AE$55:$AE$109),0),4)))</f>
        <v>8995356</v>
      </c>
      <c r="Q2961" s="115" t="str">
        <f>VLOOKUP(M2961,Modelo!$A$2:$C$7,2,0)</f>
        <v>Acción Climática y Energía</v>
      </c>
      <c r="R2961" s="118">
        <f t="array" ref="R2961">INDEX(Modelo!$F$1:$H$37,MATCH(1,(DataBase!Q2961=Modelo!$G$1:$G$37)*(DataBase!B2961=Modelo!$F$1:$F$37),0),3)</f>
        <v>0.11764705882352941</v>
      </c>
      <c r="S2961" s="115">
        <f t="shared" si="94"/>
        <v>0</v>
      </c>
      <c r="T2961" s="115">
        <f t="shared" si="95"/>
        <v>0</v>
      </c>
    </row>
    <row r="2962" spans="1:20" x14ac:dyDescent="0.3">
      <c r="A2962" s="115" t="s">
        <v>399</v>
      </c>
      <c r="B2962" s="115" t="s">
        <v>379</v>
      </c>
      <c r="C2962" s="115" t="s">
        <v>103</v>
      </c>
      <c r="D2962" s="115" t="s">
        <v>86</v>
      </c>
      <c r="E2962" s="115" t="s">
        <v>86</v>
      </c>
      <c r="F2962" s="115" t="s">
        <v>87</v>
      </c>
      <c r="G2962" s="115">
        <v>1989</v>
      </c>
      <c r="H2962" s="115" t="s">
        <v>125</v>
      </c>
      <c r="I2962" s="115">
        <v>0.75167738299999998</v>
      </c>
      <c r="J2962" s="115" t="s">
        <v>30</v>
      </c>
      <c r="K2962" s="115" t="str">
        <f>INDEX(DatosProcesados!$A$1:$BF$101,MATCH(DataBase!A2962,DatosProcesados!$A$1:$A$101,0),MATCH(DataBase!J2962,DatosProcesados!$A$1:$BF$1,0))</f>
        <v>No informa</v>
      </c>
      <c r="L2962" s="115" t="str">
        <f>INDEX(Modelo!$A$9:$D$89,MATCH(DataBase!$J2962,Modelo!$A$9:$A$89,0),MATCH(DataBase!L$1,Modelo!$A$9:$D$9,0))</f>
        <v>Impacto ambiental</v>
      </c>
      <c r="M2962" s="115" t="str">
        <f>INDEX(Modelo!$A$9:$D$89,MATCH(DataBase!$J2962,Modelo!$A$9:$A$89,0),MATCH(DataBase!M$1,Modelo!$A$9:$D$9,0))</f>
        <v>Pilar 2</v>
      </c>
      <c r="N2962" s="115" t="str">
        <f>INDEX(Modelo!$A$9:$D$89,MATCH(DataBase!$J2962,Modelo!$A$9:$A$89,0),MATCH(DataBase!N$1,Modelo!$A$9:$D$9,0))</f>
        <v>negativo</v>
      </c>
      <c r="O2962" s="115">
        <f t="array" ref="O2962">IF(N2962="negativo",INDEX($AD$3:$AG$51,MATCH(1,($B2962=$AD$3:$AD$51)*($J2962=$AE$3:$AE$51),0),3),IF(N2962="positivo",INDEX($AD$55:$AG$109,MATCH(1,($B2962=$AD$55:$AD$109)*($J2962=$AE$55:$AE$109),0),3)))</f>
        <v>24783382.800000001</v>
      </c>
      <c r="P2962" s="115">
        <f t="array" ref="P2962">IF(N2962="negativo",INDEX($AD$3:$AG$51,MATCH(1,($B2962=$AD$3:$AD$51)*($J2962=$AE$3:$AE$51),0),4),IF(N2962="positivo",INDEX($AD$55:$AG$109,MATCH(1,($B2962=$AD$55:$AD$109)*($J2962=$AE$55:$AE$109),0),4)))</f>
        <v>2416302</v>
      </c>
      <c r="Q2962" s="115" t="str">
        <f>VLOOKUP(M2962,Modelo!$A$2:$C$7,2,0)</f>
        <v>Acción Climática y Energía</v>
      </c>
      <c r="R2962" s="118">
        <f t="array" ref="R2962">INDEX(Modelo!$F$1:$H$37,MATCH(1,(DataBase!Q2962=Modelo!$G$1:$G$37)*(DataBase!B2962=Modelo!$F$1:$F$37),0),3)</f>
        <v>0.14285714285714285</v>
      </c>
      <c r="S2962" s="115">
        <f t="shared" si="94"/>
        <v>0</v>
      </c>
      <c r="T2962" s="115">
        <f t="shared" si="95"/>
        <v>0</v>
      </c>
    </row>
    <row r="2963" spans="1:20" x14ac:dyDescent="0.3">
      <c r="A2963" s="115" t="s">
        <v>233</v>
      </c>
      <c r="B2963" s="115" t="s">
        <v>216</v>
      </c>
      <c r="C2963" s="115" t="s">
        <v>103</v>
      </c>
      <c r="D2963" s="115" t="s">
        <v>87</v>
      </c>
      <c r="E2963" s="115" t="s">
        <v>86</v>
      </c>
      <c r="F2963" s="115" t="s">
        <v>86</v>
      </c>
      <c r="G2963" s="115">
        <v>1970</v>
      </c>
      <c r="H2963" s="115" t="s">
        <v>125</v>
      </c>
      <c r="I2963" s="115">
        <v>3.1891452720000002</v>
      </c>
      <c r="J2963" s="115" t="s">
        <v>30</v>
      </c>
      <c r="K2963" s="115" t="str">
        <f>INDEX(DatosProcesados!$A$1:$BF$101,MATCH(DataBase!A2963,DatosProcesados!$A$1:$A$101,0),MATCH(DataBase!J2963,DatosProcesados!$A$1:$BF$1,0))</f>
        <v>No informa</v>
      </c>
      <c r="L2963" s="115" t="str">
        <f>INDEX(Modelo!$A$9:$D$89,MATCH(DataBase!$J2963,Modelo!$A$9:$A$89,0),MATCH(DataBase!L$1,Modelo!$A$9:$D$9,0))</f>
        <v>Impacto ambiental</v>
      </c>
      <c r="M2963" s="115" t="str">
        <f>INDEX(Modelo!$A$9:$D$89,MATCH(DataBase!$J2963,Modelo!$A$9:$A$89,0),MATCH(DataBase!M$1,Modelo!$A$9:$D$9,0))</f>
        <v>Pilar 2</v>
      </c>
      <c r="N2963" s="115" t="str">
        <f>INDEX(Modelo!$A$9:$D$89,MATCH(DataBase!$J2963,Modelo!$A$9:$A$89,0),MATCH(DataBase!N$1,Modelo!$A$9:$D$9,0))</f>
        <v>negativo</v>
      </c>
      <c r="O2963" s="115">
        <f t="array" ref="O2963">IF(N2963="negativo",INDEX($AD$3:$AG$51,MATCH(1,($B2963=$AD$3:$AD$51)*($J2963=$AE$3:$AE$51),0),3),IF(N2963="positivo",INDEX($AD$55:$AG$109,MATCH(1,($B2963=$AD$55:$AD$109)*($J2963=$AE$55:$AE$109),0),3)))</f>
        <v>3922210000</v>
      </c>
      <c r="P2963" s="115">
        <f t="array" ref="P2963">IF(N2963="negativo",INDEX($AD$3:$AG$51,MATCH(1,($B2963=$AD$3:$AD$51)*($J2963=$AE$3:$AE$51),0),4),IF(N2963="positivo",INDEX($AD$55:$AG$109,MATCH(1,($B2963=$AD$55:$AD$109)*($J2963=$AE$55:$AE$109),0),4)))</f>
        <v>76961.61</v>
      </c>
      <c r="Q2963" s="115" t="str">
        <f>VLOOKUP(M2963,Modelo!$A$2:$C$7,2,0)</f>
        <v>Acción Climática y Energía</v>
      </c>
      <c r="R2963" s="118">
        <f t="array" ref="R2963">INDEX(Modelo!$F$1:$H$37,MATCH(1,(DataBase!Q2963=Modelo!$G$1:$G$37)*(DataBase!B2963=Modelo!$F$1:$F$37),0),3)</f>
        <v>0.21052631578947367</v>
      </c>
      <c r="S2963" s="115">
        <f t="shared" si="94"/>
        <v>0</v>
      </c>
      <c r="T2963" s="115">
        <f t="shared" si="95"/>
        <v>0</v>
      </c>
    </row>
    <row r="2964" spans="1:20" x14ac:dyDescent="0.3">
      <c r="A2964" s="115" t="s">
        <v>176</v>
      </c>
      <c r="B2964" s="115" t="s">
        <v>84</v>
      </c>
      <c r="C2964" s="115" t="s">
        <v>103</v>
      </c>
      <c r="D2964" s="115" t="s">
        <v>86</v>
      </c>
      <c r="E2964" s="115" t="s">
        <v>87</v>
      </c>
      <c r="F2964" s="115" t="s">
        <v>87</v>
      </c>
      <c r="G2964" s="115">
        <v>1929</v>
      </c>
      <c r="H2964" s="115" t="s">
        <v>177</v>
      </c>
      <c r="I2964" s="115">
        <v>2.3283445380000001</v>
      </c>
      <c r="J2964" s="115" t="s">
        <v>30</v>
      </c>
      <c r="K2964" s="115">
        <f>INDEX(DatosProcesados!$A$1:$BF$101,MATCH(DataBase!A2964,DatosProcesados!$A$1:$A$101,0),MATCH(DataBase!J2964,DatosProcesados!$A$1:$BF$1,0))</f>
        <v>192823200</v>
      </c>
      <c r="L2964" s="115" t="str">
        <f>INDEX(Modelo!$A$9:$D$89,MATCH(DataBase!$J2964,Modelo!$A$9:$A$89,0),MATCH(DataBase!L$1,Modelo!$A$9:$D$9,0))</f>
        <v>Impacto ambiental</v>
      </c>
      <c r="M2964" s="115" t="str">
        <f>INDEX(Modelo!$A$9:$D$89,MATCH(DataBase!$J2964,Modelo!$A$9:$A$89,0),MATCH(DataBase!M$1,Modelo!$A$9:$D$9,0))</f>
        <v>Pilar 2</v>
      </c>
      <c r="N2964" s="115" t="str">
        <f>INDEX(Modelo!$A$9:$D$89,MATCH(DataBase!$J2964,Modelo!$A$9:$A$89,0),MATCH(DataBase!N$1,Modelo!$A$9:$D$9,0))</f>
        <v>negativo</v>
      </c>
      <c r="O2964" s="115">
        <f t="array" ref="O2964">IF(N2964="negativo",INDEX($AD$3:$AG$51,MATCH(1,($B2964=$AD$3:$AD$51)*($J2964=$AE$3:$AE$51),0),3),IF(N2964="positivo",INDEX($AD$55:$AG$109,MATCH(1,($B2964=$AD$55:$AD$109)*($J2964=$AE$55:$AE$109),0),3)))</f>
        <v>68145000000</v>
      </c>
      <c r="P2964" s="115">
        <f t="array" ref="P2964">IF(N2964="negativo",INDEX($AD$3:$AG$51,MATCH(1,($B2964=$AD$3:$AD$51)*($J2964=$AE$3:$AE$51),0),4),IF(N2964="positivo",INDEX($AD$55:$AG$109,MATCH(1,($B2964=$AD$55:$AD$109)*($J2964=$AE$55:$AE$109),0),4)))</f>
        <v>8995356</v>
      </c>
      <c r="Q2964" s="115" t="str">
        <f>VLOOKUP(M2964,Modelo!$A$2:$C$7,2,0)</f>
        <v>Acción Climática y Energía</v>
      </c>
      <c r="R2964" s="118">
        <f t="array" ref="R2964">INDEX(Modelo!$F$1:$H$37,MATCH(1,(DataBase!Q2964=Modelo!$G$1:$G$37)*(DataBase!B2964=Modelo!$F$1:$F$37),0),3)</f>
        <v>0.11764705882352941</v>
      </c>
      <c r="S2964" s="115">
        <f t="shared" si="94"/>
        <v>99.730204544630297</v>
      </c>
      <c r="T2964" s="115">
        <f t="shared" si="95"/>
        <v>11.73296524054474</v>
      </c>
    </row>
    <row r="2965" spans="1:20" x14ac:dyDescent="0.3">
      <c r="A2965" s="115" t="s">
        <v>391</v>
      </c>
      <c r="B2965" s="115" t="s">
        <v>379</v>
      </c>
      <c r="C2965" s="115" t="s">
        <v>103</v>
      </c>
      <c r="D2965" s="115" t="s">
        <v>87</v>
      </c>
      <c r="E2965" s="115" t="s">
        <v>86</v>
      </c>
      <c r="F2965" s="115" t="s">
        <v>86</v>
      </c>
      <c r="G2965" s="115">
        <v>1976</v>
      </c>
      <c r="H2965" s="115" t="s">
        <v>125</v>
      </c>
      <c r="I2965" s="115">
        <v>0.98534294499999997</v>
      </c>
      <c r="J2965" s="115" t="s">
        <v>30</v>
      </c>
      <c r="K2965" s="115">
        <f>INDEX(DatosProcesados!$A$1:$BF$101,MATCH(DataBase!A2965,DatosProcesados!$A$1:$A$101,0),MATCH(DataBase!J2965,DatosProcesados!$A$1:$BF$1,0))</f>
        <v>24783382.800000001</v>
      </c>
      <c r="L2965" s="115" t="str">
        <f>INDEX(Modelo!$A$9:$D$89,MATCH(DataBase!$J2965,Modelo!$A$9:$A$89,0),MATCH(DataBase!L$1,Modelo!$A$9:$D$9,0))</f>
        <v>Impacto ambiental</v>
      </c>
      <c r="M2965" s="115" t="str">
        <f>INDEX(Modelo!$A$9:$D$89,MATCH(DataBase!$J2965,Modelo!$A$9:$A$89,0),MATCH(DataBase!M$1,Modelo!$A$9:$D$9,0))</f>
        <v>Pilar 2</v>
      </c>
      <c r="N2965" s="115" t="str">
        <f>INDEX(Modelo!$A$9:$D$89,MATCH(DataBase!$J2965,Modelo!$A$9:$A$89,0),MATCH(DataBase!N$1,Modelo!$A$9:$D$9,0))</f>
        <v>negativo</v>
      </c>
      <c r="O2965" s="115">
        <f t="array" ref="O2965">IF(N2965="negativo",INDEX($AD$3:$AG$51,MATCH(1,($B2965=$AD$3:$AD$51)*($J2965=$AE$3:$AE$51),0),3),IF(N2965="positivo",INDEX($AD$55:$AG$109,MATCH(1,($B2965=$AD$55:$AD$109)*($J2965=$AE$55:$AE$109),0),3)))</f>
        <v>24783382.800000001</v>
      </c>
      <c r="P2965" s="115">
        <f t="array" ref="P2965">IF(N2965="negativo",INDEX($AD$3:$AG$51,MATCH(1,($B2965=$AD$3:$AD$51)*($J2965=$AE$3:$AE$51),0),4),IF(N2965="positivo",INDEX($AD$55:$AG$109,MATCH(1,($B2965=$AD$55:$AD$109)*($J2965=$AE$55:$AE$109),0),4)))</f>
        <v>2416302</v>
      </c>
      <c r="Q2965" s="115" t="str">
        <f>VLOOKUP(M2965,Modelo!$A$2:$C$7,2,0)</f>
        <v>Acción Climática y Energía</v>
      </c>
      <c r="R2965" s="118">
        <f t="array" ref="R2965">INDEX(Modelo!$F$1:$H$37,MATCH(1,(DataBase!Q2965=Modelo!$G$1:$G$37)*(DataBase!B2965=Modelo!$F$1:$F$37),0),3)</f>
        <v>0.14285714285714285</v>
      </c>
      <c r="S2965" s="115">
        <f t="shared" si="94"/>
        <v>0</v>
      </c>
      <c r="T2965" s="115">
        <f t="shared" si="95"/>
        <v>0</v>
      </c>
    </row>
    <row r="2966" spans="1:20" x14ac:dyDescent="0.3">
      <c r="A2966" s="115" t="s">
        <v>376</v>
      </c>
      <c r="B2966" s="115" t="s">
        <v>313</v>
      </c>
      <c r="C2966" s="115" t="s">
        <v>103</v>
      </c>
      <c r="D2966" s="115" t="s">
        <v>86</v>
      </c>
      <c r="E2966" s="115" t="s">
        <v>87</v>
      </c>
      <c r="F2966" s="115" t="s">
        <v>87</v>
      </c>
      <c r="G2966" s="115">
        <v>1920</v>
      </c>
      <c r="H2966" s="115" t="s">
        <v>294</v>
      </c>
      <c r="I2966" s="115">
        <v>1.8691417530000001</v>
      </c>
      <c r="J2966" s="115" t="s">
        <v>30</v>
      </c>
      <c r="K2966" s="115" t="str">
        <f>INDEX(DatosProcesados!$A$1:$BF$101,MATCH(DataBase!A2966,DatosProcesados!$A$1:$A$101,0),MATCH(DataBase!J2966,DatosProcesados!$A$1:$BF$1,0))</f>
        <v>No informa</v>
      </c>
      <c r="L2966" s="115" t="str">
        <f>INDEX(Modelo!$A$9:$D$89,MATCH(DataBase!$J2966,Modelo!$A$9:$A$89,0),MATCH(DataBase!L$1,Modelo!$A$9:$D$9,0))</f>
        <v>Impacto ambiental</v>
      </c>
      <c r="M2966" s="115" t="str">
        <f>INDEX(Modelo!$A$9:$D$89,MATCH(DataBase!$J2966,Modelo!$A$9:$A$89,0),MATCH(DataBase!M$1,Modelo!$A$9:$D$9,0))</f>
        <v>Pilar 2</v>
      </c>
      <c r="N2966" s="115" t="str">
        <f>INDEX(Modelo!$A$9:$D$89,MATCH(DataBase!$J2966,Modelo!$A$9:$A$89,0),MATCH(DataBase!N$1,Modelo!$A$9:$D$9,0))</f>
        <v>negativo</v>
      </c>
      <c r="O2966" s="115">
        <f t="array" ref="O2966">IF(N2966="negativo",INDEX($AD$3:$AG$51,MATCH(1,($B2966=$AD$3:$AD$51)*($J2966=$AE$3:$AE$51),0),3),IF(N2966="positivo",INDEX($AD$55:$AG$109,MATCH(1,($B2966=$AD$55:$AD$109)*($J2966=$AE$55:$AE$109),0),3)))</f>
        <v>164245847000</v>
      </c>
      <c r="P2966" s="115">
        <f t="array" ref="P2966">IF(N2966="negativo",INDEX($AD$3:$AG$51,MATCH(1,($B2966=$AD$3:$AD$51)*($J2966=$AE$3:$AE$51),0),4),IF(N2966="positivo",INDEX($AD$55:$AG$109,MATCH(1,($B2966=$AD$55:$AD$109)*($J2966=$AE$55:$AE$109),0),4)))</f>
        <v>703830.20400000003</v>
      </c>
      <c r="Q2966" s="115" t="str">
        <f>VLOOKUP(M2966,Modelo!$A$2:$C$7,2,0)</f>
        <v>Acción Climática y Energía</v>
      </c>
      <c r="R2966" s="118">
        <f t="array" ref="R2966">INDEX(Modelo!$F$1:$H$37,MATCH(1,(DataBase!Q2966=Modelo!$G$1:$G$37)*(DataBase!B2966=Modelo!$F$1:$F$37),0),3)</f>
        <v>0.17647058823529413</v>
      </c>
      <c r="S2966" s="115">
        <f t="shared" si="94"/>
        <v>0</v>
      </c>
      <c r="T2966" s="115">
        <f t="shared" si="95"/>
        <v>0</v>
      </c>
    </row>
    <row r="2967" spans="1:20" x14ac:dyDescent="0.3">
      <c r="A2967" s="115" t="s">
        <v>193</v>
      </c>
      <c r="B2967" s="115" t="s">
        <v>84</v>
      </c>
      <c r="C2967" s="115" t="s">
        <v>103</v>
      </c>
      <c r="D2967" s="115" t="s">
        <v>86</v>
      </c>
      <c r="E2967" s="115" t="s">
        <v>87</v>
      </c>
      <c r="F2967" s="115" t="s">
        <v>87</v>
      </c>
      <c r="G2967" s="115">
        <v>2009</v>
      </c>
      <c r="H2967" s="115" t="s">
        <v>194</v>
      </c>
      <c r="I2967" s="115">
        <v>1.8581853669999999</v>
      </c>
      <c r="J2967" s="115" t="s">
        <v>30</v>
      </c>
      <c r="K2967" s="115">
        <f>INDEX(DatosProcesados!$A$1:$BF$101,MATCH(DataBase!A2967,DatosProcesados!$A$1:$A$101,0),MATCH(DataBase!J2967,DatosProcesados!$A$1:$BF$1,0))</f>
        <v>8995356</v>
      </c>
      <c r="L2967" s="115" t="str">
        <f>INDEX(Modelo!$A$9:$D$89,MATCH(DataBase!$J2967,Modelo!$A$9:$A$89,0),MATCH(DataBase!L$1,Modelo!$A$9:$D$9,0))</f>
        <v>Impacto ambiental</v>
      </c>
      <c r="M2967" s="115" t="str">
        <f>INDEX(Modelo!$A$9:$D$89,MATCH(DataBase!$J2967,Modelo!$A$9:$A$89,0),MATCH(DataBase!M$1,Modelo!$A$9:$D$9,0))</f>
        <v>Pilar 2</v>
      </c>
      <c r="N2967" s="115" t="str">
        <f>INDEX(Modelo!$A$9:$D$89,MATCH(DataBase!$J2967,Modelo!$A$9:$A$89,0),MATCH(DataBase!N$1,Modelo!$A$9:$D$9,0))</f>
        <v>negativo</v>
      </c>
      <c r="O2967" s="115">
        <f t="array" ref="O2967">IF(N2967="negativo",INDEX($AD$3:$AG$51,MATCH(1,($B2967=$AD$3:$AD$51)*($J2967=$AE$3:$AE$51),0),3),IF(N2967="positivo",INDEX($AD$55:$AG$109,MATCH(1,($B2967=$AD$55:$AD$109)*($J2967=$AE$55:$AE$109),0),3)))</f>
        <v>68145000000</v>
      </c>
      <c r="P2967" s="115">
        <f t="array" ref="P2967">IF(N2967="negativo",INDEX($AD$3:$AG$51,MATCH(1,($B2967=$AD$3:$AD$51)*($J2967=$AE$3:$AE$51),0),4),IF(N2967="positivo",INDEX($AD$55:$AG$109,MATCH(1,($B2967=$AD$55:$AD$109)*($J2967=$AE$55:$AE$109),0),4)))</f>
        <v>8995356</v>
      </c>
      <c r="Q2967" s="115" t="str">
        <f>VLOOKUP(M2967,Modelo!$A$2:$C$7,2,0)</f>
        <v>Acción Climática y Energía</v>
      </c>
      <c r="R2967" s="118">
        <f t="array" ref="R2967">INDEX(Modelo!$F$1:$H$37,MATCH(1,(DataBase!Q2967=Modelo!$G$1:$G$37)*(DataBase!B2967=Modelo!$F$1:$F$37),0),3)</f>
        <v>0.11764705882352941</v>
      </c>
      <c r="S2967" s="115">
        <f t="shared" si="94"/>
        <v>100</v>
      </c>
      <c r="T2967" s="115">
        <f t="shared" si="95"/>
        <v>11.76470588235294</v>
      </c>
    </row>
    <row r="2968" spans="1:20" x14ac:dyDescent="0.3">
      <c r="A2968" s="115" t="s">
        <v>280</v>
      </c>
      <c r="B2968" s="115" t="s">
        <v>216</v>
      </c>
      <c r="C2968" s="115" t="s">
        <v>97</v>
      </c>
      <c r="D2968" s="115" t="s">
        <v>86</v>
      </c>
      <c r="E2968" s="115" t="s">
        <v>87</v>
      </c>
      <c r="F2968" s="115" t="s">
        <v>87</v>
      </c>
      <c r="G2968" s="115">
        <v>1866</v>
      </c>
      <c r="H2968" s="115" t="s">
        <v>281</v>
      </c>
      <c r="I2968" s="115">
        <v>2.0444698099999998</v>
      </c>
      <c r="J2968" s="115" t="s">
        <v>30</v>
      </c>
      <c r="K2968" s="115" t="str">
        <f>INDEX(DatosProcesados!$A$1:$BF$101,MATCH(DataBase!A2968,DatosProcesados!$A$1:$A$101,0),MATCH(DataBase!J2968,DatosProcesados!$A$1:$BF$1,0))</f>
        <v>No informa</v>
      </c>
      <c r="L2968" s="115" t="str">
        <f>INDEX(Modelo!$A$9:$D$89,MATCH(DataBase!$J2968,Modelo!$A$9:$A$89,0),MATCH(DataBase!L$1,Modelo!$A$9:$D$9,0))</f>
        <v>Impacto ambiental</v>
      </c>
      <c r="M2968" s="115" t="str">
        <f>INDEX(Modelo!$A$9:$D$89,MATCH(DataBase!$J2968,Modelo!$A$9:$A$89,0),MATCH(DataBase!M$1,Modelo!$A$9:$D$9,0))</f>
        <v>Pilar 2</v>
      </c>
      <c r="N2968" s="115" t="str">
        <f>INDEX(Modelo!$A$9:$D$89,MATCH(DataBase!$J2968,Modelo!$A$9:$A$89,0),MATCH(DataBase!N$1,Modelo!$A$9:$D$9,0))</f>
        <v>negativo</v>
      </c>
      <c r="O2968" s="115">
        <f t="array" ref="O2968">IF(N2968="negativo",INDEX($AD$3:$AG$51,MATCH(1,($B2968=$AD$3:$AD$51)*($J2968=$AE$3:$AE$51),0),3),IF(N2968="positivo",INDEX($AD$55:$AG$109,MATCH(1,($B2968=$AD$55:$AD$109)*($J2968=$AE$55:$AE$109),0),3)))</f>
        <v>3922210000</v>
      </c>
      <c r="P2968" s="115">
        <f t="array" ref="P2968">IF(N2968="negativo",INDEX($AD$3:$AG$51,MATCH(1,($B2968=$AD$3:$AD$51)*($J2968=$AE$3:$AE$51),0),4),IF(N2968="positivo",INDEX($AD$55:$AG$109,MATCH(1,($B2968=$AD$55:$AD$109)*($J2968=$AE$55:$AE$109),0),4)))</f>
        <v>76961.61</v>
      </c>
      <c r="Q2968" s="115" t="str">
        <f>VLOOKUP(M2968,Modelo!$A$2:$C$7,2,0)</f>
        <v>Acción Climática y Energía</v>
      </c>
      <c r="R2968" s="118">
        <f t="array" ref="R2968">INDEX(Modelo!$F$1:$H$37,MATCH(1,(DataBase!Q2968=Modelo!$G$1:$G$37)*(DataBase!B2968=Modelo!$F$1:$F$37),0),3)</f>
        <v>0.21052631578947367</v>
      </c>
      <c r="S2968" s="115">
        <f t="shared" si="94"/>
        <v>0</v>
      </c>
      <c r="T2968" s="115">
        <f t="shared" si="95"/>
        <v>0</v>
      </c>
    </row>
    <row r="2969" spans="1:20" x14ac:dyDescent="0.3">
      <c r="A2969" s="115" t="s">
        <v>143</v>
      </c>
      <c r="B2969" s="115" t="s">
        <v>84</v>
      </c>
      <c r="C2969" s="115" t="s">
        <v>97</v>
      </c>
      <c r="D2969" s="115" t="s">
        <v>86</v>
      </c>
      <c r="E2969" s="115" t="s">
        <v>86</v>
      </c>
      <c r="F2969" s="115" t="s">
        <v>86</v>
      </c>
      <c r="G2969" s="115">
        <v>1994</v>
      </c>
      <c r="H2969" s="115" t="s">
        <v>125</v>
      </c>
      <c r="I2969" s="115">
        <v>5.9751610780000002</v>
      </c>
      <c r="J2969" s="115" t="s">
        <v>30</v>
      </c>
      <c r="K2969" s="115">
        <f>INDEX(DatosProcesados!$A$1:$BF$101,MATCH(DataBase!A2969,DatosProcesados!$A$1:$A$101,0),MATCH(DataBase!J2969,DatosProcesados!$A$1:$BF$1,0))</f>
        <v>6913610943</v>
      </c>
      <c r="L2969" s="115" t="str">
        <f>INDEX(Modelo!$A$9:$D$89,MATCH(DataBase!$J2969,Modelo!$A$9:$A$89,0),MATCH(DataBase!L$1,Modelo!$A$9:$D$9,0))</f>
        <v>Impacto ambiental</v>
      </c>
      <c r="M2969" s="115" t="str">
        <f>INDEX(Modelo!$A$9:$D$89,MATCH(DataBase!$J2969,Modelo!$A$9:$A$89,0),MATCH(DataBase!M$1,Modelo!$A$9:$D$9,0))</f>
        <v>Pilar 2</v>
      </c>
      <c r="N2969" s="115" t="str">
        <f>INDEX(Modelo!$A$9:$D$89,MATCH(DataBase!$J2969,Modelo!$A$9:$A$89,0),MATCH(DataBase!N$1,Modelo!$A$9:$D$9,0))</f>
        <v>negativo</v>
      </c>
      <c r="O2969" s="115">
        <f t="array" ref="O2969">IF(N2969="negativo",INDEX($AD$3:$AG$51,MATCH(1,($B2969=$AD$3:$AD$51)*($J2969=$AE$3:$AE$51),0),3),IF(N2969="positivo",INDEX($AD$55:$AG$109,MATCH(1,($B2969=$AD$55:$AD$109)*($J2969=$AE$55:$AE$109),0),3)))</f>
        <v>68145000000</v>
      </c>
      <c r="P2969" s="115">
        <f t="array" ref="P2969">IF(N2969="negativo",INDEX($AD$3:$AG$51,MATCH(1,($B2969=$AD$3:$AD$51)*($J2969=$AE$3:$AE$51),0),4),IF(N2969="positivo",INDEX($AD$55:$AG$109,MATCH(1,($B2969=$AD$55:$AD$109)*($J2969=$AE$55:$AE$109),0),4)))</f>
        <v>8995356</v>
      </c>
      <c r="Q2969" s="115" t="str">
        <f>VLOOKUP(M2969,Modelo!$A$2:$C$7,2,0)</f>
        <v>Acción Climática y Energía</v>
      </c>
      <c r="R2969" s="118">
        <f t="array" ref="R2969">INDEX(Modelo!$F$1:$H$37,MATCH(1,(DataBase!Q2969=Modelo!$G$1:$G$37)*(DataBase!B2969=Modelo!$F$1:$F$37),0),3)</f>
        <v>0.11764705882352941</v>
      </c>
      <c r="S2969" s="115">
        <f t="shared" si="94"/>
        <v>89.866421397797623</v>
      </c>
      <c r="T2969" s="115">
        <f t="shared" si="95"/>
        <v>10.572520164446779</v>
      </c>
    </row>
    <row r="2970" spans="1:20" x14ac:dyDescent="0.3">
      <c r="A2970" s="115" t="s">
        <v>331</v>
      </c>
      <c r="B2970" s="115" t="s">
        <v>313</v>
      </c>
      <c r="C2970" s="115" t="s">
        <v>103</v>
      </c>
      <c r="D2970" s="115" t="s">
        <v>87</v>
      </c>
      <c r="E2970" s="115" t="s">
        <v>86</v>
      </c>
      <c r="F2970" s="115" t="s">
        <v>86</v>
      </c>
      <c r="G2970" s="115">
        <v>1953</v>
      </c>
      <c r="H2970" s="115" t="s">
        <v>125</v>
      </c>
      <c r="I2970" s="115">
        <v>7.1291921260000004</v>
      </c>
      <c r="J2970" s="115" t="s">
        <v>30</v>
      </c>
      <c r="K2970" s="115" t="str">
        <f>INDEX(DatosProcesados!$A$1:$BF$101,MATCH(DataBase!A2970,DatosProcesados!$A$1:$A$101,0),MATCH(DataBase!J2970,DatosProcesados!$A$1:$BF$1,0))</f>
        <v>No informa</v>
      </c>
      <c r="L2970" s="115" t="str">
        <f>INDEX(Modelo!$A$9:$D$89,MATCH(DataBase!$J2970,Modelo!$A$9:$A$89,0),MATCH(DataBase!L$1,Modelo!$A$9:$D$9,0))</f>
        <v>Impacto ambiental</v>
      </c>
      <c r="M2970" s="115" t="str">
        <f>INDEX(Modelo!$A$9:$D$89,MATCH(DataBase!$J2970,Modelo!$A$9:$A$89,0),MATCH(DataBase!M$1,Modelo!$A$9:$D$9,0))</f>
        <v>Pilar 2</v>
      </c>
      <c r="N2970" s="115" t="str">
        <f>INDEX(Modelo!$A$9:$D$89,MATCH(DataBase!$J2970,Modelo!$A$9:$A$89,0),MATCH(DataBase!N$1,Modelo!$A$9:$D$9,0))</f>
        <v>negativo</v>
      </c>
      <c r="O2970" s="115">
        <f t="array" ref="O2970">IF(N2970="negativo",INDEX($AD$3:$AG$51,MATCH(1,($B2970=$AD$3:$AD$51)*($J2970=$AE$3:$AE$51),0),3),IF(N2970="positivo",INDEX($AD$55:$AG$109,MATCH(1,($B2970=$AD$55:$AD$109)*($J2970=$AE$55:$AE$109),0),3)))</f>
        <v>164245847000</v>
      </c>
      <c r="P2970" s="115">
        <f t="array" ref="P2970">IF(N2970="negativo",INDEX($AD$3:$AG$51,MATCH(1,($B2970=$AD$3:$AD$51)*($J2970=$AE$3:$AE$51),0),4),IF(N2970="positivo",INDEX($AD$55:$AG$109,MATCH(1,($B2970=$AD$55:$AD$109)*($J2970=$AE$55:$AE$109),0),4)))</f>
        <v>703830.20400000003</v>
      </c>
      <c r="Q2970" s="115" t="str">
        <f>VLOOKUP(M2970,Modelo!$A$2:$C$7,2,0)</f>
        <v>Acción Climática y Energía</v>
      </c>
      <c r="R2970" s="118">
        <f t="array" ref="R2970">INDEX(Modelo!$F$1:$H$37,MATCH(1,(DataBase!Q2970=Modelo!$G$1:$G$37)*(DataBase!B2970=Modelo!$F$1:$F$37),0),3)</f>
        <v>0.17647058823529413</v>
      </c>
      <c r="S2970" s="115">
        <f t="shared" si="94"/>
        <v>0</v>
      </c>
      <c r="T2970" s="115">
        <f t="shared" si="95"/>
        <v>0</v>
      </c>
    </row>
    <row r="2971" spans="1:20" x14ac:dyDescent="0.3">
      <c r="A2971" s="115" t="s">
        <v>277</v>
      </c>
      <c r="B2971" s="115" t="s">
        <v>216</v>
      </c>
      <c r="C2971" s="115" t="s">
        <v>85</v>
      </c>
      <c r="D2971" s="115" t="s">
        <v>86</v>
      </c>
      <c r="E2971" s="115" t="s">
        <v>87</v>
      </c>
      <c r="F2971" s="115" t="s">
        <v>87</v>
      </c>
      <c r="G2971" s="115">
        <v>1965</v>
      </c>
      <c r="H2971" s="115" t="s">
        <v>244</v>
      </c>
      <c r="I2971" s="115">
        <v>2.0973851419999998</v>
      </c>
      <c r="J2971" s="115" t="s">
        <v>30</v>
      </c>
      <c r="K2971" s="115" t="str">
        <f>INDEX(DatosProcesados!$A$1:$BF$101,MATCH(DataBase!A2971,DatosProcesados!$A$1:$A$101,0),MATCH(DataBase!J2971,DatosProcesados!$A$1:$BF$1,0))</f>
        <v>No informa</v>
      </c>
      <c r="L2971" s="115" t="str">
        <f>INDEX(Modelo!$A$9:$D$89,MATCH(DataBase!$J2971,Modelo!$A$9:$A$89,0),MATCH(DataBase!L$1,Modelo!$A$9:$D$9,0))</f>
        <v>Impacto ambiental</v>
      </c>
      <c r="M2971" s="115" t="str">
        <f>INDEX(Modelo!$A$9:$D$89,MATCH(DataBase!$J2971,Modelo!$A$9:$A$89,0),MATCH(DataBase!M$1,Modelo!$A$9:$D$9,0))</f>
        <v>Pilar 2</v>
      </c>
      <c r="N2971" s="115" t="str">
        <f>INDEX(Modelo!$A$9:$D$89,MATCH(DataBase!$J2971,Modelo!$A$9:$A$89,0),MATCH(DataBase!N$1,Modelo!$A$9:$D$9,0))</f>
        <v>negativo</v>
      </c>
      <c r="O2971" s="115">
        <f t="array" ref="O2971">IF(N2971="negativo",INDEX($AD$3:$AG$51,MATCH(1,($B2971=$AD$3:$AD$51)*($J2971=$AE$3:$AE$51),0),3),IF(N2971="positivo",INDEX($AD$55:$AG$109,MATCH(1,($B2971=$AD$55:$AD$109)*($J2971=$AE$55:$AE$109),0),3)))</f>
        <v>3922210000</v>
      </c>
      <c r="P2971" s="115">
        <f t="array" ref="P2971">IF(N2971="negativo",INDEX($AD$3:$AG$51,MATCH(1,($B2971=$AD$3:$AD$51)*($J2971=$AE$3:$AE$51),0),4),IF(N2971="positivo",INDEX($AD$55:$AG$109,MATCH(1,($B2971=$AD$55:$AD$109)*($J2971=$AE$55:$AE$109),0),4)))</f>
        <v>76961.61</v>
      </c>
      <c r="Q2971" s="115" t="str">
        <f>VLOOKUP(M2971,Modelo!$A$2:$C$7,2,0)</f>
        <v>Acción Climática y Energía</v>
      </c>
      <c r="R2971" s="118">
        <f t="array" ref="R2971">INDEX(Modelo!$F$1:$H$37,MATCH(1,(DataBase!Q2971=Modelo!$G$1:$G$37)*(DataBase!B2971=Modelo!$F$1:$F$37),0),3)</f>
        <v>0.21052631578947367</v>
      </c>
      <c r="S2971" s="115">
        <f t="shared" si="94"/>
        <v>0</v>
      </c>
      <c r="T2971" s="115">
        <f t="shared" si="95"/>
        <v>0</v>
      </c>
    </row>
    <row r="2972" spans="1:20" x14ac:dyDescent="0.3">
      <c r="A2972" s="115" t="s">
        <v>356</v>
      </c>
      <c r="B2972" s="115" t="s">
        <v>313</v>
      </c>
      <c r="C2972" s="115" t="s">
        <v>103</v>
      </c>
      <c r="D2972" s="115" t="s">
        <v>87</v>
      </c>
      <c r="E2972" s="115" t="s">
        <v>86</v>
      </c>
      <c r="F2972" s="115" t="s">
        <v>86</v>
      </c>
      <c r="G2972" s="115">
        <v>1989</v>
      </c>
      <c r="H2972" s="115" t="s">
        <v>125</v>
      </c>
      <c r="I2972" s="115">
        <v>3.0305383369999999</v>
      </c>
      <c r="J2972" s="115" t="s">
        <v>30</v>
      </c>
      <c r="K2972" s="115" t="str">
        <f>INDEX(DatosProcesados!$A$1:$BF$101,MATCH(DataBase!A2972,DatosProcesados!$A$1:$A$101,0),MATCH(DataBase!J2972,DatosProcesados!$A$1:$BF$1,0))</f>
        <v>No informa</v>
      </c>
      <c r="L2972" s="115" t="str">
        <f>INDEX(Modelo!$A$9:$D$89,MATCH(DataBase!$J2972,Modelo!$A$9:$A$89,0),MATCH(DataBase!L$1,Modelo!$A$9:$D$9,0))</f>
        <v>Impacto ambiental</v>
      </c>
      <c r="M2972" s="115" t="str">
        <f>INDEX(Modelo!$A$9:$D$89,MATCH(DataBase!$J2972,Modelo!$A$9:$A$89,0),MATCH(DataBase!M$1,Modelo!$A$9:$D$9,0))</f>
        <v>Pilar 2</v>
      </c>
      <c r="N2972" s="115" t="str">
        <f>INDEX(Modelo!$A$9:$D$89,MATCH(DataBase!$J2972,Modelo!$A$9:$A$89,0),MATCH(DataBase!N$1,Modelo!$A$9:$D$9,0))</f>
        <v>negativo</v>
      </c>
      <c r="O2972" s="115">
        <f t="array" ref="O2972">IF(N2972="negativo",INDEX($AD$3:$AG$51,MATCH(1,($B2972=$AD$3:$AD$51)*($J2972=$AE$3:$AE$51),0),3),IF(N2972="positivo",INDEX($AD$55:$AG$109,MATCH(1,($B2972=$AD$55:$AD$109)*($J2972=$AE$55:$AE$109),0),3)))</f>
        <v>164245847000</v>
      </c>
      <c r="P2972" s="115">
        <f t="array" ref="P2972">IF(N2972="negativo",INDEX($AD$3:$AG$51,MATCH(1,($B2972=$AD$3:$AD$51)*($J2972=$AE$3:$AE$51),0),4),IF(N2972="positivo",INDEX($AD$55:$AG$109,MATCH(1,($B2972=$AD$55:$AD$109)*($J2972=$AE$55:$AE$109),0),4)))</f>
        <v>703830.20400000003</v>
      </c>
      <c r="Q2972" s="115" t="str">
        <f>VLOOKUP(M2972,Modelo!$A$2:$C$7,2,0)</f>
        <v>Acción Climática y Energía</v>
      </c>
      <c r="R2972" s="118">
        <f t="array" ref="R2972">INDEX(Modelo!$F$1:$H$37,MATCH(1,(DataBase!Q2972=Modelo!$G$1:$G$37)*(DataBase!B2972=Modelo!$F$1:$F$37),0),3)</f>
        <v>0.17647058823529413</v>
      </c>
      <c r="S2972" s="115">
        <f t="shared" si="94"/>
        <v>0</v>
      </c>
      <c r="T2972" s="115">
        <f t="shared" si="95"/>
        <v>0</v>
      </c>
    </row>
    <row r="2973" spans="1:20" x14ac:dyDescent="0.3">
      <c r="A2973" s="115" t="s">
        <v>268</v>
      </c>
      <c r="B2973" s="115" t="s">
        <v>216</v>
      </c>
      <c r="C2973" s="115" t="s">
        <v>103</v>
      </c>
      <c r="D2973" s="115" t="s">
        <v>86</v>
      </c>
      <c r="E2973" s="115" t="s">
        <v>86</v>
      </c>
      <c r="F2973" s="115" t="s">
        <v>87</v>
      </c>
      <c r="G2973" s="115">
        <v>1986</v>
      </c>
      <c r="H2973" s="115" t="s">
        <v>125</v>
      </c>
      <c r="I2973" s="115">
        <v>2.2734296359999999</v>
      </c>
      <c r="J2973" s="115" t="s">
        <v>30</v>
      </c>
      <c r="K2973" s="115" t="str">
        <f>INDEX(DatosProcesados!$A$1:$BF$101,MATCH(DataBase!A2973,DatosProcesados!$A$1:$A$101,0),MATCH(DataBase!J2973,DatosProcesados!$A$1:$BF$1,0))</f>
        <v>No informa</v>
      </c>
      <c r="L2973" s="115" t="str">
        <f>INDEX(Modelo!$A$9:$D$89,MATCH(DataBase!$J2973,Modelo!$A$9:$A$89,0),MATCH(DataBase!L$1,Modelo!$A$9:$D$9,0))</f>
        <v>Impacto ambiental</v>
      </c>
      <c r="M2973" s="115" t="str">
        <f>INDEX(Modelo!$A$9:$D$89,MATCH(DataBase!$J2973,Modelo!$A$9:$A$89,0),MATCH(DataBase!M$1,Modelo!$A$9:$D$9,0))</f>
        <v>Pilar 2</v>
      </c>
      <c r="N2973" s="115" t="str">
        <f>INDEX(Modelo!$A$9:$D$89,MATCH(DataBase!$J2973,Modelo!$A$9:$A$89,0),MATCH(DataBase!N$1,Modelo!$A$9:$D$9,0))</f>
        <v>negativo</v>
      </c>
      <c r="O2973" s="115">
        <f t="array" ref="O2973">IF(N2973="negativo",INDEX($AD$3:$AG$51,MATCH(1,($B2973=$AD$3:$AD$51)*($J2973=$AE$3:$AE$51),0),3),IF(N2973="positivo",INDEX($AD$55:$AG$109,MATCH(1,($B2973=$AD$55:$AD$109)*($J2973=$AE$55:$AE$109),0),3)))</f>
        <v>3922210000</v>
      </c>
      <c r="P2973" s="115">
        <f t="array" ref="P2973">IF(N2973="negativo",INDEX($AD$3:$AG$51,MATCH(1,($B2973=$AD$3:$AD$51)*($J2973=$AE$3:$AE$51),0),4),IF(N2973="positivo",INDEX($AD$55:$AG$109,MATCH(1,($B2973=$AD$55:$AD$109)*($J2973=$AE$55:$AE$109),0),4)))</f>
        <v>76961.61</v>
      </c>
      <c r="Q2973" s="115" t="str">
        <f>VLOOKUP(M2973,Modelo!$A$2:$C$7,2,0)</f>
        <v>Acción Climática y Energía</v>
      </c>
      <c r="R2973" s="118">
        <f t="array" ref="R2973">INDEX(Modelo!$F$1:$H$37,MATCH(1,(DataBase!Q2973=Modelo!$G$1:$G$37)*(DataBase!B2973=Modelo!$F$1:$F$37),0),3)</f>
        <v>0.21052631578947367</v>
      </c>
      <c r="S2973" s="115">
        <f t="shared" si="94"/>
        <v>0</v>
      </c>
      <c r="T2973" s="115">
        <f t="shared" si="95"/>
        <v>0</v>
      </c>
    </row>
    <row r="2974" spans="1:20" x14ac:dyDescent="0.3">
      <c r="A2974" s="115" t="s">
        <v>234</v>
      </c>
      <c r="B2974" s="115" t="s">
        <v>216</v>
      </c>
      <c r="C2974" s="115" t="s">
        <v>103</v>
      </c>
      <c r="D2974" s="115" t="s">
        <v>86</v>
      </c>
      <c r="E2974" s="115" t="s">
        <v>86</v>
      </c>
      <c r="F2974" s="115" t="s">
        <v>86</v>
      </c>
      <c r="G2974" s="115">
        <v>1904</v>
      </c>
      <c r="H2974" s="115" t="s">
        <v>125</v>
      </c>
      <c r="I2974" s="115">
        <v>2.8467005310000002</v>
      </c>
      <c r="J2974" s="115" t="s">
        <v>30</v>
      </c>
      <c r="K2974" s="115">
        <f>INDEX(DatosProcesados!$A$1:$BF$101,MATCH(DataBase!A2974,DatosProcesados!$A$1:$A$101,0),MATCH(DataBase!J2974,DatosProcesados!$A$1:$BF$1,0))</f>
        <v>2176000000</v>
      </c>
      <c r="L2974" s="115" t="str">
        <f>INDEX(Modelo!$A$9:$D$89,MATCH(DataBase!$J2974,Modelo!$A$9:$A$89,0),MATCH(DataBase!L$1,Modelo!$A$9:$D$9,0))</f>
        <v>Impacto ambiental</v>
      </c>
      <c r="M2974" s="115" t="str">
        <f>INDEX(Modelo!$A$9:$D$89,MATCH(DataBase!$J2974,Modelo!$A$9:$A$89,0),MATCH(DataBase!M$1,Modelo!$A$9:$D$9,0))</f>
        <v>Pilar 2</v>
      </c>
      <c r="N2974" s="115" t="str">
        <f>INDEX(Modelo!$A$9:$D$89,MATCH(DataBase!$J2974,Modelo!$A$9:$A$89,0),MATCH(DataBase!N$1,Modelo!$A$9:$D$9,0))</f>
        <v>negativo</v>
      </c>
      <c r="O2974" s="115">
        <f t="array" ref="O2974">IF(N2974="negativo",INDEX($AD$3:$AG$51,MATCH(1,($B2974=$AD$3:$AD$51)*($J2974=$AE$3:$AE$51),0),3),IF(N2974="positivo",INDEX($AD$55:$AG$109,MATCH(1,($B2974=$AD$55:$AD$109)*($J2974=$AE$55:$AE$109),0),3)))</f>
        <v>3922210000</v>
      </c>
      <c r="P2974" s="115">
        <f t="array" ref="P2974">IF(N2974="negativo",INDEX($AD$3:$AG$51,MATCH(1,($B2974=$AD$3:$AD$51)*($J2974=$AE$3:$AE$51),0),4),IF(N2974="positivo",INDEX($AD$55:$AG$109,MATCH(1,($B2974=$AD$55:$AD$109)*($J2974=$AE$55:$AE$109),0),4)))</f>
        <v>76961.61</v>
      </c>
      <c r="Q2974" s="115" t="str">
        <f>VLOOKUP(M2974,Modelo!$A$2:$C$7,2,0)</f>
        <v>Acción Climática y Energía</v>
      </c>
      <c r="R2974" s="118">
        <f t="array" ref="R2974">INDEX(Modelo!$F$1:$H$37,MATCH(1,(DataBase!Q2974=Modelo!$G$1:$G$37)*(DataBase!B2974=Modelo!$F$1:$F$37),0),3)</f>
        <v>0.21052631578947367</v>
      </c>
      <c r="S2974" s="115">
        <f t="shared" si="94"/>
        <v>44.521947188125047</v>
      </c>
      <c r="T2974" s="115">
        <f t="shared" si="95"/>
        <v>9.3730415132894827</v>
      </c>
    </row>
    <row r="2975" spans="1:20" x14ac:dyDescent="0.3">
      <c r="A2975" s="115" t="s">
        <v>359</v>
      </c>
      <c r="B2975" s="115" t="s">
        <v>313</v>
      </c>
      <c r="C2975" s="115" t="s">
        <v>103</v>
      </c>
      <c r="D2975" s="115" t="s">
        <v>86</v>
      </c>
      <c r="E2975" s="115" t="s">
        <v>87</v>
      </c>
      <c r="F2975" s="115" t="s">
        <v>87</v>
      </c>
      <c r="G2975" s="115">
        <v>1993</v>
      </c>
      <c r="H2975" s="115" t="s">
        <v>244</v>
      </c>
      <c r="I2975" s="115">
        <v>2.3607916150000001</v>
      </c>
      <c r="J2975" s="115" t="s">
        <v>30</v>
      </c>
      <c r="K2975" s="115">
        <f>INDEX(DatosProcesados!$A$1:$BF$101,MATCH(DataBase!A2975,DatosProcesados!$A$1:$A$101,0),MATCH(DataBase!J2975,DatosProcesados!$A$1:$BF$1,0))</f>
        <v>674881200</v>
      </c>
      <c r="L2975" s="115" t="str">
        <f>INDEX(Modelo!$A$9:$D$89,MATCH(DataBase!$J2975,Modelo!$A$9:$A$89,0),MATCH(DataBase!L$1,Modelo!$A$9:$D$9,0))</f>
        <v>Impacto ambiental</v>
      </c>
      <c r="M2975" s="115" t="str">
        <f>INDEX(Modelo!$A$9:$D$89,MATCH(DataBase!$J2975,Modelo!$A$9:$A$89,0),MATCH(DataBase!M$1,Modelo!$A$9:$D$9,0))</f>
        <v>Pilar 2</v>
      </c>
      <c r="N2975" s="115" t="str">
        <f>INDEX(Modelo!$A$9:$D$89,MATCH(DataBase!$J2975,Modelo!$A$9:$A$89,0),MATCH(DataBase!N$1,Modelo!$A$9:$D$9,0))</f>
        <v>negativo</v>
      </c>
      <c r="O2975" s="115">
        <f t="array" ref="O2975">IF(N2975="negativo",INDEX($AD$3:$AG$51,MATCH(1,($B2975=$AD$3:$AD$51)*($J2975=$AE$3:$AE$51),0),3),IF(N2975="positivo",INDEX($AD$55:$AG$109,MATCH(1,($B2975=$AD$55:$AD$109)*($J2975=$AE$55:$AE$109),0),3)))</f>
        <v>164245847000</v>
      </c>
      <c r="P2975" s="115">
        <f t="array" ref="P2975">IF(N2975="negativo",INDEX($AD$3:$AG$51,MATCH(1,($B2975=$AD$3:$AD$51)*($J2975=$AE$3:$AE$51),0),4),IF(N2975="positivo",INDEX($AD$55:$AG$109,MATCH(1,($B2975=$AD$55:$AD$109)*($J2975=$AE$55:$AE$109),0),4)))</f>
        <v>703830.20400000003</v>
      </c>
      <c r="Q2975" s="115" t="str">
        <f>VLOOKUP(M2975,Modelo!$A$2:$C$7,2,0)</f>
        <v>Acción Climática y Energía</v>
      </c>
      <c r="R2975" s="118">
        <f t="array" ref="R2975">INDEX(Modelo!$F$1:$H$37,MATCH(1,(DataBase!Q2975=Modelo!$G$1:$G$37)*(DataBase!B2975=Modelo!$F$1:$F$37),0),3)</f>
        <v>0.17647058823529413</v>
      </c>
      <c r="S2975" s="115">
        <f t="shared" si="94"/>
        <v>99.589529798699104</v>
      </c>
      <c r="T2975" s="115">
        <f t="shared" si="95"/>
        <v>17.574622905652785</v>
      </c>
    </row>
    <row r="2976" spans="1:20" x14ac:dyDescent="0.3">
      <c r="A2976" s="115" t="s">
        <v>327</v>
      </c>
      <c r="B2976" s="115" t="s">
        <v>313</v>
      </c>
      <c r="C2976" s="115" t="s">
        <v>103</v>
      </c>
      <c r="D2976" s="115" t="s">
        <v>86</v>
      </c>
      <c r="E2976" s="115" t="s">
        <v>86</v>
      </c>
      <c r="F2976" s="115" t="s">
        <v>87</v>
      </c>
      <c r="G2976" s="115">
        <v>2005</v>
      </c>
      <c r="H2976" s="115" t="s">
        <v>328</v>
      </c>
      <c r="I2976" s="115">
        <v>10.521119421</v>
      </c>
      <c r="J2976" s="115" t="s">
        <v>30</v>
      </c>
      <c r="K2976" s="115">
        <f>INDEX(DatosProcesados!$A$1:$BF$101,MATCH(DataBase!A2976,DatosProcesados!$A$1:$A$101,0),MATCH(DataBase!J2976,DatosProcesados!$A$1:$BF$1,0))</f>
        <v>17547413.508717898</v>
      </c>
      <c r="L2976" s="115" t="str">
        <f>INDEX(Modelo!$A$9:$D$89,MATCH(DataBase!$J2976,Modelo!$A$9:$A$89,0),MATCH(DataBase!L$1,Modelo!$A$9:$D$9,0))</f>
        <v>Impacto ambiental</v>
      </c>
      <c r="M2976" s="115" t="str">
        <f>INDEX(Modelo!$A$9:$D$89,MATCH(DataBase!$J2976,Modelo!$A$9:$A$89,0),MATCH(DataBase!M$1,Modelo!$A$9:$D$9,0))</f>
        <v>Pilar 2</v>
      </c>
      <c r="N2976" s="115" t="str">
        <f>INDEX(Modelo!$A$9:$D$89,MATCH(DataBase!$J2976,Modelo!$A$9:$A$89,0),MATCH(DataBase!N$1,Modelo!$A$9:$D$9,0))</f>
        <v>negativo</v>
      </c>
      <c r="O2976" s="115">
        <f t="array" ref="O2976">IF(N2976="negativo",INDEX($AD$3:$AG$51,MATCH(1,($B2976=$AD$3:$AD$51)*($J2976=$AE$3:$AE$51),0),3),IF(N2976="positivo",INDEX($AD$55:$AG$109,MATCH(1,($B2976=$AD$55:$AD$109)*($J2976=$AE$55:$AE$109),0),3)))</f>
        <v>164245847000</v>
      </c>
      <c r="P2976" s="115">
        <f t="array" ref="P2976">IF(N2976="negativo",INDEX($AD$3:$AG$51,MATCH(1,($B2976=$AD$3:$AD$51)*($J2976=$AE$3:$AE$51),0),4),IF(N2976="positivo",INDEX($AD$55:$AG$109,MATCH(1,($B2976=$AD$55:$AD$109)*($J2976=$AE$55:$AE$109),0),4)))</f>
        <v>703830.20400000003</v>
      </c>
      <c r="Q2976" s="115" t="str">
        <f>VLOOKUP(M2976,Modelo!$A$2:$C$7,2,0)</f>
        <v>Acción Climática y Energía</v>
      </c>
      <c r="R2976" s="118">
        <f t="array" ref="R2976">INDEX(Modelo!$F$1:$H$37,MATCH(1,(DataBase!Q2976=Modelo!$G$1:$G$37)*(DataBase!B2976=Modelo!$F$1:$F$37),0),3)</f>
        <v>0.17647058823529413</v>
      </c>
      <c r="S2976" s="115">
        <f t="shared" si="94"/>
        <v>99.989744851519106</v>
      </c>
      <c r="T2976" s="115">
        <f t="shared" si="95"/>
        <v>17.645249091444548</v>
      </c>
    </row>
    <row r="2977" spans="1:20" x14ac:dyDescent="0.3">
      <c r="A2977" s="115" t="s">
        <v>283</v>
      </c>
      <c r="B2977" s="115" t="s">
        <v>216</v>
      </c>
      <c r="C2977" s="115" t="s">
        <v>103</v>
      </c>
      <c r="D2977" s="115" t="s">
        <v>86</v>
      </c>
      <c r="E2977" s="115" t="s">
        <v>86</v>
      </c>
      <c r="F2977" s="115" t="s">
        <v>87</v>
      </c>
      <c r="G2977" s="115">
        <v>1958</v>
      </c>
      <c r="H2977" s="115" t="s">
        <v>125</v>
      </c>
      <c r="I2977" s="115">
        <v>2.0172595470000001</v>
      </c>
      <c r="J2977" s="115" t="s">
        <v>30</v>
      </c>
      <c r="K2977" s="115" t="str">
        <f>INDEX(DatosProcesados!$A$1:$BF$101,MATCH(DataBase!A2977,DatosProcesados!$A$1:$A$101,0),MATCH(DataBase!J2977,DatosProcesados!$A$1:$BF$1,0))</f>
        <v>No informa</v>
      </c>
      <c r="L2977" s="115" t="str">
        <f>INDEX(Modelo!$A$9:$D$89,MATCH(DataBase!$J2977,Modelo!$A$9:$A$89,0),MATCH(DataBase!L$1,Modelo!$A$9:$D$9,0))</f>
        <v>Impacto ambiental</v>
      </c>
      <c r="M2977" s="115" t="str">
        <f>INDEX(Modelo!$A$9:$D$89,MATCH(DataBase!$J2977,Modelo!$A$9:$A$89,0),MATCH(DataBase!M$1,Modelo!$A$9:$D$9,0))</f>
        <v>Pilar 2</v>
      </c>
      <c r="N2977" s="115" t="str">
        <f>INDEX(Modelo!$A$9:$D$89,MATCH(DataBase!$J2977,Modelo!$A$9:$A$89,0),MATCH(DataBase!N$1,Modelo!$A$9:$D$9,0))</f>
        <v>negativo</v>
      </c>
      <c r="O2977" s="115">
        <f t="array" ref="O2977">IF(N2977="negativo",INDEX($AD$3:$AG$51,MATCH(1,($B2977=$AD$3:$AD$51)*($J2977=$AE$3:$AE$51),0),3),IF(N2977="positivo",INDEX($AD$55:$AG$109,MATCH(1,($B2977=$AD$55:$AD$109)*($J2977=$AE$55:$AE$109),0),3)))</f>
        <v>3922210000</v>
      </c>
      <c r="P2977" s="115">
        <f t="array" ref="P2977">IF(N2977="negativo",INDEX($AD$3:$AG$51,MATCH(1,($B2977=$AD$3:$AD$51)*($J2977=$AE$3:$AE$51),0),4),IF(N2977="positivo",INDEX($AD$55:$AG$109,MATCH(1,($B2977=$AD$55:$AD$109)*($J2977=$AE$55:$AE$109),0),4)))</f>
        <v>76961.61</v>
      </c>
      <c r="Q2977" s="115" t="str">
        <f>VLOOKUP(M2977,Modelo!$A$2:$C$7,2,0)</f>
        <v>Acción Climática y Energía</v>
      </c>
      <c r="R2977" s="118">
        <f t="array" ref="R2977">INDEX(Modelo!$F$1:$H$37,MATCH(1,(DataBase!Q2977=Modelo!$G$1:$G$37)*(DataBase!B2977=Modelo!$F$1:$F$37),0),3)</f>
        <v>0.21052631578947367</v>
      </c>
      <c r="S2977" s="115">
        <f t="shared" si="94"/>
        <v>0</v>
      </c>
      <c r="T2977" s="115">
        <f t="shared" si="95"/>
        <v>0</v>
      </c>
    </row>
    <row r="2978" spans="1:20" x14ac:dyDescent="0.3">
      <c r="A2978" s="115" t="s">
        <v>188</v>
      </c>
      <c r="B2978" s="115" t="s">
        <v>84</v>
      </c>
      <c r="C2978" s="115" t="s">
        <v>103</v>
      </c>
      <c r="D2978" s="115" t="s">
        <v>86</v>
      </c>
      <c r="E2978" s="115" t="s">
        <v>87</v>
      </c>
      <c r="F2978" s="115" t="s">
        <v>86</v>
      </c>
      <c r="G2978" s="115">
        <v>1974</v>
      </c>
      <c r="H2978" s="115" t="s">
        <v>125</v>
      </c>
      <c r="I2978" s="115">
        <v>2.2729038500000001</v>
      </c>
      <c r="J2978" s="115" t="s">
        <v>30</v>
      </c>
      <c r="K2978" s="115">
        <f>INDEX(DatosProcesados!$A$1:$BF$101,MATCH(DataBase!A2978,DatosProcesados!$A$1:$A$101,0),MATCH(DataBase!J2978,DatosProcesados!$A$1:$BF$1,0))</f>
        <v>1354899600</v>
      </c>
      <c r="L2978" s="115" t="str">
        <f>INDEX(Modelo!$A$9:$D$89,MATCH(DataBase!$J2978,Modelo!$A$9:$A$89,0),MATCH(DataBase!L$1,Modelo!$A$9:$D$9,0))</f>
        <v>Impacto ambiental</v>
      </c>
      <c r="M2978" s="115" t="str">
        <f>INDEX(Modelo!$A$9:$D$89,MATCH(DataBase!$J2978,Modelo!$A$9:$A$89,0),MATCH(DataBase!M$1,Modelo!$A$9:$D$9,0))</f>
        <v>Pilar 2</v>
      </c>
      <c r="N2978" s="115" t="str">
        <f>INDEX(Modelo!$A$9:$D$89,MATCH(DataBase!$J2978,Modelo!$A$9:$A$89,0),MATCH(DataBase!N$1,Modelo!$A$9:$D$9,0))</f>
        <v>negativo</v>
      </c>
      <c r="O2978" s="115">
        <f t="array" ref="O2978">IF(N2978="negativo",INDEX($AD$3:$AG$51,MATCH(1,($B2978=$AD$3:$AD$51)*($J2978=$AE$3:$AE$51),0),3),IF(N2978="positivo",INDEX($AD$55:$AG$109,MATCH(1,($B2978=$AD$55:$AD$109)*($J2978=$AE$55:$AE$109),0),3)))</f>
        <v>68145000000</v>
      </c>
      <c r="P2978" s="115">
        <f t="array" ref="P2978">IF(N2978="negativo",INDEX($AD$3:$AG$51,MATCH(1,($B2978=$AD$3:$AD$51)*($J2978=$AE$3:$AE$51),0),4),IF(N2978="positivo",INDEX($AD$55:$AG$109,MATCH(1,($B2978=$AD$55:$AD$109)*($J2978=$AE$55:$AE$109),0),4)))</f>
        <v>8995356</v>
      </c>
      <c r="Q2978" s="115" t="str">
        <f>VLOOKUP(M2978,Modelo!$A$2:$C$7,2,0)</f>
        <v>Acción Climática y Energía</v>
      </c>
      <c r="R2978" s="118">
        <f t="array" ref="R2978">INDEX(Modelo!$F$1:$H$37,MATCH(1,(DataBase!Q2978=Modelo!$G$1:$G$37)*(DataBase!B2978=Modelo!$F$1:$F$37),0),3)</f>
        <v>0.11764705882352941</v>
      </c>
      <c r="S2978" s="115">
        <f t="shared" si="94"/>
        <v>98.024679828187544</v>
      </c>
      <c r="T2978" s="115">
        <f t="shared" si="95"/>
        <v>11.532315273904416</v>
      </c>
    </row>
    <row r="2979" spans="1:20" x14ac:dyDescent="0.3">
      <c r="A2979" s="115" t="s">
        <v>199</v>
      </c>
      <c r="B2979" s="115" t="s">
        <v>84</v>
      </c>
      <c r="C2979" s="115" t="s">
        <v>103</v>
      </c>
      <c r="D2979" s="115" t="s">
        <v>86</v>
      </c>
      <c r="E2979" s="115" t="s">
        <v>86</v>
      </c>
      <c r="F2979" s="115" t="s">
        <v>87</v>
      </c>
      <c r="G2979" s="115">
        <v>2015</v>
      </c>
      <c r="H2979" s="115" t="s">
        <v>125</v>
      </c>
      <c r="I2979" s="115">
        <v>0.70314701400000001</v>
      </c>
      <c r="J2979" s="115" t="s">
        <v>30</v>
      </c>
      <c r="K2979" s="115" t="str">
        <f>INDEX(DatosProcesados!$A$1:$BF$101,MATCH(DataBase!A2979,DatosProcesados!$A$1:$A$101,0),MATCH(DataBase!J2979,DatosProcesados!$A$1:$BF$1,0))</f>
        <v>No informa</v>
      </c>
      <c r="L2979" s="115" t="str">
        <f>INDEX(Modelo!$A$9:$D$89,MATCH(DataBase!$J2979,Modelo!$A$9:$A$89,0),MATCH(DataBase!L$1,Modelo!$A$9:$D$9,0))</f>
        <v>Impacto ambiental</v>
      </c>
      <c r="M2979" s="115" t="str">
        <f>INDEX(Modelo!$A$9:$D$89,MATCH(DataBase!$J2979,Modelo!$A$9:$A$89,0),MATCH(DataBase!M$1,Modelo!$A$9:$D$9,0))</f>
        <v>Pilar 2</v>
      </c>
      <c r="N2979" s="115" t="str">
        <f>INDEX(Modelo!$A$9:$D$89,MATCH(DataBase!$J2979,Modelo!$A$9:$A$89,0),MATCH(DataBase!N$1,Modelo!$A$9:$D$9,0))</f>
        <v>negativo</v>
      </c>
      <c r="O2979" s="115">
        <f t="array" ref="O2979">IF(N2979="negativo",INDEX($AD$3:$AG$51,MATCH(1,($B2979=$AD$3:$AD$51)*($J2979=$AE$3:$AE$51),0),3),IF(N2979="positivo",INDEX($AD$55:$AG$109,MATCH(1,($B2979=$AD$55:$AD$109)*($J2979=$AE$55:$AE$109),0),3)))</f>
        <v>68145000000</v>
      </c>
      <c r="P2979" s="115">
        <f t="array" ref="P2979">IF(N2979="negativo",INDEX($AD$3:$AG$51,MATCH(1,($B2979=$AD$3:$AD$51)*($J2979=$AE$3:$AE$51),0),4),IF(N2979="positivo",INDEX($AD$55:$AG$109,MATCH(1,($B2979=$AD$55:$AD$109)*($J2979=$AE$55:$AE$109),0),4)))</f>
        <v>8995356</v>
      </c>
      <c r="Q2979" s="115" t="str">
        <f>VLOOKUP(M2979,Modelo!$A$2:$C$7,2,0)</f>
        <v>Acción Climática y Energía</v>
      </c>
      <c r="R2979" s="118">
        <f t="array" ref="R2979">INDEX(Modelo!$F$1:$H$37,MATCH(1,(DataBase!Q2979=Modelo!$G$1:$G$37)*(DataBase!B2979=Modelo!$F$1:$F$37),0),3)</f>
        <v>0.11764705882352941</v>
      </c>
      <c r="S2979" s="115">
        <f t="shared" si="94"/>
        <v>0</v>
      </c>
      <c r="T2979" s="115">
        <f t="shared" si="95"/>
        <v>0</v>
      </c>
    </row>
    <row r="2980" spans="1:20" x14ac:dyDescent="0.3">
      <c r="A2980" s="115" t="s">
        <v>215</v>
      </c>
      <c r="B2980" s="115" t="s">
        <v>216</v>
      </c>
      <c r="C2980" s="115" t="s">
        <v>97</v>
      </c>
      <c r="D2980" s="115" t="s">
        <v>86</v>
      </c>
      <c r="E2980" s="115" t="s">
        <v>86</v>
      </c>
      <c r="F2980" s="115" t="s">
        <v>86</v>
      </c>
      <c r="G2980" s="115">
        <v>1956</v>
      </c>
      <c r="H2980" s="115" t="s">
        <v>125</v>
      </c>
      <c r="I2980" s="115">
        <v>25.860914507</v>
      </c>
      <c r="J2980" s="115" t="s">
        <v>30</v>
      </c>
      <c r="K2980" s="115" t="str">
        <f>INDEX(DatosProcesados!$A$1:$BF$101,MATCH(DataBase!A2980,DatosProcesados!$A$1:$A$101,0),MATCH(DataBase!J2980,DatosProcesados!$A$1:$BF$1,0))</f>
        <v>No informa</v>
      </c>
      <c r="L2980" s="115" t="str">
        <f>INDEX(Modelo!$A$9:$D$89,MATCH(DataBase!$J2980,Modelo!$A$9:$A$89,0),MATCH(DataBase!L$1,Modelo!$A$9:$D$9,0))</f>
        <v>Impacto ambiental</v>
      </c>
      <c r="M2980" s="115" t="str">
        <f>INDEX(Modelo!$A$9:$D$89,MATCH(DataBase!$J2980,Modelo!$A$9:$A$89,0),MATCH(DataBase!M$1,Modelo!$A$9:$D$9,0))</f>
        <v>Pilar 2</v>
      </c>
      <c r="N2980" s="115" t="str">
        <f>INDEX(Modelo!$A$9:$D$89,MATCH(DataBase!$J2980,Modelo!$A$9:$A$89,0),MATCH(DataBase!N$1,Modelo!$A$9:$D$9,0))</f>
        <v>negativo</v>
      </c>
      <c r="O2980" s="115">
        <f t="array" ref="O2980">IF(N2980="negativo",INDEX($AD$3:$AG$51,MATCH(1,($B2980=$AD$3:$AD$51)*($J2980=$AE$3:$AE$51),0),3),IF(N2980="positivo",INDEX($AD$55:$AG$109,MATCH(1,($B2980=$AD$55:$AD$109)*($J2980=$AE$55:$AE$109),0),3)))</f>
        <v>3922210000</v>
      </c>
      <c r="P2980" s="115">
        <f t="array" ref="P2980">IF(N2980="negativo",INDEX($AD$3:$AG$51,MATCH(1,($B2980=$AD$3:$AD$51)*($J2980=$AE$3:$AE$51),0),4),IF(N2980="positivo",INDEX($AD$55:$AG$109,MATCH(1,($B2980=$AD$55:$AD$109)*($J2980=$AE$55:$AE$109),0),4)))</f>
        <v>76961.61</v>
      </c>
      <c r="Q2980" s="115" t="str">
        <f>VLOOKUP(M2980,Modelo!$A$2:$C$7,2,0)</f>
        <v>Acción Climática y Energía</v>
      </c>
      <c r="R2980" s="118">
        <f t="array" ref="R2980">INDEX(Modelo!$F$1:$H$37,MATCH(1,(DataBase!Q2980=Modelo!$G$1:$G$37)*(DataBase!B2980=Modelo!$F$1:$F$37),0),3)</f>
        <v>0.21052631578947367</v>
      </c>
      <c r="S2980" s="115">
        <f t="shared" si="94"/>
        <v>0</v>
      </c>
      <c r="T2980" s="115">
        <f t="shared" si="95"/>
        <v>0</v>
      </c>
    </row>
    <row r="2981" spans="1:20" x14ac:dyDescent="0.3">
      <c r="A2981" s="115" t="s">
        <v>257</v>
      </c>
      <c r="B2981" s="115" t="s">
        <v>216</v>
      </c>
      <c r="C2981" s="115" t="s">
        <v>97</v>
      </c>
      <c r="D2981" s="115" t="s">
        <v>86</v>
      </c>
      <c r="E2981" s="115" t="s">
        <v>87</v>
      </c>
      <c r="F2981" s="115" t="s">
        <v>87</v>
      </c>
      <c r="G2981" s="115">
        <v>1898</v>
      </c>
      <c r="H2981" s="115" t="s">
        <v>167</v>
      </c>
      <c r="I2981" s="115">
        <v>2.4260392159999999</v>
      </c>
      <c r="J2981" s="115" t="s">
        <v>30</v>
      </c>
      <c r="K2981" s="115">
        <f>INDEX(DatosProcesados!$A$1:$BF$101,MATCH(DataBase!A2981,DatosProcesados!$A$1:$A$101,0),MATCH(DataBase!J2981,DatosProcesados!$A$1:$BF$1,0))</f>
        <v>59979600</v>
      </c>
      <c r="L2981" s="115" t="str">
        <f>INDEX(Modelo!$A$9:$D$89,MATCH(DataBase!$J2981,Modelo!$A$9:$A$89,0),MATCH(DataBase!L$1,Modelo!$A$9:$D$9,0))</f>
        <v>Impacto ambiental</v>
      </c>
      <c r="M2981" s="115" t="str">
        <f>INDEX(Modelo!$A$9:$D$89,MATCH(DataBase!$J2981,Modelo!$A$9:$A$89,0),MATCH(DataBase!M$1,Modelo!$A$9:$D$9,0))</f>
        <v>Pilar 2</v>
      </c>
      <c r="N2981" s="115" t="str">
        <f>INDEX(Modelo!$A$9:$D$89,MATCH(DataBase!$J2981,Modelo!$A$9:$A$89,0),MATCH(DataBase!N$1,Modelo!$A$9:$D$9,0))</f>
        <v>negativo</v>
      </c>
      <c r="O2981" s="115">
        <f t="array" ref="O2981">IF(N2981="negativo",INDEX($AD$3:$AG$51,MATCH(1,($B2981=$AD$3:$AD$51)*($J2981=$AE$3:$AE$51),0),3),IF(N2981="positivo",INDEX($AD$55:$AG$109,MATCH(1,($B2981=$AD$55:$AD$109)*($J2981=$AE$55:$AE$109),0),3)))</f>
        <v>3922210000</v>
      </c>
      <c r="P2981" s="115">
        <f t="array" ref="P2981">IF(N2981="negativo",INDEX($AD$3:$AG$51,MATCH(1,($B2981=$AD$3:$AD$51)*($J2981=$AE$3:$AE$51),0),4),IF(N2981="positivo",INDEX($AD$55:$AG$109,MATCH(1,($B2981=$AD$55:$AD$109)*($J2981=$AE$55:$AE$109),0),4)))</f>
        <v>76961.61</v>
      </c>
      <c r="Q2981" s="115" t="str">
        <f>VLOOKUP(M2981,Modelo!$A$2:$C$7,2,0)</f>
        <v>Acción Climática y Energía</v>
      </c>
      <c r="R2981" s="118">
        <f t="array" ref="R2981">INDEX(Modelo!$F$1:$H$37,MATCH(1,(DataBase!Q2981=Modelo!$G$1:$G$37)*(DataBase!B2981=Modelo!$F$1:$F$37),0),3)</f>
        <v>0.21052631578947367</v>
      </c>
      <c r="S2981" s="115">
        <f t="shared" si="94"/>
        <v>98.47270253702078</v>
      </c>
      <c r="T2981" s="115">
        <f t="shared" si="95"/>
        <v>20.731095270951741</v>
      </c>
    </row>
    <row r="2982" spans="1:20" x14ac:dyDescent="0.3">
      <c r="A2982" s="115" t="s">
        <v>301</v>
      </c>
      <c r="B2982" s="115" t="s">
        <v>216</v>
      </c>
      <c r="C2982" s="115" t="s">
        <v>103</v>
      </c>
      <c r="D2982" s="115" t="s">
        <v>86</v>
      </c>
      <c r="E2982" s="115" t="s">
        <v>87</v>
      </c>
      <c r="F2982" s="115" t="s">
        <v>86</v>
      </c>
      <c r="G2982" s="115">
        <v>1998</v>
      </c>
      <c r="H2982" s="115" t="s">
        <v>125</v>
      </c>
      <c r="I2982" s="115">
        <v>1.697301486</v>
      </c>
      <c r="J2982" s="115" t="s">
        <v>30</v>
      </c>
      <c r="K2982" s="115">
        <f>INDEX(DatosProcesados!$A$1:$BF$101,MATCH(DataBase!A2982,DatosProcesados!$A$1:$A$101,0),MATCH(DataBase!J2982,DatosProcesados!$A$1:$BF$1,0))</f>
        <v>359125200</v>
      </c>
      <c r="L2982" s="115" t="str">
        <f>INDEX(Modelo!$A$9:$D$89,MATCH(DataBase!$J2982,Modelo!$A$9:$A$89,0),MATCH(DataBase!L$1,Modelo!$A$9:$D$9,0))</f>
        <v>Impacto ambiental</v>
      </c>
      <c r="M2982" s="115" t="str">
        <f>INDEX(Modelo!$A$9:$D$89,MATCH(DataBase!$J2982,Modelo!$A$9:$A$89,0),MATCH(DataBase!M$1,Modelo!$A$9:$D$9,0))</f>
        <v>Pilar 2</v>
      </c>
      <c r="N2982" s="115" t="str">
        <f>INDEX(Modelo!$A$9:$D$89,MATCH(DataBase!$J2982,Modelo!$A$9:$A$89,0),MATCH(DataBase!N$1,Modelo!$A$9:$D$9,0))</f>
        <v>negativo</v>
      </c>
      <c r="O2982" s="115">
        <f t="array" ref="O2982">IF(N2982="negativo",INDEX($AD$3:$AG$51,MATCH(1,($B2982=$AD$3:$AD$51)*($J2982=$AE$3:$AE$51),0),3),IF(N2982="positivo",INDEX($AD$55:$AG$109,MATCH(1,($B2982=$AD$55:$AD$109)*($J2982=$AE$55:$AE$109),0),3)))</f>
        <v>3922210000</v>
      </c>
      <c r="P2982" s="115">
        <f t="array" ref="P2982">IF(N2982="negativo",INDEX($AD$3:$AG$51,MATCH(1,($B2982=$AD$3:$AD$51)*($J2982=$AE$3:$AE$51),0),4),IF(N2982="positivo",INDEX($AD$55:$AG$109,MATCH(1,($B2982=$AD$55:$AD$109)*($J2982=$AE$55:$AE$109),0),4)))</f>
        <v>76961.61</v>
      </c>
      <c r="Q2982" s="115" t="str">
        <f>VLOOKUP(M2982,Modelo!$A$2:$C$7,2,0)</f>
        <v>Acción Climática y Energía</v>
      </c>
      <c r="R2982" s="118">
        <f t="array" ref="R2982">INDEX(Modelo!$F$1:$H$37,MATCH(1,(DataBase!Q2982=Modelo!$G$1:$G$37)*(DataBase!B2982=Modelo!$F$1:$F$37),0),3)</f>
        <v>0.21052631578947367</v>
      </c>
      <c r="S2982" s="115">
        <f t="shared" si="94"/>
        <v>90.845587467951219</v>
      </c>
      <c r="T2982" s="115">
        <f t="shared" si="95"/>
        <v>19.12538683535815</v>
      </c>
    </row>
    <row r="2983" spans="1:20" x14ac:dyDescent="0.3">
      <c r="A2983" s="115" t="s">
        <v>352</v>
      </c>
      <c r="B2983" s="115" t="s">
        <v>313</v>
      </c>
      <c r="C2983" s="115" t="s">
        <v>103</v>
      </c>
      <c r="D2983" s="115" t="s">
        <v>87</v>
      </c>
      <c r="E2983" s="115" t="s">
        <v>87</v>
      </c>
      <c r="F2983" s="115" t="s">
        <v>87</v>
      </c>
      <c r="G2983" s="115">
        <v>1969</v>
      </c>
      <c r="H2983" s="115" t="s">
        <v>353</v>
      </c>
      <c r="I2983" s="115">
        <v>3.188315636</v>
      </c>
      <c r="J2983" s="115" t="s">
        <v>30</v>
      </c>
      <c r="K2983" s="115" t="str">
        <f>INDEX(DatosProcesados!$A$1:$BF$101,MATCH(DataBase!A2983,DatosProcesados!$A$1:$A$101,0),MATCH(DataBase!J2983,DatosProcesados!$A$1:$BF$1,0))</f>
        <v>No informa</v>
      </c>
      <c r="L2983" s="115" t="str">
        <f>INDEX(Modelo!$A$9:$D$89,MATCH(DataBase!$J2983,Modelo!$A$9:$A$89,0),MATCH(DataBase!L$1,Modelo!$A$9:$D$9,0))</f>
        <v>Impacto ambiental</v>
      </c>
      <c r="M2983" s="115" t="str">
        <f>INDEX(Modelo!$A$9:$D$89,MATCH(DataBase!$J2983,Modelo!$A$9:$A$89,0),MATCH(DataBase!M$1,Modelo!$A$9:$D$9,0))</f>
        <v>Pilar 2</v>
      </c>
      <c r="N2983" s="115" t="str">
        <f>INDEX(Modelo!$A$9:$D$89,MATCH(DataBase!$J2983,Modelo!$A$9:$A$89,0),MATCH(DataBase!N$1,Modelo!$A$9:$D$9,0))</f>
        <v>negativo</v>
      </c>
      <c r="O2983" s="115">
        <f t="array" ref="O2983">IF(N2983="negativo",INDEX($AD$3:$AG$51,MATCH(1,($B2983=$AD$3:$AD$51)*($J2983=$AE$3:$AE$51),0),3),IF(N2983="positivo",INDEX($AD$55:$AG$109,MATCH(1,($B2983=$AD$55:$AD$109)*($J2983=$AE$55:$AE$109),0),3)))</f>
        <v>164245847000</v>
      </c>
      <c r="P2983" s="115">
        <f t="array" ref="P2983">IF(N2983="negativo",INDEX($AD$3:$AG$51,MATCH(1,($B2983=$AD$3:$AD$51)*($J2983=$AE$3:$AE$51),0),4),IF(N2983="positivo",INDEX($AD$55:$AG$109,MATCH(1,($B2983=$AD$55:$AD$109)*($J2983=$AE$55:$AE$109),0),4)))</f>
        <v>703830.20400000003</v>
      </c>
      <c r="Q2983" s="115" t="str">
        <f>VLOOKUP(M2983,Modelo!$A$2:$C$7,2,0)</f>
        <v>Acción Climática y Energía</v>
      </c>
      <c r="R2983" s="118">
        <f t="array" ref="R2983">INDEX(Modelo!$F$1:$H$37,MATCH(1,(DataBase!Q2983=Modelo!$G$1:$G$37)*(DataBase!B2983=Modelo!$F$1:$F$37),0),3)</f>
        <v>0.17647058823529413</v>
      </c>
      <c r="S2983" s="115">
        <f t="shared" si="94"/>
        <v>0</v>
      </c>
      <c r="T2983" s="115">
        <f t="shared" si="95"/>
        <v>0</v>
      </c>
    </row>
    <row r="2984" spans="1:20" x14ac:dyDescent="0.3">
      <c r="A2984" s="115" t="s">
        <v>427</v>
      </c>
      <c r="B2984" s="115" t="s">
        <v>407</v>
      </c>
      <c r="C2984" s="115" t="s">
        <v>103</v>
      </c>
      <c r="D2984" s="115" t="s">
        <v>86</v>
      </c>
      <c r="E2984" s="115" t="s">
        <v>86</v>
      </c>
      <c r="F2984" s="115" t="s">
        <v>87</v>
      </c>
      <c r="G2984" s="115">
        <v>2020</v>
      </c>
      <c r="H2984" s="115" t="s">
        <v>428</v>
      </c>
      <c r="I2984" s="115">
        <v>1.943851598</v>
      </c>
      <c r="J2984" s="115" t="s">
        <v>30</v>
      </c>
      <c r="K2984" s="115">
        <f>INDEX(DatosProcesados!$A$1:$BF$101,MATCH(DataBase!A2984,DatosProcesados!$A$1:$A$101,0),MATCH(DataBase!J2984,DatosProcesados!$A$1:$BF$1,0))</f>
        <v>3840000000</v>
      </c>
      <c r="L2984" s="115" t="str">
        <f>INDEX(Modelo!$A$9:$D$89,MATCH(DataBase!$J2984,Modelo!$A$9:$A$89,0),MATCH(DataBase!L$1,Modelo!$A$9:$D$9,0))</f>
        <v>Impacto ambiental</v>
      </c>
      <c r="M2984" s="115" t="str">
        <f>INDEX(Modelo!$A$9:$D$89,MATCH(DataBase!$J2984,Modelo!$A$9:$A$89,0),MATCH(DataBase!M$1,Modelo!$A$9:$D$9,0))</f>
        <v>Pilar 2</v>
      </c>
      <c r="N2984" s="115" t="str">
        <f>INDEX(Modelo!$A$9:$D$89,MATCH(DataBase!$J2984,Modelo!$A$9:$A$89,0),MATCH(DataBase!N$1,Modelo!$A$9:$D$9,0))</f>
        <v>negativo</v>
      </c>
      <c r="O2984" s="115">
        <f t="array" ref="O2984">IF(N2984="negativo",INDEX($AD$3:$AG$51,MATCH(1,($B2984=$AD$3:$AD$51)*($J2984=$AE$3:$AE$51),0),3),IF(N2984="positivo",INDEX($AD$55:$AG$109,MATCH(1,($B2984=$AD$55:$AD$109)*($J2984=$AE$55:$AE$109),0),3)))</f>
        <v>29563200000</v>
      </c>
      <c r="P2984" s="115">
        <f t="array" ref="P2984">IF(N2984="negativo",INDEX($AD$3:$AG$51,MATCH(1,($B2984=$AD$3:$AD$51)*($J2984=$AE$3:$AE$51),0),4),IF(N2984="positivo",INDEX($AD$55:$AG$109,MATCH(1,($B2984=$AD$55:$AD$109)*($J2984=$AE$55:$AE$109),0),4)))</f>
        <v>1349415414</v>
      </c>
      <c r="Q2984" s="115" t="str">
        <f>VLOOKUP(M2984,Modelo!$A$2:$C$7,2,0)</f>
        <v>Acción Climática y Energía</v>
      </c>
      <c r="R2984" s="118">
        <f t="array" ref="R2984">INDEX(Modelo!$F$1:$H$37,MATCH(1,(DataBase!Q2984=Modelo!$G$1:$G$37)*(DataBase!B2984=Modelo!$F$1:$F$37),0),3)</f>
        <v>0.19230769230769232</v>
      </c>
      <c r="S2984" s="115">
        <f t="shared" si="94"/>
        <v>91.17245480340182</v>
      </c>
      <c r="T2984" s="115">
        <f t="shared" si="95"/>
        <v>17.533164385269583</v>
      </c>
    </row>
    <row r="2985" spans="1:20" x14ac:dyDescent="0.3">
      <c r="A2985" s="115" t="s">
        <v>333</v>
      </c>
      <c r="B2985" s="115" t="s">
        <v>313</v>
      </c>
      <c r="C2985" s="115" t="s">
        <v>103</v>
      </c>
      <c r="D2985" s="115" t="s">
        <v>86</v>
      </c>
      <c r="E2985" s="115" t="s">
        <v>86</v>
      </c>
      <c r="F2985" s="115" t="s">
        <v>87</v>
      </c>
      <c r="G2985" s="115">
        <v>1952</v>
      </c>
      <c r="H2985" s="115" t="s">
        <v>177</v>
      </c>
      <c r="I2985" s="115">
        <v>5.9910971069999999</v>
      </c>
      <c r="J2985" s="115" t="s">
        <v>30</v>
      </c>
      <c r="K2985" s="115">
        <f>INDEX(DatosProcesados!$A$1:$BF$101,MATCH(DataBase!A2985,DatosProcesados!$A$1:$A$101,0),MATCH(DataBase!J2985,DatosProcesados!$A$1:$BF$1,0))</f>
        <v>262474164</v>
      </c>
      <c r="L2985" s="115" t="str">
        <f>INDEX(Modelo!$A$9:$D$89,MATCH(DataBase!$J2985,Modelo!$A$9:$A$89,0),MATCH(DataBase!L$1,Modelo!$A$9:$D$9,0))</f>
        <v>Impacto ambiental</v>
      </c>
      <c r="M2985" s="115" t="str">
        <f>INDEX(Modelo!$A$9:$D$89,MATCH(DataBase!$J2985,Modelo!$A$9:$A$89,0),MATCH(DataBase!M$1,Modelo!$A$9:$D$9,0))</f>
        <v>Pilar 2</v>
      </c>
      <c r="N2985" s="115" t="str">
        <f>INDEX(Modelo!$A$9:$D$89,MATCH(DataBase!$J2985,Modelo!$A$9:$A$89,0),MATCH(DataBase!N$1,Modelo!$A$9:$D$9,0))</f>
        <v>negativo</v>
      </c>
      <c r="O2985" s="115">
        <f t="array" ref="O2985">IF(N2985="negativo",INDEX($AD$3:$AG$51,MATCH(1,($B2985=$AD$3:$AD$51)*($J2985=$AE$3:$AE$51),0),3),IF(N2985="positivo",INDEX($AD$55:$AG$109,MATCH(1,($B2985=$AD$55:$AD$109)*($J2985=$AE$55:$AE$109),0),3)))</f>
        <v>164245847000</v>
      </c>
      <c r="P2985" s="115">
        <f t="array" ref="P2985">IF(N2985="negativo",INDEX($AD$3:$AG$51,MATCH(1,($B2985=$AD$3:$AD$51)*($J2985=$AE$3:$AE$51),0),4),IF(N2985="positivo",INDEX($AD$55:$AG$109,MATCH(1,($B2985=$AD$55:$AD$109)*($J2985=$AE$55:$AE$109),0),4)))</f>
        <v>703830.20400000003</v>
      </c>
      <c r="Q2985" s="115" t="str">
        <f>VLOOKUP(M2985,Modelo!$A$2:$C$7,2,0)</f>
        <v>Acción Climática y Energía</v>
      </c>
      <c r="R2985" s="118">
        <f t="array" ref="R2985">INDEX(Modelo!$F$1:$H$37,MATCH(1,(DataBase!Q2985=Modelo!$G$1:$G$37)*(DataBase!B2985=Modelo!$F$1:$F$37),0),3)</f>
        <v>0.17647058823529413</v>
      </c>
      <c r="S2985" s="115">
        <f t="shared" si="94"/>
        <v>99.840622176860734</v>
      </c>
      <c r="T2985" s="115">
        <f t="shared" si="95"/>
        <v>17.618933325328367</v>
      </c>
    </row>
    <row r="2986" spans="1:20" x14ac:dyDescent="0.3">
      <c r="A2986" s="115" t="s">
        <v>371</v>
      </c>
      <c r="B2986" s="115" t="s">
        <v>313</v>
      </c>
      <c r="C2986" s="115" t="s">
        <v>103</v>
      </c>
      <c r="D2986" s="115" t="s">
        <v>87</v>
      </c>
      <c r="E2986" s="115" t="s">
        <v>86</v>
      </c>
      <c r="F2986" s="115" t="s">
        <v>87</v>
      </c>
      <c r="G2986" s="115">
        <v>1977</v>
      </c>
      <c r="H2986" s="115" t="s">
        <v>281</v>
      </c>
      <c r="I2986" s="115">
        <v>2.002301595</v>
      </c>
      <c r="J2986" s="115" t="s">
        <v>30</v>
      </c>
      <c r="K2986" s="115" t="str">
        <f>INDEX(DatosProcesados!$A$1:$BF$101,MATCH(DataBase!A2986,DatosProcesados!$A$1:$A$101,0),MATCH(DataBase!J2986,DatosProcesados!$A$1:$BF$1,0))</f>
        <v>No informa</v>
      </c>
      <c r="L2986" s="115" t="str">
        <f>INDEX(Modelo!$A$9:$D$89,MATCH(DataBase!$J2986,Modelo!$A$9:$A$89,0),MATCH(DataBase!L$1,Modelo!$A$9:$D$9,0))</f>
        <v>Impacto ambiental</v>
      </c>
      <c r="M2986" s="115" t="str">
        <f>INDEX(Modelo!$A$9:$D$89,MATCH(DataBase!$J2986,Modelo!$A$9:$A$89,0),MATCH(DataBase!M$1,Modelo!$A$9:$D$9,0))</f>
        <v>Pilar 2</v>
      </c>
      <c r="N2986" s="115" t="str">
        <f>INDEX(Modelo!$A$9:$D$89,MATCH(DataBase!$J2986,Modelo!$A$9:$A$89,0),MATCH(DataBase!N$1,Modelo!$A$9:$D$9,0))</f>
        <v>negativo</v>
      </c>
      <c r="O2986" s="115">
        <f t="array" ref="O2986">IF(N2986="negativo",INDEX($AD$3:$AG$51,MATCH(1,($B2986=$AD$3:$AD$51)*($J2986=$AE$3:$AE$51),0),3),IF(N2986="positivo",INDEX($AD$55:$AG$109,MATCH(1,($B2986=$AD$55:$AD$109)*($J2986=$AE$55:$AE$109),0),3)))</f>
        <v>164245847000</v>
      </c>
      <c r="P2986" s="115">
        <f t="array" ref="P2986">IF(N2986="negativo",INDEX($AD$3:$AG$51,MATCH(1,($B2986=$AD$3:$AD$51)*($J2986=$AE$3:$AE$51),0),4),IF(N2986="positivo",INDEX($AD$55:$AG$109,MATCH(1,($B2986=$AD$55:$AD$109)*($J2986=$AE$55:$AE$109),0),4)))</f>
        <v>703830.20400000003</v>
      </c>
      <c r="Q2986" s="115" t="str">
        <f>VLOOKUP(M2986,Modelo!$A$2:$C$7,2,0)</f>
        <v>Acción Climática y Energía</v>
      </c>
      <c r="R2986" s="118">
        <f t="array" ref="R2986">INDEX(Modelo!$F$1:$H$37,MATCH(1,(DataBase!Q2986=Modelo!$G$1:$G$37)*(DataBase!B2986=Modelo!$F$1:$F$37),0),3)</f>
        <v>0.17647058823529413</v>
      </c>
      <c r="S2986" s="115">
        <f t="shared" si="94"/>
        <v>0</v>
      </c>
      <c r="T2986" s="115">
        <f t="shared" si="95"/>
        <v>0</v>
      </c>
    </row>
    <row r="2987" spans="1:20" x14ac:dyDescent="0.3">
      <c r="A2987" s="115" t="s">
        <v>469</v>
      </c>
      <c r="B2987" s="115" t="s">
        <v>467</v>
      </c>
      <c r="C2987" s="115" t="s">
        <v>103</v>
      </c>
      <c r="D2987" s="115" t="s">
        <v>87</v>
      </c>
      <c r="E2987" s="115" t="s">
        <v>86</v>
      </c>
      <c r="F2987" s="115" t="s">
        <v>87</v>
      </c>
      <c r="G2987" s="115">
        <v>1971</v>
      </c>
      <c r="H2987" s="115" t="s">
        <v>244</v>
      </c>
      <c r="I2987" s="115">
        <v>2.1567474139999998</v>
      </c>
      <c r="J2987" s="115" t="s">
        <v>30</v>
      </c>
      <c r="K2987" s="115" t="str">
        <f>INDEX(DatosProcesados!$A$1:$BF$101,MATCH(DataBase!A2987,DatosProcesados!$A$1:$A$101,0),MATCH(DataBase!J2987,DatosProcesados!$A$1:$BF$1,0))</f>
        <v>No informa</v>
      </c>
      <c r="L2987" s="115" t="str">
        <f>INDEX(Modelo!$A$9:$D$89,MATCH(DataBase!$J2987,Modelo!$A$9:$A$89,0),MATCH(DataBase!L$1,Modelo!$A$9:$D$9,0))</f>
        <v>Impacto ambiental</v>
      </c>
      <c r="M2987" s="115" t="str">
        <f>INDEX(Modelo!$A$9:$D$89,MATCH(DataBase!$J2987,Modelo!$A$9:$A$89,0),MATCH(DataBase!M$1,Modelo!$A$9:$D$9,0))</f>
        <v>Pilar 2</v>
      </c>
      <c r="N2987" s="115" t="str">
        <f>INDEX(Modelo!$A$9:$D$89,MATCH(DataBase!$J2987,Modelo!$A$9:$A$89,0),MATCH(DataBase!N$1,Modelo!$A$9:$D$9,0))</f>
        <v>negativo</v>
      </c>
      <c r="O2987" s="115">
        <f t="array" ref="O2987">IF(N2987="negativo",INDEX($AD$3:$AG$51,MATCH(1,($B2987=$AD$3:$AD$51)*($J2987=$AE$3:$AE$51),0),3),IF(N2987="positivo",INDEX($AD$55:$AG$109,MATCH(1,($B2987=$AD$55:$AD$109)*($J2987=$AE$55:$AE$109),0),3)))</f>
        <v>137771314.99200001</v>
      </c>
      <c r="P2987" s="115">
        <f t="array" ref="P2987">IF(N2987="negativo",INDEX($AD$3:$AG$51,MATCH(1,($B2987=$AD$3:$AD$51)*($J2987=$AE$3:$AE$51),0),4),IF(N2987="positivo",INDEX($AD$55:$AG$109,MATCH(1,($B2987=$AD$55:$AD$109)*($J2987=$AE$55:$AE$109),0),4)))</f>
        <v>137771314.99200001</v>
      </c>
      <c r="Q2987" s="115" t="str">
        <f>VLOOKUP(M2987,Modelo!$A$2:$C$7,2,0)</f>
        <v>Acción Climática y Energía</v>
      </c>
      <c r="R2987" s="118">
        <f t="array" ref="R2987">INDEX(Modelo!$F$1:$H$37,MATCH(1,(DataBase!Q2987=Modelo!$G$1:$G$37)*(DataBase!B2987=Modelo!$F$1:$F$37),0),3)</f>
        <v>0.19047619047619047</v>
      </c>
      <c r="S2987" s="115">
        <f t="shared" si="94"/>
        <v>0</v>
      </c>
      <c r="T2987" s="115">
        <f t="shared" si="95"/>
        <v>0</v>
      </c>
    </row>
    <row r="2988" spans="1:20" x14ac:dyDescent="0.3">
      <c r="A2988" s="115" t="s">
        <v>357</v>
      </c>
      <c r="B2988" s="115" t="s">
        <v>313</v>
      </c>
      <c r="C2988" s="115" t="s">
        <v>103</v>
      </c>
      <c r="D2988" s="115" t="s">
        <v>86</v>
      </c>
      <c r="E2988" s="115" t="s">
        <v>86</v>
      </c>
      <c r="F2988" s="115" t="s">
        <v>87</v>
      </c>
      <c r="G2988" s="115">
        <v>2009</v>
      </c>
      <c r="H2988" s="115" t="s">
        <v>358</v>
      </c>
      <c r="I2988" s="115">
        <v>2.8694480090000001</v>
      </c>
      <c r="J2988" s="115" t="s">
        <v>30</v>
      </c>
      <c r="K2988" s="115" t="str">
        <f>INDEX(DatosProcesados!$A$1:$BF$101,MATCH(DataBase!A2988,DatosProcesados!$A$1:$A$101,0),MATCH(DataBase!J2988,DatosProcesados!$A$1:$BF$1,0))</f>
        <v>No informa</v>
      </c>
      <c r="L2988" s="115" t="str">
        <f>INDEX(Modelo!$A$9:$D$89,MATCH(DataBase!$J2988,Modelo!$A$9:$A$89,0),MATCH(DataBase!L$1,Modelo!$A$9:$D$9,0))</f>
        <v>Impacto ambiental</v>
      </c>
      <c r="M2988" s="115" t="str">
        <f>INDEX(Modelo!$A$9:$D$89,MATCH(DataBase!$J2988,Modelo!$A$9:$A$89,0),MATCH(DataBase!M$1,Modelo!$A$9:$D$9,0))</f>
        <v>Pilar 2</v>
      </c>
      <c r="N2988" s="115" t="str">
        <f>INDEX(Modelo!$A$9:$D$89,MATCH(DataBase!$J2988,Modelo!$A$9:$A$89,0),MATCH(DataBase!N$1,Modelo!$A$9:$D$9,0))</f>
        <v>negativo</v>
      </c>
      <c r="O2988" s="115">
        <f t="array" ref="O2988">IF(N2988="negativo",INDEX($AD$3:$AG$51,MATCH(1,($B2988=$AD$3:$AD$51)*($J2988=$AE$3:$AE$51),0),3),IF(N2988="positivo",INDEX($AD$55:$AG$109,MATCH(1,($B2988=$AD$55:$AD$109)*($J2988=$AE$55:$AE$109),0),3)))</f>
        <v>164245847000</v>
      </c>
      <c r="P2988" s="115">
        <f t="array" ref="P2988">IF(N2988="negativo",INDEX($AD$3:$AG$51,MATCH(1,($B2988=$AD$3:$AD$51)*($J2988=$AE$3:$AE$51),0),4),IF(N2988="positivo",INDEX($AD$55:$AG$109,MATCH(1,($B2988=$AD$55:$AD$109)*($J2988=$AE$55:$AE$109),0),4)))</f>
        <v>703830.20400000003</v>
      </c>
      <c r="Q2988" s="115" t="str">
        <f>VLOOKUP(M2988,Modelo!$A$2:$C$7,2,0)</f>
        <v>Acción Climática y Energía</v>
      </c>
      <c r="R2988" s="118">
        <f t="array" ref="R2988">INDEX(Modelo!$F$1:$H$37,MATCH(1,(DataBase!Q2988=Modelo!$G$1:$G$37)*(DataBase!B2988=Modelo!$F$1:$F$37),0),3)</f>
        <v>0.17647058823529413</v>
      </c>
      <c r="S2988" s="115">
        <f t="shared" si="94"/>
        <v>0</v>
      </c>
      <c r="T2988" s="115">
        <f t="shared" si="95"/>
        <v>0</v>
      </c>
    </row>
    <row r="2989" spans="1:20" x14ac:dyDescent="0.3">
      <c r="A2989" s="115" t="s">
        <v>355</v>
      </c>
      <c r="B2989" s="115" t="s">
        <v>313</v>
      </c>
      <c r="C2989" s="115" t="s">
        <v>103</v>
      </c>
      <c r="D2989" s="115" t="s">
        <v>87</v>
      </c>
      <c r="E2989" s="115" t="s">
        <v>86</v>
      </c>
      <c r="F2989" s="115" t="s">
        <v>86</v>
      </c>
      <c r="G2989" s="115">
        <v>1934</v>
      </c>
      <c r="H2989" s="115" t="s">
        <v>125</v>
      </c>
      <c r="I2989" s="115">
        <v>3.134365769</v>
      </c>
      <c r="J2989" s="115" t="s">
        <v>30</v>
      </c>
      <c r="K2989" s="115" t="str">
        <f>INDEX(DatosProcesados!$A$1:$BF$101,MATCH(DataBase!A2989,DatosProcesados!$A$1:$A$101,0),MATCH(DataBase!J2989,DatosProcesados!$A$1:$BF$1,0))</f>
        <v>No informa</v>
      </c>
      <c r="L2989" s="115" t="str">
        <f>INDEX(Modelo!$A$9:$D$89,MATCH(DataBase!$J2989,Modelo!$A$9:$A$89,0),MATCH(DataBase!L$1,Modelo!$A$9:$D$9,0))</f>
        <v>Impacto ambiental</v>
      </c>
      <c r="M2989" s="115" t="str">
        <f>INDEX(Modelo!$A$9:$D$89,MATCH(DataBase!$J2989,Modelo!$A$9:$A$89,0),MATCH(DataBase!M$1,Modelo!$A$9:$D$9,0))</f>
        <v>Pilar 2</v>
      </c>
      <c r="N2989" s="115" t="str">
        <f>INDEX(Modelo!$A$9:$D$89,MATCH(DataBase!$J2989,Modelo!$A$9:$A$89,0),MATCH(DataBase!N$1,Modelo!$A$9:$D$9,0))</f>
        <v>negativo</v>
      </c>
      <c r="O2989" s="115">
        <f t="array" ref="O2989">IF(N2989="negativo",INDEX($AD$3:$AG$51,MATCH(1,($B2989=$AD$3:$AD$51)*($J2989=$AE$3:$AE$51),0),3),IF(N2989="positivo",INDEX($AD$55:$AG$109,MATCH(1,($B2989=$AD$55:$AD$109)*($J2989=$AE$55:$AE$109),0),3)))</f>
        <v>164245847000</v>
      </c>
      <c r="P2989" s="115">
        <f t="array" ref="P2989">IF(N2989="negativo",INDEX($AD$3:$AG$51,MATCH(1,($B2989=$AD$3:$AD$51)*($J2989=$AE$3:$AE$51),0),4),IF(N2989="positivo",INDEX($AD$55:$AG$109,MATCH(1,($B2989=$AD$55:$AD$109)*($J2989=$AE$55:$AE$109),0),4)))</f>
        <v>703830.20400000003</v>
      </c>
      <c r="Q2989" s="115" t="str">
        <f>VLOOKUP(M2989,Modelo!$A$2:$C$7,2,0)</f>
        <v>Acción Climática y Energía</v>
      </c>
      <c r="R2989" s="118">
        <f t="array" ref="R2989">INDEX(Modelo!$F$1:$H$37,MATCH(1,(DataBase!Q2989=Modelo!$G$1:$G$37)*(DataBase!B2989=Modelo!$F$1:$F$37),0),3)</f>
        <v>0.17647058823529413</v>
      </c>
      <c r="S2989" s="115">
        <f t="shared" si="94"/>
        <v>0</v>
      </c>
      <c r="T2989" s="115">
        <f t="shared" si="95"/>
        <v>0</v>
      </c>
    </row>
    <row r="2990" spans="1:20" x14ac:dyDescent="0.3">
      <c r="A2990" s="115" t="s">
        <v>129</v>
      </c>
      <c r="B2990" s="115" t="s">
        <v>84</v>
      </c>
      <c r="C2990" s="115" t="s">
        <v>97</v>
      </c>
      <c r="D2990" s="115" t="s">
        <v>86</v>
      </c>
      <c r="E2990" s="115" t="s">
        <v>87</v>
      </c>
      <c r="F2990" s="115" t="s">
        <v>87</v>
      </c>
      <c r="G2990" s="115">
        <v>1924</v>
      </c>
      <c r="H2990" s="115" t="s">
        <v>130</v>
      </c>
      <c r="I2990" s="115">
        <v>6.6721791020000003</v>
      </c>
      <c r="J2990" s="115" t="s">
        <v>30</v>
      </c>
      <c r="K2990" s="115">
        <f>INDEX(DatosProcesados!$A$1:$BF$101,MATCH(DataBase!A2990,DatosProcesados!$A$1:$A$101,0),MATCH(DataBase!J2990,DatosProcesados!$A$1:$BF$1,0))</f>
        <v>1023818400</v>
      </c>
      <c r="L2990" s="115" t="str">
        <f>INDEX(Modelo!$A$9:$D$89,MATCH(DataBase!$J2990,Modelo!$A$9:$A$89,0),MATCH(DataBase!L$1,Modelo!$A$9:$D$9,0))</f>
        <v>Impacto ambiental</v>
      </c>
      <c r="M2990" s="115" t="str">
        <f>INDEX(Modelo!$A$9:$D$89,MATCH(DataBase!$J2990,Modelo!$A$9:$A$89,0),MATCH(DataBase!M$1,Modelo!$A$9:$D$9,0))</f>
        <v>Pilar 2</v>
      </c>
      <c r="N2990" s="115" t="str">
        <f>INDEX(Modelo!$A$9:$D$89,MATCH(DataBase!$J2990,Modelo!$A$9:$A$89,0),MATCH(DataBase!N$1,Modelo!$A$9:$D$9,0))</f>
        <v>negativo</v>
      </c>
      <c r="O2990" s="115">
        <f t="array" ref="O2990">IF(N2990="negativo",INDEX($AD$3:$AG$51,MATCH(1,($B2990=$AD$3:$AD$51)*($J2990=$AE$3:$AE$51),0),3),IF(N2990="positivo",INDEX($AD$55:$AG$109,MATCH(1,($B2990=$AD$55:$AD$109)*($J2990=$AE$55:$AE$109),0),3)))</f>
        <v>68145000000</v>
      </c>
      <c r="P2990" s="115">
        <f t="array" ref="P2990">IF(N2990="negativo",INDEX($AD$3:$AG$51,MATCH(1,($B2990=$AD$3:$AD$51)*($J2990=$AE$3:$AE$51),0),4),IF(N2990="positivo",INDEX($AD$55:$AG$109,MATCH(1,($B2990=$AD$55:$AD$109)*($J2990=$AE$55:$AE$109),0),4)))</f>
        <v>8995356</v>
      </c>
      <c r="Q2990" s="115" t="str">
        <f>VLOOKUP(M2990,Modelo!$A$2:$C$7,2,0)</f>
        <v>Acción Climática y Energía</v>
      </c>
      <c r="R2990" s="118">
        <f t="array" ref="R2990">INDEX(Modelo!$F$1:$H$37,MATCH(1,(DataBase!Q2990=Modelo!$G$1:$G$37)*(DataBase!B2990=Modelo!$F$1:$F$37),0),3)</f>
        <v>0.11764705882352941</v>
      </c>
      <c r="S2990" s="115">
        <f t="shared" si="94"/>
        <v>98.510592088129783</v>
      </c>
      <c r="T2990" s="115">
        <f t="shared" si="95"/>
        <v>11.589481422132916</v>
      </c>
    </row>
    <row r="2991" spans="1:20" x14ac:dyDescent="0.3">
      <c r="A2991" s="115" t="s">
        <v>166</v>
      </c>
      <c r="B2991" s="115" t="s">
        <v>84</v>
      </c>
      <c r="C2991" s="115" t="s">
        <v>103</v>
      </c>
      <c r="D2991" s="115" t="s">
        <v>86</v>
      </c>
      <c r="E2991" s="115" t="s">
        <v>87</v>
      </c>
      <c r="F2991" s="115" t="s">
        <v>87</v>
      </c>
      <c r="G2991" s="115">
        <v>1910</v>
      </c>
      <c r="H2991" s="115" t="s">
        <v>167</v>
      </c>
      <c r="I2991" s="115">
        <v>2.655177809</v>
      </c>
      <c r="J2991" s="115" t="s">
        <v>30</v>
      </c>
      <c r="K2991" s="115">
        <f>INDEX(DatosProcesados!$A$1:$BF$101,MATCH(DataBase!A2991,DatosProcesados!$A$1:$A$101,0),MATCH(DataBase!J2991,DatosProcesados!$A$1:$BF$1,0))</f>
        <v>72866498.400000006</v>
      </c>
      <c r="L2991" s="115" t="str">
        <f>INDEX(Modelo!$A$9:$D$89,MATCH(DataBase!$J2991,Modelo!$A$9:$A$89,0),MATCH(DataBase!L$1,Modelo!$A$9:$D$9,0))</f>
        <v>Impacto ambiental</v>
      </c>
      <c r="M2991" s="115" t="str">
        <f>INDEX(Modelo!$A$9:$D$89,MATCH(DataBase!$J2991,Modelo!$A$9:$A$89,0),MATCH(DataBase!M$1,Modelo!$A$9:$D$9,0))</f>
        <v>Pilar 2</v>
      </c>
      <c r="N2991" s="115" t="str">
        <f>INDEX(Modelo!$A$9:$D$89,MATCH(DataBase!$J2991,Modelo!$A$9:$A$89,0),MATCH(DataBase!N$1,Modelo!$A$9:$D$9,0))</f>
        <v>negativo</v>
      </c>
      <c r="O2991" s="115">
        <f t="array" ref="O2991">IF(N2991="negativo",INDEX($AD$3:$AG$51,MATCH(1,($B2991=$AD$3:$AD$51)*($J2991=$AE$3:$AE$51),0),3),IF(N2991="positivo",INDEX($AD$55:$AG$109,MATCH(1,($B2991=$AD$55:$AD$109)*($J2991=$AE$55:$AE$109),0),3)))</f>
        <v>68145000000</v>
      </c>
      <c r="P2991" s="115">
        <f t="array" ref="P2991">IF(N2991="negativo",INDEX($AD$3:$AG$51,MATCH(1,($B2991=$AD$3:$AD$51)*($J2991=$AE$3:$AE$51),0),4),IF(N2991="positivo",INDEX($AD$55:$AG$109,MATCH(1,($B2991=$AD$55:$AD$109)*($J2991=$AE$55:$AE$109),0),4)))</f>
        <v>8995356</v>
      </c>
      <c r="Q2991" s="115" t="str">
        <f>VLOOKUP(M2991,Modelo!$A$2:$C$7,2,0)</f>
        <v>Acción Climática y Energía</v>
      </c>
      <c r="R2991" s="118">
        <f t="array" ref="R2991">INDEX(Modelo!$F$1:$H$37,MATCH(1,(DataBase!Q2991=Modelo!$G$1:$G$37)*(DataBase!B2991=Modelo!$F$1:$F$37),0),3)</f>
        <v>0.11764705882352941</v>
      </c>
      <c r="S2991" s="115">
        <f t="shared" si="94"/>
        <v>99.906259337139431</v>
      </c>
      <c r="T2991" s="115">
        <f t="shared" si="95"/>
        <v>11.753677569075228</v>
      </c>
    </row>
    <row r="2992" spans="1:20" x14ac:dyDescent="0.3">
      <c r="A2992" s="115" t="s">
        <v>312</v>
      </c>
      <c r="B2992" s="115" t="s">
        <v>313</v>
      </c>
      <c r="C2992" s="115" t="s">
        <v>103</v>
      </c>
      <c r="D2992" s="115" t="s">
        <v>86</v>
      </c>
      <c r="E2992" s="115" t="s">
        <v>87</v>
      </c>
      <c r="F2992" s="115" t="s">
        <v>87</v>
      </c>
      <c r="G2992" s="115">
        <v>1968</v>
      </c>
      <c r="H2992" s="115" t="s">
        <v>125</v>
      </c>
      <c r="I2992" s="115">
        <v>24.752011681999999</v>
      </c>
      <c r="J2992" s="115" t="s">
        <v>30</v>
      </c>
      <c r="K2992" s="115">
        <f>INDEX(DatosProcesados!$A$1:$BF$101,MATCH(DataBase!A2992,DatosProcesados!$A$1:$A$101,0),MATCH(DataBase!J2992,DatosProcesados!$A$1:$BF$1,0))</f>
        <v>164245847000</v>
      </c>
      <c r="L2992" s="115" t="str">
        <f>INDEX(Modelo!$A$9:$D$89,MATCH(DataBase!$J2992,Modelo!$A$9:$A$89,0),MATCH(DataBase!L$1,Modelo!$A$9:$D$9,0))</f>
        <v>Impacto ambiental</v>
      </c>
      <c r="M2992" s="115" t="str">
        <f>INDEX(Modelo!$A$9:$D$89,MATCH(DataBase!$J2992,Modelo!$A$9:$A$89,0),MATCH(DataBase!M$1,Modelo!$A$9:$D$9,0))</f>
        <v>Pilar 2</v>
      </c>
      <c r="N2992" s="115" t="str">
        <f>INDEX(Modelo!$A$9:$D$89,MATCH(DataBase!$J2992,Modelo!$A$9:$A$89,0),MATCH(DataBase!N$1,Modelo!$A$9:$D$9,0))</f>
        <v>negativo</v>
      </c>
      <c r="O2992" s="115">
        <f t="array" ref="O2992">IF(N2992="negativo",INDEX($AD$3:$AG$51,MATCH(1,($B2992=$AD$3:$AD$51)*($J2992=$AE$3:$AE$51),0),3),IF(N2992="positivo",INDEX($AD$55:$AG$109,MATCH(1,($B2992=$AD$55:$AD$109)*($J2992=$AE$55:$AE$109),0),3)))</f>
        <v>164245847000</v>
      </c>
      <c r="P2992" s="115">
        <f t="array" ref="P2992">IF(N2992="negativo",INDEX($AD$3:$AG$51,MATCH(1,($B2992=$AD$3:$AD$51)*($J2992=$AE$3:$AE$51),0),4),IF(N2992="positivo",INDEX($AD$55:$AG$109,MATCH(1,($B2992=$AD$55:$AD$109)*($J2992=$AE$55:$AE$109),0),4)))</f>
        <v>703830.20400000003</v>
      </c>
      <c r="Q2992" s="115" t="str">
        <f>VLOOKUP(M2992,Modelo!$A$2:$C$7,2,0)</f>
        <v>Acción Climática y Energía</v>
      </c>
      <c r="R2992" s="118">
        <f t="array" ref="R2992">INDEX(Modelo!$F$1:$H$37,MATCH(1,(DataBase!Q2992=Modelo!$G$1:$G$37)*(DataBase!B2992=Modelo!$F$1:$F$37),0),3)</f>
        <v>0.17647058823529413</v>
      </c>
      <c r="S2992" s="115">
        <f t="shared" si="94"/>
        <v>0</v>
      </c>
      <c r="T2992" s="115">
        <f t="shared" si="95"/>
        <v>0</v>
      </c>
    </row>
    <row r="2993" spans="1:20" x14ac:dyDescent="0.3">
      <c r="A2993" s="115" t="s">
        <v>162</v>
      </c>
      <c r="B2993" s="115" t="s">
        <v>84</v>
      </c>
      <c r="C2993" s="115" t="s">
        <v>97</v>
      </c>
      <c r="D2993" s="115" t="s">
        <v>86</v>
      </c>
      <c r="E2993" s="115" t="s">
        <v>87</v>
      </c>
      <c r="F2993" s="115" t="s">
        <v>87</v>
      </c>
      <c r="G2993" s="115">
        <v>1979</v>
      </c>
      <c r="H2993" s="115" t="s">
        <v>163</v>
      </c>
      <c r="I2993" s="115">
        <v>2.956157691</v>
      </c>
      <c r="J2993" s="115" t="s">
        <v>30</v>
      </c>
      <c r="K2993" s="115">
        <f>INDEX(DatosProcesados!$A$1:$BF$101,MATCH(DataBase!A2993,DatosProcesados!$A$1:$A$101,0),MATCH(DataBase!J2993,DatosProcesados!$A$1:$BF$1,0))</f>
        <v>613856000</v>
      </c>
      <c r="L2993" s="115" t="str">
        <f>INDEX(Modelo!$A$9:$D$89,MATCH(DataBase!$J2993,Modelo!$A$9:$A$89,0),MATCH(DataBase!L$1,Modelo!$A$9:$D$9,0))</f>
        <v>Impacto ambiental</v>
      </c>
      <c r="M2993" s="115" t="str">
        <f>INDEX(Modelo!$A$9:$D$89,MATCH(DataBase!$J2993,Modelo!$A$9:$A$89,0),MATCH(DataBase!M$1,Modelo!$A$9:$D$9,0))</f>
        <v>Pilar 2</v>
      </c>
      <c r="N2993" s="115" t="str">
        <f>INDEX(Modelo!$A$9:$D$89,MATCH(DataBase!$J2993,Modelo!$A$9:$A$89,0),MATCH(DataBase!N$1,Modelo!$A$9:$D$9,0))</f>
        <v>negativo</v>
      </c>
      <c r="O2993" s="115">
        <f t="array" ref="O2993">IF(N2993="negativo",INDEX($AD$3:$AG$51,MATCH(1,($B2993=$AD$3:$AD$51)*($J2993=$AE$3:$AE$51),0),3),IF(N2993="positivo",INDEX($AD$55:$AG$109,MATCH(1,($B2993=$AD$55:$AD$109)*($J2993=$AE$55:$AE$109),0),3)))</f>
        <v>68145000000</v>
      </c>
      <c r="P2993" s="115">
        <f t="array" ref="P2993">IF(N2993="negativo",INDEX($AD$3:$AG$51,MATCH(1,($B2993=$AD$3:$AD$51)*($J2993=$AE$3:$AE$51),0),4),IF(N2993="positivo",INDEX($AD$55:$AG$109,MATCH(1,($B2993=$AD$55:$AD$109)*($J2993=$AE$55:$AE$109),0),4)))</f>
        <v>8995356</v>
      </c>
      <c r="Q2993" s="115" t="str">
        <f>VLOOKUP(M2993,Modelo!$A$2:$C$7,2,0)</f>
        <v>Acción Climática y Energía</v>
      </c>
      <c r="R2993" s="118">
        <f t="array" ref="R2993">INDEX(Modelo!$F$1:$H$37,MATCH(1,(DataBase!Q2993=Modelo!$G$1:$G$37)*(DataBase!B2993=Modelo!$F$1:$F$37),0),3)</f>
        <v>0.11764705882352941</v>
      </c>
      <c r="S2993" s="115">
        <f t="shared" si="94"/>
        <v>99.112274564438735</v>
      </c>
      <c r="T2993" s="115">
        <f t="shared" si="95"/>
        <v>11.660267595816322</v>
      </c>
    </row>
    <row r="2994" spans="1:20" x14ac:dyDescent="0.3">
      <c r="A2994" s="115" t="s">
        <v>348</v>
      </c>
      <c r="B2994" s="115" t="s">
        <v>313</v>
      </c>
      <c r="C2994" s="115" t="s">
        <v>103</v>
      </c>
      <c r="D2994" s="115" t="s">
        <v>86</v>
      </c>
      <c r="E2994" s="115" t="s">
        <v>87</v>
      </c>
      <c r="F2994" s="115" t="s">
        <v>87</v>
      </c>
      <c r="G2994" s="115">
        <v>1937</v>
      </c>
      <c r="H2994" s="115" t="s">
        <v>294</v>
      </c>
      <c r="I2994" s="115">
        <v>4.02823039</v>
      </c>
      <c r="J2994" s="115" t="s">
        <v>30</v>
      </c>
      <c r="K2994" s="115">
        <f>INDEX(DatosProcesados!$A$1:$BF$101,MATCH(DataBase!A2994,DatosProcesados!$A$1:$A$101,0),MATCH(DataBase!J2994,DatosProcesados!$A$1:$BF$1,0))</f>
        <v>703830.20400000003</v>
      </c>
      <c r="L2994" s="115" t="str">
        <f>INDEX(Modelo!$A$9:$D$89,MATCH(DataBase!$J2994,Modelo!$A$9:$A$89,0),MATCH(DataBase!L$1,Modelo!$A$9:$D$9,0))</f>
        <v>Impacto ambiental</v>
      </c>
      <c r="M2994" s="115" t="str">
        <f>INDEX(Modelo!$A$9:$D$89,MATCH(DataBase!$J2994,Modelo!$A$9:$A$89,0),MATCH(DataBase!M$1,Modelo!$A$9:$D$9,0))</f>
        <v>Pilar 2</v>
      </c>
      <c r="N2994" s="115" t="str">
        <f>INDEX(Modelo!$A$9:$D$89,MATCH(DataBase!$J2994,Modelo!$A$9:$A$89,0),MATCH(DataBase!N$1,Modelo!$A$9:$D$9,0))</f>
        <v>negativo</v>
      </c>
      <c r="O2994" s="115">
        <f t="array" ref="O2994">IF(N2994="negativo",INDEX($AD$3:$AG$51,MATCH(1,($B2994=$AD$3:$AD$51)*($J2994=$AE$3:$AE$51),0),3),IF(N2994="positivo",INDEX($AD$55:$AG$109,MATCH(1,($B2994=$AD$55:$AD$109)*($J2994=$AE$55:$AE$109),0),3)))</f>
        <v>164245847000</v>
      </c>
      <c r="P2994" s="115">
        <f t="array" ref="P2994">IF(N2994="negativo",INDEX($AD$3:$AG$51,MATCH(1,($B2994=$AD$3:$AD$51)*($J2994=$AE$3:$AE$51),0),4),IF(N2994="positivo",INDEX($AD$55:$AG$109,MATCH(1,($B2994=$AD$55:$AD$109)*($J2994=$AE$55:$AE$109),0),4)))</f>
        <v>703830.20400000003</v>
      </c>
      <c r="Q2994" s="115" t="str">
        <f>VLOOKUP(M2994,Modelo!$A$2:$C$7,2,0)</f>
        <v>Acción Climática y Energía</v>
      </c>
      <c r="R2994" s="118">
        <f t="array" ref="R2994">INDEX(Modelo!$F$1:$H$37,MATCH(1,(DataBase!Q2994=Modelo!$G$1:$G$37)*(DataBase!B2994=Modelo!$F$1:$F$37),0),3)</f>
        <v>0.17647058823529413</v>
      </c>
      <c r="S2994" s="115">
        <f t="shared" si="94"/>
        <v>100</v>
      </c>
      <c r="T2994" s="115">
        <f t="shared" si="95"/>
        <v>17.647058823529413</v>
      </c>
    </row>
    <row r="2995" spans="1:20" x14ac:dyDescent="0.3">
      <c r="A2995" s="115" t="s">
        <v>343</v>
      </c>
      <c r="B2995" s="115" t="s">
        <v>313</v>
      </c>
      <c r="C2995" s="115" t="s">
        <v>103</v>
      </c>
      <c r="D2995" s="115" t="s">
        <v>86</v>
      </c>
      <c r="E2995" s="115" t="s">
        <v>86</v>
      </c>
      <c r="F2995" s="115" t="s">
        <v>87</v>
      </c>
      <c r="G2995" s="115">
        <v>1993</v>
      </c>
      <c r="H2995" s="115" t="s">
        <v>281</v>
      </c>
      <c r="I2995" s="115">
        <v>4.8704234599999996</v>
      </c>
      <c r="J2995" s="115" t="s">
        <v>30</v>
      </c>
      <c r="K2995" s="115" t="str">
        <f>INDEX(DatosProcesados!$A$1:$BF$101,MATCH(DataBase!A2995,DatosProcesados!$A$1:$A$101,0),MATCH(DataBase!J2995,DatosProcesados!$A$1:$BF$1,0))</f>
        <v>No informa</v>
      </c>
      <c r="L2995" s="115" t="str">
        <f>INDEX(Modelo!$A$9:$D$89,MATCH(DataBase!$J2995,Modelo!$A$9:$A$89,0),MATCH(DataBase!L$1,Modelo!$A$9:$D$9,0))</f>
        <v>Impacto ambiental</v>
      </c>
      <c r="M2995" s="115" t="str">
        <f>INDEX(Modelo!$A$9:$D$89,MATCH(DataBase!$J2995,Modelo!$A$9:$A$89,0),MATCH(DataBase!M$1,Modelo!$A$9:$D$9,0))</f>
        <v>Pilar 2</v>
      </c>
      <c r="N2995" s="115" t="str">
        <f>INDEX(Modelo!$A$9:$D$89,MATCH(DataBase!$J2995,Modelo!$A$9:$A$89,0),MATCH(DataBase!N$1,Modelo!$A$9:$D$9,0))</f>
        <v>negativo</v>
      </c>
      <c r="O2995" s="115">
        <f t="array" ref="O2995">IF(N2995="negativo",INDEX($AD$3:$AG$51,MATCH(1,($B2995=$AD$3:$AD$51)*($J2995=$AE$3:$AE$51),0),3),IF(N2995="positivo",INDEX($AD$55:$AG$109,MATCH(1,($B2995=$AD$55:$AD$109)*($J2995=$AE$55:$AE$109),0),3)))</f>
        <v>164245847000</v>
      </c>
      <c r="P2995" s="115">
        <f t="array" ref="P2995">IF(N2995="negativo",INDEX($AD$3:$AG$51,MATCH(1,($B2995=$AD$3:$AD$51)*($J2995=$AE$3:$AE$51),0),4),IF(N2995="positivo",INDEX($AD$55:$AG$109,MATCH(1,($B2995=$AD$55:$AD$109)*($J2995=$AE$55:$AE$109),0),4)))</f>
        <v>703830.20400000003</v>
      </c>
      <c r="Q2995" s="115" t="str">
        <f>VLOOKUP(M2995,Modelo!$A$2:$C$7,2,0)</f>
        <v>Acción Climática y Energía</v>
      </c>
      <c r="R2995" s="118">
        <f t="array" ref="R2995">INDEX(Modelo!$F$1:$H$37,MATCH(1,(DataBase!Q2995=Modelo!$G$1:$G$37)*(DataBase!B2995=Modelo!$F$1:$F$37),0),3)</f>
        <v>0.17647058823529413</v>
      </c>
      <c r="S2995" s="115">
        <f t="shared" si="94"/>
        <v>0</v>
      </c>
      <c r="T2995" s="115">
        <f t="shared" si="95"/>
        <v>0</v>
      </c>
    </row>
    <row r="2996" spans="1:20" x14ac:dyDescent="0.3">
      <c r="A2996" s="115" t="s">
        <v>367</v>
      </c>
      <c r="B2996" s="115" t="s">
        <v>313</v>
      </c>
      <c r="C2996" s="115" t="s">
        <v>103</v>
      </c>
      <c r="D2996" s="115" t="s">
        <v>86</v>
      </c>
      <c r="E2996" s="115" t="s">
        <v>86</v>
      </c>
      <c r="F2996" s="115" t="s">
        <v>86</v>
      </c>
      <c r="G2996" s="115">
        <v>1966</v>
      </c>
      <c r="H2996" s="115" t="s">
        <v>125</v>
      </c>
      <c r="I2996" s="115">
        <v>2.0461661379999998</v>
      </c>
      <c r="J2996" s="115" t="s">
        <v>30</v>
      </c>
      <c r="K2996" s="115">
        <f>INDEX(DatosProcesados!$A$1:$BF$101,MATCH(DataBase!A2996,DatosProcesados!$A$1:$A$101,0),MATCH(DataBase!J2996,DatosProcesados!$A$1:$BF$1,0))</f>
        <v>54002138.399999999</v>
      </c>
      <c r="L2996" s="115" t="str">
        <f>INDEX(Modelo!$A$9:$D$89,MATCH(DataBase!$J2996,Modelo!$A$9:$A$89,0),MATCH(DataBase!L$1,Modelo!$A$9:$D$9,0))</f>
        <v>Impacto ambiental</v>
      </c>
      <c r="M2996" s="115" t="str">
        <f>INDEX(Modelo!$A$9:$D$89,MATCH(DataBase!$J2996,Modelo!$A$9:$A$89,0),MATCH(DataBase!M$1,Modelo!$A$9:$D$9,0))</f>
        <v>Pilar 2</v>
      </c>
      <c r="N2996" s="115" t="str">
        <f>INDEX(Modelo!$A$9:$D$89,MATCH(DataBase!$J2996,Modelo!$A$9:$A$89,0),MATCH(DataBase!N$1,Modelo!$A$9:$D$9,0))</f>
        <v>negativo</v>
      </c>
      <c r="O2996" s="115">
        <f t="array" ref="O2996">IF(N2996="negativo",INDEX($AD$3:$AG$51,MATCH(1,($B2996=$AD$3:$AD$51)*($J2996=$AE$3:$AE$51),0),3),IF(N2996="positivo",INDEX($AD$55:$AG$109,MATCH(1,($B2996=$AD$55:$AD$109)*($J2996=$AE$55:$AE$109),0),3)))</f>
        <v>164245847000</v>
      </c>
      <c r="P2996" s="115">
        <f t="array" ref="P2996">IF(N2996="negativo",INDEX($AD$3:$AG$51,MATCH(1,($B2996=$AD$3:$AD$51)*($J2996=$AE$3:$AE$51),0),4),IF(N2996="positivo",INDEX($AD$55:$AG$109,MATCH(1,($B2996=$AD$55:$AD$109)*($J2996=$AE$55:$AE$109),0),4)))</f>
        <v>703830.20400000003</v>
      </c>
      <c r="Q2996" s="115" t="str">
        <f>VLOOKUP(M2996,Modelo!$A$2:$C$7,2,0)</f>
        <v>Acción Climática y Energía</v>
      </c>
      <c r="R2996" s="118">
        <f t="array" ref="R2996">INDEX(Modelo!$F$1:$H$37,MATCH(1,(DataBase!Q2996=Modelo!$G$1:$G$37)*(DataBase!B2996=Modelo!$F$1:$F$37),0),3)</f>
        <v>0.17647058823529413</v>
      </c>
      <c r="S2996" s="115">
        <f t="shared" si="94"/>
        <v>99.967549537741334</v>
      </c>
      <c r="T2996" s="115">
        <f t="shared" si="95"/>
        <v>17.641332271366117</v>
      </c>
    </row>
    <row r="2997" spans="1:20" x14ac:dyDescent="0.3">
      <c r="A2997" s="115" t="s">
        <v>374</v>
      </c>
      <c r="B2997" s="115" t="s">
        <v>313</v>
      </c>
      <c r="C2997" s="115" t="s">
        <v>103</v>
      </c>
      <c r="D2997" s="115" t="s">
        <v>86</v>
      </c>
      <c r="E2997" s="115" t="s">
        <v>87</v>
      </c>
      <c r="F2997" s="115" t="s">
        <v>87</v>
      </c>
      <c r="G2997" s="115">
        <v>1929</v>
      </c>
      <c r="H2997" s="115" t="s">
        <v>375</v>
      </c>
      <c r="I2997" s="115">
        <v>1.928223518</v>
      </c>
      <c r="J2997" s="115" t="s">
        <v>30</v>
      </c>
      <c r="K2997" s="115" t="str">
        <f>INDEX(DatosProcesados!$A$1:$BF$101,MATCH(DataBase!A2997,DatosProcesados!$A$1:$A$101,0),MATCH(DataBase!J2997,DatosProcesados!$A$1:$BF$1,0))</f>
        <v>No informa</v>
      </c>
      <c r="L2997" s="115" t="str">
        <f>INDEX(Modelo!$A$9:$D$89,MATCH(DataBase!$J2997,Modelo!$A$9:$A$89,0),MATCH(DataBase!L$1,Modelo!$A$9:$D$9,0))</f>
        <v>Impacto ambiental</v>
      </c>
      <c r="M2997" s="115" t="str">
        <f>INDEX(Modelo!$A$9:$D$89,MATCH(DataBase!$J2997,Modelo!$A$9:$A$89,0),MATCH(DataBase!M$1,Modelo!$A$9:$D$9,0))</f>
        <v>Pilar 2</v>
      </c>
      <c r="N2997" s="115" t="str">
        <f>INDEX(Modelo!$A$9:$D$89,MATCH(DataBase!$J2997,Modelo!$A$9:$A$89,0),MATCH(DataBase!N$1,Modelo!$A$9:$D$9,0))</f>
        <v>negativo</v>
      </c>
      <c r="O2997" s="115">
        <f t="array" ref="O2997">IF(N2997="negativo",INDEX($AD$3:$AG$51,MATCH(1,($B2997=$AD$3:$AD$51)*($J2997=$AE$3:$AE$51),0),3),IF(N2997="positivo",INDEX($AD$55:$AG$109,MATCH(1,($B2997=$AD$55:$AD$109)*($J2997=$AE$55:$AE$109),0),3)))</f>
        <v>164245847000</v>
      </c>
      <c r="P2997" s="115">
        <f t="array" ref="P2997">IF(N2997="negativo",INDEX($AD$3:$AG$51,MATCH(1,($B2997=$AD$3:$AD$51)*($J2997=$AE$3:$AE$51),0),4),IF(N2997="positivo",INDEX($AD$55:$AG$109,MATCH(1,($B2997=$AD$55:$AD$109)*($J2997=$AE$55:$AE$109),0),4)))</f>
        <v>703830.20400000003</v>
      </c>
      <c r="Q2997" s="115" t="str">
        <f>VLOOKUP(M2997,Modelo!$A$2:$C$7,2,0)</f>
        <v>Acción Climática y Energía</v>
      </c>
      <c r="R2997" s="118">
        <f t="array" ref="R2997">INDEX(Modelo!$F$1:$H$37,MATCH(1,(DataBase!Q2997=Modelo!$G$1:$G$37)*(DataBase!B2997=Modelo!$F$1:$F$37),0),3)</f>
        <v>0.17647058823529413</v>
      </c>
      <c r="S2997" s="115">
        <f t="shared" si="94"/>
        <v>0</v>
      </c>
      <c r="T2997" s="115">
        <f t="shared" si="95"/>
        <v>0</v>
      </c>
    </row>
    <row r="2998" spans="1:20" x14ac:dyDescent="0.3">
      <c r="A2998" s="115" t="s">
        <v>201</v>
      </c>
      <c r="B2998" s="115" t="s">
        <v>84</v>
      </c>
      <c r="C2998" s="115" t="s">
        <v>103</v>
      </c>
      <c r="D2998" s="115" t="s">
        <v>86</v>
      </c>
      <c r="E2998" s="115" t="s">
        <v>86</v>
      </c>
      <c r="F2998" s="115" t="s">
        <v>86</v>
      </c>
      <c r="G2998" s="115">
        <v>1987</v>
      </c>
      <c r="H2998" s="115" t="s">
        <v>125</v>
      </c>
      <c r="I2998" s="115">
        <v>0</v>
      </c>
      <c r="J2998" s="115" t="s">
        <v>30</v>
      </c>
      <c r="K2998" s="115">
        <f>INDEX(DatosProcesados!$A$1:$BF$101,MATCH(DataBase!A2998,DatosProcesados!$A$1:$A$101,0),MATCH(DataBase!J2998,DatosProcesados!$A$1:$BF$1,0))</f>
        <v>80656910</v>
      </c>
      <c r="L2998" s="115" t="str">
        <f>INDEX(Modelo!$A$9:$D$89,MATCH(DataBase!$J2998,Modelo!$A$9:$A$89,0),MATCH(DataBase!L$1,Modelo!$A$9:$D$9,0))</f>
        <v>Impacto ambiental</v>
      </c>
      <c r="M2998" s="115" t="str">
        <f>INDEX(Modelo!$A$9:$D$89,MATCH(DataBase!$J2998,Modelo!$A$9:$A$89,0),MATCH(DataBase!M$1,Modelo!$A$9:$D$9,0))</f>
        <v>Pilar 2</v>
      </c>
      <c r="N2998" s="115" t="str">
        <f>INDEX(Modelo!$A$9:$D$89,MATCH(DataBase!$J2998,Modelo!$A$9:$A$89,0),MATCH(DataBase!N$1,Modelo!$A$9:$D$9,0))</f>
        <v>negativo</v>
      </c>
      <c r="O2998" s="115">
        <f t="array" ref="O2998">IF(N2998="negativo",INDEX($AD$3:$AG$51,MATCH(1,($B2998=$AD$3:$AD$51)*($J2998=$AE$3:$AE$51),0),3),IF(N2998="positivo",INDEX($AD$55:$AG$109,MATCH(1,($B2998=$AD$55:$AD$109)*($J2998=$AE$55:$AE$109),0),3)))</f>
        <v>68145000000</v>
      </c>
      <c r="P2998" s="115">
        <f t="array" ref="P2998">IF(N2998="negativo",INDEX($AD$3:$AG$51,MATCH(1,($B2998=$AD$3:$AD$51)*($J2998=$AE$3:$AE$51),0),4),IF(N2998="positivo",INDEX($AD$55:$AG$109,MATCH(1,($B2998=$AD$55:$AD$109)*($J2998=$AE$55:$AE$109),0),4)))</f>
        <v>8995356</v>
      </c>
      <c r="Q2998" s="115" t="str">
        <f>VLOOKUP(M2998,Modelo!$A$2:$C$7,2,0)</f>
        <v>Acción Climática y Energía</v>
      </c>
      <c r="R2998" s="118">
        <f t="array" ref="R2998">INDEX(Modelo!$F$1:$H$37,MATCH(1,(DataBase!Q2998=Modelo!$G$1:$G$37)*(DataBase!B2998=Modelo!$F$1:$F$37),0),3)</f>
        <v>0.11764705882352941</v>
      </c>
      <c r="S2998" s="115">
        <f t="shared" si="94"/>
        <v>99.894825717512475</v>
      </c>
      <c r="T2998" s="115">
        <f t="shared" si="95"/>
        <v>11.752332437354408</v>
      </c>
    </row>
    <row r="2999" spans="1:20" x14ac:dyDescent="0.3">
      <c r="A2999" s="115" t="s">
        <v>421</v>
      </c>
      <c r="B2999" s="115" t="s">
        <v>407</v>
      </c>
      <c r="C2999" s="115" t="s">
        <v>103</v>
      </c>
      <c r="D2999" s="115" t="s">
        <v>86</v>
      </c>
      <c r="E2999" s="115" t="s">
        <v>86</v>
      </c>
      <c r="F2999" s="115" t="s">
        <v>87</v>
      </c>
      <c r="G2999" s="115">
        <v>2016</v>
      </c>
      <c r="H2999" s="115" t="s">
        <v>422</v>
      </c>
      <c r="I2999" s="115">
        <v>5.4833186859999996</v>
      </c>
      <c r="J2999" s="115" t="s">
        <v>30</v>
      </c>
      <c r="K2999" s="115" t="str">
        <f>INDEX(DatosProcesados!$A$1:$BF$101,MATCH(DataBase!A2999,DatosProcesados!$A$1:$A$101,0),MATCH(DataBase!J2999,DatosProcesados!$A$1:$BF$1,0))</f>
        <v>No informa</v>
      </c>
      <c r="L2999" s="115" t="str">
        <f>INDEX(Modelo!$A$9:$D$89,MATCH(DataBase!$J2999,Modelo!$A$9:$A$89,0),MATCH(DataBase!L$1,Modelo!$A$9:$D$9,0))</f>
        <v>Impacto ambiental</v>
      </c>
      <c r="M2999" s="115" t="str">
        <f>INDEX(Modelo!$A$9:$D$89,MATCH(DataBase!$J2999,Modelo!$A$9:$A$89,0),MATCH(DataBase!M$1,Modelo!$A$9:$D$9,0))</f>
        <v>Pilar 2</v>
      </c>
      <c r="N2999" s="115" t="str">
        <f>INDEX(Modelo!$A$9:$D$89,MATCH(DataBase!$J2999,Modelo!$A$9:$A$89,0),MATCH(DataBase!N$1,Modelo!$A$9:$D$9,0))</f>
        <v>negativo</v>
      </c>
      <c r="O2999" s="115">
        <f t="array" ref="O2999">IF(N2999="negativo",INDEX($AD$3:$AG$51,MATCH(1,($B2999=$AD$3:$AD$51)*($J2999=$AE$3:$AE$51),0),3),IF(N2999="positivo",INDEX($AD$55:$AG$109,MATCH(1,($B2999=$AD$55:$AD$109)*($J2999=$AE$55:$AE$109),0),3)))</f>
        <v>29563200000</v>
      </c>
      <c r="P2999" s="115">
        <f t="array" ref="P2999">IF(N2999="negativo",INDEX($AD$3:$AG$51,MATCH(1,($B2999=$AD$3:$AD$51)*($J2999=$AE$3:$AE$51),0),4),IF(N2999="positivo",INDEX($AD$55:$AG$109,MATCH(1,($B2999=$AD$55:$AD$109)*($J2999=$AE$55:$AE$109),0),4)))</f>
        <v>1349415414</v>
      </c>
      <c r="Q2999" s="115" t="str">
        <f>VLOOKUP(M2999,Modelo!$A$2:$C$7,2,0)</f>
        <v>Acción Climática y Energía</v>
      </c>
      <c r="R2999" s="118">
        <f t="array" ref="R2999">INDEX(Modelo!$F$1:$H$37,MATCH(1,(DataBase!Q2999=Modelo!$G$1:$G$37)*(DataBase!B2999=Modelo!$F$1:$F$37),0),3)</f>
        <v>0.19230769230769232</v>
      </c>
      <c r="S2999" s="115">
        <f t="shared" si="94"/>
        <v>0</v>
      </c>
      <c r="T2999" s="115">
        <f t="shared" si="95"/>
        <v>0</v>
      </c>
    </row>
    <row r="3000" spans="1:20" x14ac:dyDescent="0.3">
      <c r="A3000" s="115" t="s">
        <v>293</v>
      </c>
      <c r="B3000" s="115" t="s">
        <v>216</v>
      </c>
      <c r="C3000" s="115" t="s">
        <v>103</v>
      </c>
      <c r="D3000" s="115" t="s">
        <v>86</v>
      </c>
      <c r="E3000" s="115" t="s">
        <v>87</v>
      </c>
      <c r="F3000" s="115" t="s">
        <v>87</v>
      </c>
      <c r="G3000" s="115">
        <v>1955</v>
      </c>
      <c r="H3000" s="115" t="s">
        <v>294</v>
      </c>
      <c r="I3000" s="115">
        <v>1.8313776939999999</v>
      </c>
      <c r="J3000" s="115" t="s">
        <v>30</v>
      </c>
      <c r="K3000" s="115" t="str">
        <f>INDEX(DatosProcesados!$A$1:$BF$101,MATCH(DataBase!A3000,DatosProcesados!$A$1:$A$101,0),MATCH(DataBase!J3000,DatosProcesados!$A$1:$BF$1,0))</f>
        <v>No informa</v>
      </c>
      <c r="L3000" s="115" t="str">
        <f>INDEX(Modelo!$A$9:$D$89,MATCH(DataBase!$J3000,Modelo!$A$9:$A$89,0),MATCH(DataBase!L$1,Modelo!$A$9:$D$9,0))</f>
        <v>Impacto ambiental</v>
      </c>
      <c r="M3000" s="115" t="str">
        <f>INDEX(Modelo!$A$9:$D$89,MATCH(DataBase!$J3000,Modelo!$A$9:$A$89,0),MATCH(DataBase!M$1,Modelo!$A$9:$D$9,0))</f>
        <v>Pilar 2</v>
      </c>
      <c r="N3000" s="115" t="str">
        <f>INDEX(Modelo!$A$9:$D$89,MATCH(DataBase!$J3000,Modelo!$A$9:$A$89,0),MATCH(DataBase!N$1,Modelo!$A$9:$D$9,0))</f>
        <v>negativo</v>
      </c>
      <c r="O3000" s="115">
        <f t="array" ref="O3000">IF(N3000="negativo",INDEX($AD$3:$AG$51,MATCH(1,($B3000=$AD$3:$AD$51)*($J3000=$AE$3:$AE$51),0),3),IF(N3000="positivo",INDEX($AD$55:$AG$109,MATCH(1,($B3000=$AD$55:$AD$109)*($J3000=$AE$55:$AE$109),0),3)))</f>
        <v>3922210000</v>
      </c>
      <c r="P3000" s="115">
        <f t="array" ref="P3000">IF(N3000="negativo",INDEX($AD$3:$AG$51,MATCH(1,($B3000=$AD$3:$AD$51)*($J3000=$AE$3:$AE$51),0),4),IF(N3000="positivo",INDEX($AD$55:$AG$109,MATCH(1,($B3000=$AD$55:$AD$109)*($J3000=$AE$55:$AE$109),0),4)))</f>
        <v>76961.61</v>
      </c>
      <c r="Q3000" s="115" t="str">
        <f>VLOOKUP(M3000,Modelo!$A$2:$C$7,2,0)</f>
        <v>Acción Climática y Energía</v>
      </c>
      <c r="R3000" s="118">
        <f t="array" ref="R3000">INDEX(Modelo!$F$1:$H$37,MATCH(1,(DataBase!Q3000=Modelo!$G$1:$G$37)*(DataBase!B3000=Modelo!$F$1:$F$37),0),3)</f>
        <v>0.21052631578947367</v>
      </c>
      <c r="S3000" s="115">
        <f t="shared" si="94"/>
        <v>0</v>
      </c>
      <c r="T3000" s="115">
        <f t="shared" si="95"/>
        <v>0</v>
      </c>
    </row>
    <row r="3001" spans="1:20" x14ac:dyDescent="0.3">
      <c r="A3001" s="115" t="s">
        <v>298</v>
      </c>
      <c r="B3001" s="115" t="s">
        <v>216</v>
      </c>
      <c r="C3001" s="115" t="s">
        <v>103</v>
      </c>
      <c r="D3001" s="115" t="s">
        <v>86</v>
      </c>
      <c r="E3001" s="115" t="s">
        <v>86</v>
      </c>
      <c r="F3001" s="115" t="s">
        <v>87</v>
      </c>
      <c r="G3001" s="115">
        <v>1993</v>
      </c>
      <c r="H3001" s="115" t="s">
        <v>299</v>
      </c>
      <c r="I3001" s="115">
        <v>1.7653399919999999</v>
      </c>
      <c r="J3001" s="115" t="s">
        <v>30</v>
      </c>
      <c r="K3001" s="115" t="str">
        <f>INDEX(DatosProcesados!$A$1:$BF$101,MATCH(DataBase!A3001,DatosProcesados!$A$1:$A$101,0),MATCH(DataBase!J3001,DatosProcesados!$A$1:$BF$1,0))</f>
        <v>No informa</v>
      </c>
      <c r="L3001" s="115" t="str">
        <f>INDEX(Modelo!$A$9:$D$89,MATCH(DataBase!$J3001,Modelo!$A$9:$A$89,0),MATCH(DataBase!L$1,Modelo!$A$9:$D$9,0))</f>
        <v>Impacto ambiental</v>
      </c>
      <c r="M3001" s="115" t="str">
        <f>INDEX(Modelo!$A$9:$D$89,MATCH(DataBase!$J3001,Modelo!$A$9:$A$89,0),MATCH(DataBase!M$1,Modelo!$A$9:$D$9,0))</f>
        <v>Pilar 2</v>
      </c>
      <c r="N3001" s="115" t="str">
        <f>INDEX(Modelo!$A$9:$D$89,MATCH(DataBase!$J3001,Modelo!$A$9:$A$89,0),MATCH(DataBase!N$1,Modelo!$A$9:$D$9,0))</f>
        <v>negativo</v>
      </c>
      <c r="O3001" s="115">
        <f t="array" ref="O3001">IF(N3001="negativo",INDEX($AD$3:$AG$51,MATCH(1,($B3001=$AD$3:$AD$51)*($J3001=$AE$3:$AE$51),0),3),IF(N3001="positivo",INDEX($AD$55:$AG$109,MATCH(1,($B3001=$AD$55:$AD$109)*($J3001=$AE$55:$AE$109),0),3)))</f>
        <v>3922210000</v>
      </c>
      <c r="P3001" s="115">
        <f t="array" ref="P3001">IF(N3001="negativo",INDEX($AD$3:$AG$51,MATCH(1,($B3001=$AD$3:$AD$51)*($J3001=$AE$3:$AE$51),0),4),IF(N3001="positivo",INDEX($AD$55:$AG$109,MATCH(1,($B3001=$AD$55:$AD$109)*($J3001=$AE$55:$AE$109),0),4)))</f>
        <v>76961.61</v>
      </c>
      <c r="Q3001" s="115" t="str">
        <f>VLOOKUP(M3001,Modelo!$A$2:$C$7,2,0)</f>
        <v>Acción Climática y Energía</v>
      </c>
      <c r="R3001" s="118">
        <f t="array" ref="R3001">INDEX(Modelo!$F$1:$H$37,MATCH(1,(DataBase!Q3001=Modelo!$G$1:$G$37)*(DataBase!B3001=Modelo!$F$1:$F$37),0),3)</f>
        <v>0.21052631578947367</v>
      </c>
      <c r="S3001" s="115">
        <f t="shared" si="94"/>
        <v>0</v>
      </c>
      <c r="T3001" s="115">
        <f t="shared" si="95"/>
        <v>0</v>
      </c>
    </row>
    <row r="3002" spans="1:20" x14ac:dyDescent="0.3">
      <c r="A3002" s="115" t="s">
        <v>472</v>
      </c>
      <c r="B3002" s="115" t="s">
        <v>467</v>
      </c>
      <c r="C3002" s="115" t="s">
        <v>103</v>
      </c>
      <c r="D3002" s="115" t="s">
        <v>86</v>
      </c>
      <c r="E3002" s="115" t="s">
        <v>86</v>
      </c>
      <c r="F3002" s="115" t="s">
        <v>86</v>
      </c>
      <c r="G3002" s="115">
        <v>2007</v>
      </c>
      <c r="H3002" s="115" t="s">
        <v>125</v>
      </c>
      <c r="I3002" s="115">
        <v>0.97802211500000003</v>
      </c>
      <c r="J3002" s="115" t="s">
        <v>46</v>
      </c>
      <c r="K3002" s="115" t="str">
        <f>INDEX(DatosProcesados!$A$1:$BF$101,MATCH(DataBase!A3002,DatosProcesados!$A$1:$A$101,0),MATCH(DataBase!J3002,DatosProcesados!$A$1:$BF$1,0))</f>
        <v>No informa</v>
      </c>
      <c r="L3002" s="115" t="str">
        <f>INDEX(Modelo!$A$9:$D$89,MATCH(DataBase!$J3002,Modelo!$A$9:$A$89,0),MATCH(DataBase!L$1,Modelo!$A$9:$D$9,0))</f>
        <v xml:space="preserve">Impacto social </v>
      </c>
      <c r="M3002" s="115" t="str">
        <f>INDEX(Modelo!$A$9:$D$89,MATCH(DataBase!$J3002,Modelo!$A$9:$A$89,0),MATCH(DataBase!M$1,Modelo!$A$9:$D$9,0))</f>
        <v>Pilar 4</v>
      </c>
      <c r="N3002" s="115" t="str">
        <f>INDEX(Modelo!$A$9:$D$89,MATCH(DataBase!$J3002,Modelo!$A$9:$A$89,0),MATCH(DataBase!N$1,Modelo!$A$9:$D$9,0))</f>
        <v>negativo</v>
      </c>
      <c r="O3002" s="115">
        <f t="array" ref="O3002">IF(N3002="negativo",INDEX($AD$3:$AG$51,MATCH(1,($B3002=$AD$3:$AD$51)*($J3002=$AE$3:$AE$51),0),3),IF(N3002="positivo",INDEX($AD$55:$AG$109,MATCH(1,($B3002=$AD$55:$AD$109)*($J3002=$AE$55:$AE$109),0),3)))</f>
        <v>112.97826363289691</v>
      </c>
      <c r="P3002" s="115">
        <f t="array" ref="P3002">IF(N3002="negativo",INDEX($AD$3:$AG$51,MATCH(1,($B3002=$AD$3:$AD$51)*($J3002=$AE$3:$AE$51),0),4),IF(N3002="positivo",INDEX($AD$55:$AG$109,MATCH(1,($B3002=$AD$55:$AD$109)*($J3002=$AE$55:$AE$109),0),4)))</f>
        <v>112.97826363289691</v>
      </c>
      <c r="Q3002" s="115" t="str">
        <f>VLOOKUP(M3002,Modelo!$A$2:$C$7,2,0)</f>
        <v>Capital Humano: Bienestar y Desarrollo</v>
      </c>
      <c r="R3002" s="118">
        <f t="array" ref="R3002">INDEX(Modelo!$F$1:$H$37,MATCH(1,(DataBase!Q3002=Modelo!$G$1:$G$37)*(DataBase!B3002=Modelo!$F$1:$F$37),0),3)</f>
        <v>0.14285714285714285</v>
      </c>
      <c r="S3002" s="115">
        <f t="shared" si="94"/>
        <v>0</v>
      </c>
      <c r="T3002" s="115">
        <f t="shared" si="95"/>
        <v>0</v>
      </c>
    </row>
    <row r="3003" spans="1:20" x14ac:dyDescent="0.3">
      <c r="A3003" s="115" t="s">
        <v>238</v>
      </c>
      <c r="B3003" s="115" t="s">
        <v>216</v>
      </c>
      <c r="C3003" s="115" t="s">
        <v>103</v>
      </c>
      <c r="D3003" s="115" t="s">
        <v>86</v>
      </c>
      <c r="E3003" s="115" t="s">
        <v>87</v>
      </c>
      <c r="F3003" s="115" t="s">
        <v>87</v>
      </c>
      <c r="G3003" s="115">
        <v>1920</v>
      </c>
      <c r="H3003" s="115" t="s">
        <v>125</v>
      </c>
      <c r="I3003" s="115">
        <v>2.844632077</v>
      </c>
      <c r="J3003" s="115" t="s">
        <v>46</v>
      </c>
      <c r="K3003" s="115" t="str">
        <f>INDEX(DatosProcesados!$A$1:$BF$101,MATCH(DataBase!A3003,DatosProcesados!$A$1:$A$101,0),MATCH(DataBase!J3003,DatosProcesados!$A$1:$BF$1,0))</f>
        <v>No informa</v>
      </c>
      <c r="L3003" s="115" t="str">
        <f>INDEX(Modelo!$A$9:$D$89,MATCH(DataBase!$J3003,Modelo!$A$9:$A$89,0),MATCH(DataBase!L$1,Modelo!$A$9:$D$9,0))</f>
        <v xml:space="preserve">Impacto social </v>
      </c>
      <c r="M3003" s="115" t="str">
        <f>INDEX(Modelo!$A$9:$D$89,MATCH(DataBase!$J3003,Modelo!$A$9:$A$89,0),MATCH(DataBase!M$1,Modelo!$A$9:$D$9,0))</f>
        <v>Pilar 4</v>
      </c>
      <c r="N3003" s="115" t="str">
        <f>INDEX(Modelo!$A$9:$D$89,MATCH(DataBase!$J3003,Modelo!$A$9:$A$89,0),MATCH(DataBase!N$1,Modelo!$A$9:$D$9,0))</f>
        <v>negativo</v>
      </c>
      <c r="O3003" s="115">
        <f t="array" ref="O3003">IF(N3003="negativo",INDEX($AD$3:$AG$51,MATCH(1,($B3003=$AD$3:$AD$51)*($J3003=$AE$3:$AE$51),0),3),IF(N3003="positivo",INDEX($AD$55:$AG$109,MATCH(1,($B3003=$AD$55:$AD$109)*($J3003=$AE$55:$AE$109),0),3)))</f>
        <v>2</v>
      </c>
      <c r="P3003" s="115">
        <f t="array" ref="P3003">IF(N3003="negativo",INDEX($AD$3:$AG$51,MATCH(1,($B3003=$AD$3:$AD$51)*($J3003=$AE$3:$AE$51),0),4),IF(N3003="positivo",INDEX($AD$55:$AG$109,MATCH(1,($B3003=$AD$55:$AD$109)*($J3003=$AE$55:$AE$109),0),4)))</f>
        <v>2</v>
      </c>
      <c r="Q3003" s="115" t="str">
        <f>VLOOKUP(M3003,Modelo!$A$2:$C$7,2,0)</f>
        <v>Capital Humano: Bienestar y Desarrollo</v>
      </c>
      <c r="R3003" s="118">
        <f t="array" ref="R3003">INDEX(Modelo!$F$1:$H$37,MATCH(1,(DataBase!Q3003=Modelo!$G$1:$G$37)*(DataBase!B3003=Modelo!$F$1:$F$37),0),3)</f>
        <v>0.21052631578947367</v>
      </c>
      <c r="S3003" s="115">
        <f t="shared" si="94"/>
        <v>0</v>
      </c>
      <c r="T3003" s="115">
        <f t="shared" si="95"/>
        <v>0</v>
      </c>
    </row>
    <row r="3004" spans="1:20" x14ac:dyDescent="0.3">
      <c r="A3004" s="115" t="s">
        <v>273</v>
      </c>
      <c r="B3004" s="115" t="s">
        <v>216</v>
      </c>
      <c r="C3004" s="115" t="s">
        <v>103</v>
      </c>
      <c r="D3004" s="115" t="s">
        <v>86</v>
      </c>
      <c r="E3004" s="115" t="s">
        <v>86</v>
      </c>
      <c r="F3004" s="115" t="s">
        <v>87</v>
      </c>
      <c r="G3004" s="115">
        <v>1945</v>
      </c>
      <c r="H3004" s="115" t="s">
        <v>125</v>
      </c>
      <c r="I3004" s="115">
        <v>2.1764613960000001</v>
      </c>
      <c r="J3004" s="115" t="s">
        <v>46</v>
      </c>
      <c r="K3004" s="115" t="str">
        <f>INDEX(DatosProcesados!$A$1:$BF$101,MATCH(DataBase!A3004,DatosProcesados!$A$1:$A$101,0),MATCH(DataBase!J3004,DatosProcesados!$A$1:$BF$1,0))</f>
        <v>No informa</v>
      </c>
      <c r="L3004" s="115" t="str">
        <f>INDEX(Modelo!$A$9:$D$89,MATCH(DataBase!$J3004,Modelo!$A$9:$A$89,0),MATCH(DataBase!L$1,Modelo!$A$9:$D$9,0))</f>
        <v xml:space="preserve">Impacto social </v>
      </c>
      <c r="M3004" s="115" t="str">
        <f>INDEX(Modelo!$A$9:$D$89,MATCH(DataBase!$J3004,Modelo!$A$9:$A$89,0),MATCH(DataBase!M$1,Modelo!$A$9:$D$9,0))</f>
        <v>Pilar 4</v>
      </c>
      <c r="N3004" s="115" t="str">
        <f>INDEX(Modelo!$A$9:$D$89,MATCH(DataBase!$J3004,Modelo!$A$9:$A$89,0),MATCH(DataBase!N$1,Modelo!$A$9:$D$9,0))</f>
        <v>negativo</v>
      </c>
      <c r="O3004" s="115">
        <f t="array" ref="O3004">IF(N3004="negativo",INDEX($AD$3:$AG$51,MATCH(1,($B3004=$AD$3:$AD$51)*($J3004=$AE$3:$AE$51),0),3),IF(N3004="positivo",INDEX($AD$55:$AG$109,MATCH(1,($B3004=$AD$55:$AD$109)*($J3004=$AE$55:$AE$109),0),3)))</f>
        <v>2</v>
      </c>
      <c r="P3004" s="115">
        <f t="array" ref="P3004">IF(N3004="negativo",INDEX($AD$3:$AG$51,MATCH(1,($B3004=$AD$3:$AD$51)*($J3004=$AE$3:$AE$51),0),4),IF(N3004="positivo",INDEX($AD$55:$AG$109,MATCH(1,($B3004=$AD$55:$AD$109)*($J3004=$AE$55:$AE$109),0),4)))</f>
        <v>2</v>
      </c>
      <c r="Q3004" s="115" t="str">
        <f>VLOOKUP(M3004,Modelo!$A$2:$C$7,2,0)</f>
        <v>Capital Humano: Bienestar y Desarrollo</v>
      </c>
      <c r="R3004" s="118">
        <f t="array" ref="R3004">INDEX(Modelo!$F$1:$H$37,MATCH(1,(DataBase!Q3004=Modelo!$G$1:$G$37)*(DataBase!B3004=Modelo!$F$1:$F$37),0),3)</f>
        <v>0.21052631578947367</v>
      </c>
      <c r="S3004" s="115">
        <f t="shared" si="94"/>
        <v>0</v>
      </c>
      <c r="T3004" s="115">
        <f t="shared" si="95"/>
        <v>0</v>
      </c>
    </row>
    <row r="3005" spans="1:20" x14ac:dyDescent="0.3">
      <c r="A3005" s="115" t="s">
        <v>378</v>
      </c>
      <c r="B3005" s="115" t="s">
        <v>379</v>
      </c>
      <c r="C3005" s="115" t="s">
        <v>103</v>
      </c>
      <c r="D3005" s="115" t="s">
        <v>87</v>
      </c>
      <c r="E3005" s="115" t="s">
        <v>86</v>
      </c>
      <c r="F3005" s="115" t="s">
        <v>86</v>
      </c>
      <c r="G3005" s="115">
        <v>1993</v>
      </c>
      <c r="H3005" s="115" t="s">
        <v>125</v>
      </c>
      <c r="I3005" s="115">
        <v>2.1863011939999999</v>
      </c>
      <c r="J3005" s="115" t="s">
        <v>46</v>
      </c>
      <c r="K3005" s="115" t="str">
        <f>INDEX(DatosProcesados!$A$1:$BF$101,MATCH(DataBase!A3005,DatosProcesados!$A$1:$A$101,0),MATCH(DataBase!J3005,DatosProcesados!$A$1:$BF$1,0))</f>
        <v xml:space="preserve">No informa </v>
      </c>
      <c r="L3005" s="115" t="str">
        <f>INDEX(Modelo!$A$9:$D$89,MATCH(DataBase!$J3005,Modelo!$A$9:$A$89,0),MATCH(DataBase!L$1,Modelo!$A$9:$D$9,0))</f>
        <v xml:space="preserve">Impacto social </v>
      </c>
      <c r="M3005" s="115" t="str">
        <f>INDEX(Modelo!$A$9:$D$89,MATCH(DataBase!$J3005,Modelo!$A$9:$A$89,0),MATCH(DataBase!M$1,Modelo!$A$9:$D$9,0))</f>
        <v>Pilar 4</v>
      </c>
      <c r="N3005" s="115" t="str">
        <f>INDEX(Modelo!$A$9:$D$89,MATCH(DataBase!$J3005,Modelo!$A$9:$A$89,0),MATCH(DataBase!N$1,Modelo!$A$9:$D$9,0))</f>
        <v>negativo</v>
      </c>
      <c r="O3005" s="115">
        <f t="array" ref="O3005">IF(N3005="negativo",INDEX($AD$3:$AG$51,MATCH(1,($B3005=$AD$3:$AD$51)*($J3005=$AE$3:$AE$51),0),3),IF(N3005="positivo",INDEX($AD$55:$AG$109,MATCH(1,($B3005=$AD$55:$AD$109)*($J3005=$AE$55:$AE$109),0),3)))</f>
        <v>0</v>
      </c>
      <c r="P3005" s="115">
        <f t="array" ref="P3005">IF(N3005="negativo",INDEX($AD$3:$AG$51,MATCH(1,($B3005=$AD$3:$AD$51)*($J3005=$AE$3:$AE$51),0),4),IF(N3005="positivo",INDEX($AD$55:$AG$109,MATCH(1,($B3005=$AD$55:$AD$109)*($J3005=$AE$55:$AE$109),0),4)))</f>
        <v>0</v>
      </c>
      <c r="Q3005" s="115" t="str">
        <f>VLOOKUP(M3005,Modelo!$A$2:$C$7,2,0)</f>
        <v>Capital Humano: Bienestar y Desarrollo</v>
      </c>
      <c r="R3005" s="118">
        <f t="array" ref="R3005">INDEX(Modelo!$F$1:$H$37,MATCH(1,(DataBase!Q3005=Modelo!$G$1:$G$37)*(DataBase!B3005=Modelo!$F$1:$F$37),0),3)</f>
        <v>0.23809523809523808</v>
      </c>
      <c r="S3005" s="115">
        <f t="shared" si="94"/>
        <v>0</v>
      </c>
      <c r="T3005" s="115">
        <f t="shared" si="95"/>
        <v>0</v>
      </c>
    </row>
    <row r="3006" spans="1:20" x14ac:dyDescent="0.3">
      <c r="A3006" s="115" t="s">
        <v>325</v>
      </c>
      <c r="B3006" s="115" t="s">
        <v>313</v>
      </c>
      <c r="C3006" s="115" t="s">
        <v>103</v>
      </c>
      <c r="D3006" s="115" t="s">
        <v>86</v>
      </c>
      <c r="E3006" s="115" t="s">
        <v>86</v>
      </c>
      <c r="F3006" s="115" t="s">
        <v>87</v>
      </c>
      <c r="G3006" s="115">
        <v>2012</v>
      </c>
      <c r="H3006" s="115" t="s">
        <v>125</v>
      </c>
      <c r="I3006" s="115">
        <v>13.831182682</v>
      </c>
      <c r="J3006" s="115" t="s">
        <v>46</v>
      </c>
      <c r="K3006" s="115" t="str">
        <f>INDEX(DatosProcesados!$A$1:$BF$101,MATCH(DataBase!A3006,DatosProcesados!$A$1:$A$101,0),MATCH(DataBase!J3006,DatosProcesados!$A$1:$BF$1,0))</f>
        <v>No informa</v>
      </c>
      <c r="L3006" s="115" t="str">
        <f>INDEX(Modelo!$A$9:$D$89,MATCH(DataBase!$J3006,Modelo!$A$9:$A$89,0),MATCH(DataBase!L$1,Modelo!$A$9:$D$9,0))</f>
        <v xml:space="preserve">Impacto social </v>
      </c>
      <c r="M3006" s="115" t="str">
        <f>INDEX(Modelo!$A$9:$D$89,MATCH(DataBase!$J3006,Modelo!$A$9:$A$89,0),MATCH(DataBase!M$1,Modelo!$A$9:$D$9,0))</f>
        <v>Pilar 4</v>
      </c>
      <c r="N3006" s="115" t="str">
        <f>INDEX(Modelo!$A$9:$D$89,MATCH(DataBase!$J3006,Modelo!$A$9:$A$89,0),MATCH(DataBase!N$1,Modelo!$A$9:$D$9,0))</f>
        <v>negativo</v>
      </c>
      <c r="O3006" s="115">
        <f t="array" ref="O3006">IF(N3006="negativo",INDEX($AD$3:$AG$51,MATCH(1,($B3006=$AD$3:$AD$51)*($J3006=$AE$3:$AE$51),0),3),IF(N3006="positivo",INDEX($AD$55:$AG$109,MATCH(1,($B3006=$AD$55:$AD$109)*($J3006=$AE$55:$AE$109),0),3)))</f>
        <v>43.406314819082738</v>
      </c>
      <c r="P3006" s="115">
        <f t="array" ref="P3006">IF(N3006="negativo",INDEX($AD$3:$AG$51,MATCH(1,($B3006=$AD$3:$AD$51)*($J3006=$AE$3:$AE$51),0),4),IF(N3006="positivo",INDEX($AD$55:$AG$109,MATCH(1,($B3006=$AD$55:$AD$109)*($J3006=$AE$55:$AE$109),0),4)))</f>
        <v>28.927203065134101</v>
      </c>
      <c r="Q3006" s="115" t="str">
        <f>VLOOKUP(M3006,Modelo!$A$2:$C$7,2,0)</f>
        <v>Capital Humano: Bienestar y Desarrollo</v>
      </c>
      <c r="R3006" s="118">
        <f t="array" ref="R3006">INDEX(Modelo!$F$1:$H$37,MATCH(1,(DataBase!Q3006=Modelo!$G$1:$G$37)*(DataBase!B3006=Modelo!$F$1:$F$37),0),3)</f>
        <v>0.17647058823529413</v>
      </c>
      <c r="S3006" s="115">
        <f t="shared" si="94"/>
        <v>0</v>
      </c>
      <c r="T3006" s="115">
        <f t="shared" si="95"/>
        <v>0</v>
      </c>
    </row>
    <row r="3007" spans="1:20" x14ac:dyDescent="0.3">
      <c r="A3007" s="115" t="s">
        <v>394</v>
      </c>
      <c r="B3007" s="115" t="s">
        <v>379</v>
      </c>
      <c r="C3007" s="115" t="s">
        <v>103</v>
      </c>
      <c r="D3007" s="115" t="s">
        <v>87</v>
      </c>
      <c r="E3007" s="115" t="s">
        <v>86</v>
      </c>
      <c r="F3007" s="115" t="s">
        <v>86</v>
      </c>
      <c r="G3007" s="115">
        <v>1990</v>
      </c>
      <c r="H3007" s="115" t="s">
        <v>125</v>
      </c>
      <c r="I3007" s="115">
        <v>0.77142869199999997</v>
      </c>
      <c r="J3007" s="115" t="s">
        <v>46</v>
      </c>
      <c r="K3007" s="115" t="str">
        <f>INDEX(DatosProcesados!$A$1:$BF$101,MATCH(DataBase!A3007,DatosProcesados!$A$1:$A$101,0),MATCH(DataBase!J3007,DatosProcesados!$A$1:$BF$1,0))</f>
        <v xml:space="preserve">No informa </v>
      </c>
      <c r="L3007" s="115" t="str">
        <f>INDEX(Modelo!$A$9:$D$89,MATCH(DataBase!$J3007,Modelo!$A$9:$A$89,0),MATCH(DataBase!L$1,Modelo!$A$9:$D$9,0))</f>
        <v xml:space="preserve">Impacto social </v>
      </c>
      <c r="M3007" s="115" t="str">
        <f>INDEX(Modelo!$A$9:$D$89,MATCH(DataBase!$J3007,Modelo!$A$9:$A$89,0),MATCH(DataBase!M$1,Modelo!$A$9:$D$9,0))</f>
        <v>Pilar 4</v>
      </c>
      <c r="N3007" s="115" t="str">
        <f>INDEX(Modelo!$A$9:$D$89,MATCH(DataBase!$J3007,Modelo!$A$9:$A$89,0),MATCH(DataBase!N$1,Modelo!$A$9:$D$9,0))</f>
        <v>negativo</v>
      </c>
      <c r="O3007" s="115">
        <f t="array" ref="O3007">IF(N3007="negativo",INDEX($AD$3:$AG$51,MATCH(1,($B3007=$AD$3:$AD$51)*($J3007=$AE$3:$AE$51),0),3),IF(N3007="positivo",INDEX($AD$55:$AG$109,MATCH(1,($B3007=$AD$55:$AD$109)*($J3007=$AE$55:$AE$109),0),3)))</f>
        <v>0</v>
      </c>
      <c r="P3007" s="115">
        <f t="array" ref="P3007">IF(N3007="negativo",INDEX($AD$3:$AG$51,MATCH(1,($B3007=$AD$3:$AD$51)*($J3007=$AE$3:$AE$51),0),4),IF(N3007="positivo",INDEX($AD$55:$AG$109,MATCH(1,($B3007=$AD$55:$AD$109)*($J3007=$AE$55:$AE$109),0),4)))</f>
        <v>0</v>
      </c>
      <c r="Q3007" s="115" t="str">
        <f>VLOOKUP(M3007,Modelo!$A$2:$C$7,2,0)</f>
        <v>Capital Humano: Bienestar y Desarrollo</v>
      </c>
      <c r="R3007" s="118">
        <f t="array" ref="R3007">INDEX(Modelo!$F$1:$H$37,MATCH(1,(DataBase!Q3007=Modelo!$G$1:$G$37)*(DataBase!B3007=Modelo!$F$1:$F$37),0),3)</f>
        <v>0.23809523809523808</v>
      </c>
      <c r="S3007" s="115">
        <f t="shared" si="94"/>
        <v>0</v>
      </c>
      <c r="T3007" s="115">
        <f t="shared" si="95"/>
        <v>0</v>
      </c>
    </row>
    <row r="3008" spans="1:20" x14ac:dyDescent="0.3">
      <c r="A3008" s="115" t="s">
        <v>383</v>
      </c>
      <c r="B3008" s="115" t="s">
        <v>379</v>
      </c>
      <c r="C3008" s="115" t="s">
        <v>103</v>
      </c>
      <c r="D3008" s="115" t="s">
        <v>86</v>
      </c>
      <c r="E3008" s="115" t="s">
        <v>86</v>
      </c>
      <c r="F3008" s="115" t="s">
        <v>86</v>
      </c>
      <c r="G3008" s="115">
        <v>2014</v>
      </c>
      <c r="H3008" s="115" t="s">
        <v>125</v>
      </c>
      <c r="I3008" s="115">
        <v>1.314259836</v>
      </c>
      <c r="J3008" s="115" t="s">
        <v>46</v>
      </c>
      <c r="K3008" s="115" t="str">
        <f>INDEX(DatosProcesados!$A$1:$BF$101,MATCH(DataBase!A3008,DatosProcesados!$A$1:$A$101,0),MATCH(DataBase!J3008,DatosProcesados!$A$1:$BF$1,0))</f>
        <v xml:space="preserve">No informa </v>
      </c>
      <c r="L3008" s="115" t="str">
        <f>INDEX(Modelo!$A$9:$D$89,MATCH(DataBase!$J3008,Modelo!$A$9:$A$89,0),MATCH(DataBase!L$1,Modelo!$A$9:$D$9,0))</f>
        <v xml:space="preserve">Impacto social </v>
      </c>
      <c r="M3008" s="115" t="str">
        <f>INDEX(Modelo!$A$9:$D$89,MATCH(DataBase!$J3008,Modelo!$A$9:$A$89,0),MATCH(DataBase!M$1,Modelo!$A$9:$D$9,0))</f>
        <v>Pilar 4</v>
      </c>
      <c r="N3008" s="115" t="str">
        <f>INDEX(Modelo!$A$9:$D$89,MATCH(DataBase!$J3008,Modelo!$A$9:$A$89,0),MATCH(DataBase!N$1,Modelo!$A$9:$D$9,0))</f>
        <v>negativo</v>
      </c>
      <c r="O3008" s="115">
        <f t="array" ref="O3008">IF(N3008="negativo",INDEX($AD$3:$AG$51,MATCH(1,($B3008=$AD$3:$AD$51)*($J3008=$AE$3:$AE$51),0),3),IF(N3008="positivo",INDEX($AD$55:$AG$109,MATCH(1,($B3008=$AD$55:$AD$109)*($J3008=$AE$55:$AE$109),0),3)))</f>
        <v>0</v>
      </c>
      <c r="P3008" s="115">
        <f t="array" ref="P3008">IF(N3008="negativo",INDEX($AD$3:$AG$51,MATCH(1,($B3008=$AD$3:$AD$51)*($J3008=$AE$3:$AE$51),0),4),IF(N3008="positivo",INDEX($AD$55:$AG$109,MATCH(1,($B3008=$AD$55:$AD$109)*($J3008=$AE$55:$AE$109),0),4)))</f>
        <v>0</v>
      </c>
      <c r="Q3008" s="115" t="str">
        <f>VLOOKUP(M3008,Modelo!$A$2:$C$7,2,0)</f>
        <v>Capital Humano: Bienestar y Desarrollo</v>
      </c>
      <c r="R3008" s="118">
        <f t="array" ref="R3008">INDEX(Modelo!$F$1:$H$37,MATCH(1,(DataBase!Q3008=Modelo!$G$1:$G$37)*(DataBase!B3008=Modelo!$F$1:$F$37),0),3)</f>
        <v>0.23809523809523808</v>
      </c>
      <c r="S3008" s="115">
        <f t="shared" si="94"/>
        <v>0</v>
      </c>
      <c r="T3008" s="115">
        <f t="shared" si="95"/>
        <v>0</v>
      </c>
    </row>
    <row r="3009" spans="1:20" x14ac:dyDescent="0.3">
      <c r="A3009" s="115" t="s">
        <v>112</v>
      </c>
      <c r="B3009" s="115" t="s">
        <v>84</v>
      </c>
      <c r="C3009" s="115" t="s">
        <v>103</v>
      </c>
      <c r="D3009" s="115" t="s">
        <v>86</v>
      </c>
      <c r="E3009" s="115" t="s">
        <v>86</v>
      </c>
      <c r="F3009" s="115" t="s">
        <v>87</v>
      </c>
      <c r="G3009" s="115">
        <v>1919</v>
      </c>
      <c r="H3009" s="115" t="s">
        <v>125</v>
      </c>
      <c r="I3009" s="115">
        <v>15.106042448</v>
      </c>
      <c r="J3009" s="115" t="s">
        <v>46</v>
      </c>
      <c r="K3009" s="115">
        <f>INDEX(DatosProcesados!$A$1:$BF$101,MATCH(DataBase!A3009,DatosProcesados!$A$1:$A$101,0),MATCH(DataBase!J3009,DatosProcesados!$A$1:$BF$1,0))</f>
        <v>0.9365590281383035</v>
      </c>
      <c r="L3009" s="115" t="str">
        <f>INDEX(Modelo!$A$9:$D$89,MATCH(DataBase!$J3009,Modelo!$A$9:$A$89,0),MATCH(DataBase!L$1,Modelo!$A$9:$D$9,0))</f>
        <v xml:space="preserve">Impacto social </v>
      </c>
      <c r="M3009" s="115" t="str">
        <f>INDEX(Modelo!$A$9:$D$89,MATCH(DataBase!$J3009,Modelo!$A$9:$A$89,0),MATCH(DataBase!M$1,Modelo!$A$9:$D$9,0))</f>
        <v>Pilar 4</v>
      </c>
      <c r="N3009" s="115" t="str">
        <f>INDEX(Modelo!$A$9:$D$89,MATCH(DataBase!$J3009,Modelo!$A$9:$A$89,0),MATCH(DataBase!N$1,Modelo!$A$9:$D$9,0))</f>
        <v>negativo</v>
      </c>
      <c r="O3009" s="115">
        <f t="array" ref="O3009">IF(N3009="negativo",INDEX($AD$3:$AG$51,MATCH(1,($B3009=$AD$3:$AD$51)*($J3009=$AE$3:$AE$51),0),3),IF(N3009="positivo",INDEX($AD$55:$AG$109,MATCH(1,($B3009=$AD$55:$AD$109)*($J3009=$AE$55:$AE$109),0),3)))</f>
        <v>313.66757145138109</v>
      </c>
      <c r="P3009" s="115">
        <f t="array" ref="P3009">IF(N3009="negativo",INDEX($AD$3:$AG$51,MATCH(1,($B3009=$AD$3:$AD$51)*($J3009=$AE$3:$AE$51),0),4),IF(N3009="positivo",INDEX($AD$55:$AG$109,MATCH(1,($B3009=$AD$55:$AD$109)*($J3009=$AE$55:$AE$109),0),4)))</f>
        <v>0.9365590281383035</v>
      </c>
      <c r="Q3009" s="115" t="str">
        <f>VLOOKUP(M3009,Modelo!$A$2:$C$7,2,0)</f>
        <v>Capital Humano: Bienestar y Desarrollo</v>
      </c>
      <c r="R3009" s="118">
        <f t="array" ref="R3009">INDEX(Modelo!$F$1:$H$37,MATCH(1,(DataBase!Q3009=Modelo!$G$1:$G$37)*(DataBase!B3009=Modelo!$F$1:$F$37),0),3)</f>
        <v>0.11764705882352941</v>
      </c>
      <c r="S3009" s="115">
        <f t="shared" si="94"/>
        <v>100</v>
      </c>
      <c r="T3009" s="115">
        <f t="shared" si="95"/>
        <v>11.76470588235294</v>
      </c>
    </row>
    <row r="3010" spans="1:20" x14ac:dyDescent="0.3">
      <c r="A3010" s="115" t="s">
        <v>471</v>
      </c>
      <c r="B3010" s="115" t="s">
        <v>467</v>
      </c>
      <c r="C3010" s="115" t="s">
        <v>103</v>
      </c>
      <c r="D3010" s="115" t="s">
        <v>86</v>
      </c>
      <c r="E3010" s="115" t="s">
        <v>86</v>
      </c>
      <c r="F3010" s="115" t="s">
        <v>86</v>
      </c>
      <c r="G3010" s="115">
        <v>1987</v>
      </c>
      <c r="H3010" s="115" t="s">
        <v>125</v>
      </c>
      <c r="I3010" s="115">
        <v>0.711210393</v>
      </c>
      <c r="J3010" s="115" t="s">
        <v>46</v>
      </c>
      <c r="K3010" s="115" t="str">
        <f>INDEX(DatosProcesados!$A$1:$BF$101,MATCH(DataBase!A3010,DatosProcesados!$A$1:$A$101,0),MATCH(DataBase!J3010,DatosProcesados!$A$1:$BF$1,0))</f>
        <v>No informa</v>
      </c>
      <c r="L3010" s="115" t="str">
        <f>INDEX(Modelo!$A$9:$D$89,MATCH(DataBase!$J3010,Modelo!$A$9:$A$89,0),MATCH(DataBase!L$1,Modelo!$A$9:$D$9,0))</f>
        <v xml:space="preserve">Impacto social </v>
      </c>
      <c r="M3010" s="115" t="str">
        <f>INDEX(Modelo!$A$9:$D$89,MATCH(DataBase!$J3010,Modelo!$A$9:$A$89,0),MATCH(DataBase!M$1,Modelo!$A$9:$D$9,0))</f>
        <v>Pilar 4</v>
      </c>
      <c r="N3010" s="115" t="str">
        <f>INDEX(Modelo!$A$9:$D$89,MATCH(DataBase!$J3010,Modelo!$A$9:$A$89,0),MATCH(DataBase!N$1,Modelo!$A$9:$D$9,0))</f>
        <v>negativo</v>
      </c>
      <c r="O3010" s="115">
        <f t="array" ref="O3010">IF(N3010="negativo",INDEX($AD$3:$AG$51,MATCH(1,($B3010=$AD$3:$AD$51)*($J3010=$AE$3:$AE$51),0),3),IF(N3010="positivo",INDEX($AD$55:$AG$109,MATCH(1,($B3010=$AD$55:$AD$109)*($J3010=$AE$55:$AE$109),0),3)))</f>
        <v>112.97826363289691</v>
      </c>
      <c r="P3010" s="115">
        <f t="array" ref="P3010">IF(N3010="negativo",INDEX($AD$3:$AG$51,MATCH(1,($B3010=$AD$3:$AD$51)*($J3010=$AE$3:$AE$51),0),4),IF(N3010="positivo",INDEX($AD$55:$AG$109,MATCH(1,($B3010=$AD$55:$AD$109)*($J3010=$AE$55:$AE$109),0),4)))</f>
        <v>112.97826363289691</v>
      </c>
      <c r="Q3010" s="115" t="str">
        <f>VLOOKUP(M3010,Modelo!$A$2:$C$7,2,0)</f>
        <v>Capital Humano: Bienestar y Desarrollo</v>
      </c>
      <c r="R3010" s="118">
        <f t="array" ref="R3010">INDEX(Modelo!$F$1:$H$37,MATCH(1,(DataBase!Q3010=Modelo!$G$1:$G$37)*(DataBase!B3010=Modelo!$F$1:$F$37),0),3)</f>
        <v>0.14285714285714285</v>
      </c>
      <c r="S3010" s="115">
        <f t="shared" si="94"/>
        <v>0</v>
      </c>
      <c r="T3010" s="115">
        <f t="shared" si="95"/>
        <v>0</v>
      </c>
    </row>
    <row r="3011" spans="1:20" x14ac:dyDescent="0.3">
      <c r="A3011" s="115" t="s">
        <v>466</v>
      </c>
      <c r="B3011" s="115" t="s">
        <v>467</v>
      </c>
      <c r="C3011" s="115" t="s">
        <v>103</v>
      </c>
      <c r="D3011" s="115" t="s">
        <v>87</v>
      </c>
      <c r="E3011" s="115" t="s">
        <v>86</v>
      </c>
      <c r="F3011" s="115" t="s">
        <v>86</v>
      </c>
      <c r="G3011" s="115">
        <v>1969</v>
      </c>
      <c r="H3011" s="115" t="s">
        <v>125</v>
      </c>
      <c r="I3011" s="115">
        <v>2.4231643530000002</v>
      </c>
      <c r="J3011" s="115" t="s">
        <v>46</v>
      </c>
      <c r="K3011" s="115" t="str">
        <f>INDEX(DatosProcesados!$A$1:$BF$101,MATCH(DataBase!A3011,DatosProcesados!$A$1:$A$101,0),MATCH(DataBase!J3011,DatosProcesados!$A$1:$BF$1,0))</f>
        <v>No informa</v>
      </c>
      <c r="L3011" s="115" t="str">
        <f>INDEX(Modelo!$A$9:$D$89,MATCH(DataBase!$J3011,Modelo!$A$9:$A$89,0),MATCH(DataBase!L$1,Modelo!$A$9:$D$9,0))</f>
        <v xml:space="preserve">Impacto social </v>
      </c>
      <c r="M3011" s="115" t="str">
        <f>INDEX(Modelo!$A$9:$D$89,MATCH(DataBase!$J3011,Modelo!$A$9:$A$89,0),MATCH(DataBase!M$1,Modelo!$A$9:$D$9,0))</f>
        <v>Pilar 4</v>
      </c>
      <c r="N3011" s="115" t="str">
        <f>INDEX(Modelo!$A$9:$D$89,MATCH(DataBase!$J3011,Modelo!$A$9:$A$89,0),MATCH(DataBase!N$1,Modelo!$A$9:$D$9,0))</f>
        <v>negativo</v>
      </c>
      <c r="O3011" s="115">
        <f t="array" ref="O3011">IF(N3011="negativo",INDEX($AD$3:$AG$51,MATCH(1,($B3011=$AD$3:$AD$51)*($J3011=$AE$3:$AE$51),0),3),IF(N3011="positivo",INDEX($AD$55:$AG$109,MATCH(1,($B3011=$AD$55:$AD$109)*($J3011=$AE$55:$AE$109),0),3)))</f>
        <v>112.97826363289691</v>
      </c>
      <c r="P3011" s="115">
        <f t="array" ref="P3011">IF(N3011="negativo",INDEX($AD$3:$AG$51,MATCH(1,($B3011=$AD$3:$AD$51)*($J3011=$AE$3:$AE$51),0),4),IF(N3011="positivo",INDEX($AD$55:$AG$109,MATCH(1,($B3011=$AD$55:$AD$109)*($J3011=$AE$55:$AE$109),0),4)))</f>
        <v>112.97826363289691</v>
      </c>
      <c r="Q3011" s="115" t="str">
        <f>VLOOKUP(M3011,Modelo!$A$2:$C$7,2,0)</f>
        <v>Capital Humano: Bienestar y Desarrollo</v>
      </c>
      <c r="R3011" s="118">
        <f t="array" ref="R3011">INDEX(Modelo!$F$1:$H$37,MATCH(1,(DataBase!Q3011=Modelo!$G$1:$G$37)*(DataBase!B3011=Modelo!$F$1:$F$37),0),3)</f>
        <v>0.14285714285714285</v>
      </c>
      <c r="S3011" s="115">
        <f t="shared" ref="S3011:S3074" si="96">IFERROR(IF(N3011="boolean",IF(K3011="Si",100,0),IF(N3011="scale",IF(K3011=2,100,IF(K3011=1,50,0)),IF(N3011="positivo",100*((K3011-P3011)/(O3011-P3011)),100*(1-((K3011-P3011)/(O3011-P3011)))))),0)</f>
        <v>0</v>
      </c>
      <c r="T3011" s="115">
        <f t="shared" ref="T3011:T3074" si="97">S3011*R3011</f>
        <v>0</v>
      </c>
    </row>
    <row r="3012" spans="1:20" x14ac:dyDescent="0.3">
      <c r="A3012" s="115" t="s">
        <v>207</v>
      </c>
      <c r="B3012" s="115" t="s">
        <v>84</v>
      </c>
      <c r="C3012" s="115" t="s">
        <v>103</v>
      </c>
      <c r="D3012" s="115" t="s">
        <v>86</v>
      </c>
      <c r="E3012" s="115" t="s">
        <v>87</v>
      </c>
      <c r="F3012" s="115" t="s">
        <v>86</v>
      </c>
      <c r="G3012" s="115">
        <v>1870</v>
      </c>
      <c r="H3012" s="115" t="s">
        <v>125</v>
      </c>
      <c r="I3012" s="115">
        <v>0</v>
      </c>
      <c r="J3012" s="115" t="s">
        <v>46</v>
      </c>
      <c r="K3012" s="115">
        <f>INDEX(DatosProcesados!$A$1:$BF$101,MATCH(DataBase!A3012,DatosProcesados!$A$1:$A$101,0),MATCH(DataBase!J3012,DatosProcesados!$A$1:$BF$1,0))</f>
        <v>313.66757145138109</v>
      </c>
      <c r="L3012" s="115" t="str">
        <f>INDEX(Modelo!$A$9:$D$89,MATCH(DataBase!$J3012,Modelo!$A$9:$A$89,0),MATCH(DataBase!L$1,Modelo!$A$9:$D$9,0))</f>
        <v xml:space="preserve">Impacto social </v>
      </c>
      <c r="M3012" s="115" t="str">
        <f>INDEX(Modelo!$A$9:$D$89,MATCH(DataBase!$J3012,Modelo!$A$9:$A$89,0),MATCH(DataBase!M$1,Modelo!$A$9:$D$9,0))</f>
        <v>Pilar 4</v>
      </c>
      <c r="N3012" s="115" t="str">
        <f>INDEX(Modelo!$A$9:$D$89,MATCH(DataBase!$J3012,Modelo!$A$9:$A$89,0),MATCH(DataBase!N$1,Modelo!$A$9:$D$9,0))</f>
        <v>negativo</v>
      </c>
      <c r="O3012" s="115">
        <f t="array" ref="O3012">IF(N3012="negativo",INDEX($AD$3:$AG$51,MATCH(1,($B3012=$AD$3:$AD$51)*($J3012=$AE$3:$AE$51),0),3),IF(N3012="positivo",INDEX($AD$55:$AG$109,MATCH(1,($B3012=$AD$55:$AD$109)*($J3012=$AE$55:$AE$109),0),3)))</f>
        <v>313.66757145138109</v>
      </c>
      <c r="P3012" s="115">
        <f t="array" ref="P3012">IF(N3012="negativo",INDEX($AD$3:$AG$51,MATCH(1,($B3012=$AD$3:$AD$51)*($J3012=$AE$3:$AE$51),0),4),IF(N3012="positivo",INDEX($AD$55:$AG$109,MATCH(1,($B3012=$AD$55:$AD$109)*($J3012=$AE$55:$AE$109),0),4)))</f>
        <v>0.9365590281383035</v>
      </c>
      <c r="Q3012" s="115" t="str">
        <f>VLOOKUP(M3012,Modelo!$A$2:$C$7,2,0)</f>
        <v>Capital Humano: Bienestar y Desarrollo</v>
      </c>
      <c r="R3012" s="118">
        <f t="array" ref="R3012">INDEX(Modelo!$F$1:$H$37,MATCH(1,(DataBase!Q3012=Modelo!$G$1:$G$37)*(DataBase!B3012=Modelo!$F$1:$F$37),0),3)</f>
        <v>0.11764705882352941</v>
      </c>
      <c r="S3012" s="115">
        <f t="shared" si="96"/>
        <v>0</v>
      </c>
      <c r="T3012" s="115">
        <f t="shared" si="97"/>
        <v>0</v>
      </c>
    </row>
    <row r="3013" spans="1:20" x14ac:dyDescent="0.3">
      <c r="A3013" s="115" t="s">
        <v>204</v>
      </c>
      <c r="B3013" s="115" t="s">
        <v>84</v>
      </c>
      <c r="C3013" s="115" t="s">
        <v>103</v>
      </c>
      <c r="D3013" s="115" t="s">
        <v>86</v>
      </c>
      <c r="E3013" s="115" t="s">
        <v>87</v>
      </c>
      <c r="F3013" s="115" t="s">
        <v>87</v>
      </c>
      <c r="G3013" s="115">
        <v>1875</v>
      </c>
      <c r="H3013" s="115" t="s">
        <v>125</v>
      </c>
      <c r="I3013" s="115">
        <v>0</v>
      </c>
      <c r="J3013" s="115" t="s">
        <v>46</v>
      </c>
      <c r="K3013" s="115" t="str">
        <f>INDEX(DatosProcesados!$A$1:$BF$101,MATCH(DataBase!A3013,DatosProcesados!$A$1:$A$101,0),MATCH(DataBase!J3013,DatosProcesados!$A$1:$BF$1,0))</f>
        <v>No informa</v>
      </c>
      <c r="L3013" s="115" t="str">
        <f>INDEX(Modelo!$A$9:$D$89,MATCH(DataBase!$J3013,Modelo!$A$9:$A$89,0),MATCH(DataBase!L$1,Modelo!$A$9:$D$9,0))</f>
        <v xml:space="preserve">Impacto social </v>
      </c>
      <c r="M3013" s="115" t="str">
        <f>INDEX(Modelo!$A$9:$D$89,MATCH(DataBase!$J3013,Modelo!$A$9:$A$89,0),MATCH(DataBase!M$1,Modelo!$A$9:$D$9,0))</f>
        <v>Pilar 4</v>
      </c>
      <c r="N3013" s="115" t="str">
        <f>INDEX(Modelo!$A$9:$D$89,MATCH(DataBase!$J3013,Modelo!$A$9:$A$89,0),MATCH(DataBase!N$1,Modelo!$A$9:$D$9,0))</f>
        <v>negativo</v>
      </c>
      <c r="O3013" s="115">
        <f t="array" ref="O3013">IF(N3013="negativo",INDEX($AD$3:$AG$51,MATCH(1,($B3013=$AD$3:$AD$51)*($J3013=$AE$3:$AE$51),0),3),IF(N3013="positivo",INDEX($AD$55:$AG$109,MATCH(1,($B3013=$AD$55:$AD$109)*($J3013=$AE$55:$AE$109),0),3)))</f>
        <v>313.66757145138109</v>
      </c>
      <c r="P3013" s="115">
        <f t="array" ref="P3013">IF(N3013="negativo",INDEX($AD$3:$AG$51,MATCH(1,($B3013=$AD$3:$AD$51)*($J3013=$AE$3:$AE$51),0),4),IF(N3013="positivo",INDEX($AD$55:$AG$109,MATCH(1,($B3013=$AD$55:$AD$109)*($J3013=$AE$55:$AE$109),0),4)))</f>
        <v>0.9365590281383035</v>
      </c>
      <c r="Q3013" s="115" t="str">
        <f>VLOOKUP(M3013,Modelo!$A$2:$C$7,2,0)</f>
        <v>Capital Humano: Bienestar y Desarrollo</v>
      </c>
      <c r="R3013" s="118">
        <f t="array" ref="R3013">INDEX(Modelo!$F$1:$H$37,MATCH(1,(DataBase!Q3013=Modelo!$G$1:$G$37)*(DataBase!B3013=Modelo!$F$1:$F$37),0),3)</f>
        <v>0.11764705882352941</v>
      </c>
      <c r="S3013" s="115">
        <f t="shared" si="96"/>
        <v>0</v>
      </c>
      <c r="T3013" s="115">
        <f t="shared" si="97"/>
        <v>0</v>
      </c>
    </row>
    <row r="3014" spans="1:20" x14ac:dyDescent="0.3">
      <c r="A3014" s="115" t="s">
        <v>226</v>
      </c>
      <c r="B3014" s="115" t="s">
        <v>216</v>
      </c>
      <c r="C3014" s="115" t="s">
        <v>103</v>
      </c>
      <c r="D3014" s="115" t="s">
        <v>86</v>
      </c>
      <c r="E3014" s="115" t="s">
        <v>86</v>
      </c>
      <c r="F3014" s="115" t="s">
        <v>87</v>
      </c>
      <c r="G3014" s="115">
        <v>1889</v>
      </c>
      <c r="H3014" s="115" t="s">
        <v>125</v>
      </c>
      <c r="I3014" s="115">
        <v>8.6157743510000007</v>
      </c>
      <c r="J3014" s="115" t="s">
        <v>46</v>
      </c>
      <c r="K3014" s="115" t="str">
        <f>INDEX(DatosProcesados!$A$1:$BF$101,MATCH(DataBase!A3014,DatosProcesados!$A$1:$A$101,0),MATCH(DataBase!J3014,DatosProcesados!$A$1:$BF$1,0))</f>
        <v>No informa</v>
      </c>
      <c r="L3014" s="115" t="str">
        <f>INDEX(Modelo!$A$9:$D$89,MATCH(DataBase!$J3014,Modelo!$A$9:$A$89,0),MATCH(DataBase!L$1,Modelo!$A$9:$D$9,0))</f>
        <v xml:space="preserve">Impacto social </v>
      </c>
      <c r="M3014" s="115" t="str">
        <f>INDEX(Modelo!$A$9:$D$89,MATCH(DataBase!$J3014,Modelo!$A$9:$A$89,0),MATCH(DataBase!M$1,Modelo!$A$9:$D$9,0))</f>
        <v>Pilar 4</v>
      </c>
      <c r="N3014" s="115" t="str">
        <f>INDEX(Modelo!$A$9:$D$89,MATCH(DataBase!$J3014,Modelo!$A$9:$A$89,0),MATCH(DataBase!N$1,Modelo!$A$9:$D$9,0))</f>
        <v>negativo</v>
      </c>
      <c r="O3014" s="115">
        <f t="array" ref="O3014">IF(N3014="negativo",INDEX($AD$3:$AG$51,MATCH(1,($B3014=$AD$3:$AD$51)*($J3014=$AE$3:$AE$51),0),3),IF(N3014="positivo",INDEX($AD$55:$AG$109,MATCH(1,($B3014=$AD$55:$AD$109)*($J3014=$AE$55:$AE$109),0),3)))</f>
        <v>2</v>
      </c>
      <c r="P3014" s="115">
        <f t="array" ref="P3014">IF(N3014="negativo",INDEX($AD$3:$AG$51,MATCH(1,($B3014=$AD$3:$AD$51)*($J3014=$AE$3:$AE$51),0),4),IF(N3014="positivo",INDEX($AD$55:$AG$109,MATCH(1,($B3014=$AD$55:$AD$109)*($J3014=$AE$55:$AE$109),0),4)))</f>
        <v>2</v>
      </c>
      <c r="Q3014" s="115" t="str">
        <f>VLOOKUP(M3014,Modelo!$A$2:$C$7,2,0)</f>
        <v>Capital Humano: Bienestar y Desarrollo</v>
      </c>
      <c r="R3014" s="118">
        <f t="array" ref="R3014">INDEX(Modelo!$F$1:$H$37,MATCH(1,(DataBase!Q3014=Modelo!$G$1:$G$37)*(DataBase!B3014=Modelo!$F$1:$F$37),0),3)</f>
        <v>0.21052631578947367</v>
      </c>
      <c r="S3014" s="115">
        <f t="shared" si="96"/>
        <v>0</v>
      </c>
      <c r="T3014" s="115">
        <f t="shared" si="97"/>
        <v>0</v>
      </c>
    </row>
    <row r="3015" spans="1:20" x14ac:dyDescent="0.3">
      <c r="A3015" s="115" t="s">
        <v>287</v>
      </c>
      <c r="B3015" s="115" t="s">
        <v>216</v>
      </c>
      <c r="C3015" s="115" t="s">
        <v>103</v>
      </c>
      <c r="D3015" s="115" t="s">
        <v>86</v>
      </c>
      <c r="E3015" s="115" t="s">
        <v>86</v>
      </c>
      <c r="F3015" s="115" t="s">
        <v>87</v>
      </c>
      <c r="G3015" s="115">
        <v>2000</v>
      </c>
      <c r="H3015" s="115" t="s">
        <v>125</v>
      </c>
      <c r="I3015" s="115">
        <v>1.8730507999999999</v>
      </c>
      <c r="J3015" s="115" t="s">
        <v>46</v>
      </c>
      <c r="K3015" s="115" t="str">
        <f>INDEX(DatosProcesados!$A$1:$BF$101,MATCH(DataBase!A3015,DatosProcesados!$A$1:$A$101,0),MATCH(DataBase!J3015,DatosProcesados!$A$1:$BF$1,0))</f>
        <v>No informa</v>
      </c>
      <c r="L3015" s="115" t="str">
        <f>INDEX(Modelo!$A$9:$D$89,MATCH(DataBase!$J3015,Modelo!$A$9:$A$89,0),MATCH(DataBase!L$1,Modelo!$A$9:$D$9,0))</f>
        <v xml:space="preserve">Impacto social </v>
      </c>
      <c r="M3015" s="115" t="str">
        <f>INDEX(Modelo!$A$9:$D$89,MATCH(DataBase!$J3015,Modelo!$A$9:$A$89,0),MATCH(DataBase!M$1,Modelo!$A$9:$D$9,0))</f>
        <v>Pilar 4</v>
      </c>
      <c r="N3015" s="115" t="str">
        <f>INDEX(Modelo!$A$9:$D$89,MATCH(DataBase!$J3015,Modelo!$A$9:$A$89,0),MATCH(DataBase!N$1,Modelo!$A$9:$D$9,0))</f>
        <v>negativo</v>
      </c>
      <c r="O3015" s="115">
        <f t="array" ref="O3015">IF(N3015="negativo",INDEX($AD$3:$AG$51,MATCH(1,($B3015=$AD$3:$AD$51)*($J3015=$AE$3:$AE$51),0),3),IF(N3015="positivo",INDEX($AD$55:$AG$109,MATCH(1,($B3015=$AD$55:$AD$109)*($J3015=$AE$55:$AE$109),0),3)))</f>
        <v>2</v>
      </c>
      <c r="P3015" s="115">
        <f t="array" ref="P3015">IF(N3015="negativo",INDEX($AD$3:$AG$51,MATCH(1,($B3015=$AD$3:$AD$51)*($J3015=$AE$3:$AE$51),0),4),IF(N3015="positivo",INDEX($AD$55:$AG$109,MATCH(1,($B3015=$AD$55:$AD$109)*($J3015=$AE$55:$AE$109),0),4)))</f>
        <v>2</v>
      </c>
      <c r="Q3015" s="115" t="str">
        <f>VLOOKUP(M3015,Modelo!$A$2:$C$7,2,0)</f>
        <v>Capital Humano: Bienestar y Desarrollo</v>
      </c>
      <c r="R3015" s="118">
        <f t="array" ref="R3015">INDEX(Modelo!$F$1:$H$37,MATCH(1,(DataBase!Q3015=Modelo!$G$1:$G$37)*(DataBase!B3015=Modelo!$F$1:$F$37),0),3)</f>
        <v>0.21052631578947367</v>
      </c>
      <c r="S3015" s="115">
        <f t="shared" si="96"/>
        <v>0</v>
      </c>
      <c r="T3015" s="115">
        <f t="shared" si="97"/>
        <v>0</v>
      </c>
    </row>
    <row r="3016" spans="1:20" x14ac:dyDescent="0.3">
      <c r="A3016" s="115" t="s">
        <v>345</v>
      </c>
      <c r="B3016" s="115" t="s">
        <v>313</v>
      </c>
      <c r="C3016" s="115" t="s">
        <v>103</v>
      </c>
      <c r="D3016" s="115" t="s">
        <v>86</v>
      </c>
      <c r="E3016" s="115" t="s">
        <v>86</v>
      </c>
      <c r="F3016" s="115" t="s">
        <v>86</v>
      </c>
      <c r="G3016" s="115">
        <v>2004</v>
      </c>
      <c r="H3016" s="115" t="s">
        <v>125</v>
      </c>
      <c r="I3016" s="115">
        <v>4.5125503050000004</v>
      </c>
      <c r="J3016" s="115" t="s">
        <v>46</v>
      </c>
      <c r="K3016" s="115" t="str">
        <f>INDEX(DatosProcesados!$A$1:$BF$101,MATCH(DataBase!A3016,DatosProcesados!$A$1:$A$101,0),MATCH(DataBase!J3016,DatosProcesados!$A$1:$BF$1,0))</f>
        <v xml:space="preserve">No informa </v>
      </c>
      <c r="L3016" s="115" t="str">
        <f>INDEX(Modelo!$A$9:$D$89,MATCH(DataBase!$J3016,Modelo!$A$9:$A$89,0),MATCH(DataBase!L$1,Modelo!$A$9:$D$9,0))</f>
        <v xml:space="preserve">Impacto social </v>
      </c>
      <c r="M3016" s="115" t="str">
        <f>INDEX(Modelo!$A$9:$D$89,MATCH(DataBase!$J3016,Modelo!$A$9:$A$89,0),MATCH(DataBase!M$1,Modelo!$A$9:$D$9,0))</f>
        <v>Pilar 4</v>
      </c>
      <c r="N3016" s="115" t="str">
        <f>INDEX(Modelo!$A$9:$D$89,MATCH(DataBase!$J3016,Modelo!$A$9:$A$89,0),MATCH(DataBase!N$1,Modelo!$A$9:$D$9,0))</f>
        <v>negativo</v>
      </c>
      <c r="O3016" s="115">
        <f t="array" ref="O3016">IF(N3016="negativo",INDEX($AD$3:$AG$51,MATCH(1,($B3016=$AD$3:$AD$51)*($J3016=$AE$3:$AE$51),0),3),IF(N3016="positivo",INDEX($AD$55:$AG$109,MATCH(1,($B3016=$AD$55:$AD$109)*($J3016=$AE$55:$AE$109),0),3)))</f>
        <v>43.406314819082738</v>
      </c>
      <c r="P3016" s="115">
        <f t="array" ref="P3016">IF(N3016="negativo",INDEX($AD$3:$AG$51,MATCH(1,($B3016=$AD$3:$AD$51)*($J3016=$AE$3:$AE$51),0),4),IF(N3016="positivo",INDEX($AD$55:$AG$109,MATCH(1,($B3016=$AD$55:$AD$109)*($J3016=$AE$55:$AE$109),0),4)))</f>
        <v>28.927203065134101</v>
      </c>
      <c r="Q3016" s="115" t="str">
        <f>VLOOKUP(M3016,Modelo!$A$2:$C$7,2,0)</f>
        <v>Capital Humano: Bienestar y Desarrollo</v>
      </c>
      <c r="R3016" s="118">
        <f t="array" ref="R3016">INDEX(Modelo!$F$1:$H$37,MATCH(1,(DataBase!Q3016=Modelo!$G$1:$G$37)*(DataBase!B3016=Modelo!$F$1:$F$37),0),3)</f>
        <v>0.17647058823529413</v>
      </c>
      <c r="S3016" s="115">
        <f t="shared" si="96"/>
        <v>0</v>
      </c>
      <c r="T3016" s="115">
        <f t="shared" si="97"/>
        <v>0</v>
      </c>
    </row>
    <row r="3017" spans="1:20" x14ac:dyDescent="0.3">
      <c r="A3017" s="115" t="s">
        <v>464</v>
      </c>
      <c r="B3017" s="115" t="s">
        <v>407</v>
      </c>
      <c r="C3017" s="115" t="s">
        <v>103</v>
      </c>
      <c r="D3017" s="115" t="s">
        <v>86</v>
      </c>
      <c r="E3017" s="115" t="s">
        <v>86</v>
      </c>
      <c r="F3017" s="115" t="s">
        <v>87</v>
      </c>
      <c r="G3017" s="115">
        <v>1990</v>
      </c>
      <c r="H3017" s="115" t="s">
        <v>281</v>
      </c>
      <c r="I3017" s="115">
        <v>0.89502277900000005</v>
      </c>
      <c r="J3017" s="115" t="s">
        <v>46</v>
      </c>
      <c r="K3017" s="115" t="str">
        <f>INDEX(DatosProcesados!$A$1:$BF$101,MATCH(DataBase!A3017,DatosProcesados!$A$1:$A$101,0),MATCH(DataBase!J3017,DatosProcesados!$A$1:$BF$1,0))</f>
        <v>No informa</v>
      </c>
      <c r="L3017" s="115" t="str">
        <f>INDEX(Modelo!$A$9:$D$89,MATCH(DataBase!$J3017,Modelo!$A$9:$A$89,0),MATCH(DataBase!L$1,Modelo!$A$9:$D$9,0))</f>
        <v xml:space="preserve">Impacto social </v>
      </c>
      <c r="M3017" s="115" t="str">
        <f>INDEX(Modelo!$A$9:$D$89,MATCH(DataBase!$J3017,Modelo!$A$9:$A$89,0),MATCH(DataBase!M$1,Modelo!$A$9:$D$9,0))</f>
        <v>Pilar 4</v>
      </c>
      <c r="N3017" s="115" t="str">
        <f>INDEX(Modelo!$A$9:$D$89,MATCH(DataBase!$J3017,Modelo!$A$9:$A$89,0),MATCH(DataBase!N$1,Modelo!$A$9:$D$9,0))</f>
        <v>negativo</v>
      </c>
      <c r="O3017" s="115">
        <f t="array" ref="O3017">IF(N3017="negativo",INDEX($AD$3:$AG$51,MATCH(1,($B3017=$AD$3:$AD$51)*($J3017=$AE$3:$AE$51),0),3),IF(N3017="positivo",INDEX($AD$55:$AG$109,MATCH(1,($B3017=$AD$55:$AD$109)*($J3017=$AE$55:$AE$109),0),3)))</f>
        <v>24.334600760456272</v>
      </c>
      <c r="P3017" s="115">
        <f t="array" ref="P3017">IF(N3017="negativo",INDEX($AD$3:$AG$51,MATCH(1,($B3017=$AD$3:$AD$51)*($J3017=$AE$3:$AE$51),0),4),IF(N3017="positivo",INDEX($AD$55:$AG$109,MATCH(1,($B3017=$AD$55:$AD$109)*($J3017=$AE$55:$AE$109),0),4)))</f>
        <v>23.321262286601137</v>
      </c>
      <c r="Q3017" s="115" t="str">
        <f>VLOOKUP(M3017,Modelo!$A$2:$C$7,2,0)</f>
        <v>Capital Humano: Bienestar y Desarrollo</v>
      </c>
      <c r="R3017" s="118">
        <f t="array" ref="R3017">INDEX(Modelo!$F$1:$H$37,MATCH(1,(DataBase!Q3017=Modelo!$G$1:$G$37)*(DataBase!B3017=Modelo!$F$1:$F$37),0),3)</f>
        <v>0.19230769230769232</v>
      </c>
      <c r="S3017" s="115">
        <f t="shared" si="96"/>
        <v>0</v>
      </c>
      <c r="T3017" s="115">
        <f t="shared" si="97"/>
        <v>0</v>
      </c>
    </row>
    <row r="3018" spans="1:20" x14ac:dyDescent="0.3">
      <c r="A3018" s="115" t="s">
        <v>296</v>
      </c>
      <c r="B3018" s="115" t="s">
        <v>216</v>
      </c>
      <c r="C3018" s="115" t="s">
        <v>103</v>
      </c>
      <c r="D3018" s="115" t="s">
        <v>86</v>
      </c>
      <c r="E3018" s="115" t="s">
        <v>86</v>
      </c>
      <c r="F3018" s="115" t="s">
        <v>87</v>
      </c>
      <c r="G3018" s="115">
        <v>1944</v>
      </c>
      <c r="H3018" s="115" t="s">
        <v>125</v>
      </c>
      <c r="I3018" s="115">
        <v>1.7785578609999999</v>
      </c>
      <c r="J3018" s="115" t="s">
        <v>46</v>
      </c>
      <c r="K3018" s="115" t="str">
        <f>INDEX(DatosProcesados!$A$1:$BF$101,MATCH(DataBase!A3018,DatosProcesados!$A$1:$A$101,0),MATCH(DataBase!J3018,DatosProcesados!$A$1:$BF$1,0))</f>
        <v>No informa</v>
      </c>
      <c r="L3018" s="115" t="str">
        <f>INDEX(Modelo!$A$9:$D$89,MATCH(DataBase!$J3018,Modelo!$A$9:$A$89,0),MATCH(DataBase!L$1,Modelo!$A$9:$D$9,0))</f>
        <v xml:space="preserve">Impacto social </v>
      </c>
      <c r="M3018" s="115" t="str">
        <f>INDEX(Modelo!$A$9:$D$89,MATCH(DataBase!$J3018,Modelo!$A$9:$A$89,0),MATCH(DataBase!M$1,Modelo!$A$9:$D$9,0))</f>
        <v>Pilar 4</v>
      </c>
      <c r="N3018" s="115" t="str">
        <f>INDEX(Modelo!$A$9:$D$89,MATCH(DataBase!$J3018,Modelo!$A$9:$A$89,0),MATCH(DataBase!N$1,Modelo!$A$9:$D$9,0))</f>
        <v>negativo</v>
      </c>
      <c r="O3018" s="115">
        <f t="array" ref="O3018">IF(N3018="negativo",INDEX($AD$3:$AG$51,MATCH(1,($B3018=$AD$3:$AD$51)*($J3018=$AE$3:$AE$51),0),3),IF(N3018="positivo",INDEX($AD$55:$AG$109,MATCH(1,($B3018=$AD$55:$AD$109)*($J3018=$AE$55:$AE$109),0),3)))</f>
        <v>2</v>
      </c>
      <c r="P3018" s="115">
        <f t="array" ref="P3018">IF(N3018="negativo",INDEX($AD$3:$AG$51,MATCH(1,($B3018=$AD$3:$AD$51)*($J3018=$AE$3:$AE$51),0),4),IF(N3018="positivo",INDEX($AD$55:$AG$109,MATCH(1,($B3018=$AD$55:$AD$109)*($J3018=$AE$55:$AE$109),0),4)))</f>
        <v>2</v>
      </c>
      <c r="Q3018" s="115" t="str">
        <f>VLOOKUP(M3018,Modelo!$A$2:$C$7,2,0)</f>
        <v>Capital Humano: Bienestar y Desarrollo</v>
      </c>
      <c r="R3018" s="118">
        <f t="array" ref="R3018">INDEX(Modelo!$F$1:$H$37,MATCH(1,(DataBase!Q3018=Modelo!$G$1:$G$37)*(DataBase!B3018=Modelo!$F$1:$F$37),0),3)</f>
        <v>0.21052631578947367</v>
      </c>
      <c r="S3018" s="115">
        <f t="shared" si="96"/>
        <v>0</v>
      </c>
      <c r="T3018" s="115">
        <f t="shared" si="97"/>
        <v>0</v>
      </c>
    </row>
    <row r="3019" spans="1:20" x14ac:dyDescent="0.3">
      <c r="A3019" s="115" t="s">
        <v>134</v>
      </c>
      <c r="B3019" s="115" t="s">
        <v>84</v>
      </c>
      <c r="C3019" s="115" t="s">
        <v>103</v>
      </c>
      <c r="D3019" s="115" t="s">
        <v>86</v>
      </c>
      <c r="E3019" s="115" t="s">
        <v>87</v>
      </c>
      <c r="F3019" s="115" t="s">
        <v>87</v>
      </c>
      <c r="G3019" s="115">
        <v>2001</v>
      </c>
      <c r="H3019" s="115" t="s">
        <v>125</v>
      </c>
      <c r="I3019" s="115">
        <v>6.5475670460000002</v>
      </c>
      <c r="J3019" s="115" t="s">
        <v>46</v>
      </c>
      <c r="K3019" s="115" t="str">
        <f>INDEX(DatosProcesados!$A$1:$BF$101,MATCH(DataBase!A3019,DatosProcesados!$A$1:$A$101,0),MATCH(DataBase!J3019,DatosProcesados!$A$1:$BF$1,0))</f>
        <v xml:space="preserve">No informa </v>
      </c>
      <c r="L3019" s="115" t="str">
        <f>INDEX(Modelo!$A$9:$D$89,MATCH(DataBase!$J3019,Modelo!$A$9:$A$89,0),MATCH(DataBase!L$1,Modelo!$A$9:$D$9,0))</f>
        <v xml:space="preserve">Impacto social </v>
      </c>
      <c r="M3019" s="115" t="str">
        <f>INDEX(Modelo!$A$9:$D$89,MATCH(DataBase!$J3019,Modelo!$A$9:$A$89,0),MATCH(DataBase!M$1,Modelo!$A$9:$D$9,0))</f>
        <v>Pilar 4</v>
      </c>
      <c r="N3019" s="115" t="str">
        <f>INDEX(Modelo!$A$9:$D$89,MATCH(DataBase!$J3019,Modelo!$A$9:$A$89,0),MATCH(DataBase!N$1,Modelo!$A$9:$D$9,0))</f>
        <v>negativo</v>
      </c>
      <c r="O3019" s="115">
        <f t="array" ref="O3019">IF(N3019="negativo",INDEX($AD$3:$AG$51,MATCH(1,($B3019=$AD$3:$AD$51)*($J3019=$AE$3:$AE$51),0),3),IF(N3019="positivo",INDEX($AD$55:$AG$109,MATCH(1,($B3019=$AD$55:$AD$109)*($J3019=$AE$55:$AE$109),0),3)))</f>
        <v>313.66757145138109</v>
      </c>
      <c r="P3019" s="115">
        <f t="array" ref="P3019">IF(N3019="negativo",INDEX($AD$3:$AG$51,MATCH(1,($B3019=$AD$3:$AD$51)*($J3019=$AE$3:$AE$51),0),4),IF(N3019="positivo",INDEX($AD$55:$AG$109,MATCH(1,($B3019=$AD$55:$AD$109)*($J3019=$AE$55:$AE$109),0),4)))</f>
        <v>0.9365590281383035</v>
      </c>
      <c r="Q3019" s="115" t="str">
        <f>VLOOKUP(M3019,Modelo!$A$2:$C$7,2,0)</f>
        <v>Capital Humano: Bienestar y Desarrollo</v>
      </c>
      <c r="R3019" s="118">
        <f t="array" ref="R3019">INDEX(Modelo!$F$1:$H$37,MATCH(1,(DataBase!Q3019=Modelo!$G$1:$G$37)*(DataBase!B3019=Modelo!$F$1:$F$37),0),3)</f>
        <v>0.11764705882352941</v>
      </c>
      <c r="S3019" s="115">
        <f t="shared" si="96"/>
        <v>0</v>
      </c>
      <c r="T3019" s="115">
        <f t="shared" si="97"/>
        <v>0</v>
      </c>
    </row>
    <row r="3020" spans="1:20" x14ac:dyDescent="0.3">
      <c r="A3020" s="115" t="s">
        <v>290</v>
      </c>
      <c r="B3020" s="115" t="s">
        <v>216</v>
      </c>
      <c r="C3020" s="115" t="s">
        <v>103</v>
      </c>
      <c r="D3020" s="115" t="s">
        <v>86</v>
      </c>
      <c r="E3020" s="115" t="s">
        <v>87</v>
      </c>
      <c r="F3020" s="115" t="s">
        <v>87</v>
      </c>
      <c r="G3020" s="115">
        <v>1934</v>
      </c>
      <c r="H3020" s="115" t="s">
        <v>125</v>
      </c>
      <c r="I3020" s="115">
        <v>1.84479215</v>
      </c>
      <c r="J3020" s="115" t="s">
        <v>46</v>
      </c>
      <c r="K3020" s="115" t="str">
        <f>INDEX(DatosProcesados!$A$1:$BF$101,MATCH(DataBase!A3020,DatosProcesados!$A$1:$A$101,0),MATCH(DataBase!J3020,DatosProcesados!$A$1:$BF$1,0))</f>
        <v>No informa</v>
      </c>
      <c r="L3020" s="115" t="str">
        <f>INDEX(Modelo!$A$9:$D$89,MATCH(DataBase!$J3020,Modelo!$A$9:$A$89,0),MATCH(DataBase!L$1,Modelo!$A$9:$D$9,0))</f>
        <v xml:space="preserve">Impacto social </v>
      </c>
      <c r="M3020" s="115" t="str">
        <f>INDEX(Modelo!$A$9:$D$89,MATCH(DataBase!$J3020,Modelo!$A$9:$A$89,0),MATCH(DataBase!M$1,Modelo!$A$9:$D$9,0))</f>
        <v>Pilar 4</v>
      </c>
      <c r="N3020" s="115" t="str">
        <f>INDEX(Modelo!$A$9:$D$89,MATCH(DataBase!$J3020,Modelo!$A$9:$A$89,0),MATCH(DataBase!N$1,Modelo!$A$9:$D$9,0))</f>
        <v>negativo</v>
      </c>
      <c r="O3020" s="115">
        <f t="array" ref="O3020">IF(N3020="negativo",INDEX($AD$3:$AG$51,MATCH(1,($B3020=$AD$3:$AD$51)*($J3020=$AE$3:$AE$51),0),3),IF(N3020="positivo",INDEX($AD$55:$AG$109,MATCH(1,($B3020=$AD$55:$AD$109)*($J3020=$AE$55:$AE$109),0),3)))</f>
        <v>2</v>
      </c>
      <c r="P3020" s="115">
        <f t="array" ref="P3020">IF(N3020="negativo",INDEX($AD$3:$AG$51,MATCH(1,($B3020=$AD$3:$AD$51)*($J3020=$AE$3:$AE$51),0),4),IF(N3020="positivo",INDEX($AD$55:$AG$109,MATCH(1,($B3020=$AD$55:$AD$109)*($J3020=$AE$55:$AE$109),0),4)))</f>
        <v>2</v>
      </c>
      <c r="Q3020" s="115" t="str">
        <f>VLOOKUP(M3020,Modelo!$A$2:$C$7,2,0)</f>
        <v>Capital Humano: Bienestar y Desarrollo</v>
      </c>
      <c r="R3020" s="118">
        <f t="array" ref="R3020">INDEX(Modelo!$F$1:$H$37,MATCH(1,(DataBase!Q3020=Modelo!$G$1:$G$37)*(DataBase!B3020=Modelo!$F$1:$F$37),0),3)</f>
        <v>0.21052631578947367</v>
      </c>
      <c r="S3020" s="115">
        <f t="shared" si="96"/>
        <v>0</v>
      </c>
      <c r="T3020" s="115">
        <f t="shared" si="97"/>
        <v>0</v>
      </c>
    </row>
    <row r="3021" spans="1:20" x14ac:dyDescent="0.3">
      <c r="A3021" s="115" t="s">
        <v>346</v>
      </c>
      <c r="B3021" s="115" t="s">
        <v>313</v>
      </c>
      <c r="C3021" s="115" t="s">
        <v>103</v>
      </c>
      <c r="D3021" s="115" t="s">
        <v>87</v>
      </c>
      <c r="E3021" s="115" t="s">
        <v>87</v>
      </c>
      <c r="F3021" s="115" t="s">
        <v>87</v>
      </c>
      <c r="G3021" s="115">
        <v>1960</v>
      </c>
      <c r="H3021" s="115" t="s">
        <v>177</v>
      </c>
      <c r="I3021" s="115">
        <v>4.2128666020000001</v>
      </c>
      <c r="J3021" s="115" t="s">
        <v>46</v>
      </c>
      <c r="K3021" s="115" t="str">
        <f>INDEX(DatosProcesados!$A$1:$BF$101,MATCH(DataBase!A3021,DatosProcesados!$A$1:$A$101,0),MATCH(DataBase!J3021,DatosProcesados!$A$1:$BF$1,0))</f>
        <v xml:space="preserve">No informa </v>
      </c>
      <c r="L3021" s="115" t="str">
        <f>INDEX(Modelo!$A$9:$D$89,MATCH(DataBase!$J3021,Modelo!$A$9:$A$89,0),MATCH(DataBase!L$1,Modelo!$A$9:$D$9,0))</f>
        <v xml:space="preserve">Impacto social </v>
      </c>
      <c r="M3021" s="115" t="str">
        <f>INDEX(Modelo!$A$9:$D$89,MATCH(DataBase!$J3021,Modelo!$A$9:$A$89,0),MATCH(DataBase!M$1,Modelo!$A$9:$D$9,0))</f>
        <v>Pilar 4</v>
      </c>
      <c r="N3021" s="115" t="str">
        <f>INDEX(Modelo!$A$9:$D$89,MATCH(DataBase!$J3021,Modelo!$A$9:$A$89,0),MATCH(DataBase!N$1,Modelo!$A$9:$D$9,0))</f>
        <v>negativo</v>
      </c>
      <c r="O3021" s="115">
        <f t="array" ref="O3021">IF(N3021="negativo",INDEX($AD$3:$AG$51,MATCH(1,($B3021=$AD$3:$AD$51)*($J3021=$AE$3:$AE$51),0),3),IF(N3021="positivo",INDEX($AD$55:$AG$109,MATCH(1,($B3021=$AD$55:$AD$109)*($J3021=$AE$55:$AE$109),0),3)))</f>
        <v>43.406314819082738</v>
      </c>
      <c r="P3021" s="115">
        <f t="array" ref="P3021">IF(N3021="negativo",INDEX($AD$3:$AG$51,MATCH(1,($B3021=$AD$3:$AD$51)*($J3021=$AE$3:$AE$51),0),4),IF(N3021="positivo",INDEX($AD$55:$AG$109,MATCH(1,($B3021=$AD$55:$AD$109)*($J3021=$AE$55:$AE$109),0),4)))</f>
        <v>28.927203065134101</v>
      </c>
      <c r="Q3021" s="115" t="str">
        <f>VLOOKUP(M3021,Modelo!$A$2:$C$7,2,0)</f>
        <v>Capital Humano: Bienestar y Desarrollo</v>
      </c>
      <c r="R3021" s="118">
        <f t="array" ref="R3021">INDEX(Modelo!$F$1:$H$37,MATCH(1,(DataBase!Q3021=Modelo!$G$1:$G$37)*(DataBase!B3021=Modelo!$F$1:$F$37),0),3)</f>
        <v>0.17647058823529413</v>
      </c>
      <c r="S3021" s="115">
        <f t="shared" si="96"/>
        <v>0</v>
      </c>
      <c r="T3021" s="115">
        <f t="shared" si="97"/>
        <v>0</v>
      </c>
    </row>
    <row r="3022" spans="1:20" x14ac:dyDescent="0.3">
      <c r="A3022" s="115" t="s">
        <v>124</v>
      </c>
      <c r="B3022" s="115" t="s">
        <v>84</v>
      </c>
      <c r="C3022" s="115" t="s">
        <v>97</v>
      </c>
      <c r="D3022" s="115" t="s">
        <v>86</v>
      </c>
      <c r="E3022" s="115" t="s">
        <v>86</v>
      </c>
      <c r="F3022" s="115" t="s">
        <v>86</v>
      </c>
      <c r="G3022" s="115">
        <v>2012</v>
      </c>
      <c r="H3022" s="115" t="s">
        <v>125</v>
      </c>
      <c r="I3022" s="115">
        <v>9.9777362400000005</v>
      </c>
      <c r="J3022" s="115" t="s">
        <v>46</v>
      </c>
      <c r="K3022" s="115" t="str">
        <f>INDEX(DatosProcesados!$A$1:$BF$101,MATCH(DataBase!A3022,DatosProcesados!$A$1:$A$101,0),MATCH(DataBase!J3022,DatosProcesados!$A$1:$BF$1,0))</f>
        <v xml:space="preserve">No informa </v>
      </c>
      <c r="L3022" s="115" t="str">
        <f>INDEX(Modelo!$A$9:$D$89,MATCH(DataBase!$J3022,Modelo!$A$9:$A$89,0),MATCH(DataBase!L$1,Modelo!$A$9:$D$9,0))</f>
        <v xml:space="preserve">Impacto social </v>
      </c>
      <c r="M3022" s="115" t="str">
        <f>INDEX(Modelo!$A$9:$D$89,MATCH(DataBase!$J3022,Modelo!$A$9:$A$89,0),MATCH(DataBase!M$1,Modelo!$A$9:$D$9,0))</f>
        <v>Pilar 4</v>
      </c>
      <c r="N3022" s="115" t="str">
        <f>INDEX(Modelo!$A$9:$D$89,MATCH(DataBase!$J3022,Modelo!$A$9:$A$89,0),MATCH(DataBase!N$1,Modelo!$A$9:$D$9,0))</f>
        <v>negativo</v>
      </c>
      <c r="O3022" s="115">
        <f t="array" ref="O3022">IF(N3022="negativo",INDEX($AD$3:$AG$51,MATCH(1,($B3022=$AD$3:$AD$51)*($J3022=$AE$3:$AE$51),0),3),IF(N3022="positivo",INDEX($AD$55:$AG$109,MATCH(1,($B3022=$AD$55:$AD$109)*($J3022=$AE$55:$AE$109),0),3)))</f>
        <v>313.66757145138109</v>
      </c>
      <c r="P3022" s="115">
        <f t="array" ref="P3022">IF(N3022="negativo",INDEX($AD$3:$AG$51,MATCH(1,($B3022=$AD$3:$AD$51)*($J3022=$AE$3:$AE$51),0),4),IF(N3022="positivo",INDEX($AD$55:$AG$109,MATCH(1,($B3022=$AD$55:$AD$109)*($J3022=$AE$55:$AE$109),0),4)))</f>
        <v>0.9365590281383035</v>
      </c>
      <c r="Q3022" s="115" t="str">
        <f>VLOOKUP(M3022,Modelo!$A$2:$C$7,2,0)</f>
        <v>Capital Humano: Bienestar y Desarrollo</v>
      </c>
      <c r="R3022" s="118">
        <f t="array" ref="R3022">INDEX(Modelo!$F$1:$H$37,MATCH(1,(DataBase!Q3022=Modelo!$G$1:$G$37)*(DataBase!B3022=Modelo!$F$1:$F$37),0),3)</f>
        <v>0.11764705882352941</v>
      </c>
      <c r="S3022" s="115">
        <f t="shared" si="96"/>
        <v>0</v>
      </c>
      <c r="T3022" s="115">
        <f t="shared" si="97"/>
        <v>0</v>
      </c>
    </row>
    <row r="3023" spans="1:20" x14ac:dyDescent="0.3">
      <c r="A3023" s="115" t="s">
        <v>414</v>
      </c>
      <c r="B3023" s="115" t="s">
        <v>407</v>
      </c>
      <c r="C3023" s="115" t="s">
        <v>103</v>
      </c>
      <c r="D3023" s="115" t="s">
        <v>86</v>
      </c>
      <c r="E3023" s="115" t="s">
        <v>86</v>
      </c>
      <c r="F3023" s="115" t="s">
        <v>87</v>
      </c>
      <c r="G3023" s="115">
        <v>1976</v>
      </c>
      <c r="H3023" s="115" t="s">
        <v>415</v>
      </c>
      <c r="I3023" s="115">
        <v>6.0471020830000004</v>
      </c>
      <c r="J3023" s="115" t="s">
        <v>46</v>
      </c>
      <c r="K3023" s="115" t="str">
        <f>INDEX(DatosProcesados!$A$1:$BF$101,MATCH(DataBase!A3023,DatosProcesados!$A$1:$A$101,0),MATCH(DataBase!J3023,DatosProcesados!$A$1:$BF$1,0))</f>
        <v xml:space="preserve">No informa </v>
      </c>
      <c r="L3023" s="115" t="str">
        <f>INDEX(Modelo!$A$9:$D$89,MATCH(DataBase!$J3023,Modelo!$A$9:$A$89,0),MATCH(DataBase!L$1,Modelo!$A$9:$D$9,0))</f>
        <v xml:space="preserve">Impacto social </v>
      </c>
      <c r="M3023" s="115" t="str">
        <f>INDEX(Modelo!$A$9:$D$89,MATCH(DataBase!$J3023,Modelo!$A$9:$A$89,0),MATCH(DataBase!M$1,Modelo!$A$9:$D$9,0))</f>
        <v>Pilar 4</v>
      </c>
      <c r="N3023" s="115" t="str">
        <f>INDEX(Modelo!$A$9:$D$89,MATCH(DataBase!$J3023,Modelo!$A$9:$A$89,0),MATCH(DataBase!N$1,Modelo!$A$9:$D$9,0))</f>
        <v>negativo</v>
      </c>
      <c r="O3023" s="115">
        <f t="array" ref="O3023">IF(N3023="negativo",INDEX($AD$3:$AG$51,MATCH(1,($B3023=$AD$3:$AD$51)*($J3023=$AE$3:$AE$51),0),3),IF(N3023="positivo",INDEX($AD$55:$AG$109,MATCH(1,($B3023=$AD$55:$AD$109)*($J3023=$AE$55:$AE$109),0),3)))</f>
        <v>24.334600760456272</v>
      </c>
      <c r="P3023" s="115">
        <f t="array" ref="P3023">IF(N3023="negativo",INDEX($AD$3:$AG$51,MATCH(1,($B3023=$AD$3:$AD$51)*($J3023=$AE$3:$AE$51),0),4),IF(N3023="positivo",INDEX($AD$55:$AG$109,MATCH(1,($B3023=$AD$55:$AD$109)*($J3023=$AE$55:$AE$109),0),4)))</f>
        <v>23.321262286601137</v>
      </c>
      <c r="Q3023" s="115" t="str">
        <f>VLOOKUP(M3023,Modelo!$A$2:$C$7,2,0)</f>
        <v>Capital Humano: Bienestar y Desarrollo</v>
      </c>
      <c r="R3023" s="118">
        <f t="array" ref="R3023">INDEX(Modelo!$F$1:$H$37,MATCH(1,(DataBase!Q3023=Modelo!$G$1:$G$37)*(DataBase!B3023=Modelo!$F$1:$F$37),0),3)</f>
        <v>0.19230769230769232</v>
      </c>
      <c r="S3023" s="115">
        <f t="shared" si="96"/>
        <v>0</v>
      </c>
      <c r="T3023" s="115">
        <f t="shared" si="97"/>
        <v>0</v>
      </c>
    </row>
    <row r="3024" spans="1:20" x14ac:dyDescent="0.3">
      <c r="A3024" s="115" t="s">
        <v>337</v>
      </c>
      <c r="B3024" s="115" t="s">
        <v>313</v>
      </c>
      <c r="C3024" s="115" t="s">
        <v>103</v>
      </c>
      <c r="D3024" s="115" t="s">
        <v>86</v>
      </c>
      <c r="E3024" s="115" t="s">
        <v>86</v>
      </c>
      <c r="F3024" s="115" t="s">
        <v>87</v>
      </c>
      <c r="G3024" s="115">
        <v>1879</v>
      </c>
      <c r="H3024" s="115" t="s">
        <v>244</v>
      </c>
      <c r="I3024" s="115">
        <v>5.8689859999999996</v>
      </c>
      <c r="J3024" s="115" t="s">
        <v>46</v>
      </c>
      <c r="K3024" s="115" t="str">
        <f>INDEX(DatosProcesados!$A$1:$BF$101,MATCH(DataBase!A3024,DatosProcesados!$A$1:$A$101,0),MATCH(DataBase!J3024,DatosProcesados!$A$1:$BF$1,0))</f>
        <v xml:space="preserve">No informa </v>
      </c>
      <c r="L3024" s="115" t="str">
        <f>INDEX(Modelo!$A$9:$D$89,MATCH(DataBase!$J3024,Modelo!$A$9:$A$89,0),MATCH(DataBase!L$1,Modelo!$A$9:$D$9,0))</f>
        <v xml:space="preserve">Impacto social </v>
      </c>
      <c r="M3024" s="115" t="str">
        <f>INDEX(Modelo!$A$9:$D$89,MATCH(DataBase!$J3024,Modelo!$A$9:$A$89,0),MATCH(DataBase!M$1,Modelo!$A$9:$D$9,0))</f>
        <v>Pilar 4</v>
      </c>
      <c r="N3024" s="115" t="str">
        <f>INDEX(Modelo!$A$9:$D$89,MATCH(DataBase!$J3024,Modelo!$A$9:$A$89,0),MATCH(DataBase!N$1,Modelo!$A$9:$D$9,0))</f>
        <v>negativo</v>
      </c>
      <c r="O3024" s="115">
        <f t="array" ref="O3024">IF(N3024="negativo",INDEX($AD$3:$AG$51,MATCH(1,($B3024=$AD$3:$AD$51)*($J3024=$AE$3:$AE$51),0),3),IF(N3024="positivo",INDEX($AD$55:$AG$109,MATCH(1,($B3024=$AD$55:$AD$109)*($J3024=$AE$55:$AE$109),0),3)))</f>
        <v>43.406314819082738</v>
      </c>
      <c r="P3024" s="115">
        <f t="array" ref="P3024">IF(N3024="negativo",INDEX($AD$3:$AG$51,MATCH(1,($B3024=$AD$3:$AD$51)*($J3024=$AE$3:$AE$51),0),4),IF(N3024="positivo",INDEX($AD$55:$AG$109,MATCH(1,($B3024=$AD$55:$AD$109)*($J3024=$AE$55:$AE$109),0),4)))</f>
        <v>28.927203065134101</v>
      </c>
      <c r="Q3024" s="115" t="str">
        <f>VLOOKUP(M3024,Modelo!$A$2:$C$7,2,0)</f>
        <v>Capital Humano: Bienestar y Desarrollo</v>
      </c>
      <c r="R3024" s="118">
        <f t="array" ref="R3024">INDEX(Modelo!$F$1:$H$37,MATCH(1,(DataBase!Q3024=Modelo!$G$1:$G$37)*(DataBase!B3024=Modelo!$F$1:$F$37),0),3)</f>
        <v>0.17647058823529413</v>
      </c>
      <c r="S3024" s="115">
        <f t="shared" si="96"/>
        <v>0</v>
      </c>
      <c r="T3024" s="115">
        <f t="shared" si="97"/>
        <v>0</v>
      </c>
    </row>
    <row r="3025" spans="1:20" x14ac:dyDescent="0.3">
      <c r="A3025" s="115" t="s">
        <v>373</v>
      </c>
      <c r="B3025" s="115" t="s">
        <v>313</v>
      </c>
      <c r="C3025" s="115" t="s">
        <v>103</v>
      </c>
      <c r="D3025" s="115" t="s">
        <v>87</v>
      </c>
      <c r="E3025" s="115" t="s">
        <v>86</v>
      </c>
      <c r="F3025" s="115" t="s">
        <v>86</v>
      </c>
      <c r="G3025" s="115">
        <v>1997</v>
      </c>
      <c r="H3025" s="115" t="s">
        <v>125</v>
      </c>
      <c r="I3025" s="115">
        <v>1.9766409730000001</v>
      </c>
      <c r="J3025" s="115" t="s">
        <v>46</v>
      </c>
      <c r="K3025" s="115" t="str">
        <f>INDEX(DatosProcesados!$A$1:$BF$101,MATCH(DataBase!A3025,DatosProcesados!$A$1:$A$101,0),MATCH(DataBase!J3025,DatosProcesados!$A$1:$BF$1,0))</f>
        <v xml:space="preserve">No informa </v>
      </c>
      <c r="L3025" s="115" t="str">
        <f>INDEX(Modelo!$A$9:$D$89,MATCH(DataBase!$J3025,Modelo!$A$9:$A$89,0),MATCH(DataBase!L$1,Modelo!$A$9:$D$9,0))</f>
        <v xml:space="preserve">Impacto social </v>
      </c>
      <c r="M3025" s="115" t="str">
        <f>INDEX(Modelo!$A$9:$D$89,MATCH(DataBase!$J3025,Modelo!$A$9:$A$89,0),MATCH(DataBase!M$1,Modelo!$A$9:$D$9,0))</f>
        <v>Pilar 4</v>
      </c>
      <c r="N3025" s="115" t="str">
        <f>INDEX(Modelo!$A$9:$D$89,MATCH(DataBase!$J3025,Modelo!$A$9:$A$89,0),MATCH(DataBase!N$1,Modelo!$A$9:$D$9,0))</f>
        <v>negativo</v>
      </c>
      <c r="O3025" s="115">
        <f t="array" ref="O3025">IF(N3025="negativo",INDEX($AD$3:$AG$51,MATCH(1,($B3025=$AD$3:$AD$51)*($J3025=$AE$3:$AE$51),0),3),IF(N3025="positivo",INDEX($AD$55:$AG$109,MATCH(1,($B3025=$AD$55:$AD$109)*($J3025=$AE$55:$AE$109),0),3)))</f>
        <v>43.406314819082738</v>
      </c>
      <c r="P3025" s="115">
        <f t="array" ref="P3025">IF(N3025="negativo",INDEX($AD$3:$AG$51,MATCH(1,($B3025=$AD$3:$AD$51)*($J3025=$AE$3:$AE$51),0),4),IF(N3025="positivo",INDEX($AD$55:$AG$109,MATCH(1,($B3025=$AD$55:$AD$109)*($J3025=$AE$55:$AE$109),0),4)))</f>
        <v>28.927203065134101</v>
      </c>
      <c r="Q3025" s="115" t="str">
        <f>VLOOKUP(M3025,Modelo!$A$2:$C$7,2,0)</f>
        <v>Capital Humano: Bienestar y Desarrollo</v>
      </c>
      <c r="R3025" s="118">
        <f t="array" ref="R3025">INDEX(Modelo!$F$1:$H$37,MATCH(1,(DataBase!Q3025=Modelo!$G$1:$G$37)*(DataBase!B3025=Modelo!$F$1:$F$37),0),3)</f>
        <v>0.17647058823529413</v>
      </c>
      <c r="S3025" s="115">
        <f t="shared" si="96"/>
        <v>0</v>
      </c>
      <c r="T3025" s="115">
        <f t="shared" si="97"/>
        <v>0</v>
      </c>
    </row>
    <row r="3026" spans="1:20" x14ac:dyDescent="0.3">
      <c r="A3026" s="115" t="s">
        <v>102</v>
      </c>
      <c r="B3026" s="115" t="s">
        <v>84</v>
      </c>
      <c r="C3026" s="115" t="s">
        <v>103</v>
      </c>
      <c r="D3026" s="115" t="s">
        <v>86</v>
      </c>
      <c r="E3026" s="115" t="s">
        <v>86</v>
      </c>
      <c r="F3026" s="115" t="s">
        <v>87</v>
      </c>
      <c r="G3026" s="115">
        <v>2003</v>
      </c>
      <c r="H3026" s="115" t="s">
        <v>104</v>
      </c>
      <c r="I3026" s="115">
        <v>15.602099798999999</v>
      </c>
      <c r="J3026" s="115" t="s">
        <v>46</v>
      </c>
      <c r="K3026" s="115" t="str">
        <f>INDEX(DatosProcesados!$A$1:$BF$101,MATCH(DataBase!A3026,DatosProcesados!$A$1:$A$101,0),MATCH(DataBase!J3026,DatosProcesados!$A$1:$BF$1,0))</f>
        <v xml:space="preserve">No informa </v>
      </c>
      <c r="L3026" s="115" t="str">
        <f>INDEX(Modelo!$A$9:$D$89,MATCH(DataBase!$J3026,Modelo!$A$9:$A$89,0),MATCH(DataBase!L$1,Modelo!$A$9:$D$9,0))</f>
        <v xml:space="preserve">Impacto social </v>
      </c>
      <c r="M3026" s="115" t="str">
        <f>INDEX(Modelo!$A$9:$D$89,MATCH(DataBase!$J3026,Modelo!$A$9:$A$89,0),MATCH(DataBase!M$1,Modelo!$A$9:$D$9,0))</f>
        <v>Pilar 4</v>
      </c>
      <c r="N3026" s="115" t="str">
        <f>INDEX(Modelo!$A$9:$D$89,MATCH(DataBase!$J3026,Modelo!$A$9:$A$89,0),MATCH(DataBase!N$1,Modelo!$A$9:$D$9,0))</f>
        <v>negativo</v>
      </c>
      <c r="O3026" s="115">
        <f t="array" ref="O3026">IF(N3026="negativo",INDEX($AD$3:$AG$51,MATCH(1,($B3026=$AD$3:$AD$51)*($J3026=$AE$3:$AE$51),0),3),IF(N3026="positivo",INDEX($AD$55:$AG$109,MATCH(1,($B3026=$AD$55:$AD$109)*($J3026=$AE$55:$AE$109),0),3)))</f>
        <v>313.66757145138109</v>
      </c>
      <c r="P3026" s="115">
        <f t="array" ref="P3026">IF(N3026="negativo",INDEX($AD$3:$AG$51,MATCH(1,($B3026=$AD$3:$AD$51)*($J3026=$AE$3:$AE$51),0),4),IF(N3026="positivo",INDEX($AD$55:$AG$109,MATCH(1,($B3026=$AD$55:$AD$109)*($J3026=$AE$55:$AE$109),0),4)))</f>
        <v>0.9365590281383035</v>
      </c>
      <c r="Q3026" s="115" t="str">
        <f>VLOOKUP(M3026,Modelo!$A$2:$C$7,2,0)</f>
        <v>Capital Humano: Bienestar y Desarrollo</v>
      </c>
      <c r="R3026" s="118">
        <f t="array" ref="R3026">INDEX(Modelo!$F$1:$H$37,MATCH(1,(DataBase!Q3026=Modelo!$G$1:$G$37)*(DataBase!B3026=Modelo!$F$1:$F$37),0),3)</f>
        <v>0.11764705882352941</v>
      </c>
      <c r="S3026" s="115">
        <f t="shared" si="96"/>
        <v>0</v>
      </c>
      <c r="T3026" s="115">
        <f t="shared" si="97"/>
        <v>0</v>
      </c>
    </row>
    <row r="3027" spans="1:20" x14ac:dyDescent="0.3">
      <c r="A3027" s="115" t="s">
        <v>228</v>
      </c>
      <c r="B3027" s="115" t="s">
        <v>216</v>
      </c>
      <c r="C3027" s="115" t="s">
        <v>97</v>
      </c>
      <c r="D3027" s="115" t="s">
        <v>86</v>
      </c>
      <c r="E3027" s="115" t="s">
        <v>87</v>
      </c>
      <c r="F3027" s="115" t="s">
        <v>87</v>
      </c>
      <c r="G3027" s="115">
        <v>1991</v>
      </c>
      <c r="H3027" s="115" t="s">
        <v>229</v>
      </c>
      <c r="I3027" s="115">
        <v>5.1614047279999999</v>
      </c>
      <c r="J3027" s="115" t="s">
        <v>46</v>
      </c>
      <c r="K3027" s="115" t="str">
        <f>INDEX(DatosProcesados!$A$1:$BF$101,MATCH(DataBase!A3027,DatosProcesados!$A$1:$A$101,0),MATCH(DataBase!J3027,DatosProcesados!$A$1:$BF$1,0))</f>
        <v>No informa</v>
      </c>
      <c r="L3027" s="115" t="str">
        <f>INDEX(Modelo!$A$9:$D$89,MATCH(DataBase!$J3027,Modelo!$A$9:$A$89,0),MATCH(DataBase!L$1,Modelo!$A$9:$D$9,0))</f>
        <v xml:space="preserve">Impacto social </v>
      </c>
      <c r="M3027" s="115" t="str">
        <f>INDEX(Modelo!$A$9:$D$89,MATCH(DataBase!$J3027,Modelo!$A$9:$A$89,0),MATCH(DataBase!M$1,Modelo!$A$9:$D$9,0))</f>
        <v>Pilar 4</v>
      </c>
      <c r="N3027" s="115" t="str">
        <f>INDEX(Modelo!$A$9:$D$89,MATCH(DataBase!$J3027,Modelo!$A$9:$A$89,0),MATCH(DataBase!N$1,Modelo!$A$9:$D$9,0))</f>
        <v>negativo</v>
      </c>
      <c r="O3027" s="115">
        <f t="array" ref="O3027">IF(N3027="negativo",INDEX($AD$3:$AG$51,MATCH(1,($B3027=$AD$3:$AD$51)*($J3027=$AE$3:$AE$51),0),3),IF(N3027="positivo",INDEX($AD$55:$AG$109,MATCH(1,($B3027=$AD$55:$AD$109)*($J3027=$AE$55:$AE$109),0),3)))</f>
        <v>2</v>
      </c>
      <c r="P3027" s="115">
        <f t="array" ref="P3027">IF(N3027="negativo",INDEX($AD$3:$AG$51,MATCH(1,($B3027=$AD$3:$AD$51)*($J3027=$AE$3:$AE$51),0),4),IF(N3027="positivo",INDEX($AD$55:$AG$109,MATCH(1,($B3027=$AD$55:$AD$109)*($J3027=$AE$55:$AE$109),0),4)))</f>
        <v>2</v>
      </c>
      <c r="Q3027" s="115" t="str">
        <f>VLOOKUP(M3027,Modelo!$A$2:$C$7,2,0)</f>
        <v>Capital Humano: Bienestar y Desarrollo</v>
      </c>
      <c r="R3027" s="118">
        <f t="array" ref="R3027">INDEX(Modelo!$F$1:$H$37,MATCH(1,(DataBase!Q3027=Modelo!$G$1:$G$37)*(DataBase!B3027=Modelo!$F$1:$F$37),0),3)</f>
        <v>0.21052631578947367</v>
      </c>
      <c r="S3027" s="115">
        <f t="shared" si="96"/>
        <v>0</v>
      </c>
      <c r="T3027" s="115">
        <f t="shared" si="97"/>
        <v>0</v>
      </c>
    </row>
    <row r="3028" spans="1:20" x14ac:dyDescent="0.3">
      <c r="A3028" s="115" t="s">
        <v>261</v>
      </c>
      <c r="B3028" s="115" t="s">
        <v>216</v>
      </c>
      <c r="C3028" s="115" t="s">
        <v>103</v>
      </c>
      <c r="D3028" s="115" t="s">
        <v>86</v>
      </c>
      <c r="E3028" s="115" t="s">
        <v>87</v>
      </c>
      <c r="F3028" s="115" t="s">
        <v>87</v>
      </c>
      <c r="G3028" s="115">
        <v>1806</v>
      </c>
      <c r="H3028" s="115" t="s">
        <v>244</v>
      </c>
      <c r="I3028" s="115">
        <v>2.382092359</v>
      </c>
      <c r="J3028" s="115" t="s">
        <v>46</v>
      </c>
      <c r="K3028" s="115" t="str">
        <f>INDEX(DatosProcesados!$A$1:$BF$101,MATCH(DataBase!A3028,DatosProcesados!$A$1:$A$101,0),MATCH(DataBase!J3028,DatosProcesados!$A$1:$BF$1,0))</f>
        <v>No informa</v>
      </c>
      <c r="L3028" s="115" t="str">
        <f>INDEX(Modelo!$A$9:$D$89,MATCH(DataBase!$J3028,Modelo!$A$9:$A$89,0),MATCH(DataBase!L$1,Modelo!$A$9:$D$9,0))</f>
        <v xml:space="preserve">Impacto social </v>
      </c>
      <c r="M3028" s="115" t="str">
        <f>INDEX(Modelo!$A$9:$D$89,MATCH(DataBase!$J3028,Modelo!$A$9:$A$89,0),MATCH(DataBase!M$1,Modelo!$A$9:$D$9,0))</f>
        <v>Pilar 4</v>
      </c>
      <c r="N3028" s="115" t="str">
        <f>INDEX(Modelo!$A$9:$D$89,MATCH(DataBase!$J3028,Modelo!$A$9:$A$89,0),MATCH(DataBase!N$1,Modelo!$A$9:$D$9,0))</f>
        <v>negativo</v>
      </c>
      <c r="O3028" s="115">
        <f t="array" ref="O3028">IF(N3028="negativo",INDEX($AD$3:$AG$51,MATCH(1,($B3028=$AD$3:$AD$51)*($J3028=$AE$3:$AE$51),0),3),IF(N3028="positivo",INDEX($AD$55:$AG$109,MATCH(1,($B3028=$AD$55:$AD$109)*($J3028=$AE$55:$AE$109),0),3)))</f>
        <v>2</v>
      </c>
      <c r="P3028" s="115">
        <f t="array" ref="P3028">IF(N3028="negativo",INDEX($AD$3:$AG$51,MATCH(1,($B3028=$AD$3:$AD$51)*($J3028=$AE$3:$AE$51),0),4),IF(N3028="positivo",INDEX($AD$55:$AG$109,MATCH(1,($B3028=$AD$55:$AD$109)*($J3028=$AE$55:$AE$109),0),4)))</f>
        <v>2</v>
      </c>
      <c r="Q3028" s="115" t="str">
        <f>VLOOKUP(M3028,Modelo!$A$2:$C$7,2,0)</f>
        <v>Capital Humano: Bienestar y Desarrollo</v>
      </c>
      <c r="R3028" s="118">
        <f t="array" ref="R3028">INDEX(Modelo!$F$1:$H$37,MATCH(1,(DataBase!Q3028=Modelo!$G$1:$G$37)*(DataBase!B3028=Modelo!$F$1:$F$37),0),3)</f>
        <v>0.21052631578947367</v>
      </c>
      <c r="S3028" s="115">
        <f t="shared" si="96"/>
        <v>0</v>
      </c>
      <c r="T3028" s="115">
        <f t="shared" si="97"/>
        <v>0</v>
      </c>
    </row>
    <row r="3029" spans="1:20" x14ac:dyDescent="0.3">
      <c r="A3029" s="115" t="s">
        <v>269</v>
      </c>
      <c r="B3029" s="115" t="s">
        <v>216</v>
      </c>
      <c r="C3029" s="115" t="s">
        <v>103</v>
      </c>
      <c r="D3029" s="115" t="s">
        <v>87</v>
      </c>
      <c r="E3029" s="115" t="s">
        <v>87</v>
      </c>
      <c r="F3029" s="115" t="s">
        <v>87</v>
      </c>
      <c r="G3029" s="115">
        <v>1932</v>
      </c>
      <c r="H3029" s="115" t="s">
        <v>125</v>
      </c>
      <c r="I3029" s="115">
        <v>2.1928266769999998</v>
      </c>
      <c r="J3029" s="115" t="s">
        <v>46</v>
      </c>
      <c r="K3029" s="115" t="str">
        <f>INDEX(DatosProcesados!$A$1:$BF$101,MATCH(DataBase!A3029,DatosProcesados!$A$1:$A$101,0),MATCH(DataBase!J3029,DatosProcesados!$A$1:$BF$1,0))</f>
        <v>No informa</v>
      </c>
      <c r="L3029" s="115" t="str">
        <f>INDEX(Modelo!$A$9:$D$89,MATCH(DataBase!$J3029,Modelo!$A$9:$A$89,0),MATCH(DataBase!L$1,Modelo!$A$9:$D$9,0))</f>
        <v xml:space="preserve">Impacto social </v>
      </c>
      <c r="M3029" s="115" t="str">
        <f>INDEX(Modelo!$A$9:$D$89,MATCH(DataBase!$J3029,Modelo!$A$9:$A$89,0),MATCH(DataBase!M$1,Modelo!$A$9:$D$9,0))</f>
        <v>Pilar 4</v>
      </c>
      <c r="N3029" s="115" t="str">
        <f>INDEX(Modelo!$A$9:$D$89,MATCH(DataBase!$J3029,Modelo!$A$9:$A$89,0),MATCH(DataBase!N$1,Modelo!$A$9:$D$9,0))</f>
        <v>negativo</v>
      </c>
      <c r="O3029" s="115">
        <f t="array" ref="O3029">IF(N3029="negativo",INDEX($AD$3:$AG$51,MATCH(1,($B3029=$AD$3:$AD$51)*($J3029=$AE$3:$AE$51),0),3),IF(N3029="positivo",INDEX($AD$55:$AG$109,MATCH(1,($B3029=$AD$55:$AD$109)*($J3029=$AE$55:$AE$109),0),3)))</f>
        <v>2</v>
      </c>
      <c r="P3029" s="115">
        <f t="array" ref="P3029">IF(N3029="negativo",INDEX($AD$3:$AG$51,MATCH(1,($B3029=$AD$3:$AD$51)*($J3029=$AE$3:$AE$51),0),4),IF(N3029="positivo",INDEX($AD$55:$AG$109,MATCH(1,($B3029=$AD$55:$AD$109)*($J3029=$AE$55:$AE$109),0),4)))</f>
        <v>2</v>
      </c>
      <c r="Q3029" s="115" t="str">
        <f>VLOOKUP(M3029,Modelo!$A$2:$C$7,2,0)</f>
        <v>Capital Humano: Bienestar y Desarrollo</v>
      </c>
      <c r="R3029" s="118">
        <f t="array" ref="R3029">INDEX(Modelo!$F$1:$H$37,MATCH(1,(DataBase!Q3029=Modelo!$G$1:$G$37)*(DataBase!B3029=Modelo!$F$1:$F$37),0),3)</f>
        <v>0.21052631578947367</v>
      </c>
      <c r="S3029" s="115">
        <f t="shared" si="96"/>
        <v>0</v>
      </c>
      <c r="T3029" s="115">
        <f t="shared" si="97"/>
        <v>0</v>
      </c>
    </row>
    <row r="3030" spans="1:20" x14ac:dyDescent="0.3">
      <c r="A3030" s="115" t="s">
        <v>285</v>
      </c>
      <c r="B3030" s="115" t="s">
        <v>216</v>
      </c>
      <c r="C3030" s="115" t="s">
        <v>103</v>
      </c>
      <c r="D3030" s="115" t="s">
        <v>86</v>
      </c>
      <c r="E3030" s="115" t="s">
        <v>86</v>
      </c>
      <c r="F3030" s="115" t="s">
        <v>86</v>
      </c>
      <c r="G3030" s="115">
        <v>1920</v>
      </c>
      <c r="H3030" s="115" t="s">
        <v>125</v>
      </c>
      <c r="I3030" s="115">
        <v>1.9433909700000001</v>
      </c>
      <c r="J3030" s="115" t="s">
        <v>46</v>
      </c>
      <c r="K3030" s="115" t="str">
        <f>INDEX(DatosProcesados!$A$1:$BF$101,MATCH(DataBase!A3030,DatosProcesados!$A$1:$A$101,0),MATCH(DataBase!J3030,DatosProcesados!$A$1:$BF$1,0))</f>
        <v>No informa</v>
      </c>
      <c r="L3030" s="115" t="str">
        <f>INDEX(Modelo!$A$9:$D$89,MATCH(DataBase!$J3030,Modelo!$A$9:$A$89,0),MATCH(DataBase!L$1,Modelo!$A$9:$D$9,0))</f>
        <v xml:space="preserve">Impacto social </v>
      </c>
      <c r="M3030" s="115" t="str">
        <f>INDEX(Modelo!$A$9:$D$89,MATCH(DataBase!$J3030,Modelo!$A$9:$A$89,0),MATCH(DataBase!M$1,Modelo!$A$9:$D$9,0))</f>
        <v>Pilar 4</v>
      </c>
      <c r="N3030" s="115" t="str">
        <f>INDEX(Modelo!$A$9:$D$89,MATCH(DataBase!$J3030,Modelo!$A$9:$A$89,0),MATCH(DataBase!N$1,Modelo!$A$9:$D$9,0))</f>
        <v>negativo</v>
      </c>
      <c r="O3030" s="115">
        <f t="array" ref="O3030">IF(N3030="negativo",INDEX($AD$3:$AG$51,MATCH(1,($B3030=$AD$3:$AD$51)*($J3030=$AE$3:$AE$51),0),3),IF(N3030="positivo",INDEX($AD$55:$AG$109,MATCH(1,($B3030=$AD$55:$AD$109)*($J3030=$AE$55:$AE$109),0),3)))</f>
        <v>2</v>
      </c>
      <c r="P3030" s="115">
        <f t="array" ref="P3030">IF(N3030="negativo",INDEX($AD$3:$AG$51,MATCH(1,($B3030=$AD$3:$AD$51)*($J3030=$AE$3:$AE$51),0),4),IF(N3030="positivo",INDEX($AD$55:$AG$109,MATCH(1,($B3030=$AD$55:$AD$109)*($J3030=$AE$55:$AE$109),0),4)))</f>
        <v>2</v>
      </c>
      <c r="Q3030" s="115" t="str">
        <f>VLOOKUP(M3030,Modelo!$A$2:$C$7,2,0)</f>
        <v>Capital Humano: Bienestar y Desarrollo</v>
      </c>
      <c r="R3030" s="118">
        <f t="array" ref="R3030">INDEX(Modelo!$F$1:$H$37,MATCH(1,(DataBase!Q3030=Modelo!$G$1:$G$37)*(DataBase!B3030=Modelo!$F$1:$F$37),0),3)</f>
        <v>0.21052631578947367</v>
      </c>
      <c r="S3030" s="115">
        <f t="shared" si="96"/>
        <v>0</v>
      </c>
      <c r="T3030" s="115">
        <f t="shared" si="97"/>
        <v>0</v>
      </c>
    </row>
    <row r="3031" spans="1:20" x14ac:dyDescent="0.3">
      <c r="A3031" s="115" t="s">
        <v>395</v>
      </c>
      <c r="B3031" s="115" t="s">
        <v>379</v>
      </c>
      <c r="C3031" s="115" t="s">
        <v>103</v>
      </c>
      <c r="D3031" s="115" t="s">
        <v>86</v>
      </c>
      <c r="E3031" s="115" t="s">
        <v>86</v>
      </c>
      <c r="F3031" s="115" t="s">
        <v>86</v>
      </c>
      <c r="G3031" s="115">
        <v>2015</v>
      </c>
      <c r="H3031" s="115" t="s">
        <v>125</v>
      </c>
      <c r="I3031" s="115">
        <v>0.76762142099999997</v>
      </c>
      <c r="J3031" s="115" t="s">
        <v>46</v>
      </c>
      <c r="K3031" s="115" t="str">
        <f>INDEX(DatosProcesados!$A$1:$BF$101,MATCH(DataBase!A3031,DatosProcesados!$A$1:$A$101,0),MATCH(DataBase!J3031,DatosProcesados!$A$1:$BF$1,0))</f>
        <v xml:space="preserve">No informa </v>
      </c>
      <c r="L3031" s="115" t="str">
        <f>INDEX(Modelo!$A$9:$D$89,MATCH(DataBase!$J3031,Modelo!$A$9:$A$89,0),MATCH(DataBase!L$1,Modelo!$A$9:$D$9,0))</f>
        <v xml:space="preserve">Impacto social </v>
      </c>
      <c r="M3031" s="115" t="str">
        <f>INDEX(Modelo!$A$9:$D$89,MATCH(DataBase!$J3031,Modelo!$A$9:$A$89,0),MATCH(DataBase!M$1,Modelo!$A$9:$D$9,0))</f>
        <v>Pilar 4</v>
      </c>
      <c r="N3031" s="115" t="str">
        <f>INDEX(Modelo!$A$9:$D$89,MATCH(DataBase!$J3031,Modelo!$A$9:$A$89,0),MATCH(DataBase!N$1,Modelo!$A$9:$D$9,0))</f>
        <v>negativo</v>
      </c>
      <c r="O3031" s="115">
        <f t="array" ref="O3031">IF(N3031="negativo",INDEX($AD$3:$AG$51,MATCH(1,($B3031=$AD$3:$AD$51)*($J3031=$AE$3:$AE$51),0),3),IF(N3031="positivo",INDEX($AD$55:$AG$109,MATCH(1,($B3031=$AD$55:$AD$109)*($J3031=$AE$55:$AE$109),0),3)))</f>
        <v>0</v>
      </c>
      <c r="P3031" s="115">
        <f t="array" ref="P3031">IF(N3031="negativo",INDEX($AD$3:$AG$51,MATCH(1,($B3031=$AD$3:$AD$51)*($J3031=$AE$3:$AE$51),0),4),IF(N3031="positivo",INDEX($AD$55:$AG$109,MATCH(1,($B3031=$AD$55:$AD$109)*($J3031=$AE$55:$AE$109),0),4)))</f>
        <v>0</v>
      </c>
      <c r="Q3031" s="115" t="str">
        <f>VLOOKUP(M3031,Modelo!$A$2:$C$7,2,0)</f>
        <v>Capital Humano: Bienestar y Desarrollo</v>
      </c>
      <c r="R3031" s="118">
        <f t="array" ref="R3031">INDEX(Modelo!$F$1:$H$37,MATCH(1,(DataBase!Q3031=Modelo!$G$1:$G$37)*(DataBase!B3031=Modelo!$F$1:$F$37),0),3)</f>
        <v>0.23809523809523808</v>
      </c>
      <c r="S3031" s="115">
        <f t="shared" si="96"/>
        <v>0</v>
      </c>
      <c r="T3031" s="115">
        <f t="shared" si="97"/>
        <v>0</v>
      </c>
    </row>
    <row r="3032" spans="1:20" x14ac:dyDescent="0.3">
      <c r="A3032" s="115" t="s">
        <v>402</v>
      </c>
      <c r="B3032" s="115" t="s">
        <v>379</v>
      </c>
      <c r="C3032" s="115" t="s">
        <v>103</v>
      </c>
      <c r="D3032" s="115" t="s">
        <v>86</v>
      </c>
      <c r="E3032" s="115" t="s">
        <v>87</v>
      </c>
      <c r="F3032" s="115" t="s">
        <v>87</v>
      </c>
      <c r="G3032" s="115">
        <v>1961</v>
      </c>
      <c r="H3032" s="115" t="s">
        <v>125</v>
      </c>
      <c r="I3032" s="115">
        <v>0.498844856</v>
      </c>
      <c r="J3032" s="115" t="s">
        <v>46</v>
      </c>
      <c r="K3032" s="115" t="str">
        <f>INDEX(DatosProcesados!$A$1:$BF$101,MATCH(DataBase!A3032,DatosProcesados!$A$1:$A$101,0),MATCH(DataBase!J3032,DatosProcesados!$A$1:$BF$1,0))</f>
        <v xml:space="preserve">No informa </v>
      </c>
      <c r="L3032" s="115" t="str">
        <f>INDEX(Modelo!$A$9:$D$89,MATCH(DataBase!$J3032,Modelo!$A$9:$A$89,0),MATCH(DataBase!L$1,Modelo!$A$9:$D$9,0))</f>
        <v xml:space="preserve">Impacto social </v>
      </c>
      <c r="M3032" s="115" t="str">
        <f>INDEX(Modelo!$A$9:$D$89,MATCH(DataBase!$J3032,Modelo!$A$9:$A$89,0),MATCH(DataBase!M$1,Modelo!$A$9:$D$9,0))</f>
        <v>Pilar 4</v>
      </c>
      <c r="N3032" s="115" t="str">
        <f>INDEX(Modelo!$A$9:$D$89,MATCH(DataBase!$J3032,Modelo!$A$9:$A$89,0),MATCH(DataBase!N$1,Modelo!$A$9:$D$9,0))</f>
        <v>negativo</v>
      </c>
      <c r="O3032" s="115">
        <f t="array" ref="O3032">IF(N3032="negativo",INDEX($AD$3:$AG$51,MATCH(1,($B3032=$AD$3:$AD$51)*($J3032=$AE$3:$AE$51),0),3),IF(N3032="positivo",INDEX($AD$55:$AG$109,MATCH(1,($B3032=$AD$55:$AD$109)*($J3032=$AE$55:$AE$109),0),3)))</f>
        <v>0</v>
      </c>
      <c r="P3032" s="115">
        <f t="array" ref="P3032">IF(N3032="negativo",INDEX($AD$3:$AG$51,MATCH(1,($B3032=$AD$3:$AD$51)*($J3032=$AE$3:$AE$51),0),4),IF(N3032="positivo",INDEX($AD$55:$AG$109,MATCH(1,($B3032=$AD$55:$AD$109)*($J3032=$AE$55:$AE$109),0),4)))</f>
        <v>0</v>
      </c>
      <c r="Q3032" s="115" t="str">
        <f>VLOOKUP(M3032,Modelo!$A$2:$C$7,2,0)</f>
        <v>Capital Humano: Bienestar y Desarrollo</v>
      </c>
      <c r="R3032" s="118">
        <f t="array" ref="R3032">INDEX(Modelo!$F$1:$H$37,MATCH(1,(DataBase!Q3032=Modelo!$G$1:$G$37)*(DataBase!B3032=Modelo!$F$1:$F$37),0),3)</f>
        <v>0.23809523809523808</v>
      </c>
      <c r="S3032" s="115">
        <f t="shared" si="96"/>
        <v>0</v>
      </c>
      <c r="T3032" s="115">
        <f t="shared" si="97"/>
        <v>0</v>
      </c>
    </row>
    <row r="3033" spans="1:20" x14ac:dyDescent="0.3">
      <c r="A3033" s="115" t="s">
        <v>389</v>
      </c>
      <c r="B3033" s="115" t="s">
        <v>379</v>
      </c>
      <c r="C3033" s="115" t="s">
        <v>103</v>
      </c>
      <c r="D3033" s="115" t="s">
        <v>86</v>
      </c>
      <c r="E3033" s="115" t="s">
        <v>87</v>
      </c>
      <c r="F3033" s="115" t="s">
        <v>87</v>
      </c>
      <c r="G3033" s="115">
        <v>1979</v>
      </c>
      <c r="H3033" s="115" t="s">
        <v>125</v>
      </c>
      <c r="I3033" s="115">
        <v>1.189537155</v>
      </c>
      <c r="J3033" s="115" t="s">
        <v>46</v>
      </c>
      <c r="K3033" s="115" t="str">
        <f>INDEX(DatosProcesados!$A$1:$BF$101,MATCH(DataBase!A3033,DatosProcesados!$A$1:$A$101,0),MATCH(DataBase!J3033,DatosProcesados!$A$1:$BF$1,0))</f>
        <v xml:space="preserve">No informa </v>
      </c>
      <c r="L3033" s="115" t="str">
        <f>INDEX(Modelo!$A$9:$D$89,MATCH(DataBase!$J3033,Modelo!$A$9:$A$89,0),MATCH(DataBase!L$1,Modelo!$A$9:$D$9,0))</f>
        <v xml:space="preserve">Impacto social </v>
      </c>
      <c r="M3033" s="115" t="str">
        <f>INDEX(Modelo!$A$9:$D$89,MATCH(DataBase!$J3033,Modelo!$A$9:$A$89,0),MATCH(DataBase!M$1,Modelo!$A$9:$D$9,0))</f>
        <v>Pilar 4</v>
      </c>
      <c r="N3033" s="115" t="str">
        <f>INDEX(Modelo!$A$9:$D$89,MATCH(DataBase!$J3033,Modelo!$A$9:$A$89,0),MATCH(DataBase!N$1,Modelo!$A$9:$D$9,0))</f>
        <v>negativo</v>
      </c>
      <c r="O3033" s="115">
        <f t="array" ref="O3033">IF(N3033="negativo",INDEX($AD$3:$AG$51,MATCH(1,($B3033=$AD$3:$AD$51)*($J3033=$AE$3:$AE$51),0),3),IF(N3033="positivo",INDEX($AD$55:$AG$109,MATCH(1,($B3033=$AD$55:$AD$109)*($J3033=$AE$55:$AE$109),0),3)))</f>
        <v>0</v>
      </c>
      <c r="P3033" s="115">
        <f t="array" ref="P3033">IF(N3033="negativo",INDEX($AD$3:$AG$51,MATCH(1,($B3033=$AD$3:$AD$51)*($J3033=$AE$3:$AE$51),0),4),IF(N3033="positivo",INDEX($AD$55:$AG$109,MATCH(1,($B3033=$AD$55:$AD$109)*($J3033=$AE$55:$AE$109),0),4)))</f>
        <v>0</v>
      </c>
      <c r="Q3033" s="115" t="str">
        <f>VLOOKUP(M3033,Modelo!$A$2:$C$7,2,0)</f>
        <v>Capital Humano: Bienestar y Desarrollo</v>
      </c>
      <c r="R3033" s="118">
        <f t="array" ref="R3033">INDEX(Modelo!$F$1:$H$37,MATCH(1,(DataBase!Q3033=Modelo!$G$1:$G$37)*(DataBase!B3033=Modelo!$F$1:$F$37),0),3)</f>
        <v>0.23809523809523808</v>
      </c>
      <c r="S3033" s="115">
        <f t="shared" si="96"/>
        <v>0</v>
      </c>
      <c r="T3033" s="115">
        <f t="shared" si="97"/>
        <v>0</v>
      </c>
    </row>
    <row r="3034" spans="1:20" x14ac:dyDescent="0.3">
      <c r="A3034" s="115" t="s">
        <v>387</v>
      </c>
      <c r="B3034" s="115" t="s">
        <v>379</v>
      </c>
      <c r="C3034" s="115" t="s">
        <v>103</v>
      </c>
      <c r="D3034" s="115" t="s">
        <v>87</v>
      </c>
      <c r="E3034" s="115" t="s">
        <v>86</v>
      </c>
      <c r="F3034" s="115" t="s">
        <v>86</v>
      </c>
      <c r="G3034" s="115">
        <v>2008</v>
      </c>
      <c r="H3034" s="115" t="s">
        <v>125</v>
      </c>
      <c r="I3034" s="115">
        <v>1.3132825420000001</v>
      </c>
      <c r="J3034" s="115" t="s">
        <v>46</v>
      </c>
      <c r="K3034" s="115" t="str">
        <f>INDEX(DatosProcesados!$A$1:$BF$101,MATCH(DataBase!A3034,DatosProcesados!$A$1:$A$101,0),MATCH(DataBase!J3034,DatosProcesados!$A$1:$BF$1,0))</f>
        <v xml:space="preserve">No informa </v>
      </c>
      <c r="L3034" s="115" t="str">
        <f>INDEX(Modelo!$A$9:$D$89,MATCH(DataBase!$J3034,Modelo!$A$9:$A$89,0),MATCH(DataBase!L$1,Modelo!$A$9:$D$9,0))</f>
        <v xml:space="preserve">Impacto social </v>
      </c>
      <c r="M3034" s="115" t="str">
        <f>INDEX(Modelo!$A$9:$D$89,MATCH(DataBase!$J3034,Modelo!$A$9:$A$89,0),MATCH(DataBase!M$1,Modelo!$A$9:$D$9,0))</f>
        <v>Pilar 4</v>
      </c>
      <c r="N3034" s="115" t="str">
        <f>INDEX(Modelo!$A$9:$D$89,MATCH(DataBase!$J3034,Modelo!$A$9:$A$89,0),MATCH(DataBase!N$1,Modelo!$A$9:$D$9,0))</f>
        <v>negativo</v>
      </c>
      <c r="O3034" s="115">
        <f t="array" ref="O3034">IF(N3034="negativo",INDEX($AD$3:$AG$51,MATCH(1,($B3034=$AD$3:$AD$51)*($J3034=$AE$3:$AE$51),0),3),IF(N3034="positivo",INDEX($AD$55:$AG$109,MATCH(1,($B3034=$AD$55:$AD$109)*($J3034=$AE$55:$AE$109),0),3)))</f>
        <v>0</v>
      </c>
      <c r="P3034" s="115">
        <f t="array" ref="P3034">IF(N3034="negativo",INDEX($AD$3:$AG$51,MATCH(1,($B3034=$AD$3:$AD$51)*($J3034=$AE$3:$AE$51),0),4),IF(N3034="positivo",INDEX($AD$55:$AG$109,MATCH(1,($B3034=$AD$55:$AD$109)*($J3034=$AE$55:$AE$109),0),4)))</f>
        <v>0</v>
      </c>
      <c r="Q3034" s="115" t="str">
        <f>VLOOKUP(M3034,Modelo!$A$2:$C$7,2,0)</f>
        <v>Capital Humano: Bienestar y Desarrollo</v>
      </c>
      <c r="R3034" s="118">
        <f t="array" ref="R3034">INDEX(Modelo!$F$1:$H$37,MATCH(1,(DataBase!Q3034=Modelo!$G$1:$G$37)*(DataBase!B3034=Modelo!$F$1:$F$37),0),3)</f>
        <v>0.23809523809523808</v>
      </c>
      <c r="S3034" s="115">
        <f t="shared" si="96"/>
        <v>0</v>
      </c>
      <c r="T3034" s="115">
        <f t="shared" si="97"/>
        <v>0</v>
      </c>
    </row>
    <row r="3035" spans="1:20" x14ac:dyDescent="0.3">
      <c r="A3035" s="115" t="s">
        <v>400</v>
      </c>
      <c r="B3035" s="115" t="s">
        <v>379</v>
      </c>
      <c r="C3035" s="115" t="s">
        <v>103</v>
      </c>
      <c r="D3035" s="115" t="s">
        <v>86</v>
      </c>
      <c r="E3035" s="115" t="s">
        <v>86</v>
      </c>
      <c r="F3035" s="115" t="s">
        <v>86</v>
      </c>
      <c r="G3035" s="115">
        <v>1977</v>
      </c>
      <c r="H3035" s="115" t="s">
        <v>125</v>
      </c>
      <c r="I3035" s="115">
        <v>0.74612668500000001</v>
      </c>
      <c r="J3035" s="115" t="s">
        <v>46</v>
      </c>
      <c r="K3035" s="115" t="str">
        <f>INDEX(DatosProcesados!$A$1:$BF$101,MATCH(DataBase!A3035,DatosProcesados!$A$1:$A$101,0),MATCH(DataBase!J3035,DatosProcesados!$A$1:$BF$1,0))</f>
        <v xml:space="preserve">No informa </v>
      </c>
      <c r="L3035" s="115" t="str">
        <f>INDEX(Modelo!$A$9:$D$89,MATCH(DataBase!$J3035,Modelo!$A$9:$A$89,0),MATCH(DataBase!L$1,Modelo!$A$9:$D$9,0))</f>
        <v xml:space="preserve">Impacto social </v>
      </c>
      <c r="M3035" s="115" t="str">
        <f>INDEX(Modelo!$A$9:$D$89,MATCH(DataBase!$J3035,Modelo!$A$9:$A$89,0),MATCH(DataBase!M$1,Modelo!$A$9:$D$9,0))</f>
        <v>Pilar 4</v>
      </c>
      <c r="N3035" s="115" t="str">
        <f>INDEX(Modelo!$A$9:$D$89,MATCH(DataBase!$J3035,Modelo!$A$9:$A$89,0),MATCH(DataBase!N$1,Modelo!$A$9:$D$9,0))</f>
        <v>negativo</v>
      </c>
      <c r="O3035" s="115">
        <f t="array" ref="O3035">IF(N3035="negativo",INDEX($AD$3:$AG$51,MATCH(1,($B3035=$AD$3:$AD$51)*($J3035=$AE$3:$AE$51),0),3),IF(N3035="positivo",INDEX($AD$55:$AG$109,MATCH(1,($B3035=$AD$55:$AD$109)*($J3035=$AE$55:$AE$109),0),3)))</f>
        <v>0</v>
      </c>
      <c r="P3035" s="115">
        <f t="array" ref="P3035">IF(N3035="negativo",INDEX($AD$3:$AG$51,MATCH(1,($B3035=$AD$3:$AD$51)*($J3035=$AE$3:$AE$51),0),4),IF(N3035="positivo",INDEX($AD$55:$AG$109,MATCH(1,($B3035=$AD$55:$AD$109)*($J3035=$AE$55:$AE$109),0),4)))</f>
        <v>0</v>
      </c>
      <c r="Q3035" s="115" t="str">
        <f>VLOOKUP(M3035,Modelo!$A$2:$C$7,2,0)</f>
        <v>Capital Humano: Bienestar y Desarrollo</v>
      </c>
      <c r="R3035" s="118">
        <f t="array" ref="R3035">INDEX(Modelo!$F$1:$H$37,MATCH(1,(DataBase!Q3035=Modelo!$G$1:$G$37)*(DataBase!B3035=Modelo!$F$1:$F$37),0),3)</f>
        <v>0.23809523809523808</v>
      </c>
      <c r="S3035" s="115">
        <f t="shared" si="96"/>
        <v>0</v>
      </c>
      <c r="T3035" s="115">
        <f t="shared" si="97"/>
        <v>0</v>
      </c>
    </row>
    <row r="3036" spans="1:20" x14ac:dyDescent="0.3">
      <c r="A3036" s="115" t="s">
        <v>326</v>
      </c>
      <c r="B3036" s="115" t="s">
        <v>313</v>
      </c>
      <c r="C3036" s="115" t="s">
        <v>103</v>
      </c>
      <c r="D3036" s="115" t="s">
        <v>87</v>
      </c>
      <c r="E3036" s="115" t="s">
        <v>86</v>
      </c>
      <c r="F3036" s="115" t="s">
        <v>86</v>
      </c>
      <c r="G3036" s="115">
        <v>1938</v>
      </c>
      <c r="H3036" s="115" t="s">
        <v>125</v>
      </c>
      <c r="I3036" s="115">
        <v>11.88773162</v>
      </c>
      <c r="J3036" s="115" t="s">
        <v>46</v>
      </c>
      <c r="K3036" s="115" t="str">
        <f>INDEX(DatosProcesados!$A$1:$BF$101,MATCH(DataBase!A3036,DatosProcesados!$A$1:$A$101,0),MATCH(DataBase!J3036,DatosProcesados!$A$1:$BF$1,0))</f>
        <v>No informa</v>
      </c>
      <c r="L3036" s="115" t="str">
        <f>INDEX(Modelo!$A$9:$D$89,MATCH(DataBase!$J3036,Modelo!$A$9:$A$89,0),MATCH(DataBase!L$1,Modelo!$A$9:$D$9,0))</f>
        <v xml:space="preserve">Impacto social </v>
      </c>
      <c r="M3036" s="115" t="str">
        <f>INDEX(Modelo!$A$9:$D$89,MATCH(DataBase!$J3036,Modelo!$A$9:$A$89,0),MATCH(DataBase!M$1,Modelo!$A$9:$D$9,0))</f>
        <v>Pilar 4</v>
      </c>
      <c r="N3036" s="115" t="str">
        <f>INDEX(Modelo!$A$9:$D$89,MATCH(DataBase!$J3036,Modelo!$A$9:$A$89,0),MATCH(DataBase!N$1,Modelo!$A$9:$D$9,0))</f>
        <v>negativo</v>
      </c>
      <c r="O3036" s="115">
        <f t="array" ref="O3036">IF(N3036="negativo",INDEX($AD$3:$AG$51,MATCH(1,($B3036=$AD$3:$AD$51)*($J3036=$AE$3:$AE$51),0),3),IF(N3036="positivo",INDEX($AD$55:$AG$109,MATCH(1,($B3036=$AD$55:$AD$109)*($J3036=$AE$55:$AE$109),0),3)))</f>
        <v>43.406314819082738</v>
      </c>
      <c r="P3036" s="115">
        <f t="array" ref="P3036">IF(N3036="negativo",INDEX($AD$3:$AG$51,MATCH(1,($B3036=$AD$3:$AD$51)*($J3036=$AE$3:$AE$51),0),4),IF(N3036="positivo",INDEX($AD$55:$AG$109,MATCH(1,($B3036=$AD$55:$AD$109)*($J3036=$AE$55:$AE$109),0),4)))</f>
        <v>28.927203065134101</v>
      </c>
      <c r="Q3036" s="115" t="str">
        <f>VLOOKUP(M3036,Modelo!$A$2:$C$7,2,0)</f>
        <v>Capital Humano: Bienestar y Desarrollo</v>
      </c>
      <c r="R3036" s="118">
        <f t="array" ref="R3036">INDEX(Modelo!$F$1:$H$37,MATCH(1,(DataBase!Q3036=Modelo!$G$1:$G$37)*(DataBase!B3036=Modelo!$F$1:$F$37),0),3)</f>
        <v>0.17647058823529413</v>
      </c>
      <c r="S3036" s="115">
        <f t="shared" si="96"/>
        <v>0</v>
      </c>
      <c r="T3036" s="115">
        <f t="shared" si="97"/>
        <v>0</v>
      </c>
    </row>
    <row r="3037" spans="1:20" x14ac:dyDescent="0.3">
      <c r="A3037" s="115" t="s">
        <v>339</v>
      </c>
      <c r="B3037" s="115" t="s">
        <v>313</v>
      </c>
      <c r="C3037" s="115" t="s">
        <v>103</v>
      </c>
      <c r="D3037" s="115" t="s">
        <v>86</v>
      </c>
      <c r="E3037" s="115" t="s">
        <v>86</v>
      </c>
      <c r="F3037" s="115" t="s">
        <v>87</v>
      </c>
      <c r="G3037" s="115">
        <v>1984</v>
      </c>
      <c r="H3037" s="115" t="s">
        <v>177</v>
      </c>
      <c r="I3037" s="115">
        <v>5.5116464790000004</v>
      </c>
      <c r="J3037" s="115" t="s">
        <v>46</v>
      </c>
      <c r="K3037" s="115" t="str">
        <f>INDEX(DatosProcesados!$A$1:$BF$101,MATCH(DataBase!A3037,DatosProcesados!$A$1:$A$101,0),MATCH(DataBase!J3037,DatosProcesados!$A$1:$BF$1,0))</f>
        <v xml:space="preserve">No informa </v>
      </c>
      <c r="L3037" s="115" t="str">
        <f>INDEX(Modelo!$A$9:$D$89,MATCH(DataBase!$J3037,Modelo!$A$9:$A$89,0),MATCH(DataBase!L$1,Modelo!$A$9:$D$9,0))</f>
        <v xml:space="preserve">Impacto social </v>
      </c>
      <c r="M3037" s="115" t="str">
        <f>INDEX(Modelo!$A$9:$D$89,MATCH(DataBase!$J3037,Modelo!$A$9:$A$89,0),MATCH(DataBase!M$1,Modelo!$A$9:$D$9,0))</f>
        <v>Pilar 4</v>
      </c>
      <c r="N3037" s="115" t="str">
        <f>INDEX(Modelo!$A$9:$D$89,MATCH(DataBase!$J3037,Modelo!$A$9:$A$89,0),MATCH(DataBase!N$1,Modelo!$A$9:$D$9,0))</f>
        <v>negativo</v>
      </c>
      <c r="O3037" s="115">
        <f t="array" ref="O3037">IF(N3037="negativo",INDEX($AD$3:$AG$51,MATCH(1,($B3037=$AD$3:$AD$51)*($J3037=$AE$3:$AE$51),0),3),IF(N3037="positivo",INDEX($AD$55:$AG$109,MATCH(1,($B3037=$AD$55:$AD$109)*($J3037=$AE$55:$AE$109),0),3)))</f>
        <v>43.406314819082738</v>
      </c>
      <c r="P3037" s="115">
        <f t="array" ref="P3037">IF(N3037="negativo",INDEX($AD$3:$AG$51,MATCH(1,($B3037=$AD$3:$AD$51)*($J3037=$AE$3:$AE$51),0),4),IF(N3037="positivo",INDEX($AD$55:$AG$109,MATCH(1,($B3037=$AD$55:$AD$109)*($J3037=$AE$55:$AE$109),0),4)))</f>
        <v>28.927203065134101</v>
      </c>
      <c r="Q3037" s="115" t="str">
        <f>VLOOKUP(M3037,Modelo!$A$2:$C$7,2,0)</f>
        <v>Capital Humano: Bienestar y Desarrollo</v>
      </c>
      <c r="R3037" s="118">
        <f t="array" ref="R3037">INDEX(Modelo!$F$1:$H$37,MATCH(1,(DataBase!Q3037=Modelo!$G$1:$G$37)*(DataBase!B3037=Modelo!$F$1:$F$37),0),3)</f>
        <v>0.17647058823529413</v>
      </c>
      <c r="S3037" s="115">
        <f t="shared" si="96"/>
        <v>0</v>
      </c>
      <c r="T3037" s="115">
        <f t="shared" si="97"/>
        <v>0</v>
      </c>
    </row>
    <row r="3038" spans="1:20" x14ac:dyDescent="0.3">
      <c r="A3038" s="115" t="s">
        <v>317</v>
      </c>
      <c r="B3038" s="115" t="s">
        <v>313</v>
      </c>
      <c r="C3038" s="115" t="s">
        <v>103</v>
      </c>
      <c r="D3038" s="115" t="s">
        <v>87</v>
      </c>
      <c r="E3038" s="115" t="s">
        <v>86</v>
      </c>
      <c r="F3038" s="115" t="s">
        <v>86</v>
      </c>
      <c r="G3038" s="115">
        <v>2009</v>
      </c>
      <c r="H3038" s="115" t="s">
        <v>125</v>
      </c>
      <c r="I3038" s="115">
        <v>19.439396106</v>
      </c>
      <c r="J3038" s="115" t="s">
        <v>46</v>
      </c>
      <c r="K3038" s="115">
        <f>INDEX(DatosProcesados!$A$1:$BF$101,MATCH(DataBase!A3038,DatosProcesados!$A$1:$A$101,0),MATCH(DataBase!J3038,DatosProcesados!$A$1:$BF$1,0))</f>
        <v>43.406314819082738</v>
      </c>
      <c r="L3038" s="115" t="str">
        <f>INDEX(Modelo!$A$9:$D$89,MATCH(DataBase!$J3038,Modelo!$A$9:$A$89,0),MATCH(DataBase!L$1,Modelo!$A$9:$D$9,0))</f>
        <v xml:space="preserve">Impacto social </v>
      </c>
      <c r="M3038" s="115" t="str">
        <f>INDEX(Modelo!$A$9:$D$89,MATCH(DataBase!$J3038,Modelo!$A$9:$A$89,0),MATCH(DataBase!M$1,Modelo!$A$9:$D$9,0))</f>
        <v>Pilar 4</v>
      </c>
      <c r="N3038" s="115" t="str">
        <f>INDEX(Modelo!$A$9:$D$89,MATCH(DataBase!$J3038,Modelo!$A$9:$A$89,0),MATCH(DataBase!N$1,Modelo!$A$9:$D$9,0))</f>
        <v>negativo</v>
      </c>
      <c r="O3038" s="115">
        <f t="array" ref="O3038">IF(N3038="negativo",INDEX($AD$3:$AG$51,MATCH(1,($B3038=$AD$3:$AD$51)*($J3038=$AE$3:$AE$51),0),3),IF(N3038="positivo",INDEX($AD$55:$AG$109,MATCH(1,($B3038=$AD$55:$AD$109)*($J3038=$AE$55:$AE$109),0),3)))</f>
        <v>43.406314819082738</v>
      </c>
      <c r="P3038" s="115">
        <f t="array" ref="P3038">IF(N3038="negativo",INDEX($AD$3:$AG$51,MATCH(1,($B3038=$AD$3:$AD$51)*($J3038=$AE$3:$AE$51),0),4),IF(N3038="positivo",INDEX($AD$55:$AG$109,MATCH(1,($B3038=$AD$55:$AD$109)*($J3038=$AE$55:$AE$109),0),4)))</f>
        <v>28.927203065134101</v>
      </c>
      <c r="Q3038" s="115" t="str">
        <f>VLOOKUP(M3038,Modelo!$A$2:$C$7,2,0)</f>
        <v>Capital Humano: Bienestar y Desarrollo</v>
      </c>
      <c r="R3038" s="118">
        <f t="array" ref="R3038">INDEX(Modelo!$F$1:$H$37,MATCH(1,(DataBase!Q3038=Modelo!$G$1:$G$37)*(DataBase!B3038=Modelo!$F$1:$F$37),0),3)</f>
        <v>0.17647058823529413</v>
      </c>
      <c r="S3038" s="115">
        <f t="shared" si="96"/>
        <v>0</v>
      </c>
      <c r="T3038" s="115">
        <f t="shared" si="97"/>
        <v>0</v>
      </c>
    </row>
    <row r="3039" spans="1:20" x14ac:dyDescent="0.3">
      <c r="A3039" s="115" t="s">
        <v>211</v>
      </c>
      <c r="B3039" s="115" t="s">
        <v>84</v>
      </c>
      <c r="C3039" s="115" t="s">
        <v>103</v>
      </c>
      <c r="D3039" s="115" t="s">
        <v>86</v>
      </c>
      <c r="E3039" s="115" t="s">
        <v>87</v>
      </c>
      <c r="F3039" s="115" t="s">
        <v>86</v>
      </c>
      <c r="G3039" s="115">
        <v>1972</v>
      </c>
      <c r="H3039" s="115" t="s">
        <v>125</v>
      </c>
      <c r="I3039" s="115">
        <v>0</v>
      </c>
      <c r="J3039" s="115" t="s">
        <v>46</v>
      </c>
      <c r="K3039" s="115" t="str">
        <f>INDEX(DatosProcesados!$A$1:$BF$101,MATCH(DataBase!A3039,DatosProcesados!$A$1:$A$101,0),MATCH(DataBase!J3039,DatosProcesados!$A$1:$BF$1,0))</f>
        <v>No informa</v>
      </c>
      <c r="L3039" s="115" t="str">
        <f>INDEX(Modelo!$A$9:$D$89,MATCH(DataBase!$J3039,Modelo!$A$9:$A$89,0),MATCH(DataBase!L$1,Modelo!$A$9:$D$9,0))</f>
        <v xml:space="preserve">Impacto social </v>
      </c>
      <c r="M3039" s="115" t="str">
        <f>INDEX(Modelo!$A$9:$D$89,MATCH(DataBase!$J3039,Modelo!$A$9:$A$89,0),MATCH(DataBase!M$1,Modelo!$A$9:$D$9,0))</f>
        <v>Pilar 4</v>
      </c>
      <c r="N3039" s="115" t="str">
        <f>INDEX(Modelo!$A$9:$D$89,MATCH(DataBase!$J3039,Modelo!$A$9:$A$89,0),MATCH(DataBase!N$1,Modelo!$A$9:$D$9,0))</f>
        <v>negativo</v>
      </c>
      <c r="O3039" s="115">
        <f t="array" ref="O3039">IF(N3039="negativo",INDEX($AD$3:$AG$51,MATCH(1,($B3039=$AD$3:$AD$51)*($J3039=$AE$3:$AE$51),0),3),IF(N3039="positivo",INDEX($AD$55:$AG$109,MATCH(1,($B3039=$AD$55:$AD$109)*($J3039=$AE$55:$AE$109),0),3)))</f>
        <v>313.66757145138109</v>
      </c>
      <c r="P3039" s="115">
        <f t="array" ref="P3039">IF(N3039="negativo",INDEX($AD$3:$AG$51,MATCH(1,($B3039=$AD$3:$AD$51)*($J3039=$AE$3:$AE$51),0),4),IF(N3039="positivo",INDEX($AD$55:$AG$109,MATCH(1,($B3039=$AD$55:$AD$109)*($J3039=$AE$55:$AE$109),0),4)))</f>
        <v>0.9365590281383035</v>
      </c>
      <c r="Q3039" s="115" t="str">
        <f>VLOOKUP(M3039,Modelo!$A$2:$C$7,2,0)</f>
        <v>Capital Humano: Bienestar y Desarrollo</v>
      </c>
      <c r="R3039" s="118">
        <f t="array" ref="R3039">INDEX(Modelo!$F$1:$H$37,MATCH(1,(DataBase!Q3039=Modelo!$G$1:$G$37)*(DataBase!B3039=Modelo!$F$1:$F$37),0),3)</f>
        <v>0.11764705882352941</v>
      </c>
      <c r="S3039" s="115">
        <f t="shared" si="96"/>
        <v>0</v>
      </c>
      <c r="T3039" s="115">
        <f t="shared" si="97"/>
        <v>0</v>
      </c>
    </row>
    <row r="3040" spans="1:20" x14ac:dyDescent="0.3">
      <c r="A3040" s="115" t="s">
        <v>351</v>
      </c>
      <c r="B3040" s="115" t="s">
        <v>313</v>
      </c>
      <c r="C3040" s="115" t="s">
        <v>103</v>
      </c>
      <c r="D3040" s="115" t="s">
        <v>87</v>
      </c>
      <c r="E3040" s="115" t="s">
        <v>86</v>
      </c>
      <c r="F3040" s="115" t="s">
        <v>86</v>
      </c>
      <c r="G3040" s="115">
        <v>1997</v>
      </c>
      <c r="H3040" s="115" t="s">
        <v>125</v>
      </c>
      <c r="I3040" s="115">
        <v>3.874476933</v>
      </c>
      <c r="J3040" s="115" t="s">
        <v>46</v>
      </c>
      <c r="K3040" s="115" t="str">
        <f>INDEX(DatosProcesados!$A$1:$BF$101,MATCH(DataBase!A3040,DatosProcesados!$A$1:$A$101,0),MATCH(DataBase!J3040,DatosProcesados!$A$1:$BF$1,0))</f>
        <v xml:space="preserve">No informa </v>
      </c>
      <c r="L3040" s="115" t="str">
        <f>INDEX(Modelo!$A$9:$D$89,MATCH(DataBase!$J3040,Modelo!$A$9:$A$89,0),MATCH(DataBase!L$1,Modelo!$A$9:$D$9,0))</f>
        <v xml:space="preserve">Impacto social </v>
      </c>
      <c r="M3040" s="115" t="str">
        <f>INDEX(Modelo!$A$9:$D$89,MATCH(DataBase!$J3040,Modelo!$A$9:$A$89,0),MATCH(DataBase!M$1,Modelo!$A$9:$D$9,0))</f>
        <v>Pilar 4</v>
      </c>
      <c r="N3040" s="115" t="str">
        <f>INDEX(Modelo!$A$9:$D$89,MATCH(DataBase!$J3040,Modelo!$A$9:$A$89,0),MATCH(DataBase!N$1,Modelo!$A$9:$D$9,0))</f>
        <v>negativo</v>
      </c>
      <c r="O3040" s="115">
        <f t="array" ref="O3040">IF(N3040="negativo",INDEX($AD$3:$AG$51,MATCH(1,($B3040=$AD$3:$AD$51)*($J3040=$AE$3:$AE$51),0),3),IF(N3040="positivo",INDEX($AD$55:$AG$109,MATCH(1,($B3040=$AD$55:$AD$109)*($J3040=$AE$55:$AE$109),0),3)))</f>
        <v>43.406314819082738</v>
      </c>
      <c r="P3040" s="115">
        <f t="array" ref="P3040">IF(N3040="negativo",INDEX($AD$3:$AG$51,MATCH(1,($B3040=$AD$3:$AD$51)*($J3040=$AE$3:$AE$51),0),4),IF(N3040="positivo",INDEX($AD$55:$AG$109,MATCH(1,($B3040=$AD$55:$AD$109)*($J3040=$AE$55:$AE$109),0),4)))</f>
        <v>28.927203065134101</v>
      </c>
      <c r="Q3040" s="115" t="str">
        <f>VLOOKUP(M3040,Modelo!$A$2:$C$7,2,0)</f>
        <v>Capital Humano: Bienestar y Desarrollo</v>
      </c>
      <c r="R3040" s="118">
        <f t="array" ref="R3040">INDEX(Modelo!$F$1:$H$37,MATCH(1,(DataBase!Q3040=Modelo!$G$1:$G$37)*(DataBase!B3040=Modelo!$F$1:$F$37),0),3)</f>
        <v>0.17647058823529413</v>
      </c>
      <c r="S3040" s="115">
        <f t="shared" si="96"/>
        <v>0</v>
      </c>
      <c r="T3040" s="115">
        <f t="shared" si="97"/>
        <v>0</v>
      </c>
    </row>
    <row r="3041" spans="1:20" x14ac:dyDescent="0.3">
      <c r="A3041" s="115" t="s">
        <v>411</v>
      </c>
      <c r="B3041" s="115" t="s">
        <v>407</v>
      </c>
      <c r="C3041" s="115" t="s">
        <v>103</v>
      </c>
      <c r="D3041" s="115" t="s">
        <v>87</v>
      </c>
      <c r="E3041" s="115" t="s">
        <v>86</v>
      </c>
      <c r="F3041" s="115" t="s">
        <v>87</v>
      </c>
      <c r="G3041" s="115">
        <v>1935</v>
      </c>
      <c r="H3041" s="115" t="s">
        <v>244</v>
      </c>
      <c r="I3041" s="115">
        <v>11.495989482000001</v>
      </c>
      <c r="J3041" s="115" t="s">
        <v>46</v>
      </c>
      <c r="K3041" s="115" t="str">
        <f>INDEX(DatosProcesados!$A$1:$BF$101,MATCH(DataBase!A3041,DatosProcesados!$A$1:$A$101,0),MATCH(DataBase!J3041,DatosProcesados!$A$1:$BF$1,0))</f>
        <v xml:space="preserve">No informa </v>
      </c>
      <c r="L3041" s="115" t="str">
        <f>INDEX(Modelo!$A$9:$D$89,MATCH(DataBase!$J3041,Modelo!$A$9:$A$89,0),MATCH(DataBase!L$1,Modelo!$A$9:$D$9,0))</f>
        <v xml:space="preserve">Impacto social </v>
      </c>
      <c r="M3041" s="115" t="str">
        <f>INDEX(Modelo!$A$9:$D$89,MATCH(DataBase!$J3041,Modelo!$A$9:$A$89,0),MATCH(DataBase!M$1,Modelo!$A$9:$D$9,0))</f>
        <v>Pilar 4</v>
      </c>
      <c r="N3041" s="115" t="str">
        <f>INDEX(Modelo!$A$9:$D$89,MATCH(DataBase!$J3041,Modelo!$A$9:$A$89,0),MATCH(DataBase!N$1,Modelo!$A$9:$D$9,0))</f>
        <v>negativo</v>
      </c>
      <c r="O3041" s="115">
        <f t="array" ref="O3041">IF(N3041="negativo",INDEX($AD$3:$AG$51,MATCH(1,($B3041=$AD$3:$AD$51)*($J3041=$AE$3:$AE$51),0),3),IF(N3041="positivo",INDEX($AD$55:$AG$109,MATCH(1,($B3041=$AD$55:$AD$109)*($J3041=$AE$55:$AE$109),0),3)))</f>
        <v>24.334600760456272</v>
      </c>
      <c r="P3041" s="115">
        <f t="array" ref="P3041">IF(N3041="negativo",INDEX($AD$3:$AG$51,MATCH(1,($B3041=$AD$3:$AD$51)*($J3041=$AE$3:$AE$51),0),4),IF(N3041="positivo",INDEX($AD$55:$AG$109,MATCH(1,($B3041=$AD$55:$AD$109)*($J3041=$AE$55:$AE$109),0),4)))</f>
        <v>23.321262286601137</v>
      </c>
      <c r="Q3041" s="115" t="str">
        <f>VLOOKUP(M3041,Modelo!$A$2:$C$7,2,0)</f>
        <v>Capital Humano: Bienestar y Desarrollo</v>
      </c>
      <c r="R3041" s="118">
        <f t="array" ref="R3041">INDEX(Modelo!$F$1:$H$37,MATCH(1,(DataBase!Q3041=Modelo!$G$1:$G$37)*(DataBase!B3041=Modelo!$F$1:$F$37),0),3)</f>
        <v>0.19230769230769232</v>
      </c>
      <c r="S3041" s="115">
        <f t="shared" si="96"/>
        <v>0</v>
      </c>
      <c r="T3041" s="115">
        <f t="shared" si="97"/>
        <v>0</v>
      </c>
    </row>
    <row r="3042" spans="1:20" x14ac:dyDescent="0.3">
      <c r="A3042" s="115" t="s">
        <v>406</v>
      </c>
      <c r="B3042" s="115" t="s">
        <v>407</v>
      </c>
      <c r="C3042" s="115" t="s">
        <v>97</v>
      </c>
      <c r="D3042" s="115" t="s">
        <v>86</v>
      </c>
      <c r="E3042" s="115" t="s">
        <v>87</v>
      </c>
      <c r="F3042" s="115" t="s">
        <v>87</v>
      </c>
      <c r="G3042" s="115">
        <v>1951</v>
      </c>
      <c r="H3042" s="115" t="s">
        <v>125</v>
      </c>
      <c r="I3042" s="115">
        <v>113.923310323</v>
      </c>
      <c r="J3042" s="115" t="s">
        <v>46</v>
      </c>
      <c r="K3042" s="115">
        <f>INDEX(DatosProcesados!$A$1:$BF$101,MATCH(DataBase!A3042,DatosProcesados!$A$1:$A$101,0),MATCH(DataBase!J3042,DatosProcesados!$A$1:$BF$1,0))</f>
        <v>23.321262286601137</v>
      </c>
      <c r="L3042" s="115" t="str">
        <f>INDEX(Modelo!$A$9:$D$89,MATCH(DataBase!$J3042,Modelo!$A$9:$A$89,0),MATCH(DataBase!L$1,Modelo!$A$9:$D$9,0))</f>
        <v xml:space="preserve">Impacto social </v>
      </c>
      <c r="M3042" s="115" t="str">
        <f>INDEX(Modelo!$A$9:$D$89,MATCH(DataBase!$J3042,Modelo!$A$9:$A$89,0),MATCH(DataBase!M$1,Modelo!$A$9:$D$9,0))</f>
        <v>Pilar 4</v>
      </c>
      <c r="N3042" s="115" t="str">
        <f>INDEX(Modelo!$A$9:$D$89,MATCH(DataBase!$J3042,Modelo!$A$9:$A$89,0),MATCH(DataBase!N$1,Modelo!$A$9:$D$9,0))</f>
        <v>negativo</v>
      </c>
      <c r="O3042" s="115">
        <f t="array" ref="O3042">IF(N3042="negativo",INDEX($AD$3:$AG$51,MATCH(1,($B3042=$AD$3:$AD$51)*($J3042=$AE$3:$AE$51),0),3),IF(N3042="positivo",INDEX($AD$55:$AG$109,MATCH(1,($B3042=$AD$55:$AD$109)*($J3042=$AE$55:$AE$109),0),3)))</f>
        <v>24.334600760456272</v>
      </c>
      <c r="P3042" s="115">
        <f t="array" ref="P3042">IF(N3042="negativo",INDEX($AD$3:$AG$51,MATCH(1,($B3042=$AD$3:$AD$51)*($J3042=$AE$3:$AE$51),0),4),IF(N3042="positivo",INDEX($AD$55:$AG$109,MATCH(1,($B3042=$AD$55:$AD$109)*($J3042=$AE$55:$AE$109),0),4)))</f>
        <v>23.321262286601137</v>
      </c>
      <c r="Q3042" s="115" t="str">
        <f>VLOOKUP(M3042,Modelo!$A$2:$C$7,2,0)</f>
        <v>Capital Humano: Bienestar y Desarrollo</v>
      </c>
      <c r="R3042" s="118">
        <f t="array" ref="R3042">INDEX(Modelo!$F$1:$H$37,MATCH(1,(DataBase!Q3042=Modelo!$G$1:$G$37)*(DataBase!B3042=Modelo!$F$1:$F$37),0),3)</f>
        <v>0.19230769230769232</v>
      </c>
      <c r="S3042" s="115">
        <f t="shared" si="96"/>
        <v>100</v>
      </c>
      <c r="T3042" s="115">
        <f t="shared" si="97"/>
        <v>19.230769230769234</v>
      </c>
    </row>
    <row r="3043" spans="1:20" x14ac:dyDescent="0.3">
      <c r="A3043" s="115" t="s">
        <v>96</v>
      </c>
      <c r="B3043" s="115" t="s">
        <v>84</v>
      </c>
      <c r="C3043" s="115" t="s">
        <v>97</v>
      </c>
      <c r="D3043" s="115" t="s">
        <v>86</v>
      </c>
      <c r="E3043" s="115" t="s">
        <v>86</v>
      </c>
      <c r="F3043" s="115" t="s">
        <v>87</v>
      </c>
      <c r="G3043" s="115">
        <v>1997</v>
      </c>
      <c r="H3043" s="115" t="s">
        <v>125</v>
      </c>
      <c r="I3043" s="115">
        <v>15.780332546</v>
      </c>
      <c r="J3043" s="115" t="s">
        <v>46</v>
      </c>
      <c r="K3043" s="115">
        <f>INDEX(DatosProcesados!$A$1:$BF$101,MATCH(DataBase!A3043,DatosProcesados!$A$1:$A$101,0),MATCH(DataBase!J3043,DatosProcesados!$A$1:$BF$1,0))</f>
        <v>58.965366067514246</v>
      </c>
      <c r="L3043" s="115" t="str">
        <f>INDEX(Modelo!$A$9:$D$89,MATCH(DataBase!$J3043,Modelo!$A$9:$A$89,0),MATCH(DataBase!L$1,Modelo!$A$9:$D$9,0))</f>
        <v xml:space="preserve">Impacto social </v>
      </c>
      <c r="M3043" s="115" t="str">
        <f>INDEX(Modelo!$A$9:$D$89,MATCH(DataBase!$J3043,Modelo!$A$9:$A$89,0),MATCH(DataBase!M$1,Modelo!$A$9:$D$9,0))</f>
        <v>Pilar 4</v>
      </c>
      <c r="N3043" s="115" t="str">
        <f>INDEX(Modelo!$A$9:$D$89,MATCH(DataBase!$J3043,Modelo!$A$9:$A$89,0),MATCH(DataBase!N$1,Modelo!$A$9:$D$9,0))</f>
        <v>negativo</v>
      </c>
      <c r="O3043" s="115">
        <f t="array" ref="O3043">IF(N3043="negativo",INDEX($AD$3:$AG$51,MATCH(1,($B3043=$AD$3:$AD$51)*($J3043=$AE$3:$AE$51),0),3),IF(N3043="positivo",INDEX($AD$55:$AG$109,MATCH(1,($B3043=$AD$55:$AD$109)*($J3043=$AE$55:$AE$109),0),3)))</f>
        <v>313.66757145138109</v>
      </c>
      <c r="P3043" s="115">
        <f t="array" ref="P3043">IF(N3043="negativo",INDEX($AD$3:$AG$51,MATCH(1,($B3043=$AD$3:$AD$51)*($J3043=$AE$3:$AE$51),0),4),IF(N3043="positivo",INDEX($AD$55:$AG$109,MATCH(1,($B3043=$AD$55:$AD$109)*($J3043=$AE$55:$AE$109),0),4)))</f>
        <v>0.9365590281383035</v>
      </c>
      <c r="Q3043" s="115" t="str">
        <f>VLOOKUP(M3043,Modelo!$A$2:$C$7,2,0)</f>
        <v>Capital Humano: Bienestar y Desarrollo</v>
      </c>
      <c r="R3043" s="118">
        <f t="array" ref="R3043">INDEX(Modelo!$F$1:$H$37,MATCH(1,(DataBase!Q3043=Modelo!$G$1:$G$37)*(DataBase!B3043=Modelo!$F$1:$F$37),0),3)</f>
        <v>0.11764705882352941</v>
      </c>
      <c r="S3043" s="115">
        <f t="shared" si="96"/>
        <v>81.444498711614472</v>
      </c>
      <c r="T3043" s="115">
        <f t="shared" si="97"/>
        <v>9.5817057307781734</v>
      </c>
    </row>
    <row r="3044" spans="1:20" x14ac:dyDescent="0.3">
      <c r="A3044" s="115" t="s">
        <v>83</v>
      </c>
      <c r="B3044" s="115" t="s">
        <v>84</v>
      </c>
      <c r="C3044" s="115" t="s">
        <v>85</v>
      </c>
      <c r="D3044" s="115" t="s">
        <v>86</v>
      </c>
      <c r="E3044" s="115" t="s">
        <v>86</v>
      </c>
      <c r="F3044" s="115" t="s">
        <v>87</v>
      </c>
      <c r="G3044" s="115">
        <v>1955</v>
      </c>
      <c r="H3044" s="115" t="s">
        <v>125</v>
      </c>
      <c r="I3044" s="115">
        <v>20.574477179999999</v>
      </c>
      <c r="J3044" s="115" t="s">
        <v>46</v>
      </c>
      <c r="K3044" s="115" t="str">
        <f>INDEX(DatosProcesados!$A$1:$BF$101,MATCH(DataBase!A3044,DatosProcesados!$A$1:$A$101,0),MATCH(DataBase!J3044,DatosProcesados!$A$1:$BF$1,0))</f>
        <v xml:space="preserve">No informa </v>
      </c>
      <c r="L3044" s="115" t="str">
        <f>INDEX(Modelo!$A$9:$D$89,MATCH(DataBase!$J3044,Modelo!$A$9:$A$89,0),MATCH(DataBase!L$1,Modelo!$A$9:$D$9,0))</f>
        <v xml:space="preserve">Impacto social </v>
      </c>
      <c r="M3044" s="115" t="str">
        <f>INDEX(Modelo!$A$9:$D$89,MATCH(DataBase!$J3044,Modelo!$A$9:$A$89,0),MATCH(DataBase!M$1,Modelo!$A$9:$D$9,0))</f>
        <v>Pilar 4</v>
      </c>
      <c r="N3044" s="115" t="str">
        <f>INDEX(Modelo!$A$9:$D$89,MATCH(DataBase!$J3044,Modelo!$A$9:$A$89,0),MATCH(DataBase!N$1,Modelo!$A$9:$D$9,0))</f>
        <v>negativo</v>
      </c>
      <c r="O3044" s="115">
        <f t="array" ref="O3044">IF(N3044="negativo",INDEX($AD$3:$AG$51,MATCH(1,($B3044=$AD$3:$AD$51)*($J3044=$AE$3:$AE$51),0),3),IF(N3044="positivo",INDEX($AD$55:$AG$109,MATCH(1,($B3044=$AD$55:$AD$109)*($J3044=$AE$55:$AE$109),0),3)))</f>
        <v>313.66757145138109</v>
      </c>
      <c r="P3044" s="115">
        <f t="array" ref="P3044">IF(N3044="negativo",INDEX($AD$3:$AG$51,MATCH(1,($B3044=$AD$3:$AD$51)*($J3044=$AE$3:$AE$51),0),4),IF(N3044="positivo",INDEX($AD$55:$AG$109,MATCH(1,($B3044=$AD$55:$AD$109)*($J3044=$AE$55:$AE$109),0),4)))</f>
        <v>0.9365590281383035</v>
      </c>
      <c r="Q3044" s="115" t="str">
        <f>VLOOKUP(M3044,Modelo!$A$2:$C$7,2,0)</f>
        <v>Capital Humano: Bienestar y Desarrollo</v>
      </c>
      <c r="R3044" s="118">
        <f t="array" ref="R3044">INDEX(Modelo!$F$1:$H$37,MATCH(1,(DataBase!Q3044=Modelo!$G$1:$G$37)*(DataBase!B3044=Modelo!$F$1:$F$37),0),3)</f>
        <v>0.11764705882352941</v>
      </c>
      <c r="S3044" s="115">
        <f t="shared" si="96"/>
        <v>0</v>
      </c>
      <c r="T3044" s="115">
        <f t="shared" si="97"/>
        <v>0</v>
      </c>
    </row>
    <row r="3045" spans="1:20" x14ac:dyDescent="0.3">
      <c r="A3045" s="115" t="s">
        <v>243</v>
      </c>
      <c r="B3045" s="115" t="s">
        <v>216</v>
      </c>
      <c r="C3045" s="115" t="s">
        <v>103</v>
      </c>
      <c r="D3045" s="115" t="s">
        <v>86</v>
      </c>
      <c r="E3045" s="115" t="s">
        <v>86</v>
      </c>
      <c r="F3045" s="115" t="s">
        <v>87</v>
      </c>
      <c r="G3045" s="115">
        <v>1985</v>
      </c>
      <c r="H3045" s="115" t="s">
        <v>244</v>
      </c>
      <c r="I3045" s="115">
        <v>2.6249202149999999</v>
      </c>
      <c r="J3045" s="115" t="s">
        <v>46</v>
      </c>
      <c r="K3045" s="115" t="str">
        <f>INDEX(DatosProcesados!$A$1:$BF$101,MATCH(DataBase!A3045,DatosProcesados!$A$1:$A$101,0),MATCH(DataBase!J3045,DatosProcesados!$A$1:$BF$1,0))</f>
        <v>No informa</v>
      </c>
      <c r="L3045" s="115" t="str">
        <f>INDEX(Modelo!$A$9:$D$89,MATCH(DataBase!$J3045,Modelo!$A$9:$A$89,0),MATCH(DataBase!L$1,Modelo!$A$9:$D$9,0))</f>
        <v xml:space="preserve">Impacto social </v>
      </c>
      <c r="M3045" s="115" t="str">
        <f>INDEX(Modelo!$A$9:$D$89,MATCH(DataBase!$J3045,Modelo!$A$9:$A$89,0),MATCH(DataBase!M$1,Modelo!$A$9:$D$9,0))</f>
        <v>Pilar 4</v>
      </c>
      <c r="N3045" s="115" t="str">
        <f>INDEX(Modelo!$A$9:$D$89,MATCH(DataBase!$J3045,Modelo!$A$9:$A$89,0),MATCH(DataBase!N$1,Modelo!$A$9:$D$9,0))</f>
        <v>negativo</v>
      </c>
      <c r="O3045" s="115">
        <f t="array" ref="O3045">IF(N3045="negativo",INDEX($AD$3:$AG$51,MATCH(1,($B3045=$AD$3:$AD$51)*($J3045=$AE$3:$AE$51),0),3),IF(N3045="positivo",INDEX($AD$55:$AG$109,MATCH(1,($B3045=$AD$55:$AD$109)*($J3045=$AE$55:$AE$109),0),3)))</f>
        <v>2</v>
      </c>
      <c r="P3045" s="115">
        <f t="array" ref="P3045">IF(N3045="negativo",INDEX($AD$3:$AG$51,MATCH(1,($B3045=$AD$3:$AD$51)*($J3045=$AE$3:$AE$51),0),4),IF(N3045="positivo",INDEX($AD$55:$AG$109,MATCH(1,($B3045=$AD$55:$AD$109)*($J3045=$AE$55:$AE$109),0),4)))</f>
        <v>2</v>
      </c>
      <c r="Q3045" s="115" t="str">
        <f>VLOOKUP(M3045,Modelo!$A$2:$C$7,2,0)</f>
        <v>Capital Humano: Bienestar y Desarrollo</v>
      </c>
      <c r="R3045" s="118">
        <f t="array" ref="R3045">INDEX(Modelo!$F$1:$H$37,MATCH(1,(DataBase!Q3045=Modelo!$G$1:$G$37)*(DataBase!B3045=Modelo!$F$1:$F$37),0),3)</f>
        <v>0.21052631578947367</v>
      </c>
      <c r="S3045" s="115">
        <f t="shared" si="96"/>
        <v>0</v>
      </c>
      <c r="T3045" s="115">
        <f t="shared" si="97"/>
        <v>0</v>
      </c>
    </row>
    <row r="3046" spans="1:20" x14ac:dyDescent="0.3">
      <c r="A3046" s="115" t="s">
        <v>263</v>
      </c>
      <c r="B3046" s="115" t="s">
        <v>216</v>
      </c>
      <c r="C3046" s="115" t="s">
        <v>97</v>
      </c>
      <c r="D3046" s="115" t="s">
        <v>86</v>
      </c>
      <c r="E3046" s="115" t="s">
        <v>86</v>
      </c>
      <c r="F3046" s="115" t="s">
        <v>86</v>
      </c>
      <c r="G3046" s="115">
        <v>1990</v>
      </c>
      <c r="H3046" s="115" t="s">
        <v>125</v>
      </c>
      <c r="I3046" s="115">
        <v>2.3114637089999999</v>
      </c>
      <c r="J3046" s="115" t="s">
        <v>46</v>
      </c>
      <c r="K3046" s="115" t="str">
        <f>INDEX(DatosProcesados!$A$1:$BF$101,MATCH(DataBase!A3046,DatosProcesados!$A$1:$A$101,0),MATCH(DataBase!J3046,DatosProcesados!$A$1:$BF$1,0))</f>
        <v>No informa</v>
      </c>
      <c r="L3046" s="115" t="str">
        <f>INDEX(Modelo!$A$9:$D$89,MATCH(DataBase!$J3046,Modelo!$A$9:$A$89,0),MATCH(DataBase!L$1,Modelo!$A$9:$D$9,0))</f>
        <v xml:space="preserve">Impacto social </v>
      </c>
      <c r="M3046" s="115" t="str">
        <f>INDEX(Modelo!$A$9:$D$89,MATCH(DataBase!$J3046,Modelo!$A$9:$A$89,0),MATCH(DataBase!M$1,Modelo!$A$9:$D$9,0))</f>
        <v>Pilar 4</v>
      </c>
      <c r="N3046" s="115" t="str">
        <f>INDEX(Modelo!$A$9:$D$89,MATCH(DataBase!$J3046,Modelo!$A$9:$A$89,0),MATCH(DataBase!N$1,Modelo!$A$9:$D$9,0))</f>
        <v>negativo</v>
      </c>
      <c r="O3046" s="115">
        <f t="array" ref="O3046">IF(N3046="negativo",INDEX($AD$3:$AG$51,MATCH(1,($B3046=$AD$3:$AD$51)*($J3046=$AE$3:$AE$51),0),3),IF(N3046="positivo",INDEX($AD$55:$AG$109,MATCH(1,($B3046=$AD$55:$AD$109)*($J3046=$AE$55:$AE$109),0),3)))</f>
        <v>2</v>
      </c>
      <c r="P3046" s="115">
        <f t="array" ref="P3046">IF(N3046="negativo",INDEX($AD$3:$AG$51,MATCH(1,($B3046=$AD$3:$AD$51)*($J3046=$AE$3:$AE$51),0),4),IF(N3046="positivo",INDEX($AD$55:$AG$109,MATCH(1,($B3046=$AD$55:$AD$109)*($J3046=$AE$55:$AE$109),0),4)))</f>
        <v>2</v>
      </c>
      <c r="Q3046" s="115" t="str">
        <f>VLOOKUP(M3046,Modelo!$A$2:$C$7,2,0)</f>
        <v>Capital Humano: Bienestar y Desarrollo</v>
      </c>
      <c r="R3046" s="118">
        <f t="array" ref="R3046">INDEX(Modelo!$F$1:$H$37,MATCH(1,(DataBase!Q3046=Modelo!$G$1:$G$37)*(DataBase!B3046=Modelo!$F$1:$F$37),0),3)</f>
        <v>0.21052631578947367</v>
      </c>
      <c r="S3046" s="115">
        <f t="shared" si="96"/>
        <v>0</v>
      </c>
      <c r="T3046" s="115">
        <f t="shared" si="97"/>
        <v>0</v>
      </c>
    </row>
    <row r="3047" spans="1:20" x14ac:dyDescent="0.3">
      <c r="A3047" s="115" t="s">
        <v>321</v>
      </c>
      <c r="B3047" s="115" t="s">
        <v>313</v>
      </c>
      <c r="C3047" s="115" t="s">
        <v>103</v>
      </c>
      <c r="D3047" s="115" t="s">
        <v>86</v>
      </c>
      <c r="E3047" s="115" t="s">
        <v>86</v>
      </c>
      <c r="F3047" s="115" t="s">
        <v>87</v>
      </c>
      <c r="G3047" s="115">
        <v>1949</v>
      </c>
      <c r="H3047" s="115" t="s">
        <v>125</v>
      </c>
      <c r="I3047" s="115">
        <v>16.077688644999999</v>
      </c>
      <c r="J3047" s="115" t="s">
        <v>46</v>
      </c>
      <c r="K3047" s="115" t="str">
        <f>INDEX(DatosProcesados!$A$1:$BF$101,MATCH(DataBase!A3047,DatosProcesados!$A$1:$A$101,0),MATCH(DataBase!J3047,DatosProcesados!$A$1:$BF$1,0))</f>
        <v>No informa</v>
      </c>
      <c r="L3047" s="115" t="str">
        <f>INDEX(Modelo!$A$9:$D$89,MATCH(DataBase!$J3047,Modelo!$A$9:$A$89,0),MATCH(DataBase!L$1,Modelo!$A$9:$D$9,0))</f>
        <v xml:space="preserve">Impacto social </v>
      </c>
      <c r="M3047" s="115" t="str">
        <f>INDEX(Modelo!$A$9:$D$89,MATCH(DataBase!$J3047,Modelo!$A$9:$A$89,0),MATCH(DataBase!M$1,Modelo!$A$9:$D$9,0))</f>
        <v>Pilar 4</v>
      </c>
      <c r="N3047" s="115" t="str">
        <f>INDEX(Modelo!$A$9:$D$89,MATCH(DataBase!$J3047,Modelo!$A$9:$A$89,0),MATCH(DataBase!N$1,Modelo!$A$9:$D$9,0))</f>
        <v>negativo</v>
      </c>
      <c r="O3047" s="115">
        <f t="array" ref="O3047">IF(N3047="negativo",INDEX($AD$3:$AG$51,MATCH(1,($B3047=$AD$3:$AD$51)*($J3047=$AE$3:$AE$51),0),3),IF(N3047="positivo",INDEX($AD$55:$AG$109,MATCH(1,($B3047=$AD$55:$AD$109)*($J3047=$AE$55:$AE$109),0),3)))</f>
        <v>43.406314819082738</v>
      </c>
      <c r="P3047" s="115">
        <f t="array" ref="P3047">IF(N3047="negativo",INDEX($AD$3:$AG$51,MATCH(1,($B3047=$AD$3:$AD$51)*($J3047=$AE$3:$AE$51),0),4),IF(N3047="positivo",INDEX($AD$55:$AG$109,MATCH(1,($B3047=$AD$55:$AD$109)*($J3047=$AE$55:$AE$109),0),4)))</f>
        <v>28.927203065134101</v>
      </c>
      <c r="Q3047" s="115" t="str">
        <f>VLOOKUP(M3047,Modelo!$A$2:$C$7,2,0)</f>
        <v>Capital Humano: Bienestar y Desarrollo</v>
      </c>
      <c r="R3047" s="118">
        <f t="array" ref="R3047">INDEX(Modelo!$F$1:$H$37,MATCH(1,(DataBase!Q3047=Modelo!$G$1:$G$37)*(DataBase!B3047=Modelo!$F$1:$F$37),0),3)</f>
        <v>0.17647058823529413</v>
      </c>
      <c r="S3047" s="115">
        <f t="shared" si="96"/>
        <v>0</v>
      </c>
      <c r="T3047" s="115">
        <f t="shared" si="97"/>
        <v>0</v>
      </c>
    </row>
    <row r="3048" spans="1:20" x14ac:dyDescent="0.3">
      <c r="A3048" s="115" t="s">
        <v>363</v>
      </c>
      <c r="B3048" s="115" t="s">
        <v>313</v>
      </c>
      <c r="C3048" s="115" t="s">
        <v>103</v>
      </c>
      <c r="D3048" s="115" t="s">
        <v>87</v>
      </c>
      <c r="E3048" s="115" t="s">
        <v>87</v>
      </c>
      <c r="F3048" s="115" t="s">
        <v>87</v>
      </c>
      <c r="G3048" s="115">
        <v>1889</v>
      </c>
      <c r="H3048" s="115" t="s">
        <v>177</v>
      </c>
      <c r="I3048" s="115">
        <v>2.3075606390000001</v>
      </c>
      <c r="J3048" s="115" t="s">
        <v>46</v>
      </c>
      <c r="K3048" s="115" t="str">
        <f>INDEX(DatosProcesados!$A$1:$BF$101,MATCH(DataBase!A3048,DatosProcesados!$A$1:$A$101,0),MATCH(DataBase!J3048,DatosProcesados!$A$1:$BF$1,0))</f>
        <v xml:space="preserve">No informa </v>
      </c>
      <c r="L3048" s="115" t="str">
        <f>INDEX(Modelo!$A$9:$D$89,MATCH(DataBase!$J3048,Modelo!$A$9:$A$89,0),MATCH(DataBase!L$1,Modelo!$A$9:$D$9,0))</f>
        <v xml:space="preserve">Impacto social </v>
      </c>
      <c r="M3048" s="115" t="str">
        <f>INDEX(Modelo!$A$9:$D$89,MATCH(DataBase!$J3048,Modelo!$A$9:$A$89,0),MATCH(DataBase!M$1,Modelo!$A$9:$D$9,0))</f>
        <v>Pilar 4</v>
      </c>
      <c r="N3048" s="115" t="str">
        <f>INDEX(Modelo!$A$9:$D$89,MATCH(DataBase!$J3048,Modelo!$A$9:$A$89,0),MATCH(DataBase!N$1,Modelo!$A$9:$D$9,0))</f>
        <v>negativo</v>
      </c>
      <c r="O3048" s="115">
        <f t="array" ref="O3048">IF(N3048="negativo",INDEX($AD$3:$AG$51,MATCH(1,($B3048=$AD$3:$AD$51)*($J3048=$AE$3:$AE$51),0),3),IF(N3048="positivo",INDEX($AD$55:$AG$109,MATCH(1,($B3048=$AD$55:$AD$109)*($J3048=$AE$55:$AE$109),0),3)))</f>
        <v>43.406314819082738</v>
      </c>
      <c r="P3048" s="115">
        <f t="array" ref="P3048">IF(N3048="negativo",INDEX($AD$3:$AG$51,MATCH(1,($B3048=$AD$3:$AD$51)*($J3048=$AE$3:$AE$51),0),4),IF(N3048="positivo",INDEX($AD$55:$AG$109,MATCH(1,($B3048=$AD$55:$AD$109)*($J3048=$AE$55:$AE$109),0),4)))</f>
        <v>28.927203065134101</v>
      </c>
      <c r="Q3048" s="115" t="str">
        <f>VLOOKUP(M3048,Modelo!$A$2:$C$7,2,0)</f>
        <v>Capital Humano: Bienestar y Desarrollo</v>
      </c>
      <c r="R3048" s="118">
        <f t="array" ref="R3048">INDEX(Modelo!$F$1:$H$37,MATCH(1,(DataBase!Q3048=Modelo!$G$1:$G$37)*(DataBase!B3048=Modelo!$F$1:$F$37),0),3)</f>
        <v>0.17647058823529413</v>
      </c>
      <c r="S3048" s="115">
        <f t="shared" si="96"/>
        <v>0</v>
      </c>
      <c r="T3048" s="115">
        <f t="shared" si="97"/>
        <v>0</v>
      </c>
    </row>
    <row r="3049" spans="1:20" x14ac:dyDescent="0.3">
      <c r="A3049" s="115" t="s">
        <v>423</v>
      </c>
      <c r="B3049" s="115" t="s">
        <v>407</v>
      </c>
      <c r="C3049" s="115" t="s">
        <v>103</v>
      </c>
      <c r="D3049" s="115" t="s">
        <v>86</v>
      </c>
      <c r="E3049" s="115" t="s">
        <v>87</v>
      </c>
      <c r="F3049" s="115" t="s">
        <v>87</v>
      </c>
      <c r="G3049" s="115">
        <v>1985</v>
      </c>
      <c r="H3049" s="115" t="s">
        <v>422</v>
      </c>
      <c r="I3049" s="115">
        <v>4.2502446559999996</v>
      </c>
      <c r="J3049" s="115" t="s">
        <v>46</v>
      </c>
      <c r="K3049" s="115" t="str">
        <f>INDEX(DatosProcesados!$A$1:$BF$101,MATCH(DataBase!A3049,DatosProcesados!$A$1:$A$101,0),MATCH(DataBase!J3049,DatosProcesados!$A$1:$BF$1,0))</f>
        <v>No informa</v>
      </c>
      <c r="L3049" s="115" t="str">
        <f>INDEX(Modelo!$A$9:$D$89,MATCH(DataBase!$J3049,Modelo!$A$9:$A$89,0),MATCH(DataBase!L$1,Modelo!$A$9:$D$9,0))</f>
        <v xml:space="preserve">Impacto social </v>
      </c>
      <c r="M3049" s="115" t="str">
        <f>INDEX(Modelo!$A$9:$D$89,MATCH(DataBase!$J3049,Modelo!$A$9:$A$89,0),MATCH(DataBase!M$1,Modelo!$A$9:$D$9,0))</f>
        <v>Pilar 4</v>
      </c>
      <c r="N3049" s="115" t="str">
        <f>INDEX(Modelo!$A$9:$D$89,MATCH(DataBase!$J3049,Modelo!$A$9:$A$89,0),MATCH(DataBase!N$1,Modelo!$A$9:$D$9,0))</f>
        <v>negativo</v>
      </c>
      <c r="O3049" s="115">
        <f t="array" ref="O3049">IF(N3049="negativo",INDEX($AD$3:$AG$51,MATCH(1,($B3049=$AD$3:$AD$51)*($J3049=$AE$3:$AE$51),0),3),IF(N3049="positivo",INDEX($AD$55:$AG$109,MATCH(1,($B3049=$AD$55:$AD$109)*($J3049=$AE$55:$AE$109),0),3)))</f>
        <v>24.334600760456272</v>
      </c>
      <c r="P3049" s="115">
        <f t="array" ref="P3049">IF(N3049="negativo",INDEX($AD$3:$AG$51,MATCH(1,($B3049=$AD$3:$AD$51)*($J3049=$AE$3:$AE$51),0),4),IF(N3049="positivo",INDEX($AD$55:$AG$109,MATCH(1,($B3049=$AD$55:$AD$109)*($J3049=$AE$55:$AE$109),0),4)))</f>
        <v>23.321262286601137</v>
      </c>
      <c r="Q3049" s="115" t="str">
        <f>VLOOKUP(M3049,Modelo!$A$2:$C$7,2,0)</f>
        <v>Capital Humano: Bienestar y Desarrollo</v>
      </c>
      <c r="R3049" s="118">
        <f t="array" ref="R3049">INDEX(Modelo!$F$1:$H$37,MATCH(1,(DataBase!Q3049=Modelo!$G$1:$G$37)*(DataBase!B3049=Modelo!$F$1:$F$37),0),3)</f>
        <v>0.19230769230769232</v>
      </c>
      <c r="S3049" s="115">
        <f t="shared" si="96"/>
        <v>0</v>
      </c>
      <c r="T3049" s="115">
        <f t="shared" si="97"/>
        <v>0</v>
      </c>
    </row>
    <row r="3050" spans="1:20" x14ac:dyDescent="0.3">
      <c r="A3050" s="115" t="s">
        <v>172</v>
      </c>
      <c r="B3050" s="115" t="s">
        <v>84</v>
      </c>
      <c r="C3050" s="115" t="s">
        <v>103</v>
      </c>
      <c r="D3050" s="115" t="s">
        <v>86</v>
      </c>
      <c r="E3050" s="115" t="s">
        <v>87</v>
      </c>
      <c r="F3050" s="115" t="s">
        <v>86</v>
      </c>
      <c r="G3050" s="115">
        <v>1966</v>
      </c>
      <c r="H3050" s="115" t="s">
        <v>125</v>
      </c>
      <c r="I3050" s="115">
        <v>2.6355685659999999</v>
      </c>
      <c r="J3050" s="115" t="s">
        <v>46</v>
      </c>
      <c r="K3050" s="115" t="str">
        <f>INDEX(DatosProcesados!$A$1:$BF$101,MATCH(DataBase!A3050,DatosProcesados!$A$1:$A$101,0),MATCH(DataBase!J3050,DatosProcesados!$A$1:$BF$1,0))</f>
        <v xml:space="preserve">No informa </v>
      </c>
      <c r="L3050" s="115" t="str">
        <f>INDEX(Modelo!$A$9:$D$89,MATCH(DataBase!$J3050,Modelo!$A$9:$A$89,0),MATCH(DataBase!L$1,Modelo!$A$9:$D$9,0))</f>
        <v xml:space="preserve">Impacto social </v>
      </c>
      <c r="M3050" s="115" t="str">
        <f>INDEX(Modelo!$A$9:$D$89,MATCH(DataBase!$J3050,Modelo!$A$9:$A$89,0),MATCH(DataBase!M$1,Modelo!$A$9:$D$9,0))</f>
        <v>Pilar 4</v>
      </c>
      <c r="N3050" s="115" t="str">
        <f>INDEX(Modelo!$A$9:$D$89,MATCH(DataBase!$J3050,Modelo!$A$9:$A$89,0),MATCH(DataBase!N$1,Modelo!$A$9:$D$9,0))</f>
        <v>negativo</v>
      </c>
      <c r="O3050" s="115">
        <f t="array" ref="O3050">IF(N3050="negativo",INDEX($AD$3:$AG$51,MATCH(1,($B3050=$AD$3:$AD$51)*($J3050=$AE$3:$AE$51),0),3),IF(N3050="positivo",INDEX($AD$55:$AG$109,MATCH(1,($B3050=$AD$55:$AD$109)*($J3050=$AE$55:$AE$109),0),3)))</f>
        <v>313.66757145138109</v>
      </c>
      <c r="P3050" s="115">
        <f t="array" ref="P3050">IF(N3050="negativo",INDEX($AD$3:$AG$51,MATCH(1,($B3050=$AD$3:$AD$51)*($J3050=$AE$3:$AE$51),0),4),IF(N3050="positivo",INDEX($AD$55:$AG$109,MATCH(1,($B3050=$AD$55:$AD$109)*($J3050=$AE$55:$AE$109),0),4)))</f>
        <v>0.9365590281383035</v>
      </c>
      <c r="Q3050" s="115" t="str">
        <f>VLOOKUP(M3050,Modelo!$A$2:$C$7,2,0)</f>
        <v>Capital Humano: Bienestar y Desarrollo</v>
      </c>
      <c r="R3050" s="118">
        <f t="array" ref="R3050">INDEX(Modelo!$F$1:$H$37,MATCH(1,(DataBase!Q3050=Modelo!$G$1:$G$37)*(DataBase!B3050=Modelo!$F$1:$F$37),0),3)</f>
        <v>0.11764705882352941</v>
      </c>
      <c r="S3050" s="115">
        <f t="shared" si="96"/>
        <v>0</v>
      </c>
      <c r="T3050" s="115">
        <f t="shared" si="97"/>
        <v>0</v>
      </c>
    </row>
    <row r="3051" spans="1:20" x14ac:dyDescent="0.3">
      <c r="A3051" s="115" t="s">
        <v>158</v>
      </c>
      <c r="B3051" s="115" t="s">
        <v>84</v>
      </c>
      <c r="C3051" s="115" t="s">
        <v>97</v>
      </c>
      <c r="D3051" s="115" t="s">
        <v>86</v>
      </c>
      <c r="E3051" s="115" t="s">
        <v>87</v>
      </c>
      <c r="F3051" s="115" t="s">
        <v>87</v>
      </c>
      <c r="G3051" s="115">
        <v>1896</v>
      </c>
      <c r="H3051" s="115" t="s">
        <v>125</v>
      </c>
      <c r="I3051" s="115">
        <v>3.7166394839999999</v>
      </c>
      <c r="J3051" s="115" t="s">
        <v>46</v>
      </c>
      <c r="K3051" s="115" t="str">
        <f>INDEX(DatosProcesados!$A$1:$BF$101,MATCH(DataBase!A3051,DatosProcesados!$A$1:$A$101,0),MATCH(DataBase!J3051,DatosProcesados!$A$1:$BF$1,0))</f>
        <v xml:space="preserve">No informa </v>
      </c>
      <c r="L3051" s="115" t="str">
        <f>INDEX(Modelo!$A$9:$D$89,MATCH(DataBase!$J3051,Modelo!$A$9:$A$89,0),MATCH(DataBase!L$1,Modelo!$A$9:$D$9,0))</f>
        <v xml:space="preserve">Impacto social </v>
      </c>
      <c r="M3051" s="115" t="str">
        <f>INDEX(Modelo!$A$9:$D$89,MATCH(DataBase!$J3051,Modelo!$A$9:$A$89,0),MATCH(DataBase!M$1,Modelo!$A$9:$D$9,0))</f>
        <v>Pilar 4</v>
      </c>
      <c r="N3051" s="115" t="str">
        <f>INDEX(Modelo!$A$9:$D$89,MATCH(DataBase!$J3051,Modelo!$A$9:$A$89,0),MATCH(DataBase!N$1,Modelo!$A$9:$D$9,0))</f>
        <v>negativo</v>
      </c>
      <c r="O3051" s="115">
        <f t="array" ref="O3051">IF(N3051="negativo",INDEX($AD$3:$AG$51,MATCH(1,($B3051=$AD$3:$AD$51)*($J3051=$AE$3:$AE$51),0),3),IF(N3051="positivo",INDEX($AD$55:$AG$109,MATCH(1,($B3051=$AD$55:$AD$109)*($J3051=$AE$55:$AE$109),0),3)))</f>
        <v>313.66757145138109</v>
      </c>
      <c r="P3051" s="115">
        <f t="array" ref="P3051">IF(N3051="negativo",INDEX($AD$3:$AG$51,MATCH(1,($B3051=$AD$3:$AD$51)*($J3051=$AE$3:$AE$51),0),4),IF(N3051="positivo",INDEX($AD$55:$AG$109,MATCH(1,($B3051=$AD$55:$AD$109)*($J3051=$AE$55:$AE$109),0),4)))</f>
        <v>0.9365590281383035</v>
      </c>
      <c r="Q3051" s="115" t="str">
        <f>VLOOKUP(M3051,Modelo!$A$2:$C$7,2,0)</f>
        <v>Capital Humano: Bienestar y Desarrollo</v>
      </c>
      <c r="R3051" s="118">
        <f t="array" ref="R3051">INDEX(Modelo!$F$1:$H$37,MATCH(1,(DataBase!Q3051=Modelo!$G$1:$G$37)*(DataBase!B3051=Modelo!$F$1:$F$37),0),3)</f>
        <v>0.11764705882352941</v>
      </c>
      <c r="S3051" s="115">
        <f t="shared" si="96"/>
        <v>0</v>
      </c>
      <c r="T3051" s="115">
        <f t="shared" si="97"/>
        <v>0</v>
      </c>
    </row>
    <row r="3052" spans="1:20" x14ac:dyDescent="0.3">
      <c r="A3052" s="115" t="s">
        <v>310</v>
      </c>
      <c r="B3052" s="115" t="s">
        <v>216</v>
      </c>
      <c r="C3052" s="115" t="s">
        <v>85</v>
      </c>
      <c r="D3052" s="115" t="s">
        <v>86</v>
      </c>
      <c r="E3052" s="115" t="s">
        <v>87</v>
      </c>
      <c r="F3052" s="115" t="s">
        <v>87</v>
      </c>
      <c r="G3052" s="115">
        <v>1908</v>
      </c>
      <c r="H3052" s="115" t="s">
        <v>244</v>
      </c>
      <c r="I3052" s="115">
        <v>1.2123628230000001</v>
      </c>
      <c r="J3052" s="115" t="s">
        <v>46</v>
      </c>
      <c r="K3052" s="115" t="str">
        <f>INDEX(DatosProcesados!$A$1:$BF$101,MATCH(DataBase!A3052,DatosProcesados!$A$1:$A$101,0),MATCH(DataBase!J3052,DatosProcesados!$A$1:$BF$1,0))</f>
        <v>No informa</v>
      </c>
      <c r="L3052" s="115" t="str">
        <f>INDEX(Modelo!$A$9:$D$89,MATCH(DataBase!$J3052,Modelo!$A$9:$A$89,0),MATCH(DataBase!L$1,Modelo!$A$9:$D$9,0))</f>
        <v xml:space="preserve">Impacto social </v>
      </c>
      <c r="M3052" s="115" t="str">
        <f>INDEX(Modelo!$A$9:$D$89,MATCH(DataBase!$J3052,Modelo!$A$9:$A$89,0),MATCH(DataBase!M$1,Modelo!$A$9:$D$9,0))</f>
        <v>Pilar 4</v>
      </c>
      <c r="N3052" s="115" t="str">
        <f>INDEX(Modelo!$A$9:$D$89,MATCH(DataBase!$J3052,Modelo!$A$9:$A$89,0),MATCH(DataBase!N$1,Modelo!$A$9:$D$9,0))</f>
        <v>negativo</v>
      </c>
      <c r="O3052" s="115">
        <f t="array" ref="O3052">IF(N3052="negativo",INDEX($AD$3:$AG$51,MATCH(1,($B3052=$AD$3:$AD$51)*($J3052=$AE$3:$AE$51),0),3),IF(N3052="positivo",INDEX($AD$55:$AG$109,MATCH(1,($B3052=$AD$55:$AD$109)*($J3052=$AE$55:$AE$109),0),3)))</f>
        <v>2</v>
      </c>
      <c r="P3052" s="115">
        <f t="array" ref="P3052">IF(N3052="negativo",INDEX($AD$3:$AG$51,MATCH(1,($B3052=$AD$3:$AD$51)*($J3052=$AE$3:$AE$51),0),4),IF(N3052="positivo",INDEX($AD$55:$AG$109,MATCH(1,($B3052=$AD$55:$AD$109)*($J3052=$AE$55:$AE$109),0),4)))</f>
        <v>2</v>
      </c>
      <c r="Q3052" s="115" t="str">
        <f>VLOOKUP(M3052,Modelo!$A$2:$C$7,2,0)</f>
        <v>Capital Humano: Bienestar y Desarrollo</v>
      </c>
      <c r="R3052" s="118">
        <f t="array" ref="R3052">INDEX(Modelo!$F$1:$H$37,MATCH(1,(DataBase!Q3052=Modelo!$G$1:$G$37)*(DataBase!B3052=Modelo!$F$1:$F$37),0),3)</f>
        <v>0.21052631578947367</v>
      </c>
      <c r="S3052" s="115">
        <f t="shared" si="96"/>
        <v>0</v>
      </c>
      <c r="T3052" s="115">
        <f t="shared" si="97"/>
        <v>0</v>
      </c>
    </row>
    <row r="3053" spans="1:20" x14ac:dyDescent="0.3">
      <c r="A3053" s="115" t="s">
        <v>441</v>
      </c>
      <c r="B3053" s="115" t="s">
        <v>407</v>
      </c>
      <c r="C3053" s="115" t="s">
        <v>103</v>
      </c>
      <c r="D3053" s="115" t="s">
        <v>86</v>
      </c>
      <c r="E3053" s="115" t="s">
        <v>87</v>
      </c>
      <c r="F3053" s="115" t="s">
        <v>87</v>
      </c>
      <c r="G3053" s="115">
        <v>2002</v>
      </c>
      <c r="H3053" s="115" t="s">
        <v>177</v>
      </c>
      <c r="I3053" s="115">
        <v>2.4203671080000002</v>
      </c>
      <c r="J3053" s="115" t="s">
        <v>46</v>
      </c>
      <c r="K3053" s="115">
        <f>INDEX(DatosProcesados!$A$1:$BF$101,MATCH(DataBase!A3053,DatosProcesados!$A$1:$A$101,0),MATCH(DataBase!J3053,DatosProcesados!$A$1:$BF$1,0))</f>
        <v>24.334600760456272</v>
      </c>
      <c r="L3053" s="115" t="str">
        <f>INDEX(Modelo!$A$9:$D$89,MATCH(DataBase!$J3053,Modelo!$A$9:$A$89,0),MATCH(DataBase!L$1,Modelo!$A$9:$D$9,0))</f>
        <v xml:space="preserve">Impacto social </v>
      </c>
      <c r="M3053" s="115" t="str">
        <f>INDEX(Modelo!$A$9:$D$89,MATCH(DataBase!$J3053,Modelo!$A$9:$A$89,0),MATCH(DataBase!M$1,Modelo!$A$9:$D$9,0))</f>
        <v>Pilar 4</v>
      </c>
      <c r="N3053" s="115" t="str">
        <f>INDEX(Modelo!$A$9:$D$89,MATCH(DataBase!$J3053,Modelo!$A$9:$A$89,0),MATCH(DataBase!N$1,Modelo!$A$9:$D$9,0))</f>
        <v>negativo</v>
      </c>
      <c r="O3053" s="115">
        <f t="array" ref="O3053">IF(N3053="negativo",INDEX($AD$3:$AG$51,MATCH(1,($B3053=$AD$3:$AD$51)*($J3053=$AE$3:$AE$51),0),3),IF(N3053="positivo",INDEX($AD$55:$AG$109,MATCH(1,($B3053=$AD$55:$AD$109)*($J3053=$AE$55:$AE$109),0),3)))</f>
        <v>24.334600760456272</v>
      </c>
      <c r="P3053" s="115">
        <f t="array" ref="P3053">IF(N3053="negativo",INDEX($AD$3:$AG$51,MATCH(1,($B3053=$AD$3:$AD$51)*($J3053=$AE$3:$AE$51),0),4),IF(N3053="positivo",INDEX($AD$55:$AG$109,MATCH(1,($B3053=$AD$55:$AD$109)*($J3053=$AE$55:$AE$109),0),4)))</f>
        <v>23.321262286601137</v>
      </c>
      <c r="Q3053" s="115" t="str">
        <f>VLOOKUP(M3053,Modelo!$A$2:$C$7,2,0)</f>
        <v>Capital Humano: Bienestar y Desarrollo</v>
      </c>
      <c r="R3053" s="118">
        <f t="array" ref="R3053">INDEX(Modelo!$F$1:$H$37,MATCH(1,(DataBase!Q3053=Modelo!$G$1:$G$37)*(DataBase!B3053=Modelo!$F$1:$F$37),0),3)</f>
        <v>0.19230769230769232</v>
      </c>
      <c r="S3053" s="115">
        <f t="shared" si="96"/>
        <v>0</v>
      </c>
      <c r="T3053" s="115">
        <f t="shared" si="97"/>
        <v>0</v>
      </c>
    </row>
    <row r="3054" spans="1:20" x14ac:dyDescent="0.3">
      <c r="A3054" s="115" t="s">
        <v>454</v>
      </c>
      <c r="B3054" s="115" t="s">
        <v>407</v>
      </c>
      <c r="C3054" s="115" t="s">
        <v>103</v>
      </c>
      <c r="D3054" s="115" t="s">
        <v>86</v>
      </c>
      <c r="E3054" s="115" t="s">
        <v>87</v>
      </c>
      <c r="F3054" s="115" t="s">
        <v>87</v>
      </c>
      <c r="G3054" s="115">
        <v>2003</v>
      </c>
      <c r="H3054" s="115" t="s">
        <v>422</v>
      </c>
      <c r="I3054" s="115">
        <v>1.3219259999999999</v>
      </c>
      <c r="J3054" s="115" t="s">
        <v>46</v>
      </c>
      <c r="K3054" s="115" t="str">
        <f>INDEX(DatosProcesados!$A$1:$BF$101,MATCH(DataBase!A3054,DatosProcesados!$A$1:$A$101,0),MATCH(DataBase!J3054,DatosProcesados!$A$1:$BF$1,0))</f>
        <v>No informa</v>
      </c>
      <c r="L3054" s="115" t="str">
        <f>INDEX(Modelo!$A$9:$D$89,MATCH(DataBase!$J3054,Modelo!$A$9:$A$89,0),MATCH(DataBase!L$1,Modelo!$A$9:$D$9,0))</f>
        <v xml:space="preserve">Impacto social </v>
      </c>
      <c r="M3054" s="115" t="str">
        <f>INDEX(Modelo!$A$9:$D$89,MATCH(DataBase!$J3054,Modelo!$A$9:$A$89,0),MATCH(DataBase!M$1,Modelo!$A$9:$D$9,0))</f>
        <v>Pilar 4</v>
      </c>
      <c r="N3054" s="115" t="str">
        <f>INDEX(Modelo!$A$9:$D$89,MATCH(DataBase!$J3054,Modelo!$A$9:$A$89,0),MATCH(DataBase!N$1,Modelo!$A$9:$D$9,0))</f>
        <v>negativo</v>
      </c>
      <c r="O3054" s="115">
        <f t="array" ref="O3054">IF(N3054="negativo",INDEX($AD$3:$AG$51,MATCH(1,($B3054=$AD$3:$AD$51)*($J3054=$AE$3:$AE$51),0),3),IF(N3054="positivo",INDEX($AD$55:$AG$109,MATCH(1,($B3054=$AD$55:$AD$109)*($J3054=$AE$55:$AE$109),0),3)))</f>
        <v>24.334600760456272</v>
      </c>
      <c r="P3054" s="115">
        <f t="array" ref="P3054">IF(N3054="negativo",INDEX($AD$3:$AG$51,MATCH(1,($B3054=$AD$3:$AD$51)*($J3054=$AE$3:$AE$51),0),4),IF(N3054="positivo",INDEX($AD$55:$AG$109,MATCH(1,($B3054=$AD$55:$AD$109)*($J3054=$AE$55:$AE$109),0),4)))</f>
        <v>23.321262286601137</v>
      </c>
      <c r="Q3054" s="115" t="str">
        <f>VLOOKUP(M3054,Modelo!$A$2:$C$7,2,0)</f>
        <v>Capital Humano: Bienestar y Desarrollo</v>
      </c>
      <c r="R3054" s="118">
        <f t="array" ref="R3054">INDEX(Modelo!$F$1:$H$37,MATCH(1,(DataBase!Q3054=Modelo!$G$1:$G$37)*(DataBase!B3054=Modelo!$F$1:$F$37),0),3)</f>
        <v>0.19230769230769232</v>
      </c>
      <c r="S3054" s="115">
        <f t="shared" si="96"/>
        <v>0</v>
      </c>
      <c r="T3054" s="115">
        <f t="shared" si="97"/>
        <v>0</v>
      </c>
    </row>
    <row r="3055" spans="1:20" x14ac:dyDescent="0.3">
      <c r="A3055" s="115" t="s">
        <v>477</v>
      </c>
      <c r="B3055" s="115" t="s">
        <v>467</v>
      </c>
      <c r="C3055" s="115" t="s">
        <v>103</v>
      </c>
      <c r="D3055" s="115" t="s">
        <v>86</v>
      </c>
      <c r="E3055" s="115" t="s">
        <v>86</v>
      </c>
      <c r="F3055" s="115" t="s">
        <v>86</v>
      </c>
      <c r="G3055" s="115">
        <v>1985</v>
      </c>
      <c r="H3055" s="115" t="s">
        <v>125</v>
      </c>
      <c r="I3055" s="115">
        <v>0.441609957</v>
      </c>
      <c r="J3055" s="115" t="s">
        <v>46</v>
      </c>
      <c r="K3055" s="115">
        <f>INDEX(DatosProcesados!$A$1:$BF$101,MATCH(DataBase!A3055,DatosProcesados!$A$1:$A$101,0),MATCH(DataBase!J3055,DatosProcesados!$A$1:$BF$1,0))</f>
        <v>112.97826363289691</v>
      </c>
      <c r="L3055" s="115" t="str">
        <f>INDEX(Modelo!$A$9:$D$89,MATCH(DataBase!$J3055,Modelo!$A$9:$A$89,0),MATCH(DataBase!L$1,Modelo!$A$9:$D$9,0))</f>
        <v xml:space="preserve">Impacto social </v>
      </c>
      <c r="M3055" s="115" t="str">
        <f>INDEX(Modelo!$A$9:$D$89,MATCH(DataBase!$J3055,Modelo!$A$9:$A$89,0),MATCH(DataBase!M$1,Modelo!$A$9:$D$9,0))</f>
        <v>Pilar 4</v>
      </c>
      <c r="N3055" s="115" t="str">
        <f>INDEX(Modelo!$A$9:$D$89,MATCH(DataBase!$J3055,Modelo!$A$9:$A$89,0),MATCH(DataBase!N$1,Modelo!$A$9:$D$9,0))</f>
        <v>negativo</v>
      </c>
      <c r="O3055" s="115">
        <f t="array" ref="O3055">IF(N3055="negativo",INDEX($AD$3:$AG$51,MATCH(1,($B3055=$AD$3:$AD$51)*($J3055=$AE$3:$AE$51),0),3),IF(N3055="positivo",INDEX($AD$55:$AG$109,MATCH(1,($B3055=$AD$55:$AD$109)*($J3055=$AE$55:$AE$109),0),3)))</f>
        <v>112.97826363289691</v>
      </c>
      <c r="P3055" s="115">
        <f t="array" ref="P3055">IF(N3055="negativo",INDEX($AD$3:$AG$51,MATCH(1,($B3055=$AD$3:$AD$51)*($J3055=$AE$3:$AE$51),0),4),IF(N3055="positivo",INDEX($AD$55:$AG$109,MATCH(1,($B3055=$AD$55:$AD$109)*($J3055=$AE$55:$AE$109),0),4)))</f>
        <v>112.97826363289691</v>
      </c>
      <c r="Q3055" s="115" t="str">
        <f>VLOOKUP(M3055,Modelo!$A$2:$C$7,2,0)</f>
        <v>Capital Humano: Bienestar y Desarrollo</v>
      </c>
      <c r="R3055" s="118">
        <f t="array" ref="R3055">INDEX(Modelo!$F$1:$H$37,MATCH(1,(DataBase!Q3055=Modelo!$G$1:$G$37)*(DataBase!B3055=Modelo!$F$1:$F$37),0),3)</f>
        <v>0.14285714285714285</v>
      </c>
      <c r="S3055" s="115">
        <f t="shared" si="96"/>
        <v>0</v>
      </c>
      <c r="T3055" s="115">
        <f t="shared" si="97"/>
        <v>0</v>
      </c>
    </row>
    <row r="3056" spans="1:20" x14ac:dyDescent="0.3">
      <c r="A3056" s="115" t="s">
        <v>256</v>
      </c>
      <c r="B3056" s="115" t="s">
        <v>216</v>
      </c>
      <c r="C3056" s="115" t="s">
        <v>103</v>
      </c>
      <c r="D3056" s="115" t="s">
        <v>87</v>
      </c>
      <c r="E3056" s="115" t="s">
        <v>86</v>
      </c>
      <c r="F3056" s="115" t="s">
        <v>86</v>
      </c>
      <c r="G3056" s="115">
        <v>1964</v>
      </c>
      <c r="H3056" s="115" t="s">
        <v>125</v>
      </c>
      <c r="I3056" s="115">
        <v>2.4859553989999998</v>
      </c>
      <c r="J3056" s="115" t="s">
        <v>46</v>
      </c>
      <c r="K3056" s="115" t="str">
        <f>INDEX(DatosProcesados!$A$1:$BF$101,MATCH(DataBase!A3056,DatosProcesados!$A$1:$A$101,0),MATCH(DataBase!J3056,DatosProcesados!$A$1:$BF$1,0))</f>
        <v>No informa</v>
      </c>
      <c r="L3056" s="115" t="str">
        <f>INDEX(Modelo!$A$9:$D$89,MATCH(DataBase!$J3056,Modelo!$A$9:$A$89,0),MATCH(DataBase!L$1,Modelo!$A$9:$D$9,0))</f>
        <v xml:space="preserve">Impacto social </v>
      </c>
      <c r="M3056" s="115" t="str">
        <f>INDEX(Modelo!$A$9:$D$89,MATCH(DataBase!$J3056,Modelo!$A$9:$A$89,0),MATCH(DataBase!M$1,Modelo!$A$9:$D$9,0))</f>
        <v>Pilar 4</v>
      </c>
      <c r="N3056" s="115" t="str">
        <f>INDEX(Modelo!$A$9:$D$89,MATCH(DataBase!$J3056,Modelo!$A$9:$A$89,0),MATCH(DataBase!N$1,Modelo!$A$9:$D$9,0))</f>
        <v>negativo</v>
      </c>
      <c r="O3056" s="115">
        <f t="array" ref="O3056">IF(N3056="negativo",INDEX($AD$3:$AG$51,MATCH(1,($B3056=$AD$3:$AD$51)*($J3056=$AE$3:$AE$51),0),3),IF(N3056="positivo",INDEX($AD$55:$AG$109,MATCH(1,($B3056=$AD$55:$AD$109)*($J3056=$AE$55:$AE$109),0),3)))</f>
        <v>2</v>
      </c>
      <c r="P3056" s="115">
        <f t="array" ref="P3056">IF(N3056="negativo",INDEX($AD$3:$AG$51,MATCH(1,($B3056=$AD$3:$AD$51)*($J3056=$AE$3:$AE$51),0),4),IF(N3056="positivo",INDEX($AD$55:$AG$109,MATCH(1,($B3056=$AD$55:$AD$109)*($J3056=$AE$55:$AE$109),0),4)))</f>
        <v>2</v>
      </c>
      <c r="Q3056" s="115" t="str">
        <f>VLOOKUP(M3056,Modelo!$A$2:$C$7,2,0)</f>
        <v>Capital Humano: Bienestar y Desarrollo</v>
      </c>
      <c r="R3056" s="118">
        <f t="array" ref="R3056">INDEX(Modelo!$F$1:$H$37,MATCH(1,(DataBase!Q3056=Modelo!$G$1:$G$37)*(DataBase!B3056=Modelo!$F$1:$F$37),0),3)</f>
        <v>0.21052631578947367</v>
      </c>
      <c r="S3056" s="115">
        <f t="shared" si="96"/>
        <v>0</v>
      </c>
      <c r="T3056" s="115">
        <f t="shared" si="97"/>
        <v>0</v>
      </c>
    </row>
    <row r="3057" spans="1:20" x14ac:dyDescent="0.3">
      <c r="A3057" s="115" t="s">
        <v>305</v>
      </c>
      <c r="B3057" s="115" t="s">
        <v>216</v>
      </c>
      <c r="C3057" s="115" t="s">
        <v>103</v>
      </c>
      <c r="D3057" s="115" t="s">
        <v>87</v>
      </c>
      <c r="E3057" s="115" t="s">
        <v>86</v>
      </c>
      <c r="F3057" s="115" t="s">
        <v>86</v>
      </c>
      <c r="G3057" s="115">
        <v>1940</v>
      </c>
      <c r="H3057" s="115" t="s">
        <v>125</v>
      </c>
      <c r="I3057" s="115">
        <v>1.340540112</v>
      </c>
      <c r="J3057" s="115" t="s">
        <v>46</v>
      </c>
      <c r="K3057" s="115" t="str">
        <f>INDEX(DatosProcesados!$A$1:$BF$101,MATCH(DataBase!A3057,DatosProcesados!$A$1:$A$101,0),MATCH(DataBase!J3057,DatosProcesados!$A$1:$BF$1,0))</f>
        <v>No informa</v>
      </c>
      <c r="L3057" s="115" t="str">
        <f>INDEX(Modelo!$A$9:$D$89,MATCH(DataBase!$J3057,Modelo!$A$9:$A$89,0),MATCH(DataBase!L$1,Modelo!$A$9:$D$9,0))</f>
        <v xml:space="preserve">Impacto social </v>
      </c>
      <c r="M3057" s="115" t="str">
        <f>INDEX(Modelo!$A$9:$D$89,MATCH(DataBase!$J3057,Modelo!$A$9:$A$89,0),MATCH(DataBase!M$1,Modelo!$A$9:$D$9,0))</f>
        <v>Pilar 4</v>
      </c>
      <c r="N3057" s="115" t="str">
        <f>INDEX(Modelo!$A$9:$D$89,MATCH(DataBase!$J3057,Modelo!$A$9:$A$89,0),MATCH(DataBase!N$1,Modelo!$A$9:$D$9,0))</f>
        <v>negativo</v>
      </c>
      <c r="O3057" s="115">
        <f t="array" ref="O3057">IF(N3057="negativo",INDEX($AD$3:$AG$51,MATCH(1,($B3057=$AD$3:$AD$51)*($J3057=$AE$3:$AE$51),0),3),IF(N3057="positivo",INDEX($AD$55:$AG$109,MATCH(1,($B3057=$AD$55:$AD$109)*($J3057=$AE$55:$AE$109),0),3)))</f>
        <v>2</v>
      </c>
      <c r="P3057" s="115">
        <f t="array" ref="P3057">IF(N3057="negativo",INDEX($AD$3:$AG$51,MATCH(1,($B3057=$AD$3:$AD$51)*($J3057=$AE$3:$AE$51),0),4),IF(N3057="positivo",INDEX($AD$55:$AG$109,MATCH(1,($B3057=$AD$55:$AD$109)*($J3057=$AE$55:$AE$109),0),4)))</f>
        <v>2</v>
      </c>
      <c r="Q3057" s="115" t="str">
        <f>VLOOKUP(M3057,Modelo!$A$2:$C$7,2,0)</f>
        <v>Capital Humano: Bienestar y Desarrollo</v>
      </c>
      <c r="R3057" s="118">
        <f t="array" ref="R3057">INDEX(Modelo!$F$1:$H$37,MATCH(1,(DataBase!Q3057=Modelo!$G$1:$G$37)*(DataBase!B3057=Modelo!$F$1:$F$37),0),3)</f>
        <v>0.21052631578947367</v>
      </c>
      <c r="S3057" s="115">
        <f t="shared" si="96"/>
        <v>0</v>
      </c>
      <c r="T3057" s="115">
        <f t="shared" si="97"/>
        <v>0</v>
      </c>
    </row>
    <row r="3058" spans="1:20" x14ac:dyDescent="0.3">
      <c r="A3058" s="115" t="s">
        <v>432</v>
      </c>
      <c r="B3058" s="115" t="s">
        <v>407</v>
      </c>
      <c r="C3058" s="115" t="s">
        <v>103</v>
      </c>
      <c r="D3058" s="115" t="s">
        <v>86</v>
      </c>
      <c r="E3058" s="115" t="s">
        <v>86</v>
      </c>
      <c r="F3058" s="115" t="s">
        <v>86</v>
      </c>
      <c r="G3058" s="115">
        <v>1956</v>
      </c>
      <c r="H3058" s="115" t="s">
        <v>125</v>
      </c>
      <c r="I3058" s="115">
        <v>2.660692144</v>
      </c>
      <c r="J3058" s="115" t="s">
        <v>46</v>
      </c>
      <c r="K3058" s="115" t="str">
        <f>INDEX(DatosProcesados!$A$1:$BF$101,MATCH(DataBase!A3058,DatosProcesados!$A$1:$A$101,0),MATCH(DataBase!J3058,DatosProcesados!$A$1:$BF$1,0))</f>
        <v>No informa</v>
      </c>
      <c r="L3058" s="115" t="str">
        <f>INDEX(Modelo!$A$9:$D$89,MATCH(DataBase!$J3058,Modelo!$A$9:$A$89,0),MATCH(DataBase!L$1,Modelo!$A$9:$D$9,0))</f>
        <v xml:space="preserve">Impacto social </v>
      </c>
      <c r="M3058" s="115" t="str">
        <f>INDEX(Modelo!$A$9:$D$89,MATCH(DataBase!$J3058,Modelo!$A$9:$A$89,0),MATCH(DataBase!M$1,Modelo!$A$9:$D$9,0))</f>
        <v>Pilar 4</v>
      </c>
      <c r="N3058" s="115" t="str">
        <f>INDEX(Modelo!$A$9:$D$89,MATCH(DataBase!$J3058,Modelo!$A$9:$A$89,0),MATCH(DataBase!N$1,Modelo!$A$9:$D$9,0))</f>
        <v>negativo</v>
      </c>
      <c r="O3058" s="115">
        <f t="array" ref="O3058">IF(N3058="negativo",INDEX($AD$3:$AG$51,MATCH(1,($B3058=$AD$3:$AD$51)*($J3058=$AE$3:$AE$51),0),3),IF(N3058="positivo",INDEX($AD$55:$AG$109,MATCH(1,($B3058=$AD$55:$AD$109)*($J3058=$AE$55:$AE$109),0),3)))</f>
        <v>24.334600760456272</v>
      </c>
      <c r="P3058" s="115">
        <f t="array" ref="P3058">IF(N3058="negativo",INDEX($AD$3:$AG$51,MATCH(1,($B3058=$AD$3:$AD$51)*($J3058=$AE$3:$AE$51),0),4),IF(N3058="positivo",INDEX($AD$55:$AG$109,MATCH(1,($B3058=$AD$55:$AD$109)*($J3058=$AE$55:$AE$109),0),4)))</f>
        <v>23.321262286601137</v>
      </c>
      <c r="Q3058" s="115" t="str">
        <f>VLOOKUP(M3058,Modelo!$A$2:$C$7,2,0)</f>
        <v>Capital Humano: Bienestar y Desarrollo</v>
      </c>
      <c r="R3058" s="118">
        <f t="array" ref="R3058">INDEX(Modelo!$F$1:$H$37,MATCH(1,(DataBase!Q3058=Modelo!$G$1:$G$37)*(DataBase!B3058=Modelo!$F$1:$F$37),0),3)</f>
        <v>0.19230769230769232</v>
      </c>
      <c r="S3058" s="115">
        <f t="shared" si="96"/>
        <v>0</v>
      </c>
      <c r="T3058" s="115">
        <f t="shared" si="97"/>
        <v>0</v>
      </c>
    </row>
    <row r="3059" spans="1:20" x14ac:dyDescent="0.3">
      <c r="A3059" s="115" t="s">
        <v>476</v>
      </c>
      <c r="B3059" s="115" t="s">
        <v>467</v>
      </c>
      <c r="C3059" s="115" t="s">
        <v>103</v>
      </c>
      <c r="D3059" s="115" t="s">
        <v>87</v>
      </c>
      <c r="E3059" s="115" t="s">
        <v>86</v>
      </c>
      <c r="F3059" s="115" t="s">
        <v>86</v>
      </c>
      <c r="G3059" s="115">
        <v>1962</v>
      </c>
      <c r="H3059" s="115" t="s">
        <v>125</v>
      </c>
      <c r="I3059" s="115">
        <v>0.89448844999999999</v>
      </c>
      <c r="J3059" s="115" t="s">
        <v>46</v>
      </c>
      <c r="K3059" s="115" t="str">
        <f>INDEX(DatosProcesados!$A$1:$BF$101,MATCH(DataBase!A3059,DatosProcesados!$A$1:$A$101,0),MATCH(DataBase!J3059,DatosProcesados!$A$1:$BF$1,0))</f>
        <v>No informa</v>
      </c>
      <c r="L3059" s="115" t="str">
        <f>INDEX(Modelo!$A$9:$D$89,MATCH(DataBase!$J3059,Modelo!$A$9:$A$89,0),MATCH(DataBase!L$1,Modelo!$A$9:$D$9,0))</f>
        <v xml:space="preserve">Impacto social </v>
      </c>
      <c r="M3059" s="115" t="str">
        <f>INDEX(Modelo!$A$9:$D$89,MATCH(DataBase!$J3059,Modelo!$A$9:$A$89,0),MATCH(DataBase!M$1,Modelo!$A$9:$D$9,0))</f>
        <v>Pilar 4</v>
      </c>
      <c r="N3059" s="115" t="str">
        <f>INDEX(Modelo!$A$9:$D$89,MATCH(DataBase!$J3059,Modelo!$A$9:$A$89,0),MATCH(DataBase!N$1,Modelo!$A$9:$D$9,0))</f>
        <v>negativo</v>
      </c>
      <c r="O3059" s="115">
        <f t="array" ref="O3059">IF(N3059="negativo",INDEX($AD$3:$AG$51,MATCH(1,($B3059=$AD$3:$AD$51)*($J3059=$AE$3:$AE$51),0),3),IF(N3059="positivo",INDEX($AD$55:$AG$109,MATCH(1,($B3059=$AD$55:$AD$109)*($J3059=$AE$55:$AE$109),0),3)))</f>
        <v>112.97826363289691</v>
      </c>
      <c r="P3059" s="115">
        <f t="array" ref="P3059">IF(N3059="negativo",INDEX($AD$3:$AG$51,MATCH(1,($B3059=$AD$3:$AD$51)*($J3059=$AE$3:$AE$51),0),4),IF(N3059="positivo",INDEX($AD$55:$AG$109,MATCH(1,($B3059=$AD$55:$AD$109)*($J3059=$AE$55:$AE$109),0),4)))</f>
        <v>112.97826363289691</v>
      </c>
      <c r="Q3059" s="115" t="str">
        <f>VLOOKUP(M3059,Modelo!$A$2:$C$7,2,0)</f>
        <v>Capital Humano: Bienestar y Desarrollo</v>
      </c>
      <c r="R3059" s="118">
        <f t="array" ref="R3059">INDEX(Modelo!$F$1:$H$37,MATCH(1,(DataBase!Q3059=Modelo!$G$1:$G$37)*(DataBase!B3059=Modelo!$F$1:$F$37),0),3)</f>
        <v>0.14285714285714285</v>
      </c>
      <c r="S3059" s="115">
        <f t="shared" si="96"/>
        <v>0</v>
      </c>
      <c r="T3059" s="115">
        <f t="shared" si="97"/>
        <v>0</v>
      </c>
    </row>
    <row r="3060" spans="1:20" x14ac:dyDescent="0.3">
      <c r="A3060" s="115" t="s">
        <v>154</v>
      </c>
      <c r="B3060" s="115" t="s">
        <v>84</v>
      </c>
      <c r="C3060" s="115" t="s">
        <v>97</v>
      </c>
      <c r="D3060" s="115" t="s">
        <v>86</v>
      </c>
      <c r="E3060" s="115" t="s">
        <v>87</v>
      </c>
      <c r="F3060" s="115" t="s">
        <v>87</v>
      </c>
      <c r="G3060" s="115">
        <v>1967</v>
      </c>
      <c r="H3060" s="115" t="s">
        <v>125</v>
      </c>
      <c r="I3060" s="115">
        <v>4.1309855679999998</v>
      </c>
      <c r="J3060" s="115" t="s">
        <v>46</v>
      </c>
      <c r="K3060" s="115">
        <f>INDEX(DatosProcesados!$A$1:$BF$101,MATCH(DataBase!A3060,DatosProcesados!$A$1:$A$101,0),MATCH(DataBase!J3060,DatosProcesados!$A$1:$BF$1,0))</f>
        <v>40.756714369731419</v>
      </c>
      <c r="L3060" s="115" t="str">
        <f>INDEX(Modelo!$A$9:$D$89,MATCH(DataBase!$J3060,Modelo!$A$9:$A$89,0),MATCH(DataBase!L$1,Modelo!$A$9:$D$9,0))</f>
        <v xml:space="preserve">Impacto social </v>
      </c>
      <c r="M3060" s="115" t="str">
        <f>INDEX(Modelo!$A$9:$D$89,MATCH(DataBase!$J3060,Modelo!$A$9:$A$89,0),MATCH(DataBase!M$1,Modelo!$A$9:$D$9,0))</f>
        <v>Pilar 4</v>
      </c>
      <c r="N3060" s="115" t="str">
        <f>INDEX(Modelo!$A$9:$D$89,MATCH(DataBase!$J3060,Modelo!$A$9:$A$89,0),MATCH(DataBase!N$1,Modelo!$A$9:$D$9,0))</f>
        <v>negativo</v>
      </c>
      <c r="O3060" s="115">
        <f t="array" ref="O3060">IF(N3060="negativo",INDEX($AD$3:$AG$51,MATCH(1,($B3060=$AD$3:$AD$51)*($J3060=$AE$3:$AE$51),0),3),IF(N3060="positivo",INDEX($AD$55:$AG$109,MATCH(1,($B3060=$AD$55:$AD$109)*($J3060=$AE$55:$AE$109),0),3)))</f>
        <v>313.66757145138109</v>
      </c>
      <c r="P3060" s="115">
        <f t="array" ref="P3060">IF(N3060="negativo",INDEX($AD$3:$AG$51,MATCH(1,($B3060=$AD$3:$AD$51)*($J3060=$AE$3:$AE$51),0),4),IF(N3060="positivo",INDEX($AD$55:$AG$109,MATCH(1,($B3060=$AD$55:$AD$109)*($J3060=$AE$55:$AE$109),0),4)))</f>
        <v>0.9365590281383035</v>
      </c>
      <c r="Q3060" s="115" t="str">
        <f>VLOOKUP(M3060,Modelo!$A$2:$C$7,2,0)</f>
        <v>Capital Humano: Bienestar y Desarrollo</v>
      </c>
      <c r="R3060" s="118">
        <f t="array" ref="R3060">INDEX(Modelo!$F$1:$H$37,MATCH(1,(DataBase!Q3060=Modelo!$G$1:$G$37)*(DataBase!B3060=Modelo!$F$1:$F$37),0),3)</f>
        <v>0.11764705882352941</v>
      </c>
      <c r="S3060" s="115">
        <f t="shared" si="96"/>
        <v>87.266963057791841</v>
      </c>
      <c r="T3060" s="115">
        <f t="shared" si="97"/>
        <v>10.266701536210805</v>
      </c>
    </row>
    <row r="3061" spans="1:20" x14ac:dyDescent="0.3">
      <c r="A3061" s="115" t="s">
        <v>139</v>
      </c>
      <c r="B3061" s="115" t="s">
        <v>84</v>
      </c>
      <c r="C3061" s="115" t="s">
        <v>97</v>
      </c>
      <c r="D3061" s="115" t="s">
        <v>86</v>
      </c>
      <c r="E3061" s="115" t="s">
        <v>86</v>
      </c>
      <c r="F3061" s="115" t="s">
        <v>86</v>
      </c>
      <c r="G3061" s="115">
        <v>1995</v>
      </c>
      <c r="H3061" s="115" t="s">
        <v>125</v>
      </c>
      <c r="I3061" s="115">
        <v>6.1355991599999999</v>
      </c>
      <c r="J3061" s="115" t="s">
        <v>46</v>
      </c>
      <c r="K3061" s="115" t="str">
        <f>INDEX(DatosProcesados!$A$1:$BF$101,MATCH(DataBase!A3061,DatosProcesados!$A$1:$A$101,0),MATCH(DataBase!J3061,DatosProcesados!$A$1:$BF$1,0))</f>
        <v xml:space="preserve">No informa </v>
      </c>
      <c r="L3061" s="115" t="str">
        <f>INDEX(Modelo!$A$9:$D$89,MATCH(DataBase!$J3061,Modelo!$A$9:$A$89,0),MATCH(DataBase!L$1,Modelo!$A$9:$D$9,0))</f>
        <v xml:space="preserve">Impacto social </v>
      </c>
      <c r="M3061" s="115" t="str">
        <f>INDEX(Modelo!$A$9:$D$89,MATCH(DataBase!$J3061,Modelo!$A$9:$A$89,0),MATCH(DataBase!M$1,Modelo!$A$9:$D$9,0))</f>
        <v>Pilar 4</v>
      </c>
      <c r="N3061" s="115" t="str">
        <f>INDEX(Modelo!$A$9:$D$89,MATCH(DataBase!$J3061,Modelo!$A$9:$A$89,0),MATCH(DataBase!N$1,Modelo!$A$9:$D$9,0))</f>
        <v>negativo</v>
      </c>
      <c r="O3061" s="115">
        <f t="array" ref="O3061">IF(N3061="negativo",INDEX($AD$3:$AG$51,MATCH(1,($B3061=$AD$3:$AD$51)*($J3061=$AE$3:$AE$51),0),3),IF(N3061="positivo",INDEX($AD$55:$AG$109,MATCH(1,($B3061=$AD$55:$AD$109)*($J3061=$AE$55:$AE$109),0),3)))</f>
        <v>313.66757145138109</v>
      </c>
      <c r="P3061" s="115">
        <f t="array" ref="P3061">IF(N3061="negativo",INDEX($AD$3:$AG$51,MATCH(1,($B3061=$AD$3:$AD$51)*($J3061=$AE$3:$AE$51),0),4),IF(N3061="positivo",INDEX($AD$55:$AG$109,MATCH(1,($B3061=$AD$55:$AD$109)*($J3061=$AE$55:$AE$109),0),4)))</f>
        <v>0.9365590281383035</v>
      </c>
      <c r="Q3061" s="115" t="str">
        <f>VLOOKUP(M3061,Modelo!$A$2:$C$7,2,0)</f>
        <v>Capital Humano: Bienestar y Desarrollo</v>
      </c>
      <c r="R3061" s="118">
        <f t="array" ref="R3061">INDEX(Modelo!$F$1:$H$37,MATCH(1,(DataBase!Q3061=Modelo!$G$1:$G$37)*(DataBase!B3061=Modelo!$F$1:$F$37),0),3)</f>
        <v>0.11764705882352941</v>
      </c>
      <c r="S3061" s="115">
        <f t="shared" si="96"/>
        <v>0</v>
      </c>
      <c r="T3061" s="115">
        <f t="shared" si="97"/>
        <v>0</v>
      </c>
    </row>
    <row r="3062" spans="1:20" x14ac:dyDescent="0.3">
      <c r="A3062" s="115" t="s">
        <v>399</v>
      </c>
      <c r="B3062" s="115" t="s">
        <v>379</v>
      </c>
      <c r="C3062" s="115" t="s">
        <v>103</v>
      </c>
      <c r="D3062" s="115" t="s">
        <v>86</v>
      </c>
      <c r="E3062" s="115" t="s">
        <v>86</v>
      </c>
      <c r="F3062" s="115" t="s">
        <v>87</v>
      </c>
      <c r="G3062" s="115">
        <v>1989</v>
      </c>
      <c r="H3062" s="115" t="s">
        <v>125</v>
      </c>
      <c r="I3062" s="115">
        <v>0.75167738299999998</v>
      </c>
      <c r="J3062" s="115" t="s">
        <v>46</v>
      </c>
      <c r="K3062" s="115" t="str">
        <f>INDEX(DatosProcesados!$A$1:$BF$101,MATCH(DataBase!A3062,DatosProcesados!$A$1:$A$101,0),MATCH(DataBase!J3062,DatosProcesados!$A$1:$BF$1,0))</f>
        <v xml:space="preserve">No informa </v>
      </c>
      <c r="L3062" s="115" t="str">
        <f>INDEX(Modelo!$A$9:$D$89,MATCH(DataBase!$J3062,Modelo!$A$9:$A$89,0),MATCH(DataBase!L$1,Modelo!$A$9:$D$9,0))</f>
        <v xml:space="preserve">Impacto social </v>
      </c>
      <c r="M3062" s="115" t="str">
        <f>INDEX(Modelo!$A$9:$D$89,MATCH(DataBase!$J3062,Modelo!$A$9:$A$89,0),MATCH(DataBase!M$1,Modelo!$A$9:$D$9,0))</f>
        <v>Pilar 4</v>
      </c>
      <c r="N3062" s="115" t="str">
        <f>INDEX(Modelo!$A$9:$D$89,MATCH(DataBase!$J3062,Modelo!$A$9:$A$89,0),MATCH(DataBase!N$1,Modelo!$A$9:$D$9,0))</f>
        <v>negativo</v>
      </c>
      <c r="O3062" s="115">
        <f t="array" ref="O3062">IF(N3062="negativo",INDEX($AD$3:$AG$51,MATCH(1,($B3062=$AD$3:$AD$51)*($J3062=$AE$3:$AE$51),0),3),IF(N3062="positivo",INDEX($AD$55:$AG$109,MATCH(1,($B3062=$AD$55:$AD$109)*($J3062=$AE$55:$AE$109),0),3)))</f>
        <v>0</v>
      </c>
      <c r="P3062" s="115">
        <f t="array" ref="P3062">IF(N3062="negativo",INDEX($AD$3:$AG$51,MATCH(1,($B3062=$AD$3:$AD$51)*($J3062=$AE$3:$AE$51),0),4),IF(N3062="positivo",INDEX($AD$55:$AG$109,MATCH(1,($B3062=$AD$55:$AD$109)*($J3062=$AE$55:$AE$109),0),4)))</f>
        <v>0</v>
      </c>
      <c r="Q3062" s="115" t="str">
        <f>VLOOKUP(M3062,Modelo!$A$2:$C$7,2,0)</f>
        <v>Capital Humano: Bienestar y Desarrollo</v>
      </c>
      <c r="R3062" s="118">
        <f t="array" ref="R3062">INDEX(Modelo!$F$1:$H$37,MATCH(1,(DataBase!Q3062=Modelo!$G$1:$G$37)*(DataBase!B3062=Modelo!$F$1:$F$37),0),3)</f>
        <v>0.23809523809523808</v>
      </c>
      <c r="S3062" s="115">
        <f t="shared" si="96"/>
        <v>0</v>
      </c>
      <c r="T3062" s="115">
        <f t="shared" si="97"/>
        <v>0</v>
      </c>
    </row>
    <row r="3063" spans="1:20" x14ac:dyDescent="0.3">
      <c r="A3063" s="115" t="s">
        <v>233</v>
      </c>
      <c r="B3063" s="115" t="s">
        <v>216</v>
      </c>
      <c r="C3063" s="115" t="s">
        <v>103</v>
      </c>
      <c r="D3063" s="115" t="s">
        <v>87</v>
      </c>
      <c r="E3063" s="115" t="s">
        <v>86</v>
      </c>
      <c r="F3063" s="115" t="s">
        <v>86</v>
      </c>
      <c r="G3063" s="115">
        <v>1970</v>
      </c>
      <c r="H3063" s="115" t="s">
        <v>125</v>
      </c>
      <c r="I3063" s="115">
        <v>3.1891452720000002</v>
      </c>
      <c r="J3063" s="115" t="s">
        <v>46</v>
      </c>
      <c r="K3063" s="115" t="str">
        <f>INDEX(DatosProcesados!$A$1:$BF$101,MATCH(DataBase!A3063,DatosProcesados!$A$1:$A$101,0),MATCH(DataBase!J3063,DatosProcesados!$A$1:$BF$1,0))</f>
        <v>No informa</v>
      </c>
      <c r="L3063" s="115" t="str">
        <f>INDEX(Modelo!$A$9:$D$89,MATCH(DataBase!$J3063,Modelo!$A$9:$A$89,0),MATCH(DataBase!L$1,Modelo!$A$9:$D$9,0))</f>
        <v xml:space="preserve">Impacto social </v>
      </c>
      <c r="M3063" s="115" t="str">
        <f>INDEX(Modelo!$A$9:$D$89,MATCH(DataBase!$J3063,Modelo!$A$9:$A$89,0),MATCH(DataBase!M$1,Modelo!$A$9:$D$9,0))</f>
        <v>Pilar 4</v>
      </c>
      <c r="N3063" s="115" t="str">
        <f>INDEX(Modelo!$A$9:$D$89,MATCH(DataBase!$J3063,Modelo!$A$9:$A$89,0),MATCH(DataBase!N$1,Modelo!$A$9:$D$9,0))</f>
        <v>negativo</v>
      </c>
      <c r="O3063" s="115">
        <f t="array" ref="O3063">IF(N3063="negativo",INDEX($AD$3:$AG$51,MATCH(1,($B3063=$AD$3:$AD$51)*($J3063=$AE$3:$AE$51),0),3),IF(N3063="positivo",INDEX($AD$55:$AG$109,MATCH(1,($B3063=$AD$55:$AD$109)*($J3063=$AE$55:$AE$109),0),3)))</f>
        <v>2</v>
      </c>
      <c r="P3063" s="115">
        <f t="array" ref="P3063">IF(N3063="negativo",INDEX($AD$3:$AG$51,MATCH(1,($B3063=$AD$3:$AD$51)*($J3063=$AE$3:$AE$51),0),4),IF(N3063="positivo",INDEX($AD$55:$AG$109,MATCH(1,($B3063=$AD$55:$AD$109)*($J3063=$AE$55:$AE$109),0),4)))</f>
        <v>2</v>
      </c>
      <c r="Q3063" s="115" t="str">
        <f>VLOOKUP(M3063,Modelo!$A$2:$C$7,2,0)</f>
        <v>Capital Humano: Bienestar y Desarrollo</v>
      </c>
      <c r="R3063" s="118">
        <f t="array" ref="R3063">INDEX(Modelo!$F$1:$H$37,MATCH(1,(DataBase!Q3063=Modelo!$G$1:$G$37)*(DataBase!B3063=Modelo!$F$1:$F$37),0),3)</f>
        <v>0.21052631578947367</v>
      </c>
      <c r="S3063" s="115">
        <f t="shared" si="96"/>
        <v>0</v>
      </c>
      <c r="T3063" s="115">
        <f t="shared" si="97"/>
        <v>0</v>
      </c>
    </row>
    <row r="3064" spans="1:20" x14ac:dyDescent="0.3">
      <c r="A3064" s="115" t="s">
        <v>176</v>
      </c>
      <c r="B3064" s="115" t="s">
        <v>84</v>
      </c>
      <c r="C3064" s="115" t="s">
        <v>103</v>
      </c>
      <c r="D3064" s="115" t="s">
        <v>86</v>
      </c>
      <c r="E3064" s="115" t="s">
        <v>87</v>
      </c>
      <c r="F3064" s="115" t="s">
        <v>87</v>
      </c>
      <c r="G3064" s="115">
        <v>1929</v>
      </c>
      <c r="H3064" s="115" t="s">
        <v>177</v>
      </c>
      <c r="I3064" s="115">
        <v>2.3283445380000001</v>
      </c>
      <c r="J3064" s="115" t="s">
        <v>46</v>
      </c>
      <c r="K3064" s="115" t="str">
        <f>INDEX(DatosProcesados!$A$1:$BF$101,MATCH(DataBase!A3064,DatosProcesados!$A$1:$A$101,0),MATCH(DataBase!J3064,DatosProcesados!$A$1:$BF$1,0))</f>
        <v xml:space="preserve">No informa </v>
      </c>
      <c r="L3064" s="115" t="str">
        <f>INDEX(Modelo!$A$9:$D$89,MATCH(DataBase!$J3064,Modelo!$A$9:$A$89,0),MATCH(DataBase!L$1,Modelo!$A$9:$D$9,0))</f>
        <v xml:space="preserve">Impacto social </v>
      </c>
      <c r="M3064" s="115" t="str">
        <f>INDEX(Modelo!$A$9:$D$89,MATCH(DataBase!$J3064,Modelo!$A$9:$A$89,0),MATCH(DataBase!M$1,Modelo!$A$9:$D$9,0))</f>
        <v>Pilar 4</v>
      </c>
      <c r="N3064" s="115" t="str">
        <f>INDEX(Modelo!$A$9:$D$89,MATCH(DataBase!$J3064,Modelo!$A$9:$A$89,0),MATCH(DataBase!N$1,Modelo!$A$9:$D$9,0))</f>
        <v>negativo</v>
      </c>
      <c r="O3064" s="115">
        <f t="array" ref="O3064">IF(N3064="negativo",INDEX($AD$3:$AG$51,MATCH(1,($B3064=$AD$3:$AD$51)*($J3064=$AE$3:$AE$51),0),3),IF(N3064="positivo",INDEX($AD$55:$AG$109,MATCH(1,($B3064=$AD$55:$AD$109)*($J3064=$AE$55:$AE$109),0),3)))</f>
        <v>313.66757145138109</v>
      </c>
      <c r="P3064" s="115">
        <f t="array" ref="P3064">IF(N3064="negativo",INDEX($AD$3:$AG$51,MATCH(1,($B3064=$AD$3:$AD$51)*($J3064=$AE$3:$AE$51),0),4),IF(N3064="positivo",INDEX($AD$55:$AG$109,MATCH(1,($B3064=$AD$55:$AD$109)*($J3064=$AE$55:$AE$109),0),4)))</f>
        <v>0.9365590281383035</v>
      </c>
      <c r="Q3064" s="115" t="str">
        <f>VLOOKUP(M3064,Modelo!$A$2:$C$7,2,0)</f>
        <v>Capital Humano: Bienestar y Desarrollo</v>
      </c>
      <c r="R3064" s="118">
        <f t="array" ref="R3064">INDEX(Modelo!$F$1:$H$37,MATCH(1,(DataBase!Q3064=Modelo!$G$1:$G$37)*(DataBase!B3064=Modelo!$F$1:$F$37),0),3)</f>
        <v>0.11764705882352941</v>
      </c>
      <c r="S3064" s="115">
        <f t="shared" si="96"/>
        <v>0</v>
      </c>
      <c r="T3064" s="115">
        <f t="shared" si="97"/>
        <v>0</v>
      </c>
    </row>
    <row r="3065" spans="1:20" x14ac:dyDescent="0.3">
      <c r="A3065" s="115" t="s">
        <v>391</v>
      </c>
      <c r="B3065" s="115" t="s">
        <v>379</v>
      </c>
      <c r="C3065" s="115" t="s">
        <v>103</v>
      </c>
      <c r="D3065" s="115" t="s">
        <v>87</v>
      </c>
      <c r="E3065" s="115" t="s">
        <v>86</v>
      </c>
      <c r="F3065" s="115" t="s">
        <v>86</v>
      </c>
      <c r="G3065" s="115">
        <v>1976</v>
      </c>
      <c r="H3065" s="115" t="s">
        <v>125</v>
      </c>
      <c r="I3065" s="115">
        <v>0.98534294499999997</v>
      </c>
      <c r="J3065" s="115" t="s">
        <v>46</v>
      </c>
      <c r="K3065" s="115" t="str">
        <f>INDEX(DatosProcesados!$A$1:$BF$101,MATCH(DataBase!A3065,DatosProcesados!$A$1:$A$101,0),MATCH(DataBase!J3065,DatosProcesados!$A$1:$BF$1,0))</f>
        <v xml:space="preserve">No informa </v>
      </c>
      <c r="L3065" s="115" t="str">
        <f>INDEX(Modelo!$A$9:$D$89,MATCH(DataBase!$J3065,Modelo!$A$9:$A$89,0),MATCH(DataBase!L$1,Modelo!$A$9:$D$9,0))</f>
        <v xml:space="preserve">Impacto social </v>
      </c>
      <c r="M3065" s="115" t="str">
        <f>INDEX(Modelo!$A$9:$D$89,MATCH(DataBase!$J3065,Modelo!$A$9:$A$89,0),MATCH(DataBase!M$1,Modelo!$A$9:$D$9,0))</f>
        <v>Pilar 4</v>
      </c>
      <c r="N3065" s="115" t="str">
        <f>INDEX(Modelo!$A$9:$D$89,MATCH(DataBase!$J3065,Modelo!$A$9:$A$89,0),MATCH(DataBase!N$1,Modelo!$A$9:$D$9,0))</f>
        <v>negativo</v>
      </c>
      <c r="O3065" s="115">
        <f t="array" ref="O3065">IF(N3065="negativo",INDEX($AD$3:$AG$51,MATCH(1,($B3065=$AD$3:$AD$51)*($J3065=$AE$3:$AE$51),0),3),IF(N3065="positivo",INDEX($AD$55:$AG$109,MATCH(1,($B3065=$AD$55:$AD$109)*($J3065=$AE$55:$AE$109),0),3)))</f>
        <v>0</v>
      </c>
      <c r="P3065" s="115">
        <f t="array" ref="P3065">IF(N3065="negativo",INDEX($AD$3:$AG$51,MATCH(1,($B3065=$AD$3:$AD$51)*($J3065=$AE$3:$AE$51),0),4),IF(N3065="positivo",INDEX($AD$55:$AG$109,MATCH(1,($B3065=$AD$55:$AD$109)*($J3065=$AE$55:$AE$109),0),4)))</f>
        <v>0</v>
      </c>
      <c r="Q3065" s="115" t="str">
        <f>VLOOKUP(M3065,Modelo!$A$2:$C$7,2,0)</f>
        <v>Capital Humano: Bienestar y Desarrollo</v>
      </c>
      <c r="R3065" s="118">
        <f t="array" ref="R3065">INDEX(Modelo!$F$1:$H$37,MATCH(1,(DataBase!Q3065=Modelo!$G$1:$G$37)*(DataBase!B3065=Modelo!$F$1:$F$37),0),3)</f>
        <v>0.23809523809523808</v>
      </c>
      <c r="S3065" s="115">
        <f t="shared" si="96"/>
        <v>0</v>
      </c>
      <c r="T3065" s="115">
        <f t="shared" si="97"/>
        <v>0</v>
      </c>
    </row>
    <row r="3066" spans="1:20" x14ac:dyDescent="0.3">
      <c r="A3066" s="115" t="s">
        <v>376</v>
      </c>
      <c r="B3066" s="115" t="s">
        <v>313</v>
      </c>
      <c r="C3066" s="115" t="s">
        <v>103</v>
      </c>
      <c r="D3066" s="115" t="s">
        <v>86</v>
      </c>
      <c r="E3066" s="115" t="s">
        <v>87</v>
      </c>
      <c r="F3066" s="115" t="s">
        <v>87</v>
      </c>
      <c r="G3066" s="115">
        <v>1920</v>
      </c>
      <c r="H3066" s="115" t="s">
        <v>294</v>
      </c>
      <c r="I3066" s="115">
        <v>1.8691417530000001</v>
      </c>
      <c r="J3066" s="115" t="s">
        <v>46</v>
      </c>
      <c r="K3066" s="115" t="str">
        <f>INDEX(DatosProcesados!$A$1:$BF$101,MATCH(DataBase!A3066,DatosProcesados!$A$1:$A$101,0),MATCH(DataBase!J3066,DatosProcesados!$A$1:$BF$1,0))</f>
        <v xml:space="preserve">No informa </v>
      </c>
      <c r="L3066" s="115" t="str">
        <f>INDEX(Modelo!$A$9:$D$89,MATCH(DataBase!$J3066,Modelo!$A$9:$A$89,0),MATCH(DataBase!L$1,Modelo!$A$9:$D$9,0))</f>
        <v xml:space="preserve">Impacto social </v>
      </c>
      <c r="M3066" s="115" t="str">
        <f>INDEX(Modelo!$A$9:$D$89,MATCH(DataBase!$J3066,Modelo!$A$9:$A$89,0),MATCH(DataBase!M$1,Modelo!$A$9:$D$9,0))</f>
        <v>Pilar 4</v>
      </c>
      <c r="N3066" s="115" t="str">
        <f>INDEX(Modelo!$A$9:$D$89,MATCH(DataBase!$J3066,Modelo!$A$9:$A$89,0),MATCH(DataBase!N$1,Modelo!$A$9:$D$9,0))</f>
        <v>negativo</v>
      </c>
      <c r="O3066" s="115">
        <f t="array" ref="O3066">IF(N3066="negativo",INDEX($AD$3:$AG$51,MATCH(1,($B3066=$AD$3:$AD$51)*($J3066=$AE$3:$AE$51),0),3),IF(N3066="positivo",INDEX($AD$55:$AG$109,MATCH(1,($B3066=$AD$55:$AD$109)*($J3066=$AE$55:$AE$109),0),3)))</f>
        <v>43.406314819082738</v>
      </c>
      <c r="P3066" s="115">
        <f t="array" ref="P3066">IF(N3066="negativo",INDEX($AD$3:$AG$51,MATCH(1,($B3066=$AD$3:$AD$51)*($J3066=$AE$3:$AE$51),0),4),IF(N3066="positivo",INDEX($AD$55:$AG$109,MATCH(1,($B3066=$AD$55:$AD$109)*($J3066=$AE$55:$AE$109),0),4)))</f>
        <v>28.927203065134101</v>
      </c>
      <c r="Q3066" s="115" t="str">
        <f>VLOOKUP(M3066,Modelo!$A$2:$C$7,2,0)</f>
        <v>Capital Humano: Bienestar y Desarrollo</v>
      </c>
      <c r="R3066" s="118">
        <f t="array" ref="R3066">INDEX(Modelo!$F$1:$H$37,MATCH(1,(DataBase!Q3066=Modelo!$G$1:$G$37)*(DataBase!B3066=Modelo!$F$1:$F$37),0),3)</f>
        <v>0.17647058823529413</v>
      </c>
      <c r="S3066" s="115">
        <f t="shared" si="96"/>
        <v>0</v>
      </c>
      <c r="T3066" s="115">
        <f t="shared" si="97"/>
        <v>0</v>
      </c>
    </row>
    <row r="3067" spans="1:20" x14ac:dyDescent="0.3">
      <c r="A3067" s="115" t="s">
        <v>193</v>
      </c>
      <c r="B3067" s="115" t="s">
        <v>84</v>
      </c>
      <c r="C3067" s="115" t="s">
        <v>103</v>
      </c>
      <c r="D3067" s="115" t="s">
        <v>86</v>
      </c>
      <c r="E3067" s="115" t="s">
        <v>87</v>
      </c>
      <c r="F3067" s="115" t="s">
        <v>87</v>
      </c>
      <c r="G3067" s="115">
        <v>2009</v>
      </c>
      <c r="H3067" s="115" t="s">
        <v>194</v>
      </c>
      <c r="I3067" s="115">
        <v>1.8581853669999999</v>
      </c>
      <c r="J3067" s="115" t="s">
        <v>46</v>
      </c>
      <c r="K3067" s="115" t="str">
        <f>INDEX(DatosProcesados!$A$1:$BF$101,MATCH(DataBase!A3067,DatosProcesados!$A$1:$A$101,0),MATCH(DataBase!J3067,DatosProcesados!$A$1:$BF$1,0))</f>
        <v xml:space="preserve">No informa </v>
      </c>
      <c r="L3067" s="115" t="str">
        <f>INDEX(Modelo!$A$9:$D$89,MATCH(DataBase!$J3067,Modelo!$A$9:$A$89,0),MATCH(DataBase!L$1,Modelo!$A$9:$D$9,0))</f>
        <v xml:space="preserve">Impacto social </v>
      </c>
      <c r="M3067" s="115" t="str">
        <f>INDEX(Modelo!$A$9:$D$89,MATCH(DataBase!$J3067,Modelo!$A$9:$A$89,0),MATCH(DataBase!M$1,Modelo!$A$9:$D$9,0))</f>
        <v>Pilar 4</v>
      </c>
      <c r="N3067" s="115" t="str">
        <f>INDEX(Modelo!$A$9:$D$89,MATCH(DataBase!$J3067,Modelo!$A$9:$A$89,0),MATCH(DataBase!N$1,Modelo!$A$9:$D$9,0))</f>
        <v>negativo</v>
      </c>
      <c r="O3067" s="115">
        <f t="array" ref="O3067">IF(N3067="negativo",INDEX($AD$3:$AG$51,MATCH(1,($B3067=$AD$3:$AD$51)*($J3067=$AE$3:$AE$51),0),3),IF(N3067="positivo",INDEX($AD$55:$AG$109,MATCH(1,($B3067=$AD$55:$AD$109)*($J3067=$AE$55:$AE$109),0),3)))</f>
        <v>313.66757145138109</v>
      </c>
      <c r="P3067" s="115">
        <f t="array" ref="P3067">IF(N3067="negativo",INDEX($AD$3:$AG$51,MATCH(1,($B3067=$AD$3:$AD$51)*($J3067=$AE$3:$AE$51),0),4),IF(N3067="positivo",INDEX($AD$55:$AG$109,MATCH(1,($B3067=$AD$55:$AD$109)*($J3067=$AE$55:$AE$109),0),4)))</f>
        <v>0.9365590281383035</v>
      </c>
      <c r="Q3067" s="115" t="str">
        <f>VLOOKUP(M3067,Modelo!$A$2:$C$7,2,0)</f>
        <v>Capital Humano: Bienestar y Desarrollo</v>
      </c>
      <c r="R3067" s="118">
        <f t="array" ref="R3067">INDEX(Modelo!$F$1:$H$37,MATCH(1,(DataBase!Q3067=Modelo!$G$1:$G$37)*(DataBase!B3067=Modelo!$F$1:$F$37),0),3)</f>
        <v>0.11764705882352941</v>
      </c>
      <c r="S3067" s="115">
        <f t="shared" si="96"/>
        <v>0</v>
      </c>
      <c r="T3067" s="115">
        <f t="shared" si="97"/>
        <v>0</v>
      </c>
    </row>
    <row r="3068" spans="1:20" x14ac:dyDescent="0.3">
      <c r="A3068" s="115" t="s">
        <v>280</v>
      </c>
      <c r="B3068" s="115" t="s">
        <v>216</v>
      </c>
      <c r="C3068" s="115" t="s">
        <v>97</v>
      </c>
      <c r="D3068" s="115" t="s">
        <v>86</v>
      </c>
      <c r="E3068" s="115" t="s">
        <v>87</v>
      </c>
      <c r="F3068" s="115" t="s">
        <v>87</v>
      </c>
      <c r="G3068" s="115">
        <v>1866</v>
      </c>
      <c r="H3068" s="115" t="s">
        <v>281</v>
      </c>
      <c r="I3068" s="115">
        <v>2.0444698099999998</v>
      </c>
      <c r="J3068" s="115" t="s">
        <v>46</v>
      </c>
      <c r="K3068" s="115" t="str">
        <f>INDEX(DatosProcesados!$A$1:$BF$101,MATCH(DataBase!A3068,DatosProcesados!$A$1:$A$101,0),MATCH(DataBase!J3068,DatosProcesados!$A$1:$BF$1,0))</f>
        <v>No informa</v>
      </c>
      <c r="L3068" s="115" t="str">
        <f>INDEX(Modelo!$A$9:$D$89,MATCH(DataBase!$J3068,Modelo!$A$9:$A$89,0),MATCH(DataBase!L$1,Modelo!$A$9:$D$9,0))</f>
        <v xml:space="preserve">Impacto social </v>
      </c>
      <c r="M3068" s="115" t="str">
        <f>INDEX(Modelo!$A$9:$D$89,MATCH(DataBase!$J3068,Modelo!$A$9:$A$89,0),MATCH(DataBase!M$1,Modelo!$A$9:$D$9,0))</f>
        <v>Pilar 4</v>
      </c>
      <c r="N3068" s="115" t="str">
        <f>INDEX(Modelo!$A$9:$D$89,MATCH(DataBase!$J3068,Modelo!$A$9:$A$89,0),MATCH(DataBase!N$1,Modelo!$A$9:$D$9,0))</f>
        <v>negativo</v>
      </c>
      <c r="O3068" s="115">
        <f t="array" ref="O3068">IF(N3068="negativo",INDEX($AD$3:$AG$51,MATCH(1,($B3068=$AD$3:$AD$51)*($J3068=$AE$3:$AE$51),0),3),IF(N3068="positivo",INDEX($AD$55:$AG$109,MATCH(1,($B3068=$AD$55:$AD$109)*($J3068=$AE$55:$AE$109),0),3)))</f>
        <v>2</v>
      </c>
      <c r="P3068" s="115">
        <f t="array" ref="P3068">IF(N3068="negativo",INDEX($AD$3:$AG$51,MATCH(1,($B3068=$AD$3:$AD$51)*($J3068=$AE$3:$AE$51),0),4),IF(N3068="positivo",INDEX($AD$55:$AG$109,MATCH(1,($B3068=$AD$55:$AD$109)*($J3068=$AE$55:$AE$109),0),4)))</f>
        <v>2</v>
      </c>
      <c r="Q3068" s="115" t="str">
        <f>VLOOKUP(M3068,Modelo!$A$2:$C$7,2,0)</f>
        <v>Capital Humano: Bienestar y Desarrollo</v>
      </c>
      <c r="R3068" s="118">
        <f t="array" ref="R3068">INDEX(Modelo!$F$1:$H$37,MATCH(1,(DataBase!Q3068=Modelo!$G$1:$G$37)*(DataBase!B3068=Modelo!$F$1:$F$37),0),3)</f>
        <v>0.21052631578947367</v>
      </c>
      <c r="S3068" s="115">
        <f t="shared" si="96"/>
        <v>0</v>
      </c>
      <c r="T3068" s="115">
        <f t="shared" si="97"/>
        <v>0</v>
      </c>
    </row>
    <row r="3069" spans="1:20" x14ac:dyDescent="0.3">
      <c r="A3069" s="115" t="s">
        <v>143</v>
      </c>
      <c r="B3069" s="115" t="s">
        <v>84</v>
      </c>
      <c r="C3069" s="115" t="s">
        <v>97</v>
      </c>
      <c r="D3069" s="115" t="s">
        <v>86</v>
      </c>
      <c r="E3069" s="115" t="s">
        <v>86</v>
      </c>
      <c r="F3069" s="115" t="s">
        <v>86</v>
      </c>
      <c r="G3069" s="115">
        <v>1994</v>
      </c>
      <c r="H3069" s="115" t="s">
        <v>125</v>
      </c>
      <c r="I3069" s="115">
        <v>5.9751610780000002</v>
      </c>
      <c r="J3069" s="115" t="s">
        <v>46</v>
      </c>
      <c r="K3069" s="115" t="str">
        <f>INDEX(DatosProcesados!$A$1:$BF$101,MATCH(DataBase!A3069,DatosProcesados!$A$1:$A$101,0),MATCH(DataBase!J3069,DatosProcesados!$A$1:$BF$1,0))</f>
        <v xml:space="preserve">No informa </v>
      </c>
      <c r="L3069" s="115" t="str">
        <f>INDEX(Modelo!$A$9:$D$89,MATCH(DataBase!$J3069,Modelo!$A$9:$A$89,0),MATCH(DataBase!L$1,Modelo!$A$9:$D$9,0))</f>
        <v xml:space="preserve">Impacto social </v>
      </c>
      <c r="M3069" s="115" t="str">
        <f>INDEX(Modelo!$A$9:$D$89,MATCH(DataBase!$J3069,Modelo!$A$9:$A$89,0),MATCH(DataBase!M$1,Modelo!$A$9:$D$9,0))</f>
        <v>Pilar 4</v>
      </c>
      <c r="N3069" s="115" t="str">
        <f>INDEX(Modelo!$A$9:$D$89,MATCH(DataBase!$J3069,Modelo!$A$9:$A$89,0),MATCH(DataBase!N$1,Modelo!$A$9:$D$9,0))</f>
        <v>negativo</v>
      </c>
      <c r="O3069" s="115">
        <f t="array" ref="O3069">IF(N3069="negativo",INDEX($AD$3:$AG$51,MATCH(1,($B3069=$AD$3:$AD$51)*($J3069=$AE$3:$AE$51),0),3),IF(N3069="positivo",INDEX($AD$55:$AG$109,MATCH(1,($B3069=$AD$55:$AD$109)*($J3069=$AE$55:$AE$109),0),3)))</f>
        <v>313.66757145138109</v>
      </c>
      <c r="P3069" s="115">
        <f t="array" ref="P3069">IF(N3069="negativo",INDEX($AD$3:$AG$51,MATCH(1,($B3069=$AD$3:$AD$51)*($J3069=$AE$3:$AE$51),0),4),IF(N3069="positivo",INDEX($AD$55:$AG$109,MATCH(1,($B3069=$AD$55:$AD$109)*($J3069=$AE$55:$AE$109),0),4)))</f>
        <v>0.9365590281383035</v>
      </c>
      <c r="Q3069" s="115" t="str">
        <f>VLOOKUP(M3069,Modelo!$A$2:$C$7,2,0)</f>
        <v>Capital Humano: Bienestar y Desarrollo</v>
      </c>
      <c r="R3069" s="118">
        <f t="array" ref="R3069">INDEX(Modelo!$F$1:$H$37,MATCH(1,(DataBase!Q3069=Modelo!$G$1:$G$37)*(DataBase!B3069=Modelo!$F$1:$F$37),0),3)</f>
        <v>0.11764705882352941</v>
      </c>
      <c r="S3069" s="115">
        <f t="shared" si="96"/>
        <v>0</v>
      </c>
      <c r="T3069" s="115">
        <f t="shared" si="97"/>
        <v>0</v>
      </c>
    </row>
    <row r="3070" spans="1:20" x14ac:dyDescent="0.3">
      <c r="A3070" s="115" t="s">
        <v>331</v>
      </c>
      <c r="B3070" s="115" t="s">
        <v>313</v>
      </c>
      <c r="C3070" s="115" t="s">
        <v>103</v>
      </c>
      <c r="D3070" s="115" t="s">
        <v>87</v>
      </c>
      <c r="E3070" s="115" t="s">
        <v>86</v>
      </c>
      <c r="F3070" s="115" t="s">
        <v>86</v>
      </c>
      <c r="G3070" s="115">
        <v>1953</v>
      </c>
      <c r="H3070" s="115" t="s">
        <v>125</v>
      </c>
      <c r="I3070" s="115">
        <v>7.1291921260000004</v>
      </c>
      <c r="J3070" s="115" t="s">
        <v>46</v>
      </c>
      <c r="K3070" s="115" t="str">
        <f>INDEX(DatosProcesados!$A$1:$BF$101,MATCH(DataBase!A3070,DatosProcesados!$A$1:$A$101,0),MATCH(DataBase!J3070,DatosProcesados!$A$1:$BF$1,0))</f>
        <v xml:space="preserve">No informa </v>
      </c>
      <c r="L3070" s="115" t="str">
        <f>INDEX(Modelo!$A$9:$D$89,MATCH(DataBase!$J3070,Modelo!$A$9:$A$89,0),MATCH(DataBase!L$1,Modelo!$A$9:$D$9,0))</f>
        <v xml:space="preserve">Impacto social </v>
      </c>
      <c r="M3070" s="115" t="str">
        <f>INDEX(Modelo!$A$9:$D$89,MATCH(DataBase!$J3070,Modelo!$A$9:$A$89,0),MATCH(DataBase!M$1,Modelo!$A$9:$D$9,0))</f>
        <v>Pilar 4</v>
      </c>
      <c r="N3070" s="115" t="str">
        <f>INDEX(Modelo!$A$9:$D$89,MATCH(DataBase!$J3070,Modelo!$A$9:$A$89,0),MATCH(DataBase!N$1,Modelo!$A$9:$D$9,0))</f>
        <v>negativo</v>
      </c>
      <c r="O3070" s="115">
        <f t="array" ref="O3070">IF(N3070="negativo",INDEX($AD$3:$AG$51,MATCH(1,($B3070=$AD$3:$AD$51)*($J3070=$AE$3:$AE$51),0),3),IF(N3070="positivo",INDEX($AD$55:$AG$109,MATCH(1,($B3070=$AD$55:$AD$109)*($J3070=$AE$55:$AE$109),0),3)))</f>
        <v>43.406314819082738</v>
      </c>
      <c r="P3070" s="115">
        <f t="array" ref="P3070">IF(N3070="negativo",INDEX($AD$3:$AG$51,MATCH(1,($B3070=$AD$3:$AD$51)*($J3070=$AE$3:$AE$51),0),4),IF(N3070="positivo",INDEX($AD$55:$AG$109,MATCH(1,($B3070=$AD$55:$AD$109)*($J3070=$AE$55:$AE$109),0),4)))</f>
        <v>28.927203065134101</v>
      </c>
      <c r="Q3070" s="115" t="str">
        <f>VLOOKUP(M3070,Modelo!$A$2:$C$7,2,0)</f>
        <v>Capital Humano: Bienestar y Desarrollo</v>
      </c>
      <c r="R3070" s="118">
        <f t="array" ref="R3070">INDEX(Modelo!$F$1:$H$37,MATCH(1,(DataBase!Q3070=Modelo!$G$1:$G$37)*(DataBase!B3070=Modelo!$F$1:$F$37),0),3)</f>
        <v>0.17647058823529413</v>
      </c>
      <c r="S3070" s="115">
        <f t="shared" si="96"/>
        <v>0</v>
      </c>
      <c r="T3070" s="115">
        <f t="shared" si="97"/>
        <v>0</v>
      </c>
    </row>
    <row r="3071" spans="1:20" x14ac:dyDescent="0.3">
      <c r="A3071" s="115" t="s">
        <v>277</v>
      </c>
      <c r="B3071" s="115" t="s">
        <v>216</v>
      </c>
      <c r="C3071" s="115" t="s">
        <v>85</v>
      </c>
      <c r="D3071" s="115" t="s">
        <v>86</v>
      </c>
      <c r="E3071" s="115" t="s">
        <v>87</v>
      </c>
      <c r="F3071" s="115" t="s">
        <v>87</v>
      </c>
      <c r="G3071" s="115">
        <v>1965</v>
      </c>
      <c r="H3071" s="115" t="s">
        <v>244</v>
      </c>
      <c r="I3071" s="115">
        <v>2.0973851419999998</v>
      </c>
      <c r="J3071" s="115" t="s">
        <v>46</v>
      </c>
      <c r="K3071" s="115" t="str">
        <f>INDEX(DatosProcesados!$A$1:$BF$101,MATCH(DataBase!A3071,DatosProcesados!$A$1:$A$101,0),MATCH(DataBase!J3071,DatosProcesados!$A$1:$BF$1,0))</f>
        <v>No informa</v>
      </c>
      <c r="L3071" s="115" t="str">
        <f>INDEX(Modelo!$A$9:$D$89,MATCH(DataBase!$J3071,Modelo!$A$9:$A$89,0),MATCH(DataBase!L$1,Modelo!$A$9:$D$9,0))</f>
        <v xml:space="preserve">Impacto social </v>
      </c>
      <c r="M3071" s="115" t="str">
        <f>INDEX(Modelo!$A$9:$D$89,MATCH(DataBase!$J3071,Modelo!$A$9:$A$89,0),MATCH(DataBase!M$1,Modelo!$A$9:$D$9,0))</f>
        <v>Pilar 4</v>
      </c>
      <c r="N3071" s="115" t="str">
        <f>INDEX(Modelo!$A$9:$D$89,MATCH(DataBase!$J3071,Modelo!$A$9:$A$89,0),MATCH(DataBase!N$1,Modelo!$A$9:$D$9,0))</f>
        <v>negativo</v>
      </c>
      <c r="O3071" s="115">
        <f t="array" ref="O3071">IF(N3071="negativo",INDEX($AD$3:$AG$51,MATCH(1,($B3071=$AD$3:$AD$51)*($J3071=$AE$3:$AE$51),0),3),IF(N3071="positivo",INDEX($AD$55:$AG$109,MATCH(1,($B3071=$AD$55:$AD$109)*($J3071=$AE$55:$AE$109),0),3)))</f>
        <v>2</v>
      </c>
      <c r="P3071" s="115">
        <f t="array" ref="P3071">IF(N3071="negativo",INDEX($AD$3:$AG$51,MATCH(1,($B3071=$AD$3:$AD$51)*($J3071=$AE$3:$AE$51),0),4),IF(N3071="positivo",INDEX($AD$55:$AG$109,MATCH(1,($B3071=$AD$55:$AD$109)*($J3071=$AE$55:$AE$109),0),4)))</f>
        <v>2</v>
      </c>
      <c r="Q3071" s="115" t="str">
        <f>VLOOKUP(M3071,Modelo!$A$2:$C$7,2,0)</f>
        <v>Capital Humano: Bienestar y Desarrollo</v>
      </c>
      <c r="R3071" s="118">
        <f t="array" ref="R3071">INDEX(Modelo!$F$1:$H$37,MATCH(1,(DataBase!Q3071=Modelo!$G$1:$G$37)*(DataBase!B3071=Modelo!$F$1:$F$37),0),3)</f>
        <v>0.21052631578947367</v>
      </c>
      <c r="S3071" s="115">
        <f t="shared" si="96"/>
        <v>0</v>
      </c>
      <c r="T3071" s="115">
        <f t="shared" si="97"/>
        <v>0</v>
      </c>
    </row>
    <row r="3072" spans="1:20" x14ac:dyDescent="0.3">
      <c r="A3072" s="115" t="s">
        <v>356</v>
      </c>
      <c r="B3072" s="115" t="s">
        <v>313</v>
      </c>
      <c r="C3072" s="115" t="s">
        <v>103</v>
      </c>
      <c r="D3072" s="115" t="s">
        <v>87</v>
      </c>
      <c r="E3072" s="115" t="s">
        <v>86</v>
      </c>
      <c r="F3072" s="115" t="s">
        <v>86</v>
      </c>
      <c r="G3072" s="115">
        <v>1989</v>
      </c>
      <c r="H3072" s="115" t="s">
        <v>125</v>
      </c>
      <c r="I3072" s="115">
        <v>3.0305383369999999</v>
      </c>
      <c r="J3072" s="115" t="s">
        <v>46</v>
      </c>
      <c r="K3072" s="115" t="str">
        <f>INDEX(DatosProcesados!$A$1:$BF$101,MATCH(DataBase!A3072,DatosProcesados!$A$1:$A$101,0),MATCH(DataBase!J3072,DatosProcesados!$A$1:$BF$1,0))</f>
        <v xml:space="preserve">No informa </v>
      </c>
      <c r="L3072" s="115" t="str">
        <f>INDEX(Modelo!$A$9:$D$89,MATCH(DataBase!$J3072,Modelo!$A$9:$A$89,0),MATCH(DataBase!L$1,Modelo!$A$9:$D$9,0))</f>
        <v xml:space="preserve">Impacto social </v>
      </c>
      <c r="M3072" s="115" t="str">
        <f>INDEX(Modelo!$A$9:$D$89,MATCH(DataBase!$J3072,Modelo!$A$9:$A$89,0),MATCH(DataBase!M$1,Modelo!$A$9:$D$9,0))</f>
        <v>Pilar 4</v>
      </c>
      <c r="N3072" s="115" t="str">
        <f>INDEX(Modelo!$A$9:$D$89,MATCH(DataBase!$J3072,Modelo!$A$9:$A$89,0),MATCH(DataBase!N$1,Modelo!$A$9:$D$9,0))</f>
        <v>negativo</v>
      </c>
      <c r="O3072" s="115">
        <f t="array" ref="O3072">IF(N3072="negativo",INDEX($AD$3:$AG$51,MATCH(1,($B3072=$AD$3:$AD$51)*($J3072=$AE$3:$AE$51),0),3),IF(N3072="positivo",INDEX($AD$55:$AG$109,MATCH(1,($B3072=$AD$55:$AD$109)*($J3072=$AE$55:$AE$109),0),3)))</f>
        <v>43.406314819082738</v>
      </c>
      <c r="P3072" s="115">
        <f t="array" ref="P3072">IF(N3072="negativo",INDEX($AD$3:$AG$51,MATCH(1,($B3072=$AD$3:$AD$51)*($J3072=$AE$3:$AE$51),0),4),IF(N3072="positivo",INDEX($AD$55:$AG$109,MATCH(1,($B3072=$AD$55:$AD$109)*($J3072=$AE$55:$AE$109),0),4)))</f>
        <v>28.927203065134101</v>
      </c>
      <c r="Q3072" s="115" t="str">
        <f>VLOOKUP(M3072,Modelo!$A$2:$C$7,2,0)</f>
        <v>Capital Humano: Bienestar y Desarrollo</v>
      </c>
      <c r="R3072" s="118">
        <f t="array" ref="R3072">INDEX(Modelo!$F$1:$H$37,MATCH(1,(DataBase!Q3072=Modelo!$G$1:$G$37)*(DataBase!B3072=Modelo!$F$1:$F$37),0),3)</f>
        <v>0.17647058823529413</v>
      </c>
      <c r="S3072" s="115">
        <f t="shared" si="96"/>
        <v>0</v>
      </c>
      <c r="T3072" s="115">
        <f t="shared" si="97"/>
        <v>0</v>
      </c>
    </row>
    <row r="3073" spans="1:20" x14ac:dyDescent="0.3">
      <c r="A3073" s="115" t="s">
        <v>268</v>
      </c>
      <c r="B3073" s="115" t="s">
        <v>216</v>
      </c>
      <c r="C3073" s="115" t="s">
        <v>103</v>
      </c>
      <c r="D3073" s="115" t="s">
        <v>86</v>
      </c>
      <c r="E3073" s="115" t="s">
        <v>86</v>
      </c>
      <c r="F3073" s="115" t="s">
        <v>87</v>
      </c>
      <c r="G3073" s="115">
        <v>1986</v>
      </c>
      <c r="H3073" s="115" t="s">
        <v>125</v>
      </c>
      <c r="I3073" s="115">
        <v>2.2734296359999999</v>
      </c>
      <c r="J3073" s="115" t="s">
        <v>46</v>
      </c>
      <c r="K3073" s="115" t="str">
        <f>INDEX(DatosProcesados!$A$1:$BF$101,MATCH(DataBase!A3073,DatosProcesados!$A$1:$A$101,0),MATCH(DataBase!J3073,DatosProcesados!$A$1:$BF$1,0))</f>
        <v>No informa</v>
      </c>
      <c r="L3073" s="115" t="str">
        <f>INDEX(Modelo!$A$9:$D$89,MATCH(DataBase!$J3073,Modelo!$A$9:$A$89,0),MATCH(DataBase!L$1,Modelo!$A$9:$D$9,0))</f>
        <v xml:space="preserve">Impacto social </v>
      </c>
      <c r="M3073" s="115" t="str">
        <f>INDEX(Modelo!$A$9:$D$89,MATCH(DataBase!$J3073,Modelo!$A$9:$A$89,0),MATCH(DataBase!M$1,Modelo!$A$9:$D$9,0))</f>
        <v>Pilar 4</v>
      </c>
      <c r="N3073" s="115" t="str">
        <f>INDEX(Modelo!$A$9:$D$89,MATCH(DataBase!$J3073,Modelo!$A$9:$A$89,0),MATCH(DataBase!N$1,Modelo!$A$9:$D$9,0))</f>
        <v>negativo</v>
      </c>
      <c r="O3073" s="115">
        <f t="array" ref="O3073">IF(N3073="negativo",INDEX($AD$3:$AG$51,MATCH(1,($B3073=$AD$3:$AD$51)*($J3073=$AE$3:$AE$51),0),3),IF(N3073="positivo",INDEX($AD$55:$AG$109,MATCH(1,($B3073=$AD$55:$AD$109)*($J3073=$AE$55:$AE$109),0),3)))</f>
        <v>2</v>
      </c>
      <c r="P3073" s="115">
        <f t="array" ref="P3073">IF(N3073="negativo",INDEX($AD$3:$AG$51,MATCH(1,($B3073=$AD$3:$AD$51)*($J3073=$AE$3:$AE$51),0),4),IF(N3073="positivo",INDEX($AD$55:$AG$109,MATCH(1,($B3073=$AD$55:$AD$109)*($J3073=$AE$55:$AE$109),0),4)))</f>
        <v>2</v>
      </c>
      <c r="Q3073" s="115" t="str">
        <f>VLOOKUP(M3073,Modelo!$A$2:$C$7,2,0)</f>
        <v>Capital Humano: Bienestar y Desarrollo</v>
      </c>
      <c r="R3073" s="118">
        <f t="array" ref="R3073">INDEX(Modelo!$F$1:$H$37,MATCH(1,(DataBase!Q3073=Modelo!$G$1:$G$37)*(DataBase!B3073=Modelo!$F$1:$F$37),0),3)</f>
        <v>0.21052631578947367</v>
      </c>
      <c r="S3073" s="115">
        <f t="shared" si="96"/>
        <v>0</v>
      </c>
      <c r="T3073" s="115">
        <f t="shared" si="97"/>
        <v>0</v>
      </c>
    </row>
    <row r="3074" spans="1:20" x14ac:dyDescent="0.3">
      <c r="A3074" s="115" t="s">
        <v>234</v>
      </c>
      <c r="B3074" s="115" t="s">
        <v>216</v>
      </c>
      <c r="C3074" s="115" t="s">
        <v>103</v>
      </c>
      <c r="D3074" s="115" t="s">
        <v>86</v>
      </c>
      <c r="E3074" s="115" t="s">
        <v>86</v>
      </c>
      <c r="F3074" s="115" t="s">
        <v>86</v>
      </c>
      <c r="G3074" s="115">
        <v>1904</v>
      </c>
      <c r="H3074" s="115" t="s">
        <v>125</v>
      </c>
      <c r="I3074" s="115">
        <v>2.8467005310000002</v>
      </c>
      <c r="J3074" s="115" t="s">
        <v>46</v>
      </c>
      <c r="K3074" s="115" t="str">
        <f>INDEX(DatosProcesados!$A$1:$BF$101,MATCH(DataBase!A3074,DatosProcesados!$A$1:$A$101,0),MATCH(DataBase!J3074,DatosProcesados!$A$1:$BF$1,0))</f>
        <v>No informa</v>
      </c>
      <c r="L3074" s="115" t="str">
        <f>INDEX(Modelo!$A$9:$D$89,MATCH(DataBase!$J3074,Modelo!$A$9:$A$89,0),MATCH(DataBase!L$1,Modelo!$A$9:$D$9,0))</f>
        <v xml:space="preserve">Impacto social </v>
      </c>
      <c r="M3074" s="115" t="str">
        <f>INDEX(Modelo!$A$9:$D$89,MATCH(DataBase!$J3074,Modelo!$A$9:$A$89,0),MATCH(DataBase!M$1,Modelo!$A$9:$D$9,0))</f>
        <v>Pilar 4</v>
      </c>
      <c r="N3074" s="115" t="str">
        <f>INDEX(Modelo!$A$9:$D$89,MATCH(DataBase!$J3074,Modelo!$A$9:$A$89,0),MATCH(DataBase!N$1,Modelo!$A$9:$D$9,0))</f>
        <v>negativo</v>
      </c>
      <c r="O3074" s="115">
        <f t="array" ref="O3074">IF(N3074="negativo",INDEX($AD$3:$AG$51,MATCH(1,($B3074=$AD$3:$AD$51)*($J3074=$AE$3:$AE$51),0),3),IF(N3074="positivo",INDEX($AD$55:$AG$109,MATCH(1,($B3074=$AD$55:$AD$109)*($J3074=$AE$55:$AE$109),0),3)))</f>
        <v>2</v>
      </c>
      <c r="P3074" s="115">
        <f t="array" ref="P3074">IF(N3074="negativo",INDEX($AD$3:$AG$51,MATCH(1,($B3074=$AD$3:$AD$51)*($J3074=$AE$3:$AE$51),0),4),IF(N3074="positivo",INDEX($AD$55:$AG$109,MATCH(1,($B3074=$AD$55:$AD$109)*($J3074=$AE$55:$AE$109),0),4)))</f>
        <v>2</v>
      </c>
      <c r="Q3074" s="115" t="str">
        <f>VLOOKUP(M3074,Modelo!$A$2:$C$7,2,0)</f>
        <v>Capital Humano: Bienestar y Desarrollo</v>
      </c>
      <c r="R3074" s="118">
        <f t="array" ref="R3074">INDEX(Modelo!$F$1:$H$37,MATCH(1,(DataBase!Q3074=Modelo!$G$1:$G$37)*(DataBase!B3074=Modelo!$F$1:$F$37),0),3)</f>
        <v>0.21052631578947367</v>
      </c>
      <c r="S3074" s="115">
        <f t="shared" si="96"/>
        <v>0</v>
      </c>
      <c r="T3074" s="115">
        <f t="shared" si="97"/>
        <v>0</v>
      </c>
    </row>
    <row r="3075" spans="1:20" x14ac:dyDescent="0.3">
      <c r="A3075" s="115" t="s">
        <v>359</v>
      </c>
      <c r="B3075" s="115" t="s">
        <v>313</v>
      </c>
      <c r="C3075" s="115" t="s">
        <v>103</v>
      </c>
      <c r="D3075" s="115" t="s">
        <v>86</v>
      </c>
      <c r="E3075" s="115" t="s">
        <v>87</v>
      </c>
      <c r="F3075" s="115" t="s">
        <v>87</v>
      </c>
      <c r="G3075" s="115">
        <v>1993</v>
      </c>
      <c r="H3075" s="115" t="s">
        <v>244</v>
      </c>
      <c r="I3075" s="115">
        <v>2.3607916150000001</v>
      </c>
      <c r="J3075" s="115" t="s">
        <v>46</v>
      </c>
      <c r="K3075" s="115" t="str">
        <f>INDEX(DatosProcesados!$A$1:$BF$101,MATCH(DataBase!A3075,DatosProcesados!$A$1:$A$101,0),MATCH(DataBase!J3075,DatosProcesados!$A$1:$BF$1,0))</f>
        <v xml:space="preserve">No informa </v>
      </c>
      <c r="L3075" s="115" t="str">
        <f>INDEX(Modelo!$A$9:$D$89,MATCH(DataBase!$J3075,Modelo!$A$9:$A$89,0),MATCH(DataBase!L$1,Modelo!$A$9:$D$9,0))</f>
        <v xml:space="preserve">Impacto social </v>
      </c>
      <c r="M3075" s="115" t="str">
        <f>INDEX(Modelo!$A$9:$D$89,MATCH(DataBase!$J3075,Modelo!$A$9:$A$89,0),MATCH(DataBase!M$1,Modelo!$A$9:$D$9,0))</f>
        <v>Pilar 4</v>
      </c>
      <c r="N3075" s="115" t="str">
        <f>INDEX(Modelo!$A$9:$D$89,MATCH(DataBase!$J3075,Modelo!$A$9:$A$89,0),MATCH(DataBase!N$1,Modelo!$A$9:$D$9,0))</f>
        <v>negativo</v>
      </c>
      <c r="O3075" s="115">
        <f t="array" ref="O3075">IF(N3075="negativo",INDEX($AD$3:$AG$51,MATCH(1,($B3075=$AD$3:$AD$51)*($J3075=$AE$3:$AE$51),0),3),IF(N3075="positivo",INDEX($AD$55:$AG$109,MATCH(1,($B3075=$AD$55:$AD$109)*($J3075=$AE$55:$AE$109),0),3)))</f>
        <v>43.406314819082738</v>
      </c>
      <c r="P3075" s="115">
        <f t="array" ref="P3075">IF(N3075="negativo",INDEX($AD$3:$AG$51,MATCH(1,($B3075=$AD$3:$AD$51)*($J3075=$AE$3:$AE$51),0),4),IF(N3075="positivo",INDEX($AD$55:$AG$109,MATCH(1,($B3075=$AD$55:$AD$109)*($J3075=$AE$55:$AE$109),0),4)))</f>
        <v>28.927203065134101</v>
      </c>
      <c r="Q3075" s="115" t="str">
        <f>VLOOKUP(M3075,Modelo!$A$2:$C$7,2,0)</f>
        <v>Capital Humano: Bienestar y Desarrollo</v>
      </c>
      <c r="R3075" s="118">
        <f t="array" ref="R3075">INDEX(Modelo!$F$1:$H$37,MATCH(1,(DataBase!Q3075=Modelo!$G$1:$G$37)*(DataBase!B3075=Modelo!$F$1:$F$37),0),3)</f>
        <v>0.17647058823529413</v>
      </c>
      <c r="S3075" s="115">
        <f t="shared" ref="S3075:S3138" si="98">IFERROR(IF(N3075="boolean",IF(K3075="Si",100,0),IF(N3075="scale",IF(K3075=2,100,IF(K3075=1,50,0)),IF(N3075="positivo",100*((K3075-P3075)/(O3075-P3075)),100*(1-((K3075-P3075)/(O3075-P3075)))))),0)</f>
        <v>0</v>
      </c>
      <c r="T3075" s="115">
        <f t="shared" ref="T3075:T3138" si="99">S3075*R3075</f>
        <v>0</v>
      </c>
    </row>
    <row r="3076" spans="1:20" x14ac:dyDescent="0.3">
      <c r="A3076" s="115" t="s">
        <v>327</v>
      </c>
      <c r="B3076" s="115" t="s">
        <v>313</v>
      </c>
      <c r="C3076" s="115" t="s">
        <v>103</v>
      </c>
      <c r="D3076" s="115" t="s">
        <v>86</v>
      </c>
      <c r="E3076" s="115" t="s">
        <v>86</v>
      </c>
      <c r="F3076" s="115" t="s">
        <v>87</v>
      </c>
      <c r="G3076" s="115">
        <v>2005</v>
      </c>
      <c r="H3076" s="115" t="s">
        <v>328</v>
      </c>
      <c r="I3076" s="115">
        <v>10.521119421</v>
      </c>
      <c r="J3076" s="115" t="s">
        <v>46</v>
      </c>
      <c r="K3076" s="115" t="str">
        <f>INDEX(DatosProcesados!$A$1:$BF$101,MATCH(DataBase!A3076,DatosProcesados!$A$1:$A$101,0),MATCH(DataBase!J3076,DatosProcesados!$A$1:$BF$1,0))</f>
        <v>No informa</v>
      </c>
      <c r="L3076" s="115" t="str">
        <f>INDEX(Modelo!$A$9:$D$89,MATCH(DataBase!$J3076,Modelo!$A$9:$A$89,0),MATCH(DataBase!L$1,Modelo!$A$9:$D$9,0))</f>
        <v xml:space="preserve">Impacto social </v>
      </c>
      <c r="M3076" s="115" t="str">
        <f>INDEX(Modelo!$A$9:$D$89,MATCH(DataBase!$J3076,Modelo!$A$9:$A$89,0),MATCH(DataBase!M$1,Modelo!$A$9:$D$9,0))</f>
        <v>Pilar 4</v>
      </c>
      <c r="N3076" s="115" t="str">
        <f>INDEX(Modelo!$A$9:$D$89,MATCH(DataBase!$J3076,Modelo!$A$9:$A$89,0),MATCH(DataBase!N$1,Modelo!$A$9:$D$9,0))</f>
        <v>negativo</v>
      </c>
      <c r="O3076" s="115">
        <f t="array" ref="O3076">IF(N3076="negativo",INDEX($AD$3:$AG$51,MATCH(1,($B3076=$AD$3:$AD$51)*($J3076=$AE$3:$AE$51),0),3),IF(N3076="positivo",INDEX($AD$55:$AG$109,MATCH(1,($B3076=$AD$55:$AD$109)*($J3076=$AE$55:$AE$109),0),3)))</f>
        <v>43.406314819082738</v>
      </c>
      <c r="P3076" s="115">
        <f t="array" ref="P3076">IF(N3076="negativo",INDEX($AD$3:$AG$51,MATCH(1,($B3076=$AD$3:$AD$51)*($J3076=$AE$3:$AE$51),0),4),IF(N3076="positivo",INDEX($AD$55:$AG$109,MATCH(1,($B3076=$AD$55:$AD$109)*($J3076=$AE$55:$AE$109),0),4)))</f>
        <v>28.927203065134101</v>
      </c>
      <c r="Q3076" s="115" t="str">
        <f>VLOOKUP(M3076,Modelo!$A$2:$C$7,2,0)</f>
        <v>Capital Humano: Bienestar y Desarrollo</v>
      </c>
      <c r="R3076" s="118">
        <f t="array" ref="R3076">INDEX(Modelo!$F$1:$H$37,MATCH(1,(DataBase!Q3076=Modelo!$G$1:$G$37)*(DataBase!B3076=Modelo!$F$1:$F$37),0),3)</f>
        <v>0.17647058823529413</v>
      </c>
      <c r="S3076" s="115">
        <f t="shared" si="98"/>
        <v>0</v>
      </c>
      <c r="T3076" s="115">
        <f t="shared" si="99"/>
        <v>0</v>
      </c>
    </row>
    <row r="3077" spans="1:20" x14ac:dyDescent="0.3">
      <c r="A3077" s="115" t="s">
        <v>283</v>
      </c>
      <c r="B3077" s="115" t="s">
        <v>216</v>
      </c>
      <c r="C3077" s="115" t="s">
        <v>103</v>
      </c>
      <c r="D3077" s="115" t="s">
        <v>86</v>
      </c>
      <c r="E3077" s="115" t="s">
        <v>86</v>
      </c>
      <c r="F3077" s="115" t="s">
        <v>87</v>
      </c>
      <c r="G3077" s="115">
        <v>1958</v>
      </c>
      <c r="H3077" s="115" t="s">
        <v>125</v>
      </c>
      <c r="I3077" s="115">
        <v>2.0172595470000001</v>
      </c>
      <c r="J3077" s="115" t="s">
        <v>46</v>
      </c>
      <c r="K3077" s="115" t="str">
        <f>INDEX(DatosProcesados!$A$1:$BF$101,MATCH(DataBase!A3077,DatosProcesados!$A$1:$A$101,0),MATCH(DataBase!J3077,DatosProcesados!$A$1:$BF$1,0))</f>
        <v>No informa</v>
      </c>
      <c r="L3077" s="115" t="str">
        <f>INDEX(Modelo!$A$9:$D$89,MATCH(DataBase!$J3077,Modelo!$A$9:$A$89,0),MATCH(DataBase!L$1,Modelo!$A$9:$D$9,0))</f>
        <v xml:space="preserve">Impacto social </v>
      </c>
      <c r="M3077" s="115" t="str">
        <f>INDEX(Modelo!$A$9:$D$89,MATCH(DataBase!$J3077,Modelo!$A$9:$A$89,0),MATCH(DataBase!M$1,Modelo!$A$9:$D$9,0))</f>
        <v>Pilar 4</v>
      </c>
      <c r="N3077" s="115" t="str">
        <f>INDEX(Modelo!$A$9:$D$89,MATCH(DataBase!$J3077,Modelo!$A$9:$A$89,0),MATCH(DataBase!N$1,Modelo!$A$9:$D$9,0))</f>
        <v>negativo</v>
      </c>
      <c r="O3077" s="115">
        <f t="array" ref="O3077">IF(N3077="negativo",INDEX($AD$3:$AG$51,MATCH(1,($B3077=$AD$3:$AD$51)*($J3077=$AE$3:$AE$51),0),3),IF(N3077="positivo",INDEX($AD$55:$AG$109,MATCH(1,($B3077=$AD$55:$AD$109)*($J3077=$AE$55:$AE$109),0),3)))</f>
        <v>2</v>
      </c>
      <c r="P3077" s="115">
        <f t="array" ref="P3077">IF(N3077="negativo",INDEX($AD$3:$AG$51,MATCH(1,($B3077=$AD$3:$AD$51)*($J3077=$AE$3:$AE$51),0),4),IF(N3077="positivo",INDEX($AD$55:$AG$109,MATCH(1,($B3077=$AD$55:$AD$109)*($J3077=$AE$55:$AE$109),0),4)))</f>
        <v>2</v>
      </c>
      <c r="Q3077" s="115" t="str">
        <f>VLOOKUP(M3077,Modelo!$A$2:$C$7,2,0)</f>
        <v>Capital Humano: Bienestar y Desarrollo</v>
      </c>
      <c r="R3077" s="118">
        <f t="array" ref="R3077">INDEX(Modelo!$F$1:$H$37,MATCH(1,(DataBase!Q3077=Modelo!$G$1:$G$37)*(DataBase!B3077=Modelo!$F$1:$F$37),0),3)</f>
        <v>0.21052631578947367</v>
      </c>
      <c r="S3077" s="115">
        <f t="shared" si="98"/>
        <v>0</v>
      </c>
      <c r="T3077" s="115">
        <f t="shared" si="99"/>
        <v>0</v>
      </c>
    </row>
    <row r="3078" spans="1:20" x14ac:dyDescent="0.3">
      <c r="A3078" s="115" t="s">
        <v>188</v>
      </c>
      <c r="B3078" s="115" t="s">
        <v>84</v>
      </c>
      <c r="C3078" s="115" t="s">
        <v>103</v>
      </c>
      <c r="D3078" s="115" t="s">
        <v>86</v>
      </c>
      <c r="E3078" s="115" t="s">
        <v>87</v>
      </c>
      <c r="F3078" s="115" t="s">
        <v>86</v>
      </c>
      <c r="G3078" s="115">
        <v>1974</v>
      </c>
      <c r="H3078" s="115" t="s">
        <v>125</v>
      </c>
      <c r="I3078" s="115">
        <v>2.2729038500000001</v>
      </c>
      <c r="J3078" s="115" t="s">
        <v>46</v>
      </c>
      <c r="K3078" s="115" t="str">
        <f>INDEX(DatosProcesados!$A$1:$BF$101,MATCH(DataBase!A3078,DatosProcesados!$A$1:$A$101,0),MATCH(DataBase!J3078,DatosProcesados!$A$1:$BF$1,0))</f>
        <v xml:space="preserve">No informa </v>
      </c>
      <c r="L3078" s="115" t="str">
        <f>INDEX(Modelo!$A$9:$D$89,MATCH(DataBase!$J3078,Modelo!$A$9:$A$89,0),MATCH(DataBase!L$1,Modelo!$A$9:$D$9,0))</f>
        <v xml:space="preserve">Impacto social </v>
      </c>
      <c r="M3078" s="115" t="str">
        <f>INDEX(Modelo!$A$9:$D$89,MATCH(DataBase!$J3078,Modelo!$A$9:$A$89,0),MATCH(DataBase!M$1,Modelo!$A$9:$D$9,0))</f>
        <v>Pilar 4</v>
      </c>
      <c r="N3078" s="115" t="str">
        <f>INDEX(Modelo!$A$9:$D$89,MATCH(DataBase!$J3078,Modelo!$A$9:$A$89,0),MATCH(DataBase!N$1,Modelo!$A$9:$D$9,0))</f>
        <v>negativo</v>
      </c>
      <c r="O3078" s="115">
        <f t="array" ref="O3078">IF(N3078="negativo",INDEX($AD$3:$AG$51,MATCH(1,($B3078=$AD$3:$AD$51)*($J3078=$AE$3:$AE$51),0),3),IF(N3078="positivo",INDEX($AD$55:$AG$109,MATCH(1,($B3078=$AD$55:$AD$109)*($J3078=$AE$55:$AE$109),0),3)))</f>
        <v>313.66757145138109</v>
      </c>
      <c r="P3078" s="115">
        <f t="array" ref="P3078">IF(N3078="negativo",INDEX($AD$3:$AG$51,MATCH(1,($B3078=$AD$3:$AD$51)*($J3078=$AE$3:$AE$51),0),4),IF(N3078="positivo",INDEX($AD$55:$AG$109,MATCH(1,($B3078=$AD$55:$AD$109)*($J3078=$AE$55:$AE$109),0),4)))</f>
        <v>0.9365590281383035</v>
      </c>
      <c r="Q3078" s="115" t="str">
        <f>VLOOKUP(M3078,Modelo!$A$2:$C$7,2,0)</f>
        <v>Capital Humano: Bienestar y Desarrollo</v>
      </c>
      <c r="R3078" s="118">
        <f t="array" ref="R3078">INDEX(Modelo!$F$1:$H$37,MATCH(1,(DataBase!Q3078=Modelo!$G$1:$G$37)*(DataBase!B3078=Modelo!$F$1:$F$37),0),3)</f>
        <v>0.11764705882352941</v>
      </c>
      <c r="S3078" s="115">
        <f t="shared" si="98"/>
        <v>0</v>
      </c>
      <c r="T3078" s="115">
        <f t="shared" si="99"/>
        <v>0</v>
      </c>
    </row>
    <row r="3079" spans="1:20" x14ac:dyDescent="0.3">
      <c r="A3079" s="115" t="s">
        <v>199</v>
      </c>
      <c r="B3079" s="115" t="s">
        <v>84</v>
      </c>
      <c r="C3079" s="115" t="s">
        <v>103</v>
      </c>
      <c r="D3079" s="115" t="s">
        <v>86</v>
      </c>
      <c r="E3079" s="115" t="s">
        <v>86</v>
      </c>
      <c r="F3079" s="115" t="s">
        <v>87</v>
      </c>
      <c r="G3079" s="115">
        <v>2015</v>
      </c>
      <c r="H3079" s="115" t="s">
        <v>125</v>
      </c>
      <c r="I3079" s="115">
        <v>0.70314701400000001</v>
      </c>
      <c r="J3079" s="115" t="s">
        <v>46</v>
      </c>
      <c r="K3079" s="115" t="str">
        <f>INDEX(DatosProcesados!$A$1:$BF$101,MATCH(DataBase!A3079,DatosProcesados!$A$1:$A$101,0),MATCH(DataBase!J3079,DatosProcesados!$A$1:$BF$1,0))</f>
        <v>No informa</v>
      </c>
      <c r="L3079" s="115" t="str">
        <f>INDEX(Modelo!$A$9:$D$89,MATCH(DataBase!$J3079,Modelo!$A$9:$A$89,0),MATCH(DataBase!L$1,Modelo!$A$9:$D$9,0))</f>
        <v xml:space="preserve">Impacto social </v>
      </c>
      <c r="M3079" s="115" t="str">
        <f>INDEX(Modelo!$A$9:$D$89,MATCH(DataBase!$J3079,Modelo!$A$9:$A$89,0),MATCH(DataBase!M$1,Modelo!$A$9:$D$9,0))</f>
        <v>Pilar 4</v>
      </c>
      <c r="N3079" s="115" t="str">
        <f>INDEX(Modelo!$A$9:$D$89,MATCH(DataBase!$J3079,Modelo!$A$9:$A$89,0),MATCH(DataBase!N$1,Modelo!$A$9:$D$9,0))</f>
        <v>negativo</v>
      </c>
      <c r="O3079" s="115">
        <f t="array" ref="O3079">IF(N3079="negativo",INDEX($AD$3:$AG$51,MATCH(1,($B3079=$AD$3:$AD$51)*($J3079=$AE$3:$AE$51),0),3),IF(N3079="positivo",INDEX($AD$55:$AG$109,MATCH(1,($B3079=$AD$55:$AD$109)*($J3079=$AE$55:$AE$109),0),3)))</f>
        <v>313.66757145138109</v>
      </c>
      <c r="P3079" s="115">
        <f t="array" ref="P3079">IF(N3079="negativo",INDEX($AD$3:$AG$51,MATCH(1,($B3079=$AD$3:$AD$51)*($J3079=$AE$3:$AE$51),0),4),IF(N3079="positivo",INDEX($AD$55:$AG$109,MATCH(1,($B3079=$AD$55:$AD$109)*($J3079=$AE$55:$AE$109),0),4)))</f>
        <v>0.9365590281383035</v>
      </c>
      <c r="Q3079" s="115" t="str">
        <f>VLOOKUP(M3079,Modelo!$A$2:$C$7,2,0)</f>
        <v>Capital Humano: Bienestar y Desarrollo</v>
      </c>
      <c r="R3079" s="118">
        <f t="array" ref="R3079">INDEX(Modelo!$F$1:$H$37,MATCH(1,(DataBase!Q3079=Modelo!$G$1:$G$37)*(DataBase!B3079=Modelo!$F$1:$F$37),0),3)</f>
        <v>0.11764705882352941</v>
      </c>
      <c r="S3079" s="115">
        <f t="shared" si="98"/>
        <v>0</v>
      </c>
      <c r="T3079" s="115">
        <f t="shared" si="99"/>
        <v>0</v>
      </c>
    </row>
    <row r="3080" spans="1:20" x14ac:dyDescent="0.3">
      <c r="A3080" s="115" t="s">
        <v>215</v>
      </c>
      <c r="B3080" s="115" t="s">
        <v>216</v>
      </c>
      <c r="C3080" s="115" t="s">
        <v>97</v>
      </c>
      <c r="D3080" s="115" t="s">
        <v>86</v>
      </c>
      <c r="E3080" s="115" t="s">
        <v>86</v>
      </c>
      <c r="F3080" s="115" t="s">
        <v>86</v>
      </c>
      <c r="G3080" s="115">
        <v>1956</v>
      </c>
      <c r="H3080" s="115" t="s">
        <v>125</v>
      </c>
      <c r="I3080" s="115">
        <v>25.860914507</v>
      </c>
      <c r="J3080" s="115" t="s">
        <v>46</v>
      </c>
      <c r="K3080" s="115" t="str">
        <f>INDEX(DatosProcesados!$A$1:$BF$101,MATCH(DataBase!A3080,DatosProcesados!$A$1:$A$101,0),MATCH(DataBase!J3080,DatosProcesados!$A$1:$BF$1,0))</f>
        <v>No informa</v>
      </c>
      <c r="L3080" s="115" t="str">
        <f>INDEX(Modelo!$A$9:$D$89,MATCH(DataBase!$J3080,Modelo!$A$9:$A$89,0),MATCH(DataBase!L$1,Modelo!$A$9:$D$9,0))</f>
        <v xml:space="preserve">Impacto social </v>
      </c>
      <c r="M3080" s="115" t="str">
        <f>INDEX(Modelo!$A$9:$D$89,MATCH(DataBase!$J3080,Modelo!$A$9:$A$89,0),MATCH(DataBase!M$1,Modelo!$A$9:$D$9,0))</f>
        <v>Pilar 4</v>
      </c>
      <c r="N3080" s="115" t="str">
        <f>INDEX(Modelo!$A$9:$D$89,MATCH(DataBase!$J3080,Modelo!$A$9:$A$89,0),MATCH(DataBase!N$1,Modelo!$A$9:$D$9,0))</f>
        <v>negativo</v>
      </c>
      <c r="O3080" s="115">
        <f t="array" ref="O3080">IF(N3080="negativo",INDEX($AD$3:$AG$51,MATCH(1,($B3080=$AD$3:$AD$51)*($J3080=$AE$3:$AE$51),0),3),IF(N3080="positivo",INDEX($AD$55:$AG$109,MATCH(1,($B3080=$AD$55:$AD$109)*($J3080=$AE$55:$AE$109),0),3)))</f>
        <v>2</v>
      </c>
      <c r="P3080" s="115">
        <f t="array" ref="P3080">IF(N3080="negativo",INDEX($AD$3:$AG$51,MATCH(1,($B3080=$AD$3:$AD$51)*($J3080=$AE$3:$AE$51),0),4),IF(N3080="positivo",INDEX($AD$55:$AG$109,MATCH(1,($B3080=$AD$55:$AD$109)*($J3080=$AE$55:$AE$109),0),4)))</f>
        <v>2</v>
      </c>
      <c r="Q3080" s="115" t="str">
        <f>VLOOKUP(M3080,Modelo!$A$2:$C$7,2,0)</f>
        <v>Capital Humano: Bienestar y Desarrollo</v>
      </c>
      <c r="R3080" s="118">
        <f t="array" ref="R3080">INDEX(Modelo!$F$1:$H$37,MATCH(1,(DataBase!Q3080=Modelo!$G$1:$G$37)*(DataBase!B3080=Modelo!$F$1:$F$37),0),3)</f>
        <v>0.21052631578947367</v>
      </c>
      <c r="S3080" s="115">
        <f t="shared" si="98"/>
        <v>0</v>
      </c>
      <c r="T3080" s="115">
        <f t="shared" si="99"/>
        <v>0</v>
      </c>
    </row>
    <row r="3081" spans="1:20" x14ac:dyDescent="0.3">
      <c r="A3081" s="115" t="s">
        <v>257</v>
      </c>
      <c r="B3081" s="115" t="s">
        <v>216</v>
      </c>
      <c r="C3081" s="115" t="s">
        <v>97</v>
      </c>
      <c r="D3081" s="115" t="s">
        <v>86</v>
      </c>
      <c r="E3081" s="115" t="s">
        <v>87</v>
      </c>
      <c r="F3081" s="115" t="s">
        <v>87</v>
      </c>
      <c r="G3081" s="115">
        <v>1898</v>
      </c>
      <c r="H3081" s="115" t="s">
        <v>167</v>
      </c>
      <c r="I3081" s="115">
        <v>2.4260392159999999</v>
      </c>
      <c r="J3081" s="115" t="s">
        <v>46</v>
      </c>
      <c r="K3081" s="115" t="str">
        <f>INDEX(DatosProcesados!$A$1:$BF$101,MATCH(DataBase!A3081,DatosProcesados!$A$1:$A$101,0),MATCH(DataBase!J3081,DatosProcesados!$A$1:$BF$1,0))</f>
        <v>No informa</v>
      </c>
      <c r="L3081" s="115" t="str">
        <f>INDEX(Modelo!$A$9:$D$89,MATCH(DataBase!$J3081,Modelo!$A$9:$A$89,0),MATCH(DataBase!L$1,Modelo!$A$9:$D$9,0))</f>
        <v xml:space="preserve">Impacto social </v>
      </c>
      <c r="M3081" s="115" t="str">
        <f>INDEX(Modelo!$A$9:$D$89,MATCH(DataBase!$J3081,Modelo!$A$9:$A$89,0),MATCH(DataBase!M$1,Modelo!$A$9:$D$9,0))</f>
        <v>Pilar 4</v>
      </c>
      <c r="N3081" s="115" t="str">
        <f>INDEX(Modelo!$A$9:$D$89,MATCH(DataBase!$J3081,Modelo!$A$9:$A$89,0),MATCH(DataBase!N$1,Modelo!$A$9:$D$9,0))</f>
        <v>negativo</v>
      </c>
      <c r="O3081" s="115">
        <f t="array" ref="O3081">IF(N3081="negativo",INDEX($AD$3:$AG$51,MATCH(1,($B3081=$AD$3:$AD$51)*($J3081=$AE$3:$AE$51),0),3),IF(N3081="positivo",INDEX($AD$55:$AG$109,MATCH(1,($B3081=$AD$55:$AD$109)*($J3081=$AE$55:$AE$109),0),3)))</f>
        <v>2</v>
      </c>
      <c r="P3081" s="115">
        <f t="array" ref="P3081">IF(N3081="negativo",INDEX($AD$3:$AG$51,MATCH(1,($B3081=$AD$3:$AD$51)*($J3081=$AE$3:$AE$51),0),4),IF(N3081="positivo",INDEX($AD$55:$AG$109,MATCH(1,($B3081=$AD$55:$AD$109)*($J3081=$AE$55:$AE$109),0),4)))</f>
        <v>2</v>
      </c>
      <c r="Q3081" s="115" t="str">
        <f>VLOOKUP(M3081,Modelo!$A$2:$C$7,2,0)</f>
        <v>Capital Humano: Bienestar y Desarrollo</v>
      </c>
      <c r="R3081" s="118">
        <f t="array" ref="R3081">INDEX(Modelo!$F$1:$H$37,MATCH(1,(DataBase!Q3081=Modelo!$G$1:$G$37)*(DataBase!B3081=Modelo!$F$1:$F$37),0),3)</f>
        <v>0.21052631578947367</v>
      </c>
      <c r="S3081" s="115">
        <f t="shared" si="98"/>
        <v>0</v>
      </c>
      <c r="T3081" s="115">
        <f t="shared" si="99"/>
        <v>0</v>
      </c>
    </row>
    <row r="3082" spans="1:20" x14ac:dyDescent="0.3">
      <c r="A3082" s="115" t="s">
        <v>301</v>
      </c>
      <c r="B3082" s="115" t="s">
        <v>216</v>
      </c>
      <c r="C3082" s="115" t="s">
        <v>103</v>
      </c>
      <c r="D3082" s="115" t="s">
        <v>86</v>
      </c>
      <c r="E3082" s="115" t="s">
        <v>87</v>
      </c>
      <c r="F3082" s="115" t="s">
        <v>86</v>
      </c>
      <c r="G3082" s="115">
        <v>1998</v>
      </c>
      <c r="H3082" s="115" t="s">
        <v>125</v>
      </c>
      <c r="I3082" s="115">
        <v>1.697301486</v>
      </c>
      <c r="J3082" s="115" t="s">
        <v>46</v>
      </c>
      <c r="K3082" s="115" t="str">
        <f>INDEX(DatosProcesados!$A$1:$BF$101,MATCH(DataBase!A3082,DatosProcesados!$A$1:$A$101,0),MATCH(DataBase!J3082,DatosProcesados!$A$1:$BF$1,0))</f>
        <v>No informa</v>
      </c>
      <c r="L3082" s="115" t="str">
        <f>INDEX(Modelo!$A$9:$D$89,MATCH(DataBase!$J3082,Modelo!$A$9:$A$89,0),MATCH(DataBase!L$1,Modelo!$A$9:$D$9,0))</f>
        <v xml:space="preserve">Impacto social </v>
      </c>
      <c r="M3082" s="115" t="str">
        <f>INDEX(Modelo!$A$9:$D$89,MATCH(DataBase!$J3082,Modelo!$A$9:$A$89,0),MATCH(DataBase!M$1,Modelo!$A$9:$D$9,0))</f>
        <v>Pilar 4</v>
      </c>
      <c r="N3082" s="115" t="str">
        <f>INDEX(Modelo!$A$9:$D$89,MATCH(DataBase!$J3082,Modelo!$A$9:$A$89,0),MATCH(DataBase!N$1,Modelo!$A$9:$D$9,0))</f>
        <v>negativo</v>
      </c>
      <c r="O3082" s="115">
        <f t="array" ref="O3082">IF(N3082="negativo",INDEX($AD$3:$AG$51,MATCH(1,($B3082=$AD$3:$AD$51)*($J3082=$AE$3:$AE$51),0),3),IF(N3082="positivo",INDEX($AD$55:$AG$109,MATCH(1,($B3082=$AD$55:$AD$109)*($J3082=$AE$55:$AE$109),0),3)))</f>
        <v>2</v>
      </c>
      <c r="P3082" s="115">
        <f t="array" ref="P3082">IF(N3082="negativo",INDEX($AD$3:$AG$51,MATCH(1,($B3082=$AD$3:$AD$51)*($J3082=$AE$3:$AE$51),0),4),IF(N3082="positivo",INDEX($AD$55:$AG$109,MATCH(1,($B3082=$AD$55:$AD$109)*($J3082=$AE$55:$AE$109),0),4)))</f>
        <v>2</v>
      </c>
      <c r="Q3082" s="115" t="str">
        <f>VLOOKUP(M3082,Modelo!$A$2:$C$7,2,0)</f>
        <v>Capital Humano: Bienestar y Desarrollo</v>
      </c>
      <c r="R3082" s="118">
        <f t="array" ref="R3082">INDEX(Modelo!$F$1:$H$37,MATCH(1,(DataBase!Q3082=Modelo!$G$1:$G$37)*(DataBase!B3082=Modelo!$F$1:$F$37),0),3)</f>
        <v>0.21052631578947367</v>
      </c>
      <c r="S3082" s="115">
        <f t="shared" si="98"/>
        <v>0</v>
      </c>
      <c r="T3082" s="115">
        <f t="shared" si="99"/>
        <v>0</v>
      </c>
    </row>
    <row r="3083" spans="1:20" x14ac:dyDescent="0.3">
      <c r="A3083" s="115" t="s">
        <v>352</v>
      </c>
      <c r="B3083" s="115" t="s">
        <v>313</v>
      </c>
      <c r="C3083" s="115" t="s">
        <v>103</v>
      </c>
      <c r="D3083" s="115" t="s">
        <v>87</v>
      </c>
      <c r="E3083" s="115" t="s">
        <v>87</v>
      </c>
      <c r="F3083" s="115" t="s">
        <v>87</v>
      </c>
      <c r="G3083" s="115">
        <v>1969</v>
      </c>
      <c r="H3083" s="115" t="s">
        <v>353</v>
      </c>
      <c r="I3083" s="115">
        <v>3.188315636</v>
      </c>
      <c r="J3083" s="115" t="s">
        <v>46</v>
      </c>
      <c r="K3083" s="115" t="str">
        <f>INDEX(DatosProcesados!$A$1:$BF$101,MATCH(DataBase!A3083,DatosProcesados!$A$1:$A$101,0),MATCH(DataBase!J3083,DatosProcesados!$A$1:$BF$1,0))</f>
        <v xml:space="preserve">No informa </v>
      </c>
      <c r="L3083" s="115" t="str">
        <f>INDEX(Modelo!$A$9:$D$89,MATCH(DataBase!$J3083,Modelo!$A$9:$A$89,0),MATCH(DataBase!L$1,Modelo!$A$9:$D$9,0))</f>
        <v xml:space="preserve">Impacto social </v>
      </c>
      <c r="M3083" s="115" t="str">
        <f>INDEX(Modelo!$A$9:$D$89,MATCH(DataBase!$J3083,Modelo!$A$9:$A$89,0),MATCH(DataBase!M$1,Modelo!$A$9:$D$9,0))</f>
        <v>Pilar 4</v>
      </c>
      <c r="N3083" s="115" t="str">
        <f>INDEX(Modelo!$A$9:$D$89,MATCH(DataBase!$J3083,Modelo!$A$9:$A$89,0),MATCH(DataBase!N$1,Modelo!$A$9:$D$9,0))</f>
        <v>negativo</v>
      </c>
      <c r="O3083" s="115">
        <f t="array" ref="O3083">IF(N3083="negativo",INDEX($AD$3:$AG$51,MATCH(1,($B3083=$AD$3:$AD$51)*($J3083=$AE$3:$AE$51),0),3),IF(N3083="positivo",INDEX($AD$55:$AG$109,MATCH(1,($B3083=$AD$55:$AD$109)*($J3083=$AE$55:$AE$109),0),3)))</f>
        <v>43.406314819082738</v>
      </c>
      <c r="P3083" s="115">
        <f t="array" ref="P3083">IF(N3083="negativo",INDEX($AD$3:$AG$51,MATCH(1,($B3083=$AD$3:$AD$51)*($J3083=$AE$3:$AE$51),0),4),IF(N3083="positivo",INDEX($AD$55:$AG$109,MATCH(1,($B3083=$AD$55:$AD$109)*($J3083=$AE$55:$AE$109),0),4)))</f>
        <v>28.927203065134101</v>
      </c>
      <c r="Q3083" s="115" t="str">
        <f>VLOOKUP(M3083,Modelo!$A$2:$C$7,2,0)</f>
        <v>Capital Humano: Bienestar y Desarrollo</v>
      </c>
      <c r="R3083" s="118">
        <f t="array" ref="R3083">INDEX(Modelo!$F$1:$H$37,MATCH(1,(DataBase!Q3083=Modelo!$G$1:$G$37)*(DataBase!B3083=Modelo!$F$1:$F$37),0),3)</f>
        <v>0.17647058823529413</v>
      </c>
      <c r="S3083" s="115">
        <f t="shared" si="98"/>
        <v>0</v>
      </c>
      <c r="T3083" s="115">
        <f t="shared" si="99"/>
        <v>0</v>
      </c>
    </row>
    <row r="3084" spans="1:20" x14ac:dyDescent="0.3">
      <c r="A3084" s="115" t="s">
        <v>427</v>
      </c>
      <c r="B3084" s="115" t="s">
        <v>407</v>
      </c>
      <c r="C3084" s="115" t="s">
        <v>103</v>
      </c>
      <c r="D3084" s="115" t="s">
        <v>86</v>
      </c>
      <c r="E3084" s="115" t="s">
        <v>86</v>
      </c>
      <c r="F3084" s="115" t="s">
        <v>87</v>
      </c>
      <c r="G3084" s="115">
        <v>2020</v>
      </c>
      <c r="H3084" s="115" t="s">
        <v>428</v>
      </c>
      <c r="I3084" s="115">
        <v>1.943851598</v>
      </c>
      <c r="J3084" s="115" t="s">
        <v>46</v>
      </c>
      <c r="K3084" s="115" t="str">
        <f>INDEX(DatosProcesados!$A$1:$BF$101,MATCH(DataBase!A3084,DatosProcesados!$A$1:$A$101,0),MATCH(DataBase!J3084,DatosProcesados!$A$1:$BF$1,0))</f>
        <v>No informa</v>
      </c>
      <c r="L3084" s="115" t="str">
        <f>INDEX(Modelo!$A$9:$D$89,MATCH(DataBase!$J3084,Modelo!$A$9:$A$89,0),MATCH(DataBase!L$1,Modelo!$A$9:$D$9,0))</f>
        <v xml:space="preserve">Impacto social </v>
      </c>
      <c r="M3084" s="115" t="str">
        <f>INDEX(Modelo!$A$9:$D$89,MATCH(DataBase!$J3084,Modelo!$A$9:$A$89,0),MATCH(DataBase!M$1,Modelo!$A$9:$D$9,0))</f>
        <v>Pilar 4</v>
      </c>
      <c r="N3084" s="115" t="str">
        <f>INDEX(Modelo!$A$9:$D$89,MATCH(DataBase!$J3084,Modelo!$A$9:$A$89,0),MATCH(DataBase!N$1,Modelo!$A$9:$D$9,0))</f>
        <v>negativo</v>
      </c>
      <c r="O3084" s="115">
        <f t="array" ref="O3084">IF(N3084="negativo",INDEX($AD$3:$AG$51,MATCH(1,($B3084=$AD$3:$AD$51)*($J3084=$AE$3:$AE$51),0),3),IF(N3084="positivo",INDEX($AD$55:$AG$109,MATCH(1,($B3084=$AD$55:$AD$109)*($J3084=$AE$55:$AE$109),0),3)))</f>
        <v>24.334600760456272</v>
      </c>
      <c r="P3084" s="115">
        <f t="array" ref="P3084">IF(N3084="negativo",INDEX($AD$3:$AG$51,MATCH(1,($B3084=$AD$3:$AD$51)*($J3084=$AE$3:$AE$51),0),4),IF(N3084="positivo",INDEX($AD$55:$AG$109,MATCH(1,($B3084=$AD$55:$AD$109)*($J3084=$AE$55:$AE$109),0),4)))</f>
        <v>23.321262286601137</v>
      </c>
      <c r="Q3084" s="115" t="str">
        <f>VLOOKUP(M3084,Modelo!$A$2:$C$7,2,0)</f>
        <v>Capital Humano: Bienestar y Desarrollo</v>
      </c>
      <c r="R3084" s="118">
        <f t="array" ref="R3084">INDEX(Modelo!$F$1:$H$37,MATCH(1,(DataBase!Q3084=Modelo!$G$1:$G$37)*(DataBase!B3084=Modelo!$F$1:$F$37),0),3)</f>
        <v>0.19230769230769232</v>
      </c>
      <c r="S3084" s="115">
        <f t="shared" si="98"/>
        <v>0</v>
      </c>
      <c r="T3084" s="115">
        <f t="shared" si="99"/>
        <v>0</v>
      </c>
    </row>
    <row r="3085" spans="1:20" x14ac:dyDescent="0.3">
      <c r="A3085" s="115" t="s">
        <v>333</v>
      </c>
      <c r="B3085" s="115" t="s">
        <v>313</v>
      </c>
      <c r="C3085" s="115" t="s">
        <v>103</v>
      </c>
      <c r="D3085" s="115" t="s">
        <v>86</v>
      </c>
      <c r="E3085" s="115" t="s">
        <v>86</v>
      </c>
      <c r="F3085" s="115" t="s">
        <v>87</v>
      </c>
      <c r="G3085" s="115">
        <v>1952</v>
      </c>
      <c r="H3085" s="115" t="s">
        <v>177</v>
      </c>
      <c r="I3085" s="115">
        <v>5.9910971069999999</v>
      </c>
      <c r="J3085" s="115" t="s">
        <v>46</v>
      </c>
      <c r="K3085" s="115" t="str">
        <f>INDEX(DatosProcesados!$A$1:$BF$101,MATCH(DataBase!A3085,DatosProcesados!$A$1:$A$101,0),MATCH(DataBase!J3085,DatosProcesados!$A$1:$BF$1,0))</f>
        <v xml:space="preserve">No informa </v>
      </c>
      <c r="L3085" s="115" t="str">
        <f>INDEX(Modelo!$A$9:$D$89,MATCH(DataBase!$J3085,Modelo!$A$9:$A$89,0),MATCH(DataBase!L$1,Modelo!$A$9:$D$9,0))</f>
        <v xml:space="preserve">Impacto social </v>
      </c>
      <c r="M3085" s="115" t="str">
        <f>INDEX(Modelo!$A$9:$D$89,MATCH(DataBase!$J3085,Modelo!$A$9:$A$89,0),MATCH(DataBase!M$1,Modelo!$A$9:$D$9,0))</f>
        <v>Pilar 4</v>
      </c>
      <c r="N3085" s="115" t="str">
        <f>INDEX(Modelo!$A$9:$D$89,MATCH(DataBase!$J3085,Modelo!$A$9:$A$89,0),MATCH(DataBase!N$1,Modelo!$A$9:$D$9,0))</f>
        <v>negativo</v>
      </c>
      <c r="O3085" s="115">
        <f t="array" ref="O3085">IF(N3085="negativo",INDEX($AD$3:$AG$51,MATCH(1,($B3085=$AD$3:$AD$51)*($J3085=$AE$3:$AE$51),0),3),IF(N3085="positivo",INDEX($AD$55:$AG$109,MATCH(1,($B3085=$AD$55:$AD$109)*($J3085=$AE$55:$AE$109),0),3)))</f>
        <v>43.406314819082738</v>
      </c>
      <c r="P3085" s="115">
        <f t="array" ref="P3085">IF(N3085="negativo",INDEX($AD$3:$AG$51,MATCH(1,($B3085=$AD$3:$AD$51)*($J3085=$AE$3:$AE$51),0),4),IF(N3085="positivo",INDEX($AD$55:$AG$109,MATCH(1,($B3085=$AD$55:$AD$109)*($J3085=$AE$55:$AE$109),0),4)))</f>
        <v>28.927203065134101</v>
      </c>
      <c r="Q3085" s="115" t="str">
        <f>VLOOKUP(M3085,Modelo!$A$2:$C$7,2,0)</f>
        <v>Capital Humano: Bienestar y Desarrollo</v>
      </c>
      <c r="R3085" s="118">
        <f t="array" ref="R3085">INDEX(Modelo!$F$1:$H$37,MATCH(1,(DataBase!Q3085=Modelo!$G$1:$G$37)*(DataBase!B3085=Modelo!$F$1:$F$37),0),3)</f>
        <v>0.17647058823529413</v>
      </c>
      <c r="S3085" s="115">
        <f t="shared" si="98"/>
        <v>0</v>
      </c>
      <c r="T3085" s="115">
        <f t="shared" si="99"/>
        <v>0</v>
      </c>
    </row>
    <row r="3086" spans="1:20" x14ac:dyDescent="0.3">
      <c r="A3086" s="115" t="s">
        <v>371</v>
      </c>
      <c r="B3086" s="115" t="s">
        <v>313</v>
      </c>
      <c r="C3086" s="115" t="s">
        <v>103</v>
      </c>
      <c r="D3086" s="115" t="s">
        <v>87</v>
      </c>
      <c r="E3086" s="115" t="s">
        <v>86</v>
      </c>
      <c r="F3086" s="115" t="s">
        <v>87</v>
      </c>
      <c r="G3086" s="115">
        <v>1977</v>
      </c>
      <c r="H3086" s="115" t="s">
        <v>281</v>
      </c>
      <c r="I3086" s="115">
        <v>2.002301595</v>
      </c>
      <c r="J3086" s="115" t="s">
        <v>46</v>
      </c>
      <c r="K3086" s="115" t="str">
        <f>INDEX(DatosProcesados!$A$1:$BF$101,MATCH(DataBase!A3086,DatosProcesados!$A$1:$A$101,0),MATCH(DataBase!J3086,DatosProcesados!$A$1:$BF$1,0))</f>
        <v xml:space="preserve">No informa </v>
      </c>
      <c r="L3086" s="115" t="str">
        <f>INDEX(Modelo!$A$9:$D$89,MATCH(DataBase!$J3086,Modelo!$A$9:$A$89,0),MATCH(DataBase!L$1,Modelo!$A$9:$D$9,0))</f>
        <v xml:space="preserve">Impacto social </v>
      </c>
      <c r="M3086" s="115" t="str">
        <f>INDEX(Modelo!$A$9:$D$89,MATCH(DataBase!$J3086,Modelo!$A$9:$A$89,0),MATCH(DataBase!M$1,Modelo!$A$9:$D$9,0))</f>
        <v>Pilar 4</v>
      </c>
      <c r="N3086" s="115" t="str">
        <f>INDEX(Modelo!$A$9:$D$89,MATCH(DataBase!$J3086,Modelo!$A$9:$A$89,0),MATCH(DataBase!N$1,Modelo!$A$9:$D$9,0))</f>
        <v>negativo</v>
      </c>
      <c r="O3086" s="115">
        <f t="array" ref="O3086">IF(N3086="negativo",INDEX($AD$3:$AG$51,MATCH(1,($B3086=$AD$3:$AD$51)*($J3086=$AE$3:$AE$51),0),3),IF(N3086="positivo",INDEX($AD$55:$AG$109,MATCH(1,($B3086=$AD$55:$AD$109)*($J3086=$AE$55:$AE$109),0),3)))</f>
        <v>43.406314819082738</v>
      </c>
      <c r="P3086" s="115">
        <f t="array" ref="P3086">IF(N3086="negativo",INDEX($AD$3:$AG$51,MATCH(1,($B3086=$AD$3:$AD$51)*($J3086=$AE$3:$AE$51),0),4),IF(N3086="positivo",INDEX($AD$55:$AG$109,MATCH(1,($B3086=$AD$55:$AD$109)*($J3086=$AE$55:$AE$109),0),4)))</f>
        <v>28.927203065134101</v>
      </c>
      <c r="Q3086" s="115" t="str">
        <f>VLOOKUP(M3086,Modelo!$A$2:$C$7,2,0)</f>
        <v>Capital Humano: Bienestar y Desarrollo</v>
      </c>
      <c r="R3086" s="118">
        <f t="array" ref="R3086">INDEX(Modelo!$F$1:$H$37,MATCH(1,(DataBase!Q3086=Modelo!$G$1:$G$37)*(DataBase!B3086=Modelo!$F$1:$F$37),0),3)</f>
        <v>0.17647058823529413</v>
      </c>
      <c r="S3086" s="115">
        <f t="shared" si="98"/>
        <v>0</v>
      </c>
      <c r="T3086" s="115">
        <f t="shared" si="99"/>
        <v>0</v>
      </c>
    </row>
    <row r="3087" spans="1:20" x14ac:dyDescent="0.3">
      <c r="A3087" s="115" t="s">
        <v>469</v>
      </c>
      <c r="B3087" s="115" t="s">
        <v>467</v>
      </c>
      <c r="C3087" s="115" t="s">
        <v>103</v>
      </c>
      <c r="D3087" s="115" t="s">
        <v>87</v>
      </c>
      <c r="E3087" s="115" t="s">
        <v>86</v>
      </c>
      <c r="F3087" s="115" t="s">
        <v>87</v>
      </c>
      <c r="G3087" s="115">
        <v>1971</v>
      </c>
      <c r="H3087" s="115" t="s">
        <v>244</v>
      </c>
      <c r="I3087" s="115">
        <v>2.1567474139999998</v>
      </c>
      <c r="J3087" s="115" t="s">
        <v>46</v>
      </c>
      <c r="K3087" s="115" t="str">
        <f>INDEX(DatosProcesados!$A$1:$BF$101,MATCH(DataBase!A3087,DatosProcesados!$A$1:$A$101,0),MATCH(DataBase!J3087,DatosProcesados!$A$1:$BF$1,0))</f>
        <v>No informa</v>
      </c>
      <c r="L3087" s="115" t="str">
        <f>INDEX(Modelo!$A$9:$D$89,MATCH(DataBase!$J3087,Modelo!$A$9:$A$89,0),MATCH(DataBase!L$1,Modelo!$A$9:$D$9,0))</f>
        <v xml:space="preserve">Impacto social </v>
      </c>
      <c r="M3087" s="115" t="str">
        <f>INDEX(Modelo!$A$9:$D$89,MATCH(DataBase!$J3087,Modelo!$A$9:$A$89,0),MATCH(DataBase!M$1,Modelo!$A$9:$D$9,0))</f>
        <v>Pilar 4</v>
      </c>
      <c r="N3087" s="115" t="str">
        <f>INDEX(Modelo!$A$9:$D$89,MATCH(DataBase!$J3087,Modelo!$A$9:$A$89,0),MATCH(DataBase!N$1,Modelo!$A$9:$D$9,0))</f>
        <v>negativo</v>
      </c>
      <c r="O3087" s="115">
        <f t="array" ref="O3087">IF(N3087="negativo",INDEX($AD$3:$AG$51,MATCH(1,($B3087=$AD$3:$AD$51)*($J3087=$AE$3:$AE$51),0),3),IF(N3087="positivo",INDEX($AD$55:$AG$109,MATCH(1,($B3087=$AD$55:$AD$109)*($J3087=$AE$55:$AE$109),0),3)))</f>
        <v>112.97826363289691</v>
      </c>
      <c r="P3087" s="115">
        <f t="array" ref="P3087">IF(N3087="negativo",INDEX($AD$3:$AG$51,MATCH(1,($B3087=$AD$3:$AD$51)*($J3087=$AE$3:$AE$51),0),4),IF(N3087="positivo",INDEX($AD$55:$AG$109,MATCH(1,($B3087=$AD$55:$AD$109)*($J3087=$AE$55:$AE$109),0),4)))</f>
        <v>112.97826363289691</v>
      </c>
      <c r="Q3087" s="115" t="str">
        <f>VLOOKUP(M3087,Modelo!$A$2:$C$7,2,0)</f>
        <v>Capital Humano: Bienestar y Desarrollo</v>
      </c>
      <c r="R3087" s="118">
        <f t="array" ref="R3087">INDEX(Modelo!$F$1:$H$37,MATCH(1,(DataBase!Q3087=Modelo!$G$1:$G$37)*(DataBase!B3087=Modelo!$F$1:$F$37),0),3)</f>
        <v>0.14285714285714285</v>
      </c>
      <c r="S3087" s="115">
        <f t="shared" si="98"/>
        <v>0</v>
      </c>
      <c r="T3087" s="115">
        <f t="shared" si="99"/>
        <v>0</v>
      </c>
    </row>
    <row r="3088" spans="1:20" x14ac:dyDescent="0.3">
      <c r="A3088" s="115" t="s">
        <v>357</v>
      </c>
      <c r="B3088" s="115" t="s">
        <v>313</v>
      </c>
      <c r="C3088" s="115" t="s">
        <v>103</v>
      </c>
      <c r="D3088" s="115" t="s">
        <v>86</v>
      </c>
      <c r="E3088" s="115" t="s">
        <v>86</v>
      </c>
      <c r="F3088" s="115" t="s">
        <v>87</v>
      </c>
      <c r="G3088" s="115">
        <v>2009</v>
      </c>
      <c r="H3088" s="115" t="s">
        <v>358</v>
      </c>
      <c r="I3088" s="115">
        <v>2.8694480090000001</v>
      </c>
      <c r="J3088" s="115" t="s">
        <v>46</v>
      </c>
      <c r="K3088" s="115" t="str">
        <f>INDEX(DatosProcesados!$A$1:$BF$101,MATCH(DataBase!A3088,DatosProcesados!$A$1:$A$101,0),MATCH(DataBase!J3088,DatosProcesados!$A$1:$BF$1,0))</f>
        <v xml:space="preserve">No informa </v>
      </c>
      <c r="L3088" s="115" t="str">
        <f>INDEX(Modelo!$A$9:$D$89,MATCH(DataBase!$J3088,Modelo!$A$9:$A$89,0),MATCH(DataBase!L$1,Modelo!$A$9:$D$9,0))</f>
        <v xml:space="preserve">Impacto social </v>
      </c>
      <c r="M3088" s="115" t="str">
        <f>INDEX(Modelo!$A$9:$D$89,MATCH(DataBase!$J3088,Modelo!$A$9:$A$89,0),MATCH(DataBase!M$1,Modelo!$A$9:$D$9,0))</f>
        <v>Pilar 4</v>
      </c>
      <c r="N3088" s="115" t="str">
        <f>INDEX(Modelo!$A$9:$D$89,MATCH(DataBase!$J3088,Modelo!$A$9:$A$89,0),MATCH(DataBase!N$1,Modelo!$A$9:$D$9,0))</f>
        <v>negativo</v>
      </c>
      <c r="O3088" s="115">
        <f t="array" ref="O3088">IF(N3088="negativo",INDEX($AD$3:$AG$51,MATCH(1,($B3088=$AD$3:$AD$51)*($J3088=$AE$3:$AE$51),0),3),IF(N3088="positivo",INDEX($AD$55:$AG$109,MATCH(1,($B3088=$AD$55:$AD$109)*($J3088=$AE$55:$AE$109),0),3)))</f>
        <v>43.406314819082738</v>
      </c>
      <c r="P3088" s="115">
        <f t="array" ref="P3088">IF(N3088="negativo",INDEX($AD$3:$AG$51,MATCH(1,($B3088=$AD$3:$AD$51)*($J3088=$AE$3:$AE$51),0),4),IF(N3088="positivo",INDEX($AD$55:$AG$109,MATCH(1,($B3088=$AD$55:$AD$109)*($J3088=$AE$55:$AE$109),0),4)))</f>
        <v>28.927203065134101</v>
      </c>
      <c r="Q3088" s="115" t="str">
        <f>VLOOKUP(M3088,Modelo!$A$2:$C$7,2,0)</f>
        <v>Capital Humano: Bienestar y Desarrollo</v>
      </c>
      <c r="R3088" s="118">
        <f t="array" ref="R3088">INDEX(Modelo!$F$1:$H$37,MATCH(1,(DataBase!Q3088=Modelo!$G$1:$G$37)*(DataBase!B3088=Modelo!$F$1:$F$37),0),3)</f>
        <v>0.17647058823529413</v>
      </c>
      <c r="S3088" s="115">
        <f t="shared" si="98"/>
        <v>0</v>
      </c>
      <c r="T3088" s="115">
        <f t="shared" si="99"/>
        <v>0</v>
      </c>
    </row>
    <row r="3089" spans="1:20" x14ac:dyDescent="0.3">
      <c r="A3089" s="115" t="s">
        <v>355</v>
      </c>
      <c r="B3089" s="115" t="s">
        <v>313</v>
      </c>
      <c r="C3089" s="115" t="s">
        <v>103</v>
      </c>
      <c r="D3089" s="115" t="s">
        <v>87</v>
      </c>
      <c r="E3089" s="115" t="s">
        <v>86</v>
      </c>
      <c r="F3089" s="115" t="s">
        <v>86</v>
      </c>
      <c r="G3089" s="115">
        <v>1934</v>
      </c>
      <c r="H3089" s="115" t="s">
        <v>125</v>
      </c>
      <c r="I3089" s="115">
        <v>3.134365769</v>
      </c>
      <c r="J3089" s="115" t="s">
        <v>46</v>
      </c>
      <c r="K3089" s="115" t="str">
        <f>INDEX(DatosProcesados!$A$1:$BF$101,MATCH(DataBase!A3089,DatosProcesados!$A$1:$A$101,0),MATCH(DataBase!J3089,DatosProcesados!$A$1:$BF$1,0))</f>
        <v xml:space="preserve">No informa </v>
      </c>
      <c r="L3089" s="115" t="str">
        <f>INDEX(Modelo!$A$9:$D$89,MATCH(DataBase!$J3089,Modelo!$A$9:$A$89,0),MATCH(DataBase!L$1,Modelo!$A$9:$D$9,0))</f>
        <v xml:space="preserve">Impacto social </v>
      </c>
      <c r="M3089" s="115" t="str">
        <f>INDEX(Modelo!$A$9:$D$89,MATCH(DataBase!$J3089,Modelo!$A$9:$A$89,0),MATCH(DataBase!M$1,Modelo!$A$9:$D$9,0))</f>
        <v>Pilar 4</v>
      </c>
      <c r="N3089" s="115" t="str">
        <f>INDEX(Modelo!$A$9:$D$89,MATCH(DataBase!$J3089,Modelo!$A$9:$A$89,0),MATCH(DataBase!N$1,Modelo!$A$9:$D$9,0))</f>
        <v>negativo</v>
      </c>
      <c r="O3089" s="115">
        <f t="array" ref="O3089">IF(N3089="negativo",INDEX($AD$3:$AG$51,MATCH(1,($B3089=$AD$3:$AD$51)*($J3089=$AE$3:$AE$51),0),3),IF(N3089="positivo",INDEX($AD$55:$AG$109,MATCH(1,($B3089=$AD$55:$AD$109)*($J3089=$AE$55:$AE$109),0),3)))</f>
        <v>43.406314819082738</v>
      </c>
      <c r="P3089" s="115">
        <f t="array" ref="P3089">IF(N3089="negativo",INDEX($AD$3:$AG$51,MATCH(1,($B3089=$AD$3:$AD$51)*($J3089=$AE$3:$AE$51),0),4),IF(N3089="positivo",INDEX($AD$55:$AG$109,MATCH(1,($B3089=$AD$55:$AD$109)*($J3089=$AE$55:$AE$109),0),4)))</f>
        <v>28.927203065134101</v>
      </c>
      <c r="Q3089" s="115" t="str">
        <f>VLOOKUP(M3089,Modelo!$A$2:$C$7,2,0)</f>
        <v>Capital Humano: Bienestar y Desarrollo</v>
      </c>
      <c r="R3089" s="118">
        <f t="array" ref="R3089">INDEX(Modelo!$F$1:$H$37,MATCH(1,(DataBase!Q3089=Modelo!$G$1:$G$37)*(DataBase!B3089=Modelo!$F$1:$F$37),0),3)</f>
        <v>0.17647058823529413</v>
      </c>
      <c r="S3089" s="115">
        <f t="shared" si="98"/>
        <v>0</v>
      </c>
      <c r="T3089" s="115">
        <f t="shared" si="99"/>
        <v>0</v>
      </c>
    </row>
    <row r="3090" spans="1:20" x14ac:dyDescent="0.3">
      <c r="A3090" s="115" t="s">
        <v>129</v>
      </c>
      <c r="B3090" s="115" t="s">
        <v>84</v>
      </c>
      <c r="C3090" s="115" t="s">
        <v>97</v>
      </c>
      <c r="D3090" s="115" t="s">
        <v>86</v>
      </c>
      <c r="E3090" s="115" t="s">
        <v>87</v>
      </c>
      <c r="F3090" s="115" t="s">
        <v>87</v>
      </c>
      <c r="G3090" s="115">
        <v>1924</v>
      </c>
      <c r="H3090" s="115" t="s">
        <v>130</v>
      </c>
      <c r="I3090" s="115">
        <v>6.6721791020000003</v>
      </c>
      <c r="J3090" s="115" t="s">
        <v>46</v>
      </c>
      <c r="K3090" s="115" t="str">
        <f>INDEX(DatosProcesados!$A$1:$BF$101,MATCH(DataBase!A3090,DatosProcesados!$A$1:$A$101,0),MATCH(DataBase!J3090,DatosProcesados!$A$1:$BF$1,0))</f>
        <v xml:space="preserve">No informa </v>
      </c>
      <c r="L3090" s="115" t="str">
        <f>INDEX(Modelo!$A$9:$D$89,MATCH(DataBase!$J3090,Modelo!$A$9:$A$89,0),MATCH(DataBase!L$1,Modelo!$A$9:$D$9,0))</f>
        <v xml:space="preserve">Impacto social </v>
      </c>
      <c r="M3090" s="115" t="str">
        <f>INDEX(Modelo!$A$9:$D$89,MATCH(DataBase!$J3090,Modelo!$A$9:$A$89,0),MATCH(DataBase!M$1,Modelo!$A$9:$D$9,0))</f>
        <v>Pilar 4</v>
      </c>
      <c r="N3090" s="115" t="str">
        <f>INDEX(Modelo!$A$9:$D$89,MATCH(DataBase!$J3090,Modelo!$A$9:$A$89,0),MATCH(DataBase!N$1,Modelo!$A$9:$D$9,0))</f>
        <v>negativo</v>
      </c>
      <c r="O3090" s="115">
        <f t="array" ref="O3090">IF(N3090="negativo",INDEX($AD$3:$AG$51,MATCH(1,($B3090=$AD$3:$AD$51)*($J3090=$AE$3:$AE$51),0),3),IF(N3090="positivo",INDEX($AD$55:$AG$109,MATCH(1,($B3090=$AD$55:$AD$109)*($J3090=$AE$55:$AE$109),0),3)))</f>
        <v>313.66757145138109</v>
      </c>
      <c r="P3090" s="115">
        <f t="array" ref="P3090">IF(N3090="negativo",INDEX($AD$3:$AG$51,MATCH(1,($B3090=$AD$3:$AD$51)*($J3090=$AE$3:$AE$51),0),4),IF(N3090="positivo",INDEX($AD$55:$AG$109,MATCH(1,($B3090=$AD$55:$AD$109)*($J3090=$AE$55:$AE$109),0),4)))</f>
        <v>0.9365590281383035</v>
      </c>
      <c r="Q3090" s="115" t="str">
        <f>VLOOKUP(M3090,Modelo!$A$2:$C$7,2,0)</f>
        <v>Capital Humano: Bienestar y Desarrollo</v>
      </c>
      <c r="R3090" s="118">
        <f t="array" ref="R3090">INDEX(Modelo!$F$1:$H$37,MATCH(1,(DataBase!Q3090=Modelo!$G$1:$G$37)*(DataBase!B3090=Modelo!$F$1:$F$37),0),3)</f>
        <v>0.11764705882352941</v>
      </c>
      <c r="S3090" s="115">
        <f t="shared" si="98"/>
        <v>0</v>
      </c>
      <c r="T3090" s="115">
        <f t="shared" si="99"/>
        <v>0</v>
      </c>
    </row>
    <row r="3091" spans="1:20" x14ac:dyDescent="0.3">
      <c r="A3091" s="115" t="s">
        <v>166</v>
      </c>
      <c r="B3091" s="115" t="s">
        <v>84</v>
      </c>
      <c r="C3091" s="115" t="s">
        <v>103</v>
      </c>
      <c r="D3091" s="115" t="s">
        <v>86</v>
      </c>
      <c r="E3091" s="115" t="s">
        <v>87</v>
      </c>
      <c r="F3091" s="115" t="s">
        <v>87</v>
      </c>
      <c r="G3091" s="115">
        <v>1910</v>
      </c>
      <c r="H3091" s="115" t="s">
        <v>167</v>
      </c>
      <c r="I3091" s="115">
        <v>2.655177809</v>
      </c>
      <c r="J3091" s="115" t="s">
        <v>46</v>
      </c>
      <c r="K3091" s="115" t="str">
        <f>INDEX(DatosProcesados!$A$1:$BF$101,MATCH(DataBase!A3091,DatosProcesados!$A$1:$A$101,0),MATCH(DataBase!J3091,DatosProcesados!$A$1:$BF$1,0))</f>
        <v xml:space="preserve">No informa </v>
      </c>
      <c r="L3091" s="115" t="str">
        <f>INDEX(Modelo!$A$9:$D$89,MATCH(DataBase!$J3091,Modelo!$A$9:$A$89,0),MATCH(DataBase!L$1,Modelo!$A$9:$D$9,0))</f>
        <v xml:space="preserve">Impacto social </v>
      </c>
      <c r="M3091" s="115" t="str">
        <f>INDEX(Modelo!$A$9:$D$89,MATCH(DataBase!$J3091,Modelo!$A$9:$A$89,0),MATCH(DataBase!M$1,Modelo!$A$9:$D$9,0))</f>
        <v>Pilar 4</v>
      </c>
      <c r="N3091" s="115" t="str">
        <f>INDEX(Modelo!$A$9:$D$89,MATCH(DataBase!$J3091,Modelo!$A$9:$A$89,0),MATCH(DataBase!N$1,Modelo!$A$9:$D$9,0))</f>
        <v>negativo</v>
      </c>
      <c r="O3091" s="115">
        <f t="array" ref="O3091">IF(N3091="negativo",INDEX($AD$3:$AG$51,MATCH(1,($B3091=$AD$3:$AD$51)*($J3091=$AE$3:$AE$51),0),3),IF(N3091="positivo",INDEX($AD$55:$AG$109,MATCH(1,($B3091=$AD$55:$AD$109)*($J3091=$AE$55:$AE$109),0),3)))</f>
        <v>313.66757145138109</v>
      </c>
      <c r="P3091" s="115">
        <f t="array" ref="P3091">IF(N3091="negativo",INDEX($AD$3:$AG$51,MATCH(1,($B3091=$AD$3:$AD$51)*($J3091=$AE$3:$AE$51),0),4),IF(N3091="positivo",INDEX($AD$55:$AG$109,MATCH(1,($B3091=$AD$55:$AD$109)*($J3091=$AE$55:$AE$109),0),4)))</f>
        <v>0.9365590281383035</v>
      </c>
      <c r="Q3091" s="115" t="str">
        <f>VLOOKUP(M3091,Modelo!$A$2:$C$7,2,0)</f>
        <v>Capital Humano: Bienestar y Desarrollo</v>
      </c>
      <c r="R3091" s="118">
        <f t="array" ref="R3091">INDEX(Modelo!$F$1:$H$37,MATCH(1,(DataBase!Q3091=Modelo!$G$1:$G$37)*(DataBase!B3091=Modelo!$F$1:$F$37),0),3)</f>
        <v>0.11764705882352941</v>
      </c>
      <c r="S3091" s="115">
        <f t="shared" si="98"/>
        <v>0</v>
      </c>
      <c r="T3091" s="115">
        <f t="shared" si="99"/>
        <v>0</v>
      </c>
    </row>
    <row r="3092" spans="1:20" x14ac:dyDescent="0.3">
      <c r="A3092" s="115" t="s">
        <v>312</v>
      </c>
      <c r="B3092" s="115" t="s">
        <v>313</v>
      </c>
      <c r="C3092" s="115" t="s">
        <v>103</v>
      </c>
      <c r="D3092" s="115" t="s">
        <v>86</v>
      </c>
      <c r="E3092" s="115" t="s">
        <v>87</v>
      </c>
      <c r="F3092" s="115" t="s">
        <v>87</v>
      </c>
      <c r="G3092" s="115">
        <v>1968</v>
      </c>
      <c r="H3092" s="115" t="s">
        <v>125</v>
      </c>
      <c r="I3092" s="115">
        <v>24.752011681999999</v>
      </c>
      <c r="J3092" s="115" t="s">
        <v>46</v>
      </c>
      <c r="K3092" s="115">
        <f>INDEX(DatosProcesados!$A$1:$BF$101,MATCH(DataBase!A3092,DatosProcesados!$A$1:$A$101,0),MATCH(DataBase!J3092,DatosProcesados!$A$1:$BF$1,0))</f>
        <v>28.927203065134101</v>
      </c>
      <c r="L3092" s="115" t="str">
        <f>INDEX(Modelo!$A$9:$D$89,MATCH(DataBase!$J3092,Modelo!$A$9:$A$89,0),MATCH(DataBase!L$1,Modelo!$A$9:$D$9,0))</f>
        <v xml:space="preserve">Impacto social </v>
      </c>
      <c r="M3092" s="115" t="str">
        <f>INDEX(Modelo!$A$9:$D$89,MATCH(DataBase!$J3092,Modelo!$A$9:$A$89,0),MATCH(DataBase!M$1,Modelo!$A$9:$D$9,0))</f>
        <v>Pilar 4</v>
      </c>
      <c r="N3092" s="115" t="str">
        <f>INDEX(Modelo!$A$9:$D$89,MATCH(DataBase!$J3092,Modelo!$A$9:$A$89,0),MATCH(DataBase!N$1,Modelo!$A$9:$D$9,0))</f>
        <v>negativo</v>
      </c>
      <c r="O3092" s="115">
        <f t="array" ref="O3092">IF(N3092="negativo",INDEX($AD$3:$AG$51,MATCH(1,($B3092=$AD$3:$AD$51)*($J3092=$AE$3:$AE$51),0),3),IF(N3092="positivo",INDEX($AD$55:$AG$109,MATCH(1,($B3092=$AD$55:$AD$109)*($J3092=$AE$55:$AE$109),0),3)))</f>
        <v>43.406314819082738</v>
      </c>
      <c r="P3092" s="115">
        <f t="array" ref="P3092">IF(N3092="negativo",INDEX($AD$3:$AG$51,MATCH(1,($B3092=$AD$3:$AD$51)*($J3092=$AE$3:$AE$51),0),4),IF(N3092="positivo",INDEX($AD$55:$AG$109,MATCH(1,($B3092=$AD$55:$AD$109)*($J3092=$AE$55:$AE$109),0),4)))</f>
        <v>28.927203065134101</v>
      </c>
      <c r="Q3092" s="115" t="str">
        <f>VLOOKUP(M3092,Modelo!$A$2:$C$7,2,0)</f>
        <v>Capital Humano: Bienestar y Desarrollo</v>
      </c>
      <c r="R3092" s="118">
        <f t="array" ref="R3092">INDEX(Modelo!$F$1:$H$37,MATCH(1,(DataBase!Q3092=Modelo!$G$1:$G$37)*(DataBase!B3092=Modelo!$F$1:$F$37),0),3)</f>
        <v>0.17647058823529413</v>
      </c>
      <c r="S3092" s="115">
        <f t="shared" si="98"/>
        <v>100</v>
      </c>
      <c r="T3092" s="115">
        <f t="shared" si="99"/>
        <v>17.647058823529413</v>
      </c>
    </row>
    <row r="3093" spans="1:20" x14ac:dyDescent="0.3">
      <c r="A3093" s="115" t="s">
        <v>162</v>
      </c>
      <c r="B3093" s="115" t="s">
        <v>84</v>
      </c>
      <c r="C3093" s="115" t="s">
        <v>97</v>
      </c>
      <c r="D3093" s="115" t="s">
        <v>86</v>
      </c>
      <c r="E3093" s="115" t="s">
        <v>87</v>
      </c>
      <c r="F3093" s="115" t="s">
        <v>87</v>
      </c>
      <c r="G3093" s="115">
        <v>1979</v>
      </c>
      <c r="H3093" s="115" t="s">
        <v>163</v>
      </c>
      <c r="I3093" s="115">
        <v>2.956157691</v>
      </c>
      <c r="J3093" s="115" t="s">
        <v>46</v>
      </c>
      <c r="K3093" s="115">
        <f>INDEX(DatosProcesados!$A$1:$BF$101,MATCH(DataBase!A3093,DatosProcesados!$A$1:$A$101,0),MATCH(DataBase!J3093,DatosProcesados!$A$1:$BF$1,0))</f>
        <v>3.5134114091424253</v>
      </c>
      <c r="L3093" s="115" t="str">
        <f>INDEX(Modelo!$A$9:$D$89,MATCH(DataBase!$J3093,Modelo!$A$9:$A$89,0),MATCH(DataBase!L$1,Modelo!$A$9:$D$9,0))</f>
        <v xml:space="preserve">Impacto social </v>
      </c>
      <c r="M3093" s="115" t="str">
        <f>INDEX(Modelo!$A$9:$D$89,MATCH(DataBase!$J3093,Modelo!$A$9:$A$89,0),MATCH(DataBase!M$1,Modelo!$A$9:$D$9,0))</f>
        <v>Pilar 4</v>
      </c>
      <c r="N3093" s="115" t="str">
        <f>INDEX(Modelo!$A$9:$D$89,MATCH(DataBase!$J3093,Modelo!$A$9:$A$89,0),MATCH(DataBase!N$1,Modelo!$A$9:$D$9,0))</f>
        <v>negativo</v>
      </c>
      <c r="O3093" s="115">
        <f t="array" ref="O3093">IF(N3093="negativo",INDEX($AD$3:$AG$51,MATCH(1,($B3093=$AD$3:$AD$51)*($J3093=$AE$3:$AE$51),0),3),IF(N3093="positivo",INDEX($AD$55:$AG$109,MATCH(1,($B3093=$AD$55:$AD$109)*($J3093=$AE$55:$AE$109),0),3)))</f>
        <v>313.66757145138109</v>
      </c>
      <c r="P3093" s="115">
        <f t="array" ref="P3093">IF(N3093="negativo",INDEX($AD$3:$AG$51,MATCH(1,($B3093=$AD$3:$AD$51)*($J3093=$AE$3:$AE$51),0),4),IF(N3093="positivo",INDEX($AD$55:$AG$109,MATCH(1,($B3093=$AD$55:$AD$109)*($J3093=$AE$55:$AE$109),0),4)))</f>
        <v>0.9365590281383035</v>
      </c>
      <c r="Q3093" s="115" t="str">
        <f>VLOOKUP(M3093,Modelo!$A$2:$C$7,2,0)</f>
        <v>Capital Humano: Bienestar y Desarrollo</v>
      </c>
      <c r="R3093" s="118">
        <f t="array" ref="R3093">INDEX(Modelo!$F$1:$H$37,MATCH(1,(DataBase!Q3093=Modelo!$G$1:$G$37)*(DataBase!B3093=Modelo!$F$1:$F$37),0),3)</f>
        <v>0.11764705882352941</v>
      </c>
      <c r="S3093" s="115">
        <f t="shared" si="98"/>
        <v>99.176016359542658</v>
      </c>
      <c r="T3093" s="115">
        <f t="shared" si="99"/>
        <v>11.66776663053443</v>
      </c>
    </row>
    <row r="3094" spans="1:20" x14ac:dyDescent="0.3">
      <c r="A3094" s="115" t="s">
        <v>348</v>
      </c>
      <c r="B3094" s="115" t="s">
        <v>313</v>
      </c>
      <c r="C3094" s="115" t="s">
        <v>103</v>
      </c>
      <c r="D3094" s="115" t="s">
        <v>86</v>
      </c>
      <c r="E3094" s="115" t="s">
        <v>87</v>
      </c>
      <c r="F3094" s="115" t="s">
        <v>87</v>
      </c>
      <c r="G3094" s="115">
        <v>1937</v>
      </c>
      <c r="H3094" s="115" t="s">
        <v>294</v>
      </c>
      <c r="I3094" s="115">
        <v>4.02823039</v>
      </c>
      <c r="J3094" s="115" t="s">
        <v>46</v>
      </c>
      <c r="K3094" s="115" t="str">
        <f>INDEX(DatosProcesados!$A$1:$BF$101,MATCH(DataBase!A3094,DatosProcesados!$A$1:$A$101,0),MATCH(DataBase!J3094,DatosProcesados!$A$1:$BF$1,0))</f>
        <v xml:space="preserve">No informa </v>
      </c>
      <c r="L3094" s="115" t="str">
        <f>INDEX(Modelo!$A$9:$D$89,MATCH(DataBase!$J3094,Modelo!$A$9:$A$89,0),MATCH(DataBase!L$1,Modelo!$A$9:$D$9,0))</f>
        <v xml:space="preserve">Impacto social </v>
      </c>
      <c r="M3094" s="115" t="str">
        <f>INDEX(Modelo!$A$9:$D$89,MATCH(DataBase!$J3094,Modelo!$A$9:$A$89,0),MATCH(DataBase!M$1,Modelo!$A$9:$D$9,0))</f>
        <v>Pilar 4</v>
      </c>
      <c r="N3094" s="115" t="str">
        <f>INDEX(Modelo!$A$9:$D$89,MATCH(DataBase!$J3094,Modelo!$A$9:$A$89,0),MATCH(DataBase!N$1,Modelo!$A$9:$D$9,0))</f>
        <v>negativo</v>
      </c>
      <c r="O3094" s="115">
        <f t="array" ref="O3094">IF(N3094="negativo",INDEX($AD$3:$AG$51,MATCH(1,($B3094=$AD$3:$AD$51)*($J3094=$AE$3:$AE$51),0),3),IF(N3094="positivo",INDEX($AD$55:$AG$109,MATCH(1,($B3094=$AD$55:$AD$109)*($J3094=$AE$55:$AE$109),0),3)))</f>
        <v>43.406314819082738</v>
      </c>
      <c r="P3094" s="115">
        <f t="array" ref="P3094">IF(N3094="negativo",INDEX($AD$3:$AG$51,MATCH(1,($B3094=$AD$3:$AD$51)*($J3094=$AE$3:$AE$51),0),4),IF(N3094="positivo",INDEX($AD$55:$AG$109,MATCH(1,($B3094=$AD$55:$AD$109)*($J3094=$AE$55:$AE$109),0),4)))</f>
        <v>28.927203065134101</v>
      </c>
      <c r="Q3094" s="115" t="str">
        <f>VLOOKUP(M3094,Modelo!$A$2:$C$7,2,0)</f>
        <v>Capital Humano: Bienestar y Desarrollo</v>
      </c>
      <c r="R3094" s="118">
        <f t="array" ref="R3094">INDEX(Modelo!$F$1:$H$37,MATCH(1,(DataBase!Q3094=Modelo!$G$1:$G$37)*(DataBase!B3094=Modelo!$F$1:$F$37),0),3)</f>
        <v>0.17647058823529413</v>
      </c>
      <c r="S3094" s="115">
        <f t="shared" si="98"/>
        <v>0</v>
      </c>
      <c r="T3094" s="115">
        <f t="shared" si="99"/>
        <v>0</v>
      </c>
    </row>
    <row r="3095" spans="1:20" x14ac:dyDescent="0.3">
      <c r="A3095" s="115" t="s">
        <v>343</v>
      </c>
      <c r="B3095" s="115" t="s">
        <v>313</v>
      </c>
      <c r="C3095" s="115" t="s">
        <v>103</v>
      </c>
      <c r="D3095" s="115" t="s">
        <v>86</v>
      </c>
      <c r="E3095" s="115" t="s">
        <v>86</v>
      </c>
      <c r="F3095" s="115" t="s">
        <v>87</v>
      </c>
      <c r="G3095" s="115">
        <v>1993</v>
      </c>
      <c r="H3095" s="115" t="s">
        <v>281</v>
      </c>
      <c r="I3095" s="115">
        <v>4.8704234599999996</v>
      </c>
      <c r="J3095" s="115" t="s">
        <v>46</v>
      </c>
      <c r="K3095" s="115" t="str">
        <f>INDEX(DatosProcesados!$A$1:$BF$101,MATCH(DataBase!A3095,DatosProcesados!$A$1:$A$101,0),MATCH(DataBase!J3095,DatosProcesados!$A$1:$BF$1,0))</f>
        <v xml:space="preserve">No informa </v>
      </c>
      <c r="L3095" s="115" t="str">
        <f>INDEX(Modelo!$A$9:$D$89,MATCH(DataBase!$J3095,Modelo!$A$9:$A$89,0),MATCH(DataBase!L$1,Modelo!$A$9:$D$9,0))</f>
        <v xml:space="preserve">Impacto social </v>
      </c>
      <c r="M3095" s="115" t="str">
        <f>INDEX(Modelo!$A$9:$D$89,MATCH(DataBase!$J3095,Modelo!$A$9:$A$89,0),MATCH(DataBase!M$1,Modelo!$A$9:$D$9,0))</f>
        <v>Pilar 4</v>
      </c>
      <c r="N3095" s="115" t="str">
        <f>INDEX(Modelo!$A$9:$D$89,MATCH(DataBase!$J3095,Modelo!$A$9:$A$89,0),MATCH(DataBase!N$1,Modelo!$A$9:$D$9,0))</f>
        <v>negativo</v>
      </c>
      <c r="O3095" s="115">
        <f t="array" ref="O3095">IF(N3095="negativo",INDEX($AD$3:$AG$51,MATCH(1,($B3095=$AD$3:$AD$51)*($J3095=$AE$3:$AE$51),0),3),IF(N3095="positivo",INDEX($AD$55:$AG$109,MATCH(1,($B3095=$AD$55:$AD$109)*($J3095=$AE$55:$AE$109),0),3)))</f>
        <v>43.406314819082738</v>
      </c>
      <c r="P3095" s="115">
        <f t="array" ref="P3095">IF(N3095="negativo",INDEX($AD$3:$AG$51,MATCH(1,($B3095=$AD$3:$AD$51)*($J3095=$AE$3:$AE$51),0),4),IF(N3095="positivo",INDEX($AD$55:$AG$109,MATCH(1,($B3095=$AD$55:$AD$109)*($J3095=$AE$55:$AE$109),0),4)))</f>
        <v>28.927203065134101</v>
      </c>
      <c r="Q3095" s="115" t="str">
        <f>VLOOKUP(M3095,Modelo!$A$2:$C$7,2,0)</f>
        <v>Capital Humano: Bienestar y Desarrollo</v>
      </c>
      <c r="R3095" s="118">
        <f t="array" ref="R3095">INDEX(Modelo!$F$1:$H$37,MATCH(1,(DataBase!Q3095=Modelo!$G$1:$G$37)*(DataBase!B3095=Modelo!$F$1:$F$37),0),3)</f>
        <v>0.17647058823529413</v>
      </c>
      <c r="S3095" s="115">
        <f t="shared" si="98"/>
        <v>0</v>
      </c>
      <c r="T3095" s="115">
        <f t="shared" si="99"/>
        <v>0</v>
      </c>
    </row>
    <row r="3096" spans="1:20" x14ac:dyDescent="0.3">
      <c r="A3096" s="115" t="s">
        <v>367</v>
      </c>
      <c r="B3096" s="115" t="s">
        <v>313</v>
      </c>
      <c r="C3096" s="115" t="s">
        <v>103</v>
      </c>
      <c r="D3096" s="115" t="s">
        <v>86</v>
      </c>
      <c r="E3096" s="115" t="s">
        <v>86</v>
      </c>
      <c r="F3096" s="115" t="s">
        <v>86</v>
      </c>
      <c r="G3096" s="115">
        <v>1966</v>
      </c>
      <c r="H3096" s="115" t="s">
        <v>125</v>
      </c>
      <c r="I3096" s="115">
        <v>2.0461661379999998</v>
      </c>
      <c r="J3096" s="115" t="s">
        <v>46</v>
      </c>
      <c r="K3096" s="115" t="str">
        <f>INDEX(DatosProcesados!$A$1:$BF$101,MATCH(DataBase!A3096,DatosProcesados!$A$1:$A$101,0),MATCH(DataBase!J3096,DatosProcesados!$A$1:$BF$1,0))</f>
        <v xml:space="preserve">No informa </v>
      </c>
      <c r="L3096" s="115" t="str">
        <f>INDEX(Modelo!$A$9:$D$89,MATCH(DataBase!$J3096,Modelo!$A$9:$A$89,0),MATCH(DataBase!L$1,Modelo!$A$9:$D$9,0))</f>
        <v xml:space="preserve">Impacto social </v>
      </c>
      <c r="M3096" s="115" t="str">
        <f>INDEX(Modelo!$A$9:$D$89,MATCH(DataBase!$J3096,Modelo!$A$9:$A$89,0),MATCH(DataBase!M$1,Modelo!$A$9:$D$9,0))</f>
        <v>Pilar 4</v>
      </c>
      <c r="N3096" s="115" t="str">
        <f>INDEX(Modelo!$A$9:$D$89,MATCH(DataBase!$J3096,Modelo!$A$9:$A$89,0),MATCH(DataBase!N$1,Modelo!$A$9:$D$9,0))</f>
        <v>negativo</v>
      </c>
      <c r="O3096" s="115">
        <f t="array" ref="O3096">IF(N3096="negativo",INDEX($AD$3:$AG$51,MATCH(1,($B3096=$AD$3:$AD$51)*($J3096=$AE$3:$AE$51),0),3),IF(N3096="positivo",INDEX($AD$55:$AG$109,MATCH(1,($B3096=$AD$55:$AD$109)*($J3096=$AE$55:$AE$109),0),3)))</f>
        <v>43.406314819082738</v>
      </c>
      <c r="P3096" s="115">
        <f t="array" ref="P3096">IF(N3096="negativo",INDEX($AD$3:$AG$51,MATCH(1,($B3096=$AD$3:$AD$51)*($J3096=$AE$3:$AE$51),0),4),IF(N3096="positivo",INDEX($AD$55:$AG$109,MATCH(1,($B3096=$AD$55:$AD$109)*($J3096=$AE$55:$AE$109),0),4)))</f>
        <v>28.927203065134101</v>
      </c>
      <c r="Q3096" s="115" t="str">
        <f>VLOOKUP(M3096,Modelo!$A$2:$C$7,2,0)</f>
        <v>Capital Humano: Bienestar y Desarrollo</v>
      </c>
      <c r="R3096" s="118">
        <f t="array" ref="R3096">INDEX(Modelo!$F$1:$H$37,MATCH(1,(DataBase!Q3096=Modelo!$G$1:$G$37)*(DataBase!B3096=Modelo!$F$1:$F$37),0),3)</f>
        <v>0.17647058823529413</v>
      </c>
      <c r="S3096" s="115">
        <f t="shared" si="98"/>
        <v>0</v>
      </c>
      <c r="T3096" s="115">
        <f t="shared" si="99"/>
        <v>0</v>
      </c>
    </row>
    <row r="3097" spans="1:20" x14ac:dyDescent="0.3">
      <c r="A3097" s="115" t="s">
        <v>374</v>
      </c>
      <c r="B3097" s="115" t="s">
        <v>313</v>
      </c>
      <c r="C3097" s="115" t="s">
        <v>103</v>
      </c>
      <c r="D3097" s="115" t="s">
        <v>86</v>
      </c>
      <c r="E3097" s="115" t="s">
        <v>87</v>
      </c>
      <c r="F3097" s="115" t="s">
        <v>87</v>
      </c>
      <c r="G3097" s="115">
        <v>1929</v>
      </c>
      <c r="H3097" s="115" t="s">
        <v>375</v>
      </c>
      <c r="I3097" s="115">
        <v>1.928223518</v>
      </c>
      <c r="J3097" s="115" t="s">
        <v>46</v>
      </c>
      <c r="K3097" s="115" t="str">
        <f>INDEX(DatosProcesados!$A$1:$BF$101,MATCH(DataBase!A3097,DatosProcesados!$A$1:$A$101,0),MATCH(DataBase!J3097,DatosProcesados!$A$1:$BF$1,0))</f>
        <v xml:space="preserve">No informa </v>
      </c>
      <c r="L3097" s="115" t="str">
        <f>INDEX(Modelo!$A$9:$D$89,MATCH(DataBase!$J3097,Modelo!$A$9:$A$89,0),MATCH(DataBase!L$1,Modelo!$A$9:$D$9,0))</f>
        <v xml:space="preserve">Impacto social </v>
      </c>
      <c r="M3097" s="115" t="str">
        <f>INDEX(Modelo!$A$9:$D$89,MATCH(DataBase!$J3097,Modelo!$A$9:$A$89,0),MATCH(DataBase!M$1,Modelo!$A$9:$D$9,0))</f>
        <v>Pilar 4</v>
      </c>
      <c r="N3097" s="115" t="str">
        <f>INDEX(Modelo!$A$9:$D$89,MATCH(DataBase!$J3097,Modelo!$A$9:$A$89,0),MATCH(DataBase!N$1,Modelo!$A$9:$D$9,0))</f>
        <v>negativo</v>
      </c>
      <c r="O3097" s="115">
        <f t="array" ref="O3097">IF(N3097="negativo",INDEX($AD$3:$AG$51,MATCH(1,($B3097=$AD$3:$AD$51)*($J3097=$AE$3:$AE$51),0),3),IF(N3097="positivo",INDEX($AD$55:$AG$109,MATCH(1,($B3097=$AD$55:$AD$109)*($J3097=$AE$55:$AE$109),0),3)))</f>
        <v>43.406314819082738</v>
      </c>
      <c r="P3097" s="115">
        <f t="array" ref="P3097">IF(N3097="negativo",INDEX($AD$3:$AG$51,MATCH(1,($B3097=$AD$3:$AD$51)*($J3097=$AE$3:$AE$51),0),4),IF(N3097="positivo",INDEX($AD$55:$AG$109,MATCH(1,($B3097=$AD$55:$AD$109)*($J3097=$AE$55:$AE$109),0),4)))</f>
        <v>28.927203065134101</v>
      </c>
      <c r="Q3097" s="115" t="str">
        <f>VLOOKUP(M3097,Modelo!$A$2:$C$7,2,0)</f>
        <v>Capital Humano: Bienestar y Desarrollo</v>
      </c>
      <c r="R3097" s="118">
        <f t="array" ref="R3097">INDEX(Modelo!$F$1:$H$37,MATCH(1,(DataBase!Q3097=Modelo!$G$1:$G$37)*(DataBase!B3097=Modelo!$F$1:$F$37),0),3)</f>
        <v>0.17647058823529413</v>
      </c>
      <c r="S3097" s="115">
        <f t="shared" si="98"/>
        <v>0</v>
      </c>
      <c r="T3097" s="115">
        <f t="shared" si="99"/>
        <v>0</v>
      </c>
    </row>
    <row r="3098" spans="1:20" x14ac:dyDescent="0.3">
      <c r="A3098" s="115" t="s">
        <v>201</v>
      </c>
      <c r="B3098" s="115" t="s">
        <v>84</v>
      </c>
      <c r="C3098" s="115" t="s">
        <v>103</v>
      </c>
      <c r="D3098" s="115" t="s">
        <v>86</v>
      </c>
      <c r="E3098" s="115" t="s">
        <v>86</v>
      </c>
      <c r="F3098" s="115" t="s">
        <v>86</v>
      </c>
      <c r="G3098" s="115">
        <v>1987</v>
      </c>
      <c r="H3098" s="115" t="s">
        <v>125</v>
      </c>
      <c r="I3098" s="115">
        <v>0</v>
      </c>
      <c r="J3098" s="115" t="s">
        <v>46</v>
      </c>
      <c r="K3098" s="115" t="str">
        <f>INDEX(DatosProcesados!$A$1:$BF$101,MATCH(DataBase!A3098,DatosProcesados!$A$1:$A$101,0),MATCH(DataBase!J3098,DatosProcesados!$A$1:$BF$1,0))</f>
        <v>No informa</v>
      </c>
      <c r="L3098" s="115" t="str">
        <f>INDEX(Modelo!$A$9:$D$89,MATCH(DataBase!$J3098,Modelo!$A$9:$A$89,0),MATCH(DataBase!L$1,Modelo!$A$9:$D$9,0))</f>
        <v xml:space="preserve">Impacto social </v>
      </c>
      <c r="M3098" s="115" t="str">
        <f>INDEX(Modelo!$A$9:$D$89,MATCH(DataBase!$J3098,Modelo!$A$9:$A$89,0),MATCH(DataBase!M$1,Modelo!$A$9:$D$9,0))</f>
        <v>Pilar 4</v>
      </c>
      <c r="N3098" s="115" t="str">
        <f>INDEX(Modelo!$A$9:$D$89,MATCH(DataBase!$J3098,Modelo!$A$9:$A$89,0),MATCH(DataBase!N$1,Modelo!$A$9:$D$9,0))</f>
        <v>negativo</v>
      </c>
      <c r="O3098" s="115">
        <f t="array" ref="O3098">IF(N3098="negativo",INDEX($AD$3:$AG$51,MATCH(1,($B3098=$AD$3:$AD$51)*($J3098=$AE$3:$AE$51),0),3),IF(N3098="positivo",INDEX($AD$55:$AG$109,MATCH(1,($B3098=$AD$55:$AD$109)*($J3098=$AE$55:$AE$109),0),3)))</f>
        <v>313.66757145138109</v>
      </c>
      <c r="P3098" s="115">
        <f t="array" ref="P3098">IF(N3098="negativo",INDEX($AD$3:$AG$51,MATCH(1,($B3098=$AD$3:$AD$51)*($J3098=$AE$3:$AE$51),0),4),IF(N3098="positivo",INDEX($AD$55:$AG$109,MATCH(1,($B3098=$AD$55:$AD$109)*($J3098=$AE$55:$AE$109),0),4)))</f>
        <v>0.9365590281383035</v>
      </c>
      <c r="Q3098" s="115" t="str">
        <f>VLOOKUP(M3098,Modelo!$A$2:$C$7,2,0)</f>
        <v>Capital Humano: Bienestar y Desarrollo</v>
      </c>
      <c r="R3098" s="118">
        <f t="array" ref="R3098">INDEX(Modelo!$F$1:$H$37,MATCH(1,(DataBase!Q3098=Modelo!$G$1:$G$37)*(DataBase!B3098=Modelo!$F$1:$F$37),0),3)</f>
        <v>0.11764705882352941</v>
      </c>
      <c r="S3098" s="115">
        <f t="shared" si="98"/>
        <v>0</v>
      </c>
      <c r="T3098" s="115">
        <f t="shared" si="99"/>
        <v>0</v>
      </c>
    </row>
    <row r="3099" spans="1:20" x14ac:dyDescent="0.3">
      <c r="A3099" s="115" t="s">
        <v>421</v>
      </c>
      <c r="B3099" s="115" t="s">
        <v>407</v>
      </c>
      <c r="C3099" s="115" t="s">
        <v>103</v>
      </c>
      <c r="D3099" s="115" t="s">
        <v>86</v>
      </c>
      <c r="E3099" s="115" t="s">
        <v>86</v>
      </c>
      <c r="F3099" s="115" t="s">
        <v>87</v>
      </c>
      <c r="G3099" s="115">
        <v>2016</v>
      </c>
      <c r="H3099" s="115" t="s">
        <v>422</v>
      </c>
      <c r="I3099" s="115">
        <v>5.4833186859999996</v>
      </c>
      <c r="J3099" s="115" t="s">
        <v>46</v>
      </c>
      <c r="K3099" s="115" t="str">
        <f>INDEX(DatosProcesados!$A$1:$BF$101,MATCH(DataBase!A3099,DatosProcesados!$A$1:$A$101,0),MATCH(DataBase!J3099,DatosProcesados!$A$1:$BF$1,0))</f>
        <v>No informa</v>
      </c>
      <c r="L3099" s="115" t="str">
        <f>INDEX(Modelo!$A$9:$D$89,MATCH(DataBase!$J3099,Modelo!$A$9:$A$89,0),MATCH(DataBase!L$1,Modelo!$A$9:$D$9,0))</f>
        <v xml:space="preserve">Impacto social </v>
      </c>
      <c r="M3099" s="115" t="str">
        <f>INDEX(Modelo!$A$9:$D$89,MATCH(DataBase!$J3099,Modelo!$A$9:$A$89,0),MATCH(DataBase!M$1,Modelo!$A$9:$D$9,0))</f>
        <v>Pilar 4</v>
      </c>
      <c r="N3099" s="115" t="str">
        <f>INDEX(Modelo!$A$9:$D$89,MATCH(DataBase!$J3099,Modelo!$A$9:$A$89,0),MATCH(DataBase!N$1,Modelo!$A$9:$D$9,0))</f>
        <v>negativo</v>
      </c>
      <c r="O3099" s="115">
        <f t="array" ref="O3099">IF(N3099="negativo",INDEX($AD$3:$AG$51,MATCH(1,($B3099=$AD$3:$AD$51)*($J3099=$AE$3:$AE$51),0),3),IF(N3099="positivo",INDEX($AD$55:$AG$109,MATCH(1,($B3099=$AD$55:$AD$109)*($J3099=$AE$55:$AE$109),0),3)))</f>
        <v>24.334600760456272</v>
      </c>
      <c r="P3099" s="115">
        <f t="array" ref="P3099">IF(N3099="negativo",INDEX($AD$3:$AG$51,MATCH(1,($B3099=$AD$3:$AD$51)*($J3099=$AE$3:$AE$51),0),4),IF(N3099="positivo",INDEX($AD$55:$AG$109,MATCH(1,($B3099=$AD$55:$AD$109)*($J3099=$AE$55:$AE$109),0),4)))</f>
        <v>23.321262286601137</v>
      </c>
      <c r="Q3099" s="115" t="str">
        <f>VLOOKUP(M3099,Modelo!$A$2:$C$7,2,0)</f>
        <v>Capital Humano: Bienestar y Desarrollo</v>
      </c>
      <c r="R3099" s="118">
        <f t="array" ref="R3099">INDEX(Modelo!$F$1:$H$37,MATCH(1,(DataBase!Q3099=Modelo!$G$1:$G$37)*(DataBase!B3099=Modelo!$F$1:$F$37),0),3)</f>
        <v>0.19230769230769232</v>
      </c>
      <c r="S3099" s="115">
        <f t="shared" si="98"/>
        <v>0</v>
      </c>
      <c r="T3099" s="115">
        <f t="shared" si="99"/>
        <v>0</v>
      </c>
    </row>
    <row r="3100" spans="1:20" x14ac:dyDescent="0.3">
      <c r="A3100" s="115" t="s">
        <v>293</v>
      </c>
      <c r="B3100" s="115" t="s">
        <v>216</v>
      </c>
      <c r="C3100" s="115" t="s">
        <v>103</v>
      </c>
      <c r="D3100" s="115" t="s">
        <v>86</v>
      </c>
      <c r="E3100" s="115" t="s">
        <v>87</v>
      </c>
      <c r="F3100" s="115" t="s">
        <v>87</v>
      </c>
      <c r="G3100" s="115">
        <v>1955</v>
      </c>
      <c r="H3100" s="115" t="s">
        <v>294</v>
      </c>
      <c r="I3100" s="115">
        <v>1.8313776939999999</v>
      </c>
      <c r="J3100" s="115" t="s">
        <v>46</v>
      </c>
      <c r="K3100" s="115" t="str">
        <f>INDEX(DatosProcesados!$A$1:$BF$101,MATCH(DataBase!A3100,DatosProcesados!$A$1:$A$101,0),MATCH(DataBase!J3100,DatosProcesados!$A$1:$BF$1,0))</f>
        <v>No informa</v>
      </c>
      <c r="L3100" s="115" t="str">
        <f>INDEX(Modelo!$A$9:$D$89,MATCH(DataBase!$J3100,Modelo!$A$9:$A$89,0),MATCH(DataBase!L$1,Modelo!$A$9:$D$9,0))</f>
        <v xml:space="preserve">Impacto social </v>
      </c>
      <c r="M3100" s="115" t="str">
        <f>INDEX(Modelo!$A$9:$D$89,MATCH(DataBase!$J3100,Modelo!$A$9:$A$89,0),MATCH(DataBase!M$1,Modelo!$A$9:$D$9,0))</f>
        <v>Pilar 4</v>
      </c>
      <c r="N3100" s="115" t="str">
        <f>INDEX(Modelo!$A$9:$D$89,MATCH(DataBase!$J3100,Modelo!$A$9:$A$89,0),MATCH(DataBase!N$1,Modelo!$A$9:$D$9,0))</f>
        <v>negativo</v>
      </c>
      <c r="O3100" s="115">
        <f t="array" ref="O3100">IF(N3100="negativo",INDEX($AD$3:$AG$51,MATCH(1,($B3100=$AD$3:$AD$51)*($J3100=$AE$3:$AE$51),0),3),IF(N3100="positivo",INDEX($AD$55:$AG$109,MATCH(1,($B3100=$AD$55:$AD$109)*($J3100=$AE$55:$AE$109),0),3)))</f>
        <v>2</v>
      </c>
      <c r="P3100" s="115">
        <f t="array" ref="P3100">IF(N3100="negativo",INDEX($AD$3:$AG$51,MATCH(1,($B3100=$AD$3:$AD$51)*($J3100=$AE$3:$AE$51),0),4),IF(N3100="positivo",INDEX($AD$55:$AG$109,MATCH(1,($B3100=$AD$55:$AD$109)*($J3100=$AE$55:$AE$109),0),4)))</f>
        <v>2</v>
      </c>
      <c r="Q3100" s="115" t="str">
        <f>VLOOKUP(M3100,Modelo!$A$2:$C$7,2,0)</f>
        <v>Capital Humano: Bienestar y Desarrollo</v>
      </c>
      <c r="R3100" s="118">
        <f t="array" ref="R3100">INDEX(Modelo!$F$1:$H$37,MATCH(1,(DataBase!Q3100=Modelo!$G$1:$G$37)*(DataBase!B3100=Modelo!$F$1:$F$37),0),3)</f>
        <v>0.21052631578947367</v>
      </c>
      <c r="S3100" s="115">
        <f t="shared" si="98"/>
        <v>0</v>
      </c>
      <c r="T3100" s="115">
        <f t="shared" si="99"/>
        <v>0</v>
      </c>
    </row>
    <row r="3101" spans="1:20" x14ac:dyDescent="0.3">
      <c r="A3101" s="115" t="s">
        <v>298</v>
      </c>
      <c r="B3101" s="115" t="s">
        <v>216</v>
      </c>
      <c r="C3101" s="115" t="s">
        <v>103</v>
      </c>
      <c r="D3101" s="115" t="s">
        <v>86</v>
      </c>
      <c r="E3101" s="115" t="s">
        <v>86</v>
      </c>
      <c r="F3101" s="115" t="s">
        <v>87</v>
      </c>
      <c r="G3101" s="115">
        <v>1993</v>
      </c>
      <c r="H3101" s="115" t="s">
        <v>299</v>
      </c>
      <c r="I3101" s="115">
        <v>1.7653399919999999</v>
      </c>
      <c r="J3101" s="115" t="s">
        <v>46</v>
      </c>
      <c r="K3101" s="115">
        <f>INDEX(DatosProcesados!$A$1:$BF$101,MATCH(DataBase!A3101,DatosProcesados!$A$1:$A$101,0),MATCH(DataBase!J3101,DatosProcesados!$A$1:$BF$1,0))</f>
        <v>2</v>
      </c>
      <c r="L3101" s="115" t="str">
        <f>INDEX(Modelo!$A$9:$D$89,MATCH(DataBase!$J3101,Modelo!$A$9:$A$89,0),MATCH(DataBase!L$1,Modelo!$A$9:$D$9,0))</f>
        <v xml:space="preserve">Impacto social </v>
      </c>
      <c r="M3101" s="115" t="str">
        <f>INDEX(Modelo!$A$9:$D$89,MATCH(DataBase!$J3101,Modelo!$A$9:$A$89,0),MATCH(DataBase!M$1,Modelo!$A$9:$D$9,0))</f>
        <v>Pilar 4</v>
      </c>
      <c r="N3101" s="115" t="str">
        <f>INDEX(Modelo!$A$9:$D$89,MATCH(DataBase!$J3101,Modelo!$A$9:$A$89,0),MATCH(DataBase!N$1,Modelo!$A$9:$D$9,0))</f>
        <v>negativo</v>
      </c>
      <c r="O3101" s="115">
        <f t="array" ref="O3101">IF(N3101="negativo",INDEX($AD$3:$AG$51,MATCH(1,($B3101=$AD$3:$AD$51)*($J3101=$AE$3:$AE$51),0),3),IF(N3101="positivo",INDEX($AD$55:$AG$109,MATCH(1,($B3101=$AD$55:$AD$109)*($J3101=$AE$55:$AE$109),0),3)))</f>
        <v>2</v>
      </c>
      <c r="P3101" s="115">
        <f t="array" ref="P3101">IF(N3101="negativo",INDEX($AD$3:$AG$51,MATCH(1,($B3101=$AD$3:$AD$51)*($J3101=$AE$3:$AE$51),0),4),IF(N3101="positivo",INDEX($AD$55:$AG$109,MATCH(1,($B3101=$AD$55:$AD$109)*($J3101=$AE$55:$AE$109),0),4)))</f>
        <v>2</v>
      </c>
      <c r="Q3101" s="115" t="str">
        <f>VLOOKUP(M3101,Modelo!$A$2:$C$7,2,0)</f>
        <v>Capital Humano: Bienestar y Desarrollo</v>
      </c>
      <c r="R3101" s="118">
        <f t="array" ref="R3101">INDEX(Modelo!$F$1:$H$37,MATCH(1,(DataBase!Q3101=Modelo!$G$1:$G$37)*(DataBase!B3101=Modelo!$F$1:$F$37),0),3)</f>
        <v>0.21052631578947367</v>
      </c>
      <c r="S3101" s="115">
        <f t="shared" si="98"/>
        <v>0</v>
      </c>
      <c r="T3101" s="115">
        <f t="shared" si="99"/>
        <v>0</v>
      </c>
    </row>
    <row r="3102" spans="1:20" x14ac:dyDescent="0.3">
      <c r="A3102" s="115" t="s">
        <v>472</v>
      </c>
      <c r="B3102" s="115" t="s">
        <v>467</v>
      </c>
      <c r="C3102" s="115" t="s">
        <v>103</v>
      </c>
      <c r="D3102" s="115" t="s">
        <v>86</v>
      </c>
      <c r="E3102" s="115" t="s">
        <v>86</v>
      </c>
      <c r="F3102" s="115" t="s">
        <v>86</v>
      </c>
      <c r="G3102" s="115">
        <v>2007</v>
      </c>
      <c r="H3102" s="115" t="s">
        <v>125</v>
      </c>
      <c r="I3102" s="115">
        <v>0.97802211500000003</v>
      </c>
      <c r="J3102" s="115" t="s">
        <v>45</v>
      </c>
      <c r="K3102" s="115" t="str">
        <f>INDEX(DatosProcesados!$A$1:$BF$101,MATCH(DataBase!A3102,DatosProcesados!$A$1:$A$101,0),MATCH(DataBase!J3102,DatosProcesados!$A$1:$BF$1,0))</f>
        <v>No informa</v>
      </c>
      <c r="L3102" s="115" t="str">
        <f>INDEX(Modelo!$A$9:$D$89,MATCH(DataBase!$J3102,Modelo!$A$9:$A$89,0),MATCH(DataBase!L$1,Modelo!$A$9:$D$9,0))</f>
        <v xml:space="preserve">Impacto social </v>
      </c>
      <c r="M3102" s="115" t="str">
        <f>INDEX(Modelo!$A$9:$D$89,MATCH(DataBase!$J3102,Modelo!$A$9:$A$89,0),MATCH(DataBase!M$1,Modelo!$A$9:$D$9,0))</f>
        <v>Pilar 4</v>
      </c>
      <c r="N3102" s="115" t="str">
        <f>INDEX(Modelo!$A$9:$D$89,MATCH(DataBase!$J3102,Modelo!$A$9:$A$89,0),MATCH(DataBase!N$1,Modelo!$A$9:$D$9,0))</f>
        <v>negativo</v>
      </c>
      <c r="O3102" s="115">
        <f t="array" ref="O3102">IF(N3102="negativo",INDEX($AD$3:$AG$51,MATCH(1,($B3102=$AD$3:$AD$51)*($J3102=$AE$3:$AE$51),0),3),IF(N3102="positivo",INDEX($AD$55:$AG$109,MATCH(1,($B3102=$AD$55:$AD$109)*($J3102=$AE$55:$AE$109),0),3)))</f>
        <v>8888</v>
      </c>
      <c r="P3102" s="115">
        <f t="array" ref="P3102">IF(N3102="negativo",INDEX($AD$3:$AG$51,MATCH(1,($B3102=$AD$3:$AD$51)*($J3102=$AE$3:$AE$51),0),4),IF(N3102="positivo",INDEX($AD$55:$AG$109,MATCH(1,($B3102=$AD$55:$AD$109)*($J3102=$AE$55:$AE$109),0),4)))</f>
        <v>8888</v>
      </c>
      <c r="Q3102" s="115" t="str">
        <f>VLOOKUP(M3102,Modelo!$A$2:$C$7,2,0)</f>
        <v>Capital Humano: Bienestar y Desarrollo</v>
      </c>
      <c r="R3102" s="118">
        <f t="array" ref="R3102">INDEX(Modelo!$F$1:$H$37,MATCH(1,(DataBase!Q3102=Modelo!$G$1:$G$37)*(DataBase!B3102=Modelo!$F$1:$F$37),0),3)</f>
        <v>0.14285714285714285</v>
      </c>
      <c r="S3102" s="115">
        <f t="shared" si="98"/>
        <v>0</v>
      </c>
      <c r="T3102" s="115">
        <f t="shared" si="99"/>
        <v>0</v>
      </c>
    </row>
    <row r="3103" spans="1:20" x14ac:dyDescent="0.3">
      <c r="A3103" s="115" t="s">
        <v>238</v>
      </c>
      <c r="B3103" s="115" t="s">
        <v>216</v>
      </c>
      <c r="C3103" s="115" t="s">
        <v>103</v>
      </c>
      <c r="D3103" s="115" t="s">
        <v>86</v>
      </c>
      <c r="E3103" s="115" t="s">
        <v>87</v>
      </c>
      <c r="F3103" s="115" t="s">
        <v>87</v>
      </c>
      <c r="G3103" s="115">
        <v>1920</v>
      </c>
      <c r="H3103" s="115" t="s">
        <v>125</v>
      </c>
      <c r="I3103" s="115">
        <v>2.844632077</v>
      </c>
      <c r="J3103" s="115" t="s">
        <v>45</v>
      </c>
      <c r="K3103" s="115" t="str">
        <f>INDEX(DatosProcesados!$A$1:$BF$101,MATCH(DataBase!A3103,DatosProcesados!$A$1:$A$101,0),MATCH(DataBase!J3103,DatosProcesados!$A$1:$BF$1,0))</f>
        <v>No informa</v>
      </c>
      <c r="L3103" s="115" t="str">
        <f>INDEX(Modelo!$A$9:$D$89,MATCH(DataBase!$J3103,Modelo!$A$9:$A$89,0),MATCH(DataBase!L$1,Modelo!$A$9:$D$9,0))</f>
        <v xml:space="preserve">Impacto social </v>
      </c>
      <c r="M3103" s="115" t="str">
        <f>INDEX(Modelo!$A$9:$D$89,MATCH(DataBase!$J3103,Modelo!$A$9:$A$89,0),MATCH(DataBase!M$1,Modelo!$A$9:$D$9,0))</f>
        <v>Pilar 4</v>
      </c>
      <c r="N3103" s="115" t="str">
        <f>INDEX(Modelo!$A$9:$D$89,MATCH(DataBase!$J3103,Modelo!$A$9:$A$89,0),MATCH(DataBase!N$1,Modelo!$A$9:$D$9,0))</f>
        <v>negativo</v>
      </c>
      <c r="O3103" s="115">
        <f t="array" ref="O3103">IF(N3103="negativo",INDEX($AD$3:$AG$51,MATCH(1,($B3103=$AD$3:$AD$51)*($J3103=$AE$3:$AE$51),0),3),IF(N3103="positivo",INDEX($AD$55:$AG$109,MATCH(1,($B3103=$AD$55:$AD$109)*($J3103=$AE$55:$AE$109),0),3)))</f>
        <v>0</v>
      </c>
      <c r="P3103" s="115">
        <f t="array" ref="P3103">IF(N3103="negativo",INDEX($AD$3:$AG$51,MATCH(1,($B3103=$AD$3:$AD$51)*($J3103=$AE$3:$AE$51),0),4),IF(N3103="positivo",INDEX($AD$55:$AG$109,MATCH(1,($B3103=$AD$55:$AD$109)*($J3103=$AE$55:$AE$109),0),4)))</f>
        <v>0</v>
      </c>
      <c r="Q3103" s="115" t="str">
        <f>VLOOKUP(M3103,Modelo!$A$2:$C$7,2,0)</f>
        <v>Capital Humano: Bienestar y Desarrollo</v>
      </c>
      <c r="R3103" s="118">
        <f t="array" ref="R3103">INDEX(Modelo!$F$1:$H$37,MATCH(1,(DataBase!Q3103=Modelo!$G$1:$G$37)*(DataBase!B3103=Modelo!$F$1:$F$37),0),3)</f>
        <v>0.21052631578947367</v>
      </c>
      <c r="S3103" s="115">
        <f t="shared" si="98"/>
        <v>0</v>
      </c>
      <c r="T3103" s="115">
        <f t="shared" si="99"/>
        <v>0</v>
      </c>
    </row>
    <row r="3104" spans="1:20" x14ac:dyDescent="0.3">
      <c r="A3104" s="115" t="s">
        <v>273</v>
      </c>
      <c r="B3104" s="115" t="s">
        <v>216</v>
      </c>
      <c r="C3104" s="115" t="s">
        <v>103</v>
      </c>
      <c r="D3104" s="115" t="s">
        <v>86</v>
      </c>
      <c r="E3104" s="115" t="s">
        <v>86</v>
      </c>
      <c r="F3104" s="115" t="s">
        <v>87</v>
      </c>
      <c r="G3104" s="115">
        <v>1945</v>
      </c>
      <c r="H3104" s="115" t="s">
        <v>125</v>
      </c>
      <c r="I3104" s="115">
        <v>2.1764613960000001</v>
      </c>
      <c r="J3104" s="115" t="s">
        <v>45</v>
      </c>
      <c r="K3104" s="115" t="str">
        <f>INDEX(DatosProcesados!$A$1:$BF$101,MATCH(DataBase!A3104,DatosProcesados!$A$1:$A$101,0),MATCH(DataBase!J3104,DatosProcesados!$A$1:$BF$1,0))</f>
        <v>No informa</v>
      </c>
      <c r="L3104" s="115" t="str">
        <f>INDEX(Modelo!$A$9:$D$89,MATCH(DataBase!$J3104,Modelo!$A$9:$A$89,0),MATCH(DataBase!L$1,Modelo!$A$9:$D$9,0))</f>
        <v xml:space="preserve">Impacto social </v>
      </c>
      <c r="M3104" s="115" t="str">
        <f>INDEX(Modelo!$A$9:$D$89,MATCH(DataBase!$J3104,Modelo!$A$9:$A$89,0),MATCH(DataBase!M$1,Modelo!$A$9:$D$9,0))</f>
        <v>Pilar 4</v>
      </c>
      <c r="N3104" s="115" t="str">
        <f>INDEX(Modelo!$A$9:$D$89,MATCH(DataBase!$J3104,Modelo!$A$9:$A$89,0),MATCH(DataBase!N$1,Modelo!$A$9:$D$9,0))</f>
        <v>negativo</v>
      </c>
      <c r="O3104" s="115">
        <f t="array" ref="O3104">IF(N3104="negativo",INDEX($AD$3:$AG$51,MATCH(1,($B3104=$AD$3:$AD$51)*($J3104=$AE$3:$AE$51),0),3),IF(N3104="positivo",INDEX($AD$55:$AG$109,MATCH(1,($B3104=$AD$55:$AD$109)*($J3104=$AE$55:$AE$109),0),3)))</f>
        <v>0</v>
      </c>
      <c r="P3104" s="115">
        <f t="array" ref="P3104">IF(N3104="negativo",INDEX($AD$3:$AG$51,MATCH(1,($B3104=$AD$3:$AD$51)*($J3104=$AE$3:$AE$51),0),4),IF(N3104="positivo",INDEX($AD$55:$AG$109,MATCH(1,($B3104=$AD$55:$AD$109)*($J3104=$AE$55:$AE$109),0),4)))</f>
        <v>0</v>
      </c>
      <c r="Q3104" s="115" t="str">
        <f>VLOOKUP(M3104,Modelo!$A$2:$C$7,2,0)</f>
        <v>Capital Humano: Bienestar y Desarrollo</v>
      </c>
      <c r="R3104" s="118">
        <f t="array" ref="R3104">INDEX(Modelo!$F$1:$H$37,MATCH(1,(DataBase!Q3104=Modelo!$G$1:$G$37)*(DataBase!B3104=Modelo!$F$1:$F$37),0),3)</f>
        <v>0.21052631578947367</v>
      </c>
      <c r="S3104" s="115">
        <f t="shared" si="98"/>
        <v>0</v>
      </c>
      <c r="T3104" s="115">
        <f t="shared" si="99"/>
        <v>0</v>
      </c>
    </row>
    <row r="3105" spans="1:20" x14ac:dyDescent="0.3">
      <c r="A3105" s="115" t="s">
        <v>378</v>
      </c>
      <c r="B3105" s="115" t="s">
        <v>379</v>
      </c>
      <c r="C3105" s="115" t="s">
        <v>103</v>
      </c>
      <c r="D3105" s="115" t="s">
        <v>87</v>
      </c>
      <c r="E3105" s="115" t="s">
        <v>86</v>
      </c>
      <c r="F3105" s="115" t="s">
        <v>86</v>
      </c>
      <c r="G3105" s="115">
        <v>1993</v>
      </c>
      <c r="H3105" s="115" t="s">
        <v>125</v>
      </c>
      <c r="I3105" s="115">
        <v>2.1863011939999999</v>
      </c>
      <c r="J3105" s="115" t="s">
        <v>45</v>
      </c>
      <c r="K3105" s="115" t="str">
        <f>INDEX(DatosProcesados!$A$1:$BF$101,MATCH(DataBase!A3105,DatosProcesados!$A$1:$A$101,0),MATCH(DataBase!J3105,DatosProcesados!$A$1:$BF$1,0))</f>
        <v>No informa</v>
      </c>
      <c r="L3105" s="115" t="str">
        <f>INDEX(Modelo!$A$9:$D$89,MATCH(DataBase!$J3105,Modelo!$A$9:$A$89,0),MATCH(DataBase!L$1,Modelo!$A$9:$D$9,0))</f>
        <v xml:space="preserve">Impacto social </v>
      </c>
      <c r="M3105" s="115" t="str">
        <f>INDEX(Modelo!$A$9:$D$89,MATCH(DataBase!$J3105,Modelo!$A$9:$A$89,0),MATCH(DataBase!M$1,Modelo!$A$9:$D$9,0))</f>
        <v>Pilar 4</v>
      </c>
      <c r="N3105" s="115" t="str">
        <f>INDEX(Modelo!$A$9:$D$89,MATCH(DataBase!$J3105,Modelo!$A$9:$A$89,0),MATCH(DataBase!N$1,Modelo!$A$9:$D$9,0))</f>
        <v>negativo</v>
      </c>
      <c r="O3105" s="115">
        <f t="array" ref="O3105">IF(N3105="negativo",INDEX($AD$3:$AG$51,MATCH(1,($B3105=$AD$3:$AD$51)*($J3105=$AE$3:$AE$51),0),3),IF(N3105="positivo",INDEX($AD$55:$AG$109,MATCH(1,($B3105=$AD$55:$AD$109)*($J3105=$AE$55:$AE$109),0),3)))</f>
        <v>0</v>
      </c>
      <c r="P3105" s="115">
        <f t="array" ref="P3105">IF(N3105="negativo",INDEX($AD$3:$AG$51,MATCH(1,($B3105=$AD$3:$AD$51)*($J3105=$AE$3:$AE$51),0),4),IF(N3105="positivo",INDEX($AD$55:$AG$109,MATCH(1,($B3105=$AD$55:$AD$109)*($J3105=$AE$55:$AE$109),0),4)))</f>
        <v>0</v>
      </c>
      <c r="Q3105" s="115" t="str">
        <f>VLOOKUP(M3105,Modelo!$A$2:$C$7,2,0)</f>
        <v>Capital Humano: Bienestar y Desarrollo</v>
      </c>
      <c r="R3105" s="118">
        <f t="array" ref="R3105">INDEX(Modelo!$F$1:$H$37,MATCH(1,(DataBase!Q3105=Modelo!$G$1:$G$37)*(DataBase!B3105=Modelo!$F$1:$F$37),0),3)</f>
        <v>0.23809523809523808</v>
      </c>
      <c r="S3105" s="115">
        <f t="shared" si="98"/>
        <v>0</v>
      </c>
      <c r="T3105" s="115">
        <f t="shared" si="99"/>
        <v>0</v>
      </c>
    </row>
    <row r="3106" spans="1:20" x14ac:dyDescent="0.3">
      <c r="A3106" s="115" t="s">
        <v>325</v>
      </c>
      <c r="B3106" s="115" t="s">
        <v>313</v>
      </c>
      <c r="C3106" s="115" t="s">
        <v>103</v>
      </c>
      <c r="D3106" s="115" t="s">
        <v>86</v>
      </c>
      <c r="E3106" s="115" t="s">
        <v>86</v>
      </c>
      <c r="F3106" s="115" t="s">
        <v>87</v>
      </c>
      <c r="G3106" s="115">
        <v>2012</v>
      </c>
      <c r="H3106" s="115" t="s">
        <v>125</v>
      </c>
      <c r="I3106" s="115">
        <v>13.831182682</v>
      </c>
      <c r="J3106" s="115" t="s">
        <v>45</v>
      </c>
      <c r="K3106" s="115" t="str">
        <f>INDEX(DatosProcesados!$A$1:$BF$101,MATCH(DataBase!A3106,DatosProcesados!$A$1:$A$101,0),MATCH(DataBase!J3106,DatosProcesados!$A$1:$BF$1,0))</f>
        <v>No informa</v>
      </c>
      <c r="L3106" s="115" t="str">
        <f>INDEX(Modelo!$A$9:$D$89,MATCH(DataBase!$J3106,Modelo!$A$9:$A$89,0),MATCH(DataBase!L$1,Modelo!$A$9:$D$9,0))</f>
        <v xml:space="preserve">Impacto social </v>
      </c>
      <c r="M3106" s="115" t="str">
        <f>INDEX(Modelo!$A$9:$D$89,MATCH(DataBase!$J3106,Modelo!$A$9:$A$89,0),MATCH(DataBase!M$1,Modelo!$A$9:$D$9,0))</f>
        <v>Pilar 4</v>
      </c>
      <c r="N3106" s="115" t="str">
        <f>INDEX(Modelo!$A$9:$D$89,MATCH(DataBase!$J3106,Modelo!$A$9:$A$89,0),MATCH(DataBase!N$1,Modelo!$A$9:$D$9,0))</f>
        <v>negativo</v>
      </c>
      <c r="O3106" s="115">
        <f t="array" ref="O3106">IF(N3106="negativo",INDEX($AD$3:$AG$51,MATCH(1,($B3106=$AD$3:$AD$51)*($J3106=$AE$3:$AE$51),0),3),IF(N3106="positivo",INDEX($AD$55:$AG$109,MATCH(1,($B3106=$AD$55:$AD$109)*($J3106=$AE$55:$AE$109),0),3)))</f>
        <v>9417</v>
      </c>
      <c r="P3106" s="115">
        <f t="array" ref="P3106">IF(N3106="negativo",INDEX($AD$3:$AG$51,MATCH(1,($B3106=$AD$3:$AD$51)*($J3106=$AE$3:$AE$51),0),4),IF(N3106="positivo",INDEX($AD$55:$AG$109,MATCH(1,($B3106=$AD$55:$AD$109)*($J3106=$AE$55:$AE$109),0),4)))</f>
        <v>302</v>
      </c>
      <c r="Q3106" s="115" t="str">
        <f>VLOOKUP(M3106,Modelo!$A$2:$C$7,2,0)</f>
        <v>Capital Humano: Bienestar y Desarrollo</v>
      </c>
      <c r="R3106" s="118">
        <f t="array" ref="R3106">INDEX(Modelo!$F$1:$H$37,MATCH(1,(DataBase!Q3106=Modelo!$G$1:$G$37)*(DataBase!B3106=Modelo!$F$1:$F$37),0),3)</f>
        <v>0.17647058823529413</v>
      </c>
      <c r="S3106" s="115">
        <f t="shared" si="98"/>
        <v>0</v>
      </c>
      <c r="T3106" s="115">
        <f t="shared" si="99"/>
        <v>0</v>
      </c>
    </row>
    <row r="3107" spans="1:20" x14ac:dyDescent="0.3">
      <c r="A3107" s="115" t="s">
        <v>394</v>
      </c>
      <c r="B3107" s="115" t="s">
        <v>379</v>
      </c>
      <c r="C3107" s="115" t="s">
        <v>103</v>
      </c>
      <c r="D3107" s="115" t="s">
        <v>87</v>
      </c>
      <c r="E3107" s="115" t="s">
        <v>86</v>
      </c>
      <c r="F3107" s="115" t="s">
        <v>86</v>
      </c>
      <c r="G3107" s="115">
        <v>1990</v>
      </c>
      <c r="H3107" s="115" t="s">
        <v>125</v>
      </c>
      <c r="I3107" s="115">
        <v>0.77142869199999997</v>
      </c>
      <c r="J3107" s="115" t="s">
        <v>45</v>
      </c>
      <c r="K3107" s="115" t="str">
        <f>INDEX(DatosProcesados!$A$1:$BF$101,MATCH(DataBase!A3107,DatosProcesados!$A$1:$A$101,0),MATCH(DataBase!J3107,DatosProcesados!$A$1:$BF$1,0))</f>
        <v>No informa</v>
      </c>
      <c r="L3107" s="115" t="str">
        <f>INDEX(Modelo!$A$9:$D$89,MATCH(DataBase!$J3107,Modelo!$A$9:$A$89,0),MATCH(DataBase!L$1,Modelo!$A$9:$D$9,0))</f>
        <v xml:space="preserve">Impacto social </v>
      </c>
      <c r="M3107" s="115" t="str">
        <f>INDEX(Modelo!$A$9:$D$89,MATCH(DataBase!$J3107,Modelo!$A$9:$A$89,0),MATCH(DataBase!M$1,Modelo!$A$9:$D$9,0))</f>
        <v>Pilar 4</v>
      </c>
      <c r="N3107" s="115" t="str">
        <f>INDEX(Modelo!$A$9:$D$89,MATCH(DataBase!$J3107,Modelo!$A$9:$A$89,0),MATCH(DataBase!N$1,Modelo!$A$9:$D$9,0))</f>
        <v>negativo</v>
      </c>
      <c r="O3107" s="115">
        <f t="array" ref="O3107">IF(N3107="negativo",INDEX($AD$3:$AG$51,MATCH(1,($B3107=$AD$3:$AD$51)*($J3107=$AE$3:$AE$51),0),3),IF(N3107="positivo",INDEX($AD$55:$AG$109,MATCH(1,($B3107=$AD$55:$AD$109)*($J3107=$AE$55:$AE$109),0),3)))</f>
        <v>0</v>
      </c>
      <c r="P3107" s="115">
        <f t="array" ref="P3107">IF(N3107="negativo",INDEX($AD$3:$AG$51,MATCH(1,($B3107=$AD$3:$AD$51)*($J3107=$AE$3:$AE$51),0),4),IF(N3107="positivo",INDEX($AD$55:$AG$109,MATCH(1,($B3107=$AD$55:$AD$109)*($J3107=$AE$55:$AE$109),0),4)))</f>
        <v>0</v>
      </c>
      <c r="Q3107" s="115" t="str">
        <f>VLOOKUP(M3107,Modelo!$A$2:$C$7,2,0)</f>
        <v>Capital Humano: Bienestar y Desarrollo</v>
      </c>
      <c r="R3107" s="118">
        <f t="array" ref="R3107">INDEX(Modelo!$F$1:$H$37,MATCH(1,(DataBase!Q3107=Modelo!$G$1:$G$37)*(DataBase!B3107=Modelo!$F$1:$F$37),0),3)</f>
        <v>0.23809523809523808</v>
      </c>
      <c r="S3107" s="115">
        <f t="shared" si="98"/>
        <v>0</v>
      </c>
      <c r="T3107" s="115">
        <f t="shared" si="99"/>
        <v>0</v>
      </c>
    </row>
    <row r="3108" spans="1:20" x14ac:dyDescent="0.3">
      <c r="A3108" s="115" t="s">
        <v>383</v>
      </c>
      <c r="B3108" s="115" t="s">
        <v>379</v>
      </c>
      <c r="C3108" s="115" t="s">
        <v>103</v>
      </c>
      <c r="D3108" s="115" t="s">
        <v>86</v>
      </c>
      <c r="E3108" s="115" t="s">
        <v>86</v>
      </c>
      <c r="F3108" s="115" t="s">
        <v>86</v>
      </c>
      <c r="G3108" s="115">
        <v>2014</v>
      </c>
      <c r="H3108" s="115" t="s">
        <v>125</v>
      </c>
      <c r="I3108" s="115">
        <v>1.314259836</v>
      </c>
      <c r="J3108" s="115" t="s">
        <v>45</v>
      </c>
      <c r="K3108" s="115" t="str">
        <f>INDEX(DatosProcesados!$A$1:$BF$101,MATCH(DataBase!A3108,DatosProcesados!$A$1:$A$101,0),MATCH(DataBase!J3108,DatosProcesados!$A$1:$BF$1,0))</f>
        <v>No informa</v>
      </c>
      <c r="L3108" s="115" t="str">
        <f>INDEX(Modelo!$A$9:$D$89,MATCH(DataBase!$J3108,Modelo!$A$9:$A$89,0),MATCH(DataBase!L$1,Modelo!$A$9:$D$9,0))</f>
        <v xml:space="preserve">Impacto social </v>
      </c>
      <c r="M3108" s="115" t="str">
        <f>INDEX(Modelo!$A$9:$D$89,MATCH(DataBase!$J3108,Modelo!$A$9:$A$89,0),MATCH(DataBase!M$1,Modelo!$A$9:$D$9,0))</f>
        <v>Pilar 4</v>
      </c>
      <c r="N3108" s="115" t="str">
        <f>INDEX(Modelo!$A$9:$D$89,MATCH(DataBase!$J3108,Modelo!$A$9:$A$89,0),MATCH(DataBase!N$1,Modelo!$A$9:$D$9,0))</f>
        <v>negativo</v>
      </c>
      <c r="O3108" s="115">
        <f t="array" ref="O3108">IF(N3108="negativo",INDEX($AD$3:$AG$51,MATCH(1,($B3108=$AD$3:$AD$51)*($J3108=$AE$3:$AE$51),0),3),IF(N3108="positivo",INDEX($AD$55:$AG$109,MATCH(1,($B3108=$AD$55:$AD$109)*($J3108=$AE$55:$AE$109),0),3)))</f>
        <v>0</v>
      </c>
      <c r="P3108" s="115">
        <f t="array" ref="P3108">IF(N3108="negativo",INDEX($AD$3:$AG$51,MATCH(1,($B3108=$AD$3:$AD$51)*($J3108=$AE$3:$AE$51),0),4),IF(N3108="positivo",INDEX($AD$55:$AG$109,MATCH(1,($B3108=$AD$55:$AD$109)*($J3108=$AE$55:$AE$109),0),4)))</f>
        <v>0</v>
      </c>
      <c r="Q3108" s="115" t="str">
        <f>VLOOKUP(M3108,Modelo!$A$2:$C$7,2,0)</f>
        <v>Capital Humano: Bienestar y Desarrollo</v>
      </c>
      <c r="R3108" s="118">
        <f t="array" ref="R3108">INDEX(Modelo!$F$1:$H$37,MATCH(1,(DataBase!Q3108=Modelo!$G$1:$G$37)*(DataBase!B3108=Modelo!$F$1:$F$37),0),3)</f>
        <v>0.23809523809523808</v>
      </c>
      <c r="S3108" s="115">
        <f t="shared" si="98"/>
        <v>0</v>
      </c>
      <c r="T3108" s="115">
        <f t="shared" si="99"/>
        <v>0</v>
      </c>
    </row>
    <row r="3109" spans="1:20" x14ac:dyDescent="0.3">
      <c r="A3109" s="115" t="s">
        <v>112</v>
      </c>
      <c r="B3109" s="115" t="s">
        <v>84</v>
      </c>
      <c r="C3109" s="115" t="s">
        <v>103</v>
      </c>
      <c r="D3109" s="115" t="s">
        <v>86</v>
      </c>
      <c r="E3109" s="115" t="s">
        <v>86</v>
      </c>
      <c r="F3109" s="115" t="s">
        <v>87</v>
      </c>
      <c r="G3109" s="115">
        <v>1919</v>
      </c>
      <c r="H3109" s="115" t="s">
        <v>125</v>
      </c>
      <c r="I3109" s="115">
        <v>15.106042448</v>
      </c>
      <c r="J3109" s="115" t="s">
        <v>45</v>
      </c>
      <c r="K3109" s="115">
        <f>INDEX(DatosProcesados!$A$1:$BF$101,MATCH(DataBase!A3109,DatosProcesados!$A$1:$A$101,0),MATCH(DataBase!J3109,DatosProcesados!$A$1:$BF$1,0))</f>
        <v>90.2</v>
      </c>
      <c r="L3109" s="115" t="str">
        <f>INDEX(Modelo!$A$9:$D$89,MATCH(DataBase!$J3109,Modelo!$A$9:$A$89,0),MATCH(DataBase!L$1,Modelo!$A$9:$D$9,0))</f>
        <v xml:space="preserve">Impacto social </v>
      </c>
      <c r="M3109" s="115" t="str">
        <f>INDEX(Modelo!$A$9:$D$89,MATCH(DataBase!$J3109,Modelo!$A$9:$A$89,0),MATCH(DataBase!M$1,Modelo!$A$9:$D$9,0))</f>
        <v>Pilar 4</v>
      </c>
      <c r="N3109" s="115" t="str">
        <f>INDEX(Modelo!$A$9:$D$89,MATCH(DataBase!$J3109,Modelo!$A$9:$A$89,0),MATCH(DataBase!N$1,Modelo!$A$9:$D$9,0))</f>
        <v>negativo</v>
      </c>
      <c r="O3109" s="115">
        <f t="array" ref="O3109">IF(N3109="negativo",INDEX($AD$3:$AG$51,MATCH(1,($B3109=$AD$3:$AD$51)*($J3109=$AE$3:$AE$51),0),3),IF(N3109="positivo",INDEX($AD$55:$AG$109,MATCH(1,($B3109=$AD$55:$AD$109)*($J3109=$AE$55:$AE$109),0),3)))</f>
        <v>39290</v>
      </c>
      <c r="P3109" s="115">
        <f t="array" ref="P3109">IF(N3109="negativo",INDEX($AD$3:$AG$51,MATCH(1,($B3109=$AD$3:$AD$51)*($J3109=$AE$3:$AE$51),0),4),IF(N3109="positivo",INDEX($AD$55:$AG$109,MATCH(1,($B3109=$AD$55:$AD$109)*($J3109=$AE$55:$AE$109),0),4)))</f>
        <v>90.2</v>
      </c>
      <c r="Q3109" s="115" t="str">
        <f>VLOOKUP(M3109,Modelo!$A$2:$C$7,2,0)</f>
        <v>Capital Humano: Bienestar y Desarrollo</v>
      </c>
      <c r="R3109" s="118">
        <f t="array" ref="R3109">INDEX(Modelo!$F$1:$H$37,MATCH(1,(DataBase!Q3109=Modelo!$G$1:$G$37)*(DataBase!B3109=Modelo!$F$1:$F$37),0),3)</f>
        <v>0.11764705882352941</v>
      </c>
      <c r="S3109" s="115">
        <f t="shared" si="98"/>
        <v>100</v>
      </c>
      <c r="T3109" s="115">
        <f t="shared" si="99"/>
        <v>11.76470588235294</v>
      </c>
    </row>
    <row r="3110" spans="1:20" x14ac:dyDescent="0.3">
      <c r="A3110" s="115" t="s">
        <v>471</v>
      </c>
      <c r="B3110" s="115" t="s">
        <v>467</v>
      </c>
      <c r="C3110" s="115" t="s">
        <v>103</v>
      </c>
      <c r="D3110" s="115" t="s">
        <v>86</v>
      </c>
      <c r="E3110" s="115" t="s">
        <v>86</v>
      </c>
      <c r="F3110" s="115" t="s">
        <v>86</v>
      </c>
      <c r="G3110" s="115">
        <v>1987</v>
      </c>
      <c r="H3110" s="115" t="s">
        <v>125</v>
      </c>
      <c r="I3110" s="115">
        <v>0.711210393</v>
      </c>
      <c r="J3110" s="115" t="s">
        <v>45</v>
      </c>
      <c r="K3110" s="115" t="str">
        <f>INDEX(DatosProcesados!$A$1:$BF$101,MATCH(DataBase!A3110,DatosProcesados!$A$1:$A$101,0),MATCH(DataBase!J3110,DatosProcesados!$A$1:$BF$1,0))</f>
        <v>No informa</v>
      </c>
      <c r="L3110" s="115" t="str">
        <f>INDEX(Modelo!$A$9:$D$89,MATCH(DataBase!$J3110,Modelo!$A$9:$A$89,0),MATCH(DataBase!L$1,Modelo!$A$9:$D$9,0))</f>
        <v xml:space="preserve">Impacto social </v>
      </c>
      <c r="M3110" s="115" t="str">
        <f>INDEX(Modelo!$A$9:$D$89,MATCH(DataBase!$J3110,Modelo!$A$9:$A$89,0),MATCH(DataBase!M$1,Modelo!$A$9:$D$9,0))</f>
        <v>Pilar 4</v>
      </c>
      <c r="N3110" s="115" t="str">
        <f>INDEX(Modelo!$A$9:$D$89,MATCH(DataBase!$J3110,Modelo!$A$9:$A$89,0),MATCH(DataBase!N$1,Modelo!$A$9:$D$9,0))</f>
        <v>negativo</v>
      </c>
      <c r="O3110" s="115">
        <f t="array" ref="O3110">IF(N3110="negativo",INDEX($AD$3:$AG$51,MATCH(1,($B3110=$AD$3:$AD$51)*($J3110=$AE$3:$AE$51),0),3),IF(N3110="positivo",INDEX($AD$55:$AG$109,MATCH(1,($B3110=$AD$55:$AD$109)*($J3110=$AE$55:$AE$109),0),3)))</f>
        <v>8888</v>
      </c>
      <c r="P3110" s="115">
        <f t="array" ref="P3110">IF(N3110="negativo",INDEX($AD$3:$AG$51,MATCH(1,($B3110=$AD$3:$AD$51)*($J3110=$AE$3:$AE$51),0),4),IF(N3110="positivo",INDEX($AD$55:$AG$109,MATCH(1,($B3110=$AD$55:$AD$109)*($J3110=$AE$55:$AE$109),0),4)))</f>
        <v>8888</v>
      </c>
      <c r="Q3110" s="115" t="str">
        <f>VLOOKUP(M3110,Modelo!$A$2:$C$7,2,0)</f>
        <v>Capital Humano: Bienestar y Desarrollo</v>
      </c>
      <c r="R3110" s="118">
        <f t="array" ref="R3110">INDEX(Modelo!$F$1:$H$37,MATCH(1,(DataBase!Q3110=Modelo!$G$1:$G$37)*(DataBase!B3110=Modelo!$F$1:$F$37),0),3)</f>
        <v>0.14285714285714285</v>
      </c>
      <c r="S3110" s="115">
        <f t="shared" si="98"/>
        <v>0</v>
      </c>
      <c r="T3110" s="115">
        <f t="shared" si="99"/>
        <v>0</v>
      </c>
    </row>
    <row r="3111" spans="1:20" x14ac:dyDescent="0.3">
      <c r="A3111" s="115" t="s">
        <v>466</v>
      </c>
      <c r="B3111" s="115" t="s">
        <v>467</v>
      </c>
      <c r="C3111" s="115" t="s">
        <v>103</v>
      </c>
      <c r="D3111" s="115" t="s">
        <v>87</v>
      </c>
      <c r="E3111" s="115" t="s">
        <v>86</v>
      </c>
      <c r="F3111" s="115" t="s">
        <v>86</v>
      </c>
      <c r="G3111" s="115">
        <v>1969</v>
      </c>
      <c r="H3111" s="115" t="s">
        <v>125</v>
      </c>
      <c r="I3111" s="115">
        <v>2.4231643530000002</v>
      </c>
      <c r="J3111" s="115" t="s">
        <v>45</v>
      </c>
      <c r="K3111" s="115" t="str">
        <f>INDEX(DatosProcesados!$A$1:$BF$101,MATCH(DataBase!A3111,DatosProcesados!$A$1:$A$101,0),MATCH(DataBase!J3111,DatosProcesados!$A$1:$BF$1,0))</f>
        <v>No informa</v>
      </c>
      <c r="L3111" s="115" t="str">
        <f>INDEX(Modelo!$A$9:$D$89,MATCH(DataBase!$J3111,Modelo!$A$9:$A$89,0),MATCH(DataBase!L$1,Modelo!$A$9:$D$9,0))</f>
        <v xml:space="preserve">Impacto social </v>
      </c>
      <c r="M3111" s="115" t="str">
        <f>INDEX(Modelo!$A$9:$D$89,MATCH(DataBase!$J3111,Modelo!$A$9:$A$89,0),MATCH(DataBase!M$1,Modelo!$A$9:$D$9,0))</f>
        <v>Pilar 4</v>
      </c>
      <c r="N3111" s="115" t="str">
        <f>INDEX(Modelo!$A$9:$D$89,MATCH(DataBase!$J3111,Modelo!$A$9:$A$89,0),MATCH(DataBase!N$1,Modelo!$A$9:$D$9,0))</f>
        <v>negativo</v>
      </c>
      <c r="O3111" s="115">
        <f t="array" ref="O3111">IF(N3111="negativo",INDEX($AD$3:$AG$51,MATCH(1,($B3111=$AD$3:$AD$51)*($J3111=$AE$3:$AE$51),0),3),IF(N3111="positivo",INDEX($AD$55:$AG$109,MATCH(1,($B3111=$AD$55:$AD$109)*($J3111=$AE$55:$AE$109),0),3)))</f>
        <v>8888</v>
      </c>
      <c r="P3111" s="115">
        <f t="array" ref="P3111">IF(N3111="negativo",INDEX($AD$3:$AG$51,MATCH(1,($B3111=$AD$3:$AD$51)*($J3111=$AE$3:$AE$51),0),4),IF(N3111="positivo",INDEX($AD$55:$AG$109,MATCH(1,($B3111=$AD$55:$AD$109)*($J3111=$AE$55:$AE$109),0),4)))</f>
        <v>8888</v>
      </c>
      <c r="Q3111" s="115" t="str">
        <f>VLOOKUP(M3111,Modelo!$A$2:$C$7,2,0)</f>
        <v>Capital Humano: Bienestar y Desarrollo</v>
      </c>
      <c r="R3111" s="118">
        <f t="array" ref="R3111">INDEX(Modelo!$F$1:$H$37,MATCH(1,(DataBase!Q3111=Modelo!$G$1:$G$37)*(DataBase!B3111=Modelo!$F$1:$F$37),0),3)</f>
        <v>0.14285714285714285</v>
      </c>
      <c r="S3111" s="115">
        <f t="shared" si="98"/>
        <v>0</v>
      </c>
      <c r="T3111" s="115">
        <f t="shared" si="99"/>
        <v>0</v>
      </c>
    </row>
    <row r="3112" spans="1:20" x14ac:dyDescent="0.3">
      <c r="A3112" s="115" t="s">
        <v>207</v>
      </c>
      <c r="B3112" s="115" t="s">
        <v>84</v>
      </c>
      <c r="C3112" s="115" t="s">
        <v>103</v>
      </c>
      <c r="D3112" s="115" t="s">
        <v>86</v>
      </c>
      <c r="E3112" s="115" t="s">
        <v>87</v>
      </c>
      <c r="F3112" s="115" t="s">
        <v>86</v>
      </c>
      <c r="G3112" s="115">
        <v>1870</v>
      </c>
      <c r="H3112" s="115" t="s">
        <v>125</v>
      </c>
      <c r="I3112" s="115">
        <v>0</v>
      </c>
      <c r="J3112" s="115" t="s">
        <v>45</v>
      </c>
      <c r="K3112" s="115">
        <f>INDEX(DatosProcesados!$A$1:$BF$101,MATCH(DataBase!A3112,DatosProcesados!$A$1:$A$101,0),MATCH(DataBase!J3112,DatosProcesados!$A$1:$BF$1,0))</f>
        <v>39290</v>
      </c>
      <c r="L3112" s="115" t="str">
        <f>INDEX(Modelo!$A$9:$D$89,MATCH(DataBase!$J3112,Modelo!$A$9:$A$89,0),MATCH(DataBase!L$1,Modelo!$A$9:$D$9,0))</f>
        <v xml:space="preserve">Impacto social </v>
      </c>
      <c r="M3112" s="115" t="str">
        <f>INDEX(Modelo!$A$9:$D$89,MATCH(DataBase!$J3112,Modelo!$A$9:$A$89,0),MATCH(DataBase!M$1,Modelo!$A$9:$D$9,0))</f>
        <v>Pilar 4</v>
      </c>
      <c r="N3112" s="115" t="str">
        <f>INDEX(Modelo!$A$9:$D$89,MATCH(DataBase!$J3112,Modelo!$A$9:$A$89,0),MATCH(DataBase!N$1,Modelo!$A$9:$D$9,0))</f>
        <v>negativo</v>
      </c>
      <c r="O3112" s="115">
        <f t="array" ref="O3112">IF(N3112="negativo",INDEX($AD$3:$AG$51,MATCH(1,($B3112=$AD$3:$AD$51)*($J3112=$AE$3:$AE$51),0),3),IF(N3112="positivo",INDEX($AD$55:$AG$109,MATCH(1,($B3112=$AD$55:$AD$109)*($J3112=$AE$55:$AE$109),0),3)))</f>
        <v>39290</v>
      </c>
      <c r="P3112" s="115">
        <f t="array" ref="P3112">IF(N3112="negativo",INDEX($AD$3:$AG$51,MATCH(1,($B3112=$AD$3:$AD$51)*($J3112=$AE$3:$AE$51),0),4),IF(N3112="positivo",INDEX($AD$55:$AG$109,MATCH(1,($B3112=$AD$55:$AD$109)*($J3112=$AE$55:$AE$109),0),4)))</f>
        <v>90.2</v>
      </c>
      <c r="Q3112" s="115" t="str">
        <f>VLOOKUP(M3112,Modelo!$A$2:$C$7,2,0)</f>
        <v>Capital Humano: Bienestar y Desarrollo</v>
      </c>
      <c r="R3112" s="118">
        <f t="array" ref="R3112">INDEX(Modelo!$F$1:$H$37,MATCH(1,(DataBase!Q3112=Modelo!$G$1:$G$37)*(DataBase!B3112=Modelo!$F$1:$F$37),0),3)</f>
        <v>0.11764705882352941</v>
      </c>
      <c r="S3112" s="115">
        <f t="shared" si="98"/>
        <v>0</v>
      </c>
      <c r="T3112" s="115">
        <f t="shared" si="99"/>
        <v>0</v>
      </c>
    </row>
    <row r="3113" spans="1:20" x14ac:dyDescent="0.3">
      <c r="A3113" s="115" t="s">
        <v>204</v>
      </c>
      <c r="B3113" s="115" t="s">
        <v>84</v>
      </c>
      <c r="C3113" s="115" t="s">
        <v>103</v>
      </c>
      <c r="D3113" s="115" t="s">
        <v>86</v>
      </c>
      <c r="E3113" s="115" t="s">
        <v>87</v>
      </c>
      <c r="F3113" s="115" t="s">
        <v>87</v>
      </c>
      <c r="G3113" s="115">
        <v>1875</v>
      </c>
      <c r="H3113" s="115" t="s">
        <v>125</v>
      </c>
      <c r="I3113" s="115">
        <v>0</v>
      </c>
      <c r="J3113" s="115" t="s">
        <v>45</v>
      </c>
      <c r="K3113" s="115" t="str">
        <f>INDEX(DatosProcesados!$A$1:$BF$101,MATCH(DataBase!A3113,DatosProcesados!$A$1:$A$101,0),MATCH(DataBase!J3113,DatosProcesados!$A$1:$BF$1,0))</f>
        <v>No informa</v>
      </c>
      <c r="L3113" s="115" t="str">
        <f>INDEX(Modelo!$A$9:$D$89,MATCH(DataBase!$J3113,Modelo!$A$9:$A$89,0),MATCH(DataBase!L$1,Modelo!$A$9:$D$9,0))</f>
        <v xml:space="preserve">Impacto social </v>
      </c>
      <c r="M3113" s="115" t="str">
        <f>INDEX(Modelo!$A$9:$D$89,MATCH(DataBase!$J3113,Modelo!$A$9:$A$89,0),MATCH(DataBase!M$1,Modelo!$A$9:$D$9,0))</f>
        <v>Pilar 4</v>
      </c>
      <c r="N3113" s="115" t="str">
        <f>INDEX(Modelo!$A$9:$D$89,MATCH(DataBase!$J3113,Modelo!$A$9:$A$89,0),MATCH(DataBase!N$1,Modelo!$A$9:$D$9,0))</f>
        <v>negativo</v>
      </c>
      <c r="O3113" s="115">
        <f t="array" ref="O3113">IF(N3113="negativo",INDEX($AD$3:$AG$51,MATCH(1,($B3113=$AD$3:$AD$51)*($J3113=$AE$3:$AE$51),0),3),IF(N3113="positivo",INDEX($AD$55:$AG$109,MATCH(1,($B3113=$AD$55:$AD$109)*($J3113=$AE$55:$AE$109),0),3)))</f>
        <v>39290</v>
      </c>
      <c r="P3113" s="115">
        <f t="array" ref="P3113">IF(N3113="negativo",INDEX($AD$3:$AG$51,MATCH(1,($B3113=$AD$3:$AD$51)*($J3113=$AE$3:$AE$51),0),4),IF(N3113="positivo",INDEX($AD$55:$AG$109,MATCH(1,($B3113=$AD$55:$AD$109)*($J3113=$AE$55:$AE$109),0),4)))</f>
        <v>90.2</v>
      </c>
      <c r="Q3113" s="115" t="str">
        <f>VLOOKUP(M3113,Modelo!$A$2:$C$7,2,0)</f>
        <v>Capital Humano: Bienestar y Desarrollo</v>
      </c>
      <c r="R3113" s="118">
        <f t="array" ref="R3113">INDEX(Modelo!$F$1:$H$37,MATCH(1,(DataBase!Q3113=Modelo!$G$1:$G$37)*(DataBase!B3113=Modelo!$F$1:$F$37),0),3)</f>
        <v>0.11764705882352941</v>
      </c>
      <c r="S3113" s="115">
        <f t="shared" si="98"/>
        <v>0</v>
      </c>
      <c r="T3113" s="115">
        <f t="shared" si="99"/>
        <v>0</v>
      </c>
    </row>
    <row r="3114" spans="1:20" x14ac:dyDescent="0.3">
      <c r="A3114" s="115" t="s">
        <v>226</v>
      </c>
      <c r="B3114" s="115" t="s">
        <v>216</v>
      </c>
      <c r="C3114" s="115" t="s">
        <v>103</v>
      </c>
      <c r="D3114" s="115" t="s">
        <v>86</v>
      </c>
      <c r="E3114" s="115" t="s">
        <v>86</v>
      </c>
      <c r="F3114" s="115" t="s">
        <v>87</v>
      </c>
      <c r="G3114" s="115">
        <v>1889</v>
      </c>
      <c r="H3114" s="115" t="s">
        <v>125</v>
      </c>
      <c r="I3114" s="115">
        <v>8.6157743510000007</v>
      </c>
      <c r="J3114" s="115" t="s">
        <v>45</v>
      </c>
      <c r="K3114" s="115" t="str">
        <f>INDEX(DatosProcesados!$A$1:$BF$101,MATCH(DataBase!A3114,DatosProcesados!$A$1:$A$101,0),MATCH(DataBase!J3114,DatosProcesados!$A$1:$BF$1,0))</f>
        <v>No informa</v>
      </c>
      <c r="L3114" s="115" t="str">
        <f>INDEX(Modelo!$A$9:$D$89,MATCH(DataBase!$J3114,Modelo!$A$9:$A$89,0),MATCH(DataBase!L$1,Modelo!$A$9:$D$9,0))</f>
        <v xml:space="preserve">Impacto social </v>
      </c>
      <c r="M3114" s="115" t="str">
        <f>INDEX(Modelo!$A$9:$D$89,MATCH(DataBase!$J3114,Modelo!$A$9:$A$89,0),MATCH(DataBase!M$1,Modelo!$A$9:$D$9,0))</f>
        <v>Pilar 4</v>
      </c>
      <c r="N3114" s="115" t="str">
        <f>INDEX(Modelo!$A$9:$D$89,MATCH(DataBase!$J3114,Modelo!$A$9:$A$89,0),MATCH(DataBase!N$1,Modelo!$A$9:$D$9,0))</f>
        <v>negativo</v>
      </c>
      <c r="O3114" s="115">
        <f t="array" ref="O3114">IF(N3114="negativo",INDEX($AD$3:$AG$51,MATCH(1,($B3114=$AD$3:$AD$51)*($J3114=$AE$3:$AE$51),0),3),IF(N3114="positivo",INDEX($AD$55:$AG$109,MATCH(1,($B3114=$AD$55:$AD$109)*($J3114=$AE$55:$AE$109),0),3)))</f>
        <v>0</v>
      </c>
      <c r="P3114" s="115">
        <f t="array" ref="P3114">IF(N3114="negativo",INDEX($AD$3:$AG$51,MATCH(1,($B3114=$AD$3:$AD$51)*($J3114=$AE$3:$AE$51),0),4),IF(N3114="positivo",INDEX($AD$55:$AG$109,MATCH(1,($B3114=$AD$55:$AD$109)*($J3114=$AE$55:$AE$109),0),4)))</f>
        <v>0</v>
      </c>
      <c r="Q3114" s="115" t="str">
        <f>VLOOKUP(M3114,Modelo!$A$2:$C$7,2,0)</f>
        <v>Capital Humano: Bienestar y Desarrollo</v>
      </c>
      <c r="R3114" s="118">
        <f t="array" ref="R3114">INDEX(Modelo!$F$1:$H$37,MATCH(1,(DataBase!Q3114=Modelo!$G$1:$G$37)*(DataBase!B3114=Modelo!$F$1:$F$37),0),3)</f>
        <v>0.21052631578947367</v>
      </c>
      <c r="S3114" s="115">
        <f t="shared" si="98"/>
        <v>0</v>
      </c>
      <c r="T3114" s="115">
        <f t="shared" si="99"/>
        <v>0</v>
      </c>
    </row>
    <row r="3115" spans="1:20" x14ac:dyDescent="0.3">
      <c r="A3115" s="115" t="s">
        <v>287</v>
      </c>
      <c r="B3115" s="115" t="s">
        <v>216</v>
      </c>
      <c r="C3115" s="115" t="s">
        <v>103</v>
      </c>
      <c r="D3115" s="115" t="s">
        <v>86</v>
      </c>
      <c r="E3115" s="115" t="s">
        <v>86</v>
      </c>
      <c r="F3115" s="115" t="s">
        <v>87</v>
      </c>
      <c r="G3115" s="115">
        <v>2000</v>
      </c>
      <c r="H3115" s="115" t="s">
        <v>125</v>
      </c>
      <c r="I3115" s="115">
        <v>1.8730507999999999</v>
      </c>
      <c r="J3115" s="115" t="s">
        <v>45</v>
      </c>
      <c r="K3115" s="115" t="str">
        <f>INDEX(DatosProcesados!$A$1:$BF$101,MATCH(DataBase!A3115,DatosProcesados!$A$1:$A$101,0),MATCH(DataBase!J3115,DatosProcesados!$A$1:$BF$1,0))</f>
        <v>No informa</v>
      </c>
      <c r="L3115" s="115" t="str">
        <f>INDEX(Modelo!$A$9:$D$89,MATCH(DataBase!$J3115,Modelo!$A$9:$A$89,0),MATCH(DataBase!L$1,Modelo!$A$9:$D$9,0))</f>
        <v xml:space="preserve">Impacto social </v>
      </c>
      <c r="M3115" s="115" t="str">
        <f>INDEX(Modelo!$A$9:$D$89,MATCH(DataBase!$J3115,Modelo!$A$9:$A$89,0),MATCH(DataBase!M$1,Modelo!$A$9:$D$9,0))</f>
        <v>Pilar 4</v>
      </c>
      <c r="N3115" s="115" t="str">
        <f>INDEX(Modelo!$A$9:$D$89,MATCH(DataBase!$J3115,Modelo!$A$9:$A$89,0),MATCH(DataBase!N$1,Modelo!$A$9:$D$9,0))</f>
        <v>negativo</v>
      </c>
      <c r="O3115" s="115">
        <f t="array" ref="O3115">IF(N3115="negativo",INDEX($AD$3:$AG$51,MATCH(1,($B3115=$AD$3:$AD$51)*($J3115=$AE$3:$AE$51),0),3),IF(N3115="positivo",INDEX($AD$55:$AG$109,MATCH(1,($B3115=$AD$55:$AD$109)*($J3115=$AE$55:$AE$109),0),3)))</f>
        <v>0</v>
      </c>
      <c r="P3115" s="115">
        <f t="array" ref="P3115">IF(N3115="negativo",INDEX($AD$3:$AG$51,MATCH(1,($B3115=$AD$3:$AD$51)*($J3115=$AE$3:$AE$51),0),4),IF(N3115="positivo",INDEX($AD$55:$AG$109,MATCH(1,($B3115=$AD$55:$AD$109)*($J3115=$AE$55:$AE$109),0),4)))</f>
        <v>0</v>
      </c>
      <c r="Q3115" s="115" t="str">
        <f>VLOOKUP(M3115,Modelo!$A$2:$C$7,2,0)</f>
        <v>Capital Humano: Bienestar y Desarrollo</v>
      </c>
      <c r="R3115" s="118">
        <f t="array" ref="R3115">INDEX(Modelo!$F$1:$H$37,MATCH(1,(DataBase!Q3115=Modelo!$G$1:$G$37)*(DataBase!B3115=Modelo!$F$1:$F$37),0),3)</f>
        <v>0.21052631578947367</v>
      </c>
      <c r="S3115" s="115">
        <f t="shared" si="98"/>
        <v>0</v>
      </c>
      <c r="T3115" s="115">
        <f t="shared" si="99"/>
        <v>0</v>
      </c>
    </row>
    <row r="3116" spans="1:20" x14ac:dyDescent="0.3">
      <c r="A3116" s="115" t="s">
        <v>345</v>
      </c>
      <c r="B3116" s="115" t="s">
        <v>313</v>
      </c>
      <c r="C3116" s="115" t="s">
        <v>103</v>
      </c>
      <c r="D3116" s="115" t="s">
        <v>86</v>
      </c>
      <c r="E3116" s="115" t="s">
        <v>86</v>
      </c>
      <c r="F3116" s="115" t="s">
        <v>86</v>
      </c>
      <c r="G3116" s="115">
        <v>2004</v>
      </c>
      <c r="H3116" s="115" t="s">
        <v>125</v>
      </c>
      <c r="I3116" s="115">
        <v>4.5125503050000004</v>
      </c>
      <c r="J3116" s="115" t="s">
        <v>45</v>
      </c>
      <c r="K3116" s="115" t="str">
        <f>INDEX(DatosProcesados!$A$1:$BF$101,MATCH(DataBase!A3116,DatosProcesados!$A$1:$A$101,0),MATCH(DataBase!J3116,DatosProcesados!$A$1:$BF$1,0))</f>
        <v>No informa</v>
      </c>
      <c r="L3116" s="115" t="str">
        <f>INDEX(Modelo!$A$9:$D$89,MATCH(DataBase!$J3116,Modelo!$A$9:$A$89,0),MATCH(DataBase!L$1,Modelo!$A$9:$D$9,0))</f>
        <v xml:space="preserve">Impacto social </v>
      </c>
      <c r="M3116" s="115" t="str">
        <f>INDEX(Modelo!$A$9:$D$89,MATCH(DataBase!$J3116,Modelo!$A$9:$A$89,0),MATCH(DataBase!M$1,Modelo!$A$9:$D$9,0))</f>
        <v>Pilar 4</v>
      </c>
      <c r="N3116" s="115" t="str">
        <f>INDEX(Modelo!$A$9:$D$89,MATCH(DataBase!$J3116,Modelo!$A$9:$A$89,0),MATCH(DataBase!N$1,Modelo!$A$9:$D$9,0))</f>
        <v>negativo</v>
      </c>
      <c r="O3116" s="115">
        <f t="array" ref="O3116">IF(N3116="negativo",INDEX($AD$3:$AG$51,MATCH(1,($B3116=$AD$3:$AD$51)*($J3116=$AE$3:$AE$51),0),3),IF(N3116="positivo",INDEX($AD$55:$AG$109,MATCH(1,($B3116=$AD$55:$AD$109)*($J3116=$AE$55:$AE$109),0),3)))</f>
        <v>9417</v>
      </c>
      <c r="P3116" s="115">
        <f t="array" ref="P3116">IF(N3116="negativo",INDEX($AD$3:$AG$51,MATCH(1,($B3116=$AD$3:$AD$51)*($J3116=$AE$3:$AE$51),0),4),IF(N3116="positivo",INDEX($AD$55:$AG$109,MATCH(1,($B3116=$AD$55:$AD$109)*($J3116=$AE$55:$AE$109),0),4)))</f>
        <v>302</v>
      </c>
      <c r="Q3116" s="115" t="str">
        <f>VLOOKUP(M3116,Modelo!$A$2:$C$7,2,0)</f>
        <v>Capital Humano: Bienestar y Desarrollo</v>
      </c>
      <c r="R3116" s="118">
        <f t="array" ref="R3116">INDEX(Modelo!$F$1:$H$37,MATCH(1,(DataBase!Q3116=Modelo!$G$1:$G$37)*(DataBase!B3116=Modelo!$F$1:$F$37),0),3)</f>
        <v>0.17647058823529413</v>
      </c>
      <c r="S3116" s="115">
        <f t="shared" si="98"/>
        <v>0</v>
      </c>
      <c r="T3116" s="115">
        <f t="shared" si="99"/>
        <v>0</v>
      </c>
    </row>
    <row r="3117" spans="1:20" x14ac:dyDescent="0.3">
      <c r="A3117" s="115" t="s">
        <v>464</v>
      </c>
      <c r="B3117" s="115" t="s">
        <v>407</v>
      </c>
      <c r="C3117" s="115" t="s">
        <v>103</v>
      </c>
      <c r="D3117" s="115" t="s">
        <v>86</v>
      </c>
      <c r="E3117" s="115" t="s">
        <v>86</v>
      </c>
      <c r="F3117" s="115" t="s">
        <v>87</v>
      </c>
      <c r="G3117" s="115">
        <v>1990</v>
      </c>
      <c r="H3117" s="115" t="s">
        <v>281</v>
      </c>
      <c r="I3117" s="115">
        <v>0.89502277900000005</v>
      </c>
      <c r="J3117" s="115" t="s">
        <v>45</v>
      </c>
      <c r="K3117" s="115" t="str">
        <f>INDEX(DatosProcesados!$A$1:$BF$101,MATCH(DataBase!A3117,DatosProcesados!$A$1:$A$101,0),MATCH(DataBase!J3117,DatosProcesados!$A$1:$BF$1,0))</f>
        <v>No informa</v>
      </c>
      <c r="L3117" s="115" t="str">
        <f>INDEX(Modelo!$A$9:$D$89,MATCH(DataBase!$J3117,Modelo!$A$9:$A$89,0),MATCH(DataBase!L$1,Modelo!$A$9:$D$9,0))</f>
        <v xml:space="preserve">Impacto social </v>
      </c>
      <c r="M3117" s="115" t="str">
        <f>INDEX(Modelo!$A$9:$D$89,MATCH(DataBase!$J3117,Modelo!$A$9:$A$89,0),MATCH(DataBase!M$1,Modelo!$A$9:$D$9,0))</f>
        <v>Pilar 4</v>
      </c>
      <c r="N3117" s="115" t="str">
        <f>INDEX(Modelo!$A$9:$D$89,MATCH(DataBase!$J3117,Modelo!$A$9:$A$89,0),MATCH(DataBase!N$1,Modelo!$A$9:$D$9,0))</f>
        <v>negativo</v>
      </c>
      <c r="O3117" s="115">
        <f t="array" ref="O3117">IF(N3117="negativo",INDEX($AD$3:$AG$51,MATCH(1,($B3117=$AD$3:$AD$51)*($J3117=$AE$3:$AE$51),0),3),IF(N3117="positivo",INDEX($AD$55:$AG$109,MATCH(1,($B3117=$AD$55:$AD$109)*($J3117=$AE$55:$AE$109),0),3)))</f>
        <v>2254</v>
      </c>
      <c r="P3117" s="115">
        <f t="array" ref="P3117">IF(N3117="negativo",INDEX($AD$3:$AG$51,MATCH(1,($B3117=$AD$3:$AD$51)*($J3117=$AE$3:$AE$51),0),4),IF(N3117="positivo",INDEX($AD$55:$AG$109,MATCH(1,($B3117=$AD$55:$AD$109)*($J3117=$AE$55:$AE$109),0),4)))</f>
        <v>128</v>
      </c>
      <c r="Q3117" s="115" t="str">
        <f>VLOOKUP(M3117,Modelo!$A$2:$C$7,2,0)</f>
        <v>Capital Humano: Bienestar y Desarrollo</v>
      </c>
      <c r="R3117" s="118">
        <f t="array" ref="R3117">INDEX(Modelo!$F$1:$H$37,MATCH(1,(DataBase!Q3117=Modelo!$G$1:$G$37)*(DataBase!B3117=Modelo!$F$1:$F$37),0),3)</f>
        <v>0.19230769230769232</v>
      </c>
      <c r="S3117" s="115">
        <f t="shared" si="98"/>
        <v>0</v>
      </c>
      <c r="T3117" s="115">
        <f t="shared" si="99"/>
        <v>0</v>
      </c>
    </row>
    <row r="3118" spans="1:20" x14ac:dyDescent="0.3">
      <c r="A3118" s="115" t="s">
        <v>296</v>
      </c>
      <c r="B3118" s="115" t="s">
        <v>216</v>
      </c>
      <c r="C3118" s="115" t="s">
        <v>103</v>
      </c>
      <c r="D3118" s="115" t="s">
        <v>86</v>
      </c>
      <c r="E3118" s="115" t="s">
        <v>86</v>
      </c>
      <c r="F3118" s="115" t="s">
        <v>87</v>
      </c>
      <c r="G3118" s="115">
        <v>1944</v>
      </c>
      <c r="H3118" s="115" t="s">
        <v>125</v>
      </c>
      <c r="I3118" s="115">
        <v>1.7785578609999999</v>
      </c>
      <c r="J3118" s="115" t="s">
        <v>45</v>
      </c>
      <c r="K3118" s="115" t="str">
        <f>INDEX(DatosProcesados!$A$1:$BF$101,MATCH(DataBase!A3118,DatosProcesados!$A$1:$A$101,0),MATCH(DataBase!J3118,DatosProcesados!$A$1:$BF$1,0))</f>
        <v>No informa</v>
      </c>
      <c r="L3118" s="115" t="str">
        <f>INDEX(Modelo!$A$9:$D$89,MATCH(DataBase!$J3118,Modelo!$A$9:$A$89,0),MATCH(DataBase!L$1,Modelo!$A$9:$D$9,0))</f>
        <v xml:space="preserve">Impacto social </v>
      </c>
      <c r="M3118" s="115" t="str">
        <f>INDEX(Modelo!$A$9:$D$89,MATCH(DataBase!$J3118,Modelo!$A$9:$A$89,0),MATCH(DataBase!M$1,Modelo!$A$9:$D$9,0))</f>
        <v>Pilar 4</v>
      </c>
      <c r="N3118" s="115" t="str">
        <f>INDEX(Modelo!$A$9:$D$89,MATCH(DataBase!$J3118,Modelo!$A$9:$A$89,0),MATCH(DataBase!N$1,Modelo!$A$9:$D$9,0))</f>
        <v>negativo</v>
      </c>
      <c r="O3118" s="115">
        <f t="array" ref="O3118">IF(N3118="negativo",INDEX($AD$3:$AG$51,MATCH(1,($B3118=$AD$3:$AD$51)*($J3118=$AE$3:$AE$51),0),3),IF(N3118="positivo",INDEX($AD$55:$AG$109,MATCH(1,($B3118=$AD$55:$AD$109)*($J3118=$AE$55:$AE$109),0),3)))</f>
        <v>0</v>
      </c>
      <c r="P3118" s="115">
        <f t="array" ref="P3118">IF(N3118="negativo",INDEX($AD$3:$AG$51,MATCH(1,($B3118=$AD$3:$AD$51)*($J3118=$AE$3:$AE$51),0),4),IF(N3118="positivo",INDEX($AD$55:$AG$109,MATCH(1,($B3118=$AD$55:$AD$109)*($J3118=$AE$55:$AE$109),0),4)))</f>
        <v>0</v>
      </c>
      <c r="Q3118" s="115" t="str">
        <f>VLOOKUP(M3118,Modelo!$A$2:$C$7,2,0)</f>
        <v>Capital Humano: Bienestar y Desarrollo</v>
      </c>
      <c r="R3118" s="118">
        <f t="array" ref="R3118">INDEX(Modelo!$F$1:$H$37,MATCH(1,(DataBase!Q3118=Modelo!$G$1:$G$37)*(DataBase!B3118=Modelo!$F$1:$F$37),0),3)</f>
        <v>0.21052631578947367</v>
      </c>
      <c r="S3118" s="115">
        <f t="shared" si="98"/>
        <v>0</v>
      </c>
      <c r="T3118" s="115">
        <f t="shared" si="99"/>
        <v>0</v>
      </c>
    </row>
    <row r="3119" spans="1:20" x14ac:dyDescent="0.3">
      <c r="A3119" s="115" t="s">
        <v>134</v>
      </c>
      <c r="B3119" s="115" t="s">
        <v>84</v>
      </c>
      <c r="C3119" s="115" t="s">
        <v>103</v>
      </c>
      <c r="D3119" s="115" t="s">
        <v>86</v>
      </c>
      <c r="E3119" s="115" t="s">
        <v>87</v>
      </c>
      <c r="F3119" s="115" t="s">
        <v>87</v>
      </c>
      <c r="G3119" s="115">
        <v>2001</v>
      </c>
      <c r="H3119" s="115" t="s">
        <v>125</v>
      </c>
      <c r="I3119" s="115">
        <v>6.5475670460000002</v>
      </c>
      <c r="J3119" s="115" t="s">
        <v>45</v>
      </c>
      <c r="K3119" s="115" t="str">
        <f>INDEX(DatosProcesados!$A$1:$BF$101,MATCH(DataBase!A3119,DatosProcesados!$A$1:$A$101,0),MATCH(DataBase!J3119,DatosProcesados!$A$1:$BF$1,0))</f>
        <v>No informa</v>
      </c>
      <c r="L3119" s="115" t="str">
        <f>INDEX(Modelo!$A$9:$D$89,MATCH(DataBase!$J3119,Modelo!$A$9:$A$89,0),MATCH(DataBase!L$1,Modelo!$A$9:$D$9,0))</f>
        <v xml:space="preserve">Impacto social </v>
      </c>
      <c r="M3119" s="115" t="str">
        <f>INDEX(Modelo!$A$9:$D$89,MATCH(DataBase!$J3119,Modelo!$A$9:$A$89,0),MATCH(DataBase!M$1,Modelo!$A$9:$D$9,0))</f>
        <v>Pilar 4</v>
      </c>
      <c r="N3119" s="115" t="str">
        <f>INDEX(Modelo!$A$9:$D$89,MATCH(DataBase!$J3119,Modelo!$A$9:$A$89,0),MATCH(DataBase!N$1,Modelo!$A$9:$D$9,0))</f>
        <v>negativo</v>
      </c>
      <c r="O3119" s="115">
        <f t="array" ref="O3119">IF(N3119="negativo",INDEX($AD$3:$AG$51,MATCH(1,($B3119=$AD$3:$AD$51)*($J3119=$AE$3:$AE$51),0),3),IF(N3119="positivo",INDEX($AD$55:$AG$109,MATCH(1,($B3119=$AD$55:$AD$109)*($J3119=$AE$55:$AE$109),0),3)))</f>
        <v>39290</v>
      </c>
      <c r="P3119" s="115">
        <f t="array" ref="P3119">IF(N3119="negativo",INDEX($AD$3:$AG$51,MATCH(1,($B3119=$AD$3:$AD$51)*($J3119=$AE$3:$AE$51),0),4),IF(N3119="positivo",INDEX($AD$55:$AG$109,MATCH(1,($B3119=$AD$55:$AD$109)*($J3119=$AE$55:$AE$109),0),4)))</f>
        <v>90.2</v>
      </c>
      <c r="Q3119" s="115" t="str">
        <f>VLOOKUP(M3119,Modelo!$A$2:$C$7,2,0)</f>
        <v>Capital Humano: Bienestar y Desarrollo</v>
      </c>
      <c r="R3119" s="118">
        <f t="array" ref="R3119">INDEX(Modelo!$F$1:$H$37,MATCH(1,(DataBase!Q3119=Modelo!$G$1:$G$37)*(DataBase!B3119=Modelo!$F$1:$F$37),0),3)</f>
        <v>0.11764705882352941</v>
      </c>
      <c r="S3119" s="115">
        <f t="shared" si="98"/>
        <v>0</v>
      </c>
      <c r="T3119" s="115">
        <f t="shared" si="99"/>
        <v>0</v>
      </c>
    </row>
    <row r="3120" spans="1:20" x14ac:dyDescent="0.3">
      <c r="A3120" s="115" t="s">
        <v>290</v>
      </c>
      <c r="B3120" s="115" t="s">
        <v>216</v>
      </c>
      <c r="C3120" s="115" t="s">
        <v>103</v>
      </c>
      <c r="D3120" s="115" t="s">
        <v>86</v>
      </c>
      <c r="E3120" s="115" t="s">
        <v>87</v>
      </c>
      <c r="F3120" s="115" t="s">
        <v>87</v>
      </c>
      <c r="G3120" s="115">
        <v>1934</v>
      </c>
      <c r="H3120" s="115" t="s">
        <v>125</v>
      </c>
      <c r="I3120" s="115">
        <v>1.84479215</v>
      </c>
      <c r="J3120" s="115" t="s">
        <v>45</v>
      </c>
      <c r="K3120" s="115" t="str">
        <f>INDEX(DatosProcesados!$A$1:$BF$101,MATCH(DataBase!A3120,DatosProcesados!$A$1:$A$101,0),MATCH(DataBase!J3120,DatosProcesados!$A$1:$BF$1,0))</f>
        <v>No informa</v>
      </c>
      <c r="L3120" s="115" t="str">
        <f>INDEX(Modelo!$A$9:$D$89,MATCH(DataBase!$J3120,Modelo!$A$9:$A$89,0),MATCH(DataBase!L$1,Modelo!$A$9:$D$9,0))</f>
        <v xml:space="preserve">Impacto social </v>
      </c>
      <c r="M3120" s="115" t="str">
        <f>INDEX(Modelo!$A$9:$D$89,MATCH(DataBase!$J3120,Modelo!$A$9:$A$89,0),MATCH(DataBase!M$1,Modelo!$A$9:$D$9,0))</f>
        <v>Pilar 4</v>
      </c>
      <c r="N3120" s="115" t="str">
        <f>INDEX(Modelo!$A$9:$D$89,MATCH(DataBase!$J3120,Modelo!$A$9:$A$89,0),MATCH(DataBase!N$1,Modelo!$A$9:$D$9,0))</f>
        <v>negativo</v>
      </c>
      <c r="O3120" s="115">
        <f t="array" ref="O3120">IF(N3120="negativo",INDEX($AD$3:$AG$51,MATCH(1,($B3120=$AD$3:$AD$51)*($J3120=$AE$3:$AE$51),0),3),IF(N3120="positivo",INDEX($AD$55:$AG$109,MATCH(1,($B3120=$AD$55:$AD$109)*($J3120=$AE$55:$AE$109),0),3)))</f>
        <v>0</v>
      </c>
      <c r="P3120" s="115">
        <f t="array" ref="P3120">IF(N3120="negativo",INDEX($AD$3:$AG$51,MATCH(1,($B3120=$AD$3:$AD$51)*($J3120=$AE$3:$AE$51),0),4),IF(N3120="positivo",INDEX($AD$55:$AG$109,MATCH(1,($B3120=$AD$55:$AD$109)*($J3120=$AE$55:$AE$109),0),4)))</f>
        <v>0</v>
      </c>
      <c r="Q3120" s="115" t="str">
        <f>VLOOKUP(M3120,Modelo!$A$2:$C$7,2,0)</f>
        <v>Capital Humano: Bienestar y Desarrollo</v>
      </c>
      <c r="R3120" s="118">
        <f t="array" ref="R3120">INDEX(Modelo!$F$1:$H$37,MATCH(1,(DataBase!Q3120=Modelo!$G$1:$G$37)*(DataBase!B3120=Modelo!$F$1:$F$37),0),3)</f>
        <v>0.21052631578947367</v>
      </c>
      <c r="S3120" s="115">
        <f t="shared" si="98"/>
        <v>0</v>
      </c>
      <c r="T3120" s="115">
        <f t="shared" si="99"/>
        <v>0</v>
      </c>
    </row>
    <row r="3121" spans="1:20" x14ac:dyDescent="0.3">
      <c r="A3121" s="115" t="s">
        <v>346</v>
      </c>
      <c r="B3121" s="115" t="s">
        <v>313</v>
      </c>
      <c r="C3121" s="115" t="s">
        <v>103</v>
      </c>
      <c r="D3121" s="115" t="s">
        <v>87</v>
      </c>
      <c r="E3121" s="115" t="s">
        <v>87</v>
      </c>
      <c r="F3121" s="115" t="s">
        <v>87</v>
      </c>
      <c r="G3121" s="115">
        <v>1960</v>
      </c>
      <c r="H3121" s="115" t="s">
        <v>177</v>
      </c>
      <c r="I3121" s="115">
        <v>4.2128666020000001</v>
      </c>
      <c r="J3121" s="115" t="s">
        <v>45</v>
      </c>
      <c r="K3121" s="115" t="str">
        <f>INDEX(DatosProcesados!$A$1:$BF$101,MATCH(DataBase!A3121,DatosProcesados!$A$1:$A$101,0),MATCH(DataBase!J3121,DatosProcesados!$A$1:$BF$1,0))</f>
        <v>No informa</v>
      </c>
      <c r="L3121" s="115" t="str">
        <f>INDEX(Modelo!$A$9:$D$89,MATCH(DataBase!$J3121,Modelo!$A$9:$A$89,0),MATCH(DataBase!L$1,Modelo!$A$9:$D$9,0))</f>
        <v xml:space="preserve">Impacto social </v>
      </c>
      <c r="M3121" s="115" t="str">
        <f>INDEX(Modelo!$A$9:$D$89,MATCH(DataBase!$J3121,Modelo!$A$9:$A$89,0),MATCH(DataBase!M$1,Modelo!$A$9:$D$9,0))</f>
        <v>Pilar 4</v>
      </c>
      <c r="N3121" s="115" t="str">
        <f>INDEX(Modelo!$A$9:$D$89,MATCH(DataBase!$J3121,Modelo!$A$9:$A$89,0),MATCH(DataBase!N$1,Modelo!$A$9:$D$9,0))</f>
        <v>negativo</v>
      </c>
      <c r="O3121" s="115">
        <f t="array" ref="O3121">IF(N3121="negativo",INDEX($AD$3:$AG$51,MATCH(1,($B3121=$AD$3:$AD$51)*($J3121=$AE$3:$AE$51),0),3),IF(N3121="positivo",INDEX($AD$55:$AG$109,MATCH(1,($B3121=$AD$55:$AD$109)*($J3121=$AE$55:$AE$109),0),3)))</f>
        <v>9417</v>
      </c>
      <c r="P3121" s="115">
        <f t="array" ref="P3121">IF(N3121="negativo",INDEX($AD$3:$AG$51,MATCH(1,($B3121=$AD$3:$AD$51)*($J3121=$AE$3:$AE$51),0),4),IF(N3121="positivo",INDEX($AD$55:$AG$109,MATCH(1,($B3121=$AD$55:$AD$109)*($J3121=$AE$55:$AE$109),0),4)))</f>
        <v>302</v>
      </c>
      <c r="Q3121" s="115" t="str">
        <f>VLOOKUP(M3121,Modelo!$A$2:$C$7,2,0)</f>
        <v>Capital Humano: Bienestar y Desarrollo</v>
      </c>
      <c r="R3121" s="118">
        <f t="array" ref="R3121">INDEX(Modelo!$F$1:$H$37,MATCH(1,(DataBase!Q3121=Modelo!$G$1:$G$37)*(DataBase!B3121=Modelo!$F$1:$F$37),0),3)</f>
        <v>0.17647058823529413</v>
      </c>
      <c r="S3121" s="115">
        <f t="shared" si="98"/>
        <v>0</v>
      </c>
      <c r="T3121" s="115">
        <f t="shared" si="99"/>
        <v>0</v>
      </c>
    </row>
    <row r="3122" spans="1:20" x14ac:dyDescent="0.3">
      <c r="A3122" s="115" t="s">
        <v>124</v>
      </c>
      <c r="B3122" s="115" t="s">
        <v>84</v>
      </c>
      <c r="C3122" s="115" t="s">
        <v>97</v>
      </c>
      <c r="D3122" s="115" t="s">
        <v>86</v>
      </c>
      <c r="E3122" s="115" t="s">
        <v>86</v>
      </c>
      <c r="F3122" s="115" t="s">
        <v>86</v>
      </c>
      <c r="G3122" s="115">
        <v>2012</v>
      </c>
      <c r="H3122" s="115" t="s">
        <v>125</v>
      </c>
      <c r="I3122" s="115">
        <v>9.9777362400000005</v>
      </c>
      <c r="J3122" s="115" t="s">
        <v>45</v>
      </c>
      <c r="K3122" s="115" t="str">
        <f>INDEX(DatosProcesados!$A$1:$BF$101,MATCH(DataBase!A3122,DatosProcesados!$A$1:$A$101,0),MATCH(DataBase!J3122,DatosProcesados!$A$1:$BF$1,0))</f>
        <v>No informa</v>
      </c>
      <c r="L3122" s="115" t="str">
        <f>INDEX(Modelo!$A$9:$D$89,MATCH(DataBase!$J3122,Modelo!$A$9:$A$89,0),MATCH(DataBase!L$1,Modelo!$A$9:$D$9,0))</f>
        <v xml:space="preserve">Impacto social </v>
      </c>
      <c r="M3122" s="115" t="str">
        <f>INDEX(Modelo!$A$9:$D$89,MATCH(DataBase!$J3122,Modelo!$A$9:$A$89,0),MATCH(DataBase!M$1,Modelo!$A$9:$D$9,0))</f>
        <v>Pilar 4</v>
      </c>
      <c r="N3122" s="115" t="str">
        <f>INDEX(Modelo!$A$9:$D$89,MATCH(DataBase!$J3122,Modelo!$A$9:$A$89,0),MATCH(DataBase!N$1,Modelo!$A$9:$D$9,0))</f>
        <v>negativo</v>
      </c>
      <c r="O3122" s="115">
        <f t="array" ref="O3122">IF(N3122="negativo",INDEX($AD$3:$AG$51,MATCH(1,($B3122=$AD$3:$AD$51)*($J3122=$AE$3:$AE$51),0),3),IF(N3122="positivo",INDEX($AD$55:$AG$109,MATCH(1,($B3122=$AD$55:$AD$109)*($J3122=$AE$55:$AE$109),0),3)))</f>
        <v>39290</v>
      </c>
      <c r="P3122" s="115">
        <f t="array" ref="P3122">IF(N3122="negativo",INDEX($AD$3:$AG$51,MATCH(1,($B3122=$AD$3:$AD$51)*($J3122=$AE$3:$AE$51),0),4),IF(N3122="positivo",INDEX($AD$55:$AG$109,MATCH(1,($B3122=$AD$55:$AD$109)*($J3122=$AE$55:$AE$109),0),4)))</f>
        <v>90.2</v>
      </c>
      <c r="Q3122" s="115" t="str">
        <f>VLOOKUP(M3122,Modelo!$A$2:$C$7,2,0)</f>
        <v>Capital Humano: Bienestar y Desarrollo</v>
      </c>
      <c r="R3122" s="118">
        <f t="array" ref="R3122">INDEX(Modelo!$F$1:$H$37,MATCH(1,(DataBase!Q3122=Modelo!$G$1:$G$37)*(DataBase!B3122=Modelo!$F$1:$F$37),0),3)</f>
        <v>0.11764705882352941</v>
      </c>
      <c r="S3122" s="115">
        <f t="shared" si="98"/>
        <v>0</v>
      </c>
      <c r="T3122" s="115">
        <f t="shared" si="99"/>
        <v>0</v>
      </c>
    </row>
    <row r="3123" spans="1:20" x14ac:dyDescent="0.3">
      <c r="A3123" s="115" t="s">
        <v>414</v>
      </c>
      <c r="B3123" s="115" t="s">
        <v>407</v>
      </c>
      <c r="C3123" s="115" t="s">
        <v>103</v>
      </c>
      <c r="D3123" s="115" t="s">
        <v>86</v>
      </c>
      <c r="E3123" s="115" t="s">
        <v>86</v>
      </c>
      <c r="F3123" s="115" t="s">
        <v>87</v>
      </c>
      <c r="G3123" s="115">
        <v>1976</v>
      </c>
      <c r="H3123" s="115" t="s">
        <v>415</v>
      </c>
      <c r="I3123" s="115">
        <v>6.0471020830000004</v>
      </c>
      <c r="J3123" s="115" t="s">
        <v>45</v>
      </c>
      <c r="K3123" s="115" t="str">
        <f>INDEX(DatosProcesados!$A$1:$BF$101,MATCH(DataBase!A3123,DatosProcesados!$A$1:$A$101,0),MATCH(DataBase!J3123,DatosProcesados!$A$1:$BF$1,0))</f>
        <v>No informa</v>
      </c>
      <c r="L3123" s="115" t="str">
        <f>INDEX(Modelo!$A$9:$D$89,MATCH(DataBase!$J3123,Modelo!$A$9:$A$89,0),MATCH(DataBase!L$1,Modelo!$A$9:$D$9,0))</f>
        <v xml:space="preserve">Impacto social </v>
      </c>
      <c r="M3123" s="115" t="str">
        <f>INDEX(Modelo!$A$9:$D$89,MATCH(DataBase!$J3123,Modelo!$A$9:$A$89,0),MATCH(DataBase!M$1,Modelo!$A$9:$D$9,0))</f>
        <v>Pilar 4</v>
      </c>
      <c r="N3123" s="115" t="str">
        <f>INDEX(Modelo!$A$9:$D$89,MATCH(DataBase!$J3123,Modelo!$A$9:$A$89,0),MATCH(DataBase!N$1,Modelo!$A$9:$D$9,0))</f>
        <v>negativo</v>
      </c>
      <c r="O3123" s="115">
        <f t="array" ref="O3123">IF(N3123="negativo",INDEX($AD$3:$AG$51,MATCH(1,($B3123=$AD$3:$AD$51)*($J3123=$AE$3:$AE$51),0),3),IF(N3123="positivo",INDEX($AD$55:$AG$109,MATCH(1,($B3123=$AD$55:$AD$109)*($J3123=$AE$55:$AE$109),0),3)))</f>
        <v>2254</v>
      </c>
      <c r="P3123" s="115">
        <f t="array" ref="P3123">IF(N3123="negativo",INDEX($AD$3:$AG$51,MATCH(1,($B3123=$AD$3:$AD$51)*($J3123=$AE$3:$AE$51),0),4),IF(N3123="positivo",INDEX($AD$55:$AG$109,MATCH(1,($B3123=$AD$55:$AD$109)*($J3123=$AE$55:$AE$109),0),4)))</f>
        <v>128</v>
      </c>
      <c r="Q3123" s="115" t="str">
        <f>VLOOKUP(M3123,Modelo!$A$2:$C$7,2,0)</f>
        <v>Capital Humano: Bienestar y Desarrollo</v>
      </c>
      <c r="R3123" s="118">
        <f t="array" ref="R3123">INDEX(Modelo!$F$1:$H$37,MATCH(1,(DataBase!Q3123=Modelo!$G$1:$G$37)*(DataBase!B3123=Modelo!$F$1:$F$37),0),3)</f>
        <v>0.19230769230769232</v>
      </c>
      <c r="S3123" s="115">
        <f t="shared" si="98"/>
        <v>0</v>
      </c>
      <c r="T3123" s="115">
        <f t="shared" si="99"/>
        <v>0</v>
      </c>
    </row>
    <row r="3124" spans="1:20" x14ac:dyDescent="0.3">
      <c r="A3124" s="115" t="s">
        <v>337</v>
      </c>
      <c r="B3124" s="115" t="s">
        <v>313</v>
      </c>
      <c r="C3124" s="115" t="s">
        <v>103</v>
      </c>
      <c r="D3124" s="115" t="s">
        <v>86</v>
      </c>
      <c r="E3124" s="115" t="s">
        <v>86</v>
      </c>
      <c r="F3124" s="115" t="s">
        <v>87</v>
      </c>
      <c r="G3124" s="115">
        <v>1879</v>
      </c>
      <c r="H3124" s="115" t="s">
        <v>244</v>
      </c>
      <c r="I3124" s="115">
        <v>5.8689859999999996</v>
      </c>
      <c r="J3124" s="115" t="s">
        <v>45</v>
      </c>
      <c r="K3124" s="115" t="str">
        <f>INDEX(DatosProcesados!$A$1:$BF$101,MATCH(DataBase!A3124,DatosProcesados!$A$1:$A$101,0),MATCH(DataBase!J3124,DatosProcesados!$A$1:$BF$1,0))</f>
        <v>No informa</v>
      </c>
      <c r="L3124" s="115" t="str">
        <f>INDEX(Modelo!$A$9:$D$89,MATCH(DataBase!$J3124,Modelo!$A$9:$A$89,0),MATCH(DataBase!L$1,Modelo!$A$9:$D$9,0))</f>
        <v xml:space="preserve">Impacto social </v>
      </c>
      <c r="M3124" s="115" t="str">
        <f>INDEX(Modelo!$A$9:$D$89,MATCH(DataBase!$J3124,Modelo!$A$9:$A$89,0),MATCH(DataBase!M$1,Modelo!$A$9:$D$9,0))</f>
        <v>Pilar 4</v>
      </c>
      <c r="N3124" s="115" t="str">
        <f>INDEX(Modelo!$A$9:$D$89,MATCH(DataBase!$J3124,Modelo!$A$9:$A$89,0),MATCH(DataBase!N$1,Modelo!$A$9:$D$9,0))</f>
        <v>negativo</v>
      </c>
      <c r="O3124" s="115">
        <f t="array" ref="O3124">IF(N3124="negativo",INDEX($AD$3:$AG$51,MATCH(1,($B3124=$AD$3:$AD$51)*($J3124=$AE$3:$AE$51),0),3),IF(N3124="positivo",INDEX($AD$55:$AG$109,MATCH(1,($B3124=$AD$55:$AD$109)*($J3124=$AE$55:$AE$109),0),3)))</f>
        <v>9417</v>
      </c>
      <c r="P3124" s="115">
        <f t="array" ref="P3124">IF(N3124="negativo",INDEX($AD$3:$AG$51,MATCH(1,($B3124=$AD$3:$AD$51)*($J3124=$AE$3:$AE$51),0),4),IF(N3124="positivo",INDEX($AD$55:$AG$109,MATCH(1,($B3124=$AD$55:$AD$109)*($J3124=$AE$55:$AE$109),0),4)))</f>
        <v>302</v>
      </c>
      <c r="Q3124" s="115" t="str">
        <f>VLOOKUP(M3124,Modelo!$A$2:$C$7,2,0)</f>
        <v>Capital Humano: Bienestar y Desarrollo</v>
      </c>
      <c r="R3124" s="118">
        <f t="array" ref="R3124">INDEX(Modelo!$F$1:$H$37,MATCH(1,(DataBase!Q3124=Modelo!$G$1:$G$37)*(DataBase!B3124=Modelo!$F$1:$F$37),0),3)</f>
        <v>0.17647058823529413</v>
      </c>
      <c r="S3124" s="115">
        <f t="shared" si="98"/>
        <v>0</v>
      </c>
      <c r="T3124" s="115">
        <f t="shared" si="99"/>
        <v>0</v>
      </c>
    </row>
    <row r="3125" spans="1:20" x14ac:dyDescent="0.3">
      <c r="A3125" s="115" t="s">
        <v>373</v>
      </c>
      <c r="B3125" s="115" t="s">
        <v>313</v>
      </c>
      <c r="C3125" s="115" t="s">
        <v>103</v>
      </c>
      <c r="D3125" s="115" t="s">
        <v>87</v>
      </c>
      <c r="E3125" s="115" t="s">
        <v>86</v>
      </c>
      <c r="F3125" s="115" t="s">
        <v>86</v>
      </c>
      <c r="G3125" s="115">
        <v>1997</v>
      </c>
      <c r="H3125" s="115" t="s">
        <v>125</v>
      </c>
      <c r="I3125" s="115">
        <v>1.9766409730000001</v>
      </c>
      <c r="J3125" s="115" t="s">
        <v>45</v>
      </c>
      <c r="K3125" s="115" t="str">
        <f>INDEX(DatosProcesados!$A$1:$BF$101,MATCH(DataBase!A3125,DatosProcesados!$A$1:$A$101,0),MATCH(DataBase!J3125,DatosProcesados!$A$1:$BF$1,0))</f>
        <v>No informa</v>
      </c>
      <c r="L3125" s="115" t="str">
        <f>INDEX(Modelo!$A$9:$D$89,MATCH(DataBase!$J3125,Modelo!$A$9:$A$89,0),MATCH(DataBase!L$1,Modelo!$A$9:$D$9,0))</f>
        <v xml:space="preserve">Impacto social </v>
      </c>
      <c r="M3125" s="115" t="str">
        <f>INDEX(Modelo!$A$9:$D$89,MATCH(DataBase!$J3125,Modelo!$A$9:$A$89,0),MATCH(DataBase!M$1,Modelo!$A$9:$D$9,0))</f>
        <v>Pilar 4</v>
      </c>
      <c r="N3125" s="115" t="str">
        <f>INDEX(Modelo!$A$9:$D$89,MATCH(DataBase!$J3125,Modelo!$A$9:$A$89,0),MATCH(DataBase!N$1,Modelo!$A$9:$D$9,0))</f>
        <v>negativo</v>
      </c>
      <c r="O3125" s="115">
        <f t="array" ref="O3125">IF(N3125="negativo",INDEX($AD$3:$AG$51,MATCH(1,($B3125=$AD$3:$AD$51)*($J3125=$AE$3:$AE$51),0),3),IF(N3125="positivo",INDEX($AD$55:$AG$109,MATCH(1,($B3125=$AD$55:$AD$109)*($J3125=$AE$55:$AE$109),0),3)))</f>
        <v>9417</v>
      </c>
      <c r="P3125" s="115">
        <f t="array" ref="P3125">IF(N3125="negativo",INDEX($AD$3:$AG$51,MATCH(1,($B3125=$AD$3:$AD$51)*($J3125=$AE$3:$AE$51),0),4),IF(N3125="positivo",INDEX($AD$55:$AG$109,MATCH(1,($B3125=$AD$55:$AD$109)*($J3125=$AE$55:$AE$109),0),4)))</f>
        <v>302</v>
      </c>
      <c r="Q3125" s="115" t="str">
        <f>VLOOKUP(M3125,Modelo!$A$2:$C$7,2,0)</f>
        <v>Capital Humano: Bienestar y Desarrollo</v>
      </c>
      <c r="R3125" s="118">
        <f t="array" ref="R3125">INDEX(Modelo!$F$1:$H$37,MATCH(1,(DataBase!Q3125=Modelo!$G$1:$G$37)*(DataBase!B3125=Modelo!$F$1:$F$37),0),3)</f>
        <v>0.17647058823529413</v>
      </c>
      <c r="S3125" s="115">
        <f t="shared" si="98"/>
        <v>0</v>
      </c>
      <c r="T3125" s="115">
        <f t="shared" si="99"/>
        <v>0</v>
      </c>
    </row>
    <row r="3126" spans="1:20" x14ac:dyDescent="0.3">
      <c r="A3126" s="115" t="s">
        <v>102</v>
      </c>
      <c r="B3126" s="115" t="s">
        <v>84</v>
      </c>
      <c r="C3126" s="115" t="s">
        <v>103</v>
      </c>
      <c r="D3126" s="115" t="s">
        <v>86</v>
      </c>
      <c r="E3126" s="115" t="s">
        <v>86</v>
      </c>
      <c r="F3126" s="115" t="s">
        <v>87</v>
      </c>
      <c r="G3126" s="115">
        <v>2003</v>
      </c>
      <c r="H3126" s="115" t="s">
        <v>104</v>
      </c>
      <c r="I3126" s="115">
        <v>15.602099798999999</v>
      </c>
      <c r="J3126" s="115" t="s">
        <v>45</v>
      </c>
      <c r="K3126" s="115" t="str">
        <f>INDEX(DatosProcesados!$A$1:$BF$101,MATCH(DataBase!A3126,DatosProcesados!$A$1:$A$101,0),MATCH(DataBase!J3126,DatosProcesados!$A$1:$BF$1,0))</f>
        <v>No informa</v>
      </c>
      <c r="L3126" s="115" t="str">
        <f>INDEX(Modelo!$A$9:$D$89,MATCH(DataBase!$J3126,Modelo!$A$9:$A$89,0),MATCH(DataBase!L$1,Modelo!$A$9:$D$9,0))</f>
        <v xml:space="preserve">Impacto social </v>
      </c>
      <c r="M3126" s="115" t="str">
        <f>INDEX(Modelo!$A$9:$D$89,MATCH(DataBase!$J3126,Modelo!$A$9:$A$89,0),MATCH(DataBase!M$1,Modelo!$A$9:$D$9,0))</f>
        <v>Pilar 4</v>
      </c>
      <c r="N3126" s="115" t="str">
        <f>INDEX(Modelo!$A$9:$D$89,MATCH(DataBase!$J3126,Modelo!$A$9:$A$89,0),MATCH(DataBase!N$1,Modelo!$A$9:$D$9,0))</f>
        <v>negativo</v>
      </c>
      <c r="O3126" s="115">
        <f t="array" ref="O3126">IF(N3126="negativo",INDEX($AD$3:$AG$51,MATCH(1,($B3126=$AD$3:$AD$51)*($J3126=$AE$3:$AE$51),0),3),IF(N3126="positivo",INDEX($AD$55:$AG$109,MATCH(1,($B3126=$AD$55:$AD$109)*($J3126=$AE$55:$AE$109),0),3)))</f>
        <v>39290</v>
      </c>
      <c r="P3126" s="115">
        <f t="array" ref="P3126">IF(N3126="negativo",INDEX($AD$3:$AG$51,MATCH(1,($B3126=$AD$3:$AD$51)*($J3126=$AE$3:$AE$51),0),4),IF(N3126="positivo",INDEX($AD$55:$AG$109,MATCH(1,($B3126=$AD$55:$AD$109)*($J3126=$AE$55:$AE$109),0),4)))</f>
        <v>90.2</v>
      </c>
      <c r="Q3126" s="115" t="str">
        <f>VLOOKUP(M3126,Modelo!$A$2:$C$7,2,0)</f>
        <v>Capital Humano: Bienestar y Desarrollo</v>
      </c>
      <c r="R3126" s="118">
        <f t="array" ref="R3126">INDEX(Modelo!$F$1:$H$37,MATCH(1,(DataBase!Q3126=Modelo!$G$1:$G$37)*(DataBase!B3126=Modelo!$F$1:$F$37),0),3)</f>
        <v>0.11764705882352941</v>
      </c>
      <c r="S3126" s="115">
        <f t="shared" si="98"/>
        <v>0</v>
      </c>
      <c r="T3126" s="115">
        <f t="shared" si="99"/>
        <v>0</v>
      </c>
    </row>
    <row r="3127" spans="1:20" x14ac:dyDescent="0.3">
      <c r="A3127" s="115" t="s">
        <v>228</v>
      </c>
      <c r="B3127" s="115" t="s">
        <v>216</v>
      </c>
      <c r="C3127" s="115" t="s">
        <v>97</v>
      </c>
      <c r="D3127" s="115" t="s">
        <v>86</v>
      </c>
      <c r="E3127" s="115" t="s">
        <v>87</v>
      </c>
      <c r="F3127" s="115" t="s">
        <v>87</v>
      </c>
      <c r="G3127" s="115">
        <v>1991</v>
      </c>
      <c r="H3127" s="115" t="s">
        <v>229</v>
      </c>
      <c r="I3127" s="115">
        <v>5.1614047279999999</v>
      </c>
      <c r="J3127" s="115" t="s">
        <v>45</v>
      </c>
      <c r="K3127" s="115" t="str">
        <f>INDEX(DatosProcesados!$A$1:$BF$101,MATCH(DataBase!A3127,DatosProcesados!$A$1:$A$101,0),MATCH(DataBase!J3127,DatosProcesados!$A$1:$BF$1,0))</f>
        <v>No informa</v>
      </c>
      <c r="L3127" s="115" t="str">
        <f>INDEX(Modelo!$A$9:$D$89,MATCH(DataBase!$J3127,Modelo!$A$9:$A$89,0),MATCH(DataBase!L$1,Modelo!$A$9:$D$9,0))</f>
        <v xml:space="preserve">Impacto social </v>
      </c>
      <c r="M3127" s="115" t="str">
        <f>INDEX(Modelo!$A$9:$D$89,MATCH(DataBase!$J3127,Modelo!$A$9:$A$89,0),MATCH(DataBase!M$1,Modelo!$A$9:$D$9,0))</f>
        <v>Pilar 4</v>
      </c>
      <c r="N3127" s="115" t="str">
        <f>INDEX(Modelo!$A$9:$D$89,MATCH(DataBase!$J3127,Modelo!$A$9:$A$89,0),MATCH(DataBase!N$1,Modelo!$A$9:$D$9,0))</f>
        <v>negativo</v>
      </c>
      <c r="O3127" s="115">
        <f t="array" ref="O3127">IF(N3127="negativo",INDEX($AD$3:$AG$51,MATCH(1,($B3127=$AD$3:$AD$51)*($J3127=$AE$3:$AE$51),0),3),IF(N3127="positivo",INDEX($AD$55:$AG$109,MATCH(1,($B3127=$AD$55:$AD$109)*($J3127=$AE$55:$AE$109),0),3)))</f>
        <v>0</v>
      </c>
      <c r="P3127" s="115">
        <f t="array" ref="P3127">IF(N3127="negativo",INDEX($AD$3:$AG$51,MATCH(1,($B3127=$AD$3:$AD$51)*($J3127=$AE$3:$AE$51),0),4),IF(N3127="positivo",INDEX($AD$55:$AG$109,MATCH(1,($B3127=$AD$55:$AD$109)*($J3127=$AE$55:$AE$109),0),4)))</f>
        <v>0</v>
      </c>
      <c r="Q3127" s="115" t="str">
        <f>VLOOKUP(M3127,Modelo!$A$2:$C$7,2,0)</f>
        <v>Capital Humano: Bienestar y Desarrollo</v>
      </c>
      <c r="R3127" s="118">
        <f t="array" ref="R3127">INDEX(Modelo!$F$1:$H$37,MATCH(1,(DataBase!Q3127=Modelo!$G$1:$G$37)*(DataBase!B3127=Modelo!$F$1:$F$37),0),3)</f>
        <v>0.21052631578947367</v>
      </c>
      <c r="S3127" s="115">
        <f t="shared" si="98"/>
        <v>0</v>
      </c>
      <c r="T3127" s="115">
        <f t="shared" si="99"/>
        <v>0</v>
      </c>
    </row>
    <row r="3128" spans="1:20" x14ac:dyDescent="0.3">
      <c r="A3128" s="115" t="s">
        <v>261</v>
      </c>
      <c r="B3128" s="115" t="s">
        <v>216</v>
      </c>
      <c r="C3128" s="115" t="s">
        <v>103</v>
      </c>
      <c r="D3128" s="115" t="s">
        <v>86</v>
      </c>
      <c r="E3128" s="115" t="s">
        <v>87</v>
      </c>
      <c r="F3128" s="115" t="s">
        <v>87</v>
      </c>
      <c r="G3128" s="115">
        <v>1806</v>
      </c>
      <c r="H3128" s="115" t="s">
        <v>244</v>
      </c>
      <c r="I3128" s="115">
        <v>2.382092359</v>
      </c>
      <c r="J3128" s="115" t="s">
        <v>45</v>
      </c>
      <c r="K3128" s="115" t="str">
        <f>INDEX(DatosProcesados!$A$1:$BF$101,MATCH(DataBase!A3128,DatosProcesados!$A$1:$A$101,0),MATCH(DataBase!J3128,DatosProcesados!$A$1:$BF$1,0))</f>
        <v>No informa</v>
      </c>
      <c r="L3128" s="115" t="str">
        <f>INDEX(Modelo!$A$9:$D$89,MATCH(DataBase!$J3128,Modelo!$A$9:$A$89,0),MATCH(DataBase!L$1,Modelo!$A$9:$D$9,0))</f>
        <v xml:space="preserve">Impacto social </v>
      </c>
      <c r="M3128" s="115" t="str">
        <f>INDEX(Modelo!$A$9:$D$89,MATCH(DataBase!$J3128,Modelo!$A$9:$A$89,0),MATCH(DataBase!M$1,Modelo!$A$9:$D$9,0))</f>
        <v>Pilar 4</v>
      </c>
      <c r="N3128" s="115" t="str">
        <f>INDEX(Modelo!$A$9:$D$89,MATCH(DataBase!$J3128,Modelo!$A$9:$A$89,0),MATCH(DataBase!N$1,Modelo!$A$9:$D$9,0))</f>
        <v>negativo</v>
      </c>
      <c r="O3128" s="115">
        <f t="array" ref="O3128">IF(N3128="negativo",INDEX($AD$3:$AG$51,MATCH(1,($B3128=$AD$3:$AD$51)*($J3128=$AE$3:$AE$51),0),3),IF(N3128="positivo",INDEX($AD$55:$AG$109,MATCH(1,($B3128=$AD$55:$AD$109)*($J3128=$AE$55:$AE$109),0),3)))</f>
        <v>0</v>
      </c>
      <c r="P3128" s="115">
        <f t="array" ref="P3128">IF(N3128="negativo",INDEX($AD$3:$AG$51,MATCH(1,($B3128=$AD$3:$AD$51)*($J3128=$AE$3:$AE$51),0),4),IF(N3128="positivo",INDEX($AD$55:$AG$109,MATCH(1,($B3128=$AD$55:$AD$109)*($J3128=$AE$55:$AE$109),0),4)))</f>
        <v>0</v>
      </c>
      <c r="Q3128" s="115" t="str">
        <f>VLOOKUP(M3128,Modelo!$A$2:$C$7,2,0)</f>
        <v>Capital Humano: Bienestar y Desarrollo</v>
      </c>
      <c r="R3128" s="118">
        <f t="array" ref="R3128">INDEX(Modelo!$F$1:$H$37,MATCH(1,(DataBase!Q3128=Modelo!$G$1:$G$37)*(DataBase!B3128=Modelo!$F$1:$F$37),0),3)</f>
        <v>0.21052631578947367</v>
      </c>
      <c r="S3128" s="115">
        <f t="shared" si="98"/>
        <v>0</v>
      </c>
      <c r="T3128" s="115">
        <f t="shared" si="99"/>
        <v>0</v>
      </c>
    </row>
    <row r="3129" spans="1:20" x14ac:dyDescent="0.3">
      <c r="A3129" s="115" t="s">
        <v>269</v>
      </c>
      <c r="B3129" s="115" t="s">
        <v>216</v>
      </c>
      <c r="C3129" s="115" t="s">
        <v>103</v>
      </c>
      <c r="D3129" s="115" t="s">
        <v>87</v>
      </c>
      <c r="E3129" s="115" t="s">
        <v>87</v>
      </c>
      <c r="F3129" s="115" t="s">
        <v>87</v>
      </c>
      <c r="G3129" s="115">
        <v>1932</v>
      </c>
      <c r="H3129" s="115" t="s">
        <v>125</v>
      </c>
      <c r="I3129" s="115">
        <v>2.1928266769999998</v>
      </c>
      <c r="J3129" s="115" t="s">
        <v>45</v>
      </c>
      <c r="K3129" s="115" t="str">
        <f>INDEX(DatosProcesados!$A$1:$BF$101,MATCH(DataBase!A3129,DatosProcesados!$A$1:$A$101,0),MATCH(DataBase!J3129,DatosProcesados!$A$1:$BF$1,0))</f>
        <v>No informa</v>
      </c>
      <c r="L3129" s="115" t="str">
        <f>INDEX(Modelo!$A$9:$D$89,MATCH(DataBase!$J3129,Modelo!$A$9:$A$89,0),MATCH(DataBase!L$1,Modelo!$A$9:$D$9,0))</f>
        <v xml:space="preserve">Impacto social </v>
      </c>
      <c r="M3129" s="115" t="str">
        <f>INDEX(Modelo!$A$9:$D$89,MATCH(DataBase!$J3129,Modelo!$A$9:$A$89,0),MATCH(DataBase!M$1,Modelo!$A$9:$D$9,0))</f>
        <v>Pilar 4</v>
      </c>
      <c r="N3129" s="115" t="str">
        <f>INDEX(Modelo!$A$9:$D$89,MATCH(DataBase!$J3129,Modelo!$A$9:$A$89,0),MATCH(DataBase!N$1,Modelo!$A$9:$D$9,0))</f>
        <v>negativo</v>
      </c>
      <c r="O3129" s="115">
        <f t="array" ref="O3129">IF(N3129="negativo",INDEX($AD$3:$AG$51,MATCH(1,($B3129=$AD$3:$AD$51)*($J3129=$AE$3:$AE$51),0),3),IF(N3129="positivo",INDEX($AD$55:$AG$109,MATCH(1,($B3129=$AD$55:$AD$109)*($J3129=$AE$55:$AE$109),0),3)))</f>
        <v>0</v>
      </c>
      <c r="P3129" s="115">
        <f t="array" ref="P3129">IF(N3129="negativo",INDEX($AD$3:$AG$51,MATCH(1,($B3129=$AD$3:$AD$51)*($J3129=$AE$3:$AE$51),0),4),IF(N3129="positivo",INDEX($AD$55:$AG$109,MATCH(1,($B3129=$AD$55:$AD$109)*($J3129=$AE$55:$AE$109),0),4)))</f>
        <v>0</v>
      </c>
      <c r="Q3129" s="115" t="str">
        <f>VLOOKUP(M3129,Modelo!$A$2:$C$7,2,0)</f>
        <v>Capital Humano: Bienestar y Desarrollo</v>
      </c>
      <c r="R3129" s="118">
        <f t="array" ref="R3129">INDEX(Modelo!$F$1:$H$37,MATCH(1,(DataBase!Q3129=Modelo!$G$1:$G$37)*(DataBase!B3129=Modelo!$F$1:$F$37),0),3)</f>
        <v>0.21052631578947367</v>
      </c>
      <c r="S3129" s="115">
        <f t="shared" si="98"/>
        <v>0</v>
      </c>
      <c r="T3129" s="115">
        <f t="shared" si="99"/>
        <v>0</v>
      </c>
    </row>
    <row r="3130" spans="1:20" x14ac:dyDescent="0.3">
      <c r="A3130" s="115" t="s">
        <v>285</v>
      </c>
      <c r="B3130" s="115" t="s">
        <v>216</v>
      </c>
      <c r="C3130" s="115" t="s">
        <v>103</v>
      </c>
      <c r="D3130" s="115" t="s">
        <v>86</v>
      </c>
      <c r="E3130" s="115" t="s">
        <v>86</v>
      </c>
      <c r="F3130" s="115" t="s">
        <v>86</v>
      </c>
      <c r="G3130" s="115">
        <v>1920</v>
      </c>
      <c r="H3130" s="115" t="s">
        <v>125</v>
      </c>
      <c r="I3130" s="115">
        <v>1.9433909700000001</v>
      </c>
      <c r="J3130" s="115" t="s">
        <v>45</v>
      </c>
      <c r="K3130" s="115" t="str">
        <f>INDEX(DatosProcesados!$A$1:$BF$101,MATCH(DataBase!A3130,DatosProcesados!$A$1:$A$101,0),MATCH(DataBase!J3130,DatosProcesados!$A$1:$BF$1,0))</f>
        <v>No informa</v>
      </c>
      <c r="L3130" s="115" t="str">
        <f>INDEX(Modelo!$A$9:$D$89,MATCH(DataBase!$J3130,Modelo!$A$9:$A$89,0),MATCH(DataBase!L$1,Modelo!$A$9:$D$9,0))</f>
        <v xml:space="preserve">Impacto social </v>
      </c>
      <c r="M3130" s="115" t="str">
        <f>INDEX(Modelo!$A$9:$D$89,MATCH(DataBase!$J3130,Modelo!$A$9:$A$89,0),MATCH(DataBase!M$1,Modelo!$A$9:$D$9,0))</f>
        <v>Pilar 4</v>
      </c>
      <c r="N3130" s="115" t="str">
        <f>INDEX(Modelo!$A$9:$D$89,MATCH(DataBase!$J3130,Modelo!$A$9:$A$89,0),MATCH(DataBase!N$1,Modelo!$A$9:$D$9,0))</f>
        <v>negativo</v>
      </c>
      <c r="O3130" s="115">
        <f t="array" ref="O3130">IF(N3130="negativo",INDEX($AD$3:$AG$51,MATCH(1,($B3130=$AD$3:$AD$51)*($J3130=$AE$3:$AE$51),0),3),IF(N3130="positivo",INDEX($AD$55:$AG$109,MATCH(1,($B3130=$AD$55:$AD$109)*($J3130=$AE$55:$AE$109),0),3)))</f>
        <v>0</v>
      </c>
      <c r="P3130" s="115">
        <f t="array" ref="P3130">IF(N3130="negativo",INDEX($AD$3:$AG$51,MATCH(1,($B3130=$AD$3:$AD$51)*($J3130=$AE$3:$AE$51),0),4),IF(N3130="positivo",INDEX($AD$55:$AG$109,MATCH(1,($B3130=$AD$55:$AD$109)*($J3130=$AE$55:$AE$109),0),4)))</f>
        <v>0</v>
      </c>
      <c r="Q3130" s="115" t="str">
        <f>VLOOKUP(M3130,Modelo!$A$2:$C$7,2,0)</f>
        <v>Capital Humano: Bienestar y Desarrollo</v>
      </c>
      <c r="R3130" s="118">
        <f t="array" ref="R3130">INDEX(Modelo!$F$1:$H$37,MATCH(1,(DataBase!Q3130=Modelo!$G$1:$G$37)*(DataBase!B3130=Modelo!$F$1:$F$37),0),3)</f>
        <v>0.21052631578947367</v>
      </c>
      <c r="S3130" s="115">
        <f t="shared" si="98"/>
        <v>0</v>
      </c>
      <c r="T3130" s="115">
        <f t="shared" si="99"/>
        <v>0</v>
      </c>
    </row>
    <row r="3131" spans="1:20" x14ac:dyDescent="0.3">
      <c r="A3131" s="115" t="s">
        <v>395</v>
      </c>
      <c r="B3131" s="115" t="s">
        <v>379</v>
      </c>
      <c r="C3131" s="115" t="s">
        <v>103</v>
      </c>
      <c r="D3131" s="115" t="s">
        <v>86</v>
      </c>
      <c r="E3131" s="115" t="s">
        <v>86</v>
      </c>
      <c r="F3131" s="115" t="s">
        <v>86</v>
      </c>
      <c r="G3131" s="115">
        <v>2015</v>
      </c>
      <c r="H3131" s="115" t="s">
        <v>125</v>
      </c>
      <c r="I3131" s="115">
        <v>0.76762142099999997</v>
      </c>
      <c r="J3131" s="115" t="s">
        <v>45</v>
      </c>
      <c r="K3131" s="115" t="str">
        <f>INDEX(DatosProcesados!$A$1:$BF$101,MATCH(DataBase!A3131,DatosProcesados!$A$1:$A$101,0),MATCH(DataBase!J3131,DatosProcesados!$A$1:$BF$1,0))</f>
        <v>No informa</v>
      </c>
      <c r="L3131" s="115" t="str">
        <f>INDEX(Modelo!$A$9:$D$89,MATCH(DataBase!$J3131,Modelo!$A$9:$A$89,0),MATCH(DataBase!L$1,Modelo!$A$9:$D$9,0))</f>
        <v xml:space="preserve">Impacto social </v>
      </c>
      <c r="M3131" s="115" t="str">
        <f>INDEX(Modelo!$A$9:$D$89,MATCH(DataBase!$J3131,Modelo!$A$9:$A$89,0),MATCH(DataBase!M$1,Modelo!$A$9:$D$9,0))</f>
        <v>Pilar 4</v>
      </c>
      <c r="N3131" s="115" t="str">
        <f>INDEX(Modelo!$A$9:$D$89,MATCH(DataBase!$J3131,Modelo!$A$9:$A$89,0),MATCH(DataBase!N$1,Modelo!$A$9:$D$9,0))</f>
        <v>negativo</v>
      </c>
      <c r="O3131" s="115">
        <f t="array" ref="O3131">IF(N3131="negativo",INDEX($AD$3:$AG$51,MATCH(1,($B3131=$AD$3:$AD$51)*($J3131=$AE$3:$AE$51),0),3),IF(N3131="positivo",INDEX($AD$55:$AG$109,MATCH(1,($B3131=$AD$55:$AD$109)*($J3131=$AE$55:$AE$109),0),3)))</f>
        <v>0</v>
      </c>
      <c r="P3131" s="115">
        <f t="array" ref="P3131">IF(N3131="negativo",INDEX($AD$3:$AG$51,MATCH(1,($B3131=$AD$3:$AD$51)*($J3131=$AE$3:$AE$51),0),4),IF(N3131="positivo",INDEX($AD$55:$AG$109,MATCH(1,($B3131=$AD$55:$AD$109)*($J3131=$AE$55:$AE$109),0),4)))</f>
        <v>0</v>
      </c>
      <c r="Q3131" s="115" t="str">
        <f>VLOOKUP(M3131,Modelo!$A$2:$C$7,2,0)</f>
        <v>Capital Humano: Bienestar y Desarrollo</v>
      </c>
      <c r="R3131" s="118">
        <f t="array" ref="R3131">INDEX(Modelo!$F$1:$H$37,MATCH(1,(DataBase!Q3131=Modelo!$G$1:$G$37)*(DataBase!B3131=Modelo!$F$1:$F$37),0),3)</f>
        <v>0.23809523809523808</v>
      </c>
      <c r="S3131" s="115">
        <f t="shared" si="98"/>
        <v>0</v>
      </c>
      <c r="T3131" s="115">
        <f t="shared" si="99"/>
        <v>0</v>
      </c>
    </row>
    <row r="3132" spans="1:20" x14ac:dyDescent="0.3">
      <c r="A3132" s="115" t="s">
        <v>402</v>
      </c>
      <c r="B3132" s="115" t="s">
        <v>379</v>
      </c>
      <c r="C3132" s="115" t="s">
        <v>103</v>
      </c>
      <c r="D3132" s="115" t="s">
        <v>86</v>
      </c>
      <c r="E3132" s="115" t="s">
        <v>87</v>
      </c>
      <c r="F3132" s="115" t="s">
        <v>87</v>
      </c>
      <c r="G3132" s="115">
        <v>1961</v>
      </c>
      <c r="H3132" s="115" t="s">
        <v>125</v>
      </c>
      <c r="I3132" s="115">
        <v>0.498844856</v>
      </c>
      <c r="J3132" s="115" t="s">
        <v>45</v>
      </c>
      <c r="K3132" s="115" t="str">
        <f>INDEX(DatosProcesados!$A$1:$BF$101,MATCH(DataBase!A3132,DatosProcesados!$A$1:$A$101,0),MATCH(DataBase!J3132,DatosProcesados!$A$1:$BF$1,0))</f>
        <v>No informa</v>
      </c>
      <c r="L3132" s="115" t="str">
        <f>INDEX(Modelo!$A$9:$D$89,MATCH(DataBase!$J3132,Modelo!$A$9:$A$89,0),MATCH(DataBase!L$1,Modelo!$A$9:$D$9,0))</f>
        <v xml:space="preserve">Impacto social </v>
      </c>
      <c r="M3132" s="115" t="str">
        <f>INDEX(Modelo!$A$9:$D$89,MATCH(DataBase!$J3132,Modelo!$A$9:$A$89,0),MATCH(DataBase!M$1,Modelo!$A$9:$D$9,0))</f>
        <v>Pilar 4</v>
      </c>
      <c r="N3132" s="115" t="str">
        <f>INDEX(Modelo!$A$9:$D$89,MATCH(DataBase!$J3132,Modelo!$A$9:$A$89,0),MATCH(DataBase!N$1,Modelo!$A$9:$D$9,0))</f>
        <v>negativo</v>
      </c>
      <c r="O3132" s="115">
        <f t="array" ref="O3132">IF(N3132="negativo",INDEX($AD$3:$AG$51,MATCH(1,($B3132=$AD$3:$AD$51)*($J3132=$AE$3:$AE$51),0),3),IF(N3132="positivo",INDEX($AD$55:$AG$109,MATCH(1,($B3132=$AD$55:$AD$109)*($J3132=$AE$55:$AE$109),0),3)))</f>
        <v>0</v>
      </c>
      <c r="P3132" s="115">
        <f t="array" ref="P3132">IF(N3132="negativo",INDEX($AD$3:$AG$51,MATCH(1,($B3132=$AD$3:$AD$51)*($J3132=$AE$3:$AE$51),0),4),IF(N3132="positivo",INDEX($AD$55:$AG$109,MATCH(1,($B3132=$AD$55:$AD$109)*($J3132=$AE$55:$AE$109),0),4)))</f>
        <v>0</v>
      </c>
      <c r="Q3132" s="115" t="str">
        <f>VLOOKUP(M3132,Modelo!$A$2:$C$7,2,0)</f>
        <v>Capital Humano: Bienestar y Desarrollo</v>
      </c>
      <c r="R3132" s="118">
        <f t="array" ref="R3132">INDEX(Modelo!$F$1:$H$37,MATCH(1,(DataBase!Q3132=Modelo!$G$1:$G$37)*(DataBase!B3132=Modelo!$F$1:$F$37),0),3)</f>
        <v>0.23809523809523808</v>
      </c>
      <c r="S3132" s="115">
        <f t="shared" si="98"/>
        <v>0</v>
      </c>
      <c r="T3132" s="115">
        <f t="shared" si="99"/>
        <v>0</v>
      </c>
    </row>
    <row r="3133" spans="1:20" x14ac:dyDescent="0.3">
      <c r="A3133" s="115" t="s">
        <v>389</v>
      </c>
      <c r="B3133" s="115" t="s">
        <v>379</v>
      </c>
      <c r="C3133" s="115" t="s">
        <v>103</v>
      </c>
      <c r="D3133" s="115" t="s">
        <v>86</v>
      </c>
      <c r="E3133" s="115" t="s">
        <v>87</v>
      </c>
      <c r="F3133" s="115" t="s">
        <v>87</v>
      </c>
      <c r="G3133" s="115">
        <v>1979</v>
      </c>
      <c r="H3133" s="115" t="s">
        <v>125</v>
      </c>
      <c r="I3133" s="115">
        <v>1.189537155</v>
      </c>
      <c r="J3133" s="115" t="s">
        <v>45</v>
      </c>
      <c r="K3133" s="115" t="str">
        <f>INDEX(DatosProcesados!$A$1:$BF$101,MATCH(DataBase!A3133,DatosProcesados!$A$1:$A$101,0),MATCH(DataBase!J3133,DatosProcesados!$A$1:$BF$1,0))</f>
        <v>No informa</v>
      </c>
      <c r="L3133" s="115" t="str">
        <f>INDEX(Modelo!$A$9:$D$89,MATCH(DataBase!$J3133,Modelo!$A$9:$A$89,0),MATCH(DataBase!L$1,Modelo!$A$9:$D$9,0))</f>
        <v xml:space="preserve">Impacto social </v>
      </c>
      <c r="M3133" s="115" t="str">
        <f>INDEX(Modelo!$A$9:$D$89,MATCH(DataBase!$J3133,Modelo!$A$9:$A$89,0),MATCH(DataBase!M$1,Modelo!$A$9:$D$9,0))</f>
        <v>Pilar 4</v>
      </c>
      <c r="N3133" s="115" t="str">
        <f>INDEX(Modelo!$A$9:$D$89,MATCH(DataBase!$J3133,Modelo!$A$9:$A$89,0),MATCH(DataBase!N$1,Modelo!$A$9:$D$9,0))</f>
        <v>negativo</v>
      </c>
      <c r="O3133" s="115">
        <f t="array" ref="O3133">IF(N3133="negativo",INDEX($AD$3:$AG$51,MATCH(1,($B3133=$AD$3:$AD$51)*($J3133=$AE$3:$AE$51),0),3),IF(N3133="positivo",INDEX($AD$55:$AG$109,MATCH(1,($B3133=$AD$55:$AD$109)*($J3133=$AE$55:$AE$109),0),3)))</f>
        <v>0</v>
      </c>
      <c r="P3133" s="115">
        <f t="array" ref="P3133">IF(N3133="negativo",INDEX($AD$3:$AG$51,MATCH(1,($B3133=$AD$3:$AD$51)*($J3133=$AE$3:$AE$51),0),4),IF(N3133="positivo",INDEX($AD$55:$AG$109,MATCH(1,($B3133=$AD$55:$AD$109)*($J3133=$AE$55:$AE$109),0),4)))</f>
        <v>0</v>
      </c>
      <c r="Q3133" s="115" t="str">
        <f>VLOOKUP(M3133,Modelo!$A$2:$C$7,2,0)</f>
        <v>Capital Humano: Bienestar y Desarrollo</v>
      </c>
      <c r="R3133" s="118">
        <f t="array" ref="R3133">INDEX(Modelo!$F$1:$H$37,MATCH(1,(DataBase!Q3133=Modelo!$G$1:$G$37)*(DataBase!B3133=Modelo!$F$1:$F$37),0),3)</f>
        <v>0.23809523809523808</v>
      </c>
      <c r="S3133" s="115">
        <f t="shared" si="98"/>
        <v>0</v>
      </c>
      <c r="T3133" s="115">
        <f t="shared" si="99"/>
        <v>0</v>
      </c>
    </row>
    <row r="3134" spans="1:20" x14ac:dyDescent="0.3">
      <c r="A3134" s="115" t="s">
        <v>387</v>
      </c>
      <c r="B3134" s="115" t="s">
        <v>379</v>
      </c>
      <c r="C3134" s="115" t="s">
        <v>103</v>
      </c>
      <c r="D3134" s="115" t="s">
        <v>87</v>
      </c>
      <c r="E3134" s="115" t="s">
        <v>86</v>
      </c>
      <c r="F3134" s="115" t="s">
        <v>86</v>
      </c>
      <c r="G3134" s="115">
        <v>2008</v>
      </c>
      <c r="H3134" s="115" t="s">
        <v>125</v>
      </c>
      <c r="I3134" s="115">
        <v>1.3132825420000001</v>
      </c>
      <c r="J3134" s="115" t="s">
        <v>45</v>
      </c>
      <c r="K3134" s="115" t="str">
        <f>INDEX(DatosProcesados!$A$1:$BF$101,MATCH(DataBase!A3134,DatosProcesados!$A$1:$A$101,0),MATCH(DataBase!J3134,DatosProcesados!$A$1:$BF$1,0))</f>
        <v>No informa</v>
      </c>
      <c r="L3134" s="115" t="str">
        <f>INDEX(Modelo!$A$9:$D$89,MATCH(DataBase!$J3134,Modelo!$A$9:$A$89,0),MATCH(DataBase!L$1,Modelo!$A$9:$D$9,0))</f>
        <v xml:space="preserve">Impacto social </v>
      </c>
      <c r="M3134" s="115" t="str">
        <f>INDEX(Modelo!$A$9:$D$89,MATCH(DataBase!$J3134,Modelo!$A$9:$A$89,0),MATCH(DataBase!M$1,Modelo!$A$9:$D$9,0))</f>
        <v>Pilar 4</v>
      </c>
      <c r="N3134" s="115" t="str">
        <f>INDEX(Modelo!$A$9:$D$89,MATCH(DataBase!$J3134,Modelo!$A$9:$A$89,0),MATCH(DataBase!N$1,Modelo!$A$9:$D$9,0))</f>
        <v>negativo</v>
      </c>
      <c r="O3134" s="115">
        <f t="array" ref="O3134">IF(N3134="negativo",INDEX($AD$3:$AG$51,MATCH(1,($B3134=$AD$3:$AD$51)*($J3134=$AE$3:$AE$51),0),3),IF(N3134="positivo",INDEX($AD$55:$AG$109,MATCH(1,($B3134=$AD$55:$AD$109)*($J3134=$AE$55:$AE$109),0),3)))</f>
        <v>0</v>
      </c>
      <c r="P3134" s="115">
        <f t="array" ref="P3134">IF(N3134="negativo",INDEX($AD$3:$AG$51,MATCH(1,($B3134=$AD$3:$AD$51)*($J3134=$AE$3:$AE$51),0),4),IF(N3134="positivo",INDEX($AD$55:$AG$109,MATCH(1,($B3134=$AD$55:$AD$109)*($J3134=$AE$55:$AE$109),0),4)))</f>
        <v>0</v>
      </c>
      <c r="Q3134" s="115" t="str">
        <f>VLOOKUP(M3134,Modelo!$A$2:$C$7,2,0)</f>
        <v>Capital Humano: Bienestar y Desarrollo</v>
      </c>
      <c r="R3134" s="118">
        <f t="array" ref="R3134">INDEX(Modelo!$F$1:$H$37,MATCH(1,(DataBase!Q3134=Modelo!$G$1:$G$37)*(DataBase!B3134=Modelo!$F$1:$F$37),0),3)</f>
        <v>0.23809523809523808</v>
      </c>
      <c r="S3134" s="115">
        <f t="shared" si="98"/>
        <v>0</v>
      </c>
      <c r="T3134" s="115">
        <f t="shared" si="99"/>
        <v>0</v>
      </c>
    </row>
    <row r="3135" spans="1:20" x14ac:dyDescent="0.3">
      <c r="A3135" s="115" t="s">
        <v>400</v>
      </c>
      <c r="B3135" s="115" t="s">
        <v>379</v>
      </c>
      <c r="C3135" s="115" t="s">
        <v>103</v>
      </c>
      <c r="D3135" s="115" t="s">
        <v>86</v>
      </c>
      <c r="E3135" s="115" t="s">
        <v>86</v>
      </c>
      <c r="F3135" s="115" t="s">
        <v>86</v>
      </c>
      <c r="G3135" s="115">
        <v>1977</v>
      </c>
      <c r="H3135" s="115" t="s">
        <v>125</v>
      </c>
      <c r="I3135" s="115">
        <v>0.74612668500000001</v>
      </c>
      <c r="J3135" s="115" t="s">
        <v>45</v>
      </c>
      <c r="K3135" s="115" t="str">
        <f>INDEX(DatosProcesados!$A$1:$BF$101,MATCH(DataBase!A3135,DatosProcesados!$A$1:$A$101,0),MATCH(DataBase!J3135,DatosProcesados!$A$1:$BF$1,0))</f>
        <v>No informa</v>
      </c>
      <c r="L3135" s="115" t="str">
        <f>INDEX(Modelo!$A$9:$D$89,MATCH(DataBase!$J3135,Modelo!$A$9:$A$89,0),MATCH(DataBase!L$1,Modelo!$A$9:$D$9,0))</f>
        <v xml:space="preserve">Impacto social </v>
      </c>
      <c r="M3135" s="115" t="str">
        <f>INDEX(Modelo!$A$9:$D$89,MATCH(DataBase!$J3135,Modelo!$A$9:$A$89,0),MATCH(DataBase!M$1,Modelo!$A$9:$D$9,0))</f>
        <v>Pilar 4</v>
      </c>
      <c r="N3135" s="115" t="str">
        <f>INDEX(Modelo!$A$9:$D$89,MATCH(DataBase!$J3135,Modelo!$A$9:$A$89,0),MATCH(DataBase!N$1,Modelo!$A$9:$D$9,0))</f>
        <v>negativo</v>
      </c>
      <c r="O3135" s="115">
        <f t="array" ref="O3135">IF(N3135="negativo",INDEX($AD$3:$AG$51,MATCH(1,($B3135=$AD$3:$AD$51)*($J3135=$AE$3:$AE$51),0),3),IF(N3135="positivo",INDEX($AD$55:$AG$109,MATCH(1,($B3135=$AD$55:$AD$109)*($J3135=$AE$55:$AE$109),0),3)))</f>
        <v>0</v>
      </c>
      <c r="P3135" s="115">
        <f t="array" ref="P3135">IF(N3135="negativo",INDEX($AD$3:$AG$51,MATCH(1,($B3135=$AD$3:$AD$51)*($J3135=$AE$3:$AE$51),0),4),IF(N3135="positivo",INDEX($AD$55:$AG$109,MATCH(1,($B3135=$AD$55:$AD$109)*($J3135=$AE$55:$AE$109),0),4)))</f>
        <v>0</v>
      </c>
      <c r="Q3135" s="115" t="str">
        <f>VLOOKUP(M3135,Modelo!$A$2:$C$7,2,0)</f>
        <v>Capital Humano: Bienestar y Desarrollo</v>
      </c>
      <c r="R3135" s="118">
        <f t="array" ref="R3135">INDEX(Modelo!$F$1:$H$37,MATCH(1,(DataBase!Q3135=Modelo!$G$1:$G$37)*(DataBase!B3135=Modelo!$F$1:$F$37),0),3)</f>
        <v>0.23809523809523808</v>
      </c>
      <c r="S3135" s="115">
        <f t="shared" si="98"/>
        <v>0</v>
      </c>
      <c r="T3135" s="115">
        <f t="shared" si="99"/>
        <v>0</v>
      </c>
    </row>
    <row r="3136" spans="1:20" x14ac:dyDescent="0.3">
      <c r="A3136" s="115" t="s">
        <v>326</v>
      </c>
      <c r="B3136" s="115" t="s">
        <v>313</v>
      </c>
      <c r="C3136" s="115" t="s">
        <v>103</v>
      </c>
      <c r="D3136" s="115" t="s">
        <v>87</v>
      </c>
      <c r="E3136" s="115" t="s">
        <v>86</v>
      </c>
      <c r="F3136" s="115" t="s">
        <v>86</v>
      </c>
      <c r="G3136" s="115">
        <v>1938</v>
      </c>
      <c r="H3136" s="115" t="s">
        <v>125</v>
      </c>
      <c r="I3136" s="115">
        <v>11.88773162</v>
      </c>
      <c r="J3136" s="115" t="s">
        <v>45</v>
      </c>
      <c r="K3136" s="115" t="str">
        <f>INDEX(DatosProcesados!$A$1:$BF$101,MATCH(DataBase!A3136,DatosProcesados!$A$1:$A$101,0),MATCH(DataBase!J3136,DatosProcesados!$A$1:$BF$1,0))</f>
        <v>No informa</v>
      </c>
      <c r="L3136" s="115" t="str">
        <f>INDEX(Modelo!$A$9:$D$89,MATCH(DataBase!$J3136,Modelo!$A$9:$A$89,0),MATCH(DataBase!L$1,Modelo!$A$9:$D$9,0))</f>
        <v xml:space="preserve">Impacto social </v>
      </c>
      <c r="M3136" s="115" t="str">
        <f>INDEX(Modelo!$A$9:$D$89,MATCH(DataBase!$J3136,Modelo!$A$9:$A$89,0),MATCH(DataBase!M$1,Modelo!$A$9:$D$9,0))</f>
        <v>Pilar 4</v>
      </c>
      <c r="N3136" s="115" t="str">
        <f>INDEX(Modelo!$A$9:$D$89,MATCH(DataBase!$J3136,Modelo!$A$9:$A$89,0),MATCH(DataBase!N$1,Modelo!$A$9:$D$9,0))</f>
        <v>negativo</v>
      </c>
      <c r="O3136" s="115">
        <f t="array" ref="O3136">IF(N3136="negativo",INDEX($AD$3:$AG$51,MATCH(1,($B3136=$AD$3:$AD$51)*($J3136=$AE$3:$AE$51),0),3),IF(N3136="positivo",INDEX($AD$55:$AG$109,MATCH(1,($B3136=$AD$55:$AD$109)*($J3136=$AE$55:$AE$109),0),3)))</f>
        <v>9417</v>
      </c>
      <c r="P3136" s="115">
        <f t="array" ref="P3136">IF(N3136="negativo",INDEX($AD$3:$AG$51,MATCH(1,($B3136=$AD$3:$AD$51)*($J3136=$AE$3:$AE$51),0),4),IF(N3136="positivo",INDEX($AD$55:$AG$109,MATCH(1,($B3136=$AD$55:$AD$109)*($J3136=$AE$55:$AE$109),0),4)))</f>
        <v>302</v>
      </c>
      <c r="Q3136" s="115" t="str">
        <f>VLOOKUP(M3136,Modelo!$A$2:$C$7,2,0)</f>
        <v>Capital Humano: Bienestar y Desarrollo</v>
      </c>
      <c r="R3136" s="118">
        <f t="array" ref="R3136">INDEX(Modelo!$F$1:$H$37,MATCH(1,(DataBase!Q3136=Modelo!$G$1:$G$37)*(DataBase!B3136=Modelo!$F$1:$F$37),0),3)</f>
        <v>0.17647058823529413</v>
      </c>
      <c r="S3136" s="115">
        <f t="shared" si="98"/>
        <v>0</v>
      </c>
      <c r="T3136" s="115">
        <f t="shared" si="99"/>
        <v>0</v>
      </c>
    </row>
    <row r="3137" spans="1:20" x14ac:dyDescent="0.3">
      <c r="A3137" s="115" t="s">
        <v>339</v>
      </c>
      <c r="B3137" s="115" t="s">
        <v>313</v>
      </c>
      <c r="C3137" s="115" t="s">
        <v>103</v>
      </c>
      <c r="D3137" s="115" t="s">
        <v>86</v>
      </c>
      <c r="E3137" s="115" t="s">
        <v>86</v>
      </c>
      <c r="F3137" s="115" t="s">
        <v>87</v>
      </c>
      <c r="G3137" s="115">
        <v>1984</v>
      </c>
      <c r="H3137" s="115" t="s">
        <v>177</v>
      </c>
      <c r="I3137" s="115">
        <v>5.5116464790000004</v>
      </c>
      <c r="J3137" s="115" t="s">
        <v>45</v>
      </c>
      <c r="K3137" s="115" t="str">
        <f>INDEX(DatosProcesados!$A$1:$BF$101,MATCH(DataBase!A3137,DatosProcesados!$A$1:$A$101,0),MATCH(DataBase!J3137,DatosProcesados!$A$1:$BF$1,0))</f>
        <v>No informa</v>
      </c>
      <c r="L3137" s="115" t="str">
        <f>INDEX(Modelo!$A$9:$D$89,MATCH(DataBase!$J3137,Modelo!$A$9:$A$89,0),MATCH(DataBase!L$1,Modelo!$A$9:$D$9,0))</f>
        <v xml:space="preserve">Impacto social </v>
      </c>
      <c r="M3137" s="115" t="str">
        <f>INDEX(Modelo!$A$9:$D$89,MATCH(DataBase!$J3137,Modelo!$A$9:$A$89,0),MATCH(DataBase!M$1,Modelo!$A$9:$D$9,0))</f>
        <v>Pilar 4</v>
      </c>
      <c r="N3137" s="115" t="str">
        <f>INDEX(Modelo!$A$9:$D$89,MATCH(DataBase!$J3137,Modelo!$A$9:$A$89,0),MATCH(DataBase!N$1,Modelo!$A$9:$D$9,0))</f>
        <v>negativo</v>
      </c>
      <c r="O3137" s="115">
        <f t="array" ref="O3137">IF(N3137="negativo",INDEX($AD$3:$AG$51,MATCH(1,($B3137=$AD$3:$AD$51)*($J3137=$AE$3:$AE$51),0),3),IF(N3137="positivo",INDEX($AD$55:$AG$109,MATCH(1,($B3137=$AD$55:$AD$109)*($J3137=$AE$55:$AE$109),0),3)))</f>
        <v>9417</v>
      </c>
      <c r="P3137" s="115">
        <f t="array" ref="P3137">IF(N3137="negativo",INDEX($AD$3:$AG$51,MATCH(1,($B3137=$AD$3:$AD$51)*($J3137=$AE$3:$AE$51),0),4),IF(N3137="positivo",INDEX($AD$55:$AG$109,MATCH(1,($B3137=$AD$55:$AD$109)*($J3137=$AE$55:$AE$109),0),4)))</f>
        <v>302</v>
      </c>
      <c r="Q3137" s="115" t="str">
        <f>VLOOKUP(M3137,Modelo!$A$2:$C$7,2,0)</f>
        <v>Capital Humano: Bienestar y Desarrollo</v>
      </c>
      <c r="R3137" s="118">
        <f t="array" ref="R3137">INDEX(Modelo!$F$1:$H$37,MATCH(1,(DataBase!Q3137=Modelo!$G$1:$G$37)*(DataBase!B3137=Modelo!$F$1:$F$37),0),3)</f>
        <v>0.17647058823529413</v>
      </c>
      <c r="S3137" s="115">
        <f t="shared" si="98"/>
        <v>0</v>
      </c>
      <c r="T3137" s="115">
        <f t="shared" si="99"/>
        <v>0</v>
      </c>
    </row>
    <row r="3138" spans="1:20" x14ac:dyDescent="0.3">
      <c r="A3138" s="115" t="s">
        <v>317</v>
      </c>
      <c r="B3138" s="115" t="s">
        <v>313</v>
      </c>
      <c r="C3138" s="115" t="s">
        <v>103</v>
      </c>
      <c r="D3138" s="115" t="s">
        <v>87</v>
      </c>
      <c r="E3138" s="115" t="s">
        <v>86</v>
      </c>
      <c r="F3138" s="115" t="s">
        <v>86</v>
      </c>
      <c r="G3138" s="115">
        <v>2009</v>
      </c>
      <c r="H3138" s="115" t="s">
        <v>125</v>
      </c>
      <c r="I3138" s="115">
        <v>19.439396106</v>
      </c>
      <c r="J3138" s="115" t="s">
        <v>45</v>
      </c>
      <c r="K3138" s="115">
        <f>INDEX(DatosProcesados!$A$1:$BF$101,MATCH(DataBase!A3138,DatosProcesados!$A$1:$A$101,0),MATCH(DataBase!J3138,DatosProcesados!$A$1:$BF$1,0))</f>
        <v>9417</v>
      </c>
      <c r="L3138" s="115" t="str">
        <f>INDEX(Modelo!$A$9:$D$89,MATCH(DataBase!$J3138,Modelo!$A$9:$A$89,0),MATCH(DataBase!L$1,Modelo!$A$9:$D$9,0))</f>
        <v xml:space="preserve">Impacto social </v>
      </c>
      <c r="M3138" s="115" t="str">
        <f>INDEX(Modelo!$A$9:$D$89,MATCH(DataBase!$J3138,Modelo!$A$9:$A$89,0),MATCH(DataBase!M$1,Modelo!$A$9:$D$9,0))</f>
        <v>Pilar 4</v>
      </c>
      <c r="N3138" s="115" t="str">
        <f>INDEX(Modelo!$A$9:$D$89,MATCH(DataBase!$J3138,Modelo!$A$9:$A$89,0),MATCH(DataBase!N$1,Modelo!$A$9:$D$9,0))</f>
        <v>negativo</v>
      </c>
      <c r="O3138" s="115">
        <f t="array" ref="O3138">IF(N3138="negativo",INDEX($AD$3:$AG$51,MATCH(1,($B3138=$AD$3:$AD$51)*($J3138=$AE$3:$AE$51),0),3),IF(N3138="positivo",INDEX($AD$55:$AG$109,MATCH(1,($B3138=$AD$55:$AD$109)*($J3138=$AE$55:$AE$109),0),3)))</f>
        <v>9417</v>
      </c>
      <c r="P3138" s="115">
        <f t="array" ref="P3138">IF(N3138="negativo",INDEX($AD$3:$AG$51,MATCH(1,($B3138=$AD$3:$AD$51)*($J3138=$AE$3:$AE$51),0),4),IF(N3138="positivo",INDEX($AD$55:$AG$109,MATCH(1,($B3138=$AD$55:$AD$109)*($J3138=$AE$55:$AE$109),0),4)))</f>
        <v>302</v>
      </c>
      <c r="Q3138" s="115" t="str">
        <f>VLOOKUP(M3138,Modelo!$A$2:$C$7,2,0)</f>
        <v>Capital Humano: Bienestar y Desarrollo</v>
      </c>
      <c r="R3138" s="118">
        <f t="array" ref="R3138">INDEX(Modelo!$F$1:$H$37,MATCH(1,(DataBase!Q3138=Modelo!$G$1:$G$37)*(DataBase!B3138=Modelo!$F$1:$F$37),0),3)</f>
        <v>0.17647058823529413</v>
      </c>
      <c r="S3138" s="115">
        <f t="shared" si="98"/>
        <v>0</v>
      </c>
      <c r="T3138" s="115">
        <f t="shared" si="99"/>
        <v>0</v>
      </c>
    </row>
    <row r="3139" spans="1:20" x14ac:dyDescent="0.3">
      <c r="A3139" s="115" t="s">
        <v>211</v>
      </c>
      <c r="B3139" s="115" t="s">
        <v>84</v>
      </c>
      <c r="C3139" s="115" t="s">
        <v>103</v>
      </c>
      <c r="D3139" s="115" t="s">
        <v>86</v>
      </c>
      <c r="E3139" s="115" t="s">
        <v>87</v>
      </c>
      <c r="F3139" s="115" t="s">
        <v>86</v>
      </c>
      <c r="G3139" s="115">
        <v>1972</v>
      </c>
      <c r="H3139" s="115" t="s">
        <v>125</v>
      </c>
      <c r="I3139" s="115">
        <v>0</v>
      </c>
      <c r="J3139" s="115" t="s">
        <v>45</v>
      </c>
      <c r="K3139" s="115" t="str">
        <f>INDEX(DatosProcesados!$A$1:$BF$101,MATCH(DataBase!A3139,DatosProcesados!$A$1:$A$101,0),MATCH(DataBase!J3139,DatosProcesados!$A$1:$BF$1,0))</f>
        <v>No informa</v>
      </c>
      <c r="L3139" s="115" t="str">
        <f>INDEX(Modelo!$A$9:$D$89,MATCH(DataBase!$J3139,Modelo!$A$9:$A$89,0),MATCH(DataBase!L$1,Modelo!$A$9:$D$9,0))</f>
        <v xml:space="preserve">Impacto social </v>
      </c>
      <c r="M3139" s="115" t="str">
        <f>INDEX(Modelo!$A$9:$D$89,MATCH(DataBase!$J3139,Modelo!$A$9:$A$89,0),MATCH(DataBase!M$1,Modelo!$A$9:$D$9,0))</f>
        <v>Pilar 4</v>
      </c>
      <c r="N3139" s="115" t="str">
        <f>INDEX(Modelo!$A$9:$D$89,MATCH(DataBase!$J3139,Modelo!$A$9:$A$89,0),MATCH(DataBase!N$1,Modelo!$A$9:$D$9,0))</f>
        <v>negativo</v>
      </c>
      <c r="O3139" s="115">
        <f t="array" ref="O3139">IF(N3139="negativo",INDEX($AD$3:$AG$51,MATCH(1,($B3139=$AD$3:$AD$51)*($J3139=$AE$3:$AE$51),0),3),IF(N3139="positivo",INDEX($AD$55:$AG$109,MATCH(1,($B3139=$AD$55:$AD$109)*($J3139=$AE$55:$AE$109),0),3)))</f>
        <v>39290</v>
      </c>
      <c r="P3139" s="115">
        <f t="array" ref="P3139">IF(N3139="negativo",INDEX($AD$3:$AG$51,MATCH(1,($B3139=$AD$3:$AD$51)*($J3139=$AE$3:$AE$51),0),4),IF(N3139="positivo",INDEX($AD$55:$AG$109,MATCH(1,($B3139=$AD$55:$AD$109)*($J3139=$AE$55:$AE$109),0),4)))</f>
        <v>90.2</v>
      </c>
      <c r="Q3139" s="115" t="str">
        <f>VLOOKUP(M3139,Modelo!$A$2:$C$7,2,0)</f>
        <v>Capital Humano: Bienestar y Desarrollo</v>
      </c>
      <c r="R3139" s="118">
        <f t="array" ref="R3139">INDEX(Modelo!$F$1:$H$37,MATCH(1,(DataBase!Q3139=Modelo!$G$1:$G$37)*(DataBase!B3139=Modelo!$F$1:$F$37),0),3)</f>
        <v>0.11764705882352941</v>
      </c>
      <c r="S3139" s="115">
        <f t="shared" ref="S3139:S3202" si="100">IFERROR(IF(N3139="boolean",IF(K3139="Si",100,0),IF(N3139="scale",IF(K3139=2,100,IF(K3139=1,50,0)),IF(N3139="positivo",100*((K3139-P3139)/(O3139-P3139)),100*(1-((K3139-P3139)/(O3139-P3139)))))),0)</f>
        <v>0</v>
      </c>
      <c r="T3139" s="115">
        <f t="shared" ref="T3139:T3202" si="101">S3139*R3139</f>
        <v>0</v>
      </c>
    </row>
    <row r="3140" spans="1:20" x14ac:dyDescent="0.3">
      <c r="A3140" s="115" t="s">
        <v>351</v>
      </c>
      <c r="B3140" s="115" t="s">
        <v>313</v>
      </c>
      <c r="C3140" s="115" t="s">
        <v>103</v>
      </c>
      <c r="D3140" s="115" t="s">
        <v>87</v>
      </c>
      <c r="E3140" s="115" t="s">
        <v>86</v>
      </c>
      <c r="F3140" s="115" t="s">
        <v>86</v>
      </c>
      <c r="G3140" s="115">
        <v>1997</v>
      </c>
      <c r="H3140" s="115" t="s">
        <v>125</v>
      </c>
      <c r="I3140" s="115">
        <v>3.874476933</v>
      </c>
      <c r="J3140" s="115" t="s">
        <v>45</v>
      </c>
      <c r="K3140" s="115" t="str">
        <f>INDEX(DatosProcesados!$A$1:$BF$101,MATCH(DataBase!A3140,DatosProcesados!$A$1:$A$101,0),MATCH(DataBase!J3140,DatosProcesados!$A$1:$BF$1,0))</f>
        <v>No informa</v>
      </c>
      <c r="L3140" s="115" t="str">
        <f>INDEX(Modelo!$A$9:$D$89,MATCH(DataBase!$J3140,Modelo!$A$9:$A$89,0),MATCH(DataBase!L$1,Modelo!$A$9:$D$9,0))</f>
        <v xml:space="preserve">Impacto social </v>
      </c>
      <c r="M3140" s="115" t="str">
        <f>INDEX(Modelo!$A$9:$D$89,MATCH(DataBase!$J3140,Modelo!$A$9:$A$89,0),MATCH(DataBase!M$1,Modelo!$A$9:$D$9,0))</f>
        <v>Pilar 4</v>
      </c>
      <c r="N3140" s="115" t="str">
        <f>INDEX(Modelo!$A$9:$D$89,MATCH(DataBase!$J3140,Modelo!$A$9:$A$89,0),MATCH(DataBase!N$1,Modelo!$A$9:$D$9,0))</f>
        <v>negativo</v>
      </c>
      <c r="O3140" s="115">
        <f t="array" ref="O3140">IF(N3140="negativo",INDEX($AD$3:$AG$51,MATCH(1,($B3140=$AD$3:$AD$51)*($J3140=$AE$3:$AE$51),0),3),IF(N3140="positivo",INDEX($AD$55:$AG$109,MATCH(1,($B3140=$AD$55:$AD$109)*($J3140=$AE$55:$AE$109),0),3)))</f>
        <v>9417</v>
      </c>
      <c r="P3140" s="115">
        <f t="array" ref="P3140">IF(N3140="negativo",INDEX($AD$3:$AG$51,MATCH(1,($B3140=$AD$3:$AD$51)*($J3140=$AE$3:$AE$51),0),4),IF(N3140="positivo",INDEX($AD$55:$AG$109,MATCH(1,($B3140=$AD$55:$AD$109)*($J3140=$AE$55:$AE$109),0),4)))</f>
        <v>302</v>
      </c>
      <c r="Q3140" s="115" t="str">
        <f>VLOOKUP(M3140,Modelo!$A$2:$C$7,2,0)</f>
        <v>Capital Humano: Bienestar y Desarrollo</v>
      </c>
      <c r="R3140" s="118">
        <f t="array" ref="R3140">INDEX(Modelo!$F$1:$H$37,MATCH(1,(DataBase!Q3140=Modelo!$G$1:$G$37)*(DataBase!B3140=Modelo!$F$1:$F$37),0),3)</f>
        <v>0.17647058823529413</v>
      </c>
      <c r="S3140" s="115">
        <f t="shared" si="100"/>
        <v>0</v>
      </c>
      <c r="T3140" s="115">
        <f t="shared" si="101"/>
        <v>0</v>
      </c>
    </row>
    <row r="3141" spans="1:20" x14ac:dyDescent="0.3">
      <c r="A3141" s="115" t="s">
        <v>411</v>
      </c>
      <c r="B3141" s="115" t="s">
        <v>407</v>
      </c>
      <c r="C3141" s="115" t="s">
        <v>103</v>
      </c>
      <c r="D3141" s="115" t="s">
        <v>87</v>
      </c>
      <c r="E3141" s="115" t="s">
        <v>86</v>
      </c>
      <c r="F3141" s="115" t="s">
        <v>87</v>
      </c>
      <c r="G3141" s="115">
        <v>1935</v>
      </c>
      <c r="H3141" s="115" t="s">
        <v>244</v>
      </c>
      <c r="I3141" s="115">
        <v>11.495989482000001</v>
      </c>
      <c r="J3141" s="115" t="s">
        <v>45</v>
      </c>
      <c r="K3141" s="115" t="str">
        <f>INDEX(DatosProcesados!$A$1:$BF$101,MATCH(DataBase!A3141,DatosProcesados!$A$1:$A$101,0),MATCH(DataBase!J3141,DatosProcesados!$A$1:$BF$1,0))</f>
        <v>No informa</v>
      </c>
      <c r="L3141" s="115" t="str">
        <f>INDEX(Modelo!$A$9:$D$89,MATCH(DataBase!$J3141,Modelo!$A$9:$A$89,0),MATCH(DataBase!L$1,Modelo!$A$9:$D$9,0))</f>
        <v xml:space="preserve">Impacto social </v>
      </c>
      <c r="M3141" s="115" t="str">
        <f>INDEX(Modelo!$A$9:$D$89,MATCH(DataBase!$J3141,Modelo!$A$9:$A$89,0),MATCH(DataBase!M$1,Modelo!$A$9:$D$9,0))</f>
        <v>Pilar 4</v>
      </c>
      <c r="N3141" s="115" t="str">
        <f>INDEX(Modelo!$A$9:$D$89,MATCH(DataBase!$J3141,Modelo!$A$9:$A$89,0),MATCH(DataBase!N$1,Modelo!$A$9:$D$9,0))</f>
        <v>negativo</v>
      </c>
      <c r="O3141" s="115">
        <f t="array" ref="O3141">IF(N3141="negativo",INDEX($AD$3:$AG$51,MATCH(1,($B3141=$AD$3:$AD$51)*($J3141=$AE$3:$AE$51),0),3),IF(N3141="positivo",INDEX($AD$55:$AG$109,MATCH(1,($B3141=$AD$55:$AD$109)*($J3141=$AE$55:$AE$109),0),3)))</f>
        <v>2254</v>
      </c>
      <c r="P3141" s="115">
        <f t="array" ref="P3141">IF(N3141="negativo",INDEX($AD$3:$AG$51,MATCH(1,($B3141=$AD$3:$AD$51)*($J3141=$AE$3:$AE$51),0),4),IF(N3141="positivo",INDEX($AD$55:$AG$109,MATCH(1,($B3141=$AD$55:$AD$109)*($J3141=$AE$55:$AE$109),0),4)))</f>
        <v>128</v>
      </c>
      <c r="Q3141" s="115" t="str">
        <f>VLOOKUP(M3141,Modelo!$A$2:$C$7,2,0)</f>
        <v>Capital Humano: Bienestar y Desarrollo</v>
      </c>
      <c r="R3141" s="118">
        <f t="array" ref="R3141">INDEX(Modelo!$F$1:$H$37,MATCH(1,(DataBase!Q3141=Modelo!$G$1:$G$37)*(DataBase!B3141=Modelo!$F$1:$F$37),0),3)</f>
        <v>0.19230769230769232</v>
      </c>
      <c r="S3141" s="115">
        <f t="shared" si="100"/>
        <v>0</v>
      </c>
      <c r="T3141" s="115">
        <f t="shared" si="101"/>
        <v>0</v>
      </c>
    </row>
    <row r="3142" spans="1:20" x14ac:dyDescent="0.3">
      <c r="A3142" s="115" t="s">
        <v>406</v>
      </c>
      <c r="B3142" s="115" t="s">
        <v>407</v>
      </c>
      <c r="C3142" s="115" t="s">
        <v>97</v>
      </c>
      <c r="D3142" s="115" t="s">
        <v>86</v>
      </c>
      <c r="E3142" s="115" t="s">
        <v>87</v>
      </c>
      <c r="F3142" s="115" t="s">
        <v>87</v>
      </c>
      <c r="G3142" s="115">
        <v>1951</v>
      </c>
      <c r="H3142" s="115" t="s">
        <v>125</v>
      </c>
      <c r="I3142" s="115">
        <v>113.923310323</v>
      </c>
      <c r="J3142" s="115" t="s">
        <v>45</v>
      </c>
      <c r="K3142" s="115">
        <f>INDEX(DatosProcesados!$A$1:$BF$101,MATCH(DataBase!A3142,DatosProcesados!$A$1:$A$101,0),MATCH(DataBase!J3142,DatosProcesados!$A$1:$BF$1,0))</f>
        <v>2254</v>
      </c>
      <c r="L3142" s="115" t="str">
        <f>INDEX(Modelo!$A$9:$D$89,MATCH(DataBase!$J3142,Modelo!$A$9:$A$89,0),MATCH(DataBase!L$1,Modelo!$A$9:$D$9,0))</f>
        <v xml:space="preserve">Impacto social </v>
      </c>
      <c r="M3142" s="115" t="str">
        <f>INDEX(Modelo!$A$9:$D$89,MATCH(DataBase!$J3142,Modelo!$A$9:$A$89,0),MATCH(DataBase!M$1,Modelo!$A$9:$D$9,0))</f>
        <v>Pilar 4</v>
      </c>
      <c r="N3142" s="115" t="str">
        <f>INDEX(Modelo!$A$9:$D$89,MATCH(DataBase!$J3142,Modelo!$A$9:$A$89,0),MATCH(DataBase!N$1,Modelo!$A$9:$D$9,0))</f>
        <v>negativo</v>
      </c>
      <c r="O3142" s="115">
        <f t="array" ref="O3142">IF(N3142="negativo",INDEX($AD$3:$AG$51,MATCH(1,($B3142=$AD$3:$AD$51)*($J3142=$AE$3:$AE$51),0),3),IF(N3142="positivo",INDEX($AD$55:$AG$109,MATCH(1,($B3142=$AD$55:$AD$109)*($J3142=$AE$55:$AE$109),0),3)))</f>
        <v>2254</v>
      </c>
      <c r="P3142" s="115">
        <f t="array" ref="P3142">IF(N3142="negativo",INDEX($AD$3:$AG$51,MATCH(1,($B3142=$AD$3:$AD$51)*($J3142=$AE$3:$AE$51),0),4),IF(N3142="positivo",INDEX($AD$55:$AG$109,MATCH(1,($B3142=$AD$55:$AD$109)*($J3142=$AE$55:$AE$109),0),4)))</f>
        <v>128</v>
      </c>
      <c r="Q3142" s="115" t="str">
        <f>VLOOKUP(M3142,Modelo!$A$2:$C$7,2,0)</f>
        <v>Capital Humano: Bienestar y Desarrollo</v>
      </c>
      <c r="R3142" s="118">
        <f t="array" ref="R3142">INDEX(Modelo!$F$1:$H$37,MATCH(1,(DataBase!Q3142=Modelo!$G$1:$G$37)*(DataBase!B3142=Modelo!$F$1:$F$37),0),3)</f>
        <v>0.19230769230769232</v>
      </c>
      <c r="S3142" s="115">
        <f t="shared" si="100"/>
        <v>0</v>
      </c>
      <c r="T3142" s="115">
        <f t="shared" si="101"/>
        <v>0</v>
      </c>
    </row>
    <row r="3143" spans="1:20" x14ac:dyDescent="0.3">
      <c r="A3143" s="115" t="s">
        <v>96</v>
      </c>
      <c r="B3143" s="115" t="s">
        <v>84</v>
      </c>
      <c r="C3143" s="115" t="s">
        <v>97</v>
      </c>
      <c r="D3143" s="115" t="s">
        <v>86</v>
      </c>
      <c r="E3143" s="115" t="s">
        <v>86</v>
      </c>
      <c r="F3143" s="115" t="s">
        <v>87</v>
      </c>
      <c r="G3143" s="115">
        <v>1997</v>
      </c>
      <c r="H3143" s="115" t="s">
        <v>125</v>
      </c>
      <c r="I3143" s="115">
        <v>15.780332546</v>
      </c>
      <c r="J3143" s="115" t="s">
        <v>45</v>
      </c>
      <c r="K3143" s="115">
        <f>INDEX(DatosProcesados!$A$1:$BF$101,MATCH(DataBase!A3143,DatosProcesados!$A$1:$A$101,0),MATCH(DataBase!J3143,DatosProcesados!$A$1:$BF$1,0))</f>
        <v>1345</v>
      </c>
      <c r="L3143" s="115" t="str">
        <f>INDEX(Modelo!$A$9:$D$89,MATCH(DataBase!$J3143,Modelo!$A$9:$A$89,0),MATCH(DataBase!L$1,Modelo!$A$9:$D$9,0))</f>
        <v xml:space="preserve">Impacto social </v>
      </c>
      <c r="M3143" s="115" t="str">
        <f>INDEX(Modelo!$A$9:$D$89,MATCH(DataBase!$J3143,Modelo!$A$9:$A$89,0),MATCH(DataBase!M$1,Modelo!$A$9:$D$9,0))</f>
        <v>Pilar 4</v>
      </c>
      <c r="N3143" s="115" t="str">
        <f>INDEX(Modelo!$A$9:$D$89,MATCH(DataBase!$J3143,Modelo!$A$9:$A$89,0),MATCH(DataBase!N$1,Modelo!$A$9:$D$9,0))</f>
        <v>negativo</v>
      </c>
      <c r="O3143" s="115">
        <f t="array" ref="O3143">IF(N3143="negativo",INDEX($AD$3:$AG$51,MATCH(1,($B3143=$AD$3:$AD$51)*($J3143=$AE$3:$AE$51),0),3),IF(N3143="positivo",INDEX($AD$55:$AG$109,MATCH(1,($B3143=$AD$55:$AD$109)*($J3143=$AE$55:$AE$109),0),3)))</f>
        <v>39290</v>
      </c>
      <c r="P3143" s="115">
        <f t="array" ref="P3143">IF(N3143="negativo",INDEX($AD$3:$AG$51,MATCH(1,($B3143=$AD$3:$AD$51)*($J3143=$AE$3:$AE$51),0),4),IF(N3143="positivo",INDEX($AD$55:$AG$109,MATCH(1,($B3143=$AD$55:$AD$109)*($J3143=$AE$55:$AE$109),0),4)))</f>
        <v>90.2</v>
      </c>
      <c r="Q3143" s="115" t="str">
        <f>VLOOKUP(M3143,Modelo!$A$2:$C$7,2,0)</f>
        <v>Capital Humano: Bienestar y Desarrollo</v>
      </c>
      <c r="R3143" s="118">
        <f t="array" ref="R3143">INDEX(Modelo!$F$1:$H$37,MATCH(1,(DataBase!Q3143=Modelo!$G$1:$G$37)*(DataBase!B3143=Modelo!$F$1:$F$37),0),3)</f>
        <v>0.11764705882352941</v>
      </c>
      <c r="S3143" s="115">
        <f t="shared" si="100"/>
        <v>96.798963260016635</v>
      </c>
      <c r="T3143" s="115">
        <f t="shared" si="101"/>
        <v>11.38811332470784</v>
      </c>
    </row>
    <row r="3144" spans="1:20" x14ac:dyDescent="0.3">
      <c r="A3144" s="115" t="s">
        <v>83</v>
      </c>
      <c r="B3144" s="115" t="s">
        <v>84</v>
      </c>
      <c r="C3144" s="115" t="s">
        <v>85</v>
      </c>
      <c r="D3144" s="115" t="s">
        <v>86</v>
      </c>
      <c r="E3144" s="115" t="s">
        <v>86</v>
      </c>
      <c r="F3144" s="115" t="s">
        <v>87</v>
      </c>
      <c r="G3144" s="115">
        <v>1955</v>
      </c>
      <c r="H3144" s="115" t="s">
        <v>125</v>
      </c>
      <c r="I3144" s="115">
        <v>20.574477179999999</v>
      </c>
      <c r="J3144" s="115" t="s">
        <v>45</v>
      </c>
      <c r="K3144" s="115" t="str">
        <f>INDEX(DatosProcesados!$A$1:$BF$101,MATCH(DataBase!A3144,DatosProcesados!$A$1:$A$101,0),MATCH(DataBase!J3144,DatosProcesados!$A$1:$BF$1,0))</f>
        <v>No informa</v>
      </c>
      <c r="L3144" s="115" t="str">
        <f>INDEX(Modelo!$A$9:$D$89,MATCH(DataBase!$J3144,Modelo!$A$9:$A$89,0),MATCH(DataBase!L$1,Modelo!$A$9:$D$9,0))</f>
        <v xml:space="preserve">Impacto social </v>
      </c>
      <c r="M3144" s="115" t="str">
        <f>INDEX(Modelo!$A$9:$D$89,MATCH(DataBase!$J3144,Modelo!$A$9:$A$89,0),MATCH(DataBase!M$1,Modelo!$A$9:$D$9,0))</f>
        <v>Pilar 4</v>
      </c>
      <c r="N3144" s="115" t="str">
        <f>INDEX(Modelo!$A$9:$D$89,MATCH(DataBase!$J3144,Modelo!$A$9:$A$89,0),MATCH(DataBase!N$1,Modelo!$A$9:$D$9,0))</f>
        <v>negativo</v>
      </c>
      <c r="O3144" s="115">
        <f t="array" ref="O3144">IF(N3144="negativo",INDEX($AD$3:$AG$51,MATCH(1,($B3144=$AD$3:$AD$51)*($J3144=$AE$3:$AE$51),0),3),IF(N3144="positivo",INDEX($AD$55:$AG$109,MATCH(1,($B3144=$AD$55:$AD$109)*($J3144=$AE$55:$AE$109),0),3)))</f>
        <v>39290</v>
      </c>
      <c r="P3144" s="115">
        <f t="array" ref="P3144">IF(N3144="negativo",INDEX($AD$3:$AG$51,MATCH(1,($B3144=$AD$3:$AD$51)*($J3144=$AE$3:$AE$51),0),4),IF(N3144="positivo",INDEX($AD$55:$AG$109,MATCH(1,($B3144=$AD$55:$AD$109)*($J3144=$AE$55:$AE$109),0),4)))</f>
        <v>90.2</v>
      </c>
      <c r="Q3144" s="115" t="str">
        <f>VLOOKUP(M3144,Modelo!$A$2:$C$7,2,0)</f>
        <v>Capital Humano: Bienestar y Desarrollo</v>
      </c>
      <c r="R3144" s="118">
        <f t="array" ref="R3144">INDEX(Modelo!$F$1:$H$37,MATCH(1,(DataBase!Q3144=Modelo!$G$1:$G$37)*(DataBase!B3144=Modelo!$F$1:$F$37),0),3)</f>
        <v>0.11764705882352941</v>
      </c>
      <c r="S3144" s="115">
        <f t="shared" si="100"/>
        <v>0</v>
      </c>
      <c r="T3144" s="115">
        <f t="shared" si="101"/>
        <v>0</v>
      </c>
    </row>
    <row r="3145" spans="1:20" x14ac:dyDescent="0.3">
      <c r="A3145" s="115" t="s">
        <v>243</v>
      </c>
      <c r="B3145" s="115" t="s">
        <v>216</v>
      </c>
      <c r="C3145" s="115" t="s">
        <v>103</v>
      </c>
      <c r="D3145" s="115" t="s">
        <v>86</v>
      </c>
      <c r="E3145" s="115" t="s">
        <v>86</v>
      </c>
      <c r="F3145" s="115" t="s">
        <v>87</v>
      </c>
      <c r="G3145" s="115">
        <v>1985</v>
      </c>
      <c r="H3145" s="115" t="s">
        <v>244</v>
      </c>
      <c r="I3145" s="115">
        <v>2.6249202149999999</v>
      </c>
      <c r="J3145" s="115" t="s">
        <v>45</v>
      </c>
      <c r="K3145" s="115" t="str">
        <f>INDEX(DatosProcesados!$A$1:$BF$101,MATCH(DataBase!A3145,DatosProcesados!$A$1:$A$101,0),MATCH(DataBase!J3145,DatosProcesados!$A$1:$BF$1,0))</f>
        <v>No informa</v>
      </c>
      <c r="L3145" s="115" t="str">
        <f>INDEX(Modelo!$A$9:$D$89,MATCH(DataBase!$J3145,Modelo!$A$9:$A$89,0),MATCH(DataBase!L$1,Modelo!$A$9:$D$9,0))</f>
        <v xml:space="preserve">Impacto social </v>
      </c>
      <c r="M3145" s="115" t="str">
        <f>INDEX(Modelo!$A$9:$D$89,MATCH(DataBase!$J3145,Modelo!$A$9:$A$89,0),MATCH(DataBase!M$1,Modelo!$A$9:$D$9,0))</f>
        <v>Pilar 4</v>
      </c>
      <c r="N3145" s="115" t="str">
        <f>INDEX(Modelo!$A$9:$D$89,MATCH(DataBase!$J3145,Modelo!$A$9:$A$89,0),MATCH(DataBase!N$1,Modelo!$A$9:$D$9,0))</f>
        <v>negativo</v>
      </c>
      <c r="O3145" s="115">
        <f t="array" ref="O3145">IF(N3145="negativo",INDEX($AD$3:$AG$51,MATCH(1,($B3145=$AD$3:$AD$51)*($J3145=$AE$3:$AE$51),0),3),IF(N3145="positivo",INDEX($AD$55:$AG$109,MATCH(1,($B3145=$AD$55:$AD$109)*($J3145=$AE$55:$AE$109),0),3)))</f>
        <v>0</v>
      </c>
      <c r="P3145" s="115">
        <f t="array" ref="P3145">IF(N3145="negativo",INDEX($AD$3:$AG$51,MATCH(1,($B3145=$AD$3:$AD$51)*($J3145=$AE$3:$AE$51),0),4),IF(N3145="positivo",INDEX($AD$55:$AG$109,MATCH(1,($B3145=$AD$55:$AD$109)*($J3145=$AE$55:$AE$109),0),4)))</f>
        <v>0</v>
      </c>
      <c r="Q3145" s="115" t="str">
        <f>VLOOKUP(M3145,Modelo!$A$2:$C$7,2,0)</f>
        <v>Capital Humano: Bienestar y Desarrollo</v>
      </c>
      <c r="R3145" s="118">
        <f t="array" ref="R3145">INDEX(Modelo!$F$1:$H$37,MATCH(1,(DataBase!Q3145=Modelo!$G$1:$G$37)*(DataBase!B3145=Modelo!$F$1:$F$37),0),3)</f>
        <v>0.21052631578947367</v>
      </c>
      <c r="S3145" s="115">
        <f t="shared" si="100"/>
        <v>0</v>
      </c>
      <c r="T3145" s="115">
        <f t="shared" si="101"/>
        <v>0</v>
      </c>
    </row>
    <row r="3146" spans="1:20" x14ac:dyDescent="0.3">
      <c r="A3146" s="115" t="s">
        <v>263</v>
      </c>
      <c r="B3146" s="115" t="s">
        <v>216</v>
      </c>
      <c r="C3146" s="115" t="s">
        <v>97</v>
      </c>
      <c r="D3146" s="115" t="s">
        <v>86</v>
      </c>
      <c r="E3146" s="115" t="s">
        <v>86</v>
      </c>
      <c r="F3146" s="115" t="s">
        <v>86</v>
      </c>
      <c r="G3146" s="115">
        <v>1990</v>
      </c>
      <c r="H3146" s="115" t="s">
        <v>125</v>
      </c>
      <c r="I3146" s="115">
        <v>2.3114637089999999</v>
      </c>
      <c r="J3146" s="115" t="s">
        <v>45</v>
      </c>
      <c r="K3146" s="115">
        <f>INDEX(DatosProcesados!$A$1:$BF$101,MATCH(DataBase!A3146,DatosProcesados!$A$1:$A$101,0),MATCH(DataBase!J3146,DatosProcesados!$A$1:$BF$1,0))</f>
        <v>0</v>
      </c>
      <c r="L3146" s="115" t="str">
        <f>INDEX(Modelo!$A$9:$D$89,MATCH(DataBase!$J3146,Modelo!$A$9:$A$89,0),MATCH(DataBase!L$1,Modelo!$A$9:$D$9,0))</f>
        <v xml:space="preserve">Impacto social </v>
      </c>
      <c r="M3146" s="115" t="str">
        <f>INDEX(Modelo!$A$9:$D$89,MATCH(DataBase!$J3146,Modelo!$A$9:$A$89,0),MATCH(DataBase!M$1,Modelo!$A$9:$D$9,0))</f>
        <v>Pilar 4</v>
      </c>
      <c r="N3146" s="115" t="str">
        <f>INDEX(Modelo!$A$9:$D$89,MATCH(DataBase!$J3146,Modelo!$A$9:$A$89,0),MATCH(DataBase!N$1,Modelo!$A$9:$D$9,0))</f>
        <v>negativo</v>
      </c>
      <c r="O3146" s="115">
        <f t="array" ref="O3146">IF(N3146="negativo",INDEX($AD$3:$AG$51,MATCH(1,($B3146=$AD$3:$AD$51)*($J3146=$AE$3:$AE$51),0),3),IF(N3146="positivo",INDEX($AD$55:$AG$109,MATCH(1,($B3146=$AD$55:$AD$109)*($J3146=$AE$55:$AE$109),0),3)))</f>
        <v>0</v>
      </c>
      <c r="P3146" s="115">
        <f t="array" ref="P3146">IF(N3146="negativo",INDEX($AD$3:$AG$51,MATCH(1,($B3146=$AD$3:$AD$51)*($J3146=$AE$3:$AE$51),0),4),IF(N3146="positivo",INDEX($AD$55:$AG$109,MATCH(1,($B3146=$AD$55:$AD$109)*($J3146=$AE$55:$AE$109),0),4)))</f>
        <v>0</v>
      </c>
      <c r="Q3146" s="115" t="str">
        <f>VLOOKUP(M3146,Modelo!$A$2:$C$7,2,0)</f>
        <v>Capital Humano: Bienestar y Desarrollo</v>
      </c>
      <c r="R3146" s="118">
        <f t="array" ref="R3146">INDEX(Modelo!$F$1:$H$37,MATCH(1,(DataBase!Q3146=Modelo!$G$1:$G$37)*(DataBase!B3146=Modelo!$F$1:$F$37),0),3)</f>
        <v>0.21052631578947367</v>
      </c>
      <c r="S3146" s="115">
        <f t="shared" si="100"/>
        <v>0</v>
      </c>
      <c r="T3146" s="115">
        <f t="shared" si="101"/>
        <v>0</v>
      </c>
    </row>
    <row r="3147" spans="1:20" x14ac:dyDescent="0.3">
      <c r="A3147" s="115" t="s">
        <v>321</v>
      </c>
      <c r="B3147" s="115" t="s">
        <v>313</v>
      </c>
      <c r="C3147" s="115" t="s">
        <v>103</v>
      </c>
      <c r="D3147" s="115" t="s">
        <v>86</v>
      </c>
      <c r="E3147" s="115" t="s">
        <v>86</v>
      </c>
      <c r="F3147" s="115" t="s">
        <v>87</v>
      </c>
      <c r="G3147" s="115">
        <v>1949</v>
      </c>
      <c r="H3147" s="115" t="s">
        <v>125</v>
      </c>
      <c r="I3147" s="115">
        <v>16.077688644999999</v>
      </c>
      <c r="J3147" s="115" t="s">
        <v>45</v>
      </c>
      <c r="K3147" s="115" t="str">
        <f>INDEX(DatosProcesados!$A$1:$BF$101,MATCH(DataBase!A3147,DatosProcesados!$A$1:$A$101,0),MATCH(DataBase!J3147,DatosProcesados!$A$1:$BF$1,0))</f>
        <v>No informa</v>
      </c>
      <c r="L3147" s="115" t="str">
        <f>INDEX(Modelo!$A$9:$D$89,MATCH(DataBase!$J3147,Modelo!$A$9:$A$89,0),MATCH(DataBase!L$1,Modelo!$A$9:$D$9,0))</f>
        <v xml:space="preserve">Impacto social </v>
      </c>
      <c r="M3147" s="115" t="str">
        <f>INDEX(Modelo!$A$9:$D$89,MATCH(DataBase!$J3147,Modelo!$A$9:$A$89,0),MATCH(DataBase!M$1,Modelo!$A$9:$D$9,0))</f>
        <v>Pilar 4</v>
      </c>
      <c r="N3147" s="115" t="str">
        <f>INDEX(Modelo!$A$9:$D$89,MATCH(DataBase!$J3147,Modelo!$A$9:$A$89,0),MATCH(DataBase!N$1,Modelo!$A$9:$D$9,0))</f>
        <v>negativo</v>
      </c>
      <c r="O3147" s="115">
        <f t="array" ref="O3147">IF(N3147="negativo",INDEX($AD$3:$AG$51,MATCH(1,($B3147=$AD$3:$AD$51)*($J3147=$AE$3:$AE$51),0),3),IF(N3147="positivo",INDEX($AD$55:$AG$109,MATCH(1,($B3147=$AD$55:$AD$109)*($J3147=$AE$55:$AE$109),0),3)))</f>
        <v>9417</v>
      </c>
      <c r="P3147" s="115">
        <f t="array" ref="P3147">IF(N3147="negativo",INDEX($AD$3:$AG$51,MATCH(1,($B3147=$AD$3:$AD$51)*($J3147=$AE$3:$AE$51),0),4),IF(N3147="positivo",INDEX($AD$55:$AG$109,MATCH(1,($B3147=$AD$55:$AD$109)*($J3147=$AE$55:$AE$109),0),4)))</f>
        <v>302</v>
      </c>
      <c r="Q3147" s="115" t="str">
        <f>VLOOKUP(M3147,Modelo!$A$2:$C$7,2,0)</f>
        <v>Capital Humano: Bienestar y Desarrollo</v>
      </c>
      <c r="R3147" s="118">
        <f t="array" ref="R3147">INDEX(Modelo!$F$1:$H$37,MATCH(1,(DataBase!Q3147=Modelo!$G$1:$G$37)*(DataBase!B3147=Modelo!$F$1:$F$37),0),3)</f>
        <v>0.17647058823529413</v>
      </c>
      <c r="S3147" s="115">
        <f t="shared" si="100"/>
        <v>0</v>
      </c>
      <c r="T3147" s="115">
        <f t="shared" si="101"/>
        <v>0</v>
      </c>
    </row>
    <row r="3148" spans="1:20" x14ac:dyDescent="0.3">
      <c r="A3148" s="115" t="s">
        <v>363</v>
      </c>
      <c r="B3148" s="115" t="s">
        <v>313</v>
      </c>
      <c r="C3148" s="115" t="s">
        <v>103</v>
      </c>
      <c r="D3148" s="115" t="s">
        <v>87</v>
      </c>
      <c r="E3148" s="115" t="s">
        <v>87</v>
      </c>
      <c r="F3148" s="115" t="s">
        <v>87</v>
      </c>
      <c r="G3148" s="115">
        <v>1889</v>
      </c>
      <c r="H3148" s="115" t="s">
        <v>177</v>
      </c>
      <c r="I3148" s="115">
        <v>2.3075606390000001</v>
      </c>
      <c r="J3148" s="115" t="s">
        <v>45</v>
      </c>
      <c r="K3148" s="115" t="str">
        <f>INDEX(DatosProcesados!$A$1:$BF$101,MATCH(DataBase!A3148,DatosProcesados!$A$1:$A$101,0),MATCH(DataBase!J3148,DatosProcesados!$A$1:$BF$1,0))</f>
        <v>No informa</v>
      </c>
      <c r="L3148" s="115" t="str">
        <f>INDEX(Modelo!$A$9:$D$89,MATCH(DataBase!$J3148,Modelo!$A$9:$A$89,0),MATCH(DataBase!L$1,Modelo!$A$9:$D$9,0))</f>
        <v xml:space="preserve">Impacto social </v>
      </c>
      <c r="M3148" s="115" t="str">
        <f>INDEX(Modelo!$A$9:$D$89,MATCH(DataBase!$J3148,Modelo!$A$9:$A$89,0),MATCH(DataBase!M$1,Modelo!$A$9:$D$9,0))</f>
        <v>Pilar 4</v>
      </c>
      <c r="N3148" s="115" t="str">
        <f>INDEX(Modelo!$A$9:$D$89,MATCH(DataBase!$J3148,Modelo!$A$9:$A$89,0),MATCH(DataBase!N$1,Modelo!$A$9:$D$9,0))</f>
        <v>negativo</v>
      </c>
      <c r="O3148" s="115">
        <f t="array" ref="O3148">IF(N3148="negativo",INDEX($AD$3:$AG$51,MATCH(1,($B3148=$AD$3:$AD$51)*($J3148=$AE$3:$AE$51),0),3),IF(N3148="positivo",INDEX($AD$55:$AG$109,MATCH(1,($B3148=$AD$55:$AD$109)*($J3148=$AE$55:$AE$109),0),3)))</f>
        <v>9417</v>
      </c>
      <c r="P3148" s="115">
        <f t="array" ref="P3148">IF(N3148="negativo",INDEX($AD$3:$AG$51,MATCH(1,($B3148=$AD$3:$AD$51)*($J3148=$AE$3:$AE$51),0),4),IF(N3148="positivo",INDEX($AD$55:$AG$109,MATCH(1,($B3148=$AD$55:$AD$109)*($J3148=$AE$55:$AE$109),0),4)))</f>
        <v>302</v>
      </c>
      <c r="Q3148" s="115" t="str">
        <f>VLOOKUP(M3148,Modelo!$A$2:$C$7,2,0)</f>
        <v>Capital Humano: Bienestar y Desarrollo</v>
      </c>
      <c r="R3148" s="118">
        <f t="array" ref="R3148">INDEX(Modelo!$F$1:$H$37,MATCH(1,(DataBase!Q3148=Modelo!$G$1:$G$37)*(DataBase!B3148=Modelo!$F$1:$F$37),0),3)</f>
        <v>0.17647058823529413</v>
      </c>
      <c r="S3148" s="115">
        <f t="shared" si="100"/>
        <v>0</v>
      </c>
      <c r="T3148" s="115">
        <f t="shared" si="101"/>
        <v>0</v>
      </c>
    </row>
    <row r="3149" spans="1:20" x14ac:dyDescent="0.3">
      <c r="A3149" s="115" t="s">
        <v>423</v>
      </c>
      <c r="B3149" s="115" t="s">
        <v>407</v>
      </c>
      <c r="C3149" s="115" t="s">
        <v>103</v>
      </c>
      <c r="D3149" s="115" t="s">
        <v>86</v>
      </c>
      <c r="E3149" s="115" t="s">
        <v>87</v>
      </c>
      <c r="F3149" s="115" t="s">
        <v>87</v>
      </c>
      <c r="G3149" s="115">
        <v>1985</v>
      </c>
      <c r="H3149" s="115" t="s">
        <v>422</v>
      </c>
      <c r="I3149" s="115">
        <v>4.2502446559999996</v>
      </c>
      <c r="J3149" s="115" t="s">
        <v>45</v>
      </c>
      <c r="K3149" s="115" t="str">
        <f>INDEX(DatosProcesados!$A$1:$BF$101,MATCH(DataBase!A3149,DatosProcesados!$A$1:$A$101,0),MATCH(DataBase!J3149,DatosProcesados!$A$1:$BF$1,0))</f>
        <v>No informa</v>
      </c>
      <c r="L3149" s="115" t="str">
        <f>INDEX(Modelo!$A$9:$D$89,MATCH(DataBase!$J3149,Modelo!$A$9:$A$89,0),MATCH(DataBase!L$1,Modelo!$A$9:$D$9,0))</f>
        <v xml:space="preserve">Impacto social </v>
      </c>
      <c r="M3149" s="115" t="str">
        <f>INDEX(Modelo!$A$9:$D$89,MATCH(DataBase!$J3149,Modelo!$A$9:$A$89,0),MATCH(DataBase!M$1,Modelo!$A$9:$D$9,0))</f>
        <v>Pilar 4</v>
      </c>
      <c r="N3149" s="115" t="str">
        <f>INDEX(Modelo!$A$9:$D$89,MATCH(DataBase!$J3149,Modelo!$A$9:$A$89,0),MATCH(DataBase!N$1,Modelo!$A$9:$D$9,0))</f>
        <v>negativo</v>
      </c>
      <c r="O3149" s="115">
        <f t="array" ref="O3149">IF(N3149="negativo",INDEX($AD$3:$AG$51,MATCH(1,($B3149=$AD$3:$AD$51)*($J3149=$AE$3:$AE$51),0),3),IF(N3149="positivo",INDEX($AD$55:$AG$109,MATCH(1,($B3149=$AD$55:$AD$109)*($J3149=$AE$55:$AE$109),0),3)))</f>
        <v>2254</v>
      </c>
      <c r="P3149" s="115">
        <f t="array" ref="P3149">IF(N3149="negativo",INDEX($AD$3:$AG$51,MATCH(1,($B3149=$AD$3:$AD$51)*($J3149=$AE$3:$AE$51),0),4),IF(N3149="positivo",INDEX($AD$55:$AG$109,MATCH(1,($B3149=$AD$55:$AD$109)*($J3149=$AE$55:$AE$109),0),4)))</f>
        <v>128</v>
      </c>
      <c r="Q3149" s="115" t="str">
        <f>VLOOKUP(M3149,Modelo!$A$2:$C$7,2,0)</f>
        <v>Capital Humano: Bienestar y Desarrollo</v>
      </c>
      <c r="R3149" s="118">
        <f t="array" ref="R3149">INDEX(Modelo!$F$1:$H$37,MATCH(1,(DataBase!Q3149=Modelo!$G$1:$G$37)*(DataBase!B3149=Modelo!$F$1:$F$37),0),3)</f>
        <v>0.19230769230769232</v>
      </c>
      <c r="S3149" s="115">
        <f t="shared" si="100"/>
        <v>0</v>
      </c>
      <c r="T3149" s="115">
        <f t="shared" si="101"/>
        <v>0</v>
      </c>
    </row>
    <row r="3150" spans="1:20" x14ac:dyDescent="0.3">
      <c r="A3150" s="115" t="s">
        <v>172</v>
      </c>
      <c r="B3150" s="115" t="s">
        <v>84</v>
      </c>
      <c r="C3150" s="115" t="s">
        <v>103</v>
      </c>
      <c r="D3150" s="115" t="s">
        <v>86</v>
      </c>
      <c r="E3150" s="115" t="s">
        <v>87</v>
      </c>
      <c r="F3150" s="115" t="s">
        <v>86</v>
      </c>
      <c r="G3150" s="115">
        <v>1966</v>
      </c>
      <c r="H3150" s="115" t="s">
        <v>125</v>
      </c>
      <c r="I3150" s="115">
        <v>2.6355685659999999</v>
      </c>
      <c r="J3150" s="115" t="s">
        <v>45</v>
      </c>
      <c r="K3150" s="115" t="str">
        <f>INDEX(DatosProcesados!$A$1:$BF$101,MATCH(DataBase!A3150,DatosProcesados!$A$1:$A$101,0),MATCH(DataBase!J3150,DatosProcesados!$A$1:$BF$1,0))</f>
        <v>No informa</v>
      </c>
      <c r="L3150" s="115" t="str">
        <f>INDEX(Modelo!$A$9:$D$89,MATCH(DataBase!$J3150,Modelo!$A$9:$A$89,0),MATCH(DataBase!L$1,Modelo!$A$9:$D$9,0))</f>
        <v xml:space="preserve">Impacto social </v>
      </c>
      <c r="M3150" s="115" t="str">
        <f>INDEX(Modelo!$A$9:$D$89,MATCH(DataBase!$J3150,Modelo!$A$9:$A$89,0),MATCH(DataBase!M$1,Modelo!$A$9:$D$9,0))</f>
        <v>Pilar 4</v>
      </c>
      <c r="N3150" s="115" t="str">
        <f>INDEX(Modelo!$A$9:$D$89,MATCH(DataBase!$J3150,Modelo!$A$9:$A$89,0),MATCH(DataBase!N$1,Modelo!$A$9:$D$9,0))</f>
        <v>negativo</v>
      </c>
      <c r="O3150" s="115">
        <f t="array" ref="O3150">IF(N3150="negativo",INDEX($AD$3:$AG$51,MATCH(1,($B3150=$AD$3:$AD$51)*($J3150=$AE$3:$AE$51),0),3),IF(N3150="positivo",INDEX($AD$55:$AG$109,MATCH(1,($B3150=$AD$55:$AD$109)*($J3150=$AE$55:$AE$109),0),3)))</f>
        <v>39290</v>
      </c>
      <c r="P3150" s="115">
        <f t="array" ref="P3150">IF(N3150="negativo",INDEX($AD$3:$AG$51,MATCH(1,($B3150=$AD$3:$AD$51)*($J3150=$AE$3:$AE$51),0),4),IF(N3150="positivo",INDEX($AD$55:$AG$109,MATCH(1,($B3150=$AD$55:$AD$109)*($J3150=$AE$55:$AE$109),0),4)))</f>
        <v>90.2</v>
      </c>
      <c r="Q3150" s="115" t="str">
        <f>VLOOKUP(M3150,Modelo!$A$2:$C$7,2,0)</f>
        <v>Capital Humano: Bienestar y Desarrollo</v>
      </c>
      <c r="R3150" s="118">
        <f t="array" ref="R3150">INDEX(Modelo!$F$1:$H$37,MATCH(1,(DataBase!Q3150=Modelo!$G$1:$G$37)*(DataBase!B3150=Modelo!$F$1:$F$37),0),3)</f>
        <v>0.11764705882352941</v>
      </c>
      <c r="S3150" s="115">
        <f t="shared" si="100"/>
        <v>0</v>
      </c>
      <c r="T3150" s="115">
        <f t="shared" si="101"/>
        <v>0</v>
      </c>
    </row>
    <row r="3151" spans="1:20" x14ac:dyDescent="0.3">
      <c r="A3151" s="115" t="s">
        <v>158</v>
      </c>
      <c r="B3151" s="115" t="s">
        <v>84</v>
      </c>
      <c r="C3151" s="115" t="s">
        <v>97</v>
      </c>
      <c r="D3151" s="115" t="s">
        <v>86</v>
      </c>
      <c r="E3151" s="115" t="s">
        <v>87</v>
      </c>
      <c r="F3151" s="115" t="s">
        <v>87</v>
      </c>
      <c r="G3151" s="115">
        <v>1896</v>
      </c>
      <c r="H3151" s="115" t="s">
        <v>125</v>
      </c>
      <c r="I3151" s="115">
        <v>3.7166394839999999</v>
      </c>
      <c r="J3151" s="115" t="s">
        <v>45</v>
      </c>
      <c r="K3151" s="115" t="str">
        <f>INDEX(DatosProcesados!$A$1:$BF$101,MATCH(DataBase!A3151,DatosProcesados!$A$1:$A$101,0),MATCH(DataBase!J3151,DatosProcesados!$A$1:$BF$1,0))</f>
        <v>No informa</v>
      </c>
      <c r="L3151" s="115" t="str">
        <f>INDEX(Modelo!$A$9:$D$89,MATCH(DataBase!$J3151,Modelo!$A$9:$A$89,0),MATCH(DataBase!L$1,Modelo!$A$9:$D$9,0))</f>
        <v xml:space="preserve">Impacto social </v>
      </c>
      <c r="M3151" s="115" t="str">
        <f>INDEX(Modelo!$A$9:$D$89,MATCH(DataBase!$J3151,Modelo!$A$9:$A$89,0),MATCH(DataBase!M$1,Modelo!$A$9:$D$9,0))</f>
        <v>Pilar 4</v>
      </c>
      <c r="N3151" s="115" t="str">
        <f>INDEX(Modelo!$A$9:$D$89,MATCH(DataBase!$J3151,Modelo!$A$9:$A$89,0),MATCH(DataBase!N$1,Modelo!$A$9:$D$9,0))</f>
        <v>negativo</v>
      </c>
      <c r="O3151" s="115">
        <f t="array" ref="O3151">IF(N3151="negativo",INDEX($AD$3:$AG$51,MATCH(1,($B3151=$AD$3:$AD$51)*($J3151=$AE$3:$AE$51),0),3),IF(N3151="positivo",INDEX($AD$55:$AG$109,MATCH(1,($B3151=$AD$55:$AD$109)*($J3151=$AE$55:$AE$109),0),3)))</f>
        <v>39290</v>
      </c>
      <c r="P3151" s="115">
        <f t="array" ref="P3151">IF(N3151="negativo",INDEX($AD$3:$AG$51,MATCH(1,($B3151=$AD$3:$AD$51)*($J3151=$AE$3:$AE$51),0),4),IF(N3151="positivo",INDEX($AD$55:$AG$109,MATCH(1,($B3151=$AD$55:$AD$109)*($J3151=$AE$55:$AE$109),0),4)))</f>
        <v>90.2</v>
      </c>
      <c r="Q3151" s="115" t="str">
        <f>VLOOKUP(M3151,Modelo!$A$2:$C$7,2,0)</f>
        <v>Capital Humano: Bienestar y Desarrollo</v>
      </c>
      <c r="R3151" s="118">
        <f t="array" ref="R3151">INDEX(Modelo!$F$1:$H$37,MATCH(1,(DataBase!Q3151=Modelo!$G$1:$G$37)*(DataBase!B3151=Modelo!$F$1:$F$37),0),3)</f>
        <v>0.11764705882352941</v>
      </c>
      <c r="S3151" s="115">
        <f t="shared" si="100"/>
        <v>0</v>
      </c>
      <c r="T3151" s="115">
        <f t="shared" si="101"/>
        <v>0</v>
      </c>
    </row>
    <row r="3152" spans="1:20" x14ac:dyDescent="0.3">
      <c r="A3152" s="115" t="s">
        <v>310</v>
      </c>
      <c r="B3152" s="115" t="s">
        <v>216</v>
      </c>
      <c r="C3152" s="115" t="s">
        <v>85</v>
      </c>
      <c r="D3152" s="115" t="s">
        <v>86</v>
      </c>
      <c r="E3152" s="115" t="s">
        <v>87</v>
      </c>
      <c r="F3152" s="115" t="s">
        <v>87</v>
      </c>
      <c r="G3152" s="115">
        <v>1908</v>
      </c>
      <c r="H3152" s="115" t="s">
        <v>244</v>
      </c>
      <c r="I3152" s="115">
        <v>1.2123628230000001</v>
      </c>
      <c r="J3152" s="115" t="s">
        <v>45</v>
      </c>
      <c r="K3152" s="115" t="str">
        <f>INDEX(DatosProcesados!$A$1:$BF$101,MATCH(DataBase!A3152,DatosProcesados!$A$1:$A$101,0),MATCH(DataBase!J3152,DatosProcesados!$A$1:$BF$1,0))</f>
        <v>No informa</v>
      </c>
      <c r="L3152" s="115" t="str">
        <f>INDEX(Modelo!$A$9:$D$89,MATCH(DataBase!$J3152,Modelo!$A$9:$A$89,0),MATCH(DataBase!L$1,Modelo!$A$9:$D$9,0))</f>
        <v xml:space="preserve">Impacto social </v>
      </c>
      <c r="M3152" s="115" t="str">
        <f>INDEX(Modelo!$A$9:$D$89,MATCH(DataBase!$J3152,Modelo!$A$9:$A$89,0),MATCH(DataBase!M$1,Modelo!$A$9:$D$9,0))</f>
        <v>Pilar 4</v>
      </c>
      <c r="N3152" s="115" t="str">
        <f>INDEX(Modelo!$A$9:$D$89,MATCH(DataBase!$J3152,Modelo!$A$9:$A$89,0),MATCH(DataBase!N$1,Modelo!$A$9:$D$9,0))</f>
        <v>negativo</v>
      </c>
      <c r="O3152" s="115">
        <f t="array" ref="O3152">IF(N3152="negativo",INDEX($AD$3:$AG$51,MATCH(1,($B3152=$AD$3:$AD$51)*($J3152=$AE$3:$AE$51),0),3),IF(N3152="positivo",INDEX($AD$55:$AG$109,MATCH(1,($B3152=$AD$55:$AD$109)*($J3152=$AE$55:$AE$109),0),3)))</f>
        <v>0</v>
      </c>
      <c r="P3152" s="115">
        <f t="array" ref="P3152">IF(N3152="negativo",INDEX($AD$3:$AG$51,MATCH(1,($B3152=$AD$3:$AD$51)*($J3152=$AE$3:$AE$51),0),4),IF(N3152="positivo",INDEX($AD$55:$AG$109,MATCH(1,($B3152=$AD$55:$AD$109)*($J3152=$AE$55:$AE$109),0),4)))</f>
        <v>0</v>
      </c>
      <c r="Q3152" s="115" t="str">
        <f>VLOOKUP(M3152,Modelo!$A$2:$C$7,2,0)</f>
        <v>Capital Humano: Bienestar y Desarrollo</v>
      </c>
      <c r="R3152" s="118">
        <f t="array" ref="R3152">INDEX(Modelo!$F$1:$H$37,MATCH(1,(DataBase!Q3152=Modelo!$G$1:$G$37)*(DataBase!B3152=Modelo!$F$1:$F$37),0),3)</f>
        <v>0.21052631578947367</v>
      </c>
      <c r="S3152" s="115">
        <f t="shared" si="100"/>
        <v>0</v>
      </c>
      <c r="T3152" s="115">
        <f t="shared" si="101"/>
        <v>0</v>
      </c>
    </row>
    <row r="3153" spans="1:20" x14ac:dyDescent="0.3">
      <c r="A3153" s="115" t="s">
        <v>441</v>
      </c>
      <c r="B3153" s="115" t="s">
        <v>407</v>
      </c>
      <c r="C3153" s="115" t="s">
        <v>103</v>
      </c>
      <c r="D3153" s="115" t="s">
        <v>86</v>
      </c>
      <c r="E3153" s="115" t="s">
        <v>87</v>
      </c>
      <c r="F3153" s="115" t="s">
        <v>87</v>
      </c>
      <c r="G3153" s="115">
        <v>2002</v>
      </c>
      <c r="H3153" s="115" t="s">
        <v>177</v>
      </c>
      <c r="I3153" s="115">
        <v>2.4203671080000002</v>
      </c>
      <c r="J3153" s="115" t="s">
        <v>45</v>
      </c>
      <c r="K3153" s="115">
        <f>INDEX(DatosProcesados!$A$1:$BF$101,MATCH(DataBase!A3153,DatosProcesados!$A$1:$A$101,0),MATCH(DataBase!J3153,DatosProcesados!$A$1:$BF$1,0))</f>
        <v>128</v>
      </c>
      <c r="L3153" s="115" t="str">
        <f>INDEX(Modelo!$A$9:$D$89,MATCH(DataBase!$J3153,Modelo!$A$9:$A$89,0),MATCH(DataBase!L$1,Modelo!$A$9:$D$9,0))</f>
        <v xml:space="preserve">Impacto social </v>
      </c>
      <c r="M3153" s="115" t="str">
        <f>INDEX(Modelo!$A$9:$D$89,MATCH(DataBase!$J3153,Modelo!$A$9:$A$89,0),MATCH(DataBase!M$1,Modelo!$A$9:$D$9,0))</f>
        <v>Pilar 4</v>
      </c>
      <c r="N3153" s="115" t="str">
        <f>INDEX(Modelo!$A$9:$D$89,MATCH(DataBase!$J3153,Modelo!$A$9:$A$89,0),MATCH(DataBase!N$1,Modelo!$A$9:$D$9,0))</f>
        <v>negativo</v>
      </c>
      <c r="O3153" s="115">
        <f t="array" ref="O3153">IF(N3153="negativo",INDEX($AD$3:$AG$51,MATCH(1,($B3153=$AD$3:$AD$51)*($J3153=$AE$3:$AE$51),0),3),IF(N3153="positivo",INDEX($AD$55:$AG$109,MATCH(1,($B3153=$AD$55:$AD$109)*($J3153=$AE$55:$AE$109),0),3)))</f>
        <v>2254</v>
      </c>
      <c r="P3153" s="115">
        <f t="array" ref="P3153">IF(N3153="negativo",INDEX($AD$3:$AG$51,MATCH(1,($B3153=$AD$3:$AD$51)*($J3153=$AE$3:$AE$51),0),4),IF(N3153="positivo",INDEX($AD$55:$AG$109,MATCH(1,($B3153=$AD$55:$AD$109)*($J3153=$AE$55:$AE$109),0),4)))</f>
        <v>128</v>
      </c>
      <c r="Q3153" s="115" t="str">
        <f>VLOOKUP(M3153,Modelo!$A$2:$C$7,2,0)</f>
        <v>Capital Humano: Bienestar y Desarrollo</v>
      </c>
      <c r="R3153" s="118">
        <f t="array" ref="R3153">INDEX(Modelo!$F$1:$H$37,MATCH(1,(DataBase!Q3153=Modelo!$G$1:$G$37)*(DataBase!B3153=Modelo!$F$1:$F$37),0),3)</f>
        <v>0.19230769230769232</v>
      </c>
      <c r="S3153" s="115">
        <f t="shared" si="100"/>
        <v>100</v>
      </c>
      <c r="T3153" s="115">
        <f t="shared" si="101"/>
        <v>19.230769230769234</v>
      </c>
    </row>
    <row r="3154" spans="1:20" x14ac:dyDescent="0.3">
      <c r="A3154" s="115" t="s">
        <v>454</v>
      </c>
      <c r="B3154" s="115" t="s">
        <v>407</v>
      </c>
      <c r="C3154" s="115" t="s">
        <v>103</v>
      </c>
      <c r="D3154" s="115" t="s">
        <v>86</v>
      </c>
      <c r="E3154" s="115" t="s">
        <v>87</v>
      </c>
      <c r="F3154" s="115" t="s">
        <v>87</v>
      </c>
      <c r="G3154" s="115">
        <v>2003</v>
      </c>
      <c r="H3154" s="115" t="s">
        <v>422</v>
      </c>
      <c r="I3154" s="115">
        <v>1.3219259999999999</v>
      </c>
      <c r="J3154" s="115" t="s">
        <v>45</v>
      </c>
      <c r="K3154" s="115" t="str">
        <f>INDEX(DatosProcesados!$A$1:$BF$101,MATCH(DataBase!A3154,DatosProcesados!$A$1:$A$101,0),MATCH(DataBase!J3154,DatosProcesados!$A$1:$BF$1,0))</f>
        <v>No informa</v>
      </c>
      <c r="L3154" s="115" t="str">
        <f>INDEX(Modelo!$A$9:$D$89,MATCH(DataBase!$J3154,Modelo!$A$9:$A$89,0),MATCH(DataBase!L$1,Modelo!$A$9:$D$9,0))</f>
        <v xml:space="preserve">Impacto social </v>
      </c>
      <c r="M3154" s="115" t="str">
        <f>INDEX(Modelo!$A$9:$D$89,MATCH(DataBase!$J3154,Modelo!$A$9:$A$89,0),MATCH(DataBase!M$1,Modelo!$A$9:$D$9,0))</f>
        <v>Pilar 4</v>
      </c>
      <c r="N3154" s="115" t="str">
        <f>INDEX(Modelo!$A$9:$D$89,MATCH(DataBase!$J3154,Modelo!$A$9:$A$89,0),MATCH(DataBase!N$1,Modelo!$A$9:$D$9,0))</f>
        <v>negativo</v>
      </c>
      <c r="O3154" s="115">
        <f t="array" ref="O3154">IF(N3154="negativo",INDEX($AD$3:$AG$51,MATCH(1,($B3154=$AD$3:$AD$51)*($J3154=$AE$3:$AE$51),0),3),IF(N3154="positivo",INDEX($AD$55:$AG$109,MATCH(1,($B3154=$AD$55:$AD$109)*($J3154=$AE$55:$AE$109),0),3)))</f>
        <v>2254</v>
      </c>
      <c r="P3154" s="115">
        <f t="array" ref="P3154">IF(N3154="negativo",INDEX($AD$3:$AG$51,MATCH(1,($B3154=$AD$3:$AD$51)*($J3154=$AE$3:$AE$51),0),4),IF(N3154="positivo",INDEX($AD$55:$AG$109,MATCH(1,($B3154=$AD$55:$AD$109)*($J3154=$AE$55:$AE$109),0),4)))</f>
        <v>128</v>
      </c>
      <c r="Q3154" s="115" t="str">
        <f>VLOOKUP(M3154,Modelo!$A$2:$C$7,2,0)</f>
        <v>Capital Humano: Bienestar y Desarrollo</v>
      </c>
      <c r="R3154" s="118">
        <f t="array" ref="R3154">INDEX(Modelo!$F$1:$H$37,MATCH(1,(DataBase!Q3154=Modelo!$G$1:$G$37)*(DataBase!B3154=Modelo!$F$1:$F$37),0),3)</f>
        <v>0.19230769230769232</v>
      </c>
      <c r="S3154" s="115">
        <f t="shared" si="100"/>
        <v>0</v>
      </c>
      <c r="T3154" s="115">
        <f t="shared" si="101"/>
        <v>0</v>
      </c>
    </row>
    <row r="3155" spans="1:20" x14ac:dyDescent="0.3">
      <c r="A3155" s="115" t="s">
        <v>477</v>
      </c>
      <c r="B3155" s="115" t="s">
        <v>467</v>
      </c>
      <c r="C3155" s="115" t="s">
        <v>103</v>
      </c>
      <c r="D3155" s="115" t="s">
        <v>86</v>
      </c>
      <c r="E3155" s="115" t="s">
        <v>86</v>
      </c>
      <c r="F3155" s="115" t="s">
        <v>86</v>
      </c>
      <c r="G3155" s="115">
        <v>1985</v>
      </c>
      <c r="H3155" s="115" t="s">
        <v>125</v>
      </c>
      <c r="I3155" s="115">
        <v>0.441609957</v>
      </c>
      <c r="J3155" s="115" t="s">
        <v>45</v>
      </c>
      <c r="K3155" s="115">
        <f>INDEX(DatosProcesados!$A$1:$BF$101,MATCH(DataBase!A3155,DatosProcesados!$A$1:$A$101,0),MATCH(DataBase!J3155,DatosProcesados!$A$1:$BF$1,0))</f>
        <v>8888</v>
      </c>
      <c r="L3155" s="115" t="str">
        <f>INDEX(Modelo!$A$9:$D$89,MATCH(DataBase!$J3155,Modelo!$A$9:$A$89,0),MATCH(DataBase!L$1,Modelo!$A$9:$D$9,0))</f>
        <v xml:space="preserve">Impacto social </v>
      </c>
      <c r="M3155" s="115" t="str">
        <f>INDEX(Modelo!$A$9:$D$89,MATCH(DataBase!$J3155,Modelo!$A$9:$A$89,0),MATCH(DataBase!M$1,Modelo!$A$9:$D$9,0))</f>
        <v>Pilar 4</v>
      </c>
      <c r="N3155" s="115" t="str">
        <f>INDEX(Modelo!$A$9:$D$89,MATCH(DataBase!$J3155,Modelo!$A$9:$A$89,0),MATCH(DataBase!N$1,Modelo!$A$9:$D$9,0))</f>
        <v>negativo</v>
      </c>
      <c r="O3155" s="115">
        <f t="array" ref="O3155">IF(N3155="negativo",INDEX($AD$3:$AG$51,MATCH(1,($B3155=$AD$3:$AD$51)*($J3155=$AE$3:$AE$51),0),3),IF(N3155="positivo",INDEX($AD$55:$AG$109,MATCH(1,($B3155=$AD$55:$AD$109)*($J3155=$AE$55:$AE$109),0),3)))</f>
        <v>8888</v>
      </c>
      <c r="P3155" s="115">
        <f t="array" ref="P3155">IF(N3155="negativo",INDEX($AD$3:$AG$51,MATCH(1,($B3155=$AD$3:$AD$51)*($J3155=$AE$3:$AE$51),0),4),IF(N3155="positivo",INDEX($AD$55:$AG$109,MATCH(1,($B3155=$AD$55:$AD$109)*($J3155=$AE$55:$AE$109),0),4)))</f>
        <v>8888</v>
      </c>
      <c r="Q3155" s="115" t="str">
        <f>VLOOKUP(M3155,Modelo!$A$2:$C$7,2,0)</f>
        <v>Capital Humano: Bienestar y Desarrollo</v>
      </c>
      <c r="R3155" s="118">
        <f t="array" ref="R3155">INDEX(Modelo!$F$1:$H$37,MATCH(1,(DataBase!Q3155=Modelo!$G$1:$G$37)*(DataBase!B3155=Modelo!$F$1:$F$37),0),3)</f>
        <v>0.14285714285714285</v>
      </c>
      <c r="S3155" s="115">
        <f t="shared" si="100"/>
        <v>0</v>
      </c>
      <c r="T3155" s="115">
        <f t="shared" si="101"/>
        <v>0</v>
      </c>
    </row>
    <row r="3156" spans="1:20" x14ac:dyDescent="0.3">
      <c r="A3156" s="115" t="s">
        <v>256</v>
      </c>
      <c r="B3156" s="115" t="s">
        <v>216</v>
      </c>
      <c r="C3156" s="115" t="s">
        <v>103</v>
      </c>
      <c r="D3156" s="115" t="s">
        <v>87</v>
      </c>
      <c r="E3156" s="115" t="s">
        <v>86</v>
      </c>
      <c r="F3156" s="115" t="s">
        <v>86</v>
      </c>
      <c r="G3156" s="115">
        <v>1964</v>
      </c>
      <c r="H3156" s="115" t="s">
        <v>125</v>
      </c>
      <c r="I3156" s="115">
        <v>2.4859553989999998</v>
      </c>
      <c r="J3156" s="115" t="s">
        <v>45</v>
      </c>
      <c r="K3156" s="115" t="str">
        <f>INDEX(DatosProcesados!$A$1:$BF$101,MATCH(DataBase!A3156,DatosProcesados!$A$1:$A$101,0),MATCH(DataBase!J3156,DatosProcesados!$A$1:$BF$1,0))</f>
        <v>No informa</v>
      </c>
      <c r="L3156" s="115" t="str">
        <f>INDEX(Modelo!$A$9:$D$89,MATCH(DataBase!$J3156,Modelo!$A$9:$A$89,0),MATCH(DataBase!L$1,Modelo!$A$9:$D$9,0))</f>
        <v xml:space="preserve">Impacto social </v>
      </c>
      <c r="M3156" s="115" t="str">
        <f>INDEX(Modelo!$A$9:$D$89,MATCH(DataBase!$J3156,Modelo!$A$9:$A$89,0),MATCH(DataBase!M$1,Modelo!$A$9:$D$9,0))</f>
        <v>Pilar 4</v>
      </c>
      <c r="N3156" s="115" t="str">
        <f>INDEX(Modelo!$A$9:$D$89,MATCH(DataBase!$J3156,Modelo!$A$9:$A$89,0),MATCH(DataBase!N$1,Modelo!$A$9:$D$9,0))</f>
        <v>negativo</v>
      </c>
      <c r="O3156" s="115">
        <f t="array" ref="O3156">IF(N3156="negativo",INDEX($AD$3:$AG$51,MATCH(1,($B3156=$AD$3:$AD$51)*($J3156=$AE$3:$AE$51),0),3),IF(N3156="positivo",INDEX($AD$55:$AG$109,MATCH(1,($B3156=$AD$55:$AD$109)*($J3156=$AE$55:$AE$109),0),3)))</f>
        <v>0</v>
      </c>
      <c r="P3156" s="115">
        <f t="array" ref="P3156">IF(N3156="negativo",INDEX($AD$3:$AG$51,MATCH(1,($B3156=$AD$3:$AD$51)*($J3156=$AE$3:$AE$51),0),4),IF(N3156="positivo",INDEX($AD$55:$AG$109,MATCH(1,($B3156=$AD$55:$AD$109)*($J3156=$AE$55:$AE$109),0),4)))</f>
        <v>0</v>
      </c>
      <c r="Q3156" s="115" t="str">
        <f>VLOOKUP(M3156,Modelo!$A$2:$C$7,2,0)</f>
        <v>Capital Humano: Bienestar y Desarrollo</v>
      </c>
      <c r="R3156" s="118">
        <f t="array" ref="R3156">INDEX(Modelo!$F$1:$H$37,MATCH(1,(DataBase!Q3156=Modelo!$G$1:$G$37)*(DataBase!B3156=Modelo!$F$1:$F$37),0),3)</f>
        <v>0.21052631578947367</v>
      </c>
      <c r="S3156" s="115">
        <f t="shared" si="100"/>
        <v>0</v>
      </c>
      <c r="T3156" s="115">
        <f t="shared" si="101"/>
        <v>0</v>
      </c>
    </row>
    <row r="3157" spans="1:20" x14ac:dyDescent="0.3">
      <c r="A3157" s="115" t="s">
        <v>305</v>
      </c>
      <c r="B3157" s="115" t="s">
        <v>216</v>
      </c>
      <c r="C3157" s="115" t="s">
        <v>103</v>
      </c>
      <c r="D3157" s="115" t="s">
        <v>87</v>
      </c>
      <c r="E3157" s="115" t="s">
        <v>86</v>
      </c>
      <c r="F3157" s="115" t="s">
        <v>86</v>
      </c>
      <c r="G3157" s="115">
        <v>1940</v>
      </c>
      <c r="H3157" s="115" t="s">
        <v>125</v>
      </c>
      <c r="I3157" s="115">
        <v>1.340540112</v>
      </c>
      <c r="J3157" s="115" t="s">
        <v>45</v>
      </c>
      <c r="K3157" s="115" t="str">
        <f>INDEX(DatosProcesados!$A$1:$BF$101,MATCH(DataBase!A3157,DatosProcesados!$A$1:$A$101,0),MATCH(DataBase!J3157,DatosProcesados!$A$1:$BF$1,0))</f>
        <v>No informa</v>
      </c>
      <c r="L3157" s="115" t="str">
        <f>INDEX(Modelo!$A$9:$D$89,MATCH(DataBase!$J3157,Modelo!$A$9:$A$89,0),MATCH(DataBase!L$1,Modelo!$A$9:$D$9,0))</f>
        <v xml:space="preserve">Impacto social </v>
      </c>
      <c r="M3157" s="115" t="str">
        <f>INDEX(Modelo!$A$9:$D$89,MATCH(DataBase!$J3157,Modelo!$A$9:$A$89,0),MATCH(DataBase!M$1,Modelo!$A$9:$D$9,0))</f>
        <v>Pilar 4</v>
      </c>
      <c r="N3157" s="115" t="str">
        <f>INDEX(Modelo!$A$9:$D$89,MATCH(DataBase!$J3157,Modelo!$A$9:$A$89,0),MATCH(DataBase!N$1,Modelo!$A$9:$D$9,0))</f>
        <v>negativo</v>
      </c>
      <c r="O3157" s="115">
        <f t="array" ref="O3157">IF(N3157="negativo",INDEX($AD$3:$AG$51,MATCH(1,($B3157=$AD$3:$AD$51)*($J3157=$AE$3:$AE$51),0),3),IF(N3157="positivo",INDEX($AD$55:$AG$109,MATCH(1,($B3157=$AD$55:$AD$109)*($J3157=$AE$55:$AE$109),0),3)))</f>
        <v>0</v>
      </c>
      <c r="P3157" s="115">
        <f t="array" ref="P3157">IF(N3157="negativo",INDEX($AD$3:$AG$51,MATCH(1,($B3157=$AD$3:$AD$51)*($J3157=$AE$3:$AE$51),0),4),IF(N3157="positivo",INDEX($AD$55:$AG$109,MATCH(1,($B3157=$AD$55:$AD$109)*($J3157=$AE$55:$AE$109),0),4)))</f>
        <v>0</v>
      </c>
      <c r="Q3157" s="115" t="str">
        <f>VLOOKUP(M3157,Modelo!$A$2:$C$7,2,0)</f>
        <v>Capital Humano: Bienestar y Desarrollo</v>
      </c>
      <c r="R3157" s="118">
        <f t="array" ref="R3157">INDEX(Modelo!$F$1:$H$37,MATCH(1,(DataBase!Q3157=Modelo!$G$1:$G$37)*(DataBase!B3157=Modelo!$F$1:$F$37),0),3)</f>
        <v>0.21052631578947367</v>
      </c>
      <c r="S3157" s="115">
        <f t="shared" si="100"/>
        <v>0</v>
      </c>
      <c r="T3157" s="115">
        <f t="shared" si="101"/>
        <v>0</v>
      </c>
    </row>
    <row r="3158" spans="1:20" x14ac:dyDescent="0.3">
      <c r="A3158" s="115" t="s">
        <v>432</v>
      </c>
      <c r="B3158" s="115" t="s">
        <v>407</v>
      </c>
      <c r="C3158" s="115" t="s">
        <v>103</v>
      </c>
      <c r="D3158" s="115" t="s">
        <v>86</v>
      </c>
      <c r="E3158" s="115" t="s">
        <v>86</v>
      </c>
      <c r="F3158" s="115" t="s">
        <v>86</v>
      </c>
      <c r="G3158" s="115">
        <v>1956</v>
      </c>
      <c r="H3158" s="115" t="s">
        <v>125</v>
      </c>
      <c r="I3158" s="115">
        <v>2.660692144</v>
      </c>
      <c r="J3158" s="115" t="s">
        <v>45</v>
      </c>
      <c r="K3158" s="115" t="str">
        <f>INDEX(DatosProcesados!$A$1:$BF$101,MATCH(DataBase!A3158,DatosProcesados!$A$1:$A$101,0),MATCH(DataBase!J3158,DatosProcesados!$A$1:$BF$1,0))</f>
        <v>No informa</v>
      </c>
      <c r="L3158" s="115" t="str">
        <f>INDEX(Modelo!$A$9:$D$89,MATCH(DataBase!$J3158,Modelo!$A$9:$A$89,0),MATCH(DataBase!L$1,Modelo!$A$9:$D$9,0))</f>
        <v xml:space="preserve">Impacto social </v>
      </c>
      <c r="M3158" s="115" t="str">
        <f>INDEX(Modelo!$A$9:$D$89,MATCH(DataBase!$J3158,Modelo!$A$9:$A$89,0),MATCH(DataBase!M$1,Modelo!$A$9:$D$9,0))</f>
        <v>Pilar 4</v>
      </c>
      <c r="N3158" s="115" t="str">
        <f>INDEX(Modelo!$A$9:$D$89,MATCH(DataBase!$J3158,Modelo!$A$9:$A$89,0),MATCH(DataBase!N$1,Modelo!$A$9:$D$9,0))</f>
        <v>negativo</v>
      </c>
      <c r="O3158" s="115">
        <f t="array" ref="O3158">IF(N3158="negativo",INDEX($AD$3:$AG$51,MATCH(1,($B3158=$AD$3:$AD$51)*($J3158=$AE$3:$AE$51),0),3),IF(N3158="positivo",INDEX($AD$55:$AG$109,MATCH(1,($B3158=$AD$55:$AD$109)*($J3158=$AE$55:$AE$109),0),3)))</f>
        <v>2254</v>
      </c>
      <c r="P3158" s="115">
        <f t="array" ref="P3158">IF(N3158="negativo",INDEX($AD$3:$AG$51,MATCH(1,($B3158=$AD$3:$AD$51)*($J3158=$AE$3:$AE$51),0),4),IF(N3158="positivo",INDEX($AD$55:$AG$109,MATCH(1,($B3158=$AD$55:$AD$109)*($J3158=$AE$55:$AE$109),0),4)))</f>
        <v>128</v>
      </c>
      <c r="Q3158" s="115" t="str">
        <f>VLOOKUP(M3158,Modelo!$A$2:$C$7,2,0)</f>
        <v>Capital Humano: Bienestar y Desarrollo</v>
      </c>
      <c r="R3158" s="118">
        <f t="array" ref="R3158">INDEX(Modelo!$F$1:$H$37,MATCH(1,(DataBase!Q3158=Modelo!$G$1:$G$37)*(DataBase!B3158=Modelo!$F$1:$F$37),0),3)</f>
        <v>0.19230769230769232</v>
      </c>
      <c r="S3158" s="115">
        <f t="shared" si="100"/>
        <v>0</v>
      </c>
      <c r="T3158" s="115">
        <f t="shared" si="101"/>
        <v>0</v>
      </c>
    </row>
    <row r="3159" spans="1:20" x14ac:dyDescent="0.3">
      <c r="A3159" s="115" t="s">
        <v>476</v>
      </c>
      <c r="B3159" s="115" t="s">
        <v>467</v>
      </c>
      <c r="C3159" s="115" t="s">
        <v>103</v>
      </c>
      <c r="D3159" s="115" t="s">
        <v>87</v>
      </c>
      <c r="E3159" s="115" t="s">
        <v>86</v>
      </c>
      <c r="F3159" s="115" t="s">
        <v>86</v>
      </c>
      <c r="G3159" s="115">
        <v>1962</v>
      </c>
      <c r="H3159" s="115" t="s">
        <v>125</v>
      </c>
      <c r="I3159" s="115">
        <v>0.89448844999999999</v>
      </c>
      <c r="J3159" s="115" t="s">
        <v>45</v>
      </c>
      <c r="K3159" s="115" t="str">
        <f>INDEX(DatosProcesados!$A$1:$BF$101,MATCH(DataBase!A3159,DatosProcesados!$A$1:$A$101,0),MATCH(DataBase!J3159,DatosProcesados!$A$1:$BF$1,0))</f>
        <v>No informa</v>
      </c>
      <c r="L3159" s="115" t="str">
        <f>INDEX(Modelo!$A$9:$D$89,MATCH(DataBase!$J3159,Modelo!$A$9:$A$89,0),MATCH(DataBase!L$1,Modelo!$A$9:$D$9,0))</f>
        <v xml:space="preserve">Impacto social </v>
      </c>
      <c r="M3159" s="115" t="str">
        <f>INDEX(Modelo!$A$9:$D$89,MATCH(DataBase!$J3159,Modelo!$A$9:$A$89,0),MATCH(DataBase!M$1,Modelo!$A$9:$D$9,0))</f>
        <v>Pilar 4</v>
      </c>
      <c r="N3159" s="115" t="str">
        <f>INDEX(Modelo!$A$9:$D$89,MATCH(DataBase!$J3159,Modelo!$A$9:$A$89,0),MATCH(DataBase!N$1,Modelo!$A$9:$D$9,0))</f>
        <v>negativo</v>
      </c>
      <c r="O3159" s="115">
        <f t="array" ref="O3159">IF(N3159="negativo",INDEX($AD$3:$AG$51,MATCH(1,($B3159=$AD$3:$AD$51)*($J3159=$AE$3:$AE$51),0),3),IF(N3159="positivo",INDEX($AD$55:$AG$109,MATCH(1,($B3159=$AD$55:$AD$109)*($J3159=$AE$55:$AE$109),0),3)))</f>
        <v>8888</v>
      </c>
      <c r="P3159" s="115">
        <f t="array" ref="P3159">IF(N3159="negativo",INDEX($AD$3:$AG$51,MATCH(1,($B3159=$AD$3:$AD$51)*($J3159=$AE$3:$AE$51),0),4),IF(N3159="positivo",INDEX($AD$55:$AG$109,MATCH(1,($B3159=$AD$55:$AD$109)*($J3159=$AE$55:$AE$109),0),4)))</f>
        <v>8888</v>
      </c>
      <c r="Q3159" s="115" t="str">
        <f>VLOOKUP(M3159,Modelo!$A$2:$C$7,2,0)</f>
        <v>Capital Humano: Bienestar y Desarrollo</v>
      </c>
      <c r="R3159" s="118">
        <f t="array" ref="R3159">INDEX(Modelo!$F$1:$H$37,MATCH(1,(DataBase!Q3159=Modelo!$G$1:$G$37)*(DataBase!B3159=Modelo!$F$1:$F$37),0),3)</f>
        <v>0.14285714285714285</v>
      </c>
      <c r="S3159" s="115">
        <f t="shared" si="100"/>
        <v>0</v>
      </c>
      <c r="T3159" s="115">
        <f t="shared" si="101"/>
        <v>0</v>
      </c>
    </row>
    <row r="3160" spans="1:20" x14ac:dyDescent="0.3">
      <c r="A3160" s="115" t="s">
        <v>154</v>
      </c>
      <c r="B3160" s="115" t="s">
        <v>84</v>
      </c>
      <c r="C3160" s="115" t="s">
        <v>97</v>
      </c>
      <c r="D3160" s="115" t="s">
        <v>86</v>
      </c>
      <c r="E3160" s="115" t="s">
        <v>87</v>
      </c>
      <c r="F3160" s="115" t="s">
        <v>87</v>
      </c>
      <c r="G3160" s="115">
        <v>1967</v>
      </c>
      <c r="H3160" s="115" t="s">
        <v>125</v>
      </c>
      <c r="I3160" s="115">
        <v>4.1309855679999998</v>
      </c>
      <c r="J3160" s="115" t="s">
        <v>45</v>
      </c>
      <c r="K3160" s="115">
        <f>INDEX(DatosProcesados!$A$1:$BF$101,MATCH(DataBase!A3160,DatosProcesados!$A$1:$A$101,0),MATCH(DataBase!J3160,DatosProcesados!$A$1:$BF$1,0))</f>
        <v>2079</v>
      </c>
      <c r="L3160" s="115" t="str">
        <f>INDEX(Modelo!$A$9:$D$89,MATCH(DataBase!$J3160,Modelo!$A$9:$A$89,0),MATCH(DataBase!L$1,Modelo!$A$9:$D$9,0))</f>
        <v xml:space="preserve">Impacto social </v>
      </c>
      <c r="M3160" s="115" t="str">
        <f>INDEX(Modelo!$A$9:$D$89,MATCH(DataBase!$J3160,Modelo!$A$9:$A$89,0),MATCH(DataBase!M$1,Modelo!$A$9:$D$9,0))</f>
        <v>Pilar 4</v>
      </c>
      <c r="N3160" s="115" t="str">
        <f>INDEX(Modelo!$A$9:$D$89,MATCH(DataBase!$J3160,Modelo!$A$9:$A$89,0),MATCH(DataBase!N$1,Modelo!$A$9:$D$9,0))</f>
        <v>negativo</v>
      </c>
      <c r="O3160" s="115">
        <f t="array" ref="O3160">IF(N3160="negativo",INDEX($AD$3:$AG$51,MATCH(1,($B3160=$AD$3:$AD$51)*($J3160=$AE$3:$AE$51),0),3),IF(N3160="positivo",INDEX($AD$55:$AG$109,MATCH(1,($B3160=$AD$55:$AD$109)*($J3160=$AE$55:$AE$109),0),3)))</f>
        <v>39290</v>
      </c>
      <c r="P3160" s="115">
        <f t="array" ref="P3160">IF(N3160="negativo",INDEX($AD$3:$AG$51,MATCH(1,($B3160=$AD$3:$AD$51)*($J3160=$AE$3:$AE$51),0),4),IF(N3160="positivo",INDEX($AD$55:$AG$109,MATCH(1,($B3160=$AD$55:$AD$109)*($J3160=$AE$55:$AE$109),0),4)))</f>
        <v>90.2</v>
      </c>
      <c r="Q3160" s="115" t="str">
        <f>VLOOKUP(M3160,Modelo!$A$2:$C$7,2,0)</f>
        <v>Capital Humano: Bienestar y Desarrollo</v>
      </c>
      <c r="R3160" s="118">
        <f t="array" ref="R3160">INDEX(Modelo!$F$1:$H$37,MATCH(1,(DataBase!Q3160=Modelo!$G$1:$G$37)*(DataBase!B3160=Modelo!$F$1:$F$37),0),3)</f>
        <v>0.11764705882352941</v>
      </c>
      <c r="S3160" s="115">
        <f t="shared" si="100"/>
        <v>94.926504727064938</v>
      </c>
      <c r="T3160" s="115">
        <f t="shared" si="101"/>
        <v>11.167824085537051</v>
      </c>
    </row>
    <row r="3161" spans="1:20" x14ac:dyDescent="0.3">
      <c r="A3161" s="115" t="s">
        <v>139</v>
      </c>
      <c r="B3161" s="115" t="s">
        <v>84</v>
      </c>
      <c r="C3161" s="115" t="s">
        <v>97</v>
      </c>
      <c r="D3161" s="115" t="s">
        <v>86</v>
      </c>
      <c r="E3161" s="115" t="s">
        <v>86</v>
      </c>
      <c r="F3161" s="115" t="s">
        <v>86</v>
      </c>
      <c r="G3161" s="115">
        <v>1995</v>
      </c>
      <c r="H3161" s="115" t="s">
        <v>125</v>
      </c>
      <c r="I3161" s="115">
        <v>6.1355991599999999</v>
      </c>
      <c r="J3161" s="115" t="s">
        <v>45</v>
      </c>
      <c r="K3161" s="115" t="str">
        <f>INDEX(DatosProcesados!$A$1:$BF$101,MATCH(DataBase!A3161,DatosProcesados!$A$1:$A$101,0),MATCH(DataBase!J3161,DatosProcesados!$A$1:$BF$1,0))</f>
        <v>No informa</v>
      </c>
      <c r="L3161" s="115" t="str">
        <f>INDEX(Modelo!$A$9:$D$89,MATCH(DataBase!$J3161,Modelo!$A$9:$A$89,0),MATCH(DataBase!L$1,Modelo!$A$9:$D$9,0))</f>
        <v xml:space="preserve">Impacto social </v>
      </c>
      <c r="M3161" s="115" t="str">
        <f>INDEX(Modelo!$A$9:$D$89,MATCH(DataBase!$J3161,Modelo!$A$9:$A$89,0),MATCH(DataBase!M$1,Modelo!$A$9:$D$9,0))</f>
        <v>Pilar 4</v>
      </c>
      <c r="N3161" s="115" t="str">
        <f>INDEX(Modelo!$A$9:$D$89,MATCH(DataBase!$J3161,Modelo!$A$9:$A$89,0),MATCH(DataBase!N$1,Modelo!$A$9:$D$9,0))</f>
        <v>negativo</v>
      </c>
      <c r="O3161" s="115">
        <f t="array" ref="O3161">IF(N3161="negativo",INDEX($AD$3:$AG$51,MATCH(1,($B3161=$AD$3:$AD$51)*($J3161=$AE$3:$AE$51),0),3),IF(N3161="positivo",INDEX($AD$55:$AG$109,MATCH(1,($B3161=$AD$55:$AD$109)*($J3161=$AE$55:$AE$109),0),3)))</f>
        <v>39290</v>
      </c>
      <c r="P3161" s="115">
        <f t="array" ref="P3161">IF(N3161="negativo",INDEX($AD$3:$AG$51,MATCH(1,($B3161=$AD$3:$AD$51)*($J3161=$AE$3:$AE$51),0),4),IF(N3161="positivo",INDEX($AD$55:$AG$109,MATCH(1,($B3161=$AD$55:$AD$109)*($J3161=$AE$55:$AE$109),0),4)))</f>
        <v>90.2</v>
      </c>
      <c r="Q3161" s="115" t="str">
        <f>VLOOKUP(M3161,Modelo!$A$2:$C$7,2,0)</f>
        <v>Capital Humano: Bienestar y Desarrollo</v>
      </c>
      <c r="R3161" s="118">
        <f t="array" ref="R3161">INDEX(Modelo!$F$1:$H$37,MATCH(1,(DataBase!Q3161=Modelo!$G$1:$G$37)*(DataBase!B3161=Modelo!$F$1:$F$37),0),3)</f>
        <v>0.11764705882352941</v>
      </c>
      <c r="S3161" s="115">
        <f t="shared" si="100"/>
        <v>0</v>
      </c>
      <c r="T3161" s="115">
        <f t="shared" si="101"/>
        <v>0</v>
      </c>
    </row>
    <row r="3162" spans="1:20" x14ac:dyDescent="0.3">
      <c r="A3162" s="115" t="s">
        <v>399</v>
      </c>
      <c r="B3162" s="115" t="s">
        <v>379</v>
      </c>
      <c r="C3162" s="115" t="s">
        <v>103</v>
      </c>
      <c r="D3162" s="115" t="s">
        <v>86</v>
      </c>
      <c r="E3162" s="115" t="s">
        <v>86</v>
      </c>
      <c r="F3162" s="115" t="s">
        <v>87</v>
      </c>
      <c r="G3162" s="115">
        <v>1989</v>
      </c>
      <c r="H3162" s="115" t="s">
        <v>125</v>
      </c>
      <c r="I3162" s="115">
        <v>0.75167738299999998</v>
      </c>
      <c r="J3162" s="115" t="s">
        <v>45</v>
      </c>
      <c r="K3162" s="115" t="str">
        <f>INDEX(DatosProcesados!$A$1:$BF$101,MATCH(DataBase!A3162,DatosProcesados!$A$1:$A$101,0),MATCH(DataBase!J3162,DatosProcesados!$A$1:$BF$1,0))</f>
        <v>No informa</v>
      </c>
      <c r="L3162" s="115" t="str">
        <f>INDEX(Modelo!$A$9:$D$89,MATCH(DataBase!$J3162,Modelo!$A$9:$A$89,0),MATCH(DataBase!L$1,Modelo!$A$9:$D$9,0))</f>
        <v xml:space="preserve">Impacto social </v>
      </c>
      <c r="M3162" s="115" t="str">
        <f>INDEX(Modelo!$A$9:$D$89,MATCH(DataBase!$J3162,Modelo!$A$9:$A$89,0),MATCH(DataBase!M$1,Modelo!$A$9:$D$9,0))</f>
        <v>Pilar 4</v>
      </c>
      <c r="N3162" s="115" t="str">
        <f>INDEX(Modelo!$A$9:$D$89,MATCH(DataBase!$J3162,Modelo!$A$9:$A$89,0),MATCH(DataBase!N$1,Modelo!$A$9:$D$9,0))</f>
        <v>negativo</v>
      </c>
      <c r="O3162" s="115">
        <f t="array" ref="O3162">IF(N3162="negativo",INDEX($AD$3:$AG$51,MATCH(1,($B3162=$AD$3:$AD$51)*($J3162=$AE$3:$AE$51),0),3),IF(N3162="positivo",INDEX($AD$55:$AG$109,MATCH(1,($B3162=$AD$55:$AD$109)*($J3162=$AE$55:$AE$109),0),3)))</f>
        <v>0</v>
      </c>
      <c r="P3162" s="115">
        <f t="array" ref="P3162">IF(N3162="negativo",INDEX($AD$3:$AG$51,MATCH(1,($B3162=$AD$3:$AD$51)*($J3162=$AE$3:$AE$51),0),4),IF(N3162="positivo",INDEX($AD$55:$AG$109,MATCH(1,($B3162=$AD$55:$AD$109)*($J3162=$AE$55:$AE$109),0),4)))</f>
        <v>0</v>
      </c>
      <c r="Q3162" s="115" t="str">
        <f>VLOOKUP(M3162,Modelo!$A$2:$C$7,2,0)</f>
        <v>Capital Humano: Bienestar y Desarrollo</v>
      </c>
      <c r="R3162" s="118">
        <f t="array" ref="R3162">INDEX(Modelo!$F$1:$H$37,MATCH(1,(DataBase!Q3162=Modelo!$G$1:$G$37)*(DataBase!B3162=Modelo!$F$1:$F$37),0),3)</f>
        <v>0.23809523809523808</v>
      </c>
      <c r="S3162" s="115">
        <f t="shared" si="100"/>
        <v>0</v>
      </c>
      <c r="T3162" s="115">
        <f t="shared" si="101"/>
        <v>0</v>
      </c>
    </row>
    <row r="3163" spans="1:20" x14ac:dyDescent="0.3">
      <c r="A3163" s="115" t="s">
        <v>233</v>
      </c>
      <c r="B3163" s="115" t="s">
        <v>216</v>
      </c>
      <c r="C3163" s="115" t="s">
        <v>103</v>
      </c>
      <c r="D3163" s="115" t="s">
        <v>87</v>
      </c>
      <c r="E3163" s="115" t="s">
        <v>86</v>
      </c>
      <c r="F3163" s="115" t="s">
        <v>86</v>
      </c>
      <c r="G3163" s="115">
        <v>1970</v>
      </c>
      <c r="H3163" s="115" t="s">
        <v>125</v>
      </c>
      <c r="I3163" s="115">
        <v>3.1891452720000002</v>
      </c>
      <c r="J3163" s="115" t="s">
        <v>45</v>
      </c>
      <c r="K3163" s="115" t="str">
        <f>INDEX(DatosProcesados!$A$1:$BF$101,MATCH(DataBase!A3163,DatosProcesados!$A$1:$A$101,0),MATCH(DataBase!J3163,DatosProcesados!$A$1:$BF$1,0))</f>
        <v>No informa</v>
      </c>
      <c r="L3163" s="115" t="str">
        <f>INDEX(Modelo!$A$9:$D$89,MATCH(DataBase!$J3163,Modelo!$A$9:$A$89,0),MATCH(DataBase!L$1,Modelo!$A$9:$D$9,0))</f>
        <v xml:space="preserve">Impacto social </v>
      </c>
      <c r="M3163" s="115" t="str">
        <f>INDEX(Modelo!$A$9:$D$89,MATCH(DataBase!$J3163,Modelo!$A$9:$A$89,0),MATCH(DataBase!M$1,Modelo!$A$9:$D$9,0))</f>
        <v>Pilar 4</v>
      </c>
      <c r="N3163" s="115" t="str">
        <f>INDEX(Modelo!$A$9:$D$89,MATCH(DataBase!$J3163,Modelo!$A$9:$A$89,0),MATCH(DataBase!N$1,Modelo!$A$9:$D$9,0))</f>
        <v>negativo</v>
      </c>
      <c r="O3163" s="115">
        <f t="array" ref="O3163">IF(N3163="negativo",INDEX($AD$3:$AG$51,MATCH(1,($B3163=$AD$3:$AD$51)*($J3163=$AE$3:$AE$51),0),3),IF(N3163="positivo",INDEX($AD$55:$AG$109,MATCH(1,($B3163=$AD$55:$AD$109)*($J3163=$AE$55:$AE$109),0),3)))</f>
        <v>0</v>
      </c>
      <c r="P3163" s="115">
        <f t="array" ref="P3163">IF(N3163="negativo",INDEX($AD$3:$AG$51,MATCH(1,($B3163=$AD$3:$AD$51)*($J3163=$AE$3:$AE$51),0),4),IF(N3163="positivo",INDEX($AD$55:$AG$109,MATCH(1,($B3163=$AD$55:$AD$109)*($J3163=$AE$55:$AE$109),0),4)))</f>
        <v>0</v>
      </c>
      <c r="Q3163" s="115" t="str">
        <f>VLOOKUP(M3163,Modelo!$A$2:$C$7,2,0)</f>
        <v>Capital Humano: Bienestar y Desarrollo</v>
      </c>
      <c r="R3163" s="118">
        <f t="array" ref="R3163">INDEX(Modelo!$F$1:$H$37,MATCH(1,(DataBase!Q3163=Modelo!$G$1:$G$37)*(DataBase!B3163=Modelo!$F$1:$F$37),0),3)</f>
        <v>0.21052631578947367</v>
      </c>
      <c r="S3163" s="115">
        <f t="shared" si="100"/>
        <v>0</v>
      </c>
      <c r="T3163" s="115">
        <f t="shared" si="101"/>
        <v>0</v>
      </c>
    </row>
    <row r="3164" spans="1:20" x14ac:dyDescent="0.3">
      <c r="A3164" s="115" t="s">
        <v>176</v>
      </c>
      <c r="B3164" s="115" t="s">
        <v>84</v>
      </c>
      <c r="C3164" s="115" t="s">
        <v>103</v>
      </c>
      <c r="D3164" s="115" t="s">
        <v>86</v>
      </c>
      <c r="E3164" s="115" t="s">
        <v>87</v>
      </c>
      <c r="F3164" s="115" t="s">
        <v>87</v>
      </c>
      <c r="G3164" s="115">
        <v>1929</v>
      </c>
      <c r="H3164" s="115" t="s">
        <v>177</v>
      </c>
      <c r="I3164" s="115">
        <v>2.3283445380000001</v>
      </c>
      <c r="J3164" s="115" t="s">
        <v>45</v>
      </c>
      <c r="K3164" s="115" t="str">
        <f>INDEX(DatosProcesados!$A$1:$BF$101,MATCH(DataBase!A3164,DatosProcesados!$A$1:$A$101,0),MATCH(DataBase!J3164,DatosProcesados!$A$1:$BF$1,0))</f>
        <v>No informa</v>
      </c>
      <c r="L3164" s="115" t="str">
        <f>INDEX(Modelo!$A$9:$D$89,MATCH(DataBase!$J3164,Modelo!$A$9:$A$89,0),MATCH(DataBase!L$1,Modelo!$A$9:$D$9,0))</f>
        <v xml:space="preserve">Impacto social </v>
      </c>
      <c r="M3164" s="115" t="str">
        <f>INDEX(Modelo!$A$9:$D$89,MATCH(DataBase!$J3164,Modelo!$A$9:$A$89,0),MATCH(DataBase!M$1,Modelo!$A$9:$D$9,0))</f>
        <v>Pilar 4</v>
      </c>
      <c r="N3164" s="115" t="str">
        <f>INDEX(Modelo!$A$9:$D$89,MATCH(DataBase!$J3164,Modelo!$A$9:$A$89,0),MATCH(DataBase!N$1,Modelo!$A$9:$D$9,0))</f>
        <v>negativo</v>
      </c>
      <c r="O3164" s="115">
        <f t="array" ref="O3164">IF(N3164="negativo",INDEX($AD$3:$AG$51,MATCH(1,($B3164=$AD$3:$AD$51)*($J3164=$AE$3:$AE$51),0),3),IF(N3164="positivo",INDEX($AD$55:$AG$109,MATCH(1,($B3164=$AD$55:$AD$109)*($J3164=$AE$55:$AE$109),0),3)))</f>
        <v>39290</v>
      </c>
      <c r="P3164" s="115">
        <f t="array" ref="P3164">IF(N3164="negativo",INDEX($AD$3:$AG$51,MATCH(1,($B3164=$AD$3:$AD$51)*($J3164=$AE$3:$AE$51),0),4),IF(N3164="positivo",INDEX($AD$55:$AG$109,MATCH(1,($B3164=$AD$55:$AD$109)*($J3164=$AE$55:$AE$109),0),4)))</f>
        <v>90.2</v>
      </c>
      <c r="Q3164" s="115" t="str">
        <f>VLOOKUP(M3164,Modelo!$A$2:$C$7,2,0)</f>
        <v>Capital Humano: Bienestar y Desarrollo</v>
      </c>
      <c r="R3164" s="118">
        <f t="array" ref="R3164">INDEX(Modelo!$F$1:$H$37,MATCH(1,(DataBase!Q3164=Modelo!$G$1:$G$37)*(DataBase!B3164=Modelo!$F$1:$F$37),0),3)</f>
        <v>0.11764705882352941</v>
      </c>
      <c r="S3164" s="115">
        <f t="shared" si="100"/>
        <v>0</v>
      </c>
      <c r="T3164" s="115">
        <f t="shared" si="101"/>
        <v>0</v>
      </c>
    </row>
    <row r="3165" spans="1:20" x14ac:dyDescent="0.3">
      <c r="A3165" s="115" t="s">
        <v>391</v>
      </c>
      <c r="B3165" s="115" t="s">
        <v>379</v>
      </c>
      <c r="C3165" s="115" t="s">
        <v>103</v>
      </c>
      <c r="D3165" s="115" t="s">
        <v>87</v>
      </c>
      <c r="E3165" s="115" t="s">
        <v>86</v>
      </c>
      <c r="F3165" s="115" t="s">
        <v>86</v>
      </c>
      <c r="G3165" s="115">
        <v>1976</v>
      </c>
      <c r="H3165" s="115" t="s">
        <v>125</v>
      </c>
      <c r="I3165" s="115">
        <v>0.98534294499999997</v>
      </c>
      <c r="J3165" s="115" t="s">
        <v>45</v>
      </c>
      <c r="K3165" s="115" t="str">
        <f>INDEX(DatosProcesados!$A$1:$BF$101,MATCH(DataBase!A3165,DatosProcesados!$A$1:$A$101,0),MATCH(DataBase!J3165,DatosProcesados!$A$1:$BF$1,0))</f>
        <v>No informa</v>
      </c>
      <c r="L3165" s="115" t="str">
        <f>INDEX(Modelo!$A$9:$D$89,MATCH(DataBase!$J3165,Modelo!$A$9:$A$89,0),MATCH(DataBase!L$1,Modelo!$A$9:$D$9,0))</f>
        <v xml:space="preserve">Impacto social </v>
      </c>
      <c r="M3165" s="115" t="str">
        <f>INDEX(Modelo!$A$9:$D$89,MATCH(DataBase!$J3165,Modelo!$A$9:$A$89,0),MATCH(DataBase!M$1,Modelo!$A$9:$D$9,0))</f>
        <v>Pilar 4</v>
      </c>
      <c r="N3165" s="115" t="str">
        <f>INDEX(Modelo!$A$9:$D$89,MATCH(DataBase!$J3165,Modelo!$A$9:$A$89,0),MATCH(DataBase!N$1,Modelo!$A$9:$D$9,0))</f>
        <v>negativo</v>
      </c>
      <c r="O3165" s="115">
        <f t="array" ref="O3165">IF(N3165="negativo",INDEX($AD$3:$AG$51,MATCH(1,($B3165=$AD$3:$AD$51)*($J3165=$AE$3:$AE$51),0),3),IF(N3165="positivo",INDEX($AD$55:$AG$109,MATCH(1,($B3165=$AD$55:$AD$109)*($J3165=$AE$55:$AE$109),0),3)))</f>
        <v>0</v>
      </c>
      <c r="P3165" s="115">
        <f t="array" ref="P3165">IF(N3165="negativo",INDEX($AD$3:$AG$51,MATCH(1,($B3165=$AD$3:$AD$51)*($J3165=$AE$3:$AE$51),0),4),IF(N3165="positivo",INDEX($AD$55:$AG$109,MATCH(1,($B3165=$AD$55:$AD$109)*($J3165=$AE$55:$AE$109),0),4)))</f>
        <v>0</v>
      </c>
      <c r="Q3165" s="115" t="str">
        <f>VLOOKUP(M3165,Modelo!$A$2:$C$7,2,0)</f>
        <v>Capital Humano: Bienestar y Desarrollo</v>
      </c>
      <c r="R3165" s="118">
        <f t="array" ref="R3165">INDEX(Modelo!$F$1:$H$37,MATCH(1,(DataBase!Q3165=Modelo!$G$1:$G$37)*(DataBase!B3165=Modelo!$F$1:$F$37),0),3)</f>
        <v>0.23809523809523808</v>
      </c>
      <c r="S3165" s="115">
        <f t="shared" si="100"/>
        <v>0</v>
      </c>
      <c r="T3165" s="115">
        <f t="shared" si="101"/>
        <v>0</v>
      </c>
    </row>
    <row r="3166" spans="1:20" x14ac:dyDescent="0.3">
      <c r="A3166" s="115" t="s">
        <v>376</v>
      </c>
      <c r="B3166" s="115" t="s">
        <v>313</v>
      </c>
      <c r="C3166" s="115" t="s">
        <v>103</v>
      </c>
      <c r="D3166" s="115" t="s">
        <v>86</v>
      </c>
      <c r="E3166" s="115" t="s">
        <v>87</v>
      </c>
      <c r="F3166" s="115" t="s">
        <v>87</v>
      </c>
      <c r="G3166" s="115">
        <v>1920</v>
      </c>
      <c r="H3166" s="115" t="s">
        <v>294</v>
      </c>
      <c r="I3166" s="115">
        <v>1.8691417530000001</v>
      </c>
      <c r="J3166" s="115" t="s">
        <v>45</v>
      </c>
      <c r="K3166" s="115" t="str">
        <f>INDEX(DatosProcesados!$A$1:$BF$101,MATCH(DataBase!A3166,DatosProcesados!$A$1:$A$101,0),MATCH(DataBase!J3166,DatosProcesados!$A$1:$BF$1,0))</f>
        <v>No informa</v>
      </c>
      <c r="L3166" s="115" t="str">
        <f>INDEX(Modelo!$A$9:$D$89,MATCH(DataBase!$J3166,Modelo!$A$9:$A$89,0),MATCH(DataBase!L$1,Modelo!$A$9:$D$9,0))</f>
        <v xml:space="preserve">Impacto social </v>
      </c>
      <c r="M3166" s="115" t="str">
        <f>INDEX(Modelo!$A$9:$D$89,MATCH(DataBase!$J3166,Modelo!$A$9:$A$89,0),MATCH(DataBase!M$1,Modelo!$A$9:$D$9,0))</f>
        <v>Pilar 4</v>
      </c>
      <c r="N3166" s="115" t="str">
        <f>INDEX(Modelo!$A$9:$D$89,MATCH(DataBase!$J3166,Modelo!$A$9:$A$89,0),MATCH(DataBase!N$1,Modelo!$A$9:$D$9,0))</f>
        <v>negativo</v>
      </c>
      <c r="O3166" s="115">
        <f t="array" ref="O3166">IF(N3166="negativo",INDEX($AD$3:$AG$51,MATCH(1,($B3166=$AD$3:$AD$51)*($J3166=$AE$3:$AE$51),0),3),IF(N3166="positivo",INDEX($AD$55:$AG$109,MATCH(1,($B3166=$AD$55:$AD$109)*($J3166=$AE$55:$AE$109),0),3)))</f>
        <v>9417</v>
      </c>
      <c r="P3166" s="115">
        <f t="array" ref="P3166">IF(N3166="negativo",INDEX($AD$3:$AG$51,MATCH(1,($B3166=$AD$3:$AD$51)*($J3166=$AE$3:$AE$51),0),4),IF(N3166="positivo",INDEX($AD$55:$AG$109,MATCH(1,($B3166=$AD$55:$AD$109)*($J3166=$AE$55:$AE$109),0),4)))</f>
        <v>302</v>
      </c>
      <c r="Q3166" s="115" t="str">
        <f>VLOOKUP(M3166,Modelo!$A$2:$C$7,2,0)</f>
        <v>Capital Humano: Bienestar y Desarrollo</v>
      </c>
      <c r="R3166" s="118">
        <f t="array" ref="R3166">INDEX(Modelo!$F$1:$H$37,MATCH(1,(DataBase!Q3166=Modelo!$G$1:$G$37)*(DataBase!B3166=Modelo!$F$1:$F$37),0),3)</f>
        <v>0.17647058823529413</v>
      </c>
      <c r="S3166" s="115">
        <f t="shared" si="100"/>
        <v>0</v>
      </c>
      <c r="T3166" s="115">
        <f t="shared" si="101"/>
        <v>0</v>
      </c>
    </row>
    <row r="3167" spans="1:20" x14ac:dyDescent="0.3">
      <c r="A3167" s="115" t="s">
        <v>193</v>
      </c>
      <c r="B3167" s="115" t="s">
        <v>84</v>
      </c>
      <c r="C3167" s="115" t="s">
        <v>103</v>
      </c>
      <c r="D3167" s="115" t="s">
        <v>86</v>
      </c>
      <c r="E3167" s="115" t="s">
        <v>87</v>
      </c>
      <c r="F3167" s="115" t="s">
        <v>87</v>
      </c>
      <c r="G3167" s="115">
        <v>2009</v>
      </c>
      <c r="H3167" s="115" t="s">
        <v>194</v>
      </c>
      <c r="I3167" s="115">
        <v>1.8581853669999999</v>
      </c>
      <c r="J3167" s="115" t="s">
        <v>45</v>
      </c>
      <c r="K3167" s="115" t="str">
        <f>INDEX(DatosProcesados!$A$1:$BF$101,MATCH(DataBase!A3167,DatosProcesados!$A$1:$A$101,0),MATCH(DataBase!J3167,DatosProcesados!$A$1:$BF$1,0))</f>
        <v>No informa</v>
      </c>
      <c r="L3167" s="115" t="str">
        <f>INDEX(Modelo!$A$9:$D$89,MATCH(DataBase!$J3167,Modelo!$A$9:$A$89,0),MATCH(DataBase!L$1,Modelo!$A$9:$D$9,0))</f>
        <v xml:space="preserve">Impacto social </v>
      </c>
      <c r="M3167" s="115" t="str">
        <f>INDEX(Modelo!$A$9:$D$89,MATCH(DataBase!$J3167,Modelo!$A$9:$A$89,0),MATCH(DataBase!M$1,Modelo!$A$9:$D$9,0))</f>
        <v>Pilar 4</v>
      </c>
      <c r="N3167" s="115" t="str">
        <f>INDEX(Modelo!$A$9:$D$89,MATCH(DataBase!$J3167,Modelo!$A$9:$A$89,0),MATCH(DataBase!N$1,Modelo!$A$9:$D$9,0))</f>
        <v>negativo</v>
      </c>
      <c r="O3167" s="115">
        <f t="array" ref="O3167">IF(N3167="negativo",INDEX($AD$3:$AG$51,MATCH(1,($B3167=$AD$3:$AD$51)*($J3167=$AE$3:$AE$51),0),3),IF(N3167="positivo",INDEX($AD$55:$AG$109,MATCH(1,($B3167=$AD$55:$AD$109)*($J3167=$AE$55:$AE$109),0),3)))</f>
        <v>39290</v>
      </c>
      <c r="P3167" s="115">
        <f t="array" ref="P3167">IF(N3167="negativo",INDEX($AD$3:$AG$51,MATCH(1,($B3167=$AD$3:$AD$51)*($J3167=$AE$3:$AE$51),0),4),IF(N3167="positivo",INDEX($AD$55:$AG$109,MATCH(1,($B3167=$AD$55:$AD$109)*($J3167=$AE$55:$AE$109),0),4)))</f>
        <v>90.2</v>
      </c>
      <c r="Q3167" s="115" t="str">
        <f>VLOOKUP(M3167,Modelo!$A$2:$C$7,2,0)</f>
        <v>Capital Humano: Bienestar y Desarrollo</v>
      </c>
      <c r="R3167" s="118">
        <f t="array" ref="R3167">INDEX(Modelo!$F$1:$H$37,MATCH(1,(DataBase!Q3167=Modelo!$G$1:$G$37)*(DataBase!B3167=Modelo!$F$1:$F$37),0),3)</f>
        <v>0.11764705882352941</v>
      </c>
      <c r="S3167" s="115">
        <f t="shared" si="100"/>
        <v>0</v>
      </c>
      <c r="T3167" s="115">
        <f t="shared" si="101"/>
        <v>0</v>
      </c>
    </row>
    <row r="3168" spans="1:20" x14ac:dyDescent="0.3">
      <c r="A3168" s="115" t="s">
        <v>280</v>
      </c>
      <c r="B3168" s="115" t="s">
        <v>216</v>
      </c>
      <c r="C3168" s="115" t="s">
        <v>97</v>
      </c>
      <c r="D3168" s="115" t="s">
        <v>86</v>
      </c>
      <c r="E3168" s="115" t="s">
        <v>87</v>
      </c>
      <c r="F3168" s="115" t="s">
        <v>87</v>
      </c>
      <c r="G3168" s="115">
        <v>1866</v>
      </c>
      <c r="H3168" s="115" t="s">
        <v>281</v>
      </c>
      <c r="I3168" s="115">
        <v>2.0444698099999998</v>
      </c>
      <c r="J3168" s="115" t="s">
        <v>45</v>
      </c>
      <c r="K3168" s="115" t="str">
        <f>INDEX(DatosProcesados!$A$1:$BF$101,MATCH(DataBase!A3168,DatosProcesados!$A$1:$A$101,0),MATCH(DataBase!J3168,DatosProcesados!$A$1:$BF$1,0))</f>
        <v>No informa</v>
      </c>
      <c r="L3168" s="115" t="str">
        <f>INDEX(Modelo!$A$9:$D$89,MATCH(DataBase!$J3168,Modelo!$A$9:$A$89,0),MATCH(DataBase!L$1,Modelo!$A$9:$D$9,0))</f>
        <v xml:space="preserve">Impacto social </v>
      </c>
      <c r="M3168" s="115" t="str">
        <f>INDEX(Modelo!$A$9:$D$89,MATCH(DataBase!$J3168,Modelo!$A$9:$A$89,0),MATCH(DataBase!M$1,Modelo!$A$9:$D$9,0))</f>
        <v>Pilar 4</v>
      </c>
      <c r="N3168" s="115" t="str">
        <f>INDEX(Modelo!$A$9:$D$89,MATCH(DataBase!$J3168,Modelo!$A$9:$A$89,0),MATCH(DataBase!N$1,Modelo!$A$9:$D$9,0))</f>
        <v>negativo</v>
      </c>
      <c r="O3168" s="115">
        <f t="array" ref="O3168">IF(N3168="negativo",INDEX($AD$3:$AG$51,MATCH(1,($B3168=$AD$3:$AD$51)*($J3168=$AE$3:$AE$51),0),3),IF(N3168="positivo",INDEX($AD$55:$AG$109,MATCH(1,($B3168=$AD$55:$AD$109)*($J3168=$AE$55:$AE$109),0),3)))</f>
        <v>0</v>
      </c>
      <c r="P3168" s="115">
        <f t="array" ref="P3168">IF(N3168="negativo",INDEX($AD$3:$AG$51,MATCH(1,($B3168=$AD$3:$AD$51)*($J3168=$AE$3:$AE$51),0),4),IF(N3168="positivo",INDEX($AD$55:$AG$109,MATCH(1,($B3168=$AD$55:$AD$109)*($J3168=$AE$55:$AE$109),0),4)))</f>
        <v>0</v>
      </c>
      <c r="Q3168" s="115" t="str">
        <f>VLOOKUP(M3168,Modelo!$A$2:$C$7,2,0)</f>
        <v>Capital Humano: Bienestar y Desarrollo</v>
      </c>
      <c r="R3168" s="118">
        <f t="array" ref="R3168">INDEX(Modelo!$F$1:$H$37,MATCH(1,(DataBase!Q3168=Modelo!$G$1:$G$37)*(DataBase!B3168=Modelo!$F$1:$F$37),0),3)</f>
        <v>0.21052631578947367</v>
      </c>
      <c r="S3168" s="115">
        <f t="shared" si="100"/>
        <v>0</v>
      </c>
      <c r="T3168" s="115">
        <f t="shared" si="101"/>
        <v>0</v>
      </c>
    </row>
    <row r="3169" spans="1:20" x14ac:dyDescent="0.3">
      <c r="A3169" s="115" t="s">
        <v>143</v>
      </c>
      <c r="B3169" s="115" t="s">
        <v>84</v>
      </c>
      <c r="C3169" s="115" t="s">
        <v>97</v>
      </c>
      <c r="D3169" s="115" t="s">
        <v>86</v>
      </c>
      <c r="E3169" s="115" t="s">
        <v>86</v>
      </c>
      <c r="F3169" s="115" t="s">
        <v>86</v>
      </c>
      <c r="G3169" s="115">
        <v>1994</v>
      </c>
      <c r="H3169" s="115" t="s">
        <v>125</v>
      </c>
      <c r="I3169" s="115">
        <v>5.9751610780000002</v>
      </c>
      <c r="J3169" s="115" t="s">
        <v>45</v>
      </c>
      <c r="K3169" s="115" t="str">
        <f>INDEX(DatosProcesados!$A$1:$BF$101,MATCH(DataBase!A3169,DatosProcesados!$A$1:$A$101,0),MATCH(DataBase!J3169,DatosProcesados!$A$1:$BF$1,0))</f>
        <v>No informa</v>
      </c>
      <c r="L3169" s="115" t="str">
        <f>INDEX(Modelo!$A$9:$D$89,MATCH(DataBase!$J3169,Modelo!$A$9:$A$89,0),MATCH(DataBase!L$1,Modelo!$A$9:$D$9,0))</f>
        <v xml:space="preserve">Impacto social </v>
      </c>
      <c r="M3169" s="115" t="str">
        <f>INDEX(Modelo!$A$9:$D$89,MATCH(DataBase!$J3169,Modelo!$A$9:$A$89,0),MATCH(DataBase!M$1,Modelo!$A$9:$D$9,0))</f>
        <v>Pilar 4</v>
      </c>
      <c r="N3169" s="115" t="str">
        <f>INDEX(Modelo!$A$9:$D$89,MATCH(DataBase!$J3169,Modelo!$A$9:$A$89,0),MATCH(DataBase!N$1,Modelo!$A$9:$D$9,0))</f>
        <v>negativo</v>
      </c>
      <c r="O3169" s="115">
        <f t="array" ref="O3169">IF(N3169="negativo",INDEX($AD$3:$AG$51,MATCH(1,($B3169=$AD$3:$AD$51)*($J3169=$AE$3:$AE$51),0),3),IF(N3169="positivo",INDEX($AD$55:$AG$109,MATCH(1,($B3169=$AD$55:$AD$109)*($J3169=$AE$55:$AE$109),0),3)))</f>
        <v>39290</v>
      </c>
      <c r="P3169" s="115">
        <f t="array" ref="P3169">IF(N3169="negativo",INDEX($AD$3:$AG$51,MATCH(1,($B3169=$AD$3:$AD$51)*($J3169=$AE$3:$AE$51),0),4),IF(N3169="positivo",INDEX($AD$55:$AG$109,MATCH(1,($B3169=$AD$55:$AD$109)*($J3169=$AE$55:$AE$109),0),4)))</f>
        <v>90.2</v>
      </c>
      <c r="Q3169" s="115" t="str">
        <f>VLOOKUP(M3169,Modelo!$A$2:$C$7,2,0)</f>
        <v>Capital Humano: Bienestar y Desarrollo</v>
      </c>
      <c r="R3169" s="118">
        <f t="array" ref="R3169">INDEX(Modelo!$F$1:$H$37,MATCH(1,(DataBase!Q3169=Modelo!$G$1:$G$37)*(DataBase!B3169=Modelo!$F$1:$F$37),0),3)</f>
        <v>0.11764705882352941</v>
      </c>
      <c r="S3169" s="115">
        <f t="shared" si="100"/>
        <v>0</v>
      </c>
      <c r="T3169" s="115">
        <f t="shared" si="101"/>
        <v>0</v>
      </c>
    </row>
    <row r="3170" spans="1:20" x14ac:dyDescent="0.3">
      <c r="A3170" s="115" t="s">
        <v>331</v>
      </c>
      <c r="B3170" s="115" t="s">
        <v>313</v>
      </c>
      <c r="C3170" s="115" t="s">
        <v>103</v>
      </c>
      <c r="D3170" s="115" t="s">
        <v>87</v>
      </c>
      <c r="E3170" s="115" t="s">
        <v>86</v>
      </c>
      <c r="F3170" s="115" t="s">
        <v>86</v>
      </c>
      <c r="G3170" s="115">
        <v>1953</v>
      </c>
      <c r="H3170" s="115" t="s">
        <v>125</v>
      </c>
      <c r="I3170" s="115">
        <v>7.1291921260000004</v>
      </c>
      <c r="J3170" s="115" t="s">
        <v>45</v>
      </c>
      <c r="K3170" s="115" t="str">
        <f>INDEX(DatosProcesados!$A$1:$BF$101,MATCH(DataBase!A3170,DatosProcesados!$A$1:$A$101,0),MATCH(DataBase!J3170,DatosProcesados!$A$1:$BF$1,0))</f>
        <v xml:space="preserve">No informa </v>
      </c>
      <c r="L3170" s="115" t="str">
        <f>INDEX(Modelo!$A$9:$D$89,MATCH(DataBase!$J3170,Modelo!$A$9:$A$89,0),MATCH(DataBase!L$1,Modelo!$A$9:$D$9,0))</f>
        <v xml:space="preserve">Impacto social </v>
      </c>
      <c r="M3170" s="115" t="str">
        <f>INDEX(Modelo!$A$9:$D$89,MATCH(DataBase!$J3170,Modelo!$A$9:$A$89,0),MATCH(DataBase!M$1,Modelo!$A$9:$D$9,0))</f>
        <v>Pilar 4</v>
      </c>
      <c r="N3170" s="115" t="str">
        <f>INDEX(Modelo!$A$9:$D$89,MATCH(DataBase!$J3170,Modelo!$A$9:$A$89,0),MATCH(DataBase!N$1,Modelo!$A$9:$D$9,0))</f>
        <v>negativo</v>
      </c>
      <c r="O3170" s="115">
        <f t="array" ref="O3170">IF(N3170="negativo",INDEX($AD$3:$AG$51,MATCH(1,($B3170=$AD$3:$AD$51)*($J3170=$AE$3:$AE$51),0),3),IF(N3170="positivo",INDEX($AD$55:$AG$109,MATCH(1,($B3170=$AD$55:$AD$109)*($J3170=$AE$55:$AE$109),0),3)))</f>
        <v>9417</v>
      </c>
      <c r="P3170" s="115">
        <f t="array" ref="P3170">IF(N3170="negativo",INDEX($AD$3:$AG$51,MATCH(1,($B3170=$AD$3:$AD$51)*($J3170=$AE$3:$AE$51),0),4),IF(N3170="positivo",INDEX($AD$55:$AG$109,MATCH(1,($B3170=$AD$55:$AD$109)*($J3170=$AE$55:$AE$109),0),4)))</f>
        <v>302</v>
      </c>
      <c r="Q3170" s="115" t="str">
        <f>VLOOKUP(M3170,Modelo!$A$2:$C$7,2,0)</f>
        <v>Capital Humano: Bienestar y Desarrollo</v>
      </c>
      <c r="R3170" s="118">
        <f t="array" ref="R3170">INDEX(Modelo!$F$1:$H$37,MATCH(1,(DataBase!Q3170=Modelo!$G$1:$G$37)*(DataBase!B3170=Modelo!$F$1:$F$37),0),3)</f>
        <v>0.17647058823529413</v>
      </c>
      <c r="S3170" s="115">
        <f t="shared" si="100"/>
        <v>0</v>
      </c>
      <c r="T3170" s="115">
        <f t="shared" si="101"/>
        <v>0</v>
      </c>
    </row>
    <row r="3171" spans="1:20" x14ac:dyDescent="0.3">
      <c r="A3171" s="115" t="s">
        <v>277</v>
      </c>
      <c r="B3171" s="115" t="s">
        <v>216</v>
      </c>
      <c r="C3171" s="115" t="s">
        <v>85</v>
      </c>
      <c r="D3171" s="115" t="s">
        <v>86</v>
      </c>
      <c r="E3171" s="115" t="s">
        <v>87</v>
      </c>
      <c r="F3171" s="115" t="s">
        <v>87</v>
      </c>
      <c r="G3171" s="115">
        <v>1965</v>
      </c>
      <c r="H3171" s="115" t="s">
        <v>244</v>
      </c>
      <c r="I3171" s="115">
        <v>2.0973851419999998</v>
      </c>
      <c r="J3171" s="115" t="s">
        <v>45</v>
      </c>
      <c r="K3171" s="115" t="str">
        <f>INDEX(DatosProcesados!$A$1:$BF$101,MATCH(DataBase!A3171,DatosProcesados!$A$1:$A$101,0),MATCH(DataBase!J3171,DatosProcesados!$A$1:$BF$1,0))</f>
        <v>No informa</v>
      </c>
      <c r="L3171" s="115" t="str">
        <f>INDEX(Modelo!$A$9:$D$89,MATCH(DataBase!$J3171,Modelo!$A$9:$A$89,0),MATCH(DataBase!L$1,Modelo!$A$9:$D$9,0))</f>
        <v xml:space="preserve">Impacto social </v>
      </c>
      <c r="M3171" s="115" t="str">
        <f>INDEX(Modelo!$A$9:$D$89,MATCH(DataBase!$J3171,Modelo!$A$9:$A$89,0),MATCH(DataBase!M$1,Modelo!$A$9:$D$9,0))</f>
        <v>Pilar 4</v>
      </c>
      <c r="N3171" s="115" t="str">
        <f>INDEX(Modelo!$A$9:$D$89,MATCH(DataBase!$J3171,Modelo!$A$9:$A$89,0),MATCH(DataBase!N$1,Modelo!$A$9:$D$9,0))</f>
        <v>negativo</v>
      </c>
      <c r="O3171" s="115">
        <f t="array" ref="O3171">IF(N3171="negativo",INDEX($AD$3:$AG$51,MATCH(1,($B3171=$AD$3:$AD$51)*($J3171=$AE$3:$AE$51),0),3),IF(N3171="positivo",INDEX($AD$55:$AG$109,MATCH(1,($B3171=$AD$55:$AD$109)*($J3171=$AE$55:$AE$109),0),3)))</f>
        <v>0</v>
      </c>
      <c r="P3171" s="115">
        <f t="array" ref="P3171">IF(N3171="negativo",INDEX($AD$3:$AG$51,MATCH(1,($B3171=$AD$3:$AD$51)*($J3171=$AE$3:$AE$51),0),4),IF(N3171="positivo",INDEX($AD$55:$AG$109,MATCH(1,($B3171=$AD$55:$AD$109)*($J3171=$AE$55:$AE$109),0),4)))</f>
        <v>0</v>
      </c>
      <c r="Q3171" s="115" t="str">
        <f>VLOOKUP(M3171,Modelo!$A$2:$C$7,2,0)</f>
        <v>Capital Humano: Bienestar y Desarrollo</v>
      </c>
      <c r="R3171" s="118">
        <f t="array" ref="R3171">INDEX(Modelo!$F$1:$H$37,MATCH(1,(DataBase!Q3171=Modelo!$G$1:$G$37)*(DataBase!B3171=Modelo!$F$1:$F$37),0),3)</f>
        <v>0.21052631578947367</v>
      </c>
      <c r="S3171" s="115">
        <f t="shared" si="100"/>
        <v>0</v>
      </c>
      <c r="T3171" s="115">
        <f t="shared" si="101"/>
        <v>0</v>
      </c>
    </row>
    <row r="3172" spans="1:20" x14ac:dyDescent="0.3">
      <c r="A3172" s="115" t="s">
        <v>356</v>
      </c>
      <c r="B3172" s="115" t="s">
        <v>313</v>
      </c>
      <c r="C3172" s="115" t="s">
        <v>103</v>
      </c>
      <c r="D3172" s="115" t="s">
        <v>87</v>
      </c>
      <c r="E3172" s="115" t="s">
        <v>86</v>
      </c>
      <c r="F3172" s="115" t="s">
        <v>86</v>
      </c>
      <c r="G3172" s="115">
        <v>1989</v>
      </c>
      <c r="H3172" s="115" t="s">
        <v>125</v>
      </c>
      <c r="I3172" s="115">
        <v>3.0305383369999999</v>
      </c>
      <c r="J3172" s="115" t="s">
        <v>45</v>
      </c>
      <c r="K3172" s="115" t="str">
        <f>INDEX(DatosProcesados!$A$1:$BF$101,MATCH(DataBase!A3172,DatosProcesados!$A$1:$A$101,0),MATCH(DataBase!J3172,DatosProcesados!$A$1:$BF$1,0))</f>
        <v>No informa</v>
      </c>
      <c r="L3172" s="115" t="str">
        <f>INDEX(Modelo!$A$9:$D$89,MATCH(DataBase!$J3172,Modelo!$A$9:$A$89,0),MATCH(DataBase!L$1,Modelo!$A$9:$D$9,0))</f>
        <v xml:space="preserve">Impacto social </v>
      </c>
      <c r="M3172" s="115" t="str">
        <f>INDEX(Modelo!$A$9:$D$89,MATCH(DataBase!$J3172,Modelo!$A$9:$A$89,0),MATCH(DataBase!M$1,Modelo!$A$9:$D$9,0))</f>
        <v>Pilar 4</v>
      </c>
      <c r="N3172" s="115" t="str">
        <f>INDEX(Modelo!$A$9:$D$89,MATCH(DataBase!$J3172,Modelo!$A$9:$A$89,0),MATCH(DataBase!N$1,Modelo!$A$9:$D$9,0))</f>
        <v>negativo</v>
      </c>
      <c r="O3172" s="115">
        <f t="array" ref="O3172">IF(N3172="negativo",INDEX($AD$3:$AG$51,MATCH(1,($B3172=$AD$3:$AD$51)*($J3172=$AE$3:$AE$51),0),3),IF(N3172="positivo",INDEX($AD$55:$AG$109,MATCH(1,($B3172=$AD$55:$AD$109)*($J3172=$AE$55:$AE$109),0),3)))</f>
        <v>9417</v>
      </c>
      <c r="P3172" s="115">
        <f t="array" ref="P3172">IF(N3172="negativo",INDEX($AD$3:$AG$51,MATCH(1,($B3172=$AD$3:$AD$51)*($J3172=$AE$3:$AE$51),0),4),IF(N3172="positivo",INDEX($AD$55:$AG$109,MATCH(1,($B3172=$AD$55:$AD$109)*($J3172=$AE$55:$AE$109),0),4)))</f>
        <v>302</v>
      </c>
      <c r="Q3172" s="115" t="str">
        <f>VLOOKUP(M3172,Modelo!$A$2:$C$7,2,0)</f>
        <v>Capital Humano: Bienestar y Desarrollo</v>
      </c>
      <c r="R3172" s="118">
        <f t="array" ref="R3172">INDEX(Modelo!$F$1:$H$37,MATCH(1,(DataBase!Q3172=Modelo!$G$1:$G$37)*(DataBase!B3172=Modelo!$F$1:$F$37),0),3)</f>
        <v>0.17647058823529413</v>
      </c>
      <c r="S3172" s="115">
        <f t="shared" si="100"/>
        <v>0</v>
      </c>
      <c r="T3172" s="115">
        <f t="shared" si="101"/>
        <v>0</v>
      </c>
    </row>
    <row r="3173" spans="1:20" x14ac:dyDescent="0.3">
      <c r="A3173" s="115" t="s">
        <v>268</v>
      </c>
      <c r="B3173" s="115" t="s">
        <v>216</v>
      </c>
      <c r="C3173" s="115" t="s">
        <v>103</v>
      </c>
      <c r="D3173" s="115" t="s">
        <v>86</v>
      </c>
      <c r="E3173" s="115" t="s">
        <v>86</v>
      </c>
      <c r="F3173" s="115" t="s">
        <v>87</v>
      </c>
      <c r="G3173" s="115">
        <v>1986</v>
      </c>
      <c r="H3173" s="115" t="s">
        <v>125</v>
      </c>
      <c r="I3173" s="115">
        <v>2.2734296359999999</v>
      </c>
      <c r="J3173" s="115" t="s">
        <v>45</v>
      </c>
      <c r="K3173" s="115" t="str">
        <f>INDEX(DatosProcesados!$A$1:$BF$101,MATCH(DataBase!A3173,DatosProcesados!$A$1:$A$101,0),MATCH(DataBase!J3173,DatosProcesados!$A$1:$BF$1,0))</f>
        <v>No informa</v>
      </c>
      <c r="L3173" s="115" t="str">
        <f>INDEX(Modelo!$A$9:$D$89,MATCH(DataBase!$J3173,Modelo!$A$9:$A$89,0),MATCH(DataBase!L$1,Modelo!$A$9:$D$9,0))</f>
        <v xml:space="preserve">Impacto social </v>
      </c>
      <c r="M3173" s="115" t="str">
        <f>INDEX(Modelo!$A$9:$D$89,MATCH(DataBase!$J3173,Modelo!$A$9:$A$89,0),MATCH(DataBase!M$1,Modelo!$A$9:$D$9,0))</f>
        <v>Pilar 4</v>
      </c>
      <c r="N3173" s="115" t="str">
        <f>INDEX(Modelo!$A$9:$D$89,MATCH(DataBase!$J3173,Modelo!$A$9:$A$89,0),MATCH(DataBase!N$1,Modelo!$A$9:$D$9,0))</f>
        <v>negativo</v>
      </c>
      <c r="O3173" s="115">
        <f t="array" ref="O3173">IF(N3173="negativo",INDEX($AD$3:$AG$51,MATCH(1,($B3173=$AD$3:$AD$51)*($J3173=$AE$3:$AE$51),0),3),IF(N3173="positivo",INDEX($AD$55:$AG$109,MATCH(1,($B3173=$AD$55:$AD$109)*($J3173=$AE$55:$AE$109),0),3)))</f>
        <v>0</v>
      </c>
      <c r="P3173" s="115">
        <f t="array" ref="P3173">IF(N3173="negativo",INDEX($AD$3:$AG$51,MATCH(1,($B3173=$AD$3:$AD$51)*($J3173=$AE$3:$AE$51),0),4),IF(N3173="positivo",INDEX($AD$55:$AG$109,MATCH(1,($B3173=$AD$55:$AD$109)*($J3173=$AE$55:$AE$109),0),4)))</f>
        <v>0</v>
      </c>
      <c r="Q3173" s="115" t="str">
        <f>VLOOKUP(M3173,Modelo!$A$2:$C$7,2,0)</f>
        <v>Capital Humano: Bienestar y Desarrollo</v>
      </c>
      <c r="R3173" s="118">
        <f t="array" ref="R3173">INDEX(Modelo!$F$1:$H$37,MATCH(1,(DataBase!Q3173=Modelo!$G$1:$G$37)*(DataBase!B3173=Modelo!$F$1:$F$37),0),3)</f>
        <v>0.21052631578947367</v>
      </c>
      <c r="S3173" s="115">
        <f t="shared" si="100"/>
        <v>0</v>
      </c>
      <c r="T3173" s="115">
        <f t="shared" si="101"/>
        <v>0</v>
      </c>
    </row>
    <row r="3174" spans="1:20" x14ac:dyDescent="0.3">
      <c r="A3174" s="115" t="s">
        <v>234</v>
      </c>
      <c r="B3174" s="115" t="s">
        <v>216</v>
      </c>
      <c r="C3174" s="115" t="s">
        <v>103</v>
      </c>
      <c r="D3174" s="115" t="s">
        <v>86</v>
      </c>
      <c r="E3174" s="115" t="s">
        <v>86</v>
      </c>
      <c r="F3174" s="115" t="s">
        <v>86</v>
      </c>
      <c r="G3174" s="115">
        <v>1904</v>
      </c>
      <c r="H3174" s="115" t="s">
        <v>125</v>
      </c>
      <c r="I3174" s="115">
        <v>2.8467005310000002</v>
      </c>
      <c r="J3174" s="115" t="s">
        <v>45</v>
      </c>
      <c r="K3174" s="115" t="str">
        <f>INDEX(DatosProcesados!$A$1:$BF$101,MATCH(DataBase!A3174,DatosProcesados!$A$1:$A$101,0),MATCH(DataBase!J3174,DatosProcesados!$A$1:$BF$1,0))</f>
        <v>No informa</v>
      </c>
      <c r="L3174" s="115" t="str">
        <f>INDEX(Modelo!$A$9:$D$89,MATCH(DataBase!$J3174,Modelo!$A$9:$A$89,0),MATCH(DataBase!L$1,Modelo!$A$9:$D$9,0))</f>
        <v xml:space="preserve">Impacto social </v>
      </c>
      <c r="M3174" s="115" t="str">
        <f>INDEX(Modelo!$A$9:$D$89,MATCH(DataBase!$J3174,Modelo!$A$9:$A$89,0),MATCH(DataBase!M$1,Modelo!$A$9:$D$9,0))</f>
        <v>Pilar 4</v>
      </c>
      <c r="N3174" s="115" t="str">
        <f>INDEX(Modelo!$A$9:$D$89,MATCH(DataBase!$J3174,Modelo!$A$9:$A$89,0),MATCH(DataBase!N$1,Modelo!$A$9:$D$9,0))</f>
        <v>negativo</v>
      </c>
      <c r="O3174" s="115">
        <f t="array" ref="O3174">IF(N3174="negativo",INDEX($AD$3:$AG$51,MATCH(1,($B3174=$AD$3:$AD$51)*($J3174=$AE$3:$AE$51),0),3),IF(N3174="positivo",INDEX($AD$55:$AG$109,MATCH(1,($B3174=$AD$55:$AD$109)*($J3174=$AE$55:$AE$109),0),3)))</f>
        <v>0</v>
      </c>
      <c r="P3174" s="115">
        <f t="array" ref="P3174">IF(N3174="negativo",INDEX($AD$3:$AG$51,MATCH(1,($B3174=$AD$3:$AD$51)*($J3174=$AE$3:$AE$51),0),4),IF(N3174="positivo",INDEX($AD$55:$AG$109,MATCH(1,($B3174=$AD$55:$AD$109)*($J3174=$AE$55:$AE$109),0),4)))</f>
        <v>0</v>
      </c>
      <c r="Q3174" s="115" t="str">
        <f>VLOOKUP(M3174,Modelo!$A$2:$C$7,2,0)</f>
        <v>Capital Humano: Bienestar y Desarrollo</v>
      </c>
      <c r="R3174" s="118">
        <f t="array" ref="R3174">INDEX(Modelo!$F$1:$H$37,MATCH(1,(DataBase!Q3174=Modelo!$G$1:$G$37)*(DataBase!B3174=Modelo!$F$1:$F$37),0),3)</f>
        <v>0.21052631578947367</v>
      </c>
      <c r="S3174" s="115">
        <f t="shared" si="100"/>
        <v>0</v>
      </c>
      <c r="T3174" s="115">
        <f t="shared" si="101"/>
        <v>0</v>
      </c>
    </row>
    <row r="3175" spans="1:20" x14ac:dyDescent="0.3">
      <c r="A3175" s="115" t="s">
        <v>359</v>
      </c>
      <c r="B3175" s="115" t="s">
        <v>313</v>
      </c>
      <c r="C3175" s="115" t="s">
        <v>103</v>
      </c>
      <c r="D3175" s="115" t="s">
        <v>86</v>
      </c>
      <c r="E3175" s="115" t="s">
        <v>87</v>
      </c>
      <c r="F3175" s="115" t="s">
        <v>87</v>
      </c>
      <c r="G3175" s="115">
        <v>1993</v>
      </c>
      <c r="H3175" s="115" t="s">
        <v>244</v>
      </c>
      <c r="I3175" s="115">
        <v>2.3607916150000001</v>
      </c>
      <c r="J3175" s="115" t="s">
        <v>45</v>
      </c>
      <c r="K3175" s="115" t="str">
        <f>INDEX(DatosProcesados!$A$1:$BF$101,MATCH(DataBase!A3175,DatosProcesados!$A$1:$A$101,0),MATCH(DataBase!J3175,DatosProcesados!$A$1:$BF$1,0))</f>
        <v>No informa</v>
      </c>
      <c r="L3175" s="115" t="str">
        <f>INDEX(Modelo!$A$9:$D$89,MATCH(DataBase!$J3175,Modelo!$A$9:$A$89,0),MATCH(DataBase!L$1,Modelo!$A$9:$D$9,0))</f>
        <v xml:space="preserve">Impacto social </v>
      </c>
      <c r="M3175" s="115" t="str">
        <f>INDEX(Modelo!$A$9:$D$89,MATCH(DataBase!$J3175,Modelo!$A$9:$A$89,0),MATCH(DataBase!M$1,Modelo!$A$9:$D$9,0))</f>
        <v>Pilar 4</v>
      </c>
      <c r="N3175" s="115" t="str">
        <f>INDEX(Modelo!$A$9:$D$89,MATCH(DataBase!$J3175,Modelo!$A$9:$A$89,0),MATCH(DataBase!N$1,Modelo!$A$9:$D$9,0))</f>
        <v>negativo</v>
      </c>
      <c r="O3175" s="115">
        <f t="array" ref="O3175">IF(N3175="negativo",INDEX($AD$3:$AG$51,MATCH(1,($B3175=$AD$3:$AD$51)*($J3175=$AE$3:$AE$51),0),3),IF(N3175="positivo",INDEX($AD$55:$AG$109,MATCH(1,($B3175=$AD$55:$AD$109)*($J3175=$AE$55:$AE$109),0),3)))</f>
        <v>9417</v>
      </c>
      <c r="P3175" s="115">
        <f t="array" ref="P3175">IF(N3175="negativo",INDEX($AD$3:$AG$51,MATCH(1,($B3175=$AD$3:$AD$51)*($J3175=$AE$3:$AE$51),0),4),IF(N3175="positivo",INDEX($AD$55:$AG$109,MATCH(1,($B3175=$AD$55:$AD$109)*($J3175=$AE$55:$AE$109),0),4)))</f>
        <v>302</v>
      </c>
      <c r="Q3175" s="115" t="str">
        <f>VLOOKUP(M3175,Modelo!$A$2:$C$7,2,0)</f>
        <v>Capital Humano: Bienestar y Desarrollo</v>
      </c>
      <c r="R3175" s="118">
        <f t="array" ref="R3175">INDEX(Modelo!$F$1:$H$37,MATCH(1,(DataBase!Q3175=Modelo!$G$1:$G$37)*(DataBase!B3175=Modelo!$F$1:$F$37),0),3)</f>
        <v>0.17647058823529413</v>
      </c>
      <c r="S3175" s="115">
        <f t="shared" si="100"/>
        <v>0</v>
      </c>
      <c r="T3175" s="115">
        <f t="shared" si="101"/>
        <v>0</v>
      </c>
    </row>
    <row r="3176" spans="1:20" x14ac:dyDescent="0.3">
      <c r="A3176" s="115" t="s">
        <v>327</v>
      </c>
      <c r="B3176" s="115" t="s">
        <v>313</v>
      </c>
      <c r="C3176" s="115" t="s">
        <v>103</v>
      </c>
      <c r="D3176" s="115" t="s">
        <v>86</v>
      </c>
      <c r="E3176" s="115" t="s">
        <v>86</v>
      </c>
      <c r="F3176" s="115" t="s">
        <v>87</v>
      </c>
      <c r="G3176" s="115">
        <v>2005</v>
      </c>
      <c r="H3176" s="115" t="s">
        <v>328</v>
      </c>
      <c r="I3176" s="115">
        <v>10.521119421</v>
      </c>
      <c r="J3176" s="115" t="s">
        <v>45</v>
      </c>
      <c r="K3176" s="115" t="str">
        <f>INDEX(DatosProcesados!$A$1:$BF$101,MATCH(DataBase!A3176,DatosProcesados!$A$1:$A$101,0),MATCH(DataBase!J3176,DatosProcesados!$A$1:$BF$1,0))</f>
        <v>No informa</v>
      </c>
      <c r="L3176" s="115" t="str">
        <f>INDEX(Modelo!$A$9:$D$89,MATCH(DataBase!$J3176,Modelo!$A$9:$A$89,0),MATCH(DataBase!L$1,Modelo!$A$9:$D$9,0))</f>
        <v xml:space="preserve">Impacto social </v>
      </c>
      <c r="M3176" s="115" t="str">
        <f>INDEX(Modelo!$A$9:$D$89,MATCH(DataBase!$J3176,Modelo!$A$9:$A$89,0),MATCH(DataBase!M$1,Modelo!$A$9:$D$9,0))</f>
        <v>Pilar 4</v>
      </c>
      <c r="N3176" s="115" t="str">
        <f>INDEX(Modelo!$A$9:$D$89,MATCH(DataBase!$J3176,Modelo!$A$9:$A$89,0),MATCH(DataBase!N$1,Modelo!$A$9:$D$9,0))</f>
        <v>negativo</v>
      </c>
      <c r="O3176" s="115">
        <f t="array" ref="O3176">IF(N3176="negativo",INDEX($AD$3:$AG$51,MATCH(1,($B3176=$AD$3:$AD$51)*($J3176=$AE$3:$AE$51),0),3),IF(N3176="positivo",INDEX($AD$55:$AG$109,MATCH(1,($B3176=$AD$55:$AD$109)*($J3176=$AE$55:$AE$109),0),3)))</f>
        <v>9417</v>
      </c>
      <c r="P3176" s="115">
        <f t="array" ref="P3176">IF(N3176="negativo",INDEX($AD$3:$AG$51,MATCH(1,($B3176=$AD$3:$AD$51)*($J3176=$AE$3:$AE$51),0),4),IF(N3176="positivo",INDEX($AD$55:$AG$109,MATCH(1,($B3176=$AD$55:$AD$109)*($J3176=$AE$55:$AE$109),0),4)))</f>
        <v>302</v>
      </c>
      <c r="Q3176" s="115" t="str">
        <f>VLOOKUP(M3176,Modelo!$A$2:$C$7,2,0)</f>
        <v>Capital Humano: Bienestar y Desarrollo</v>
      </c>
      <c r="R3176" s="118">
        <f t="array" ref="R3176">INDEX(Modelo!$F$1:$H$37,MATCH(1,(DataBase!Q3176=Modelo!$G$1:$G$37)*(DataBase!B3176=Modelo!$F$1:$F$37),0),3)</f>
        <v>0.17647058823529413</v>
      </c>
      <c r="S3176" s="115">
        <f t="shared" si="100"/>
        <v>0</v>
      </c>
      <c r="T3176" s="115">
        <f t="shared" si="101"/>
        <v>0</v>
      </c>
    </row>
    <row r="3177" spans="1:20" x14ac:dyDescent="0.3">
      <c r="A3177" s="115" t="s">
        <v>283</v>
      </c>
      <c r="B3177" s="115" t="s">
        <v>216</v>
      </c>
      <c r="C3177" s="115" t="s">
        <v>103</v>
      </c>
      <c r="D3177" s="115" t="s">
        <v>86</v>
      </c>
      <c r="E3177" s="115" t="s">
        <v>86</v>
      </c>
      <c r="F3177" s="115" t="s">
        <v>87</v>
      </c>
      <c r="G3177" s="115">
        <v>1958</v>
      </c>
      <c r="H3177" s="115" t="s">
        <v>125</v>
      </c>
      <c r="I3177" s="115">
        <v>2.0172595470000001</v>
      </c>
      <c r="J3177" s="115" t="s">
        <v>45</v>
      </c>
      <c r="K3177" s="115" t="str">
        <f>INDEX(DatosProcesados!$A$1:$BF$101,MATCH(DataBase!A3177,DatosProcesados!$A$1:$A$101,0),MATCH(DataBase!J3177,DatosProcesados!$A$1:$BF$1,0))</f>
        <v>No informa</v>
      </c>
      <c r="L3177" s="115" t="str">
        <f>INDEX(Modelo!$A$9:$D$89,MATCH(DataBase!$J3177,Modelo!$A$9:$A$89,0),MATCH(DataBase!L$1,Modelo!$A$9:$D$9,0))</f>
        <v xml:space="preserve">Impacto social </v>
      </c>
      <c r="M3177" s="115" t="str">
        <f>INDEX(Modelo!$A$9:$D$89,MATCH(DataBase!$J3177,Modelo!$A$9:$A$89,0),MATCH(DataBase!M$1,Modelo!$A$9:$D$9,0))</f>
        <v>Pilar 4</v>
      </c>
      <c r="N3177" s="115" t="str">
        <f>INDEX(Modelo!$A$9:$D$89,MATCH(DataBase!$J3177,Modelo!$A$9:$A$89,0),MATCH(DataBase!N$1,Modelo!$A$9:$D$9,0))</f>
        <v>negativo</v>
      </c>
      <c r="O3177" s="115">
        <f t="array" ref="O3177">IF(N3177="negativo",INDEX($AD$3:$AG$51,MATCH(1,($B3177=$AD$3:$AD$51)*($J3177=$AE$3:$AE$51),0),3),IF(N3177="positivo",INDEX($AD$55:$AG$109,MATCH(1,($B3177=$AD$55:$AD$109)*($J3177=$AE$55:$AE$109),0),3)))</f>
        <v>0</v>
      </c>
      <c r="P3177" s="115">
        <f t="array" ref="P3177">IF(N3177="negativo",INDEX($AD$3:$AG$51,MATCH(1,($B3177=$AD$3:$AD$51)*($J3177=$AE$3:$AE$51),0),4),IF(N3177="positivo",INDEX($AD$55:$AG$109,MATCH(1,($B3177=$AD$55:$AD$109)*($J3177=$AE$55:$AE$109),0),4)))</f>
        <v>0</v>
      </c>
      <c r="Q3177" s="115" t="str">
        <f>VLOOKUP(M3177,Modelo!$A$2:$C$7,2,0)</f>
        <v>Capital Humano: Bienestar y Desarrollo</v>
      </c>
      <c r="R3177" s="118">
        <f t="array" ref="R3177">INDEX(Modelo!$F$1:$H$37,MATCH(1,(DataBase!Q3177=Modelo!$G$1:$G$37)*(DataBase!B3177=Modelo!$F$1:$F$37),0),3)</f>
        <v>0.21052631578947367</v>
      </c>
      <c r="S3177" s="115">
        <f t="shared" si="100"/>
        <v>0</v>
      </c>
      <c r="T3177" s="115">
        <f t="shared" si="101"/>
        <v>0</v>
      </c>
    </row>
    <row r="3178" spans="1:20" x14ac:dyDescent="0.3">
      <c r="A3178" s="115" t="s">
        <v>188</v>
      </c>
      <c r="B3178" s="115" t="s">
        <v>84</v>
      </c>
      <c r="C3178" s="115" t="s">
        <v>103</v>
      </c>
      <c r="D3178" s="115" t="s">
        <v>86</v>
      </c>
      <c r="E3178" s="115" t="s">
        <v>87</v>
      </c>
      <c r="F3178" s="115" t="s">
        <v>86</v>
      </c>
      <c r="G3178" s="115">
        <v>1974</v>
      </c>
      <c r="H3178" s="115" t="s">
        <v>125</v>
      </c>
      <c r="I3178" s="115">
        <v>2.2729038500000001</v>
      </c>
      <c r="J3178" s="115" t="s">
        <v>45</v>
      </c>
      <c r="K3178" s="115" t="str">
        <f>INDEX(DatosProcesados!$A$1:$BF$101,MATCH(DataBase!A3178,DatosProcesados!$A$1:$A$101,0),MATCH(DataBase!J3178,DatosProcesados!$A$1:$BF$1,0))</f>
        <v>No informa</v>
      </c>
      <c r="L3178" s="115" t="str">
        <f>INDEX(Modelo!$A$9:$D$89,MATCH(DataBase!$J3178,Modelo!$A$9:$A$89,0),MATCH(DataBase!L$1,Modelo!$A$9:$D$9,0))</f>
        <v xml:space="preserve">Impacto social </v>
      </c>
      <c r="M3178" s="115" t="str">
        <f>INDEX(Modelo!$A$9:$D$89,MATCH(DataBase!$J3178,Modelo!$A$9:$A$89,0),MATCH(DataBase!M$1,Modelo!$A$9:$D$9,0))</f>
        <v>Pilar 4</v>
      </c>
      <c r="N3178" s="115" t="str">
        <f>INDEX(Modelo!$A$9:$D$89,MATCH(DataBase!$J3178,Modelo!$A$9:$A$89,0),MATCH(DataBase!N$1,Modelo!$A$9:$D$9,0))</f>
        <v>negativo</v>
      </c>
      <c r="O3178" s="115">
        <f t="array" ref="O3178">IF(N3178="negativo",INDEX($AD$3:$AG$51,MATCH(1,($B3178=$AD$3:$AD$51)*($J3178=$AE$3:$AE$51),0),3),IF(N3178="positivo",INDEX($AD$55:$AG$109,MATCH(1,($B3178=$AD$55:$AD$109)*($J3178=$AE$55:$AE$109),0),3)))</f>
        <v>39290</v>
      </c>
      <c r="P3178" s="115">
        <f t="array" ref="P3178">IF(N3178="negativo",INDEX($AD$3:$AG$51,MATCH(1,($B3178=$AD$3:$AD$51)*($J3178=$AE$3:$AE$51),0),4),IF(N3178="positivo",INDEX($AD$55:$AG$109,MATCH(1,($B3178=$AD$55:$AD$109)*($J3178=$AE$55:$AE$109),0),4)))</f>
        <v>90.2</v>
      </c>
      <c r="Q3178" s="115" t="str">
        <f>VLOOKUP(M3178,Modelo!$A$2:$C$7,2,0)</f>
        <v>Capital Humano: Bienestar y Desarrollo</v>
      </c>
      <c r="R3178" s="118">
        <f t="array" ref="R3178">INDEX(Modelo!$F$1:$H$37,MATCH(1,(DataBase!Q3178=Modelo!$G$1:$G$37)*(DataBase!B3178=Modelo!$F$1:$F$37),0),3)</f>
        <v>0.11764705882352941</v>
      </c>
      <c r="S3178" s="115">
        <f t="shared" si="100"/>
        <v>0</v>
      </c>
      <c r="T3178" s="115">
        <f t="shared" si="101"/>
        <v>0</v>
      </c>
    </row>
    <row r="3179" spans="1:20" x14ac:dyDescent="0.3">
      <c r="A3179" s="115" t="s">
        <v>199</v>
      </c>
      <c r="B3179" s="115" t="s">
        <v>84</v>
      </c>
      <c r="C3179" s="115" t="s">
        <v>103</v>
      </c>
      <c r="D3179" s="115" t="s">
        <v>86</v>
      </c>
      <c r="E3179" s="115" t="s">
        <v>86</v>
      </c>
      <c r="F3179" s="115" t="s">
        <v>87</v>
      </c>
      <c r="G3179" s="115">
        <v>2015</v>
      </c>
      <c r="H3179" s="115" t="s">
        <v>125</v>
      </c>
      <c r="I3179" s="115">
        <v>0.70314701400000001</v>
      </c>
      <c r="J3179" s="115" t="s">
        <v>45</v>
      </c>
      <c r="K3179" s="115" t="str">
        <f>INDEX(DatosProcesados!$A$1:$BF$101,MATCH(DataBase!A3179,DatosProcesados!$A$1:$A$101,0),MATCH(DataBase!J3179,DatosProcesados!$A$1:$BF$1,0))</f>
        <v>No informa</v>
      </c>
      <c r="L3179" s="115" t="str">
        <f>INDEX(Modelo!$A$9:$D$89,MATCH(DataBase!$J3179,Modelo!$A$9:$A$89,0),MATCH(DataBase!L$1,Modelo!$A$9:$D$9,0))</f>
        <v xml:space="preserve">Impacto social </v>
      </c>
      <c r="M3179" s="115" t="str">
        <f>INDEX(Modelo!$A$9:$D$89,MATCH(DataBase!$J3179,Modelo!$A$9:$A$89,0),MATCH(DataBase!M$1,Modelo!$A$9:$D$9,0))</f>
        <v>Pilar 4</v>
      </c>
      <c r="N3179" s="115" t="str">
        <f>INDEX(Modelo!$A$9:$D$89,MATCH(DataBase!$J3179,Modelo!$A$9:$A$89,0),MATCH(DataBase!N$1,Modelo!$A$9:$D$9,0))</f>
        <v>negativo</v>
      </c>
      <c r="O3179" s="115">
        <f t="array" ref="O3179">IF(N3179="negativo",INDEX($AD$3:$AG$51,MATCH(1,($B3179=$AD$3:$AD$51)*($J3179=$AE$3:$AE$51),0),3),IF(N3179="positivo",INDEX($AD$55:$AG$109,MATCH(1,($B3179=$AD$55:$AD$109)*($J3179=$AE$55:$AE$109),0),3)))</f>
        <v>39290</v>
      </c>
      <c r="P3179" s="115">
        <f t="array" ref="P3179">IF(N3179="negativo",INDEX($AD$3:$AG$51,MATCH(1,($B3179=$AD$3:$AD$51)*($J3179=$AE$3:$AE$51),0),4),IF(N3179="positivo",INDEX($AD$55:$AG$109,MATCH(1,($B3179=$AD$55:$AD$109)*($J3179=$AE$55:$AE$109),0),4)))</f>
        <v>90.2</v>
      </c>
      <c r="Q3179" s="115" t="str">
        <f>VLOOKUP(M3179,Modelo!$A$2:$C$7,2,0)</f>
        <v>Capital Humano: Bienestar y Desarrollo</v>
      </c>
      <c r="R3179" s="118">
        <f t="array" ref="R3179">INDEX(Modelo!$F$1:$H$37,MATCH(1,(DataBase!Q3179=Modelo!$G$1:$G$37)*(DataBase!B3179=Modelo!$F$1:$F$37),0),3)</f>
        <v>0.11764705882352941</v>
      </c>
      <c r="S3179" s="115">
        <f t="shared" si="100"/>
        <v>0</v>
      </c>
      <c r="T3179" s="115">
        <f t="shared" si="101"/>
        <v>0</v>
      </c>
    </row>
    <row r="3180" spans="1:20" x14ac:dyDescent="0.3">
      <c r="A3180" s="115" t="s">
        <v>215</v>
      </c>
      <c r="B3180" s="115" t="s">
        <v>216</v>
      </c>
      <c r="C3180" s="115" t="s">
        <v>97</v>
      </c>
      <c r="D3180" s="115" t="s">
        <v>86</v>
      </c>
      <c r="E3180" s="115" t="s">
        <v>86</v>
      </c>
      <c r="F3180" s="115" t="s">
        <v>86</v>
      </c>
      <c r="G3180" s="115">
        <v>1956</v>
      </c>
      <c r="H3180" s="115" t="s">
        <v>125</v>
      </c>
      <c r="I3180" s="115">
        <v>25.860914507</v>
      </c>
      <c r="J3180" s="115" t="s">
        <v>45</v>
      </c>
      <c r="K3180" s="115" t="str">
        <f>INDEX(DatosProcesados!$A$1:$BF$101,MATCH(DataBase!A3180,DatosProcesados!$A$1:$A$101,0),MATCH(DataBase!J3180,DatosProcesados!$A$1:$BF$1,0))</f>
        <v>No informa</v>
      </c>
      <c r="L3180" s="115" t="str">
        <f>INDEX(Modelo!$A$9:$D$89,MATCH(DataBase!$J3180,Modelo!$A$9:$A$89,0),MATCH(DataBase!L$1,Modelo!$A$9:$D$9,0))</f>
        <v xml:space="preserve">Impacto social </v>
      </c>
      <c r="M3180" s="115" t="str">
        <f>INDEX(Modelo!$A$9:$D$89,MATCH(DataBase!$J3180,Modelo!$A$9:$A$89,0),MATCH(DataBase!M$1,Modelo!$A$9:$D$9,0))</f>
        <v>Pilar 4</v>
      </c>
      <c r="N3180" s="115" t="str">
        <f>INDEX(Modelo!$A$9:$D$89,MATCH(DataBase!$J3180,Modelo!$A$9:$A$89,0),MATCH(DataBase!N$1,Modelo!$A$9:$D$9,0))</f>
        <v>negativo</v>
      </c>
      <c r="O3180" s="115">
        <f t="array" ref="O3180">IF(N3180="negativo",INDEX($AD$3:$AG$51,MATCH(1,($B3180=$AD$3:$AD$51)*($J3180=$AE$3:$AE$51),0),3),IF(N3180="positivo",INDEX($AD$55:$AG$109,MATCH(1,($B3180=$AD$55:$AD$109)*($J3180=$AE$55:$AE$109),0),3)))</f>
        <v>0</v>
      </c>
      <c r="P3180" s="115">
        <f t="array" ref="P3180">IF(N3180="negativo",INDEX($AD$3:$AG$51,MATCH(1,($B3180=$AD$3:$AD$51)*($J3180=$AE$3:$AE$51),0),4),IF(N3180="positivo",INDEX($AD$55:$AG$109,MATCH(1,($B3180=$AD$55:$AD$109)*($J3180=$AE$55:$AE$109),0),4)))</f>
        <v>0</v>
      </c>
      <c r="Q3180" s="115" t="str">
        <f>VLOOKUP(M3180,Modelo!$A$2:$C$7,2,0)</f>
        <v>Capital Humano: Bienestar y Desarrollo</v>
      </c>
      <c r="R3180" s="118">
        <f t="array" ref="R3180">INDEX(Modelo!$F$1:$H$37,MATCH(1,(DataBase!Q3180=Modelo!$G$1:$G$37)*(DataBase!B3180=Modelo!$F$1:$F$37),0),3)</f>
        <v>0.21052631578947367</v>
      </c>
      <c r="S3180" s="115">
        <f t="shared" si="100"/>
        <v>0</v>
      </c>
      <c r="T3180" s="115">
        <f t="shared" si="101"/>
        <v>0</v>
      </c>
    </row>
    <row r="3181" spans="1:20" x14ac:dyDescent="0.3">
      <c r="A3181" s="115" t="s">
        <v>257</v>
      </c>
      <c r="B3181" s="115" t="s">
        <v>216</v>
      </c>
      <c r="C3181" s="115" t="s">
        <v>97</v>
      </c>
      <c r="D3181" s="115" t="s">
        <v>86</v>
      </c>
      <c r="E3181" s="115" t="s">
        <v>87</v>
      </c>
      <c r="F3181" s="115" t="s">
        <v>87</v>
      </c>
      <c r="G3181" s="115">
        <v>1898</v>
      </c>
      <c r="H3181" s="115" t="s">
        <v>167</v>
      </c>
      <c r="I3181" s="115">
        <v>2.4260392159999999</v>
      </c>
      <c r="J3181" s="115" t="s">
        <v>45</v>
      </c>
      <c r="K3181" s="115" t="str">
        <f>INDEX(DatosProcesados!$A$1:$BF$101,MATCH(DataBase!A3181,DatosProcesados!$A$1:$A$101,0),MATCH(DataBase!J3181,DatosProcesados!$A$1:$BF$1,0))</f>
        <v>No informa</v>
      </c>
      <c r="L3181" s="115" t="str">
        <f>INDEX(Modelo!$A$9:$D$89,MATCH(DataBase!$J3181,Modelo!$A$9:$A$89,0),MATCH(DataBase!L$1,Modelo!$A$9:$D$9,0))</f>
        <v xml:space="preserve">Impacto social </v>
      </c>
      <c r="M3181" s="115" t="str">
        <f>INDEX(Modelo!$A$9:$D$89,MATCH(DataBase!$J3181,Modelo!$A$9:$A$89,0),MATCH(DataBase!M$1,Modelo!$A$9:$D$9,0))</f>
        <v>Pilar 4</v>
      </c>
      <c r="N3181" s="115" t="str">
        <f>INDEX(Modelo!$A$9:$D$89,MATCH(DataBase!$J3181,Modelo!$A$9:$A$89,0),MATCH(DataBase!N$1,Modelo!$A$9:$D$9,0))</f>
        <v>negativo</v>
      </c>
      <c r="O3181" s="115">
        <f t="array" ref="O3181">IF(N3181="negativo",INDEX($AD$3:$AG$51,MATCH(1,($B3181=$AD$3:$AD$51)*($J3181=$AE$3:$AE$51),0),3),IF(N3181="positivo",INDEX($AD$55:$AG$109,MATCH(1,($B3181=$AD$55:$AD$109)*($J3181=$AE$55:$AE$109),0),3)))</f>
        <v>0</v>
      </c>
      <c r="P3181" s="115">
        <f t="array" ref="P3181">IF(N3181="negativo",INDEX($AD$3:$AG$51,MATCH(1,($B3181=$AD$3:$AD$51)*($J3181=$AE$3:$AE$51),0),4),IF(N3181="positivo",INDEX($AD$55:$AG$109,MATCH(1,($B3181=$AD$55:$AD$109)*($J3181=$AE$55:$AE$109),0),4)))</f>
        <v>0</v>
      </c>
      <c r="Q3181" s="115" t="str">
        <f>VLOOKUP(M3181,Modelo!$A$2:$C$7,2,0)</f>
        <v>Capital Humano: Bienestar y Desarrollo</v>
      </c>
      <c r="R3181" s="118">
        <f t="array" ref="R3181">INDEX(Modelo!$F$1:$H$37,MATCH(1,(DataBase!Q3181=Modelo!$G$1:$G$37)*(DataBase!B3181=Modelo!$F$1:$F$37),0),3)</f>
        <v>0.21052631578947367</v>
      </c>
      <c r="S3181" s="115">
        <f t="shared" si="100"/>
        <v>0</v>
      </c>
      <c r="T3181" s="115">
        <f t="shared" si="101"/>
        <v>0</v>
      </c>
    </row>
    <row r="3182" spans="1:20" x14ac:dyDescent="0.3">
      <c r="A3182" s="115" t="s">
        <v>301</v>
      </c>
      <c r="B3182" s="115" t="s">
        <v>216</v>
      </c>
      <c r="C3182" s="115" t="s">
        <v>103</v>
      </c>
      <c r="D3182" s="115" t="s">
        <v>86</v>
      </c>
      <c r="E3182" s="115" t="s">
        <v>87</v>
      </c>
      <c r="F3182" s="115" t="s">
        <v>86</v>
      </c>
      <c r="G3182" s="115">
        <v>1998</v>
      </c>
      <c r="H3182" s="115" t="s">
        <v>125</v>
      </c>
      <c r="I3182" s="115">
        <v>1.697301486</v>
      </c>
      <c r="J3182" s="115" t="s">
        <v>45</v>
      </c>
      <c r="K3182" s="115" t="str">
        <f>INDEX(DatosProcesados!$A$1:$BF$101,MATCH(DataBase!A3182,DatosProcesados!$A$1:$A$101,0),MATCH(DataBase!J3182,DatosProcesados!$A$1:$BF$1,0))</f>
        <v>No informa</v>
      </c>
      <c r="L3182" s="115" t="str">
        <f>INDEX(Modelo!$A$9:$D$89,MATCH(DataBase!$J3182,Modelo!$A$9:$A$89,0),MATCH(DataBase!L$1,Modelo!$A$9:$D$9,0))</f>
        <v xml:space="preserve">Impacto social </v>
      </c>
      <c r="M3182" s="115" t="str">
        <f>INDEX(Modelo!$A$9:$D$89,MATCH(DataBase!$J3182,Modelo!$A$9:$A$89,0),MATCH(DataBase!M$1,Modelo!$A$9:$D$9,0))</f>
        <v>Pilar 4</v>
      </c>
      <c r="N3182" s="115" t="str">
        <f>INDEX(Modelo!$A$9:$D$89,MATCH(DataBase!$J3182,Modelo!$A$9:$A$89,0),MATCH(DataBase!N$1,Modelo!$A$9:$D$9,0))</f>
        <v>negativo</v>
      </c>
      <c r="O3182" s="115">
        <f t="array" ref="O3182">IF(N3182="negativo",INDEX($AD$3:$AG$51,MATCH(1,($B3182=$AD$3:$AD$51)*($J3182=$AE$3:$AE$51),0),3),IF(N3182="positivo",INDEX($AD$55:$AG$109,MATCH(1,($B3182=$AD$55:$AD$109)*($J3182=$AE$55:$AE$109),0),3)))</f>
        <v>0</v>
      </c>
      <c r="P3182" s="115">
        <f t="array" ref="P3182">IF(N3182="negativo",INDEX($AD$3:$AG$51,MATCH(1,($B3182=$AD$3:$AD$51)*($J3182=$AE$3:$AE$51),0),4),IF(N3182="positivo",INDEX($AD$55:$AG$109,MATCH(1,($B3182=$AD$55:$AD$109)*($J3182=$AE$55:$AE$109),0),4)))</f>
        <v>0</v>
      </c>
      <c r="Q3182" s="115" t="str">
        <f>VLOOKUP(M3182,Modelo!$A$2:$C$7,2,0)</f>
        <v>Capital Humano: Bienestar y Desarrollo</v>
      </c>
      <c r="R3182" s="118">
        <f t="array" ref="R3182">INDEX(Modelo!$F$1:$H$37,MATCH(1,(DataBase!Q3182=Modelo!$G$1:$G$37)*(DataBase!B3182=Modelo!$F$1:$F$37),0),3)</f>
        <v>0.21052631578947367</v>
      </c>
      <c r="S3182" s="115">
        <f t="shared" si="100"/>
        <v>0</v>
      </c>
      <c r="T3182" s="115">
        <f t="shared" si="101"/>
        <v>0</v>
      </c>
    </row>
    <row r="3183" spans="1:20" x14ac:dyDescent="0.3">
      <c r="A3183" s="115" t="s">
        <v>352</v>
      </c>
      <c r="B3183" s="115" t="s">
        <v>313</v>
      </c>
      <c r="C3183" s="115" t="s">
        <v>103</v>
      </c>
      <c r="D3183" s="115" t="s">
        <v>87</v>
      </c>
      <c r="E3183" s="115" t="s">
        <v>87</v>
      </c>
      <c r="F3183" s="115" t="s">
        <v>87</v>
      </c>
      <c r="G3183" s="115">
        <v>1969</v>
      </c>
      <c r="H3183" s="115" t="s">
        <v>353</v>
      </c>
      <c r="I3183" s="115">
        <v>3.188315636</v>
      </c>
      <c r="J3183" s="115" t="s">
        <v>45</v>
      </c>
      <c r="K3183" s="115" t="str">
        <f>INDEX(DatosProcesados!$A$1:$BF$101,MATCH(DataBase!A3183,DatosProcesados!$A$1:$A$101,0),MATCH(DataBase!J3183,DatosProcesados!$A$1:$BF$1,0))</f>
        <v>No informa</v>
      </c>
      <c r="L3183" s="115" t="str">
        <f>INDEX(Modelo!$A$9:$D$89,MATCH(DataBase!$J3183,Modelo!$A$9:$A$89,0),MATCH(DataBase!L$1,Modelo!$A$9:$D$9,0))</f>
        <v xml:space="preserve">Impacto social </v>
      </c>
      <c r="M3183" s="115" t="str">
        <f>INDEX(Modelo!$A$9:$D$89,MATCH(DataBase!$J3183,Modelo!$A$9:$A$89,0),MATCH(DataBase!M$1,Modelo!$A$9:$D$9,0))</f>
        <v>Pilar 4</v>
      </c>
      <c r="N3183" s="115" t="str">
        <f>INDEX(Modelo!$A$9:$D$89,MATCH(DataBase!$J3183,Modelo!$A$9:$A$89,0),MATCH(DataBase!N$1,Modelo!$A$9:$D$9,0))</f>
        <v>negativo</v>
      </c>
      <c r="O3183" s="115">
        <f t="array" ref="O3183">IF(N3183="negativo",INDEX($AD$3:$AG$51,MATCH(1,($B3183=$AD$3:$AD$51)*($J3183=$AE$3:$AE$51),0),3),IF(N3183="positivo",INDEX($AD$55:$AG$109,MATCH(1,($B3183=$AD$55:$AD$109)*($J3183=$AE$55:$AE$109),0),3)))</f>
        <v>9417</v>
      </c>
      <c r="P3183" s="115">
        <f t="array" ref="P3183">IF(N3183="negativo",INDEX($AD$3:$AG$51,MATCH(1,($B3183=$AD$3:$AD$51)*($J3183=$AE$3:$AE$51),0),4),IF(N3183="positivo",INDEX($AD$55:$AG$109,MATCH(1,($B3183=$AD$55:$AD$109)*($J3183=$AE$55:$AE$109),0),4)))</f>
        <v>302</v>
      </c>
      <c r="Q3183" s="115" t="str">
        <f>VLOOKUP(M3183,Modelo!$A$2:$C$7,2,0)</f>
        <v>Capital Humano: Bienestar y Desarrollo</v>
      </c>
      <c r="R3183" s="118">
        <f t="array" ref="R3183">INDEX(Modelo!$F$1:$H$37,MATCH(1,(DataBase!Q3183=Modelo!$G$1:$G$37)*(DataBase!B3183=Modelo!$F$1:$F$37),0),3)</f>
        <v>0.17647058823529413</v>
      </c>
      <c r="S3183" s="115">
        <f t="shared" si="100"/>
        <v>0</v>
      </c>
      <c r="T3183" s="115">
        <f t="shared" si="101"/>
        <v>0</v>
      </c>
    </row>
    <row r="3184" spans="1:20" x14ac:dyDescent="0.3">
      <c r="A3184" s="115" t="s">
        <v>427</v>
      </c>
      <c r="B3184" s="115" t="s">
        <v>407</v>
      </c>
      <c r="C3184" s="115" t="s">
        <v>103</v>
      </c>
      <c r="D3184" s="115" t="s">
        <v>86</v>
      </c>
      <c r="E3184" s="115" t="s">
        <v>86</v>
      </c>
      <c r="F3184" s="115" t="s">
        <v>87</v>
      </c>
      <c r="G3184" s="115">
        <v>2020</v>
      </c>
      <c r="H3184" s="115" t="s">
        <v>428</v>
      </c>
      <c r="I3184" s="115">
        <v>1.943851598</v>
      </c>
      <c r="J3184" s="115" t="s">
        <v>45</v>
      </c>
      <c r="K3184" s="115" t="str">
        <f>INDEX(DatosProcesados!$A$1:$BF$101,MATCH(DataBase!A3184,DatosProcesados!$A$1:$A$101,0),MATCH(DataBase!J3184,DatosProcesados!$A$1:$BF$1,0))</f>
        <v>No informa</v>
      </c>
      <c r="L3184" s="115" t="str">
        <f>INDEX(Modelo!$A$9:$D$89,MATCH(DataBase!$J3184,Modelo!$A$9:$A$89,0),MATCH(DataBase!L$1,Modelo!$A$9:$D$9,0))</f>
        <v xml:space="preserve">Impacto social </v>
      </c>
      <c r="M3184" s="115" t="str">
        <f>INDEX(Modelo!$A$9:$D$89,MATCH(DataBase!$J3184,Modelo!$A$9:$A$89,0),MATCH(DataBase!M$1,Modelo!$A$9:$D$9,0))</f>
        <v>Pilar 4</v>
      </c>
      <c r="N3184" s="115" t="str">
        <f>INDEX(Modelo!$A$9:$D$89,MATCH(DataBase!$J3184,Modelo!$A$9:$A$89,0),MATCH(DataBase!N$1,Modelo!$A$9:$D$9,0))</f>
        <v>negativo</v>
      </c>
      <c r="O3184" s="115">
        <f t="array" ref="O3184">IF(N3184="negativo",INDEX($AD$3:$AG$51,MATCH(1,($B3184=$AD$3:$AD$51)*($J3184=$AE$3:$AE$51),0),3),IF(N3184="positivo",INDEX($AD$55:$AG$109,MATCH(1,($B3184=$AD$55:$AD$109)*($J3184=$AE$55:$AE$109),0),3)))</f>
        <v>2254</v>
      </c>
      <c r="P3184" s="115">
        <f t="array" ref="P3184">IF(N3184="negativo",INDEX($AD$3:$AG$51,MATCH(1,($B3184=$AD$3:$AD$51)*($J3184=$AE$3:$AE$51),0),4),IF(N3184="positivo",INDEX($AD$55:$AG$109,MATCH(1,($B3184=$AD$55:$AD$109)*($J3184=$AE$55:$AE$109),0),4)))</f>
        <v>128</v>
      </c>
      <c r="Q3184" s="115" t="str">
        <f>VLOOKUP(M3184,Modelo!$A$2:$C$7,2,0)</f>
        <v>Capital Humano: Bienestar y Desarrollo</v>
      </c>
      <c r="R3184" s="118">
        <f t="array" ref="R3184">INDEX(Modelo!$F$1:$H$37,MATCH(1,(DataBase!Q3184=Modelo!$G$1:$G$37)*(DataBase!B3184=Modelo!$F$1:$F$37),0),3)</f>
        <v>0.19230769230769232</v>
      </c>
      <c r="S3184" s="115">
        <f t="shared" si="100"/>
        <v>0</v>
      </c>
      <c r="T3184" s="115">
        <f t="shared" si="101"/>
        <v>0</v>
      </c>
    </row>
    <row r="3185" spans="1:20" x14ac:dyDescent="0.3">
      <c r="A3185" s="115" t="s">
        <v>333</v>
      </c>
      <c r="B3185" s="115" t="s">
        <v>313</v>
      </c>
      <c r="C3185" s="115" t="s">
        <v>103</v>
      </c>
      <c r="D3185" s="115" t="s">
        <v>86</v>
      </c>
      <c r="E3185" s="115" t="s">
        <v>86</v>
      </c>
      <c r="F3185" s="115" t="s">
        <v>87</v>
      </c>
      <c r="G3185" s="115">
        <v>1952</v>
      </c>
      <c r="H3185" s="115" t="s">
        <v>177</v>
      </c>
      <c r="I3185" s="115">
        <v>5.9910971069999999</v>
      </c>
      <c r="J3185" s="115" t="s">
        <v>45</v>
      </c>
      <c r="K3185" s="115" t="str">
        <f>INDEX(DatosProcesados!$A$1:$BF$101,MATCH(DataBase!A3185,DatosProcesados!$A$1:$A$101,0),MATCH(DataBase!J3185,DatosProcesados!$A$1:$BF$1,0))</f>
        <v>No informa</v>
      </c>
      <c r="L3185" s="115" t="str">
        <f>INDEX(Modelo!$A$9:$D$89,MATCH(DataBase!$J3185,Modelo!$A$9:$A$89,0),MATCH(DataBase!L$1,Modelo!$A$9:$D$9,0))</f>
        <v xml:space="preserve">Impacto social </v>
      </c>
      <c r="M3185" s="115" t="str">
        <f>INDEX(Modelo!$A$9:$D$89,MATCH(DataBase!$J3185,Modelo!$A$9:$A$89,0),MATCH(DataBase!M$1,Modelo!$A$9:$D$9,0))</f>
        <v>Pilar 4</v>
      </c>
      <c r="N3185" s="115" t="str">
        <f>INDEX(Modelo!$A$9:$D$89,MATCH(DataBase!$J3185,Modelo!$A$9:$A$89,0),MATCH(DataBase!N$1,Modelo!$A$9:$D$9,0))</f>
        <v>negativo</v>
      </c>
      <c r="O3185" s="115">
        <f t="array" ref="O3185">IF(N3185="negativo",INDEX($AD$3:$AG$51,MATCH(1,($B3185=$AD$3:$AD$51)*($J3185=$AE$3:$AE$51),0),3),IF(N3185="positivo",INDEX($AD$55:$AG$109,MATCH(1,($B3185=$AD$55:$AD$109)*($J3185=$AE$55:$AE$109),0),3)))</f>
        <v>9417</v>
      </c>
      <c r="P3185" s="115">
        <f t="array" ref="P3185">IF(N3185="negativo",INDEX($AD$3:$AG$51,MATCH(1,($B3185=$AD$3:$AD$51)*($J3185=$AE$3:$AE$51),0),4),IF(N3185="positivo",INDEX($AD$55:$AG$109,MATCH(1,($B3185=$AD$55:$AD$109)*($J3185=$AE$55:$AE$109),0),4)))</f>
        <v>302</v>
      </c>
      <c r="Q3185" s="115" t="str">
        <f>VLOOKUP(M3185,Modelo!$A$2:$C$7,2,0)</f>
        <v>Capital Humano: Bienestar y Desarrollo</v>
      </c>
      <c r="R3185" s="118">
        <f t="array" ref="R3185">INDEX(Modelo!$F$1:$H$37,MATCH(1,(DataBase!Q3185=Modelo!$G$1:$G$37)*(DataBase!B3185=Modelo!$F$1:$F$37),0),3)</f>
        <v>0.17647058823529413</v>
      </c>
      <c r="S3185" s="115">
        <f t="shared" si="100"/>
        <v>0</v>
      </c>
      <c r="T3185" s="115">
        <f t="shared" si="101"/>
        <v>0</v>
      </c>
    </row>
    <row r="3186" spans="1:20" x14ac:dyDescent="0.3">
      <c r="A3186" s="115" t="s">
        <v>371</v>
      </c>
      <c r="B3186" s="115" t="s">
        <v>313</v>
      </c>
      <c r="C3186" s="115" t="s">
        <v>103</v>
      </c>
      <c r="D3186" s="115" t="s">
        <v>87</v>
      </c>
      <c r="E3186" s="115" t="s">
        <v>86</v>
      </c>
      <c r="F3186" s="115" t="s">
        <v>87</v>
      </c>
      <c r="G3186" s="115">
        <v>1977</v>
      </c>
      <c r="H3186" s="115" t="s">
        <v>281</v>
      </c>
      <c r="I3186" s="115">
        <v>2.002301595</v>
      </c>
      <c r="J3186" s="115" t="s">
        <v>45</v>
      </c>
      <c r="K3186" s="115" t="str">
        <f>INDEX(DatosProcesados!$A$1:$BF$101,MATCH(DataBase!A3186,DatosProcesados!$A$1:$A$101,0),MATCH(DataBase!J3186,DatosProcesados!$A$1:$BF$1,0))</f>
        <v>No informa</v>
      </c>
      <c r="L3186" s="115" t="str">
        <f>INDEX(Modelo!$A$9:$D$89,MATCH(DataBase!$J3186,Modelo!$A$9:$A$89,0),MATCH(DataBase!L$1,Modelo!$A$9:$D$9,0))</f>
        <v xml:space="preserve">Impacto social </v>
      </c>
      <c r="M3186" s="115" t="str">
        <f>INDEX(Modelo!$A$9:$D$89,MATCH(DataBase!$J3186,Modelo!$A$9:$A$89,0),MATCH(DataBase!M$1,Modelo!$A$9:$D$9,0))</f>
        <v>Pilar 4</v>
      </c>
      <c r="N3186" s="115" t="str">
        <f>INDEX(Modelo!$A$9:$D$89,MATCH(DataBase!$J3186,Modelo!$A$9:$A$89,0),MATCH(DataBase!N$1,Modelo!$A$9:$D$9,0))</f>
        <v>negativo</v>
      </c>
      <c r="O3186" s="115">
        <f t="array" ref="O3186">IF(N3186="negativo",INDEX($AD$3:$AG$51,MATCH(1,($B3186=$AD$3:$AD$51)*($J3186=$AE$3:$AE$51),0),3),IF(N3186="positivo",INDEX($AD$55:$AG$109,MATCH(1,($B3186=$AD$55:$AD$109)*($J3186=$AE$55:$AE$109),0),3)))</f>
        <v>9417</v>
      </c>
      <c r="P3186" s="115">
        <f t="array" ref="P3186">IF(N3186="negativo",INDEX($AD$3:$AG$51,MATCH(1,($B3186=$AD$3:$AD$51)*($J3186=$AE$3:$AE$51),0),4),IF(N3186="positivo",INDEX($AD$55:$AG$109,MATCH(1,($B3186=$AD$55:$AD$109)*($J3186=$AE$55:$AE$109),0),4)))</f>
        <v>302</v>
      </c>
      <c r="Q3186" s="115" t="str">
        <f>VLOOKUP(M3186,Modelo!$A$2:$C$7,2,0)</f>
        <v>Capital Humano: Bienestar y Desarrollo</v>
      </c>
      <c r="R3186" s="118">
        <f t="array" ref="R3186">INDEX(Modelo!$F$1:$H$37,MATCH(1,(DataBase!Q3186=Modelo!$G$1:$G$37)*(DataBase!B3186=Modelo!$F$1:$F$37),0),3)</f>
        <v>0.17647058823529413</v>
      </c>
      <c r="S3186" s="115">
        <f t="shared" si="100"/>
        <v>0</v>
      </c>
      <c r="T3186" s="115">
        <f t="shared" si="101"/>
        <v>0</v>
      </c>
    </row>
    <row r="3187" spans="1:20" x14ac:dyDescent="0.3">
      <c r="A3187" s="115" t="s">
        <v>469</v>
      </c>
      <c r="B3187" s="115" t="s">
        <v>467</v>
      </c>
      <c r="C3187" s="115" t="s">
        <v>103</v>
      </c>
      <c r="D3187" s="115" t="s">
        <v>87</v>
      </c>
      <c r="E3187" s="115" t="s">
        <v>86</v>
      </c>
      <c r="F3187" s="115" t="s">
        <v>87</v>
      </c>
      <c r="G3187" s="115">
        <v>1971</v>
      </c>
      <c r="H3187" s="115" t="s">
        <v>244</v>
      </c>
      <c r="I3187" s="115">
        <v>2.1567474139999998</v>
      </c>
      <c r="J3187" s="115" t="s">
        <v>45</v>
      </c>
      <c r="K3187" s="115" t="str">
        <f>INDEX(DatosProcesados!$A$1:$BF$101,MATCH(DataBase!A3187,DatosProcesados!$A$1:$A$101,0),MATCH(DataBase!J3187,DatosProcesados!$A$1:$BF$1,0))</f>
        <v>No informa</v>
      </c>
      <c r="L3187" s="115" t="str">
        <f>INDEX(Modelo!$A$9:$D$89,MATCH(DataBase!$J3187,Modelo!$A$9:$A$89,0),MATCH(DataBase!L$1,Modelo!$A$9:$D$9,0))</f>
        <v xml:space="preserve">Impacto social </v>
      </c>
      <c r="M3187" s="115" t="str">
        <f>INDEX(Modelo!$A$9:$D$89,MATCH(DataBase!$J3187,Modelo!$A$9:$A$89,0),MATCH(DataBase!M$1,Modelo!$A$9:$D$9,0))</f>
        <v>Pilar 4</v>
      </c>
      <c r="N3187" s="115" t="str">
        <f>INDEX(Modelo!$A$9:$D$89,MATCH(DataBase!$J3187,Modelo!$A$9:$A$89,0),MATCH(DataBase!N$1,Modelo!$A$9:$D$9,0))</f>
        <v>negativo</v>
      </c>
      <c r="O3187" s="115">
        <f t="array" ref="O3187">IF(N3187="negativo",INDEX($AD$3:$AG$51,MATCH(1,($B3187=$AD$3:$AD$51)*($J3187=$AE$3:$AE$51),0),3),IF(N3187="positivo",INDEX($AD$55:$AG$109,MATCH(1,($B3187=$AD$55:$AD$109)*($J3187=$AE$55:$AE$109),0),3)))</f>
        <v>8888</v>
      </c>
      <c r="P3187" s="115">
        <f t="array" ref="P3187">IF(N3187="negativo",INDEX($AD$3:$AG$51,MATCH(1,($B3187=$AD$3:$AD$51)*($J3187=$AE$3:$AE$51),0),4),IF(N3187="positivo",INDEX($AD$55:$AG$109,MATCH(1,($B3187=$AD$55:$AD$109)*($J3187=$AE$55:$AE$109),0),4)))</f>
        <v>8888</v>
      </c>
      <c r="Q3187" s="115" t="str">
        <f>VLOOKUP(M3187,Modelo!$A$2:$C$7,2,0)</f>
        <v>Capital Humano: Bienestar y Desarrollo</v>
      </c>
      <c r="R3187" s="118">
        <f t="array" ref="R3187">INDEX(Modelo!$F$1:$H$37,MATCH(1,(DataBase!Q3187=Modelo!$G$1:$G$37)*(DataBase!B3187=Modelo!$F$1:$F$37),0),3)</f>
        <v>0.14285714285714285</v>
      </c>
      <c r="S3187" s="115">
        <f t="shared" si="100"/>
        <v>0</v>
      </c>
      <c r="T3187" s="115">
        <f t="shared" si="101"/>
        <v>0</v>
      </c>
    </row>
    <row r="3188" spans="1:20" x14ac:dyDescent="0.3">
      <c r="A3188" s="115" t="s">
        <v>357</v>
      </c>
      <c r="B3188" s="115" t="s">
        <v>313</v>
      </c>
      <c r="C3188" s="115" t="s">
        <v>103</v>
      </c>
      <c r="D3188" s="115" t="s">
        <v>86</v>
      </c>
      <c r="E3188" s="115" t="s">
        <v>86</v>
      </c>
      <c r="F3188" s="115" t="s">
        <v>87</v>
      </c>
      <c r="G3188" s="115">
        <v>2009</v>
      </c>
      <c r="H3188" s="115" t="s">
        <v>358</v>
      </c>
      <c r="I3188" s="115">
        <v>2.8694480090000001</v>
      </c>
      <c r="J3188" s="115" t="s">
        <v>45</v>
      </c>
      <c r="K3188" s="115" t="str">
        <f>INDEX(DatosProcesados!$A$1:$BF$101,MATCH(DataBase!A3188,DatosProcesados!$A$1:$A$101,0),MATCH(DataBase!J3188,DatosProcesados!$A$1:$BF$1,0))</f>
        <v>No informa</v>
      </c>
      <c r="L3188" s="115" t="str">
        <f>INDEX(Modelo!$A$9:$D$89,MATCH(DataBase!$J3188,Modelo!$A$9:$A$89,0),MATCH(DataBase!L$1,Modelo!$A$9:$D$9,0))</f>
        <v xml:space="preserve">Impacto social </v>
      </c>
      <c r="M3188" s="115" t="str">
        <f>INDEX(Modelo!$A$9:$D$89,MATCH(DataBase!$J3188,Modelo!$A$9:$A$89,0),MATCH(DataBase!M$1,Modelo!$A$9:$D$9,0))</f>
        <v>Pilar 4</v>
      </c>
      <c r="N3188" s="115" t="str">
        <f>INDEX(Modelo!$A$9:$D$89,MATCH(DataBase!$J3188,Modelo!$A$9:$A$89,0),MATCH(DataBase!N$1,Modelo!$A$9:$D$9,0))</f>
        <v>negativo</v>
      </c>
      <c r="O3188" s="115">
        <f t="array" ref="O3188">IF(N3188="negativo",INDEX($AD$3:$AG$51,MATCH(1,($B3188=$AD$3:$AD$51)*($J3188=$AE$3:$AE$51),0),3),IF(N3188="positivo",INDEX($AD$55:$AG$109,MATCH(1,($B3188=$AD$55:$AD$109)*($J3188=$AE$55:$AE$109),0),3)))</f>
        <v>9417</v>
      </c>
      <c r="P3188" s="115">
        <f t="array" ref="P3188">IF(N3188="negativo",INDEX($AD$3:$AG$51,MATCH(1,($B3188=$AD$3:$AD$51)*($J3188=$AE$3:$AE$51),0),4),IF(N3188="positivo",INDEX($AD$55:$AG$109,MATCH(1,($B3188=$AD$55:$AD$109)*($J3188=$AE$55:$AE$109),0),4)))</f>
        <v>302</v>
      </c>
      <c r="Q3188" s="115" t="str">
        <f>VLOOKUP(M3188,Modelo!$A$2:$C$7,2,0)</f>
        <v>Capital Humano: Bienestar y Desarrollo</v>
      </c>
      <c r="R3188" s="118">
        <f t="array" ref="R3188">INDEX(Modelo!$F$1:$H$37,MATCH(1,(DataBase!Q3188=Modelo!$G$1:$G$37)*(DataBase!B3188=Modelo!$F$1:$F$37),0),3)</f>
        <v>0.17647058823529413</v>
      </c>
      <c r="S3188" s="115">
        <f t="shared" si="100"/>
        <v>0</v>
      </c>
      <c r="T3188" s="115">
        <f t="shared" si="101"/>
        <v>0</v>
      </c>
    </row>
    <row r="3189" spans="1:20" x14ac:dyDescent="0.3">
      <c r="A3189" s="115" t="s">
        <v>355</v>
      </c>
      <c r="B3189" s="115" t="s">
        <v>313</v>
      </c>
      <c r="C3189" s="115" t="s">
        <v>103</v>
      </c>
      <c r="D3189" s="115" t="s">
        <v>87</v>
      </c>
      <c r="E3189" s="115" t="s">
        <v>86</v>
      </c>
      <c r="F3189" s="115" t="s">
        <v>86</v>
      </c>
      <c r="G3189" s="115">
        <v>1934</v>
      </c>
      <c r="H3189" s="115" t="s">
        <v>125</v>
      </c>
      <c r="I3189" s="115">
        <v>3.134365769</v>
      </c>
      <c r="J3189" s="115" t="s">
        <v>45</v>
      </c>
      <c r="K3189" s="115" t="str">
        <f>INDEX(DatosProcesados!$A$1:$BF$101,MATCH(DataBase!A3189,DatosProcesados!$A$1:$A$101,0),MATCH(DataBase!J3189,DatosProcesados!$A$1:$BF$1,0))</f>
        <v>No informa</v>
      </c>
      <c r="L3189" s="115" t="str">
        <f>INDEX(Modelo!$A$9:$D$89,MATCH(DataBase!$J3189,Modelo!$A$9:$A$89,0),MATCH(DataBase!L$1,Modelo!$A$9:$D$9,0))</f>
        <v xml:space="preserve">Impacto social </v>
      </c>
      <c r="M3189" s="115" t="str">
        <f>INDEX(Modelo!$A$9:$D$89,MATCH(DataBase!$J3189,Modelo!$A$9:$A$89,0),MATCH(DataBase!M$1,Modelo!$A$9:$D$9,0))</f>
        <v>Pilar 4</v>
      </c>
      <c r="N3189" s="115" t="str">
        <f>INDEX(Modelo!$A$9:$D$89,MATCH(DataBase!$J3189,Modelo!$A$9:$A$89,0),MATCH(DataBase!N$1,Modelo!$A$9:$D$9,0))</f>
        <v>negativo</v>
      </c>
      <c r="O3189" s="115">
        <f t="array" ref="O3189">IF(N3189="negativo",INDEX($AD$3:$AG$51,MATCH(1,($B3189=$AD$3:$AD$51)*($J3189=$AE$3:$AE$51),0),3),IF(N3189="positivo",INDEX($AD$55:$AG$109,MATCH(1,($B3189=$AD$55:$AD$109)*($J3189=$AE$55:$AE$109),0),3)))</f>
        <v>9417</v>
      </c>
      <c r="P3189" s="115">
        <f t="array" ref="P3189">IF(N3189="negativo",INDEX($AD$3:$AG$51,MATCH(1,($B3189=$AD$3:$AD$51)*($J3189=$AE$3:$AE$51),0),4),IF(N3189="positivo",INDEX($AD$55:$AG$109,MATCH(1,($B3189=$AD$55:$AD$109)*($J3189=$AE$55:$AE$109),0),4)))</f>
        <v>302</v>
      </c>
      <c r="Q3189" s="115" t="str">
        <f>VLOOKUP(M3189,Modelo!$A$2:$C$7,2,0)</f>
        <v>Capital Humano: Bienestar y Desarrollo</v>
      </c>
      <c r="R3189" s="118">
        <f t="array" ref="R3189">INDEX(Modelo!$F$1:$H$37,MATCH(1,(DataBase!Q3189=Modelo!$G$1:$G$37)*(DataBase!B3189=Modelo!$F$1:$F$37),0),3)</f>
        <v>0.17647058823529413</v>
      </c>
      <c r="S3189" s="115">
        <f t="shared" si="100"/>
        <v>0</v>
      </c>
      <c r="T3189" s="115">
        <f t="shared" si="101"/>
        <v>0</v>
      </c>
    </row>
    <row r="3190" spans="1:20" x14ac:dyDescent="0.3">
      <c r="A3190" s="115" t="s">
        <v>129</v>
      </c>
      <c r="B3190" s="115" t="s">
        <v>84</v>
      </c>
      <c r="C3190" s="115" t="s">
        <v>97</v>
      </c>
      <c r="D3190" s="115" t="s">
        <v>86</v>
      </c>
      <c r="E3190" s="115" t="s">
        <v>87</v>
      </c>
      <c r="F3190" s="115" t="s">
        <v>87</v>
      </c>
      <c r="G3190" s="115">
        <v>1924</v>
      </c>
      <c r="H3190" s="115" t="s">
        <v>130</v>
      </c>
      <c r="I3190" s="115">
        <v>6.6721791020000003</v>
      </c>
      <c r="J3190" s="115" t="s">
        <v>45</v>
      </c>
      <c r="K3190" s="115" t="str">
        <f>INDEX(DatosProcesados!$A$1:$BF$101,MATCH(DataBase!A3190,DatosProcesados!$A$1:$A$101,0),MATCH(DataBase!J3190,DatosProcesados!$A$1:$BF$1,0))</f>
        <v>No informa</v>
      </c>
      <c r="L3190" s="115" t="str">
        <f>INDEX(Modelo!$A$9:$D$89,MATCH(DataBase!$J3190,Modelo!$A$9:$A$89,0),MATCH(DataBase!L$1,Modelo!$A$9:$D$9,0))</f>
        <v xml:space="preserve">Impacto social </v>
      </c>
      <c r="M3190" s="115" t="str">
        <f>INDEX(Modelo!$A$9:$D$89,MATCH(DataBase!$J3190,Modelo!$A$9:$A$89,0),MATCH(DataBase!M$1,Modelo!$A$9:$D$9,0))</f>
        <v>Pilar 4</v>
      </c>
      <c r="N3190" s="115" t="str">
        <f>INDEX(Modelo!$A$9:$D$89,MATCH(DataBase!$J3190,Modelo!$A$9:$A$89,0),MATCH(DataBase!N$1,Modelo!$A$9:$D$9,0))</f>
        <v>negativo</v>
      </c>
      <c r="O3190" s="115">
        <f t="array" ref="O3190">IF(N3190="negativo",INDEX($AD$3:$AG$51,MATCH(1,($B3190=$AD$3:$AD$51)*($J3190=$AE$3:$AE$51),0),3),IF(N3190="positivo",INDEX($AD$55:$AG$109,MATCH(1,($B3190=$AD$55:$AD$109)*($J3190=$AE$55:$AE$109),0),3)))</f>
        <v>39290</v>
      </c>
      <c r="P3190" s="115">
        <f t="array" ref="P3190">IF(N3190="negativo",INDEX($AD$3:$AG$51,MATCH(1,($B3190=$AD$3:$AD$51)*($J3190=$AE$3:$AE$51),0),4),IF(N3190="positivo",INDEX($AD$55:$AG$109,MATCH(1,($B3190=$AD$55:$AD$109)*($J3190=$AE$55:$AE$109),0),4)))</f>
        <v>90.2</v>
      </c>
      <c r="Q3190" s="115" t="str">
        <f>VLOOKUP(M3190,Modelo!$A$2:$C$7,2,0)</f>
        <v>Capital Humano: Bienestar y Desarrollo</v>
      </c>
      <c r="R3190" s="118">
        <f t="array" ref="R3190">INDEX(Modelo!$F$1:$H$37,MATCH(1,(DataBase!Q3190=Modelo!$G$1:$G$37)*(DataBase!B3190=Modelo!$F$1:$F$37),0),3)</f>
        <v>0.11764705882352941</v>
      </c>
      <c r="S3190" s="115">
        <f t="shared" si="100"/>
        <v>0</v>
      </c>
      <c r="T3190" s="115">
        <f t="shared" si="101"/>
        <v>0</v>
      </c>
    </row>
    <row r="3191" spans="1:20" x14ac:dyDescent="0.3">
      <c r="A3191" s="115" t="s">
        <v>166</v>
      </c>
      <c r="B3191" s="115" t="s">
        <v>84</v>
      </c>
      <c r="C3191" s="115" t="s">
        <v>103</v>
      </c>
      <c r="D3191" s="115" t="s">
        <v>86</v>
      </c>
      <c r="E3191" s="115" t="s">
        <v>87</v>
      </c>
      <c r="F3191" s="115" t="s">
        <v>87</v>
      </c>
      <c r="G3191" s="115">
        <v>1910</v>
      </c>
      <c r="H3191" s="115" t="s">
        <v>167</v>
      </c>
      <c r="I3191" s="115">
        <v>2.655177809</v>
      </c>
      <c r="J3191" s="115" t="s">
        <v>45</v>
      </c>
      <c r="K3191" s="115" t="str">
        <f>INDEX(DatosProcesados!$A$1:$BF$101,MATCH(DataBase!A3191,DatosProcesados!$A$1:$A$101,0),MATCH(DataBase!J3191,DatosProcesados!$A$1:$BF$1,0))</f>
        <v>No informa</v>
      </c>
      <c r="L3191" s="115" t="str">
        <f>INDEX(Modelo!$A$9:$D$89,MATCH(DataBase!$J3191,Modelo!$A$9:$A$89,0),MATCH(DataBase!L$1,Modelo!$A$9:$D$9,0))</f>
        <v xml:space="preserve">Impacto social </v>
      </c>
      <c r="M3191" s="115" t="str">
        <f>INDEX(Modelo!$A$9:$D$89,MATCH(DataBase!$J3191,Modelo!$A$9:$A$89,0),MATCH(DataBase!M$1,Modelo!$A$9:$D$9,0))</f>
        <v>Pilar 4</v>
      </c>
      <c r="N3191" s="115" t="str">
        <f>INDEX(Modelo!$A$9:$D$89,MATCH(DataBase!$J3191,Modelo!$A$9:$A$89,0),MATCH(DataBase!N$1,Modelo!$A$9:$D$9,0))</f>
        <v>negativo</v>
      </c>
      <c r="O3191" s="115">
        <f t="array" ref="O3191">IF(N3191="negativo",INDEX($AD$3:$AG$51,MATCH(1,($B3191=$AD$3:$AD$51)*($J3191=$AE$3:$AE$51),0),3),IF(N3191="positivo",INDEX($AD$55:$AG$109,MATCH(1,($B3191=$AD$55:$AD$109)*($J3191=$AE$55:$AE$109),0),3)))</f>
        <v>39290</v>
      </c>
      <c r="P3191" s="115">
        <f t="array" ref="P3191">IF(N3191="negativo",INDEX($AD$3:$AG$51,MATCH(1,($B3191=$AD$3:$AD$51)*($J3191=$AE$3:$AE$51),0),4),IF(N3191="positivo",INDEX($AD$55:$AG$109,MATCH(1,($B3191=$AD$55:$AD$109)*($J3191=$AE$55:$AE$109),0),4)))</f>
        <v>90.2</v>
      </c>
      <c r="Q3191" s="115" t="str">
        <f>VLOOKUP(M3191,Modelo!$A$2:$C$7,2,0)</f>
        <v>Capital Humano: Bienestar y Desarrollo</v>
      </c>
      <c r="R3191" s="118">
        <f t="array" ref="R3191">INDEX(Modelo!$F$1:$H$37,MATCH(1,(DataBase!Q3191=Modelo!$G$1:$G$37)*(DataBase!B3191=Modelo!$F$1:$F$37),0),3)</f>
        <v>0.11764705882352941</v>
      </c>
      <c r="S3191" s="115">
        <f t="shared" si="100"/>
        <v>0</v>
      </c>
      <c r="T3191" s="115">
        <f t="shared" si="101"/>
        <v>0</v>
      </c>
    </row>
    <row r="3192" spans="1:20" x14ac:dyDescent="0.3">
      <c r="A3192" s="115" t="s">
        <v>312</v>
      </c>
      <c r="B3192" s="115" t="s">
        <v>313</v>
      </c>
      <c r="C3192" s="115" t="s">
        <v>103</v>
      </c>
      <c r="D3192" s="115" t="s">
        <v>86</v>
      </c>
      <c r="E3192" s="115" t="s">
        <v>87</v>
      </c>
      <c r="F3192" s="115" t="s">
        <v>87</v>
      </c>
      <c r="G3192" s="115">
        <v>1968</v>
      </c>
      <c r="H3192" s="115" t="s">
        <v>125</v>
      </c>
      <c r="I3192" s="115">
        <v>24.752011681999999</v>
      </c>
      <c r="J3192" s="115" t="s">
        <v>45</v>
      </c>
      <c r="K3192" s="115">
        <f>INDEX(DatosProcesados!$A$1:$BF$101,MATCH(DataBase!A3192,DatosProcesados!$A$1:$A$101,0),MATCH(DataBase!J3192,DatosProcesados!$A$1:$BF$1,0))</f>
        <v>302</v>
      </c>
      <c r="L3192" s="115" t="str">
        <f>INDEX(Modelo!$A$9:$D$89,MATCH(DataBase!$J3192,Modelo!$A$9:$A$89,0),MATCH(DataBase!L$1,Modelo!$A$9:$D$9,0))</f>
        <v xml:space="preserve">Impacto social </v>
      </c>
      <c r="M3192" s="115" t="str">
        <f>INDEX(Modelo!$A$9:$D$89,MATCH(DataBase!$J3192,Modelo!$A$9:$A$89,0),MATCH(DataBase!M$1,Modelo!$A$9:$D$9,0))</f>
        <v>Pilar 4</v>
      </c>
      <c r="N3192" s="115" t="str">
        <f>INDEX(Modelo!$A$9:$D$89,MATCH(DataBase!$J3192,Modelo!$A$9:$A$89,0),MATCH(DataBase!N$1,Modelo!$A$9:$D$9,0))</f>
        <v>negativo</v>
      </c>
      <c r="O3192" s="115">
        <f t="array" ref="O3192">IF(N3192="negativo",INDEX($AD$3:$AG$51,MATCH(1,($B3192=$AD$3:$AD$51)*($J3192=$AE$3:$AE$51),0),3),IF(N3192="positivo",INDEX($AD$55:$AG$109,MATCH(1,($B3192=$AD$55:$AD$109)*($J3192=$AE$55:$AE$109),0),3)))</f>
        <v>9417</v>
      </c>
      <c r="P3192" s="115">
        <f t="array" ref="P3192">IF(N3192="negativo",INDEX($AD$3:$AG$51,MATCH(1,($B3192=$AD$3:$AD$51)*($J3192=$AE$3:$AE$51),0),4),IF(N3192="positivo",INDEX($AD$55:$AG$109,MATCH(1,($B3192=$AD$55:$AD$109)*($J3192=$AE$55:$AE$109),0),4)))</f>
        <v>302</v>
      </c>
      <c r="Q3192" s="115" t="str">
        <f>VLOOKUP(M3192,Modelo!$A$2:$C$7,2,0)</f>
        <v>Capital Humano: Bienestar y Desarrollo</v>
      </c>
      <c r="R3192" s="118">
        <f t="array" ref="R3192">INDEX(Modelo!$F$1:$H$37,MATCH(1,(DataBase!Q3192=Modelo!$G$1:$G$37)*(DataBase!B3192=Modelo!$F$1:$F$37),0),3)</f>
        <v>0.17647058823529413</v>
      </c>
      <c r="S3192" s="115">
        <f t="shared" si="100"/>
        <v>100</v>
      </c>
      <c r="T3192" s="115">
        <f t="shared" si="101"/>
        <v>17.647058823529413</v>
      </c>
    </row>
    <row r="3193" spans="1:20" x14ac:dyDescent="0.3">
      <c r="A3193" s="115" t="s">
        <v>162</v>
      </c>
      <c r="B3193" s="115" t="s">
        <v>84</v>
      </c>
      <c r="C3193" s="115" t="s">
        <v>97</v>
      </c>
      <c r="D3193" s="115" t="s">
        <v>86</v>
      </c>
      <c r="E3193" s="115" t="s">
        <v>87</v>
      </c>
      <c r="F3193" s="115" t="s">
        <v>87</v>
      </c>
      <c r="G3193" s="115">
        <v>1979</v>
      </c>
      <c r="H3193" s="115" t="s">
        <v>163</v>
      </c>
      <c r="I3193" s="115">
        <v>2.956157691</v>
      </c>
      <c r="J3193" s="115" t="s">
        <v>45</v>
      </c>
      <c r="K3193" s="115">
        <f>INDEX(DatosProcesados!$A$1:$BF$101,MATCH(DataBase!A3193,DatosProcesados!$A$1:$A$101,0),MATCH(DataBase!J3193,DatosProcesados!$A$1:$BF$1,0))</f>
        <v>93</v>
      </c>
      <c r="L3193" s="115" t="str">
        <f>INDEX(Modelo!$A$9:$D$89,MATCH(DataBase!$J3193,Modelo!$A$9:$A$89,0),MATCH(DataBase!L$1,Modelo!$A$9:$D$9,0))</f>
        <v xml:space="preserve">Impacto social </v>
      </c>
      <c r="M3193" s="115" t="str">
        <f>INDEX(Modelo!$A$9:$D$89,MATCH(DataBase!$J3193,Modelo!$A$9:$A$89,0),MATCH(DataBase!M$1,Modelo!$A$9:$D$9,0))</f>
        <v>Pilar 4</v>
      </c>
      <c r="N3193" s="115" t="str">
        <f>INDEX(Modelo!$A$9:$D$89,MATCH(DataBase!$J3193,Modelo!$A$9:$A$89,0),MATCH(DataBase!N$1,Modelo!$A$9:$D$9,0))</f>
        <v>negativo</v>
      </c>
      <c r="O3193" s="115">
        <f t="array" ref="O3193">IF(N3193="negativo",INDEX($AD$3:$AG$51,MATCH(1,($B3193=$AD$3:$AD$51)*($J3193=$AE$3:$AE$51),0),3),IF(N3193="positivo",INDEX($AD$55:$AG$109,MATCH(1,($B3193=$AD$55:$AD$109)*($J3193=$AE$55:$AE$109),0),3)))</f>
        <v>39290</v>
      </c>
      <c r="P3193" s="115">
        <f t="array" ref="P3193">IF(N3193="negativo",INDEX($AD$3:$AG$51,MATCH(1,($B3193=$AD$3:$AD$51)*($J3193=$AE$3:$AE$51),0),4),IF(N3193="positivo",INDEX($AD$55:$AG$109,MATCH(1,($B3193=$AD$55:$AD$109)*($J3193=$AE$55:$AE$109),0),4)))</f>
        <v>90.2</v>
      </c>
      <c r="Q3193" s="115" t="str">
        <f>VLOOKUP(M3193,Modelo!$A$2:$C$7,2,0)</f>
        <v>Capital Humano: Bienestar y Desarrollo</v>
      </c>
      <c r="R3193" s="118">
        <f t="array" ref="R3193">INDEX(Modelo!$F$1:$H$37,MATCH(1,(DataBase!Q3193=Modelo!$G$1:$G$37)*(DataBase!B3193=Modelo!$F$1:$F$37),0),3)</f>
        <v>0.11764705882352941</v>
      </c>
      <c r="S3193" s="115">
        <f t="shared" si="100"/>
        <v>99.992857106413808</v>
      </c>
      <c r="T3193" s="115">
        <f t="shared" si="101"/>
        <v>11.763865541931036</v>
      </c>
    </row>
    <row r="3194" spans="1:20" x14ac:dyDescent="0.3">
      <c r="A3194" s="115" t="s">
        <v>348</v>
      </c>
      <c r="B3194" s="115" t="s">
        <v>313</v>
      </c>
      <c r="C3194" s="115" t="s">
        <v>103</v>
      </c>
      <c r="D3194" s="115" t="s">
        <v>86</v>
      </c>
      <c r="E3194" s="115" t="s">
        <v>87</v>
      </c>
      <c r="F3194" s="115" t="s">
        <v>87</v>
      </c>
      <c r="G3194" s="115">
        <v>1937</v>
      </c>
      <c r="H3194" s="115" t="s">
        <v>294</v>
      </c>
      <c r="I3194" s="115">
        <v>4.02823039</v>
      </c>
      <c r="J3194" s="115" t="s">
        <v>45</v>
      </c>
      <c r="K3194" s="115" t="str">
        <f>INDEX(DatosProcesados!$A$1:$BF$101,MATCH(DataBase!A3194,DatosProcesados!$A$1:$A$101,0),MATCH(DataBase!J3194,DatosProcesados!$A$1:$BF$1,0))</f>
        <v>No informa</v>
      </c>
      <c r="L3194" s="115" t="str">
        <f>INDEX(Modelo!$A$9:$D$89,MATCH(DataBase!$J3194,Modelo!$A$9:$A$89,0),MATCH(DataBase!L$1,Modelo!$A$9:$D$9,0))</f>
        <v xml:space="preserve">Impacto social </v>
      </c>
      <c r="M3194" s="115" t="str">
        <f>INDEX(Modelo!$A$9:$D$89,MATCH(DataBase!$J3194,Modelo!$A$9:$A$89,0),MATCH(DataBase!M$1,Modelo!$A$9:$D$9,0))</f>
        <v>Pilar 4</v>
      </c>
      <c r="N3194" s="115" t="str">
        <f>INDEX(Modelo!$A$9:$D$89,MATCH(DataBase!$J3194,Modelo!$A$9:$A$89,0),MATCH(DataBase!N$1,Modelo!$A$9:$D$9,0))</f>
        <v>negativo</v>
      </c>
      <c r="O3194" s="115">
        <f t="array" ref="O3194">IF(N3194="negativo",INDEX($AD$3:$AG$51,MATCH(1,($B3194=$AD$3:$AD$51)*($J3194=$AE$3:$AE$51),0),3),IF(N3194="positivo",INDEX($AD$55:$AG$109,MATCH(1,($B3194=$AD$55:$AD$109)*($J3194=$AE$55:$AE$109),0),3)))</f>
        <v>9417</v>
      </c>
      <c r="P3194" s="115">
        <f t="array" ref="P3194">IF(N3194="negativo",INDEX($AD$3:$AG$51,MATCH(1,($B3194=$AD$3:$AD$51)*($J3194=$AE$3:$AE$51),0),4),IF(N3194="positivo",INDEX($AD$55:$AG$109,MATCH(1,($B3194=$AD$55:$AD$109)*($J3194=$AE$55:$AE$109),0),4)))</f>
        <v>302</v>
      </c>
      <c r="Q3194" s="115" t="str">
        <f>VLOOKUP(M3194,Modelo!$A$2:$C$7,2,0)</f>
        <v>Capital Humano: Bienestar y Desarrollo</v>
      </c>
      <c r="R3194" s="118">
        <f t="array" ref="R3194">INDEX(Modelo!$F$1:$H$37,MATCH(1,(DataBase!Q3194=Modelo!$G$1:$G$37)*(DataBase!B3194=Modelo!$F$1:$F$37),0),3)</f>
        <v>0.17647058823529413</v>
      </c>
      <c r="S3194" s="115">
        <f t="shared" si="100"/>
        <v>0</v>
      </c>
      <c r="T3194" s="115">
        <f t="shared" si="101"/>
        <v>0</v>
      </c>
    </row>
    <row r="3195" spans="1:20" x14ac:dyDescent="0.3">
      <c r="A3195" s="115" t="s">
        <v>343</v>
      </c>
      <c r="B3195" s="115" t="s">
        <v>313</v>
      </c>
      <c r="C3195" s="115" t="s">
        <v>103</v>
      </c>
      <c r="D3195" s="115" t="s">
        <v>86</v>
      </c>
      <c r="E3195" s="115" t="s">
        <v>86</v>
      </c>
      <c r="F3195" s="115" t="s">
        <v>87</v>
      </c>
      <c r="G3195" s="115">
        <v>1993</v>
      </c>
      <c r="H3195" s="115" t="s">
        <v>281</v>
      </c>
      <c r="I3195" s="115">
        <v>4.8704234599999996</v>
      </c>
      <c r="J3195" s="115" t="s">
        <v>45</v>
      </c>
      <c r="K3195" s="115" t="str">
        <f>INDEX(DatosProcesados!$A$1:$BF$101,MATCH(DataBase!A3195,DatosProcesados!$A$1:$A$101,0),MATCH(DataBase!J3195,DatosProcesados!$A$1:$BF$1,0))</f>
        <v>No informa</v>
      </c>
      <c r="L3195" s="115" t="str">
        <f>INDEX(Modelo!$A$9:$D$89,MATCH(DataBase!$J3195,Modelo!$A$9:$A$89,0),MATCH(DataBase!L$1,Modelo!$A$9:$D$9,0))</f>
        <v xml:space="preserve">Impacto social </v>
      </c>
      <c r="M3195" s="115" t="str">
        <f>INDEX(Modelo!$A$9:$D$89,MATCH(DataBase!$J3195,Modelo!$A$9:$A$89,0),MATCH(DataBase!M$1,Modelo!$A$9:$D$9,0))</f>
        <v>Pilar 4</v>
      </c>
      <c r="N3195" s="115" t="str">
        <f>INDEX(Modelo!$A$9:$D$89,MATCH(DataBase!$J3195,Modelo!$A$9:$A$89,0),MATCH(DataBase!N$1,Modelo!$A$9:$D$9,0))</f>
        <v>negativo</v>
      </c>
      <c r="O3195" s="115">
        <f t="array" ref="O3195">IF(N3195="negativo",INDEX($AD$3:$AG$51,MATCH(1,($B3195=$AD$3:$AD$51)*($J3195=$AE$3:$AE$51),0),3),IF(N3195="positivo",INDEX($AD$55:$AG$109,MATCH(1,($B3195=$AD$55:$AD$109)*($J3195=$AE$55:$AE$109),0),3)))</f>
        <v>9417</v>
      </c>
      <c r="P3195" s="115">
        <f t="array" ref="P3195">IF(N3195="negativo",INDEX($AD$3:$AG$51,MATCH(1,($B3195=$AD$3:$AD$51)*($J3195=$AE$3:$AE$51),0),4),IF(N3195="positivo",INDEX($AD$55:$AG$109,MATCH(1,($B3195=$AD$55:$AD$109)*($J3195=$AE$55:$AE$109),0),4)))</f>
        <v>302</v>
      </c>
      <c r="Q3195" s="115" t="str">
        <f>VLOOKUP(M3195,Modelo!$A$2:$C$7,2,0)</f>
        <v>Capital Humano: Bienestar y Desarrollo</v>
      </c>
      <c r="R3195" s="118">
        <f t="array" ref="R3195">INDEX(Modelo!$F$1:$H$37,MATCH(1,(DataBase!Q3195=Modelo!$G$1:$G$37)*(DataBase!B3195=Modelo!$F$1:$F$37),0),3)</f>
        <v>0.17647058823529413</v>
      </c>
      <c r="S3195" s="115">
        <f t="shared" si="100"/>
        <v>0</v>
      </c>
      <c r="T3195" s="115">
        <f t="shared" si="101"/>
        <v>0</v>
      </c>
    </row>
    <row r="3196" spans="1:20" x14ac:dyDescent="0.3">
      <c r="A3196" s="115" t="s">
        <v>367</v>
      </c>
      <c r="B3196" s="115" t="s">
        <v>313</v>
      </c>
      <c r="C3196" s="115" t="s">
        <v>103</v>
      </c>
      <c r="D3196" s="115" t="s">
        <v>86</v>
      </c>
      <c r="E3196" s="115" t="s">
        <v>86</v>
      </c>
      <c r="F3196" s="115" t="s">
        <v>86</v>
      </c>
      <c r="G3196" s="115">
        <v>1966</v>
      </c>
      <c r="H3196" s="115" t="s">
        <v>125</v>
      </c>
      <c r="I3196" s="115">
        <v>2.0461661379999998</v>
      </c>
      <c r="J3196" s="115" t="s">
        <v>45</v>
      </c>
      <c r="K3196" s="115" t="str">
        <f>INDEX(DatosProcesados!$A$1:$BF$101,MATCH(DataBase!A3196,DatosProcesados!$A$1:$A$101,0),MATCH(DataBase!J3196,DatosProcesados!$A$1:$BF$1,0))</f>
        <v>No informa</v>
      </c>
      <c r="L3196" s="115" t="str">
        <f>INDEX(Modelo!$A$9:$D$89,MATCH(DataBase!$J3196,Modelo!$A$9:$A$89,0),MATCH(DataBase!L$1,Modelo!$A$9:$D$9,0))</f>
        <v xml:space="preserve">Impacto social </v>
      </c>
      <c r="M3196" s="115" t="str">
        <f>INDEX(Modelo!$A$9:$D$89,MATCH(DataBase!$J3196,Modelo!$A$9:$A$89,0),MATCH(DataBase!M$1,Modelo!$A$9:$D$9,0))</f>
        <v>Pilar 4</v>
      </c>
      <c r="N3196" s="115" t="str">
        <f>INDEX(Modelo!$A$9:$D$89,MATCH(DataBase!$J3196,Modelo!$A$9:$A$89,0),MATCH(DataBase!N$1,Modelo!$A$9:$D$9,0))</f>
        <v>negativo</v>
      </c>
      <c r="O3196" s="115">
        <f t="array" ref="O3196">IF(N3196="negativo",INDEX($AD$3:$AG$51,MATCH(1,($B3196=$AD$3:$AD$51)*($J3196=$AE$3:$AE$51),0),3),IF(N3196="positivo",INDEX($AD$55:$AG$109,MATCH(1,($B3196=$AD$55:$AD$109)*($J3196=$AE$55:$AE$109),0),3)))</f>
        <v>9417</v>
      </c>
      <c r="P3196" s="115">
        <f t="array" ref="P3196">IF(N3196="negativo",INDEX($AD$3:$AG$51,MATCH(1,($B3196=$AD$3:$AD$51)*($J3196=$AE$3:$AE$51),0),4),IF(N3196="positivo",INDEX($AD$55:$AG$109,MATCH(1,($B3196=$AD$55:$AD$109)*($J3196=$AE$55:$AE$109),0),4)))</f>
        <v>302</v>
      </c>
      <c r="Q3196" s="115" t="str">
        <f>VLOOKUP(M3196,Modelo!$A$2:$C$7,2,0)</f>
        <v>Capital Humano: Bienestar y Desarrollo</v>
      </c>
      <c r="R3196" s="118">
        <f t="array" ref="R3196">INDEX(Modelo!$F$1:$H$37,MATCH(1,(DataBase!Q3196=Modelo!$G$1:$G$37)*(DataBase!B3196=Modelo!$F$1:$F$37),0),3)</f>
        <v>0.17647058823529413</v>
      </c>
      <c r="S3196" s="115">
        <f t="shared" si="100"/>
        <v>0</v>
      </c>
      <c r="T3196" s="115">
        <f t="shared" si="101"/>
        <v>0</v>
      </c>
    </row>
    <row r="3197" spans="1:20" x14ac:dyDescent="0.3">
      <c r="A3197" s="115" t="s">
        <v>374</v>
      </c>
      <c r="B3197" s="115" t="s">
        <v>313</v>
      </c>
      <c r="C3197" s="115" t="s">
        <v>103</v>
      </c>
      <c r="D3197" s="115" t="s">
        <v>86</v>
      </c>
      <c r="E3197" s="115" t="s">
        <v>87</v>
      </c>
      <c r="F3197" s="115" t="s">
        <v>87</v>
      </c>
      <c r="G3197" s="115">
        <v>1929</v>
      </c>
      <c r="H3197" s="115" t="s">
        <v>375</v>
      </c>
      <c r="I3197" s="115">
        <v>1.928223518</v>
      </c>
      <c r="J3197" s="115" t="s">
        <v>45</v>
      </c>
      <c r="K3197" s="115" t="str">
        <f>INDEX(DatosProcesados!$A$1:$BF$101,MATCH(DataBase!A3197,DatosProcesados!$A$1:$A$101,0),MATCH(DataBase!J3197,DatosProcesados!$A$1:$BF$1,0))</f>
        <v>No informa</v>
      </c>
      <c r="L3197" s="115" t="str">
        <f>INDEX(Modelo!$A$9:$D$89,MATCH(DataBase!$J3197,Modelo!$A$9:$A$89,0),MATCH(DataBase!L$1,Modelo!$A$9:$D$9,0))</f>
        <v xml:space="preserve">Impacto social </v>
      </c>
      <c r="M3197" s="115" t="str">
        <f>INDEX(Modelo!$A$9:$D$89,MATCH(DataBase!$J3197,Modelo!$A$9:$A$89,0),MATCH(DataBase!M$1,Modelo!$A$9:$D$9,0))</f>
        <v>Pilar 4</v>
      </c>
      <c r="N3197" s="115" t="str">
        <f>INDEX(Modelo!$A$9:$D$89,MATCH(DataBase!$J3197,Modelo!$A$9:$A$89,0),MATCH(DataBase!N$1,Modelo!$A$9:$D$9,0))</f>
        <v>negativo</v>
      </c>
      <c r="O3197" s="115">
        <f t="array" ref="O3197">IF(N3197="negativo",INDEX($AD$3:$AG$51,MATCH(1,($B3197=$AD$3:$AD$51)*($J3197=$AE$3:$AE$51),0),3),IF(N3197="positivo",INDEX($AD$55:$AG$109,MATCH(1,($B3197=$AD$55:$AD$109)*($J3197=$AE$55:$AE$109),0),3)))</f>
        <v>9417</v>
      </c>
      <c r="P3197" s="115">
        <f t="array" ref="P3197">IF(N3197="negativo",INDEX($AD$3:$AG$51,MATCH(1,($B3197=$AD$3:$AD$51)*($J3197=$AE$3:$AE$51),0),4),IF(N3197="positivo",INDEX($AD$55:$AG$109,MATCH(1,($B3197=$AD$55:$AD$109)*($J3197=$AE$55:$AE$109),0),4)))</f>
        <v>302</v>
      </c>
      <c r="Q3197" s="115" t="str">
        <f>VLOOKUP(M3197,Modelo!$A$2:$C$7,2,0)</f>
        <v>Capital Humano: Bienestar y Desarrollo</v>
      </c>
      <c r="R3197" s="118">
        <f t="array" ref="R3197">INDEX(Modelo!$F$1:$H$37,MATCH(1,(DataBase!Q3197=Modelo!$G$1:$G$37)*(DataBase!B3197=Modelo!$F$1:$F$37),0),3)</f>
        <v>0.17647058823529413</v>
      </c>
      <c r="S3197" s="115">
        <f t="shared" si="100"/>
        <v>0</v>
      </c>
      <c r="T3197" s="115">
        <f t="shared" si="101"/>
        <v>0</v>
      </c>
    </row>
    <row r="3198" spans="1:20" x14ac:dyDescent="0.3">
      <c r="A3198" s="115" t="s">
        <v>201</v>
      </c>
      <c r="B3198" s="115" t="s">
        <v>84</v>
      </c>
      <c r="C3198" s="115" t="s">
        <v>103</v>
      </c>
      <c r="D3198" s="115" t="s">
        <v>86</v>
      </c>
      <c r="E3198" s="115" t="s">
        <v>86</v>
      </c>
      <c r="F3198" s="115" t="s">
        <v>86</v>
      </c>
      <c r="G3198" s="115">
        <v>1987</v>
      </c>
      <c r="H3198" s="115" t="s">
        <v>125</v>
      </c>
      <c r="I3198" s="115">
        <v>0</v>
      </c>
      <c r="J3198" s="115" t="s">
        <v>45</v>
      </c>
      <c r="K3198" s="115" t="str">
        <f>INDEX(DatosProcesados!$A$1:$BF$101,MATCH(DataBase!A3198,DatosProcesados!$A$1:$A$101,0),MATCH(DataBase!J3198,DatosProcesados!$A$1:$BF$1,0))</f>
        <v>No informa</v>
      </c>
      <c r="L3198" s="115" t="str">
        <f>INDEX(Modelo!$A$9:$D$89,MATCH(DataBase!$J3198,Modelo!$A$9:$A$89,0),MATCH(DataBase!L$1,Modelo!$A$9:$D$9,0))</f>
        <v xml:space="preserve">Impacto social </v>
      </c>
      <c r="M3198" s="115" t="str">
        <f>INDEX(Modelo!$A$9:$D$89,MATCH(DataBase!$J3198,Modelo!$A$9:$A$89,0),MATCH(DataBase!M$1,Modelo!$A$9:$D$9,0))</f>
        <v>Pilar 4</v>
      </c>
      <c r="N3198" s="115" t="str">
        <f>INDEX(Modelo!$A$9:$D$89,MATCH(DataBase!$J3198,Modelo!$A$9:$A$89,0),MATCH(DataBase!N$1,Modelo!$A$9:$D$9,0))</f>
        <v>negativo</v>
      </c>
      <c r="O3198" s="115">
        <f t="array" ref="O3198">IF(N3198="negativo",INDEX($AD$3:$AG$51,MATCH(1,($B3198=$AD$3:$AD$51)*($J3198=$AE$3:$AE$51),0),3),IF(N3198="positivo",INDEX($AD$55:$AG$109,MATCH(1,($B3198=$AD$55:$AD$109)*($J3198=$AE$55:$AE$109),0),3)))</f>
        <v>39290</v>
      </c>
      <c r="P3198" s="115">
        <f t="array" ref="P3198">IF(N3198="negativo",INDEX($AD$3:$AG$51,MATCH(1,($B3198=$AD$3:$AD$51)*($J3198=$AE$3:$AE$51),0),4),IF(N3198="positivo",INDEX($AD$55:$AG$109,MATCH(1,($B3198=$AD$55:$AD$109)*($J3198=$AE$55:$AE$109),0),4)))</f>
        <v>90.2</v>
      </c>
      <c r="Q3198" s="115" t="str">
        <f>VLOOKUP(M3198,Modelo!$A$2:$C$7,2,0)</f>
        <v>Capital Humano: Bienestar y Desarrollo</v>
      </c>
      <c r="R3198" s="118">
        <f t="array" ref="R3198">INDEX(Modelo!$F$1:$H$37,MATCH(1,(DataBase!Q3198=Modelo!$G$1:$G$37)*(DataBase!B3198=Modelo!$F$1:$F$37),0),3)</f>
        <v>0.11764705882352941</v>
      </c>
      <c r="S3198" s="115">
        <f t="shared" si="100"/>
        <v>0</v>
      </c>
      <c r="T3198" s="115">
        <f t="shared" si="101"/>
        <v>0</v>
      </c>
    </row>
    <row r="3199" spans="1:20" x14ac:dyDescent="0.3">
      <c r="A3199" s="115" t="s">
        <v>421</v>
      </c>
      <c r="B3199" s="115" t="s">
        <v>407</v>
      </c>
      <c r="C3199" s="115" t="s">
        <v>103</v>
      </c>
      <c r="D3199" s="115" t="s">
        <v>86</v>
      </c>
      <c r="E3199" s="115" t="s">
        <v>86</v>
      </c>
      <c r="F3199" s="115" t="s">
        <v>87</v>
      </c>
      <c r="G3199" s="115">
        <v>2016</v>
      </c>
      <c r="H3199" s="115" t="s">
        <v>422</v>
      </c>
      <c r="I3199" s="115">
        <v>5.4833186859999996</v>
      </c>
      <c r="J3199" s="115" t="s">
        <v>45</v>
      </c>
      <c r="K3199" s="115" t="str">
        <f>INDEX(DatosProcesados!$A$1:$BF$101,MATCH(DataBase!A3199,DatosProcesados!$A$1:$A$101,0),MATCH(DataBase!J3199,DatosProcesados!$A$1:$BF$1,0))</f>
        <v>No informa</v>
      </c>
      <c r="L3199" s="115" t="str">
        <f>INDEX(Modelo!$A$9:$D$89,MATCH(DataBase!$J3199,Modelo!$A$9:$A$89,0),MATCH(DataBase!L$1,Modelo!$A$9:$D$9,0))</f>
        <v xml:space="preserve">Impacto social </v>
      </c>
      <c r="M3199" s="115" t="str">
        <f>INDEX(Modelo!$A$9:$D$89,MATCH(DataBase!$J3199,Modelo!$A$9:$A$89,0),MATCH(DataBase!M$1,Modelo!$A$9:$D$9,0))</f>
        <v>Pilar 4</v>
      </c>
      <c r="N3199" s="115" t="str">
        <f>INDEX(Modelo!$A$9:$D$89,MATCH(DataBase!$J3199,Modelo!$A$9:$A$89,0),MATCH(DataBase!N$1,Modelo!$A$9:$D$9,0))</f>
        <v>negativo</v>
      </c>
      <c r="O3199" s="115">
        <f t="array" ref="O3199">IF(N3199="negativo",INDEX($AD$3:$AG$51,MATCH(1,($B3199=$AD$3:$AD$51)*($J3199=$AE$3:$AE$51),0),3),IF(N3199="positivo",INDEX($AD$55:$AG$109,MATCH(1,($B3199=$AD$55:$AD$109)*($J3199=$AE$55:$AE$109),0),3)))</f>
        <v>2254</v>
      </c>
      <c r="P3199" s="115">
        <f t="array" ref="P3199">IF(N3199="negativo",INDEX($AD$3:$AG$51,MATCH(1,($B3199=$AD$3:$AD$51)*($J3199=$AE$3:$AE$51),0),4),IF(N3199="positivo",INDEX($AD$55:$AG$109,MATCH(1,($B3199=$AD$55:$AD$109)*($J3199=$AE$55:$AE$109),0),4)))</f>
        <v>128</v>
      </c>
      <c r="Q3199" s="115" t="str">
        <f>VLOOKUP(M3199,Modelo!$A$2:$C$7,2,0)</f>
        <v>Capital Humano: Bienestar y Desarrollo</v>
      </c>
      <c r="R3199" s="118">
        <f t="array" ref="R3199">INDEX(Modelo!$F$1:$H$37,MATCH(1,(DataBase!Q3199=Modelo!$G$1:$G$37)*(DataBase!B3199=Modelo!$F$1:$F$37),0),3)</f>
        <v>0.19230769230769232</v>
      </c>
      <c r="S3199" s="115">
        <f t="shared" si="100"/>
        <v>0</v>
      </c>
      <c r="T3199" s="115">
        <f t="shared" si="101"/>
        <v>0</v>
      </c>
    </row>
    <row r="3200" spans="1:20" x14ac:dyDescent="0.3">
      <c r="A3200" s="115" t="s">
        <v>293</v>
      </c>
      <c r="B3200" s="115" t="s">
        <v>216</v>
      </c>
      <c r="C3200" s="115" t="s">
        <v>103</v>
      </c>
      <c r="D3200" s="115" t="s">
        <v>86</v>
      </c>
      <c r="E3200" s="115" t="s">
        <v>87</v>
      </c>
      <c r="F3200" s="115" t="s">
        <v>87</v>
      </c>
      <c r="G3200" s="115">
        <v>1955</v>
      </c>
      <c r="H3200" s="115" t="s">
        <v>294</v>
      </c>
      <c r="I3200" s="115">
        <v>1.8313776939999999</v>
      </c>
      <c r="J3200" s="115" t="s">
        <v>45</v>
      </c>
      <c r="K3200" s="115" t="str">
        <f>INDEX(DatosProcesados!$A$1:$BF$101,MATCH(DataBase!A3200,DatosProcesados!$A$1:$A$101,0),MATCH(DataBase!J3200,DatosProcesados!$A$1:$BF$1,0))</f>
        <v>No informa</v>
      </c>
      <c r="L3200" s="115" t="str">
        <f>INDEX(Modelo!$A$9:$D$89,MATCH(DataBase!$J3200,Modelo!$A$9:$A$89,0),MATCH(DataBase!L$1,Modelo!$A$9:$D$9,0))</f>
        <v xml:space="preserve">Impacto social </v>
      </c>
      <c r="M3200" s="115" t="str">
        <f>INDEX(Modelo!$A$9:$D$89,MATCH(DataBase!$J3200,Modelo!$A$9:$A$89,0),MATCH(DataBase!M$1,Modelo!$A$9:$D$9,0))</f>
        <v>Pilar 4</v>
      </c>
      <c r="N3200" s="115" t="str">
        <f>INDEX(Modelo!$A$9:$D$89,MATCH(DataBase!$J3200,Modelo!$A$9:$A$89,0),MATCH(DataBase!N$1,Modelo!$A$9:$D$9,0))</f>
        <v>negativo</v>
      </c>
      <c r="O3200" s="115">
        <f t="array" ref="O3200">IF(N3200="negativo",INDEX($AD$3:$AG$51,MATCH(1,($B3200=$AD$3:$AD$51)*($J3200=$AE$3:$AE$51),0),3),IF(N3200="positivo",INDEX($AD$55:$AG$109,MATCH(1,($B3200=$AD$55:$AD$109)*($J3200=$AE$55:$AE$109),0),3)))</f>
        <v>0</v>
      </c>
      <c r="P3200" s="115">
        <f t="array" ref="P3200">IF(N3200="negativo",INDEX($AD$3:$AG$51,MATCH(1,($B3200=$AD$3:$AD$51)*($J3200=$AE$3:$AE$51),0),4),IF(N3200="positivo",INDEX($AD$55:$AG$109,MATCH(1,($B3200=$AD$55:$AD$109)*($J3200=$AE$55:$AE$109),0),4)))</f>
        <v>0</v>
      </c>
      <c r="Q3200" s="115" t="str">
        <f>VLOOKUP(M3200,Modelo!$A$2:$C$7,2,0)</f>
        <v>Capital Humano: Bienestar y Desarrollo</v>
      </c>
      <c r="R3200" s="118">
        <f t="array" ref="R3200">INDEX(Modelo!$F$1:$H$37,MATCH(1,(DataBase!Q3200=Modelo!$G$1:$G$37)*(DataBase!B3200=Modelo!$F$1:$F$37),0),3)</f>
        <v>0.21052631578947367</v>
      </c>
      <c r="S3200" s="115">
        <f t="shared" si="100"/>
        <v>0</v>
      </c>
      <c r="T3200" s="115">
        <f t="shared" si="101"/>
        <v>0</v>
      </c>
    </row>
    <row r="3201" spans="1:20" x14ac:dyDescent="0.3">
      <c r="A3201" s="115" t="s">
        <v>298</v>
      </c>
      <c r="B3201" s="115" t="s">
        <v>216</v>
      </c>
      <c r="C3201" s="115" t="s">
        <v>103</v>
      </c>
      <c r="D3201" s="115" t="s">
        <v>86</v>
      </c>
      <c r="E3201" s="115" t="s">
        <v>86</v>
      </c>
      <c r="F3201" s="115" t="s">
        <v>87</v>
      </c>
      <c r="G3201" s="115">
        <v>1993</v>
      </c>
      <c r="H3201" s="115" t="s">
        <v>299</v>
      </c>
      <c r="I3201" s="115">
        <v>1.7653399919999999</v>
      </c>
      <c r="J3201" s="115" t="s">
        <v>45</v>
      </c>
      <c r="K3201" s="115" t="str">
        <f>INDEX(DatosProcesados!$A$1:$BF$101,MATCH(DataBase!A3201,DatosProcesados!$A$1:$A$101,0),MATCH(DataBase!J3201,DatosProcesados!$A$1:$BF$1,0))</f>
        <v xml:space="preserve">No informa </v>
      </c>
      <c r="L3201" s="115" t="str">
        <f>INDEX(Modelo!$A$9:$D$89,MATCH(DataBase!$J3201,Modelo!$A$9:$A$89,0),MATCH(DataBase!L$1,Modelo!$A$9:$D$9,0))</f>
        <v xml:space="preserve">Impacto social </v>
      </c>
      <c r="M3201" s="115" t="str">
        <f>INDEX(Modelo!$A$9:$D$89,MATCH(DataBase!$J3201,Modelo!$A$9:$A$89,0),MATCH(DataBase!M$1,Modelo!$A$9:$D$9,0))</f>
        <v>Pilar 4</v>
      </c>
      <c r="N3201" s="115" t="str">
        <f>INDEX(Modelo!$A$9:$D$89,MATCH(DataBase!$J3201,Modelo!$A$9:$A$89,0),MATCH(DataBase!N$1,Modelo!$A$9:$D$9,0))</f>
        <v>negativo</v>
      </c>
      <c r="O3201" s="115">
        <f t="array" ref="O3201">IF(N3201="negativo",INDEX($AD$3:$AG$51,MATCH(1,($B3201=$AD$3:$AD$51)*($J3201=$AE$3:$AE$51),0),3),IF(N3201="positivo",INDEX($AD$55:$AG$109,MATCH(1,($B3201=$AD$55:$AD$109)*($J3201=$AE$55:$AE$109),0),3)))</f>
        <v>0</v>
      </c>
      <c r="P3201" s="115">
        <f t="array" ref="P3201">IF(N3201="negativo",INDEX($AD$3:$AG$51,MATCH(1,($B3201=$AD$3:$AD$51)*($J3201=$AE$3:$AE$51),0),4),IF(N3201="positivo",INDEX($AD$55:$AG$109,MATCH(1,($B3201=$AD$55:$AD$109)*($J3201=$AE$55:$AE$109),0),4)))</f>
        <v>0</v>
      </c>
      <c r="Q3201" s="115" t="str">
        <f>VLOOKUP(M3201,Modelo!$A$2:$C$7,2,0)</f>
        <v>Capital Humano: Bienestar y Desarrollo</v>
      </c>
      <c r="R3201" s="118">
        <f t="array" ref="R3201">INDEX(Modelo!$F$1:$H$37,MATCH(1,(DataBase!Q3201=Modelo!$G$1:$G$37)*(DataBase!B3201=Modelo!$F$1:$F$37),0),3)</f>
        <v>0.21052631578947367</v>
      </c>
      <c r="S3201" s="115">
        <f t="shared" si="100"/>
        <v>0</v>
      </c>
      <c r="T3201" s="115">
        <f t="shared" si="101"/>
        <v>0</v>
      </c>
    </row>
    <row r="3202" spans="1:20" x14ac:dyDescent="0.3">
      <c r="A3202" s="115" t="s">
        <v>472</v>
      </c>
      <c r="B3202" s="115" t="s">
        <v>467</v>
      </c>
      <c r="C3202" s="115" t="s">
        <v>103</v>
      </c>
      <c r="D3202" s="115" t="s">
        <v>86</v>
      </c>
      <c r="E3202" s="115" t="s">
        <v>86</v>
      </c>
      <c r="F3202" s="115" t="s">
        <v>86</v>
      </c>
      <c r="G3202" s="115">
        <v>2007</v>
      </c>
      <c r="H3202" s="115" t="s">
        <v>125</v>
      </c>
      <c r="I3202" s="115">
        <v>0.97802211500000003</v>
      </c>
      <c r="J3202" s="115" t="s">
        <v>31</v>
      </c>
      <c r="K3202" s="115" t="str">
        <f>INDEX(DatosProcesados!$A$1:$BF$101,MATCH(DataBase!A3202,DatosProcesados!$A$1:$A$101,0),MATCH(DataBase!J3202,DatosProcesados!$A$1:$BF$1,0))</f>
        <v>Si</v>
      </c>
      <c r="L3202" s="115" t="str">
        <f>INDEX(Modelo!$A$9:$D$89,MATCH(DataBase!$J3202,Modelo!$A$9:$A$89,0),MATCH(DataBase!L$1,Modelo!$A$9:$D$9,0))</f>
        <v>Impacto ambiental</v>
      </c>
      <c r="M3202" s="115" t="str">
        <f>INDEX(Modelo!$A$9:$D$89,MATCH(DataBase!$J3202,Modelo!$A$9:$A$89,0),MATCH(DataBase!M$1,Modelo!$A$9:$D$9,0))</f>
        <v>Pilar 2</v>
      </c>
      <c r="N3202" s="115" t="str">
        <f>INDEX(Modelo!$A$9:$D$89,MATCH(DataBase!$J3202,Modelo!$A$9:$A$89,0),MATCH(DataBase!N$1,Modelo!$A$9:$D$9,0))</f>
        <v>boolean</v>
      </c>
      <c r="O3202" s="115" t="b">
        <f t="array" ref="O3202">IF(N3202="negativo",INDEX($AD$3:$AG$51,MATCH(1,($B3202=$AD$3:$AD$51)*($J3202=$AE$3:$AE$51),0),3),IF(N3202="positivo",INDEX($AD$55:$AG$109,MATCH(1,($B3202=$AD$55:$AD$109)*($J3202=$AE$55:$AE$109),0),3)))</f>
        <v>0</v>
      </c>
      <c r="P3202" s="115" t="b">
        <f t="array" ref="P3202">IF(N3202="negativo",INDEX($AD$3:$AG$51,MATCH(1,($B3202=$AD$3:$AD$51)*($J3202=$AE$3:$AE$51),0),4),IF(N3202="positivo",INDEX($AD$55:$AG$109,MATCH(1,($B3202=$AD$55:$AD$109)*($J3202=$AE$55:$AE$109),0),4)))</f>
        <v>0</v>
      </c>
      <c r="Q3202" s="115" t="str">
        <f>VLOOKUP(M3202,Modelo!$A$2:$C$7,2,0)</f>
        <v>Acción Climática y Energía</v>
      </c>
      <c r="R3202" s="118">
        <f t="array" ref="R3202">INDEX(Modelo!$F$1:$H$37,MATCH(1,(DataBase!Q3202=Modelo!$G$1:$G$37)*(DataBase!B3202=Modelo!$F$1:$F$37),0),3)</f>
        <v>0.19047619047619047</v>
      </c>
      <c r="S3202" s="115">
        <f t="shared" si="100"/>
        <v>100</v>
      </c>
      <c r="T3202" s="115">
        <f t="shared" si="101"/>
        <v>19.047619047619047</v>
      </c>
    </row>
    <row r="3203" spans="1:20" x14ac:dyDescent="0.3">
      <c r="A3203" s="115" t="s">
        <v>238</v>
      </c>
      <c r="B3203" s="115" t="s">
        <v>216</v>
      </c>
      <c r="C3203" s="115" t="s">
        <v>103</v>
      </c>
      <c r="D3203" s="115" t="s">
        <v>86</v>
      </c>
      <c r="E3203" s="115" t="s">
        <v>87</v>
      </c>
      <c r="F3203" s="115" t="s">
        <v>87</v>
      </c>
      <c r="G3203" s="115">
        <v>1920</v>
      </c>
      <c r="H3203" s="115" t="s">
        <v>125</v>
      </c>
      <c r="I3203" s="115">
        <v>2.844632077</v>
      </c>
      <c r="J3203" s="115" t="s">
        <v>31</v>
      </c>
      <c r="K3203" s="115" t="str">
        <f>INDEX(DatosProcesados!$A$1:$BF$101,MATCH(DataBase!A3203,DatosProcesados!$A$1:$A$101,0),MATCH(DataBase!J3203,DatosProcesados!$A$1:$BF$1,0))</f>
        <v>Si</v>
      </c>
      <c r="L3203" s="115" t="str">
        <f>INDEX(Modelo!$A$9:$D$89,MATCH(DataBase!$J3203,Modelo!$A$9:$A$89,0),MATCH(DataBase!L$1,Modelo!$A$9:$D$9,0))</f>
        <v>Impacto ambiental</v>
      </c>
      <c r="M3203" s="115" t="str">
        <f>INDEX(Modelo!$A$9:$D$89,MATCH(DataBase!$J3203,Modelo!$A$9:$A$89,0),MATCH(DataBase!M$1,Modelo!$A$9:$D$9,0))</f>
        <v>Pilar 2</v>
      </c>
      <c r="N3203" s="115" t="str">
        <f>INDEX(Modelo!$A$9:$D$89,MATCH(DataBase!$J3203,Modelo!$A$9:$A$89,0),MATCH(DataBase!N$1,Modelo!$A$9:$D$9,0))</f>
        <v>boolean</v>
      </c>
      <c r="O3203" s="115" t="b">
        <f t="array" ref="O3203">IF(N3203="negativo",INDEX($AD$3:$AG$51,MATCH(1,($B3203=$AD$3:$AD$51)*($J3203=$AE$3:$AE$51),0),3),IF(N3203="positivo",INDEX($AD$55:$AG$109,MATCH(1,($B3203=$AD$55:$AD$109)*($J3203=$AE$55:$AE$109),0),3)))</f>
        <v>0</v>
      </c>
      <c r="P3203" s="115" t="b">
        <f t="array" ref="P3203">IF(N3203="negativo",INDEX($AD$3:$AG$51,MATCH(1,($B3203=$AD$3:$AD$51)*($J3203=$AE$3:$AE$51),0),4),IF(N3203="positivo",INDEX($AD$55:$AG$109,MATCH(1,($B3203=$AD$55:$AD$109)*($J3203=$AE$55:$AE$109),0),4)))</f>
        <v>0</v>
      </c>
      <c r="Q3203" s="115" t="str">
        <f>VLOOKUP(M3203,Modelo!$A$2:$C$7,2,0)</f>
        <v>Acción Climática y Energía</v>
      </c>
      <c r="R3203" s="118">
        <f t="array" ref="R3203">INDEX(Modelo!$F$1:$H$37,MATCH(1,(DataBase!Q3203=Modelo!$G$1:$G$37)*(DataBase!B3203=Modelo!$F$1:$F$37),0),3)</f>
        <v>0.21052631578947367</v>
      </c>
      <c r="S3203" s="115">
        <f t="shared" ref="S3203:S3266" si="102">IFERROR(IF(N3203="boolean",IF(K3203="Si",100,0),IF(N3203="scale",IF(K3203=2,100,IF(K3203=1,50,0)),IF(N3203="positivo",100*((K3203-P3203)/(O3203-P3203)),100*(1-((K3203-P3203)/(O3203-P3203)))))),0)</f>
        <v>100</v>
      </c>
      <c r="T3203" s="115">
        <f t="shared" ref="T3203:T3266" si="103">S3203*R3203</f>
        <v>21.052631578947366</v>
      </c>
    </row>
    <row r="3204" spans="1:20" x14ac:dyDescent="0.3">
      <c r="A3204" s="115" t="s">
        <v>273</v>
      </c>
      <c r="B3204" s="115" t="s">
        <v>216</v>
      </c>
      <c r="C3204" s="115" t="s">
        <v>103</v>
      </c>
      <c r="D3204" s="115" t="s">
        <v>86</v>
      </c>
      <c r="E3204" s="115" t="s">
        <v>86</v>
      </c>
      <c r="F3204" s="115" t="s">
        <v>87</v>
      </c>
      <c r="G3204" s="115">
        <v>1945</v>
      </c>
      <c r="H3204" s="115" t="s">
        <v>125</v>
      </c>
      <c r="I3204" s="115">
        <v>2.1764613960000001</v>
      </c>
      <c r="J3204" s="115" t="s">
        <v>31</v>
      </c>
      <c r="K3204" s="115" t="str">
        <f>INDEX(DatosProcesados!$A$1:$BF$101,MATCH(DataBase!A3204,DatosProcesados!$A$1:$A$101,0),MATCH(DataBase!J3204,DatosProcesados!$A$1:$BF$1,0))</f>
        <v>Si</v>
      </c>
      <c r="L3204" s="115" t="str">
        <f>INDEX(Modelo!$A$9:$D$89,MATCH(DataBase!$J3204,Modelo!$A$9:$A$89,0),MATCH(DataBase!L$1,Modelo!$A$9:$D$9,0))</f>
        <v>Impacto ambiental</v>
      </c>
      <c r="M3204" s="115" t="str">
        <f>INDEX(Modelo!$A$9:$D$89,MATCH(DataBase!$J3204,Modelo!$A$9:$A$89,0),MATCH(DataBase!M$1,Modelo!$A$9:$D$9,0))</f>
        <v>Pilar 2</v>
      </c>
      <c r="N3204" s="115" t="str">
        <f>INDEX(Modelo!$A$9:$D$89,MATCH(DataBase!$J3204,Modelo!$A$9:$A$89,0),MATCH(DataBase!N$1,Modelo!$A$9:$D$9,0))</f>
        <v>boolean</v>
      </c>
      <c r="O3204" s="115" t="b">
        <f t="array" ref="O3204">IF(N3204="negativo",INDEX($AD$3:$AG$51,MATCH(1,($B3204=$AD$3:$AD$51)*($J3204=$AE$3:$AE$51),0),3),IF(N3204="positivo",INDEX($AD$55:$AG$109,MATCH(1,($B3204=$AD$55:$AD$109)*($J3204=$AE$55:$AE$109),0),3)))</f>
        <v>0</v>
      </c>
      <c r="P3204" s="115" t="b">
        <f t="array" ref="P3204">IF(N3204="negativo",INDEX($AD$3:$AG$51,MATCH(1,($B3204=$AD$3:$AD$51)*($J3204=$AE$3:$AE$51),0),4),IF(N3204="positivo",INDEX($AD$55:$AG$109,MATCH(1,($B3204=$AD$55:$AD$109)*($J3204=$AE$55:$AE$109),0),4)))</f>
        <v>0</v>
      </c>
      <c r="Q3204" s="115" t="str">
        <f>VLOOKUP(M3204,Modelo!$A$2:$C$7,2,0)</f>
        <v>Acción Climática y Energía</v>
      </c>
      <c r="R3204" s="118">
        <f t="array" ref="R3204">INDEX(Modelo!$F$1:$H$37,MATCH(1,(DataBase!Q3204=Modelo!$G$1:$G$37)*(DataBase!B3204=Modelo!$F$1:$F$37),0),3)</f>
        <v>0.21052631578947367</v>
      </c>
      <c r="S3204" s="115">
        <f t="shared" si="102"/>
        <v>100</v>
      </c>
      <c r="T3204" s="115">
        <f t="shared" si="103"/>
        <v>21.052631578947366</v>
      </c>
    </row>
    <row r="3205" spans="1:20" x14ac:dyDescent="0.3">
      <c r="A3205" s="115" t="s">
        <v>378</v>
      </c>
      <c r="B3205" s="115" t="s">
        <v>379</v>
      </c>
      <c r="C3205" s="115" t="s">
        <v>103</v>
      </c>
      <c r="D3205" s="115" t="s">
        <v>87</v>
      </c>
      <c r="E3205" s="115" t="s">
        <v>86</v>
      </c>
      <c r="F3205" s="115" t="s">
        <v>86</v>
      </c>
      <c r="G3205" s="115">
        <v>1993</v>
      </c>
      <c r="H3205" s="115" t="s">
        <v>125</v>
      </c>
      <c r="I3205" s="115">
        <v>2.1863011939999999</v>
      </c>
      <c r="J3205" s="115" t="s">
        <v>31</v>
      </c>
      <c r="K3205" s="115" t="str">
        <f>INDEX(DatosProcesados!$A$1:$BF$101,MATCH(DataBase!A3205,DatosProcesados!$A$1:$A$101,0),MATCH(DataBase!J3205,DatosProcesados!$A$1:$BF$1,0))</f>
        <v>Si</v>
      </c>
      <c r="L3205" s="115" t="str">
        <f>INDEX(Modelo!$A$9:$D$89,MATCH(DataBase!$J3205,Modelo!$A$9:$A$89,0),MATCH(DataBase!L$1,Modelo!$A$9:$D$9,0))</f>
        <v>Impacto ambiental</v>
      </c>
      <c r="M3205" s="115" t="str">
        <f>INDEX(Modelo!$A$9:$D$89,MATCH(DataBase!$J3205,Modelo!$A$9:$A$89,0),MATCH(DataBase!M$1,Modelo!$A$9:$D$9,0))</f>
        <v>Pilar 2</v>
      </c>
      <c r="N3205" s="115" t="str">
        <f>INDEX(Modelo!$A$9:$D$89,MATCH(DataBase!$J3205,Modelo!$A$9:$A$89,0),MATCH(DataBase!N$1,Modelo!$A$9:$D$9,0))</f>
        <v>boolean</v>
      </c>
      <c r="O3205" s="115" t="b">
        <f t="array" ref="O3205">IF(N3205="negativo",INDEX($AD$3:$AG$51,MATCH(1,($B3205=$AD$3:$AD$51)*($J3205=$AE$3:$AE$51),0),3),IF(N3205="positivo",INDEX($AD$55:$AG$109,MATCH(1,($B3205=$AD$55:$AD$109)*($J3205=$AE$55:$AE$109),0),3)))</f>
        <v>0</v>
      </c>
      <c r="P3205" s="115" t="b">
        <f t="array" ref="P3205">IF(N3205="negativo",INDEX($AD$3:$AG$51,MATCH(1,($B3205=$AD$3:$AD$51)*($J3205=$AE$3:$AE$51),0),4),IF(N3205="positivo",INDEX($AD$55:$AG$109,MATCH(1,($B3205=$AD$55:$AD$109)*($J3205=$AE$55:$AE$109),0),4)))</f>
        <v>0</v>
      </c>
      <c r="Q3205" s="115" t="str">
        <f>VLOOKUP(M3205,Modelo!$A$2:$C$7,2,0)</f>
        <v>Acción Climática y Energía</v>
      </c>
      <c r="R3205" s="118">
        <f t="array" ref="R3205">INDEX(Modelo!$F$1:$H$37,MATCH(1,(DataBase!Q3205=Modelo!$G$1:$G$37)*(DataBase!B3205=Modelo!$F$1:$F$37),0),3)</f>
        <v>0.14285714285714285</v>
      </c>
      <c r="S3205" s="115">
        <f t="shared" si="102"/>
        <v>100</v>
      </c>
      <c r="T3205" s="115">
        <f t="shared" si="103"/>
        <v>14.285714285714285</v>
      </c>
    </row>
    <row r="3206" spans="1:20" x14ac:dyDescent="0.3">
      <c r="A3206" s="115" t="s">
        <v>325</v>
      </c>
      <c r="B3206" s="115" t="s">
        <v>313</v>
      </c>
      <c r="C3206" s="115" t="s">
        <v>103</v>
      </c>
      <c r="D3206" s="115" t="s">
        <v>86</v>
      </c>
      <c r="E3206" s="115" t="s">
        <v>86</v>
      </c>
      <c r="F3206" s="115" t="s">
        <v>87</v>
      </c>
      <c r="G3206" s="115">
        <v>2012</v>
      </c>
      <c r="H3206" s="115" t="s">
        <v>125</v>
      </c>
      <c r="I3206" s="115">
        <v>13.831182682</v>
      </c>
      <c r="J3206" s="115" t="s">
        <v>31</v>
      </c>
      <c r="K3206" s="115">
        <f>INDEX(DatosProcesados!$A$1:$BF$101,MATCH(DataBase!A3206,DatosProcesados!$A$1:$A$101,0),MATCH(DataBase!J3206,DatosProcesados!$A$1:$BF$1,0))</f>
        <v>0</v>
      </c>
      <c r="L3206" s="115" t="str">
        <f>INDEX(Modelo!$A$9:$D$89,MATCH(DataBase!$J3206,Modelo!$A$9:$A$89,0),MATCH(DataBase!L$1,Modelo!$A$9:$D$9,0))</f>
        <v>Impacto ambiental</v>
      </c>
      <c r="M3206" s="115" t="str">
        <f>INDEX(Modelo!$A$9:$D$89,MATCH(DataBase!$J3206,Modelo!$A$9:$A$89,0),MATCH(DataBase!M$1,Modelo!$A$9:$D$9,0))</f>
        <v>Pilar 2</v>
      </c>
      <c r="N3206" s="115" t="str">
        <f>INDEX(Modelo!$A$9:$D$89,MATCH(DataBase!$J3206,Modelo!$A$9:$A$89,0),MATCH(DataBase!N$1,Modelo!$A$9:$D$9,0))</f>
        <v>boolean</v>
      </c>
      <c r="O3206" s="115" t="b">
        <f t="array" ref="O3206">IF(N3206="negativo",INDEX($AD$3:$AG$51,MATCH(1,($B3206=$AD$3:$AD$51)*($J3206=$AE$3:$AE$51),0),3),IF(N3206="positivo",INDEX($AD$55:$AG$109,MATCH(1,($B3206=$AD$55:$AD$109)*($J3206=$AE$55:$AE$109),0),3)))</f>
        <v>0</v>
      </c>
      <c r="P3206" s="115" t="b">
        <f t="array" ref="P3206">IF(N3206="negativo",INDEX($AD$3:$AG$51,MATCH(1,($B3206=$AD$3:$AD$51)*($J3206=$AE$3:$AE$51),0),4),IF(N3206="positivo",INDEX($AD$55:$AG$109,MATCH(1,($B3206=$AD$55:$AD$109)*($J3206=$AE$55:$AE$109),0),4)))</f>
        <v>0</v>
      </c>
      <c r="Q3206" s="115" t="str">
        <f>VLOOKUP(M3206,Modelo!$A$2:$C$7,2,0)</f>
        <v>Acción Climática y Energía</v>
      </c>
      <c r="R3206" s="118">
        <f t="array" ref="R3206">INDEX(Modelo!$F$1:$H$37,MATCH(1,(DataBase!Q3206=Modelo!$G$1:$G$37)*(DataBase!B3206=Modelo!$F$1:$F$37),0),3)</f>
        <v>0.17647058823529413</v>
      </c>
      <c r="S3206" s="115">
        <f t="shared" si="102"/>
        <v>0</v>
      </c>
      <c r="T3206" s="115">
        <f t="shared" si="103"/>
        <v>0</v>
      </c>
    </row>
    <row r="3207" spans="1:20" x14ac:dyDescent="0.3">
      <c r="A3207" s="115" t="s">
        <v>394</v>
      </c>
      <c r="B3207" s="115" t="s">
        <v>379</v>
      </c>
      <c r="C3207" s="115" t="s">
        <v>103</v>
      </c>
      <c r="D3207" s="115" t="s">
        <v>87</v>
      </c>
      <c r="E3207" s="115" t="s">
        <v>86</v>
      </c>
      <c r="F3207" s="115" t="s">
        <v>86</v>
      </c>
      <c r="G3207" s="115">
        <v>1990</v>
      </c>
      <c r="H3207" s="115" t="s">
        <v>125</v>
      </c>
      <c r="I3207" s="115">
        <v>0.77142869199999997</v>
      </c>
      <c r="J3207" s="115" t="s">
        <v>31</v>
      </c>
      <c r="K3207" s="115">
        <f>INDEX(DatosProcesados!$A$1:$BF$101,MATCH(DataBase!A3207,DatosProcesados!$A$1:$A$101,0),MATCH(DataBase!J3207,DatosProcesados!$A$1:$BF$1,0))</f>
        <v>0</v>
      </c>
      <c r="L3207" s="115" t="str">
        <f>INDEX(Modelo!$A$9:$D$89,MATCH(DataBase!$J3207,Modelo!$A$9:$A$89,0),MATCH(DataBase!L$1,Modelo!$A$9:$D$9,0))</f>
        <v>Impacto ambiental</v>
      </c>
      <c r="M3207" s="115" t="str">
        <f>INDEX(Modelo!$A$9:$D$89,MATCH(DataBase!$J3207,Modelo!$A$9:$A$89,0),MATCH(DataBase!M$1,Modelo!$A$9:$D$9,0))</f>
        <v>Pilar 2</v>
      </c>
      <c r="N3207" s="115" t="str">
        <f>INDEX(Modelo!$A$9:$D$89,MATCH(DataBase!$J3207,Modelo!$A$9:$A$89,0),MATCH(DataBase!N$1,Modelo!$A$9:$D$9,0))</f>
        <v>boolean</v>
      </c>
      <c r="O3207" s="115" t="b">
        <f t="array" ref="O3207">IF(N3207="negativo",INDEX($AD$3:$AG$51,MATCH(1,($B3207=$AD$3:$AD$51)*($J3207=$AE$3:$AE$51),0),3),IF(N3207="positivo",INDEX($AD$55:$AG$109,MATCH(1,($B3207=$AD$55:$AD$109)*($J3207=$AE$55:$AE$109),0),3)))</f>
        <v>0</v>
      </c>
      <c r="P3207" s="115" t="b">
        <f t="array" ref="P3207">IF(N3207="negativo",INDEX($AD$3:$AG$51,MATCH(1,($B3207=$AD$3:$AD$51)*($J3207=$AE$3:$AE$51),0),4),IF(N3207="positivo",INDEX($AD$55:$AG$109,MATCH(1,($B3207=$AD$55:$AD$109)*($J3207=$AE$55:$AE$109),0),4)))</f>
        <v>0</v>
      </c>
      <c r="Q3207" s="115" t="str">
        <f>VLOOKUP(M3207,Modelo!$A$2:$C$7,2,0)</f>
        <v>Acción Climática y Energía</v>
      </c>
      <c r="R3207" s="118">
        <f t="array" ref="R3207">INDEX(Modelo!$F$1:$H$37,MATCH(1,(DataBase!Q3207=Modelo!$G$1:$G$37)*(DataBase!B3207=Modelo!$F$1:$F$37),0),3)</f>
        <v>0.14285714285714285</v>
      </c>
      <c r="S3207" s="115">
        <f t="shared" si="102"/>
        <v>0</v>
      </c>
      <c r="T3207" s="115">
        <f t="shared" si="103"/>
        <v>0</v>
      </c>
    </row>
    <row r="3208" spans="1:20" x14ac:dyDescent="0.3">
      <c r="A3208" s="115" t="s">
        <v>383</v>
      </c>
      <c r="B3208" s="115" t="s">
        <v>379</v>
      </c>
      <c r="C3208" s="115" t="s">
        <v>103</v>
      </c>
      <c r="D3208" s="115" t="s">
        <v>86</v>
      </c>
      <c r="E3208" s="115" t="s">
        <v>86</v>
      </c>
      <c r="F3208" s="115" t="s">
        <v>86</v>
      </c>
      <c r="G3208" s="115">
        <v>2014</v>
      </c>
      <c r="H3208" s="115" t="s">
        <v>125</v>
      </c>
      <c r="I3208" s="115">
        <v>1.314259836</v>
      </c>
      <c r="J3208" s="115" t="s">
        <v>31</v>
      </c>
      <c r="K3208" s="115" t="str">
        <f>INDEX(DatosProcesados!$A$1:$BF$101,MATCH(DataBase!A3208,DatosProcesados!$A$1:$A$101,0),MATCH(DataBase!J3208,DatosProcesados!$A$1:$BF$1,0))</f>
        <v>Si</v>
      </c>
      <c r="L3208" s="115" t="str">
        <f>INDEX(Modelo!$A$9:$D$89,MATCH(DataBase!$J3208,Modelo!$A$9:$A$89,0),MATCH(DataBase!L$1,Modelo!$A$9:$D$9,0))</f>
        <v>Impacto ambiental</v>
      </c>
      <c r="M3208" s="115" t="str">
        <f>INDEX(Modelo!$A$9:$D$89,MATCH(DataBase!$J3208,Modelo!$A$9:$A$89,0),MATCH(DataBase!M$1,Modelo!$A$9:$D$9,0))</f>
        <v>Pilar 2</v>
      </c>
      <c r="N3208" s="115" t="str">
        <f>INDEX(Modelo!$A$9:$D$89,MATCH(DataBase!$J3208,Modelo!$A$9:$A$89,0),MATCH(DataBase!N$1,Modelo!$A$9:$D$9,0))</f>
        <v>boolean</v>
      </c>
      <c r="O3208" s="115" t="b">
        <f t="array" ref="O3208">IF(N3208="negativo",INDEX($AD$3:$AG$51,MATCH(1,($B3208=$AD$3:$AD$51)*($J3208=$AE$3:$AE$51),0),3),IF(N3208="positivo",INDEX($AD$55:$AG$109,MATCH(1,($B3208=$AD$55:$AD$109)*($J3208=$AE$55:$AE$109),0),3)))</f>
        <v>0</v>
      </c>
      <c r="P3208" s="115" t="b">
        <f t="array" ref="P3208">IF(N3208="negativo",INDEX($AD$3:$AG$51,MATCH(1,($B3208=$AD$3:$AD$51)*($J3208=$AE$3:$AE$51),0),4),IF(N3208="positivo",INDEX($AD$55:$AG$109,MATCH(1,($B3208=$AD$55:$AD$109)*($J3208=$AE$55:$AE$109),0),4)))</f>
        <v>0</v>
      </c>
      <c r="Q3208" s="115" t="str">
        <f>VLOOKUP(M3208,Modelo!$A$2:$C$7,2,0)</f>
        <v>Acción Climática y Energía</v>
      </c>
      <c r="R3208" s="118">
        <f t="array" ref="R3208">INDEX(Modelo!$F$1:$H$37,MATCH(1,(DataBase!Q3208=Modelo!$G$1:$G$37)*(DataBase!B3208=Modelo!$F$1:$F$37),0),3)</f>
        <v>0.14285714285714285</v>
      </c>
      <c r="S3208" s="115">
        <f t="shared" si="102"/>
        <v>100</v>
      </c>
      <c r="T3208" s="115">
        <f t="shared" si="103"/>
        <v>14.285714285714285</v>
      </c>
    </row>
    <row r="3209" spans="1:20" x14ac:dyDescent="0.3">
      <c r="A3209" s="115" t="s">
        <v>112</v>
      </c>
      <c r="B3209" s="115" t="s">
        <v>84</v>
      </c>
      <c r="C3209" s="115" t="s">
        <v>103</v>
      </c>
      <c r="D3209" s="115" t="s">
        <v>86</v>
      </c>
      <c r="E3209" s="115" t="s">
        <v>86</v>
      </c>
      <c r="F3209" s="115" t="s">
        <v>87</v>
      </c>
      <c r="G3209" s="115">
        <v>1919</v>
      </c>
      <c r="H3209" s="115" t="s">
        <v>125</v>
      </c>
      <c r="I3209" s="115">
        <v>15.106042448</v>
      </c>
      <c r="J3209" s="115" t="s">
        <v>31</v>
      </c>
      <c r="K3209" s="115" t="str">
        <f>INDEX(DatosProcesados!$A$1:$BF$101,MATCH(DataBase!A3209,DatosProcesados!$A$1:$A$101,0),MATCH(DataBase!J3209,DatosProcesados!$A$1:$BF$1,0))</f>
        <v>Si</v>
      </c>
      <c r="L3209" s="115" t="str">
        <f>INDEX(Modelo!$A$9:$D$89,MATCH(DataBase!$J3209,Modelo!$A$9:$A$89,0),MATCH(DataBase!L$1,Modelo!$A$9:$D$9,0))</f>
        <v>Impacto ambiental</v>
      </c>
      <c r="M3209" s="115" t="str">
        <f>INDEX(Modelo!$A$9:$D$89,MATCH(DataBase!$J3209,Modelo!$A$9:$A$89,0),MATCH(DataBase!M$1,Modelo!$A$9:$D$9,0))</f>
        <v>Pilar 2</v>
      </c>
      <c r="N3209" s="115" t="str">
        <f>INDEX(Modelo!$A$9:$D$89,MATCH(DataBase!$J3209,Modelo!$A$9:$A$89,0),MATCH(DataBase!N$1,Modelo!$A$9:$D$9,0))</f>
        <v>boolean</v>
      </c>
      <c r="O3209" s="115" t="b">
        <f t="array" ref="O3209">IF(N3209="negativo",INDEX($AD$3:$AG$51,MATCH(1,($B3209=$AD$3:$AD$51)*($J3209=$AE$3:$AE$51),0),3),IF(N3209="positivo",INDEX($AD$55:$AG$109,MATCH(1,($B3209=$AD$55:$AD$109)*($J3209=$AE$55:$AE$109),0),3)))</f>
        <v>0</v>
      </c>
      <c r="P3209" s="115" t="b">
        <f t="array" ref="P3209">IF(N3209="negativo",INDEX($AD$3:$AG$51,MATCH(1,($B3209=$AD$3:$AD$51)*($J3209=$AE$3:$AE$51),0),4),IF(N3209="positivo",INDEX($AD$55:$AG$109,MATCH(1,($B3209=$AD$55:$AD$109)*($J3209=$AE$55:$AE$109),0),4)))</f>
        <v>0</v>
      </c>
      <c r="Q3209" s="115" t="str">
        <f>VLOOKUP(M3209,Modelo!$A$2:$C$7,2,0)</f>
        <v>Acción Climática y Energía</v>
      </c>
      <c r="R3209" s="118">
        <f t="array" ref="R3209">INDEX(Modelo!$F$1:$H$37,MATCH(1,(DataBase!Q3209=Modelo!$G$1:$G$37)*(DataBase!B3209=Modelo!$F$1:$F$37),0),3)</f>
        <v>0.11764705882352941</v>
      </c>
      <c r="S3209" s="115">
        <f t="shared" si="102"/>
        <v>100</v>
      </c>
      <c r="T3209" s="115">
        <f t="shared" si="103"/>
        <v>11.76470588235294</v>
      </c>
    </row>
    <row r="3210" spans="1:20" x14ac:dyDescent="0.3">
      <c r="A3210" s="115" t="s">
        <v>471</v>
      </c>
      <c r="B3210" s="115" t="s">
        <v>467</v>
      </c>
      <c r="C3210" s="115" t="s">
        <v>103</v>
      </c>
      <c r="D3210" s="115" t="s">
        <v>86</v>
      </c>
      <c r="E3210" s="115" t="s">
        <v>86</v>
      </c>
      <c r="F3210" s="115" t="s">
        <v>86</v>
      </c>
      <c r="G3210" s="115">
        <v>1987</v>
      </c>
      <c r="H3210" s="115" t="s">
        <v>125</v>
      </c>
      <c r="I3210" s="115">
        <v>0.711210393</v>
      </c>
      <c r="J3210" s="115" t="s">
        <v>31</v>
      </c>
      <c r="K3210" s="115">
        <f>INDEX(DatosProcesados!$A$1:$BF$101,MATCH(DataBase!A3210,DatosProcesados!$A$1:$A$101,0),MATCH(DataBase!J3210,DatosProcesados!$A$1:$BF$1,0))</f>
        <v>0</v>
      </c>
      <c r="L3210" s="115" t="str">
        <f>INDEX(Modelo!$A$9:$D$89,MATCH(DataBase!$J3210,Modelo!$A$9:$A$89,0),MATCH(DataBase!L$1,Modelo!$A$9:$D$9,0))</f>
        <v>Impacto ambiental</v>
      </c>
      <c r="M3210" s="115" t="str">
        <f>INDEX(Modelo!$A$9:$D$89,MATCH(DataBase!$J3210,Modelo!$A$9:$A$89,0),MATCH(DataBase!M$1,Modelo!$A$9:$D$9,0))</f>
        <v>Pilar 2</v>
      </c>
      <c r="N3210" s="115" t="str">
        <f>INDEX(Modelo!$A$9:$D$89,MATCH(DataBase!$J3210,Modelo!$A$9:$A$89,0),MATCH(DataBase!N$1,Modelo!$A$9:$D$9,0))</f>
        <v>boolean</v>
      </c>
      <c r="O3210" s="115" t="b">
        <f t="array" ref="O3210">IF(N3210="negativo",INDEX($AD$3:$AG$51,MATCH(1,($B3210=$AD$3:$AD$51)*($J3210=$AE$3:$AE$51),0),3),IF(N3210="positivo",INDEX($AD$55:$AG$109,MATCH(1,($B3210=$AD$55:$AD$109)*($J3210=$AE$55:$AE$109),0),3)))</f>
        <v>0</v>
      </c>
      <c r="P3210" s="115" t="b">
        <f t="array" ref="P3210">IF(N3210="negativo",INDEX($AD$3:$AG$51,MATCH(1,($B3210=$AD$3:$AD$51)*($J3210=$AE$3:$AE$51),0),4),IF(N3210="positivo",INDEX($AD$55:$AG$109,MATCH(1,($B3210=$AD$55:$AD$109)*($J3210=$AE$55:$AE$109),0),4)))</f>
        <v>0</v>
      </c>
      <c r="Q3210" s="115" t="str">
        <f>VLOOKUP(M3210,Modelo!$A$2:$C$7,2,0)</f>
        <v>Acción Climática y Energía</v>
      </c>
      <c r="R3210" s="118">
        <f t="array" ref="R3210">INDEX(Modelo!$F$1:$H$37,MATCH(1,(DataBase!Q3210=Modelo!$G$1:$G$37)*(DataBase!B3210=Modelo!$F$1:$F$37),0),3)</f>
        <v>0.19047619047619047</v>
      </c>
      <c r="S3210" s="115">
        <f t="shared" si="102"/>
        <v>0</v>
      </c>
      <c r="T3210" s="115">
        <f t="shared" si="103"/>
        <v>0</v>
      </c>
    </row>
    <row r="3211" spans="1:20" x14ac:dyDescent="0.3">
      <c r="A3211" s="115" t="s">
        <v>466</v>
      </c>
      <c r="B3211" s="115" t="s">
        <v>467</v>
      </c>
      <c r="C3211" s="115" t="s">
        <v>103</v>
      </c>
      <c r="D3211" s="115" t="s">
        <v>87</v>
      </c>
      <c r="E3211" s="115" t="s">
        <v>86</v>
      </c>
      <c r="F3211" s="115" t="s">
        <v>86</v>
      </c>
      <c r="G3211" s="115">
        <v>1969</v>
      </c>
      <c r="H3211" s="115" t="s">
        <v>125</v>
      </c>
      <c r="I3211" s="115">
        <v>2.4231643530000002</v>
      </c>
      <c r="J3211" s="115" t="s">
        <v>31</v>
      </c>
      <c r="K3211" s="115" t="str">
        <f>INDEX(DatosProcesados!$A$1:$BF$101,MATCH(DataBase!A3211,DatosProcesados!$A$1:$A$101,0),MATCH(DataBase!J3211,DatosProcesados!$A$1:$BF$1,0))</f>
        <v>No</v>
      </c>
      <c r="L3211" s="115" t="str">
        <f>INDEX(Modelo!$A$9:$D$89,MATCH(DataBase!$J3211,Modelo!$A$9:$A$89,0),MATCH(DataBase!L$1,Modelo!$A$9:$D$9,0))</f>
        <v>Impacto ambiental</v>
      </c>
      <c r="M3211" s="115" t="str">
        <f>INDEX(Modelo!$A$9:$D$89,MATCH(DataBase!$J3211,Modelo!$A$9:$A$89,0),MATCH(DataBase!M$1,Modelo!$A$9:$D$9,0))</f>
        <v>Pilar 2</v>
      </c>
      <c r="N3211" s="115" t="str">
        <f>INDEX(Modelo!$A$9:$D$89,MATCH(DataBase!$J3211,Modelo!$A$9:$A$89,0),MATCH(DataBase!N$1,Modelo!$A$9:$D$9,0))</f>
        <v>boolean</v>
      </c>
      <c r="O3211" s="115" t="b">
        <f t="array" ref="O3211">IF(N3211="negativo",INDEX($AD$3:$AG$51,MATCH(1,($B3211=$AD$3:$AD$51)*($J3211=$AE$3:$AE$51),0),3),IF(N3211="positivo",INDEX($AD$55:$AG$109,MATCH(1,($B3211=$AD$55:$AD$109)*($J3211=$AE$55:$AE$109),0),3)))</f>
        <v>0</v>
      </c>
      <c r="P3211" s="115" t="b">
        <f t="array" ref="P3211">IF(N3211="negativo",INDEX($AD$3:$AG$51,MATCH(1,($B3211=$AD$3:$AD$51)*($J3211=$AE$3:$AE$51),0),4),IF(N3211="positivo",INDEX($AD$55:$AG$109,MATCH(1,($B3211=$AD$55:$AD$109)*($J3211=$AE$55:$AE$109),0),4)))</f>
        <v>0</v>
      </c>
      <c r="Q3211" s="115" t="str">
        <f>VLOOKUP(M3211,Modelo!$A$2:$C$7,2,0)</f>
        <v>Acción Climática y Energía</v>
      </c>
      <c r="R3211" s="118">
        <f t="array" ref="R3211">INDEX(Modelo!$F$1:$H$37,MATCH(1,(DataBase!Q3211=Modelo!$G$1:$G$37)*(DataBase!B3211=Modelo!$F$1:$F$37),0),3)</f>
        <v>0.19047619047619047</v>
      </c>
      <c r="S3211" s="115">
        <f t="shared" si="102"/>
        <v>0</v>
      </c>
      <c r="T3211" s="115">
        <f t="shared" si="103"/>
        <v>0</v>
      </c>
    </row>
    <row r="3212" spans="1:20" x14ac:dyDescent="0.3">
      <c r="A3212" s="115" t="s">
        <v>207</v>
      </c>
      <c r="B3212" s="115" t="s">
        <v>84</v>
      </c>
      <c r="C3212" s="115" t="s">
        <v>103</v>
      </c>
      <c r="D3212" s="115" t="s">
        <v>86</v>
      </c>
      <c r="E3212" s="115" t="s">
        <v>87</v>
      </c>
      <c r="F3212" s="115" t="s">
        <v>86</v>
      </c>
      <c r="G3212" s="115">
        <v>1870</v>
      </c>
      <c r="H3212" s="115" t="s">
        <v>125</v>
      </c>
      <c r="I3212" s="115">
        <v>0</v>
      </c>
      <c r="J3212" s="115" t="s">
        <v>31</v>
      </c>
      <c r="K3212" s="115" t="str">
        <f>INDEX(DatosProcesados!$A$1:$BF$101,MATCH(DataBase!A3212,DatosProcesados!$A$1:$A$101,0),MATCH(DataBase!J3212,DatosProcesados!$A$1:$BF$1,0))</f>
        <v>Si</v>
      </c>
      <c r="L3212" s="115" t="str">
        <f>INDEX(Modelo!$A$9:$D$89,MATCH(DataBase!$J3212,Modelo!$A$9:$A$89,0),MATCH(DataBase!L$1,Modelo!$A$9:$D$9,0))</f>
        <v>Impacto ambiental</v>
      </c>
      <c r="M3212" s="115" t="str">
        <f>INDEX(Modelo!$A$9:$D$89,MATCH(DataBase!$J3212,Modelo!$A$9:$A$89,0),MATCH(DataBase!M$1,Modelo!$A$9:$D$9,0))</f>
        <v>Pilar 2</v>
      </c>
      <c r="N3212" s="115" t="str">
        <f>INDEX(Modelo!$A$9:$D$89,MATCH(DataBase!$J3212,Modelo!$A$9:$A$89,0),MATCH(DataBase!N$1,Modelo!$A$9:$D$9,0))</f>
        <v>boolean</v>
      </c>
      <c r="O3212" s="115" t="b">
        <f t="array" ref="O3212">IF(N3212="negativo",INDEX($AD$3:$AG$51,MATCH(1,($B3212=$AD$3:$AD$51)*($J3212=$AE$3:$AE$51),0),3),IF(N3212="positivo",INDEX($AD$55:$AG$109,MATCH(1,($B3212=$AD$55:$AD$109)*($J3212=$AE$55:$AE$109),0),3)))</f>
        <v>0</v>
      </c>
      <c r="P3212" s="115" t="b">
        <f t="array" ref="P3212">IF(N3212="negativo",INDEX($AD$3:$AG$51,MATCH(1,($B3212=$AD$3:$AD$51)*($J3212=$AE$3:$AE$51),0),4),IF(N3212="positivo",INDEX($AD$55:$AG$109,MATCH(1,($B3212=$AD$55:$AD$109)*($J3212=$AE$55:$AE$109),0),4)))</f>
        <v>0</v>
      </c>
      <c r="Q3212" s="115" t="str">
        <f>VLOOKUP(M3212,Modelo!$A$2:$C$7,2,0)</f>
        <v>Acción Climática y Energía</v>
      </c>
      <c r="R3212" s="118">
        <f t="array" ref="R3212">INDEX(Modelo!$F$1:$H$37,MATCH(1,(DataBase!Q3212=Modelo!$G$1:$G$37)*(DataBase!B3212=Modelo!$F$1:$F$37),0),3)</f>
        <v>0.11764705882352941</v>
      </c>
      <c r="S3212" s="115">
        <f t="shared" si="102"/>
        <v>100</v>
      </c>
      <c r="T3212" s="115">
        <f t="shared" si="103"/>
        <v>11.76470588235294</v>
      </c>
    </row>
    <row r="3213" spans="1:20" x14ac:dyDescent="0.3">
      <c r="A3213" s="115" t="s">
        <v>204</v>
      </c>
      <c r="B3213" s="115" t="s">
        <v>84</v>
      </c>
      <c r="C3213" s="115" t="s">
        <v>103</v>
      </c>
      <c r="D3213" s="115" t="s">
        <v>86</v>
      </c>
      <c r="E3213" s="115" t="s">
        <v>87</v>
      </c>
      <c r="F3213" s="115" t="s">
        <v>87</v>
      </c>
      <c r="G3213" s="115">
        <v>1875</v>
      </c>
      <c r="H3213" s="115" t="s">
        <v>125</v>
      </c>
      <c r="I3213" s="115">
        <v>0</v>
      </c>
      <c r="J3213" s="115" t="s">
        <v>31</v>
      </c>
      <c r="K3213" s="115" t="str">
        <f>INDEX(DatosProcesados!$A$1:$BF$101,MATCH(DataBase!A3213,DatosProcesados!$A$1:$A$101,0),MATCH(DataBase!J3213,DatosProcesados!$A$1:$BF$1,0))</f>
        <v>Si</v>
      </c>
      <c r="L3213" s="115" t="str">
        <f>INDEX(Modelo!$A$9:$D$89,MATCH(DataBase!$J3213,Modelo!$A$9:$A$89,0),MATCH(DataBase!L$1,Modelo!$A$9:$D$9,0))</f>
        <v>Impacto ambiental</v>
      </c>
      <c r="M3213" s="115" t="str">
        <f>INDEX(Modelo!$A$9:$D$89,MATCH(DataBase!$J3213,Modelo!$A$9:$A$89,0),MATCH(DataBase!M$1,Modelo!$A$9:$D$9,0))</f>
        <v>Pilar 2</v>
      </c>
      <c r="N3213" s="115" t="str">
        <f>INDEX(Modelo!$A$9:$D$89,MATCH(DataBase!$J3213,Modelo!$A$9:$A$89,0),MATCH(DataBase!N$1,Modelo!$A$9:$D$9,0))</f>
        <v>boolean</v>
      </c>
      <c r="O3213" s="115" t="b">
        <f t="array" ref="O3213">IF(N3213="negativo",INDEX($AD$3:$AG$51,MATCH(1,($B3213=$AD$3:$AD$51)*($J3213=$AE$3:$AE$51),0),3),IF(N3213="positivo",INDEX($AD$55:$AG$109,MATCH(1,($B3213=$AD$55:$AD$109)*($J3213=$AE$55:$AE$109),0),3)))</f>
        <v>0</v>
      </c>
      <c r="P3213" s="115" t="b">
        <f t="array" ref="P3213">IF(N3213="negativo",INDEX($AD$3:$AG$51,MATCH(1,($B3213=$AD$3:$AD$51)*($J3213=$AE$3:$AE$51),0),4),IF(N3213="positivo",INDEX($AD$55:$AG$109,MATCH(1,($B3213=$AD$55:$AD$109)*($J3213=$AE$55:$AE$109),0),4)))</f>
        <v>0</v>
      </c>
      <c r="Q3213" s="115" t="str">
        <f>VLOOKUP(M3213,Modelo!$A$2:$C$7,2,0)</f>
        <v>Acción Climática y Energía</v>
      </c>
      <c r="R3213" s="118">
        <f t="array" ref="R3213">INDEX(Modelo!$F$1:$H$37,MATCH(1,(DataBase!Q3213=Modelo!$G$1:$G$37)*(DataBase!B3213=Modelo!$F$1:$F$37),0),3)</f>
        <v>0.11764705882352941</v>
      </c>
      <c r="S3213" s="115">
        <f t="shared" si="102"/>
        <v>100</v>
      </c>
      <c r="T3213" s="115">
        <f t="shared" si="103"/>
        <v>11.76470588235294</v>
      </c>
    </row>
    <row r="3214" spans="1:20" x14ac:dyDescent="0.3">
      <c r="A3214" s="115" t="s">
        <v>226</v>
      </c>
      <c r="B3214" s="115" t="s">
        <v>216</v>
      </c>
      <c r="C3214" s="115" t="s">
        <v>103</v>
      </c>
      <c r="D3214" s="115" t="s">
        <v>86</v>
      </c>
      <c r="E3214" s="115" t="s">
        <v>86</v>
      </c>
      <c r="F3214" s="115" t="s">
        <v>87</v>
      </c>
      <c r="G3214" s="115">
        <v>1889</v>
      </c>
      <c r="H3214" s="115" t="s">
        <v>125</v>
      </c>
      <c r="I3214" s="115">
        <v>8.6157743510000007</v>
      </c>
      <c r="J3214" s="115" t="s">
        <v>31</v>
      </c>
      <c r="K3214" s="115" t="str">
        <f>INDEX(DatosProcesados!$A$1:$BF$101,MATCH(DataBase!A3214,DatosProcesados!$A$1:$A$101,0),MATCH(DataBase!J3214,DatosProcesados!$A$1:$BF$1,0))</f>
        <v>Si</v>
      </c>
      <c r="L3214" s="115" t="str">
        <f>INDEX(Modelo!$A$9:$D$89,MATCH(DataBase!$J3214,Modelo!$A$9:$A$89,0),MATCH(DataBase!L$1,Modelo!$A$9:$D$9,0))</f>
        <v>Impacto ambiental</v>
      </c>
      <c r="M3214" s="115" t="str">
        <f>INDEX(Modelo!$A$9:$D$89,MATCH(DataBase!$J3214,Modelo!$A$9:$A$89,0),MATCH(DataBase!M$1,Modelo!$A$9:$D$9,0))</f>
        <v>Pilar 2</v>
      </c>
      <c r="N3214" s="115" t="str">
        <f>INDEX(Modelo!$A$9:$D$89,MATCH(DataBase!$J3214,Modelo!$A$9:$A$89,0),MATCH(DataBase!N$1,Modelo!$A$9:$D$9,0))</f>
        <v>boolean</v>
      </c>
      <c r="O3214" s="115" t="b">
        <f t="array" ref="O3214">IF(N3214="negativo",INDEX($AD$3:$AG$51,MATCH(1,($B3214=$AD$3:$AD$51)*($J3214=$AE$3:$AE$51),0),3),IF(N3214="positivo",INDEX($AD$55:$AG$109,MATCH(1,($B3214=$AD$55:$AD$109)*($J3214=$AE$55:$AE$109),0),3)))</f>
        <v>0</v>
      </c>
      <c r="P3214" s="115" t="b">
        <f t="array" ref="P3214">IF(N3214="negativo",INDEX($AD$3:$AG$51,MATCH(1,($B3214=$AD$3:$AD$51)*($J3214=$AE$3:$AE$51),0),4),IF(N3214="positivo",INDEX($AD$55:$AG$109,MATCH(1,($B3214=$AD$55:$AD$109)*($J3214=$AE$55:$AE$109),0),4)))</f>
        <v>0</v>
      </c>
      <c r="Q3214" s="115" t="str">
        <f>VLOOKUP(M3214,Modelo!$A$2:$C$7,2,0)</f>
        <v>Acción Climática y Energía</v>
      </c>
      <c r="R3214" s="118">
        <f t="array" ref="R3214">INDEX(Modelo!$F$1:$H$37,MATCH(1,(DataBase!Q3214=Modelo!$G$1:$G$37)*(DataBase!B3214=Modelo!$F$1:$F$37),0),3)</f>
        <v>0.21052631578947367</v>
      </c>
      <c r="S3214" s="115">
        <f t="shared" si="102"/>
        <v>100</v>
      </c>
      <c r="T3214" s="115">
        <f t="shared" si="103"/>
        <v>21.052631578947366</v>
      </c>
    </row>
    <row r="3215" spans="1:20" x14ac:dyDescent="0.3">
      <c r="A3215" s="115" t="s">
        <v>287</v>
      </c>
      <c r="B3215" s="115" t="s">
        <v>216</v>
      </c>
      <c r="C3215" s="115" t="s">
        <v>103</v>
      </c>
      <c r="D3215" s="115" t="s">
        <v>86</v>
      </c>
      <c r="E3215" s="115" t="s">
        <v>86</v>
      </c>
      <c r="F3215" s="115" t="s">
        <v>87</v>
      </c>
      <c r="G3215" s="115">
        <v>2000</v>
      </c>
      <c r="H3215" s="115" t="s">
        <v>125</v>
      </c>
      <c r="I3215" s="115">
        <v>1.8730507999999999</v>
      </c>
      <c r="J3215" s="115" t="s">
        <v>31</v>
      </c>
      <c r="K3215" s="115" t="str">
        <f>INDEX(DatosProcesados!$A$1:$BF$101,MATCH(DataBase!A3215,DatosProcesados!$A$1:$A$101,0),MATCH(DataBase!J3215,DatosProcesados!$A$1:$BF$1,0))</f>
        <v>Si</v>
      </c>
      <c r="L3215" s="115" t="str">
        <f>INDEX(Modelo!$A$9:$D$89,MATCH(DataBase!$J3215,Modelo!$A$9:$A$89,0),MATCH(DataBase!L$1,Modelo!$A$9:$D$9,0))</f>
        <v>Impacto ambiental</v>
      </c>
      <c r="M3215" s="115" t="str">
        <f>INDEX(Modelo!$A$9:$D$89,MATCH(DataBase!$J3215,Modelo!$A$9:$A$89,0),MATCH(DataBase!M$1,Modelo!$A$9:$D$9,0))</f>
        <v>Pilar 2</v>
      </c>
      <c r="N3215" s="115" t="str">
        <f>INDEX(Modelo!$A$9:$D$89,MATCH(DataBase!$J3215,Modelo!$A$9:$A$89,0),MATCH(DataBase!N$1,Modelo!$A$9:$D$9,0))</f>
        <v>boolean</v>
      </c>
      <c r="O3215" s="115" t="b">
        <f t="array" ref="O3215">IF(N3215="negativo",INDEX($AD$3:$AG$51,MATCH(1,($B3215=$AD$3:$AD$51)*($J3215=$AE$3:$AE$51),0),3),IF(N3215="positivo",INDEX($AD$55:$AG$109,MATCH(1,($B3215=$AD$55:$AD$109)*($J3215=$AE$55:$AE$109),0),3)))</f>
        <v>0</v>
      </c>
      <c r="P3215" s="115" t="b">
        <f t="array" ref="P3215">IF(N3215="negativo",INDEX($AD$3:$AG$51,MATCH(1,($B3215=$AD$3:$AD$51)*($J3215=$AE$3:$AE$51),0),4),IF(N3215="positivo",INDEX($AD$55:$AG$109,MATCH(1,($B3215=$AD$55:$AD$109)*($J3215=$AE$55:$AE$109),0),4)))</f>
        <v>0</v>
      </c>
      <c r="Q3215" s="115" t="str">
        <f>VLOOKUP(M3215,Modelo!$A$2:$C$7,2,0)</f>
        <v>Acción Climática y Energía</v>
      </c>
      <c r="R3215" s="118">
        <f t="array" ref="R3215">INDEX(Modelo!$F$1:$H$37,MATCH(1,(DataBase!Q3215=Modelo!$G$1:$G$37)*(DataBase!B3215=Modelo!$F$1:$F$37),0),3)</f>
        <v>0.21052631578947367</v>
      </c>
      <c r="S3215" s="115">
        <f t="shared" si="102"/>
        <v>100</v>
      </c>
      <c r="T3215" s="115">
        <f t="shared" si="103"/>
        <v>21.052631578947366</v>
      </c>
    </row>
    <row r="3216" spans="1:20" x14ac:dyDescent="0.3">
      <c r="A3216" s="115" t="s">
        <v>345</v>
      </c>
      <c r="B3216" s="115" t="s">
        <v>313</v>
      </c>
      <c r="C3216" s="115" t="s">
        <v>103</v>
      </c>
      <c r="D3216" s="115" t="s">
        <v>86</v>
      </c>
      <c r="E3216" s="115" t="s">
        <v>86</v>
      </c>
      <c r="F3216" s="115" t="s">
        <v>86</v>
      </c>
      <c r="G3216" s="115">
        <v>2004</v>
      </c>
      <c r="H3216" s="115" t="s">
        <v>125</v>
      </c>
      <c r="I3216" s="115">
        <v>4.5125503050000004</v>
      </c>
      <c r="J3216" s="115" t="s">
        <v>31</v>
      </c>
      <c r="K3216" s="115">
        <f>INDEX(DatosProcesados!$A$1:$BF$101,MATCH(DataBase!A3216,DatosProcesados!$A$1:$A$101,0),MATCH(DataBase!J3216,DatosProcesados!$A$1:$BF$1,0))</f>
        <v>0</v>
      </c>
      <c r="L3216" s="115" t="str">
        <f>INDEX(Modelo!$A$9:$D$89,MATCH(DataBase!$J3216,Modelo!$A$9:$A$89,0),MATCH(DataBase!L$1,Modelo!$A$9:$D$9,0))</f>
        <v>Impacto ambiental</v>
      </c>
      <c r="M3216" s="115" t="str">
        <f>INDEX(Modelo!$A$9:$D$89,MATCH(DataBase!$J3216,Modelo!$A$9:$A$89,0),MATCH(DataBase!M$1,Modelo!$A$9:$D$9,0))</f>
        <v>Pilar 2</v>
      </c>
      <c r="N3216" s="115" t="str">
        <f>INDEX(Modelo!$A$9:$D$89,MATCH(DataBase!$J3216,Modelo!$A$9:$A$89,0),MATCH(DataBase!N$1,Modelo!$A$9:$D$9,0))</f>
        <v>boolean</v>
      </c>
      <c r="O3216" s="115" t="b">
        <f t="array" ref="O3216">IF(N3216="negativo",INDEX($AD$3:$AG$51,MATCH(1,($B3216=$AD$3:$AD$51)*($J3216=$AE$3:$AE$51),0),3),IF(N3216="positivo",INDEX($AD$55:$AG$109,MATCH(1,($B3216=$AD$55:$AD$109)*($J3216=$AE$55:$AE$109),0),3)))</f>
        <v>0</v>
      </c>
      <c r="P3216" s="115" t="b">
        <f t="array" ref="P3216">IF(N3216="negativo",INDEX($AD$3:$AG$51,MATCH(1,($B3216=$AD$3:$AD$51)*($J3216=$AE$3:$AE$51),0),4),IF(N3216="positivo",INDEX($AD$55:$AG$109,MATCH(1,($B3216=$AD$55:$AD$109)*($J3216=$AE$55:$AE$109),0),4)))</f>
        <v>0</v>
      </c>
      <c r="Q3216" s="115" t="str">
        <f>VLOOKUP(M3216,Modelo!$A$2:$C$7,2,0)</f>
        <v>Acción Climática y Energía</v>
      </c>
      <c r="R3216" s="118">
        <f t="array" ref="R3216">INDEX(Modelo!$F$1:$H$37,MATCH(1,(DataBase!Q3216=Modelo!$G$1:$G$37)*(DataBase!B3216=Modelo!$F$1:$F$37),0),3)</f>
        <v>0.17647058823529413</v>
      </c>
      <c r="S3216" s="115">
        <f t="shared" si="102"/>
        <v>0</v>
      </c>
      <c r="T3216" s="115">
        <f t="shared" si="103"/>
        <v>0</v>
      </c>
    </row>
    <row r="3217" spans="1:20" x14ac:dyDescent="0.3">
      <c r="A3217" s="115" t="s">
        <v>464</v>
      </c>
      <c r="B3217" s="115" t="s">
        <v>407</v>
      </c>
      <c r="C3217" s="115" t="s">
        <v>103</v>
      </c>
      <c r="D3217" s="115" t="s">
        <v>86</v>
      </c>
      <c r="E3217" s="115" t="s">
        <v>86</v>
      </c>
      <c r="F3217" s="115" t="s">
        <v>87</v>
      </c>
      <c r="G3217" s="115">
        <v>1990</v>
      </c>
      <c r="H3217" s="115" t="s">
        <v>281</v>
      </c>
      <c r="I3217" s="115">
        <v>0.89502277900000005</v>
      </c>
      <c r="J3217" s="115" t="s">
        <v>31</v>
      </c>
      <c r="K3217" s="115" t="str">
        <f>INDEX(DatosProcesados!$A$1:$BF$101,MATCH(DataBase!A3217,DatosProcesados!$A$1:$A$101,0),MATCH(DataBase!J3217,DatosProcesados!$A$1:$BF$1,0))</f>
        <v>No</v>
      </c>
      <c r="L3217" s="115" t="str">
        <f>INDEX(Modelo!$A$9:$D$89,MATCH(DataBase!$J3217,Modelo!$A$9:$A$89,0),MATCH(DataBase!L$1,Modelo!$A$9:$D$9,0))</f>
        <v>Impacto ambiental</v>
      </c>
      <c r="M3217" s="115" t="str">
        <f>INDEX(Modelo!$A$9:$D$89,MATCH(DataBase!$J3217,Modelo!$A$9:$A$89,0),MATCH(DataBase!M$1,Modelo!$A$9:$D$9,0))</f>
        <v>Pilar 2</v>
      </c>
      <c r="N3217" s="115" t="str">
        <f>INDEX(Modelo!$A$9:$D$89,MATCH(DataBase!$J3217,Modelo!$A$9:$A$89,0),MATCH(DataBase!N$1,Modelo!$A$9:$D$9,0))</f>
        <v>boolean</v>
      </c>
      <c r="O3217" s="115" t="b">
        <f t="array" ref="O3217">IF(N3217="negativo",INDEX($AD$3:$AG$51,MATCH(1,($B3217=$AD$3:$AD$51)*($J3217=$AE$3:$AE$51),0),3),IF(N3217="positivo",INDEX($AD$55:$AG$109,MATCH(1,($B3217=$AD$55:$AD$109)*($J3217=$AE$55:$AE$109),0),3)))</f>
        <v>0</v>
      </c>
      <c r="P3217" s="115" t="b">
        <f t="array" ref="P3217">IF(N3217="negativo",INDEX($AD$3:$AG$51,MATCH(1,($B3217=$AD$3:$AD$51)*($J3217=$AE$3:$AE$51),0),4),IF(N3217="positivo",INDEX($AD$55:$AG$109,MATCH(1,($B3217=$AD$55:$AD$109)*($J3217=$AE$55:$AE$109),0),4)))</f>
        <v>0</v>
      </c>
      <c r="Q3217" s="115" t="str">
        <f>VLOOKUP(M3217,Modelo!$A$2:$C$7,2,0)</f>
        <v>Acción Climática y Energía</v>
      </c>
      <c r="R3217" s="118">
        <f t="array" ref="R3217">INDEX(Modelo!$F$1:$H$37,MATCH(1,(DataBase!Q3217=Modelo!$G$1:$G$37)*(DataBase!B3217=Modelo!$F$1:$F$37),0),3)</f>
        <v>0.19230769230769232</v>
      </c>
      <c r="S3217" s="115">
        <f t="shared" si="102"/>
        <v>0</v>
      </c>
      <c r="T3217" s="115">
        <f t="shared" si="103"/>
        <v>0</v>
      </c>
    </row>
    <row r="3218" spans="1:20" x14ac:dyDescent="0.3">
      <c r="A3218" s="115" t="s">
        <v>296</v>
      </c>
      <c r="B3218" s="115" t="s">
        <v>216</v>
      </c>
      <c r="C3218" s="115" t="s">
        <v>103</v>
      </c>
      <c r="D3218" s="115" t="s">
        <v>86</v>
      </c>
      <c r="E3218" s="115" t="s">
        <v>86</v>
      </c>
      <c r="F3218" s="115" t="s">
        <v>87</v>
      </c>
      <c r="G3218" s="115">
        <v>1944</v>
      </c>
      <c r="H3218" s="115" t="s">
        <v>125</v>
      </c>
      <c r="I3218" s="115">
        <v>1.7785578609999999</v>
      </c>
      <c r="J3218" s="115" t="s">
        <v>31</v>
      </c>
      <c r="K3218" s="115" t="str">
        <f>INDEX(DatosProcesados!$A$1:$BF$101,MATCH(DataBase!A3218,DatosProcesados!$A$1:$A$101,0),MATCH(DataBase!J3218,DatosProcesados!$A$1:$BF$1,0))</f>
        <v>Si</v>
      </c>
      <c r="L3218" s="115" t="str">
        <f>INDEX(Modelo!$A$9:$D$89,MATCH(DataBase!$J3218,Modelo!$A$9:$A$89,0),MATCH(DataBase!L$1,Modelo!$A$9:$D$9,0))</f>
        <v>Impacto ambiental</v>
      </c>
      <c r="M3218" s="115" t="str">
        <f>INDEX(Modelo!$A$9:$D$89,MATCH(DataBase!$J3218,Modelo!$A$9:$A$89,0),MATCH(DataBase!M$1,Modelo!$A$9:$D$9,0))</f>
        <v>Pilar 2</v>
      </c>
      <c r="N3218" s="115" t="str">
        <f>INDEX(Modelo!$A$9:$D$89,MATCH(DataBase!$J3218,Modelo!$A$9:$A$89,0),MATCH(DataBase!N$1,Modelo!$A$9:$D$9,0))</f>
        <v>boolean</v>
      </c>
      <c r="O3218" s="115" t="b">
        <f t="array" ref="O3218">IF(N3218="negativo",INDEX($AD$3:$AG$51,MATCH(1,($B3218=$AD$3:$AD$51)*($J3218=$AE$3:$AE$51),0),3),IF(N3218="positivo",INDEX($AD$55:$AG$109,MATCH(1,($B3218=$AD$55:$AD$109)*($J3218=$AE$55:$AE$109),0),3)))</f>
        <v>0</v>
      </c>
      <c r="P3218" s="115" t="b">
        <f t="array" ref="P3218">IF(N3218="negativo",INDEX($AD$3:$AG$51,MATCH(1,($B3218=$AD$3:$AD$51)*($J3218=$AE$3:$AE$51),0),4),IF(N3218="positivo",INDEX($AD$55:$AG$109,MATCH(1,($B3218=$AD$55:$AD$109)*($J3218=$AE$55:$AE$109),0),4)))</f>
        <v>0</v>
      </c>
      <c r="Q3218" s="115" t="str">
        <f>VLOOKUP(M3218,Modelo!$A$2:$C$7,2,0)</f>
        <v>Acción Climática y Energía</v>
      </c>
      <c r="R3218" s="118">
        <f t="array" ref="R3218">INDEX(Modelo!$F$1:$H$37,MATCH(1,(DataBase!Q3218=Modelo!$G$1:$G$37)*(DataBase!B3218=Modelo!$F$1:$F$37),0),3)</f>
        <v>0.21052631578947367</v>
      </c>
      <c r="S3218" s="115">
        <f t="shared" si="102"/>
        <v>100</v>
      </c>
      <c r="T3218" s="115">
        <f t="shared" si="103"/>
        <v>21.052631578947366</v>
      </c>
    </row>
    <row r="3219" spans="1:20" x14ac:dyDescent="0.3">
      <c r="A3219" s="115" t="s">
        <v>134</v>
      </c>
      <c r="B3219" s="115" t="s">
        <v>84</v>
      </c>
      <c r="C3219" s="115" t="s">
        <v>103</v>
      </c>
      <c r="D3219" s="115" t="s">
        <v>86</v>
      </c>
      <c r="E3219" s="115" t="s">
        <v>87</v>
      </c>
      <c r="F3219" s="115" t="s">
        <v>87</v>
      </c>
      <c r="G3219" s="115">
        <v>2001</v>
      </c>
      <c r="H3219" s="115" t="s">
        <v>125</v>
      </c>
      <c r="I3219" s="115">
        <v>6.5475670460000002</v>
      </c>
      <c r="J3219" s="115" t="s">
        <v>31</v>
      </c>
      <c r="K3219" s="115" t="str">
        <f>INDEX(DatosProcesados!$A$1:$BF$101,MATCH(DataBase!A3219,DatosProcesados!$A$1:$A$101,0),MATCH(DataBase!J3219,DatosProcesados!$A$1:$BF$1,0))</f>
        <v>Si</v>
      </c>
      <c r="L3219" s="115" t="str">
        <f>INDEX(Modelo!$A$9:$D$89,MATCH(DataBase!$J3219,Modelo!$A$9:$A$89,0),MATCH(DataBase!L$1,Modelo!$A$9:$D$9,0))</f>
        <v>Impacto ambiental</v>
      </c>
      <c r="M3219" s="115" t="str">
        <f>INDEX(Modelo!$A$9:$D$89,MATCH(DataBase!$J3219,Modelo!$A$9:$A$89,0),MATCH(DataBase!M$1,Modelo!$A$9:$D$9,0))</f>
        <v>Pilar 2</v>
      </c>
      <c r="N3219" s="115" t="str">
        <f>INDEX(Modelo!$A$9:$D$89,MATCH(DataBase!$J3219,Modelo!$A$9:$A$89,0),MATCH(DataBase!N$1,Modelo!$A$9:$D$9,0))</f>
        <v>boolean</v>
      </c>
      <c r="O3219" s="115" t="b">
        <f t="array" ref="O3219">IF(N3219="negativo",INDEX($AD$3:$AG$51,MATCH(1,($B3219=$AD$3:$AD$51)*($J3219=$AE$3:$AE$51),0),3),IF(N3219="positivo",INDEX($AD$55:$AG$109,MATCH(1,($B3219=$AD$55:$AD$109)*($J3219=$AE$55:$AE$109),0),3)))</f>
        <v>0</v>
      </c>
      <c r="P3219" s="115" t="b">
        <f t="array" ref="P3219">IF(N3219="negativo",INDEX($AD$3:$AG$51,MATCH(1,($B3219=$AD$3:$AD$51)*($J3219=$AE$3:$AE$51),0),4),IF(N3219="positivo",INDEX($AD$55:$AG$109,MATCH(1,($B3219=$AD$55:$AD$109)*($J3219=$AE$55:$AE$109),0),4)))</f>
        <v>0</v>
      </c>
      <c r="Q3219" s="115" t="str">
        <f>VLOOKUP(M3219,Modelo!$A$2:$C$7,2,0)</f>
        <v>Acción Climática y Energía</v>
      </c>
      <c r="R3219" s="118">
        <f t="array" ref="R3219">INDEX(Modelo!$F$1:$H$37,MATCH(1,(DataBase!Q3219=Modelo!$G$1:$G$37)*(DataBase!B3219=Modelo!$F$1:$F$37),0),3)</f>
        <v>0.11764705882352941</v>
      </c>
      <c r="S3219" s="115">
        <f t="shared" si="102"/>
        <v>100</v>
      </c>
      <c r="T3219" s="115">
        <f t="shared" si="103"/>
        <v>11.76470588235294</v>
      </c>
    </row>
    <row r="3220" spans="1:20" x14ac:dyDescent="0.3">
      <c r="A3220" s="115" t="s">
        <v>290</v>
      </c>
      <c r="B3220" s="115" t="s">
        <v>216</v>
      </c>
      <c r="C3220" s="115" t="s">
        <v>103</v>
      </c>
      <c r="D3220" s="115" t="s">
        <v>86</v>
      </c>
      <c r="E3220" s="115" t="s">
        <v>87</v>
      </c>
      <c r="F3220" s="115" t="s">
        <v>87</v>
      </c>
      <c r="G3220" s="115">
        <v>1934</v>
      </c>
      <c r="H3220" s="115" t="s">
        <v>125</v>
      </c>
      <c r="I3220" s="115">
        <v>1.84479215</v>
      </c>
      <c r="J3220" s="115" t="s">
        <v>31</v>
      </c>
      <c r="K3220" s="115" t="str">
        <f>INDEX(DatosProcesados!$A$1:$BF$101,MATCH(DataBase!A3220,DatosProcesados!$A$1:$A$101,0),MATCH(DataBase!J3220,DatosProcesados!$A$1:$BF$1,0))</f>
        <v>Si</v>
      </c>
      <c r="L3220" s="115" t="str">
        <f>INDEX(Modelo!$A$9:$D$89,MATCH(DataBase!$J3220,Modelo!$A$9:$A$89,0),MATCH(DataBase!L$1,Modelo!$A$9:$D$9,0))</f>
        <v>Impacto ambiental</v>
      </c>
      <c r="M3220" s="115" t="str">
        <f>INDEX(Modelo!$A$9:$D$89,MATCH(DataBase!$J3220,Modelo!$A$9:$A$89,0),MATCH(DataBase!M$1,Modelo!$A$9:$D$9,0))</f>
        <v>Pilar 2</v>
      </c>
      <c r="N3220" s="115" t="str">
        <f>INDEX(Modelo!$A$9:$D$89,MATCH(DataBase!$J3220,Modelo!$A$9:$A$89,0),MATCH(DataBase!N$1,Modelo!$A$9:$D$9,0))</f>
        <v>boolean</v>
      </c>
      <c r="O3220" s="115" t="b">
        <f t="array" ref="O3220">IF(N3220="negativo",INDEX($AD$3:$AG$51,MATCH(1,($B3220=$AD$3:$AD$51)*($J3220=$AE$3:$AE$51),0),3),IF(N3220="positivo",INDEX($AD$55:$AG$109,MATCH(1,($B3220=$AD$55:$AD$109)*($J3220=$AE$55:$AE$109),0),3)))</f>
        <v>0</v>
      </c>
      <c r="P3220" s="115" t="b">
        <f t="array" ref="P3220">IF(N3220="negativo",INDEX($AD$3:$AG$51,MATCH(1,($B3220=$AD$3:$AD$51)*($J3220=$AE$3:$AE$51),0),4),IF(N3220="positivo",INDEX($AD$55:$AG$109,MATCH(1,($B3220=$AD$55:$AD$109)*($J3220=$AE$55:$AE$109),0),4)))</f>
        <v>0</v>
      </c>
      <c r="Q3220" s="115" t="str">
        <f>VLOOKUP(M3220,Modelo!$A$2:$C$7,2,0)</f>
        <v>Acción Climática y Energía</v>
      </c>
      <c r="R3220" s="118">
        <f t="array" ref="R3220">INDEX(Modelo!$F$1:$H$37,MATCH(1,(DataBase!Q3220=Modelo!$G$1:$G$37)*(DataBase!B3220=Modelo!$F$1:$F$37),0),3)</f>
        <v>0.21052631578947367</v>
      </c>
      <c r="S3220" s="115">
        <f t="shared" si="102"/>
        <v>100</v>
      </c>
      <c r="T3220" s="115">
        <f t="shared" si="103"/>
        <v>21.052631578947366</v>
      </c>
    </row>
    <row r="3221" spans="1:20" x14ac:dyDescent="0.3">
      <c r="A3221" s="115" t="s">
        <v>346</v>
      </c>
      <c r="B3221" s="115" t="s">
        <v>313</v>
      </c>
      <c r="C3221" s="115" t="s">
        <v>103</v>
      </c>
      <c r="D3221" s="115" t="s">
        <v>87</v>
      </c>
      <c r="E3221" s="115" t="s">
        <v>87</v>
      </c>
      <c r="F3221" s="115" t="s">
        <v>87</v>
      </c>
      <c r="G3221" s="115">
        <v>1960</v>
      </c>
      <c r="H3221" s="115" t="s">
        <v>177</v>
      </c>
      <c r="I3221" s="115">
        <v>4.2128666020000001</v>
      </c>
      <c r="J3221" s="115" t="s">
        <v>31</v>
      </c>
      <c r="K3221" s="115" t="str">
        <f>INDEX(DatosProcesados!$A$1:$BF$101,MATCH(DataBase!A3221,DatosProcesados!$A$1:$A$101,0),MATCH(DataBase!J3221,DatosProcesados!$A$1:$BF$1,0))</f>
        <v>Si</v>
      </c>
      <c r="L3221" s="115" t="str">
        <f>INDEX(Modelo!$A$9:$D$89,MATCH(DataBase!$J3221,Modelo!$A$9:$A$89,0),MATCH(DataBase!L$1,Modelo!$A$9:$D$9,0))</f>
        <v>Impacto ambiental</v>
      </c>
      <c r="M3221" s="115" t="str">
        <f>INDEX(Modelo!$A$9:$D$89,MATCH(DataBase!$J3221,Modelo!$A$9:$A$89,0),MATCH(DataBase!M$1,Modelo!$A$9:$D$9,0))</f>
        <v>Pilar 2</v>
      </c>
      <c r="N3221" s="115" t="str">
        <f>INDEX(Modelo!$A$9:$D$89,MATCH(DataBase!$J3221,Modelo!$A$9:$A$89,0),MATCH(DataBase!N$1,Modelo!$A$9:$D$9,0))</f>
        <v>boolean</v>
      </c>
      <c r="O3221" s="115" t="b">
        <f t="array" ref="O3221">IF(N3221="negativo",INDEX($AD$3:$AG$51,MATCH(1,($B3221=$AD$3:$AD$51)*($J3221=$AE$3:$AE$51),0),3),IF(N3221="positivo",INDEX($AD$55:$AG$109,MATCH(1,($B3221=$AD$55:$AD$109)*($J3221=$AE$55:$AE$109),0),3)))</f>
        <v>0</v>
      </c>
      <c r="P3221" s="115" t="b">
        <f t="array" ref="P3221">IF(N3221="negativo",INDEX($AD$3:$AG$51,MATCH(1,($B3221=$AD$3:$AD$51)*($J3221=$AE$3:$AE$51),0),4),IF(N3221="positivo",INDEX($AD$55:$AG$109,MATCH(1,($B3221=$AD$55:$AD$109)*($J3221=$AE$55:$AE$109),0),4)))</f>
        <v>0</v>
      </c>
      <c r="Q3221" s="115" t="str">
        <f>VLOOKUP(M3221,Modelo!$A$2:$C$7,2,0)</f>
        <v>Acción Climática y Energía</v>
      </c>
      <c r="R3221" s="118">
        <f t="array" ref="R3221">INDEX(Modelo!$F$1:$H$37,MATCH(1,(DataBase!Q3221=Modelo!$G$1:$G$37)*(DataBase!B3221=Modelo!$F$1:$F$37),0),3)</f>
        <v>0.17647058823529413</v>
      </c>
      <c r="S3221" s="115">
        <f t="shared" si="102"/>
        <v>100</v>
      </c>
      <c r="T3221" s="115">
        <f t="shared" si="103"/>
        <v>17.647058823529413</v>
      </c>
    </row>
    <row r="3222" spans="1:20" x14ac:dyDescent="0.3">
      <c r="A3222" s="115" t="s">
        <v>124</v>
      </c>
      <c r="B3222" s="115" t="s">
        <v>84</v>
      </c>
      <c r="C3222" s="115" t="s">
        <v>97</v>
      </c>
      <c r="D3222" s="115" t="s">
        <v>86</v>
      </c>
      <c r="E3222" s="115" t="s">
        <v>86</v>
      </c>
      <c r="F3222" s="115" t="s">
        <v>86</v>
      </c>
      <c r="G3222" s="115">
        <v>2012</v>
      </c>
      <c r="H3222" s="115" t="s">
        <v>125</v>
      </c>
      <c r="I3222" s="115">
        <v>9.9777362400000005</v>
      </c>
      <c r="J3222" s="115" t="s">
        <v>31</v>
      </c>
      <c r="K3222" s="115" t="str">
        <f>INDEX(DatosProcesados!$A$1:$BF$101,MATCH(DataBase!A3222,DatosProcesados!$A$1:$A$101,0),MATCH(DataBase!J3222,DatosProcesados!$A$1:$BF$1,0))</f>
        <v>Si</v>
      </c>
      <c r="L3222" s="115" t="str">
        <f>INDEX(Modelo!$A$9:$D$89,MATCH(DataBase!$J3222,Modelo!$A$9:$A$89,0),MATCH(DataBase!L$1,Modelo!$A$9:$D$9,0))</f>
        <v>Impacto ambiental</v>
      </c>
      <c r="M3222" s="115" t="str">
        <f>INDEX(Modelo!$A$9:$D$89,MATCH(DataBase!$J3222,Modelo!$A$9:$A$89,0),MATCH(DataBase!M$1,Modelo!$A$9:$D$9,0))</f>
        <v>Pilar 2</v>
      </c>
      <c r="N3222" s="115" t="str">
        <f>INDEX(Modelo!$A$9:$D$89,MATCH(DataBase!$J3222,Modelo!$A$9:$A$89,0),MATCH(DataBase!N$1,Modelo!$A$9:$D$9,0))</f>
        <v>boolean</v>
      </c>
      <c r="O3222" s="115" t="b">
        <f t="array" ref="O3222">IF(N3222="negativo",INDEX($AD$3:$AG$51,MATCH(1,($B3222=$AD$3:$AD$51)*($J3222=$AE$3:$AE$51),0),3),IF(N3222="positivo",INDEX($AD$55:$AG$109,MATCH(1,($B3222=$AD$55:$AD$109)*($J3222=$AE$55:$AE$109),0),3)))</f>
        <v>0</v>
      </c>
      <c r="P3222" s="115" t="b">
        <f t="array" ref="P3222">IF(N3222="negativo",INDEX($AD$3:$AG$51,MATCH(1,($B3222=$AD$3:$AD$51)*($J3222=$AE$3:$AE$51),0),4),IF(N3222="positivo",INDEX($AD$55:$AG$109,MATCH(1,($B3222=$AD$55:$AD$109)*($J3222=$AE$55:$AE$109),0),4)))</f>
        <v>0</v>
      </c>
      <c r="Q3222" s="115" t="str">
        <f>VLOOKUP(M3222,Modelo!$A$2:$C$7,2,0)</f>
        <v>Acción Climática y Energía</v>
      </c>
      <c r="R3222" s="118">
        <f t="array" ref="R3222">INDEX(Modelo!$F$1:$H$37,MATCH(1,(DataBase!Q3222=Modelo!$G$1:$G$37)*(DataBase!B3222=Modelo!$F$1:$F$37),0),3)</f>
        <v>0.11764705882352941</v>
      </c>
      <c r="S3222" s="115">
        <f t="shared" si="102"/>
        <v>100</v>
      </c>
      <c r="T3222" s="115">
        <f t="shared" si="103"/>
        <v>11.76470588235294</v>
      </c>
    </row>
    <row r="3223" spans="1:20" x14ac:dyDescent="0.3">
      <c r="A3223" s="115" t="s">
        <v>414</v>
      </c>
      <c r="B3223" s="115" t="s">
        <v>407</v>
      </c>
      <c r="C3223" s="115" t="s">
        <v>103</v>
      </c>
      <c r="D3223" s="115" t="s">
        <v>86</v>
      </c>
      <c r="E3223" s="115" t="s">
        <v>86</v>
      </c>
      <c r="F3223" s="115" t="s">
        <v>87</v>
      </c>
      <c r="G3223" s="115">
        <v>1976</v>
      </c>
      <c r="H3223" s="115" t="s">
        <v>415</v>
      </c>
      <c r="I3223" s="115">
        <v>6.0471020830000004</v>
      </c>
      <c r="J3223" s="115" t="s">
        <v>31</v>
      </c>
      <c r="K3223" s="115" t="str">
        <f>INDEX(DatosProcesados!$A$1:$BF$101,MATCH(DataBase!A3223,DatosProcesados!$A$1:$A$101,0),MATCH(DataBase!J3223,DatosProcesados!$A$1:$BF$1,0))</f>
        <v>Si</v>
      </c>
      <c r="L3223" s="115" t="str">
        <f>INDEX(Modelo!$A$9:$D$89,MATCH(DataBase!$J3223,Modelo!$A$9:$A$89,0),MATCH(DataBase!L$1,Modelo!$A$9:$D$9,0))</f>
        <v>Impacto ambiental</v>
      </c>
      <c r="M3223" s="115" t="str">
        <f>INDEX(Modelo!$A$9:$D$89,MATCH(DataBase!$J3223,Modelo!$A$9:$A$89,0),MATCH(DataBase!M$1,Modelo!$A$9:$D$9,0))</f>
        <v>Pilar 2</v>
      </c>
      <c r="N3223" s="115" t="str">
        <f>INDEX(Modelo!$A$9:$D$89,MATCH(DataBase!$J3223,Modelo!$A$9:$A$89,0),MATCH(DataBase!N$1,Modelo!$A$9:$D$9,0))</f>
        <v>boolean</v>
      </c>
      <c r="O3223" s="115" t="b">
        <f t="array" ref="O3223">IF(N3223="negativo",INDEX($AD$3:$AG$51,MATCH(1,($B3223=$AD$3:$AD$51)*($J3223=$AE$3:$AE$51),0),3),IF(N3223="positivo",INDEX($AD$55:$AG$109,MATCH(1,($B3223=$AD$55:$AD$109)*($J3223=$AE$55:$AE$109),0),3)))</f>
        <v>0</v>
      </c>
      <c r="P3223" s="115" t="b">
        <f t="array" ref="P3223">IF(N3223="negativo",INDEX($AD$3:$AG$51,MATCH(1,($B3223=$AD$3:$AD$51)*($J3223=$AE$3:$AE$51),0),4),IF(N3223="positivo",INDEX($AD$55:$AG$109,MATCH(1,($B3223=$AD$55:$AD$109)*($J3223=$AE$55:$AE$109),0),4)))</f>
        <v>0</v>
      </c>
      <c r="Q3223" s="115" t="str">
        <f>VLOOKUP(M3223,Modelo!$A$2:$C$7,2,0)</f>
        <v>Acción Climática y Energía</v>
      </c>
      <c r="R3223" s="118">
        <f t="array" ref="R3223">INDEX(Modelo!$F$1:$H$37,MATCH(1,(DataBase!Q3223=Modelo!$G$1:$G$37)*(DataBase!B3223=Modelo!$F$1:$F$37),0),3)</f>
        <v>0.19230769230769232</v>
      </c>
      <c r="S3223" s="115">
        <f t="shared" si="102"/>
        <v>100</v>
      </c>
      <c r="T3223" s="115">
        <f t="shared" si="103"/>
        <v>19.230769230769234</v>
      </c>
    </row>
    <row r="3224" spans="1:20" x14ac:dyDescent="0.3">
      <c r="A3224" s="115" t="s">
        <v>337</v>
      </c>
      <c r="B3224" s="115" t="s">
        <v>313</v>
      </c>
      <c r="C3224" s="115" t="s">
        <v>103</v>
      </c>
      <c r="D3224" s="115" t="s">
        <v>86</v>
      </c>
      <c r="E3224" s="115" t="s">
        <v>86</v>
      </c>
      <c r="F3224" s="115" t="s">
        <v>87</v>
      </c>
      <c r="G3224" s="115">
        <v>1879</v>
      </c>
      <c r="H3224" s="115" t="s">
        <v>244</v>
      </c>
      <c r="I3224" s="115">
        <v>5.8689859999999996</v>
      </c>
      <c r="J3224" s="115" t="s">
        <v>31</v>
      </c>
      <c r="K3224" s="115" t="str">
        <f>INDEX(DatosProcesados!$A$1:$BF$101,MATCH(DataBase!A3224,DatosProcesados!$A$1:$A$101,0),MATCH(DataBase!J3224,DatosProcesados!$A$1:$BF$1,0))</f>
        <v>No</v>
      </c>
      <c r="L3224" s="115" t="str">
        <f>INDEX(Modelo!$A$9:$D$89,MATCH(DataBase!$J3224,Modelo!$A$9:$A$89,0),MATCH(DataBase!L$1,Modelo!$A$9:$D$9,0))</f>
        <v>Impacto ambiental</v>
      </c>
      <c r="M3224" s="115" t="str">
        <f>INDEX(Modelo!$A$9:$D$89,MATCH(DataBase!$J3224,Modelo!$A$9:$A$89,0),MATCH(DataBase!M$1,Modelo!$A$9:$D$9,0))</f>
        <v>Pilar 2</v>
      </c>
      <c r="N3224" s="115" t="str">
        <f>INDEX(Modelo!$A$9:$D$89,MATCH(DataBase!$J3224,Modelo!$A$9:$A$89,0),MATCH(DataBase!N$1,Modelo!$A$9:$D$9,0))</f>
        <v>boolean</v>
      </c>
      <c r="O3224" s="115" t="b">
        <f t="array" ref="O3224">IF(N3224="negativo",INDEX($AD$3:$AG$51,MATCH(1,($B3224=$AD$3:$AD$51)*($J3224=$AE$3:$AE$51),0),3),IF(N3224="positivo",INDEX($AD$55:$AG$109,MATCH(1,($B3224=$AD$55:$AD$109)*($J3224=$AE$55:$AE$109),0),3)))</f>
        <v>0</v>
      </c>
      <c r="P3224" s="115" t="b">
        <f t="array" ref="P3224">IF(N3224="negativo",INDEX($AD$3:$AG$51,MATCH(1,($B3224=$AD$3:$AD$51)*($J3224=$AE$3:$AE$51),0),4),IF(N3224="positivo",INDEX($AD$55:$AG$109,MATCH(1,($B3224=$AD$55:$AD$109)*($J3224=$AE$55:$AE$109),0),4)))</f>
        <v>0</v>
      </c>
      <c r="Q3224" s="115" t="str">
        <f>VLOOKUP(M3224,Modelo!$A$2:$C$7,2,0)</f>
        <v>Acción Climática y Energía</v>
      </c>
      <c r="R3224" s="118">
        <f t="array" ref="R3224">INDEX(Modelo!$F$1:$H$37,MATCH(1,(DataBase!Q3224=Modelo!$G$1:$G$37)*(DataBase!B3224=Modelo!$F$1:$F$37),0),3)</f>
        <v>0.17647058823529413</v>
      </c>
      <c r="S3224" s="115">
        <f t="shared" si="102"/>
        <v>0</v>
      </c>
      <c r="T3224" s="115">
        <f t="shared" si="103"/>
        <v>0</v>
      </c>
    </row>
    <row r="3225" spans="1:20" x14ac:dyDescent="0.3">
      <c r="A3225" s="115" t="s">
        <v>373</v>
      </c>
      <c r="B3225" s="115" t="s">
        <v>313</v>
      </c>
      <c r="C3225" s="115" t="s">
        <v>103</v>
      </c>
      <c r="D3225" s="115" t="s">
        <v>87</v>
      </c>
      <c r="E3225" s="115" t="s">
        <v>86</v>
      </c>
      <c r="F3225" s="115" t="s">
        <v>86</v>
      </c>
      <c r="G3225" s="115">
        <v>1997</v>
      </c>
      <c r="H3225" s="115" t="s">
        <v>125</v>
      </c>
      <c r="I3225" s="115">
        <v>1.9766409730000001</v>
      </c>
      <c r="J3225" s="115" t="s">
        <v>31</v>
      </c>
      <c r="K3225" s="115">
        <f>INDEX(DatosProcesados!$A$1:$BF$101,MATCH(DataBase!A3225,DatosProcesados!$A$1:$A$101,0),MATCH(DataBase!J3225,DatosProcesados!$A$1:$BF$1,0))</f>
        <v>0</v>
      </c>
      <c r="L3225" s="115" t="str">
        <f>INDEX(Modelo!$A$9:$D$89,MATCH(DataBase!$J3225,Modelo!$A$9:$A$89,0),MATCH(DataBase!L$1,Modelo!$A$9:$D$9,0))</f>
        <v>Impacto ambiental</v>
      </c>
      <c r="M3225" s="115" t="str">
        <f>INDEX(Modelo!$A$9:$D$89,MATCH(DataBase!$J3225,Modelo!$A$9:$A$89,0),MATCH(DataBase!M$1,Modelo!$A$9:$D$9,0))</f>
        <v>Pilar 2</v>
      </c>
      <c r="N3225" s="115" t="str">
        <f>INDEX(Modelo!$A$9:$D$89,MATCH(DataBase!$J3225,Modelo!$A$9:$A$89,0),MATCH(DataBase!N$1,Modelo!$A$9:$D$9,0))</f>
        <v>boolean</v>
      </c>
      <c r="O3225" s="115" t="b">
        <f t="array" ref="O3225">IF(N3225="negativo",INDEX($AD$3:$AG$51,MATCH(1,($B3225=$AD$3:$AD$51)*($J3225=$AE$3:$AE$51),0),3),IF(N3225="positivo",INDEX($AD$55:$AG$109,MATCH(1,($B3225=$AD$55:$AD$109)*($J3225=$AE$55:$AE$109),0),3)))</f>
        <v>0</v>
      </c>
      <c r="P3225" s="115" t="b">
        <f t="array" ref="P3225">IF(N3225="negativo",INDEX($AD$3:$AG$51,MATCH(1,($B3225=$AD$3:$AD$51)*($J3225=$AE$3:$AE$51),0),4),IF(N3225="positivo",INDEX($AD$55:$AG$109,MATCH(1,($B3225=$AD$55:$AD$109)*($J3225=$AE$55:$AE$109),0),4)))</f>
        <v>0</v>
      </c>
      <c r="Q3225" s="115" t="str">
        <f>VLOOKUP(M3225,Modelo!$A$2:$C$7,2,0)</f>
        <v>Acción Climática y Energía</v>
      </c>
      <c r="R3225" s="118">
        <f t="array" ref="R3225">INDEX(Modelo!$F$1:$H$37,MATCH(1,(DataBase!Q3225=Modelo!$G$1:$G$37)*(DataBase!B3225=Modelo!$F$1:$F$37),0),3)</f>
        <v>0.17647058823529413</v>
      </c>
      <c r="S3225" s="115">
        <f t="shared" si="102"/>
        <v>0</v>
      </c>
      <c r="T3225" s="115">
        <f t="shared" si="103"/>
        <v>0</v>
      </c>
    </row>
    <row r="3226" spans="1:20" x14ac:dyDescent="0.3">
      <c r="A3226" s="115" t="s">
        <v>102</v>
      </c>
      <c r="B3226" s="115" t="s">
        <v>84</v>
      </c>
      <c r="C3226" s="115" t="s">
        <v>103</v>
      </c>
      <c r="D3226" s="115" t="s">
        <v>86</v>
      </c>
      <c r="E3226" s="115" t="s">
        <v>86</v>
      </c>
      <c r="F3226" s="115" t="s">
        <v>87</v>
      </c>
      <c r="G3226" s="115">
        <v>2003</v>
      </c>
      <c r="H3226" s="115" t="s">
        <v>104</v>
      </c>
      <c r="I3226" s="115">
        <v>15.602099798999999</v>
      </c>
      <c r="J3226" s="115" t="s">
        <v>31</v>
      </c>
      <c r="K3226" s="115" t="str">
        <f>INDEX(DatosProcesados!$A$1:$BF$101,MATCH(DataBase!A3226,DatosProcesados!$A$1:$A$101,0),MATCH(DataBase!J3226,DatosProcesados!$A$1:$BF$1,0))</f>
        <v>Si</v>
      </c>
      <c r="L3226" s="115" t="str">
        <f>INDEX(Modelo!$A$9:$D$89,MATCH(DataBase!$J3226,Modelo!$A$9:$A$89,0),MATCH(DataBase!L$1,Modelo!$A$9:$D$9,0))</f>
        <v>Impacto ambiental</v>
      </c>
      <c r="M3226" s="115" t="str">
        <f>INDEX(Modelo!$A$9:$D$89,MATCH(DataBase!$J3226,Modelo!$A$9:$A$89,0),MATCH(DataBase!M$1,Modelo!$A$9:$D$9,0))</f>
        <v>Pilar 2</v>
      </c>
      <c r="N3226" s="115" t="str">
        <f>INDEX(Modelo!$A$9:$D$89,MATCH(DataBase!$J3226,Modelo!$A$9:$A$89,0),MATCH(DataBase!N$1,Modelo!$A$9:$D$9,0))</f>
        <v>boolean</v>
      </c>
      <c r="O3226" s="115" t="b">
        <f t="array" ref="O3226">IF(N3226="negativo",INDEX($AD$3:$AG$51,MATCH(1,($B3226=$AD$3:$AD$51)*($J3226=$AE$3:$AE$51),0),3),IF(N3226="positivo",INDEX($AD$55:$AG$109,MATCH(1,($B3226=$AD$55:$AD$109)*($J3226=$AE$55:$AE$109),0),3)))</f>
        <v>0</v>
      </c>
      <c r="P3226" s="115" t="b">
        <f t="array" ref="P3226">IF(N3226="negativo",INDEX($AD$3:$AG$51,MATCH(1,($B3226=$AD$3:$AD$51)*($J3226=$AE$3:$AE$51),0),4),IF(N3226="positivo",INDEX($AD$55:$AG$109,MATCH(1,($B3226=$AD$55:$AD$109)*($J3226=$AE$55:$AE$109),0),4)))</f>
        <v>0</v>
      </c>
      <c r="Q3226" s="115" t="str">
        <f>VLOOKUP(M3226,Modelo!$A$2:$C$7,2,0)</f>
        <v>Acción Climática y Energía</v>
      </c>
      <c r="R3226" s="118">
        <f t="array" ref="R3226">INDEX(Modelo!$F$1:$H$37,MATCH(1,(DataBase!Q3226=Modelo!$G$1:$G$37)*(DataBase!B3226=Modelo!$F$1:$F$37),0),3)</f>
        <v>0.11764705882352941</v>
      </c>
      <c r="S3226" s="115">
        <f t="shared" si="102"/>
        <v>100</v>
      </c>
      <c r="T3226" s="115">
        <f t="shared" si="103"/>
        <v>11.76470588235294</v>
      </c>
    </row>
    <row r="3227" spans="1:20" x14ac:dyDescent="0.3">
      <c r="A3227" s="115" t="s">
        <v>228</v>
      </c>
      <c r="B3227" s="115" t="s">
        <v>216</v>
      </c>
      <c r="C3227" s="115" t="s">
        <v>97</v>
      </c>
      <c r="D3227" s="115" t="s">
        <v>86</v>
      </c>
      <c r="E3227" s="115" t="s">
        <v>87</v>
      </c>
      <c r="F3227" s="115" t="s">
        <v>87</v>
      </c>
      <c r="G3227" s="115">
        <v>1991</v>
      </c>
      <c r="H3227" s="115" t="s">
        <v>229</v>
      </c>
      <c r="I3227" s="115">
        <v>5.1614047279999999</v>
      </c>
      <c r="J3227" s="115" t="s">
        <v>31</v>
      </c>
      <c r="K3227" s="115" t="str">
        <f>INDEX(DatosProcesados!$A$1:$BF$101,MATCH(DataBase!A3227,DatosProcesados!$A$1:$A$101,0),MATCH(DataBase!J3227,DatosProcesados!$A$1:$BF$1,0))</f>
        <v>Si</v>
      </c>
      <c r="L3227" s="115" t="str">
        <f>INDEX(Modelo!$A$9:$D$89,MATCH(DataBase!$J3227,Modelo!$A$9:$A$89,0),MATCH(DataBase!L$1,Modelo!$A$9:$D$9,0))</f>
        <v>Impacto ambiental</v>
      </c>
      <c r="M3227" s="115" t="str">
        <f>INDEX(Modelo!$A$9:$D$89,MATCH(DataBase!$J3227,Modelo!$A$9:$A$89,0),MATCH(DataBase!M$1,Modelo!$A$9:$D$9,0))</f>
        <v>Pilar 2</v>
      </c>
      <c r="N3227" s="115" t="str">
        <f>INDEX(Modelo!$A$9:$D$89,MATCH(DataBase!$J3227,Modelo!$A$9:$A$89,0),MATCH(DataBase!N$1,Modelo!$A$9:$D$9,0))</f>
        <v>boolean</v>
      </c>
      <c r="O3227" s="115" t="b">
        <f t="array" ref="O3227">IF(N3227="negativo",INDEX($AD$3:$AG$51,MATCH(1,($B3227=$AD$3:$AD$51)*($J3227=$AE$3:$AE$51),0),3),IF(N3227="positivo",INDEX($AD$55:$AG$109,MATCH(1,($B3227=$AD$55:$AD$109)*($J3227=$AE$55:$AE$109),0),3)))</f>
        <v>0</v>
      </c>
      <c r="P3227" s="115" t="b">
        <f t="array" ref="P3227">IF(N3227="negativo",INDEX($AD$3:$AG$51,MATCH(1,($B3227=$AD$3:$AD$51)*($J3227=$AE$3:$AE$51),0),4),IF(N3227="positivo",INDEX($AD$55:$AG$109,MATCH(1,($B3227=$AD$55:$AD$109)*($J3227=$AE$55:$AE$109),0),4)))</f>
        <v>0</v>
      </c>
      <c r="Q3227" s="115" t="str">
        <f>VLOOKUP(M3227,Modelo!$A$2:$C$7,2,0)</f>
        <v>Acción Climática y Energía</v>
      </c>
      <c r="R3227" s="118">
        <f t="array" ref="R3227">INDEX(Modelo!$F$1:$H$37,MATCH(1,(DataBase!Q3227=Modelo!$G$1:$G$37)*(DataBase!B3227=Modelo!$F$1:$F$37),0),3)</f>
        <v>0.21052631578947367</v>
      </c>
      <c r="S3227" s="115">
        <f t="shared" si="102"/>
        <v>100</v>
      </c>
      <c r="T3227" s="115">
        <f t="shared" si="103"/>
        <v>21.052631578947366</v>
      </c>
    </row>
    <row r="3228" spans="1:20" x14ac:dyDescent="0.3">
      <c r="A3228" s="115" t="s">
        <v>261</v>
      </c>
      <c r="B3228" s="115" t="s">
        <v>216</v>
      </c>
      <c r="C3228" s="115" t="s">
        <v>103</v>
      </c>
      <c r="D3228" s="115" t="s">
        <v>86</v>
      </c>
      <c r="E3228" s="115" t="s">
        <v>87</v>
      </c>
      <c r="F3228" s="115" t="s">
        <v>87</v>
      </c>
      <c r="G3228" s="115">
        <v>1806</v>
      </c>
      <c r="H3228" s="115" t="s">
        <v>244</v>
      </c>
      <c r="I3228" s="115">
        <v>2.382092359</v>
      </c>
      <c r="J3228" s="115" t="s">
        <v>31</v>
      </c>
      <c r="K3228" s="115" t="str">
        <f>INDEX(DatosProcesados!$A$1:$BF$101,MATCH(DataBase!A3228,DatosProcesados!$A$1:$A$101,0),MATCH(DataBase!J3228,DatosProcesados!$A$1:$BF$1,0))</f>
        <v>Si</v>
      </c>
      <c r="L3228" s="115" t="str">
        <f>INDEX(Modelo!$A$9:$D$89,MATCH(DataBase!$J3228,Modelo!$A$9:$A$89,0),MATCH(DataBase!L$1,Modelo!$A$9:$D$9,0))</f>
        <v>Impacto ambiental</v>
      </c>
      <c r="M3228" s="115" t="str">
        <f>INDEX(Modelo!$A$9:$D$89,MATCH(DataBase!$J3228,Modelo!$A$9:$A$89,0),MATCH(DataBase!M$1,Modelo!$A$9:$D$9,0))</f>
        <v>Pilar 2</v>
      </c>
      <c r="N3228" s="115" t="str">
        <f>INDEX(Modelo!$A$9:$D$89,MATCH(DataBase!$J3228,Modelo!$A$9:$A$89,0),MATCH(DataBase!N$1,Modelo!$A$9:$D$9,0))</f>
        <v>boolean</v>
      </c>
      <c r="O3228" s="115" t="b">
        <f t="array" ref="O3228">IF(N3228="negativo",INDEX($AD$3:$AG$51,MATCH(1,($B3228=$AD$3:$AD$51)*($J3228=$AE$3:$AE$51),0),3),IF(N3228="positivo",INDEX($AD$55:$AG$109,MATCH(1,($B3228=$AD$55:$AD$109)*($J3228=$AE$55:$AE$109),0),3)))</f>
        <v>0</v>
      </c>
      <c r="P3228" s="115" t="b">
        <f t="array" ref="P3228">IF(N3228="negativo",INDEX($AD$3:$AG$51,MATCH(1,($B3228=$AD$3:$AD$51)*($J3228=$AE$3:$AE$51),0),4),IF(N3228="positivo",INDEX($AD$55:$AG$109,MATCH(1,($B3228=$AD$55:$AD$109)*($J3228=$AE$55:$AE$109),0),4)))</f>
        <v>0</v>
      </c>
      <c r="Q3228" s="115" t="str">
        <f>VLOOKUP(M3228,Modelo!$A$2:$C$7,2,0)</f>
        <v>Acción Climática y Energía</v>
      </c>
      <c r="R3228" s="118">
        <f t="array" ref="R3228">INDEX(Modelo!$F$1:$H$37,MATCH(1,(DataBase!Q3228=Modelo!$G$1:$G$37)*(DataBase!B3228=Modelo!$F$1:$F$37),0),3)</f>
        <v>0.21052631578947367</v>
      </c>
      <c r="S3228" s="115">
        <f t="shared" si="102"/>
        <v>100</v>
      </c>
      <c r="T3228" s="115">
        <f t="shared" si="103"/>
        <v>21.052631578947366</v>
      </c>
    </row>
    <row r="3229" spans="1:20" x14ac:dyDescent="0.3">
      <c r="A3229" s="115" t="s">
        <v>269</v>
      </c>
      <c r="B3229" s="115" t="s">
        <v>216</v>
      </c>
      <c r="C3229" s="115" t="s">
        <v>103</v>
      </c>
      <c r="D3229" s="115" t="s">
        <v>87</v>
      </c>
      <c r="E3229" s="115" t="s">
        <v>87</v>
      </c>
      <c r="F3229" s="115" t="s">
        <v>87</v>
      </c>
      <c r="G3229" s="115">
        <v>1932</v>
      </c>
      <c r="H3229" s="115" t="s">
        <v>125</v>
      </c>
      <c r="I3229" s="115">
        <v>2.1928266769999998</v>
      </c>
      <c r="J3229" s="115" t="s">
        <v>31</v>
      </c>
      <c r="K3229" s="115" t="str">
        <f>INDEX(DatosProcesados!$A$1:$BF$101,MATCH(DataBase!A3229,DatosProcesados!$A$1:$A$101,0),MATCH(DataBase!J3229,DatosProcesados!$A$1:$BF$1,0))</f>
        <v>Si</v>
      </c>
      <c r="L3229" s="115" t="str">
        <f>INDEX(Modelo!$A$9:$D$89,MATCH(DataBase!$J3229,Modelo!$A$9:$A$89,0),MATCH(DataBase!L$1,Modelo!$A$9:$D$9,0))</f>
        <v>Impacto ambiental</v>
      </c>
      <c r="M3229" s="115" t="str">
        <f>INDEX(Modelo!$A$9:$D$89,MATCH(DataBase!$J3229,Modelo!$A$9:$A$89,0),MATCH(DataBase!M$1,Modelo!$A$9:$D$9,0))</f>
        <v>Pilar 2</v>
      </c>
      <c r="N3229" s="115" t="str">
        <f>INDEX(Modelo!$A$9:$D$89,MATCH(DataBase!$J3229,Modelo!$A$9:$A$89,0),MATCH(DataBase!N$1,Modelo!$A$9:$D$9,0))</f>
        <v>boolean</v>
      </c>
      <c r="O3229" s="115" t="b">
        <f t="array" ref="O3229">IF(N3229="negativo",INDEX($AD$3:$AG$51,MATCH(1,($B3229=$AD$3:$AD$51)*($J3229=$AE$3:$AE$51),0),3),IF(N3229="positivo",INDEX($AD$55:$AG$109,MATCH(1,($B3229=$AD$55:$AD$109)*($J3229=$AE$55:$AE$109),0),3)))</f>
        <v>0</v>
      </c>
      <c r="P3229" s="115" t="b">
        <f t="array" ref="P3229">IF(N3229="negativo",INDEX($AD$3:$AG$51,MATCH(1,($B3229=$AD$3:$AD$51)*($J3229=$AE$3:$AE$51),0),4),IF(N3229="positivo",INDEX($AD$55:$AG$109,MATCH(1,($B3229=$AD$55:$AD$109)*($J3229=$AE$55:$AE$109),0),4)))</f>
        <v>0</v>
      </c>
      <c r="Q3229" s="115" t="str">
        <f>VLOOKUP(M3229,Modelo!$A$2:$C$7,2,0)</f>
        <v>Acción Climática y Energía</v>
      </c>
      <c r="R3229" s="118">
        <f t="array" ref="R3229">INDEX(Modelo!$F$1:$H$37,MATCH(1,(DataBase!Q3229=Modelo!$G$1:$G$37)*(DataBase!B3229=Modelo!$F$1:$F$37),0),3)</f>
        <v>0.21052631578947367</v>
      </c>
      <c r="S3229" s="115">
        <f t="shared" si="102"/>
        <v>100</v>
      </c>
      <c r="T3229" s="115">
        <f t="shared" si="103"/>
        <v>21.052631578947366</v>
      </c>
    </row>
    <row r="3230" spans="1:20" x14ac:dyDescent="0.3">
      <c r="A3230" s="115" t="s">
        <v>285</v>
      </c>
      <c r="B3230" s="115" t="s">
        <v>216</v>
      </c>
      <c r="C3230" s="115" t="s">
        <v>103</v>
      </c>
      <c r="D3230" s="115" t="s">
        <v>86</v>
      </c>
      <c r="E3230" s="115" t="s">
        <v>86</v>
      </c>
      <c r="F3230" s="115" t="s">
        <v>86</v>
      </c>
      <c r="G3230" s="115">
        <v>1920</v>
      </c>
      <c r="H3230" s="115" t="s">
        <v>125</v>
      </c>
      <c r="I3230" s="115">
        <v>1.9433909700000001</v>
      </c>
      <c r="J3230" s="115" t="s">
        <v>31</v>
      </c>
      <c r="K3230" s="115" t="str">
        <f>INDEX(DatosProcesados!$A$1:$BF$101,MATCH(DataBase!A3230,DatosProcesados!$A$1:$A$101,0),MATCH(DataBase!J3230,DatosProcesados!$A$1:$BF$1,0))</f>
        <v>Si</v>
      </c>
      <c r="L3230" s="115" t="str">
        <f>INDEX(Modelo!$A$9:$D$89,MATCH(DataBase!$J3230,Modelo!$A$9:$A$89,0),MATCH(DataBase!L$1,Modelo!$A$9:$D$9,0))</f>
        <v>Impacto ambiental</v>
      </c>
      <c r="M3230" s="115" t="str">
        <f>INDEX(Modelo!$A$9:$D$89,MATCH(DataBase!$J3230,Modelo!$A$9:$A$89,0),MATCH(DataBase!M$1,Modelo!$A$9:$D$9,0))</f>
        <v>Pilar 2</v>
      </c>
      <c r="N3230" s="115" t="str">
        <f>INDEX(Modelo!$A$9:$D$89,MATCH(DataBase!$J3230,Modelo!$A$9:$A$89,0),MATCH(DataBase!N$1,Modelo!$A$9:$D$9,0))</f>
        <v>boolean</v>
      </c>
      <c r="O3230" s="115" t="b">
        <f t="array" ref="O3230">IF(N3230="negativo",INDEX($AD$3:$AG$51,MATCH(1,($B3230=$AD$3:$AD$51)*($J3230=$AE$3:$AE$51),0),3),IF(N3230="positivo",INDEX($AD$55:$AG$109,MATCH(1,($B3230=$AD$55:$AD$109)*($J3230=$AE$55:$AE$109),0),3)))</f>
        <v>0</v>
      </c>
      <c r="P3230" s="115" t="b">
        <f t="array" ref="P3230">IF(N3230="negativo",INDEX($AD$3:$AG$51,MATCH(1,($B3230=$AD$3:$AD$51)*($J3230=$AE$3:$AE$51),0),4),IF(N3230="positivo",INDEX($AD$55:$AG$109,MATCH(1,($B3230=$AD$55:$AD$109)*($J3230=$AE$55:$AE$109),0),4)))</f>
        <v>0</v>
      </c>
      <c r="Q3230" s="115" t="str">
        <f>VLOOKUP(M3230,Modelo!$A$2:$C$7,2,0)</f>
        <v>Acción Climática y Energía</v>
      </c>
      <c r="R3230" s="118">
        <f t="array" ref="R3230">INDEX(Modelo!$F$1:$H$37,MATCH(1,(DataBase!Q3230=Modelo!$G$1:$G$37)*(DataBase!B3230=Modelo!$F$1:$F$37),0),3)</f>
        <v>0.21052631578947367</v>
      </c>
      <c r="S3230" s="115">
        <f t="shared" si="102"/>
        <v>100</v>
      </c>
      <c r="T3230" s="115">
        <f t="shared" si="103"/>
        <v>21.052631578947366</v>
      </c>
    </row>
    <row r="3231" spans="1:20" x14ac:dyDescent="0.3">
      <c r="A3231" s="115" t="s">
        <v>395</v>
      </c>
      <c r="B3231" s="115" t="s">
        <v>379</v>
      </c>
      <c r="C3231" s="115" t="s">
        <v>103</v>
      </c>
      <c r="D3231" s="115" t="s">
        <v>86</v>
      </c>
      <c r="E3231" s="115" t="s">
        <v>86</v>
      </c>
      <c r="F3231" s="115" t="s">
        <v>86</v>
      </c>
      <c r="G3231" s="115">
        <v>2015</v>
      </c>
      <c r="H3231" s="115" t="s">
        <v>125</v>
      </c>
      <c r="I3231" s="115">
        <v>0.76762142099999997</v>
      </c>
      <c r="J3231" s="115" t="s">
        <v>31</v>
      </c>
      <c r="K3231" s="115" t="str">
        <f>INDEX(DatosProcesados!$A$1:$BF$101,MATCH(DataBase!A3231,DatosProcesados!$A$1:$A$101,0),MATCH(DataBase!J3231,DatosProcesados!$A$1:$BF$1,0))</f>
        <v>No</v>
      </c>
      <c r="L3231" s="115" t="str">
        <f>INDEX(Modelo!$A$9:$D$89,MATCH(DataBase!$J3231,Modelo!$A$9:$A$89,0),MATCH(DataBase!L$1,Modelo!$A$9:$D$9,0))</f>
        <v>Impacto ambiental</v>
      </c>
      <c r="M3231" s="115" t="str">
        <f>INDEX(Modelo!$A$9:$D$89,MATCH(DataBase!$J3231,Modelo!$A$9:$A$89,0),MATCH(DataBase!M$1,Modelo!$A$9:$D$9,0))</f>
        <v>Pilar 2</v>
      </c>
      <c r="N3231" s="115" t="str">
        <f>INDEX(Modelo!$A$9:$D$89,MATCH(DataBase!$J3231,Modelo!$A$9:$A$89,0),MATCH(DataBase!N$1,Modelo!$A$9:$D$9,0))</f>
        <v>boolean</v>
      </c>
      <c r="O3231" s="115" t="b">
        <f t="array" ref="O3231">IF(N3231="negativo",INDEX($AD$3:$AG$51,MATCH(1,($B3231=$AD$3:$AD$51)*($J3231=$AE$3:$AE$51),0),3),IF(N3231="positivo",INDEX($AD$55:$AG$109,MATCH(1,($B3231=$AD$55:$AD$109)*($J3231=$AE$55:$AE$109),0),3)))</f>
        <v>0</v>
      </c>
      <c r="P3231" s="115" t="b">
        <f t="array" ref="P3231">IF(N3231="negativo",INDEX($AD$3:$AG$51,MATCH(1,($B3231=$AD$3:$AD$51)*($J3231=$AE$3:$AE$51),0),4),IF(N3231="positivo",INDEX($AD$55:$AG$109,MATCH(1,($B3231=$AD$55:$AD$109)*($J3231=$AE$55:$AE$109),0),4)))</f>
        <v>0</v>
      </c>
      <c r="Q3231" s="115" t="str">
        <f>VLOOKUP(M3231,Modelo!$A$2:$C$7,2,0)</f>
        <v>Acción Climática y Energía</v>
      </c>
      <c r="R3231" s="118">
        <f t="array" ref="R3231">INDEX(Modelo!$F$1:$H$37,MATCH(1,(DataBase!Q3231=Modelo!$G$1:$G$37)*(DataBase!B3231=Modelo!$F$1:$F$37),0),3)</f>
        <v>0.14285714285714285</v>
      </c>
      <c r="S3231" s="115">
        <f t="shared" si="102"/>
        <v>0</v>
      </c>
      <c r="T3231" s="115">
        <f t="shared" si="103"/>
        <v>0</v>
      </c>
    </row>
    <row r="3232" spans="1:20" x14ac:dyDescent="0.3">
      <c r="A3232" s="115" t="s">
        <v>402</v>
      </c>
      <c r="B3232" s="115" t="s">
        <v>379</v>
      </c>
      <c r="C3232" s="115" t="s">
        <v>103</v>
      </c>
      <c r="D3232" s="115" t="s">
        <v>86</v>
      </c>
      <c r="E3232" s="115" t="s">
        <v>87</v>
      </c>
      <c r="F3232" s="115" t="s">
        <v>87</v>
      </c>
      <c r="G3232" s="115">
        <v>1961</v>
      </c>
      <c r="H3232" s="115" t="s">
        <v>125</v>
      </c>
      <c r="I3232" s="115">
        <v>0.498844856</v>
      </c>
      <c r="J3232" s="115" t="s">
        <v>31</v>
      </c>
      <c r="K3232" s="115" t="str">
        <f>INDEX(DatosProcesados!$A$1:$BF$101,MATCH(DataBase!A3232,DatosProcesados!$A$1:$A$101,0),MATCH(DataBase!J3232,DatosProcesados!$A$1:$BF$1,0))</f>
        <v>No</v>
      </c>
      <c r="L3232" s="115" t="str">
        <f>INDEX(Modelo!$A$9:$D$89,MATCH(DataBase!$J3232,Modelo!$A$9:$A$89,0),MATCH(DataBase!L$1,Modelo!$A$9:$D$9,0))</f>
        <v>Impacto ambiental</v>
      </c>
      <c r="M3232" s="115" t="str">
        <f>INDEX(Modelo!$A$9:$D$89,MATCH(DataBase!$J3232,Modelo!$A$9:$A$89,0),MATCH(DataBase!M$1,Modelo!$A$9:$D$9,0))</f>
        <v>Pilar 2</v>
      </c>
      <c r="N3232" s="115" t="str">
        <f>INDEX(Modelo!$A$9:$D$89,MATCH(DataBase!$J3232,Modelo!$A$9:$A$89,0),MATCH(DataBase!N$1,Modelo!$A$9:$D$9,0))</f>
        <v>boolean</v>
      </c>
      <c r="O3232" s="115" t="b">
        <f t="array" ref="O3232">IF(N3232="negativo",INDEX($AD$3:$AG$51,MATCH(1,($B3232=$AD$3:$AD$51)*($J3232=$AE$3:$AE$51),0),3),IF(N3232="positivo",INDEX($AD$55:$AG$109,MATCH(1,($B3232=$AD$55:$AD$109)*($J3232=$AE$55:$AE$109),0),3)))</f>
        <v>0</v>
      </c>
      <c r="P3232" s="115" t="b">
        <f t="array" ref="P3232">IF(N3232="negativo",INDEX($AD$3:$AG$51,MATCH(1,($B3232=$AD$3:$AD$51)*($J3232=$AE$3:$AE$51),0),4),IF(N3232="positivo",INDEX($AD$55:$AG$109,MATCH(1,($B3232=$AD$55:$AD$109)*($J3232=$AE$55:$AE$109),0),4)))</f>
        <v>0</v>
      </c>
      <c r="Q3232" s="115" t="str">
        <f>VLOOKUP(M3232,Modelo!$A$2:$C$7,2,0)</f>
        <v>Acción Climática y Energía</v>
      </c>
      <c r="R3232" s="118">
        <f t="array" ref="R3232">INDEX(Modelo!$F$1:$H$37,MATCH(1,(DataBase!Q3232=Modelo!$G$1:$G$37)*(DataBase!B3232=Modelo!$F$1:$F$37),0),3)</f>
        <v>0.14285714285714285</v>
      </c>
      <c r="S3232" s="115">
        <f t="shared" si="102"/>
        <v>0</v>
      </c>
      <c r="T3232" s="115">
        <f t="shared" si="103"/>
        <v>0</v>
      </c>
    </row>
    <row r="3233" spans="1:20" x14ac:dyDescent="0.3">
      <c r="A3233" s="115" t="s">
        <v>389</v>
      </c>
      <c r="B3233" s="115" t="s">
        <v>379</v>
      </c>
      <c r="C3233" s="115" t="s">
        <v>103</v>
      </c>
      <c r="D3233" s="115" t="s">
        <v>86</v>
      </c>
      <c r="E3233" s="115" t="s">
        <v>87</v>
      </c>
      <c r="F3233" s="115" t="s">
        <v>87</v>
      </c>
      <c r="G3233" s="115">
        <v>1979</v>
      </c>
      <c r="H3233" s="115" t="s">
        <v>125</v>
      </c>
      <c r="I3233" s="115">
        <v>1.189537155</v>
      </c>
      <c r="J3233" s="115" t="s">
        <v>31</v>
      </c>
      <c r="K3233" s="115" t="str">
        <f>INDEX(DatosProcesados!$A$1:$BF$101,MATCH(DataBase!A3233,DatosProcesados!$A$1:$A$101,0),MATCH(DataBase!J3233,DatosProcesados!$A$1:$BF$1,0))</f>
        <v>No</v>
      </c>
      <c r="L3233" s="115" t="str">
        <f>INDEX(Modelo!$A$9:$D$89,MATCH(DataBase!$J3233,Modelo!$A$9:$A$89,0),MATCH(DataBase!L$1,Modelo!$A$9:$D$9,0))</f>
        <v>Impacto ambiental</v>
      </c>
      <c r="M3233" s="115" t="str">
        <f>INDEX(Modelo!$A$9:$D$89,MATCH(DataBase!$J3233,Modelo!$A$9:$A$89,0),MATCH(DataBase!M$1,Modelo!$A$9:$D$9,0))</f>
        <v>Pilar 2</v>
      </c>
      <c r="N3233" s="115" t="str">
        <f>INDEX(Modelo!$A$9:$D$89,MATCH(DataBase!$J3233,Modelo!$A$9:$A$89,0),MATCH(DataBase!N$1,Modelo!$A$9:$D$9,0))</f>
        <v>boolean</v>
      </c>
      <c r="O3233" s="115" t="b">
        <f t="array" ref="O3233">IF(N3233="negativo",INDEX($AD$3:$AG$51,MATCH(1,($B3233=$AD$3:$AD$51)*($J3233=$AE$3:$AE$51),0),3),IF(N3233="positivo",INDEX($AD$55:$AG$109,MATCH(1,($B3233=$AD$55:$AD$109)*($J3233=$AE$55:$AE$109),0),3)))</f>
        <v>0</v>
      </c>
      <c r="P3233" s="115" t="b">
        <f t="array" ref="P3233">IF(N3233="negativo",INDEX($AD$3:$AG$51,MATCH(1,($B3233=$AD$3:$AD$51)*($J3233=$AE$3:$AE$51),0),4),IF(N3233="positivo",INDEX($AD$55:$AG$109,MATCH(1,($B3233=$AD$55:$AD$109)*($J3233=$AE$55:$AE$109),0),4)))</f>
        <v>0</v>
      </c>
      <c r="Q3233" s="115" t="str">
        <f>VLOOKUP(M3233,Modelo!$A$2:$C$7,2,0)</f>
        <v>Acción Climática y Energía</v>
      </c>
      <c r="R3233" s="118">
        <f t="array" ref="R3233">INDEX(Modelo!$F$1:$H$37,MATCH(1,(DataBase!Q3233=Modelo!$G$1:$G$37)*(DataBase!B3233=Modelo!$F$1:$F$37),0),3)</f>
        <v>0.14285714285714285</v>
      </c>
      <c r="S3233" s="115">
        <f t="shared" si="102"/>
        <v>0</v>
      </c>
      <c r="T3233" s="115">
        <f t="shared" si="103"/>
        <v>0</v>
      </c>
    </row>
    <row r="3234" spans="1:20" x14ac:dyDescent="0.3">
      <c r="A3234" s="115" t="s">
        <v>387</v>
      </c>
      <c r="B3234" s="115" t="s">
        <v>379</v>
      </c>
      <c r="C3234" s="115" t="s">
        <v>103</v>
      </c>
      <c r="D3234" s="115" t="s">
        <v>87</v>
      </c>
      <c r="E3234" s="115" t="s">
        <v>86</v>
      </c>
      <c r="F3234" s="115" t="s">
        <v>86</v>
      </c>
      <c r="G3234" s="115">
        <v>2008</v>
      </c>
      <c r="H3234" s="115" t="s">
        <v>125</v>
      </c>
      <c r="I3234" s="115">
        <v>1.3132825420000001</v>
      </c>
      <c r="J3234" s="115" t="s">
        <v>31</v>
      </c>
      <c r="K3234" s="115" t="str">
        <f>INDEX(DatosProcesados!$A$1:$BF$101,MATCH(DataBase!A3234,DatosProcesados!$A$1:$A$101,0),MATCH(DataBase!J3234,DatosProcesados!$A$1:$BF$1,0))</f>
        <v>No</v>
      </c>
      <c r="L3234" s="115" t="str">
        <f>INDEX(Modelo!$A$9:$D$89,MATCH(DataBase!$J3234,Modelo!$A$9:$A$89,0),MATCH(DataBase!L$1,Modelo!$A$9:$D$9,0))</f>
        <v>Impacto ambiental</v>
      </c>
      <c r="M3234" s="115" t="str">
        <f>INDEX(Modelo!$A$9:$D$89,MATCH(DataBase!$J3234,Modelo!$A$9:$A$89,0),MATCH(DataBase!M$1,Modelo!$A$9:$D$9,0))</f>
        <v>Pilar 2</v>
      </c>
      <c r="N3234" s="115" t="str">
        <f>INDEX(Modelo!$A$9:$D$89,MATCH(DataBase!$J3234,Modelo!$A$9:$A$89,0),MATCH(DataBase!N$1,Modelo!$A$9:$D$9,0))</f>
        <v>boolean</v>
      </c>
      <c r="O3234" s="115" t="b">
        <f t="array" ref="O3234">IF(N3234="negativo",INDEX($AD$3:$AG$51,MATCH(1,($B3234=$AD$3:$AD$51)*($J3234=$AE$3:$AE$51),0),3),IF(N3234="positivo",INDEX($AD$55:$AG$109,MATCH(1,($B3234=$AD$55:$AD$109)*($J3234=$AE$55:$AE$109),0),3)))</f>
        <v>0</v>
      </c>
      <c r="P3234" s="115" t="b">
        <f t="array" ref="P3234">IF(N3234="negativo",INDEX($AD$3:$AG$51,MATCH(1,($B3234=$AD$3:$AD$51)*($J3234=$AE$3:$AE$51),0),4),IF(N3234="positivo",INDEX($AD$55:$AG$109,MATCH(1,($B3234=$AD$55:$AD$109)*($J3234=$AE$55:$AE$109),0),4)))</f>
        <v>0</v>
      </c>
      <c r="Q3234" s="115" t="str">
        <f>VLOOKUP(M3234,Modelo!$A$2:$C$7,2,0)</f>
        <v>Acción Climática y Energía</v>
      </c>
      <c r="R3234" s="118">
        <f t="array" ref="R3234">INDEX(Modelo!$F$1:$H$37,MATCH(1,(DataBase!Q3234=Modelo!$G$1:$G$37)*(DataBase!B3234=Modelo!$F$1:$F$37),0),3)</f>
        <v>0.14285714285714285</v>
      </c>
      <c r="S3234" s="115">
        <f t="shared" si="102"/>
        <v>0</v>
      </c>
      <c r="T3234" s="115">
        <f t="shared" si="103"/>
        <v>0</v>
      </c>
    </row>
    <row r="3235" spans="1:20" x14ac:dyDescent="0.3">
      <c r="A3235" s="115" t="s">
        <v>400</v>
      </c>
      <c r="B3235" s="115" t="s">
        <v>379</v>
      </c>
      <c r="C3235" s="115" t="s">
        <v>103</v>
      </c>
      <c r="D3235" s="115" t="s">
        <v>86</v>
      </c>
      <c r="E3235" s="115" t="s">
        <v>86</v>
      </c>
      <c r="F3235" s="115" t="s">
        <v>86</v>
      </c>
      <c r="G3235" s="115">
        <v>1977</v>
      </c>
      <c r="H3235" s="115" t="s">
        <v>125</v>
      </c>
      <c r="I3235" s="115">
        <v>0.74612668500000001</v>
      </c>
      <c r="J3235" s="115" t="s">
        <v>31</v>
      </c>
      <c r="K3235" s="115" t="str">
        <f>INDEX(DatosProcesados!$A$1:$BF$101,MATCH(DataBase!A3235,DatosProcesados!$A$1:$A$101,0),MATCH(DataBase!J3235,DatosProcesados!$A$1:$BF$1,0))</f>
        <v>No</v>
      </c>
      <c r="L3235" s="115" t="str">
        <f>INDEX(Modelo!$A$9:$D$89,MATCH(DataBase!$J3235,Modelo!$A$9:$A$89,0),MATCH(DataBase!L$1,Modelo!$A$9:$D$9,0))</f>
        <v>Impacto ambiental</v>
      </c>
      <c r="M3235" s="115" t="str">
        <f>INDEX(Modelo!$A$9:$D$89,MATCH(DataBase!$J3235,Modelo!$A$9:$A$89,0),MATCH(DataBase!M$1,Modelo!$A$9:$D$9,0))</f>
        <v>Pilar 2</v>
      </c>
      <c r="N3235" s="115" t="str">
        <f>INDEX(Modelo!$A$9:$D$89,MATCH(DataBase!$J3235,Modelo!$A$9:$A$89,0),MATCH(DataBase!N$1,Modelo!$A$9:$D$9,0))</f>
        <v>boolean</v>
      </c>
      <c r="O3235" s="115" t="b">
        <f t="array" ref="O3235">IF(N3235="negativo",INDEX($AD$3:$AG$51,MATCH(1,($B3235=$AD$3:$AD$51)*($J3235=$AE$3:$AE$51),0),3),IF(N3235="positivo",INDEX($AD$55:$AG$109,MATCH(1,($B3235=$AD$55:$AD$109)*($J3235=$AE$55:$AE$109),0),3)))</f>
        <v>0</v>
      </c>
      <c r="P3235" s="115" t="b">
        <f t="array" ref="P3235">IF(N3235="negativo",INDEX($AD$3:$AG$51,MATCH(1,($B3235=$AD$3:$AD$51)*($J3235=$AE$3:$AE$51),0),4),IF(N3235="positivo",INDEX($AD$55:$AG$109,MATCH(1,($B3235=$AD$55:$AD$109)*($J3235=$AE$55:$AE$109),0),4)))</f>
        <v>0</v>
      </c>
      <c r="Q3235" s="115" t="str">
        <f>VLOOKUP(M3235,Modelo!$A$2:$C$7,2,0)</f>
        <v>Acción Climática y Energía</v>
      </c>
      <c r="R3235" s="118">
        <f t="array" ref="R3235">INDEX(Modelo!$F$1:$H$37,MATCH(1,(DataBase!Q3235=Modelo!$G$1:$G$37)*(DataBase!B3235=Modelo!$F$1:$F$37),0),3)</f>
        <v>0.14285714285714285</v>
      </c>
      <c r="S3235" s="115">
        <f t="shared" si="102"/>
        <v>0</v>
      </c>
      <c r="T3235" s="115">
        <f t="shared" si="103"/>
        <v>0</v>
      </c>
    </row>
    <row r="3236" spans="1:20" x14ac:dyDescent="0.3">
      <c r="A3236" s="115" t="s">
        <v>326</v>
      </c>
      <c r="B3236" s="115" t="s">
        <v>313</v>
      </c>
      <c r="C3236" s="115" t="s">
        <v>103</v>
      </c>
      <c r="D3236" s="115" t="s">
        <v>87</v>
      </c>
      <c r="E3236" s="115" t="s">
        <v>86</v>
      </c>
      <c r="F3236" s="115" t="s">
        <v>86</v>
      </c>
      <c r="G3236" s="115">
        <v>1938</v>
      </c>
      <c r="H3236" s="115" t="s">
        <v>125</v>
      </c>
      <c r="I3236" s="115">
        <v>11.88773162</v>
      </c>
      <c r="J3236" s="115" t="s">
        <v>31</v>
      </c>
      <c r="K3236" s="115">
        <f>INDEX(DatosProcesados!$A$1:$BF$101,MATCH(DataBase!A3236,DatosProcesados!$A$1:$A$101,0),MATCH(DataBase!J3236,DatosProcesados!$A$1:$BF$1,0))</f>
        <v>0</v>
      </c>
      <c r="L3236" s="115" t="str">
        <f>INDEX(Modelo!$A$9:$D$89,MATCH(DataBase!$J3236,Modelo!$A$9:$A$89,0),MATCH(DataBase!L$1,Modelo!$A$9:$D$9,0))</f>
        <v>Impacto ambiental</v>
      </c>
      <c r="M3236" s="115" t="str">
        <f>INDEX(Modelo!$A$9:$D$89,MATCH(DataBase!$J3236,Modelo!$A$9:$A$89,0),MATCH(DataBase!M$1,Modelo!$A$9:$D$9,0))</f>
        <v>Pilar 2</v>
      </c>
      <c r="N3236" s="115" t="str">
        <f>INDEX(Modelo!$A$9:$D$89,MATCH(DataBase!$J3236,Modelo!$A$9:$A$89,0),MATCH(DataBase!N$1,Modelo!$A$9:$D$9,0))</f>
        <v>boolean</v>
      </c>
      <c r="O3236" s="115" t="b">
        <f t="array" ref="O3236">IF(N3236="negativo",INDEX($AD$3:$AG$51,MATCH(1,($B3236=$AD$3:$AD$51)*($J3236=$AE$3:$AE$51),0),3),IF(N3236="positivo",INDEX($AD$55:$AG$109,MATCH(1,($B3236=$AD$55:$AD$109)*($J3236=$AE$55:$AE$109),0),3)))</f>
        <v>0</v>
      </c>
      <c r="P3236" s="115" t="b">
        <f t="array" ref="P3236">IF(N3236="negativo",INDEX($AD$3:$AG$51,MATCH(1,($B3236=$AD$3:$AD$51)*($J3236=$AE$3:$AE$51),0),4),IF(N3236="positivo",INDEX($AD$55:$AG$109,MATCH(1,($B3236=$AD$55:$AD$109)*($J3236=$AE$55:$AE$109),0),4)))</f>
        <v>0</v>
      </c>
      <c r="Q3236" s="115" t="str">
        <f>VLOOKUP(M3236,Modelo!$A$2:$C$7,2,0)</f>
        <v>Acción Climática y Energía</v>
      </c>
      <c r="R3236" s="118">
        <f t="array" ref="R3236">INDEX(Modelo!$F$1:$H$37,MATCH(1,(DataBase!Q3236=Modelo!$G$1:$G$37)*(DataBase!B3236=Modelo!$F$1:$F$37),0),3)</f>
        <v>0.17647058823529413</v>
      </c>
      <c r="S3236" s="115">
        <f t="shared" si="102"/>
        <v>0</v>
      </c>
      <c r="T3236" s="115">
        <f t="shared" si="103"/>
        <v>0</v>
      </c>
    </row>
    <row r="3237" spans="1:20" x14ac:dyDescent="0.3">
      <c r="A3237" s="115" t="s">
        <v>339</v>
      </c>
      <c r="B3237" s="115" t="s">
        <v>313</v>
      </c>
      <c r="C3237" s="115" t="s">
        <v>103</v>
      </c>
      <c r="D3237" s="115" t="s">
        <v>86</v>
      </c>
      <c r="E3237" s="115" t="s">
        <v>86</v>
      </c>
      <c r="F3237" s="115" t="s">
        <v>87</v>
      </c>
      <c r="G3237" s="115">
        <v>1984</v>
      </c>
      <c r="H3237" s="115" t="s">
        <v>177</v>
      </c>
      <c r="I3237" s="115">
        <v>5.5116464790000004</v>
      </c>
      <c r="J3237" s="115" t="s">
        <v>31</v>
      </c>
      <c r="K3237" s="115" t="str">
        <f>INDEX(DatosProcesados!$A$1:$BF$101,MATCH(DataBase!A3237,DatosProcesados!$A$1:$A$101,0),MATCH(DataBase!J3237,DatosProcesados!$A$1:$BF$1,0))</f>
        <v>No</v>
      </c>
      <c r="L3237" s="115" t="str">
        <f>INDEX(Modelo!$A$9:$D$89,MATCH(DataBase!$J3237,Modelo!$A$9:$A$89,0),MATCH(DataBase!L$1,Modelo!$A$9:$D$9,0))</f>
        <v>Impacto ambiental</v>
      </c>
      <c r="M3237" s="115" t="str">
        <f>INDEX(Modelo!$A$9:$D$89,MATCH(DataBase!$J3237,Modelo!$A$9:$A$89,0),MATCH(DataBase!M$1,Modelo!$A$9:$D$9,0))</f>
        <v>Pilar 2</v>
      </c>
      <c r="N3237" s="115" t="str">
        <f>INDEX(Modelo!$A$9:$D$89,MATCH(DataBase!$J3237,Modelo!$A$9:$A$89,0),MATCH(DataBase!N$1,Modelo!$A$9:$D$9,0))</f>
        <v>boolean</v>
      </c>
      <c r="O3237" s="115" t="b">
        <f t="array" ref="O3237">IF(N3237="negativo",INDEX($AD$3:$AG$51,MATCH(1,($B3237=$AD$3:$AD$51)*($J3237=$AE$3:$AE$51),0),3),IF(N3237="positivo",INDEX($AD$55:$AG$109,MATCH(1,($B3237=$AD$55:$AD$109)*($J3237=$AE$55:$AE$109),0),3)))</f>
        <v>0</v>
      </c>
      <c r="P3237" s="115" t="b">
        <f t="array" ref="P3237">IF(N3237="negativo",INDEX($AD$3:$AG$51,MATCH(1,($B3237=$AD$3:$AD$51)*($J3237=$AE$3:$AE$51),0),4),IF(N3237="positivo",INDEX($AD$55:$AG$109,MATCH(1,($B3237=$AD$55:$AD$109)*($J3237=$AE$55:$AE$109),0),4)))</f>
        <v>0</v>
      </c>
      <c r="Q3237" s="115" t="str">
        <f>VLOOKUP(M3237,Modelo!$A$2:$C$7,2,0)</f>
        <v>Acción Climática y Energía</v>
      </c>
      <c r="R3237" s="118">
        <f t="array" ref="R3237">INDEX(Modelo!$F$1:$H$37,MATCH(1,(DataBase!Q3237=Modelo!$G$1:$G$37)*(DataBase!B3237=Modelo!$F$1:$F$37),0),3)</f>
        <v>0.17647058823529413</v>
      </c>
      <c r="S3237" s="115">
        <f t="shared" si="102"/>
        <v>0</v>
      </c>
      <c r="T3237" s="115">
        <f t="shared" si="103"/>
        <v>0</v>
      </c>
    </row>
    <row r="3238" spans="1:20" x14ac:dyDescent="0.3">
      <c r="A3238" s="115" t="s">
        <v>317</v>
      </c>
      <c r="B3238" s="115" t="s">
        <v>313</v>
      </c>
      <c r="C3238" s="115" t="s">
        <v>103</v>
      </c>
      <c r="D3238" s="115" t="s">
        <v>87</v>
      </c>
      <c r="E3238" s="115" t="s">
        <v>86</v>
      </c>
      <c r="F3238" s="115" t="s">
        <v>86</v>
      </c>
      <c r="G3238" s="115">
        <v>2009</v>
      </c>
      <c r="H3238" s="115" t="s">
        <v>125</v>
      </c>
      <c r="I3238" s="115">
        <v>19.439396106</v>
      </c>
      <c r="J3238" s="115" t="s">
        <v>31</v>
      </c>
      <c r="K3238" s="115" t="str">
        <f>INDEX(DatosProcesados!$A$1:$BF$101,MATCH(DataBase!A3238,DatosProcesados!$A$1:$A$101,0),MATCH(DataBase!J3238,DatosProcesados!$A$1:$BF$1,0))</f>
        <v>Si</v>
      </c>
      <c r="L3238" s="115" t="str">
        <f>INDEX(Modelo!$A$9:$D$89,MATCH(DataBase!$J3238,Modelo!$A$9:$A$89,0),MATCH(DataBase!L$1,Modelo!$A$9:$D$9,0))</f>
        <v>Impacto ambiental</v>
      </c>
      <c r="M3238" s="115" t="str">
        <f>INDEX(Modelo!$A$9:$D$89,MATCH(DataBase!$J3238,Modelo!$A$9:$A$89,0),MATCH(DataBase!M$1,Modelo!$A$9:$D$9,0))</f>
        <v>Pilar 2</v>
      </c>
      <c r="N3238" s="115" t="str">
        <f>INDEX(Modelo!$A$9:$D$89,MATCH(DataBase!$J3238,Modelo!$A$9:$A$89,0),MATCH(DataBase!N$1,Modelo!$A$9:$D$9,0))</f>
        <v>boolean</v>
      </c>
      <c r="O3238" s="115" t="b">
        <f t="array" ref="O3238">IF(N3238="negativo",INDEX($AD$3:$AG$51,MATCH(1,($B3238=$AD$3:$AD$51)*($J3238=$AE$3:$AE$51),0),3),IF(N3238="positivo",INDEX($AD$55:$AG$109,MATCH(1,($B3238=$AD$55:$AD$109)*($J3238=$AE$55:$AE$109),0),3)))</f>
        <v>0</v>
      </c>
      <c r="P3238" s="115" t="b">
        <f t="array" ref="P3238">IF(N3238="negativo",INDEX($AD$3:$AG$51,MATCH(1,($B3238=$AD$3:$AD$51)*($J3238=$AE$3:$AE$51),0),4),IF(N3238="positivo",INDEX($AD$55:$AG$109,MATCH(1,($B3238=$AD$55:$AD$109)*($J3238=$AE$55:$AE$109),0),4)))</f>
        <v>0</v>
      </c>
      <c r="Q3238" s="115" t="str">
        <f>VLOOKUP(M3238,Modelo!$A$2:$C$7,2,0)</f>
        <v>Acción Climática y Energía</v>
      </c>
      <c r="R3238" s="118">
        <f t="array" ref="R3238">INDEX(Modelo!$F$1:$H$37,MATCH(1,(DataBase!Q3238=Modelo!$G$1:$G$37)*(DataBase!B3238=Modelo!$F$1:$F$37),0),3)</f>
        <v>0.17647058823529413</v>
      </c>
      <c r="S3238" s="115">
        <f t="shared" si="102"/>
        <v>100</v>
      </c>
      <c r="T3238" s="115">
        <f t="shared" si="103"/>
        <v>17.647058823529413</v>
      </c>
    </row>
    <row r="3239" spans="1:20" x14ac:dyDescent="0.3">
      <c r="A3239" s="115" t="s">
        <v>211</v>
      </c>
      <c r="B3239" s="115" t="s">
        <v>84</v>
      </c>
      <c r="C3239" s="115" t="s">
        <v>103</v>
      </c>
      <c r="D3239" s="115" t="s">
        <v>86</v>
      </c>
      <c r="E3239" s="115" t="s">
        <v>87</v>
      </c>
      <c r="F3239" s="115" t="s">
        <v>86</v>
      </c>
      <c r="G3239" s="115">
        <v>1972</v>
      </c>
      <c r="H3239" s="115" t="s">
        <v>125</v>
      </c>
      <c r="I3239" s="115">
        <v>0</v>
      </c>
      <c r="J3239" s="115" t="s">
        <v>31</v>
      </c>
      <c r="K3239" s="115" t="str">
        <f>INDEX(DatosProcesados!$A$1:$BF$101,MATCH(DataBase!A3239,DatosProcesados!$A$1:$A$101,0),MATCH(DataBase!J3239,DatosProcesados!$A$1:$BF$1,0))</f>
        <v>Si</v>
      </c>
      <c r="L3239" s="115" t="str">
        <f>INDEX(Modelo!$A$9:$D$89,MATCH(DataBase!$J3239,Modelo!$A$9:$A$89,0),MATCH(DataBase!L$1,Modelo!$A$9:$D$9,0))</f>
        <v>Impacto ambiental</v>
      </c>
      <c r="M3239" s="115" t="str">
        <f>INDEX(Modelo!$A$9:$D$89,MATCH(DataBase!$J3239,Modelo!$A$9:$A$89,0),MATCH(DataBase!M$1,Modelo!$A$9:$D$9,0))</f>
        <v>Pilar 2</v>
      </c>
      <c r="N3239" s="115" t="str">
        <f>INDEX(Modelo!$A$9:$D$89,MATCH(DataBase!$J3239,Modelo!$A$9:$A$89,0),MATCH(DataBase!N$1,Modelo!$A$9:$D$9,0))</f>
        <v>boolean</v>
      </c>
      <c r="O3239" s="115" t="b">
        <f t="array" ref="O3239">IF(N3239="negativo",INDEX($AD$3:$AG$51,MATCH(1,($B3239=$AD$3:$AD$51)*($J3239=$AE$3:$AE$51),0),3),IF(N3239="positivo",INDEX($AD$55:$AG$109,MATCH(1,($B3239=$AD$55:$AD$109)*($J3239=$AE$55:$AE$109),0),3)))</f>
        <v>0</v>
      </c>
      <c r="P3239" s="115" t="b">
        <f t="array" ref="P3239">IF(N3239="negativo",INDEX($AD$3:$AG$51,MATCH(1,($B3239=$AD$3:$AD$51)*($J3239=$AE$3:$AE$51),0),4),IF(N3239="positivo",INDEX($AD$55:$AG$109,MATCH(1,($B3239=$AD$55:$AD$109)*($J3239=$AE$55:$AE$109),0),4)))</f>
        <v>0</v>
      </c>
      <c r="Q3239" s="115" t="str">
        <f>VLOOKUP(M3239,Modelo!$A$2:$C$7,2,0)</f>
        <v>Acción Climática y Energía</v>
      </c>
      <c r="R3239" s="118">
        <f t="array" ref="R3239">INDEX(Modelo!$F$1:$H$37,MATCH(1,(DataBase!Q3239=Modelo!$G$1:$G$37)*(DataBase!B3239=Modelo!$F$1:$F$37),0),3)</f>
        <v>0.11764705882352941</v>
      </c>
      <c r="S3239" s="115">
        <f t="shared" si="102"/>
        <v>100</v>
      </c>
      <c r="T3239" s="115">
        <f t="shared" si="103"/>
        <v>11.76470588235294</v>
      </c>
    </row>
    <row r="3240" spans="1:20" x14ac:dyDescent="0.3">
      <c r="A3240" s="115" t="s">
        <v>351</v>
      </c>
      <c r="B3240" s="115" t="s">
        <v>313</v>
      </c>
      <c r="C3240" s="115" t="s">
        <v>103</v>
      </c>
      <c r="D3240" s="115" t="s">
        <v>87</v>
      </c>
      <c r="E3240" s="115" t="s">
        <v>86</v>
      </c>
      <c r="F3240" s="115" t="s">
        <v>86</v>
      </c>
      <c r="G3240" s="115">
        <v>1997</v>
      </c>
      <c r="H3240" s="115" t="s">
        <v>125</v>
      </c>
      <c r="I3240" s="115">
        <v>3.874476933</v>
      </c>
      <c r="J3240" s="115" t="s">
        <v>31</v>
      </c>
      <c r="K3240" s="115">
        <f>INDEX(DatosProcesados!$A$1:$BF$101,MATCH(DataBase!A3240,DatosProcesados!$A$1:$A$101,0),MATCH(DataBase!J3240,DatosProcesados!$A$1:$BF$1,0))</f>
        <v>0</v>
      </c>
      <c r="L3240" s="115" t="str">
        <f>INDEX(Modelo!$A$9:$D$89,MATCH(DataBase!$J3240,Modelo!$A$9:$A$89,0),MATCH(DataBase!L$1,Modelo!$A$9:$D$9,0))</f>
        <v>Impacto ambiental</v>
      </c>
      <c r="M3240" s="115" t="str">
        <f>INDEX(Modelo!$A$9:$D$89,MATCH(DataBase!$J3240,Modelo!$A$9:$A$89,0),MATCH(DataBase!M$1,Modelo!$A$9:$D$9,0))</f>
        <v>Pilar 2</v>
      </c>
      <c r="N3240" s="115" t="str">
        <f>INDEX(Modelo!$A$9:$D$89,MATCH(DataBase!$J3240,Modelo!$A$9:$A$89,0),MATCH(DataBase!N$1,Modelo!$A$9:$D$9,0))</f>
        <v>boolean</v>
      </c>
      <c r="O3240" s="115" t="b">
        <f t="array" ref="O3240">IF(N3240="negativo",INDEX($AD$3:$AG$51,MATCH(1,($B3240=$AD$3:$AD$51)*($J3240=$AE$3:$AE$51),0),3),IF(N3240="positivo",INDEX($AD$55:$AG$109,MATCH(1,($B3240=$AD$55:$AD$109)*($J3240=$AE$55:$AE$109),0),3)))</f>
        <v>0</v>
      </c>
      <c r="P3240" s="115" t="b">
        <f t="array" ref="P3240">IF(N3240="negativo",INDEX($AD$3:$AG$51,MATCH(1,($B3240=$AD$3:$AD$51)*($J3240=$AE$3:$AE$51),0),4),IF(N3240="positivo",INDEX($AD$55:$AG$109,MATCH(1,($B3240=$AD$55:$AD$109)*($J3240=$AE$55:$AE$109),0),4)))</f>
        <v>0</v>
      </c>
      <c r="Q3240" s="115" t="str">
        <f>VLOOKUP(M3240,Modelo!$A$2:$C$7,2,0)</f>
        <v>Acción Climática y Energía</v>
      </c>
      <c r="R3240" s="118">
        <f t="array" ref="R3240">INDEX(Modelo!$F$1:$H$37,MATCH(1,(DataBase!Q3240=Modelo!$G$1:$G$37)*(DataBase!B3240=Modelo!$F$1:$F$37),0),3)</f>
        <v>0.17647058823529413</v>
      </c>
      <c r="S3240" s="115">
        <f t="shared" si="102"/>
        <v>0</v>
      </c>
      <c r="T3240" s="115">
        <f t="shared" si="103"/>
        <v>0</v>
      </c>
    </row>
    <row r="3241" spans="1:20" x14ac:dyDescent="0.3">
      <c r="A3241" s="115" t="s">
        <v>411</v>
      </c>
      <c r="B3241" s="115" t="s">
        <v>407</v>
      </c>
      <c r="C3241" s="115" t="s">
        <v>103</v>
      </c>
      <c r="D3241" s="115" t="s">
        <v>87</v>
      </c>
      <c r="E3241" s="115" t="s">
        <v>86</v>
      </c>
      <c r="F3241" s="115" t="s">
        <v>87</v>
      </c>
      <c r="G3241" s="115">
        <v>1935</v>
      </c>
      <c r="H3241" s="115" t="s">
        <v>244</v>
      </c>
      <c r="I3241" s="115">
        <v>11.495989482000001</v>
      </c>
      <c r="J3241" s="115" t="s">
        <v>31</v>
      </c>
      <c r="K3241" s="115" t="str">
        <f>INDEX(DatosProcesados!$A$1:$BF$101,MATCH(DataBase!A3241,DatosProcesados!$A$1:$A$101,0),MATCH(DataBase!J3241,DatosProcesados!$A$1:$BF$1,0))</f>
        <v>No</v>
      </c>
      <c r="L3241" s="115" t="str">
        <f>INDEX(Modelo!$A$9:$D$89,MATCH(DataBase!$J3241,Modelo!$A$9:$A$89,0),MATCH(DataBase!L$1,Modelo!$A$9:$D$9,0))</f>
        <v>Impacto ambiental</v>
      </c>
      <c r="M3241" s="115" t="str">
        <f>INDEX(Modelo!$A$9:$D$89,MATCH(DataBase!$J3241,Modelo!$A$9:$A$89,0),MATCH(DataBase!M$1,Modelo!$A$9:$D$9,0))</f>
        <v>Pilar 2</v>
      </c>
      <c r="N3241" s="115" t="str">
        <f>INDEX(Modelo!$A$9:$D$89,MATCH(DataBase!$J3241,Modelo!$A$9:$A$89,0),MATCH(DataBase!N$1,Modelo!$A$9:$D$9,0))</f>
        <v>boolean</v>
      </c>
      <c r="O3241" s="115" t="b">
        <f t="array" ref="O3241">IF(N3241="negativo",INDEX($AD$3:$AG$51,MATCH(1,($B3241=$AD$3:$AD$51)*($J3241=$AE$3:$AE$51),0),3),IF(N3241="positivo",INDEX($AD$55:$AG$109,MATCH(1,($B3241=$AD$55:$AD$109)*($J3241=$AE$55:$AE$109),0),3)))</f>
        <v>0</v>
      </c>
      <c r="P3241" s="115" t="b">
        <f t="array" ref="P3241">IF(N3241="negativo",INDEX($AD$3:$AG$51,MATCH(1,($B3241=$AD$3:$AD$51)*($J3241=$AE$3:$AE$51),0),4),IF(N3241="positivo",INDEX($AD$55:$AG$109,MATCH(1,($B3241=$AD$55:$AD$109)*($J3241=$AE$55:$AE$109),0),4)))</f>
        <v>0</v>
      </c>
      <c r="Q3241" s="115" t="str">
        <f>VLOOKUP(M3241,Modelo!$A$2:$C$7,2,0)</f>
        <v>Acción Climática y Energía</v>
      </c>
      <c r="R3241" s="118">
        <f t="array" ref="R3241">INDEX(Modelo!$F$1:$H$37,MATCH(1,(DataBase!Q3241=Modelo!$G$1:$G$37)*(DataBase!B3241=Modelo!$F$1:$F$37),0),3)</f>
        <v>0.19230769230769232</v>
      </c>
      <c r="S3241" s="115">
        <f t="shared" si="102"/>
        <v>0</v>
      </c>
      <c r="T3241" s="115">
        <f t="shared" si="103"/>
        <v>0</v>
      </c>
    </row>
    <row r="3242" spans="1:20" x14ac:dyDescent="0.3">
      <c r="A3242" s="115" t="s">
        <v>406</v>
      </c>
      <c r="B3242" s="115" t="s">
        <v>407</v>
      </c>
      <c r="C3242" s="115" t="s">
        <v>97</v>
      </c>
      <c r="D3242" s="115" t="s">
        <v>86</v>
      </c>
      <c r="E3242" s="115" t="s">
        <v>87</v>
      </c>
      <c r="F3242" s="115" t="s">
        <v>87</v>
      </c>
      <c r="G3242" s="115">
        <v>1951</v>
      </c>
      <c r="H3242" s="115" t="s">
        <v>125</v>
      </c>
      <c r="I3242" s="115">
        <v>113.923310323</v>
      </c>
      <c r="J3242" s="115" t="s">
        <v>31</v>
      </c>
      <c r="K3242" s="115" t="str">
        <f>INDEX(DatosProcesados!$A$1:$BF$101,MATCH(DataBase!A3242,DatosProcesados!$A$1:$A$101,0),MATCH(DataBase!J3242,DatosProcesados!$A$1:$BF$1,0))</f>
        <v>Si</v>
      </c>
      <c r="L3242" s="115" t="str">
        <f>INDEX(Modelo!$A$9:$D$89,MATCH(DataBase!$J3242,Modelo!$A$9:$A$89,0),MATCH(DataBase!L$1,Modelo!$A$9:$D$9,0))</f>
        <v>Impacto ambiental</v>
      </c>
      <c r="M3242" s="115" t="str">
        <f>INDEX(Modelo!$A$9:$D$89,MATCH(DataBase!$J3242,Modelo!$A$9:$A$89,0),MATCH(DataBase!M$1,Modelo!$A$9:$D$9,0))</f>
        <v>Pilar 2</v>
      </c>
      <c r="N3242" s="115" t="str">
        <f>INDEX(Modelo!$A$9:$D$89,MATCH(DataBase!$J3242,Modelo!$A$9:$A$89,0),MATCH(DataBase!N$1,Modelo!$A$9:$D$9,0))</f>
        <v>boolean</v>
      </c>
      <c r="O3242" s="115" t="b">
        <f t="array" ref="O3242">IF(N3242="negativo",INDEX($AD$3:$AG$51,MATCH(1,($B3242=$AD$3:$AD$51)*($J3242=$AE$3:$AE$51),0),3),IF(N3242="positivo",INDEX($AD$55:$AG$109,MATCH(1,($B3242=$AD$55:$AD$109)*($J3242=$AE$55:$AE$109),0),3)))</f>
        <v>0</v>
      </c>
      <c r="P3242" s="115" t="b">
        <f t="array" ref="P3242">IF(N3242="negativo",INDEX($AD$3:$AG$51,MATCH(1,($B3242=$AD$3:$AD$51)*($J3242=$AE$3:$AE$51),0),4),IF(N3242="positivo",INDEX($AD$55:$AG$109,MATCH(1,($B3242=$AD$55:$AD$109)*($J3242=$AE$55:$AE$109),0),4)))</f>
        <v>0</v>
      </c>
      <c r="Q3242" s="115" t="str">
        <f>VLOOKUP(M3242,Modelo!$A$2:$C$7,2,0)</f>
        <v>Acción Climática y Energía</v>
      </c>
      <c r="R3242" s="118">
        <f t="array" ref="R3242">INDEX(Modelo!$F$1:$H$37,MATCH(1,(DataBase!Q3242=Modelo!$G$1:$G$37)*(DataBase!B3242=Modelo!$F$1:$F$37),0),3)</f>
        <v>0.19230769230769232</v>
      </c>
      <c r="S3242" s="115">
        <f t="shared" si="102"/>
        <v>100</v>
      </c>
      <c r="T3242" s="115">
        <f t="shared" si="103"/>
        <v>19.230769230769234</v>
      </c>
    </row>
    <row r="3243" spans="1:20" x14ac:dyDescent="0.3">
      <c r="A3243" s="115" t="s">
        <v>96</v>
      </c>
      <c r="B3243" s="115" t="s">
        <v>84</v>
      </c>
      <c r="C3243" s="115" t="s">
        <v>97</v>
      </c>
      <c r="D3243" s="115" t="s">
        <v>86</v>
      </c>
      <c r="E3243" s="115" t="s">
        <v>86</v>
      </c>
      <c r="F3243" s="115" t="s">
        <v>87</v>
      </c>
      <c r="G3243" s="115">
        <v>1997</v>
      </c>
      <c r="H3243" s="115" t="s">
        <v>125</v>
      </c>
      <c r="I3243" s="115">
        <v>15.780332546</v>
      </c>
      <c r="J3243" s="115" t="s">
        <v>31</v>
      </c>
      <c r="K3243" s="115" t="str">
        <f>INDEX(DatosProcesados!$A$1:$BF$101,MATCH(DataBase!A3243,DatosProcesados!$A$1:$A$101,0),MATCH(DataBase!J3243,DatosProcesados!$A$1:$BF$1,0))</f>
        <v>Si</v>
      </c>
      <c r="L3243" s="115" t="str">
        <f>INDEX(Modelo!$A$9:$D$89,MATCH(DataBase!$J3243,Modelo!$A$9:$A$89,0),MATCH(DataBase!L$1,Modelo!$A$9:$D$9,0))</f>
        <v>Impacto ambiental</v>
      </c>
      <c r="M3243" s="115" t="str">
        <f>INDEX(Modelo!$A$9:$D$89,MATCH(DataBase!$J3243,Modelo!$A$9:$A$89,0),MATCH(DataBase!M$1,Modelo!$A$9:$D$9,0))</f>
        <v>Pilar 2</v>
      </c>
      <c r="N3243" s="115" t="str">
        <f>INDEX(Modelo!$A$9:$D$89,MATCH(DataBase!$J3243,Modelo!$A$9:$A$89,0),MATCH(DataBase!N$1,Modelo!$A$9:$D$9,0))</f>
        <v>boolean</v>
      </c>
      <c r="O3243" s="115" t="b">
        <f t="array" ref="O3243">IF(N3243="negativo",INDEX($AD$3:$AG$51,MATCH(1,($B3243=$AD$3:$AD$51)*($J3243=$AE$3:$AE$51),0),3),IF(N3243="positivo",INDEX($AD$55:$AG$109,MATCH(1,($B3243=$AD$55:$AD$109)*($J3243=$AE$55:$AE$109),0),3)))</f>
        <v>0</v>
      </c>
      <c r="P3243" s="115" t="b">
        <f t="array" ref="P3243">IF(N3243="negativo",INDEX($AD$3:$AG$51,MATCH(1,($B3243=$AD$3:$AD$51)*($J3243=$AE$3:$AE$51),0),4),IF(N3243="positivo",INDEX($AD$55:$AG$109,MATCH(1,($B3243=$AD$55:$AD$109)*($J3243=$AE$55:$AE$109),0),4)))</f>
        <v>0</v>
      </c>
      <c r="Q3243" s="115" t="str">
        <f>VLOOKUP(M3243,Modelo!$A$2:$C$7,2,0)</f>
        <v>Acción Climática y Energía</v>
      </c>
      <c r="R3243" s="118">
        <f t="array" ref="R3243">INDEX(Modelo!$F$1:$H$37,MATCH(1,(DataBase!Q3243=Modelo!$G$1:$G$37)*(DataBase!B3243=Modelo!$F$1:$F$37),0),3)</f>
        <v>0.11764705882352941</v>
      </c>
      <c r="S3243" s="115">
        <f t="shared" si="102"/>
        <v>100</v>
      </c>
      <c r="T3243" s="115">
        <f t="shared" si="103"/>
        <v>11.76470588235294</v>
      </c>
    </row>
    <row r="3244" spans="1:20" x14ac:dyDescent="0.3">
      <c r="A3244" s="115" t="s">
        <v>83</v>
      </c>
      <c r="B3244" s="115" t="s">
        <v>84</v>
      </c>
      <c r="C3244" s="115" t="s">
        <v>85</v>
      </c>
      <c r="D3244" s="115" t="s">
        <v>86</v>
      </c>
      <c r="E3244" s="115" t="s">
        <v>86</v>
      </c>
      <c r="F3244" s="115" t="s">
        <v>87</v>
      </c>
      <c r="G3244" s="115">
        <v>1955</v>
      </c>
      <c r="H3244" s="115" t="s">
        <v>125</v>
      </c>
      <c r="I3244" s="115">
        <v>20.574477179999999</v>
      </c>
      <c r="J3244" s="115" t="s">
        <v>31</v>
      </c>
      <c r="K3244" s="115" t="str">
        <f>INDEX(DatosProcesados!$A$1:$BF$101,MATCH(DataBase!A3244,DatosProcesados!$A$1:$A$101,0),MATCH(DataBase!J3244,DatosProcesados!$A$1:$BF$1,0))</f>
        <v>Si</v>
      </c>
      <c r="L3244" s="115" t="str">
        <f>INDEX(Modelo!$A$9:$D$89,MATCH(DataBase!$J3244,Modelo!$A$9:$A$89,0),MATCH(DataBase!L$1,Modelo!$A$9:$D$9,0))</f>
        <v>Impacto ambiental</v>
      </c>
      <c r="M3244" s="115" t="str">
        <f>INDEX(Modelo!$A$9:$D$89,MATCH(DataBase!$J3244,Modelo!$A$9:$A$89,0),MATCH(DataBase!M$1,Modelo!$A$9:$D$9,0))</f>
        <v>Pilar 2</v>
      </c>
      <c r="N3244" s="115" t="str">
        <f>INDEX(Modelo!$A$9:$D$89,MATCH(DataBase!$J3244,Modelo!$A$9:$A$89,0),MATCH(DataBase!N$1,Modelo!$A$9:$D$9,0))</f>
        <v>boolean</v>
      </c>
      <c r="O3244" s="115" t="b">
        <f t="array" ref="O3244">IF(N3244="negativo",INDEX($AD$3:$AG$51,MATCH(1,($B3244=$AD$3:$AD$51)*($J3244=$AE$3:$AE$51),0),3),IF(N3244="positivo",INDEX($AD$55:$AG$109,MATCH(1,($B3244=$AD$55:$AD$109)*($J3244=$AE$55:$AE$109),0),3)))</f>
        <v>0</v>
      </c>
      <c r="P3244" s="115" t="b">
        <f t="array" ref="P3244">IF(N3244="negativo",INDEX($AD$3:$AG$51,MATCH(1,($B3244=$AD$3:$AD$51)*($J3244=$AE$3:$AE$51),0),4),IF(N3244="positivo",INDEX($AD$55:$AG$109,MATCH(1,($B3244=$AD$55:$AD$109)*($J3244=$AE$55:$AE$109),0),4)))</f>
        <v>0</v>
      </c>
      <c r="Q3244" s="115" t="str">
        <f>VLOOKUP(M3244,Modelo!$A$2:$C$7,2,0)</f>
        <v>Acción Climática y Energía</v>
      </c>
      <c r="R3244" s="118">
        <f t="array" ref="R3244">INDEX(Modelo!$F$1:$H$37,MATCH(1,(DataBase!Q3244=Modelo!$G$1:$G$37)*(DataBase!B3244=Modelo!$F$1:$F$37),0),3)</f>
        <v>0.11764705882352941</v>
      </c>
      <c r="S3244" s="115">
        <f t="shared" si="102"/>
        <v>100</v>
      </c>
      <c r="T3244" s="115">
        <f t="shared" si="103"/>
        <v>11.76470588235294</v>
      </c>
    </row>
    <row r="3245" spans="1:20" x14ac:dyDescent="0.3">
      <c r="A3245" s="115" t="s">
        <v>243</v>
      </c>
      <c r="B3245" s="115" t="s">
        <v>216</v>
      </c>
      <c r="C3245" s="115" t="s">
        <v>103</v>
      </c>
      <c r="D3245" s="115" t="s">
        <v>86</v>
      </c>
      <c r="E3245" s="115" t="s">
        <v>86</v>
      </c>
      <c r="F3245" s="115" t="s">
        <v>87</v>
      </c>
      <c r="G3245" s="115">
        <v>1985</v>
      </c>
      <c r="H3245" s="115" t="s">
        <v>244</v>
      </c>
      <c r="I3245" s="115">
        <v>2.6249202149999999</v>
      </c>
      <c r="J3245" s="115" t="s">
        <v>31</v>
      </c>
      <c r="K3245" s="115" t="str">
        <f>INDEX(DatosProcesados!$A$1:$BF$101,MATCH(DataBase!A3245,DatosProcesados!$A$1:$A$101,0),MATCH(DataBase!J3245,DatosProcesados!$A$1:$BF$1,0))</f>
        <v>Si</v>
      </c>
      <c r="L3245" s="115" t="str">
        <f>INDEX(Modelo!$A$9:$D$89,MATCH(DataBase!$J3245,Modelo!$A$9:$A$89,0),MATCH(DataBase!L$1,Modelo!$A$9:$D$9,0))</f>
        <v>Impacto ambiental</v>
      </c>
      <c r="M3245" s="115" t="str">
        <f>INDEX(Modelo!$A$9:$D$89,MATCH(DataBase!$J3245,Modelo!$A$9:$A$89,0),MATCH(DataBase!M$1,Modelo!$A$9:$D$9,0))</f>
        <v>Pilar 2</v>
      </c>
      <c r="N3245" s="115" t="str">
        <f>INDEX(Modelo!$A$9:$D$89,MATCH(DataBase!$J3245,Modelo!$A$9:$A$89,0),MATCH(DataBase!N$1,Modelo!$A$9:$D$9,0))</f>
        <v>boolean</v>
      </c>
      <c r="O3245" s="115" t="b">
        <f t="array" ref="O3245">IF(N3245="negativo",INDEX($AD$3:$AG$51,MATCH(1,($B3245=$AD$3:$AD$51)*($J3245=$AE$3:$AE$51),0),3),IF(N3245="positivo",INDEX($AD$55:$AG$109,MATCH(1,($B3245=$AD$55:$AD$109)*($J3245=$AE$55:$AE$109),0),3)))</f>
        <v>0</v>
      </c>
      <c r="P3245" s="115" t="b">
        <f t="array" ref="P3245">IF(N3245="negativo",INDEX($AD$3:$AG$51,MATCH(1,($B3245=$AD$3:$AD$51)*($J3245=$AE$3:$AE$51),0),4),IF(N3245="positivo",INDEX($AD$55:$AG$109,MATCH(1,($B3245=$AD$55:$AD$109)*($J3245=$AE$55:$AE$109),0),4)))</f>
        <v>0</v>
      </c>
      <c r="Q3245" s="115" t="str">
        <f>VLOOKUP(M3245,Modelo!$A$2:$C$7,2,0)</f>
        <v>Acción Climática y Energía</v>
      </c>
      <c r="R3245" s="118">
        <f t="array" ref="R3245">INDEX(Modelo!$F$1:$H$37,MATCH(1,(DataBase!Q3245=Modelo!$G$1:$G$37)*(DataBase!B3245=Modelo!$F$1:$F$37),0),3)</f>
        <v>0.21052631578947367</v>
      </c>
      <c r="S3245" s="115">
        <f t="shared" si="102"/>
        <v>100</v>
      </c>
      <c r="T3245" s="115">
        <f t="shared" si="103"/>
        <v>21.052631578947366</v>
      </c>
    </row>
    <row r="3246" spans="1:20" x14ac:dyDescent="0.3">
      <c r="A3246" s="115" t="s">
        <v>263</v>
      </c>
      <c r="B3246" s="115" t="s">
        <v>216</v>
      </c>
      <c r="C3246" s="115" t="s">
        <v>97</v>
      </c>
      <c r="D3246" s="115" t="s">
        <v>86</v>
      </c>
      <c r="E3246" s="115" t="s">
        <v>86</v>
      </c>
      <c r="F3246" s="115" t="s">
        <v>86</v>
      </c>
      <c r="G3246" s="115">
        <v>1990</v>
      </c>
      <c r="H3246" s="115" t="s">
        <v>125</v>
      </c>
      <c r="I3246" s="115">
        <v>2.3114637089999999</v>
      </c>
      <c r="J3246" s="115" t="s">
        <v>31</v>
      </c>
      <c r="K3246" s="115" t="str">
        <f>INDEX(DatosProcesados!$A$1:$BF$101,MATCH(DataBase!A3246,DatosProcesados!$A$1:$A$101,0),MATCH(DataBase!J3246,DatosProcesados!$A$1:$BF$1,0))</f>
        <v>Si</v>
      </c>
      <c r="L3246" s="115" t="str">
        <f>INDEX(Modelo!$A$9:$D$89,MATCH(DataBase!$J3246,Modelo!$A$9:$A$89,0),MATCH(DataBase!L$1,Modelo!$A$9:$D$9,0))</f>
        <v>Impacto ambiental</v>
      </c>
      <c r="M3246" s="115" t="str">
        <f>INDEX(Modelo!$A$9:$D$89,MATCH(DataBase!$J3246,Modelo!$A$9:$A$89,0),MATCH(DataBase!M$1,Modelo!$A$9:$D$9,0))</f>
        <v>Pilar 2</v>
      </c>
      <c r="N3246" s="115" t="str">
        <f>INDEX(Modelo!$A$9:$D$89,MATCH(DataBase!$J3246,Modelo!$A$9:$A$89,0),MATCH(DataBase!N$1,Modelo!$A$9:$D$9,0))</f>
        <v>boolean</v>
      </c>
      <c r="O3246" s="115" t="b">
        <f t="array" ref="O3246">IF(N3246="negativo",INDEX($AD$3:$AG$51,MATCH(1,($B3246=$AD$3:$AD$51)*($J3246=$AE$3:$AE$51),0),3),IF(N3246="positivo",INDEX($AD$55:$AG$109,MATCH(1,($B3246=$AD$55:$AD$109)*($J3246=$AE$55:$AE$109),0),3)))</f>
        <v>0</v>
      </c>
      <c r="P3246" s="115" t="b">
        <f t="array" ref="P3246">IF(N3246="negativo",INDEX($AD$3:$AG$51,MATCH(1,($B3246=$AD$3:$AD$51)*($J3246=$AE$3:$AE$51),0),4),IF(N3246="positivo",INDEX($AD$55:$AG$109,MATCH(1,($B3246=$AD$55:$AD$109)*($J3246=$AE$55:$AE$109),0),4)))</f>
        <v>0</v>
      </c>
      <c r="Q3246" s="115" t="str">
        <f>VLOOKUP(M3246,Modelo!$A$2:$C$7,2,0)</f>
        <v>Acción Climática y Energía</v>
      </c>
      <c r="R3246" s="118">
        <f t="array" ref="R3246">INDEX(Modelo!$F$1:$H$37,MATCH(1,(DataBase!Q3246=Modelo!$G$1:$G$37)*(DataBase!B3246=Modelo!$F$1:$F$37),0),3)</f>
        <v>0.21052631578947367</v>
      </c>
      <c r="S3246" s="115">
        <f t="shared" si="102"/>
        <v>100</v>
      </c>
      <c r="T3246" s="115">
        <f t="shared" si="103"/>
        <v>21.052631578947366</v>
      </c>
    </row>
    <row r="3247" spans="1:20" x14ac:dyDescent="0.3">
      <c r="A3247" s="115" t="s">
        <v>321</v>
      </c>
      <c r="B3247" s="115" t="s">
        <v>313</v>
      </c>
      <c r="C3247" s="115" t="s">
        <v>103</v>
      </c>
      <c r="D3247" s="115" t="s">
        <v>86</v>
      </c>
      <c r="E3247" s="115" t="s">
        <v>86</v>
      </c>
      <c r="F3247" s="115" t="s">
        <v>87</v>
      </c>
      <c r="G3247" s="115">
        <v>1949</v>
      </c>
      <c r="H3247" s="115" t="s">
        <v>125</v>
      </c>
      <c r="I3247" s="115">
        <v>16.077688644999999</v>
      </c>
      <c r="J3247" s="115" t="s">
        <v>31</v>
      </c>
      <c r="K3247" s="115" t="str">
        <f>INDEX(DatosProcesados!$A$1:$BF$101,MATCH(DataBase!A3247,DatosProcesados!$A$1:$A$101,0),MATCH(DataBase!J3247,DatosProcesados!$A$1:$BF$1,0))</f>
        <v>Si</v>
      </c>
      <c r="L3247" s="115" t="str">
        <f>INDEX(Modelo!$A$9:$D$89,MATCH(DataBase!$J3247,Modelo!$A$9:$A$89,0),MATCH(DataBase!L$1,Modelo!$A$9:$D$9,0))</f>
        <v>Impacto ambiental</v>
      </c>
      <c r="M3247" s="115" t="str">
        <f>INDEX(Modelo!$A$9:$D$89,MATCH(DataBase!$J3247,Modelo!$A$9:$A$89,0),MATCH(DataBase!M$1,Modelo!$A$9:$D$9,0))</f>
        <v>Pilar 2</v>
      </c>
      <c r="N3247" s="115" t="str">
        <f>INDEX(Modelo!$A$9:$D$89,MATCH(DataBase!$J3247,Modelo!$A$9:$A$89,0),MATCH(DataBase!N$1,Modelo!$A$9:$D$9,0))</f>
        <v>boolean</v>
      </c>
      <c r="O3247" s="115" t="b">
        <f t="array" ref="O3247">IF(N3247="negativo",INDEX($AD$3:$AG$51,MATCH(1,($B3247=$AD$3:$AD$51)*($J3247=$AE$3:$AE$51),0),3),IF(N3247="positivo",INDEX($AD$55:$AG$109,MATCH(1,($B3247=$AD$55:$AD$109)*($J3247=$AE$55:$AE$109),0),3)))</f>
        <v>0</v>
      </c>
      <c r="P3247" s="115" t="b">
        <f t="array" ref="P3247">IF(N3247="negativo",INDEX($AD$3:$AG$51,MATCH(1,($B3247=$AD$3:$AD$51)*($J3247=$AE$3:$AE$51),0),4),IF(N3247="positivo",INDEX($AD$55:$AG$109,MATCH(1,($B3247=$AD$55:$AD$109)*($J3247=$AE$55:$AE$109),0),4)))</f>
        <v>0</v>
      </c>
      <c r="Q3247" s="115" t="str">
        <f>VLOOKUP(M3247,Modelo!$A$2:$C$7,2,0)</f>
        <v>Acción Climática y Energía</v>
      </c>
      <c r="R3247" s="118">
        <f t="array" ref="R3247">INDEX(Modelo!$F$1:$H$37,MATCH(1,(DataBase!Q3247=Modelo!$G$1:$G$37)*(DataBase!B3247=Modelo!$F$1:$F$37),0),3)</f>
        <v>0.17647058823529413</v>
      </c>
      <c r="S3247" s="115">
        <f t="shared" si="102"/>
        <v>100</v>
      </c>
      <c r="T3247" s="115">
        <f t="shared" si="103"/>
        <v>17.647058823529413</v>
      </c>
    </row>
    <row r="3248" spans="1:20" x14ac:dyDescent="0.3">
      <c r="A3248" s="115" t="s">
        <v>363</v>
      </c>
      <c r="B3248" s="115" t="s">
        <v>313</v>
      </c>
      <c r="C3248" s="115" t="s">
        <v>103</v>
      </c>
      <c r="D3248" s="115" t="s">
        <v>87</v>
      </c>
      <c r="E3248" s="115" t="s">
        <v>87</v>
      </c>
      <c r="F3248" s="115" t="s">
        <v>87</v>
      </c>
      <c r="G3248" s="115">
        <v>1889</v>
      </c>
      <c r="H3248" s="115" t="s">
        <v>177</v>
      </c>
      <c r="I3248" s="115">
        <v>2.3075606390000001</v>
      </c>
      <c r="J3248" s="115" t="s">
        <v>31</v>
      </c>
      <c r="K3248" s="115" t="str">
        <f>INDEX(DatosProcesados!$A$1:$BF$101,MATCH(DataBase!A3248,DatosProcesados!$A$1:$A$101,0),MATCH(DataBase!J3248,DatosProcesados!$A$1:$BF$1,0))</f>
        <v>Si</v>
      </c>
      <c r="L3248" s="115" t="str">
        <f>INDEX(Modelo!$A$9:$D$89,MATCH(DataBase!$J3248,Modelo!$A$9:$A$89,0),MATCH(DataBase!L$1,Modelo!$A$9:$D$9,0))</f>
        <v>Impacto ambiental</v>
      </c>
      <c r="M3248" s="115" t="str">
        <f>INDEX(Modelo!$A$9:$D$89,MATCH(DataBase!$J3248,Modelo!$A$9:$A$89,0),MATCH(DataBase!M$1,Modelo!$A$9:$D$9,0))</f>
        <v>Pilar 2</v>
      </c>
      <c r="N3248" s="115" t="str">
        <f>INDEX(Modelo!$A$9:$D$89,MATCH(DataBase!$J3248,Modelo!$A$9:$A$89,0),MATCH(DataBase!N$1,Modelo!$A$9:$D$9,0))</f>
        <v>boolean</v>
      </c>
      <c r="O3248" s="115" t="b">
        <f t="array" ref="O3248">IF(N3248="negativo",INDEX($AD$3:$AG$51,MATCH(1,($B3248=$AD$3:$AD$51)*($J3248=$AE$3:$AE$51),0),3),IF(N3248="positivo",INDEX($AD$55:$AG$109,MATCH(1,($B3248=$AD$55:$AD$109)*($J3248=$AE$55:$AE$109),0),3)))</f>
        <v>0</v>
      </c>
      <c r="P3248" s="115" t="b">
        <f t="array" ref="P3248">IF(N3248="negativo",INDEX($AD$3:$AG$51,MATCH(1,($B3248=$AD$3:$AD$51)*($J3248=$AE$3:$AE$51),0),4),IF(N3248="positivo",INDEX($AD$55:$AG$109,MATCH(1,($B3248=$AD$55:$AD$109)*($J3248=$AE$55:$AE$109),0),4)))</f>
        <v>0</v>
      </c>
      <c r="Q3248" s="115" t="str">
        <f>VLOOKUP(M3248,Modelo!$A$2:$C$7,2,0)</f>
        <v>Acción Climática y Energía</v>
      </c>
      <c r="R3248" s="118">
        <f t="array" ref="R3248">INDEX(Modelo!$F$1:$H$37,MATCH(1,(DataBase!Q3248=Modelo!$G$1:$G$37)*(DataBase!B3248=Modelo!$F$1:$F$37),0),3)</f>
        <v>0.17647058823529413</v>
      </c>
      <c r="S3248" s="115">
        <f t="shared" si="102"/>
        <v>100</v>
      </c>
      <c r="T3248" s="115">
        <f t="shared" si="103"/>
        <v>17.647058823529413</v>
      </c>
    </row>
    <row r="3249" spans="1:20" x14ac:dyDescent="0.3">
      <c r="A3249" s="115" t="s">
        <v>423</v>
      </c>
      <c r="B3249" s="115" t="s">
        <v>407</v>
      </c>
      <c r="C3249" s="115" t="s">
        <v>103</v>
      </c>
      <c r="D3249" s="115" t="s">
        <v>86</v>
      </c>
      <c r="E3249" s="115" t="s">
        <v>87</v>
      </c>
      <c r="F3249" s="115" t="s">
        <v>87</v>
      </c>
      <c r="G3249" s="115">
        <v>1985</v>
      </c>
      <c r="H3249" s="115" t="s">
        <v>422</v>
      </c>
      <c r="I3249" s="115">
        <v>4.2502446559999996</v>
      </c>
      <c r="J3249" s="115" t="s">
        <v>31</v>
      </c>
      <c r="K3249" s="115" t="str">
        <f>INDEX(DatosProcesados!$A$1:$BF$101,MATCH(DataBase!A3249,DatosProcesados!$A$1:$A$101,0),MATCH(DataBase!J3249,DatosProcesados!$A$1:$BF$1,0))</f>
        <v>No</v>
      </c>
      <c r="L3249" s="115" t="str">
        <f>INDEX(Modelo!$A$9:$D$89,MATCH(DataBase!$J3249,Modelo!$A$9:$A$89,0),MATCH(DataBase!L$1,Modelo!$A$9:$D$9,0))</f>
        <v>Impacto ambiental</v>
      </c>
      <c r="M3249" s="115" t="str">
        <f>INDEX(Modelo!$A$9:$D$89,MATCH(DataBase!$J3249,Modelo!$A$9:$A$89,0),MATCH(DataBase!M$1,Modelo!$A$9:$D$9,0))</f>
        <v>Pilar 2</v>
      </c>
      <c r="N3249" s="115" t="str">
        <f>INDEX(Modelo!$A$9:$D$89,MATCH(DataBase!$J3249,Modelo!$A$9:$A$89,0),MATCH(DataBase!N$1,Modelo!$A$9:$D$9,0))</f>
        <v>boolean</v>
      </c>
      <c r="O3249" s="115" t="b">
        <f t="array" ref="O3249">IF(N3249="negativo",INDEX($AD$3:$AG$51,MATCH(1,($B3249=$AD$3:$AD$51)*($J3249=$AE$3:$AE$51),0),3),IF(N3249="positivo",INDEX($AD$55:$AG$109,MATCH(1,($B3249=$AD$55:$AD$109)*($J3249=$AE$55:$AE$109),0),3)))</f>
        <v>0</v>
      </c>
      <c r="P3249" s="115" t="b">
        <f t="array" ref="P3249">IF(N3249="negativo",INDEX($AD$3:$AG$51,MATCH(1,($B3249=$AD$3:$AD$51)*($J3249=$AE$3:$AE$51),0),4),IF(N3249="positivo",INDEX($AD$55:$AG$109,MATCH(1,($B3249=$AD$55:$AD$109)*($J3249=$AE$55:$AE$109),0),4)))</f>
        <v>0</v>
      </c>
      <c r="Q3249" s="115" t="str">
        <f>VLOOKUP(M3249,Modelo!$A$2:$C$7,2,0)</f>
        <v>Acción Climática y Energía</v>
      </c>
      <c r="R3249" s="118">
        <f t="array" ref="R3249">INDEX(Modelo!$F$1:$H$37,MATCH(1,(DataBase!Q3249=Modelo!$G$1:$G$37)*(DataBase!B3249=Modelo!$F$1:$F$37),0),3)</f>
        <v>0.19230769230769232</v>
      </c>
      <c r="S3249" s="115">
        <f t="shared" si="102"/>
        <v>0</v>
      </c>
      <c r="T3249" s="115">
        <f t="shared" si="103"/>
        <v>0</v>
      </c>
    </row>
    <row r="3250" spans="1:20" x14ac:dyDescent="0.3">
      <c r="A3250" s="115" t="s">
        <v>172</v>
      </c>
      <c r="B3250" s="115" t="s">
        <v>84</v>
      </c>
      <c r="C3250" s="115" t="s">
        <v>103</v>
      </c>
      <c r="D3250" s="115" t="s">
        <v>86</v>
      </c>
      <c r="E3250" s="115" t="s">
        <v>87</v>
      </c>
      <c r="F3250" s="115" t="s">
        <v>86</v>
      </c>
      <c r="G3250" s="115">
        <v>1966</v>
      </c>
      <c r="H3250" s="115" t="s">
        <v>125</v>
      </c>
      <c r="I3250" s="115">
        <v>2.6355685659999999</v>
      </c>
      <c r="J3250" s="115" t="s">
        <v>31</v>
      </c>
      <c r="K3250" s="115" t="str">
        <f>INDEX(DatosProcesados!$A$1:$BF$101,MATCH(DataBase!A3250,DatosProcesados!$A$1:$A$101,0),MATCH(DataBase!J3250,DatosProcesados!$A$1:$BF$1,0))</f>
        <v>Si</v>
      </c>
      <c r="L3250" s="115" t="str">
        <f>INDEX(Modelo!$A$9:$D$89,MATCH(DataBase!$J3250,Modelo!$A$9:$A$89,0),MATCH(DataBase!L$1,Modelo!$A$9:$D$9,0))</f>
        <v>Impacto ambiental</v>
      </c>
      <c r="M3250" s="115" t="str">
        <f>INDEX(Modelo!$A$9:$D$89,MATCH(DataBase!$J3250,Modelo!$A$9:$A$89,0),MATCH(DataBase!M$1,Modelo!$A$9:$D$9,0))</f>
        <v>Pilar 2</v>
      </c>
      <c r="N3250" s="115" t="str">
        <f>INDEX(Modelo!$A$9:$D$89,MATCH(DataBase!$J3250,Modelo!$A$9:$A$89,0),MATCH(DataBase!N$1,Modelo!$A$9:$D$9,0))</f>
        <v>boolean</v>
      </c>
      <c r="O3250" s="115" t="b">
        <f t="array" ref="O3250">IF(N3250="negativo",INDEX($AD$3:$AG$51,MATCH(1,($B3250=$AD$3:$AD$51)*($J3250=$AE$3:$AE$51),0),3),IF(N3250="positivo",INDEX($AD$55:$AG$109,MATCH(1,($B3250=$AD$55:$AD$109)*($J3250=$AE$55:$AE$109),0),3)))</f>
        <v>0</v>
      </c>
      <c r="P3250" s="115" t="b">
        <f t="array" ref="P3250">IF(N3250="negativo",INDEX($AD$3:$AG$51,MATCH(1,($B3250=$AD$3:$AD$51)*($J3250=$AE$3:$AE$51),0),4),IF(N3250="positivo",INDEX($AD$55:$AG$109,MATCH(1,($B3250=$AD$55:$AD$109)*($J3250=$AE$55:$AE$109),0),4)))</f>
        <v>0</v>
      </c>
      <c r="Q3250" s="115" t="str">
        <f>VLOOKUP(M3250,Modelo!$A$2:$C$7,2,0)</f>
        <v>Acción Climática y Energía</v>
      </c>
      <c r="R3250" s="118">
        <f t="array" ref="R3250">INDEX(Modelo!$F$1:$H$37,MATCH(1,(DataBase!Q3250=Modelo!$G$1:$G$37)*(DataBase!B3250=Modelo!$F$1:$F$37),0),3)</f>
        <v>0.11764705882352941</v>
      </c>
      <c r="S3250" s="115">
        <f t="shared" si="102"/>
        <v>100</v>
      </c>
      <c r="T3250" s="115">
        <f t="shared" si="103"/>
        <v>11.76470588235294</v>
      </c>
    </row>
    <row r="3251" spans="1:20" x14ac:dyDescent="0.3">
      <c r="A3251" s="115" t="s">
        <v>158</v>
      </c>
      <c r="B3251" s="115" t="s">
        <v>84</v>
      </c>
      <c r="C3251" s="115" t="s">
        <v>97</v>
      </c>
      <c r="D3251" s="115" t="s">
        <v>86</v>
      </c>
      <c r="E3251" s="115" t="s">
        <v>87</v>
      </c>
      <c r="F3251" s="115" t="s">
        <v>87</v>
      </c>
      <c r="G3251" s="115">
        <v>1896</v>
      </c>
      <c r="H3251" s="115" t="s">
        <v>125</v>
      </c>
      <c r="I3251" s="115">
        <v>3.7166394839999999</v>
      </c>
      <c r="J3251" s="115" t="s">
        <v>31</v>
      </c>
      <c r="K3251" s="115" t="str">
        <f>INDEX(DatosProcesados!$A$1:$BF$101,MATCH(DataBase!A3251,DatosProcesados!$A$1:$A$101,0),MATCH(DataBase!J3251,DatosProcesados!$A$1:$BF$1,0))</f>
        <v>Si</v>
      </c>
      <c r="L3251" s="115" t="str">
        <f>INDEX(Modelo!$A$9:$D$89,MATCH(DataBase!$J3251,Modelo!$A$9:$A$89,0),MATCH(DataBase!L$1,Modelo!$A$9:$D$9,0))</f>
        <v>Impacto ambiental</v>
      </c>
      <c r="M3251" s="115" t="str">
        <f>INDEX(Modelo!$A$9:$D$89,MATCH(DataBase!$J3251,Modelo!$A$9:$A$89,0),MATCH(DataBase!M$1,Modelo!$A$9:$D$9,0))</f>
        <v>Pilar 2</v>
      </c>
      <c r="N3251" s="115" t="str">
        <f>INDEX(Modelo!$A$9:$D$89,MATCH(DataBase!$J3251,Modelo!$A$9:$A$89,0),MATCH(DataBase!N$1,Modelo!$A$9:$D$9,0))</f>
        <v>boolean</v>
      </c>
      <c r="O3251" s="115" t="b">
        <f t="array" ref="O3251">IF(N3251="negativo",INDEX($AD$3:$AG$51,MATCH(1,($B3251=$AD$3:$AD$51)*($J3251=$AE$3:$AE$51),0),3),IF(N3251="positivo",INDEX($AD$55:$AG$109,MATCH(1,($B3251=$AD$55:$AD$109)*($J3251=$AE$55:$AE$109),0),3)))</f>
        <v>0</v>
      </c>
      <c r="P3251" s="115" t="b">
        <f t="array" ref="P3251">IF(N3251="negativo",INDEX($AD$3:$AG$51,MATCH(1,($B3251=$AD$3:$AD$51)*($J3251=$AE$3:$AE$51),0),4),IF(N3251="positivo",INDEX($AD$55:$AG$109,MATCH(1,($B3251=$AD$55:$AD$109)*($J3251=$AE$55:$AE$109),0),4)))</f>
        <v>0</v>
      </c>
      <c r="Q3251" s="115" t="str">
        <f>VLOOKUP(M3251,Modelo!$A$2:$C$7,2,0)</f>
        <v>Acción Climática y Energía</v>
      </c>
      <c r="R3251" s="118">
        <f t="array" ref="R3251">INDEX(Modelo!$F$1:$H$37,MATCH(1,(DataBase!Q3251=Modelo!$G$1:$G$37)*(DataBase!B3251=Modelo!$F$1:$F$37),0),3)</f>
        <v>0.11764705882352941</v>
      </c>
      <c r="S3251" s="115">
        <f t="shared" si="102"/>
        <v>100</v>
      </c>
      <c r="T3251" s="115">
        <f t="shared" si="103"/>
        <v>11.76470588235294</v>
      </c>
    </row>
    <row r="3252" spans="1:20" x14ac:dyDescent="0.3">
      <c r="A3252" s="115" t="s">
        <v>310</v>
      </c>
      <c r="B3252" s="115" t="s">
        <v>216</v>
      </c>
      <c r="C3252" s="115" t="s">
        <v>85</v>
      </c>
      <c r="D3252" s="115" t="s">
        <v>86</v>
      </c>
      <c r="E3252" s="115" t="s">
        <v>87</v>
      </c>
      <c r="F3252" s="115" t="s">
        <v>87</v>
      </c>
      <c r="G3252" s="115">
        <v>1908</v>
      </c>
      <c r="H3252" s="115" t="s">
        <v>244</v>
      </c>
      <c r="I3252" s="115">
        <v>1.2123628230000001</v>
      </c>
      <c r="J3252" s="115" t="s">
        <v>31</v>
      </c>
      <c r="K3252" s="115" t="str">
        <f>INDEX(DatosProcesados!$A$1:$BF$101,MATCH(DataBase!A3252,DatosProcesados!$A$1:$A$101,0),MATCH(DataBase!J3252,DatosProcesados!$A$1:$BF$1,0))</f>
        <v>Si</v>
      </c>
      <c r="L3252" s="115" t="str">
        <f>INDEX(Modelo!$A$9:$D$89,MATCH(DataBase!$J3252,Modelo!$A$9:$A$89,0),MATCH(DataBase!L$1,Modelo!$A$9:$D$9,0))</f>
        <v>Impacto ambiental</v>
      </c>
      <c r="M3252" s="115" t="str">
        <f>INDEX(Modelo!$A$9:$D$89,MATCH(DataBase!$J3252,Modelo!$A$9:$A$89,0),MATCH(DataBase!M$1,Modelo!$A$9:$D$9,0))</f>
        <v>Pilar 2</v>
      </c>
      <c r="N3252" s="115" t="str">
        <f>INDEX(Modelo!$A$9:$D$89,MATCH(DataBase!$J3252,Modelo!$A$9:$A$89,0),MATCH(DataBase!N$1,Modelo!$A$9:$D$9,0))</f>
        <v>boolean</v>
      </c>
      <c r="O3252" s="115" t="b">
        <f t="array" ref="O3252">IF(N3252="negativo",INDEX($AD$3:$AG$51,MATCH(1,($B3252=$AD$3:$AD$51)*($J3252=$AE$3:$AE$51),0),3),IF(N3252="positivo",INDEX($AD$55:$AG$109,MATCH(1,($B3252=$AD$55:$AD$109)*($J3252=$AE$55:$AE$109),0),3)))</f>
        <v>0</v>
      </c>
      <c r="P3252" s="115" t="b">
        <f t="array" ref="P3252">IF(N3252="negativo",INDEX($AD$3:$AG$51,MATCH(1,($B3252=$AD$3:$AD$51)*($J3252=$AE$3:$AE$51),0),4),IF(N3252="positivo",INDEX($AD$55:$AG$109,MATCH(1,($B3252=$AD$55:$AD$109)*($J3252=$AE$55:$AE$109),0),4)))</f>
        <v>0</v>
      </c>
      <c r="Q3252" s="115" t="str">
        <f>VLOOKUP(M3252,Modelo!$A$2:$C$7,2,0)</f>
        <v>Acción Climática y Energía</v>
      </c>
      <c r="R3252" s="118">
        <f t="array" ref="R3252">INDEX(Modelo!$F$1:$H$37,MATCH(1,(DataBase!Q3252=Modelo!$G$1:$G$37)*(DataBase!B3252=Modelo!$F$1:$F$37),0),3)</f>
        <v>0.21052631578947367</v>
      </c>
      <c r="S3252" s="115">
        <f t="shared" si="102"/>
        <v>100</v>
      </c>
      <c r="T3252" s="115">
        <f t="shared" si="103"/>
        <v>21.052631578947366</v>
      </c>
    </row>
    <row r="3253" spans="1:20" x14ac:dyDescent="0.3">
      <c r="A3253" s="115" t="s">
        <v>441</v>
      </c>
      <c r="B3253" s="115" t="s">
        <v>407</v>
      </c>
      <c r="C3253" s="115" t="s">
        <v>103</v>
      </c>
      <c r="D3253" s="115" t="s">
        <v>86</v>
      </c>
      <c r="E3253" s="115" t="s">
        <v>87</v>
      </c>
      <c r="F3253" s="115" t="s">
        <v>87</v>
      </c>
      <c r="G3253" s="115">
        <v>2002</v>
      </c>
      <c r="H3253" s="115" t="s">
        <v>177</v>
      </c>
      <c r="I3253" s="115">
        <v>2.4203671080000002</v>
      </c>
      <c r="J3253" s="115" t="s">
        <v>31</v>
      </c>
      <c r="K3253" s="115" t="str">
        <f>INDEX(DatosProcesados!$A$1:$BF$101,MATCH(DataBase!A3253,DatosProcesados!$A$1:$A$101,0),MATCH(DataBase!J3253,DatosProcesados!$A$1:$BF$1,0))</f>
        <v>Si</v>
      </c>
      <c r="L3253" s="115" t="str">
        <f>INDEX(Modelo!$A$9:$D$89,MATCH(DataBase!$J3253,Modelo!$A$9:$A$89,0),MATCH(DataBase!L$1,Modelo!$A$9:$D$9,0))</f>
        <v>Impacto ambiental</v>
      </c>
      <c r="M3253" s="115" t="str">
        <f>INDEX(Modelo!$A$9:$D$89,MATCH(DataBase!$J3253,Modelo!$A$9:$A$89,0),MATCH(DataBase!M$1,Modelo!$A$9:$D$9,0))</f>
        <v>Pilar 2</v>
      </c>
      <c r="N3253" s="115" t="str">
        <f>INDEX(Modelo!$A$9:$D$89,MATCH(DataBase!$J3253,Modelo!$A$9:$A$89,0),MATCH(DataBase!N$1,Modelo!$A$9:$D$9,0))</f>
        <v>boolean</v>
      </c>
      <c r="O3253" s="115" t="b">
        <f t="array" ref="O3253">IF(N3253="negativo",INDEX($AD$3:$AG$51,MATCH(1,($B3253=$AD$3:$AD$51)*($J3253=$AE$3:$AE$51),0),3),IF(N3253="positivo",INDEX($AD$55:$AG$109,MATCH(1,($B3253=$AD$55:$AD$109)*($J3253=$AE$55:$AE$109),0),3)))</f>
        <v>0</v>
      </c>
      <c r="P3253" s="115" t="b">
        <f t="array" ref="P3253">IF(N3253="negativo",INDEX($AD$3:$AG$51,MATCH(1,($B3253=$AD$3:$AD$51)*($J3253=$AE$3:$AE$51),0),4),IF(N3253="positivo",INDEX($AD$55:$AG$109,MATCH(1,($B3253=$AD$55:$AD$109)*($J3253=$AE$55:$AE$109),0),4)))</f>
        <v>0</v>
      </c>
      <c r="Q3253" s="115" t="str">
        <f>VLOOKUP(M3253,Modelo!$A$2:$C$7,2,0)</f>
        <v>Acción Climática y Energía</v>
      </c>
      <c r="R3253" s="118">
        <f t="array" ref="R3253">INDEX(Modelo!$F$1:$H$37,MATCH(1,(DataBase!Q3253=Modelo!$G$1:$G$37)*(DataBase!B3253=Modelo!$F$1:$F$37),0),3)</f>
        <v>0.19230769230769232</v>
      </c>
      <c r="S3253" s="115">
        <f t="shared" si="102"/>
        <v>100</v>
      </c>
      <c r="T3253" s="115">
        <f t="shared" si="103"/>
        <v>19.230769230769234</v>
      </c>
    </row>
    <row r="3254" spans="1:20" x14ac:dyDescent="0.3">
      <c r="A3254" s="115" t="s">
        <v>454</v>
      </c>
      <c r="B3254" s="115" t="s">
        <v>407</v>
      </c>
      <c r="C3254" s="115" t="s">
        <v>103</v>
      </c>
      <c r="D3254" s="115" t="s">
        <v>86</v>
      </c>
      <c r="E3254" s="115" t="s">
        <v>87</v>
      </c>
      <c r="F3254" s="115" t="s">
        <v>87</v>
      </c>
      <c r="G3254" s="115">
        <v>2003</v>
      </c>
      <c r="H3254" s="115" t="s">
        <v>422</v>
      </c>
      <c r="I3254" s="115">
        <v>1.3219259999999999</v>
      </c>
      <c r="J3254" s="115" t="s">
        <v>31</v>
      </c>
      <c r="K3254" s="115" t="str">
        <f>INDEX(DatosProcesados!$A$1:$BF$101,MATCH(DataBase!A3254,DatosProcesados!$A$1:$A$101,0),MATCH(DataBase!J3254,DatosProcesados!$A$1:$BF$1,0))</f>
        <v>Si</v>
      </c>
      <c r="L3254" s="115" t="str">
        <f>INDEX(Modelo!$A$9:$D$89,MATCH(DataBase!$J3254,Modelo!$A$9:$A$89,0),MATCH(DataBase!L$1,Modelo!$A$9:$D$9,0))</f>
        <v>Impacto ambiental</v>
      </c>
      <c r="M3254" s="115" t="str">
        <f>INDEX(Modelo!$A$9:$D$89,MATCH(DataBase!$J3254,Modelo!$A$9:$A$89,0),MATCH(DataBase!M$1,Modelo!$A$9:$D$9,0))</f>
        <v>Pilar 2</v>
      </c>
      <c r="N3254" s="115" t="str">
        <f>INDEX(Modelo!$A$9:$D$89,MATCH(DataBase!$J3254,Modelo!$A$9:$A$89,0),MATCH(DataBase!N$1,Modelo!$A$9:$D$9,0))</f>
        <v>boolean</v>
      </c>
      <c r="O3254" s="115" t="b">
        <f t="array" ref="O3254">IF(N3254="negativo",INDEX($AD$3:$AG$51,MATCH(1,($B3254=$AD$3:$AD$51)*($J3254=$AE$3:$AE$51),0),3),IF(N3254="positivo",INDEX($AD$55:$AG$109,MATCH(1,($B3254=$AD$55:$AD$109)*($J3254=$AE$55:$AE$109),0),3)))</f>
        <v>0</v>
      </c>
      <c r="P3254" s="115" t="b">
        <f t="array" ref="P3254">IF(N3254="negativo",INDEX($AD$3:$AG$51,MATCH(1,($B3254=$AD$3:$AD$51)*($J3254=$AE$3:$AE$51),0),4),IF(N3254="positivo",INDEX($AD$55:$AG$109,MATCH(1,($B3254=$AD$55:$AD$109)*($J3254=$AE$55:$AE$109),0),4)))</f>
        <v>0</v>
      </c>
      <c r="Q3254" s="115" t="str">
        <f>VLOOKUP(M3254,Modelo!$A$2:$C$7,2,0)</f>
        <v>Acción Climática y Energía</v>
      </c>
      <c r="R3254" s="118">
        <f t="array" ref="R3254">INDEX(Modelo!$F$1:$H$37,MATCH(1,(DataBase!Q3254=Modelo!$G$1:$G$37)*(DataBase!B3254=Modelo!$F$1:$F$37),0),3)</f>
        <v>0.19230769230769232</v>
      </c>
      <c r="S3254" s="115">
        <f t="shared" si="102"/>
        <v>100</v>
      </c>
      <c r="T3254" s="115">
        <f t="shared" si="103"/>
        <v>19.230769230769234</v>
      </c>
    </row>
    <row r="3255" spans="1:20" x14ac:dyDescent="0.3">
      <c r="A3255" s="115" t="s">
        <v>477</v>
      </c>
      <c r="B3255" s="115" t="s">
        <v>467</v>
      </c>
      <c r="C3255" s="115" t="s">
        <v>103</v>
      </c>
      <c r="D3255" s="115" t="s">
        <v>86</v>
      </c>
      <c r="E3255" s="115" t="s">
        <v>86</v>
      </c>
      <c r="F3255" s="115" t="s">
        <v>86</v>
      </c>
      <c r="G3255" s="115">
        <v>1985</v>
      </c>
      <c r="H3255" s="115" t="s">
        <v>125</v>
      </c>
      <c r="I3255" s="115">
        <v>0.441609957</v>
      </c>
      <c r="J3255" s="115" t="s">
        <v>31</v>
      </c>
      <c r="K3255" s="115" t="str">
        <f>INDEX(DatosProcesados!$A$1:$BF$101,MATCH(DataBase!A3255,DatosProcesados!$A$1:$A$101,0),MATCH(DataBase!J3255,DatosProcesados!$A$1:$BF$1,0))</f>
        <v>No</v>
      </c>
      <c r="L3255" s="115" t="str">
        <f>INDEX(Modelo!$A$9:$D$89,MATCH(DataBase!$J3255,Modelo!$A$9:$A$89,0),MATCH(DataBase!L$1,Modelo!$A$9:$D$9,0))</f>
        <v>Impacto ambiental</v>
      </c>
      <c r="M3255" s="115" t="str">
        <f>INDEX(Modelo!$A$9:$D$89,MATCH(DataBase!$J3255,Modelo!$A$9:$A$89,0),MATCH(DataBase!M$1,Modelo!$A$9:$D$9,0))</f>
        <v>Pilar 2</v>
      </c>
      <c r="N3255" s="115" t="str">
        <f>INDEX(Modelo!$A$9:$D$89,MATCH(DataBase!$J3255,Modelo!$A$9:$A$89,0),MATCH(DataBase!N$1,Modelo!$A$9:$D$9,0))</f>
        <v>boolean</v>
      </c>
      <c r="O3255" s="115" t="b">
        <f t="array" ref="O3255">IF(N3255="negativo",INDEX($AD$3:$AG$51,MATCH(1,($B3255=$AD$3:$AD$51)*($J3255=$AE$3:$AE$51),0),3),IF(N3255="positivo",INDEX($AD$55:$AG$109,MATCH(1,($B3255=$AD$55:$AD$109)*($J3255=$AE$55:$AE$109),0),3)))</f>
        <v>0</v>
      </c>
      <c r="P3255" s="115" t="b">
        <f t="array" ref="P3255">IF(N3255="negativo",INDEX($AD$3:$AG$51,MATCH(1,($B3255=$AD$3:$AD$51)*($J3255=$AE$3:$AE$51),0),4),IF(N3255="positivo",INDEX($AD$55:$AG$109,MATCH(1,($B3255=$AD$55:$AD$109)*($J3255=$AE$55:$AE$109),0),4)))</f>
        <v>0</v>
      </c>
      <c r="Q3255" s="115" t="str">
        <f>VLOOKUP(M3255,Modelo!$A$2:$C$7,2,0)</f>
        <v>Acción Climática y Energía</v>
      </c>
      <c r="R3255" s="118">
        <f t="array" ref="R3255">INDEX(Modelo!$F$1:$H$37,MATCH(1,(DataBase!Q3255=Modelo!$G$1:$G$37)*(DataBase!B3255=Modelo!$F$1:$F$37),0),3)</f>
        <v>0.19047619047619047</v>
      </c>
      <c r="S3255" s="115">
        <f t="shared" si="102"/>
        <v>0</v>
      </c>
      <c r="T3255" s="115">
        <f t="shared" si="103"/>
        <v>0</v>
      </c>
    </row>
    <row r="3256" spans="1:20" x14ac:dyDescent="0.3">
      <c r="A3256" s="115" t="s">
        <v>256</v>
      </c>
      <c r="B3256" s="115" t="s">
        <v>216</v>
      </c>
      <c r="C3256" s="115" t="s">
        <v>103</v>
      </c>
      <c r="D3256" s="115" t="s">
        <v>87</v>
      </c>
      <c r="E3256" s="115" t="s">
        <v>86</v>
      </c>
      <c r="F3256" s="115" t="s">
        <v>86</v>
      </c>
      <c r="G3256" s="115">
        <v>1964</v>
      </c>
      <c r="H3256" s="115" t="s">
        <v>125</v>
      </c>
      <c r="I3256" s="115">
        <v>2.4859553989999998</v>
      </c>
      <c r="J3256" s="115" t="s">
        <v>31</v>
      </c>
      <c r="K3256" s="115">
        <f>INDEX(DatosProcesados!$A$1:$BF$101,MATCH(DataBase!A3256,DatosProcesados!$A$1:$A$101,0),MATCH(DataBase!J3256,DatosProcesados!$A$1:$BF$1,0))</f>
        <v>0</v>
      </c>
      <c r="L3256" s="115" t="str">
        <f>INDEX(Modelo!$A$9:$D$89,MATCH(DataBase!$J3256,Modelo!$A$9:$A$89,0),MATCH(DataBase!L$1,Modelo!$A$9:$D$9,0))</f>
        <v>Impacto ambiental</v>
      </c>
      <c r="M3256" s="115" t="str">
        <f>INDEX(Modelo!$A$9:$D$89,MATCH(DataBase!$J3256,Modelo!$A$9:$A$89,0),MATCH(DataBase!M$1,Modelo!$A$9:$D$9,0))</f>
        <v>Pilar 2</v>
      </c>
      <c r="N3256" s="115" t="str">
        <f>INDEX(Modelo!$A$9:$D$89,MATCH(DataBase!$J3256,Modelo!$A$9:$A$89,0),MATCH(DataBase!N$1,Modelo!$A$9:$D$9,0))</f>
        <v>boolean</v>
      </c>
      <c r="O3256" s="115" t="b">
        <f t="array" ref="O3256">IF(N3256="negativo",INDEX($AD$3:$AG$51,MATCH(1,($B3256=$AD$3:$AD$51)*($J3256=$AE$3:$AE$51),0),3),IF(N3256="positivo",INDEX($AD$55:$AG$109,MATCH(1,($B3256=$AD$55:$AD$109)*($J3256=$AE$55:$AE$109),0),3)))</f>
        <v>0</v>
      </c>
      <c r="P3256" s="115" t="b">
        <f t="array" ref="P3256">IF(N3256="negativo",INDEX($AD$3:$AG$51,MATCH(1,($B3256=$AD$3:$AD$51)*($J3256=$AE$3:$AE$51),0),4),IF(N3256="positivo",INDEX($AD$55:$AG$109,MATCH(1,($B3256=$AD$55:$AD$109)*($J3256=$AE$55:$AE$109),0),4)))</f>
        <v>0</v>
      </c>
      <c r="Q3256" s="115" t="str">
        <f>VLOOKUP(M3256,Modelo!$A$2:$C$7,2,0)</f>
        <v>Acción Climática y Energía</v>
      </c>
      <c r="R3256" s="118">
        <f t="array" ref="R3256">INDEX(Modelo!$F$1:$H$37,MATCH(1,(DataBase!Q3256=Modelo!$G$1:$G$37)*(DataBase!B3256=Modelo!$F$1:$F$37),0),3)</f>
        <v>0.21052631578947367</v>
      </c>
      <c r="S3256" s="115">
        <f t="shared" si="102"/>
        <v>0</v>
      </c>
      <c r="T3256" s="115">
        <f t="shared" si="103"/>
        <v>0</v>
      </c>
    </row>
    <row r="3257" spans="1:20" x14ac:dyDescent="0.3">
      <c r="A3257" s="115" t="s">
        <v>305</v>
      </c>
      <c r="B3257" s="115" t="s">
        <v>216</v>
      </c>
      <c r="C3257" s="115" t="s">
        <v>103</v>
      </c>
      <c r="D3257" s="115" t="s">
        <v>87</v>
      </c>
      <c r="E3257" s="115" t="s">
        <v>86</v>
      </c>
      <c r="F3257" s="115" t="s">
        <v>86</v>
      </c>
      <c r="G3257" s="115">
        <v>1940</v>
      </c>
      <c r="H3257" s="115" t="s">
        <v>125</v>
      </c>
      <c r="I3257" s="115">
        <v>1.340540112</v>
      </c>
      <c r="J3257" s="115" t="s">
        <v>31</v>
      </c>
      <c r="K3257" s="115" t="str">
        <f>INDEX(DatosProcesados!$A$1:$BF$101,MATCH(DataBase!A3257,DatosProcesados!$A$1:$A$101,0),MATCH(DataBase!J3257,DatosProcesados!$A$1:$BF$1,0))</f>
        <v>Si</v>
      </c>
      <c r="L3257" s="115" t="str">
        <f>INDEX(Modelo!$A$9:$D$89,MATCH(DataBase!$J3257,Modelo!$A$9:$A$89,0),MATCH(DataBase!L$1,Modelo!$A$9:$D$9,0))</f>
        <v>Impacto ambiental</v>
      </c>
      <c r="M3257" s="115" t="str">
        <f>INDEX(Modelo!$A$9:$D$89,MATCH(DataBase!$J3257,Modelo!$A$9:$A$89,0),MATCH(DataBase!M$1,Modelo!$A$9:$D$9,0))</f>
        <v>Pilar 2</v>
      </c>
      <c r="N3257" s="115" t="str">
        <f>INDEX(Modelo!$A$9:$D$89,MATCH(DataBase!$J3257,Modelo!$A$9:$A$89,0),MATCH(DataBase!N$1,Modelo!$A$9:$D$9,0))</f>
        <v>boolean</v>
      </c>
      <c r="O3257" s="115" t="b">
        <f t="array" ref="O3257">IF(N3257="negativo",INDEX($AD$3:$AG$51,MATCH(1,($B3257=$AD$3:$AD$51)*($J3257=$AE$3:$AE$51),0),3),IF(N3257="positivo",INDEX($AD$55:$AG$109,MATCH(1,($B3257=$AD$55:$AD$109)*($J3257=$AE$55:$AE$109),0),3)))</f>
        <v>0</v>
      </c>
      <c r="P3257" s="115" t="b">
        <f t="array" ref="P3257">IF(N3257="negativo",INDEX($AD$3:$AG$51,MATCH(1,($B3257=$AD$3:$AD$51)*($J3257=$AE$3:$AE$51),0),4),IF(N3257="positivo",INDEX($AD$55:$AG$109,MATCH(1,($B3257=$AD$55:$AD$109)*($J3257=$AE$55:$AE$109),0),4)))</f>
        <v>0</v>
      </c>
      <c r="Q3257" s="115" t="str">
        <f>VLOOKUP(M3257,Modelo!$A$2:$C$7,2,0)</f>
        <v>Acción Climática y Energía</v>
      </c>
      <c r="R3257" s="118">
        <f t="array" ref="R3257">INDEX(Modelo!$F$1:$H$37,MATCH(1,(DataBase!Q3257=Modelo!$G$1:$G$37)*(DataBase!B3257=Modelo!$F$1:$F$37),0),3)</f>
        <v>0.21052631578947367</v>
      </c>
      <c r="S3257" s="115">
        <f t="shared" si="102"/>
        <v>100</v>
      </c>
      <c r="T3257" s="115">
        <f t="shared" si="103"/>
        <v>21.052631578947366</v>
      </c>
    </row>
    <row r="3258" spans="1:20" x14ac:dyDescent="0.3">
      <c r="A3258" s="115" t="s">
        <v>432</v>
      </c>
      <c r="B3258" s="115" t="s">
        <v>407</v>
      </c>
      <c r="C3258" s="115" t="s">
        <v>103</v>
      </c>
      <c r="D3258" s="115" t="s">
        <v>86</v>
      </c>
      <c r="E3258" s="115" t="s">
        <v>86</v>
      </c>
      <c r="F3258" s="115" t="s">
        <v>86</v>
      </c>
      <c r="G3258" s="115">
        <v>1956</v>
      </c>
      <c r="H3258" s="115" t="s">
        <v>125</v>
      </c>
      <c r="I3258" s="115">
        <v>2.660692144</v>
      </c>
      <c r="J3258" s="115" t="s">
        <v>31</v>
      </c>
      <c r="K3258" s="115" t="str">
        <f>INDEX(DatosProcesados!$A$1:$BF$101,MATCH(DataBase!A3258,DatosProcesados!$A$1:$A$101,0),MATCH(DataBase!J3258,DatosProcesados!$A$1:$BF$1,0))</f>
        <v>Si</v>
      </c>
      <c r="L3258" s="115" t="str">
        <f>INDEX(Modelo!$A$9:$D$89,MATCH(DataBase!$J3258,Modelo!$A$9:$A$89,0),MATCH(DataBase!L$1,Modelo!$A$9:$D$9,0))</f>
        <v>Impacto ambiental</v>
      </c>
      <c r="M3258" s="115" t="str">
        <f>INDEX(Modelo!$A$9:$D$89,MATCH(DataBase!$J3258,Modelo!$A$9:$A$89,0),MATCH(DataBase!M$1,Modelo!$A$9:$D$9,0))</f>
        <v>Pilar 2</v>
      </c>
      <c r="N3258" s="115" t="str">
        <f>INDEX(Modelo!$A$9:$D$89,MATCH(DataBase!$J3258,Modelo!$A$9:$A$89,0),MATCH(DataBase!N$1,Modelo!$A$9:$D$9,0))</f>
        <v>boolean</v>
      </c>
      <c r="O3258" s="115" t="b">
        <f t="array" ref="O3258">IF(N3258="negativo",INDEX($AD$3:$AG$51,MATCH(1,($B3258=$AD$3:$AD$51)*($J3258=$AE$3:$AE$51),0),3),IF(N3258="positivo",INDEX($AD$55:$AG$109,MATCH(1,($B3258=$AD$55:$AD$109)*($J3258=$AE$55:$AE$109),0),3)))</f>
        <v>0</v>
      </c>
      <c r="P3258" s="115" t="b">
        <f t="array" ref="P3258">IF(N3258="negativo",INDEX($AD$3:$AG$51,MATCH(1,($B3258=$AD$3:$AD$51)*($J3258=$AE$3:$AE$51),0),4),IF(N3258="positivo",INDEX($AD$55:$AG$109,MATCH(1,($B3258=$AD$55:$AD$109)*($J3258=$AE$55:$AE$109),0),4)))</f>
        <v>0</v>
      </c>
      <c r="Q3258" s="115" t="str">
        <f>VLOOKUP(M3258,Modelo!$A$2:$C$7,2,0)</f>
        <v>Acción Climática y Energía</v>
      </c>
      <c r="R3258" s="118">
        <f t="array" ref="R3258">INDEX(Modelo!$F$1:$H$37,MATCH(1,(DataBase!Q3258=Modelo!$G$1:$G$37)*(DataBase!B3258=Modelo!$F$1:$F$37),0),3)</f>
        <v>0.19230769230769232</v>
      </c>
      <c r="S3258" s="115">
        <f t="shared" si="102"/>
        <v>100</v>
      </c>
      <c r="T3258" s="115">
        <f t="shared" si="103"/>
        <v>19.230769230769234</v>
      </c>
    </row>
    <row r="3259" spans="1:20" x14ac:dyDescent="0.3">
      <c r="A3259" s="115" t="s">
        <v>476</v>
      </c>
      <c r="B3259" s="115" t="s">
        <v>467</v>
      </c>
      <c r="C3259" s="115" t="s">
        <v>103</v>
      </c>
      <c r="D3259" s="115" t="s">
        <v>87</v>
      </c>
      <c r="E3259" s="115" t="s">
        <v>86</v>
      </c>
      <c r="F3259" s="115" t="s">
        <v>86</v>
      </c>
      <c r="G3259" s="115">
        <v>1962</v>
      </c>
      <c r="H3259" s="115" t="s">
        <v>125</v>
      </c>
      <c r="I3259" s="115">
        <v>0.89448844999999999</v>
      </c>
      <c r="J3259" s="115" t="s">
        <v>31</v>
      </c>
      <c r="K3259" s="115">
        <f>INDEX(DatosProcesados!$A$1:$BF$101,MATCH(DataBase!A3259,DatosProcesados!$A$1:$A$101,0),MATCH(DataBase!J3259,DatosProcesados!$A$1:$BF$1,0))</f>
        <v>0</v>
      </c>
      <c r="L3259" s="115" t="str">
        <f>INDEX(Modelo!$A$9:$D$89,MATCH(DataBase!$J3259,Modelo!$A$9:$A$89,0),MATCH(DataBase!L$1,Modelo!$A$9:$D$9,0))</f>
        <v>Impacto ambiental</v>
      </c>
      <c r="M3259" s="115" t="str">
        <f>INDEX(Modelo!$A$9:$D$89,MATCH(DataBase!$J3259,Modelo!$A$9:$A$89,0),MATCH(DataBase!M$1,Modelo!$A$9:$D$9,0))</f>
        <v>Pilar 2</v>
      </c>
      <c r="N3259" s="115" t="str">
        <f>INDEX(Modelo!$A$9:$D$89,MATCH(DataBase!$J3259,Modelo!$A$9:$A$89,0),MATCH(DataBase!N$1,Modelo!$A$9:$D$9,0))</f>
        <v>boolean</v>
      </c>
      <c r="O3259" s="115" t="b">
        <f t="array" ref="O3259">IF(N3259="negativo",INDEX($AD$3:$AG$51,MATCH(1,($B3259=$AD$3:$AD$51)*($J3259=$AE$3:$AE$51),0),3),IF(N3259="positivo",INDEX($AD$55:$AG$109,MATCH(1,($B3259=$AD$55:$AD$109)*($J3259=$AE$55:$AE$109),0),3)))</f>
        <v>0</v>
      </c>
      <c r="P3259" s="115" t="b">
        <f t="array" ref="P3259">IF(N3259="negativo",INDEX($AD$3:$AG$51,MATCH(1,($B3259=$AD$3:$AD$51)*($J3259=$AE$3:$AE$51),0),4),IF(N3259="positivo",INDEX($AD$55:$AG$109,MATCH(1,($B3259=$AD$55:$AD$109)*($J3259=$AE$55:$AE$109),0),4)))</f>
        <v>0</v>
      </c>
      <c r="Q3259" s="115" t="str">
        <f>VLOOKUP(M3259,Modelo!$A$2:$C$7,2,0)</f>
        <v>Acción Climática y Energía</v>
      </c>
      <c r="R3259" s="118">
        <f t="array" ref="R3259">INDEX(Modelo!$F$1:$H$37,MATCH(1,(DataBase!Q3259=Modelo!$G$1:$G$37)*(DataBase!B3259=Modelo!$F$1:$F$37),0),3)</f>
        <v>0.19047619047619047</v>
      </c>
      <c r="S3259" s="115">
        <f t="shared" si="102"/>
        <v>0</v>
      </c>
      <c r="T3259" s="115">
        <f t="shared" si="103"/>
        <v>0</v>
      </c>
    </row>
    <row r="3260" spans="1:20" x14ac:dyDescent="0.3">
      <c r="A3260" s="115" t="s">
        <v>154</v>
      </c>
      <c r="B3260" s="115" t="s">
        <v>84</v>
      </c>
      <c r="C3260" s="115" t="s">
        <v>97</v>
      </c>
      <c r="D3260" s="115" t="s">
        <v>86</v>
      </c>
      <c r="E3260" s="115" t="s">
        <v>87</v>
      </c>
      <c r="F3260" s="115" t="s">
        <v>87</v>
      </c>
      <c r="G3260" s="115">
        <v>1967</v>
      </c>
      <c r="H3260" s="115" t="s">
        <v>125</v>
      </c>
      <c r="I3260" s="115">
        <v>4.1309855679999998</v>
      </c>
      <c r="J3260" s="115" t="s">
        <v>31</v>
      </c>
      <c r="K3260" s="115" t="str">
        <f>INDEX(DatosProcesados!$A$1:$BF$101,MATCH(DataBase!A3260,DatosProcesados!$A$1:$A$101,0),MATCH(DataBase!J3260,DatosProcesados!$A$1:$BF$1,0))</f>
        <v>Si</v>
      </c>
      <c r="L3260" s="115" t="str">
        <f>INDEX(Modelo!$A$9:$D$89,MATCH(DataBase!$J3260,Modelo!$A$9:$A$89,0),MATCH(DataBase!L$1,Modelo!$A$9:$D$9,0))</f>
        <v>Impacto ambiental</v>
      </c>
      <c r="M3260" s="115" t="str">
        <f>INDEX(Modelo!$A$9:$D$89,MATCH(DataBase!$J3260,Modelo!$A$9:$A$89,0),MATCH(DataBase!M$1,Modelo!$A$9:$D$9,0))</f>
        <v>Pilar 2</v>
      </c>
      <c r="N3260" s="115" t="str">
        <f>INDEX(Modelo!$A$9:$D$89,MATCH(DataBase!$J3260,Modelo!$A$9:$A$89,0),MATCH(DataBase!N$1,Modelo!$A$9:$D$9,0))</f>
        <v>boolean</v>
      </c>
      <c r="O3260" s="115" t="b">
        <f t="array" ref="O3260">IF(N3260="negativo",INDEX($AD$3:$AG$51,MATCH(1,($B3260=$AD$3:$AD$51)*($J3260=$AE$3:$AE$51),0),3),IF(N3260="positivo",INDEX($AD$55:$AG$109,MATCH(1,($B3260=$AD$55:$AD$109)*($J3260=$AE$55:$AE$109),0),3)))</f>
        <v>0</v>
      </c>
      <c r="P3260" s="115" t="b">
        <f t="array" ref="P3260">IF(N3260="negativo",INDEX($AD$3:$AG$51,MATCH(1,($B3260=$AD$3:$AD$51)*($J3260=$AE$3:$AE$51),0),4),IF(N3260="positivo",INDEX($AD$55:$AG$109,MATCH(1,($B3260=$AD$55:$AD$109)*($J3260=$AE$55:$AE$109),0),4)))</f>
        <v>0</v>
      </c>
      <c r="Q3260" s="115" t="str">
        <f>VLOOKUP(M3260,Modelo!$A$2:$C$7,2,0)</f>
        <v>Acción Climática y Energía</v>
      </c>
      <c r="R3260" s="118">
        <f t="array" ref="R3260">INDEX(Modelo!$F$1:$H$37,MATCH(1,(DataBase!Q3260=Modelo!$G$1:$G$37)*(DataBase!B3260=Modelo!$F$1:$F$37),0),3)</f>
        <v>0.11764705882352941</v>
      </c>
      <c r="S3260" s="115">
        <f t="shared" si="102"/>
        <v>100</v>
      </c>
      <c r="T3260" s="115">
        <f t="shared" si="103"/>
        <v>11.76470588235294</v>
      </c>
    </row>
    <row r="3261" spans="1:20" x14ac:dyDescent="0.3">
      <c r="A3261" s="115" t="s">
        <v>139</v>
      </c>
      <c r="B3261" s="115" t="s">
        <v>84</v>
      </c>
      <c r="C3261" s="115" t="s">
        <v>97</v>
      </c>
      <c r="D3261" s="115" t="s">
        <v>86</v>
      </c>
      <c r="E3261" s="115" t="s">
        <v>86</v>
      </c>
      <c r="F3261" s="115" t="s">
        <v>86</v>
      </c>
      <c r="G3261" s="115">
        <v>1995</v>
      </c>
      <c r="H3261" s="115" t="s">
        <v>125</v>
      </c>
      <c r="I3261" s="115">
        <v>6.1355991599999999</v>
      </c>
      <c r="J3261" s="115" t="s">
        <v>31</v>
      </c>
      <c r="K3261" s="115" t="str">
        <f>INDEX(DatosProcesados!$A$1:$BF$101,MATCH(DataBase!A3261,DatosProcesados!$A$1:$A$101,0),MATCH(DataBase!J3261,DatosProcesados!$A$1:$BF$1,0))</f>
        <v>Si</v>
      </c>
      <c r="L3261" s="115" t="str">
        <f>INDEX(Modelo!$A$9:$D$89,MATCH(DataBase!$J3261,Modelo!$A$9:$A$89,0),MATCH(DataBase!L$1,Modelo!$A$9:$D$9,0))</f>
        <v>Impacto ambiental</v>
      </c>
      <c r="M3261" s="115" t="str">
        <f>INDEX(Modelo!$A$9:$D$89,MATCH(DataBase!$J3261,Modelo!$A$9:$A$89,0),MATCH(DataBase!M$1,Modelo!$A$9:$D$9,0))</f>
        <v>Pilar 2</v>
      </c>
      <c r="N3261" s="115" t="str">
        <f>INDEX(Modelo!$A$9:$D$89,MATCH(DataBase!$J3261,Modelo!$A$9:$A$89,0),MATCH(DataBase!N$1,Modelo!$A$9:$D$9,0))</f>
        <v>boolean</v>
      </c>
      <c r="O3261" s="115" t="b">
        <f t="array" ref="O3261">IF(N3261="negativo",INDEX($AD$3:$AG$51,MATCH(1,($B3261=$AD$3:$AD$51)*($J3261=$AE$3:$AE$51),0),3),IF(N3261="positivo",INDEX($AD$55:$AG$109,MATCH(1,($B3261=$AD$55:$AD$109)*($J3261=$AE$55:$AE$109),0),3)))</f>
        <v>0</v>
      </c>
      <c r="P3261" s="115" t="b">
        <f t="array" ref="P3261">IF(N3261="negativo",INDEX($AD$3:$AG$51,MATCH(1,($B3261=$AD$3:$AD$51)*($J3261=$AE$3:$AE$51),0),4),IF(N3261="positivo",INDEX($AD$55:$AG$109,MATCH(1,($B3261=$AD$55:$AD$109)*($J3261=$AE$55:$AE$109),0),4)))</f>
        <v>0</v>
      </c>
      <c r="Q3261" s="115" t="str">
        <f>VLOOKUP(M3261,Modelo!$A$2:$C$7,2,0)</f>
        <v>Acción Climática y Energía</v>
      </c>
      <c r="R3261" s="118">
        <f t="array" ref="R3261">INDEX(Modelo!$F$1:$H$37,MATCH(1,(DataBase!Q3261=Modelo!$G$1:$G$37)*(DataBase!B3261=Modelo!$F$1:$F$37),0),3)</f>
        <v>0.11764705882352941</v>
      </c>
      <c r="S3261" s="115">
        <f t="shared" si="102"/>
        <v>100</v>
      </c>
      <c r="T3261" s="115">
        <f t="shared" si="103"/>
        <v>11.76470588235294</v>
      </c>
    </row>
    <row r="3262" spans="1:20" x14ac:dyDescent="0.3">
      <c r="A3262" s="115" t="s">
        <v>399</v>
      </c>
      <c r="B3262" s="115" t="s">
        <v>379</v>
      </c>
      <c r="C3262" s="115" t="s">
        <v>103</v>
      </c>
      <c r="D3262" s="115" t="s">
        <v>86</v>
      </c>
      <c r="E3262" s="115" t="s">
        <v>86</v>
      </c>
      <c r="F3262" s="115" t="s">
        <v>87</v>
      </c>
      <c r="G3262" s="115">
        <v>1989</v>
      </c>
      <c r="H3262" s="115" t="s">
        <v>125</v>
      </c>
      <c r="I3262" s="115">
        <v>0.75167738299999998</v>
      </c>
      <c r="J3262" s="115" t="s">
        <v>31</v>
      </c>
      <c r="K3262" s="115">
        <f>INDEX(DatosProcesados!$A$1:$BF$101,MATCH(DataBase!A3262,DatosProcesados!$A$1:$A$101,0),MATCH(DataBase!J3262,DatosProcesados!$A$1:$BF$1,0))</f>
        <v>0</v>
      </c>
      <c r="L3262" s="115" t="str">
        <f>INDEX(Modelo!$A$9:$D$89,MATCH(DataBase!$J3262,Modelo!$A$9:$A$89,0),MATCH(DataBase!L$1,Modelo!$A$9:$D$9,0))</f>
        <v>Impacto ambiental</v>
      </c>
      <c r="M3262" s="115" t="str">
        <f>INDEX(Modelo!$A$9:$D$89,MATCH(DataBase!$J3262,Modelo!$A$9:$A$89,0),MATCH(DataBase!M$1,Modelo!$A$9:$D$9,0))</f>
        <v>Pilar 2</v>
      </c>
      <c r="N3262" s="115" t="str">
        <f>INDEX(Modelo!$A$9:$D$89,MATCH(DataBase!$J3262,Modelo!$A$9:$A$89,0),MATCH(DataBase!N$1,Modelo!$A$9:$D$9,0))</f>
        <v>boolean</v>
      </c>
      <c r="O3262" s="115" t="b">
        <f t="array" ref="O3262">IF(N3262="negativo",INDEX($AD$3:$AG$51,MATCH(1,($B3262=$AD$3:$AD$51)*($J3262=$AE$3:$AE$51),0),3),IF(N3262="positivo",INDEX($AD$55:$AG$109,MATCH(1,($B3262=$AD$55:$AD$109)*($J3262=$AE$55:$AE$109),0),3)))</f>
        <v>0</v>
      </c>
      <c r="P3262" s="115" t="b">
        <f t="array" ref="P3262">IF(N3262="negativo",INDEX($AD$3:$AG$51,MATCH(1,($B3262=$AD$3:$AD$51)*($J3262=$AE$3:$AE$51),0),4),IF(N3262="positivo",INDEX($AD$55:$AG$109,MATCH(1,($B3262=$AD$55:$AD$109)*($J3262=$AE$55:$AE$109),0),4)))</f>
        <v>0</v>
      </c>
      <c r="Q3262" s="115" t="str">
        <f>VLOOKUP(M3262,Modelo!$A$2:$C$7,2,0)</f>
        <v>Acción Climática y Energía</v>
      </c>
      <c r="R3262" s="118">
        <f t="array" ref="R3262">INDEX(Modelo!$F$1:$H$37,MATCH(1,(DataBase!Q3262=Modelo!$G$1:$G$37)*(DataBase!B3262=Modelo!$F$1:$F$37),0),3)</f>
        <v>0.14285714285714285</v>
      </c>
      <c r="S3262" s="115">
        <f t="shared" si="102"/>
        <v>0</v>
      </c>
      <c r="T3262" s="115">
        <f t="shared" si="103"/>
        <v>0</v>
      </c>
    </row>
    <row r="3263" spans="1:20" x14ac:dyDescent="0.3">
      <c r="A3263" s="115" t="s">
        <v>233</v>
      </c>
      <c r="B3263" s="115" t="s">
        <v>216</v>
      </c>
      <c r="C3263" s="115" t="s">
        <v>103</v>
      </c>
      <c r="D3263" s="115" t="s">
        <v>87</v>
      </c>
      <c r="E3263" s="115" t="s">
        <v>86</v>
      </c>
      <c r="F3263" s="115" t="s">
        <v>86</v>
      </c>
      <c r="G3263" s="115">
        <v>1970</v>
      </c>
      <c r="H3263" s="115" t="s">
        <v>125</v>
      </c>
      <c r="I3263" s="115">
        <v>3.1891452720000002</v>
      </c>
      <c r="J3263" s="115" t="s">
        <v>31</v>
      </c>
      <c r="K3263" s="115">
        <f>INDEX(DatosProcesados!$A$1:$BF$101,MATCH(DataBase!A3263,DatosProcesados!$A$1:$A$101,0),MATCH(DataBase!J3263,DatosProcesados!$A$1:$BF$1,0))</f>
        <v>0</v>
      </c>
      <c r="L3263" s="115" t="str">
        <f>INDEX(Modelo!$A$9:$D$89,MATCH(DataBase!$J3263,Modelo!$A$9:$A$89,0),MATCH(DataBase!L$1,Modelo!$A$9:$D$9,0))</f>
        <v>Impacto ambiental</v>
      </c>
      <c r="M3263" s="115" t="str">
        <f>INDEX(Modelo!$A$9:$D$89,MATCH(DataBase!$J3263,Modelo!$A$9:$A$89,0),MATCH(DataBase!M$1,Modelo!$A$9:$D$9,0))</f>
        <v>Pilar 2</v>
      </c>
      <c r="N3263" s="115" t="str">
        <f>INDEX(Modelo!$A$9:$D$89,MATCH(DataBase!$J3263,Modelo!$A$9:$A$89,0),MATCH(DataBase!N$1,Modelo!$A$9:$D$9,0))</f>
        <v>boolean</v>
      </c>
      <c r="O3263" s="115" t="b">
        <f t="array" ref="O3263">IF(N3263="negativo",INDEX($AD$3:$AG$51,MATCH(1,($B3263=$AD$3:$AD$51)*($J3263=$AE$3:$AE$51),0),3),IF(N3263="positivo",INDEX($AD$55:$AG$109,MATCH(1,($B3263=$AD$55:$AD$109)*($J3263=$AE$55:$AE$109),0),3)))</f>
        <v>0</v>
      </c>
      <c r="P3263" s="115" t="b">
        <f t="array" ref="P3263">IF(N3263="negativo",INDEX($AD$3:$AG$51,MATCH(1,($B3263=$AD$3:$AD$51)*($J3263=$AE$3:$AE$51),0),4),IF(N3263="positivo",INDEX($AD$55:$AG$109,MATCH(1,($B3263=$AD$55:$AD$109)*($J3263=$AE$55:$AE$109),0),4)))</f>
        <v>0</v>
      </c>
      <c r="Q3263" s="115" t="str">
        <f>VLOOKUP(M3263,Modelo!$A$2:$C$7,2,0)</f>
        <v>Acción Climática y Energía</v>
      </c>
      <c r="R3263" s="118">
        <f t="array" ref="R3263">INDEX(Modelo!$F$1:$H$37,MATCH(1,(DataBase!Q3263=Modelo!$G$1:$G$37)*(DataBase!B3263=Modelo!$F$1:$F$37),0),3)</f>
        <v>0.21052631578947367</v>
      </c>
      <c r="S3263" s="115">
        <f t="shared" si="102"/>
        <v>0</v>
      </c>
      <c r="T3263" s="115">
        <f t="shared" si="103"/>
        <v>0</v>
      </c>
    </row>
    <row r="3264" spans="1:20" x14ac:dyDescent="0.3">
      <c r="A3264" s="115" t="s">
        <v>176</v>
      </c>
      <c r="B3264" s="115" t="s">
        <v>84</v>
      </c>
      <c r="C3264" s="115" t="s">
        <v>103</v>
      </c>
      <c r="D3264" s="115" t="s">
        <v>86</v>
      </c>
      <c r="E3264" s="115" t="s">
        <v>87</v>
      </c>
      <c r="F3264" s="115" t="s">
        <v>87</v>
      </c>
      <c r="G3264" s="115">
        <v>1929</v>
      </c>
      <c r="H3264" s="115" t="s">
        <v>177</v>
      </c>
      <c r="I3264" s="115">
        <v>2.3283445380000001</v>
      </c>
      <c r="J3264" s="115" t="s">
        <v>31</v>
      </c>
      <c r="K3264" s="115" t="str">
        <f>INDEX(DatosProcesados!$A$1:$BF$101,MATCH(DataBase!A3264,DatosProcesados!$A$1:$A$101,0),MATCH(DataBase!J3264,DatosProcesados!$A$1:$BF$1,0))</f>
        <v>Si</v>
      </c>
      <c r="L3264" s="115" t="str">
        <f>INDEX(Modelo!$A$9:$D$89,MATCH(DataBase!$J3264,Modelo!$A$9:$A$89,0),MATCH(DataBase!L$1,Modelo!$A$9:$D$9,0))</f>
        <v>Impacto ambiental</v>
      </c>
      <c r="M3264" s="115" t="str">
        <f>INDEX(Modelo!$A$9:$D$89,MATCH(DataBase!$J3264,Modelo!$A$9:$A$89,0),MATCH(DataBase!M$1,Modelo!$A$9:$D$9,0))</f>
        <v>Pilar 2</v>
      </c>
      <c r="N3264" s="115" t="str">
        <f>INDEX(Modelo!$A$9:$D$89,MATCH(DataBase!$J3264,Modelo!$A$9:$A$89,0),MATCH(DataBase!N$1,Modelo!$A$9:$D$9,0))</f>
        <v>boolean</v>
      </c>
      <c r="O3264" s="115" t="b">
        <f t="array" ref="O3264">IF(N3264="negativo",INDEX($AD$3:$AG$51,MATCH(1,($B3264=$AD$3:$AD$51)*($J3264=$AE$3:$AE$51),0),3),IF(N3264="positivo",INDEX($AD$55:$AG$109,MATCH(1,($B3264=$AD$55:$AD$109)*($J3264=$AE$55:$AE$109),0),3)))</f>
        <v>0</v>
      </c>
      <c r="P3264" s="115" t="b">
        <f t="array" ref="P3264">IF(N3264="negativo",INDEX($AD$3:$AG$51,MATCH(1,($B3264=$AD$3:$AD$51)*($J3264=$AE$3:$AE$51),0),4),IF(N3264="positivo",INDEX($AD$55:$AG$109,MATCH(1,($B3264=$AD$55:$AD$109)*($J3264=$AE$55:$AE$109),0),4)))</f>
        <v>0</v>
      </c>
      <c r="Q3264" s="115" t="str">
        <f>VLOOKUP(M3264,Modelo!$A$2:$C$7,2,0)</f>
        <v>Acción Climática y Energía</v>
      </c>
      <c r="R3264" s="118">
        <f t="array" ref="R3264">INDEX(Modelo!$F$1:$H$37,MATCH(1,(DataBase!Q3264=Modelo!$G$1:$G$37)*(DataBase!B3264=Modelo!$F$1:$F$37),0),3)</f>
        <v>0.11764705882352941</v>
      </c>
      <c r="S3264" s="115">
        <f t="shared" si="102"/>
        <v>100</v>
      </c>
      <c r="T3264" s="115">
        <f t="shared" si="103"/>
        <v>11.76470588235294</v>
      </c>
    </row>
    <row r="3265" spans="1:20" x14ac:dyDescent="0.3">
      <c r="A3265" s="115" t="s">
        <v>391</v>
      </c>
      <c r="B3265" s="115" t="s">
        <v>379</v>
      </c>
      <c r="C3265" s="115" t="s">
        <v>103</v>
      </c>
      <c r="D3265" s="115" t="s">
        <v>87</v>
      </c>
      <c r="E3265" s="115" t="s">
        <v>86</v>
      </c>
      <c r="F3265" s="115" t="s">
        <v>86</v>
      </c>
      <c r="G3265" s="115">
        <v>1976</v>
      </c>
      <c r="H3265" s="115" t="s">
        <v>125</v>
      </c>
      <c r="I3265" s="115">
        <v>0.98534294499999997</v>
      </c>
      <c r="J3265" s="115" t="s">
        <v>31</v>
      </c>
      <c r="K3265" s="115" t="str">
        <f>INDEX(DatosProcesados!$A$1:$BF$101,MATCH(DataBase!A3265,DatosProcesados!$A$1:$A$101,0),MATCH(DataBase!J3265,DatosProcesados!$A$1:$BF$1,0))</f>
        <v>Si</v>
      </c>
      <c r="L3265" s="115" t="str">
        <f>INDEX(Modelo!$A$9:$D$89,MATCH(DataBase!$J3265,Modelo!$A$9:$A$89,0),MATCH(DataBase!L$1,Modelo!$A$9:$D$9,0))</f>
        <v>Impacto ambiental</v>
      </c>
      <c r="M3265" s="115" t="str">
        <f>INDEX(Modelo!$A$9:$D$89,MATCH(DataBase!$J3265,Modelo!$A$9:$A$89,0),MATCH(DataBase!M$1,Modelo!$A$9:$D$9,0))</f>
        <v>Pilar 2</v>
      </c>
      <c r="N3265" s="115" t="str">
        <f>INDEX(Modelo!$A$9:$D$89,MATCH(DataBase!$J3265,Modelo!$A$9:$A$89,0),MATCH(DataBase!N$1,Modelo!$A$9:$D$9,0))</f>
        <v>boolean</v>
      </c>
      <c r="O3265" s="115" t="b">
        <f t="array" ref="O3265">IF(N3265="negativo",INDEX($AD$3:$AG$51,MATCH(1,($B3265=$AD$3:$AD$51)*($J3265=$AE$3:$AE$51),0),3),IF(N3265="positivo",INDEX($AD$55:$AG$109,MATCH(1,($B3265=$AD$55:$AD$109)*($J3265=$AE$55:$AE$109),0),3)))</f>
        <v>0</v>
      </c>
      <c r="P3265" s="115" t="b">
        <f t="array" ref="P3265">IF(N3265="negativo",INDEX($AD$3:$AG$51,MATCH(1,($B3265=$AD$3:$AD$51)*($J3265=$AE$3:$AE$51),0),4),IF(N3265="positivo",INDEX($AD$55:$AG$109,MATCH(1,($B3265=$AD$55:$AD$109)*($J3265=$AE$55:$AE$109),0),4)))</f>
        <v>0</v>
      </c>
      <c r="Q3265" s="115" t="str">
        <f>VLOOKUP(M3265,Modelo!$A$2:$C$7,2,0)</f>
        <v>Acción Climática y Energía</v>
      </c>
      <c r="R3265" s="118">
        <f t="array" ref="R3265">INDEX(Modelo!$F$1:$H$37,MATCH(1,(DataBase!Q3265=Modelo!$G$1:$G$37)*(DataBase!B3265=Modelo!$F$1:$F$37),0),3)</f>
        <v>0.14285714285714285</v>
      </c>
      <c r="S3265" s="115">
        <f t="shared" si="102"/>
        <v>100</v>
      </c>
      <c r="T3265" s="115">
        <f t="shared" si="103"/>
        <v>14.285714285714285</v>
      </c>
    </row>
    <row r="3266" spans="1:20" x14ac:dyDescent="0.3">
      <c r="A3266" s="115" t="s">
        <v>376</v>
      </c>
      <c r="B3266" s="115" t="s">
        <v>313</v>
      </c>
      <c r="C3266" s="115" t="s">
        <v>103</v>
      </c>
      <c r="D3266" s="115" t="s">
        <v>86</v>
      </c>
      <c r="E3266" s="115" t="s">
        <v>87</v>
      </c>
      <c r="F3266" s="115" t="s">
        <v>87</v>
      </c>
      <c r="G3266" s="115">
        <v>1920</v>
      </c>
      <c r="H3266" s="115" t="s">
        <v>294</v>
      </c>
      <c r="I3266" s="115">
        <v>1.8691417530000001</v>
      </c>
      <c r="J3266" s="115" t="s">
        <v>31</v>
      </c>
      <c r="K3266" s="115" t="str">
        <f>INDEX(DatosProcesados!$A$1:$BF$101,MATCH(DataBase!A3266,DatosProcesados!$A$1:$A$101,0),MATCH(DataBase!J3266,DatosProcesados!$A$1:$BF$1,0))</f>
        <v>Si</v>
      </c>
      <c r="L3266" s="115" t="str">
        <f>INDEX(Modelo!$A$9:$D$89,MATCH(DataBase!$J3266,Modelo!$A$9:$A$89,0),MATCH(DataBase!L$1,Modelo!$A$9:$D$9,0))</f>
        <v>Impacto ambiental</v>
      </c>
      <c r="M3266" s="115" t="str">
        <f>INDEX(Modelo!$A$9:$D$89,MATCH(DataBase!$J3266,Modelo!$A$9:$A$89,0),MATCH(DataBase!M$1,Modelo!$A$9:$D$9,0))</f>
        <v>Pilar 2</v>
      </c>
      <c r="N3266" s="115" t="str">
        <f>INDEX(Modelo!$A$9:$D$89,MATCH(DataBase!$J3266,Modelo!$A$9:$A$89,0),MATCH(DataBase!N$1,Modelo!$A$9:$D$9,0))</f>
        <v>boolean</v>
      </c>
      <c r="O3266" s="115" t="b">
        <f t="array" ref="O3266">IF(N3266="negativo",INDEX($AD$3:$AG$51,MATCH(1,($B3266=$AD$3:$AD$51)*($J3266=$AE$3:$AE$51),0),3),IF(N3266="positivo",INDEX($AD$55:$AG$109,MATCH(1,($B3266=$AD$55:$AD$109)*($J3266=$AE$55:$AE$109),0),3)))</f>
        <v>0</v>
      </c>
      <c r="P3266" s="115" t="b">
        <f t="array" ref="P3266">IF(N3266="negativo",INDEX($AD$3:$AG$51,MATCH(1,($B3266=$AD$3:$AD$51)*($J3266=$AE$3:$AE$51),0),4),IF(N3266="positivo",INDEX($AD$55:$AG$109,MATCH(1,($B3266=$AD$55:$AD$109)*($J3266=$AE$55:$AE$109),0),4)))</f>
        <v>0</v>
      </c>
      <c r="Q3266" s="115" t="str">
        <f>VLOOKUP(M3266,Modelo!$A$2:$C$7,2,0)</f>
        <v>Acción Climática y Energía</v>
      </c>
      <c r="R3266" s="118">
        <f t="array" ref="R3266">INDEX(Modelo!$F$1:$H$37,MATCH(1,(DataBase!Q3266=Modelo!$G$1:$G$37)*(DataBase!B3266=Modelo!$F$1:$F$37),0),3)</f>
        <v>0.17647058823529413</v>
      </c>
      <c r="S3266" s="115">
        <f t="shared" si="102"/>
        <v>100</v>
      </c>
      <c r="T3266" s="115">
        <f t="shared" si="103"/>
        <v>17.647058823529413</v>
      </c>
    </row>
    <row r="3267" spans="1:20" x14ac:dyDescent="0.3">
      <c r="A3267" s="115" t="s">
        <v>193</v>
      </c>
      <c r="B3267" s="115" t="s">
        <v>84</v>
      </c>
      <c r="C3267" s="115" t="s">
        <v>103</v>
      </c>
      <c r="D3267" s="115" t="s">
        <v>86</v>
      </c>
      <c r="E3267" s="115" t="s">
        <v>87</v>
      </c>
      <c r="F3267" s="115" t="s">
        <v>87</v>
      </c>
      <c r="G3267" s="115">
        <v>2009</v>
      </c>
      <c r="H3267" s="115" t="s">
        <v>194</v>
      </c>
      <c r="I3267" s="115">
        <v>1.8581853669999999</v>
      </c>
      <c r="J3267" s="115" t="s">
        <v>31</v>
      </c>
      <c r="K3267" s="115" t="str">
        <f>INDEX(DatosProcesados!$A$1:$BF$101,MATCH(DataBase!A3267,DatosProcesados!$A$1:$A$101,0),MATCH(DataBase!J3267,DatosProcesados!$A$1:$BF$1,0))</f>
        <v>Si</v>
      </c>
      <c r="L3267" s="115" t="str">
        <f>INDEX(Modelo!$A$9:$D$89,MATCH(DataBase!$J3267,Modelo!$A$9:$A$89,0),MATCH(DataBase!L$1,Modelo!$A$9:$D$9,0))</f>
        <v>Impacto ambiental</v>
      </c>
      <c r="M3267" s="115" t="str">
        <f>INDEX(Modelo!$A$9:$D$89,MATCH(DataBase!$J3267,Modelo!$A$9:$A$89,0),MATCH(DataBase!M$1,Modelo!$A$9:$D$9,0))</f>
        <v>Pilar 2</v>
      </c>
      <c r="N3267" s="115" t="str">
        <f>INDEX(Modelo!$A$9:$D$89,MATCH(DataBase!$J3267,Modelo!$A$9:$A$89,0),MATCH(DataBase!N$1,Modelo!$A$9:$D$9,0))</f>
        <v>boolean</v>
      </c>
      <c r="O3267" s="115" t="b">
        <f t="array" ref="O3267">IF(N3267="negativo",INDEX($AD$3:$AG$51,MATCH(1,($B3267=$AD$3:$AD$51)*($J3267=$AE$3:$AE$51),0),3),IF(N3267="positivo",INDEX($AD$55:$AG$109,MATCH(1,($B3267=$AD$55:$AD$109)*($J3267=$AE$55:$AE$109),0),3)))</f>
        <v>0</v>
      </c>
      <c r="P3267" s="115" t="b">
        <f t="array" ref="P3267">IF(N3267="negativo",INDEX($AD$3:$AG$51,MATCH(1,($B3267=$AD$3:$AD$51)*($J3267=$AE$3:$AE$51),0),4),IF(N3267="positivo",INDEX($AD$55:$AG$109,MATCH(1,($B3267=$AD$55:$AD$109)*($J3267=$AE$55:$AE$109),0),4)))</f>
        <v>0</v>
      </c>
      <c r="Q3267" s="115" t="str">
        <f>VLOOKUP(M3267,Modelo!$A$2:$C$7,2,0)</f>
        <v>Acción Climática y Energía</v>
      </c>
      <c r="R3267" s="118">
        <f t="array" ref="R3267">INDEX(Modelo!$F$1:$H$37,MATCH(1,(DataBase!Q3267=Modelo!$G$1:$G$37)*(DataBase!B3267=Modelo!$F$1:$F$37),0),3)</f>
        <v>0.11764705882352941</v>
      </c>
      <c r="S3267" s="115">
        <f t="shared" ref="S3267:S3330" si="104">IFERROR(IF(N3267="boolean",IF(K3267="Si",100,0),IF(N3267="scale",IF(K3267=2,100,IF(K3267=1,50,0)),IF(N3267="positivo",100*((K3267-P3267)/(O3267-P3267)),100*(1-((K3267-P3267)/(O3267-P3267)))))),0)</f>
        <v>100</v>
      </c>
      <c r="T3267" s="115">
        <f t="shared" ref="T3267:T3330" si="105">S3267*R3267</f>
        <v>11.76470588235294</v>
      </c>
    </row>
    <row r="3268" spans="1:20" x14ac:dyDescent="0.3">
      <c r="A3268" s="115" t="s">
        <v>280</v>
      </c>
      <c r="B3268" s="115" t="s">
        <v>216</v>
      </c>
      <c r="C3268" s="115" t="s">
        <v>97</v>
      </c>
      <c r="D3268" s="115" t="s">
        <v>86</v>
      </c>
      <c r="E3268" s="115" t="s">
        <v>87</v>
      </c>
      <c r="F3268" s="115" t="s">
        <v>87</v>
      </c>
      <c r="G3268" s="115">
        <v>1866</v>
      </c>
      <c r="H3268" s="115" t="s">
        <v>281</v>
      </c>
      <c r="I3268" s="115">
        <v>2.0444698099999998</v>
      </c>
      <c r="J3268" s="115" t="s">
        <v>31</v>
      </c>
      <c r="K3268" s="115" t="str">
        <f>INDEX(DatosProcesados!$A$1:$BF$101,MATCH(DataBase!A3268,DatosProcesados!$A$1:$A$101,0),MATCH(DataBase!J3268,DatosProcesados!$A$1:$BF$1,0))</f>
        <v>No</v>
      </c>
      <c r="L3268" s="115" t="str">
        <f>INDEX(Modelo!$A$9:$D$89,MATCH(DataBase!$J3268,Modelo!$A$9:$A$89,0),MATCH(DataBase!L$1,Modelo!$A$9:$D$9,0))</f>
        <v>Impacto ambiental</v>
      </c>
      <c r="M3268" s="115" t="str">
        <f>INDEX(Modelo!$A$9:$D$89,MATCH(DataBase!$J3268,Modelo!$A$9:$A$89,0),MATCH(DataBase!M$1,Modelo!$A$9:$D$9,0))</f>
        <v>Pilar 2</v>
      </c>
      <c r="N3268" s="115" t="str">
        <f>INDEX(Modelo!$A$9:$D$89,MATCH(DataBase!$J3268,Modelo!$A$9:$A$89,0),MATCH(DataBase!N$1,Modelo!$A$9:$D$9,0))</f>
        <v>boolean</v>
      </c>
      <c r="O3268" s="115" t="b">
        <f t="array" ref="O3268">IF(N3268="negativo",INDEX($AD$3:$AG$51,MATCH(1,($B3268=$AD$3:$AD$51)*($J3268=$AE$3:$AE$51),0),3),IF(N3268="positivo",INDEX($AD$55:$AG$109,MATCH(1,($B3268=$AD$55:$AD$109)*($J3268=$AE$55:$AE$109),0),3)))</f>
        <v>0</v>
      </c>
      <c r="P3268" s="115" t="b">
        <f t="array" ref="P3268">IF(N3268="negativo",INDEX($AD$3:$AG$51,MATCH(1,($B3268=$AD$3:$AD$51)*($J3268=$AE$3:$AE$51),0),4),IF(N3268="positivo",INDEX($AD$55:$AG$109,MATCH(1,($B3268=$AD$55:$AD$109)*($J3268=$AE$55:$AE$109),0),4)))</f>
        <v>0</v>
      </c>
      <c r="Q3268" s="115" t="str">
        <f>VLOOKUP(M3268,Modelo!$A$2:$C$7,2,0)</f>
        <v>Acción Climática y Energía</v>
      </c>
      <c r="R3268" s="118">
        <f t="array" ref="R3268">INDEX(Modelo!$F$1:$H$37,MATCH(1,(DataBase!Q3268=Modelo!$G$1:$G$37)*(DataBase!B3268=Modelo!$F$1:$F$37),0),3)</f>
        <v>0.21052631578947367</v>
      </c>
      <c r="S3268" s="115">
        <f t="shared" si="104"/>
        <v>0</v>
      </c>
      <c r="T3268" s="115">
        <f t="shared" si="105"/>
        <v>0</v>
      </c>
    </row>
    <row r="3269" spans="1:20" x14ac:dyDescent="0.3">
      <c r="A3269" s="115" t="s">
        <v>143</v>
      </c>
      <c r="B3269" s="115" t="s">
        <v>84</v>
      </c>
      <c r="C3269" s="115" t="s">
        <v>97</v>
      </c>
      <c r="D3269" s="115" t="s">
        <v>86</v>
      </c>
      <c r="E3269" s="115" t="s">
        <v>86</v>
      </c>
      <c r="F3269" s="115" t="s">
        <v>86</v>
      </c>
      <c r="G3269" s="115">
        <v>1994</v>
      </c>
      <c r="H3269" s="115" t="s">
        <v>125</v>
      </c>
      <c r="I3269" s="115">
        <v>5.9751610780000002</v>
      </c>
      <c r="J3269" s="115" t="s">
        <v>31</v>
      </c>
      <c r="K3269" s="115" t="str">
        <f>INDEX(DatosProcesados!$A$1:$BF$101,MATCH(DataBase!A3269,DatosProcesados!$A$1:$A$101,0),MATCH(DataBase!J3269,DatosProcesados!$A$1:$BF$1,0))</f>
        <v>Si</v>
      </c>
      <c r="L3269" s="115" t="str">
        <f>INDEX(Modelo!$A$9:$D$89,MATCH(DataBase!$J3269,Modelo!$A$9:$A$89,0),MATCH(DataBase!L$1,Modelo!$A$9:$D$9,0))</f>
        <v>Impacto ambiental</v>
      </c>
      <c r="M3269" s="115" t="str">
        <f>INDEX(Modelo!$A$9:$D$89,MATCH(DataBase!$J3269,Modelo!$A$9:$A$89,0),MATCH(DataBase!M$1,Modelo!$A$9:$D$9,0))</f>
        <v>Pilar 2</v>
      </c>
      <c r="N3269" s="115" t="str">
        <f>INDEX(Modelo!$A$9:$D$89,MATCH(DataBase!$J3269,Modelo!$A$9:$A$89,0),MATCH(DataBase!N$1,Modelo!$A$9:$D$9,0))</f>
        <v>boolean</v>
      </c>
      <c r="O3269" s="115" t="b">
        <f t="array" ref="O3269">IF(N3269="negativo",INDEX($AD$3:$AG$51,MATCH(1,($B3269=$AD$3:$AD$51)*($J3269=$AE$3:$AE$51),0),3),IF(N3269="positivo",INDEX($AD$55:$AG$109,MATCH(1,($B3269=$AD$55:$AD$109)*($J3269=$AE$55:$AE$109),0),3)))</f>
        <v>0</v>
      </c>
      <c r="P3269" s="115" t="b">
        <f t="array" ref="P3269">IF(N3269="negativo",INDEX($AD$3:$AG$51,MATCH(1,($B3269=$AD$3:$AD$51)*($J3269=$AE$3:$AE$51),0),4),IF(N3269="positivo",INDEX($AD$55:$AG$109,MATCH(1,($B3269=$AD$55:$AD$109)*($J3269=$AE$55:$AE$109),0),4)))</f>
        <v>0</v>
      </c>
      <c r="Q3269" s="115" t="str">
        <f>VLOOKUP(M3269,Modelo!$A$2:$C$7,2,0)</f>
        <v>Acción Climática y Energía</v>
      </c>
      <c r="R3269" s="118">
        <f t="array" ref="R3269">INDEX(Modelo!$F$1:$H$37,MATCH(1,(DataBase!Q3269=Modelo!$G$1:$G$37)*(DataBase!B3269=Modelo!$F$1:$F$37),0),3)</f>
        <v>0.11764705882352941</v>
      </c>
      <c r="S3269" s="115">
        <f t="shared" si="104"/>
        <v>100</v>
      </c>
      <c r="T3269" s="115">
        <f t="shared" si="105"/>
        <v>11.76470588235294</v>
      </c>
    </row>
    <row r="3270" spans="1:20" x14ac:dyDescent="0.3">
      <c r="A3270" s="115" t="s">
        <v>331</v>
      </c>
      <c r="B3270" s="115" t="s">
        <v>313</v>
      </c>
      <c r="C3270" s="115" t="s">
        <v>103</v>
      </c>
      <c r="D3270" s="115" t="s">
        <v>87</v>
      </c>
      <c r="E3270" s="115" t="s">
        <v>86</v>
      </c>
      <c r="F3270" s="115" t="s">
        <v>86</v>
      </c>
      <c r="G3270" s="115">
        <v>1953</v>
      </c>
      <c r="H3270" s="115" t="s">
        <v>125</v>
      </c>
      <c r="I3270" s="115">
        <v>7.1291921260000004</v>
      </c>
      <c r="J3270" s="115" t="s">
        <v>31</v>
      </c>
      <c r="K3270" s="115">
        <f>INDEX(DatosProcesados!$A$1:$BF$101,MATCH(DataBase!A3270,DatosProcesados!$A$1:$A$101,0),MATCH(DataBase!J3270,DatosProcesados!$A$1:$BF$1,0))</f>
        <v>0</v>
      </c>
      <c r="L3270" s="115" t="str">
        <f>INDEX(Modelo!$A$9:$D$89,MATCH(DataBase!$J3270,Modelo!$A$9:$A$89,0),MATCH(DataBase!L$1,Modelo!$A$9:$D$9,0))</f>
        <v>Impacto ambiental</v>
      </c>
      <c r="M3270" s="115" t="str">
        <f>INDEX(Modelo!$A$9:$D$89,MATCH(DataBase!$J3270,Modelo!$A$9:$A$89,0),MATCH(DataBase!M$1,Modelo!$A$9:$D$9,0))</f>
        <v>Pilar 2</v>
      </c>
      <c r="N3270" s="115" t="str">
        <f>INDEX(Modelo!$A$9:$D$89,MATCH(DataBase!$J3270,Modelo!$A$9:$A$89,0),MATCH(DataBase!N$1,Modelo!$A$9:$D$9,0))</f>
        <v>boolean</v>
      </c>
      <c r="O3270" s="115" t="b">
        <f t="array" ref="O3270">IF(N3270="negativo",INDEX($AD$3:$AG$51,MATCH(1,($B3270=$AD$3:$AD$51)*($J3270=$AE$3:$AE$51),0),3),IF(N3270="positivo",INDEX($AD$55:$AG$109,MATCH(1,($B3270=$AD$55:$AD$109)*($J3270=$AE$55:$AE$109),0),3)))</f>
        <v>0</v>
      </c>
      <c r="P3270" s="115" t="b">
        <f t="array" ref="P3270">IF(N3270="negativo",INDEX($AD$3:$AG$51,MATCH(1,($B3270=$AD$3:$AD$51)*($J3270=$AE$3:$AE$51),0),4),IF(N3270="positivo",INDEX($AD$55:$AG$109,MATCH(1,($B3270=$AD$55:$AD$109)*($J3270=$AE$55:$AE$109),0),4)))</f>
        <v>0</v>
      </c>
      <c r="Q3270" s="115" t="str">
        <f>VLOOKUP(M3270,Modelo!$A$2:$C$7,2,0)</f>
        <v>Acción Climática y Energía</v>
      </c>
      <c r="R3270" s="118">
        <f t="array" ref="R3270">INDEX(Modelo!$F$1:$H$37,MATCH(1,(DataBase!Q3270=Modelo!$G$1:$G$37)*(DataBase!B3270=Modelo!$F$1:$F$37),0),3)</f>
        <v>0.17647058823529413</v>
      </c>
      <c r="S3270" s="115">
        <f t="shared" si="104"/>
        <v>0</v>
      </c>
      <c r="T3270" s="115">
        <f t="shared" si="105"/>
        <v>0</v>
      </c>
    </row>
    <row r="3271" spans="1:20" x14ac:dyDescent="0.3">
      <c r="A3271" s="115" t="s">
        <v>277</v>
      </c>
      <c r="B3271" s="115" t="s">
        <v>216</v>
      </c>
      <c r="C3271" s="115" t="s">
        <v>85</v>
      </c>
      <c r="D3271" s="115" t="s">
        <v>86</v>
      </c>
      <c r="E3271" s="115" t="s">
        <v>87</v>
      </c>
      <c r="F3271" s="115" t="s">
        <v>87</v>
      </c>
      <c r="G3271" s="115">
        <v>1965</v>
      </c>
      <c r="H3271" s="115" t="s">
        <v>244</v>
      </c>
      <c r="I3271" s="115">
        <v>2.0973851419999998</v>
      </c>
      <c r="J3271" s="115" t="s">
        <v>31</v>
      </c>
      <c r="K3271" s="115" t="str">
        <f>INDEX(DatosProcesados!$A$1:$BF$101,MATCH(DataBase!A3271,DatosProcesados!$A$1:$A$101,0),MATCH(DataBase!J3271,DatosProcesados!$A$1:$BF$1,0))</f>
        <v>Si</v>
      </c>
      <c r="L3271" s="115" t="str">
        <f>INDEX(Modelo!$A$9:$D$89,MATCH(DataBase!$J3271,Modelo!$A$9:$A$89,0),MATCH(DataBase!L$1,Modelo!$A$9:$D$9,0))</f>
        <v>Impacto ambiental</v>
      </c>
      <c r="M3271" s="115" t="str">
        <f>INDEX(Modelo!$A$9:$D$89,MATCH(DataBase!$J3271,Modelo!$A$9:$A$89,0),MATCH(DataBase!M$1,Modelo!$A$9:$D$9,0))</f>
        <v>Pilar 2</v>
      </c>
      <c r="N3271" s="115" t="str">
        <f>INDEX(Modelo!$A$9:$D$89,MATCH(DataBase!$J3271,Modelo!$A$9:$A$89,0),MATCH(DataBase!N$1,Modelo!$A$9:$D$9,0))</f>
        <v>boolean</v>
      </c>
      <c r="O3271" s="115" t="b">
        <f t="array" ref="O3271">IF(N3271="negativo",INDEX($AD$3:$AG$51,MATCH(1,($B3271=$AD$3:$AD$51)*($J3271=$AE$3:$AE$51),0),3),IF(N3271="positivo",INDEX($AD$55:$AG$109,MATCH(1,($B3271=$AD$55:$AD$109)*($J3271=$AE$55:$AE$109),0),3)))</f>
        <v>0</v>
      </c>
      <c r="P3271" s="115" t="b">
        <f t="array" ref="P3271">IF(N3271="negativo",INDEX($AD$3:$AG$51,MATCH(1,($B3271=$AD$3:$AD$51)*($J3271=$AE$3:$AE$51),0),4),IF(N3271="positivo",INDEX($AD$55:$AG$109,MATCH(1,($B3271=$AD$55:$AD$109)*($J3271=$AE$55:$AE$109),0),4)))</f>
        <v>0</v>
      </c>
      <c r="Q3271" s="115" t="str">
        <f>VLOOKUP(M3271,Modelo!$A$2:$C$7,2,0)</f>
        <v>Acción Climática y Energía</v>
      </c>
      <c r="R3271" s="118">
        <f t="array" ref="R3271">INDEX(Modelo!$F$1:$H$37,MATCH(1,(DataBase!Q3271=Modelo!$G$1:$G$37)*(DataBase!B3271=Modelo!$F$1:$F$37),0),3)</f>
        <v>0.21052631578947367</v>
      </c>
      <c r="S3271" s="115">
        <f t="shared" si="104"/>
        <v>100</v>
      </c>
      <c r="T3271" s="115">
        <f t="shared" si="105"/>
        <v>21.052631578947366</v>
      </c>
    </row>
    <row r="3272" spans="1:20" x14ac:dyDescent="0.3">
      <c r="A3272" s="115" t="s">
        <v>356</v>
      </c>
      <c r="B3272" s="115" t="s">
        <v>313</v>
      </c>
      <c r="C3272" s="115" t="s">
        <v>103</v>
      </c>
      <c r="D3272" s="115" t="s">
        <v>87</v>
      </c>
      <c r="E3272" s="115" t="s">
        <v>86</v>
      </c>
      <c r="F3272" s="115" t="s">
        <v>86</v>
      </c>
      <c r="G3272" s="115">
        <v>1989</v>
      </c>
      <c r="H3272" s="115" t="s">
        <v>125</v>
      </c>
      <c r="I3272" s="115">
        <v>3.0305383369999999</v>
      </c>
      <c r="J3272" s="115" t="s">
        <v>31</v>
      </c>
      <c r="K3272" s="115">
        <f>INDEX(DatosProcesados!$A$1:$BF$101,MATCH(DataBase!A3272,DatosProcesados!$A$1:$A$101,0),MATCH(DataBase!J3272,DatosProcesados!$A$1:$BF$1,0))</f>
        <v>0</v>
      </c>
      <c r="L3272" s="115" t="str">
        <f>INDEX(Modelo!$A$9:$D$89,MATCH(DataBase!$J3272,Modelo!$A$9:$A$89,0),MATCH(DataBase!L$1,Modelo!$A$9:$D$9,0))</f>
        <v>Impacto ambiental</v>
      </c>
      <c r="M3272" s="115" t="str">
        <f>INDEX(Modelo!$A$9:$D$89,MATCH(DataBase!$J3272,Modelo!$A$9:$A$89,0),MATCH(DataBase!M$1,Modelo!$A$9:$D$9,0))</f>
        <v>Pilar 2</v>
      </c>
      <c r="N3272" s="115" t="str">
        <f>INDEX(Modelo!$A$9:$D$89,MATCH(DataBase!$J3272,Modelo!$A$9:$A$89,0),MATCH(DataBase!N$1,Modelo!$A$9:$D$9,0))</f>
        <v>boolean</v>
      </c>
      <c r="O3272" s="115" t="b">
        <f t="array" ref="O3272">IF(N3272="negativo",INDEX($AD$3:$AG$51,MATCH(1,($B3272=$AD$3:$AD$51)*($J3272=$AE$3:$AE$51),0),3),IF(N3272="positivo",INDEX($AD$55:$AG$109,MATCH(1,($B3272=$AD$55:$AD$109)*($J3272=$AE$55:$AE$109),0),3)))</f>
        <v>0</v>
      </c>
      <c r="P3272" s="115" t="b">
        <f t="array" ref="P3272">IF(N3272="negativo",INDEX($AD$3:$AG$51,MATCH(1,($B3272=$AD$3:$AD$51)*($J3272=$AE$3:$AE$51),0),4),IF(N3272="positivo",INDEX($AD$55:$AG$109,MATCH(1,($B3272=$AD$55:$AD$109)*($J3272=$AE$55:$AE$109),0),4)))</f>
        <v>0</v>
      </c>
      <c r="Q3272" s="115" t="str">
        <f>VLOOKUP(M3272,Modelo!$A$2:$C$7,2,0)</f>
        <v>Acción Climática y Energía</v>
      </c>
      <c r="R3272" s="118">
        <f t="array" ref="R3272">INDEX(Modelo!$F$1:$H$37,MATCH(1,(DataBase!Q3272=Modelo!$G$1:$G$37)*(DataBase!B3272=Modelo!$F$1:$F$37),0),3)</f>
        <v>0.17647058823529413</v>
      </c>
      <c r="S3272" s="115">
        <f t="shared" si="104"/>
        <v>0</v>
      </c>
      <c r="T3272" s="115">
        <f t="shared" si="105"/>
        <v>0</v>
      </c>
    </row>
    <row r="3273" spans="1:20" x14ac:dyDescent="0.3">
      <c r="A3273" s="115" t="s">
        <v>268</v>
      </c>
      <c r="B3273" s="115" t="s">
        <v>216</v>
      </c>
      <c r="C3273" s="115" t="s">
        <v>103</v>
      </c>
      <c r="D3273" s="115" t="s">
        <v>86</v>
      </c>
      <c r="E3273" s="115" t="s">
        <v>86</v>
      </c>
      <c r="F3273" s="115" t="s">
        <v>87</v>
      </c>
      <c r="G3273" s="115">
        <v>1986</v>
      </c>
      <c r="H3273" s="115" t="s">
        <v>125</v>
      </c>
      <c r="I3273" s="115">
        <v>2.2734296359999999</v>
      </c>
      <c r="J3273" s="115" t="s">
        <v>31</v>
      </c>
      <c r="K3273" s="115">
        <f>INDEX(DatosProcesados!$A$1:$BF$101,MATCH(DataBase!A3273,DatosProcesados!$A$1:$A$101,0),MATCH(DataBase!J3273,DatosProcesados!$A$1:$BF$1,0))</f>
        <v>0</v>
      </c>
      <c r="L3273" s="115" t="str">
        <f>INDEX(Modelo!$A$9:$D$89,MATCH(DataBase!$J3273,Modelo!$A$9:$A$89,0),MATCH(DataBase!L$1,Modelo!$A$9:$D$9,0))</f>
        <v>Impacto ambiental</v>
      </c>
      <c r="M3273" s="115" t="str">
        <f>INDEX(Modelo!$A$9:$D$89,MATCH(DataBase!$J3273,Modelo!$A$9:$A$89,0),MATCH(DataBase!M$1,Modelo!$A$9:$D$9,0))</f>
        <v>Pilar 2</v>
      </c>
      <c r="N3273" s="115" t="str">
        <f>INDEX(Modelo!$A$9:$D$89,MATCH(DataBase!$J3273,Modelo!$A$9:$A$89,0),MATCH(DataBase!N$1,Modelo!$A$9:$D$9,0))</f>
        <v>boolean</v>
      </c>
      <c r="O3273" s="115" t="b">
        <f t="array" ref="O3273">IF(N3273="negativo",INDEX($AD$3:$AG$51,MATCH(1,($B3273=$AD$3:$AD$51)*($J3273=$AE$3:$AE$51),0),3),IF(N3273="positivo",INDEX($AD$55:$AG$109,MATCH(1,($B3273=$AD$55:$AD$109)*($J3273=$AE$55:$AE$109),0),3)))</f>
        <v>0</v>
      </c>
      <c r="P3273" s="115" t="b">
        <f t="array" ref="P3273">IF(N3273="negativo",INDEX($AD$3:$AG$51,MATCH(1,($B3273=$AD$3:$AD$51)*($J3273=$AE$3:$AE$51),0),4),IF(N3273="positivo",INDEX($AD$55:$AG$109,MATCH(1,($B3273=$AD$55:$AD$109)*($J3273=$AE$55:$AE$109),0),4)))</f>
        <v>0</v>
      </c>
      <c r="Q3273" s="115" t="str">
        <f>VLOOKUP(M3273,Modelo!$A$2:$C$7,2,0)</f>
        <v>Acción Climática y Energía</v>
      </c>
      <c r="R3273" s="118">
        <f t="array" ref="R3273">INDEX(Modelo!$F$1:$H$37,MATCH(1,(DataBase!Q3273=Modelo!$G$1:$G$37)*(DataBase!B3273=Modelo!$F$1:$F$37),0),3)</f>
        <v>0.21052631578947367</v>
      </c>
      <c r="S3273" s="115">
        <f t="shared" si="104"/>
        <v>0</v>
      </c>
      <c r="T3273" s="115">
        <f t="shared" si="105"/>
        <v>0</v>
      </c>
    </row>
    <row r="3274" spans="1:20" x14ac:dyDescent="0.3">
      <c r="A3274" s="115" t="s">
        <v>234</v>
      </c>
      <c r="B3274" s="115" t="s">
        <v>216</v>
      </c>
      <c r="C3274" s="115" t="s">
        <v>103</v>
      </c>
      <c r="D3274" s="115" t="s">
        <v>86</v>
      </c>
      <c r="E3274" s="115" t="s">
        <v>86</v>
      </c>
      <c r="F3274" s="115" t="s">
        <v>86</v>
      </c>
      <c r="G3274" s="115">
        <v>1904</v>
      </c>
      <c r="H3274" s="115" t="s">
        <v>125</v>
      </c>
      <c r="I3274" s="115">
        <v>2.8467005310000002</v>
      </c>
      <c r="J3274" s="115" t="s">
        <v>31</v>
      </c>
      <c r="K3274" s="115" t="str">
        <f>INDEX(DatosProcesados!$A$1:$BF$101,MATCH(DataBase!A3274,DatosProcesados!$A$1:$A$101,0),MATCH(DataBase!J3274,DatosProcesados!$A$1:$BF$1,0))</f>
        <v>Si</v>
      </c>
      <c r="L3274" s="115" t="str">
        <f>INDEX(Modelo!$A$9:$D$89,MATCH(DataBase!$J3274,Modelo!$A$9:$A$89,0),MATCH(DataBase!L$1,Modelo!$A$9:$D$9,0))</f>
        <v>Impacto ambiental</v>
      </c>
      <c r="M3274" s="115" t="str">
        <f>INDEX(Modelo!$A$9:$D$89,MATCH(DataBase!$J3274,Modelo!$A$9:$A$89,0),MATCH(DataBase!M$1,Modelo!$A$9:$D$9,0))</f>
        <v>Pilar 2</v>
      </c>
      <c r="N3274" s="115" t="str">
        <f>INDEX(Modelo!$A$9:$D$89,MATCH(DataBase!$J3274,Modelo!$A$9:$A$89,0),MATCH(DataBase!N$1,Modelo!$A$9:$D$9,0))</f>
        <v>boolean</v>
      </c>
      <c r="O3274" s="115" t="b">
        <f t="array" ref="O3274">IF(N3274="negativo",INDEX($AD$3:$AG$51,MATCH(1,($B3274=$AD$3:$AD$51)*($J3274=$AE$3:$AE$51),0),3),IF(N3274="positivo",INDEX($AD$55:$AG$109,MATCH(1,($B3274=$AD$55:$AD$109)*($J3274=$AE$55:$AE$109),0),3)))</f>
        <v>0</v>
      </c>
      <c r="P3274" s="115" t="b">
        <f t="array" ref="P3274">IF(N3274="negativo",INDEX($AD$3:$AG$51,MATCH(1,($B3274=$AD$3:$AD$51)*($J3274=$AE$3:$AE$51),0),4),IF(N3274="positivo",INDEX($AD$55:$AG$109,MATCH(1,($B3274=$AD$55:$AD$109)*($J3274=$AE$55:$AE$109),0),4)))</f>
        <v>0</v>
      </c>
      <c r="Q3274" s="115" t="str">
        <f>VLOOKUP(M3274,Modelo!$A$2:$C$7,2,0)</f>
        <v>Acción Climática y Energía</v>
      </c>
      <c r="R3274" s="118">
        <f t="array" ref="R3274">INDEX(Modelo!$F$1:$H$37,MATCH(1,(DataBase!Q3274=Modelo!$G$1:$G$37)*(DataBase!B3274=Modelo!$F$1:$F$37),0),3)</f>
        <v>0.21052631578947367</v>
      </c>
      <c r="S3274" s="115">
        <f t="shared" si="104"/>
        <v>100</v>
      </c>
      <c r="T3274" s="115">
        <f t="shared" si="105"/>
        <v>21.052631578947366</v>
      </c>
    </row>
    <row r="3275" spans="1:20" x14ac:dyDescent="0.3">
      <c r="A3275" s="115" t="s">
        <v>359</v>
      </c>
      <c r="B3275" s="115" t="s">
        <v>313</v>
      </c>
      <c r="C3275" s="115" t="s">
        <v>103</v>
      </c>
      <c r="D3275" s="115" t="s">
        <v>86</v>
      </c>
      <c r="E3275" s="115" t="s">
        <v>87</v>
      </c>
      <c r="F3275" s="115" t="s">
        <v>87</v>
      </c>
      <c r="G3275" s="115">
        <v>1993</v>
      </c>
      <c r="H3275" s="115" t="s">
        <v>244</v>
      </c>
      <c r="I3275" s="115">
        <v>2.3607916150000001</v>
      </c>
      <c r="J3275" s="115" t="s">
        <v>31</v>
      </c>
      <c r="K3275" s="115" t="str">
        <f>INDEX(DatosProcesados!$A$1:$BF$101,MATCH(DataBase!A3275,DatosProcesados!$A$1:$A$101,0),MATCH(DataBase!J3275,DatosProcesados!$A$1:$BF$1,0))</f>
        <v>Si</v>
      </c>
      <c r="L3275" s="115" t="str">
        <f>INDEX(Modelo!$A$9:$D$89,MATCH(DataBase!$J3275,Modelo!$A$9:$A$89,0),MATCH(DataBase!L$1,Modelo!$A$9:$D$9,0))</f>
        <v>Impacto ambiental</v>
      </c>
      <c r="M3275" s="115" t="str">
        <f>INDEX(Modelo!$A$9:$D$89,MATCH(DataBase!$J3275,Modelo!$A$9:$A$89,0),MATCH(DataBase!M$1,Modelo!$A$9:$D$9,0))</f>
        <v>Pilar 2</v>
      </c>
      <c r="N3275" s="115" t="str">
        <f>INDEX(Modelo!$A$9:$D$89,MATCH(DataBase!$J3275,Modelo!$A$9:$A$89,0),MATCH(DataBase!N$1,Modelo!$A$9:$D$9,0))</f>
        <v>boolean</v>
      </c>
      <c r="O3275" s="115" t="b">
        <f t="array" ref="O3275">IF(N3275="negativo",INDEX($AD$3:$AG$51,MATCH(1,($B3275=$AD$3:$AD$51)*($J3275=$AE$3:$AE$51),0),3),IF(N3275="positivo",INDEX($AD$55:$AG$109,MATCH(1,($B3275=$AD$55:$AD$109)*($J3275=$AE$55:$AE$109),0),3)))</f>
        <v>0</v>
      </c>
      <c r="P3275" s="115" t="b">
        <f t="array" ref="P3275">IF(N3275="negativo",INDEX($AD$3:$AG$51,MATCH(1,($B3275=$AD$3:$AD$51)*($J3275=$AE$3:$AE$51),0),4),IF(N3275="positivo",INDEX($AD$55:$AG$109,MATCH(1,($B3275=$AD$55:$AD$109)*($J3275=$AE$55:$AE$109),0),4)))</f>
        <v>0</v>
      </c>
      <c r="Q3275" s="115" t="str">
        <f>VLOOKUP(M3275,Modelo!$A$2:$C$7,2,0)</f>
        <v>Acción Climática y Energía</v>
      </c>
      <c r="R3275" s="118">
        <f t="array" ref="R3275">INDEX(Modelo!$F$1:$H$37,MATCH(1,(DataBase!Q3275=Modelo!$G$1:$G$37)*(DataBase!B3275=Modelo!$F$1:$F$37),0),3)</f>
        <v>0.17647058823529413</v>
      </c>
      <c r="S3275" s="115">
        <f t="shared" si="104"/>
        <v>100</v>
      </c>
      <c r="T3275" s="115">
        <f t="shared" si="105"/>
        <v>17.647058823529413</v>
      </c>
    </row>
    <row r="3276" spans="1:20" x14ac:dyDescent="0.3">
      <c r="A3276" s="115" t="s">
        <v>327</v>
      </c>
      <c r="B3276" s="115" t="s">
        <v>313</v>
      </c>
      <c r="C3276" s="115" t="s">
        <v>103</v>
      </c>
      <c r="D3276" s="115" t="s">
        <v>86</v>
      </c>
      <c r="E3276" s="115" t="s">
        <v>86</v>
      </c>
      <c r="F3276" s="115" t="s">
        <v>87</v>
      </c>
      <c r="G3276" s="115">
        <v>2005</v>
      </c>
      <c r="H3276" s="115" t="s">
        <v>328</v>
      </c>
      <c r="I3276" s="115">
        <v>10.521119421</v>
      </c>
      <c r="J3276" s="115" t="s">
        <v>31</v>
      </c>
      <c r="K3276" s="115" t="str">
        <f>INDEX(DatosProcesados!$A$1:$BF$101,MATCH(DataBase!A3276,DatosProcesados!$A$1:$A$101,0),MATCH(DataBase!J3276,DatosProcesados!$A$1:$BF$1,0))</f>
        <v>Si</v>
      </c>
      <c r="L3276" s="115" t="str">
        <f>INDEX(Modelo!$A$9:$D$89,MATCH(DataBase!$J3276,Modelo!$A$9:$A$89,0),MATCH(DataBase!L$1,Modelo!$A$9:$D$9,0))</f>
        <v>Impacto ambiental</v>
      </c>
      <c r="M3276" s="115" t="str">
        <f>INDEX(Modelo!$A$9:$D$89,MATCH(DataBase!$J3276,Modelo!$A$9:$A$89,0),MATCH(DataBase!M$1,Modelo!$A$9:$D$9,0))</f>
        <v>Pilar 2</v>
      </c>
      <c r="N3276" s="115" t="str">
        <f>INDEX(Modelo!$A$9:$D$89,MATCH(DataBase!$J3276,Modelo!$A$9:$A$89,0),MATCH(DataBase!N$1,Modelo!$A$9:$D$9,0))</f>
        <v>boolean</v>
      </c>
      <c r="O3276" s="115" t="b">
        <f t="array" ref="O3276">IF(N3276="negativo",INDEX($AD$3:$AG$51,MATCH(1,($B3276=$AD$3:$AD$51)*($J3276=$AE$3:$AE$51),0),3),IF(N3276="positivo",INDEX($AD$55:$AG$109,MATCH(1,($B3276=$AD$55:$AD$109)*($J3276=$AE$55:$AE$109),0),3)))</f>
        <v>0</v>
      </c>
      <c r="P3276" s="115" t="b">
        <f t="array" ref="P3276">IF(N3276="negativo",INDEX($AD$3:$AG$51,MATCH(1,($B3276=$AD$3:$AD$51)*($J3276=$AE$3:$AE$51),0),4),IF(N3276="positivo",INDEX($AD$55:$AG$109,MATCH(1,($B3276=$AD$55:$AD$109)*($J3276=$AE$55:$AE$109),0),4)))</f>
        <v>0</v>
      </c>
      <c r="Q3276" s="115" t="str">
        <f>VLOOKUP(M3276,Modelo!$A$2:$C$7,2,0)</f>
        <v>Acción Climática y Energía</v>
      </c>
      <c r="R3276" s="118">
        <f t="array" ref="R3276">INDEX(Modelo!$F$1:$H$37,MATCH(1,(DataBase!Q3276=Modelo!$G$1:$G$37)*(DataBase!B3276=Modelo!$F$1:$F$37),0),3)</f>
        <v>0.17647058823529413</v>
      </c>
      <c r="S3276" s="115">
        <f t="shared" si="104"/>
        <v>100</v>
      </c>
      <c r="T3276" s="115">
        <f t="shared" si="105"/>
        <v>17.647058823529413</v>
      </c>
    </row>
    <row r="3277" spans="1:20" x14ac:dyDescent="0.3">
      <c r="A3277" s="115" t="s">
        <v>283</v>
      </c>
      <c r="B3277" s="115" t="s">
        <v>216</v>
      </c>
      <c r="C3277" s="115" t="s">
        <v>103</v>
      </c>
      <c r="D3277" s="115" t="s">
        <v>86</v>
      </c>
      <c r="E3277" s="115" t="s">
        <v>86</v>
      </c>
      <c r="F3277" s="115" t="s">
        <v>87</v>
      </c>
      <c r="G3277" s="115">
        <v>1958</v>
      </c>
      <c r="H3277" s="115" t="s">
        <v>125</v>
      </c>
      <c r="I3277" s="115">
        <v>2.0172595470000001</v>
      </c>
      <c r="J3277" s="115" t="s">
        <v>31</v>
      </c>
      <c r="K3277" s="115" t="str">
        <f>INDEX(DatosProcesados!$A$1:$BF$101,MATCH(DataBase!A3277,DatosProcesados!$A$1:$A$101,0),MATCH(DataBase!J3277,DatosProcesados!$A$1:$BF$1,0))</f>
        <v>Si</v>
      </c>
      <c r="L3277" s="115" t="str">
        <f>INDEX(Modelo!$A$9:$D$89,MATCH(DataBase!$J3277,Modelo!$A$9:$A$89,0),MATCH(DataBase!L$1,Modelo!$A$9:$D$9,0))</f>
        <v>Impacto ambiental</v>
      </c>
      <c r="M3277" s="115" t="str">
        <f>INDEX(Modelo!$A$9:$D$89,MATCH(DataBase!$J3277,Modelo!$A$9:$A$89,0),MATCH(DataBase!M$1,Modelo!$A$9:$D$9,0))</f>
        <v>Pilar 2</v>
      </c>
      <c r="N3277" s="115" t="str">
        <f>INDEX(Modelo!$A$9:$D$89,MATCH(DataBase!$J3277,Modelo!$A$9:$A$89,0),MATCH(DataBase!N$1,Modelo!$A$9:$D$9,0))</f>
        <v>boolean</v>
      </c>
      <c r="O3277" s="115" t="b">
        <f t="array" ref="O3277">IF(N3277="negativo",INDEX($AD$3:$AG$51,MATCH(1,($B3277=$AD$3:$AD$51)*($J3277=$AE$3:$AE$51),0),3),IF(N3277="positivo",INDEX($AD$55:$AG$109,MATCH(1,($B3277=$AD$55:$AD$109)*($J3277=$AE$55:$AE$109),0),3)))</f>
        <v>0</v>
      </c>
      <c r="P3277" s="115" t="b">
        <f t="array" ref="P3277">IF(N3277="negativo",INDEX($AD$3:$AG$51,MATCH(1,($B3277=$AD$3:$AD$51)*($J3277=$AE$3:$AE$51),0),4),IF(N3277="positivo",INDEX($AD$55:$AG$109,MATCH(1,($B3277=$AD$55:$AD$109)*($J3277=$AE$55:$AE$109),0),4)))</f>
        <v>0</v>
      </c>
      <c r="Q3277" s="115" t="str">
        <f>VLOOKUP(M3277,Modelo!$A$2:$C$7,2,0)</f>
        <v>Acción Climática y Energía</v>
      </c>
      <c r="R3277" s="118">
        <f t="array" ref="R3277">INDEX(Modelo!$F$1:$H$37,MATCH(1,(DataBase!Q3277=Modelo!$G$1:$G$37)*(DataBase!B3277=Modelo!$F$1:$F$37),0),3)</f>
        <v>0.21052631578947367</v>
      </c>
      <c r="S3277" s="115">
        <f t="shared" si="104"/>
        <v>100</v>
      </c>
      <c r="T3277" s="115">
        <f t="shared" si="105"/>
        <v>21.052631578947366</v>
      </c>
    </row>
    <row r="3278" spans="1:20" x14ac:dyDescent="0.3">
      <c r="A3278" s="115" t="s">
        <v>188</v>
      </c>
      <c r="B3278" s="115" t="s">
        <v>84</v>
      </c>
      <c r="C3278" s="115" t="s">
        <v>103</v>
      </c>
      <c r="D3278" s="115" t="s">
        <v>86</v>
      </c>
      <c r="E3278" s="115" t="s">
        <v>87</v>
      </c>
      <c r="F3278" s="115" t="s">
        <v>86</v>
      </c>
      <c r="G3278" s="115">
        <v>1974</v>
      </c>
      <c r="H3278" s="115" t="s">
        <v>125</v>
      </c>
      <c r="I3278" s="115">
        <v>2.2729038500000001</v>
      </c>
      <c r="J3278" s="115" t="s">
        <v>31</v>
      </c>
      <c r="K3278" s="115" t="str">
        <f>INDEX(DatosProcesados!$A$1:$BF$101,MATCH(DataBase!A3278,DatosProcesados!$A$1:$A$101,0),MATCH(DataBase!J3278,DatosProcesados!$A$1:$BF$1,0))</f>
        <v>Si</v>
      </c>
      <c r="L3278" s="115" t="str">
        <f>INDEX(Modelo!$A$9:$D$89,MATCH(DataBase!$J3278,Modelo!$A$9:$A$89,0),MATCH(DataBase!L$1,Modelo!$A$9:$D$9,0))</f>
        <v>Impacto ambiental</v>
      </c>
      <c r="M3278" s="115" t="str">
        <f>INDEX(Modelo!$A$9:$D$89,MATCH(DataBase!$J3278,Modelo!$A$9:$A$89,0),MATCH(DataBase!M$1,Modelo!$A$9:$D$9,0))</f>
        <v>Pilar 2</v>
      </c>
      <c r="N3278" s="115" t="str">
        <f>INDEX(Modelo!$A$9:$D$89,MATCH(DataBase!$J3278,Modelo!$A$9:$A$89,0),MATCH(DataBase!N$1,Modelo!$A$9:$D$9,0))</f>
        <v>boolean</v>
      </c>
      <c r="O3278" s="115" t="b">
        <f t="array" ref="O3278">IF(N3278="negativo",INDEX($AD$3:$AG$51,MATCH(1,($B3278=$AD$3:$AD$51)*($J3278=$AE$3:$AE$51),0),3),IF(N3278="positivo",INDEX($AD$55:$AG$109,MATCH(1,($B3278=$AD$55:$AD$109)*($J3278=$AE$55:$AE$109),0),3)))</f>
        <v>0</v>
      </c>
      <c r="P3278" s="115" t="b">
        <f t="array" ref="P3278">IF(N3278="negativo",INDEX($AD$3:$AG$51,MATCH(1,($B3278=$AD$3:$AD$51)*($J3278=$AE$3:$AE$51),0),4),IF(N3278="positivo",INDEX($AD$55:$AG$109,MATCH(1,($B3278=$AD$55:$AD$109)*($J3278=$AE$55:$AE$109),0),4)))</f>
        <v>0</v>
      </c>
      <c r="Q3278" s="115" t="str">
        <f>VLOOKUP(M3278,Modelo!$A$2:$C$7,2,0)</f>
        <v>Acción Climática y Energía</v>
      </c>
      <c r="R3278" s="118">
        <f t="array" ref="R3278">INDEX(Modelo!$F$1:$H$37,MATCH(1,(DataBase!Q3278=Modelo!$G$1:$G$37)*(DataBase!B3278=Modelo!$F$1:$F$37),0),3)</f>
        <v>0.11764705882352941</v>
      </c>
      <c r="S3278" s="115">
        <f t="shared" si="104"/>
        <v>100</v>
      </c>
      <c r="T3278" s="115">
        <f t="shared" si="105"/>
        <v>11.76470588235294</v>
      </c>
    </row>
    <row r="3279" spans="1:20" x14ac:dyDescent="0.3">
      <c r="A3279" s="115" t="s">
        <v>199</v>
      </c>
      <c r="B3279" s="115" t="s">
        <v>84</v>
      </c>
      <c r="C3279" s="115" t="s">
        <v>103</v>
      </c>
      <c r="D3279" s="115" t="s">
        <v>86</v>
      </c>
      <c r="E3279" s="115" t="s">
        <v>86</v>
      </c>
      <c r="F3279" s="115" t="s">
        <v>87</v>
      </c>
      <c r="G3279" s="115">
        <v>2015</v>
      </c>
      <c r="H3279" s="115" t="s">
        <v>125</v>
      </c>
      <c r="I3279" s="115">
        <v>0.70314701400000001</v>
      </c>
      <c r="J3279" s="115" t="s">
        <v>31</v>
      </c>
      <c r="K3279" s="115">
        <f>INDEX(DatosProcesados!$A$1:$BF$101,MATCH(DataBase!A3279,DatosProcesados!$A$1:$A$101,0),MATCH(DataBase!J3279,DatosProcesados!$A$1:$BF$1,0))</f>
        <v>0</v>
      </c>
      <c r="L3279" s="115" t="str">
        <f>INDEX(Modelo!$A$9:$D$89,MATCH(DataBase!$J3279,Modelo!$A$9:$A$89,0),MATCH(DataBase!L$1,Modelo!$A$9:$D$9,0))</f>
        <v>Impacto ambiental</v>
      </c>
      <c r="M3279" s="115" t="str">
        <f>INDEX(Modelo!$A$9:$D$89,MATCH(DataBase!$J3279,Modelo!$A$9:$A$89,0),MATCH(DataBase!M$1,Modelo!$A$9:$D$9,0))</f>
        <v>Pilar 2</v>
      </c>
      <c r="N3279" s="115" t="str">
        <f>INDEX(Modelo!$A$9:$D$89,MATCH(DataBase!$J3279,Modelo!$A$9:$A$89,0),MATCH(DataBase!N$1,Modelo!$A$9:$D$9,0))</f>
        <v>boolean</v>
      </c>
      <c r="O3279" s="115" t="b">
        <f t="array" ref="O3279">IF(N3279="negativo",INDEX($AD$3:$AG$51,MATCH(1,($B3279=$AD$3:$AD$51)*($J3279=$AE$3:$AE$51),0),3),IF(N3279="positivo",INDEX($AD$55:$AG$109,MATCH(1,($B3279=$AD$55:$AD$109)*($J3279=$AE$55:$AE$109),0),3)))</f>
        <v>0</v>
      </c>
      <c r="P3279" s="115" t="b">
        <f t="array" ref="P3279">IF(N3279="negativo",INDEX($AD$3:$AG$51,MATCH(1,($B3279=$AD$3:$AD$51)*($J3279=$AE$3:$AE$51),0),4),IF(N3279="positivo",INDEX($AD$55:$AG$109,MATCH(1,($B3279=$AD$55:$AD$109)*($J3279=$AE$55:$AE$109),0),4)))</f>
        <v>0</v>
      </c>
      <c r="Q3279" s="115" t="str">
        <f>VLOOKUP(M3279,Modelo!$A$2:$C$7,2,0)</f>
        <v>Acción Climática y Energía</v>
      </c>
      <c r="R3279" s="118">
        <f t="array" ref="R3279">INDEX(Modelo!$F$1:$H$37,MATCH(1,(DataBase!Q3279=Modelo!$G$1:$G$37)*(DataBase!B3279=Modelo!$F$1:$F$37),0),3)</f>
        <v>0.11764705882352941</v>
      </c>
      <c r="S3279" s="115">
        <f t="shared" si="104"/>
        <v>0</v>
      </c>
      <c r="T3279" s="115">
        <f t="shared" si="105"/>
        <v>0</v>
      </c>
    </row>
    <row r="3280" spans="1:20" x14ac:dyDescent="0.3">
      <c r="A3280" s="115" t="s">
        <v>215</v>
      </c>
      <c r="B3280" s="115" t="s">
        <v>216</v>
      </c>
      <c r="C3280" s="115" t="s">
        <v>97</v>
      </c>
      <c r="D3280" s="115" t="s">
        <v>86</v>
      </c>
      <c r="E3280" s="115" t="s">
        <v>86</v>
      </c>
      <c r="F3280" s="115" t="s">
        <v>86</v>
      </c>
      <c r="G3280" s="115">
        <v>1956</v>
      </c>
      <c r="H3280" s="115" t="s">
        <v>125</v>
      </c>
      <c r="I3280" s="115">
        <v>25.860914507</v>
      </c>
      <c r="J3280" s="115" t="s">
        <v>31</v>
      </c>
      <c r="K3280" s="115" t="str">
        <f>INDEX(DatosProcesados!$A$1:$BF$101,MATCH(DataBase!A3280,DatosProcesados!$A$1:$A$101,0),MATCH(DataBase!J3280,DatosProcesados!$A$1:$BF$1,0))</f>
        <v>Si</v>
      </c>
      <c r="L3280" s="115" t="str">
        <f>INDEX(Modelo!$A$9:$D$89,MATCH(DataBase!$J3280,Modelo!$A$9:$A$89,0),MATCH(DataBase!L$1,Modelo!$A$9:$D$9,0))</f>
        <v>Impacto ambiental</v>
      </c>
      <c r="M3280" s="115" t="str">
        <f>INDEX(Modelo!$A$9:$D$89,MATCH(DataBase!$J3280,Modelo!$A$9:$A$89,0),MATCH(DataBase!M$1,Modelo!$A$9:$D$9,0))</f>
        <v>Pilar 2</v>
      </c>
      <c r="N3280" s="115" t="str">
        <f>INDEX(Modelo!$A$9:$D$89,MATCH(DataBase!$J3280,Modelo!$A$9:$A$89,0),MATCH(DataBase!N$1,Modelo!$A$9:$D$9,0))</f>
        <v>boolean</v>
      </c>
      <c r="O3280" s="115" t="b">
        <f t="array" ref="O3280">IF(N3280="negativo",INDEX($AD$3:$AG$51,MATCH(1,($B3280=$AD$3:$AD$51)*($J3280=$AE$3:$AE$51),0),3),IF(N3280="positivo",INDEX($AD$55:$AG$109,MATCH(1,($B3280=$AD$55:$AD$109)*($J3280=$AE$55:$AE$109),0),3)))</f>
        <v>0</v>
      </c>
      <c r="P3280" s="115" t="b">
        <f t="array" ref="P3280">IF(N3280="negativo",INDEX($AD$3:$AG$51,MATCH(1,($B3280=$AD$3:$AD$51)*($J3280=$AE$3:$AE$51),0),4),IF(N3280="positivo",INDEX($AD$55:$AG$109,MATCH(1,($B3280=$AD$55:$AD$109)*($J3280=$AE$55:$AE$109),0),4)))</f>
        <v>0</v>
      </c>
      <c r="Q3280" s="115" t="str">
        <f>VLOOKUP(M3280,Modelo!$A$2:$C$7,2,0)</f>
        <v>Acción Climática y Energía</v>
      </c>
      <c r="R3280" s="118">
        <f t="array" ref="R3280">INDEX(Modelo!$F$1:$H$37,MATCH(1,(DataBase!Q3280=Modelo!$G$1:$G$37)*(DataBase!B3280=Modelo!$F$1:$F$37),0),3)</f>
        <v>0.21052631578947367</v>
      </c>
      <c r="S3280" s="115">
        <f t="shared" si="104"/>
        <v>100</v>
      </c>
      <c r="T3280" s="115">
        <f t="shared" si="105"/>
        <v>21.052631578947366</v>
      </c>
    </row>
    <row r="3281" spans="1:20" x14ac:dyDescent="0.3">
      <c r="A3281" s="115" t="s">
        <v>257</v>
      </c>
      <c r="B3281" s="115" t="s">
        <v>216</v>
      </c>
      <c r="C3281" s="115" t="s">
        <v>97</v>
      </c>
      <c r="D3281" s="115" t="s">
        <v>86</v>
      </c>
      <c r="E3281" s="115" t="s">
        <v>87</v>
      </c>
      <c r="F3281" s="115" t="s">
        <v>87</v>
      </c>
      <c r="G3281" s="115">
        <v>1898</v>
      </c>
      <c r="H3281" s="115" t="s">
        <v>167</v>
      </c>
      <c r="I3281" s="115">
        <v>2.4260392159999999</v>
      </c>
      <c r="J3281" s="115" t="s">
        <v>31</v>
      </c>
      <c r="K3281" s="115" t="str">
        <f>INDEX(DatosProcesados!$A$1:$BF$101,MATCH(DataBase!A3281,DatosProcesados!$A$1:$A$101,0),MATCH(DataBase!J3281,DatosProcesados!$A$1:$BF$1,0))</f>
        <v>Si</v>
      </c>
      <c r="L3281" s="115" t="str">
        <f>INDEX(Modelo!$A$9:$D$89,MATCH(DataBase!$J3281,Modelo!$A$9:$A$89,0),MATCH(DataBase!L$1,Modelo!$A$9:$D$9,0))</f>
        <v>Impacto ambiental</v>
      </c>
      <c r="M3281" s="115" t="str">
        <f>INDEX(Modelo!$A$9:$D$89,MATCH(DataBase!$J3281,Modelo!$A$9:$A$89,0),MATCH(DataBase!M$1,Modelo!$A$9:$D$9,0))</f>
        <v>Pilar 2</v>
      </c>
      <c r="N3281" s="115" t="str">
        <f>INDEX(Modelo!$A$9:$D$89,MATCH(DataBase!$J3281,Modelo!$A$9:$A$89,0),MATCH(DataBase!N$1,Modelo!$A$9:$D$9,0))</f>
        <v>boolean</v>
      </c>
      <c r="O3281" s="115" t="b">
        <f t="array" ref="O3281">IF(N3281="negativo",INDEX($AD$3:$AG$51,MATCH(1,($B3281=$AD$3:$AD$51)*($J3281=$AE$3:$AE$51),0),3),IF(N3281="positivo",INDEX($AD$55:$AG$109,MATCH(1,($B3281=$AD$55:$AD$109)*($J3281=$AE$55:$AE$109),0),3)))</f>
        <v>0</v>
      </c>
      <c r="P3281" s="115" t="b">
        <f t="array" ref="P3281">IF(N3281="negativo",INDEX($AD$3:$AG$51,MATCH(1,($B3281=$AD$3:$AD$51)*($J3281=$AE$3:$AE$51),0),4),IF(N3281="positivo",INDEX($AD$55:$AG$109,MATCH(1,($B3281=$AD$55:$AD$109)*($J3281=$AE$55:$AE$109),0),4)))</f>
        <v>0</v>
      </c>
      <c r="Q3281" s="115" t="str">
        <f>VLOOKUP(M3281,Modelo!$A$2:$C$7,2,0)</f>
        <v>Acción Climática y Energía</v>
      </c>
      <c r="R3281" s="118">
        <f t="array" ref="R3281">INDEX(Modelo!$F$1:$H$37,MATCH(1,(DataBase!Q3281=Modelo!$G$1:$G$37)*(DataBase!B3281=Modelo!$F$1:$F$37),0),3)</f>
        <v>0.21052631578947367</v>
      </c>
      <c r="S3281" s="115">
        <f t="shared" si="104"/>
        <v>100</v>
      </c>
      <c r="T3281" s="115">
        <f t="shared" si="105"/>
        <v>21.052631578947366</v>
      </c>
    </row>
    <row r="3282" spans="1:20" x14ac:dyDescent="0.3">
      <c r="A3282" s="115" t="s">
        <v>301</v>
      </c>
      <c r="B3282" s="115" t="s">
        <v>216</v>
      </c>
      <c r="C3282" s="115" t="s">
        <v>103</v>
      </c>
      <c r="D3282" s="115" t="s">
        <v>86</v>
      </c>
      <c r="E3282" s="115" t="s">
        <v>87</v>
      </c>
      <c r="F3282" s="115" t="s">
        <v>86</v>
      </c>
      <c r="G3282" s="115">
        <v>1998</v>
      </c>
      <c r="H3282" s="115" t="s">
        <v>125</v>
      </c>
      <c r="I3282" s="115">
        <v>1.697301486</v>
      </c>
      <c r="J3282" s="115" t="s">
        <v>31</v>
      </c>
      <c r="K3282" s="115" t="str">
        <f>INDEX(DatosProcesados!$A$1:$BF$101,MATCH(DataBase!A3282,DatosProcesados!$A$1:$A$101,0),MATCH(DataBase!J3282,DatosProcesados!$A$1:$BF$1,0))</f>
        <v>Si</v>
      </c>
      <c r="L3282" s="115" t="str">
        <f>INDEX(Modelo!$A$9:$D$89,MATCH(DataBase!$J3282,Modelo!$A$9:$A$89,0),MATCH(DataBase!L$1,Modelo!$A$9:$D$9,0))</f>
        <v>Impacto ambiental</v>
      </c>
      <c r="M3282" s="115" t="str">
        <f>INDEX(Modelo!$A$9:$D$89,MATCH(DataBase!$J3282,Modelo!$A$9:$A$89,0),MATCH(DataBase!M$1,Modelo!$A$9:$D$9,0))</f>
        <v>Pilar 2</v>
      </c>
      <c r="N3282" s="115" t="str">
        <f>INDEX(Modelo!$A$9:$D$89,MATCH(DataBase!$J3282,Modelo!$A$9:$A$89,0),MATCH(DataBase!N$1,Modelo!$A$9:$D$9,0))</f>
        <v>boolean</v>
      </c>
      <c r="O3282" s="115" t="b">
        <f t="array" ref="O3282">IF(N3282="negativo",INDEX($AD$3:$AG$51,MATCH(1,($B3282=$AD$3:$AD$51)*($J3282=$AE$3:$AE$51),0),3),IF(N3282="positivo",INDEX($AD$55:$AG$109,MATCH(1,($B3282=$AD$55:$AD$109)*($J3282=$AE$55:$AE$109),0),3)))</f>
        <v>0</v>
      </c>
      <c r="P3282" s="115" t="b">
        <f t="array" ref="P3282">IF(N3282="negativo",INDEX($AD$3:$AG$51,MATCH(1,($B3282=$AD$3:$AD$51)*($J3282=$AE$3:$AE$51),0),4),IF(N3282="positivo",INDEX($AD$55:$AG$109,MATCH(1,($B3282=$AD$55:$AD$109)*($J3282=$AE$55:$AE$109),0),4)))</f>
        <v>0</v>
      </c>
      <c r="Q3282" s="115" t="str">
        <f>VLOOKUP(M3282,Modelo!$A$2:$C$7,2,0)</f>
        <v>Acción Climática y Energía</v>
      </c>
      <c r="R3282" s="118">
        <f t="array" ref="R3282">INDEX(Modelo!$F$1:$H$37,MATCH(1,(DataBase!Q3282=Modelo!$G$1:$G$37)*(DataBase!B3282=Modelo!$F$1:$F$37),0),3)</f>
        <v>0.21052631578947367</v>
      </c>
      <c r="S3282" s="115">
        <f t="shared" si="104"/>
        <v>100</v>
      </c>
      <c r="T3282" s="115">
        <f t="shared" si="105"/>
        <v>21.052631578947366</v>
      </c>
    </row>
    <row r="3283" spans="1:20" x14ac:dyDescent="0.3">
      <c r="A3283" s="115" t="s">
        <v>352</v>
      </c>
      <c r="B3283" s="115" t="s">
        <v>313</v>
      </c>
      <c r="C3283" s="115" t="s">
        <v>103</v>
      </c>
      <c r="D3283" s="115" t="s">
        <v>87</v>
      </c>
      <c r="E3283" s="115" t="s">
        <v>87</v>
      </c>
      <c r="F3283" s="115" t="s">
        <v>87</v>
      </c>
      <c r="G3283" s="115">
        <v>1969</v>
      </c>
      <c r="H3283" s="115" t="s">
        <v>353</v>
      </c>
      <c r="I3283" s="115">
        <v>3.188315636</v>
      </c>
      <c r="J3283" s="115" t="s">
        <v>31</v>
      </c>
      <c r="K3283" s="115" t="str">
        <f>INDEX(DatosProcesados!$A$1:$BF$101,MATCH(DataBase!A3283,DatosProcesados!$A$1:$A$101,0),MATCH(DataBase!J3283,DatosProcesados!$A$1:$BF$1,0))</f>
        <v>Si</v>
      </c>
      <c r="L3283" s="115" t="str">
        <f>INDEX(Modelo!$A$9:$D$89,MATCH(DataBase!$J3283,Modelo!$A$9:$A$89,0),MATCH(DataBase!L$1,Modelo!$A$9:$D$9,0))</f>
        <v>Impacto ambiental</v>
      </c>
      <c r="M3283" s="115" t="str">
        <f>INDEX(Modelo!$A$9:$D$89,MATCH(DataBase!$J3283,Modelo!$A$9:$A$89,0),MATCH(DataBase!M$1,Modelo!$A$9:$D$9,0))</f>
        <v>Pilar 2</v>
      </c>
      <c r="N3283" s="115" t="str">
        <f>INDEX(Modelo!$A$9:$D$89,MATCH(DataBase!$J3283,Modelo!$A$9:$A$89,0),MATCH(DataBase!N$1,Modelo!$A$9:$D$9,0))</f>
        <v>boolean</v>
      </c>
      <c r="O3283" s="115" t="b">
        <f t="array" ref="O3283">IF(N3283="negativo",INDEX($AD$3:$AG$51,MATCH(1,($B3283=$AD$3:$AD$51)*($J3283=$AE$3:$AE$51),0),3),IF(N3283="positivo",INDEX($AD$55:$AG$109,MATCH(1,($B3283=$AD$55:$AD$109)*($J3283=$AE$55:$AE$109),0),3)))</f>
        <v>0</v>
      </c>
      <c r="P3283" s="115" t="b">
        <f t="array" ref="P3283">IF(N3283="negativo",INDEX($AD$3:$AG$51,MATCH(1,($B3283=$AD$3:$AD$51)*($J3283=$AE$3:$AE$51),0),4),IF(N3283="positivo",INDEX($AD$55:$AG$109,MATCH(1,($B3283=$AD$55:$AD$109)*($J3283=$AE$55:$AE$109),0),4)))</f>
        <v>0</v>
      </c>
      <c r="Q3283" s="115" t="str">
        <f>VLOOKUP(M3283,Modelo!$A$2:$C$7,2,0)</f>
        <v>Acción Climática y Energía</v>
      </c>
      <c r="R3283" s="118">
        <f t="array" ref="R3283">INDEX(Modelo!$F$1:$H$37,MATCH(1,(DataBase!Q3283=Modelo!$G$1:$G$37)*(DataBase!B3283=Modelo!$F$1:$F$37),0),3)</f>
        <v>0.17647058823529413</v>
      </c>
      <c r="S3283" s="115">
        <f t="shared" si="104"/>
        <v>100</v>
      </c>
      <c r="T3283" s="115">
        <f t="shared" si="105"/>
        <v>17.647058823529413</v>
      </c>
    </row>
    <row r="3284" spans="1:20" x14ac:dyDescent="0.3">
      <c r="A3284" s="115" t="s">
        <v>427</v>
      </c>
      <c r="B3284" s="115" t="s">
        <v>407</v>
      </c>
      <c r="C3284" s="115" t="s">
        <v>103</v>
      </c>
      <c r="D3284" s="115" t="s">
        <v>86</v>
      </c>
      <c r="E3284" s="115" t="s">
        <v>86</v>
      </c>
      <c r="F3284" s="115" t="s">
        <v>87</v>
      </c>
      <c r="G3284" s="115">
        <v>2020</v>
      </c>
      <c r="H3284" s="115" t="s">
        <v>428</v>
      </c>
      <c r="I3284" s="115">
        <v>1.943851598</v>
      </c>
      <c r="J3284" s="115" t="s">
        <v>31</v>
      </c>
      <c r="K3284" s="115" t="str">
        <f>INDEX(DatosProcesados!$A$1:$BF$101,MATCH(DataBase!A3284,DatosProcesados!$A$1:$A$101,0),MATCH(DataBase!J3284,DatosProcesados!$A$1:$BF$1,0))</f>
        <v>Si</v>
      </c>
      <c r="L3284" s="115" t="str">
        <f>INDEX(Modelo!$A$9:$D$89,MATCH(DataBase!$J3284,Modelo!$A$9:$A$89,0),MATCH(DataBase!L$1,Modelo!$A$9:$D$9,0))</f>
        <v>Impacto ambiental</v>
      </c>
      <c r="M3284" s="115" t="str">
        <f>INDEX(Modelo!$A$9:$D$89,MATCH(DataBase!$J3284,Modelo!$A$9:$A$89,0),MATCH(DataBase!M$1,Modelo!$A$9:$D$9,0))</f>
        <v>Pilar 2</v>
      </c>
      <c r="N3284" s="115" t="str">
        <f>INDEX(Modelo!$A$9:$D$89,MATCH(DataBase!$J3284,Modelo!$A$9:$A$89,0),MATCH(DataBase!N$1,Modelo!$A$9:$D$9,0))</f>
        <v>boolean</v>
      </c>
      <c r="O3284" s="115" t="b">
        <f t="array" ref="O3284">IF(N3284="negativo",INDEX($AD$3:$AG$51,MATCH(1,($B3284=$AD$3:$AD$51)*($J3284=$AE$3:$AE$51),0),3),IF(N3284="positivo",INDEX($AD$55:$AG$109,MATCH(1,($B3284=$AD$55:$AD$109)*($J3284=$AE$55:$AE$109),0),3)))</f>
        <v>0</v>
      </c>
      <c r="P3284" s="115" t="b">
        <f t="array" ref="P3284">IF(N3284="negativo",INDEX($AD$3:$AG$51,MATCH(1,($B3284=$AD$3:$AD$51)*($J3284=$AE$3:$AE$51),0),4),IF(N3284="positivo",INDEX($AD$55:$AG$109,MATCH(1,($B3284=$AD$55:$AD$109)*($J3284=$AE$55:$AE$109),0),4)))</f>
        <v>0</v>
      </c>
      <c r="Q3284" s="115" t="str">
        <f>VLOOKUP(M3284,Modelo!$A$2:$C$7,2,0)</f>
        <v>Acción Climática y Energía</v>
      </c>
      <c r="R3284" s="118">
        <f t="array" ref="R3284">INDEX(Modelo!$F$1:$H$37,MATCH(1,(DataBase!Q3284=Modelo!$G$1:$G$37)*(DataBase!B3284=Modelo!$F$1:$F$37),0),3)</f>
        <v>0.19230769230769232</v>
      </c>
      <c r="S3284" s="115">
        <f t="shared" si="104"/>
        <v>100</v>
      </c>
      <c r="T3284" s="115">
        <f t="shared" si="105"/>
        <v>19.230769230769234</v>
      </c>
    </row>
    <row r="3285" spans="1:20" x14ac:dyDescent="0.3">
      <c r="A3285" s="115" t="s">
        <v>333</v>
      </c>
      <c r="B3285" s="115" t="s">
        <v>313</v>
      </c>
      <c r="C3285" s="115" t="s">
        <v>103</v>
      </c>
      <c r="D3285" s="115" t="s">
        <v>86</v>
      </c>
      <c r="E3285" s="115" t="s">
        <v>86</v>
      </c>
      <c r="F3285" s="115" t="s">
        <v>87</v>
      </c>
      <c r="G3285" s="115">
        <v>1952</v>
      </c>
      <c r="H3285" s="115" t="s">
        <v>177</v>
      </c>
      <c r="I3285" s="115">
        <v>5.9910971069999999</v>
      </c>
      <c r="J3285" s="115" t="s">
        <v>31</v>
      </c>
      <c r="K3285" s="115" t="str">
        <f>INDEX(DatosProcesados!$A$1:$BF$101,MATCH(DataBase!A3285,DatosProcesados!$A$1:$A$101,0),MATCH(DataBase!J3285,DatosProcesados!$A$1:$BF$1,0))</f>
        <v>No</v>
      </c>
      <c r="L3285" s="115" t="str">
        <f>INDEX(Modelo!$A$9:$D$89,MATCH(DataBase!$J3285,Modelo!$A$9:$A$89,0),MATCH(DataBase!L$1,Modelo!$A$9:$D$9,0))</f>
        <v>Impacto ambiental</v>
      </c>
      <c r="M3285" s="115" t="str">
        <f>INDEX(Modelo!$A$9:$D$89,MATCH(DataBase!$J3285,Modelo!$A$9:$A$89,0),MATCH(DataBase!M$1,Modelo!$A$9:$D$9,0))</f>
        <v>Pilar 2</v>
      </c>
      <c r="N3285" s="115" t="str">
        <f>INDEX(Modelo!$A$9:$D$89,MATCH(DataBase!$J3285,Modelo!$A$9:$A$89,0),MATCH(DataBase!N$1,Modelo!$A$9:$D$9,0))</f>
        <v>boolean</v>
      </c>
      <c r="O3285" s="115" t="b">
        <f t="array" ref="O3285">IF(N3285="negativo",INDEX($AD$3:$AG$51,MATCH(1,($B3285=$AD$3:$AD$51)*($J3285=$AE$3:$AE$51),0),3),IF(N3285="positivo",INDEX($AD$55:$AG$109,MATCH(1,($B3285=$AD$55:$AD$109)*($J3285=$AE$55:$AE$109),0),3)))</f>
        <v>0</v>
      </c>
      <c r="P3285" s="115" t="b">
        <f t="array" ref="P3285">IF(N3285="negativo",INDEX($AD$3:$AG$51,MATCH(1,($B3285=$AD$3:$AD$51)*($J3285=$AE$3:$AE$51),0),4),IF(N3285="positivo",INDEX($AD$55:$AG$109,MATCH(1,($B3285=$AD$55:$AD$109)*($J3285=$AE$55:$AE$109),0),4)))</f>
        <v>0</v>
      </c>
      <c r="Q3285" s="115" t="str">
        <f>VLOOKUP(M3285,Modelo!$A$2:$C$7,2,0)</f>
        <v>Acción Climática y Energía</v>
      </c>
      <c r="R3285" s="118">
        <f t="array" ref="R3285">INDEX(Modelo!$F$1:$H$37,MATCH(1,(DataBase!Q3285=Modelo!$G$1:$G$37)*(DataBase!B3285=Modelo!$F$1:$F$37),0),3)</f>
        <v>0.17647058823529413</v>
      </c>
      <c r="S3285" s="115">
        <f t="shared" si="104"/>
        <v>0</v>
      </c>
      <c r="T3285" s="115">
        <f t="shared" si="105"/>
        <v>0</v>
      </c>
    </row>
    <row r="3286" spans="1:20" x14ac:dyDescent="0.3">
      <c r="A3286" s="115" t="s">
        <v>371</v>
      </c>
      <c r="B3286" s="115" t="s">
        <v>313</v>
      </c>
      <c r="C3286" s="115" t="s">
        <v>103</v>
      </c>
      <c r="D3286" s="115" t="s">
        <v>87</v>
      </c>
      <c r="E3286" s="115" t="s">
        <v>86</v>
      </c>
      <c r="F3286" s="115" t="s">
        <v>87</v>
      </c>
      <c r="G3286" s="115">
        <v>1977</v>
      </c>
      <c r="H3286" s="115" t="s">
        <v>281</v>
      </c>
      <c r="I3286" s="115">
        <v>2.002301595</v>
      </c>
      <c r="J3286" s="115" t="s">
        <v>31</v>
      </c>
      <c r="K3286" s="115" t="str">
        <f>INDEX(DatosProcesados!$A$1:$BF$101,MATCH(DataBase!A3286,DatosProcesados!$A$1:$A$101,0),MATCH(DataBase!J3286,DatosProcesados!$A$1:$BF$1,0))</f>
        <v>Si</v>
      </c>
      <c r="L3286" s="115" t="str">
        <f>INDEX(Modelo!$A$9:$D$89,MATCH(DataBase!$J3286,Modelo!$A$9:$A$89,0),MATCH(DataBase!L$1,Modelo!$A$9:$D$9,0))</f>
        <v>Impacto ambiental</v>
      </c>
      <c r="M3286" s="115" t="str">
        <f>INDEX(Modelo!$A$9:$D$89,MATCH(DataBase!$J3286,Modelo!$A$9:$A$89,0),MATCH(DataBase!M$1,Modelo!$A$9:$D$9,0))</f>
        <v>Pilar 2</v>
      </c>
      <c r="N3286" s="115" t="str">
        <f>INDEX(Modelo!$A$9:$D$89,MATCH(DataBase!$J3286,Modelo!$A$9:$A$89,0),MATCH(DataBase!N$1,Modelo!$A$9:$D$9,0))</f>
        <v>boolean</v>
      </c>
      <c r="O3286" s="115" t="b">
        <f t="array" ref="O3286">IF(N3286="negativo",INDEX($AD$3:$AG$51,MATCH(1,($B3286=$AD$3:$AD$51)*($J3286=$AE$3:$AE$51),0),3),IF(N3286="positivo",INDEX($AD$55:$AG$109,MATCH(1,($B3286=$AD$55:$AD$109)*($J3286=$AE$55:$AE$109),0),3)))</f>
        <v>0</v>
      </c>
      <c r="P3286" s="115" t="b">
        <f t="array" ref="P3286">IF(N3286="negativo",INDEX($AD$3:$AG$51,MATCH(1,($B3286=$AD$3:$AD$51)*($J3286=$AE$3:$AE$51),0),4),IF(N3286="positivo",INDEX($AD$55:$AG$109,MATCH(1,($B3286=$AD$55:$AD$109)*($J3286=$AE$55:$AE$109),0),4)))</f>
        <v>0</v>
      </c>
      <c r="Q3286" s="115" t="str">
        <f>VLOOKUP(M3286,Modelo!$A$2:$C$7,2,0)</f>
        <v>Acción Climática y Energía</v>
      </c>
      <c r="R3286" s="118">
        <f t="array" ref="R3286">INDEX(Modelo!$F$1:$H$37,MATCH(1,(DataBase!Q3286=Modelo!$G$1:$G$37)*(DataBase!B3286=Modelo!$F$1:$F$37),0),3)</f>
        <v>0.17647058823529413</v>
      </c>
      <c r="S3286" s="115">
        <f t="shared" si="104"/>
        <v>100</v>
      </c>
      <c r="T3286" s="115">
        <f t="shared" si="105"/>
        <v>17.647058823529413</v>
      </c>
    </row>
    <row r="3287" spans="1:20" x14ac:dyDescent="0.3">
      <c r="A3287" s="115" t="s">
        <v>469</v>
      </c>
      <c r="B3287" s="115" t="s">
        <v>467</v>
      </c>
      <c r="C3287" s="115" t="s">
        <v>103</v>
      </c>
      <c r="D3287" s="115" t="s">
        <v>87</v>
      </c>
      <c r="E3287" s="115" t="s">
        <v>86</v>
      </c>
      <c r="F3287" s="115" t="s">
        <v>87</v>
      </c>
      <c r="G3287" s="115">
        <v>1971</v>
      </c>
      <c r="H3287" s="115" t="s">
        <v>244</v>
      </c>
      <c r="I3287" s="115">
        <v>2.1567474139999998</v>
      </c>
      <c r="J3287" s="115" t="s">
        <v>31</v>
      </c>
      <c r="K3287" s="115">
        <f>INDEX(DatosProcesados!$A$1:$BF$101,MATCH(DataBase!A3287,DatosProcesados!$A$1:$A$101,0),MATCH(DataBase!J3287,DatosProcesados!$A$1:$BF$1,0))</f>
        <v>0</v>
      </c>
      <c r="L3287" s="115" t="str">
        <f>INDEX(Modelo!$A$9:$D$89,MATCH(DataBase!$J3287,Modelo!$A$9:$A$89,0),MATCH(DataBase!L$1,Modelo!$A$9:$D$9,0))</f>
        <v>Impacto ambiental</v>
      </c>
      <c r="M3287" s="115" t="str">
        <f>INDEX(Modelo!$A$9:$D$89,MATCH(DataBase!$J3287,Modelo!$A$9:$A$89,0),MATCH(DataBase!M$1,Modelo!$A$9:$D$9,0))</f>
        <v>Pilar 2</v>
      </c>
      <c r="N3287" s="115" t="str">
        <f>INDEX(Modelo!$A$9:$D$89,MATCH(DataBase!$J3287,Modelo!$A$9:$A$89,0),MATCH(DataBase!N$1,Modelo!$A$9:$D$9,0))</f>
        <v>boolean</v>
      </c>
      <c r="O3287" s="115" t="b">
        <f t="array" ref="O3287">IF(N3287="negativo",INDEX($AD$3:$AG$51,MATCH(1,($B3287=$AD$3:$AD$51)*($J3287=$AE$3:$AE$51),0),3),IF(N3287="positivo",INDEX($AD$55:$AG$109,MATCH(1,($B3287=$AD$55:$AD$109)*($J3287=$AE$55:$AE$109),0),3)))</f>
        <v>0</v>
      </c>
      <c r="P3287" s="115" t="b">
        <f t="array" ref="P3287">IF(N3287="negativo",INDEX($AD$3:$AG$51,MATCH(1,($B3287=$AD$3:$AD$51)*($J3287=$AE$3:$AE$51),0),4),IF(N3287="positivo",INDEX($AD$55:$AG$109,MATCH(1,($B3287=$AD$55:$AD$109)*($J3287=$AE$55:$AE$109),0),4)))</f>
        <v>0</v>
      </c>
      <c r="Q3287" s="115" t="str">
        <f>VLOOKUP(M3287,Modelo!$A$2:$C$7,2,0)</f>
        <v>Acción Climática y Energía</v>
      </c>
      <c r="R3287" s="118">
        <f t="array" ref="R3287">INDEX(Modelo!$F$1:$H$37,MATCH(1,(DataBase!Q3287=Modelo!$G$1:$G$37)*(DataBase!B3287=Modelo!$F$1:$F$37),0),3)</f>
        <v>0.19047619047619047</v>
      </c>
      <c r="S3287" s="115">
        <f t="shared" si="104"/>
        <v>0</v>
      </c>
      <c r="T3287" s="115">
        <f t="shared" si="105"/>
        <v>0</v>
      </c>
    </row>
    <row r="3288" spans="1:20" x14ac:dyDescent="0.3">
      <c r="A3288" s="115" t="s">
        <v>357</v>
      </c>
      <c r="B3288" s="115" t="s">
        <v>313</v>
      </c>
      <c r="C3288" s="115" t="s">
        <v>103</v>
      </c>
      <c r="D3288" s="115" t="s">
        <v>86</v>
      </c>
      <c r="E3288" s="115" t="s">
        <v>86</v>
      </c>
      <c r="F3288" s="115" t="s">
        <v>87</v>
      </c>
      <c r="G3288" s="115">
        <v>2009</v>
      </c>
      <c r="H3288" s="115" t="s">
        <v>358</v>
      </c>
      <c r="I3288" s="115">
        <v>2.8694480090000001</v>
      </c>
      <c r="J3288" s="115" t="s">
        <v>31</v>
      </c>
      <c r="K3288" s="115">
        <f>INDEX(DatosProcesados!$A$1:$BF$101,MATCH(DataBase!A3288,DatosProcesados!$A$1:$A$101,0),MATCH(DataBase!J3288,DatosProcesados!$A$1:$BF$1,0))</f>
        <v>0</v>
      </c>
      <c r="L3288" s="115" t="str">
        <f>INDEX(Modelo!$A$9:$D$89,MATCH(DataBase!$J3288,Modelo!$A$9:$A$89,0),MATCH(DataBase!L$1,Modelo!$A$9:$D$9,0))</f>
        <v>Impacto ambiental</v>
      </c>
      <c r="M3288" s="115" t="str">
        <f>INDEX(Modelo!$A$9:$D$89,MATCH(DataBase!$J3288,Modelo!$A$9:$A$89,0),MATCH(DataBase!M$1,Modelo!$A$9:$D$9,0))</f>
        <v>Pilar 2</v>
      </c>
      <c r="N3288" s="115" t="str">
        <f>INDEX(Modelo!$A$9:$D$89,MATCH(DataBase!$J3288,Modelo!$A$9:$A$89,0),MATCH(DataBase!N$1,Modelo!$A$9:$D$9,0))</f>
        <v>boolean</v>
      </c>
      <c r="O3288" s="115" t="b">
        <f t="array" ref="O3288">IF(N3288="negativo",INDEX($AD$3:$AG$51,MATCH(1,($B3288=$AD$3:$AD$51)*($J3288=$AE$3:$AE$51),0),3),IF(N3288="positivo",INDEX($AD$55:$AG$109,MATCH(1,($B3288=$AD$55:$AD$109)*($J3288=$AE$55:$AE$109),0),3)))</f>
        <v>0</v>
      </c>
      <c r="P3288" s="115" t="b">
        <f t="array" ref="P3288">IF(N3288="negativo",INDEX($AD$3:$AG$51,MATCH(1,($B3288=$AD$3:$AD$51)*($J3288=$AE$3:$AE$51),0),4),IF(N3288="positivo",INDEX($AD$55:$AG$109,MATCH(1,($B3288=$AD$55:$AD$109)*($J3288=$AE$55:$AE$109),0),4)))</f>
        <v>0</v>
      </c>
      <c r="Q3288" s="115" t="str">
        <f>VLOOKUP(M3288,Modelo!$A$2:$C$7,2,0)</f>
        <v>Acción Climática y Energía</v>
      </c>
      <c r="R3288" s="118">
        <f t="array" ref="R3288">INDEX(Modelo!$F$1:$H$37,MATCH(1,(DataBase!Q3288=Modelo!$G$1:$G$37)*(DataBase!B3288=Modelo!$F$1:$F$37),0),3)</f>
        <v>0.17647058823529413</v>
      </c>
      <c r="S3288" s="115">
        <f t="shared" si="104"/>
        <v>0</v>
      </c>
      <c r="T3288" s="115">
        <f t="shared" si="105"/>
        <v>0</v>
      </c>
    </row>
    <row r="3289" spans="1:20" x14ac:dyDescent="0.3">
      <c r="A3289" s="115" t="s">
        <v>355</v>
      </c>
      <c r="B3289" s="115" t="s">
        <v>313</v>
      </c>
      <c r="C3289" s="115" t="s">
        <v>103</v>
      </c>
      <c r="D3289" s="115" t="s">
        <v>87</v>
      </c>
      <c r="E3289" s="115" t="s">
        <v>86</v>
      </c>
      <c r="F3289" s="115" t="s">
        <v>86</v>
      </c>
      <c r="G3289" s="115">
        <v>1934</v>
      </c>
      <c r="H3289" s="115" t="s">
        <v>125</v>
      </c>
      <c r="I3289" s="115">
        <v>3.134365769</v>
      </c>
      <c r="J3289" s="115" t="s">
        <v>31</v>
      </c>
      <c r="K3289" s="115">
        <f>INDEX(DatosProcesados!$A$1:$BF$101,MATCH(DataBase!A3289,DatosProcesados!$A$1:$A$101,0),MATCH(DataBase!J3289,DatosProcesados!$A$1:$BF$1,0))</f>
        <v>0</v>
      </c>
      <c r="L3289" s="115" t="str">
        <f>INDEX(Modelo!$A$9:$D$89,MATCH(DataBase!$J3289,Modelo!$A$9:$A$89,0),MATCH(DataBase!L$1,Modelo!$A$9:$D$9,0))</f>
        <v>Impacto ambiental</v>
      </c>
      <c r="M3289" s="115" t="str">
        <f>INDEX(Modelo!$A$9:$D$89,MATCH(DataBase!$J3289,Modelo!$A$9:$A$89,0),MATCH(DataBase!M$1,Modelo!$A$9:$D$9,0))</f>
        <v>Pilar 2</v>
      </c>
      <c r="N3289" s="115" t="str">
        <f>INDEX(Modelo!$A$9:$D$89,MATCH(DataBase!$J3289,Modelo!$A$9:$A$89,0),MATCH(DataBase!N$1,Modelo!$A$9:$D$9,0))</f>
        <v>boolean</v>
      </c>
      <c r="O3289" s="115" t="b">
        <f t="array" ref="O3289">IF(N3289="negativo",INDEX($AD$3:$AG$51,MATCH(1,($B3289=$AD$3:$AD$51)*($J3289=$AE$3:$AE$51),0),3),IF(N3289="positivo",INDEX($AD$55:$AG$109,MATCH(1,($B3289=$AD$55:$AD$109)*($J3289=$AE$55:$AE$109),0),3)))</f>
        <v>0</v>
      </c>
      <c r="P3289" s="115" t="b">
        <f t="array" ref="P3289">IF(N3289="negativo",INDEX($AD$3:$AG$51,MATCH(1,($B3289=$AD$3:$AD$51)*($J3289=$AE$3:$AE$51),0),4),IF(N3289="positivo",INDEX($AD$55:$AG$109,MATCH(1,($B3289=$AD$55:$AD$109)*($J3289=$AE$55:$AE$109),0),4)))</f>
        <v>0</v>
      </c>
      <c r="Q3289" s="115" t="str">
        <f>VLOOKUP(M3289,Modelo!$A$2:$C$7,2,0)</f>
        <v>Acción Climática y Energía</v>
      </c>
      <c r="R3289" s="118">
        <f t="array" ref="R3289">INDEX(Modelo!$F$1:$H$37,MATCH(1,(DataBase!Q3289=Modelo!$G$1:$G$37)*(DataBase!B3289=Modelo!$F$1:$F$37),0),3)</f>
        <v>0.17647058823529413</v>
      </c>
      <c r="S3289" s="115">
        <f t="shared" si="104"/>
        <v>0</v>
      </c>
      <c r="T3289" s="115">
        <f t="shared" si="105"/>
        <v>0</v>
      </c>
    </row>
    <row r="3290" spans="1:20" x14ac:dyDescent="0.3">
      <c r="A3290" s="115" t="s">
        <v>129</v>
      </c>
      <c r="B3290" s="115" t="s">
        <v>84</v>
      </c>
      <c r="C3290" s="115" t="s">
        <v>97</v>
      </c>
      <c r="D3290" s="115" t="s">
        <v>86</v>
      </c>
      <c r="E3290" s="115" t="s">
        <v>87</v>
      </c>
      <c r="F3290" s="115" t="s">
        <v>87</v>
      </c>
      <c r="G3290" s="115">
        <v>1924</v>
      </c>
      <c r="H3290" s="115" t="s">
        <v>130</v>
      </c>
      <c r="I3290" s="115">
        <v>6.6721791020000003</v>
      </c>
      <c r="J3290" s="115" t="s">
        <v>31</v>
      </c>
      <c r="K3290" s="115" t="str">
        <f>INDEX(DatosProcesados!$A$1:$BF$101,MATCH(DataBase!A3290,DatosProcesados!$A$1:$A$101,0),MATCH(DataBase!J3290,DatosProcesados!$A$1:$BF$1,0))</f>
        <v>Si</v>
      </c>
      <c r="L3290" s="115" t="str">
        <f>INDEX(Modelo!$A$9:$D$89,MATCH(DataBase!$J3290,Modelo!$A$9:$A$89,0),MATCH(DataBase!L$1,Modelo!$A$9:$D$9,0))</f>
        <v>Impacto ambiental</v>
      </c>
      <c r="M3290" s="115" t="str">
        <f>INDEX(Modelo!$A$9:$D$89,MATCH(DataBase!$J3290,Modelo!$A$9:$A$89,0),MATCH(DataBase!M$1,Modelo!$A$9:$D$9,0))</f>
        <v>Pilar 2</v>
      </c>
      <c r="N3290" s="115" t="str">
        <f>INDEX(Modelo!$A$9:$D$89,MATCH(DataBase!$J3290,Modelo!$A$9:$A$89,0),MATCH(DataBase!N$1,Modelo!$A$9:$D$9,0))</f>
        <v>boolean</v>
      </c>
      <c r="O3290" s="115" t="b">
        <f t="array" ref="O3290">IF(N3290="negativo",INDEX($AD$3:$AG$51,MATCH(1,($B3290=$AD$3:$AD$51)*($J3290=$AE$3:$AE$51),0),3),IF(N3290="positivo",INDEX($AD$55:$AG$109,MATCH(1,($B3290=$AD$55:$AD$109)*($J3290=$AE$55:$AE$109),0),3)))</f>
        <v>0</v>
      </c>
      <c r="P3290" s="115" t="b">
        <f t="array" ref="P3290">IF(N3290="negativo",INDEX($AD$3:$AG$51,MATCH(1,($B3290=$AD$3:$AD$51)*($J3290=$AE$3:$AE$51),0),4),IF(N3290="positivo",INDEX($AD$55:$AG$109,MATCH(1,($B3290=$AD$55:$AD$109)*($J3290=$AE$55:$AE$109),0),4)))</f>
        <v>0</v>
      </c>
      <c r="Q3290" s="115" t="str">
        <f>VLOOKUP(M3290,Modelo!$A$2:$C$7,2,0)</f>
        <v>Acción Climática y Energía</v>
      </c>
      <c r="R3290" s="118">
        <f t="array" ref="R3290">INDEX(Modelo!$F$1:$H$37,MATCH(1,(DataBase!Q3290=Modelo!$G$1:$G$37)*(DataBase!B3290=Modelo!$F$1:$F$37),0),3)</f>
        <v>0.11764705882352941</v>
      </c>
      <c r="S3290" s="115">
        <f t="shared" si="104"/>
        <v>100</v>
      </c>
      <c r="T3290" s="115">
        <f t="shared" si="105"/>
        <v>11.76470588235294</v>
      </c>
    </row>
    <row r="3291" spans="1:20" x14ac:dyDescent="0.3">
      <c r="A3291" s="115" t="s">
        <v>166</v>
      </c>
      <c r="B3291" s="115" t="s">
        <v>84</v>
      </c>
      <c r="C3291" s="115" t="s">
        <v>103</v>
      </c>
      <c r="D3291" s="115" t="s">
        <v>86</v>
      </c>
      <c r="E3291" s="115" t="s">
        <v>87</v>
      </c>
      <c r="F3291" s="115" t="s">
        <v>87</v>
      </c>
      <c r="G3291" s="115">
        <v>1910</v>
      </c>
      <c r="H3291" s="115" t="s">
        <v>167</v>
      </c>
      <c r="I3291" s="115">
        <v>2.655177809</v>
      </c>
      <c r="J3291" s="115" t="s">
        <v>31</v>
      </c>
      <c r="K3291" s="115" t="str">
        <f>INDEX(DatosProcesados!$A$1:$BF$101,MATCH(DataBase!A3291,DatosProcesados!$A$1:$A$101,0),MATCH(DataBase!J3291,DatosProcesados!$A$1:$BF$1,0))</f>
        <v>Si</v>
      </c>
      <c r="L3291" s="115" t="str">
        <f>INDEX(Modelo!$A$9:$D$89,MATCH(DataBase!$J3291,Modelo!$A$9:$A$89,0),MATCH(DataBase!L$1,Modelo!$A$9:$D$9,0))</f>
        <v>Impacto ambiental</v>
      </c>
      <c r="M3291" s="115" t="str">
        <f>INDEX(Modelo!$A$9:$D$89,MATCH(DataBase!$J3291,Modelo!$A$9:$A$89,0),MATCH(DataBase!M$1,Modelo!$A$9:$D$9,0))</f>
        <v>Pilar 2</v>
      </c>
      <c r="N3291" s="115" t="str">
        <f>INDEX(Modelo!$A$9:$D$89,MATCH(DataBase!$J3291,Modelo!$A$9:$A$89,0),MATCH(DataBase!N$1,Modelo!$A$9:$D$9,0))</f>
        <v>boolean</v>
      </c>
      <c r="O3291" s="115" t="b">
        <f t="array" ref="O3291">IF(N3291="negativo",INDEX($AD$3:$AG$51,MATCH(1,($B3291=$AD$3:$AD$51)*($J3291=$AE$3:$AE$51),0),3),IF(N3291="positivo",INDEX($AD$55:$AG$109,MATCH(1,($B3291=$AD$55:$AD$109)*($J3291=$AE$55:$AE$109),0),3)))</f>
        <v>0</v>
      </c>
      <c r="P3291" s="115" t="b">
        <f t="array" ref="P3291">IF(N3291="negativo",INDEX($AD$3:$AG$51,MATCH(1,($B3291=$AD$3:$AD$51)*($J3291=$AE$3:$AE$51),0),4),IF(N3291="positivo",INDEX($AD$55:$AG$109,MATCH(1,($B3291=$AD$55:$AD$109)*($J3291=$AE$55:$AE$109),0),4)))</f>
        <v>0</v>
      </c>
      <c r="Q3291" s="115" t="str">
        <f>VLOOKUP(M3291,Modelo!$A$2:$C$7,2,0)</f>
        <v>Acción Climática y Energía</v>
      </c>
      <c r="R3291" s="118">
        <f t="array" ref="R3291">INDEX(Modelo!$F$1:$H$37,MATCH(1,(DataBase!Q3291=Modelo!$G$1:$G$37)*(DataBase!B3291=Modelo!$F$1:$F$37),0),3)</f>
        <v>0.11764705882352941</v>
      </c>
      <c r="S3291" s="115">
        <f t="shared" si="104"/>
        <v>100</v>
      </c>
      <c r="T3291" s="115">
        <f t="shared" si="105"/>
        <v>11.76470588235294</v>
      </c>
    </row>
    <row r="3292" spans="1:20" x14ac:dyDescent="0.3">
      <c r="A3292" s="115" t="s">
        <v>312</v>
      </c>
      <c r="B3292" s="115" t="s">
        <v>313</v>
      </c>
      <c r="C3292" s="115" t="s">
        <v>103</v>
      </c>
      <c r="D3292" s="115" t="s">
        <v>86</v>
      </c>
      <c r="E3292" s="115" t="s">
        <v>87</v>
      </c>
      <c r="F3292" s="115" t="s">
        <v>87</v>
      </c>
      <c r="G3292" s="115">
        <v>1968</v>
      </c>
      <c r="H3292" s="115" t="s">
        <v>125</v>
      </c>
      <c r="I3292" s="115">
        <v>24.752011681999999</v>
      </c>
      <c r="J3292" s="115" t="s">
        <v>31</v>
      </c>
      <c r="K3292" s="115" t="str">
        <f>INDEX(DatosProcesados!$A$1:$BF$101,MATCH(DataBase!A3292,DatosProcesados!$A$1:$A$101,0),MATCH(DataBase!J3292,DatosProcesados!$A$1:$BF$1,0))</f>
        <v>Si</v>
      </c>
      <c r="L3292" s="115" t="str">
        <f>INDEX(Modelo!$A$9:$D$89,MATCH(DataBase!$J3292,Modelo!$A$9:$A$89,0),MATCH(DataBase!L$1,Modelo!$A$9:$D$9,0))</f>
        <v>Impacto ambiental</v>
      </c>
      <c r="M3292" s="115" t="str">
        <f>INDEX(Modelo!$A$9:$D$89,MATCH(DataBase!$J3292,Modelo!$A$9:$A$89,0),MATCH(DataBase!M$1,Modelo!$A$9:$D$9,0))</f>
        <v>Pilar 2</v>
      </c>
      <c r="N3292" s="115" t="str">
        <f>INDEX(Modelo!$A$9:$D$89,MATCH(DataBase!$J3292,Modelo!$A$9:$A$89,0),MATCH(DataBase!N$1,Modelo!$A$9:$D$9,0))</f>
        <v>boolean</v>
      </c>
      <c r="O3292" s="115" t="b">
        <f t="array" ref="O3292">IF(N3292="negativo",INDEX($AD$3:$AG$51,MATCH(1,($B3292=$AD$3:$AD$51)*($J3292=$AE$3:$AE$51),0),3),IF(N3292="positivo",INDEX($AD$55:$AG$109,MATCH(1,($B3292=$AD$55:$AD$109)*($J3292=$AE$55:$AE$109),0),3)))</f>
        <v>0</v>
      </c>
      <c r="P3292" s="115" t="b">
        <f t="array" ref="P3292">IF(N3292="negativo",INDEX($AD$3:$AG$51,MATCH(1,($B3292=$AD$3:$AD$51)*($J3292=$AE$3:$AE$51),0),4),IF(N3292="positivo",INDEX($AD$55:$AG$109,MATCH(1,($B3292=$AD$55:$AD$109)*($J3292=$AE$55:$AE$109),0),4)))</f>
        <v>0</v>
      </c>
      <c r="Q3292" s="115" t="str">
        <f>VLOOKUP(M3292,Modelo!$A$2:$C$7,2,0)</f>
        <v>Acción Climática y Energía</v>
      </c>
      <c r="R3292" s="118">
        <f t="array" ref="R3292">INDEX(Modelo!$F$1:$H$37,MATCH(1,(DataBase!Q3292=Modelo!$G$1:$G$37)*(DataBase!B3292=Modelo!$F$1:$F$37),0),3)</f>
        <v>0.17647058823529413</v>
      </c>
      <c r="S3292" s="115">
        <f t="shared" si="104"/>
        <v>100</v>
      </c>
      <c r="T3292" s="115">
        <f t="shared" si="105"/>
        <v>17.647058823529413</v>
      </c>
    </row>
    <row r="3293" spans="1:20" x14ac:dyDescent="0.3">
      <c r="A3293" s="115" t="s">
        <v>162</v>
      </c>
      <c r="B3293" s="115" t="s">
        <v>84</v>
      </c>
      <c r="C3293" s="115" t="s">
        <v>97</v>
      </c>
      <c r="D3293" s="115" t="s">
        <v>86</v>
      </c>
      <c r="E3293" s="115" t="s">
        <v>87</v>
      </c>
      <c r="F3293" s="115" t="s">
        <v>87</v>
      </c>
      <c r="G3293" s="115">
        <v>1979</v>
      </c>
      <c r="H3293" s="115" t="s">
        <v>163</v>
      </c>
      <c r="I3293" s="115">
        <v>2.956157691</v>
      </c>
      <c r="J3293" s="115" t="s">
        <v>31</v>
      </c>
      <c r="K3293" s="115" t="str">
        <f>INDEX(DatosProcesados!$A$1:$BF$101,MATCH(DataBase!A3293,DatosProcesados!$A$1:$A$101,0),MATCH(DataBase!J3293,DatosProcesados!$A$1:$BF$1,0))</f>
        <v>Si</v>
      </c>
      <c r="L3293" s="115" t="str">
        <f>INDEX(Modelo!$A$9:$D$89,MATCH(DataBase!$J3293,Modelo!$A$9:$A$89,0),MATCH(DataBase!L$1,Modelo!$A$9:$D$9,0))</f>
        <v>Impacto ambiental</v>
      </c>
      <c r="M3293" s="115" t="str">
        <f>INDEX(Modelo!$A$9:$D$89,MATCH(DataBase!$J3293,Modelo!$A$9:$A$89,0),MATCH(DataBase!M$1,Modelo!$A$9:$D$9,0))</f>
        <v>Pilar 2</v>
      </c>
      <c r="N3293" s="115" t="str">
        <f>INDEX(Modelo!$A$9:$D$89,MATCH(DataBase!$J3293,Modelo!$A$9:$A$89,0),MATCH(DataBase!N$1,Modelo!$A$9:$D$9,0))</f>
        <v>boolean</v>
      </c>
      <c r="O3293" s="115" t="b">
        <f t="array" ref="O3293">IF(N3293="negativo",INDEX($AD$3:$AG$51,MATCH(1,($B3293=$AD$3:$AD$51)*($J3293=$AE$3:$AE$51),0),3),IF(N3293="positivo",INDEX($AD$55:$AG$109,MATCH(1,($B3293=$AD$55:$AD$109)*($J3293=$AE$55:$AE$109),0),3)))</f>
        <v>0</v>
      </c>
      <c r="P3293" s="115" t="b">
        <f t="array" ref="P3293">IF(N3293="negativo",INDEX($AD$3:$AG$51,MATCH(1,($B3293=$AD$3:$AD$51)*($J3293=$AE$3:$AE$51),0),4),IF(N3293="positivo",INDEX($AD$55:$AG$109,MATCH(1,($B3293=$AD$55:$AD$109)*($J3293=$AE$55:$AE$109),0),4)))</f>
        <v>0</v>
      </c>
      <c r="Q3293" s="115" t="str">
        <f>VLOOKUP(M3293,Modelo!$A$2:$C$7,2,0)</f>
        <v>Acción Climática y Energía</v>
      </c>
      <c r="R3293" s="118">
        <f t="array" ref="R3293">INDEX(Modelo!$F$1:$H$37,MATCH(1,(DataBase!Q3293=Modelo!$G$1:$G$37)*(DataBase!B3293=Modelo!$F$1:$F$37),0),3)</f>
        <v>0.11764705882352941</v>
      </c>
      <c r="S3293" s="115">
        <f t="shared" si="104"/>
        <v>100</v>
      </c>
      <c r="T3293" s="115">
        <f t="shared" si="105"/>
        <v>11.76470588235294</v>
      </c>
    </row>
    <row r="3294" spans="1:20" x14ac:dyDescent="0.3">
      <c r="A3294" s="115" t="s">
        <v>348</v>
      </c>
      <c r="B3294" s="115" t="s">
        <v>313</v>
      </c>
      <c r="C3294" s="115" t="s">
        <v>103</v>
      </c>
      <c r="D3294" s="115" t="s">
        <v>86</v>
      </c>
      <c r="E3294" s="115" t="s">
        <v>87</v>
      </c>
      <c r="F3294" s="115" t="s">
        <v>87</v>
      </c>
      <c r="G3294" s="115">
        <v>1937</v>
      </c>
      <c r="H3294" s="115" t="s">
        <v>294</v>
      </c>
      <c r="I3294" s="115">
        <v>4.02823039</v>
      </c>
      <c r="J3294" s="115" t="s">
        <v>31</v>
      </c>
      <c r="K3294" s="115" t="str">
        <f>INDEX(DatosProcesados!$A$1:$BF$101,MATCH(DataBase!A3294,DatosProcesados!$A$1:$A$101,0),MATCH(DataBase!J3294,DatosProcesados!$A$1:$BF$1,0))</f>
        <v>Si</v>
      </c>
      <c r="L3294" s="115" t="str">
        <f>INDEX(Modelo!$A$9:$D$89,MATCH(DataBase!$J3294,Modelo!$A$9:$A$89,0),MATCH(DataBase!L$1,Modelo!$A$9:$D$9,0))</f>
        <v>Impacto ambiental</v>
      </c>
      <c r="M3294" s="115" t="str">
        <f>INDEX(Modelo!$A$9:$D$89,MATCH(DataBase!$J3294,Modelo!$A$9:$A$89,0),MATCH(DataBase!M$1,Modelo!$A$9:$D$9,0))</f>
        <v>Pilar 2</v>
      </c>
      <c r="N3294" s="115" t="str">
        <f>INDEX(Modelo!$A$9:$D$89,MATCH(DataBase!$J3294,Modelo!$A$9:$A$89,0),MATCH(DataBase!N$1,Modelo!$A$9:$D$9,0))</f>
        <v>boolean</v>
      </c>
      <c r="O3294" s="115" t="b">
        <f t="array" ref="O3294">IF(N3294="negativo",INDEX($AD$3:$AG$51,MATCH(1,($B3294=$AD$3:$AD$51)*($J3294=$AE$3:$AE$51),0),3),IF(N3294="positivo",INDEX($AD$55:$AG$109,MATCH(1,($B3294=$AD$55:$AD$109)*($J3294=$AE$55:$AE$109),0),3)))</f>
        <v>0</v>
      </c>
      <c r="P3294" s="115" t="b">
        <f t="array" ref="P3294">IF(N3294="negativo",INDEX($AD$3:$AG$51,MATCH(1,($B3294=$AD$3:$AD$51)*($J3294=$AE$3:$AE$51),0),4),IF(N3294="positivo",INDEX($AD$55:$AG$109,MATCH(1,($B3294=$AD$55:$AD$109)*($J3294=$AE$55:$AE$109),0),4)))</f>
        <v>0</v>
      </c>
      <c r="Q3294" s="115" t="str">
        <f>VLOOKUP(M3294,Modelo!$A$2:$C$7,2,0)</f>
        <v>Acción Climática y Energía</v>
      </c>
      <c r="R3294" s="118">
        <f t="array" ref="R3294">INDEX(Modelo!$F$1:$H$37,MATCH(1,(DataBase!Q3294=Modelo!$G$1:$G$37)*(DataBase!B3294=Modelo!$F$1:$F$37),0),3)</f>
        <v>0.17647058823529413</v>
      </c>
      <c r="S3294" s="115">
        <f t="shared" si="104"/>
        <v>100</v>
      </c>
      <c r="T3294" s="115">
        <f t="shared" si="105"/>
        <v>17.647058823529413</v>
      </c>
    </row>
    <row r="3295" spans="1:20" x14ac:dyDescent="0.3">
      <c r="A3295" s="115" t="s">
        <v>343</v>
      </c>
      <c r="B3295" s="115" t="s">
        <v>313</v>
      </c>
      <c r="C3295" s="115" t="s">
        <v>103</v>
      </c>
      <c r="D3295" s="115" t="s">
        <v>86</v>
      </c>
      <c r="E3295" s="115" t="s">
        <v>86</v>
      </c>
      <c r="F3295" s="115" t="s">
        <v>87</v>
      </c>
      <c r="G3295" s="115">
        <v>1993</v>
      </c>
      <c r="H3295" s="115" t="s">
        <v>281</v>
      </c>
      <c r="I3295" s="115">
        <v>4.8704234599999996</v>
      </c>
      <c r="J3295" s="115" t="s">
        <v>31</v>
      </c>
      <c r="K3295" s="115" t="str">
        <f>INDEX(DatosProcesados!$A$1:$BF$101,MATCH(DataBase!A3295,DatosProcesados!$A$1:$A$101,0),MATCH(DataBase!J3295,DatosProcesados!$A$1:$BF$1,0))</f>
        <v>No</v>
      </c>
      <c r="L3295" s="115" t="str">
        <f>INDEX(Modelo!$A$9:$D$89,MATCH(DataBase!$J3295,Modelo!$A$9:$A$89,0),MATCH(DataBase!L$1,Modelo!$A$9:$D$9,0))</f>
        <v>Impacto ambiental</v>
      </c>
      <c r="M3295" s="115" t="str">
        <f>INDEX(Modelo!$A$9:$D$89,MATCH(DataBase!$J3295,Modelo!$A$9:$A$89,0),MATCH(DataBase!M$1,Modelo!$A$9:$D$9,0))</f>
        <v>Pilar 2</v>
      </c>
      <c r="N3295" s="115" t="str">
        <f>INDEX(Modelo!$A$9:$D$89,MATCH(DataBase!$J3295,Modelo!$A$9:$A$89,0),MATCH(DataBase!N$1,Modelo!$A$9:$D$9,0))</f>
        <v>boolean</v>
      </c>
      <c r="O3295" s="115" t="b">
        <f t="array" ref="O3295">IF(N3295="negativo",INDEX($AD$3:$AG$51,MATCH(1,($B3295=$AD$3:$AD$51)*($J3295=$AE$3:$AE$51),0),3),IF(N3295="positivo",INDEX($AD$55:$AG$109,MATCH(1,($B3295=$AD$55:$AD$109)*($J3295=$AE$55:$AE$109),0),3)))</f>
        <v>0</v>
      </c>
      <c r="P3295" s="115" t="b">
        <f t="array" ref="P3295">IF(N3295="negativo",INDEX($AD$3:$AG$51,MATCH(1,($B3295=$AD$3:$AD$51)*($J3295=$AE$3:$AE$51),0),4),IF(N3295="positivo",INDEX($AD$55:$AG$109,MATCH(1,($B3295=$AD$55:$AD$109)*($J3295=$AE$55:$AE$109),0),4)))</f>
        <v>0</v>
      </c>
      <c r="Q3295" s="115" t="str">
        <f>VLOOKUP(M3295,Modelo!$A$2:$C$7,2,0)</f>
        <v>Acción Climática y Energía</v>
      </c>
      <c r="R3295" s="118">
        <f t="array" ref="R3295">INDEX(Modelo!$F$1:$H$37,MATCH(1,(DataBase!Q3295=Modelo!$G$1:$G$37)*(DataBase!B3295=Modelo!$F$1:$F$37),0),3)</f>
        <v>0.17647058823529413</v>
      </c>
      <c r="S3295" s="115">
        <f t="shared" si="104"/>
        <v>0</v>
      </c>
      <c r="T3295" s="115">
        <f t="shared" si="105"/>
        <v>0</v>
      </c>
    </row>
    <row r="3296" spans="1:20" x14ac:dyDescent="0.3">
      <c r="A3296" s="115" t="s">
        <v>367</v>
      </c>
      <c r="B3296" s="115" t="s">
        <v>313</v>
      </c>
      <c r="C3296" s="115" t="s">
        <v>103</v>
      </c>
      <c r="D3296" s="115" t="s">
        <v>86</v>
      </c>
      <c r="E3296" s="115" t="s">
        <v>86</v>
      </c>
      <c r="F3296" s="115" t="s">
        <v>86</v>
      </c>
      <c r="G3296" s="115">
        <v>1966</v>
      </c>
      <c r="H3296" s="115" t="s">
        <v>125</v>
      </c>
      <c r="I3296" s="115">
        <v>2.0461661379999998</v>
      </c>
      <c r="J3296" s="115" t="s">
        <v>31</v>
      </c>
      <c r="K3296" s="115" t="str">
        <f>INDEX(DatosProcesados!$A$1:$BF$101,MATCH(DataBase!A3296,DatosProcesados!$A$1:$A$101,0),MATCH(DataBase!J3296,DatosProcesados!$A$1:$BF$1,0))</f>
        <v>No</v>
      </c>
      <c r="L3296" s="115" t="str">
        <f>INDEX(Modelo!$A$9:$D$89,MATCH(DataBase!$J3296,Modelo!$A$9:$A$89,0),MATCH(DataBase!L$1,Modelo!$A$9:$D$9,0))</f>
        <v>Impacto ambiental</v>
      </c>
      <c r="M3296" s="115" t="str">
        <f>INDEX(Modelo!$A$9:$D$89,MATCH(DataBase!$J3296,Modelo!$A$9:$A$89,0),MATCH(DataBase!M$1,Modelo!$A$9:$D$9,0))</f>
        <v>Pilar 2</v>
      </c>
      <c r="N3296" s="115" t="str">
        <f>INDEX(Modelo!$A$9:$D$89,MATCH(DataBase!$J3296,Modelo!$A$9:$A$89,0),MATCH(DataBase!N$1,Modelo!$A$9:$D$9,0))</f>
        <v>boolean</v>
      </c>
      <c r="O3296" s="115" t="b">
        <f t="array" ref="O3296">IF(N3296="negativo",INDEX($AD$3:$AG$51,MATCH(1,($B3296=$AD$3:$AD$51)*($J3296=$AE$3:$AE$51),0),3),IF(N3296="positivo",INDEX($AD$55:$AG$109,MATCH(1,($B3296=$AD$55:$AD$109)*($J3296=$AE$55:$AE$109),0),3)))</f>
        <v>0</v>
      </c>
      <c r="P3296" s="115" t="b">
        <f t="array" ref="P3296">IF(N3296="negativo",INDEX($AD$3:$AG$51,MATCH(1,($B3296=$AD$3:$AD$51)*($J3296=$AE$3:$AE$51),0),4),IF(N3296="positivo",INDEX($AD$55:$AG$109,MATCH(1,($B3296=$AD$55:$AD$109)*($J3296=$AE$55:$AE$109),0),4)))</f>
        <v>0</v>
      </c>
      <c r="Q3296" s="115" t="str">
        <f>VLOOKUP(M3296,Modelo!$A$2:$C$7,2,0)</f>
        <v>Acción Climática y Energía</v>
      </c>
      <c r="R3296" s="118">
        <f t="array" ref="R3296">INDEX(Modelo!$F$1:$H$37,MATCH(1,(DataBase!Q3296=Modelo!$G$1:$G$37)*(DataBase!B3296=Modelo!$F$1:$F$37),0),3)</f>
        <v>0.17647058823529413</v>
      </c>
      <c r="S3296" s="115">
        <f t="shared" si="104"/>
        <v>0</v>
      </c>
      <c r="T3296" s="115">
        <f t="shared" si="105"/>
        <v>0</v>
      </c>
    </row>
    <row r="3297" spans="1:20" x14ac:dyDescent="0.3">
      <c r="A3297" s="115" t="s">
        <v>374</v>
      </c>
      <c r="B3297" s="115" t="s">
        <v>313</v>
      </c>
      <c r="C3297" s="115" t="s">
        <v>103</v>
      </c>
      <c r="D3297" s="115" t="s">
        <v>86</v>
      </c>
      <c r="E3297" s="115" t="s">
        <v>87</v>
      </c>
      <c r="F3297" s="115" t="s">
        <v>87</v>
      </c>
      <c r="G3297" s="115">
        <v>1929</v>
      </c>
      <c r="H3297" s="115" t="s">
        <v>375</v>
      </c>
      <c r="I3297" s="115">
        <v>1.928223518</v>
      </c>
      <c r="J3297" s="115" t="s">
        <v>31</v>
      </c>
      <c r="K3297" s="115">
        <f>INDEX(DatosProcesados!$A$1:$BF$101,MATCH(DataBase!A3297,DatosProcesados!$A$1:$A$101,0),MATCH(DataBase!J3297,DatosProcesados!$A$1:$BF$1,0))</f>
        <v>0</v>
      </c>
      <c r="L3297" s="115" t="str">
        <f>INDEX(Modelo!$A$9:$D$89,MATCH(DataBase!$J3297,Modelo!$A$9:$A$89,0),MATCH(DataBase!L$1,Modelo!$A$9:$D$9,0))</f>
        <v>Impacto ambiental</v>
      </c>
      <c r="M3297" s="115" t="str">
        <f>INDEX(Modelo!$A$9:$D$89,MATCH(DataBase!$J3297,Modelo!$A$9:$A$89,0),MATCH(DataBase!M$1,Modelo!$A$9:$D$9,0))</f>
        <v>Pilar 2</v>
      </c>
      <c r="N3297" s="115" t="str">
        <f>INDEX(Modelo!$A$9:$D$89,MATCH(DataBase!$J3297,Modelo!$A$9:$A$89,0),MATCH(DataBase!N$1,Modelo!$A$9:$D$9,0))</f>
        <v>boolean</v>
      </c>
      <c r="O3297" s="115" t="b">
        <f t="array" ref="O3297">IF(N3297="negativo",INDEX($AD$3:$AG$51,MATCH(1,($B3297=$AD$3:$AD$51)*($J3297=$AE$3:$AE$51),0),3),IF(N3297="positivo",INDEX($AD$55:$AG$109,MATCH(1,($B3297=$AD$55:$AD$109)*($J3297=$AE$55:$AE$109),0),3)))</f>
        <v>0</v>
      </c>
      <c r="P3297" s="115" t="b">
        <f t="array" ref="P3297">IF(N3297="negativo",INDEX($AD$3:$AG$51,MATCH(1,($B3297=$AD$3:$AD$51)*($J3297=$AE$3:$AE$51),0),4),IF(N3297="positivo",INDEX($AD$55:$AG$109,MATCH(1,($B3297=$AD$55:$AD$109)*($J3297=$AE$55:$AE$109),0),4)))</f>
        <v>0</v>
      </c>
      <c r="Q3297" s="115" t="str">
        <f>VLOOKUP(M3297,Modelo!$A$2:$C$7,2,0)</f>
        <v>Acción Climática y Energía</v>
      </c>
      <c r="R3297" s="118">
        <f t="array" ref="R3297">INDEX(Modelo!$F$1:$H$37,MATCH(1,(DataBase!Q3297=Modelo!$G$1:$G$37)*(DataBase!B3297=Modelo!$F$1:$F$37),0),3)</f>
        <v>0.17647058823529413</v>
      </c>
      <c r="S3297" s="115">
        <f t="shared" si="104"/>
        <v>0</v>
      </c>
      <c r="T3297" s="115">
        <f t="shared" si="105"/>
        <v>0</v>
      </c>
    </row>
    <row r="3298" spans="1:20" x14ac:dyDescent="0.3">
      <c r="A3298" s="115" t="s">
        <v>201</v>
      </c>
      <c r="B3298" s="115" t="s">
        <v>84</v>
      </c>
      <c r="C3298" s="115" t="s">
        <v>103</v>
      </c>
      <c r="D3298" s="115" t="s">
        <v>86</v>
      </c>
      <c r="E3298" s="115" t="s">
        <v>86</v>
      </c>
      <c r="F3298" s="115" t="s">
        <v>86</v>
      </c>
      <c r="G3298" s="115">
        <v>1987</v>
      </c>
      <c r="H3298" s="115" t="s">
        <v>125</v>
      </c>
      <c r="I3298" s="115">
        <v>0</v>
      </c>
      <c r="J3298" s="115" t="s">
        <v>31</v>
      </c>
      <c r="K3298" s="115" t="str">
        <f>INDEX(DatosProcesados!$A$1:$BF$101,MATCH(DataBase!A3298,DatosProcesados!$A$1:$A$101,0),MATCH(DataBase!J3298,DatosProcesados!$A$1:$BF$1,0))</f>
        <v>No</v>
      </c>
      <c r="L3298" s="115" t="str">
        <f>INDEX(Modelo!$A$9:$D$89,MATCH(DataBase!$J3298,Modelo!$A$9:$A$89,0),MATCH(DataBase!L$1,Modelo!$A$9:$D$9,0))</f>
        <v>Impacto ambiental</v>
      </c>
      <c r="M3298" s="115" t="str">
        <f>INDEX(Modelo!$A$9:$D$89,MATCH(DataBase!$J3298,Modelo!$A$9:$A$89,0),MATCH(DataBase!M$1,Modelo!$A$9:$D$9,0))</f>
        <v>Pilar 2</v>
      </c>
      <c r="N3298" s="115" t="str">
        <f>INDEX(Modelo!$A$9:$D$89,MATCH(DataBase!$J3298,Modelo!$A$9:$A$89,0),MATCH(DataBase!N$1,Modelo!$A$9:$D$9,0))</f>
        <v>boolean</v>
      </c>
      <c r="O3298" s="115" t="b">
        <f t="array" ref="O3298">IF(N3298="negativo",INDEX($AD$3:$AG$51,MATCH(1,($B3298=$AD$3:$AD$51)*($J3298=$AE$3:$AE$51),0),3),IF(N3298="positivo",INDEX($AD$55:$AG$109,MATCH(1,($B3298=$AD$55:$AD$109)*($J3298=$AE$55:$AE$109),0),3)))</f>
        <v>0</v>
      </c>
      <c r="P3298" s="115" t="b">
        <f t="array" ref="P3298">IF(N3298="negativo",INDEX($AD$3:$AG$51,MATCH(1,($B3298=$AD$3:$AD$51)*($J3298=$AE$3:$AE$51),0),4),IF(N3298="positivo",INDEX($AD$55:$AG$109,MATCH(1,($B3298=$AD$55:$AD$109)*($J3298=$AE$55:$AE$109),0),4)))</f>
        <v>0</v>
      </c>
      <c r="Q3298" s="115" t="str">
        <f>VLOOKUP(M3298,Modelo!$A$2:$C$7,2,0)</f>
        <v>Acción Climática y Energía</v>
      </c>
      <c r="R3298" s="118">
        <f t="array" ref="R3298">INDEX(Modelo!$F$1:$H$37,MATCH(1,(DataBase!Q3298=Modelo!$G$1:$G$37)*(DataBase!B3298=Modelo!$F$1:$F$37),0),3)</f>
        <v>0.11764705882352941</v>
      </c>
      <c r="S3298" s="115">
        <f t="shared" si="104"/>
        <v>0</v>
      </c>
      <c r="T3298" s="115">
        <f t="shared" si="105"/>
        <v>0</v>
      </c>
    </row>
    <row r="3299" spans="1:20" x14ac:dyDescent="0.3">
      <c r="A3299" s="115" t="s">
        <v>421</v>
      </c>
      <c r="B3299" s="115" t="s">
        <v>407</v>
      </c>
      <c r="C3299" s="115" t="s">
        <v>103</v>
      </c>
      <c r="D3299" s="115" t="s">
        <v>86</v>
      </c>
      <c r="E3299" s="115" t="s">
        <v>86</v>
      </c>
      <c r="F3299" s="115" t="s">
        <v>87</v>
      </c>
      <c r="G3299" s="115">
        <v>2016</v>
      </c>
      <c r="H3299" s="115" t="s">
        <v>422</v>
      </c>
      <c r="I3299" s="115">
        <v>5.4833186859999996</v>
      </c>
      <c r="J3299" s="115" t="s">
        <v>31</v>
      </c>
      <c r="K3299" s="115">
        <f>INDEX(DatosProcesados!$A$1:$BF$101,MATCH(DataBase!A3299,DatosProcesados!$A$1:$A$101,0),MATCH(DataBase!J3299,DatosProcesados!$A$1:$BF$1,0))</f>
        <v>0</v>
      </c>
      <c r="L3299" s="115" t="str">
        <f>INDEX(Modelo!$A$9:$D$89,MATCH(DataBase!$J3299,Modelo!$A$9:$A$89,0),MATCH(DataBase!L$1,Modelo!$A$9:$D$9,0))</f>
        <v>Impacto ambiental</v>
      </c>
      <c r="M3299" s="115" t="str">
        <f>INDEX(Modelo!$A$9:$D$89,MATCH(DataBase!$J3299,Modelo!$A$9:$A$89,0),MATCH(DataBase!M$1,Modelo!$A$9:$D$9,0))</f>
        <v>Pilar 2</v>
      </c>
      <c r="N3299" s="115" t="str">
        <f>INDEX(Modelo!$A$9:$D$89,MATCH(DataBase!$J3299,Modelo!$A$9:$A$89,0),MATCH(DataBase!N$1,Modelo!$A$9:$D$9,0))</f>
        <v>boolean</v>
      </c>
      <c r="O3299" s="115" t="b">
        <f t="array" ref="O3299">IF(N3299="negativo",INDEX($AD$3:$AG$51,MATCH(1,($B3299=$AD$3:$AD$51)*($J3299=$AE$3:$AE$51),0),3),IF(N3299="positivo",INDEX($AD$55:$AG$109,MATCH(1,($B3299=$AD$55:$AD$109)*($J3299=$AE$55:$AE$109),0),3)))</f>
        <v>0</v>
      </c>
      <c r="P3299" s="115" t="b">
        <f t="array" ref="P3299">IF(N3299="negativo",INDEX($AD$3:$AG$51,MATCH(1,($B3299=$AD$3:$AD$51)*($J3299=$AE$3:$AE$51),0),4),IF(N3299="positivo",INDEX($AD$55:$AG$109,MATCH(1,($B3299=$AD$55:$AD$109)*($J3299=$AE$55:$AE$109),0),4)))</f>
        <v>0</v>
      </c>
      <c r="Q3299" s="115" t="str">
        <f>VLOOKUP(M3299,Modelo!$A$2:$C$7,2,0)</f>
        <v>Acción Climática y Energía</v>
      </c>
      <c r="R3299" s="118">
        <f t="array" ref="R3299">INDEX(Modelo!$F$1:$H$37,MATCH(1,(DataBase!Q3299=Modelo!$G$1:$G$37)*(DataBase!B3299=Modelo!$F$1:$F$37),0),3)</f>
        <v>0.19230769230769232</v>
      </c>
      <c r="S3299" s="115">
        <f t="shared" si="104"/>
        <v>0</v>
      </c>
      <c r="T3299" s="115">
        <f t="shared" si="105"/>
        <v>0</v>
      </c>
    </row>
    <row r="3300" spans="1:20" x14ac:dyDescent="0.3">
      <c r="A3300" s="115" t="s">
        <v>293</v>
      </c>
      <c r="B3300" s="115" t="s">
        <v>216</v>
      </c>
      <c r="C3300" s="115" t="s">
        <v>103</v>
      </c>
      <c r="D3300" s="115" t="s">
        <v>86</v>
      </c>
      <c r="E3300" s="115" t="s">
        <v>87</v>
      </c>
      <c r="F3300" s="115" t="s">
        <v>87</v>
      </c>
      <c r="G3300" s="115">
        <v>1955</v>
      </c>
      <c r="H3300" s="115" t="s">
        <v>294</v>
      </c>
      <c r="I3300" s="115">
        <v>1.8313776939999999</v>
      </c>
      <c r="J3300" s="115" t="s">
        <v>31</v>
      </c>
      <c r="K3300" s="115" t="str">
        <f>INDEX(DatosProcesados!$A$1:$BF$101,MATCH(DataBase!A3300,DatosProcesados!$A$1:$A$101,0),MATCH(DataBase!J3300,DatosProcesados!$A$1:$BF$1,0))</f>
        <v>Si</v>
      </c>
      <c r="L3300" s="115" t="str">
        <f>INDEX(Modelo!$A$9:$D$89,MATCH(DataBase!$J3300,Modelo!$A$9:$A$89,0),MATCH(DataBase!L$1,Modelo!$A$9:$D$9,0))</f>
        <v>Impacto ambiental</v>
      </c>
      <c r="M3300" s="115" t="str">
        <f>INDEX(Modelo!$A$9:$D$89,MATCH(DataBase!$J3300,Modelo!$A$9:$A$89,0),MATCH(DataBase!M$1,Modelo!$A$9:$D$9,0))</f>
        <v>Pilar 2</v>
      </c>
      <c r="N3300" s="115" t="str">
        <f>INDEX(Modelo!$A$9:$D$89,MATCH(DataBase!$J3300,Modelo!$A$9:$A$89,0),MATCH(DataBase!N$1,Modelo!$A$9:$D$9,0))</f>
        <v>boolean</v>
      </c>
      <c r="O3300" s="115" t="b">
        <f t="array" ref="O3300">IF(N3300="negativo",INDEX($AD$3:$AG$51,MATCH(1,($B3300=$AD$3:$AD$51)*($J3300=$AE$3:$AE$51),0),3),IF(N3300="positivo",INDEX($AD$55:$AG$109,MATCH(1,($B3300=$AD$55:$AD$109)*($J3300=$AE$55:$AE$109),0),3)))</f>
        <v>0</v>
      </c>
      <c r="P3300" s="115" t="b">
        <f t="array" ref="P3300">IF(N3300="negativo",INDEX($AD$3:$AG$51,MATCH(1,($B3300=$AD$3:$AD$51)*($J3300=$AE$3:$AE$51),0),4),IF(N3300="positivo",INDEX($AD$55:$AG$109,MATCH(1,($B3300=$AD$55:$AD$109)*($J3300=$AE$55:$AE$109),0),4)))</f>
        <v>0</v>
      </c>
      <c r="Q3300" s="115" t="str">
        <f>VLOOKUP(M3300,Modelo!$A$2:$C$7,2,0)</f>
        <v>Acción Climática y Energía</v>
      </c>
      <c r="R3300" s="118">
        <f t="array" ref="R3300">INDEX(Modelo!$F$1:$H$37,MATCH(1,(DataBase!Q3300=Modelo!$G$1:$G$37)*(DataBase!B3300=Modelo!$F$1:$F$37),0),3)</f>
        <v>0.21052631578947367</v>
      </c>
      <c r="S3300" s="115">
        <f t="shared" si="104"/>
        <v>100</v>
      </c>
      <c r="T3300" s="115">
        <f t="shared" si="105"/>
        <v>21.052631578947366</v>
      </c>
    </row>
    <row r="3301" spans="1:20" x14ac:dyDescent="0.3">
      <c r="A3301" s="115" t="s">
        <v>298</v>
      </c>
      <c r="B3301" s="115" t="s">
        <v>216</v>
      </c>
      <c r="C3301" s="115" t="s">
        <v>103</v>
      </c>
      <c r="D3301" s="115" t="s">
        <v>86</v>
      </c>
      <c r="E3301" s="115" t="s">
        <v>86</v>
      </c>
      <c r="F3301" s="115" t="s">
        <v>87</v>
      </c>
      <c r="G3301" s="115">
        <v>1993</v>
      </c>
      <c r="H3301" s="115" t="s">
        <v>299</v>
      </c>
      <c r="I3301" s="115">
        <v>1.7653399919999999</v>
      </c>
      <c r="J3301" s="115" t="s">
        <v>31</v>
      </c>
      <c r="K3301" s="115" t="str">
        <f>INDEX(DatosProcesados!$A$1:$BF$101,MATCH(DataBase!A3301,DatosProcesados!$A$1:$A$101,0),MATCH(DataBase!J3301,DatosProcesados!$A$1:$BF$1,0))</f>
        <v>Si</v>
      </c>
      <c r="L3301" s="115" t="str">
        <f>INDEX(Modelo!$A$9:$D$89,MATCH(DataBase!$J3301,Modelo!$A$9:$A$89,0),MATCH(DataBase!L$1,Modelo!$A$9:$D$9,0))</f>
        <v>Impacto ambiental</v>
      </c>
      <c r="M3301" s="115" t="str">
        <f>INDEX(Modelo!$A$9:$D$89,MATCH(DataBase!$J3301,Modelo!$A$9:$A$89,0),MATCH(DataBase!M$1,Modelo!$A$9:$D$9,0))</f>
        <v>Pilar 2</v>
      </c>
      <c r="N3301" s="115" t="str">
        <f>INDEX(Modelo!$A$9:$D$89,MATCH(DataBase!$J3301,Modelo!$A$9:$A$89,0),MATCH(DataBase!N$1,Modelo!$A$9:$D$9,0))</f>
        <v>boolean</v>
      </c>
      <c r="O3301" s="115" t="b">
        <f t="array" ref="O3301">IF(N3301="negativo",INDEX($AD$3:$AG$51,MATCH(1,($B3301=$AD$3:$AD$51)*($J3301=$AE$3:$AE$51),0),3),IF(N3301="positivo",INDEX($AD$55:$AG$109,MATCH(1,($B3301=$AD$55:$AD$109)*($J3301=$AE$55:$AE$109),0),3)))</f>
        <v>0</v>
      </c>
      <c r="P3301" s="115" t="b">
        <f t="array" ref="P3301">IF(N3301="negativo",INDEX($AD$3:$AG$51,MATCH(1,($B3301=$AD$3:$AD$51)*($J3301=$AE$3:$AE$51),0),4),IF(N3301="positivo",INDEX($AD$55:$AG$109,MATCH(1,($B3301=$AD$55:$AD$109)*($J3301=$AE$55:$AE$109),0),4)))</f>
        <v>0</v>
      </c>
      <c r="Q3301" s="115" t="str">
        <f>VLOOKUP(M3301,Modelo!$A$2:$C$7,2,0)</f>
        <v>Acción Climática y Energía</v>
      </c>
      <c r="R3301" s="118">
        <f t="array" ref="R3301">INDEX(Modelo!$F$1:$H$37,MATCH(1,(DataBase!Q3301=Modelo!$G$1:$G$37)*(DataBase!B3301=Modelo!$F$1:$F$37),0),3)</f>
        <v>0.21052631578947367</v>
      </c>
      <c r="S3301" s="115">
        <f t="shared" si="104"/>
        <v>100</v>
      </c>
      <c r="T3301" s="115">
        <f t="shared" si="105"/>
        <v>21.052631578947366</v>
      </c>
    </row>
    <row r="3302" spans="1:20" x14ac:dyDescent="0.3">
      <c r="A3302" s="115" t="s">
        <v>472</v>
      </c>
      <c r="B3302" s="115" t="s">
        <v>467</v>
      </c>
      <c r="C3302" s="115" t="s">
        <v>103</v>
      </c>
      <c r="D3302" s="115" t="s">
        <v>86</v>
      </c>
      <c r="E3302" s="115" t="s">
        <v>86</v>
      </c>
      <c r="F3302" s="115" t="s">
        <v>86</v>
      </c>
      <c r="G3302" s="115">
        <v>2007</v>
      </c>
      <c r="H3302" s="115" t="s">
        <v>125</v>
      </c>
      <c r="I3302" s="115">
        <v>0.97802211500000003</v>
      </c>
      <c r="J3302" s="115" t="s">
        <v>39</v>
      </c>
      <c r="K3302" s="115">
        <f>INDEX(DatosProcesados!$A$1:$BF$101,MATCH(DataBase!A3302,DatosProcesados!$A$1:$A$101,0),MATCH(DataBase!J3302,DatosProcesados!$A$1:$BF$1,0))</f>
        <v>13210.02</v>
      </c>
      <c r="L3302" s="115" t="str">
        <f>INDEX(Modelo!$A$9:$D$89,MATCH(DataBase!$J3302,Modelo!$A$9:$A$89,0),MATCH(DataBase!L$1,Modelo!$A$9:$D$9,0))</f>
        <v>Impacto ambiental</v>
      </c>
      <c r="M3302" s="115" t="str">
        <f>INDEX(Modelo!$A$9:$D$89,MATCH(DataBase!$J3302,Modelo!$A$9:$A$89,0),MATCH(DataBase!M$1,Modelo!$A$9:$D$9,0))</f>
        <v>Pilar 3</v>
      </c>
      <c r="N3302" s="115" t="str">
        <f>INDEX(Modelo!$A$9:$D$89,MATCH(DataBase!$J3302,Modelo!$A$9:$A$89,0),MATCH(DataBase!N$1,Modelo!$A$9:$D$9,0))</f>
        <v>negativo</v>
      </c>
      <c r="O3302" s="115">
        <f t="array" ref="O3302">IF(N3302="negativo",INDEX($AD$3:$AG$51,MATCH(1,($B3302=$AD$3:$AD$51)*($J3302=$AE$3:$AE$51),0),3),IF(N3302="positivo",INDEX($AD$55:$AG$109,MATCH(1,($B3302=$AD$55:$AD$109)*($J3302=$AE$55:$AE$109),0),3)))</f>
        <v>13210.02</v>
      </c>
      <c r="P3302" s="115">
        <f t="array" ref="P3302">IF(N3302="negativo",INDEX($AD$3:$AG$51,MATCH(1,($B3302=$AD$3:$AD$51)*($J3302=$AE$3:$AE$51),0),4),IF(N3302="positivo",INDEX($AD$55:$AG$109,MATCH(1,($B3302=$AD$55:$AD$109)*($J3302=$AE$55:$AE$109),0),4)))</f>
        <v>13210.02</v>
      </c>
      <c r="Q3302" s="115" t="str">
        <f>VLOOKUP(M3302,Modelo!$A$2:$C$7,2,0)</f>
        <v>Gestión de Recursos Naturales y Circularidad</v>
      </c>
      <c r="R3302" s="118">
        <f t="array" ref="R3302">INDEX(Modelo!$F$1:$H$37,MATCH(1,(DataBase!Q3302=Modelo!$G$1:$G$37)*(DataBase!B3302=Modelo!$F$1:$F$37),0),3)</f>
        <v>0.23809523809523808</v>
      </c>
      <c r="S3302" s="115">
        <f t="shared" si="104"/>
        <v>0</v>
      </c>
      <c r="T3302" s="115">
        <f t="shared" si="105"/>
        <v>0</v>
      </c>
    </row>
    <row r="3303" spans="1:20" x14ac:dyDescent="0.3">
      <c r="A3303" s="115" t="s">
        <v>238</v>
      </c>
      <c r="B3303" s="115" t="s">
        <v>216</v>
      </c>
      <c r="C3303" s="115" t="s">
        <v>103</v>
      </c>
      <c r="D3303" s="115" t="s">
        <v>86</v>
      </c>
      <c r="E3303" s="115" t="s">
        <v>87</v>
      </c>
      <c r="F3303" s="115" t="s">
        <v>87</v>
      </c>
      <c r="G3303" s="115">
        <v>1920</v>
      </c>
      <c r="H3303" s="115" t="s">
        <v>125</v>
      </c>
      <c r="I3303" s="115">
        <v>2.844632077</v>
      </c>
      <c r="J3303" s="115" t="s">
        <v>39</v>
      </c>
      <c r="K3303" s="115">
        <f>INDEX(DatosProcesados!$A$1:$BF$101,MATCH(DataBase!A3303,DatosProcesados!$A$1:$A$101,0),MATCH(DataBase!J3303,DatosProcesados!$A$1:$BF$1,0))</f>
        <v>15130</v>
      </c>
      <c r="L3303" s="115" t="str">
        <f>INDEX(Modelo!$A$9:$D$89,MATCH(DataBase!$J3303,Modelo!$A$9:$A$89,0),MATCH(DataBase!L$1,Modelo!$A$9:$D$9,0))</f>
        <v>Impacto ambiental</v>
      </c>
      <c r="M3303" s="115" t="str">
        <f>INDEX(Modelo!$A$9:$D$89,MATCH(DataBase!$J3303,Modelo!$A$9:$A$89,0),MATCH(DataBase!M$1,Modelo!$A$9:$D$9,0))</f>
        <v>Pilar 3</v>
      </c>
      <c r="N3303" s="115" t="str">
        <f>INDEX(Modelo!$A$9:$D$89,MATCH(DataBase!$J3303,Modelo!$A$9:$A$89,0),MATCH(DataBase!N$1,Modelo!$A$9:$D$9,0))</f>
        <v>negativo</v>
      </c>
      <c r="O3303" s="115">
        <f t="array" ref="O3303">IF(N3303="negativo",INDEX($AD$3:$AG$51,MATCH(1,($B3303=$AD$3:$AD$51)*($J3303=$AE$3:$AE$51),0),3),IF(N3303="positivo",INDEX($AD$55:$AG$109,MATCH(1,($B3303=$AD$55:$AD$109)*($J3303=$AE$55:$AE$109),0),3)))</f>
        <v>1463252</v>
      </c>
      <c r="P3303" s="115">
        <f t="array" ref="P3303">IF(N3303="negativo",INDEX($AD$3:$AG$51,MATCH(1,($B3303=$AD$3:$AD$51)*($J3303=$AE$3:$AE$51),0),4),IF(N3303="positivo",INDEX($AD$55:$AG$109,MATCH(1,($B3303=$AD$55:$AD$109)*($J3303=$AE$55:$AE$109),0),4)))</f>
        <v>1</v>
      </c>
      <c r="Q3303" s="115" t="str">
        <f>VLOOKUP(M3303,Modelo!$A$2:$C$7,2,0)</f>
        <v>Gestión de Recursos Naturales y Circularidad</v>
      </c>
      <c r="R3303" s="118">
        <f t="array" ref="R3303">INDEX(Modelo!$F$1:$H$37,MATCH(1,(DataBase!Q3303=Modelo!$G$1:$G$37)*(DataBase!B3303=Modelo!$F$1:$F$37),0),3)</f>
        <v>0.15789473684210525</v>
      </c>
      <c r="S3303" s="115">
        <f t="shared" si="104"/>
        <v>98.966069389325554</v>
      </c>
      <c r="T3303" s="115">
        <f t="shared" si="105"/>
        <v>15.626221482525086</v>
      </c>
    </row>
    <row r="3304" spans="1:20" x14ac:dyDescent="0.3">
      <c r="A3304" s="115" t="s">
        <v>273</v>
      </c>
      <c r="B3304" s="115" t="s">
        <v>216</v>
      </c>
      <c r="C3304" s="115" t="s">
        <v>103</v>
      </c>
      <c r="D3304" s="115" t="s">
        <v>86</v>
      </c>
      <c r="E3304" s="115" t="s">
        <v>86</v>
      </c>
      <c r="F3304" s="115" t="s">
        <v>87</v>
      </c>
      <c r="G3304" s="115">
        <v>1945</v>
      </c>
      <c r="H3304" s="115" t="s">
        <v>125</v>
      </c>
      <c r="I3304" s="115">
        <v>2.1764613960000001</v>
      </c>
      <c r="J3304" s="115" t="s">
        <v>39</v>
      </c>
      <c r="K3304" s="115">
        <f>INDEX(DatosProcesados!$A$1:$BF$101,MATCH(DataBase!A3304,DatosProcesados!$A$1:$A$101,0),MATCH(DataBase!J3304,DatosProcesados!$A$1:$BF$1,0))</f>
        <v>32109.32</v>
      </c>
      <c r="L3304" s="115" t="str">
        <f>INDEX(Modelo!$A$9:$D$89,MATCH(DataBase!$J3304,Modelo!$A$9:$A$89,0),MATCH(DataBase!L$1,Modelo!$A$9:$D$9,0))</f>
        <v>Impacto ambiental</v>
      </c>
      <c r="M3304" s="115" t="str">
        <f>INDEX(Modelo!$A$9:$D$89,MATCH(DataBase!$J3304,Modelo!$A$9:$A$89,0),MATCH(DataBase!M$1,Modelo!$A$9:$D$9,0))</f>
        <v>Pilar 3</v>
      </c>
      <c r="N3304" s="115" t="str">
        <f>INDEX(Modelo!$A$9:$D$89,MATCH(DataBase!$J3304,Modelo!$A$9:$A$89,0),MATCH(DataBase!N$1,Modelo!$A$9:$D$9,0))</f>
        <v>negativo</v>
      </c>
      <c r="O3304" s="115">
        <f t="array" ref="O3304">IF(N3304="negativo",INDEX($AD$3:$AG$51,MATCH(1,($B3304=$AD$3:$AD$51)*($J3304=$AE$3:$AE$51),0),3),IF(N3304="positivo",INDEX($AD$55:$AG$109,MATCH(1,($B3304=$AD$55:$AD$109)*($J3304=$AE$55:$AE$109),0),3)))</f>
        <v>1463252</v>
      </c>
      <c r="P3304" s="115">
        <f t="array" ref="P3304">IF(N3304="negativo",INDEX($AD$3:$AG$51,MATCH(1,($B3304=$AD$3:$AD$51)*($J3304=$AE$3:$AE$51),0),4),IF(N3304="positivo",INDEX($AD$55:$AG$109,MATCH(1,($B3304=$AD$55:$AD$109)*($J3304=$AE$55:$AE$109),0),4)))</f>
        <v>1</v>
      </c>
      <c r="Q3304" s="115" t="str">
        <f>VLOOKUP(M3304,Modelo!$A$2:$C$7,2,0)</f>
        <v>Gestión de Recursos Naturales y Circularidad</v>
      </c>
      <c r="R3304" s="118">
        <f t="array" ref="R3304">INDEX(Modelo!$F$1:$H$37,MATCH(1,(DataBase!Q3304=Modelo!$G$1:$G$37)*(DataBase!B3304=Modelo!$F$1:$F$37),0),3)</f>
        <v>0.15789473684210525</v>
      </c>
      <c r="S3304" s="115">
        <f t="shared" si="104"/>
        <v>97.805686105801399</v>
      </c>
      <c r="T3304" s="115">
        <f t="shared" si="105"/>
        <v>15.443003069337061</v>
      </c>
    </row>
    <row r="3305" spans="1:20" x14ac:dyDescent="0.3">
      <c r="A3305" s="115" t="s">
        <v>378</v>
      </c>
      <c r="B3305" s="115" t="s">
        <v>379</v>
      </c>
      <c r="C3305" s="115" t="s">
        <v>103</v>
      </c>
      <c r="D3305" s="115" t="s">
        <v>87</v>
      </c>
      <c r="E3305" s="115" t="s">
        <v>86</v>
      </c>
      <c r="F3305" s="115" t="s">
        <v>86</v>
      </c>
      <c r="G3305" s="115">
        <v>1993</v>
      </c>
      <c r="H3305" s="115" t="s">
        <v>125</v>
      </c>
      <c r="I3305" s="115">
        <v>2.1863011939999999</v>
      </c>
      <c r="J3305" s="115" t="s">
        <v>39</v>
      </c>
      <c r="K3305" s="115">
        <f>INDEX(DatosProcesados!$A$1:$BF$101,MATCH(DataBase!A3305,DatosProcesados!$A$1:$A$101,0),MATCH(DataBase!J3305,DatosProcesados!$A$1:$BF$1,0))</f>
        <v>698800</v>
      </c>
      <c r="L3305" s="115" t="str">
        <f>INDEX(Modelo!$A$9:$D$89,MATCH(DataBase!$J3305,Modelo!$A$9:$A$89,0),MATCH(DataBase!L$1,Modelo!$A$9:$D$9,0))</f>
        <v>Impacto ambiental</v>
      </c>
      <c r="M3305" s="115" t="str">
        <f>INDEX(Modelo!$A$9:$D$89,MATCH(DataBase!$J3305,Modelo!$A$9:$A$89,0),MATCH(DataBase!M$1,Modelo!$A$9:$D$9,0))</f>
        <v>Pilar 3</v>
      </c>
      <c r="N3305" s="115" t="str">
        <f>INDEX(Modelo!$A$9:$D$89,MATCH(DataBase!$J3305,Modelo!$A$9:$A$89,0),MATCH(DataBase!N$1,Modelo!$A$9:$D$9,0))</f>
        <v>negativo</v>
      </c>
      <c r="O3305" s="115">
        <f t="array" ref="O3305">IF(N3305="negativo",INDEX($AD$3:$AG$51,MATCH(1,($B3305=$AD$3:$AD$51)*($J3305=$AE$3:$AE$51),0),3),IF(N3305="positivo",INDEX($AD$55:$AG$109,MATCH(1,($B3305=$AD$55:$AD$109)*($J3305=$AE$55:$AE$109),0),3)))</f>
        <v>1342695.52</v>
      </c>
      <c r="P3305" s="115">
        <f t="array" ref="P3305">IF(N3305="negativo",INDEX($AD$3:$AG$51,MATCH(1,($B3305=$AD$3:$AD$51)*($J3305=$AE$3:$AE$51),0),4),IF(N3305="positivo",INDEX($AD$55:$AG$109,MATCH(1,($B3305=$AD$55:$AD$109)*($J3305=$AE$55:$AE$109),0),4)))</f>
        <v>169023.3</v>
      </c>
      <c r="Q3305" s="115" t="str">
        <f>VLOOKUP(M3305,Modelo!$A$2:$C$7,2,0)</f>
        <v>Gestión de Recursos Naturales y Circularidad</v>
      </c>
      <c r="R3305" s="118">
        <f t="array" ref="R3305">INDEX(Modelo!$F$1:$H$37,MATCH(1,(DataBase!Q3305=Modelo!$G$1:$G$37)*(DataBase!B3305=Modelo!$F$1:$F$37),0),3)</f>
        <v>0.14285714285714285</v>
      </c>
      <c r="S3305" s="115">
        <f t="shared" si="104"/>
        <v>54.861613747661167</v>
      </c>
      <c r="T3305" s="115">
        <f t="shared" si="105"/>
        <v>7.8373733925230233</v>
      </c>
    </row>
    <row r="3306" spans="1:20" x14ac:dyDescent="0.3">
      <c r="A3306" s="115" t="s">
        <v>325</v>
      </c>
      <c r="B3306" s="115" t="s">
        <v>313</v>
      </c>
      <c r="C3306" s="115" t="s">
        <v>103</v>
      </c>
      <c r="D3306" s="115" t="s">
        <v>86</v>
      </c>
      <c r="E3306" s="115" t="s">
        <v>86</v>
      </c>
      <c r="F3306" s="115" t="s">
        <v>87</v>
      </c>
      <c r="G3306" s="115">
        <v>2012</v>
      </c>
      <c r="H3306" s="115" t="s">
        <v>125</v>
      </c>
      <c r="I3306" s="115">
        <v>13.831182682</v>
      </c>
      <c r="J3306" s="115" t="s">
        <v>39</v>
      </c>
      <c r="K3306" s="115" t="str">
        <f>INDEX(DatosProcesados!$A$1:$BF$101,MATCH(DataBase!A3306,DatosProcesados!$A$1:$A$101,0),MATCH(DataBase!J3306,DatosProcesados!$A$1:$BF$1,0))</f>
        <v xml:space="preserve">No informa </v>
      </c>
      <c r="L3306" s="115" t="str">
        <f>INDEX(Modelo!$A$9:$D$89,MATCH(DataBase!$J3306,Modelo!$A$9:$A$89,0),MATCH(DataBase!L$1,Modelo!$A$9:$D$9,0))</f>
        <v>Impacto ambiental</v>
      </c>
      <c r="M3306" s="115" t="str">
        <f>INDEX(Modelo!$A$9:$D$89,MATCH(DataBase!$J3306,Modelo!$A$9:$A$89,0),MATCH(DataBase!M$1,Modelo!$A$9:$D$9,0))</f>
        <v>Pilar 3</v>
      </c>
      <c r="N3306" s="115" t="str">
        <f>INDEX(Modelo!$A$9:$D$89,MATCH(DataBase!$J3306,Modelo!$A$9:$A$89,0),MATCH(DataBase!N$1,Modelo!$A$9:$D$9,0))</f>
        <v>negativo</v>
      </c>
      <c r="O3306" s="115">
        <f t="array" ref="O3306">IF(N3306="negativo",INDEX($AD$3:$AG$51,MATCH(1,($B3306=$AD$3:$AD$51)*($J3306=$AE$3:$AE$51),0),3),IF(N3306="positivo",INDEX($AD$55:$AG$109,MATCH(1,($B3306=$AD$55:$AD$109)*($J3306=$AE$55:$AE$109),0),3)))</f>
        <v>52671</v>
      </c>
      <c r="P3306" s="115">
        <f t="array" ref="P3306">IF(N3306="negativo",INDEX($AD$3:$AG$51,MATCH(1,($B3306=$AD$3:$AD$51)*($J3306=$AE$3:$AE$51),0),4),IF(N3306="positivo",INDEX($AD$55:$AG$109,MATCH(1,($B3306=$AD$55:$AD$109)*($J3306=$AE$55:$AE$109),0),4)))</f>
        <v>141.41999999999999</v>
      </c>
      <c r="Q3306" s="115" t="str">
        <f>VLOOKUP(M3306,Modelo!$A$2:$C$7,2,0)</f>
        <v>Gestión de Recursos Naturales y Circularidad</v>
      </c>
      <c r="R3306" s="118">
        <f t="array" ref="R3306">INDEX(Modelo!$F$1:$H$37,MATCH(1,(DataBase!Q3306=Modelo!$G$1:$G$37)*(DataBase!B3306=Modelo!$F$1:$F$37),0),3)</f>
        <v>5.8823529411764705E-2</v>
      </c>
      <c r="S3306" s="115">
        <f t="shared" si="104"/>
        <v>0</v>
      </c>
      <c r="T3306" s="115">
        <f t="shared" si="105"/>
        <v>0</v>
      </c>
    </row>
    <row r="3307" spans="1:20" x14ac:dyDescent="0.3">
      <c r="A3307" s="115" t="s">
        <v>394</v>
      </c>
      <c r="B3307" s="115" t="s">
        <v>379</v>
      </c>
      <c r="C3307" s="115" t="s">
        <v>103</v>
      </c>
      <c r="D3307" s="115" t="s">
        <v>87</v>
      </c>
      <c r="E3307" s="115" t="s">
        <v>86</v>
      </c>
      <c r="F3307" s="115" t="s">
        <v>86</v>
      </c>
      <c r="G3307" s="115">
        <v>1990</v>
      </c>
      <c r="H3307" s="115" t="s">
        <v>125</v>
      </c>
      <c r="I3307" s="115">
        <v>0.77142869199999997</v>
      </c>
      <c r="J3307" s="115" t="s">
        <v>39</v>
      </c>
      <c r="K3307" s="115" t="str">
        <f>INDEX(DatosProcesados!$A$1:$BF$101,MATCH(DataBase!A3307,DatosProcesados!$A$1:$A$101,0),MATCH(DataBase!J3307,DatosProcesados!$A$1:$BF$1,0))</f>
        <v xml:space="preserve">No informa </v>
      </c>
      <c r="L3307" s="115" t="str">
        <f>INDEX(Modelo!$A$9:$D$89,MATCH(DataBase!$J3307,Modelo!$A$9:$A$89,0),MATCH(DataBase!L$1,Modelo!$A$9:$D$9,0))</f>
        <v>Impacto ambiental</v>
      </c>
      <c r="M3307" s="115" t="str">
        <f>INDEX(Modelo!$A$9:$D$89,MATCH(DataBase!$J3307,Modelo!$A$9:$A$89,0),MATCH(DataBase!M$1,Modelo!$A$9:$D$9,0))</f>
        <v>Pilar 3</v>
      </c>
      <c r="N3307" s="115" t="str">
        <f>INDEX(Modelo!$A$9:$D$89,MATCH(DataBase!$J3307,Modelo!$A$9:$A$89,0),MATCH(DataBase!N$1,Modelo!$A$9:$D$9,0))</f>
        <v>negativo</v>
      </c>
      <c r="O3307" s="115">
        <f t="array" ref="O3307">IF(N3307="negativo",INDEX($AD$3:$AG$51,MATCH(1,($B3307=$AD$3:$AD$51)*($J3307=$AE$3:$AE$51),0),3),IF(N3307="positivo",INDEX($AD$55:$AG$109,MATCH(1,($B3307=$AD$55:$AD$109)*($J3307=$AE$55:$AE$109),0),3)))</f>
        <v>1342695.52</v>
      </c>
      <c r="P3307" s="115">
        <f t="array" ref="P3307">IF(N3307="negativo",INDEX($AD$3:$AG$51,MATCH(1,($B3307=$AD$3:$AD$51)*($J3307=$AE$3:$AE$51),0),4),IF(N3307="positivo",INDEX($AD$55:$AG$109,MATCH(1,($B3307=$AD$55:$AD$109)*($J3307=$AE$55:$AE$109),0),4)))</f>
        <v>169023.3</v>
      </c>
      <c r="Q3307" s="115" t="str">
        <f>VLOOKUP(M3307,Modelo!$A$2:$C$7,2,0)</f>
        <v>Gestión de Recursos Naturales y Circularidad</v>
      </c>
      <c r="R3307" s="118">
        <f t="array" ref="R3307">INDEX(Modelo!$F$1:$H$37,MATCH(1,(DataBase!Q3307=Modelo!$G$1:$G$37)*(DataBase!B3307=Modelo!$F$1:$F$37),0),3)</f>
        <v>0.14285714285714285</v>
      </c>
      <c r="S3307" s="115">
        <f t="shared" si="104"/>
        <v>0</v>
      </c>
      <c r="T3307" s="115">
        <f t="shared" si="105"/>
        <v>0</v>
      </c>
    </row>
    <row r="3308" spans="1:20" x14ac:dyDescent="0.3">
      <c r="A3308" s="115" t="s">
        <v>383</v>
      </c>
      <c r="B3308" s="115" t="s">
        <v>379</v>
      </c>
      <c r="C3308" s="115" t="s">
        <v>103</v>
      </c>
      <c r="D3308" s="115" t="s">
        <v>86</v>
      </c>
      <c r="E3308" s="115" t="s">
        <v>86</v>
      </c>
      <c r="F3308" s="115" t="s">
        <v>86</v>
      </c>
      <c r="G3308" s="115">
        <v>2014</v>
      </c>
      <c r="H3308" s="115" t="s">
        <v>125</v>
      </c>
      <c r="I3308" s="115">
        <v>1.314259836</v>
      </c>
      <c r="J3308" s="115" t="s">
        <v>39</v>
      </c>
      <c r="K3308" s="115">
        <f>INDEX(DatosProcesados!$A$1:$BF$101,MATCH(DataBase!A3308,DatosProcesados!$A$1:$A$101,0),MATCH(DataBase!J3308,DatosProcesados!$A$1:$BF$1,0))</f>
        <v>1342695.52</v>
      </c>
      <c r="L3308" s="115" t="str">
        <f>INDEX(Modelo!$A$9:$D$89,MATCH(DataBase!$J3308,Modelo!$A$9:$A$89,0),MATCH(DataBase!L$1,Modelo!$A$9:$D$9,0))</f>
        <v>Impacto ambiental</v>
      </c>
      <c r="M3308" s="115" t="str">
        <f>INDEX(Modelo!$A$9:$D$89,MATCH(DataBase!$J3308,Modelo!$A$9:$A$89,0),MATCH(DataBase!M$1,Modelo!$A$9:$D$9,0))</f>
        <v>Pilar 3</v>
      </c>
      <c r="N3308" s="115" t="str">
        <f>INDEX(Modelo!$A$9:$D$89,MATCH(DataBase!$J3308,Modelo!$A$9:$A$89,0),MATCH(DataBase!N$1,Modelo!$A$9:$D$9,0))</f>
        <v>negativo</v>
      </c>
      <c r="O3308" s="115">
        <f t="array" ref="O3308">IF(N3308="negativo",INDEX($AD$3:$AG$51,MATCH(1,($B3308=$AD$3:$AD$51)*($J3308=$AE$3:$AE$51),0),3),IF(N3308="positivo",INDEX($AD$55:$AG$109,MATCH(1,($B3308=$AD$55:$AD$109)*($J3308=$AE$55:$AE$109),0),3)))</f>
        <v>1342695.52</v>
      </c>
      <c r="P3308" s="115">
        <f t="array" ref="P3308">IF(N3308="negativo",INDEX($AD$3:$AG$51,MATCH(1,($B3308=$AD$3:$AD$51)*($J3308=$AE$3:$AE$51),0),4),IF(N3308="positivo",INDEX($AD$55:$AG$109,MATCH(1,($B3308=$AD$55:$AD$109)*($J3308=$AE$55:$AE$109),0),4)))</f>
        <v>169023.3</v>
      </c>
      <c r="Q3308" s="115" t="str">
        <f>VLOOKUP(M3308,Modelo!$A$2:$C$7,2,0)</f>
        <v>Gestión de Recursos Naturales y Circularidad</v>
      </c>
      <c r="R3308" s="118">
        <f t="array" ref="R3308">INDEX(Modelo!$F$1:$H$37,MATCH(1,(DataBase!Q3308=Modelo!$G$1:$G$37)*(DataBase!B3308=Modelo!$F$1:$F$37),0),3)</f>
        <v>0.14285714285714285</v>
      </c>
      <c r="S3308" s="115">
        <f t="shared" si="104"/>
        <v>0</v>
      </c>
      <c r="T3308" s="115">
        <f t="shared" si="105"/>
        <v>0</v>
      </c>
    </row>
    <row r="3309" spans="1:20" x14ac:dyDescent="0.3">
      <c r="A3309" s="115" t="s">
        <v>112</v>
      </c>
      <c r="B3309" s="115" t="s">
        <v>84</v>
      </c>
      <c r="C3309" s="115" t="s">
        <v>103</v>
      </c>
      <c r="D3309" s="115" t="s">
        <v>86</v>
      </c>
      <c r="E3309" s="115" t="s">
        <v>86</v>
      </c>
      <c r="F3309" s="115" t="s">
        <v>87</v>
      </c>
      <c r="G3309" s="115">
        <v>1919</v>
      </c>
      <c r="H3309" s="115" t="s">
        <v>125</v>
      </c>
      <c r="I3309" s="115">
        <v>15.106042448</v>
      </c>
      <c r="J3309" s="115" t="s">
        <v>39</v>
      </c>
      <c r="K3309" s="115">
        <f>INDEX(DatosProcesados!$A$1:$BF$101,MATCH(DataBase!A3309,DatosProcesados!$A$1:$A$101,0),MATCH(DataBase!J3309,DatosProcesados!$A$1:$BF$1,0))</f>
        <v>1650.9</v>
      </c>
      <c r="L3309" s="115" t="str">
        <f>INDEX(Modelo!$A$9:$D$89,MATCH(DataBase!$J3309,Modelo!$A$9:$A$89,0),MATCH(DataBase!L$1,Modelo!$A$9:$D$9,0))</f>
        <v>Impacto ambiental</v>
      </c>
      <c r="M3309" s="115" t="str">
        <f>INDEX(Modelo!$A$9:$D$89,MATCH(DataBase!$J3309,Modelo!$A$9:$A$89,0),MATCH(DataBase!M$1,Modelo!$A$9:$D$9,0))</f>
        <v>Pilar 3</v>
      </c>
      <c r="N3309" s="115" t="str">
        <f>INDEX(Modelo!$A$9:$D$89,MATCH(DataBase!$J3309,Modelo!$A$9:$A$89,0),MATCH(DataBase!N$1,Modelo!$A$9:$D$9,0))</f>
        <v>negativo</v>
      </c>
      <c r="O3309" s="115">
        <f t="array" ref="O3309">IF(N3309="negativo",INDEX($AD$3:$AG$51,MATCH(1,($B3309=$AD$3:$AD$51)*($J3309=$AE$3:$AE$51),0),3),IF(N3309="positivo",INDEX($AD$55:$AG$109,MATCH(1,($B3309=$AD$55:$AD$109)*($J3309=$AE$55:$AE$109),0),3)))</f>
        <v>22770079</v>
      </c>
      <c r="P3309" s="115">
        <f t="array" ref="P3309">IF(N3309="negativo",INDEX($AD$3:$AG$51,MATCH(1,($B3309=$AD$3:$AD$51)*($J3309=$AE$3:$AE$51),0),4),IF(N3309="positivo",INDEX($AD$55:$AG$109,MATCH(1,($B3309=$AD$55:$AD$109)*($J3309=$AE$55:$AE$109),0),4)))</f>
        <v>73.567999999999998</v>
      </c>
      <c r="Q3309" s="115" t="str">
        <f>VLOOKUP(M3309,Modelo!$A$2:$C$7,2,0)</f>
        <v>Gestión de Recursos Naturales y Circularidad</v>
      </c>
      <c r="R3309" s="118">
        <f t="array" ref="R3309">INDEX(Modelo!$F$1:$H$37,MATCH(1,(DataBase!Q3309=Modelo!$G$1:$G$37)*(DataBase!B3309=Modelo!$F$1:$F$37),0),3)</f>
        <v>5.8823529411764705E-2</v>
      </c>
      <c r="S3309" s="115">
        <f t="shared" si="104"/>
        <v>99.993072764059235</v>
      </c>
      <c r="T3309" s="115">
        <f t="shared" si="105"/>
        <v>5.8819454567093663</v>
      </c>
    </row>
    <row r="3310" spans="1:20" x14ac:dyDescent="0.3">
      <c r="A3310" s="115" t="s">
        <v>471</v>
      </c>
      <c r="B3310" s="115" t="s">
        <v>467</v>
      </c>
      <c r="C3310" s="115" t="s">
        <v>103</v>
      </c>
      <c r="D3310" s="115" t="s">
        <v>86</v>
      </c>
      <c r="E3310" s="115" t="s">
        <v>86</v>
      </c>
      <c r="F3310" s="115" t="s">
        <v>86</v>
      </c>
      <c r="G3310" s="115">
        <v>1987</v>
      </c>
      <c r="H3310" s="115" t="s">
        <v>125</v>
      </c>
      <c r="I3310" s="115">
        <v>0.711210393</v>
      </c>
      <c r="J3310" s="115" t="s">
        <v>39</v>
      </c>
      <c r="K3310" s="115" t="str">
        <f>INDEX(DatosProcesados!$A$1:$BF$101,MATCH(DataBase!A3310,DatosProcesados!$A$1:$A$101,0),MATCH(DataBase!J3310,DatosProcesados!$A$1:$BF$1,0))</f>
        <v xml:space="preserve">No informa </v>
      </c>
      <c r="L3310" s="115" t="str">
        <f>INDEX(Modelo!$A$9:$D$89,MATCH(DataBase!$J3310,Modelo!$A$9:$A$89,0),MATCH(DataBase!L$1,Modelo!$A$9:$D$9,0))</f>
        <v>Impacto ambiental</v>
      </c>
      <c r="M3310" s="115" t="str">
        <f>INDEX(Modelo!$A$9:$D$89,MATCH(DataBase!$J3310,Modelo!$A$9:$A$89,0),MATCH(DataBase!M$1,Modelo!$A$9:$D$9,0))</f>
        <v>Pilar 3</v>
      </c>
      <c r="N3310" s="115" t="str">
        <f>INDEX(Modelo!$A$9:$D$89,MATCH(DataBase!$J3310,Modelo!$A$9:$A$89,0),MATCH(DataBase!N$1,Modelo!$A$9:$D$9,0))</f>
        <v>negativo</v>
      </c>
      <c r="O3310" s="115">
        <f t="array" ref="O3310">IF(N3310="negativo",INDEX($AD$3:$AG$51,MATCH(1,($B3310=$AD$3:$AD$51)*($J3310=$AE$3:$AE$51),0),3),IF(N3310="positivo",INDEX($AD$55:$AG$109,MATCH(1,($B3310=$AD$55:$AD$109)*($J3310=$AE$55:$AE$109),0),3)))</f>
        <v>13210.02</v>
      </c>
      <c r="P3310" s="115">
        <f t="array" ref="P3310">IF(N3310="negativo",INDEX($AD$3:$AG$51,MATCH(1,($B3310=$AD$3:$AD$51)*($J3310=$AE$3:$AE$51),0),4),IF(N3310="positivo",INDEX($AD$55:$AG$109,MATCH(1,($B3310=$AD$55:$AD$109)*($J3310=$AE$55:$AE$109),0),4)))</f>
        <v>13210.02</v>
      </c>
      <c r="Q3310" s="115" t="str">
        <f>VLOOKUP(M3310,Modelo!$A$2:$C$7,2,0)</f>
        <v>Gestión de Recursos Naturales y Circularidad</v>
      </c>
      <c r="R3310" s="118">
        <f t="array" ref="R3310">INDEX(Modelo!$F$1:$H$37,MATCH(1,(DataBase!Q3310=Modelo!$G$1:$G$37)*(DataBase!B3310=Modelo!$F$1:$F$37),0),3)</f>
        <v>0.23809523809523808</v>
      </c>
      <c r="S3310" s="115">
        <f t="shared" si="104"/>
        <v>0</v>
      </c>
      <c r="T3310" s="115">
        <f t="shared" si="105"/>
        <v>0</v>
      </c>
    </row>
    <row r="3311" spans="1:20" x14ac:dyDescent="0.3">
      <c r="A3311" s="115" t="s">
        <v>466</v>
      </c>
      <c r="B3311" s="115" t="s">
        <v>467</v>
      </c>
      <c r="C3311" s="115" t="s">
        <v>103</v>
      </c>
      <c r="D3311" s="115" t="s">
        <v>87</v>
      </c>
      <c r="E3311" s="115" t="s">
        <v>86</v>
      </c>
      <c r="F3311" s="115" t="s">
        <v>86</v>
      </c>
      <c r="G3311" s="115">
        <v>1969</v>
      </c>
      <c r="H3311" s="115" t="s">
        <v>125</v>
      </c>
      <c r="I3311" s="115">
        <v>2.4231643530000002</v>
      </c>
      <c r="J3311" s="115" t="s">
        <v>39</v>
      </c>
      <c r="K3311" s="115" t="str">
        <f>INDEX(DatosProcesados!$A$1:$BF$101,MATCH(DataBase!A3311,DatosProcesados!$A$1:$A$101,0),MATCH(DataBase!J3311,DatosProcesados!$A$1:$BF$1,0))</f>
        <v>No informa</v>
      </c>
      <c r="L3311" s="115" t="str">
        <f>INDEX(Modelo!$A$9:$D$89,MATCH(DataBase!$J3311,Modelo!$A$9:$A$89,0),MATCH(DataBase!L$1,Modelo!$A$9:$D$9,0))</f>
        <v>Impacto ambiental</v>
      </c>
      <c r="M3311" s="115" t="str">
        <f>INDEX(Modelo!$A$9:$D$89,MATCH(DataBase!$J3311,Modelo!$A$9:$A$89,0),MATCH(DataBase!M$1,Modelo!$A$9:$D$9,0))</f>
        <v>Pilar 3</v>
      </c>
      <c r="N3311" s="115" t="str">
        <f>INDEX(Modelo!$A$9:$D$89,MATCH(DataBase!$J3311,Modelo!$A$9:$A$89,0),MATCH(DataBase!N$1,Modelo!$A$9:$D$9,0))</f>
        <v>negativo</v>
      </c>
      <c r="O3311" s="115">
        <f t="array" ref="O3311">IF(N3311="negativo",INDEX($AD$3:$AG$51,MATCH(1,($B3311=$AD$3:$AD$51)*($J3311=$AE$3:$AE$51),0),3),IF(N3311="positivo",INDEX($AD$55:$AG$109,MATCH(1,($B3311=$AD$55:$AD$109)*($J3311=$AE$55:$AE$109),0),3)))</f>
        <v>13210.02</v>
      </c>
      <c r="P3311" s="115">
        <f t="array" ref="P3311">IF(N3311="negativo",INDEX($AD$3:$AG$51,MATCH(1,($B3311=$AD$3:$AD$51)*($J3311=$AE$3:$AE$51),0),4),IF(N3311="positivo",INDEX($AD$55:$AG$109,MATCH(1,($B3311=$AD$55:$AD$109)*($J3311=$AE$55:$AE$109),0),4)))</f>
        <v>13210.02</v>
      </c>
      <c r="Q3311" s="115" t="str">
        <f>VLOOKUP(M3311,Modelo!$A$2:$C$7,2,0)</f>
        <v>Gestión de Recursos Naturales y Circularidad</v>
      </c>
      <c r="R3311" s="118">
        <f t="array" ref="R3311">INDEX(Modelo!$F$1:$H$37,MATCH(1,(DataBase!Q3311=Modelo!$G$1:$G$37)*(DataBase!B3311=Modelo!$F$1:$F$37),0),3)</f>
        <v>0.23809523809523808</v>
      </c>
      <c r="S3311" s="115">
        <f t="shared" si="104"/>
        <v>0</v>
      </c>
      <c r="T3311" s="115">
        <f t="shared" si="105"/>
        <v>0</v>
      </c>
    </row>
    <row r="3312" spans="1:20" x14ac:dyDescent="0.3">
      <c r="A3312" s="115" t="s">
        <v>207</v>
      </c>
      <c r="B3312" s="115" t="s">
        <v>84</v>
      </c>
      <c r="C3312" s="115" t="s">
        <v>103</v>
      </c>
      <c r="D3312" s="115" t="s">
        <v>86</v>
      </c>
      <c r="E3312" s="115" t="s">
        <v>87</v>
      </c>
      <c r="F3312" s="115" t="s">
        <v>86</v>
      </c>
      <c r="G3312" s="115">
        <v>1870</v>
      </c>
      <c r="H3312" s="115" t="s">
        <v>125</v>
      </c>
      <c r="I3312" s="115">
        <v>0</v>
      </c>
      <c r="J3312" s="115" t="s">
        <v>39</v>
      </c>
      <c r="K3312" s="115">
        <f>INDEX(DatosProcesados!$A$1:$BF$101,MATCH(DataBase!A3312,DatosProcesados!$A$1:$A$101,0),MATCH(DataBase!J3312,DatosProcesados!$A$1:$BF$1,0))</f>
        <v>301.5</v>
      </c>
      <c r="L3312" s="115" t="str">
        <f>INDEX(Modelo!$A$9:$D$89,MATCH(DataBase!$J3312,Modelo!$A$9:$A$89,0),MATCH(DataBase!L$1,Modelo!$A$9:$D$9,0))</f>
        <v>Impacto ambiental</v>
      </c>
      <c r="M3312" s="115" t="str">
        <f>INDEX(Modelo!$A$9:$D$89,MATCH(DataBase!$J3312,Modelo!$A$9:$A$89,0),MATCH(DataBase!M$1,Modelo!$A$9:$D$9,0))</f>
        <v>Pilar 3</v>
      </c>
      <c r="N3312" s="115" t="str">
        <f>INDEX(Modelo!$A$9:$D$89,MATCH(DataBase!$J3312,Modelo!$A$9:$A$89,0),MATCH(DataBase!N$1,Modelo!$A$9:$D$9,0))</f>
        <v>negativo</v>
      </c>
      <c r="O3312" s="115">
        <f t="array" ref="O3312">IF(N3312="negativo",INDEX($AD$3:$AG$51,MATCH(1,($B3312=$AD$3:$AD$51)*($J3312=$AE$3:$AE$51),0),3),IF(N3312="positivo",INDEX($AD$55:$AG$109,MATCH(1,($B3312=$AD$55:$AD$109)*($J3312=$AE$55:$AE$109),0),3)))</f>
        <v>22770079</v>
      </c>
      <c r="P3312" s="115">
        <f t="array" ref="P3312">IF(N3312="negativo",INDEX($AD$3:$AG$51,MATCH(1,($B3312=$AD$3:$AD$51)*($J3312=$AE$3:$AE$51),0),4),IF(N3312="positivo",INDEX($AD$55:$AG$109,MATCH(1,($B3312=$AD$55:$AD$109)*($J3312=$AE$55:$AE$109),0),4)))</f>
        <v>73.567999999999998</v>
      </c>
      <c r="Q3312" s="115" t="str">
        <f>VLOOKUP(M3312,Modelo!$A$2:$C$7,2,0)</f>
        <v>Gestión de Recursos Naturales y Circularidad</v>
      </c>
      <c r="R3312" s="118">
        <f t="array" ref="R3312">INDEX(Modelo!$F$1:$H$37,MATCH(1,(DataBase!Q3312=Modelo!$G$1:$G$37)*(DataBase!B3312=Modelo!$F$1:$F$37),0),3)</f>
        <v>5.8823529411764705E-2</v>
      </c>
      <c r="S3312" s="115">
        <f t="shared" si="104"/>
        <v>99.998998981354305</v>
      </c>
      <c r="T3312" s="115">
        <f t="shared" si="105"/>
        <v>5.8822940577267238</v>
      </c>
    </row>
    <row r="3313" spans="1:20" x14ac:dyDescent="0.3">
      <c r="A3313" s="115" t="s">
        <v>204</v>
      </c>
      <c r="B3313" s="115" t="s">
        <v>84</v>
      </c>
      <c r="C3313" s="115" t="s">
        <v>103</v>
      </c>
      <c r="D3313" s="115" t="s">
        <v>86</v>
      </c>
      <c r="E3313" s="115" t="s">
        <v>87</v>
      </c>
      <c r="F3313" s="115" t="s">
        <v>87</v>
      </c>
      <c r="G3313" s="115">
        <v>1875</v>
      </c>
      <c r="H3313" s="115" t="s">
        <v>125</v>
      </c>
      <c r="I3313" s="115">
        <v>0</v>
      </c>
      <c r="J3313" s="115" t="s">
        <v>39</v>
      </c>
      <c r="K3313" s="115">
        <f>INDEX(DatosProcesados!$A$1:$BF$101,MATCH(DataBase!A3313,DatosProcesados!$A$1:$A$101,0),MATCH(DataBase!J3313,DatosProcesados!$A$1:$BF$1,0))</f>
        <v>1665</v>
      </c>
      <c r="L3313" s="115" t="str">
        <f>INDEX(Modelo!$A$9:$D$89,MATCH(DataBase!$J3313,Modelo!$A$9:$A$89,0),MATCH(DataBase!L$1,Modelo!$A$9:$D$9,0))</f>
        <v>Impacto ambiental</v>
      </c>
      <c r="M3313" s="115" t="str">
        <f>INDEX(Modelo!$A$9:$D$89,MATCH(DataBase!$J3313,Modelo!$A$9:$A$89,0),MATCH(DataBase!M$1,Modelo!$A$9:$D$9,0))</f>
        <v>Pilar 3</v>
      </c>
      <c r="N3313" s="115" t="str">
        <f>INDEX(Modelo!$A$9:$D$89,MATCH(DataBase!$J3313,Modelo!$A$9:$A$89,0),MATCH(DataBase!N$1,Modelo!$A$9:$D$9,0))</f>
        <v>negativo</v>
      </c>
      <c r="O3313" s="115">
        <f t="array" ref="O3313">IF(N3313="negativo",INDEX($AD$3:$AG$51,MATCH(1,($B3313=$AD$3:$AD$51)*($J3313=$AE$3:$AE$51),0),3),IF(N3313="positivo",INDEX($AD$55:$AG$109,MATCH(1,($B3313=$AD$55:$AD$109)*($J3313=$AE$55:$AE$109),0),3)))</f>
        <v>22770079</v>
      </c>
      <c r="P3313" s="115">
        <f t="array" ref="P3313">IF(N3313="negativo",INDEX($AD$3:$AG$51,MATCH(1,($B3313=$AD$3:$AD$51)*($J3313=$AE$3:$AE$51),0),4),IF(N3313="positivo",INDEX($AD$55:$AG$109,MATCH(1,($B3313=$AD$55:$AD$109)*($J3313=$AE$55:$AE$109),0),4)))</f>
        <v>73.567999999999998</v>
      </c>
      <c r="Q3313" s="115" t="str">
        <f>VLOOKUP(M3313,Modelo!$A$2:$C$7,2,0)</f>
        <v>Gestión de Recursos Naturales y Circularidad</v>
      </c>
      <c r="R3313" s="118">
        <f t="array" ref="R3313">INDEX(Modelo!$F$1:$H$37,MATCH(1,(DataBase!Q3313=Modelo!$G$1:$G$37)*(DataBase!B3313=Modelo!$F$1:$F$37),0),3)</f>
        <v>5.8823529411764705E-2</v>
      </c>
      <c r="S3313" s="115">
        <f t="shared" si="104"/>
        <v>99.993010840490342</v>
      </c>
      <c r="T3313" s="115">
        <f t="shared" si="105"/>
        <v>5.881941814146491</v>
      </c>
    </row>
    <row r="3314" spans="1:20" x14ac:dyDescent="0.3">
      <c r="A3314" s="115" t="s">
        <v>226</v>
      </c>
      <c r="B3314" s="115" t="s">
        <v>216</v>
      </c>
      <c r="C3314" s="115" t="s">
        <v>103</v>
      </c>
      <c r="D3314" s="115" t="s">
        <v>86</v>
      </c>
      <c r="E3314" s="115" t="s">
        <v>86</v>
      </c>
      <c r="F3314" s="115" t="s">
        <v>87</v>
      </c>
      <c r="G3314" s="115">
        <v>1889</v>
      </c>
      <c r="H3314" s="115" t="s">
        <v>125</v>
      </c>
      <c r="I3314" s="115">
        <v>8.6157743510000007</v>
      </c>
      <c r="J3314" s="115" t="s">
        <v>39</v>
      </c>
      <c r="K3314" s="115" t="str">
        <f>INDEX(DatosProcesados!$A$1:$BF$101,MATCH(DataBase!A3314,DatosProcesados!$A$1:$A$101,0),MATCH(DataBase!J3314,DatosProcesados!$A$1:$BF$1,0))</f>
        <v xml:space="preserve">No informa </v>
      </c>
      <c r="L3314" s="115" t="str">
        <f>INDEX(Modelo!$A$9:$D$89,MATCH(DataBase!$J3314,Modelo!$A$9:$A$89,0),MATCH(DataBase!L$1,Modelo!$A$9:$D$9,0))</f>
        <v>Impacto ambiental</v>
      </c>
      <c r="M3314" s="115" t="str">
        <f>INDEX(Modelo!$A$9:$D$89,MATCH(DataBase!$J3314,Modelo!$A$9:$A$89,0),MATCH(DataBase!M$1,Modelo!$A$9:$D$9,0))</f>
        <v>Pilar 3</v>
      </c>
      <c r="N3314" s="115" t="str">
        <f>INDEX(Modelo!$A$9:$D$89,MATCH(DataBase!$J3314,Modelo!$A$9:$A$89,0),MATCH(DataBase!N$1,Modelo!$A$9:$D$9,0))</f>
        <v>negativo</v>
      </c>
      <c r="O3314" s="115">
        <f t="array" ref="O3314">IF(N3314="negativo",INDEX($AD$3:$AG$51,MATCH(1,($B3314=$AD$3:$AD$51)*($J3314=$AE$3:$AE$51),0),3),IF(N3314="positivo",INDEX($AD$55:$AG$109,MATCH(1,($B3314=$AD$55:$AD$109)*($J3314=$AE$55:$AE$109),0),3)))</f>
        <v>1463252</v>
      </c>
      <c r="P3314" s="115">
        <f t="array" ref="P3314">IF(N3314="negativo",INDEX($AD$3:$AG$51,MATCH(1,($B3314=$AD$3:$AD$51)*($J3314=$AE$3:$AE$51),0),4),IF(N3314="positivo",INDEX($AD$55:$AG$109,MATCH(1,($B3314=$AD$55:$AD$109)*($J3314=$AE$55:$AE$109),0),4)))</f>
        <v>1</v>
      </c>
      <c r="Q3314" s="115" t="str">
        <f>VLOOKUP(M3314,Modelo!$A$2:$C$7,2,0)</f>
        <v>Gestión de Recursos Naturales y Circularidad</v>
      </c>
      <c r="R3314" s="118">
        <f t="array" ref="R3314">INDEX(Modelo!$F$1:$H$37,MATCH(1,(DataBase!Q3314=Modelo!$G$1:$G$37)*(DataBase!B3314=Modelo!$F$1:$F$37),0),3)</f>
        <v>0.15789473684210525</v>
      </c>
      <c r="S3314" s="115">
        <f t="shared" si="104"/>
        <v>0</v>
      </c>
      <c r="T3314" s="115">
        <f t="shared" si="105"/>
        <v>0</v>
      </c>
    </row>
    <row r="3315" spans="1:20" x14ac:dyDescent="0.3">
      <c r="A3315" s="115" t="s">
        <v>287</v>
      </c>
      <c r="B3315" s="115" t="s">
        <v>216</v>
      </c>
      <c r="C3315" s="115" t="s">
        <v>103</v>
      </c>
      <c r="D3315" s="115" t="s">
        <v>86</v>
      </c>
      <c r="E3315" s="115" t="s">
        <v>86</v>
      </c>
      <c r="F3315" s="115" t="s">
        <v>87</v>
      </c>
      <c r="G3315" s="115">
        <v>2000</v>
      </c>
      <c r="H3315" s="115" t="s">
        <v>125</v>
      </c>
      <c r="I3315" s="115">
        <v>1.8730507999999999</v>
      </c>
      <c r="J3315" s="115" t="s">
        <v>39</v>
      </c>
      <c r="K3315" s="115" t="str">
        <f>INDEX(DatosProcesados!$A$1:$BF$101,MATCH(DataBase!A3315,DatosProcesados!$A$1:$A$101,0),MATCH(DataBase!J3315,DatosProcesados!$A$1:$BF$1,0))</f>
        <v xml:space="preserve">No informa </v>
      </c>
      <c r="L3315" s="115" t="str">
        <f>INDEX(Modelo!$A$9:$D$89,MATCH(DataBase!$J3315,Modelo!$A$9:$A$89,0),MATCH(DataBase!L$1,Modelo!$A$9:$D$9,0))</f>
        <v>Impacto ambiental</v>
      </c>
      <c r="M3315" s="115" t="str">
        <f>INDEX(Modelo!$A$9:$D$89,MATCH(DataBase!$J3315,Modelo!$A$9:$A$89,0),MATCH(DataBase!M$1,Modelo!$A$9:$D$9,0))</f>
        <v>Pilar 3</v>
      </c>
      <c r="N3315" s="115" t="str">
        <f>INDEX(Modelo!$A$9:$D$89,MATCH(DataBase!$J3315,Modelo!$A$9:$A$89,0),MATCH(DataBase!N$1,Modelo!$A$9:$D$9,0))</f>
        <v>negativo</v>
      </c>
      <c r="O3315" s="115">
        <f t="array" ref="O3315">IF(N3315="negativo",INDEX($AD$3:$AG$51,MATCH(1,($B3315=$AD$3:$AD$51)*($J3315=$AE$3:$AE$51),0),3),IF(N3315="positivo",INDEX($AD$55:$AG$109,MATCH(1,($B3315=$AD$55:$AD$109)*($J3315=$AE$55:$AE$109),0),3)))</f>
        <v>1463252</v>
      </c>
      <c r="P3315" s="115">
        <f t="array" ref="P3315">IF(N3315="negativo",INDEX($AD$3:$AG$51,MATCH(1,($B3315=$AD$3:$AD$51)*($J3315=$AE$3:$AE$51),0),4),IF(N3315="positivo",INDEX($AD$55:$AG$109,MATCH(1,($B3315=$AD$55:$AD$109)*($J3315=$AE$55:$AE$109),0),4)))</f>
        <v>1</v>
      </c>
      <c r="Q3315" s="115" t="str">
        <f>VLOOKUP(M3315,Modelo!$A$2:$C$7,2,0)</f>
        <v>Gestión de Recursos Naturales y Circularidad</v>
      </c>
      <c r="R3315" s="118">
        <f t="array" ref="R3315">INDEX(Modelo!$F$1:$H$37,MATCH(1,(DataBase!Q3315=Modelo!$G$1:$G$37)*(DataBase!B3315=Modelo!$F$1:$F$37),0),3)</f>
        <v>0.15789473684210525</v>
      </c>
      <c r="S3315" s="115">
        <f t="shared" si="104"/>
        <v>0</v>
      </c>
      <c r="T3315" s="115">
        <f t="shared" si="105"/>
        <v>0</v>
      </c>
    </row>
    <row r="3316" spans="1:20" x14ac:dyDescent="0.3">
      <c r="A3316" s="115" t="s">
        <v>345</v>
      </c>
      <c r="B3316" s="115" t="s">
        <v>313</v>
      </c>
      <c r="C3316" s="115" t="s">
        <v>103</v>
      </c>
      <c r="D3316" s="115" t="s">
        <v>86</v>
      </c>
      <c r="E3316" s="115" t="s">
        <v>86</v>
      </c>
      <c r="F3316" s="115" t="s">
        <v>86</v>
      </c>
      <c r="G3316" s="115">
        <v>2004</v>
      </c>
      <c r="H3316" s="115" t="s">
        <v>125</v>
      </c>
      <c r="I3316" s="115">
        <v>4.5125503050000004</v>
      </c>
      <c r="J3316" s="115" t="s">
        <v>39</v>
      </c>
      <c r="K3316" s="115" t="str">
        <f>INDEX(DatosProcesados!$A$1:$BF$101,MATCH(DataBase!A3316,DatosProcesados!$A$1:$A$101,0),MATCH(DataBase!J3316,DatosProcesados!$A$1:$BF$1,0))</f>
        <v xml:space="preserve">No informa </v>
      </c>
      <c r="L3316" s="115" t="str">
        <f>INDEX(Modelo!$A$9:$D$89,MATCH(DataBase!$J3316,Modelo!$A$9:$A$89,0),MATCH(DataBase!L$1,Modelo!$A$9:$D$9,0))</f>
        <v>Impacto ambiental</v>
      </c>
      <c r="M3316" s="115" t="str">
        <f>INDEX(Modelo!$A$9:$D$89,MATCH(DataBase!$J3316,Modelo!$A$9:$A$89,0),MATCH(DataBase!M$1,Modelo!$A$9:$D$9,0))</f>
        <v>Pilar 3</v>
      </c>
      <c r="N3316" s="115" t="str">
        <f>INDEX(Modelo!$A$9:$D$89,MATCH(DataBase!$J3316,Modelo!$A$9:$A$89,0),MATCH(DataBase!N$1,Modelo!$A$9:$D$9,0))</f>
        <v>negativo</v>
      </c>
      <c r="O3316" s="115">
        <f t="array" ref="O3316">IF(N3316="negativo",INDEX($AD$3:$AG$51,MATCH(1,($B3316=$AD$3:$AD$51)*($J3316=$AE$3:$AE$51),0),3),IF(N3316="positivo",INDEX($AD$55:$AG$109,MATCH(1,($B3316=$AD$55:$AD$109)*($J3316=$AE$55:$AE$109),0),3)))</f>
        <v>52671</v>
      </c>
      <c r="P3316" s="115">
        <f t="array" ref="P3316">IF(N3316="negativo",INDEX($AD$3:$AG$51,MATCH(1,($B3316=$AD$3:$AD$51)*($J3316=$AE$3:$AE$51),0),4),IF(N3316="positivo",INDEX($AD$55:$AG$109,MATCH(1,($B3316=$AD$55:$AD$109)*($J3316=$AE$55:$AE$109),0),4)))</f>
        <v>141.41999999999999</v>
      </c>
      <c r="Q3316" s="115" t="str">
        <f>VLOOKUP(M3316,Modelo!$A$2:$C$7,2,0)</f>
        <v>Gestión de Recursos Naturales y Circularidad</v>
      </c>
      <c r="R3316" s="118">
        <f t="array" ref="R3316">INDEX(Modelo!$F$1:$H$37,MATCH(1,(DataBase!Q3316=Modelo!$G$1:$G$37)*(DataBase!B3316=Modelo!$F$1:$F$37),0),3)</f>
        <v>5.8823529411764705E-2</v>
      </c>
      <c r="S3316" s="115">
        <f t="shared" si="104"/>
        <v>0</v>
      </c>
      <c r="T3316" s="115">
        <f t="shared" si="105"/>
        <v>0</v>
      </c>
    </row>
    <row r="3317" spans="1:20" x14ac:dyDescent="0.3">
      <c r="A3317" s="115" t="s">
        <v>464</v>
      </c>
      <c r="B3317" s="115" t="s">
        <v>407</v>
      </c>
      <c r="C3317" s="115" t="s">
        <v>103</v>
      </c>
      <c r="D3317" s="115" t="s">
        <v>86</v>
      </c>
      <c r="E3317" s="115" t="s">
        <v>86</v>
      </c>
      <c r="F3317" s="115" t="s">
        <v>87</v>
      </c>
      <c r="G3317" s="115">
        <v>1990</v>
      </c>
      <c r="H3317" s="115" t="s">
        <v>281</v>
      </c>
      <c r="I3317" s="115">
        <v>0.89502277900000005</v>
      </c>
      <c r="J3317" s="115" t="s">
        <v>39</v>
      </c>
      <c r="K3317" s="115" t="str">
        <f>INDEX(DatosProcesados!$A$1:$BF$101,MATCH(DataBase!A3317,DatosProcesados!$A$1:$A$101,0),MATCH(DataBase!J3317,DatosProcesados!$A$1:$BF$1,0))</f>
        <v>No informa</v>
      </c>
      <c r="L3317" s="115" t="str">
        <f>INDEX(Modelo!$A$9:$D$89,MATCH(DataBase!$J3317,Modelo!$A$9:$A$89,0),MATCH(DataBase!L$1,Modelo!$A$9:$D$9,0))</f>
        <v>Impacto ambiental</v>
      </c>
      <c r="M3317" s="115" t="str">
        <f>INDEX(Modelo!$A$9:$D$89,MATCH(DataBase!$J3317,Modelo!$A$9:$A$89,0),MATCH(DataBase!M$1,Modelo!$A$9:$D$9,0))</f>
        <v>Pilar 3</v>
      </c>
      <c r="N3317" s="115" t="str">
        <f>INDEX(Modelo!$A$9:$D$89,MATCH(DataBase!$J3317,Modelo!$A$9:$A$89,0),MATCH(DataBase!N$1,Modelo!$A$9:$D$9,0))</f>
        <v>negativo</v>
      </c>
      <c r="O3317" s="115">
        <f t="array" ref="O3317">IF(N3317="negativo",INDEX($AD$3:$AG$51,MATCH(1,($B3317=$AD$3:$AD$51)*($J3317=$AE$3:$AE$51),0),3),IF(N3317="positivo",INDEX($AD$55:$AG$109,MATCH(1,($B3317=$AD$55:$AD$109)*($J3317=$AE$55:$AE$109),0),3)))</f>
        <v>563060</v>
      </c>
      <c r="P3317" s="115">
        <f t="array" ref="P3317">IF(N3317="negativo",INDEX($AD$3:$AG$51,MATCH(1,($B3317=$AD$3:$AD$51)*($J3317=$AE$3:$AE$51),0),4),IF(N3317="positivo",INDEX($AD$55:$AG$109,MATCH(1,($B3317=$AD$55:$AD$109)*($J3317=$AE$55:$AE$109),0),4)))</f>
        <v>1078.25</v>
      </c>
      <c r="Q3317" s="115" t="str">
        <f>VLOOKUP(M3317,Modelo!$A$2:$C$7,2,0)</f>
        <v>Gestión de Recursos Naturales y Circularidad</v>
      </c>
      <c r="R3317" s="118">
        <f t="array" ref="R3317">INDEX(Modelo!$F$1:$H$37,MATCH(1,(DataBase!Q3317=Modelo!$G$1:$G$37)*(DataBase!B3317=Modelo!$F$1:$F$37),0),3)</f>
        <v>0.19230769230769232</v>
      </c>
      <c r="S3317" s="115">
        <f t="shared" si="104"/>
        <v>0</v>
      </c>
      <c r="T3317" s="115">
        <f t="shared" si="105"/>
        <v>0</v>
      </c>
    </row>
    <row r="3318" spans="1:20" x14ac:dyDescent="0.3">
      <c r="A3318" s="115" t="s">
        <v>296</v>
      </c>
      <c r="B3318" s="115" t="s">
        <v>216</v>
      </c>
      <c r="C3318" s="115" t="s">
        <v>103</v>
      </c>
      <c r="D3318" s="115" t="s">
        <v>86</v>
      </c>
      <c r="E3318" s="115" t="s">
        <v>86</v>
      </c>
      <c r="F3318" s="115" t="s">
        <v>87</v>
      </c>
      <c r="G3318" s="115">
        <v>1944</v>
      </c>
      <c r="H3318" s="115" t="s">
        <v>125</v>
      </c>
      <c r="I3318" s="115">
        <v>1.7785578609999999</v>
      </c>
      <c r="J3318" s="115" t="s">
        <v>39</v>
      </c>
      <c r="K3318" s="115" t="str">
        <f>INDEX(DatosProcesados!$A$1:$BF$101,MATCH(DataBase!A3318,DatosProcesados!$A$1:$A$101,0),MATCH(DataBase!J3318,DatosProcesados!$A$1:$BF$1,0))</f>
        <v xml:space="preserve">No informa </v>
      </c>
      <c r="L3318" s="115" t="str">
        <f>INDEX(Modelo!$A$9:$D$89,MATCH(DataBase!$J3318,Modelo!$A$9:$A$89,0),MATCH(DataBase!L$1,Modelo!$A$9:$D$9,0))</f>
        <v>Impacto ambiental</v>
      </c>
      <c r="M3318" s="115" t="str">
        <f>INDEX(Modelo!$A$9:$D$89,MATCH(DataBase!$J3318,Modelo!$A$9:$A$89,0),MATCH(DataBase!M$1,Modelo!$A$9:$D$9,0))</f>
        <v>Pilar 3</v>
      </c>
      <c r="N3318" s="115" t="str">
        <f>INDEX(Modelo!$A$9:$D$89,MATCH(DataBase!$J3318,Modelo!$A$9:$A$89,0),MATCH(DataBase!N$1,Modelo!$A$9:$D$9,0))</f>
        <v>negativo</v>
      </c>
      <c r="O3318" s="115">
        <f t="array" ref="O3318">IF(N3318="negativo",INDEX($AD$3:$AG$51,MATCH(1,($B3318=$AD$3:$AD$51)*($J3318=$AE$3:$AE$51),0),3),IF(N3318="positivo",INDEX($AD$55:$AG$109,MATCH(1,($B3318=$AD$55:$AD$109)*($J3318=$AE$55:$AE$109),0),3)))</f>
        <v>1463252</v>
      </c>
      <c r="P3318" s="115">
        <f t="array" ref="P3318">IF(N3318="negativo",INDEX($AD$3:$AG$51,MATCH(1,($B3318=$AD$3:$AD$51)*($J3318=$AE$3:$AE$51),0),4),IF(N3318="positivo",INDEX($AD$55:$AG$109,MATCH(1,($B3318=$AD$55:$AD$109)*($J3318=$AE$55:$AE$109),0),4)))</f>
        <v>1</v>
      </c>
      <c r="Q3318" s="115" t="str">
        <f>VLOOKUP(M3318,Modelo!$A$2:$C$7,2,0)</f>
        <v>Gestión de Recursos Naturales y Circularidad</v>
      </c>
      <c r="R3318" s="118">
        <f t="array" ref="R3318">INDEX(Modelo!$F$1:$H$37,MATCH(1,(DataBase!Q3318=Modelo!$G$1:$G$37)*(DataBase!B3318=Modelo!$F$1:$F$37),0),3)</f>
        <v>0.15789473684210525</v>
      </c>
      <c r="S3318" s="115">
        <f t="shared" si="104"/>
        <v>0</v>
      </c>
      <c r="T3318" s="115">
        <f t="shared" si="105"/>
        <v>0</v>
      </c>
    </row>
    <row r="3319" spans="1:20" x14ac:dyDescent="0.3">
      <c r="A3319" s="115" t="s">
        <v>134</v>
      </c>
      <c r="B3319" s="115" t="s">
        <v>84</v>
      </c>
      <c r="C3319" s="115" t="s">
        <v>103</v>
      </c>
      <c r="D3319" s="115" t="s">
        <v>86</v>
      </c>
      <c r="E3319" s="115" t="s">
        <v>87</v>
      </c>
      <c r="F3319" s="115" t="s">
        <v>87</v>
      </c>
      <c r="G3319" s="115">
        <v>2001</v>
      </c>
      <c r="H3319" s="115" t="s">
        <v>125</v>
      </c>
      <c r="I3319" s="115">
        <v>6.5475670460000002</v>
      </c>
      <c r="J3319" s="115" t="s">
        <v>39</v>
      </c>
      <c r="K3319" s="115">
        <f>INDEX(DatosProcesados!$A$1:$BF$101,MATCH(DataBase!A3319,DatosProcesados!$A$1:$A$101,0),MATCH(DataBase!J3319,DatosProcesados!$A$1:$BF$1,0))</f>
        <v>19539.55</v>
      </c>
      <c r="L3319" s="115" t="str">
        <f>INDEX(Modelo!$A$9:$D$89,MATCH(DataBase!$J3319,Modelo!$A$9:$A$89,0),MATCH(DataBase!L$1,Modelo!$A$9:$D$9,0))</f>
        <v>Impacto ambiental</v>
      </c>
      <c r="M3319" s="115" t="str">
        <f>INDEX(Modelo!$A$9:$D$89,MATCH(DataBase!$J3319,Modelo!$A$9:$A$89,0),MATCH(DataBase!M$1,Modelo!$A$9:$D$9,0))</f>
        <v>Pilar 3</v>
      </c>
      <c r="N3319" s="115" t="str">
        <f>INDEX(Modelo!$A$9:$D$89,MATCH(DataBase!$J3319,Modelo!$A$9:$A$89,0),MATCH(DataBase!N$1,Modelo!$A$9:$D$9,0))</f>
        <v>negativo</v>
      </c>
      <c r="O3319" s="115">
        <f t="array" ref="O3319">IF(N3319="negativo",INDEX($AD$3:$AG$51,MATCH(1,($B3319=$AD$3:$AD$51)*($J3319=$AE$3:$AE$51),0),3),IF(N3319="positivo",INDEX($AD$55:$AG$109,MATCH(1,($B3319=$AD$55:$AD$109)*($J3319=$AE$55:$AE$109),0),3)))</f>
        <v>22770079</v>
      </c>
      <c r="P3319" s="115">
        <f t="array" ref="P3319">IF(N3319="negativo",INDEX($AD$3:$AG$51,MATCH(1,($B3319=$AD$3:$AD$51)*($J3319=$AE$3:$AE$51),0),4),IF(N3319="positivo",INDEX($AD$55:$AG$109,MATCH(1,($B3319=$AD$55:$AD$109)*($J3319=$AE$55:$AE$109),0),4)))</f>
        <v>73.567999999999998</v>
      </c>
      <c r="Q3319" s="115" t="str">
        <f>VLOOKUP(M3319,Modelo!$A$2:$C$7,2,0)</f>
        <v>Gestión de Recursos Naturales y Circularidad</v>
      </c>
      <c r="R3319" s="118">
        <f t="array" ref="R3319">INDEX(Modelo!$F$1:$H$37,MATCH(1,(DataBase!Q3319=Modelo!$G$1:$G$37)*(DataBase!B3319=Modelo!$F$1:$F$37),0),3)</f>
        <v>5.8823529411764705E-2</v>
      </c>
      <c r="S3319" s="115">
        <f t="shared" si="104"/>
        <v>99.914510420043015</v>
      </c>
      <c r="T3319" s="115">
        <f t="shared" si="105"/>
        <v>5.8773241423554712</v>
      </c>
    </row>
    <row r="3320" spans="1:20" x14ac:dyDescent="0.3">
      <c r="A3320" s="115" t="s">
        <v>290</v>
      </c>
      <c r="B3320" s="115" t="s">
        <v>216</v>
      </c>
      <c r="C3320" s="115" t="s">
        <v>103</v>
      </c>
      <c r="D3320" s="115" t="s">
        <v>86</v>
      </c>
      <c r="E3320" s="115" t="s">
        <v>87</v>
      </c>
      <c r="F3320" s="115" t="s">
        <v>87</v>
      </c>
      <c r="G3320" s="115">
        <v>1934</v>
      </c>
      <c r="H3320" s="115" t="s">
        <v>125</v>
      </c>
      <c r="I3320" s="115">
        <v>1.84479215</v>
      </c>
      <c r="J3320" s="115" t="s">
        <v>39</v>
      </c>
      <c r="K3320" s="115">
        <f>INDEX(DatosProcesados!$A$1:$BF$101,MATCH(DataBase!A3320,DatosProcesados!$A$1:$A$101,0),MATCH(DataBase!J3320,DatosProcesados!$A$1:$BF$1,0))</f>
        <v>177311.26</v>
      </c>
      <c r="L3320" s="115" t="str">
        <f>INDEX(Modelo!$A$9:$D$89,MATCH(DataBase!$J3320,Modelo!$A$9:$A$89,0),MATCH(DataBase!L$1,Modelo!$A$9:$D$9,0))</f>
        <v>Impacto ambiental</v>
      </c>
      <c r="M3320" s="115" t="str">
        <f>INDEX(Modelo!$A$9:$D$89,MATCH(DataBase!$J3320,Modelo!$A$9:$A$89,0),MATCH(DataBase!M$1,Modelo!$A$9:$D$9,0))</f>
        <v>Pilar 3</v>
      </c>
      <c r="N3320" s="115" t="str">
        <f>INDEX(Modelo!$A$9:$D$89,MATCH(DataBase!$J3320,Modelo!$A$9:$A$89,0),MATCH(DataBase!N$1,Modelo!$A$9:$D$9,0))</f>
        <v>negativo</v>
      </c>
      <c r="O3320" s="115">
        <f t="array" ref="O3320">IF(N3320="negativo",INDEX($AD$3:$AG$51,MATCH(1,($B3320=$AD$3:$AD$51)*($J3320=$AE$3:$AE$51),0),3),IF(N3320="positivo",INDEX($AD$55:$AG$109,MATCH(1,($B3320=$AD$55:$AD$109)*($J3320=$AE$55:$AE$109),0),3)))</f>
        <v>1463252</v>
      </c>
      <c r="P3320" s="115">
        <f t="array" ref="P3320">IF(N3320="negativo",INDEX($AD$3:$AG$51,MATCH(1,($B3320=$AD$3:$AD$51)*($J3320=$AE$3:$AE$51),0),4),IF(N3320="positivo",INDEX($AD$55:$AG$109,MATCH(1,($B3320=$AD$55:$AD$109)*($J3320=$AE$55:$AE$109),0),4)))</f>
        <v>1</v>
      </c>
      <c r="Q3320" s="115" t="str">
        <f>VLOOKUP(M3320,Modelo!$A$2:$C$7,2,0)</f>
        <v>Gestión de Recursos Naturales y Circularidad</v>
      </c>
      <c r="R3320" s="118">
        <f t="array" ref="R3320">INDEX(Modelo!$F$1:$H$37,MATCH(1,(DataBase!Q3320=Modelo!$G$1:$G$37)*(DataBase!B3320=Modelo!$F$1:$F$37),0),3)</f>
        <v>0.15789473684210525</v>
      </c>
      <c r="S3320" s="115">
        <f t="shared" si="104"/>
        <v>87.882443955274937</v>
      </c>
      <c r="T3320" s="115">
        <f t="shared" si="105"/>
        <v>13.8761753613592</v>
      </c>
    </row>
    <row r="3321" spans="1:20" x14ac:dyDescent="0.3">
      <c r="A3321" s="115" t="s">
        <v>346</v>
      </c>
      <c r="B3321" s="115" t="s">
        <v>313</v>
      </c>
      <c r="C3321" s="115" t="s">
        <v>103</v>
      </c>
      <c r="D3321" s="115" t="s">
        <v>87</v>
      </c>
      <c r="E3321" s="115" t="s">
        <v>87</v>
      </c>
      <c r="F3321" s="115" t="s">
        <v>87</v>
      </c>
      <c r="G3321" s="115">
        <v>1960</v>
      </c>
      <c r="H3321" s="115" t="s">
        <v>177</v>
      </c>
      <c r="I3321" s="115">
        <v>4.2128666020000001</v>
      </c>
      <c r="J3321" s="115" t="s">
        <v>39</v>
      </c>
      <c r="K3321" s="115" t="str">
        <f>INDEX(DatosProcesados!$A$1:$BF$101,MATCH(DataBase!A3321,DatosProcesados!$A$1:$A$101,0),MATCH(DataBase!J3321,DatosProcesados!$A$1:$BF$1,0))</f>
        <v>No informa</v>
      </c>
      <c r="L3321" s="115" t="str">
        <f>INDEX(Modelo!$A$9:$D$89,MATCH(DataBase!$J3321,Modelo!$A$9:$A$89,0),MATCH(DataBase!L$1,Modelo!$A$9:$D$9,0))</f>
        <v>Impacto ambiental</v>
      </c>
      <c r="M3321" s="115" t="str">
        <f>INDEX(Modelo!$A$9:$D$89,MATCH(DataBase!$J3321,Modelo!$A$9:$A$89,0),MATCH(DataBase!M$1,Modelo!$A$9:$D$9,0))</f>
        <v>Pilar 3</v>
      </c>
      <c r="N3321" s="115" t="str">
        <f>INDEX(Modelo!$A$9:$D$89,MATCH(DataBase!$J3321,Modelo!$A$9:$A$89,0),MATCH(DataBase!N$1,Modelo!$A$9:$D$9,0))</f>
        <v>negativo</v>
      </c>
      <c r="O3321" s="115">
        <f t="array" ref="O3321">IF(N3321="negativo",INDEX($AD$3:$AG$51,MATCH(1,($B3321=$AD$3:$AD$51)*($J3321=$AE$3:$AE$51),0),3),IF(N3321="positivo",INDEX($AD$55:$AG$109,MATCH(1,($B3321=$AD$55:$AD$109)*($J3321=$AE$55:$AE$109),0),3)))</f>
        <v>52671</v>
      </c>
      <c r="P3321" s="115">
        <f t="array" ref="P3321">IF(N3321="negativo",INDEX($AD$3:$AG$51,MATCH(1,($B3321=$AD$3:$AD$51)*($J3321=$AE$3:$AE$51),0),4),IF(N3321="positivo",INDEX($AD$55:$AG$109,MATCH(1,($B3321=$AD$55:$AD$109)*($J3321=$AE$55:$AE$109),0),4)))</f>
        <v>141.41999999999999</v>
      </c>
      <c r="Q3321" s="115" t="str">
        <f>VLOOKUP(M3321,Modelo!$A$2:$C$7,2,0)</f>
        <v>Gestión de Recursos Naturales y Circularidad</v>
      </c>
      <c r="R3321" s="118">
        <f t="array" ref="R3321">INDEX(Modelo!$F$1:$H$37,MATCH(1,(DataBase!Q3321=Modelo!$G$1:$G$37)*(DataBase!B3321=Modelo!$F$1:$F$37),0),3)</f>
        <v>5.8823529411764705E-2</v>
      </c>
      <c r="S3321" s="115">
        <f t="shared" si="104"/>
        <v>0</v>
      </c>
      <c r="T3321" s="115">
        <f t="shared" si="105"/>
        <v>0</v>
      </c>
    </row>
    <row r="3322" spans="1:20" x14ac:dyDescent="0.3">
      <c r="A3322" s="115" t="s">
        <v>124</v>
      </c>
      <c r="B3322" s="115" t="s">
        <v>84</v>
      </c>
      <c r="C3322" s="115" t="s">
        <v>97</v>
      </c>
      <c r="D3322" s="115" t="s">
        <v>86</v>
      </c>
      <c r="E3322" s="115" t="s">
        <v>86</v>
      </c>
      <c r="F3322" s="115" t="s">
        <v>86</v>
      </c>
      <c r="G3322" s="115">
        <v>2012</v>
      </c>
      <c r="H3322" s="115" t="s">
        <v>125</v>
      </c>
      <c r="I3322" s="115">
        <v>9.9777362400000005</v>
      </c>
      <c r="J3322" s="115" t="s">
        <v>39</v>
      </c>
      <c r="K3322" s="115">
        <f>INDEX(DatosProcesados!$A$1:$BF$101,MATCH(DataBase!A3322,DatosProcesados!$A$1:$A$101,0),MATCH(DataBase!J3322,DatosProcesados!$A$1:$BF$1,0))</f>
        <v>22770079</v>
      </c>
      <c r="L3322" s="115" t="str">
        <f>INDEX(Modelo!$A$9:$D$89,MATCH(DataBase!$J3322,Modelo!$A$9:$A$89,0),MATCH(DataBase!L$1,Modelo!$A$9:$D$9,0))</f>
        <v>Impacto ambiental</v>
      </c>
      <c r="M3322" s="115" t="str">
        <f>INDEX(Modelo!$A$9:$D$89,MATCH(DataBase!$J3322,Modelo!$A$9:$A$89,0),MATCH(DataBase!M$1,Modelo!$A$9:$D$9,0))</f>
        <v>Pilar 3</v>
      </c>
      <c r="N3322" s="115" t="str">
        <f>INDEX(Modelo!$A$9:$D$89,MATCH(DataBase!$J3322,Modelo!$A$9:$A$89,0),MATCH(DataBase!N$1,Modelo!$A$9:$D$9,0))</f>
        <v>negativo</v>
      </c>
      <c r="O3322" s="115">
        <f t="array" ref="O3322">IF(N3322="negativo",INDEX($AD$3:$AG$51,MATCH(1,($B3322=$AD$3:$AD$51)*($J3322=$AE$3:$AE$51),0),3),IF(N3322="positivo",INDEX($AD$55:$AG$109,MATCH(1,($B3322=$AD$55:$AD$109)*($J3322=$AE$55:$AE$109),0),3)))</f>
        <v>22770079</v>
      </c>
      <c r="P3322" s="115">
        <f t="array" ref="P3322">IF(N3322="negativo",INDEX($AD$3:$AG$51,MATCH(1,($B3322=$AD$3:$AD$51)*($J3322=$AE$3:$AE$51),0),4),IF(N3322="positivo",INDEX($AD$55:$AG$109,MATCH(1,($B3322=$AD$55:$AD$109)*($J3322=$AE$55:$AE$109),0),4)))</f>
        <v>73.567999999999998</v>
      </c>
      <c r="Q3322" s="115" t="str">
        <f>VLOOKUP(M3322,Modelo!$A$2:$C$7,2,0)</f>
        <v>Gestión de Recursos Naturales y Circularidad</v>
      </c>
      <c r="R3322" s="118">
        <f t="array" ref="R3322">INDEX(Modelo!$F$1:$H$37,MATCH(1,(DataBase!Q3322=Modelo!$G$1:$G$37)*(DataBase!B3322=Modelo!$F$1:$F$37),0),3)</f>
        <v>5.8823529411764705E-2</v>
      </c>
      <c r="S3322" s="115">
        <f t="shared" si="104"/>
        <v>0</v>
      </c>
      <c r="T3322" s="115">
        <f t="shared" si="105"/>
        <v>0</v>
      </c>
    </row>
    <row r="3323" spans="1:20" x14ac:dyDescent="0.3">
      <c r="A3323" s="115" t="s">
        <v>414</v>
      </c>
      <c r="B3323" s="115" t="s">
        <v>407</v>
      </c>
      <c r="C3323" s="115" t="s">
        <v>103</v>
      </c>
      <c r="D3323" s="115" t="s">
        <v>86</v>
      </c>
      <c r="E3323" s="115" t="s">
        <v>86</v>
      </c>
      <c r="F3323" s="115" t="s">
        <v>87</v>
      </c>
      <c r="G3323" s="115">
        <v>1976</v>
      </c>
      <c r="H3323" s="115" t="s">
        <v>415</v>
      </c>
      <c r="I3323" s="115">
        <v>6.0471020830000004</v>
      </c>
      <c r="J3323" s="115" t="s">
        <v>39</v>
      </c>
      <c r="K3323" s="115" t="str">
        <f>INDEX(DatosProcesados!$A$1:$BF$101,MATCH(DataBase!A3323,DatosProcesados!$A$1:$A$101,0),MATCH(DataBase!J3323,DatosProcesados!$A$1:$BF$1,0))</f>
        <v>No informa</v>
      </c>
      <c r="L3323" s="115" t="str">
        <f>INDEX(Modelo!$A$9:$D$89,MATCH(DataBase!$J3323,Modelo!$A$9:$A$89,0),MATCH(DataBase!L$1,Modelo!$A$9:$D$9,0))</f>
        <v>Impacto ambiental</v>
      </c>
      <c r="M3323" s="115" t="str">
        <f>INDEX(Modelo!$A$9:$D$89,MATCH(DataBase!$J3323,Modelo!$A$9:$A$89,0),MATCH(DataBase!M$1,Modelo!$A$9:$D$9,0))</f>
        <v>Pilar 3</v>
      </c>
      <c r="N3323" s="115" t="str">
        <f>INDEX(Modelo!$A$9:$D$89,MATCH(DataBase!$J3323,Modelo!$A$9:$A$89,0),MATCH(DataBase!N$1,Modelo!$A$9:$D$9,0))</f>
        <v>negativo</v>
      </c>
      <c r="O3323" s="115">
        <f t="array" ref="O3323">IF(N3323="negativo",INDEX($AD$3:$AG$51,MATCH(1,($B3323=$AD$3:$AD$51)*($J3323=$AE$3:$AE$51),0),3),IF(N3323="positivo",INDEX($AD$55:$AG$109,MATCH(1,($B3323=$AD$55:$AD$109)*($J3323=$AE$55:$AE$109),0),3)))</f>
        <v>563060</v>
      </c>
      <c r="P3323" s="115">
        <f t="array" ref="P3323">IF(N3323="negativo",INDEX($AD$3:$AG$51,MATCH(1,($B3323=$AD$3:$AD$51)*($J3323=$AE$3:$AE$51),0),4),IF(N3323="positivo",INDEX($AD$55:$AG$109,MATCH(1,($B3323=$AD$55:$AD$109)*($J3323=$AE$55:$AE$109),0),4)))</f>
        <v>1078.25</v>
      </c>
      <c r="Q3323" s="115" t="str">
        <f>VLOOKUP(M3323,Modelo!$A$2:$C$7,2,0)</f>
        <v>Gestión de Recursos Naturales y Circularidad</v>
      </c>
      <c r="R3323" s="118">
        <f t="array" ref="R3323">INDEX(Modelo!$F$1:$H$37,MATCH(1,(DataBase!Q3323=Modelo!$G$1:$G$37)*(DataBase!B3323=Modelo!$F$1:$F$37),0),3)</f>
        <v>0.19230769230769232</v>
      </c>
      <c r="S3323" s="115">
        <f t="shared" si="104"/>
        <v>0</v>
      </c>
      <c r="T3323" s="115">
        <f t="shared" si="105"/>
        <v>0</v>
      </c>
    </row>
    <row r="3324" spans="1:20" x14ac:dyDescent="0.3">
      <c r="A3324" s="115" t="s">
        <v>337</v>
      </c>
      <c r="B3324" s="115" t="s">
        <v>313</v>
      </c>
      <c r="C3324" s="115" t="s">
        <v>103</v>
      </c>
      <c r="D3324" s="115" t="s">
        <v>86</v>
      </c>
      <c r="E3324" s="115" t="s">
        <v>86</v>
      </c>
      <c r="F3324" s="115" t="s">
        <v>87</v>
      </c>
      <c r="G3324" s="115">
        <v>1879</v>
      </c>
      <c r="H3324" s="115" t="s">
        <v>244</v>
      </c>
      <c r="I3324" s="115">
        <v>5.8689859999999996</v>
      </c>
      <c r="J3324" s="115" t="s">
        <v>39</v>
      </c>
      <c r="K3324" s="115" t="str">
        <f>INDEX(DatosProcesados!$A$1:$BF$101,MATCH(DataBase!A3324,DatosProcesados!$A$1:$A$101,0),MATCH(DataBase!J3324,DatosProcesados!$A$1:$BF$1,0))</f>
        <v>No informa</v>
      </c>
      <c r="L3324" s="115" t="str">
        <f>INDEX(Modelo!$A$9:$D$89,MATCH(DataBase!$J3324,Modelo!$A$9:$A$89,0),MATCH(DataBase!L$1,Modelo!$A$9:$D$9,0))</f>
        <v>Impacto ambiental</v>
      </c>
      <c r="M3324" s="115" t="str">
        <f>INDEX(Modelo!$A$9:$D$89,MATCH(DataBase!$J3324,Modelo!$A$9:$A$89,0),MATCH(DataBase!M$1,Modelo!$A$9:$D$9,0))</f>
        <v>Pilar 3</v>
      </c>
      <c r="N3324" s="115" t="str">
        <f>INDEX(Modelo!$A$9:$D$89,MATCH(DataBase!$J3324,Modelo!$A$9:$A$89,0),MATCH(DataBase!N$1,Modelo!$A$9:$D$9,0))</f>
        <v>negativo</v>
      </c>
      <c r="O3324" s="115">
        <f t="array" ref="O3324">IF(N3324="negativo",INDEX($AD$3:$AG$51,MATCH(1,($B3324=$AD$3:$AD$51)*($J3324=$AE$3:$AE$51),0),3),IF(N3324="positivo",INDEX($AD$55:$AG$109,MATCH(1,($B3324=$AD$55:$AD$109)*($J3324=$AE$55:$AE$109),0),3)))</f>
        <v>52671</v>
      </c>
      <c r="P3324" s="115">
        <f t="array" ref="P3324">IF(N3324="negativo",INDEX($AD$3:$AG$51,MATCH(1,($B3324=$AD$3:$AD$51)*($J3324=$AE$3:$AE$51),0),4),IF(N3324="positivo",INDEX($AD$55:$AG$109,MATCH(1,($B3324=$AD$55:$AD$109)*($J3324=$AE$55:$AE$109),0),4)))</f>
        <v>141.41999999999999</v>
      </c>
      <c r="Q3324" s="115" t="str">
        <f>VLOOKUP(M3324,Modelo!$A$2:$C$7,2,0)</f>
        <v>Gestión de Recursos Naturales y Circularidad</v>
      </c>
      <c r="R3324" s="118">
        <f t="array" ref="R3324">INDEX(Modelo!$F$1:$H$37,MATCH(1,(DataBase!Q3324=Modelo!$G$1:$G$37)*(DataBase!B3324=Modelo!$F$1:$F$37),0),3)</f>
        <v>5.8823529411764705E-2</v>
      </c>
      <c r="S3324" s="115">
        <f t="shared" si="104"/>
        <v>0</v>
      </c>
      <c r="T3324" s="115">
        <f t="shared" si="105"/>
        <v>0</v>
      </c>
    </row>
    <row r="3325" spans="1:20" x14ac:dyDescent="0.3">
      <c r="A3325" s="115" t="s">
        <v>373</v>
      </c>
      <c r="B3325" s="115" t="s">
        <v>313</v>
      </c>
      <c r="C3325" s="115" t="s">
        <v>103</v>
      </c>
      <c r="D3325" s="115" t="s">
        <v>87</v>
      </c>
      <c r="E3325" s="115" t="s">
        <v>86</v>
      </c>
      <c r="F3325" s="115" t="s">
        <v>86</v>
      </c>
      <c r="G3325" s="115">
        <v>1997</v>
      </c>
      <c r="H3325" s="115" t="s">
        <v>125</v>
      </c>
      <c r="I3325" s="115">
        <v>1.9766409730000001</v>
      </c>
      <c r="J3325" s="115" t="s">
        <v>39</v>
      </c>
      <c r="K3325" s="115" t="str">
        <f>INDEX(DatosProcesados!$A$1:$BF$101,MATCH(DataBase!A3325,DatosProcesados!$A$1:$A$101,0),MATCH(DataBase!J3325,DatosProcesados!$A$1:$BF$1,0))</f>
        <v xml:space="preserve">No informa </v>
      </c>
      <c r="L3325" s="115" t="str">
        <f>INDEX(Modelo!$A$9:$D$89,MATCH(DataBase!$J3325,Modelo!$A$9:$A$89,0),MATCH(DataBase!L$1,Modelo!$A$9:$D$9,0))</f>
        <v>Impacto ambiental</v>
      </c>
      <c r="M3325" s="115" t="str">
        <f>INDEX(Modelo!$A$9:$D$89,MATCH(DataBase!$J3325,Modelo!$A$9:$A$89,0),MATCH(DataBase!M$1,Modelo!$A$9:$D$9,0))</f>
        <v>Pilar 3</v>
      </c>
      <c r="N3325" s="115" t="str">
        <f>INDEX(Modelo!$A$9:$D$89,MATCH(DataBase!$J3325,Modelo!$A$9:$A$89,0),MATCH(DataBase!N$1,Modelo!$A$9:$D$9,0))</f>
        <v>negativo</v>
      </c>
      <c r="O3325" s="115">
        <f t="array" ref="O3325">IF(N3325="negativo",INDEX($AD$3:$AG$51,MATCH(1,($B3325=$AD$3:$AD$51)*($J3325=$AE$3:$AE$51),0),3),IF(N3325="positivo",INDEX($AD$55:$AG$109,MATCH(1,($B3325=$AD$55:$AD$109)*($J3325=$AE$55:$AE$109),0),3)))</f>
        <v>52671</v>
      </c>
      <c r="P3325" s="115">
        <f t="array" ref="P3325">IF(N3325="negativo",INDEX($AD$3:$AG$51,MATCH(1,($B3325=$AD$3:$AD$51)*($J3325=$AE$3:$AE$51),0),4),IF(N3325="positivo",INDEX($AD$55:$AG$109,MATCH(1,($B3325=$AD$55:$AD$109)*($J3325=$AE$55:$AE$109),0),4)))</f>
        <v>141.41999999999999</v>
      </c>
      <c r="Q3325" s="115" t="str">
        <f>VLOOKUP(M3325,Modelo!$A$2:$C$7,2,0)</f>
        <v>Gestión de Recursos Naturales y Circularidad</v>
      </c>
      <c r="R3325" s="118">
        <f t="array" ref="R3325">INDEX(Modelo!$F$1:$H$37,MATCH(1,(DataBase!Q3325=Modelo!$G$1:$G$37)*(DataBase!B3325=Modelo!$F$1:$F$37),0),3)</f>
        <v>5.8823529411764705E-2</v>
      </c>
      <c r="S3325" s="115">
        <f t="shared" si="104"/>
        <v>0</v>
      </c>
      <c r="T3325" s="115">
        <f t="shared" si="105"/>
        <v>0</v>
      </c>
    </row>
    <row r="3326" spans="1:20" x14ac:dyDescent="0.3">
      <c r="A3326" s="115" t="s">
        <v>102</v>
      </c>
      <c r="B3326" s="115" t="s">
        <v>84</v>
      </c>
      <c r="C3326" s="115" t="s">
        <v>103</v>
      </c>
      <c r="D3326" s="115" t="s">
        <v>86</v>
      </c>
      <c r="E3326" s="115" t="s">
        <v>86</v>
      </c>
      <c r="F3326" s="115" t="s">
        <v>87</v>
      </c>
      <c r="G3326" s="115">
        <v>2003</v>
      </c>
      <c r="H3326" s="115" t="s">
        <v>104</v>
      </c>
      <c r="I3326" s="115">
        <v>15.602099798999999</v>
      </c>
      <c r="J3326" s="115" t="s">
        <v>39</v>
      </c>
      <c r="K3326" s="115">
        <f>INDEX(DatosProcesados!$A$1:$BF$101,MATCH(DataBase!A3326,DatosProcesados!$A$1:$A$101,0),MATCH(DataBase!J3326,DatosProcesados!$A$1:$BF$1,0))</f>
        <v>3433</v>
      </c>
      <c r="L3326" s="115" t="str">
        <f>INDEX(Modelo!$A$9:$D$89,MATCH(DataBase!$J3326,Modelo!$A$9:$A$89,0),MATCH(DataBase!L$1,Modelo!$A$9:$D$9,0))</f>
        <v>Impacto ambiental</v>
      </c>
      <c r="M3326" s="115" t="str">
        <f>INDEX(Modelo!$A$9:$D$89,MATCH(DataBase!$J3326,Modelo!$A$9:$A$89,0),MATCH(DataBase!M$1,Modelo!$A$9:$D$9,0))</f>
        <v>Pilar 3</v>
      </c>
      <c r="N3326" s="115" t="str">
        <f>INDEX(Modelo!$A$9:$D$89,MATCH(DataBase!$J3326,Modelo!$A$9:$A$89,0),MATCH(DataBase!N$1,Modelo!$A$9:$D$9,0))</f>
        <v>negativo</v>
      </c>
      <c r="O3326" s="115">
        <f t="array" ref="O3326">IF(N3326="negativo",INDEX($AD$3:$AG$51,MATCH(1,($B3326=$AD$3:$AD$51)*($J3326=$AE$3:$AE$51),0),3),IF(N3326="positivo",INDEX($AD$55:$AG$109,MATCH(1,($B3326=$AD$55:$AD$109)*($J3326=$AE$55:$AE$109),0),3)))</f>
        <v>22770079</v>
      </c>
      <c r="P3326" s="115">
        <f t="array" ref="P3326">IF(N3326="negativo",INDEX($AD$3:$AG$51,MATCH(1,($B3326=$AD$3:$AD$51)*($J3326=$AE$3:$AE$51),0),4),IF(N3326="positivo",INDEX($AD$55:$AG$109,MATCH(1,($B3326=$AD$55:$AD$109)*($J3326=$AE$55:$AE$109),0),4)))</f>
        <v>73.567999999999998</v>
      </c>
      <c r="Q3326" s="115" t="str">
        <f>VLOOKUP(M3326,Modelo!$A$2:$C$7,2,0)</f>
        <v>Gestión de Recursos Naturales y Circularidad</v>
      </c>
      <c r="R3326" s="118">
        <f t="array" ref="R3326">INDEX(Modelo!$F$1:$H$37,MATCH(1,(DataBase!Q3326=Modelo!$G$1:$G$37)*(DataBase!B3326=Modelo!$F$1:$F$37),0),3)</f>
        <v>5.8823529411764705E-2</v>
      </c>
      <c r="S3326" s="115">
        <f t="shared" si="104"/>
        <v>99.985246239795458</v>
      </c>
      <c r="T3326" s="115">
        <f t="shared" si="105"/>
        <v>5.8814850729291441</v>
      </c>
    </row>
    <row r="3327" spans="1:20" x14ac:dyDescent="0.3">
      <c r="A3327" s="115" t="s">
        <v>228</v>
      </c>
      <c r="B3327" s="115" t="s">
        <v>216</v>
      </c>
      <c r="C3327" s="115" t="s">
        <v>97</v>
      </c>
      <c r="D3327" s="115" t="s">
        <v>86</v>
      </c>
      <c r="E3327" s="115" t="s">
        <v>87</v>
      </c>
      <c r="F3327" s="115" t="s">
        <v>87</v>
      </c>
      <c r="G3327" s="115">
        <v>1991</v>
      </c>
      <c r="H3327" s="115" t="s">
        <v>229</v>
      </c>
      <c r="I3327" s="115">
        <v>5.1614047279999999</v>
      </c>
      <c r="J3327" s="115" t="s">
        <v>39</v>
      </c>
      <c r="K3327" s="115" t="str">
        <f>INDEX(DatosProcesados!$A$1:$BF$101,MATCH(DataBase!A3327,DatosProcesados!$A$1:$A$101,0),MATCH(DataBase!J3327,DatosProcesados!$A$1:$BF$1,0))</f>
        <v xml:space="preserve">No informa </v>
      </c>
      <c r="L3327" s="115" t="str">
        <f>INDEX(Modelo!$A$9:$D$89,MATCH(DataBase!$J3327,Modelo!$A$9:$A$89,0),MATCH(DataBase!L$1,Modelo!$A$9:$D$9,0))</f>
        <v>Impacto ambiental</v>
      </c>
      <c r="M3327" s="115" t="str">
        <f>INDEX(Modelo!$A$9:$D$89,MATCH(DataBase!$J3327,Modelo!$A$9:$A$89,0),MATCH(DataBase!M$1,Modelo!$A$9:$D$9,0))</f>
        <v>Pilar 3</v>
      </c>
      <c r="N3327" s="115" t="str">
        <f>INDEX(Modelo!$A$9:$D$89,MATCH(DataBase!$J3327,Modelo!$A$9:$A$89,0),MATCH(DataBase!N$1,Modelo!$A$9:$D$9,0))</f>
        <v>negativo</v>
      </c>
      <c r="O3327" s="115">
        <f t="array" ref="O3327">IF(N3327="negativo",INDEX($AD$3:$AG$51,MATCH(1,($B3327=$AD$3:$AD$51)*($J3327=$AE$3:$AE$51),0),3),IF(N3327="positivo",INDEX($AD$55:$AG$109,MATCH(1,($B3327=$AD$55:$AD$109)*($J3327=$AE$55:$AE$109),0),3)))</f>
        <v>1463252</v>
      </c>
      <c r="P3327" s="115">
        <f t="array" ref="P3327">IF(N3327="negativo",INDEX($AD$3:$AG$51,MATCH(1,($B3327=$AD$3:$AD$51)*($J3327=$AE$3:$AE$51),0),4),IF(N3327="positivo",INDEX($AD$55:$AG$109,MATCH(1,($B3327=$AD$55:$AD$109)*($J3327=$AE$55:$AE$109),0),4)))</f>
        <v>1</v>
      </c>
      <c r="Q3327" s="115" t="str">
        <f>VLOOKUP(M3327,Modelo!$A$2:$C$7,2,0)</f>
        <v>Gestión de Recursos Naturales y Circularidad</v>
      </c>
      <c r="R3327" s="118">
        <f t="array" ref="R3327">INDEX(Modelo!$F$1:$H$37,MATCH(1,(DataBase!Q3327=Modelo!$G$1:$G$37)*(DataBase!B3327=Modelo!$F$1:$F$37),0),3)</f>
        <v>0.15789473684210525</v>
      </c>
      <c r="S3327" s="115">
        <f t="shared" si="104"/>
        <v>0</v>
      </c>
      <c r="T3327" s="115">
        <f t="shared" si="105"/>
        <v>0</v>
      </c>
    </row>
    <row r="3328" spans="1:20" x14ac:dyDescent="0.3">
      <c r="A3328" s="115" t="s">
        <v>261</v>
      </c>
      <c r="B3328" s="115" t="s">
        <v>216</v>
      </c>
      <c r="C3328" s="115" t="s">
        <v>103</v>
      </c>
      <c r="D3328" s="115" t="s">
        <v>86</v>
      </c>
      <c r="E3328" s="115" t="s">
        <v>87</v>
      </c>
      <c r="F3328" s="115" t="s">
        <v>87</v>
      </c>
      <c r="G3328" s="115">
        <v>1806</v>
      </c>
      <c r="H3328" s="115" t="s">
        <v>244</v>
      </c>
      <c r="I3328" s="115">
        <v>2.382092359</v>
      </c>
      <c r="J3328" s="115" t="s">
        <v>39</v>
      </c>
      <c r="K3328" s="115" t="str">
        <f>INDEX(DatosProcesados!$A$1:$BF$101,MATCH(DataBase!A3328,DatosProcesados!$A$1:$A$101,0),MATCH(DataBase!J3328,DatosProcesados!$A$1:$BF$1,0))</f>
        <v xml:space="preserve">No informa </v>
      </c>
      <c r="L3328" s="115" t="str">
        <f>INDEX(Modelo!$A$9:$D$89,MATCH(DataBase!$J3328,Modelo!$A$9:$A$89,0),MATCH(DataBase!L$1,Modelo!$A$9:$D$9,0))</f>
        <v>Impacto ambiental</v>
      </c>
      <c r="M3328" s="115" t="str">
        <f>INDEX(Modelo!$A$9:$D$89,MATCH(DataBase!$J3328,Modelo!$A$9:$A$89,0),MATCH(DataBase!M$1,Modelo!$A$9:$D$9,0))</f>
        <v>Pilar 3</v>
      </c>
      <c r="N3328" s="115" t="str">
        <f>INDEX(Modelo!$A$9:$D$89,MATCH(DataBase!$J3328,Modelo!$A$9:$A$89,0),MATCH(DataBase!N$1,Modelo!$A$9:$D$9,0))</f>
        <v>negativo</v>
      </c>
      <c r="O3328" s="115">
        <f t="array" ref="O3328">IF(N3328="negativo",INDEX($AD$3:$AG$51,MATCH(1,($B3328=$AD$3:$AD$51)*($J3328=$AE$3:$AE$51),0),3),IF(N3328="positivo",INDEX($AD$55:$AG$109,MATCH(1,($B3328=$AD$55:$AD$109)*($J3328=$AE$55:$AE$109),0),3)))</f>
        <v>1463252</v>
      </c>
      <c r="P3328" s="115">
        <f t="array" ref="P3328">IF(N3328="negativo",INDEX($AD$3:$AG$51,MATCH(1,($B3328=$AD$3:$AD$51)*($J3328=$AE$3:$AE$51),0),4),IF(N3328="positivo",INDEX($AD$55:$AG$109,MATCH(1,($B3328=$AD$55:$AD$109)*($J3328=$AE$55:$AE$109),0),4)))</f>
        <v>1</v>
      </c>
      <c r="Q3328" s="115" t="str">
        <f>VLOOKUP(M3328,Modelo!$A$2:$C$7,2,0)</f>
        <v>Gestión de Recursos Naturales y Circularidad</v>
      </c>
      <c r="R3328" s="118">
        <f t="array" ref="R3328">INDEX(Modelo!$F$1:$H$37,MATCH(1,(DataBase!Q3328=Modelo!$G$1:$G$37)*(DataBase!B3328=Modelo!$F$1:$F$37),0),3)</f>
        <v>0.15789473684210525</v>
      </c>
      <c r="S3328" s="115">
        <f t="shared" si="104"/>
        <v>0</v>
      </c>
      <c r="T3328" s="115">
        <f t="shared" si="105"/>
        <v>0</v>
      </c>
    </row>
    <row r="3329" spans="1:20" x14ac:dyDescent="0.3">
      <c r="A3329" s="115" t="s">
        <v>269</v>
      </c>
      <c r="B3329" s="115" t="s">
        <v>216</v>
      </c>
      <c r="C3329" s="115" t="s">
        <v>103</v>
      </c>
      <c r="D3329" s="115" t="s">
        <v>87</v>
      </c>
      <c r="E3329" s="115" t="s">
        <v>87</v>
      </c>
      <c r="F3329" s="115" t="s">
        <v>87</v>
      </c>
      <c r="G3329" s="115">
        <v>1932</v>
      </c>
      <c r="H3329" s="115" t="s">
        <v>125</v>
      </c>
      <c r="I3329" s="115">
        <v>2.1928266769999998</v>
      </c>
      <c r="J3329" s="115" t="s">
        <v>39</v>
      </c>
      <c r="K3329" s="115">
        <f>INDEX(DatosProcesados!$A$1:$BF$101,MATCH(DataBase!A3329,DatosProcesados!$A$1:$A$101,0),MATCH(DataBase!J3329,DatosProcesados!$A$1:$BF$1,0))</f>
        <v>12787</v>
      </c>
      <c r="L3329" s="115" t="str">
        <f>INDEX(Modelo!$A$9:$D$89,MATCH(DataBase!$J3329,Modelo!$A$9:$A$89,0),MATCH(DataBase!L$1,Modelo!$A$9:$D$9,0))</f>
        <v>Impacto ambiental</v>
      </c>
      <c r="M3329" s="115" t="str">
        <f>INDEX(Modelo!$A$9:$D$89,MATCH(DataBase!$J3329,Modelo!$A$9:$A$89,0),MATCH(DataBase!M$1,Modelo!$A$9:$D$9,0))</f>
        <v>Pilar 3</v>
      </c>
      <c r="N3329" s="115" t="str">
        <f>INDEX(Modelo!$A$9:$D$89,MATCH(DataBase!$J3329,Modelo!$A$9:$A$89,0),MATCH(DataBase!N$1,Modelo!$A$9:$D$9,0))</f>
        <v>negativo</v>
      </c>
      <c r="O3329" s="115">
        <f t="array" ref="O3329">IF(N3329="negativo",INDEX($AD$3:$AG$51,MATCH(1,($B3329=$AD$3:$AD$51)*($J3329=$AE$3:$AE$51),0),3),IF(N3329="positivo",INDEX($AD$55:$AG$109,MATCH(1,($B3329=$AD$55:$AD$109)*($J3329=$AE$55:$AE$109),0),3)))</f>
        <v>1463252</v>
      </c>
      <c r="P3329" s="115">
        <f t="array" ref="P3329">IF(N3329="negativo",INDEX($AD$3:$AG$51,MATCH(1,($B3329=$AD$3:$AD$51)*($J3329=$AE$3:$AE$51),0),4),IF(N3329="positivo",INDEX($AD$55:$AG$109,MATCH(1,($B3329=$AD$55:$AD$109)*($J3329=$AE$55:$AE$109),0),4)))</f>
        <v>1</v>
      </c>
      <c r="Q3329" s="115" t="str">
        <f>VLOOKUP(M3329,Modelo!$A$2:$C$7,2,0)</f>
        <v>Gestión de Recursos Naturales y Circularidad</v>
      </c>
      <c r="R3329" s="118">
        <f t="array" ref="R3329">INDEX(Modelo!$F$1:$H$37,MATCH(1,(DataBase!Q3329=Modelo!$G$1:$G$37)*(DataBase!B3329=Modelo!$F$1:$F$37),0),3)</f>
        <v>0.15789473684210525</v>
      </c>
      <c r="S3329" s="115">
        <f t="shared" si="104"/>
        <v>99.126192293734988</v>
      </c>
      <c r="T3329" s="115">
        <f t="shared" si="105"/>
        <v>15.651504046379207</v>
      </c>
    </row>
    <row r="3330" spans="1:20" x14ac:dyDescent="0.3">
      <c r="A3330" s="115" t="s">
        <v>285</v>
      </c>
      <c r="B3330" s="115" t="s">
        <v>216</v>
      </c>
      <c r="C3330" s="115" t="s">
        <v>103</v>
      </c>
      <c r="D3330" s="115" t="s">
        <v>86</v>
      </c>
      <c r="E3330" s="115" t="s">
        <v>86</v>
      </c>
      <c r="F3330" s="115" t="s">
        <v>86</v>
      </c>
      <c r="G3330" s="115">
        <v>1920</v>
      </c>
      <c r="H3330" s="115" t="s">
        <v>125</v>
      </c>
      <c r="I3330" s="115">
        <v>1.9433909700000001</v>
      </c>
      <c r="J3330" s="115" t="s">
        <v>39</v>
      </c>
      <c r="K3330" s="115" t="str">
        <f>INDEX(DatosProcesados!$A$1:$BF$101,MATCH(DataBase!A3330,DatosProcesados!$A$1:$A$101,0),MATCH(DataBase!J3330,DatosProcesados!$A$1:$BF$1,0))</f>
        <v xml:space="preserve">No informa </v>
      </c>
      <c r="L3330" s="115" t="str">
        <f>INDEX(Modelo!$A$9:$D$89,MATCH(DataBase!$J3330,Modelo!$A$9:$A$89,0),MATCH(DataBase!L$1,Modelo!$A$9:$D$9,0))</f>
        <v>Impacto ambiental</v>
      </c>
      <c r="M3330" s="115" t="str">
        <f>INDEX(Modelo!$A$9:$D$89,MATCH(DataBase!$J3330,Modelo!$A$9:$A$89,0),MATCH(DataBase!M$1,Modelo!$A$9:$D$9,0))</f>
        <v>Pilar 3</v>
      </c>
      <c r="N3330" s="115" t="str">
        <f>INDEX(Modelo!$A$9:$D$89,MATCH(DataBase!$J3330,Modelo!$A$9:$A$89,0),MATCH(DataBase!N$1,Modelo!$A$9:$D$9,0))</f>
        <v>negativo</v>
      </c>
      <c r="O3330" s="115">
        <f t="array" ref="O3330">IF(N3330="negativo",INDEX($AD$3:$AG$51,MATCH(1,($B3330=$AD$3:$AD$51)*($J3330=$AE$3:$AE$51),0),3),IF(N3330="positivo",INDEX($AD$55:$AG$109,MATCH(1,($B3330=$AD$55:$AD$109)*($J3330=$AE$55:$AE$109),0),3)))</f>
        <v>1463252</v>
      </c>
      <c r="P3330" s="115">
        <f t="array" ref="P3330">IF(N3330="negativo",INDEX($AD$3:$AG$51,MATCH(1,($B3330=$AD$3:$AD$51)*($J3330=$AE$3:$AE$51),0),4),IF(N3330="positivo",INDEX($AD$55:$AG$109,MATCH(1,($B3330=$AD$55:$AD$109)*($J3330=$AE$55:$AE$109),0),4)))</f>
        <v>1</v>
      </c>
      <c r="Q3330" s="115" t="str">
        <f>VLOOKUP(M3330,Modelo!$A$2:$C$7,2,0)</f>
        <v>Gestión de Recursos Naturales y Circularidad</v>
      </c>
      <c r="R3330" s="118">
        <f t="array" ref="R3330">INDEX(Modelo!$F$1:$H$37,MATCH(1,(DataBase!Q3330=Modelo!$G$1:$G$37)*(DataBase!B3330=Modelo!$F$1:$F$37),0),3)</f>
        <v>0.15789473684210525</v>
      </c>
      <c r="S3330" s="115">
        <f t="shared" si="104"/>
        <v>0</v>
      </c>
      <c r="T3330" s="115">
        <f t="shared" si="105"/>
        <v>0</v>
      </c>
    </row>
    <row r="3331" spans="1:20" x14ac:dyDescent="0.3">
      <c r="A3331" s="115" t="s">
        <v>395</v>
      </c>
      <c r="B3331" s="115" t="s">
        <v>379</v>
      </c>
      <c r="C3331" s="115" t="s">
        <v>103</v>
      </c>
      <c r="D3331" s="115" t="s">
        <v>86</v>
      </c>
      <c r="E3331" s="115" t="s">
        <v>86</v>
      </c>
      <c r="F3331" s="115" t="s">
        <v>86</v>
      </c>
      <c r="G3331" s="115">
        <v>2015</v>
      </c>
      <c r="H3331" s="115" t="s">
        <v>125</v>
      </c>
      <c r="I3331" s="115">
        <v>0.76762142099999997</v>
      </c>
      <c r="J3331" s="115" t="s">
        <v>39</v>
      </c>
      <c r="K3331" s="115" t="str">
        <f>INDEX(DatosProcesados!$A$1:$BF$101,MATCH(DataBase!A3331,DatosProcesados!$A$1:$A$101,0),MATCH(DataBase!J3331,DatosProcesados!$A$1:$BF$1,0))</f>
        <v>No informa</v>
      </c>
      <c r="L3331" s="115" t="str">
        <f>INDEX(Modelo!$A$9:$D$89,MATCH(DataBase!$J3331,Modelo!$A$9:$A$89,0),MATCH(DataBase!L$1,Modelo!$A$9:$D$9,0))</f>
        <v>Impacto ambiental</v>
      </c>
      <c r="M3331" s="115" t="str">
        <f>INDEX(Modelo!$A$9:$D$89,MATCH(DataBase!$J3331,Modelo!$A$9:$A$89,0),MATCH(DataBase!M$1,Modelo!$A$9:$D$9,0))</f>
        <v>Pilar 3</v>
      </c>
      <c r="N3331" s="115" t="str">
        <f>INDEX(Modelo!$A$9:$D$89,MATCH(DataBase!$J3331,Modelo!$A$9:$A$89,0),MATCH(DataBase!N$1,Modelo!$A$9:$D$9,0))</f>
        <v>negativo</v>
      </c>
      <c r="O3331" s="115">
        <f t="array" ref="O3331">IF(N3331="negativo",INDEX($AD$3:$AG$51,MATCH(1,($B3331=$AD$3:$AD$51)*($J3331=$AE$3:$AE$51),0),3),IF(N3331="positivo",INDEX($AD$55:$AG$109,MATCH(1,($B3331=$AD$55:$AD$109)*($J3331=$AE$55:$AE$109),0),3)))</f>
        <v>1342695.52</v>
      </c>
      <c r="P3331" s="115">
        <f t="array" ref="P3331">IF(N3331="negativo",INDEX($AD$3:$AG$51,MATCH(1,($B3331=$AD$3:$AD$51)*($J3331=$AE$3:$AE$51),0),4),IF(N3331="positivo",INDEX($AD$55:$AG$109,MATCH(1,($B3331=$AD$55:$AD$109)*($J3331=$AE$55:$AE$109),0),4)))</f>
        <v>169023.3</v>
      </c>
      <c r="Q3331" s="115" t="str">
        <f>VLOOKUP(M3331,Modelo!$A$2:$C$7,2,0)</f>
        <v>Gestión de Recursos Naturales y Circularidad</v>
      </c>
      <c r="R3331" s="118">
        <f t="array" ref="R3331">INDEX(Modelo!$F$1:$H$37,MATCH(1,(DataBase!Q3331=Modelo!$G$1:$G$37)*(DataBase!B3331=Modelo!$F$1:$F$37),0),3)</f>
        <v>0.14285714285714285</v>
      </c>
      <c r="S3331" s="115">
        <f t="shared" ref="S3331:S3394" si="106">IFERROR(IF(N3331="boolean",IF(K3331="Si",100,0),IF(N3331="scale",IF(K3331=2,100,IF(K3331=1,50,0)),IF(N3331="positivo",100*((K3331-P3331)/(O3331-P3331)),100*(1-((K3331-P3331)/(O3331-P3331)))))),0)</f>
        <v>0</v>
      </c>
      <c r="T3331" s="115">
        <f t="shared" ref="T3331:T3394" si="107">S3331*R3331</f>
        <v>0</v>
      </c>
    </row>
    <row r="3332" spans="1:20" x14ac:dyDescent="0.3">
      <c r="A3332" s="115" t="s">
        <v>402</v>
      </c>
      <c r="B3332" s="115" t="s">
        <v>379</v>
      </c>
      <c r="C3332" s="115" t="s">
        <v>103</v>
      </c>
      <c r="D3332" s="115" t="s">
        <v>86</v>
      </c>
      <c r="E3332" s="115" t="s">
        <v>87</v>
      </c>
      <c r="F3332" s="115" t="s">
        <v>87</v>
      </c>
      <c r="G3332" s="115">
        <v>1961</v>
      </c>
      <c r="H3332" s="115" t="s">
        <v>125</v>
      </c>
      <c r="I3332" s="115">
        <v>0.498844856</v>
      </c>
      <c r="J3332" s="115" t="s">
        <v>39</v>
      </c>
      <c r="K3332" s="115">
        <f>INDEX(DatosProcesados!$A$1:$BF$101,MATCH(DataBase!A3332,DatosProcesados!$A$1:$A$101,0),MATCH(DataBase!J3332,DatosProcesados!$A$1:$BF$1,0))</f>
        <v>430501</v>
      </c>
      <c r="L3332" s="115" t="str">
        <f>INDEX(Modelo!$A$9:$D$89,MATCH(DataBase!$J3332,Modelo!$A$9:$A$89,0),MATCH(DataBase!L$1,Modelo!$A$9:$D$9,0))</f>
        <v>Impacto ambiental</v>
      </c>
      <c r="M3332" s="115" t="str">
        <f>INDEX(Modelo!$A$9:$D$89,MATCH(DataBase!$J3332,Modelo!$A$9:$A$89,0),MATCH(DataBase!M$1,Modelo!$A$9:$D$9,0))</f>
        <v>Pilar 3</v>
      </c>
      <c r="N3332" s="115" t="str">
        <f>INDEX(Modelo!$A$9:$D$89,MATCH(DataBase!$J3332,Modelo!$A$9:$A$89,0),MATCH(DataBase!N$1,Modelo!$A$9:$D$9,0))</f>
        <v>negativo</v>
      </c>
      <c r="O3332" s="115">
        <f t="array" ref="O3332">IF(N3332="negativo",INDEX($AD$3:$AG$51,MATCH(1,($B3332=$AD$3:$AD$51)*($J3332=$AE$3:$AE$51),0),3),IF(N3332="positivo",INDEX($AD$55:$AG$109,MATCH(1,($B3332=$AD$55:$AD$109)*($J3332=$AE$55:$AE$109),0),3)))</f>
        <v>1342695.52</v>
      </c>
      <c r="P3332" s="115">
        <f t="array" ref="P3332">IF(N3332="negativo",INDEX($AD$3:$AG$51,MATCH(1,($B3332=$AD$3:$AD$51)*($J3332=$AE$3:$AE$51),0),4),IF(N3332="positivo",INDEX($AD$55:$AG$109,MATCH(1,($B3332=$AD$55:$AD$109)*($J3332=$AE$55:$AE$109),0),4)))</f>
        <v>169023.3</v>
      </c>
      <c r="Q3332" s="115" t="str">
        <f>VLOOKUP(M3332,Modelo!$A$2:$C$7,2,0)</f>
        <v>Gestión de Recursos Naturales y Circularidad</v>
      </c>
      <c r="R3332" s="118">
        <f t="array" ref="R3332">INDEX(Modelo!$F$1:$H$37,MATCH(1,(DataBase!Q3332=Modelo!$G$1:$G$37)*(DataBase!B3332=Modelo!$F$1:$F$37),0),3)</f>
        <v>0.14285714285714285</v>
      </c>
      <c r="S3332" s="115">
        <f t="shared" si="106"/>
        <v>77.721403340363636</v>
      </c>
      <c r="T3332" s="115">
        <f t="shared" si="107"/>
        <v>11.103057620051947</v>
      </c>
    </row>
    <row r="3333" spans="1:20" x14ac:dyDescent="0.3">
      <c r="A3333" s="115" t="s">
        <v>389</v>
      </c>
      <c r="B3333" s="115" t="s">
        <v>379</v>
      </c>
      <c r="C3333" s="115" t="s">
        <v>103</v>
      </c>
      <c r="D3333" s="115" t="s">
        <v>86</v>
      </c>
      <c r="E3333" s="115" t="s">
        <v>87</v>
      </c>
      <c r="F3333" s="115" t="s">
        <v>87</v>
      </c>
      <c r="G3333" s="115">
        <v>1979</v>
      </c>
      <c r="H3333" s="115" t="s">
        <v>125</v>
      </c>
      <c r="I3333" s="115">
        <v>1.189537155</v>
      </c>
      <c r="J3333" s="115" t="s">
        <v>39</v>
      </c>
      <c r="K3333" s="115" t="str">
        <f>INDEX(DatosProcesados!$A$1:$BF$101,MATCH(DataBase!A3333,DatosProcesados!$A$1:$A$101,0),MATCH(DataBase!J3333,DatosProcesados!$A$1:$BF$1,0))</f>
        <v>No informa</v>
      </c>
      <c r="L3333" s="115" t="str">
        <f>INDEX(Modelo!$A$9:$D$89,MATCH(DataBase!$J3333,Modelo!$A$9:$A$89,0),MATCH(DataBase!L$1,Modelo!$A$9:$D$9,0))</f>
        <v>Impacto ambiental</v>
      </c>
      <c r="M3333" s="115" t="str">
        <f>INDEX(Modelo!$A$9:$D$89,MATCH(DataBase!$J3333,Modelo!$A$9:$A$89,0),MATCH(DataBase!M$1,Modelo!$A$9:$D$9,0))</f>
        <v>Pilar 3</v>
      </c>
      <c r="N3333" s="115" t="str">
        <f>INDEX(Modelo!$A$9:$D$89,MATCH(DataBase!$J3333,Modelo!$A$9:$A$89,0),MATCH(DataBase!N$1,Modelo!$A$9:$D$9,0))</f>
        <v>negativo</v>
      </c>
      <c r="O3333" s="115">
        <f t="array" ref="O3333">IF(N3333="negativo",INDEX($AD$3:$AG$51,MATCH(1,($B3333=$AD$3:$AD$51)*($J3333=$AE$3:$AE$51),0),3),IF(N3333="positivo",INDEX($AD$55:$AG$109,MATCH(1,($B3333=$AD$55:$AD$109)*($J3333=$AE$55:$AE$109),0),3)))</f>
        <v>1342695.52</v>
      </c>
      <c r="P3333" s="115">
        <f t="array" ref="P3333">IF(N3333="negativo",INDEX($AD$3:$AG$51,MATCH(1,($B3333=$AD$3:$AD$51)*($J3333=$AE$3:$AE$51),0),4),IF(N3333="positivo",INDEX($AD$55:$AG$109,MATCH(1,($B3333=$AD$55:$AD$109)*($J3333=$AE$55:$AE$109),0),4)))</f>
        <v>169023.3</v>
      </c>
      <c r="Q3333" s="115" t="str">
        <f>VLOOKUP(M3333,Modelo!$A$2:$C$7,2,0)</f>
        <v>Gestión de Recursos Naturales y Circularidad</v>
      </c>
      <c r="R3333" s="118">
        <f t="array" ref="R3333">INDEX(Modelo!$F$1:$H$37,MATCH(1,(DataBase!Q3333=Modelo!$G$1:$G$37)*(DataBase!B3333=Modelo!$F$1:$F$37),0),3)</f>
        <v>0.14285714285714285</v>
      </c>
      <c r="S3333" s="115">
        <f t="shared" si="106"/>
        <v>0</v>
      </c>
      <c r="T3333" s="115">
        <f t="shared" si="107"/>
        <v>0</v>
      </c>
    </row>
    <row r="3334" spans="1:20" x14ac:dyDescent="0.3">
      <c r="A3334" s="115" t="s">
        <v>387</v>
      </c>
      <c r="B3334" s="115" t="s">
        <v>379</v>
      </c>
      <c r="C3334" s="115" t="s">
        <v>103</v>
      </c>
      <c r="D3334" s="115" t="s">
        <v>87</v>
      </c>
      <c r="E3334" s="115" t="s">
        <v>86</v>
      </c>
      <c r="F3334" s="115" t="s">
        <v>86</v>
      </c>
      <c r="G3334" s="115">
        <v>2008</v>
      </c>
      <c r="H3334" s="115" t="s">
        <v>125</v>
      </c>
      <c r="I3334" s="115">
        <v>1.3132825420000001</v>
      </c>
      <c r="J3334" s="115" t="s">
        <v>39</v>
      </c>
      <c r="K3334" s="115">
        <f>INDEX(DatosProcesados!$A$1:$BF$101,MATCH(DataBase!A3334,DatosProcesados!$A$1:$A$101,0),MATCH(DataBase!J3334,DatosProcesados!$A$1:$BF$1,0))</f>
        <v>1086503</v>
      </c>
      <c r="L3334" s="115" t="str">
        <f>INDEX(Modelo!$A$9:$D$89,MATCH(DataBase!$J3334,Modelo!$A$9:$A$89,0),MATCH(DataBase!L$1,Modelo!$A$9:$D$9,0))</f>
        <v>Impacto ambiental</v>
      </c>
      <c r="M3334" s="115" t="str">
        <f>INDEX(Modelo!$A$9:$D$89,MATCH(DataBase!$J3334,Modelo!$A$9:$A$89,0),MATCH(DataBase!M$1,Modelo!$A$9:$D$9,0))</f>
        <v>Pilar 3</v>
      </c>
      <c r="N3334" s="115" t="str">
        <f>INDEX(Modelo!$A$9:$D$89,MATCH(DataBase!$J3334,Modelo!$A$9:$A$89,0),MATCH(DataBase!N$1,Modelo!$A$9:$D$9,0))</f>
        <v>negativo</v>
      </c>
      <c r="O3334" s="115">
        <f t="array" ref="O3334">IF(N3334="negativo",INDEX($AD$3:$AG$51,MATCH(1,($B3334=$AD$3:$AD$51)*($J3334=$AE$3:$AE$51),0),3),IF(N3334="positivo",INDEX($AD$55:$AG$109,MATCH(1,($B3334=$AD$55:$AD$109)*($J3334=$AE$55:$AE$109),0),3)))</f>
        <v>1342695.52</v>
      </c>
      <c r="P3334" s="115">
        <f t="array" ref="P3334">IF(N3334="negativo",INDEX($AD$3:$AG$51,MATCH(1,($B3334=$AD$3:$AD$51)*($J3334=$AE$3:$AE$51),0),4),IF(N3334="positivo",INDEX($AD$55:$AG$109,MATCH(1,($B3334=$AD$55:$AD$109)*($J3334=$AE$55:$AE$109),0),4)))</f>
        <v>169023.3</v>
      </c>
      <c r="Q3334" s="115" t="str">
        <f>VLOOKUP(M3334,Modelo!$A$2:$C$7,2,0)</f>
        <v>Gestión de Recursos Naturales y Circularidad</v>
      </c>
      <c r="R3334" s="118">
        <f t="array" ref="R3334">INDEX(Modelo!$F$1:$H$37,MATCH(1,(DataBase!Q3334=Modelo!$G$1:$G$37)*(DataBase!B3334=Modelo!$F$1:$F$37),0),3)</f>
        <v>0.14285714285714285</v>
      </c>
      <c r="S3334" s="115">
        <f t="shared" si="106"/>
        <v>21.828285243046817</v>
      </c>
      <c r="T3334" s="115">
        <f t="shared" si="107"/>
        <v>3.1183264632924024</v>
      </c>
    </row>
    <row r="3335" spans="1:20" x14ac:dyDescent="0.3">
      <c r="A3335" s="115" t="s">
        <v>400</v>
      </c>
      <c r="B3335" s="115" t="s">
        <v>379</v>
      </c>
      <c r="C3335" s="115" t="s">
        <v>103</v>
      </c>
      <c r="D3335" s="115" t="s">
        <v>86</v>
      </c>
      <c r="E3335" s="115" t="s">
        <v>86</v>
      </c>
      <c r="F3335" s="115" t="s">
        <v>86</v>
      </c>
      <c r="G3335" s="115">
        <v>1977</v>
      </c>
      <c r="H3335" s="115" t="s">
        <v>125</v>
      </c>
      <c r="I3335" s="115">
        <v>0.74612668500000001</v>
      </c>
      <c r="J3335" s="115" t="s">
        <v>39</v>
      </c>
      <c r="K3335" s="115">
        <f>INDEX(DatosProcesados!$A$1:$BF$101,MATCH(DataBase!A3335,DatosProcesados!$A$1:$A$101,0),MATCH(DataBase!J3335,DatosProcesados!$A$1:$BF$1,0))</f>
        <v>169023.3</v>
      </c>
      <c r="L3335" s="115" t="str">
        <f>INDEX(Modelo!$A$9:$D$89,MATCH(DataBase!$J3335,Modelo!$A$9:$A$89,0),MATCH(DataBase!L$1,Modelo!$A$9:$D$9,0))</f>
        <v>Impacto ambiental</v>
      </c>
      <c r="M3335" s="115" t="str">
        <f>INDEX(Modelo!$A$9:$D$89,MATCH(DataBase!$J3335,Modelo!$A$9:$A$89,0),MATCH(DataBase!M$1,Modelo!$A$9:$D$9,0))</f>
        <v>Pilar 3</v>
      </c>
      <c r="N3335" s="115" t="str">
        <f>INDEX(Modelo!$A$9:$D$89,MATCH(DataBase!$J3335,Modelo!$A$9:$A$89,0),MATCH(DataBase!N$1,Modelo!$A$9:$D$9,0))</f>
        <v>negativo</v>
      </c>
      <c r="O3335" s="115">
        <f t="array" ref="O3335">IF(N3335="negativo",INDEX($AD$3:$AG$51,MATCH(1,($B3335=$AD$3:$AD$51)*($J3335=$AE$3:$AE$51),0),3),IF(N3335="positivo",INDEX($AD$55:$AG$109,MATCH(1,($B3335=$AD$55:$AD$109)*($J3335=$AE$55:$AE$109),0),3)))</f>
        <v>1342695.52</v>
      </c>
      <c r="P3335" s="115">
        <f t="array" ref="P3335">IF(N3335="negativo",INDEX($AD$3:$AG$51,MATCH(1,($B3335=$AD$3:$AD$51)*($J3335=$AE$3:$AE$51),0),4),IF(N3335="positivo",INDEX($AD$55:$AG$109,MATCH(1,($B3335=$AD$55:$AD$109)*($J3335=$AE$55:$AE$109),0),4)))</f>
        <v>169023.3</v>
      </c>
      <c r="Q3335" s="115" t="str">
        <f>VLOOKUP(M3335,Modelo!$A$2:$C$7,2,0)</f>
        <v>Gestión de Recursos Naturales y Circularidad</v>
      </c>
      <c r="R3335" s="118">
        <f t="array" ref="R3335">INDEX(Modelo!$F$1:$H$37,MATCH(1,(DataBase!Q3335=Modelo!$G$1:$G$37)*(DataBase!B3335=Modelo!$F$1:$F$37),0),3)</f>
        <v>0.14285714285714285</v>
      </c>
      <c r="S3335" s="115">
        <f t="shared" si="106"/>
        <v>100</v>
      </c>
      <c r="T3335" s="115">
        <f t="shared" si="107"/>
        <v>14.285714285714285</v>
      </c>
    </row>
    <row r="3336" spans="1:20" x14ac:dyDescent="0.3">
      <c r="A3336" s="115" t="s">
        <v>326</v>
      </c>
      <c r="B3336" s="115" t="s">
        <v>313</v>
      </c>
      <c r="C3336" s="115" t="s">
        <v>103</v>
      </c>
      <c r="D3336" s="115" t="s">
        <v>87</v>
      </c>
      <c r="E3336" s="115" t="s">
        <v>86</v>
      </c>
      <c r="F3336" s="115" t="s">
        <v>86</v>
      </c>
      <c r="G3336" s="115">
        <v>1938</v>
      </c>
      <c r="H3336" s="115" t="s">
        <v>125</v>
      </c>
      <c r="I3336" s="115">
        <v>11.88773162</v>
      </c>
      <c r="J3336" s="115" t="s">
        <v>39</v>
      </c>
      <c r="K3336" s="115" t="str">
        <f>INDEX(DatosProcesados!$A$1:$BF$101,MATCH(DataBase!A3336,DatosProcesados!$A$1:$A$101,0),MATCH(DataBase!J3336,DatosProcesados!$A$1:$BF$1,0))</f>
        <v xml:space="preserve">No informa </v>
      </c>
      <c r="L3336" s="115" t="str">
        <f>INDEX(Modelo!$A$9:$D$89,MATCH(DataBase!$J3336,Modelo!$A$9:$A$89,0),MATCH(DataBase!L$1,Modelo!$A$9:$D$9,0))</f>
        <v>Impacto ambiental</v>
      </c>
      <c r="M3336" s="115" t="str">
        <f>INDEX(Modelo!$A$9:$D$89,MATCH(DataBase!$J3336,Modelo!$A$9:$A$89,0),MATCH(DataBase!M$1,Modelo!$A$9:$D$9,0))</f>
        <v>Pilar 3</v>
      </c>
      <c r="N3336" s="115" t="str">
        <f>INDEX(Modelo!$A$9:$D$89,MATCH(DataBase!$J3336,Modelo!$A$9:$A$89,0),MATCH(DataBase!N$1,Modelo!$A$9:$D$9,0))</f>
        <v>negativo</v>
      </c>
      <c r="O3336" s="115">
        <f t="array" ref="O3336">IF(N3336="negativo",INDEX($AD$3:$AG$51,MATCH(1,($B3336=$AD$3:$AD$51)*($J3336=$AE$3:$AE$51),0),3),IF(N3336="positivo",INDEX($AD$55:$AG$109,MATCH(1,($B3336=$AD$55:$AD$109)*($J3336=$AE$55:$AE$109),0),3)))</f>
        <v>52671</v>
      </c>
      <c r="P3336" s="115">
        <f t="array" ref="P3336">IF(N3336="negativo",INDEX($AD$3:$AG$51,MATCH(1,($B3336=$AD$3:$AD$51)*($J3336=$AE$3:$AE$51),0),4),IF(N3336="positivo",INDEX($AD$55:$AG$109,MATCH(1,($B3336=$AD$55:$AD$109)*($J3336=$AE$55:$AE$109),0),4)))</f>
        <v>141.41999999999999</v>
      </c>
      <c r="Q3336" s="115" t="str">
        <f>VLOOKUP(M3336,Modelo!$A$2:$C$7,2,0)</f>
        <v>Gestión de Recursos Naturales y Circularidad</v>
      </c>
      <c r="R3336" s="118">
        <f t="array" ref="R3336">INDEX(Modelo!$F$1:$H$37,MATCH(1,(DataBase!Q3336=Modelo!$G$1:$G$37)*(DataBase!B3336=Modelo!$F$1:$F$37),0),3)</f>
        <v>5.8823529411764705E-2</v>
      </c>
      <c r="S3336" s="115">
        <f t="shared" si="106"/>
        <v>0</v>
      </c>
      <c r="T3336" s="115">
        <f t="shared" si="107"/>
        <v>0</v>
      </c>
    </row>
    <row r="3337" spans="1:20" x14ac:dyDescent="0.3">
      <c r="A3337" s="115" t="s">
        <v>339</v>
      </c>
      <c r="B3337" s="115" t="s">
        <v>313</v>
      </c>
      <c r="C3337" s="115" t="s">
        <v>103</v>
      </c>
      <c r="D3337" s="115" t="s">
        <v>86</v>
      </c>
      <c r="E3337" s="115" t="s">
        <v>86</v>
      </c>
      <c r="F3337" s="115" t="s">
        <v>87</v>
      </c>
      <c r="G3337" s="115">
        <v>1984</v>
      </c>
      <c r="H3337" s="115" t="s">
        <v>177</v>
      </c>
      <c r="I3337" s="115">
        <v>5.5116464790000004</v>
      </c>
      <c r="J3337" s="115" t="s">
        <v>39</v>
      </c>
      <c r="K3337" s="115">
        <f>INDEX(DatosProcesados!$A$1:$BF$101,MATCH(DataBase!A3337,DatosProcesados!$A$1:$A$101,0),MATCH(DataBase!J3337,DatosProcesados!$A$1:$BF$1,0))</f>
        <v>1547.19</v>
      </c>
      <c r="L3337" s="115" t="str">
        <f>INDEX(Modelo!$A$9:$D$89,MATCH(DataBase!$J3337,Modelo!$A$9:$A$89,0),MATCH(DataBase!L$1,Modelo!$A$9:$D$9,0))</f>
        <v>Impacto ambiental</v>
      </c>
      <c r="M3337" s="115" t="str">
        <f>INDEX(Modelo!$A$9:$D$89,MATCH(DataBase!$J3337,Modelo!$A$9:$A$89,0),MATCH(DataBase!M$1,Modelo!$A$9:$D$9,0))</f>
        <v>Pilar 3</v>
      </c>
      <c r="N3337" s="115" t="str">
        <f>INDEX(Modelo!$A$9:$D$89,MATCH(DataBase!$J3337,Modelo!$A$9:$A$89,0),MATCH(DataBase!N$1,Modelo!$A$9:$D$9,0))</f>
        <v>negativo</v>
      </c>
      <c r="O3337" s="115">
        <f t="array" ref="O3337">IF(N3337="negativo",INDEX($AD$3:$AG$51,MATCH(1,($B3337=$AD$3:$AD$51)*($J3337=$AE$3:$AE$51),0),3),IF(N3337="positivo",INDEX($AD$55:$AG$109,MATCH(1,($B3337=$AD$55:$AD$109)*($J3337=$AE$55:$AE$109),0),3)))</f>
        <v>52671</v>
      </c>
      <c r="P3337" s="115">
        <f t="array" ref="P3337">IF(N3337="negativo",INDEX($AD$3:$AG$51,MATCH(1,($B3337=$AD$3:$AD$51)*($J3337=$AE$3:$AE$51),0),4),IF(N3337="positivo",INDEX($AD$55:$AG$109,MATCH(1,($B3337=$AD$55:$AD$109)*($J3337=$AE$55:$AE$109),0),4)))</f>
        <v>141.41999999999999</v>
      </c>
      <c r="Q3337" s="115" t="str">
        <f>VLOOKUP(M3337,Modelo!$A$2:$C$7,2,0)</f>
        <v>Gestión de Recursos Naturales y Circularidad</v>
      </c>
      <c r="R3337" s="118">
        <f t="array" ref="R3337">INDEX(Modelo!$F$1:$H$37,MATCH(1,(DataBase!Q3337=Modelo!$G$1:$G$37)*(DataBase!B3337=Modelo!$F$1:$F$37),0),3)</f>
        <v>5.8823529411764705E-2</v>
      </c>
      <c r="S3337" s="115">
        <f t="shared" si="106"/>
        <v>97.323850676133333</v>
      </c>
      <c r="T3337" s="115">
        <f t="shared" si="107"/>
        <v>5.7249323927137254</v>
      </c>
    </row>
    <row r="3338" spans="1:20" x14ac:dyDescent="0.3">
      <c r="A3338" s="115" t="s">
        <v>317</v>
      </c>
      <c r="B3338" s="115" t="s">
        <v>313</v>
      </c>
      <c r="C3338" s="115" t="s">
        <v>103</v>
      </c>
      <c r="D3338" s="115" t="s">
        <v>87</v>
      </c>
      <c r="E3338" s="115" t="s">
        <v>86</v>
      </c>
      <c r="F3338" s="115" t="s">
        <v>86</v>
      </c>
      <c r="G3338" s="115">
        <v>2009</v>
      </c>
      <c r="H3338" s="115" t="s">
        <v>125</v>
      </c>
      <c r="I3338" s="115">
        <v>19.439396106</v>
      </c>
      <c r="J3338" s="115" t="s">
        <v>39</v>
      </c>
      <c r="K3338" s="115">
        <f>INDEX(DatosProcesados!$A$1:$BF$101,MATCH(DataBase!A3338,DatosProcesados!$A$1:$A$101,0),MATCH(DataBase!J3338,DatosProcesados!$A$1:$BF$1,0))</f>
        <v>35769</v>
      </c>
      <c r="L3338" s="115" t="str">
        <f>INDEX(Modelo!$A$9:$D$89,MATCH(DataBase!$J3338,Modelo!$A$9:$A$89,0),MATCH(DataBase!L$1,Modelo!$A$9:$D$9,0))</f>
        <v>Impacto ambiental</v>
      </c>
      <c r="M3338" s="115" t="str">
        <f>INDEX(Modelo!$A$9:$D$89,MATCH(DataBase!$J3338,Modelo!$A$9:$A$89,0),MATCH(DataBase!M$1,Modelo!$A$9:$D$9,0))</f>
        <v>Pilar 3</v>
      </c>
      <c r="N3338" s="115" t="str">
        <f>INDEX(Modelo!$A$9:$D$89,MATCH(DataBase!$J3338,Modelo!$A$9:$A$89,0),MATCH(DataBase!N$1,Modelo!$A$9:$D$9,0))</f>
        <v>negativo</v>
      </c>
      <c r="O3338" s="115">
        <f t="array" ref="O3338">IF(N3338="negativo",INDEX($AD$3:$AG$51,MATCH(1,($B3338=$AD$3:$AD$51)*($J3338=$AE$3:$AE$51),0),3),IF(N3338="positivo",INDEX($AD$55:$AG$109,MATCH(1,($B3338=$AD$55:$AD$109)*($J3338=$AE$55:$AE$109),0),3)))</f>
        <v>52671</v>
      </c>
      <c r="P3338" s="115">
        <f t="array" ref="P3338">IF(N3338="negativo",INDEX($AD$3:$AG$51,MATCH(1,($B3338=$AD$3:$AD$51)*($J3338=$AE$3:$AE$51),0),4),IF(N3338="positivo",INDEX($AD$55:$AG$109,MATCH(1,($B3338=$AD$55:$AD$109)*($J3338=$AE$55:$AE$109),0),4)))</f>
        <v>141.41999999999999</v>
      </c>
      <c r="Q3338" s="115" t="str">
        <f>VLOOKUP(M3338,Modelo!$A$2:$C$7,2,0)</f>
        <v>Gestión de Recursos Naturales y Circularidad</v>
      </c>
      <c r="R3338" s="118">
        <f t="array" ref="R3338">INDEX(Modelo!$F$1:$H$37,MATCH(1,(DataBase!Q3338=Modelo!$G$1:$G$37)*(DataBase!B3338=Modelo!$F$1:$F$37),0),3)</f>
        <v>5.8823529411764705E-2</v>
      </c>
      <c r="S3338" s="115">
        <f t="shared" si="106"/>
        <v>32.176156748254982</v>
      </c>
      <c r="T3338" s="115">
        <f t="shared" si="107"/>
        <v>1.8927151028385283</v>
      </c>
    </row>
    <row r="3339" spans="1:20" x14ac:dyDescent="0.3">
      <c r="A3339" s="115" t="s">
        <v>211</v>
      </c>
      <c r="B3339" s="115" t="s">
        <v>84</v>
      </c>
      <c r="C3339" s="115" t="s">
        <v>103</v>
      </c>
      <c r="D3339" s="115" t="s">
        <v>86</v>
      </c>
      <c r="E3339" s="115" t="s">
        <v>87</v>
      </c>
      <c r="F3339" s="115" t="s">
        <v>86</v>
      </c>
      <c r="G3339" s="115">
        <v>1972</v>
      </c>
      <c r="H3339" s="115" t="s">
        <v>125</v>
      </c>
      <c r="I3339" s="115">
        <v>0</v>
      </c>
      <c r="J3339" s="115" t="s">
        <v>39</v>
      </c>
      <c r="K3339" s="115">
        <f>INDEX(DatosProcesados!$A$1:$BF$101,MATCH(DataBase!A3339,DatosProcesados!$A$1:$A$101,0),MATCH(DataBase!J3339,DatosProcesados!$A$1:$BF$1,0))</f>
        <v>771</v>
      </c>
      <c r="L3339" s="115" t="str">
        <f>INDEX(Modelo!$A$9:$D$89,MATCH(DataBase!$J3339,Modelo!$A$9:$A$89,0),MATCH(DataBase!L$1,Modelo!$A$9:$D$9,0))</f>
        <v>Impacto ambiental</v>
      </c>
      <c r="M3339" s="115" t="str">
        <f>INDEX(Modelo!$A$9:$D$89,MATCH(DataBase!$J3339,Modelo!$A$9:$A$89,0),MATCH(DataBase!M$1,Modelo!$A$9:$D$9,0))</f>
        <v>Pilar 3</v>
      </c>
      <c r="N3339" s="115" t="str">
        <f>INDEX(Modelo!$A$9:$D$89,MATCH(DataBase!$J3339,Modelo!$A$9:$A$89,0),MATCH(DataBase!N$1,Modelo!$A$9:$D$9,0))</f>
        <v>negativo</v>
      </c>
      <c r="O3339" s="115">
        <f t="array" ref="O3339">IF(N3339="negativo",INDEX($AD$3:$AG$51,MATCH(1,($B3339=$AD$3:$AD$51)*($J3339=$AE$3:$AE$51),0),3),IF(N3339="positivo",INDEX($AD$55:$AG$109,MATCH(1,($B3339=$AD$55:$AD$109)*($J3339=$AE$55:$AE$109),0),3)))</f>
        <v>22770079</v>
      </c>
      <c r="P3339" s="115">
        <f t="array" ref="P3339">IF(N3339="negativo",INDEX($AD$3:$AG$51,MATCH(1,($B3339=$AD$3:$AD$51)*($J3339=$AE$3:$AE$51),0),4),IF(N3339="positivo",INDEX($AD$55:$AG$109,MATCH(1,($B3339=$AD$55:$AD$109)*($J3339=$AE$55:$AE$109),0),4)))</f>
        <v>73.567999999999998</v>
      </c>
      <c r="Q3339" s="115" t="str">
        <f>VLOOKUP(M3339,Modelo!$A$2:$C$7,2,0)</f>
        <v>Gestión de Recursos Naturales y Circularidad</v>
      </c>
      <c r="R3339" s="118">
        <f t="array" ref="R3339">INDEX(Modelo!$F$1:$H$37,MATCH(1,(DataBase!Q3339=Modelo!$G$1:$G$37)*(DataBase!B3339=Modelo!$F$1:$F$37),0),3)</f>
        <v>5.8823529411764705E-2</v>
      </c>
      <c r="S3339" s="115">
        <f t="shared" si="106"/>
        <v>99.996937058262532</v>
      </c>
      <c r="T3339" s="115">
        <f t="shared" si="107"/>
        <v>5.8821727681330902</v>
      </c>
    </row>
    <row r="3340" spans="1:20" x14ac:dyDescent="0.3">
      <c r="A3340" s="115" t="s">
        <v>351</v>
      </c>
      <c r="B3340" s="115" t="s">
        <v>313</v>
      </c>
      <c r="C3340" s="115" t="s">
        <v>103</v>
      </c>
      <c r="D3340" s="115" t="s">
        <v>87</v>
      </c>
      <c r="E3340" s="115" t="s">
        <v>86</v>
      </c>
      <c r="F3340" s="115" t="s">
        <v>86</v>
      </c>
      <c r="G3340" s="115">
        <v>1997</v>
      </c>
      <c r="H3340" s="115" t="s">
        <v>125</v>
      </c>
      <c r="I3340" s="115">
        <v>3.874476933</v>
      </c>
      <c r="J3340" s="115" t="s">
        <v>39</v>
      </c>
      <c r="K3340" s="115" t="str">
        <f>INDEX(DatosProcesados!$A$1:$BF$101,MATCH(DataBase!A3340,DatosProcesados!$A$1:$A$101,0),MATCH(DataBase!J3340,DatosProcesados!$A$1:$BF$1,0))</f>
        <v xml:space="preserve">No informa </v>
      </c>
      <c r="L3340" s="115" t="str">
        <f>INDEX(Modelo!$A$9:$D$89,MATCH(DataBase!$J3340,Modelo!$A$9:$A$89,0),MATCH(DataBase!L$1,Modelo!$A$9:$D$9,0))</f>
        <v>Impacto ambiental</v>
      </c>
      <c r="M3340" s="115" t="str">
        <f>INDEX(Modelo!$A$9:$D$89,MATCH(DataBase!$J3340,Modelo!$A$9:$A$89,0),MATCH(DataBase!M$1,Modelo!$A$9:$D$9,0))</f>
        <v>Pilar 3</v>
      </c>
      <c r="N3340" s="115" t="str">
        <f>INDEX(Modelo!$A$9:$D$89,MATCH(DataBase!$J3340,Modelo!$A$9:$A$89,0),MATCH(DataBase!N$1,Modelo!$A$9:$D$9,0))</f>
        <v>negativo</v>
      </c>
      <c r="O3340" s="115">
        <f t="array" ref="O3340">IF(N3340="negativo",INDEX($AD$3:$AG$51,MATCH(1,($B3340=$AD$3:$AD$51)*($J3340=$AE$3:$AE$51),0),3),IF(N3340="positivo",INDEX($AD$55:$AG$109,MATCH(1,($B3340=$AD$55:$AD$109)*($J3340=$AE$55:$AE$109),0),3)))</f>
        <v>52671</v>
      </c>
      <c r="P3340" s="115">
        <f t="array" ref="P3340">IF(N3340="negativo",INDEX($AD$3:$AG$51,MATCH(1,($B3340=$AD$3:$AD$51)*($J3340=$AE$3:$AE$51),0),4),IF(N3340="positivo",INDEX($AD$55:$AG$109,MATCH(1,($B3340=$AD$55:$AD$109)*($J3340=$AE$55:$AE$109),0),4)))</f>
        <v>141.41999999999999</v>
      </c>
      <c r="Q3340" s="115" t="str">
        <f>VLOOKUP(M3340,Modelo!$A$2:$C$7,2,0)</f>
        <v>Gestión de Recursos Naturales y Circularidad</v>
      </c>
      <c r="R3340" s="118">
        <f t="array" ref="R3340">INDEX(Modelo!$F$1:$H$37,MATCH(1,(DataBase!Q3340=Modelo!$G$1:$G$37)*(DataBase!B3340=Modelo!$F$1:$F$37),0),3)</f>
        <v>5.8823529411764705E-2</v>
      </c>
      <c r="S3340" s="115">
        <f t="shared" si="106"/>
        <v>0</v>
      </c>
      <c r="T3340" s="115">
        <f t="shared" si="107"/>
        <v>0</v>
      </c>
    </row>
    <row r="3341" spans="1:20" x14ac:dyDescent="0.3">
      <c r="A3341" s="115" t="s">
        <v>411</v>
      </c>
      <c r="B3341" s="115" t="s">
        <v>407</v>
      </c>
      <c r="C3341" s="115" t="s">
        <v>103</v>
      </c>
      <c r="D3341" s="115" t="s">
        <v>87</v>
      </c>
      <c r="E3341" s="115" t="s">
        <v>86</v>
      </c>
      <c r="F3341" s="115" t="s">
        <v>87</v>
      </c>
      <c r="G3341" s="115">
        <v>1935</v>
      </c>
      <c r="H3341" s="115" t="s">
        <v>244</v>
      </c>
      <c r="I3341" s="115">
        <v>11.495989482000001</v>
      </c>
      <c r="J3341" s="115" t="s">
        <v>39</v>
      </c>
      <c r="K3341" s="115">
        <f>INDEX(DatosProcesados!$A$1:$BF$101,MATCH(DataBase!A3341,DatosProcesados!$A$1:$A$101,0),MATCH(DataBase!J3341,DatosProcesados!$A$1:$BF$1,0))</f>
        <v>30581</v>
      </c>
      <c r="L3341" s="115" t="str">
        <f>INDEX(Modelo!$A$9:$D$89,MATCH(DataBase!$J3341,Modelo!$A$9:$A$89,0),MATCH(DataBase!L$1,Modelo!$A$9:$D$9,0))</f>
        <v>Impacto ambiental</v>
      </c>
      <c r="M3341" s="115" t="str">
        <f>INDEX(Modelo!$A$9:$D$89,MATCH(DataBase!$J3341,Modelo!$A$9:$A$89,0),MATCH(DataBase!M$1,Modelo!$A$9:$D$9,0))</f>
        <v>Pilar 3</v>
      </c>
      <c r="N3341" s="115" t="str">
        <f>INDEX(Modelo!$A$9:$D$89,MATCH(DataBase!$J3341,Modelo!$A$9:$A$89,0),MATCH(DataBase!N$1,Modelo!$A$9:$D$9,0))</f>
        <v>negativo</v>
      </c>
      <c r="O3341" s="115">
        <f t="array" ref="O3341">IF(N3341="negativo",INDEX($AD$3:$AG$51,MATCH(1,($B3341=$AD$3:$AD$51)*($J3341=$AE$3:$AE$51),0),3),IF(N3341="positivo",INDEX($AD$55:$AG$109,MATCH(1,($B3341=$AD$55:$AD$109)*($J3341=$AE$55:$AE$109),0),3)))</f>
        <v>563060</v>
      </c>
      <c r="P3341" s="115">
        <f t="array" ref="P3341">IF(N3341="negativo",INDEX($AD$3:$AG$51,MATCH(1,($B3341=$AD$3:$AD$51)*($J3341=$AE$3:$AE$51),0),4),IF(N3341="positivo",INDEX($AD$55:$AG$109,MATCH(1,($B3341=$AD$55:$AD$109)*($J3341=$AE$55:$AE$109),0),4)))</f>
        <v>1078.25</v>
      </c>
      <c r="Q3341" s="115" t="str">
        <f>VLOOKUP(M3341,Modelo!$A$2:$C$7,2,0)</f>
        <v>Gestión de Recursos Naturales y Circularidad</v>
      </c>
      <c r="R3341" s="118">
        <f t="array" ref="R3341">INDEX(Modelo!$F$1:$H$37,MATCH(1,(DataBase!Q3341=Modelo!$G$1:$G$37)*(DataBase!B3341=Modelo!$F$1:$F$37),0),3)</f>
        <v>0.19230769230769232</v>
      </c>
      <c r="S3341" s="115">
        <f t="shared" si="106"/>
        <v>94.750229878461354</v>
      </c>
      <c r="T3341" s="115">
        <f t="shared" si="107"/>
        <v>18.22119805355026</v>
      </c>
    </row>
    <row r="3342" spans="1:20" x14ac:dyDescent="0.3">
      <c r="A3342" s="115" t="s">
        <v>406</v>
      </c>
      <c r="B3342" s="115" t="s">
        <v>407</v>
      </c>
      <c r="C3342" s="115" t="s">
        <v>97</v>
      </c>
      <c r="D3342" s="115" t="s">
        <v>86</v>
      </c>
      <c r="E3342" s="115" t="s">
        <v>87</v>
      </c>
      <c r="F3342" s="115" t="s">
        <v>87</v>
      </c>
      <c r="G3342" s="115">
        <v>1951</v>
      </c>
      <c r="H3342" s="115" t="s">
        <v>125</v>
      </c>
      <c r="I3342" s="115">
        <v>113.923310323</v>
      </c>
      <c r="J3342" s="115" t="s">
        <v>39</v>
      </c>
      <c r="K3342" s="115">
        <f>INDEX(DatosProcesados!$A$1:$BF$101,MATCH(DataBase!A3342,DatosProcesados!$A$1:$A$101,0),MATCH(DataBase!J3342,DatosProcesados!$A$1:$BF$1,0))</f>
        <v>563060</v>
      </c>
      <c r="L3342" s="115" t="str">
        <f>INDEX(Modelo!$A$9:$D$89,MATCH(DataBase!$J3342,Modelo!$A$9:$A$89,0),MATCH(DataBase!L$1,Modelo!$A$9:$D$9,0))</f>
        <v>Impacto ambiental</v>
      </c>
      <c r="M3342" s="115" t="str">
        <f>INDEX(Modelo!$A$9:$D$89,MATCH(DataBase!$J3342,Modelo!$A$9:$A$89,0),MATCH(DataBase!M$1,Modelo!$A$9:$D$9,0))</f>
        <v>Pilar 3</v>
      </c>
      <c r="N3342" s="115" t="str">
        <f>INDEX(Modelo!$A$9:$D$89,MATCH(DataBase!$J3342,Modelo!$A$9:$A$89,0),MATCH(DataBase!N$1,Modelo!$A$9:$D$9,0))</f>
        <v>negativo</v>
      </c>
      <c r="O3342" s="115">
        <f t="array" ref="O3342">IF(N3342="negativo",INDEX($AD$3:$AG$51,MATCH(1,($B3342=$AD$3:$AD$51)*($J3342=$AE$3:$AE$51),0),3),IF(N3342="positivo",INDEX($AD$55:$AG$109,MATCH(1,($B3342=$AD$55:$AD$109)*($J3342=$AE$55:$AE$109),0),3)))</f>
        <v>563060</v>
      </c>
      <c r="P3342" s="115">
        <f t="array" ref="P3342">IF(N3342="negativo",INDEX($AD$3:$AG$51,MATCH(1,($B3342=$AD$3:$AD$51)*($J3342=$AE$3:$AE$51),0),4),IF(N3342="positivo",INDEX($AD$55:$AG$109,MATCH(1,($B3342=$AD$55:$AD$109)*($J3342=$AE$55:$AE$109),0),4)))</f>
        <v>1078.25</v>
      </c>
      <c r="Q3342" s="115" t="str">
        <f>VLOOKUP(M3342,Modelo!$A$2:$C$7,2,0)</f>
        <v>Gestión de Recursos Naturales y Circularidad</v>
      </c>
      <c r="R3342" s="118">
        <f t="array" ref="R3342">INDEX(Modelo!$F$1:$H$37,MATCH(1,(DataBase!Q3342=Modelo!$G$1:$G$37)*(DataBase!B3342=Modelo!$F$1:$F$37),0),3)</f>
        <v>0.19230769230769232</v>
      </c>
      <c r="S3342" s="115">
        <f t="shared" si="106"/>
        <v>0</v>
      </c>
      <c r="T3342" s="115">
        <f t="shared" si="107"/>
        <v>0</v>
      </c>
    </row>
    <row r="3343" spans="1:20" x14ac:dyDescent="0.3">
      <c r="A3343" s="115" t="s">
        <v>96</v>
      </c>
      <c r="B3343" s="115" t="s">
        <v>84</v>
      </c>
      <c r="C3343" s="115" t="s">
        <v>97</v>
      </c>
      <c r="D3343" s="115" t="s">
        <v>86</v>
      </c>
      <c r="E3343" s="115" t="s">
        <v>86</v>
      </c>
      <c r="F3343" s="115" t="s">
        <v>87</v>
      </c>
      <c r="G3343" s="115">
        <v>1997</v>
      </c>
      <c r="H3343" s="115" t="s">
        <v>125</v>
      </c>
      <c r="I3343" s="115">
        <v>15.780332546</v>
      </c>
      <c r="J3343" s="115" t="s">
        <v>39</v>
      </c>
      <c r="K3343" s="115">
        <f>INDEX(DatosProcesados!$A$1:$BF$101,MATCH(DataBase!A3343,DatosProcesados!$A$1:$A$101,0),MATCH(DataBase!J3343,DatosProcesados!$A$1:$BF$1,0))</f>
        <v>73.567999999999998</v>
      </c>
      <c r="L3343" s="115" t="str">
        <f>INDEX(Modelo!$A$9:$D$89,MATCH(DataBase!$J3343,Modelo!$A$9:$A$89,0),MATCH(DataBase!L$1,Modelo!$A$9:$D$9,0))</f>
        <v>Impacto ambiental</v>
      </c>
      <c r="M3343" s="115" t="str">
        <f>INDEX(Modelo!$A$9:$D$89,MATCH(DataBase!$J3343,Modelo!$A$9:$A$89,0),MATCH(DataBase!M$1,Modelo!$A$9:$D$9,0))</f>
        <v>Pilar 3</v>
      </c>
      <c r="N3343" s="115" t="str">
        <f>INDEX(Modelo!$A$9:$D$89,MATCH(DataBase!$J3343,Modelo!$A$9:$A$89,0),MATCH(DataBase!N$1,Modelo!$A$9:$D$9,0))</f>
        <v>negativo</v>
      </c>
      <c r="O3343" s="115">
        <f t="array" ref="O3343">IF(N3343="negativo",INDEX($AD$3:$AG$51,MATCH(1,($B3343=$AD$3:$AD$51)*($J3343=$AE$3:$AE$51),0),3),IF(N3343="positivo",INDEX($AD$55:$AG$109,MATCH(1,($B3343=$AD$55:$AD$109)*($J3343=$AE$55:$AE$109),0),3)))</f>
        <v>22770079</v>
      </c>
      <c r="P3343" s="115">
        <f t="array" ref="P3343">IF(N3343="negativo",INDEX($AD$3:$AG$51,MATCH(1,($B3343=$AD$3:$AD$51)*($J3343=$AE$3:$AE$51),0),4),IF(N3343="positivo",INDEX($AD$55:$AG$109,MATCH(1,($B3343=$AD$55:$AD$109)*($J3343=$AE$55:$AE$109),0),4)))</f>
        <v>73.567999999999998</v>
      </c>
      <c r="Q3343" s="115" t="str">
        <f>VLOOKUP(M3343,Modelo!$A$2:$C$7,2,0)</f>
        <v>Gestión de Recursos Naturales y Circularidad</v>
      </c>
      <c r="R3343" s="118">
        <f t="array" ref="R3343">INDEX(Modelo!$F$1:$H$37,MATCH(1,(DataBase!Q3343=Modelo!$G$1:$G$37)*(DataBase!B3343=Modelo!$F$1:$F$37),0),3)</f>
        <v>5.8823529411764705E-2</v>
      </c>
      <c r="S3343" s="115">
        <f t="shared" si="106"/>
        <v>100</v>
      </c>
      <c r="T3343" s="115">
        <f t="shared" si="107"/>
        <v>5.8823529411764701</v>
      </c>
    </row>
    <row r="3344" spans="1:20" x14ac:dyDescent="0.3">
      <c r="A3344" s="115" t="s">
        <v>83</v>
      </c>
      <c r="B3344" s="115" t="s">
        <v>84</v>
      </c>
      <c r="C3344" s="115" t="s">
        <v>85</v>
      </c>
      <c r="D3344" s="115" t="s">
        <v>86</v>
      </c>
      <c r="E3344" s="115" t="s">
        <v>86</v>
      </c>
      <c r="F3344" s="115" t="s">
        <v>87</v>
      </c>
      <c r="G3344" s="115">
        <v>1955</v>
      </c>
      <c r="H3344" s="115" t="s">
        <v>125</v>
      </c>
      <c r="I3344" s="115">
        <v>20.574477179999999</v>
      </c>
      <c r="J3344" s="115" t="s">
        <v>39</v>
      </c>
      <c r="K3344" s="115" t="str">
        <f>INDEX(DatosProcesados!$A$1:$BF$101,MATCH(DataBase!A3344,DatosProcesados!$A$1:$A$101,0),MATCH(DataBase!J3344,DatosProcesados!$A$1:$BF$1,0))</f>
        <v xml:space="preserve">No informa </v>
      </c>
      <c r="L3344" s="115" t="str">
        <f>INDEX(Modelo!$A$9:$D$89,MATCH(DataBase!$J3344,Modelo!$A$9:$A$89,0),MATCH(DataBase!L$1,Modelo!$A$9:$D$9,0))</f>
        <v>Impacto ambiental</v>
      </c>
      <c r="M3344" s="115" t="str">
        <f>INDEX(Modelo!$A$9:$D$89,MATCH(DataBase!$J3344,Modelo!$A$9:$A$89,0),MATCH(DataBase!M$1,Modelo!$A$9:$D$9,0))</f>
        <v>Pilar 3</v>
      </c>
      <c r="N3344" s="115" t="str">
        <f>INDEX(Modelo!$A$9:$D$89,MATCH(DataBase!$J3344,Modelo!$A$9:$A$89,0),MATCH(DataBase!N$1,Modelo!$A$9:$D$9,0))</f>
        <v>negativo</v>
      </c>
      <c r="O3344" s="115">
        <f t="array" ref="O3344">IF(N3344="negativo",INDEX($AD$3:$AG$51,MATCH(1,($B3344=$AD$3:$AD$51)*($J3344=$AE$3:$AE$51),0),3),IF(N3344="positivo",INDEX($AD$55:$AG$109,MATCH(1,($B3344=$AD$55:$AD$109)*($J3344=$AE$55:$AE$109),0),3)))</f>
        <v>22770079</v>
      </c>
      <c r="P3344" s="115">
        <f t="array" ref="P3344">IF(N3344="negativo",INDEX($AD$3:$AG$51,MATCH(1,($B3344=$AD$3:$AD$51)*($J3344=$AE$3:$AE$51),0),4),IF(N3344="positivo",INDEX($AD$55:$AG$109,MATCH(1,($B3344=$AD$55:$AD$109)*($J3344=$AE$55:$AE$109),0),4)))</f>
        <v>73.567999999999998</v>
      </c>
      <c r="Q3344" s="115" t="str">
        <f>VLOOKUP(M3344,Modelo!$A$2:$C$7,2,0)</f>
        <v>Gestión de Recursos Naturales y Circularidad</v>
      </c>
      <c r="R3344" s="118">
        <f t="array" ref="R3344">INDEX(Modelo!$F$1:$H$37,MATCH(1,(DataBase!Q3344=Modelo!$G$1:$G$37)*(DataBase!B3344=Modelo!$F$1:$F$37),0),3)</f>
        <v>5.8823529411764705E-2</v>
      </c>
      <c r="S3344" s="115">
        <f t="shared" si="106"/>
        <v>0</v>
      </c>
      <c r="T3344" s="115">
        <f t="shared" si="107"/>
        <v>0</v>
      </c>
    </row>
    <row r="3345" spans="1:20" x14ac:dyDescent="0.3">
      <c r="A3345" s="115" t="s">
        <v>243</v>
      </c>
      <c r="B3345" s="115" t="s">
        <v>216</v>
      </c>
      <c r="C3345" s="115" t="s">
        <v>103</v>
      </c>
      <c r="D3345" s="115" t="s">
        <v>86</v>
      </c>
      <c r="E3345" s="115" t="s">
        <v>86</v>
      </c>
      <c r="F3345" s="115" t="s">
        <v>87</v>
      </c>
      <c r="G3345" s="115">
        <v>1985</v>
      </c>
      <c r="H3345" s="115" t="s">
        <v>244</v>
      </c>
      <c r="I3345" s="115">
        <v>2.6249202149999999</v>
      </c>
      <c r="J3345" s="115" t="s">
        <v>39</v>
      </c>
      <c r="K3345" s="115">
        <f>INDEX(DatosProcesados!$A$1:$BF$101,MATCH(DataBase!A3345,DatosProcesados!$A$1:$A$101,0),MATCH(DataBase!J3345,DatosProcesados!$A$1:$BF$1,0))</f>
        <v>15277</v>
      </c>
      <c r="L3345" s="115" t="str">
        <f>INDEX(Modelo!$A$9:$D$89,MATCH(DataBase!$J3345,Modelo!$A$9:$A$89,0),MATCH(DataBase!L$1,Modelo!$A$9:$D$9,0))</f>
        <v>Impacto ambiental</v>
      </c>
      <c r="M3345" s="115" t="str">
        <f>INDEX(Modelo!$A$9:$D$89,MATCH(DataBase!$J3345,Modelo!$A$9:$A$89,0),MATCH(DataBase!M$1,Modelo!$A$9:$D$9,0))</f>
        <v>Pilar 3</v>
      </c>
      <c r="N3345" s="115" t="str">
        <f>INDEX(Modelo!$A$9:$D$89,MATCH(DataBase!$J3345,Modelo!$A$9:$A$89,0),MATCH(DataBase!N$1,Modelo!$A$9:$D$9,0))</f>
        <v>negativo</v>
      </c>
      <c r="O3345" s="115">
        <f t="array" ref="O3345">IF(N3345="negativo",INDEX($AD$3:$AG$51,MATCH(1,($B3345=$AD$3:$AD$51)*($J3345=$AE$3:$AE$51),0),3),IF(N3345="positivo",INDEX($AD$55:$AG$109,MATCH(1,($B3345=$AD$55:$AD$109)*($J3345=$AE$55:$AE$109),0),3)))</f>
        <v>1463252</v>
      </c>
      <c r="P3345" s="115">
        <f t="array" ref="P3345">IF(N3345="negativo",INDEX($AD$3:$AG$51,MATCH(1,($B3345=$AD$3:$AD$51)*($J3345=$AE$3:$AE$51),0),4),IF(N3345="positivo",INDEX($AD$55:$AG$109,MATCH(1,($B3345=$AD$55:$AD$109)*($J3345=$AE$55:$AE$109),0),4)))</f>
        <v>1</v>
      </c>
      <c r="Q3345" s="115" t="str">
        <f>VLOOKUP(M3345,Modelo!$A$2:$C$7,2,0)</f>
        <v>Gestión de Recursos Naturales y Circularidad</v>
      </c>
      <c r="R3345" s="118">
        <f t="array" ref="R3345">INDEX(Modelo!$F$1:$H$37,MATCH(1,(DataBase!Q3345=Modelo!$G$1:$G$37)*(DataBase!B3345=Modelo!$F$1:$F$37),0),3)</f>
        <v>0.15789473684210525</v>
      </c>
      <c r="S3345" s="115">
        <f t="shared" si="106"/>
        <v>98.956023266001523</v>
      </c>
      <c r="T3345" s="115">
        <f t="shared" si="107"/>
        <v>15.624635252526556</v>
      </c>
    </row>
    <row r="3346" spans="1:20" x14ac:dyDescent="0.3">
      <c r="A3346" s="115" t="s">
        <v>263</v>
      </c>
      <c r="B3346" s="115" t="s">
        <v>216</v>
      </c>
      <c r="C3346" s="115" t="s">
        <v>97</v>
      </c>
      <c r="D3346" s="115" t="s">
        <v>86</v>
      </c>
      <c r="E3346" s="115" t="s">
        <v>86</v>
      </c>
      <c r="F3346" s="115" t="s">
        <v>86</v>
      </c>
      <c r="G3346" s="115">
        <v>1990</v>
      </c>
      <c r="H3346" s="115" t="s">
        <v>125</v>
      </c>
      <c r="I3346" s="115">
        <v>2.3114637089999999</v>
      </c>
      <c r="J3346" s="115" t="s">
        <v>39</v>
      </c>
      <c r="K3346" s="115">
        <f>INDEX(DatosProcesados!$A$1:$BF$101,MATCH(DataBase!A3346,DatosProcesados!$A$1:$A$101,0),MATCH(DataBase!J3346,DatosProcesados!$A$1:$BF$1,0))</f>
        <v>772.95</v>
      </c>
      <c r="L3346" s="115" t="str">
        <f>INDEX(Modelo!$A$9:$D$89,MATCH(DataBase!$J3346,Modelo!$A$9:$A$89,0),MATCH(DataBase!L$1,Modelo!$A$9:$D$9,0))</f>
        <v>Impacto ambiental</v>
      </c>
      <c r="M3346" s="115" t="str">
        <f>INDEX(Modelo!$A$9:$D$89,MATCH(DataBase!$J3346,Modelo!$A$9:$A$89,0),MATCH(DataBase!M$1,Modelo!$A$9:$D$9,0))</f>
        <v>Pilar 3</v>
      </c>
      <c r="N3346" s="115" t="str">
        <f>INDEX(Modelo!$A$9:$D$89,MATCH(DataBase!$J3346,Modelo!$A$9:$A$89,0),MATCH(DataBase!N$1,Modelo!$A$9:$D$9,0))</f>
        <v>negativo</v>
      </c>
      <c r="O3346" s="115">
        <f t="array" ref="O3346">IF(N3346="negativo",INDEX($AD$3:$AG$51,MATCH(1,($B3346=$AD$3:$AD$51)*($J3346=$AE$3:$AE$51),0),3),IF(N3346="positivo",INDEX($AD$55:$AG$109,MATCH(1,($B3346=$AD$55:$AD$109)*($J3346=$AE$55:$AE$109),0),3)))</f>
        <v>1463252</v>
      </c>
      <c r="P3346" s="115">
        <f t="array" ref="P3346">IF(N3346="negativo",INDEX($AD$3:$AG$51,MATCH(1,($B3346=$AD$3:$AD$51)*($J3346=$AE$3:$AE$51),0),4),IF(N3346="positivo",INDEX($AD$55:$AG$109,MATCH(1,($B3346=$AD$55:$AD$109)*($J3346=$AE$55:$AE$109),0),4)))</f>
        <v>1</v>
      </c>
      <c r="Q3346" s="115" t="str">
        <f>VLOOKUP(M3346,Modelo!$A$2:$C$7,2,0)</f>
        <v>Gestión de Recursos Naturales y Circularidad</v>
      </c>
      <c r="R3346" s="118">
        <f t="array" ref="R3346">INDEX(Modelo!$F$1:$H$37,MATCH(1,(DataBase!Q3346=Modelo!$G$1:$G$37)*(DataBase!B3346=Modelo!$F$1:$F$37),0),3)</f>
        <v>0.15789473684210525</v>
      </c>
      <c r="S3346" s="115">
        <f t="shared" si="106"/>
        <v>99.947244184353877</v>
      </c>
      <c r="T3346" s="115">
        <f t="shared" si="107"/>
        <v>15.781143818582191</v>
      </c>
    </row>
    <row r="3347" spans="1:20" x14ac:dyDescent="0.3">
      <c r="A3347" s="115" t="s">
        <v>321</v>
      </c>
      <c r="B3347" s="115" t="s">
        <v>313</v>
      </c>
      <c r="C3347" s="115" t="s">
        <v>103</v>
      </c>
      <c r="D3347" s="115" t="s">
        <v>86</v>
      </c>
      <c r="E3347" s="115" t="s">
        <v>86</v>
      </c>
      <c r="F3347" s="115" t="s">
        <v>87</v>
      </c>
      <c r="G3347" s="115">
        <v>1949</v>
      </c>
      <c r="H3347" s="115" t="s">
        <v>125</v>
      </c>
      <c r="I3347" s="115">
        <v>16.077688644999999</v>
      </c>
      <c r="J3347" s="115" t="s">
        <v>39</v>
      </c>
      <c r="K3347" s="115">
        <f>INDEX(DatosProcesados!$A$1:$BF$101,MATCH(DataBase!A3347,DatosProcesados!$A$1:$A$101,0),MATCH(DataBase!J3347,DatosProcesados!$A$1:$BF$1,0))</f>
        <v>52671</v>
      </c>
      <c r="L3347" s="115" t="str">
        <f>INDEX(Modelo!$A$9:$D$89,MATCH(DataBase!$J3347,Modelo!$A$9:$A$89,0),MATCH(DataBase!L$1,Modelo!$A$9:$D$9,0))</f>
        <v>Impacto ambiental</v>
      </c>
      <c r="M3347" s="115" t="str">
        <f>INDEX(Modelo!$A$9:$D$89,MATCH(DataBase!$J3347,Modelo!$A$9:$A$89,0),MATCH(DataBase!M$1,Modelo!$A$9:$D$9,0))</f>
        <v>Pilar 3</v>
      </c>
      <c r="N3347" s="115" t="str">
        <f>INDEX(Modelo!$A$9:$D$89,MATCH(DataBase!$J3347,Modelo!$A$9:$A$89,0),MATCH(DataBase!N$1,Modelo!$A$9:$D$9,0))</f>
        <v>negativo</v>
      </c>
      <c r="O3347" s="115">
        <f t="array" ref="O3347">IF(N3347="negativo",INDEX($AD$3:$AG$51,MATCH(1,($B3347=$AD$3:$AD$51)*($J3347=$AE$3:$AE$51),0),3),IF(N3347="positivo",INDEX($AD$55:$AG$109,MATCH(1,($B3347=$AD$55:$AD$109)*($J3347=$AE$55:$AE$109),0),3)))</f>
        <v>52671</v>
      </c>
      <c r="P3347" s="115">
        <f t="array" ref="P3347">IF(N3347="negativo",INDEX($AD$3:$AG$51,MATCH(1,($B3347=$AD$3:$AD$51)*($J3347=$AE$3:$AE$51),0),4),IF(N3347="positivo",INDEX($AD$55:$AG$109,MATCH(1,($B3347=$AD$55:$AD$109)*($J3347=$AE$55:$AE$109),0),4)))</f>
        <v>141.41999999999999</v>
      </c>
      <c r="Q3347" s="115" t="str">
        <f>VLOOKUP(M3347,Modelo!$A$2:$C$7,2,0)</f>
        <v>Gestión de Recursos Naturales y Circularidad</v>
      </c>
      <c r="R3347" s="118">
        <f t="array" ref="R3347">INDEX(Modelo!$F$1:$H$37,MATCH(1,(DataBase!Q3347=Modelo!$G$1:$G$37)*(DataBase!B3347=Modelo!$F$1:$F$37),0),3)</f>
        <v>5.8823529411764705E-2</v>
      </c>
      <c r="S3347" s="115">
        <f t="shared" si="106"/>
        <v>0</v>
      </c>
      <c r="T3347" s="115">
        <f t="shared" si="107"/>
        <v>0</v>
      </c>
    </row>
    <row r="3348" spans="1:20" x14ac:dyDescent="0.3">
      <c r="A3348" s="115" t="s">
        <v>363</v>
      </c>
      <c r="B3348" s="115" t="s">
        <v>313</v>
      </c>
      <c r="C3348" s="115" t="s">
        <v>103</v>
      </c>
      <c r="D3348" s="115" t="s">
        <v>87</v>
      </c>
      <c r="E3348" s="115" t="s">
        <v>87</v>
      </c>
      <c r="F3348" s="115" t="s">
        <v>87</v>
      </c>
      <c r="G3348" s="115">
        <v>1889</v>
      </c>
      <c r="H3348" s="115" t="s">
        <v>177</v>
      </c>
      <c r="I3348" s="115">
        <v>2.3075606390000001</v>
      </c>
      <c r="J3348" s="115" t="s">
        <v>39</v>
      </c>
      <c r="K3348" s="115">
        <f>INDEX(DatosProcesados!$A$1:$BF$101,MATCH(DataBase!A3348,DatosProcesados!$A$1:$A$101,0),MATCH(DataBase!J3348,DatosProcesados!$A$1:$BF$1,0))</f>
        <v>2432</v>
      </c>
      <c r="L3348" s="115" t="str">
        <f>INDEX(Modelo!$A$9:$D$89,MATCH(DataBase!$J3348,Modelo!$A$9:$A$89,0),MATCH(DataBase!L$1,Modelo!$A$9:$D$9,0))</f>
        <v>Impacto ambiental</v>
      </c>
      <c r="M3348" s="115" t="str">
        <f>INDEX(Modelo!$A$9:$D$89,MATCH(DataBase!$J3348,Modelo!$A$9:$A$89,0),MATCH(DataBase!M$1,Modelo!$A$9:$D$9,0))</f>
        <v>Pilar 3</v>
      </c>
      <c r="N3348" s="115" t="str">
        <f>INDEX(Modelo!$A$9:$D$89,MATCH(DataBase!$J3348,Modelo!$A$9:$A$89,0),MATCH(DataBase!N$1,Modelo!$A$9:$D$9,0))</f>
        <v>negativo</v>
      </c>
      <c r="O3348" s="115">
        <f t="array" ref="O3348">IF(N3348="negativo",INDEX($AD$3:$AG$51,MATCH(1,($B3348=$AD$3:$AD$51)*($J3348=$AE$3:$AE$51),0),3),IF(N3348="positivo",INDEX($AD$55:$AG$109,MATCH(1,($B3348=$AD$55:$AD$109)*($J3348=$AE$55:$AE$109),0),3)))</f>
        <v>52671</v>
      </c>
      <c r="P3348" s="115">
        <f t="array" ref="P3348">IF(N3348="negativo",INDEX($AD$3:$AG$51,MATCH(1,($B3348=$AD$3:$AD$51)*($J3348=$AE$3:$AE$51),0),4),IF(N3348="positivo",INDEX($AD$55:$AG$109,MATCH(1,($B3348=$AD$55:$AD$109)*($J3348=$AE$55:$AE$109),0),4)))</f>
        <v>141.41999999999999</v>
      </c>
      <c r="Q3348" s="115" t="str">
        <f>VLOOKUP(M3348,Modelo!$A$2:$C$7,2,0)</f>
        <v>Gestión de Recursos Naturales y Circularidad</v>
      </c>
      <c r="R3348" s="118">
        <f t="array" ref="R3348">INDEX(Modelo!$F$1:$H$37,MATCH(1,(DataBase!Q3348=Modelo!$G$1:$G$37)*(DataBase!B3348=Modelo!$F$1:$F$37),0),3)</f>
        <v>5.8823529411764705E-2</v>
      </c>
      <c r="S3348" s="115">
        <f t="shared" si="106"/>
        <v>95.639447336148507</v>
      </c>
      <c r="T3348" s="115">
        <f t="shared" si="107"/>
        <v>5.625849843302853</v>
      </c>
    </row>
    <row r="3349" spans="1:20" x14ac:dyDescent="0.3">
      <c r="A3349" s="115" t="s">
        <v>423</v>
      </c>
      <c r="B3349" s="115" t="s">
        <v>407</v>
      </c>
      <c r="C3349" s="115" t="s">
        <v>103</v>
      </c>
      <c r="D3349" s="115" t="s">
        <v>86</v>
      </c>
      <c r="E3349" s="115" t="s">
        <v>87</v>
      </c>
      <c r="F3349" s="115" t="s">
        <v>87</v>
      </c>
      <c r="G3349" s="115">
        <v>1985</v>
      </c>
      <c r="H3349" s="115" t="s">
        <v>422</v>
      </c>
      <c r="I3349" s="115">
        <v>4.2502446559999996</v>
      </c>
      <c r="J3349" s="115" t="s">
        <v>39</v>
      </c>
      <c r="K3349" s="115">
        <f>INDEX(DatosProcesados!$A$1:$BF$101,MATCH(DataBase!A3349,DatosProcesados!$A$1:$A$101,0),MATCH(DataBase!J3349,DatosProcesados!$A$1:$BF$1,0))</f>
        <v>9648</v>
      </c>
      <c r="L3349" s="115" t="str">
        <f>INDEX(Modelo!$A$9:$D$89,MATCH(DataBase!$J3349,Modelo!$A$9:$A$89,0),MATCH(DataBase!L$1,Modelo!$A$9:$D$9,0))</f>
        <v>Impacto ambiental</v>
      </c>
      <c r="M3349" s="115" t="str">
        <f>INDEX(Modelo!$A$9:$D$89,MATCH(DataBase!$J3349,Modelo!$A$9:$A$89,0),MATCH(DataBase!M$1,Modelo!$A$9:$D$9,0))</f>
        <v>Pilar 3</v>
      </c>
      <c r="N3349" s="115" t="str">
        <f>INDEX(Modelo!$A$9:$D$89,MATCH(DataBase!$J3349,Modelo!$A$9:$A$89,0),MATCH(DataBase!N$1,Modelo!$A$9:$D$9,0))</f>
        <v>negativo</v>
      </c>
      <c r="O3349" s="115">
        <f t="array" ref="O3349">IF(N3349="negativo",INDEX($AD$3:$AG$51,MATCH(1,($B3349=$AD$3:$AD$51)*($J3349=$AE$3:$AE$51),0),3),IF(N3349="positivo",INDEX($AD$55:$AG$109,MATCH(1,($B3349=$AD$55:$AD$109)*($J3349=$AE$55:$AE$109),0),3)))</f>
        <v>563060</v>
      </c>
      <c r="P3349" s="115">
        <f t="array" ref="P3349">IF(N3349="negativo",INDEX($AD$3:$AG$51,MATCH(1,($B3349=$AD$3:$AD$51)*($J3349=$AE$3:$AE$51),0),4),IF(N3349="positivo",INDEX($AD$55:$AG$109,MATCH(1,($B3349=$AD$55:$AD$109)*($J3349=$AE$55:$AE$109),0),4)))</f>
        <v>1078.25</v>
      </c>
      <c r="Q3349" s="115" t="str">
        <f>VLOOKUP(M3349,Modelo!$A$2:$C$7,2,0)</f>
        <v>Gestión de Recursos Naturales y Circularidad</v>
      </c>
      <c r="R3349" s="118">
        <f t="array" ref="R3349">INDEX(Modelo!$F$1:$H$37,MATCH(1,(DataBase!Q3349=Modelo!$G$1:$G$37)*(DataBase!B3349=Modelo!$F$1:$F$37),0),3)</f>
        <v>0.19230769230769232</v>
      </c>
      <c r="S3349" s="115">
        <f t="shared" si="106"/>
        <v>98.475083932885724</v>
      </c>
      <c r="T3349" s="115">
        <f t="shared" si="107"/>
        <v>18.937516140939564</v>
      </c>
    </row>
    <row r="3350" spans="1:20" x14ac:dyDescent="0.3">
      <c r="A3350" s="115" t="s">
        <v>172</v>
      </c>
      <c r="B3350" s="115" t="s">
        <v>84</v>
      </c>
      <c r="C3350" s="115" t="s">
        <v>103</v>
      </c>
      <c r="D3350" s="115" t="s">
        <v>86</v>
      </c>
      <c r="E3350" s="115" t="s">
        <v>87</v>
      </c>
      <c r="F3350" s="115" t="s">
        <v>86</v>
      </c>
      <c r="G3350" s="115">
        <v>1966</v>
      </c>
      <c r="H3350" s="115" t="s">
        <v>125</v>
      </c>
      <c r="I3350" s="115">
        <v>2.6355685659999999</v>
      </c>
      <c r="J3350" s="115" t="s">
        <v>39</v>
      </c>
      <c r="K3350" s="115">
        <f>INDEX(DatosProcesados!$A$1:$BF$101,MATCH(DataBase!A3350,DatosProcesados!$A$1:$A$101,0),MATCH(DataBase!J3350,DatosProcesados!$A$1:$BF$1,0))</f>
        <v>7700</v>
      </c>
      <c r="L3350" s="115" t="str">
        <f>INDEX(Modelo!$A$9:$D$89,MATCH(DataBase!$J3350,Modelo!$A$9:$A$89,0),MATCH(DataBase!L$1,Modelo!$A$9:$D$9,0))</f>
        <v>Impacto ambiental</v>
      </c>
      <c r="M3350" s="115" t="str">
        <f>INDEX(Modelo!$A$9:$D$89,MATCH(DataBase!$J3350,Modelo!$A$9:$A$89,0),MATCH(DataBase!M$1,Modelo!$A$9:$D$9,0))</f>
        <v>Pilar 3</v>
      </c>
      <c r="N3350" s="115" t="str">
        <f>INDEX(Modelo!$A$9:$D$89,MATCH(DataBase!$J3350,Modelo!$A$9:$A$89,0),MATCH(DataBase!N$1,Modelo!$A$9:$D$9,0))</f>
        <v>negativo</v>
      </c>
      <c r="O3350" s="115">
        <f t="array" ref="O3350">IF(N3350="negativo",INDEX($AD$3:$AG$51,MATCH(1,($B3350=$AD$3:$AD$51)*($J3350=$AE$3:$AE$51),0),3),IF(N3350="positivo",INDEX($AD$55:$AG$109,MATCH(1,($B3350=$AD$55:$AD$109)*($J3350=$AE$55:$AE$109),0),3)))</f>
        <v>22770079</v>
      </c>
      <c r="P3350" s="115">
        <f t="array" ref="P3350">IF(N3350="negativo",INDEX($AD$3:$AG$51,MATCH(1,($B3350=$AD$3:$AD$51)*($J3350=$AE$3:$AE$51),0),4),IF(N3350="positivo",INDEX($AD$55:$AG$109,MATCH(1,($B3350=$AD$55:$AD$109)*($J3350=$AE$55:$AE$109),0),4)))</f>
        <v>73.567999999999998</v>
      </c>
      <c r="Q3350" s="115" t="str">
        <f>VLOOKUP(M3350,Modelo!$A$2:$C$7,2,0)</f>
        <v>Gestión de Recursos Naturales y Circularidad</v>
      </c>
      <c r="R3350" s="118">
        <f t="array" ref="R3350">INDEX(Modelo!$F$1:$H$37,MATCH(1,(DataBase!Q3350=Modelo!$G$1:$G$37)*(DataBase!B3350=Modelo!$F$1:$F$37),0),3)</f>
        <v>5.8823529411764705E-2</v>
      </c>
      <c r="S3350" s="115">
        <f t="shared" si="106"/>
        <v>99.966506674656813</v>
      </c>
      <c r="T3350" s="115">
        <f t="shared" si="107"/>
        <v>5.8803827455680473</v>
      </c>
    </row>
    <row r="3351" spans="1:20" x14ac:dyDescent="0.3">
      <c r="A3351" s="115" t="s">
        <v>158</v>
      </c>
      <c r="B3351" s="115" t="s">
        <v>84</v>
      </c>
      <c r="C3351" s="115" t="s">
        <v>97</v>
      </c>
      <c r="D3351" s="115" t="s">
        <v>86</v>
      </c>
      <c r="E3351" s="115" t="s">
        <v>87</v>
      </c>
      <c r="F3351" s="115" t="s">
        <v>87</v>
      </c>
      <c r="G3351" s="115">
        <v>1896</v>
      </c>
      <c r="H3351" s="115" t="s">
        <v>125</v>
      </c>
      <c r="I3351" s="115">
        <v>3.7166394839999999</v>
      </c>
      <c r="J3351" s="115" t="s">
        <v>39</v>
      </c>
      <c r="K3351" s="115">
        <f>INDEX(DatosProcesados!$A$1:$BF$101,MATCH(DataBase!A3351,DatosProcesados!$A$1:$A$101,0),MATCH(DataBase!J3351,DatosProcesados!$A$1:$BF$1,0))</f>
        <v>503221</v>
      </c>
      <c r="L3351" s="115" t="str">
        <f>INDEX(Modelo!$A$9:$D$89,MATCH(DataBase!$J3351,Modelo!$A$9:$A$89,0),MATCH(DataBase!L$1,Modelo!$A$9:$D$9,0))</f>
        <v>Impacto ambiental</v>
      </c>
      <c r="M3351" s="115" t="str">
        <f>INDEX(Modelo!$A$9:$D$89,MATCH(DataBase!$J3351,Modelo!$A$9:$A$89,0),MATCH(DataBase!M$1,Modelo!$A$9:$D$9,0))</f>
        <v>Pilar 3</v>
      </c>
      <c r="N3351" s="115" t="str">
        <f>INDEX(Modelo!$A$9:$D$89,MATCH(DataBase!$J3351,Modelo!$A$9:$A$89,0),MATCH(DataBase!N$1,Modelo!$A$9:$D$9,0))</f>
        <v>negativo</v>
      </c>
      <c r="O3351" s="115">
        <f t="array" ref="O3351">IF(N3351="negativo",INDEX($AD$3:$AG$51,MATCH(1,($B3351=$AD$3:$AD$51)*($J3351=$AE$3:$AE$51),0),3),IF(N3351="positivo",INDEX($AD$55:$AG$109,MATCH(1,($B3351=$AD$55:$AD$109)*($J3351=$AE$55:$AE$109),0),3)))</f>
        <v>22770079</v>
      </c>
      <c r="P3351" s="115">
        <f t="array" ref="P3351">IF(N3351="negativo",INDEX($AD$3:$AG$51,MATCH(1,($B3351=$AD$3:$AD$51)*($J3351=$AE$3:$AE$51),0),4),IF(N3351="positivo",INDEX($AD$55:$AG$109,MATCH(1,($B3351=$AD$55:$AD$109)*($J3351=$AE$55:$AE$109),0),4)))</f>
        <v>73.567999999999998</v>
      </c>
      <c r="Q3351" s="115" t="str">
        <f>VLOOKUP(M3351,Modelo!$A$2:$C$7,2,0)</f>
        <v>Gestión de Recursos Naturales y Circularidad</v>
      </c>
      <c r="R3351" s="118">
        <f t="array" ref="R3351">INDEX(Modelo!$F$1:$H$37,MATCH(1,(DataBase!Q3351=Modelo!$G$1:$G$37)*(DataBase!B3351=Modelo!$F$1:$F$37),0),3)</f>
        <v>5.8823529411764705E-2</v>
      </c>
      <c r="S3351" s="115">
        <f t="shared" si="106"/>
        <v>97.790306051956861</v>
      </c>
      <c r="T3351" s="115">
        <f t="shared" si="107"/>
        <v>5.7523709442327569</v>
      </c>
    </row>
    <row r="3352" spans="1:20" x14ac:dyDescent="0.3">
      <c r="A3352" s="115" t="s">
        <v>310</v>
      </c>
      <c r="B3352" s="115" t="s">
        <v>216</v>
      </c>
      <c r="C3352" s="115" t="s">
        <v>85</v>
      </c>
      <c r="D3352" s="115" t="s">
        <v>86</v>
      </c>
      <c r="E3352" s="115" t="s">
        <v>87</v>
      </c>
      <c r="F3352" s="115" t="s">
        <v>87</v>
      </c>
      <c r="G3352" s="115">
        <v>1908</v>
      </c>
      <c r="H3352" s="115" t="s">
        <v>244</v>
      </c>
      <c r="I3352" s="115">
        <v>1.2123628230000001</v>
      </c>
      <c r="J3352" s="115" t="s">
        <v>39</v>
      </c>
      <c r="K3352" s="115" t="str">
        <f>INDEX(DatosProcesados!$A$1:$BF$101,MATCH(DataBase!A3352,DatosProcesados!$A$1:$A$101,0),MATCH(DataBase!J3352,DatosProcesados!$A$1:$BF$1,0))</f>
        <v xml:space="preserve">No informa </v>
      </c>
      <c r="L3352" s="115" t="str">
        <f>INDEX(Modelo!$A$9:$D$89,MATCH(DataBase!$J3352,Modelo!$A$9:$A$89,0),MATCH(DataBase!L$1,Modelo!$A$9:$D$9,0))</f>
        <v>Impacto ambiental</v>
      </c>
      <c r="M3352" s="115" t="str">
        <f>INDEX(Modelo!$A$9:$D$89,MATCH(DataBase!$J3352,Modelo!$A$9:$A$89,0),MATCH(DataBase!M$1,Modelo!$A$9:$D$9,0))</f>
        <v>Pilar 3</v>
      </c>
      <c r="N3352" s="115" t="str">
        <f>INDEX(Modelo!$A$9:$D$89,MATCH(DataBase!$J3352,Modelo!$A$9:$A$89,0),MATCH(DataBase!N$1,Modelo!$A$9:$D$9,0))</f>
        <v>negativo</v>
      </c>
      <c r="O3352" s="115">
        <f t="array" ref="O3352">IF(N3352="negativo",INDEX($AD$3:$AG$51,MATCH(1,($B3352=$AD$3:$AD$51)*($J3352=$AE$3:$AE$51),0),3),IF(N3352="positivo",INDEX($AD$55:$AG$109,MATCH(1,($B3352=$AD$55:$AD$109)*($J3352=$AE$55:$AE$109),0),3)))</f>
        <v>1463252</v>
      </c>
      <c r="P3352" s="115">
        <f t="array" ref="P3352">IF(N3352="negativo",INDEX($AD$3:$AG$51,MATCH(1,($B3352=$AD$3:$AD$51)*($J3352=$AE$3:$AE$51),0),4),IF(N3352="positivo",INDEX($AD$55:$AG$109,MATCH(1,($B3352=$AD$55:$AD$109)*($J3352=$AE$55:$AE$109),0),4)))</f>
        <v>1</v>
      </c>
      <c r="Q3352" s="115" t="str">
        <f>VLOOKUP(M3352,Modelo!$A$2:$C$7,2,0)</f>
        <v>Gestión de Recursos Naturales y Circularidad</v>
      </c>
      <c r="R3352" s="118">
        <f t="array" ref="R3352">INDEX(Modelo!$F$1:$H$37,MATCH(1,(DataBase!Q3352=Modelo!$G$1:$G$37)*(DataBase!B3352=Modelo!$F$1:$F$37),0),3)</f>
        <v>0.15789473684210525</v>
      </c>
      <c r="S3352" s="115">
        <f t="shared" si="106"/>
        <v>0</v>
      </c>
      <c r="T3352" s="115">
        <f t="shared" si="107"/>
        <v>0</v>
      </c>
    </row>
    <row r="3353" spans="1:20" x14ac:dyDescent="0.3">
      <c r="A3353" s="115" t="s">
        <v>441</v>
      </c>
      <c r="B3353" s="115" t="s">
        <v>407</v>
      </c>
      <c r="C3353" s="115" t="s">
        <v>103</v>
      </c>
      <c r="D3353" s="115" t="s">
        <v>86</v>
      </c>
      <c r="E3353" s="115" t="s">
        <v>87</v>
      </c>
      <c r="F3353" s="115" t="s">
        <v>87</v>
      </c>
      <c r="G3353" s="115">
        <v>2002</v>
      </c>
      <c r="H3353" s="115" t="s">
        <v>177</v>
      </c>
      <c r="I3353" s="115">
        <v>2.4203671080000002</v>
      </c>
      <c r="J3353" s="115" t="s">
        <v>39</v>
      </c>
      <c r="K3353" s="115">
        <f>INDEX(DatosProcesados!$A$1:$BF$101,MATCH(DataBase!A3353,DatosProcesados!$A$1:$A$101,0),MATCH(DataBase!J3353,DatosProcesados!$A$1:$BF$1,0))</f>
        <v>2048.73</v>
      </c>
      <c r="L3353" s="115" t="str">
        <f>INDEX(Modelo!$A$9:$D$89,MATCH(DataBase!$J3353,Modelo!$A$9:$A$89,0),MATCH(DataBase!L$1,Modelo!$A$9:$D$9,0))</f>
        <v>Impacto ambiental</v>
      </c>
      <c r="M3353" s="115" t="str">
        <f>INDEX(Modelo!$A$9:$D$89,MATCH(DataBase!$J3353,Modelo!$A$9:$A$89,0),MATCH(DataBase!M$1,Modelo!$A$9:$D$9,0))</f>
        <v>Pilar 3</v>
      </c>
      <c r="N3353" s="115" t="str">
        <f>INDEX(Modelo!$A$9:$D$89,MATCH(DataBase!$J3353,Modelo!$A$9:$A$89,0),MATCH(DataBase!N$1,Modelo!$A$9:$D$9,0))</f>
        <v>negativo</v>
      </c>
      <c r="O3353" s="115">
        <f t="array" ref="O3353">IF(N3353="negativo",INDEX($AD$3:$AG$51,MATCH(1,($B3353=$AD$3:$AD$51)*($J3353=$AE$3:$AE$51),0),3),IF(N3353="positivo",INDEX($AD$55:$AG$109,MATCH(1,($B3353=$AD$55:$AD$109)*($J3353=$AE$55:$AE$109),0),3)))</f>
        <v>563060</v>
      </c>
      <c r="P3353" s="115">
        <f t="array" ref="P3353">IF(N3353="negativo",INDEX($AD$3:$AG$51,MATCH(1,($B3353=$AD$3:$AD$51)*($J3353=$AE$3:$AE$51),0),4),IF(N3353="positivo",INDEX($AD$55:$AG$109,MATCH(1,($B3353=$AD$55:$AD$109)*($J3353=$AE$55:$AE$109),0),4)))</f>
        <v>1078.25</v>
      </c>
      <c r="Q3353" s="115" t="str">
        <f>VLOOKUP(M3353,Modelo!$A$2:$C$7,2,0)</f>
        <v>Gestión de Recursos Naturales y Circularidad</v>
      </c>
      <c r="R3353" s="118">
        <f t="array" ref="R3353">INDEX(Modelo!$F$1:$H$37,MATCH(1,(DataBase!Q3353=Modelo!$G$1:$G$37)*(DataBase!B3353=Modelo!$F$1:$F$37),0),3)</f>
        <v>0.19230769230769232</v>
      </c>
      <c r="S3353" s="115">
        <f t="shared" si="106"/>
        <v>99.82731111819912</v>
      </c>
      <c r="T3353" s="115">
        <f t="shared" si="107"/>
        <v>19.197559830422907</v>
      </c>
    </row>
    <row r="3354" spans="1:20" x14ac:dyDescent="0.3">
      <c r="A3354" s="115" t="s">
        <v>454</v>
      </c>
      <c r="B3354" s="115" t="s">
        <v>407</v>
      </c>
      <c r="C3354" s="115" t="s">
        <v>103</v>
      </c>
      <c r="D3354" s="115" t="s">
        <v>86</v>
      </c>
      <c r="E3354" s="115" t="s">
        <v>87</v>
      </c>
      <c r="F3354" s="115" t="s">
        <v>87</v>
      </c>
      <c r="G3354" s="115">
        <v>2003</v>
      </c>
      <c r="H3354" s="115" t="s">
        <v>422</v>
      </c>
      <c r="I3354" s="115">
        <v>1.3219259999999999</v>
      </c>
      <c r="J3354" s="115" t="s">
        <v>39</v>
      </c>
      <c r="K3354" s="115">
        <f>INDEX(DatosProcesados!$A$1:$BF$101,MATCH(DataBase!A3354,DatosProcesados!$A$1:$A$101,0),MATCH(DataBase!J3354,DatosProcesados!$A$1:$BF$1,0))</f>
        <v>11505</v>
      </c>
      <c r="L3354" s="115" t="str">
        <f>INDEX(Modelo!$A$9:$D$89,MATCH(DataBase!$J3354,Modelo!$A$9:$A$89,0),MATCH(DataBase!L$1,Modelo!$A$9:$D$9,0))</f>
        <v>Impacto ambiental</v>
      </c>
      <c r="M3354" s="115" t="str">
        <f>INDEX(Modelo!$A$9:$D$89,MATCH(DataBase!$J3354,Modelo!$A$9:$A$89,0),MATCH(DataBase!M$1,Modelo!$A$9:$D$9,0))</f>
        <v>Pilar 3</v>
      </c>
      <c r="N3354" s="115" t="str">
        <f>INDEX(Modelo!$A$9:$D$89,MATCH(DataBase!$J3354,Modelo!$A$9:$A$89,0),MATCH(DataBase!N$1,Modelo!$A$9:$D$9,0))</f>
        <v>negativo</v>
      </c>
      <c r="O3354" s="115">
        <f t="array" ref="O3354">IF(N3354="negativo",INDEX($AD$3:$AG$51,MATCH(1,($B3354=$AD$3:$AD$51)*($J3354=$AE$3:$AE$51),0),3),IF(N3354="positivo",INDEX($AD$55:$AG$109,MATCH(1,($B3354=$AD$55:$AD$109)*($J3354=$AE$55:$AE$109),0),3)))</f>
        <v>563060</v>
      </c>
      <c r="P3354" s="115">
        <f t="array" ref="P3354">IF(N3354="negativo",INDEX($AD$3:$AG$51,MATCH(1,($B3354=$AD$3:$AD$51)*($J3354=$AE$3:$AE$51),0),4),IF(N3354="positivo",INDEX($AD$55:$AG$109,MATCH(1,($B3354=$AD$55:$AD$109)*($J3354=$AE$55:$AE$109),0),4)))</f>
        <v>1078.25</v>
      </c>
      <c r="Q3354" s="115" t="str">
        <f>VLOOKUP(M3354,Modelo!$A$2:$C$7,2,0)</f>
        <v>Gestión de Recursos Naturales y Circularidad</v>
      </c>
      <c r="R3354" s="118">
        <f t="array" ref="R3354">INDEX(Modelo!$F$1:$H$37,MATCH(1,(DataBase!Q3354=Modelo!$G$1:$G$37)*(DataBase!B3354=Modelo!$F$1:$F$37),0),3)</f>
        <v>0.19230769230769232</v>
      </c>
      <c r="S3354" s="115">
        <f t="shared" si="106"/>
        <v>98.144646156214151</v>
      </c>
      <c r="T3354" s="115">
        <f t="shared" si="107"/>
        <v>18.873970414656569</v>
      </c>
    </row>
    <row r="3355" spans="1:20" x14ac:dyDescent="0.3">
      <c r="A3355" s="115" t="s">
        <v>477</v>
      </c>
      <c r="B3355" s="115" t="s">
        <v>467</v>
      </c>
      <c r="C3355" s="115" t="s">
        <v>103</v>
      </c>
      <c r="D3355" s="115" t="s">
        <v>86</v>
      </c>
      <c r="E3355" s="115" t="s">
        <v>86</v>
      </c>
      <c r="F3355" s="115" t="s">
        <v>86</v>
      </c>
      <c r="G3355" s="115">
        <v>1985</v>
      </c>
      <c r="H3355" s="115" t="s">
        <v>125</v>
      </c>
      <c r="I3355" s="115">
        <v>0.441609957</v>
      </c>
      <c r="J3355" s="115" t="s">
        <v>39</v>
      </c>
      <c r="K3355" s="115" t="str">
        <f>INDEX(DatosProcesados!$A$1:$BF$101,MATCH(DataBase!A3355,DatosProcesados!$A$1:$A$101,0),MATCH(DataBase!J3355,DatosProcesados!$A$1:$BF$1,0))</f>
        <v>No informa</v>
      </c>
      <c r="L3355" s="115" t="str">
        <f>INDEX(Modelo!$A$9:$D$89,MATCH(DataBase!$J3355,Modelo!$A$9:$A$89,0),MATCH(DataBase!L$1,Modelo!$A$9:$D$9,0))</f>
        <v>Impacto ambiental</v>
      </c>
      <c r="M3355" s="115" t="str">
        <f>INDEX(Modelo!$A$9:$D$89,MATCH(DataBase!$J3355,Modelo!$A$9:$A$89,0),MATCH(DataBase!M$1,Modelo!$A$9:$D$9,0))</f>
        <v>Pilar 3</v>
      </c>
      <c r="N3355" s="115" t="str">
        <f>INDEX(Modelo!$A$9:$D$89,MATCH(DataBase!$J3355,Modelo!$A$9:$A$89,0),MATCH(DataBase!N$1,Modelo!$A$9:$D$9,0))</f>
        <v>negativo</v>
      </c>
      <c r="O3355" s="115">
        <f t="array" ref="O3355">IF(N3355="negativo",INDEX($AD$3:$AG$51,MATCH(1,($B3355=$AD$3:$AD$51)*($J3355=$AE$3:$AE$51),0),3),IF(N3355="positivo",INDEX($AD$55:$AG$109,MATCH(1,($B3355=$AD$55:$AD$109)*($J3355=$AE$55:$AE$109),0),3)))</f>
        <v>13210.02</v>
      </c>
      <c r="P3355" s="115">
        <f t="array" ref="P3355">IF(N3355="negativo",INDEX($AD$3:$AG$51,MATCH(1,($B3355=$AD$3:$AD$51)*($J3355=$AE$3:$AE$51),0),4),IF(N3355="positivo",INDEX($AD$55:$AG$109,MATCH(1,($B3355=$AD$55:$AD$109)*($J3355=$AE$55:$AE$109),0),4)))</f>
        <v>13210.02</v>
      </c>
      <c r="Q3355" s="115" t="str">
        <f>VLOOKUP(M3355,Modelo!$A$2:$C$7,2,0)</f>
        <v>Gestión de Recursos Naturales y Circularidad</v>
      </c>
      <c r="R3355" s="118">
        <f t="array" ref="R3355">INDEX(Modelo!$F$1:$H$37,MATCH(1,(DataBase!Q3355=Modelo!$G$1:$G$37)*(DataBase!B3355=Modelo!$F$1:$F$37),0),3)</f>
        <v>0.23809523809523808</v>
      </c>
      <c r="S3355" s="115">
        <f t="shared" si="106"/>
        <v>0</v>
      </c>
      <c r="T3355" s="115">
        <f t="shared" si="107"/>
        <v>0</v>
      </c>
    </row>
    <row r="3356" spans="1:20" x14ac:dyDescent="0.3">
      <c r="A3356" s="115" t="s">
        <v>256</v>
      </c>
      <c r="B3356" s="115" t="s">
        <v>216</v>
      </c>
      <c r="C3356" s="115" t="s">
        <v>103</v>
      </c>
      <c r="D3356" s="115" t="s">
        <v>87</v>
      </c>
      <c r="E3356" s="115" t="s">
        <v>86</v>
      </c>
      <c r="F3356" s="115" t="s">
        <v>86</v>
      </c>
      <c r="G3356" s="115">
        <v>1964</v>
      </c>
      <c r="H3356" s="115" t="s">
        <v>125</v>
      </c>
      <c r="I3356" s="115">
        <v>2.4859553989999998</v>
      </c>
      <c r="J3356" s="115" t="s">
        <v>39</v>
      </c>
      <c r="K3356" s="115" t="str">
        <f>INDEX(DatosProcesados!$A$1:$BF$101,MATCH(DataBase!A3356,DatosProcesados!$A$1:$A$101,0),MATCH(DataBase!J3356,DatosProcesados!$A$1:$BF$1,0))</f>
        <v xml:space="preserve">No informa </v>
      </c>
      <c r="L3356" s="115" t="str">
        <f>INDEX(Modelo!$A$9:$D$89,MATCH(DataBase!$J3356,Modelo!$A$9:$A$89,0),MATCH(DataBase!L$1,Modelo!$A$9:$D$9,0))</f>
        <v>Impacto ambiental</v>
      </c>
      <c r="M3356" s="115" t="str">
        <f>INDEX(Modelo!$A$9:$D$89,MATCH(DataBase!$J3356,Modelo!$A$9:$A$89,0),MATCH(DataBase!M$1,Modelo!$A$9:$D$9,0))</f>
        <v>Pilar 3</v>
      </c>
      <c r="N3356" s="115" t="str">
        <f>INDEX(Modelo!$A$9:$D$89,MATCH(DataBase!$J3356,Modelo!$A$9:$A$89,0),MATCH(DataBase!N$1,Modelo!$A$9:$D$9,0))</f>
        <v>negativo</v>
      </c>
      <c r="O3356" s="115">
        <f t="array" ref="O3356">IF(N3356="negativo",INDEX($AD$3:$AG$51,MATCH(1,($B3356=$AD$3:$AD$51)*($J3356=$AE$3:$AE$51),0),3),IF(N3356="positivo",INDEX($AD$55:$AG$109,MATCH(1,($B3356=$AD$55:$AD$109)*($J3356=$AE$55:$AE$109),0),3)))</f>
        <v>1463252</v>
      </c>
      <c r="P3356" s="115">
        <f t="array" ref="P3356">IF(N3356="negativo",INDEX($AD$3:$AG$51,MATCH(1,($B3356=$AD$3:$AD$51)*($J3356=$AE$3:$AE$51),0),4),IF(N3356="positivo",INDEX($AD$55:$AG$109,MATCH(1,($B3356=$AD$55:$AD$109)*($J3356=$AE$55:$AE$109),0),4)))</f>
        <v>1</v>
      </c>
      <c r="Q3356" s="115" t="str">
        <f>VLOOKUP(M3356,Modelo!$A$2:$C$7,2,0)</f>
        <v>Gestión de Recursos Naturales y Circularidad</v>
      </c>
      <c r="R3356" s="118">
        <f t="array" ref="R3356">INDEX(Modelo!$F$1:$H$37,MATCH(1,(DataBase!Q3356=Modelo!$G$1:$G$37)*(DataBase!B3356=Modelo!$F$1:$F$37),0),3)</f>
        <v>0.15789473684210525</v>
      </c>
      <c r="S3356" s="115">
        <f t="shared" si="106"/>
        <v>0</v>
      </c>
      <c r="T3356" s="115">
        <f t="shared" si="107"/>
        <v>0</v>
      </c>
    </row>
    <row r="3357" spans="1:20" x14ac:dyDescent="0.3">
      <c r="A3357" s="115" t="s">
        <v>305</v>
      </c>
      <c r="B3357" s="115" t="s">
        <v>216</v>
      </c>
      <c r="C3357" s="115" t="s">
        <v>103</v>
      </c>
      <c r="D3357" s="115" t="s">
        <v>87</v>
      </c>
      <c r="E3357" s="115" t="s">
        <v>86</v>
      </c>
      <c r="F3357" s="115" t="s">
        <v>86</v>
      </c>
      <c r="G3357" s="115">
        <v>1940</v>
      </c>
      <c r="H3357" s="115" t="s">
        <v>125</v>
      </c>
      <c r="I3357" s="115">
        <v>1.340540112</v>
      </c>
      <c r="J3357" s="115" t="s">
        <v>39</v>
      </c>
      <c r="K3357" s="115">
        <f>INDEX(DatosProcesados!$A$1:$BF$101,MATCH(DataBase!A3357,DatosProcesados!$A$1:$A$101,0),MATCH(DataBase!J3357,DatosProcesados!$A$1:$BF$1,0))</f>
        <v>3123</v>
      </c>
      <c r="L3357" s="115" t="str">
        <f>INDEX(Modelo!$A$9:$D$89,MATCH(DataBase!$J3357,Modelo!$A$9:$A$89,0),MATCH(DataBase!L$1,Modelo!$A$9:$D$9,0))</f>
        <v>Impacto ambiental</v>
      </c>
      <c r="M3357" s="115" t="str">
        <f>INDEX(Modelo!$A$9:$D$89,MATCH(DataBase!$J3357,Modelo!$A$9:$A$89,0),MATCH(DataBase!M$1,Modelo!$A$9:$D$9,0))</f>
        <v>Pilar 3</v>
      </c>
      <c r="N3357" s="115" t="str">
        <f>INDEX(Modelo!$A$9:$D$89,MATCH(DataBase!$J3357,Modelo!$A$9:$A$89,0),MATCH(DataBase!N$1,Modelo!$A$9:$D$9,0))</f>
        <v>negativo</v>
      </c>
      <c r="O3357" s="115">
        <f t="array" ref="O3357">IF(N3357="negativo",INDEX($AD$3:$AG$51,MATCH(1,($B3357=$AD$3:$AD$51)*($J3357=$AE$3:$AE$51),0),3),IF(N3357="positivo",INDEX($AD$55:$AG$109,MATCH(1,($B3357=$AD$55:$AD$109)*($J3357=$AE$55:$AE$109),0),3)))</f>
        <v>1463252</v>
      </c>
      <c r="P3357" s="115">
        <f t="array" ref="P3357">IF(N3357="negativo",INDEX($AD$3:$AG$51,MATCH(1,($B3357=$AD$3:$AD$51)*($J3357=$AE$3:$AE$51),0),4),IF(N3357="positivo",INDEX($AD$55:$AG$109,MATCH(1,($B3357=$AD$55:$AD$109)*($J3357=$AE$55:$AE$109),0),4)))</f>
        <v>1</v>
      </c>
      <c r="Q3357" s="115" t="str">
        <f>VLOOKUP(M3357,Modelo!$A$2:$C$7,2,0)</f>
        <v>Gestión de Recursos Naturales y Circularidad</v>
      </c>
      <c r="R3357" s="118">
        <f t="array" ref="R3357">INDEX(Modelo!$F$1:$H$37,MATCH(1,(DataBase!Q3357=Modelo!$G$1:$G$37)*(DataBase!B3357=Modelo!$F$1:$F$37),0),3)</f>
        <v>0.15789473684210525</v>
      </c>
      <c r="S3357" s="115">
        <f t="shared" si="106"/>
        <v>99.786639476070746</v>
      </c>
      <c r="T3357" s="115">
        <f t="shared" si="107"/>
        <v>15.755785180432222</v>
      </c>
    </row>
    <row r="3358" spans="1:20" x14ac:dyDescent="0.3">
      <c r="A3358" s="115" t="s">
        <v>432</v>
      </c>
      <c r="B3358" s="115" t="s">
        <v>407</v>
      </c>
      <c r="C3358" s="115" t="s">
        <v>103</v>
      </c>
      <c r="D3358" s="115" t="s">
        <v>86</v>
      </c>
      <c r="E3358" s="115" t="s">
        <v>86</v>
      </c>
      <c r="F3358" s="115" t="s">
        <v>86</v>
      </c>
      <c r="G3358" s="115">
        <v>1956</v>
      </c>
      <c r="H3358" s="115" t="s">
        <v>125</v>
      </c>
      <c r="I3358" s="115">
        <v>2.660692144</v>
      </c>
      <c r="J3358" s="115" t="s">
        <v>39</v>
      </c>
      <c r="K3358" s="115">
        <f>INDEX(DatosProcesados!$A$1:$BF$101,MATCH(DataBase!A3358,DatosProcesados!$A$1:$A$101,0),MATCH(DataBase!J3358,DatosProcesados!$A$1:$BF$1,0))</f>
        <v>1078.25</v>
      </c>
      <c r="L3358" s="115" t="str">
        <f>INDEX(Modelo!$A$9:$D$89,MATCH(DataBase!$J3358,Modelo!$A$9:$A$89,0),MATCH(DataBase!L$1,Modelo!$A$9:$D$9,0))</f>
        <v>Impacto ambiental</v>
      </c>
      <c r="M3358" s="115" t="str">
        <f>INDEX(Modelo!$A$9:$D$89,MATCH(DataBase!$J3358,Modelo!$A$9:$A$89,0),MATCH(DataBase!M$1,Modelo!$A$9:$D$9,0))</f>
        <v>Pilar 3</v>
      </c>
      <c r="N3358" s="115" t="str">
        <f>INDEX(Modelo!$A$9:$D$89,MATCH(DataBase!$J3358,Modelo!$A$9:$A$89,0),MATCH(DataBase!N$1,Modelo!$A$9:$D$9,0))</f>
        <v>negativo</v>
      </c>
      <c r="O3358" s="115">
        <f t="array" ref="O3358">IF(N3358="negativo",INDEX($AD$3:$AG$51,MATCH(1,($B3358=$AD$3:$AD$51)*($J3358=$AE$3:$AE$51),0),3),IF(N3358="positivo",INDEX($AD$55:$AG$109,MATCH(1,($B3358=$AD$55:$AD$109)*($J3358=$AE$55:$AE$109),0),3)))</f>
        <v>563060</v>
      </c>
      <c r="P3358" s="115">
        <f t="array" ref="P3358">IF(N3358="negativo",INDEX($AD$3:$AG$51,MATCH(1,($B3358=$AD$3:$AD$51)*($J3358=$AE$3:$AE$51),0),4),IF(N3358="positivo",INDEX($AD$55:$AG$109,MATCH(1,($B3358=$AD$55:$AD$109)*($J3358=$AE$55:$AE$109),0),4)))</f>
        <v>1078.25</v>
      </c>
      <c r="Q3358" s="115" t="str">
        <f>VLOOKUP(M3358,Modelo!$A$2:$C$7,2,0)</f>
        <v>Gestión de Recursos Naturales y Circularidad</v>
      </c>
      <c r="R3358" s="118">
        <f t="array" ref="R3358">INDEX(Modelo!$F$1:$H$37,MATCH(1,(DataBase!Q3358=Modelo!$G$1:$G$37)*(DataBase!B3358=Modelo!$F$1:$F$37),0),3)</f>
        <v>0.19230769230769232</v>
      </c>
      <c r="S3358" s="115">
        <f t="shared" si="106"/>
        <v>100</v>
      </c>
      <c r="T3358" s="115">
        <f t="shared" si="107"/>
        <v>19.230769230769234</v>
      </c>
    </row>
    <row r="3359" spans="1:20" x14ac:dyDescent="0.3">
      <c r="A3359" s="115" t="s">
        <v>476</v>
      </c>
      <c r="B3359" s="115" t="s">
        <v>467</v>
      </c>
      <c r="C3359" s="115" t="s">
        <v>103</v>
      </c>
      <c r="D3359" s="115" t="s">
        <v>87</v>
      </c>
      <c r="E3359" s="115" t="s">
        <v>86</v>
      </c>
      <c r="F3359" s="115" t="s">
        <v>86</v>
      </c>
      <c r="G3359" s="115">
        <v>1962</v>
      </c>
      <c r="H3359" s="115" t="s">
        <v>125</v>
      </c>
      <c r="I3359" s="115">
        <v>0.89448844999999999</v>
      </c>
      <c r="J3359" s="115" t="s">
        <v>39</v>
      </c>
      <c r="K3359" s="115" t="str">
        <f>INDEX(DatosProcesados!$A$1:$BF$101,MATCH(DataBase!A3359,DatosProcesados!$A$1:$A$101,0),MATCH(DataBase!J3359,DatosProcesados!$A$1:$BF$1,0))</f>
        <v xml:space="preserve">No informa </v>
      </c>
      <c r="L3359" s="115" t="str">
        <f>INDEX(Modelo!$A$9:$D$89,MATCH(DataBase!$J3359,Modelo!$A$9:$A$89,0),MATCH(DataBase!L$1,Modelo!$A$9:$D$9,0))</f>
        <v>Impacto ambiental</v>
      </c>
      <c r="M3359" s="115" t="str">
        <f>INDEX(Modelo!$A$9:$D$89,MATCH(DataBase!$J3359,Modelo!$A$9:$A$89,0),MATCH(DataBase!M$1,Modelo!$A$9:$D$9,0))</f>
        <v>Pilar 3</v>
      </c>
      <c r="N3359" s="115" t="str">
        <f>INDEX(Modelo!$A$9:$D$89,MATCH(DataBase!$J3359,Modelo!$A$9:$A$89,0),MATCH(DataBase!N$1,Modelo!$A$9:$D$9,0))</f>
        <v>negativo</v>
      </c>
      <c r="O3359" s="115">
        <f t="array" ref="O3359">IF(N3359="negativo",INDEX($AD$3:$AG$51,MATCH(1,($B3359=$AD$3:$AD$51)*($J3359=$AE$3:$AE$51),0),3),IF(N3359="positivo",INDEX($AD$55:$AG$109,MATCH(1,($B3359=$AD$55:$AD$109)*($J3359=$AE$55:$AE$109),0),3)))</f>
        <v>13210.02</v>
      </c>
      <c r="P3359" s="115">
        <f t="array" ref="P3359">IF(N3359="negativo",INDEX($AD$3:$AG$51,MATCH(1,($B3359=$AD$3:$AD$51)*($J3359=$AE$3:$AE$51),0),4),IF(N3359="positivo",INDEX($AD$55:$AG$109,MATCH(1,($B3359=$AD$55:$AD$109)*($J3359=$AE$55:$AE$109),0),4)))</f>
        <v>13210.02</v>
      </c>
      <c r="Q3359" s="115" t="str">
        <f>VLOOKUP(M3359,Modelo!$A$2:$C$7,2,0)</f>
        <v>Gestión de Recursos Naturales y Circularidad</v>
      </c>
      <c r="R3359" s="118">
        <f t="array" ref="R3359">INDEX(Modelo!$F$1:$H$37,MATCH(1,(DataBase!Q3359=Modelo!$G$1:$G$37)*(DataBase!B3359=Modelo!$F$1:$F$37),0),3)</f>
        <v>0.23809523809523808</v>
      </c>
      <c r="S3359" s="115">
        <f t="shared" si="106"/>
        <v>0</v>
      </c>
      <c r="T3359" s="115">
        <f t="shared" si="107"/>
        <v>0</v>
      </c>
    </row>
    <row r="3360" spans="1:20" x14ac:dyDescent="0.3">
      <c r="A3360" s="115" t="s">
        <v>154</v>
      </c>
      <c r="B3360" s="115" t="s">
        <v>84</v>
      </c>
      <c r="C3360" s="115" t="s">
        <v>97</v>
      </c>
      <c r="D3360" s="115" t="s">
        <v>86</v>
      </c>
      <c r="E3360" s="115" t="s">
        <v>87</v>
      </c>
      <c r="F3360" s="115" t="s">
        <v>87</v>
      </c>
      <c r="G3360" s="115">
        <v>1967</v>
      </c>
      <c r="H3360" s="115" t="s">
        <v>125</v>
      </c>
      <c r="I3360" s="115">
        <v>4.1309855679999998</v>
      </c>
      <c r="J3360" s="115" t="s">
        <v>39</v>
      </c>
      <c r="K3360" s="115">
        <f>INDEX(DatosProcesados!$A$1:$BF$101,MATCH(DataBase!A3360,DatosProcesados!$A$1:$A$101,0),MATCH(DataBase!J3360,DatosProcesados!$A$1:$BF$1,0))</f>
        <v>87903</v>
      </c>
      <c r="L3360" s="115" t="str">
        <f>INDEX(Modelo!$A$9:$D$89,MATCH(DataBase!$J3360,Modelo!$A$9:$A$89,0),MATCH(DataBase!L$1,Modelo!$A$9:$D$9,0))</f>
        <v>Impacto ambiental</v>
      </c>
      <c r="M3360" s="115" t="str">
        <f>INDEX(Modelo!$A$9:$D$89,MATCH(DataBase!$J3360,Modelo!$A$9:$A$89,0),MATCH(DataBase!M$1,Modelo!$A$9:$D$9,0))</f>
        <v>Pilar 3</v>
      </c>
      <c r="N3360" s="115" t="str">
        <f>INDEX(Modelo!$A$9:$D$89,MATCH(DataBase!$J3360,Modelo!$A$9:$A$89,0),MATCH(DataBase!N$1,Modelo!$A$9:$D$9,0))</f>
        <v>negativo</v>
      </c>
      <c r="O3360" s="115">
        <f t="array" ref="O3360">IF(N3360="negativo",INDEX($AD$3:$AG$51,MATCH(1,($B3360=$AD$3:$AD$51)*($J3360=$AE$3:$AE$51),0),3),IF(N3360="positivo",INDEX($AD$55:$AG$109,MATCH(1,($B3360=$AD$55:$AD$109)*($J3360=$AE$55:$AE$109),0),3)))</f>
        <v>22770079</v>
      </c>
      <c r="P3360" s="115">
        <f t="array" ref="P3360">IF(N3360="negativo",INDEX($AD$3:$AG$51,MATCH(1,($B3360=$AD$3:$AD$51)*($J3360=$AE$3:$AE$51),0),4),IF(N3360="positivo",INDEX($AD$55:$AG$109,MATCH(1,($B3360=$AD$55:$AD$109)*($J3360=$AE$55:$AE$109),0),4)))</f>
        <v>73.567999999999998</v>
      </c>
      <c r="Q3360" s="115" t="str">
        <f>VLOOKUP(M3360,Modelo!$A$2:$C$7,2,0)</f>
        <v>Gestión de Recursos Naturales y Circularidad</v>
      </c>
      <c r="R3360" s="118">
        <f t="array" ref="R3360">INDEX(Modelo!$F$1:$H$37,MATCH(1,(DataBase!Q3360=Modelo!$G$1:$G$37)*(DataBase!B3360=Modelo!$F$1:$F$37),0),3)</f>
        <v>5.8823529411764705E-2</v>
      </c>
      <c r="S3360" s="115">
        <f t="shared" si="106"/>
        <v>99.614275752975587</v>
      </c>
      <c r="T3360" s="115">
        <f t="shared" si="107"/>
        <v>5.8596632795867993</v>
      </c>
    </row>
    <row r="3361" spans="1:20" x14ac:dyDescent="0.3">
      <c r="A3361" s="115" t="s">
        <v>139</v>
      </c>
      <c r="B3361" s="115" t="s">
        <v>84</v>
      </c>
      <c r="C3361" s="115" t="s">
        <v>97</v>
      </c>
      <c r="D3361" s="115" t="s">
        <v>86</v>
      </c>
      <c r="E3361" s="115" t="s">
        <v>86</v>
      </c>
      <c r="F3361" s="115" t="s">
        <v>86</v>
      </c>
      <c r="G3361" s="115">
        <v>1995</v>
      </c>
      <c r="H3361" s="115" t="s">
        <v>125</v>
      </c>
      <c r="I3361" s="115">
        <v>6.1355991599999999</v>
      </c>
      <c r="J3361" s="115" t="s">
        <v>39</v>
      </c>
      <c r="K3361" s="115">
        <f>INDEX(DatosProcesados!$A$1:$BF$101,MATCH(DataBase!A3361,DatosProcesados!$A$1:$A$101,0),MATCH(DataBase!J3361,DatosProcesados!$A$1:$BF$1,0))</f>
        <v>532</v>
      </c>
      <c r="L3361" s="115" t="str">
        <f>INDEX(Modelo!$A$9:$D$89,MATCH(DataBase!$J3361,Modelo!$A$9:$A$89,0),MATCH(DataBase!L$1,Modelo!$A$9:$D$9,0))</f>
        <v>Impacto ambiental</v>
      </c>
      <c r="M3361" s="115" t="str">
        <f>INDEX(Modelo!$A$9:$D$89,MATCH(DataBase!$J3361,Modelo!$A$9:$A$89,0),MATCH(DataBase!M$1,Modelo!$A$9:$D$9,0))</f>
        <v>Pilar 3</v>
      </c>
      <c r="N3361" s="115" t="str">
        <f>INDEX(Modelo!$A$9:$D$89,MATCH(DataBase!$J3361,Modelo!$A$9:$A$89,0),MATCH(DataBase!N$1,Modelo!$A$9:$D$9,0))</f>
        <v>negativo</v>
      </c>
      <c r="O3361" s="115">
        <f t="array" ref="O3361">IF(N3361="negativo",INDEX($AD$3:$AG$51,MATCH(1,($B3361=$AD$3:$AD$51)*($J3361=$AE$3:$AE$51),0),3),IF(N3361="positivo",INDEX($AD$55:$AG$109,MATCH(1,($B3361=$AD$55:$AD$109)*($J3361=$AE$55:$AE$109),0),3)))</f>
        <v>22770079</v>
      </c>
      <c r="P3361" s="115">
        <f t="array" ref="P3361">IF(N3361="negativo",INDEX($AD$3:$AG$51,MATCH(1,($B3361=$AD$3:$AD$51)*($J3361=$AE$3:$AE$51),0),4),IF(N3361="positivo",INDEX($AD$55:$AG$109,MATCH(1,($B3361=$AD$55:$AD$109)*($J3361=$AE$55:$AE$109),0),4)))</f>
        <v>73.567999999999998</v>
      </c>
      <c r="Q3361" s="115" t="str">
        <f>VLOOKUP(M3361,Modelo!$A$2:$C$7,2,0)</f>
        <v>Gestión de Recursos Naturales y Circularidad</v>
      </c>
      <c r="R3361" s="118">
        <f t="array" ref="R3361">INDEX(Modelo!$F$1:$H$37,MATCH(1,(DataBase!Q3361=Modelo!$G$1:$G$37)*(DataBase!B3361=Modelo!$F$1:$F$37),0),3)</f>
        <v>5.8823529411764705E-2</v>
      </c>
      <c r="S3361" s="115">
        <f t="shared" si="106"/>
        <v>99.997986684713936</v>
      </c>
      <c r="T3361" s="115">
        <f t="shared" si="107"/>
        <v>5.8822345108655254</v>
      </c>
    </row>
    <row r="3362" spans="1:20" x14ac:dyDescent="0.3">
      <c r="A3362" s="115" t="s">
        <v>399</v>
      </c>
      <c r="B3362" s="115" t="s">
        <v>379</v>
      </c>
      <c r="C3362" s="115" t="s">
        <v>103</v>
      </c>
      <c r="D3362" s="115" t="s">
        <v>86</v>
      </c>
      <c r="E3362" s="115" t="s">
        <v>86</v>
      </c>
      <c r="F3362" s="115" t="s">
        <v>87</v>
      </c>
      <c r="G3362" s="115">
        <v>1989</v>
      </c>
      <c r="H3362" s="115" t="s">
        <v>125</v>
      </c>
      <c r="I3362" s="115">
        <v>0.75167738299999998</v>
      </c>
      <c r="J3362" s="115" t="s">
        <v>39</v>
      </c>
      <c r="K3362" s="115" t="str">
        <f>INDEX(DatosProcesados!$A$1:$BF$101,MATCH(DataBase!A3362,DatosProcesados!$A$1:$A$101,0),MATCH(DataBase!J3362,DatosProcesados!$A$1:$BF$1,0))</f>
        <v xml:space="preserve">No informa </v>
      </c>
      <c r="L3362" s="115" t="str">
        <f>INDEX(Modelo!$A$9:$D$89,MATCH(DataBase!$J3362,Modelo!$A$9:$A$89,0),MATCH(DataBase!L$1,Modelo!$A$9:$D$9,0))</f>
        <v>Impacto ambiental</v>
      </c>
      <c r="M3362" s="115" t="str">
        <f>INDEX(Modelo!$A$9:$D$89,MATCH(DataBase!$J3362,Modelo!$A$9:$A$89,0),MATCH(DataBase!M$1,Modelo!$A$9:$D$9,0))</f>
        <v>Pilar 3</v>
      </c>
      <c r="N3362" s="115" t="str">
        <f>INDEX(Modelo!$A$9:$D$89,MATCH(DataBase!$J3362,Modelo!$A$9:$A$89,0),MATCH(DataBase!N$1,Modelo!$A$9:$D$9,0))</f>
        <v>negativo</v>
      </c>
      <c r="O3362" s="115">
        <f t="array" ref="O3362">IF(N3362="negativo",INDEX($AD$3:$AG$51,MATCH(1,($B3362=$AD$3:$AD$51)*($J3362=$AE$3:$AE$51),0),3),IF(N3362="positivo",INDEX($AD$55:$AG$109,MATCH(1,($B3362=$AD$55:$AD$109)*($J3362=$AE$55:$AE$109),0),3)))</f>
        <v>1342695.52</v>
      </c>
      <c r="P3362" s="115">
        <f t="array" ref="P3362">IF(N3362="negativo",INDEX($AD$3:$AG$51,MATCH(1,($B3362=$AD$3:$AD$51)*($J3362=$AE$3:$AE$51),0),4),IF(N3362="positivo",INDEX($AD$55:$AG$109,MATCH(1,($B3362=$AD$55:$AD$109)*($J3362=$AE$55:$AE$109),0),4)))</f>
        <v>169023.3</v>
      </c>
      <c r="Q3362" s="115" t="str">
        <f>VLOOKUP(M3362,Modelo!$A$2:$C$7,2,0)</f>
        <v>Gestión de Recursos Naturales y Circularidad</v>
      </c>
      <c r="R3362" s="118">
        <f t="array" ref="R3362">INDEX(Modelo!$F$1:$H$37,MATCH(1,(DataBase!Q3362=Modelo!$G$1:$G$37)*(DataBase!B3362=Modelo!$F$1:$F$37),0),3)</f>
        <v>0.14285714285714285</v>
      </c>
      <c r="S3362" s="115">
        <f t="shared" si="106"/>
        <v>0</v>
      </c>
      <c r="T3362" s="115">
        <f t="shared" si="107"/>
        <v>0</v>
      </c>
    </row>
    <row r="3363" spans="1:20" x14ac:dyDescent="0.3">
      <c r="A3363" s="115" t="s">
        <v>233</v>
      </c>
      <c r="B3363" s="115" t="s">
        <v>216</v>
      </c>
      <c r="C3363" s="115" t="s">
        <v>103</v>
      </c>
      <c r="D3363" s="115" t="s">
        <v>87</v>
      </c>
      <c r="E3363" s="115" t="s">
        <v>86</v>
      </c>
      <c r="F3363" s="115" t="s">
        <v>86</v>
      </c>
      <c r="G3363" s="115">
        <v>1970</v>
      </c>
      <c r="H3363" s="115" t="s">
        <v>125</v>
      </c>
      <c r="I3363" s="115">
        <v>3.1891452720000002</v>
      </c>
      <c r="J3363" s="115" t="s">
        <v>39</v>
      </c>
      <c r="K3363" s="115" t="str">
        <f>INDEX(DatosProcesados!$A$1:$BF$101,MATCH(DataBase!A3363,DatosProcesados!$A$1:$A$101,0),MATCH(DataBase!J3363,DatosProcesados!$A$1:$BF$1,0))</f>
        <v xml:space="preserve">No informa </v>
      </c>
      <c r="L3363" s="115" t="str">
        <f>INDEX(Modelo!$A$9:$D$89,MATCH(DataBase!$J3363,Modelo!$A$9:$A$89,0),MATCH(DataBase!L$1,Modelo!$A$9:$D$9,0))</f>
        <v>Impacto ambiental</v>
      </c>
      <c r="M3363" s="115" t="str">
        <f>INDEX(Modelo!$A$9:$D$89,MATCH(DataBase!$J3363,Modelo!$A$9:$A$89,0),MATCH(DataBase!M$1,Modelo!$A$9:$D$9,0))</f>
        <v>Pilar 3</v>
      </c>
      <c r="N3363" s="115" t="str">
        <f>INDEX(Modelo!$A$9:$D$89,MATCH(DataBase!$J3363,Modelo!$A$9:$A$89,0),MATCH(DataBase!N$1,Modelo!$A$9:$D$9,0))</f>
        <v>negativo</v>
      </c>
      <c r="O3363" s="115">
        <f t="array" ref="O3363">IF(N3363="negativo",INDEX($AD$3:$AG$51,MATCH(1,($B3363=$AD$3:$AD$51)*($J3363=$AE$3:$AE$51),0),3),IF(N3363="positivo",INDEX($AD$55:$AG$109,MATCH(1,($B3363=$AD$55:$AD$109)*($J3363=$AE$55:$AE$109),0),3)))</f>
        <v>1463252</v>
      </c>
      <c r="P3363" s="115">
        <f t="array" ref="P3363">IF(N3363="negativo",INDEX($AD$3:$AG$51,MATCH(1,($B3363=$AD$3:$AD$51)*($J3363=$AE$3:$AE$51),0),4),IF(N3363="positivo",INDEX($AD$55:$AG$109,MATCH(1,($B3363=$AD$55:$AD$109)*($J3363=$AE$55:$AE$109),0),4)))</f>
        <v>1</v>
      </c>
      <c r="Q3363" s="115" t="str">
        <f>VLOOKUP(M3363,Modelo!$A$2:$C$7,2,0)</f>
        <v>Gestión de Recursos Naturales y Circularidad</v>
      </c>
      <c r="R3363" s="118">
        <f t="array" ref="R3363">INDEX(Modelo!$F$1:$H$37,MATCH(1,(DataBase!Q3363=Modelo!$G$1:$G$37)*(DataBase!B3363=Modelo!$F$1:$F$37),0),3)</f>
        <v>0.15789473684210525</v>
      </c>
      <c r="S3363" s="115">
        <f t="shared" si="106"/>
        <v>0</v>
      </c>
      <c r="T3363" s="115">
        <f t="shared" si="107"/>
        <v>0</v>
      </c>
    </row>
    <row r="3364" spans="1:20" x14ac:dyDescent="0.3">
      <c r="A3364" s="115" t="s">
        <v>176</v>
      </c>
      <c r="B3364" s="115" t="s">
        <v>84</v>
      </c>
      <c r="C3364" s="115" t="s">
        <v>103</v>
      </c>
      <c r="D3364" s="115" t="s">
        <v>86</v>
      </c>
      <c r="E3364" s="115" t="s">
        <v>87</v>
      </c>
      <c r="F3364" s="115" t="s">
        <v>87</v>
      </c>
      <c r="G3364" s="115">
        <v>1929</v>
      </c>
      <c r="H3364" s="115" t="s">
        <v>177</v>
      </c>
      <c r="I3364" s="115">
        <v>2.3283445380000001</v>
      </c>
      <c r="J3364" s="115" t="s">
        <v>39</v>
      </c>
      <c r="K3364" s="115">
        <f>INDEX(DatosProcesados!$A$1:$BF$101,MATCH(DataBase!A3364,DatosProcesados!$A$1:$A$101,0),MATCH(DataBase!J3364,DatosProcesados!$A$1:$BF$1,0))</f>
        <v>7867</v>
      </c>
      <c r="L3364" s="115" t="str">
        <f>INDEX(Modelo!$A$9:$D$89,MATCH(DataBase!$J3364,Modelo!$A$9:$A$89,0),MATCH(DataBase!L$1,Modelo!$A$9:$D$9,0))</f>
        <v>Impacto ambiental</v>
      </c>
      <c r="M3364" s="115" t="str">
        <f>INDEX(Modelo!$A$9:$D$89,MATCH(DataBase!$J3364,Modelo!$A$9:$A$89,0),MATCH(DataBase!M$1,Modelo!$A$9:$D$9,0))</f>
        <v>Pilar 3</v>
      </c>
      <c r="N3364" s="115" t="str">
        <f>INDEX(Modelo!$A$9:$D$89,MATCH(DataBase!$J3364,Modelo!$A$9:$A$89,0),MATCH(DataBase!N$1,Modelo!$A$9:$D$9,0))</f>
        <v>negativo</v>
      </c>
      <c r="O3364" s="115">
        <f t="array" ref="O3364">IF(N3364="negativo",INDEX($AD$3:$AG$51,MATCH(1,($B3364=$AD$3:$AD$51)*($J3364=$AE$3:$AE$51),0),3),IF(N3364="positivo",INDEX($AD$55:$AG$109,MATCH(1,($B3364=$AD$55:$AD$109)*($J3364=$AE$55:$AE$109),0),3)))</f>
        <v>22770079</v>
      </c>
      <c r="P3364" s="115">
        <f t="array" ref="P3364">IF(N3364="negativo",INDEX($AD$3:$AG$51,MATCH(1,($B3364=$AD$3:$AD$51)*($J3364=$AE$3:$AE$51),0),4),IF(N3364="positivo",INDEX($AD$55:$AG$109,MATCH(1,($B3364=$AD$55:$AD$109)*($J3364=$AE$55:$AE$109),0),4)))</f>
        <v>73.567999999999998</v>
      </c>
      <c r="Q3364" s="115" t="str">
        <f>VLOOKUP(M3364,Modelo!$A$2:$C$7,2,0)</f>
        <v>Gestión de Recursos Naturales y Circularidad</v>
      </c>
      <c r="R3364" s="118">
        <f t="array" ref="R3364">INDEX(Modelo!$F$1:$H$37,MATCH(1,(DataBase!Q3364=Modelo!$G$1:$G$37)*(DataBase!B3364=Modelo!$F$1:$F$37),0),3)</f>
        <v>5.8823529411764705E-2</v>
      </c>
      <c r="S3364" s="115">
        <f t="shared" si="106"/>
        <v>99.965773253663585</v>
      </c>
      <c r="T3364" s="115">
        <f t="shared" si="107"/>
        <v>5.8803396031566812</v>
      </c>
    </row>
    <row r="3365" spans="1:20" x14ac:dyDescent="0.3">
      <c r="A3365" s="115" t="s">
        <v>391</v>
      </c>
      <c r="B3365" s="115" t="s">
        <v>379</v>
      </c>
      <c r="C3365" s="115" t="s">
        <v>103</v>
      </c>
      <c r="D3365" s="115" t="s">
        <v>87</v>
      </c>
      <c r="E3365" s="115" t="s">
        <v>86</v>
      </c>
      <c r="F3365" s="115" t="s">
        <v>86</v>
      </c>
      <c r="G3365" s="115">
        <v>1976</v>
      </c>
      <c r="H3365" s="115" t="s">
        <v>125</v>
      </c>
      <c r="I3365" s="115">
        <v>0.98534294499999997</v>
      </c>
      <c r="J3365" s="115" t="s">
        <v>39</v>
      </c>
      <c r="K3365" s="115">
        <f>INDEX(DatosProcesados!$A$1:$BF$101,MATCH(DataBase!A3365,DatosProcesados!$A$1:$A$101,0),MATCH(DataBase!J3365,DatosProcesados!$A$1:$BF$1,0))</f>
        <v>737078.73</v>
      </c>
      <c r="L3365" s="115" t="str">
        <f>INDEX(Modelo!$A$9:$D$89,MATCH(DataBase!$J3365,Modelo!$A$9:$A$89,0),MATCH(DataBase!L$1,Modelo!$A$9:$D$9,0))</f>
        <v>Impacto ambiental</v>
      </c>
      <c r="M3365" s="115" t="str">
        <f>INDEX(Modelo!$A$9:$D$89,MATCH(DataBase!$J3365,Modelo!$A$9:$A$89,0),MATCH(DataBase!M$1,Modelo!$A$9:$D$9,0))</f>
        <v>Pilar 3</v>
      </c>
      <c r="N3365" s="115" t="str">
        <f>INDEX(Modelo!$A$9:$D$89,MATCH(DataBase!$J3365,Modelo!$A$9:$A$89,0),MATCH(DataBase!N$1,Modelo!$A$9:$D$9,0))</f>
        <v>negativo</v>
      </c>
      <c r="O3365" s="115">
        <f t="array" ref="O3365">IF(N3365="negativo",INDEX($AD$3:$AG$51,MATCH(1,($B3365=$AD$3:$AD$51)*($J3365=$AE$3:$AE$51),0),3),IF(N3365="positivo",INDEX($AD$55:$AG$109,MATCH(1,($B3365=$AD$55:$AD$109)*($J3365=$AE$55:$AE$109),0),3)))</f>
        <v>1342695.52</v>
      </c>
      <c r="P3365" s="115">
        <f t="array" ref="P3365">IF(N3365="negativo",INDEX($AD$3:$AG$51,MATCH(1,($B3365=$AD$3:$AD$51)*($J3365=$AE$3:$AE$51),0),4),IF(N3365="positivo",INDEX($AD$55:$AG$109,MATCH(1,($B3365=$AD$55:$AD$109)*($J3365=$AE$55:$AE$109),0),4)))</f>
        <v>169023.3</v>
      </c>
      <c r="Q3365" s="115" t="str">
        <f>VLOOKUP(M3365,Modelo!$A$2:$C$7,2,0)</f>
        <v>Gestión de Recursos Naturales y Circularidad</v>
      </c>
      <c r="R3365" s="118">
        <f t="array" ref="R3365">INDEX(Modelo!$F$1:$H$37,MATCH(1,(DataBase!Q3365=Modelo!$G$1:$G$37)*(DataBase!B3365=Modelo!$F$1:$F$37),0),3)</f>
        <v>0.14285714285714285</v>
      </c>
      <c r="S3365" s="115">
        <f t="shared" si="106"/>
        <v>51.600163970823147</v>
      </c>
      <c r="T3365" s="115">
        <f t="shared" si="107"/>
        <v>7.3714519958318778</v>
      </c>
    </row>
    <row r="3366" spans="1:20" x14ac:dyDescent="0.3">
      <c r="A3366" s="115" t="s">
        <v>376</v>
      </c>
      <c r="B3366" s="115" t="s">
        <v>313</v>
      </c>
      <c r="C3366" s="115" t="s">
        <v>103</v>
      </c>
      <c r="D3366" s="115" t="s">
        <v>86</v>
      </c>
      <c r="E3366" s="115" t="s">
        <v>87</v>
      </c>
      <c r="F3366" s="115" t="s">
        <v>87</v>
      </c>
      <c r="G3366" s="115">
        <v>1920</v>
      </c>
      <c r="H3366" s="115" t="s">
        <v>294</v>
      </c>
      <c r="I3366" s="115">
        <v>1.8691417530000001</v>
      </c>
      <c r="J3366" s="115" t="s">
        <v>39</v>
      </c>
      <c r="K3366" s="115" t="str">
        <f>INDEX(DatosProcesados!$A$1:$BF$101,MATCH(DataBase!A3366,DatosProcesados!$A$1:$A$101,0),MATCH(DataBase!J3366,DatosProcesados!$A$1:$BF$1,0))</f>
        <v>No informa</v>
      </c>
      <c r="L3366" s="115" t="str">
        <f>INDEX(Modelo!$A$9:$D$89,MATCH(DataBase!$J3366,Modelo!$A$9:$A$89,0),MATCH(DataBase!L$1,Modelo!$A$9:$D$9,0))</f>
        <v>Impacto ambiental</v>
      </c>
      <c r="M3366" s="115" t="str">
        <f>INDEX(Modelo!$A$9:$D$89,MATCH(DataBase!$J3366,Modelo!$A$9:$A$89,0),MATCH(DataBase!M$1,Modelo!$A$9:$D$9,0))</f>
        <v>Pilar 3</v>
      </c>
      <c r="N3366" s="115" t="str">
        <f>INDEX(Modelo!$A$9:$D$89,MATCH(DataBase!$J3366,Modelo!$A$9:$A$89,0),MATCH(DataBase!N$1,Modelo!$A$9:$D$9,0))</f>
        <v>negativo</v>
      </c>
      <c r="O3366" s="115">
        <f t="array" ref="O3366">IF(N3366="negativo",INDEX($AD$3:$AG$51,MATCH(1,($B3366=$AD$3:$AD$51)*($J3366=$AE$3:$AE$51),0),3),IF(N3366="positivo",INDEX($AD$55:$AG$109,MATCH(1,($B3366=$AD$55:$AD$109)*($J3366=$AE$55:$AE$109),0),3)))</f>
        <v>52671</v>
      </c>
      <c r="P3366" s="115">
        <f t="array" ref="P3366">IF(N3366="negativo",INDEX($AD$3:$AG$51,MATCH(1,($B3366=$AD$3:$AD$51)*($J3366=$AE$3:$AE$51),0),4),IF(N3366="positivo",INDEX($AD$55:$AG$109,MATCH(1,($B3366=$AD$55:$AD$109)*($J3366=$AE$55:$AE$109),0),4)))</f>
        <v>141.41999999999999</v>
      </c>
      <c r="Q3366" s="115" t="str">
        <f>VLOOKUP(M3366,Modelo!$A$2:$C$7,2,0)</f>
        <v>Gestión de Recursos Naturales y Circularidad</v>
      </c>
      <c r="R3366" s="118">
        <f t="array" ref="R3366">INDEX(Modelo!$F$1:$H$37,MATCH(1,(DataBase!Q3366=Modelo!$G$1:$G$37)*(DataBase!B3366=Modelo!$F$1:$F$37),0),3)</f>
        <v>5.8823529411764705E-2</v>
      </c>
      <c r="S3366" s="115">
        <f t="shared" si="106"/>
        <v>0</v>
      </c>
      <c r="T3366" s="115">
        <f t="shared" si="107"/>
        <v>0</v>
      </c>
    </row>
    <row r="3367" spans="1:20" x14ac:dyDescent="0.3">
      <c r="A3367" s="115" t="s">
        <v>193</v>
      </c>
      <c r="B3367" s="115" t="s">
        <v>84</v>
      </c>
      <c r="C3367" s="115" t="s">
        <v>103</v>
      </c>
      <c r="D3367" s="115" t="s">
        <v>86</v>
      </c>
      <c r="E3367" s="115" t="s">
        <v>87</v>
      </c>
      <c r="F3367" s="115" t="s">
        <v>87</v>
      </c>
      <c r="G3367" s="115">
        <v>2009</v>
      </c>
      <c r="H3367" s="115" t="s">
        <v>194</v>
      </c>
      <c r="I3367" s="115">
        <v>1.8581853669999999</v>
      </c>
      <c r="J3367" s="115" t="s">
        <v>39</v>
      </c>
      <c r="K3367" s="115" t="str">
        <f>INDEX(DatosProcesados!$A$1:$BF$101,MATCH(DataBase!A3367,DatosProcesados!$A$1:$A$101,0),MATCH(DataBase!J3367,DatosProcesados!$A$1:$BF$1,0))</f>
        <v xml:space="preserve">No informa </v>
      </c>
      <c r="L3367" s="115" t="str">
        <f>INDEX(Modelo!$A$9:$D$89,MATCH(DataBase!$J3367,Modelo!$A$9:$A$89,0),MATCH(DataBase!L$1,Modelo!$A$9:$D$9,0))</f>
        <v>Impacto ambiental</v>
      </c>
      <c r="M3367" s="115" t="str">
        <f>INDEX(Modelo!$A$9:$D$89,MATCH(DataBase!$J3367,Modelo!$A$9:$A$89,0),MATCH(DataBase!M$1,Modelo!$A$9:$D$9,0))</f>
        <v>Pilar 3</v>
      </c>
      <c r="N3367" s="115" t="str">
        <f>INDEX(Modelo!$A$9:$D$89,MATCH(DataBase!$J3367,Modelo!$A$9:$A$89,0),MATCH(DataBase!N$1,Modelo!$A$9:$D$9,0))</f>
        <v>negativo</v>
      </c>
      <c r="O3367" s="115">
        <f t="array" ref="O3367">IF(N3367="negativo",INDEX($AD$3:$AG$51,MATCH(1,($B3367=$AD$3:$AD$51)*($J3367=$AE$3:$AE$51),0),3),IF(N3367="positivo",INDEX($AD$55:$AG$109,MATCH(1,($B3367=$AD$55:$AD$109)*($J3367=$AE$55:$AE$109),0),3)))</f>
        <v>22770079</v>
      </c>
      <c r="P3367" s="115">
        <f t="array" ref="P3367">IF(N3367="negativo",INDEX($AD$3:$AG$51,MATCH(1,($B3367=$AD$3:$AD$51)*($J3367=$AE$3:$AE$51),0),4),IF(N3367="positivo",INDEX($AD$55:$AG$109,MATCH(1,($B3367=$AD$55:$AD$109)*($J3367=$AE$55:$AE$109),0),4)))</f>
        <v>73.567999999999998</v>
      </c>
      <c r="Q3367" s="115" t="str">
        <f>VLOOKUP(M3367,Modelo!$A$2:$C$7,2,0)</f>
        <v>Gestión de Recursos Naturales y Circularidad</v>
      </c>
      <c r="R3367" s="118">
        <f t="array" ref="R3367">INDEX(Modelo!$F$1:$H$37,MATCH(1,(DataBase!Q3367=Modelo!$G$1:$G$37)*(DataBase!B3367=Modelo!$F$1:$F$37),0),3)</f>
        <v>5.8823529411764705E-2</v>
      </c>
      <c r="S3367" s="115">
        <f t="shared" si="106"/>
        <v>0</v>
      </c>
      <c r="T3367" s="115">
        <f t="shared" si="107"/>
        <v>0</v>
      </c>
    </row>
    <row r="3368" spans="1:20" x14ac:dyDescent="0.3">
      <c r="A3368" s="115" t="s">
        <v>280</v>
      </c>
      <c r="B3368" s="115" t="s">
        <v>216</v>
      </c>
      <c r="C3368" s="115" t="s">
        <v>97</v>
      </c>
      <c r="D3368" s="115" t="s">
        <v>86</v>
      </c>
      <c r="E3368" s="115" t="s">
        <v>87</v>
      </c>
      <c r="F3368" s="115" t="s">
        <v>87</v>
      </c>
      <c r="G3368" s="115">
        <v>1866</v>
      </c>
      <c r="H3368" s="115" t="s">
        <v>281</v>
      </c>
      <c r="I3368" s="115">
        <v>2.0444698099999998</v>
      </c>
      <c r="J3368" s="115" t="s">
        <v>39</v>
      </c>
      <c r="K3368" s="115" t="str">
        <f>INDEX(DatosProcesados!$A$1:$BF$101,MATCH(DataBase!A3368,DatosProcesados!$A$1:$A$101,0),MATCH(DataBase!J3368,DatosProcesados!$A$1:$BF$1,0))</f>
        <v xml:space="preserve">No informa </v>
      </c>
      <c r="L3368" s="115" t="str">
        <f>INDEX(Modelo!$A$9:$D$89,MATCH(DataBase!$J3368,Modelo!$A$9:$A$89,0),MATCH(DataBase!L$1,Modelo!$A$9:$D$9,0))</f>
        <v>Impacto ambiental</v>
      </c>
      <c r="M3368" s="115" t="str">
        <f>INDEX(Modelo!$A$9:$D$89,MATCH(DataBase!$J3368,Modelo!$A$9:$A$89,0),MATCH(DataBase!M$1,Modelo!$A$9:$D$9,0))</f>
        <v>Pilar 3</v>
      </c>
      <c r="N3368" s="115" t="str">
        <f>INDEX(Modelo!$A$9:$D$89,MATCH(DataBase!$J3368,Modelo!$A$9:$A$89,0),MATCH(DataBase!N$1,Modelo!$A$9:$D$9,0))</f>
        <v>negativo</v>
      </c>
      <c r="O3368" s="115">
        <f t="array" ref="O3368">IF(N3368="negativo",INDEX($AD$3:$AG$51,MATCH(1,($B3368=$AD$3:$AD$51)*($J3368=$AE$3:$AE$51),0),3),IF(N3368="positivo",INDEX($AD$55:$AG$109,MATCH(1,($B3368=$AD$55:$AD$109)*($J3368=$AE$55:$AE$109),0),3)))</f>
        <v>1463252</v>
      </c>
      <c r="P3368" s="115">
        <f t="array" ref="P3368">IF(N3368="negativo",INDEX($AD$3:$AG$51,MATCH(1,($B3368=$AD$3:$AD$51)*($J3368=$AE$3:$AE$51),0),4),IF(N3368="positivo",INDEX($AD$55:$AG$109,MATCH(1,($B3368=$AD$55:$AD$109)*($J3368=$AE$55:$AE$109),0),4)))</f>
        <v>1</v>
      </c>
      <c r="Q3368" s="115" t="str">
        <f>VLOOKUP(M3368,Modelo!$A$2:$C$7,2,0)</f>
        <v>Gestión de Recursos Naturales y Circularidad</v>
      </c>
      <c r="R3368" s="118">
        <f t="array" ref="R3368">INDEX(Modelo!$F$1:$H$37,MATCH(1,(DataBase!Q3368=Modelo!$G$1:$G$37)*(DataBase!B3368=Modelo!$F$1:$F$37),0),3)</f>
        <v>0.15789473684210525</v>
      </c>
      <c r="S3368" s="115">
        <f t="shared" si="106"/>
        <v>0</v>
      </c>
      <c r="T3368" s="115">
        <f t="shared" si="107"/>
        <v>0</v>
      </c>
    </row>
    <row r="3369" spans="1:20" x14ac:dyDescent="0.3">
      <c r="A3369" s="115" t="s">
        <v>143</v>
      </c>
      <c r="B3369" s="115" t="s">
        <v>84</v>
      </c>
      <c r="C3369" s="115" t="s">
        <v>97</v>
      </c>
      <c r="D3369" s="115" t="s">
        <v>86</v>
      </c>
      <c r="E3369" s="115" t="s">
        <v>86</v>
      </c>
      <c r="F3369" s="115" t="s">
        <v>86</v>
      </c>
      <c r="G3369" s="115">
        <v>1994</v>
      </c>
      <c r="H3369" s="115" t="s">
        <v>125</v>
      </c>
      <c r="I3369" s="115">
        <v>5.9751610780000002</v>
      </c>
      <c r="J3369" s="115" t="s">
        <v>39</v>
      </c>
      <c r="K3369" s="115">
        <f>INDEX(DatosProcesados!$A$1:$BF$101,MATCH(DataBase!A3369,DatosProcesados!$A$1:$A$101,0),MATCH(DataBase!J3369,DatosProcesados!$A$1:$BF$1,0))</f>
        <v>2432.61</v>
      </c>
      <c r="L3369" s="115" t="str">
        <f>INDEX(Modelo!$A$9:$D$89,MATCH(DataBase!$J3369,Modelo!$A$9:$A$89,0),MATCH(DataBase!L$1,Modelo!$A$9:$D$9,0))</f>
        <v>Impacto ambiental</v>
      </c>
      <c r="M3369" s="115" t="str">
        <f>INDEX(Modelo!$A$9:$D$89,MATCH(DataBase!$J3369,Modelo!$A$9:$A$89,0),MATCH(DataBase!M$1,Modelo!$A$9:$D$9,0))</f>
        <v>Pilar 3</v>
      </c>
      <c r="N3369" s="115" t="str">
        <f>INDEX(Modelo!$A$9:$D$89,MATCH(DataBase!$J3369,Modelo!$A$9:$A$89,0),MATCH(DataBase!N$1,Modelo!$A$9:$D$9,0))</f>
        <v>negativo</v>
      </c>
      <c r="O3369" s="115">
        <f t="array" ref="O3369">IF(N3369="negativo",INDEX($AD$3:$AG$51,MATCH(1,($B3369=$AD$3:$AD$51)*($J3369=$AE$3:$AE$51),0),3),IF(N3369="positivo",INDEX($AD$55:$AG$109,MATCH(1,($B3369=$AD$55:$AD$109)*($J3369=$AE$55:$AE$109),0),3)))</f>
        <v>22770079</v>
      </c>
      <c r="P3369" s="115">
        <f t="array" ref="P3369">IF(N3369="negativo",INDEX($AD$3:$AG$51,MATCH(1,($B3369=$AD$3:$AD$51)*($J3369=$AE$3:$AE$51),0),4),IF(N3369="positivo",INDEX($AD$55:$AG$109,MATCH(1,($B3369=$AD$55:$AD$109)*($J3369=$AE$55:$AE$109),0),4)))</f>
        <v>73.567999999999998</v>
      </c>
      <c r="Q3369" s="115" t="str">
        <f>VLOOKUP(M3369,Modelo!$A$2:$C$7,2,0)</f>
        <v>Gestión de Recursos Naturales y Circularidad</v>
      </c>
      <c r="R3369" s="118">
        <f t="array" ref="R3369">INDEX(Modelo!$F$1:$H$37,MATCH(1,(DataBase!Q3369=Modelo!$G$1:$G$37)*(DataBase!B3369=Modelo!$F$1:$F$37),0),3)</f>
        <v>5.8823529411764705E-2</v>
      </c>
      <c r="S3369" s="115">
        <f t="shared" si="106"/>
        <v>99.989639695049505</v>
      </c>
      <c r="T3369" s="115">
        <f t="shared" si="107"/>
        <v>5.8817435114735002</v>
      </c>
    </row>
    <row r="3370" spans="1:20" x14ac:dyDescent="0.3">
      <c r="A3370" s="115" t="s">
        <v>331</v>
      </c>
      <c r="B3370" s="115" t="s">
        <v>313</v>
      </c>
      <c r="C3370" s="115" t="s">
        <v>103</v>
      </c>
      <c r="D3370" s="115" t="s">
        <v>87</v>
      </c>
      <c r="E3370" s="115" t="s">
        <v>86</v>
      </c>
      <c r="F3370" s="115" t="s">
        <v>86</v>
      </c>
      <c r="G3370" s="115">
        <v>1953</v>
      </c>
      <c r="H3370" s="115" t="s">
        <v>125</v>
      </c>
      <c r="I3370" s="115">
        <v>7.1291921260000004</v>
      </c>
      <c r="J3370" s="115" t="s">
        <v>39</v>
      </c>
      <c r="K3370" s="115" t="str">
        <f>INDEX(DatosProcesados!$A$1:$BF$101,MATCH(DataBase!A3370,DatosProcesados!$A$1:$A$101,0),MATCH(DataBase!J3370,DatosProcesados!$A$1:$BF$1,0))</f>
        <v xml:space="preserve">No informa </v>
      </c>
      <c r="L3370" s="115" t="str">
        <f>INDEX(Modelo!$A$9:$D$89,MATCH(DataBase!$J3370,Modelo!$A$9:$A$89,0),MATCH(DataBase!L$1,Modelo!$A$9:$D$9,0))</f>
        <v>Impacto ambiental</v>
      </c>
      <c r="M3370" s="115" t="str">
        <f>INDEX(Modelo!$A$9:$D$89,MATCH(DataBase!$J3370,Modelo!$A$9:$A$89,0),MATCH(DataBase!M$1,Modelo!$A$9:$D$9,0))</f>
        <v>Pilar 3</v>
      </c>
      <c r="N3370" s="115" t="str">
        <f>INDEX(Modelo!$A$9:$D$89,MATCH(DataBase!$J3370,Modelo!$A$9:$A$89,0),MATCH(DataBase!N$1,Modelo!$A$9:$D$9,0))</f>
        <v>negativo</v>
      </c>
      <c r="O3370" s="115">
        <f t="array" ref="O3370">IF(N3370="negativo",INDEX($AD$3:$AG$51,MATCH(1,($B3370=$AD$3:$AD$51)*($J3370=$AE$3:$AE$51),0),3),IF(N3370="positivo",INDEX($AD$55:$AG$109,MATCH(1,($B3370=$AD$55:$AD$109)*($J3370=$AE$55:$AE$109),0),3)))</f>
        <v>52671</v>
      </c>
      <c r="P3370" s="115">
        <f t="array" ref="P3370">IF(N3370="negativo",INDEX($AD$3:$AG$51,MATCH(1,($B3370=$AD$3:$AD$51)*($J3370=$AE$3:$AE$51),0),4),IF(N3370="positivo",INDEX($AD$55:$AG$109,MATCH(1,($B3370=$AD$55:$AD$109)*($J3370=$AE$55:$AE$109),0),4)))</f>
        <v>141.41999999999999</v>
      </c>
      <c r="Q3370" s="115" t="str">
        <f>VLOOKUP(M3370,Modelo!$A$2:$C$7,2,0)</f>
        <v>Gestión de Recursos Naturales y Circularidad</v>
      </c>
      <c r="R3370" s="118">
        <f t="array" ref="R3370">INDEX(Modelo!$F$1:$H$37,MATCH(1,(DataBase!Q3370=Modelo!$G$1:$G$37)*(DataBase!B3370=Modelo!$F$1:$F$37),0),3)</f>
        <v>5.8823529411764705E-2</v>
      </c>
      <c r="S3370" s="115">
        <f t="shared" si="106"/>
        <v>0</v>
      </c>
      <c r="T3370" s="115">
        <f t="shared" si="107"/>
        <v>0</v>
      </c>
    </row>
    <row r="3371" spans="1:20" x14ac:dyDescent="0.3">
      <c r="A3371" s="115" t="s">
        <v>277</v>
      </c>
      <c r="B3371" s="115" t="s">
        <v>216</v>
      </c>
      <c r="C3371" s="115" t="s">
        <v>85</v>
      </c>
      <c r="D3371" s="115" t="s">
        <v>86</v>
      </c>
      <c r="E3371" s="115" t="s">
        <v>87</v>
      </c>
      <c r="F3371" s="115" t="s">
        <v>87</v>
      </c>
      <c r="G3371" s="115">
        <v>1965</v>
      </c>
      <c r="H3371" s="115" t="s">
        <v>244</v>
      </c>
      <c r="I3371" s="115">
        <v>2.0973851419999998</v>
      </c>
      <c r="J3371" s="115" t="s">
        <v>39</v>
      </c>
      <c r="K3371" s="115" t="str">
        <f>INDEX(DatosProcesados!$A$1:$BF$101,MATCH(DataBase!A3371,DatosProcesados!$A$1:$A$101,0),MATCH(DataBase!J3371,DatosProcesados!$A$1:$BF$1,0))</f>
        <v xml:space="preserve">No informa </v>
      </c>
      <c r="L3371" s="115" t="str">
        <f>INDEX(Modelo!$A$9:$D$89,MATCH(DataBase!$J3371,Modelo!$A$9:$A$89,0),MATCH(DataBase!L$1,Modelo!$A$9:$D$9,0))</f>
        <v>Impacto ambiental</v>
      </c>
      <c r="M3371" s="115" t="str">
        <f>INDEX(Modelo!$A$9:$D$89,MATCH(DataBase!$J3371,Modelo!$A$9:$A$89,0),MATCH(DataBase!M$1,Modelo!$A$9:$D$9,0))</f>
        <v>Pilar 3</v>
      </c>
      <c r="N3371" s="115" t="str">
        <f>INDEX(Modelo!$A$9:$D$89,MATCH(DataBase!$J3371,Modelo!$A$9:$A$89,0),MATCH(DataBase!N$1,Modelo!$A$9:$D$9,0))</f>
        <v>negativo</v>
      </c>
      <c r="O3371" s="115">
        <f t="array" ref="O3371">IF(N3371="negativo",INDEX($AD$3:$AG$51,MATCH(1,($B3371=$AD$3:$AD$51)*($J3371=$AE$3:$AE$51),0),3),IF(N3371="positivo",INDEX($AD$55:$AG$109,MATCH(1,($B3371=$AD$55:$AD$109)*($J3371=$AE$55:$AE$109),0),3)))</f>
        <v>1463252</v>
      </c>
      <c r="P3371" s="115">
        <f t="array" ref="P3371">IF(N3371="negativo",INDEX($AD$3:$AG$51,MATCH(1,($B3371=$AD$3:$AD$51)*($J3371=$AE$3:$AE$51),0),4),IF(N3371="positivo",INDEX($AD$55:$AG$109,MATCH(1,($B3371=$AD$55:$AD$109)*($J3371=$AE$55:$AE$109),0),4)))</f>
        <v>1</v>
      </c>
      <c r="Q3371" s="115" t="str">
        <f>VLOOKUP(M3371,Modelo!$A$2:$C$7,2,0)</f>
        <v>Gestión de Recursos Naturales y Circularidad</v>
      </c>
      <c r="R3371" s="118">
        <f t="array" ref="R3371">INDEX(Modelo!$F$1:$H$37,MATCH(1,(DataBase!Q3371=Modelo!$G$1:$G$37)*(DataBase!B3371=Modelo!$F$1:$F$37),0),3)</f>
        <v>0.15789473684210525</v>
      </c>
      <c r="S3371" s="115">
        <f t="shared" si="106"/>
        <v>0</v>
      </c>
      <c r="T3371" s="115">
        <f t="shared" si="107"/>
        <v>0</v>
      </c>
    </row>
    <row r="3372" spans="1:20" x14ac:dyDescent="0.3">
      <c r="A3372" s="115" t="s">
        <v>356</v>
      </c>
      <c r="B3372" s="115" t="s">
        <v>313</v>
      </c>
      <c r="C3372" s="115" t="s">
        <v>103</v>
      </c>
      <c r="D3372" s="115" t="s">
        <v>87</v>
      </c>
      <c r="E3372" s="115" t="s">
        <v>86</v>
      </c>
      <c r="F3372" s="115" t="s">
        <v>86</v>
      </c>
      <c r="G3372" s="115">
        <v>1989</v>
      </c>
      <c r="H3372" s="115" t="s">
        <v>125</v>
      </c>
      <c r="I3372" s="115">
        <v>3.0305383369999999</v>
      </c>
      <c r="J3372" s="115" t="s">
        <v>39</v>
      </c>
      <c r="K3372" s="115" t="str">
        <f>INDEX(DatosProcesados!$A$1:$BF$101,MATCH(DataBase!A3372,DatosProcesados!$A$1:$A$101,0),MATCH(DataBase!J3372,DatosProcesados!$A$1:$BF$1,0))</f>
        <v xml:space="preserve">No informa </v>
      </c>
      <c r="L3372" s="115" t="str">
        <f>INDEX(Modelo!$A$9:$D$89,MATCH(DataBase!$J3372,Modelo!$A$9:$A$89,0),MATCH(DataBase!L$1,Modelo!$A$9:$D$9,0))</f>
        <v>Impacto ambiental</v>
      </c>
      <c r="M3372" s="115" t="str">
        <f>INDEX(Modelo!$A$9:$D$89,MATCH(DataBase!$J3372,Modelo!$A$9:$A$89,0),MATCH(DataBase!M$1,Modelo!$A$9:$D$9,0))</f>
        <v>Pilar 3</v>
      </c>
      <c r="N3372" s="115" t="str">
        <f>INDEX(Modelo!$A$9:$D$89,MATCH(DataBase!$J3372,Modelo!$A$9:$A$89,0),MATCH(DataBase!N$1,Modelo!$A$9:$D$9,0))</f>
        <v>negativo</v>
      </c>
      <c r="O3372" s="115">
        <f t="array" ref="O3372">IF(N3372="negativo",INDEX($AD$3:$AG$51,MATCH(1,($B3372=$AD$3:$AD$51)*($J3372=$AE$3:$AE$51),0),3),IF(N3372="positivo",INDEX($AD$55:$AG$109,MATCH(1,($B3372=$AD$55:$AD$109)*($J3372=$AE$55:$AE$109),0),3)))</f>
        <v>52671</v>
      </c>
      <c r="P3372" s="115">
        <f t="array" ref="P3372">IF(N3372="negativo",INDEX($AD$3:$AG$51,MATCH(1,($B3372=$AD$3:$AD$51)*($J3372=$AE$3:$AE$51),0),4),IF(N3372="positivo",INDEX($AD$55:$AG$109,MATCH(1,($B3372=$AD$55:$AD$109)*($J3372=$AE$55:$AE$109),0),4)))</f>
        <v>141.41999999999999</v>
      </c>
      <c r="Q3372" s="115" t="str">
        <f>VLOOKUP(M3372,Modelo!$A$2:$C$7,2,0)</f>
        <v>Gestión de Recursos Naturales y Circularidad</v>
      </c>
      <c r="R3372" s="118">
        <f t="array" ref="R3372">INDEX(Modelo!$F$1:$H$37,MATCH(1,(DataBase!Q3372=Modelo!$G$1:$G$37)*(DataBase!B3372=Modelo!$F$1:$F$37),0),3)</f>
        <v>5.8823529411764705E-2</v>
      </c>
      <c r="S3372" s="115">
        <f t="shared" si="106"/>
        <v>0</v>
      </c>
      <c r="T3372" s="115">
        <f t="shared" si="107"/>
        <v>0</v>
      </c>
    </row>
    <row r="3373" spans="1:20" x14ac:dyDescent="0.3">
      <c r="A3373" s="115" t="s">
        <v>268</v>
      </c>
      <c r="B3373" s="115" t="s">
        <v>216</v>
      </c>
      <c r="C3373" s="115" t="s">
        <v>103</v>
      </c>
      <c r="D3373" s="115" t="s">
        <v>86</v>
      </c>
      <c r="E3373" s="115" t="s">
        <v>86</v>
      </c>
      <c r="F3373" s="115" t="s">
        <v>87</v>
      </c>
      <c r="G3373" s="115">
        <v>1986</v>
      </c>
      <c r="H3373" s="115" t="s">
        <v>125</v>
      </c>
      <c r="I3373" s="115">
        <v>2.2734296359999999</v>
      </c>
      <c r="J3373" s="115" t="s">
        <v>39</v>
      </c>
      <c r="K3373" s="115" t="str">
        <f>INDEX(DatosProcesados!$A$1:$BF$101,MATCH(DataBase!A3373,DatosProcesados!$A$1:$A$101,0),MATCH(DataBase!J3373,DatosProcesados!$A$1:$BF$1,0))</f>
        <v xml:space="preserve">No informa </v>
      </c>
      <c r="L3373" s="115" t="str">
        <f>INDEX(Modelo!$A$9:$D$89,MATCH(DataBase!$J3373,Modelo!$A$9:$A$89,0),MATCH(DataBase!L$1,Modelo!$A$9:$D$9,0))</f>
        <v>Impacto ambiental</v>
      </c>
      <c r="M3373" s="115" t="str">
        <f>INDEX(Modelo!$A$9:$D$89,MATCH(DataBase!$J3373,Modelo!$A$9:$A$89,0),MATCH(DataBase!M$1,Modelo!$A$9:$D$9,0))</f>
        <v>Pilar 3</v>
      </c>
      <c r="N3373" s="115" t="str">
        <f>INDEX(Modelo!$A$9:$D$89,MATCH(DataBase!$J3373,Modelo!$A$9:$A$89,0),MATCH(DataBase!N$1,Modelo!$A$9:$D$9,0))</f>
        <v>negativo</v>
      </c>
      <c r="O3373" s="115">
        <f t="array" ref="O3373">IF(N3373="negativo",INDEX($AD$3:$AG$51,MATCH(1,($B3373=$AD$3:$AD$51)*($J3373=$AE$3:$AE$51),0),3),IF(N3373="positivo",INDEX($AD$55:$AG$109,MATCH(1,($B3373=$AD$55:$AD$109)*($J3373=$AE$55:$AE$109),0),3)))</f>
        <v>1463252</v>
      </c>
      <c r="P3373" s="115">
        <f t="array" ref="P3373">IF(N3373="negativo",INDEX($AD$3:$AG$51,MATCH(1,($B3373=$AD$3:$AD$51)*($J3373=$AE$3:$AE$51),0),4),IF(N3373="positivo",INDEX($AD$55:$AG$109,MATCH(1,($B3373=$AD$55:$AD$109)*($J3373=$AE$55:$AE$109),0),4)))</f>
        <v>1</v>
      </c>
      <c r="Q3373" s="115" t="str">
        <f>VLOOKUP(M3373,Modelo!$A$2:$C$7,2,0)</f>
        <v>Gestión de Recursos Naturales y Circularidad</v>
      </c>
      <c r="R3373" s="118">
        <f t="array" ref="R3373">INDEX(Modelo!$F$1:$H$37,MATCH(1,(DataBase!Q3373=Modelo!$G$1:$G$37)*(DataBase!B3373=Modelo!$F$1:$F$37),0),3)</f>
        <v>0.15789473684210525</v>
      </c>
      <c r="S3373" s="115">
        <f t="shared" si="106"/>
        <v>0</v>
      </c>
      <c r="T3373" s="115">
        <f t="shared" si="107"/>
        <v>0</v>
      </c>
    </row>
    <row r="3374" spans="1:20" x14ac:dyDescent="0.3">
      <c r="A3374" s="115" t="s">
        <v>234</v>
      </c>
      <c r="B3374" s="115" t="s">
        <v>216</v>
      </c>
      <c r="C3374" s="115" t="s">
        <v>103</v>
      </c>
      <c r="D3374" s="115" t="s">
        <v>86</v>
      </c>
      <c r="E3374" s="115" t="s">
        <v>86</v>
      </c>
      <c r="F3374" s="115" t="s">
        <v>86</v>
      </c>
      <c r="G3374" s="115">
        <v>1904</v>
      </c>
      <c r="H3374" s="115" t="s">
        <v>125</v>
      </c>
      <c r="I3374" s="115">
        <v>2.8467005310000002</v>
      </c>
      <c r="J3374" s="115" t="s">
        <v>39</v>
      </c>
      <c r="K3374" s="115">
        <f>INDEX(DatosProcesados!$A$1:$BF$101,MATCH(DataBase!A3374,DatosProcesados!$A$1:$A$101,0),MATCH(DataBase!J3374,DatosProcesados!$A$1:$BF$1,0))</f>
        <v>30651.5</v>
      </c>
      <c r="L3374" s="115" t="str">
        <f>INDEX(Modelo!$A$9:$D$89,MATCH(DataBase!$J3374,Modelo!$A$9:$A$89,0),MATCH(DataBase!L$1,Modelo!$A$9:$D$9,0))</f>
        <v>Impacto ambiental</v>
      </c>
      <c r="M3374" s="115" t="str">
        <f>INDEX(Modelo!$A$9:$D$89,MATCH(DataBase!$J3374,Modelo!$A$9:$A$89,0),MATCH(DataBase!M$1,Modelo!$A$9:$D$9,0))</f>
        <v>Pilar 3</v>
      </c>
      <c r="N3374" s="115" t="str">
        <f>INDEX(Modelo!$A$9:$D$89,MATCH(DataBase!$J3374,Modelo!$A$9:$A$89,0),MATCH(DataBase!N$1,Modelo!$A$9:$D$9,0))</f>
        <v>negativo</v>
      </c>
      <c r="O3374" s="115">
        <f t="array" ref="O3374">IF(N3374="negativo",INDEX($AD$3:$AG$51,MATCH(1,($B3374=$AD$3:$AD$51)*($J3374=$AE$3:$AE$51),0),3),IF(N3374="positivo",INDEX($AD$55:$AG$109,MATCH(1,($B3374=$AD$55:$AD$109)*($J3374=$AE$55:$AE$109),0),3)))</f>
        <v>1463252</v>
      </c>
      <c r="P3374" s="115">
        <f t="array" ref="P3374">IF(N3374="negativo",INDEX($AD$3:$AG$51,MATCH(1,($B3374=$AD$3:$AD$51)*($J3374=$AE$3:$AE$51),0),4),IF(N3374="positivo",INDEX($AD$55:$AG$109,MATCH(1,($B3374=$AD$55:$AD$109)*($J3374=$AE$55:$AE$109),0),4)))</f>
        <v>1</v>
      </c>
      <c r="Q3374" s="115" t="str">
        <f>VLOOKUP(M3374,Modelo!$A$2:$C$7,2,0)</f>
        <v>Gestión de Recursos Naturales y Circularidad</v>
      </c>
      <c r="R3374" s="118">
        <f t="array" ref="R3374">INDEX(Modelo!$F$1:$H$37,MATCH(1,(DataBase!Q3374=Modelo!$G$1:$G$37)*(DataBase!B3374=Modelo!$F$1:$F$37),0),3)</f>
        <v>0.15789473684210525</v>
      </c>
      <c r="S3374" s="115">
        <f t="shared" si="106"/>
        <v>97.905314945966211</v>
      </c>
      <c r="T3374" s="115">
        <f t="shared" si="107"/>
        <v>15.458733938836769</v>
      </c>
    </row>
    <row r="3375" spans="1:20" x14ac:dyDescent="0.3">
      <c r="A3375" s="115" t="s">
        <v>359</v>
      </c>
      <c r="B3375" s="115" t="s">
        <v>313</v>
      </c>
      <c r="C3375" s="115" t="s">
        <v>103</v>
      </c>
      <c r="D3375" s="115" t="s">
        <v>86</v>
      </c>
      <c r="E3375" s="115" t="s">
        <v>87</v>
      </c>
      <c r="F3375" s="115" t="s">
        <v>87</v>
      </c>
      <c r="G3375" s="115">
        <v>1993</v>
      </c>
      <c r="H3375" s="115" t="s">
        <v>244</v>
      </c>
      <c r="I3375" s="115">
        <v>2.3607916150000001</v>
      </c>
      <c r="J3375" s="115" t="s">
        <v>39</v>
      </c>
      <c r="K3375" s="115" t="str">
        <f>INDEX(DatosProcesados!$A$1:$BF$101,MATCH(DataBase!A3375,DatosProcesados!$A$1:$A$101,0),MATCH(DataBase!J3375,DatosProcesados!$A$1:$BF$1,0))</f>
        <v>No informa</v>
      </c>
      <c r="L3375" s="115" t="str">
        <f>INDEX(Modelo!$A$9:$D$89,MATCH(DataBase!$J3375,Modelo!$A$9:$A$89,0),MATCH(DataBase!L$1,Modelo!$A$9:$D$9,0))</f>
        <v>Impacto ambiental</v>
      </c>
      <c r="M3375" s="115" t="str">
        <f>INDEX(Modelo!$A$9:$D$89,MATCH(DataBase!$J3375,Modelo!$A$9:$A$89,0),MATCH(DataBase!M$1,Modelo!$A$9:$D$9,0))</f>
        <v>Pilar 3</v>
      </c>
      <c r="N3375" s="115" t="str">
        <f>INDEX(Modelo!$A$9:$D$89,MATCH(DataBase!$J3375,Modelo!$A$9:$A$89,0),MATCH(DataBase!N$1,Modelo!$A$9:$D$9,0))</f>
        <v>negativo</v>
      </c>
      <c r="O3375" s="115">
        <f t="array" ref="O3375">IF(N3375="negativo",INDEX($AD$3:$AG$51,MATCH(1,($B3375=$AD$3:$AD$51)*($J3375=$AE$3:$AE$51),0),3),IF(N3375="positivo",INDEX($AD$55:$AG$109,MATCH(1,($B3375=$AD$55:$AD$109)*($J3375=$AE$55:$AE$109),0),3)))</f>
        <v>52671</v>
      </c>
      <c r="P3375" s="115">
        <f t="array" ref="P3375">IF(N3375="negativo",INDEX($AD$3:$AG$51,MATCH(1,($B3375=$AD$3:$AD$51)*($J3375=$AE$3:$AE$51),0),4),IF(N3375="positivo",INDEX($AD$55:$AG$109,MATCH(1,($B3375=$AD$55:$AD$109)*($J3375=$AE$55:$AE$109),0),4)))</f>
        <v>141.41999999999999</v>
      </c>
      <c r="Q3375" s="115" t="str">
        <f>VLOOKUP(M3375,Modelo!$A$2:$C$7,2,0)</f>
        <v>Gestión de Recursos Naturales y Circularidad</v>
      </c>
      <c r="R3375" s="118">
        <f t="array" ref="R3375">INDEX(Modelo!$F$1:$H$37,MATCH(1,(DataBase!Q3375=Modelo!$G$1:$G$37)*(DataBase!B3375=Modelo!$F$1:$F$37),0),3)</f>
        <v>5.8823529411764705E-2</v>
      </c>
      <c r="S3375" s="115">
        <f t="shared" si="106"/>
        <v>0</v>
      </c>
      <c r="T3375" s="115">
        <f t="shared" si="107"/>
        <v>0</v>
      </c>
    </row>
    <row r="3376" spans="1:20" x14ac:dyDescent="0.3">
      <c r="A3376" s="115" t="s">
        <v>327</v>
      </c>
      <c r="B3376" s="115" t="s">
        <v>313</v>
      </c>
      <c r="C3376" s="115" t="s">
        <v>103</v>
      </c>
      <c r="D3376" s="115" t="s">
        <v>86</v>
      </c>
      <c r="E3376" s="115" t="s">
        <v>86</v>
      </c>
      <c r="F3376" s="115" t="s">
        <v>87</v>
      </c>
      <c r="G3376" s="115">
        <v>2005</v>
      </c>
      <c r="H3376" s="115" t="s">
        <v>328</v>
      </c>
      <c r="I3376" s="115">
        <v>10.521119421</v>
      </c>
      <c r="J3376" s="115" t="s">
        <v>39</v>
      </c>
      <c r="K3376" s="115">
        <f>INDEX(DatosProcesados!$A$1:$BF$101,MATCH(DataBase!A3376,DatosProcesados!$A$1:$A$101,0),MATCH(DataBase!J3376,DatosProcesados!$A$1:$BF$1,0))</f>
        <v>141.41999999999999</v>
      </c>
      <c r="L3376" s="115" t="str">
        <f>INDEX(Modelo!$A$9:$D$89,MATCH(DataBase!$J3376,Modelo!$A$9:$A$89,0),MATCH(DataBase!L$1,Modelo!$A$9:$D$9,0))</f>
        <v>Impacto ambiental</v>
      </c>
      <c r="M3376" s="115" t="str">
        <f>INDEX(Modelo!$A$9:$D$89,MATCH(DataBase!$J3376,Modelo!$A$9:$A$89,0),MATCH(DataBase!M$1,Modelo!$A$9:$D$9,0))</f>
        <v>Pilar 3</v>
      </c>
      <c r="N3376" s="115" t="str">
        <f>INDEX(Modelo!$A$9:$D$89,MATCH(DataBase!$J3376,Modelo!$A$9:$A$89,0),MATCH(DataBase!N$1,Modelo!$A$9:$D$9,0))</f>
        <v>negativo</v>
      </c>
      <c r="O3376" s="115">
        <f t="array" ref="O3376">IF(N3376="negativo",INDEX($AD$3:$AG$51,MATCH(1,($B3376=$AD$3:$AD$51)*($J3376=$AE$3:$AE$51),0),3),IF(N3376="positivo",INDEX($AD$55:$AG$109,MATCH(1,($B3376=$AD$55:$AD$109)*($J3376=$AE$55:$AE$109),0),3)))</f>
        <v>52671</v>
      </c>
      <c r="P3376" s="115">
        <f t="array" ref="P3376">IF(N3376="negativo",INDEX($AD$3:$AG$51,MATCH(1,($B3376=$AD$3:$AD$51)*($J3376=$AE$3:$AE$51),0),4),IF(N3376="positivo",INDEX($AD$55:$AG$109,MATCH(1,($B3376=$AD$55:$AD$109)*($J3376=$AE$55:$AE$109),0),4)))</f>
        <v>141.41999999999999</v>
      </c>
      <c r="Q3376" s="115" t="str">
        <f>VLOOKUP(M3376,Modelo!$A$2:$C$7,2,0)</f>
        <v>Gestión de Recursos Naturales y Circularidad</v>
      </c>
      <c r="R3376" s="118">
        <f t="array" ref="R3376">INDEX(Modelo!$F$1:$H$37,MATCH(1,(DataBase!Q3376=Modelo!$G$1:$G$37)*(DataBase!B3376=Modelo!$F$1:$F$37),0),3)</f>
        <v>5.8823529411764705E-2</v>
      </c>
      <c r="S3376" s="115">
        <f t="shared" si="106"/>
        <v>100</v>
      </c>
      <c r="T3376" s="115">
        <f t="shared" si="107"/>
        <v>5.8823529411764701</v>
      </c>
    </row>
    <row r="3377" spans="1:20" x14ac:dyDescent="0.3">
      <c r="A3377" s="115" t="s">
        <v>283</v>
      </c>
      <c r="B3377" s="115" t="s">
        <v>216</v>
      </c>
      <c r="C3377" s="115" t="s">
        <v>103</v>
      </c>
      <c r="D3377" s="115" t="s">
        <v>86</v>
      </c>
      <c r="E3377" s="115" t="s">
        <v>86</v>
      </c>
      <c r="F3377" s="115" t="s">
        <v>87</v>
      </c>
      <c r="G3377" s="115">
        <v>1958</v>
      </c>
      <c r="H3377" s="115" t="s">
        <v>125</v>
      </c>
      <c r="I3377" s="115">
        <v>2.0172595470000001</v>
      </c>
      <c r="J3377" s="115" t="s">
        <v>39</v>
      </c>
      <c r="K3377" s="115" t="str">
        <f>INDEX(DatosProcesados!$A$1:$BF$101,MATCH(DataBase!A3377,DatosProcesados!$A$1:$A$101,0),MATCH(DataBase!J3377,DatosProcesados!$A$1:$BF$1,0))</f>
        <v xml:space="preserve">No informa </v>
      </c>
      <c r="L3377" s="115" t="str">
        <f>INDEX(Modelo!$A$9:$D$89,MATCH(DataBase!$J3377,Modelo!$A$9:$A$89,0),MATCH(DataBase!L$1,Modelo!$A$9:$D$9,0))</f>
        <v>Impacto ambiental</v>
      </c>
      <c r="M3377" s="115" t="str">
        <f>INDEX(Modelo!$A$9:$D$89,MATCH(DataBase!$J3377,Modelo!$A$9:$A$89,0),MATCH(DataBase!M$1,Modelo!$A$9:$D$9,0))</f>
        <v>Pilar 3</v>
      </c>
      <c r="N3377" s="115" t="str">
        <f>INDEX(Modelo!$A$9:$D$89,MATCH(DataBase!$J3377,Modelo!$A$9:$A$89,0),MATCH(DataBase!N$1,Modelo!$A$9:$D$9,0))</f>
        <v>negativo</v>
      </c>
      <c r="O3377" s="115">
        <f t="array" ref="O3377">IF(N3377="negativo",INDEX($AD$3:$AG$51,MATCH(1,($B3377=$AD$3:$AD$51)*($J3377=$AE$3:$AE$51),0),3),IF(N3377="positivo",INDEX($AD$55:$AG$109,MATCH(1,($B3377=$AD$55:$AD$109)*($J3377=$AE$55:$AE$109),0),3)))</f>
        <v>1463252</v>
      </c>
      <c r="P3377" s="115">
        <f t="array" ref="P3377">IF(N3377="negativo",INDEX($AD$3:$AG$51,MATCH(1,($B3377=$AD$3:$AD$51)*($J3377=$AE$3:$AE$51),0),4),IF(N3377="positivo",INDEX($AD$55:$AG$109,MATCH(1,($B3377=$AD$55:$AD$109)*($J3377=$AE$55:$AE$109),0),4)))</f>
        <v>1</v>
      </c>
      <c r="Q3377" s="115" t="str">
        <f>VLOOKUP(M3377,Modelo!$A$2:$C$7,2,0)</f>
        <v>Gestión de Recursos Naturales y Circularidad</v>
      </c>
      <c r="R3377" s="118">
        <f t="array" ref="R3377">INDEX(Modelo!$F$1:$H$37,MATCH(1,(DataBase!Q3377=Modelo!$G$1:$G$37)*(DataBase!B3377=Modelo!$F$1:$F$37),0),3)</f>
        <v>0.15789473684210525</v>
      </c>
      <c r="S3377" s="115">
        <f t="shared" si="106"/>
        <v>0</v>
      </c>
      <c r="T3377" s="115">
        <f t="shared" si="107"/>
        <v>0</v>
      </c>
    </row>
    <row r="3378" spans="1:20" x14ac:dyDescent="0.3">
      <c r="A3378" s="115" t="s">
        <v>188</v>
      </c>
      <c r="B3378" s="115" t="s">
        <v>84</v>
      </c>
      <c r="C3378" s="115" t="s">
        <v>103</v>
      </c>
      <c r="D3378" s="115" t="s">
        <v>86</v>
      </c>
      <c r="E3378" s="115" t="s">
        <v>87</v>
      </c>
      <c r="F3378" s="115" t="s">
        <v>86</v>
      </c>
      <c r="G3378" s="115">
        <v>1974</v>
      </c>
      <c r="H3378" s="115" t="s">
        <v>125</v>
      </c>
      <c r="I3378" s="115">
        <v>2.2729038500000001</v>
      </c>
      <c r="J3378" s="115" t="s">
        <v>39</v>
      </c>
      <c r="K3378" s="115">
        <f>INDEX(DatosProcesados!$A$1:$BF$101,MATCH(DataBase!A3378,DatosProcesados!$A$1:$A$101,0),MATCH(DataBase!J3378,DatosProcesados!$A$1:$BF$1,0))</f>
        <v>872</v>
      </c>
      <c r="L3378" s="115" t="str">
        <f>INDEX(Modelo!$A$9:$D$89,MATCH(DataBase!$J3378,Modelo!$A$9:$A$89,0),MATCH(DataBase!L$1,Modelo!$A$9:$D$9,0))</f>
        <v>Impacto ambiental</v>
      </c>
      <c r="M3378" s="115" t="str">
        <f>INDEX(Modelo!$A$9:$D$89,MATCH(DataBase!$J3378,Modelo!$A$9:$A$89,0),MATCH(DataBase!M$1,Modelo!$A$9:$D$9,0))</f>
        <v>Pilar 3</v>
      </c>
      <c r="N3378" s="115" t="str">
        <f>INDEX(Modelo!$A$9:$D$89,MATCH(DataBase!$J3378,Modelo!$A$9:$A$89,0),MATCH(DataBase!N$1,Modelo!$A$9:$D$9,0))</f>
        <v>negativo</v>
      </c>
      <c r="O3378" s="115">
        <f t="array" ref="O3378">IF(N3378="negativo",INDEX($AD$3:$AG$51,MATCH(1,($B3378=$AD$3:$AD$51)*($J3378=$AE$3:$AE$51),0),3),IF(N3378="positivo",INDEX($AD$55:$AG$109,MATCH(1,($B3378=$AD$55:$AD$109)*($J3378=$AE$55:$AE$109),0),3)))</f>
        <v>22770079</v>
      </c>
      <c r="P3378" s="115">
        <f t="array" ref="P3378">IF(N3378="negativo",INDEX($AD$3:$AG$51,MATCH(1,($B3378=$AD$3:$AD$51)*($J3378=$AE$3:$AE$51),0),4),IF(N3378="positivo",INDEX($AD$55:$AG$109,MATCH(1,($B3378=$AD$55:$AD$109)*($J3378=$AE$55:$AE$109),0),4)))</f>
        <v>73.567999999999998</v>
      </c>
      <c r="Q3378" s="115" t="str">
        <f>VLOOKUP(M3378,Modelo!$A$2:$C$7,2,0)</f>
        <v>Gestión de Recursos Naturales y Circularidad</v>
      </c>
      <c r="R3378" s="118">
        <f t="array" ref="R3378">INDEX(Modelo!$F$1:$H$37,MATCH(1,(DataBase!Q3378=Modelo!$G$1:$G$37)*(DataBase!B3378=Modelo!$F$1:$F$37),0),3)</f>
        <v>5.8823529411764705E-2</v>
      </c>
      <c r="S3378" s="115">
        <f t="shared" si="106"/>
        <v>99.996493492272606</v>
      </c>
      <c r="T3378" s="115">
        <f t="shared" si="107"/>
        <v>5.8821466760160357</v>
      </c>
    </row>
    <row r="3379" spans="1:20" x14ac:dyDescent="0.3">
      <c r="A3379" s="115" t="s">
        <v>199</v>
      </c>
      <c r="B3379" s="115" t="s">
        <v>84</v>
      </c>
      <c r="C3379" s="115" t="s">
        <v>103</v>
      </c>
      <c r="D3379" s="115" t="s">
        <v>86</v>
      </c>
      <c r="E3379" s="115" t="s">
        <v>86</v>
      </c>
      <c r="F3379" s="115" t="s">
        <v>87</v>
      </c>
      <c r="G3379" s="115">
        <v>2015</v>
      </c>
      <c r="H3379" s="115" t="s">
        <v>125</v>
      </c>
      <c r="I3379" s="115">
        <v>0.70314701400000001</v>
      </c>
      <c r="J3379" s="115" t="s">
        <v>39</v>
      </c>
      <c r="K3379" s="115" t="str">
        <f>INDEX(DatosProcesados!$A$1:$BF$101,MATCH(DataBase!A3379,DatosProcesados!$A$1:$A$101,0),MATCH(DataBase!J3379,DatosProcesados!$A$1:$BF$1,0))</f>
        <v xml:space="preserve">No informa </v>
      </c>
      <c r="L3379" s="115" t="str">
        <f>INDEX(Modelo!$A$9:$D$89,MATCH(DataBase!$J3379,Modelo!$A$9:$A$89,0),MATCH(DataBase!L$1,Modelo!$A$9:$D$9,0))</f>
        <v>Impacto ambiental</v>
      </c>
      <c r="M3379" s="115" t="str">
        <f>INDEX(Modelo!$A$9:$D$89,MATCH(DataBase!$J3379,Modelo!$A$9:$A$89,0),MATCH(DataBase!M$1,Modelo!$A$9:$D$9,0))</f>
        <v>Pilar 3</v>
      </c>
      <c r="N3379" s="115" t="str">
        <f>INDEX(Modelo!$A$9:$D$89,MATCH(DataBase!$J3379,Modelo!$A$9:$A$89,0),MATCH(DataBase!N$1,Modelo!$A$9:$D$9,0))</f>
        <v>negativo</v>
      </c>
      <c r="O3379" s="115">
        <f t="array" ref="O3379">IF(N3379="negativo",INDEX($AD$3:$AG$51,MATCH(1,($B3379=$AD$3:$AD$51)*($J3379=$AE$3:$AE$51),0),3),IF(N3379="positivo",INDEX($AD$55:$AG$109,MATCH(1,($B3379=$AD$55:$AD$109)*($J3379=$AE$55:$AE$109),0),3)))</f>
        <v>22770079</v>
      </c>
      <c r="P3379" s="115">
        <f t="array" ref="P3379">IF(N3379="negativo",INDEX($AD$3:$AG$51,MATCH(1,($B3379=$AD$3:$AD$51)*($J3379=$AE$3:$AE$51),0),4),IF(N3379="positivo",INDEX($AD$55:$AG$109,MATCH(1,($B3379=$AD$55:$AD$109)*($J3379=$AE$55:$AE$109),0),4)))</f>
        <v>73.567999999999998</v>
      </c>
      <c r="Q3379" s="115" t="str">
        <f>VLOOKUP(M3379,Modelo!$A$2:$C$7,2,0)</f>
        <v>Gestión de Recursos Naturales y Circularidad</v>
      </c>
      <c r="R3379" s="118">
        <f t="array" ref="R3379">INDEX(Modelo!$F$1:$H$37,MATCH(1,(DataBase!Q3379=Modelo!$G$1:$G$37)*(DataBase!B3379=Modelo!$F$1:$F$37),0),3)</f>
        <v>5.8823529411764705E-2</v>
      </c>
      <c r="S3379" s="115">
        <f t="shared" si="106"/>
        <v>0</v>
      </c>
      <c r="T3379" s="115">
        <f t="shared" si="107"/>
        <v>0</v>
      </c>
    </row>
    <row r="3380" spans="1:20" x14ac:dyDescent="0.3">
      <c r="A3380" s="115" t="s">
        <v>215</v>
      </c>
      <c r="B3380" s="115" t="s">
        <v>216</v>
      </c>
      <c r="C3380" s="115" t="s">
        <v>97</v>
      </c>
      <c r="D3380" s="115" t="s">
        <v>86</v>
      </c>
      <c r="E3380" s="115" t="s">
        <v>86</v>
      </c>
      <c r="F3380" s="115" t="s">
        <v>86</v>
      </c>
      <c r="G3380" s="115">
        <v>1956</v>
      </c>
      <c r="H3380" s="115" t="s">
        <v>125</v>
      </c>
      <c r="I3380" s="115">
        <v>25.860914507</v>
      </c>
      <c r="J3380" s="115" t="s">
        <v>39</v>
      </c>
      <c r="K3380" s="115">
        <f>INDEX(DatosProcesados!$A$1:$BF$101,MATCH(DataBase!A3380,DatosProcesados!$A$1:$A$101,0),MATCH(DataBase!J3380,DatosProcesados!$A$1:$BF$1,0))</f>
        <v>42239.43</v>
      </c>
      <c r="L3380" s="115" t="str">
        <f>INDEX(Modelo!$A$9:$D$89,MATCH(DataBase!$J3380,Modelo!$A$9:$A$89,0),MATCH(DataBase!L$1,Modelo!$A$9:$D$9,0))</f>
        <v>Impacto ambiental</v>
      </c>
      <c r="M3380" s="115" t="str">
        <f>INDEX(Modelo!$A$9:$D$89,MATCH(DataBase!$J3380,Modelo!$A$9:$A$89,0),MATCH(DataBase!M$1,Modelo!$A$9:$D$9,0))</f>
        <v>Pilar 3</v>
      </c>
      <c r="N3380" s="115" t="str">
        <f>INDEX(Modelo!$A$9:$D$89,MATCH(DataBase!$J3380,Modelo!$A$9:$A$89,0),MATCH(DataBase!N$1,Modelo!$A$9:$D$9,0))</f>
        <v>negativo</v>
      </c>
      <c r="O3380" s="115">
        <f t="array" ref="O3380">IF(N3380="negativo",INDEX($AD$3:$AG$51,MATCH(1,($B3380=$AD$3:$AD$51)*($J3380=$AE$3:$AE$51),0),3),IF(N3380="positivo",INDEX($AD$55:$AG$109,MATCH(1,($B3380=$AD$55:$AD$109)*($J3380=$AE$55:$AE$109),0),3)))</f>
        <v>1463252</v>
      </c>
      <c r="P3380" s="115">
        <f t="array" ref="P3380">IF(N3380="negativo",INDEX($AD$3:$AG$51,MATCH(1,($B3380=$AD$3:$AD$51)*($J3380=$AE$3:$AE$51),0),4),IF(N3380="positivo",INDEX($AD$55:$AG$109,MATCH(1,($B3380=$AD$55:$AD$109)*($J3380=$AE$55:$AE$109),0),4)))</f>
        <v>1</v>
      </c>
      <c r="Q3380" s="115" t="str">
        <f>VLOOKUP(M3380,Modelo!$A$2:$C$7,2,0)</f>
        <v>Gestión de Recursos Naturales y Circularidad</v>
      </c>
      <c r="R3380" s="118">
        <f t="array" ref="R3380">INDEX(Modelo!$F$1:$H$37,MATCH(1,(DataBase!Q3380=Modelo!$G$1:$G$37)*(DataBase!B3380=Modelo!$F$1:$F$37),0),3)</f>
        <v>0.15789473684210525</v>
      </c>
      <c r="S3380" s="115">
        <f t="shared" si="106"/>
        <v>97.113384511611471</v>
      </c>
      <c r="T3380" s="115">
        <f t="shared" si="107"/>
        <v>15.333692291307074</v>
      </c>
    </row>
    <row r="3381" spans="1:20" x14ac:dyDescent="0.3">
      <c r="A3381" s="115" t="s">
        <v>257</v>
      </c>
      <c r="B3381" s="115" t="s">
        <v>216</v>
      </c>
      <c r="C3381" s="115" t="s">
        <v>97</v>
      </c>
      <c r="D3381" s="115" t="s">
        <v>86</v>
      </c>
      <c r="E3381" s="115" t="s">
        <v>87</v>
      </c>
      <c r="F3381" s="115" t="s">
        <v>87</v>
      </c>
      <c r="G3381" s="115">
        <v>1898</v>
      </c>
      <c r="H3381" s="115" t="s">
        <v>167</v>
      </c>
      <c r="I3381" s="115">
        <v>2.4260392159999999</v>
      </c>
      <c r="J3381" s="115" t="s">
        <v>39</v>
      </c>
      <c r="K3381" s="115">
        <f>INDEX(DatosProcesados!$A$1:$BF$101,MATCH(DataBase!A3381,DatosProcesados!$A$1:$A$101,0),MATCH(DataBase!J3381,DatosProcesados!$A$1:$BF$1,0))</f>
        <v>3821</v>
      </c>
      <c r="L3381" s="115" t="str">
        <f>INDEX(Modelo!$A$9:$D$89,MATCH(DataBase!$J3381,Modelo!$A$9:$A$89,0),MATCH(DataBase!L$1,Modelo!$A$9:$D$9,0))</f>
        <v>Impacto ambiental</v>
      </c>
      <c r="M3381" s="115" t="str">
        <f>INDEX(Modelo!$A$9:$D$89,MATCH(DataBase!$J3381,Modelo!$A$9:$A$89,0),MATCH(DataBase!M$1,Modelo!$A$9:$D$9,0))</f>
        <v>Pilar 3</v>
      </c>
      <c r="N3381" s="115" t="str">
        <f>INDEX(Modelo!$A$9:$D$89,MATCH(DataBase!$J3381,Modelo!$A$9:$A$89,0),MATCH(DataBase!N$1,Modelo!$A$9:$D$9,0))</f>
        <v>negativo</v>
      </c>
      <c r="O3381" s="115">
        <f t="array" ref="O3381">IF(N3381="negativo",INDEX($AD$3:$AG$51,MATCH(1,($B3381=$AD$3:$AD$51)*($J3381=$AE$3:$AE$51),0),3),IF(N3381="positivo",INDEX($AD$55:$AG$109,MATCH(1,($B3381=$AD$55:$AD$109)*($J3381=$AE$55:$AE$109),0),3)))</f>
        <v>1463252</v>
      </c>
      <c r="P3381" s="115">
        <f t="array" ref="P3381">IF(N3381="negativo",INDEX($AD$3:$AG$51,MATCH(1,($B3381=$AD$3:$AD$51)*($J3381=$AE$3:$AE$51),0),4),IF(N3381="positivo",INDEX($AD$55:$AG$109,MATCH(1,($B3381=$AD$55:$AD$109)*($J3381=$AE$55:$AE$109),0),4)))</f>
        <v>1</v>
      </c>
      <c r="Q3381" s="115" t="str">
        <f>VLOOKUP(M3381,Modelo!$A$2:$C$7,2,0)</f>
        <v>Gestión de Recursos Naturales y Circularidad</v>
      </c>
      <c r="R3381" s="118">
        <f t="array" ref="R3381">INDEX(Modelo!$F$1:$H$37,MATCH(1,(DataBase!Q3381=Modelo!$G$1:$G$37)*(DataBase!B3381=Modelo!$F$1:$F$37),0),3)</f>
        <v>0.15789473684210525</v>
      </c>
      <c r="S3381" s="115">
        <f t="shared" si="106"/>
        <v>99.73893747552539</v>
      </c>
      <c r="T3381" s="115">
        <f t="shared" si="107"/>
        <v>15.748253285609271</v>
      </c>
    </row>
    <row r="3382" spans="1:20" x14ac:dyDescent="0.3">
      <c r="A3382" s="115" t="s">
        <v>301</v>
      </c>
      <c r="B3382" s="115" t="s">
        <v>216</v>
      </c>
      <c r="C3382" s="115" t="s">
        <v>103</v>
      </c>
      <c r="D3382" s="115" t="s">
        <v>86</v>
      </c>
      <c r="E3382" s="115" t="s">
        <v>87</v>
      </c>
      <c r="F3382" s="115" t="s">
        <v>86</v>
      </c>
      <c r="G3382" s="115">
        <v>1998</v>
      </c>
      <c r="H3382" s="115" t="s">
        <v>125</v>
      </c>
      <c r="I3382" s="115">
        <v>1.697301486</v>
      </c>
      <c r="J3382" s="115" t="s">
        <v>39</v>
      </c>
      <c r="K3382" s="115">
        <f>INDEX(DatosProcesados!$A$1:$BF$101,MATCH(DataBase!A3382,DatosProcesados!$A$1:$A$101,0),MATCH(DataBase!J3382,DatosProcesados!$A$1:$BF$1,0))</f>
        <v>1463252</v>
      </c>
      <c r="L3382" s="115" t="str">
        <f>INDEX(Modelo!$A$9:$D$89,MATCH(DataBase!$J3382,Modelo!$A$9:$A$89,0),MATCH(DataBase!L$1,Modelo!$A$9:$D$9,0))</f>
        <v>Impacto ambiental</v>
      </c>
      <c r="M3382" s="115" t="str">
        <f>INDEX(Modelo!$A$9:$D$89,MATCH(DataBase!$J3382,Modelo!$A$9:$A$89,0),MATCH(DataBase!M$1,Modelo!$A$9:$D$9,0))</f>
        <v>Pilar 3</v>
      </c>
      <c r="N3382" s="115" t="str">
        <f>INDEX(Modelo!$A$9:$D$89,MATCH(DataBase!$J3382,Modelo!$A$9:$A$89,0),MATCH(DataBase!N$1,Modelo!$A$9:$D$9,0))</f>
        <v>negativo</v>
      </c>
      <c r="O3382" s="115">
        <f t="array" ref="O3382">IF(N3382="negativo",INDEX($AD$3:$AG$51,MATCH(1,($B3382=$AD$3:$AD$51)*($J3382=$AE$3:$AE$51),0),3),IF(N3382="positivo",INDEX($AD$55:$AG$109,MATCH(1,($B3382=$AD$55:$AD$109)*($J3382=$AE$55:$AE$109),0),3)))</f>
        <v>1463252</v>
      </c>
      <c r="P3382" s="115">
        <f t="array" ref="P3382">IF(N3382="negativo",INDEX($AD$3:$AG$51,MATCH(1,($B3382=$AD$3:$AD$51)*($J3382=$AE$3:$AE$51),0),4),IF(N3382="positivo",INDEX($AD$55:$AG$109,MATCH(1,($B3382=$AD$55:$AD$109)*($J3382=$AE$55:$AE$109),0),4)))</f>
        <v>1</v>
      </c>
      <c r="Q3382" s="115" t="str">
        <f>VLOOKUP(M3382,Modelo!$A$2:$C$7,2,0)</f>
        <v>Gestión de Recursos Naturales y Circularidad</v>
      </c>
      <c r="R3382" s="118">
        <f t="array" ref="R3382">INDEX(Modelo!$F$1:$H$37,MATCH(1,(DataBase!Q3382=Modelo!$G$1:$G$37)*(DataBase!B3382=Modelo!$F$1:$F$37),0),3)</f>
        <v>0.15789473684210525</v>
      </c>
      <c r="S3382" s="115">
        <f t="shared" si="106"/>
        <v>0</v>
      </c>
      <c r="T3382" s="115">
        <f t="shared" si="107"/>
        <v>0</v>
      </c>
    </row>
    <row r="3383" spans="1:20" x14ac:dyDescent="0.3">
      <c r="A3383" s="115" t="s">
        <v>352</v>
      </c>
      <c r="B3383" s="115" t="s">
        <v>313</v>
      </c>
      <c r="C3383" s="115" t="s">
        <v>103</v>
      </c>
      <c r="D3383" s="115" t="s">
        <v>87</v>
      </c>
      <c r="E3383" s="115" t="s">
        <v>87</v>
      </c>
      <c r="F3383" s="115" t="s">
        <v>87</v>
      </c>
      <c r="G3383" s="115">
        <v>1969</v>
      </c>
      <c r="H3383" s="115" t="s">
        <v>353</v>
      </c>
      <c r="I3383" s="115">
        <v>3.188315636</v>
      </c>
      <c r="J3383" s="115" t="s">
        <v>39</v>
      </c>
      <c r="K3383" s="115" t="str">
        <f>INDEX(DatosProcesados!$A$1:$BF$101,MATCH(DataBase!A3383,DatosProcesados!$A$1:$A$101,0),MATCH(DataBase!J3383,DatosProcesados!$A$1:$BF$1,0))</f>
        <v>No informa</v>
      </c>
      <c r="L3383" s="115" t="str">
        <f>INDEX(Modelo!$A$9:$D$89,MATCH(DataBase!$J3383,Modelo!$A$9:$A$89,0),MATCH(DataBase!L$1,Modelo!$A$9:$D$9,0))</f>
        <v>Impacto ambiental</v>
      </c>
      <c r="M3383" s="115" t="str">
        <f>INDEX(Modelo!$A$9:$D$89,MATCH(DataBase!$J3383,Modelo!$A$9:$A$89,0),MATCH(DataBase!M$1,Modelo!$A$9:$D$9,0))</f>
        <v>Pilar 3</v>
      </c>
      <c r="N3383" s="115" t="str">
        <f>INDEX(Modelo!$A$9:$D$89,MATCH(DataBase!$J3383,Modelo!$A$9:$A$89,0),MATCH(DataBase!N$1,Modelo!$A$9:$D$9,0))</f>
        <v>negativo</v>
      </c>
      <c r="O3383" s="115">
        <f t="array" ref="O3383">IF(N3383="negativo",INDEX($AD$3:$AG$51,MATCH(1,($B3383=$AD$3:$AD$51)*($J3383=$AE$3:$AE$51),0),3),IF(N3383="positivo",INDEX($AD$55:$AG$109,MATCH(1,($B3383=$AD$55:$AD$109)*($J3383=$AE$55:$AE$109),0),3)))</f>
        <v>52671</v>
      </c>
      <c r="P3383" s="115">
        <f t="array" ref="P3383">IF(N3383="negativo",INDEX($AD$3:$AG$51,MATCH(1,($B3383=$AD$3:$AD$51)*($J3383=$AE$3:$AE$51),0),4),IF(N3383="positivo",INDEX($AD$55:$AG$109,MATCH(1,($B3383=$AD$55:$AD$109)*($J3383=$AE$55:$AE$109),0),4)))</f>
        <v>141.41999999999999</v>
      </c>
      <c r="Q3383" s="115" t="str">
        <f>VLOOKUP(M3383,Modelo!$A$2:$C$7,2,0)</f>
        <v>Gestión de Recursos Naturales y Circularidad</v>
      </c>
      <c r="R3383" s="118">
        <f t="array" ref="R3383">INDEX(Modelo!$F$1:$H$37,MATCH(1,(DataBase!Q3383=Modelo!$G$1:$G$37)*(DataBase!B3383=Modelo!$F$1:$F$37),0),3)</f>
        <v>5.8823529411764705E-2</v>
      </c>
      <c r="S3383" s="115">
        <f t="shared" si="106"/>
        <v>0</v>
      </c>
      <c r="T3383" s="115">
        <f t="shared" si="107"/>
        <v>0</v>
      </c>
    </row>
    <row r="3384" spans="1:20" x14ac:dyDescent="0.3">
      <c r="A3384" s="115" t="s">
        <v>427</v>
      </c>
      <c r="B3384" s="115" t="s">
        <v>407</v>
      </c>
      <c r="C3384" s="115" t="s">
        <v>103</v>
      </c>
      <c r="D3384" s="115" t="s">
        <v>86</v>
      </c>
      <c r="E3384" s="115" t="s">
        <v>86</v>
      </c>
      <c r="F3384" s="115" t="s">
        <v>87</v>
      </c>
      <c r="G3384" s="115">
        <v>2020</v>
      </c>
      <c r="H3384" s="115" t="s">
        <v>428</v>
      </c>
      <c r="I3384" s="115">
        <v>1.943851598</v>
      </c>
      <c r="J3384" s="115" t="s">
        <v>39</v>
      </c>
      <c r="K3384" s="115">
        <f>INDEX(DatosProcesados!$A$1:$BF$101,MATCH(DataBase!A3384,DatosProcesados!$A$1:$A$101,0),MATCH(DataBase!J3384,DatosProcesados!$A$1:$BF$1,0))</f>
        <v>14468</v>
      </c>
      <c r="L3384" s="115" t="str">
        <f>INDEX(Modelo!$A$9:$D$89,MATCH(DataBase!$J3384,Modelo!$A$9:$A$89,0),MATCH(DataBase!L$1,Modelo!$A$9:$D$9,0))</f>
        <v>Impacto ambiental</v>
      </c>
      <c r="M3384" s="115" t="str">
        <f>INDEX(Modelo!$A$9:$D$89,MATCH(DataBase!$J3384,Modelo!$A$9:$A$89,0),MATCH(DataBase!M$1,Modelo!$A$9:$D$9,0))</f>
        <v>Pilar 3</v>
      </c>
      <c r="N3384" s="115" t="str">
        <f>INDEX(Modelo!$A$9:$D$89,MATCH(DataBase!$J3384,Modelo!$A$9:$A$89,0),MATCH(DataBase!N$1,Modelo!$A$9:$D$9,0))</f>
        <v>negativo</v>
      </c>
      <c r="O3384" s="115">
        <f t="array" ref="O3384">IF(N3384="negativo",INDEX($AD$3:$AG$51,MATCH(1,($B3384=$AD$3:$AD$51)*($J3384=$AE$3:$AE$51),0),3),IF(N3384="positivo",INDEX($AD$55:$AG$109,MATCH(1,($B3384=$AD$55:$AD$109)*($J3384=$AE$55:$AE$109),0),3)))</f>
        <v>563060</v>
      </c>
      <c r="P3384" s="115">
        <f t="array" ref="P3384">IF(N3384="negativo",INDEX($AD$3:$AG$51,MATCH(1,($B3384=$AD$3:$AD$51)*($J3384=$AE$3:$AE$51),0),4),IF(N3384="positivo",INDEX($AD$55:$AG$109,MATCH(1,($B3384=$AD$55:$AD$109)*($J3384=$AE$55:$AE$109),0),4)))</f>
        <v>1078.25</v>
      </c>
      <c r="Q3384" s="115" t="str">
        <f>VLOOKUP(M3384,Modelo!$A$2:$C$7,2,0)</f>
        <v>Gestión de Recursos Naturales y Circularidad</v>
      </c>
      <c r="R3384" s="118">
        <f t="array" ref="R3384">INDEX(Modelo!$F$1:$H$37,MATCH(1,(DataBase!Q3384=Modelo!$G$1:$G$37)*(DataBase!B3384=Modelo!$F$1:$F$37),0),3)</f>
        <v>0.19230769230769232</v>
      </c>
      <c r="S3384" s="115">
        <f t="shared" si="106"/>
        <v>97.61740483565525</v>
      </c>
      <c r="T3384" s="115">
        <f t="shared" si="107"/>
        <v>18.772577853010628</v>
      </c>
    </row>
    <row r="3385" spans="1:20" x14ac:dyDescent="0.3">
      <c r="A3385" s="115" t="s">
        <v>333</v>
      </c>
      <c r="B3385" s="115" t="s">
        <v>313</v>
      </c>
      <c r="C3385" s="115" t="s">
        <v>103</v>
      </c>
      <c r="D3385" s="115" t="s">
        <v>86</v>
      </c>
      <c r="E3385" s="115" t="s">
        <v>86</v>
      </c>
      <c r="F3385" s="115" t="s">
        <v>87</v>
      </c>
      <c r="G3385" s="115">
        <v>1952</v>
      </c>
      <c r="H3385" s="115" t="s">
        <v>177</v>
      </c>
      <c r="I3385" s="115">
        <v>5.9910971069999999</v>
      </c>
      <c r="J3385" s="115" t="s">
        <v>39</v>
      </c>
      <c r="K3385" s="115">
        <f>INDEX(DatosProcesados!$A$1:$BF$101,MATCH(DataBase!A3385,DatosProcesados!$A$1:$A$101,0),MATCH(DataBase!J3385,DatosProcesados!$A$1:$BF$1,0))</f>
        <v>683</v>
      </c>
      <c r="L3385" s="115" t="str">
        <f>INDEX(Modelo!$A$9:$D$89,MATCH(DataBase!$J3385,Modelo!$A$9:$A$89,0),MATCH(DataBase!L$1,Modelo!$A$9:$D$9,0))</f>
        <v>Impacto ambiental</v>
      </c>
      <c r="M3385" s="115" t="str">
        <f>INDEX(Modelo!$A$9:$D$89,MATCH(DataBase!$J3385,Modelo!$A$9:$A$89,0),MATCH(DataBase!M$1,Modelo!$A$9:$D$9,0))</f>
        <v>Pilar 3</v>
      </c>
      <c r="N3385" s="115" t="str">
        <f>INDEX(Modelo!$A$9:$D$89,MATCH(DataBase!$J3385,Modelo!$A$9:$A$89,0),MATCH(DataBase!N$1,Modelo!$A$9:$D$9,0))</f>
        <v>negativo</v>
      </c>
      <c r="O3385" s="115">
        <f t="array" ref="O3385">IF(N3385="negativo",INDEX($AD$3:$AG$51,MATCH(1,($B3385=$AD$3:$AD$51)*($J3385=$AE$3:$AE$51),0),3),IF(N3385="positivo",INDEX($AD$55:$AG$109,MATCH(1,($B3385=$AD$55:$AD$109)*($J3385=$AE$55:$AE$109),0),3)))</f>
        <v>52671</v>
      </c>
      <c r="P3385" s="115">
        <f t="array" ref="P3385">IF(N3385="negativo",INDEX($AD$3:$AG$51,MATCH(1,($B3385=$AD$3:$AD$51)*($J3385=$AE$3:$AE$51),0),4),IF(N3385="positivo",INDEX($AD$55:$AG$109,MATCH(1,($B3385=$AD$55:$AD$109)*($J3385=$AE$55:$AE$109),0),4)))</f>
        <v>141.41999999999999</v>
      </c>
      <c r="Q3385" s="115" t="str">
        <f>VLOOKUP(M3385,Modelo!$A$2:$C$7,2,0)</f>
        <v>Gestión de Recursos Naturales y Circularidad</v>
      </c>
      <c r="R3385" s="118">
        <f t="array" ref="R3385">INDEX(Modelo!$F$1:$H$37,MATCH(1,(DataBase!Q3385=Modelo!$G$1:$G$37)*(DataBase!B3385=Modelo!$F$1:$F$37),0),3)</f>
        <v>5.8823529411764705E-2</v>
      </c>
      <c r="S3385" s="115">
        <f t="shared" si="106"/>
        <v>98.968999942508589</v>
      </c>
      <c r="T3385" s="115">
        <f t="shared" si="107"/>
        <v>5.8217058789710929</v>
      </c>
    </row>
    <row r="3386" spans="1:20" x14ac:dyDescent="0.3">
      <c r="A3386" s="115" t="s">
        <v>371</v>
      </c>
      <c r="B3386" s="115" t="s">
        <v>313</v>
      </c>
      <c r="C3386" s="115" t="s">
        <v>103</v>
      </c>
      <c r="D3386" s="115" t="s">
        <v>87</v>
      </c>
      <c r="E3386" s="115" t="s">
        <v>86</v>
      </c>
      <c r="F3386" s="115" t="s">
        <v>87</v>
      </c>
      <c r="G3386" s="115">
        <v>1977</v>
      </c>
      <c r="H3386" s="115" t="s">
        <v>281</v>
      </c>
      <c r="I3386" s="115">
        <v>2.002301595</v>
      </c>
      <c r="J3386" s="115" t="s">
        <v>39</v>
      </c>
      <c r="K3386" s="115" t="str">
        <f>INDEX(DatosProcesados!$A$1:$BF$101,MATCH(DataBase!A3386,DatosProcesados!$A$1:$A$101,0),MATCH(DataBase!J3386,DatosProcesados!$A$1:$BF$1,0))</f>
        <v>No informa</v>
      </c>
      <c r="L3386" s="115" t="str">
        <f>INDEX(Modelo!$A$9:$D$89,MATCH(DataBase!$J3386,Modelo!$A$9:$A$89,0),MATCH(DataBase!L$1,Modelo!$A$9:$D$9,0))</f>
        <v>Impacto ambiental</v>
      </c>
      <c r="M3386" s="115" t="str">
        <f>INDEX(Modelo!$A$9:$D$89,MATCH(DataBase!$J3386,Modelo!$A$9:$A$89,0),MATCH(DataBase!M$1,Modelo!$A$9:$D$9,0))</f>
        <v>Pilar 3</v>
      </c>
      <c r="N3386" s="115" t="str">
        <f>INDEX(Modelo!$A$9:$D$89,MATCH(DataBase!$J3386,Modelo!$A$9:$A$89,0),MATCH(DataBase!N$1,Modelo!$A$9:$D$9,0))</f>
        <v>negativo</v>
      </c>
      <c r="O3386" s="115">
        <f t="array" ref="O3386">IF(N3386="negativo",INDEX($AD$3:$AG$51,MATCH(1,($B3386=$AD$3:$AD$51)*($J3386=$AE$3:$AE$51),0),3),IF(N3386="positivo",INDEX($AD$55:$AG$109,MATCH(1,($B3386=$AD$55:$AD$109)*($J3386=$AE$55:$AE$109),0),3)))</f>
        <v>52671</v>
      </c>
      <c r="P3386" s="115">
        <f t="array" ref="P3386">IF(N3386="negativo",INDEX($AD$3:$AG$51,MATCH(1,($B3386=$AD$3:$AD$51)*($J3386=$AE$3:$AE$51),0),4),IF(N3386="positivo",INDEX($AD$55:$AG$109,MATCH(1,($B3386=$AD$55:$AD$109)*($J3386=$AE$55:$AE$109),0),4)))</f>
        <v>141.41999999999999</v>
      </c>
      <c r="Q3386" s="115" t="str">
        <f>VLOOKUP(M3386,Modelo!$A$2:$C$7,2,0)</f>
        <v>Gestión de Recursos Naturales y Circularidad</v>
      </c>
      <c r="R3386" s="118">
        <f t="array" ref="R3386">INDEX(Modelo!$F$1:$H$37,MATCH(1,(DataBase!Q3386=Modelo!$G$1:$G$37)*(DataBase!B3386=Modelo!$F$1:$F$37),0),3)</f>
        <v>5.8823529411764705E-2</v>
      </c>
      <c r="S3386" s="115">
        <f t="shared" si="106"/>
        <v>0</v>
      </c>
      <c r="T3386" s="115">
        <f t="shared" si="107"/>
        <v>0</v>
      </c>
    </row>
    <row r="3387" spans="1:20" x14ac:dyDescent="0.3">
      <c r="A3387" s="115" t="s">
        <v>469</v>
      </c>
      <c r="B3387" s="115" t="s">
        <v>467</v>
      </c>
      <c r="C3387" s="115" t="s">
        <v>103</v>
      </c>
      <c r="D3387" s="115" t="s">
        <v>87</v>
      </c>
      <c r="E3387" s="115" t="s">
        <v>86</v>
      </c>
      <c r="F3387" s="115" t="s">
        <v>87</v>
      </c>
      <c r="G3387" s="115">
        <v>1971</v>
      </c>
      <c r="H3387" s="115" t="s">
        <v>244</v>
      </c>
      <c r="I3387" s="115">
        <v>2.1567474139999998</v>
      </c>
      <c r="J3387" s="115" t="s">
        <v>39</v>
      </c>
      <c r="K3387" s="115" t="str">
        <f>INDEX(DatosProcesados!$A$1:$BF$101,MATCH(DataBase!A3387,DatosProcesados!$A$1:$A$101,0),MATCH(DataBase!J3387,DatosProcesados!$A$1:$BF$1,0))</f>
        <v>No informa</v>
      </c>
      <c r="L3387" s="115" t="str">
        <f>INDEX(Modelo!$A$9:$D$89,MATCH(DataBase!$J3387,Modelo!$A$9:$A$89,0),MATCH(DataBase!L$1,Modelo!$A$9:$D$9,0))</f>
        <v>Impacto ambiental</v>
      </c>
      <c r="M3387" s="115" t="str">
        <f>INDEX(Modelo!$A$9:$D$89,MATCH(DataBase!$J3387,Modelo!$A$9:$A$89,0),MATCH(DataBase!M$1,Modelo!$A$9:$D$9,0))</f>
        <v>Pilar 3</v>
      </c>
      <c r="N3387" s="115" t="str">
        <f>INDEX(Modelo!$A$9:$D$89,MATCH(DataBase!$J3387,Modelo!$A$9:$A$89,0),MATCH(DataBase!N$1,Modelo!$A$9:$D$9,0))</f>
        <v>negativo</v>
      </c>
      <c r="O3387" s="115">
        <f t="array" ref="O3387">IF(N3387="negativo",INDEX($AD$3:$AG$51,MATCH(1,($B3387=$AD$3:$AD$51)*($J3387=$AE$3:$AE$51),0),3),IF(N3387="positivo",INDEX($AD$55:$AG$109,MATCH(1,($B3387=$AD$55:$AD$109)*($J3387=$AE$55:$AE$109),0),3)))</f>
        <v>13210.02</v>
      </c>
      <c r="P3387" s="115">
        <f t="array" ref="P3387">IF(N3387="negativo",INDEX($AD$3:$AG$51,MATCH(1,($B3387=$AD$3:$AD$51)*($J3387=$AE$3:$AE$51),0),4),IF(N3387="positivo",INDEX($AD$55:$AG$109,MATCH(1,($B3387=$AD$55:$AD$109)*($J3387=$AE$55:$AE$109),0),4)))</f>
        <v>13210.02</v>
      </c>
      <c r="Q3387" s="115" t="str">
        <f>VLOOKUP(M3387,Modelo!$A$2:$C$7,2,0)</f>
        <v>Gestión de Recursos Naturales y Circularidad</v>
      </c>
      <c r="R3387" s="118">
        <f t="array" ref="R3387">INDEX(Modelo!$F$1:$H$37,MATCH(1,(DataBase!Q3387=Modelo!$G$1:$G$37)*(DataBase!B3387=Modelo!$F$1:$F$37),0),3)</f>
        <v>0.23809523809523808</v>
      </c>
      <c r="S3387" s="115">
        <f t="shared" si="106"/>
        <v>0</v>
      </c>
      <c r="T3387" s="115">
        <f t="shared" si="107"/>
        <v>0</v>
      </c>
    </row>
    <row r="3388" spans="1:20" x14ac:dyDescent="0.3">
      <c r="A3388" s="115" t="s">
        <v>357</v>
      </c>
      <c r="B3388" s="115" t="s">
        <v>313</v>
      </c>
      <c r="C3388" s="115" t="s">
        <v>103</v>
      </c>
      <c r="D3388" s="115" t="s">
        <v>86</v>
      </c>
      <c r="E3388" s="115" t="s">
        <v>86</v>
      </c>
      <c r="F3388" s="115" t="s">
        <v>87</v>
      </c>
      <c r="G3388" s="115">
        <v>2009</v>
      </c>
      <c r="H3388" s="115" t="s">
        <v>358</v>
      </c>
      <c r="I3388" s="115">
        <v>2.8694480090000001</v>
      </c>
      <c r="J3388" s="115" t="s">
        <v>39</v>
      </c>
      <c r="K3388" s="115" t="str">
        <f>INDEX(DatosProcesados!$A$1:$BF$101,MATCH(DataBase!A3388,DatosProcesados!$A$1:$A$101,0),MATCH(DataBase!J3388,DatosProcesados!$A$1:$BF$1,0))</f>
        <v xml:space="preserve">No informa </v>
      </c>
      <c r="L3388" s="115" t="str">
        <f>INDEX(Modelo!$A$9:$D$89,MATCH(DataBase!$J3388,Modelo!$A$9:$A$89,0),MATCH(DataBase!L$1,Modelo!$A$9:$D$9,0))</f>
        <v>Impacto ambiental</v>
      </c>
      <c r="M3388" s="115" t="str">
        <f>INDEX(Modelo!$A$9:$D$89,MATCH(DataBase!$J3388,Modelo!$A$9:$A$89,0),MATCH(DataBase!M$1,Modelo!$A$9:$D$9,0))</f>
        <v>Pilar 3</v>
      </c>
      <c r="N3388" s="115" t="str">
        <f>INDEX(Modelo!$A$9:$D$89,MATCH(DataBase!$J3388,Modelo!$A$9:$A$89,0),MATCH(DataBase!N$1,Modelo!$A$9:$D$9,0))</f>
        <v>negativo</v>
      </c>
      <c r="O3388" s="115">
        <f t="array" ref="O3388">IF(N3388="negativo",INDEX($AD$3:$AG$51,MATCH(1,($B3388=$AD$3:$AD$51)*($J3388=$AE$3:$AE$51),0),3),IF(N3388="positivo",INDEX($AD$55:$AG$109,MATCH(1,($B3388=$AD$55:$AD$109)*($J3388=$AE$55:$AE$109),0),3)))</f>
        <v>52671</v>
      </c>
      <c r="P3388" s="115">
        <f t="array" ref="P3388">IF(N3388="negativo",INDEX($AD$3:$AG$51,MATCH(1,($B3388=$AD$3:$AD$51)*($J3388=$AE$3:$AE$51),0),4),IF(N3388="positivo",INDEX($AD$55:$AG$109,MATCH(1,($B3388=$AD$55:$AD$109)*($J3388=$AE$55:$AE$109),0),4)))</f>
        <v>141.41999999999999</v>
      </c>
      <c r="Q3388" s="115" t="str">
        <f>VLOOKUP(M3388,Modelo!$A$2:$C$7,2,0)</f>
        <v>Gestión de Recursos Naturales y Circularidad</v>
      </c>
      <c r="R3388" s="118">
        <f t="array" ref="R3388">INDEX(Modelo!$F$1:$H$37,MATCH(1,(DataBase!Q3388=Modelo!$G$1:$G$37)*(DataBase!B3388=Modelo!$F$1:$F$37),0),3)</f>
        <v>5.8823529411764705E-2</v>
      </c>
      <c r="S3388" s="115">
        <f t="shared" si="106"/>
        <v>0</v>
      </c>
      <c r="T3388" s="115">
        <f t="shared" si="107"/>
        <v>0</v>
      </c>
    </row>
    <row r="3389" spans="1:20" x14ac:dyDescent="0.3">
      <c r="A3389" s="115" t="s">
        <v>355</v>
      </c>
      <c r="B3389" s="115" t="s">
        <v>313</v>
      </c>
      <c r="C3389" s="115" t="s">
        <v>103</v>
      </c>
      <c r="D3389" s="115" t="s">
        <v>87</v>
      </c>
      <c r="E3389" s="115" t="s">
        <v>86</v>
      </c>
      <c r="F3389" s="115" t="s">
        <v>86</v>
      </c>
      <c r="G3389" s="115">
        <v>1934</v>
      </c>
      <c r="H3389" s="115" t="s">
        <v>125</v>
      </c>
      <c r="I3389" s="115">
        <v>3.134365769</v>
      </c>
      <c r="J3389" s="115" t="s">
        <v>39</v>
      </c>
      <c r="K3389" s="115" t="str">
        <f>INDEX(DatosProcesados!$A$1:$BF$101,MATCH(DataBase!A3389,DatosProcesados!$A$1:$A$101,0),MATCH(DataBase!J3389,DatosProcesados!$A$1:$BF$1,0))</f>
        <v xml:space="preserve">No informa </v>
      </c>
      <c r="L3389" s="115" t="str">
        <f>INDEX(Modelo!$A$9:$D$89,MATCH(DataBase!$J3389,Modelo!$A$9:$A$89,0),MATCH(DataBase!L$1,Modelo!$A$9:$D$9,0))</f>
        <v>Impacto ambiental</v>
      </c>
      <c r="M3389" s="115" t="str">
        <f>INDEX(Modelo!$A$9:$D$89,MATCH(DataBase!$J3389,Modelo!$A$9:$A$89,0),MATCH(DataBase!M$1,Modelo!$A$9:$D$9,0))</f>
        <v>Pilar 3</v>
      </c>
      <c r="N3389" s="115" t="str">
        <f>INDEX(Modelo!$A$9:$D$89,MATCH(DataBase!$J3389,Modelo!$A$9:$A$89,0),MATCH(DataBase!N$1,Modelo!$A$9:$D$9,0))</f>
        <v>negativo</v>
      </c>
      <c r="O3389" s="115">
        <f t="array" ref="O3389">IF(N3389="negativo",INDEX($AD$3:$AG$51,MATCH(1,($B3389=$AD$3:$AD$51)*($J3389=$AE$3:$AE$51),0),3),IF(N3389="positivo",INDEX($AD$55:$AG$109,MATCH(1,($B3389=$AD$55:$AD$109)*($J3389=$AE$55:$AE$109),0),3)))</f>
        <v>52671</v>
      </c>
      <c r="P3389" s="115">
        <f t="array" ref="P3389">IF(N3389="negativo",INDEX($AD$3:$AG$51,MATCH(1,($B3389=$AD$3:$AD$51)*($J3389=$AE$3:$AE$51),0),4),IF(N3389="positivo",INDEX($AD$55:$AG$109,MATCH(1,($B3389=$AD$55:$AD$109)*($J3389=$AE$55:$AE$109),0),4)))</f>
        <v>141.41999999999999</v>
      </c>
      <c r="Q3389" s="115" t="str">
        <f>VLOOKUP(M3389,Modelo!$A$2:$C$7,2,0)</f>
        <v>Gestión de Recursos Naturales y Circularidad</v>
      </c>
      <c r="R3389" s="118">
        <f t="array" ref="R3389">INDEX(Modelo!$F$1:$H$37,MATCH(1,(DataBase!Q3389=Modelo!$G$1:$G$37)*(DataBase!B3389=Modelo!$F$1:$F$37),0),3)</f>
        <v>5.8823529411764705E-2</v>
      </c>
      <c r="S3389" s="115">
        <f t="shared" si="106"/>
        <v>0</v>
      </c>
      <c r="T3389" s="115">
        <f t="shared" si="107"/>
        <v>0</v>
      </c>
    </row>
    <row r="3390" spans="1:20" x14ac:dyDescent="0.3">
      <c r="A3390" s="115" t="s">
        <v>129</v>
      </c>
      <c r="B3390" s="115" t="s">
        <v>84</v>
      </c>
      <c r="C3390" s="115" t="s">
        <v>97</v>
      </c>
      <c r="D3390" s="115" t="s">
        <v>86</v>
      </c>
      <c r="E3390" s="115" t="s">
        <v>87</v>
      </c>
      <c r="F3390" s="115" t="s">
        <v>87</v>
      </c>
      <c r="G3390" s="115">
        <v>1924</v>
      </c>
      <c r="H3390" s="115" t="s">
        <v>130</v>
      </c>
      <c r="I3390" s="115">
        <v>6.6721791020000003</v>
      </c>
      <c r="J3390" s="115" t="s">
        <v>39</v>
      </c>
      <c r="K3390" s="115">
        <f>INDEX(DatosProcesados!$A$1:$BF$101,MATCH(DataBase!A3390,DatosProcesados!$A$1:$A$101,0),MATCH(DataBase!J3390,DatosProcesados!$A$1:$BF$1,0))</f>
        <v>11398</v>
      </c>
      <c r="L3390" s="115" t="str">
        <f>INDEX(Modelo!$A$9:$D$89,MATCH(DataBase!$J3390,Modelo!$A$9:$A$89,0),MATCH(DataBase!L$1,Modelo!$A$9:$D$9,0))</f>
        <v>Impacto ambiental</v>
      </c>
      <c r="M3390" s="115" t="str">
        <f>INDEX(Modelo!$A$9:$D$89,MATCH(DataBase!$J3390,Modelo!$A$9:$A$89,0),MATCH(DataBase!M$1,Modelo!$A$9:$D$9,0))</f>
        <v>Pilar 3</v>
      </c>
      <c r="N3390" s="115" t="str">
        <f>INDEX(Modelo!$A$9:$D$89,MATCH(DataBase!$J3390,Modelo!$A$9:$A$89,0),MATCH(DataBase!N$1,Modelo!$A$9:$D$9,0))</f>
        <v>negativo</v>
      </c>
      <c r="O3390" s="115">
        <f t="array" ref="O3390">IF(N3390="negativo",INDEX($AD$3:$AG$51,MATCH(1,($B3390=$AD$3:$AD$51)*($J3390=$AE$3:$AE$51),0),3),IF(N3390="positivo",INDEX($AD$55:$AG$109,MATCH(1,($B3390=$AD$55:$AD$109)*($J3390=$AE$55:$AE$109),0),3)))</f>
        <v>22770079</v>
      </c>
      <c r="P3390" s="115">
        <f t="array" ref="P3390">IF(N3390="negativo",INDEX($AD$3:$AG$51,MATCH(1,($B3390=$AD$3:$AD$51)*($J3390=$AE$3:$AE$51),0),4),IF(N3390="positivo",INDEX($AD$55:$AG$109,MATCH(1,($B3390=$AD$55:$AD$109)*($J3390=$AE$55:$AE$109),0),4)))</f>
        <v>73.567999999999998</v>
      </c>
      <c r="Q3390" s="115" t="str">
        <f>VLOOKUP(M3390,Modelo!$A$2:$C$7,2,0)</f>
        <v>Gestión de Recursos Naturales y Circularidad</v>
      </c>
      <c r="R3390" s="118">
        <f t="array" ref="R3390">INDEX(Modelo!$F$1:$H$37,MATCH(1,(DataBase!Q3390=Modelo!$G$1:$G$37)*(DataBase!B3390=Modelo!$F$1:$F$37),0),3)</f>
        <v>5.8823529411764705E-2</v>
      </c>
      <c r="S3390" s="115">
        <f t="shared" si="106"/>
        <v>99.950266010986169</v>
      </c>
      <c r="T3390" s="115">
        <f t="shared" si="107"/>
        <v>5.8794274124109513</v>
      </c>
    </row>
    <row r="3391" spans="1:20" x14ac:dyDescent="0.3">
      <c r="A3391" s="115" t="s">
        <v>166</v>
      </c>
      <c r="B3391" s="115" t="s">
        <v>84</v>
      </c>
      <c r="C3391" s="115" t="s">
        <v>103</v>
      </c>
      <c r="D3391" s="115" t="s">
        <v>86</v>
      </c>
      <c r="E3391" s="115" t="s">
        <v>87</v>
      </c>
      <c r="F3391" s="115" t="s">
        <v>87</v>
      </c>
      <c r="G3391" s="115">
        <v>1910</v>
      </c>
      <c r="H3391" s="115" t="s">
        <v>167</v>
      </c>
      <c r="I3391" s="115">
        <v>2.655177809</v>
      </c>
      <c r="J3391" s="115" t="s">
        <v>39</v>
      </c>
      <c r="K3391" s="115">
        <f>INDEX(DatosProcesados!$A$1:$BF$101,MATCH(DataBase!A3391,DatosProcesados!$A$1:$A$101,0),MATCH(DataBase!J3391,DatosProcesados!$A$1:$BF$1,0))</f>
        <v>261</v>
      </c>
      <c r="L3391" s="115" t="str">
        <f>INDEX(Modelo!$A$9:$D$89,MATCH(DataBase!$J3391,Modelo!$A$9:$A$89,0),MATCH(DataBase!L$1,Modelo!$A$9:$D$9,0))</f>
        <v>Impacto ambiental</v>
      </c>
      <c r="M3391" s="115" t="str">
        <f>INDEX(Modelo!$A$9:$D$89,MATCH(DataBase!$J3391,Modelo!$A$9:$A$89,0),MATCH(DataBase!M$1,Modelo!$A$9:$D$9,0))</f>
        <v>Pilar 3</v>
      </c>
      <c r="N3391" s="115" t="str">
        <f>INDEX(Modelo!$A$9:$D$89,MATCH(DataBase!$J3391,Modelo!$A$9:$A$89,0),MATCH(DataBase!N$1,Modelo!$A$9:$D$9,0))</f>
        <v>negativo</v>
      </c>
      <c r="O3391" s="115">
        <f t="array" ref="O3391">IF(N3391="negativo",INDEX($AD$3:$AG$51,MATCH(1,($B3391=$AD$3:$AD$51)*($J3391=$AE$3:$AE$51),0),3),IF(N3391="positivo",INDEX($AD$55:$AG$109,MATCH(1,($B3391=$AD$55:$AD$109)*($J3391=$AE$55:$AE$109),0),3)))</f>
        <v>22770079</v>
      </c>
      <c r="P3391" s="115">
        <f t="array" ref="P3391">IF(N3391="negativo",INDEX($AD$3:$AG$51,MATCH(1,($B3391=$AD$3:$AD$51)*($J3391=$AE$3:$AE$51),0),4),IF(N3391="positivo",INDEX($AD$55:$AG$109,MATCH(1,($B3391=$AD$55:$AD$109)*($J3391=$AE$55:$AE$109),0),4)))</f>
        <v>73.567999999999998</v>
      </c>
      <c r="Q3391" s="115" t="str">
        <f>VLOOKUP(M3391,Modelo!$A$2:$C$7,2,0)</f>
        <v>Gestión de Recursos Naturales y Circularidad</v>
      </c>
      <c r="R3391" s="118">
        <f t="array" ref="R3391">INDEX(Modelo!$F$1:$H$37,MATCH(1,(DataBase!Q3391=Modelo!$G$1:$G$37)*(DataBase!B3391=Modelo!$F$1:$F$37),0),3)</f>
        <v>5.8823529411764705E-2</v>
      </c>
      <c r="S3391" s="115">
        <f t="shared" si="106"/>
        <v>99.999176846924513</v>
      </c>
      <c r="T3391" s="115">
        <f t="shared" si="107"/>
        <v>5.8823045204073239</v>
      </c>
    </row>
    <row r="3392" spans="1:20" x14ac:dyDescent="0.3">
      <c r="A3392" s="115" t="s">
        <v>312</v>
      </c>
      <c r="B3392" s="115" t="s">
        <v>313</v>
      </c>
      <c r="C3392" s="115" t="s">
        <v>103</v>
      </c>
      <c r="D3392" s="115" t="s">
        <v>86</v>
      </c>
      <c r="E3392" s="115" t="s">
        <v>87</v>
      </c>
      <c r="F3392" s="115" t="s">
        <v>87</v>
      </c>
      <c r="G3392" s="115">
        <v>1968</v>
      </c>
      <c r="H3392" s="115" t="s">
        <v>125</v>
      </c>
      <c r="I3392" s="115">
        <v>24.752011681999999</v>
      </c>
      <c r="J3392" s="115" t="s">
        <v>39</v>
      </c>
      <c r="K3392" s="115">
        <f>INDEX(DatosProcesados!$A$1:$BF$101,MATCH(DataBase!A3392,DatosProcesados!$A$1:$A$101,0),MATCH(DataBase!J3392,DatosProcesados!$A$1:$BF$1,0))</f>
        <v>11044.7</v>
      </c>
      <c r="L3392" s="115" t="str">
        <f>INDEX(Modelo!$A$9:$D$89,MATCH(DataBase!$J3392,Modelo!$A$9:$A$89,0),MATCH(DataBase!L$1,Modelo!$A$9:$D$9,0))</f>
        <v>Impacto ambiental</v>
      </c>
      <c r="M3392" s="115" t="str">
        <f>INDEX(Modelo!$A$9:$D$89,MATCH(DataBase!$J3392,Modelo!$A$9:$A$89,0),MATCH(DataBase!M$1,Modelo!$A$9:$D$9,0))</f>
        <v>Pilar 3</v>
      </c>
      <c r="N3392" s="115" t="str">
        <f>INDEX(Modelo!$A$9:$D$89,MATCH(DataBase!$J3392,Modelo!$A$9:$A$89,0),MATCH(DataBase!N$1,Modelo!$A$9:$D$9,0))</f>
        <v>negativo</v>
      </c>
      <c r="O3392" s="115">
        <f t="array" ref="O3392">IF(N3392="negativo",INDEX($AD$3:$AG$51,MATCH(1,($B3392=$AD$3:$AD$51)*($J3392=$AE$3:$AE$51),0),3),IF(N3392="positivo",INDEX($AD$55:$AG$109,MATCH(1,($B3392=$AD$55:$AD$109)*($J3392=$AE$55:$AE$109),0),3)))</f>
        <v>52671</v>
      </c>
      <c r="P3392" s="115">
        <f t="array" ref="P3392">IF(N3392="negativo",INDEX($AD$3:$AG$51,MATCH(1,($B3392=$AD$3:$AD$51)*($J3392=$AE$3:$AE$51),0),4),IF(N3392="positivo",INDEX($AD$55:$AG$109,MATCH(1,($B3392=$AD$55:$AD$109)*($J3392=$AE$55:$AE$109),0),4)))</f>
        <v>141.41999999999999</v>
      </c>
      <c r="Q3392" s="115" t="str">
        <f>VLOOKUP(M3392,Modelo!$A$2:$C$7,2,0)</f>
        <v>Gestión de Recursos Naturales y Circularidad</v>
      </c>
      <c r="R3392" s="118">
        <f t="array" ref="R3392">INDEX(Modelo!$F$1:$H$37,MATCH(1,(DataBase!Q3392=Modelo!$G$1:$G$37)*(DataBase!B3392=Modelo!$F$1:$F$37),0),3)</f>
        <v>5.8823529411764705E-2</v>
      </c>
      <c r="S3392" s="115">
        <f t="shared" si="106"/>
        <v>79.243542400300939</v>
      </c>
      <c r="T3392" s="115">
        <f t="shared" si="107"/>
        <v>4.6613848470765253</v>
      </c>
    </row>
    <row r="3393" spans="1:20" x14ac:dyDescent="0.3">
      <c r="A3393" s="115" t="s">
        <v>162</v>
      </c>
      <c r="B3393" s="115" t="s">
        <v>84</v>
      </c>
      <c r="C3393" s="115" t="s">
        <v>97</v>
      </c>
      <c r="D3393" s="115" t="s">
        <v>86</v>
      </c>
      <c r="E3393" s="115" t="s">
        <v>87</v>
      </c>
      <c r="F3393" s="115" t="s">
        <v>87</v>
      </c>
      <c r="G3393" s="115">
        <v>1979</v>
      </c>
      <c r="H3393" s="115" t="s">
        <v>163</v>
      </c>
      <c r="I3393" s="115">
        <v>2.956157691</v>
      </c>
      <c r="J3393" s="115" t="s">
        <v>39</v>
      </c>
      <c r="K3393" s="115">
        <f>INDEX(DatosProcesados!$A$1:$BF$101,MATCH(DataBase!A3393,DatosProcesados!$A$1:$A$101,0),MATCH(DataBase!J3393,DatosProcesados!$A$1:$BF$1,0))</f>
        <v>1740</v>
      </c>
      <c r="L3393" s="115" t="str">
        <f>INDEX(Modelo!$A$9:$D$89,MATCH(DataBase!$J3393,Modelo!$A$9:$A$89,0),MATCH(DataBase!L$1,Modelo!$A$9:$D$9,0))</f>
        <v>Impacto ambiental</v>
      </c>
      <c r="M3393" s="115" t="str">
        <f>INDEX(Modelo!$A$9:$D$89,MATCH(DataBase!$J3393,Modelo!$A$9:$A$89,0),MATCH(DataBase!M$1,Modelo!$A$9:$D$9,0))</f>
        <v>Pilar 3</v>
      </c>
      <c r="N3393" s="115" t="str">
        <f>INDEX(Modelo!$A$9:$D$89,MATCH(DataBase!$J3393,Modelo!$A$9:$A$89,0),MATCH(DataBase!N$1,Modelo!$A$9:$D$9,0))</f>
        <v>negativo</v>
      </c>
      <c r="O3393" s="115">
        <f t="array" ref="O3393">IF(N3393="negativo",INDEX($AD$3:$AG$51,MATCH(1,($B3393=$AD$3:$AD$51)*($J3393=$AE$3:$AE$51),0),3),IF(N3393="positivo",INDEX($AD$55:$AG$109,MATCH(1,($B3393=$AD$55:$AD$109)*($J3393=$AE$55:$AE$109),0),3)))</f>
        <v>22770079</v>
      </c>
      <c r="P3393" s="115">
        <f t="array" ref="P3393">IF(N3393="negativo",INDEX($AD$3:$AG$51,MATCH(1,($B3393=$AD$3:$AD$51)*($J3393=$AE$3:$AE$51),0),4),IF(N3393="positivo",INDEX($AD$55:$AG$109,MATCH(1,($B3393=$AD$55:$AD$109)*($J3393=$AE$55:$AE$109),0),4)))</f>
        <v>73.567999999999998</v>
      </c>
      <c r="Q3393" s="115" t="str">
        <f>VLOOKUP(M3393,Modelo!$A$2:$C$7,2,0)</f>
        <v>Gestión de Recursos Naturales y Circularidad</v>
      </c>
      <c r="R3393" s="118">
        <f t="array" ref="R3393">INDEX(Modelo!$F$1:$H$37,MATCH(1,(DataBase!Q3393=Modelo!$G$1:$G$37)*(DataBase!B3393=Modelo!$F$1:$F$37),0),3)</f>
        <v>5.8823529411764705E-2</v>
      </c>
      <c r="S3393" s="115">
        <f t="shared" si="106"/>
        <v>99.992681459804757</v>
      </c>
      <c r="T3393" s="115">
        <f t="shared" si="107"/>
        <v>5.8819224388120448</v>
      </c>
    </row>
    <row r="3394" spans="1:20" x14ac:dyDescent="0.3">
      <c r="A3394" s="115" t="s">
        <v>348</v>
      </c>
      <c r="B3394" s="115" t="s">
        <v>313</v>
      </c>
      <c r="C3394" s="115" t="s">
        <v>103</v>
      </c>
      <c r="D3394" s="115" t="s">
        <v>86</v>
      </c>
      <c r="E3394" s="115" t="s">
        <v>87</v>
      </c>
      <c r="F3394" s="115" t="s">
        <v>87</v>
      </c>
      <c r="G3394" s="115">
        <v>1937</v>
      </c>
      <c r="H3394" s="115" t="s">
        <v>294</v>
      </c>
      <c r="I3394" s="115">
        <v>4.02823039</v>
      </c>
      <c r="J3394" s="115" t="s">
        <v>39</v>
      </c>
      <c r="K3394" s="115" t="str">
        <f>INDEX(DatosProcesados!$A$1:$BF$101,MATCH(DataBase!A3394,DatosProcesados!$A$1:$A$101,0),MATCH(DataBase!J3394,DatosProcesados!$A$1:$BF$1,0))</f>
        <v>No informa</v>
      </c>
      <c r="L3394" s="115" t="str">
        <f>INDEX(Modelo!$A$9:$D$89,MATCH(DataBase!$J3394,Modelo!$A$9:$A$89,0),MATCH(DataBase!L$1,Modelo!$A$9:$D$9,0))</f>
        <v>Impacto ambiental</v>
      </c>
      <c r="M3394" s="115" t="str">
        <f>INDEX(Modelo!$A$9:$D$89,MATCH(DataBase!$J3394,Modelo!$A$9:$A$89,0),MATCH(DataBase!M$1,Modelo!$A$9:$D$9,0))</f>
        <v>Pilar 3</v>
      </c>
      <c r="N3394" s="115" t="str">
        <f>INDEX(Modelo!$A$9:$D$89,MATCH(DataBase!$J3394,Modelo!$A$9:$A$89,0),MATCH(DataBase!N$1,Modelo!$A$9:$D$9,0))</f>
        <v>negativo</v>
      </c>
      <c r="O3394" s="115">
        <f t="array" ref="O3394">IF(N3394="negativo",INDEX($AD$3:$AG$51,MATCH(1,($B3394=$AD$3:$AD$51)*($J3394=$AE$3:$AE$51),0),3),IF(N3394="positivo",INDEX($AD$55:$AG$109,MATCH(1,($B3394=$AD$55:$AD$109)*($J3394=$AE$55:$AE$109),0),3)))</f>
        <v>52671</v>
      </c>
      <c r="P3394" s="115">
        <f t="array" ref="P3394">IF(N3394="negativo",INDEX($AD$3:$AG$51,MATCH(1,($B3394=$AD$3:$AD$51)*($J3394=$AE$3:$AE$51),0),4),IF(N3394="positivo",INDEX($AD$55:$AG$109,MATCH(1,($B3394=$AD$55:$AD$109)*($J3394=$AE$55:$AE$109),0),4)))</f>
        <v>141.41999999999999</v>
      </c>
      <c r="Q3394" s="115" t="str">
        <f>VLOOKUP(M3394,Modelo!$A$2:$C$7,2,0)</f>
        <v>Gestión de Recursos Naturales y Circularidad</v>
      </c>
      <c r="R3394" s="118">
        <f t="array" ref="R3394">INDEX(Modelo!$F$1:$H$37,MATCH(1,(DataBase!Q3394=Modelo!$G$1:$G$37)*(DataBase!B3394=Modelo!$F$1:$F$37),0),3)</f>
        <v>5.8823529411764705E-2</v>
      </c>
      <c r="S3394" s="115">
        <f t="shared" si="106"/>
        <v>0</v>
      </c>
      <c r="T3394" s="115">
        <f t="shared" si="107"/>
        <v>0</v>
      </c>
    </row>
    <row r="3395" spans="1:20" x14ac:dyDescent="0.3">
      <c r="A3395" s="115" t="s">
        <v>343</v>
      </c>
      <c r="B3395" s="115" t="s">
        <v>313</v>
      </c>
      <c r="C3395" s="115" t="s">
        <v>103</v>
      </c>
      <c r="D3395" s="115" t="s">
        <v>86</v>
      </c>
      <c r="E3395" s="115" t="s">
        <v>86</v>
      </c>
      <c r="F3395" s="115" t="s">
        <v>87</v>
      </c>
      <c r="G3395" s="115">
        <v>1993</v>
      </c>
      <c r="H3395" s="115" t="s">
        <v>281</v>
      </c>
      <c r="I3395" s="115">
        <v>4.8704234599999996</v>
      </c>
      <c r="J3395" s="115" t="s">
        <v>39</v>
      </c>
      <c r="K3395" s="115" t="str">
        <f>INDEX(DatosProcesados!$A$1:$BF$101,MATCH(DataBase!A3395,DatosProcesados!$A$1:$A$101,0),MATCH(DataBase!J3395,DatosProcesados!$A$1:$BF$1,0))</f>
        <v>No informa</v>
      </c>
      <c r="L3395" s="115" t="str">
        <f>INDEX(Modelo!$A$9:$D$89,MATCH(DataBase!$J3395,Modelo!$A$9:$A$89,0),MATCH(DataBase!L$1,Modelo!$A$9:$D$9,0))</f>
        <v>Impacto ambiental</v>
      </c>
      <c r="M3395" s="115" t="str">
        <f>INDEX(Modelo!$A$9:$D$89,MATCH(DataBase!$J3395,Modelo!$A$9:$A$89,0),MATCH(DataBase!M$1,Modelo!$A$9:$D$9,0))</f>
        <v>Pilar 3</v>
      </c>
      <c r="N3395" s="115" t="str">
        <f>INDEX(Modelo!$A$9:$D$89,MATCH(DataBase!$J3395,Modelo!$A$9:$A$89,0),MATCH(DataBase!N$1,Modelo!$A$9:$D$9,0))</f>
        <v>negativo</v>
      </c>
      <c r="O3395" s="115">
        <f t="array" ref="O3395">IF(N3395="negativo",INDEX($AD$3:$AG$51,MATCH(1,($B3395=$AD$3:$AD$51)*($J3395=$AE$3:$AE$51),0),3),IF(N3395="positivo",INDEX($AD$55:$AG$109,MATCH(1,($B3395=$AD$55:$AD$109)*($J3395=$AE$55:$AE$109),0),3)))</f>
        <v>52671</v>
      </c>
      <c r="P3395" s="115">
        <f t="array" ref="P3395">IF(N3395="negativo",INDEX($AD$3:$AG$51,MATCH(1,($B3395=$AD$3:$AD$51)*($J3395=$AE$3:$AE$51),0),4),IF(N3395="positivo",INDEX($AD$55:$AG$109,MATCH(1,($B3395=$AD$55:$AD$109)*($J3395=$AE$55:$AE$109),0),4)))</f>
        <v>141.41999999999999</v>
      </c>
      <c r="Q3395" s="115" t="str">
        <f>VLOOKUP(M3395,Modelo!$A$2:$C$7,2,0)</f>
        <v>Gestión de Recursos Naturales y Circularidad</v>
      </c>
      <c r="R3395" s="118">
        <f t="array" ref="R3395">INDEX(Modelo!$F$1:$H$37,MATCH(1,(DataBase!Q3395=Modelo!$G$1:$G$37)*(DataBase!B3395=Modelo!$F$1:$F$37),0),3)</f>
        <v>5.8823529411764705E-2</v>
      </c>
      <c r="S3395" s="115">
        <f t="shared" ref="S3395:S3458" si="108">IFERROR(IF(N3395="boolean",IF(K3395="Si",100,0),IF(N3395="scale",IF(K3395=2,100,IF(K3395=1,50,0)),IF(N3395="positivo",100*((K3395-P3395)/(O3395-P3395)),100*(1-((K3395-P3395)/(O3395-P3395)))))),0)</f>
        <v>0</v>
      </c>
      <c r="T3395" s="115">
        <f t="shared" ref="T3395:T3458" si="109">S3395*R3395</f>
        <v>0</v>
      </c>
    </row>
    <row r="3396" spans="1:20" x14ac:dyDescent="0.3">
      <c r="A3396" s="115" t="s">
        <v>367</v>
      </c>
      <c r="B3396" s="115" t="s">
        <v>313</v>
      </c>
      <c r="C3396" s="115" t="s">
        <v>103</v>
      </c>
      <c r="D3396" s="115" t="s">
        <v>86</v>
      </c>
      <c r="E3396" s="115" t="s">
        <v>86</v>
      </c>
      <c r="F3396" s="115" t="s">
        <v>86</v>
      </c>
      <c r="G3396" s="115">
        <v>1966</v>
      </c>
      <c r="H3396" s="115" t="s">
        <v>125</v>
      </c>
      <c r="I3396" s="115">
        <v>2.0461661379999998</v>
      </c>
      <c r="J3396" s="115" t="s">
        <v>39</v>
      </c>
      <c r="K3396" s="115">
        <f>INDEX(DatosProcesados!$A$1:$BF$101,MATCH(DataBase!A3396,DatosProcesados!$A$1:$A$101,0),MATCH(DataBase!J3396,DatosProcesados!$A$1:$BF$1,0))</f>
        <v>7369.74</v>
      </c>
      <c r="L3396" s="115" t="str">
        <f>INDEX(Modelo!$A$9:$D$89,MATCH(DataBase!$J3396,Modelo!$A$9:$A$89,0),MATCH(DataBase!L$1,Modelo!$A$9:$D$9,0))</f>
        <v>Impacto ambiental</v>
      </c>
      <c r="M3396" s="115" t="str">
        <f>INDEX(Modelo!$A$9:$D$89,MATCH(DataBase!$J3396,Modelo!$A$9:$A$89,0),MATCH(DataBase!M$1,Modelo!$A$9:$D$9,0))</f>
        <v>Pilar 3</v>
      </c>
      <c r="N3396" s="115" t="str">
        <f>INDEX(Modelo!$A$9:$D$89,MATCH(DataBase!$J3396,Modelo!$A$9:$A$89,0),MATCH(DataBase!N$1,Modelo!$A$9:$D$9,0))</f>
        <v>negativo</v>
      </c>
      <c r="O3396" s="115">
        <f t="array" ref="O3396">IF(N3396="negativo",INDEX($AD$3:$AG$51,MATCH(1,($B3396=$AD$3:$AD$51)*($J3396=$AE$3:$AE$51),0),3),IF(N3396="positivo",INDEX($AD$55:$AG$109,MATCH(1,($B3396=$AD$55:$AD$109)*($J3396=$AE$55:$AE$109),0),3)))</f>
        <v>52671</v>
      </c>
      <c r="P3396" s="115">
        <f t="array" ref="P3396">IF(N3396="negativo",INDEX($AD$3:$AG$51,MATCH(1,($B3396=$AD$3:$AD$51)*($J3396=$AE$3:$AE$51),0),4),IF(N3396="positivo",INDEX($AD$55:$AG$109,MATCH(1,($B3396=$AD$55:$AD$109)*($J3396=$AE$55:$AE$109),0),4)))</f>
        <v>141.41999999999999</v>
      </c>
      <c r="Q3396" s="115" t="str">
        <f>VLOOKUP(M3396,Modelo!$A$2:$C$7,2,0)</f>
        <v>Gestión de Recursos Naturales y Circularidad</v>
      </c>
      <c r="R3396" s="118">
        <f t="array" ref="R3396">INDEX(Modelo!$F$1:$H$37,MATCH(1,(DataBase!Q3396=Modelo!$G$1:$G$37)*(DataBase!B3396=Modelo!$F$1:$F$37),0),3)</f>
        <v>5.8823529411764705E-2</v>
      </c>
      <c r="S3396" s="115">
        <f t="shared" si="108"/>
        <v>86.239524473639435</v>
      </c>
      <c r="T3396" s="115">
        <f t="shared" si="109"/>
        <v>5.0729132043317318</v>
      </c>
    </row>
    <row r="3397" spans="1:20" x14ac:dyDescent="0.3">
      <c r="A3397" s="115" t="s">
        <v>374</v>
      </c>
      <c r="B3397" s="115" t="s">
        <v>313</v>
      </c>
      <c r="C3397" s="115" t="s">
        <v>103</v>
      </c>
      <c r="D3397" s="115" t="s">
        <v>86</v>
      </c>
      <c r="E3397" s="115" t="s">
        <v>87</v>
      </c>
      <c r="F3397" s="115" t="s">
        <v>87</v>
      </c>
      <c r="G3397" s="115">
        <v>1929</v>
      </c>
      <c r="H3397" s="115" t="s">
        <v>375</v>
      </c>
      <c r="I3397" s="115">
        <v>1.928223518</v>
      </c>
      <c r="J3397" s="115" t="s">
        <v>39</v>
      </c>
      <c r="K3397" s="115" t="str">
        <f>INDEX(DatosProcesados!$A$1:$BF$101,MATCH(DataBase!A3397,DatosProcesados!$A$1:$A$101,0),MATCH(DataBase!J3397,DatosProcesados!$A$1:$BF$1,0))</f>
        <v xml:space="preserve">No informa </v>
      </c>
      <c r="L3397" s="115" t="str">
        <f>INDEX(Modelo!$A$9:$D$89,MATCH(DataBase!$J3397,Modelo!$A$9:$A$89,0),MATCH(DataBase!L$1,Modelo!$A$9:$D$9,0))</f>
        <v>Impacto ambiental</v>
      </c>
      <c r="M3397" s="115" t="str">
        <f>INDEX(Modelo!$A$9:$D$89,MATCH(DataBase!$J3397,Modelo!$A$9:$A$89,0),MATCH(DataBase!M$1,Modelo!$A$9:$D$9,0))</f>
        <v>Pilar 3</v>
      </c>
      <c r="N3397" s="115" t="str">
        <f>INDEX(Modelo!$A$9:$D$89,MATCH(DataBase!$J3397,Modelo!$A$9:$A$89,0),MATCH(DataBase!N$1,Modelo!$A$9:$D$9,0))</f>
        <v>negativo</v>
      </c>
      <c r="O3397" s="115">
        <f t="array" ref="O3397">IF(N3397="negativo",INDEX($AD$3:$AG$51,MATCH(1,($B3397=$AD$3:$AD$51)*($J3397=$AE$3:$AE$51),0),3),IF(N3397="positivo",INDEX($AD$55:$AG$109,MATCH(1,($B3397=$AD$55:$AD$109)*($J3397=$AE$55:$AE$109),0),3)))</f>
        <v>52671</v>
      </c>
      <c r="P3397" s="115">
        <f t="array" ref="P3397">IF(N3397="negativo",INDEX($AD$3:$AG$51,MATCH(1,($B3397=$AD$3:$AD$51)*($J3397=$AE$3:$AE$51),0),4),IF(N3397="positivo",INDEX($AD$55:$AG$109,MATCH(1,($B3397=$AD$55:$AD$109)*($J3397=$AE$55:$AE$109),0),4)))</f>
        <v>141.41999999999999</v>
      </c>
      <c r="Q3397" s="115" t="str">
        <f>VLOOKUP(M3397,Modelo!$A$2:$C$7,2,0)</f>
        <v>Gestión de Recursos Naturales y Circularidad</v>
      </c>
      <c r="R3397" s="118">
        <f t="array" ref="R3397">INDEX(Modelo!$F$1:$H$37,MATCH(1,(DataBase!Q3397=Modelo!$G$1:$G$37)*(DataBase!B3397=Modelo!$F$1:$F$37),0),3)</f>
        <v>5.8823529411764705E-2</v>
      </c>
      <c r="S3397" s="115">
        <f t="shared" si="108"/>
        <v>0</v>
      </c>
      <c r="T3397" s="115">
        <f t="shared" si="109"/>
        <v>0</v>
      </c>
    </row>
    <row r="3398" spans="1:20" x14ac:dyDescent="0.3">
      <c r="A3398" s="115" t="s">
        <v>201</v>
      </c>
      <c r="B3398" s="115" t="s">
        <v>84</v>
      </c>
      <c r="C3398" s="115" t="s">
        <v>103</v>
      </c>
      <c r="D3398" s="115" t="s">
        <v>86</v>
      </c>
      <c r="E3398" s="115" t="s">
        <v>86</v>
      </c>
      <c r="F3398" s="115" t="s">
        <v>86</v>
      </c>
      <c r="G3398" s="115">
        <v>1987</v>
      </c>
      <c r="H3398" s="115" t="s">
        <v>125</v>
      </c>
      <c r="I3398" s="115">
        <v>0</v>
      </c>
      <c r="J3398" s="115" t="s">
        <v>39</v>
      </c>
      <c r="K3398" s="115">
        <f>INDEX(DatosProcesados!$A$1:$BF$101,MATCH(DataBase!A3398,DatosProcesados!$A$1:$A$101,0),MATCH(DataBase!J3398,DatosProcesados!$A$1:$BF$1,0))</f>
        <v>14635</v>
      </c>
      <c r="L3398" s="115" t="str">
        <f>INDEX(Modelo!$A$9:$D$89,MATCH(DataBase!$J3398,Modelo!$A$9:$A$89,0),MATCH(DataBase!L$1,Modelo!$A$9:$D$9,0))</f>
        <v>Impacto ambiental</v>
      </c>
      <c r="M3398" s="115" t="str">
        <f>INDEX(Modelo!$A$9:$D$89,MATCH(DataBase!$J3398,Modelo!$A$9:$A$89,0),MATCH(DataBase!M$1,Modelo!$A$9:$D$9,0))</f>
        <v>Pilar 3</v>
      </c>
      <c r="N3398" s="115" t="str">
        <f>INDEX(Modelo!$A$9:$D$89,MATCH(DataBase!$J3398,Modelo!$A$9:$A$89,0),MATCH(DataBase!N$1,Modelo!$A$9:$D$9,0))</f>
        <v>negativo</v>
      </c>
      <c r="O3398" s="115">
        <f t="array" ref="O3398">IF(N3398="negativo",INDEX($AD$3:$AG$51,MATCH(1,($B3398=$AD$3:$AD$51)*($J3398=$AE$3:$AE$51),0),3),IF(N3398="positivo",INDEX($AD$55:$AG$109,MATCH(1,($B3398=$AD$55:$AD$109)*($J3398=$AE$55:$AE$109),0),3)))</f>
        <v>22770079</v>
      </c>
      <c r="P3398" s="115">
        <f t="array" ref="P3398">IF(N3398="negativo",INDEX($AD$3:$AG$51,MATCH(1,($B3398=$AD$3:$AD$51)*($J3398=$AE$3:$AE$51),0),4),IF(N3398="positivo",INDEX($AD$55:$AG$109,MATCH(1,($B3398=$AD$55:$AD$109)*($J3398=$AE$55:$AE$109),0),4)))</f>
        <v>73.567999999999998</v>
      </c>
      <c r="Q3398" s="115" t="str">
        <f>VLOOKUP(M3398,Modelo!$A$2:$C$7,2,0)</f>
        <v>Gestión de Recursos Naturales y Circularidad</v>
      </c>
      <c r="R3398" s="118">
        <f t="array" ref="R3398">INDEX(Modelo!$F$1:$H$37,MATCH(1,(DataBase!Q3398=Modelo!$G$1:$G$37)*(DataBase!B3398=Modelo!$F$1:$F$37),0),3)</f>
        <v>5.8823529411764705E-2</v>
      </c>
      <c r="S3398" s="115">
        <f t="shared" si="108"/>
        <v>99.936049940596249</v>
      </c>
      <c r="T3398" s="115">
        <f t="shared" si="109"/>
        <v>5.8785911729762494</v>
      </c>
    </row>
    <row r="3399" spans="1:20" x14ac:dyDescent="0.3">
      <c r="A3399" s="115" t="s">
        <v>421</v>
      </c>
      <c r="B3399" s="115" t="s">
        <v>407</v>
      </c>
      <c r="C3399" s="115" t="s">
        <v>103</v>
      </c>
      <c r="D3399" s="115" t="s">
        <v>86</v>
      </c>
      <c r="E3399" s="115" t="s">
        <v>86</v>
      </c>
      <c r="F3399" s="115" t="s">
        <v>87</v>
      </c>
      <c r="G3399" s="115">
        <v>2016</v>
      </c>
      <c r="H3399" s="115" t="s">
        <v>422</v>
      </c>
      <c r="I3399" s="115">
        <v>5.4833186859999996</v>
      </c>
      <c r="J3399" s="115" t="s">
        <v>39</v>
      </c>
      <c r="K3399" s="115" t="str">
        <f>INDEX(DatosProcesados!$A$1:$BF$101,MATCH(DataBase!A3399,DatosProcesados!$A$1:$A$101,0),MATCH(DataBase!J3399,DatosProcesados!$A$1:$BF$1,0))</f>
        <v xml:space="preserve">No informa </v>
      </c>
      <c r="L3399" s="115" t="str">
        <f>INDEX(Modelo!$A$9:$D$89,MATCH(DataBase!$J3399,Modelo!$A$9:$A$89,0),MATCH(DataBase!L$1,Modelo!$A$9:$D$9,0))</f>
        <v>Impacto ambiental</v>
      </c>
      <c r="M3399" s="115" t="str">
        <f>INDEX(Modelo!$A$9:$D$89,MATCH(DataBase!$J3399,Modelo!$A$9:$A$89,0),MATCH(DataBase!M$1,Modelo!$A$9:$D$9,0))</f>
        <v>Pilar 3</v>
      </c>
      <c r="N3399" s="115" t="str">
        <f>INDEX(Modelo!$A$9:$D$89,MATCH(DataBase!$J3399,Modelo!$A$9:$A$89,0),MATCH(DataBase!N$1,Modelo!$A$9:$D$9,0))</f>
        <v>negativo</v>
      </c>
      <c r="O3399" s="115">
        <f t="array" ref="O3399">IF(N3399="negativo",INDEX($AD$3:$AG$51,MATCH(1,($B3399=$AD$3:$AD$51)*($J3399=$AE$3:$AE$51),0),3),IF(N3399="positivo",INDEX($AD$55:$AG$109,MATCH(1,($B3399=$AD$55:$AD$109)*($J3399=$AE$55:$AE$109),0),3)))</f>
        <v>563060</v>
      </c>
      <c r="P3399" s="115">
        <f t="array" ref="P3399">IF(N3399="negativo",INDEX($AD$3:$AG$51,MATCH(1,($B3399=$AD$3:$AD$51)*($J3399=$AE$3:$AE$51),0),4),IF(N3399="positivo",INDEX($AD$55:$AG$109,MATCH(1,($B3399=$AD$55:$AD$109)*($J3399=$AE$55:$AE$109),0),4)))</f>
        <v>1078.25</v>
      </c>
      <c r="Q3399" s="115" t="str">
        <f>VLOOKUP(M3399,Modelo!$A$2:$C$7,2,0)</f>
        <v>Gestión de Recursos Naturales y Circularidad</v>
      </c>
      <c r="R3399" s="118">
        <f t="array" ref="R3399">INDEX(Modelo!$F$1:$H$37,MATCH(1,(DataBase!Q3399=Modelo!$G$1:$G$37)*(DataBase!B3399=Modelo!$F$1:$F$37),0),3)</f>
        <v>0.19230769230769232</v>
      </c>
      <c r="S3399" s="115">
        <f t="shared" si="108"/>
        <v>0</v>
      </c>
      <c r="T3399" s="115">
        <f t="shared" si="109"/>
        <v>0</v>
      </c>
    </row>
    <row r="3400" spans="1:20" x14ac:dyDescent="0.3">
      <c r="A3400" s="115" t="s">
        <v>293</v>
      </c>
      <c r="B3400" s="115" t="s">
        <v>216</v>
      </c>
      <c r="C3400" s="115" t="s">
        <v>103</v>
      </c>
      <c r="D3400" s="115" t="s">
        <v>86</v>
      </c>
      <c r="E3400" s="115" t="s">
        <v>87</v>
      </c>
      <c r="F3400" s="115" t="s">
        <v>87</v>
      </c>
      <c r="G3400" s="115">
        <v>1955</v>
      </c>
      <c r="H3400" s="115" t="s">
        <v>294</v>
      </c>
      <c r="I3400" s="115">
        <v>1.8313776939999999</v>
      </c>
      <c r="J3400" s="115" t="s">
        <v>39</v>
      </c>
      <c r="K3400" s="115">
        <f>INDEX(DatosProcesados!$A$1:$BF$101,MATCH(DataBase!A3400,DatosProcesados!$A$1:$A$101,0),MATCH(DataBase!J3400,DatosProcesados!$A$1:$BF$1,0))</f>
        <v>5.4020000000000001</v>
      </c>
      <c r="L3400" s="115" t="str">
        <f>INDEX(Modelo!$A$9:$D$89,MATCH(DataBase!$J3400,Modelo!$A$9:$A$89,0),MATCH(DataBase!L$1,Modelo!$A$9:$D$9,0))</f>
        <v>Impacto ambiental</v>
      </c>
      <c r="M3400" s="115" t="str">
        <f>INDEX(Modelo!$A$9:$D$89,MATCH(DataBase!$J3400,Modelo!$A$9:$A$89,0),MATCH(DataBase!M$1,Modelo!$A$9:$D$9,0))</f>
        <v>Pilar 3</v>
      </c>
      <c r="N3400" s="115" t="str">
        <f>INDEX(Modelo!$A$9:$D$89,MATCH(DataBase!$J3400,Modelo!$A$9:$A$89,0),MATCH(DataBase!N$1,Modelo!$A$9:$D$9,0))</f>
        <v>negativo</v>
      </c>
      <c r="O3400" s="115">
        <f t="array" ref="O3400">IF(N3400="negativo",INDEX($AD$3:$AG$51,MATCH(1,($B3400=$AD$3:$AD$51)*($J3400=$AE$3:$AE$51),0),3),IF(N3400="positivo",INDEX($AD$55:$AG$109,MATCH(1,($B3400=$AD$55:$AD$109)*($J3400=$AE$55:$AE$109),0),3)))</f>
        <v>1463252</v>
      </c>
      <c r="P3400" s="115">
        <f t="array" ref="P3400">IF(N3400="negativo",INDEX($AD$3:$AG$51,MATCH(1,($B3400=$AD$3:$AD$51)*($J3400=$AE$3:$AE$51),0),4),IF(N3400="positivo",INDEX($AD$55:$AG$109,MATCH(1,($B3400=$AD$55:$AD$109)*($J3400=$AE$55:$AE$109),0),4)))</f>
        <v>1</v>
      </c>
      <c r="Q3400" s="115" t="str">
        <f>VLOOKUP(M3400,Modelo!$A$2:$C$7,2,0)</f>
        <v>Gestión de Recursos Naturales y Circularidad</v>
      </c>
      <c r="R3400" s="118">
        <f t="array" ref="R3400">INDEX(Modelo!$F$1:$H$37,MATCH(1,(DataBase!Q3400=Modelo!$G$1:$G$37)*(DataBase!B3400=Modelo!$F$1:$F$37),0),3)</f>
        <v>0.15789473684210525</v>
      </c>
      <c r="S3400" s="115">
        <f t="shared" si="108"/>
        <v>99.999699163028083</v>
      </c>
      <c r="T3400" s="115">
        <f t="shared" si="109"/>
        <v>15.789426183636012</v>
      </c>
    </row>
    <row r="3401" spans="1:20" x14ac:dyDescent="0.3">
      <c r="A3401" s="115" t="s">
        <v>298</v>
      </c>
      <c r="B3401" s="115" t="s">
        <v>216</v>
      </c>
      <c r="C3401" s="115" t="s">
        <v>103</v>
      </c>
      <c r="D3401" s="115" t="s">
        <v>86</v>
      </c>
      <c r="E3401" s="115" t="s">
        <v>86</v>
      </c>
      <c r="F3401" s="115" t="s">
        <v>87</v>
      </c>
      <c r="G3401" s="115">
        <v>1993</v>
      </c>
      <c r="H3401" s="115" t="s">
        <v>299</v>
      </c>
      <c r="I3401" s="115">
        <v>1.7653399919999999</v>
      </c>
      <c r="J3401" s="115" t="s">
        <v>39</v>
      </c>
      <c r="K3401" s="115">
        <f>INDEX(DatosProcesados!$A$1:$BF$101,MATCH(DataBase!A3401,DatosProcesados!$A$1:$A$101,0),MATCH(DataBase!J3401,DatosProcesados!$A$1:$BF$1,0))</f>
        <v>1</v>
      </c>
      <c r="L3401" s="115" t="str">
        <f>INDEX(Modelo!$A$9:$D$89,MATCH(DataBase!$J3401,Modelo!$A$9:$A$89,0),MATCH(DataBase!L$1,Modelo!$A$9:$D$9,0))</f>
        <v>Impacto ambiental</v>
      </c>
      <c r="M3401" s="115" t="str">
        <f>INDEX(Modelo!$A$9:$D$89,MATCH(DataBase!$J3401,Modelo!$A$9:$A$89,0),MATCH(DataBase!M$1,Modelo!$A$9:$D$9,0))</f>
        <v>Pilar 3</v>
      </c>
      <c r="N3401" s="115" t="str">
        <f>INDEX(Modelo!$A$9:$D$89,MATCH(DataBase!$J3401,Modelo!$A$9:$A$89,0),MATCH(DataBase!N$1,Modelo!$A$9:$D$9,0))</f>
        <v>negativo</v>
      </c>
      <c r="O3401" s="115">
        <f t="array" ref="O3401">IF(N3401="negativo",INDEX($AD$3:$AG$51,MATCH(1,($B3401=$AD$3:$AD$51)*($J3401=$AE$3:$AE$51),0),3),IF(N3401="positivo",INDEX($AD$55:$AG$109,MATCH(1,($B3401=$AD$55:$AD$109)*($J3401=$AE$55:$AE$109),0),3)))</f>
        <v>1463252</v>
      </c>
      <c r="P3401" s="115">
        <f t="array" ref="P3401">IF(N3401="negativo",INDEX($AD$3:$AG$51,MATCH(1,($B3401=$AD$3:$AD$51)*($J3401=$AE$3:$AE$51),0),4),IF(N3401="positivo",INDEX($AD$55:$AG$109,MATCH(1,($B3401=$AD$55:$AD$109)*($J3401=$AE$55:$AE$109),0),4)))</f>
        <v>1</v>
      </c>
      <c r="Q3401" s="115" t="str">
        <f>VLOOKUP(M3401,Modelo!$A$2:$C$7,2,0)</f>
        <v>Gestión de Recursos Naturales y Circularidad</v>
      </c>
      <c r="R3401" s="118">
        <f t="array" ref="R3401">INDEX(Modelo!$F$1:$H$37,MATCH(1,(DataBase!Q3401=Modelo!$G$1:$G$37)*(DataBase!B3401=Modelo!$F$1:$F$37),0),3)</f>
        <v>0.15789473684210525</v>
      </c>
      <c r="S3401" s="115">
        <f t="shared" si="108"/>
        <v>100</v>
      </c>
      <c r="T3401" s="115">
        <f t="shared" si="109"/>
        <v>15.789473684210526</v>
      </c>
    </row>
    <row r="3402" spans="1:20" x14ac:dyDescent="0.3">
      <c r="A3402" s="115" t="s">
        <v>472</v>
      </c>
      <c r="B3402" s="115" t="s">
        <v>467</v>
      </c>
      <c r="C3402" s="115" t="s">
        <v>103</v>
      </c>
      <c r="D3402" s="115" t="s">
        <v>86</v>
      </c>
      <c r="E3402" s="115" t="s">
        <v>86</v>
      </c>
      <c r="F3402" s="115" t="s">
        <v>86</v>
      </c>
      <c r="G3402" s="115">
        <v>2007</v>
      </c>
      <c r="H3402" s="115" t="s">
        <v>125</v>
      </c>
      <c r="I3402" s="115">
        <v>0.97802211500000003</v>
      </c>
      <c r="J3402" s="115" t="s">
        <v>41</v>
      </c>
      <c r="K3402" s="115" t="str">
        <f>INDEX(DatosProcesados!$A$1:$BF$101,MATCH(DataBase!A3402,DatosProcesados!$A$1:$A$101,0),MATCH(DataBase!J3402,DatosProcesados!$A$1:$BF$1,0))</f>
        <v>Si</v>
      </c>
      <c r="L3402" s="115" t="str">
        <f>INDEX(Modelo!$A$9:$D$89,MATCH(DataBase!$J3402,Modelo!$A$9:$A$89,0),MATCH(DataBase!L$1,Modelo!$A$9:$D$9,0))</f>
        <v>Impacto ambiental</v>
      </c>
      <c r="M3402" s="115" t="str">
        <f>INDEX(Modelo!$A$9:$D$89,MATCH(DataBase!$J3402,Modelo!$A$9:$A$89,0),MATCH(DataBase!M$1,Modelo!$A$9:$D$9,0))</f>
        <v>Pilar 3</v>
      </c>
      <c r="N3402" s="115" t="str">
        <f>INDEX(Modelo!$A$9:$D$89,MATCH(DataBase!$J3402,Modelo!$A$9:$A$89,0),MATCH(DataBase!N$1,Modelo!$A$9:$D$9,0))</f>
        <v>boolean</v>
      </c>
      <c r="O3402" s="115" t="b">
        <f t="array" ref="O3402">IF(N3402="negativo",INDEX($AD$3:$AG$51,MATCH(1,($B3402=$AD$3:$AD$51)*($J3402=$AE$3:$AE$51),0),3),IF(N3402="positivo",INDEX($AD$55:$AG$109,MATCH(1,($B3402=$AD$55:$AD$109)*($J3402=$AE$55:$AE$109),0),3)))</f>
        <v>0</v>
      </c>
      <c r="P3402" s="115" t="b">
        <f t="array" ref="P3402">IF(N3402="negativo",INDEX($AD$3:$AG$51,MATCH(1,($B3402=$AD$3:$AD$51)*($J3402=$AE$3:$AE$51),0),4),IF(N3402="positivo",INDEX($AD$55:$AG$109,MATCH(1,($B3402=$AD$55:$AD$109)*($J3402=$AE$55:$AE$109),0),4)))</f>
        <v>0</v>
      </c>
      <c r="Q3402" s="115" t="str">
        <f>VLOOKUP(M3402,Modelo!$A$2:$C$7,2,0)</f>
        <v>Gestión de Recursos Naturales y Circularidad</v>
      </c>
      <c r="R3402" s="118">
        <f t="array" ref="R3402">INDEX(Modelo!$F$1:$H$37,MATCH(1,(DataBase!Q3402=Modelo!$G$1:$G$37)*(DataBase!B3402=Modelo!$F$1:$F$37),0),3)</f>
        <v>0.23809523809523808</v>
      </c>
      <c r="S3402" s="115">
        <f t="shared" si="108"/>
        <v>100</v>
      </c>
      <c r="T3402" s="115">
        <f t="shared" si="109"/>
        <v>23.809523809523807</v>
      </c>
    </row>
    <row r="3403" spans="1:20" x14ac:dyDescent="0.3">
      <c r="A3403" s="115" t="s">
        <v>238</v>
      </c>
      <c r="B3403" s="115" t="s">
        <v>216</v>
      </c>
      <c r="C3403" s="115" t="s">
        <v>103</v>
      </c>
      <c r="D3403" s="115" t="s">
        <v>86</v>
      </c>
      <c r="E3403" s="115" t="s">
        <v>87</v>
      </c>
      <c r="F3403" s="115" t="s">
        <v>87</v>
      </c>
      <c r="G3403" s="115">
        <v>1920</v>
      </c>
      <c r="H3403" s="115" t="s">
        <v>125</v>
      </c>
      <c r="I3403" s="115">
        <v>2.844632077</v>
      </c>
      <c r="J3403" s="115" t="s">
        <v>41</v>
      </c>
      <c r="K3403" s="115" t="str">
        <f>INDEX(DatosProcesados!$A$1:$BF$101,MATCH(DataBase!A3403,DatosProcesados!$A$1:$A$101,0),MATCH(DataBase!J3403,DatosProcesados!$A$1:$BF$1,0))</f>
        <v>Si</v>
      </c>
      <c r="L3403" s="115" t="str">
        <f>INDEX(Modelo!$A$9:$D$89,MATCH(DataBase!$J3403,Modelo!$A$9:$A$89,0),MATCH(DataBase!L$1,Modelo!$A$9:$D$9,0))</f>
        <v>Impacto ambiental</v>
      </c>
      <c r="M3403" s="115" t="str">
        <f>INDEX(Modelo!$A$9:$D$89,MATCH(DataBase!$J3403,Modelo!$A$9:$A$89,0),MATCH(DataBase!M$1,Modelo!$A$9:$D$9,0))</f>
        <v>Pilar 3</v>
      </c>
      <c r="N3403" s="115" t="str">
        <f>INDEX(Modelo!$A$9:$D$89,MATCH(DataBase!$J3403,Modelo!$A$9:$A$89,0),MATCH(DataBase!N$1,Modelo!$A$9:$D$9,0))</f>
        <v>boolean</v>
      </c>
      <c r="O3403" s="115" t="b">
        <f t="array" ref="O3403">IF(N3403="negativo",INDEX($AD$3:$AG$51,MATCH(1,($B3403=$AD$3:$AD$51)*($J3403=$AE$3:$AE$51),0),3),IF(N3403="positivo",INDEX($AD$55:$AG$109,MATCH(1,($B3403=$AD$55:$AD$109)*($J3403=$AE$55:$AE$109),0),3)))</f>
        <v>0</v>
      </c>
      <c r="P3403" s="115" t="b">
        <f t="array" ref="P3403">IF(N3403="negativo",INDEX($AD$3:$AG$51,MATCH(1,($B3403=$AD$3:$AD$51)*($J3403=$AE$3:$AE$51),0),4),IF(N3403="positivo",INDEX($AD$55:$AG$109,MATCH(1,($B3403=$AD$55:$AD$109)*($J3403=$AE$55:$AE$109),0),4)))</f>
        <v>0</v>
      </c>
      <c r="Q3403" s="115" t="str">
        <f>VLOOKUP(M3403,Modelo!$A$2:$C$7,2,0)</f>
        <v>Gestión de Recursos Naturales y Circularidad</v>
      </c>
      <c r="R3403" s="118">
        <f t="array" ref="R3403">INDEX(Modelo!$F$1:$H$37,MATCH(1,(DataBase!Q3403=Modelo!$G$1:$G$37)*(DataBase!B3403=Modelo!$F$1:$F$37),0),3)</f>
        <v>0.15789473684210525</v>
      </c>
      <c r="S3403" s="115">
        <f t="shared" si="108"/>
        <v>100</v>
      </c>
      <c r="T3403" s="115">
        <f t="shared" si="109"/>
        <v>15.789473684210526</v>
      </c>
    </row>
    <row r="3404" spans="1:20" x14ac:dyDescent="0.3">
      <c r="A3404" s="115" t="s">
        <v>273</v>
      </c>
      <c r="B3404" s="115" t="s">
        <v>216</v>
      </c>
      <c r="C3404" s="115" t="s">
        <v>103</v>
      </c>
      <c r="D3404" s="115" t="s">
        <v>86</v>
      </c>
      <c r="E3404" s="115" t="s">
        <v>86</v>
      </c>
      <c r="F3404" s="115" t="s">
        <v>87</v>
      </c>
      <c r="G3404" s="115">
        <v>1945</v>
      </c>
      <c r="H3404" s="115" t="s">
        <v>125</v>
      </c>
      <c r="I3404" s="115">
        <v>2.1764613960000001</v>
      </c>
      <c r="J3404" s="115" t="s">
        <v>41</v>
      </c>
      <c r="K3404" s="115" t="str">
        <f>INDEX(DatosProcesados!$A$1:$BF$101,MATCH(DataBase!A3404,DatosProcesados!$A$1:$A$101,0),MATCH(DataBase!J3404,DatosProcesados!$A$1:$BF$1,0))</f>
        <v>Si</v>
      </c>
      <c r="L3404" s="115" t="str">
        <f>INDEX(Modelo!$A$9:$D$89,MATCH(DataBase!$J3404,Modelo!$A$9:$A$89,0),MATCH(DataBase!L$1,Modelo!$A$9:$D$9,0))</f>
        <v>Impacto ambiental</v>
      </c>
      <c r="M3404" s="115" t="str">
        <f>INDEX(Modelo!$A$9:$D$89,MATCH(DataBase!$J3404,Modelo!$A$9:$A$89,0),MATCH(DataBase!M$1,Modelo!$A$9:$D$9,0))</f>
        <v>Pilar 3</v>
      </c>
      <c r="N3404" s="115" t="str">
        <f>INDEX(Modelo!$A$9:$D$89,MATCH(DataBase!$J3404,Modelo!$A$9:$A$89,0),MATCH(DataBase!N$1,Modelo!$A$9:$D$9,0))</f>
        <v>boolean</v>
      </c>
      <c r="O3404" s="115" t="b">
        <f t="array" ref="O3404">IF(N3404="negativo",INDEX($AD$3:$AG$51,MATCH(1,($B3404=$AD$3:$AD$51)*($J3404=$AE$3:$AE$51),0),3),IF(N3404="positivo",INDEX($AD$55:$AG$109,MATCH(1,($B3404=$AD$55:$AD$109)*($J3404=$AE$55:$AE$109),0),3)))</f>
        <v>0</v>
      </c>
      <c r="P3404" s="115" t="b">
        <f t="array" ref="P3404">IF(N3404="negativo",INDEX($AD$3:$AG$51,MATCH(1,($B3404=$AD$3:$AD$51)*($J3404=$AE$3:$AE$51),0),4),IF(N3404="positivo",INDEX($AD$55:$AG$109,MATCH(1,($B3404=$AD$55:$AD$109)*($J3404=$AE$55:$AE$109),0),4)))</f>
        <v>0</v>
      </c>
      <c r="Q3404" s="115" t="str">
        <f>VLOOKUP(M3404,Modelo!$A$2:$C$7,2,0)</f>
        <v>Gestión de Recursos Naturales y Circularidad</v>
      </c>
      <c r="R3404" s="118">
        <f t="array" ref="R3404">INDEX(Modelo!$F$1:$H$37,MATCH(1,(DataBase!Q3404=Modelo!$G$1:$G$37)*(DataBase!B3404=Modelo!$F$1:$F$37),0),3)</f>
        <v>0.15789473684210525</v>
      </c>
      <c r="S3404" s="115">
        <f t="shared" si="108"/>
        <v>100</v>
      </c>
      <c r="T3404" s="115">
        <f t="shared" si="109"/>
        <v>15.789473684210526</v>
      </c>
    </row>
    <row r="3405" spans="1:20" x14ac:dyDescent="0.3">
      <c r="A3405" s="115" t="s">
        <v>378</v>
      </c>
      <c r="B3405" s="115" t="s">
        <v>379</v>
      </c>
      <c r="C3405" s="115" t="s">
        <v>103</v>
      </c>
      <c r="D3405" s="115" t="s">
        <v>87</v>
      </c>
      <c r="E3405" s="115" t="s">
        <v>86</v>
      </c>
      <c r="F3405" s="115" t="s">
        <v>86</v>
      </c>
      <c r="G3405" s="115">
        <v>1993</v>
      </c>
      <c r="H3405" s="115" t="s">
        <v>125</v>
      </c>
      <c r="I3405" s="115">
        <v>2.1863011939999999</v>
      </c>
      <c r="J3405" s="115" t="s">
        <v>41</v>
      </c>
      <c r="K3405" s="115" t="str">
        <f>INDEX(DatosProcesados!$A$1:$BF$101,MATCH(DataBase!A3405,DatosProcesados!$A$1:$A$101,0),MATCH(DataBase!J3405,DatosProcesados!$A$1:$BF$1,0))</f>
        <v>Si</v>
      </c>
      <c r="L3405" s="115" t="str">
        <f>INDEX(Modelo!$A$9:$D$89,MATCH(DataBase!$J3405,Modelo!$A$9:$A$89,0),MATCH(DataBase!L$1,Modelo!$A$9:$D$9,0))</f>
        <v>Impacto ambiental</v>
      </c>
      <c r="M3405" s="115" t="str">
        <f>INDEX(Modelo!$A$9:$D$89,MATCH(DataBase!$J3405,Modelo!$A$9:$A$89,0),MATCH(DataBase!M$1,Modelo!$A$9:$D$9,0))</f>
        <v>Pilar 3</v>
      </c>
      <c r="N3405" s="115" t="str">
        <f>INDEX(Modelo!$A$9:$D$89,MATCH(DataBase!$J3405,Modelo!$A$9:$A$89,0),MATCH(DataBase!N$1,Modelo!$A$9:$D$9,0))</f>
        <v>boolean</v>
      </c>
      <c r="O3405" s="115" t="b">
        <f t="array" ref="O3405">IF(N3405="negativo",INDEX($AD$3:$AG$51,MATCH(1,($B3405=$AD$3:$AD$51)*($J3405=$AE$3:$AE$51),0),3),IF(N3405="positivo",INDEX($AD$55:$AG$109,MATCH(1,($B3405=$AD$55:$AD$109)*($J3405=$AE$55:$AE$109),0),3)))</f>
        <v>0</v>
      </c>
      <c r="P3405" s="115" t="b">
        <f t="array" ref="P3405">IF(N3405="negativo",INDEX($AD$3:$AG$51,MATCH(1,($B3405=$AD$3:$AD$51)*($J3405=$AE$3:$AE$51),0),4),IF(N3405="positivo",INDEX($AD$55:$AG$109,MATCH(1,($B3405=$AD$55:$AD$109)*($J3405=$AE$55:$AE$109),0),4)))</f>
        <v>0</v>
      </c>
      <c r="Q3405" s="115" t="str">
        <f>VLOOKUP(M3405,Modelo!$A$2:$C$7,2,0)</f>
        <v>Gestión de Recursos Naturales y Circularidad</v>
      </c>
      <c r="R3405" s="118">
        <f t="array" ref="R3405">INDEX(Modelo!$F$1:$H$37,MATCH(1,(DataBase!Q3405=Modelo!$G$1:$G$37)*(DataBase!B3405=Modelo!$F$1:$F$37),0),3)</f>
        <v>0.14285714285714285</v>
      </c>
      <c r="S3405" s="115">
        <f t="shared" si="108"/>
        <v>100</v>
      </c>
      <c r="T3405" s="115">
        <f t="shared" si="109"/>
        <v>14.285714285714285</v>
      </c>
    </row>
    <row r="3406" spans="1:20" x14ac:dyDescent="0.3">
      <c r="A3406" s="115" t="s">
        <v>325</v>
      </c>
      <c r="B3406" s="115" t="s">
        <v>313</v>
      </c>
      <c r="C3406" s="115" t="s">
        <v>103</v>
      </c>
      <c r="D3406" s="115" t="s">
        <v>86</v>
      </c>
      <c r="E3406" s="115" t="s">
        <v>86</v>
      </c>
      <c r="F3406" s="115" t="s">
        <v>87</v>
      </c>
      <c r="G3406" s="115">
        <v>2012</v>
      </c>
      <c r="H3406" s="115" t="s">
        <v>125</v>
      </c>
      <c r="I3406" s="115">
        <v>13.831182682</v>
      </c>
      <c r="J3406" s="115" t="s">
        <v>41</v>
      </c>
      <c r="K3406" s="115">
        <f>INDEX(DatosProcesados!$A$1:$BF$101,MATCH(DataBase!A3406,DatosProcesados!$A$1:$A$101,0),MATCH(DataBase!J3406,DatosProcesados!$A$1:$BF$1,0))</f>
        <v>0</v>
      </c>
      <c r="L3406" s="115" t="str">
        <f>INDEX(Modelo!$A$9:$D$89,MATCH(DataBase!$J3406,Modelo!$A$9:$A$89,0),MATCH(DataBase!L$1,Modelo!$A$9:$D$9,0))</f>
        <v>Impacto ambiental</v>
      </c>
      <c r="M3406" s="115" t="str">
        <f>INDEX(Modelo!$A$9:$D$89,MATCH(DataBase!$J3406,Modelo!$A$9:$A$89,0),MATCH(DataBase!M$1,Modelo!$A$9:$D$9,0))</f>
        <v>Pilar 3</v>
      </c>
      <c r="N3406" s="115" t="str">
        <f>INDEX(Modelo!$A$9:$D$89,MATCH(DataBase!$J3406,Modelo!$A$9:$A$89,0),MATCH(DataBase!N$1,Modelo!$A$9:$D$9,0))</f>
        <v>boolean</v>
      </c>
      <c r="O3406" s="115" t="b">
        <f t="array" ref="O3406">IF(N3406="negativo",INDEX($AD$3:$AG$51,MATCH(1,($B3406=$AD$3:$AD$51)*($J3406=$AE$3:$AE$51),0),3),IF(N3406="positivo",INDEX($AD$55:$AG$109,MATCH(1,($B3406=$AD$55:$AD$109)*($J3406=$AE$55:$AE$109),0),3)))</f>
        <v>0</v>
      </c>
      <c r="P3406" s="115" t="b">
        <f t="array" ref="P3406">IF(N3406="negativo",INDEX($AD$3:$AG$51,MATCH(1,($B3406=$AD$3:$AD$51)*($J3406=$AE$3:$AE$51),0),4),IF(N3406="positivo",INDEX($AD$55:$AG$109,MATCH(1,($B3406=$AD$55:$AD$109)*($J3406=$AE$55:$AE$109),0),4)))</f>
        <v>0</v>
      </c>
      <c r="Q3406" s="115" t="str">
        <f>VLOOKUP(M3406,Modelo!$A$2:$C$7,2,0)</f>
        <v>Gestión de Recursos Naturales y Circularidad</v>
      </c>
      <c r="R3406" s="118">
        <f t="array" ref="R3406">INDEX(Modelo!$F$1:$H$37,MATCH(1,(DataBase!Q3406=Modelo!$G$1:$G$37)*(DataBase!B3406=Modelo!$F$1:$F$37),0),3)</f>
        <v>5.8823529411764705E-2</v>
      </c>
      <c r="S3406" s="115">
        <f t="shared" si="108"/>
        <v>0</v>
      </c>
      <c r="T3406" s="115">
        <f t="shared" si="109"/>
        <v>0</v>
      </c>
    </row>
    <row r="3407" spans="1:20" x14ac:dyDescent="0.3">
      <c r="A3407" s="115" t="s">
        <v>394</v>
      </c>
      <c r="B3407" s="115" t="s">
        <v>379</v>
      </c>
      <c r="C3407" s="115" t="s">
        <v>103</v>
      </c>
      <c r="D3407" s="115" t="s">
        <v>87</v>
      </c>
      <c r="E3407" s="115" t="s">
        <v>86</v>
      </c>
      <c r="F3407" s="115" t="s">
        <v>86</v>
      </c>
      <c r="G3407" s="115">
        <v>1990</v>
      </c>
      <c r="H3407" s="115" t="s">
        <v>125</v>
      </c>
      <c r="I3407" s="115">
        <v>0.77142869199999997</v>
      </c>
      <c r="J3407" s="115" t="s">
        <v>41</v>
      </c>
      <c r="K3407" s="115">
        <f>INDEX(DatosProcesados!$A$1:$BF$101,MATCH(DataBase!A3407,DatosProcesados!$A$1:$A$101,0),MATCH(DataBase!J3407,DatosProcesados!$A$1:$BF$1,0))</f>
        <v>0</v>
      </c>
      <c r="L3407" s="115" t="str">
        <f>INDEX(Modelo!$A$9:$D$89,MATCH(DataBase!$J3407,Modelo!$A$9:$A$89,0),MATCH(DataBase!L$1,Modelo!$A$9:$D$9,0))</f>
        <v>Impacto ambiental</v>
      </c>
      <c r="M3407" s="115" t="str">
        <f>INDEX(Modelo!$A$9:$D$89,MATCH(DataBase!$J3407,Modelo!$A$9:$A$89,0),MATCH(DataBase!M$1,Modelo!$A$9:$D$9,0))</f>
        <v>Pilar 3</v>
      </c>
      <c r="N3407" s="115" t="str">
        <f>INDEX(Modelo!$A$9:$D$89,MATCH(DataBase!$J3407,Modelo!$A$9:$A$89,0),MATCH(DataBase!N$1,Modelo!$A$9:$D$9,0))</f>
        <v>boolean</v>
      </c>
      <c r="O3407" s="115" t="b">
        <f t="array" ref="O3407">IF(N3407="negativo",INDEX($AD$3:$AG$51,MATCH(1,($B3407=$AD$3:$AD$51)*($J3407=$AE$3:$AE$51),0),3),IF(N3407="positivo",INDEX($AD$55:$AG$109,MATCH(1,($B3407=$AD$55:$AD$109)*($J3407=$AE$55:$AE$109),0),3)))</f>
        <v>0</v>
      </c>
      <c r="P3407" s="115" t="b">
        <f t="array" ref="P3407">IF(N3407="negativo",INDEX($AD$3:$AG$51,MATCH(1,($B3407=$AD$3:$AD$51)*($J3407=$AE$3:$AE$51),0),4),IF(N3407="positivo",INDEX($AD$55:$AG$109,MATCH(1,($B3407=$AD$55:$AD$109)*($J3407=$AE$55:$AE$109),0),4)))</f>
        <v>0</v>
      </c>
      <c r="Q3407" s="115" t="str">
        <f>VLOOKUP(M3407,Modelo!$A$2:$C$7,2,0)</f>
        <v>Gestión de Recursos Naturales y Circularidad</v>
      </c>
      <c r="R3407" s="118">
        <f t="array" ref="R3407">INDEX(Modelo!$F$1:$H$37,MATCH(1,(DataBase!Q3407=Modelo!$G$1:$G$37)*(DataBase!B3407=Modelo!$F$1:$F$37),0),3)</f>
        <v>0.14285714285714285</v>
      </c>
      <c r="S3407" s="115">
        <f t="shared" si="108"/>
        <v>0</v>
      </c>
      <c r="T3407" s="115">
        <f t="shared" si="109"/>
        <v>0</v>
      </c>
    </row>
    <row r="3408" spans="1:20" x14ac:dyDescent="0.3">
      <c r="A3408" s="115" t="s">
        <v>383</v>
      </c>
      <c r="B3408" s="115" t="s">
        <v>379</v>
      </c>
      <c r="C3408" s="115" t="s">
        <v>103</v>
      </c>
      <c r="D3408" s="115" t="s">
        <v>86</v>
      </c>
      <c r="E3408" s="115" t="s">
        <v>86</v>
      </c>
      <c r="F3408" s="115" t="s">
        <v>86</v>
      </c>
      <c r="G3408" s="115">
        <v>2014</v>
      </c>
      <c r="H3408" s="115" t="s">
        <v>125</v>
      </c>
      <c r="I3408" s="115">
        <v>1.314259836</v>
      </c>
      <c r="J3408" s="115" t="s">
        <v>41</v>
      </c>
      <c r="K3408" s="115" t="str">
        <f>INDEX(DatosProcesados!$A$1:$BF$101,MATCH(DataBase!A3408,DatosProcesados!$A$1:$A$101,0),MATCH(DataBase!J3408,DatosProcesados!$A$1:$BF$1,0))</f>
        <v>Si</v>
      </c>
      <c r="L3408" s="115" t="str">
        <f>INDEX(Modelo!$A$9:$D$89,MATCH(DataBase!$J3408,Modelo!$A$9:$A$89,0),MATCH(DataBase!L$1,Modelo!$A$9:$D$9,0))</f>
        <v>Impacto ambiental</v>
      </c>
      <c r="M3408" s="115" t="str">
        <f>INDEX(Modelo!$A$9:$D$89,MATCH(DataBase!$J3408,Modelo!$A$9:$A$89,0),MATCH(DataBase!M$1,Modelo!$A$9:$D$9,0))</f>
        <v>Pilar 3</v>
      </c>
      <c r="N3408" s="115" t="str">
        <f>INDEX(Modelo!$A$9:$D$89,MATCH(DataBase!$J3408,Modelo!$A$9:$A$89,0),MATCH(DataBase!N$1,Modelo!$A$9:$D$9,0))</f>
        <v>boolean</v>
      </c>
      <c r="O3408" s="115" t="b">
        <f t="array" ref="O3408">IF(N3408="negativo",INDEX($AD$3:$AG$51,MATCH(1,($B3408=$AD$3:$AD$51)*($J3408=$AE$3:$AE$51),0),3),IF(N3408="positivo",INDEX($AD$55:$AG$109,MATCH(1,($B3408=$AD$55:$AD$109)*($J3408=$AE$55:$AE$109),0),3)))</f>
        <v>0</v>
      </c>
      <c r="P3408" s="115" t="b">
        <f t="array" ref="P3408">IF(N3408="negativo",INDEX($AD$3:$AG$51,MATCH(1,($B3408=$AD$3:$AD$51)*($J3408=$AE$3:$AE$51),0),4),IF(N3408="positivo",INDEX($AD$55:$AG$109,MATCH(1,($B3408=$AD$55:$AD$109)*($J3408=$AE$55:$AE$109),0),4)))</f>
        <v>0</v>
      </c>
      <c r="Q3408" s="115" t="str">
        <f>VLOOKUP(M3408,Modelo!$A$2:$C$7,2,0)</f>
        <v>Gestión de Recursos Naturales y Circularidad</v>
      </c>
      <c r="R3408" s="118">
        <f t="array" ref="R3408">INDEX(Modelo!$F$1:$H$37,MATCH(1,(DataBase!Q3408=Modelo!$G$1:$G$37)*(DataBase!B3408=Modelo!$F$1:$F$37),0),3)</f>
        <v>0.14285714285714285</v>
      </c>
      <c r="S3408" s="115">
        <f t="shared" si="108"/>
        <v>100</v>
      </c>
      <c r="T3408" s="115">
        <f t="shared" si="109"/>
        <v>14.285714285714285</v>
      </c>
    </row>
    <row r="3409" spans="1:20" x14ac:dyDescent="0.3">
      <c r="A3409" s="115" t="s">
        <v>112</v>
      </c>
      <c r="B3409" s="115" t="s">
        <v>84</v>
      </c>
      <c r="C3409" s="115" t="s">
        <v>103</v>
      </c>
      <c r="D3409" s="115" t="s">
        <v>86</v>
      </c>
      <c r="E3409" s="115" t="s">
        <v>86</v>
      </c>
      <c r="F3409" s="115" t="s">
        <v>87</v>
      </c>
      <c r="G3409" s="115">
        <v>1919</v>
      </c>
      <c r="H3409" s="115" t="s">
        <v>125</v>
      </c>
      <c r="I3409" s="115">
        <v>15.106042448</v>
      </c>
      <c r="J3409" s="115" t="s">
        <v>41</v>
      </c>
      <c r="K3409" s="115" t="str">
        <f>INDEX(DatosProcesados!$A$1:$BF$101,MATCH(DataBase!A3409,DatosProcesados!$A$1:$A$101,0),MATCH(DataBase!J3409,DatosProcesados!$A$1:$BF$1,0))</f>
        <v>Si</v>
      </c>
      <c r="L3409" s="115" t="str">
        <f>INDEX(Modelo!$A$9:$D$89,MATCH(DataBase!$J3409,Modelo!$A$9:$A$89,0),MATCH(DataBase!L$1,Modelo!$A$9:$D$9,0))</f>
        <v>Impacto ambiental</v>
      </c>
      <c r="M3409" s="115" t="str">
        <f>INDEX(Modelo!$A$9:$D$89,MATCH(DataBase!$J3409,Modelo!$A$9:$A$89,0),MATCH(DataBase!M$1,Modelo!$A$9:$D$9,0))</f>
        <v>Pilar 3</v>
      </c>
      <c r="N3409" s="115" t="str">
        <f>INDEX(Modelo!$A$9:$D$89,MATCH(DataBase!$J3409,Modelo!$A$9:$A$89,0),MATCH(DataBase!N$1,Modelo!$A$9:$D$9,0))</f>
        <v>boolean</v>
      </c>
      <c r="O3409" s="115" t="b">
        <f t="array" ref="O3409">IF(N3409="negativo",INDEX($AD$3:$AG$51,MATCH(1,($B3409=$AD$3:$AD$51)*($J3409=$AE$3:$AE$51),0),3),IF(N3409="positivo",INDEX($AD$55:$AG$109,MATCH(1,($B3409=$AD$55:$AD$109)*($J3409=$AE$55:$AE$109),0),3)))</f>
        <v>0</v>
      </c>
      <c r="P3409" s="115" t="b">
        <f t="array" ref="P3409">IF(N3409="negativo",INDEX($AD$3:$AG$51,MATCH(1,($B3409=$AD$3:$AD$51)*($J3409=$AE$3:$AE$51),0),4),IF(N3409="positivo",INDEX($AD$55:$AG$109,MATCH(1,($B3409=$AD$55:$AD$109)*($J3409=$AE$55:$AE$109),0),4)))</f>
        <v>0</v>
      </c>
      <c r="Q3409" s="115" t="str">
        <f>VLOOKUP(M3409,Modelo!$A$2:$C$7,2,0)</f>
        <v>Gestión de Recursos Naturales y Circularidad</v>
      </c>
      <c r="R3409" s="118">
        <f t="array" ref="R3409">INDEX(Modelo!$F$1:$H$37,MATCH(1,(DataBase!Q3409=Modelo!$G$1:$G$37)*(DataBase!B3409=Modelo!$F$1:$F$37),0),3)</f>
        <v>5.8823529411764705E-2</v>
      </c>
      <c r="S3409" s="115">
        <f t="shared" si="108"/>
        <v>100</v>
      </c>
      <c r="T3409" s="115">
        <f t="shared" si="109"/>
        <v>5.8823529411764701</v>
      </c>
    </row>
    <row r="3410" spans="1:20" x14ac:dyDescent="0.3">
      <c r="A3410" s="115" t="s">
        <v>471</v>
      </c>
      <c r="B3410" s="115" t="s">
        <v>467</v>
      </c>
      <c r="C3410" s="115" t="s">
        <v>103</v>
      </c>
      <c r="D3410" s="115" t="s">
        <v>86</v>
      </c>
      <c r="E3410" s="115" t="s">
        <v>86</v>
      </c>
      <c r="F3410" s="115" t="s">
        <v>86</v>
      </c>
      <c r="G3410" s="115">
        <v>1987</v>
      </c>
      <c r="H3410" s="115" t="s">
        <v>125</v>
      </c>
      <c r="I3410" s="115">
        <v>0.711210393</v>
      </c>
      <c r="J3410" s="115" t="s">
        <v>41</v>
      </c>
      <c r="K3410" s="115">
        <f>INDEX(DatosProcesados!$A$1:$BF$101,MATCH(DataBase!A3410,DatosProcesados!$A$1:$A$101,0),MATCH(DataBase!J3410,DatosProcesados!$A$1:$BF$1,0))</f>
        <v>0</v>
      </c>
      <c r="L3410" s="115" t="str">
        <f>INDEX(Modelo!$A$9:$D$89,MATCH(DataBase!$J3410,Modelo!$A$9:$A$89,0),MATCH(DataBase!L$1,Modelo!$A$9:$D$9,0))</f>
        <v>Impacto ambiental</v>
      </c>
      <c r="M3410" s="115" t="str">
        <f>INDEX(Modelo!$A$9:$D$89,MATCH(DataBase!$J3410,Modelo!$A$9:$A$89,0),MATCH(DataBase!M$1,Modelo!$A$9:$D$9,0))</f>
        <v>Pilar 3</v>
      </c>
      <c r="N3410" s="115" t="str">
        <f>INDEX(Modelo!$A$9:$D$89,MATCH(DataBase!$J3410,Modelo!$A$9:$A$89,0),MATCH(DataBase!N$1,Modelo!$A$9:$D$9,0))</f>
        <v>boolean</v>
      </c>
      <c r="O3410" s="115" t="b">
        <f t="array" ref="O3410">IF(N3410="negativo",INDEX($AD$3:$AG$51,MATCH(1,($B3410=$AD$3:$AD$51)*($J3410=$AE$3:$AE$51),0),3),IF(N3410="positivo",INDEX($AD$55:$AG$109,MATCH(1,($B3410=$AD$55:$AD$109)*($J3410=$AE$55:$AE$109),0),3)))</f>
        <v>0</v>
      </c>
      <c r="P3410" s="115" t="b">
        <f t="array" ref="P3410">IF(N3410="negativo",INDEX($AD$3:$AG$51,MATCH(1,($B3410=$AD$3:$AD$51)*($J3410=$AE$3:$AE$51),0),4),IF(N3410="positivo",INDEX($AD$55:$AG$109,MATCH(1,($B3410=$AD$55:$AD$109)*($J3410=$AE$55:$AE$109),0),4)))</f>
        <v>0</v>
      </c>
      <c r="Q3410" s="115" t="str">
        <f>VLOOKUP(M3410,Modelo!$A$2:$C$7,2,0)</f>
        <v>Gestión de Recursos Naturales y Circularidad</v>
      </c>
      <c r="R3410" s="118">
        <f t="array" ref="R3410">INDEX(Modelo!$F$1:$H$37,MATCH(1,(DataBase!Q3410=Modelo!$G$1:$G$37)*(DataBase!B3410=Modelo!$F$1:$F$37),0),3)</f>
        <v>0.23809523809523808</v>
      </c>
      <c r="S3410" s="115">
        <f t="shared" si="108"/>
        <v>0</v>
      </c>
      <c r="T3410" s="115">
        <f t="shared" si="109"/>
        <v>0</v>
      </c>
    </row>
    <row r="3411" spans="1:20" x14ac:dyDescent="0.3">
      <c r="A3411" s="115" t="s">
        <v>466</v>
      </c>
      <c r="B3411" s="115" t="s">
        <v>467</v>
      </c>
      <c r="C3411" s="115" t="s">
        <v>103</v>
      </c>
      <c r="D3411" s="115" t="s">
        <v>87</v>
      </c>
      <c r="E3411" s="115" t="s">
        <v>86</v>
      </c>
      <c r="F3411" s="115" t="s">
        <v>86</v>
      </c>
      <c r="G3411" s="115">
        <v>1969</v>
      </c>
      <c r="H3411" s="115" t="s">
        <v>125</v>
      </c>
      <c r="I3411" s="115">
        <v>2.4231643530000002</v>
      </c>
      <c r="J3411" s="115" t="s">
        <v>41</v>
      </c>
      <c r="K3411" s="115" t="str">
        <f>INDEX(DatosProcesados!$A$1:$BF$101,MATCH(DataBase!A3411,DatosProcesados!$A$1:$A$101,0),MATCH(DataBase!J3411,DatosProcesados!$A$1:$BF$1,0))</f>
        <v>No</v>
      </c>
      <c r="L3411" s="115" t="str">
        <f>INDEX(Modelo!$A$9:$D$89,MATCH(DataBase!$J3411,Modelo!$A$9:$A$89,0),MATCH(DataBase!L$1,Modelo!$A$9:$D$9,0))</f>
        <v>Impacto ambiental</v>
      </c>
      <c r="M3411" s="115" t="str">
        <f>INDEX(Modelo!$A$9:$D$89,MATCH(DataBase!$J3411,Modelo!$A$9:$A$89,0),MATCH(DataBase!M$1,Modelo!$A$9:$D$9,0))</f>
        <v>Pilar 3</v>
      </c>
      <c r="N3411" s="115" t="str">
        <f>INDEX(Modelo!$A$9:$D$89,MATCH(DataBase!$J3411,Modelo!$A$9:$A$89,0),MATCH(DataBase!N$1,Modelo!$A$9:$D$9,0))</f>
        <v>boolean</v>
      </c>
      <c r="O3411" s="115" t="b">
        <f t="array" ref="O3411">IF(N3411="negativo",INDEX($AD$3:$AG$51,MATCH(1,($B3411=$AD$3:$AD$51)*($J3411=$AE$3:$AE$51),0),3),IF(N3411="positivo",INDEX($AD$55:$AG$109,MATCH(1,($B3411=$AD$55:$AD$109)*($J3411=$AE$55:$AE$109),0),3)))</f>
        <v>0</v>
      </c>
      <c r="P3411" s="115" t="b">
        <f t="array" ref="P3411">IF(N3411="negativo",INDEX($AD$3:$AG$51,MATCH(1,($B3411=$AD$3:$AD$51)*($J3411=$AE$3:$AE$51),0),4),IF(N3411="positivo",INDEX($AD$55:$AG$109,MATCH(1,($B3411=$AD$55:$AD$109)*($J3411=$AE$55:$AE$109),0),4)))</f>
        <v>0</v>
      </c>
      <c r="Q3411" s="115" t="str">
        <f>VLOOKUP(M3411,Modelo!$A$2:$C$7,2,0)</f>
        <v>Gestión de Recursos Naturales y Circularidad</v>
      </c>
      <c r="R3411" s="118">
        <f t="array" ref="R3411">INDEX(Modelo!$F$1:$H$37,MATCH(1,(DataBase!Q3411=Modelo!$G$1:$G$37)*(DataBase!B3411=Modelo!$F$1:$F$37),0),3)</f>
        <v>0.23809523809523808</v>
      </c>
      <c r="S3411" s="115">
        <f t="shared" si="108"/>
        <v>0</v>
      </c>
      <c r="T3411" s="115">
        <f t="shared" si="109"/>
        <v>0</v>
      </c>
    </row>
    <row r="3412" spans="1:20" x14ac:dyDescent="0.3">
      <c r="A3412" s="115" t="s">
        <v>207</v>
      </c>
      <c r="B3412" s="115" t="s">
        <v>84</v>
      </c>
      <c r="C3412" s="115" t="s">
        <v>103</v>
      </c>
      <c r="D3412" s="115" t="s">
        <v>86</v>
      </c>
      <c r="E3412" s="115" t="s">
        <v>87</v>
      </c>
      <c r="F3412" s="115" t="s">
        <v>86</v>
      </c>
      <c r="G3412" s="115">
        <v>1870</v>
      </c>
      <c r="H3412" s="115" t="s">
        <v>125</v>
      </c>
      <c r="I3412" s="115">
        <v>0</v>
      </c>
      <c r="J3412" s="115" t="s">
        <v>41</v>
      </c>
      <c r="K3412" s="115" t="str">
        <f>INDEX(DatosProcesados!$A$1:$BF$101,MATCH(DataBase!A3412,DatosProcesados!$A$1:$A$101,0),MATCH(DataBase!J3412,DatosProcesados!$A$1:$BF$1,0))</f>
        <v>Si</v>
      </c>
      <c r="L3412" s="115" t="str">
        <f>INDEX(Modelo!$A$9:$D$89,MATCH(DataBase!$J3412,Modelo!$A$9:$A$89,0),MATCH(DataBase!L$1,Modelo!$A$9:$D$9,0))</f>
        <v>Impacto ambiental</v>
      </c>
      <c r="M3412" s="115" t="str">
        <f>INDEX(Modelo!$A$9:$D$89,MATCH(DataBase!$J3412,Modelo!$A$9:$A$89,0),MATCH(DataBase!M$1,Modelo!$A$9:$D$9,0))</f>
        <v>Pilar 3</v>
      </c>
      <c r="N3412" s="115" t="str">
        <f>INDEX(Modelo!$A$9:$D$89,MATCH(DataBase!$J3412,Modelo!$A$9:$A$89,0),MATCH(DataBase!N$1,Modelo!$A$9:$D$9,0))</f>
        <v>boolean</v>
      </c>
      <c r="O3412" s="115" t="b">
        <f t="array" ref="O3412">IF(N3412="negativo",INDEX($AD$3:$AG$51,MATCH(1,($B3412=$AD$3:$AD$51)*($J3412=$AE$3:$AE$51),0),3),IF(N3412="positivo",INDEX($AD$55:$AG$109,MATCH(1,($B3412=$AD$55:$AD$109)*($J3412=$AE$55:$AE$109),0),3)))</f>
        <v>0</v>
      </c>
      <c r="P3412" s="115" t="b">
        <f t="array" ref="P3412">IF(N3412="negativo",INDEX($AD$3:$AG$51,MATCH(1,($B3412=$AD$3:$AD$51)*($J3412=$AE$3:$AE$51),0),4),IF(N3412="positivo",INDEX($AD$55:$AG$109,MATCH(1,($B3412=$AD$55:$AD$109)*($J3412=$AE$55:$AE$109),0),4)))</f>
        <v>0</v>
      </c>
      <c r="Q3412" s="115" t="str">
        <f>VLOOKUP(M3412,Modelo!$A$2:$C$7,2,0)</f>
        <v>Gestión de Recursos Naturales y Circularidad</v>
      </c>
      <c r="R3412" s="118">
        <f t="array" ref="R3412">INDEX(Modelo!$F$1:$H$37,MATCH(1,(DataBase!Q3412=Modelo!$G$1:$G$37)*(DataBase!B3412=Modelo!$F$1:$F$37),0),3)</f>
        <v>5.8823529411764705E-2</v>
      </c>
      <c r="S3412" s="115">
        <f t="shared" si="108"/>
        <v>100</v>
      </c>
      <c r="T3412" s="115">
        <f t="shared" si="109"/>
        <v>5.8823529411764701</v>
      </c>
    </row>
    <row r="3413" spans="1:20" x14ac:dyDescent="0.3">
      <c r="A3413" s="115" t="s">
        <v>204</v>
      </c>
      <c r="B3413" s="115" t="s">
        <v>84</v>
      </c>
      <c r="C3413" s="115" t="s">
        <v>103</v>
      </c>
      <c r="D3413" s="115" t="s">
        <v>86</v>
      </c>
      <c r="E3413" s="115" t="s">
        <v>87</v>
      </c>
      <c r="F3413" s="115" t="s">
        <v>87</v>
      </c>
      <c r="G3413" s="115">
        <v>1875</v>
      </c>
      <c r="H3413" s="115" t="s">
        <v>125</v>
      </c>
      <c r="I3413" s="115">
        <v>0</v>
      </c>
      <c r="J3413" s="115" t="s">
        <v>41</v>
      </c>
      <c r="K3413" s="115" t="str">
        <f>INDEX(DatosProcesados!$A$1:$BF$101,MATCH(DataBase!A3413,DatosProcesados!$A$1:$A$101,0),MATCH(DataBase!J3413,DatosProcesados!$A$1:$BF$1,0))</f>
        <v>Si</v>
      </c>
      <c r="L3413" s="115" t="str">
        <f>INDEX(Modelo!$A$9:$D$89,MATCH(DataBase!$J3413,Modelo!$A$9:$A$89,0),MATCH(DataBase!L$1,Modelo!$A$9:$D$9,0))</f>
        <v>Impacto ambiental</v>
      </c>
      <c r="M3413" s="115" t="str">
        <f>INDEX(Modelo!$A$9:$D$89,MATCH(DataBase!$J3413,Modelo!$A$9:$A$89,0),MATCH(DataBase!M$1,Modelo!$A$9:$D$9,0))</f>
        <v>Pilar 3</v>
      </c>
      <c r="N3413" s="115" t="str">
        <f>INDEX(Modelo!$A$9:$D$89,MATCH(DataBase!$J3413,Modelo!$A$9:$A$89,0),MATCH(DataBase!N$1,Modelo!$A$9:$D$9,0))</f>
        <v>boolean</v>
      </c>
      <c r="O3413" s="115" t="b">
        <f t="array" ref="O3413">IF(N3413="negativo",INDEX($AD$3:$AG$51,MATCH(1,($B3413=$AD$3:$AD$51)*($J3413=$AE$3:$AE$51),0),3),IF(N3413="positivo",INDEX($AD$55:$AG$109,MATCH(1,($B3413=$AD$55:$AD$109)*($J3413=$AE$55:$AE$109),0),3)))</f>
        <v>0</v>
      </c>
      <c r="P3413" s="115" t="b">
        <f t="array" ref="P3413">IF(N3413="negativo",INDEX($AD$3:$AG$51,MATCH(1,($B3413=$AD$3:$AD$51)*($J3413=$AE$3:$AE$51),0),4),IF(N3413="positivo",INDEX($AD$55:$AG$109,MATCH(1,($B3413=$AD$55:$AD$109)*($J3413=$AE$55:$AE$109),0),4)))</f>
        <v>0</v>
      </c>
      <c r="Q3413" s="115" t="str">
        <f>VLOOKUP(M3413,Modelo!$A$2:$C$7,2,0)</f>
        <v>Gestión de Recursos Naturales y Circularidad</v>
      </c>
      <c r="R3413" s="118">
        <f t="array" ref="R3413">INDEX(Modelo!$F$1:$H$37,MATCH(1,(DataBase!Q3413=Modelo!$G$1:$G$37)*(DataBase!B3413=Modelo!$F$1:$F$37),0),3)</f>
        <v>5.8823529411764705E-2</v>
      </c>
      <c r="S3413" s="115">
        <f t="shared" si="108"/>
        <v>100</v>
      </c>
      <c r="T3413" s="115">
        <f t="shared" si="109"/>
        <v>5.8823529411764701</v>
      </c>
    </row>
    <row r="3414" spans="1:20" x14ac:dyDescent="0.3">
      <c r="A3414" s="115" t="s">
        <v>226</v>
      </c>
      <c r="B3414" s="115" t="s">
        <v>216</v>
      </c>
      <c r="C3414" s="115" t="s">
        <v>103</v>
      </c>
      <c r="D3414" s="115" t="s">
        <v>86</v>
      </c>
      <c r="E3414" s="115" t="s">
        <v>86</v>
      </c>
      <c r="F3414" s="115" t="s">
        <v>87</v>
      </c>
      <c r="G3414" s="115">
        <v>1889</v>
      </c>
      <c r="H3414" s="115" t="s">
        <v>125</v>
      </c>
      <c r="I3414" s="115">
        <v>8.6157743510000007</v>
      </c>
      <c r="J3414" s="115" t="s">
        <v>41</v>
      </c>
      <c r="K3414" s="115">
        <f>INDEX(DatosProcesados!$A$1:$BF$101,MATCH(DataBase!A3414,DatosProcesados!$A$1:$A$101,0),MATCH(DataBase!J3414,DatosProcesados!$A$1:$BF$1,0))</f>
        <v>1</v>
      </c>
      <c r="L3414" s="115" t="str">
        <f>INDEX(Modelo!$A$9:$D$89,MATCH(DataBase!$J3414,Modelo!$A$9:$A$89,0),MATCH(DataBase!L$1,Modelo!$A$9:$D$9,0))</f>
        <v>Impacto ambiental</v>
      </c>
      <c r="M3414" s="115" t="str">
        <f>INDEX(Modelo!$A$9:$D$89,MATCH(DataBase!$J3414,Modelo!$A$9:$A$89,0),MATCH(DataBase!M$1,Modelo!$A$9:$D$9,0))</f>
        <v>Pilar 3</v>
      </c>
      <c r="N3414" s="115" t="str">
        <f>INDEX(Modelo!$A$9:$D$89,MATCH(DataBase!$J3414,Modelo!$A$9:$A$89,0),MATCH(DataBase!N$1,Modelo!$A$9:$D$9,0))</f>
        <v>boolean</v>
      </c>
      <c r="O3414" s="115" t="b">
        <f t="array" ref="O3414">IF(N3414="negativo",INDEX($AD$3:$AG$51,MATCH(1,($B3414=$AD$3:$AD$51)*($J3414=$AE$3:$AE$51),0),3),IF(N3414="positivo",INDEX($AD$55:$AG$109,MATCH(1,($B3414=$AD$55:$AD$109)*($J3414=$AE$55:$AE$109),0),3)))</f>
        <v>0</v>
      </c>
      <c r="P3414" s="115" t="b">
        <f t="array" ref="P3414">IF(N3414="negativo",INDEX($AD$3:$AG$51,MATCH(1,($B3414=$AD$3:$AD$51)*($J3414=$AE$3:$AE$51),0),4),IF(N3414="positivo",INDEX($AD$55:$AG$109,MATCH(1,($B3414=$AD$55:$AD$109)*($J3414=$AE$55:$AE$109),0),4)))</f>
        <v>0</v>
      </c>
      <c r="Q3414" s="115" t="str">
        <f>VLOOKUP(M3414,Modelo!$A$2:$C$7,2,0)</f>
        <v>Gestión de Recursos Naturales y Circularidad</v>
      </c>
      <c r="R3414" s="118">
        <f t="array" ref="R3414">INDEX(Modelo!$F$1:$H$37,MATCH(1,(DataBase!Q3414=Modelo!$G$1:$G$37)*(DataBase!B3414=Modelo!$F$1:$F$37),0),3)</f>
        <v>0.15789473684210525</v>
      </c>
      <c r="S3414" s="115">
        <f t="shared" si="108"/>
        <v>0</v>
      </c>
      <c r="T3414" s="115">
        <f t="shared" si="109"/>
        <v>0</v>
      </c>
    </row>
    <row r="3415" spans="1:20" x14ac:dyDescent="0.3">
      <c r="A3415" s="115" t="s">
        <v>287</v>
      </c>
      <c r="B3415" s="115" t="s">
        <v>216</v>
      </c>
      <c r="C3415" s="115" t="s">
        <v>103</v>
      </c>
      <c r="D3415" s="115" t="s">
        <v>86</v>
      </c>
      <c r="E3415" s="115" t="s">
        <v>86</v>
      </c>
      <c r="F3415" s="115" t="s">
        <v>87</v>
      </c>
      <c r="G3415" s="115">
        <v>2000</v>
      </c>
      <c r="H3415" s="115" t="s">
        <v>125</v>
      </c>
      <c r="I3415" s="115">
        <v>1.8730507999999999</v>
      </c>
      <c r="J3415" s="115" t="s">
        <v>41</v>
      </c>
      <c r="K3415" s="115" t="str">
        <f>INDEX(DatosProcesados!$A$1:$BF$101,MATCH(DataBase!A3415,DatosProcesados!$A$1:$A$101,0),MATCH(DataBase!J3415,DatosProcesados!$A$1:$BF$1,0))</f>
        <v>No</v>
      </c>
      <c r="L3415" s="115" t="str">
        <f>INDEX(Modelo!$A$9:$D$89,MATCH(DataBase!$J3415,Modelo!$A$9:$A$89,0),MATCH(DataBase!L$1,Modelo!$A$9:$D$9,0))</f>
        <v>Impacto ambiental</v>
      </c>
      <c r="M3415" s="115" t="str">
        <f>INDEX(Modelo!$A$9:$D$89,MATCH(DataBase!$J3415,Modelo!$A$9:$A$89,0),MATCH(DataBase!M$1,Modelo!$A$9:$D$9,0))</f>
        <v>Pilar 3</v>
      </c>
      <c r="N3415" s="115" t="str">
        <f>INDEX(Modelo!$A$9:$D$89,MATCH(DataBase!$J3415,Modelo!$A$9:$A$89,0),MATCH(DataBase!N$1,Modelo!$A$9:$D$9,0))</f>
        <v>boolean</v>
      </c>
      <c r="O3415" s="115" t="b">
        <f t="array" ref="O3415">IF(N3415="negativo",INDEX($AD$3:$AG$51,MATCH(1,($B3415=$AD$3:$AD$51)*($J3415=$AE$3:$AE$51),0),3),IF(N3415="positivo",INDEX($AD$55:$AG$109,MATCH(1,($B3415=$AD$55:$AD$109)*($J3415=$AE$55:$AE$109),0),3)))</f>
        <v>0</v>
      </c>
      <c r="P3415" s="115" t="b">
        <f t="array" ref="P3415">IF(N3415="negativo",INDEX($AD$3:$AG$51,MATCH(1,($B3415=$AD$3:$AD$51)*($J3415=$AE$3:$AE$51),0),4),IF(N3415="positivo",INDEX($AD$55:$AG$109,MATCH(1,($B3415=$AD$55:$AD$109)*($J3415=$AE$55:$AE$109),0),4)))</f>
        <v>0</v>
      </c>
      <c r="Q3415" s="115" t="str">
        <f>VLOOKUP(M3415,Modelo!$A$2:$C$7,2,0)</f>
        <v>Gestión de Recursos Naturales y Circularidad</v>
      </c>
      <c r="R3415" s="118">
        <f t="array" ref="R3415">INDEX(Modelo!$F$1:$H$37,MATCH(1,(DataBase!Q3415=Modelo!$G$1:$G$37)*(DataBase!B3415=Modelo!$F$1:$F$37),0),3)</f>
        <v>0.15789473684210525</v>
      </c>
      <c r="S3415" s="115">
        <f t="shared" si="108"/>
        <v>0</v>
      </c>
      <c r="T3415" s="115">
        <f t="shared" si="109"/>
        <v>0</v>
      </c>
    </row>
    <row r="3416" spans="1:20" x14ac:dyDescent="0.3">
      <c r="A3416" s="115" t="s">
        <v>345</v>
      </c>
      <c r="B3416" s="115" t="s">
        <v>313</v>
      </c>
      <c r="C3416" s="115" t="s">
        <v>103</v>
      </c>
      <c r="D3416" s="115" t="s">
        <v>86</v>
      </c>
      <c r="E3416" s="115" t="s">
        <v>86</v>
      </c>
      <c r="F3416" s="115" t="s">
        <v>86</v>
      </c>
      <c r="G3416" s="115">
        <v>2004</v>
      </c>
      <c r="H3416" s="115" t="s">
        <v>125</v>
      </c>
      <c r="I3416" s="115">
        <v>4.5125503050000004</v>
      </c>
      <c r="J3416" s="115" t="s">
        <v>41</v>
      </c>
      <c r="K3416" s="115">
        <f>INDEX(DatosProcesados!$A$1:$BF$101,MATCH(DataBase!A3416,DatosProcesados!$A$1:$A$101,0),MATCH(DataBase!J3416,DatosProcesados!$A$1:$BF$1,0))</f>
        <v>0</v>
      </c>
      <c r="L3416" s="115" t="str">
        <f>INDEX(Modelo!$A$9:$D$89,MATCH(DataBase!$J3416,Modelo!$A$9:$A$89,0),MATCH(DataBase!L$1,Modelo!$A$9:$D$9,0))</f>
        <v>Impacto ambiental</v>
      </c>
      <c r="M3416" s="115" t="str">
        <f>INDEX(Modelo!$A$9:$D$89,MATCH(DataBase!$J3416,Modelo!$A$9:$A$89,0),MATCH(DataBase!M$1,Modelo!$A$9:$D$9,0))</f>
        <v>Pilar 3</v>
      </c>
      <c r="N3416" s="115" t="str">
        <f>INDEX(Modelo!$A$9:$D$89,MATCH(DataBase!$J3416,Modelo!$A$9:$A$89,0),MATCH(DataBase!N$1,Modelo!$A$9:$D$9,0))</f>
        <v>boolean</v>
      </c>
      <c r="O3416" s="115" t="b">
        <f t="array" ref="O3416">IF(N3416="negativo",INDEX($AD$3:$AG$51,MATCH(1,($B3416=$AD$3:$AD$51)*($J3416=$AE$3:$AE$51),0),3),IF(N3416="positivo",INDEX($AD$55:$AG$109,MATCH(1,($B3416=$AD$55:$AD$109)*($J3416=$AE$55:$AE$109),0),3)))</f>
        <v>0</v>
      </c>
      <c r="P3416" s="115" t="b">
        <f t="array" ref="P3416">IF(N3416="negativo",INDEX($AD$3:$AG$51,MATCH(1,($B3416=$AD$3:$AD$51)*($J3416=$AE$3:$AE$51),0),4),IF(N3416="positivo",INDEX($AD$55:$AG$109,MATCH(1,($B3416=$AD$55:$AD$109)*($J3416=$AE$55:$AE$109),0),4)))</f>
        <v>0</v>
      </c>
      <c r="Q3416" s="115" t="str">
        <f>VLOOKUP(M3416,Modelo!$A$2:$C$7,2,0)</f>
        <v>Gestión de Recursos Naturales y Circularidad</v>
      </c>
      <c r="R3416" s="118">
        <f t="array" ref="R3416">INDEX(Modelo!$F$1:$H$37,MATCH(1,(DataBase!Q3416=Modelo!$G$1:$G$37)*(DataBase!B3416=Modelo!$F$1:$F$37),0),3)</f>
        <v>5.8823529411764705E-2</v>
      </c>
      <c r="S3416" s="115">
        <f t="shared" si="108"/>
        <v>0</v>
      </c>
      <c r="T3416" s="115">
        <f t="shared" si="109"/>
        <v>0</v>
      </c>
    </row>
    <row r="3417" spans="1:20" x14ac:dyDescent="0.3">
      <c r="A3417" s="115" t="s">
        <v>464</v>
      </c>
      <c r="B3417" s="115" t="s">
        <v>407</v>
      </c>
      <c r="C3417" s="115" t="s">
        <v>103</v>
      </c>
      <c r="D3417" s="115" t="s">
        <v>86</v>
      </c>
      <c r="E3417" s="115" t="s">
        <v>86</v>
      </c>
      <c r="F3417" s="115" t="s">
        <v>87</v>
      </c>
      <c r="G3417" s="115">
        <v>1990</v>
      </c>
      <c r="H3417" s="115" t="s">
        <v>281</v>
      </c>
      <c r="I3417" s="115">
        <v>0.89502277900000005</v>
      </c>
      <c r="J3417" s="115" t="s">
        <v>41</v>
      </c>
      <c r="K3417" s="115" t="str">
        <f>INDEX(DatosProcesados!$A$1:$BF$101,MATCH(DataBase!A3417,DatosProcesados!$A$1:$A$101,0),MATCH(DataBase!J3417,DatosProcesados!$A$1:$BF$1,0))</f>
        <v>No</v>
      </c>
      <c r="L3417" s="115" t="str">
        <f>INDEX(Modelo!$A$9:$D$89,MATCH(DataBase!$J3417,Modelo!$A$9:$A$89,0),MATCH(DataBase!L$1,Modelo!$A$9:$D$9,0))</f>
        <v>Impacto ambiental</v>
      </c>
      <c r="M3417" s="115" t="str">
        <f>INDEX(Modelo!$A$9:$D$89,MATCH(DataBase!$J3417,Modelo!$A$9:$A$89,0),MATCH(DataBase!M$1,Modelo!$A$9:$D$9,0))</f>
        <v>Pilar 3</v>
      </c>
      <c r="N3417" s="115" t="str">
        <f>INDEX(Modelo!$A$9:$D$89,MATCH(DataBase!$J3417,Modelo!$A$9:$A$89,0),MATCH(DataBase!N$1,Modelo!$A$9:$D$9,0))</f>
        <v>boolean</v>
      </c>
      <c r="O3417" s="115" t="b">
        <f t="array" ref="O3417">IF(N3417="negativo",INDEX($AD$3:$AG$51,MATCH(1,($B3417=$AD$3:$AD$51)*($J3417=$AE$3:$AE$51),0),3),IF(N3417="positivo",INDEX($AD$55:$AG$109,MATCH(1,($B3417=$AD$55:$AD$109)*($J3417=$AE$55:$AE$109),0),3)))</f>
        <v>0</v>
      </c>
      <c r="P3417" s="115" t="b">
        <f t="array" ref="P3417">IF(N3417="negativo",INDEX($AD$3:$AG$51,MATCH(1,($B3417=$AD$3:$AD$51)*($J3417=$AE$3:$AE$51),0),4),IF(N3417="positivo",INDEX($AD$55:$AG$109,MATCH(1,($B3417=$AD$55:$AD$109)*($J3417=$AE$55:$AE$109),0),4)))</f>
        <v>0</v>
      </c>
      <c r="Q3417" s="115" t="str">
        <f>VLOOKUP(M3417,Modelo!$A$2:$C$7,2,0)</f>
        <v>Gestión de Recursos Naturales y Circularidad</v>
      </c>
      <c r="R3417" s="118">
        <f t="array" ref="R3417">INDEX(Modelo!$F$1:$H$37,MATCH(1,(DataBase!Q3417=Modelo!$G$1:$G$37)*(DataBase!B3417=Modelo!$F$1:$F$37),0),3)</f>
        <v>0.19230769230769232</v>
      </c>
      <c r="S3417" s="115">
        <f t="shared" si="108"/>
        <v>0</v>
      </c>
      <c r="T3417" s="115">
        <f t="shared" si="109"/>
        <v>0</v>
      </c>
    </row>
    <row r="3418" spans="1:20" x14ac:dyDescent="0.3">
      <c r="A3418" s="115" t="s">
        <v>296</v>
      </c>
      <c r="B3418" s="115" t="s">
        <v>216</v>
      </c>
      <c r="C3418" s="115" t="s">
        <v>103</v>
      </c>
      <c r="D3418" s="115" t="s">
        <v>86</v>
      </c>
      <c r="E3418" s="115" t="s">
        <v>86</v>
      </c>
      <c r="F3418" s="115" t="s">
        <v>87</v>
      </c>
      <c r="G3418" s="115">
        <v>1944</v>
      </c>
      <c r="H3418" s="115" t="s">
        <v>125</v>
      </c>
      <c r="I3418" s="115">
        <v>1.7785578609999999</v>
      </c>
      <c r="J3418" s="115" t="s">
        <v>41</v>
      </c>
      <c r="K3418" s="115" t="str">
        <f>INDEX(DatosProcesados!$A$1:$BF$101,MATCH(DataBase!A3418,DatosProcesados!$A$1:$A$101,0),MATCH(DataBase!J3418,DatosProcesados!$A$1:$BF$1,0))</f>
        <v>Si</v>
      </c>
      <c r="L3418" s="115" t="str">
        <f>INDEX(Modelo!$A$9:$D$89,MATCH(DataBase!$J3418,Modelo!$A$9:$A$89,0),MATCH(DataBase!L$1,Modelo!$A$9:$D$9,0))</f>
        <v>Impacto ambiental</v>
      </c>
      <c r="M3418" s="115" t="str">
        <f>INDEX(Modelo!$A$9:$D$89,MATCH(DataBase!$J3418,Modelo!$A$9:$A$89,0),MATCH(DataBase!M$1,Modelo!$A$9:$D$9,0))</f>
        <v>Pilar 3</v>
      </c>
      <c r="N3418" s="115" t="str">
        <f>INDEX(Modelo!$A$9:$D$89,MATCH(DataBase!$J3418,Modelo!$A$9:$A$89,0),MATCH(DataBase!N$1,Modelo!$A$9:$D$9,0))</f>
        <v>boolean</v>
      </c>
      <c r="O3418" s="115" t="b">
        <f t="array" ref="O3418">IF(N3418="negativo",INDEX($AD$3:$AG$51,MATCH(1,($B3418=$AD$3:$AD$51)*($J3418=$AE$3:$AE$51),0),3),IF(N3418="positivo",INDEX($AD$55:$AG$109,MATCH(1,($B3418=$AD$55:$AD$109)*($J3418=$AE$55:$AE$109),0),3)))</f>
        <v>0</v>
      </c>
      <c r="P3418" s="115" t="b">
        <f t="array" ref="P3418">IF(N3418="negativo",INDEX($AD$3:$AG$51,MATCH(1,($B3418=$AD$3:$AD$51)*($J3418=$AE$3:$AE$51),0),4),IF(N3418="positivo",INDEX($AD$55:$AG$109,MATCH(1,($B3418=$AD$55:$AD$109)*($J3418=$AE$55:$AE$109),0),4)))</f>
        <v>0</v>
      </c>
      <c r="Q3418" s="115" t="str">
        <f>VLOOKUP(M3418,Modelo!$A$2:$C$7,2,0)</f>
        <v>Gestión de Recursos Naturales y Circularidad</v>
      </c>
      <c r="R3418" s="118">
        <f t="array" ref="R3418">INDEX(Modelo!$F$1:$H$37,MATCH(1,(DataBase!Q3418=Modelo!$G$1:$G$37)*(DataBase!B3418=Modelo!$F$1:$F$37),0),3)</f>
        <v>0.15789473684210525</v>
      </c>
      <c r="S3418" s="115">
        <f t="shared" si="108"/>
        <v>100</v>
      </c>
      <c r="T3418" s="115">
        <f t="shared" si="109"/>
        <v>15.789473684210526</v>
      </c>
    </row>
    <row r="3419" spans="1:20" x14ac:dyDescent="0.3">
      <c r="A3419" s="115" t="s">
        <v>134</v>
      </c>
      <c r="B3419" s="115" t="s">
        <v>84</v>
      </c>
      <c r="C3419" s="115" t="s">
        <v>103</v>
      </c>
      <c r="D3419" s="115" t="s">
        <v>86</v>
      </c>
      <c r="E3419" s="115" t="s">
        <v>87</v>
      </c>
      <c r="F3419" s="115" t="s">
        <v>87</v>
      </c>
      <c r="G3419" s="115">
        <v>2001</v>
      </c>
      <c r="H3419" s="115" t="s">
        <v>125</v>
      </c>
      <c r="I3419" s="115">
        <v>6.5475670460000002</v>
      </c>
      <c r="J3419" s="115" t="s">
        <v>41</v>
      </c>
      <c r="K3419" s="115" t="str">
        <f>INDEX(DatosProcesados!$A$1:$BF$101,MATCH(DataBase!A3419,DatosProcesados!$A$1:$A$101,0),MATCH(DataBase!J3419,DatosProcesados!$A$1:$BF$1,0))</f>
        <v>Si</v>
      </c>
      <c r="L3419" s="115" t="str">
        <f>INDEX(Modelo!$A$9:$D$89,MATCH(DataBase!$J3419,Modelo!$A$9:$A$89,0),MATCH(DataBase!L$1,Modelo!$A$9:$D$9,0))</f>
        <v>Impacto ambiental</v>
      </c>
      <c r="M3419" s="115" t="str">
        <f>INDEX(Modelo!$A$9:$D$89,MATCH(DataBase!$J3419,Modelo!$A$9:$A$89,0),MATCH(DataBase!M$1,Modelo!$A$9:$D$9,0))</f>
        <v>Pilar 3</v>
      </c>
      <c r="N3419" s="115" t="str">
        <f>INDEX(Modelo!$A$9:$D$89,MATCH(DataBase!$J3419,Modelo!$A$9:$A$89,0),MATCH(DataBase!N$1,Modelo!$A$9:$D$9,0))</f>
        <v>boolean</v>
      </c>
      <c r="O3419" s="115" t="b">
        <f t="array" ref="O3419">IF(N3419="negativo",INDEX($AD$3:$AG$51,MATCH(1,($B3419=$AD$3:$AD$51)*($J3419=$AE$3:$AE$51),0),3),IF(N3419="positivo",INDEX($AD$55:$AG$109,MATCH(1,($B3419=$AD$55:$AD$109)*($J3419=$AE$55:$AE$109),0),3)))</f>
        <v>0</v>
      </c>
      <c r="P3419" s="115" t="b">
        <f t="array" ref="P3419">IF(N3419="negativo",INDEX($AD$3:$AG$51,MATCH(1,($B3419=$AD$3:$AD$51)*($J3419=$AE$3:$AE$51),0),4),IF(N3419="positivo",INDEX($AD$55:$AG$109,MATCH(1,($B3419=$AD$55:$AD$109)*($J3419=$AE$55:$AE$109),0),4)))</f>
        <v>0</v>
      </c>
      <c r="Q3419" s="115" t="str">
        <f>VLOOKUP(M3419,Modelo!$A$2:$C$7,2,0)</f>
        <v>Gestión de Recursos Naturales y Circularidad</v>
      </c>
      <c r="R3419" s="118">
        <f t="array" ref="R3419">INDEX(Modelo!$F$1:$H$37,MATCH(1,(DataBase!Q3419=Modelo!$G$1:$G$37)*(DataBase!B3419=Modelo!$F$1:$F$37),0),3)</f>
        <v>5.8823529411764705E-2</v>
      </c>
      <c r="S3419" s="115">
        <f t="shared" si="108"/>
        <v>100</v>
      </c>
      <c r="T3419" s="115">
        <f t="shared" si="109"/>
        <v>5.8823529411764701</v>
      </c>
    </row>
    <row r="3420" spans="1:20" x14ac:dyDescent="0.3">
      <c r="A3420" s="115" t="s">
        <v>290</v>
      </c>
      <c r="B3420" s="115" t="s">
        <v>216</v>
      </c>
      <c r="C3420" s="115" t="s">
        <v>103</v>
      </c>
      <c r="D3420" s="115" t="s">
        <v>86</v>
      </c>
      <c r="E3420" s="115" t="s">
        <v>87</v>
      </c>
      <c r="F3420" s="115" t="s">
        <v>87</v>
      </c>
      <c r="G3420" s="115">
        <v>1934</v>
      </c>
      <c r="H3420" s="115" t="s">
        <v>125</v>
      </c>
      <c r="I3420" s="115">
        <v>1.84479215</v>
      </c>
      <c r="J3420" s="115" t="s">
        <v>41</v>
      </c>
      <c r="K3420" s="115" t="str">
        <f>INDEX(DatosProcesados!$A$1:$BF$101,MATCH(DataBase!A3420,DatosProcesados!$A$1:$A$101,0),MATCH(DataBase!J3420,DatosProcesados!$A$1:$BF$1,0))</f>
        <v>Si</v>
      </c>
      <c r="L3420" s="115" t="str">
        <f>INDEX(Modelo!$A$9:$D$89,MATCH(DataBase!$J3420,Modelo!$A$9:$A$89,0),MATCH(DataBase!L$1,Modelo!$A$9:$D$9,0))</f>
        <v>Impacto ambiental</v>
      </c>
      <c r="M3420" s="115" t="str">
        <f>INDEX(Modelo!$A$9:$D$89,MATCH(DataBase!$J3420,Modelo!$A$9:$A$89,0),MATCH(DataBase!M$1,Modelo!$A$9:$D$9,0))</f>
        <v>Pilar 3</v>
      </c>
      <c r="N3420" s="115" t="str">
        <f>INDEX(Modelo!$A$9:$D$89,MATCH(DataBase!$J3420,Modelo!$A$9:$A$89,0),MATCH(DataBase!N$1,Modelo!$A$9:$D$9,0))</f>
        <v>boolean</v>
      </c>
      <c r="O3420" s="115" t="b">
        <f t="array" ref="O3420">IF(N3420="negativo",INDEX($AD$3:$AG$51,MATCH(1,($B3420=$AD$3:$AD$51)*($J3420=$AE$3:$AE$51),0),3),IF(N3420="positivo",INDEX($AD$55:$AG$109,MATCH(1,($B3420=$AD$55:$AD$109)*($J3420=$AE$55:$AE$109),0),3)))</f>
        <v>0</v>
      </c>
      <c r="P3420" s="115" t="b">
        <f t="array" ref="P3420">IF(N3420="negativo",INDEX($AD$3:$AG$51,MATCH(1,($B3420=$AD$3:$AD$51)*($J3420=$AE$3:$AE$51),0),4),IF(N3420="positivo",INDEX($AD$55:$AG$109,MATCH(1,($B3420=$AD$55:$AD$109)*($J3420=$AE$55:$AE$109),0),4)))</f>
        <v>0</v>
      </c>
      <c r="Q3420" s="115" t="str">
        <f>VLOOKUP(M3420,Modelo!$A$2:$C$7,2,0)</f>
        <v>Gestión de Recursos Naturales y Circularidad</v>
      </c>
      <c r="R3420" s="118">
        <f t="array" ref="R3420">INDEX(Modelo!$F$1:$H$37,MATCH(1,(DataBase!Q3420=Modelo!$G$1:$G$37)*(DataBase!B3420=Modelo!$F$1:$F$37),0),3)</f>
        <v>0.15789473684210525</v>
      </c>
      <c r="S3420" s="115">
        <f t="shared" si="108"/>
        <v>100</v>
      </c>
      <c r="T3420" s="115">
        <f t="shared" si="109"/>
        <v>15.789473684210526</v>
      </c>
    </row>
    <row r="3421" spans="1:20" x14ac:dyDescent="0.3">
      <c r="A3421" s="115" t="s">
        <v>346</v>
      </c>
      <c r="B3421" s="115" t="s">
        <v>313</v>
      </c>
      <c r="C3421" s="115" t="s">
        <v>103</v>
      </c>
      <c r="D3421" s="115" t="s">
        <v>87</v>
      </c>
      <c r="E3421" s="115" t="s">
        <v>87</v>
      </c>
      <c r="F3421" s="115" t="s">
        <v>87</v>
      </c>
      <c r="G3421" s="115">
        <v>1960</v>
      </c>
      <c r="H3421" s="115" t="s">
        <v>177</v>
      </c>
      <c r="I3421" s="115">
        <v>4.2128666020000001</v>
      </c>
      <c r="J3421" s="115" t="s">
        <v>41</v>
      </c>
      <c r="K3421" s="115" t="str">
        <f>INDEX(DatosProcesados!$A$1:$BF$101,MATCH(DataBase!A3421,DatosProcesados!$A$1:$A$101,0),MATCH(DataBase!J3421,DatosProcesados!$A$1:$BF$1,0))</f>
        <v>No</v>
      </c>
      <c r="L3421" s="115" t="str">
        <f>INDEX(Modelo!$A$9:$D$89,MATCH(DataBase!$J3421,Modelo!$A$9:$A$89,0),MATCH(DataBase!L$1,Modelo!$A$9:$D$9,0))</f>
        <v>Impacto ambiental</v>
      </c>
      <c r="M3421" s="115" t="str">
        <f>INDEX(Modelo!$A$9:$D$89,MATCH(DataBase!$J3421,Modelo!$A$9:$A$89,0),MATCH(DataBase!M$1,Modelo!$A$9:$D$9,0))</f>
        <v>Pilar 3</v>
      </c>
      <c r="N3421" s="115" t="str">
        <f>INDEX(Modelo!$A$9:$D$89,MATCH(DataBase!$J3421,Modelo!$A$9:$A$89,0),MATCH(DataBase!N$1,Modelo!$A$9:$D$9,0))</f>
        <v>boolean</v>
      </c>
      <c r="O3421" s="115" t="b">
        <f t="array" ref="O3421">IF(N3421="negativo",INDEX($AD$3:$AG$51,MATCH(1,($B3421=$AD$3:$AD$51)*($J3421=$AE$3:$AE$51),0),3),IF(N3421="positivo",INDEX($AD$55:$AG$109,MATCH(1,($B3421=$AD$55:$AD$109)*($J3421=$AE$55:$AE$109),0),3)))</f>
        <v>0</v>
      </c>
      <c r="P3421" s="115" t="b">
        <f t="array" ref="P3421">IF(N3421="negativo",INDEX($AD$3:$AG$51,MATCH(1,($B3421=$AD$3:$AD$51)*($J3421=$AE$3:$AE$51),0),4),IF(N3421="positivo",INDEX($AD$55:$AG$109,MATCH(1,($B3421=$AD$55:$AD$109)*($J3421=$AE$55:$AE$109),0),4)))</f>
        <v>0</v>
      </c>
      <c r="Q3421" s="115" t="str">
        <f>VLOOKUP(M3421,Modelo!$A$2:$C$7,2,0)</f>
        <v>Gestión de Recursos Naturales y Circularidad</v>
      </c>
      <c r="R3421" s="118">
        <f t="array" ref="R3421">INDEX(Modelo!$F$1:$H$37,MATCH(1,(DataBase!Q3421=Modelo!$G$1:$G$37)*(DataBase!B3421=Modelo!$F$1:$F$37),0),3)</f>
        <v>5.8823529411764705E-2</v>
      </c>
      <c r="S3421" s="115">
        <f t="shared" si="108"/>
        <v>0</v>
      </c>
      <c r="T3421" s="115">
        <f t="shared" si="109"/>
        <v>0</v>
      </c>
    </row>
    <row r="3422" spans="1:20" x14ac:dyDescent="0.3">
      <c r="A3422" s="115" t="s">
        <v>124</v>
      </c>
      <c r="B3422" s="115" t="s">
        <v>84</v>
      </c>
      <c r="C3422" s="115" t="s">
        <v>97</v>
      </c>
      <c r="D3422" s="115" t="s">
        <v>86</v>
      </c>
      <c r="E3422" s="115" t="s">
        <v>86</v>
      </c>
      <c r="F3422" s="115" t="s">
        <v>86</v>
      </c>
      <c r="G3422" s="115">
        <v>2012</v>
      </c>
      <c r="H3422" s="115" t="s">
        <v>125</v>
      </c>
      <c r="I3422" s="115">
        <v>9.9777362400000005</v>
      </c>
      <c r="J3422" s="115" t="s">
        <v>41</v>
      </c>
      <c r="K3422" s="115" t="str">
        <f>INDEX(DatosProcesados!$A$1:$BF$101,MATCH(DataBase!A3422,DatosProcesados!$A$1:$A$101,0),MATCH(DataBase!J3422,DatosProcesados!$A$1:$BF$1,0))</f>
        <v>Si</v>
      </c>
      <c r="L3422" s="115" t="str">
        <f>INDEX(Modelo!$A$9:$D$89,MATCH(DataBase!$J3422,Modelo!$A$9:$A$89,0),MATCH(DataBase!L$1,Modelo!$A$9:$D$9,0))</f>
        <v>Impacto ambiental</v>
      </c>
      <c r="M3422" s="115" t="str">
        <f>INDEX(Modelo!$A$9:$D$89,MATCH(DataBase!$J3422,Modelo!$A$9:$A$89,0),MATCH(DataBase!M$1,Modelo!$A$9:$D$9,0))</f>
        <v>Pilar 3</v>
      </c>
      <c r="N3422" s="115" t="str">
        <f>INDEX(Modelo!$A$9:$D$89,MATCH(DataBase!$J3422,Modelo!$A$9:$A$89,0),MATCH(DataBase!N$1,Modelo!$A$9:$D$9,0))</f>
        <v>boolean</v>
      </c>
      <c r="O3422" s="115" t="b">
        <f t="array" ref="O3422">IF(N3422="negativo",INDEX($AD$3:$AG$51,MATCH(1,($B3422=$AD$3:$AD$51)*($J3422=$AE$3:$AE$51),0),3),IF(N3422="positivo",INDEX($AD$55:$AG$109,MATCH(1,($B3422=$AD$55:$AD$109)*($J3422=$AE$55:$AE$109),0),3)))</f>
        <v>0</v>
      </c>
      <c r="P3422" s="115" t="b">
        <f t="array" ref="P3422">IF(N3422="negativo",INDEX($AD$3:$AG$51,MATCH(1,($B3422=$AD$3:$AD$51)*($J3422=$AE$3:$AE$51),0),4),IF(N3422="positivo",INDEX($AD$55:$AG$109,MATCH(1,($B3422=$AD$55:$AD$109)*($J3422=$AE$55:$AE$109),0),4)))</f>
        <v>0</v>
      </c>
      <c r="Q3422" s="115" t="str">
        <f>VLOOKUP(M3422,Modelo!$A$2:$C$7,2,0)</f>
        <v>Gestión de Recursos Naturales y Circularidad</v>
      </c>
      <c r="R3422" s="118">
        <f t="array" ref="R3422">INDEX(Modelo!$F$1:$H$37,MATCH(1,(DataBase!Q3422=Modelo!$G$1:$G$37)*(DataBase!B3422=Modelo!$F$1:$F$37),0),3)</f>
        <v>5.8823529411764705E-2</v>
      </c>
      <c r="S3422" s="115">
        <f t="shared" si="108"/>
        <v>100</v>
      </c>
      <c r="T3422" s="115">
        <f t="shared" si="109"/>
        <v>5.8823529411764701</v>
      </c>
    </row>
    <row r="3423" spans="1:20" x14ac:dyDescent="0.3">
      <c r="A3423" s="115" t="s">
        <v>414</v>
      </c>
      <c r="B3423" s="115" t="s">
        <v>407</v>
      </c>
      <c r="C3423" s="115" t="s">
        <v>103</v>
      </c>
      <c r="D3423" s="115" t="s">
        <v>86</v>
      </c>
      <c r="E3423" s="115" t="s">
        <v>86</v>
      </c>
      <c r="F3423" s="115" t="s">
        <v>87</v>
      </c>
      <c r="G3423" s="115">
        <v>1976</v>
      </c>
      <c r="H3423" s="115" t="s">
        <v>415</v>
      </c>
      <c r="I3423" s="115">
        <v>6.0471020830000004</v>
      </c>
      <c r="J3423" s="115" t="s">
        <v>41</v>
      </c>
      <c r="K3423" s="115" t="str">
        <f>INDEX(DatosProcesados!$A$1:$BF$101,MATCH(DataBase!A3423,DatosProcesados!$A$1:$A$101,0),MATCH(DataBase!J3423,DatosProcesados!$A$1:$BF$1,0))</f>
        <v>Si</v>
      </c>
      <c r="L3423" s="115" t="str">
        <f>INDEX(Modelo!$A$9:$D$89,MATCH(DataBase!$J3423,Modelo!$A$9:$A$89,0),MATCH(DataBase!L$1,Modelo!$A$9:$D$9,0))</f>
        <v>Impacto ambiental</v>
      </c>
      <c r="M3423" s="115" t="str">
        <f>INDEX(Modelo!$A$9:$D$89,MATCH(DataBase!$J3423,Modelo!$A$9:$A$89,0),MATCH(DataBase!M$1,Modelo!$A$9:$D$9,0))</f>
        <v>Pilar 3</v>
      </c>
      <c r="N3423" s="115" t="str">
        <f>INDEX(Modelo!$A$9:$D$89,MATCH(DataBase!$J3423,Modelo!$A$9:$A$89,0),MATCH(DataBase!N$1,Modelo!$A$9:$D$9,0))</f>
        <v>boolean</v>
      </c>
      <c r="O3423" s="115" t="b">
        <f t="array" ref="O3423">IF(N3423="negativo",INDEX($AD$3:$AG$51,MATCH(1,($B3423=$AD$3:$AD$51)*($J3423=$AE$3:$AE$51),0),3),IF(N3423="positivo",INDEX($AD$55:$AG$109,MATCH(1,($B3423=$AD$55:$AD$109)*($J3423=$AE$55:$AE$109),0),3)))</f>
        <v>0</v>
      </c>
      <c r="P3423" s="115" t="b">
        <f t="array" ref="P3423">IF(N3423="negativo",INDEX($AD$3:$AG$51,MATCH(1,($B3423=$AD$3:$AD$51)*($J3423=$AE$3:$AE$51),0),4),IF(N3423="positivo",INDEX($AD$55:$AG$109,MATCH(1,($B3423=$AD$55:$AD$109)*($J3423=$AE$55:$AE$109),0),4)))</f>
        <v>0</v>
      </c>
      <c r="Q3423" s="115" t="str">
        <f>VLOOKUP(M3423,Modelo!$A$2:$C$7,2,0)</f>
        <v>Gestión de Recursos Naturales y Circularidad</v>
      </c>
      <c r="R3423" s="118">
        <f t="array" ref="R3423">INDEX(Modelo!$F$1:$H$37,MATCH(1,(DataBase!Q3423=Modelo!$G$1:$G$37)*(DataBase!B3423=Modelo!$F$1:$F$37),0),3)</f>
        <v>0.19230769230769232</v>
      </c>
      <c r="S3423" s="115">
        <f t="shared" si="108"/>
        <v>100</v>
      </c>
      <c r="T3423" s="115">
        <f t="shared" si="109"/>
        <v>19.230769230769234</v>
      </c>
    </row>
    <row r="3424" spans="1:20" x14ac:dyDescent="0.3">
      <c r="A3424" s="115" t="s">
        <v>337</v>
      </c>
      <c r="B3424" s="115" t="s">
        <v>313</v>
      </c>
      <c r="C3424" s="115" t="s">
        <v>103</v>
      </c>
      <c r="D3424" s="115" t="s">
        <v>86</v>
      </c>
      <c r="E3424" s="115" t="s">
        <v>86</v>
      </c>
      <c r="F3424" s="115" t="s">
        <v>87</v>
      </c>
      <c r="G3424" s="115">
        <v>1879</v>
      </c>
      <c r="H3424" s="115" t="s">
        <v>244</v>
      </c>
      <c r="I3424" s="115">
        <v>5.8689859999999996</v>
      </c>
      <c r="J3424" s="115" t="s">
        <v>41</v>
      </c>
      <c r="K3424" s="115" t="str">
        <f>INDEX(DatosProcesados!$A$1:$BF$101,MATCH(DataBase!A3424,DatosProcesados!$A$1:$A$101,0),MATCH(DataBase!J3424,DatosProcesados!$A$1:$BF$1,0))</f>
        <v>Si</v>
      </c>
      <c r="L3424" s="115" t="str">
        <f>INDEX(Modelo!$A$9:$D$89,MATCH(DataBase!$J3424,Modelo!$A$9:$A$89,0),MATCH(DataBase!L$1,Modelo!$A$9:$D$9,0))</f>
        <v>Impacto ambiental</v>
      </c>
      <c r="M3424" s="115" t="str">
        <f>INDEX(Modelo!$A$9:$D$89,MATCH(DataBase!$J3424,Modelo!$A$9:$A$89,0),MATCH(DataBase!M$1,Modelo!$A$9:$D$9,0))</f>
        <v>Pilar 3</v>
      </c>
      <c r="N3424" s="115" t="str">
        <f>INDEX(Modelo!$A$9:$D$89,MATCH(DataBase!$J3424,Modelo!$A$9:$A$89,0),MATCH(DataBase!N$1,Modelo!$A$9:$D$9,0))</f>
        <v>boolean</v>
      </c>
      <c r="O3424" s="115" t="b">
        <f t="array" ref="O3424">IF(N3424="negativo",INDEX($AD$3:$AG$51,MATCH(1,($B3424=$AD$3:$AD$51)*($J3424=$AE$3:$AE$51),0),3),IF(N3424="positivo",INDEX($AD$55:$AG$109,MATCH(1,($B3424=$AD$55:$AD$109)*($J3424=$AE$55:$AE$109),0),3)))</f>
        <v>0</v>
      </c>
      <c r="P3424" s="115" t="b">
        <f t="array" ref="P3424">IF(N3424="negativo",INDEX($AD$3:$AG$51,MATCH(1,($B3424=$AD$3:$AD$51)*($J3424=$AE$3:$AE$51),0),4),IF(N3424="positivo",INDEX($AD$55:$AG$109,MATCH(1,($B3424=$AD$55:$AD$109)*($J3424=$AE$55:$AE$109),0),4)))</f>
        <v>0</v>
      </c>
      <c r="Q3424" s="115" t="str">
        <f>VLOOKUP(M3424,Modelo!$A$2:$C$7,2,0)</f>
        <v>Gestión de Recursos Naturales y Circularidad</v>
      </c>
      <c r="R3424" s="118">
        <f t="array" ref="R3424">INDEX(Modelo!$F$1:$H$37,MATCH(1,(DataBase!Q3424=Modelo!$G$1:$G$37)*(DataBase!B3424=Modelo!$F$1:$F$37),0),3)</f>
        <v>5.8823529411764705E-2</v>
      </c>
      <c r="S3424" s="115">
        <f t="shared" si="108"/>
        <v>100</v>
      </c>
      <c r="T3424" s="115">
        <f t="shared" si="109"/>
        <v>5.8823529411764701</v>
      </c>
    </row>
    <row r="3425" spans="1:20" x14ac:dyDescent="0.3">
      <c r="A3425" s="115" t="s">
        <v>373</v>
      </c>
      <c r="B3425" s="115" t="s">
        <v>313</v>
      </c>
      <c r="C3425" s="115" t="s">
        <v>103</v>
      </c>
      <c r="D3425" s="115" t="s">
        <v>87</v>
      </c>
      <c r="E3425" s="115" t="s">
        <v>86</v>
      </c>
      <c r="F3425" s="115" t="s">
        <v>86</v>
      </c>
      <c r="G3425" s="115">
        <v>1997</v>
      </c>
      <c r="H3425" s="115" t="s">
        <v>125</v>
      </c>
      <c r="I3425" s="115">
        <v>1.9766409730000001</v>
      </c>
      <c r="J3425" s="115" t="s">
        <v>41</v>
      </c>
      <c r="K3425" s="115">
        <f>INDEX(DatosProcesados!$A$1:$BF$101,MATCH(DataBase!A3425,DatosProcesados!$A$1:$A$101,0),MATCH(DataBase!J3425,DatosProcesados!$A$1:$BF$1,0))</f>
        <v>0</v>
      </c>
      <c r="L3425" s="115" t="str">
        <f>INDEX(Modelo!$A$9:$D$89,MATCH(DataBase!$J3425,Modelo!$A$9:$A$89,0),MATCH(DataBase!L$1,Modelo!$A$9:$D$9,0))</f>
        <v>Impacto ambiental</v>
      </c>
      <c r="M3425" s="115" t="str">
        <f>INDEX(Modelo!$A$9:$D$89,MATCH(DataBase!$J3425,Modelo!$A$9:$A$89,0),MATCH(DataBase!M$1,Modelo!$A$9:$D$9,0))</f>
        <v>Pilar 3</v>
      </c>
      <c r="N3425" s="115" t="str">
        <f>INDEX(Modelo!$A$9:$D$89,MATCH(DataBase!$J3425,Modelo!$A$9:$A$89,0),MATCH(DataBase!N$1,Modelo!$A$9:$D$9,0))</f>
        <v>boolean</v>
      </c>
      <c r="O3425" s="115" t="b">
        <f t="array" ref="O3425">IF(N3425="negativo",INDEX($AD$3:$AG$51,MATCH(1,($B3425=$AD$3:$AD$51)*($J3425=$AE$3:$AE$51),0),3),IF(N3425="positivo",INDEX($AD$55:$AG$109,MATCH(1,($B3425=$AD$55:$AD$109)*($J3425=$AE$55:$AE$109),0),3)))</f>
        <v>0</v>
      </c>
      <c r="P3425" s="115" t="b">
        <f t="array" ref="P3425">IF(N3425="negativo",INDEX($AD$3:$AG$51,MATCH(1,($B3425=$AD$3:$AD$51)*($J3425=$AE$3:$AE$51),0),4),IF(N3425="positivo",INDEX($AD$55:$AG$109,MATCH(1,($B3425=$AD$55:$AD$109)*($J3425=$AE$55:$AE$109),0),4)))</f>
        <v>0</v>
      </c>
      <c r="Q3425" s="115" t="str">
        <f>VLOOKUP(M3425,Modelo!$A$2:$C$7,2,0)</f>
        <v>Gestión de Recursos Naturales y Circularidad</v>
      </c>
      <c r="R3425" s="118">
        <f t="array" ref="R3425">INDEX(Modelo!$F$1:$H$37,MATCH(1,(DataBase!Q3425=Modelo!$G$1:$G$37)*(DataBase!B3425=Modelo!$F$1:$F$37),0),3)</f>
        <v>5.8823529411764705E-2</v>
      </c>
      <c r="S3425" s="115">
        <f t="shared" si="108"/>
        <v>0</v>
      </c>
      <c r="T3425" s="115">
        <f t="shared" si="109"/>
        <v>0</v>
      </c>
    </row>
    <row r="3426" spans="1:20" x14ac:dyDescent="0.3">
      <c r="A3426" s="115" t="s">
        <v>102</v>
      </c>
      <c r="B3426" s="115" t="s">
        <v>84</v>
      </c>
      <c r="C3426" s="115" t="s">
        <v>103</v>
      </c>
      <c r="D3426" s="115" t="s">
        <v>86</v>
      </c>
      <c r="E3426" s="115" t="s">
        <v>86</v>
      </c>
      <c r="F3426" s="115" t="s">
        <v>87</v>
      </c>
      <c r="G3426" s="115">
        <v>2003</v>
      </c>
      <c r="H3426" s="115" t="s">
        <v>104</v>
      </c>
      <c r="I3426" s="115">
        <v>15.602099798999999</v>
      </c>
      <c r="J3426" s="115" t="s">
        <v>41</v>
      </c>
      <c r="K3426" s="115" t="str">
        <f>INDEX(DatosProcesados!$A$1:$BF$101,MATCH(DataBase!A3426,DatosProcesados!$A$1:$A$101,0),MATCH(DataBase!J3426,DatosProcesados!$A$1:$BF$1,0))</f>
        <v>No</v>
      </c>
      <c r="L3426" s="115" t="str">
        <f>INDEX(Modelo!$A$9:$D$89,MATCH(DataBase!$J3426,Modelo!$A$9:$A$89,0),MATCH(DataBase!L$1,Modelo!$A$9:$D$9,0))</f>
        <v>Impacto ambiental</v>
      </c>
      <c r="M3426" s="115" t="str">
        <f>INDEX(Modelo!$A$9:$D$89,MATCH(DataBase!$J3426,Modelo!$A$9:$A$89,0),MATCH(DataBase!M$1,Modelo!$A$9:$D$9,0))</f>
        <v>Pilar 3</v>
      </c>
      <c r="N3426" s="115" t="str">
        <f>INDEX(Modelo!$A$9:$D$89,MATCH(DataBase!$J3426,Modelo!$A$9:$A$89,0),MATCH(DataBase!N$1,Modelo!$A$9:$D$9,0))</f>
        <v>boolean</v>
      </c>
      <c r="O3426" s="115" t="b">
        <f t="array" ref="O3426">IF(N3426="negativo",INDEX($AD$3:$AG$51,MATCH(1,($B3426=$AD$3:$AD$51)*($J3426=$AE$3:$AE$51),0),3),IF(N3426="positivo",INDEX($AD$55:$AG$109,MATCH(1,($B3426=$AD$55:$AD$109)*($J3426=$AE$55:$AE$109),0),3)))</f>
        <v>0</v>
      </c>
      <c r="P3426" s="115" t="b">
        <f t="array" ref="P3426">IF(N3426="negativo",INDEX($AD$3:$AG$51,MATCH(1,($B3426=$AD$3:$AD$51)*($J3426=$AE$3:$AE$51),0),4),IF(N3426="positivo",INDEX($AD$55:$AG$109,MATCH(1,($B3426=$AD$55:$AD$109)*($J3426=$AE$55:$AE$109),0),4)))</f>
        <v>0</v>
      </c>
      <c r="Q3426" s="115" t="str">
        <f>VLOOKUP(M3426,Modelo!$A$2:$C$7,2,0)</f>
        <v>Gestión de Recursos Naturales y Circularidad</v>
      </c>
      <c r="R3426" s="118">
        <f t="array" ref="R3426">INDEX(Modelo!$F$1:$H$37,MATCH(1,(DataBase!Q3426=Modelo!$G$1:$G$37)*(DataBase!B3426=Modelo!$F$1:$F$37),0),3)</f>
        <v>5.8823529411764705E-2</v>
      </c>
      <c r="S3426" s="115">
        <f t="shared" si="108"/>
        <v>0</v>
      </c>
      <c r="T3426" s="115">
        <f t="shared" si="109"/>
        <v>0</v>
      </c>
    </row>
    <row r="3427" spans="1:20" x14ac:dyDescent="0.3">
      <c r="A3427" s="115" t="s">
        <v>228</v>
      </c>
      <c r="B3427" s="115" t="s">
        <v>216</v>
      </c>
      <c r="C3427" s="115" t="s">
        <v>97</v>
      </c>
      <c r="D3427" s="115" t="s">
        <v>86</v>
      </c>
      <c r="E3427" s="115" t="s">
        <v>87</v>
      </c>
      <c r="F3427" s="115" t="s">
        <v>87</v>
      </c>
      <c r="G3427" s="115">
        <v>1991</v>
      </c>
      <c r="H3427" s="115" t="s">
        <v>229</v>
      </c>
      <c r="I3427" s="115">
        <v>5.1614047279999999</v>
      </c>
      <c r="J3427" s="115" t="s">
        <v>41</v>
      </c>
      <c r="K3427" s="115" t="str">
        <f>INDEX(DatosProcesados!$A$1:$BF$101,MATCH(DataBase!A3427,DatosProcesados!$A$1:$A$101,0),MATCH(DataBase!J3427,DatosProcesados!$A$1:$BF$1,0))</f>
        <v>Si</v>
      </c>
      <c r="L3427" s="115" t="str">
        <f>INDEX(Modelo!$A$9:$D$89,MATCH(DataBase!$J3427,Modelo!$A$9:$A$89,0),MATCH(DataBase!L$1,Modelo!$A$9:$D$9,0))</f>
        <v>Impacto ambiental</v>
      </c>
      <c r="M3427" s="115" t="str">
        <f>INDEX(Modelo!$A$9:$D$89,MATCH(DataBase!$J3427,Modelo!$A$9:$A$89,0),MATCH(DataBase!M$1,Modelo!$A$9:$D$9,0))</f>
        <v>Pilar 3</v>
      </c>
      <c r="N3427" s="115" t="str">
        <f>INDEX(Modelo!$A$9:$D$89,MATCH(DataBase!$J3427,Modelo!$A$9:$A$89,0),MATCH(DataBase!N$1,Modelo!$A$9:$D$9,0))</f>
        <v>boolean</v>
      </c>
      <c r="O3427" s="115" t="b">
        <f t="array" ref="O3427">IF(N3427="negativo",INDEX($AD$3:$AG$51,MATCH(1,($B3427=$AD$3:$AD$51)*($J3427=$AE$3:$AE$51),0),3),IF(N3427="positivo",INDEX($AD$55:$AG$109,MATCH(1,($B3427=$AD$55:$AD$109)*($J3427=$AE$55:$AE$109),0),3)))</f>
        <v>0</v>
      </c>
      <c r="P3427" s="115" t="b">
        <f t="array" ref="P3427">IF(N3427="negativo",INDEX($AD$3:$AG$51,MATCH(1,($B3427=$AD$3:$AD$51)*($J3427=$AE$3:$AE$51),0),4),IF(N3427="positivo",INDEX($AD$55:$AG$109,MATCH(1,($B3427=$AD$55:$AD$109)*($J3427=$AE$55:$AE$109),0),4)))</f>
        <v>0</v>
      </c>
      <c r="Q3427" s="115" t="str">
        <f>VLOOKUP(M3427,Modelo!$A$2:$C$7,2,0)</f>
        <v>Gestión de Recursos Naturales y Circularidad</v>
      </c>
      <c r="R3427" s="118">
        <f t="array" ref="R3427">INDEX(Modelo!$F$1:$H$37,MATCH(1,(DataBase!Q3427=Modelo!$G$1:$G$37)*(DataBase!B3427=Modelo!$F$1:$F$37),0),3)</f>
        <v>0.15789473684210525</v>
      </c>
      <c r="S3427" s="115">
        <f t="shared" si="108"/>
        <v>100</v>
      </c>
      <c r="T3427" s="115">
        <f t="shared" si="109"/>
        <v>15.789473684210526</v>
      </c>
    </row>
    <row r="3428" spans="1:20" x14ac:dyDescent="0.3">
      <c r="A3428" s="115" t="s">
        <v>261</v>
      </c>
      <c r="B3428" s="115" t="s">
        <v>216</v>
      </c>
      <c r="C3428" s="115" t="s">
        <v>103</v>
      </c>
      <c r="D3428" s="115" t="s">
        <v>86</v>
      </c>
      <c r="E3428" s="115" t="s">
        <v>87</v>
      </c>
      <c r="F3428" s="115" t="s">
        <v>87</v>
      </c>
      <c r="G3428" s="115">
        <v>1806</v>
      </c>
      <c r="H3428" s="115" t="s">
        <v>244</v>
      </c>
      <c r="I3428" s="115">
        <v>2.382092359</v>
      </c>
      <c r="J3428" s="115" t="s">
        <v>41</v>
      </c>
      <c r="K3428" s="115" t="str">
        <f>INDEX(DatosProcesados!$A$1:$BF$101,MATCH(DataBase!A3428,DatosProcesados!$A$1:$A$101,0),MATCH(DataBase!J3428,DatosProcesados!$A$1:$BF$1,0))</f>
        <v>No</v>
      </c>
      <c r="L3428" s="115" t="str">
        <f>INDEX(Modelo!$A$9:$D$89,MATCH(DataBase!$J3428,Modelo!$A$9:$A$89,0),MATCH(DataBase!L$1,Modelo!$A$9:$D$9,0))</f>
        <v>Impacto ambiental</v>
      </c>
      <c r="M3428" s="115" t="str">
        <f>INDEX(Modelo!$A$9:$D$89,MATCH(DataBase!$J3428,Modelo!$A$9:$A$89,0),MATCH(DataBase!M$1,Modelo!$A$9:$D$9,0))</f>
        <v>Pilar 3</v>
      </c>
      <c r="N3428" s="115" t="str">
        <f>INDEX(Modelo!$A$9:$D$89,MATCH(DataBase!$J3428,Modelo!$A$9:$A$89,0),MATCH(DataBase!N$1,Modelo!$A$9:$D$9,0))</f>
        <v>boolean</v>
      </c>
      <c r="O3428" s="115" t="b">
        <f t="array" ref="O3428">IF(N3428="negativo",INDEX($AD$3:$AG$51,MATCH(1,($B3428=$AD$3:$AD$51)*($J3428=$AE$3:$AE$51),0),3),IF(N3428="positivo",INDEX($AD$55:$AG$109,MATCH(1,($B3428=$AD$55:$AD$109)*($J3428=$AE$55:$AE$109),0),3)))</f>
        <v>0</v>
      </c>
      <c r="P3428" s="115" t="b">
        <f t="array" ref="P3428">IF(N3428="negativo",INDEX($AD$3:$AG$51,MATCH(1,($B3428=$AD$3:$AD$51)*($J3428=$AE$3:$AE$51),0),4),IF(N3428="positivo",INDEX($AD$55:$AG$109,MATCH(1,($B3428=$AD$55:$AD$109)*($J3428=$AE$55:$AE$109),0),4)))</f>
        <v>0</v>
      </c>
      <c r="Q3428" s="115" t="str">
        <f>VLOOKUP(M3428,Modelo!$A$2:$C$7,2,0)</f>
        <v>Gestión de Recursos Naturales y Circularidad</v>
      </c>
      <c r="R3428" s="118">
        <f t="array" ref="R3428">INDEX(Modelo!$F$1:$H$37,MATCH(1,(DataBase!Q3428=Modelo!$G$1:$G$37)*(DataBase!B3428=Modelo!$F$1:$F$37),0),3)</f>
        <v>0.15789473684210525</v>
      </c>
      <c r="S3428" s="115">
        <f t="shared" si="108"/>
        <v>0</v>
      </c>
      <c r="T3428" s="115">
        <f t="shared" si="109"/>
        <v>0</v>
      </c>
    </row>
    <row r="3429" spans="1:20" x14ac:dyDescent="0.3">
      <c r="A3429" s="115" t="s">
        <v>269</v>
      </c>
      <c r="B3429" s="115" t="s">
        <v>216</v>
      </c>
      <c r="C3429" s="115" t="s">
        <v>103</v>
      </c>
      <c r="D3429" s="115" t="s">
        <v>87</v>
      </c>
      <c r="E3429" s="115" t="s">
        <v>87</v>
      </c>
      <c r="F3429" s="115" t="s">
        <v>87</v>
      </c>
      <c r="G3429" s="115">
        <v>1932</v>
      </c>
      <c r="H3429" s="115" t="s">
        <v>125</v>
      </c>
      <c r="I3429" s="115">
        <v>2.1928266769999998</v>
      </c>
      <c r="J3429" s="115" t="s">
        <v>41</v>
      </c>
      <c r="K3429" s="115" t="str">
        <f>INDEX(DatosProcesados!$A$1:$BF$101,MATCH(DataBase!A3429,DatosProcesados!$A$1:$A$101,0),MATCH(DataBase!J3429,DatosProcesados!$A$1:$BF$1,0))</f>
        <v>Si</v>
      </c>
      <c r="L3429" s="115" t="str">
        <f>INDEX(Modelo!$A$9:$D$89,MATCH(DataBase!$J3429,Modelo!$A$9:$A$89,0),MATCH(DataBase!L$1,Modelo!$A$9:$D$9,0))</f>
        <v>Impacto ambiental</v>
      </c>
      <c r="M3429" s="115" t="str">
        <f>INDEX(Modelo!$A$9:$D$89,MATCH(DataBase!$J3429,Modelo!$A$9:$A$89,0),MATCH(DataBase!M$1,Modelo!$A$9:$D$9,0))</f>
        <v>Pilar 3</v>
      </c>
      <c r="N3429" s="115" t="str">
        <f>INDEX(Modelo!$A$9:$D$89,MATCH(DataBase!$J3429,Modelo!$A$9:$A$89,0),MATCH(DataBase!N$1,Modelo!$A$9:$D$9,0))</f>
        <v>boolean</v>
      </c>
      <c r="O3429" s="115" t="b">
        <f t="array" ref="O3429">IF(N3429="negativo",INDEX($AD$3:$AG$51,MATCH(1,($B3429=$AD$3:$AD$51)*($J3429=$AE$3:$AE$51),0),3),IF(N3429="positivo",INDEX($AD$55:$AG$109,MATCH(1,($B3429=$AD$55:$AD$109)*($J3429=$AE$55:$AE$109),0),3)))</f>
        <v>0</v>
      </c>
      <c r="P3429" s="115" t="b">
        <f t="array" ref="P3429">IF(N3429="negativo",INDEX($AD$3:$AG$51,MATCH(1,($B3429=$AD$3:$AD$51)*($J3429=$AE$3:$AE$51),0),4),IF(N3429="positivo",INDEX($AD$55:$AG$109,MATCH(1,($B3429=$AD$55:$AD$109)*($J3429=$AE$55:$AE$109),0),4)))</f>
        <v>0</v>
      </c>
      <c r="Q3429" s="115" t="str">
        <f>VLOOKUP(M3429,Modelo!$A$2:$C$7,2,0)</f>
        <v>Gestión de Recursos Naturales y Circularidad</v>
      </c>
      <c r="R3429" s="118">
        <f t="array" ref="R3429">INDEX(Modelo!$F$1:$H$37,MATCH(1,(DataBase!Q3429=Modelo!$G$1:$G$37)*(DataBase!B3429=Modelo!$F$1:$F$37),0),3)</f>
        <v>0.15789473684210525</v>
      </c>
      <c r="S3429" s="115">
        <f t="shared" si="108"/>
        <v>100</v>
      </c>
      <c r="T3429" s="115">
        <f t="shared" si="109"/>
        <v>15.789473684210526</v>
      </c>
    </row>
    <row r="3430" spans="1:20" x14ac:dyDescent="0.3">
      <c r="A3430" s="115" t="s">
        <v>285</v>
      </c>
      <c r="B3430" s="115" t="s">
        <v>216</v>
      </c>
      <c r="C3430" s="115" t="s">
        <v>103</v>
      </c>
      <c r="D3430" s="115" t="s">
        <v>86</v>
      </c>
      <c r="E3430" s="115" t="s">
        <v>86</v>
      </c>
      <c r="F3430" s="115" t="s">
        <v>86</v>
      </c>
      <c r="G3430" s="115">
        <v>1920</v>
      </c>
      <c r="H3430" s="115" t="s">
        <v>125</v>
      </c>
      <c r="I3430" s="115">
        <v>1.9433909700000001</v>
      </c>
      <c r="J3430" s="115" t="s">
        <v>41</v>
      </c>
      <c r="K3430" s="115" t="str">
        <f>INDEX(DatosProcesados!$A$1:$BF$101,MATCH(DataBase!A3430,DatosProcesados!$A$1:$A$101,0),MATCH(DataBase!J3430,DatosProcesados!$A$1:$BF$1,0))</f>
        <v>Si</v>
      </c>
      <c r="L3430" s="115" t="str">
        <f>INDEX(Modelo!$A$9:$D$89,MATCH(DataBase!$J3430,Modelo!$A$9:$A$89,0),MATCH(DataBase!L$1,Modelo!$A$9:$D$9,0))</f>
        <v>Impacto ambiental</v>
      </c>
      <c r="M3430" s="115" t="str">
        <f>INDEX(Modelo!$A$9:$D$89,MATCH(DataBase!$J3430,Modelo!$A$9:$A$89,0),MATCH(DataBase!M$1,Modelo!$A$9:$D$9,0))</f>
        <v>Pilar 3</v>
      </c>
      <c r="N3430" s="115" t="str">
        <f>INDEX(Modelo!$A$9:$D$89,MATCH(DataBase!$J3430,Modelo!$A$9:$A$89,0),MATCH(DataBase!N$1,Modelo!$A$9:$D$9,0))</f>
        <v>boolean</v>
      </c>
      <c r="O3430" s="115" t="b">
        <f t="array" ref="O3430">IF(N3430="negativo",INDEX($AD$3:$AG$51,MATCH(1,($B3430=$AD$3:$AD$51)*($J3430=$AE$3:$AE$51),0),3),IF(N3430="positivo",INDEX($AD$55:$AG$109,MATCH(1,($B3430=$AD$55:$AD$109)*($J3430=$AE$55:$AE$109),0),3)))</f>
        <v>0</v>
      </c>
      <c r="P3430" s="115" t="b">
        <f t="array" ref="P3430">IF(N3430="negativo",INDEX($AD$3:$AG$51,MATCH(1,($B3430=$AD$3:$AD$51)*($J3430=$AE$3:$AE$51),0),4),IF(N3430="positivo",INDEX($AD$55:$AG$109,MATCH(1,($B3430=$AD$55:$AD$109)*($J3430=$AE$55:$AE$109),0),4)))</f>
        <v>0</v>
      </c>
      <c r="Q3430" s="115" t="str">
        <f>VLOOKUP(M3430,Modelo!$A$2:$C$7,2,0)</f>
        <v>Gestión de Recursos Naturales y Circularidad</v>
      </c>
      <c r="R3430" s="118">
        <f t="array" ref="R3430">INDEX(Modelo!$F$1:$H$37,MATCH(1,(DataBase!Q3430=Modelo!$G$1:$G$37)*(DataBase!B3430=Modelo!$F$1:$F$37),0),3)</f>
        <v>0.15789473684210525</v>
      </c>
      <c r="S3430" s="115">
        <f t="shared" si="108"/>
        <v>100</v>
      </c>
      <c r="T3430" s="115">
        <f t="shared" si="109"/>
        <v>15.789473684210526</v>
      </c>
    </row>
    <row r="3431" spans="1:20" x14ac:dyDescent="0.3">
      <c r="A3431" s="115" t="s">
        <v>395</v>
      </c>
      <c r="B3431" s="115" t="s">
        <v>379</v>
      </c>
      <c r="C3431" s="115" t="s">
        <v>103</v>
      </c>
      <c r="D3431" s="115" t="s">
        <v>86</v>
      </c>
      <c r="E3431" s="115" t="s">
        <v>86</v>
      </c>
      <c r="F3431" s="115" t="s">
        <v>86</v>
      </c>
      <c r="G3431" s="115">
        <v>2015</v>
      </c>
      <c r="H3431" s="115" t="s">
        <v>125</v>
      </c>
      <c r="I3431" s="115">
        <v>0.76762142099999997</v>
      </c>
      <c r="J3431" s="115" t="s">
        <v>41</v>
      </c>
      <c r="K3431" s="115" t="str">
        <f>INDEX(DatosProcesados!$A$1:$BF$101,MATCH(DataBase!A3431,DatosProcesados!$A$1:$A$101,0),MATCH(DataBase!J3431,DatosProcesados!$A$1:$BF$1,0))</f>
        <v>Si</v>
      </c>
      <c r="L3431" s="115" t="str">
        <f>INDEX(Modelo!$A$9:$D$89,MATCH(DataBase!$J3431,Modelo!$A$9:$A$89,0),MATCH(DataBase!L$1,Modelo!$A$9:$D$9,0))</f>
        <v>Impacto ambiental</v>
      </c>
      <c r="M3431" s="115" t="str">
        <f>INDEX(Modelo!$A$9:$D$89,MATCH(DataBase!$J3431,Modelo!$A$9:$A$89,0),MATCH(DataBase!M$1,Modelo!$A$9:$D$9,0))</f>
        <v>Pilar 3</v>
      </c>
      <c r="N3431" s="115" t="str">
        <f>INDEX(Modelo!$A$9:$D$89,MATCH(DataBase!$J3431,Modelo!$A$9:$A$89,0),MATCH(DataBase!N$1,Modelo!$A$9:$D$9,0))</f>
        <v>boolean</v>
      </c>
      <c r="O3431" s="115" t="b">
        <f t="array" ref="O3431">IF(N3431="negativo",INDEX($AD$3:$AG$51,MATCH(1,($B3431=$AD$3:$AD$51)*($J3431=$AE$3:$AE$51),0),3),IF(N3431="positivo",INDEX($AD$55:$AG$109,MATCH(1,($B3431=$AD$55:$AD$109)*($J3431=$AE$55:$AE$109),0),3)))</f>
        <v>0</v>
      </c>
      <c r="P3431" s="115" t="b">
        <f t="array" ref="P3431">IF(N3431="negativo",INDEX($AD$3:$AG$51,MATCH(1,($B3431=$AD$3:$AD$51)*($J3431=$AE$3:$AE$51),0),4),IF(N3431="positivo",INDEX($AD$55:$AG$109,MATCH(1,($B3431=$AD$55:$AD$109)*($J3431=$AE$55:$AE$109),0),4)))</f>
        <v>0</v>
      </c>
      <c r="Q3431" s="115" t="str">
        <f>VLOOKUP(M3431,Modelo!$A$2:$C$7,2,0)</f>
        <v>Gestión de Recursos Naturales y Circularidad</v>
      </c>
      <c r="R3431" s="118">
        <f t="array" ref="R3431">INDEX(Modelo!$F$1:$H$37,MATCH(1,(DataBase!Q3431=Modelo!$G$1:$G$37)*(DataBase!B3431=Modelo!$F$1:$F$37),0),3)</f>
        <v>0.14285714285714285</v>
      </c>
      <c r="S3431" s="115">
        <f t="shared" si="108"/>
        <v>100</v>
      </c>
      <c r="T3431" s="115">
        <f t="shared" si="109"/>
        <v>14.285714285714285</v>
      </c>
    </row>
    <row r="3432" spans="1:20" x14ac:dyDescent="0.3">
      <c r="A3432" s="115" t="s">
        <v>402</v>
      </c>
      <c r="B3432" s="115" t="s">
        <v>379</v>
      </c>
      <c r="C3432" s="115" t="s">
        <v>103</v>
      </c>
      <c r="D3432" s="115" t="s">
        <v>86</v>
      </c>
      <c r="E3432" s="115" t="s">
        <v>87</v>
      </c>
      <c r="F3432" s="115" t="s">
        <v>87</v>
      </c>
      <c r="G3432" s="115">
        <v>1961</v>
      </c>
      <c r="H3432" s="115" t="s">
        <v>125</v>
      </c>
      <c r="I3432" s="115">
        <v>0.498844856</v>
      </c>
      <c r="J3432" s="115" t="s">
        <v>41</v>
      </c>
      <c r="K3432" s="115" t="str">
        <f>INDEX(DatosProcesados!$A$1:$BF$101,MATCH(DataBase!A3432,DatosProcesados!$A$1:$A$101,0),MATCH(DataBase!J3432,DatosProcesados!$A$1:$BF$1,0))</f>
        <v>No</v>
      </c>
      <c r="L3432" s="115" t="str">
        <f>INDEX(Modelo!$A$9:$D$89,MATCH(DataBase!$J3432,Modelo!$A$9:$A$89,0),MATCH(DataBase!L$1,Modelo!$A$9:$D$9,0))</f>
        <v>Impacto ambiental</v>
      </c>
      <c r="M3432" s="115" t="str">
        <f>INDEX(Modelo!$A$9:$D$89,MATCH(DataBase!$J3432,Modelo!$A$9:$A$89,0),MATCH(DataBase!M$1,Modelo!$A$9:$D$9,0))</f>
        <v>Pilar 3</v>
      </c>
      <c r="N3432" s="115" t="str">
        <f>INDEX(Modelo!$A$9:$D$89,MATCH(DataBase!$J3432,Modelo!$A$9:$A$89,0),MATCH(DataBase!N$1,Modelo!$A$9:$D$9,0))</f>
        <v>boolean</v>
      </c>
      <c r="O3432" s="115" t="b">
        <f t="array" ref="O3432">IF(N3432="negativo",INDEX($AD$3:$AG$51,MATCH(1,($B3432=$AD$3:$AD$51)*($J3432=$AE$3:$AE$51),0),3),IF(N3432="positivo",INDEX($AD$55:$AG$109,MATCH(1,($B3432=$AD$55:$AD$109)*($J3432=$AE$55:$AE$109),0),3)))</f>
        <v>0</v>
      </c>
      <c r="P3432" s="115" t="b">
        <f t="array" ref="P3432">IF(N3432="negativo",INDEX($AD$3:$AG$51,MATCH(1,($B3432=$AD$3:$AD$51)*($J3432=$AE$3:$AE$51),0),4),IF(N3432="positivo",INDEX($AD$55:$AG$109,MATCH(1,($B3432=$AD$55:$AD$109)*($J3432=$AE$55:$AE$109),0),4)))</f>
        <v>0</v>
      </c>
      <c r="Q3432" s="115" t="str">
        <f>VLOOKUP(M3432,Modelo!$A$2:$C$7,2,0)</f>
        <v>Gestión de Recursos Naturales y Circularidad</v>
      </c>
      <c r="R3432" s="118">
        <f t="array" ref="R3432">INDEX(Modelo!$F$1:$H$37,MATCH(1,(DataBase!Q3432=Modelo!$G$1:$G$37)*(DataBase!B3432=Modelo!$F$1:$F$37),0),3)</f>
        <v>0.14285714285714285</v>
      </c>
      <c r="S3432" s="115">
        <f t="shared" si="108"/>
        <v>0</v>
      </c>
      <c r="T3432" s="115">
        <f t="shared" si="109"/>
        <v>0</v>
      </c>
    </row>
    <row r="3433" spans="1:20" x14ac:dyDescent="0.3">
      <c r="A3433" s="115" t="s">
        <v>389</v>
      </c>
      <c r="B3433" s="115" t="s">
        <v>379</v>
      </c>
      <c r="C3433" s="115" t="s">
        <v>103</v>
      </c>
      <c r="D3433" s="115" t="s">
        <v>86</v>
      </c>
      <c r="E3433" s="115" t="s">
        <v>87</v>
      </c>
      <c r="F3433" s="115" t="s">
        <v>87</v>
      </c>
      <c r="G3433" s="115">
        <v>1979</v>
      </c>
      <c r="H3433" s="115" t="s">
        <v>125</v>
      </c>
      <c r="I3433" s="115">
        <v>1.189537155</v>
      </c>
      <c r="J3433" s="115" t="s">
        <v>41</v>
      </c>
      <c r="K3433" s="115" t="str">
        <f>INDEX(DatosProcesados!$A$1:$BF$101,MATCH(DataBase!A3433,DatosProcesados!$A$1:$A$101,0),MATCH(DataBase!J3433,DatosProcesados!$A$1:$BF$1,0))</f>
        <v>Si</v>
      </c>
      <c r="L3433" s="115" t="str">
        <f>INDEX(Modelo!$A$9:$D$89,MATCH(DataBase!$J3433,Modelo!$A$9:$A$89,0),MATCH(DataBase!L$1,Modelo!$A$9:$D$9,0))</f>
        <v>Impacto ambiental</v>
      </c>
      <c r="M3433" s="115" t="str">
        <f>INDEX(Modelo!$A$9:$D$89,MATCH(DataBase!$J3433,Modelo!$A$9:$A$89,0),MATCH(DataBase!M$1,Modelo!$A$9:$D$9,0))</f>
        <v>Pilar 3</v>
      </c>
      <c r="N3433" s="115" t="str">
        <f>INDEX(Modelo!$A$9:$D$89,MATCH(DataBase!$J3433,Modelo!$A$9:$A$89,0),MATCH(DataBase!N$1,Modelo!$A$9:$D$9,0))</f>
        <v>boolean</v>
      </c>
      <c r="O3433" s="115" t="b">
        <f t="array" ref="O3433">IF(N3433="negativo",INDEX($AD$3:$AG$51,MATCH(1,($B3433=$AD$3:$AD$51)*($J3433=$AE$3:$AE$51),0),3),IF(N3433="positivo",INDEX($AD$55:$AG$109,MATCH(1,($B3433=$AD$55:$AD$109)*($J3433=$AE$55:$AE$109),0),3)))</f>
        <v>0</v>
      </c>
      <c r="P3433" s="115" t="b">
        <f t="array" ref="P3433">IF(N3433="negativo",INDEX($AD$3:$AG$51,MATCH(1,($B3433=$AD$3:$AD$51)*($J3433=$AE$3:$AE$51),0),4),IF(N3433="positivo",INDEX($AD$55:$AG$109,MATCH(1,($B3433=$AD$55:$AD$109)*($J3433=$AE$55:$AE$109),0),4)))</f>
        <v>0</v>
      </c>
      <c r="Q3433" s="115" t="str">
        <f>VLOOKUP(M3433,Modelo!$A$2:$C$7,2,0)</f>
        <v>Gestión de Recursos Naturales y Circularidad</v>
      </c>
      <c r="R3433" s="118">
        <f t="array" ref="R3433">INDEX(Modelo!$F$1:$H$37,MATCH(1,(DataBase!Q3433=Modelo!$G$1:$G$37)*(DataBase!B3433=Modelo!$F$1:$F$37),0),3)</f>
        <v>0.14285714285714285</v>
      </c>
      <c r="S3433" s="115">
        <f t="shared" si="108"/>
        <v>100</v>
      </c>
      <c r="T3433" s="115">
        <f t="shared" si="109"/>
        <v>14.285714285714285</v>
      </c>
    </row>
    <row r="3434" spans="1:20" x14ac:dyDescent="0.3">
      <c r="A3434" s="115" t="s">
        <v>387</v>
      </c>
      <c r="B3434" s="115" t="s">
        <v>379</v>
      </c>
      <c r="C3434" s="115" t="s">
        <v>103</v>
      </c>
      <c r="D3434" s="115" t="s">
        <v>87</v>
      </c>
      <c r="E3434" s="115" t="s">
        <v>86</v>
      </c>
      <c r="F3434" s="115" t="s">
        <v>86</v>
      </c>
      <c r="G3434" s="115">
        <v>2008</v>
      </c>
      <c r="H3434" s="115" t="s">
        <v>125</v>
      </c>
      <c r="I3434" s="115">
        <v>1.3132825420000001</v>
      </c>
      <c r="J3434" s="115" t="s">
        <v>41</v>
      </c>
      <c r="K3434" s="115" t="str">
        <f>INDEX(DatosProcesados!$A$1:$BF$101,MATCH(DataBase!A3434,DatosProcesados!$A$1:$A$101,0),MATCH(DataBase!J3434,DatosProcesados!$A$1:$BF$1,0))</f>
        <v>No</v>
      </c>
      <c r="L3434" s="115" t="str">
        <f>INDEX(Modelo!$A$9:$D$89,MATCH(DataBase!$J3434,Modelo!$A$9:$A$89,0),MATCH(DataBase!L$1,Modelo!$A$9:$D$9,0))</f>
        <v>Impacto ambiental</v>
      </c>
      <c r="M3434" s="115" t="str">
        <f>INDEX(Modelo!$A$9:$D$89,MATCH(DataBase!$J3434,Modelo!$A$9:$A$89,0),MATCH(DataBase!M$1,Modelo!$A$9:$D$9,0))</f>
        <v>Pilar 3</v>
      </c>
      <c r="N3434" s="115" t="str">
        <f>INDEX(Modelo!$A$9:$D$89,MATCH(DataBase!$J3434,Modelo!$A$9:$A$89,0),MATCH(DataBase!N$1,Modelo!$A$9:$D$9,0))</f>
        <v>boolean</v>
      </c>
      <c r="O3434" s="115" t="b">
        <f t="array" ref="O3434">IF(N3434="negativo",INDEX($AD$3:$AG$51,MATCH(1,($B3434=$AD$3:$AD$51)*($J3434=$AE$3:$AE$51),0),3),IF(N3434="positivo",INDEX($AD$55:$AG$109,MATCH(1,($B3434=$AD$55:$AD$109)*($J3434=$AE$55:$AE$109),0),3)))</f>
        <v>0</v>
      </c>
      <c r="P3434" s="115" t="b">
        <f t="array" ref="P3434">IF(N3434="negativo",INDEX($AD$3:$AG$51,MATCH(1,($B3434=$AD$3:$AD$51)*($J3434=$AE$3:$AE$51),0),4),IF(N3434="positivo",INDEX($AD$55:$AG$109,MATCH(1,($B3434=$AD$55:$AD$109)*($J3434=$AE$55:$AE$109),0),4)))</f>
        <v>0</v>
      </c>
      <c r="Q3434" s="115" t="str">
        <f>VLOOKUP(M3434,Modelo!$A$2:$C$7,2,0)</f>
        <v>Gestión de Recursos Naturales y Circularidad</v>
      </c>
      <c r="R3434" s="118">
        <f t="array" ref="R3434">INDEX(Modelo!$F$1:$H$37,MATCH(1,(DataBase!Q3434=Modelo!$G$1:$G$37)*(DataBase!B3434=Modelo!$F$1:$F$37),0),3)</f>
        <v>0.14285714285714285</v>
      </c>
      <c r="S3434" s="115">
        <f t="shared" si="108"/>
        <v>0</v>
      </c>
      <c r="T3434" s="115">
        <f t="shared" si="109"/>
        <v>0</v>
      </c>
    </row>
    <row r="3435" spans="1:20" x14ac:dyDescent="0.3">
      <c r="A3435" s="115" t="s">
        <v>400</v>
      </c>
      <c r="B3435" s="115" t="s">
        <v>379</v>
      </c>
      <c r="C3435" s="115" t="s">
        <v>103</v>
      </c>
      <c r="D3435" s="115" t="s">
        <v>86</v>
      </c>
      <c r="E3435" s="115" t="s">
        <v>86</v>
      </c>
      <c r="F3435" s="115" t="s">
        <v>86</v>
      </c>
      <c r="G3435" s="115">
        <v>1977</v>
      </c>
      <c r="H3435" s="115" t="s">
        <v>125</v>
      </c>
      <c r="I3435" s="115">
        <v>0.74612668500000001</v>
      </c>
      <c r="J3435" s="115" t="s">
        <v>41</v>
      </c>
      <c r="K3435" s="115" t="str">
        <f>INDEX(DatosProcesados!$A$1:$BF$101,MATCH(DataBase!A3435,DatosProcesados!$A$1:$A$101,0),MATCH(DataBase!J3435,DatosProcesados!$A$1:$BF$1,0))</f>
        <v>No</v>
      </c>
      <c r="L3435" s="115" t="str">
        <f>INDEX(Modelo!$A$9:$D$89,MATCH(DataBase!$J3435,Modelo!$A$9:$A$89,0),MATCH(DataBase!L$1,Modelo!$A$9:$D$9,0))</f>
        <v>Impacto ambiental</v>
      </c>
      <c r="M3435" s="115" t="str">
        <f>INDEX(Modelo!$A$9:$D$89,MATCH(DataBase!$J3435,Modelo!$A$9:$A$89,0),MATCH(DataBase!M$1,Modelo!$A$9:$D$9,0))</f>
        <v>Pilar 3</v>
      </c>
      <c r="N3435" s="115" t="str">
        <f>INDEX(Modelo!$A$9:$D$89,MATCH(DataBase!$J3435,Modelo!$A$9:$A$89,0),MATCH(DataBase!N$1,Modelo!$A$9:$D$9,0))</f>
        <v>boolean</v>
      </c>
      <c r="O3435" s="115" t="b">
        <f t="array" ref="O3435">IF(N3435="negativo",INDEX($AD$3:$AG$51,MATCH(1,($B3435=$AD$3:$AD$51)*($J3435=$AE$3:$AE$51),0),3),IF(N3435="positivo",INDEX($AD$55:$AG$109,MATCH(1,($B3435=$AD$55:$AD$109)*($J3435=$AE$55:$AE$109),0),3)))</f>
        <v>0</v>
      </c>
      <c r="P3435" s="115" t="b">
        <f t="array" ref="P3435">IF(N3435="negativo",INDEX($AD$3:$AG$51,MATCH(1,($B3435=$AD$3:$AD$51)*($J3435=$AE$3:$AE$51),0),4),IF(N3435="positivo",INDEX($AD$55:$AG$109,MATCH(1,($B3435=$AD$55:$AD$109)*($J3435=$AE$55:$AE$109),0),4)))</f>
        <v>0</v>
      </c>
      <c r="Q3435" s="115" t="str">
        <f>VLOOKUP(M3435,Modelo!$A$2:$C$7,2,0)</f>
        <v>Gestión de Recursos Naturales y Circularidad</v>
      </c>
      <c r="R3435" s="118">
        <f t="array" ref="R3435">INDEX(Modelo!$F$1:$H$37,MATCH(1,(DataBase!Q3435=Modelo!$G$1:$G$37)*(DataBase!B3435=Modelo!$F$1:$F$37),0),3)</f>
        <v>0.14285714285714285</v>
      </c>
      <c r="S3435" s="115">
        <f t="shared" si="108"/>
        <v>0</v>
      </c>
      <c r="T3435" s="115">
        <f t="shared" si="109"/>
        <v>0</v>
      </c>
    </row>
    <row r="3436" spans="1:20" x14ac:dyDescent="0.3">
      <c r="A3436" s="115" t="s">
        <v>326</v>
      </c>
      <c r="B3436" s="115" t="s">
        <v>313</v>
      </c>
      <c r="C3436" s="115" t="s">
        <v>103</v>
      </c>
      <c r="D3436" s="115" t="s">
        <v>87</v>
      </c>
      <c r="E3436" s="115" t="s">
        <v>86</v>
      </c>
      <c r="F3436" s="115" t="s">
        <v>86</v>
      </c>
      <c r="G3436" s="115">
        <v>1938</v>
      </c>
      <c r="H3436" s="115" t="s">
        <v>125</v>
      </c>
      <c r="I3436" s="115">
        <v>11.88773162</v>
      </c>
      <c r="J3436" s="115" t="s">
        <v>41</v>
      </c>
      <c r="K3436" s="115">
        <f>INDEX(DatosProcesados!$A$1:$BF$101,MATCH(DataBase!A3436,DatosProcesados!$A$1:$A$101,0),MATCH(DataBase!J3436,DatosProcesados!$A$1:$BF$1,0))</f>
        <v>0</v>
      </c>
      <c r="L3436" s="115" t="str">
        <f>INDEX(Modelo!$A$9:$D$89,MATCH(DataBase!$J3436,Modelo!$A$9:$A$89,0),MATCH(DataBase!L$1,Modelo!$A$9:$D$9,0))</f>
        <v>Impacto ambiental</v>
      </c>
      <c r="M3436" s="115" t="str">
        <f>INDEX(Modelo!$A$9:$D$89,MATCH(DataBase!$J3436,Modelo!$A$9:$A$89,0),MATCH(DataBase!M$1,Modelo!$A$9:$D$9,0))</f>
        <v>Pilar 3</v>
      </c>
      <c r="N3436" s="115" t="str">
        <f>INDEX(Modelo!$A$9:$D$89,MATCH(DataBase!$J3436,Modelo!$A$9:$A$89,0),MATCH(DataBase!N$1,Modelo!$A$9:$D$9,0))</f>
        <v>boolean</v>
      </c>
      <c r="O3436" s="115" t="b">
        <f t="array" ref="O3436">IF(N3436="negativo",INDEX($AD$3:$AG$51,MATCH(1,($B3436=$AD$3:$AD$51)*($J3436=$AE$3:$AE$51),0),3),IF(N3436="positivo",INDEX($AD$55:$AG$109,MATCH(1,($B3436=$AD$55:$AD$109)*($J3436=$AE$55:$AE$109),0),3)))</f>
        <v>0</v>
      </c>
      <c r="P3436" s="115" t="b">
        <f t="array" ref="P3436">IF(N3436="negativo",INDEX($AD$3:$AG$51,MATCH(1,($B3436=$AD$3:$AD$51)*($J3436=$AE$3:$AE$51),0),4),IF(N3436="positivo",INDEX($AD$55:$AG$109,MATCH(1,($B3436=$AD$55:$AD$109)*($J3436=$AE$55:$AE$109),0),4)))</f>
        <v>0</v>
      </c>
      <c r="Q3436" s="115" t="str">
        <f>VLOOKUP(M3436,Modelo!$A$2:$C$7,2,0)</f>
        <v>Gestión de Recursos Naturales y Circularidad</v>
      </c>
      <c r="R3436" s="118">
        <f t="array" ref="R3436">INDEX(Modelo!$F$1:$H$37,MATCH(1,(DataBase!Q3436=Modelo!$G$1:$G$37)*(DataBase!B3436=Modelo!$F$1:$F$37),0),3)</f>
        <v>5.8823529411764705E-2</v>
      </c>
      <c r="S3436" s="115">
        <f t="shared" si="108"/>
        <v>0</v>
      </c>
      <c r="T3436" s="115">
        <f t="shared" si="109"/>
        <v>0</v>
      </c>
    </row>
    <row r="3437" spans="1:20" x14ac:dyDescent="0.3">
      <c r="A3437" s="115" t="s">
        <v>339</v>
      </c>
      <c r="B3437" s="115" t="s">
        <v>313</v>
      </c>
      <c r="C3437" s="115" t="s">
        <v>103</v>
      </c>
      <c r="D3437" s="115" t="s">
        <v>86</v>
      </c>
      <c r="E3437" s="115" t="s">
        <v>86</v>
      </c>
      <c r="F3437" s="115" t="s">
        <v>87</v>
      </c>
      <c r="G3437" s="115">
        <v>1984</v>
      </c>
      <c r="H3437" s="115" t="s">
        <v>177</v>
      </c>
      <c r="I3437" s="115">
        <v>5.5116464790000004</v>
      </c>
      <c r="J3437" s="115" t="s">
        <v>41</v>
      </c>
      <c r="K3437" s="115" t="str">
        <f>INDEX(DatosProcesados!$A$1:$BF$101,MATCH(DataBase!A3437,DatosProcesados!$A$1:$A$101,0),MATCH(DataBase!J3437,DatosProcesados!$A$1:$BF$1,0))</f>
        <v>No</v>
      </c>
      <c r="L3437" s="115" t="str">
        <f>INDEX(Modelo!$A$9:$D$89,MATCH(DataBase!$J3437,Modelo!$A$9:$A$89,0),MATCH(DataBase!L$1,Modelo!$A$9:$D$9,0))</f>
        <v>Impacto ambiental</v>
      </c>
      <c r="M3437" s="115" t="str">
        <f>INDEX(Modelo!$A$9:$D$89,MATCH(DataBase!$J3437,Modelo!$A$9:$A$89,0),MATCH(DataBase!M$1,Modelo!$A$9:$D$9,0))</f>
        <v>Pilar 3</v>
      </c>
      <c r="N3437" s="115" t="str">
        <f>INDEX(Modelo!$A$9:$D$89,MATCH(DataBase!$J3437,Modelo!$A$9:$A$89,0),MATCH(DataBase!N$1,Modelo!$A$9:$D$9,0))</f>
        <v>boolean</v>
      </c>
      <c r="O3437" s="115" t="b">
        <f t="array" ref="O3437">IF(N3437="negativo",INDEX($AD$3:$AG$51,MATCH(1,($B3437=$AD$3:$AD$51)*($J3437=$AE$3:$AE$51),0),3),IF(N3437="positivo",INDEX($AD$55:$AG$109,MATCH(1,($B3437=$AD$55:$AD$109)*($J3437=$AE$55:$AE$109),0),3)))</f>
        <v>0</v>
      </c>
      <c r="P3437" s="115" t="b">
        <f t="array" ref="P3437">IF(N3437="negativo",INDEX($AD$3:$AG$51,MATCH(1,($B3437=$AD$3:$AD$51)*($J3437=$AE$3:$AE$51),0),4),IF(N3437="positivo",INDEX($AD$55:$AG$109,MATCH(1,($B3437=$AD$55:$AD$109)*($J3437=$AE$55:$AE$109),0),4)))</f>
        <v>0</v>
      </c>
      <c r="Q3437" s="115" t="str">
        <f>VLOOKUP(M3437,Modelo!$A$2:$C$7,2,0)</f>
        <v>Gestión de Recursos Naturales y Circularidad</v>
      </c>
      <c r="R3437" s="118">
        <f t="array" ref="R3437">INDEX(Modelo!$F$1:$H$37,MATCH(1,(DataBase!Q3437=Modelo!$G$1:$G$37)*(DataBase!B3437=Modelo!$F$1:$F$37),0),3)</f>
        <v>5.8823529411764705E-2</v>
      </c>
      <c r="S3437" s="115">
        <f t="shared" si="108"/>
        <v>0</v>
      </c>
      <c r="T3437" s="115">
        <f t="shared" si="109"/>
        <v>0</v>
      </c>
    </row>
    <row r="3438" spans="1:20" x14ac:dyDescent="0.3">
      <c r="A3438" s="115" t="s">
        <v>317</v>
      </c>
      <c r="B3438" s="115" t="s">
        <v>313</v>
      </c>
      <c r="C3438" s="115" t="s">
        <v>103</v>
      </c>
      <c r="D3438" s="115" t="s">
        <v>87</v>
      </c>
      <c r="E3438" s="115" t="s">
        <v>86</v>
      </c>
      <c r="F3438" s="115" t="s">
        <v>86</v>
      </c>
      <c r="G3438" s="115">
        <v>2009</v>
      </c>
      <c r="H3438" s="115" t="s">
        <v>125</v>
      </c>
      <c r="I3438" s="115">
        <v>19.439396106</v>
      </c>
      <c r="J3438" s="115" t="s">
        <v>41</v>
      </c>
      <c r="K3438" s="115" t="str">
        <f>INDEX(DatosProcesados!$A$1:$BF$101,MATCH(DataBase!A3438,DatosProcesados!$A$1:$A$101,0),MATCH(DataBase!J3438,DatosProcesados!$A$1:$BF$1,0))</f>
        <v>Si</v>
      </c>
      <c r="L3438" s="115" t="str">
        <f>INDEX(Modelo!$A$9:$D$89,MATCH(DataBase!$J3438,Modelo!$A$9:$A$89,0),MATCH(DataBase!L$1,Modelo!$A$9:$D$9,0))</f>
        <v>Impacto ambiental</v>
      </c>
      <c r="M3438" s="115" t="str">
        <f>INDEX(Modelo!$A$9:$D$89,MATCH(DataBase!$J3438,Modelo!$A$9:$A$89,0),MATCH(DataBase!M$1,Modelo!$A$9:$D$9,0))</f>
        <v>Pilar 3</v>
      </c>
      <c r="N3438" s="115" t="str">
        <f>INDEX(Modelo!$A$9:$D$89,MATCH(DataBase!$J3438,Modelo!$A$9:$A$89,0),MATCH(DataBase!N$1,Modelo!$A$9:$D$9,0))</f>
        <v>boolean</v>
      </c>
      <c r="O3438" s="115" t="b">
        <f t="array" ref="O3438">IF(N3438="negativo",INDEX($AD$3:$AG$51,MATCH(1,($B3438=$AD$3:$AD$51)*($J3438=$AE$3:$AE$51),0),3),IF(N3438="positivo",INDEX($AD$55:$AG$109,MATCH(1,($B3438=$AD$55:$AD$109)*($J3438=$AE$55:$AE$109),0),3)))</f>
        <v>0</v>
      </c>
      <c r="P3438" s="115" t="b">
        <f t="array" ref="P3438">IF(N3438="negativo",INDEX($AD$3:$AG$51,MATCH(1,($B3438=$AD$3:$AD$51)*($J3438=$AE$3:$AE$51),0),4),IF(N3438="positivo",INDEX($AD$55:$AG$109,MATCH(1,($B3438=$AD$55:$AD$109)*($J3438=$AE$55:$AE$109),0),4)))</f>
        <v>0</v>
      </c>
      <c r="Q3438" s="115" t="str">
        <f>VLOOKUP(M3438,Modelo!$A$2:$C$7,2,0)</f>
        <v>Gestión de Recursos Naturales y Circularidad</v>
      </c>
      <c r="R3438" s="118">
        <f t="array" ref="R3438">INDEX(Modelo!$F$1:$H$37,MATCH(1,(DataBase!Q3438=Modelo!$G$1:$G$37)*(DataBase!B3438=Modelo!$F$1:$F$37),0),3)</f>
        <v>5.8823529411764705E-2</v>
      </c>
      <c r="S3438" s="115">
        <f t="shared" si="108"/>
        <v>100</v>
      </c>
      <c r="T3438" s="115">
        <f t="shared" si="109"/>
        <v>5.8823529411764701</v>
      </c>
    </row>
    <row r="3439" spans="1:20" x14ac:dyDescent="0.3">
      <c r="A3439" s="115" t="s">
        <v>211</v>
      </c>
      <c r="B3439" s="115" t="s">
        <v>84</v>
      </c>
      <c r="C3439" s="115" t="s">
        <v>103</v>
      </c>
      <c r="D3439" s="115" t="s">
        <v>86</v>
      </c>
      <c r="E3439" s="115" t="s">
        <v>87</v>
      </c>
      <c r="F3439" s="115" t="s">
        <v>86</v>
      </c>
      <c r="G3439" s="115">
        <v>1972</v>
      </c>
      <c r="H3439" s="115" t="s">
        <v>125</v>
      </c>
      <c r="I3439" s="115">
        <v>0</v>
      </c>
      <c r="J3439" s="115" t="s">
        <v>41</v>
      </c>
      <c r="K3439" s="115" t="str">
        <f>INDEX(DatosProcesados!$A$1:$BF$101,MATCH(DataBase!A3439,DatosProcesados!$A$1:$A$101,0),MATCH(DataBase!J3439,DatosProcesados!$A$1:$BF$1,0))</f>
        <v>Si</v>
      </c>
      <c r="L3439" s="115" t="str">
        <f>INDEX(Modelo!$A$9:$D$89,MATCH(DataBase!$J3439,Modelo!$A$9:$A$89,0),MATCH(DataBase!L$1,Modelo!$A$9:$D$9,0))</f>
        <v>Impacto ambiental</v>
      </c>
      <c r="M3439" s="115" t="str">
        <f>INDEX(Modelo!$A$9:$D$89,MATCH(DataBase!$J3439,Modelo!$A$9:$A$89,0),MATCH(DataBase!M$1,Modelo!$A$9:$D$9,0))</f>
        <v>Pilar 3</v>
      </c>
      <c r="N3439" s="115" t="str">
        <f>INDEX(Modelo!$A$9:$D$89,MATCH(DataBase!$J3439,Modelo!$A$9:$A$89,0),MATCH(DataBase!N$1,Modelo!$A$9:$D$9,0))</f>
        <v>boolean</v>
      </c>
      <c r="O3439" s="115" t="b">
        <f t="array" ref="O3439">IF(N3439="negativo",INDEX($AD$3:$AG$51,MATCH(1,($B3439=$AD$3:$AD$51)*($J3439=$AE$3:$AE$51),0),3),IF(N3439="positivo",INDEX($AD$55:$AG$109,MATCH(1,($B3439=$AD$55:$AD$109)*($J3439=$AE$55:$AE$109),0),3)))</f>
        <v>0</v>
      </c>
      <c r="P3439" s="115" t="b">
        <f t="array" ref="P3439">IF(N3439="negativo",INDEX($AD$3:$AG$51,MATCH(1,($B3439=$AD$3:$AD$51)*($J3439=$AE$3:$AE$51),0),4),IF(N3439="positivo",INDEX($AD$55:$AG$109,MATCH(1,($B3439=$AD$55:$AD$109)*($J3439=$AE$55:$AE$109),0),4)))</f>
        <v>0</v>
      </c>
      <c r="Q3439" s="115" t="str">
        <f>VLOOKUP(M3439,Modelo!$A$2:$C$7,2,0)</f>
        <v>Gestión de Recursos Naturales y Circularidad</v>
      </c>
      <c r="R3439" s="118">
        <f t="array" ref="R3439">INDEX(Modelo!$F$1:$H$37,MATCH(1,(DataBase!Q3439=Modelo!$G$1:$G$37)*(DataBase!B3439=Modelo!$F$1:$F$37),0),3)</f>
        <v>5.8823529411764705E-2</v>
      </c>
      <c r="S3439" s="115">
        <f t="shared" si="108"/>
        <v>100</v>
      </c>
      <c r="T3439" s="115">
        <f t="shared" si="109"/>
        <v>5.8823529411764701</v>
      </c>
    </row>
    <row r="3440" spans="1:20" x14ac:dyDescent="0.3">
      <c r="A3440" s="115" t="s">
        <v>351</v>
      </c>
      <c r="B3440" s="115" t="s">
        <v>313</v>
      </c>
      <c r="C3440" s="115" t="s">
        <v>103</v>
      </c>
      <c r="D3440" s="115" t="s">
        <v>87</v>
      </c>
      <c r="E3440" s="115" t="s">
        <v>86</v>
      </c>
      <c r="F3440" s="115" t="s">
        <v>86</v>
      </c>
      <c r="G3440" s="115">
        <v>1997</v>
      </c>
      <c r="H3440" s="115" t="s">
        <v>125</v>
      </c>
      <c r="I3440" s="115">
        <v>3.874476933</v>
      </c>
      <c r="J3440" s="115" t="s">
        <v>41</v>
      </c>
      <c r="K3440" s="115">
        <f>INDEX(DatosProcesados!$A$1:$BF$101,MATCH(DataBase!A3440,DatosProcesados!$A$1:$A$101,0),MATCH(DataBase!J3440,DatosProcesados!$A$1:$BF$1,0))</f>
        <v>0</v>
      </c>
      <c r="L3440" s="115" t="str">
        <f>INDEX(Modelo!$A$9:$D$89,MATCH(DataBase!$J3440,Modelo!$A$9:$A$89,0),MATCH(DataBase!L$1,Modelo!$A$9:$D$9,0))</f>
        <v>Impacto ambiental</v>
      </c>
      <c r="M3440" s="115" t="str">
        <f>INDEX(Modelo!$A$9:$D$89,MATCH(DataBase!$J3440,Modelo!$A$9:$A$89,0),MATCH(DataBase!M$1,Modelo!$A$9:$D$9,0))</f>
        <v>Pilar 3</v>
      </c>
      <c r="N3440" s="115" t="str">
        <f>INDEX(Modelo!$A$9:$D$89,MATCH(DataBase!$J3440,Modelo!$A$9:$A$89,0),MATCH(DataBase!N$1,Modelo!$A$9:$D$9,0))</f>
        <v>boolean</v>
      </c>
      <c r="O3440" s="115" t="b">
        <f t="array" ref="O3440">IF(N3440="negativo",INDEX($AD$3:$AG$51,MATCH(1,($B3440=$AD$3:$AD$51)*($J3440=$AE$3:$AE$51),0),3),IF(N3440="positivo",INDEX($AD$55:$AG$109,MATCH(1,($B3440=$AD$55:$AD$109)*($J3440=$AE$55:$AE$109),0),3)))</f>
        <v>0</v>
      </c>
      <c r="P3440" s="115" t="b">
        <f t="array" ref="P3440">IF(N3440="negativo",INDEX($AD$3:$AG$51,MATCH(1,($B3440=$AD$3:$AD$51)*($J3440=$AE$3:$AE$51),0),4),IF(N3440="positivo",INDEX($AD$55:$AG$109,MATCH(1,($B3440=$AD$55:$AD$109)*($J3440=$AE$55:$AE$109),0),4)))</f>
        <v>0</v>
      </c>
      <c r="Q3440" s="115" t="str">
        <f>VLOOKUP(M3440,Modelo!$A$2:$C$7,2,0)</f>
        <v>Gestión de Recursos Naturales y Circularidad</v>
      </c>
      <c r="R3440" s="118">
        <f t="array" ref="R3440">INDEX(Modelo!$F$1:$H$37,MATCH(1,(DataBase!Q3440=Modelo!$G$1:$G$37)*(DataBase!B3440=Modelo!$F$1:$F$37),0),3)</f>
        <v>5.8823529411764705E-2</v>
      </c>
      <c r="S3440" s="115">
        <f t="shared" si="108"/>
        <v>0</v>
      </c>
      <c r="T3440" s="115">
        <f t="shared" si="109"/>
        <v>0</v>
      </c>
    </row>
    <row r="3441" spans="1:20" x14ac:dyDescent="0.3">
      <c r="A3441" s="115" t="s">
        <v>411</v>
      </c>
      <c r="B3441" s="115" t="s">
        <v>407</v>
      </c>
      <c r="C3441" s="115" t="s">
        <v>103</v>
      </c>
      <c r="D3441" s="115" t="s">
        <v>87</v>
      </c>
      <c r="E3441" s="115" t="s">
        <v>86</v>
      </c>
      <c r="F3441" s="115" t="s">
        <v>87</v>
      </c>
      <c r="G3441" s="115">
        <v>1935</v>
      </c>
      <c r="H3441" s="115" t="s">
        <v>244</v>
      </c>
      <c r="I3441" s="115">
        <v>11.495989482000001</v>
      </c>
      <c r="J3441" s="115" t="s">
        <v>41</v>
      </c>
      <c r="K3441" s="115" t="str">
        <f>INDEX(DatosProcesados!$A$1:$BF$101,MATCH(DataBase!A3441,DatosProcesados!$A$1:$A$101,0),MATCH(DataBase!J3441,DatosProcesados!$A$1:$BF$1,0))</f>
        <v>Si</v>
      </c>
      <c r="L3441" s="115" t="str">
        <f>INDEX(Modelo!$A$9:$D$89,MATCH(DataBase!$J3441,Modelo!$A$9:$A$89,0),MATCH(DataBase!L$1,Modelo!$A$9:$D$9,0))</f>
        <v>Impacto ambiental</v>
      </c>
      <c r="M3441" s="115" t="str">
        <f>INDEX(Modelo!$A$9:$D$89,MATCH(DataBase!$J3441,Modelo!$A$9:$A$89,0),MATCH(DataBase!M$1,Modelo!$A$9:$D$9,0))</f>
        <v>Pilar 3</v>
      </c>
      <c r="N3441" s="115" t="str">
        <f>INDEX(Modelo!$A$9:$D$89,MATCH(DataBase!$J3441,Modelo!$A$9:$A$89,0),MATCH(DataBase!N$1,Modelo!$A$9:$D$9,0))</f>
        <v>boolean</v>
      </c>
      <c r="O3441" s="115" t="b">
        <f t="array" ref="O3441">IF(N3441="negativo",INDEX($AD$3:$AG$51,MATCH(1,($B3441=$AD$3:$AD$51)*($J3441=$AE$3:$AE$51),0),3),IF(N3441="positivo",INDEX($AD$55:$AG$109,MATCH(1,($B3441=$AD$55:$AD$109)*($J3441=$AE$55:$AE$109),0),3)))</f>
        <v>0</v>
      </c>
      <c r="P3441" s="115" t="b">
        <f t="array" ref="P3441">IF(N3441="negativo",INDEX($AD$3:$AG$51,MATCH(1,($B3441=$AD$3:$AD$51)*($J3441=$AE$3:$AE$51),0),4),IF(N3441="positivo",INDEX($AD$55:$AG$109,MATCH(1,($B3441=$AD$55:$AD$109)*($J3441=$AE$55:$AE$109),0),4)))</f>
        <v>0</v>
      </c>
      <c r="Q3441" s="115" t="str">
        <f>VLOOKUP(M3441,Modelo!$A$2:$C$7,2,0)</f>
        <v>Gestión de Recursos Naturales y Circularidad</v>
      </c>
      <c r="R3441" s="118">
        <f t="array" ref="R3441">INDEX(Modelo!$F$1:$H$37,MATCH(1,(DataBase!Q3441=Modelo!$G$1:$G$37)*(DataBase!B3441=Modelo!$F$1:$F$37),0),3)</f>
        <v>0.19230769230769232</v>
      </c>
      <c r="S3441" s="115">
        <f t="shared" si="108"/>
        <v>100</v>
      </c>
      <c r="T3441" s="115">
        <f t="shared" si="109"/>
        <v>19.230769230769234</v>
      </c>
    </row>
    <row r="3442" spans="1:20" x14ac:dyDescent="0.3">
      <c r="A3442" s="115" t="s">
        <v>406</v>
      </c>
      <c r="B3442" s="115" t="s">
        <v>407</v>
      </c>
      <c r="C3442" s="115" t="s">
        <v>97</v>
      </c>
      <c r="D3442" s="115" t="s">
        <v>86</v>
      </c>
      <c r="E3442" s="115" t="s">
        <v>87</v>
      </c>
      <c r="F3442" s="115" t="s">
        <v>87</v>
      </c>
      <c r="G3442" s="115">
        <v>1951</v>
      </c>
      <c r="H3442" s="115" t="s">
        <v>125</v>
      </c>
      <c r="I3442" s="115">
        <v>113.923310323</v>
      </c>
      <c r="J3442" s="115" t="s">
        <v>41</v>
      </c>
      <c r="K3442" s="115" t="str">
        <f>INDEX(DatosProcesados!$A$1:$BF$101,MATCH(DataBase!A3442,DatosProcesados!$A$1:$A$101,0),MATCH(DataBase!J3442,DatosProcesados!$A$1:$BF$1,0))</f>
        <v>Si</v>
      </c>
      <c r="L3442" s="115" t="str">
        <f>INDEX(Modelo!$A$9:$D$89,MATCH(DataBase!$J3442,Modelo!$A$9:$A$89,0),MATCH(DataBase!L$1,Modelo!$A$9:$D$9,0))</f>
        <v>Impacto ambiental</v>
      </c>
      <c r="M3442" s="115" t="str">
        <f>INDEX(Modelo!$A$9:$D$89,MATCH(DataBase!$J3442,Modelo!$A$9:$A$89,0),MATCH(DataBase!M$1,Modelo!$A$9:$D$9,0))</f>
        <v>Pilar 3</v>
      </c>
      <c r="N3442" s="115" t="str">
        <f>INDEX(Modelo!$A$9:$D$89,MATCH(DataBase!$J3442,Modelo!$A$9:$A$89,0),MATCH(DataBase!N$1,Modelo!$A$9:$D$9,0))</f>
        <v>boolean</v>
      </c>
      <c r="O3442" s="115" t="b">
        <f t="array" ref="O3442">IF(N3442="negativo",INDEX($AD$3:$AG$51,MATCH(1,($B3442=$AD$3:$AD$51)*($J3442=$AE$3:$AE$51),0),3),IF(N3442="positivo",INDEX($AD$55:$AG$109,MATCH(1,($B3442=$AD$55:$AD$109)*($J3442=$AE$55:$AE$109),0),3)))</f>
        <v>0</v>
      </c>
      <c r="P3442" s="115" t="b">
        <f t="array" ref="P3442">IF(N3442="negativo",INDEX($AD$3:$AG$51,MATCH(1,($B3442=$AD$3:$AD$51)*($J3442=$AE$3:$AE$51),0),4),IF(N3442="positivo",INDEX($AD$55:$AG$109,MATCH(1,($B3442=$AD$55:$AD$109)*($J3442=$AE$55:$AE$109),0),4)))</f>
        <v>0</v>
      </c>
      <c r="Q3442" s="115" t="str">
        <f>VLOOKUP(M3442,Modelo!$A$2:$C$7,2,0)</f>
        <v>Gestión de Recursos Naturales y Circularidad</v>
      </c>
      <c r="R3442" s="118">
        <f t="array" ref="R3442">INDEX(Modelo!$F$1:$H$37,MATCH(1,(DataBase!Q3442=Modelo!$G$1:$G$37)*(DataBase!B3442=Modelo!$F$1:$F$37),0),3)</f>
        <v>0.19230769230769232</v>
      </c>
      <c r="S3442" s="115">
        <f t="shared" si="108"/>
        <v>100</v>
      </c>
      <c r="T3442" s="115">
        <f t="shared" si="109"/>
        <v>19.230769230769234</v>
      </c>
    </row>
    <row r="3443" spans="1:20" x14ac:dyDescent="0.3">
      <c r="A3443" s="115" t="s">
        <v>96</v>
      </c>
      <c r="B3443" s="115" t="s">
        <v>84</v>
      </c>
      <c r="C3443" s="115" t="s">
        <v>97</v>
      </c>
      <c r="D3443" s="115" t="s">
        <v>86</v>
      </c>
      <c r="E3443" s="115" t="s">
        <v>86</v>
      </c>
      <c r="F3443" s="115" t="s">
        <v>87</v>
      </c>
      <c r="G3443" s="115">
        <v>1997</v>
      </c>
      <c r="H3443" s="115" t="s">
        <v>125</v>
      </c>
      <c r="I3443" s="115">
        <v>15.780332546</v>
      </c>
      <c r="J3443" s="115" t="s">
        <v>41</v>
      </c>
      <c r="K3443" s="115" t="str">
        <f>INDEX(DatosProcesados!$A$1:$BF$101,MATCH(DataBase!A3443,DatosProcesados!$A$1:$A$101,0),MATCH(DataBase!J3443,DatosProcesados!$A$1:$BF$1,0))</f>
        <v>Si</v>
      </c>
      <c r="L3443" s="115" t="str">
        <f>INDEX(Modelo!$A$9:$D$89,MATCH(DataBase!$J3443,Modelo!$A$9:$A$89,0),MATCH(DataBase!L$1,Modelo!$A$9:$D$9,0))</f>
        <v>Impacto ambiental</v>
      </c>
      <c r="M3443" s="115" t="str">
        <f>INDEX(Modelo!$A$9:$D$89,MATCH(DataBase!$J3443,Modelo!$A$9:$A$89,0),MATCH(DataBase!M$1,Modelo!$A$9:$D$9,0))</f>
        <v>Pilar 3</v>
      </c>
      <c r="N3443" s="115" t="str">
        <f>INDEX(Modelo!$A$9:$D$89,MATCH(DataBase!$J3443,Modelo!$A$9:$A$89,0),MATCH(DataBase!N$1,Modelo!$A$9:$D$9,0))</f>
        <v>boolean</v>
      </c>
      <c r="O3443" s="115" t="b">
        <f t="array" ref="O3443">IF(N3443="negativo",INDEX($AD$3:$AG$51,MATCH(1,($B3443=$AD$3:$AD$51)*($J3443=$AE$3:$AE$51),0),3),IF(N3443="positivo",INDEX($AD$55:$AG$109,MATCH(1,($B3443=$AD$55:$AD$109)*($J3443=$AE$55:$AE$109),0),3)))</f>
        <v>0</v>
      </c>
      <c r="P3443" s="115" t="b">
        <f t="array" ref="P3443">IF(N3443="negativo",INDEX($AD$3:$AG$51,MATCH(1,($B3443=$AD$3:$AD$51)*($J3443=$AE$3:$AE$51),0),4),IF(N3443="positivo",INDEX($AD$55:$AG$109,MATCH(1,($B3443=$AD$55:$AD$109)*($J3443=$AE$55:$AE$109),0),4)))</f>
        <v>0</v>
      </c>
      <c r="Q3443" s="115" t="str">
        <f>VLOOKUP(M3443,Modelo!$A$2:$C$7,2,0)</f>
        <v>Gestión de Recursos Naturales y Circularidad</v>
      </c>
      <c r="R3443" s="118">
        <f t="array" ref="R3443">INDEX(Modelo!$F$1:$H$37,MATCH(1,(DataBase!Q3443=Modelo!$G$1:$G$37)*(DataBase!B3443=Modelo!$F$1:$F$37),0),3)</f>
        <v>5.8823529411764705E-2</v>
      </c>
      <c r="S3443" s="115">
        <f t="shared" si="108"/>
        <v>100</v>
      </c>
      <c r="T3443" s="115">
        <f t="shared" si="109"/>
        <v>5.8823529411764701</v>
      </c>
    </row>
    <row r="3444" spans="1:20" x14ac:dyDescent="0.3">
      <c r="A3444" s="115" t="s">
        <v>83</v>
      </c>
      <c r="B3444" s="115" t="s">
        <v>84</v>
      </c>
      <c r="C3444" s="115" t="s">
        <v>85</v>
      </c>
      <c r="D3444" s="115" t="s">
        <v>86</v>
      </c>
      <c r="E3444" s="115" t="s">
        <v>86</v>
      </c>
      <c r="F3444" s="115" t="s">
        <v>87</v>
      </c>
      <c r="G3444" s="115">
        <v>1955</v>
      </c>
      <c r="H3444" s="115" t="s">
        <v>125</v>
      </c>
      <c r="I3444" s="115">
        <v>20.574477179999999</v>
      </c>
      <c r="J3444" s="115" t="s">
        <v>41</v>
      </c>
      <c r="K3444" s="115" t="str">
        <f>INDEX(DatosProcesados!$A$1:$BF$101,MATCH(DataBase!A3444,DatosProcesados!$A$1:$A$101,0),MATCH(DataBase!J3444,DatosProcesados!$A$1:$BF$1,0))</f>
        <v>Si</v>
      </c>
      <c r="L3444" s="115" t="str">
        <f>INDEX(Modelo!$A$9:$D$89,MATCH(DataBase!$J3444,Modelo!$A$9:$A$89,0),MATCH(DataBase!L$1,Modelo!$A$9:$D$9,0))</f>
        <v>Impacto ambiental</v>
      </c>
      <c r="M3444" s="115" t="str">
        <f>INDEX(Modelo!$A$9:$D$89,MATCH(DataBase!$J3444,Modelo!$A$9:$A$89,0),MATCH(DataBase!M$1,Modelo!$A$9:$D$9,0))</f>
        <v>Pilar 3</v>
      </c>
      <c r="N3444" s="115" t="str">
        <f>INDEX(Modelo!$A$9:$D$89,MATCH(DataBase!$J3444,Modelo!$A$9:$A$89,0),MATCH(DataBase!N$1,Modelo!$A$9:$D$9,0))</f>
        <v>boolean</v>
      </c>
      <c r="O3444" s="115" t="b">
        <f t="array" ref="O3444">IF(N3444="negativo",INDEX($AD$3:$AG$51,MATCH(1,($B3444=$AD$3:$AD$51)*($J3444=$AE$3:$AE$51),0),3),IF(N3444="positivo",INDEX($AD$55:$AG$109,MATCH(1,($B3444=$AD$55:$AD$109)*($J3444=$AE$55:$AE$109),0),3)))</f>
        <v>0</v>
      </c>
      <c r="P3444" s="115" t="b">
        <f t="array" ref="P3444">IF(N3444="negativo",INDEX($AD$3:$AG$51,MATCH(1,($B3444=$AD$3:$AD$51)*($J3444=$AE$3:$AE$51),0),4),IF(N3444="positivo",INDEX($AD$55:$AG$109,MATCH(1,($B3444=$AD$55:$AD$109)*($J3444=$AE$55:$AE$109),0),4)))</f>
        <v>0</v>
      </c>
      <c r="Q3444" s="115" t="str">
        <f>VLOOKUP(M3444,Modelo!$A$2:$C$7,2,0)</f>
        <v>Gestión de Recursos Naturales y Circularidad</v>
      </c>
      <c r="R3444" s="118">
        <f t="array" ref="R3444">INDEX(Modelo!$F$1:$H$37,MATCH(1,(DataBase!Q3444=Modelo!$G$1:$G$37)*(DataBase!B3444=Modelo!$F$1:$F$37),0),3)</f>
        <v>5.8823529411764705E-2</v>
      </c>
      <c r="S3444" s="115">
        <f t="shared" si="108"/>
        <v>100</v>
      </c>
      <c r="T3444" s="115">
        <f t="shared" si="109"/>
        <v>5.8823529411764701</v>
      </c>
    </row>
    <row r="3445" spans="1:20" x14ac:dyDescent="0.3">
      <c r="A3445" s="115" t="s">
        <v>243</v>
      </c>
      <c r="B3445" s="115" t="s">
        <v>216</v>
      </c>
      <c r="C3445" s="115" t="s">
        <v>103</v>
      </c>
      <c r="D3445" s="115" t="s">
        <v>86</v>
      </c>
      <c r="E3445" s="115" t="s">
        <v>86</v>
      </c>
      <c r="F3445" s="115" t="s">
        <v>87</v>
      </c>
      <c r="G3445" s="115">
        <v>1985</v>
      </c>
      <c r="H3445" s="115" t="s">
        <v>244</v>
      </c>
      <c r="I3445" s="115">
        <v>2.6249202149999999</v>
      </c>
      <c r="J3445" s="115" t="s">
        <v>41</v>
      </c>
      <c r="K3445" s="115" t="str">
        <f>INDEX(DatosProcesados!$A$1:$BF$101,MATCH(DataBase!A3445,DatosProcesados!$A$1:$A$101,0),MATCH(DataBase!J3445,DatosProcesados!$A$1:$BF$1,0))</f>
        <v>No</v>
      </c>
      <c r="L3445" s="115" t="str">
        <f>INDEX(Modelo!$A$9:$D$89,MATCH(DataBase!$J3445,Modelo!$A$9:$A$89,0),MATCH(DataBase!L$1,Modelo!$A$9:$D$9,0))</f>
        <v>Impacto ambiental</v>
      </c>
      <c r="M3445" s="115" t="str">
        <f>INDEX(Modelo!$A$9:$D$89,MATCH(DataBase!$J3445,Modelo!$A$9:$A$89,0),MATCH(DataBase!M$1,Modelo!$A$9:$D$9,0))</f>
        <v>Pilar 3</v>
      </c>
      <c r="N3445" s="115" t="str">
        <f>INDEX(Modelo!$A$9:$D$89,MATCH(DataBase!$J3445,Modelo!$A$9:$A$89,0),MATCH(DataBase!N$1,Modelo!$A$9:$D$9,0))</f>
        <v>boolean</v>
      </c>
      <c r="O3445" s="115" t="b">
        <f t="array" ref="O3445">IF(N3445="negativo",INDEX($AD$3:$AG$51,MATCH(1,($B3445=$AD$3:$AD$51)*($J3445=$AE$3:$AE$51),0),3),IF(N3445="positivo",INDEX($AD$55:$AG$109,MATCH(1,($B3445=$AD$55:$AD$109)*($J3445=$AE$55:$AE$109),0),3)))</f>
        <v>0</v>
      </c>
      <c r="P3445" s="115" t="b">
        <f t="array" ref="P3445">IF(N3445="negativo",INDEX($AD$3:$AG$51,MATCH(1,($B3445=$AD$3:$AD$51)*($J3445=$AE$3:$AE$51),0),4),IF(N3445="positivo",INDEX($AD$55:$AG$109,MATCH(1,($B3445=$AD$55:$AD$109)*($J3445=$AE$55:$AE$109),0),4)))</f>
        <v>0</v>
      </c>
      <c r="Q3445" s="115" t="str">
        <f>VLOOKUP(M3445,Modelo!$A$2:$C$7,2,0)</f>
        <v>Gestión de Recursos Naturales y Circularidad</v>
      </c>
      <c r="R3445" s="118">
        <f t="array" ref="R3445">INDEX(Modelo!$F$1:$H$37,MATCH(1,(DataBase!Q3445=Modelo!$G$1:$G$37)*(DataBase!B3445=Modelo!$F$1:$F$37),0),3)</f>
        <v>0.15789473684210525</v>
      </c>
      <c r="S3445" s="115">
        <f t="shared" si="108"/>
        <v>0</v>
      </c>
      <c r="T3445" s="115">
        <f t="shared" si="109"/>
        <v>0</v>
      </c>
    </row>
    <row r="3446" spans="1:20" x14ac:dyDescent="0.3">
      <c r="A3446" s="115" t="s">
        <v>263</v>
      </c>
      <c r="B3446" s="115" t="s">
        <v>216</v>
      </c>
      <c r="C3446" s="115" t="s">
        <v>97</v>
      </c>
      <c r="D3446" s="115" t="s">
        <v>86</v>
      </c>
      <c r="E3446" s="115" t="s">
        <v>86</v>
      </c>
      <c r="F3446" s="115" t="s">
        <v>86</v>
      </c>
      <c r="G3446" s="115">
        <v>1990</v>
      </c>
      <c r="H3446" s="115" t="s">
        <v>125</v>
      </c>
      <c r="I3446" s="115">
        <v>2.3114637089999999</v>
      </c>
      <c r="J3446" s="115" t="s">
        <v>41</v>
      </c>
      <c r="K3446" s="115" t="str">
        <f>INDEX(DatosProcesados!$A$1:$BF$101,MATCH(DataBase!A3446,DatosProcesados!$A$1:$A$101,0),MATCH(DataBase!J3446,DatosProcesados!$A$1:$BF$1,0))</f>
        <v>Si</v>
      </c>
      <c r="L3446" s="115" t="str">
        <f>INDEX(Modelo!$A$9:$D$89,MATCH(DataBase!$J3446,Modelo!$A$9:$A$89,0),MATCH(DataBase!L$1,Modelo!$A$9:$D$9,0))</f>
        <v>Impacto ambiental</v>
      </c>
      <c r="M3446" s="115" t="str">
        <f>INDEX(Modelo!$A$9:$D$89,MATCH(DataBase!$J3446,Modelo!$A$9:$A$89,0),MATCH(DataBase!M$1,Modelo!$A$9:$D$9,0))</f>
        <v>Pilar 3</v>
      </c>
      <c r="N3446" s="115" t="str">
        <f>INDEX(Modelo!$A$9:$D$89,MATCH(DataBase!$J3446,Modelo!$A$9:$A$89,0),MATCH(DataBase!N$1,Modelo!$A$9:$D$9,0))</f>
        <v>boolean</v>
      </c>
      <c r="O3446" s="115" t="b">
        <f t="array" ref="O3446">IF(N3446="negativo",INDEX($AD$3:$AG$51,MATCH(1,($B3446=$AD$3:$AD$51)*($J3446=$AE$3:$AE$51),0),3),IF(N3446="positivo",INDEX($AD$55:$AG$109,MATCH(1,($B3446=$AD$55:$AD$109)*($J3446=$AE$55:$AE$109),0),3)))</f>
        <v>0</v>
      </c>
      <c r="P3446" s="115" t="b">
        <f t="array" ref="P3446">IF(N3446="negativo",INDEX($AD$3:$AG$51,MATCH(1,($B3446=$AD$3:$AD$51)*($J3446=$AE$3:$AE$51),0),4),IF(N3446="positivo",INDEX($AD$55:$AG$109,MATCH(1,($B3446=$AD$55:$AD$109)*($J3446=$AE$55:$AE$109),0),4)))</f>
        <v>0</v>
      </c>
      <c r="Q3446" s="115" t="str">
        <f>VLOOKUP(M3446,Modelo!$A$2:$C$7,2,0)</f>
        <v>Gestión de Recursos Naturales y Circularidad</v>
      </c>
      <c r="R3446" s="118">
        <f t="array" ref="R3446">INDEX(Modelo!$F$1:$H$37,MATCH(1,(DataBase!Q3446=Modelo!$G$1:$G$37)*(DataBase!B3446=Modelo!$F$1:$F$37),0),3)</f>
        <v>0.15789473684210525</v>
      </c>
      <c r="S3446" s="115">
        <f t="shared" si="108"/>
        <v>100</v>
      </c>
      <c r="T3446" s="115">
        <f t="shared" si="109"/>
        <v>15.789473684210526</v>
      </c>
    </row>
    <row r="3447" spans="1:20" x14ac:dyDescent="0.3">
      <c r="A3447" s="115" t="s">
        <v>321</v>
      </c>
      <c r="B3447" s="115" t="s">
        <v>313</v>
      </c>
      <c r="C3447" s="115" t="s">
        <v>103</v>
      </c>
      <c r="D3447" s="115" t="s">
        <v>86</v>
      </c>
      <c r="E3447" s="115" t="s">
        <v>86</v>
      </c>
      <c r="F3447" s="115" t="s">
        <v>87</v>
      </c>
      <c r="G3447" s="115">
        <v>1949</v>
      </c>
      <c r="H3447" s="115" t="s">
        <v>125</v>
      </c>
      <c r="I3447" s="115">
        <v>16.077688644999999</v>
      </c>
      <c r="J3447" s="115" t="s">
        <v>41</v>
      </c>
      <c r="K3447" s="115" t="str">
        <f>INDEX(DatosProcesados!$A$1:$BF$101,MATCH(DataBase!A3447,DatosProcesados!$A$1:$A$101,0),MATCH(DataBase!J3447,DatosProcesados!$A$1:$BF$1,0))</f>
        <v>Si</v>
      </c>
      <c r="L3447" s="115" t="str">
        <f>INDEX(Modelo!$A$9:$D$89,MATCH(DataBase!$J3447,Modelo!$A$9:$A$89,0),MATCH(DataBase!L$1,Modelo!$A$9:$D$9,0))</f>
        <v>Impacto ambiental</v>
      </c>
      <c r="M3447" s="115" t="str">
        <f>INDEX(Modelo!$A$9:$D$89,MATCH(DataBase!$J3447,Modelo!$A$9:$A$89,0),MATCH(DataBase!M$1,Modelo!$A$9:$D$9,0))</f>
        <v>Pilar 3</v>
      </c>
      <c r="N3447" s="115" t="str">
        <f>INDEX(Modelo!$A$9:$D$89,MATCH(DataBase!$J3447,Modelo!$A$9:$A$89,0),MATCH(DataBase!N$1,Modelo!$A$9:$D$9,0))</f>
        <v>boolean</v>
      </c>
      <c r="O3447" s="115" t="b">
        <f t="array" ref="O3447">IF(N3447="negativo",INDEX($AD$3:$AG$51,MATCH(1,($B3447=$AD$3:$AD$51)*($J3447=$AE$3:$AE$51),0),3),IF(N3447="positivo",INDEX($AD$55:$AG$109,MATCH(1,($B3447=$AD$55:$AD$109)*($J3447=$AE$55:$AE$109),0),3)))</f>
        <v>0</v>
      </c>
      <c r="P3447" s="115" t="b">
        <f t="array" ref="P3447">IF(N3447="negativo",INDEX($AD$3:$AG$51,MATCH(1,($B3447=$AD$3:$AD$51)*($J3447=$AE$3:$AE$51),0),4),IF(N3447="positivo",INDEX($AD$55:$AG$109,MATCH(1,($B3447=$AD$55:$AD$109)*($J3447=$AE$55:$AE$109),0),4)))</f>
        <v>0</v>
      </c>
      <c r="Q3447" s="115" t="str">
        <f>VLOOKUP(M3447,Modelo!$A$2:$C$7,2,0)</f>
        <v>Gestión de Recursos Naturales y Circularidad</v>
      </c>
      <c r="R3447" s="118">
        <f t="array" ref="R3447">INDEX(Modelo!$F$1:$H$37,MATCH(1,(DataBase!Q3447=Modelo!$G$1:$G$37)*(DataBase!B3447=Modelo!$F$1:$F$37),0),3)</f>
        <v>5.8823529411764705E-2</v>
      </c>
      <c r="S3447" s="115">
        <f t="shared" si="108"/>
        <v>100</v>
      </c>
      <c r="T3447" s="115">
        <f t="shared" si="109"/>
        <v>5.8823529411764701</v>
      </c>
    </row>
    <row r="3448" spans="1:20" x14ac:dyDescent="0.3">
      <c r="A3448" s="115" t="s">
        <v>363</v>
      </c>
      <c r="B3448" s="115" t="s">
        <v>313</v>
      </c>
      <c r="C3448" s="115" t="s">
        <v>103</v>
      </c>
      <c r="D3448" s="115" t="s">
        <v>87</v>
      </c>
      <c r="E3448" s="115" t="s">
        <v>87</v>
      </c>
      <c r="F3448" s="115" t="s">
        <v>87</v>
      </c>
      <c r="G3448" s="115">
        <v>1889</v>
      </c>
      <c r="H3448" s="115" t="s">
        <v>177</v>
      </c>
      <c r="I3448" s="115">
        <v>2.3075606390000001</v>
      </c>
      <c r="J3448" s="115" t="s">
        <v>41</v>
      </c>
      <c r="K3448" s="115" t="str">
        <f>INDEX(DatosProcesados!$A$1:$BF$101,MATCH(DataBase!A3448,DatosProcesados!$A$1:$A$101,0),MATCH(DataBase!J3448,DatosProcesados!$A$1:$BF$1,0))</f>
        <v>No</v>
      </c>
      <c r="L3448" s="115" t="str">
        <f>INDEX(Modelo!$A$9:$D$89,MATCH(DataBase!$J3448,Modelo!$A$9:$A$89,0),MATCH(DataBase!L$1,Modelo!$A$9:$D$9,0))</f>
        <v>Impacto ambiental</v>
      </c>
      <c r="M3448" s="115" t="str">
        <f>INDEX(Modelo!$A$9:$D$89,MATCH(DataBase!$J3448,Modelo!$A$9:$A$89,0),MATCH(DataBase!M$1,Modelo!$A$9:$D$9,0))</f>
        <v>Pilar 3</v>
      </c>
      <c r="N3448" s="115" t="str">
        <f>INDEX(Modelo!$A$9:$D$89,MATCH(DataBase!$J3448,Modelo!$A$9:$A$89,0),MATCH(DataBase!N$1,Modelo!$A$9:$D$9,0))</f>
        <v>boolean</v>
      </c>
      <c r="O3448" s="115" t="b">
        <f t="array" ref="O3448">IF(N3448="negativo",INDEX($AD$3:$AG$51,MATCH(1,($B3448=$AD$3:$AD$51)*($J3448=$AE$3:$AE$51),0),3),IF(N3448="positivo",INDEX($AD$55:$AG$109,MATCH(1,($B3448=$AD$55:$AD$109)*($J3448=$AE$55:$AE$109),0),3)))</f>
        <v>0</v>
      </c>
      <c r="P3448" s="115" t="b">
        <f t="array" ref="P3448">IF(N3448="negativo",INDEX($AD$3:$AG$51,MATCH(1,($B3448=$AD$3:$AD$51)*($J3448=$AE$3:$AE$51),0),4),IF(N3448="positivo",INDEX($AD$55:$AG$109,MATCH(1,($B3448=$AD$55:$AD$109)*($J3448=$AE$55:$AE$109),0),4)))</f>
        <v>0</v>
      </c>
      <c r="Q3448" s="115" t="str">
        <f>VLOOKUP(M3448,Modelo!$A$2:$C$7,2,0)</f>
        <v>Gestión de Recursos Naturales y Circularidad</v>
      </c>
      <c r="R3448" s="118">
        <f t="array" ref="R3448">INDEX(Modelo!$F$1:$H$37,MATCH(1,(DataBase!Q3448=Modelo!$G$1:$G$37)*(DataBase!B3448=Modelo!$F$1:$F$37),0),3)</f>
        <v>5.8823529411764705E-2</v>
      </c>
      <c r="S3448" s="115">
        <f t="shared" si="108"/>
        <v>0</v>
      </c>
      <c r="T3448" s="115">
        <f t="shared" si="109"/>
        <v>0</v>
      </c>
    </row>
    <row r="3449" spans="1:20" x14ac:dyDescent="0.3">
      <c r="A3449" s="115" t="s">
        <v>423</v>
      </c>
      <c r="B3449" s="115" t="s">
        <v>407</v>
      </c>
      <c r="C3449" s="115" t="s">
        <v>103</v>
      </c>
      <c r="D3449" s="115" t="s">
        <v>86</v>
      </c>
      <c r="E3449" s="115" t="s">
        <v>87</v>
      </c>
      <c r="F3449" s="115" t="s">
        <v>87</v>
      </c>
      <c r="G3449" s="115">
        <v>1985</v>
      </c>
      <c r="H3449" s="115" t="s">
        <v>422</v>
      </c>
      <c r="I3449" s="115">
        <v>4.2502446559999996</v>
      </c>
      <c r="J3449" s="115" t="s">
        <v>41</v>
      </c>
      <c r="K3449" s="115" t="str">
        <f>INDEX(DatosProcesados!$A$1:$BF$101,MATCH(DataBase!A3449,DatosProcesados!$A$1:$A$101,0),MATCH(DataBase!J3449,DatosProcesados!$A$1:$BF$1,0))</f>
        <v>Si</v>
      </c>
      <c r="L3449" s="115" t="str">
        <f>INDEX(Modelo!$A$9:$D$89,MATCH(DataBase!$J3449,Modelo!$A$9:$A$89,0),MATCH(DataBase!L$1,Modelo!$A$9:$D$9,0))</f>
        <v>Impacto ambiental</v>
      </c>
      <c r="M3449" s="115" t="str">
        <f>INDEX(Modelo!$A$9:$D$89,MATCH(DataBase!$J3449,Modelo!$A$9:$A$89,0),MATCH(DataBase!M$1,Modelo!$A$9:$D$9,0))</f>
        <v>Pilar 3</v>
      </c>
      <c r="N3449" s="115" t="str">
        <f>INDEX(Modelo!$A$9:$D$89,MATCH(DataBase!$J3449,Modelo!$A$9:$A$89,0),MATCH(DataBase!N$1,Modelo!$A$9:$D$9,0))</f>
        <v>boolean</v>
      </c>
      <c r="O3449" s="115" t="b">
        <f t="array" ref="O3449">IF(N3449="negativo",INDEX($AD$3:$AG$51,MATCH(1,($B3449=$AD$3:$AD$51)*($J3449=$AE$3:$AE$51),0),3),IF(N3449="positivo",INDEX($AD$55:$AG$109,MATCH(1,($B3449=$AD$55:$AD$109)*($J3449=$AE$55:$AE$109),0),3)))</f>
        <v>0</v>
      </c>
      <c r="P3449" s="115" t="b">
        <f t="array" ref="P3449">IF(N3449="negativo",INDEX($AD$3:$AG$51,MATCH(1,($B3449=$AD$3:$AD$51)*($J3449=$AE$3:$AE$51),0),4),IF(N3449="positivo",INDEX($AD$55:$AG$109,MATCH(1,($B3449=$AD$55:$AD$109)*($J3449=$AE$55:$AE$109),0),4)))</f>
        <v>0</v>
      </c>
      <c r="Q3449" s="115" t="str">
        <f>VLOOKUP(M3449,Modelo!$A$2:$C$7,2,0)</f>
        <v>Gestión de Recursos Naturales y Circularidad</v>
      </c>
      <c r="R3449" s="118">
        <f t="array" ref="R3449">INDEX(Modelo!$F$1:$H$37,MATCH(1,(DataBase!Q3449=Modelo!$G$1:$G$37)*(DataBase!B3449=Modelo!$F$1:$F$37),0),3)</f>
        <v>0.19230769230769232</v>
      </c>
      <c r="S3449" s="115">
        <f t="shared" si="108"/>
        <v>100</v>
      </c>
      <c r="T3449" s="115">
        <f t="shared" si="109"/>
        <v>19.230769230769234</v>
      </c>
    </row>
    <row r="3450" spans="1:20" x14ac:dyDescent="0.3">
      <c r="A3450" s="115" t="s">
        <v>172</v>
      </c>
      <c r="B3450" s="115" t="s">
        <v>84</v>
      </c>
      <c r="C3450" s="115" t="s">
        <v>103</v>
      </c>
      <c r="D3450" s="115" t="s">
        <v>86</v>
      </c>
      <c r="E3450" s="115" t="s">
        <v>87</v>
      </c>
      <c r="F3450" s="115" t="s">
        <v>86</v>
      </c>
      <c r="G3450" s="115">
        <v>1966</v>
      </c>
      <c r="H3450" s="115" t="s">
        <v>125</v>
      </c>
      <c r="I3450" s="115">
        <v>2.6355685659999999</v>
      </c>
      <c r="J3450" s="115" t="s">
        <v>41</v>
      </c>
      <c r="K3450" s="115" t="str">
        <f>INDEX(DatosProcesados!$A$1:$BF$101,MATCH(DataBase!A3450,DatosProcesados!$A$1:$A$101,0),MATCH(DataBase!J3450,DatosProcesados!$A$1:$BF$1,0))</f>
        <v>No</v>
      </c>
      <c r="L3450" s="115" t="str">
        <f>INDEX(Modelo!$A$9:$D$89,MATCH(DataBase!$J3450,Modelo!$A$9:$A$89,0),MATCH(DataBase!L$1,Modelo!$A$9:$D$9,0))</f>
        <v>Impacto ambiental</v>
      </c>
      <c r="M3450" s="115" t="str">
        <f>INDEX(Modelo!$A$9:$D$89,MATCH(DataBase!$J3450,Modelo!$A$9:$A$89,0),MATCH(DataBase!M$1,Modelo!$A$9:$D$9,0))</f>
        <v>Pilar 3</v>
      </c>
      <c r="N3450" s="115" t="str">
        <f>INDEX(Modelo!$A$9:$D$89,MATCH(DataBase!$J3450,Modelo!$A$9:$A$89,0),MATCH(DataBase!N$1,Modelo!$A$9:$D$9,0))</f>
        <v>boolean</v>
      </c>
      <c r="O3450" s="115" t="b">
        <f t="array" ref="O3450">IF(N3450="negativo",INDEX($AD$3:$AG$51,MATCH(1,($B3450=$AD$3:$AD$51)*($J3450=$AE$3:$AE$51),0),3),IF(N3450="positivo",INDEX($AD$55:$AG$109,MATCH(1,($B3450=$AD$55:$AD$109)*($J3450=$AE$55:$AE$109),0),3)))</f>
        <v>0</v>
      </c>
      <c r="P3450" s="115" t="b">
        <f t="array" ref="P3450">IF(N3450="negativo",INDEX($AD$3:$AG$51,MATCH(1,($B3450=$AD$3:$AD$51)*($J3450=$AE$3:$AE$51),0),4),IF(N3450="positivo",INDEX($AD$55:$AG$109,MATCH(1,($B3450=$AD$55:$AD$109)*($J3450=$AE$55:$AE$109),0),4)))</f>
        <v>0</v>
      </c>
      <c r="Q3450" s="115" t="str">
        <f>VLOOKUP(M3450,Modelo!$A$2:$C$7,2,0)</f>
        <v>Gestión de Recursos Naturales y Circularidad</v>
      </c>
      <c r="R3450" s="118">
        <f t="array" ref="R3450">INDEX(Modelo!$F$1:$H$37,MATCH(1,(DataBase!Q3450=Modelo!$G$1:$G$37)*(DataBase!B3450=Modelo!$F$1:$F$37),0),3)</f>
        <v>5.8823529411764705E-2</v>
      </c>
      <c r="S3450" s="115">
        <f t="shared" si="108"/>
        <v>0</v>
      </c>
      <c r="T3450" s="115">
        <f t="shared" si="109"/>
        <v>0</v>
      </c>
    </row>
    <row r="3451" spans="1:20" x14ac:dyDescent="0.3">
      <c r="A3451" s="115" t="s">
        <v>158</v>
      </c>
      <c r="B3451" s="115" t="s">
        <v>84</v>
      </c>
      <c r="C3451" s="115" t="s">
        <v>97</v>
      </c>
      <c r="D3451" s="115" t="s">
        <v>86</v>
      </c>
      <c r="E3451" s="115" t="s">
        <v>87</v>
      </c>
      <c r="F3451" s="115" t="s">
        <v>87</v>
      </c>
      <c r="G3451" s="115">
        <v>1896</v>
      </c>
      <c r="H3451" s="115" t="s">
        <v>125</v>
      </c>
      <c r="I3451" s="115">
        <v>3.7166394839999999</v>
      </c>
      <c r="J3451" s="115" t="s">
        <v>41</v>
      </c>
      <c r="K3451" s="115" t="str">
        <f>INDEX(DatosProcesados!$A$1:$BF$101,MATCH(DataBase!A3451,DatosProcesados!$A$1:$A$101,0),MATCH(DataBase!J3451,DatosProcesados!$A$1:$BF$1,0))</f>
        <v>Si</v>
      </c>
      <c r="L3451" s="115" t="str">
        <f>INDEX(Modelo!$A$9:$D$89,MATCH(DataBase!$J3451,Modelo!$A$9:$A$89,0),MATCH(DataBase!L$1,Modelo!$A$9:$D$9,0))</f>
        <v>Impacto ambiental</v>
      </c>
      <c r="M3451" s="115" t="str">
        <f>INDEX(Modelo!$A$9:$D$89,MATCH(DataBase!$J3451,Modelo!$A$9:$A$89,0),MATCH(DataBase!M$1,Modelo!$A$9:$D$9,0))</f>
        <v>Pilar 3</v>
      </c>
      <c r="N3451" s="115" t="str">
        <f>INDEX(Modelo!$A$9:$D$89,MATCH(DataBase!$J3451,Modelo!$A$9:$A$89,0),MATCH(DataBase!N$1,Modelo!$A$9:$D$9,0))</f>
        <v>boolean</v>
      </c>
      <c r="O3451" s="115" t="b">
        <f t="array" ref="O3451">IF(N3451="negativo",INDEX($AD$3:$AG$51,MATCH(1,($B3451=$AD$3:$AD$51)*($J3451=$AE$3:$AE$51),0),3),IF(N3451="positivo",INDEX($AD$55:$AG$109,MATCH(1,($B3451=$AD$55:$AD$109)*($J3451=$AE$55:$AE$109),0),3)))</f>
        <v>0</v>
      </c>
      <c r="P3451" s="115" t="b">
        <f t="array" ref="P3451">IF(N3451="negativo",INDEX($AD$3:$AG$51,MATCH(1,($B3451=$AD$3:$AD$51)*($J3451=$AE$3:$AE$51),0),4),IF(N3451="positivo",INDEX($AD$55:$AG$109,MATCH(1,($B3451=$AD$55:$AD$109)*($J3451=$AE$55:$AE$109),0),4)))</f>
        <v>0</v>
      </c>
      <c r="Q3451" s="115" t="str">
        <f>VLOOKUP(M3451,Modelo!$A$2:$C$7,2,0)</f>
        <v>Gestión de Recursos Naturales y Circularidad</v>
      </c>
      <c r="R3451" s="118">
        <f t="array" ref="R3451">INDEX(Modelo!$F$1:$H$37,MATCH(1,(DataBase!Q3451=Modelo!$G$1:$G$37)*(DataBase!B3451=Modelo!$F$1:$F$37),0),3)</f>
        <v>5.8823529411764705E-2</v>
      </c>
      <c r="S3451" s="115">
        <f t="shared" si="108"/>
        <v>100</v>
      </c>
      <c r="T3451" s="115">
        <f t="shared" si="109"/>
        <v>5.8823529411764701</v>
      </c>
    </row>
    <row r="3452" spans="1:20" x14ac:dyDescent="0.3">
      <c r="A3452" s="115" t="s">
        <v>310</v>
      </c>
      <c r="B3452" s="115" t="s">
        <v>216</v>
      </c>
      <c r="C3452" s="115" t="s">
        <v>85</v>
      </c>
      <c r="D3452" s="115" t="s">
        <v>86</v>
      </c>
      <c r="E3452" s="115" t="s">
        <v>87</v>
      </c>
      <c r="F3452" s="115" t="s">
        <v>87</v>
      </c>
      <c r="G3452" s="115">
        <v>1908</v>
      </c>
      <c r="H3452" s="115" t="s">
        <v>244</v>
      </c>
      <c r="I3452" s="115">
        <v>1.2123628230000001</v>
      </c>
      <c r="J3452" s="115" t="s">
        <v>41</v>
      </c>
      <c r="K3452" s="115" t="str">
        <f>INDEX(DatosProcesados!$A$1:$BF$101,MATCH(DataBase!A3452,DatosProcesados!$A$1:$A$101,0),MATCH(DataBase!J3452,DatosProcesados!$A$1:$BF$1,0))</f>
        <v>Si</v>
      </c>
      <c r="L3452" s="115" t="str">
        <f>INDEX(Modelo!$A$9:$D$89,MATCH(DataBase!$J3452,Modelo!$A$9:$A$89,0),MATCH(DataBase!L$1,Modelo!$A$9:$D$9,0))</f>
        <v>Impacto ambiental</v>
      </c>
      <c r="M3452" s="115" t="str">
        <f>INDEX(Modelo!$A$9:$D$89,MATCH(DataBase!$J3452,Modelo!$A$9:$A$89,0),MATCH(DataBase!M$1,Modelo!$A$9:$D$9,0))</f>
        <v>Pilar 3</v>
      </c>
      <c r="N3452" s="115" t="str">
        <f>INDEX(Modelo!$A$9:$D$89,MATCH(DataBase!$J3452,Modelo!$A$9:$A$89,0),MATCH(DataBase!N$1,Modelo!$A$9:$D$9,0))</f>
        <v>boolean</v>
      </c>
      <c r="O3452" s="115" t="b">
        <f t="array" ref="O3452">IF(N3452="negativo",INDEX($AD$3:$AG$51,MATCH(1,($B3452=$AD$3:$AD$51)*($J3452=$AE$3:$AE$51),0),3),IF(N3452="positivo",INDEX($AD$55:$AG$109,MATCH(1,($B3452=$AD$55:$AD$109)*($J3452=$AE$55:$AE$109),0),3)))</f>
        <v>0</v>
      </c>
      <c r="P3452" s="115" t="b">
        <f t="array" ref="P3452">IF(N3452="negativo",INDEX($AD$3:$AG$51,MATCH(1,($B3452=$AD$3:$AD$51)*($J3452=$AE$3:$AE$51),0),4),IF(N3452="positivo",INDEX($AD$55:$AG$109,MATCH(1,($B3452=$AD$55:$AD$109)*($J3452=$AE$55:$AE$109),0),4)))</f>
        <v>0</v>
      </c>
      <c r="Q3452" s="115" t="str">
        <f>VLOOKUP(M3452,Modelo!$A$2:$C$7,2,0)</f>
        <v>Gestión de Recursos Naturales y Circularidad</v>
      </c>
      <c r="R3452" s="118">
        <f t="array" ref="R3452">INDEX(Modelo!$F$1:$H$37,MATCH(1,(DataBase!Q3452=Modelo!$G$1:$G$37)*(DataBase!B3452=Modelo!$F$1:$F$37),0),3)</f>
        <v>0.15789473684210525</v>
      </c>
      <c r="S3452" s="115">
        <f t="shared" si="108"/>
        <v>100</v>
      </c>
      <c r="T3452" s="115">
        <f t="shared" si="109"/>
        <v>15.789473684210526</v>
      </c>
    </row>
    <row r="3453" spans="1:20" x14ac:dyDescent="0.3">
      <c r="A3453" s="115" t="s">
        <v>441</v>
      </c>
      <c r="B3453" s="115" t="s">
        <v>407</v>
      </c>
      <c r="C3453" s="115" t="s">
        <v>103</v>
      </c>
      <c r="D3453" s="115" t="s">
        <v>86</v>
      </c>
      <c r="E3453" s="115" t="s">
        <v>87</v>
      </c>
      <c r="F3453" s="115" t="s">
        <v>87</v>
      </c>
      <c r="G3453" s="115">
        <v>2002</v>
      </c>
      <c r="H3453" s="115" t="s">
        <v>177</v>
      </c>
      <c r="I3453" s="115">
        <v>2.4203671080000002</v>
      </c>
      <c r="J3453" s="115" t="s">
        <v>41</v>
      </c>
      <c r="K3453" s="115" t="str">
        <f>INDEX(DatosProcesados!$A$1:$BF$101,MATCH(DataBase!A3453,DatosProcesados!$A$1:$A$101,0),MATCH(DataBase!J3453,DatosProcesados!$A$1:$BF$1,0))</f>
        <v>Si</v>
      </c>
      <c r="L3453" s="115" t="str">
        <f>INDEX(Modelo!$A$9:$D$89,MATCH(DataBase!$J3453,Modelo!$A$9:$A$89,0),MATCH(DataBase!L$1,Modelo!$A$9:$D$9,0))</f>
        <v>Impacto ambiental</v>
      </c>
      <c r="M3453" s="115" t="str">
        <f>INDEX(Modelo!$A$9:$D$89,MATCH(DataBase!$J3453,Modelo!$A$9:$A$89,0),MATCH(DataBase!M$1,Modelo!$A$9:$D$9,0))</f>
        <v>Pilar 3</v>
      </c>
      <c r="N3453" s="115" t="str">
        <f>INDEX(Modelo!$A$9:$D$89,MATCH(DataBase!$J3453,Modelo!$A$9:$A$89,0),MATCH(DataBase!N$1,Modelo!$A$9:$D$9,0))</f>
        <v>boolean</v>
      </c>
      <c r="O3453" s="115" t="b">
        <f t="array" ref="O3453">IF(N3453="negativo",INDEX($AD$3:$AG$51,MATCH(1,($B3453=$AD$3:$AD$51)*($J3453=$AE$3:$AE$51),0),3),IF(N3453="positivo",INDEX($AD$55:$AG$109,MATCH(1,($B3453=$AD$55:$AD$109)*($J3453=$AE$55:$AE$109),0),3)))</f>
        <v>0</v>
      </c>
      <c r="P3453" s="115" t="b">
        <f t="array" ref="P3453">IF(N3453="negativo",INDEX($AD$3:$AG$51,MATCH(1,($B3453=$AD$3:$AD$51)*($J3453=$AE$3:$AE$51),0),4),IF(N3453="positivo",INDEX($AD$55:$AG$109,MATCH(1,($B3453=$AD$55:$AD$109)*($J3453=$AE$55:$AE$109),0),4)))</f>
        <v>0</v>
      </c>
      <c r="Q3453" s="115" t="str">
        <f>VLOOKUP(M3453,Modelo!$A$2:$C$7,2,0)</f>
        <v>Gestión de Recursos Naturales y Circularidad</v>
      </c>
      <c r="R3453" s="118">
        <f t="array" ref="R3453">INDEX(Modelo!$F$1:$H$37,MATCH(1,(DataBase!Q3453=Modelo!$G$1:$G$37)*(DataBase!B3453=Modelo!$F$1:$F$37),0),3)</f>
        <v>0.19230769230769232</v>
      </c>
      <c r="S3453" s="115">
        <f t="shared" si="108"/>
        <v>100</v>
      </c>
      <c r="T3453" s="115">
        <f t="shared" si="109"/>
        <v>19.230769230769234</v>
      </c>
    </row>
    <row r="3454" spans="1:20" x14ac:dyDescent="0.3">
      <c r="A3454" s="115" t="s">
        <v>454</v>
      </c>
      <c r="B3454" s="115" t="s">
        <v>407</v>
      </c>
      <c r="C3454" s="115" t="s">
        <v>103</v>
      </c>
      <c r="D3454" s="115" t="s">
        <v>86</v>
      </c>
      <c r="E3454" s="115" t="s">
        <v>87</v>
      </c>
      <c r="F3454" s="115" t="s">
        <v>87</v>
      </c>
      <c r="G3454" s="115">
        <v>2003</v>
      </c>
      <c r="H3454" s="115" t="s">
        <v>422</v>
      </c>
      <c r="I3454" s="115">
        <v>1.3219259999999999</v>
      </c>
      <c r="J3454" s="115" t="s">
        <v>41</v>
      </c>
      <c r="K3454" s="115" t="str">
        <f>INDEX(DatosProcesados!$A$1:$BF$101,MATCH(DataBase!A3454,DatosProcesados!$A$1:$A$101,0),MATCH(DataBase!J3454,DatosProcesados!$A$1:$BF$1,0))</f>
        <v>Si</v>
      </c>
      <c r="L3454" s="115" t="str">
        <f>INDEX(Modelo!$A$9:$D$89,MATCH(DataBase!$J3454,Modelo!$A$9:$A$89,0),MATCH(DataBase!L$1,Modelo!$A$9:$D$9,0))</f>
        <v>Impacto ambiental</v>
      </c>
      <c r="M3454" s="115" t="str">
        <f>INDEX(Modelo!$A$9:$D$89,MATCH(DataBase!$J3454,Modelo!$A$9:$A$89,0),MATCH(DataBase!M$1,Modelo!$A$9:$D$9,0))</f>
        <v>Pilar 3</v>
      </c>
      <c r="N3454" s="115" t="str">
        <f>INDEX(Modelo!$A$9:$D$89,MATCH(DataBase!$J3454,Modelo!$A$9:$A$89,0),MATCH(DataBase!N$1,Modelo!$A$9:$D$9,0))</f>
        <v>boolean</v>
      </c>
      <c r="O3454" s="115" t="b">
        <f t="array" ref="O3454">IF(N3454="negativo",INDEX($AD$3:$AG$51,MATCH(1,($B3454=$AD$3:$AD$51)*($J3454=$AE$3:$AE$51),0),3),IF(N3454="positivo",INDEX($AD$55:$AG$109,MATCH(1,($B3454=$AD$55:$AD$109)*($J3454=$AE$55:$AE$109),0),3)))</f>
        <v>0</v>
      </c>
      <c r="P3454" s="115" t="b">
        <f t="array" ref="P3454">IF(N3454="negativo",INDEX($AD$3:$AG$51,MATCH(1,($B3454=$AD$3:$AD$51)*($J3454=$AE$3:$AE$51),0),4),IF(N3454="positivo",INDEX($AD$55:$AG$109,MATCH(1,($B3454=$AD$55:$AD$109)*($J3454=$AE$55:$AE$109),0),4)))</f>
        <v>0</v>
      </c>
      <c r="Q3454" s="115" t="str">
        <f>VLOOKUP(M3454,Modelo!$A$2:$C$7,2,0)</f>
        <v>Gestión de Recursos Naturales y Circularidad</v>
      </c>
      <c r="R3454" s="118">
        <f t="array" ref="R3454">INDEX(Modelo!$F$1:$H$37,MATCH(1,(DataBase!Q3454=Modelo!$G$1:$G$37)*(DataBase!B3454=Modelo!$F$1:$F$37),0),3)</f>
        <v>0.19230769230769232</v>
      </c>
      <c r="S3454" s="115">
        <f t="shared" si="108"/>
        <v>100</v>
      </c>
      <c r="T3454" s="115">
        <f t="shared" si="109"/>
        <v>19.230769230769234</v>
      </c>
    </row>
    <row r="3455" spans="1:20" x14ac:dyDescent="0.3">
      <c r="A3455" s="115" t="s">
        <v>477</v>
      </c>
      <c r="B3455" s="115" t="s">
        <v>467</v>
      </c>
      <c r="C3455" s="115" t="s">
        <v>103</v>
      </c>
      <c r="D3455" s="115" t="s">
        <v>86</v>
      </c>
      <c r="E3455" s="115" t="s">
        <v>86</v>
      </c>
      <c r="F3455" s="115" t="s">
        <v>86</v>
      </c>
      <c r="G3455" s="115">
        <v>1985</v>
      </c>
      <c r="H3455" s="115" t="s">
        <v>125</v>
      </c>
      <c r="I3455" s="115">
        <v>0.441609957</v>
      </c>
      <c r="J3455" s="115" t="s">
        <v>41</v>
      </c>
      <c r="K3455" s="115" t="str">
        <f>INDEX(DatosProcesados!$A$1:$BF$101,MATCH(DataBase!A3455,DatosProcesados!$A$1:$A$101,0),MATCH(DataBase!J3455,DatosProcesados!$A$1:$BF$1,0))</f>
        <v>No</v>
      </c>
      <c r="L3455" s="115" t="str">
        <f>INDEX(Modelo!$A$9:$D$89,MATCH(DataBase!$J3455,Modelo!$A$9:$A$89,0),MATCH(DataBase!L$1,Modelo!$A$9:$D$9,0))</f>
        <v>Impacto ambiental</v>
      </c>
      <c r="M3455" s="115" t="str">
        <f>INDEX(Modelo!$A$9:$D$89,MATCH(DataBase!$J3455,Modelo!$A$9:$A$89,0),MATCH(DataBase!M$1,Modelo!$A$9:$D$9,0))</f>
        <v>Pilar 3</v>
      </c>
      <c r="N3455" s="115" t="str">
        <f>INDEX(Modelo!$A$9:$D$89,MATCH(DataBase!$J3455,Modelo!$A$9:$A$89,0),MATCH(DataBase!N$1,Modelo!$A$9:$D$9,0))</f>
        <v>boolean</v>
      </c>
      <c r="O3455" s="115" t="b">
        <f t="array" ref="O3455">IF(N3455="negativo",INDEX($AD$3:$AG$51,MATCH(1,($B3455=$AD$3:$AD$51)*($J3455=$AE$3:$AE$51),0),3),IF(N3455="positivo",INDEX($AD$55:$AG$109,MATCH(1,($B3455=$AD$55:$AD$109)*($J3455=$AE$55:$AE$109),0),3)))</f>
        <v>0</v>
      </c>
      <c r="P3455" s="115" t="b">
        <f t="array" ref="P3455">IF(N3455="negativo",INDEX($AD$3:$AG$51,MATCH(1,($B3455=$AD$3:$AD$51)*($J3455=$AE$3:$AE$51),0),4),IF(N3455="positivo",INDEX($AD$55:$AG$109,MATCH(1,($B3455=$AD$55:$AD$109)*($J3455=$AE$55:$AE$109),0),4)))</f>
        <v>0</v>
      </c>
      <c r="Q3455" s="115" t="str">
        <f>VLOOKUP(M3455,Modelo!$A$2:$C$7,2,0)</f>
        <v>Gestión de Recursos Naturales y Circularidad</v>
      </c>
      <c r="R3455" s="118">
        <f t="array" ref="R3455">INDEX(Modelo!$F$1:$H$37,MATCH(1,(DataBase!Q3455=Modelo!$G$1:$G$37)*(DataBase!B3455=Modelo!$F$1:$F$37),0),3)</f>
        <v>0.23809523809523808</v>
      </c>
      <c r="S3455" s="115">
        <f t="shared" si="108"/>
        <v>0</v>
      </c>
      <c r="T3455" s="115">
        <f t="shared" si="109"/>
        <v>0</v>
      </c>
    </row>
    <row r="3456" spans="1:20" x14ac:dyDescent="0.3">
      <c r="A3456" s="115" t="s">
        <v>256</v>
      </c>
      <c r="B3456" s="115" t="s">
        <v>216</v>
      </c>
      <c r="C3456" s="115" t="s">
        <v>103</v>
      </c>
      <c r="D3456" s="115" t="s">
        <v>87</v>
      </c>
      <c r="E3456" s="115" t="s">
        <v>86</v>
      </c>
      <c r="F3456" s="115" t="s">
        <v>86</v>
      </c>
      <c r="G3456" s="115">
        <v>1964</v>
      </c>
      <c r="H3456" s="115" t="s">
        <v>125</v>
      </c>
      <c r="I3456" s="115">
        <v>2.4859553989999998</v>
      </c>
      <c r="J3456" s="115" t="s">
        <v>41</v>
      </c>
      <c r="K3456" s="115">
        <f>INDEX(DatosProcesados!$A$1:$BF$101,MATCH(DataBase!A3456,DatosProcesados!$A$1:$A$101,0),MATCH(DataBase!J3456,DatosProcesados!$A$1:$BF$1,0))</f>
        <v>0</v>
      </c>
      <c r="L3456" s="115" t="str">
        <f>INDEX(Modelo!$A$9:$D$89,MATCH(DataBase!$J3456,Modelo!$A$9:$A$89,0),MATCH(DataBase!L$1,Modelo!$A$9:$D$9,0))</f>
        <v>Impacto ambiental</v>
      </c>
      <c r="M3456" s="115" t="str">
        <f>INDEX(Modelo!$A$9:$D$89,MATCH(DataBase!$J3456,Modelo!$A$9:$A$89,0),MATCH(DataBase!M$1,Modelo!$A$9:$D$9,0))</f>
        <v>Pilar 3</v>
      </c>
      <c r="N3456" s="115" t="str">
        <f>INDEX(Modelo!$A$9:$D$89,MATCH(DataBase!$J3456,Modelo!$A$9:$A$89,0),MATCH(DataBase!N$1,Modelo!$A$9:$D$9,0))</f>
        <v>boolean</v>
      </c>
      <c r="O3456" s="115" t="b">
        <f t="array" ref="O3456">IF(N3456="negativo",INDEX($AD$3:$AG$51,MATCH(1,($B3456=$AD$3:$AD$51)*($J3456=$AE$3:$AE$51),0),3),IF(N3456="positivo",INDEX($AD$55:$AG$109,MATCH(1,($B3456=$AD$55:$AD$109)*($J3456=$AE$55:$AE$109),0),3)))</f>
        <v>0</v>
      </c>
      <c r="P3456" s="115" t="b">
        <f t="array" ref="P3456">IF(N3456="negativo",INDEX($AD$3:$AG$51,MATCH(1,($B3456=$AD$3:$AD$51)*($J3456=$AE$3:$AE$51),0),4),IF(N3456="positivo",INDEX($AD$55:$AG$109,MATCH(1,($B3456=$AD$55:$AD$109)*($J3456=$AE$55:$AE$109),0),4)))</f>
        <v>0</v>
      </c>
      <c r="Q3456" s="115" t="str">
        <f>VLOOKUP(M3456,Modelo!$A$2:$C$7,2,0)</f>
        <v>Gestión de Recursos Naturales y Circularidad</v>
      </c>
      <c r="R3456" s="118">
        <f t="array" ref="R3456">INDEX(Modelo!$F$1:$H$37,MATCH(1,(DataBase!Q3456=Modelo!$G$1:$G$37)*(DataBase!B3456=Modelo!$F$1:$F$37),0),3)</f>
        <v>0.15789473684210525</v>
      </c>
      <c r="S3456" s="115">
        <f t="shared" si="108"/>
        <v>0</v>
      </c>
      <c r="T3456" s="115">
        <f t="shared" si="109"/>
        <v>0</v>
      </c>
    </row>
    <row r="3457" spans="1:20" x14ac:dyDescent="0.3">
      <c r="A3457" s="115" t="s">
        <v>305</v>
      </c>
      <c r="B3457" s="115" t="s">
        <v>216</v>
      </c>
      <c r="C3457" s="115" t="s">
        <v>103</v>
      </c>
      <c r="D3457" s="115" t="s">
        <v>87</v>
      </c>
      <c r="E3457" s="115" t="s">
        <v>86</v>
      </c>
      <c r="F3457" s="115" t="s">
        <v>86</v>
      </c>
      <c r="G3457" s="115">
        <v>1940</v>
      </c>
      <c r="H3457" s="115" t="s">
        <v>125</v>
      </c>
      <c r="I3457" s="115">
        <v>1.340540112</v>
      </c>
      <c r="J3457" s="115" t="s">
        <v>41</v>
      </c>
      <c r="K3457" s="115" t="str">
        <f>INDEX(DatosProcesados!$A$1:$BF$101,MATCH(DataBase!A3457,DatosProcesados!$A$1:$A$101,0),MATCH(DataBase!J3457,DatosProcesados!$A$1:$BF$1,0))</f>
        <v>No</v>
      </c>
      <c r="L3457" s="115" t="str">
        <f>INDEX(Modelo!$A$9:$D$89,MATCH(DataBase!$J3457,Modelo!$A$9:$A$89,0),MATCH(DataBase!L$1,Modelo!$A$9:$D$9,0))</f>
        <v>Impacto ambiental</v>
      </c>
      <c r="M3457" s="115" t="str">
        <f>INDEX(Modelo!$A$9:$D$89,MATCH(DataBase!$J3457,Modelo!$A$9:$A$89,0),MATCH(DataBase!M$1,Modelo!$A$9:$D$9,0))</f>
        <v>Pilar 3</v>
      </c>
      <c r="N3457" s="115" t="str">
        <f>INDEX(Modelo!$A$9:$D$89,MATCH(DataBase!$J3457,Modelo!$A$9:$A$89,0),MATCH(DataBase!N$1,Modelo!$A$9:$D$9,0))</f>
        <v>boolean</v>
      </c>
      <c r="O3457" s="115" t="b">
        <f t="array" ref="O3457">IF(N3457="negativo",INDEX($AD$3:$AG$51,MATCH(1,($B3457=$AD$3:$AD$51)*($J3457=$AE$3:$AE$51),0),3),IF(N3457="positivo",INDEX($AD$55:$AG$109,MATCH(1,($B3457=$AD$55:$AD$109)*($J3457=$AE$55:$AE$109),0),3)))</f>
        <v>0</v>
      </c>
      <c r="P3457" s="115" t="b">
        <f t="array" ref="P3457">IF(N3457="negativo",INDEX($AD$3:$AG$51,MATCH(1,($B3457=$AD$3:$AD$51)*($J3457=$AE$3:$AE$51),0),4),IF(N3457="positivo",INDEX($AD$55:$AG$109,MATCH(1,($B3457=$AD$55:$AD$109)*($J3457=$AE$55:$AE$109),0),4)))</f>
        <v>0</v>
      </c>
      <c r="Q3457" s="115" t="str">
        <f>VLOOKUP(M3457,Modelo!$A$2:$C$7,2,0)</f>
        <v>Gestión de Recursos Naturales y Circularidad</v>
      </c>
      <c r="R3457" s="118">
        <f t="array" ref="R3457">INDEX(Modelo!$F$1:$H$37,MATCH(1,(DataBase!Q3457=Modelo!$G$1:$G$37)*(DataBase!B3457=Modelo!$F$1:$F$37),0),3)</f>
        <v>0.15789473684210525</v>
      </c>
      <c r="S3457" s="115">
        <f t="shared" si="108"/>
        <v>0</v>
      </c>
      <c r="T3457" s="115">
        <f t="shared" si="109"/>
        <v>0</v>
      </c>
    </row>
    <row r="3458" spans="1:20" x14ac:dyDescent="0.3">
      <c r="A3458" s="115" t="s">
        <v>432</v>
      </c>
      <c r="B3458" s="115" t="s">
        <v>407</v>
      </c>
      <c r="C3458" s="115" t="s">
        <v>103</v>
      </c>
      <c r="D3458" s="115" t="s">
        <v>86</v>
      </c>
      <c r="E3458" s="115" t="s">
        <v>86</v>
      </c>
      <c r="F3458" s="115" t="s">
        <v>86</v>
      </c>
      <c r="G3458" s="115">
        <v>1956</v>
      </c>
      <c r="H3458" s="115" t="s">
        <v>125</v>
      </c>
      <c r="I3458" s="115">
        <v>2.660692144</v>
      </c>
      <c r="J3458" s="115" t="s">
        <v>41</v>
      </c>
      <c r="K3458" s="115" t="str">
        <f>INDEX(DatosProcesados!$A$1:$BF$101,MATCH(DataBase!A3458,DatosProcesados!$A$1:$A$101,0),MATCH(DataBase!J3458,DatosProcesados!$A$1:$BF$1,0))</f>
        <v>Si</v>
      </c>
      <c r="L3458" s="115" t="str">
        <f>INDEX(Modelo!$A$9:$D$89,MATCH(DataBase!$J3458,Modelo!$A$9:$A$89,0),MATCH(DataBase!L$1,Modelo!$A$9:$D$9,0))</f>
        <v>Impacto ambiental</v>
      </c>
      <c r="M3458" s="115" t="str">
        <f>INDEX(Modelo!$A$9:$D$89,MATCH(DataBase!$J3458,Modelo!$A$9:$A$89,0),MATCH(DataBase!M$1,Modelo!$A$9:$D$9,0))</f>
        <v>Pilar 3</v>
      </c>
      <c r="N3458" s="115" t="str">
        <f>INDEX(Modelo!$A$9:$D$89,MATCH(DataBase!$J3458,Modelo!$A$9:$A$89,0),MATCH(DataBase!N$1,Modelo!$A$9:$D$9,0))</f>
        <v>boolean</v>
      </c>
      <c r="O3458" s="115" t="b">
        <f t="array" ref="O3458">IF(N3458="negativo",INDEX($AD$3:$AG$51,MATCH(1,($B3458=$AD$3:$AD$51)*($J3458=$AE$3:$AE$51),0),3),IF(N3458="positivo",INDEX($AD$55:$AG$109,MATCH(1,($B3458=$AD$55:$AD$109)*($J3458=$AE$55:$AE$109),0),3)))</f>
        <v>0</v>
      </c>
      <c r="P3458" s="115" t="b">
        <f t="array" ref="P3458">IF(N3458="negativo",INDEX($AD$3:$AG$51,MATCH(1,($B3458=$AD$3:$AD$51)*($J3458=$AE$3:$AE$51),0),4),IF(N3458="positivo",INDEX($AD$55:$AG$109,MATCH(1,($B3458=$AD$55:$AD$109)*($J3458=$AE$55:$AE$109),0),4)))</f>
        <v>0</v>
      </c>
      <c r="Q3458" s="115" t="str">
        <f>VLOOKUP(M3458,Modelo!$A$2:$C$7,2,0)</f>
        <v>Gestión de Recursos Naturales y Circularidad</v>
      </c>
      <c r="R3458" s="118">
        <f t="array" ref="R3458">INDEX(Modelo!$F$1:$H$37,MATCH(1,(DataBase!Q3458=Modelo!$G$1:$G$37)*(DataBase!B3458=Modelo!$F$1:$F$37),0),3)</f>
        <v>0.19230769230769232</v>
      </c>
      <c r="S3458" s="115">
        <f t="shared" si="108"/>
        <v>100</v>
      </c>
      <c r="T3458" s="115">
        <f t="shared" si="109"/>
        <v>19.230769230769234</v>
      </c>
    </row>
    <row r="3459" spans="1:20" x14ac:dyDescent="0.3">
      <c r="A3459" s="115" t="s">
        <v>476</v>
      </c>
      <c r="B3459" s="115" t="s">
        <v>467</v>
      </c>
      <c r="C3459" s="115" t="s">
        <v>103</v>
      </c>
      <c r="D3459" s="115" t="s">
        <v>87</v>
      </c>
      <c r="E3459" s="115" t="s">
        <v>86</v>
      </c>
      <c r="F3459" s="115" t="s">
        <v>86</v>
      </c>
      <c r="G3459" s="115">
        <v>1962</v>
      </c>
      <c r="H3459" s="115" t="s">
        <v>125</v>
      </c>
      <c r="I3459" s="115">
        <v>0.89448844999999999</v>
      </c>
      <c r="J3459" s="115" t="s">
        <v>41</v>
      </c>
      <c r="K3459" s="115">
        <f>INDEX(DatosProcesados!$A$1:$BF$101,MATCH(DataBase!A3459,DatosProcesados!$A$1:$A$101,0),MATCH(DataBase!J3459,DatosProcesados!$A$1:$BF$1,0))</f>
        <v>0</v>
      </c>
      <c r="L3459" s="115" t="str">
        <f>INDEX(Modelo!$A$9:$D$89,MATCH(DataBase!$J3459,Modelo!$A$9:$A$89,0),MATCH(DataBase!L$1,Modelo!$A$9:$D$9,0))</f>
        <v>Impacto ambiental</v>
      </c>
      <c r="M3459" s="115" t="str">
        <f>INDEX(Modelo!$A$9:$D$89,MATCH(DataBase!$J3459,Modelo!$A$9:$A$89,0),MATCH(DataBase!M$1,Modelo!$A$9:$D$9,0))</f>
        <v>Pilar 3</v>
      </c>
      <c r="N3459" s="115" t="str">
        <f>INDEX(Modelo!$A$9:$D$89,MATCH(DataBase!$J3459,Modelo!$A$9:$A$89,0),MATCH(DataBase!N$1,Modelo!$A$9:$D$9,0))</f>
        <v>boolean</v>
      </c>
      <c r="O3459" s="115" t="b">
        <f t="array" ref="O3459">IF(N3459="negativo",INDEX($AD$3:$AG$51,MATCH(1,($B3459=$AD$3:$AD$51)*($J3459=$AE$3:$AE$51),0),3),IF(N3459="positivo",INDEX($AD$55:$AG$109,MATCH(1,($B3459=$AD$55:$AD$109)*($J3459=$AE$55:$AE$109),0),3)))</f>
        <v>0</v>
      </c>
      <c r="P3459" s="115" t="b">
        <f t="array" ref="P3459">IF(N3459="negativo",INDEX($AD$3:$AG$51,MATCH(1,($B3459=$AD$3:$AD$51)*($J3459=$AE$3:$AE$51),0),4),IF(N3459="positivo",INDEX($AD$55:$AG$109,MATCH(1,($B3459=$AD$55:$AD$109)*($J3459=$AE$55:$AE$109),0),4)))</f>
        <v>0</v>
      </c>
      <c r="Q3459" s="115" t="str">
        <f>VLOOKUP(M3459,Modelo!$A$2:$C$7,2,0)</f>
        <v>Gestión de Recursos Naturales y Circularidad</v>
      </c>
      <c r="R3459" s="118">
        <f t="array" ref="R3459">INDEX(Modelo!$F$1:$H$37,MATCH(1,(DataBase!Q3459=Modelo!$G$1:$G$37)*(DataBase!B3459=Modelo!$F$1:$F$37),0),3)</f>
        <v>0.23809523809523808</v>
      </c>
      <c r="S3459" s="115">
        <f t="shared" ref="S3459:S3522" si="110">IFERROR(IF(N3459="boolean",IF(K3459="Si",100,0),IF(N3459="scale",IF(K3459=2,100,IF(K3459=1,50,0)),IF(N3459="positivo",100*((K3459-P3459)/(O3459-P3459)),100*(1-((K3459-P3459)/(O3459-P3459)))))),0)</f>
        <v>0</v>
      </c>
      <c r="T3459" s="115">
        <f t="shared" ref="T3459:T3522" si="111">S3459*R3459</f>
        <v>0</v>
      </c>
    </row>
    <row r="3460" spans="1:20" x14ac:dyDescent="0.3">
      <c r="A3460" s="115" t="s">
        <v>154</v>
      </c>
      <c r="B3460" s="115" t="s">
        <v>84</v>
      </c>
      <c r="C3460" s="115" t="s">
        <v>97</v>
      </c>
      <c r="D3460" s="115" t="s">
        <v>86</v>
      </c>
      <c r="E3460" s="115" t="s">
        <v>87</v>
      </c>
      <c r="F3460" s="115" t="s">
        <v>87</v>
      </c>
      <c r="G3460" s="115">
        <v>1967</v>
      </c>
      <c r="H3460" s="115" t="s">
        <v>125</v>
      </c>
      <c r="I3460" s="115">
        <v>4.1309855679999998</v>
      </c>
      <c r="J3460" s="115" t="s">
        <v>41</v>
      </c>
      <c r="K3460" s="115" t="str">
        <f>INDEX(DatosProcesados!$A$1:$BF$101,MATCH(DataBase!A3460,DatosProcesados!$A$1:$A$101,0),MATCH(DataBase!J3460,DatosProcesados!$A$1:$BF$1,0))</f>
        <v>Si</v>
      </c>
      <c r="L3460" s="115" t="str">
        <f>INDEX(Modelo!$A$9:$D$89,MATCH(DataBase!$J3460,Modelo!$A$9:$A$89,0),MATCH(DataBase!L$1,Modelo!$A$9:$D$9,0))</f>
        <v>Impacto ambiental</v>
      </c>
      <c r="M3460" s="115" t="str">
        <f>INDEX(Modelo!$A$9:$D$89,MATCH(DataBase!$J3460,Modelo!$A$9:$A$89,0),MATCH(DataBase!M$1,Modelo!$A$9:$D$9,0))</f>
        <v>Pilar 3</v>
      </c>
      <c r="N3460" s="115" t="str">
        <f>INDEX(Modelo!$A$9:$D$89,MATCH(DataBase!$J3460,Modelo!$A$9:$A$89,0),MATCH(DataBase!N$1,Modelo!$A$9:$D$9,0))</f>
        <v>boolean</v>
      </c>
      <c r="O3460" s="115" t="b">
        <f t="array" ref="O3460">IF(N3460="negativo",INDEX($AD$3:$AG$51,MATCH(1,($B3460=$AD$3:$AD$51)*($J3460=$AE$3:$AE$51),0),3),IF(N3460="positivo",INDEX($AD$55:$AG$109,MATCH(1,($B3460=$AD$55:$AD$109)*($J3460=$AE$55:$AE$109),0),3)))</f>
        <v>0</v>
      </c>
      <c r="P3460" s="115" t="b">
        <f t="array" ref="P3460">IF(N3460="negativo",INDEX($AD$3:$AG$51,MATCH(1,($B3460=$AD$3:$AD$51)*($J3460=$AE$3:$AE$51),0),4),IF(N3460="positivo",INDEX($AD$55:$AG$109,MATCH(1,($B3460=$AD$55:$AD$109)*($J3460=$AE$55:$AE$109),0),4)))</f>
        <v>0</v>
      </c>
      <c r="Q3460" s="115" t="str">
        <f>VLOOKUP(M3460,Modelo!$A$2:$C$7,2,0)</f>
        <v>Gestión de Recursos Naturales y Circularidad</v>
      </c>
      <c r="R3460" s="118">
        <f t="array" ref="R3460">INDEX(Modelo!$F$1:$H$37,MATCH(1,(DataBase!Q3460=Modelo!$G$1:$G$37)*(DataBase!B3460=Modelo!$F$1:$F$37),0),3)</f>
        <v>5.8823529411764705E-2</v>
      </c>
      <c r="S3460" s="115">
        <f t="shared" si="110"/>
        <v>100</v>
      </c>
      <c r="T3460" s="115">
        <f t="shared" si="111"/>
        <v>5.8823529411764701</v>
      </c>
    </row>
    <row r="3461" spans="1:20" x14ac:dyDescent="0.3">
      <c r="A3461" s="115" t="s">
        <v>139</v>
      </c>
      <c r="B3461" s="115" t="s">
        <v>84</v>
      </c>
      <c r="C3461" s="115" t="s">
        <v>97</v>
      </c>
      <c r="D3461" s="115" t="s">
        <v>86</v>
      </c>
      <c r="E3461" s="115" t="s">
        <v>86</v>
      </c>
      <c r="F3461" s="115" t="s">
        <v>86</v>
      </c>
      <c r="G3461" s="115">
        <v>1995</v>
      </c>
      <c r="H3461" s="115" t="s">
        <v>125</v>
      </c>
      <c r="I3461" s="115">
        <v>6.1355991599999999</v>
      </c>
      <c r="J3461" s="115" t="s">
        <v>41</v>
      </c>
      <c r="K3461" s="115" t="str">
        <f>INDEX(DatosProcesados!$A$1:$BF$101,MATCH(DataBase!A3461,DatosProcesados!$A$1:$A$101,0),MATCH(DataBase!J3461,DatosProcesados!$A$1:$BF$1,0))</f>
        <v>Si</v>
      </c>
      <c r="L3461" s="115" t="str">
        <f>INDEX(Modelo!$A$9:$D$89,MATCH(DataBase!$J3461,Modelo!$A$9:$A$89,0),MATCH(DataBase!L$1,Modelo!$A$9:$D$9,0))</f>
        <v>Impacto ambiental</v>
      </c>
      <c r="M3461" s="115" t="str">
        <f>INDEX(Modelo!$A$9:$D$89,MATCH(DataBase!$J3461,Modelo!$A$9:$A$89,0),MATCH(DataBase!M$1,Modelo!$A$9:$D$9,0))</f>
        <v>Pilar 3</v>
      </c>
      <c r="N3461" s="115" t="str">
        <f>INDEX(Modelo!$A$9:$D$89,MATCH(DataBase!$J3461,Modelo!$A$9:$A$89,0),MATCH(DataBase!N$1,Modelo!$A$9:$D$9,0))</f>
        <v>boolean</v>
      </c>
      <c r="O3461" s="115" t="b">
        <f t="array" ref="O3461">IF(N3461="negativo",INDEX($AD$3:$AG$51,MATCH(1,($B3461=$AD$3:$AD$51)*($J3461=$AE$3:$AE$51),0),3),IF(N3461="positivo",INDEX($AD$55:$AG$109,MATCH(1,($B3461=$AD$55:$AD$109)*($J3461=$AE$55:$AE$109),0),3)))</f>
        <v>0</v>
      </c>
      <c r="P3461" s="115" t="b">
        <f t="array" ref="P3461">IF(N3461="negativo",INDEX($AD$3:$AG$51,MATCH(1,($B3461=$AD$3:$AD$51)*($J3461=$AE$3:$AE$51),0),4),IF(N3461="positivo",INDEX($AD$55:$AG$109,MATCH(1,($B3461=$AD$55:$AD$109)*($J3461=$AE$55:$AE$109),0),4)))</f>
        <v>0</v>
      </c>
      <c r="Q3461" s="115" t="str">
        <f>VLOOKUP(M3461,Modelo!$A$2:$C$7,2,0)</f>
        <v>Gestión de Recursos Naturales y Circularidad</v>
      </c>
      <c r="R3461" s="118">
        <f t="array" ref="R3461">INDEX(Modelo!$F$1:$H$37,MATCH(1,(DataBase!Q3461=Modelo!$G$1:$G$37)*(DataBase!B3461=Modelo!$F$1:$F$37),0),3)</f>
        <v>5.8823529411764705E-2</v>
      </c>
      <c r="S3461" s="115">
        <f t="shared" si="110"/>
        <v>100</v>
      </c>
      <c r="T3461" s="115">
        <f t="shared" si="111"/>
        <v>5.8823529411764701</v>
      </c>
    </row>
    <row r="3462" spans="1:20" x14ac:dyDescent="0.3">
      <c r="A3462" s="115" t="s">
        <v>399</v>
      </c>
      <c r="B3462" s="115" t="s">
        <v>379</v>
      </c>
      <c r="C3462" s="115" t="s">
        <v>103</v>
      </c>
      <c r="D3462" s="115" t="s">
        <v>86</v>
      </c>
      <c r="E3462" s="115" t="s">
        <v>86</v>
      </c>
      <c r="F3462" s="115" t="s">
        <v>87</v>
      </c>
      <c r="G3462" s="115">
        <v>1989</v>
      </c>
      <c r="H3462" s="115" t="s">
        <v>125</v>
      </c>
      <c r="I3462" s="115">
        <v>0.75167738299999998</v>
      </c>
      <c r="J3462" s="115" t="s">
        <v>41</v>
      </c>
      <c r="K3462" s="115">
        <f>INDEX(DatosProcesados!$A$1:$BF$101,MATCH(DataBase!A3462,DatosProcesados!$A$1:$A$101,0),MATCH(DataBase!J3462,DatosProcesados!$A$1:$BF$1,0))</f>
        <v>0</v>
      </c>
      <c r="L3462" s="115" t="str">
        <f>INDEX(Modelo!$A$9:$D$89,MATCH(DataBase!$J3462,Modelo!$A$9:$A$89,0),MATCH(DataBase!L$1,Modelo!$A$9:$D$9,0))</f>
        <v>Impacto ambiental</v>
      </c>
      <c r="M3462" s="115" t="str">
        <f>INDEX(Modelo!$A$9:$D$89,MATCH(DataBase!$J3462,Modelo!$A$9:$A$89,0),MATCH(DataBase!M$1,Modelo!$A$9:$D$9,0))</f>
        <v>Pilar 3</v>
      </c>
      <c r="N3462" s="115" t="str">
        <f>INDEX(Modelo!$A$9:$D$89,MATCH(DataBase!$J3462,Modelo!$A$9:$A$89,0),MATCH(DataBase!N$1,Modelo!$A$9:$D$9,0))</f>
        <v>boolean</v>
      </c>
      <c r="O3462" s="115" t="b">
        <f t="array" ref="O3462">IF(N3462="negativo",INDEX($AD$3:$AG$51,MATCH(1,($B3462=$AD$3:$AD$51)*($J3462=$AE$3:$AE$51),0),3),IF(N3462="positivo",INDEX($AD$55:$AG$109,MATCH(1,($B3462=$AD$55:$AD$109)*($J3462=$AE$55:$AE$109),0),3)))</f>
        <v>0</v>
      </c>
      <c r="P3462" s="115" t="b">
        <f t="array" ref="P3462">IF(N3462="negativo",INDEX($AD$3:$AG$51,MATCH(1,($B3462=$AD$3:$AD$51)*($J3462=$AE$3:$AE$51),0),4),IF(N3462="positivo",INDEX($AD$55:$AG$109,MATCH(1,($B3462=$AD$55:$AD$109)*($J3462=$AE$55:$AE$109),0),4)))</f>
        <v>0</v>
      </c>
      <c r="Q3462" s="115" t="str">
        <f>VLOOKUP(M3462,Modelo!$A$2:$C$7,2,0)</f>
        <v>Gestión de Recursos Naturales y Circularidad</v>
      </c>
      <c r="R3462" s="118">
        <f t="array" ref="R3462">INDEX(Modelo!$F$1:$H$37,MATCH(1,(DataBase!Q3462=Modelo!$G$1:$G$37)*(DataBase!B3462=Modelo!$F$1:$F$37),0),3)</f>
        <v>0.14285714285714285</v>
      </c>
      <c r="S3462" s="115">
        <f t="shared" si="110"/>
        <v>0</v>
      </c>
      <c r="T3462" s="115">
        <f t="shared" si="111"/>
        <v>0</v>
      </c>
    </row>
    <row r="3463" spans="1:20" x14ac:dyDescent="0.3">
      <c r="A3463" s="115" t="s">
        <v>233</v>
      </c>
      <c r="B3463" s="115" t="s">
        <v>216</v>
      </c>
      <c r="C3463" s="115" t="s">
        <v>103</v>
      </c>
      <c r="D3463" s="115" t="s">
        <v>87</v>
      </c>
      <c r="E3463" s="115" t="s">
        <v>86</v>
      </c>
      <c r="F3463" s="115" t="s">
        <v>86</v>
      </c>
      <c r="G3463" s="115">
        <v>1970</v>
      </c>
      <c r="H3463" s="115" t="s">
        <v>125</v>
      </c>
      <c r="I3463" s="115">
        <v>3.1891452720000002</v>
      </c>
      <c r="J3463" s="115" t="s">
        <v>41</v>
      </c>
      <c r="K3463" s="115">
        <f>INDEX(DatosProcesados!$A$1:$BF$101,MATCH(DataBase!A3463,DatosProcesados!$A$1:$A$101,0),MATCH(DataBase!J3463,DatosProcesados!$A$1:$BF$1,0))</f>
        <v>0</v>
      </c>
      <c r="L3463" s="115" t="str">
        <f>INDEX(Modelo!$A$9:$D$89,MATCH(DataBase!$J3463,Modelo!$A$9:$A$89,0),MATCH(DataBase!L$1,Modelo!$A$9:$D$9,0))</f>
        <v>Impacto ambiental</v>
      </c>
      <c r="M3463" s="115" t="str">
        <f>INDEX(Modelo!$A$9:$D$89,MATCH(DataBase!$J3463,Modelo!$A$9:$A$89,0),MATCH(DataBase!M$1,Modelo!$A$9:$D$9,0))</f>
        <v>Pilar 3</v>
      </c>
      <c r="N3463" s="115" t="str">
        <f>INDEX(Modelo!$A$9:$D$89,MATCH(DataBase!$J3463,Modelo!$A$9:$A$89,0),MATCH(DataBase!N$1,Modelo!$A$9:$D$9,0))</f>
        <v>boolean</v>
      </c>
      <c r="O3463" s="115" t="b">
        <f t="array" ref="O3463">IF(N3463="negativo",INDEX($AD$3:$AG$51,MATCH(1,($B3463=$AD$3:$AD$51)*($J3463=$AE$3:$AE$51),0),3),IF(N3463="positivo",INDEX($AD$55:$AG$109,MATCH(1,($B3463=$AD$55:$AD$109)*($J3463=$AE$55:$AE$109),0),3)))</f>
        <v>0</v>
      </c>
      <c r="P3463" s="115" t="b">
        <f t="array" ref="P3463">IF(N3463="negativo",INDEX($AD$3:$AG$51,MATCH(1,($B3463=$AD$3:$AD$51)*($J3463=$AE$3:$AE$51),0),4),IF(N3463="positivo",INDEX($AD$55:$AG$109,MATCH(1,($B3463=$AD$55:$AD$109)*($J3463=$AE$55:$AE$109),0),4)))</f>
        <v>0</v>
      </c>
      <c r="Q3463" s="115" t="str">
        <f>VLOOKUP(M3463,Modelo!$A$2:$C$7,2,0)</f>
        <v>Gestión de Recursos Naturales y Circularidad</v>
      </c>
      <c r="R3463" s="118">
        <f t="array" ref="R3463">INDEX(Modelo!$F$1:$H$37,MATCH(1,(DataBase!Q3463=Modelo!$G$1:$G$37)*(DataBase!B3463=Modelo!$F$1:$F$37),0),3)</f>
        <v>0.15789473684210525</v>
      </c>
      <c r="S3463" s="115">
        <f t="shared" si="110"/>
        <v>0</v>
      </c>
      <c r="T3463" s="115">
        <f t="shared" si="111"/>
        <v>0</v>
      </c>
    </row>
    <row r="3464" spans="1:20" x14ac:dyDescent="0.3">
      <c r="A3464" s="115" t="s">
        <v>176</v>
      </c>
      <c r="B3464" s="115" t="s">
        <v>84</v>
      </c>
      <c r="C3464" s="115" t="s">
        <v>103</v>
      </c>
      <c r="D3464" s="115" t="s">
        <v>86</v>
      </c>
      <c r="E3464" s="115" t="s">
        <v>87</v>
      </c>
      <c r="F3464" s="115" t="s">
        <v>87</v>
      </c>
      <c r="G3464" s="115">
        <v>1929</v>
      </c>
      <c r="H3464" s="115" t="s">
        <v>177</v>
      </c>
      <c r="I3464" s="115">
        <v>2.3283445380000001</v>
      </c>
      <c r="J3464" s="115" t="s">
        <v>41</v>
      </c>
      <c r="K3464" s="115" t="str">
        <f>INDEX(DatosProcesados!$A$1:$BF$101,MATCH(DataBase!A3464,DatosProcesados!$A$1:$A$101,0),MATCH(DataBase!J3464,DatosProcesados!$A$1:$BF$1,0))</f>
        <v>Si</v>
      </c>
      <c r="L3464" s="115" t="str">
        <f>INDEX(Modelo!$A$9:$D$89,MATCH(DataBase!$J3464,Modelo!$A$9:$A$89,0),MATCH(DataBase!L$1,Modelo!$A$9:$D$9,0))</f>
        <v>Impacto ambiental</v>
      </c>
      <c r="M3464" s="115" t="str">
        <f>INDEX(Modelo!$A$9:$D$89,MATCH(DataBase!$J3464,Modelo!$A$9:$A$89,0),MATCH(DataBase!M$1,Modelo!$A$9:$D$9,0))</f>
        <v>Pilar 3</v>
      </c>
      <c r="N3464" s="115" t="str">
        <f>INDEX(Modelo!$A$9:$D$89,MATCH(DataBase!$J3464,Modelo!$A$9:$A$89,0),MATCH(DataBase!N$1,Modelo!$A$9:$D$9,0))</f>
        <v>boolean</v>
      </c>
      <c r="O3464" s="115" t="b">
        <f t="array" ref="O3464">IF(N3464="negativo",INDEX($AD$3:$AG$51,MATCH(1,($B3464=$AD$3:$AD$51)*($J3464=$AE$3:$AE$51),0),3),IF(N3464="positivo",INDEX($AD$55:$AG$109,MATCH(1,($B3464=$AD$55:$AD$109)*($J3464=$AE$55:$AE$109),0),3)))</f>
        <v>0</v>
      </c>
      <c r="P3464" s="115" t="b">
        <f t="array" ref="P3464">IF(N3464="negativo",INDEX($AD$3:$AG$51,MATCH(1,($B3464=$AD$3:$AD$51)*($J3464=$AE$3:$AE$51),0),4),IF(N3464="positivo",INDEX($AD$55:$AG$109,MATCH(1,($B3464=$AD$55:$AD$109)*($J3464=$AE$55:$AE$109),0),4)))</f>
        <v>0</v>
      </c>
      <c r="Q3464" s="115" t="str">
        <f>VLOOKUP(M3464,Modelo!$A$2:$C$7,2,0)</f>
        <v>Gestión de Recursos Naturales y Circularidad</v>
      </c>
      <c r="R3464" s="118">
        <f t="array" ref="R3464">INDEX(Modelo!$F$1:$H$37,MATCH(1,(DataBase!Q3464=Modelo!$G$1:$G$37)*(DataBase!B3464=Modelo!$F$1:$F$37),0),3)</f>
        <v>5.8823529411764705E-2</v>
      </c>
      <c r="S3464" s="115">
        <f t="shared" si="110"/>
        <v>100</v>
      </c>
      <c r="T3464" s="115">
        <f t="shared" si="111"/>
        <v>5.8823529411764701</v>
      </c>
    </row>
    <row r="3465" spans="1:20" x14ac:dyDescent="0.3">
      <c r="A3465" s="115" t="s">
        <v>391</v>
      </c>
      <c r="B3465" s="115" t="s">
        <v>379</v>
      </c>
      <c r="C3465" s="115" t="s">
        <v>103</v>
      </c>
      <c r="D3465" s="115" t="s">
        <v>87</v>
      </c>
      <c r="E3465" s="115" t="s">
        <v>86</v>
      </c>
      <c r="F3465" s="115" t="s">
        <v>86</v>
      </c>
      <c r="G3465" s="115">
        <v>1976</v>
      </c>
      <c r="H3465" s="115" t="s">
        <v>125</v>
      </c>
      <c r="I3465" s="115">
        <v>0.98534294499999997</v>
      </c>
      <c r="J3465" s="115" t="s">
        <v>41</v>
      </c>
      <c r="K3465" s="115" t="str">
        <f>INDEX(DatosProcesados!$A$1:$BF$101,MATCH(DataBase!A3465,DatosProcesados!$A$1:$A$101,0),MATCH(DataBase!J3465,DatosProcesados!$A$1:$BF$1,0))</f>
        <v>No</v>
      </c>
      <c r="L3465" s="115" t="str">
        <f>INDEX(Modelo!$A$9:$D$89,MATCH(DataBase!$J3465,Modelo!$A$9:$A$89,0),MATCH(DataBase!L$1,Modelo!$A$9:$D$9,0))</f>
        <v>Impacto ambiental</v>
      </c>
      <c r="M3465" s="115" t="str">
        <f>INDEX(Modelo!$A$9:$D$89,MATCH(DataBase!$J3465,Modelo!$A$9:$A$89,0),MATCH(DataBase!M$1,Modelo!$A$9:$D$9,0))</f>
        <v>Pilar 3</v>
      </c>
      <c r="N3465" s="115" t="str">
        <f>INDEX(Modelo!$A$9:$D$89,MATCH(DataBase!$J3465,Modelo!$A$9:$A$89,0),MATCH(DataBase!N$1,Modelo!$A$9:$D$9,0))</f>
        <v>boolean</v>
      </c>
      <c r="O3465" s="115" t="b">
        <f t="array" ref="O3465">IF(N3465="negativo",INDEX($AD$3:$AG$51,MATCH(1,($B3465=$AD$3:$AD$51)*($J3465=$AE$3:$AE$51),0),3),IF(N3465="positivo",INDEX($AD$55:$AG$109,MATCH(1,($B3465=$AD$55:$AD$109)*($J3465=$AE$55:$AE$109),0),3)))</f>
        <v>0</v>
      </c>
      <c r="P3465" s="115" t="b">
        <f t="array" ref="P3465">IF(N3465="negativo",INDEX($AD$3:$AG$51,MATCH(1,($B3465=$AD$3:$AD$51)*($J3465=$AE$3:$AE$51),0),4),IF(N3465="positivo",INDEX($AD$55:$AG$109,MATCH(1,($B3465=$AD$55:$AD$109)*($J3465=$AE$55:$AE$109),0),4)))</f>
        <v>0</v>
      </c>
      <c r="Q3465" s="115" t="str">
        <f>VLOOKUP(M3465,Modelo!$A$2:$C$7,2,0)</f>
        <v>Gestión de Recursos Naturales y Circularidad</v>
      </c>
      <c r="R3465" s="118">
        <f t="array" ref="R3465">INDEX(Modelo!$F$1:$H$37,MATCH(1,(DataBase!Q3465=Modelo!$G$1:$G$37)*(DataBase!B3465=Modelo!$F$1:$F$37),0),3)</f>
        <v>0.14285714285714285</v>
      </c>
      <c r="S3465" s="115">
        <f t="shared" si="110"/>
        <v>0</v>
      </c>
      <c r="T3465" s="115">
        <f t="shared" si="111"/>
        <v>0</v>
      </c>
    </row>
    <row r="3466" spans="1:20" x14ac:dyDescent="0.3">
      <c r="A3466" s="115" t="s">
        <v>376</v>
      </c>
      <c r="B3466" s="115" t="s">
        <v>313</v>
      </c>
      <c r="C3466" s="115" t="s">
        <v>103</v>
      </c>
      <c r="D3466" s="115" t="s">
        <v>86</v>
      </c>
      <c r="E3466" s="115" t="s">
        <v>87</v>
      </c>
      <c r="F3466" s="115" t="s">
        <v>87</v>
      </c>
      <c r="G3466" s="115">
        <v>1920</v>
      </c>
      <c r="H3466" s="115" t="s">
        <v>294</v>
      </c>
      <c r="I3466" s="115">
        <v>1.8691417530000001</v>
      </c>
      <c r="J3466" s="115" t="s">
        <v>41</v>
      </c>
      <c r="K3466" s="115" t="str">
        <f>INDEX(DatosProcesados!$A$1:$BF$101,MATCH(DataBase!A3466,DatosProcesados!$A$1:$A$101,0),MATCH(DataBase!J3466,DatosProcesados!$A$1:$BF$1,0))</f>
        <v>Si</v>
      </c>
      <c r="L3466" s="115" t="str">
        <f>INDEX(Modelo!$A$9:$D$89,MATCH(DataBase!$J3466,Modelo!$A$9:$A$89,0),MATCH(DataBase!L$1,Modelo!$A$9:$D$9,0))</f>
        <v>Impacto ambiental</v>
      </c>
      <c r="M3466" s="115" t="str">
        <f>INDEX(Modelo!$A$9:$D$89,MATCH(DataBase!$J3466,Modelo!$A$9:$A$89,0),MATCH(DataBase!M$1,Modelo!$A$9:$D$9,0))</f>
        <v>Pilar 3</v>
      </c>
      <c r="N3466" s="115" t="str">
        <f>INDEX(Modelo!$A$9:$D$89,MATCH(DataBase!$J3466,Modelo!$A$9:$A$89,0),MATCH(DataBase!N$1,Modelo!$A$9:$D$9,0))</f>
        <v>boolean</v>
      </c>
      <c r="O3466" s="115" t="b">
        <f t="array" ref="O3466">IF(N3466="negativo",INDEX($AD$3:$AG$51,MATCH(1,($B3466=$AD$3:$AD$51)*($J3466=$AE$3:$AE$51),0),3),IF(N3466="positivo",INDEX($AD$55:$AG$109,MATCH(1,($B3466=$AD$55:$AD$109)*($J3466=$AE$55:$AE$109),0),3)))</f>
        <v>0</v>
      </c>
      <c r="P3466" s="115" t="b">
        <f t="array" ref="P3466">IF(N3466="negativo",INDEX($AD$3:$AG$51,MATCH(1,($B3466=$AD$3:$AD$51)*($J3466=$AE$3:$AE$51),0),4),IF(N3466="positivo",INDEX($AD$55:$AG$109,MATCH(1,($B3466=$AD$55:$AD$109)*($J3466=$AE$55:$AE$109),0),4)))</f>
        <v>0</v>
      </c>
      <c r="Q3466" s="115" t="str">
        <f>VLOOKUP(M3466,Modelo!$A$2:$C$7,2,0)</f>
        <v>Gestión de Recursos Naturales y Circularidad</v>
      </c>
      <c r="R3466" s="118">
        <f t="array" ref="R3466">INDEX(Modelo!$F$1:$H$37,MATCH(1,(DataBase!Q3466=Modelo!$G$1:$G$37)*(DataBase!B3466=Modelo!$F$1:$F$37),0),3)</f>
        <v>5.8823529411764705E-2</v>
      </c>
      <c r="S3466" s="115">
        <f t="shared" si="110"/>
        <v>100</v>
      </c>
      <c r="T3466" s="115">
        <f t="shared" si="111"/>
        <v>5.8823529411764701</v>
      </c>
    </row>
    <row r="3467" spans="1:20" x14ac:dyDescent="0.3">
      <c r="A3467" s="115" t="s">
        <v>193</v>
      </c>
      <c r="B3467" s="115" t="s">
        <v>84</v>
      </c>
      <c r="C3467" s="115" t="s">
        <v>103</v>
      </c>
      <c r="D3467" s="115" t="s">
        <v>86</v>
      </c>
      <c r="E3467" s="115" t="s">
        <v>87</v>
      </c>
      <c r="F3467" s="115" t="s">
        <v>87</v>
      </c>
      <c r="G3467" s="115">
        <v>2009</v>
      </c>
      <c r="H3467" s="115" t="s">
        <v>194</v>
      </c>
      <c r="I3467" s="115">
        <v>1.8581853669999999</v>
      </c>
      <c r="J3467" s="115" t="s">
        <v>41</v>
      </c>
      <c r="K3467" s="115" t="str">
        <f>INDEX(DatosProcesados!$A$1:$BF$101,MATCH(DataBase!A3467,DatosProcesados!$A$1:$A$101,0),MATCH(DataBase!J3467,DatosProcesados!$A$1:$BF$1,0))</f>
        <v>No</v>
      </c>
      <c r="L3467" s="115" t="str">
        <f>INDEX(Modelo!$A$9:$D$89,MATCH(DataBase!$J3467,Modelo!$A$9:$A$89,0),MATCH(DataBase!L$1,Modelo!$A$9:$D$9,0))</f>
        <v>Impacto ambiental</v>
      </c>
      <c r="M3467" s="115" t="str">
        <f>INDEX(Modelo!$A$9:$D$89,MATCH(DataBase!$J3467,Modelo!$A$9:$A$89,0),MATCH(DataBase!M$1,Modelo!$A$9:$D$9,0))</f>
        <v>Pilar 3</v>
      </c>
      <c r="N3467" s="115" t="str">
        <f>INDEX(Modelo!$A$9:$D$89,MATCH(DataBase!$J3467,Modelo!$A$9:$A$89,0),MATCH(DataBase!N$1,Modelo!$A$9:$D$9,0))</f>
        <v>boolean</v>
      </c>
      <c r="O3467" s="115" t="b">
        <f t="array" ref="O3467">IF(N3467="negativo",INDEX($AD$3:$AG$51,MATCH(1,($B3467=$AD$3:$AD$51)*($J3467=$AE$3:$AE$51),0),3),IF(N3467="positivo",INDEX($AD$55:$AG$109,MATCH(1,($B3467=$AD$55:$AD$109)*($J3467=$AE$55:$AE$109),0),3)))</f>
        <v>0</v>
      </c>
      <c r="P3467" s="115" t="b">
        <f t="array" ref="P3467">IF(N3467="negativo",INDEX($AD$3:$AG$51,MATCH(1,($B3467=$AD$3:$AD$51)*($J3467=$AE$3:$AE$51),0),4),IF(N3467="positivo",INDEX($AD$55:$AG$109,MATCH(1,($B3467=$AD$55:$AD$109)*($J3467=$AE$55:$AE$109),0),4)))</f>
        <v>0</v>
      </c>
      <c r="Q3467" s="115" t="str">
        <f>VLOOKUP(M3467,Modelo!$A$2:$C$7,2,0)</f>
        <v>Gestión de Recursos Naturales y Circularidad</v>
      </c>
      <c r="R3467" s="118">
        <f t="array" ref="R3467">INDEX(Modelo!$F$1:$H$37,MATCH(1,(DataBase!Q3467=Modelo!$G$1:$G$37)*(DataBase!B3467=Modelo!$F$1:$F$37),0),3)</f>
        <v>5.8823529411764705E-2</v>
      </c>
      <c r="S3467" s="115">
        <f t="shared" si="110"/>
        <v>0</v>
      </c>
      <c r="T3467" s="115">
        <f t="shared" si="111"/>
        <v>0</v>
      </c>
    </row>
    <row r="3468" spans="1:20" x14ac:dyDescent="0.3">
      <c r="A3468" s="115" t="s">
        <v>280</v>
      </c>
      <c r="B3468" s="115" t="s">
        <v>216</v>
      </c>
      <c r="C3468" s="115" t="s">
        <v>97</v>
      </c>
      <c r="D3468" s="115" t="s">
        <v>86</v>
      </c>
      <c r="E3468" s="115" t="s">
        <v>87</v>
      </c>
      <c r="F3468" s="115" t="s">
        <v>87</v>
      </c>
      <c r="G3468" s="115">
        <v>1866</v>
      </c>
      <c r="H3468" s="115" t="s">
        <v>281</v>
      </c>
      <c r="I3468" s="115">
        <v>2.0444698099999998</v>
      </c>
      <c r="J3468" s="115" t="s">
        <v>41</v>
      </c>
      <c r="K3468" s="115" t="str">
        <f>INDEX(DatosProcesados!$A$1:$BF$101,MATCH(DataBase!A3468,DatosProcesados!$A$1:$A$101,0),MATCH(DataBase!J3468,DatosProcesados!$A$1:$BF$1,0))</f>
        <v>Si</v>
      </c>
      <c r="L3468" s="115" t="str">
        <f>INDEX(Modelo!$A$9:$D$89,MATCH(DataBase!$J3468,Modelo!$A$9:$A$89,0),MATCH(DataBase!L$1,Modelo!$A$9:$D$9,0))</f>
        <v>Impacto ambiental</v>
      </c>
      <c r="M3468" s="115" t="str">
        <f>INDEX(Modelo!$A$9:$D$89,MATCH(DataBase!$J3468,Modelo!$A$9:$A$89,0),MATCH(DataBase!M$1,Modelo!$A$9:$D$9,0))</f>
        <v>Pilar 3</v>
      </c>
      <c r="N3468" s="115" t="str">
        <f>INDEX(Modelo!$A$9:$D$89,MATCH(DataBase!$J3468,Modelo!$A$9:$A$89,0),MATCH(DataBase!N$1,Modelo!$A$9:$D$9,0))</f>
        <v>boolean</v>
      </c>
      <c r="O3468" s="115" t="b">
        <f t="array" ref="O3468">IF(N3468="negativo",INDEX($AD$3:$AG$51,MATCH(1,($B3468=$AD$3:$AD$51)*($J3468=$AE$3:$AE$51),0),3),IF(N3468="positivo",INDEX($AD$55:$AG$109,MATCH(1,($B3468=$AD$55:$AD$109)*($J3468=$AE$55:$AE$109),0),3)))</f>
        <v>0</v>
      </c>
      <c r="P3468" s="115" t="b">
        <f t="array" ref="P3468">IF(N3468="negativo",INDEX($AD$3:$AG$51,MATCH(1,($B3468=$AD$3:$AD$51)*($J3468=$AE$3:$AE$51),0),4),IF(N3468="positivo",INDEX($AD$55:$AG$109,MATCH(1,($B3468=$AD$55:$AD$109)*($J3468=$AE$55:$AE$109),0),4)))</f>
        <v>0</v>
      </c>
      <c r="Q3468" s="115" t="str">
        <f>VLOOKUP(M3468,Modelo!$A$2:$C$7,2,0)</f>
        <v>Gestión de Recursos Naturales y Circularidad</v>
      </c>
      <c r="R3468" s="118">
        <f t="array" ref="R3468">INDEX(Modelo!$F$1:$H$37,MATCH(1,(DataBase!Q3468=Modelo!$G$1:$G$37)*(DataBase!B3468=Modelo!$F$1:$F$37),0),3)</f>
        <v>0.15789473684210525</v>
      </c>
      <c r="S3468" s="115">
        <f t="shared" si="110"/>
        <v>100</v>
      </c>
      <c r="T3468" s="115">
        <f t="shared" si="111"/>
        <v>15.789473684210526</v>
      </c>
    </row>
    <row r="3469" spans="1:20" x14ac:dyDescent="0.3">
      <c r="A3469" s="115" t="s">
        <v>143</v>
      </c>
      <c r="B3469" s="115" t="s">
        <v>84</v>
      </c>
      <c r="C3469" s="115" t="s">
        <v>97</v>
      </c>
      <c r="D3469" s="115" t="s">
        <v>86</v>
      </c>
      <c r="E3469" s="115" t="s">
        <v>86</v>
      </c>
      <c r="F3469" s="115" t="s">
        <v>86</v>
      </c>
      <c r="G3469" s="115">
        <v>1994</v>
      </c>
      <c r="H3469" s="115" t="s">
        <v>125</v>
      </c>
      <c r="I3469" s="115">
        <v>5.9751610780000002</v>
      </c>
      <c r="J3469" s="115" t="s">
        <v>41</v>
      </c>
      <c r="K3469" s="115" t="str">
        <f>INDEX(DatosProcesados!$A$1:$BF$101,MATCH(DataBase!A3469,DatosProcesados!$A$1:$A$101,0),MATCH(DataBase!J3469,DatosProcesados!$A$1:$BF$1,0))</f>
        <v>Si</v>
      </c>
      <c r="L3469" s="115" t="str">
        <f>INDEX(Modelo!$A$9:$D$89,MATCH(DataBase!$J3469,Modelo!$A$9:$A$89,0),MATCH(DataBase!L$1,Modelo!$A$9:$D$9,0))</f>
        <v>Impacto ambiental</v>
      </c>
      <c r="M3469" s="115" t="str">
        <f>INDEX(Modelo!$A$9:$D$89,MATCH(DataBase!$J3469,Modelo!$A$9:$A$89,0),MATCH(DataBase!M$1,Modelo!$A$9:$D$9,0))</f>
        <v>Pilar 3</v>
      </c>
      <c r="N3469" s="115" t="str">
        <f>INDEX(Modelo!$A$9:$D$89,MATCH(DataBase!$J3469,Modelo!$A$9:$A$89,0),MATCH(DataBase!N$1,Modelo!$A$9:$D$9,0))</f>
        <v>boolean</v>
      </c>
      <c r="O3469" s="115" t="b">
        <f t="array" ref="O3469">IF(N3469="negativo",INDEX($AD$3:$AG$51,MATCH(1,($B3469=$AD$3:$AD$51)*($J3469=$AE$3:$AE$51),0),3),IF(N3469="positivo",INDEX($AD$55:$AG$109,MATCH(1,($B3469=$AD$55:$AD$109)*($J3469=$AE$55:$AE$109),0),3)))</f>
        <v>0</v>
      </c>
      <c r="P3469" s="115" t="b">
        <f t="array" ref="P3469">IF(N3469="negativo",INDEX($AD$3:$AG$51,MATCH(1,($B3469=$AD$3:$AD$51)*($J3469=$AE$3:$AE$51),0),4),IF(N3469="positivo",INDEX($AD$55:$AG$109,MATCH(1,($B3469=$AD$55:$AD$109)*($J3469=$AE$55:$AE$109),0),4)))</f>
        <v>0</v>
      </c>
      <c r="Q3469" s="115" t="str">
        <f>VLOOKUP(M3469,Modelo!$A$2:$C$7,2,0)</f>
        <v>Gestión de Recursos Naturales y Circularidad</v>
      </c>
      <c r="R3469" s="118">
        <f t="array" ref="R3469">INDEX(Modelo!$F$1:$H$37,MATCH(1,(DataBase!Q3469=Modelo!$G$1:$G$37)*(DataBase!B3469=Modelo!$F$1:$F$37),0),3)</f>
        <v>5.8823529411764705E-2</v>
      </c>
      <c r="S3469" s="115">
        <f t="shared" si="110"/>
        <v>100</v>
      </c>
      <c r="T3469" s="115">
        <f t="shared" si="111"/>
        <v>5.8823529411764701</v>
      </c>
    </row>
    <row r="3470" spans="1:20" x14ac:dyDescent="0.3">
      <c r="A3470" s="115" t="s">
        <v>331</v>
      </c>
      <c r="B3470" s="115" t="s">
        <v>313</v>
      </c>
      <c r="C3470" s="115" t="s">
        <v>103</v>
      </c>
      <c r="D3470" s="115" t="s">
        <v>87</v>
      </c>
      <c r="E3470" s="115" t="s">
        <v>86</v>
      </c>
      <c r="F3470" s="115" t="s">
        <v>86</v>
      </c>
      <c r="G3470" s="115">
        <v>1953</v>
      </c>
      <c r="H3470" s="115" t="s">
        <v>125</v>
      </c>
      <c r="I3470" s="115">
        <v>7.1291921260000004</v>
      </c>
      <c r="J3470" s="115" t="s">
        <v>41</v>
      </c>
      <c r="K3470" s="115">
        <f>INDEX(DatosProcesados!$A$1:$BF$101,MATCH(DataBase!A3470,DatosProcesados!$A$1:$A$101,0),MATCH(DataBase!J3470,DatosProcesados!$A$1:$BF$1,0))</f>
        <v>0</v>
      </c>
      <c r="L3470" s="115" t="str">
        <f>INDEX(Modelo!$A$9:$D$89,MATCH(DataBase!$J3470,Modelo!$A$9:$A$89,0),MATCH(DataBase!L$1,Modelo!$A$9:$D$9,0))</f>
        <v>Impacto ambiental</v>
      </c>
      <c r="M3470" s="115" t="str">
        <f>INDEX(Modelo!$A$9:$D$89,MATCH(DataBase!$J3470,Modelo!$A$9:$A$89,0),MATCH(DataBase!M$1,Modelo!$A$9:$D$9,0))</f>
        <v>Pilar 3</v>
      </c>
      <c r="N3470" s="115" t="str">
        <f>INDEX(Modelo!$A$9:$D$89,MATCH(DataBase!$J3470,Modelo!$A$9:$A$89,0),MATCH(DataBase!N$1,Modelo!$A$9:$D$9,0))</f>
        <v>boolean</v>
      </c>
      <c r="O3470" s="115" t="b">
        <f t="array" ref="O3470">IF(N3470="negativo",INDEX($AD$3:$AG$51,MATCH(1,($B3470=$AD$3:$AD$51)*($J3470=$AE$3:$AE$51),0),3),IF(N3470="positivo",INDEX($AD$55:$AG$109,MATCH(1,($B3470=$AD$55:$AD$109)*($J3470=$AE$55:$AE$109),0),3)))</f>
        <v>0</v>
      </c>
      <c r="P3470" s="115" t="b">
        <f t="array" ref="P3470">IF(N3470="negativo",INDEX($AD$3:$AG$51,MATCH(1,($B3470=$AD$3:$AD$51)*($J3470=$AE$3:$AE$51),0),4),IF(N3470="positivo",INDEX($AD$55:$AG$109,MATCH(1,($B3470=$AD$55:$AD$109)*($J3470=$AE$55:$AE$109),0),4)))</f>
        <v>0</v>
      </c>
      <c r="Q3470" s="115" t="str">
        <f>VLOOKUP(M3470,Modelo!$A$2:$C$7,2,0)</f>
        <v>Gestión de Recursos Naturales y Circularidad</v>
      </c>
      <c r="R3470" s="118">
        <f t="array" ref="R3470">INDEX(Modelo!$F$1:$H$37,MATCH(1,(DataBase!Q3470=Modelo!$G$1:$G$37)*(DataBase!B3470=Modelo!$F$1:$F$37),0),3)</f>
        <v>5.8823529411764705E-2</v>
      </c>
      <c r="S3470" s="115">
        <f t="shared" si="110"/>
        <v>0</v>
      </c>
      <c r="T3470" s="115">
        <f t="shared" si="111"/>
        <v>0</v>
      </c>
    </row>
    <row r="3471" spans="1:20" x14ac:dyDescent="0.3">
      <c r="A3471" s="115" t="s">
        <v>277</v>
      </c>
      <c r="B3471" s="115" t="s">
        <v>216</v>
      </c>
      <c r="C3471" s="115" t="s">
        <v>85</v>
      </c>
      <c r="D3471" s="115" t="s">
        <v>86</v>
      </c>
      <c r="E3471" s="115" t="s">
        <v>87</v>
      </c>
      <c r="F3471" s="115" t="s">
        <v>87</v>
      </c>
      <c r="G3471" s="115">
        <v>1965</v>
      </c>
      <c r="H3471" s="115" t="s">
        <v>244</v>
      </c>
      <c r="I3471" s="115">
        <v>2.0973851419999998</v>
      </c>
      <c r="J3471" s="115" t="s">
        <v>41</v>
      </c>
      <c r="K3471" s="115" t="str">
        <f>INDEX(DatosProcesados!$A$1:$BF$101,MATCH(DataBase!A3471,DatosProcesados!$A$1:$A$101,0),MATCH(DataBase!J3471,DatosProcesados!$A$1:$BF$1,0))</f>
        <v>Si</v>
      </c>
      <c r="L3471" s="115" t="str">
        <f>INDEX(Modelo!$A$9:$D$89,MATCH(DataBase!$J3471,Modelo!$A$9:$A$89,0),MATCH(DataBase!L$1,Modelo!$A$9:$D$9,0))</f>
        <v>Impacto ambiental</v>
      </c>
      <c r="M3471" s="115" t="str">
        <f>INDEX(Modelo!$A$9:$D$89,MATCH(DataBase!$J3471,Modelo!$A$9:$A$89,0),MATCH(DataBase!M$1,Modelo!$A$9:$D$9,0))</f>
        <v>Pilar 3</v>
      </c>
      <c r="N3471" s="115" t="str">
        <f>INDEX(Modelo!$A$9:$D$89,MATCH(DataBase!$J3471,Modelo!$A$9:$A$89,0),MATCH(DataBase!N$1,Modelo!$A$9:$D$9,0))</f>
        <v>boolean</v>
      </c>
      <c r="O3471" s="115" t="b">
        <f t="array" ref="O3471">IF(N3471="negativo",INDEX($AD$3:$AG$51,MATCH(1,($B3471=$AD$3:$AD$51)*($J3471=$AE$3:$AE$51),0),3),IF(N3471="positivo",INDEX($AD$55:$AG$109,MATCH(1,($B3471=$AD$55:$AD$109)*($J3471=$AE$55:$AE$109),0),3)))</f>
        <v>0</v>
      </c>
      <c r="P3471" s="115" t="b">
        <f t="array" ref="P3471">IF(N3471="negativo",INDEX($AD$3:$AG$51,MATCH(1,($B3471=$AD$3:$AD$51)*($J3471=$AE$3:$AE$51),0),4),IF(N3471="positivo",INDEX($AD$55:$AG$109,MATCH(1,($B3471=$AD$55:$AD$109)*($J3471=$AE$55:$AE$109),0),4)))</f>
        <v>0</v>
      </c>
      <c r="Q3471" s="115" t="str">
        <f>VLOOKUP(M3471,Modelo!$A$2:$C$7,2,0)</f>
        <v>Gestión de Recursos Naturales y Circularidad</v>
      </c>
      <c r="R3471" s="118">
        <f t="array" ref="R3471">INDEX(Modelo!$F$1:$H$37,MATCH(1,(DataBase!Q3471=Modelo!$G$1:$G$37)*(DataBase!B3471=Modelo!$F$1:$F$37),0),3)</f>
        <v>0.15789473684210525</v>
      </c>
      <c r="S3471" s="115">
        <f t="shared" si="110"/>
        <v>100</v>
      </c>
      <c r="T3471" s="115">
        <f t="shared" si="111"/>
        <v>15.789473684210526</v>
      </c>
    </row>
    <row r="3472" spans="1:20" x14ac:dyDescent="0.3">
      <c r="A3472" s="115" t="s">
        <v>356</v>
      </c>
      <c r="B3472" s="115" t="s">
        <v>313</v>
      </c>
      <c r="C3472" s="115" t="s">
        <v>103</v>
      </c>
      <c r="D3472" s="115" t="s">
        <v>87</v>
      </c>
      <c r="E3472" s="115" t="s">
        <v>86</v>
      </c>
      <c r="F3472" s="115" t="s">
        <v>86</v>
      </c>
      <c r="G3472" s="115">
        <v>1989</v>
      </c>
      <c r="H3472" s="115" t="s">
        <v>125</v>
      </c>
      <c r="I3472" s="115">
        <v>3.0305383369999999</v>
      </c>
      <c r="J3472" s="115" t="s">
        <v>41</v>
      </c>
      <c r="K3472" s="115">
        <f>INDEX(DatosProcesados!$A$1:$BF$101,MATCH(DataBase!A3472,DatosProcesados!$A$1:$A$101,0),MATCH(DataBase!J3472,DatosProcesados!$A$1:$BF$1,0))</f>
        <v>0</v>
      </c>
      <c r="L3472" s="115" t="str">
        <f>INDEX(Modelo!$A$9:$D$89,MATCH(DataBase!$J3472,Modelo!$A$9:$A$89,0),MATCH(DataBase!L$1,Modelo!$A$9:$D$9,0))</f>
        <v>Impacto ambiental</v>
      </c>
      <c r="M3472" s="115" t="str">
        <f>INDEX(Modelo!$A$9:$D$89,MATCH(DataBase!$J3472,Modelo!$A$9:$A$89,0),MATCH(DataBase!M$1,Modelo!$A$9:$D$9,0))</f>
        <v>Pilar 3</v>
      </c>
      <c r="N3472" s="115" t="str">
        <f>INDEX(Modelo!$A$9:$D$89,MATCH(DataBase!$J3472,Modelo!$A$9:$A$89,0),MATCH(DataBase!N$1,Modelo!$A$9:$D$9,0))</f>
        <v>boolean</v>
      </c>
      <c r="O3472" s="115" t="b">
        <f t="array" ref="O3472">IF(N3472="negativo",INDEX($AD$3:$AG$51,MATCH(1,($B3472=$AD$3:$AD$51)*($J3472=$AE$3:$AE$51),0),3),IF(N3472="positivo",INDEX($AD$55:$AG$109,MATCH(1,($B3472=$AD$55:$AD$109)*($J3472=$AE$55:$AE$109),0),3)))</f>
        <v>0</v>
      </c>
      <c r="P3472" s="115" t="b">
        <f t="array" ref="P3472">IF(N3472="negativo",INDEX($AD$3:$AG$51,MATCH(1,($B3472=$AD$3:$AD$51)*($J3472=$AE$3:$AE$51),0),4),IF(N3472="positivo",INDEX($AD$55:$AG$109,MATCH(1,($B3472=$AD$55:$AD$109)*($J3472=$AE$55:$AE$109),0),4)))</f>
        <v>0</v>
      </c>
      <c r="Q3472" s="115" t="str">
        <f>VLOOKUP(M3472,Modelo!$A$2:$C$7,2,0)</f>
        <v>Gestión de Recursos Naturales y Circularidad</v>
      </c>
      <c r="R3472" s="118">
        <f t="array" ref="R3472">INDEX(Modelo!$F$1:$H$37,MATCH(1,(DataBase!Q3472=Modelo!$G$1:$G$37)*(DataBase!B3472=Modelo!$F$1:$F$37),0),3)</f>
        <v>5.8823529411764705E-2</v>
      </c>
      <c r="S3472" s="115">
        <f t="shared" si="110"/>
        <v>0</v>
      </c>
      <c r="T3472" s="115">
        <f t="shared" si="111"/>
        <v>0</v>
      </c>
    </row>
    <row r="3473" spans="1:20" x14ac:dyDescent="0.3">
      <c r="A3473" s="115" t="s">
        <v>268</v>
      </c>
      <c r="B3473" s="115" t="s">
        <v>216</v>
      </c>
      <c r="C3473" s="115" t="s">
        <v>103</v>
      </c>
      <c r="D3473" s="115" t="s">
        <v>86</v>
      </c>
      <c r="E3473" s="115" t="s">
        <v>86</v>
      </c>
      <c r="F3473" s="115" t="s">
        <v>87</v>
      </c>
      <c r="G3473" s="115">
        <v>1986</v>
      </c>
      <c r="H3473" s="115" t="s">
        <v>125</v>
      </c>
      <c r="I3473" s="115">
        <v>2.2734296359999999</v>
      </c>
      <c r="J3473" s="115" t="s">
        <v>41</v>
      </c>
      <c r="K3473" s="115">
        <f>INDEX(DatosProcesados!$A$1:$BF$101,MATCH(DataBase!A3473,DatosProcesados!$A$1:$A$101,0),MATCH(DataBase!J3473,DatosProcesados!$A$1:$BF$1,0))</f>
        <v>0</v>
      </c>
      <c r="L3473" s="115" t="str">
        <f>INDEX(Modelo!$A$9:$D$89,MATCH(DataBase!$J3473,Modelo!$A$9:$A$89,0),MATCH(DataBase!L$1,Modelo!$A$9:$D$9,0))</f>
        <v>Impacto ambiental</v>
      </c>
      <c r="M3473" s="115" t="str">
        <f>INDEX(Modelo!$A$9:$D$89,MATCH(DataBase!$J3473,Modelo!$A$9:$A$89,0),MATCH(DataBase!M$1,Modelo!$A$9:$D$9,0))</f>
        <v>Pilar 3</v>
      </c>
      <c r="N3473" s="115" t="str">
        <f>INDEX(Modelo!$A$9:$D$89,MATCH(DataBase!$J3473,Modelo!$A$9:$A$89,0),MATCH(DataBase!N$1,Modelo!$A$9:$D$9,0))</f>
        <v>boolean</v>
      </c>
      <c r="O3473" s="115" t="b">
        <f t="array" ref="O3473">IF(N3473="negativo",INDEX($AD$3:$AG$51,MATCH(1,($B3473=$AD$3:$AD$51)*($J3473=$AE$3:$AE$51),0),3),IF(N3473="positivo",INDEX($AD$55:$AG$109,MATCH(1,($B3473=$AD$55:$AD$109)*($J3473=$AE$55:$AE$109),0),3)))</f>
        <v>0</v>
      </c>
      <c r="P3473" s="115" t="b">
        <f t="array" ref="P3473">IF(N3473="negativo",INDEX($AD$3:$AG$51,MATCH(1,($B3473=$AD$3:$AD$51)*($J3473=$AE$3:$AE$51),0),4),IF(N3473="positivo",INDEX($AD$55:$AG$109,MATCH(1,($B3473=$AD$55:$AD$109)*($J3473=$AE$55:$AE$109),0),4)))</f>
        <v>0</v>
      </c>
      <c r="Q3473" s="115" t="str">
        <f>VLOOKUP(M3473,Modelo!$A$2:$C$7,2,0)</f>
        <v>Gestión de Recursos Naturales y Circularidad</v>
      </c>
      <c r="R3473" s="118">
        <f t="array" ref="R3473">INDEX(Modelo!$F$1:$H$37,MATCH(1,(DataBase!Q3473=Modelo!$G$1:$G$37)*(DataBase!B3473=Modelo!$F$1:$F$37),0),3)</f>
        <v>0.15789473684210525</v>
      </c>
      <c r="S3473" s="115">
        <f t="shared" si="110"/>
        <v>0</v>
      </c>
      <c r="T3473" s="115">
        <f t="shared" si="111"/>
        <v>0</v>
      </c>
    </row>
    <row r="3474" spans="1:20" x14ac:dyDescent="0.3">
      <c r="A3474" s="115" t="s">
        <v>234</v>
      </c>
      <c r="B3474" s="115" t="s">
        <v>216</v>
      </c>
      <c r="C3474" s="115" t="s">
        <v>103</v>
      </c>
      <c r="D3474" s="115" t="s">
        <v>86</v>
      </c>
      <c r="E3474" s="115" t="s">
        <v>86</v>
      </c>
      <c r="F3474" s="115" t="s">
        <v>86</v>
      </c>
      <c r="G3474" s="115">
        <v>1904</v>
      </c>
      <c r="H3474" s="115" t="s">
        <v>125</v>
      </c>
      <c r="I3474" s="115">
        <v>2.8467005310000002</v>
      </c>
      <c r="J3474" s="115" t="s">
        <v>41</v>
      </c>
      <c r="K3474" s="115" t="str">
        <f>INDEX(DatosProcesados!$A$1:$BF$101,MATCH(DataBase!A3474,DatosProcesados!$A$1:$A$101,0),MATCH(DataBase!J3474,DatosProcesados!$A$1:$BF$1,0))</f>
        <v>Si</v>
      </c>
      <c r="L3474" s="115" t="str">
        <f>INDEX(Modelo!$A$9:$D$89,MATCH(DataBase!$J3474,Modelo!$A$9:$A$89,0),MATCH(DataBase!L$1,Modelo!$A$9:$D$9,0))</f>
        <v>Impacto ambiental</v>
      </c>
      <c r="M3474" s="115" t="str">
        <f>INDEX(Modelo!$A$9:$D$89,MATCH(DataBase!$J3474,Modelo!$A$9:$A$89,0),MATCH(DataBase!M$1,Modelo!$A$9:$D$9,0))</f>
        <v>Pilar 3</v>
      </c>
      <c r="N3474" s="115" t="str">
        <f>INDEX(Modelo!$A$9:$D$89,MATCH(DataBase!$J3474,Modelo!$A$9:$A$89,0),MATCH(DataBase!N$1,Modelo!$A$9:$D$9,0))</f>
        <v>boolean</v>
      </c>
      <c r="O3474" s="115" t="b">
        <f t="array" ref="O3474">IF(N3474="negativo",INDEX($AD$3:$AG$51,MATCH(1,($B3474=$AD$3:$AD$51)*($J3474=$AE$3:$AE$51),0),3),IF(N3474="positivo",INDEX($AD$55:$AG$109,MATCH(1,($B3474=$AD$55:$AD$109)*($J3474=$AE$55:$AE$109),0),3)))</f>
        <v>0</v>
      </c>
      <c r="P3474" s="115" t="b">
        <f t="array" ref="P3474">IF(N3474="negativo",INDEX($AD$3:$AG$51,MATCH(1,($B3474=$AD$3:$AD$51)*($J3474=$AE$3:$AE$51),0),4),IF(N3474="positivo",INDEX($AD$55:$AG$109,MATCH(1,($B3474=$AD$55:$AD$109)*($J3474=$AE$55:$AE$109),0),4)))</f>
        <v>0</v>
      </c>
      <c r="Q3474" s="115" t="str">
        <f>VLOOKUP(M3474,Modelo!$A$2:$C$7,2,0)</f>
        <v>Gestión de Recursos Naturales y Circularidad</v>
      </c>
      <c r="R3474" s="118">
        <f t="array" ref="R3474">INDEX(Modelo!$F$1:$H$37,MATCH(1,(DataBase!Q3474=Modelo!$G$1:$G$37)*(DataBase!B3474=Modelo!$F$1:$F$37),0),3)</f>
        <v>0.15789473684210525</v>
      </c>
      <c r="S3474" s="115">
        <f t="shared" si="110"/>
        <v>100</v>
      </c>
      <c r="T3474" s="115">
        <f t="shared" si="111"/>
        <v>15.789473684210526</v>
      </c>
    </row>
    <row r="3475" spans="1:20" x14ac:dyDescent="0.3">
      <c r="A3475" s="115" t="s">
        <v>359</v>
      </c>
      <c r="B3475" s="115" t="s">
        <v>313</v>
      </c>
      <c r="C3475" s="115" t="s">
        <v>103</v>
      </c>
      <c r="D3475" s="115" t="s">
        <v>86</v>
      </c>
      <c r="E3475" s="115" t="s">
        <v>87</v>
      </c>
      <c r="F3475" s="115" t="s">
        <v>87</v>
      </c>
      <c r="G3475" s="115">
        <v>1993</v>
      </c>
      <c r="H3475" s="115" t="s">
        <v>244</v>
      </c>
      <c r="I3475" s="115">
        <v>2.3607916150000001</v>
      </c>
      <c r="J3475" s="115" t="s">
        <v>41</v>
      </c>
      <c r="K3475" s="115" t="str">
        <f>INDEX(DatosProcesados!$A$1:$BF$101,MATCH(DataBase!A3475,DatosProcesados!$A$1:$A$101,0),MATCH(DataBase!J3475,DatosProcesados!$A$1:$BF$1,0))</f>
        <v>No</v>
      </c>
      <c r="L3475" s="115" t="str">
        <f>INDEX(Modelo!$A$9:$D$89,MATCH(DataBase!$J3475,Modelo!$A$9:$A$89,0),MATCH(DataBase!L$1,Modelo!$A$9:$D$9,0))</f>
        <v>Impacto ambiental</v>
      </c>
      <c r="M3475" s="115" t="str">
        <f>INDEX(Modelo!$A$9:$D$89,MATCH(DataBase!$J3475,Modelo!$A$9:$A$89,0),MATCH(DataBase!M$1,Modelo!$A$9:$D$9,0))</f>
        <v>Pilar 3</v>
      </c>
      <c r="N3475" s="115" t="str">
        <f>INDEX(Modelo!$A$9:$D$89,MATCH(DataBase!$J3475,Modelo!$A$9:$A$89,0),MATCH(DataBase!N$1,Modelo!$A$9:$D$9,0))</f>
        <v>boolean</v>
      </c>
      <c r="O3475" s="115" t="b">
        <f t="array" ref="O3475">IF(N3475="negativo",INDEX($AD$3:$AG$51,MATCH(1,($B3475=$AD$3:$AD$51)*($J3475=$AE$3:$AE$51),0),3),IF(N3475="positivo",INDEX($AD$55:$AG$109,MATCH(1,($B3475=$AD$55:$AD$109)*($J3475=$AE$55:$AE$109),0),3)))</f>
        <v>0</v>
      </c>
      <c r="P3475" s="115" t="b">
        <f t="array" ref="P3475">IF(N3475="negativo",INDEX($AD$3:$AG$51,MATCH(1,($B3475=$AD$3:$AD$51)*($J3475=$AE$3:$AE$51),0),4),IF(N3475="positivo",INDEX($AD$55:$AG$109,MATCH(1,($B3475=$AD$55:$AD$109)*($J3475=$AE$55:$AE$109),0),4)))</f>
        <v>0</v>
      </c>
      <c r="Q3475" s="115" t="str">
        <f>VLOOKUP(M3475,Modelo!$A$2:$C$7,2,0)</f>
        <v>Gestión de Recursos Naturales y Circularidad</v>
      </c>
      <c r="R3475" s="118">
        <f t="array" ref="R3475">INDEX(Modelo!$F$1:$H$37,MATCH(1,(DataBase!Q3475=Modelo!$G$1:$G$37)*(DataBase!B3475=Modelo!$F$1:$F$37),0),3)</f>
        <v>5.8823529411764705E-2</v>
      </c>
      <c r="S3475" s="115">
        <f t="shared" si="110"/>
        <v>0</v>
      </c>
      <c r="T3475" s="115">
        <f t="shared" si="111"/>
        <v>0</v>
      </c>
    </row>
    <row r="3476" spans="1:20" x14ac:dyDescent="0.3">
      <c r="A3476" s="115" t="s">
        <v>327</v>
      </c>
      <c r="B3476" s="115" t="s">
        <v>313</v>
      </c>
      <c r="C3476" s="115" t="s">
        <v>103</v>
      </c>
      <c r="D3476" s="115" t="s">
        <v>86</v>
      </c>
      <c r="E3476" s="115" t="s">
        <v>86</v>
      </c>
      <c r="F3476" s="115" t="s">
        <v>87</v>
      </c>
      <c r="G3476" s="115">
        <v>2005</v>
      </c>
      <c r="H3476" s="115" t="s">
        <v>328</v>
      </c>
      <c r="I3476" s="115">
        <v>10.521119421</v>
      </c>
      <c r="J3476" s="115" t="s">
        <v>41</v>
      </c>
      <c r="K3476" s="115" t="str">
        <f>INDEX(DatosProcesados!$A$1:$BF$101,MATCH(DataBase!A3476,DatosProcesados!$A$1:$A$101,0),MATCH(DataBase!J3476,DatosProcesados!$A$1:$BF$1,0))</f>
        <v>Si</v>
      </c>
      <c r="L3476" s="115" t="str">
        <f>INDEX(Modelo!$A$9:$D$89,MATCH(DataBase!$J3476,Modelo!$A$9:$A$89,0),MATCH(DataBase!L$1,Modelo!$A$9:$D$9,0))</f>
        <v>Impacto ambiental</v>
      </c>
      <c r="M3476" s="115" t="str">
        <f>INDEX(Modelo!$A$9:$D$89,MATCH(DataBase!$J3476,Modelo!$A$9:$A$89,0),MATCH(DataBase!M$1,Modelo!$A$9:$D$9,0))</f>
        <v>Pilar 3</v>
      </c>
      <c r="N3476" s="115" t="str">
        <f>INDEX(Modelo!$A$9:$D$89,MATCH(DataBase!$J3476,Modelo!$A$9:$A$89,0),MATCH(DataBase!N$1,Modelo!$A$9:$D$9,0))</f>
        <v>boolean</v>
      </c>
      <c r="O3476" s="115" t="b">
        <f t="array" ref="O3476">IF(N3476="negativo",INDEX($AD$3:$AG$51,MATCH(1,($B3476=$AD$3:$AD$51)*($J3476=$AE$3:$AE$51),0),3),IF(N3476="positivo",INDEX($AD$55:$AG$109,MATCH(1,($B3476=$AD$55:$AD$109)*($J3476=$AE$55:$AE$109),0),3)))</f>
        <v>0</v>
      </c>
      <c r="P3476" s="115" t="b">
        <f t="array" ref="P3476">IF(N3476="negativo",INDEX($AD$3:$AG$51,MATCH(1,($B3476=$AD$3:$AD$51)*($J3476=$AE$3:$AE$51),0),4),IF(N3476="positivo",INDEX($AD$55:$AG$109,MATCH(1,($B3476=$AD$55:$AD$109)*($J3476=$AE$55:$AE$109),0),4)))</f>
        <v>0</v>
      </c>
      <c r="Q3476" s="115" t="str">
        <f>VLOOKUP(M3476,Modelo!$A$2:$C$7,2,0)</f>
        <v>Gestión de Recursos Naturales y Circularidad</v>
      </c>
      <c r="R3476" s="118">
        <f t="array" ref="R3476">INDEX(Modelo!$F$1:$H$37,MATCH(1,(DataBase!Q3476=Modelo!$G$1:$G$37)*(DataBase!B3476=Modelo!$F$1:$F$37),0),3)</f>
        <v>5.8823529411764705E-2</v>
      </c>
      <c r="S3476" s="115">
        <f t="shared" si="110"/>
        <v>100</v>
      </c>
      <c r="T3476" s="115">
        <f t="shared" si="111"/>
        <v>5.8823529411764701</v>
      </c>
    </row>
    <row r="3477" spans="1:20" x14ac:dyDescent="0.3">
      <c r="A3477" s="115" t="s">
        <v>283</v>
      </c>
      <c r="B3477" s="115" t="s">
        <v>216</v>
      </c>
      <c r="C3477" s="115" t="s">
        <v>103</v>
      </c>
      <c r="D3477" s="115" t="s">
        <v>86</v>
      </c>
      <c r="E3477" s="115" t="s">
        <v>86</v>
      </c>
      <c r="F3477" s="115" t="s">
        <v>87</v>
      </c>
      <c r="G3477" s="115">
        <v>1958</v>
      </c>
      <c r="H3477" s="115" t="s">
        <v>125</v>
      </c>
      <c r="I3477" s="115">
        <v>2.0172595470000001</v>
      </c>
      <c r="J3477" s="115" t="s">
        <v>41</v>
      </c>
      <c r="K3477" s="115" t="str">
        <f>INDEX(DatosProcesados!$A$1:$BF$101,MATCH(DataBase!A3477,DatosProcesados!$A$1:$A$101,0),MATCH(DataBase!J3477,DatosProcesados!$A$1:$BF$1,0))</f>
        <v>Si</v>
      </c>
      <c r="L3477" s="115" t="str">
        <f>INDEX(Modelo!$A$9:$D$89,MATCH(DataBase!$J3477,Modelo!$A$9:$A$89,0),MATCH(DataBase!L$1,Modelo!$A$9:$D$9,0))</f>
        <v>Impacto ambiental</v>
      </c>
      <c r="M3477" s="115" t="str">
        <f>INDEX(Modelo!$A$9:$D$89,MATCH(DataBase!$J3477,Modelo!$A$9:$A$89,0),MATCH(DataBase!M$1,Modelo!$A$9:$D$9,0))</f>
        <v>Pilar 3</v>
      </c>
      <c r="N3477" s="115" t="str">
        <f>INDEX(Modelo!$A$9:$D$89,MATCH(DataBase!$J3477,Modelo!$A$9:$A$89,0),MATCH(DataBase!N$1,Modelo!$A$9:$D$9,0))</f>
        <v>boolean</v>
      </c>
      <c r="O3477" s="115" t="b">
        <f t="array" ref="O3477">IF(N3477="negativo",INDEX($AD$3:$AG$51,MATCH(1,($B3477=$AD$3:$AD$51)*($J3477=$AE$3:$AE$51),0),3),IF(N3477="positivo",INDEX($AD$55:$AG$109,MATCH(1,($B3477=$AD$55:$AD$109)*($J3477=$AE$55:$AE$109),0),3)))</f>
        <v>0</v>
      </c>
      <c r="P3477" s="115" t="b">
        <f t="array" ref="P3477">IF(N3477="negativo",INDEX($AD$3:$AG$51,MATCH(1,($B3477=$AD$3:$AD$51)*($J3477=$AE$3:$AE$51),0),4),IF(N3477="positivo",INDEX($AD$55:$AG$109,MATCH(1,($B3477=$AD$55:$AD$109)*($J3477=$AE$55:$AE$109),0),4)))</f>
        <v>0</v>
      </c>
      <c r="Q3477" s="115" t="str">
        <f>VLOOKUP(M3477,Modelo!$A$2:$C$7,2,0)</f>
        <v>Gestión de Recursos Naturales y Circularidad</v>
      </c>
      <c r="R3477" s="118">
        <f t="array" ref="R3477">INDEX(Modelo!$F$1:$H$37,MATCH(1,(DataBase!Q3477=Modelo!$G$1:$G$37)*(DataBase!B3477=Modelo!$F$1:$F$37),0),3)</f>
        <v>0.15789473684210525</v>
      </c>
      <c r="S3477" s="115">
        <f t="shared" si="110"/>
        <v>100</v>
      </c>
      <c r="T3477" s="115">
        <f t="shared" si="111"/>
        <v>15.789473684210526</v>
      </c>
    </row>
    <row r="3478" spans="1:20" x14ac:dyDescent="0.3">
      <c r="A3478" s="115" t="s">
        <v>188</v>
      </c>
      <c r="B3478" s="115" t="s">
        <v>84</v>
      </c>
      <c r="C3478" s="115" t="s">
        <v>103</v>
      </c>
      <c r="D3478" s="115" t="s">
        <v>86</v>
      </c>
      <c r="E3478" s="115" t="s">
        <v>87</v>
      </c>
      <c r="F3478" s="115" t="s">
        <v>86</v>
      </c>
      <c r="G3478" s="115">
        <v>1974</v>
      </c>
      <c r="H3478" s="115" t="s">
        <v>125</v>
      </c>
      <c r="I3478" s="115">
        <v>2.2729038500000001</v>
      </c>
      <c r="J3478" s="115" t="s">
        <v>41</v>
      </c>
      <c r="K3478" s="115" t="str">
        <f>INDEX(DatosProcesados!$A$1:$BF$101,MATCH(DataBase!A3478,DatosProcesados!$A$1:$A$101,0),MATCH(DataBase!J3478,DatosProcesados!$A$1:$BF$1,0))</f>
        <v>Si</v>
      </c>
      <c r="L3478" s="115" t="str">
        <f>INDEX(Modelo!$A$9:$D$89,MATCH(DataBase!$J3478,Modelo!$A$9:$A$89,0),MATCH(DataBase!L$1,Modelo!$A$9:$D$9,0))</f>
        <v>Impacto ambiental</v>
      </c>
      <c r="M3478" s="115" t="str">
        <f>INDEX(Modelo!$A$9:$D$89,MATCH(DataBase!$J3478,Modelo!$A$9:$A$89,0),MATCH(DataBase!M$1,Modelo!$A$9:$D$9,0))</f>
        <v>Pilar 3</v>
      </c>
      <c r="N3478" s="115" t="str">
        <f>INDEX(Modelo!$A$9:$D$89,MATCH(DataBase!$J3478,Modelo!$A$9:$A$89,0),MATCH(DataBase!N$1,Modelo!$A$9:$D$9,0))</f>
        <v>boolean</v>
      </c>
      <c r="O3478" s="115" t="b">
        <f t="array" ref="O3478">IF(N3478="negativo",INDEX($AD$3:$AG$51,MATCH(1,($B3478=$AD$3:$AD$51)*($J3478=$AE$3:$AE$51),0),3),IF(N3478="positivo",INDEX($AD$55:$AG$109,MATCH(1,($B3478=$AD$55:$AD$109)*($J3478=$AE$55:$AE$109),0),3)))</f>
        <v>0</v>
      </c>
      <c r="P3478" s="115" t="b">
        <f t="array" ref="P3478">IF(N3478="negativo",INDEX($AD$3:$AG$51,MATCH(1,($B3478=$AD$3:$AD$51)*($J3478=$AE$3:$AE$51),0),4),IF(N3478="positivo",INDEX($AD$55:$AG$109,MATCH(1,($B3478=$AD$55:$AD$109)*($J3478=$AE$55:$AE$109),0),4)))</f>
        <v>0</v>
      </c>
      <c r="Q3478" s="115" t="str">
        <f>VLOOKUP(M3478,Modelo!$A$2:$C$7,2,0)</f>
        <v>Gestión de Recursos Naturales y Circularidad</v>
      </c>
      <c r="R3478" s="118">
        <f t="array" ref="R3478">INDEX(Modelo!$F$1:$H$37,MATCH(1,(DataBase!Q3478=Modelo!$G$1:$G$37)*(DataBase!B3478=Modelo!$F$1:$F$37),0),3)</f>
        <v>5.8823529411764705E-2</v>
      </c>
      <c r="S3478" s="115">
        <f t="shared" si="110"/>
        <v>100</v>
      </c>
      <c r="T3478" s="115">
        <f t="shared" si="111"/>
        <v>5.8823529411764701</v>
      </c>
    </row>
    <row r="3479" spans="1:20" x14ac:dyDescent="0.3">
      <c r="A3479" s="115" t="s">
        <v>199</v>
      </c>
      <c r="B3479" s="115" t="s">
        <v>84</v>
      </c>
      <c r="C3479" s="115" t="s">
        <v>103</v>
      </c>
      <c r="D3479" s="115" t="s">
        <v>86</v>
      </c>
      <c r="E3479" s="115" t="s">
        <v>86</v>
      </c>
      <c r="F3479" s="115" t="s">
        <v>87</v>
      </c>
      <c r="G3479" s="115">
        <v>2015</v>
      </c>
      <c r="H3479" s="115" t="s">
        <v>125</v>
      </c>
      <c r="I3479" s="115">
        <v>0.70314701400000001</v>
      </c>
      <c r="J3479" s="115" t="s">
        <v>41</v>
      </c>
      <c r="K3479" s="115">
        <f>INDEX(DatosProcesados!$A$1:$BF$101,MATCH(DataBase!A3479,DatosProcesados!$A$1:$A$101,0),MATCH(DataBase!J3479,DatosProcesados!$A$1:$BF$1,0))</f>
        <v>0</v>
      </c>
      <c r="L3479" s="115" t="str">
        <f>INDEX(Modelo!$A$9:$D$89,MATCH(DataBase!$J3479,Modelo!$A$9:$A$89,0),MATCH(DataBase!L$1,Modelo!$A$9:$D$9,0))</f>
        <v>Impacto ambiental</v>
      </c>
      <c r="M3479" s="115" t="str">
        <f>INDEX(Modelo!$A$9:$D$89,MATCH(DataBase!$J3479,Modelo!$A$9:$A$89,0),MATCH(DataBase!M$1,Modelo!$A$9:$D$9,0))</f>
        <v>Pilar 3</v>
      </c>
      <c r="N3479" s="115" t="str">
        <f>INDEX(Modelo!$A$9:$D$89,MATCH(DataBase!$J3479,Modelo!$A$9:$A$89,0),MATCH(DataBase!N$1,Modelo!$A$9:$D$9,0))</f>
        <v>boolean</v>
      </c>
      <c r="O3479" s="115" t="b">
        <f t="array" ref="O3479">IF(N3479="negativo",INDEX($AD$3:$AG$51,MATCH(1,($B3479=$AD$3:$AD$51)*($J3479=$AE$3:$AE$51),0),3),IF(N3479="positivo",INDEX($AD$55:$AG$109,MATCH(1,($B3479=$AD$55:$AD$109)*($J3479=$AE$55:$AE$109),0),3)))</f>
        <v>0</v>
      </c>
      <c r="P3479" s="115" t="b">
        <f t="array" ref="P3479">IF(N3479="negativo",INDEX($AD$3:$AG$51,MATCH(1,($B3479=$AD$3:$AD$51)*($J3479=$AE$3:$AE$51),0),4),IF(N3479="positivo",INDEX($AD$55:$AG$109,MATCH(1,($B3479=$AD$55:$AD$109)*($J3479=$AE$55:$AE$109),0),4)))</f>
        <v>0</v>
      </c>
      <c r="Q3479" s="115" t="str">
        <f>VLOOKUP(M3479,Modelo!$A$2:$C$7,2,0)</f>
        <v>Gestión de Recursos Naturales y Circularidad</v>
      </c>
      <c r="R3479" s="118">
        <f t="array" ref="R3479">INDEX(Modelo!$F$1:$H$37,MATCH(1,(DataBase!Q3479=Modelo!$G$1:$G$37)*(DataBase!B3479=Modelo!$F$1:$F$37),0),3)</f>
        <v>5.8823529411764705E-2</v>
      </c>
      <c r="S3479" s="115">
        <f t="shared" si="110"/>
        <v>0</v>
      </c>
      <c r="T3479" s="115">
        <f t="shared" si="111"/>
        <v>0</v>
      </c>
    </row>
    <row r="3480" spans="1:20" x14ac:dyDescent="0.3">
      <c r="A3480" s="115" t="s">
        <v>215</v>
      </c>
      <c r="B3480" s="115" t="s">
        <v>216</v>
      </c>
      <c r="C3480" s="115" t="s">
        <v>97</v>
      </c>
      <c r="D3480" s="115" t="s">
        <v>86</v>
      </c>
      <c r="E3480" s="115" t="s">
        <v>86</v>
      </c>
      <c r="F3480" s="115" t="s">
        <v>86</v>
      </c>
      <c r="G3480" s="115">
        <v>1956</v>
      </c>
      <c r="H3480" s="115" t="s">
        <v>125</v>
      </c>
      <c r="I3480" s="115">
        <v>25.860914507</v>
      </c>
      <c r="J3480" s="115" t="s">
        <v>41</v>
      </c>
      <c r="K3480" s="115">
        <f>INDEX(DatosProcesados!$A$1:$BF$101,MATCH(DataBase!A3480,DatosProcesados!$A$1:$A$101,0),MATCH(DataBase!J3480,DatosProcesados!$A$1:$BF$1,0))</f>
        <v>1</v>
      </c>
      <c r="L3480" s="115" t="str">
        <f>INDEX(Modelo!$A$9:$D$89,MATCH(DataBase!$J3480,Modelo!$A$9:$A$89,0),MATCH(DataBase!L$1,Modelo!$A$9:$D$9,0))</f>
        <v>Impacto ambiental</v>
      </c>
      <c r="M3480" s="115" t="str">
        <f>INDEX(Modelo!$A$9:$D$89,MATCH(DataBase!$J3480,Modelo!$A$9:$A$89,0),MATCH(DataBase!M$1,Modelo!$A$9:$D$9,0))</f>
        <v>Pilar 3</v>
      </c>
      <c r="N3480" s="115" t="str">
        <f>INDEX(Modelo!$A$9:$D$89,MATCH(DataBase!$J3480,Modelo!$A$9:$A$89,0),MATCH(DataBase!N$1,Modelo!$A$9:$D$9,0))</f>
        <v>boolean</v>
      </c>
      <c r="O3480" s="115" t="b">
        <f t="array" ref="O3480">IF(N3480="negativo",INDEX($AD$3:$AG$51,MATCH(1,($B3480=$AD$3:$AD$51)*($J3480=$AE$3:$AE$51),0),3),IF(N3480="positivo",INDEX($AD$55:$AG$109,MATCH(1,($B3480=$AD$55:$AD$109)*($J3480=$AE$55:$AE$109),0),3)))</f>
        <v>0</v>
      </c>
      <c r="P3480" s="115" t="b">
        <f t="array" ref="P3480">IF(N3480="negativo",INDEX($AD$3:$AG$51,MATCH(1,($B3480=$AD$3:$AD$51)*($J3480=$AE$3:$AE$51),0),4),IF(N3480="positivo",INDEX($AD$55:$AG$109,MATCH(1,($B3480=$AD$55:$AD$109)*($J3480=$AE$55:$AE$109),0),4)))</f>
        <v>0</v>
      </c>
      <c r="Q3480" s="115" t="str">
        <f>VLOOKUP(M3480,Modelo!$A$2:$C$7,2,0)</f>
        <v>Gestión de Recursos Naturales y Circularidad</v>
      </c>
      <c r="R3480" s="118">
        <f t="array" ref="R3480">INDEX(Modelo!$F$1:$H$37,MATCH(1,(DataBase!Q3480=Modelo!$G$1:$G$37)*(DataBase!B3480=Modelo!$F$1:$F$37),0),3)</f>
        <v>0.15789473684210525</v>
      </c>
      <c r="S3480" s="115">
        <f t="shared" si="110"/>
        <v>0</v>
      </c>
      <c r="T3480" s="115">
        <f t="shared" si="111"/>
        <v>0</v>
      </c>
    </row>
    <row r="3481" spans="1:20" x14ac:dyDescent="0.3">
      <c r="A3481" s="115" t="s">
        <v>257</v>
      </c>
      <c r="B3481" s="115" t="s">
        <v>216</v>
      </c>
      <c r="C3481" s="115" t="s">
        <v>97</v>
      </c>
      <c r="D3481" s="115" t="s">
        <v>86</v>
      </c>
      <c r="E3481" s="115" t="s">
        <v>87</v>
      </c>
      <c r="F3481" s="115" t="s">
        <v>87</v>
      </c>
      <c r="G3481" s="115">
        <v>1898</v>
      </c>
      <c r="H3481" s="115" t="s">
        <v>167</v>
      </c>
      <c r="I3481" s="115">
        <v>2.4260392159999999</v>
      </c>
      <c r="J3481" s="115" t="s">
        <v>41</v>
      </c>
      <c r="K3481" s="115" t="str">
        <f>INDEX(DatosProcesados!$A$1:$BF$101,MATCH(DataBase!A3481,DatosProcesados!$A$1:$A$101,0),MATCH(DataBase!J3481,DatosProcesados!$A$1:$BF$1,0))</f>
        <v>No</v>
      </c>
      <c r="L3481" s="115" t="str">
        <f>INDEX(Modelo!$A$9:$D$89,MATCH(DataBase!$J3481,Modelo!$A$9:$A$89,0),MATCH(DataBase!L$1,Modelo!$A$9:$D$9,0))</f>
        <v>Impacto ambiental</v>
      </c>
      <c r="M3481" s="115" t="str">
        <f>INDEX(Modelo!$A$9:$D$89,MATCH(DataBase!$J3481,Modelo!$A$9:$A$89,0),MATCH(DataBase!M$1,Modelo!$A$9:$D$9,0))</f>
        <v>Pilar 3</v>
      </c>
      <c r="N3481" s="115" t="str">
        <f>INDEX(Modelo!$A$9:$D$89,MATCH(DataBase!$J3481,Modelo!$A$9:$A$89,0),MATCH(DataBase!N$1,Modelo!$A$9:$D$9,0))</f>
        <v>boolean</v>
      </c>
      <c r="O3481" s="115" t="b">
        <f t="array" ref="O3481">IF(N3481="negativo",INDEX($AD$3:$AG$51,MATCH(1,($B3481=$AD$3:$AD$51)*($J3481=$AE$3:$AE$51),0),3),IF(N3481="positivo",INDEX($AD$55:$AG$109,MATCH(1,($B3481=$AD$55:$AD$109)*($J3481=$AE$55:$AE$109),0),3)))</f>
        <v>0</v>
      </c>
      <c r="P3481" s="115" t="b">
        <f t="array" ref="P3481">IF(N3481="negativo",INDEX($AD$3:$AG$51,MATCH(1,($B3481=$AD$3:$AD$51)*($J3481=$AE$3:$AE$51),0),4),IF(N3481="positivo",INDEX($AD$55:$AG$109,MATCH(1,($B3481=$AD$55:$AD$109)*($J3481=$AE$55:$AE$109),0),4)))</f>
        <v>0</v>
      </c>
      <c r="Q3481" s="115" t="str">
        <f>VLOOKUP(M3481,Modelo!$A$2:$C$7,2,0)</f>
        <v>Gestión de Recursos Naturales y Circularidad</v>
      </c>
      <c r="R3481" s="118">
        <f t="array" ref="R3481">INDEX(Modelo!$F$1:$H$37,MATCH(1,(DataBase!Q3481=Modelo!$G$1:$G$37)*(DataBase!B3481=Modelo!$F$1:$F$37),0),3)</f>
        <v>0.15789473684210525</v>
      </c>
      <c r="S3481" s="115">
        <f t="shared" si="110"/>
        <v>0</v>
      </c>
      <c r="T3481" s="115">
        <f t="shared" si="111"/>
        <v>0</v>
      </c>
    </row>
    <row r="3482" spans="1:20" x14ac:dyDescent="0.3">
      <c r="A3482" s="115" t="s">
        <v>301</v>
      </c>
      <c r="B3482" s="115" t="s">
        <v>216</v>
      </c>
      <c r="C3482" s="115" t="s">
        <v>103</v>
      </c>
      <c r="D3482" s="115" t="s">
        <v>86</v>
      </c>
      <c r="E3482" s="115" t="s">
        <v>87</v>
      </c>
      <c r="F3482" s="115" t="s">
        <v>86</v>
      </c>
      <c r="G3482" s="115">
        <v>1998</v>
      </c>
      <c r="H3482" s="115" t="s">
        <v>125</v>
      </c>
      <c r="I3482" s="115">
        <v>1.697301486</v>
      </c>
      <c r="J3482" s="115" t="s">
        <v>41</v>
      </c>
      <c r="K3482" s="115" t="str">
        <f>INDEX(DatosProcesados!$A$1:$BF$101,MATCH(DataBase!A3482,DatosProcesados!$A$1:$A$101,0),MATCH(DataBase!J3482,DatosProcesados!$A$1:$BF$1,0))</f>
        <v>Si</v>
      </c>
      <c r="L3482" s="115" t="str">
        <f>INDEX(Modelo!$A$9:$D$89,MATCH(DataBase!$J3482,Modelo!$A$9:$A$89,0),MATCH(DataBase!L$1,Modelo!$A$9:$D$9,0))</f>
        <v>Impacto ambiental</v>
      </c>
      <c r="M3482" s="115" t="str">
        <f>INDEX(Modelo!$A$9:$D$89,MATCH(DataBase!$J3482,Modelo!$A$9:$A$89,0),MATCH(DataBase!M$1,Modelo!$A$9:$D$9,0))</f>
        <v>Pilar 3</v>
      </c>
      <c r="N3482" s="115" t="str">
        <f>INDEX(Modelo!$A$9:$D$89,MATCH(DataBase!$J3482,Modelo!$A$9:$A$89,0),MATCH(DataBase!N$1,Modelo!$A$9:$D$9,0))</f>
        <v>boolean</v>
      </c>
      <c r="O3482" s="115" t="b">
        <f t="array" ref="O3482">IF(N3482="negativo",INDEX($AD$3:$AG$51,MATCH(1,($B3482=$AD$3:$AD$51)*($J3482=$AE$3:$AE$51),0),3),IF(N3482="positivo",INDEX($AD$55:$AG$109,MATCH(1,($B3482=$AD$55:$AD$109)*($J3482=$AE$55:$AE$109),0),3)))</f>
        <v>0</v>
      </c>
      <c r="P3482" s="115" t="b">
        <f t="array" ref="P3482">IF(N3482="negativo",INDEX($AD$3:$AG$51,MATCH(1,($B3482=$AD$3:$AD$51)*($J3482=$AE$3:$AE$51),0),4),IF(N3482="positivo",INDEX($AD$55:$AG$109,MATCH(1,($B3482=$AD$55:$AD$109)*($J3482=$AE$55:$AE$109),0),4)))</f>
        <v>0</v>
      </c>
      <c r="Q3482" s="115" t="str">
        <f>VLOOKUP(M3482,Modelo!$A$2:$C$7,2,0)</f>
        <v>Gestión de Recursos Naturales y Circularidad</v>
      </c>
      <c r="R3482" s="118">
        <f t="array" ref="R3482">INDEX(Modelo!$F$1:$H$37,MATCH(1,(DataBase!Q3482=Modelo!$G$1:$G$37)*(DataBase!B3482=Modelo!$F$1:$F$37),0),3)</f>
        <v>0.15789473684210525</v>
      </c>
      <c r="S3482" s="115">
        <f t="shared" si="110"/>
        <v>100</v>
      </c>
      <c r="T3482" s="115">
        <f t="shared" si="111"/>
        <v>15.789473684210526</v>
      </c>
    </row>
    <row r="3483" spans="1:20" x14ac:dyDescent="0.3">
      <c r="A3483" s="115" t="s">
        <v>352</v>
      </c>
      <c r="B3483" s="115" t="s">
        <v>313</v>
      </c>
      <c r="C3483" s="115" t="s">
        <v>103</v>
      </c>
      <c r="D3483" s="115" t="s">
        <v>87</v>
      </c>
      <c r="E3483" s="115" t="s">
        <v>87</v>
      </c>
      <c r="F3483" s="115" t="s">
        <v>87</v>
      </c>
      <c r="G3483" s="115">
        <v>1969</v>
      </c>
      <c r="H3483" s="115" t="s">
        <v>353</v>
      </c>
      <c r="I3483" s="115">
        <v>3.188315636</v>
      </c>
      <c r="J3483" s="115" t="s">
        <v>41</v>
      </c>
      <c r="K3483" s="115" t="str">
        <f>INDEX(DatosProcesados!$A$1:$BF$101,MATCH(DataBase!A3483,DatosProcesados!$A$1:$A$101,0),MATCH(DataBase!J3483,DatosProcesados!$A$1:$BF$1,0))</f>
        <v>Si</v>
      </c>
      <c r="L3483" s="115" t="str">
        <f>INDEX(Modelo!$A$9:$D$89,MATCH(DataBase!$J3483,Modelo!$A$9:$A$89,0),MATCH(DataBase!L$1,Modelo!$A$9:$D$9,0))</f>
        <v>Impacto ambiental</v>
      </c>
      <c r="M3483" s="115" t="str">
        <f>INDEX(Modelo!$A$9:$D$89,MATCH(DataBase!$J3483,Modelo!$A$9:$A$89,0),MATCH(DataBase!M$1,Modelo!$A$9:$D$9,0))</f>
        <v>Pilar 3</v>
      </c>
      <c r="N3483" s="115" t="str">
        <f>INDEX(Modelo!$A$9:$D$89,MATCH(DataBase!$J3483,Modelo!$A$9:$A$89,0),MATCH(DataBase!N$1,Modelo!$A$9:$D$9,0))</f>
        <v>boolean</v>
      </c>
      <c r="O3483" s="115" t="b">
        <f t="array" ref="O3483">IF(N3483="negativo",INDEX($AD$3:$AG$51,MATCH(1,($B3483=$AD$3:$AD$51)*($J3483=$AE$3:$AE$51),0),3),IF(N3483="positivo",INDEX($AD$55:$AG$109,MATCH(1,($B3483=$AD$55:$AD$109)*($J3483=$AE$55:$AE$109),0),3)))</f>
        <v>0</v>
      </c>
      <c r="P3483" s="115" t="b">
        <f t="array" ref="P3483">IF(N3483="negativo",INDEX($AD$3:$AG$51,MATCH(1,($B3483=$AD$3:$AD$51)*($J3483=$AE$3:$AE$51),0),4),IF(N3483="positivo",INDEX($AD$55:$AG$109,MATCH(1,($B3483=$AD$55:$AD$109)*($J3483=$AE$55:$AE$109),0),4)))</f>
        <v>0</v>
      </c>
      <c r="Q3483" s="115" t="str">
        <f>VLOOKUP(M3483,Modelo!$A$2:$C$7,2,0)</f>
        <v>Gestión de Recursos Naturales y Circularidad</v>
      </c>
      <c r="R3483" s="118">
        <f t="array" ref="R3483">INDEX(Modelo!$F$1:$H$37,MATCH(1,(DataBase!Q3483=Modelo!$G$1:$G$37)*(DataBase!B3483=Modelo!$F$1:$F$37),0),3)</f>
        <v>5.8823529411764705E-2</v>
      </c>
      <c r="S3483" s="115">
        <f t="shared" si="110"/>
        <v>100</v>
      </c>
      <c r="T3483" s="115">
        <f t="shared" si="111"/>
        <v>5.8823529411764701</v>
      </c>
    </row>
    <row r="3484" spans="1:20" x14ac:dyDescent="0.3">
      <c r="A3484" s="115" t="s">
        <v>427</v>
      </c>
      <c r="B3484" s="115" t="s">
        <v>407</v>
      </c>
      <c r="C3484" s="115" t="s">
        <v>103</v>
      </c>
      <c r="D3484" s="115" t="s">
        <v>86</v>
      </c>
      <c r="E3484" s="115" t="s">
        <v>86</v>
      </c>
      <c r="F3484" s="115" t="s">
        <v>87</v>
      </c>
      <c r="G3484" s="115">
        <v>2020</v>
      </c>
      <c r="H3484" s="115" t="s">
        <v>428</v>
      </c>
      <c r="I3484" s="115">
        <v>1.943851598</v>
      </c>
      <c r="J3484" s="115" t="s">
        <v>41</v>
      </c>
      <c r="K3484" s="115" t="str">
        <f>INDEX(DatosProcesados!$A$1:$BF$101,MATCH(DataBase!A3484,DatosProcesados!$A$1:$A$101,0),MATCH(DataBase!J3484,DatosProcesados!$A$1:$BF$1,0))</f>
        <v>Si</v>
      </c>
      <c r="L3484" s="115" t="str">
        <f>INDEX(Modelo!$A$9:$D$89,MATCH(DataBase!$J3484,Modelo!$A$9:$A$89,0),MATCH(DataBase!L$1,Modelo!$A$9:$D$9,0))</f>
        <v>Impacto ambiental</v>
      </c>
      <c r="M3484" s="115" t="str">
        <f>INDEX(Modelo!$A$9:$D$89,MATCH(DataBase!$J3484,Modelo!$A$9:$A$89,0),MATCH(DataBase!M$1,Modelo!$A$9:$D$9,0))</f>
        <v>Pilar 3</v>
      </c>
      <c r="N3484" s="115" t="str">
        <f>INDEX(Modelo!$A$9:$D$89,MATCH(DataBase!$J3484,Modelo!$A$9:$A$89,0),MATCH(DataBase!N$1,Modelo!$A$9:$D$9,0))</f>
        <v>boolean</v>
      </c>
      <c r="O3484" s="115" t="b">
        <f t="array" ref="O3484">IF(N3484="negativo",INDEX($AD$3:$AG$51,MATCH(1,($B3484=$AD$3:$AD$51)*($J3484=$AE$3:$AE$51),0),3),IF(N3484="positivo",INDEX($AD$55:$AG$109,MATCH(1,($B3484=$AD$55:$AD$109)*($J3484=$AE$55:$AE$109),0),3)))</f>
        <v>0</v>
      </c>
      <c r="P3484" s="115" t="b">
        <f t="array" ref="P3484">IF(N3484="negativo",INDEX($AD$3:$AG$51,MATCH(1,($B3484=$AD$3:$AD$51)*($J3484=$AE$3:$AE$51),0),4),IF(N3484="positivo",INDEX($AD$55:$AG$109,MATCH(1,($B3484=$AD$55:$AD$109)*($J3484=$AE$55:$AE$109),0),4)))</f>
        <v>0</v>
      </c>
      <c r="Q3484" s="115" t="str">
        <f>VLOOKUP(M3484,Modelo!$A$2:$C$7,2,0)</f>
        <v>Gestión de Recursos Naturales y Circularidad</v>
      </c>
      <c r="R3484" s="118">
        <f t="array" ref="R3484">INDEX(Modelo!$F$1:$H$37,MATCH(1,(DataBase!Q3484=Modelo!$G$1:$G$37)*(DataBase!B3484=Modelo!$F$1:$F$37),0),3)</f>
        <v>0.19230769230769232</v>
      </c>
      <c r="S3484" s="115">
        <f t="shared" si="110"/>
        <v>100</v>
      </c>
      <c r="T3484" s="115">
        <f t="shared" si="111"/>
        <v>19.230769230769234</v>
      </c>
    </row>
    <row r="3485" spans="1:20" x14ac:dyDescent="0.3">
      <c r="A3485" s="115" t="s">
        <v>333</v>
      </c>
      <c r="B3485" s="115" t="s">
        <v>313</v>
      </c>
      <c r="C3485" s="115" t="s">
        <v>103</v>
      </c>
      <c r="D3485" s="115" t="s">
        <v>86</v>
      </c>
      <c r="E3485" s="115" t="s">
        <v>86</v>
      </c>
      <c r="F3485" s="115" t="s">
        <v>87</v>
      </c>
      <c r="G3485" s="115">
        <v>1952</v>
      </c>
      <c r="H3485" s="115" t="s">
        <v>177</v>
      </c>
      <c r="I3485" s="115">
        <v>5.9910971069999999</v>
      </c>
      <c r="J3485" s="115" t="s">
        <v>41</v>
      </c>
      <c r="K3485" s="115" t="str">
        <f>INDEX(DatosProcesados!$A$1:$BF$101,MATCH(DataBase!A3485,DatosProcesados!$A$1:$A$101,0),MATCH(DataBase!J3485,DatosProcesados!$A$1:$BF$1,0))</f>
        <v>No</v>
      </c>
      <c r="L3485" s="115" t="str">
        <f>INDEX(Modelo!$A$9:$D$89,MATCH(DataBase!$J3485,Modelo!$A$9:$A$89,0),MATCH(DataBase!L$1,Modelo!$A$9:$D$9,0))</f>
        <v>Impacto ambiental</v>
      </c>
      <c r="M3485" s="115" t="str">
        <f>INDEX(Modelo!$A$9:$D$89,MATCH(DataBase!$J3485,Modelo!$A$9:$A$89,0),MATCH(DataBase!M$1,Modelo!$A$9:$D$9,0))</f>
        <v>Pilar 3</v>
      </c>
      <c r="N3485" s="115" t="str">
        <f>INDEX(Modelo!$A$9:$D$89,MATCH(DataBase!$J3485,Modelo!$A$9:$A$89,0),MATCH(DataBase!N$1,Modelo!$A$9:$D$9,0))</f>
        <v>boolean</v>
      </c>
      <c r="O3485" s="115" t="b">
        <f t="array" ref="O3485">IF(N3485="negativo",INDEX($AD$3:$AG$51,MATCH(1,($B3485=$AD$3:$AD$51)*($J3485=$AE$3:$AE$51),0),3),IF(N3485="positivo",INDEX($AD$55:$AG$109,MATCH(1,($B3485=$AD$55:$AD$109)*($J3485=$AE$55:$AE$109),0),3)))</f>
        <v>0</v>
      </c>
      <c r="P3485" s="115" t="b">
        <f t="array" ref="P3485">IF(N3485="negativo",INDEX($AD$3:$AG$51,MATCH(1,($B3485=$AD$3:$AD$51)*($J3485=$AE$3:$AE$51),0),4),IF(N3485="positivo",INDEX($AD$55:$AG$109,MATCH(1,($B3485=$AD$55:$AD$109)*($J3485=$AE$55:$AE$109),0),4)))</f>
        <v>0</v>
      </c>
      <c r="Q3485" s="115" t="str">
        <f>VLOOKUP(M3485,Modelo!$A$2:$C$7,2,0)</f>
        <v>Gestión de Recursos Naturales y Circularidad</v>
      </c>
      <c r="R3485" s="118">
        <f t="array" ref="R3485">INDEX(Modelo!$F$1:$H$37,MATCH(1,(DataBase!Q3485=Modelo!$G$1:$G$37)*(DataBase!B3485=Modelo!$F$1:$F$37),0),3)</f>
        <v>5.8823529411764705E-2</v>
      </c>
      <c r="S3485" s="115">
        <f t="shared" si="110"/>
        <v>0</v>
      </c>
      <c r="T3485" s="115">
        <f t="shared" si="111"/>
        <v>0</v>
      </c>
    </row>
    <row r="3486" spans="1:20" x14ac:dyDescent="0.3">
      <c r="A3486" s="115" t="s">
        <v>371</v>
      </c>
      <c r="B3486" s="115" t="s">
        <v>313</v>
      </c>
      <c r="C3486" s="115" t="s">
        <v>103</v>
      </c>
      <c r="D3486" s="115" t="s">
        <v>87</v>
      </c>
      <c r="E3486" s="115" t="s">
        <v>86</v>
      </c>
      <c r="F3486" s="115" t="s">
        <v>87</v>
      </c>
      <c r="G3486" s="115">
        <v>1977</v>
      </c>
      <c r="H3486" s="115" t="s">
        <v>281</v>
      </c>
      <c r="I3486" s="115">
        <v>2.002301595</v>
      </c>
      <c r="J3486" s="115" t="s">
        <v>41</v>
      </c>
      <c r="K3486" s="115" t="str">
        <f>INDEX(DatosProcesados!$A$1:$BF$101,MATCH(DataBase!A3486,DatosProcesados!$A$1:$A$101,0),MATCH(DataBase!J3486,DatosProcesados!$A$1:$BF$1,0))</f>
        <v>Si</v>
      </c>
      <c r="L3486" s="115" t="str">
        <f>INDEX(Modelo!$A$9:$D$89,MATCH(DataBase!$J3486,Modelo!$A$9:$A$89,0),MATCH(DataBase!L$1,Modelo!$A$9:$D$9,0))</f>
        <v>Impacto ambiental</v>
      </c>
      <c r="M3486" s="115" t="str">
        <f>INDEX(Modelo!$A$9:$D$89,MATCH(DataBase!$J3486,Modelo!$A$9:$A$89,0),MATCH(DataBase!M$1,Modelo!$A$9:$D$9,0))</f>
        <v>Pilar 3</v>
      </c>
      <c r="N3486" s="115" t="str">
        <f>INDEX(Modelo!$A$9:$D$89,MATCH(DataBase!$J3486,Modelo!$A$9:$A$89,0),MATCH(DataBase!N$1,Modelo!$A$9:$D$9,0))</f>
        <v>boolean</v>
      </c>
      <c r="O3486" s="115" t="b">
        <f t="array" ref="O3486">IF(N3486="negativo",INDEX($AD$3:$AG$51,MATCH(1,($B3486=$AD$3:$AD$51)*($J3486=$AE$3:$AE$51),0),3),IF(N3486="positivo",INDEX($AD$55:$AG$109,MATCH(1,($B3486=$AD$55:$AD$109)*($J3486=$AE$55:$AE$109),0),3)))</f>
        <v>0</v>
      </c>
      <c r="P3486" s="115" t="b">
        <f t="array" ref="P3486">IF(N3486="negativo",INDEX($AD$3:$AG$51,MATCH(1,($B3486=$AD$3:$AD$51)*($J3486=$AE$3:$AE$51),0),4),IF(N3486="positivo",INDEX($AD$55:$AG$109,MATCH(1,($B3486=$AD$55:$AD$109)*($J3486=$AE$55:$AE$109),0),4)))</f>
        <v>0</v>
      </c>
      <c r="Q3486" s="115" t="str">
        <f>VLOOKUP(M3486,Modelo!$A$2:$C$7,2,0)</f>
        <v>Gestión de Recursos Naturales y Circularidad</v>
      </c>
      <c r="R3486" s="118">
        <f t="array" ref="R3486">INDEX(Modelo!$F$1:$H$37,MATCH(1,(DataBase!Q3486=Modelo!$G$1:$G$37)*(DataBase!B3486=Modelo!$F$1:$F$37),0),3)</f>
        <v>5.8823529411764705E-2</v>
      </c>
      <c r="S3486" s="115">
        <f t="shared" si="110"/>
        <v>100</v>
      </c>
      <c r="T3486" s="115">
        <f t="shared" si="111"/>
        <v>5.8823529411764701</v>
      </c>
    </row>
    <row r="3487" spans="1:20" x14ac:dyDescent="0.3">
      <c r="A3487" s="115" t="s">
        <v>469</v>
      </c>
      <c r="B3487" s="115" t="s">
        <v>467</v>
      </c>
      <c r="C3487" s="115" t="s">
        <v>103</v>
      </c>
      <c r="D3487" s="115" t="s">
        <v>87</v>
      </c>
      <c r="E3487" s="115" t="s">
        <v>86</v>
      </c>
      <c r="F3487" s="115" t="s">
        <v>87</v>
      </c>
      <c r="G3487" s="115">
        <v>1971</v>
      </c>
      <c r="H3487" s="115" t="s">
        <v>244</v>
      </c>
      <c r="I3487" s="115">
        <v>2.1567474139999998</v>
      </c>
      <c r="J3487" s="115" t="s">
        <v>41</v>
      </c>
      <c r="K3487" s="115">
        <f>INDEX(DatosProcesados!$A$1:$BF$101,MATCH(DataBase!A3487,DatosProcesados!$A$1:$A$101,0),MATCH(DataBase!J3487,DatosProcesados!$A$1:$BF$1,0))</f>
        <v>0</v>
      </c>
      <c r="L3487" s="115" t="str">
        <f>INDEX(Modelo!$A$9:$D$89,MATCH(DataBase!$J3487,Modelo!$A$9:$A$89,0),MATCH(DataBase!L$1,Modelo!$A$9:$D$9,0))</f>
        <v>Impacto ambiental</v>
      </c>
      <c r="M3487" s="115" t="str">
        <f>INDEX(Modelo!$A$9:$D$89,MATCH(DataBase!$J3487,Modelo!$A$9:$A$89,0),MATCH(DataBase!M$1,Modelo!$A$9:$D$9,0))</f>
        <v>Pilar 3</v>
      </c>
      <c r="N3487" s="115" t="str">
        <f>INDEX(Modelo!$A$9:$D$89,MATCH(DataBase!$J3487,Modelo!$A$9:$A$89,0),MATCH(DataBase!N$1,Modelo!$A$9:$D$9,0))</f>
        <v>boolean</v>
      </c>
      <c r="O3487" s="115" t="b">
        <f t="array" ref="O3487">IF(N3487="negativo",INDEX($AD$3:$AG$51,MATCH(1,($B3487=$AD$3:$AD$51)*($J3487=$AE$3:$AE$51),0),3),IF(N3487="positivo",INDEX($AD$55:$AG$109,MATCH(1,($B3487=$AD$55:$AD$109)*($J3487=$AE$55:$AE$109),0),3)))</f>
        <v>0</v>
      </c>
      <c r="P3487" s="115" t="b">
        <f t="array" ref="P3487">IF(N3487="negativo",INDEX($AD$3:$AG$51,MATCH(1,($B3487=$AD$3:$AD$51)*($J3487=$AE$3:$AE$51),0),4),IF(N3487="positivo",INDEX($AD$55:$AG$109,MATCH(1,($B3487=$AD$55:$AD$109)*($J3487=$AE$55:$AE$109),0),4)))</f>
        <v>0</v>
      </c>
      <c r="Q3487" s="115" t="str">
        <f>VLOOKUP(M3487,Modelo!$A$2:$C$7,2,0)</f>
        <v>Gestión de Recursos Naturales y Circularidad</v>
      </c>
      <c r="R3487" s="118">
        <f t="array" ref="R3487">INDEX(Modelo!$F$1:$H$37,MATCH(1,(DataBase!Q3487=Modelo!$G$1:$G$37)*(DataBase!B3487=Modelo!$F$1:$F$37),0),3)</f>
        <v>0.23809523809523808</v>
      </c>
      <c r="S3487" s="115">
        <f t="shared" si="110"/>
        <v>0</v>
      </c>
      <c r="T3487" s="115">
        <f t="shared" si="111"/>
        <v>0</v>
      </c>
    </row>
    <row r="3488" spans="1:20" x14ac:dyDescent="0.3">
      <c r="A3488" s="115" t="s">
        <v>357</v>
      </c>
      <c r="B3488" s="115" t="s">
        <v>313</v>
      </c>
      <c r="C3488" s="115" t="s">
        <v>103</v>
      </c>
      <c r="D3488" s="115" t="s">
        <v>86</v>
      </c>
      <c r="E3488" s="115" t="s">
        <v>86</v>
      </c>
      <c r="F3488" s="115" t="s">
        <v>87</v>
      </c>
      <c r="G3488" s="115">
        <v>2009</v>
      </c>
      <c r="H3488" s="115" t="s">
        <v>358</v>
      </c>
      <c r="I3488" s="115">
        <v>2.8694480090000001</v>
      </c>
      <c r="J3488" s="115" t="s">
        <v>41</v>
      </c>
      <c r="K3488" s="115">
        <f>INDEX(DatosProcesados!$A$1:$BF$101,MATCH(DataBase!A3488,DatosProcesados!$A$1:$A$101,0),MATCH(DataBase!J3488,DatosProcesados!$A$1:$BF$1,0))</f>
        <v>0</v>
      </c>
      <c r="L3488" s="115" t="str">
        <f>INDEX(Modelo!$A$9:$D$89,MATCH(DataBase!$J3488,Modelo!$A$9:$A$89,0),MATCH(DataBase!L$1,Modelo!$A$9:$D$9,0))</f>
        <v>Impacto ambiental</v>
      </c>
      <c r="M3488" s="115" t="str">
        <f>INDEX(Modelo!$A$9:$D$89,MATCH(DataBase!$J3488,Modelo!$A$9:$A$89,0),MATCH(DataBase!M$1,Modelo!$A$9:$D$9,0))</f>
        <v>Pilar 3</v>
      </c>
      <c r="N3488" s="115" t="str">
        <f>INDEX(Modelo!$A$9:$D$89,MATCH(DataBase!$J3488,Modelo!$A$9:$A$89,0),MATCH(DataBase!N$1,Modelo!$A$9:$D$9,0))</f>
        <v>boolean</v>
      </c>
      <c r="O3488" s="115" t="b">
        <f t="array" ref="O3488">IF(N3488="negativo",INDEX($AD$3:$AG$51,MATCH(1,($B3488=$AD$3:$AD$51)*($J3488=$AE$3:$AE$51),0),3),IF(N3488="positivo",INDEX($AD$55:$AG$109,MATCH(1,($B3488=$AD$55:$AD$109)*($J3488=$AE$55:$AE$109),0),3)))</f>
        <v>0</v>
      </c>
      <c r="P3488" s="115" t="b">
        <f t="array" ref="P3488">IF(N3488="negativo",INDEX($AD$3:$AG$51,MATCH(1,($B3488=$AD$3:$AD$51)*($J3488=$AE$3:$AE$51),0),4),IF(N3488="positivo",INDEX($AD$55:$AG$109,MATCH(1,($B3488=$AD$55:$AD$109)*($J3488=$AE$55:$AE$109),0),4)))</f>
        <v>0</v>
      </c>
      <c r="Q3488" s="115" t="str">
        <f>VLOOKUP(M3488,Modelo!$A$2:$C$7,2,0)</f>
        <v>Gestión de Recursos Naturales y Circularidad</v>
      </c>
      <c r="R3488" s="118">
        <f t="array" ref="R3488">INDEX(Modelo!$F$1:$H$37,MATCH(1,(DataBase!Q3488=Modelo!$G$1:$G$37)*(DataBase!B3488=Modelo!$F$1:$F$37),0),3)</f>
        <v>5.8823529411764705E-2</v>
      </c>
      <c r="S3488" s="115">
        <f t="shared" si="110"/>
        <v>0</v>
      </c>
      <c r="T3488" s="115">
        <f t="shared" si="111"/>
        <v>0</v>
      </c>
    </row>
    <row r="3489" spans="1:20" x14ac:dyDescent="0.3">
      <c r="A3489" s="115" t="s">
        <v>355</v>
      </c>
      <c r="B3489" s="115" t="s">
        <v>313</v>
      </c>
      <c r="C3489" s="115" t="s">
        <v>103</v>
      </c>
      <c r="D3489" s="115" t="s">
        <v>87</v>
      </c>
      <c r="E3489" s="115" t="s">
        <v>86</v>
      </c>
      <c r="F3489" s="115" t="s">
        <v>86</v>
      </c>
      <c r="G3489" s="115">
        <v>1934</v>
      </c>
      <c r="H3489" s="115" t="s">
        <v>125</v>
      </c>
      <c r="I3489" s="115">
        <v>3.134365769</v>
      </c>
      <c r="J3489" s="115" t="s">
        <v>41</v>
      </c>
      <c r="K3489" s="115">
        <f>INDEX(DatosProcesados!$A$1:$BF$101,MATCH(DataBase!A3489,DatosProcesados!$A$1:$A$101,0),MATCH(DataBase!J3489,DatosProcesados!$A$1:$BF$1,0))</f>
        <v>0</v>
      </c>
      <c r="L3489" s="115" t="str">
        <f>INDEX(Modelo!$A$9:$D$89,MATCH(DataBase!$J3489,Modelo!$A$9:$A$89,0),MATCH(DataBase!L$1,Modelo!$A$9:$D$9,0))</f>
        <v>Impacto ambiental</v>
      </c>
      <c r="M3489" s="115" t="str">
        <f>INDEX(Modelo!$A$9:$D$89,MATCH(DataBase!$J3489,Modelo!$A$9:$A$89,0),MATCH(DataBase!M$1,Modelo!$A$9:$D$9,0))</f>
        <v>Pilar 3</v>
      </c>
      <c r="N3489" s="115" t="str">
        <f>INDEX(Modelo!$A$9:$D$89,MATCH(DataBase!$J3489,Modelo!$A$9:$A$89,0),MATCH(DataBase!N$1,Modelo!$A$9:$D$9,0))</f>
        <v>boolean</v>
      </c>
      <c r="O3489" s="115" t="b">
        <f t="array" ref="O3489">IF(N3489="negativo",INDEX($AD$3:$AG$51,MATCH(1,($B3489=$AD$3:$AD$51)*($J3489=$AE$3:$AE$51),0),3),IF(N3489="positivo",INDEX($AD$55:$AG$109,MATCH(1,($B3489=$AD$55:$AD$109)*($J3489=$AE$55:$AE$109),0),3)))</f>
        <v>0</v>
      </c>
      <c r="P3489" s="115" t="b">
        <f t="array" ref="P3489">IF(N3489="negativo",INDEX($AD$3:$AG$51,MATCH(1,($B3489=$AD$3:$AD$51)*($J3489=$AE$3:$AE$51),0),4),IF(N3489="positivo",INDEX($AD$55:$AG$109,MATCH(1,($B3489=$AD$55:$AD$109)*($J3489=$AE$55:$AE$109),0),4)))</f>
        <v>0</v>
      </c>
      <c r="Q3489" s="115" t="str">
        <f>VLOOKUP(M3489,Modelo!$A$2:$C$7,2,0)</f>
        <v>Gestión de Recursos Naturales y Circularidad</v>
      </c>
      <c r="R3489" s="118">
        <f t="array" ref="R3489">INDEX(Modelo!$F$1:$H$37,MATCH(1,(DataBase!Q3489=Modelo!$G$1:$G$37)*(DataBase!B3489=Modelo!$F$1:$F$37),0),3)</f>
        <v>5.8823529411764705E-2</v>
      </c>
      <c r="S3489" s="115">
        <f t="shared" si="110"/>
        <v>0</v>
      </c>
      <c r="T3489" s="115">
        <f t="shared" si="111"/>
        <v>0</v>
      </c>
    </row>
    <row r="3490" spans="1:20" x14ac:dyDescent="0.3">
      <c r="A3490" s="115" t="s">
        <v>129</v>
      </c>
      <c r="B3490" s="115" t="s">
        <v>84</v>
      </c>
      <c r="C3490" s="115" t="s">
        <v>97</v>
      </c>
      <c r="D3490" s="115" t="s">
        <v>86</v>
      </c>
      <c r="E3490" s="115" t="s">
        <v>87</v>
      </c>
      <c r="F3490" s="115" t="s">
        <v>87</v>
      </c>
      <c r="G3490" s="115">
        <v>1924</v>
      </c>
      <c r="H3490" s="115" t="s">
        <v>130</v>
      </c>
      <c r="I3490" s="115">
        <v>6.6721791020000003</v>
      </c>
      <c r="J3490" s="115" t="s">
        <v>41</v>
      </c>
      <c r="K3490" s="115" t="str">
        <f>INDEX(DatosProcesados!$A$1:$BF$101,MATCH(DataBase!A3490,DatosProcesados!$A$1:$A$101,0),MATCH(DataBase!J3490,DatosProcesados!$A$1:$BF$1,0))</f>
        <v>Si</v>
      </c>
      <c r="L3490" s="115" t="str">
        <f>INDEX(Modelo!$A$9:$D$89,MATCH(DataBase!$J3490,Modelo!$A$9:$A$89,0),MATCH(DataBase!L$1,Modelo!$A$9:$D$9,0))</f>
        <v>Impacto ambiental</v>
      </c>
      <c r="M3490" s="115" t="str">
        <f>INDEX(Modelo!$A$9:$D$89,MATCH(DataBase!$J3490,Modelo!$A$9:$A$89,0),MATCH(DataBase!M$1,Modelo!$A$9:$D$9,0))</f>
        <v>Pilar 3</v>
      </c>
      <c r="N3490" s="115" t="str">
        <f>INDEX(Modelo!$A$9:$D$89,MATCH(DataBase!$J3490,Modelo!$A$9:$A$89,0),MATCH(DataBase!N$1,Modelo!$A$9:$D$9,0))</f>
        <v>boolean</v>
      </c>
      <c r="O3490" s="115" t="b">
        <f t="array" ref="O3490">IF(N3490="negativo",INDEX($AD$3:$AG$51,MATCH(1,($B3490=$AD$3:$AD$51)*($J3490=$AE$3:$AE$51),0),3),IF(N3490="positivo",INDEX($AD$55:$AG$109,MATCH(1,($B3490=$AD$55:$AD$109)*($J3490=$AE$55:$AE$109),0),3)))</f>
        <v>0</v>
      </c>
      <c r="P3490" s="115" t="b">
        <f t="array" ref="P3490">IF(N3490="negativo",INDEX($AD$3:$AG$51,MATCH(1,($B3490=$AD$3:$AD$51)*($J3490=$AE$3:$AE$51),0),4),IF(N3490="positivo",INDEX($AD$55:$AG$109,MATCH(1,($B3490=$AD$55:$AD$109)*($J3490=$AE$55:$AE$109),0),4)))</f>
        <v>0</v>
      </c>
      <c r="Q3490" s="115" t="str">
        <f>VLOOKUP(M3490,Modelo!$A$2:$C$7,2,0)</f>
        <v>Gestión de Recursos Naturales y Circularidad</v>
      </c>
      <c r="R3490" s="118">
        <f t="array" ref="R3490">INDEX(Modelo!$F$1:$H$37,MATCH(1,(DataBase!Q3490=Modelo!$G$1:$G$37)*(DataBase!B3490=Modelo!$F$1:$F$37),0),3)</f>
        <v>5.8823529411764705E-2</v>
      </c>
      <c r="S3490" s="115">
        <f t="shared" si="110"/>
        <v>100</v>
      </c>
      <c r="T3490" s="115">
        <f t="shared" si="111"/>
        <v>5.8823529411764701</v>
      </c>
    </row>
    <row r="3491" spans="1:20" x14ac:dyDescent="0.3">
      <c r="A3491" s="115" t="s">
        <v>166</v>
      </c>
      <c r="B3491" s="115" t="s">
        <v>84</v>
      </c>
      <c r="C3491" s="115" t="s">
        <v>103</v>
      </c>
      <c r="D3491" s="115" t="s">
        <v>86</v>
      </c>
      <c r="E3491" s="115" t="s">
        <v>87</v>
      </c>
      <c r="F3491" s="115" t="s">
        <v>87</v>
      </c>
      <c r="G3491" s="115">
        <v>1910</v>
      </c>
      <c r="H3491" s="115" t="s">
        <v>167</v>
      </c>
      <c r="I3491" s="115">
        <v>2.655177809</v>
      </c>
      <c r="J3491" s="115" t="s">
        <v>41</v>
      </c>
      <c r="K3491" s="115" t="str">
        <f>INDEX(DatosProcesados!$A$1:$BF$101,MATCH(DataBase!A3491,DatosProcesados!$A$1:$A$101,0),MATCH(DataBase!J3491,DatosProcesados!$A$1:$BF$1,0))</f>
        <v>No</v>
      </c>
      <c r="L3491" s="115" t="str">
        <f>INDEX(Modelo!$A$9:$D$89,MATCH(DataBase!$J3491,Modelo!$A$9:$A$89,0),MATCH(DataBase!L$1,Modelo!$A$9:$D$9,0))</f>
        <v>Impacto ambiental</v>
      </c>
      <c r="M3491" s="115" t="str">
        <f>INDEX(Modelo!$A$9:$D$89,MATCH(DataBase!$J3491,Modelo!$A$9:$A$89,0),MATCH(DataBase!M$1,Modelo!$A$9:$D$9,0))</f>
        <v>Pilar 3</v>
      </c>
      <c r="N3491" s="115" t="str">
        <f>INDEX(Modelo!$A$9:$D$89,MATCH(DataBase!$J3491,Modelo!$A$9:$A$89,0),MATCH(DataBase!N$1,Modelo!$A$9:$D$9,0))</f>
        <v>boolean</v>
      </c>
      <c r="O3491" s="115" t="b">
        <f t="array" ref="O3491">IF(N3491="negativo",INDEX($AD$3:$AG$51,MATCH(1,($B3491=$AD$3:$AD$51)*($J3491=$AE$3:$AE$51),0),3),IF(N3491="positivo",INDEX($AD$55:$AG$109,MATCH(1,($B3491=$AD$55:$AD$109)*($J3491=$AE$55:$AE$109),0),3)))</f>
        <v>0</v>
      </c>
      <c r="P3491" s="115" t="b">
        <f t="array" ref="P3491">IF(N3491="negativo",INDEX($AD$3:$AG$51,MATCH(1,($B3491=$AD$3:$AD$51)*($J3491=$AE$3:$AE$51),0),4),IF(N3491="positivo",INDEX($AD$55:$AG$109,MATCH(1,($B3491=$AD$55:$AD$109)*($J3491=$AE$55:$AE$109),0),4)))</f>
        <v>0</v>
      </c>
      <c r="Q3491" s="115" t="str">
        <f>VLOOKUP(M3491,Modelo!$A$2:$C$7,2,0)</f>
        <v>Gestión de Recursos Naturales y Circularidad</v>
      </c>
      <c r="R3491" s="118">
        <f t="array" ref="R3491">INDEX(Modelo!$F$1:$H$37,MATCH(1,(DataBase!Q3491=Modelo!$G$1:$G$37)*(DataBase!B3491=Modelo!$F$1:$F$37),0),3)</f>
        <v>5.8823529411764705E-2</v>
      </c>
      <c r="S3491" s="115">
        <f t="shared" si="110"/>
        <v>0</v>
      </c>
      <c r="T3491" s="115">
        <f t="shared" si="111"/>
        <v>0</v>
      </c>
    </row>
    <row r="3492" spans="1:20" x14ac:dyDescent="0.3">
      <c r="A3492" s="115" t="s">
        <v>312</v>
      </c>
      <c r="B3492" s="115" t="s">
        <v>313</v>
      </c>
      <c r="C3492" s="115" t="s">
        <v>103</v>
      </c>
      <c r="D3492" s="115" t="s">
        <v>86</v>
      </c>
      <c r="E3492" s="115" t="s">
        <v>87</v>
      </c>
      <c r="F3492" s="115" t="s">
        <v>87</v>
      </c>
      <c r="G3492" s="115">
        <v>1968</v>
      </c>
      <c r="H3492" s="115" t="s">
        <v>125</v>
      </c>
      <c r="I3492" s="115">
        <v>24.752011681999999</v>
      </c>
      <c r="J3492" s="115" t="s">
        <v>41</v>
      </c>
      <c r="K3492" s="115" t="str">
        <f>INDEX(DatosProcesados!$A$1:$BF$101,MATCH(DataBase!A3492,DatosProcesados!$A$1:$A$101,0),MATCH(DataBase!J3492,DatosProcesados!$A$1:$BF$1,0))</f>
        <v>Si</v>
      </c>
      <c r="L3492" s="115" t="str">
        <f>INDEX(Modelo!$A$9:$D$89,MATCH(DataBase!$J3492,Modelo!$A$9:$A$89,0),MATCH(DataBase!L$1,Modelo!$A$9:$D$9,0))</f>
        <v>Impacto ambiental</v>
      </c>
      <c r="M3492" s="115" t="str">
        <f>INDEX(Modelo!$A$9:$D$89,MATCH(DataBase!$J3492,Modelo!$A$9:$A$89,0),MATCH(DataBase!M$1,Modelo!$A$9:$D$9,0))</f>
        <v>Pilar 3</v>
      </c>
      <c r="N3492" s="115" t="str">
        <f>INDEX(Modelo!$A$9:$D$89,MATCH(DataBase!$J3492,Modelo!$A$9:$A$89,0),MATCH(DataBase!N$1,Modelo!$A$9:$D$9,0))</f>
        <v>boolean</v>
      </c>
      <c r="O3492" s="115" t="b">
        <f t="array" ref="O3492">IF(N3492="negativo",INDEX($AD$3:$AG$51,MATCH(1,($B3492=$AD$3:$AD$51)*($J3492=$AE$3:$AE$51),0),3),IF(N3492="positivo",INDEX($AD$55:$AG$109,MATCH(1,($B3492=$AD$55:$AD$109)*($J3492=$AE$55:$AE$109),0),3)))</f>
        <v>0</v>
      </c>
      <c r="P3492" s="115" t="b">
        <f t="array" ref="P3492">IF(N3492="negativo",INDEX($AD$3:$AG$51,MATCH(1,($B3492=$AD$3:$AD$51)*($J3492=$AE$3:$AE$51),0),4),IF(N3492="positivo",INDEX($AD$55:$AG$109,MATCH(1,($B3492=$AD$55:$AD$109)*($J3492=$AE$55:$AE$109),0),4)))</f>
        <v>0</v>
      </c>
      <c r="Q3492" s="115" t="str">
        <f>VLOOKUP(M3492,Modelo!$A$2:$C$7,2,0)</f>
        <v>Gestión de Recursos Naturales y Circularidad</v>
      </c>
      <c r="R3492" s="118">
        <f t="array" ref="R3492">INDEX(Modelo!$F$1:$H$37,MATCH(1,(DataBase!Q3492=Modelo!$G$1:$G$37)*(DataBase!B3492=Modelo!$F$1:$F$37),0),3)</f>
        <v>5.8823529411764705E-2</v>
      </c>
      <c r="S3492" s="115">
        <f t="shared" si="110"/>
        <v>100</v>
      </c>
      <c r="T3492" s="115">
        <f t="shared" si="111"/>
        <v>5.8823529411764701</v>
      </c>
    </row>
    <row r="3493" spans="1:20" x14ac:dyDescent="0.3">
      <c r="A3493" s="115" t="s">
        <v>162</v>
      </c>
      <c r="B3493" s="115" t="s">
        <v>84</v>
      </c>
      <c r="C3493" s="115" t="s">
        <v>97</v>
      </c>
      <c r="D3493" s="115" t="s">
        <v>86</v>
      </c>
      <c r="E3493" s="115" t="s">
        <v>87</v>
      </c>
      <c r="F3493" s="115" t="s">
        <v>87</v>
      </c>
      <c r="G3493" s="115">
        <v>1979</v>
      </c>
      <c r="H3493" s="115" t="s">
        <v>163</v>
      </c>
      <c r="I3493" s="115">
        <v>2.956157691</v>
      </c>
      <c r="J3493" s="115" t="s">
        <v>41</v>
      </c>
      <c r="K3493" s="115" t="str">
        <f>INDEX(DatosProcesados!$A$1:$BF$101,MATCH(DataBase!A3493,DatosProcesados!$A$1:$A$101,0),MATCH(DataBase!J3493,DatosProcesados!$A$1:$BF$1,0))</f>
        <v>No</v>
      </c>
      <c r="L3493" s="115" t="str">
        <f>INDEX(Modelo!$A$9:$D$89,MATCH(DataBase!$J3493,Modelo!$A$9:$A$89,0),MATCH(DataBase!L$1,Modelo!$A$9:$D$9,0))</f>
        <v>Impacto ambiental</v>
      </c>
      <c r="M3493" s="115" t="str">
        <f>INDEX(Modelo!$A$9:$D$89,MATCH(DataBase!$J3493,Modelo!$A$9:$A$89,0),MATCH(DataBase!M$1,Modelo!$A$9:$D$9,0))</f>
        <v>Pilar 3</v>
      </c>
      <c r="N3493" s="115" t="str">
        <f>INDEX(Modelo!$A$9:$D$89,MATCH(DataBase!$J3493,Modelo!$A$9:$A$89,0),MATCH(DataBase!N$1,Modelo!$A$9:$D$9,0))</f>
        <v>boolean</v>
      </c>
      <c r="O3493" s="115" t="b">
        <f t="array" ref="O3493">IF(N3493="negativo",INDEX($AD$3:$AG$51,MATCH(1,($B3493=$AD$3:$AD$51)*($J3493=$AE$3:$AE$51),0),3),IF(N3493="positivo",INDEX($AD$55:$AG$109,MATCH(1,($B3493=$AD$55:$AD$109)*($J3493=$AE$55:$AE$109),0),3)))</f>
        <v>0</v>
      </c>
      <c r="P3493" s="115" t="b">
        <f t="array" ref="P3493">IF(N3493="negativo",INDEX($AD$3:$AG$51,MATCH(1,($B3493=$AD$3:$AD$51)*($J3493=$AE$3:$AE$51),0),4),IF(N3493="positivo",INDEX($AD$55:$AG$109,MATCH(1,($B3493=$AD$55:$AD$109)*($J3493=$AE$55:$AE$109),0),4)))</f>
        <v>0</v>
      </c>
      <c r="Q3493" s="115" t="str">
        <f>VLOOKUP(M3493,Modelo!$A$2:$C$7,2,0)</f>
        <v>Gestión de Recursos Naturales y Circularidad</v>
      </c>
      <c r="R3493" s="118">
        <f t="array" ref="R3493">INDEX(Modelo!$F$1:$H$37,MATCH(1,(DataBase!Q3493=Modelo!$G$1:$G$37)*(DataBase!B3493=Modelo!$F$1:$F$37),0),3)</f>
        <v>5.8823529411764705E-2</v>
      </c>
      <c r="S3493" s="115">
        <f t="shared" si="110"/>
        <v>0</v>
      </c>
      <c r="T3493" s="115">
        <f t="shared" si="111"/>
        <v>0</v>
      </c>
    </row>
    <row r="3494" spans="1:20" x14ac:dyDescent="0.3">
      <c r="A3494" s="115" t="s">
        <v>348</v>
      </c>
      <c r="B3494" s="115" t="s">
        <v>313</v>
      </c>
      <c r="C3494" s="115" t="s">
        <v>103</v>
      </c>
      <c r="D3494" s="115" t="s">
        <v>86</v>
      </c>
      <c r="E3494" s="115" t="s">
        <v>87</v>
      </c>
      <c r="F3494" s="115" t="s">
        <v>87</v>
      </c>
      <c r="G3494" s="115">
        <v>1937</v>
      </c>
      <c r="H3494" s="115" t="s">
        <v>294</v>
      </c>
      <c r="I3494" s="115">
        <v>4.02823039</v>
      </c>
      <c r="J3494" s="115" t="s">
        <v>41</v>
      </c>
      <c r="K3494" s="115" t="str">
        <f>INDEX(DatosProcesados!$A$1:$BF$101,MATCH(DataBase!A3494,DatosProcesados!$A$1:$A$101,0),MATCH(DataBase!J3494,DatosProcesados!$A$1:$BF$1,0))</f>
        <v>Si</v>
      </c>
      <c r="L3494" s="115" t="str">
        <f>INDEX(Modelo!$A$9:$D$89,MATCH(DataBase!$J3494,Modelo!$A$9:$A$89,0),MATCH(DataBase!L$1,Modelo!$A$9:$D$9,0))</f>
        <v>Impacto ambiental</v>
      </c>
      <c r="M3494" s="115" t="str">
        <f>INDEX(Modelo!$A$9:$D$89,MATCH(DataBase!$J3494,Modelo!$A$9:$A$89,0),MATCH(DataBase!M$1,Modelo!$A$9:$D$9,0))</f>
        <v>Pilar 3</v>
      </c>
      <c r="N3494" s="115" t="str">
        <f>INDEX(Modelo!$A$9:$D$89,MATCH(DataBase!$J3494,Modelo!$A$9:$A$89,0),MATCH(DataBase!N$1,Modelo!$A$9:$D$9,0))</f>
        <v>boolean</v>
      </c>
      <c r="O3494" s="115" t="b">
        <f t="array" ref="O3494">IF(N3494="negativo",INDEX($AD$3:$AG$51,MATCH(1,($B3494=$AD$3:$AD$51)*($J3494=$AE$3:$AE$51),0),3),IF(N3494="positivo",INDEX($AD$55:$AG$109,MATCH(1,($B3494=$AD$55:$AD$109)*($J3494=$AE$55:$AE$109),0),3)))</f>
        <v>0</v>
      </c>
      <c r="P3494" s="115" t="b">
        <f t="array" ref="P3494">IF(N3494="negativo",INDEX($AD$3:$AG$51,MATCH(1,($B3494=$AD$3:$AD$51)*($J3494=$AE$3:$AE$51),0),4),IF(N3494="positivo",INDEX($AD$55:$AG$109,MATCH(1,($B3494=$AD$55:$AD$109)*($J3494=$AE$55:$AE$109),0),4)))</f>
        <v>0</v>
      </c>
      <c r="Q3494" s="115" t="str">
        <f>VLOOKUP(M3494,Modelo!$A$2:$C$7,2,0)</f>
        <v>Gestión de Recursos Naturales y Circularidad</v>
      </c>
      <c r="R3494" s="118">
        <f t="array" ref="R3494">INDEX(Modelo!$F$1:$H$37,MATCH(1,(DataBase!Q3494=Modelo!$G$1:$G$37)*(DataBase!B3494=Modelo!$F$1:$F$37),0),3)</f>
        <v>5.8823529411764705E-2</v>
      </c>
      <c r="S3494" s="115">
        <f t="shared" si="110"/>
        <v>100</v>
      </c>
      <c r="T3494" s="115">
        <f t="shared" si="111"/>
        <v>5.8823529411764701</v>
      </c>
    </row>
    <row r="3495" spans="1:20" x14ac:dyDescent="0.3">
      <c r="A3495" s="115" t="s">
        <v>343</v>
      </c>
      <c r="B3495" s="115" t="s">
        <v>313</v>
      </c>
      <c r="C3495" s="115" t="s">
        <v>103</v>
      </c>
      <c r="D3495" s="115" t="s">
        <v>86</v>
      </c>
      <c r="E3495" s="115" t="s">
        <v>86</v>
      </c>
      <c r="F3495" s="115" t="s">
        <v>87</v>
      </c>
      <c r="G3495" s="115">
        <v>1993</v>
      </c>
      <c r="H3495" s="115" t="s">
        <v>281</v>
      </c>
      <c r="I3495" s="115">
        <v>4.8704234599999996</v>
      </c>
      <c r="J3495" s="115" t="s">
        <v>41</v>
      </c>
      <c r="K3495" s="115" t="str">
        <f>INDEX(DatosProcesados!$A$1:$BF$101,MATCH(DataBase!A3495,DatosProcesados!$A$1:$A$101,0),MATCH(DataBase!J3495,DatosProcesados!$A$1:$BF$1,0))</f>
        <v>Si</v>
      </c>
      <c r="L3495" s="115" t="str">
        <f>INDEX(Modelo!$A$9:$D$89,MATCH(DataBase!$J3495,Modelo!$A$9:$A$89,0),MATCH(DataBase!L$1,Modelo!$A$9:$D$9,0))</f>
        <v>Impacto ambiental</v>
      </c>
      <c r="M3495" s="115" t="str">
        <f>INDEX(Modelo!$A$9:$D$89,MATCH(DataBase!$J3495,Modelo!$A$9:$A$89,0),MATCH(DataBase!M$1,Modelo!$A$9:$D$9,0))</f>
        <v>Pilar 3</v>
      </c>
      <c r="N3495" s="115" t="str">
        <f>INDEX(Modelo!$A$9:$D$89,MATCH(DataBase!$J3495,Modelo!$A$9:$A$89,0),MATCH(DataBase!N$1,Modelo!$A$9:$D$9,0))</f>
        <v>boolean</v>
      </c>
      <c r="O3495" s="115" t="b">
        <f t="array" ref="O3495">IF(N3495="negativo",INDEX($AD$3:$AG$51,MATCH(1,($B3495=$AD$3:$AD$51)*($J3495=$AE$3:$AE$51),0),3),IF(N3495="positivo",INDEX($AD$55:$AG$109,MATCH(1,($B3495=$AD$55:$AD$109)*($J3495=$AE$55:$AE$109),0),3)))</f>
        <v>0</v>
      </c>
      <c r="P3495" s="115" t="b">
        <f t="array" ref="P3495">IF(N3495="negativo",INDEX($AD$3:$AG$51,MATCH(1,($B3495=$AD$3:$AD$51)*($J3495=$AE$3:$AE$51),0),4),IF(N3495="positivo",INDEX($AD$55:$AG$109,MATCH(1,($B3495=$AD$55:$AD$109)*($J3495=$AE$55:$AE$109),0),4)))</f>
        <v>0</v>
      </c>
      <c r="Q3495" s="115" t="str">
        <f>VLOOKUP(M3495,Modelo!$A$2:$C$7,2,0)</f>
        <v>Gestión de Recursos Naturales y Circularidad</v>
      </c>
      <c r="R3495" s="118">
        <f t="array" ref="R3495">INDEX(Modelo!$F$1:$H$37,MATCH(1,(DataBase!Q3495=Modelo!$G$1:$G$37)*(DataBase!B3495=Modelo!$F$1:$F$37),0),3)</f>
        <v>5.8823529411764705E-2</v>
      </c>
      <c r="S3495" s="115">
        <f t="shared" si="110"/>
        <v>100</v>
      </c>
      <c r="T3495" s="115">
        <f t="shared" si="111"/>
        <v>5.8823529411764701</v>
      </c>
    </row>
    <row r="3496" spans="1:20" x14ac:dyDescent="0.3">
      <c r="A3496" s="115" t="s">
        <v>367</v>
      </c>
      <c r="B3496" s="115" t="s">
        <v>313</v>
      </c>
      <c r="C3496" s="115" t="s">
        <v>103</v>
      </c>
      <c r="D3496" s="115" t="s">
        <v>86</v>
      </c>
      <c r="E3496" s="115" t="s">
        <v>86</v>
      </c>
      <c r="F3496" s="115" t="s">
        <v>86</v>
      </c>
      <c r="G3496" s="115">
        <v>1966</v>
      </c>
      <c r="H3496" s="115" t="s">
        <v>125</v>
      </c>
      <c r="I3496" s="115">
        <v>2.0461661379999998</v>
      </c>
      <c r="J3496" s="115" t="s">
        <v>41</v>
      </c>
      <c r="K3496" s="115" t="str">
        <f>INDEX(DatosProcesados!$A$1:$BF$101,MATCH(DataBase!A3496,DatosProcesados!$A$1:$A$101,0),MATCH(DataBase!J3496,DatosProcesados!$A$1:$BF$1,0))</f>
        <v>No</v>
      </c>
      <c r="L3496" s="115" t="str">
        <f>INDEX(Modelo!$A$9:$D$89,MATCH(DataBase!$J3496,Modelo!$A$9:$A$89,0),MATCH(DataBase!L$1,Modelo!$A$9:$D$9,0))</f>
        <v>Impacto ambiental</v>
      </c>
      <c r="M3496" s="115" t="str">
        <f>INDEX(Modelo!$A$9:$D$89,MATCH(DataBase!$J3496,Modelo!$A$9:$A$89,0),MATCH(DataBase!M$1,Modelo!$A$9:$D$9,0))</f>
        <v>Pilar 3</v>
      </c>
      <c r="N3496" s="115" t="str">
        <f>INDEX(Modelo!$A$9:$D$89,MATCH(DataBase!$J3496,Modelo!$A$9:$A$89,0),MATCH(DataBase!N$1,Modelo!$A$9:$D$9,0))</f>
        <v>boolean</v>
      </c>
      <c r="O3496" s="115" t="b">
        <f t="array" ref="O3496">IF(N3496="negativo",INDEX($AD$3:$AG$51,MATCH(1,($B3496=$AD$3:$AD$51)*($J3496=$AE$3:$AE$51),0),3),IF(N3496="positivo",INDEX($AD$55:$AG$109,MATCH(1,($B3496=$AD$55:$AD$109)*($J3496=$AE$55:$AE$109),0),3)))</f>
        <v>0</v>
      </c>
      <c r="P3496" s="115" t="b">
        <f t="array" ref="P3496">IF(N3496="negativo",INDEX($AD$3:$AG$51,MATCH(1,($B3496=$AD$3:$AD$51)*($J3496=$AE$3:$AE$51),0),4),IF(N3496="positivo",INDEX($AD$55:$AG$109,MATCH(1,($B3496=$AD$55:$AD$109)*($J3496=$AE$55:$AE$109),0),4)))</f>
        <v>0</v>
      </c>
      <c r="Q3496" s="115" t="str">
        <f>VLOOKUP(M3496,Modelo!$A$2:$C$7,2,0)</f>
        <v>Gestión de Recursos Naturales y Circularidad</v>
      </c>
      <c r="R3496" s="118">
        <f t="array" ref="R3496">INDEX(Modelo!$F$1:$H$37,MATCH(1,(DataBase!Q3496=Modelo!$G$1:$G$37)*(DataBase!B3496=Modelo!$F$1:$F$37),0),3)</f>
        <v>5.8823529411764705E-2</v>
      </c>
      <c r="S3496" s="115">
        <f t="shared" si="110"/>
        <v>0</v>
      </c>
      <c r="T3496" s="115">
        <f t="shared" si="111"/>
        <v>0</v>
      </c>
    </row>
    <row r="3497" spans="1:20" x14ac:dyDescent="0.3">
      <c r="A3497" s="115" t="s">
        <v>374</v>
      </c>
      <c r="B3497" s="115" t="s">
        <v>313</v>
      </c>
      <c r="C3497" s="115" t="s">
        <v>103</v>
      </c>
      <c r="D3497" s="115" t="s">
        <v>86</v>
      </c>
      <c r="E3497" s="115" t="s">
        <v>87</v>
      </c>
      <c r="F3497" s="115" t="s">
        <v>87</v>
      </c>
      <c r="G3497" s="115">
        <v>1929</v>
      </c>
      <c r="H3497" s="115" t="s">
        <v>375</v>
      </c>
      <c r="I3497" s="115">
        <v>1.928223518</v>
      </c>
      <c r="J3497" s="115" t="s">
        <v>41</v>
      </c>
      <c r="K3497" s="115">
        <f>INDEX(DatosProcesados!$A$1:$BF$101,MATCH(DataBase!A3497,DatosProcesados!$A$1:$A$101,0),MATCH(DataBase!J3497,DatosProcesados!$A$1:$BF$1,0))</f>
        <v>0</v>
      </c>
      <c r="L3497" s="115" t="str">
        <f>INDEX(Modelo!$A$9:$D$89,MATCH(DataBase!$J3497,Modelo!$A$9:$A$89,0),MATCH(DataBase!L$1,Modelo!$A$9:$D$9,0))</f>
        <v>Impacto ambiental</v>
      </c>
      <c r="M3497" s="115" t="str">
        <f>INDEX(Modelo!$A$9:$D$89,MATCH(DataBase!$J3497,Modelo!$A$9:$A$89,0),MATCH(DataBase!M$1,Modelo!$A$9:$D$9,0))</f>
        <v>Pilar 3</v>
      </c>
      <c r="N3497" s="115" t="str">
        <f>INDEX(Modelo!$A$9:$D$89,MATCH(DataBase!$J3497,Modelo!$A$9:$A$89,0),MATCH(DataBase!N$1,Modelo!$A$9:$D$9,0))</f>
        <v>boolean</v>
      </c>
      <c r="O3497" s="115" t="b">
        <f t="array" ref="O3497">IF(N3497="negativo",INDEX($AD$3:$AG$51,MATCH(1,($B3497=$AD$3:$AD$51)*($J3497=$AE$3:$AE$51),0),3),IF(N3497="positivo",INDEX($AD$55:$AG$109,MATCH(1,($B3497=$AD$55:$AD$109)*($J3497=$AE$55:$AE$109),0),3)))</f>
        <v>0</v>
      </c>
      <c r="P3497" s="115" t="b">
        <f t="array" ref="P3497">IF(N3497="negativo",INDEX($AD$3:$AG$51,MATCH(1,($B3497=$AD$3:$AD$51)*($J3497=$AE$3:$AE$51),0),4),IF(N3497="positivo",INDEX($AD$55:$AG$109,MATCH(1,($B3497=$AD$55:$AD$109)*($J3497=$AE$55:$AE$109),0),4)))</f>
        <v>0</v>
      </c>
      <c r="Q3497" s="115" t="str">
        <f>VLOOKUP(M3497,Modelo!$A$2:$C$7,2,0)</f>
        <v>Gestión de Recursos Naturales y Circularidad</v>
      </c>
      <c r="R3497" s="118">
        <f t="array" ref="R3497">INDEX(Modelo!$F$1:$H$37,MATCH(1,(DataBase!Q3497=Modelo!$G$1:$G$37)*(DataBase!B3497=Modelo!$F$1:$F$37),0),3)</f>
        <v>5.8823529411764705E-2</v>
      </c>
      <c r="S3497" s="115">
        <f t="shared" si="110"/>
        <v>0</v>
      </c>
      <c r="T3497" s="115">
        <f t="shared" si="111"/>
        <v>0</v>
      </c>
    </row>
    <row r="3498" spans="1:20" x14ac:dyDescent="0.3">
      <c r="A3498" s="115" t="s">
        <v>201</v>
      </c>
      <c r="B3498" s="115" t="s">
        <v>84</v>
      </c>
      <c r="C3498" s="115" t="s">
        <v>103</v>
      </c>
      <c r="D3498" s="115" t="s">
        <v>86</v>
      </c>
      <c r="E3498" s="115" t="s">
        <v>86</v>
      </c>
      <c r="F3498" s="115" t="s">
        <v>86</v>
      </c>
      <c r="G3498" s="115">
        <v>1987</v>
      </c>
      <c r="H3498" s="115" t="s">
        <v>125</v>
      </c>
      <c r="I3498" s="115">
        <v>0</v>
      </c>
      <c r="J3498" s="115" t="s">
        <v>41</v>
      </c>
      <c r="K3498" s="115" t="str">
        <f>INDEX(DatosProcesados!$A$1:$BF$101,MATCH(DataBase!A3498,DatosProcesados!$A$1:$A$101,0),MATCH(DataBase!J3498,DatosProcesados!$A$1:$BF$1,0))</f>
        <v>No</v>
      </c>
      <c r="L3498" s="115" t="str">
        <f>INDEX(Modelo!$A$9:$D$89,MATCH(DataBase!$J3498,Modelo!$A$9:$A$89,0),MATCH(DataBase!L$1,Modelo!$A$9:$D$9,0))</f>
        <v>Impacto ambiental</v>
      </c>
      <c r="M3498" s="115" t="str">
        <f>INDEX(Modelo!$A$9:$D$89,MATCH(DataBase!$J3498,Modelo!$A$9:$A$89,0),MATCH(DataBase!M$1,Modelo!$A$9:$D$9,0))</f>
        <v>Pilar 3</v>
      </c>
      <c r="N3498" s="115" t="str">
        <f>INDEX(Modelo!$A$9:$D$89,MATCH(DataBase!$J3498,Modelo!$A$9:$A$89,0),MATCH(DataBase!N$1,Modelo!$A$9:$D$9,0))</f>
        <v>boolean</v>
      </c>
      <c r="O3498" s="115" t="b">
        <f t="array" ref="O3498">IF(N3498="negativo",INDEX($AD$3:$AG$51,MATCH(1,($B3498=$AD$3:$AD$51)*($J3498=$AE$3:$AE$51),0),3),IF(N3498="positivo",INDEX($AD$55:$AG$109,MATCH(1,($B3498=$AD$55:$AD$109)*($J3498=$AE$55:$AE$109),0),3)))</f>
        <v>0</v>
      </c>
      <c r="P3498" s="115" t="b">
        <f t="array" ref="P3498">IF(N3498="negativo",INDEX($AD$3:$AG$51,MATCH(1,($B3498=$AD$3:$AD$51)*($J3498=$AE$3:$AE$51),0),4),IF(N3498="positivo",INDEX($AD$55:$AG$109,MATCH(1,($B3498=$AD$55:$AD$109)*($J3498=$AE$55:$AE$109),0),4)))</f>
        <v>0</v>
      </c>
      <c r="Q3498" s="115" t="str">
        <f>VLOOKUP(M3498,Modelo!$A$2:$C$7,2,0)</f>
        <v>Gestión de Recursos Naturales y Circularidad</v>
      </c>
      <c r="R3498" s="118">
        <f t="array" ref="R3498">INDEX(Modelo!$F$1:$H$37,MATCH(1,(DataBase!Q3498=Modelo!$G$1:$G$37)*(DataBase!B3498=Modelo!$F$1:$F$37),0),3)</f>
        <v>5.8823529411764705E-2</v>
      </c>
      <c r="S3498" s="115">
        <f t="shared" si="110"/>
        <v>0</v>
      </c>
      <c r="T3498" s="115">
        <f t="shared" si="111"/>
        <v>0</v>
      </c>
    </row>
    <row r="3499" spans="1:20" x14ac:dyDescent="0.3">
      <c r="A3499" s="115" t="s">
        <v>421</v>
      </c>
      <c r="B3499" s="115" t="s">
        <v>407</v>
      </c>
      <c r="C3499" s="115" t="s">
        <v>103</v>
      </c>
      <c r="D3499" s="115" t="s">
        <v>86</v>
      </c>
      <c r="E3499" s="115" t="s">
        <v>86</v>
      </c>
      <c r="F3499" s="115" t="s">
        <v>87</v>
      </c>
      <c r="G3499" s="115">
        <v>2016</v>
      </c>
      <c r="H3499" s="115" t="s">
        <v>422</v>
      </c>
      <c r="I3499" s="115">
        <v>5.4833186859999996</v>
      </c>
      <c r="J3499" s="115" t="s">
        <v>41</v>
      </c>
      <c r="K3499" s="115">
        <f>INDEX(DatosProcesados!$A$1:$BF$101,MATCH(DataBase!A3499,DatosProcesados!$A$1:$A$101,0),MATCH(DataBase!J3499,DatosProcesados!$A$1:$BF$1,0))</f>
        <v>0</v>
      </c>
      <c r="L3499" s="115" t="str">
        <f>INDEX(Modelo!$A$9:$D$89,MATCH(DataBase!$J3499,Modelo!$A$9:$A$89,0),MATCH(DataBase!L$1,Modelo!$A$9:$D$9,0))</f>
        <v>Impacto ambiental</v>
      </c>
      <c r="M3499" s="115" t="str">
        <f>INDEX(Modelo!$A$9:$D$89,MATCH(DataBase!$J3499,Modelo!$A$9:$A$89,0),MATCH(DataBase!M$1,Modelo!$A$9:$D$9,0))</f>
        <v>Pilar 3</v>
      </c>
      <c r="N3499" s="115" t="str">
        <f>INDEX(Modelo!$A$9:$D$89,MATCH(DataBase!$J3499,Modelo!$A$9:$A$89,0),MATCH(DataBase!N$1,Modelo!$A$9:$D$9,0))</f>
        <v>boolean</v>
      </c>
      <c r="O3499" s="115" t="b">
        <f t="array" ref="O3499">IF(N3499="negativo",INDEX($AD$3:$AG$51,MATCH(1,($B3499=$AD$3:$AD$51)*($J3499=$AE$3:$AE$51),0),3),IF(N3499="positivo",INDEX($AD$55:$AG$109,MATCH(1,($B3499=$AD$55:$AD$109)*($J3499=$AE$55:$AE$109),0),3)))</f>
        <v>0</v>
      </c>
      <c r="P3499" s="115" t="b">
        <f t="array" ref="P3499">IF(N3499="negativo",INDEX($AD$3:$AG$51,MATCH(1,($B3499=$AD$3:$AD$51)*($J3499=$AE$3:$AE$51),0),4),IF(N3499="positivo",INDEX($AD$55:$AG$109,MATCH(1,($B3499=$AD$55:$AD$109)*($J3499=$AE$55:$AE$109),0),4)))</f>
        <v>0</v>
      </c>
      <c r="Q3499" s="115" t="str">
        <f>VLOOKUP(M3499,Modelo!$A$2:$C$7,2,0)</f>
        <v>Gestión de Recursos Naturales y Circularidad</v>
      </c>
      <c r="R3499" s="118">
        <f t="array" ref="R3499">INDEX(Modelo!$F$1:$H$37,MATCH(1,(DataBase!Q3499=Modelo!$G$1:$G$37)*(DataBase!B3499=Modelo!$F$1:$F$37),0),3)</f>
        <v>0.19230769230769232</v>
      </c>
      <c r="S3499" s="115">
        <f t="shared" si="110"/>
        <v>0</v>
      </c>
      <c r="T3499" s="115">
        <f t="shared" si="111"/>
        <v>0</v>
      </c>
    </row>
    <row r="3500" spans="1:20" x14ac:dyDescent="0.3">
      <c r="A3500" s="115" t="s">
        <v>293</v>
      </c>
      <c r="B3500" s="115" t="s">
        <v>216</v>
      </c>
      <c r="C3500" s="115" t="s">
        <v>103</v>
      </c>
      <c r="D3500" s="115" t="s">
        <v>86</v>
      </c>
      <c r="E3500" s="115" t="s">
        <v>87</v>
      </c>
      <c r="F3500" s="115" t="s">
        <v>87</v>
      </c>
      <c r="G3500" s="115">
        <v>1955</v>
      </c>
      <c r="H3500" s="115" t="s">
        <v>294</v>
      </c>
      <c r="I3500" s="115">
        <v>1.8313776939999999</v>
      </c>
      <c r="J3500" s="115" t="s">
        <v>41</v>
      </c>
      <c r="K3500" s="115" t="str">
        <f>INDEX(DatosProcesados!$A$1:$BF$101,MATCH(DataBase!A3500,DatosProcesados!$A$1:$A$101,0),MATCH(DataBase!J3500,DatosProcesados!$A$1:$BF$1,0))</f>
        <v>No</v>
      </c>
      <c r="L3500" s="115" t="str">
        <f>INDEX(Modelo!$A$9:$D$89,MATCH(DataBase!$J3500,Modelo!$A$9:$A$89,0),MATCH(DataBase!L$1,Modelo!$A$9:$D$9,0))</f>
        <v>Impacto ambiental</v>
      </c>
      <c r="M3500" s="115" t="str">
        <f>INDEX(Modelo!$A$9:$D$89,MATCH(DataBase!$J3500,Modelo!$A$9:$A$89,0),MATCH(DataBase!M$1,Modelo!$A$9:$D$9,0))</f>
        <v>Pilar 3</v>
      </c>
      <c r="N3500" s="115" t="str">
        <f>INDEX(Modelo!$A$9:$D$89,MATCH(DataBase!$J3500,Modelo!$A$9:$A$89,0),MATCH(DataBase!N$1,Modelo!$A$9:$D$9,0))</f>
        <v>boolean</v>
      </c>
      <c r="O3500" s="115" t="b">
        <f t="array" ref="O3500">IF(N3500="negativo",INDEX($AD$3:$AG$51,MATCH(1,($B3500=$AD$3:$AD$51)*($J3500=$AE$3:$AE$51),0),3),IF(N3500="positivo",INDEX($AD$55:$AG$109,MATCH(1,($B3500=$AD$55:$AD$109)*($J3500=$AE$55:$AE$109),0),3)))</f>
        <v>0</v>
      </c>
      <c r="P3500" s="115" t="b">
        <f t="array" ref="P3500">IF(N3500="negativo",INDEX($AD$3:$AG$51,MATCH(1,($B3500=$AD$3:$AD$51)*($J3500=$AE$3:$AE$51),0),4),IF(N3500="positivo",INDEX($AD$55:$AG$109,MATCH(1,($B3500=$AD$55:$AD$109)*($J3500=$AE$55:$AE$109),0),4)))</f>
        <v>0</v>
      </c>
      <c r="Q3500" s="115" t="str">
        <f>VLOOKUP(M3500,Modelo!$A$2:$C$7,2,0)</f>
        <v>Gestión de Recursos Naturales y Circularidad</v>
      </c>
      <c r="R3500" s="118">
        <f t="array" ref="R3500">INDEX(Modelo!$F$1:$H$37,MATCH(1,(DataBase!Q3500=Modelo!$G$1:$G$37)*(DataBase!B3500=Modelo!$F$1:$F$37),0),3)</f>
        <v>0.15789473684210525</v>
      </c>
      <c r="S3500" s="115">
        <f t="shared" si="110"/>
        <v>0</v>
      </c>
      <c r="T3500" s="115">
        <f t="shared" si="111"/>
        <v>0</v>
      </c>
    </row>
    <row r="3501" spans="1:20" x14ac:dyDescent="0.3">
      <c r="A3501" s="115" t="s">
        <v>298</v>
      </c>
      <c r="B3501" s="115" t="s">
        <v>216</v>
      </c>
      <c r="C3501" s="115" t="s">
        <v>103</v>
      </c>
      <c r="D3501" s="115" t="s">
        <v>86</v>
      </c>
      <c r="E3501" s="115" t="s">
        <v>86</v>
      </c>
      <c r="F3501" s="115" t="s">
        <v>87</v>
      </c>
      <c r="G3501" s="115">
        <v>1993</v>
      </c>
      <c r="H3501" s="115" t="s">
        <v>299</v>
      </c>
      <c r="I3501" s="115">
        <v>1.7653399919999999</v>
      </c>
      <c r="J3501" s="115" t="s">
        <v>41</v>
      </c>
      <c r="K3501" s="115" t="str">
        <f>INDEX(DatosProcesados!$A$1:$BF$101,MATCH(DataBase!A3501,DatosProcesados!$A$1:$A$101,0),MATCH(DataBase!J3501,DatosProcesados!$A$1:$BF$1,0))</f>
        <v>Si</v>
      </c>
      <c r="L3501" s="115" t="str">
        <f>INDEX(Modelo!$A$9:$D$89,MATCH(DataBase!$J3501,Modelo!$A$9:$A$89,0),MATCH(DataBase!L$1,Modelo!$A$9:$D$9,0))</f>
        <v>Impacto ambiental</v>
      </c>
      <c r="M3501" s="115" t="str">
        <f>INDEX(Modelo!$A$9:$D$89,MATCH(DataBase!$J3501,Modelo!$A$9:$A$89,0),MATCH(DataBase!M$1,Modelo!$A$9:$D$9,0))</f>
        <v>Pilar 3</v>
      </c>
      <c r="N3501" s="115" t="str">
        <f>INDEX(Modelo!$A$9:$D$89,MATCH(DataBase!$J3501,Modelo!$A$9:$A$89,0),MATCH(DataBase!N$1,Modelo!$A$9:$D$9,0))</f>
        <v>boolean</v>
      </c>
      <c r="O3501" s="115" t="b">
        <f t="array" ref="O3501">IF(N3501="negativo",INDEX($AD$3:$AG$51,MATCH(1,($B3501=$AD$3:$AD$51)*($J3501=$AE$3:$AE$51),0),3),IF(N3501="positivo",INDEX($AD$55:$AG$109,MATCH(1,($B3501=$AD$55:$AD$109)*($J3501=$AE$55:$AE$109),0),3)))</f>
        <v>0</v>
      </c>
      <c r="P3501" s="115" t="b">
        <f t="array" ref="P3501">IF(N3501="negativo",INDEX($AD$3:$AG$51,MATCH(1,($B3501=$AD$3:$AD$51)*($J3501=$AE$3:$AE$51),0),4),IF(N3501="positivo",INDEX($AD$55:$AG$109,MATCH(1,($B3501=$AD$55:$AD$109)*($J3501=$AE$55:$AE$109),0),4)))</f>
        <v>0</v>
      </c>
      <c r="Q3501" s="115" t="str">
        <f>VLOOKUP(M3501,Modelo!$A$2:$C$7,2,0)</f>
        <v>Gestión de Recursos Naturales y Circularidad</v>
      </c>
      <c r="R3501" s="118">
        <f t="array" ref="R3501">INDEX(Modelo!$F$1:$H$37,MATCH(1,(DataBase!Q3501=Modelo!$G$1:$G$37)*(DataBase!B3501=Modelo!$F$1:$F$37),0),3)</f>
        <v>0.15789473684210525</v>
      </c>
      <c r="S3501" s="115">
        <f t="shared" si="110"/>
        <v>100</v>
      </c>
      <c r="T3501" s="115">
        <f t="shared" si="111"/>
        <v>15.789473684210526</v>
      </c>
    </row>
    <row r="3502" spans="1:20" x14ac:dyDescent="0.3">
      <c r="A3502" s="115" t="s">
        <v>472</v>
      </c>
      <c r="B3502" s="115" t="s">
        <v>467</v>
      </c>
      <c r="C3502" s="115" t="s">
        <v>103</v>
      </c>
      <c r="D3502" s="115" t="s">
        <v>86</v>
      </c>
      <c r="E3502" s="115" t="s">
        <v>86</v>
      </c>
      <c r="F3502" s="115" t="s">
        <v>86</v>
      </c>
      <c r="G3502" s="115">
        <v>2007</v>
      </c>
      <c r="H3502" s="115" t="s">
        <v>125</v>
      </c>
      <c r="I3502" s="115">
        <v>0.97802211500000003</v>
      </c>
      <c r="J3502" s="115" t="s">
        <v>37</v>
      </c>
      <c r="K3502" s="115">
        <f>INDEX(DatosProcesados!$A$1:$BF$101,MATCH(DataBase!A3502,DatosProcesados!$A$1:$A$101,0),MATCH(DataBase!J3502,DatosProcesados!$A$1:$BF$1,0))</f>
        <v>1</v>
      </c>
      <c r="L3502" s="115" t="str">
        <f>INDEX(Modelo!$A$9:$D$89,MATCH(DataBase!$J3502,Modelo!$A$9:$A$89,0),MATCH(DataBase!L$1,Modelo!$A$9:$D$9,0))</f>
        <v>Impacto ambiental</v>
      </c>
      <c r="M3502" s="115" t="str">
        <f>INDEX(Modelo!$A$9:$D$89,MATCH(DataBase!$J3502,Modelo!$A$9:$A$89,0),MATCH(DataBase!M$1,Modelo!$A$9:$D$9,0))</f>
        <v>Pilar 3</v>
      </c>
      <c r="N3502" s="115" t="str">
        <f>INDEX(Modelo!$A$9:$D$89,MATCH(DataBase!$J3502,Modelo!$A$9:$A$89,0),MATCH(DataBase!N$1,Modelo!$A$9:$D$9,0))</f>
        <v>scale</v>
      </c>
      <c r="O3502" s="115" t="b">
        <f t="array" ref="O3502">IF(N3502="negativo",INDEX($AD$3:$AG$51,MATCH(1,($B3502=$AD$3:$AD$51)*($J3502=$AE$3:$AE$51),0),3),IF(N3502="positivo",INDEX($AD$55:$AG$109,MATCH(1,($B3502=$AD$55:$AD$109)*($J3502=$AE$55:$AE$109),0),3)))</f>
        <v>0</v>
      </c>
      <c r="P3502" s="115" t="b">
        <f t="array" ref="P3502">IF(N3502="negativo",INDEX($AD$3:$AG$51,MATCH(1,($B3502=$AD$3:$AD$51)*($J3502=$AE$3:$AE$51),0),4),IF(N3502="positivo",INDEX($AD$55:$AG$109,MATCH(1,($B3502=$AD$55:$AD$109)*($J3502=$AE$55:$AE$109),0),4)))</f>
        <v>0</v>
      </c>
      <c r="Q3502" s="115" t="str">
        <f>VLOOKUP(M3502,Modelo!$A$2:$C$7,2,0)</f>
        <v>Gestión de Recursos Naturales y Circularidad</v>
      </c>
      <c r="R3502" s="118">
        <f t="array" ref="R3502">INDEX(Modelo!$F$1:$H$37,MATCH(1,(DataBase!Q3502=Modelo!$G$1:$G$37)*(DataBase!B3502=Modelo!$F$1:$F$37),0),3)</f>
        <v>0.23809523809523808</v>
      </c>
      <c r="S3502" s="115">
        <f t="shared" si="110"/>
        <v>50</v>
      </c>
      <c r="T3502" s="115">
        <f t="shared" si="111"/>
        <v>11.904761904761903</v>
      </c>
    </row>
    <row r="3503" spans="1:20" x14ac:dyDescent="0.3">
      <c r="A3503" s="115" t="s">
        <v>238</v>
      </c>
      <c r="B3503" s="115" t="s">
        <v>216</v>
      </c>
      <c r="C3503" s="115" t="s">
        <v>103</v>
      </c>
      <c r="D3503" s="115" t="s">
        <v>86</v>
      </c>
      <c r="E3503" s="115" t="s">
        <v>87</v>
      </c>
      <c r="F3503" s="115" t="s">
        <v>87</v>
      </c>
      <c r="G3503" s="115">
        <v>1920</v>
      </c>
      <c r="H3503" s="115" t="s">
        <v>125</v>
      </c>
      <c r="I3503" s="115">
        <v>2.844632077</v>
      </c>
      <c r="J3503" s="115" t="s">
        <v>37</v>
      </c>
      <c r="K3503" s="115">
        <f>INDEX(DatosProcesados!$A$1:$BF$101,MATCH(DataBase!A3503,DatosProcesados!$A$1:$A$101,0),MATCH(DataBase!J3503,DatosProcesados!$A$1:$BF$1,0))</f>
        <v>1</v>
      </c>
      <c r="L3503" s="115" t="str">
        <f>INDEX(Modelo!$A$9:$D$89,MATCH(DataBase!$J3503,Modelo!$A$9:$A$89,0),MATCH(DataBase!L$1,Modelo!$A$9:$D$9,0))</f>
        <v>Impacto ambiental</v>
      </c>
      <c r="M3503" s="115" t="str">
        <f>INDEX(Modelo!$A$9:$D$89,MATCH(DataBase!$J3503,Modelo!$A$9:$A$89,0),MATCH(DataBase!M$1,Modelo!$A$9:$D$9,0))</f>
        <v>Pilar 3</v>
      </c>
      <c r="N3503" s="115" t="str">
        <f>INDEX(Modelo!$A$9:$D$89,MATCH(DataBase!$J3503,Modelo!$A$9:$A$89,0),MATCH(DataBase!N$1,Modelo!$A$9:$D$9,0))</f>
        <v>scale</v>
      </c>
      <c r="O3503" s="115" t="b">
        <f t="array" ref="O3503">IF(N3503="negativo",INDEX($AD$3:$AG$51,MATCH(1,($B3503=$AD$3:$AD$51)*($J3503=$AE$3:$AE$51),0),3),IF(N3503="positivo",INDEX($AD$55:$AG$109,MATCH(1,($B3503=$AD$55:$AD$109)*($J3503=$AE$55:$AE$109),0),3)))</f>
        <v>0</v>
      </c>
      <c r="P3503" s="115" t="b">
        <f t="array" ref="P3503">IF(N3503="negativo",INDEX($AD$3:$AG$51,MATCH(1,($B3503=$AD$3:$AD$51)*($J3503=$AE$3:$AE$51),0),4),IF(N3503="positivo",INDEX($AD$55:$AG$109,MATCH(1,($B3503=$AD$55:$AD$109)*($J3503=$AE$55:$AE$109),0),4)))</f>
        <v>0</v>
      </c>
      <c r="Q3503" s="115" t="str">
        <f>VLOOKUP(M3503,Modelo!$A$2:$C$7,2,0)</f>
        <v>Gestión de Recursos Naturales y Circularidad</v>
      </c>
      <c r="R3503" s="118">
        <f t="array" ref="R3503">INDEX(Modelo!$F$1:$H$37,MATCH(1,(DataBase!Q3503=Modelo!$G$1:$G$37)*(DataBase!B3503=Modelo!$F$1:$F$37),0),3)</f>
        <v>0.15789473684210525</v>
      </c>
      <c r="S3503" s="115">
        <f t="shared" si="110"/>
        <v>50</v>
      </c>
      <c r="T3503" s="115">
        <f t="shared" si="111"/>
        <v>7.8947368421052628</v>
      </c>
    </row>
    <row r="3504" spans="1:20" x14ac:dyDescent="0.3">
      <c r="A3504" s="115" t="s">
        <v>273</v>
      </c>
      <c r="B3504" s="115" t="s">
        <v>216</v>
      </c>
      <c r="C3504" s="115" t="s">
        <v>103</v>
      </c>
      <c r="D3504" s="115" t="s">
        <v>86</v>
      </c>
      <c r="E3504" s="115" t="s">
        <v>86</v>
      </c>
      <c r="F3504" s="115" t="s">
        <v>87</v>
      </c>
      <c r="G3504" s="115">
        <v>1945</v>
      </c>
      <c r="H3504" s="115" t="s">
        <v>125</v>
      </c>
      <c r="I3504" s="115">
        <v>2.1764613960000001</v>
      </c>
      <c r="J3504" s="115" t="s">
        <v>37</v>
      </c>
      <c r="K3504" s="115">
        <f>INDEX(DatosProcesados!$A$1:$BF$101,MATCH(DataBase!A3504,DatosProcesados!$A$1:$A$101,0),MATCH(DataBase!J3504,DatosProcesados!$A$1:$BF$1,0))</f>
        <v>0</v>
      </c>
      <c r="L3504" s="115" t="str">
        <f>INDEX(Modelo!$A$9:$D$89,MATCH(DataBase!$J3504,Modelo!$A$9:$A$89,0),MATCH(DataBase!L$1,Modelo!$A$9:$D$9,0))</f>
        <v>Impacto ambiental</v>
      </c>
      <c r="M3504" s="115" t="str">
        <f>INDEX(Modelo!$A$9:$D$89,MATCH(DataBase!$J3504,Modelo!$A$9:$A$89,0),MATCH(DataBase!M$1,Modelo!$A$9:$D$9,0))</f>
        <v>Pilar 3</v>
      </c>
      <c r="N3504" s="115" t="str">
        <f>INDEX(Modelo!$A$9:$D$89,MATCH(DataBase!$J3504,Modelo!$A$9:$A$89,0),MATCH(DataBase!N$1,Modelo!$A$9:$D$9,0))</f>
        <v>scale</v>
      </c>
      <c r="O3504" s="115" t="b">
        <f t="array" ref="O3504">IF(N3504="negativo",INDEX($AD$3:$AG$51,MATCH(1,($B3504=$AD$3:$AD$51)*($J3504=$AE$3:$AE$51),0),3),IF(N3504="positivo",INDEX($AD$55:$AG$109,MATCH(1,($B3504=$AD$55:$AD$109)*($J3504=$AE$55:$AE$109),0),3)))</f>
        <v>0</v>
      </c>
      <c r="P3504" s="115" t="b">
        <f t="array" ref="P3504">IF(N3504="negativo",INDEX($AD$3:$AG$51,MATCH(1,($B3504=$AD$3:$AD$51)*($J3504=$AE$3:$AE$51),0),4),IF(N3504="positivo",INDEX($AD$55:$AG$109,MATCH(1,($B3504=$AD$55:$AD$109)*($J3504=$AE$55:$AE$109),0),4)))</f>
        <v>0</v>
      </c>
      <c r="Q3504" s="115" t="str">
        <f>VLOOKUP(M3504,Modelo!$A$2:$C$7,2,0)</f>
        <v>Gestión de Recursos Naturales y Circularidad</v>
      </c>
      <c r="R3504" s="118">
        <f t="array" ref="R3504">INDEX(Modelo!$F$1:$H$37,MATCH(1,(DataBase!Q3504=Modelo!$G$1:$G$37)*(DataBase!B3504=Modelo!$F$1:$F$37),0),3)</f>
        <v>0.15789473684210525</v>
      </c>
      <c r="S3504" s="115">
        <f t="shared" si="110"/>
        <v>0</v>
      </c>
      <c r="T3504" s="115">
        <f t="shared" si="111"/>
        <v>0</v>
      </c>
    </row>
    <row r="3505" spans="1:20" x14ac:dyDescent="0.3">
      <c r="A3505" s="115" t="s">
        <v>378</v>
      </c>
      <c r="B3505" s="115" t="s">
        <v>379</v>
      </c>
      <c r="C3505" s="115" t="s">
        <v>103</v>
      </c>
      <c r="D3505" s="115" t="s">
        <v>87</v>
      </c>
      <c r="E3505" s="115" t="s">
        <v>86</v>
      </c>
      <c r="F3505" s="115" t="s">
        <v>86</v>
      </c>
      <c r="G3505" s="115">
        <v>1993</v>
      </c>
      <c r="H3505" s="115" t="s">
        <v>125</v>
      </c>
      <c r="I3505" s="115">
        <v>2.1863011939999999</v>
      </c>
      <c r="J3505" s="115" t="s">
        <v>37</v>
      </c>
      <c r="K3505" s="115">
        <f>INDEX(DatosProcesados!$A$1:$BF$101,MATCH(DataBase!A3505,DatosProcesados!$A$1:$A$101,0),MATCH(DataBase!J3505,DatosProcesados!$A$1:$BF$1,0))</f>
        <v>1</v>
      </c>
      <c r="L3505" s="115" t="str">
        <f>INDEX(Modelo!$A$9:$D$89,MATCH(DataBase!$J3505,Modelo!$A$9:$A$89,0),MATCH(DataBase!L$1,Modelo!$A$9:$D$9,0))</f>
        <v>Impacto ambiental</v>
      </c>
      <c r="M3505" s="115" t="str">
        <f>INDEX(Modelo!$A$9:$D$89,MATCH(DataBase!$J3505,Modelo!$A$9:$A$89,0),MATCH(DataBase!M$1,Modelo!$A$9:$D$9,0))</f>
        <v>Pilar 3</v>
      </c>
      <c r="N3505" s="115" t="str">
        <f>INDEX(Modelo!$A$9:$D$89,MATCH(DataBase!$J3505,Modelo!$A$9:$A$89,0),MATCH(DataBase!N$1,Modelo!$A$9:$D$9,0))</f>
        <v>scale</v>
      </c>
      <c r="O3505" s="115" t="b">
        <f t="array" ref="O3505">IF(N3505="negativo",INDEX($AD$3:$AG$51,MATCH(1,($B3505=$AD$3:$AD$51)*($J3505=$AE$3:$AE$51),0),3),IF(N3505="positivo",INDEX($AD$55:$AG$109,MATCH(1,($B3505=$AD$55:$AD$109)*($J3505=$AE$55:$AE$109),0),3)))</f>
        <v>0</v>
      </c>
      <c r="P3505" s="115" t="b">
        <f t="array" ref="P3505">IF(N3505="negativo",INDEX($AD$3:$AG$51,MATCH(1,($B3505=$AD$3:$AD$51)*($J3505=$AE$3:$AE$51),0),4),IF(N3505="positivo",INDEX($AD$55:$AG$109,MATCH(1,($B3505=$AD$55:$AD$109)*($J3505=$AE$55:$AE$109),0),4)))</f>
        <v>0</v>
      </c>
      <c r="Q3505" s="115" t="str">
        <f>VLOOKUP(M3505,Modelo!$A$2:$C$7,2,0)</f>
        <v>Gestión de Recursos Naturales y Circularidad</v>
      </c>
      <c r="R3505" s="118">
        <f t="array" ref="R3505">INDEX(Modelo!$F$1:$H$37,MATCH(1,(DataBase!Q3505=Modelo!$G$1:$G$37)*(DataBase!B3505=Modelo!$F$1:$F$37),0),3)</f>
        <v>0.14285714285714285</v>
      </c>
      <c r="S3505" s="115">
        <f t="shared" si="110"/>
        <v>50</v>
      </c>
      <c r="T3505" s="115">
        <f t="shared" si="111"/>
        <v>7.1428571428571423</v>
      </c>
    </row>
    <row r="3506" spans="1:20" x14ac:dyDescent="0.3">
      <c r="A3506" s="115" t="s">
        <v>325</v>
      </c>
      <c r="B3506" s="115" t="s">
        <v>313</v>
      </c>
      <c r="C3506" s="115" t="s">
        <v>103</v>
      </c>
      <c r="D3506" s="115" t="s">
        <v>86</v>
      </c>
      <c r="E3506" s="115" t="s">
        <v>86</v>
      </c>
      <c r="F3506" s="115" t="s">
        <v>87</v>
      </c>
      <c r="G3506" s="115">
        <v>2012</v>
      </c>
      <c r="H3506" s="115" t="s">
        <v>125</v>
      </c>
      <c r="I3506" s="115">
        <v>13.831182682</v>
      </c>
      <c r="J3506" s="115" t="s">
        <v>37</v>
      </c>
      <c r="K3506" s="115">
        <f>INDEX(DatosProcesados!$A$1:$BF$101,MATCH(DataBase!A3506,DatosProcesados!$A$1:$A$101,0),MATCH(DataBase!J3506,DatosProcesados!$A$1:$BF$1,0))</f>
        <v>0</v>
      </c>
      <c r="L3506" s="115" t="str">
        <f>INDEX(Modelo!$A$9:$D$89,MATCH(DataBase!$J3506,Modelo!$A$9:$A$89,0),MATCH(DataBase!L$1,Modelo!$A$9:$D$9,0))</f>
        <v>Impacto ambiental</v>
      </c>
      <c r="M3506" s="115" t="str">
        <f>INDEX(Modelo!$A$9:$D$89,MATCH(DataBase!$J3506,Modelo!$A$9:$A$89,0),MATCH(DataBase!M$1,Modelo!$A$9:$D$9,0))</f>
        <v>Pilar 3</v>
      </c>
      <c r="N3506" s="115" t="str">
        <f>INDEX(Modelo!$A$9:$D$89,MATCH(DataBase!$J3506,Modelo!$A$9:$A$89,0),MATCH(DataBase!N$1,Modelo!$A$9:$D$9,0))</f>
        <v>scale</v>
      </c>
      <c r="O3506" s="115" t="b">
        <f t="array" ref="O3506">IF(N3506="negativo",INDEX($AD$3:$AG$51,MATCH(1,($B3506=$AD$3:$AD$51)*($J3506=$AE$3:$AE$51),0),3),IF(N3506="positivo",INDEX($AD$55:$AG$109,MATCH(1,($B3506=$AD$55:$AD$109)*($J3506=$AE$55:$AE$109),0),3)))</f>
        <v>0</v>
      </c>
      <c r="P3506" s="115" t="b">
        <f t="array" ref="P3506">IF(N3506="negativo",INDEX($AD$3:$AG$51,MATCH(1,($B3506=$AD$3:$AD$51)*($J3506=$AE$3:$AE$51),0),4),IF(N3506="positivo",INDEX($AD$55:$AG$109,MATCH(1,($B3506=$AD$55:$AD$109)*($J3506=$AE$55:$AE$109),0),4)))</f>
        <v>0</v>
      </c>
      <c r="Q3506" s="115" t="str">
        <f>VLOOKUP(M3506,Modelo!$A$2:$C$7,2,0)</f>
        <v>Gestión de Recursos Naturales y Circularidad</v>
      </c>
      <c r="R3506" s="118">
        <f t="array" ref="R3506">INDEX(Modelo!$F$1:$H$37,MATCH(1,(DataBase!Q3506=Modelo!$G$1:$G$37)*(DataBase!B3506=Modelo!$F$1:$F$37),0),3)</f>
        <v>5.8823529411764705E-2</v>
      </c>
      <c r="S3506" s="115">
        <f t="shared" si="110"/>
        <v>0</v>
      </c>
      <c r="T3506" s="115">
        <f t="shared" si="111"/>
        <v>0</v>
      </c>
    </row>
    <row r="3507" spans="1:20" x14ac:dyDescent="0.3">
      <c r="A3507" s="115" t="s">
        <v>394</v>
      </c>
      <c r="B3507" s="115" t="s">
        <v>379</v>
      </c>
      <c r="C3507" s="115" t="s">
        <v>103</v>
      </c>
      <c r="D3507" s="115" t="s">
        <v>87</v>
      </c>
      <c r="E3507" s="115" t="s">
        <v>86</v>
      </c>
      <c r="F3507" s="115" t="s">
        <v>86</v>
      </c>
      <c r="G3507" s="115">
        <v>1990</v>
      </c>
      <c r="H3507" s="115" t="s">
        <v>125</v>
      </c>
      <c r="I3507" s="115">
        <v>0.77142869199999997</v>
      </c>
      <c r="J3507" s="115" t="s">
        <v>37</v>
      </c>
      <c r="K3507" s="115">
        <f>INDEX(DatosProcesados!$A$1:$BF$101,MATCH(DataBase!A3507,DatosProcesados!$A$1:$A$101,0),MATCH(DataBase!J3507,DatosProcesados!$A$1:$BF$1,0))</f>
        <v>0</v>
      </c>
      <c r="L3507" s="115" t="str">
        <f>INDEX(Modelo!$A$9:$D$89,MATCH(DataBase!$J3507,Modelo!$A$9:$A$89,0),MATCH(DataBase!L$1,Modelo!$A$9:$D$9,0))</f>
        <v>Impacto ambiental</v>
      </c>
      <c r="M3507" s="115" t="str">
        <f>INDEX(Modelo!$A$9:$D$89,MATCH(DataBase!$J3507,Modelo!$A$9:$A$89,0),MATCH(DataBase!M$1,Modelo!$A$9:$D$9,0))</f>
        <v>Pilar 3</v>
      </c>
      <c r="N3507" s="115" t="str">
        <f>INDEX(Modelo!$A$9:$D$89,MATCH(DataBase!$J3507,Modelo!$A$9:$A$89,0),MATCH(DataBase!N$1,Modelo!$A$9:$D$9,0))</f>
        <v>scale</v>
      </c>
      <c r="O3507" s="115" t="b">
        <f t="array" ref="O3507">IF(N3507="negativo",INDEX($AD$3:$AG$51,MATCH(1,($B3507=$AD$3:$AD$51)*($J3507=$AE$3:$AE$51),0),3),IF(N3507="positivo",INDEX($AD$55:$AG$109,MATCH(1,($B3507=$AD$55:$AD$109)*($J3507=$AE$55:$AE$109),0),3)))</f>
        <v>0</v>
      </c>
      <c r="P3507" s="115" t="b">
        <f t="array" ref="P3507">IF(N3507="negativo",INDEX($AD$3:$AG$51,MATCH(1,($B3507=$AD$3:$AD$51)*($J3507=$AE$3:$AE$51),0),4),IF(N3507="positivo",INDEX($AD$55:$AG$109,MATCH(1,($B3507=$AD$55:$AD$109)*($J3507=$AE$55:$AE$109),0),4)))</f>
        <v>0</v>
      </c>
      <c r="Q3507" s="115" t="str">
        <f>VLOOKUP(M3507,Modelo!$A$2:$C$7,2,0)</f>
        <v>Gestión de Recursos Naturales y Circularidad</v>
      </c>
      <c r="R3507" s="118">
        <f t="array" ref="R3507">INDEX(Modelo!$F$1:$H$37,MATCH(1,(DataBase!Q3507=Modelo!$G$1:$G$37)*(DataBase!B3507=Modelo!$F$1:$F$37),0),3)</f>
        <v>0.14285714285714285</v>
      </c>
      <c r="S3507" s="115">
        <f t="shared" si="110"/>
        <v>0</v>
      </c>
      <c r="T3507" s="115">
        <f t="shared" si="111"/>
        <v>0</v>
      </c>
    </row>
    <row r="3508" spans="1:20" x14ac:dyDescent="0.3">
      <c r="A3508" s="115" t="s">
        <v>383</v>
      </c>
      <c r="B3508" s="115" t="s">
        <v>379</v>
      </c>
      <c r="C3508" s="115" t="s">
        <v>103</v>
      </c>
      <c r="D3508" s="115" t="s">
        <v>86</v>
      </c>
      <c r="E3508" s="115" t="s">
        <v>86</v>
      </c>
      <c r="F3508" s="115" t="s">
        <v>86</v>
      </c>
      <c r="G3508" s="115">
        <v>2014</v>
      </c>
      <c r="H3508" s="115" t="s">
        <v>125</v>
      </c>
      <c r="I3508" s="115">
        <v>1.314259836</v>
      </c>
      <c r="J3508" s="115" t="s">
        <v>37</v>
      </c>
      <c r="K3508" s="115">
        <f>INDEX(DatosProcesados!$A$1:$BF$101,MATCH(DataBase!A3508,DatosProcesados!$A$1:$A$101,0),MATCH(DataBase!J3508,DatosProcesados!$A$1:$BF$1,0))</f>
        <v>1</v>
      </c>
      <c r="L3508" s="115" t="str">
        <f>INDEX(Modelo!$A$9:$D$89,MATCH(DataBase!$J3508,Modelo!$A$9:$A$89,0),MATCH(DataBase!L$1,Modelo!$A$9:$D$9,0))</f>
        <v>Impacto ambiental</v>
      </c>
      <c r="M3508" s="115" t="str">
        <f>INDEX(Modelo!$A$9:$D$89,MATCH(DataBase!$J3508,Modelo!$A$9:$A$89,0),MATCH(DataBase!M$1,Modelo!$A$9:$D$9,0))</f>
        <v>Pilar 3</v>
      </c>
      <c r="N3508" s="115" t="str">
        <f>INDEX(Modelo!$A$9:$D$89,MATCH(DataBase!$J3508,Modelo!$A$9:$A$89,0),MATCH(DataBase!N$1,Modelo!$A$9:$D$9,0))</f>
        <v>scale</v>
      </c>
      <c r="O3508" s="115" t="b">
        <f t="array" ref="O3508">IF(N3508="negativo",INDEX($AD$3:$AG$51,MATCH(1,($B3508=$AD$3:$AD$51)*($J3508=$AE$3:$AE$51),0),3),IF(N3508="positivo",INDEX($AD$55:$AG$109,MATCH(1,($B3508=$AD$55:$AD$109)*($J3508=$AE$55:$AE$109),0),3)))</f>
        <v>0</v>
      </c>
      <c r="P3508" s="115" t="b">
        <f t="array" ref="P3508">IF(N3508="negativo",INDEX($AD$3:$AG$51,MATCH(1,($B3508=$AD$3:$AD$51)*($J3508=$AE$3:$AE$51),0),4),IF(N3508="positivo",INDEX($AD$55:$AG$109,MATCH(1,($B3508=$AD$55:$AD$109)*($J3508=$AE$55:$AE$109),0),4)))</f>
        <v>0</v>
      </c>
      <c r="Q3508" s="115" t="str">
        <f>VLOOKUP(M3508,Modelo!$A$2:$C$7,2,0)</f>
        <v>Gestión de Recursos Naturales y Circularidad</v>
      </c>
      <c r="R3508" s="118">
        <f t="array" ref="R3508">INDEX(Modelo!$F$1:$H$37,MATCH(1,(DataBase!Q3508=Modelo!$G$1:$G$37)*(DataBase!B3508=Modelo!$F$1:$F$37),0),3)</f>
        <v>0.14285714285714285</v>
      </c>
      <c r="S3508" s="115">
        <f t="shared" si="110"/>
        <v>50</v>
      </c>
      <c r="T3508" s="115">
        <f t="shared" si="111"/>
        <v>7.1428571428571423</v>
      </c>
    </row>
    <row r="3509" spans="1:20" x14ac:dyDescent="0.3">
      <c r="A3509" s="115" t="s">
        <v>112</v>
      </c>
      <c r="B3509" s="115" t="s">
        <v>84</v>
      </c>
      <c r="C3509" s="115" t="s">
        <v>103</v>
      </c>
      <c r="D3509" s="115" t="s">
        <v>86</v>
      </c>
      <c r="E3509" s="115" t="s">
        <v>86</v>
      </c>
      <c r="F3509" s="115" t="s">
        <v>87</v>
      </c>
      <c r="G3509" s="115">
        <v>1919</v>
      </c>
      <c r="H3509" s="115" t="s">
        <v>125</v>
      </c>
      <c r="I3509" s="115">
        <v>15.106042448</v>
      </c>
      <c r="J3509" s="115" t="s">
        <v>37</v>
      </c>
      <c r="K3509" s="115">
        <f>INDEX(DatosProcesados!$A$1:$BF$101,MATCH(DataBase!A3509,DatosProcesados!$A$1:$A$101,0),MATCH(DataBase!J3509,DatosProcesados!$A$1:$BF$1,0))</f>
        <v>1</v>
      </c>
      <c r="L3509" s="115" t="str">
        <f>INDEX(Modelo!$A$9:$D$89,MATCH(DataBase!$J3509,Modelo!$A$9:$A$89,0),MATCH(DataBase!L$1,Modelo!$A$9:$D$9,0))</f>
        <v>Impacto ambiental</v>
      </c>
      <c r="M3509" s="115" t="str">
        <f>INDEX(Modelo!$A$9:$D$89,MATCH(DataBase!$J3509,Modelo!$A$9:$A$89,0),MATCH(DataBase!M$1,Modelo!$A$9:$D$9,0))</f>
        <v>Pilar 3</v>
      </c>
      <c r="N3509" s="115" t="str">
        <f>INDEX(Modelo!$A$9:$D$89,MATCH(DataBase!$J3509,Modelo!$A$9:$A$89,0),MATCH(DataBase!N$1,Modelo!$A$9:$D$9,0))</f>
        <v>scale</v>
      </c>
      <c r="O3509" s="115" t="b">
        <f t="array" ref="O3509">IF(N3509="negativo",INDEX($AD$3:$AG$51,MATCH(1,($B3509=$AD$3:$AD$51)*($J3509=$AE$3:$AE$51),0),3),IF(N3509="positivo",INDEX($AD$55:$AG$109,MATCH(1,($B3509=$AD$55:$AD$109)*($J3509=$AE$55:$AE$109),0),3)))</f>
        <v>0</v>
      </c>
      <c r="P3509" s="115" t="b">
        <f t="array" ref="P3509">IF(N3509="negativo",INDEX($AD$3:$AG$51,MATCH(1,($B3509=$AD$3:$AD$51)*($J3509=$AE$3:$AE$51),0),4),IF(N3509="positivo",INDEX($AD$55:$AG$109,MATCH(1,($B3509=$AD$55:$AD$109)*($J3509=$AE$55:$AE$109),0),4)))</f>
        <v>0</v>
      </c>
      <c r="Q3509" s="115" t="str">
        <f>VLOOKUP(M3509,Modelo!$A$2:$C$7,2,0)</f>
        <v>Gestión de Recursos Naturales y Circularidad</v>
      </c>
      <c r="R3509" s="118">
        <f t="array" ref="R3509">INDEX(Modelo!$F$1:$H$37,MATCH(1,(DataBase!Q3509=Modelo!$G$1:$G$37)*(DataBase!B3509=Modelo!$F$1:$F$37),0),3)</f>
        <v>5.8823529411764705E-2</v>
      </c>
      <c r="S3509" s="115">
        <f t="shared" si="110"/>
        <v>50</v>
      </c>
      <c r="T3509" s="115">
        <f t="shared" si="111"/>
        <v>2.9411764705882351</v>
      </c>
    </row>
    <row r="3510" spans="1:20" x14ac:dyDescent="0.3">
      <c r="A3510" s="115" t="s">
        <v>471</v>
      </c>
      <c r="B3510" s="115" t="s">
        <v>467</v>
      </c>
      <c r="C3510" s="115" t="s">
        <v>103</v>
      </c>
      <c r="D3510" s="115" t="s">
        <v>86</v>
      </c>
      <c r="E3510" s="115" t="s">
        <v>86</v>
      </c>
      <c r="F3510" s="115" t="s">
        <v>86</v>
      </c>
      <c r="G3510" s="115">
        <v>1987</v>
      </c>
      <c r="H3510" s="115" t="s">
        <v>125</v>
      </c>
      <c r="I3510" s="115">
        <v>0.711210393</v>
      </c>
      <c r="J3510" s="115" t="s">
        <v>37</v>
      </c>
      <c r="K3510" s="115">
        <f>INDEX(DatosProcesados!$A$1:$BF$101,MATCH(DataBase!A3510,DatosProcesados!$A$1:$A$101,0),MATCH(DataBase!J3510,DatosProcesados!$A$1:$BF$1,0))</f>
        <v>0</v>
      </c>
      <c r="L3510" s="115" t="str">
        <f>INDEX(Modelo!$A$9:$D$89,MATCH(DataBase!$J3510,Modelo!$A$9:$A$89,0),MATCH(DataBase!L$1,Modelo!$A$9:$D$9,0))</f>
        <v>Impacto ambiental</v>
      </c>
      <c r="M3510" s="115" t="str">
        <f>INDEX(Modelo!$A$9:$D$89,MATCH(DataBase!$J3510,Modelo!$A$9:$A$89,0),MATCH(DataBase!M$1,Modelo!$A$9:$D$9,0))</f>
        <v>Pilar 3</v>
      </c>
      <c r="N3510" s="115" t="str">
        <f>INDEX(Modelo!$A$9:$D$89,MATCH(DataBase!$J3510,Modelo!$A$9:$A$89,0),MATCH(DataBase!N$1,Modelo!$A$9:$D$9,0))</f>
        <v>scale</v>
      </c>
      <c r="O3510" s="115" t="b">
        <f t="array" ref="O3510">IF(N3510="negativo",INDEX($AD$3:$AG$51,MATCH(1,($B3510=$AD$3:$AD$51)*($J3510=$AE$3:$AE$51),0),3),IF(N3510="positivo",INDEX($AD$55:$AG$109,MATCH(1,($B3510=$AD$55:$AD$109)*($J3510=$AE$55:$AE$109),0),3)))</f>
        <v>0</v>
      </c>
      <c r="P3510" s="115" t="b">
        <f t="array" ref="P3510">IF(N3510="negativo",INDEX($AD$3:$AG$51,MATCH(1,($B3510=$AD$3:$AD$51)*($J3510=$AE$3:$AE$51),0),4),IF(N3510="positivo",INDEX($AD$55:$AG$109,MATCH(1,($B3510=$AD$55:$AD$109)*($J3510=$AE$55:$AE$109),0),4)))</f>
        <v>0</v>
      </c>
      <c r="Q3510" s="115" t="str">
        <f>VLOOKUP(M3510,Modelo!$A$2:$C$7,2,0)</f>
        <v>Gestión de Recursos Naturales y Circularidad</v>
      </c>
      <c r="R3510" s="118">
        <f t="array" ref="R3510">INDEX(Modelo!$F$1:$H$37,MATCH(1,(DataBase!Q3510=Modelo!$G$1:$G$37)*(DataBase!B3510=Modelo!$F$1:$F$37),0),3)</f>
        <v>0.23809523809523808</v>
      </c>
      <c r="S3510" s="115">
        <f t="shared" si="110"/>
        <v>0</v>
      </c>
      <c r="T3510" s="115">
        <f t="shared" si="111"/>
        <v>0</v>
      </c>
    </row>
    <row r="3511" spans="1:20" x14ac:dyDescent="0.3">
      <c r="A3511" s="115" t="s">
        <v>466</v>
      </c>
      <c r="B3511" s="115" t="s">
        <v>467</v>
      </c>
      <c r="C3511" s="115" t="s">
        <v>103</v>
      </c>
      <c r="D3511" s="115" t="s">
        <v>87</v>
      </c>
      <c r="E3511" s="115" t="s">
        <v>86</v>
      </c>
      <c r="F3511" s="115" t="s">
        <v>86</v>
      </c>
      <c r="G3511" s="115">
        <v>1969</v>
      </c>
      <c r="H3511" s="115" t="s">
        <v>125</v>
      </c>
      <c r="I3511" s="115">
        <v>2.4231643530000002</v>
      </c>
      <c r="J3511" s="115" t="s">
        <v>37</v>
      </c>
      <c r="K3511" s="115">
        <f>INDEX(DatosProcesados!$A$1:$BF$101,MATCH(DataBase!A3511,DatosProcesados!$A$1:$A$101,0),MATCH(DataBase!J3511,DatosProcesados!$A$1:$BF$1,0))</f>
        <v>0</v>
      </c>
      <c r="L3511" s="115" t="str">
        <f>INDEX(Modelo!$A$9:$D$89,MATCH(DataBase!$J3511,Modelo!$A$9:$A$89,0),MATCH(DataBase!L$1,Modelo!$A$9:$D$9,0))</f>
        <v>Impacto ambiental</v>
      </c>
      <c r="M3511" s="115" t="str">
        <f>INDEX(Modelo!$A$9:$D$89,MATCH(DataBase!$J3511,Modelo!$A$9:$A$89,0),MATCH(DataBase!M$1,Modelo!$A$9:$D$9,0))</f>
        <v>Pilar 3</v>
      </c>
      <c r="N3511" s="115" t="str">
        <f>INDEX(Modelo!$A$9:$D$89,MATCH(DataBase!$J3511,Modelo!$A$9:$A$89,0),MATCH(DataBase!N$1,Modelo!$A$9:$D$9,0))</f>
        <v>scale</v>
      </c>
      <c r="O3511" s="115" t="b">
        <f t="array" ref="O3511">IF(N3511="negativo",INDEX($AD$3:$AG$51,MATCH(1,($B3511=$AD$3:$AD$51)*($J3511=$AE$3:$AE$51),0),3),IF(N3511="positivo",INDEX($AD$55:$AG$109,MATCH(1,($B3511=$AD$55:$AD$109)*($J3511=$AE$55:$AE$109),0),3)))</f>
        <v>0</v>
      </c>
      <c r="P3511" s="115" t="b">
        <f t="array" ref="P3511">IF(N3511="negativo",INDEX($AD$3:$AG$51,MATCH(1,($B3511=$AD$3:$AD$51)*($J3511=$AE$3:$AE$51),0),4),IF(N3511="positivo",INDEX($AD$55:$AG$109,MATCH(1,($B3511=$AD$55:$AD$109)*($J3511=$AE$55:$AE$109),0),4)))</f>
        <v>0</v>
      </c>
      <c r="Q3511" s="115" t="str">
        <f>VLOOKUP(M3511,Modelo!$A$2:$C$7,2,0)</f>
        <v>Gestión de Recursos Naturales y Circularidad</v>
      </c>
      <c r="R3511" s="118">
        <f t="array" ref="R3511">INDEX(Modelo!$F$1:$H$37,MATCH(1,(DataBase!Q3511=Modelo!$G$1:$G$37)*(DataBase!B3511=Modelo!$F$1:$F$37),0),3)</f>
        <v>0.23809523809523808</v>
      </c>
      <c r="S3511" s="115">
        <f t="shared" si="110"/>
        <v>0</v>
      </c>
      <c r="T3511" s="115">
        <f t="shared" si="111"/>
        <v>0</v>
      </c>
    </row>
    <row r="3512" spans="1:20" x14ac:dyDescent="0.3">
      <c r="A3512" s="115" t="s">
        <v>207</v>
      </c>
      <c r="B3512" s="115" t="s">
        <v>84</v>
      </c>
      <c r="C3512" s="115" t="s">
        <v>103</v>
      </c>
      <c r="D3512" s="115" t="s">
        <v>86</v>
      </c>
      <c r="E3512" s="115" t="s">
        <v>87</v>
      </c>
      <c r="F3512" s="115" t="s">
        <v>86</v>
      </c>
      <c r="G3512" s="115">
        <v>1870</v>
      </c>
      <c r="H3512" s="115" t="s">
        <v>125</v>
      </c>
      <c r="I3512" s="115">
        <v>0</v>
      </c>
      <c r="J3512" s="115" t="s">
        <v>37</v>
      </c>
      <c r="K3512" s="115">
        <f>INDEX(DatosProcesados!$A$1:$BF$101,MATCH(DataBase!A3512,DatosProcesados!$A$1:$A$101,0),MATCH(DataBase!J3512,DatosProcesados!$A$1:$BF$1,0))</f>
        <v>0</v>
      </c>
      <c r="L3512" s="115" t="str">
        <f>INDEX(Modelo!$A$9:$D$89,MATCH(DataBase!$J3512,Modelo!$A$9:$A$89,0),MATCH(DataBase!L$1,Modelo!$A$9:$D$9,0))</f>
        <v>Impacto ambiental</v>
      </c>
      <c r="M3512" s="115" t="str">
        <f>INDEX(Modelo!$A$9:$D$89,MATCH(DataBase!$J3512,Modelo!$A$9:$A$89,0),MATCH(DataBase!M$1,Modelo!$A$9:$D$9,0))</f>
        <v>Pilar 3</v>
      </c>
      <c r="N3512" s="115" t="str">
        <f>INDEX(Modelo!$A$9:$D$89,MATCH(DataBase!$J3512,Modelo!$A$9:$A$89,0),MATCH(DataBase!N$1,Modelo!$A$9:$D$9,0))</f>
        <v>scale</v>
      </c>
      <c r="O3512" s="115" t="b">
        <f t="array" ref="O3512">IF(N3512="negativo",INDEX($AD$3:$AG$51,MATCH(1,($B3512=$AD$3:$AD$51)*($J3512=$AE$3:$AE$51),0),3),IF(N3512="positivo",INDEX($AD$55:$AG$109,MATCH(1,($B3512=$AD$55:$AD$109)*($J3512=$AE$55:$AE$109),0),3)))</f>
        <v>0</v>
      </c>
      <c r="P3512" s="115" t="b">
        <f t="array" ref="P3512">IF(N3512="negativo",INDEX($AD$3:$AG$51,MATCH(1,($B3512=$AD$3:$AD$51)*($J3512=$AE$3:$AE$51),0),4),IF(N3512="positivo",INDEX($AD$55:$AG$109,MATCH(1,($B3512=$AD$55:$AD$109)*($J3512=$AE$55:$AE$109),0),4)))</f>
        <v>0</v>
      </c>
      <c r="Q3512" s="115" t="str">
        <f>VLOOKUP(M3512,Modelo!$A$2:$C$7,2,0)</f>
        <v>Gestión de Recursos Naturales y Circularidad</v>
      </c>
      <c r="R3512" s="118">
        <f t="array" ref="R3512">INDEX(Modelo!$F$1:$H$37,MATCH(1,(DataBase!Q3512=Modelo!$G$1:$G$37)*(DataBase!B3512=Modelo!$F$1:$F$37),0),3)</f>
        <v>5.8823529411764705E-2</v>
      </c>
      <c r="S3512" s="115">
        <f t="shared" si="110"/>
        <v>0</v>
      </c>
      <c r="T3512" s="115">
        <f t="shared" si="111"/>
        <v>0</v>
      </c>
    </row>
    <row r="3513" spans="1:20" x14ac:dyDescent="0.3">
      <c r="A3513" s="115" t="s">
        <v>204</v>
      </c>
      <c r="B3513" s="115" t="s">
        <v>84</v>
      </c>
      <c r="C3513" s="115" t="s">
        <v>103</v>
      </c>
      <c r="D3513" s="115" t="s">
        <v>86</v>
      </c>
      <c r="E3513" s="115" t="s">
        <v>87</v>
      </c>
      <c r="F3513" s="115" t="s">
        <v>87</v>
      </c>
      <c r="G3513" s="115">
        <v>1875</v>
      </c>
      <c r="H3513" s="115" t="s">
        <v>125</v>
      </c>
      <c r="I3513" s="115">
        <v>0</v>
      </c>
      <c r="J3513" s="115" t="s">
        <v>37</v>
      </c>
      <c r="K3513" s="115">
        <f>INDEX(DatosProcesados!$A$1:$BF$101,MATCH(DataBase!A3513,DatosProcesados!$A$1:$A$101,0),MATCH(DataBase!J3513,DatosProcesados!$A$1:$BF$1,0))</f>
        <v>0</v>
      </c>
      <c r="L3513" s="115" t="str">
        <f>INDEX(Modelo!$A$9:$D$89,MATCH(DataBase!$J3513,Modelo!$A$9:$A$89,0),MATCH(DataBase!L$1,Modelo!$A$9:$D$9,0))</f>
        <v>Impacto ambiental</v>
      </c>
      <c r="M3513" s="115" t="str">
        <f>INDEX(Modelo!$A$9:$D$89,MATCH(DataBase!$J3513,Modelo!$A$9:$A$89,0),MATCH(DataBase!M$1,Modelo!$A$9:$D$9,0))</f>
        <v>Pilar 3</v>
      </c>
      <c r="N3513" s="115" t="str">
        <f>INDEX(Modelo!$A$9:$D$89,MATCH(DataBase!$J3513,Modelo!$A$9:$A$89,0),MATCH(DataBase!N$1,Modelo!$A$9:$D$9,0))</f>
        <v>scale</v>
      </c>
      <c r="O3513" s="115" t="b">
        <f t="array" ref="O3513">IF(N3513="negativo",INDEX($AD$3:$AG$51,MATCH(1,($B3513=$AD$3:$AD$51)*($J3513=$AE$3:$AE$51),0),3),IF(N3513="positivo",INDEX($AD$55:$AG$109,MATCH(1,($B3513=$AD$55:$AD$109)*($J3513=$AE$55:$AE$109),0),3)))</f>
        <v>0</v>
      </c>
      <c r="P3513" s="115" t="b">
        <f t="array" ref="P3513">IF(N3513="negativo",INDEX($AD$3:$AG$51,MATCH(1,($B3513=$AD$3:$AD$51)*($J3513=$AE$3:$AE$51),0),4),IF(N3513="positivo",INDEX($AD$55:$AG$109,MATCH(1,($B3513=$AD$55:$AD$109)*($J3513=$AE$55:$AE$109),0),4)))</f>
        <v>0</v>
      </c>
      <c r="Q3513" s="115" t="str">
        <f>VLOOKUP(M3513,Modelo!$A$2:$C$7,2,0)</f>
        <v>Gestión de Recursos Naturales y Circularidad</v>
      </c>
      <c r="R3513" s="118">
        <f t="array" ref="R3513">INDEX(Modelo!$F$1:$H$37,MATCH(1,(DataBase!Q3513=Modelo!$G$1:$G$37)*(DataBase!B3513=Modelo!$F$1:$F$37),0),3)</f>
        <v>5.8823529411764705E-2</v>
      </c>
      <c r="S3513" s="115">
        <f t="shared" si="110"/>
        <v>0</v>
      </c>
      <c r="T3513" s="115">
        <f t="shared" si="111"/>
        <v>0</v>
      </c>
    </row>
    <row r="3514" spans="1:20" x14ac:dyDescent="0.3">
      <c r="A3514" s="115" t="s">
        <v>226</v>
      </c>
      <c r="B3514" s="115" t="s">
        <v>216</v>
      </c>
      <c r="C3514" s="115" t="s">
        <v>103</v>
      </c>
      <c r="D3514" s="115" t="s">
        <v>86</v>
      </c>
      <c r="E3514" s="115" t="s">
        <v>86</v>
      </c>
      <c r="F3514" s="115" t="s">
        <v>87</v>
      </c>
      <c r="G3514" s="115">
        <v>1889</v>
      </c>
      <c r="H3514" s="115" t="s">
        <v>125</v>
      </c>
      <c r="I3514" s="115">
        <v>8.6157743510000007</v>
      </c>
      <c r="J3514" s="115" t="s">
        <v>37</v>
      </c>
      <c r="K3514" s="115">
        <f>INDEX(DatosProcesados!$A$1:$BF$101,MATCH(DataBase!A3514,DatosProcesados!$A$1:$A$101,0),MATCH(DataBase!J3514,DatosProcesados!$A$1:$BF$1,0))</f>
        <v>1</v>
      </c>
      <c r="L3514" s="115" t="str">
        <f>INDEX(Modelo!$A$9:$D$89,MATCH(DataBase!$J3514,Modelo!$A$9:$A$89,0),MATCH(DataBase!L$1,Modelo!$A$9:$D$9,0))</f>
        <v>Impacto ambiental</v>
      </c>
      <c r="M3514" s="115" t="str">
        <f>INDEX(Modelo!$A$9:$D$89,MATCH(DataBase!$J3514,Modelo!$A$9:$A$89,0),MATCH(DataBase!M$1,Modelo!$A$9:$D$9,0))</f>
        <v>Pilar 3</v>
      </c>
      <c r="N3514" s="115" t="str">
        <f>INDEX(Modelo!$A$9:$D$89,MATCH(DataBase!$J3514,Modelo!$A$9:$A$89,0),MATCH(DataBase!N$1,Modelo!$A$9:$D$9,0))</f>
        <v>scale</v>
      </c>
      <c r="O3514" s="115" t="b">
        <f t="array" ref="O3514">IF(N3514="negativo",INDEX($AD$3:$AG$51,MATCH(1,($B3514=$AD$3:$AD$51)*($J3514=$AE$3:$AE$51),0),3),IF(N3514="positivo",INDEX($AD$55:$AG$109,MATCH(1,($B3514=$AD$55:$AD$109)*($J3514=$AE$55:$AE$109),0),3)))</f>
        <v>0</v>
      </c>
      <c r="P3514" s="115" t="b">
        <f t="array" ref="P3514">IF(N3514="negativo",INDEX($AD$3:$AG$51,MATCH(1,($B3514=$AD$3:$AD$51)*($J3514=$AE$3:$AE$51),0),4),IF(N3514="positivo",INDEX($AD$55:$AG$109,MATCH(1,($B3514=$AD$55:$AD$109)*($J3514=$AE$55:$AE$109),0),4)))</f>
        <v>0</v>
      </c>
      <c r="Q3514" s="115" t="str">
        <f>VLOOKUP(M3514,Modelo!$A$2:$C$7,2,0)</f>
        <v>Gestión de Recursos Naturales y Circularidad</v>
      </c>
      <c r="R3514" s="118">
        <f t="array" ref="R3514">INDEX(Modelo!$F$1:$H$37,MATCH(1,(DataBase!Q3514=Modelo!$G$1:$G$37)*(DataBase!B3514=Modelo!$F$1:$F$37),0),3)</f>
        <v>0.15789473684210525</v>
      </c>
      <c r="S3514" s="115">
        <f t="shared" si="110"/>
        <v>50</v>
      </c>
      <c r="T3514" s="115">
        <f t="shared" si="111"/>
        <v>7.8947368421052628</v>
      </c>
    </row>
    <row r="3515" spans="1:20" x14ac:dyDescent="0.3">
      <c r="A3515" s="115" t="s">
        <v>287</v>
      </c>
      <c r="B3515" s="115" t="s">
        <v>216</v>
      </c>
      <c r="C3515" s="115" t="s">
        <v>103</v>
      </c>
      <c r="D3515" s="115" t="s">
        <v>86</v>
      </c>
      <c r="E3515" s="115" t="s">
        <v>86</v>
      </c>
      <c r="F3515" s="115" t="s">
        <v>87</v>
      </c>
      <c r="G3515" s="115">
        <v>2000</v>
      </c>
      <c r="H3515" s="115" t="s">
        <v>125</v>
      </c>
      <c r="I3515" s="115">
        <v>1.8730507999999999</v>
      </c>
      <c r="J3515" s="115" t="s">
        <v>37</v>
      </c>
      <c r="K3515" s="115">
        <f>INDEX(DatosProcesados!$A$1:$BF$101,MATCH(DataBase!A3515,DatosProcesados!$A$1:$A$101,0),MATCH(DataBase!J3515,DatosProcesados!$A$1:$BF$1,0))</f>
        <v>1</v>
      </c>
      <c r="L3515" s="115" t="str">
        <f>INDEX(Modelo!$A$9:$D$89,MATCH(DataBase!$J3515,Modelo!$A$9:$A$89,0),MATCH(DataBase!L$1,Modelo!$A$9:$D$9,0))</f>
        <v>Impacto ambiental</v>
      </c>
      <c r="M3515" s="115" t="str">
        <f>INDEX(Modelo!$A$9:$D$89,MATCH(DataBase!$J3515,Modelo!$A$9:$A$89,0),MATCH(DataBase!M$1,Modelo!$A$9:$D$9,0))</f>
        <v>Pilar 3</v>
      </c>
      <c r="N3515" s="115" t="str">
        <f>INDEX(Modelo!$A$9:$D$89,MATCH(DataBase!$J3515,Modelo!$A$9:$A$89,0),MATCH(DataBase!N$1,Modelo!$A$9:$D$9,0))</f>
        <v>scale</v>
      </c>
      <c r="O3515" s="115" t="b">
        <f t="array" ref="O3515">IF(N3515="negativo",INDEX($AD$3:$AG$51,MATCH(1,($B3515=$AD$3:$AD$51)*($J3515=$AE$3:$AE$51),0),3),IF(N3515="positivo",INDEX($AD$55:$AG$109,MATCH(1,($B3515=$AD$55:$AD$109)*($J3515=$AE$55:$AE$109),0),3)))</f>
        <v>0</v>
      </c>
      <c r="P3515" s="115" t="b">
        <f t="array" ref="P3515">IF(N3515="negativo",INDEX($AD$3:$AG$51,MATCH(1,($B3515=$AD$3:$AD$51)*($J3515=$AE$3:$AE$51),0),4),IF(N3515="positivo",INDEX($AD$55:$AG$109,MATCH(1,($B3515=$AD$55:$AD$109)*($J3515=$AE$55:$AE$109),0),4)))</f>
        <v>0</v>
      </c>
      <c r="Q3515" s="115" t="str">
        <f>VLOOKUP(M3515,Modelo!$A$2:$C$7,2,0)</f>
        <v>Gestión de Recursos Naturales y Circularidad</v>
      </c>
      <c r="R3515" s="118">
        <f t="array" ref="R3515">INDEX(Modelo!$F$1:$H$37,MATCH(1,(DataBase!Q3515=Modelo!$G$1:$G$37)*(DataBase!B3515=Modelo!$F$1:$F$37),0),3)</f>
        <v>0.15789473684210525</v>
      </c>
      <c r="S3515" s="115">
        <f t="shared" si="110"/>
        <v>50</v>
      </c>
      <c r="T3515" s="115">
        <f t="shared" si="111"/>
        <v>7.8947368421052628</v>
      </c>
    </row>
    <row r="3516" spans="1:20" x14ac:dyDescent="0.3">
      <c r="A3516" s="115" t="s">
        <v>345</v>
      </c>
      <c r="B3516" s="115" t="s">
        <v>313</v>
      </c>
      <c r="C3516" s="115" t="s">
        <v>103</v>
      </c>
      <c r="D3516" s="115" t="s">
        <v>86</v>
      </c>
      <c r="E3516" s="115" t="s">
        <v>86</v>
      </c>
      <c r="F3516" s="115" t="s">
        <v>86</v>
      </c>
      <c r="G3516" s="115">
        <v>2004</v>
      </c>
      <c r="H3516" s="115" t="s">
        <v>125</v>
      </c>
      <c r="I3516" s="115">
        <v>4.5125503050000004</v>
      </c>
      <c r="J3516" s="115" t="s">
        <v>37</v>
      </c>
      <c r="K3516" s="115">
        <f>INDEX(DatosProcesados!$A$1:$BF$101,MATCH(DataBase!A3516,DatosProcesados!$A$1:$A$101,0),MATCH(DataBase!J3516,DatosProcesados!$A$1:$BF$1,0))</f>
        <v>0</v>
      </c>
      <c r="L3516" s="115" t="str">
        <f>INDEX(Modelo!$A$9:$D$89,MATCH(DataBase!$J3516,Modelo!$A$9:$A$89,0),MATCH(DataBase!L$1,Modelo!$A$9:$D$9,0))</f>
        <v>Impacto ambiental</v>
      </c>
      <c r="M3516" s="115" t="str">
        <f>INDEX(Modelo!$A$9:$D$89,MATCH(DataBase!$J3516,Modelo!$A$9:$A$89,0),MATCH(DataBase!M$1,Modelo!$A$9:$D$9,0))</f>
        <v>Pilar 3</v>
      </c>
      <c r="N3516" s="115" t="str">
        <f>INDEX(Modelo!$A$9:$D$89,MATCH(DataBase!$J3516,Modelo!$A$9:$A$89,0),MATCH(DataBase!N$1,Modelo!$A$9:$D$9,0))</f>
        <v>scale</v>
      </c>
      <c r="O3516" s="115" t="b">
        <f t="array" ref="O3516">IF(N3516="negativo",INDEX($AD$3:$AG$51,MATCH(1,($B3516=$AD$3:$AD$51)*($J3516=$AE$3:$AE$51),0),3),IF(N3516="positivo",INDEX($AD$55:$AG$109,MATCH(1,($B3516=$AD$55:$AD$109)*($J3516=$AE$55:$AE$109),0),3)))</f>
        <v>0</v>
      </c>
      <c r="P3516" s="115" t="b">
        <f t="array" ref="P3516">IF(N3516="negativo",INDEX($AD$3:$AG$51,MATCH(1,($B3516=$AD$3:$AD$51)*($J3516=$AE$3:$AE$51),0),4),IF(N3516="positivo",INDEX($AD$55:$AG$109,MATCH(1,($B3516=$AD$55:$AD$109)*($J3516=$AE$55:$AE$109),0),4)))</f>
        <v>0</v>
      </c>
      <c r="Q3516" s="115" t="str">
        <f>VLOOKUP(M3516,Modelo!$A$2:$C$7,2,0)</f>
        <v>Gestión de Recursos Naturales y Circularidad</v>
      </c>
      <c r="R3516" s="118">
        <f t="array" ref="R3516">INDEX(Modelo!$F$1:$H$37,MATCH(1,(DataBase!Q3516=Modelo!$G$1:$G$37)*(DataBase!B3516=Modelo!$F$1:$F$37),0),3)</f>
        <v>5.8823529411764705E-2</v>
      </c>
      <c r="S3516" s="115">
        <f t="shared" si="110"/>
        <v>0</v>
      </c>
      <c r="T3516" s="115">
        <f t="shared" si="111"/>
        <v>0</v>
      </c>
    </row>
    <row r="3517" spans="1:20" x14ac:dyDescent="0.3">
      <c r="A3517" s="115" t="s">
        <v>464</v>
      </c>
      <c r="B3517" s="115" t="s">
        <v>407</v>
      </c>
      <c r="C3517" s="115" t="s">
        <v>103</v>
      </c>
      <c r="D3517" s="115" t="s">
        <v>86</v>
      </c>
      <c r="E3517" s="115" t="s">
        <v>86</v>
      </c>
      <c r="F3517" s="115" t="s">
        <v>87</v>
      </c>
      <c r="G3517" s="115">
        <v>1990</v>
      </c>
      <c r="H3517" s="115" t="s">
        <v>281</v>
      </c>
      <c r="I3517" s="115">
        <v>0.89502277900000005</v>
      </c>
      <c r="J3517" s="115" t="s">
        <v>37</v>
      </c>
      <c r="K3517" s="115">
        <f>INDEX(DatosProcesados!$A$1:$BF$101,MATCH(DataBase!A3517,DatosProcesados!$A$1:$A$101,0),MATCH(DataBase!J3517,DatosProcesados!$A$1:$BF$1,0))</f>
        <v>0</v>
      </c>
      <c r="L3517" s="115" t="str">
        <f>INDEX(Modelo!$A$9:$D$89,MATCH(DataBase!$J3517,Modelo!$A$9:$A$89,0),MATCH(DataBase!L$1,Modelo!$A$9:$D$9,0))</f>
        <v>Impacto ambiental</v>
      </c>
      <c r="M3517" s="115" t="str">
        <f>INDEX(Modelo!$A$9:$D$89,MATCH(DataBase!$J3517,Modelo!$A$9:$A$89,0),MATCH(DataBase!M$1,Modelo!$A$9:$D$9,0))</f>
        <v>Pilar 3</v>
      </c>
      <c r="N3517" s="115" t="str">
        <f>INDEX(Modelo!$A$9:$D$89,MATCH(DataBase!$J3517,Modelo!$A$9:$A$89,0),MATCH(DataBase!N$1,Modelo!$A$9:$D$9,0))</f>
        <v>scale</v>
      </c>
      <c r="O3517" s="115" t="b">
        <f t="array" ref="O3517">IF(N3517="negativo",INDEX($AD$3:$AG$51,MATCH(1,($B3517=$AD$3:$AD$51)*($J3517=$AE$3:$AE$51),0),3),IF(N3517="positivo",INDEX($AD$55:$AG$109,MATCH(1,($B3517=$AD$55:$AD$109)*($J3517=$AE$55:$AE$109),0),3)))</f>
        <v>0</v>
      </c>
      <c r="P3517" s="115" t="b">
        <f t="array" ref="P3517">IF(N3517="negativo",INDEX($AD$3:$AG$51,MATCH(1,($B3517=$AD$3:$AD$51)*($J3517=$AE$3:$AE$51),0),4),IF(N3517="positivo",INDEX($AD$55:$AG$109,MATCH(1,($B3517=$AD$55:$AD$109)*($J3517=$AE$55:$AE$109),0),4)))</f>
        <v>0</v>
      </c>
      <c r="Q3517" s="115" t="str">
        <f>VLOOKUP(M3517,Modelo!$A$2:$C$7,2,0)</f>
        <v>Gestión de Recursos Naturales y Circularidad</v>
      </c>
      <c r="R3517" s="118">
        <f t="array" ref="R3517">INDEX(Modelo!$F$1:$H$37,MATCH(1,(DataBase!Q3517=Modelo!$G$1:$G$37)*(DataBase!B3517=Modelo!$F$1:$F$37),0),3)</f>
        <v>0.19230769230769232</v>
      </c>
      <c r="S3517" s="115">
        <f t="shared" si="110"/>
        <v>0</v>
      </c>
      <c r="T3517" s="115">
        <f t="shared" si="111"/>
        <v>0</v>
      </c>
    </row>
    <row r="3518" spans="1:20" x14ac:dyDescent="0.3">
      <c r="A3518" s="115" t="s">
        <v>296</v>
      </c>
      <c r="B3518" s="115" t="s">
        <v>216</v>
      </c>
      <c r="C3518" s="115" t="s">
        <v>103</v>
      </c>
      <c r="D3518" s="115" t="s">
        <v>86</v>
      </c>
      <c r="E3518" s="115" t="s">
        <v>86</v>
      </c>
      <c r="F3518" s="115" t="s">
        <v>87</v>
      </c>
      <c r="G3518" s="115">
        <v>1944</v>
      </c>
      <c r="H3518" s="115" t="s">
        <v>125</v>
      </c>
      <c r="I3518" s="115">
        <v>1.7785578609999999</v>
      </c>
      <c r="J3518" s="115" t="s">
        <v>37</v>
      </c>
      <c r="K3518" s="115">
        <f>INDEX(DatosProcesados!$A$1:$BF$101,MATCH(DataBase!A3518,DatosProcesados!$A$1:$A$101,0),MATCH(DataBase!J3518,DatosProcesados!$A$1:$BF$1,0))</f>
        <v>2</v>
      </c>
      <c r="L3518" s="115" t="str">
        <f>INDEX(Modelo!$A$9:$D$89,MATCH(DataBase!$J3518,Modelo!$A$9:$A$89,0),MATCH(DataBase!L$1,Modelo!$A$9:$D$9,0))</f>
        <v>Impacto ambiental</v>
      </c>
      <c r="M3518" s="115" t="str">
        <f>INDEX(Modelo!$A$9:$D$89,MATCH(DataBase!$J3518,Modelo!$A$9:$A$89,0),MATCH(DataBase!M$1,Modelo!$A$9:$D$9,0))</f>
        <v>Pilar 3</v>
      </c>
      <c r="N3518" s="115" t="str">
        <f>INDEX(Modelo!$A$9:$D$89,MATCH(DataBase!$J3518,Modelo!$A$9:$A$89,0),MATCH(DataBase!N$1,Modelo!$A$9:$D$9,0))</f>
        <v>scale</v>
      </c>
      <c r="O3518" s="115" t="b">
        <f t="array" ref="O3518">IF(N3518="negativo",INDEX($AD$3:$AG$51,MATCH(1,($B3518=$AD$3:$AD$51)*($J3518=$AE$3:$AE$51),0),3),IF(N3518="positivo",INDEX($AD$55:$AG$109,MATCH(1,($B3518=$AD$55:$AD$109)*($J3518=$AE$55:$AE$109),0),3)))</f>
        <v>0</v>
      </c>
      <c r="P3518" s="115" t="b">
        <f t="array" ref="P3518">IF(N3518="negativo",INDEX($AD$3:$AG$51,MATCH(1,($B3518=$AD$3:$AD$51)*($J3518=$AE$3:$AE$51),0),4),IF(N3518="positivo",INDEX($AD$55:$AG$109,MATCH(1,($B3518=$AD$55:$AD$109)*($J3518=$AE$55:$AE$109),0),4)))</f>
        <v>0</v>
      </c>
      <c r="Q3518" s="115" t="str">
        <f>VLOOKUP(M3518,Modelo!$A$2:$C$7,2,0)</f>
        <v>Gestión de Recursos Naturales y Circularidad</v>
      </c>
      <c r="R3518" s="118">
        <f t="array" ref="R3518">INDEX(Modelo!$F$1:$H$37,MATCH(1,(DataBase!Q3518=Modelo!$G$1:$G$37)*(DataBase!B3518=Modelo!$F$1:$F$37),0),3)</f>
        <v>0.15789473684210525</v>
      </c>
      <c r="S3518" s="115">
        <f t="shared" si="110"/>
        <v>100</v>
      </c>
      <c r="T3518" s="115">
        <f t="shared" si="111"/>
        <v>15.789473684210526</v>
      </c>
    </row>
    <row r="3519" spans="1:20" x14ac:dyDescent="0.3">
      <c r="A3519" s="115" t="s">
        <v>134</v>
      </c>
      <c r="B3519" s="115" t="s">
        <v>84</v>
      </c>
      <c r="C3519" s="115" t="s">
        <v>103</v>
      </c>
      <c r="D3519" s="115" t="s">
        <v>86</v>
      </c>
      <c r="E3519" s="115" t="s">
        <v>87</v>
      </c>
      <c r="F3519" s="115" t="s">
        <v>87</v>
      </c>
      <c r="G3519" s="115">
        <v>2001</v>
      </c>
      <c r="H3519" s="115" t="s">
        <v>125</v>
      </c>
      <c r="I3519" s="115">
        <v>6.5475670460000002</v>
      </c>
      <c r="J3519" s="115" t="s">
        <v>37</v>
      </c>
      <c r="K3519" s="115">
        <f>INDEX(DatosProcesados!$A$1:$BF$101,MATCH(DataBase!A3519,DatosProcesados!$A$1:$A$101,0),MATCH(DataBase!J3519,DatosProcesados!$A$1:$BF$1,0))</f>
        <v>2</v>
      </c>
      <c r="L3519" s="115" t="str">
        <f>INDEX(Modelo!$A$9:$D$89,MATCH(DataBase!$J3519,Modelo!$A$9:$A$89,0),MATCH(DataBase!L$1,Modelo!$A$9:$D$9,0))</f>
        <v>Impacto ambiental</v>
      </c>
      <c r="M3519" s="115" t="str">
        <f>INDEX(Modelo!$A$9:$D$89,MATCH(DataBase!$J3519,Modelo!$A$9:$A$89,0),MATCH(DataBase!M$1,Modelo!$A$9:$D$9,0))</f>
        <v>Pilar 3</v>
      </c>
      <c r="N3519" s="115" t="str">
        <f>INDEX(Modelo!$A$9:$D$89,MATCH(DataBase!$J3519,Modelo!$A$9:$A$89,0),MATCH(DataBase!N$1,Modelo!$A$9:$D$9,0))</f>
        <v>scale</v>
      </c>
      <c r="O3519" s="115" t="b">
        <f t="array" ref="O3519">IF(N3519="negativo",INDEX($AD$3:$AG$51,MATCH(1,($B3519=$AD$3:$AD$51)*($J3519=$AE$3:$AE$51),0),3),IF(N3519="positivo",INDEX($AD$55:$AG$109,MATCH(1,($B3519=$AD$55:$AD$109)*($J3519=$AE$55:$AE$109),0),3)))</f>
        <v>0</v>
      </c>
      <c r="P3519" s="115" t="b">
        <f t="array" ref="P3519">IF(N3519="negativo",INDEX($AD$3:$AG$51,MATCH(1,($B3519=$AD$3:$AD$51)*($J3519=$AE$3:$AE$51),0),4),IF(N3519="positivo",INDEX($AD$55:$AG$109,MATCH(1,($B3519=$AD$55:$AD$109)*($J3519=$AE$55:$AE$109),0),4)))</f>
        <v>0</v>
      </c>
      <c r="Q3519" s="115" t="str">
        <f>VLOOKUP(M3519,Modelo!$A$2:$C$7,2,0)</f>
        <v>Gestión de Recursos Naturales y Circularidad</v>
      </c>
      <c r="R3519" s="118">
        <f t="array" ref="R3519">INDEX(Modelo!$F$1:$H$37,MATCH(1,(DataBase!Q3519=Modelo!$G$1:$G$37)*(DataBase!B3519=Modelo!$F$1:$F$37),0),3)</f>
        <v>5.8823529411764705E-2</v>
      </c>
      <c r="S3519" s="115">
        <f t="shared" si="110"/>
        <v>100</v>
      </c>
      <c r="T3519" s="115">
        <f t="shared" si="111"/>
        <v>5.8823529411764701</v>
      </c>
    </row>
    <row r="3520" spans="1:20" x14ac:dyDescent="0.3">
      <c r="A3520" s="115" t="s">
        <v>290</v>
      </c>
      <c r="B3520" s="115" t="s">
        <v>216</v>
      </c>
      <c r="C3520" s="115" t="s">
        <v>103</v>
      </c>
      <c r="D3520" s="115" t="s">
        <v>86</v>
      </c>
      <c r="E3520" s="115" t="s">
        <v>87</v>
      </c>
      <c r="F3520" s="115" t="s">
        <v>87</v>
      </c>
      <c r="G3520" s="115">
        <v>1934</v>
      </c>
      <c r="H3520" s="115" t="s">
        <v>125</v>
      </c>
      <c r="I3520" s="115">
        <v>1.84479215</v>
      </c>
      <c r="J3520" s="115" t="s">
        <v>37</v>
      </c>
      <c r="K3520" s="115">
        <f>INDEX(DatosProcesados!$A$1:$BF$101,MATCH(DataBase!A3520,DatosProcesados!$A$1:$A$101,0),MATCH(DataBase!J3520,DatosProcesados!$A$1:$BF$1,0))</f>
        <v>2</v>
      </c>
      <c r="L3520" s="115" t="str">
        <f>INDEX(Modelo!$A$9:$D$89,MATCH(DataBase!$J3520,Modelo!$A$9:$A$89,0),MATCH(DataBase!L$1,Modelo!$A$9:$D$9,0))</f>
        <v>Impacto ambiental</v>
      </c>
      <c r="M3520" s="115" t="str">
        <f>INDEX(Modelo!$A$9:$D$89,MATCH(DataBase!$J3520,Modelo!$A$9:$A$89,0),MATCH(DataBase!M$1,Modelo!$A$9:$D$9,0))</f>
        <v>Pilar 3</v>
      </c>
      <c r="N3520" s="115" t="str">
        <f>INDEX(Modelo!$A$9:$D$89,MATCH(DataBase!$J3520,Modelo!$A$9:$A$89,0),MATCH(DataBase!N$1,Modelo!$A$9:$D$9,0))</f>
        <v>scale</v>
      </c>
      <c r="O3520" s="115" t="b">
        <f t="array" ref="O3520">IF(N3520="negativo",INDEX($AD$3:$AG$51,MATCH(1,($B3520=$AD$3:$AD$51)*($J3520=$AE$3:$AE$51),0),3),IF(N3520="positivo",INDEX($AD$55:$AG$109,MATCH(1,($B3520=$AD$55:$AD$109)*($J3520=$AE$55:$AE$109),0),3)))</f>
        <v>0</v>
      </c>
      <c r="P3520" s="115" t="b">
        <f t="array" ref="P3520">IF(N3520="negativo",INDEX($AD$3:$AG$51,MATCH(1,($B3520=$AD$3:$AD$51)*($J3520=$AE$3:$AE$51),0),4),IF(N3520="positivo",INDEX($AD$55:$AG$109,MATCH(1,($B3520=$AD$55:$AD$109)*($J3520=$AE$55:$AE$109),0),4)))</f>
        <v>0</v>
      </c>
      <c r="Q3520" s="115" t="str">
        <f>VLOOKUP(M3520,Modelo!$A$2:$C$7,2,0)</f>
        <v>Gestión de Recursos Naturales y Circularidad</v>
      </c>
      <c r="R3520" s="118">
        <f t="array" ref="R3520">INDEX(Modelo!$F$1:$H$37,MATCH(1,(DataBase!Q3520=Modelo!$G$1:$G$37)*(DataBase!B3520=Modelo!$F$1:$F$37),0),3)</f>
        <v>0.15789473684210525</v>
      </c>
      <c r="S3520" s="115">
        <f t="shared" si="110"/>
        <v>100</v>
      </c>
      <c r="T3520" s="115">
        <f t="shared" si="111"/>
        <v>15.789473684210526</v>
      </c>
    </row>
    <row r="3521" spans="1:20" x14ac:dyDescent="0.3">
      <c r="A3521" s="115" t="s">
        <v>346</v>
      </c>
      <c r="B3521" s="115" t="s">
        <v>313</v>
      </c>
      <c r="C3521" s="115" t="s">
        <v>103</v>
      </c>
      <c r="D3521" s="115" t="s">
        <v>87</v>
      </c>
      <c r="E3521" s="115" t="s">
        <v>87</v>
      </c>
      <c r="F3521" s="115" t="s">
        <v>87</v>
      </c>
      <c r="G3521" s="115">
        <v>1960</v>
      </c>
      <c r="H3521" s="115" t="s">
        <v>177</v>
      </c>
      <c r="I3521" s="115">
        <v>4.2128666020000001</v>
      </c>
      <c r="J3521" s="115" t="s">
        <v>37</v>
      </c>
      <c r="K3521" s="115">
        <f>INDEX(DatosProcesados!$A$1:$BF$101,MATCH(DataBase!A3521,DatosProcesados!$A$1:$A$101,0),MATCH(DataBase!J3521,DatosProcesados!$A$1:$BF$1,0))</f>
        <v>0</v>
      </c>
      <c r="L3521" s="115" t="str">
        <f>INDEX(Modelo!$A$9:$D$89,MATCH(DataBase!$J3521,Modelo!$A$9:$A$89,0),MATCH(DataBase!L$1,Modelo!$A$9:$D$9,0))</f>
        <v>Impacto ambiental</v>
      </c>
      <c r="M3521" s="115" t="str">
        <f>INDEX(Modelo!$A$9:$D$89,MATCH(DataBase!$J3521,Modelo!$A$9:$A$89,0),MATCH(DataBase!M$1,Modelo!$A$9:$D$9,0))</f>
        <v>Pilar 3</v>
      </c>
      <c r="N3521" s="115" t="str">
        <f>INDEX(Modelo!$A$9:$D$89,MATCH(DataBase!$J3521,Modelo!$A$9:$A$89,0),MATCH(DataBase!N$1,Modelo!$A$9:$D$9,0))</f>
        <v>scale</v>
      </c>
      <c r="O3521" s="115" t="b">
        <f t="array" ref="O3521">IF(N3521="negativo",INDEX($AD$3:$AG$51,MATCH(1,($B3521=$AD$3:$AD$51)*($J3521=$AE$3:$AE$51),0),3),IF(N3521="positivo",INDEX($AD$55:$AG$109,MATCH(1,($B3521=$AD$55:$AD$109)*($J3521=$AE$55:$AE$109),0),3)))</f>
        <v>0</v>
      </c>
      <c r="P3521" s="115" t="b">
        <f t="array" ref="P3521">IF(N3521="negativo",INDEX($AD$3:$AG$51,MATCH(1,($B3521=$AD$3:$AD$51)*($J3521=$AE$3:$AE$51),0),4),IF(N3521="positivo",INDEX($AD$55:$AG$109,MATCH(1,($B3521=$AD$55:$AD$109)*($J3521=$AE$55:$AE$109),0),4)))</f>
        <v>0</v>
      </c>
      <c r="Q3521" s="115" t="str">
        <f>VLOOKUP(M3521,Modelo!$A$2:$C$7,2,0)</f>
        <v>Gestión de Recursos Naturales y Circularidad</v>
      </c>
      <c r="R3521" s="118">
        <f t="array" ref="R3521">INDEX(Modelo!$F$1:$H$37,MATCH(1,(DataBase!Q3521=Modelo!$G$1:$G$37)*(DataBase!B3521=Modelo!$F$1:$F$37),0),3)</f>
        <v>5.8823529411764705E-2</v>
      </c>
      <c r="S3521" s="115">
        <f t="shared" si="110"/>
        <v>0</v>
      </c>
      <c r="T3521" s="115">
        <f t="shared" si="111"/>
        <v>0</v>
      </c>
    </row>
    <row r="3522" spans="1:20" x14ac:dyDescent="0.3">
      <c r="A3522" s="115" t="s">
        <v>124</v>
      </c>
      <c r="B3522" s="115" t="s">
        <v>84</v>
      </c>
      <c r="C3522" s="115" t="s">
        <v>97</v>
      </c>
      <c r="D3522" s="115" t="s">
        <v>86</v>
      </c>
      <c r="E3522" s="115" t="s">
        <v>86</v>
      </c>
      <c r="F3522" s="115" t="s">
        <v>86</v>
      </c>
      <c r="G3522" s="115">
        <v>2012</v>
      </c>
      <c r="H3522" s="115" t="s">
        <v>125</v>
      </c>
      <c r="I3522" s="115">
        <v>9.9777362400000005</v>
      </c>
      <c r="J3522" s="115" t="s">
        <v>37</v>
      </c>
      <c r="K3522" s="115">
        <f>INDEX(DatosProcesados!$A$1:$BF$101,MATCH(DataBase!A3522,DatosProcesados!$A$1:$A$101,0),MATCH(DataBase!J3522,DatosProcesados!$A$1:$BF$1,0))</f>
        <v>2</v>
      </c>
      <c r="L3522" s="115" t="str">
        <f>INDEX(Modelo!$A$9:$D$89,MATCH(DataBase!$J3522,Modelo!$A$9:$A$89,0),MATCH(DataBase!L$1,Modelo!$A$9:$D$9,0))</f>
        <v>Impacto ambiental</v>
      </c>
      <c r="M3522" s="115" t="str">
        <f>INDEX(Modelo!$A$9:$D$89,MATCH(DataBase!$J3522,Modelo!$A$9:$A$89,0),MATCH(DataBase!M$1,Modelo!$A$9:$D$9,0))</f>
        <v>Pilar 3</v>
      </c>
      <c r="N3522" s="115" t="str">
        <f>INDEX(Modelo!$A$9:$D$89,MATCH(DataBase!$J3522,Modelo!$A$9:$A$89,0),MATCH(DataBase!N$1,Modelo!$A$9:$D$9,0))</f>
        <v>scale</v>
      </c>
      <c r="O3522" s="115" t="b">
        <f t="array" ref="O3522">IF(N3522="negativo",INDEX($AD$3:$AG$51,MATCH(1,($B3522=$AD$3:$AD$51)*($J3522=$AE$3:$AE$51),0),3),IF(N3522="positivo",INDEX($AD$55:$AG$109,MATCH(1,($B3522=$AD$55:$AD$109)*($J3522=$AE$55:$AE$109),0),3)))</f>
        <v>0</v>
      </c>
      <c r="P3522" s="115" t="b">
        <f t="array" ref="P3522">IF(N3522="negativo",INDEX($AD$3:$AG$51,MATCH(1,($B3522=$AD$3:$AD$51)*($J3522=$AE$3:$AE$51),0),4),IF(N3522="positivo",INDEX($AD$55:$AG$109,MATCH(1,($B3522=$AD$55:$AD$109)*($J3522=$AE$55:$AE$109),0),4)))</f>
        <v>0</v>
      </c>
      <c r="Q3522" s="115" t="str">
        <f>VLOOKUP(M3522,Modelo!$A$2:$C$7,2,0)</f>
        <v>Gestión de Recursos Naturales y Circularidad</v>
      </c>
      <c r="R3522" s="118">
        <f t="array" ref="R3522">INDEX(Modelo!$F$1:$H$37,MATCH(1,(DataBase!Q3522=Modelo!$G$1:$G$37)*(DataBase!B3522=Modelo!$F$1:$F$37),0),3)</f>
        <v>5.8823529411764705E-2</v>
      </c>
      <c r="S3522" s="115">
        <f t="shared" si="110"/>
        <v>100</v>
      </c>
      <c r="T3522" s="115">
        <f t="shared" si="111"/>
        <v>5.8823529411764701</v>
      </c>
    </row>
    <row r="3523" spans="1:20" x14ac:dyDescent="0.3">
      <c r="A3523" s="115" t="s">
        <v>414</v>
      </c>
      <c r="B3523" s="115" t="s">
        <v>407</v>
      </c>
      <c r="C3523" s="115" t="s">
        <v>103</v>
      </c>
      <c r="D3523" s="115" t="s">
        <v>86</v>
      </c>
      <c r="E3523" s="115" t="s">
        <v>86</v>
      </c>
      <c r="F3523" s="115" t="s">
        <v>87</v>
      </c>
      <c r="G3523" s="115">
        <v>1976</v>
      </c>
      <c r="H3523" s="115" t="s">
        <v>415</v>
      </c>
      <c r="I3523" s="115">
        <v>6.0471020830000004</v>
      </c>
      <c r="J3523" s="115" t="s">
        <v>37</v>
      </c>
      <c r="K3523" s="115">
        <f>INDEX(DatosProcesados!$A$1:$BF$101,MATCH(DataBase!A3523,DatosProcesados!$A$1:$A$101,0),MATCH(DataBase!J3523,DatosProcesados!$A$1:$BF$1,0))</f>
        <v>1</v>
      </c>
      <c r="L3523" s="115" t="str">
        <f>INDEX(Modelo!$A$9:$D$89,MATCH(DataBase!$J3523,Modelo!$A$9:$A$89,0),MATCH(DataBase!L$1,Modelo!$A$9:$D$9,0))</f>
        <v>Impacto ambiental</v>
      </c>
      <c r="M3523" s="115" t="str">
        <f>INDEX(Modelo!$A$9:$D$89,MATCH(DataBase!$J3523,Modelo!$A$9:$A$89,0),MATCH(DataBase!M$1,Modelo!$A$9:$D$9,0))</f>
        <v>Pilar 3</v>
      </c>
      <c r="N3523" s="115" t="str">
        <f>INDEX(Modelo!$A$9:$D$89,MATCH(DataBase!$J3523,Modelo!$A$9:$A$89,0),MATCH(DataBase!N$1,Modelo!$A$9:$D$9,0))</f>
        <v>scale</v>
      </c>
      <c r="O3523" s="115" t="b">
        <f t="array" ref="O3523">IF(N3523="negativo",INDEX($AD$3:$AG$51,MATCH(1,($B3523=$AD$3:$AD$51)*($J3523=$AE$3:$AE$51),0),3),IF(N3523="positivo",INDEX($AD$55:$AG$109,MATCH(1,($B3523=$AD$55:$AD$109)*($J3523=$AE$55:$AE$109),0),3)))</f>
        <v>0</v>
      </c>
      <c r="P3523" s="115" t="b">
        <f t="array" ref="P3523">IF(N3523="negativo",INDEX($AD$3:$AG$51,MATCH(1,($B3523=$AD$3:$AD$51)*($J3523=$AE$3:$AE$51),0),4),IF(N3523="positivo",INDEX($AD$55:$AG$109,MATCH(1,($B3523=$AD$55:$AD$109)*($J3523=$AE$55:$AE$109),0),4)))</f>
        <v>0</v>
      </c>
      <c r="Q3523" s="115" t="str">
        <f>VLOOKUP(M3523,Modelo!$A$2:$C$7,2,0)</f>
        <v>Gestión de Recursos Naturales y Circularidad</v>
      </c>
      <c r="R3523" s="118">
        <f t="array" ref="R3523">INDEX(Modelo!$F$1:$H$37,MATCH(1,(DataBase!Q3523=Modelo!$G$1:$G$37)*(DataBase!B3523=Modelo!$F$1:$F$37),0),3)</f>
        <v>0.19230769230769232</v>
      </c>
      <c r="S3523" s="115">
        <f t="shared" ref="S3523:S3586" si="112">IFERROR(IF(N3523="boolean",IF(K3523="Si",100,0),IF(N3523="scale",IF(K3523=2,100,IF(K3523=1,50,0)),IF(N3523="positivo",100*((K3523-P3523)/(O3523-P3523)),100*(1-((K3523-P3523)/(O3523-P3523)))))),0)</f>
        <v>50</v>
      </c>
      <c r="T3523" s="115">
        <f t="shared" ref="T3523:T3586" si="113">S3523*R3523</f>
        <v>9.6153846153846168</v>
      </c>
    </row>
    <row r="3524" spans="1:20" x14ac:dyDescent="0.3">
      <c r="A3524" s="115" t="s">
        <v>337</v>
      </c>
      <c r="B3524" s="115" t="s">
        <v>313</v>
      </c>
      <c r="C3524" s="115" t="s">
        <v>103</v>
      </c>
      <c r="D3524" s="115" t="s">
        <v>86</v>
      </c>
      <c r="E3524" s="115" t="s">
        <v>86</v>
      </c>
      <c r="F3524" s="115" t="s">
        <v>87</v>
      </c>
      <c r="G3524" s="115">
        <v>1879</v>
      </c>
      <c r="H3524" s="115" t="s">
        <v>244</v>
      </c>
      <c r="I3524" s="115">
        <v>5.8689859999999996</v>
      </c>
      <c r="J3524" s="115" t="s">
        <v>37</v>
      </c>
      <c r="K3524" s="115">
        <f>INDEX(DatosProcesados!$A$1:$BF$101,MATCH(DataBase!A3524,DatosProcesados!$A$1:$A$101,0),MATCH(DataBase!J3524,DatosProcesados!$A$1:$BF$1,0))</f>
        <v>0</v>
      </c>
      <c r="L3524" s="115" t="str">
        <f>INDEX(Modelo!$A$9:$D$89,MATCH(DataBase!$J3524,Modelo!$A$9:$A$89,0),MATCH(DataBase!L$1,Modelo!$A$9:$D$9,0))</f>
        <v>Impacto ambiental</v>
      </c>
      <c r="M3524" s="115" t="str">
        <f>INDEX(Modelo!$A$9:$D$89,MATCH(DataBase!$J3524,Modelo!$A$9:$A$89,0),MATCH(DataBase!M$1,Modelo!$A$9:$D$9,0))</f>
        <v>Pilar 3</v>
      </c>
      <c r="N3524" s="115" t="str">
        <f>INDEX(Modelo!$A$9:$D$89,MATCH(DataBase!$J3524,Modelo!$A$9:$A$89,0),MATCH(DataBase!N$1,Modelo!$A$9:$D$9,0))</f>
        <v>scale</v>
      </c>
      <c r="O3524" s="115" t="b">
        <f t="array" ref="O3524">IF(N3524="negativo",INDEX($AD$3:$AG$51,MATCH(1,($B3524=$AD$3:$AD$51)*($J3524=$AE$3:$AE$51),0),3),IF(N3524="positivo",INDEX($AD$55:$AG$109,MATCH(1,($B3524=$AD$55:$AD$109)*($J3524=$AE$55:$AE$109),0),3)))</f>
        <v>0</v>
      </c>
      <c r="P3524" s="115" t="b">
        <f t="array" ref="P3524">IF(N3524="negativo",INDEX($AD$3:$AG$51,MATCH(1,($B3524=$AD$3:$AD$51)*($J3524=$AE$3:$AE$51),0),4),IF(N3524="positivo",INDEX($AD$55:$AG$109,MATCH(1,($B3524=$AD$55:$AD$109)*($J3524=$AE$55:$AE$109),0),4)))</f>
        <v>0</v>
      </c>
      <c r="Q3524" s="115" t="str">
        <f>VLOOKUP(M3524,Modelo!$A$2:$C$7,2,0)</f>
        <v>Gestión de Recursos Naturales y Circularidad</v>
      </c>
      <c r="R3524" s="118">
        <f t="array" ref="R3524">INDEX(Modelo!$F$1:$H$37,MATCH(1,(DataBase!Q3524=Modelo!$G$1:$G$37)*(DataBase!B3524=Modelo!$F$1:$F$37),0),3)</f>
        <v>5.8823529411764705E-2</v>
      </c>
      <c r="S3524" s="115">
        <f t="shared" si="112"/>
        <v>0</v>
      </c>
      <c r="T3524" s="115">
        <f t="shared" si="113"/>
        <v>0</v>
      </c>
    </row>
    <row r="3525" spans="1:20" x14ac:dyDescent="0.3">
      <c r="A3525" s="115" t="s">
        <v>373</v>
      </c>
      <c r="B3525" s="115" t="s">
        <v>313</v>
      </c>
      <c r="C3525" s="115" t="s">
        <v>103</v>
      </c>
      <c r="D3525" s="115" t="s">
        <v>87</v>
      </c>
      <c r="E3525" s="115" t="s">
        <v>86</v>
      </c>
      <c r="F3525" s="115" t="s">
        <v>86</v>
      </c>
      <c r="G3525" s="115">
        <v>1997</v>
      </c>
      <c r="H3525" s="115" t="s">
        <v>125</v>
      </c>
      <c r="I3525" s="115">
        <v>1.9766409730000001</v>
      </c>
      <c r="J3525" s="115" t="s">
        <v>37</v>
      </c>
      <c r="K3525" s="115">
        <f>INDEX(DatosProcesados!$A$1:$BF$101,MATCH(DataBase!A3525,DatosProcesados!$A$1:$A$101,0),MATCH(DataBase!J3525,DatosProcesados!$A$1:$BF$1,0))</f>
        <v>0</v>
      </c>
      <c r="L3525" s="115" t="str">
        <f>INDEX(Modelo!$A$9:$D$89,MATCH(DataBase!$J3525,Modelo!$A$9:$A$89,0),MATCH(DataBase!L$1,Modelo!$A$9:$D$9,0))</f>
        <v>Impacto ambiental</v>
      </c>
      <c r="M3525" s="115" t="str">
        <f>INDEX(Modelo!$A$9:$D$89,MATCH(DataBase!$J3525,Modelo!$A$9:$A$89,0),MATCH(DataBase!M$1,Modelo!$A$9:$D$9,0))</f>
        <v>Pilar 3</v>
      </c>
      <c r="N3525" s="115" t="str">
        <f>INDEX(Modelo!$A$9:$D$89,MATCH(DataBase!$J3525,Modelo!$A$9:$A$89,0),MATCH(DataBase!N$1,Modelo!$A$9:$D$9,0))</f>
        <v>scale</v>
      </c>
      <c r="O3525" s="115" t="b">
        <f t="array" ref="O3525">IF(N3525="negativo",INDEX($AD$3:$AG$51,MATCH(1,($B3525=$AD$3:$AD$51)*($J3525=$AE$3:$AE$51),0),3),IF(N3525="positivo",INDEX($AD$55:$AG$109,MATCH(1,($B3525=$AD$55:$AD$109)*($J3525=$AE$55:$AE$109),0),3)))</f>
        <v>0</v>
      </c>
      <c r="P3525" s="115" t="b">
        <f t="array" ref="P3525">IF(N3525="negativo",INDEX($AD$3:$AG$51,MATCH(1,($B3525=$AD$3:$AD$51)*($J3525=$AE$3:$AE$51),0),4),IF(N3525="positivo",INDEX($AD$55:$AG$109,MATCH(1,($B3525=$AD$55:$AD$109)*($J3525=$AE$55:$AE$109),0),4)))</f>
        <v>0</v>
      </c>
      <c r="Q3525" s="115" t="str">
        <f>VLOOKUP(M3525,Modelo!$A$2:$C$7,2,0)</f>
        <v>Gestión de Recursos Naturales y Circularidad</v>
      </c>
      <c r="R3525" s="118">
        <f t="array" ref="R3525">INDEX(Modelo!$F$1:$H$37,MATCH(1,(DataBase!Q3525=Modelo!$G$1:$G$37)*(DataBase!B3525=Modelo!$F$1:$F$37),0),3)</f>
        <v>5.8823529411764705E-2</v>
      </c>
      <c r="S3525" s="115">
        <f t="shared" si="112"/>
        <v>0</v>
      </c>
      <c r="T3525" s="115">
        <f t="shared" si="113"/>
        <v>0</v>
      </c>
    </row>
    <row r="3526" spans="1:20" x14ac:dyDescent="0.3">
      <c r="A3526" s="115" t="s">
        <v>102</v>
      </c>
      <c r="B3526" s="115" t="s">
        <v>84</v>
      </c>
      <c r="C3526" s="115" t="s">
        <v>103</v>
      </c>
      <c r="D3526" s="115" t="s">
        <v>86</v>
      </c>
      <c r="E3526" s="115" t="s">
        <v>86</v>
      </c>
      <c r="F3526" s="115" t="s">
        <v>87</v>
      </c>
      <c r="G3526" s="115">
        <v>2003</v>
      </c>
      <c r="H3526" s="115" t="s">
        <v>104</v>
      </c>
      <c r="I3526" s="115">
        <v>15.602099798999999</v>
      </c>
      <c r="J3526" s="115" t="s">
        <v>37</v>
      </c>
      <c r="K3526" s="115">
        <f>INDEX(DatosProcesados!$A$1:$BF$101,MATCH(DataBase!A3526,DatosProcesados!$A$1:$A$101,0),MATCH(DataBase!J3526,DatosProcesados!$A$1:$BF$1,0))</f>
        <v>0</v>
      </c>
      <c r="L3526" s="115" t="str">
        <f>INDEX(Modelo!$A$9:$D$89,MATCH(DataBase!$J3526,Modelo!$A$9:$A$89,0),MATCH(DataBase!L$1,Modelo!$A$9:$D$9,0))</f>
        <v>Impacto ambiental</v>
      </c>
      <c r="M3526" s="115" t="str">
        <f>INDEX(Modelo!$A$9:$D$89,MATCH(DataBase!$J3526,Modelo!$A$9:$A$89,0),MATCH(DataBase!M$1,Modelo!$A$9:$D$9,0))</f>
        <v>Pilar 3</v>
      </c>
      <c r="N3526" s="115" t="str">
        <f>INDEX(Modelo!$A$9:$D$89,MATCH(DataBase!$J3526,Modelo!$A$9:$A$89,0),MATCH(DataBase!N$1,Modelo!$A$9:$D$9,0))</f>
        <v>scale</v>
      </c>
      <c r="O3526" s="115" t="b">
        <f t="array" ref="O3526">IF(N3526="negativo",INDEX($AD$3:$AG$51,MATCH(1,($B3526=$AD$3:$AD$51)*($J3526=$AE$3:$AE$51),0),3),IF(N3526="positivo",INDEX($AD$55:$AG$109,MATCH(1,($B3526=$AD$55:$AD$109)*($J3526=$AE$55:$AE$109),0),3)))</f>
        <v>0</v>
      </c>
      <c r="P3526" s="115" t="b">
        <f t="array" ref="P3526">IF(N3526="negativo",INDEX($AD$3:$AG$51,MATCH(1,($B3526=$AD$3:$AD$51)*($J3526=$AE$3:$AE$51),0),4),IF(N3526="positivo",INDEX($AD$55:$AG$109,MATCH(1,($B3526=$AD$55:$AD$109)*($J3526=$AE$55:$AE$109),0),4)))</f>
        <v>0</v>
      </c>
      <c r="Q3526" s="115" t="str">
        <f>VLOOKUP(M3526,Modelo!$A$2:$C$7,2,0)</f>
        <v>Gestión de Recursos Naturales y Circularidad</v>
      </c>
      <c r="R3526" s="118">
        <f t="array" ref="R3526">INDEX(Modelo!$F$1:$H$37,MATCH(1,(DataBase!Q3526=Modelo!$G$1:$G$37)*(DataBase!B3526=Modelo!$F$1:$F$37),0),3)</f>
        <v>5.8823529411764705E-2</v>
      </c>
      <c r="S3526" s="115">
        <f t="shared" si="112"/>
        <v>0</v>
      </c>
      <c r="T3526" s="115">
        <f t="shared" si="113"/>
        <v>0</v>
      </c>
    </row>
    <row r="3527" spans="1:20" x14ac:dyDescent="0.3">
      <c r="A3527" s="115" t="s">
        <v>228</v>
      </c>
      <c r="B3527" s="115" t="s">
        <v>216</v>
      </c>
      <c r="C3527" s="115" t="s">
        <v>97</v>
      </c>
      <c r="D3527" s="115" t="s">
        <v>86</v>
      </c>
      <c r="E3527" s="115" t="s">
        <v>87</v>
      </c>
      <c r="F3527" s="115" t="s">
        <v>87</v>
      </c>
      <c r="G3527" s="115">
        <v>1991</v>
      </c>
      <c r="H3527" s="115" t="s">
        <v>229</v>
      </c>
      <c r="I3527" s="115">
        <v>5.1614047279999999</v>
      </c>
      <c r="J3527" s="115" t="s">
        <v>37</v>
      </c>
      <c r="K3527" s="115">
        <f>INDEX(DatosProcesados!$A$1:$BF$101,MATCH(DataBase!A3527,DatosProcesados!$A$1:$A$101,0),MATCH(DataBase!J3527,DatosProcesados!$A$1:$BF$1,0))</f>
        <v>2</v>
      </c>
      <c r="L3527" s="115" t="str">
        <f>INDEX(Modelo!$A$9:$D$89,MATCH(DataBase!$J3527,Modelo!$A$9:$A$89,0),MATCH(DataBase!L$1,Modelo!$A$9:$D$9,0))</f>
        <v>Impacto ambiental</v>
      </c>
      <c r="M3527" s="115" t="str">
        <f>INDEX(Modelo!$A$9:$D$89,MATCH(DataBase!$J3527,Modelo!$A$9:$A$89,0),MATCH(DataBase!M$1,Modelo!$A$9:$D$9,0))</f>
        <v>Pilar 3</v>
      </c>
      <c r="N3527" s="115" t="str">
        <f>INDEX(Modelo!$A$9:$D$89,MATCH(DataBase!$J3527,Modelo!$A$9:$A$89,0),MATCH(DataBase!N$1,Modelo!$A$9:$D$9,0))</f>
        <v>scale</v>
      </c>
      <c r="O3527" s="115" t="b">
        <f t="array" ref="O3527">IF(N3527="negativo",INDEX($AD$3:$AG$51,MATCH(1,($B3527=$AD$3:$AD$51)*($J3527=$AE$3:$AE$51),0),3),IF(N3527="positivo",INDEX($AD$55:$AG$109,MATCH(1,($B3527=$AD$55:$AD$109)*($J3527=$AE$55:$AE$109),0),3)))</f>
        <v>0</v>
      </c>
      <c r="P3527" s="115" t="b">
        <f t="array" ref="P3527">IF(N3527="negativo",INDEX($AD$3:$AG$51,MATCH(1,($B3527=$AD$3:$AD$51)*($J3527=$AE$3:$AE$51),0),4),IF(N3527="positivo",INDEX($AD$55:$AG$109,MATCH(1,($B3527=$AD$55:$AD$109)*($J3527=$AE$55:$AE$109),0),4)))</f>
        <v>0</v>
      </c>
      <c r="Q3527" s="115" t="str">
        <f>VLOOKUP(M3527,Modelo!$A$2:$C$7,2,0)</f>
        <v>Gestión de Recursos Naturales y Circularidad</v>
      </c>
      <c r="R3527" s="118">
        <f t="array" ref="R3527">INDEX(Modelo!$F$1:$H$37,MATCH(1,(DataBase!Q3527=Modelo!$G$1:$G$37)*(DataBase!B3527=Modelo!$F$1:$F$37),0),3)</f>
        <v>0.15789473684210525</v>
      </c>
      <c r="S3527" s="115">
        <f t="shared" si="112"/>
        <v>100</v>
      </c>
      <c r="T3527" s="115">
        <f t="shared" si="113"/>
        <v>15.789473684210526</v>
      </c>
    </row>
    <row r="3528" spans="1:20" x14ac:dyDescent="0.3">
      <c r="A3528" s="115" t="s">
        <v>261</v>
      </c>
      <c r="B3528" s="115" t="s">
        <v>216</v>
      </c>
      <c r="C3528" s="115" t="s">
        <v>103</v>
      </c>
      <c r="D3528" s="115" t="s">
        <v>86</v>
      </c>
      <c r="E3528" s="115" t="s">
        <v>87</v>
      </c>
      <c r="F3528" s="115" t="s">
        <v>87</v>
      </c>
      <c r="G3528" s="115">
        <v>1806</v>
      </c>
      <c r="H3528" s="115" t="s">
        <v>244</v>
      </c>
      <c r="I3528" s="115">
        <v>2.382092359</v>
      </c>
      <c r="J3528" s="115" t="s">
        <v>37</v>
      </c>
      <c r="K3528" s="115">
        <f>INDEX(DatosProcesados!$A$1:$BF$101,MATCH(DataBase!A3528,DatosProcesados!$A$1:$A$101,0),MATCH(DataBase!J3528,DatosProcesados!$A$1:$BF$1,0))</f>
        <v>1</v>
      </c>
      <c r="L3528" s="115" t="str">
        <f>INDEX(Modelo!$A$9:$D$89,MATCH(DataBase!$J3528,Modelo!$A$9:$A$89,0),MATCH(DataBase!L$1,Modelo!$A$9:$D$9,0))</f>
        <v>Impacto ambiental</v>
      </c>
      <c r="M3528" s="115" t="str">
        <f>INDEX(Modelo!$A$9:$D$89,MATCH(DataBase!$J3528,Modelo!$A$9:$A$89,0),MATCH(DataBase!M$1,Modelo!$A$9:$D$9,0))</f>
        <v>Pilar 3</v>
      </c>
      <c r="N3528" s="115" t="str">
        <f>INDEX(Modelo!$A$9:$D$89,MATCH(DataBase!$J3528,Modelo!$A$9:$A$89,0),MATCH(DataBase!N$1,Modelo!$A$9:$D$9,0))</f>
        <v>scale</v>
      </c>
      <c r="O3528" s="115" t="b">
        <f t="array" ref="O3528">IF(N3528="negativo",INDEX($AD$3:$AG$51,MATCH(1,($B3528=$AD$3:$AD$51)*($J3528=$AE$3:$AE$51),0),3),IF(N3528="positivo",INDEX($AD$55:$AG$109,MATCH(1,($B3528=$AD$55:$AD$109)*($J3528=$AE$55:$AE$109),0),3)))</f>
        <v>0</v>
      </c>
      <c r="P3528" s="115" t="b">
        <f t="array" ref="P3528">IF(N3528="negativo",INDEX($AD$3:$AG$51,MATCH(1,($B3528=$AD$3:$AD$51)*($J3528=$AE$3:$AE$51),0),4),IF(N3528="positivo",INDEX($AD$55:$AG$109,MATCH(1,($B3528=$AD$55:$AD$109)*($J3528=$AE$55:$AE$109),0),4)))</f>
        <v>0</v>
      </c>
      <c r="Q3528" s="115" t="str">
        <f>VLOOKUP(M3528,Modelo!$A$2:$C$7,2,0)</f>
        <v>Gestión de Recursos Naturales y Circularidad</v>
      </c>
      <c r="R3528" s="118">
        <f t="array" ref="R3528">INDEX(Modelo!$F$1:$H$37,MATCH(1,(DataBase!Q3528=Modelo!$G$1:$G$37)*(DataBase!B3528=Modelo!$F$1:$F$37),0),3)</f>
        <v>0.15789473684210525</v>
      </c>
      <c r="S3528" s="115">
        <f t="shared" si="112"/>
        <v>50</v>
      </c>
      <c r="T3528" s="115">
        <f t="shared" si="113"/>
        <v>7.8947368421052628</v>
      </c>
    </row>
    <row r="3529" spans="1:20" x14ac:dyDescent="0.3">
      <c r="A3529" s="115" t="s">
        <v>269</v>
      </c>
      <c r="B3529" s="115" t="s">
        <v>216</v>
      </c>
      <c r="C3529" s="115" t="s">
        <v>103</v>
      </c>
      <c r="D3529" s="115" t="s">
        <v>87</v>
      </c>
      <c r="E3529" s="115" t="s">
        <v>87</v>
      </c>
      <c r="F3529" s="115" t="s">
        <v>87</v>
      </c>
      <c r="G3529" s="115">
        <v>1932</v>
      </c>
      <c r="H3529" s="115" t="s">
        <v>125</v>
      </c>
      <c r="I3529" s="115">
        <v>2.1928266769999998</v>
      </c>
      <c r="J3529" s="115" t="s">
        <v>37</v>
      </c>
      <c r="K3529" s="115">
        <f>INDEX(DatosProcesados!$A$1:$BF$101,MATCH(DataBase!A3529,DatosProcesados!$A$1:$A$101,0),MATCH(DataBase!J3529,DatosProcesados!$A$1:$BF$1,0))</f>
        <v>1</v>
      </c>
      <c r="L3529" s="115" t="str">
        <f>INDEX(Modelo!$A$9:$D$89,MATCH(DataBase!$J3529,Modelo!$A$9:$A$89,0),MATCH(DataBase!L$1,Modelo!$A$9:$D$9,0))</f>
        <v>Impacto ambiental</v>
      </c>
      <c r="M3529" s="115" t="str">
        <f>INDEX(Modelo!$A$9:$D$89,MATCH(DataBase!$J3529,Modelo!$A$9:$A$89,0),MATCH(DataBase!M$1,Modelo!$A$9:$D$9,0))</f>
        <v>Pilar 3</v>
      </c>
      <c r="N3529" s="115" t="str">
        <f>INDEX(Modelo!$A$9:$D$89,MATCH(DataBase!$J3529,Modelo!$A$9:$A$89,0),MATCH(DataBase!N$1,Modelo!$A$9:$D$9,0))</f>
        <v>scale</v>
      </c>
      <c r="O3529" s="115" t="b">
        <f t="array" ref="O3529">IF(N3529="negativo",INDEX($AD$3:$AG$51,MATCH(1,($B3529=$AD$3:$AD$51)*($J3529=$AE$3:$AE$51),0),3),IF(N3529="positivo",INDEX($AD$55:$AG$109,MATCH(1,($B3529=$AD$55:$AD$109)*($J3529=$AE$55:$AE$109),0),3)))</f>
        <v>0</v>
      </c>
      <c r="P3529" s="115" t="b">
        <f t="array" ref="P3529">IF(N3529="negativo",INDEX($AD$3:$AG$51,MATCH(1,($B3529=$AD$3:$AD$51)*($J3529=$AE$3:$AE$51),0),4),IF(N3529="positivo",INDEX($AD$55:$AG$109,MATCH(1,($B3529=$AD$55:$AD$109)*($J3529=$AE$55:$AE$109),0),4)))</f>
        <v>0</v>
      </c>
      <c r="Q3529" s="115" t="str">
        <f>VLOOKUP(M3529,Modelo!$A$2:$C$7,2,0)</f>
        <v>Gestión de Recursos Naturales y Circularidad</v>
      </c>
      <c r="R3529" s="118">
        <f t="array" ref="R3529">INDEX(Modelo!$F$1:$H$37,MATCH(1,(DataBase!Q3529=Modelo!$G$1:$G$37)*(DataBase!B3529=Modelo!$F$1:$F$37),0),3)</f>
        <v>0.15789473684210525</v>
      </c>
      <c r="S3529" s="115">
        <f t="shared" si="112"/>
        <v>50</v>
      </c>
      <c r="T3529" s="115">
        <f t="shared" si="113"/>
        <v>7.8947368421052628</v>
      </c>
    </row>
    <row r="3530" spans="1:20" x14ac:dyDescent="0.3">
      <c r="A3530" s="115" t="s">
        <v>285</v>
      </c>
      <c r="B3530" s="115" t="s">
        <v>216</v>
      </c>
      <c r="C3530" s="115" t="s">
        <v>103</v>
      </c>
      <c r="D3530" s="115" t="s">
        <v>86</v>
      </c>
      <c r="E3530" s="115" t="s">
        <v>86</v>
      </c>
      <c r="F3530" s="115" t="s">
        <v>86</v>
      </c>
      <c r="G3530" s="115">
        <v>1920</v>
      </c>
      <c r="H3530" s="115" t="s">
        <v>125</v>
      </c>
      <c r="I3530" s="115">
        <v>1.9433909700000001</v>
      </c>
      <c r="J3530" s="115" t="s">
        <v>37</v>
      </c>
      <c r="K3530" s="115">
        <f>INDEX(DatosProcesados!$A$1:$BF$101,MATCH(DataBase!A3530,DatosProcesados!$A$1:$A$101,0),MATCH(DataBase!J3530,DatosProcesados!$A$1:$BF$1,0))</f>
        <v>1</v>
      </c>
      <c r="L3530" s="115" t="str">
        <f>INDEX(Modelo!$A$9:$D$89,MATCH(DataBase!$J3530,Modelo!$A$9:$A$89,0),MATCH(DataBase!L$1,Modelo!$A$9:$D$9,0))</f>
        <v>Impacto ambiental</v>
      </c>
      <c r="M3530" s="115" t="str">
        <f>INDEX(Modelo!$A$9:$D$89,MATCH(DataBase!$J3530,Modelo!$A$9:$A$89,0),MATCH(DataBase!M$1,Modelo!$A$9:$D$9,0))</f>
        <v>Pilar 3</v>
      </c>
      <c r="N3530" s="115" t="str">
        <f>INDEX(Modelo!$A$9:$D$89,MATCH(DataBase!$J3530,Modelo!$A$9:$A$89,0),MATCH(DataBase!N$1,Modelo!$A$9:$D$9,0))</f>
        <v>scale</v>
      </c>
      <c r="O3530" s="115" t="b">
        <f t="array" ref="O3530">IF(N3530="negativo",INDEX($AD$3:$AG$51,MATCH(1,($B3530=$AD$3:$AD$51)*($J3530=$AE$3:$AE$51),0),3),IF(N3530="positivo",INDEX($AD$55:$AG$109,MATCH(1,($B3530=$AD$55:$AD$109)*($J3530=$AE$55:$AE$109),0),3)))</f>
        <v>0</v>
      </c>
      <c r="P3530" s="115" t="b">
        <f t="array" ref="P3530">IF(N3530="negativo",INDEX($AD$3:$AG$51,MATCH(1,($B3530=$AD$3:$AD$51)*($J3530=$AE$3:$AE$51),0),4),IF(N3530="positivo",INDEX($AD$55:$AG$109,MATCH(1,($B3530=$AD$55:$AD$109)*($J3530=$AE$55:$AE$109),0),4)))</f>
        <v>0</v>
      </c>
      <c r="Q3530" s="115" t="str">
        <f>VLOOKUP(M3530,Modelo!$A$2:$C$7,2,0)</f>
        <v>Gestión de Recursos Naturales y Circularidad</v>
      </c>
      <c r="R3530" s="118">
        <f t="array" ref="R3530">INDEX(Modelo!$F$1:$H$37,MATCH(1,(DataBase!Q3530=Modelo!$G$1:$G$37)*(DataBase!B3530=Modelo!$F$1:$F$37),0),3)</f>
        <v>0.15789473684210525</v>
      </c>
      <c r="S3530" s="115">
        <f t="shared" si="112"/>
        <v>50</v>
      </c>
      <c r="T3530" s="115">
        <f t="shared" si="113"/>
        <v>7.8947368421052628</v>
      </c>
    </row>
    <row r="3531" spans="1:20" x14ac:dyDescent="0.3">
      <c r="A3531" s="115" t="s">
        <v>395</v>
      </c>
      <c r="B3531" s="115" t="s">
        <v>379</v>
      </c>
      <c r="C3531" s="115" t="s">
        <v>103</v>
      </c>
      <c r="D3531" s="115" t="s">
        <v>86</v>
      </c>
      <c r="E3531" s="115" t="s">
        <v>86</v>
      </c>
      <c r="F3531" s="115" t="s">
        <v>86</v>
      </c>
      <c r="G3531" s="115">
        <v>2015</v>
      </c>
      <c r="H3531" s="115" t="s">
        <v>125</v>
      </c>
      <c r="I3531" s="115">
        <v>0.76762142099999997</v>
      </c>
      <c r="J3531" s="115" t="s">
        <v>37</v>
      </c>
      <c r="K3531" s="115">
        <f>INDEX(DatosProcesados!$A$1:$BF$101,MATCH(DataBase!A3531,DatosProcesados!$A$1:$A$101,0),MATCH(DataBase!J3531,DatosProcesados!$A$1:$BF$1,0))</f>
        <v>0</v>
      </c>
      <c r="L3531" s="115" t="str">
        <f>INDEX(Modelo!$A$9:$D$89,MATCH(DataBase!$J3531,Modelo!$A$9:$A$89,0),MATCH(DataBase!L$1,Modelo!$A$9:$D$9,0))</f>
        <v>Impacto ambiental</v>
      </c>
      <c r="M3531" s="115" t="str">
        <f>INDEX(Modelo!$A$9:$D$89,MATCH(DataBase!$J3531,Modelo!$A$9:$A$89,0),MATCH(DataBase!M$1,Modelo!$A$9:$D$9,0))</f>
        <v>Pilar 3</v>
      </c>
      <c r="N3531" s="115" t="str">
        <f>INDEX(Modelo!$A$9:$D$89,MATCH(DataBase!$J3531,Modelo!$A$9:$A$89,0),MATCH(DataBase!N$1,Modelo!$A$9:$D$9,0))</f>
        <v>scale</v>
      </c>
      <c r="O3531" s="115" t="b">
        <f t="array" ref="O3531">IF(N3531="negativo",INDEX($AD$3:$AG$51,MATCH(1,($B3531=$AD$3:$AD$51)*($J3531=$AE$3:$AE$51),0),3),IF(N3531="positivo",INDEX($AD$55:$AG$109,MATCH(1,($B3531=$AD$55:$AD$109)*($J3531=$AE$55:$AE$109),0),3)))</f>
        <v>0</v>
      </c>
      <c r="P3531" s="115" t="b">
        <f t="array" ref="P3531">IF(N3531="negativo",INDEX($AD$3:$AG$51,MATCH(1,($B3531=$AD$3:$AD$51)*($J3531=$AE$3:$AE$51),0),4),IF(N3531="positivo",INDEX($AD$55:$AG$109,MATCH(1,($B3531=$AD$55:$AD$109)*($J3531=$AE$55:$AE$109),0),4)))</f>
        <v>0</v>
      </c>
      <c r="Q3531" s="115" t="str">
        <f>VLOOKUP(M3531,Modelo!$A$2:$C$7,2,0)</f>
        <v>Gestión de Recursos Naturales y Circularidad</v>
      </c>
      <c r="R3531" s="118">
        <f t="array" ref="R3531">INDEX(Modelo!$F$1:$H$37,MATCH(1,(DataBase!Q3531=Modelo!$G$1:$G$37)*(DataBase!B3531=Modelo!$F$1:$F$37),0),3)</f>
        <v>0.14285714285714285</v>
      </c>
      <c r="S3531" s="115">
        <f t="shared" si="112"/>
        <v>0</v>
      </c>
      <c r="T3531" s="115">
        <f t="shared" si="113"/>
        <v>0</v>
      </c>
    </row>
    <row r="3532" spans="1:20" x14ac:dyDescent="0.3">
      <c r="A3532" s="115" t="s">
        <v>402</v>
      </c>
      <c r="B3532" s="115" t="s">
        <v>379</v>
      </c>
      <c r="C3532" s="115" t="s">
        <v>103</v>
      </c>
      <c r="D3532" s="115" t="s">
        <v>86</v>
      </c>
      <c r="E3532" s="115" t="s">
        <v>87</v>
      </c>
      <c r="F3532" s="115" t="s">
        <v>87</v>
      </c>
      <c r="G3532" s="115">
        <v>1961</v>
      </c>
      <c r="H3532" s="115" t="s">
        <v>125</v>
      </c>
      <c r="I3532" s="115">
        <v>0.498844856</v>
      </c>
      <c r="J3532" s="115" t="s">
        <v>37</v>
      </c>
      <c r="K3532" s="115">
        <f>INDEX(DatosProcesados!$A$1:$BF$101,MATCH(DataBase!A3532,DatosProcesados!$A$1:$A$101,0),MATCH(DataBase!J3532,DatosProcesados!$A$1:$BF$1,0))</f>
        <v>0</v>
      </c>
      <c r="L3532" s="115" t="str">
        <f>INDEX(Modelo!$A$9:$D$89,MATCH(DataBase!$J3532,Modelo!$A$9:$A$89,0),MATCH(DataBase!L$1,Modelo!$A$9:$D$9,0))</f>
        <v>Impacto ambiental</v>
      </c>
      <c r="M3532" s="115" t="str">
        <f>INDEX(Modelo!$A$9:$D$89,MATCH(DataBase!$J3532,Modelo!$A$9:$A$89,0),MATCH(DataBase!M$1,Modelo!$A$9:$D$9,0))</f>
        <v>Pilar 3</v>
      </c>
      <c r="N3532" s="115" t="str">
        <f>INDEX(Modelo!$A$9:$D$89,MATCH(DataBase!$J3532,Modelo!$A$9:$A$89,0),MATCH(DataBase!N$1,Modelo!$A$9:$D$9,0))</f>
        <v>scale</v>
      </c>
      <c r="O3532" s="115" t="b">
        <f t="array" ref="O3532">IF(N3532="negativo",INDEX($AD$3:$AG$51,MATCH(1,($B3532=$AD$3:$AD$51)*($J3532=$AE$3:$AE$51),0),3),IF(N3532="positivo",INDEX($AD$55:$AG$109,MATCH(1,($B3532=$AD$55:$AD$109)*($J3532=$AE$55:$AE$109),0),3)))</f>
        <v>0</v>
      </c>
      <c r="P3532" s="115" t="b">
        <f t="array" ref="P3532">IF(N3532="negativo",INDEX($AD$3:$AG$51,MATCH(1,($B3532=$AD$3:$AD$51)*($J3532=$AE$3:$AE$51),0),4),IF(N3532="positivo",INDEX($AD$55:$AG$109,MATCH(1,($B3532=$AD$55:$AD$109)*($J3532=$AE$55:$AE$109),0),4)))</f>
        <v>0</v>
      </c>
      <c r="Q3532" s="115" t="str">
        <f>VLOOKUP(M3532,Modelo!$A$2:$C$7,2,0)</f>
        <v>Gestión de Recursos Naturales y Circularidad</v>
      </c>
      <c r="R3532" s="118">
        <f t="array" ref="R3532">INDEX(Modelo!$F$1:$H$37,MATCH(1,(DataBase!Q3532=Modelo!$G$1:$G$37)*(DataBase!B3532=Modelo!$F$1:$F$37),0),3)</f>
        <v>0.14285714285714285</v>
      </c>
      <c r="S3532" s="115">
        <f t="shared" si="112"/>
        <v>0</v>
      </c>
      <c r="T3532" s="115">
        <f t="shared" si="113"/>
        <v>0</v>
      </c>
    </row>
    <row r="3533" spans="1:20" x14ac:dyDescent="0.3">
      <c r="A3533" s="115" t="s">
        <v>389</v>
      </c>
      <c r="B3533" s="115" t="s">
        <v>379</v>
      </c>
      <c r="C3533" s="115" t="s">
        <v>103</v>
      </c>
      <c r="D3533" s="115" t="s">
        <v>86</v>
      </c>
      <c r="E3533" s="115" t="s">
        <v>87</v>
      </c>
      <c r="F3533" s="115" t="s">
        <v>87</v>
      </c>
      <c r="G3533" s="115">
        <v>1979</v>
      </c>
      <c r="H3533" s="115" t="s">
        <v>125</v>
      </c>
      <c r="I3533" s="115">
        <v>1.189537155</v>
      </c>
      <c r="J3533" s="115" t="s">
        <v>37</v>
      </c>
      <c r="K3533" s="115">
        <f>INDEX(DatosProcesados!$A$1:$BF$101,MATCH(DataBase!A3533,DatosProcesados!$A$1:$A$101,0),MATCH(DataBase!J3533,DatosProcesados!$A$1:$BF$1,0))</f>
        <v>0</v>
      </c>
      <c r="L3533" s="115" t="str">
        <f>INDEX(Modelo!$A$9:$D$89,MATCH(DataBase!$J3533,Modelo!$A$9:$A$89,0),MATCH(DataBase!L$1,Modelo!$A$9:$D$9,0))</f>
        <v>Impacto ambiental</v>
      </c>
      <c r="M3533" s="115" t="str">
        <f>INDEX(Modelo!$A$9:$D$89,MATCH(DataBase!$J3533,Modelo!$A$9:$A$89,0),MATCH(DataBase!M$1,Modelo!$A$9:$D$9,0))</f>
        <v>Pilar 3</v>
      </c>
      <c r="N3533" s="115" t="str">
        <f>INDEX(Modelo!$A$9:$D$89,MATCH(DataBase!$J3533,Modelo!$A$9:$A$89,0),MATCH(DataBase!N$1,Modelo!$A$9:$D$9,0))</f>
        <v>scale</v>
      </c>
      <c r="O3533" s="115" t="b">
        <f t="array" ref="O3533">IF(N3533="negativo",INDEX($AD$3:$AG$51,MATCH(1,($B3533=$AD$3:$AD$51)*($J3533=$AE$3:$AE$51),0),3),IF(N3533="positivo",INDEX($AD$55:$AG$109,MATCH(1,($B3533=$AD$55:$AD$109)*($J3533=$AE$55:$AE$109),0),3)))</f>
        <v>0</v>
      </c>
      <c r="P3533" s="115" t="b">
        <f t="array" ref="P3533">IF(N3533="negativo",INDEX($AD$3:$AG$51,MATCH(1,($B3533=$AD$3:$AD$51)*($J3533=$AE$3:$AE$51),0),4),IF(N3533="positivo",INDEX($AD$55:$AG$109,MATCH(1,($B3533=$AD$55:$AD$109)*($J3533=$AE$55:$AE$109),0),4)))</f>
        <v>0</v>
      </c>
      <c r="Q3533" s="115" t="str">
        <f>VLOOKUP(M3533,Modelo!$A$2:$C$7,2,0)</f>
        <v>Gestión de Recursos Naturales y Circularidad</v>
      </c>
      <c r="R3533" s="118">
        <f t="array" ref="R3533">INDEX(Modelo!$F$1:$H$37,MATCH(1,(DataBase!Q3533=Modelo!$G$1:$G$37)*(DataBase!B3533=Modelo!$F$1:$F$37),0),3)</f>
        <v>0.14285714285714285</v>
      </c>
      <c r="S3533" s="115">
        <f t="shared" si="112"/>
        <v>0</v>
      </c>
      <c r="T3533" s="115">
        <f t="shared" si="113"/>
        <v>0</v>
      </c>
    </row>
    <row r="3534" spans="1:20" x14ac:dyDescent="0.3">
      <c r="A3534" s="115" t="s">
        <v>387</v>
      </c>
      <c r="B3534" s="115" t="s">
        <v>379</v>
      </c>
      <c r="C3534" s="115" t="s">
        <v>103</v>
      </c>
      <c r="D3534" s="115" t="s">
        <v>87</v>
      </c>
      <c r="E3534" s="115" t="s">
        <v>86</v>
      </c>
      <c r="F3534" s="115" t="s">
        <v>86</v>
      </c>
      <c r="G3534" s="115">
        <v>2008</v>
      </c>
      <c r="H3534" s="115" t="s">
        <v>125</v>
      </c>
      <c r="I3534" s="115">
        <v>1.3132825420000001</v>
      </c>
      <c r="J3534" s="115" t="s">
        <v>37</v>
      </c>
      <c r="K3534" s="115">
        <f>INDEX(DatosProcesados!$A$1:$BF$101,MATCH(DataBase!A3534,DatosProcesados!$A$1:$A$101,0),MATCH(DataBase!J3534,DatosProcesados!$A$1:$BF$1,0))</f>
        <v>0</v>
      </c>
      <c r="L3534" s="115" t="str">
        <f>INDEX(Modelo!$A$9:$D$89,MATCH(DataBase!$J3534,Modelo!$A$9:$A$89,0),MATCH(DataBase!L$1,Modelo!$A$9:$D$9,0))</f>
        <v>Impacto ambiental</v>
      </c>
      <c r="M3534" s="115" t="str">
        <f>INDEX(Modelo!$A$9:$D$89,MATCH(DataBase!$J3534,Modelo!$A$9:$A$89,0),MATCH(DataBase!M$1,Modelo!$A$9:$D$9,0))</f>
        <v>Pilar 3</v>
      </c>
      <c r="N3534" s="115" t="str">
        <f>INDEX(Modelo!$A$9:$D$89,MATCH(DataBase!$J3534,Modelo!$A$9:$A$89,0),MATCH(DataBase!N$1,Modelo!$A$9:$D$9,0))</f>
        <v>scale</v>
      </c>
      <c r="O3534" s="115" t="b">
        <f t="array" ref="O3534">IF(N3534="negativo",INDEX($AD$3:$AG$51,MATCH(1,($B3534=$AD$3:$AD$51)*($J3534=$AE$3:$AE$51),0),3),IF(N3534="positivo",INDEX($AD$55:$AG$109,MATCH(1,($B3534=$AD$55:$AD$109)*($J3534=$AE$55:$AE$109),0),3)))</f>
        <v>0</v>
      </c>
      <c r="P3534" s="115" t="b">
        <f t="array" ref="P3534">IF(N3534="negativo",INDEX($AD$3:$AG$51,MATCH(1,($B3534=$AD$3:$AD$51)*($J3534=$AE$3:$AE$51),0),4),IF(N3534="positivo",INDEX($AD$55:$AG$109,MATCH(1,($B3534=$AD$55:$AD$109)*($J3534=$AE$55:$AE$109),0),4)))</f>
        <v>0</v>
      </c>
      <c r="Q3534" s="115" t="str">
        <f>VLOOKUP(M3534,Modelo!$A$2:$C$7,2,0)</f>
        <v>Gestión de Recursos Naturales y Circularidad</v>
      </c>
      <c r="R3534" s="118">
        <f t="array" ref="R3534">INDEX(Modelo!$F$1:$H$37,MATCH(1,(DataBase!Q3534=Modelo!$G$1:$G$37)*(DataBase!B3534=Modelo!$F$1:$F$37),0),3)</f>
        <v>0.14285714285714285</v>
      </c>
      <c r="S3534" s="115">
        <f t="shared" si="112"/>
        <v>0</v>
      </c>
      <c r="T3534" s="115">
        <f t="shared" si="113"/>
        <v>0</v>
      </c>
    </row>
    <row r="3535" spans="1:20" x14ac:dyDescent="0.3">
      <c r="A3535" s="115" t="s">
        <v>400</v>
      </c>
      <c r="B3535" s="115" t="s">
        <v>379</v>
      </c>
      <c r="C3535" s="115" t="s">
        <v>103</v>
      </c>
      <c r="D3535" s="115" t="s">
        <v>86</v>
      </c>
      <c r="E3535" s="115" t="s">
        <v>86</v>
      </c>
      <c r="F3535" s="115" t="s">
        <v>86</v>
      </c>
      <c r="G3535" s="115">
        <v>1977</v>
      </c>
      <c r="H3535" s="115" t="s">
        <v>125</v>
      </c>
      <c r="I3535" s="115">
        <v>0.74612668500000001</v>
      </c>
      <c r="J3535" s="115" t="s">
        <v>37</v>
      </c>
      <c r="K3535" s="115">
        <f>INDEX(DatosProcesados!$A$1:$BF$101,MATCH(DataBase!A3535,DatosProcesados!$A$1:$A$101,0),MATCH(DataBase!J3535,DatosProcesados!$A$1:$BF$1,0))</f>
        <v>0</v>
      </c>
      <c r="L3535" s="115" t="str">
        <f>INDEX(Modelo!$A$9:$D$89,MATCH(DataBase!$J3535,Modelo!$A$9:$A$89,0),MATCH(DataBase!L$1,Modelo!$A$9:$D$9,0))</f>
        <v>Impacto ambiental</v>
      </c>
      <c r="M3535" s="115" t="str">
        <f>INDEX(Modelo!$A$9:$D$89,MATCH(DataBase!$J3535,Modelo!$A$9:$A$89,0),MATCH(DataBase!M$1,Modelo!$A$9:$D$9,0))</f>
        <v>Pilar 3</v>
      </c>
      <c r="N3535" s="115" t="str">
        <f>INDEX(Modelo!$A$9:$D$89,MATCH(DataBase!$J3535,Modelo!$A$9:$A$89,0),MATCH(DataBase!N$1,Modelo!$A$9:$D$9,0))</f>
        <v>scale</v>
      </c>
      <c r="O3535" s="115" t="b">
        <f t="array" ref="O3535">IF(N3535="negativo",INDEX($AD$3:$AG$51,MATCH(1,($B3535=$AD$3:$AD$51)*($J3535=$AE$3:$AE$51),0),3),IF(N3535="positivo",INDEX($AD$55:$AG$109,MATCH(1,($B3535=$AD$55:$AD$109)*($J3535=$AE$55:$AE$109),0),3)))</f>
        <v>0</v>
      </c>
      <c r="P3535" s="115" t="b">
        <f t="array" ref="P3535">IF(N3535="negativo",INDEX($AD$3:$AG$51,MATCH(1,($B3535=$AD$3:$AD$51)*($J3535=$AE$3:$AE$51),0),4),IF(N3535="positivo",INDEX($AD$55:$AG$109,MATCH(1,($B3535=$AD$55:$AD$109)*($J3535=$AE$55:$AE$109),0),4)))</f>
        <v>0</v>
      </c>
      <c r="Q3535" s="115" t="str">
        <f>VLOOKUP(M3535,Modelo!$A$2:$C$7,2,0)</f>
        <v>Gestión de Recursos Naturales y Circularidad</v>
      </c>
      <c r="R3535" s="118">
        <f t="array" ref="R3535">INDEX(Modelo!$F$1:$H$37,MATCH(1,(DataBase!Q3535=Modelo!$G$1:$G$37)*(DataBase!B3535=Modelo!$F$1:$F$37),0),3)</f>
        <v>0.14285714285714285</v>
      </c>
      <c r="S3535" s="115">
        <f t="shared" si="112"/>
        <v>0</v>
      </c>
      <c r="T3535" s="115">
        <f t="shared" si="113"/>
        <v>0</v>
      </c>
    </row>
    <row r="3536" spans="1:20" x14ac:dyDescent="0.3">
      <c r="A3536" s="115" t="s">
        <v>326</v>
      </c>
      <c r="B3536" s="115" t="s">
        <v>313</v>
      </c>
      <c r="C3536" s="115" t="s">
        <v>103</v>
      </c>
      <c r="D3536" s="115" t="s">
        <v>87</v>
      </c>
      <c r="E3536" s="115" t="s">
        <v>86</v>
      </c>
      <c r="F3536" s="115" t="s">
        <v>86</v>
      </c>
      <c r="G3536" s="115">
        <v>1938</v>
      </c>
      <c r="H3536" s="115" t="s">
        <v>125</v>
      </c>
      <c r="I3536" s="115">
        <v>11.88773162</v>
      </c>
      <c r="J3536" s="115" t="s">
        <v>37</v>
      </c>
      <c r="K3536" s="115">
        <f>INDEX(DatosProcesados!$A$1:$BF$101,MATCH(DataBase!A3536,DatosProcesados!$A$1:$A$101,0),MATCH(DataBase!J3536,DatosProcesados!$A$1:$BF$1,0))</f>
        <v>0</v>
      </c>
      <c r="L3536" s="115" t="str">
        <f>INDEX(Modelo!$A$9:$D$89,MATCH(DataBase!$J3536,Modelo!$A$9:$A$89,0),MATCH(DataBase!L$1,Modelo!$A$9:$D$9,0))</f>
        <v>Impacto ambiental</v>
      </c>
      <c r="M3536" s="115" t="str">
        <f>INDEX(Modelo!$A$9:$D$89,MATCH(DataBase!$J3536,Modelo!$A$9:$A$89,0),MATCH(DataBase!M$1,Modelo!$A$9:$D$9,0))</f>
        <v>Pilar 3</v>
      </c>
      <c r="N3536" s="115" t="str">
        <f>INDEX(Modelo!$A$9:$D$89,MATCH(DataBase!$J3536,Modelo!$A$9:$A$89,0),MATCH(DataBase!N$1,Modelo!$A$9:$D$9,0))</f>
        <v>scale</v>
      </c>
      <c r="O3536" s="115" t="b">
        <f t="array" ref="O3536">IF(N3536="negativo",INDEX($AD$3:$AG$51,MATCH(1,($B3536=$AD$3:$AD$51)*($J3536=$AE$3:$AE$51),0),3),IF(N3536="positivo",INDEX($AD$55:$AG$109,MATCH(1,($B3536=$AD$55:$AD$109)*($J3536=$AE$55:$AE$109),0),3)))</f>
        <v>0</v>
      </c>
      <c r="P3536" s="115" t="b">
        <f t="array" ref="P3536">IF(N3536="negativo",INDEX($AD$3:$AG$51,MATCH(1,($B3536=$AD$3:$AD$51)*($J3536=$AE$3:$AE$51),0),4),IF(N3536="positivo",INDEX($AD$55:$AG$109,MATCH(1,($B3536=$AD$55:$AD$109)*($J3536=$AE$55:$AE$109),0),4)))</f>
        <v>0</v>
      </c>
      <c r="Q3536" s="115" t="str">
        <f>VLOOKUP(M3536,Modelo!$A$2:$C$7,2,0)</f>
        <v>Gestión de Recursos Naturales y Circularidad</v>
      </c>
      <c r="R3536" s="118">
        <f t="array" ref="R3536">INDEX(Modelo!$F$1:$H$37,MATCH(1,(DataBase!Q3536=Modelo!$G$1:$G$37)*(DataBase!B3536=Modelo!$F$1:$F$37),0),3)</f>
        <v>5.8823529411764705E-2</v>
      </c>
      <c r="S3536" s="115">
        <f t="shared" si="112"/>
        <v>0</v>
      </c>
      <c r="T3536" s="115">
        <f t="shared" si="113"/>
        <v>0</v>
      </c>
    </row>
    <row r="3537" spans="1:20" x14ac:dyDescent="0.3">
      <c r="A3537" s="115" t="s">
        <v>339</v>
      </c>
      <c r="B3537" s="115" t="s">
        <v>313</v>
      </c>
      <c r="C3537" s="115" t="s">
        <v>103</v>
      </c>
      <c r="D3537" s="115" t="s">
        <v>86</v>
      </c>
      <c r="E3537" s="115" t="s">
        <v>86</v>
      </c>
      <c r="F3537" s="115" t="s">
        <v>87</v>
      </c>
      <c r="G3537" s="115">
        <v>1984</v>
      </c>
      <c r="H3537" s="115" t="s">
        <v>177</v>
      </c>
      <c r="I3537" s="115">
        <v>5.5116464790000004</v>
      </c>
      <c r="J3537" s="115" t="s">
        <v>37</v>
      </c>
      <c r="K3537" s="115">
        <f>INDEX(DatosProcesados!$A$1:$BF$101,MATCH(DataBase!A3537,DatosProcesados!$A$1:$A$101,0),MATCH(DataBase!J3537,DatosProcesados!$A$1:$BF$1,0))</f>
        <v>0</v>
      </c>
      <c r="L3537" s="115" t="str">
        <f>INDEX(Modelo!$A$9:$D$89,MATCH(DataBase!$J3537,Modelo!$A$9:$A$89,0),MATCH(DataBase!L$1,Modelo!$A$9:$D$9,0))</f>
        <v>Impacto ambiental</v>
      </c>
      <c r="M3537" s="115" t="str">
        <f>INDEX(Modelo!$A$9:$D$89,MATCH(DataBase!$J3537,Modelo!$A$9:$A$89,0),MATCH(DataBase!M$1,Modelo!$A$9:$D$9,0))</f>
        <v>Pilar 3</v>
      </c>
      <c r="N3537" s="115" t="str">
        <f>INDEX(Modelo!$A$9:$D$89,MATCH(DataBase!$J3537,Modelo!$A$9:$A$89,0),MATCH(DataBase!N$1,Modelo!$A$9:$D$9,0))</f>
        <v>scale</v>
      </c>
      <c r="O3537" s="115" t="b">
        <f t="array" ref="O3537">IF(N3537="negativo",INDEX($AD$3:$AG$51,MATCH(1,($B3537=$AD$3:$AD$51)*($J3537=$AE$3:$AE$51),0),3),IF(N3537="positivo",INDEX($AD$55:$AG$109,MATCH(1,($B3537=$AD$55:$AD$109)*($J3537=$AE$55:$AE$109),0),3)))</f>
        <v>0</v>
      </c>
      <c r="P3537" s="115" t="b">
        <f t="array" ref="P3537">IF(N3537="negativo",INDEX($AD$3:$AG$51,MATCH(1,($B3537=$AD$3:$AD$51)*($J3537=$AE$3:$AE$51),0),4),IF(N3537="positivo",INDEX($AD$55:$AG$109,MATCH(1,($B3537=$AD$55:$AD$109)*($J3537=$AE$55:$AE$109),0),4)))</f>
        <v>0</v>
      </c>
      <c r="Q3537" s="115" t="str">
        <f>VLOOKUP(M3537,Modelo!$A$2:$C$7,2,0)</f>
        <v>Gestión de Recursos Naturales y Circularidad</v>
      </c>
      <c r="R3537" s="118">
        <f t="array" ref="R3537">INDEX(Modelo!$F$1:$H$37,MATCH(1,(DataBase!Q3537=Modelo!$G$1:$G$37)*(DataBase!B3537=Modelo!$F$1:$F$37),0),3)</f>
        <v>5.8823529411764705E-2</v>
      </c>
      <c r="S3537" s="115">
        <f t="shared" si="112"/>
        <v>0</v>
      </c>
      <c r="T3537" s="115">
        <f t="shared" si="113"/>
        <v>0</v>
      </c>
    </row>
    <row r="3538" spans="1:20" x14ac:dyDescent="0.3">
      <c r="A3538" s="115" t="s">
        <v>317</v>
      </c>
      <c r="B3538" s="115" t="s">
        <v>313</v>
      </c>
      <c r="C3538" s="115" t="s">
        <v>103</v>
      </c>
      <c r="D3538" s="115" t="s">
        <v>87</v>
      </c>
      <c r="E3538" s="115" t="s">
        <v>86</v>
      </c>
      <c r="F3538" s="115" t="s">
        <v>86</v>
      </c>
      <c r="G3538" s="115">
        <v>2009</v>
      </c>
      <c r="H3538" s="115" t="s">
        <v>125</v>
      </c>
      <c r="I3538" s="115">
        <v>19.439396106</v>
      </c>
      <c r="J3538" s="115" t="s">
        <v>37</v>
      </c>
      <c r="K3538" s="115">
        <f>INDEX(DatosProcesados!$A$1:$BF$101,MATCH(DataBase!A3538,DatosProcesados!$A$1:$A$101,0),MATCH(DataBase!J3538,DatosProcesados!$A$1:$BF$1,0))</f>
        <v>0</v>
      </c>
      <c r="L3538" s="115" t="str">
        <f>INDEX(Modelo!$A$9:$D$89,MATCH(DataBase!$J3538,Modelo!$A$9:$A$89,0),MATCH(DataBase!L$1,Modelo!$A$9:$D$9,0))</f>
        <v>Impacto ambiental</v>
      </c>
      <c r="M3538" s="115" t="str">
        <f>INDEX(Modelo!$A$9:$D$89,MATCH(DataBase!$J3538,Modelo!$A$9:$A$89,0),MATCH(DataBase!M$1,Modelo!$A$9:$D$9,0))</f>
        <v>Pilar 3</v>
      </c>
      <c r="N3538" s="115" t="str">
        <f>INDEX(Modelo!$A$9:$D$89,MATCH(DataBase!$J3538,Modelo!$A$9:$A$89,0),MATCH(DataBase!N$1,Modelo!$A$9:$D$9,0))</f>
        <v>scale</v>
      </c>
      <c r="O3538" s="115" t="b">
        <f t="array" ref="O3538">IF(N3538="negativo",INDEX($AD$3:$AG$51,MATCH(1,($B3538=$AD$3:$AD$51)*($J3538=$AE$3:$AE$51),0),3),IF(N3538="positivo",INDEX($AD$55:$AG$109,MATCH(1,($B3538=$AD$55:$AD$109)*($J3538=$AE$55:$AE$109),0),3)))</f>
        <v>0</v>
      </c>
      <c r="P3538" s="115" t="b">
        <f t="array" ref="P3538">IF(N3538="negativo",INDEX($AD$3:$AG$51,MATCH(1,($B3538=$AD$3:$AD$51)*($J3538=$AE$3:$AE$51),0),4),IF(N3538="positivo",INDEX($AD$55:$AG$109,MATCH(1,($B3538=$AD$55:$AD$109)*($J3538=$AE$55:$AE$109),0),4)))</f>
        <v>0</v>
      </c>
      <c r="Q3538" s="115" t="str">
        <f>VLOOKUP(M3538,Modelo!$A$2:$C$7,2,0)</f>
        <v>Gestión de Recursos Naturales y Circularidad</v>
      </c>
      <c r="R3538" s="118">
        <f t="array" ref="R3538">INDEX(Modelo!$F$1:$H$37,MATCH(1,(DataBase!Q3538=Modelo!$G$1:$G$37)*(DataBase!B3538=Modelo!$F$1:$F$37),0),3)</f>
        <v>5.8823529411764705E-2</v>
      </c>
      <c r="S3538" s="115">
        <f t="shared" si="112"/>
        <v>0</v>
      </c>
      <c r="T3538" s="115">
        <f t="shared" si="113"/>
        <v>0</v>
      </c>
    </row>
    <row r="3539" spans="1:20" x14ac:dyDescent="0.3">
      <c r="A3539" s="115" t="s">
        <v>211</v>
      </c>
      <c r="B3539" s="115" t="s">
        <v>84</v>
      </c>
      <c r="C3539" s="115" t="s">
        <v>103</v>
      </c>
      <c r="D3539" s="115" t="s">
        <v>86</v>
      </c>
      <c r="E3539" s="115" t="s">
        <v>87</v>
      </c>
      <c r="F3539" s="115" t="s">
        <v>86</v>
      </c>
      <c r="G3539" s="115">
        <v>1972</v>
      </c>
      <c r="H3539" s="115" t="s">
        <v>125</v>
      </c>
      <c r="I3539" s="115">
        <v>0</v>
      </c>
      <c r="J3539" s="115" t="s">
        <v>37</v>
      </c>
      <c r="K3539" s="115">
        <f>INDEX(DatosProcesados!$A$1:$BF$101,MATCH(DataBase!A3539,DatosProcesados!$A$1:$A$101,0),MATCH(DataBase!J3539,DatosProcesados!$A$1:$BF$1,0))</f>
        <v>0</v>
      </c>
      <c r="L3539" s="115" t="str">
        <f>INDEX(Modelo!$A$9:$D$89,MATCH(DataBase!$J3539,Modelo!$A$9:$A$89,0),MATCH(DataBase!L$1,Modelo!$A$9:$D$9,0))</f>
        <v>Impacto ambiental</v>
      </c>
      <c r="M3539" s="115" t="str">
        <f>INDEX(Modelo!$A$9:$D$89,MATCH(DataBase!$J3539,Modelo!$A$9:$A$89,0),MATCH(DataBase!M$1,Modelo!$A$9:$D$9,0))</f>
        <v>Pilar 3</v>
      </c>
      <c r="N3539" s="115" t="str">
        <f>INDEX(Modelo!$A$9:$D$89,MATCH(DataBase!$J3539,Modelo!$A$9:$A$89,0),MATCH(DataBase!N$1,Modelo!$A$9:$D$9,0))</f>
        <v>scale</v>
      </c>
      <c r="O3539" s="115" t="b">
        <f t="array" ref="O3539">IF(N3539="negativo",INDEX($AD$3:$AG$51,MATCH(1,($B3539=$AD$3:$AD$51)*($J3539=$AE$3:$AE$51),0),3),IF(N3539="positivo",INDEX($AD$55:$AG$109,MATCH(1,($B3539=$AD$55:$AD$109)*($J3539=$AE$55:$AE$109),0),3)))</f>
        <v>0</v>
      </c>
      <c r="P3539" s="115" t="b">
        <f t="array" ref="P3539">IF(N3539="negativo",INDEX($AD$3:$AG$51,MATCH(1,($B3539=$AD$3:$AD$51)*($J3539=$AE$3:$AE$51),0),4),IF(N3539="positivo",INDEX($AD$55:$AG$109,MATCH(1,($B3539=$AD$55:$AD$109)*($J3539=$AE$55:$AE$109),0),4)))</f>
        <v>0</v>
      </c>
      <c r="Q3539" s="115" t="str">
        <f>VLOOKUP(M3539,Modelo!$A$2:$C$7,2,0)</f>
        <v>Gestión de Recursos Naturales y Circularidad</v>
      </c>
      <c r="R3539" s="118">
        <f t="array" ref="R3539">INDEX(Modelo!$F$1:$H$37,MATCH(1,(DataBase!Q3539=Modelo!$G$1:$G$37)*(DataBase!B3539=Modelo!$F$1:$F$37),0),3)</f>
        <v>5.8823529411764705E-2</v>
      </c>
      <c r="S3539" s="115">
        <f t="shared" si="112"/>
        <v>0</v>
      </c>
      <c r="T3539" s="115">
        <f t="shared" si="113"/>
        <v>0</v>
      </c>
    </row>
    <row r="3540" spans="1:20" x14ac:dyDescent="0.3">
      <c r="A3540" s="115" t="s">
        <v>351</v>
      </c>
      <c r="B3540" s="115" t="s">
        <v>313</v>
      </c>
      <c r="C3540" s="115" t="s">
        <v>103</v>
      </c>
      <c r="D3540" s="115" t="s">
        <v>87</v>
      </c>
      <c r="E3540" s="115" t="s">
        <v>86</v>
      </c>
      <c r="F3540" s="115" t="s">
        <v>86</v>
      </c>
      <c r="G3540" s="115">
        <v>1997</v>
      </c>
      <c r="H3540" s="115" t="s">
        <v>125</v>
      </c>
      <c r="I3540" s="115">
        <v>3.874476933</v>
      </c>
      <c r="J3540" s="115" t="s">
        <v>37</v>
      </c>
      <c r="K3540" s="115">
        <f>INDEX(DatosProcesados!$A$1:$BF$101,MATCH(DataBase!A3540,DatosProcesados!$A$1:$A$101,0),MATCH(DataBase!J3540,DatosProcesados!$A$1:$BF$1,0))</f>
        <v>0</v>
      </c>
      <c r="L3540" s="115" t="str">
        <f>INDEX(Modelo!$A$9:$D$89,MATCH(DataBase!$J3540,Modelo!$A$9:$A$89,0),MATCH(DataBase!L$1,Modelo!$A$9:$D$9,0))</f>
        <v>Impacto ambiental</v>
      </c>
      <c r="M3540" s="115" t="str">
        <f>INDEX(Modelo!$A$9:$D$89,MATCH(DataBase!$J3540,Modelo!$A$9:$A$89,0),MATCH(DataBase!M$1,Modelo!$A$9:$D$9,0))</f>
        <v>Pilar 3</v>
      </c>
      <c r="N3540" s="115" t="str">
        <f>INDEX(Modelo!$A$9:$D$89,MATCH(DataBase!$J3540,Modelo!$A$9:$A$89,0),MATCH(DataBase!N$1,Modelo!$A$9:$D$9,0))</f>
        <v>scale</v>
      </c>
      <c r="O3540" s="115" t="b">
        <f t="array" ref="O3540">IF(N3540="negativo",INDEX($AD$3:$AG$51,MATCH(1,($B3540=$AD$3:$AD$51)*($J3540=$AE$3:$AE$51),0),3),IF(N3540="positivo",INDEX($AD$55:$AG$109,MATCH(1,($B3540=$AD$55:$AD$109)*($J3540=$AE$55:$AE$109),0),3)))</f>
        <v>0</v>
      </c>
      <c r="P3540" s="115" t="b">
        <f t="array" ref="P3540">IF(N3540="negativo",INDEX($AD$3:$AG$51,MATCH(1,($B3540=$AD$3:$AD$51)*($J3540=$AE$3:$AE$51),0),4),IF(N3540="positivo",INDEX($AD$55:$AG$109,MATCH(1,($B3540=$AD$55:$AD$109)*($J3540=$AE$55:$AE$109),0),4)))</f>
        <v>0</v>
      </c>
      <c r="Q3540" s="115" t="str">
        <f>VLOOKUP(M3540,Modelo!$A$2:$C$7,2,0)</f>
        <v>Gestión de Recursos Naturales y Circularidad</v>
      </c>
      <c r="R3540" s="118">
        <f t="array" ref="R3540">INDEX(Modelo!$F$1:$H$37,MATCH(1,(DataBase!Q3540=Modelo!$G$1:$G$37)*(DataBase!B3540=Modelo!$F$1:$F$37),0),3)</f>
        <v>5.8823529411764705E-2</v>
      </c>
      <c r="S3540" s="115">
        <f t="shared" si="112"/>
        <v>0</v>
      </c>
      <c r="T3540" s="115">
        <f t="shared" si="113"/>
        <v>0</v>
      </c>
    </row>
    <row r="3541" spans="1:20" x14ac:dyDescent="0.3">
      <c r="A3541" s="115" t="s">
        <v>411</v>
      </c>
      <c r="B3541" s="115" t="s">
        <v>407</v>
      </c>
      <c r="C3541" s="115" t="s">
        <v>103</v>
      </c>
      <c r="D3541" s="115" t="s">
        <v>87</v>
      </c>
      <c r="E3541" s="115" t="s">
        <v>86</v>
      </c>
      <c r="F3541" s="115" t="s">
        <v>87</v>
      </c>
      <c r="G3541" s="115">
        <v>1935</v>
      </c>
      <c r="H3541" s="115" t="s">
        <v>244</v>
      </c>
      <c r="I3541" s="115">
        <v>11.495989482000001</v>
      </c>
      <c r="J3541" s="115" t="s">
        <v>37</v>
      </c>
      <c r="K3541" s="115">
        <f>INDEX(DatosProcesados!$A$1:$BF$101,MATCH(DataBase!A3541,DatosProcesados!$A$1:$A$101,0),MATCH(DataBase!J3541,DatosProcesados!$A$1:$BF$1,0))</f>
        <v>1</v>
      </c>
      <c r="L3541" s="115" t="str">
        <f>INDEX(Modelo!$A$9:$D$89,MATCH(DataBase!$J3541,Modelo!$A$9:$A$89,0),MATCH(DataBase!L$1,Modelo!$A$9:$D$9,0))</f>
        <v>Impacto ambiental</v>
      </c>
      <c r="M3541" s="115" t="str">
        <f>INDEX(Modelo!$A$9:$D$89,MATCH(DataBase!$J3541,Modelo!$A$9:$A$89,0),MATCH(DataBase!M$1,Modelo!$A$9:$D$9,0))</f>
        <v>Pilar 3</v>
      </c>
      <c r="N3541" s="115" t="str">
        <f>INDEX(Modelo!$A$9:$D$89,MATCH(DataBase!$J3541,Modelo!$A$9:$A$89,0),MATCH(DataBase!N$1,Modelo!$A$9:$D$9,0))</f>
        <v>scale</v>
      </c>
      <c r="O3541" s="115" t="b">
        <f t="array" ref="O3541">IF(N3541="negativo",INDEX($AD$3:$AG$51,MATCH(1,($B3541=$AD$3:$AD$51)*($J3541=$AE$3:$AE$51),0),3),IF(N3541="positivo",INDEX($AD$55:$AG$109,MATCH(1,($B3541=$AD$55:$AD$109)*($J3541=$AE$55:$AE$109),0),3)))</f>
        <v>0</v>
      </c>
      <c r="P3541" s="115" t="b">
        <f t="array" ref="P3541">IF(N3541="negativo",INDEX($AD$3:$AG$51,MATCH(1,($B3541=$AD$3:$AD$51)*($J3541=$AE$3:$AE$51),0),4),IF(N3541="positivo",INDEX($AD$55:$AG$109,MATCH(1,($B3541=$AD$55:$AD$109)*($J3541=$AE$55:$AE$109),0),4)))</f>
        <v>0</v>
      </c>
      <c r="Q3541" s="115" t="str">
        <f>VLOOKUP(M3541,Modelo!$A$2:$C$7,2,0)</f>
        <v>Gestión de Recursos Naturales y Circularidad</v>
      </c>
      <c r="R3541" s="118">
        <f t="array" ref="R3541">INDEX(Modelo!$F$1:$H$37,MATCH(1,(DataBase!Q3541=Modelo!$G$1:$G$37)*(DataBase!B3541=Modelo!$F$1:$F$37),0),3)</f>
        <v>0.19230769230769232</v>
      </c>
      <c r="S3541" s="115">
        <f t="shared" si="112"/>
        <v>50</v>
      </c>
      <c r="T3541" s="115">
        <f t="shared" si="113"/>
        <v>9.6153846153846168</v>
      </c>
    </row>
    <row r="3542" spans="1:20" x14ac:dyDescent="0.3">
      <c r="A3542" s="115" t="s">
        <v>406</v>
      </c>
      <c r="B3542" s="115" t="s">
        <v>407</v>
      </c>
      <c r="C3542" s="115" t="s">
        <v>97</v>
      </c>
      <c r="D3542" s="115" t="s">
        <v>86</v>
      </c>
      <c r="E3542" s="115" t="s">
        <v>87</v>
      </c>
      <c r="F3542" s="115" t="s">
        <v>87</v>
      </c>
      <c r="G3542" s="115">
        <v>1951</v>
      </c>
      <c r="H3542" s="115" t="s">
        <v>125</v>
      </c>
      <c r="I3542" s="115">
        <v>113.923310323</v>
      </c>
      <c r="J3542" s="115" t="s">
        <v>37</v>
      </c>
      <c r="K3542" s="115">
        <f>INDEX(DatosProcesados!$A$1:$BF$101,MATCH(DataBase!A3542,DatosProcesados!$A$1:$A$101,0),MATCH(DataBase!J3542,DatosProcesados!$A$1:$BF$1,0))</f>
        <v>1</v>
      </c>
      <c r="L3542" s="115" t="str">
        <f>INDEX(Modelo!$A$9:$D$89,MATCH(DataBase!$J3542,Modelo!$A$9:$A$89,0),MATCH(DataBase!L$1,Modelo!$A$9:$D$9,0))</f>
        <v>Impacto ambiental</v>
      </c>
      <c r="M3542" s="115" t="str">
        <f>INDEX(Modelo!$A$9:$D$89,MATCH(DataBase!$J3542,Modelo!$A$9:$A$89,0),MATCH(DataBase!M$1,Modelo!$A$9:$D$9,0))</f>
        <v>Pilar 3</v>
      </c>
      <c r="N3542" s="115" t="str">
        <f>INDEX(Modelo!$A$9:$D$89,MATCH(DataBase!$J3542,Modelo!$A$9:$A$89,0),MATCH(DataBase!N$1,Modelo!$A$9:$D$9,0))</f>
        <v>scale</v>
      </c>
      <c r="O3542" s="115" t="b">
        <f t="array" ref="O3542">IF(N3542="negativo",INDEX($AD$3:$AG$51,MATCH(1,($B3542=$AD$3:$AD$51)*($J3542=$AE$3:$AE$51),0),3),IF(N3542="positivo",INDEX($AD$55:$AG$109,MATCH(1,($B3542=$AD$55:$AD$109)*($J3542=$AE$55:$AE$109),0),3)))</f>
        <v>0</v>
      </c>
      <c r="P3542" s="115" t="b">
        <f t="array" ref="P3542">IF(N3542="negativo",INDEX($AD$3:$AG$51,MATCH(1,($B3542=$AD$3:$AD$51)*($J3542=$AE$3:$AE$51),0),4),IF(N3542="positivo",INDEX($AD$55:$AG$109,MATCH(1,($B3542=$AD$55:$AD$109)*($J3542=$AE$55:$AE$109),0),4)))</f>
        <v>0</v>
      </c>
      <c r="Q3542" s="115" t="str">
        <f>VLOOKUP(M3542,Modelo!$A$2:$C$7,2,0)</f>
        <v>Gestión de Recursos Naturales y Circularidad</v>
      </c>
      <c r="R3542" s="118">
        <f t="array" ref="R3542">INDEX(Modelo!$F$1:$H$37,MATCH(1,(DataBase!Q3542=Modelo!$G$1:$G$37)*(DataBase!B3542=Modelo!$F$1:$F$37),0),3)</f>
        <v>0.19230769230769232</v>
      </c>
      <c r="S3542" s="115">
        <f t="shared" si="112"/>
        <v>50</v>
      </c>
      <c r="T3542" s="115">
        <f t="shared" si="113"/>
        <v>9.6153846153846168</v>
      </c>
    </row>
    <row r="3543" spans="1:20" x14ac:dyDescent="0.3">
      <c r="A3543" s="115" t="s">
        <v>96</v>
      </c>
      <c r="B3543" s="115" t="s">
        <v>84</v>
      </c>
      <c r="C3543" s="115" t="s">
        <v>97</v>
      </c>
      <c r="D3543" s="115" t="s">
        <v>86</v>
      </c>
      <c r="E3543" s="115" t="s">
        <v>86</v>
      </c>
      <c r="F3543" s="115" t="s">
        <v>87</v>
      </c>
      <c r="G3543" s="115">
        <v>1997</v>
      </c>
      <c r="H3543" s="115" t="s">
        <v>125</v>
      </c>
      <c r="I3543" s="115">
        <v>15.780332546</v>
      </c>
      <c r="J3543" s="115" t="s">
        <v>37</v>
      </c>
      <c r="K3543" s="115">
        <f>INDEX(DatosProcesados!$A$1:$BF$101,MATCH(DataBase!A3543,DatosProcesados!$A$1:$A$101,0),MATCH(DataBase!J3543,DatosProcesados!$A$1:$BF$1,0))</f>
        <v>1</v>
      </c>
      <c r="L3543" s="115" t="str">
        <f>INDEX(Modelo!$A$9:$D$89,MATCH(DataBase!$J3543,Modelo!$A$9:$A$89,0),MATCH(DataBase!L$1,Modelo!$A$9:$D$9,0))</f>
        <v>Impacto ambiental</v>
      </c>
      <c r="M3543" s="115" t="str">
        <f>INDEX(Modelo!$A$9:$D$89,MATCH(DataBase!$J3543,Modelo!$A$9:$A$89,0),MATCH(DataBase!M$1,Modelo!$A$9:$D$9,0))</f>
        <v>Pilar 3</v>
      </c>
      <c r="N3543" s="115" t="str">
        <f>INDEX(Modelo!$A$9:$D$89,MATCH(DataBase!$J3543,Modelo!$A$9:$A$89,0),MATCH(DataBase!N$1,Modelo!$A$9:$D$9,0))</f>
        <v>scale</v>
      </c>
      <c r="O3543" s="115" t="b">
        <f t="array" ref="O3543">IF(N3543="negativo",INDEX($AD$3:$AG$51,MATCH(1,($B3543=$AD$3:$AD$51)*($J3543=$AE$3:$AE$51),0),3),IF(N3543="positivo",INDEX($AD$55:$AG$109,MATCH(1,($B3543=$AD$55:$AD$109)*($J3543=$AE$55:$AE$109),0),3)))</f>
        <v>0</v>
      </c>
      <c r="P3543" s="115" t="b">
        <f t="array" ref="P3543">IF(N3543="negativo",INDEX($AD$3:$AG$51,MATCH(1,($B3543=$AD$3:$AD$51)*($J3543=$AE$3:$AE$51),0),4),IF(N3543="positivo",INDEX($AD$55:$AG$109,MATCH(1,($B3543=$AD$55:$AD$109)*($J3543=$AE$55:$AE$109),0),4)))</f>
        <v>0</v>
      </c>
      <c r="Q3543" s="115" t="str">
        <f>VLOOKUP(M3543,Modelo!$A$2:$C$7,2,0)</f>
        <v>Gestión de Recursos Naturales y Circularidad</v>
      </c>
      <c r="R3543" s="118">
        <f t="array" ref="R3543">INDEX(Modelo!$F$1:$H$37,MATCH(1,(DataBase!Q3543=Modelo!$G$1:$G$37)*(DataBase!B3543=Modelo!$F$1:$F$37),0),3)</f>
        <v>5.8823529411764705E-2</v>
      </c>
      <c r="S3543" s="115">
        <f t="shared" si="112"/>
        <v>50</v>
      </c>
      <c r="T3543" s="115">
        <f t="shared" si="113"/>
        <v>2.9411764705882351</v>
      </c>
    </row>
    <row r="3544" spans="1:20" x14ac:dyDescent="0.3">
      <c r="A3544" s="115" t="s">
        <v>83</v>
      </c>
      <c r="B3544" s="115" t="s">
        <v>84</v>
      </c>
      <c r="C3544" s="115" t="s">
        <v>85</v>
      </c>
      <c r="D3544" s="115" t="s">
        <v>86</v>
      </c>
      <c r="E3544" s="115" t="s">
        <v>86</v>
      </c>
      <c r="F3544" s="115" t="s">
        <v>87</v>
      </c>
      <c r="G3544" s="115">
        <v>1955</v>
      </c>
      <c r="H3544" s="115" t="s">
        <v>125</v>
      </c>
      <c r="I3544" s="115">
        <v>20.574477179999999</v>
      </c>
      <c r="J3544" s="115" t="s">
        <v>37</v>
      </c>
      <c r="K3544" s="115">
        <f>INDEX(DatosProcesados!$A$1:$BF$101,MATCH(DataBase!A3544,DatosProcesados!$A$1:$A$101,0),MATCH(DataBase!J3544,DatosProcesados!$A$1:$BF$1,0))</f>
        <v>2</v>
      </c>
      <c r="L3544" s="115" t="str">
        <f>INDEX(Modelo!$A$9:$D$89,MATCH(DataBase!$J3544,Modelo!$A$9:$A$89,0),MATCH(DataBase!L$1,Modelo!$A$9:$D$9,0))</f>
        <v>Impacto ambiental</v>
      </c>
      <c r="M3544" s="115" t="str">
        <f>INDEX(Modelo!$A$9:$D$89,MATCH(DataBase!$J3544,Modelo!$A$9:$A$89,0),MATCH(DataBase!M$1,Modelo!$A$9:$D$9,0))</f>
        <v>Pilar 3</v>
      </c>
      <c r="N3544" s="115" t="str">
        <f>INDEX(Modelo!$A$9:$D$89,MATCH(DataBase!$J3544,Modelo!$A$9:$A$89,0),MATCH(DataBase!N$1,Modelo!$A$9:$D$9,0))</f>
        <v>scale</v>
      </c>
      <c r="O3544" s="115" t="b">
        <f t="array" ref="O3544">IF(N3544="negativo",INDEX($AD$3:$AG$51,MATCH(1,($B3544=$AD$3:$AD$51)*($J3544=$AE$3:$AE$51),0),3),IF(N3544="positivo",INDEX($AD$55:$AG$109,MATCH(1,($B3544=$AD$55:$AD$109)*($J3544=$AE$55:$AE$109),0),3)))</f>
        <v>0</v>
      </c>
      <c r="P3544" s="115" t="b">
        <f t="array" ref="P3544">IF(N3544="negativo",INDEX($AD$3:$AG$51,MATCH(1,($B3544=$AD$3:$AD$51)*($J3544=$AE$3:$AE$51),0),4),IF(N3544="positivo",INDEX($AD$55:$AG$109,MATCH(1,($B3544=$AD$55:$AD$109)*($J3544=$AE$55:$AE$109),0),4)))</f>
        <v>0</v>
      </c>
      <c r="Q3544" s="115" t="str">
        <f>VLOOKUP(M3544,Modelo!$A$2:$C$7,2,0)</f>
        <v>Gestión de Recursos Naturales y Circularidad</v>
      </c>
      <c r="R3544" s="118">
        <f t="array" ref="R3544">INDEX(Modelo!$F$1:$H$37,MATCH(1,(DataBase!Q3544=Modelo!$G$1:$G$37)*(DataBase!B3544=Modelo!$F$1:$F$37),0),3)</f>
        <v>5.8823529411764705E-2</v>
      </c>
      <c r="S3544" s="115">
        <f t="shared" si="112"/>
        <v>100</v>
      </c>
      <c r="T3544" s="115">
        <f t="shared" si="113"/>
        <v>5.8823529411764701</v>
      </c>
    </row>
    <row r="3545" spans="1:20" x14ac:dyDescent="0.3">
      <c r="A3545" s="115" t="s">
        <v>243</v>
      </c>
      <c r="B3545" s="115" t="s">
        <v>216</v>
      </c>
      <c r="C3545" s="115" t="s">
        <v>103</v>
      </c>
      <c r="D3545" s="115" t="s">
        <v>86</v>
      </c>
      <c r="E3545" s="115" t="s">
        <v>86</v>
      </c>
      <c r="F3545" s="115" t="s">
        <v>87</v>
      </c>
      <c r="G3545" s="115">
        <v>1985</v>
      </c>
      <c r="H3545" s="115" t="s">
        <v>244</v>
      </c>
      <c r="I3545" s="115">
        <v>2.6249202149999999</v>
      </c>
      <c r="J3545" s="115" t="s">
        <v>37</v>
      </c>
      <c r="K3545" s="115">
        <f>INDEX(DatosProcesados!$A$1:$BF$101,MATCH(DataBase!A3545,DatosProcesados!$A$1:$A$101,0),MATCH(DataBase!J3545,DatosProcesados!$A$1:$BF$1,0))</f>
        <v>1</v>
      </c>
      <c r="L3545" s="115" t="str">
        <f>INDEX(Modelo!$A$9:$D$89,MATCH(DataBase!$J3545,Modelo!$A$9:$A$89,0),MATCH(DataBase!L$1,Modelo!$A$9:$D$9,0))</f>
        <v>Impacto ambiental</v>
      </c>
      <c r="M3545" s="115" t="str">
        <f>INDEX(Modelo!$A$9:$D$89,MATCH(DataBase!$J3545,Modelo!$A$9:$A$89,0),MATCH(DataBase!M$1,Modelo!$A$9:$D$9,0))</f>
        <v>Pilar 3</v>
      </c>
      <c r="N3545" s="115" t="str">
        <f>INDEX(Modelo!$A$9:$D$89,MATCH(DataBase!$J3545,Modelo!$A$9:$A$89,0),MATCH(DataBase!N$1,Modelo!$A$9:$D$9,0))</f>
        <v>scale</v>
      </c>
      <c r="O3545" s="115" t="b">
        <f t="array" ref="O3545">IF(N3545="negativo",INDEX($AD$3:$AG$51,MATCH(1,($B3545=$AD$3:$AD$51)*($J3545=$AE$3:$AE$51),0),3),IF(N3545="positivo",INDEX($AD$55:$AG$109,MATCH(1,($B3545=$AD$55:$AD$109)*($J3545=$AE$55:$AE$109),0),3)))</f>
        <v>0</v>
      </c>
      <c r="P3545" s="115" t="b">
        <f t="array" ref="P3545">IF(N3545="negativo",INDEX($AD$3:$AG$51,MATCH(1,($B3545=$AD$3:$AD$51)*($J3545=$AE$3:$AE$51),0),4),IF(N3545="positivo",INDEX($AD$55:$AG$109,MATCH(1,($B3545=$AD$55:$AD$109)*($J3545=$AE$55:$AE$109),0),4)))</f>
        <v>0</v>
      </c>
      <c r="Q3545" s="115" t="str">
        <f>VLOOKUP(M3545,Modelo!$A$2:$C$7,2,0)</f>
        <v>Gestión de Recursos Naturales y Circularidad</v>
      </c>
      <c r="R3545" s="118">
        <f t="array" ref="R3545">INDEX(Modelo!$F$1:$H$37,MATCH(1,(DataBase!Q3545=Modelo!$G$1:$G$37)*(DataBase!B3545=Modelo!$F$1:$F$37),0),3)</f>
        <v>0.15789473684210525</v>
      </c>
      <c r="S3545" s="115">
        <f t="shared" si="112"/>
        <v>50</v>
      </c>
      <c r="T3545" s="115">
        <f t="shared" si="113"/>
        <v>7.8947368421052628</v>
      </c>
    </row>
    <row r="3546" spans="1:20" x14ac:dyDescent="0.3">
      <c r="A3546" s="115" t="s">
        <v>263</v>
      </c>
      <c r="B3546" s="115" t="s">
        <v>216</v>
      </c>
      <c r="C3546" s="115" t="s">
        <v>97</v>
      </c>
      <c r="D3546" s="115" t="s">
        <v>86</v>
      </c>
      <c r="E3546" s="115" t="s">
        <v>86</v>
      </c>
      <c r="F3546" s="115" t="s">
        <v>86</v>
      </c>
      <c r="G3546" s="115">
        <v>1990</v>
      </c>
      <c r="H3546" s="115" t="s">
        <v>125</v>
      </c>
      <c r="I3546" s="115">
        <v>2.3114637089999999</v>
      </c>
      <c r="J3546" s="115" t="s">
        <v>37</v>
      </c>
      <c r="K3546" s="115">
        <f>INDEX(DatosProcesados!$A$1:$BF$101,MATCH(DataBase!A3546,DatosProcesados!$A$1:$A$101,0),MATCH(DataBase!J3546,DatosProcesados!$A$1:$BF$1,0))</f>
        <v>2</v>
      </c>
      <c r="L3546" s="115" t="str">
        <f>INDEX(Modelo!$A$9:$D$89,MATCH(DataBase!$J3546,Modelo!$A$9:$A$89,0),MATCH(DataBase!L$1,Modelo!$A$9:$D$9,0))</f>
        <v>Impacto ambiental</v>
      </c>
      <c r="M3546" s="115" t="str">
        <f>INDEX(Modelo!$A$9:$D$89,MATCH(DataBase!$J3546,Modelo!$A$9:$A$89,0),MATCH(DataBase!M$1,Modelo!$A$9:$D$9,0))</f>
        <v>Pilar 3</v>
      </c>
      <c r="N3546" s="115" t="str">
        <f>INDEX(Modelo!$A$9:$D$89,MATCH(DataBase!$J3546,Modelo!$A$9:$A$89,0),MATCH(DataBase!N$1,Modelo!$A$9:$D$9,0))</f>
        <v>scale</v>
      </c>
      <c r="O3546" s="115" t="b">
        <f t="array" ref="O3546">IF(N3546="negativo",INDEX($AD$3:$AG$51,MATCH(1,($B3546=$AD$3:$AD$51)*($J3546=$AE$3:$AE$51),0),3),IF(N3546="positivo",INDEX($AD$55:$AG$109,MATCH(1,($B3546=$AD$55:$AD$109)*($J3546=$AE$55:$AE$109),0),3)))</f>
        <v>0</v>
      </c>
      <c r="P3546" s="115" t="b">
        <f t="array" ref="P3546">IF(N3546="negativo",INDEX($AD$3:$AG$51,MATCH(1,($B3546=$AD$3:$AD$51)*($J3546=$AE$3:$AE$51),0),4),IF(N3546="positivo",INDEX($AD$55:$AG$109,MATCH(1,($B3546=$AD$55:$AD$109)*($J3546=$AE$55:$AE$109),0),4)))</f>
        <v>0</v>
      </c>
      <c r="Q3546" s="115" t="str">
        <f>VLOOKUP(M3546,Modelo!$A$2:$C$7,2,0)</f>
        <v>Gestión de Recursos Naturales y Circularidad</v>
      </c>
      <c r="R3546" s="118">
        <f t="array" ref="R3546">INDEX(Modelo!$F$1:$H$37,MATCH(1,(DataBase!Q3546=Modelo!$G$1:$G$37)*(DataBase!B3546=Modelo!$F$1:$F$37),0),3)</f>
        <v>0.15789473684210525</v>
      </c>
      <c r="S3546" s="115">
        <f t="shared" si="112"/>
        <v>100</v>
      </c>
      <c r="T3546" s="115">
        <f t="shared" si="113"/>
        <v>15.789473684210526</v>
      </c>
    </row>
    <row r="3547" spans="1:20" x14ac:dyDescent="0.3">
      <c r="A3547" s="115" t="s">
        <v>321</v>
      </c>
      <c r="B3547" s="115" t="s">
        <v>313</v>
      </c>
      <c r="C3547" s="115" t="s">
        <v>103</v>
      </c>
      <c r="D3547" s="115" t="s">
        <v>86</v>
      </c>
      <c r="E3547" s="115" t="s">
        <v>86</v>
      </c>
      <c r="F3547" s="115" t="s">
        <v>87</v>
      </c>
      <c r="G3547" s="115">
        <v>1949</v>
      </c>
      <c r="H3547" s="115" t="s">
        <v>125</v>
      </c>
      <c r="I3547" s="115">
        <v>16.077688644999999</v>
      </c>
      <c r="J3547" s="115" t="s">
        <v>37</v>
      </c>
      <c r="K3547" s="115">
        <f>INDEX(DatosProcesados!$A$1:$BF$101,MATCH(DataBase!A3547,DatosProcesados!$A$1:$A$101,0),MATCH(DataBase!J3547,DatosProcesados!$A$1:$BF$1,0))</f>
        <v>0</v>
      </c>
      <c r="L3547" s="115" t="str">
        <f>INDEX(Modelo!$A$9:$D$89,MATCH(DataBase!$J3547,Modelo!$A$9:$A$89,0),MATCH(DataBase!L$1,Modelo!$A$9:$D$9,0))</f>
        <v>Impacto ambiental</v>
      </c>
      <c r="M3547" s="115" t="str">
        <f>INDEX(Modelo!$A$9:$D$89,MATCH(DataBase!$J3547,Modelo!$A$9:$A$89,0),MATCH(DataBase!M$1,Modelo!$A$9:$D$9,0))</f>
        <v>Pilar 3</v>
      </c>
      <c r="N3547" s="115" t="str">
        <f>INDEX(Modelo!$A$9:$D$89,MATCH(DataBase!$J3547,Modelo!$A$9:$A$89,0),MATCH(DataBase!N$1,Modelo!$A$9:$D$9,0))</f>
        <v>scale</v>
      </c>
      <c r="O3547" s="115" t="b">
        <f t="array" ref="O3547">IF(N3547="negativo",INDEX($AD$3:$AG$51,MATCH(1,($B3547=$AD$3:$AD$51)*($J3547=$AE$3:$AE$51),0),3),IF(N3547="positivo",INDEX($AD$55:$AG$109,MATCH(1,($B3547=$AD$55:$AD$109)*($J3547=$AE$55:$AE$109),0),3)))</f>
        <v>0</v>
      </c>
      <c r="P3547" s="115" t="b">
        <f t="array" ref="P3547">IF(N3547="negativo",INDEX($AD$3:$AG$51,MATCH(1,($B3547=$AD$3:$AD$51)*($J3547=$AE$3:$AE$51),0),4),IF(N3547="positivo",INDEX($AD$55:$AG$109,MATCH(1,($B3547=$AD$55:$AD$109)*($J3547=$AE$55:$AE$109),0),4)))</f>
        <v>0</v>
      </c>
      <c r="Q3547" s="115" t="str">
        <f>VLOOKUP(M3547,Modelo!$A$2:$C$7,2,0)</f>
        <v>Gestión de Recursos Naturales y Circularidad</v>
      </c>
      <c r="R3547" s="118">
        <f t="array" ref="R3547">INDEX(Modelo!$F$1:$H$37,MATCH(1,(DataBase!Q3547=Modelo!$G$1:$G$37)*(DataBase!B3547=Modelo!$F$1:$F$37),0),3)</f>
        <v>5.8823529411764705E-2</v>
      </c>
      <c r="S3547" s="115">
        <f t="shared" si="112"/>
        <v>0</v>
      </c>
      <c r="T3547" s="115">
        <f t="shared" si="113"/>
        <v>0</v>
      </c>
    </row>
    <row r="3548" spans="1:20" x14ac:dyDescent="0.3">
      <c r="A3548" s="115" t="s">
        <v>363</v>
      </c>
      <c r="B3548" s="115" t="s">
        <v>313</v>
      </c>
      <c r="C3548" s="115" t="s">
        <v>103</v>
      </c>
      <c r="D3548" s="115" t="s">
        <v>87</v>
      </c>
      <c r="E3548" s="115" t="s">
        <v>87</v>
      </c>
      <c r="F3548" s="115" t="s">
        <v>87</v>
      </c>
      <c r="G3548" s="115">
        <v>1889</v>
      </c>
      <c r="H3548" s="115" t="s">
        <v>177</v>
      </c>
      <c r="I3548" s="115">
        <v>2.3075606390000001</v>
      </c>
      <c r="J3548" s="115" t="s">
        <v>37</v>
      </c>
      <c r="K3548" s="115">
        <f>INDEX(DatosProcesados!$A$1:$BF$101,MATCH(DataBase!A3548,DatosProcesados!$A$1:$A$101,0),MATCH(DataBase!J3548,DatosProcesados!$A$1:$BF$1,0))</f>
        <v>0</v>
      </c>
      <c r="L3548" s="115" t="str">
        <f>INDEX(Modelo!$A$9:$D$89,MATCH(DataBase!$J3548,Modelo!$A$9:$A$89,0),MATCH(DataBase!L$1,Modelo!$A$9:$D$9,0))</f>
        <v>Impacto ambiental</v>
      </c>
      <c r="M3548" s="115" t="str">
        <f>INDEX(Modelo!$A$9:$D$89,MATCH(DataBase!$J3548,Modelo!$A$9:$A$89,0),MATCH(DataBase!M$1,Modelo!$A$9:$D$9,0))</f>
        <v>Pilar 3</v>
      </c>
      <c r="N3548" s="115" t="str">
        <f>INDEX(Modelo!$A$9:$D$89,MATCH(DataBase!$J3548,Modelo!$A$9:$A$89,0),MATCH(DataBase!N$1,Modelo!$A$9:$D$9,0))</f>
        <v>scale</v>
      </c>
      <c r="O3548" s="115" t="b">
        <f t="array" ref="O3548">IF(N3548="negativo",INDEX($AD$3:$AG$51,MATCH(1,($B3548=$AD$3:$AD$51)*($J3548=$AE$3:$AE$51),0),3),IF(N3548="positivo",INDEX($AD$55:$AG$109,MATCH(1,($B3548=$AD$55:$AD$109)*($J3548=$AE$55:$AE$109),0),3)))</f>
        <v>0</v>
      </c>
      <c r="P3548" s="115" t="b">
        <f t="array" ref="P3548">IF(N3548="negativo",INDEX($AD$3:$AG$51,MATCH(1,($B3548=$AD$3:$AD$51)*($J3548=$AE$3:$AE$51),0),4),IF(N3548="positivo",INDEX($AD$55:$AG$109,MATCH(1,($B3548=$AD$55:$AD$109)*($J3548=$AE$55:$AE$109),0),4)))</f>
        <v>0</v>
      </c>
      <c r="Q3548" s="115" t="str">
        <f>VLOOKUP(M3548,Modelo!$A$2:$C$7,2,0)</f>
        <v>Gestión de Recursos Naturales y Circularidad</v>
      </c>
      <c r="R3548" s="118">
        <f t="array" ref="R3548">INDEX(Modelo!$F$1:$H$37,MATCH(1,(DataBase!Q3548=Modelo!$G$1:$G$37)*(DataBase!B3548=Modelo!$F$1:$F$37),0),3)</f>
        <v>5.8823529411764705E-2</v>
      </c>
      <c r="S3548" s="115">
        <f t="shared" si="112"/>
        <v>0</v>
      </c>
      <c r="T3548" s="115">
        <f t="shared" si="113"/>
        <v>0</v>
      </c>
    </row>
    <row r="3549" spans="1:20" x14ac:dyDescent="0.3">
      <c r="A3549" s="115" t="s">
        <v>423</v>
      </c>
      <c r="B3549" s="115" t="s">
        <v>407</v>
      </c>
      <c r="C3549" s="115" t="s">
        <v>103</v>
      </c>
      <c r="D3549" s="115" t="s">
        <v>86</v>
      </c>
      <c r="E3549" s="115" t="s">
        <v>87</v>
      </c>
      <c r="F3549" s="115" t="s">
        <v>87</v>
      </c>
      <c r="G3549" s="115">
        <v>1985</v>
      </c>
      <c r="H3549" s="115" t="s">
        <v>422</v>
      </c>
      <c r="I3549" s="115">
        <v>4.2502446559999996</v>
      </c>
      <c r="J3549" s="115" t="s">
        <v>37</v>
      </c>
      <c r="K3549" s="115">
        <f>INDEX(DatosProcesados!$A$1:$BF$101,MATCH(DataBase!A3549,DatosProcesados!$A$1:$A$101,0),MATCH(DataBase!J3549,DatosProcesados!$A$1:$BF$1,0))</f>
        <v>1</v>
      </c>
      <c r="L3549" s="115" t="str">
        <f>INDEX(Modelo!$A$9:$D$89,MATCH(DataBase!$J3549,Modelo!$A$9:$A$89,0),MATCH(DataBase!L$1,Modelo!$A$9:$D$9,0))</f>
        <v>Impacto ambiental</v>
      </c>
      <c r="M3549" s="115" t="str">
        <f>INDEX(Modelo!$A$9:$D$89,MATCH(DataBase!$J3549,Modelo!$A$9:$A$89,0),MATCH(DataBase!M$1,Modelo!$A$9:$D$9,0))</f>
        <v>Pilar 3</v>
      </c>
      <c r="N3549" s="115" t="str">
        <f>INDEX(Modelo!$A$9:$D$89,MATCH(DataBase!$J3549,Modelo!$A$9:$A$89,0),MATCH(DataBase!N$1,Modelo!$A$9:$D$9,0))</f>
        <v>scale</v>
      </c>
      <c r="O3549" s="115" t="b">
        <f t="array" ref="O3549">IF(N3549="negativo",INDEX($AD$3:$AG$51,MATCH(1,($B3549=$AD$3:$AD$51)*($J3549=$AE$3:$AE$51),0),3),IF(N3549="positivo",INDEX($AD$55:$AG$109,MATCH(1,($B3549=$AD$55:$AD$109)*($J3549=$AE$55:$AE$109),0),3)))</f>
        <v>0</v>
      </c>
      <c r="P3549" s="115" t="b">
        <f t="array" ref="P3549">IF(N3549="negativo",INDEX($AD$3:$AG$51,MATCH(1,($B3549=$AD$3:$AD$51)*($J3549=$AE$3:$AE$51),0),4),IF(N3549="positivo",INDEX($AD$55:$AG$109,MATCH(1,($B3549=$AD$55:$AD$109)*($J3549=$AE$55:$AE$109),0),4)))</f>
        <v>0</v>
      </c>
      <c r="Q3549" s="115" t="str">
        <f>VLOOKUP(M3549,Modelo!$A$2:$C$7,2,0)</f>
        <v>Gestión de Recursos Naturales y Circularidad</v>
      </c>
      <c r="R3549" s="118">
        <f t="array" ref="R3549">INDEX(Modelo!$F$1:$H$37,MATCH(1,(DataBase!Q3549=Modelo!$G$1:$G$37)*(DataBase!B3549=Modelo!$F$1:$F$37),0),3)</f>
        <v>0.19230769230769232</v>
      </c>
      <c r="S3549" s="115">
        <f t="shared" si="112"/>
        <v>50</v>
      </c>
      <c r="T3549" s="115">
        <f t="shared" si="113"/>
        <v>9.6153846153846168</v>
      </c>
    </row>
    <row r="3550" spans="1:20" x14ac:dyDescent="0.3">
      <c r="A3550" s="115" t="s">
        <v>172</v>
      </c>
      <c r="B3550" s="115" t="s">
        <v>84</v>
      </c>
      <c r="C3550" s="115" t="s">
        <v>103</v>
      </c>
      <c r="D3550" s="115" t="s">
        <v>86</v>
      </c>
      <c r="E3550" s="115" t="s">
        <v>87</v>
      </c>
      <c r="F3550" s="115" t="s">
        <v>86</v>
      </c>
      <c r="G3550" s="115">
        <v>1966</v>
      </c>
      <c r="H3550" s="115" t="s">
        <v>125</v>
      </c>
      <c r="I3550" s="115">
        <v>2.6355685659999999</v>
      </c>
      <c r="J3550" s="115" t="s">
        <v>37</v>
      </c>
      <c r="K3550" s="115">
        <f>INDEX(DatosProcesados!$A$1:$BF$101,MATCH(DataBase!A3550,DatosProcesados!$A$1:$A$101,0),MATCH(DataBase!J3550,DatosProcesados!$A$1:$BF$1,0))</f>
        <v>0</v>
      </c>
      <c r="L3550" s="115" t="str">
        <f>INDEX(Modelo!$A$9:$D$89,MATCH(DataBase!$J3550,Modelo!$A$9:$A$89,0),MATCH(DataBase!L$1,Modelo!$A$9:$D$9,0))</f>
        <v>Impacto ambiental</v>
      </c>
      <c r="M3550" s="115" t="str">
        <f>INDEX(Modelo!$A$9:$D$89,MATCH(DataBase!$J3550,Modelo!$A$9:$A$89,0),MATCH(DataBase!M$1,Modelo!$A$9:$D$9,0))</f>
        <v>Pilar 3</v>
      </c>
      <c r="N3550" s="115" t="str">
        <f>INDEX(Modelo!$A$9:$D$89,MATCH(DataBase!$J3550,Modelo!$A$9:$A$89,0),MATCH(DataBase!N$1,Modelo!$A$9:$D$9,0))</f>
        <v>scale</v>
      </c>
      <c r="O3550" s="115" t="b">
        <f t="array" ref="O3550">IF(N3550="negativo",INDEX($AD$3:$AG$51,MATCH(1,($B3550=$AD$3:$AD$51)*($J3550=$AE$3:$AE$51),0),3),IF(N3550="positivo",INDEX($AD$55:$AG$109,MATCH(1,($B3550=$AD$55:$AD$109)*($J3550=$AE$55:$AE$109),0),3)))</f>
        <v>0</v>
      </c>
      <c r="P3550" s="115" t="b">
        <f t="array" ref="P3550">IF(N3550="negativo",INDEX($AD$3:$AG$51,MATCH(1,($B3550=$AD$3:$AD$51)*($J3550=$AE$3:$AE$51),0),4),IF(N3550="positivo",INDEX($AD$55:$AG$109,MATCH(1,($B3550=$AD$55:$AD$109)*($J3550=$AE$55:$AE$109),0),4)))</f>
        <v>0</v>
      </c>
      <c r="Q3550" s="115" t="str">
        <f>VLOOKUP(M3550,Modelo!$A$2:$C$7,2,0)</f>
        <v>Gestión de Recursos Naturales y Circularidad</v>
      </c>
      <c r="R3550" s="118">
        <f t="array" ref="R3550">INDEX(Modelo!$F$1:$H$37,MATCH(1,(DataBase!Q3550=Modelo!$G$1:$G$37)*(DataBase!B3550=Modelo!$F$1:$F$37),0),3)</f>
        <v>5.8823529411764705E-2</v>
      </c>
      <c r="S3550" s="115">
        <f t="shared" si="112"/>
        <v>0</v>
      </c>
      <c r="T3550" s="115">
        <f t="shared" si="113"/>
        <v>0</v>
      </c>
    </row>
    <row r="3551" spans="1:20" x14ac:dyDescent="0.3">
      <c r="A3551" s="115" t="s">
        <v>158</v>
      </c>
      <c r="B3551" s="115" t="s">
        <v>84</v>
      </c>
      <c r="C3551" s="115" t="s">
        <v>97</v>
      </c>
      <c r="D3551" s="115" t="s">
        <v>86</v>
      </c>
      <c r="E3551" s="115" t="s">
        <v>87</v>
      </c>
      <c r="F3551" s="115" t="s">
        <v>87</v>
      </c>
      <c r="G3551" s="115">
        <v>1896</v>
      </c>
      <c r="H3551" s="115" t="s">
        <v>125</v>
      </c>
      <c r="I3551" s="115">
        <v>3.7166394839999999</v>
      </c>
      <c r="J3551" s="115" t="s">
        <v>37</v>
      </c>
      <c r="K3551" s="115">
        <f>INDEX(DatosProcesados!$A$1:$BF$101,MATCH(DataBase!A3551,DatosProcesados!$A$1:$A$101,0),MATCH(DataBase!J3551,DatosProcesados!$A$1:$BF$1,0))</f>
        <v>2</v>
      </c>
      <c r="L3551" s="115" t="str">
        <f>INDEX(Modelo!$A$9:$D$89,MATCH(DataBase!$J3551,Modelo!$A$9:$A$89,0),MATCH(DataBase!L$1,Modelo!$A$9:$D$9,0))</f>
        <v>Impacto ambiental</v>
      </c>
      <c r="M3551" s="115" t="str">
        <f>INDEX(Modelo!$A$9:$D$89,MATCH(DataBase!$J3551,Modelo!$A$9:$A$89,0),MATCH(DataBase!M$1,Modelo!$A$9:$D$9,0))</f>
        <v>Pilar 3</v>
      </c>
      <c r="N3551" s="115" t="str">
        <f>INDEX(Modelo!$A$9:$D$89,MATCH(DataBase!$J3551,Modelo!$A$9:$A$89,0),MATCH(DataBase!N$1,Modelo!$A$9:$D$9,0))</f>
        <v>scale</v>
      </c>
      <c r="O3551" s="115" t="b">
        <f t="array" ref="O3551">IF(N3551="negativo",INDEX($AD$3:$AG$51,MATCH(1,($B3551=$AD$3:$AD$51)*($J3551=$AE$3:$AE$51),0),3),IF(N3551="positivo",INDEX($AD$55:$AG$109,MATCH(1,($B3551=$AD$55:$AD$109)*($J3551=$AE$55:$AE$109),0),3)))</f>
        <v>0</v>
      </c>
      <c r="P3551" s="115" t="b">
        <f t="array" ref="P3551">IF(N3551="negativo",INDEX($AD$3:$AG$51,MATCH(1,($B3551=$AD$3:$AD$51)*($J3551=$AE$3:$AE$51),0),4),IF(N3551="positivo",INDEX($AD$55:$AG$109,MATCH(1,($B3551=$AD$55:$AD$109)*($J3551=$AE$55:$AE$109),0),4)))</f>
        <v>0</v>
      </c>
      <c r="Q3551" s="115" t="str">
        <f>VLOOKUP(M3551,Modelo!$A$2:$C$7,2,0)</f>
        <v>Gestión de Recursos Naturales y Circularidad</v>
      </c>
      <c r="R3551" s="118">
        <f t="array" ref="R3551">INDEX(Modelo!$F$1:$H$37,MATCH(1,(DataBase!Q3551=Modelo!$G$1:$G$37)*(DataBase!B3551=Modelo!$F$1:$F$37),0),3)</f>
        <v>5.8823529411764705E-2</v>
      </c>
      <c r="S3551" s="115">
        <f t="shared" si="112"/>
        <v>100</v>
      </c>
      <c r="T3551" s="115">
        <f t="shared" si="113"/>
        <v>5.8823529411764701</v>
      </c>
    </row>
    <row r="3552" spans="1:20" x14ac:dyDescent="0.3">
      <c r="A3552" s="115" t="s">
        <v>310</v>
      </c>
      <c r="B3552" s="115" t="s">
        <v>216</v>
      </c>
      <c r="C3552" s="115" t="s">
        <v>85</v>
      </c>
      <c r="D3552" s="115" t="s">
        <v>86</v>
      </c>
      <c r="E3552" s="115" t="s">
        <v>87</v>
      </c>
      <c r="F3552" s="115" t="s">
        <v>87</v>
      </c>
      <c r="G3552" s="115">
        <v>1908</v>
      </c>
      <c r="H3552" s="115" t="s">
        <v>244</v>
      </c>
      <c r="I3552" s="115">
        <v>1.2123628230000001</v>
      </c>
      <c r="J3552" s="115" t="s">
        <v>37</v>
      </c>
      <c r="K3552" s="115">
        <f>INDEX(DatosProcesados!$A$1:$BF$101,MATCH(DataBase!A3552,DatosProcesados!$A$1:$A$101,0),MATCH(DataBase!J3552,DatosProcesados!$A$1:$BF$1,0))</f>
        <v>1</v>
      </c>
      <c r="L3552" s="115" t="str">
        <f>INDEX(Modelo!$A$9:$D$89,MATCH(DataBase!$J3552,Modelo!$A$9:$A$89,0),MATCH(DataBase!L$1,Modelo!$A$9:$D$9,0))</f>
        <v>Impacto ambiental</v>
      </c>
      <c r="M3552" s="115" t="str">
        <f>INDEX(Modelo!$A$9:$D$89,MATCH(DataBase!$J3552,Modelo!$A$9:$A$89,0),MATCH(DataBase!M$1,Modelo!$A$9:$D$9,0))</f>
        <v>Pilar 3</v>
      </c>
      <c r="N3552" s="115" t="str">
        <f>INDEX(Modelo!$A$9:$D$89,MATCH(DataBase!$J3552,Modelo!$A$9:$A$89,0),MATCH(DataBase!N$1,Modelo!$A$9:$D$9,0))</f>
        <v>scale</v>
      </c>
      <c r="O3552" s="115" t="b">
        <f t="array" ref="O3552">IF(N3552="negativo",INDEX($AD$3:$AG$51,MATCH(1,($B3552=$AD$3:$AD$51)*($J3552=$AE$3:$AE$51),0),3),IF(N3552="positivo",INDEX($AD$55:$AG$109,MATCH(1,($B3552=$AD$55:$AD$109)*($J3552=$AE$55:$AE$109),0),3)))</f>
        <v>0</v>
      </c>
      <c r="P3552" s="115" t="b">
        <f t="array" ref="P3552">IF(N3552="negativo",INDEX($AD$3:$AG$51,MATCH(1,($B3552=$AD$3:$AD$51)*($J3552=$AE$3:$AE$51),0),4),IF(N3552="positivo",INDEX($AD$55:$AG$109,MATCH(1,($B3552=$AD$55:$AD$109)*($J3552=$AE$55:$AE$109),0),4)))</f>
        <v>0</v>
      </c>
      <c r="Q3552" s="115" t="str">
        <f>VLOOKUP(M3552,Modelo!$A$2:$C$7,2,0)</f>
        <v>Gestión de Recursos Naturales y Circularidad</v>
      </c>
      <c r="R3552" s="118">
        <f t="array" ref="R3552">INDEX(Modelo!$F$1:$H$37,MATCH(1,(DataBase!Q3552=Modelo!$G$1:$G$37)*(DataBase!B3552=Modelo!$F$1:$F$37),0),3)</f>
        <v>0.15789473684210525</v>
      </c>
      <c r="S3552" s="115">
        <f t="shared" si="112"/>
        <v>50</v>
      </c>
      <c r="T3552" s="115">
        <f t="shared" si="113"/>
        <v>7.8947368421052628</v>
      </c>
    </row>
    <row r="3553" spans="1:20" x14ac:dyDescent="0.3">
      <c r="A3553" s="115" t="s">
        <v>441</v>
      </c>
      <c r="B3553" s="115" t="s">
        <v>407</v>
      </c>
      <c r="C3553" s="115" t="s">
        <v>103</v>
      </c>
      <c r="D3553" s="115" t="s">
        <v>86</v>
      </c>
      <c r="E3553" s="115" t="s">
        <v>87</v>
      </c>
      <c r="F3553" s="115" t="s">
        <v>87</v>
      </c>
      <c r="G3553" s="115">
        <v>2002</v>
      </c>
      <c r="H3553" s="115" t="s">
        <v>177</v>
      </c>
      <c r="I3553" s="115">
        <v>2.4203671080000002</v>
      </c>
      <c r="J3553" s="115" t="s">
        <v>37</v>
      </c>
      <c r="K3553" s="115">
        <f>INDEX(DatosProcesados!$A$1:$BF$101,MATCH(DataBase!A3553,DatosProcesados!$A$1:$A$101,0),MATCH(DataBase!J3553,DatosProcesados!$A$1:$BF$1,0))</f>
        <v>2</v>
      </c>
      <c r="L3553" s="115" t="str">
        <f>INDEX(Modelo!$A$9:$D$89,MATCH(DataBase!$J3553,Modelo!$A$9:$A$89,0),MATCH(DataBase!L$1,Modelo!$A$9:$D$9,0))</f>
        <v>Impacto ambiental</v>
      </c>
      <c r="M3553" s="115" t="str">
        <f>INDEX(Modelo!$A$9:$D$89,MATCH(DataBase!$J3553,Modelo!$A$9:$A$89,0),MATCH(DataBase!M$1,Modelo!$A$9:$D$9,0))</f>
        <v>Pilar 3</v>
      </c>
      <c r="N3553" s="115" t="str">
        <f>INDEX(Modelo!$A$9:$D$89,MATCH(DataBase!$J3553,Modelo!$A$9:$A$89,0),MATCH(DataBase!N$1,Modelo!$A$9:$D$9,0))</f>
        <v>scale</v>
      </c>
      <c r="O3553" s="115" t="b">
        <f t="array" ref="O3553">IF(N3553="negativo",INDEX($AD$3:$AG$51,MATCH(1,($B3553=$AD$3:$AD$51)*($J3553=$AE$3:$AE$51),0),3),IF(N3553="positivo",INDEX($AD$55:$AG$109,MATCH(1,($B3553=$AD$55:$AD$109)*($J3553=$AE$55:$AE$109),0),3)))</f>
        <v>0</v>
      </c>
      <c r="P3553" s="115" t="b">
        <f t="array" ref="P3553">IF(N3553="negativo",INDEX($AD$3:$AG$51,MATCH(1,($B3553=$AD$3:$AD$51)*($J3553=$AE$3:$AE$51),0),4),IF(N3553="positivo",INDEX($AD$55:$AG$109,MATCH(1,($B3553=$AD$55:$AD$109)*($J3553=$AE$55:$AE$109),0),4)))</f>
        <v>0</v>
      </c>
      <c r="Q3553" s="115" t="str">
        <f>VLOOKUP(M3553,Modelo!$A$2:$C$7,2,0)</f>
        <v>Gestión de Recursos Naturales y Circularidad</v>
      </c>
      <c r="R3553" s="118">
        <f t="array" ref="R3553">INDEX(Modelo!$F$1:$H$37,MATCH(1,(DataBase!Q3553=Modelo!$G$1:$G$37)*(DataBase!B3553=Modelo!$F$1:$F$37),0),3)</f>
        <v>0.19230769230769232</v>
      </c>
      <c r="S3553" s="115">
        <f t="shared" si="112"/>
        <v>100</v>
      </c>
      <c r="T3553" s="115">
        <f t="shared" si="113"/>
        <v>19.230769230769234</v>
      </c>
    </row>
    <row r="3554" spans="1:20" x14ac:dyDescent="0.3">
      <c r="A3554" s="115" t="s">
        <v>454</v>
      </c>
      <c r="B3554" s="115" t="s">
        <v>407</v>
      </c>
      <c r="C3554" s="115" t="s">
        <v>103</v>
      </c>
      <c r="D3554" s="115" t="s">
        <v>86</v>
      </c>
      <c r="E3554" s="115" t="s">
        <v>87</v>
      </c>
      <c r="F3554" s="115" t="s">
        <v>87</v>
      </c>
      <c r="G3554" s="115">
        <v>2003</v>
      </c>
      <c r="H3554" s="115" t="s">
        <v>422</v>
      </c>
      <c r="I3554" s="115">
        <v>1.3219259999999999</v>
      </c>
      <c r="J3554" s="115" t="s">
        <v>37</v>
      </c>
      <c r="K3554" s="115">
        <f>INDEX(DatosProcesados!$A$1:$BF$101,MATCH(DataBase!A3554,DatosProcesados!$A$1:$A$101,0),MATCH(DataBase!J3554,DatosProcesados!$A$1:$BF$1,0))</f>
        <v>1</v>
      </c>
      <c r="L3554" s="115" t="str">
        <f>INDEX(Modelo!$A$9:$D$89,MATCH(DataBase!$J3554,Modelo!$A$9:$A$89,0),MATCH(DataBase!L$1,Modelo!$A$9:$D$9,0))</f>
        <v>Impacto ambiental</v>
      </c>
      <c r="M3554" s="115" t="str">
        <f>INDEX(Modelo!$A$9:$D$89,MATCH(DataBase!$J3554,Modelo!$A$9:$A$89,0),MATCH(DataBase!M$1,Modelo!$A$9:$D$9,0))</f>
        <v>Pilar 3</v>
      </c>
      <c r="N3554" s="115" t="str">
        <f>INDEX(Modelo!$A$9:$D$89,MATCH(DataBase!$J3554,Modelo!$A$9:$A$89,0),MATCH(DataBase!N$1,Modelo!$A$9:$D$9,0))</f>
        <v>scale</v>
      </c>
      <c r="O3554" s="115" t="b">
        <f t="array" ref="O3554">IF(N3554="negativo",INDEX($AD$3:$AG$51,MATCH(1,($B3554=$AD$3:$AD$51)*($J3554=$AE$3:$AE$51),0),3),IF(N3554="positivo",INDEX($AD$55:$AG$109,MATCH(1,($B3554=$AD$55:$AD$109)*($J3554=$AE$55:$AE$109),0),3)))</f>
        <v>0</v>
      </c>
      <c r="P3554" s="115" t="b">
        <f t="array" ref="P3554">IF(N3554="negativo",INDEX($AD$3:$AG$51,MATCH(1,($B3554=$AD$3:$AD$51)*($J3554=$AE$3:$AE$51),0),4),IF(N3554="positivo",INDEX($AD$55:$AG$109,MATCH(1,($B3554=$AD$55:$AD$109)*($J3554=$AE$55:$AE$109),0),4)))</f>
        <v>0</v>
      </c>
      <c r="Q3554" s="115" t="str">
        <f>VLOOKUP(M3554,Modelo!$A$2:$C$7,2,0)</f>
        <v>Gestión de Recursos Naturales y Circularidad</v>
      </c>
      <c r="R3554" s="118">
        <f t="array" ref="R3554">INDEX(Modelo!$F$1:$H$37,MATCH(1,(DataBase!Q3554=Modelo!$G$1:$G$37)*(DataBase!B3554=Modelo!$F$1:$F$37),0),3)</f>
        <v>0.19230769230769232</v>
      </c>
      <c r="S3554" s="115">
        <f t="shared" si="112"/>
        <v>50</v>
      </c>
      <c r="T3554" s="115">
        <f t="shared" si="113"/>
        <v>9.6153846153846168</v>
      </c>
    </row>
    <row r="3555" spans="1:20" x14ac:dyDescent="0.3">
      <c r="A3555" s="115" t="s">
        <v>477</v>
      </c>
      <c r="B3555" s="115" t="s">
        <v>467</v>
      </c>
      <c r="C3555" s="115" t="s">
        <v>103</v>
      </c>
      <c r="D3555" s="115" t="s">
        <v>86</v>
      </c>
      <c r="E3555" s="115" t="s">
        <v>86</v>
      </c>
      <c r="F3555" s="115" t="s">
        <v>86</v>
      </c>
      <c r="G3555" s="115">
        <v>1985</v>
      </c>
      <c r="H3555" s="115" t="s">
        <v>125</v>
      </c>
      <c r="I3555" s="115">
        <v>0.441609957</v>
      </c>
      <c r="J3555" s="115" t="s">
        <v>37</v>
      </c>
      <c r="K3555" s="115">
        <f>INDEX(DatosProcesados!$A$1:$BF$101,MATCH(DataBase!A3555,DatosProcesados!$A$1:$A$101,0),MATCH(DataBase!J3555,DatosProcesados!$A$1:$BF$1,0))</f>
        <v>0</v>
      </c>
      <c r="L3555" s="115" t="str">
        <f>INDEX(Modelo!$A$9:$D$89,MATCH(DataBase!$J3555,Modelo!$A$9:$A$89,0),MATCH(DataBase!L$1,Modelo!$A$9:$D$9,0))</f>
        <v>Impacto ambiental</v>
      </c>
      <c r="M3555" s="115" t="str">
        <f>INDEX(Modelo!$A$9:$D$89,MATCH(DataBase!$J3555,Modelo!$A$9:$A$89,0),MATCH(DataBase!M$1,Modelo!$A$9:$D$9,0))</f>
        <v>Pilar 3</v>
      </c>
      <c r="N3555" s="115" t="str">
        <f>INDEX(Modelo!$A$9:$D$89,MATCH(DataBase!$J3555,Modelo!$A$9:$A$89,0),MATCH(DataBase!N$1,Modelo!$A$9:$D$9,0))</f>
        <v>scale</v>
      </c>
      <c r="O3555" s="115" t="b">
        <f t="array" ref="O3555">IF(N3555="negativo",INDEX($AD$3:$AG$51,MATCH(1,($B3555=$AD$3:$AD$51)*($J3555=$AE$3:$AE$51),0),3),IF(N3555="positivo",INDEX($AD$55:$AG$109,MATCH(1,($B3555=$AD$55:$AD$109)*($J3555=$AE$55:$AE$109),0),3)))</f>
        <v>0</v>
      </c>
      <c r="P3555" s="115" t="b">
        <f t="array" ref="P3555">IF(N3555="negativo",INDEX($AD$3:$AG$51,MATCH(1,($B3555=$AD$3:$AD$51)*($J3555=$AE$3:$AE$51),0),4),IF(N3555="positivo",INDEX($AD$55:$AG$109,MATCH(1,($B3555=$AD$55:$AD$109)*($J3555=$AE$55:$AE$109),0),4)))</f>
        <v>0</v>
      </c>
      <c r="Q3555" s="115" t="str">
        <f>VLOOKUP(M3555,Modelo!$A$2:$C$7,2,0)</f>
        <v>Gestión de Recursos Naturales y Circularidad</v>
      </c>
      <c r="R3555" s="118">
        <f t="array" ref="R3555">INDEX(Modelo!$F$1:$H$37,MATCH(1,(DataBase!Q3555=Modelo!$G$1:$G$37)*(DataBase!B3555=Modelo!$F$1:$F$37),0),3)</f>
        <v>0.23809523809523808</v>
      </c>
      <c r="S3555" s="115">
        <f t="shared" si="112"/>
        <v>0</v>
      </c>
      <c r="T3555" s="115">
        <f t="shared" si="113"/>
        <v>0</v>
      </c>
    </row>
    <row r="3556" spans="1:20" x14ac:dyDescent="0.3">
      <c r="A3556" s="115" t="s">
        <v>256</v>
      </c>
      <c r="B3556" s="115" t="s">
        <v>216</v>
      </c>
      <c r="C3556" s="115" t="s">
        <v>103</v>
      </c>
      <c r="D3556" s="115" t="s">
        <v>87</v>
      </c>
      <c r="E3556" s="115" t="s">
        <v>86</v>
      </c>
      <c r="F3556" s="115" t="s">
        <v>86</v>
      </c>
      <c r="G3556" s="115">
        <v>1964</v>
      </c>
      <c r="H3556" s="115" t="s">
        <v>125</v>
      </c>
      <c r="I3556" s="115">
        <v>2.4859553989999998</v>
      </c>
      <c r="J3556" s="115" t="s">
        <v>37</v>
      </c>
      <c r="K3556" s="115">
        <f>INDEX(DatosProcesados!$A$1:$BF$101,MATCH(DataBase!A3556,DatosProcesados!$A$1:$A$101,0),MATCH(DataBase!J3556,DatosProcesados!$A$1:$BF$1,0))</f>
        <v>0</v>
      </c>
      <c r="L3556" s="115" t="str">
        <f>INDEX(Modelo!$A$9:$D$89,MATCH(DataBase!$J3556,Modelo!$A$9:$A$89,0),MATCH(DataBase!L$1,Modelo!$A$9:$D$9,0))</f>
        <v>Impacto ambiental</v>
      </c>
      <c r="M3556" s="115" t="str">
        <f>INDEX(Modelo!$A$9:$D$89,MATCH(DataBase!$J3556,Modelo!$A$9:$A$89,0),MATCH(DataBase!M$1,Modelo!$A$9:$D$9,0))</f>
        <v>Pilar 3</v>
      </c>
      <c r="N3556" s="115" t="str">
        <f>INDEX(Modelo!$A$9:$D$89,MATCH(DataBase!$J3556,Modelo!$A$9:$A$89,0),MATCH(DataBase!N$1,Modelo!$A$9:$D$9,0))</f>
        <v>scale</v>
      </c>
      <c r="O3556" s="115" t="b">
        <f t="array" ref="O3556">IF(N3556="negativo",INDEX($AD$3:$AG$51,MATCH(1,($B3556=$AD$3:$AD$51)*($J3556=$AE$3:$AE$51),0),3),IF(N3556="positivo",INDEX($AD$55:$AG$109,MATCH(1,($B3556=$AD$55:$AD$109)*($J3556=$AE$55:$AE$109),0),3)))</f>
        <v>0</v>
      </c>
      <c r="P3556" s="115" t="b">
        <f t="array" ref="P3556">IF(N3556="negativo",INDEX($AD$3:$AG$51,MATCH(1,($B3556=$AD$3:$AD$51)*($J3556=$AE$3:$AE$51),0),4),IF(N3556="positivo",INDEX($AD$55:$AG$109,MATCH(1,($B3556=$AD$55:$AD$109)*($J3556=$AE$55:$AE$109),0),4)))</f>
        <v>0</v>
      </c>
      <c r="Q3556" s="115" t="str">
        <f>VLOOKUP(M3556,Modelo!$A$2:$C$7,2,0)</f>
        <v>Gestión de Recursos Naturales y Circularidad</v>
      </c>
      <c r="R3556" s="118">
        <f t="array" ref="R3556">INDEX(Modelo!$F$1:$H$37,MATCH(1,(DataBase!Q3556=Modelo!$G$1:$G$37)*(DataBase!B3556=Modelo!$F$1:$F$37),0),3)</f>
        <v>0.15789473684210525</v>
      </c>
      <c r="S3556" s="115">
        <f t="shared" si="112"/>
        <v>0</v>
      </c>
      <c r="T3556" s="115">
        <f t="shared" si="113"/>
        <v>0</v>
      </c>
    </row>
    <row r="3557" spans="1:20" x14ac:dyDescent="0.3">
      <c r="A3557" s="115" t="s">
        <v>305</v>
      </c>
      <c r="B3557" s="115" t="s">
        <v>216</v>
      </c>
      <c r="C3557" s="115" t="s">
        <v>103</v>
      </c>
      <c r="D3557" s="115" t="s">
        <v>87</v>
      </c>
      <c r="E3557" s="115" t="s">
        <v>86</v>
      </c>
      <c r="F3557" s="115" t="s">
        <v>86</v>
      </c>
      <c r="G3557" s="115">
        <v>1940</v>
      </c>
      <c r="H3557" s="115" t="s">
        <v>125</v>
      </c>
      <c r="I3557" s="115">
        <v>1.340540112</v>
      </c>
      <c r="J3557" s="115" t="s">
        <v>37</v>
      </c>
      <c r="K3557" s="115">
        <f>INDEX(DatosProcesados!$A$1:$BF$101,MATCH(DataBase!A3557,DatosProcesados!$A$1:$A$101,0),MATCH(DataBase!J3557,DatosProcesados!$A$1:$BF$1,0))</f>
        <v>1</v>
      </c>
      <c r="L3557" s="115" t="str">
        <f>INDEX(Modelo!$A$9:$D$89,MATCH(DataBase!$J3557,Modelo!$A$9:$A$89,0),MATCH(DataBase!L$1,Modelo!$A$9:$D$9,0))</f>
        <v>Impacto ambiental</v>
      </c>
      <c r="M3557" s="115" t="str">
        <f>INDEX(Modelo!$A$9:$D$89,MATCH(DataBase!$J3557,Modelo!$A$9:$A$89,0),MATCH(DataBase!M$1,Modelo!$A$9:$D$9,0))</f>
        <v>Pilar 3</v>
      </c>
      <c r="N3557" s="115" t="str">
        <f>INDEX(Modelo!$A$9:$D$89,MATCH(DataBase!$J3557,Modelo!$A$9:$A$89,0),MATCH(DataBase!N$1,Modelo!$A$9:$D$9,0))</f>
        <v>scale</v>
      </c>
      <c r="O3557" s="115" t="b">
        <f t="array" ref="O3557">IF(N3557="negativo",INDEX($AD$3:$AG$51,MATCH(1,($B3557=$AD$3:$AD$51)*($J3557=$AE$3:$AE$51),0),3),IF(N3557="positivo",INDEX($AD$55:$AG$109,MATCH(1,($B3557=$AD$55:$AD$109)*($J3557=$AE$55:$AE$109),0),3)))</f>
        <v>0</v>
      </c>
      <c r="P3557" s="115" t="b">
        <f t="array" ref="P3557">IF(N3557="negativo",INDEX($AD$3:$AG$51,MATCH(1,($B3557=$AD$3:$AD$51)*($J3557=$AE$3:$AE$51),0),4),IF(N3557="positivo",INDEX($AD$55:$AG$109,MATCH(1,($B3557=$AD$55:$AD$109)*($J3557=$AE$55:$AE$109),0),4)))</f>
        <v>0</v>
      </c>
      <c r="Q3557" s="115" t="str">
        <f>VLOOKUP(M3557,Modelo!$A$2:$C$7,2,0)</f>
        <v>Gestión de Recursos Naturales y Circularidad</v>
      </c>
      <c r="R3557" s="118">
        <f t="array" ref="R3557">INDEX(Modelo!$F$1:$H$37,MATCH(1,(DataBase!Q3557=Modelo!$G$1:$G$37)*(DataBase!B3557=Modelo!$F$1:$F$37),0),3)</f>
        <v>0.15789473684210525</v>
      </c>
      <c r="S3557" s="115">
        <f t="shared" si="112"/>
        <v>50</v>
      </c>
      <c r="T3557" s="115">
        <f t="shared" si="113"/>
        <v>7.8947368421052628</v>
      </c>
    </row>
    <row r="3558" spans="1:20" x14ac:dyDescent="0.3">
      <c r="A3558" s="115" t="s">
        <v>432</v>
      </c>
      <c r="B3558" s="115" t="s">
        <v>407</v>
      </c>
      <c r="C3558" s="115" t="s">
        <v>103</v>
      </c>
      <c r="D3558" s="115" t="s">
        <v>86</v>
      </c>
      <c r="E3558" s="115" t="s">
        <v>86</v>
      </c>
      <c r="F3558" s="115" t="s">
        <v>86</v>
      </c>
      <c r="G3558" s="115">
        <v>1956</v>
      </c>
      <c r="H3558" s="115" t="s">
        <v>125</v>
      </c>
      <c r="I3558" s="115">
        <v>2.660692144</v>
      </c>
      <c r="J3558" s="115" t="s">
        <v>37</v>
      </c>
      <c r="K3558" s="115">
        <f>INDEX(DatosProcesados!$A$1:$BF$101,MATCH(DataBase!A3558,DatosProcesados!$A$1:$A$101,0),MATCH(DataBase!J3558,DatosProcesados!$A$1:$BF$1,0))</f>
        <v>2</v>
      </c>
      <c r="L3558" s="115" t="str">
        <f>INDEX(Modelo!$A$9:$D$89,MATCH(DataBase!$J3558,Modelo!$A$9:$A$89,0),MATCH(DataBase!L$1,Modelo!$A$9:$D$9,0))</f>
        <v>Impacto ambiental</v>
      </c>
      <c r="M3558" s="115" t="str">
        <f>INDEX(Modelo!$A$9:$D$89,MATCH(DataBase!$J3558,Modelo!$A$9:$A$89,0),MATCH(DataBase!M$1,Modelo!$A$9:$D$9,0))</f>
        <v>Pilar 3</v>
      </c>
      <c r="N3558" s="115" t="str">
        <f>INDEX(Modelo!$A$9:$D$89,MATCH(DataBase!$J3558,Modelo!$A$9:$A$89,0),MATCH(DataBase!N$1,Modelo!$A$9:$D$9,0))</f>
        <v>scale</v>
      </c>
      <c r="O3558" s="115" t="b">
        <f t="array" ref="O3558">IF(N3558="negativo",INDEX($AD$3:$AG$51,MATCH(1,($B3558=$AD$3:$AD$51)*($J3558=$AE$3:$AE$51),0),3),IF(N3558="positivo",INDEX($AD$55:$AG$109,MATCH(1,($B3558=$AD$55:$AD$109)*($J3558=$AE$55:$AE$109),0),3)))</f>
        <v>0</v>
      </c>
      <c r="P3558" s="115" t="b">
        <f t="array" ref="P3558">IF(N3558="negativo",INDEX($AD$3:$AG$51,MATCH(1,($B3558=$AD$3:$AD$51)*($J3558=$AE$3:$AE$51),0),4),IF(N3558="positivo",INDEX($AD$55:$AG$109,MATCH(1,($B3558=$AD$55:$AD$109)*($J3558=$AE$55:$AE$109),0),4)))</f>
        <v>0</v>
      </c>
      <c r="Q3558" s="115" t="str">
        <f>VLOOKUP(M3558,Modelo!$A$2:$C$7,2,0)</f>
        <v>Gestión de Recursos Naturales y Circularidad</v>
      </c>
      <c r="R3558" s="118">
        <f t="array" ref="R3558">INDEX(Modelo!$F$1:$H$37,MATCH(1,(DataBase!Q3558=Modelo!$G$1:$G$37)*(DataBase!B3558=Modelo!$F$1:$F$37),0),3)</f>
        <v>0.19230769230769232</v>
      </c>
      <c r="S3558" s="115">
        <f t="shared" si="112"/>
        <v>100</v>
      </c>
      <c r="T3558" s="115">
        <f t="shared" si="113"/>
        <v>19.230769230769234</v>
      </c>
    </row>
    <row r="3559" spans="1:20" x14ac:dyDescent="0.3">
      <c r="A3559" s="115" t="s">
        <v>476</v>
      </c>
      <c r="B3559" s="115" t="s">
        <v>467</v>
      </c>
      <c r="C3559" s="115" t="s">
        <v>103</v>
      </c>
      <c r="D3559" s="115" t="s">
        <v>87</v>
      </c>
      <c r="E3559" s="115" t="s">
        <v>86</v>
      </c>
      <c r="F3559" s="115" t="s">
        <v>86</v>
      </c>
      <c r="G3559" s="115">
        <v>1962</v>
      </c>
      <c r="H3559" s="115" t="s">
        <v>125</v>
      </c>
      <c r="I3559" s="115">
        <v>0.89448844999999999</v>
      </c>
      <c r="J3559" s="115" t="s">
        <v>37</v>
      </c>
      <c r="K3559" s="115">
        <f>INDEX(DatosProcesados!$A$1:$BF$101,MATCH(DataBase!A3559,DatosProcesados!$A$1:$A$101,0),MATCH(DataBase!J3559,DatosProcesados!$A$1:$BF$1,0))</f>
        <v>0</v>
      </c>
      <c r="L3559" s="115" t="str">
        <f>INDEX(Modelo!$A$9:$D$89,MATCH(DataBase!$J3559,Modelo!$A$9:$A$89,0),MATCH(DataBase!L$1,Modelo!$A$9:$D$9,0))</f>
        <v>Impacto ambiental</v>
      </c>
      <c r="M3559" s="115" t="str">
        <f>INDEX(Modelo!$A$9:$D$89,MATCH(DataBase!$J3559,Modelo!$A$9:$A$89,0),MATCH(DataBase!M$1,Modelo!$A$9:$D$9,0))</f>
        <v>Pilar 3</v>
      </c>
      <c r="N3559" s="115" t="str">
        <f>INDEX(Modelo!$A$9:$D$89,MATCH(DataBase!$J3559,Modelo!$A$9:$A$89,0),MATCH(DataBase!N$1,Modelo!$A$9:$D$9,0))</f>
        <v>scale</v>
      </c>
      <c r="O3559" s="115" t="b">
        <f t="array" ref="O3559">IF(N3559="negativo",INDEX($AD$3:$AG$51,MATCH(1,($B3559=$AD$3:$AD$51)*($J3559=$AE$3:$AE$51),0),3),IF(N3559="positivo",INDEX($AD$55:$AG$109,MATCH(1,($B3559=$AD$55:$AD$109)*($J3559=$AE$55:$AE$109),0),3)))</f>
        <v>0</v>
      </c>
      <c r="P3559" s="115" t="b">
        <f t="array" ref="P3559">IF(N3559="negativo",INDEX($AD$3:$AG$51,MATCH(1,($B3559=$AD$3:$AD$51)*($J3559=$AE$3:$AE$51),0),4),IF(N3559="positivo",INDEX($AD$55:$AG$109,MATCH(1,($B3559=$AD$55:$AD$109)*($J3559=$AE$55:$AE$109),0),4)))</f>
        <v>0</v>
      </c>
      <c r="Q3559" s="115" t="str">
        <f>VLOOKUP(M3559,Modelo!$A$2:$C$7,2,0)</f>
        <v>Gestión de Recursos Naturales y Circularidad</v>
      </c>
      <c r="R3559" s="118">
        <f t="array" ref="R3559">INDEX(Modelo!$F$1:$H$37,MATCH(1,(DataBase!Q3559=Modelo!$G$1:$G$37)*(DataBase!B3559=Modelo!$F$1:$F$37),0),3)</f>
        <v>0.23809523809523808</v>
      </c>
      <c r="S3559" s="115">
        <f t="shared" si="112"/>
        <v>0</v>
      </c>
      <c r="T3559" s="115">
        <f t="shared" si="113"/>
        <v>0</v>
      </c>
    </row>
    <row r="3560" spans="1:20" x14ac:dyDescent="0.3">
      <c r="A3560" s="115" t="s">
        <v>154</v>
      </c>
      <c r="B3560" s="115" t="s">
        <v>84</v>
      </c>
      <c r="C3560" s="115" t="s">
        <v>97</v>
      </c>
      <c r="D3560" s="115" t="s">
        <v>86</v>
      </c>
      <c r="E3560" s="115" t="s">
        <v>87</v>
      </c>
      <c r="F3560" s="115" t="s">
        <v>87</v>
      </c>
      <c r="G3560" s="115">
        <v>1967</v>
      </c>
      <c r="H3560" s="115" t="s">
        <v>125</v>
      </c>
      <c r="I3560" s="115">
        <v>4.1309855679999998</v>
      </c>
      <c r="J3560" s="115" t="s">
        <v>37</v>
      </c>
      <c r="K3560" s="115">
        <f>INDEX(DatosProcesados!$A$1:$BF$101,MATCH(DataBase!A3560,DatosProcesados!$A$1:$A$101,0),MATCH(DataBase!J3560,DatosProcesados!$A$1:$BF$1,0))</f>
        <v>0</v>
      </c>
      <c r="L3560" s="115" t="str">
        <f>INDEX(Modelo!$A$9:$D$89,MATCH(DataBase!$J3560,Modelo!$A$9:$A$89,0),MATCH(DataBase!L$1,Modelo!$A$9:$D$9,0))</f>
        <v>Impacto ambiental</v>
      </c>
      <c r="M3560" s="115" t="str">
        <f>INDEX(Modelo!$A$9:$D$89,MATCH(DataBase!$J3560,Modelo!$A$9:$A$89,0),MATCH(DataBase!M$1,Modelo!$A$9:$D$9,0))</f>
        <v>Pilar 3</v>
      </c>
      <c r="N3560" s="115" t="str">
        <f>INDEX(Modelo!$A$9:$D$89,MATCH(DataBase!$J3560,Modelo!$A$9:$A$89,0),MATCH(DataBase!N$1,Modelo!$A$9:$D$9,0))</f>
        <v>scale</v>
      </c>
      <c r="O3560" s="115" t="b">
        <f t="array" ref="O3560">IF(N3560="negativo",INDEX($AD$3:$AG$51,MATCH(1,($B3560=$AD$3:$AD$51)*($J3560=$AE$3:$AE$51),0),3),IF(N3560="positivo",INDEX($AD$55:$AG$109,MATCH(1,($B3560=$AD$55:$AD$109)*($J3560=$AE$55:$AE$109),0),3)))</f>
        <v>0</v>
      </c>
      <c r="P3560" s="115" t="b">
        <f t="array" ref="P3560">IF(N3560="negativo",INDEX($AD$3:$AG$51,MATCH(1,($B3560=$AD$3:$AD$51)*($J3560=$AE$3:$AE$51),0),4),IF(N3560="positivo",INDEX($AD$55:$AG$109,MATCH(1,($B3560=$AD$55:$AD$109)*($J3560=$AE$55:$AE$109),0),4)))</f>
        <v>0</v>
      </c>
      <c r="Q3560" s="115" t="str">
        <f>VLOOKUP(M3560,Modelo!$A$2:$C$7,2,0)</f>
        <v>Gestión de Recursos Naturales y Circularidad</v>
      </c>
      <c r="R3560" s="118">
        <f t="array" ref="R3560">INDEX(Modelo!$F$1:$H$37,MATCH(1,(DataBase!Q3560=Modelo!$G$1:$G$37)*(DataBase!B3560=Modelo!$F$1:$F$37),0),3)</f>
        <v>5.8823529411764705E-2</v>
      </c>
      <c r="S3560" s="115">
        <f t="shared" si="112"/>
        <v>0</v>
      </c>
      <c r="T3560" s="115">
        <f t="shared" si="113"/>
        <v>0</v>
      </c>
    </row>
    <row r="3561" spans="1:20" x14ac:dyDescent="0.3">
      <c r="A3561" s="115" t="s">
        <v>139</v>
      </c>
      <c r="B3561" s="115" t="s">
        <v>84</v>
      </c>
      <c r="C3561" s="115" t="s">
        <v>97</v>
      </c>
      <c r="D3561" s="115" t="s">
        <v>86</v>
      </c>
      <c r="E3561" s="115" t="s">
        <v>86</v>
      </c>
      <c r="F3561" s="115" t="s">
        <v>86</v>
      </c>
      <c r="G3561" s="115">
        <v>1995</v>
      </c>
      <c r="H3561" s="115" t="s">
        <v>125</v>
      </c>
      <c r="I3561" s="115">
        <v>6.1355991599999999</v>
      </c>
      <c r="J3561" s="115" t="s">
        <v>37</v>
      </c>
      <c r="K3561" s="115">
        <f>INDEX(DatosProcesados!$A$1:$BF$101,MATCH(DataBase!A3561,DatosProcesados!$A$1:$A$101,0),MATCH(DataBase!J3561,DatosProcesados!$A$1:$BF$1,0))</f>
        <v>2</v>
      </c>
      <c r="L3561" s="115" t="str">
        <f>INDEX(Modelo!$A$9:$D$89,MATCH(DataBase!$J3561,Modelo!$A$9:$A$89,0),MATCH(DataBase!L$1,Modelo!$A$9:$D$9,0))</f>
        <v>Impacto ambiental</v>
      </c>
      <c r="M3561" s="115" t="str">
        <f>INDEX(Modelo!$A$9:$D$89,MATCH(DataBase!$J3561,Modelo!$A$9:$A$89,0),MATCH(DataBase!M$1,Modelo!$A$9:$D$9,0))</f>
        <v>Pilar 3</v>
      </c>
      <c r="N3561" s="115" t="str">
        <f>INDEX(Modelo!$A$9:$D$89,MATCH(DataBase!$J3561,Modelo!$A$9:$A$89,0),MATCH(DataBase!N$1,Modelo!$A$9:$D$9,0))</f>
        <v>scale</v>
      </c>
      <c r="O3561" s="115" t="b">
        <f t="array" ref="O3561">IF(N3561="negativo",INDEX($AD$3:$AG$51,MATCH(1,($B3561=$AD$3:$AD$51)*($J3561=$AE$3:$AE$51),0),3),IF(N3561="positivo",INDEX($AD$55:$AG$109,MATCH(1,($B3561=$AD$55:$AD$109)*($J3561=$AE$55:$AE$109),0),3)))</f>
        <v>0</v>
      </c>
      <c r="P3561" s="115" t="b">
        <f t="array" ref="P3561">IF(N3561="negativo",INDEX($AD$3:$AG$51,MATCH(1,($B3561=$AD$3:$AD$51)*($J3561=$AE$3:$AE$51),0),4),IF(N3561="positivo",INDEX($AD$55:$AG$109,MATCH(1,($B3561=$AD$55:$AD$109)*($J3561=$AE$55:$AE$109),0),4)))</f>
        <v>0</v>
      </c>
      <c r="Q3561" s="115" t="str">
        <f>VLOOKUP(M3561,Modelo!$A$2:$C$7,2,0)</f>
        <v>Gestión de Recursos Naturales y Circularidad</v>
      </c>
      <c r="R3561" s="118">
        <f t="array" ref="R3561">INDEX(Modelo!$F$1:$H$37,MATCH(1,(DataBase!Q3561=Modelo!$G$1:$G$37)*(DataBase!B3561=Modelo!$F$1:$F$37),0),3)</f>
        <v>5.8823529411764705E-2</v>
      </c>
      <c r="S3561" s="115">
        <f t="shared" si="112"/>
        <v>100</v>
      </c>
      <c r="T3561" s="115">
        <f t="shared" si="113"/>
        <v>5.8823529411764701</v>
      </c>
    </row>
    <row r="3562" spans="1:20" x14ac:dyDescent="0.3">
      <c r="A3562" s="115" t="s">
        <v>399</v>
      </c>
      <c r="B3562" s="115" t="s">
        <v>379</v>
      </c>
      <c r="C3562" s="115" t="s">
        <v>103</v>
      </c>
      <c r="D3562" s="115" t="s">
        <v>86</v>
      </c>
      <c r="E3562" s="115" t="s">
        <v>86</v>
      </c>
      <c r="F3562" s="115" t="s">
        <v>87</v>
      </c>
      <c r="G3562" s="115">
        <v>1989</v>
      </c>
      <c r="H3562" s="115" t="s">
        <v>125</v>
      </c>
      <c r="I3562" s="115">
        <v>0.75167738299999998</v>
      </c>
      <c r="J3562" s="115" t="s">
        <v>37</v>
      </c>
      <c r="K3562" s="115">
        <f>INDEX(DatosProcesados!$A$1:$BF$101,MATCH(DataBase!A3562,DatosProcesados!$A$1:$A$101,0),MATCH(DataBase!J3562,DatosProcesados!$A$1:$BF$1,0))</f>
        <v>0</v>
      </c>
      <c r="L3562" s="115" t="str">
        <f>INDEX(Modelo!$A$9:$D$89,MATCH(DataBase!$J3562,Modelo!$A$9:$A$89,0),MATCH(DataBase!L$1,Modelo!$A$9:$D$9,0))</f>
        <v>Impacto ambiental</v>
      </c>
      <c r="M3562" s="115" t="str">
        <f>INDEX(Modelo!$A$9:$D$89,MATCH(DataBase!$J3562,Modelo!$A$9:$A$89,0),MATCH(DataBase!M$1,Modelo!$A$9:$D$9,0))</f>
        <v>Pilar 3</v>
      </c>
      <c r="N3562" s="115" t="str">
        <f>INDEX(Modelo!$A$9:$D$89,MATCH(DataBase!$J3562,Modelo!$A$9:$A$89,0),MATCH(DataBase!N$1,Modelo!$A$9:$D$9,0))</f>
        <v>scale</v>
      </c>
      <c r="O3562" s="115" t="b">
        <f t="array" ref="O3562">IF(N3562="negativo",INDEX($AD$3:$AG$51,MATCH(1,($B3562=$AD$3:$AD$51)*($J3562=$AE$3:$AE$51),0),3),IF(N3562="positivo",INDEX($AD$55:$AG$109,MATCH(1,($B3562=$AD$55:$AD$109)*($J3562=$AE$55:$AE$109),0),3)))</f>
        <v>0</v>
      </c>
      <c r="P3562" s="115" t="b">
        <f t="array" ref="P3562">IF(N3562="negativo",INDEX($AD$3:$AG$51,MATCH(1,($B3562=$AD$3:$AD$51)*($J3562=$AE$3:$AE$51),0),4),IF(N3562="positivo",INDEX($AD$55:$AG$109,MATCH(1,($B3562=$AD$55:$AD$109)*($J3562=$AE$55:$AE$109),0),4)))</f>
        <v>0</v>
      </c>
      <c r="Q3562" s="115" t="str">
        <f>VLOOKUP(M3562,Modelo!$A$2:$C$7,2,0)</f>
        <v>Gestión de Recursos Naturales y Circularidad</v>
      </c>
      <c r="R3562" s="118">
        <f t="array" ref="R3562">INDEX(Modelo!$F$1:$H$37,MATCH(1,(DataBase!Q3562=Modelo!$G$1:$G$37)*(DataBase!B3562=Modelo!$F$1:$F$37),0),3)</f>
        <v>0.14285714285714285</v>
      </c>
      <c r="S3562" s="115">
        <f t="shared" si="112"/>
        <v>0</v>
      </c>
      <c r="T3562" s="115">
        <f t="shared" si="113"/>
        <v>0</v>
      </c>
    </row>
    <row r="3563" spans="1:20" x14ac:dyDescent="0.3">
      <c r="A3563" s="115" t="s">
        <v>233</v>
      </c>
      <c r="B3563" s="115" t="s">
        <v>216</v>
      </c>
      <c r="C3563" s="115" t="s">
        <v>103</v>
      </c>
      <c r="D3563" s="115" t="s">
        <v>87</v>
      </c>
      <c r="E3563" s="115" t="s">
        <v>86</v>
      </c>
      <c r="F3563" s="115" t="s">
        <v>86</v>
      </c>
      <c r="G3563" s="115">
        <v>1970</v>
      </c>
      <c r="H3563" s="115" t="s">
        <v>125</v>
      </c>
      <c r="I3563" s="115">
        <v>3.1891452720000002</v>
      </c>
      <c r="J3563" s="115" t="s">
        <v>37</v>
      </c>
      <c r="K3563" s="115">
        <f>INDEX(DatosProcesados!$A$1:$BF$101,MATCH(DataBase!A3563,DatosProcesados!$A$1:$A$101,0),MATCH(DataBase!J3563,DatosProcesados!$A$1:$BF$1,0))</f>
        <v>0</v>
      </c>
      <c r="L3563" s="115" t="str">
        <f>INDEX(Modelo!$A$9:$D$89,MATCH(DataBase!$J3563,Modelo!$A$9:$A$89,0),MATCH(DataBase!L$1,Modelo!$A$9:$D$9,0))</f>
        <v>Impacto ambiental</v>
      </c>
      <c r="M3563" s="115" t="str">
        <f>INDEX(Modelo!$A$9:$D$89,MATCH(DataBase!$J3563,Modelo!$A$9:$A$89,0),MATCH(DataBase!M$1,Modelo!$A$9:$D$9,0))</f>
        <v>Pilar 3</v>
      </c>
      <c r="N3563" s="115" t="str">
        <f>INDEX(Modelo!$A$9:$D$89,MATCH(DataBase!$J3563,Modelo!$A$9:$A$89,0),MATCH(DataBase!N$1,Modelo!$A$9:$D$9,0))</f>
        <v>scale</v>
      </c>
      <c r="O3563" s="115" t="b">
        <f t="array" ref="O3563">IF(N3563="negativo",INDEX($AD$3:$AG$51,MATCH(1,($B3563=$AD$3:$AD$51)*($J3563=$AE$3:$AE$51),0),3),IF(N3563="positivo",INDEX($AD$55:$AG$109,MATCH(1,($B3563=$AD$55:$AD$109)*($J3563=$AE$55:$AE$109),0),3)))</f>
        <v>0</v>
      </c>
      <c r="P3563" s="115" t="b">
        <f t="array" ref="P3563">IF(N3563="negativo",INDEX($AD$3:$AG$51,MATCH(1,($B3563=$AD$3:$AD$51)*($J3563=$AE$3:$AE$51),0),4),IF(N3563="positivo",INDEX($AD$55:$AG$109,MATCH(1,($B3563=$AD$55:$AD$109)*($J3563=$AE$55:$AE$109),0),4)))</f>
        <v>0</v>
      </c>
      <c r="Q3563" s="115" t="str">
        <f>VLOOKUP(M3563,Modelo!$A$2:$C$7,2,0)</f>
        <v>Gestión de Recursos Naturales y Circularidad</v>
      </c>
      <c r="R3563" s="118">
        <f t="array" ref="R3563">INDEX(Modelo!$F$1:$H$37,MATCH(1,(DataBase!Q3563=Modelo!$G$1:$G$37)*(DataBase!B3563=Modelo!$F$1:$F$37),0),3)</f>
        <v>0.15789473684210525</v>
      </c>
      <c r="S3563" s="115">
        <f t="shared" si="112"/>
        <v>0</v>
      </c>
      <c r="T3563" s="115">
        <f t="shared" si="113"/>
        <v>0</v>
      </c>
    </row>
    <row r="3564" spans="1:20" x14ac:dyDescent="0.3">
      <c r="A3564" s="115" t="s">
        <v>176</v>
      </c>
      <c r="B3564" s="115" t="s">
        <v>84</v>
      </c>
      <c r="C3564" s="115" t="s">
        <v>103</v>
      </c>
      <c r="D3564" s="115" t="s">
        <v>86</v>
      </c>
      <c r="E3564" s="115" t="s">
        <v>87</v>
      </c>
      <c r="F3564" s="115" t="s">
        <v>87</v>
      </c>
      <c r="G3564" s="115">
        <v>1929</v>
      </c>
      <c r="H3564" s="115" t="s">
        <v>177</v>
      </c>
      <c r="I3564" s="115">
        <v>2.3283445380000001</v>
      </c>
      <c r="J3564" s="115" t="s">
        <v>37</v>
      </c>
      <c r="K3564" s="115">
        <f>INDEX(DatosProcesados!$A$1:$BF$101,MATCH(DataBase!A3564,DatosProcesados!$A$1:$A$101,0),MATCH(DataBase!J3564,DatosProcesados!$A$1:$BF$1,0))</f>
        <v>0</v>
      </c>
      <c r="L3564" s="115" t="str">
        <f>INDEX(Modelo!$A$9:$D$89,MATCH(DataBase!$J3564,Modelo!$A$9:$A$89,0),MATCH(DataBase!L$1,Modelo!$A$9:$D$9,0))</f>
        <v>Impacto ambiental</v>
      </c>
      <c r="M3564" s="115" t="str">
        <f>INDEX(Modelo!$A$9:$D$89,MATCH(DataBase!$J3564,Modelo!$A$9:$A$89,0),MATCH(DataBase!M$1,Modelo!$A$9:$D$9,0))</f>
        <v>Pilar 3</v>
      </c>
      <c r="N3564" s="115" t="str">
        <f>INDEX(Modelo!$A$9:$D$89,MATCH(DataBase!$J3564,Modelo!$A$9:$A$89,0),MATCH(DataBase!N$1,Modelo!$A$9:$D$9,0))</f>
        <v>scale</v>
      </c>
      <c r="O3564" s="115" t="b">
        <f t="array" ref="O3564">IF(N3564="negativo",INDEX($AD$3:$AG$51,MATCH(1,($B3564=$AD$3:$AD$51)*($J3564=$AE$3:$AE$51),0),3),IF(N3564="positivo",INDEX($AD$55:$AG$109,MATCH(1,($B3564=$AD$55:$AD$109)*($J3564=$AE$55:$AE$109),0),3)))</f>
        <v>0</v>
      </c>
      <c r="P3564" s="115" t="b">
        <f t="array" ref="P3564">IF(N3564="negativo",INDEX($AD$3:$AG$51,MATCH(1,($B3564=$AD$3:$AD$51)*($J3564=$AE$3:$AE$51),0),4),IF(N3564="positivo",INDEX($AD$55:$AG$109,MATCH(1,($B3564=$AD$55:$AD$109)*($J3564=$AE$55:$AE$109),0),4)))</f>
        <v>0</v>
      </c>
      <c r="Q3564" s="115" t="str">
        <f>VLOOKUP(M3564,Modelo!$A$2:$C$7,2,0)</f>
        <v>Gestión de Recursos Naturales y Circularidad</v>
      </c>
      <c r="R3564" s="118">
        <f t="array" ref="R3564">INDEX(Modelo!$F$1:$H$37,MATCH(1,(DataBase!Q3564=Modelo!$G$1:$G$37)*(DataBase!B3564=Modelo!$F$1:$F$37),0),3)</f>
        <v>5.8823529411764705E-2</v>
      </c>
      <c r="S3564" s="115">
        <f t="shared" si="112"/>
        <v>0</v>
      </c>
      <c r="T3564" s="115">
        <f t="shared" si="113"/>
        <v>0</v>
      </c>
    </row>
    <row r="3565" spans="1:20" x14ac:dyDescent="0.3">
      <c r="A3565" s="115" t="s">
        <v>391</v>
      </c>
      <c r="B3565" s="115" t="s">
        <v>379</v>
      </c>
      <c r="C3565" s="115" t="s">
        <v>103</v>
      </c>
      <c r="D3565" s="115" t="s">
        <v>87</v>
      </c>
      <c r="E3565" s="115" t="s">
        <v>86</v>
      </c>
      <c r="F3565" s="115" t="s">
        <v>86</v>
      </c>
      <c r="G3565" s="115">
        <v>1976</v>
      </c>
      <c r="H3565" s="115" t="s">
        <v>125</v>
      </c>
      <c r="I3565" s="115">
        <v>0.98534294499999997</v>
      </c>
      <c r="J3565" s="115" t="s">
        <v>37</v>
      </c>
      <c r="K3565" s="115">
        <f>INDEX(DatosProcesados!$A$1:$BF$101,MATCH(DataBase!A3565,DatosProcesados!$A$1:$A$101,0),MATCH(DataBase!J3565,DatosProcesados!$A$1:$BF$1,0))</f>
        <v>0</v>
      </c>
      <c r="L3565" s="115" t="str">
        <f>INDEX(Modelo!$A$9:$D$89,MATCH(DataBase!$J3565,Modelo!$A$9:$A$89,0),MATCH(DataBase!L$1,Modelo!$A$9:$D$9,0))</f>
        <v>Impacto ambiental</v>
      </c>
      <c r="M3565" s="115" t="str">
        <f>INDEX(Modelo!$A$9:$D$89,MATCH(DataBase!$J3565,Modelo!$A$9:$A$89,0),MATCH(DataBase!M$1,Modelo!$A$9:$D$9,0))</f>
        <v>Pilar 3</v>
      </c>
      <c r="N3565" s="115" t="str">
        <f>INDEX(Modelo!$A$9:$D$89,MATCH(DataBase!$J3565,Modelo!$A$9:$A$89,0),MATCH(DataBase!N$1,Modelo!$A$9:$D$9,0))</f>
        <v>scale</v>
      </c>
      <c r="O3565" s="115" t="b">
        <f t="array" ref="O3565">IF(N3565="negativo",INDEX($AD$3:$AG$51,MATCH(1,($B3565=$AD$3:$AD$51)*($J3565=$AE$3:$AE$51),0),3),IF(N3565="positivo",INDEX($AD$55:$AG$109,MATCH(1,($B3565=$AD$55:$AD$109)*($J3565=$AE$55:$AE$109),0),3)))</f>
        <v>0</v>
      </c>
      <c r="P3565" s="115" t="b">
        <f t="array" ref="P3565">IF(N3565="negativo",INDEX($AD$3:$AG$51,MATCH(1,($B3565=$AD$3:$AD$51)*($J3565=$AE$3:$AE$51),0),4),IF(N3565="positivo",INDEX($AD$55:$AG$109,MATCH(1,($B3565=$AD$55:$AD$109)*($J3565=$AE$55:$AE$109),0),4)))</f>
        <v>0</v>
      </c>
      <c r="Q3565" s="115" t="str">
        <f>VLOOKUP(M3565,Modelo!$A$2:$C$7,2,0)</f>
        <v>Gestión de Recursos Naturales y Circularidad</v>
      </c>
      <c r="R3565" s="118">
        <f t="array" ref="R3565">INDEX(Modelo!$F$1:$H$37,MATCH(1,(DataBase!Q3565=Modelo!$G$1:$G$37)*(DataBase!B3565=Modelo!$F$1:$F$37),0),3)</f>
        <v>0.14285714285714285</v>
      </c>
      <c r="S3565" s="115">
        <f t="shared" si="112"/>
        <v>0</v>
      </c>
      <c r="T3565" s="115">
        <f t="shared" si="113"/>
        <v>0</v>
      </c>
    </row>
    <row r="3566" spans="1:20" x14ac:dyDescent="0.3">
      <c r="A3566" s="115" t="s">
        <v>376</v>
      </c>
      <c r="B3566" s="115" t="s">
        <v>313</v>
      </c>
      <c r="C3566" s="115" t="s">
        <v>103</v>
      </c>
      <c r="D3566" s="115" t="s">
        <v>86</v>
      </c>
      <c r="E3566" s="115" t="s">
        <v>87</v>
      </c>
      <c r="F3566" s="115" t="s">
        <v>87</v>
      </c>
      <c r="G3566" s="115">
        <v>1920</v>
      </c>
      <c r="H3566" s="115" t="s">
        <v>294</v>
      </c>
      <c r="I3566" s="115">
        <v>1.8691417530000001</v>
      </c>
      <c r="J3566" s="115" t="s">
        <v>37</v>
      </c>
      <c r="K3566" s="115">
        <f>INDEX(DatosProcesados!$A$1:$BF$101,MATCH(DataBase!A3566,DatosProcesados!$A$1:$A$101,0),MATCH(DataBase!J3566,DatosProcesados!$A$1:$BF$1,0))</f>
        <v>1</v>
      </c>
      <c r="L3566" s="115" t="str">
        <f>INDEX(Modelo!$A$9:$D$89,MATCH(DataBase!$J3566,Modelo!$A$9:$A$89,0),MATCH(DataBase!L$1,Modelo!$A$9:$D$9,0))</f>
        <v>Impacto ambiental</v>
      </c>
      <c r="M3566" s="115" t="str">
        <f>INDEX(Modelo!$A$9:$D$89,MATCH(DataBase!$J3566,Modelo!$A$9:$A$89,0),MATCH(DataBase!M$1,Modelo!$A$9:$D$9,0))</f>
        <v>Pilar 3</v>
      </c>
      <c r="N3566" s="115" t="str">
        <f>INDEX(Modelo!$A$9:$D$89,MATCH(DataBase!$J3566,Modelo!$A$9:$A$89,0),MATCH(DataBase!N$1,Modelo!$A$9:$D$9,0))</f>
        <v>scale</v>
      </c>
      <c r="O3566" s="115" t="b">
        <f t="array" ref="O3566">IF(N3566="negativo",INDEX($AD$3:$AG$51,MATCH(1,($B3566=$AD$3:$AD$51)*($J3566=$AE$3:$AE$51),0),3),IF(N3566="positivo",INDEX($AD$55:$AG$109,MATCH(1,($B3566=$AD$55:$AD$109)*($J3566=$AE$55:$AE$109),0),3)))</f>
        <v>0</v>
      </c>
      <c r="P3566" s="115" t="b">
        <f t="array" ref="P3566">IF(N3566="negativo",INDEX($AD$3:$AG$51,MATCH(1,($B3566=$AD$3:$AD$51)*($J3566=$AE$3:$AE$51),0),4),IF(N3566="positivo",INDEX($AD$55:$AG$109,MATCH(1,($B3566=$AD$55:$AD$109)*($J3566=$AE$55:$AE$109),0),4)))</f>
        <v>0</v>
      </c>
      <c r="Q3566" s="115" t="str">
        <f>VLOOKUP(M3566,Modelo!$A$2:$C$7,2,0)</f>
        <v>Gestión de Recursos Naturales y Circularidad</v>
      </c>
      <c r="R3566" s="118">
        <f t="array" ref="R3566">INDEX(Modelo!$F$1:$H$37,MATCH(1,(DataBase!Q3566=Modelo!$G$1:$G$37)*(DataBase!B3566=Modelo!$F$1:$F$37),0),3)</f>
        <v>5.8823529411764705E-2</v>
      </c>
      <c r="S3566" s="115">
        <f t="shared" si="112"/>
        <v>50</v>
      </c>
      <c r="T3566" s="115">
        <f t="shared" si="113"/>
        <v>2.9411764705882351</v>
      </c>
    </row>
    <row r="3567" spans="1:20" x14ac:dyDescent="0.3">
      <c r="A3567" s="115" t="s">
        <v>193</v>
      </c>
      <c r="B3567" s="115" t="s">
        <v>84</v>
      </c>
      <c r="C3567" s="115" t="s">
        <v>103</v>
      </c>
      <c r="D3567" s="115" t="s">
        <v>86</v>
      </c>
      <c r="E3567" s="115" t="s">
        <v>87</v>
      </c>
      <c r="F3567" s="115" t="s">
        <v>87</v>
      </c>
      <c r="G3567" s="115">
        <v>2009</v>
      </c>
      <c r="H3567" s="115" t="s">
        <v>194</v>
      </c>
      <c r="I3567" s="115">
        <v>1.8581853669999999</v>
      </c>
      <c r="J3567" s="115" t="s">
        <v>37</v>
      </c>
      <c r="K3567" s="115">
        <f>INDEX(DatosProcesados!$A$1:$BF$101,MATCH(DataBase!A3567,DatosProcesados!$A$1:$A$101,0),MATCH(DataBase!J3567,DatosProcesados!$A$1:$BF$1,0))</f>
        <v>0</v>
      </c>
      <c r="L3567" s="115" t="str">
        <f>INDEX(Modelo!$A$9:$D$89,MATCH(DataBase!$J3567,Modelo!$A$9:$A$89,0),MATCH(DataBase!L$1,Modelo!$A$9:$D$9,0))</f>
        <v>Impacto ambiental</v>
      </c>
      <c r="M3567" s="115" t="str">
        <f>INDEX(Modelo!$A$9:$D$89,MATCH(DataBase!$J3567,Modelo!$A$9:$A$89,0),MATCH(DataBase!M$1,Modelo!$A$9:$D$9,0))</f>
        <v>Pilar 3</v>
      </c>
      <c r="N3567" s="115" t="str">
        <f>INDEX(Modelo!$A$9:$D$89,MATCH(DataBase!$J3567,Modelo!$A$9:$A$89,0),MATCH(DataBase!N$1,Modelo!$A$9:$D$9,0))</f>
        <v>scale</v>
      </c>
      <c r="O3567" s="115" t="b">
        <f t="array" ref="O3567">IF(N3567="negativo",INDEX($AD$3:$AG$51,MATCH(1,($B3567=$AD$3:$AD$51)*($J3567=$AE$3:$AE$51),0),3),IF(N3567="positivo",INDEX($AD$55:$AG$109,MATCH(1,($B3567=$AD$55:$AD$109)*($J3567=$AE$55:$AE$109),0),3)))</f>
        <v>0</v>
      </c>
      <c r="P3567" s="115" t="b">
        <f t="array" ref="P3567">IF(N3567="negativo",INDEX($AD$3:$AG$51,MATCH(1,($B3567=$AD$3:$AD$51)*($J3567=$AE$3:$AE$51),0),4),IF(N3567="positivo",INDEX($AD$55:$AG$109,MATCH(1,($B3567=$AD$55:$AD$109)*($J3567=$AE$55:$AE$109),0),4)))</f>
        <v>0</v>
      </c>
      <c r="Q3567" s="115" t="str">
        <f>VLOOKUP(M3567,Modelo!$A$2:$C$7,2,0)</f>
        <v>Gestión de Recursos Naturales y Circularidad</v>
      </c>
      <c r="R3567" s="118">
        <f t="array" ref="R3567">INDEX(Modelo!$F$1:$H$37,MATCH(1,(DataBase!Q3567=Modelo!$G$1:$G$37)*(DataBase!B3567=Modelo!$F$1:$F$37),0),3)</f>
        <v>5.8823529411764705E-2</v>
      </c>
      <c r="S3567" s="115">
        <f t="shared" si="112"/>
        <v>0</v>
      </c>
      <c r="T3567" s="115">
        <f t="shared" si="113"/>
        <v>0</v>
      </c>
    </row>
    <row r="3568" spans="1:20" x14ac:dyDescent="0.3">
      <c r="A3568" s="115" t="s">
        <v>280</v>
      </c>
      <c r="B3568" s="115" t="s">
        <v>216</v>
      </c>
      <c r="C3568" s="115" t="s">
        <v>97</v>
      </c>
      <c r="D3568" s="115" t="s">
        <v>86</v>
      </c>
      <c r="E3568" s="115" t="s">
        <v>87</v>
      </c>
      <c r="F3568" s="115" t="s">
        <v>87</v>
      </c>
      <c r="G3568" s="115">
        <v>1866</v>
      </c>
      <c r="H3568" s="115" t="s">
        <v>281</v>
      </c>
      <c r="I3568" s="115">
        <v>2.0444698099999998</v>
      </c>
      <c r="J3568" s="115" t="s">
        <v>37</v>
      </c>
      <c r="K3568" s="115">
        <f>INDEX(DatosProcesados!$A$1:$BF$101,MATCH(DataBase!A3568,DatosProcesados!$A$1:$A$101,0),MATCH(DataBase!J3568,DatosProcesados!$A$1:$BF$1,0))</f>
        <v>0</v>
      </c>
      <c r="L3568" s="115" t="str">
        <f>INDEX(Modelo!$A$9:$D$89,MATCH(DataBase!$J3568,Modelo!$A$9:$A$89,0),MATCH(DataBase!L$1,Modelo!$A$9:$D$9,0))</f>
        <v>Impacto ambiental</v>
      </c>
      <c r="M3568" s="115" t="str">
        <f>INDEX(Modelo!$A$9:$D$89,MATCH(DataBase!$J3568,Modelo!$A$9:$A$89,0),MATCH(DataBase!M$1,Modelo!$A$9:$D$9,0))</f>
        <v>Pilar 3</v>
      </c>
      <c r="N3568" s="115" t="str">
        <f>INDEX(Modelo!$A$9:$D$89,MATCH(DataBase!$J3568,Modelo!$A$9:$A$89,0),MATCH(DataBase!N$1,Modelo!$A$9:$D$9,0))</f>
        <v>scale</v>
      </c>
      <c r="O3568" s="115" t="b">
        <f t="array" ref="O3568">IF(N3568="negativo",INDEX($AD$3:$AG$51,MATCH(1,($B3568=$AD$3:$AD$51)*($J3568=$AE$3:$AE$51),0),3),IF(N3568="positivo",INDEX($AD$55:$AG$109,MATCH(1,($B3568=$AD$55:$AD$109)*($J3568=$AE$55:$AE$109),0),3)))</f>
        <v>0</v>
      </c>
      <c r="P3568" s="115" t="b">
        <f t="array" ref="P3568">IF(N3568="negativo",INDEX($AD$3:$AG$51,MATCH(1,($B3568=$AD$3:$AD$51)*($J3568=$AE$3:$AE$51),0),4),IF(N3568="positivo",INDEX($AD$55:$AG$109,MATCH(1,($B3568=$AD$55:$AD$109)*($J3568=$AE$55:$AE$109),0),4)))</f>
        <v>0</v>
      </c>
      <c r="Q3568" s="115" t="str">
        <f>VLOOKUP(M3568,Modelo!$A$2:$C$7,2,0)</f>
        <v>Gestión de Recursos Naturales y Circularidad</v>
      </c>
      <c r="R3568" s="118">
        <f t="array" ref="R3568">INDEX(Modelo!$F$1:$H$37,MATCH(1,(DataBase!Q3568=Modelo!$G$1:$G$37)*(DataBase!B3568=Modelo!$F$1:$F$37),0),3)</f>
        <v>0.15789473684210525</v>
      </c>
      <c r="S3568" s="115">
        <f t="shared" si="112"/>
        <v>0</v>
      </c>
      <c r="T3568" s="115">
        <f t="shared" si="113"/>
        <v>0</v>
      </c>
    </row>
    <row r="3569" spans="1:20" x14ac:dyDescent="0.3">
      <c r="A3569" s="115" t="s">
        <v>143</v>
      </c>
      <c r="B3569" s="115" t="s">
        <v>84</v>
      </c>
      <c r="C3569" s="115" t="s">
        <v>97</v>
      </c>
      <c r="D3569" s="115" t="s">
        <v>86</v>
      </c>
      <c r="E3569" s="115" t="s">
        <v>86</v>
      </c>
      <c r="F3569" s="115" t="s">
        <v>86</v>
      </c>
      <c r="G3569" s="115">
        <v>1994</v>
      </c>
      <c r="H3569" s="115" t="s">
        <v>125</v>
      </c>
      <c r="I3569" s="115">
        <v>5.9751610780000002</v>
      </c>
      <c r="J3569" s="115" t="s">
        <v>37</v>
      </c>
      <c r="K3569" s="115">
        <f>INDEX(DatosProcesados!$A$1:$BF$101,MATCH(DataBase!A3569,DatosProcesados!$A$1:$A$101,0),MATCH(DataBase!J3569,DatosProcesados!$A$1:$BF$1,0))</f>
        <v>2</v>
      </c>
      <c r="L3569" s="115" t="str">
        <f>INDEX(Modelo!$A$9:$D$89,MATCH(DataBase!$J3569,Modelo!$A$9:$A$89,0),MATCH(DataBase!L$1,Modelo!$A$9:$D$9,0))</f>
        <v>Impacto ambiental</v>
      </c>
      <c r="M3569" s="115" t="str">
        <f>INDEX(Modelo!$A$9:$D$89,MATCH(DataBase!$J3569,Modelo!$A$9:$A$89,0),MATCH(DataBase!M$1,Modelo!$A$9:$D$9,0))</f>
        <v>Pilar 3</v>
      </c>
      <c r="N3569" s="115" t="str">
        <f>INDEX(Modelo!$A$9:$D$89,MATCH(DataBase!$J3569,Modelo!$A$9:$A$89,0),MATCH(DataBase!N$1,Modelo!$A$9:$D$9,0))</f>
        <v>scale</v>
      </c>
      <c r="O3569" s="115" t="b">
        <f t="array" ref="O3569">IF(N3569="negativo",INDEX($AD$3:$AG$51,MATCH(1,($B3569=$AD$3:$AD$51)*($J3569=$AE$3:$AE$51),0),3),IF(N3569="positivo",INDEX($AD$55:$AG$109,MATCH(1,($B3569=$AD$55:$AD$109)*($J3569=$AE$55:$AE$109),0),3)))</f>
        <v>0</v>
      </c>
      <c r="P3569" s="115" t="b">
        <f t="array" ref="P3569">IF(N3569="negativo",INDEX($AD$3:$AG$51,MATCH(1,($B3569=$AD$3:$AD$51)*($J3569=$AE$3:$AE$51),0),4),IF(N3569="positivo",INDEX($AD$55:$AG$109,MATCH(1,($B3569=$AD$55:$AD$109)*($J3569=$AE$55:$AE$109),0),4)))</f>
        <v>0</v>
      </c>
      <c r="Q3569" s="115" t="str">
        <f>VLOOKUP(M3569,Modelo!$A$2:$C$7,2,0)</f>
        <v>Gestión de Recursos Naturales y Circularidad</v>
      </c>
      <c r="R3569" s="118">
        <f t="array" ref="R3569">INDEX(Modelo!$F$1:$H$37,MATCH(1,(DataBase!Q3569=Modelo!$G$1:$G$37)*(DataBase!B3569=Modelo!$F$1:$F$37),0),3)</f>
        <v>5.8823529411764705E-2</v>
      </c>
      <c r="S3569" s="115">
        <f t="shared" si="112"/>
        <v>100</v>
      </c>
      <c r="T3569" s="115">
        <f t="shared" si="113"/>
        <v>5.8823529411764701</v>
      </c>
    </row>
    <row r="3570" spans="1:20" x14ac:dyDescent="0.3">
      <c r="A3570" s="115" t="s">
        <v>331</v>
      </c>
      <c r="B3570" s="115" t="s">
        <v>313</v>
      </c>
      <c r="C3570" s="115" t="s">
        <v>103</v>
      </c>
      <c r="D3570" s="115" t="s">
        <v>87</v>
      </c>
      <c r="E3570" s="115" t="s">
        <v>86</v>
      </c>
      <c r="F3570" s="115" t="s">
        <v>86</v>
      </c>
      <c r="G3570" s="115">
        <v>1953</v>
      </c>
      <c r="H3570" s="115" t="s">
        <v>125</v>
      </c>
      <c r="I3570" s="115">
        <v>7.1291921260000004</v>
      </c>
      <c r="J3570" s="115" t="s">
        <v>37</v>
      </c>
      <c r="K3570" s="115">
        <f>INDEX(DatosProcesados!$A$1:$BF$101,MATCH(DataBase!A3570,DatosProcesados!$A$1:$A$101,0),MATCH(DataBase!J3570,DatosProcesados!$A$1:$BF$1,0))</f>
        <v>0</v>
      </c>
      <c r="L3570" s="115" t="str">
        <f>INDEX(Modelo!$A$9:$D$89,MATCH(DataBase!$J3570,Modelo!$A$9:$A$89,0),MATCH(DataBase!L$1,Modelo!$A$9:$D$9,0))</f>
        <v>Impacto ambiental</v>
      </c>
      <c r="M3570" s="115" t="str">
        <f>INDEX(Modelo!$A$9:$D$89,MATCH(DataBase!$J3570,Modelo!$A$9:$A$89,0),MATCH(DataBase!M$1,Modelo!$A$9:$D$9,0))</f>
        <v>Pilar 3</v>
      </c>
      <c r="N3570" s="115" t="str">
        <f>INDEX(Modelo!$A$9:$D$89,MATCH(DataBase!$J3570,Modelo!$A$9:$A$89,0),MATCH(DataBase!N$1,Modelo!$A$9:$D$9,0))</f>
        <v>scale</v>
      </c>
      <c r="O3570" s="115" t="b">
        <f t="array" ref="O3570">IF(N3570="negativo",INDEX($AD$3:$AG$51,MATCH(1,($B3570=$AD$3:$AD$51)*($J3570=$AE$3:$AE$51),0),3),IF(N3570="positivo",INDEX($AD$55:$AG$109,MATCH(1,($B3570=$AD$55:$AD$109)*($J3570=$AE$55:$AE$109),0),3)))</f>
        <v>0</v>
      </c>
      <c r="P3570" s="115" t="b">
        <f t="array" ref="P3570">IF(N3570="negativo",INDEX($AD$3:$AG$51,MATCH(1,($B3570=$AD$3:$AD$51)*($J3570=$AE$3:$AE$51),0),4),IF(N3570="positivo",INDEX($AD$55:$AG$109,MATCH(1,($B3570=$AD$55:$AD$109)*($J3570=$AE$55:$AE$109),0),4)))</f>
        <v>0</v>
      </c>
      <c r="Q3570" s="115" t="str">
        <f>VLOOKUP(M3570,Modelo!$A$2:$C$7,2,0)</f>
        <v>Gestión de Recursos Naturales y Circularidad</v>
      </c>
      <c r="R3570" s="118">
        <f t="array" ref="R3570">INDEX(Modelo!$F$1:$H$37,MATCH(1,(DataBase!Q3570=Modelo!$G$1:$G$37)*(DataBase!B3570=Modelo!$F$1:$F$37),0),3)</f>
        <v>5.8823529411764705E-2</v>
      </c>
      <c r="S3570" s="115">
        <f t="shared" si="112"/>
        <v>0</v>
      </c>
      <c r="T3570" s="115">
        <f t="shared" si="113"/>
        <v>0</v>
      </c>
    </row>
    <row r="3571" spans="1:20" x14ac:dyDescent="0.3">
      <c r="A3571" s="115" t="s">
        <v>277</v>
      </c>
      <c r="B3571" s="115" t="s">
        <v>216</v>
      </c>
      <c r="C3571" s="115" t="s">
        <v>85</v>
      </c>
      <c r="D3571" s="115" t="s">
        <v>86</v>
      </c>
      <c r="E3571" s="115" t="s">
        <v>87</v>
      </c>
      <c r="F3571" s="115" t="s">
        <v>87</v>
      </c>
      <c r="G3571" s="115">
        <v>1965</v>
      </c>
      <c r="H3571" s="115" t="s">
        <v>244</v>
      </c>
      <c r="I3571" s="115">
        <v>2.0973851419999998</v>
      </c>
      <c r="J3571" s="115" t="s">
        <v>37</v>
      </c>
      <c r="K3571" s="115">
        <f>INDEX(DatosProcesados!$A$1:$BF$101,MATCH(DataBase!A3571,DatosProcesados!$A$1:$A$101,0),MATCH(DataBase!J3571,DatosProcesados!$A$1:$BF$1,0))</f>
        <v>1</v>
      </c>
      <c r="L3571" s="115" t="str">
        <f>INDEX(Modelo!$A$9:$D$89,MATCH(DataBase!$J3571,Modelo!$A$9:$A$89,0),MATCH(DataBase!L$1,Modelo!$A$9:$D$9,0))</f>
        <v>Impacto ambiental</v>
      </c>
      <c r="M3571" s="115" t="str">
        <f>INDEX(Modelo!$A$9:$D$89,MATCH(DataBase!$J3571,Modelo!$A$9:$A$89,0),MATCH(DataBase!M$1,Modelo!$A$9:$D$9,0))</f>
        <v>Pilar 3</v>
      </c>
      <c r="N3571" s="115" t="str">
        <f>INDEX(Modelo!$A$9:$D$89,MATCH(DataBase!$J3571,Modelo!$A$9:$A$89,0),MATCH(DataBase!N$1,Modelo!$A$9:$D$9,0))</f>
        <v>scale</v>
      </c>
      <c r="O3571" s="115" t="b">
        <f t="array" ref="O3571">IF(N3571="negativo",INDEX($AD$3:$AG$51,MATCH(1,($B3571=$AD$3:$AD$51)*($J3571=$AE$3:$AE$51),0),3),IF(N3571="positivo",INDEX($AD$55:$AG$109,MATCH(1,($B3571=$AD$55:$AD$109)*($J3571=$AE$55:$AE$109),0),3)))</f>
        <v>0</v>
      </c>
      <c r="P3571" s="115" t="b">
        <f t="array" ref="P3571">IF(N3571="negativo",INDEX($AD$3:$AG$51,MATCH(1,($B3571=$AD$3:$AD$51)*($J3571=$AE$3:$AE$51),0),4),IF(N3571="positivo",INDEX($AD$55:$AG$109,MATCH(1,($B3571=$AD$55:$AD$109)*($J3571=$AE$55:$AE$109),0),4)))</f>
        <v>0</v>
      </c>
      <c r="Q3571" s="115" t="str">
        <f>VLOOKUP(M3571,Modelo!$A$2:$C$7,2,0)</f>
        <v>Gestión de Recursos Naturales y Circularidad</v>
      </c>
      <c r="R3571" s="118">
        <f t="array" ref="R3571">INDEX(Modelo!$F$1:$H$37,MATCH(1,(DataBase!Q3571=Modelo!$G$1:$G$37)*(DataBase!B3571=Modelo!$F$1:$F$37),0),3)</f>
        <v>0.15789473684210525</v>
      </c>
      <c r="S3571" s="115">
        <f t="shared" si="112"/>
        <v>50</v>
      </c>
      <c r="T3571" s="115">
        <f t="shared" si="113"/>
        <v>7.8947368421052628</v>
      </c>
    </row>
    <row r="3572" spans="1:20" x14ac:dyDescent="0.3">
      <c r="A3572" s="115" t="s">
        <v>356</v>
      </c>
      <c r="B3572" s="115" t="s">
        <v>313</v>
      </c>
      <c r="C3572" s="115" t="s">
        <v>103</v>
      </c>
      <c r="D3572" s="115" t="s">
        <v>87</v>
      </c>
      <c r="E3572" s="115" t="s">
        <v>86</v>
      </c>
      <c r="F3572" s="115" t="s">
        <v>86</v>
      </c>
      <c r="G3572" s="115">
        <v>1989</v>
      </c>
      <c r="H3572" s="115" t="s">
        <v>125</v>
      </c>
      <c r="I3572" s="115">
        <v>3.0305383369999999</v>
      </c>
      <c r="J3572" s="115" t="s">
        <v>37</v>
      </c>
      <c r="K3572" s="115">
        <f>INDEX(DatosProcesados!$A$1:$BF$101,MATCH(DataBase!A3572,DatosProcesados!$A$1:$A$101,0),MATCH(DataBase!J3572,DatosProcesados!$A$1:$BF$1,0))</f>
        <v>0</v>
      </c>
      <c r="L3572" s="115" t="str">
        <f>INDEX(Modelo!$A$9:$D$89,MATCH(DataBase!$J3572,Modelo!$A$9:$A$89,0),MATCH(DataBase!L$1,Modelo!$A$9:$D$9,0))</f>
        <v>Impacto ambiental</v>
      </c>
      <c r="M3572" s="115" t="str">
        <f>INDEX(Modelo!$A$9:$D$89,MATCH(DataBase!$J3572,Modelo!$A$9:$A$89,0),MATCH(DataBase!M$1,Modelo!$A$9:$D$9,0))</f>
        <v>Pilar 3</v>
      </c>
      <c r="N3572" s="115" t="str">
        <f>INDEX(Modelo!$A$9:$D$89,MATCH(DataBase!$J3572,Modelo!$A$9:$A$89,0),MATCH(DataBase!N$1,Modelo!$A$9:$D$9,0))</f>
        <v>scale</v>
      </c>
      <c r="O3572" s="115" t="b">
        <f t="array" ref="O3572">IF(N3572="negativo",INDEX($AD$3:$AG$51,MATCH(1,($B3572=$AD$3:$AD$51)*($J3572=$AE$3:$AE$51),0),3),IF(N3572="positivo",INDEX($AD$55:$AG$109,MATCH(1,($B3572=$AD$55:$AD$109)*($J3572=$AE$55:$AE$109),0),3)))</f>
        <v>0</v>
      </c>
      <c r="P3572" s="115" t="b">
        <f t="array" ref="P3572">IF(N3572="negativo",INDEX($AD$3:$AG$51,MATCH(1,($B3572=$AD$3:$AD$51)*($J3572=$AE$3:$AE$51),0),4),IF(N3572="positivo",INDEX($AD$55:$AG$109,MATCH(1,($B3572=$AD$55:$AD$109)*($J3572=$AE$55:$AE$109),0),4)))</f>
        <v>0</v>
      </c>
      <c r="Q3572" s="115" t="str">
        <f>VLOOKUP(M3572,Modelo!$A$2:$C$7,2,0)</f>
        <v>Gestión de Recursos Naturales y Circularidad</v>
      </c>
      <c r="R3572" s="118">
        <f t="array" ref="R3572">INDEX(Modelo!$F$1:$H$37,MATCH(1,(DataBase!Q3572=Modelo!$G$1:$G$37)*(DataBase!B3572=Modelo!$F$1:$F$37),0),3)</f>
        <v>5.8823529411764705E-2</v>
      </c>
      <c r="S3572" s="115">
        <f t="shared" si="112"/>
        <v>0</v>
      </c>
      <c r="T3572" s="115">
        <f t="shared" si="113"/>
        <v>0</v>
      </c>
    </row>
    <row r="3573" spans="1:20" x14ac:dyDescent="0.3">
      <c r="A3573" s="115" t="s">
        <v>268</v>
      </c>
      <c r="B3573" s="115" t="s">
        <v>216</v>
      </c>
      <c r="C3573" s="115" t="s">
        <v>103</v>
      </c>
      <c r="D3573" s="115" t="s">
        <v>86</v>
      </c>
      <c r="E3573" s="115" t="s">
        <v>86</v>
      </c>
      <c r="F3573" s="115" t="s">
        <v>87</v>
      </c>
      <c r="G3573" s="115">
        <v>1986</v>
      </c>
      <c r="H3573" s="115" t="s">
        <v>125</v>
      </c>
      <c r="I3573" s="115">
        <v>2.2734296359999999</v>
      </c>
      <c r="J3573" s="115" t="s">
        <v>37</v>
      </c>
      <c r="K3573" s="115">
        <f>INDEX(DatosProcesados!$A$1:$BF$101,MATCH(DataBase!A3573,DatosProcesados!$A$1:$A$101,0),MATCH(DataBase!J3573,DatosProcesados!$A$1:$BF$1,0))</f>
        <v>0</v>
      </c>
      <c r="L3573" s="115" t="str">
        <f>INDEX(Modelo!$A$9:$D$89,MATCH(DataBase!$J3573,Modelo!$A$9:$A$89,0),MATCH(DataBase!L$1,Modelo!$A$9:$D$9,0))</f>
        <v>Impacto ambiental</v>
      </c>
      <c r="M3573" s="115" t="str">
        <f>INDEX(Modelo!$A$9:$D$89,MATCH(DataBase!$J3573,Modelo!$A$9:$A$89,0),MATCH(DataBase!M$1,Modelo!$A$9:$D$9,0))</f>
        <v>Pilar 3</v>
      </c>
      <c r="N3573" s="115" t="str">
        <f>INDEX(Modelo!$A$9:$D$89,MATCH(DataBase!$J3573,Modelo!$A$9:$A$89,0),MATCH(DataBase!N$1,Modelo!$A$9:$D$9,0))</f>
        <v>scale</v>
      </c>
      <c r="O3573" s="115" t="b">
        <f t="array" ref="O3573">IF(N3573="negativo",INDEX($AD$3:$AG$51,MATCH(1,($B3573=$AD$3:$AD$51)*($J3573=$AE$3:$AE$51),0),3),IF(N3573="positivo",INDEX($AD$55:$AG$109,MATCH(1,($B3573=$AD$55:$AD$109)*($J3573=$AE$55:$AE$109),0),3)))</f>
        <v>0</v>
      </c>
      <c r="P3573" s="115" t="b">
        <f t="array" ref="P3573">IF(N3573="negativo",INDEX($AD$3:$AG$51,MATCH(1,($B3573=$AD$3:$AD$51)*($J3573=$AE$3:$AE$51),0),4),IF(N3573="positivo",INDEX($AD$55:$AG$109,MATCH(1,($B3573=$AD$55:$AD$109)*($J3573=$AE$55:$AE$109),0),4)))</f>
        <v>0</v>
      </c>
      <c r="Q3573" s="115" t="str">
        <f>VLOOKUP(M3573,Modelo!$A$2:$C$7,2,0)</f>
        <v>Gestión de Recursos Naturales y Circularidad</v>
      </c>
      <c r="R3573" s="118">
        <f t="array" ref="R3573">INDEX(Modelo!$F$1:$H$37,MATCH(1,(DataBase!Q3573=Modelo!$G$1:$G$37)*(DataBase!B3573=Modelo!$F$1:$F$37),0),3)</f>
        <v>0.15789473684210525</v>
      </c>
      <c r="S3573" s="115">
        <f t="shared" si="112"/>
        <v>0</v>
      </c>
      <c r="T3573" s="115">
        <f t="shared" si="113"/>
        <v>0</v>
      </c>
    </row>
    <row r="3574" spans="1:20" x14ac:dyDescent="0.3">
      <c r="A3574" s="115" t="s">
        <v>234</v>
      </c>
      <c r="B3574" s="115" t="s">
        <v>216</v>
      </c>
      <c r="C3574" s="115" t="s">
        <v>103</v>
      </c>
      <c r="D3574" s="115" t="s">
        <v>86</v>
      </c>
      <c r="E3574" s="115" t="s">
        <v>86</v>
      </c>
      <c r="F3574" s="115" t="s">
        <v>86</v>
      </c>
      <c r="G3574" s="115">
        <v>1904</v>
      </c>
      <c r="H3574" s="115" t="s">
        <v>125</v>
      </c>
      <c r="I3574" s="115">
        <v>2.8467005310000002</v>
      </c>
      <c r="J3574" s="115" t="s">
        <v>37</v>
      </c>
      <c r="K3574" s="115">
        <f>INDEX(DatosProcesados!$A$1:$BF$101,MATCH(DataBase!A3574,DatosProcesados!$A$1:$A$101,0),MATCH(DataBase!J3574,DatosProcesados!$A$1:$BF$1,0))</f>
        <v>2</v>
      </c>
      <c r="L3574" s="115" t="str">
        <f>INDEX(Modelo!$A$9:$D$89,MATCH(DataBase!$J3574,Modelo!$A$9:$A$89,0),MATCH(DataBase!L$1,Modelo!$A$9:$D$9,0))</f>
        <v>Impacto ambiental</v>
      </c>
      <c r="M3574" s="115" t="str">
        <f>INDEX(Modelo!$A$9:$D$89,MATCH(DataBase!$J3574,Modelo!$A$9:$A$89,0),MATCH(DataBase!M$1,Modelo!$A$9:$D$9,0))</f>
        <v>Pilar 3</v>
      </c>
      <c r="N3574" s="115" t="str">
        <f>INDEX(Modelo!$A$9:$D$89,MATCH(DataBase!$J3574,Modelo!$A$9:$A$89,0),MATCH(DataBase!N$1,Modelo!$A$9:$D$9,0))</f>
        <v>scale</v>
      </c>
      <c r="O3574" s="115" t="b">
        <f t="array" ref="O3574">IF(N3574="negativo",INDEX($AD$3:$AG$51,MATCH(1,($B3574=$AD$3:$AD$51)*($J3574=$AE$3:$AE$51),0),3),IF(N3574="positivo",INDEX($AD$55:$AG$109,MATCH(1,($B3574=$AD$55:$AD$109)*($J3574=$AE$55:$AE$109),0),3)))</f>
        <v>0</v>
      </c>
      <c r="P3574" s="115" t="b">
        <f t="array" ref="P3574">IF(N3574="negativo",INDEX($AD$3:$AG$51,MATCH(1,($B3574=$AD$3:$AD$51)*($J3574=$AE$3:$AE$51),0),4),IF(N3574="positivo",INDEX($AD$55:$AG$109,MATCH(1,($B3574=$AD$55:$AD$109)*($J3574=$AE$55:$AE$109),0),4)))</f>
        <v>0</v>
      </c>
      <c r="Q3574" s="115" t="str">
        <f>VLOOKUP(M3574,Modelo!$A$2:$C$7,2,0)</f>
        <v>Gestión de Recursos Naturales y Circularidad</v>
      </c>
      <c r="R3574" s="118">
        <f t="array" ref="R3574">INDEX(Modelo!$F$1:$H$37,MATCH(1,(DataBase!Q3574=Modelo!$G$1:$G$37)*(DataBase!B3574=Modelo!$F$1:$F$37),0),3)</f>
        <v>0.15789473684210525</v>
      </c>
      <c r="S3574" s="115">
        <f t="shared" si="112"/>
        <v>100</v>
      </c>
      <c r="T3574" s="115">
        <f t="shared" si="113"/>
        <v>15.789473684210526</v>
      </c>
    </row>
    <row r="3575" spans="1:20" x14ac:dyDescent="0.3">
      <c r="A3575" s="115" t="s">
        <v>359</v>
      </c>
      <c r="B3575" s="115" t="s">
        <v>313</v>
      </c>
      <c r="C3575" s="115" t="s">
        <v>103</v>
      </c>
      <c r="D3575" s="115" t="s">
        <v>86</v>
      </c>
      <c r="E3575" s="115" t="s">
        <v>87</v>
      </c>
      <c r="F3575" s="115" t="s">
        <v>87</v>
      </c>
      <c r="G3575" s="115">
        <v>1993</v>
      </c>
      <c r="H3575" s="115" t="s">
        <v>244</v>
      </c>
      <c r="I3575" s="115">
        <v>2.3607916150000001</v>
      </c>
      <c r="J3575" s="115" t="s">
        <v>37</v>
      </c>
      <c r="K3575" s="115">
        <f>INDEX(DatosProcesados!$A$1:$BF$101,MATCH(DataBase!A3575,DatosProcesados!$A$1:$A$101,0),MATCH(DataBase!J3575,DatosProcesados!$A$1:$BF$1,0))</f>
        <v>0</v>
      </c>
      <c r="L3575" s="115" t="str">
        <f>INDEX(Modelo!$A$9:$D$89,MATCH(DataBase!$J3575,Modelo!$A$9:$A$89,0),MATCH(DataBase!L$1,Modelo!$A$9:$D$9,0))</f>
        <v>Impacto ambiental</v>
      </c>
      <c r="M3575" s="115" t="str">
        <f>INDEX(Modelo!$A$9:$D$89,MATCH(DataBase!$J3575,Modelo!$A$9:$A$89,0),MATCH(DataBase!M$1,Modelo!$A$9:$D$9,0))</f>
        <v>Pilar 3</v>
      </c>
      <c r="N3575" s="115" t="str">
        <f>INDEX(Modelo!$A$9:$D$89,MATCH(DataBase!$J3575,Modelo!$A$9:$A$89,0),MATCH(DataBase!N$1,Modelo!$A$9:$D$9,0))</f>
        <v>scale</v>
      </c>
      <c r="O3575" s="115" t="b">
        <f t="array" ref="O3575">IF(N3575="negativo",INDEX($AD$3:$AG$51,MATCH(1,($B3575=$AD$3:$AD$51)*($J3575=$AE$3:$AE$51),0),3),IF(N3575="positivo",INDEX($AD$55:$AG$109,MATCH(1,($B3575=$AD$55:$AD$109)*($J3575=$AE$55:$AE$109),0),3)))</f>
        <v>0</v>
      </c>
      <c r="P3575" s="115" t="b">
        <f t="array" ref="P3575">IF(N3575="negativo",INDEX($AD$3:$AG$51,MATCH(1,($B3575=$AD$3:$AD$51)*($J3575=$AE$3:$AE$51),0),4),IF(N3575="positivo",INDEX($AD$55:$AG$109,MATCH(1,($B3575=$AD$55:$AD$109)*($J3575=$AE$55:$AE$109),0),4)))</f>
        <v>0</v>
      </c>
      <c r="Q3575" s="115" t="str">
        <f>VLOOKUP(M3575,Modelo!$A$2:$C$7,2,0)</f>
        <v>Gestión de Recursos Naturales y Circularidad</v>
      </c>
      <c r="R3575" s="118">
        <f t="array" ref="R3575">INDEX(Modelo!$F$1:$H$37,MATCH(1,(DataBase!Q3575=Modelo!$G$1:$G$37)*(DataBase!B3575=Modelo!$F$1:$F$37),0),3)</f>
        <v>5.8823529411764705E-2</v>
      </c>
      <c r="S3575" s="115">
        <f t="shared" si="112"/>
        <v>0</v>
      </c>
      <c r="T3575" s="115">
        <f t="shared" si="113"/>
        <v>0</v>
      </c>
    </row>
    <row r="3576" spans="1:20" x14ac:dyDescent="0.3">
      <c r="A3576" s="115" t="s">
        <v>327</v>
      </c>
      <c r="B3576" s="115" t="s">
        <v>313</v>
      </c>
      <c r="C3576" s="115" t="s">
        <v>103</v>
      </c>
      <c r="D3576" s="115" t="s">
        <v>86</v>
      </c>
      <c r="E3576" s="115" t="s">
        <v>86</v>
      </c>
      <c r="F3576" s="115" t="s">
        <v>87</v>
      </c>
      <c r="G3576" s="115">
        <v>2005</v>
      </c>
      <c r="H3576" s="115" t="s">
        <v>328</v>
      </c>
      <c r="I3576" s="115">
        <v>10.521119421</v>
      </c>
      <c r="J3576" s="115" t="s">
        <v>37</v>
      </c>
      <c r="K3576" s="115">
        <f>INDEX(DatosProcesados!$A$1:$BF$101,MATCH(DataBase!A3576,DatosProcesados!$A$1:$A$101,0),MATCH(DataBase!J3576,DatosProcesados!$A$1:$BF$1,0))</f>
        <v>0</v>
      </c>
      <c r="L3576" s="115" t="str">
        <f>INDEX(Modelo!$A$9:$D$89,MATCH(DataBase!$J3576,Modelo!$A$9:$A$89,0),MATCH(DataBase!L$1,Modelo!$A$9:$D$9,0))</f>
        <v>Impacto ambiental</v>
      </c>
      <c r="M3576" s="115" t="str">
        <f>INDEX(Modelo!$A$9:$D$89,MATCH(DataBase!$J3576,Modelo!$A$9:$A$89,0),MATCH(DataBase!M$1,Modelo!$A$9:$D$9,0))</f>
        <v>Pilar 3</v>
      </c>
      <c r="N3576" s="115" t="str">
        <f>INDEX(Modelo!$A$9:$D$89,MATCH(DataBase!$J3576,Modelo!$A$9:$A$89,0),MATCH(DataBase!N$1,Modelo!$A$9:$D$9,0))</f>
        <v>scale</v>
      </c>
      <c r="O3576" s="115" t="b">
        <f t="array" ref="O3576">IF(N3576="negativo",INDEX($AD$3:$AG$51,MATCH(1,($B3576=$AD$3:$AD$51)*($J3576=$AE$3:$AE$51),0),3),IF(N3576="positivo",INDEX($AD$55:$AG$109,MATCH(1,($B3576=$AD$55:$AD$109)*($J3576=$AE$55:$AE$109),0),3)))</f>
        <v>0</v>
      </c>
      <c r="P3576" s="115" t="b">
        <f t="array" ref="P3576">IF(N3576="negativo",INDEX($AD$3:$AG$51,MATCH(1,($B3576=$AD$3:$AD$51)*($J3576=$AE$3:$AE$51),0),4),IF(N3576="positivo",INDEX($AD$55:$AG$109,MATCH(1,($B3576=$AD$55:$AD$109)*($J3576=$AE$55:$AE$109),0),4)))</f>
        <v>0</v>
      </c>
      <c r="Q3576" s="115" t="str">
        <f>VLOOKUP(M3576,Modelo!$A$2:$C$7,2,0)</f>
        <v>Gestión de Recursos Naturales y Circularidad</v>
      </c>
      <c r="R3576" s="118">
        <f t="array" ref="R3576">INDEX(Modelo!$F$1:$H$37,MATCH(1,(DataBase!Q3576=Modelo!$G$1:$G$37)*(DataBase!B3576=Modelo!$F$1:$F$37),0),3)</f>
        <v>5.8823529411764705E-2</v>
      </c>
      <c r="S3576" s="115">
        <f t="shared" si="112"/>
        <v>0</v>
      </c>
      <c r="T3576" s="115">
        <f t="shared" si="113"/>
        <v>0</v>
      </c>
    </row>
    <row r="3577" spans="1:20" x14ac:dyDescent="0.3">
      <c r="A3577" s="115" t="s">
        <v>283</v>
      </c>
      <c r="B3577" s="115" t="s">
        <v>216</v>
      </c>
      <c r="C3577" s="115" t="s">
        <v>103</v>
      </c>
      <c r="D3577" s="115" t="s">
        <v>86</v>
      </c>
      <c r="E3577" s="115" t="s">
        <v>86</v>
      </c>
      <c r="F3577" s="115" t="s">
        <v>87</v>
      </c>
      <c r="G3577" s="115">
        <v>1958</v>
      </c>
      <c r="H3577" s="115" t="s">
        <v>125</v>
      </c>
      <c r="I3577" s="115">
        <v>2.0172595470000001</v>
      </c>
      <c r="J3577" s="115" t="s">
        <v>37</v>
      </c>
      <c r="K3577" s="115">
        <f>INDEX(DatosProcesados!$A$1:$BF$101,MATCH(DataBase!A3577,DatosProcesados!$A$1:$A$101,0),MATCH(DataBase!J3577,DatosProcesados!$A$1:$BF$1,0))</f>
        <v>2</v>
      </c>
      <c r="L3577" s="115" t="str">
        <f>INDEX(Modelo!$A$9:$D$89,MATCH(DataBase!$J3577,Modelo!$A$9:$A$89,0),MATCH(DataBase!L$1,Modelo!$A$9:$D$9,0))</f>
        <v>Impacto ambiental</v>
      </c>
      <c r="M3577" s="115" t="str">
        <f>INDEX(Modelo!$A$9:$D$89,MATCH(DataBase!$J3577,Modelo!$A$9:$A$89,0),MATCH(DataBase!M$1,Modelo!$A$9:$D$9,0))</f>
        <v>Pilar 3</v>
      </c>
      <c r="N3577" s="115" t="str">
        <f>INDEX(Modelo!$A$9:$D$89,MATCH(DataBase!$J3577,Modelo!$A$9:$A$89,0),MATCH(DataBase!N$1,Modelo!$A$9:$D$9,0))</f>
        <v>scale</v>
      </c>
      <c r="O3577" s="115" t="b">
        <f t="array" ref="O3577">IF(N3577="negativo",INDEX($AD$3:$AG$51,MATCH(1,($B3577=$AD$3:$AD$51)*($J3577=$AE$3:$AE$51),0),3),IF(N3577="positivo",INDEX($AD$55:$AG$109,MATCH(1,($B3577=$AD$55:$AD$109)*($J3577=$AE$55:$AE$109),0),3)))</f>
        <v>0</v>
      </c>
      <c r="P3577" s="115" t="b">
        <f t="array" ref="P3577">IF(N3577="negativo",INDEX($AD$3:$AG$51,MATCH(1,($B3577=$AD$3:$AD$51)*($J3577=$AE$3:$AE$51),0),4),IF(N3577="positivo",INDEX($AD$55:$AG$109,MATCH(1,($B3577=$AD$55:$AD$109)*($J3577=$AE$55:$AE$109),0),4)))</f>
        <v>0</v>
      </c>
      <c r="Q3577" s="115" t="str">
        <f>VLOOKUP(M3577,Modelo!$A$2:$C$7,2,0)</f>
        <v>Gestión de Recursos Naturales y Circularidad</v>
      </c>
      <c r="R3577" s="118">
        <f t="array" ref="R3577">INDEX(Modelo!$F$1:$H$37,MATCH(1,(DataBase!Q3577=Modelo!$G$1:$G$37)*(DataBase!B3577=Modelo!$F$1:$F$37),0),3)</f>
        <v>0.15789473684210525</v>
      </c>
      <c r="S3577" s="115">
        <f t="shared" si="112"/>
        <v>100</v>
      </c>
      <c r="T3577" s="115">
        <f t="shared" si="113"/>
        <v>15.789473684210526</v>
      </c>
    </row>
    <row r="3578" spans="1:20" x14ac:dyDescent="0.3">
      <c r="A3578" s="115" t="s">
        <v>188</v>
      </c>
      <c r="B3578" s="115" t="s">
        <v>84</v>
      </c>
      <c r="C3578" s="115" t="s">
        <v>103</v>
      </c>
      <c r="D3578" s="115" t="s">
        <v>86</v>
      </c>
      <c r="E3578" s="115" t="s">
        <v>87</v>
      </c>
      <c r="F3578" s="115" t="s">
        <v>86</v>
      </c>
      <c r="G3578" s="115">
        <v>1974</v>
      </c>
      <c r="H3578" s="115" t="s">
        <v>125</v>
      </c>
      <c r="I3578" s="115">
        <v>2.2729038500000001</v>
      </c>
      <c r="J3578" s="115" t="s">
        <v>37</v>
      </c>
      <c r="K3578" s="115">
        <f>INDEX(DatosProcesados!$A$1:$BF$101,MATCH(DataBase!A3578,DatosProcesados!$A$1:$A$101,0),MATCH(DataBase!J3578,DatosProcesados!$A$1:$BF$1,0))</f>
        <v>0</v>
      </c>
      <c r="L3578" s="115" t="str">
        <f>INDEX(Modelo!$A$9:$D$89,MATCH(DataBase!$J3578,Modelo!$A$9:$A$89,0),MATCH(DataBase!L$1,Modelo!$A$9:$D$9,0))</f>
        <v>Impacto ambiental</v>
      </c>
      <c r="M3578" s="115" t="str">
        <f>INDEX(Modelo!$A$9:$D$89,MATCH(DataBase!$J3578,Modelo!$A$9:$A$89,0),MATCH(DataBase!M$1,Modelo!$A$9:$D$9,0))</f>
        <v>Pilar 3</v>
      </c>
      <c r="N3578" s="115" t="str">
        <f>INDEX(Modelo!$A$9:$D$89,MATCH(DataBase!$J3578,Modelo!$A$9:$A$89,0),MATCH(DataBase!N$1,Modelo!$A$9:$D$9,0))</f>
        <v>scale</v>
      </c>
      <c r="O3578" s="115" t="b">
        <f t="array" ref="O3578">IF(N3578="negativo",INDEX($AD$3:$AG$51,MATCH(1,($B3578=$AD$3:$AD$51)*($J3578=$AE$3:$AE$51),0),3),IF(N3578="positivo",INDEX($AD$55:$AG$109,MATCH(1,($B3578=$AD$55:$AD$109)*($J3578=$AE$55:$AE$109),0),3)))</f>
        <v>0</v>
      </c>
      <c r="P3578" s="115" t="b">
        <f t="array" ref="P3578">IF(N3578="negativo",INDEX($AD$3:$AG$51,MATCH(1,($B3578=$AD$3:$AD$51)*($J3578=$AE$3:$AE$51),0),4),IF(N3578="positivo",INDEX($AD$55:$AG$109,MATCH(1,($B3578=$AD$55:$AD$109)*($J3578=$AE$55:$AE$109),0),4)))</f>
        <v>0</v>
      </c>
      <c r="Q3578" s="115" t="str">
        <f>VLOOKUP(M3578,Modelo!$A$2:$C$7,2,0)</f>
        <v>Gestión de Recursos Naturales y Circularidad</v>
      </c>
      <c r="R3578" s="118">
        <f t="array" ref="R3578">INDEX(Modelo!$F$1:$H$37,MATCH(1,(DataBase!Q3578=Modelo!$G$1:$G$37)*(DataBase!B3578=Modelo!$F$1:$F$37),0),3)</f>
        <v>5.8823529411764705E-2</v>
      </c>
      <c r="S3578" s="115">
        <f t="shared" si="112"/>
        <v>0</v>
      </c>
      <c r="T3578" s="115">
        <f t="shared" si="113"/>
        <v>0</v>
      </c>
    </row>
    <row r="3579" spans="1:20" x14ac:dyDescent="0.3">
      <c r="A3579" s="115" t="s">
        <v>199</v>
      </c>
      <c r="B3579" s="115" t="s">
        <v>84</v>
      </c>
      <c r="C3579" s="115" t="s">
        <v>103</v>
      </c>
      <c r="D3579" s="115" t="s">
        <v>86</v>
      </c>
      <c r="E3579" s="115" t="s">
        <v>86</v>
      </c>
      <c r="F3579" s="115" t="s">
        <v>87</v>
      </c>
      <c r="G3579" s="115">
        <v>2015</v>
      </c>
      <c r="H3579" s="115" t="s">
        <v>125</v>
      </c>
      <c r="I3579" s="115">
        <v>0.70314701400000001</v>
      </c>
      <c r="J3579" s="115" t="s">
        <v>37</v>
      </c>
      <c r="K3579" s="115">
        <f>INDEX(DatosProcesados!$A$1:$BF$101,MATCH(DataBase!A3579,DatosProcesados!$A$1:$A$101,0),MATCH(DataBase!J3579,DatosProcesados!$A$1:$BF$1,0))</f>
        <v>0</v>
      </c>
      <c r="L3579" s="115" t="str">
        <f>INDEX(Modelo!$A$9:$D$89,MATCH(DataBase!$J3579,Modelo!$A$9:$A$89,0),MATCH(DataBase!L$1,Modelo!$A$9:$D$9,0))</f>
        <v>Impacto ambiental</v>
      </c>
      <c r="M3579" s="115" t="str">
        <f>INDEX(Modelo!$A$9:$D$89,MATCH(DataBase!$J3579,Modelo!$A$9:$A$89,0),MATCH(DataBase!M$1,Modelo!$A$9:$D$9,0))</f>
        <v>Pilar 3</v>
      </c>
      <c r="N3579" s="115" t="str">
        <f>INDEX(Modelo!$A$9:$D$89,MATCH(DataBase!$J3579,Modelo!$A$9:$A$89,0),MATCH(DataBase!N$1,Modelo!$A$9:$D$9,0))</f>
        <v>scale</v>
      </c>
      <c r="O3579" s="115" t="b">
        <f t="array" ref="O3579">IF(N3579="negativo",INDEX($AD$3:$AG$51,MATCH(1,($B3579=$AD$3:$AD$51)*($J3579=$AE$3:$AE$51),0),3),IF(N3579="positivo",INDEX($AD$55:$AG$109,MATCH(1,($B3579=$AD$55:$AD$109)*($J3579=$AE$55:$AE$109),0),3)))</f>
        <v>0</v>
      </c>
      <c r="P3579" s="115" t="b">
        <f t="array" ref="P3579">IF(N3579="negativo",INDEX($AD$3:$AG$51,MATCH(1,($B3579=$AD$3:$AD$51)*($J3579=$AE$3:$AE$51),0),4),IF(N3579="positivo",INDEX($AD$55:$AG$109,MATCH(1,($B3579=$AD$55:$AD$109)*($J3579=$AE$55:$AE$109),0),4)))</f>
        <v>0</v>
      </c>
      <c r="Q3579" s="115" t="str">
        <f>VLOOKUP(M3579,Modelo!$A$2:$C$7,2,0)</f>
        <v>Gestión de Recursos Naturales y Circularidad</v>
      </c>
      <c r="R3579" s="118">
        <f t="array" ref="R3579">INDEX(Modelo!$F$1:$H$37,MATCH(1,(DataBase!Q3579=Modelo!$G$1:$G$37)*(DataBase!B3579=Modelo!$F$1:$F$37),0),3)</f>
        <v>5.8823529411764705E-2</v>
      </c>
      <c r="S3579" s="115">
        <f t="shared" si="112"/>
        <v>0</v>
      </c>
      <c r="T3579" s="115">
        <f t="shared" si="113"/>
        <v>0</v>
      </c>
    </row>
    <row r="3580" spans="1:20" x14ac:dyDescent="0.3">
      <c r="A3580" s="115" t="s">
        <v>215</v>
      </c>
      <c r="B3580" s="115" t="s">
        <v>216</v>
      </c>
      <c r="C3580" s="115" t="s">
        <v>97</v>
      </c>
      <c r="D3580" s="115" t="s">
        <v>86</v>
      </c>
      <c r="E3580" s="115" t="s">
        <v>86</v>
      </c>
      <c r="F3580" s="115" t="s">
        <v>86</v>
      </c>
      <c r="G3580" s="115">
        <v>1956</v>
      </c>
      <c r="H3580" s="115" t="s">
        <v>125</v>
      </c>
      <c r="I3580" s="115">
        <v>25.860914507</v>
      </c>
      <c r="J3580" s="115" t="s">
        <v>37</v>
      </c>
      <c r="K3580" s="115">
        <f>INDEX(DatosProcesados!$A$1:$BF$101,MATCH(DataBase!A3580,DatosProcesados!$A$1:$A$101,0),MATCH(DataBase!J3580,DatosProcesados!$A$1:$BF$1,0))</f>
        <v>1</v>
      </c>
      <c r="L3580" s="115" t="str">
        <f>INDEX(Modelo!$A$9:$D$89,MATCH(DataBase!$J3580,Modelo!$A$9:$A$89,0),MATCH(DataBase!L$1,Modelo!$A$9:$D$9,0))</f>
        <v>Impacto ambiental</v>
      </c>
      <c r="M3580" s="115" t="str">
        <f>INDEX(Modelo!$A$9:$D$89,MATCH(DataBase!$J3580,Modelo!$A$9:$A$89,0),MATCH(DataBase!M$1,Modelo!$A$9:$D$9,0))</f>
        <v>Pilar 3</v>
      </c>
      <c r="N3580" s="115" t="str">
        <f>INDEX(Modelo!$A$9:$D$89,MATCH(DataBase!$J3580,Modelo!$A$9:$A$89,0),MATCH(DataBase!N$1,Modelo!$A$9:$D$9,0))</f>
        <v>scale</v>
      </c>
      <c r="O3580" s="115" t="b">
        <f t="array" ref="O3580">IF(N3580="negativo",INDEX($AD$3:$AG$51,MATCH(1,($B3580=$AD$3:$AD$51)*($J3580=$AE$3:$AE$51),0),3),IF(N3580="positivo",INDEX($AD$55:$AG$109,MATCH(1,($B3580=$AD$55:$AD$109)*($J3580=$AE$55:$AE$109),0),3)))</f>
        <v>0</v>
      </c>
      <c r="P3580" s="115" t="b">
        <f t="array" ref="P3580">IF(N3580="negativo",INDEX($AD$3:$AG$51,MATCH(1,($B3580=$AD$3:$AD$51)*($J3580=$AE$3:$AE$51),0),4),IF(N3580="positivo",INDEX($AD$55:$AG$109,MATCH(1,($B3580=$AD$55:$AD$109)*($J3580=$AE$55:$AE$109),0),4)))</f>
        <v>0</v>
      </c>
      <c r="Q3580" s="115" t="str">
        <f>VLOOKUP(M3580,Modelo!$A$2:$C$7,2,0)</f>
        <v>Gestión de Recursos Naturales y Circularidad</v>
      </c>
      <c r="R3580" s="118">
        <f t="array" ref="R3580">INDEX(Modelo!$F$1:$H$37,MATCH(1,(DataBase!Q3580=Modelo!$G$1:$G$37)*(DataBase!B3580=Modelo!$F$1:$F$37),0),3)</f>
        <v>0.15789473684210525</v>
      </c>
      <c r="S3580" s="115">
        <f t="shared" si="112"/>
        <v>50</v>
      </c>
      <c r="T3580" s="115">
        <f t="shared" si="113"/>
        <v>7.8947368421052628</v>
      </c>
    </row>
    <row r="3581" spans="1:20" x14ac:dyDescent="0.3">
      <c r="A3581" s="115" t="s">
        <v>257</v>
      </c>
      <c r="B3581" s="115" t="s">
        <v>216</v>
      </c>
      <c r="C3581" s="115" t="s">
        <v>97</v>
      </c>
      <c r="D3581" s="115" t="s">
        <v>86</v>
      </c>
      <c r="E3581" s="115" t="s">
        <v>87</v>
      </c>
      <c r="F3581" s="115" t="s">
        <v>87</v>
      </c>
      <c r="G3581" s="115">
        <v>1898</v>
      </c>
      <c r="H3581" s="115" t="s">
        <v>167</v>
      </c>
      <c r="I3581" s="115">
        <v>2.4260392159999999</v>
      </c>
      <c r="J3581" s="115" t="s">
        <v>37</v>
      </c>
      <c r="K3581" s="115">
        <f>INDEX(DatosProcesados!$A$1:$BF$101,MATCH(DataBase!A3581,DatosProcesados!$A$1:$A$101,0),MATCH(DataBase!J3581,DatosProcesados!$A$1:$BF$1,0))</f>
        <v>1</v>
      </c>
      <c r="L3581" s="115" t="str">
        <f>INDEX(Modelo!$A$9:$D$89,MATCH(DataBase!$J3581,Modelo!$A$9:$A$89,0),MATCH(DataBase!L$1,Modelo!$A$9:$D$9,0))</f>
        <v>Impacto ambiental</v>
      </c>
      <c r="M3581" s="115" t="str">
        <f>INDEX(Modelo!$A$9:$D$89,MATCH(DataBase!$J3581,Modelo!$A$9:$A$89,0),MATCH(DataBase!M$1,Modelo!$A$9:$D$9,0))</f>
        <v>Pilar 3</v>
      </c>
      <c r="N3581" s="115" t="str">
        <f>INDEX(Modelo!$A$9:$D$89,MATCH(DataBase!$J3581,Modelo!$A$9:$A$89,0),MATCH(DataBase!N$1,Modelo!$A$9:$D$9,0))</f>
        <v>scale</v>
      </c>
      <c r="O3581" s="115" t="b">
        <f t="array" ref="O3581">IF(N3581="negativo",INDEX($AD$3:$AG$51,MATCH(1,($B3581=$AD$3:$AD$51)*($J3581=$AE$3:$AE$51),0),3),IF(N3581="positivo",INDEX($AD$55:$AG$109,MATCH(1,($B3581=$AD$55:$AD$109)*($J3581=$AE$55:$AE$109),0),3)))</f>
        <v>0</v>
      </c>
      <c r="P3581" s="115" t="b">
        <f t="array" ref="P3581">IF(N3581="negativo",INDEX($AD$3:$AG$51,MATCH(1,($B3581=$AD$3:$AD$51)*($J3581=$AE$3:$AE$51),0),4),IF(N3581="positivo",INDEX($AD$55:$AG$109,MATCH(1,($B3581=$AD$55:$AD$109)*($J3581=$AE$55:$AE$109),0),4)))</f>
        <v>0</v>
      </c>
      <c r="Q3581" s="115" t="str">
        <f>VLOOKUP(M3581,Modelo!$A$2:$C$7,2,0)</f>
        <v>Gestión de Recursos Naturales y Circularidad</v>
      </c>
      <c r="R3581" s="118">
        <f t="array" ref="R3581">INDEX(Modelo!$F$1:$H$37,MATCH(1,(DataBase!Q3581=Modelo!$G$1:$G$37)*(DataBase!B3581=Modelo!$F$1:$F$37),0),3)</f>
        <v>0.15789473684210525</v>
      </c>
      <c r="S3581" s="115">
        <f t="shared" si="112"/>
        <v>50</v>
      </c>
      <c r="T3581" s="115">
        <f t="shared" si="113"/>
        <v>7.8947368421052628</v>
      </c>
    </row>
    <row r="3582" spans="1:20" x14ac:dyDescent="0.3">
      <c r="A3582" s="115" t="s">
        <v>301</v>
      </c>
      <c r="B3582" s="115" t="s">
        <v>216</v>
      </c>
      <c r="C3582" s="115" t="s">
        <v>103</v>
      </c>
      <c r="D3582" s="115" t="s">
        <v>86</v>
      </c>
      <c r="E3582" s="115" t="s">
        <v>87</v>
      </c>
      <c r="F3582" s="115" t="s">
        <v>86</v>
      </c>
      <c r="G3582" s="115">
        <v>1998</v>
      </c>
      <c r="H3582" s="115" t="s">
        <v>125</v>
      </c>
      <c r="I3582" s="115">
        <v>1.697301486</v>
      </c>
      <c r="J3582" s="115" t="s">
        <v>37</v>
      </c>
      <c r="K3582" s="115">
        <f>INDEX(DatosProcesados!$A$1:$BF$101,MATCH(DataBase!A3582,DatosProcesados!$A$1:$A$101,0),MATCH(DataBase!J3582,DatosProcesados!$A$1:$BF$1,0))</f>
        <v>1</v>
      </c>
      <c r="L3582" s="115" t="str">
        <f>INDEX(Modelo!$A$9:$D$89,MATCH(DataBase!$J3582,Modelo!$A$9:$A$89,0),MATCH(DataBase!L$1,Modelo!$A$9:$D$9,0))</f>
        <v>Impacto ambiental</v>
      </c>
      <c r="M3582" s="115" t="str">
        <f>INDEX(Modelo!$A$9:$D$89,MATCH(DataBase!$J3582,Modelo!$A$9:$A$89,0),MATCH(DataBase!M$1,Modelo!$A$9:$D$9,0))</f>
        <v>Pilar 3</v>
      </c>
      <c r="N3582" s="115" t="str">
        <f>INDEX(Modelo!$A$9:$D$89,MATCH(DataBase!$J3582,Modelo!$A$9:$A$89,0),MATCH(DataBase!N$1,Modelo!$A$9:$D$9,0))</f>
        <v>scale</v>
      </c>
      <c r="O3582" s="115" t="b">
        <f t="array" ref="O3582">IF(N3582="negativo",INDEX($AD$3:$AG$51,MATCH(1,($B3582=$AD$3:$AD$51)*($J3582=$AE$3:$AE$51),0),3),IF(N3582="positivo",INDEX($AD$55:$AG$109,MATCH(1,($B3582=$AD$55:$AD$109)*($J3582=$AE$55:$AE$109),0),3)))</f>
        <v>0</v>
      </c>
      <c r="P3582" s="115" t="b">
        <f t="array" ref="P3582">IF(N3582="negativo",INDEX($AD$3:$AG$51,MATCH(1,($B3582=$AD$3:$AD$51)*($J3582=$AE$3:$AE$51),0),4),IF(N3582="positivo",INDEX($AD$55:$AG$109,MATCH(1,($B3582=$AD$55:$AD$109)*($J3582=$AE$55:$AE$109),0),4)))</f>
        <v>0</v>
      </c>
      <c r="Q3582" s="115" t="str">
        <f>VLOOKUP(M3582,Modelo!$A$2:$C$7,2,0)</f>
        <v>Gestión de Recursos Naturales y Circularidad</v>
      </c>
      <c r="R3582" s="118">
        <f t="array" ref="R3582">INDEX(Modelo!$F$1:$H$37,MATCH(1,(DataBase!Q3582=Modelo!$G$1:$G$37)*(DataBase!B3582=Modelo!$F$1:$F$37),0),3)</f>
        <v>0.15789473684210525</v>
      </c>
      <c r="S3582" s="115">
        <f t="shared" si="112"/>
        <v>50</v>
      </c>
      <c r="T3582" s="115">
        <f t="shared" si="113"/>
        <v>7.8947368421052628</v>
      </c>
    </row>
    <row r="3583" spans="1:20" x14ac:dyDescent="0.3">
      <c r="A3583" s="115" t="s">
        <v>352</v>
      </c>
      <c r="B3583" s="115" t="s">
        <v>313</v>
      </c>
      <c r="C3583" s="115" t="s">
        <v>103</v>
      </c>
      <c r="D3583" s="115" t="s">
        <v>87</v>
      </c>
      <c r="E3583" s="115" t="s">
        <v>87</v>
      </c>
      <c r="F3583" s="115" t="s">
        <v>87</v>
      </c>
      <c r="G3583" s="115">
        <v>1969</v>
      </c>
      <c r="H3583" s="115" t="s">
        <v>353</v>
      </c>
      <c r="I3583" s="115">
        <v>3.188315636</v>
      </c>
      <c r="J3583" s="115" t="s">
        <v>37</v>
      </c>
      <c r="K3583" s="115">
        <f>INDEX(DatosProcesados!$A$1:$BF$101,MATCH(DataBase!A3583,DatosProcesados!$A$1:$A$101,0),MATCH(DataBase!J3583,DatosProcesados!$A$1:$BF$1,0))</f>
        <v>1</v>
      </c>
      <c r="L3583" s="115" t="str">
        <f>INDEX(Modelo!$A$9:$D$89,MATCH(DataBase!$J3583,Modelo!$A$9:$A$89,0),MATCH(DataBase!L$1,Modelo!$A$9:$D$9,0))</f>
        <v>Impacto ambiental</v>
      </c>
      <c r="M3583" s="115" t="str">
        <f>INDEX(Modelo!$A$9:$D$89,MATCH(DataBase!$J3583,Modelo!$A$9:$A$89,0),MATCH(DataBase!M$1,Modelo!$A$9:$D$9,0))</f>
        <v>Pilar 3</v>
      </c>
      <c r="N3583" s="115" t="str">
        <f>INDEX(Modelo!$A$9:$D$89,MATCH(DataBase!$J3583,Modelo!$A$9:$A$89,0),MATCH(DataBase!N$1,Modelo!$A$9:$D$9,0))</f>
        <v>scale</v>
      </c>
      <c r="O3583" s="115" t="b">
        <f t="array" ref="O3583">IF(N3583="negativo",INDEX($AD$3:$AG$51,MATCH(1,($B3583=$AD$3:$AD$51)*($J3583=$AE$3:$AE$51),0),3),IF(N3583="positivo",INDEX($AD$55:$AG$109,MATCH(1,($B3583=$AD$55:$AD$109)*($J3583=$AE$55:$AE$109),0),3)))</f>
        <v>0</v>
      </c>
      <c r="P3583" s="115" t="b">
        <f t="array" ref="P3583">IF(N3583="negativo",INDEX($AD$3:$AG$51,MATCH(1,($B3583=$AD$3:$AD$51)*($J3583=$AE$3:$AE$51),0),4),IF(N3583="positivo",INDEX($AD$55:$AG$109,MATCH(1,($B3583=$AD$55:$AD$109)*($J3583=$AE$55:$AE$109),0),4)))</f>
        <v>0</v>
      </c>
      <c r="Q3583" s="115" t="str">
        <f>VLOOKUP(M3583,Modelo!$A$2:$C$7,2,0)</f>
        <v>Gestión de Recursos Naturales y Circularidad</v>
      </c>
      <c r="R3583" s="118">
        <f t="array" ref="R3583">INDEX(Modelo!$F$1:$H$37,MATCH(1,(DataBase!Q3583=Modelo!$G$1:$G$37)*(DataBase!B3583=Modelo!$F$1:$F$37),0),3)</f>
        <v>5.8823529411764705E-2</v>
      </c>
      <c r="S3583" s="115">
        <f t="shared" si="112"/>
        <v>50</v>
      </c>
      <c r="T3583" s="115">
        <f t="shared" si="113"/>
        <v>2.9411764705882351</v>
      </c>
    </row>
    <row r="3584" spans="1:20" x14ac:dyDescent="0.3">
      <c r="A3584" s="115" t="s">
        <v>427</v>
      </c>
      <c r="B3584" s="115" t="s">
        <v>407</v>
      </c>
      <c r="C3584" s="115" t="s">
        <v>103</v>
      </c>
      <c r="D3584" s="115" t="s">
        <v>86</v>
      </c>
      <c r="E3584" s="115" t="s">
        <v>86</v>
      </c>
      <c r="F3584" s="115" t="s">
        <v>87</v>
      </c>
      <c r="G3584" s="115">
        <v>2020</v>
      </c>
      <c r="H3584" s="115" t="s">
        <v>428</v>
      </c>
      <c r="I3584" s="115">
        <v>1.943851598</v>
      </c>
      <c r="J3584" s="115" t="s">
        <v>37</v>
      </c>
      <c r="K3584" s="115">
        <f>INDEX(DatosProcesados!$A$1:$BF$101,MATCH(DataBase!A3584,DatosProcesados!$A$1:$A$101,0),MATCH(DataBase!J3584,DatosProcesados!$A$1:$BF$1,0))</f>
        <v>1</v>
      </c>
      <c r="L3584" s="115" t="str">
        <f>INDEX(Modelo!$A$9:$D$89,MATCH(DataBase!$J3584,Modelo!$A$9:$A$89,0),MATCH(DataBase!L$1,Modelo!$A$9:$D$9,0))</f>
        <v>Impacto ambiental</v>
      </c>
      <c r="M3584" s="115" t="str">
        <f>INDEX(Modelo!$A$9:$D$89,MATCH(DataBase!$J3584,Modelo!$A$9:$A$89,0),MATCH(DataBase!M$1,Modelo!$A$9:$D$9,0))</f>
        <v>Pilar 3</v>
      </c>
      <c r="N3584" s="115" t="str">
        <f>INDEX(Modelo!$A$9:$D$89,MATCH(DataBase!$J3584,Modelo!$A$9:$A$89,0),MATCH(DataBase!N$1,Modelo!$A$9:$D$9,0))</f>
        <v>scale</v>
      </c>
      <c r="O3584" s="115" t="b">
        <f t="array" ref="O3584">IF(N3584="negativo",INDEX($AD$3:$AG$51,MATCH(1,($B3584=$AD$3:$AD$51)*($J3584=$AE$3:$AE$51),0),3),IF(N3584="positivo",INDEX($AD$55:$AG$109,MATCH(1,($B3584=$AD$55:$AD$109)*($J3584=$AE$55:$AE$109),0),3)))</f>
        <v>0</v>
      </c>
      <c r="P3584" s="115" t="b">
        <f t="array" ref="P3584">IF(N3584="negativo",INDEX($AD$3:$AG$51,MATCH(1,($B3584=$AD$3:$AD$51)*($J3584=$AE$3:$AE$51),0),4),IF(N3584="positivo",INDEX($AD$55:$AG$109,MATCH(1,($B3584=$AD$55:$AD$109)*($J3584=$AE$55:$AE$109),0),4)))</f>
        <v>0</v>
      </c>
      <c r="Q3584" s="115" t="str">
        <f>VLOOKUP(M3584,Modelo!$A$2:$C$7,2,0)</f>
        <v>Gestión de Recursos Naturales y Circularidad</v>
      </c>
      <c r="R3584" s="118">
        <f t="array" ref="R3584">INDEX(Modelo!$F$1:$H$37,MATCH(1,(DataBase!Q3584=Modelo!$G$1:$G$37)*(DataBase!B3584=Modelo!$F$1:$F$37),0),3)</f>
        <v>0.19230769230769232</v>
      </c>
      <c r="S3584" s="115">
        <f t="shared" si="112"/>
        <v>50</v>
      </c>
      <c r="T3584" s="115">
        <f t="shared" si="113"/>
        <v>9.6153846153846168</v>
      </c>
    </row>
    <row r="3585" spans="1:20" x14ac:dyDescent="0.3">
      <c r="A3585" s="115" t="s">
        <v>333</v>
      </c>
      <c r="B3585" s="115" t="s">
        <v>313</v>
      </c>
      <c r="C3585" s="115" t="s">
        <v>103</v>
      </c>
      <c r="D3585" s="115" t="s">
        <v>86</v>
      </c>
      <c r="E3585" s="115" t="s">
        <v>86</v>
      </c>
      <c r="F3585" s="115" t="s">
        <v>87</v>
      </c>
      <c r="G3585" s="115">
        <v>1952</v>
      </c>
      <c r="H3585" s="115" t="s">
        <v>177</v>
      </c>
      <c r="I3585" s="115">
        <v>5.9910971069999999</v>
      </c>
      <c r="J3585" s="115" t="s">
        <v>37</v>
      </c>
      <c r="K3585" s="115">
        <f>INDEX(DatosProcesados!$A$1:$BF$101,MATCH(DataBase!A3585,DatosProcesados!$A$1:$A$101,0),MATCH(DataBase!J3585,DatosProcesados!$A$1:$BF$1,0))</f>
        <v>1</v>
      </c>
      <c r="L3585" s="115" t="str">
        <f>INDEX(Modelo!$A$9:$D$89,MATCH(DataBase!$J3585,Modelo!$A$9:$A$89,0),MATCH(DataBase!L$1,Modelo!$A$9:$D$9,0))</f>
        <v>Impacto ambiental</v>
      </c>
      <c r="M3585" s="115" t="str">
        <f>INDEX(Modelo!$A$9:$D$89,MATCH(DataBase!$J3585,Modelo!$A$9:$A$89,0),MATCH(DataBase!M$1,Modelo!$A$9:$D$9,0))</f>
        <v>Pilar 3</v>
      </c>
      <c r="N3585" s="115" t="str">
        <f>INDEX(Modelo!$A$9:$D$89,MATCH(DataBase!$J3585,Modelo!$A$9:$A$89,0),MATCH(DataBase!N$1,Modelo!$A$9:$D$9,0))</f>
        <v>scale</v>
      </c>
      <c r="O3585" s="115" t="b">
        <f t="array" ref="O3585">IF(N3585="negativo",INDEX($AD$3:$AG$51,MATCH(1,($B3585=$AD$3:$AD$51)*($J3585=$AE$3:$AE$51),0),3),IF(N3585="positivo",INDEX($AD$55:$AG$109,MATCH(1,($B3585=$AD$55:$AD$109)*($J3585=$AE$55:$AE$109),0),3)))</f>
        <v>0</v>
      </c>
      <c r="P3585" s="115" t="b">
        <f t="array" ref="P3585">IF(N3585="negativo",INDEX($AD$3:$AG$51,MATCH(1,($B3585=$AD$3:$AD$51)*($J3585=$AE$3:$AE$51),0),4),IF(N3585="positivo",INDEX($AD$55:$AG$109,MATCH(1,($B3585=$AD$55:$AD$109)*($J3585=$AE$55:$AE$109),0),4)))</f>
        <v>0</v>
      </c>
      <c r="Q3585" s="115" t="str">
        <f>VLOOKUP(M3585,Modelo!$A$2:$C$7,2,0)</f>
        <v>Gestión de Recursos Naturales y Circularidad</v>
      </c>
      <c r="R3585" s="118">
        <f t="array" ref="R3585">INDEX(Modelo!$F$1:$H$37,MATCH(1,(DataBase!Q3585=Modelo!$G$1:$G$37)*(DataBase!B3585=Modelo!$F$1:$F$37),0),3)</f>
        <v>5.8823529411764705E-2</v>
      </c>
      <c r="S3585" s="115">
        <f t="shared" si="112"/>
        <v>50</v>
      </c>
      <c r="T3585" s="115">
        <f t="shared" si="113"/>
        <v>2.9411764705882351</v>
      </c>
    </row>
    <row r="3586" spans="1:20" x14ac:dyDescent="0.3">
      <c r="A3586" s="115" t="s">
        <v>371</v>
      </c>
      <c r="B3586" s="115" t="s">
        <v>313</v>
      </c>
      <c r="C3586" s="115" t="s">
        <v>103</v>
      </c>
      <c r="D3586" s="115" t="s">
        <v>87</v>
      </c>
      <c r="E3586" s="115" t="s">
        <v>86</v>
      </c>
      <c r="F3586" s="115" t="s">
        <v>87</v>
      </c>
      <c r="G3586" s="115">
        <v>1977</v>
      </c>
      <c r="H3586" s="115" t="s">
        <v>281</v>
      </c>
      <c r="I3586" s="115">
        <v>2.002301595</v>
      </c>
      <c r="J3586" s="115" t="s">
        <v>37</v>
      </c>
      <c r="K3586" s="115">
        <f>INDEX(DatosProcesados!$A$1:$BF$101,MATCH(DataBase!A3586,DatosProcesados!$A$1:$A$101,0),MATCH(DataBase!J3586,DatosProcesados!$A$1:$BF$1,0))</f>
        <v>1</v>
      </c>
      <c r="L3586" s="115" t="str">
        <f>INDEX(Modelo!$A$9:$D$89,MATCH(DataBase!$J3586,Modelo!$A$9:$A$89,0),MATCH(DataBase!L$1,Modelo!$A$9:$D$9,0))</f>
        <v>Impacto ambiental</v>
      </c>
      <c r="M3586" s="115" t="str">
        <f>INDEX(Modelo!$A$9:$D$89,MATCH(DataBase!$J3586,Modelo!$A$9:$A$89,0),MATCH(DataBase!M$1,Modelo!$A$9:$D$9,0))</f>
        <v>Pilar 3</v>
      </c>
      <c r="N3586" s="115" t="str">
        <f>INDEX(Modelo!$A$9:$D$89,MATCH(DataBase!$J3586,Modelo!$A$9:$A$89,0),MATCH(DataBase!N$1,Modelo!$A$9:$D$9,0))</f>
        <v>scale</v>
      </c>
      <c r="O3586" s="115" t="b">
        <f t="array" ref="O3586">IF(N3586="negativo",INDEX($AD$3:$AG$51,MATCH(1,($B3586=$AD$3:$AD$51)*($J3586=$AE$3:$AE$51),0),3),IF(N3586="positivo",INDEX($AD$55:$AG$109,MATCH(1,($B3586=$AD$55:$AD$109)*($J3586=$AE$55:$AE$109),0),3)))</f>
        <v>0</v>
      </c>
      <c r="P3586" s="115" t="b">
        <f t="array" ref="P3586">IF(N3586="negativo",INDEX($AD$3:$AG$51,MATCH(1,($B3586=$AD$3:$AD$51)*($J3586=$AE$3:$AE$51),0),4),IF(N3586="positivo",INDEX($AD$55:$AG$109,MATCH(1,($B3586=$AD$55:$AD$109)*($J3586=$AE$55:$AE$109),0),4)))</f>
        <v>0</v>
      </c>
      <c r="Q3586" s="115" t="str">
        <f>VLOOKUP(M3586,Modelo!$A$2:$C$7,2,0)</f>
        <v>Gestión de Recursos Naturales y Circularidad</v>
      </c>
      <c r="R3586" s="118">
        <f t="array" ref="R3586">INDEX(Modelo!$F$1:$H$37,MATCH(1,(DataBase!Q3586=Modelo!$G$1:$G$37)*(DataBase!B3586=Modelo!$F$1:$F$37),0),3)</f>
        <v>5.8823529411764705E-2</v>
      </c>
      <c r="S3586" s="115">
        <f t="shared" si="112"/>
        <v>50</v>
      </c>
      <c r="T3586" s="115">
        <f t="shared" si="113"/>
        <v>2.9411764705882351</v>
      </c>
    </row>
    <row r="3587" spans="1:20" x14ac:dyDescent="0.3">
      <c r="A3587" s="115" t="s">
        <v>469</v>
      </c>
      <c r="B3587" s="115" t="s">
        <v>467</v>
      </c>
      <c r="C3587" s="115" t="s">
        <v>103</v>
      </c>
      <c r="D3587" s="115" t="s">
        <v>87</v>
      </c>
      <c r="E3587" s="115" t="s">
        <v>86</v>
      </c>
      <c r="F3587" s="115" t="s">
        <v>87</v>
      </c>
      <c r="G3587" s="115">
        <v>1971</v>
      </c>
      <c r="H3587" s="115" t="s">
        <v>244</v>
      </c>
      <c r="I3587" s="115">
        <v>2.1567474139999998</v>
      </c>
      <c r="J3587" s="115" t="s">
        <v>37</v>
      </c>
      <c r="K3587" s="115">
        <f>INDEX(DatosProcesados!$A$1:$BF$101,MATCH(DataBase!A3587,DatosProcesados!$A$1:$A$101,0),MATCH(DataBase!J3587,DatosProcesados!$A$1:$BF$1,0))</f>
        <v>0</v>
      </c>
      <c r="L3587" s="115" t="str">
        <f>INDEX(Modelo!$A$9:$D$89,MATCH(DataBase!$J3587,Modelo!$A$9:$A$89,0),MATCH(DataBase!L$1,Modelo!$A$9:$D$9,0))</f>
        <v>Impacto ambiental</v>
      </c>
      <c r="M3587" s="115" t="str">
        <f>INDEX(Modelo!$A$9:$D$89,MATCH(DataBase!$J3587,Modelo!$A$9:$A$89,0),MATCH(DataBase!M$1,Modelo!$A$9:$D$9,0))</f>
        <v>Pilar 3</v>
      </c>
      <c r="N3587" s="115" t="str">
        <f>INDEX(Modelo!$A$9:$D$89,MATCH(DataBase!$J3587,Modelo!$A$9:$A$89,0),MATCH(DataBase!N$1,Modelo!$A$9:$D$9,0))</f>
        <v>scale</v>
      </c>
      <c r="O3587" s="115" t="b">
        <f t="array" ref="O3587">IF(N3587="negativo",INDEX($AD$3:$AG$51,MATCH(1,($B3587=$AD$3:$AD$51)*($J3587=$AE$3:$AE$51),0),3),IF(N3587="positivo",INDEX($AD$55:$AG$109,MATCH(1,($B3587=$AD$55:$AD$109)*($J3587=$AE$55:$AE$109),0),3)))</f>
        <v>0</v>
      </c>
      <c r="P3587" s="115" t="b">
        <f t="array" ref="P3587">IF(N3587="negativo",INDEX($AD$3:$AG$51,MATCH(1,($B3587=$AD$3:$AD$51)*($J3587=$AE$3:$AE$51),0),4),IF(N3587="positivo",INDEX($AD$55:$AG$109,MATCH(1,($B3587=$AD$55:$AD$109)*($J3587=$AE$55:$AE$109),0),4)))</f>
        <v>0</v>
      </c>
      <c r="Q3587" s="115" t="str">
        <f>VLOOKUP(M3587,Modelo!$A$2:$C$7,2,0)</f>
        <v>Gestión de Recursos Naturales y Circularidad</v>
      </c>
      <c r="R3587" s="118">
        <f t="array" ref="R3587">INDEX(Modelo!$F$1:$H$37,MATCH(1,(DataBase!Q3587=Modelo!$G$1:$G$37)*(DataBase!B3587=Modelo!$F$1:$F$37),0),3)</f>
        <v>0.23809523809523808</v>
      </c>
      <c r="S3587" s="115">
        <f t="shared" ref="S3587:S3650" si="114">IFERROR(IF(N3587="boolean",IF(K3587="Si",100,0),IF(N3587="scale",IF(K3587=2,100,IF(K3587=1,50,0)),IF(N3587="positivo",100*((K3587-P3587)/(O3587-P3587)),100*(1-((K3587-P3587)/(O3587-P3587)))))),0)</f>
        <v>0</v>
      </c>
      <c r="T3587" s="115">
        <f t="shared" ref="T3587:T3650" si="115">S3587*R3587</f>
        <v>0</v>
      </c>
    </row>
    <row r="3588" spans="1:20" x14ac:dyDescent="0.3">
      <c r="A3588" s="115" t="s">
        <v>357</v>
      </c>
      <c r="B3588" s="115" t="s">
        <v>313</v>
      </c>
      <c r="C3588" s="115" t="s">
        <v>103</v>
      </c>
      <c r="D3588" s="115" t="s">
        <v>86</v>
      </c>
      <c r="E3588" s="115" t="s">
        <v>86</v>
      </c>
      <c r="F3588" s="115" t="s">
        <v>87</v>
      </c>
      <c r="G3588" s="115">
        <v>2009</v>
      </c>
      <c r="H3588" s="115" t="s">
        <v>358</v>
      </c>
      <c r="I3588" s="115">
        <v>2.8694480090000001</v>
      </c>
      <c r="J3588" s="115" t="s">
        <v>37</v>
      </c>
      <c r="K3588" s="115">
        <f>INDEX(DatosProcesados!$A$1:$BF$101,MATCH(DataBase!A3588,DatosProcesados!$A$1:$A$101,0),MATCH(DataBase!J3588,DatosProcesados!$A$1:$BF$1,0))</f>
        <v>0</v>
      </c>
      <c r="L3588" s="115" t="str">
        <f>INDEX(Modelo!$A$9:$D$89,MATCH(DataBase!$J3588,Modelo!$A$9:$A$89,0),MATCH(DataBase!L$1,Modelo!$A$9:$D$9,0))</f>
        <v>Impacto ambiental</v>
      </c>
      <c r="M3588" s="115" t="str">
        <f>INDEX(Modelo!$A$9:$D$89,MATCH(DataBase!$J3588,Modelo!$A$9:$A$89,0),MATCH(DataBase!M$1,Modelo!$A$9:$D$9,0))</f>
        <v>Pilar 3</v>
      </c>
      <c r="N3588" s="115" t="str">
        <f>INDEX(Modelo!$A$9:$D$89,MATCH(DataBase!$J3588,Modelo!$A$9:$A$89,0),MATCH(DataBase!N$1,Modelo!$A$9:$D$9,0))</f>
        <v>scale</v>
      </c>
      <c r="O3588" s="115" t="b">
        <f t="array" ref="O3588">IF(N3588="negativo",INDEX($AD$3:$AG$51,MATCH(1,($B3588=$AD$3:$AD$51)*($J3588=$AE$3:$AE$51),0),3),IF(N3588="positivo",INDEX($AD$55:$AG$109,MATCH(1,($B3588=$AD$55:$AD$109)*($J3588=$AE$55:$AE$109),0),3)))</f>
        <v>0</v>
      </c>
      <c r="P3588" s="115" t="b">
        <f t="array" ref="P3588">IF(N3588="negativo",INDEX($AD$3:$AG$51,MATCH(1,($B3588=$AD$3:$AD$51)*($J3588=$AE$3:$AE$51),0),4),IF(N3588="positivo",INDEX($AD$55:$AG$109,MATCH(1,($B3588=$AD$55:$AD$109)*($J3588=$AE$55:$AE$109),0),4)))</f>
        <v>0</v>
      </c>
      <c r="Q3588" s="115" t="str">
        <f>VLOOKUP(M3588,Modelo!$A$2:$C$7,2,0)</f>
        <v>Gestión de Recursos Naturales y Circularidad</v>
      </c>
      <c r="R3588" s="118">
        <f t="array" ref="R3588">INDEX(Modelo!$F$1:$H$37,MATCH(1,(DataBase!Q3588=Modelo!$G$1:$G$37)*(DataBase!B3588=Modelo!$F$1:$F$37),0),3)</f>
        <v>5.8823529411764705E-2</v>
      </c>
      <c r="S3588" s="115">
        <f t="shared" si="114"/>
        <v>0</v>
      </c>
      <c r="T3588" s="115">
        <f t="shared" si="115"/>
        <v>0</v>
      </c>
    </row>
    <row r="3589" spans="1:20" x14ac:dyDescent="0.3">
      <c r="A3589" s="115" t="s">
        <v>355</v>
      </c>
      <c r="B3589" s="115" t="s">
        <v>313</v>
      </c>
      <c r="C3589" s="115" t="s">
        <v>103</v>
      </c>
      <c r="D3589" s="115" t="s">
        <v>87</v>
      </c>
      <c r="E3589" s="115" t="s">
        <v>86</v>
      </c>
      <c r="F3589" s="115" t="s">
        <v>86</v>
      </c>
      <c r="G3589" s="115">
        <v>1934</v>
      </c>
      <c r="H3589" s="115" t="s">
        <v>125</v>
      </c>
      <c r="I3589" s="115">
        <v>3.134365769</v>
      </c>
      <c r="J3589" s="115" t="s">
        <v>37</v>
      </c>
      <c r="K3589" s="115">
        <f>INDEX(DatosProcesados!$A$1:$BF$101,MATCH(DataBase!A3589,DatosProcesados!$A$1:$A$101,0),MATCH(DataBase!J3589,DatosProcesados!$A$1:$BF$1,0))</f>
        <v>0</v>
      </c>
      <c r="L3589" s="115" t="str">
        <f>INDEX(Modelo!$A$9:$D$89,MATCH(DataBase!$J3589,Modelo!$A$9:$A$89,0),MATCH(DataBase!L$1,Modelo!$A$9:$D$9,0))</f>
        <v>Impacto ambiental</v>
      </c>
      <c r="M3589" s="115" t="str">
        <f>INDEX(Modelo!$A$9:$D$89,MATCH(DataBase!$J3589,Modelo!$A$9:$A$89,0),MATCH(DataBase!M$1,Modelo!$A$9:$D$9,0))</f>
        <v>Pilar 3</v>
      </c>
      <c r="N3589" s="115" t="str">
        <f>INDEX(Modelo!$A$9:$D$89,MATCH(DataBase!$J3589,Modelo!$A$9:$A$89,0),MATCH(DataBase!N$1,Modelo!$A$9:$D$9,0))</f>
        <v>scale</v>
      </c>
      <c r="O3589" s="115" t="b">
        <f t="array" ref="O3589">IF(N3589="negativo",INDEX($AD$3:$AG$51,MATCH(1,($B3589=$AD$3:$AD$51)*($J3589=$AE$3:$AE$51),0),3),IF(N3589="positivo",INDEX($AD$55:$AG$109,MATCH(1,($B3589=$AD$55:$AD$109)*($J3589=$AE$55:$AE$109),0),3)))</f>
        <v>0</v>
      </c>
      <c r="P3589" s="115" t="b">
        <f t="array" ref="P3589">IF(N3589="negativo",INDEX($AD$3:$AG$51,MATCH(1,($B3589=$AD$3:$AD$51)*($J3589=$AE$3:$AE$51),0),4),IF(N3589="positivo",INDEX($AD$55:$AG$109,MATCH(1,($B3589=$AD$55:$AD$109)*($J3589=$AE$55:$AE$109),0),4)))</f>
        <v>0</v>
      </c>
      <c r="Q3589" s="115" t="str">
        <f>VLOOKUP(M3589,Modelo!$A$2:$C$7,2,0)</f>
        <v>Gestión de Recursos Naturales y Circularidad</v>
      </c>
      <c r="R3589" s="118">
        <f t="array" ref="R3589">INDEX(Modelo!$F$1:$H$37,MATCH(1,(DataBase!Q3589=Modelo!$G$1:$G$37)*(DataBase!B3589=Modelo!$F$1:$F$37),0),3)</f>
        <v>5.8823529411764705E-2</v>
      </c>
      <c r="S3589" s="115">
        <f t="shared" si="114"/>
        <v>0</v>
      </c>
      <c r="T3589" s="115">
        <f t="shared" si="115"/>
        <v>0</v>
      </c>
    </row>
    <row r="3590" spans="1:20" x14ac:dyDescent="0.3">
      <c r="A3590" s="115" t="s">
        <v>129</v>
      </c>
      <c r="B3590" s="115" t="s">
        <v>84</v>
      </c>
      <c r="C3590" s="115" t="s">
        <v>97</v>
      </c>
      <c r="D3590" s="115" t="s">
        <v>86</v>
      </c>
      <c r="E3590" s="115" t="s">
        <v>87</v>
      </c>
      <c r="F3590" s="115" t="s">
        <v>87</v>
      </c>
      <c r="G3590" s="115">
        <v>1924</v>
      </c>
      <c r="H3590" s="115" t="s">
        <v>130</v>
      </c>
      <c r="I3590" s="115">
        <v>6.6721791020000003</v>
      </c>
      <c r="J3590" s="115" t="s">
        <v>37</v>
      </c>
      <c r="K3590" s="115">
        <f>INDEX(DatosProcesados!$A$1:$BF$101,MATCH(DataBase!A3590,DatosProcesados!$A$1:$A$101,0),MATCH(DataBase!J3590,DatosProcesados!$A$1:$BF$1,0))</f>
        <v>1</v>
      </c>
      <c r="L3590" s="115" t="str">
        <f>INDEX(Modelo!$A$9:$D$89,MATCH(DataBase!$J3590,Modelo!$A$9:$A$89,0),MATCH(DataBase!L$1,Modelo!$A$9:$D$9,0))</f>
        <v>Impacto ambiental</v>
      </c>
      <c r="M3590" s="115" t="str">
        <f>INDEX(Modelo!$A$9:$D$89,MATCH(DataBase!$J3590,Modelo!$A$9:$A$89,0),MATCH(DataBase!M$1,Modelo!$A$9:$D$9,0))</f>
        <v>Pilar 3</v>
      </c>
      <c r="N3590" s="115" t="str">
        <f>INDEX(Modelo!$A$9:$D$89,MATCH(DataBase!$J3590,Modelo!$A$9:$A$89,0),MATCH(DataBase!N$1,Modelo!$A$9:$D$9,0))</f>
        <v>scale</v>
      </c>
      <c r="O3590" s="115" t="b">
        <f t="array" ref="O3590">IF(N3590="negativo",INDEX($AD$3:$AG$51,MATCH(1,($B3590=$AD$3:$AD$51)*($J3590=$AE$3:$AE$51),0),3),IF(N3590="positivo",INDEX($AD$55:$AG$109,MATCH(1,($B3590=$AD$55:$AD$109)*($J3590=$AE$55:$AE$109),0),3)))</f>
        <v>0</v>
      </c>
      <c r="P3590" s="115" t="b">
        <f t="array" ref="P3590">IF(N3590="negativo",INDEX($AD$3:$AG$51,MATCH(1,($B3590=$AD$3:$AD$51)*($J3590=$AE$3:$AE$51),0),4),IF(N3590="positivo",INDEX($AD$55:$AG$109,MATCH(1,($B3590=$AD$55:$AD$109)*($J3590=$AE$55:$AE$109),0),4)))</f>
        <v>0</v>
      </c>
      <c r="Q3590" s="115" t="str">
        <f>VLOOKUP(M3590,Modelo!$A$2:$C$7,2,0)</f>
        <v>Gestión de Recursos Naturales y Circularidad</v>
      </c>
      <c r="R3590" s="118">
        <f t="array" ref="R3590">INDEX(Modelo!$F$1:$H$37,MATCH(1,(DataBase!Q3590=Modelo!$G$1:$G$37)*(DataBase!B3590=Modelo!$F$1:$F$37),0),3)</f>
        <v>5.8823529411764705E-2</v>
      </c>
      <c r="S3590" s="115">
        <f t="shared" si="114"/>
        <v>50</v>
      </c>
      <c r="T3590" s="115">
        <f t="shared" si="115"/>
        <v>2.9411764705882351</v>
      </c>
    </row>
    <row r="3591" spans="1:20" x14ac:dyDescent="0.3">
      <c r="A3591" s="115" t="s">
        <v>166</v>
      </c>
      <c r="B3591" s="115" t="s">
        <v>84</v>
      </c>
      <c r="C3591" s="115" t="s">
        <v>103</v>
      </c>
      <c r="D3591" s="115" t="s">
        <v>86</v>
      </c>
      <c r="E3591" s="115" t="s">
        <v>87</v>
      </c>
      <c r="F3591" s="115" t="s">
        <v>87</v>
      </c>
      <c r="G3591" s="115">
        <v>1910</v>
      </c>
      <c r="H3591" s="115" t="s">
        <v>167</v>
      </c>
      <c r="I3591" s="115">
        <v>2.655177809</v>
      </c>
      <c r="J3591" s="115" t="s">
        <v>37</v>
      </c>
      <c r="K3591" s="115">
        <f>INDEX(DatosProcesados!$A$1:$BF$101,MATCH(DataBase!A3591,DatosProcesados!$A$1:$A$101,0),MATCH(DataBase!J3591,DatosProcesados!$A$1:$BF$1,0))</f>
        <v>0</v>
      </c>
      <c r="L3591" s="115" t="str">
        <f>INDEX(Modelo!$A$9:$D$89,MATCH(DataBase!$J3591,Modelo!$A$9:$A$89,0),MATCH(DataBase!L$1,Modelo!$A$9:$D$9,0))</f>
        <v>Impacto ambiental</v>
      </c>
      <c r="M3591" s="115" t="str">
        <f>INDEX(Modelo!$A$9:$D$89,MATCH(DataBase!$J3591,Modelo!$A$9:$A$89,0),MATCH(DataBase!M$1,Modelo!$A$9:$D$9,0))</f>
        <v>Pilar 3</v>
      </c>
      <c r="N3591" s="115" t="str">
        <f>INDEX(Modelo!$A$9:$D$89,MATCH(DataBase!$J3591,Modelo!$A$9:$A$89,0),MATCH(DataBase!N$1,Modelo!$A$9:$D$9,0))</f>
        <v>scale</v>
      </c>
      <c r="O3591" s="115" t="b">
        <f t="array" ref="O3591">IF(N3591="negativo",INDEX($AD$3:$AG$51,MATCH(1,($B3591=$AD$3:$AD$51)*($J3591=$AE$3:$AE$51),0),3),IF(N3591="positivo",INDEX($AD$55:$AG$109,MATCH(1,($B3591=$AD$55:$AD$109)*($J3591=$AE$55:$AE$109),0),3)))</f>
        <v>0</v>
      </c>
      <c r="P3591" s="115" t="b">
        <f t="array" ref="P3591">IF(N3591="negativo",INDEX($AD$3:$AG$51,MATCH(1,($B3591=$AD$3:$AD$51)*($J3591=$AE$3:$AE$51),0),4),IF(N3591="positivo",INDEX($AD$55:$AG$109,MATCH(1,($B3591=$AD$55:$AD$109)*($J3591=$AE$55:$AE$109),0),4)))</f>
        <v>0</v>
      </c>
      <c r="Q3591" s="115" t="str">
        <f>VLOOKUP(M3591,Modelo!$A$2:$C$7,2,0)</f>
        <v>Gestión de Recursos Naturales y Circularidad</v>
      </c>
      <c r="R3591" s="118">
        <f t="array" ref="R3591">INDEX(Modelo!$F$1:$H$37,MATCH(1,(DataBase!Q3591=Modelo!$G$1:$G$37)*(DataBase!B3591=Modelo!$F$1:$F$37),0),3)</f>
        <v>5.8823529411764705E-2</v>
      </c>
      <c r="S3591" s="115">
        <f t="shared" si="114"/>
        <v>0</v>
      </c>
      <c r="T3591" s="115">
        <f t="shared" si="115"/>
        <v>0</v>
      </c>
    </row>
    <row r="3592" spans="1:20" x14ac:dyDescent="0.3">
      <c r="A3592" s="115" t="s">
        <v>312</v>
      </c>
      <c r="B3592" s="115" t="s">
        <v>313</v>
      </c>
      <c r="C3592" s="115" t="s">
        <v>103</v>
      </c>
      <c r="D3592" s="115" t="s">
        <v>86</v>
      </c>
      <c r="E3592" s="115" t="s">
        <v>87</v>
      </c>
      <c r="F3592" s="115" t="s">
        <v>87</v>
      </c>
      <c r="G3592" s="115">
        <v>1968</v>
      </c>
      <c r="H3592" s="115" t="s">
        <v>125</v>
      </c>
      <c r="I3592" s="115">
        <v>24.752011681999999</v>
      </c>
      <c r="J3592" s="115" t="s">
        <v>37</v>
      </c>
      <c r="K3592" s="115">
        <f>INDEX(DatosProcesados!$A$1:$BF$101,MATCH(DataBase!A3592,DatosProcesados!$A$1:$A$101,0),MATCH(DataBase!J3592,DatosProcesados!$A$1:$BF$1,0))</f>
        <v>1</v>
      </c>
      <c r="L3592" s="115" t="str">
        <f>INDEX(Modelo!$A$9:$D$89,MATCH(DataBase!$J3592,Modelo!$A$9:$A$89,0),MATCH(DataBase!L$1,Modelo!$A$9:$D$9,0))</f>
        <v>Impacto ambiental</v>
      </c>
      <c r="M3592" s="115" t="str">
        <f>INDEX(Modelo!$A$9:$D$89,MATCH(DataBase!$J3592,Modelo!$A$9:$A$89,0),MATCH(DataBase!M$1,Modelo!$A$9:$D$9,0))</f>
        <v>Pilar 3</v>
      </c>
      <c r="N3592" s="115" t="str">
        <f>INDEX(Modelo!$A$9:$D$89,MATCH(DataBase!$J3592,Modelo!$A$9:$A$89,0),MATCH(DataBase!N$1,Modelo!$A$9:$D$9,0))</f>
        <v>scale</v>
      </c>
      <c r="O3592" s="115" t="b">
        <f t="array" ref="O3592">IF(N3592="negativo",INDEX($AD$3:$AG$51,MATCH(1,($B3592=$AD$3:$AD$51)*($J3592=$AE$3:$AE$51),0),3),IF(N3592="positivo",INDEX($AD$55:$AG$109,MATCH(1,($B3592=$AD$55:$AD$109)*($J3592=$AE$55:$AE$109),0),3)))</f>
        <v>0</v>
      </c>
      <c r="P3592" s="115" t="b">
        <f t="array" ref="P3592">IF(N3592="negativo",INDEX($AD$3:$AG$51,MATCH(1,($B3592=$AD$3:$AD$51)*($J3592=$AE$3:$AE$51),0),4),IF(N3592="positivo",INDEX($AD$55:$AG$109,MATCH(1,($B3592=$AD$55:$AD$109)*($J3592=$AE$55:$AE$109),0),4)))</f>
        <v>0</v>
      </c>
      <c r="Q3592" s="115" t="str">
        <f>VLOOKUP(M3592,Modelo!$A$2:$C$7,2,0)</f>
        <v>Gestión de Recursos Naturales y Circularidad</v>
      </c>
      <c r="R3592" s="118">
        <f t="array" ref="R3592">INDEX(Modelo!$F$1:$H$37,MATCH(1,(DataBase!Q3592=Modelo!$G$1:$G$37)*(DataBase!B3592=Modelo!$F$1:$F$37),0),3)</f>
        <v>5.8823529411764705E-2</v>
      </c>
      <c r="S3592" s="115">
        <f t="shared" si="114"/>
        <v>50</v>
      </c>
      <c r="T3592" s="115">
        <f t="shared" si="115"/>
        <v>2.9411764705882351</v>
      </c>
    </row>
    <row r="3593" spans="1:20" x14ac:dyDescent="0.3">
      <c r="A3593" s="115" t="s">
        <v>162</v>
      </c>
      <c r="B3593" s="115" t="s">
        <v>84</v>
      </c>
      <c r="C3593" s="115" t="s">
        <v>97</v>
      </c>
      <c r="D3593" s="115" t="s">
        <v>86</v>
      </c>
      <c r="E3593" s="115" t="s">
        <v>87</v>
      </c>
      <c r="F3593" s="115" t="s">
        <v>87</v>
      </c>
      <c r="G3593" s="115">
        <v>1979</v>
      </c>
      <c r="H3593" s="115" t="s">
        <v>163</v>
      </c>
      <c r="I3593" s="115">
        <v>2.956157691</v>
      </c>
      <c r="J3593" s="115" t="s">
        <v>37</v>
      </c>
      <c r="K3593" s="115">
        <f>INDEX(DatosProcesados!$A$1:$BF$101,MATCH(DataBase!A3593,DatosProcesados!$A$1:$A$101,0),MATCH(DataBase!J3593,DatosProcesados!$A$1:$BF$1,0))</f>
        <v>0</v>
      </c>
      <c r="L3593" s="115" t="str">
        <f>INDEX(Modelo!$A$9:$D$89,MATCH(DataBase!$J3593,Modelo!$A$9:$A$89,0),MATCH(DataBase!L$1,Modelo!$A$9:$D$9,0))</f>
        <v>Impacto ambiental</v>
      </c>
      <c r="M3593" s="115" t="str">
        <f>INDEX(Modelo!$A$9:$D$89,MATCH(DataBase!$J3593,Modelo!$A$9:$A$89,0),MATCH(DataBase!M$1,Modelo!$A$9:$D$9,0))</f>
        <v>Pilar 3</v>
      </c>
      <c r="N3593" s="115" t="str">
        <f>INDEX(Modelo!$A$9:$D$89,MATCH(DataBase!$J3593,Modelo!$A$9:$A$89,0),MATCH(DataBase!N$1,Modelo!$A$9:$D$9,0))</f>
        <v>scale</v>
      </c>
      <c r="O3593" s="115" t="b">
        <f t="array" ref="O3593">IF(N3593="negativo",INDEX($AD$3:$AG$51,MATCH(1,($B3593=$AD$3:$AD$51)*($J3593=$AE$3:$AE$51),0),3),IF(N3593="positivo",INDEX($AD$55:$AG$109,MATCH(1,($B3593=$AD$55:$AD$109)*($J3593=$AE$55:$AE$109),0),3)))</f>
        <v>0</v>
      </c>
      <c r="P3593" s="115" t="b">
        <f t="array" ref="P3593">IF(N3593="negativo",INDEX($AD$3:$AG$51,MATCH(1,($B3593=$AD$3:$AD$51)*($J3593=$AE$3:$AE$51),0),4),IF(N3593="positivo",INDEX($AD$55:$AG$109,MATCH(1,($B3593=$AD$55:$AD$109)*($J3593=$AE$55:$AE$109),0),4)))</f>
        <v>0</v>
      </c>
      <c r="Q3593" s="115" t="str">
        <f>VLOOKUP(M3593,Modelo!$A$2:$C$7,2,0)</f>
        <v>Gestión de Recursos Naturales y Circularidad</v>
      </c>
      <c r="R3593" s="118">
        <f t="array" ref="R3593">INDEX(Modelo!$F$1:$H$37,MATCH(1,(DataBase!Q3593=Modelo!$G$1:$G$37)*(DataBase!B3593=Modelo!$F$1:$F$37),0),3)</f>
        <v>5.8823529411764705E-2</v>
      </c>
      <c r="S3593" s="115">
        <f t="shared" si="114"/>
        <v>0</v>
      </c>
      <c r="T3593" s="115">
        <f t="shared" si="115"/>
        <v>0</v>
      </c>
    </row>
    <row r="3594" spans="1:20" x14ac:dyDescent="0.3">
      <c r="A3594" s="115" t="s">
        <v>348</v>
      </c>
      <c r="B3594" s="115" t="s">
        <v>313</v>
      </c>
      <c r="C3594" s="115" t="s">
        <v>103</v>
      </c>
      <c r="D3594" s="115" t="s">
        <v>86</v>
      </c>
      <c r="E3594" s="115" t="s">
        <v>87</v>
      </c>
      <c r="F3594" s="115" t="s">
        <v>87</v>
      </c>
      <c r="G3594" s="115">
        <v>1937</v>
      </c>
      <c r="H3594" s="115" t="s">
        <v>294</v>
      </c>
      <c r="I3594" s="115">
        <v>4.02823039</v>
      </c>
      <c r="J3594" s="115" t="s">
        <v>37</v>
      </c>
      <c r="K3594" s="115">
        <f>INDEX(DatosProcesados!$A$1:$BF$101,MATCH(DataBase!A3594,DatosProcesados!$A$1:$A$101,0),MATCH(DataBase!J3594,DatosProcesados!$A$1:$BF$1,0))</f>
        <v>0</v>
      </c>
      <c r="L3594" s="115" t="str">
        <f>INDEX(Modelo!$A$9:$D$89,MATCH(DataBase!$J3594,Modelo!$A$9:$A$89,0),MATCH(DataBase!L$1,Modelo!$A$9:$D$9,0))</f>
        <v>Impacto ambiental</v>
      </c>
      <c r="M3594" s="115" t="str">
        <f>INDEX(Modelo!$A$9:$D$89,MATCH(DataBase!$J3594,Modelo!$A$9:$A$89,0),MATCH(DataBase!M$1,Modelo!$A$9:$D$9,0))</f>
        <v>Pilar 3</v>
      </c>
      <c r="N3594" s="115" t="str">
        <f>INDEX(Modelo!$A$9:$D$89,MATCH(DataBase!$J3594,Modelo!$A$9:$A$89,0),MATCH(DataBase!N$1,Modelo!$A$9:$D$9,0))</f>
        <v>scale</v>
      </c>
      <c r="O3594" s="115" t="b">
        <f t="array" ref="O3594">IF(N3594="negativo",INDEX($AD$3:$AG$51,MATCH(1,($B3594=$AD$3:$AD$51)*($J3594=$AE$3:$AE$51),0),3),IF(N3594="positivo",INDEX($AD$55:$AG$109,MATCH(1,($B3594=$AD$55:$AD$109)*($J3594=$AE$55:$AE$109),0),3)))</f>
        <v>0</v>
      </c>
      <c r="P3594" s="115" t="b">
        <f t="array" ref="P3594">IF(N3594="negativo",INDEX($AD$3:$AG$51,MATCH(1,($B3594=$AD$3:$AD$51)*($J3594=$AE$3:$AE$51),0),4),IF(N3594="positivo",INDEX($AD$55:$AG$109,MATCH(1,($B3594=$AD$55:$AD$109)*($J3594=$AE$55:$AE$109),0),4)))</f>
        <v>0</v>
      </c>
      <c r="Q3594" s="115" t="str">
        <f>VLOOKUP(M3594,Modelo!$A$2:$C$7,2,0)</f>
        <v>Gestión de Recursos Naturales y Circularidad</v>
      </c>
      <c r="R3594" s="118">
        <f t="array" ref="R3594">INDEX(Modelo!$F$1:$H$37,MATCH(1,(DataBase!Q3594=Modelo!$G$1:$G$37)*(DataBase!B3594=Modelo!$F$1:$F$37),0),3)</f>
        <v>5.8823529411764705E-2</v>
      </c>
      <c r="S3594" s="115">
        <f t="shared" si="114"/>
        <v>0</v>
      </c>
      <c r="T3594" s="115">
        <f t="shared" si="115"/>
        <v>0</v>
      </c>
    </row>
    <row r="3595" spans="1:20" x14ac:dyDescent="0.3">
      <c r="A3595" s="115" t="s">
        <v>343</v>
      </c>
      <c r="B3595" s="115" t="s">
        <v>313</v>
      </c>
      <c r="C3595" s="115" t="s">
        <v>103</v>
      </c>
      <c r="D3595" s="115" t="s">
        <v>86</v>
      </c>
      <c r="E3595" s="115" t="s">
        <v>86</v>
      </c>
      <c r="F3595" s="115" t="s">
        <v>87</v>
      </c>
      <c r="G3595" s="115">
        <v>1993</v>
      </c>
      <c r="H3595" s="115" t="s">
        <v>281</v>
      </c>
      <c r="I3595" s="115">
        <v>4.8704234599999996</v>
      </c>
      <c r="J3595" s="115" t="s">
        <v>37</v>
      </c>
      <c r="K3595" s="115">
        <f>INDEX(DatosProcesados!$A$1:$BF$101,MATCH(DataBase!A3595,DatosProcesados!$A$1:$A$101,0),MATCH(DataBase!J3595,DatosProcesados!$A$1:$BF$1,0))</f>
        <v>1</v>
      </c>
      <c r="L3595" s="115" t="str">
        <f>INDEX(Modelo!$A$9:$D$89,MATCH(DataBase!$J3595,Modelo!$A$9:$A$89,0),MATCH(DataBase!L$1,Modelo!$A$9:$D$9,0))</f>
        <v>Impacto ambiental</v>
      </c>
      <c r="M3595" s="115" t="str">
        <f>INDEX(Modelo!$A$9:$D$89,MATCH(DataBase!$J3595,Modelo!$A$9:$A$89,0),MATCH(DataBase!M$1,Modelo!$A$9:$D$9,0))</f>
        <v>Pilar 3</v>
      </c>
      <c r="N3595" s="115" t="str">
        <f>INDEX(Modelo!$A$9:$D$89,MATCH(DataBase!$J3595,Modelo!$A$9:$A$89,0),MATCH(DataBase!N$1,Modelo!$A$9:$D$9,0))</f>
        <v>scale</v>
      </c>
      <c r="O3595" s="115" t="b">
        <f t="array" ref="O3595">IF(N3595="negativo",INDEX($AD$3:$AG$51,MATCH(1,($B3595=$AD$3:$AD$51)*($J3595=$AE$3:$AE$51),0),3),IF(N3595="positivo",INDEX($AD$55:$AG$109,MATCH(1,($B3595=$AD$55:$AD$109)*($J3595=$AE$55:$AE$109),0),3)))</f>
        <v>0</v>
      </c>
      <c r="P3595" s="115" t="b">
        <f t="array" ref="P3595">IF(N3595="negativo",INDEX($AD$3:$AG$51,MATCH(1,($B3595=$AD$3:$AD$51)*($J3595=$AE$3:$AE$51),0),4),IF(N3595="positivo",INDEX($AD$55:$AG$109,MATCH(1,($B3595=$AD$55:$AD$109)*($J3595=$AE$55:$AE$109),0),4)))</f>
        <v>0</v>
      </c>
      <c r="Q3595" s="115" t="str">
        <f>VLOOKUP(M3595,Modelo!$A$2:$C$7,2,0)</f>
        <v>Gestión de Recursos Naturales y Circularidad</v>
      </c>
      <c r="R3595" s="118">
        <f t="array" ref="R3595">INDEX(Modelo!$F$1:$H$37,MATCH(1,(DataBase!Q3595=Modelo!$G$1:$G$37)*(DataBase!B3595=Modelo!$F$1:$F$37),0),3)</f>
        <v>5.8823529411764705E-2</v>
      </c>
      <c r="S3595" s="115">
        <f t="shared" si="114"/>
        <v>50</v>
      </c>
      <c r="T3595" s="115">
        <f t="shared" si="115"/>
        <v>2.9411764705882351</v>
      </c>
    </row>
    <row r="3596" spans="1:20" x14ac:dyDescent="0.3">
      <c r="A3596" s="115" t="s">
        <v>367</v>
      </c>
      <c r="B3596" s="115" t="s">
        <v>313</v>
      </c>
      <c r="C3596" s="115" t="s">
        <v>103</v>
      </c>
      <c r="D3596" s="115" t="s">
        <v>86</v>
      </c>
      <c r="E3596" s="115" t="s">
        <v>86</v>
      </c>
      <c r="F3596" s="115" t="s">
        <v>86</v>
      </c>
      <c r="G3596" s="115">
        <v>1966</v>
      </c>
      <c r="H3596" s="115" t="s">
        <v>125</v>
      </c>
      <c r="I3596" s="115">
        <v>2.0461661379999998</v>
      </c>
      <c r="J3596" s="115" t="s">
        <v>37</v>
      </c>
      <c r="K3596" s="115">
        <f>INDEX(DatosProcesados!$A$1:$BF$101,MATCH(DataBase!A3596,DatosProcesados!$A$1:$A$101,0),MATCH(DataBase!J3596,DatosProcesados!$A$1:$BF$1,0))</f>
        <v>0</v>
      </c>
      <c r="L3596" s="115" t="str">
        <f>INDEX(Modelo!$A$9:$D$89,MATCH(DataBase!$J3596,Modelo!$A$9:$A$89,0),MATCH(DataBase!L$1,Modelo!$A$9:$D$9,0))</f>
        <v>Impacto ambiental</v>
      </c>
      <c r="M3596" s="115" t="str">
        <f>INDEX(Modelo!$A$9:$D$89,MATCH(DataBase!$J3596,Modelo!$A$9:$A$89,0),MATCH(DataBase!M$1,Modelo!$A$9:$D$9,0))</f>
        <v>Pilar 3</v>
      </c>
      <c r="N3596" s="115" t="str">
        <f>INDEX(Modelo!$A$9:$D$89,MATCH(DataBase!$J3596,Modelo!$A$9:$A$89,0),MATCH(DataBase!N$1,Modelo!$A$9:$D$9,0))</f>
        <v>scale</v>
      </c>
      <c r="O3596" s="115" t="b">
        <f t="array" ref="O3596">IF(N3596="negativo",INDEX($AD$3:$AG$51,MATCH(1,($B3596=$AD$3:$AD$51)*($J3596=$AE$3:$AE$51),0),3),IF(N3596="positivo",INDEX($AD$55:$AG$109,MATCH(1,($B3596=$AD$55:$AD$109)*($J3596=$AE$55:$AE$109),0),3)))</f>
        <v>0</v>
      </c>
      <c r="P3596" s="115" t="b">
        <f t="array" ref="P3596">IF(N3596="negativo",INDEX($AD$3:$AG$51,MATCH(1,($B3596=$AD$3:$AD$51)*($J3596=$AE$3:$AE$51),0),4),IF(N3596="positivo",INDEX($AD$55:$AG$109,MATCH(1,($B3596=$AD$55:$AD$109)*($J3596=$AE$55:$AE$109),0),4)))</f>
        <v>0</v>
      </c>
      <c r="Q3596" s="115" t="str">
        <f>VLOOKUP(M3596,Modelo!$A$2:$C$7,2,0)</f>
        <v>Gestión de Recursos Naturales y Circularidad</v>
      </c>
      <c r="R3596" s="118">
        <f t="array" ref="R3596">INDEX(Modelo!$F$1:$H$37,MATCH(1,(DataBase!Q3596=Modelo!$G$1:$G$37)*(DataBase!B3596=Modelo!$F$1:$F$37),0),3)</f>
        <v>5.8823529411764705E-2</v>
      </c>
      <c r="S3596" s="115">
        <f t="shared" si="114"/>
        <v>0</v>
      </c>
      <c r="T3596" s="115">
        <f t="shared" si="115"/>
        <v>0</v>
      </c>
    </row>
    <row r="3597" spans="1:20" x14ac:dyDescent="0.3">
      <c r="A3597" s="115" t="s">
        <v>374</v>
      </c>
      <c r="B3597" s="115" t="s">
        <v>313</v>
      </c>
      <c r="C3597" s="115" t="s">
        <v>103</v>
      </c>
      <c r="D3597" s="115" t="s">
        <v>86</v>
      </c>
      <c r="E3597" s="115" t="s">
        <v>87</v>
      </c>
      <c r="F3597" s="115" t="s">
        <v>87</v>
      </c>
      <c r="G3597" s="115">
        <v>1929</v>
      </c>
      <c r="H3597" s="115" t="s">
        <v>375</v>
      </c>
      <c r="I3597" s="115">
        <v>1.928223518</v>
      </c>
      <c r="J3597" s="115" t="s">
        <v>37</v>
      </c>
      <c r="K3597" s="115">
        <f>INDEX(DatosProcesados!$A$1:$BF$101,MATCH(DataBase!A3597,DatosProcesados!$A$1:$A$101,0),MATCH(DataBase!J3597,DatosProcesados!$A$1:$BF$1,0))</f>
        <v>0</v>
      </c>
      <c r="L3597" s="115" t="str">
        <f>INDEX(Modelo!$A$9:$D$89,MATCH(DataBase!$J3597,Modelo!$A$9:$A$89,0),MATCH(DataBase!L$1,Modelo!$A$9:$D$9,0))</f>
        <v>Impacto ambiental</v>
      </c>
      <c r="M3597" s="115" t="str">
        <f>INDEX(Modelo!$A$9:$D$89,MATCH(DataBase!$J3597,Modelo!$A$9:$A$89,0),MATCH(DataBase!M$1,Modelo!$A$9:$D$9,0))</f>
        <v>Pilar 3</v>
      </c>
      <c r="N3597" s="115" t="str">
        <f>INDEX(Modelo!$A$9:$D$89,MATCH(DataBase!$J3597,Modelo!$A$9:$A$89,0),MATCH(DataBase!N$1,Modelo!$A$9:$D$9,0))</f>
        <v>scale</v>
      </c>
      <c r="O3597" s="115" t="b">
        <f t="array" ref="O3597">IF(N3597="negativo",INDEX($AD$3:$AG$51,MATCH(1,($B3597=$AD$3:$AD$51)*($J3597=$AE$3:$AE$51),0),3),IF(N3597="positivo",INDEX($AD$55:$AG$109,MATCH(1,($B3597=$AD$55:$AD$109)*($J3597=$AE$55:$AE$109),0),3)))</f>
        <v>0</v>
      </c>
      <c r="P3597" s="115" t="b">
        <f t="array" ref="P3597">IF(N3597="negativo",INDEX($AD$3:$AG$51,MATCH(1,($B3597=$AD$3:$AD$51)*($J3597=$AE$3:$AE$51),0),4),IF(N3597="positivo",INDEX($AD$55:$AG$109,MATCH(1,($B3597=$AD$55:$AD$109)*($J3597=$AE$55:$AE$109),0),4)))</f>
        <v>0</v>
      </c>
      <c r="Q3597" s="115" t="str">
        <f>VLOOKUP(M3597,Modelo!$A$2:$C$7,2,0)</f>
        <v>Gestión de Recursos Naturales y Circularidad</v>
      </c>
      <c r="R3597" s="118">
        <f t="array" ref="R3597">INDEX(Modelo!$F$1:$H$37,MATCH(1,(DataBase!Q3597=Modelo!$G$1:$G$37)*(DataBase!B3597=Modelo!$F$1:$F$37),0),3)</f>
        <v>5.8823529411764705E-2</v>
      </c>
      <c r="S3597" s="115">
        <f t="shared" si="114"/>
        <v>0</v>
      </c>
      <c r="T3597" s="115">
        <f t="shared" si="115"/>
        <v>0</v>
      </c>
    </row>
    <row r="3598" spans="1:20" x14ac:dyDescent="0.3">
      <c r="A3598" s="115" t="s">
        <v>201</v>
      </c>
      <c r="B3598" s="115" t="s">
        <v>84</v>
      </c>
      <c r="C3598" s="115" t="s">
        <v>103</v>
      </c>
      <c r="D3598" s="115" t="s">
        <v>86</v>
      </c>
      <c r="E3598" s="115" t="s">
        <v>86</v>
      </c>
      <c r="F3598" s="115" t="s">
        <v>86</v>
      </c>
      <c r="G3598" s="115">
        <v>1987</v>
      </c>
      <c r="H3598" s="115" t="s">
        <v>125</v>
      </c>
      <c r="I3598" s="115">
        <v>0</v>
      </c>
      <c r="J3598" s="115" t="s">
        <v>37</v>
      </c>
      <c r="K3598" s="115">
        <f>INDEX(DatosProcesados!$A$1:$BF$101,MATCH(DataBase!A3598,DatosProcesados!$A$1:$A$101,0),MATCH(DataBase!J3598,DatosProcesados!$A$1:$BF$1,0))</f>
        <v>0</v>
      </c>
      <c r="L3598" s="115" t="str">
        <f>INDEX(Modelo!$A$9:$D$89,MATCH(DataBase!$J3598,Modelo!$A$9:$A$89,0),MATCH(DataBase!L$1,Modelo!$A$9:$D$9,0))</f>
        <v>Impacto ambiental</v>
      </c>
      <c r="M3598" s="115" t="str">
        <f>INDEX(Modelo!$A$9:$D$89,MATCH(DataBase!$J3598,Modelo!$A$9:$A$89,0),MATCH(DataBase!M$1,Modelo!$A$9:$D$9,0))</f>
        <v>Pilar 3</v>
      </c>
      <c r="N3598" s="115" t="str">
        <f>INDEX(Modelo!$A$9:$D$89,MATCH(DataBase!$J3598,Modelo!$A$9:$A$89,0),MATCH(DataBase!N$1,Modelo!$A$9:$D$9,0))</f>
        <v>scale</v>
      </c>
      <c r="O3598" s="115" t="b">
        <f t="array" ref="O3598">IF(N3598="negativo",INDEX($AD$3:$AG$51,MATCH(1,($B3598=$AD$3:$AD$51)*($J3598=$AE$3:$AE$51),0),3),IF(N3598="positivo",INDEX($AD$55:$AG$109,MATCH(1,($B3598=$AD$55:$AD$109)*($J3598=$AE$55:$AE$109),0),3)))</f>
        <v>0</v>
      </c>
      <c r="P3598" s="115" t="b">
        <f t="array" ref="P3598">IF(N3598="negativo",INDEX($AD$3:$AG$51,MATCH(1,($B3598=$AD$3:$AD$51)*($J3598=$AE$3:$AE$51),0),4),IF(N3598="positivo",INDEX($AD$55:$AG$109,MATCH(1,($B3598=$AD$55:$AD$109)*($J3598=$AE$55:$AE$109),0),4)))</f>
        <v>0</v>
      </c>
      <c r="Q3598" s="115" t="str">
        <f>VLOOKUP(M3598,Modelo!$A$2:$C$7,2,0)</f>
        <v>Gestión de Recursos Naturales y Circularidad</v>
      </c>
      <c r="R3598" s="118">
        <f t="array" ref="R3598">INDEX(Modelo!$F$1:$H$37,MATCH(1,(DataBase!Q3598=Modelo!$G$1:$G$37)*(DataBase!B3598=Modelo!$F$1:$F$37),0),3)</f>
        <v>5.8823529411764705E-2</v>
      </c>
      <c r="S3598" s="115">
        <f t="shared" si="114"/>
        <v>0</v>
      </c>
      <c r="T3598" s="115">
        <f t="shared" si="115"/>
        <v>0</v>
      </c>
    </row>
    <row r="3599" spans="1:20" x14ac:dyDescent="0.3">
      <c r="A3599" s="115" t="s">
        <v>421</v>
      </c>
      <c r="B3599" s="115" t="s">
        <v>407</v>
      </c>
      <c r="C3599" s="115" t="s">
        <v>103</v>
      </c>
      <c r="D3599" s="115" t="s">
        <v>86</v>
      </c>
      <c r="E3599" s="115" t="s">
        <v>86</v>
      </c>
      <c r="F3599" s="115" t="s">
        <v>87</v>
      </c>
      <c r="G3599" s="115">
        <v>2016</v>
      </c>
      <c r="H3599" s="115" t="s">
        <v>422</v>
      </c>
      <c r="I3599" s="115">
        <v>5.4833186859999996</v>
      </c>
      <c r="J3599" s="115" t="s">
        <v>37</v>
      </c>
      <c r="K3599" s="115">
        <f>INDEX(DatosProcesados!$A$1:$BF$101,MATCH(DataBase!A3599,DatosProcesados!$A$1:$A$101,0),MATCH(DataBase!J3599,DatosProcesados!$A$1:$BF$1,0))</f>
        <v>0</v>
      </c>
      <c r="L3599" s="115" t="str">
        <f>INDEX(Modelo!$A$9:$D$89,MATCH(DataBase!$J3599,Modelo!$A$9:$A$89,0),MATCH(DataBase!L$1,Modelo!$A$9:$D$9,0))</f>
        <v>Impacto ambiental</v>
      </c>
      <c r="M3599" s="115" t="str">
        <f>INDEX(Modelo!$A$9:$D$89,MATCH(DataBase!$J3599,Modelo!$A$9:$A$89,0),MATCH(DataBase!M$1,Modelo!$A$9:$D$9,0))</f>
        <v>Pilar 3</v>
      </c>
      <c r="N3599" s="115" t="str">
        <f>INDEX(Modelo!$A$9:$D$89,MATCH(DataBase!$J3599,Modelo!$A$9:$A$89,0),MATCH(DataBase!N$1,Modelo!$A$9:$D$9,0))</f>
        <v>scale</v>
      </c>
      <c r="O3599" s="115" t="b">
        <f t="array" ref="O3599">IF(N3599="negativo",INDEX($AD$3:$AG$51,MATCH(1,($B3599=$AD$3:$AD$51)*($J3599=$AE$3:$AE$51),0),3),IF(N3599="positivo",INDEX($AD$55:$AG$109,MATCH(1,($B3599=$AD$55:$AD$109)*($J3599=$AE$55:$AE$109),0),3)))</f>
        <v>0</v>
      </c>
      <c r="P3599" s="115" t="b">
        <f t="array" ref="P3599">IF(N3599="negativo",INDEX($AD$3:$AG$51,MATCH(1,($B3599=$AD$3:$AD$51)*($J3599=$AE$3:$AE$51),0),4),IF(N3599="positivo",INDEX($AD$55:$AG$109,MATCH(1,($B3599=$AD$55:$AD$109)*($J3599=$AE$55:$AE$109),0),4)))</f>
        <v>0</v>
      </c>
      <c r="Q3599" s="115" t="str">
        <f>VLOOKUP(M3599,Modelo!$A$2:$C$7,2,0)</f>
        <v>Gestión de Recursos Naturales y Circularidad</v>
      </c>
      <c r="R3599" s="118">
        <f t="array" ref="R3599">INDEX(Modelo!$F$1:$H$37,MATCH(1,(DataBase!Q3599=Modelo!$G$1:$G$37)*(DataBase!B3599=Modelo!$F$1:$F$37),0),3)</f>
        <v>0.19230769230769232</v>
      </c>
      <c r="S3599" s="115">
        <f t="shared" si="114"/>
        <v>0</v>
      </c>
      <c r="T3599" s="115">
        <f t="shared" si="115"/>
        <v>0</v>
      </c>
    </row>
    <row r="3600" spans="1:20" x14ac:dyDescent="0.3">
      <c r="A3600" s="115" t="s">
        <v>293</v>
      </c>
      <c r="B3600" s="115" t="s">
        <v>216</v>
      </c>
      <c r="C3600" s="115" t="s">
        <v>103</v>
      </c>
      <c r="D3600" s="115" t="s">
        <v>86</v>
      </c>
      <c r="E3600" s="115" t="s">
        <v>87</v>
      </c>
      <c r="F3600" s="115" t="s">
        <v>87</v>
      </c>
      <c r="G3600" s="115">
        <v>1955</v>
      </c>
      <c r="H3600" s="115" t="s">
        <v>294</v>
      </c>
      <c r="I3600" s="115">
        <v>1.8313776939999999</v>
      </c>
      <c r="J3600" s="115" t="s">
        <v>37</v>
      </c>
      <c r="K3600" s="115">
        <f>INDEX(DatosProcesados!$A$1:$BF$101,MATCH(DataBase!A3600,DatosProcesados!$A$1:$A$101,0),MATCH(DataBase!J3600,DatosProcesados!$A$1:$BF$1,0))</f>
        <v>0</v>
      </c>
      <c r="L3600" s="115" t="str">
        <f>INDEX(Modelo!$A$9:$D$89,MATCH(DataBase!$J3600,Modelo!$A$9:$A$89,0),MATCH(DataBase!L$1,Modelo!$A$9:$D$9,0))</f>
        <v>Impacto ambiental</v>
      </c>
      <c r="M3600" s="115" t="str">
        <f>INDEX(Modelo!$A$9:$D$89,MATCH(DataBase!$J3600,Modelo!$A$9:$A$89,0),MATCH(DataBase!M$1,Modelo!$A$9:$D$9,0))</f>
        <v>Pilar 3</v>
      </c>
      <c r="N3600" s="115" t="str">
        <f>INDEX(Modelo!$A$9:$D$89,MATCH(DataBase!$J3600,Modelo!$A$9:$A$89,0),MATCH(DataBase!N$1,Modelo!$A$9:$D$9,0))</f>
        <v>scale</v>
      </c>
      <c r="O3600" s="115" t="b">
        <f t="array" ref="O3600">IF(N3600="negativo",INDEX($AD$3:$AG$51,MATCH(1,($B3600=$AD$3:$AD$51)*($J3600=$AE$3:$AE$51),0),3),IF(N3600="positivo",INDEX($AD$55:$AG$109,MATCH(1,($B3600=$AD$55:$AD$109)*($J3600=$AE$55:$AE$109),0),3)))</f>
        <v>0</v>
      </c>
      <c r="P3600" s="115" t="b">
        <f t="array" ref="P3600">IF(N3600="negativo",INDEX($AD$3:$AG$51,MATCH(1,($B3600=$AD$3:$AD$51)*($J3600=$AE$3:$AE$51),0),4),IF(N3600="positivo",INDEX($AD$55:$AG$109,MATCH(1,($B3600=$AD$55:$AD$109)*($J3600=$AE$55:$AE$109),0),4)))</f>
        <v>0</v>
      </c>
      <c r="Q3600" s="115" t="str">
        <f>VLOOKUP(M3600,Modelo!$A$2:$C$7,2,0)</f>
        <v>Gestión de Recursos Naturales y Circularidad</v>
      </c>
      <c r="R3600" s="118">
        <f t="array" ref="R3600">INDEX(Modelo!$F$1:$H$37,MATCH(1,(DataBase!Q3600=Modelo!$G$1:$G$37)*(DataBase!B3600=Modelo!$F$1:$F$37),0),3)</f>
        <v>0.15789473684210525</v>
      </c>
      <c r="S3600" s="115">
        <f t="shared" si="114"/>
        <v>0</v>
      </c>
      <c r="T3600" s="115">
        <f t="shared" si="115"/>
        <v>0</v>
      </c>
    </row>
    <row r="3601" spans="1:20" x14ac:dyDescent="0.3">
      <c r="A3601" s="115" t="s">
        <v>298</v>
      </c>
      <c r="B3601" s="115" t="s">
        <v>216</v>
      </c>
      <c r="C3601" s="115" t="s">
        <v>103</v>
      </c>
      <c r="D3601" s="115" t="s">
        <v>86</v>
      </c>
      <c r="E3601" s="115" t="s">
        <v>86</v>
      </c>
      <c r="F3601" s="115" t="s">
        <v>87</v>
      </c>
      <c r="G3601" s="115">
        <v>1993</v>
      </c>
      <c r="H3601" s="115" t="s">
        <v>299</v>
      </c>
      <c r="I3601" s="115">
        <v>1.7653399919999999</v>
      </c>
      <c r="J3601" s="115" t="s">
        <v>37</v>
      </c>
      <c r="K3601" s="115" t="str">
        <f>INDEX(DatosProcesados!$A$1:$BF$101,MATCH(DataBase!A3601,DatosProcesados!$A$1:$A$101,0),MATCH(DataBase!J3601,DatosProcesados!$A$1:$BF$1,0))</f>
        <v>Si</v>
      </c>
      <c r="L3601" s="115" t="str">
        <f>INDEX(Modelo!$A$9:$D$89,MATCH(DataBase!$J3601,Modelo!$A$9:$A$89,0),MATCH(DataBase!L$1,Modelo!$A$9:$D$9,0))</f>
        <v>Impacto ambiental</v>
      </c>
      <c r="M3601" s="115" t="str">
        <f>INDEX(Modelo!$A$9:$D$89,MATCH(DataBase!$J3601,Modelo!$A$9:$A$89,0),MATCH(DataBase!M$1,Modelo!$A$9:$D$9,0))</f>
        <v>Pilar 3</v>
      </c>
      <c r="N3601" s="115" t="str">
        <f>INDEX(Modelo!$A$9:$D$89,MATCH(DataBase!$J3601,Modelo!$A$9:$A$89,0),MATCH(DataBase!N$1,Modelo!$A$9:$D$9,0))</f>
        <v>scale</v>
      </c>
      <c r="O3601" s="115" t="b">
        <f t="array" ref="O3601">IF(N3601="negativo",INDEX($AD$3:$AG$51,MATCH(1,($B3601=$AD$3:$AD$51)*($J3601=$AE$3:$AE$51),0),3),IF(N3601="positivo",INDEX($AD$55:$AG$109,MATCH(1,($B3601=$AD$55:$AD$109)*($J3601=$AE$55:$AE$109),0),3)))</f>
        <v>0</v>
      </c>
      <c r="P3601" s="115" t="b">
        <f t="array" ref="P3601">IF(N3601="negativo",INDEX($AD$3:$AG$51,MATCH(1,($B3601=$AD$3:$AD$51)*($J3601=$AE$3:$AE$51),0),4),IF(N3601="positivo",INDEX($AD$55:$AG$109,MATCH(1,($B3601=$AD$55:$AD$109)*($J3601=$AE$55:$AE$109),0),4)))</f>
        <v>0</v>
      </c>
      <c r="Q3601" s="115" t="str">
        <f>VLOOKUP(M3601,Modelo!$A$2:$C$7,2,0)</f>
        <v>Gestión de Recursos Naturales y Circularidad</v>
      </c>
      <c r="R3601" s="118">
        <f t="array" ref="R3601">INDEX(Modelo!$F$1:$H$37,MATCH(1,(DataBase!Q3601=Modelo!$G$1:$G$37)*(DataBase!B3601=Modelo!$F$1:$F$37),0),3)</f>
        <v>0.15789473684210525</v>
      </c>
      <c r="S3601" s="115">
        <f t="shared" si="114"/>
        <v>0</v>
      </c>
      <c r="T3601" s="115">
        <f t="shared" si="115"/>
        <v>0</v>
      </c>
    </row>
    <row r="3602" spans="1:20" x14ac:dyDescent="0.3">
      <c r="A3602" s="115" t="s">
        <v>472</v>
      </c>
      <c r="B3602" s="115" t="s">
        <v>467</v>
      </c>
      <c r="C3602" s="115" t="s">
        <v>103</v>
      </c>
      <c r="D3602" s="115" t="s">
        <v>86</v>
      </c>
      <c r="E3602" s="115" t="s">
        <v>86</v>
      </c>
      <c r="F3602" s="115" t="s">
        <v>86</v>
      </c>
      <c r="G3602" s="115">
        <v>2007</v>
      </c>
      <c r="H3602" s="115" t="s">
        <v>125</v>
      </c>
      <c r="I3602" s="115">
        <v>0.97802211500000003</v>
      </c>
      <c r="J3602" s="115" t="s">
        <v>78</v>
      </c>
      <c r="K3602" s="115">
        <f>INDEX(DatosProcesados!$A$1:$BF$101,MATCH(DataBase!A3602,DatosProcesados!$A$1:$A$101,0),MATCH(DataBase!J3602,DatosProcesados!$A$1:$BF$1,0))</f>
        <v>0</v>
      </c>
      <c r="L3602" s="115" t="str">
        <f>INDEX(Modelo!$A$9:$D$89,MATCH(DataBase!$J3602,Modelo!$A$9:$A$89,0),MATCH(DataBase!L$1,Modelo!$A$9:$D$9,0))</f>
        <v>Impacto económico y gobernanza</v>
      </c>
      <c r="M3602" s="115" t="str">
        <f>INDEX(Modelo!$A$9:$D$89,MATCH(DataBase!$J3602,Modelo!$A$9:$A$89,0),MATCH(DataBase!M$1,Modelo!$A$9:$D$9,0))</f>
        <v>Pilar 6</v>
      </c>
      <c r="N3602" s="115" t="str">
        <f>INDEX(Modelo!$A$9:$D$89,MATCH(DataBase!$J3602,Modelo!$A$9:$A$89,0),MATCH(DataBase!N$1,Modelo!$A$9:$D$9,0))</f>
        <v>scale</v>
      </c>
      <c r="O3602" s="115" t="b">
        <f t="array" ref="O3602">IF(N3602="negativo",INDEX($AD$3:$AG$51,MATCH(1,($B3602=$AD$3:$AD$51)*($J3602=$AE$3:$AE$51),0),3),IF(N3602="positivo",INDEX($AD$55:$AG$109,MATCH(1,($B3602=$AD$55:$AD$109)*($J3602=$AE$55:$AE$109),0),3)))</f>
        <v>0</v>
      </c>
      <c r="P3602" s="115" t="b">
        <f t="array" ref="P3602">IF(N3602="negativo",INDEX($AD$3:$AG$51,MATCH(1,($B3602=$AD$3:$AD$51)*($J3602=$AE$3:$AE$51),0),4),IF(N3602="positivo",INDEX($AD$55:$AG$109,MATCH(1,($B3602=$AD$55:$AD$109)*($J3602=$AE$55:$AE$109),0),4)))</f>
        <v>0</v>
      </c>
      <c r="Q3602" s="115" t="str">
        <f>VLOOKUP(M3602,Modelo!$A$2:$C$7,2,0)</f>
        <v>Impacto Económico, Social y Comunitario</v>
      </c>
      <c r="R3602" s="118">
        <f t="array" ref="R3602">INDEX(Modelo!$F$1:$H$37,MATCH(1,(DataBase!Q3602=Modelo!$G$1:$G$37)*(DataBase!B3602=Modelo!$F$1:$F$37),0),3)</f>
        <v>0.14285714285714285</v>
      </c>
      <c r="S3602" s="115">
        <f t="shared" si="114"/>
        <v>0</v>
      </c>
      <c r="T3602" s="115">
        <f t="shared" si="115"/>
        <v>0</v>
      </c>
    </row>
    <row r="3603" spans="1:20" x14ac:dyDescent="0.3">
      <c r="A3603" s="115" t="s">
        <v>238</v>
      </c>
      <c r="B3603" s="115" t="s">
        <v>216</v>
      </c>
      <c r="C3603" s="115" t="s">
        <v>103</v>
      </c>
      <c r="D3603" s="115" t="s">
        <v>86</v>
      </c>
      <c r="E3603" s="115" t="s">
        <v>87</v>
      </c>
      <c r="F3603" s="115" t="s">
        <v>87</v>
      </c>
      <c r="G3603" s="115">
        <v>1920</v>
      </c>
      <c r="H3603" s="115" t="s">
        <v>125</v>
      </c>
      <c r="I3603" s="115">
        <v>2.844632077</v>
      </c>
      <c r="J3603" s="115" t="s">
        <v>78</v>
      </c>
      <c r="K3603" s="115">
        <f>INDEX(DatosProcesados!$A$1:$BF$101,MATCH(DataBase!A3603,DatosProcesados!$A$1:$A$101,0),MATCH(DataBase!J3603,DatosProcesados!$A$1:$BF$1,0))</f>
        <v>1</v>
      </c>
      <c r="L3603" s="115" t="str">
        <f>INDEX(Modelo!$A$9:$D$89,MATCH(DataBase!$J3603,Modelo!$A$9:$A$89,0),MATCH(DataBase!L$1,Modelo!$A$9:$D$9,0))</f>
        <v>Impacto económico y gobernanza</v>
      </c>
      <c r="M3603" s="115" t="str">
        <f>INDEX(Modelo!$A$9:$D$89,MATCH(DataBase!$J3603,Modelo!$A$9:$A$89,0),MATCH(DataBase!M$1,Modelo!$A$9:$D$9,0))</f>
        <v>Pilar 6</v>
      </c>
      <c r="N3603" s="115" t="str">
        <f>INDEX(Modelo!$A$9:$D$89,MATCH(DataBase!$J3603,Modelo!$A$9:$A$89,0),MATCH(DataBase!N$1,Modelo!$A$9:$D$9,0))</f>
        <v>scale</v>
      </c>
      <c r="O3603" s="115" t="b">
        <f t="array" ref="O3603">IF(N3603="negativo",INDEX($AD$3:$AG$51,MATCH(1,($B3603=$AD$3:$AD$51)*($J3603=$AE$3:$AE$51),0),3),IF(N3603="positivo",INDEX($AD$55:$AG$109,MATCH(1,($B3603=$AD$55:$AD$109)*($J3603=$AE$55:$AE$109),0),3)))</f>
        <v>0</v>
      </c>
      <c r="P3603" s="115" t="b">
        <f t="array" ref="P3603">IF(N3603="negativo",INDEX($AD$3:$AG$51,MATCH(1,($B3603=$AD$3:$AD$51)*($J3603=$AE$3:$AE$51),0),4),IF(N3603="positivo",INDEX($AD$55:$AG$109,MATCH(1,($B3603=$AD$55:$AD$109)*($J3603=$AE$55:$AE$109),0),4)))</f>
        <v>0</v>
      </c>
      <c r="Q3603" s="115" t="str">
        <f>VLOOKUP(M3603,Modelo!$A$2:$C$7,2,0)</f>
        <v>Impacto Económico, Social y Comunitario</v>
      </c>
      <c r="R3603" s="118">
        <f t="array" ref="R3603">INDEX(Modelo!$F$1:$H$37,MATCH(1,(DataBase!Q3603=Modelo!$G$1:$G$37)*(DataBase!B3603=Modelo!$F$1:$F$37),0),3)</f>
        <v>0.10526315789473684</v>
      </c>
      <c r="S3603" s="115">
        <f t="shared" si="114"/>
        <v>50</v>
      </c>
      <c r="T3603" s="115">
        <f t="shared" si="115"/>
        <v>5.2631578947368416</v>
      </c>
    </row>
    <row r="3604" spans="1:20" x14ac:dyDescent="0.3">
      <c r="A3604" s="115" t="s">
        <v>273</v>
      </c>
      <c r="B3604" s="115" t="s">
        <v>216</v>
      </c>
      <c r="C3604" s="115" t="s">
        <v>103</v>
      </c>
      <c r="D3604" s="115" t="s">
        <v>86</v>
      </c>
      <c r="E3604" s="115" t="s">
        <v>86</v>
      </c>
      <c r="F3604" s="115" t="s">
        <v>87</v>
      </c>
      <c r="G3604" s="115">
        <v>1945</v>
      </c>
      <c r="H3604" s="115" t="s">
        <v>125</v>
      </c>
      <c r="I3604" s="115">
        <v>2.1764613960000001</v>
      </c>
      <c r="J3604" s="115" t="s">
        <v>78</v>
      </c>
      <c r="K3604" s="115" t="str">
        <f>INDEX(DatosProcesados!$A$1:$BF$101,MATCH(DataBase!A3604,DatosProcesados!$A$1:$A$101,0),MATCH(DataBase!J3604,DatosProcesados!$A$1:$BF$1,0))</f>
        <v xml:space="preserve">No informa </v>
      </c>
      <c r="L3604" s="115" t="str">
        <f>INDEX(Modelo!$A$9:$D$89,MATCH(DataBase!$J3604,Modelo!$A$9:$A$89,0),MATCH(DataBase!L$1,Modelo!$A$9:$D$9,0))</f>
        <v>Impacto económico y gobernanza</v>
      </c>
      <c r="M3604" s="115" t="str">
        <f>INDEX(Modelo!$A$9:$D$89,MATCH(DataBase!$J3604,Modelo!$A$9:$A$89,0),MATCH(DataBase!M$1,Modelo!$A$9:$D$9,0))</f>
        <v>Pilar 6</v>
      </c>
      <c r="N3604" s="115" t="str">
        <f>INDEX(Modelo!$A$9:$D$89,MATCH(DataBase!$J3604,Modelo!$A$9:$A$89,0),MATCH(DataBase!N$1,Modelo!$A$9:$D$9,0))</f>
        <v>scale</v>
      </c>
      <c r="O3604" s="115" t="b">
        <f t="array" ref="O3604">IF(N3604="negativo",INDEX($AD$3:$AG$51,MATCH(1,($B3604=$AD$3:$AD$51)*($J3604=$AE$3:$AE$51),0),3),IF(N3604="positivo",INDEX($AD$55:$AG$109,MATCH(1,($B3604=$AD$55:$AD$109)*($J3604=$AE$55:$AE$109),0),3)))</f>
        <v>0</v>
      </c>
      <c r="P3604" s="115" t="b">
        <f t="array" ref="P3604">IF(N3604="negativo",INDEX($AD$3:$AG$51,MATCH(1,($B3604=$AD$3:$AD$51)*($J3604=$AE$3:$AE$51),0),4),IF(N3604="positivo",INDEX($AD$55:$AG$109,MATCH(1,($B3604=$AD$55:$AD$109)*($J3604=$AE$55:$AE$109),0),4)))</f>
        <v>0</v>
      </c>
      <c r="Q3604" s="115" t="str">
        <f>VLOOKUP(M3604,Modelo!$A$2:$C$7,2,0)</f>
        <v>Impacto Económico, Social y Comunitario</v>
      </c>
      <c r="R3604" s="118">
        <f t="array" ref="R3604">INDEX(Modelo!$F$1:$H$37,MATCH(1,(DataBase!Q3604=Modelo!$G$1:$G$37)*(DataBase!B3604=Modelo!$F$1:$F$37),0),3)</f>
        <v>0.10526315789473684</v>
      </c>
      <c r="S3604" s="115">
        <f t="shared" si="114"/>
        <v>0</v>
      </c>
      <c r="T3604" s="115">
        <f t="shared" si="115"/>
        <v>0</v>
      </c>
    </row>
    <row r="3605" spans="1:20" x14ac:dyDescent="0.3">
      <c r="A3605" s="115" t="s">
        <v>378</v>
      </c>
      <c r="B3605" s="115" t="s">
        <v>379</v>
      </c>
      <c r="C3605" s="115" t="s">
        <v>103</v>
      </c>
      <c r="D3605" s="115" t="s">
        <v>87</v>
      </c>
      <c r="E3605" s="115" t="s">
        <v>86</v>
      </c>
      <c r="F3605" s="115" t="s">
        <v>86</v>
      </c>
      <c r="G3605" s="115">
        <v>1993</v>
      </c>
      <c r="H3605" s="115" t="s">
        <v>125</v>
      </c>
      <c r="I3605" s="115">
        <v>2.1863011939999999</v>
      </c>
      <c r="J3605" s="115" t="s">
        <v>78</v>
      </c>
      <c r="K3605" s="115">
        <f>INDEX(DatosProcesados!$A$1:$BF$101,MATCH(DataBase!A3605,DatosProcesados!$A$1:$A$101,0),MATCH(DataBase!J3605,DatosProcesados!$A$1:$BF$1,0))</f>
        <v>0</v>
      </c>
      <c r="L3605" s="115" t="str">
        <f>INDEX(Modelo!$A$9:$D$89,MATCH(DataBase!$J3605,Modelo!$A$9:$A$89,0),MATCH(DataBase!L$1,Modelo!$A$9:$D$9,0))</f>
        <v>Impacto económico y gobernanza</v>
      </c>
      <c r="M3605" s="115" t="str">
        <f>INDEX(Modelo!$A$9:$D$89,MATCH(DataBase!$J3605,Modelo!$A$9:$A$89,0),MATCH(DataBase!M$1,Modelo!$A$9:$D$9,0))</f>
        <v>Pilar 6</v>
      </c>
      <c r="N3605" s="115" t="str">
        <f>INDEX(Modelo!$A$9:$D$89,MATCH(DataBase!$J3605,Modelo!$A$9:$A$89,0),MATCH(DataBase!N$1,Modelo!$A$9:$D$9,0))</f>
        <v>scale</v>
      </c>
      <c r="O3605" s="115" t="b">
        <f t="array" ref="O3605">IF(N3605="negativo",INDEX($AD$3:$AG$51,MATCH(1,($B3605=$AD$3:$AD$51)*($J3605=$AE$3:$AE$51),0),3),IF(N3605="positivo",INDEX($AD$55:$AG$109,MATCH(1,($B3605=$AD$55:$AD$109)*($J3605=$AE$55:$AE$109),0),3)))</f>
        <v>0</v>
      </c>
      <c r="P3605" s="115" t="b">
        <f t="array" ref="P3605">IF(N3605="negativo",INDEX($AD$3:$AG$51,MATCH(1,($B3605=$AD$3:$AD$51)*($J3605=$AE$3:$AE$51),0),4),IF(N3605="positivo",INDEX($AD$55:$AG$109,MATCH(1,($B3605=$AD$55:$AD$109)*($J3605=$AE$55:$AE$109),0),4)))</f>
        <v>0</v>
      </c>
      <c r="Q3605" s="115" t="str">
        <f>VLOOKUP(M3605,Modelo!$A$2:$C$7,2,0)</f>
        <v>Impacto Económico, Social y Comunitario</v>
      </c>
      <c r="R3605" s="118">
        <f t="array" ref="R3605">INDEX(Modelo!$F$1:$H$37,MATCH(1,(DataBase!Q3605=Modelo!$G$1:$G$37)*(DataBase!B3605=Modelo!$F$1:$F$37),0),3)</f>
        <v>0.14285714285714285</v>
      </c>
      <c r="S3605" s="115">
        <f t="shared" si="114"/>
        <v>0</v>
      </c>
      <c r="T3605" s="115">
        <f t="shared" si="115"/>
        <v>0</v>
      </c>
    </row>
    <row r="3606" spans="1:20" x14ac:dyDescent="0.3">
      <c r="A3606" s="115" t="s">
        <v>325</v>
      </c>
      <c r="B3606" s="115" t="s">
        <v>313</v>
      </c>
      <c r="C3606" s="115" t="s">
        <v>103</v>
      </c>
      <c r="D3606" s="115" t="s">
        <v>86</v>
      </c>
      <c r="E3606" s="115" t="s">
        <v>86</v>
      </c>
      <c r="F3606" s="115" t="s">
        <v>87</v>
      </c>
      <c r="G3606" s="115">
        <v>2012</v>
      </c>
      <c r="H3606" s="115" t="s">
        <v>125</v>
      </c>
      <c r="I3606" s="115">
        <v>13.831182682</v>
      </c>
      <c r="J3606" s="115" t="s">
        <v>78</v>
      </c>
      <c r="K3606" s="115">
        <f>INDEX(DatosProcesados!$A$1:$BF$101,MATCH(DataBase!A3606,DatosProcesados!$A$1:$A$101,0),MATCH(DataBase!J3606,DatosProcesados!$A$1:$BF$1,0))</f>
        <v>0</v>
      </c>
      <c r="L3606" s="115" t="str">
        <f>INDEX(Modelo!$A$9:$D$89,MATCH(DataBase!$J3606,Modelo!$A$9:$A$89,0),MATCH(DataBase!L$1,Modelo!$A$9:$D$9,0))</f>
        <v>Impacto económico y gobernanza</v>
      </c>
      <c r="M3606" s="115" t="str">
        <f>INDEX(Modelo!$A$9:$D$89,MATCH(DataBase!$J3606,Modelo!$A$9:$A$89,0),MATCH(DataBase!M$1,Modelo!$A$9:$D$9,0))</f>
        <v>Pilar 6</v>
      </c>
      <c r="N3606" s="115" t="str">
        <f>INDEX(Modelo!$A$9:$D$89,MATCH(DataBase!$J3606,Modelo!$A$9:$A$89,0),MATCH(DataBase!N$1,Modelo!$A$9:$D$9,0))</f>
        <v>scale</v>
      </c>
      <c r="O3606" s="115" t="b">
        <f t="array" ref="O3606">IF(N3606="negativo",INDEX($AD$3:$AG$51,MATCH(1,($B3606=$AD$3:$AD$51)*($J3606=$AE$3:$AE$51),0),3),IF(N3606="positivo",INDEX($AD$55:$AG$109,MATCH(1,($B3606=$AD$55:$AD$109)*($J3606=$AE$55:$AE$109),0),3)))</f>
        <v>0</v>
      </c>
      <c r="P3606" s="115" t="b">
        <f t="array" ref="P3606">IF(N3606="negativo",INDEX($AD$3:$AG$51,MATCH(1,($B3606=$AD$3:$AD$51)*($J3606=$AE$3:$AE$51),0),4),IF(N3606="positivo",INDEX($AD$55:$AG$109,MATCH(1,($B3606=$AD$55:$AD$109)*($J3606=$AE$55:$AE$109),0),4)))</f>
        <v>0</v>
      </c>
      <c r="Q3606" s="115" t="str">
        <f>VLOOKUP(M3606,Modelo!$A$2:$C$7,2,0)</f>
        <v>Impacto Económico, Social y Comunitario</v>
      </c>
      <c r="R3606" s="118">
        <f t="array" ref="R3606">INDEX(Modelo!$F$1:$H$37,MATCH(1,(DataBase!Q3606=Modelo!$G$1:$G$37)*(DataBase!B3606=Modelo!$F$1:$F$37),0),3)</f>
        <v>0.11764705882352941</v>
      </c>
      <c r="S3606" s="115">
        <f t="shared" si="114"/>
        <v>0</v>
      </c>
      <c r="T3606" s="115">
        <f t="shared" si="115"/>
        <v>0</v>
      </c>
    </row>
    <row r="3607" spans="1:20" x14ac:dyDescent="0.3">
      <c r="A3607" s="115" t="s">
        <v>394</v>
      </c>
      <c r="B3607" s="115" t="s">
        <v>379</v>
      </c>
      <c r="C3607" s="115" t="s">
        <v>103</v>
      </c>
      <c r="D3607" s="115" t="s">
        <v>87</v>
      </c>
      <c r="E3607" s="115" t="s">
        <v>86</v>
      </c>
      <c r="F3607" s="115" t="s">
        <v>86</v>
      </c>
      <c r="G3607" s="115">
        <v>1990</v>
      </c>
      <c r="H3607" s="115" t="s">
        <v>125</v>
      </c>
      <c r="I3607" s="115">
        <v>0.77142869199999997</v>
      </c>
      <c r="J3607" s="115" t="s">
        <v>78</v>
      </c>
      <c r="K3607" s="115">
        <f>INDEX(DatosProcesados!$A$1:$BF$101,MATCH(DataBase!A3607,DatosProcesados!$A$1:$A$101,0),MATCH(DataBase!J3607,DatosProcesados!$A$1:$BF$1,0))</f>
        <v>0</v>
      </c>
      <c r="L3607" s="115" t="str">
        <f>INDEX(Modelo!$A$9:$D$89,MATCH(DataBase!$J3607,Modelo!$A$9:$A$89,0),MATCH(DataBase!L$1,Modelo!$A$9:$D$9,0))</f>
        <v>Impacto económico y gobernanza</v>
      </c>
      <c r="M3607" s="115" t="str">
        <f>INDEX(Modelo!$A$9:$D$89,MATCH(DataBase!$J3607,Modelo!$A$9:$A$89,0),MATCH(DataBase!M$1,Modelo!$A$9:$D$9,0))</f>
        <v>Pilar 6</v>
      </c>
      <c r="N3607" s="115" t="str">
        <f>INDEX(Modelo!$A$9:$D$89,MATCH(DataBase!$J3607,Modelo!$A$9:$A$89,0),MATCH(DataBase!N$1,Modelo!$A$9:$D$9,0))</f>
        <v>scale</v>
      </c>
      <c r="O3607" s="115" t="b">
        <f t="array" ref="O3607">IF(N3607="negativo",INDEX($AD$3:$AG$51,MATCH(1,($B3607=$AD$3:$AD$51)*($J3607=$AE$3:$AE$51),0),3),IF(N3607="positivo",INDEX($AD$55:$AG$109,MATCH(1,($B3607=$AD$55:$AD$109)*($J3607=$AE$55:$AE$109),0),3)))</f>
        <v>0</v>
      </c>
      <c r="P3607" s="115" t="b">
        <f t="array" ref="P3607">IF(N3607="negativo",INDEX($AD$3:$AG$51,MATCH(1,($B3607=$AD$3:$AD$51)*($J3607=$AE$3:$AE$51),0),4),IF(N3607="positivo",INDEX($AD$55:$AG$109,MATCH(1,($B3607=$AD$55:$AD$109)*($J3607=$AE$55:$AE$109),0),4)))</f>
        <v>0</v>
      </c>
      <c r="Q3607" s="115" t="str">
        <f>VLOOKUP(M3607,Modelo!$A$2:$C$7,2,0)</f>
        <v>Impacto Económico, Social y Comunitario</v>
      </c>
      <c r="R3607" s="118">
        <f t="array" ref="R3607">INDEX(Modelo!$F$1:$H$37,MATCH(1,(DataBase!Q3607=Modelo!$G$1:$G$37)*(DataBase!B3607=Modelo!$F$1:$F$37),0),3)</f>
        <v>0.14285714285714285</v>
      </c>
      <c r="S3607" s="115">
        <f t="shared" si="114"/>
        <v>0</v>
      </c>
      <c r="T3607" s="115">
        <f t="shared" si="115"/>
        <v>0</v>
      </c>
    </row>
    <row r="3608" spans="1:20" x14ac:dyDescent="0.3">
      <c r="A3608" s="115" t="s">
        <v>383</v>
      </c>
      <c r="B3608" s="115" t="s">
        <v>379</v>
      </c>
      <c r="C3608" s="115" t="s">
        <v>103</v>
      </c>
      <c r="D3608" s="115" t="s">
        <v>86</v>
      </c>
      <c r="E3608" s="115" t="s">
        <v>86</v>
      </c>
      <c r="F3608" s="115" t="s">
        <v>86</v>
      </c>
      <c r="G3608" s="115">
        <v>2014</v>
      </c>
      <c r="H3608" s="115" t="s">
        <v>125</v>
      </c>
      <c r="I3608" s="115">
        <v>1.314259836</v>
      </c>
      <c r="J3608" s="115" t="s">
        <v>78</v>
      </c>
      <c r="K3608" s="115">
        <f>INDEX(DatosProcesados!$A$1:$BF$101,MATCH(DataBase!A3608,DatosProcesados!$A$1:$A$101,0),MATCH(DataBase!J3608,DatosProcesados!$A$1:$BF$1,0))</f>
        <v>0</v>
      </c>
      <c r="L3608" s="115" t="str">
        <f>INDEX(Modelo!$A$9:$D$89,MATCH(DataBase!$J3608,Modelo!$A$9:$A$89,0),MATCH(DataBase!L$1,Modelo!$A$9:$D$9,0))</f>
        <v>Impacto económico y gobernanza</v>
      </c>
      <c r="M3608" s="115" t="str">
        <f>INDEX(Modelo!$A$9:$D$89,MATCH(DataBase!$J3608,Modelo!$A$9:$A$89,0),MATCH(DataBase!M$1,Modelo!$A$9:$D$9,0))</f>
        <v>Pilar 6</v>
      </c>
      <c r="N3608" s="115" t="str">
        <f>INDEX(Modelo!$A$9:$D$89,MATCH(DataBase!$J3608,Modelo!$A$9:$A$89,0),MATCH(DataBase!N$1,Modelo!$A$9:$D$9,0))</f>
        <v>scale</v>
      </c>
      <c r="O3608" s="115" t="b">
        <f t="array" ref="O3608">IF(N3608="negativo",INDEX($AD$3:$AG$51,MATCH(1,($B3608=$AD$3:$AD$51)*($J3608=$AE$3:$AE$51),0),3),IF(N3608="positivo",INDEX($AD$55:$AG$109,MATCH(1,($B3608=$AD$55:$AD$109)*($J3608=$AE$55:$AE$109),0),3)))</f>
        <v>0</v>
      </c>
      <c r="P3608" s="115" t="b">
        <f t="array" ref="P3608">IF(N3608="negativo",INDEX($AD$3:$AG$51,MATCH(1,($B3608=$AD$3:$AD$51)*($J3608=$AE$3:$AE$51),0),4),IF(N3608="positivo",INDEX($AD$55:$AG$109,MATCH(1,($B3608=$AD$55:$AD$109)*($J3608=$AE$55:$AE$109),0),4)))</f>
        <v>0</v>
      </c>
      <c r="Q3608" s="115" t="str">
        <f>VLOOKUP(M3608,Modelo!$A$2:$C$7,2,0)</f>
        <v>Impacto Económico, Social y Comunitario</v>
      </c>
      <c r="R3608" s="118">
        <f t="array" ref="R3608">INDEX(Modelo!$F$1:$H$37,MATCH(1,(DataBase!Q3608=Modelo!$G$1:$G$37)*(DataBase!B3608=Modelo!$F$1:$F$37),0),3)</f>
        <v>0.14285714285714285</v>
      </c>
      <c r="S3608" s="115">
        <f t="shared" si="114"/>
        <v>0</v>
      </c>
      <c r="T3608" s="115">
        <f t="shared" si="115"/>
        <v>0</v>
      </c>
    </row>
    <row r="3609" spans="1:20" x14ac:dyDescent="0.3">
      <c r="A3609" s="115" t="s">
        <v>112</v>
      </c>
      <c r="B3609" s="115" t="s">
        <v>84</v>
      </c>
      <c r="C3609" s="115" t="s">
        <v>103</v>
      </c>
      <c r="D3609" s="115" t="s">
        <v>86</v>
      </c>
      <c r="E3609" s="115" t="s">
        <v>86</v>
      </c>
      <c r="F3609" s="115" t="s">
        <v>87</v>
      </c>
      <c r="G3609" s="115">
        <v>1919</v>
      </c>
      <c r="H3609" s="115" t="s">
        <v>125</v>
      </c>
      <c r="I3609" s="115">
        <v>15.106042448</v>
      </c>
      <c r="J3609" s="115" t="s">
        <v>78</v>
      </c>
      <c r="K3609" s="115" t="str">
        <f>INDEX(DatosProcesados!$A$1:$BF$101,MATCH(DataBase!A3609,DatosProcesados!$A$1:$A$101,0),MATCH(DataBase!J3609,DatosProcesados!$A$1:$BF$1,0))</f>
        <v xml:space="preserve">No informa </v>
      </c>
      <c r="L3609" s="115" t="str">
        <f>INDEX(Modelo!$A$9:$D$89,MATCH(DataBase!$J3609,Modelo!$A$9:$A$89,0),MATCH(DataBase!L$1,Modelo!$A$9:$D$9,0))</f>
        <v>Impacto económico y gobernanza</v>
      </c>
      <c r="M3609" s="115" t="str">
        <f>INDEX(Modelo!$A$9:$D$89,MATCH(DataBase!$J3609,Modelo!$A$9:$A$89,0),MATCH(DataBase!M$1,Modelo!$A$9:$D$9,0))</f>
        <v>Pilar 6</v>
      </c>
      <c r="N3609" s="115" t="str">
        <f>INDEX(Modelo!$A$9:$D$89,MATCH(DataBase!$J3609,Modelo!$A$9:$A$89,0),MATCH(DataBase!N$1,Modelo!$A$9:$D$9,0))</f>
        <v>scale</v>
      </c>
      <c r="O3609" s="115" t="b">
        <f t="array" ref="O3609">IF(N3609="negativo",INDEX($AD$3:$AG$51,MATCH(1,($B3609=$AD$3:$AD$51)*($J3609=$AE$3:$AE$51),0),3),IF(N3609="positivo",INDEX($AD$55:$AG$109,MATCH(1,($B3609=$AD$55:$AD$109)*($J3609=$AE$55:$AE$109),0),3)))</f>
        <v>0</v>
      </c>
      <c r="P3609" s="115" t="b">
        <f t="array" ref="P3609">IF(N3609="negativo",INDEX($AD$3:$AG$51,MATCH(1,($B3609=$AD$3:$AD$51)*($J3609=$AE$3:$AE$51),0),4),IF(N3609="positivo",INDEX($AD$55:$AG$109,MATCH(1,($B3609=$AD$55:$AD$109)*($J3609=$AE$55:$AE$109),0),4)))</f>
        <v>0</v>
      </c>
      <c r="Q3609" s="115" t="str">
        <f>VLOOKUP(M3609,Modelo!$A$2:$C$7,2,0)</f>
        <v>Impacto Económico, Social y Comunitario</v>
      </c>
      <c r="R3609" s="118">
        <f t="array" ref="R3609">INDEX(Modelo!$F$1:$H$37,MATCH(1,(DataBase!Q3609=Modelo!$G$1:$G$37)*(DataBase!B3609=Modelo!$F$1:$F$37),0),3)</f>
        <v>0.11764705882352941</v>
      </c>
      <c r="S3609" s="115">
        <f t="shared" si="114"/>
        <v>0</v>
      </c>
      <c r="T3609" s="115">
        <f t="shared" si="115"/>
        <v>0</v>
      </c>
    </row>
    <row r="3610" spans="1:20" x14ac:dyDescent="0.3">
      <c r="A3610" s="115" t="s">
        <v>471</v>
      </c>
      <c r="B3610" s="115" t="s">
        <v>467</v>
      </c>
      <c r="C3610" s="115" t="s">
        <v>103</v>
      </c>
      <c r="D3610" s="115" t="s">
        <v>86</v>
      </c>
      <c r="E3610" s="115" t="s">
        <v>86</v>
      </c>
      <c r="F3610" s="115" t="s">
        <v>86</v>
      </c>
      <c r="G3610" s="115">
        <v>1987</v>
      </c>
      <c r="H3610" s="115" t="s">
        <v>125</v>
      </c>
      <c r="I3610" s="115">
        <v>0.711210393</v>
      </c>
      <c r="J3610" s="115" t="s">
        <v>78</v>
      </c>
      <c r="K3610" s="115">
        <f>INDEX(DatosProcesados!$A$1:$BF$101,MATCH(DataBase!A3610,DatosProcesados!$A$1:$A$101,0),MATCH(DataBase!J3610,DatosProcesados!$A$1:$BF$1,0))</f>
        <v>0</v>
      </c>
      <c r="L3610" s="115" t="str">
        <f>INDEX(Modelo!$A$9:$D$89,MATCH(DataBase!$J3610,Modelo!$A$9:$A$89,0),MATCH(DataBase!L$1,Modelo!$A$9:$D$9,0))</f>
        <v>Impacto económico y gobernanza</v>
      </c>
      <c r="M3610" s="115" t="str">
        <f>INDEX(Modelo!$A$9:$D$89,MATCH(DataBase!$J3610,Modelo!$A$9:$A$89,0),MATCH(DataBase!M$1,Modelo!$A$9:$D$9,0))</f>
        <v>Pilar 6</v>
      </c>
      <c r="N3610" s="115" t="str">
        <f>INDEX(Modelo!$A$9:$D$89,MATCH(DataBase!$J3610,Modelo!$A$9:$A$89,0),MATCH(DataBase!N$1,Modelo!$A$9:$D$9,0))</f>
        <v>scale</v>
      </c>
      <c r="O3610" s="115" t="b">
        <f t="array" ref="O3610">IF(N3610="negativo",INDEX($AD$3:$AG$51,MATCH(1,($B3610=$AD$3:$AD$51)*($J3610=$AE$3:$AE$51),0),3),IF(N3610="positivo",INDEX($AD$55:$AG$109,MATCH(1,($B3610=$AD$55:$AD$109)*($J3610=$AE$55:$AE$109),0),3)))</f>
        <v>0</v>
      </c>
      <c r="P3610" s="115" t="b">
        <f t="array" ref="P3610">IF(N3610="negativo",INDEX($AD$3:$AG$51,MATCH(1,($B3610=$AD$3:$AD$51)*($J3610=$AE$3:$AE$51),0),4),IF(N3610="positivo",INDEX($AD$55:$AG$109,MATCH(1,($B3610=$AD$55:$AD$109)*($J3610=$AE$55:$AE$109),0),4)))</f>
        <v>0</v>
      </c>
      <c r="Q3610" s="115" t="str">
        <f>VLOOKUP(M3610,Modelo!$A$2:$C$7,2,0)</f>
        <v>Impacto Económico, Social y Comunitario</v>
      </c>
      <c r="R3610" s="118">
        <f t="array" ref="R3610">INDEX(Modelo!$F$1:$H$37,MATCH(1,(DataBase!Q3610=Modelo!$G$1:$G$37)*(DataBase!B3610=Modelo!$F$1:$F$37),0),3)</f>
        <v>0.14285714285714285</v>
      </c>
      <c r="S3610" s="115">
        <f t="shared" si="114"/>
        <v>0</v>
      </c>
      <c r="T3610" s="115">
        <f t="shared" si="115"/>
        <v>0</v>
      </c>
    </row>
    <row r="3611" spans="1:20" x14ac:dyDescent="0.3">
      <c r="A3611" s="115" t="s">
        <v>466</v>
      </c>
      <c r="B3611" s="115" t="s">
        <v>467</v>
      </c>
      <c r="C3611" s="115" t="s">
        <v>103</v>
      </c>
      <c r="D3611" s="115" t="s">
        <v>87</v>
      </c>
      <c r="E3611" s="115" t="s">
        <v>86</v>
      </c>
      <c r="F3611" s="115" t="s">
        <v>86</v>
      </c>
      <c r="G3611" s="115">
        <v>1969</v>
      </c>
      <c r="H3611" s="115" t="s">
        <v>125</v>
      </c>
      <c r="I3611" s="115">
        <v>2.4231643530000002</v>
      </c>
      <c r="J3611" s="115" t="s">
        <v>78</v>
      </c>
      <c r="K3611" s="115" t="str">
        <f>INDEX(DatosProcesados!$A$1:$BF$101,MATCH(DataBase!A3611,DatosProcesados!$A$1:$A$101,0),MATCH(DataBase!J3611,DatosProcesados!$A$1:$BF$1,0))</f>
        <v>No informa</v>
      </c>
      <c r="L3611" s="115" t="str">
        <f>INDEX(Modelo!$A$9:$D$89,MATCH(DataBase!$J3611,Modelo!$A$9:$A$89,0),MATCH(DataBase!L$1,Modelo!$A$9:$D$9,0))</f>
        <v>Impacto económico y gobernanza</v>
      </c>
      <c r="M3611" s="115" t="str">
        <f>INDEX(Modelo!$A$9:$D$89,MATCH(DataBase!$J3611,Modelo!$A$9:$A$89,0),MATCH(DataBase!M$1,Modelo!$A$9:$D$9,0))</f>
        <v>Pilar 6</v>
      </c>
      <c r="N3611" s="115" t="str">
        <f>INDEX(Modelo!$A$9:$D$89,MATCH(DataBase!$J3611,Modelo!$A$9:$A$89,0),MATCH(DataBase!N$1,Modelo!$A$9:$D$9,0))</f>
        <v>scale</v>
      </c>
      <c r="O3611" s="115" t="b">
        <f t="array" ref="O3611">IF(N3611="negativo",INDEX($AD$3:$AG$51,MATCH(1,($B3611=$AD$3:$AD$51)*($J3611=$AE$3:$AE$51),0),3),IF(N3611="positivo",INDEX($AD$55:$AG$109,MATCH(1,($B3611=$AD$55:$AD$109)*($J3611=$AE$55:$AE$109),0),3)))</f>
        <v>0</v>
      </c>
      <c r="P3611" s="115" t="b">
        <f t="array" ref="P3611">IF(N3611="negativo",INDEX($AD$3:$AG$51,MATCH(1,($B3611=$AD$3:$AD$51)*($J3611=$AE$3:$AE$51),0),4),IF(N3611="positivo",INDEX($AD$55:$AG$109,MATCH(1,($B3611=$AD$55:$AD$109)*($J3611=$AE$55:$AE$109),0),4)))</f>
        <v>0</v>
      </c>
      <c r="Q3611" s="115" t="str">
        <f>VLOOKUP(M3611,Modelo!$A$2:$C$7,2,0)</f>
        <v>Impacto Económico, Social y Comunitario</v>
      </c>
      <c r="R3611" s="118">
        <f t="array" ref="R3611">INDEX(Modelo!$F$1:$H$37,MATCH(1,(DataBase!Q3611=Modelo!$G$1:$G$37)*(DataBase!B3611=Modelo!$F$1:$F$37),0),3)</f>
        <v>0.14285714285714285</v>
      </c>
      <c r="S3611" s="115">
        <f t="shared" si="114"/>
        <v>0</v>
      </c>
      <c r="T3611" s="115">
        <f t="shared" si="115"/>
        <v>0</v>
      </c>
    </row>
    <row r="3612" spans="1:20" x14ac:dyDescent="0.3">
      <c r="A3612" s="115" t="s">
        <v>207</v>
      </c>
      <c r="B3612" s="115" t="s">
        <v>84</v>
      </c>
      <c r="C3612" s="115" t="s">
        <v>103</v>
      </c>
      <c r="D3612" s="115" t="s">
        <v>86</v>
      </c>
      <c r="E3612" s="115" t="s">
        <v>87</v>
      </c>
      <c r="F3612" s="115" t="s">
        <v>86</v>
      </c>
      <c r="G3612" s="115">
        <v>1870</v>
      </c>
      <c r="H3612" s="115" t="s">
        <v>125</v>
      </c>
      <c r="I3612" s="115">
        <v>0</v>
      </c>
      <c r="J3612" s="115" t="s">
        <v>78</v>
      </c>
      <c r="K3612" s="115">
        <f>INDEX(DatosProcesados!$A$1:$BF$101,MATCH(DataBase!A3612,DatosProcesados!$A$1:$A$101,0),MATCH(DataBase!J3612,DatosProcesados!$A$1:$BF$1,0))</f>
        <v>1</v>
      </c>
      <c r="L3612" s="115" t="str">
        <f>INDEX(Modelo!$A$9:$D$89,MATCH(DataBase!$J3612,Modelo!$A$9:$A$89,0),MATCH(DataBase!L$1,Modelo!$A$9:$D$9,0))</f>
        <v>Impacto económico y gobernanza</v>
      </c>
      <c r="M3612" s="115" t="str">
        <f>INDEX(Modelo!$A$9:$D$89,MATCH(DataBase!$J3612,Modelo!$A$9:$A$89,0),MATCH(DataBase!M$1,Modelo!$A$9:$D$9,0))</f>
        <v>Pilar 6</v>
      </c>
      <c r="N3612" s="115" t="str">
        <f>INDEX(Modelo!$A$9:$D$89,MATCH(DataBase!$J3612,Modelo!$A$9:$A$89,0),MATCH(DataBase!N$1,Modelo!$A$9:$D$9,0))</f>
        <v>scale</v>
      </c>
      <c r="O3612" s="115" t="b">
        <f t="array" ref="O3612">IF(N3612="negativo",INDEX($AD$3:$AG$51,MATCH(1,($B3612=$AD$3:$AD$51)*($J3612=$AE$3:$AE$51),0),3),IF(N3612="positivo",INDEX($AD$55:$AG$109,MATCH(1,($B3612=$AD$55:$AD$109)*($J3612=$AE$55:$AE$109),0),3)))</f>
        <v>0</v>
      </c>
      <c r="P3612" s="115" t="b">
        <f t="array" ref="P3612">IF(N3612="negativo",INDEX($AD$3:$AG$51,MATCH(1,($B3612=$AD$3:$AD$51)*($J3612=$AE$3:$AE$51),0),4),IF(N3612="positivo",INDEX($AD$55:$AG$109,MATCH(1,($B3612=$AD$55:$AD$109)*($J3612=$AE$55:$AE$109),0),4)))</f>
        <v>0</v>
      </c>
      <c r="Q3612" s="115" t="str">
        <f>VLOOKUP(M3612,Modelo!$A$2:$C$7,2,0)</f>
        <v>Impacto Económico, Social y Comunitario</v>
      </c>
      <c r="R3612" s="118">
        <f t="array" ref="R3612">INDEX(Modelo!$F$1:$H$37,MATCH(1,(DataBase!Q3612=Modelo!$G$1:$G$37)*(DataBase!B3612=Modelo!$F$1:$F$37),0),3)</f>
        <v>0.11764705882352941</v>
      </c>
      <c r="S3612" s="115">
        <f t="shared" si="114"/>
        <v>50</v>
      </c>
      <c r="T3612" s="115">
        <f t="shared" si="115"/>
        <v>5.8823529411764701</v>
      </c>
    </row>
    <row r="3613" spans="1:20" x14ac:dyDescent="0.3">
      <c r="A3613" s="115" t="s">
        <v>204</v>
      </c>
      <c r="B3613" s="115" t="s">
        <v>84</v>
      </c>
      <c r="C3613" s="115" t="s">
        <v>103</v>
      </c>
      <c r="D3613" s="115" t="s">
        <v>86</v>
      </c>
      <c r="E3613" s="115" t="s">
        <v>87</v>
      </c>
      <c r="F3613" s="115" t="s">
        <v>87</v>
      </c>
      <c r="G3613" s="115">
        <v>1875</v>
      </c>
      <c r="H3613" s="115" t="s">
        <v>125</v>
      </c>
      <c r="I3613" s="115">
        <v>0</v>
      </c>
      <c r="J3613" s="115" t="s">
        <v>78</v>
      </c>
      <c r="K3613" s="115">
        <f>INDEX(DatosProcesados!$A$1:$BF$101,MATCH(DataBase!A3613,DatosProcesados!$A$1:$A$101,0),MATCH(DataBase!J3613,DatosProcesados!$A$1:$BF$1,0))</f>
        <v>2</v>
      </c>
      <c r="L3613" s="115" t="str">
        <f>INDEX(Modelo!$A$9:$D$89,MATCH(DataBase!$J3613,Modelo!$A$9:$A$89,0),MATCH(DataBase!L$1,Modelo!$A$9:$D$9,0))</f>
        <v>Impacto económico y gobernanza</v>
      </c>
      <c r="M3613" s="115" t="str">
        <f>INDEX(Modelo!$A$9:$D$89,MATCH(DataBase!$J3613,Modelo!$A$9:$A$89,0),MATCH(DataBase!M$1,Modelo!$A$9:$D$9,0))</f>
        <v>Pilar 6</v>
      </c>
      <c r="N3613" s="115" t="str">
        <f>INDEX(Modelo!$A$9:$D$89,MATCH(DataBase!$J3613,Modelo!$A$9:$A$89,0),MATCH(DataBase!N$1,Modelo!$A$9:$D$9,0))</f>
        <v>scale</v>
      </c>
      <c r="O3613" s="115" t="b">
        <f t="array" ref="O3613">IF(N3613="negativo",INDEX($AD$3:$AG$51,MATCH(1,($B3613=$AD$3:$AD$51)*($J3613=$AE$3:$AE$51),0),3),IF(N3613="positivo",INDEX($AD$55:$AG$109,MATCH(1,($B3613=$AD$55:$AD$109)*($J3613=$AE$55:$AE$109),0),3)))</f>
        <v>0</v>
      </c>
      <c r="P3613" s="115" t="b">
        <f t="array" ref="P3613">IF(N3613="negativo",INDEX($AD$3:$AG$51,MATCH(1,($B3613=$AD$3:$AD$51)*($J3613=$AE$3:$AE$51),0),4),IF(N3613="positivo",INDEX($AD$55:$AG$109,MATCH(1,($B3613=$AD$55:$AD$109)*($J3613=$AE$55:$AE$109),0),4)))</f>
        <v>0</v>
      </c>
      <c r="Q3613" s="115" t="str">
        <f>VLOOKUP(M3613,Modelo!$A$2:$C$7,2,0)</f>
        <v>Impacto Económico, Social y Comunitario</v>
      </c>
      <c r="R3613" s="118">
        <f t="array" ref="R3613">INDEX(Modelo!$F$1:$H$37,MATCH(1,(DataBase!Q3613=Modelo!$G$1:$G$37)*(DataBase!B3613=Modelo!$F$1:$F$37),0),3)</f>
        <v>0.11764705882352941</v>
      </c>
      <c r="S3613" s="115">
        <f t="shared" si="114"/>
        <v>100</v>
      </c>
      <c r="T3613" s="115">
        <f t="shared" si="115"/>
        <v>11.76470588235294</v>
      </c>
    </row>
    <row r="3614" spans="1:20" x14ac:dyDescent="0.3">
      <c r="A3614" s="115" t="s">
        <v>226</v>
      </c>
      <c r="B3614" s="115" t="s">
        <v>216</v>
      </c>
      <c r="C3614" s="115" t="s">
        <v>103</v>
      </c>
      <c r="D3614" s="115" t="s">
        <v>86</v>
      </c>
      <c r="E3614" s="115" t="s">
        <v>86</v>
      </c>
      <c r="F3614" s="115" t="s">
        <v>87</v>
      </c>
      <c r="G3614" s="115">
        <v>1889</v>
      </c>
      <c r="H3614" s="115" t="s">
        <v>125</v>
      </c>
      <c r="I3614" s="115">
        <v>8.6157743510000007</v>
      </c>
      <c r="J3614" s="115" t="s">
        <v>78</v>
      </c>
      <c r="K3614" s="115" t="str">
        <f>INDEX(DatosProcesados!$A$1:$BF$101,MATCH(DataBase!A3614,DatosProcesados!$A$1:$A$101,0),MATCH(DataBase!J3614,DatosProcesados!$A$1:$BF$1,0))</f>
        <v xml:space="preserve">No informa </v>
      </c>
      <c r="L3614" s="115" t="str">
        <f>INDEX(Modelo!$A$9:$D$89,MATCH(DataBase!$J3614,Modelo!$A$9:$A$89,0),MATCH(DataBase!L$1,Modelo!$A$9:$D$9,0))</f>
        <v>Impacto económico y gobernanza</v>
      </c>
      <c r="M3614" s="115" t="str">
        <f>INDEX(Modelo!$A$9:$D$89,MATCH(DataBase!$J3614,Modelo!$A$9:$A$89,0),MATCH(DataBase!M$1,Modelo!$A$9:$D$9,0))</f>
        <v>Pilar 6</v>
      </c>
      <c r="N3614" s="115" t="str">
        <f>INDEX(Modelo!$A$9:$D$89,MATCH(DataBase!$J3614,Modelo!$A$9:$A$89,0),MATCH(DataBase!N$1,Modelo!$A$9:$D$9,0))</f>
        <v>scale</v>
      </c>
      <c r="O3614" s="115" t="b">
        <f t="array" ref="O3614">IF(N3614="negativo",INDEX($AD$3:$AG$51,MATCH(1,($B3614=$AD$3:$AD$51)*($J3614=$AE$3:$AE$51),0),3),IF(N3614="positivo",INDEX($AD$55:$AG$109,MATCH(1,($B3614=$AD$55:$AD$109)*($J3614=$AE$55:$AE$109),0),3)))</f>
        <v>0</v>
      </c>
      <c r="P3614" s="115" t="b">
        <f t="array" ref="P3614">IF(N3614="negativo",INDEX($AD$3:$AG$51,MATCH(1,($B3614=$AD$3:$AD$51)*($J3614=$AE$3:$AE$51),0),4),IF(N3614="positivo",INDEX($AD$55:$AG$109,MATCH(1,($B3614=$AD$55:$AD$109)*($J3614=$AE$55:$AE$109),0),4)))</f>
        <v>0</v>
      </c>
      <c r="Q3614" s="115" t="str">
        <f>VLOOKUP(M3614,Modelo!$A$2:$C$7,2,0)</f>
        <v>Impacto Económico, Social y Comunitario</v>
      </c>
      <c r="R3614" s="118">
        <f t="array" ref="R3614">INDEX(Modelo!$F$1:$H$37,MATCH(1,(DataBase!Q3614=Modelo!$G$1:$G$37)*(DataBase!B3614=Modelo!$F$1:$F$37),0),3)</f>
        <v>0.10526315789473684</v>
      </c>
      <c r="S3614" s="115">
        <f t="shared" si="114"/>
        <v>0</v>
      </c>
      <c r="T3614" s="115">
        <f t="shared" si="115"/>
        <v>0</v>
      </c>
    </row>
    <row r="3615" spans="1:20" x14ac:dyDescent="0.3">
      <c r="A3615" s="115" t="s">
        <v>287</v>
      </c>
      <c r="B3615" s="115" t="s">
        <v>216</v>
      </c>
      <c r="C3615" s="115" t="s">
        <v>103</v>
      </c>
      <c r="D3615" s="115" t="s">
        <v>86</v>
      </c>
      <c r="E3615" s="115" t="s">
        <v>86</v>
      </c>
      <c r="F3615" s="115" t="s">
        <v>87</v>
      </c>
      <c r="G3615" s="115">
        <v>2000</v>
      </c>
      <c r="H3615" s="115" t="s">
        <v>125</v>
      </c>
      <c r="I3615" s="115">
        <v>1.8730507999999999</v>
      </c>
      <c r="J3615" s="115" t="s">
        <v>78</v>
      </c>
      <c r="K3615" s="115" t="str">
        <f>INDEX(DatosProcesados!$A$1:$BF$101,MATCH(DataBase!A3615,DatosProcesados!$A$1:$A$101,0),MATCH(DataBase!J3615,DatosProcesados!$A$1:$BF$1,0))</f>
        <v xml:space="preserve">No informa </v>
      </c>
      <c r="L3615" s="115" t="str">
        <f>INDEX(Modelo!$A$9:$D$89,MATCH(DataBase!$J3615,Modelo!$A$9:$A$89,0),MATCH(DataBase!L$1,Modelo!$A$9:$D$9,0))</f>
        <v>Impacto económico y gobernanza</v>
      </c>
      <c r="M3615" s="115" t="str">
        <f>INDEX(Modelo!$A$9:$D$89,MATCH(DataBase!$J3615,Modelo!$A$9:$A$89,0),MATCH(DataBase!M$1,Modelo!$A$9:$D$9,0))</f>
        <v>Pilar 6</v>
      </c>
      <c r="N3615" s="115" t="str">
        <f>INDEX(Modelo!$A$9:$D$89,MATCH(DataBase!$J3615,Modelo!$A$9:$A$89,0),MATCH(DataBase!N$1,Modelo!$A$9:$D$9,0))</f>
        <v>scale</v>
      </c>
      <c r="O3615" s="115" t="b">
        <f t="array" ref="O3615">IF(N3615="negativo",INDEX($AD$3:$AG$51,MATCH(1,($B3615=$AD$3:$AD$51)*($J3615=$AE$3:$AE$51),0),3),IF(N3615="positivo",INDEX($AD$55:$AG$109,MATCH(1,($B3615=$AD$55:$AD$109)*($J3615=$AE$55:$AE$109),0),3)))</f>
        <v>0</v>
      </c>
      <c r="P3615" s="115" t="b">
        <f t="array" ref="P3615">IF(N3615="negativo",INDEX($AD$3:$AG$51,MATCH(1,($B3615=$AD$3:$AD$51)*($J3615=$AE$3:$AE$51),0),4),IF(N3615="positivo",INDEX($AD$55:$AG$109,MATCH(1,($B3615=$AD$55:$AD$109)*($J3615=$AE$55:$AE$109),0),4)))</f>
        <v>0</v>
      </c>
      <c r="Q3615" s="115" t="str">
        <f>VLOOKUP(M3615,Modelo!$A$2:$C$7,2,0)</f>
        <v>Impacto Económico, Social y Comunitario</v>
      </c>
      <c r="R3615" s="118">
        <f t="array" ref="R3615">INDEX(Modelo!$F$1:$H$37,MATCH(1,(DataBase!Q3615=Modelo!$G$1:$G$37)*(DataBase!B3615=Modelo!$F$1:$F$37),0),3)</f>
        <v>0.10526315789473684</v>
      </c>
      <c r="S3615" s="115">
        <f t="shared" si="114"/>
        <v>0</v>
      </c>
      <c r="T3615" s="115">
        <f t="shared" si="115"/>
        <v>0</v>
      </c>
    </row>
    <row r="3616" spans="1:20" x14ac:dyDescent="0.3">
      <c r="A3616" s="115" t="s">
        <v>345</v>
      </c>
      <c r="B3616" s="115" t="s">
        <v>313</v>
      </c>
      <c r="C3616" s="115" t="s">
        <v>103</v>
      </c>
      <c r="D3616" s="115" t="s">
        <v>86</v>
      </c>
      <c r="E3616" s="115" t="s">
        <v>86</v>
      </c>
      <c r="F3616" s="115" t="s">
        <v>86</v>
      </c>
      <c r="G3616" s="115">
        <v>2004</v>
      </c>
      <c r="H3616" s="115" t="s">
        <v>125</v>
      </c>
      <c r="I3616" s="115">
        <v>4.5125503050000004</v>
      </c>
      <c r="J3616" s="115" t="s">
        <v>78</v>
      </c>
      <c r="K3616" s="115">
        <f>INDEX(DatosProcesados!$A$1:$BF$101,MATCH(DataBase!A3616,DatosProcesados!$A$1:$A$101,0),MATCH(DataBase!J3616,DatosProcesados!$A$1:$BF$1,0))</f>
        <v>0</v>
      </c>
      <c r="L3616" s="115" t="str">
        <f>INDEX(Modelo!$A$9:$D$89,MATCH(DataBase!$J3616,Modelo!$A$9:$A$89,0),MATCH(DataBase!L$1,Modelo!$A$9:$D$9,0))</f>
        <v>Impacto económico y gobernanza</v>
      </c>
      <c r="M3616" s="115" t="str">
        <f>INDEX(Modelo!$A$9:$D$89,MATCH(DataBase!$J3616,Modelo!$A$9:$A$89,0),MATCH(DataBase!M$1,Modelo!$A$9:$D$9,0))</f>
        <v>Pilar 6</v>
      </c>
      <c r="N3616" s="115" t="str">
        <f>INDEX(Modelo!$A$9:$D$89,MATCH(DataBase!$J3616,Modelo!$A$9:$A$89,0),MATCH(DataBase!N$1,Modelo!$A$9:$D$9,0))</f>
        <v>scale</v>
      </c>
      <c r="O3616" s="115" t="b">
        <f t="array" ref="O3616">IF(N3616="negativo",INDEX($AD$3:$AG$51,MATCH(1,($B3616=$AD$3:$AD$51)*($J3616=$AE$3:$AE$51),0),3),IF(N3616="positivo",INDEX($AD$55:$AG$109,MATCH(1,($B3616=$AD$55:$AD$109)*($J3616=$AE$55:$AE$109),0),3)))</f>
        <v>0</v>
      </c>
      <c r="P3616" s="115" t="b">
        <f t="array" ref="P3616">IF(N3616="negativo",INDEX($AD$3:$AG$51,MATCH(1,($B3616=$AD$3:$AD$51)*($J3616=$AE$3:$AE$51),0),4),IF(N3616="positivo",INDEX($AD$55:$AG$109,MATCH(1,($B3616=$AD$55:$AD$109)*($J3616=$AE$55:$AE$109),0),4)))</f>
        <v>0</v>
      </c>
      <c r="Q3616" s="115" t="str">
        <f>VLOOKUP(M3616,Modelo!$A$2:$C$7,2,0)</f>
        <v>Impacto Económico, Social y Comunitario</v>
      </c>
      <c r="R3616" s="118">
        <f t="array" ref="R3616">INDEX(Modelo!$F$1:$H$37,MATCH(1,(DataBase!Q3616=Modelo!$G$1:$G$37)*(DataBase!B3616=Modelo!$F$1:$F$37),0),3)</f>
        <v>0.11764705882352941</v>
      </c>
      <c r="S3616" s="115">
        <f t="shared" si="114"/>
        <v>0</v>
      </c>
      <c r="T3616" s="115">
        <f t="shared" si="115"/>
        <v>0</v>
      </c>
    </row>
    <row r="3617" spans="1:20" x14ac:dyDescent="0.3">
      <c r="A3617" s="115" t="s">
        <v>464</v>
      </c>
      <c r="B3617" s="115" t="s">
        <v>407</v>
      </c>
      <c r="C3617" s="115" t="s">
        <v>103</v>
      </c>
      <c r="D3617" s="115" t="s">
        <v>86</v>
      </c>
      <c r="E3617" s="115" t="s">
        <v>86</v>
      </c>
      <c r="F3617" s="115" t="s">
        <v>87</v>
      </c>
      <c r="G3617" s="115">
        <v>1990</v>
      </c>
      <c r="H3617" s="115" t="s">
        <v>281</v>
      </c>
      <c r="I3617" s="115">
        <v>0.89502277900000005</v>
      </c>
      <c r="J3617" s="115" t="s">
        <v>78</v>
      </c>
      <c r="K3617" s="115" t="str">
        <f>INDEX(DatosProcesados!$A$1:$BF$101,MATCH(DataBase!A3617,DatosProcesados!$A$1:$A$101,0),MATCH(DataBase!J3617,DatosProcesados!$A$1:$BF$1,0))</f>
        <v>No informa</v>
      </c>
      <c r="L3617" s="115" t="str">
        <f>INDEX(Modelo!$A$9:$D$89,MATCH(DataBase!$J3617,Modelo!$A$9:$A$89,0),MATCH(DataBase!L$1,Modelo!$A$9:$D$9,0))</f>
        <v>Impacto económico y gobernanza</v>
      </c>
      <c r="M3617" s="115" t="str">
        <f>INDEX(Modelo!$A$9:$D$89,MATCH(DataBase!$J3617,Modelo!$A$9:$A$89,0),MATCH(DataBase!M$1,Modelo!$A$9:$D$9,0))</f>
        <v>Pilar 6</v>
      </c>
      <c r="N3617" s="115" t="str">
        <f>INDEX(Modelo!$A$9:$D$89,MATCH(DataBase!$J3617,Modelo!$A$9:$A$89,0),MATCH(DataBase!N$1,Modelo!$A$9:$D$9,0))</f>
        <v>scale</v>
      </c>
      <c r="O3617" s="115" t="b">
        <f t="array" ref="O3617">IF(N3617="negativo",INDEX($AD$3:$AG$51,MATCH(1,($B3617=$AD$3:$AD$51)*($J3617=$AE$3:$AE$51),0),3),IF(N3617="positivo",INDEX($AD$55:$AG$109,MATCH(1,($B3617=$AD$55:$AD$109)*($J3617=$AE$55:$AE$109),0),3)))</f>
        <v>0</v>
      </c>
      <c r="P3617" s="115" t="b">
        <f t="array" ref="P3617">IF(N3617="negativo",INDEX($AD$3:$AG$51,MATCH(1,($B3617=$AD$3:$AD$51)*($J3617=$AE$3:$AE$51),0),4),IF(N3617="positivo",INDEX($AD$55:$AG$109,MATCH(1,($B3617=$AD$55:$AD$109)*($J3617=$AE$55:$AE$109),0),4)))</f>
        <v>0</v>
      </c>
      <c r="Q3617" s="115" t="str">
        <f>VLOOKUP(M3617,Modelo!$A$2:$C$7,2,0)</f>
        <v>Impacto Económico, Social y Comunitario</v>
      </c>
      <c r="R3617" s="118">
        <f t="array" ref="R3617">INDEX(Modelo!$F$1:$H$37,MATCH(1,(DataBase!Q3617=Modelo!$G$1:$G$37)*(DataBase!B3617=Modelo!$F$1:$F$37),0),3)</f>
        <v>0.15384615384615385</v>
      </c>
      <c r="S3617" s="115">
        <f t="shared" si="114"/>
        <v>0</v>
      </c>
      <c r="T3617" s="115">
        <f t="shared" si="115"/>
        <v>0</v>
      </c>
    </row>
    <row r="3618" spans="1:20" x14ac:dyDescent="0.3">
      <c r="A3618" s="115" t="s">
        <v>296</v>
      </c>
      <c r="B3618" s="115" t="s">
        <v>216</v>
      </c>
      <c r="C3618" s="115" t="s">
        <v>103</v>
      </c>
      <c r="D3618" s="115" t="s">
        <v>86</v>
      </c>
      <c r="E3618" s="115" t="s">
        <v>86</v>
      </c>
      <c r="F3618" s="115" t="s">
        <v>87</v>
      </c>
      <c r="G3618" s="115">
        <v>1944</v>
      </c>
      <c r="H3618" s="115" t="s">
        <v>125</v>
      </c>
      <c r="I3618" s="115">
        <v>1.7785578609999999</v>
      </c>
      <c r="J3618" s="115" t="s">
        <v>78</v>
      </c>
      <c r="K3618" s="115">
        <f>INDEX(DatosProcesados!$A$1:$BF$101,MATCH(DataBase!A3618,DatosProcesados!$A$1:$A$101,0),MATCH(DataBase!J3618,DatosProcesados!$A$1:$BF$1,0))</f>
        <v>1</v>
      </c>
      <c r="L3618" s="115" t="str">
        <f>INDEX(Modelo!$A$9:$D$89,MATCH(DataBase!$J3618,Modelo!$A$9:$A$89,0),MATCH(DataBase!L$1,Modelo!$A$9:$D$9,0))</f>
        <v>Impacto económico y gobernanza</v>
      </c>
      <c r="M3618" s="115" t="str">
        <f>INDEX(Modelo!$A$9:$D$89,MATCH(DataBase!$J3618,Modelo!$A$9:$A$89,0),MATCH(DataBase!M$1,Modelo!$A$9:$D$9,0))</f>
        <v>Pilar 6</v>
      </c>
      <c r="N3618" s="115" t="str">
        <f>INDEX(Modelo!$A$9:$D$89,MATCH(DataBase!$J3618,Modelo!$A$9:$A$89,0),MATCH(DataBase!N$1,Modelo!$A$9:$D$9,0))</f>
        <v>scale</v>
      </c>
      <c r="O3618" s="115" t="b">
        <f t="array" ref="O3618">IF(N3618="negativo",INDEX($AD$3:$AG$51,MATCH(1,($B3618=$AD$3:$AD$51)*($J3618=$AE$3:$AE$51),0),3),IF(N3618="positivo",INDEX($AD$55:$AG$109,MATCH(1,($B3618=$AD$55:$AD$109)*($J3618=$AE$55:$AE$109),0),3)))</f>
        <v>0</v>
      </c>
      <c r="P3618" s="115" t="b">
        <f t="array" ref="P3618">IF(N3618="negativo",INDEX($AD$3:$AG$51,MATCH(1,($B3618=$AD$3:$AD$51)*($J3618=$AE$3:$AE$51),0),4),IF(N3618="positivo",INDEX($AD$55:$AG$109,MATCH(1,($B3618=$AD$55:$AD$109)*($J3618=$AE$55:$AE$109),0),4)))</f>
        <v>0</v>
      </c>
      <c r="Q3618" s="115" t="str">
        <f>VLOOKUP(M3618,Modelo!$A$2:$C$7,2,0)</f>
        <v>Impacto Económico, Social y Comunitario</v>
      </c>
      <c r="R3618" s="118">
        <f t="array" ref="R3618">INDEX(Modelo!$F$1:$H$37,MATCH(1,(DataBase!Q3618=Modelo!$G$1:$G$37)*(DataBase!B3618=Modelo!$F$1:$F$37),0),3)</f>
        <v>0.10526315789473684</v>
      </c>
      <c r="S3618" s="115">
        <f t="shared" si="114"/>
        <v>50</v>
      </c>
      <c r="T3618" s="115">
        <f t="shared" si="115"/>
        <v>5.2631578947368416</v>
      </c>
    </row>
    <row r="3619" spans="1:20" x14ac:dyDescent="0.3">
      <c r="A3619" s="115" t="s">
        <v>134</v>
      </c>
      <c r="B3619" s="115" t="s">
        <v>84</v>
      </c>
      <c r="C3619" s="115" t="s">
        <v>103</v>
      </c>
      <c r="D3619" s="115" t="s">
        <v>86</v>
      </c>
      <c r="E3619" s="115" t="s">
        <v>87</v>
      </c>
      <c r="F3619" s="115" t="s">
        <v>87</v>
      </c>
      <c r="G3619" s="115">
        <v>2001</v>
      </c>
      <c r="H3619" s="115" t="s">
        <v>125</v>
      </c>
      <c r="I3619" s="115">
        <v>6.5475670460000002</v>
      </c>
      <c r="J3619" s="115" t="s">
        <v>78</v>
      </c>
      <c r="K3619" s="115">
        <f>INDEX(DatosProcesados!$A$1:$BF$101,MATCH(DataBase!A3619,DatosProcesados!$A$1:$A$101,0),MATCH(DataBase!J3619,DatosProcesados!$A$1:$BF$1,0))</f>
        <v>2</v>
      </c>
      <c r="L3619" s="115" t="str">
        <f>INDEX(Modelo!$A$9:$D$89,MATCH(DataBase!$J3619,Modelo!$A$9:$A$89,0),MATCH(DataBase!L$1,Modelo!$A$9:$D$9,0))</f>
        <v>Impacto económico y gobernanza</v>
      </c>
      <c r="M3619" s="115" t="str">
        <f>INDEX(Modelo!$A$9:$D$89,MATCH(DataBase!$J3619,Modelo!$A$9:$A$89,0),MATCH(DataBase!M$1,Modelo!$A$9:$D$9,0))</f>
        <v>Pilar 6</v>
      </c>
      <c r="N3619" s="115" t="str">
        <f>INDEX(Modelo!$A$9:$D$89,MATCH(DataBase!$J3619,Modelo!$A$9:$A$89,0),MATCH(DataBase!N$1,Modelo!$A$9:$D$9,0))</f>
        <v>scale</v>
      </c>
      <c r="O3619" s="115" t="b">
        <f t="array" ref="O3619">IF(N3619="negativo",INDEX($AD$3:$AG$51,MATCH(1,($B3619=$AD$3:$AD$51)*($J3619=$AE$3:$AE$51),0),3),IF(N3619="positivo",INDEX($AD$55:$AG$109,MATCH(1,($B3619=$AD$55:$AD$109)*($J3619=$AE$55:$AE$109),0),3)))</f>
        <v>0</v>
      </c>
      <c r="P3619" s="115" t="b">
        <f t="array" ref="P3619">IF(N3619="negativo",INDEX($AD$3:$AG$51,MATCH(1,($B3619=$AD$3:$AD$51)*($J3619=$AE$3:$AE$51),0),4),IF(N3619="positivo",INDEX($AD$55:$AG$109,MATCH(1,($B3619=$AD$55:$AD$109)*($J3619=$AE$55:$AE$109),0),4)))</f>
        <v>0</v>
      </c>
      <c r="Q3619" s="115" t="str">
        <f>VLOOKUP(M3619,Modelo!$A$2:$C$7,2,0)</f>
        <v>Impacto Económico, Social y Comunitario</v>
      </c>
      <c r="R3619" s="118">
        <f t="array" ref="R3619">INDEX(Modelo!$F$1:$H$37,MATCH(1,(DataBase!Q3619=Modelo!$G$1:$G$37)*(DataBase!B3619=Modelo!$F$1:$F$37),0),3)</f>
        <v>0.11764705882352941</v>
      </c>
      <c r="S3619" s="115">
        <f t="shared" si="114"/>
        <v>100</v>
      </c>
      <c r="T3619" s="115">
        <f t="shared" si="115"/>
        <v>11.76470588235294</v>
      </c>
    </row>
    <row r="3620" spans="1:20" x14ac:dyDescent="0.3">
      <c r="A3620" s="115" t="s">
        <v>290</v>
      </c>
      <c r="B3620" s="115" t="s">
        <v>216</v>
      </c>
      <c r="C3620" s="115" t="s">
        <v>103</v>
      </c>
      <c r="D3620" s="115" t="s">
        <v>86</v>
      </c>
      <c r="E3620" s="115" t="s">
        <v>87</v>
      </c>
      <c r="F3620" s="115" t="s">
        <v>87</v>
      </c>
      <c r="G3620" s="115">
        <v>1934</v>
      </c>
      <c r="H3620" s="115" t="s">
        <v>125</v>
      </c>
      <c r="I3620" s="115">
        <v>1.84479215</v>
      </c>
      <c r="J3620" s="115" t="s">
        <v>78</v>
      </c>
      <c r="K3620" s="115">
        <f>INDEX(DatosProcesados!$A$1:$BF$101,MATCH(DataBase!A3620,DatosProcesados!$A$1:$A$101,0),MATCH(DataBase!J3620,DatosProcesados!$A$1:$BF$1,0))</f>
        <v>2</v>
      </c>
      <c r="L3620" s="115" t="str">
        <f>INDEX(Modelo!$A$9:$D$89,MATCH(DataBase!$J3620,Modelo!$A$9:$A$89,0),MATCH(DataBase!L$1,Modelo!$A$9:$D$9,0))</f>
        <v>Impacto económico y gobernanza</v>
      </c>
      <c r="M3620" s="115" t="str">
        <f>INDEX(Modelo!$A$9:$D$89,MATCH(DataBase!$J3620,Modelo!$A$9:$A$89,0),MATCH(DataBase!M$1,Modelo!$A$9:$D$9,0))</f>
        <v>Pilar 6</v>
      </c>
      <c r="N3620" s="115" t="str">
        <f>INDEX(Modelo!$A$9:$D$89,MATCH(DataBase!$J3620,Modelo!$A$9:$A$89,0),MATCH(DataBase!N$1,Modelo!$A$9:$D$9,0))</f>
        <v>scale</v>
      </c>
      <c r="O3620" s="115" t="b">
        <f t="array" ref="O3620">IF(N3620="negativo",INDEX($AD$3:$AG$51,MATCH(1,($B3620=$AD$3:$AD$51)*($J3620=$AE$3:$AE$51),0),3),IF(N3620="positivo",INDEX($AD$55:$AG$109,MATCH(1,($B3620=$AD$55:$AD$109)*($J3620=$AE$55:$AE$109),0),3)))</f>
        <v>0</v>
      </c>
      <c r="P3620" s="115" t="b">
        <f t="array" ref="P3620">IF(N3620="negativo",INDEX($AD$3:$AG$51,MATCH(1,($B3620=$AD$3:$AD$51)*($J3620=$AE$3:$AE$51),0),4),IF(N3620="positivo",INDEX($AD$55:$AG$109,MATCH(1,($B3620=$AD$55:$AD$109)*($J3620=$AE$55:$AE$109),0),4)))</f>
        <v>0</v>
      </c>
      <c r="Q3620" s="115" t="str">
        <f>VLOOKUP(M3620,Modelo!$A$2:$C$7,2,0)</f>
        <v>Impacto Económico, Social y Comunitario</v>
      </c>
      <c r="R3620" s="118">
        <f t="array" ref="R3620">INDEX(Modelo!$F$1:$H$37,MATCH(1,(DataBase!Q3620=Modelo!$G$1:$G$37)*(DataBase!B3620=Modelo!$F$1:$F$37),0),3)</f>
        <v>0.10526315789473684</v>
      </c>
      <c r="S3620" s="115">
        <f t="shared" si="114"/>
        <v>100</v>
      </c>
      <c r="T3620" s="115">
        <f t="shared" si="115"/>
        <v>10.526315789473683</v>
      </c>
    </row>
    <row r="3621" spans="1:20" x14ac:dyDescent="0.3">
      <c r="A3621" s="115" t="s">
        <v>346</v>
      </c>
      <c r="B3621" s="115" t="s">
        <v>313</v>
      </c>
      <c r="C3621" s="115" t="s">
        <v>103</v>
      </c>
      <c r="D3621" s="115" t="s">
        <v>87</v>
      </c>
      <c r="E3621" s="115" t="s">
        <v>87</v>
      </c>
      <c r="F3621" s="115" t="s">
        <v>87</v>
      </c>
      <c r="G3621" s="115">
        <v>1960</v>
      </c>
      <c r="H3621" s="115" t="s">
        <v>177</v>
      </c>
      <c r="I3621" s="115">
        <v>4.2128666020000001</v>
      </c>
      <c r="J3621" s="115" t="s">
        <v>78</v>
      </c>
      <c r="K3621" s="115">
        <f>INDEX(DatosProcesados!$A$1:$BF$101,MATCH(DataBase!A3621,DatosProcesados!$A$1:$A$101,0),MATCH(DataBase!J3621,DatosProcesados!$A$1:$BF$1,0))</f>
        <v>1</v>
      </c>
      <c r="L3621" s="115" t="str">
        <f>INDEX(Modelo!$A$9:$D$89,MATCH(DataBase!$J3621,Modelo!$A$9:$A$89,0),MATCH(DataBase!L$1,Modelo!$A$9:$D$9,0))</f>
        <v>Impacto económico y gobernanza</v>
      </c>
      <c r="M3621" s="115" t="str">
        <f>INDEX(Modelo!$A$9:$D$89,MATCH(DataBase!$J3621,Modelo!$A$9:$A$89,0),MATCH(DataBase!M$1,Modelo!$A$9:$D$9,0))</f>
        <v>Pilar 6</v>
      </c>
      <c r="N3621" s="115" t="str">
        <f>INDEX(Modelo!$A$9:$D$89,MATCH(DataBase!$J3621,Modelo!$A$9:$A$89,0),MATCH(DataBase!N$1,Modelo!$A$9:$D$9,0))</f>
        <v>scale</v>
      </c>
      <c r="O3621" s="115" t="b">
        <f t="array" ref="O3621">IF(N3621="negativo",INDEX($AD$3:$AG$51,MATCH(1,($B3621=$AD$3:$AD$51)*($J3621=$AE$3:$AE$51),0),3),IF(N3621="positivo",INDEX($AD$55:$AG$109,MATCH(1,($B3621=$AD$55:$AD$109)*($J3621=$AE$55:$AE$109),0),3)))</f>
        <v>0</v>
      </c>
      <c r="P3621" s="115" t="b">
        <f t="array" ref="P3621">IF(N3621="negativo",INDEX($AD$3:$AG$51,MATCH(1,($B3621=$AD$3:$AD$51)*($J3621=$AE$3:$AE$51),0),4),IF(N3621="positivo",INDEX($AD$55:$AG$109,MATCH(1,($B3621=$AD$55:$AD$109)*($J3621=$AE$55:$AE$109),0),4)))</f>
        <v>0</v>
      </c>
      <c r="Q3621" s="115" t="str">
        <f>VLOOKUP(M3621,Modelo!$A$2:$C$7,2,0)</f>
        <v>Impacto Económico, Social y Comunitario</v>
      </c>
      <c r="R3621" s="118">
        <f t="array" ref="R3621">INDEX(Modelo!$F$1:$H$37,MATCH(1,(DataBase!Q3621=Modelo!$G$1:$G$37)*(DataBase!B3621=Modelo!$F$1:$F$37),0),3)</f>
        <v>0.11764705882352941</v>
      </c>
      <c r="S3621" s="115">
        <f t="shared" si="114"/>
        <v>50</v>
      </c>
      <c r="T3621" s="115">
        <f t="shared" si="115"/>
        <v>5.8823529411764701</v>
      </c>
    </row>
    <row r="3622" spans="1:20" x14ac:dyDescent="0.3">
      <c r="A3622" s="115" t="s">
        <v>124</v>
      </c>
      <c r="B3622" s="115" t="s">
        <v>84</v>
      </c>
      <c r="C3622" s="115" t="s">
        <v>97</v>
      </c>
      <c r="D3622" s="115" t="s">
        <v>86</v>
      </c>
      <c r="E3622" s="115" t="s">
        <v>86</v>
      </c>
      <c r="F3622" s="115" t="s">
        <v>86</v>
      </c>
      <c r="G3622" s="115">
        <v>2012</v>
      </c>
      <c r="H3622" s="115" t="s">
        <v>125</v>
      </c>
      <c r="I3622" s="115">
        <v>9.9777362400000005</v>
      </c>
      <c r="J3622" s="115" t="s">
        <v>78</v>
      </c>
      <c r="K3622" s="115">
        <f>INDEX(DatosProcesados!$A$1:$BF$101,MATCH(DataBase!A3622,DatosProcesados!$A$1:$A$101,0),MATCH(DataBase!J3622,DatosProcesados!$A$1:$BF$1,0))</f>
        <v>0</v>
      </c>
      <c r="L3622" s="115" t="str">
        <f>INDEX(Modelo!$A$9:$D$89,MATCH(DataBase!$J3622,Modelo!$A$9:$A$89,0),MATCH(DataBase!L$1,Modelo!$A$9:$D$9,0))</f>
        <v>Impacto económico y gobernanza</v>
      </c>
      <c r="M3622" s="115" t="str">
        <f>INDEX(Modelo!$A$9:$D$89,MATCH(DataBase!$J3622,Modelo!$A$9:$A$89,0),MATCH(DataBase!M$1,Modelo!$A$9:$D$9,0))</f>
        <v>Pilar 6</v>
      </c>
      <c r="N3622" s="115" t="str">
        <f>INDEX(Modelo!$A$9:$D$89,MATCH(DataBase!$J3622,Modelo!$A$9:$A$89,0),MATCH(DataBase!N$1,Modelo!$A$9:$D$9,0))</f>
        <v>scale</v>
      </c>
      <c r="O3622" s="115" t="b">
        <f t="array" ref="O3622">IF(N3622="negativo",INDEX($AD$3:$AG$51,MATCH(1,($B3622=$AD$3:$AD$51)*($J3622=$AE$3:$AE$51),0),3),IF(N3622="positivo",INDEX($AD$55:$AG$109,MATCH(1,($B3622=$AD$55:$AD$109)*($J3622=$AE$55:$AE$109),0),3)))</f>
        <v>0</v>
      </c>
      <c r="P3622" s="115" t="b">
        <f t="array" ref="P3622">IF(N3622="negativo",INDEX($AD$3:$AG$51,MATCH(1,($B3622=$AD$3:$AD$51)*($J3622=$AE$3:$AE$51),0),4),IF(N3622="positivo",INDEX($AD$55:$AG$109,MATCH(1,($B3622=$AD$55:$AD$109)*($J3622=$AE$55:$AE$109),0),4)))</f>
        <v>0</v>
      </c>
      <c r="Q3622" s="115" t="str">
        <f>VLOOKUP(M3622,Modelo!$A$2:$C$7,2,0)</f>
        <v>Impacto Económico, Social y Comunitario</v>
      </c>
      <c r="R3622" s="118">
        <f t="array" ref="R3622">INDEX(Modelo!$F$1:$H$37,MATCH(1,(DataBase!Q3622=Modelo!$G$1:$G$37)*(DataBase!B3622=Modelo!$F$1:$F$37),0),3)</f>
        <v>0.11764705882352941</v>
      </c>
      <c r="S3622" s="115">
        <f t="shared" si="114"/>
        <v>0</v>
      </c>
      <c r="T3622" s="115">
        <f t="shared" si="115"/>
        <v>0</v>
      </c>
    </row>
    <row r="3623" spans="1:20" x14ac:dyDescent="0.3">
      <c r="A3623" s="115" t="s">
        <v>414</v>
      </c>
      <c r="B3623" s="115" t="s">
        <v>407</v>
      </c>
      <c r="C3623" s="115" t="s">
        <v>103</v>
      </c>
      <c r="D3623" s="115" t="s">
        <v>86</v>
      </c>
      <c r="E3623" s="115" t="s">
        <v>86</v>
      </c>
      <c r="F3623" s="115" t="s">
        <v>87</v>
      </c>
      <c r="G3623" s="115">
        <v>1976</v>
      </c>
      <c r="H3623" s="115" t="s">
        <v>415</v>
      </c>
      <c r="I3623" s="115">
        <v>6.0471020830000004</v>
      </c>
      <c r="J3623" s="115" t="s">
        <v>78</v>
      </c>
      <c r="K3623" s="115">
        <f>INDEX(DatosProcesados!$A$1:$BF$101,MATCH(DataBase!A3623,DatosProcesados!$A$1:$A$101,0),MATCH(DataBase!J3623,DatosProcesados!$A$1:$BF$1,0))</f>
        <v>0</v>
      </c>
      <c r="L3623" s="115" t="str">
        <f>INDEX(Modelo!$A$9:$D$89,MATCH(DataBase!$J3623,Modelo!$A$9:$A$89,0),MATCH(DataBase!L$1,Modelo!$A$9:$D$9,0))</f>
        <v>Impacto económico y gobernanza</v>
      </c>
      <c r="M3623" s="115" t="str">
        <f>INDEX(Modelo!$A$9:$D$89,MATCH(DataBase!$J3623,Modelo!$A$9:$A$89,0),MATCH(DataBase!M$1,Modelo!$A$9:$D$9,0))</f>
        <v>Pilar 6</v>
      </c>
      <c r="N3623" s="115" t="str">
        <f>INDEX(Modelo!$A$9:$D$89,MATCH(DataBase!$J3623,Modelo!$A$9:$A$89,0),MATCH(DataBase!N$1,Modelo!$A$9:$D$9,0))</f>
        <v>scale</v>
      </c>
      <c r="O3623" s="115" t="b">
        <f t="array" ref="O3623">IF(N3623="negativo",INDEX($AD$3:$AG$51,MATCH(1,($B3623=$AD$3:$AD$51)*($J3623=$AE$3:$AE$51),0),3),IF(N3623="positivo",INDEX($AD$55:$AG$109,MATCH(1,($B3623=$AD$55:$AD$109)*($J3623=$AE$55:$AE$109),0),3)))</f>
        <v>0</v>
      </c>
      <c r="P3623" s="115" t="b">
        <f t="array" ref="P3623">IF(N3623="negativo",INDEX($AD$3:$AG$51,MATCH(1,($B3623=$AD$3:$AD$51)*($J3623=$AE$3:$AE$51),0),4),IF(N3623="positivo",INDEX($AD$55:$AG$109,MATCH(1,($B3623=$AD$55:$AD$109)*($J3623=$AE$55:$AE$109),0),4)))</f>
        <v>0</v>
      </c>
      <c r="Q3623" s="115" t="str">
        <f>VLOOKUP(M3623,Modelo!$A$2:$C$7,2,0)</f>
        <v>Impacto Económico, Social y Comunitario</v>
      </c>
      <c r="R3623" s="118">
        <f t="array" ref="R3623">INDEX(Modelo!$F$1:$H$37,MATCH(1,(DataBase!Q3623=Modelo!$G$1:$G$37)*(DataBase!B3623=Modelo!$F$1:$F$37),0),3)</f>
        <v>0.15384615384615385</v>
      </c>
      <c r="S3623" s="115">
        <f t="shared" si="114"/>
        <v>0</v>
      </c>
      <c r="T3623" s="115">
        <f t="shared" si="115"/>
        <v>0</v>
      </c>
    </row>
    <row r="3624" spans="1:20" x14ac:dyDescent="0.3">
      <c r="A3624" s="115" t="s">
        <v>337</v>
      </c>
      <c r="B3624" s="115" t="s">
        <v>313</v>
      </c>
      <c r="C3624" s="115" t="s">
        <v>103</v>
      </c>
      <c r="D3624" s="115" t="s">
        <v>86</v>
      </c>
      <c r="E3624" s="115" t="s">
        <v>86</v>
      </c>
      <c r="F3624" s="115" t="s">
        <v>87</v>
      </c>
      <c r="G3624" s="115">
        <v>1879</v>
      </c>
      <c r="H3624" s="115" t="s">
        <v>244</v>
      </c>
      <c r="I3624" s="115">
        <v>5.8689859999999996</v>
      </c>
      <c r="J3624" s="115" t="s">
        <v>78</v>
      </c>
      <c r="K3624" s="115">
        <f>INDEX(DatosProcesados!$A$1:$BF$101,MATCH(DataBase!A3624,DatosProcesados!$A$1:$A$101,0),MATCH(DataBase!J3624,DatosProcesados!$A$1:$BF$1,0))</f>
        <v>2</v>
      </c>
      <c r="L3624" s="115" t="str">
        <f>INDEX(Modelo!$A$9:$D$89,MATCH(DataBase!$J3624,Modelo!$A$9:$A$89,0),MATCH(DataBase!L$1,Modelo!$A$9:$D$9,0))</f>
        <v>Impacto económico y gobernanza</v>
      </c>
      <c r="M3624" s="115" t="str">
        <f>INDEX(Modelo!$A$9:$D$89,MATCH(DataBase!$J3624,Modelo!$A$9:$A$89,0),MATCH(DataBase!M$1,Modelo!$A$9:$D$9,0))</f>
        <v>Pilar 6</v>
      </c>
      <c r="N3624" s="115" t="str">
        <f>INDEX(Modelo!$A$9:$D$89,MATCH(DataBase!$J3624,Modelo!$A$9:$A$89,0),MATCH(DataBase!N$1,Modelo!$A$9:$D$9,0))</f>
        <v>scale</v>
      </c>
      <c r="O3624" s="115" t="b">
        <f t="array" ref="O3624">IF(N3624="negativo",INDEX($AD$3:$AG$51,MATCH(1,($B3624=$AD$3:$AD$51)*($J3624=$AE$3:$AE$51),0),3),IF(N3624="positivo",INDEX($AD$55:$AG$109,MATCH(1,($B3624=$AD$55:$AD$109)*($J3624=$AE$55:$AE$109),0),3)))</f>
        <v>0</v>
      </c>
      <c r="P3624" s="115" t="b">
        <f t="array" ref="P3624">IF(N3624="negativo",INDEX($AD$3:$AG$51,MATCH(1,($B3624=$AD$3:$AD$51)*($J3624=$AE$3:$AE$51),0),4),IF(N3624="positivo",INDEX($AD$55:$AG$109,MATCH(1,($B3624=$AD$55:$AD$109)*($J3624=$AE$55:$AE$109),0),4)))</f>
        <v>0</v>
      </c>
      <c r="Q3624" s="115" t="str">
        <f>VLOOKUP(M3624,Modelo!$A$2:$C$7,2,0)</f>
        <v>Impacto Económico, Social y Comunitario</v>
      </c>
      <c r="R3624" s="118">
        <f t="array" ref="R3624">INDEX(Modelo!$F$1:$H$37,MATCH(1,(DataBase!Q3624=Modelo!$G$1:$G$37)*(DataBase!B3624=Modelo!$F$1:$F$37),0),3)</f>
        <v>0.11764705882352941</v>
      </c>
      <c r="S3624" s="115">
        <f t="shared" si="114"/>
        <v>100</v>
      </c>
      <c r="T3624" s="115">
        <f t="shared" si="115"/>
        <v>11.76470588235294</v>
      </c>
    </row>
    <row r="3625" spans="1:20" x14ac:dyDescent="0.3">
      <c r="A3625" s="115" t="s">
        <v>373</v>
      </c>
      <c r="B3625" s="115" t="s">
        <v>313</v>
      </c>
      <c r="C3625" s="115" t="s">
        <v>103</v>
      </c>
      <c r="D3625" s="115" t="s">
        <v>87</v>
      </c>
      <c r="E3625" s="115" t="s">
        <v>86</v>
      </c>
      <c r="F3625" s="115" t="s">
        <v>86</v>
      </c>
      <c r="G3625" s="115">
        <v>1997</v>
      </c>
      <c r="H3625" s="115" t="s">
        <v>125</v>
      </c>
      <c r="I3625" s="115">
        <v>1.9766409730000001</v>
      </c>
      <c r="J3625" s="115" t="s">
        <v>78</v>
      </c>
      <c r="K3625" s="115">
        <f>INDEX(DatosProcesados!$A$1:$BF$101,MATCH(DataBase!A3625,DatosProcesados!$A$1:$A$101,0),MATCH(DataBase!J3625,DatosProcesados!$A$1:$BF$1,0))</f>
        <v>0</v>
      </c>
      <c r="L3625" s="115" t="str">
        <f>INDEX(Modelo!$A$9:$D$89,MATCH(DataBase!$J3625,Modelo!$A$9:$A$89,0),MATCH(DataBase!L$1,Modelo!$A$9:$D$9,0))</f>
        <v>Impacto económico y gobernanza</v>
      </c>
      <c r="M3625" s="115" t="str">
        <f>INDEX(Modelo!$A$9:$D$89,MATCH(DataBase!$J3625,Modelo!$A$9:$A$89,0),MATCH(DataBase!M$1,Modelo!$A$9:$D$9,0))</f>
        <v>Pilar 6</v>
      </c>
      <c r="N3625" s="115" t="str">
        <f>INDEX(Modelo!$A$9:$D$89,MATCH(DataBase!$J3625,Modelo!$A$9:$A$89,0),MATCH(DataBase!N$1,Modelo!$A$9:$D$9,0))</f>
        <v>scale</v>
      </c>
      <c r="O3625" s="115" t="b">
        <f t="array" ref="O3625">IF(N3625="negativo",INDEX($AD$3:$AG$51,MATCH(1,($B3625=$AD$3:$AD$51)*($J3625=$AE$3:$AE$51),0),3),IF(N3625="positivo",INDEX($AD$55:$AG$109,MATCH(1,($B3625=$AD$55:$AD$109)*($J3625=$AE$55:$AE$109),0),3)))</f>
        <v>0</v>
      </c>
      <c r="P3625" s="115" t="b">
        <f t="array" ref="P3625">IF(N3625="negativo",INDEX($AD$3:$AG$51,MATCH(1,($B3625=$AD$3:$AD$51)*($J3625=$AE$3:$AE$51),0),4),IF(N3625="positivo",INDEX($AD$55:$AG$109,MATCH(1,($B3625=$AD$55:$AD$109)*($J3625=$AE$55:$AE$109),0),4)))</f>
        <v>0</v>
      </c>
      <c r="Q3625" s="115" t="str">
        <f>VLOOKUP(M3625,Modelo!$A$2:$C$7,2,0)</f>
        <v>Impacto Económico, Social y Comunitario</v>
      </c>
      <c r="R3625" s="118">
        <f t="array" ref="R3625">INDEX(Modelo!$F$1:$H$37,MATCH(1,(DataBase!Q3625=Modelo!$G$1:$G$37)*(DataBase!B3625=Modelo!$F$1:$F$37),0),3)</f>
        <v>0.11764705882352941</v>
      </c>
      <c r="S3625" s="115">
        <f t="shared" si="114"/>
        <v>0</v>
      </c>
      <c r="T3625" s="115">
        <f t="shared" si="115"/>
        <v>0</v>
      </c>
    </row>
    <row r="3626" spans="1:20" x14ac:dyDescent="0.3">
      <c r="A3626" s="115" t="s">
        <v>102</v>
      </c>
      <c r="B3626" s="115" t="s">
        <v>84</v>
      </c>
      <c r="C3626" s="115" t="s">
        <v>103</v>
      </c>
      <c r="D3626" s="115" t="s">
        <v>86</v>
      </c>
      <c r="E3626" s="115" t="s">
        <v>86</v>
      </c>
      <c r="F3626" s="115" t="s">
        <v>87</v>
      </c>
      <c r="G3626" s="115">
        <v>2003</v>
      </c>
      <c r="H3626" s="115" t="s">
        <v>104</v>
      </c>
      <c r="I3626" s="115">
        <v>15.602099798999999</v>
      </c>
      <c r="J3626" s="115" t="s">
        <v>78</v>
      </c>
      <c r="K3626" s="115">
        <f>INDEX(DatosProcesados!$A$1:$BF$101,MATCH(DataBase!A3626,DatosProcesados!$A$1:$A$101,0),MATCH(DataBase!J3626,DatosProcesados!$A$1:$BF$1,0))</f>
        <v>2</v>
      </c>
      <c r="L3626" s="115" t="str">
        <f>INDEX(Modelo!$A$9:$D$89,MATCH(DataBase!$J3626,Modelo!$A$9:$A$89,0),MATCH(DataBase!L$1,Modelo!$A$9:$D$9,0))</f>
        <v>Impacto económico y gobernanza</v>
      </c>
      <c r="M3626" s="115" t="str">
        <f>INDEX(Modelo!$A$9:$D$89,MATCH(DataBase!$J3626,Modelo!$A$9:$A$89,0),MATCH(DataBase!M$1,Modelo!$A$9:$D$9,0))</f>
        <v>Pilar 6</v>
      </c>
      <c r="N3626" s="115" t="str">
        <f>INDEX(Modelo!$A$9:$D$89,MATCH(DataBase!$J3626,Modelo!$A$9:$A$89,0),MATCH(DataBase!N$1,Modelo!$A$9:$D$9,0))</f>
        <v>scale</v>
      </c>
      <c r="O3626" s="115" t="b">
        <f t="array" ref="O3626">IF(N3626="negativo",INDEX($AD$3:$AG$51,MATCH(1,($B3626=$AD$3:$AD$51)*($J3626=$AE$3:$AE$51),0),3),IF(N3626="positivo",INDEX($AD$55:$AG$109,MATCH(1,($B3626=$AD$55:$AD$109)*($J3626=$AE$55:$AE$109),0),3)))</f>
        <v>0</v>
      </c>
      <c r="P3626" s="115" t="b">
        <f t="array" ref="P3626">IF(N3626="negativo",INDEX($AD$3:$AG$51,MATCH(1,($B3626=$AD$3:$AD$51)*($J3626=$AE$3:$AE$51),0),4),IF(N3626="positivo",INDEX($AD$55:$AG$109,MATCH(1,($B3626=$AD$55:$AD$109)*($J3626=$AE$55:$AE$109),0),4)))</f>
        <v>0</v>
      </c>
      <c r="Q3626" s="115" t="str">
        <f>VLOOKUP(M3626,Modelo!$A$2:$C$7,2,0)</f>
        <v>Impacto Económico, Social y Comunitario</v>
      </c>
      <c r="R3626" s="118">
        <f t="array" ref="R3626">INDEX(Modelo!$F$1:$H$37,MATCH(1,(DataBase!Q3626=Modelo!$G$1:$G$37)*(DataBase!B3626=Modelo!$F$1:$F$37),0),3)</f>
        <v>0.11764705882352941</v>
      </c>
      <c r="S3626" s="115">
        <f t="shared" si="114"/>
        <v>100</v>
      </c>
      <c r="T3626" s="115">
        <f t="shared" si="115"/>
        <v>11.76470588235294</v>
      </c>
    </row>
    <row r="3627" spans="1:20" x14ac:dyDescent="0.3">
      <c r="A3627" s="115" t="s">
        <v>228</v>
      </c>
      <c r="B3627" s="115" t="s">
        <v>216</v>
      </c>
      <c r="C3627" s="115" t="s">
        <v>97</v>
      </c>
      <c r="D3627" s="115" t="s">
        <v>86</v>
      </c>
      <c r="E3627" s="115" t="s">
        <v>87</v>
      </c>
      <c r="F3627" s="115" t="s">
        <v>87</v>
      </c>
      <c r="G3627" s="115">
        <v>1991</v>
      </c>
      <c r="H3627" s="115" t="s">
        <v>229</v>
      </c>
      <c r="I3627" s="115">
        <v>5.1614047279999999</v>
      </c>
      <c r="J3627" s="115" t="s">
        <v>78</v>
      </c>
      <c r="K3627" s="115">
        <f>INDEX(DatosProcesados!$A$1:$BF$101,MATCH(DataBase!A3627,DatosProcesados!$A$1:$A$101,0),MATCH(DataBase!J3627,DatosProcesados!$A$1:$BF$1,0))</f>
        <v>2</v>
      </c>
      <c r="L3627" s="115" t="str">
        <f>INDEX(Modelo!$A$9:$D$89,MATCH(DataBase!$J3627,Modelo!$A$9:$A$89,0),MATCH(DataBase!L$1,Modelo!$A$9:$D$9,0))</f>
        <v>Impacto económico y gobernanza</v>
      </c>
      <c r="M3627" s="115" t="str">
        <f>INDEX(Modelo!$A$9:$D$89,MATCH(DataBase!$J3627,Modelo!$A$9:$A$89,0),MATCH(DataBase!M$1,Modelo!$A$9:$D$9,0))</f>
        <v>Pilar 6</v>
      </c>
      <c r="N3627" s="115" t="str">
        <f>INDEX(Modelo!$A$9:$D$89,MATCH(DataBase!$J3627,Modelo!$A$9:$A$89,0),MATCH(DataBase!N$1,Modelo!$A$9:$D$9,0))</f>
        <v>scale</v>
      </c>
      <c r="O3627" s="115" t="b">
        <f t="array" ref="O3627">IF(N3627="negativo",INDEX($AD$3:$AG$51,MATCH(1,($B3627=$AD$3:$AD$51)*($J3627=$AE$3:$AE$51),0),3),IF(N3627="positivo",INDEX($AD$55:$AG$109,MATCH(1,($B3627=$AD$55:$AD$109)*($J3627=$AE$55:$AE$109),0),3)))</f>
        <v>0</v>
      </c>
      <c r="P3627" s="115" t="b">
        <f t="array" ref="P3627">IF(N3627="negativo",INDEX($AD$3:$AG$51,MATCH(1,($B3627=$AD$3:$AD$51)*($J3627=$AE$3:$AE$51),0),4),IF(N3627="positivo",INDEX($AD$55:$AG$109,MATCH(1,($B3627=$AD$55:$AD$109)*($J3627=$AE$55:$AE$109),0),4)))</f>
        <v>0</v>
      </c>
      <c r="Q3627" s="115" t="str">
        <f>VLOOKUP(M3627,Modelo!$A$2:$C$7,2,0)</f>
        <v>Impacto Económico, Social y Comunitario</v>
      </c>
      <c r="R3627" s="118">
        <f t="array" ref="R3627">INDEX(Modelo!$F$1:$H$37,MATCH(1,(DataBase!Q3627=Modelo!$G$1:$G$37)*(DataBase!B3627=Modelo!$F$1:$F$37),0),3)</f>
        <v>0.10526315789473684</v>
      </c>
      <c r="S3627" s="115">
        <f t="shared" si="114"/>
        <v>100</v>
      </c>
      <c r="T3627" s="115">
        <f t="shared" si="115"/>
        <v>10.526315789473683</v>
      </c>
    </row>
    <row r="3628" spans="1:20" x14ac:dyDescent="0.3">
      <c r="A3628" s="115" t="s">
        <v>261</v>
      </c>
      <c r="B3628" s="115" t="s">
        <v>216</v>
      </c>
      <c r="C3628" s="115" t="s">
        <v>103</v>
      </c>
      <c r="D3628" s="115" t="s">
        <v>86</v>
      </c>
      <c r="E3628" s="115" t="s">
        <v>87</v>
      </c>
      <c r="F3628" s="115" t="s">
        <v>87</v>
      </c>
      <c r="G3628" s="115">
        <v>1806</v>
      </c>
      <c r="H3628" s="115" t="s">
        <v>244</v>
      </c>
      <c r="I3628" s="115">
        <v>2.382092359</v>
      </c>
      <c r="J3628" s="115" t="s">
        <v>78</v>
      </c>
      <c r="K3628" s="115">
        <f>INDEX(DatosProcesados!$A$1:$BF$101,MATCH(DataBase!A3628,DatosProcesados!$A$1:$A$101,0),MATCH(DataBase!J3628,DatosProcesados!$A$1:$BF$1,0))</f>
        <v>0</v>
      </c>
      <c r="L3628" s="115" t="str">
        <f>INDEX(Modelo!$A$9:$D$89,MATCH(DataBase!$J3628,Modelo!$A$9:$A$89,0),MATCH(DataBase!L$1,Modelo!$A$9:$D$9,0))</f>
        <v>Impacto económico y gobernanza</v>
      </c>
      <c r="M3628" s="115" t="str">
        <f>INDEX(Modelo!$A$9:$D$89,MATCH(DataBase!$J3628,Modelo!$A$9:$A$89,0),MATCH(DataBase!M$1,Modelo!$A$9:$D$9,0))</f>
        <v>Pilar 6</v>
      </c>
      <c r="N3628" s="115" t="str">
        <f>INDEX(Modelo!$A$9:$D$89,MATCH(DataBase!$J3628,Modelo!$A$9:$A$89,0),MATCH(DataBase!N$1,Modelo!$A$9:$D$9,0))</f>
        <v>scale</v>
      </c>
      <c r="O3628" s="115" t="b">
        <f t="array" ref="O3628">IF(N3628="negativo",INDEX($AD$3:$AG$51,MATCH(1,($B3628=$AD$3:$AD$51)*($J3628=$AE$3:$AE$51),0),3),IF(N3628="positivo",INDEX($AD$55:$AG$109,MATCH(1,($B3628=$AD$55:$AD$109)*($J3628=$AE$55:$AE$109),0),3)))</f>
        <v>0</v>
      </c>
      <c r="P3628" s="115" t="b">
        <f t="array" ref="P3628">IF(N3628="negativo",INDEX($AD$3:$AG$51,MATCH(1,($B3628=$AD$3:$AD$51)*($J3628=$AE$3:$AE$51),0),4),IF(N3628="positivo",INDEX($AD$55:$AG$109,MATCH(1,($B3628=$AD$55:$AD$109)*($J3628=$AE$55:$AE$109),0),4)))</f>
        <v>0</v>
      </c>
      <c r="Q3628" s="115" t="str">
        <f>VLOOKUP(M3628,Modelo!$A$2:$C$7,2,0)</f>
        <v>Impacto Económico, Social y Comunitario</v>
      </c>
      <c r="R3628" s="118">
        <f t="array" ref="R3628">INDEX(Modelo!$F$1:$H$37,MATCH(1,(DataBase!Q3628=Modelo!$G$1:$G$37)*(DataBase!B3628=Modelo!$F$1:$F$37),0),3)</f>
        <v>0.10526315789473684</v>
      </c>
      <c r="S3628" s="115">
        <f t="shared" si="114"/>
        <v>0</v>
      </c>
      <c r="T3628" s="115">
        <f t="shared" si="115"/>
        <v>0</v>
      </c>
    </row>
    <row r="3629" spans="1:20" x14ac:dyDescent="0.3">
      <c r="A3629" s="115" t="s">
        <v>269</v>
      </c>
      <c r="B3629" s="115" t="s">
        <v>216</v>
      </c>
      <c r="C3629" s="115" t="s">
        <v>103</v>
      </c>
      <c r="D3629" s="115" t="s">
        <v>87</v>
      </c>
      <c r="E3629" s="115" t="s">
        <v>87</v>
      </c>
      <c r="F3629" s="115" t="s">
        <v>87</v>
      </c>
      <c r="G3629" s="115">
        <v>1932</v>
      </c>
      <c r="H3629" s="115" t="s">
        <v>125</v>
      </c>
      <c r="I3629" s="115">
        <v>2.1928266769999998</v>
      </c>
      <c r="J3629" s="115" t="s">
        <v>78</v>
      </c>
      <c r="K3629" s="115">
        <f>INDEX(DatosProcesados!$A$1:$BF$101,MATCH(DataBase!A3629,DatosProcesados!$A$1:$A$101,0),MATCH(DataBase!J3629,DatosProcesados!$A$1:$BF$1,0))</f>
        <v>2</v>
      </c>
      <c r="L3629" s="115" t="str">
        <f>INDEX(Modelo!$A$9:$D$89,MATCH(DataBase!$J3629,Modelo!$A$9:$A$89,0),MATCH(DataBase!L$1,Modelo!$A$9:$D$9,0))</f>
        <v>Impacto económico y gobernanza</v>
      </c>
      <c r="M3629" s="115" t="str">
        <f>INDEX(Modelo!$A$9:$D$89,MATCH(DataBase!$J3629,Modelo!$A$9:$A$89,0),MATCH(DataBase!M$1,Modelo!$A$9:$D$9,0))</f>
        <v>Pilar 6</v>
      </c>
      <c r="N3629" s="115" t="str">
        <f>INDEX(Modelo!$A$9:$D$89,MATCH(DataBase!$J3629,Modelo!$A$9:$A$89,0),MATCH(DataBase!N$1,Modelo!$A$9:$D$9,0))</f>
        <v>scale</v>
      </c>
      <c r="O3629" s="115" t="b">
        <f t="array" ref="O3629">IF(N3629="negativo",INDEX($AD$3:$AG$51,MATCH(1,($B3629=$AD$3:$AD$51)*($J3629=$AE$3:$AE$51),0),3),IF(N3629="positivo",INDEX($AD$55:$AG$109,MATCH(1,($B3629=$AD$55:$AD$109)*($J3629=$AE$55:$AE$109),0),3)))</f>
        <v>0</v>
      </c>
      <c r="P3629" s="115" t="b">
        <f t="array" ref="P3629">IF(N3629="negativo",INDEX($AD$3:$AG$51,MATCH(1,($B3629=$AD$3:$AD$51)*($J3629=$AE$3:$AE$51),0),4),IF(N3629="positivo",INDEX($AD$55:$AG$109,MATCH(1,($B3629=$AD$55:$AD$109)*($J3629=$AE$55:$AE$109),0),4)))</f>
        <v>0</v>
      </c>
      <c r="Q3629" s="115" t="str">
        <f>VLOOKUP(M3629,Modelo!$A$2:$C$7,2,0)</f>
        <v>Impacto Económico, Social y Comunitario</v>
      </c>
      <c r="R3629" s="118">
        <f t="array" ref="R3629">INDEX(Modelo!$F$1:$H$37,MATCH(1,(DataBase!Q3629=Modelo!$G$1:$G$37)*(DataBase!B3629=Modelo!$F$1:$F$37),0),3)</f>
        <v>0.10526315789473684</v>
      </c>
      <c r="S3629" s="115">
        <f t="shared" si="114"/>
        <v>100</v>
      </c>
      <c r="T3629" s="115">
        <f t="shared" si="115"/>
        <v>10.526315789473683</v>
      </c>
    </row>
    <row r="3630" spans="1:20" x14ac:dyDescent="0.3">
      <c r="A3630" s="115" t="s">
        <v>285</v>
      </c>
      <c r="B3630" s="115" t="s">
        <v>216</v>
      </c>
      <c r="C3630" s="115" t="s">
        <v>103</v>
      </c>
      <c r="D3630" s="115" t="s">
        <v>86</v>
      </c>
      <c r="E3630" s="115" t="s">
        <v>86</v>
      </c>
      <c r="F3630" s="115" t="s">
        <v>86</v>
      </c>
      <c r="G3630" s="115">
        <v>1920</v>
      </c>
      <c r="H3630" s="115" t="s">
        <v>125</v>
      </c>
      <c r="I3630" s="115">
        <v>1.9433909700000001</v>
      </c>
      <c r="J3630" s="115" t="s">
        <v>78</v>
      </c>
      <c r="K3630" s="115" t="str">
        <f>INDEX(DatosProcesados!$A$1:$BF$101,MATCH(DataBase!A3630,DatosProcesados!$A$1:$A$101,0),MATCH(DataBase!J3630,DatosProcesados!$A$1:$BF$1,0))</f>
        <v xml:space="preserve">No informa </v>
      </c>
      <c r="L3630" s="115" t="str">
        <f>INDEX(Modelo!$A$9:$D$89,MATCH(DataBase!$J3630,Modelo!$A$9:$A$89,0),MATCH(DataBase!L$1,Modelo!$A$9:$D$9,0))</f>
        <v>Impacto económico y gobernanza</v>
      </c>
      <c r="M3630" s="115" t="str">
        <f>INDEX(Modelo!$A$9:$D$89,MATCH(DataBase!$J3630,Modelo!$A$9:$A$89,0),MATCH(DataBase!M$1,Modelo!$A$9:$D$9,0))</f>
        <v>Pilar 6</v>
      </c>
      <c r="N3630" s="115" t="str">
        <f>INDEX(Modelo!$A$9:$D$89,MATCH(DataBase!$J3630,Modelo!$A$9:$A$89,0),MATCH(DataBase!N$1,Modelo!$A$9:$D$9,0))</f>
        <v>scale</v>
      </c>
      <c r="O3630" s="115" t="b">
        <f t="array" ref="O3630">IF(N3630="negativo",INDEX($AD$3:$AG$51,MATCH(1,($B3630=$AD$3:$AD$51)*($J3630=$AE$3:$AE$51),0),3),IF(N3630="positivo",INDEX($AD$55:$AG$109,MATCH(1,($B3630=$AD$55:$AD$109)*($J3630=$AE$55:$AE$109),0),3)))</f>
        <v>0</v>
      </c>
      <c r="P3630" s="115" t="b">
        <f t="array" ref="P3630">IF(N3630="negativo",INDEX($AD$3:$AG$51,MATCH(1,($B3630=$AD$3:$AD$51)*($J3630=$AE$3:$AE$51),0),4),IF(N3630="positivo",INDEX($AD$55:$AG$109,MATCH(1,($B3630=$AD$55:$AD$109)*($J3630=$AE$55:$AE$109),0),4)))</f>
        <v>0</v>
      </c>
      <c r="Q3630" s="115" t="str">
        <f>VLOOKUP(M3630,Modelo!$A$2:$C$7,2,0)</f>
        <v>Impacto Económico, Social y Comunitario</v>
      </c>
      <c r="R3630" s="118">
        <f t="array" ref="R3630">INDEX(Modelo!$F$1:$H$37,MATCH(1,(DataBase!Q3630=Modelo!$G$1:$G$37)*(DataBase!B3630=Modelo!$F$1:$F$37),0),3)</f>
        <v>0.10526315789473684</v>
      </c>
      <c r="S3630" s="115">
        <f t="shared" si="114"/>
        <v>0</v>
      </c>
      <c r="T3630" s="115">
        <f t="shared" si="115"/>
        <v>0</v>
      </c>
    </row>
    <row r="3631" spans="1:20" x14ac:dyDescent="0.3">
      <c r="A3631" s="115" t="s">
        <v>395</v>
      </c>
      <c r="B3631" s="115" t="s">
        <v>379</v>
      </c>
      <c r="C3631" s="115" t="s">
        <v>103</v>
      </c>
      <c r="D3631" s="115" t="s">
        <v>86</v>
      </c>
      <c r="E3631" s="115" t="s">
        <v>86</v>
      </c>
      <c r="F3631" s="115" t="s">
        <v>86</v>
      </c>
      <c r="G3631" s="115">
        <v>2015</v>
      </c>
      <c r="H3631" s="115" t="s">
        <v>125</v>
      </c>
      <c r="I3631" s="115">
        <v>0.76762142099999997</v>
      </c>
      <c r="J3631" s="115" t="s">
        <v>78</v>
      </c>
      <c r="K3631" s="115">
        <f>INDEX(DatosProcesados!$A$1:$BF$101,MATCH(DataBase!A3631,DatosProcesados!$A$1:$A$101,0),MATCH(DataBase!J3631,DatosProcesados!$A$1:$BF$1,0))</f>
        <v>0</v>
      </c>
      <c r="L3631" s="115" t="str">
        <f>INDEX(Modelo!$A$9:$D$89,MATCH(DataBase!$J3631,Modelo!$A$9:$A$89,0),MATCH(DataBase!L$1,Modelo!$A$9:$D$9,0))</f>
        <v>Impacto económico y gobernanza</v>
      </c>
      <c r="M3631" s="115" t="str">
        <f>INDEX(Modelo!$A$9:$D$89,MATCH(DataBase!$J3631,Modelo!$A$9:$A$89,0),MATCH(DataBase!M$1,Modelo!$A$9:$D$9,0))</f>
        <v>Pilar 6</v>
      </c>
      <c r="N3631" s="115" t="str">
        <f>INDEX(Modelo!$A$9:$D$89,MATCH(DataBase!$J3631,Modelo!$A$9:$A$89,0),MATCH(DataBase!N$1,Modelo!$A$9:$D$9,0))</f>
        <v>scale</v>
      </c>
      <c r="O3631" s="115" t="b">
        <f t="array" ref="O3631">IF(N3631="negativo",INDEX($AD$3:$AG$51,MATCH(1,($B3631=$AD$3:$AD$51)*($J3631=$AE$3:$AE$51),0),3),IF(N3631="positivo",INDEX($AD$55:$AG$109,MATCH(1,($B3631=$AD$55:$AD$109)*($J3631=$AE$55:$AE$109),0),3)))</f>
        <v>0</v>
      </c>
      <c r="P3631" s="115" t="b">
        <f t="array" ref="P3631">IF(N3631="negativo",INDEX($AD$3:$AG$51,MATCH(1,($B3631=$AD$3:$AD$51)*($J3631=$AE$3:$AE$51),0),4),IF(N3631="positivo",INDEX($AD$55:$AG$109,MATCH(1,($B3631=$AD$55:$AD$109)*($J3631=$AE$55:$AE$109),0),4)))</f>
        <v>0</v>
      </c>
      <c r="Q3631" s="115" t="str">
        <f>VLOOKUP(M3631,Modelo!$A$2:$C$7,2,0)</f>
        <v>Impacto Económico, Social y Comunitario</v>
      </c>
      <c r="R3631" s="118">
        <f t="array" ref="R3631">INDEX(Modelo!$F$1:$H$37,MATCH(1,(DataBase!Q3631=Modelo!$G$1:$G$37)*(DataBase!B3631=Modelo!$F$1:$F$37),0),3)</f>
        <v>0.14285714285714285</v>
      </c>
      <c r="S3631" s="115">
        <f t="shared" si="114"/>
        <v>0</v>
      </c>
      <c r="T3631" s="115">
        <f t="shared" si="115"/>
        <v>0</v>
      </c>
    </row>
    <row r="3632" spans="1:20" x14ac:dyDescent="0.3">
      <c r="A3632" s="115" t="s">
        <v>402</v>
      </c>
      <c r="B3632" s="115" t="s">
        <v>379</v>
      </c>
      <c r="C3632" s="115" t="s">
        <v>103</v>
      </c>
      <c r="D3632" s="115" t="s">
        <v>86</v>
      </c>
      <c r="E3632" s="115" t="s">
        <v>87</v>
      </c>
      <c r="F3632" s="115" t="s">
        <v>87</v>
      </c>
      <c r="G3632" s="115">
        <v>1961</v>
      </c>
      <c r="H3632" s="115" t="s">
        <v>125</v>
      </c>
      <c r="I3632" s="115">
        <v>0.498844856</v>
      </c>
      <c r="J3632" s="115" t="s">
        <v>78</v>
      </c>
      <c r="K3632" s="115" t="str">
        <f>INDEX(DatosProcesados!$A$1:$BF$101,MATCH(DataBase!A3632,DatosProcesados!$A$1:$A$101,0),MATCH(DataBase!J3632,DatosProcesados!$A$1:$BF$1,0))</f>
        <v>No informa</v>
      </c>
      <c r="L3632" s="115" t="str">
        <f>INDEX(Modelo!$A$9:$D$89,MATCH(DataBase!$J3632,Modelo!$A$9:$A$89,0),MATCH(DataBase!L$1,Modelo!$A$9:$D$9,0))</f>
        <v>Impacto económico y gobernanza</v>
      </c>
      <c r="M3632" s="115" t="str">
        <f>INDEX(Modelo!$A$9:$D$89,MATCH(DataBase!$J3632,Modelo!$A$9:$A$89,0),MATCH(DataBase!M$1,Modelo!$A$9:$D$9,0))</f>
        <v>Pilar 6</v>
      </c>
      <c r="N3632" s="115" t="str">
        <f>INDEX(Modelo!$A$9:$D$89,MATCH(DataBase!$J3632,Modelo!$A$9:$A$89,0),MATCH(DataBase!N$1,Modelo!$A$9:$D$9,0))</f>
        <v>scale</v>
      </c>
      <c r="O3632" s="115" t="b">
        <f t="array" ref="O3632">IF(N3632="negativo",INDEX($AD$3:$AG$51,MATCH(1,($B3632=$AD$3:$AD$51)*($J3632=$AE$3:$AE$51),0),3),IF(N3632="positivo",INDEX($AD$55:$AG$109,MATCH(1,($B3632=$AD$55:$AD$109)*($J3632=$AE$55:$AE$109),0),3)))</f>
        <v>0</v>
      </c>
      <c r="P3632" s="115" t="b">
        <f t="array" ref="P3632">IF(N3632="negativo",INDEX($AD$3:$AG$51,MATCH(1,($B3632=$AD$3:$AD$51)*($J3632=$AE$3:$AE$51),0),4),IF(N3632="positivo",INDEX($AD$55:$AG$109,MATCH(1,($B3632=$AD$55:$AD$109)*($J3632=$AE$55:$AE$109),0),4)))</f>
        <v>0</v>
      </c>
      <c r="Q3632" s="115" t="str">
        <f>VLOOKUP(M3632,Modelo!$A$2:$C$7,2,0)</f>
        <v>Impacto Económico, Social y Comunitario</v>
      </c>
      <c r="R3632" s="118">
        <f t="array" ref="R3632">INDEX(Modelo!$F$1:$H$37,MATCH(1,(DataBase!Q3632=Modelo!$G$1:$G$37)*(DataBase!B3632=Modelo!$F$1:$F$37),0),3)</f>
        <v>0.14285714285714285</v>
      </c>
      <c r="S3632" s="115">
        <f t="shared" si="114"/>
        <v>0</v>
      </c>
      <c r="T3632" s="115">
        <f t="shared" si="115"/>
        <v>0</v>
      </c>
    </row>
    <row r="3633" spans="1:20" x14ac:dyDescent="0.3">
      <c r="A3633" s="115" t="s">
        <v>389</v>
      </c>
      <c r="B3633" s="115" t="s">
        <v>379</v>
      </c>
      <c r="C3633" s="115" t="s">
        <v>103</v>
      </c>
      <c r="D3633" s="115" t="s">
        <v>86</v>
      </c>
      <c r="E3633" s="115" t="s">
        <v>87</v>
      </c>
      <c r="F3633" s="115" t="s">
        <v>87</v>
      </c>
      <c r="G3633" s="115">
        <v>1979</v>
      </c>
      <c r="H3633" s="115" t="s">
        <v>125</v>
      </c>
      <c r="I3633" s="115">
        <v>1.189537155</v>
      </c>
      <c r="J3633" s="115" t="s">
        <v>78</v>
      </c>
      <c r="K3633" s="115">
        <f>INDEX(DatosProcesados!$A$1:$BF$101,MATCH(DataBase!A3633,DatosProcesados!$A$1:$A$101,0),MATCH(DataBase!J3633,DatosProcesados!$A$1:$BF$1,0))</f>
        <v>1</v>
      </c>
      <c r="L3633" s="115" t="str">
        <f>INDEX(Modelo!$A$9:$D$89,MATCH(DataBase!$J3633,Modelo!$A$9:$A$89,0),MATCH(DataBase!L$1,Modelo!$A$9:$D$9,0))</f>
        <v>Impacto económico y gobernanza</v>
      </c>
      <c r="M3633" s="115" t="str">
        <f>INDEX(Modelo!$A$9:$D$89,MATCH(DataBase!$J3633,Modelo!$A$9:$A$89,0),MATCH(DataBase!M$1,Modelo!$A$9:$D$9,0))</f>
        <v>Pilar 6</v>
      </c>
      <c r="N3633" s="115" t="str">
        <f>INDEX(Modelo!$A$9:$D$89,MATCH(DataBase!$J3633,Modelo!$A$9:$A$89,0),MATCH(DataBase!N$1,Modelo!$A$9:$D$9,0))</f>
        <v>scale</v>
      </c>
      <c r="O3633" s="115" t="b">
        <f t="array" ref="O3633">IF(N3633="negativo",INDEX($AD$3:$AG$51,MATCH(1,($B3633=$AD$3:$AD$51)*($J3633=$AE$3:$AE$51),0),3),IF(N3633="positivo",INDEX($AD$55:$AG$109,MATCH(1,($B3633=$AD$55:$AD$109)*($J3633=$AE$55:$AE$109),0),3)))</f>
        <v>0</v>
      </c>
      <c r="P3633" s="115" t="b">
        <f t="array" ref="P3633">IF(N3633="negativo",INDEX($AD$3:$AG$51,MATCH(1,($B3633=$AD$3:$AD$51)*($J3633=$AE$3:$AE$51),0),4),IF(N3633="positivo",INDEX($AD$55:$AG$109,MATCH(1,($B3633=$AD$55:$AD$109)*($J3633=$AE$55:$AE$109),0),4)))</f>
        <v>0</v>
      </c>
      <c r="Q3633" s="115" t="str">
        <f>VLOOKUP(M3633,Modelo!$A$2:$C$7,2,0)</f>
        <v>Impacto Económico, Social y Comunitario</v>
      </c>
      <c r="R3633" s="118">
        <f t="array" ref="R3633">INDEX(Modelo!$F$1:$H$37,MATCH(1,(DataBase!Q3633=Modelo!$G$1:$G$37)*(DataBase!B3633=Modelo!$F$1:$F$37),0),3)</f>
        <v>0.14285714285714285</v>
      </c>
      <c r="S3633" s="115">
        <f t="shared" si="114"/>
        <v>50</v>
      </c>
      <c r="T3633" s="115">
        <f t="shared" si="115"/>
        <v>7.1428571428571423</v>
      </c>
    </row>
    <row r="3634" spans="1:20" x14ac:dyDescent="0.3">
      <c r="A3634" s="115" t="s">
        <v>387</v>
      </c>
      <c r="B3634" s="115" t="s">
        <v>379</v>
      </c>
      <c r="C3634" s="115" t="s">
        <v>103</v>
      </c>
      <c r="D3634" s="115" t="s">
        <v>87</v>
      </c>
      <c r="E3634" s="115" t="s">
        <v>86</v>
      </c>
      <c r="F3634" s="115" t="s">
        <v>86</v>
      </c>
      <c r="G3634" s="115">
        <v>2008</v>
      </c>
      <c r="H3634" s="115" t="s">
        <v>125</v>
      </c>
      <c r="I3634" s="115">
        <v>1.3132825420000001</v>
      </c>
      <c r="J3634" s="115" t="s">
        <v>78</v>
      </c>
      <c r="K3634" s="115" t="str">
        <f>INDEX(DatosProcesados!$A$1:$BF$101,MATCH(DataBase!A3634,DatosProcesados!$A$1:$A$101,0),MATCH(DataBase!J3634,DatosProcesados!$A$1:$BF$1,0))</f>
        <v>No informa</v>
      </c>
      <c r="L3634" s="115" t="str">
        <f>INDEX(Modelo!$A$9:$D$89,MATCH(DataBase!$J3634,Modelo!$A$9:$A$89,0),MATCH(DataBase!L$1,Modelo!$A$9:$D$9,0))</f>
        <v>Impacto económico y gobernanza</v>
      </c>
      <c r="M3634" s="115" t="str">
        <f>INDEX(Modelo!$A$9:$D$89,MATCH(DataBase!$J3634,Modelo!$A$9:$A$89,0),MATCH(DataBase!M$1,Modelo!$A$9:$D$9,0))</f>
        <v>Pilar 6</v>
      </c>
      <c r="N3634" s="115" t="str">
        <f>INDEX(Modelo!$A$9:$D$89,MATCH(DataBase!$J3634,Modelo!$A$9:$A$89,0),MATCH(DataBase!N$1,Modelo!$A$9:$D$9,0))</f>
        <v>scale</v>
      </c>
      <c r="O3634" s="115" t="b">
        <f t="array" ref="O3634">IF(N3634="negativo",INDEX($AD$3:$AG$51,MATCH(1,($B3634=$AD$3:$AD$51)*($J3634=$AE$3:$AE$51),0),3),IF(N3634="positivo",INDEX($AD$55:$AG$109,MATCH(1,($B3634=$AD$55:$AD$109)*($J3634=$AE$55:$AE$109),0),3)))</f>
        <v>0</v>
      </c>
      <c r="P3634" s="115" t="b">
        <f t="array" ref="P3634">IF(N3634="negativo",INDEX($AD$3:$AG$51,MATCH(1,($B3634=$AD$3:$AD$51)*($J3634=$AE$3:$AE$51),0),4),IF(N3634="positivo",INDEX($AD$55:$AG$109,MATCH(1,($B3634=$AD$55:$AD$109)*($J3634=$AE$55:$AE$109),0),4)))</f>
        <v>0</v>
      </c>
      <c r="Q3634" s="115" t="str">
        <f>VLOOKUP(M3634,Modelo!$A$2:$C$7,2,0)</f>
        <v>Impacto Económico, Social y Comunitario</v>
      </c>
      <c r="R3634" s="118">
        <f t="array" ref="R3634">INDEX(Modelo!$F$1:$H$37,MATCH(1,(DataBase!Q3634=Modelo!$G$1:$G$37)*(DataBase!B3634=Modelo!$F$1:$F$37),0),3)</f>
        <v>0.14285714285714285</v>
      </c>
      <c r="S3634" s="115">
        <f t="shared" si="114"/>
        <v>0</v>
      </c>
      <c r="T3634" s="115">
        <f t="shared" si="115"/>
        <v>0</v>
      </c>
    </row>
    <row r="3635" spans="1:20" x14ac:dyDescent="0.3">
      <c r="A3635" s="115" t="s">
        <v>400</v>
      </c>
      <c r="B3635" s="115" t="s">
        <v>379</v>
      </c>
      <c r="C3635" s="115" t="s">
        <v>103</v>
      </c>
      <c r="D3635" s="115" t="s">
        <v>86</v>
      </c>
      <c r="E3635" s="115" t="s">
        <v>86</v>
      </c>
      <c r="F3635" s="115" t="s">
        <v>86</v>
      </c>
      <c r="G3635" s="115">
        <v>1977</v>
      </c>
      <c r="H3635" s="115" t="s">
        <v>125</v>
      </c>
      <c r="I3635" s="115">
        <v>0.74612668500000001</v>
      </c>
      <c r="J3635" s="115" t="s">
        <v>78</v>
      </c>
      <c r="K3635" s="115" t="str">
        <f>INDEX(DatosProcesados!$A$1:$BF$101,MATCH(DataBase!A3635,DatosProcesados!$A$1:$A$101,0),MATCH(DataBase!J3635,DatosProcesados!$A$1:$BF$1,0))</f>
        <v>No informa</v>
      </c>
      <c r="L3635" s="115" t="str">
        <f>INDEX(Modelo!$A$9:$D$89,MATCH(DataBase!$J3635,Modelo!$A$9:$A$89,0),MATCH(DataBase!L$1,Modelo!$A$9:$D$9,0))</f>
        <v>Impacto económico y gobernanza</v>
      </c>
      <c r="M3635" s="115" t="str">
        <f>INDEX(Modelo!$A$9:$D$89,MATCH(DataBase!$J3635,Modelo!$A$9:$A$89,0),MATCH(DataBase!M$1,Modelo!$A$9:$D$9,0))</f>
        <v>Pilar 6</v>
      </c>
      <c r="N3635" s="115" t="str">
        <f>INDEX(Modelo!$A$9:$D$89,MATCH(DataBase!$J3635,Modelo!$A$9:$A$89,0),MATCH(DataBase!N$1,Modelo!$A$9:$D$9,0))</f>
        <v>scale</v>
      </c>
      <c r="O3635" s="115" t="b">
        <f t="array" ref="O3635">IF(N3635="negativo",INDEX($AD$3:$AG$51,MATCH(1,($B3635=$AD$3:$AD$51)*($J3635=$AE$3:$AE$51),0),3),IF(N3635="positivo",INDEX($AD$55:$AG$109,MATCH(1,($B3635=$AD$55:$AD$109)*($J3635=$AE$55:$AE$109),0),3)))</f>
        <v>0</v>
      </c>
      <c r="P3635" s="115" t="b">
        <f t="array" ref="P3635">IF(N3635="negativo",INDEX($AD$3:$AG$51,MATCH(1,($B3635=$AD$3:$AD$51)*($J3635=$AE$3:$AE$51),0),4),IF(N3635="positivo",INDEX($AD$55:$AG$109,MATCH(1,($B3635=$AD$55:$AD$109)*($J3635=$AE$55:$AE$109),0),4)))</f>
        <v>0</v>
      </c>
      <c r="Q3635" s="115" t="str">
        <f>VLOOKUP(M3635,Modelo!$A$2:$C$7,2,0)</f>
        <v>Impacto Económico, Social y Comunitario</v>
      </c>
      <c r="R3635" s="118">
        <f t="array" ref="R3635">INDEX(Modelo!$F$1:$H$37,MATCH(1,(DataBase!Q3635=Modelo!$G$1:$G$37)*(DataBase!B3635=Modelo!$F$1:$F$37),0),3)</f>
        <v>0.14285714285714285</v>
      </c>
      <c r="S3635" s="115">
        <f t="shared" si="114"/>
        <v>0</v>
      </c>
      <c r="T3635" s="115">
        <f t="shared" si="115"/>
        <v>0</v>
      </c>
    </row>
    <row r="3636" spans="1:20" x14ac:dyDescent="0.3">
      <c r="A3636" s="115" t="s">
        <v>326</v>
      </c>
      <c r="B3636" s="115" t="s">
        <v>313</v>
      </c>
      <c r="C3636" s="115" t="s">
        <v>103</v>
      </c>
      <c r="D3636" s="115" t="s">
        <v>87</v>
      </c>
      <c r="E3636" s="115" t="s">
        <v>86</v>
      </c>
      <c r="F3636" s="115" t="s">
        <v>86</v>
      </c>
      <c r="G3636" s="115">
        <v>1938</v>
      </c>
      <c r="H3636" s="115" t="s">
        <v>125</v>
      </c>
      <c r="I3636" s="115">
        <v>11.88773162</v>
      </c>
      <c r="J3636" s="115" t="s">
        <v>78</v>
      </c>
      <c r="K3636" s="115">
        <f>INDEX(DatosProcesados!$A$1:$BF$101,MATCH(DataBase!A3636,DatosProcesados!$A$1:$A$101,0),MATCH(DataBase!J3636,DatosProcesados!$A$1:$BF$1,0))</f>
        <v>0</v>
      </c>
      <c r="L3636" s="115" t="str">
        <f>INDEX(Modelo!$A$9:$D$89,MATCH(DataBase!$J3636,Modelo!$A$9:$A$89,0),MATCH(DataBase!L$1,Modelo!$A$9:$D$9,0))</f>
        <v>Impacto económico y gobernanza</v>
      </c>
      <c r="M3636" s="115" t="str">
        <f>INDEX(Modelo!$A$9:$D$89,MATCH(DataBase!$J3636,Modelo!$A$9:$A$89,0),MATCH(DataBase!M$1,Modelo!$A$9:$D$9,0))</f>
        <v>Pilar 6</v>
      </c>
      <c r="N3636" s="115" t="str">
        <f>INDEX(Modelo!$A$9:$D$89,MATCH(DataBase!$J3636,Modelo!$A$9:$A$89,0),MATCH(DataBase!N$1,Modelo!$A$9:$D$9,0))</f>
        <v>scale</v>
      </c>
      <c r="O3636" s="115" t="b">
        <f t="array" ref="O3636">IF(N3636="negativo",INDEX($AD$3:$AG$51,MATCH(1,($B3636=$AD$3:$AD$51)*($J3636=$AE$3:$AE$51),0),3),IF(N3636="positivo",INDEX($AD$55:$AG$109,MATCH(1,($B3636=$AD$55:$AD$109)*($J3636=$AE$55:$AE$109),0),3)))</f>
        <v>0</v>
      </c>
      <c r="P3636" s="115" t="b">
        <f t="array" ref="P3636">IF(N3636="negativo",INDEX($AD$3:$AG$51,MATCH(1,($B3636=$AD$3:$AD$51)*($J3636=$AE$3:$AE$51),0),4),IF(N3636="positivo",INDEX($AD$55:$AG$109,MATCH(1,($B3636=$AD$55:$AD$109)*($J3636=$AE$55:$AE$109),0),4)))</f>
        <v>0</v>
      </c>
      <c r="Q3636" s="115" t="str">
        <f>VLOOKUP(M3636,Modelo!$A$2:$C$7,2,0)</f>
        <v>Impacto Económico, Social y Comunitario</v>
      </c>
      <c r="R3636" s="118">
        <f t="array" ref="R3636">INDEX(Modelo!$F$1:$H$37,MATCH(1,(DataBase!Q3636=Modelo!$G$1:$G$37)*(DataBase!B3636=Modelo!$F$1:$F$37),0),3)</f>
        <v>0.11764705882352941</v>
      </c>
      <c r="S3636" s="115">
        <f t="shared" si="114"/>
        <v>0</v>
      </c>
      <c r="T3636" s="115">
        <f t="shared" si="115"/>
        <v>0</v>
      </c>
    </row>
    <row r="3637" spans="1:20" x14ac:dyDescent="0.3">
      <c r="A3637" s="115" t="s">
        <v>339</v>
      </c>
      <c r="B3637" s="115" t="s">
        <v>313</v>
      </c>
      <c r="C3637" s="115" t="s">
        <v>103</v>
      </c>
      <c r="D3637" s="115" t="s">
        <v>86</v>
      </c>
      <c r="E3637" s="115" t="s">
        <v>86</v>
      </c>
      <c r="F3637" s="115" t="s">
        <v>87</v>
      </c>
      <c r="G3637" s="115">
        <v>1984</v>
      </c>
      <c r="H3637" s="115" t="s">
        <v>177</v>
      </c>
      <c r="I3637" s="115">
        <v>5.5116464790000004</v>
      </c>
      <c r="J3637" s="115" t="s">
        <v>78</v>
      </c>
      <c r="K3637" s="115">
        <f>INDEX(DatosProcesados!$A$1:$BF$101,MATCH(DataBase!A3637,DatosProcesados!$A$1:$A$101,0),MATCH(DataBase!J3637,DatosProcesados!$A$1:$BF$1,0))</f>
        <v>0</v>
      </c>
      <c r="L3637" s="115" t="str">
        <f>INDEX(Modelo!$A$9:$D$89,MATCH(DataBase!$J3637,Modelo!$A$9:$A$89,0),MATCH(DataBase!L$1,Modelo!$A$9:$D$9,0))</f>
        <v>Impacto económico y gobernanza</v>
      </c>
      <c r="M3637" s="115" t="str">
        <f>INDEX(Modelo!$A$9:$D$89,MATCH(DataBase!$J3637,Modelo!$A$9:$A$89,0),MATCH(DataBase!M$1,Modelo!$A$9:$D$9,0))</f>
        <v>Pilar 6</v>
      </c>
      <c r="N3637" s="115" t="str">
        <f>INDEX(Modelo!$A$9:$D$89,MATCH(DataBase!$J3637,Modelo!$A$9:$A$89,0),MATCH(DataBase!N$1,Modelo!$A$9:$D$9,0))</f>
        <v>scale</v>
      </c>
      <c r="O3637" s="115" t="b">
        <f t="array" ref="O3637">IF(N3637="negativo",INDEX($AD$3:$AG$51,MATCH(1,($B3637=$AD$3:$AD$51)*($J3637=$AE$3:$AE$51),0),3),IF(N3637="positivo",INDEX($AD$55:$AG$109,MATCH(1,($B3637=$AD$55:$AD$109)*($J3637=$AE$55:$AE$109),0),3)))</f>
        <v>0</v>
      </c>
      <c r="P3637" s="115" t="b">
        <f t="array" ref="P3637">IF(N3637="negativo",INDEX($AD$3:$AG$51,MATCH(1,($B3637=$AD$3:$AD$51)*($J3637=$AE$3:$AE$51),0),4),IF(N3637="positivo",INDEX($AD$55:$AG$109,MATCH(1,($B3637=$AD$55:$AD$109)*($J3637=$AE$55:$AE$109),0),4)))</f>
        <v>0</v>
      </c>
      <c r="Q3637" s="115" t="str">
        <f>VLOOKUP(M3637,Modelo!$A$2:$C$7,2,0)</f>
        <v>Impacto Económico, Social y Comunitario</v>
      </c>
      <c r="R3637" s="118">
        <f t="array" ref="R3637">INDEX(Modelo!$F$1:$H$37,MATCH(1,(DataBase!Q3637=Modelo!$G$1:$G$37)*(DataBase!B3637=Modelo!$F$1:$F$37),0),3)</f>
        <v>0.11764705882352941</v>
      </c>
      <c r="S3637" s="115">
        <f t="shared" si="114"/>
        <v>0</v>
      </c>
      <c r="T3637" s="115">
        <f t="shared" si="115"/>
        <v>0</v>
      </c>
    </row>
    <row r="3638" spans="1:20" x14ac:dyDescent="0.3">
      <c r="A3638" s="115" t="s">
        <v>317</v>
      </c>
      <c r="B3638" s="115" t="s">
        <v>313</v>
      </c>
      <c r="C3638" s="115" t="s">
        <v>103</v>
      </c>
      <c r="D3638" s="115" t="s">
        <v>87</v>
      </c>
      <c r="E3638" s="115" t="s">
        <v>86</v>
      </c>
      <c r="F3638" s="115" t="s">
        <v>86</v>
      </c>
      <c r="G3638" s="115">
        <v>2009</v>
      </c>
      <c r="H3638" s="115" t="s">
        <v>125</v>
      </c>
      <c r="I3638" s="115">
        <v>19.439396106</v>
      </c>
      <c r="J3638" s="115" t="s">
        <v>78</v>
      </c>
      <c r="K3638" s="115">
        <f>INDEX(DatosProcesados!$A$1:$BF$101,MATCH(DataBase!A3638,DatosProcesados!$A$1:$A$101,0),MATCH(DataBase!J3638,DatosProcesados!$A$1:$BF$1,0))</f>
        <v>0</v>
      </c>
      <c r="L3638" s="115" t="str">
        <f>INDEX(Modelo!$A$9:$D$89,MATCH(DataBase!$J3638,Modelo!$A$9:$A$89,0),MATCH(DataBase!L$1,Modelo!$A$9:$D$9,0))</f>
        <v>Impacto económico y gobernanza</v>
      </c>
      <c r="M3638" s="115" t="str">
        <f>INDEX(Modelo!$A$9:$D$89,MATCH(DataBase!$J3638,Modelo!$A$9:$A$89,0),MATCH(DataBase!M$1,Modelo!$A$9:$D$9,0))</f>
        <v>Pilar 6</v>
      </c>
      <c r="N3638" s="115" t="str">
        <f>INDEX(Modelo!$A$9:$D$89,MATCH(DataBase!$J3638,Modelo!$A$9:$A$89,0),MATCH(DataBase!N$1,Modelo!$A$9:$D$9,0))</f>
        <v>scale</v>
      </c>
      <c r="O3638" s="115" t="b">
        <f t="array" ref="O3638">IF(N3638="negativo",INDEX($AD$3:$AG$51,MATCH(1,($B3638=$AD$3:$AD$51)*($J3638=$AE$3:$AE$51),0),3),IF(N3638="positivo",INDEX($AD$55:$AG$109,MATCH(1,($B3638=$AD$55:$AD$109)*($J3638=$AE$55:$AE$109),0),3)))</f>
        <v>0</v>
      </c>
      <c r="P3638" s="115" t="b">
        <f t="array" ref="P3638">IF(N3638="negativo",INDEX($AD$3:$AG$51,MATCH(1,($B3638=$AD$3:$AD$51)*($J3638=$AE$3:$AE$51),0),4),IF(N3638="positivo",INDEX($AD$55:$AG$109,MATCH(1,($B3638=$AD$55:$AD$109)*($J3638=$AE$55:$AE$109),0),4)))</f>
        <v>0</v>
      </c>
      <c r="Q3638" s="115" t="str">
        <f>VLOOKUP(M3638,Modelo!$A$2:$C$7,2,0)</f>
        <v>Impacto Económico, Social y Comunitario</v>
      </c>
      <c r="R3638" s="118">
        <f t="array" ref="R3638">INDEX(Modelo!$F$1:$H$37,MATCH(1,(DataBase!Q3638=Modelo!$G$1:$G$37)*(DataBase!B3638=Modelo!$F$1:$F$37),0),3)</f>
        <v>0.11764705882352941</v>
      </c>
      <c r="S3638" s="115">
        <f t="shared" si="114"/>
        <v>0</v>
      </c>
      <c r="T3638" s="115">
        <f t="shared" si="115"/>
        <v>0</v>
      </c>
    </row>
    <row r="3639" spans="1:20" x14ac:dyDescent="0.3">
      <c r="A3639" s="115" t="s">
        <v>211</v>
      </c>
      <c r="B3639" s="115" t="s">
        <v>84</v>
      </c>
      <c r="C3639" s="115" t="s">
        <v>103</v>
      </c>
      <c r="D3639" s="115" t="s">
        <v>86</v>
      </c>
      <c r="E3639" s="115" t="s">
        <v>87</v>
      </c>
      <c r="F3639" s="115" t="s">
        <v>86</v>
      </c>
      <c r="G3639" s="115">
        <v>1972</v>
      </c>
      <c r="H3639" s="115" t="s">
        <v>125</v>
      </c>
      <c r="I3639" s="115">
        <v>0</v>
      </c>
      <c r="J3639" s="115" t="s">
        <v>78</v>
      </c>
      <c r="K3639" s="115">
        <f>INDEX(DatosProcesados!$A$1:$BF$101,MATCH(DataBase!A3639,DatosProcesados!$A$1:$A$101,0),MATCH(DataBase!J3639,DatosProcesados!$A$1:$BF$1,0))</f>
        <v>2</v>
      </c>
      <c r="L3639" s="115" t="str">
        <f>INDEX(Modelo!$A$9:$D$89,MATCH(DataBase!$J3639,Modelo!$A$9:$A$89,0),MATCH(DataBase!L$1,Modelo!$A$9:$D$9,0))</f>
        <v>Impacto económico y gobernanza</v>
      </c>
      <c r="M3639" s="115" t="str">
        <f>INDEX(Modelo!$A$9:$D$89,MATCH(DataBase!$J3639,Modelo!$A$9:$A$89,0),MATCH(DataBase!M$1,Modelo!$A$9:$D$9,0))</f>
        <v>Pilar 6</v>
      </c>
      <c r="N3639" s="115" t="str">
        <f>INDEX(Modelo!$A$9:$D$89,MATCH(DataBase!$J3639,Modelo!$A$9:$A$89,0),MATCH(DataBase!N$1,Modelo!$A$9:$D$9,0))</f>
        <v>scale</v>
      </c>
      <c r="O3639" s="115" t="b">
        <f t="array" ref="O3639">IF(N3639="negativo",INDEX($AD$3:$AG$51,MATCH(1,($B3639=$AD$3:$AD$51)*($J3639=$AE$3:$AE$51),0),3),IF(N3639="positivo",INDEX($AD$55:$AG$109,MATCH(1,($B3639=$AD$55:$AD$109)*($J3639=$AE$55:$AE$109),0),3)))</f>
        <v>0</v>
      </c>
      <c r="P3639" s="115" t="b">
        <f t="array" ref="P3639">IF(N3639="negativo",INDEX($AD$3:$AG$51,MATCH(1,($B3639=$AD$3:$AD$51)*($J3639=$AE$3:$AE$51),0),4),IF(N3639="positivo",INDEX($AD$55:$AG$109,MATCH(1,($B3639=$AD$55:$AD$109)*($J3639=$AE$55:$AE$109),0),4)))</f>
        <v>0</v>
      </c>
      <c r="Q3639" s="115" t="str">
        <f>VLOOKUP(M3639,Modelo!$A$2:$C$7,2,0)</f>
        <v>Impacto Económico, Social y Comunitario</v>
      </c>
      <c r="R3639" s="118">
        <f t="array" ref="R3639">INDEX(Modelo!$F$1:$H$37,MATCH(1,(DataBase!Q3639=Modelo!$G$1:$G$37)*(DataBase!B3639=Modelo!$F$1:$F$37),0),3)</f>
        <v>0.11764705882352941</v>
      </c>
      <c r="S3639" s="115">
        <f t="shared" si="114"/>
        <v>100</v>
      </c>
      <c r="T3639" s="115">
        <f t="shared" si="115"/>
        <v>11.76470588235294</v>
      </c>
    </row>
    <row r="3640" spans="1:20" x14ac:dyDescent="0.3">
      <c r="A3640" s="115" t="s">
        <v>351</v>
      </c>
      <c r="B3640" s="115" t="s">
        <v>313</v>
      </c>
      <c r="C3640" s="115" t="s">
        <v>103</v>
      </c>
      <c r="D3640" s="115" t="s">
        <v>87</v>
      </c>
      <c r="E3640" s="115" t="s">
        <v>86</v>
      </c>
      <c r="F3640" s="115" t="s">
        <v>86</v>
      </c>
      <c r="G3640" s="115">
        <v>1997</v>
      </c>
      <c r="H3640" s="115" t="s">
        <v>125</v>
      </c>
      <c r="I3640" s="115">
        <v>3.874476933</v>
      </c>
      <c r="J3640" s="115" t="s">
        <v>78</v>
      </c>
      <c r="K3640" s="115">
        <f>INDEX(DatosProcesados!$A$1:$BF$101,MATCH(DataBase!A3640,DatosProcesados!$A$1:$A$101,0),MATCH(DataBase!J3640,DatosProcesados!$A$1:$BF$1,0))</f>
        <v>0</v>
      </c>
      <c r="L3640" s="115" t="str">
        <f>INDEX(Modelo!$A$9:$D$89,MATCH(DataBase!$J3640,Modelo!$A$9:$A$89,0),MATCH(DataBase!L$1,Modelo!$A$9:$D$9,0))</f>
        <v>Impacto económico y gobernanza</v>
      </c>
      <c r="M3640" s="115" t="str">
        <f>INDEX(Modelo!$A$9:$D$89,MATCH(DataBase!$J3640,Modelo!$A$9:$A$89,0),MATCH(DataBase!M$1,Modelo!$A$9:$D$9,0))</f>
        <v>Pilar 6</v>
      </c>
      <c r="N3640" s="115" t="str">
        <f>INDEX(Modelo!$A$9:$D$89,MATCH(DataBase!$J3640,Modelo!$A$9:$A$89,0),MATCH(DataBase!N$1,Modelo!$A$9:$D$9,0))</f>
        <v>scale</v>
      </c>
      <c r="O3640" s="115" t="b">
        <f t="array" ref="O3640">IF(N3640="negativo",INDEX($AD$3:$AG$51,MATCH(1,($B3640=$AD$3:$AD$51)*($J3640=$AE$3:$AE$51),0),3),IF(N3640="positivo",INDEX($AD$55:$AG$109,MATCH(1,($B3640=$AD$55:$AD$109)*($J3640=$AE$55:$AE$109),0),3)))</f>
        <v>0</v>
      </c>
      <c r="P3640" s="115" t="b">
        <f t="array" ref="P3640">IF(N3640="negativo",INDEX($AD$3:$AG$51,MATCH(1,($B3640=$AD$3:$AD$51)*($J3640=$AE$3:$AE$51),0),4),IF(N3640="positivo",INDEX($AD$55:$AG$109,MATCH(1,($B3640=$AD$55:$AD$109)*($J3640=$AE$55:$AE$109),0),4)))</f>
        <v>0</v>
      </c>
      <c r="Q3640" s="115" t="str">
        <f>VLOOKUP(M3640,Modelo!$A$2:$C$7,2,0)</f>
        <v>Impacto Económico, Social y Comunitario</v>
      </c>
      <c r="R3640" s="118">
        <f t="array" ref="R3640">INDEX(Modelo!$F$1:$H$37,MATCH(1,(DataBase!Q3640=Modelo!$G$1:$G$37)*(DataBase!B3640=Modelo!$F$1:$F$37),0),3)</f>
        <v>0.11764705882352941</v>
      </c>
      <c r="S3640" s="115">
        <f t="shared" si="114"/>
        <v>0</v>
      </c>
      <c r="T3640" s="115">
        <f t="shared" si="115"/>
        <v>0</v>
      </c>
    </row>
    <row r="3641" spans="1:20" x14ac:dyDescent="0.3">
      <c r="A3641" s="115" t="s">
        <v>411</v>
      </c>
      <c r="B3641" s="115" t="s">
        <v>407</v>
      </c>
      <c r="C3641" s="115" t="s">
        <v>103</v>
      </c>
      <c r="D3641" s="115" t="s">
        <v>87</v>
      </c>
      <c r="E3641" s="115" t="s">
        <v>86</v>
      </c>
      <c r="F3641" s="115" t="s">
        <v>87</v>
      </c>
      <c r="G3641" s="115">
        <v>1935</v>
      </c>
      <c r="H3641" s="115" t="s">
        <v>244</v>
      </c>
      <c r="I3641" s="115">
        <v>11.495989482000001</v>
      </c>
      <c r="J3641" s="115" t="s">
        <v>78</v>
      </c>
      <c r="K3641" s="115">
        <f>INDEX(DatosProcesados!$A$1:$BF$101,MATCH(DataBase!A3641,DatosProcesados!$A$1:$A$101,0),MATCH(DataBase!J3641,DatosProcesados!$A$1:$BF$1,0))</f>
        <v>0</v>
      </c>
      <c r="L3641" s="115" t="str">
        <f>INDEX(Modelo!$A$9:$D$89,MATCH(DataBase!$J3641,Modelo!$A$9:$A$89,0),MATCH(DataBase!L$1,Modelo!$A$9:$D$9,0))</f>
        <v>Impacto económico y gobernanza</v>
      </c>
      <c r="M3641" s="115" t="str">
        <f>INDEX(Modelo!$A$9:$D$89,MATCH(DataBase!$J3641,Modelo!$A$9:$A$89,0),MATCH(DataBase!M$1,Modelo!$A$9:$D$9,0))</f>
        <v>Pilar 6</v>
      </c>
      <c r="N3641" s="115" t="str">
        <f>INDEX(Modelo!$A$9:$D$89,MATCH(DataBase!$J3641,Modelo!$A$9:$A$89,0),MATCH(DataBase!N$1,Modelo!$A$9:$D$9,0))</f>
        <v>scale</v>
      </c>
      <c r="O3641" s="115" t="b">
        <f t="array" ref="O3641">IF(N3641="negativo",INDEX($AD$3:$AG$51,MATCH(1,($B3641=$AD$3:$AD$51)*($J3641=$AE$3:$AE$51),0),3),IF(N3641="positivo",INDEX($AD$55:$AG$109,MATCH(1,($B3641=$AD$55:$AD$109)*($J3641=$AE$55:$AE$109),0),3)))</f>
        <v>0</v>
      </c>
      <c r="P3641" s="115" t="b">
        <f t="array" ref="P3641">IF(N3641="negativo",INDEX($AD$3:$AG$51,MATCH(1,($B3641=$AD$3:$AD$51)*($J3641=$AE$3:$AE$51),0),4),IF(N3641="positivo",INDEX($AD$55:$AG$109,MATCH(1,($B3641=$AD$55:$AD$109)*($J3641=$AE$55:$AE$109),0),4)))</f>
        <v>0</v>
      </c>
      <c r="Q3641" s="115" t="str">
        <f>VLOOKUP(M3641,Modelo!$A$2:$C$7,2,0)</f>
        <v>Impacto Económico, Social y Comunitario</v>
      </c>
      <c r="R3641" s="118">
        <f t="array" ref="R3641">INDEX(Modelo!$F$1:$H$37,MATCH(1,(DataBase!Q3641=Modelo!$G$1:$G$37)*(DataBase!B3641=Modelo!$F$1:$F$37),0),3)</f>
        <v>0.15384615384615385</v>
      </c>
      <c r="S3641" s="115">
        <f t="shared" si="114"/>
        <v>0</v>
      </c>
      <c r="T3641" s="115">
        <f t="shared" si="115"/>
        <v>0</v>
      </c>
    </row>
    <row r="3642" spans="1:20" x14ac:dyDescent="0.3">
      <c r="A3642" s="115" t="s">
        <v>406</v>
      </c>
      <c r="B3642" s="115" t="s">
        <v>407</v>
      </c>
      <c r="C3642" s="115" t="s">
        <v>97</v>
      </c>
      <c r="D3642" s="115" t="s">
        <v>86</v>
      </c>
      <c r="E3642" s="115" t="s">
        <v>87</v>
      </c>
      <c r="F3642" s="115" t="s">
        <v>87</v>
      </c>
      <c r="G3642" s="115">
        <v>1951</v>
      </c>
      <c r="H3642" s="115" t="s">
        <v>125</v>
      </c>
      <c r="I3642" s="115">
        <v>113.923310323</v>
      </c>
      <c r="J3642" s="115" t="s">
        <v>78</v>
      </c>
      <c r="K3642" s="115">
        <f>INDEX(DatosProcesados!$A$1:$BF$101,MATCH(DataBase!A3642,DatosProcesados!$A$1:$A$101,0),MATCH(DataBase!J3642,DatosProcesados!$A$1:$BF$1,0))</f>
        <v>2</v>
      </c>
      <c r="L3642" s="115" t="str">
        <f>INDEX(Modelo!$A$9:$D$89,MATCH(DataBase!$J3642,Modelo!$A$9:$A$89,0),MATCH(DataBase!L$1,Modelo!$A$9:$D$9,0))</f>
        <v>Impacto económico y gobernanza</v>
      </c>
      <c r="M3642" s="115" t="str">
        <f>INDEX(Modelo!$A$9:$D$89,MATCH(DataBase!$J3642,Modelo!$A$9:$A$89,0),MATCH(DataBase!M$1,Modelo!$A$9:$D$9,0))</f>
        <v>Pilar 6</v>
      </c>
      <c r="N3642" s="115" t="str">
        <f>INDEX(Modelo!$A$9:$D$89,MATCH(DataBase!$J3642,Modelo!$A$9:$A$89,0),MATCH(DataBase!N$1,Modelo!$A$9:$D$9,0))</f>
        <v>scale</v>
      </c>
      <c r="O3642" s="115" t="b">
        <f t="array" ref="O3642">IF(N3642="negativo",INDEX($AD$3:$AG$51,MATCH(1,($B3642=$AD$3:$AD$51)*($J3642=$AE$3:$AE$51),0),3),IF(N3642="positivo",INDEX($AD$55:$AG$109,MATCH(1,($B3642=$AD$55:$AD$109)*($J3642=$AE$55:$AE$109),0),3)))</f>
        <v>0</v>
      </c>
      <c r="P3642" s="115" t="b">
        <f t="array" ref="P3642">IF(N3642="negativo",INDEX($AD$3:$AG$51,MATCH(1,($B3642=$AD$3:$AD$51)*($J3642=$AE$3:$AE$51),0),4),IF(N3642="positivo",INDEX($AD$55:$AG$109,MATCH(1,($B3642=$AD$55:$AD$109)*($J3642=$AE$55:$AE$109),0),4)))</f>
        <v>0</v>
      </c>
      <c r="Q3642" s="115" t="str">
        <f>VLOOKUP(M3642,Modelo!$A$2:$C$7,2,0)</f>
        <v>Impacto Económico, Social y Comunitario</v>
      </c>
      <c r="R3642" s="118">
        <f t="array" ref="R3642">INDEX(Modelo!$F$1:$H$37,MATCH(1,(DataBase!Q3642=Modelo!$G$1:$G$37)*(DataBase!B3642=Modelo!$F$1:$F$37),0),3)</f>
        <v>0.15384615384615385</v>
      </c>
      <c r="S3642" s="115">
        <f t="shared" si="114"/>
        <v>100</v>
      </c>
      <c r="T3642" s="115">
        <f t="shared" si="115"/>
        <v>15.384615384615385</v>
      </c>
    </row>
    <row r="3643" spans="1:20" x14ac:dyDescent="0.3">
      <c r="A3643" s="115" t="s">
        <v>96</v>
      </c>
      <c r="B3643" s="115" t="s">
        <v>84</v>
      </c>
      <c r="C3643" s="115" t="s">
        <v>97</v>
      </c>
      <c r="D3643" s="115" t="s">
        <v>86</v>
      </c>
      <c r="E3643" s="115" t="s">
        <v>86</v>
      </c>
      <c r="F3643" s="115" t="s">
        <v>87</v>
      </c>
      <c r="G3643" s="115">
        <v>1997</v>
      </c>
      <c r="H3643" s="115" t="s">
        <v>125</v>
      </c>
      <c r="I3643" s="115">
        <v>15.780332546</v>
      </c>
      <c r="J3643" s="115" t="s">
        <v>78</v>
      </c>
      <c r="K3643" s="115" t="str">
        <f>INDEX(DatosProcesados!$A$1:$BF$101,MATCH(DataBase!A3643,DatosProcesados!$A$1:$A$101,0),MATCH(DataBase!J3643,DatosProcesados!$A$1:$BF$1,0))</f>
        <v xml:space="preserve">No informa </v>
      </c>
      <c r="L3643" s="115" t="str">
        <f>INDEX(Modelo!$A$9:$D$89,MATCH(DataBase!$J3643,Modelo!$A$9:$A$89,0),MATCH(DataBase!L$1,Modelo!$A$9:$D$9,0))</f>
        <v>Impacto económico y gobernanza</v>
      </c>
      <c r="M3643" s="115" t="str">
        <f>INDEX(Modelo!$A$9:$D$89,MATCH(DataBase!$J3643,Modelo!$A$9:$A$89,0),MATCH(DataBase!M$1,Modelo!$A$9:$D$9,0))</f>
        <v>Pilar 6</v>
      </c>
      <c r="N3643" s="115" t="str">
        <f>INDEX(Modelo!$A$9:$D$89,MATCH(DataBase!$J3643,Modelo!$A$9:$A$89,0),MATCH(DataBase!N$1,Modelo!$A$9:$D$9,0))</f>
        <v>scale</v>
      </c>
      <c r="O3643" s="115" t="b">
        <f t="array" ref="O3643">IF(N3643="negativo",INDEX($AD$3:$AG$51,MATCH(1,($B3643=$AD$3:$AD$51)*($J3643=$AE$3:$AE$51),0),3),IF(N3643="positivo",INDEX($AD$55:$AG$109,MATCH(1,($B3643=$AD$55:$AD$109)*($J3643=$AE$55:$AE$109),0),3)))</f>
        <v>0</v>
      </c>
      <c r="P3643" s="115" t="b">
        <f t="array" ref="P3643">IF(N3643="negativo",INDEX($AD$3:$AG$51,MATCH(1,($B3643=$AD$3:$AD$51)*($J3643=$AE$3:$AE$51),0),4),IF(N3643="positivo",INDEX($AD$55:$AG$109,MATCH(1,($B3643=$AD$55:$AD$109)*($J3643=$AE$55:$AE$109),0),4)))</f>
        <v>0</v>
      </c>
      <c r="Q3643" s="115" t="str">
        <f>VLOOKUP(M3643,Modelo!$A$2:$C$7,2,0)</f>
        <v>Impacto Económico, Social y Comunitario</v>
      </c>
      <c r="R3643" s="118">
        <f t="array" ref="R3643">INDEX(Modelo!$F$1:$H$37,MATCH(1,(DataBase!Q3643=Modelo!$G$1:$G$37)*(DataBase!B3643=Modelo!$F$1:$F$37),0),3)</f>
        <v>0.11764705882352941</v>
      </c>
      <c r="S3643" s="115">
        <f t="shared" si="114"/>
        <v>0</v>
      </c>
      <c r="T3643" s="115">
        <f t="shared" si="115"/>
        <v>0</v>
      </c>
    </row>
    <row r="3644" spans="1:20" x14ac:dyDescent="0.3">
      <c r="A3644" s="115" t="s">
        <v>83</v>
      </c>
      <c r="B3644" s="115" t="s">
        <v>84</v>
      </c>
      <c r="C3644" s="115" t="s">
        <v>85</v>
      </c>
      <c r="D3644" s="115" t="s">
        <v>86</v>
      </c>
      <c r="E3644" s="115" t="s">
        <v>86</v>
      </c>
      <c r="F3644" s="115" t="s">
        <v>87</v>
      </c>
      <c r="G3644" s="115">
        <v>1955</v>
      </c>
      <c r="H3644" s="115" t="s">
        <v>125</v>
      </c>
      <c r="I3644" s="115">
        <v>20.574477179999999</v>
      </c>
      <c r="J3644" s="115" t="s">
        <v>78</v>
      </c>
      <c r="K3644" s="115">
        <f>INDEX(DatosProcesados!$A$1:$BF$101,MATCH(DataBase!A3644,DatosProcesados!$A$1:$A$101,0),MATCH(DataBase!J3644,DatosProcesados!$A$1:$BF$1,0))</f>
        <v>2</v>
      </c>
      <c r="L3644" s="115" t="str">
        <f>INDEX(Modelo!$A$9:$D$89,MATCH(DataBase!$J3644,Modelo!$A$9:$A$89,0),MATCH(DataBase!L$1,Modelo!$A$9:$D$9,0))</f>
        <v>Impacto económico y gobernanza</v>
      </c>
      <c r="M3644" s="115" t="str">
        <f>INDEX(Modelo!$A$9:$D$89,MATCH(DataBase!$J3644,Modelo!$A$9:$A$89,0),MATCH(DataBase!M$1,Modelo!$A$9:$D$9,0))</f>
        <v>Pilar 6</v>
      </c>
      <c r="N3644" s="115" t="str">
        <f>INDEX(Modelo!$A$9:$D$89,MATCH(DataBase!$J3644,Modelo!$A$9:$A$89,0),MATCH(DataBase!N$1,Modelo!$A$9:$D$9,0))</f>
        <v>scale</v>
      </c>
      <c r="O3644" s="115" t="b">
        <f t="array" ref="O3644">IF(N3644="negativo",INDEX($AD$3:$AG$51,MATCH(1,($B3644=$AD$3:$AD$51)*($J3644=$AE$3:$AE$51),0),3),IF(N3644="positivo",INDEX($AD$55:$AG$109,MATCH(1,($B3644=$AD$55:$AD$109)*($J3644=$AE$55:$AE$109),0),3)))</f>
        <v>0</v>
      </c>
      <c r="P3644" s="115" t="b">
        <f t="array" ref="P3644">IF(N3644="negativo",INDEX($AD$3:$AG$51,MATCH(1,($B3644=$AD$3:$AD$51)*($J3644=$AE$3:$AE$51),0),4),IF(N3644="positivo",INDEX($AD$55:$AG$109,MATCH(1,($B3644=$AD$55:$AD$109)*($J3644=$AE$55:$AE$109),0),4)))</f>
        <v>0</v>
      </c>
      <c r="Q3644" s="115" t="str">
        <f>VLOOKUP(M3644,Modelo!$A$2:$C$7,2,0)</f>
        <v>Impacto Económico, Social y Comunitario</v>
      </c>
      <c r="R3644" s="118">
        <f t="array" ref="R3644">INDEX(Modelo!$F$1:$H$37,MATCH(1,(DataBase!Q3644=Modelo!$G$1:$G$37)*(DataBase!B3644=Modelo!$F$1:$F$37),0),3)</f>
        <v>0.11764705882352941</v>
      </c>
      <c r="S3644" s="115">
        <f t="shared" si="114"/>
        <v>100</v>
      </c>
      <c r="T3644" s="115">
        <f t="shared" si="115"/>
        <v>11.76470588235294</v>
      </c>
    </row>
    <row r="3645" spans="1:20" x14ac:dyDescent="0.3">
      <c r="A3645" s="115" t="s">
        <v>243</v>
      </c>
      <c r="B3645" s="115" t="s">
        <v>216</v>
      </c>
      <c r="C3645" s="115" t="s">
        <v>103</v>
      </c>
      <c r="D3645" s="115" t="s">
        <v>86</v>
      </c>
      <c r="E3645" s="115" t="s">
        <v>86</v>
      </c>
      <c r="F3645" s="115" t="s">
        <v>87</v>
      </c>
      <c r="G3645" s="115">
        <v>1985</v>
      </c>
      <c r="H3645" s="115" t="s">
        <v>244</v>
      </c>
      <c r="I3645" s="115">
        <v>2.6249202149999999</v>
      </c>
      <c r="J3645" s="115" t="s">
        <v>78</v>
      </c>
      <c r="K3645" s="115">
        <f>INDEX(DatosProcesados!$A$1:$BF$101,MATCH(DataBase!A3645,DatosProcesados!$A$1:$A$101,0),MATCH(DataBase!J3645,DatosProcesados!$A$1:$BF$1,0))</f>
        <v>2</v>
      </c>
      <c r="L3645" s="115" t="str">
        <f>INDEX(Modelo!$A$9:$D$89,MATCH(DataBase!$J3645,Modelo!$A$9:$A$89,0),MATCH(DataBase!L$1,Modelo!$A$9:$D$9,0))</f>
        <v>Impacto económico y gobernanza</v>
      </c>
      <c r="M3645" s="115" t="str">
        <f>INDEX(Modelo!$A$9:$D$89,MATCH(DataBase!$J3645,Modelo!$A$9:$A$89,0),MATCH(DataBase!M$1,Modelo!$A$9:$D$9,0))</f>
        <v>Pilar 6</v>
      </c>
      <c r="N3645" s="115" t="str">
        <f>INDEX(Modelo!$A$9:$D$89,MATCH(DataBase!$J3645,Modelo!$A$9:$A$89,0),MATCH(DataBase!N$1,Modelo!$A$9:$D$9,0))</f>
        <v>scale</v>
      </c>
      <c r="O3645" s="115" t="b">
        <f t="array" ref="O3645">IF(N3645="negativo",INDEX($AD$3:$AG$51,MATCH(1,($B3645=$AD$3:$AD$51)*($J3645=$AE$3:$AE$51),0),3),IF(N3645="positivo",INDEX($AD$55:$AG$109,MATCH(1,($B3645=$AD$55:$AD$109)*($J3645=$AE$55:$AE$109),0),3)))</f>
        <v>0</v>
      </c>
      <c r="P3645" s="115" t="b">
        <f t="array" ref="P3645">IF(N3645="negativo",INDEX($AD$3:$AG$51,MATCH(1,($B3645=$AD$3:$AD$51)*($J3645=$AE$3:$AE$51),0),4),IF(N3645="positivo",INDEX($AD$55:$AG$109,MATCH(1,($B3645=$AD$55:$AD$109)*($J3645=$AE$55:$AE$109),0),4)))</f>
        <v>0</v>
      </c>
      <c r="Q3645" s="115" t="str">
        <f>VLOOKUP(M3645,Modelo!$A$2:$C$7,2,0)</f>
        <v>Impacto Económico, Social y Comunitario</v>
      </c>
      <c r="R3645" s="118">
        <f t="array" ref="R3645">INDEX(Modelo!$F$1:$H$37,MATCH(1,(DataBase!Q3645=Modelo!$G$1:$G$37)*(DataBase!B3645=Modelo!$F$1:$F$37),0),3)</f>
        <v>0.10526315789473684</v>
      </c>
      <c r="S3645" s="115">
        <f t="shared" si="114"/>
        <v>100</v>
      </c>
      <c r="T3645" s="115">
        <f t="shared" si="115"/>
        <v>10.526315789473683</v>
      </c>
    </row>
    <row r="3646" spans="1:20" x14ac:dyDescent="0.3">
      <c r="A3646" s="115" t="s">
        <v>263</v>
      </c>
      <c r="B3646" s="115" t="s">
        <v>216</v>
      </c>
      <c r="C3646" s="115" t="s">
        <v>97</v>
      </c>
      <c r="D3646" s="115" t="s">
        <v>86</v>
      </c>
      <c r="E3646" s="115" t="s">
        <v>86</v>
      </c>
      <c r="F3646" s="115" t="s">
        <v>86</v>
      </c>
      <c r="G3646" s="115">
        <v>1990</v>
      </c>
      <c r="H3646" s="115" t="s">
        <v>125</v>
      </c>
      <c r="I3646" s="115">
        <v>2.3114637089999999</v>
      </c>
      <c r="J3646" s="115" t="s">
        <v>78</v>
      </c>
      <c r="K3646" s="115">
        <f>INDEX(DatosProcesados!$A$1:$BF$101,MATCH(DataBase!A3646,DatosProcesados!$A$1:$A$101,0),MATCH(DataBase!J3646,DatosProcesados!$A$1:$BF$1,0))</f>
        <v>0</v>
      </c>
      <c r="L3646" s="115" t="str">
        <f>INDEX(Modelo!$A$9:$D$89,MATCH(DataBase!$J3646,Modelo!$A$9:$A$89,0),MATCH(DataBase!L$1,Modelo!$A$9:$D$9,0))</f>
        <v>Impacto económico y gobernanza</v>
      </c>
      <c r="M3646" s="115" t="str">
        <f>INDEX(Modelo!$A$9:$D$89,MATCH(DataBase!$J3646,Modelo!$A$9:$A$89,0),MATCH(DataBase!M$1,Modelo!$A$9:$D$9,0))</f>
        <v>Pilar 6</v>
      </c>
      <c r="N3646" s="115" t="str">
        <f>INDEX(Modelo!$A$9:$D$89,MATCH(DataBase!$J3646,Modelo!$A$9:$A$89,0),MATCH(DataBase!N$1,Modelo!$A$9:$D$9,0))</f>
        <v>scale</v>
      </c>
      <c r="O3646" s="115" t="b">
        <f t="array" ref="O3646">IF(N3646="negativo",INDEX($AD$3:$AG$51,MATCH(1,($B3646=$AD$3:$AD$51)*($J3646=$AE$3:$AE$51),0),3),IF(N3646="positivo",INDEX($AD$55:$AG$109,MATCH(1,($B3646=$AD$55:$AD$109)*($J3646=$AE$55:$AE$109),0),3)))</f>
        <v>0</v>
      </c>
      <c r="P3646" s="115" t="b">
        <f t="array" ref="P3646">IF(N3646="negativo",INDEX($AD$3:$AG$51,MATCH(1,($B3646=$AD$3:$AD$51)*($J3646=$AE$3:$AE$51),0),4),IF(N3646="positivo",INDEX($AD$55:$AG$109,MATCH(1,($B3646=$AD$55:$AD$109)*($J3646=$AE$55:$AE$109),0),4)))</f>
        <v>0</v>
      </c>
      <c r="Q3646" s="115" t="str">
        <f>VLOOKUP(M3646,Modelo!$A$2:$C$7,2,0)</f>
        <v>Impacto Económico, Social y Comunitario</v>
      </c>
      <c r="R3646" s="118">
        <f t="array" ref="R3646">INDEX(Modelo!$F$1:$H$37,MATCH(1,(DataBase!Q3646=Modelo!$G$1:$G$37)*(DataBase!B3646=Modelo!$F$1:$F$37),0),3)</f>
        <v>0.10526315789473684</v>
      </c>
      <c r="S3646" s="115">
        <f t="shared" si="114"/>
        <v>0</v>
      </c>
      <c r="T3646" s="115">
        <f t="shared" si="115"/>
        <v>0</v>
      </c>
    </row>
    <row r="3647" spans="1:20" x14ac:dyDescent="0.3">
      <c r="A3647" s="115" t="s">
        <v>321</v>
      </c>
      <c r="B3647" s="115" t="s">
        <v>313</v>
      </c>
      <c r="C3647" s="115" t="s">
        <v>103</v>
      </c>
      <c r="D3647" s="115" t="s">
        <v>86</v>
      </c>
      <c r="E3647" s="115" t="s">
        <v>86</v>
      </c>
      <c r="F3647" s="115" t="s">
        <v>87</v>
      </c>
      <c r="G3647" s="115">
        <v>1949</v>
      </c>
      <c r="H3647" s="115" t="s">
        <v>125</v>
      </c>
      <c r="I3647" s="115">
        <v>16.077688644999999</v>
      </c>
      <c r="J3647" s="115" t="s">
        <v>78</v>
      </c>
      <c r="K3647" s="115">
        <f>INDEX(DatosProcesados!$A$1:$BF$101,MATCH(DataBase!A3647,DatosProcesados!$A$1:$A$101,0),MATCH(DataBase!J3647,DatosProcesados!$A$1:$BF$1,0))</f>
        <v>1</v>
      </c>
      <c r="L3647" s="115" t="str">
        <f>INDEX(Modelo!$A$9:$D$89,MATCH(DataBase!$J3647,Modelo!$A$9:$A$89,0),MATCH(DataBase!L$1,Modelo!$A$9:$D$9,0))</f>
        <v>Impacto económico y gobernanza</v>
      </c>
      <c r="M3647" s="115" t="str">
        <f>INDEX(Modelo!$A$9:$D$89,MATCH(DataBase!$J3647,Modelo!$A$9:$A$89,0),MATCH(DataBase!M$1,Modelo!$A$9:$D$9,0))</f>
        <v>Pilar 6</v>
      </c>
      <c r="N3647" s="115" t="str">
        <f>INDEX(Modelo!$A$9:$D$89,MATCH(DataBase!$J3647,Modelo!$A$9:$A$89,0),MATCH(DataBase!N$1,Modelo!$A$9:$D$9,0))</f>
        <v>scale</v>
      </c>
      <c r="O3647" s="115" t="b">
        <f t="array" ref="O3647">IF(N3647="negativo",INDEX($AD$3:$AG$51,MATCH(1,($B3647=$AD$3:$AD$51)*($J3647=$AE$3:$AE$51),0),3),IF(N3647="positivo",INDEX($AD$55:$AG$109,MATCH(1,($B3647=$AD$55:$AD$109)*($J3647=$AE$55:$AE$109),0),3)))</f>
        <v>0</v>
      </c>
      <c r="P3647" s="115" t="b">
        <f t="array" ref="P3647">IF(N3647="negativo",INDEX($AD$3:$AG$51,MATCH(1,($B3647=$AD$3:$AD$51)*($J3647=$AE$3:$AE$51),0),4),IF(N3647="positivo",INDEX($AD$55:$AG$109,MATCH(1,($B3647=$AD$55:$AD$109)*($J3647=$AE$55:$AE$109),0),4)))</f>
        <v>0</v>
      </c>
      <c r="Q3647" s="115" t="str">
        <f>VLOOKUP(M3647,Modelo!$A$2:$C$7,2,0)</f>
        <v>Impacto Económico, Social y Comunitario</v>
      </c>
      <c r="R3647" s="118">
        <f t="array" ref="R3647">INDEX(Modelo!$F$1:$H$37,MATCH(1,(DataBase!Q3647=Modelo!$G$1:$G$37)*(DataBase!B3647=Modelo!$F$1:$F$37),0),3)</f>
        <v>0.11764705882352941</v>
      </c>
      <c r="S3647" s="115">
        <f t="shared" si="114"/>
        <v>50</v>
      </c>
      <c r="T3647" s="115">
        <f t="shared" si="115"/>
        <v>5.8823529411764701</v>
      </c>
    </row>
    <row r="3648" spans="1:20" x14ac:dyDescent="0.3">
      <c r="A3648" s="115" t="s">
        <v>363</v>
      </c>
      <c r="B3648" s="115" t="s">
        <v>313</v>
      </c>
      <c r="C3648" s="115" t="s">
        <v>103</v>
      </c>
      <c r="D3648" s="115" t="s">
        <v>87</v>
      </c>
      <c r="E3648" s="115" t="s">
        <v>87</v>
      </c>
      <c r="F3648" s="115" t="s">
        <v>87</v>
      </c>
      <c r="G3648" s="115">
        <v>1889</v>
      </c>
      <c r="H3648" s="115" t="s">
        <v>177</v>
      </c>
      <c r="I3648" s="115">
        <v>2.3075606390000001</v>
      </c>
      <c r="J3648" s="115" t="s">
        <v>78</v>
      </c>
      <c r="K3648" s="115">
        <f>INDEX(DatosProcesados!$A$1:$BF$101,MATCH(DataBase!A3648,DatosProcesados!$A$1:$A$101,0),MATCH(DataBase!J3648,DatosProcesados!$A$1:$BF$1,0))</f>
        <v>1</v>
      </c>
      <c r="L3648" s="115" t="str">
        <f>INDEX(Modelo!$A$9:$D$89,MATCH(DataBase!$J3648,Modelo!$A$9:$A$89,0),MATCH(DataBase!L$1,Modelo!$A$9:$D$9,0))</f>
        <v>Impacto económico y gobernanza</v>
      </c>
      <c r="M3648" s="115" t="str">
        <f>INDEX(Modelo!$A$9:$D$89,MATCH(DataBase!$J3648,Modelo!$A$9:$A$89,0),MATCH(DataBase!M$1,Modelo!$A$9:$D$9,0))</f>
        <v>Pilar 6</v>
      </c>
      <c r="N3648" s="115" t="str">
        <f>INDEX(Modelo!$A$9:$D$89,MATCH(DataBase!$J3648,Modelo!$A$9:$A$89,0),MATCH(DataBase!N$1,Modelo!$A$9:$D$9,0))</f>
        <v>scale</v>
      </c>
      <c r="O3648" s="115" t="b">
        <f t="array" ref="O3648">IF(N3648="negativo",INDEX($AD$3:$AG$51,MATCH(1,($B3648=$AD$3:$AD$51)*($J3648=$AE$3:$AE$51),0),3),IF(N3648="positivo",INDEX($AD$55:$AG$109,MATCH(1,($B3648=$AD$55:$AD$109)*($J3648=$AE$55:$AE$109),0),3)))</f>
        <v>0</v>
      </c>
      <c r="P3648" s="115" t="b">
        <f t="array" ref="P3648">IF(N3648="negativo",INDEX($AD$3:$AG$51,MATCH(1,($B3648=$AD$3:$AD$51)*($J3648=$AE$3:$AE$51),0),4),IF(N3648="positivo",INDEX($AD$55:$AG$109,MATCH(1,($B3648=$AD$55:$AD$109)*($J3648=$AE$55:$AE$109),0),4)))</f>
        <v>0</v>
      </c>
      <c r="Q3648" s="115" t="str">
        <f>VLOOKUP(M3648,Modelo!$A$2:$C$7,2,0)</f>
        <v>Impacto Económico, Social y Comunitario</v>
      </c>
      <c r="R3648" s="118">
        <f t="array" ref="R3648">INDEX(Modelo!$F$1:$H$37,MATCH(1,(DataBase!Q3648=Modelo!$G$1:$G$37)*(DataBase!B3648=Modelo!$F$1:$F$37),0),3)</f>
        <v>0.11764705882352941</v>
      </c>
      <c r="S3648" s="115">
        <f t="shared" si="114"/>
        <v>50</v>
      </c>
      <c r="T3648" s="115">
        <f t="shared" si="115"/>
        <v>5.8823529411764701</v>
      </c>
    </row>
    <row r="3649" spans="1:20" x14ac:dyDescent="0.3">
      <c r="A3649" s="115" t="s">
        <v>423</v>
      </c>
      <c r="B3649" s="115" t="s">
        <v>407</v>
      </c>
      <c r="C3649" s="115" t="s">
        <v>103</v>
      </c>
      <c r="D3649" s="115" t="s">
        <v>86</v>
      </c>
      <c r="E3649" s="115" t="s">
        <v>87</v>
      </c>
      <c r="F3649" s="115" t="s">
        <v>87</v>
      </c>
      <c r="G3649" s="115">
        <v>1985</v>
      </c>
      <c r="H3649" s="115" t="s">
        <v>422</v>
      </c>
      <c r="I3649" s="115">
        <v>4.2502446559999996</v>
      </c>
      <c r="J3649" s="115" t="s">
        <v>78</v>
      </c>
      <c r="K3649" s="115">
        <f>INDEX(DatosProcesados!$A$1:$BF$101,MATCH(DataBase!A3649,DatosProcesados!$A$1:$A$101,0),MATCH(DataBase!J3649,DatosProcesados!$A$1:$BF$1,0))</f>
        <v>2</v>
      </c>
      <c r="L3649" s="115" t="str">
        <f>INDEX(Modelo!$A$9:$D$89,MATCH(DataBase!$J3649,Modelo!$A$9:$A$89,0),MATCH(DataBase!L$1,Modelo!$A$9:$D$9,0))</f>
        <v>Impacto económico y gobernanza</v>
      </c>
      <c r="M3649" s="115" t="str">
        <f>INDEX(Modelo!$A$9:$D$89,MATCH(DataBase!$J3649,Modelo!$A$9:$A$89,0),MATCH(DataBase!M$1,Modelo!$A$9:$D$9,0))</f>
        <v>Pilar 6</v>
      </c>
      <c r="N3649" s="115" t="str">
        <f>INDEX(Modelo!$A$9:$D$89,MATCH(DataBase!$J3649,Modelo!$A$9:$A$89,0),MATCH(DataBase!N$1,Modelo!$A$9:$D$9,0))</f>
        <v>scale</v>
      </c>
      <c r="O3649" s="115" t="b">
        <f t="array" ref="O3649">IF(N3649="negativo",INDEX($AD$3:$AG$51,MATCH(1,($B3649=$AD$3:$AD$51)*($J3649=$AE$3:$AE$51),0),3),IF(N3649="positivo",INDEX($AD$55:$AG$109,MATCH(1,($B3649=$AD$55:$AD$109)*($J3649=$AE$55:$AE$109),0),3)))</f>
        <v>0</v>
      </c>
      <c r="P3649" s="115" t="b">
        <f t="array" ref="P3649">IF(N3649="negativo",INDEX($AD$3:$AG$51,MATCH(1,($B3649=$AD$3:$AD$51)*($J3649=$AE$3:$AE$51),0),4),IF(N3649="positivo",INDEX($AD$55:$AG$109,MATCH(1,($B3649=$AD$55:$AD$109)*($J3649=$AE$55:$AE$109),0),4)))</f>
        <v>0</v>
      </c>
      <c r="Q3649" s="115" t="str">
        <f>VLOOKUP(M3649,Modelo!$A$2:$C$7,2,0)</f>
        <v>Impacto Económico, Social y Comunitario</v>
      </c>
      <c r="R3649" s="118">
        <f t="array" ref="R3649">INDEX(Modelo!$F$1:$H$37,MATCH(1,(DataBase!Q3649=Modelo!$G$1:$G$37)*(DataBase!B3649=Modelo!$F$1:$F$37),0),3)</f>
        <v>0.15384615384615385</v>
      </c>
      <c r="S3649" s="115">
        <f t="shared" si="114"/>
        <v>100</v>
      </c>
      <c r="T3649" s="115">
        <f t="shared" si="115"/>
        <v>15.384615384615385</v>
      </c>
    </row>
    <row r="3650" spans="1:20" x14ac:dyDescent="0.3">
      <c r="A3650" s="115" t="s">
        <v>172</v>
      </c>
      <c r="B3650" s="115" t="s">
        <v>84</v>
      </c>
      <c r="C3650" s="115" t="s">
        <v>103</v>
      </c>
      <c r="D3650" s="115" t="s">
        <v>86</v>
      </c>
      <c r="E3650" s="115" t="s">
        <v>87</v>
      </c>
      <c r="F3650" s="115" t="s">
        <v>86</v>
      </c>
      <c r="G3650" s="115">
        <v>1966</v>
      </c>
      <c r="H3650" s="115" t="s">
        <v>125</v>
      </c>
      <c r="I3650" s="115">
        <v>2.6355685659999999</v>
      </c>
      <c r="J3650" s="115" t="s">
        <v>78</v>
      </c>
      <c r="K3650" s="115">
        <f>INDEX(DatosProcesados!$A$1:$BF$101,MATCH(DataBase!A3650,DatosProcesados!$A$1:$A$101,0),MATCH(DataBase!J3650,DatosProcesados!$A$1:$BF$1,0))</f>
        <v>0</v>
      </c>
      <c r="L3650" s="115" t="str">
        <f>INDEX(Modelo!$A$9:$D$89,MATCH(DataBase!$J3650,Modelo!$A$9:$A$89,0),MATCH(DataBase!L$1,Modelo!$A$9:$D$9,0))</f>
        <v>Impacto económico y gobernanza</v>
      </c>
      <c r="M3650" s="115" t="str">
        <f>INDEX(Modelo!$A$9:$D$89,MATCH(DataBase!$J3650,Modelo!$A$9:$A$89,0),MATCH(DataBase!M$1,Modelo!$A$9:$D$9,0))</f>
        <v>Pilar 6</v>
      </c>
      <c r="N3650" s="115" t="str">
        <f>INDEX(Modelo!$A$9:$D$89,MATCH(DataBase!$J3650,Modelo!$A$9:$A$89,0),MATCH(DataBase!N$1,Modelo!$A$9:$D$9,0))</f>
        <v>scale</v>
      </c>
      <c r="O3650" s="115" t="b">
        <f t="array" ref="O3650">IF(N3650="negativo",INDEX($AD$3:$AG$51,MATCH(1,($B3650=$AD$3:$AD$51)*($J3650=$AE$3:$AE$51),0),3),IF(N3650="positivo",INDEX($AD$55:$AG$109,MATCH(1,($B3650=$AD$55:$AD$109)*($J3650=$AE$55:$AE$109),0),3)))</f>
        <v>0</v>
      </c>
      <c r="P3650" s="115" t="b">
        <f t="array" ref="P3650">IF(N3650="negativo",INDEX($AD$3:$AG$51,MATCH(1,($B3650=$AD$3:$AD$51)*($J3650=$AE$3:$AE$51),0),4),IF(N3650="positivo",INDEX($AD$55:$AG$109,MATCH(1,($B3650=$AD$55:$AD$109)*($J3650=$AE$55:$AE$109),0),4)))</f>
        <v>0</v>
      </c>
      <c r="Q3650" s="115" t="str">
        <f>VLOOKUP(M3650,Modelo!$A$2:$C$7,2,0)</f>
        <v>Impacto Económico, Social y Comunitario</v>
      </c>
      <c r="R3650" s="118">
        <f t="array" ref="R3650">INDEX(Modelo!$F$1:$H$37,MATCH(1,(DataBase!Q3650=Modelo!$G$1:$G$37)*(DataBase!B3650=Modelo!$F$1:$F$37),0),3)</f>
        <v>0.11764705882352941</v>
      </c>
      <c r="S3650" s="115">
        <f t="shared" si="114"/>
        <v>0</v>
      </c>
      <c r="T3650" s="115">
        <f t="shared" si="115"/>
        <v>0</v>
      </c>
    </row>
    <row r="3651" spans="1:20" x14ac:dyDescent="0.3">
      <c r="A3651" s="115" t="s">
        <v>158</v>
      </c>
      <c r="B3651" s="115" t="s">
        <v>84</v>
      </c>
      <c r="C3651" s="115" t="s">
        <v>97</v>
      </c>
      <c r="D3651" s="115" t="s">
        <v>86</v>
      </c>
      <c r="E3651" s="115" t="s">
        <v>87</v>
      </c>
      <c r="F3651" s="115" t="s">
        <v>87</v>
      </c>
      <c r="G3651" s="115">
        <v>1896</v>
      </c>
      <c r="H3651" s="115" t="s">
        <v>125</v>
      </c>
      <c r="I3651" s="115">
        <v>3.7166394839999999</v>
      </c>
      <c r="J3651" s="115" t="s">
        <v>78</v>
      </c>
      <c r="K3651" s="115">
        <f>INDEX(DatosProcesados!$A$1:$BF$101,MATCH(DataBase!A3651,DatosProcesados!$A$1:$A$101,0),MATCH(DataBase!J3651,DatosProcesados!$A$1:$BF$1,0))</f>
        <v>2</v>
      </c>
      <c r="L3651" s="115" t="str">
        <f>INDEX(Modelo!$A$9:$D$89,MATCH(DataBase!$J3651,Modelo!$A$9:$A$89,0),MATCH(DataBase!L$1,Modelo!$A$9:$D$9,0))</f>
        <v>Impacto económico y gobernanza</v>
      </c>
      <c r="M3651" s="115" t="str">
        <f>INDEX(Modelo!$A$9:$D$89,MATCH(DataBase!$J3651,Modelo!$A$9:$A$89,0),MATCH(DataBase!M$1,Modelo!$A$9:$D$9,0))</f>
        <v>Pilar 6</v>
      </c>
      <c r="N3651" s="115" t="str">
        <f>INDEX(Modelo!$A$9:$D$89,MATCH(DataBase!$J3651,Modelo!$A$9:$A$89,0),MATCH(DataBase!N$1,Modelo!$A$9:$D$9,0))</f>
        <v>scale</v>
      </c>
      <c r="O3651" s="115" t="b">
        <f t="array" ref="O3651">IF(N3651="negativo",INDEX($AD$3:$AG$51,MATCH(1,($B3651=$AD$3:$AD$51)*($J3651=$AE$3:$AE$51),0),3),IF(N3651="positivo",INDEX($AD$55:$AG$109,MATCH(1,($B3651=$AD$55:$AD$109)*($J3651=$AE$55:$AE$109),0),3)))</f>
        <v>0</v>
      </c>
      <c r="P3651" s="115" t="b">
        <f t="array" ref="P3651">IF(N3651="negativo",INDEX($AD$3:$AG$51,MATCH(1,($B3651=$AD$3:$AD$51)*($J3651=$AE$3:$AE$51),0),4),IF(N3651="positivo",INDEX($AD$55:$AG$109,MATCH(1,($B3651=$AD$55:$AD$109)*($J3651=$AE$55:$AE$109),0),4)))</f>
        <v>0</v>
      </c>
      <c r="Q3651" s="115" t="str">
        <f>VLOOKUP(M3651,Modelo!$A$2:$C$7,2,0)</f>
        <v>Impacto Económico, Social y Comunitario</v>
      </c>
      <c r="R3651" s="118">
        <f t="array" ref="R3651">INDEX(Modelo!$F$1:$H$37,MATCH(1,(DataBase!Q3651=Modelo!$G$1:$G$37)*(DataBase!B3651=Modelo!$F$1:$F$37),0),3)</f>
        <v>0.11764705882352941</v>
      </c>
      <c r="S3651" s="115">
        <f t="shared" ref="S3651:S3714" si="116">IFERROR(IF(N3651="boolean",IF(K3651="Si",100,0),IF(N3651="scale",IF(K3651=2,100,IF(K3651=1,50,0)),IF(N3651="positivo",100*((K3651-P3651)/(O3651-P3651)),100*(1-((K3651-P3651)/(O3651-P3651)))))),0)</f>
        <v>100</v>
      </c>
      <c r="T3651" s="115">
        <f t="shared" ref="T3651:T3714" si="117">S3651*R3651</f>
        <v>11.76470588235294</v>
      </c>
    </row>
    <row r="3652" spans="1:20" x14ac:dyDescent="0.3">
      <c r="A3652" s="115" t="s">
        <v>310</v>
      </c>
      <c r="B3652" s="115" t="s">
        <v>216</v>
      </c>
      <c r="C3652" s="115" t="s">
        <v>85</v>
      </c>
      <c r="D3652" s="115" t="s">
        <v>86</v>
      </c>
      <c r="E3652" s="115" t="s">
        <v>87</v>
      </c>
      <c r="F3652" s="115" t="s">
        <v>87</v>
      </c>
      <c r="G3652" s="115">
        <v>1908</v>
      </c>
      <c r="H3652" s="115" t="s">
        <v>244</v>
      </c>
      <c r="I3652" s="115">
        <v>1.2123628230000001</v>
      </c>
      <c r="J3652" s="115" t="s">
        <v>78</v>
      </c>
      <c r="K3652" s="115">
        <f>INDEX(DatosProcesados!$A$1:$BF$101,MATCH(DataBase!A3652,DatosProcesados!$A$1:$A$101,0),MATCH(DataBase!J3652,DatosProcesados!$A$1:$BF$1,0))</f>
        <v>1</v>
      </c>
      <c r="L3652" s="115" t="str">
        <f>INDEX(Modelo!$A$9:$D$89,MATCH(DataBase!$J3652,Modelo!$A$9:$A$89,0),MATCH(DataBase!L$1,Modelo!$A$9:$D$9,0))</f>
        <v>Impacto económico y gobernanza</v>
      </c>
      <c r="M3652" s="115" t="str">
        <f>INDEX(Modelo!$A$9:$D$89,MATCH(DataBase!$J3652,Modelo!$A$9:$A$89,0),MATCH(DataBase!M$1,Modelo!$A$9:$D$9,0))</f>
        <v>Pilar 6</v>
      </c>
      <c r="N3652" s="115" t="str">
        <f>INDEX(Modelo!$A$9:$D$89,MATCH(DataBase!$J3652,Modelo!$A$9:$A$89,0),MATCH(DataBase!N$1,Modelo!$A$9:$D$9,0))</f>
        <v>scale</v>
      </c>
      <c r="O3652" s="115" t="b">
        <f t="array" ref="O3652">IF(N3652="negativo",INDEX($AD$3:$AG$51,MATCH(1,($B3652=$AD$3:$AD$51)*($J3652=$AE$3:$AE$51),0),3),IF(N3652="positivo",INDEX($AD$55:$AG$109,MATCH(1,($B3652=$AD$55:$AD$109)*($J3652=$AE$55:$AE$109),0),3)))</f>
        <v>0</v>
      </c>
      <c r="P3652" s="115" t="b">
        <f t="array" ref="P3652">IF(N3652="negativo",INDEX($AD$3:$AG$51,MATCH(1,($B3652=$AD$3:$AD$51)*($J3652=$AE$3:$AE$51),0),4),IF(N3652="positivo",INDEX($AD$55:$AG$109,MATCH(1,($B3652=$AD$55:$AD$109)*($J3652=$AE$55:$AE$109),0),4)))</f>
        <v>0</v>
      </c>
      <c r="Q3652" s="115" t="str">
        <f>VLOOKUP(M3652,Modelo!$A$2:$C$7,2,0)</f>
        <v>Impacto Económico, Social y Comunitario</v>
      </c>
      <c r="R3652" s="118">
        <f t="array" ref="R3652">INDEX(Modelo!$F$1:$H$37,MATCH(1,(DataBase!Q3652=Modelo!$G$1:$G$37)*(DataBase!B3652=Modelo!$F$1:$F$37),0),3)</f>
        <v>0.10526315789473684</v>
      </c>
      <c r="S3652" s="115">
        <f t="shared" si="116"/>
        <v>50</v>
      </c>
      <c r="T3652" s="115">
        <f t="shared" si="117"/>
        <v>5.2631578947368416</v>
      </c>
    </row>
    <row r="3653" spans="1:20" x14ac:dyDescent="0.3">
      <c r="A3653" s="115" t="s">
        <v>441</v>
      </c>
      <c r="B3653" s="115" t="s">
        <v>407</v>
      </c>
      <c r="C3653" s="115" t="s">
        <v>103</v>
      </c>
      <c r="D3653" s="115" t="s">
        <v>86</v>
      </c>
      <c r="E3653" s="115" t="s">
        <v>87</v>
      </c>
      <c r="F3653" s="115" t="s">
        <v>87</v>
      </c>
      <c r="G3653" s="115">
        <v>2002</v>
      </c>
      <c r="H3653" s="115" t="s">
        <v>177</v>
      </c>
      <c r="I3653" s="115">
        <v>2.4203671080000002</v>
      </c>
      <c r="J3653" s="115" t="s">
        <v>78</v>
      </c>
      <c r="K3653" s="115">
        <f>INDEX(DatosProcesados!$A$1:$BF$101,MATCH(DataBase!A3653,DatosProcesados!$A$1:$A$101,0),MATCH(DataBase!J3653,DatosProcesados!$A$1:$BF$1,0))</f>
        <v>2</v>
      </c>
      <c r="L3653" s="115" t="str">
        <f>INDEX(Modelo!$A$9:$D$89,MATCH(DataBase!$J3653,Modelo!$A$9:$A$89,0),MATCH(DataBase!L$1,Modelo!$A$9:$D$9,0))</f>
        <v>Impacto económico y gobernanza</v>
      </c>
      <c r="M3653" s="115" t="str">
        <f>INDEX(Modelo!$A$9:$D$89,MATCH(DataBase!$J3653,Modelo!$A$9:$A$89,0),MATCH(DataBase!M$1,Modelo!$A$9:$D$9,0))</f>
        <v>Pilar 6</v>
      </c>
      <c r="N3653" s="115" t="str">
        <f>INDEX(Modelo!$A$9:$D$89,MATCH(DataBase!$J3653,Modelo!$A$9:$A$89,0),MATCH(DataBase!N$1,Modelo!$A$9:$D$9,0))</f>
        <v>scale</v>
      </c>
      <c r="O3653" s="115" t="b">
        <f t="array" ref="O3653">IF(N3653="negativo",INDEX($AD$3:$AG$51,MATCH(1,($B3653=$AD$3:$AD$51)*($J3653=$AE$3:$AE$51),0),3),IF(N3653="positivo",INDEX($AD$55:$AG$109,MATCH(1,($B3653=$AD$55:$AD$109)*($J3653=$AE$55:$AE$109),0),3)))</f>
        <v>0</v>
      </c>
      <c r="P3653" s="115" t="b">
        <f t="array" ref="P3653">IF(N3653="negativo",INDEX($AD$3:$AG$51,MATCH(1,($B3653=$AD$3:$AD$51)*($J3653=$AE$3:$AE$51),0),4),IF(N3653="positivo",INDEX($AD$55:$AG$109,MATCH(1,($B3653=$AD$55:$AD$109)*($J3653=$AE$55:$AE$109),0),4)))</f>
        <v>0</v>
      </c>
      <c r="Q3653" s="115" t="str">
        <f>VLOOKUP(M3653,Modelo!$A$2:$C$7,2,0)</f>
        <v>Impacto Económico, Social y Comunitario</v>
      </c>
      <c r="R3653" s="118">
        <f t="array" ref="R3653">INDEX(Modelo!$F$1:$H$37,MATCH(1,(DataBase!Q3653=Modelo!$G$1:$G$37)*(DataBase!B3653=Modelo!$F$1:$F$37),0),3)</f>
        <v>0.15384615384615385</v>
      </c>
      <c r="S3653" s="115">
        <f t="shared" si="116"/>
        <v>100</v>
      </c>
      <c r="T3653" s="115">
        <f t="shared" si="117"/>
        <v>15.384615384615385</v>
      </c>
    </row>
    <row r="3654" spans="1:20" x14ac:dyDescent="0.3">
      <c r="A3654" s="115" t="s">
        <v>454</v>
      </c>
      <c r="B3654" s="115" t="s">
        <v>407</v>
      </c>
      <c r="C3654" s="115" t="s">
        <v>103</v>
      </c>
      <c r="D3654" s="115" t="s">
        <v>86</v>
      </c>
      <c r="E3654" s="115" t="s">
        <v>87</v>
      </c>
      <c r="F3654" s="115" t="s">
        <v>87</v>
      </c>
      <c r="G3654" s="115">
        <v>2003</v>
      </c>
      <c r="H3654" s="115" t="s">
        <v>422</v>
      </c>
      <c r="I3654" s="115">
        <v>1.3219259999999999</v>
      </c>
      <c r="J3654" s="115" t="s">
        <v>78</v>
      </c>
      <c r="K3654" s="115">
        <f>INDEX(DatosProcesados!$A$1:$BF$101,MATCH(DataBase!A3654,DatosProcesados!$A$1:$A$101,0),MATCH(DataBase!J3654,DatosProcesados!$A$1:$BF$1,0))</f>
        <v>2</v>
      </c>
      <c r="L3654" s="115" t="str">
        <f>INDEX(Modelo!$A$9:$D$89,MATCH(DataBase!$J3654,Modelo!$A$9:$A$89,0),MATCH(DataBase!L$1,Modelo!$A$9:$D$9,0))</f>
        <v>Impacto económico y gobernanza</v>
      </c>
      <c r="M3654" s="115" t="str">
        <f>INDEX(Modelo!$A$9:$D$89,MATCH(DataBase!$J3654,Modelo!$A$9:$A$89,0),MATCH(DataBase!M$1,Modelo!$A$9:$D$9,0))</f>
        <v>Pilar 6</v>
      </c>
      <c r="N3654" s="115" t="str">
        <f>INDEX(Modelo!$A$9:$D$89,MATCH(DataBase!$J3654,Modelo!$A$9:$A$89,0),MATCH(DataBase!N$1,Modelo!$A$9:$D$9,0))</f>
        <v>scale</v>
      </c>
      <c r="O3654" s="115" t="b">
        <f t="array" ref="O3654">IF(N3654="negativo",INDEX($AD$3:$AG$51,MATCH(1,($B3654=$AD$3:$AD$51)*($J3654=$AE$3:$AE$51),0),3),IF(N3654="positivo",INDEX($AD$55:$AG$109,MATCH(1,($B3654=$AD$55:$AD$109)*($J3654=$AE$55:$AE$109),0),3)))</f>
        <v>0</v>
      </c>
      <c r="P3654" s="115" t="b">
        <f t="array" ref="P3654">IF(N3654="negativo",INDEX($AD$3:$AG$51,MATCH(1,($B3654=$AD$3:$AD$51)*($J3654=$AE$3:$AE$51),0),4),IF(N3654="positivo",INDEX($AD$55:$AG$109,MATCH(1,($B3654=$AD$55:$AD$109)*($J3654=$AE$55:$AE$109),0),4)))</f>
        <v>0</v>
      </c>
      <c r="Q3654" s="115" t="str">
        <f>VLOOKUP(M3654,Modelo!$A$2:$C$7,2,0)</f>
        <v>Impacto Económico, Social y Comunitario</v>
      </c>
      <c r="R3654" s="118">
        <f t="array" ref="R3654">INDEX(Modelo!$F$1:$H$37,MATCH(1,(DataBase!Q3654=Modelo!$G$1:$G$37)*(DataBase!B3654=Modelo!$F$1:$F$37),0),3)</f>
        <v>0.15384615384615385</v>
      </c>
      <c r="S3654" s="115">
        <f t="shared" si="116"/>
        <v>100</v>
      </c>
      <c r="T3654" s="115">
        <f t="shared" si="117"/>
        <v>15.384615384615385</v>
      </c>
    </row>
    <row r="3655" spans="1:20" x14ac:dyDescent="0.3">
      <c r="A3655" s="115" t="s">
        <v>477</v>
      </c>
      <c r="B3655" s="115" t="s">
        <v>467</v>
      </c>
      <c r="C3655" s="115" t="s">
        <v>103</v>
      </c>
      <c r="D3655" s="115" t="s">
        <v>86</v>
      </c>
      <c r="E3655" s="115" t="s">
        <v>86</v>
      </c>
      <c r="F3655" s="115" t="s">
        <v>86</v>
      </c>
      <c r="G3655" s="115">
        <v>1985</v>
      </c>
      <c r="H3655" s="115" t="s">
        <v>125</v>
      </c>
      <c r="I3655" s="115">
        <v>0.441609957</v>
      </c>
      <c r="J3655" s="115" t="s">
        <v>78</v>
      </c>
      <c r="K3655" s="115">
        <f>INDEX(DatosProcesados!$A$1:$BF$101,MATCH(DataBase!A3655,DatosProcesados!$A$1:$A$101,0),MATCH(DataBase!J3655,DatosProcesados!$A$1:$BF$1,0))</f>
        <v>0</v>
      </c>
      <c r="L3655" s="115" t="str">
        <f>INDEX(Modelo!$A$9:$D$89,MATCH(DataBase!$J3655,Modelo!$A$9:$A$89,0),MATCH(DataBase!L$1,Modelo!$A$9:$D$9,0))</f>
        <v>Impacto económico y gobernanza</v>
      </c>
      <c r="M3655" s="115" t="str">
        <f>INDEX(Modelo!$A$9:$D$89,MATCH(DataBase!$J3655,Modelo!$A$9:$A$89,0),MATCH(DataBase!M$1,Modelo!$A$9:$D$9,0))</f>
        <v>Pilar 6</v>
      </c>
      <c r="N3655" s="115" t="str">
        <f>INDEX(Modelo!$A$9:$D$89,MATCH(DataBase!$J3655,Modelo!$A$9:$A$89,0),MATCH(DataBase!N$1,Modelo!$A$9:$D$9,0))</f>
        <v>scale</v>
      </c>
      <c r="O3655" s="115" t="b">
        <f t="array" ref="O3655">IF(N3655="negativo",INDEX($AD$3:$AG$51,MATCH(1,($B3655=$AD$3:$AD$51)*($J3655=$AE$3:$AE$51),0),3),IF(N3655="positivo",INDEX($AD$55:$AG$109,MATCH(1,($B3655=$AD$55:$AD$109)*($J3655=$AE$55:$AE$109),0),3)))</f>
        <v>0</v>
      </c>
      <c r="P3655" s="115" t="b">
        <f t="array" ref="P3655">IF(N3655="negativo",INDEX($AD$3:$AG$51,MATCH(1,($B3655=$AD$3:$AD$51)*($J3655=$AE$3:$AE$51),0),4),IF(N3655="positivo",INDEX($AD$55:$AG$109,MATCH(1,($B3655=$AD$55:$AD$109)*($J3655=$AE$55:$AE$109),0),4)))</f>
        <v>0</v>
      </c>
      <c r="Q3655" s="115" t="str">
        <f>VLOOKUP(M3655,Modelo!$A$2:$C$7,2,0)</f>
        <v>Impacto Económico, Social y Comunitario</v>
      </c>
      <c r="R3655" s="118">
        <f t="array" ref="R3655">INDEX(Modelo!$F$1:$H$37,MATCH(1,(DataBase!Q3655=Modelo!$G$1:$G$37)*(DataBase!B3655=Modelo!$F$1:$F$37),0),3)</f>
        <v>0.14285714285714285</v>
      </c>
      <c r="S3655" s="115">
        <f t="shared" si="116"/>
        <v>0</v>
      </c>
      <c r="T3655" s="115">
        <f t="shared" si="117"/>
        <v>0</v>
      </c>
    </row>
    <row r="3656" spans="1:20" x14ac:dyDescent="0.3">
      <c r="A3656" s="115" t="s">
        <v>256</v>
      </c>
      <c r="B3656" s="115" t="s">
        <v>216</v>
      </c>
      <c r="C3656" s="115" t="s">
        <v>103</v>
      </c>
      <c r="D3656" s="115" t="s">
        <v>87</v>
      </c>
      <c r="E3656" s="115" t="s">
        <v>86</v>
      </c>
      <c r="F3656" s="115" t="s">
        <v>86</v>
      </c>
      <c r="G3656" s="115">
        <v>1964</v>
      </c>
      <c r="H3656" s="115" t="s">
        <v>125</v>
      </c>
      <c r="I3656" s="115">
        <v>2.4859553989999998</v>
      </c>
      <c r="J3656" s="115" t="s">
        <v>78</v>
      </c>
      <c r="K3656" s="115">
        <f>INDEX(DatosProcesados!$A$1:$BF$101,MATCH(DataBase!A3656,DatosProcesados!$A$1:$A$101,0),MATCH(DataBase!J3656,DatosProcesados!$A$1:$BF$1,0))</f>
        <v>0</v>
      </c>
      <c r="L3656" s="115" t="str">
        <f>INDEX(Modelo!$A$9:$D$89,MATCH(DataBase!$J3656,Modelo!$A$9:$A$89,0),MATCH(DataBase!L$1,Modelo!$A$9:$D$9,0))</f>
        <v>Impacto económico y gobernanza</v>
      </c>
      <c r="M3656" s="115" t="str">
        <f>INDEX(Modelo!$A$9:$D$89,MATCH(DataBase!$J3656,Modelo!$A$9:$A$89,0),MATCH(DataBase!M$1,Modelo!$A$9:$D$9,0))</f>
        <v>Pilar 6</v>
      </c>
      <c r="N3656" s="115" t="str">
        <f>INDEX(Modelo!$A$9:$D$89,MATCH(DataBase!$J3656,Modelo!$A$9:$A$89,0),MATCH(DataBase!N$1,Modelo!$A$9:$D$9,0))</f>
        <v>scale</v>
      </c>
      <c r="O3656" s="115" t="b">
        <f t="array" ref="O3656">IF(N3656="negativo",INDEX($AD$3:$AG$51,MATCH(1,($B3656=$AD$3:$AD$51)*($J3656=$AE$3:$AE$51),0),3),IF(N3656="positivo",INDEX($AD$55:$AG$109,MATCH(1,($B3656=$AD$55:$AD$109)*($J3656=$AE$55:$AE$109),0),3)))</f>
        <v>0</v>
      </c>
      <c r="P3656" s="115" t="b">
        <f t="array" ref="P3656">IF(N3656="negativo",INDEX($AD$3:$AG$51,MATCH(1,($B3656=$AD$3:$AD$51)*($J3656=$AE$3:$AE$51),0),4),IF(N3656="positivo",INDEX($AD$55:$AG$109,MATCH(1,($B3656=$AD$55:$AD$109)*($J3656=$AE$55:$AE$109),0),4)))</f>
        <v>0</v>
      </c>
      <c r="Q3656" s="115" t="str">
        <f>VLOOKUP(M3656,Modelo!$A$2:$C$7,2,0)</f>
        <v>Impacto Económico, Social y Comunitario</v>
      </c>
      <c r="R3656" s="118">
        <f t="array" ref="R3656">INDEX(Modelo!$F$1:$H$37,MATCH(1,(DataBase!Q3656=Modelo!$G$1:$G$37)*(DataBase!B3656=Modelo!$F$1:$F$37),0),3)</f>
        <v>0.10526315789473684</v>
      </c>
      <c r="S3656" s="115">
        <f t="shared" si="116"/>
        <v>0</v>
      </c>
      <c r="T3656" s="115">
        <f t="shared" si="117"/>
        <v>0</v>
      </c>
    </row>
    <row r="3657" spans="1:20" x14ac:dyDescent="0.3">
      <c r="A3657" s="115" t="s">
        <v>305</v>
      </c>
      <c r="B3657" s="115" t="s">
        <v>216</v>
      </c>
      <c r="C3657" s="115" t="s">
        <v>103</v>
      </c>
      <c r="D3657" s="115" t="s">
        <v>87</v>
      </c>
      <c r="E3657" s="115" t="s">
        <v>86</v>
      </c>
      <c r="F3657" s="115" t="s">
        <v>86</v>
      </c>
      <c r="G3657" s="115">
        <v>1940</v>
      </c>
      <c r="H3657" s="115" t="s">
        <v>125</v>
      </c>
      <c r="I3657" s="115">
        <v>1.340540112</v>
      </c>
      <c r="J3657" s="115" t="s">
        <v>78</v>
      </c>
      <c r="K3657" s="115">
        <f>INDEX(DatosProcesados!$A$1:$BF$101,MATCH(DataBase!A3657,DatosProcesados!$A$1:$A$101,0),MATCH(DataBase!J3657,DatosProcesados!$A$1:$BF$1,0))</f>
        <v>2</v>
      </c>
      <c r="L3657" s="115" t="str">
        <f>INDEX(Modelo!$A$9:$D$89,MATCH(DataBase!$J3657,Modelo!$A$9:$A$89,0),MATCH(DataBase!L$1,Modelo!$A$9:$D$9,0))</f>
        <v>Impacto económico y gobernanza</v>
      </c>
      <c r="M3657" s="115" t="str">
        <f>INDEX(Modelo!$A$9:$D$89,MATCH(DataBase!$J3657,Modelo!$A$9:$A$89,0),MATCH(DataBase!M$1,Modelo!$A$9:$D$9,0))</f>
        <v>Pilar 6</v>
      </c>
      <c r="N3657" s="115" t="str">
        <f>INDEX(Modelo!$A$9:$D$89,MATCH(DataBase!$J3657,Modelo!$A$9:$A$89,0),MATCH(DataBase!N$1,Modelo!$A$9:$D$9,0))</f>
        <v>scale</v>
      </c>
      <c r="O3657" s="115" t="b">
        <f t="array" ref="O3657">IF(N3657="negativo",INDEX($AD$3:$AG$51,MATCH(1,($B3657=$AD$3:$AD$51)*($J3657=$AE$3:$AE$51),0),3),IF(N3657="positivo",INDEX($AD$55:$AG$109,MATCH(1,($B3657=$AD$55:$AD$109)*($J3657=$AE$55:$AE$109),0),3)))</f>
        <v>0</v>
      </c>
      <c r="P3657" s="115" t="b">
        <f t="array" ref="P3657">IF(N3657="negativo",INDEX($AD$3:$AG$51,MATCH(1,($B3657=$AD$3:$AD$51)*($J3657=$AE$3:$AE$51),0),4),IF(N3657="positivo",INDEX($AD$55:$AG$109,MATCH(1,($B3657=$AD$55:$AD$109)*($J3657=$AE$55:$AE$109),0),4)))</f>
        <v>0</v>
      </c>
      <c r="Q3657" s="115" t="str">
        <f>VLOOKUP(M3657,Modelo!$A$2:$C$7,2,0)</f>
        <v>Impacto Económico, Social y Comunitario</v>
      </c>
      <c r="R3657" s="118">
        <f t="array" ref="R3657">INDEX(Modelo!$F$1:$H$37,MATCH(1,(DataBase!Q3657=Modelo!$G$1:$G$37)*(DataBase!B3657=Modelo!$F$1:$F$37),0),3)</f>
        <v>0.10526315789473684</v>
      </c>
      <c r="S3657" s="115">
        <f t="shared" si="116"/>
        <v>100</v>
      </c>
      <c r="T3657" s="115">
        <f t="shared" si="117"/>
        <v>10.526315789473683</v>
      </c>
    </row>
    <row r="3658" spans="1:20" x14ac:dyDescent="0.3">
      <c r="A3658" s="115" t="s">
        <v>432</v>
      </c>
      <c r="B3658" s="115" t="s">
        <v>407</v>
      </c>
      <c r="C3658" s="115" t="s">
        <v>103</v>
      </c>
      <c r="D3658" s="115" t="s">
        <v>86</v>
      </c>
      <c r="E3658" s="115" t="s">
        <v>86</v>
      </c>
      <c r="F3658" s="115" t="s">
        <v>86</v>
      </c>
      <c r="G3658" s="115">
        <v>1956</v>
      </c>
      <c r="H3658" s="115" t="s">
        <v>125</v>
      </c>
      <c r="I3658" s="115">
        <v>2.660692144</v>
      </c>
      <c r="J3658" s="115" t="s">
        <v>78</v>
      </c>
      <c r="K3658" s="115">
        <f>INDEX(DatosProcesados!$A$1:$BF$101,MATCH(DataBase!A3658,DatosProcesados!$A$1:$A$101,0),MATCH(DataBase!J3658,DatosProcesados!$A$1:$BF$1,0))</f>
        <v>0</v>
      </c>
      <c r="L3658" s="115" t="str">
        <f>INDEX(Modelo!$A$9:$D$89,MATCH(DataBase!$J3658,Modelo!$A$9:$A$89,0),MATCH(DataBase!L$1,Modelo!$A$9:$D$9,0))</f>
        <v>Impacto económico y gobernanza</v>
      </c>
      <c r="M3658" s="115" t="str">
        <f>INDEX(Modelo!$A$9:$D$89,MATCH(DataBase!$J3658,Modelo!$A$9:$A$89,0),MATCH(DataBase!M$1,Modelo!$A$9:$D$9,0))</f>
        <v>Pilar 6</v>
      </c>
      <c r="N3658" s="115" t="str">
        <f>INDEX(Modelo!$A$9:$D$89,MATCH(DataBase!$J3658,Modelo!$A$9:$A$89,0),MATCH(DataBase!N$1,Modelo!$A$9:$D$9,0))</f>
        <v>scale</v>
      </c>
      <c r="O3658" s="115" t="b">
        <f t="array" ref="O3658">IF(N3658="negativo",INDEX($AD$3:$AG$51,MATCH(1,($B3658=$AD$3:$AD$51)*($J3658=$AE$3:$AE$51),0),3),IF(N3658="positivo",INDEX($AD$55:$AG$109,MATCH(1,($B3658=$AD$55:$AD$109)*($J3658=$AE$55:$AE$109),0),3)))</f>
        <v>0</v>
      </c>
      <c r="P3658" s="115" t="b">
        <f t="array" ref="P3658">IF(N3658="negativo",INDEX($AD$3:$AG$51,MATCH(1,($B3658=$AD$3:$AD$51)*($J3658=$AE$3:$AE$51),0),4),IF(N3658="positivo",INDEX($AD$55:$AG$109,MATCH(1,($B3658=$AD$55:$AD$109)*($J3658=$AE$55:$AE$109),0),4)))</f>
        <v>0</v>
      </c>
      <c r="Q3658" s="115" t="str">
        <f>VLOOKUP(M3658,Modelo!$A$2:$C$7,2,0)</f>
        <v>Impacto Económico, Social y Comunitario</v>
      </c>
      <c r="R3658" s="118">
        <f t="array" ref="R3658">INDEX(Modelo!$F$1:$H$37,MATCH(1,(DataBase!Q3658=Modelo!$G$1:$G$37)*(DataBase!B3658=Modelo!$F$1:$F$37),0),3)</f>
        <v>0.15384615384615385</v>
      </c>
      <c r="S3658" s="115">
        <f t="shared" si="116"/>
        <v>0</v>
      </c>
      <c r="T3658" s="115">
        <f t="shared" si="117"/>
        <v>0</v>
      </c>
    </row>
    <row r="3659" spans="1:20" x14ac:dyDescent="0.3">
      <c r="A3659" s="115" t="s">
        <v>476</v>
      </c>
      <c r="B3659" s="115" t="s">
        <v>467</v>
      </c>
      <c r="C3659" s="115" t="s">
        <v>103</v>
      </c>
      <c r="D3659" s="115" t="s">
        <v>87</v>
      </c>
      <c r="E3659" s="115" t="s">
        <v>86</v>
      </c>
      <c r="F3659" s="115" t="s">
        <v>86</v>
      </c>
      <c r="G3659" s="115">
        <v>1962</v>
      </c>
      <c r="H3659" s="115" t="s">
        <v>125</v>
      </c>
      <c r="I3659" s="115">
        <v>0.89448844999999999</v>
      </c>
      <c r="J3659" s="115" t="s">
        <v>78</v>
      </c>
      <c r="K3659" s="115">
        <f>INDEX(DatosProcesados!$A$1:$BF$101,MATCH(DataBase!A3659,DatosProcesados!$A$1:$A$101,0),MATCH(DataBase!J3659,DatosProcesados!$A$1:$BF$1,0))</f>
        <v>0</v>
      </c>
      <c r="L3659" s="115" t="str">
        <f>INDEX(Modelo!$A$9:$D$89,MATCH(DataBase!$J3659,Modelo!$A$9:$A$89,0),MATCH(DataBase!L$1,Modelo!$A$9:$D$9,0))</f>
        <v>Impacto económico y gobernanza</v>
      </c>
      <c r="M3659" s="115" t="str">
        <f>INDEX(Modelo!$A$9:$D$89,MATCH(DataBase!$J3659,Modelo!$A$9:$A$89,0),MATCH(DataBase!M$1,Modelo!$A$9:$D$9,0))</f>
        <v>Pilar 6</v>
      </c>
      <c r="N3659" s="115" t="str">
        <f>INDEX(Modelo!$A$9:$D$89,MATCH(DataBase!$J3659,Modelo!$A$9:$A$89,0),MATCH(DataBase!N$1,Modelo!$A$9:$D$9,0))</f>
        <v>scale</v>
      </c>
      <c r="O3659" s="115" t="b">
        <f t="array" ref="O3659">IF(N3659="negativo",INDEX($AD$3:$AG$51,MATCH(1,($B3659=$AD$3:$AD$51)*($J3659=$AE$3:$AE$51),0),3),IF(N3659="positivo",INDEX($AD$55:$AG$109,MATCH(1,($B3659=$AD$55:$AD$109)*($J3659=$AE$55:$AE$109),0),3)))</f>
        <v>0</v>
      </c>
      <c r="P3659" s="115" t="b">
        <f t="array" ref="P3659">IF(N3659="negativo",INDEX($AD$3:$AG$51,MATCH(1,($B3659=$AD$3:$AD$51)*($J3659=$AE$3:$AE$51),0),4),IF(N3659="positivo",INDEX($AD$55:$AG$109,MATCH(1,($B3659=$AD$55:$AD$109)*($J3659=$AE$55:$AE$109),0),4)))</f>
        <v>0</v>
      </c>
      <c r="Q3659" s="115" t="str">
        <f>VLOOKUP(M3659,Modelo!$A$2:$C$7,2,0)</f>
        <v>Impacto Económico, Social y Comunitario</v>
      </c>
      <c r="R3659" s="118">
        <f t="array" ref="R3659">INDEX(Modelo!$F$1:$H$37,MATCH(1,(DataBase!Q3659=Modelo!$G$1:$G$37)*(DataBase!B3659=Modelo!$F$1:$F$37),0),3)</f>
        <v>0.14285714285714285</v>
      </c>
      <c r="S3659" s="115">
        <f t="shared" si="116"/>
        <v>0</v>
      </c>
      <c r="T3659" s="115">
        <f t="shared" si="117"/>
        <v>0</v>
      </c>
    </row>
    <row r="3660" spans="1:20" x14ac:dyDescent="0.3">
      <c r="A3660" s="115" t="s">
        <v>154</v>
      </c>
      <c r="B3660" s="115" t="s">
        <v>84</v>
      </c>
      <c r="C3660" s="115" t="s">
        <v>97</v>
      </c>
      <c r="D3660" s="115" t="s">
        <v>86</v>
      </c>
      <c r="E3660" s="115" t="s">
        <v>87</v>
      </c>
      <c r="F3660" s="115" t="s">
        <v>87</v>
      </c>
      <c r="G3660" s="115">
        <v>1967</v>
      </c>
      <c r="H3660" s="115" t="s">
        <v>125</v>
      </c>
      <c r="I3660" s="115">
        <v>4.1309855679999998</v>
      </c>
      <c r="J3660" s="115" t="s">
        <v>78</v>
      </c>
      <c r="K3660" s="115">
        <f>INDEX(DatosProcesados!$A$1:$BF$101,MATCH(DataBase!A3660,DatosProcesados!$A$1:$A$101,0),MATCH(DataBase!J3660,DatosProcesados!$A$1:$BF$1,0))</f>
        <v>2</v>
      </c>
      <c r="L3660" s="115" t="str">
        <f>INDEX(Modelo!$A$9:$D$89,MATCH(DataBase!$J3660,Modelo!$A$9:$A$89,0),MATCH(DataBase!L$1,Modelo!$A$9:$D$9,0))</f>
        <v>Impacto económico y gobernanza</v>
      </c>
      <c r="M3660" s="115" t="str">
        <f>INDEX(Modelo!$A$9:$D$89,MATCH(DataBase!$J3660,Modelo!$A$9:$A$89,0),MATCH(DataBase!M$1,Modelo!$A$9:$D$9,0))</f>
        <v>Pilar 6</v>
      </c>
      <c r="N3660" s="115" t="str">
        <f>INDEX(Modelo!$A$9:$D$89,MATCH(DataBase!$J3660,Modelo!$A$9:$A$89,0),MATCH(DataBase!N$1,Modelo!$A$9:$D$9,0))</f>
        <v>scale</v>
      </c>
      <c r="O3660" s="115" t="b">
        <f t="array" ref="O3660">IF(N3660="negativo",INDEX($AD$3:$AG$51,MATCH(1,($B3660=$AD$3:$AD$51)*($J3660=$AE$3:$AE$51),0),3),IF(N3660="positivo",INDEX($AD$55:$AG$109,MATCH(1,($B3660=$AD$55:$AD$109)*($J3660=$AE$55:$AE$109),0),3)))</f>
        <v>0</v>
      </c>
      <c r="P3660" s="115" t="b">
        <f t="array" ref="P3660">IF(N3660="negativo",INDEX($AD$3:$AG$51,MATCH(1,($B3660=$AD$3:$AD$51)*($J3660=$AE$3:$AE$51),0),4),IF(N3660="positivo",INDEX($AD$55:$AG$109,MATCH(1,($B3660=$AD$55:$AD$109)*($J3660=$AE$55:$AE$109),0),4)))</f>
        <v>0</v>
      </c>
      <c r="Q3660" s="115" t="str">
        <f>VLOOKUP(M3660,Modelo!$A$2:$C$7,2,0)</f>
        <v>Impacto Económico, Social y Comunitario</v>
      </c>
      <c r="R3660" s="118">
        <f t="array" ref="R3660">INDEX(Modelo!$F$1:$H$37,MATCH(1,(DataBase!Q3660=Modelo!$G$1:$G$37)*(DataBase!B3660=Modelo!$F$1:$F$37),0),3)</f>
        <v>0.11764705882352941</v>
      </c>
      <c r="S3660" s="115">
        <f t="shared" si="116"/>
        <v>100</v>
      </c>
      <c r="T3660" s="115">
        <f t="shared" si="117"/>
        <v>11.76470588235294</v>
      </c>
    </row>
    <row r="3661" spans="1:20" x14ac:dyDescent="0.3">
      <c r="A3661" s="115" t="s">
        <v>139</v>
      </c>
      <c r="B3661" s="115" t="s">
        <v>84</v>
      </c>
      <c r="C3661" s="115" t="s">
        <v>97</v>
      </c>
      <c r="D3661" s="115" t="s">
        <v>86</v>
      </c>
      <c r="E3661" s="115" t="s">
        <v>86</v>
      </c>
      <c r="F3661" s="115" t="s">
        <v>86</v>
      </c>
      <c r="G3661" s="115">
        <v>1995</v>
      </c>
      <c r="H3661" s="115" t="s">
        <v>125</v>
      </c>
      <c r="I3661" s="115">
        <v>6.1355991599999999</v>
      </c>
      <c r="J3661" s="115" t="s">
        <v>78</v>
      </c>
      <c r="K3661" s="115">
        <f>INDEX(DatosProcesados!$A$1:$BF$101,MATCH(DataBase!A3661,DatosProcesados!$A$1:$A$101,0),MATCH(DataBase!J3661,DatosProcesados!$A$1:$BF$1,0))</f>
        <v>1</v>
      </c>
      <c r="L3661" s="115" t="str">
        <f>INDEX(Modelo!$A$9:$D$89,MATCH(DataBase!$J3661,Modelo!$A$9:$A$89,0),MATCH(DataBase!L$1,Modelo!$A$9:$D$9,0))</f>
        <v>Impacto económico y gobernanza</v>
      </c>
      <c r="M3661" s="115" t="str">
        <f>INDEX(Modelo!$A$9:$D$89,MATCH(DataBase!$J3661,Modelo!$A$9:$A$89,0),MATCH(DataBase!M$1,Modelo!$A$9:$D$9,0))</f>
        <v>Pilar 6</v>
      </c>
      <c r="N3661" s="115" t="str">
        <f>INDEX(Modelo!$A$9:$D$89,MATCH(DataBase!$J3661,Modelo!$A$9:$A$89,0),MATCH(DataBase!N$1,Modelo!$A$9:$D$9,0))</f>
        <v>scale</v>
      </c>
      <c r="O3661" s="115" t="b">
        <f t="array" ref="O3661">IF(N3661="negativo",INDEX($AD$3:$AG$51,MATCH(1,($B3661=$AD$3:$AD$51)*($J3661=$AE$3:$AE$51),0),3),IF(N3661="positivo",INDEX($AD$55:$AG$109,MATCH(1,($B3661=$AD$55:$AD$109)*($J3661=$AE$55:$AE$109),0),3)))</f>
        <v>0</v>
      </c>
      <c r="P3661" s="115" t="b">
        <f t="array" ref="P3661">IF(N3661="negativo",INDEX($AD$3:$AG$51,MATCH(1,($B3661=$AD$3:$AD$51)*($J3661=$AE$3:$AE$51),0),4),IF(N3661="positivo",INDEX($AD$55:$AG$109,MATCH(1,($B3661=$AD$55:$AD$109)*($J3661=$AE$55:$AE$109),0),4)))</f>
        <v>0</v>
      </c>
      <c r="Q3661" s="115" t="str">
        <f>VLOOKUP(M3661,Modelo!$A$2:$C$7,2,0)</f>
        <v>Impacto Económico, Social y Comunitario</v>
      </c>
      <c r="R3661" s="118">
        <f t="array" ref="R3661">INDEX(Modelo!$F$1:$H$37,MATCH(1,(DataBase!Q3661=Modelo!$G$1:$G$37)*(DataBase!B3661=Modelo!$F$1:$F$37),0),3)</f>
        <v>0.11764705882352941</v>
      </c>
      <c r="S3661" s="115">
        <f t="shared" si="116"/>
        <v>50</v>
      </c>
      <c r="T3661" s="115">
        <f t="shared" si="117"/>
        <v>5.8823529411764701</v>
      </c>
    </row>
    <row r="3662" spans="1:20" x14ac:dyDescent="0.3">
      <c r="A3662" s="115" t="s">
        <v>399</v>
      </c>
      <c r="B3662" s="115" t="s">
        <v>379</v>
      </c>
      <c r="C3662" s="115" t="s">
        <v>103</v>
      </c>
      <c r="D3662" s="115" t="s">
        <v>86</v>
      </c>
      <c r="E3662" s="115" t="s">
        <v>86</v>
      </c>
      <c r="F3662" s="115" t="s">
        <v>87</v>
      </c>
      <c r="G3662" s="115">
        <v>1989</v>
      </c>
      <c r="H3662" s="115" t="s">
        <v>125</v>
      </c>
      <c r="I3662" s="115">
        <v>0.75167738299999998</v>
      </c>
      <c r="J3662" s="115" t="s">
        <v>78</v>
      </c>
      <c r="K3662" s="115">
        <f>INDEX(DatosProcesados!$A$1:$BF$101,MATCH(DataBase!A3662,DatosProcesados!$A$1:$A$101,0),MATCH(DataBase!J3662,DatosProcesados!$A$1:$BF$1,0))</f>
        <v>0</v>
      </c>
      <c r="L3662" s="115" t="str">
        <f>INDEX(Modelo!$A$9:$D$89,MATCH(DataBase!$J3662,Modelo!$A$9:$A$89,0),MATCH(DataBase!L$1,Modelo!$A$9:$D$9,0))</f>
        <v>Impacto económico y gobernanza</v>
      </c>
      <c r="M3662" s="115" t="str">
        <f>INDEX(Modelo!$A$9:$D$89,MATCH(DataBase!$J3662,Modelo!$A$9:$A$89,0),MATCH(DataBase!M$1,Modelo!$A$9:$D$9,0))</f>
        <v>Pilar 6</v>
      </c>
      <c r="N3662" s="115" t="str">
        <f>INDEX(Modelo!$A$9:$D$89,MATCH(DataBase!$J3662,Modelo!$A$9:$A$89,0),MATCH(DataBase!N$1,Modelo!$A$9:$D$9,0))</f>
        <v>scale</v>
      </c>
      <c r="O3662" s="115" t="b">
        <f t="array" ref="O3662">IF(N3662="negativo",INDEX($AD$3:$AG$51,MATCH(1,($B3662=$AD$3:$AD$51)*($J3662=$AE$3:$AE$51),0),3),IF(N3662="positivo",INDEX($AD$55:$AG$109,MATCH(1,($B3662=$AD$55:$AD$109)*($J3662=$AE$55:$AE$109),0),3)))</f>
        <v>0</v>
      </c>
      <c r="P3662" s="115" t="b">
        <f t="array" ref="P3662">IF(N3662="negativo",INDEX($AD$3:$AG$51,MATCH(1,($B3662=$AD$3:$AD$51)*($J3662=$AE$3:$AE$51),0),4),IF(N3662="positivo",INDEX($AD$55:$AG$109,MATCH(1,($B3662=$AD$55:$AD$109)*($J3662=$AE$55:$AE$109),0),4)))</f>
        <v>0</v>
      </c>
      <c r="Q3662" s="115" t="str">
        <f>VLOOKUP(M3662,Modelo!$A$2:$C$7,2,0)</f>
        <v>Impacto Económico, Social y Comunitario</v>
      </c>
      <c r="R3662" s="118">
        <f t="array" ref="R3662">INDEX(Modelo!$F$1:$H$37,MATCH(1,(DataBase!Q3662=Modelo!$G$1:$G$37)*(DataBase!B3662=Modelo!$F$1:$F$37),0),3)</f>
        <v>0.14285714285714285</v>
      </c>
      <c r="S3662" s="115">
        <f t="shared" si="116"/>
        <v>0</v>
      </c>
      <c r="T3662" s="115">
        <f t="shared" si="117"/>
        <v>0</v>
      </c>
    </row>
    <row r="3663" spans="1:20" x14ac:dyDescent="0.3">
      <c r="A3663" s="115" t="s">
        <v>233</v>
      </c>
      <c r="B3663" s="115" t="s">
        <v>216</v>
      </c>
      <c r="C3663" s="115" t="s">
        <v>103</v>
      </c>
      <c r="D3663" s="115" t="s">
        <v>87</v>
      </c>
      <c r="E3663" s="115" t="s">
        <v>86</v>
      </c>
      <c r="F3663" s="115" t="s">
        <v>86</v>
      </c>
      <c r="G3663" s="115">
        <v>1970</v>
      </c>
      <c r="H3663" s="115" t="s">
        <v>125</v>
      </c>
      <c r="I3663" s="115">
        <v>3.1891452720000002</v>
      </c>
      <c r="J3663" s="115" t="s">
        <v>78</v>
      </c>
      <c r="K3663" s="115">
        <f>INDEX(DatosProcesados!$A$1:$BF$101,MATCH(DataBase!A3663,DatosProcesados!$A$1:$A$101,0),MATCH(DataBase!J3663,DatosProcesados!$A$1:$BF$1,0))</f>
        <v>0</v>
      </c>
      <c r="L3663" s="115" t="str">
        <f>INDEX(Modelo!$A$9:$D$89,MATCH(DataBase!$J3663,Modelo!$A$9:$A$89,0),MATCH(DataBase!L$1,Modelo!$A$9:$D$9,0))</f>
        <v>Impacto económico y gobernanza</v>
      </c>
      <c r="M3663" s="115" t="str">
        <f>INDEX(Modelo!$A$9:$D$89,MATCH(DataBase!$J3663,Modelo!$A$9:$A$89,0),MATCH(DataBase!M$1,Modelo!$A$9:$D$9,0))</f>
        <v>Pilar 6</v>
      </c>
      <c r="N3663" s="115" t="str">
        <f>INDEX(Modelo!$A$9:$D$89,MATCH(DataBase!$J3663,Modelo!$A$9:$A$89,0),MATCH(DataBase!N$1,Modelo!$A$9:$D$9,0))</f>
        <v>scale</v>
      </c>
      <c r="O3663" s="115" t="b">
        <f t="array" ref="O3663">IF(N3663="negativo",INDEX($AD$3:$AG$51,MATCH(1,($B3663=$AD$3:$AD$51)*($J3663=$AE$3:$AE$51),0),3),IF(N3663="positivo",INDEX($AD$55:$AG$109,MATCH(1,($B3663=$AD$55:$AD$109)*($J3663=$AE$55:$AE$109),0),3)))</f>
        <v>0</v>
      </c>
      <c r="P3663" s="115" t="b">
        <f t="array" ref="P3663">IF(N3663="negativo",INDEX($AD$3:$AG$51,MATCH(1,($B3663=$AD$3:$AD$51)*($J3663=$AE$3:$AE$51),0),4),IF(N3663="positivo",INDEX($AD$55:$AG$109,MATCH(1,($B3663=$AD$55:$AD$109)*($J3663=$AE$55:$AE$109),0),4)))</f>
        <v>0</v>
      </c>
      <c r="Q3663" s="115" t="str">
        <f>VLOOKUP(M3663,Modelo!$A$2:$C$7,2,0)</f>
        <v>Impacto Económico, Social y Comunitario</v>
      </c>
      <c r="R3663" s="118">
        <f t="array" ref="R3663">INDEX(Modelo!$F$1:$H$37,MATCH(1,(DataBase!Q3663=Modelo!$G$1:$G$37)*(DataBase!B3663=Modelo!$F$1:$F$37),0),3)</f>
        <v>0.10526315789473684</v>
      </c>
      <c r="S3663" s="115">
        <f t="shared" si="116"/>
        <v>0</v>
      </c>
      <c r="T3663" s="115">
        <f t="shared" si="117"/>
        <v>0</v>
      </c>
    </row>
    <row r="3664" spans="1:20" x14ac:dyDescent="0.3">
      <c r="A3664" s="115" t="s">
        <v>176</v>
      </c>
      <c r="B3664" s="115" t="s">
        <v>84</v>
      </c>
      <c r="C3664" s="115" t="s">
        <v>103</v>
      </c>
      <c r="D3664" s="115" t="s">
        <v>86</v>
      </c>
      <c r="E3664" s="115" t="s">
        <v>87</v>
      </c>
      <c r="F3664" s="115" t="s">
        <v>87</v>
      </c>
      <c r="G3664" s="115">
        <v>1929</v>
      </c>
      <c r="H3664" s="115" t="s">
        <v>177</v>
      </c>
      <c r="I3664" s="115">
        <v>2.3283445380000001</v>
      </c>
      <c r="J3664" s="115" t="s">
        <v>78</v>
      </c>
      <c r="K3664" s="115">
        <f>INDEX(DatosProcesados!$A$1:$BF$101,MATCH(DataBase!A3664,DatosProcesados!$A$1:$A$101,0),MATCH(DataBase!J3664,DatosProcesados!$A$1:$BF$1,0))</f>
        <v>1</v>
      </c>
      <c r="L3664" s="115" t="str">
        <f>INDEX(Modelo!$A$9:$D$89,MATCH(DataBase!$J3664,Modelo!$A$9:$A$89,0),MATCH(DataBase!L$1,Modelo!$A$9:$D$9,0))</f>
        <v>Impacto económico y gobernanza</v>
      </c>
      <c r="M3664" s="115" t="str">
        <f>INDEX(Modelo!$A$9:$D$89,MATCH(DataBase!$J3664,Modelo!$A$9:$A$89,0),MATCH(DataBase!M$1,Modelo!$A$9:$D$9,0))</f>
        <v>Pilar 6</v>
      </c>
      <c r="N3664" s="115" t="str">
        <f>INDEX(Modelo!$A$9:$D$89,MATCH(DataBase!$J3664,Modelo!$A$9:$A$89,0),MATCH(DataBase!N$1,Modelo!$A$9:$D$9,0))</f>
        <v>scale</v>
      </c>
      <c r="O3664" s="115" t="b">
        <f t="array" ref="O3664">IF(N3664="negativo",INDEX($AD$3:$AG$51,MATCH(1,($B3664=$AD$3:$AD$51)*($J3664=$AE$3:$AE$51),0),3),IF(N3664="positivo",INDEX($AD$55:$AG$109,MATCH(1,($B3664=$AD$55:$AD$109)*($J3664=$AE$55:$AE$109),0),3)))</f>
        <v>0</v>
      </c>
      <c r="P3664" s="115" t="b">
        <f t="array" ref="P3664">IF(N3664="negativo",INDEX($AD$3:$AG$51,MATCH(1,($B3664=$AD$3:$AD$51)*($J3664=$AE$3:$AE$51),0),4),IF(N3664="positivo",INDEX($AD$55:$AG$109,MATCH(1,($B3664=$AD$55:$AD$109)*($J3664=$AE$55:$AE$109),0),4)))</f>
        <v>0</v>
      </c>
      <c r="Q3664" s="115" t="str">
        <f>VLOOKUP(M3664,Modelo!$A$2:$C$7,2,0)</f>
        <v>Impacto Económico, Social y Comunitario</v>
      </c>
      <c r="R3664" s="118">
        <f t="array" ref="R3664">INDEX(Modelo!$F$1:$H$37,MATCH(1,(DataBase!Q3664=Modelo!$G$1:$G$37)*(DataBase!B3664=Modelo!$F$1:$F$37),0),3)</f>
        <v>0.11764705882352941</v>
      </c>
      <c r="S3664" s="115">
        <f t="shared" si="116"/>
        <v>50</v>
      </c>
      <c r="T3664" s="115">
        <f t="shared" si="117"/>
        <v>5.8823529411764701</v>
      </c>
    </row>
    <row r="3665" spans="1:20" x14ac:dyDescent="0.3">
      <c r="A3665" s="115" t="s">
        <v>391</v>
      </c>
      <c r="B3665" s="115" t="s">
        <v>379</v>
      </c>
      <c r="C3665" s="115" t="s">
        <v>103</v>
      </c>
      <c r="D3665" s="115" t="s">
        <v>87</v>
      </c>
      <c r="E3665" s="115" t="s">
        <v>86</v>
      </c>
      <c r="F3665" s="115" t="s">
        <v>86</v>
      </c>
      <c r="G3665" s="115">
        <v>1976</v>
      </c>
      <c r="H3665" s="115" t="s">
        <v>125</v>
      </c>
      <c r="I3665" s="115">
        <v>0.98534294499999997</v>
      </c>
      <c r="J3665" s="115" t="s">
        <v>78</v>
      </c>
      <c r="K3665" s="115" t="str">
        <f>INDEX(DatosProcesados!$A$1:$BF$101,MATCH(DataBase!A3665,DatosProcesados!$A$1:$A$101,0),MATCH(DataBase!J3665,DatosProcesados!$A$1:$BF$1,0))</f>
        <v>No informa</v>
      </c>
      <c r="L3665" s="115" t="str">
        <f>INDEX(Modelo!$A$9:$D$89,MATCH(DataBase!$J3665,Modelo!$A$9:$A$89,0),MATCH(DataBase!L$1,Modelo!$A$9:$D$9,0))</f>
        <v>Impacto económico y gobernanza</v>
      </c>
      <c r="M3665" s="115" t="str">
        <f>INDEX(Modelo!$A$9:$D$89,MATCH(DataBase!$J3665,Modelo!$A$9:$A$89,0),MATCH(DataBase!M$1,Modelo!$A$9:$D$9,0))</f>
        <v>Pilar 6</v>
      </c>
      <c r="N3665" s="115" t="str">
        <f>INDEX(Modelo!$A$9:$D$89,MATCH(DataBase!$J3665,Modelo!$A$9:$A$89,0),MATCH(DataBase!N$1,Modelo!$A$9:$D$9,0))</f>
        <v>scale</v>
      </c>
      <c r="O3665" s="115" t="b">
        <f t="array" ref="O3665">IF(N3665="negativo",INDEX($AD$3:$AG$51,MATCH(1,($B3665=$AD$3:$AD$51)*($J3665=$AE$3:$AE$51),0),3),IF(N3665="positivo",INDEX($AD$55:$AG$109,MATCH(1,($B3665=$AD$55:$AD$109)*($J3665=$AE$55:$AE$109),0),3)))</f>
        <v>0</v>
      </c>
      <c r="P3665" s="115" t="b">
        <f t="array" ref="P3665">IF(N3665="negativo",INDEX($AD$3:$AG$51,MATCH(1,($B3665=$AD$3:$AD$51)*($J3665=$AE$3:$AE$51),0),4),IF(N3665="positivo",INDEX($AD$55:$AG$109,MATCH(1,($B3665=$AD$55:$AD$109)*($J3665=$AE$55:$AE$109),0),4)))</f>
        <v>0</v>
      </c>
      <c r="Q3665" s="115" t="str">
        <f>VLOOKUP(M3665,Modelo!$A$2:$C$7,2,0)</f>
        <v>Impacto Económico, Social y Comunitario</v>
      </c>
      <c r="R3665" s="118">
        <f t="array" ref="R3665">INDEX(Modelo!$F$1:$H$37,MATCH(1,(DataBase!Q3665=Modelo!$G$1:$G$37)*(DataBase!B3665=Modelo!$F$1:$F$37),0),3)</f>
        <v>0.14285714285714285</v>
      </c>
      <c r="S3665" s="115">
        <f t="shared" si="116"/>
        <v>0</v>
      </c>
      <c r="T3665" s="115">
        <f t="shared" si="117"/>
        <v>0</v>
      </c>
    </row>
    <row r="3666" spans="1:20" x14ac:dyDescent="0.3">
      <c r="A3666" s="115" t="s">
        <v>376</v>
      </c>
      <c r="B3666" s="115" t="s">
        <v>313</v>
      </c>
      <c r="C3666" s="115" t="s">
        <v>103</v>
      </c>
      <c r="D3666" s="115" t="s">
        <v>86</v>
      </c>
      <c r="E3666" s="115" t="s">
        <v>87</v>
      </c>
      <c r="F3666" s="115" t="s">
        <v>87</v>
      </c>
      <c r="G3666" s="115">
        <v>1920</v>
      </c>
      <c r="H3666" s="115" t="s">
        <v>294</v>
      </c>
      <c r="I3666" s="115">
        <v>1.8691417530000001</v>
      </c>
      <c r="J3666" s="115" t="s">
        <v>78</v>
      </c>
      <c r="K3666" s="115">
        <f>INDEX(DatosProcesados!$A$1:$BF$101,MATCH(DataBase!A3666,DatosProcesados!$A$1:$A$101,0),MATCH(DataBase!J3666,DatosProcesados!$A$1:$BF$1,0))</f>
        <v>2</v>
      </c>
      <c r="L3666" s="115" t="str">
        <f>INDEX(Modelo!$A$9:$D$89,MATCH(DataBase!$J3666,Modelo!$A$9:$A$89,0),MATCH(DataBase!L$1,Modelo!$A$9:$D$9,0))</f>
        <v>Impacto económico y gobernanza</v>
      </c>
      <c r="M3666" s="115" t="str">
        <f>INDEX(Modelo!$A$9:$D$89,MATCH(DataBase!$J3666,Modelo!$A$9:$A$89,0),MATCH(DataBase!M$1,Modelo!$A$9:$D$9,0))</f>
        <v>Pilar 6</v>
      </c>
      <c r="N3666" s="115" t="str">
        <f>INDEX(Modelo!$A$9:$D$89,MATCH(DataBase!$J3666,Modelo!$A$9:$A$89,0),MATCH(DataBase!N$1,Modelo!$A$9:$D$9,0))</f>
        <v>scale</v>
      </c>
      <c r="O3666" s="115" t="b">
        <f t="array" ref="O3666">IF(N3666="negativo",INDEX($AD$3:$AG$51,MATCH(1,($B3666=$AD$3:$AD$51)*($J3666=$AE$3:$AE$51),0),3),IF(N3666="positivo",INDEX($AD$55:$AG$109,MATCH(1,($B3666=$AD$55:$AD$109)*($J3666=$AE$55:$AE$109),0),3)))</f>
        <v>0</v>
      </c>
      <c r="P3666" s="115" t="b">
        <f t="array" ref="P3666">IF(N3666="negativo",INDEX($AD$3:$AG$51,MATCH(1,($B3666=$AD$3:$AD$51)*($J3666=$AE$3:$AE$51),0),4),IF(N3666="positivo",INDEX($AD$55:$AG$109,MATCH(1,($B3666=$AD$55:$AD$109)*($J3666=$AE$55:$AE$109),0),4)))</f>
        <v>0</v>
      </c>
      <c r="Q3666" s="115" t="str">
        <f>VLOOKUP(M3666,Modelo!$A$2:$C$7,2,0)</f>
        <v>Impacto Económico, Social y Comunitario</v>
      </c>
      <c r="R3666" s="118">
        <f t="array" ref="R3666">INDEX(Modelo!$F$1:$H$37,MATCH(1,(DataBase!Q3666=Modelo!$G$1:$G$37)*(DataBase!B3666=Modelo!$F$1:$F$37),0),3)</f>
        <v>0.11764705882352941</v>
      </c>
      <c r="S3666" s="115">
        <f t="shared" si="116"/>
        <v>100</v>
      </c>
      <c r="T3666" s="115">
        <f t="shared" si="117"/>
        <v>11.76470588235294</v>
      </c>
    </row>
    <row r="3667" spans="1:20" x14ac:dyDescent="0.3">
      <c r="A3667" s="115" t="s">
        <v>193</v>
      </c>
      <c r="B3667" s="115" t="s">
        <v>84</v>
      </c>
      <c r="C3667" s="115" t="s">
        <v>103</v>
      </c>
      <c r="D3667" s="115" t="s">
        <v>86</v>
      </c>
      <c r="E3667" s="115" t="s">
        <v>87</v>
      </c>
      <c r="F3667" s="115" t="s">
        <v>87</v>
      </c>
      <c r="G3667" s="115">
        <v>2009</v>
      </c>
      <c r="H3667" s="115" t="s">
        <v>194</v>
      </c>
      <c r="I3667" s="115">
        <v>1.8581853669999999</v>
      </c>
      <c r="J3667" s="115" t="s">
        <v>78</v>
      </c>
      <c r="K3667" s="115">
        <f>INDEX(DatosProcesados!$A$1:$BF$101,MATCH(DataBase!A3667,DatosProcesados!$A$1:$A$101,0),MATCH(DataBase!J3667,DatosProcesados!$A$1:$BF$1,0))</f>
        <v>1</v>
      </c>
      <c r="L3667" s="115" t="str">
        <f>INDEX(Modelo!$A$9:$D$89,MATCH(DataBase!$J3667,Modelo!$A$9:$A$89,0),MATCH(DataBase!L$1,Modelo!$A$9:$D$9,0))</f>
        <v>Impacto económico y gobernanza</v>
      </c>
      <c r="M3667" s="115" t="str">
        <f>INDEX(Modelo!$A$9:$D$89,MATCH(DataBase!$J3667,Modelo!$A$9:$A$89,0),MATCH(DataBase!M$1,Modelo!$A$9:$D$9,0))</f>
        <v>Pilar 6</v>
      </c>
      <c r="N3667" s="115" t="str">
        <f>INDEX(Modelo!$A$9:$D$89,MATCH(DataBase!$J3667,Modelo!$A$9:$A$89,0),MATCH(DataBase!N$1,Modelo!$A$9:$D$9,0))</f>
        <v>scale</v>
      </c>
      <c r="O3667" s="115" t="b">
        <f t="array" ref="O3667">IF(N3667="negativo",INDEX($AD$3:$AG$51,MATCH(1,($B3667=$AD$3:$AD$51)*($J3667=$AE$3:$AE$51),0),3),IF(N3667="positivo",INDEX($AD$55:$AG$109,MATCH(1,($B3667=$AD$55:$AD$109)*($J3667=$AE$55:$AE$109),0),3)))</f>
        <v>0</v>
      </c>
      <c r="P3667" s="115" t="b">
        <f t="array" ref="P3667">IF(N3667="negativo",INDEX($AD$3:$AG$51,MATCH(1,($B3667=$AD$3:$AD$51)*($J3667=$AE$3:$AE$51),0),4),IF(N3667="positivo",INDEX($AD$55:$AG$109,MATCH(1,($B3667=$AD$55:$AD$109)*($J3667=$AE$55:$AE$109),0),4)))</f>
        <v>0</v>
      </c>
      <c r="Q3667" s="115" t="str">
        <f>VLOOKUP(M3667,Modelo!$A$2:$C$7,2,0)</f>
        <v>Impacto Económico, Social y Comunitario</v>
      </c>
      <c r="R3667" s="118">
        <f t="array" ref="R3667">INDEX(Modelo!$F$1:$H$37,MATCH(1,(DataBase!Q3667=Modelo!$G$1:$G$37)*(DataBase!B3667=Modelo!$F$1:$F$37),0),3)</f>
        <v>0.11764705882352941</v>
      </c>
      <c r="S3667" s="115">
        <f t="shared" si="116"/>
        <v>50</v>
      </c>
      <c r="T3667" s="115">
        <f t="shared" si="117"/>
        <v>5.8823529411764701</v>
      </c>
    </row>
    <row r="3668" spans="1:20" x14ac:dyDescent="0.3">
      <c r="A3668" s="115" t="s">
        <v>280</v>
      </c>
      <c r="B3668" s="115" t="s">
        <v>216</v>
      </c>
      <c r="C3668" s="115" t="s">
        <v>97</v>
      </c>
      <c r="D3668" s="115" t="s">
        <v>86</v>
      </c>
      <c r="E3668" s="115" t="s">
        <v>87</v>
      </c>
      <c r="F3668" s="115" t="s">
        <v>87</v>
      </c>
      <c r="G3668" s="115">
        <v>1866</v>
      </c>
      <c r="H3668" s="115" t="s">
        <v>281</v>
      </c>
      <c r="I3668" s="115">
        <v>2.0444698099999998</v>
      </c>
      <c r="J3668" s="115" t="s">
        <v>78</v>
      </c>
      <c r="K3668" s="115" t="str">
        <f>INDEX(DatosProcesados!$A$1:$BF$101,MATCH(DataBase!A3668,DatosProcesados!$A$1:$A$101,0),MATCH(DataBase!J3668,DatosProcesados!$A$1:$BF$1,0))</f>
        <v xml:space="preserve">No informa </v>
      </c>
      <c r="L3668" s="115" t="str">
        <f>INDEX(Modelo!$A$9:$D$89,MATCH(DataBase!$J3668,Modelo!$A$9:$A$89,0),MATCH(DataBase!L$1,Modelo!$A$9:$D$9,0))</f>
        <v>Impacto económico y gobernanza</v>
      </c>
      <c r="M3668" s="115" t="str">
        <f>INDEX(Modelo!$A$9:$D$89,MATCH(DataBase!$J3668,Modelo!$A$9:$A$89,0),MATCH(DataBase!M$1,Modelo!$A$9:$D$9,0))</f>
        <v>Pilar 6</v>
      </c>
      <c r="N3668" s="115" t="str">
        <f>INDEX(Modelo!$A$9:$D$89,MATCH(DataBase!$J3668,Modelo!$A$9:$A$89,0),MATCH(DataBase!N$1,Modelo!$A$9:$D$9,0))</f>
        <v>scale</v>
      </c>
      <c r="O3668" s="115" t="b">
        <f t="array" ref="O3668">IF(N3668="negativo",INDEX($AD$3:$AG$51,MATCH(1,($B3668=$AD$3:$AD$51)*($J3668=$AE$3:$AE$51),0),3),IF(N3668="positivo",INDEX($AD$55:$AG$109,MATCH(1,($B3668=$AD$55:$AD$109)*($J3668=$AE$55:$AE$109),0),3)))</f>
        <v>0</v>
      </c>
      <c r="P3668" s="115" t="b">
        <f t="array" ref="P3668">IF(N3668="negativo",INDEX($AD$3:$AG$51,MATCH(1,($B3668=$AD$3:$AD$51)*($J3668=$AE$3:$AE$51),0),4),IF(N3668="positivo",INDEX($AD$55:$AG$109,MATCH(1,($B3668=$AD$55:$AD$109)*($J3668=$AE$55:$AE$109),0),4)))</f>
        <v>0</v>
      </c>
      <c r="Q3668" s="115" t="str">
        <f>VLOOKUP(M3668,Modelo!$A$2:$C$7,2,0)</f>
        <v>Impacto Económico, Social y Comunitario</v>
      </c>
      <c r="R3668" s="118">
        <f t="array" ref="R3668">INDEX(Modelo!$F$1:$H$37,MATCH(1,(DataBase!Q3668=Modelo!$G$1:$G$37)*(DataBase!B3668=Modelo!$F$1:$F$37),0),3)</f>
        <v>0.10526315789473684</v>
      </c>
      <c r="S3668" s="115">
        <f t="shared" si="116"/>
        <v>0</v>
      </c>
      <c r="T3668" s="115">
        <f t="shared" si="117"/>
        <v>0</v>
      </c>
    </row>
    <row r="3669" spans="1:20" x14ac:dyDescent="0.3">
      <c r="A3669" s="115" t="s">
        <v>143</v>
      </c>
      <c r="B3669" s="115" t="s">
        <v>84</v>
      </c>
      <c r="C3669" s="115" t="s">
        <v>97</v>
      </c>
      <c r="D3669" s="115" t="s">
        <v>86</v>
      </c>
      <c r="E3669" s="115" t="s">
        <v>86</v>
      </c>
      <c r="F3669" s="115" t="s">
        <v>86</v>
      </c>
      <c r="G3669" s="115">
        <v>1994</v>
      </c>
      <c r="H3669" s="115" t="s">
        <v>125</v>
      </c>
      <c r="I3669" s="115">
        <v>5.9751610780000002</v>
      </c>
      <c r="J3669" s="115" t="s">
        <v>78</v>
      </c>
      <c r="K3669" s="115">
        <f>INDEX(DatosProcesados!$A$1:$BF$101,MATCH(DataBase!A3669,DatosProcesados!$A$1:$A$101,0),MATCH(DataBase!J3669,DatosProcesados!$A$1:$BF$1,0))</f>
        <v>1</v>
      </c>
      <c r="L3669" s="115" t="str">
        <f>INDEX(Modelo!$A$9:$D$89,MATCH(DataBase!$J3669,Modelo!$A$9:$A$89,0),MATCH(DataBase!L$1,Modelo!$A$9:$D$9,0))</f>
        <v>Impacto económico y gobernanza</v>
      </c>
      <c r="M3669" s="115" t="str">
        <f>INDEX(Modelo!$A$9:$D$89,MATCH(DataBase!$J3669,Modelo!$A$9:$A$89,0),MATCH(DataBase!M$1,Modelo!$A$9:$D$9,0))</f>
        <v>Pilar 6</v>
      </c>
      <c r="N3669" s="115" t="str">
        <f>INDEX(Modelo!$A$9:$D$89,MATCH(DataBase!$J3669,Modelo!$A$9:$A$89,0),MATCH(DataBase!N$1,Modelo!$A$9:$D$9,0))</f>
        <v>scale</v>
      </c>
      <c r="O3669" s="115" t="b">
        <f t="array" ref="O3669">IF(N3669="negativo",INDEX($AD$3:$AG$51,MATCH(1,($B3669=$AD$3:$AD$51)*($J3669=$AE$3:$AE$51),0),3),IF(N3669="positivo",INDEX($AD$55:$AG$109,MATCH(1,($B3669=$AD$55:$AD$109)*($J3669=$AE$55:$AE$109),0),3)))</f>
        <v>0</v>
      </c>
      <c r="P3669" s="115" t="b">
        <f t="array" ref="P3669">IF(N3669="negativo",INDEX($AD$3:$AG$51,MATCH(1,($B3669=$AD$3:$AD$51)*($J3669=$AE$3:$AE$51),0),4),IF(N3669="positivo",INDEX($AD$55:$AG$109,MATCH(1,($B3669=$AD$55:$AD$109)*($J3669=$AE$55:$AE$109),0),4)))</f>
        <v>0</v>
      </c>
      <c r="Q3669" s="115" t="str">
        <f>VLOOKUP(M3669,Modelo!$A$2:$C$7,2,0)</f>
        <v>Impacto Económico, Social y Comunitario</v>
      </c>
      <c r="R3669" s="118">
        <f t="array" ref="R3669">INDEX(Modelo!$F$1:$H$37,MATCH(1,(DataBase!Q3669=Modelo!$G$1:$G$37)*(DataBase!B3669=Modelo!$F$1:$F$37),0),3)</f>
        <v>0.11764705882352941</v>
      </c>
      <c r="S3669" s="115">
        <f t="shared" si="116"/>
        <v>50</v>
      </c>
      <c r="T3669" s="115">
        <f t="shared" si="117"/>
        <v>5.8823529411764701</v>
      </c>
    </row>
    <row r="3670" spans="1:20" x14ac:dyDescent="0.3">
      <c r="A3670" s="115" t="s">
        <v>331</v>
      </c>
      <c r="B3670" s="115" t="s">
        <v>313</v>
      </c>
      <c r="C3670" s="115" t="s">
        <v>103</v>
      </c>
      <c r="D3670" s="115" t="s">
        <v>87</v>
      </c>
      <c r="E3670" s="115" t="s">
        <v>86</v>
      </c>
      <c r="F3670" s="115" t="s">
        <v>86</v>
      </c>
      <c r="G3670" s="115">
        <v>1953</v>
      </c>
      <c r="H3670" s="115" t="s">
        <v>125</v>
      </c>
      <c r="I3670" s="115">
        <v>7.1291921260000004</v>
      </c>
      <c r="J3670" s="115" t="s">
        <v>78</v>
      </c>
      <c r="K3670" s="115">
        <f>INDEX(DatosProcesados!$A$1:$BF$101,MATCH(DataBase!A3670,DatosProcesados!$A$1:$A$101,0),MATCH(DataBase!J3670,DatosProcesados!$A$1:$BF$1,0))</f>
        <v>0</v>
      </c>
      <c r="L3670" s="115" t="str">
        <f>INDEX(Modelo!$A$9:$D$89,MATCH(DataBase!$J3670,Modelo!$A$9:$A$89,0),MATCH(DataBase!L$1,Modelo!$A$9:$D$9,0))</f>
        <v>Impacto económico y gobernanza</v>
      </c>
      <c r="M3670" s="115" t="str">
        <f>INDEX(Modelo!$A$9:$D$89,MATCH(DataBase!$J3670,Modelo!$A$9:$A$89,0),MATCH(DataBase!M$1,Modelo!$A$9:$D$9,0))</f>
        <v>Pilar 6</v>
      </c>
      <c r="N3670" s="115" t="str">
        <f>INDEX(Modelo!$A$9:$D$89,MATCH(DataBase!$J3670,Modelo!$A$9:$A$89,0),MATCH(DataBase!N$1,Modelo!$A$9:$D$9,0))</f>
        <v>scale</v>
      </c>
      <c r="O3670" s="115" t="b">
        <f t="array" ref="O3670">IF(N3670="negativo",INDEX($AD$3:$AG$51,MATCH(1,($B3670=$AD$3:$AD$51)*($J3670=$AE$3:$AE$51),0),3),IF(N3670="positivo",INDEX($AD$55:$AG$109,MATCH(1,($B3670=$AD$55:$AD$109)*($J3670=$AE$55:$AE$109),0),3)))</f>
        <v>0</v>
      </c>
      <c r="P3670" s="115" t="b">
        <f t="array" ref="P3670">IF(N3670="negativo",INDEX($AD$3:$AG$51,MATCH(1,($B3670=$AD$3:$AD$51)*($J3670=$AE$3:$AE$51),0),4),IF(N3670="positivo",INDEX($AD$55:$AG$109,MATCH(1,($B3670=$AD$55:$AD$109)*($J3670=$AE$55:$AE$109),0),4)))</f>
        <v>0</v>
      </c>
      <c r="Q3670" s="115" t="str">
        <f>VLOOKUP(M3670,Modelo!$A$2:$C$7,2,0)</f>
        <v>Impacto Económico, Social y Comunitario</v>
      </c>
      <c r="R3670" s="118">
        <f t="array" ref="R3670">INDEX(Modelo!$F$1:$H$37,MATCH(1,(DataBase!Q3670=Modelo!$G$1:$G$37)*(DataBase!B3670=Modelo!$F$1:$F$37),0),3)</f>
        <v>0.11764705882352941</v>
      </c>
      <c r="S3670" s="115">
        <f t="shared" si="116"/>
        <v>0</v>
      </c>
      <c r="T3670" s="115">
        <f t="shared" si="117"/>
        <v>0</v>
      </c>
    </row>
    <row r="3671" spans="1:20" x14ac:dyDescent="0.3">
      <c r="A3671" s="115" t="s">
        <v>277</v>
      </c>
      <c r="B3671" s="115" t="s">
        <v>216</v>
      </c>
      <c r="C3671" s="115" t="s">
        <v>85</v>
      </c>
      <c r="D3671" s="115" t="s">
        <v>86</v>
      </c>
      <c r="E3671" s="115" t="s">
        <v>87</v>
      </c>
      <c r="F3671" s="115" t="s">
        <v>87</v>
      </c>
      <c r="G3671" s="115">
        <v>1965</v>
      </c>
      <c r="H3671" s="115" t="s">
        <v>244</v>
      </c>
      <c r="I3671" s="115">
        <v>2.0973851419999998</v>
      </c>
      <c r="J3671" s="115" t="s">
        <v>78</v>
      </c>
      <c r="K3671" s="115" t="str">
        <f>INDEX(DatosProcesados!$A$1:$BF$101,MATCH(DataBase!A3671,DatosProcesados!$A$1:$A$101,0),MATCH(DataBase!J3671,DatosProcesados!$A$1:$BF$1,0))</f>
        <v xml:space="preserve">No informa </v>
      </c>
      <c r="L3671" s="115" t="str">
        <f>INDEX(Modelo!$A$9:$D$89,MATCH(DataBase!$J3671,Modelo!$A$9:$A$89,0),MATCH(DataBase!L$1,Modelo!$A$9:$D$9,0))</f>
        <v>Impacto económico y gobernanza</v>
      </c>
      <c r="M3671" s="115" t="str">
        <f>INDEX(Modelo!$A$9:$D$89,MATCH(DataBase!$J3671,Modelo!$A$9:$A$89,0),MATCH(DataBase!M$1,Modelo!$A$9:$D$9,0))</f>
        <v>Pilar 6</v>
      </c>
      <c r="N3671" s="115" t="str">
        <f>INDEX(Modelo!$A$9:$D$89,MATCH(DataBase!$J3671,Modelo!$A$9:$A$89,0),MATCH(DataBase!N$1,Modelo!$A$9:$D$9,0))</f>
        <v>scale</v>
      </c>
      <c r="O3671" s="115" t="b">
        <f t="array" ref="O3671">IF(N3671="negativo",INDEX($AD$3:$AG$51,MATCH(1,($B3671=$AD$3:$AD$51)*($J3671=$AE$3:$AE$51),0),3),IF(N3671="positivo",INDEX($AD$55:$AG$109,MATCH(1,($B3671=$AD$55:$AD$109)*($J3671=$AE$55:$AE$109),0),3)))</f>
        <v>0</v>
      </c>
      <c r="P3671" s="115" t="b">
        <f t="array" ref="P3671">IF(N3671="negativo",INDEX($AD$3:$AG$51,MATCH(1,($B3671=$AD$3:$AD$51)*($J3671=$AE$3:$AE$51),0),4),IF(N3671="positivo",INDEX($AD$55:$AG$109,MATCH(1,($B3671=$AD$55:$AD$109)*($J3671=$AE$55:$AE$109),0),4)))</f>
        <v>0</v>
      </c>
      <c r="Q3671" s="115" t="str">
        <f>VLOOKUP(M3671,Modelo!$A$2:$C$7,2,0)</f>
        <v>Impacto Económico, Social y Comunitario</v>
      </c>
      <c r="R3671" s="118">
        <f t="array" ref="R3671">INDEX(Modelo!$F$1:$H$37,MATCH(1,(DataBase!Q3671=Modelo!$G$1:$G$37)*(DataBase!B3671=Modelo!$F$1:$F$37),0),3)</f>
        <v>0.10526315789473684</v>
      </c>
      <c r="S3671" s="115">
        <f t="shared" si="116"/>
        <v>0</v>
      </c>
      <c r="T3671" s="115">
        <f t="shared" si="117"/>
        <v>0</v>
      </c>
    </row>
    <row r="3672" spans="1:20" x14ac:dyDescent="0.3">
      <c r="A3672" s="115" t="s">
        <v>356</v>
      </c>
      <c r="B3672" s="115" t="s">
        <v>313</v>
      </c>
      <c r="C3672" s="115" t="s">
        <v>103</v>
      </c>
      <c r="D3672" s="115" t="s">
        <v>87</v>
      </c>
      <c r="E3672" s="115" t="s">
        <v>86</v>
      </c>
      <c r="F3672" s="115" t="s">
        <v>86</v>
      </c>
      <c r="G3672" s="115">
        <v>1989</v>
      </c>
      <c r="H3672" s="115" t="s">
        <v>125</v>
      </c>
      <c r="I3672" s="115">
        <v>3.0305383369999999</v>
      </c>
      <c r="J3672" s="115" t="s">
        <v>78</v>
      </c>
      <c r="K3672" s="115">
        <f>INDEX(DatosProcesados!$A$1:$BF$101,MATCH(DataBase!A3672,DatosProcesados!$A$1:$A$101,0),MATCH(DataBase!J3672,DatosProcesados!$A$1:$BF$1,0))</f>
        <v>0</v>
      </c>
      <c r="L3672" s="115" t="str">
        <f>INDEX(Modelo!$A$9:$D$89,MATCH(DataBase!$J3672,Modelo!$A$9:$A$89,0),MATCH(DataBase!L$1,Modelo!$A$9:$D$9,0))</f>
        <v>Impacto económico y gobernanza</v>
      </c>
      <c r="M3672" s="115" t="str">
        <f>INDEX(Modelo!$A$9:$D$89,MATCH(DataBase!$J3672,Modelo!$A$9:$A$89,0),MATCH(DataBase!M$1,Modelo!$A$9:$D$9,0))</f>
        <v>Pilar 6</v>
      </c>
      <c r="N3672" s="115" t="str">
        <f>INDEX(Modelo!$A$9:$D$89,MATCH(DataBase!$J3672,Modelo!$A$9:$A$89,0),MATCH(DataBase!N$1,Modelo!$A$9:$D$9,0))</f>
        <v>scale</v>
      </c>
      <c r="O3672" s="115" t="b">
        <f t="array" ref="O3672">IF(N3672="negativo",INDEX($AD$3:$AG$51,MATCH(1,($B3672=$AD$3:$AD$51)*($J3672=$AE$3:$AE$51),0),3),IF(N3672="positivo",INDEX($AD$55:$AG$109,MATCH(1,($B3672=$AD$55:$AD$109)*($J3672=$AE$55:$AE$109),0),3)))</f>
        <v>0</v>
      </c>
      <c r="P3672" s="115" t="b">
        <f t="array" ref="P3672">IF(N3672="negativo",INDEX($AD$3:$AG$51,MATCH(1,($B3672=$AD$3:$AD$51)*($J3672=$AE$3:$AE$51),0),4),IF(N3672="positivo",INDEX($AD$55:$AG$109,MATCH(1,($B3672=$AD$55:$AD$109)*($J3672=$AE$55:$AE$109),0),4)))</f>
        <v>0</v>
      </c>
      <c r="Q3672" s="115" t="str">
        <f>VLOOKUP(M3672,Modelo!$A$2:$C$7,2,0)</f>
        <v>Impacto Económico, Social y Comunitario</v>
      </c>
      <c r="R3672" s="118">
        <f t="array" ref="R3672">INDEX(Modelo!$F$1:$H$37,MATCH(1,(DataBase!Q3672=Modelo!$G$1:$G$37)*(DataBase!B3672=Modelo!$F$1:$F$37),0),3)</f>
        <v>0.11764705882352941</v>
      </c>
      <c r="S3672" s="115">
        <f t="shared" si="116"/>
        <v>0</v>
      </c>
      <c r="T3672" s="115">
        <f t="shared" si="117"/>
        <v>0</v>
      </c>
    </row>
    <row r="3673" spans="1:20" x14ac:dyDescent="0.3">
      <c r="A3673" s="115" t="s">
        <v>268</v>
      </c>
      <c r="B3673" s="115" t="s">
        <v>216</v>
      </c>
      <c r="C3673" s="115" t="s">
        <v>103</v>
      </c>
      <c r="D3673" s="115" t="s">
        <v>86</v>
      </c>
      <c r="E3673" s="115" t="s">
        <v>86</v>
      </c>
      <c r="F3673" s="115" t="s">
        <v>87</v>
      </c>
      <c r="G3673" s="115">
        <v>1986</v>
      </c>
      <c r="H3673" s="115" t="s">
        <v>125</v>
      </c>
      <c r="I3673" s="115">
        <v>2.2734296359999999</v>
      </c>
      <c r="J3673" s="115" t="s">
        <v>78</v>
      </c>
      <c r="K3673" s="115">
        <f>INDEX(DatosProcesados!$A$1:$BF$101,MATCH(DataBase!A3673,DatosProcesados!$A$1:$A$101,0),MATCH(DataBase!J3673,DatosProcesados!$A$1:$BF$1,0))</f>
        <v>0</v>
      </c>
      <c r="L3673" s="115" t="str">
        <f>INDEX(Modelo!$A$9:$D$89,MATCH(DataBase!$J3673,Modelo!$A$9:$A$89,0),MATCH(DataBase!L$1,Modelo!$A$9:$D$9,0))</f>
        <v>Impacto económico y gobernanza</v>
      </c>
      <c r="M3673" s="115" t="str">
        <f>INDEX(Modelo!$A$9:$D$89,MATCH(DataBase!$J3673,Modelo!$A$9:$A$89,0),MATCH(DataBase!M$1,Modelo!$A$9:$D$9,0))</f>
        <v>Pilar 6</v>
      </c>
      <c r="N3673" s="115" t="str">
        <f>INDEX(Modelo!$A$9:$D$89,MATCH(DataBase!$J3673,Modelo!$A$9:$A$89,0),MATCH(DataBase!N$1,Modelo!$A$9:$D$9,0))</f>
        <v>scale</v>
      </c>
      <c r="O3673" s="115" t="b">
        <f t="array" ref="O3673">IF(N3673="negativo",INDEX($AD$3:$AG$51,MATCH(1,($B3673=$AD$3:$AD$51)*($J3673=$AE$3:$AE$51),0),3),IF(N3673="positivo",INDEX($AD$55:$AG$109,MATCH(1,($B3673=$AD$55:$AD$109)*($J3673=$AE$55:$AE$109),0),3)))</f>
        <v>0</v>
      </c>
      <c r="P3673" s="115" t="b">
        <f t="array" ref="P3673">IF(N3673="negativo",INDEX($AD$3:$AG$51,MATCH(1,($B3673=$AD$3:$AD$51)*($J3673=$AE$3:$AE$51),0),4),IF(N3673="positivo",INDEX($AD$55:$AG$109,MATCH(1,($B3673=$AD$55:$AD$109)*($J3673=$AE$55:$AE$109),0),4)))</f>
        <v>0</v>
      </c>
      <c r="Q3673" s="115" t="str">
        <f>VLOOKUP(M3673,Modelo!$A$2:$C$7,2,0)</f>
        <v>Impacto Económico, Social y Comunitario</v>
      </c>
      <c r="R3673" s="118">
        <f t="array" ref="R3673">INDEX(Modelo!$F$1:$H$37,MATCH(1,(DataBase!Q3673=Modelo!$G$1:$G$37)*(DataBase!B3673=Modelo!$F$1:$F$37),0),3)</f>
        <v>0.10526315789473684</v>
      </c>
      <c r="S3673" s="115">
        <f t="shared" si="116"/>
        <v>0</v>
      </c>
      <c r="T3673" s="115">
        <f t="shared" si="117"/>
        <v>0</v>
      </c>
    </row>
    <row r="3674" spans="1:20" x14ac:dyDescent="0.3">
      <c r="A3674" s="115" t="s">
        <v>234</v>
      </c>
      <c r="B3674" s="115" t="s">
        <v>216</v>
      </c>
      <c r="C3674" s="115" t="s">
        <v>103</v>
      </c>
      <c r="D3674" s="115" t="s">
        <v>86</v>
      </c>
      <c r="E3674" s="115" t="s">
        <v>86</v>
      </c>
      <c r="F3674" s="115" t="s">
        <v>86</v>
      </c>
      <c r="G3674" s="115">
        <v>1904</v>
      </c>
      <c r="H3674" s="115" t="s">
        <v>125</v>
      </c>
      <c r="I3674" s="115">
        <v>2.8467005310000002</v>
      </c>
      <c r="J3674" s="115" t="s">
        <v>78</v>
      </c>
      <c r="K3674" s="115">
        <f>INDEX(DatosProcesados!$A$1:$BF$101,MATCH(DataBase!A3674,DatosProcesados!$A$1:$A$101,0),MATCH(DataBase!J3674,DatosProcesados!$A$1:$BF$1,0))</f>
        <v>2</v>
      </c>
      <c r="L3674" s="115" t="str">
        <f>INDEX(Modelo!$A$9:$D$89,MATCH(DataBase!$J3674,Modelo!$A$9:$A$89,0),MATCH(DataBase!L$1,Modelo!$A$9:$D$9,0))</f>
        <v>Impacto económico y gobernanza</v>
      </c>
      <c r="M3674" s="115" t="str">
        <f>INDEX(Modelo!$A$9:$D$89,MATCH(DataBase!$J3674,Modelo!$A$9:$A$89,0),MATCH(DataBase!M$1,Modelo!$A$9:$D$9,0))</f>
        <v>Pilar 6</v>
      </c>
      <c r="N3674" s="115" t="str">
        <f>INDEX(Modelo!$A$9:$D$89,MATCH(DataBase!$J3674,Modelo!$A$9:$A$89,0),MATCH(DataBase!N$1,Modelo!$A$9:$D$9,0))</f>
        <v>scale</v>
      </c>
      <c r="O3674" s="115" t="b">
        <f t="array" ref="O3674">IF(N3674="negativo",INDEX($AD$3:$AG$51,MATCH(1,($B3674=$AD$3:$AD$51)*($J3674=$AE$3:$AE$51),0),3),IF(N3674="positivo",INDEX($AD$55:$AG$109,MATCH(1,($B3674=$AD$55:$AD$109)*($J3674=$AE$55:$AE$109),0),3)))</f>
        <v>0</v>
      </c>
      <c r="P3674" s="115" t="b">
        <f t="array" ref="P3674">IF(N3674="negativo",INDEX($AD$3:$AG$51,MATCH(1,($B3674=$AD$3:$AD$51)*($J3674=$AE$3:$AE$51),0),4),IF(N3674="positivo",INDEX($AD$55:$AG$109,MATCH(1,($B3674=$AD$55:$AD$109)*($J3674=$AE$55:$AE$109),0),4)))</f>
        <v>0</v>
      </c>
      <c r="Q3674" s="115" t="str">
        <f>VLOOKUP(M3674,Modelo!$A$2:$C$7,2,0)</f>
        <v>Impacto Económico, Social y Comunitario</v>
      </c>
      <c r="R3674" s="118">
        <f t="array" ref="R3674">INDEX(Modelo!$F$1:$H$37,MATCH(1,(DataBase!Q3674=Modelo!$G$1:$G$37)*(DataBase!B3674=Modelo!$F$1:$F$37),0),3)</f>
        <v>0.10526315789473684</v>
      </c>
      <c r="S3674" s="115">
        <f t="shared" si="116"/>
        <v>100</v>
      </c>
      <c r="T3674" s="115">
        <f t="shared" si="117"/>
        <v>10.526315789473683</v>
      </c>
    </row>
    <row r="3675" spans="1:20" x14ac:dyDescent="0.3">
      <c r="A3675" s="115" t="s">
        <v>359</v>
      </c>
      <c r="B3675" s="115" t="s">
        <v>313</v>
      </c>
      <c r="C3675" s="115" t="s">
        <v>103</v>
      </c>
      <c r="D3675" s="115" t="s">
        <v>86</v>
      </c>
      <c r="E3675" s="115" t="s">
        <v>87</v>
      </c>
      <c r="F3675" s="115" t="s">
        <v>87</v>
      </c>
      <c r="G3675" s="115">
        <v>1993</v>
      </c>
      <c r="H3675" s="115" t="s">
        <v>244</v>
      </c>
      <c r="I3675" s="115">
        <v>2.3607916150000001</v>
      </c>
      <c r="J3675" s="115" t="s">
        <v>78</v>
      </c>
      <c r="K3675" s="115">
        <f>INDEX(DatosProcesados!$A$1:$BF$101,MATCH(DataBase!A3675,DatosProcesados!$A$1:$A$101,0),MATCH(DataBase!J3675,DatosProcesados!$A$1:$BF$1,0))</f>
        <v>1</v>
      </c>
      <c r="L3675" s="115" t="str">
        <f>INDEX(Modelo!$A$9:$D$89,MATCH(DataBase!$J3675,Modelo!$A$9:$A$89,0),MATCH(DataBase!L$1,Modelo!$A$9:$D$9,0))</f>
        <v>Impacto económico y gobernanza</v>
      </c>
      <c r="M3675" s="115" t="str">
        <f>INDEX(Modelo!$A$9:$D$89,MATCH(DataBase!$J3675,Modelo!$A$9:$A$89,0),MATCH(DataBase!M$1,Modelo!$A$9:$D$9,0))</f>
        <v>Pilar 6</v>
      </c>
      <c r="N3675" s="115" t="str">
        <f>INDEX(Modelo!$A$9:$D$89,MATCH(DataBase!$J3675,Modelo!$A$9:$A$89,0),MATCH(DataBase!N$1,Modelo!$A$9:$D$9,0))</f>
        <v>scale</v>
      </c>
      <c r="O3675" s="115" t="b">
        <f t="array" ref="O3675">IF(N3675="negativo",INDEX($AD$3:$AG$51,MATCH(1,($B3675=$AD$3:$AD$51)*($J3675=$AE$3:$AE$51),0),3),IF(N3675="positivo",INDEX($AD$55:$AG$109,MATCH(1,($B3675=$AD$55:$AD$109)*($J3675=$AE$55:$AE$109),0),3)))</f>
        <v>0</v>
      </c>
      <c r="P3675" s="115" t="b">
        <f t="array" ref="P3675">IF(N3675="negativo",INDEX($AD$3:$AG$51,MATCH(1,($B3675=$AD$3:$AD$51)*($J3675=$AE$3:$AE$51),0),4),IF(N3675="positivo",INDEX($AD$55:$AG$109,MATCH(1,($B3675=$AD$55:$AD$109)*($J3675=$AE$55:$AE$109),0),4)))</f>
        <v>0</v>
      </c>
      <c r="Q3675" s="115" t="str">
        <f>VLOOKUP(M3675,Modelo!$A$2:$C$7,2,0)</f>
        <v>Impacto Económico, Social y Comunitario</v>
      </c>
      <c r="R3675" s="118">
        <f t="array" ref="R3675">INDEX(Modelo!$F$1:$H$37,MATCH(1,(DataBase!Q3675=Modelo!$G$1:$G$37)*(DataBase!B3675=Modelo!$F$1:$F$37),0),3)</f>
        <v>0.11764705882352941</v>
      </c>
      <c r="S3675" s="115">
        <f t="shared" si="116"/>
        <v>50</v>
      </c>
      <c r="T3675" s="115">
        <f t="shared" si="117"/>
        <v>5.8823529411764701</v>
      </c>
    </row>
    <row r="3676" spans="1:20" x14ac:dyDescent="0.3">
      <c r="A3676" s="115" t="s">
        <v>327</v>
      </c>
      <c r="B3676" s="115" t="s">
        <v>313</v>
      </c>
      <c r="C3676" s="115" t="s">
        <v>103</v>
      </c>
      <c r="D3676" s="115" t="s">
        <v>86</v>
      </c>
      <c r="E3676" s="115" t="s">
        <v>86</v>
      </c>
      <c r="F3676" s="115" t="s">
        <v>87</v>
      </c>
      <c r="G3676" s="115">
        <v>2005</v>
      </c>
      <c r="H3676" s="115" t="s">
        <v>328</v>
      </c>
      <c r="I3676" s="115">
        <v>10.521119421</v>
      </c>
      <c r="J3676" s="115" t="s">
        <v>78</v>
      </c>
      <c r="K3676" s="115">
        <f>INDEX(DatosProcesados!$A$1:$BF$101,MATCH(DataBase!A3676,DatosProcesados!$A$1:$A$101,0),MATCH(DataBase!J3676,DatosProcesados!$A$1:$BF$1,0))</f>
        <v>1</v>
      </c>
      <c r="L3676" s="115" t="str">
        <f>INDEX(Modelo!$A$9:$D$89,MATCH(DataBase!$J3676,Modelo!$A$9:$A$89,0),MATCH(DataBase!L$1,Modelo!$A$9:$D$9,0))</f>
        <v>Impacto económico y gobernanza</v>
      </c>
      <c r="M3676" s="115" t="str">
        <f>INDEX(Modelo!$A$9:$D$89,MATCH(DataBase!$J3676,Modelo!$A$9:$A$89,0),MATCH(DataBase!M$1,Modelo!$A$9:$D$9,0))</f>
        <v>Pilar 6</v>
      </c>
      <c r="N3676" s="115" t="str">
        <f>INDEX(Modelo!$A$9:$D$89,MATCH(DataBase!$J3676,Modelo!$A$9:$A$89,0),MATCH(DataBase!N$1,Modelo!$A$9:$D$9,0))</f>
        <v>scale</v>
      </c>
      <c r="O3676" s="115" t="b">
        <f t="array" ref="O3676">IF(N3676="negativo",INDEX($AD$3:$AG$51,MATCH(1,($B3676=$AD$3:$AD$51)*($J3676=$AE$3:$AE$51),0),3),IF(N3676="positivo",INDEX($AD$55:$AG$109,MATCH(1,($B3676=$AD$55:$AD$109)*($J3676=$AE$55:$AE$109),0),3)))</f>
        <v>0</v>
      </c>
      <c r="P3676" s="115" t="b">
        <f t="array" ref="P3676">IF(N3676="negativo",INDEX($AD$3:$AG$51,MATCH(1,($B3676=$AD$3:$AD$51)*($J3676=$AE$3:$AE$51),0),4),IF(N3676="positivo",INDEX($AD$55:$AG$109,MATCH(1,($B3676=$AD$55:$AD$109)*($J3676=$AE$55:$AE$109),0),4)))</f>
        <v>0</v>
      </c>
      <c r="Q3676" s="115" t="str">
        <f>VLOOKUP(M3676,Modelo!$A$2:$C$7,2,0)</f>
        <v>Impacto Económico, Social y Comunitario</v>
      </c>
      <c r="R3676" s="118">
        <f t="array" ref="R3676">INDEX(Modelo!$F$1:$H$37,MATCH(1,(DataBase!Q3676=Modelo!$G$1:$G$37)*(DataBase!B3676=Modelo!$F$1:$F$37),0),3)</f>
        <v>0.11764705882352941</v>
      </c>
      <c r="S3676" s="115">
        <f t="shared" si="116"/>
        <v>50</v>
      </c>
      <c r="T3676" s="115">
        <f t="shared" si="117"/>
        <v>5.8823529411764701</v>
      </c>
    </row>
    <row r="3677" spans="1:20" x14ac:dyDescent="0.3">
      <c r="A3677" s="115" t="s">
        <v>283</v>
      </c>
      <c r="B3677" s="115" t="s">
        <v>216</v>
      </c>
      <c r="C3677" s="115" t="s">
        <v>103</v>
      </c>
      <c r="D3677" s="115" t="s">
        <v>86</v>
      </c>
      <c r="E3677" s="115" t="s">
        <v>86</v>
      </c>
      <c r="F3677" s="115" t="s">
        <v>87</v>
      </c>
      <c r="G3677" s="115">
        <v>1958</v>
      </c>
      <c r="H3677" s="115" t="s">
        <v>125</v>
      </c>
      <c r="I3677" s="115">
        <v>2.0172595470000001</v>
      </c>
      <c r="J3677" s="115" t="s">
        <v>78</v>
      </c>
      <c r="K3677" s="115" t="str">
        <f>INDEX(DatosProcesados!$A$1:$BF$101,MATCH(DataBase!A3677,DatosProcesados!$A$1:$A$101,0),MATCH(DataBase!J3677,DatosProcesados!$A$1:$BF$1,0))</f>
        <v xml:space="preserve">No informa </v>
      </c>
      <c r="L3677" s="115" t="str">
        <f>INDEX(Modelo!$A$9:$D$89,MATCH(DataBase!$J3677,Modelo!$A$9:$A$89,0),MATCH(DataBase!L$1,Modelo!$A$9:$D$9,0))</f>
        <v>Impacto económico y gobernanza</v>
      </c>
      <c r="M3677" s="115" t="str">
        <f>INDEX(Modelo!$A$9:$D$89,MATCH(DataBase!$J3677,Modelo!$A$9:$A$89,0),MATCH(DataBase!M$1,Modelo!$A$9:$D$9,0))</f>
        <v>Pilar 6</v>
      </c>
      <c r="N3677" s="115" t="str">
        <f>INDEX(Modelo!$A$9:$D$89,MATCH(DataBase!$J3677,Modelo!$A$9:$A$89,0),MATCH(DataBase!N$1,Modelo!$A$9:$D$9,0))</f>
        <v>scale</v>
      </c>
      <c r="O3677" s="115" t="b">
        <f t="array" ref="O3677">IF(N3677="negativo",INDEX($AD$3:$AG$51,MATCH(1,($B3677=$AD$3:$AD$51)*($J3677=$AE$3:$AE$51),0),3),IF(N3677="positivo",INDEX($AD$55:$AG$109,MATCH(1,($B3677=$AD$55:$AD$109)*($J3677=$AE$55:$AE$109),0),3)))</f>
        <v>0</v>
      </c>
      <c r="P3677" s="115" t="b">
        <f t="array" ref="P3677">IF(N3677="negativo",INDEX($AD$3:$AG$51,MATCH(1,($B3677=$AD$3:$AD$51)*($J3677=$AE$3:$AE$51),0),4),IF(N3677="positivo",INDEX($AD$55:$AG$109,MATCH(1,($B3677=$AD$55:$AD$109)*($J3677=$AE$55:$AE$109),0),4)))</f>
        <v>0</v>
      </c>
      <c r="Q3677" s="115" t="str">
        <f>VLOOKUP(M3677,Modelo!$A$2:$C$7,2,0)</f>
        <v>Impacto Económico, Social y Comunitario</v>
      </c>
      <c r="R3677" s="118">
        <f t="array" ref="R3677">INDEX(Modelo!$F$1:$H$37,MATCH(1,(DataBase!Q3677=Modelo!$G$1:$G$37)*(DataBase!B3677=Modelo!$F$1:$F$37),0),3)</f>
        <v>0.10526315789473684</v>
      </c>
      <c r="S3677" s="115">
        <f t="shared" si="116"/>
        <v>0</v>
      </c>
      <c r="T3677" s="115">
        <f t="shared" si="117"/>
        <v>0</v>
      </c>
    </row>
    <row r="3678" spans="1:20" x14ac:dyDescent="0.3">
      <c r="A3678" s="115" t="s">
        <v>188</v>
      </c>
      <c r="B3678" s="115" t="s">
        <v>84</v>
      </c>
      <c r="C3678" s="115" t="s">
        <v>103</v>
      </c>
      <c r="D3678" s="115" t="s">
        <v>86</v>
      </c>
      <c r="E3678" s="115" t="s">
        <v>87</v>
      </c>
      <c r="F3678" s="115" t="s">
        <v>86</v>
      </c>
      <c r="G3678" s="115">
        <v>1974</v>
      </c>
      <c r="H3678" s="115" t="s">
        <v>125</v>
      </c>
      <c r="I3678" s="115">
        <v>2.2729038500000001</v>
      </c>
      <c r="J3678" s="115" t="s">
        <v>78</v>
      </c>
      <c r="K3678" s="115">
        <f>INDEX(DatosProcesados!$A$1:$BF$101,MATCH(DataBase!A3678,DatosProcesados!$A$1:$A$101,0),MATCH(DataBase!J3678,DatosProcesados!$A$1:$BF$1,0))</f>
        <v>2</v>
      </c>
      <c r="L3678" s="115" t="str">
        <f>INDEX(Modelo!$A$9:$D$89,MATCH(DataBase!$J3678,Modelo!$A$9:$A$89,0),MATCH(DataBase!L$1,Modelo!$A$9:$D$9,0))</f>
        <v>Impacto económico y gobernanza</v>
      </c>
      <c r="M3678" s="115" t="str">
        <f>INDEX(Modelo!$A$9:$D$89,MATCH(DataBase!$J3678,Modelo!$A$9:$A$89,0),MATCH(DataBase!M$1,Modelo!$A$9:$D$9,0))</f>
        <v>Pilar 6</v>
      </c>
      <c r="N3678" s="115" t="str">
        <f>INDEX(Modelo!$A$9:$D$89,MATCH(DataBase!$J3678,Modelo!$A$9:$A$89,0),MATCH(DataBase!N$1,Modelo!$A$9:$D$9,0))</f>
        <v>scale</v>
      </c>
      <c r="O3678" s="115" t="b">
        <f t="array" ref="O3678">IF(N3678="negativo",INDEX($AD$3:$AG$51,MATCH(1,($B3678=$AD$3:$AD$51)*($J3678=$AE$3:$AE$51),0),3),IF(N3678="positivo",INDEX($AD$55:$AG$109,MATCH(1,($B3678=$AD$55:$AD$109)*($J3678=$AE$55:$AE$109),0),3)))</f>
        <v>0</v>
      </c>
      <c r="P3678" s="115" t="b">
        <f t="array" ref="P3678">IF(N3678="negativo",INDEX($AD$3:$AG$51,MATCH(1,($B3678=$AD$3:$AD$51)*($J3678=$AE$3:$AE$51),0),4),IF(N3678="positivo",INDEX($AD$55:$AG$109,MATCH(1,($B3678=$AD$55:$AD$109)*($J3678=$AE$55:$AE$109),0),4)))</f>
        <v>0</v>
      </c>
      <c r="Q3678" s="115" t="str">
        <f>VLOOKUP(M3678,Modelo!$A$2:$C$7,2,0)</f>
        <v>Impacto Económico, Social y Comunitario</v>
      </c>
      <c r="R3678" s="118">
        <f t="array" ref="R3678">INDEX(Modelo!$F$1:$H$37,MATCH(1,(DataBase!Q3678=Modelo!$G$1:$G$37)*(DataBase!B3678=Modelo!$F$1:$F$37),0),3)</f>
        <v>0.11764705882352941</v>
      </c>
      <c r="S3678" s="115">
        <f t="shared" si="116"/>
        <v>100</v>
      </c>
      <c r="T3678" s="115">
        <f t="shared" si="117"/>
        <v>11.76470588235294</v>
      </c>
    </row>
    <row r="3679" spans="1:20" x14ac:dyDescent="0.3">
      <c r="A3679" s="115" t="s">
        <v>199</v>
      </c>
      <c r="B3679" s="115" t="s">
        <v>84</v>
      </c>
      <c r="C3679" s="115" t="s">
        <v>103</v>
      </c>
      <c r="D3679" s="115" t="s">
        <v>86</v>
      </c>
      <c r="E3679" s="115" t="s">
        <v>86</v>
      </c>
      <c r="F3679" s="115" t="s">
        <v>87</v>
      </c>
      <c r="G3679" s="115">
        <v>2015</v>
      </c>
      <c r="H3679" s="115" t="s">
        <v>125</v>
      </c>
      <c r="I3679" s="115">
        <v>0.70314701400000001</v>
      </c>
      <c r="J3679" s="115" t="s">
        <v>78</v>
      </c>
      <c r="K3679" s="115">
        <f>INDEX(DatosProcesados!$A$1:$BF$101,MATCH(DataBase!A3679,DatosProcesados!$A$1:$A$101,0),MATCH(DataBase!J3679,DatosProcesados!$A$1:$BF$1,0))</f>
        <v>0</v>
      </c>
      <c r="L3679" s="115" t="str">
        <f>INDEX(Modelo!$A$9:$D$89,MATCH(DataBase!$J3679,Modelo!$A$9:$A$89,0),MATCH(DataBase!L$1,Modelo!$A$9:$D$9,0))</f>
        <v>Impacto económico y gobernanza</v>
      </c>
      <c r="M3679" s="115" t="str">
        <f>INDEX(Modelo!$A$9:$D$89,MATCH(DataBase!$J3679,Modelo!$A$9:$A$89,0),MATCH(DataBase!M$1,Modelo!$A$9:$D$9,0))</f>
        <v>Pilar 6</v>
      </c>
      <c r="N3679" s="115" t="str">
        <f>INDEX(Modelo!$A$9:$D$89,MATCH(DataBase!$J3679,Modelo!$A$9:$A$89,0),MATCH(DataBase!N$1,Modelo!$A$9:$D$9,0))</f>
        <v>scale</v>
      </c>
      <c r="O3679" s="115" t="b">
        <f t="array" ref="O3679">IF(N3679="negativo",INDEX($AD$3:$AG$51,MATCH(1,($B3679=$AD$3:$AD$51)*($J3679=$AE$3:$AE$51),0),3),IF(N3679="positivo",INDEX($AD$55:$AG$109,MATCH(1,($B3679=$AD$55:$AD$109)*($J3679=$AE$55:$AE$109),0),3)))</f>
        <v>0</v>
      </c>
      <c r="P3679" s="115" t="b">
        <f t="array" ref="P3679">IF(N3679="negativo",INDEX($AD$3:$AG$51,MATCH(1,($B3679=$AD$3:$AD$51)*($J3679=$AE$3:$AE$51),0),4),IF(N3679="positivo",INDEX($AD$55:$AG$109,MATCH(1,($B3679=$AD$55:$AD$109)*($J3679=$AE$55:$AE$109),0),4)))</f>
        <v>0</v>
      </c>
      <c r="Q3679" s="115" t="str">
        <f>VLOOKUP(M3679,Modelo!$A$2:$C$7,2,0)</f>
        <v>Impacto Económico, Social y Comunitario</v>
      </c>
      <c r="R3679" s="118">
        <f t="array" ref="R3679">INDEX(Modelo!$F$1:$H$37,MATCH(1,(DataBase!Q3679=Modelo!$G$1:$G$37)*(DataBase!B3679=Modelo!$F$1:$F$37),0),3)</f>
        <v>0.11764705882352941</v>
      </c>
      <c r="S3679" s="115">
        <f t="shared" si="116"/>
        <v>0</v>
      </c>
      <c r="T3679" s="115">
        <f t="shared" si="117"/>
        <v>0</v>
      </c>
    </row>
    <row r="3680" spans="1:20" x14ac:dyDescent="0.3">
      <c r="A3680" s="115" t="s">
        <v>215</v>
      </c>
      <c r="B3680" s="115" t="s">
        <v>216</v>
      </c>
      <c r="C3680" s="115" t="s">
        <v>97</v>
      </c>
      <c r="D3680" s="115" t="s">
        <v>86</v>
      </c>
      <c r="E3680" s="115" t="s">
        <v>86</v>
      </c>
      <c r="F3680" s="115" t="s">
        <v>86</v>
      </c>
      <c r="G3680" s="115">
        <v>1956</v>
      </c>
      <c r="H3680" s="115" t="s">
        <v>125</v>
      </c>
      <c r="I3680" s="115">
        <v>25.860914507</v>
      </c>
      <c r="J3680" s="115" t="s">
        <v>78</v>
      </c>
      <c r="K3680" s="115" t="str">
        <f>INDEX(DatosProcesados!$A$1:$BF$101,MATCH(DataBase!A3680,DatosProcesados!$A$1:$A$101,0),MATCH(DataBase!J3680,DatosProcesados!$A$1:$BF$1,0))</f>
        <v xml:space="preserve">No informa </v>
      </c>
      <c r="L3680" s="115" t="str">
        <f>INDEX(Modelo!$A$9:$D$89,MATCH(DataBase!$J3680,Modelo!$A$9:$A$89,0),MATCH(DataBase!L$1,Modelo!$A$9:$D$9,0))</f>
        <v>Impacto económico y gobernanza</v>
      </c>
      <c r="M3680" s="115" t="str">
        <f>INDEX(Modelo!$A$9:$D$89,MATCH(DataBase!$J3680,Modelo!$A$9:$A$89,0),MATCH(DataBase!M$1,Modelo!$A$9:$D$9,0))</f>
        <v>Pilar 6</v>
      </c>
      <c r="N3680" s="115" t="str">
        <f>INDEX(Modelo!$A$9:$D$89,MATCH(DataBase!$J3680,Modelo!$A$9:$A$89,0),MATCH(DataBase!N$1,Modelo!$A$9:$D$9,0))</f>
        <v>scale</v>
      </c>
      <c r="O3680" s="115" t="b">
        <f t="array" ref="O3680">IF(N3680="negativo",INDEX($AD$3:$AG$51,MATCH(1,($B3680=$AD$3:$AD$51)*($J3680=$AE$3:$AE$51),0),3),IF(N3680="positivo",INDEX($AD$55:$AG$109,MATCH(1,($B3680=$AD$55:$AD$109)*($J3680=$AE$55:$AE$109),0),3)))</f>
        <v>0</v>
      </c>
      <c r="P3680" s="115" t="b">
        <f t="array" ref="P3680">IF(N3680="negativo",INDEX($AD$3:$AG$51,MATCH(1,($B3680=$AD$3:$AD$51)*($J3680=$AE$3:$AE$51),0),4),IF(N3680="positivo",INDEX($AD$55:$AG$109,MATCH(1,($B3680=$AD$55:$AD$109)*($J3680=$AE$55:$AE$109),0),4)))</f>
        <v>0</v>
      </c>
      <c r="Q3680" s="115" t="str">
        <f>VLOOKUP(M3680,Modelo!$A$2:$C$7,2,0)</f>
        <v>Impacto Económico, Social y Comunitario</v>
      </c>
      <c r="R3680" s="118">
        <f t="array" ref="R3680">INDEX(Modelo!$F$1:$H$37,MATCH(1,(DataBase!Q3680=Modelo!$G$1:$G$37)*(DataBase!B3680=Modelo!$F$1:$F$37),0),3)</f>
        <v>0.10526315789473684</v>
      </c>
      <c r="S3680" s="115">
        <f t="shared" si="116"/>
        <v>0</v>
      </c>
      <c r="T3680" s="115">
        <f t="shared" si="117"/>
        <v>0</v>
      </c>
    </row>
    <row r="3681" spans="1:20" x14ac:dyDescent="0.3">
      <c r="A3681" s="115" t="s">
        <v>257</v>
      </c>
      <c r="B3681" s="115" t="s">
        <v>216</v>
      </c>
      <c r="C3681" s="115" t="s">
        <v>97</v>
      </c>
      <c r="D3681" s="115" t="s">
        <v>86</v>
      </c>
      <c r="E3681" s="115" t="s">
        <v>87</v>
      </c>
      <c r="F3681" s="115" t="s">
        <v>87</v>
      </c>
      <c r="G3681" s="115">
        <v>1898</v>
      </c>
      <c r="H3681" s="115" t="s">
        <v>167</v>
      </c>
      <c r="I3681" s="115">
        <v>2.4260392159999999</v>
      </c>
      <c r="J3681" s="115" t="s">
        <v>78</v>
      </c>
      <c r="K3681" s="115" t="str">
        <f>INDEX(DatosProcesados!$A$1:$BF$101,MATCH(DataBase!A3681,DatosProcesados!$A$1:$A$101,0),MATCH(DataBase!J3681,DatosProcesados!$A$1:$BF$1,0))</f>
        <v xml:space="preserve">No informa </v>
      </c>
      <c r="L3681" s="115" t="str">
        <f>INDEX(Modelo!$A$9:$D$89,MATCH(DataBase!$J3681,Modelo!$A$9:$A$89,0),MATCH(DataBase!L$1,Modelo!$A$9:$D$9,0))</f>
        <v>Impacto económico y gobernanza</v>
      </c>
      <c r="M3681" s="115" t="str">
        <f>INDEX(Modelo!$A$9:$D$89,MATCH(DataBase!$J3681,Modelo!$A$9:$A$89,0),MATCH(DataBase!M$1,Modelo!$A$9:$D$9,0))</f>
        <v>Pilar 6</v>
      </c>
      <c r="N3681" s="115" t="str">
        <f>INDEX(Modelo!$A$9:$D$89,MATCH(DataBase!$J3681,Modelo!$A$9:$A$89,0),MATCH(DataBase!N$1,Modelo!$A$9:$D$9,0))</f>
        <v>scale</v>
      </c>
      <c r="O3681" s="115" t="b">
        <f t="array" ref="O3681">IF(N3681="negativo",INDEX($AD$3:$AG$51,MATCH(1,($B3681=$AD$3:$AD$51)*($J3681=$AE$3:$AE$51),0),3),IF(N3681="positivo",INDEX($AD$55:$AG$109,MATCH(1,($B3681=$AD$55:$AD$109)*($J3681=$AE$55:$AE$109),0),3)))</f>
        <v>0</v>
      </c>
      <c r="P3681" s="115" t="b">
        <f t="array" ref="P3681">IF(N3681="negativo",INDEX($AD$3:$AG$51,MATCH(1,($B3681=$AD$3:$AD$51)*($J3681=$AE$3:$AE$51),0),4),IF(N3681="positivo",INDEX($AD$55:$AG$109,MATCH(1,($B3681=$AD$55:$AD$109)*($J3681=$AE$55:$AE$109),0),4)))</f>
        <v>0</v>
      </c>
      <c r="Q3681" s="115" t="str">
        <f>VLOOKUP(M3681,Modelo!$A$2:$C$7,2,0)</f>
        <v>Impacto Económico, Social y Comunitario</v>
      </c>
      <c r="R3681" s="118">
        <f t="array" ref="R3681">INDEX(Modelo!$F$1:$H$37,MATCH(1,(DataBase!Q3681=Modelo!$G$1:$G$37)*(DataBase!B3681=Modelo!$F$1:$F$37),0),3)</f>
        <v>0.10526315789473684</v>
      </c>
      <c r="S3681" s="115">
        <f t="shared" si="116"/>
        <v>0</v>
      </c>
      <c r="T3681" s="115">
        <f t="shared" si="117"/>
        <v>0</v>
      </c>
    </row>
    <row r="3682" spans="1:20" x14ac:dyDescent="0.3">
      <c r="A3682" s="115" t="s">
        <v>301</v>
      </c>
      <c r="B3682" s="115" t="s">
        <v>216</v>
      </c>
      <c r="C3682" s="115" t="s">
        <v>103</v>
      </c>
      <c r="D3682" s="115" t="s">
        <v>86</v>
      </c>
      <c r="E3682" s="115" t="s">
        <v>87</v>
      </c>
      <c r="F3682" s="115" t="s">
        <v>86</v>
      </c>
      <c r="G3682" s="115">
        <v>1998</v>
      </c>
      <c r="H3682" s="115" t="s">
        <v>125</v>
      </c>
      <c r="I3682" s="115">
        <v>1.697301486</v>
      </c>
      <c r="J3682" s="115" t="s">
        <v>78</v>
      </c>
      <c r="K3682" s="115">
        <f>INDEX(DatosProcesados!$A$1:$BF$101,MATCH(DataBase!A3682,DatosProcesados!$A$1:$A$101,0),MATCH(DataBase!J3682,DatosProcesados!$A$1:$BF$1,0))</f>
        <v>0</v>
      </c>
      <c r="L3682" s="115" t="str">
        <f>INDEX(Modelo!$A$9:$D$89,MATCH(DataBase!$J3682,Modelo!$A$9:$A$89,0),MATCH(DataBase!L$1,Modelo!$A$9:$D$9,0))</f>
        <v>Impacto económico y gobernanza</v>
      </c>
      <c r="M3682" s="115" t="str">
        <f>INDEX(Modelo!$A$9:$D$89,MATCH(DataBase!$J3682,Modelo!$A$9:$A$89,0),MATCH(DataBase!M$1,Modelo!$A$9:$D$9,0))</f>
        <v>Pilar 6</v>
      </c>
      <c r="N3682" s="115" t="str">
        <f>INDEX(Modelo!$A$9:$D$89,MATCH(DataBase!$J3682,Modelo!$A$9:$A$89,0),MATCH(DataBase!N$1,Modelo!$A$9:$D$9,0))</f>
        <v>scale</v>
      </c>
      <c r="O3682" s="115" t="b">
        <f t="array" ref="O3682">IF(N3682="negativo",INDEX($AD$3:$AG$51,MATCH(1,($B3682=$AD$3:$AD$51)*($J3682=$AE$3:$AE$51),0),3),IF(N3682="positivo",INDEX($AD$55:$AG$109,MATCH(1,($B3682=$AD$55:$AD$109)*($J3682=$AE$55:$AE$109),0),3)))</f>
        <v>0</v>
      </c>
      <c r="P3682" s="115" t="b">
        <f t="array" ref="P3682">IF(N3682="negativo",INDEX($AD$3:$AG$51,MATCH(1,($B3682=$AD$3:$AD$51)*($J3682=$AE$3:$AE$51),0),4),IF(N3682="positivo",INDEX($AD$55:$AG$109,MATCH(1,($B3682=$AD$55:$AD$109)*($J3682=$AE$55:$AE$109),0),4)))</f>
        <v>0</v>
      </c>
      <c r="Q3682" s="115" t="str">
        <f>VLOOKUP(M3682,Modelo!$A$2:$C$7,2,0)</f>
        <v>Impacto Económico, Social y Comunitario</v>
      </c>
      <c r="R3682" s="118">
        <f t="array" ref="R3682">INDEX(Modelo!$F$1:$H$37,MATCH(1,(DataBase!Q3682=Modelo!$G$1:$G$37)*(DataBase!B3682=Modelo!$F$1:$F$37),0),3)</f>
        <v>0.10526315789473684</v>
      </c>
      <c r="S3682" s="115">
        <f t="shared" si="116"/>
        <v>0</v>
      </c>
      <c r="T3682" s="115">
        <f t="shared" si="117"/>
        <v>0</v>
      </c>
    </row>
    <row r="3683" spans="1:20" x14ac:dyDescent="0.3">
      <c r="A3683" s="115" t="s">
        <v>352</v>
      </c>
      <c r="B3683" s="115" t="s">
        <v>313</v>
      </c>
      <c r="C3683" s="115" t="s">
        <v>103</v>
      </c>
      <c r="D3683" s="115" t="s">
        <v>87</v>
      </c>
      <c r="E3683" s="115" t="s">
        <v>87</v>
      </c>
      <c r="F3683" s="115" t="s">
        <v>87</v>
      </c>
      <c r="G3683" s="115">
        <v>1969</v>
      </c>
      <c r="H3683" s="115" t="s">
        <v>353</v>
      </c>
      <c r="I3683" s="115">
        <v>3.188315636</v>
      </c>
      <c r="J3683" s="115" t="s">
        <v>78</v>
      </c>
      <c r="K3683" s="115">
        <f>INDEX(DatosProcesados!$A$1:$BF$101,MATCH(DataBase!A3683,DatosProcesados!$A$1:$A$101,0),MATCH(DataBase!J3683,DatosProcesados!$A$1:$BF$1,0))</f>
        <v>2</v>
      </c>
      <c r="L3683" s="115" t="str">
        <f>INDEX(Modelo!$A$9:$D$89,MATCH(DataBase!$J3683,Modelo!$A$9:$A$89,0),MATCH(DataBase!L$1,Modelo!$A$9:$D$9,0))</f>
        <v>Impacto económico y gobernanza</v>
      </c>
      <c r="M3683" s="115" t="str">
        <f>INDEX(Modelo!$A$9:$D$89,MATCH(DataBase!$J3683,Modelo!$A$9:$A$89,0),MATCH(DataBase!M$1,Modelo!$A$9:$D$9,0))</f>
        <v>Pilar 6</v>
      </c>
      <c r="N3683" s="115" t="str">
        <f>INDEX(Modelo!$A$9:$D$89,MATCH(DataBase!$J3683,Modelo!$A$9:$A$89,0),MATCH(DataBase!N$1,Modelo!$A$9:$D$9,0))</f>
        <v>scale</v>
      </c>
      <c r="O3683" s="115" t="b">
        <f t="array" ref="O3683">IF(N3683="negativo",INDEX($AD$3:$AG$51,MATCH(1,($B3683=$AD$3:$AD$51)*($J3683=$AE$3:$AE$51),0),3),IF(N3683="positivo",INDEX($AD$55:$AG$109,MATCH(1,($B3683=$AD$55:$AD$109)*($J3683=$AE$55:$AE$109),0),3)))</f>
        <v>0</v>
      </c>
      <c r="P3683" s="115" t="b">
        <f t="array" ref="P3683">IF(N3683="negativo",INDEX($AD$3:$AG$51,MATCH(1,($B3683=$AD$3:$AD$51)*($J3683=$AE$3:$AE$51),0),4),IF(N3683="positivo",INDEX($AD$55:$AG$109,MATCH(1,($B3683=$AD$55:$AD$109)*($J3683=$AE$55:$AE$109),0),4)))</f>
        <v>0</v>
      </c>
      <c r="Q3683" s="115" t="str">
        <f>VLOOKUP(M3683,Modelo!$A$2:$C$7,2,0)</f>
        <v>Impacto Económico, Social y Comunitario</v>
      </c>
      <c r="R3683" s="118">
        <f t="array" ref="R3683">INDEX(Modelo!$F$1:$H$37,MATCH(1,(DataBase!Q3683=Modelo!$G$1:$G$37)*(DataBase!B3683=Modelo!$F$1:$F$37),0),3)</f>
        <v>0.11764705882352941</v>
      </c>
      <c r="S3683" s="115">
        <f t="shared" si="116"/>
        <v>100</v>
      </c>
      <c r="T3683" s="115">
        <f t="shared" si="117"/>
        <v>11.76470588235294</v>
      </c>
    </row>
    <row r="3684" spans="1:20" x14ac:dyDescent="0.3">
      <c r="A3684" s="115" t="s">
        <v>427</v>
      </c>
      <c r="B3684" s="115" t="s">
        <v>407</v>
      </c>
      <c r="C3684" s="115" t="s">
        <v>103</v>
      </c>
      <c r="D3684" s="115" t="s">
        <v>86</v>
      </c>
      <c r="E3684" s="115" t="s">
        <v>86</v>
      </c>
      <c r="F3684" s="115" t="s">
        <v>87</v>
      </c>
      <c r="G3684" s="115">
        <v>2020</v>
      </c>
      <c r="H3684" s="115" t="s">
        <v>428</v>
      </c>
      <c r="I3684" s="115">
        <v>1.943851598</v>
      </c>
      <c r="J3684" s="115" t="s">
        <v>78</v>
      </c>
      <c r="K3684" s="115">
        <f>INDEX(DatosProcesados!$A$1:$BF$101,MATCH(DataBase!A3684,DatosProcesados!$A$1:$A$101,0),MATCH(DataBase!J3684,DatosProcesados!$A$1:$BF$1,0))</f>
        <v>1</v>
      </c>
      <c r="L3684" s="115" t="str">
        <f>INDEX(Modelo!$A$9:$D$89,MATCH(DataBase!$J3684,Modelo!$A$9:$A$89,0),MATCH(DataBase!L$1,Modelo!$A$9:$D$9,0))</f>
        <v>Impacto económico y gobernanza</v>
      </c>
      <c r="M3684" s="115" t="str">
        <f>INDEX(Modelo!$A$9:$D$89,MATCH(DataBase!$J3684,Modelo!$A$9:$A$89,0),MATCH(DataBase!M$1,Modelo!$A$9:$D$9,0))</f>
        <v>Pilar 6</v>
      </c>
      <c r="N3684" s="115" t="str">
        <f>INDEX(Modelo!$A$9:$D$89,MATCH(DataBase!$J3684,Modelo!$A$9:$A$89,0),MATCH(DataBase!N$1,Modelo!$A$9:$D$9,0))</f>
        <v>scale</v>
      </c>
      <c r="O3684" s="115" t="b">
        <f t="array" ref="O3684">IF(N3684="negativo",INDEX($AD$3:$AG$51,MATCH(1,($B3684=$AD$3:$AD$51)*($J3684=$AE$3:$AE$51),0),3),IF(N3684="positivo",INDEX($AD$55:$AG$109,MATCH(1,($B3684=$AD$55:$AD$109)*($J3684=$AE$55:$AE$109),0),3)))</f>
        <v>0</v>
      </c>
      <c r="P3684" s="115" t="b">
        <f t="array" ref="P3684">IF(N3684="negativo",INDEX($AD$3:$AG$51,MATCH(1,($B3684=$AD$3:$AD$51)*($J3684=$AE$3:$AE$51),0),4),IF(N3684="positivo",INDEX($AD$55:$AG$109,MATCH(1,($B3684=$AD$55:$AD$109)*($J3684=$AE$55:$AE$109),0),4)))</f>
        <v>0</v>
      </c>
      <c r="Q3684" s="115" t="str">
        <f>VLOOKUP(M3684,Modelo!$A$2:$C$7,2,0)</f>
        <v>Impacto Económico, Social y Comunitario</v>
      </c>
      <c r="R3684" s="118">
        <f t="array" ref="R3684">INDEX(Modelo!$F$1:$H$37,MATCH(1,(DataBase!Q3684=Modelo!$G$1:$G$37)*(DataBase!B3684=Modelo!$F$1:$F$37),0),3)</f>
        <v>0.15384615384615385</v>
      </c>
      <c r="S3684" s="115">
        <f t="shared" si="116"/>
        <v>50</v>
      </c>
      <c r="T3684" s="115">
        <f t="shared" si="117"/>
        <v>7.6923076923076925</v>
      </c>
    </row>
    <row r="3685" spans="1:20" x14ac:dyDescent="0.3">
      <c r="A3685" s="115" t="s">
        <v>333</v>
      </c>
      <c r="B3685" s="115" t="s">
        <v>313</v>
      </c>
      <c r="C3685" s="115" t="s">
        <v>103</v>
      </c>
      <c r="D3685" s="115" t="s">
        <v>86</v>
      </c>
      <c r="E3685" s="115" t="s">
        <v>86</v>
      </c>
      <c r="F3685" s="115" t="s">
        <v>87</v>
      </c>
      <c r="G3685" s="115">
        <v>1952</v>
      </c>
      <c r="H3685" s="115" t="s">
        <v>177</v>
      </c>
      <c r="I3685" s="115">
        <v>5.9910971069999999</v>
      </c>
      <c r="J3685" s="115" t="s">
        <v>78</v>
      </c>
      <c r="K3685" s="115">
        <f>INDEX(DatosProcesados!$A$1:$BF$101,MATCH(DataBase!A3685,DatosProcesados!$A$1:$A$101,0),MATCH(DataBase!J3685,DatosProcesados!$A$1:$BF$1,0))</f>
        <v>1</v>
      </c>
      <c r="L3685" s="115" t="str">
        <f>INDEX(Modelo!$A$9:$D$89,MATCH(DataBase!$J3685,Modelo!$A$9:$A$89,0),MATCH(DataBase!L$1,Modelo!$A$9:$D$9,0))</f>
        <v>Impacto económico y gobernanza</v>
      </c>
      <c r="M3685" s="115" t="str">
        <f>INDEX(Modelo!$A$9:$D$89,MATCH(DataBase!$J3685,Modelo!$A$9:$A$89,0),MATCH(DataBase!M$1,Modelo!$A$9:$D$9,0))</f>
        <v>Pilar 6</v>
      </c>
      <c r="N3685" s="115" t="str">
        <f>INDEX(Modelo!$A$9:$D$89,MATCH(DataBase!$J3685,Modelo!$A$9:$A$89,0),MATCH(DataBase!N$1,Modelo!$A$9:$D$9,0))</f>
        <v>scale</v>
      </c>
      <c r="O3685" s="115" t="b">
        <f t="array" ref="O3685">IF(N3685="negativo",INDEX($AD$3:$AG$51,MATCH(1,($B3685=$AD$3:$AD$51)*($J3685=$AE$3:$AE$51),0),3),IF(N3685="positivo",INDEX($AD$55:$AG$109,MATCH(1,($B3685=$AD$55:$AD$109)*($J3685=$AE$55:$AE$109),0),3)))</f>
        <v>0</v>
      </c>
      <c r="P3685" s="115" t="b">
        <f t="array" ref="P3685">IF(N3685="negativo",INDEX($AD$3:$AG$51,MATCH(1,($B3685=$AD$3:$AD$51)*($J3685=$AE$3:$AE$51),0),4),IF(N3685="positivo",INDEX($AD$55:$AG$109,MATCH(1,($B3685=$AD$55:$AD$109)*($J3685=$AE$55:$AE$109),0),4)))</f>
        <v>0</v>
      </c>
      <c r="Q3685" s="115" t="str">
        <f>VLOOKUP(M3685,Modelo!$A$2:$C$7,2,0)</f>
        <v>Impacto Económico, Social y Comunitario</v>
      </c>
      <c r="R3685" s="118">
        <f t="array" ref="R3685">INDEX(Modelo!$F$1:$H$37,MATCH(1,(DataBase!Q3685=Modelo!$G$1:$G$37)*(DataBase!B3685=Modelo!$F$1:$F$37),0),3)</f>
        <v>0.11764705882352941</v>
      </c>
      <c r="S3685" s="115">
        <f t="shared" si="116"/>
        <v>50</v>
      </c>
      <c r="T3685" s="115">
        <f t="shared" si="117"/>
        <v>5.8823529411764701</v>
      </c>
    </row>
    <row r="3686" spans="1:20" x14ac:dyDescent="0.3">
      <c r="A3686" s="115" t="s">
        <v>371</v>
      </c>
      <c r="B3686" s="115" t="s">
        <v>313</v>
      </c>
      <c r="C3686" s="115" t="s">
        <v>103</v>
      </c>
      <c r="D3686" s="115" t="s">
        <v>87</v>
      </c>
      <c r="E3686" s="115" t="s">
        <v>86</v>
      </c>
      <c r="F3686" s="115" t="s">
        <v>87</v>
      </c>
      <c r="G3686" s="115">
        <v>1977</v>
      </c>
      <c r="H3686" s="115" t="s">
        <v>281</v>
      </c>
      <c r="I3686" s="115">
        <v>2.002301595</v>
      </c>
      <c r="J3686" s="115" t="s">
        <v>78</v>
      </c>
      <c r="K3686" s="115" t="str">
        <f>INDEX(DatosProcesados!$A$1:$BF$101,MATCH(DataBase!A3686,DatosProcesados!$A$1:$A$101,0),MATCH(DataBase!J3686,DatosProcesados!$A$1:$BF$1,0))</f>
        <v>No informa</v>
      </c>
      <c r="L3686" s="115" t="str">
        <f>INDEX(Modelo!$A$9:$D$89,MATCH(DataBase!$J3686,Modelo!$A$9:$A$89,0),MATCH(DataBase!L$1,Modelo!$A$9:$D$9,0))</f>
        <v>Impacto económico y gobernanza</v>
      </c>
      <c r="M3686" s="115" t="str">
        <f>INDEX(Modelo!$A$9:$D$89,MATCH(DataBase!$J3686,Modelo!$A$9:$A$89,0),MATCH(DataBase!M$1,Modelo!$A$9:$D$9,0))</f>
        <v>Pilar 6</v>
      </c>
      <c r="N3686" s="115" t="str">
        <f>INDEX(Modelo!$A$9:$D$89,MATCH(DataBase!$J3686,Modelo!$A$9:$A$89,0),MATCH(DataBase!N$1,Modelo!$A$9:$D$9,0))</f>
        <v>scale</v>
      </c>
      <c r="O3686" s="115" t="b">
        <f t="array" ref="O3686">IF(N3686="negativo",INDEX($AD$3:$AG$51,MATCH(1,($B3686=$AD$3:$AD$51)*($J3686=$AE$3:$AE$51),0),3),IF(N3686="positivo",INDEX($AD$55:$AG$109,MATCH(1,($B3686=$AD$55:$AD$109)*($J3686=$AE$55:$AE$109),0),3)))</f>
        <v>0</v>
      </c>
      <c r="P3686" s="115" t="b">
        <f t="array" ref="P3686">IF(N3686="negativo",INDEX($AD$3:$AG$51,MATCH(1,($B3686=$AD$3:$AD$51)*($J3686=$AE$3:$AE$51),0),4),IF(N3686="positivo",INDEX($AD$55:$AG$109,MATCH(1,($B3686=$AD$55:$AD$109)*($J3686=$AE$55:$AE$109),0),4)))</f>
        <v>0</v>
      </c>
      <c r="Q3686" s="115" t="str">
        <f>VLOOKUP(M3686,Modelo!$A$2:$C$7,2,0)</f>
        <v>Impacto Económico, Social y Comunitario</v>
      </c>
      <c r="R3686" s="118">
        <f t="array" ref="R3686">INDEX(Modelo!$F$1:$H$37,MATCH(1,(DataBase!Q3686=Modelo!$G$1:$G$37)*(DataBase!B3686=Modelo!$F$1:$F$37),0),3)</f>
        <v>0.11764705882352941</v>
      </c>
      <c r="S3686" s="115">
        <f t="shared" si="116"/>
        <v>0</v>
      </c>
      <c r="T3686" s="115">
        <f t="shared" si="117"/>
        <v>0</v>
      </c>
    </row>
    <row r="3687" spans="1:20" x14ac:dyDescent="0.3">
      <c r="A3687" s="115" t="s">
        <v>469</v>
      </c>
      <c r="B3687" s="115" t="s">
        <v>467</v>
      </c>
      <c r="C3687" s="115" t="s">
        <v>103</v>
      </c>
      <c r="D3687" s="115" t="s">
        <v>87</v>
      </c>
      <c r="E3687" s="115" t="s">
        <v>86</v>
      </c>
      <c r="F3687" s="115" t="s">
        <v>87</v>
      </c>
      <c r="G3687" s="115">
        <v>1971</v>
      </c>
      <c r="H3687" s="115" t="s">
        <v>244</v>
      </c>
      <c r="I3687" s="115">
        <v>2.1567474139999998</v>
      </c>
      <c r="J3687" s="115" t="s">
        <v>78</v>
      </c>
      <c r="K3687" s="115">
        <f>INDEX(DatosProcesados!$A$1:$BF$101,MATCH(DataBase!A3687,DatosProcesados!$A$1:$A$101,0),MATCH(DataBase!J3687,DatosProcesados!$A$1:$BF$1,0))</f>
        <v>0</v>
      </c>
      <c r="L3687" s="115" t="str">
        <f>INDEX(Modelo!$A$9:$D$89,MATCH(DataBase!$J3687,Modelo!$A$9:$A$89,0),MATCH(DataBase!L$1,Modelo!$A$9:$D$9,0))</f>
        <v>Impacto económico y gobernanza</v>
      </c>
      <c r="M3687" s="115" t="str">
        <f>INDEX(Modelo!$A$9:$D$89,MATCH(DataBase!$J3687,Modelo!$A$9:$A$89,0),MATCH(DataBase!M$1,Modelo!$A$9:$D$9,0))</f>
        <v>Pilar 6</v>
      </c>
      <c r="N3687" s="115" t="str">
        <f>INDEX(Modelo!$A$9:$D$89,MATCH(DataBase!$J3687,Modelo!$A$9:$A$89,0),MATCH(DataBase!N$1,Modelo!$A$9:$D$9,0))</f>
        <v>scale</v>
      </c>
      <c r="O3687" s="115" t="b">
        <f t="array" ref="O3687">IF(N3687="negativo",INDEX($AD$3:$AG$51,MATCH(1,($B3687=$AD$3:$AD$51)*($J3687=$AE$3:$AE$51),0),3),IF(N3687="positivo",INDEX($AD$55:$AG$109,MATCH(1,($B3687=$AD$55:$AD$109)*($J3687=$AE$55:$AE$109),0),3)))</f>
        <v>0</v>
      </c>
      <c r="P3687" s="115" t="b">
        <f t="array" ref="P3687">IF(N3687="negativo",INDEX($AD$3:$AG$51,MATCH(1,($B3687=$AD$3:$AD$51)*($J3687=$AE$3:$AE$51),0),4),IF(N3687="positivo",INDEX($AD$55:$AG$109,MATCH(1,($B3687=$AD$55:$AD$109)*($J3687=$AE$55:$AE$109),0),4)))</f>
        <v>0</v>
      </c>
      <c r="Q3687" s="115" t="str">
        <f>VLOOKUP(M3687,Modelo!$A$2:$C$7,2,0)</f>
        <v>Impacto Económico, Social y Comunitario</v>
      </c>
      <c r="R3687" s="118">
        <f t="array" ref="R3687">INDEX(Modelo!$F$1:$H$37,MATCH(1,(DataBase!Q3687=Modelo!$G$1:$G$37)*(DataBase!B3687=Modelo!$F$1:$F$37),0),3)</f>
        <v>0.14285714285714285</v>
      </c>
      <c r="S3687" s="115">
        <f t="shared" si="116"/>
        <v>0</v>
      </c>
      <c r="T3687" s="115">
        <f t="shared" si="117"/>
        <v>0</v>
      </c>
    </row>
    <row r="3688" spans="1:20" x14ac:dyDescent="0.3">
      <c r="A3688" s="115" t="s">
        <v>357</v>
      </c>
      <c r="B3688" s="115" t="s">
        <v>313</v>
      </c>
      <c r="C3688" s="115" t="s">
        <v>103</v>
      </c>
      <c r="D3688" s="115" t="s">
        <v>86</v>
      </c>
      <c r="E3688" s="115" t="s">
        <v>86</v>
      </c>
      <c r="F3688" s="115" t="s">
        <v>87</v>
      </c>
      <c r="G3688" s="115">
        <v>2009</v>
      </c>
      <c r="H3688" s="115" t="s">
        <v>358</v>
      </c>
      <c r="I3688" s="115">
        <v>2.8694480090000001</v>
      </c>
      <c r="J3688" s="115" t="s">
        <v>78</v>
      </c>
      <c r="K3688" s="115">
        <f>INDEX(DatosProcesados!$A$1:$BF$101,MATCH(DataBase!A3688,DatosProcesados!$A$1:$A$101,0),MATCH(DataBase!J3688,DatosProcesados!$A$1:$BF$1,0))</f>
        <v>0</v>
      </c>
      <c r="L3688" s="115" t="str">
        <f>INDEX(Modelo!$A$9:$D$89,MATCH(DataBase!$J3688,Modelo!$A$9:$A$89,0),MATCH(DataBase!L$1,Modelo!$A$9:$D$9,0))</f>
        <v>Impacto económico y gobernanza</v>
      </c>
      <c r="M3688" s="115" t="str">
        <f>INDEX(Modelo!$A$9:$D$89,MATCH(DataBase!$J3688,Modelo!$A$9:$A$89,0),MATCH(DataBase!M$1,Modelo!$A$9:$D$9,0))</f>
        <v>Pilar 6</v>
      </c>
      <c r="N3688" s="115" t="str">
        <f>INDEX(Modelo!$A$9:$D$89,MATCH(DataBase!$J3688,Modelo!$A$9:$A$89,0),MATCH(DataBase!N$1,Modelo!$A$9:$D$9,0))</f>
        <v>scale</v>
      </c>
      <c r="O3688" s="115" t="b">
        <f t="array" ref="O3688">IF(N3688="negativo",INDEX($AD$3:$AG$51,MATCH(1,($B3688=$AD$3:$AD$51)*($J3688=$AE$3:$AE$51),0),3),IF(N3688="positivo",INDEX($AD$55:$AG$109,MATCH(1,($B3688=$AD$55:$AD$109)*($J3688=$AE$55:$AE$109),0),3)))</f>
        <v>0</v>
      </c>
      <c r="P3688" s="115" t="b">
        <f t="array" ref="P3688">IF(N3688="negativo",INDEX($AD$3:$AG$51,MATCH(1,($B3688=$AD$3:$AD$51)*($J3688=$AE$3:$AE$51),0),4),IF(N3688="positivo",INDEX($AD$55:$AG$109,MATCH(1,($B3688=$AD$55:$AD$109)*($J3688=$AE$55:$AE$109),0),4)))</f>
        <v>0</v>
      </c>
      <c r="Q3688" s="115" t="str">
        <f>VLOOKUP(M3688,Modelo!$A$2:$C$7,2,0)</f>
        <v>Impacto Económico, Social y Comunitario</v>
      </c>
      <c r="R3688" s="118">
        <f t="array" ref="R3688">INDEX(Modelo!$F$1:$H$37,MATCH(1,(DataBase!Q3688=Modelo!$G$1:$G$37)*(DataBase!B3688=Modelo!$F$1:$F$37),0),3)</f>
        <v>0.11764705882352941</v>
      </c>
      <c r="S3688" s="115">
        <f t="shared" si="116"/>
        <v>0</v>
      </c>
      <c r="T3688" s="115">
        <f t="shared" si="117"/>
        <v>0</v>
      </c>
    </row>
    <row r="3689" spans="1:20" x14ac:dyDescent="0.3">
      <c r="A3689" s="115" t="s">
        <v>355</v>
      </c>
      <c r="B3689" s="115" t="s">
        <v>313</v>
      </c>
      <c r="C3689" s="115" t="s">
        <v>103</v>
      </c>
      <c r="D3689" s="115" t="s">
        <v>87</v>
      </c>
      <c r="E3689" s="115" t="s">
        <v>86</v>
      </c>
      <c r="F3689" s="115" t="s">
        <v>86</v>
      </c>
      <c r="G3689" s="115">
        <v>1934</v>
      </c>
      <c r="H3689" s="115" t="s">
        <v>125</v>
      </c>
      <c r="I3689" s="115">
        <v>3.134365769</v>
      </c>
      <c r="J3689" s="115" t="s">
        <v>78</v>
      </c>
      <c r="K3689" s="115">
        <f>INDEX(DatosProcesados!$A$1:$BF$101,MATCH(DataBase!A3689,DatosProcesados!$A$1:$A$101,0),MATCH(DataBase!J3689,DatosProcesados!$A$1:$BF$1,0))</f>
        <v>0</v>
      </c>
      <c r="L3689" s="115" t="str">
        <f>INDEX(Modelo!$A$9:$D$89,MATCH(DataBase!$J3689,Modelo!$A$9:$A$89,0),MATCH(DataBase!L$1,Modelo!$A$9:$D$9,0))</f>
        <v>Impacto económico y gobernanza</v>
      </c>
      <c r="M3689" s="115" t="str">
        <f>INDEX(Modelo!$A$9:$D$89,MATCH(DataBase!$J3689,Modelo!$A$9:$A$89,0),MATCH(DataBase!M$1,Modelo!$A$9:$D$9,0))</f>
        <v>Pilar 6</v>
      </c>
      <c r="N3689" s="115" t="str">
        <f>INDEX(Modelo!$A$9:$D$89,MATCH(DataBase!$J3689,Modelo!$A$9:$A$89,0),MATCH(DataBase!N$1,Modelo!$A$9:$D$9,0))</f>
        <v>scale</v>
      </c>
      <c r="O3689" s="115" t="b">
        <f t="array" ref="O3689">IF(N3689="negativo",INDEX($AD$3:$AG$51,MATCH(1,($B3689=$AD$3:$AD$51)*($J3689=$AE$3:$AE$51),0),3),IF(N3689="positivo",INDEX($AD$55:$AG$109,MATCH(1,($B3689=$AD$55:$AD$109)*($J3689=$AE$55:$AE$109),0),3)))</f>
        <v>0</v>
      </c>
      <c r="P3689" s="115" t="b">
        <f t="array" ref="P3689">IF(N3689="negativo",INDEX($AD$3:$AG$51,MATCH(1,($B3689=$AD$3:$AD$51)*($J3689=$AE$3:$AE$51),0),4),IF(N3689="positivo",INDEX($AD$55:$AG$109,MATCH(1,($B3689=$AD$55:$AD$109)*($J3689=$AE$55:$AE$109),0),4)))</f>
        <v>0</v>
      </c>
      <c r="Q3689" s="115" t="str">
        <f>VLOOKUP(M3689,Modelo!$A$2:$C$7,2,0)</f>
        <v>Impacto Económico, Social y Comunitario</v>
      </c>
      <c r="R3689" s="118">
        <f t="array" ref="R3689">INDEX(Modelo!$F$1:$H$37,MATCH(1,(DataBase!Q3689=Modelo!$G$1:$G$37)*(DataBase!B3689=Modelo!$F$1:$F$37),0),3)</f>
        <v>0.11764705882352941</v>
      </c>
      <c r="S3689" s="115">
        <f t="shared" si="116"/>
        <v>0</v>
      </c>
      <c r="T3689" s="115">
        <f t="shared" si="117"/>
        <v>0</v>
      </c>
    </row>
    <row r="3690" spans="1:20" x14ac:dyDescent="0.3">
      <c r="A3690" s="115" t="s">
        <v>129</v>
      </c>
      <c r="B3690" s="115" t="s">
        <v>84</v>
      </c>
      <c r="C3690" s="115" t="s">
        <v>97</v>
      </c>
      <c r="D3690" s="115" t="s">
        <v>86</v>
      </c>
      <c r="E3690" s="115" t="s">
        <v>87</v>
      </c>
      <c r="F3690" s="115" t="s">
        <v>87</v>
      </c>
      <c r="G3690" s="115">
        <v>1924</v>
      </c>
      <c r="H3690" s="115" t="s">
        <v>130</v>
      </c>
      <c r="I3690" s="115">
        <v>6.6721791020000003</v>
      </c>
      <c r="J3690" s="115" t="s">
        <v>78</v>
      </c>
      <c r="K3690" s="115">
        <f>INDEX(DatosProcesados!$A$1:$BF$101,MATCH(DataBase!A3690,DatosProcesados!$A$1:$A$101,0),MATCH(DataBase!J3690,DatosProcesados!$A$1:$BF$1,0))</f>
        <v>1</v>
      </c>
      <c r="L3690" s="115" t="str">
        <f>INDEX(Modelo!$A$9:$D$89,MATCH(DataBase!$J3690,Modelo!$A$9:$A$89,0),MATCH(DataBase!L$1,Modelo!$A$9:$D$9,0))</f>
        <v>Impacto económico y gobernanza</v>
      </c>
      <c r="M3690" s="115" t="str">
        <f>INDEX(Modelo!$A$9:$D$89,MATCH(DataBase!$J3690,Modelo!$A$9:$A$89,0),MATCH(DataBase!M$1,Modelo!$A$9:$D$9,0))</f>
        <v>Pilar 6</v>
      </c>
      <c r="N3690" s="115" t="str">
        <f>INDEX(Modelo!$A$9:$D$89,MATCH(DataBase!$J3690,Modelo!$A$9:$A$89,0),MATCH(DataBase!N$1,Modelo!$A$9:$D$9,0))</f>
        <v>scale</v>
      </c>
      <c r="O3690" s="115" t="b">
        <f t="array" ref="O3690">IF(N3690="negativo",INDEX($AD$3:$AG$51,MATCH(1,($B3690=$AD$3:$AD$51)*($J3690=$AE$3:$AE$51),0),3),IF(N3690="positivo",INDEX($AD$55:$AG$109,MATCH(1,($B3690=$AD$55:$AD$109)*($J3690=$AE$55:$AE$109),0),3)))</f>
        <v>0</v>
      </c>
      <c r="P3690" s="115" t="b">
        <f t="array" ref="P3690">IF(N3690="negativo",INDEX($AD$3:$AG$51,MATCH(1,($B3690=$AD$3:$AD$51)*($J3690=$AE$3:$AE$51),0),4),IF(N3690="positivo",INDEX($AD$55:$AG$109,MATCH(1,($B3690=$AD$55:$AD$109)*($J3690=$AE$55:$AE$109),0),4)))</f>
        <v>0</v>
      </c>
      <c r="Q3690" s="115" t="str">
        <f>VLOOKUP(M3690,Modelo!$A$2:$C$7,2,0)</f>
        <v>Impacto Económico, Social y Comunitario</v>
      </c>
      <c r="R3690" s="118">
        <f t="array" ref="R3690">INDEX(Modelo!$F$1:$H$37,MATCH(1,(DataBase!Q3690=Modelo!$G$1:$G$37)*(DataBase!B3690=Modelo!$F$1:$F$37),0),3)</f>
        <v>0.11764705882352941</v>
      </c>
      <c r="S3690" s="115">
        <f t="shared" si="116"/>
        <v>50</v>
      </c>
      <c r="T3690" s="115">
        <f t="shared" si="117"/>
        <v>5.8823529411764701</v>
      </c>
    </row>
    <row r="3691" spans="1:20" x14ac:dyDescent="0.3">
      <c r="A3691" s="115" t="s">
        <v>166</v>
      </c>
      <c r="B3691" s="115" t="s">
        <v>84</v>
      </c>
      <c r="C3691" s="115" t="s">
        <v>103</v>
      </c>
      <c r="D3691" s="115" t="s">
        <v>86</v>
      </c>
      <c r="E3691" s="115" t="s">
        <v>87</v>
      </c>
      <c r="F3691" s="115" t="s">
        <v>87</v>
      </c>
      <c r="G3691" s="115">
        <v>1910</v>
      </c>
      <c r="H3691" s="115" t="s">
        <v>167</v>
      </c>
      <c r="I3691" s="115">
        <v>2.655177809</v>
      </c>
      <c r="J3691" s="115" t="s">
        <v>78</v>
      </c>
      <c r="K3691" s="115">
        <f>INDEX(DatosProcesados!$A$1:$BF$101,MATCH(DataBase!A3691,DatosProcesados!$A$1:$A$101,0),MATCH(DataBase!J3691,DatosProcesados!$A$1:$BF$1,0))</f>
        <v>0</v>
      </c>
      <c r="L3691" s="115" t="str">
        <f>INDEX(Modelo!$A$9:$D$89,MATCH(DataBase!$J3691,Modelo!$A$9:$A$89,0),MATCH(DataBase!L$1,Modelo!$A$9:$D$9,0))</f>
        <v>Impacto económico y gobernanza</v>
      </c>
      <c r="M3691" s="115" t="str">
        <f>INDEX(Modelo!$A$9:$D$89,MATCH(DataBase!$J3691,Modelo!$A$9:$A$89,0),MATCH(DataBase!M$1,Modelo!$A$9:$D$9,0))</f>
        <v>Pilar 6</v>
      </c>
      <c r="N3691" s="115" t="str">
        <f>INDEX(Modelo!$A$9:$D$89,MATCH(DataBase!$J3691,Modelo!$A$9:$A$89,0),MATCH(DataBase!N$1,Modelo!$A$9:$D$9,0))</f>
        <v>scale</v>
      </c>
      <c r="O3691" s="115" t="b">
        <f t="array" ref="O3691">IF(N3691="negativo",INDEX($AD$3:$AG$51,MATCH(1,($B3691=$AD$3:$AD$51)*($J3691=$AE$3:$AE$51),0),3),IF(N3691="positivo",INDEX($AD$55:$AG$109,MATCH(1,($B3691=$AD$55:$AD$109)*($J3691=$AE$55:$AE$109),0),3)))</f>
        <v>0</v>
      </c>
      <c r="P3691" s="115" t="b">
        <f t="array" ref="P3691">IF(N3691="negativo",INDEX($AD$3:$AG$51,MATCH(1,($B3691=$AD$3:$AD$51)*($J3691=$AE$3:$AE$51),0),4),IF(N3691="positivo",INDEX($AD$55:$AG$109,MATCH(1,($B3691=$AD$55:$AD$109)*($J3691=$AE$55:$AE$109),0),4)))</f>
        <v>0</v>
      </c>
      <c r="Q3691" s="115" t="str">
        <f>VLOOKUP(M3691,Modelo!$A$2:$C$7,2,0)</f>
        <v>Impacto Económico, Social y Comunitario</v>
      </c>
      <c r="R3691" s="118">
        <f t="array" ref="R3691">INDEX(Modelo!$F$1:$H$37,MATCH(1,(DataBase!Q3691=Modelo!$G$1:$G$37)*(DataBase!B3691=Modelo!$F$1:$F$37),0),3)</f>
        <v>0.11764705882352941</v>
      </c>
      <c r="S3691" s="115">
        <f t="shared" si="116"/>
        <v>0</v>
      </c>
      <c r="T3691" s="115">
        <f t="shared" si="117"/>
        <v>0</v>
      </c>
    </row>
    <row r="3692" spans="1:20" x14ac:dyDescent="0.3">
      <c r="A3692" s="115" t="s">
        <v>312</v>
      </c>
      <c r="B3692" s="115" t="s">
        <v>313</v>
      </c>
      <c r="C3692" s="115" t="s">
        <v>103</v>
      </c>
      <c r="D3692" s="115" t="s">
        <v>86</v>
      </c>
      <c r="E3692" s="115" t="s">
        <v>87</v>
      </c>
      <c r="F3692" s="115" t="s">
        <v>87</v>
      </c>
      <c r="G3692" s="115">
        <v>1968</v>
      </c>
      <c r="H3692" s="115" t="s">
        <v>125</v>
      </c>
      <c r="I3692" s="115">
        <v>24.752011681999999</v>
      </c>
      <c r="J3692" s="115" t="s">
        <v>78</v>
      </c>
      <c r="K3692" s="115">
        <f>INDEX(DatosProcesados!$A$1:$BF$101,MATCH(DataBase!A3692,DatosProcesados!$A$1:$A$101,0),MATCH(DataBase!J3692,DatosProcesados!$A$1:$BF$1,0))</f>
        <v>1</v>
      </c>
      <c r="L3692" s="115" t="str">
        <f>INDEX(Modelo!$A$9:$D$89,MATCH(DataBase!$J3692,Modelo!$A$9:$A$89,0),MATCH(DataBase!L$1,Modelo!$A$9:$D$9,0))</f>
        <v>Impacto económico y gobernanza</v>
      </c>
      <c r="M3692" s="115" t="str">
        <f>INDEX(Modelo!$A$9:$D$89,MATCH(DataBase!$J3692,Modelo!$A$9:$A$89,0),MATCH(DataBase!M$1,Modelo!$A$9:$D$9,0))</f>
        <v>Pilar 6</v>
      </c>
      <c r="N3692" s="115" t="str">
        <f>INDEX(Modelo!$A$9:$D$89,MATCH(DataBase!$J3692,Modelo!$A$9:$A$89,0),MATCH(DataBase!N$1,Modelo!$A$9:$D$9,0))</f>
        <v>scale</v>
      </c>
      <c r="O3692" s="115" t="b">
        <f t="array" ref="O3692">IF(N3692="negativo",INDEX($AD$3:$AG$51,MATCH(1,($B3692=$AD$3:$AD$51)*($J3692=$AE$3:$AE$51),0),3),IF(N3692="positivo",INDEX($AD$55:$AG$109,MATCH(1,($B3692=$AD$55:$AD$109)*($J3692=$AE$55:$AE$109),0),3)))</f>
        <v>0</v>
      </c>
      <c r="P3692" s="115" t="b">
        <f t="array" ref="P3692">IF(N3692="negativo",INDEX($AD$3:$AG$51,MATCH(1,($B3692=$AD$3:$AD$51)*($J3692=$AE$3:$AE$51),0),4),IF(N3692="positivo",INDEX($AD$55:$AG$109,MATCH(1,($B3692=$AD$55:$AD$109)*($J3692=$AE$55:$AE$109),0),4)))</f>
        <v>0</v>
      </c>
      <c r="Q3692" s="115" t="str">
        <f>VLOOKUP(M3692,Modelo!$A$2:$C$7,2,0)</f>
        <v>Impacto Económico, Social y Comunitario</v>
      </c>
      <c r="R3692" s="118">
        <f t="array" ref="R3692">INDEX(Modelo!$F$1:$H$37,MATCH(1,(DataBase!Q3692=Modelo!$G$1:$G$37)*(DataBase!B3692=Modelo!$F$1:$F$37),0),3)</f>
        <v>0.11764705882352941</v>
      </c>
      <c r="S3692" s="115">
        <f t="shared" si="116"/>
        <v>50</v>
      </c>
      <c r="T3692" s="115">
        <f t="shared" si="117"/>
        <v>5.8823529411764701</v>
      </c>
    </row>
    <row r="3693" spans="1:20" x14ac:dyDescent="0.3">
      <c r="A3693" s="115" t="s">
        <v>162</v>
      </c>
      <c r="B3693" s="115" t="s">
        <v>84</v>
      </c>
      <c r="C3693" s="115" t="s">
        <v>97</v>
      </c>
      <c r="D3693" s="115" t="s">
        <v>86</v>
      </c>
      <c r="E3693" s="115" t="s">
        <v>87</v>
      </c>
      <c r="F3693" s="115" t="s">
        <v>87</v>
      </c>
      <c r="G3693" s="115">
        <v>1979</v>
      </c>
      <c r="H3693" s="115" t="s">
        <v>163</v>
      </c>
      <c r="I3693" s="115">
        <v>2.956157691</v>
      </c>
      <c r="J3693" s="115" t="s">
        <v>78</v>
      </c>
      <c r="K3693" s="115">
        <f>INDEX(DatosProcesados!$A$1:$BF$101,MATCH(DataBase!A3693,DatosProcesados!$A$1:$A$101,0),MATCH(DataBase!J3693,DatosProcesados!$A$1:$BF$1,0))</f>
        <v>1</v>
      </c>
      <c r="L3693" s="115" t="str">
        <f>INDEX(Modelo!$A$9:$D$89,MATCH(DataBase!$J3693,Modelo!$A$9:$A$89,0),MATCH(DataBase!L$1,Modelo!$A$9:$D$9,0))</f>
        <v>Impacto económico y gobernanza</v>
      </c>
      <c r="M3693" s="115" t="str">
        <f>INDEX(Modelo!$A$9:$D$89,MATCH(DataBase!$J3693,Modelo!$A$9:$A$89,0),MATCH(DataBase!M$1,Modelo!$A$9:$D$9,0))</f>
        <v>Pilar 6</v>
      </c>
      <c r="N3693" s="115" t="str">
        <f>INDEX(Modelo!$A$9:$D$89,MATCH(DataBase!$J3693,Modelo!$A$9:$A$89,0),MATCH(DataBase!N$1,Modelo!$A$9:$D$9,0))</f>
        <v>scale</v>
      </c>
      <c r="O3693" s="115" t="b">
        <f t="array" ref="O3693">IF(N3693="negativo",INDEX($AD$3:$AG$51,MATCH(1,($B3693=$AD$3:$AD$51)*($J3693=$AE$3:$AE$51),0),3),IF(N3693="positivo",INDEX($AD$55:$AG$109,MATCH(1,($B3693=$AD$55:$AD$109)*($J3693=$AE$55:$AE$109),0),3)))</f>
        <v>0</v>
      </c>
      <c r="P3693" s="115" t="b">
        <f t="array" ref="P3693">IF(N3693="negativo",INDEX($AD$3:$AG$51,MATCH(1,($B3693=$AD$3:$AD$51)*($J3693=$AE$3:$AE$51),0),4),IF(N3693="positivo",INDEX($AD$55:$AG$109,MATCH(1,($B3693=$AD$55:$AD$109)*($J3693=$AE$55:$AE$109),0),4)))</f>
        <v>0</v>
      </c>
      <c r="Q3693" s="115" t="str">
        <f>VLOOKUP(M3693,Modelo!$A$2:$C$7,2,0)</f>
        <v>Impacto Económico, Social y Comunitario</v>
      </c>
      <c r="R3693" s="118">
        <f t="array" ref="R3693">INDEX(Modelo!$F$1:$H$37,MATCH(1,(DataBase!Q3693=Modelo!$G$1:$G$37)*(DataBase!B3693=Modelo!$F$1:$F$37),0),3)</f>
        <v>0.11764705882352941</v>
      </c>
      <c r="S3693" s="115">
        <f t="shared" si="116"/>
        <v>50</v>
      </c>
      <c r="T3693" s="115">
        <f t="shared" si="117"/>
        <v>5.8823529411764701</v>
      </c>
    </row>
    <row r="3694" spans="1:20" x14ac:dyDescent="0.3">
      <c r="A3694" s="115" t="s">
        <v>348</v>
      </c>
      <c r="B3694" s="115" t="s">
        <v>313</v>
      </c>
      <c r="C3694" s="115" t="s">
        <v>103</v>
      </c>
      <c r="D3694" s="115" t="s">
        <v>86</v>
      </c>
      <c r="E3694" s="115" t="s">
        <v>87</v>
      </c>
      <c r="F3694" s="115" t="s">
        <v>87</v>
      </c>
      <c r="G3694" s="115">
        <v>1937</v>
      </c>
      <c r="H3694" s="115" t="s">
        <v>294</v>
      </c>
      <c r="I3694" s="115">
        <v>4.02823039</v>
      </c>
      <c r="J3694" s="115" t="s">
        <v>78</v>
      </c>
      <c r="K3694" s="115" t="str">
        <f>INDEX(DatosProcesados!$A$1:$BF$101,MATCH(DataBase!A3694,DatosProcesados!$A$1:$A$101,0),MATCH(DataBase!J3694,DatosProcesados!$A$1:$BF$1,0))</f>
        <v>No informa</v>
      </c>
      <c r="L3694" s="115" t="str">
        <f>INDEX(Modelo!$A$9:$D$89,MATCH(DataBase!$J3694,Modelo!$A$9:$A$89,0),MATCH(DataBase!L$1,Modelo!$A$9:$D$9,0))</f>
        <v>Impacto económico y gobernanza</v>
      </c>
      <c r="M3694" s="115" t="str">
        <f>INDEX(Modelo!$A$9:$D$89,MATCH(DataBase!$J3694,Modelo!$A$9:$A$89,0),MATCH(DataBase!M$1,Modelo!$A$9:$D$9,0))</f>
        <v>Pilar 6</v>
      </c>
      <c r="N3694" s="115" t="str">
        <f>INDEX(Modelo!$A$9:$D$89,MATCH(DataBase!$J3694,Modelo!$A$9:$A$89,0),MATCH(DataBase!N$1,Modelo!$A$9:$D$9,0))</f>
        <v>scale</v>
      </c>
      <c r="O3694" s="115" t="b">
        <f t="array" ref="O3694">IF(N3694="negativo",INDEX($AD$3:$AG$51,MATCH(1,($B3694=$AD$3:$AD$51)*($J3694=$AE$3:$AE$51),0),3),IF(N3694="positivo",INDEX($AD$55:$AG$109,MATCH(1,($B3694=$AD$55:$AD$109)*($J3694=$AE$55:$AE$109),0),3)))</f>
        <v>0</v>
      </c>
      <c r="P3694" s="115" t="b">
        <f t="array" ref="P3694">IF(N3694="negativo",INDEX($AD$3:$AG$51,MATCH(1,($B3694=$AD$3:$AD$51)*($J3694=$AE$3:$AE$51),0),4),IF(N3694="positivo",INDEX($AD$55:$AG$109,MATCH(1,($B3694=$AD$55:$AD$109)*($J3694=$AE$55:$AE$109),0),4)))</f>
        <v>0</v>
      </c>
      <c r="Q3694" s="115" t="str">
        <f>VLOOKUP(M3694,Modelo!$A$2:$C$7,2,0)</f>
        <v>Impacto Económico, Social y Comunitario</v>
      </c>
      <c r="R3694" s="118">
        <f t="array" ref="R3694">INDEX(Modelo!$F$1:$H$37,MATCH(1,(DataBase!Q3694=Modelo!$G$1:$G$37)*(DataBase!B3694=Modelo!$F$1:$F$37),0),3)</f>
        <v>0.11764705882352941</v>
      </c>
      <c r="S3694" s="115">
        <f t="shared" si="116"/>
        <v>0</v>
      </c>
      <c r="T3694" s="115">
        <f t="shared" si="117"/>
        <v>0</v>
      </c>
    </row>
    <row r="3695" spans="1:20" x14ac:dyDescent="0.3">
      <c r="A3695" s="115" t="s">
        <v>343</v>
      </c>
      <c r="B3695" s="115" t="s">
        <v>313</v>
      </c>
      <c r="C3695" s="115" t="s">
        <v>103</v>
      </c>
      <c r="D3695" s="115" t="s">
        <v>86</v>
      </c>
      <c r="E3695" s="115" t="s">
        <v>86</v>
      </c>
      <c r="F3695" s="115" t="s">
        <v>87</v>
      </c>
      <c r="G3695" s="115">
        <v>1993</v>
      </c>
      <c r="H3695" s="115" t="s">
        <v>281</v>
      </c>
      <c r="I3695" s="115">
        <v>4.8704234599999996</v>
      </c>
      <c r="J3695" s="115" t="s">
        <v>78</v>
      </c>
      <c r="K3695" s="115" t="str">
        <f>INDEX(DatosProcesados!$A$1:$BF$101,MATCH(DataBase!A3695,DatosProcesados!$A$1:$A$101,0),MATCH(DataBase!J3695,DatosProcesados!$A$1:$BF$1,0))</f>
        <v>No informa</v>
      </c>
      <c r="L3695" s="115" t="str">
        <f>INDEX(Modelo!$A$9:$D$89,MATCH(DataBase!$J3695,Modelo!$A$9:$A$89,0),MATCH(DataBase!L$1,Modelo!$A$9:$D$9,0))</f>
        <v>Impacto económico y gobernanza</v>
      </c>
      <c r="M3695" s="115" t="str">
        <f>INDEX(Modelo!$A$9:$D$89,MATCH(DataBase!$J3695,Modelo!$A$9:$A$89,0),MATCH(DataBase!M$1,Modelo!$A$9:$D$9,0))</f>
        <v>Pilar 6</v>
      </c>
      <c r="N3695" s="115" t="str">
        <f>INDEX(Modelo!$A$9:$D$89,MATCH(DataBase!$J3695,Modelo!$A$9:$A$89,0),MATCH(DataBase!N$1,Modelo!$A$9:$D$9,0))</f>
        <v>scale</v>
      </c>
      <c r="O3695" s="115" t="b">
        <f t="array" ref="O3695">IF(N3695="negativo",INDEX($AD$3:$AG$51,MATCH(1,($B3695=$AD$3:$AD$51)*($J3695=$AE$3:$AE$51),0),3),IF(N3695="positivo",INDEX($AD$55:$AG$109,MATCH(1,($B3695=$AD$55:$AD$109)*($J3695=$AE$55:$AE$109),0),3)))</f>
        <v>0</v>
      </c>
      <c r="P3695" s="115" t="b">
        <f t="array" ref="P3695">IF(N3695="negativo",INDEX($AD$3:$AG$51,MATCH(1,($B3695=$AD$3:$AD$51)*($J3695=$AE$3:$AE$51),0),4),IF(N3695="positivo",INDEX($AD$55:$AG$109,MATCH(1,($B3695=$AD$55:$AD$109)*($J3695=$AE$55:$AE$109),0),4)))</f>
        <v>0</v>
      </c>
      <c r="Q3695" s="115" t="str">
        <f>VLOOKUP(M3695,Modelo!$A$2:$C$7,2,0)</f>
        <v>Impacto Económico, Social y Comunitario</v>
      </c>
      <c r="R3695" s="118">
        <f t="array" ref="R3695">INDEX(Modelo!$F$1:$H$37,MATCH(1,(DataBase!Q3695=Modelo!$G$1:$G$37)*(DataBase!B3695=Modelo!$F$1:$F$37),0),3)</f>
        <v>0.11764705882352941</v>
      </c>
      <c r="S3695" s="115">
        <f t="shared" si="116"/>
        <v>0</v>
      </c>
      <c r="T3695" s="115">
        <f t="shared" si="117"/>
        <v>0</v>
      </c>
    </row>
    <row r="3696" spans="1:20" x14ac:dyDescent="0.3">
      <c r="A3696" s="115" t="s">
        <v>367</v>
      </c>
      <c r="B3696" s="115" t="s">
        <v>313</v>
      </c>
      <c r="C3696" s="115" t="s">
        <v>103</v>
      </c>
      <c r="D3696" s="115" t="s">
        <v>86</v>
      </c>
      <c r="E3696" s="115" t="s">
        <v>86</v>
      </c>
      <c r="F3696" s="115" t="s">
        <v>86</v>
      </c>
      <c r="G3696" s="115">
        <v>1966</v>
      </c>
      <c r="H3696" s="115" t="s">
        <v>125</v>
      </c>
      <c r="I3696" s="115">
        <v>2.0461661379999998</v>
      </c>
      <c r="J3696" s="115" t="s">
        <v>78</v>
      </c>
      <c r="K3696" s="115">
        <f>INDEX(DatosProcesados!$A$1:$BF$101,MATCH(DataBase!A3696,DatosProcesados!$A$1:$A$101,0),MATCH(DataBase!J3696,DatosProcesados!$A$1:$BF$1,0))</f>
        <v>1</v>
      </c>
      <c r="L3696" s="115" t="str">
        <f>INDEX(Modelo!$A$9:$D$89,MATCH(DataBase!$J3696,Modelo!$A$9:$A$89,0),MATCH(DataBase!L$1,Modelo!$A$9:$D$9,0))</f>
        <v>Impacto económico y gobernanza</v>
      </c>
      <c r="M3696" s="115" t="str">
        <f>INDEX(Modelo!$A$9:$D$89,MATCH(DataBase!$J3696,Modelo!$A$9:$A$89,0),MATCH(DataBase!M$1,Modelo!$A$9:$D$9,0))</f>
        <v>Pilar 6</v>
      </c>
      <c r="N3696" s="115" t="str">
        <f>INDEX(Modelo!$A$9:$D$89,MATCH(DataBase!$J3696,Modelo!$A$9:$A$89,0),MATCH(DataBase!N$1,Modelo!$A$9:$D$9,0))</f>
        <v>scale</v>
      </c>
      <c r="O3696" s="115" t="b">
        <f t="array" ref="O3696">IF(N3696="negativo",INDEX($AD$3:$AG$51,MATCH(1,($B3696=$AD$3:$AD$51)*($J3696=$AE$3:$AE$51),0),3),IF(N3696="positivo",INDEX($AD$55:$AG$109,MATCH(1,($B3696=$AD$55:$AD$109)*($J3696=$AE$55:$AE$109),0),3)))</f>
        <v>0</v>
      </c>
      <c r="P3696" s="115" t="b">
        <f t="array" ref="P3696">IF(N3696="negativo",INDEX($AD$3:$AG$51,MATCH(1,($B3696=$AD$3:$AD$51)*($J3696=$AE$3:$AE$51),0),4),IF(N3696="positivo",INDEX($AD$55:$AG$109,MATCH(1,($B3696=$AD$55:$AD$109)*($J3696=$AE$55:$AE$109),0),4)))</f>
        <v>0</v>
      </c>
      <c r="Q3696" s="115" t="str">
        <f>VLOOKUP(M3696,Modelo!$A$2:$C$7,2,0)</f>
        <v>Impacto Económico, Social y Comunitario</v>
      </c>
      <c r="R3696" s="118">
        <f t="array" ref="R3696">INDEX(Modelo!$F$1:$H$37,MATCH(1,(DataBase!Q3696=Modelo!$G$1:$G$37)*(DataBase!B3696=Modelo!$F$1:$F$37),0),3)</f>
        <v>0.11764705882352941</v>
      </c>
      <c r="S3696" s="115">
        <f t="shared" si="116"/>
        <v>50</v>
      </c>
      <c r="T3696" s="115">
        <f t="shared" si="117"/>
        <v>5.8823529411764701</v>
      </c>
    </row>
    <row r="3697" spans="1:20" x14ac:dyDescent="0.3">
      <c r="A3697" s="115" t="s">
        <v>374</v>
      </c>
      <c r="B3697" s="115" t="s">
        <v>313</v>
      </c>
      <c r="C3697" s="115" t="s">
        <v>103</v>
      </c>
      <c r="D3697" s="115" t="s">
        <v>86</v>
      </c>
      <c r="E3697" s="115" t="s">
        <v>87</v>
      </c>
      <c r="F3697" s="115" t="s">
        <v>87</v>
      </c>
      <c r="G3697" s="115">
        <v>1929</v>
      </c>
      <c r="H3697" s="115" t="s">
        <v>375</v>
      </c>
      <c r="I3697" s="115">
        <v>1.928223518</v>
      </c>
      <c r="J3697" s="115" t="s">
        <v>78</v>
      </c>
      <c r="K3697" s="115">
        <f>INDEX(DatosProcesados!$A$1:$BF$101,MATCH(DataBase!A3697,DatosProcesados!$A$1:$A$101,0),MATCH(DataBase!J3697,DatosProcesados!$A$1:$BF$1,0))</f>
        <v>0</v>
      </c>
      <c r="L3697" s="115" t="str">
        <f>INDEX(Modelo!$A$9:$D$89,MATCH(DataBase!$J3697,Modelo!$A$9:$A$89,0),MATCH(DataBase!L$1,Modelo!$A$9:$D$9,0))</f>
        <v>Impacto económico y gobernanza</v>
      </c>
      <c r="M3697" s="115" t="str">
        <f>INDEX(Modelo!$A$9:$D$89,MATCH(DataBase!$J3697,Modelo!$A$9:$A$89,0),MATCH(DataBase!M$1,Modelo!$A$9:$D$9,0))</f>
        <v>Pilar 6</v>
      </c>
      <c r="N3697" s="115" t="str">
        <f>INDEX(Modelo!$A$9:$D$89,MATCH(DataBase!$J3697,Modelo!$A$9:$A$89,0),MATCH(DataBase!N$1,Modelo!$A$9:$D$9,0))</f>
        <v>scale</v>
      </c>
      <c r="O3697" s="115" t="b">
        <f t="array" ref="O3697">IF(N3697="negativo",INDEX($AD$3:$AG$51,MATCH(1,($B3697=$AD$3:$AD$51)*($J3697=$AE$3:$AE$51),0),3),IF(N3697="positivo",INDEX($AD$55:$AG$109,MATCH(1,($B3697=$AD$55:$AD$109)*($J3697=$AE$55:$AE$109),0),3)))</f>
        <v>0</v>
      </c>
      <c r="P3697" s="115" t="b">
        <f t="array" ref="P3697">IF(N3697="negativo",INDEX($AD$3:$AG$51,MATCH(1,($B3697=$AD$3:$AD$51)*($J3697=$AE$3:$AE$51),0),4),IF(N3697="positivo",INDEX($AD$55:$AG$109,MATCH(1,($B3697=$AD$55:$AD$109)*($J3697=$AE$55:$AE$109),0),4)))</f>
        <v>0</v>
      </c>
      <c r="Q3697" s="115" t="str">
        <f>VLOOKUP(M3697,Modelo!$A$2:$C$7,2,0)</f>
        <v>Impacto Económico, Social y Comunitario</v>
      </c>
      <c r="R3697" s="118">
        <f t="array" ref="R3697">INDEX(Modelo!$F$1:$H$37,MATCH(1,(DataBase!Q3697=Modelo!$G$1:$G$37)*(DataBase!B3697=Modelo!$F$1:$F$37),0),3)</f>
        <v>0.11764705882352941</v>
      </c>
      <c r="S3697" s="115">
        <f t="shared" si="116"/>
        <v>0</v>
      </c>
      <c r="T3697" s="115">
        <f t="shared" si="117"/>
        <v>0</v>
      </c>
    </row>
    <row r="3698" spans="1:20" x14ac:dyDescent="0.3">
      <c r="A3698" s="115" t="s">
        <v>201</v>
      </c>
      <c r="B3698" s="115" t="s">
        <v>84</v>
      </c>
      <c r="C3698" s="115" t="s">
        <v>103</v>
      </c>
      <c r="D3698" s="115" t="s">
        <v>86</v>
      </c>
      <c r="E3698" s="115" t="s">
        <v>86</v>
      </c>
      <c r="F3698" s="115" t="s">
        <v>86</v>
      </c>
      <c r="G3698" s="115">
        <v>1987</v>
      </c>
      <c r="H3698" s="115" t="s">
        <v>125</v>
      </c>
      <c r="I3698" s="115">
        <v>0</v>
      </c>
      <c r="J3698" s="115" t="s">
        <v>78</v>
      </c>
      <c r="K3698" s="115">
        <f>INDEX(DatosProcesados!$A$1:$BF$101,MATCH(DataBase!A3698,DatosProcesados!$A$1:$A$101,0),MATCH(DataBase!J3698,DatosProcesados!$A$1:$BF$1,0))</f>
        <v>0</v>
      </c>
      <c r="L3698" s="115" t="str">
        <f>INDEX(Modelo!$A$9:$D$89,MATCH(DataBase!$J3698,Modelo!$A$9:$A$89,0),MATCH(DataBase!L$1,Modelo!$A$9:$D$9,0))</f>
        <v>Impacto económico y gobernanza</v>
      </c>
      <c r="M3698" s="115" t="str">
        <f>INDEX(Modelo!$A$9:$D$89,MATCH(DataBase!$J3698,Modelo!$A$9:$A$89,0),MATCH(DataBase!M$1,Modelo!$A$9:$D$9,0))</f>
        <v>Pilar 6</v>
      </c>
      <c r="N3698" s="115" t="str">
        <f>INDEX(Modelo!$A$9:$D$89,MATCH(DataBase!$J3698,Modelo!$A$9:$A$89,0),MATCH(DataBase!N$1,Modelo!$A$9:$D$9,0))</f>
        <v>scale</v>
      </c>
      <c r="O3698" s="115" t="b">
        <f t="array" ref="O3698">IF(N3698="negativo",INDEX($AD$3:$AG$51,MATCH(1,($B3698=$AD$3:$AD$51)*($J3698=$AE$3:$AE$51),0),3),IF(N3698="positivo",INDEX($AD$55:$AG$109,MATCH(1,($B3698=$AD$55:$AD$109)*($J3698=$AE$55:$AE$109),0),3)))</f>
        <v>0</v>
      </c>
      <c r="P3698" s="115" t="b">
        <f t="array" ref="P3698">IF(N3698="negativo",INDEX($AD$3:$AG$51,MATCH(1,($B3698=$AD$3:$AD$51)*($J3698=$AE$3:$AE$51),0),4),IF(N3698="positivo",INDEX($AD$55:$AG$109,MATCH(1,($B3698=$AD$55:$AD$109)*($J3698=$AE$55:$AE$109),0),4)))</f>
        <v>0</v>
      </c>
      <c r="Q3698" s="115" t="str">
        <f>VLOOKUP(M3698,Modelo!$A$2:$C$7,2,0)</f>
        <v>Impacto Económico, Social y Comunitario</v>
      </c>
      <c r="R3698" s="118">
        <f t="array" ref="R3698">INDEX(Modelo!$F$1:$H$37,MATCH(1,(DataBase!Q3698=Modelo!$G$1:$G$37)*(DataBase!B3698=Modelo!$F$1:$F$37),0),3)</f>
        <v>0.11764705882352941</v>
      </c>
      <c r="S3698" s="115">
        <f t="shared" si="116"/>
        <v>0</v>
      </c>
      <c r="T3698" s="115">
        <f t="shared" si="117"/>
        <v>0</v>
      </c>
    </row>
    <row r="3699" spans="1:20" x14ac:dyDescent="0.3">
      <c r="A3699" s="115" t="s">
        <v>421</v>
      </c>
      <c r="B3699" s="115" t="s">
        <v>407</v>
      </c>
      <c r="C3699" s="115" t="s">
        <v>103</v>
      </c>
      <c r="D3699" s="115" t="s">
        <v>86</v>
      </c>
      <c r="E3699" s="115" t="s">
        <v>86</v>
      </c>
      <c r="F3699" s="115" t="s">
        <v>87</v>
      </c>
      <c r="G3699" s="115">
        <v>2016</v>
      </c>
      <c r="H3699" s="115" t="s">
        <v>422</v>
      </c>
      <c r="I3699" s="115">
        <v>5.4833186859999996</v>
      </c>
      <c r="J3699" s="115" t="s">
        <v>78</v>
      </c>
      <c r="K3699" s="115">
        <f>INDEX(DatosProcesados!$A$1:$BF$101,MATCH(DataBase!A3699,DatosProcesados!$A$1:$A$101,0),MATCH(DataBase!J3699,DatosProcesados!$A$1:$BF$1,0))</f>
        <v>0</v>
      </c>
      <c r="L3699" s="115" t="str">
        <f>INDEX(Modelo!$A$9:$D$89,MATCH(DataBase!$J3699,Modelo!$A$9:$A$89,0),MATCH(DataBase!L$1,Modelo!$A$9:$D$9,0))</f>
        <v>Impacto económico y gobernanza</v>
      </c>
      <c r="M3699" s="115" t="str">
        <f>INDEX(Modelo!$A$9:$D$89,MATCH(DataBase!$J3699,Modelo!$A$9:$A$89,0),MATCH(DataBase!M$1,Modelo!$A$9:$D$9,0))</f>
        <v>Pilar 6</v>
      </c>
      <c r="N3699" s="115" t="str">
        <f>INDEX(Modelo!$A$9:$D$89,MATCH(DataBase!$J3699,Modelo!$A$9:$A$89,0),MATCH(DataBase!N$1,Modelo!$A$9:$D$9,0))</f>
        <v>scale</v>
      </c>
      <c r="O3699" s="115" t="b">
        <f t="array" ref="O3699">IF(N3699="negativo",INDEX($AD$3:$AG$51,MATCH(1,($B3699=$AD$3:$AD$51)*($J3699=$AE$3:$AE$51),0),3),IF(N3699="positivo",INDEX($AD$55:$AG$109,MATCH(1,($B3699=$AD$55:$AD$109)*($J3699=$AE$55:$AE$109),0),3)))</f>
        <v>0</v>
      </c>
      <c r="P3699" s="115" t="b">
        <f t="array" ref="P3699">IF(N3699="negativo",INDEX($AD$3:$AG$51,MATCH(1,($B3699=$AD$3:$AD$51)*($J3699=$AE$3:$AE$51),0),4),IF(N3699="positivo",INDEX($AD$55:$AG$109,MATCH(1,($B3699=$AD$55:$AD$109)*($J3699=$AE$55:$AE$109),0),4)))</f>
        <v>0</v>
      </c>
      <c r="Q3699" s="115" t="str">
        <f>VLOOKUP(M3699,Modelo!$A$2:$C$7,2,0)</f>
        <v>Impacto Económico, Social y Comunitario</v>
      </c>
      <c r="R3699" s="118">
        <f t="array" ref="R3699">INDEX(Modelo!$F$1:$H$37,MATCH(1,(DataBase!Q3699=Modelo!$G$1:$G$37)*(DataBase!B3699=Modelo!$F$1:$F$37),0),3)</f>
        <v>0.15384615384615385</v>
      </c>
      <c r="S3699" s="115">
        <f t="shared" si="116"/>
        <v>0</v>
      </c>
      <c r="T3699" s="115">
        <f t="shared" si="117"/>
        <v>0</v>
      </c>
    </row>
    <row r="3700" spans="1:20" x14ac:dyDescent="0.3">
      <c r="A3700" s="115" t="s">
        <v>293</v>
      </c>
      <c r="B3700" s="115" t="s">
        <v>216</v>
      </c>
      <c r="C3700" s="115" t="s">
        <v>103</v>
      </c>
      <c r="D3700" s="115" t="s">
        <v>86</v>
      </c>
      <c r="E3700" s="115" t="s">
        <v>87</v>
      </c>
      <c r="F3700" s="115" t="s">
        <v>87</v>
      </c>
      <c r="G3700" s="115">
        <v>1955</v>
      </c>
      <c r="H3700" s="115" t="s">
        <v>294</v>
      </c>
      <c r="I3700" s="115">
        <v>1.8313776939999999</v>
      </c>
      <c r="J3700" s="115" t="s">
        <v>78</v>
      </c>
      <c r="K3700" s="115" t="str">
        <f>INDEX(DatosProcesados!$A$1:$BF$101,MATCH(DataBase!A3700,DatosProcesados!$A$1:$A$101,0),MATCH(DataBase!J3700,DatosProcesados!$A$1:$BF$1,0))</f>
        <v xml:space="preserve">No informa </v>
      </c>
      <c r="L3700" s="115" t="str">
        <f>INDEX(Modelo!$A$9:$D$89,MATCH(DataBase!$J3700,Modelo!$A$9:$A$89,0),MATCH(DataBase!L$1,Modelo!$A$9:$D$9,0))</f>
        <v>Impacto económico y gobernanza</v>
      </c>
      <c r="M3700" s="115" t="str">
        <f>INDEX(Modelo!$A$9:$D$89,MATCH(DataBase!$J3700,Modelo!$A$9:$A$89,0),MATCH(DataBase!M$1,Modelo!$A$9:$D$9,0))</f>
        <v>Pilar 6</v>
      </c>
      <c r="N3700" s="115" t="str">
        <f>INDEX(Modelo!$A$9:$D$89,MATCH(DataBase!$J3700,Modelo!$A$9:$A$89,0),MATCH(DataBase!N$1,Modelo!$A$9:$D$9,0))</f>
        <v>scale</v>
      </c>
      <c r="O3700" s="115" t="b">
        <f t="array" ref="O3700">IF(N3700="negativo",INDEX($AD$3:$AG$51,MATCH(1,($B3700=$AD$3:$AD$51)*($J3700=$AE$3:$AE$51),0),3),IF(N3700="positivo",INDEX($AD$55:$AG$109,MATCH(1,($B3700=$AD$55:$AD$109)*($J3700=$AE$55:$AE$109),0),3)))</f>
        <v>0</v>
      </c>
      <c r="P3700" s="115" t="b">
        <f t="array" ref="P3700">IF(N3700="negativo",INDEX($AD$3:$AG$51,MATCH(1,($B3700=$AD$3:$AD$51)*($J3700=$AE$3:$AE$51),0),4),IF(N3700="positivo",INDEX($AD$55:$AG$109,MATCH(1,($B3700=$AD$55:$AD$109)*($J3700=$AE$55:$AE$109),0),4)))</f>
        <v>0</v>
      </c>
      <c r="Q3700" s="115" t="str">
        <f>VLOOKUP(M3700,Modelo!$A$2:$C$7,2,0)</f>
        <v>Impacto Económico, Social y Comunitario</v>
      </c>
      <c r="R3700" s="118">
        <f t="array" ref="R3700">INDEX(Modelo!$F$1:$H$37,MATCH(1,(DataBase!Q3700=Modelo!$G$1:$G$37)*(DataBase!B3700=Modelo!$F$1:$F$37),0),3)</f>
        <v>0.10526315789473684</v>
      </c>
      <c r="S3700" s="115">
        <f t="shared" si="116"/>
        <v>0</v>
      </c>
      <c r="T3700" s="115">
        <f t="shared" si="117"/>
        <v>0</v>
      </c>
    </row>
    <row r="3701" spans="1:20" x14ac:dyDescent="0.3">
      <c r="A3701" s="115" t="s">
        <v>298</v>
      </c>
      <c r="B3701" s="115" t="s">
        <v>216</v>
      </c>
      <c r="C3701" s="115" t="s">
        <v>103</v>
      </c>
      <c r="D3701" s="115" t="s">
        <v>86</v>
      </c>
      <c r="E3701" s="115" t="s">
        <v>86</v>
      </c>
      <c r="F3701" s="115" t="s">
        <v>87</v>
      </c>
      <c r="G3701" s="115">
        <v>1993</v>
      </c>
      <c r="H3701" s="115" t="s">
        <v>299</v>
      </c>
      <c r="I3701" s="115">
        <v>1.7653399919999999</v>
      </c>
      <c r="J3701" s="115" t="s">
        <v>78</v>
      </c>
      <c r="K3701" s="115">
        <f>INDEX(DatosProcesados!$A$1:$BF$101,MATCH(DataBase!A3701,DatosProcesados!$A$1:$A$101,0),MATCH(DataBase!J3701,DatosProcesados!$A$1:$BF$1,0))</f>
        <v>0</v>
      </c>
      <c r="L3701" s="115" t="str">
        <f>INDEX(Modelo!$A$9:$D$89,MATCH(DataBase!$J3701,Modelo!$A$9:$A$89,0),MATCH(DataBase!L$1,Modelo!$A$9:$D$9,0))</f>
        <v>Impacto económico y gobernanza</v>
      </c>
      <c r="M3701" s="115" t="str">
        <f>INDEX(Modelo!$A$9:$D$89,MATCH(DataBase!$J3701,Modelo!$A$9:$A$89,0),MATCH(DataBase!M$1,Modelo!$A$9:$D$9,0))</f>
        <v>Pilar 6</v>
      </c>
      <c r="N3701" s="115" t="str">
        <f>INDEX(Modelo!$A$9:$D$89,MATCH(DataBase!$J3701,Modelo!$A$9:$A$89,0),MATCH(DataBase!N$1,Modelo!$A$9:$D$9,0))</f>
        <v>scale</v>
      </c>
      <c r="O3701" s="115" t="b">
        <f t="array" ref="O3701">IF(N3701="negativo",INDEX($AD$3:$AG$51,MATCH(1,($B3701=$AD$3:$AD$51)*($J3701=$AE$3:$AE$51),0),3),IF(N3701="positivo",INDEX($AD$55:$AG$109,MATCH(1,($B3701=$AD$55:$AD$109)*($J3701=$AE$55:$AE$109),0),3)))</f>
        <v>0</v>
      </c>
      <c r="P3701" s="115" t="b">
        <f t="array" ref="P3701">IF(N3701="negativo",INDEX($AD$3:$AG$51,MATCH(1,($B3701=$AD$3:$AD$51)*($J3701=$AE$3:$AE$51),0),4),IF(N3701="positivo",INDEX($AD$55:$AG$109,MATCH(1,($B3701=$AD$55:$AD$109)*($J3701=$AE$55:$AE$109),0),4)))</f>
        <v>0</v>
      </c>
      <c r="Q3701" s="115" t="str">
        <f>VLOOKUP(M3701,Modelo!$A$2:$C$7,2,0)</f>
        <v>Impacto Económico, Social y Comunitario</v>
      </c>
      <c r="R3701" s="118">
        <f t="array" ref="R3701">INDEX(Modelo!$F$1:$H$37,MATCH(1,(DataBase!Q3701=Modelo!$G$1:$G$37)*(DataBase!B3701=Modelo!$F$1:$F$37),0),3)</f>
        <v>0.10526315789473684</v>
      </c>
      <c r="S3701" s="115">
        <f t="shared" si="116"/>
        <v>0</v>
      </c>
      <c r="T3701" s="115">
        <f t="shared" si="117"/>
        <v>0</v>
      </c>
    </row>
    <row r="3702" spans="1:20" x14ac:dyDescent="0.3">
      <c r="A3702" s="115" t="s">
        <v>472</v>
      </c>
      <c r="B3702" s="115" t="s">
        <v>467</v>
      </c>
      <c r="C3702" s="115" t="s">
        <v>103</v>
      </c>
      <c r="D3702" s="115" t="s">
        <v>86</v>
      </c>
      <c r="E3702" s="115" t="s">
        <v>86</v>
      </c>
      <c r="F3702" s="115" t="s">
        <v>86</v>
      </c>
      <c r="G3702" s="115">
        <v>2007</v>
      </c>
      <c r="H3702" s="115" t="s">
        <v>125</v>
      </c>
      <c r="I3702" s="115">
        <v>0.97802211500000003</v>
      </c>
      <c r="J3702" s="115" t="s">
        <v>40</v>
      </c>
      <c r="K3702" s="115">
        <f>INDEX(DatosProcesados!$A$1:$BF$101,MATCH(DataBase!A3702,DatosProcesados!$A$1:$A$101,0),MATCH(DataBase!J3702,DatosProcesados!$A$1:$BF$1,0))</f>
        <v>1</v>
      </c>
      <c r="L3702" s="115" t="str">
        <f>INDEX(Modelo!$A$9:$D$89,MATCH(DataBase!$J3702,Modelo!$A$9:$A$89,0),MATCH(DataBase!L$1,Modelo!$A$9:$D$9,0))</f>
        <v>Impacto ambiental</v>
      </c>
      <c r="M3702" s="115" t="str">
        <f>INDEX(Modelo!$A$9:$D$89,MATCH(DataBase!$J3702,Modelo!$A$9:$A$89,0),MATCH(DataBase!M$1,Modelo!$A$9:$D$9,0))</f>
        <v>Pilar 3</v>
      </c>
      <c r="N3702" s="115" t="str">
        <f>INDEX(Modelo!$A$9:$D$89,MATCH(DataBase!$J3702,Modelo!$A$9:$A$89,0),MATCH(DataBase!N$1,Modelo!$A$9:$D$9,0))</f>
        <v>scale</v>
      </c>
      <c r="O3702" s="115" t="b">
        <f t="array" ref="O3702">IF(N3702="negativo",INDEX($AD$3:$AG$51,MATCH(1,($B3702=$AD$3:$AD$51)*($J3702=$AE$3:$AE$51),0),3),IF(N3702="positivo",INDEX($AD$55:$AG$109,MATCH(1,($B3702=$AD$55:$AD$109)*($J3702=$AE$55:$AE$109),0),3)))</f>
        <v>0</v>
      </c>
      <c r="P3702" s="115" t="b">
        <f t="array" ref="P3702">IF(N3702="negativo",INDEX($AD$3:$AG$51,MATCH(1,($B3702=$AD$3:$AD$51)*($J3702=$AE$3:$AE$51),0),4),IF(N3702="positivo",INDEX($AD$55:$AG$109,MATCH(1,($B3702=$AD$55:$AD$109)*($J3702=$AE$55:$AE$109),0),4)))</f>
        <v>0</v>
      </c>
      <c r="Q3702" s="115" t="str">
        <f>VLOOKUP(M3702,Modelo!$A$2:$C$7,2,0)</f>
        <v>Gestión de Recursos Naturales y Circularidad</v>
      </c>
      <c r="R3702" s="118">
        <f t="array" ref="R3702">INDEX(Modelo!$F$1:$H$37,MATCH(1,(DataBase!Q3702=Modelo!$G$1:$G$37)*(DataBase!B3702=Modelo!$F$1:$F$37),0),3)</f>
        <v>0.23809523809523808</v>
      </c>
      <c r="S3702" s="115">
        <f t="shared" si="116"/>
        <v>50</v>
      </c>
      <c r="T3702" s="115">
        <f t="shared" si="117"/>
        <v>11.904761904761903</v>
      </c>
    </row>
    <row r="3703" spans="1:20" x14ac:dyDescent="0.3">
      <c r="A3703" s="115" t="s">
        <v>238</v>
      </c>
      <c r="B3703" s="115" t="s">
        <v>216</v>
      </c>
      <c r="C3703" s="115" t="s">
        <v>103</v>
      </c>
      <c r="D3703" s="115" t="s">
        <v>86</v>
      </c>
      <c r="E3703" s="115" t="s">
        <v>87</v>
      </c>
      <c r="F3703" s="115" t="s">
        <v>87</v>
      </c>
      <c r="G3703" s="115">
        <v>1920</v>
      </c>
      <c r="H3703" s="115" t="s">
        <v>125</v>
      </c>
      <c r="I3703" s="115">
        <v>2.844632077</v>
      </c>
      <c r="J3703" s="115" t="s">
        <v>40</v>
      </c>
      <c r="K3703" s="115">
        <f>INDEX(DatosProcesados!$A$1:$BF$101,MATCH(DataBase!A3703,DatosProcesados!$A$1:$A$101,0),MATCH(DataBase!J3703,DatosProcesados!$A$1:$BF$1,0))</f>
        <v>2</v>
      </c>
      <c r="L3703" s="115" t="str">
        <f>INDEX(Modelo!$A$9:$D$89,MATCH(DataBase!$J3703,Modelo!$A$9:$A$89,0),MATCH(DataBase!L$1,Modelo!$A$9:$D$9,0))</f>
        <v>Impacto ambiental</v>
      </c>
      <c r="M3703" s="115" t="str">
        <f>INDEX(Modelo!$A$9:$D$89,MATCH(DataBase!$J3703,Modelo!$A$9:$A$89,0),MATCH(DataBase!M$1,Modelo!$A$9:$D$9,0))</f>
        <v>Pilar 3</v>
      </c>
      <c r="N3703" s="115" t="str">
        <f>INDEX(Modelo!$A$9:$D$89,MATCH(DataBase!$J3703,Modelo!$A$9:$A$89,0),MATCH(DataBase!N$1,Modelo!$A$9:$D$9,0))</f>
        <v>scale</v>
      </c>
      <c r="O3703" s="115" t="b">
        <f t="array" ref="O3703">IF(N3703="negativo",INDEX($AD$3:$AG$51,MATCH(1,($B3703=$AD$3:$AD$51)*($J3703=$AE$3:$AE$51),0),3),IF(N3703="positivo",INDEX($AD$55:$AG$109,MATCH(1,($B3703=$AD$55:$AD$109)*($J3703=$AE$55:$AE$109),0),3)))</f>
        <v>0</v>
      </c>
      <c r="P3703" s="115" t="b">
        <f t="array" ref="P3703">IF(N3703="negativo",INDEX($AD$3:$AG$51,MATCH(1,($B3703=$AD$3:$AD$51)*($J3703=$AE$3:$AE$51),0),4),IF(N3703="positivo",INDEX($AD$55:$AG$109,MATCH(1,($B3703=$AD$55:$AD$109)*($J3703=$AE$55:$AE$109),0),4)))</f>
        <v>0</v>
      </c>
      <c r="Q3703" s="115" t="str">
        <f>VLOOKUP(M3703,Modelo!$A$2:$C$7,2,0)</f>
        <v>Gestión de Recursos Naturales y Circularidad</v>
      </c>
      <c r="R3703" s="118">
        <f t="array" ref="R3703">INDEX(Modelo!$F$1:$H$37,MATCH(1,(DataBase!Q3703=Modelo!$G$1:$G$37)*(DataBase!B3703=Modelo!$F$1:$F$37),0),3)</f>
        <v>0.15789473684210525</v>
      </c>
      <c r="S3703" s="115">
        <f t="shared" si="116"/>
        <v>100</v>
      </c>
      <c r="T3703" s="115">
        <f t="shared" si="117"/>
        <v>15.789473684210526</v>
      </c>
    </row>
    <row r="3704" spans="1:20" x14ac:dyDescent="0.3">
      <c r="A3704" s="115" t="s">
        <v>273</v>
      </c>
      <c r="B3704" s="115" t="s">
        <v>216</v>
      </c>
      <c r="C3704" s="115" t="s">
        <v>103</v>
      </c>
      <c r="D3704" s="115" t="s">
        <v>86</v>
      </c>
      <c r="E3704" s="115" t="s">
        <v>86</v>
      </c>
      <c r="F3704" s="115" t="s">
        <v>87</v>
      </c>
      <c r="G3704" s="115">
        <v>1945</v>
      </c>
      <c r="H3704" s="115" t="s">
        <v>125</v>
      </c>
      <c r="I3704" s="115">
        <v>2.1764613960000001</v>
      </c>
      <c r="J3704" s="115" t="s">
        <v>40</v>
      </c>
      <c r="K3704" s="115">
        <f>INDEX(DatosProcesados!$A$1:$BF$101,MATCH(DataBase!A3704,DatosProcesados!$A$1:$A$101,0),MATCH(DataBase!J3704,DatosProcesados!$A$1:$BF$1,0))</f>
        <v>2</v>
      </c>
      <c r="L3704" s="115" t="str">
        <f>INDEX(Modelo!$A$9:$D$89,MATCH(DataBase!$J3704,Modelo!$A$9:$A$89,0),MATCH(DataBase!L$1,Modelo!$A$9:$D$9,0))</f>
        <v>Impacto ambiental</v>
      </c>
      <c r="M3704" s="115" t="str">
        <f>INDEX(Modelo!$A$9:$D$89,MATCH(DataBase!$J3704,Modelo!$A$9:$A$89,0),MATCH(DataBase!M$1,Modelo!$A$9:$D$9,0))</f>
        <v>Pilar 3</v>
      </c>
      <c r="N3704" s="115" t="str">
        <f>INDEX(Modelo!$A$9:$D$89,MATCH(DataBase!$J3704,Modelo!$A$9:$A$89,0),MATCH(DataBase!N$1,Modelo!$A$9:$D$9,0))</f>
        <v>scale</v>
      </c>
      <c r="O3704" s="115" t="b">
        <f t="array" ref="O3704">IF(N3704="negativo",INDEX($AD$3:$AG$51,MATCH(1,($B3704=$AD$3:$AD$51)*($J3704=$AE$3:$AE$51),0),3),IF(N3704="positivo",INDEX($AD$55:$AG$109,MATCH(1,($B3704=$AD$55:$AD$109)*($J3704=$AE$55:$AE$109),0),3)))</f>
        <v>0</v>
      </c>
      <c r="P3704" s="115" t="b">
        <f t="array" ref="P3704">IF(N3704="negativo",INDEX($AD$3:$AG$51,MATCH(1,($B3704=$AD$3:$AD$51)*($J3704=$AE$3:$AE$51),0),4),IF(N3704="positivo",INDEX($AD$55:$AG$109,MATCH(1,($B3704=$AD$55:$AD$109)*($J3704=$AE$55:$AE$109),0),4)))</f>
        <v>0</v>
      </c>
      <c r="Q3704" s="115" t="str">
        <f>VLOOKUP(M3704,Modelo!$A$2:$C$7,2,0)</f>
        <v>Gestión de Recursos Naturales y Circularidad</v>
      </c>
      <c r="R3704" s="118">
        <f t="array" ref="R3704">INDEX(Modelo!$F$1:$H$37,MATCH(1,(DataBase!Q3704=Modelo!$G$1:$G$37)*(DataBase!B3704=Modelo!$F$1:$F$37),0),3)</f>
        <v>0.15789473684210525</v>
      </c>
      <c r="S3704" s="115">
        <f t="shared" si="116"/>
        <v>100</v>
      </c>
      <c r="T3704" s="115">
        <f t="shared" si="117"/>
        <v>15.789473684210526</v>
      </c>
    </row>
    <row r="3705" spans="1:20" x14ac:dyDescent="0.3">
      <c r="A3705" s="115" t="s">
        <v>378</v>
      </c>
      <c r="B3705" s="115" t="s">
        <v>379</v>
      </c>
      <c r="C3705" s="115" t="s">
        <v>103</v>
      </c>
      <c r="D3705" s="115" t="s">
        <v>87</v>
      </c>
      <c r="E3705" s="115" t="s">
        <v>86</v>
      </c>
      <c r="F3705" s="115" t="s">
        <v>86</v>
      </c>
      <c r="G3705" s="115">
        <v>1993</v>
      </c>
      <c r="H3705" s="115" t="s">
        <v>125</v>
      </c>
      <c r="I3705" s="115">
        <v>2.1863011939999999</v>
      </c>
      <c r="J3705" s="115" t="s">
        <v>40</v>
      </c>
      <c r="K3705" s="115">
        <f>INDEX(DatosProcesados!$A$1:$BF$101,MATCH(DataBase!A3705,DatosProcesados!$A$1:$A$101,0),MATCH(DataBase!J3705,DatosProcesados!$A$1:$BF$1,0))</f>
        <v>2</v>
      </c>
      <c r="L3705" s="115" t="str">
        <f>INDEX(Modelo!$A$9:$D$89,MATCH(DataBase!$J3705,Modelo!$A$9:$A$89,0),MATCH(DataBase!L$1,Modelo!$A$9:$D$9,0))</f>
        <v>Impacto ambiental</v>
      </c>
      <c r="M3705" s="115" t="str">
        <f>INDEX(Modelo!$A$9:$D$89,MATCH(DataBase!$J3705,Modelo!$A$9:$A$89,0),MATCH(DataBase!M$1,Modelo!$A$9:$D$9,0))</f>
        <v>Pilar 3</v>
      </c>
      <c r="N3705" s="115" t="str">
        <f>INDEX(Modelo!$A$9:$D$89,MATCH(DataBase!$J3705,Modelo!$A$9:$A$89,0),MATCH(DataBase!N$1,Modelo!$A$9:$D$9,0))</f>
        <v>scale</v>
      </c>
      <c r="O3705" s="115" t="b">
        <f t="array" ref="O3705">IF(N3705="negativo",INDEX($AD$3:$AG$51,MATCH(1,($B3705=$AD$3:$AD$51)*($J3705=$AE$3:$AE$51),0),3),IF(N3705="positivo",INDEX($AD$55:$AG$109,MATCH(1,($B3705=$AD$55:$AD$109)*($J3705=$AE$55:$AE$109),0),3)))</f>
        <v>0</v>
      </c>
      <c r="P3705" s="115" t="b">
        <f t="array" ref="P3705">IF(N3705="negativo",INDEX($AD$3:$AG$51,MATCH(1,($B3705=$AD$3:$AD$51)*($J3705=$AE$3:$AE$51),0),4),IF(N3705="positivo",INDEX($AD$55:$AG$109,MATCH(1,($B3705=$AD$55:$AD$109)*($J3705=$AE$55:$AE$109),0),4)))</f>
        <v>0</v>
      </c>
      <c r="Q3705" s="115" t="str">
        <f>VLOOKUP(M3705,Modelo!$A$2:$C$7,2,0)</f>
        <v>Gestión de Recursos Naturales y Circularidad</v>
      </c>
      <c r="R3705" s="118">
        <f t="array" ref="R3705">INDEX(Modelo!$F$1:$H$37,MATCH(1,(DataBase!Q3705=Modelo!$G$1:$G$37)*(DataBase!B3705=Modelo!$F$1:$F$37),0),3)</f>
        <v>0.14285714285714285</v>
      </c>
      <c r="S3705" s="115">
        <f t="shared" si="116"/>
        <v>100</v>
      </c>
      <c r="T3705" s="115">
        <f t="shared" si="117"/>
        <v>14.285714285714285</v>
      </c>
    </row>
    <row r="3706" spans="1:20" x14ac:dyDescent="0.3">
      <c r="A3706" s="115" t="s">
        <v>325</v>
      </c>
      <c r="B3706" s="115" t="s">
        <v>313</v>
      </c>
      <c r="C3706" s="115" t="s">
        <v>103</v>
      </c>
      <c r="D3706" s="115" t="s">
        <v>86</v>
      </c>
      <c r="E3706" s="115" t="s">
        <v>86</v>
      </c>
      <c r="F3706" s="115" t="s">
        <v>87</v>
      </c>
      <c r="G3706" s="115">
        <v>2012</v>
      </c>
      <c r="H3706" s="115" t="s">
        <v>125</v>
      </c>
      <c r="I3706" s="115">
        <v>13.831182682</v>
      </c>
      <c r="J3706" s="115" t="s">
        <v>40</v>
      </c>
      <c r="K3706" s="115">
        <f>INDEX(DatosProcesados!$A$1:$BF$101,MATCH(DataBase!A3706,DatosProcesados!$A$1:$A$101,0),MATCH(DataBase!J3706,DatosProcesados!$A$1:$BF$1,0))</f>
        <v>0</v>
      </c>
      <c r="L3706" s="115" t="str">
        <f>INDEX(Modelo!$A$9:$D$89,MATCH(DataBase!$J3706,Modelo!$A$9:$A$89,0),MATCH(DataBase!L$1,Modelo!$A$9:$D$9,0))</f>
        <v>Impacto ambiental</v>
      </c>
      <c r="M3706" s="115" t="str">
        <f>INDEX(Modelo!$A$9:$D$89,MATCH(DataBase!$J3706,Modelo!$A$9:$A$89,0),MATCH(DataBase!M$1,Modelo!$A$9:$D$9,0))</f>
        <v>Pilar 3</v>
      </c>
      <c r="N3706" s="115" t="str">
        <f>INDEX(Modelo!$A$9:$D$89,MATCH(DataBase!$J3706,Modelo!$A$9:$A$89,0),MATCH(DataBase!N$1,Modelo!$A$9:$D$9,0))</f>
        <v>scale</v>
      </c>
      <c r="O3706" s="115" t="b">
        <f t="array" ref="O3706">IF(N3706="negativo",INDEX($AD$3:$AG$51,MATCH(1,($B3706=$AD$3:$AD$51)*($J3706=$AE$3:$AE$51),0),3),IF(N3706="positivo",INDEX($AD$55:$AG$109,MATCH(1,($B3706=$AD$55:$AD$109)*($J3706=$AE$55:$AE$109),0),3)))</f>
        <v>0</v>
      </c>
      <c r="P3706" s="115" t="b">
        <f t="array" ref="P3706">IF(N3706="negativo",INDEX($AD$3:$AG$51,MATCH(1,($B3706=$AD$3:$AD$51)*($J3706=$AE$3:$AE$51),0),4),IF(N3706="positivo",INDEX($AD$55:$AG$109,MATCH(1,($B3706=$AD$55:$AD$109)*($J3706=$AE$55:$AE$109),0),4)))</f>
        <v>0</v>
      </c>
      <c r="Q3706" s="115" t="str">
        <f>VLOOKUP(M3706,Modelo!$A$2:$C$7,2,0)</f>
        <v>Gestión de Recursos Naturales y Circularidad</v>
      </c>
      <c r="R3706" s="118">
        <f t="array" ref="R3706">INDEX(Modelo!$F$1:$H$37,MATCH(1,(DataBase!Q3706=Modelo!$G$1:$G$37)*(DataBase!B3706=Modelo!$F$1:$F$37),0),3)</f>
        <v>5.8823529411764705E-2</v>
      </c>
      <c r="S3706" s="115">
        <f t="shared" si="116"/>
        <v>0</v>
      </c>
      <c r="T3706" s="115">
        <f t="shared" si="117"/>
        <v>0</v>
      </c>
    </row>
    <row r="3707" spans="1:20" x14ac:dyDescent="0.3">
      <c r="A3707" s="115" t="s">
        <v>394</v>
      </c>
      <c r="B3707" s="115" t="s">
        <v>379</v>
      </c>
      <c r="C3707" s="115" t="s">
        <v>103</v>
      </c>
      <c r="D3707" s="115" t="s">
        <v>87</v>
      </c>
      <c r="E3707" s="115" t="s">
        <v>86</v>
      </c>
      <c r="F3707" s="115" t="s">
        <v>86</v>
      </c>
      <c r="G3707" s="115">
        <v>1990</v>
      </c>
      <c r="H3707" s="115" t="s">
        <v>125</v>
      </c>
      <c r="I3707" s="115">
        <v>0.77142869199999997</v>
      </c>
      <c r="J3707" s="115" t="s">
        <v>40</v>
      </c>
      <c r="K3707" s="115">
        <f>INDEX(DatosProcesados!$A$1:$BF$101,MATCH(DataBase!A3707,DatosProcesados!$A$1:$A$101,0),MATCH(DataBase!J3707,DatosProcesados!$A$1:$BF$1,0))</f>
        <v>0</v>
      </c>
      <c r="L3707" s="115" t="str">
        <f>INDEX(Modelo!$A$9:$D$89,MATCH(DataBase!$J3707,Modelo!$A$9:$A$89,0),MATCH(DataBase!L$1,Modelo!$A$9:$D$9,0))</f>
        <v>Impacto ambiental</v>
      </c>
      <c r="M3707" s="115" t="str">
        <f>INDEX(Modelo!$A$9:$D$89,MATCH(DataBase!$J3707,Modelo!$A$9:$A$89,0),MATCH(DataBase!M$1,Modelo!$A$9:$D$9,0))</f>
        <v>Pilar 3</v>
      </c>
      <c r="N3707" s="115" t="str">
        <f>INDEX(Modelo!$A$9:$D$89,MATCH(DataBase!$J3707,Modelo!$A$9:$A$89,0),MATCH(DataBase!N$1,Modelo!$A$9:$D$9,0))</f>
        <v>scale</v>
      </c>
      <c r="O3707" s="115" t="b">
        <f t="array" ref="O3707">IF(N3707="negativo",INDEX($AD$3:$AG$51,MATCH(1,($B3707=$AD$3:$AD$51)*($J3707=$AE$3:$AE$51),0),3),IF(N3707="positivo",INDEX($AD$55:$AG$109,MATCH(1,($B3707=$AD$55:$AD$109)*($J3707=$AE$55:$AE$109),0),3)))</f>
        <v>0</v>
      </c>
      <c r="P3707" s="115" t="b">
        <f t="array" ref="P3707">IF(N3707="negativo",INDEX($AD$3:$AG$51,MATCH(1,($B3707=$AD$3:$AD$51)*($J3707=$AE$3:$AE$51),0),4),IF(N3707="positivo",INDEX($AD$55:$AG$109,MATCH(1,($B3707=$AD$55:$AD$109)*($J3707=$AE$55:$AE$109),0),4)))</f>
        <v>0</v>
      </c>
      <c r="Q3707" s="115" t="str">
        <f>VLOOKUP(M3707,Modelo!$A$2:$C$7,2,0)</f>
        <v>Gestión de Recursos Naturales y Circularidad</v>
      </c>
      <c r="R3707" s="118">
        <f t="array" ref="R3707">INDEX(Modelo!$F$1:$H$37,MATCH(1,(DataBase!Q3707=Modelo!$G$1:$G$37)*(DataBase!B3707=Modelo!$F$1:$F$37),0),3)</f>
        <v>0.14285714285714285</v>
      </c>
      <c r="S3707" s="115">
        <f t="shared" si="116"/>
        <v>0</v>
      </c>
      <c r="T3707" s="115">
        <f t="shared" si="117"/>
        <v>0</v>
      </c>
    </row>
    <row r="3708" spans="1:20" x14ac:dyDescent="0.3">
      <c r="A3708" s="115" t="s">
        <v>383</v>
      </c>
      <c r="B3708" s="115" t="s">
        <v>379</v>
      </c>
      <c r="C3708" s="115" t="s">
        <v>103</v>
      </c>
      <c r="D3708" s="115" t="s">
        <v>86</v>
      </c>
      <c r="E3708" s="115" t="s">
        <v>86</v>
      </c>
      <c r="F3708" s="115" t="s">
        <v>86</v>
      </c>
      <c r="G3708" s="115">
        <v>2014</v>
      </c>
      <c r="H3708" s="115" t="s">
        <v>125</v>
      </c>
      <c r="I3708" s="115">
        <v>1.314259836</v>
      </c>
      <c r="J3708" s="115" t="s">
        <v>40</v>
      </c>
      <c r="K3708" s="115">
        <f>INDEX(DatosProcesados!$A$1:$BF$101,MATCH(DataBase!A3708,DatosProcesados!$A$1:$A$101,0),MATCH(DataBase!J3708,DatosProcesados!$A$1:$BF$1,0))</f>
        <v>1</v>
      </c>
      <c r="L3708" s="115" t="str">
        <f>INDEX(Modelo!$A$9:$D$89,MATCH(DataBase!$J3708,Modelo!$A$9:$A$89,0),MATCH(DataBase!L$1,Modelo!$A$9:$D$9,0))</f>
        <v>Impacto ambiental</v>
      </c>
      <c r="M3708" s="115" t="str">
        <f>INDEX(Modelo!$A$9:$D$89,MATCH(DataBase!$J3708,Modelo!$A$9:$A$89,0),MATCH(DataBase!M$1,Modelo!$A$9:$D$9,0))</f>
        <v>Pilar 3</v>
      </c>
      <c r="N3708" s="115" t="str">
        <f>INDEX(Modelo!$A$9:$D$89,MATCH(DataBase!$J3708,Modelo!$A$9:$A$89,0),MATCH(DataBase!N$1,Modelo!$A$9:$D$9,0))</f>
        <v>scale</v>
      </c>
      <c r="O3708" s="115" t="b">
        <f t="array" ref="O3708">IF(N3708="negativo",INDEX($AD$3:$AG$51,MATCH(1,($B3708=$AD$3:$AD$51)*($J3708=$AE$3:$AE$51),0),3),IF(N3708="positivo",INDEX($AD$55:$AG$109,MATCH(1,($B3708=$AD$55:$AD$109)*($J3708=$AE$55:$AE$109),0),3)))</f>
        <v>0</v>
      </c>
      <c r="P3708" s="115" t="b">
        <f t="array" ref="P3708">IF(N3708="negativo",INDEX($AD$3:$AG$51,MATCH(1,($B3708=$AD$3:$AD$51)*($J3708=$AE$3:$AE$51),0),4),IF(N3708="positivo",INDEX($AD$55:$AG$109,MATCH(1,($B3708=$AD$55:$AD$109)*($J3708=$AE$55:$AE$109),0),4)))</f>
        <v>0</v>
      </c>
      <c r="Q3708" s="115" t="str">
        <f>VLOOKUP(M3708,Modelo!$A$2:$C$7,2,0)</f>
        <v>Gestión de Recursos Naturales y Circularidad</v>
      </c>
      <c r="R3708" s="118">
        <f t="array" ref="R3708">INDEX(Modelo!$F$1:$H$37,MATCH(1,(DataBase!Q3708=Modelo!$G$1:$G$37)*(DataBase!B3708=Modelo!$F$1:$F$37),0),3)</f>
        <v>0.14285714285714285</v>
      </c>
      <c r="S3708" s="115">
        <f t="shared" si="116"/>
        <v>50</v>
      </c>
      <c r="T3708" s="115">
        <f t="shared" si="117"/>
        <v>7.1428571428571423</v>
      </c>
    </row>
    <row r="3709" spans="1:20" x14ac:dyDescent="0.3">
      <c r="A3709" s="115" t="s">
        <v>112</v>
      </c>
      <c r="B3709" s="115" t="s">
        <v>84</v>
      </c>
      <c r="C3709" s="115" t="s">
        <v>103</v>
      </c>
      <c r="D3709" s="115" t="s">
        <v>86</v>
      </c>
      <c r="E3709" s="115" t="s">
        <v>86</v>
      </c>
      <c r="F3709" s="115" t="s">
        <v>87</v>
      </c>
      <c r="G3709" s="115">
        <v>1919</v>
      </c>
      <c r="H3709" s="115" t="s">
        <v>125</v>
      </c>
      <c r="I3709" s="115">
        <v>15.106042448</v>
      </c>
      <c r="J3709" s="115" t="s">
        <v>40</v>
      </c>
      <c r="K3709" s="115">
        <f>INDEX(DatosProcesados!$A$1:$BF$101,MATCH(DataBase!A3709,DatosProcesados!$A$1:$A$101,0),MATCH(DataBase!J3709,DatosProcesados!$A$1:$BF$1,0))</f>
        <v>1</v>
      </c>
      <c r="L3709" s="115" t="str">
        <f>INDEX(Modelo!$A$9:$D$89,MATCH(DataBase!$J3709,Modelo!$A$9:$A$89,0),MATCH(DataBase!L$1,Modelo!$A$9:$D$9,0))</f>
        <v>Impacto ambiental</v>
      </c>
      <c r="M3709" s="115" t="str">
        <f>INDEX(Modelo!$A$9:$D$89,MATCH(DataBase!$J3709,Modelo!$A$9:$A$89,0),MATCH(DataBase!M$1,Modelo!$A$9:$D$9,0))</f>
        <v>Pilar 3</v>
      </c>
      <c r="N3709" s="115" t="str">
        <f>INDEX(Modelo!$A$9:$D$89,MATCH(DataBase!$J3709,Modelo!$A$9:$A$89,0),MATCH(DataBase!N$1,Modelo!$A$9:$D$9,0))</f>
        <v>scale</v>
      </c>
      <c r="O3709" s="115" t="b">
        <f t="array" ref="O3709">IF(N3709="negativo",INDEX($AD$3:$AG$51,MATCH(1,($B3709=$AD$3:$AD$51)*($J3709=$AE$3:$AE$51),0),3),IF(N3709="positivo",INDEX($AD$55:$AG$109,MATCH(1,($B3709=$AD$55:$AD$109)*($J3709=$AE$55:$AE$109),0),3)))</f>
        <v>0</v>
      </c>
      <c r="P3709" s="115" t="b">
        <f t="array" ref="P3709">IF(N3709="negativo",INDEX($AD$3:$AG$51,MATCH(1,($B3709=$AD$3:$AD$51)*($J3709=$AE$3:$AE$51),0),4),IF(N3709="positivo",INDEX($AD$55:$AG$109,MATCH(1,($B3709=$AD$55:$AD$109)*($J3709=$AE$55:$AE$109),0),4)))</f>
        <v>0</v>
      </c>
      <c r="Q3709" s="115" t="str">
        <f>VLOOKUP(M3709,Modelo!$A$2:$C$7,2,0)</f>
        <v>Gestión de Recursos Naturales y Circularidad</v>
      </c>
      <c r="R3709" s="118">
        <f t="array" ref="R3709">INDEX(Modelo!$F$1:$H$37,MATCH(1,(DataBase!Q3709=Modelo!$G$1:$G$37)*(DataBase!B3709=Modelo!$F$1:$F$37),0),3)</f>
        <v>5.8823529411764705E-2</v>
      </c>
      <c r="S3709" s="115">
        <f t="shared" si="116"/>
        <v>50</v>
      </c>
      <c r="T3709" s="115">
        <f t="shared" si="117"/>
        <v>2.9411764705882351</v>
      </c>
    </row>
    <row r="3710" spans="1:20" x14ac:dyDescent="0.3">
      <c r="A3710" s="115" t="s">
        <v>471</v>
      </c>
      <c r="B3710" s="115" t="s">
        <v>467</v>
      </c>
      <c r="C3710" s="115" t="s">
        <v>103</v>
      </c>
      <c r="D3710" s="115" t="s">
        <v>86</v>
      </c>
      <c r="E3710" s="115" t="s">
        <v>86</v>
      </c>
      <c r="F3710" s="115" t="s">
        <v>86</v>
      </c>
      <c r="G3710" s="115">
        <v>1987</v>
      </c>
      <c r="H3710" s="115" t="s">
        <v>125</v>
      </c>
      <c r="I3710" s="115">
        <v>0.711210393</v>
      </c>
      <c r="J3710" s="115" t="s">
        <v>40</v>
      </c>
      <c r="K3710" s="115">
        <f>INDEX(DatosProcesados!$A$1:$BF$101,MATCH(DataBase!A3710,DatosProcesados!$A$1:$A$101,0),MATCH(DataBase!J3710,DatosProcesados!$A$1:$BF$1,0))</f>
        <v>0</v>
      </c>
      <c r="L3710" s="115" t="str">
        <f>INDEX(Modelo!$A$9:$D$89,MATCH(DataBase!$J3710,Modelo!$A$9:$A$89,0),MATCH(DataBase!L$1,Modelo!$A$9:$D$9,0))</f>
        <v>Impacto ambiental</v>
      </c>
      <c r="M3710" s="115" t="str">
        <f>INDEX(Modelo!$A$9:$D$89,MATCH(DataBase!$J3710,Modelo!$A$9:$A$89,0),MATCH(DataBase!M$1,Modelo!$A$9:$D$9,0))</f>
        <v>Pilar 3</v>
      </c>
      <c r="N3710" s="115" t="str">
        <f>INDEX(Modelo!$A$9:$D$89,MATCH(DataBase!$J3710,Modelo!$A$9:$A$89,0),MATCH(DataBase!N$1,Modelo!$A$9:$D$9,0))</f>
        <v>scale</v>
      </c>
      <c r="O3710" s="115" t="b">
        <f t="array" ref="O3710">IF(N3710="negativo",INDEX($AD$3:$AG$51,MATCH(1,($B3710=$AD$3:$AD$51)*($J3710=$AE$3:$AE$51),0),3),IF(N3710="positivo",INDEX($AD$55:$AG$109,MATCH(1,($B3710=$AD$55:$AD$109)*($J3710=$AE$55:$AE$109),0),3)))</f>
        <v>0</v>
      </c>
      <c r="P3710" s="115" t="b">
        <f t="array" ref="P3710">IF(N3710="negativo",INDEX($AD$3:$AG$51,MATCH(1,($B3710=$AD$3:$AD$51)*($J3710=$AE$3:$AE$51),0),4),IF(N3710="positivo",INDEX($AD$55:$AG$109,MATCH(1,($B3710=$AD$55:$AD$109)*($J3710=$AE$55:$AE$109),0),4)))</f>
        <v>0</v>
      </c>
      <c r="Q3710" s="115" t="str">
        <f>VLOOKUP(M3710,Modelo!$A$2:$C$7,2,0)</f>
        <v>Gestión de Recursos Naturales y Circularidad</v>
      </c>
      <c r="R3710" s="118">
        <f t="array" ref="R3710">INDEX(Modelo!$F$1:$H$37,MATCH(1,(DataBase!Q3710=Modelo!$G$1:$G$37)*(DataBase!B3710=Modelo!$F$1:$F$37),0),3)</f>
        <v>0.23809523809523808</v>
      </c>
      <c r="S3710" s="115">
        <f t="shared" si="116"/>
        <v>0</v>
      </c>
      <c r="T3710" s="115">
        <f t="shared" si="117"/>
        <v>0</v>
      </c>
    </row>
    <row r="3711" spans="1:20" x14ac:dyDescent="0.3">
      <c r="A3711" s="115" t="s">
        <v>466</v>
      </c>
      <c r="B3711" s="115" t="s">
        <v>467</v>
      </c>
      <c r="C3711" s="115" t="s">
        <v>103</v>
      </c>
      <c r="D3711" s="115" t="s">
        <v>87</v>
      </c>
      <c r="E3711" s="115" t="s">
        <v>86</v>
      </c>
      <c r="F3711" s="115" t="s">
        <v>86</v>
      </c>
      <c r="G3711" s="115">
        <v>1969</v>
      </c>
      <c r="H3711" s="115" t="s">
        <v>125</v>
      </c>
      <c r="I3711" s="115">
        <v>2.4231643530000002</v>
      </c>
      <c r="J3711" s="115" t="s">
        <v>40</v>
      </c>
      <c r="K3711" s="115" t="str">
        <f>INDEX(DatosProcesados!$A$1:$BF$101,MATCH(DataBase!A3711,DatosProcesados!$A$1:$A$101,0),MATCH(DataBase!J3711,DatosProcesados!$A$1:$BF$1,0))</f>
        <v>No</v>
      </c>
      <c r="L3711" s="115" t="str">
        <f>INDEX(Modelo!$A$9:$D$89,MATCH(DataBase!$J3711,Modelo!$A$9:$A$89,0),MATCH(DataBase!L$1,Modelo!$A$9:$D$9,0))</f>
        <v>Impacto ambiental</v>
      </c>
      <c r="M3711" s="115" t="str">
        <f>INDEX(Modelo!$A$9:$D$89,MATCH(DataBase!$J3711,Modelo!$A$9:$A$89,0),MATCH(DataBase!M$1,Modelo!$A$9:$D$9,0))</f>
        <v>Pilar 3</v>
      </c>
      <c r="N3711" s="115" t="str">
        <f>INDEX(Modelo!$A$9:$D$89,MATCH(DataBase!$J3711,Modelo!$A$9:$A$89,0),MATCH(DataBase!N$1,Modelo!$A$9:$D$9,0))</f>
        <v>scale</v>
      </c>
      <c r="O3711" s="115" t="b">
        <f t="array" ref="O3711">IF(N3711="negativo",INDEX($AD$3:$AG$51,MATCH(1,($B3711=$AD$3:$AD$51)*($J3711=$AE$3:$AE$51),0),3),IF(N3711="positivo",INDEX($AD$55:$AG$109,MATCH(1,($B3711=$AD$55:$AD$109)*($J3711=$AE$55:$AE$109),0),3)))</f>
        <v>0</v>
      </c>
      <c r="P3711" s="115" t="b">
        <f t="array" ref="P3711">IF(N3711="negativo",INDEX($AD$3:$AG$51,MATCH(1,($B3711=$AD$3:$AD$51)*($J3711=$AE$3:$AE$51),0),4),IF(N3711="positivo",INDEX($AD$55:$AG$109,MATCH(1,($B3711=$AD$55:$AD$109)*($J3711=$AE$55:$AE$109),0),4)))</f>
        <v>0</v>
      </c>
      <c r="Q3711" s="115" t="str">
        <f>VLOOKUP(M3711,Modelo!$A$2:$C$7,2,0)</f>
        <v>Gestión de Recursos Naturales y Circularidad</v>
      </c>
      <c r="R3711" s="118">
        <f t="array" ref="R3711">INDEX(Modelo!$F$1:$H$37,MATCH(1,(DataBase!Q3711=Modelo!$G$1:$G$37)*(DataBase!B3711=Modelo!$F$1:$F$37),0),3)</f>
        <v>0.23809523809523808</v>
      </c>
      <c r="S3711" s="115">
        <f t="shared" si="116"/>
        <v>0</v>
      </c>
      <c r="T3711" s="115">
        <f t="shared" si="117"/>
        <v>0</v>
      </c>
    </row>
    <row r="3712" spans="1:20" x14ac:dyDescent="0.3">
      <c r="A3712" s="115" t="s">
        <v>207</v>
      </c>
      <c r="B3712" s="115" t="s">
        <v>84</v>
      </c>
      <c r="C3712" s="115" t="s">
        <v>103</v>
      </c>
      <c r="D3712" s="115" t="s">
        <v>86</v>
      </c>
      <c r="E3712" s="115" t="s">
        <v>87</v>
      </c>
      <c r="F3712" s="115" t="s">
        <v>86</v>
      </c>
      <c r="G3712" s="115">
        <v>1870</v>
      </c>
      <c r="H3712" s="115" t="s">
        <v>125</v>
      </c>
      <c r="I3712" s="115">
        <v>0</v>
      </c>
      <c r="J3712" s="115" t="s">
        <v>40</v>
      </c>
      <c r="K3712" s="115">
        <f>INDEX(DatosProcesados!$A$1:$BF$101,MATCH(DataBase!A3712,DatosProcesados!$A$1:$A$101,0),MATCH(DataBase!J3712,DatosProcesados!$A$1:$BF$1,0))</f>
        <v>1</v>
      </c>
      <c r="L3712" s="115" t="str">
        <f>INDEX(Modelo!$A$9:$D$89,MATCH(DataBase!$J3712,Modelo!$A$9:$A$89,0),MATCH(DataBase!L$1,Modelo!$A$9:$D$9,0))</f>
        <v>Impacto ambiental</v>
      </c>
      <c r="M3712" s="115" t="str">
        <f>INDEX(Modelo!$A$9:$D$89,MATCH(DataBase!$J3712,Modelo!$A$9:$A$89,0),MATCH(DataBase!M$1,Modelo!$A$9:$D$9,0))</f>
        <v>Pilar 3</v>
      </c>
      <c r="N3712" s="115" t="str">
        <f>INDEX(Modelo!$A$9:$D$89,MATCH(DataBase!$J3712,Modelo!$A$9:$A$89,0),MATCH(DataBase!N$1,Modelo!$A$9:$D$9,0))</f>
        <v>scale</v>
      </c>
      <c r="O3712" s="115" t="b">
        <f t="array" ref="O3712">IF(N3712="negativo",INDEX($AD$3:$AG$51,MATCH(1,($B3712=$AD$3:$AD$51)*($J3712=$AE$3:$AE$51),0),3),IF(N3712="positivo",INDEX($AD$55:$AG$109,MATCH(1,($B3712=$AD$55:$AD$109)*($J3712=$AE$55:$AE$109),0),3)))</f>
        <v>0</v>
      </c>
      <c r="P3712" s="115" t="b">
        <f t="array" ref="P3712">IF(N3712="negativo",INDEX($AD$3:$AG$51,MATCH(1,($B3712=$AD$3:$AD$51)*($J3712=$AE$3:$AE$51),0),4),IF(N3712="positivo",INDEX($AD$55:$AG$109,MATCH(1,($B3712=$AD$55:$AD$109)*($J3712=$AE$55:$AE$109),0),4)))</f>
        <v>0</v>
      </c>
      <c r="Q3712" s="115" t="str">
        <f>VLOOKUP(M3712,Modelo!$A$2:$C$7,2,0)</f>
        <v>Gestión de Recursos Naturales y Circularidad</v>
      </c>
      <c r="R3712" s="118">
        <f t="array" ref="R3712">INDEX(Modelo!$F$1:$H$37,MATCH(1,(DataBase!Q3712=Modelo!$G$1:$G$37)*(DataBase!B3712=Modelo!$F$1:$F$37),0),3)</f>
        <v>5.8823529411764705E-2</v>
      </c>
      <c r="S3712" s="115">
        <f t="shared" si="116"/>
        <v>50</v>
      </c>
      <c r="T3712" s="115">
        <f t="shared" si="117"/>
        <v>2.9411764705882351</v>
      </c>
    </row>
    <row r="3713" spans="1:20" x14ac:dyDescent="0.3">
      <c r="A3713" s="115" t="s">
        <v>204</v>
      </c>
      <c r="B3713" s="115" t="s">
        <v>84</v>
      </c>
      <c r="C3713" s="115" t="s">
        <v>103</v>
      </c>
      <c r="D3713" s="115" t="s">
        <v>86</v>
      </c>
      <c r="E3713" s="115" t="s">
        <v>87</v>
      </c>
      <c r="F3713" s="115" t="s">
        <v>87</v>
      </c>
      <c r="G3713" s="115">
        <v>1875</v>
      </c>
      <c r="H3713" s="115" t="s">
        <v>125</v>
      </c>
      <c r="I3713" s="115">
        <v>0</v>
      </c>
      <c r="J3713" s="115" t="s">
        <v>40</v>
      </c>
      <c r="K3713" s="115">
        <f>INDEX(DatosProcesados!$A$1:$BF$101,MATCH(DataBase!A3713,DatosProcesados!$A$1:$A$101,0),MATCH(DataBase!J3713,DatosProcesados!$A$1:$BF$1,0))</f>
        <v>1</v>
      </c>
      <c r="L3713" s="115" t="str">
        <f>INDEX(Modelo!$A$9:$D$89,MATCH(DataBase!$J3713,Modelo!$A$9:$A$89,0),MATCH(DataBase!L$1,Modelo!$A$9:$D$9,0))</f>
        <v>Impacto ambiental</v>
      </c>
      <c r="M3713" s="115" t="str">
        <f>INDEX(Modelo!$A$9:$D$89,MATCH(DataBase!$J3713,Modelo!$A$9:$A$89,0),MATCH(DataBase!M$1,Modelo!$A$9:$D$9,0))</f>
        <v>Pilar 3</v>
      </c>
      <c r="N3713" s="115" t="str">
        <f>INDEX(Modelo!$A$9:$D$89,MATCH(DataBase!$J3713,Modelo!$A$9:$A$89,0),MATCH(DataBase!N$1,Modelo!$A$9:$D$9,0))</f>
        <v>scale</v>
      </c>
      <c r="O3713" s="115" t="b">
        <f t="array" ref="O3713">IF(N3713="negativo",INDEX($AD$3:$AG$51,MATCH(1,($B3713=$AD$3:$AD$51)*($J3713=$AE$3:$AE$51),0),3),IF(N3713="positivo",INDEX($AD$55:$AG$109,MATCH(1,($B3713=$AD$55:$AD$109)*($J3713=$AE$55:$AE$109),0),3)))</f>
        <v>0</v>
      </c>
      <c r="P3713" s="115" t="b">
        <f t="array" ref="P3713">IF(N3713="negativo",INDEX($AD$3:$AG$51,MATCH(1,($B3713=$AD$3:$AD$51)*($J3713=$AE$3:$AE$51),0),4),IF(N3713="positivo",INDEX($AD$55:$AG$109,MATCH(1,($B3713=$AD$55:$AD$109)*($J3713=$AE$55:$AE$109),0),4)))</f>
        <v>0</v>
      </c>
      <c r="Q3713" s="115" t="str">
        <f>VLOOKUP(M3713,Modelo!$A$2:$C$7,2,0)</f>
        <v>Gestión de Recursos Naturales y Circularidad</v>
      </c>
      <c r="R3713" s="118">
        <f t="array" ref="R3713">INDEX(Modelo!$F$1:$H$37,MATCH(1,(DataBase!Q3713=Modelo!$G$1:$G$37)*(DataBase!B3713=Modelo!$F$1:$F$37),0),3)</f>
        <v>5.8823529411764705E-2</v>
      </c>
      <c r="S3713" s="115">
        <f t="shared" si="116"/>
        <v>50</v>
      </c>
      <c r="T3713" s="115">
        <f t="shared" si="117"/>
        <v>2.9411764705882351</v>
      </c>
    </row>
    <row r="3714" spans="1:20" x14ac:dyDescent="0.3">
      <c r="A3714" s="115" t="s">
        <v>226</v>
      </c>
      <c r="B3714" s="115" t="s">
        <v>216</v>
      </c>
      <c r="C3714" s="115" t="s">
        <v>103</v>
      </c>
      <c r="D3714" s="115" t="s">
        <v>86</v>
      </c>
      <c r="E3714" s="115" t="s">
        <v>86</v>
      </c>
      <c r="F3714" s="115" t="s">
        <v>87</v>
      </c>
      <c r="G3714" s="115">
        <v>1889</v>
      </c>
      <c r="H3714" s="115" t="s">
        <v>125</v>
      </c>
      <c r="I3714" s="115">
        <v>8.6157743510000007</v>
      </c>
      <c r="J3714" s="115" t="s">
        <v>40</v>
      </c>
      <c r="K3714" s="115">
        <f>INDEX(DatosProcesados!$A$1:$BF$101,MATCH(DataBase!A3714,DatosProcesados!$A$1:$A$101,0),MATCH(DataBase!J3714,DatosProcesados!$A$1:$BF$1,0))</f>
        <v>1</v>
      </c>
      <c r="L3714" s="115" t="str">
        <f>INDEX(Modelo!$A$9:$D$89,MATCH(DataBase!$J3714,Modelo!$A$9:$A$89,0),MATCH(DataBase!L$1,Modelo!$A$9:$D$9,0))</f>
        <v>Impacto ambiental</v>
      </c>
      <c r="M3714" s="115" t="str">
        <f>INDEX(Modelo!$A$9:$D$89,MATCH(DataBase!$J3714,Modelo!$A$9:$A$89,0),MATCH(DataBase!M$1,Modelo!$A$9:$D$9,0))</f>
        <v>Pilar 3</v>
      </c>
      <c r="N3714" s="115" t="str">
        <f>INDEX(Modelo!$A$9:$D$89,MATCH(DataBase!$J3714,Modelo!$A$9:$A$89,0),MATCH(DataBase!N$1,Modelo!$A$9:$D$9,0))</f>
        <v>scale</v>
      </c>
      <c r="O3714" s="115" t="b">
        <f t="array" ref="O3714">IF(N3714="negativo",INDEX($AD$3:$AG$51,MATCH(1,($B3714=$AD$3:$AD$51)*($J3714=$AE$3:$AE$51),0),3),IF(N3714="positivo",INDEX($AD$55:$AG$109,MATCH(1,($B3714=$AD$55:$AD$109)*($J3714=$AE$55:$AE$109),0),3)))</f>
        <v>0</v>
      </c>
      <c r="P3714" s="115" t="b">
        <f t="array" ref="P3714">IF(N3714="negativo",INDEX($AD$3:$AG$51,MATCH(1,($B3714=$AD$3:$AD$51)*($J3714=$AE$3:$AE$51),0),4),IF(N3714="positivo",INDEX($AD$55:$AG$109,MATCH(1,($B3714=$AD$55:$AD$109)*($J3714=$AE$55:$AE$109),0),4)))</f>
        <v>0</v>
      </c>
      <c r="Q3714" s="115" t="str">
        <f>VLOOKUP(M3714,Modelo!$A$2:$C$7,2,0)</f>
        <v>Gestión de Recursos Naturales y Circularidad</v>
      </c>
      <c r="R3714" s="118">
        <f t="array" ref="R3714">INDEX(Modelo!$F$1:$H$37,MATCH(1,(DataBase!Q3714=Modelo!$G$1:$G$37)*(DataBase!B3714=Modelo!$F$1:$F$37),0),3)</f>
        <v>0.15789473684210525</v>
      </c>
      <c r="S3714" s="115">
        <f t="shared" si="116"/>
        <v>50</v>
      </c>
      <c r="T3714" s="115">
        <f t="shared" si="117"/>
        <v>7.8947368421052628</v>
      </c>
    </row>
    <row r="3715" spans="1:20" x14ac:dyDescent="0.3">
      <c r="A3715" s="115" t="s">
        <v>287</v>
      </c>
      <c r="B3715" s="115" t="s">
        <v>216</v>
      </c>
      <c r="C3715" s="115" t="s">
        <v>103</v>
      </c>
      <c r="D3715" s="115" t="s">
        <v>86</v>
      </c>
      <c r="E3715" s="115" t="s">
        <v>86</v>
      </c>
      <c r="F3715" s="115" t="s">
        <v>87</v>
      </c>
      <c r="G3715" s="115">
        <v>2000</v>
      </c>
      <c r="H3715" s="115" t="s">
        <v>125</v>
      </c>
      <c r="I3715" s="115">
        <v>1.8730507999999999</v>
      </c>
      <c r="J3715" s="115" t="s">
        <v>40</v>
      </c>
      <c r="K3715" s="115">
        <f>INDEX(DatosProcesados!$A$1:$BF$101,MATCH(DataBase!A3715,DatosProcesados!$A$1:$A$101,0),MATCH(DataBase!J3715,DatosProcesados!$A$1:$BF$1,0))</f>
        <v>0</v>
      </c>
      <c r="L3715" s="115" t="str">
        <f>INDEX(Modelo!$A$9:$D$89,MATCH(DataBase!$J3715,Modelo!$A$9:$A$89,0),MATCH(DataBase!L$1,Modelo!$A$9:$D$9,0))</f>
        <v>Impacto ambiental</v>
      </c>
      <c r="M3715" s="115" t="str">
        <f>INDEX(Modelo!$A$9:$D$89,MATCH(DataBase!$J3715,Modelo!$A$9:$A$89,0),MATCH(DataBase!M$1,Modelo!$A$9:$D$9,0))</f>
        <v>Pilar 3</v>
      </c>
      <c r="N3715" s="115" t="str">
        <f>INDEX(Modelo!$A$9:$D$89,MATCH(DataBase!$J3715,Modelo!$A$9:$A$89,0),MATCH(DataBase!N$1,Modelo!$A$9:$D$9,0))</f>
        <v>scale</v>
      </c>
      <c r="O3715" s="115" t="b">
        <f t="array" ref="O3715">IF(N3715="negativo",INDEX($AD$3:$AG$51,MATCH(1,($B3715=$AD$3:$AD$51)*($J3715=$AE$3:$AE$51),0),3),IF(N3715="positivo",INDEX($AD$55:$AG$109,MATCH(1,($B3715=$AD$55:$AD$109)*($J3715=$AE$55:$AE$109),0),3)))</f>
        <v>0</v>
      </c>
      <c r="P3715" s="115" t="b">
        <f t="array" ref="P3715">IF(N3715="negativo",INDEX($AD$3:$AG$51,MATCH(1,($B3715=$AD$3:$AD$51)*($J3715=$AE$3:$AE$51),0),4),IF(N3715="positivo",INDEX($AD$55:$AG$109,MATCH(1,($B3715=$AD$55:$AD$109)*($J3715=$AE$55:$AE$109),0),4)))</f>
        <v>0</v>
      </c>
      <c r="Q3715" s="115" t="str">
        <f>VLOOKUP(M3715,Modelo!$A$2:$C$7,2,0)</f>
        <v>Gestión de Recursos Naturales y Circularidad</v>
      </c>
      <c r="R3715" s="118">
        <f t="array" ref="R3715">INDEX(Modelo!$F$1:$H$37,MATCH(1,(DataBase!Q3715=Modelo!$G$1:$G$37)*(DataBase!B3715=Modelo!$F$1:$F$37),0),3)</f>
        <v>0.15789473684210525</v>
      </c>
      <c r="S3715" s="115">
        <f t="shared" ref="S3715:S3778" si="118">IFERROR(IF(N3715="boolean",IF(K3715="Si",100,0),IF(N3715="scale",IF(K3715=2,100,IF(K3715=1,50,0)),IF(N3715="positivo",100*((K3715-P3715)/(O3715-P3715)),100*(1-((K3715-P3715)/(O3715-P3715)))))),0)</f>
        <v>0</v>
      </c>
      <c r="T3715" s="115">
        <f t="shared" ref="T3715:T3778" si="119">S3715*R3715</f>
        <v>0</v>
      </c>
    </row>
    <row r="3716" spans="1:20" x14ac:dyDescent="0.3">
      <c r="A3716" s="115" t="s">
        <v>345</v>
      </c>
      <c r="B3716" s="115" t="s">
        <v>313</v>
      </c>
      <c r="C3716" s="115" t="s">
        <v>103</v>
      </c>
      <c r="D3716" s="115" t="s">
        <v>86</v>
      </c>
      <c r="E3716" s="115" t="s">
        <v>86</v>
      </c>
      <c r="F3716" s="115" t="s">
        <v>86</v>
      </c>
      <c r="G3716" s="115">
        <v>2004</v>
      </c>
      <c r="H3716" s="115" t="s">
        <v>125</v>
      </c>
      <c r="I3716" s="115">
        <v>4.5125503050000004</v>
      </c>
      <c r="J3716" s="115" t="s">
        <v>40</v>
      </c>
      <c r="K3716" s="115">
        <f>INDEX(DatosProcesados!$A$1:$BF$101,MATCH(DataBase!A3716,DatosProcesados!$A$1:$A$101,0),MATCH(DataBase!J3716,DatosProcesados!$A$1:$BF$1,0))</f>
        <v>0</v>
      </c>
      <c r="L3716" s="115" t="str">
        <f>INDEX(Modelo!$A$9:$D$89,MATCH(DataBase!$J3716,Modelo!$A$9:$A$89,0),MATCH(DataBase!L$1,Modelo!$A$9:$D$9,0))</f>
        <v>Impacto ambiental</v>
      </c>
      <c r="M3716" s="115" t="str">
        <f>INDEX(Modelo!$A$9:$D$89,MATCH(DataBase!$J3716,Modelo!$A$9:$A$89,0),MATCH(DataBase!M$1,Modelo!$A$9:$D$9,0))</f>
        <v>Pilar 3</v>
      </c>
      <c r="N3716" s="115" t="str">
        <f>INDEX(Modelo!$A$9:$D$89,MATCH(DataBase!$J3716,Modelo!$A$9:$A$89,0),MATCH(DataBase!N$1,Modelo!$A$9:$D$9,0))</f>
        <v>scale</v>
      </c>
      <c r="O3716" s="115" t="b">
        <f t="array" ref="O3716">IF(N3716="negativo",INDEX($AD$3:$AG$51,MATCH(1,($B3716=$AD$3:$AD$51)*($J3716=$AE$3:$AE$51),0),3),IF(N3716="positivo",INDEX($AD$55:$AG$109,MATCH(1,($B3716=$AD$55:$AD$109)*($J3716=$AE$55:$AE$109),0),3)))</f>
        <v>0</v>
      </c>
      <c r="P3716" s="115" t="b">
        <f t="array" ref="P3716">IF(N3716="negativo",INDEX($AD$3:$AG$51,MATCH(1,($B3716=$AD$3:$AD$51)*($J3716=$AE$3:$AE$51),0),4),IF(N3716="positivo",INDEX($AD$55:$AG$109,MATCH(1,($B3716=$AD$55:$AD$109)*($J3716=$AE$55:$AE$109),0),4)))</f>
        <v>0</v>
      </c>
      <c r="Q3716" s="115" t="str">
        <f>VLOOKUP(M3716,Modelo!$A$2:$C$7,2,0)</f>
        <v>Gestión de Recursos Naturales y Circularidad</v>
      </c>
      <c r="R3716" s="118">
        <f t="array" ref="R3716">INDEX(Modelo!$F$1:$H$37,MATCH(1,(DataBase!Q3716=Modelo!$G$1:$G$37)*(DataBase!B3716=Modelo!$F$1:$F$37),0),3)</f>
        <v>5.8823529411764705E-2</v>
      </c>
      <c r="S3716" s="115">
        <f t="shared" si="118"/>
        <v>0</v>
      </c>
      <c r="T3716" s="115">
        <f t="shared" si="119"/>
        <v>0</v>
      </c>
    </row>
    <row r="3717" spans="1:20" x14ac:dyDescent="0.3">
      <c r="A3717" s="115" t="s">
        <v>464</v>
      </c>
      <c r="B3717" s="115" t="s">
        <v>407</v>
      </c>
      <c r="C3717" s="115" t="s">
        <v>103</v>
      </c>
      <c r="D3717" s="115" t="s">
        <v>86</v>
      </c>
      <c r="E3717" s="115" t="s">
        <v>86</v>
      </c>
      <c r="F3717" s="115" t="s">
        <v>87</v>
      </c>
      <c r="G3717" s="115">
        <v>1990</v>
      </c>
      <c r="H3717" s="115" t="s">
        <v>281</v>
      </c>
      <c r="I3717" s="115">
        <v>0.89502277900000005</v>
      </c>
      <c r="J3717" s="115" t="s">
        <v>40</v>
      </c>
      <c r="K3717" s="115" t="str">
        <f>INDEX(DatosProcesados!$A$1:$BF$101,MATCH(DataBase!A3717,DatosProcesados!$A$1:$A$101,0),MATCH(DataBase!J3717,DatosProcesados!$A$1:$BF$1,0))</f>
        <v>No informa</v>
      </c>
      <c r="L3717" s="115" t="str">
        <f>INDEX(Modelo!$A$9:$D$89,MATCH(DataBase!$J3717,Modelo!$A$9:$A$89,0),MATCH(DataBase!L$1,Modelo!$A$9:$D$9,0))</f>
        <v>Impacto ambiental</v>
      </c>
      <c r="M3717" s="115" t="str">
        <f>INDEX(Modelo!$A$9:$D$89,MATCH(DataBase!$J3717,Modelo!$A$9:$A$89,0),MATCH(DataBase!M$1,Modelo!$A$9:$D$9,0))</f>
        <v>Pilar 3</v>
      </c>
      <c r="N3717" s="115" t="str">
        <f>INDEX(Modelo!$A$9:$D$89,MATCH(DataBase!$J3717,Modelo!$A$9:$A$89,0),MATCH(DataBase!N$1,Modelo!$A$9:$D$9,0))</f>
        <v>scale</v>
      </c>
      <c r="O3717" s="115" t="b">
        <f t="array" ref="O3717">IF(N3717="negativo",INDEX($AD$3:$AG$51,MATCH(1,($B3717=$AD$3:$AD$51)*($J3717=$AE$3:$AE$51),0),3),IF(N3717="positivo",INDEX($AD$55:$AG$109,MATCH(1,($B3717=$AD$55:$AD$109)*($J3717=$AE$55:$AE$109),0),3)))</f>
        <v>0</v>
      </c>
      <c r="P3717" s="115" t="b">
        <f t="array" ref="P3717">IF(N3717="negativo",INDEX($AD$3:$AG$51,MATCH(1,($B3717=$AD$3:$AD$51)*($J3717=$AE$3:$AE$51),0),4),IF(N3717="positivo",INDEX($AD$55:$AG$109,MATCH(1,($B3717=$AD$55:$AD$109)*($J3717=$AE$55:$AE$109),0),4)))</f>
        <v>0</v>
      </c>
      <c r="Q3717" s="115" t="str">
        <f>VLOOKUP(M3717,Modelo!$A$2:$C$7,2,0)</f>
        <v>Gestión de Recursos Naturales y Circularidad</v>
      </c>
      <c r="R3717" s="118">
        <f t="array" ref="R3717">INDEX(Modelo!$F$1:$H$37,MATCH(1,(DataBase!Q3717=Modelo!$G$1:$G$37)*(DataBase!B3717=Modelo!$F$1:$F$37),0),3)</f>
        <v>0.19230769230769232</v>
      </c>
      <c r="S3717" s="115">
        <f t="shared" si="118"/>
        <v>0</v>
      </c>
      <c r="T3717" s="115">
        <f t="shared" si="119"/>
        <v>0</v>
      </c>
    </row>
    <row r="3718" spans="1:20" x14ac:dyDescent="0.3">
      <c r="A3718" s="115" t="s">
        <v>296</v>
      </c>
      <c r="B3718" s="115" t="s">
        <v>216</v>
      </c>
      <c r="C3718" s="115" t="s">
        <v>103</v>
      </c>
      <c r="D3718" s="115" t="s">
        <v>86</v>
      </c>
      <c r="E3718" s="115" t="s">
        <v>86</v>
      </c>
      <c r="F3718" s="115" t="s">
        <v>87</v>
      </c>
      <c r="G3718" s="115">
        <v>1944</v>
      </c>
      <c r="H3718" s="115" t="s">
        <v>125</v>
      </c>
      <c r="I3718" s="115">
        <v>1.7785578609999999</v>
      </c>
      <c r="J3718" s="115" t="s">
        <v>40</v>
      </c>
      <c r="K3718" s="115">
        <f>INDEX(DatosProcesados!$A$1:$BF$101,MATCH(DataBase!A3718,DatosProcesados!$A$1:$A$101,0),MATCH(DataBase!J3718,DatosProcesados!$A$1:$BF$1,0))</f>
        <v>2</v>
      </c>
      <c r="L3718" s="115" t="str">
        <f>INDEX(Modelo!$A$9:$D$89,MATCH(DataBase!$J3718,Modelo!$A$9:$A$89,0),MATCH(DataBase!L$1,Modelo!$A$9:$D$9,0))</f>
        <v>Impacto ambiental</v>
      </c>
      <c r="M3718" s="115" t="str">
        <f>INDEX(Modelo!$A$9:$D$89,MATCH(DataBase!$J3718,Modelo!$A$9:$A$89,0),MATCH(DataBase!M$1,Modelo!$A$9:$D$9,0))</f>
        <v>Pilar 3</v>
      </c>
      <c r="N3718" s="115" t="str">
        <f>INDEX(Modelo!$A$9:$D$89,MATCH(DataBase!$J3718,Modelo!$A$9:$A$89,0),MATCH(DataBase!N$1,Modelo!$A$9:$D$9,0))</f>
        <v>scale</v>
      </c>
      <c r="O3718" s="115" t="b">
        <f t="array" ref="O3718">IF(N3718="negativo",INDEX($AD$3:$AG$51,MATCH(1,($B3718=$AD$3:$AD$51)*($J3718=$AE$3:$AE$51),0),3),IF(N3718="positivo",INDEX($AD$55:$AG$109,MATCH(1,($B3718=$AD$55:$AD$109)*($J3718=$AE$55:$AE$109),0),3)))</f>
        <v>0</v>
      </c>
      <c r="P3718" s="115" t="b">
        <f t="array" ref="P3718">IF(N3718="negativo",INDEX($AD$3:$AG$51,MATCH(1,($B3718=$AD$3:$AD$51)*($J3718=$AE$3:$AE$51),0),4),IF(N3718="positivo",INDEX($AD$55:$AG$109,MATCH(1,($B3718=$AD$55:$AD$109)*($J3718=$AE$55:$AE$109),0),4)))</f>
        <v>0</v>
      </c>
      <c r="Q3718" s="115" t="str">
        <f>VLOOKUP(M3718,Modelo!$A$2:$C$7,2,0)</f>
        <v>Gestión de Recursos Naturales y Circularidad</v>
      </c>
      <c r="R3718" s="118">
        <f t="array" ref="R3718">INDEX(Modelo!$F$1:$H$37,MATCH(1,(DataBase!Q3718=Modelo!$G$1:$G$37)*(DataBase!B3718=Modelo!$F$1:$F$37),0),3)</f>
        <v>0.15789473684210525</v>
      </c>
      <c r="S3718" s="115">
        <f t="shared" si="118"/>
        <v>100</v>
      </c>
      <c r="T3718" s="115">
        <f t="shared" si="119"/>
        <v>15.789473684210526</v>
      </c>
    </row>
    <row r="3719" spans="1:20" x14ac:dyDescent="0.3">
      <c r="A3719" s="115" t="s">
        <v>134</v>
      </c>
      <c r="B3719" s="115" t="s">
        <v>84</v>
      </c>
      <c r="C3719" s="115" t="s">
        <v>103</v>
      </c>
      <c r="D3719" s="115" t="s">
        <v>86</v>
      </c>
      <c r="E3719" s="115" t="s">
        <v>87</v>
      </c>
      <c r="F3719" s="115" t="s">
        <v>87</v>
      </c>
      <c r="G3719" s="115">
        <v>2001</v>
      </c>
      <c r="H3719" s="115" t="s">
        <v>125</v>
      </c>
      <c r="I3719" s="115">
        <v>6.5475670460000002</v>
      </c>
      <c r="J3719" s="115" t="s">
        <v>40</v>
      </c>
      <c r="K3719" s="115">
        <f>INDEX(DatosProcesados!$A$1:$BF$101,MATCH(DataBase!A3719,DatosProcesados!$A$1:$A$101,0),MATCH(DataBase!J3719,DatosProcesados!$A$1:$BF$1,0))</f>
        <v>2</v>
      </c>
      <c r="L3719" s="115" t="str">
        <f>INDEX(Modelo!$A$9:$D$89,MATCH(DataBase!$J3719,Modelo!$A$9:$A$89,0),MATCH(DataBase!L$1,Modelo!$A$9:$D$9,0))</f>
        <v>Impacto ambiental</v>
      </c>
      <c r="M3719" s="115" t="str">
        <f>INDEX(Modelo!$A$9:$D$89,MATCH(DataBase!$J3719,Modelo!$A$9:$A$89,0),MATCH(DataBase!M$1,Modelo!$A$9:$D$9,0))</f>
        <v>Pilar 3</v>
      </c>
      <c r="N3719" s="115" t="str">
        <f>INDEX(Modelo!$A$9:$D$89,MATCH(DataBase!$J3719,Modelo!$A$9:$A$89,0),MATCH(DataBase!N$1,Modelo!$A$9:$D$9,0))</f>
        <v>scale</v>
      </c>
      <c r="O3719" s="115" t="b">
        <f t="array" ref="O3719">IF(N3719="negativo",INDEX($AD$3:$AG$51,MATCH(1,($B3719=$AD$3:$AD$51)*($J3719=$AE$3:$AE$51),0),3),IF(N3719="positivo",INDEX($AD$55:$AG$109,MATCH(1,($B3719=$AD$55:$AD$109)*($J3719=$AE$55:$AE$109),0),3)))</f>
        <v>0</v>
      </c>
      <c r="P3719" s="115" t="b">
        <f t="array" ref="P3719">IF(N3719="negativo",INDEX($AD$3:$AG$51,MATCH(1,($B3719=$AD$3:$AD$51)*($J3719=$AE$3:$AE$51),0),4),IF(N3719="positivo",INDEX($AD$55:$AG$109,MATCH(1,($B3719=$AD$55:$AD$109)*($J3719=$AE$55:$AE$109),0),4)))</f>
        <v>0</v>
      </c>
      <c r="Q3719" s="115" t="str">
        <f>VLOOKUP(M3719,Modelo!$A$2:$C$7,2,0)</f>
        <v>Gestión de Recursos Naturales y Circularidad</v>
      </c>
      <c r="R3719" s="118">
        <f t="array" ref="R3719">INDEX(Modelo!$F$1:$H$37,MATCH(1,(DataBase!Q3719=Modelo!$G$1:$G$37)*(DataBase!B3719=Modelo!$F$1:$F$37),0),3)</f>
        <v>5.8823529411764705E-2</v>
      </c>
      <c r="S3719" s="115">
        <f t="shared" si="118"/>
        <v>100</v>
      </c>
      <c r="T3719" s="115">
        <f t="shared" si="119"/>
        <v>5.8823529411764701</v>
      </c>
    </row>
    <row r="3720" spans="1:20" x14ac:dyDescent="0.3">
      <c r="A3720" s="115" t="s">
        <v>290</v>
      </c>
      <c r="B3720" s="115" t="s">
        <v>216</v>
      </c>
      <c r="C3720" s="115" t="s">
        <v>103</v>
      </c>
      <c r="D3720" s="115" t="s">
        <v>86</v>
      </c>
      <c r="E3720" s="115" t="s">
        <v>87</v>
      </c>
      <c r="F3720" s="115" t="s">
        <v>87</v>
      </c>
      <c r="G3720" s="115">
        <v>1934</v>
      </c>
      <c r="H3720" s="115" t="s">
        <v>125</v>
      </c>
      <c r="I3720" s="115">
        <v>1.84479215</v>
      </c>
      <c r="J3720" s="115" t="s">
        <v>40</v>
      </c>
      <c r="K3720" s="115">
        <f>INDEX(DatosProcesados!$A$1:$BF$101,MATCH(DataBase!A3720,DatosProcesados!$A$1:$A$101,0),MATCH(DataBase!J3720,DatosProcesados!$A$1:$BF$1,0))</f>
        <v>2</v>
      </c>
      <c r="L3720" s="115" t="str">
        <f>INDEX(Modelo!$A$9:$D$89,MATCH(DataBase!$J3720,Modelo!$A$9:$A$89,0),MATCH(DataBase!L$1,Modelo!$A$9:$D$9,0))</f>
        <v>Impacto ambiental</v>
      </c>
      <c r="M3720" s="115" t="str">
        <f>INDEX(Modelo!$A$9:$D$89,MATCH(DataBase!$J3720,Modelo!$A$9:$A$89,0),MATCH(DataBase!M$1,Modelo!$A$9:$D$9,0))</f>
        <v>Pilar 3</v>
      </c>
      <c r="N3720" s="115" t="str">
        <f>INDEX(Modelo!$A$9:$D$89,MATCH(DataBase!$J3720,Modelo!$A$9:$A$89,0),MATCH(DataBase!N$1,Modelo!$A$9:$D$9,0))</f>
        <v>scale</v>
      </c>
      <c r="O3720" s="115" t="b">
        <f t="array" ref="O3720">IF(N3720="negativo",INDEX($AD$3:$AG$51,MATCH(1,($B3720=$AD$3:$AD$51)*($J3720=$AE$3:$AE$51),0),3),IF(N3720="positivo",INDEX($AD$55:$AG$109,MATCH(1,($B3720=$AD$55:$AD$109)*($J3720=$AE$55:$AE$109),0),3)))</f>
        <v>0</v>
      </c>
      <c r="P3720" s="115" t="b">
        <f t="array" ref="P3720">IF(N3720="negativo",INDEX($AD$3:$AG$51,MATCH(1,($B3720=$AD$3:$AD$51)*($J3720=$AE$3:$AE$51),0),4),IF(N3720="positivo",INDEX($AD$55:$AG$109,MATCH(1,($B3720=$AD$55:$AD$109)*($J3720=$AE$55:$AE$109),0),4)))</f>
        <v>0</v>
      </c>
      <c r="Q3720" s="115" t="str">
        <f>VLOOKUP(M3720,Modelo!$A$2:$C$7,2,0)</f>
        <v>Gestión de Recursos Naturales y Circularidad</v>
      </c>
      <c r="R3720" s="118">
        <f t="array" ref="R3720">INDEX(Modelo!$F$1:$H$37,MATCH(1,(DataBase!Q3720=Modelo!$G$1:$G$37)*(DataBase!B3720=Modelo!$F$1:$F$37),0),3)</f>
        <v>0.15789473684210525</v>
      </c>
      <c r="S3720" s="115">
        <f t="shared" si="118"/>
        <v>100</v>
      </c>
      <c r="T3720" s="115">
        <f t="shared" si="119"/>
        <v>15.789473684210526</v>
      </c>
    </row>
    <row r="3721" spans="1:20" x14ac:dyDescent="0.3">
      <c r="A3721" s="115" t="s">
        <v>346</v>
      </c>
      <c r="B3721" s="115" t="s">
        <v>313</v>
      </c>
      <c r="C3721" s="115" t="s">
        <v>103</v>
      </c>
      <c r="D3721" s="115" t="s">
        <v>87</v>
      </c>
      <c r="E3721" s="115" t="s">
        <v>87</v>
      </c>
      <c r="F3721" s="115" t="s">
        <v>87</v>
      </c>
      <c r="G3721" s="115">
        <v>1960</v>
      </c>
      <c r="H3721" s="115" t="s">
        <v>177</v>
      </c>
      <c r="I3721" s="115">
        <v>4.2128666020000001</v>
      </c>
      <c r="J3721" s="115" t="s">
        <v>40</v>
      </c>
      <c r="K3721" s="115">
        <f>INDEX(DatosProcesados!$A$1:$BF$101,MATCH(DataBase!A3721,DatosProcesados!$A$1:$A$101,0),MATCH(DataBase!J3721,DatosProcesados!$A$1:$BF$1,0))</f>
        <v>0</v>
      </c>
      <c r="L3721" s="115" t="str">
        <f>INDEX(Modelo!$A$9:$D$89,MATCH(DataBase!$J3721,Modelo!$A$9:$A$89,0),MATCH(DataBase!L$1,Modelo!$A$9:$D$9,0))</f>
        <v>Impacto ambiental</v>
      </c>
      <c r="M3721" s="115" t="str">
        <f>INDEX(Modelo!$A$9:$D$89,MATCH(DataBase!$J3721,Modelo!$A$9:$A$89,0),MATCH(DataBase!M$1,Modelo!$A$9:$D$9,0))</f>
        <v>Pilar 3</v>
      </c>
      <c r="N3721" s="115" t="str">
        <f>INDEX(Modelo!$A$9:$D$89,MATCH(DataBase!$J3721,Modelo!$A$9:$A$89,0),MATCH(DataBase!N$1,Modelo!$A$9:$D$9,0))</f>
        <v>scale</v>
      </c>
      <c r="O3721" s="115" t="b">
        <f t="array" ref="O3721">IF(N3721="negativo",INDEX($AD$3:$AG$51,MATCH(1,($B3721=$AD$3:$AD$51)*($J3721=$AE$3:$AE$51),0),3),IF(N3721="positivo",INDEX($AD$55:$AG$109,MATCH(1,($B3721=$AD$55:$AD$109)*($J3721=$AE$55:$AE$109),0),3)))</f>
        <v>0</v>
      </c>
      <c r="P3721" s="115" t="b">
        <f t="array" ref="P3721">IF(N3721="negativo",INDEX($AD$3:$AG$51,MATCH(1,($B3721=$AD$3:$AD$51)*($J3721=$AE$3:$AE$51),0),4),IF(N3721="positivo",INDEX($AD$55:$AG$109,MATCH(1,($B3721=$AD$55:$AD$109)*($J3721=$AE$55:$AE$109),0),4)))</f>
        <v>0</v>
      </c>
      <c r="Q3721" s="115" t="str">
        <f>VLOOKUP(M3721,Modelo!$A$2:$C$7,2,0)</f>
        <v>Gestión de Recursos Naturales y Circularidad</v>
      </c>
      <c r="R3721" s="118">
        <f t="array" ref="R3721">INDEX(Modelo!$F$1:$H$37,MATCH(1,(DataBase!Q3721=Modelo!$G$1:$G$37)*(DataBase!B3721=Modelo!$F$1:$F$37),0),3)</f>
        <v>5.8823529411764705E-2</v>
      </c>
      <c r="S3721" s="115">
        <f t="shared" si="118"/>
        <v>0</v>
      </c>
      <c r="T3721" s="115">
        <f t="shared" si="119"/>
        <v>0</v>
      </c>
    </row>
    <row r="3722" spans="1:20" x14ac:dyDescent="0.3">
      <c r="A3722" s="115" t="s">
        <v>124</v>
      </c>
      <c r="B3722" s="115" t="s">
        <v>84</v>
      </c>
      <c r="C3722" s="115" t="s">
        <v>97</v>
      </c>
      <c r="D3722" s="115" t="s">
        <v>86</v>
      </c>
      <c r="E3722" s="115" t="s">
        <v>86</v>
      </c>
      <c r="F3722" s="115" t="s">
        <v>86</v>
      </c>
      <c r="G3722" s="115">
        <v>2012</v>
      </c>
      <c r="H3722" s="115" t="s">
        <v>125</v>
      </c>
      <c r="I3722" s="115">
        <v>9.9777362400000005</v>
      </c>
      <c r="J3722" s="115" t="s">
        <v>40</v>
      </c>
      <c r="K3722" s="115">
        <f>INDEX(DatosProcesados!$A$1:$BF$101,MATCH(DataBase!A3722,DatosProcesados!$A$1:$A$101,0),MATCH(DataBase!J3722,DatosProcesados!$A$1:$BF$1,0))</f>
        <v>1</v>
      </c>
      <c r="L3722" s="115" t="str">
        <f>INDEX(Modelo!$A$9:$D$89,MATCH(DataBase!$J3722,Modelo!$A$9:$A$89,0),MATCH(DataBase!L$1,Modelo!$A$9:$D$9,0))</f>
        <v>Impacto ambiental</v>
      </c>
      <c r="M3722" s="115" t="str">
        <f>INDEX(Modelo!$A$9:$D$89,MATCH(DataBase!$J3722,Modelo!$A$9:$A$89,0),MATCH(DataBase!M$1,Modelo!$A$9:$D$9,0))</f>
        <v>Pilar 3</v>
      </c>
      <c r="N3722" s="115" t="str">
        <f>INDEX(Modelo!$A$9:$D$89,MATCH(DataBase!$J3722,Modelo!$A$9:$A$89,0),MATCH(DataBase!N$1,Modelo!$A$9:$D$9,0))</f>
        <v>scale</v>
      </c>
      <c r="O3722" s="115" t="b">
        <f t="array" ref="O3722">IF(N3722="negativo",INDEX($AD$3:$AG$51,MATCH(1,($B3722=$AD$3:$AD$51)*($J3722=$AE$3:$AE$51),0),3),IF(N3722="positivo",INDEX($AD$55:$AG$109,MATCH(1,($B3722=$AD$55:$AD$109)*($J3722=$AE$55:$AE$109),0),3)))</f>
        <v>0</v>
      </c>
      <c r="P3722" s="115" t="b">
        <f t="array" ref="P3722">IF(N3722="negativo",INDEX($AD$3:$AG$51,MATCH(1,($B3722=$AD$3:$AD$51)*($J3722=$AE$3:$AE$51),0),4),IF(N3722="positivo",INDEX($AD$55:$AG$109,MATCH(1,($B3722=$AD$55:$AD$109)*($J3722=$AE$55:$AE$109),0),4)))</f>
        <v>0</v>
      </c>
      <c r="Q3722" s="115" t="str">
        <f>VLOOKUP(M3722,Modelo!$A$2:$C$7,2,0)</f>
        <v>Gestión de Recursos Naturales y Circularidad</v>
      </c>
      <c r="R3722" s="118">
        <f t="array" ref="R3722">INDEX(Modelo!$F$1:$H$37,MATCH(1,(DataBase!Q3722=Modelo!$G$1:$G$37)*(DataBase!B3722=Modelo!$F$1:$F$37),0),3)</f>
        <v>5.8823529411764705E-2</v>
      </c>
      <c r="S3722" s="115">
        <f t="shared" si="118"/>
        <v>50</v>
      </c>
      <c r="T3722" s="115">
        <f t="shared" si="119"/>
        <v>2.9411764705882351</v>
      </c>
    </row>
    <row r="3723" spans="1:20" x14ac:dyDescent="0.3">
      <c r="A3723" s="115" t="s">
        <v>414</v>
      </c>
      <c r="B3723" s="115" t="s">
        <v>407</v>
      </c>
      <c r="C3723" s="115" t="s">
        <v>103</v>
      </c>
      <c r="D3723" s="115" t="s">
        <v>86</v>
      </c>
      <c r="E3723" s="115" t="s">
        <v>86</v>
      </c>
      <c r="F3723" s="115" t="s">
        <v>87</v>
      </c>
      <c r="G3723" s="115">
        <v>1976</v>
      </c>
      <c r="H3723" s="115" t="s">
        <v>415</v>
      </c>
      <c r="I3723" s="115">
        <v>6.0471020830000004</v>
      </c>
      <c r="J3723" s="115" t="s">
        <v>40</v>
      </c>
      <c r="K3723" s="115">
        <f>INDEX(DatosProcesados!$A$1:$BF$101,MATCH(DataBase!A3723,DatosProcesados!$A$1:$A$101,0),MATCH(DataBase!J3723,DatosProcesados!$A$1:$BF$1,0))</f>
        <v>0</v>
      </c>
      <c r="L3723" s="115" t="str">
        <f>INDEX(Modelo!$A$9:$D$89,MATCH(DataBase!$J3723,Modelo!$A$9:$A$89,0),MATCH(DataBase!L$1,Modelo!$A$9:$D$9,0))</f>
        <v>Impacto ambiental</v>
      </c>
      <c r="M3723" s="115" t="str">
        <f>INDEX(Modelo!$A$9:$D$89,MATCH(DataBase!$J3723,Modelo!$A$9:$A$89,0),MATCH(DataBase!M$1,Modelo!$A$9:$D$9,0))</f>
        <v>Pilar 3</v>
      </c>
      <c r="N3723" s="115" t="str">
        <f>INDEX(Modelo!$A$9:$D$89,MATCH(DataBase!$J3723,Modelo!$A$9:$A$89,0),MATCH(DataBase!N$1,Modelo!$A$9:$D$9,0))</f>
        <v>scale</v>
      </c>
      <c r="O3723" s="115" t="b">
        <f t="array" ref="O3723">IF(N3723="negativo",INDEX($AD$3:$AG$51,MATCH(1,($B3723=$AD$3:$AD$51)*($J3723=$AE$3:$AE$51),0),3),IF(N3723="positivo",INDEX($AD$55:$AG$109,MATCH(1,($B3723=$AD$55:$AD$109)*($J3723=$AE$55:$AE$109),0),3)))</f>
        <v>0</v>
      </c>
      <c r="P3723" s="115" t="b">
        <f t="array" ref="P3723">IF(N3723="negativo",INDEX($AD$3:$AG$51,MATCH(1,($B3723=$AD$3:$AD$51)*($J3723=$AE$3:$AE$51),0),4),IF(N3723="positivo",INDEX($AD$55:$AG$109,MATCH(1,($B3723=$AD$55:$AD$109)*($J3723=$AE$55:$AE$109),0),4)))</f>
        <v>0</v>
      </c>
      <c r="Q3723" s="115" t="str">
        <f>VLOOKUP(M3723,Modelo!$A$2:$C$7,2,0)</f>
        <v>Gestión de Recursos Naturales y Circularidad</v>
      </c>
      <c r="R3723" s="118">
        <f t="array" ref="R3723">INDEX(Modelo!$F$1:$H$37,MATCH(1,(DataBase!Q3723=Modelo!$G$1:$G$37)*(DataBase!B3723=Modelo!$F$1:$F$37),0),3)</f>
        <v>0.19230769230769232</v>
      </c>
      <c r="S3723" s="115">
        <f t="shared" si="118"/>
        <v>0</v>
      </c>
      <c r="T3723" s="115">
        <f t="shared" si="119"/>
        <v>0</v>
      </c>
    </row>
    <row r="3724" spans="1:20" x14ac:dyDescent="0.3">
      <c r="A3724" s="115" t="s">
        <v>337</v>
      </c>
      <c r="B3724" s="115" t="s">
        <v>313</v>
      </c>
      <c r="C3724" s="115" t="s">
        <v>103</v>
      </c>
      <c r="D3724" s="115" t="s">
        <v>86</v>
      </c>
      <c r="E3724" s="115" t="s">
        <v>86</v>
      </c>
      <c r="F3724" s="115" t="s">
        <v>87</v>
      </c>
      <c r="G3724" s="115">
        <v>1879</v>
      </c>
      <c r="H3724" s="115" t="s">
        <v>244</v>
      </c>
      <c r="I3724" s="115">
        <v>5.8689859999999996</v>
      </c>
      <c r="J3724" s="115" t="s">
        <v>40</v>
      </c>
      <c r="K3724" s="115">
        <f>INDEX(DatosProcesados!$A$1:$BF$101,MATCH(DataBase!A3724,DatosProcesados!$A$1:$A$101,0),MATCH(DataBase!J3724,DatosProcesados!$A$1:$BF$1,0))</f>
        <v>0</v>
      </c>
      <c r="L3724" s="115" t="str">
        <f>INDEX(Modelo!$A$9:$D$89,MATCH(DataBase!$J3724,Modelo!$A$9:$A$89,0),MATCH(DataBase!L$1,Modelo!$A$9:$D$9,0))</f>
        <v>Impacto ambiental</v>
      </c>
      <c r="M3724" s="115" t="str">
        <f>INDEX(Modelo!$A$9:$D$89,MATCH(DataBase!$J3724,Modelo!$A$9:$A$89,0),MATCH(DataBase!M$1,Modelo!$A$9:$D$9,0))</f>
        <v>Pilar 3</v>
      </c>
      <c r="N3724" s="115" t="str">
        <f>INDEX(Modelo!$A$9:$D$89,MATCH(DataBase!$J3724,Modelo!$A$9:$A$89,0),MATCH(DataBase!N$1,Modelo!$A$9:$D$9,0))</f>
        <v>scale</v>
      </c>
      <c r="O3724" s="115" t="b">
        <f t="array" ref="O3724">IF(N3724="negativo",INDEX($AD$3:$AG$51,MATCH(1,($B3724=$AD$3:$AD$51)*($J3724=$AE$3:$AE$51),0),3),IF(N3724="positivo",INDEX($AD$55:$AG$109,MATCH(1,($B3724=$AD$55:$AD$109)*($J3724=$AE$55:$AE$109),0),3)))</f>
        <v>0</v>
      </c>
      <c r="P3724" s="115" t="b">
        <f t="array" ref="P3724">IF(N3724="negativo",INDEX($AD$3:$AG$51,MATCH(1,($B3724=$AD$3:$AD$51)*($J3724=$AE$3:$AE$51),0),4),IF(N3724="positivo",INDEX($AD$55:$AG$109,MATCH(1,($B3724=$AD$55:$AD$109)*($J3724=$AE$55:$AE$109),0),4)))</f>
        <v>0</v>
      </c>
      <c r="Q3724" s="115" t="str">
        <f>VLOOKUP(M3724,Modelo!$A$2:$C$7,2,0)</f>
        <v>Gestión de Recursos Naturales y Circularidad</v>
      </c>
      <c r="R3724" s="118">
        <f t="array" ref="R3724">INDEX(Modelo!$F$1:$H$37,MATCH(1,(DataBase!Q3724=Modelo!$G$1:$G$37)*(DataBase!B3724=Modelo!$F$1:$F$37),0),3)</f>
        <v>5.8823529411764705E-2</v>
      </c>
      <c r="S3724" s="115">
        <f t="shared" si="118"/>
        <v>0</v>
      </c>
      <c r="T3724" s="115">
        <f t="shared" si="119"/>
        <v>0</v>
      </c>
    </row>
    <row r="3725" spans="1:20" x14ac:dyDescent="0.3">
      <c r="A3725" s="115" t="s">
        <v>373</v>
      </c>
      <c r="B3725" s="115" t="s">
        <v>313</v>
      </c>
      <c r="C3725" s="115" t="s">
        <v>103</v>
      </c>
      <c r="D3725" s="115" t="s">
        <v>87</v>
      </c>
      <c r="E3725" s="115" t="s">
        <v>86</v>
      </c>
      <c r="F3725" s="115" t="s">
        <v>86</v>
      </c>
      <c r="G3725" s="115">
        <v>1997</v>
      </c>
      <c r="H3725" s="115" t="s">
        <v>125</v>
      </c>
      <c r="I3725" s="115">
        <v>1.9766409730000001</v>
      </c>
      <c r="J3725" s="115" t="s">
        <v>40</v>
      </c>
      <c r="K3725" s="115">
        <f>INDEX(DatosProcesados!$A$1:$BF$101,MATCH(DataBase!A3725,DatosProcesados!$A$1:$A$101,0),MATCH(DataBase!J3725,DatosProcesados!$A$1:$BF$1,0))</f>
        <v>0</v>
      </c>
      <c r="L3725" s="115" t="str">
        <f>INDEX(Modelo!$A$9:$D$89,MATCH(DataBase!$J3725,Modelo!$A$9:$A$89,0),MATCH(DataBase!L$1,Modelo!$A$9:$D$9,0))</f>
        <v>Impacto ambiental</v>
      </c>
      <c r="M3725" s="115" t="str">
        <f>INDEX(Modelo!$A$9:$D$89,MATCH(DataBase!$J3725,Modelo!$A$9:$A$89,0),MATCH(DataBase!M$1,Modelo!$A$9:$D$9,0))</f>
        <v>Pilar 3</v>
      </c>
      <c r="N3725" s="115" t="str">
        <f>INDEX(Modelo!$A$9:$D$89,MATCH(DataBase!$J3725,Modelo!$A$9:$A$89,0),MATCH(DataBase!N$1,Modelo!$A$9:$D$9,0))</f>
        <v>scale</v>
      </c>
      <c r="O3725" s="115" t="b">
        <f t="array" ref="O3725">IF(N3725="negativo",INDEX($AD$3:$AG$51,MATCH(1,($B3725=$AD$3:$AD$51)*($J3725=$AE$3:$AE$51),0),3),IF(N3725="positivo",INDEX($AD$55:$AG$109,MATCH(1,($B3725=$AD$55:$AD$109)*($J3725=$AE$55:$AE$109),0),3)))</f>
        <v>0</v>
      </c>
      <c r="P3725" s="115" t="b">
        <f t="array" ref="P3725">IF(N3725="negativo",INDEX($AD$3:$AG$51,MATCH(1,($B3725=$AD$3:$AD$51)*($J3725=$AE$3:$AE$51),0),4),IF(N3725="positivo",INDEX($AD$55:$AG$109,MATCH(1,($B3725=$AD$55:$AD$109)*($J3725=$AE$55:$AE$109),0),4)))</f>
        <v>0</v>
      </c>
      <c r="Q3725" s="115" t="str">
        <f>VLOOKUP(M3725,Modelo!$A$2:$C$7,2,0)</f>
        <v>Gestión de Recursos Naturales y Circularidad</v>
      </c>
      <c r="R3725" s="118">
        <f t="array" ref="R3725">INDEX(Modelo!$F$1:$H$37,MATCH(1,(DataBase!Q3725=Modelo!$G$1:$G$37)*(DataBase!B3725=Modelo!$F$1:$F$37),0),3)</f>
        <v>5.8823529411764705E-2</v>
      </c>
      <c r="S3725" s="115">
        <f t="shared" si="118"/>
        <v>0</v>
      </c>
      <c r="T3725" s="115">
        <f t="shared" si="119"/>
        <v>0</v>
      </c>
    </row>
    <row r="3726" spans="1:20" x14ac:dyDescent="0.3">
      <c r="A3726" s="115" t="s">
        <v>102</v>
      </c>
      <c r="B3726" s="115" t="s">
        <v>84</v>
      </c>
      <c r="C3726" s="115" t="s">
        <v>103</v>
      </c>
      <c r="D3726" s="115" t="s">
        <v>86</v>
      </c>
      <c r="E3726" s="115" t="s">
        <v>86</v>
      </c>
      <c r="F3726" s="115" t="s">
        <v>87</v>
      </c>
      <c r="G3726" s="115">
        <v>2003</v>
      </c>
      <c r="H3726" s="115" t="s">
        <v>104</v>
      </c>
      <c r="I3726" s="115">
        <v>15.602099798999999</v>
      </c>
      <c r="J3726" s="115" t="s">
        <v>40</v>
      </c>
      <c r="K3726" s="115">
        <f>INDEX(DatosProcesados!$A$1:$BF$101,MATCH(DataBase!A3726,DatosProcesados!$A$1:$A$101,0),MATCH(DataBase!J3726,DatosProcesados!$A$1:$BF$1,0))</f>
        <v>1</v>
      </c>
      <c r="L3726" s="115" t="str">
        <f>INDEX(Modelo!$A$9:$D$89,MATCH(DataBase!$J3726,Modelo!$A$9:$A$89,0),MATCH(DataBase!L$1,Modelo!$A$9:$D$9,0))</f>
        <v>Impacto ambiental</v>
      </c>
      <c r="M3726" s="115" t="str">
        <f>INDEX(Modelo!$A$9:$D$89,MATCH(DataBase!$J3726,Modelo!$A$9:$A$89,0),MATCH(DataBase!M$1,Modelo!$A$9:$D$9,0))</f>
        <v>Pilar 3</v>
      </c>
      <c r="N3726" s="115" t="str">
        <f>INDEX(Modelo!$A$9:$D$89,MATCH(DataBase!$J3726,Modelo!$A$9:$A$89,0),MATCH(DataBase!N$1,Modelo!$A$9:$D$9,0))</f>
        <v>scale</v>
      </c>
      <c r="O3726" s="115" t="b">
        <f t="array" ref="O3726">IF(N3726="negativo",INDEX($AD$3:$AG$51,MATCH(1,($B3726=$AD$3:$AD$51)*($J3726=$AE$3:$AE$51),0),3),IF(N3726="positivo",INDEX($AD$55:$AG$109,MATCH(1,($B3726=$AD$55:$AD$109)*($J3726=$AE$55:$AE$109),0),3)))</f>
        <v>0</v>
      </c>
      <c r="P3726" s="115" t="b">
        <f t="array" ref="P3726">IF(N3726="negativo",INDEX($AD$3:$AG$51,MATCH(1,($B3726=$AD$3:$AD$51)*($J3726=$AE$3:$AE$51),0),4),IF(N3726="positivo",INDEX($AD$55:$AG$109,MATCH(1,($B3726=$AD$55:$AD$109)*($J3726=$AE$55:$AE$109),0),4)))</f>
        <v>0</v>
      </c>
      <c r="Q3726" s="115" t="str">
        <f>VLOOKUP(M3726,Modelo!$A$2:$C$7,2,0)</f>
        <v>Gestión de Recursos Naturales y Circularidad</v>
      </c>
      <c r="R3726" s="118">
        <f t="array" ref="R3726">INDEX(Modelo!$F$1:$H$37,MATCH(1,(DataBase!Q3726=Modelo!$G$1:$G$37)*(DataBase!B3726=Modelo!$F$1:$F$37),0),3)</f>
        <v>5.8823529411764705E-2</v>
      </c>
      <c r="S3726" s="115">
        <f t="shared" si="118"/>
        <v>50</v>
      </c>
      <c r="T3726" s="115">
        <f t="shared" si="119"/>
        <v>2.9411764705882351</v>
      </c>
    </row>
    <row r="3727" spans="1:20" x14ac:dyDescent="0.3">
      <c r="A3727" s="115" t="s">
        <v>228</v>
      </c>
      <c r="B3727" s="115" t="s">
        <v>216</v>
      </c>
      <c r="C3727" s="115" t="s">
        <v>97</v>
      </c>
      <c r="D3727" s="115" t="s">
        <v>86</v>
      </c>
      <c r="E3727" s="115" t="s">
        <v>87</v>
      </c>
      <c r="F3727" s="115" t="s">
        <v>87</v>
      </c>
      <c r="G3727" s="115">
        <v>1991</v>
      </c>
      <c r="H3727" s="115" t="s">
        <v>229</v>
      </c>
      <c r="I3727" s="115">
        <v>5.1614047279999999</v>
      </c>
      <c r="J3727" s="115" t="s">
        <v>40</v>
      </c>
      <c r="K3727" s="115">
        <f>INDEX(DatosProcesados!$A$1:$BF$101,MATCH(DataBase!A3727,DatosProcesados!$A$1:$A$101,0),MATCH(DataBase!J3727,DatosProcesados!$A$1:$BF$1,0))</f>
        <v>2</v>
      </c>
      <c r="L3727" s="115" t="str">
        <f>INDEX(Modelo!$A$9:$D$89,MATCH(DataBase!$J3727,Modelo!$A$9:$A$89,0),MATCH(DataBase!L$1,Modelo!$A$9:$D$9,0))</f>
        <v>Impacto ambiental</v>
      </c>
      <c r="M3727" s="115" t="str">
        <f>INDEX(Modelo!$A$9:$D$89,MATCH(DataBase!$J3727,Modelo!$A$9:$A$89,0),MATCH(DataBase!M$1,Modelo!$A$9:$D$9,0))</f>
        <v>Pilar 3</v>
      </c>
      <c r="N3727" s="115" t="str">
        <f>INDEX(Modelo!$A$9:$D$89,MATCH(DataBase!$J3727,Modelo!$A$9:$A$89,0),MATCH(DataBase!N$1,Modelo!$A$9:$D$9,0))</f>
        <v>scale</v>
      </c>
      <c r="O3727" s="115" t="b">
        <f t="array" ref="O3727">IF(N3727="negativo",INDEX($AD$3:$AG$51,MATCH(1,($B3727=$AD$3:$AD$51)*($J3727=$AE$3:$AE$51),0),3),IF(N3727="positivo",INDEX($AD$55:$AG$109,MATCH(1,($B3727=$AD$55:$AD$109)*($J3727=$AE$55:$AE$109),0),3)))</f>
        <v>0</v>
      </c>
      <c r="P3727" s="115" t="b">
        <f t="array" ref="P3727">IF(N3727="negativo",INDEX($AD$3:$AG$51,MATCH(1,($B3727=$AD$3:$AD$51)*($J3727=$AE$3:$AE$51),0),4),IF(N3727="positivo",INDEX($AD$55:$AG$109,MATCH(1,($B3727=$AD$55:$AD$109)*($J3727=$AE$55:$AE$109),0),4)))</f>
        <v>0</v>
      </c>
      <c r="Q3727" s="115" t="str">
        <f>VLOOKUP(M3727,Modelo!$A$2:$C$7,2,0)</f>
        <v>Gestión de Recursos Naturales y Circularidad</v>
      </c>
      <c r="R3727" s="118">
        <f t="array" ref="R3727">INDEX(Modelo!$F$1:$H$37,MATCH(1,(DataBase!Q3727=Modelo!$G$1:$G$37)*(DataBase!B3727=Modelo!$F$1:$F$37),0),3)</f>
        <v>0.15789473684210525</v>
      </c>
      <c r="S3727" s="115">
        <f t="shared" si="118"/>
        <v>100</v>
      </c>
      <c r="T3727" s="115">
        <f t="shared" si="119"/>
        <v>15.789473684210526</v>
      </c>
    </row>
    <row r="3728" spans="1:20" x14ac:dyDescent="0.3">
      <c r="A3728" s="115" t="s">
        <v>261</v>
      </c>
      <c r="B3728" s="115" t="s">
        <v>216</v>
      </c>
      <c r="C3728" s="115" t="s">
        <v>103</v>
      </c>
      <c r="D3728" s="115" t="s">
        <v>86</v>
      </c>
      <c r="E3728" s="115" t="s">
        <v>87</v>
      </c>
      <c r="F3728" s="115" t="s">
        <v>87</v>
      </c>
      <c r="G3728" s="115">
        <v>1806</v>
      </c>
      <c r="H3728" s="115" t="s">
        <v>244</v>
      </c>
      <c r="I3728" s="115">
        <v>2.382092359</v>
      </c>
      <c r="J3728" s="115" t="s">
        <v>40</v>
      </c>
      <c r="K3728" s="115">
        <f>INDEX(DatosProcesados!$A$1:$BF$101,MATCH(DataBase!A3728,DatosProcesados!$A$1:$A$101,0),MATCH(DataBase!J3728,DatosProcesados!$A$1:$BF$1,0))</f>
        <v>1</v>
      </c>
      <c r="L3728" s="115" t="str">
        <f>INDEX(Modelo!$A$9:$D$89,MATCH(DataBase!$J3728,Modelo!$A$9:$A$89,0),MATCH(DataBase!L$1,Modelo!$A$9:$D$9,0))</f>
        <v>Impacto ambiental</v>
      </c>
      <c r="M3728" s="115" t="str">
        <f>INDEX(Modelo!$A$9:$D$89,MATCH(DataBase!$J3728,Modelo!$A$9:$A$89,0),MATCH(DataBase!M$1,Modelo!$A$9:$D$9,0))</f>
        <v>Pilar 3</v>
      </c>
      <c r="N3728" s="115" t="str">
        <f>INDEX(Modelo!$A$9:$D$89,MATCH(DataBase!$J3728,Modelo!$A$9:$A$89,0),MATCH(DataBase!N$1,Modelo!$A$9:$D$9,0))</f>
        <v>scale</v>
      </c>
      <c r="O3728" s="115" t="b">
        <f t="array" ref="O3728">IF(N3728="negativo",INDEX($AD$3:$AG$51,MATCH(1,($B3728=$AD$3:$AD$51)*($J3728=$AE$3:$AE$51),0),3),IF(N3728="positivo",INDEX($AD$55:$AG$109,MATCH(1,($B3728=$AD$55:$AD$109)*($J3728=$AE$55:$AE$109),0),3)))</f>
        <v>0</v>
      </c>
      <c r="P3728" s="115" t="b">
        <f t="array" ref="P3728">IF(N3728="negativo",INDEX($AD$3:$AG$51,MATCH(1,($B3728=$AD$3:$AD$51)*($J3728=$AE$3:$AE$51),0),4),IF(N3728="positivo",INDEX($AD$55:$AG$109,MATCH(1,($B3728=$AD$55:$AD$109)*($J3728=$AE$55:$AE$109),0),4)))</f>
        <v>0</v>
      </c>
      <c r="Q3728" s="115" t="str">
        <f>VLOOKUP(M3728,Modelo!$A$2:$C$7,2,0)</f>
        <v>Gestión de Recursos Naturales y Circularidad</v>
      </c>
      <c r="R3728" s="118">
        <f t="array" ref="R3728">INDEX(Modelo!$F$1:$H$37,MATCH(1,(DataBase!Q3728=Modelo!$G$1:$G$37)*(DataBase!B3728=Modelo!$F$1:$F$37),0),3)</f>
        <v>0.15789473684210525</v>
      </c>
      <c r="S3728" s="115">
        <f t="shared" si="118"/>
        <v>50</v>
      </c>
      <c r="T3728" s="115">
        <f t="shared" si="119"/>
        <v>7.8947368421052628</v>
      </c>
    </row>
    <row r="3729" spans="1:20" x14ac:dyDescent="0.3">
      <c r="A3729" s="115" t="s">
        <v>269</v>
      </c>
      <c r="B3729" s="115" t="s">
        <v>216</v>
      </c>
      <c r="C3729" s="115" t="s">
        <v>103</v>
      </c>
      <c r="D3729" s="115" t="s">
        <v>87</v>
      </c>
      <c r="E3729" s="115" t="s">
        <v>87</v>
      </c>
      <c r="F3729" s="115" t="s">
        <v>87</v>
      </c>
      <c r="G3729" s="115">
        <v>1932</v>
      </c>
      <c r="H3729" s="115" t="s">
        <v>125</v>
      </c>
      <c r="I3729" s="115">
        <v>2.1928266769999998</v>
      </c>
      <c r="J3729" s="115" t="s">
        <v>40</v>
      </c>
      <c r="K3729" s="115">
        <f>INDEX(DatosProcesados!$A$1:$BF$101,MATCH(DataBase!A3729,DatosProcesados!$A$1:$A$101,0),MATCH(DataBase!J3729,DatosProcesados!$A$1:$BF$1,0))</f>
        <v>1</v>
      </c>
      <c r="L3729" s="115" t="str">
        <f>INDEX(Modelo!$A$9:$D$89,MATCH(DataBase!$J3729,Modelo!$A$9:$A$89,0),MATCH(DataBase!L$1,Modelo!$A$9:$D$9,0))</f>
        <v>Impacto ambiental</v>
      </c>
      <c r="M3729" s="115" t="str">
        <f>INDEX(Modelo!$A$9:$D$89,MATCH(DataBase!$J3729,Modelo!$A$9:$A$89,0),MATCH(DataBase!M$1,Modelo!$A$9:$D$9,0))</f>
        <v>Pilar 3</v>
      </c>
      <c r="N3729" s="115" t="str">
        <f>INDEX(Modelo!$A$9:$D$89,MATCH(DataBase!$J3729,Modelo!$A$9:$A$89,0),MATCH(DataBase!N$1,Modelo!$A$9:$D$9,0))</f>
        <v>scale</v>
      </c>
      <c r="O3729" s="115" t="b">
        <f t="array" ref="O3729">IF(N3729="negativo",INDEX($AD$3:$AG$51,MATCH(1,($B3729=$AD$3:$AD$51)*($J3729=$AE$3:$AE$51),0),3),IF(N3729="positivo",INDEX($AD$55:$AG$109,MATCH(1,($B3729=$AD$55:$AD$109)*($J3729=$AE$55:$AE$109),0),3)))</f>
        <v>0</v>
      </c>
      <c r="P3729" s="115" t="b">
        <f t="array" ref="P3729">IF(N3729="negativo",INDEX($AD$3:$AG$51,MATCH(1,($B3729=$AD$3:$AD$51)*($J3729=$AE$3:$AE$51),0),4),IF(N3729="positivo",INDEX($AD$55:$AG$109,MATCH(1,($B3729=$AD$55:$AD$109)*($J3729=$AE$55:$AE$109),0),4)))</f>
        <v>0</v>
      </c>
      <c r="Q3729" s="115" t="str">
        <f>VLOOKUP(M3729,Modelo!$A$2:$C$7,2,0)</f>
        <v>Gestión de Recursos Naturales y Circularidad</v>
      </c>
      <c r="R3729" s="118">
        <f t="array" ref="R3729">INDEX(Modelo!$F$1:$H$37,MATCH(1,(DataBase!Q3729=Modelo!$G$1:$G$37)*(DataBase!B3729=Modelo!$F$1:$F$37),0),3)</f>
        <v>0.15789473684210525</v>
      </c>
      <c r="S3729" s="115">
        <f t="shared" si="118"/>
        <v>50</v>
      </c>
      <c r="T3729" s="115">
        <f t="shared" si="119"/>
        <v>7.8947368421052628</v>
      </c>
    </row>
    <row r="3730" spans="1:20" x14ac:dyDescent="0.3">
      <c r="A3730" s="115" t="s">
        <v>285</v>
      </c>
      <c r="B3730" s="115" t="s">
        <v>216</v>
      </c>
      <c r="C3730" s="115" t="s">
        <v>103</v>
      </c>
      <c r="D3730" s="115" t="s">
        <v>86</v>
      </c>
      <c r="E3730" s="115" t="s">
        <v>86</v>
      </c>
      <c r="F3730" s="115" t="s">
        <v>86</v>
      </c>
      <c r="G3730" s="115">
        <v>1920</v>
      </c>
      <c r="H3730" s="115" t="s">
        <v>125</v>
      </c>
      <c r="I3730" s="115">
        <v>1.9433909700000001</v>
      </c>
      <c r="J3730" s="115" t="s">
        <v>40</v>
      </c>
      <c r="K3730" s="115">
        <f>INDEX(DatosProcesados!$A$1:$BF$101,MATCH(DataBase!A3730,DatosProcesados!$A$1:$A$101,0),MATCH(DataBase!J3730,DatosProcesados!$A$1:$BF$1,0))</f>
        <v>1</v>
      </c>
      <c r="L3730" s="115" t="str">
        <f>INDEX(Modelo!$A$9:$D$89,MATCH(DataBase!$J3730,Modelo!$A$9:$A$89,0),MATCH(DataBase!L$1,Modelo!$A$9:$D$9,0))</f>
        <v>Impacto ambiental</v>
      </c>
      <c r="M3730" s="115" t="str">
        <f>INDEX(Modelo!$A$9:$D$89,MATCH(DataBase!$J3730,Modelo!$A$9:$A$89,0),MATCH(DataBase!M$1,Modelo!$A$9:$D$9,0))</f>
        <v>Pilar 3</v>
      </c>
      <c r="N3730" s="115" t="str">
        <f>INDEX(Modelo!$A$9:$D$89,MATCH(DataBase!$J3730,Modelo!$A$9:$A$89,0),MATCH(DataBase!N$1,Modelo!$A$9:$D$9,0))</f>
        <v>scale</v>
      </c>
      <c r="O3730" s="115" t="b">
        <f t="array" ref="O3730">IF(N3730="negativo",INDEX($AD$3:$AG$51,MATCH(1,($B3730=$AD$3:$AD$51)*($J3730=$AE$3:$AE$51),0),3),IF(N3730="positivo",INDEX($AD$55:$AG$109,MATCH(1,($B3730=$AD$55:$AD$109)*($J3730=$AE$55:$AE$109),0),3)))</f>
        <v>0</v>
      </c>
      <c r="P3730" s="115" t="b">
        <f t="array" ref="P3730">IF(N3730="negativo",INDEX($AD$3:$AG$51,MATCH(1,($B3730=$AD$3:$AD$51)*($J3730=$AE$3:$AE$51),0),4),IF(N3730="positivo",INDEX($AD$55:$AG$109,MATCH(1,($B3730=$AD$55:$AD$109)*($J3730=$AE$55:$AE$109),0),4)))</f>
        <v>0</v>
      </c>
      <c r="Q3730" s="115" t="str">
        <f>VLOOKUP(M3730,Modelo!$A$2:$C$7,2,0)</f>
        <v>Gestión de Recursos Naturales y Circularidad</v>
      </c>
      <c r="R3730" s="118">
        <f t="array" ref="R3730">INDEX(Modelo!$F$1:$H$37,MATCH(1,(DataBase!Q3730=Modelo!$G$1:$G$37)*(DataBase!B3730=Modelo!$F$1:$F$37),0),3)</f>
        <v>0.15789473684210525</v>
      </c>
      <c r="S3730" s="115">
        <f t="shared" si="118"/>
        <v>50</v>
      </c>
      <c r="T3730" s="115">
        <f t="shared" si="119"/>
        <v>7.8947368421052628</v>
      </c>
    </row>
    <row r="3731" spans="1:20" x14ac:dyDescent="0.3">
      <c r="A3731" s="115" t="s">
        <v>395</v>
      </c>
      <c r="B3731" s="115" t="s">
        <v>379</v>
      </c>
      <c r="C3731" s="115" t="s">
        <v>103</v>
      </c>
      <c r="D3731" s="115" t="s">
        <v>86</v>
      </c>
      <c r="E3731" s="115" t="s">
        <v>86</v>
      </c>
      <c r="F3731" s="115" t="s">
        <v>86</v>
      </c>
      <c r="G3731" s="115">
        <v>2015</v>
      </c>
      <c r="H3731" s="115" t="s">
        <v>125</v>
      </c>
      <c r="I3731" s="115">
        <v>0.76762142099999997</v>
      </c>
      <c r="J3731" s="115" t="s">
        <v>40</v>
      </c>
      <c r="K3731" s="115">
        <f>INDEX(DatosProcesados!$A$1:$BF$101,MATCH(DataBase!A3731,DatosProcesados!$A$1:$A$101,0),MATCH(DataBase!J3731,DatosProcesados!$A$1:$BF$1,0))</f>
        <v>0</v>
      </c>
      <c r="L3731" s="115" t="str">
        <f>INDEX(Modelo!$A$9:$D$89,MATCH(DataBase!$J3731,Modelo!$A$9:$A$89,0),MATCH(DataBase!L$1,Modelo!$A$9:$D$9,0))</f>
        <v>Impacto ambiental</v>
      </c>
      <c r="M3731" s="115" t="str">
        <f>INDEX(Modelo!$A$9:$D$89,MATCH(DataBase!$J3731,Modelo!$A$9:$A$89,0),MATCH(DataBase!M$1,Modelo!$A$9:$D$9,0))</f>
        <v>Pilar 3</v>
      </c>
      <c r="N3731" s="115" t="str">
        <f>INDEX(Modelo!$A$9:$D$89,MATCH(DataBase!$J3731,Modelo!$A$9:$A$89,0),MATCH(DataBase!N$1,Modelo!$A$9:$D$9,0))</f>
        <v>scale</v>
      </c>
      <c r="O3731" s="115" t="b">
        <f t="array" ref="O3731">IF(N3731="negativo",INDEX($AD$3:$AG$51,MATCH(1,($B3731=$AD$3:$AD$51)*($J3731=$AE$3:$AE$51),0),3),IF(N3731="positivo",INDEX($AD$55:$AG$109,MATCH(1,($B3731=$AD$55:$AD$109)*($J3731=$AE$55:$AE$109),0),3)))</f>
        <v>0</v>
      </c>
      <c r="P3731" s="115" t="b">
        <f t="array" ref="P3731">IF(N3731="negativo",INDEX($AD$3:$AG$51,MATCH(1,($B3731=$AD$3:$AD$51)*($J3731=$AE$3:$AE$51),0),4),IF(N3731="positivo",INDEX($AD$55:$AG$109,MATCH(1,($B3731=$AD$55:$AD$109)*($J3731=$AE$55:$AE$109),0),4)))</f>
        <v>0</v>
      </c>
      <c r="Q3731" s="115" t="str">
        <f>VLOOKUP(M3731,Modelo!$A$2:$C$7,2,0)</f>
        <v>Gestión de Recursos Naturales y Circularidad</v>
      </c>
      <c r="R3731" s="118">
        <f t="array" ref="R3731">INDEX(Modelo!$F$1:$H$37,MATCH(1,(DataBase!Q3731=Modelo!$G$1:$G$37)*(DataBase!B3731=Modelo!$F$1:$F$37),0),3)</f>
        <v>0.14285714285714285</v>
      </c>
      <c r="S3731" s="115">
        <f t="shared" si="118"/>
        <v>0</v>
      </c>
      <c r="T3731" s="115">
        <f t="shared" si="119"/>
        <v>0</v>
      </c>
    </row>
    <row r="3732" spans="1:20" x14ac:dyDescent="0.3">
      <c r="A3732" s="115" t="s">
        <v>402</v>
      </c>
      <c r="B3732" s="115" t="s">
        <v>379</v>
      </c>
      <c r="C3732" s="115" t="s">
        <v>103</v>
      </c>
      <c r="D3732" s="115" t="s">
        <v>86</v>
      </c>
      <c r="E3732" s="115" t="s">
        <v>87</v>
      </c>
      <c r="F3732" s="115" t="s">
        <v>87</v>
      </c>
      <c r="G3732" s="115">
        <v>1961</v>
      </c>
      <c r="H3732" s="115" t="s">
        <v>125</v>
      </c>
      <c r="I3732" s="115">
        <v>0.498844856</v>
      </c>
      <c r="J3732" s="115" t="s">
        <v>40</v>
      </c>
      <c r="K3732" s="115">
        <f>INDEX(DatosProcesados!$A$1:$BF$101,MATCH(DataBase!A3732,DatosProcesados!$A$1:$A$101,0),MATCH(DataBase!J3732,DatosProcesados!$A$1:$BF$1,0))</f>
        <v>0</v>
      </c>
      <c r="L3732" s="115" t="str">
        <f>INDEX(Modelo!$A$9:$D$89,MATCH(DataBase!$J3732,Modelo!$A$9:$A$89,0),MATCH(DataBase!L$1,Modelo!$A$9:$D$9,0))</f>
        <v>Impacto ambiental</v>
      </c>
      <c r="M3732" s="115" t="str">
        <f>INDEX(Modelo!$A$9:$D$89,MATCH(DataBase!$J3732,Modelo!$A$9:$A$89,0),MATCH(DataBase!M$1,Modelo!$A$9:$D$9,0))</f>
        <v>Pilar 3</v>
      </c>
      <c r="N3732" s="115" t="str">
        <f>INDEX(Modelo!$A$9:$D$89,MATCH(DataBase!$J3732,Modelo!$A$9:$A$89,0),MATCH(DataBase!N$1,Modelo!$A$9:$D$9,0))</f>
        <v>scale</v>
      </c>
      <c r="O3732" s="115" t="b">
        <f t="array" ref="O3732">IF(N3732="negativo",INDEX($AD$3:$AG$51,MATCH(1,($B3732=$AD$3:$AD$51)*($J3732=$AE$3:$AE$51),0),3),IF(N3732="positivo",INDEX($AD$55:$AG$109,MATCH(1,($B3732=$AD$55:$AD$109)*($J3732=$AE$55:$AE$109),0),3)))</f>
        <v>0</v>
      </c>
      <c r="P3732" s="115" t="b">
        <f t="array" ref="P3732">IF(N3732="negativo",INDEX($AD$3:$AG$51,MATCH(1,($B3732=$AD$3:$AD$51)*($J3732=$AE$3:$AE$51),0),4),IF(N3732="positivo",INDEX($AD$55:$AG$109,MATCH(1,($B3732=$AD$55:$AD$109)*($J3732=$AE$55:$AE$109),0),4)))</f>
        <v>0</v>
      </c>
      <c r="Q3732" s="115" t="str">
        <f>VLOOKUP(M3732,Modelo!$A$2:$C$7,2,0)</f>
        <v>Gestión de Recursos Naturales y Circularidad</v>
      </c>
      <c r="R3732" s="118">
        <f t="array" ref="R3732">INDEX(Modelo!$F$1:$H$37,MATCH(1,(DataBase!Q3732=Modelo!$G$1:$G$37)*(DataBase!B3732=Modelo!$F$1:$F$37),0),3)</f>
        <v>0.14285714285714285</v>
      </c>
      <c r="S3732" s="115">
        <f t="shared" si="118"/>
        <v>0</v>
      </c>
      <c r="T3732" s="115">
        <f t="shared" si="119"/>
        <v>0</v>
      </c>
    </row>
    <row r="3733" spans="1:20" x14ac:dyDescent="0.3">
      <c r="A3733" s="115" t="s">
        <v>389</v>
      </c>
      <c r="B3733" s="115" t="s">
        <v>379</v>
      </c>
      <c r="C3733" s="115" t="s">
        <v>103</v>
      </c>
      <c r="D3733" s="115" t="s">
        <v>86</v>
      </c>
      <c r="E3733" s="115" t="s">
        <v>87</v>
      </c>
      <c r="F3733" s="115" t="s">
        <v>87</v>
      </c>
      <c r="G3733" s="115">
        <v>1979</v>
      </c>
      <c r="H3733" s="115" t="s">
        <v>125</v>
      </c>
      <c r="I3733" s="115">
        <v>1.189537155</v>
      </c>
      <c r="J3733" s="115" t="s">
        <v>40</v>
      </c>
      <c r="K3733" s="115">
        <f>INDEX(DatosProcesados!$A$1:$BF$101,MATCH(DataBase!A3733,DatosProcesados!$A$1:$A$101,0),MATCH(DataBase!J3733,DatosProcesados!$A$1:$BF$1,0))</f>
        <v>0</v>
      </c>
      <c r="L3733" s="115" t="str">
        <f>INDEX(Modelo!$A$9:$D$89,MATCH(DataBase!$J3733,Modelo!$A$9:$A$89,0),MATCH(DataBase!L$1,Modelo!$A$9:$D$9,0))</f>
        <v>Impacto ambiental</v>
      </c>
      <c r="M3733" s="115" t="str">
        <f>INDEX(Modelo!$A$9:$D$89,MATCH(DataBase!$J3733,Modelo!$A$9:$A$89,0),MATCH(DataBase!M$1,Modelo!$A$9:$D$9,0))</f>
        <v>Pilar 3</v>
      </c>
      <c r="N3733" s="115" t="str">
        <f>INDEX(Modelo!$A$9:$D$89,MATCH(DataBase!$J3733,Modelo!$A$9:$A$89,0),MATCH(DataBase!N$1,Modelo!$A$9:$D$9,0))</f>
        <v>scale</v>
      </c>
      <c r="O3733" s="115" t="b">
        <f t="array" ref="O3733">IF(N3733="negativo",INDEX($AD$3:$AG$51,MATCH(1,($B3733=$AD$3:$AD$51)*($J3733=$AE$3:$AE$51),0),3),IF(N3733="positivo",INDEX($AD$55:$AG$109,MATCH(1,($B3733=$AD$55:$AD$109)*($J3733=$AE$55:$AE$109),0),3)))</f>
        <v>0</v>
      </c>
      <c r="P3733" s="115" t="b">
        <f t="array" ref="P3733">IF(N3733="negativo",INDEX($AD$3:$AG$51,MATCH(1,($B3733=$AD$3:$AD$51)*($J3733=$AE$3:$AE$51),0),4),IF(N3733="positivo",INDEX($AD$55:$AG$109,MATCH(1,($B3733=$AD$55:$AD$109)*($J3733=$AE$55:$AE$109),0),4)))</f>
        <v>0</v>
      </c>
      <c r="Q3733" s="115" t="str">
        <f>VLOOKUP(M3733,Modelo!$A$2:$C$7,2,0)</f>
        <v>Gestión de Recursos Naturales y Circularidad</v>
      </c>
      <c r="R3733" s="118">
        <f t="array" ref="R3733">INDEX(Modelo!$F$1:$H$37,MATCH(1,(DataBase!Q3733=Modelo!$G$1:$G$37)*(DataBase!B3733=Modelo!$F$1:$F$37),0),3)</f>
        <v>0.14285714285714285</v>
      </c>
      <c r="S3733" s="115">
        <f t="shared" si="118"/>
        <v>0</v>
      </c>
      <c r="T3733" s="115">
        <f t="shared" si="119"/>
        <v>0</v>
      </c>
    </row>
    <row r="3734" spans="1:20" x14ac:dyDescent="0.3">
      <c r="A3734" s="115" t="s">
        <v>387</v>
      </c>
      <c r="B3734" s="115" t="s">
        <v>379</v>
      </c>
      <c r="C3734" s="115" t="s">
        <v>103</v>
      </c>
      <c r="D3734" s="115" t="s">
        <v>87</v>
      </c>
      <c r="E3734" s="115" t="s">
        <v>86</v>
      </c>
      <c r="F3734" s="115" t="s">
        <v>86</v>
      </c>
      <c r="G3734" s="115">
        <v>2008</v>
      </c>
      <c r="H3734" s="115" t="s">
        <v>125</v>
      </c>
      <c r="I3734" s="115">
        <v>1.3132825420000001</v>
      </c>
      <c r="J3734" s="115" t="s">
        <v>40</v>
      </c>
      <c r="K3734" s="115">
        <f>INDEX(DatosProcesados!$A$1:$BF$101,MATCH(DataBase!A3734,DatosProcesados!$A$1:$A$101,0),MATCH(DataBase!J3734,DatosProcesados!$A$1:$BF$1,0))</f>
        <v>0</v>
      </c>
      <c r="L3734" s="115" t="str">
        <f>INDEX(Modelo!$A$9:$D$89,MATCH(DataBase!$J3734,Modelo!$A$9:$A$89,0),MATCH(DataBase!L$1,Modelo!$A$9:$D$9,0))</f>
        <v>Impacto ambiental</v>
      </c>
      <c r="M3734" s="115" t="str">
        <f>INDEX(Modelo!$A$9:$D$89,MATCH(DataBase!$J3734,Modelo!$A$9:$A$89,0),MATCH(DataBase!M$1,Modelo!$A$9:$D$9,0))</f>
        <v>Pilar 3</v>
      </c>
      <c r="N3734" s="115" t="str">
        <f>INDEX(Modelo!$A$9:$D$89,MATCH(DataBase!$J3734,Modelo!$A$9:$A$89,0),MATCH(DataBase!N$1,Modelo!$A$9:$D$9,0))</f>
        <v>scale</v>
      </c>
      <c r="O3734" s="115" t="b">
        <f t="array" ref="O3734">IF(N3734="negativo",INDEX($AD$3:$AG$51,MATCH(1,($B3734=$AD$3:$AD$51)*($J3734=$AE$3:$AE$51),0),3),IF(N3734="positivo",INDEX($AD$55:$AG$109,MATCH(1,($B3734=$AD$55:$AD$109)*($J3734=$AE$55:$AE$109),0),3)))</f>
        <v>0</v>
      </c>
      <c r="P3734" s="115" t="b">
        <f t="array" ref="P3734">IF(N3734="negativo",INDEX($AD$3:$AG$51,MATCH(1,($B3734=$AD$3:$AD$51)*($J3734=$AE$3:$AE$51),0),4),IF(N3734="positivo",INDEX($AD$55:$AG$109,MATCH(1,($B3734=$AD$55:$AD$109)*($J3734=$AE$55:$AE$109),0),4)))</f>
        <v>0</v>
      </c>
      <c r="Q3734" s="115" t="str">
        <f>VLOOKUP(M3734,Modelo!$A$2:$C$7,2,0)</f>
        <v>Gestión de Recursos Naturales y Circularidad</v>
      </c>
      <c r="R3734" s="118">
        <f t="array" ref="R3734">INDEX(Modelo!$F$1:$H$37,MATCH(1,(DataBase!Q3734=Modelo!$G$1:$G$37)*(DataBase!B3734=Modelo!$F$1:$F$37),0),3)</f>
        <v>0.14285714285714285</v>
      </c>
      <c r="S3734" s="115">
        <f t="shared" si="118"/>
        <v>0</v>
      </c>
      <c r="T3734" s="115">
        <f t="shared" si="119"/>
        <v>0</v>
      </c>
    </row>
    <row r="3735" spans="1:20" x14ac:dyDescent="0.3">
      <c r="A3735" s="115" t="s">
        <v>400</v>
      </c>
      <c r="B3735" s="115" t="s">
        <v>379</v>
      </c>
      <c r="C3735" s="115" t="s">
        <v>103</v>
      </c>
      <c r="D3735" s="115" t="s">
        <v>86</v>
      </c>
      <c r="E3735" s="115" t="s">
        <v>86</v>
      </c>
      <c r="F3735" s="115" t="s">
        <v>86</v>
      </c>
      <c r="G3735" s="115">
        <v>1977</v>
      </c>
      <c r="H3735" s="115" t="s">
        <v>125</v>
      </c>
      <c r="I3735" s="115">
        <v>0.74612668500000001</v>
      </c>
      <c r="J3735" s="115" t="s">
        <v>40</v>
      </c>
      <c r="K3735" s="115">
        <f>INDEX(DatosProcesados!$A$1:$BF$101,MATCH(DataBase!A3735,DatosProcesados!$A$1:$A$101,0),MATCH(DataBase!J3735,DatosProcesados!$A$1:$BF$1,0))</f>
        <v>0</v>
      </c>
      <c r="L3735" s="115" t="str">
        <f>INDEX(Modelo!$A$9:$D$89,MATCH(DataBase!$J3735,Modelo!$A$9:$A$89,0),MATCH(DataBase!L$1,Modelo!$A$9:$D$9,0))</f>
        <v>Impacto ambiental</v>
      </c>
      <c r="M3735" s="115" t="str">
        <f>INDEX(Modelo!$A$9:$D$89,MATCH(DataBase!$J3735,Modelo!$A$9:$A$89,0),MATCH(DataBase!M$1,Modelo!$A$9:$D$9,0))</f>
        <v>Pilar 3</v>
      </c>
      <c r="N3735" s="115" t="str">
        <f>INDEX(Modelo!$A$9:$D$89,MATCH(DataBase!$J3735,Modelo!$A$9:$A$89,0),MATCH(DataBase!N$1,Modelo!$A$9:$D$9,0))</f>
        <v>scale</v>
      </c>
      <c r="O3735" s="115" t="b">
        <f t="array" ref="O3735">IF(N3735="negativo",INDEX($AD$3:$AG$51,MATCH(1,($B3735=$AD$3:$AD$51)*($J3735=$AE$3:$AE$51),0),3),IF(N3735="positivo",INDEX($AD$55:$AG$109,MATCH(1,($B3735=$AD$55:$AD$109)*($J3735=$AE$55:$AE$109),0),3)))</f>
        <v>0</v>
      </c>
      <c r="P3735" s="115" t="b">
        <f t="array" ref="P3735">IF(N3735="negativo",INDEX($AD$3:$AG$51,MATCH(1,($B3735=$AD$3:$AD$51)*($J3735=$AE$3:$AE$51),0),4),IF(N3735="positivo",INDEX($AD$55:$AG$109,MATCH(1,($B3735=$AD$55:$AD$109)*($J3735=$AE$55:$AE$109),0),4)))</f>
        <v>0</v>
      </c>
      <c r="Q3735" s="115" t="str">
        <f>VLOOKUP(M3735,Modelo!$A$2:$C$7,2,0)</f>
        <v>Gestión de Recursos Naturales y Circularidad</v>
      </c>
      <c r="R3735" s="118">
        <f t="array" ref="R3735">INDEX(Modelo!$F$1:$H$37,MATCH(1,(DataBase!Q3735=Modelo!$G$1:$G$37)*(DataBase!B3735=Modelo!$F$1:$F$37),0),3)</f>
        <v>0.14285714285714285</v>
      </c>
      <c r="S3735" s="115">
        <f t="shared" si="118"/>
        <v>0</v>
      </c>
      <c r="T3735" s="115">
        <f t="shared" si="119"/>
        <v>0</v>
      </c>
    </row>
    <row r="3736" spans="1:20" x14ac:dyDescent="0.3">
      <c r="A3736" s="115" t="s">
        <v>326</v>
      </c>
      <c r="B3736" s="115" t="s">
        <v>313</v>
      </c>
      <c r="C3736" s="115" t="s">
        <v>103</v>
      </c>
      <c r="D3736" s="115" t="s">
        <v>87</v>
      </c>
      <c r="E3736" s="115" t="s">
        <v>86</v>
      </c>
      <c r="F3736" s="115" t="s">
        <v>86</v>
      </c>
      <c r="G3736" s="115">
        <v>1938</v>
      </c>
      <c r="H3736" s="115" t="s">
        <v>125</v>
      </c>
      <c r="I3736" s="115">
        <v>11.88773162</v>
      </c>
      <c r="J3736" s="115" t="s">
        <v>40</v>
      </c>
      <c r="K3736" s="115">
        <f>INDEX(DatosProcesados!$A$1:$BF$101,MATCH(DataBase!A3736,DatosProcesados!$A$1:$A$101,0),MATCH(DataBase!J3736,DatosProcesados!$A$1:$BF$1,0))</f>
        <v>0</v>
      </c>
      <c r="L3736" s="115" t="str">
        <f>INDEX(Modelo!$A$9:$D$89,MATCH(DataBase!$J3736,Modelo!$A$9:$A$89,0),MATCH(DataBase!L$1,Modelo!$A$9:$D$9,0))</f>
        <v>Impacto ambiental</v>
      </c>
      <c r="M3736" s="115" t="str">
        <f>INDEX(Modelo!$A$9:$D$89,MATCH(DataBase!$J3736,Modelo!$A$9:$A$89,0),MATCH(DataBase!M$1,Modelo!$A$9:$D$9,0))</f>
        <v>Pilar 3</v>
      </c>
      <c r="N3736" s="115" t="str">
        <f>INDEX(Modelo!$A$9:$D$89,MATCH(DataBase!$J3736,Modelo!$A$9:$A$89,0),MATCH(DataBase!N$1,Modelo!$A$9:$D$9,0))</f>
        <v>scale</v>
      </c>
      <c r="O3736" s="115" t="b">
        <f t="array" ref="O3736">IF(N3736="negativo",INDEX($AD$3:$AG$51,MATCH(1,($B3736=$AD$3:$AD$51)*($J3736=$AE$3:$AE$51),0),3),IF(N3736="positivo",INDEX($AD$55:$AG$109,MATCH(1,($B3736=$AD$55:$AD$109)*($J3736=$AE$55:$AE$109),0),3)))</f>
        <v>0</v>
      </c>
      <c r="P3736" s="115" t="b">
        <f t="array" ref="P3736">IF(N3736="negativo",INDEX($AD$3:$AG$51,MATCH(1,($B3736=$AD$3:$AD$51)*($J3736=$AE$3:$AE$51),0),4),IF(N3736="positivo",INDEX($AD$55:$AG$109,MATCH(1,($B3736=$AD$55:$AD$109)*($J3736=$AE$55:$AE$109),0),4)))</f>
        <v>0</v>
      </c>
      <c r="Q3736" s="115" t="str">
        <f>VLOOKUP(M3736,Modelo!$A$2:$C$7,2,0)</f>
        <v>Gestión de Recursos Naturales y Circularidad</v>
      </c>
      <c r="R3736" s="118">
        <f t="array" ref="R3736">INDEX(Modelo!$F$1:$H$37,MATCH(1,(DataBase!Q3736=Modelo!$G$1:$G$37)*(DataBase!B3736=Modelo!$F$1:$F$37),0),3)</f>
        <v>5.8823529411764705E-2</v>
      </c>
      <c r="S3736" s="115">
        <f t="shared" si="118"/>
        <v>0</v>
      </c>
      <c r="T3736" s="115">
        <f t="shared" si="119"/>
        <v>0</v>
      </c>
    </row>
    <row r="3737" spans="1:20" x14ac:dyDescent="0.3">
      <c r="A3737" s="115" t="s">
        <v>339</v>
      </c>
      <c r="B3737" s="115" t="s">
        <v>313</v>
      </c>
      <c r="C3737" s="115" t="s">
        <v>103</v>
      </c>
      <c r="D3737" s="115" t="s">
        <v>86</v>
      </c>
      <c r="E3737" s="115" t="s">
        <v>86</v>
      </c>
      <c r="F3737" s="115" t="s">
        <v>87</v>
      </c>
      <c r="G3737" s="115">
        <v>1984</v>
      </c>
      <c r="H3737" s="115" t="s">
        <v>177</v>
      </c>
      <c r="I3737" s="115">
        <v>5.5116464790000004</v>
      </c>
      <c r="J3737" s="115" t="s">
        <v>40</v>
      </c>
      <c r="K3737" s="115">
        <f>INDEX(DatosProcesados!$A$1:$BF$101,MATCH(DataBase!A3737,DatosProcesados!$A$1:$A$101,0),MATCH(DataBase!J3737,DatosProcesados!$A$1:$BF$1,0))</f>
        <v>1</v>
      </c>
      <c r="L3737" s="115" t="str">
        <f>INDEX(Modelo!$A$9:$D$89,MATCH(DataBase!$J3737,Modelo!$A$9:$A$89,0),MATCH(DataBase!L$1,Modelo!$A$9:$D$9,0))</f>
        <v>Impacto ambiental</v>
      </c>
      <c r="M3737" s="115" t="str">
        <f>INDEX(Modelo!$A$9:$D$89,MATCH(DataBase!$J3737,Modelo!$A$9:$A$89,0),MATCH(DataBase!M$1,Modelo!$A$9:$D$9,0))</f>
        <v>Pilar 3</v>
      </c>
      <c r="N3737" s="115" t="str">
        <f>INDEX(Modelo!$A$9:$D$89,MATCH(DataBase!$J3737,Modelo!$A$9:$A$89,0),MATCH(DataBase!N$1,Modelo!$A$9:$D$9,0))</f>
        <v>scale</v>
      </c>
      <c r="O3737" s="115" t="b">
        <f t="array" ref="O3737">IF(N3737="negativo",INDEX($AD$3:$AG$51,MATCH(1,($B3737=$AD$3:$AD$51)*($J3737=$AE$3:$AE$51),0),3),IF(N3737="positivo",INDEX($AD$55:$AG$109,MATCH(1,($B3737=$AD$55:$AD$109)*($J3737=$AE$55:$AE$109),0),3)))</f>
        <v>0</v>
      </c>
      <c r="P3737" s="115" t="b">
        <f t="array" ref="P3737">IF(N3737="negativo",INDEX($AD$3:$AG$51,MATCH(1,($B3737=$AD$3:$AD$51)*($J3737=$AE$3:$AE$51),0),4),IF(N3737="positivo",INDEX($AD$55:$AG$109,MATCH(1,($B3737=$AD$55:$AD$109)*($J3737=$AE$55:$AE$109),0),4)))</f>
        <v>0</v>
      </c>
      <c r="Q3737" s="115" t="str">
        <f>VLOOKUP(M3737,Modelo!$A$2:$C$7,2,0)</f>
        <v>Gestión de Recursos Naturales y Circularidad</v>
      </c>
      <c r="R3737" s="118">
        <f t="array" ref="R3737">INDEX(Modelo!$F$1:$H$37,MATCH(1,(DataBase!Q3737=Modelo!$G$1:$G$37)*(DataBase!B3737=Modelo!$F$1:$F$37),0),3)</f>
        <v>5.8823529411764705E-2</v>
      </c>
      <c r="S3737" s="115">
        <f t="shared" si="118"/>
        <v>50</v>
      </c>
      <c r="T3737" s="115">
        <f t="shared" si="119"/>
        <v>2.9411764705882351</v>
      </c>
    </row>
    <row r="3738" spans="1:20" x14ac:dyDescent="0.3">
      <c r="A3738" s="115" t="s">
        <v>317</v>
      </c>
      <c r="B3738" s="115" t="s">
        <v>313</v>
      </c>
      <c r="C3738" s="115" t="s">
        <v>103</v>
      </c>
      <c r="D3738" s="115" t="s">
        <v>87</v>
      </c>
      <c r="E3738" s="115" t="s">
        <v>86</v>
      </c>
      <c r="F3738" s="115" t="s">
        <v>86</v>
      </c>
      <c r="G3738" s="115">
        <v>2009</v>
      </c>
      <c r="H3738" s="115" t="s">
        <v>125</v>
      </c>
      <c r="I3738" s="115">
        <v>19.439396106</v>
      </c>
      <c r="J3738" s="115" t="s">
        <v>40</v>
      </c>
      <c r="K3738" s="115">
        <f>INDEX(DatosProcesados!$A$1:$BF$101,MATCH(DataBase!A3738,DatosProcesados!$A$1:$A$101,0),MATCH(DataBase!J3738,DatosProcesados!$A$1:$BF$1,0))</f>
        <v>0</v>
      </c>
      <c r="L3738" s="115" t="str">
        <f>INDEX(Modelo!$A$9:$D$89,MATCH(DataBase!$J3738,Modelo!$A$9:$A$89,0),MATCH(DataBase!L$1,Modelo!$A$9:$D$9,0))</f>
        <v>Impacto ambiental</v>
      </c>
      <c r="M3738" s="115" t="str">
        <f>INDEX(Modelo!$A$9:$D$89,MATCH(DataBase!$J3738,Modelo!$A$9:$A$89,0),MATCH(DataBase!M$1,Modelo!$A$9:$D$9,0))</f>
        <v>Pilar 3</v>
      </c>
      <c r="N3738" s="115" t="str">
        <f>INDEX(Modelo!$A$9:$D$89,MATCH(DataBase!$J3738,Modelo!$A$9:$A$89,0),MATCH(DataBase!N$1,Modelo!$A$9:$D$9,0))</f>
        <v>scale</v>
      </c>
      <c r="O3738" s="115" t="b">
        <f t="array" ref="O3738">IF(N3738="negativo",INDEX($AD$3:$AG$51,MATCH(1,($B3738=$AD$3:$AD$51)*($J3738=$AE$3:$AE$51),0),3),IF(N3738="positivo",INDEX($AD$55:$AG$109,MATCH(1,($B3738=$AD$55:$AD$109)*($J3738=$AE$55:$AE$109),0),3)))</f>
        <v>0</v>
      </c>
      <c r="P3738" s="115" t="b">
        <f t="array" ref="P3738">IF(N3738="negativo",INDEX($AD$3:$AG$51,MATCH(1,($B3738=$AD$3:$AD$51)*($J3738=$AE$3:$AE$51),0),4),IF(N3738="positivo",INDEX($AD$55:$AG$109,MATCH(1,($B3738=$AD$55:$AD$109)*($J3738=$AE$55:$AE$109),0),4)))</f>
        <v>0</v>
      </c>
      <c r="Q3738" s="115" t="str">
        <f>VLOOKUP(M3738,Modelo!$A$2:$C$7,2,0)</f>
        <v>Gestión de Recursos Naturales y Circularidad</v>
      </c>
      <c r="R3738" s="118">
        <f t="array" ref="R3738">INDEX(Modelo!$F$1:$H$37,MATCH(1,(DataBase!Q3738=Modelo!$G$1:$G$37)*(DataBase!B3738=Modelo!$F$1:$F$37),0),3)</f>
        <v>5.8823529411764705E-2</v>
      </c>
      <c r="S3738" s="115">
        <f t="shared" si="118"/>
        <v>0</v>
      </c>
      <c r="T3738" s="115">
        <f t="shared" si="119"/>
        <v>0</v>
      </c>
    </row>
    <row r="3739" spans="1:20" x14ac:dyDescent="0.3">
      <c r="A3739" s="115" t="s">
        <v>211</v>
      </c>
      <c r="B3739" s="115" t="s">
        <v>84</v>
      </c>
      <c r="C3739" s="115" t="s">
        <v>103</v>
      </c>
      <c r="D3739" s="115" t="s">
        <v>86</v>
      </c>
      <c r="E3739" s="115" t="s">
        <v>87</v>
      </c>
      <c r="F3739" s="115" t="s">
        <v>86</v>
      </c>
      <c r="G3739" s="115">
        <v>1972</v>
      </c>
      <c r="H3739" s="115" t="s">
        <v>125</v>
      </c>
      <c r="I3739" s="115">
        <v>0</v>
      </c>
      <c r="J3739" s="115" t="s">
        <v>40</v>
      </c>
      <c r="K3739" s="115">
        <f>INDEX(DatosProcesados!$A$1:$BF$101,MATCH(DataBase!A3739,DatosProcesados!$A$1:$A$101,0),MATCH(DataBase!J3739,DatosProcesados!$A$1:$BF$1,0))</f>
        <v>2</v>
      </c>
      <c r="L3739" s="115" t="str">
        <f>INDEX(Modelo!$A$9:$D$89,MATCH(DataBase!$J3739,Modelo!$A$9:$A$89,0),MATCH(DataBase!L$1,Modelo!$A$9:$D$9,0))</f>
        <v>Impacto ambiental</v>
      </c>
      <c r="M3739" s="115" t="str">
        <f>INDEX(Modelo!$A$9:$D$89,MATCH(DataBase!$J3739,Modelo!$A$9:$A$89,0),MATCH(DataBase!M$1,Modelo!$A$9:$D$9,0))</f>
        <v>Pilar 3</v>
      </c>
      <c r="N3739" s="115" t="str">
        <f>INDEX(Modelo!$A$9:$D$89,MATCH(DataBase!$J3739,Modelo!$A$9:$A$89,0),MATCH(DataBase!N$1,Modelo!$A$9:$D$9,0))</f>
        <v>scale</v>
      </c>
      <c r="O3739" s="115" t="b">
        <f t="array" ref="O3739">IF(N3739="negativo",INDEX($AD$3:$AG$51,MATCH(1,($B3739=$AD$3:$AD$51)*($J3739=$AE$3:$AE$51),0),3),IF(N3739="positivo",INDEX($AD$55:$AG$109,MATCH(1,($B3739=$AD$55:$AD$109)*($J3739=$AE$55:$AE$109),0),3)))</f>
        <v>0</v>
      </c>
      <c r="P3739" s="115" t="b">
        <f t="array" ref="P3739">IF(N3739="negativo",INDEX($AD$3:$AG$51,MATCH(1,($B3739=$AD$3:$AD$51)*($J3739=$AE$3:$AE$51),0),4),IF(N3739="positivo",INDEX($AD$55:$AG$109,MATCH(1,($B3739=$AD$55:$AD$109)*($J3739=$AE$55:$AE$109),0),4)))</f>
        <v>0</v>
      </c>
      <c r="Q3739" s="115" t="str">
        <f>VLOOKUP(M3739,Modelo!$A$2:$C$7,2,0)</f>
        <v>Gestión de Recursos Naturales y Circularidad</v>
      </c>
      <c r="R3739" s="118">
        <f t="array" ref="R3739">INDEX(Modelo!$F$1:$H$37,MATCH(1,(DataBase!Q3739=Modelo!$G$1:$G$37)*(DataBase!B3739=Modelo!$F$1:$F$37),0),3)</f>
        <v>5.8823529411764705E-2</v>
      </c>
      <c r="S3739" s="115">
        <f t="shared" si="118"/>
        <v>100</v>
      </c>
      <c r="T3739" s="115">
        <f t="shared" si="119"/>
        <v>5.8823529411764701</v>
      </c>
    </row>
    <row r="3740" spans="1:20" x14ac:dyDescent="0.3">
      <c r="A3740" s="115" t="s">
        <v>351</v>
      </c>
      <c r="B3740" s="115" t="s">
        <v>313</v>
      </c>
      <c r="C3740" s="115" t="s">
        <v>103</v>
      </c>
      <c r="D3740" s="115" t="s">
        <v>87</v>
      </c>
      <c r="E3740" s="115" t="s">
        <v>86</v>
      </c>
      <c r="F3740" s="115" t="s">
        <v>86</v>
      </c>
      <c r="G3740" s="115">
        <v>1997</v>
      </c>
      <c r="H3740" s="115" t="s">
        <v>125</v>
      </c>
      <c r="I3740" s="115">
        <v>3.874476933</v>
      </c>
      <c r="J3740" s="115" t="s">
        <v>40</v>
      </c>
      <c r="K3740" s="115">
        <f>INDEX(DatosProcesados!$A$1:$BF$101,MATCH(DataBase!A3740,DatosProcesados!$A$1:$A$101,0),MATCH(DataBase!J3740,DatosProcesados!$A$1:$BF$1,0))</f>
        <v>0</v>
      </c>
      <c r="L3740" s="115" t="str">
        <f>INDEX(Modelo!$A$9:$D$89,MATCH(DataBase!$J3740,Modelo!$A$9:$A$89,0),MATCH(DataBase!L$1,Modelo!$A$9:$D$9,0))</f>
        <v>Impacto ambiental</v>
      </c>
      <c r="M3740" s="115" t="str">
        <f>INDEX(Modelo!$A$9:$D$89,MATCH(DataBase!$J3740,Modelo!$A$9:$A$89,0),MATCH(DataBase!M$1,Modelo!$A$9:$D$9,0))</f>
        <v>Pilar 3</v>
      </c>
      <c r="N3740" s="115" t="str">
        <f>INDEX(Modelo!$A$9:$D$89,MATCH(DataBase!$J3740,Modelo!$A$9:$A$89,0),MATCH(DataBase!N$1,Modelo!$A$9:$D$9,0))</f>
        <v>scale</v>
      </c>
      <c r="O3740" s="115" t="b">
        <f t="array" ref="O3740">IF(N3740="negativo",INDEX($AD$3:$AG$51,MATCH(1,($B3740=$AD$3:$AD$51)*($J3740=$AE$3:$AE$51),0),3),IF(N3740="positivo",INDEX($AD$55:$AG$109,MATCH(1,($B3740=$AD$55:$AD$109)*($J3740=$AE$55:$AE$109),0),3)))</f>
        <v>0</v>
      </c>
      <c r="P3740" s="115" t="b">
        <f t="array" ref="P3740">IF(N3740="negativo",INDEX($AD$3:$AG$51,MATCH(1,($B3740=$AD$3:$AD$51)*($J3740=$AE$3:$AE$51),0),4),IF(N3740="positivo",INDEX($AD$55:$AG$109,MATCH(1,($B3740=$AD$55:$AD$109)*($J3740=$AE$55:$AE$109),0),4)))</f>
        <v>0</v>
      </c>
      <c r="Q3740" s="115" t="str">
        <f>VLOOKUP(M3740,Modelo!$A$2:$C$7,2,0)</f>
        <v>Gestión de Recursos Naturales y Circularidad</v>
      </c>
      <c r="R3740" s="118">
        <f t="array" ref="R3740">INDEX(Modelo!$F$1:$H$37,MATCH(1,(DataBase!Q3740=Modelo!$G$1:$G$37)*(DataBase!B3740=Modelo!$F$1:$F$37),0),3)</f>
        <v>5.8823529411764705E-2</v>
      </c>
      <c r="S3740" s="115">
        <f t="shared" si="118"/>
        <v>0</v>
      </c>
      <c r="T3740" s="115">
        <f t="shared" si="119"/>
        <v>0</v>
      </c>
    </row>
    <row r="3741" spans="1:20" x14ac:dyDescent="0.3">
      <c r="A3741" s="115" t="s">
        <v>411</v>
      </c>
      <c r="B3741" s="115" t="s">
        <v>407</v>
      </c>
      <c r="C3741" s="115" t="s">
        <v>103</v>
      </c>
      <c r="D3741" s="115" t="s">
        <v>87</v>
      </c>
      <c r="E3741" s="115" t="s">
        <v>86</v>
      </c>
      <c r="F3741" s="115" t="s">
        <v>87</v>
      </c>
      <c r="G3741" s="115">
        <v>1935</v>
      </c>
      <c r="H3741" s="115" t="s">
        <v>244</v>
      </c>
      <c r="I3741" s="115">
        <v>11.495989482000001</v>
      </c>
      <c r="J3741" s="115" t="s">
        <v>40</v>
      </c>
      <c r="K3741" s="115">
        <f>INDEX(DatosProcesados!$A$1:$BF$101,MATCH(DataBase!A3741,DatosProcesados!$A$1:$A$101,0),MATCH(DataBase!J3741,DatosProcesados!$A$1:$BF$1,0))</f>
        <v>1</v>
      </c>
      <c r="L3741" s="115" t="str">
        <f>INDEX(Modelo!$A$9:$D$89,MATCH(DataBase!$J3741,Modelo!$A$9:$A$89,0),MATCH(DataBase!L$1,Modelo!$A$9:$D$9,0))</f>
        <v>Impacto ambiental</v>
      </c>
      <c r="M3741" s="115" t="str">
        <f>INDEX(Modelo!$A$9:$D$89,MATCH(DataBase!$J3741,Modelo!$A$9:$A$89,0),MATCH(DataBase!M$1,Modelo!$A$9:$D$9,0))</f>
        <v>Pilar 3</v>
      </c>
      <c r="N3741" s="115" t="str">
        <f>INDEX(Modelo!$A$9:$D$89,MATCH(DataBase!$J3741,Modelo!$A$9:$A$89,0),MATCH(DataBase!N$1,Modelo!$A$9:$D$9,0))</f>
        <v>scale</v>
      </c>
      <c r="O3741" s="115" t="b">
        <f t="array" ref="O3741">IF(N3741="negativo",INDEX($AD$3:$AG$51,MATCH(1,($B3741=$AD$3:$AD$51)*($J3741=$AE$3:$AE$51),0),3),IF(N3741="positivo",INDEX($AD$55:$AG$109,MATCH(1,($B3741=$AD$55:$AD$109)*($J3741=$AE$55:$AE$109),0),3)))</f>
        <v>0</v>
      </c>
      <c r="P3741" s="115" t="b">
        <f t="array" ref="P3741">IF(N3741="negativo",INDEX($AD$3:$AG$51,MATCH(1,($B3741=$AD$3:$AD$51)*($J3741=$AE$3:$AE$51),0),4),IF(N3741="positivo",INDEX($AD$55:$AG$109,MATCH(1,($B3741=$AD$55:$AD$109)*($J3741=$AE$55:$AE$109),0),4)))</f>
        <v>0</v>
      </c>
      <c r="Q3741" s="115" t="str">
        <f>VLOOKUP(M3741,Modelo!$A$2:$C$7,2,0)</f>
        <v>Gestión de Recursos Naturales y Circularidad</v>
      </c>
      <c r="R3741" s="118">
        <f t="array" ref="R3741">INDEX(Modelo!$F$1:$H$37,MATCH(1,(DataBase!Q3741=Modelo!$G$1:$G$37)*(DataBase!B3741=Modelo!$F$1:$F$37),0),3)</f>
        <v>0.19230769230769232</v>
      </c>
      <c r="S3741" s="115">
        <f t="shared" si="118"/>
        <v>50</v>
      </c>
      <c r="T3741" s="115">
        <f t="shared" si="119"/>
        <v>9.6153846153846168</v>
      </c>
    </row>
    <row r="3742" spans="1:20" x14ac:dyDescent="0.3">
      <c r="A3742" s="115" t="s">
        <v>406</v>
      </c>
      <c r="B3742" s="115" t="s">
        <v>407</v>
      </c>
      <c r="C3742" s="115" t="s">
        <v>97</v>
      </c>
      <c r="D3742" s="115" t="s">
        <v>86</v>
      </c>
      <c r="E3742" s="115" t="s">
        <v>87</v>
      </c>
      <c r="F3742" s="115" t="s">
        <v>87</v>
      </c>
      <c r="G3742" s="115">
        <v>1951</v>
      </c>
      <c r="H3742" s="115" t="s">
        <v>125</v>
      </c>
      <c r="I3742" s="115">
        <v>113.923310323</v>
      </c>
      <c r="J3742" s="115" t="s">
        <v>40</v>
      </c>
      <c r="K3742" s="115">
        <f>INDEX(DatosProcesados!$A$1:$BF$101,MATCH(DataBase!A3742,DatosProcesados!$A$1:$A$101,0),MATCH(DataBase!J3742,DatosProcesados!$A$1:$BF$1,0))</f>
        <v>1</v>
      </c>
      <c r="L3742" s="115" t="str">
        <f>INDEX(Modelo!$A$9:$D$89,MATCH(DataBase!$J3742,Modelo!$A$9:$A$89,0),MATCH(DataBase!L$1,Modelo!$A$9:$D$9,0))</f>
        <v>Impacto ambiental</v>
      </c>
      <c r="M3742" s="115" t="str">
        <f>INDEX(Modelo!$A$9:$D$89,MATCH(DataBase!$J3742,Modelo!$A$9:$A$89,0),MATCH(DataBase!M$1,Modelo!$A$9:$D$9,0))</f>
        <v>Pilar 3</v>
      </c>
      <c r="N3742" s="115" t="str">
        <f>INDEX(Modelo!$A$9:$D$89,MATCH(DataBase!$J3742,Modelo!$A$9:$A$89,0),MATCH(DataBase!N$1,Modelo!$A$9:$D$9,0))</f>
        <v>scale</v>
      </c>
      <c r="O3742" s="115" t="b">
        <f t="array" ref="O3742">IF(N3742="negativo",INDEX($AD$3:$AG$51,MATCH(1,($B3742=$AD$3:$AD$51)*($J3742=$AE$3:$AE$51),0),3),IF(N3742="positivo",INDEX($AD$55:$AG$109,MATCH(1,($B3742=$AD$55:$AD$109)*($J3742=$AE$55:$AE$109),0),3)))</f>
        <v>0</v>
      </c>
      <c r="P3742" s="115" t="b">
        <f t="array" ref="P3742">IF(N3742="negativo",INDEX($AD$3:$AG$51,MATCH(1,($B3742=$AD$3:$AD$51)*($J3742=$AE$3:$AE$51),0),4),IF(N3742="positivo",INDEX($AD$55:$AG$109,MATCH(1,($B3742=$AD$55:$AD$109)*($J3742=$AE$55:$AE$109),0),4)))</f>
        <v>0</v>
      </c>
      <c r="Q3742" s="115" t="str">
        <f>VLOOKUP(M3742,Modelo!$A$2:$C$7,2,0)</f>
        <v>Gestión de Recursos Naturales y Circularidad</v>
      </c>
      <c r="R3742" s="118">
        <f t="array" ref="R3742">INDEX(Modelo!$F$1:$H$37,MATCH(1,(DataBase!Q3742=Modelo!$G$1:$G$37)*(DataBase!B3742=Modelo!$F$1:$F$37),0),3)</f>
        <v>0.19230769230769232</v>
      </c>
      <c r="S3742" s="115">
        <f t="shared" si="118"/>
        <v>50</v>
      </c>
      <c r="T3742" s="115">
        <f t="shared" si="119"/>
        <v>9.6153846153846168</v>
      </c>
    </row>
    <row r="3743" spans="1:20" x14ac:dyDescent="0.3">
      <c r="A3743" s="115" t="s">
        <v>96</v>
      </c>
      <c r="B3743" s="115" t="s">
        <v>84</v>
      </c>
      <c r="C3743" s="115" t="s">
        <v>97</v>
      </c>
      <c r="D3743" s="115" t="s">
        <v>86</v>
      </c>
      <c r="E3743" s="115" t="s">
        <v>86</v>
      </c>
      <c r="F3743" s="115" t="s">
        <v>87</v>
      </c>
      <c r="G3743" s="115">
        <v>1997</v>
      </c>
      <c r="H3743" s="115" t="s">
        <v>125</v>
      </c>
      <c r="I3743" s="115">
        <v>15.780332546</v>
      </c>
      <c r="J3743" s="115" t="s">
        <v>40</v>
      </c>
      <c r="K3743" s="115">
        <f>INDEX(DatosProcesados!$A$1:$BF$101,MATCH(DataBase!A3743,DatosProcesados!$A$1:$A$101,0),MATCH(DataBase!J3743,DatosProcesados!$A$1:$BF$1,0))</f>
        <v>2</v>
      </c>
      <c r="L3743" s="115" t="str">
        <f>INDEX(Modelo!$A$9:$D$89,MATCH(DataBase!$J3743,Modelo!$A$9:$A$89,0),MATCH(DataBase!L$1,Modelo!$A$9:$D$9,0))</f>
        <v>Impacto ambiental</v>
      </c>
      <c r="M3743" s="115" t="str">
        <f>INDEX(Modelo!$A$9:$D$89,MATCH(DataBase!$J3743,Modelo!$A$9:$A$89,0),MATCH(DataBase!M$1,Modelo!$A$9:$D$9,0))</f>
        <v>Pilar 3</v>
      </c>
      <c r="N3743" s="115" t="str">
        <f>INDEX(Modelo!$A$9:$D$89,MATCH(DataBase!$J3743,Modelo!$A$9:$A$89,0),MATCH(DataBase!N$1,Modelo!$A$9:$D$9,0))</f>
        <v>scale</v>
      </c>
      <c r="O3743" s="115" t="b">
        <f t="array" ref="O3743">IF(N3743="negativo",INDEX($AD$3:$AG$51,MATCH(1,($B3743=$AD$3:$AD$51)*($J3743=$AE$3:$AE$51),0),3),IF(N3743="positivo",INDEX($AD$55:$AG$109,MATCH(1,($B3743=$AD$55:$AD$109)*($J3743=$AE$55:$AE$109),0),3)))</f>
        <v>0</v>
      </c>
      <c r="P3743" s="115" t="b">
        <f t="array" ref="P3743">IF(N3743="negativo",INDEX($AD$3:$AG$51,MATCH(1,($B3743=$AD$3:$AD$51)*($J3743=$AE$3:$AE$51),0),4),IF(N3743="positivo",INDEX($AD$55:$AG$109,MATCH(1,($B3743=$AD$55:$AD$109)*($J3743=$AE$55:$AE$109),0),4)))</f>
        <v>0</v>
      </c>
      <c r="Q3743" s="115" t="str">
        <f>VLOOKUP(M3743,Modelo!$A$2:$C$7,2,0)</f>
        <v>Gestión de Recursos Naturales y Circularidad</v>
      </c>
      <c r="R3743" s="118">
        <f t="array" ref="R3743">INDEX(Modelo!$F$1:$H$37,MATCH(1,(DataBase!Q3743=Modelo!$G$1:$G$37)*(DataBase!B3743=Modelo!$F$1:$F$37),0),3)</f>
        <v>5.8823529411764705E-2</v>
      </c>
      <c r="S3743" s="115">
        <f t="shared" si="118"/>
        <v>100</v>
      </c>
      <c r="T3743" s="115">
        <f t="shared" si="119"/>
        <v>5.8823529411764701</v>
      </c>
    </row>
    <row r="3744" spans="1:20" x14ac:dyDescent="0.3">
      <c r="A3744" s="115" t="s">
        <v>83</v>
      </c>
      <c r="B3744" s="115" t="s">
        <v>84</v>
      </c>
      <c r="C3744" s="115" t="s">
        <v>85</v>
      </c>
      <c r="D3744" s="115" t="s">
        <v>86</v>
      </c>
      <c r="E3744" s="115" t="s">
        <v>86</v>
      </c>
      <c r="F3744" s="115" t="s">
        <v>87</v>
      </c>
      <c r="G3744" s="115">
        <v>1955</v>
      </c>
      <c r="H3744" s="115" t="s">
        <v>125</v>
      </c>
      <c r="I3744" s="115">
        <v>20.574477179999999</v>
      </c>
      <c r="J3744" s="115" t="s">
        <v>40</v>
      </c>
      <c r="K3744" s="115" t="str">
        <f>INDEX(DatosProcesados!$A$1:$BF$101,MATCH(DataBase!A3744,DatosProcesados!$A$1:$A$101,0),MATCH(DataBase!J3744,DatosProcesados!$A$1:$BF$1,0))</f>
        <v>Si</v>
      </c>
      <c r="L3744" s="115" t="str">
        <f>INDEX(Modelo!$A$9:$D$89,MATCH(DataBase!$J3744,Modelo!$A$9:$A$89,0),MATCH(DataBase!L$1,Modelo!$A$9:$D$9,0))</f>
        <v>Impacto ambiental</v>
      </c>
      <c r="M3744" s="115" t="str">
        <f>INDEX(Modelo!$A$9:$D$89,MATCH(DataBase!$J3744,Modelo!$A$9:$A$89,0),MATCH(DataBase!M$1,Modelo!$A$9:$D$9,0))</f>
        <v>Pilar 3</v>
      </c>
      <c r="N3744" s="115" t="str">
        <f>INDEX(Modelo!$A$9:$D$89,MATCH(DataBase!$J3744,Modelo!$A$9:$A$89,0),MATCH(DataBase!N$1,Modelo!$A$9:$D$9,0))</f>
        <v>scale</v>
      </c>
      <c r="O3744" s="115" t="b">
        <f t="array" ref="O3744">IF(N3744="negativo",INDEX($AD$3:$AG$51,MATCH(1,($B3744=$AD$3:$AD$51)*($J3744=$AE$3:$AE$51),0),3),IF(N3744="positivo",INDEX($AD$55:$AG$109,MATCH(1,($B3744=$AD$55:$AD$109)*($J3744=$AE$55:$AE$109),0),3)))</f>
        <v>0</v>
      </c>
      <c r="P3744" s="115" t="b">
        <f t="array" ref="P3744">IF(N3744="negativo",INDEX($AD$3:$AG$51,MATCH(1,($B3744=$AD$3:$AD$51)*($J3744=$AE$3:$AE$51),0),4),IF(N3744="positivo",INDEX($AD$55:$AG$109,MATCH(1,($B3744=$AD$55:$AD$109)*($J3744=$AE$55:$AE$109),0),4)))</f>
        <v>0</v>
      </c>
      <c r="Q3744" s="115" t="str">
        <f>VLOOKUP(M3744,Modelo!$A$2:$C$7,2,0)</f>
        <v>Gestión de Recursos Naturales y Circularidad</v>
      </c>
      <c r="R3744" s="118">
        <f t="array" ref="R3744">INDEX(Modelo!$F$1:$H$37,MATCH(1,(DataBase!Q3744=Modelo!$G$1:$G$37)*(DataBase!B3744=Modelo!$F$1:$F$37),0),3)</f>
        <v>5.8823529411764705E-2</v>
      </c>
      <c r="S3744" s="115">
        <f t="shared" si="118"/>
        <v>0</v>
      </c>
      <c r="T3744" s="115">
        <f t="shared" si="119"/>
        <v>0</v>
      </c>
    </row>
    <row r="3745" spans="1:20" x14ac:dyDescent="0.3">
      <c r="A3745" s="115" t="s">
        <v>243</v>
      </c>
      <c r="B3745" s="115" t="s">
        <v>216</v>
      </c>
      <c r="C3745" s="115" t="s">
        <v>103</v>
      </c>
      <c r="D3745" s="115" t="s">
        <v>86</v>
      </c>
      <c r="E3745" s="115" t="s">
        <v>86</v>
      </c>
      <c r="F3745" s="115" t="s">
        <v>87</v>
      </c>
      <c r="G3745" s="115">
        <v>1985</v>
      </c>
      <c r="H3745" s="115" t="s">
        <v>244</v>
      </c>
      <c r="I3745" s="115">
        <v>2.6249202149999999</v>
      </c>
      <c r="J3745" s="115" t="s">
        <v>40</v>
      </c>
      <c r="K3745" s="115">
        <f>INDEX(DatosProcesados!$A$1:$BF$101,MATCH(DataBase!A3745,DatosProcesados!$A$1:$A$101,0),MATCH(DataBase!J3745,DatosProcesados!$A$1:$BF$1,0))</f>
        <v>1</v>
      </c>
      <c r="L3745" s="115" t="str">
        <f>INDEX(Modelo!$A$9:$D$89,MATCH(DataBase!$J3745,Modelo!$A$9:$A$89,0),MATCH(DataBase!L$1,Modelo!$A$9:$D$9,0))</f>
        <v>Impacto ambiental</v>
      </c>
      <c r="M3745" s="115" t="str">
        <f>INDEX(Modelo!$A$9:$D$89,MATCH(DataBase!$J3745,Modelo!$A$9:$A$89,0),MATCH(DataBase!M$1,Modelo!$A$9:$D$9,0))</f>
        <v>Pilar 3</v>
      </c>
      <c r="N3745" s="115" t="str">
        <f>INDEX(Modelo!$A$9:$D$89,MATCH(DataBase!$J3745,Modelo!$A$9:$A$89,0),MATCH(DataBase!N$1,Modelo!$A$9:$D$9,0))</f>
        <v>scale</v>
      </c>
      <c r="O3745" s="115" t="b">
        <f t="array" ref="O3745">IF(N3745="negativo",INDEX($AD$3:$AG$51,MATCH(1,($B3745=$AD$3:$AD$51)*($J3745=$AE$3:$AE$51),0),3),IF(N3745="positivo",INDEX($AD$55:$AG$109,MATCH(1,($B3745=$AD$55:$AD$109)*($J3745=$AE$55:$AE$109),0),3)))</f>
        <v>0</v>
      </c>
      <c r="P3745" s="115" t="b">
        <f t="array" ref="P3745">IF(N3745="negativo",INDEX($AD$3:$AG$51,MATCH(1,($B3745=$AD$3:$AD$51)*($J3745=$AE$3:$AE$51),0),4),IF(N3745="positivo",INDEX($AD$55:$AG$109,MATCH(1,($B3745=$AD$55:$AD$109)*($J3745=$AE$55:$AE$109),0),4)))</f>
        <v>0</v>
      </c>
      <c r="Q3745" s="115" t="str">
        <f>VLOOKUP(M3745,Modelo!$A$2:$C$7,2,0)</f>
        <v>Gestión de Recursos Naturales y Circularidad</v>
      </c>
      <c r="R3745" s="118">
        <f t="array" ref="R3745">INDEX(Modelo!$F$1:$H$37,MATCH(1,(DataBase!Q3745=Modelo!$G$1:$G$37)*(DataBase!B3745=Modelo!$F$1:$F$37),0),3)</f>
        <v>0.15789473684210525</v>
      </c>
      <c r="S3745" s="115">
        <f t="shared" si="118"/>
        <v>50</v>
      </c>
      <c r="T3745" s="115">
        <f t="shared" si="119"/>
        <v>7.8947368421052628</v>
      </c>
    </row>
    <row r="3746" spans="1:20" x14ac:dyDescent="0.3">
      <c r="A3746" s="115" t="s">
        <v>263</v>
      </c>
      <c r="B3746" s="115" t="s">
        <v>216</v>
      </c>
      <c r="C3746" s="115" t="s">
        <v>97</v>
      </c>
      <c r="D3746" s="115" t="s">
        <v>86</v>
      </c>
      <c r="E3746" s="115" t="s">
        <v>86</v>
      </c>
      <c r="F3746" s="115" t="s">
        <v>86</v>
      </c>
      <c r="G3746" s="115">
        <v>1990</v>
      </c>
      <c r="H3746" s="115" t="s">
        <v>125</v>
      </c>
      <c r="I3746" s="115">
        <v>2.3114637089999999</v>
      </c>
      <c r="J3746" s="115" t="s">
        <v>40</v>
      </c>
      <c r="K3746" s="115">
        <f>INDEX(DatosProcesados!$A$1:$BF$101,MATCH(DataBase!A3746,DatosProcesados!$A$1:$A$101,0),MATCH(DataBase!J3746,DatosProcesados!$A$1:$BF$1,0))</f>
        <v>2</v>
      </c>
      <c r="L3746" s="115" t="str">
        <f>INDEX(Modelo!$A$9:$D$89,MATCH(DataBase!$J3746,Modelo!$A$9:$A$89,0),MATCH(DataBase!L$1,Modelo!$A$9:$D$9,0))</f>
        <v>Impacto ambiental</v>
      </c>
      <c r="M3746" s="115" t="str">
        <f>INDEX(Modelo!$A$9:$D$89,MATCH(DataBase!$J3746,Modelo!$A$9:$A$89,0),MATCH(DataBase!M$1,Modelo!$A$9:$D$9,0))</f>
        <v>Pilar 3</v>
      </c>
      <c r="N3746" s="115" t="str">
        <f>INDEX(Modelo!$A$9:$D$89,MATCH(DataBase!$J3746,Modelo!$A$9:$A$89,0),MATCH(DataBase!N$1,Modelo!$A$9:$D$9,0))</f>
        <v>scale</v>
      </c>
      <c r="O3746" s="115" t="b">
        <f t="array" ref="O3746">IF(N3746="negativo",INDEX($AD$3:$AG$51,MATCH(1,($B3746=$AD$3:$AD$51)*($J3746=$AE$3:$AE$51),0),3),IF(N3746="positivo",INDEX($AD$55:$AG$109,MATCH(1,($B3746=$AD$55:$AD$109)*($J3746=$AE$55:$AE$109),0),3)))</f>
        <v>0</v>
      </c>
      <c r="P3746" s="115" t="b">
        <f t="array" ref="P3746">IF(N3746="negativo",INDEX($AD$3:$AG$51,MATCH(1,($B3746=$AD$3:$AD$51)*($J3746=$AE$3:$AE$51),0),4),IF(N3746="positivo",INDEX($AD$55:$AG$109,MATCH(1,($B3746=$AD$55:$AD$109)*($J3746=$AE$55:$AE$109),0),4)))</f>
        <v>0</v>
      </c>
      <c r="Q3746" s="115" t="str">
        <f>VLOOKUP(M3746,Modelo!$A$2:$C$7,2,0)</f>
        <v>Gestión de Recursos Naturales y Circularidad</v>
      </c>
      <c r="R3746" s="118">
        <f t="array" ref="R3746">INDEX(Modelo!$F$1:$H$37,MATCH(1,(DataBase!Q3746=Modelo!$G$1:$G$37)*(DataBase!B3746=Modelo!$F$1:$F$37),0),3)</f>
        <v>0.15789473684210525</v>
      </c>
      <c r="S3746" s="115">
        <f t="shared" si="118"/>
        <v>100</v>
      </c>
      <c r="T3746" s="115">
        <f t="shared" si="119"/>
        <v>15.789473684210526</v>
      </c>
    </row>
    <row r="3747" spans="1:20" x14ac:dyDescent="0.3">
      <c r="A3747" s="115" t="s">
        <v>321</v>
      </c>
      <c r="B3747" s="115" t="s">
        <v>313</v>
      </c>
      <c r="C3747" s="115" t="s">
        <v>103</v>
      </c>
      <c r="D3747" s="115" t="s">
        <v>86</v>
      </c>
      <c r="E3747" s="115" t="s">
        <v>86</v>
      </c>
      <c r="F3747" s="115" t="s">
        <v>87</v>
      </c>
      <c r="G3747" s="115">
        <v>1949</v>
      </c>
      <c r="H3747" s="115" t="s">
        <v>125</v>
      </c>
      <c r="I3747" s="115">
        <v>16.077688644999999</v>
      </c>
      <c r="J3747" s="115" t="s">
        <v>40</v>
      </c>
      <c r="K3747" s="115">
        <f>INDEX(DatosProcesados!$A$1:$BF$101,MATCH(DataBase!A3747,DatosProcesados!$A$1:$A$101,0),MATCH(DataBase!J3747,DatosProcesados!$A$1:$BF$1,0))</f>
        <v>2</v>
      </c>
      <c r="L3747" s="115" t="str">
        <f>INDEX(Modelo!$A$9:$D$89,MATCH(DataBase!$J3747,Modelo!$A$9:$A$89,0),MATCH(DataBase!L$1,Modelo!$A$9:$D$9,0))</f>
        <v>Impacto ambiental</v>
      </c>
      <c r="M3747" s="115" t="str">
        <f>INDEX(Modelo!$A$9:$D$89,MATCH(DataBase!$J3747,Modelo!$A$9:$A$89,0),MATCH(DataBase!M$1,Modelo!$A$9:$D$9,0))</f>
        <v>Pilar 3</v>
      </c>
      <c r="N3747" s="115" t="str">
        <f>INDEX(Modelo!$A$9:$D$89,MATCH(DataBase!$J3747,Modelo!$A$9:$A$89,0),MATCH(DataBase!N$1,Modelo!$A$9:$D$9,0))</f>
        <v>scale</v>
      </c>
      <c r="O3747" s="115" t="b">
        <f t="array" ref="O3747">IF(N3747="negativo",INDEX($AD$3:$AG$51,MATCH(1,($B3747=$AD$3:$AD$51)*($J3747=$AE$3:$AE$51),0),3),IF(N3747="positivo",INDEX($AD$55:$AG$109,MATCH(1,($B3747=$AD$55:$AD$109)*($J3747=$AE$55:$AE$109),0),3)))</f>
        <v>0</v>
      </c>
      <c r="P3747" s="115" t="b">
        <f t="array" ref="P3747">IF(N3747="negativo",INDEX($AD$3:$AG$51,MATCH(1,($B3747=$AD$3:$AD$51)*($J3747=$AE$3:$AE$51),0),4),IF(N3747="positivo",INDEX($AD$55:$AG$109,MATCH(1,($B3747=$AD$55:$AD$109)*($J3747=$AE$55:$AE$109),0),4)))</f>
        <v>0</v>
      </c>
      <c r="Q3747" s="115" t="str">
        <f>VLOOKUP(M3747,Modelo!$A$2:$C$7,2,0)</f>
        <v>Gestión de Recursos Naturales y Circularidad</v>
      </c>
      <c r="R3747" s="118">
        <f t="array" ref="R3747">INDEX(Modelo!$F$1:$H$37,MATCH(1,(DataBase!Q3747=Modelo!$G$1:$G$37)*(DataBase!B3747=Modelo!$F$1:$F$37),0),3)</f>
        <v>5.8823529411764705E-2</v>
      </c>
      <c r="S3747" s="115">
        <f t="shared" si="118"/>
        <v>100</v>
      </c>
      <c r="T3747" s="115">
        <f t="shared" si="119"/>
        <v>5.8823529411764701</v>
      </c>
    </row>
    <row r="3748" spans="1:20" x14ac:dyDescent="0.3">
      <c r="A3748" s="115" t="s">
        <v>363</v>
      </c>
      <c r="B3748" s="115" t="s">
        <v>313</v>
      </c>
      <c r="C3748" s="115" t="s">
        <v>103</v>
      </c>
      <c r="D3748" s="115" t="s">
        <v>87</v>
      </c>
      <c r="E3748" s="115" t="s">
        <v>87</v>
      </c>
      <c r="F3748" s="115" t="s">
        <v>87</v>
      </c>
      <c r="G3748" s="115">
        <v>1889</v>
      </c>
      <c r="H3748" s="115" t="s">
        <v>177</v>
      </c>
      <c r="I3748" s="115">
        <v>2.3075606390000001</v>
      </c>
      <c r="J3748" s="115" t="s">
        <v>40</v>
      </c>
      <c r="K3748" s="115">
        <f>INDEX(DatosProcesados!$A$1:$BF$101,MATCH(DataBase!A3748,DatosProcesados!$A$1:$A$101,0),MATCH(DataBase!J3748,DatosProcesados!$A$1:$BF$1,0))</f>
        <v>2</v>
      </c>
      <c r="L3748" s="115" t="str">
        <f>INDEX(Modelo!$A$9:$D$89,MATCH(DataBase!$J3748,Modelo!$A$9:$A$89,0),MATCH(DataBase!L$1,Modelo!$A$9:$D$9,0))</f>
        <v>Impacto ambiental</v>
      </c>
      <c r="M3748" s="115" t="str">
        <f>INDEX(Modelo!$A$9:$D$89,MATCH(DataBase!$J3748,Modelo!$A$9:$A$89,0),MATCH(DataBase!M$1,Modelo!$A$9:$D$9,0))</f>
        <v>Pilar 3</v>
      </c>
      <c r="N3748" s="115" t="str">
        <f>INDEX(Modelo!$A$9:$D$89,MATCH(DataBase!$J3748,Modelo!$A$9:$A$89,0),MATCH(DataBase!N$1,Modelo!$A$9:$D$9,0))</f>
        <v>scale</v>
      </c>
      <c r="O3748" s="115" t="b">
        <f t="array" ref="O3748">IF(N3748="negativo",INDEX($AD$3:$AG$51,MATCH(1,($B3748=$AD$3:$AD$51)*($J3748=$AE$3:$AE$51),0),3),IF(N3748="positivo",INDEX($AD$55:$AG$109,MATCH(1,($B3748=$AD$55:$AD$109)*($J3748=$AE$55:$AE$109),0),3)))</f>
        <v>0</v>
      </c>
      <c r="P3748" s="115" t="b">
        <f t="array" ref="P3748">IF(N3748="negativo",INDEX($AD$3:$AG$51,MATCH(1,($B3748=$AD$3:$AD$51)*($J3748=$AE$3:$AE$51),0),4),IF(N3748="positivo",INDEX($AD$55:$AG$109,MATCH(1,($B3748=$AD$55:$AD$109)*($J3748=$AE$55:$AE$109),0),4)))</f>
        <v>0</v>
      </c>
      <c r="Q3748" s="115" t="str">
        <f>VLOOKUP(M3748,Modelo!$A$2:$C$7,2,0)</f>
        <v>Gestión de Recursos Naturales y Circularidad</v>
      </c>
      <c r="R3748" s="118">
        <f t="array" ref="R3748">INDEX(Modelo!$F$1:$H$37,MATCH(1,(DataBase!Q3748=Modelo!$G$1:$G$37)*(DataBase!B3748=Modelo!$F$1:$F$37),0),3)</f>
        <v>5.8823529411764705E-2</v>
      </c>
      <c r="S3748" s="115">
        <f t="shared" si="118"/>
        <v>100</v>
      </c>
      <c r="T3748" s="115">
        <f t="shared" si="119"/>
        <v>5.8823529411764701</v>
      </c>
    </row>
    <row r="3749" spans="1:20" x14ac:dyDescent="0.3">
      <c r="A3749" s="115" t="s">
        <v>423</v>
      </c>
      <c r="B3749" s="115" t="s">
        <v>407</v>
      </c>
      <c r="C3749" s="115" t="s">
        <v>103</v>
      </c>
      <c r="D3749" s="115" t="s">
        <v>86</v>
      </c>
      <c r="E3749" s="115" t="s">
        <v>87</v>
      </c>
      <c r="F3749" s="115" t="s">
        <v>87</v>
      </c>
      <c r="G3749" s="115">
        <v>1985</v>
      </c>
      <c r="H3749" s="115" t="s">
        <v>422</v>
      </c>
      <c r="I3749" s="115">
        <v>4.2502446559999996</v>
      </c>
      <c r="J3749" s="115" t="s">
        <v>40</v>
      </c>
      <c r="K3749" s="115">
        <f>INDEX(DatosProcesados!$A$1:$BF$101,MATCH(DataBase!A3749,DatosProcesados!$A$1:$A$101,0),MATCH(DataBase!J3749,DatosProcesados!$A$1:$BF$1,0))</f>
        <v>0</v>
      </c>
      <c r="L3749" s="115" t="str">
        <f>INDEX(Modelo!$A$9:$D$89,MATCH(DataBase!$J3749,Modelo!$A$9:$A$89,0),MATCH(DataBase!L$1,Modelo!$A$9:$D$9,0))</f>
        <v>Impacto ambiental</v>
      </c>
      <c r="M3749" s="115" t="str">
        <f>INDEX(Modelo!$A$9:$D$89,MATCH(DataBase!$J3749,Modelo!$A$9:$A$89,0),MATCH(DataBase!M$1,Modelo!$A$9:$D$9,0))</f>
        <v>Pilar 3</v>
      </c>
      <c r="N3749" s="115" t="str">
        <f>INDEX(Modelo!$A$9:$D$89,MATCH(DataBase!$J3749,Modelo!$A$9:$A$89,0),MATCH(DataBase!N$1,Modelo!$A$9:$D$9,0))</f>
        <v>scale</v>
      </c>
      <c r="O3749" s="115" t="b">
        <f t="array" ref="O3749">IF(N3749="negativo",INDEX($AD$3:$AG$51,MATCH(1,($B3749=$AD$3:$AD$51)*($J3749=$AE$3:$AE$51),0),3),IF(N3749="positivo",INDEX($AD$55:$AG$109,MATCH(1,($B3749=$AD$55:$AD$109)*($J3749=$AE$55:$AE$109),0),3)))</f>
        <v>0</v>
      </c>
      <c r="P3749" s="115" t="b">
        <f t="array" ref="P3749">IF(N3749="negativo",INDEX($AD$3:$AG$51,MATCH(1,($B3749=$AD$3:$AD$51)*($J3749=$AE$3:$AE$51),0),4),IF(N3749="positivo",INDEX($AD$55:$AG$109,MATCH(1,($B3749=$AD$55:$AD$109)*($J3749=$AE$55:$AE$109),0),4)))</f>
        <v>0</v>
      </c>
      <c r="Q3749" s="115" t="str">
        <f>VLOOKUP(M3749,Modelo!$A$2:$C$7,2,0)</f>
        <v>Gestión de Recursos Naturales y Circularidad</v>
      </c>
      <c r="R3749" s="118">
        <f t="array" ref="R3749">INDEX(Modelo!$F$1:$H$37,MATCH(1,(DataBase!Q3749=Modelo!$G$1:$G$37)*(DataBase!B3749=Modelo!$F$1:$F$37),0),3)</f>
        <v>0.19230769230769232</v>
      </c>
      <c r="S3749" s="115">
        <f t="shared" si="118"/>
        <v>0</v>
      </c>
      <c r="T3749" s="115">
        <f t="shared" si="119"/>
        <v>0</v>
      </c>
    </row>
    <row r="3750" spans="1:20" x14ac:dyDescent="0.3">
      <c r="A3750" s="115" t="s">
        <v>172</v>
      </c>
      <c r="B3750" s="115" t="s">
        <v>84</v>
      </c>
      <c r="C3750" s="115" t="s">
        <v>103</v>
      </c>
      <c r="D3750" s="115" t="s">
        <v>86</v>
      </c>
      <c r="E3750" s="115" t="s">
        <v>87</v>
      </c>
      <c r="F3750" s="115" t="s">
        <v>86</v>
      </c>
      <c r="G3750" s="115">
        <v>1966</v>
      </c>
      <c r="H3750" s="115" t="s">
        <v>125</v>
      </c>
      <c r="I3750" s="115">
        <v>2.6355685659999999</v>
      </c>
      <c r="J3750" s="115" t="s">
        <v>40</v>
      </c>
      <c r="K3750" s="115">
        <f>INDEX(DatosProcesados!$A$1:$BF$101,MATCH(DataBase!A3750,DatosProcesados!$A$1:$A$101,0),MATCH(DataBase!J3750,DatosProcesados!$A$1:$BF$1,0))</f>
        <v>0</v>
      </c>
      <c r="L3750" s="115" t="str">
        <f>INDEX(Modelo!$A$9:$D$89,MATCH(DataBase!$J3750,Modelo!$A$9:$A$89,0),MATCH(DataBase!L$1,Modelo!$A$9:$D$9,0))</f>
        <v>Impacto ambiental</v>
      </c>
      <c r="M3750" s="115" t="str">
        <f>INDEX(Modelo!$A$9:$D$89,MATCH(DataBase!$J3750,Modelo!$A$9:$A$89,0),MATCH(DataBase!M$1,Modelo!$A$9:$D$9,0))</f>
        <v>Pilar 3</v>
      </c>
      <c r="N3750" s="115" t="str">
        <f>INDEX(Modelo!$A$9:$D$89,MATCH(DataBase!$J3750,Modelo!$A$9:$A$89,0),MATCH(DataBase!N$1,Modelo!$A$9:$D$9,0))</f>
        <v>scale</v>
      </c>
      <c r="O3750" s="115" t="b">
        <f t="array" ref="O3750">IF(N3750="negativo",INDEX($AD$3:$AG$51,MATCH(1,($B3750=$AD$3:$AD$51)*($J3750=$AE$3:$AE$51),0),3),IF(N3750="positivo",INDEX($AD$55:$AG$109,MATCH(1,($B3750=$AD$55:$AD$109)*($J3750=$AE$55:$AE$109),0),3)))</f>
        <v>0</v>
      </c>
      <c r="P3750" s="115" t="b">
        <f t="array" ref="P3750">IF(N3750="negativo",INDEX($AD$3:$AG$51,MATCH(1,($B3750=$AD$3:$AD$51)*($J3750=$AE$3:$AE$51),0),4),IF(N3750="positivo",INDEX($AD$55:$AG$109,MATCH(1,($B3750=$AD$55:$AD$109)*($J3750=$AE$55:$AE$109),0),4)))</f>
        <v>0</v>
      </c>
      <c r="Q3750" s="115" t="str">
        <f>VLOOKUP(M3750,Modelo!$A$2:$C$7,2,0)</f>
        <v>Gestión de Recursos Naturales y Circularidad</v>
      </c>
      <c r="R3750" s="118">
        <f t="array" ref="R3750">INDEX(Modelo!$F$1:$H$37,MATCH(1,(DataBase!Q3750=Modelo!$G$1:$G$37)*(DataBase!B3750=Modelo!$F$1:$F$37),0),3)</f>
        <v>5.8823529411764705E-2</v>
      </c>
      <c r="S3750" s="115">
        <f t="shared" si="118"/>
        <v>0</v>
      </c>
      <c r="T3750" s="115">
        <f t="shared" si="119"/>
        <v>0</v>
      </c>
    </row>
    <row r="3751" spans="1:20" x14ac:dyDescent="0.3">
      <c r="A3751" s="115" t="s">
        <v>158</v>
      </c>
      <c r="B3751" s="115" t="s">
        <v>84</v>
      </c>
      <c r="C3751" s="115" t="s">
        <v>97</v>
      </c>
      <c r="D3751" s="115" t="s">
        <v>86</v>
      </c>
      <c r="E3751" s="115" t="s">
        <v>87</v>
      </c>
      <c r="F3751" s="115" t="s">
        <v>87</v>
      </c>
      <c r="G3751" s="115">
        <v>1896</v>
      </c>
      <c r="H3751" s="115" t="s">
        <v>125</v>
      </c>
      <c r="I3751" s="115">
        <v>3.7166394839999999</v>
      </c>
      <c r="J3751" s="115" t="s">
        <v>40</v>
      </c>
      <c r="K3751" s="115">
        <f>INDEX(DatosProcesados!$A$1:$BF$101,MATCH(DataBase!A3751,DatosProcesados!$A$1:$A$101,0),MATCH(DataBase!J3751,DatosProcesados!$A$1:$BF$1,0))</f>
        <v>2</v>
      </c>
      <c r="L3751" s="115" t="str">
        <f>INDEX(Modelo!$A$9:$D$89,MATCH(DataBase!$J3751,Modelo!$A$9:$A$89,0),MATCH(DataBase!L$1,Modelo!$A$9:$D$9,0))</f>
        <v>Impacto ambiental</v>
      </c>
      <c r="M3751" s="115" t="str">
        <f>INDEX(Modelo!$A$9:$D$89,MATCH(DataBase!$J3751,Modelo!$A$9:$A$89,0),MATCH(DataBase!M$1,Modelo!$A$9:$D$9,0))</f>
        <v>Pilar 3</v>
      </c>
      <c r="N3751" s="115" t="str">
        <f>INDEX(Modelo!$A$9:$D$89,MATCH(DataBase!$J3751,Modelo!$A$9:$A$89,0),MATCH(DataBase!N$1,Modelo!$A$9:$D$9,0))</f>
        <v>scale</v>
      </c>
      <c r="O3751" s="115" t="b">
        <f t="array" ref="O3751">IF(N3751="negativo",INDEX($AD$3:$AG$51,MATCH(1,($B3751=$AD$3:$AD$51)*($J3751=$AE$3:$AE$51),0),3),IF(N3751="positivo",INDEX($AD$55:$AG$109,MATCH(1,($B3751=$AD$55:$AD$109)*($J3751=$AE$55:$AE$109),0),3)))</f>
        <v>0</v>
      </c>
      <c r="P3751" s="115" t="b">
        <f t="array" ref="P3751">IF(N3751="negativo",INDEX($AD$3:$AG$51,MATCH(1,($B3751=$AD$3:$AD$51)*($J3751=$AE$3:$AE$51),0),4),IF(N3751="positivo",INDEX($AD$55:$AG$109,MATCH(1,($B3751=$AD$55:$AD$109)*($J3751=$AE$55:$AE$109),0),4)))</f>
        <v>0</v>
      </c>
      <c r="Q3751" s="115" t="str">
        <f>VLOOKUP(M3751,Modelo!$A$2:$C$7,2,0)</f>
        <v>Gestión de Recursos Naturales y Circularidad</v>
      </c>
      <c r="R3751" s="118">
        <f t="array" ref="R3751">INDEX(Modelo!$F$1:$H$37,MATCH(1,(DataBase!Q3751=Modelo!$G$1:$G$37)*(DataBase!B3751=Modelo!$F$1:$F$37),0),3)</f>
        <v>5.8823529411764705E-2</v>
      </c>
      <c r="S3751" s="115">
        <f t="shared" si="118"/>
        <v>100</v>
      </c>
      <c r="T3751" s="115">
        <f t="shared" si="119"/>
        <v>5.8823529411764701</v>
      </c>
    </row>
    <row r="3752" spans="1:20" x14ac:dyDescent="0.3">
      <c r="A3752" s="115" t="s">
        <v>310</v>
      </c>
      <c r="B3752" s="115" t="s">
        <v>216</v>
      </c>
      <c r="C3752" s="115" t="s">
        <v>85</v>
      </c>
      <c r="D3752" s="115" t="s">
        <v>86</v>
      </c>
      <c r="E3752" s="115" t="s">
        <v>87</v>
      </c>
      <c r="F3752" s="115" t="s">
        <v>87</v>
      </c>
      <c r="G3752" s="115">
        <v>1908</v>
      </c>
      <c r="H3752" s="115" t="s">
        <v>244</v>
      </c>
      <c r="I3752" s="115">
        <v>1.2123628230000001</v>
      </c>
      <c r="J3752" s="115" t="s">
        <v>40</v>
      </c>
      <c r="K3752" s="115">
        <f>INDEX(DatosProcesados!$A$1:$BF$101,MATCH(DataBase!A3752,DatosProcesados!$A$1:$A$101,0),MATCH(DataBase!J3752,DatosProcesados!$A$1:$BF$1,0))</f>
        <v>2</v>
      </c>
      <c r="L3752" s="115" t="str">
        <f>INDEX(Modelo!$A$9:$D$89,MATCH(DataBase!$J3752,Modelo!$A$9:$A$89,0),MATCH(DataBase!L$1,Modelo!$A$9:$D$9,0))</f>
        <v>Impacto ambiental</v>
      </c>
      <c r="M3752" s="115" t="str">
        <f>INDEX(Modelo!$A$9:$D$89,MATCH(DataBase!$J3752,Modelo!$A$9:$A$89,0),MATCH(DataBase!M$1,Modelo!$A$9:$D$9,0))</f>
        <v>Pilar 3</v>
      </c>
      <c r="N3752" s="115" t="str">
        <f>INDEX(Modelo!$A$9:$D$89,MATCH(DataBase!$J3752,Modelo!$A$9:$A$89,0),MATCH(DataBase!N$1,Modelo!$A$9:$D$9,0))</f>
        <v>scale</v>
      </c>
      <c r="O3752" s="115" t="b">
        <f t="array" ref="O3752">IF(N3752="negativo",INDEX($AD$3:$AG$51,MATCH(1,($B3752=$AD$3:$AD$51)*($J3752=$AE$3:$AE$51),0),3),IF(N3752="positivo",INDEX($AD$55:$AG$109,MATCH(1,($B3752=$AD$55:$AD$109)*($J3752=$AE$55:$AE$109),0),3)))</f>
        <v>0</v>
      </c>
      <c r="P3752" s="115" t="b">
        <f t="array" ref="P3752">IF(N3752="negativo",INDEX($AD$3:$AG$51,MATCH(1,($B3752=$AD$3:$AD$51)*($J3752=$AE$3:$AE$51),0),4),IF(N3752="positivo",INDEX($AD$55:$AG$109,MATCH(1,($B3752=$AD$55:$AD$109)*($J3752=$AE$55:$AE$109),0),4)))</f>
        <v>0</v>
      </c>
      <c r="Q3752" s="115" t="str">
        <f>VLOOKUP(M3752,Modelo!$A$2:$C$7,2,0)</f>
        <v>Gestión de Recursos Naturales y Circularidad</v>
      </c>
      <c r="R3752" s="118">
        <f t="array" ref="R3752">INDEX(Modelo!$F$1:$H$37,MATCH(1,(DataBase!Q3752=Modelo!$G$1:$G$37)*(DataBase!B3752=Modelo!$F$1:$F$37),0),3)</f>
        <v>0.15789473684210525</v>
      </c>
      <c r="S3752" s="115">
        <f t="shared" si="118"/>
        <v>100</v>
      </c>
      <c r="T3752" s="115">
        <f t="shared" si="119"/>
        <v>15.789473684210526</v>
      </c>
    </row>
    <row r="3753" spans="1:20" x14ac:dyDescent="0.3">
      <c r="A3753" s="115" t="s">
        <v>441</v>
      </c>
      <c r="B3753" s="115" t="s">
        <v>407</v>
      </c>
      <c r="C3753" s="115" t="s">
        <v>103</v>
      </c>
      <c r="D3753" s="115" t="s">
        <v>86</v>
      </c>
      <c r="E3753" s="115" t="s">
        <v>87</v>
      </c>
      <c r="F3753" s="115" t="s">
        <v>87</v>
      </c>
      <c r="G3753" s="115">
        <v>2002</v>
      </c>
      <c r="H3753" s="115" t="s">
        <v>177</v>
      </c>
      <c r="I3753" s="115">
        <v>2.4203671080000002</v>
      </c>
      <c r="J3753" s="115" t="s">
        <v>40</v>
      </c>
      <c r="K3753" s="115">
        <f>INDEX(DatosProcesados!$A$1:$BF$101,MATCH(DataBase!A3753,DatosProcesados!$A$1:$A$101,0),MATCH(DataBase!J3753,DatosProcesados!$A$1:$BF$1,0))</f>
        <v>2</v>
      </c>
      <c r="L3753" s="115" t="str">
        <f>INDEX(Modelo!$A$9:$D$89,MATCH(DataBase!$J3753,Modelo!$A$9:$A$89,0),MATCH(DataBase!L$1,Modelo!$A$9:$D$9,0))</f>
        <v>Impacto ambiental</v>
      </c>
      <c r="M3753" s="115" t="str">
        <f>INDEX(Modelo!$A$9:$D$89,MATCH(DataBase!$J3753,Modelo!$A$9:$A$89,0),MATCH(DataBase!M$1,Modelo!$A$9:$D$9,0))</f>
        <v>Pilar 3</v>
      </c>
      <c r="N3753" s="115" t="str">
        <f>INDEX(Modelo!$A$9:$D$89,MATCH(DataBase!$J3753,Modelo!$A$9:$A$89,0),MATCH(DataBase!N$1,Modelo!$A$9:$D$9,0))</f>
        <v>scale</v>
      </c>
      <c r="O3753" s="115" t="b">
        <f t="array" ref="O3753">IF(N3753="negativo",INDEX($AD$3:$AG$51,MATCH(1,($B3753=$AD$3:$AD$51)*($J3753=$AE$3:$AE$51),0),3),IF(N3753="positivo",INDEX($AD$55:$AG$109,MATCH(1,($B3753=$AD$55:$AD$109)*($J3753=$AE$55:$AE$109),0),3)))</f>
        <v>0</v>
      </c>
      <c r="P3753" s="115" t="b">
        <f t="array" ref="P3753">IF(N3753="negativo",INDEX($AD$3:$AG$51,MATCH(1,($B3753=$AD$3:$AD$51)*($J3753=$AE$3:$AE$51),0),4),IF(N3753="positivo",INDEX($AD$55:$AG$109,MATCH(1,($B3753=$AD$55:$AD$109)*($J3753=$AE$55:$AE$109),0),4)))</f>
        <v>0</v>
      </c>
      <c r="Q3753" s="115" t="str">
        <f>VLOOKUP(M3753,Modelo!$A$2:$C$7,2,0)</f>
        <v>Gestión de Recursos Naturales y Circularidad</v>
      </c>
      <c r="R3753" s="118">
        <f t="array" ref="R3753">INDEX(Modelo!$F$1:$H$37,MATCH(1,(DataBase!Q3753=Modelo!$G$1:$G$37)*(DataBase!B3753=Modelo!$F$1:$F$37),0),3)</f>
        <v>0.19230769230769232</v>
      </c>
      <c r="S3753" s="115">
        <f t="shared" si="118"/>
        <v>100</v>
      </c>
      <c r="T3753" s="115">
        <f t="shared" si="119"/>
        <v>19.230769230769234</v>
      </c>
    </row>
    <row r="3754" spans="1:20" x14ac:dyDescent="0.3">
      <c r="A3754" s="115" t="s">
        <v>454</v>
      </c>
      <c r="B3754" s="115" t="s">
        <v>407</v>
      </c>
      <c r="C3754" s="115" t="s">
        <v>103</v>
      </c>
      <c r="D3754" s="115" t="s">
        <v>86</v>
      </c>
      <c r="E3754" s="115" t="s">
        <v>87</v>
      </c>
      <c r="F3754" s="115" t="s">
        <v>87</v>
      </c>
      <c r="G3754" s="115">
        <v>2003</v>
      </c>
      <c r="H3754" s="115" t="s">
        <v>422</v>
      </c>
      <c r="I3754" s="115">
        <v>1.3219259999999999</v>
      </c>
      <c r="J3754" s="115" t="s">
        <v>40</v>
      </c>
      <c r="K3754" s="115">
        <f>INDEX(DatosProcesados!$A$1:$BF$101,MATCH(DataBase!A3754,DatosProcesados!$A$1:$A$101,0),MATCH(DataBase!J3754,DatosProcesados!$A$1:$BF$1,0))</f>
        <v>0</v>
      </c>
      <c r="L3754" s="115" t="str">
        <f>INDEX(Modelo!$A$9:$D$89,MATCH(DataBase!$J3754,Modelo!$A$9:$A$89,0),MATCH(DataBase!L$1,Modelo!$A$9:$D$9,0))</f>
        <v>Impacto ambiental</v>
      </c>
      <c r="M3754" s="115" t="str">
        <f>INDEX(Modelo!$A$9:$D$89,MATCH(DataBase!$J3754,Modelo!$A$9:$A$89,0),MATCH(DataBase!M$1,Modelo!$A$9:$D$9,0))</f>
        <v>Pilar 3</v>
      </c>
      <c r="N3754" s="115" t="str">
        <f>INDEX(Modelo!$A$9:$D$89,MATCH(DataBase!$J3754,Modelo!$A$9:$A$89,0),MATCH(DataBase!N$1,Modelo!$A$9:$D$9,0))</f>
        <v>scale</v>
      </c>
      <c r="O3754" s="115" t="b">
        <f t="array" ref="O3754">IF(N3754="negativo",INDEX($AD$3:$AG$51,MATCH(1,($B3754=$AD$3:$AD$51)*($J3754=$AE$3:$AE$51),0),3),IF(N3754="positivo",INDEX($AD$55:$AG$109,MATCH(1,($B3754=$AD$55:$AD$109)*($J3754=$AE$55:$AE$109),0),3)))</f>
        <v>0</v>
      </c>
      <c r="P3754" s="115" t="b">
        <f t="array" ref="P3754">IF(N3754="negativo",INDEX($AD$3:$AG$51,MATCH(1,($B3754=$AD$3:$AD$51)*($J3754=$AE$3:$AE$51),0),4),IF(N3754="positivo",INDEX($AD$55:$AG$109,MATCH(1,($B3754=$AD$55:$AD$109)*($J3754=$AE$55:$AE$109),0),4)))</f>
        <v>0</v>
      </c>
      <c r="Q3754" s="115" t="str">
        <f>VLOOKUP(M3754,Modelo!$A$2:$C$7,2,0)</f>
        <v>Gestión de Recursos Naturales y Circularidad</v>
      </c>
      <c r="R3754" s="118">
        <f t="array" ref="R3754">INDEX(Modelo!$F$1:$H$37,MATCH(1,(DataBase!Q3754=Modelo!$G$1:$G$37)*(DataBase!B3754=Modelo!$F$1:$F$37),0),3)</f>
        <v>0.19230769230769232</v>
      </c>
      <c r="S3754" s="115">
        <f t="shared" si="118"/>
        <v>0</v>
      </c>
      <c r="T3754" s="115">
        <f t="shared" si="119"/>
        <v>0</v>
      </c>
    </row>
    <row r="3755" spans="1:20" x14ac:dyDescent="0.3">
      <c r="A3755" s="115" t="s">
        <v>477</v>
      </c>
      <c r="B3755" s="115" t="s">
        <v>467</v>
      </c>
      <c r="C3755" s="115" t="s">
        <v>103</v>
      </c>
      <c r="D3755" s="115" t="s">
        <v>86</v>
      </c>
      <c r="E3755" s="115" t="s">
        <v>86</v>
      </c>
      <c r="F3755" s="115" t="s">
        <v>86</v>
      </c>
      <c r="G3755" s="115">
        <v>1985</v>
      </c>
      <c r="H3755" s="115" t="s">
        <v>125</v>
      </c>
      <c r="I3755" s="115">
        <v>0.441609957</v>
      </c>
      <c r="J3755" s="115" t="s">
        <v>40</v>
      </c>
      <c r="K3755" s="115">
        <f>INDEX(DatosProcesados!$A$1:$BF$101,MATCH(DataBase!A3755,DatosProcesados!$A$1:$A$101,0),MATCH(DataBase!J3755,DatosProcesados!$A$1:$BF$1,0))</f>
        <v>0</v>
      </c>
      <c r="L3755" s="115" t="str">
        <f>INDEX(Modelo!$A$9:$D$89,MATCH(DataBase!$J3755,Modelo!$A$9:$A$89,0),MATCH(DataBase!L$1,Modelo!$A$9:$D$9,0))</f>
        <v>Impacto ambiental</v>
      </c>
      <c r="M3755" s="115" t="str">
        <f>INDEX(Modelo!$A$9:$D$89,MATCH(DataBase!$J3755,Modelo!$A$9:$A$89,0),MATCH(DataBase!M$1,Modelo!$A$9:$D$9,0))</f>
        <v>Pilar 3</v>
      </c>
      <c r="N3755" s="115" t="str">
        <f>INDEX(Modelo!$A$9:$D$89,MATCH(DataBase!$J3755,Modelo!$A$9:$A$89,0),MATCH(DataBase!N$1,Modelo!$A$9:$D$9,0))</f>
        <v>scale</v>
      </c>
      <c r="O3755" s="115" t="b">
        <f t="array" ref="O3755">IF(N3755="negativo",INDEX($AD$3:$AG$51,MATCH(1,($B3755=$AD$3:$AD$51)*($J3755=$AE$3:$AE$51),0),3),IF(N3755="positivo",INDEX($AD$55:$AG$109,MATCH(1,($B3755=$AD$55:$AD$109)*($J3755=$AE$55:$AE$109),0),3)))</f>
        <v>0</v>
      </c>
      <c r="P3755" s="115" t="b">
        <f t="array" ref="P3755">IF(N3755="negativo",INDEX($AD$3:$AG$51,MATCH(1,($B3755=$AD$3:$AD$51)*($J3755=$AE$3:$AE$51),0),4),IF(N3755="positivo",INDEX($AD$55:$AG$109,MATCH(1,($B3755=$AD$55:$AD$109)*($J3755=$AE$55:$AE$109),0),4)))</f>
        <v>0</v>
      </c>
      <c r="Q3755" s="115" t="str">
        <f>VLOOKUP(M3755,Modelo!$A$2:$C$7,2,0)</f>
        <v>Gestión de Recursos Naturales y Circularidad</v>
      </c>
      <c r="R3755" s="118">
        <f t="array" ref="R3755">INDEX(Modelo!$F$1:$H$37,MATCH(1,(DataBase!Q3755=Modelo!$G$1:$G$37)*(DataBase!B3755=Modelo!$F$1:$F$37),0),3)</f>
        <v>0.23809523809523808</v>
      </c>
      <c r="S3755" s="115">
        <f t="shared" si="118"/>
        <v>0</v>
      </c>
      <c r="T3755" s="115">
        <f t="shared" si="119"/>
        <v>0</v>
      </c>
    </row>
    <row r="3756" spans="1:20" x14ac:dyDescent="0.3">
      <c r="A3756" s="115" t="s">
        <v>256</v>
      </c>
      <c r="B3756" s="115" t="s">
        <v>216</v>
      </c>
      <c r="C3756" s="115" t="s">
        <v>103</v>
      </c>
      <c r="D3756" s="115" t="s">
        <v>87</v>
      </c>
      <c r="E3756" s="115" t="s">
        <v>86</v>
      </c>
      <c r="F3756" s="115" t="s">
        <v>86</v>
      </c>
      <c r="G3756" s="115">
        <v>1964</v>
      </c>
      <c r="H3756" s="115" t="s">
        <v>125</v>
      </c>
      <c r="I3756" s="115">
        <v>2.4859553989999998</v>
      </c>
      <c r="J3756" s="115" t="s">
        <v>40</v>
      </c>
      <c r="K3756" s="115">
        <f>INDEX(DatosProcesados!$A$1:$BF$101,MATCH(DataBase!A3756,DatosProcesados!$A$1:$A$101,0),MATCH(DataBase!J3756,DatosProcesados!$A$1:$BF$1,0))</f>
        <v>0</v>
      </c>
      <c r="L3756" s="115" t="str">
        <f>INDEX(Modelo!$A$9:$D$89,MATCH(DataBase!$J3756,Modelo!$A$9:$A$89,0),MATCH(DataBase!L$1,Modelo!$A$9:$D$9,0))</f>
        <v>Impacto ambiental</v>
      </c>
      <c r="M3756" s="115" t="str">
        <f>INDEX(Modelo!$A$9:$D$89,MATCH(DataBase!$J3756,Modelo!$A$9:$A$89,0),MATCH(DataBase!M$1,Modelo!$A$9:$D$9,0))</f>
        <v>Pilar 3</v>
      </c>
      <c r="N3756" s="115" t="str">
        <f>INDEX(Modelo!$A$9:$D$89,MATCH(DataBase!$J3756,Modelo!$A$9:$A$89,0),MATCH(DataBase!N$1,Modelo!$A$9:$D$9,0))</f>
        <v>scale</v>
      </c>
      <c r="O3756" s="115" t="b">
        <f t="array" ref="O3756">IF(N3756="negativo",INDEX($AD$3:$AG$51,MATCH(1,($B3756=$AD$3:$AD$51)*($J3756=$AE$3:$AE$51),0),3),IF(N3756="positivo",INDEX($AD$55:$AG$109,MATCH(1,($B3756=$AD$55:$AD$109)*($J3756=$AE$55:$AE$109),0),3)))</f>
        <v>0</v>
      </c>
      <c r="P3756" s="115" t="b">
        <f t="array" ref="P3756">IF(N3756="negativo",INDEX($AD$3:$AG$51,MATCH(1,($B3756=$AD$3:$AD$51)*($J3756=$AE$3:$AE$51),0),4),IF(N3756="positivo",INDEX($AD$55:$AG$109,MATCH(1,($B3756=$AD$55:$AD$109)*($J3756=$AE$55:$AE$109),0),4)))</f>
        <v>0</v>
      </c>
      <c r="Q3756" s="115" t="str">
        <f>VLOOKUP(M3756,Modelo!$A$2:$C$7,2,0)</f>
        <v>Gestión de Recursos Naturales y Circularidad</v>
      </c>
      <c r="R3756" s="118">
        <f t="array" ref="R3756">INDEX(Modelo!$F$1:$H$37,MATCH(1,(DataBase!Q3756=Modelo!$G$1:$G$37)*(DataBase!B3756=Modelo!$F$1:$F$37),0),3)</f>
        <v>0.15789473684210525</v>
      </c>
      <c r="S3756" s="115">
        <f t="shared" si="118"/>
        <v>0</v>
      </c>
      <c r="T3756" s="115">
        <f t="shared" si="119"/>
        <v>0</v>
      </c>
    </row>
    <row r="3757" spans="1:20" x14ac:dyDescent="0.3">
      <c r="A3757" s="115" t="s">
        <v>305</v>
      </c>
      <c r="B3757" s="115" t="s">
        <v>216</v>
      </c>
      <c r="C3757" s="115" t="s">
        <v>103</v>
      </c>
      <c r="D3757" s="115" t="s">
        <v>87</v>
      </c>
      <c r="E3757" s="115" t="s">
        <v>86</v>
      </c>
      <c r="F3757" s="115" t="s">
        <v>86</v>
      </c>
      <c r="G3757" s="115">
        <v>1940</v>
      </c>
      <c r="H3757" s="115" t="s">
        <v>125</v>
      </c>
      <c r="I3757" s="115">
        <v>1.340540112</v>
      </c>
      <c r="J3757" s="115" t="s">
        <v>40</v>
      </c>
      <c r="K3757" s="115">
        <f>INDEX(DatosProcesados!$A$1:$BF$101,MATCH(DataBase!A3757,DatosProcesados!$A$1:$A$101,0),MATCH(DataBase!J3757,DatosProcesados!$A$1:$BF$1,0))</f>
        <v>2</v>
      </c>
      <c r="L3757" s="115" t="str">
        <f>INDEX(Modelo!$A$9:$D$89,MATCH(DataBase!$J3757,Modelo!$A$9:$A$89,0),MATCH(DataBase!L$1,Modelo!$A$9:$D$9,0))</f>
        <v>Impacto ambiental</v>
      </c>
      <c r="M3757" s="115" t="str">
        <f>INDEX(Modelo!$A$9:$D$89,MATCH(DataBase!$J3757,Modelo!$A$9:$A$89,0),MATCH(DataBase!M$1,Modelo!$A$9:$D$9,0))</f>
        <v>Pilar 3</v>
      </c>
      <c r="N3757" s="115" t="str">
        <f>INDEX(Modelo!$A$9:$D$89,MATCH(DataBase!$J3757,Modelo!$A$9:$A$89,0),MATCH(DataBase!N$1,Modelo!$A$9:$D$9,0))</f>
        <v>scale</v>
      </c>
      <c r="O3757" s="115" t="b">
        <f t="array" ref="O3757">IF(N3757="negativo",INDEX($AD$3:$AG$51,MATCH(1,($B3757=$AD$3:$AD$51)*($J3757=$AE$3:$AE$51),0),3),IF(N3757="positivo",INDEX($AD$55:$AG$109,MATCH(1,($B3757=$AD$55:$AD$109)*($J3757=$AE$55:$AE$109),0),3)))</f>
        <v>0</v>
      </c>
      <c r="P3757" s="115" t="b">
        <f t="array" ref="P3757">IF(N3757="negativo",INDEX($AD$3:$AG$51,MATCH(1,($B3757=$AD$3:$AD$51)*($J3757=$AE$3:$AE$51),0),4),IF(N3757="positivo",INDEX($AD$55:$AG$109,MATCH(1,($B3757=$AD$55:$AD$109)*($J3757=$AE$55:$AE$109),0),4)))</f>
        <v>0</v>
      </c>
      <c r="Q3757" s="115" t="str">
        <f>VLOOKUP(M3757,Modelo!$A$2:$C$7,2,0)</f>
        <v>Gestión de Recursos Naturales y Circularidad</v>
      </c>
      <c r="R3757" s="118">
        <f t="array" ref="R3757">INDEX(Modelo!$F$1:$H$37,MATCH(1,(DataBase!Q3757=Modelo!$G$1:$G$37)*(DataBase!B3757=Modelo!$F$1:$F$37),0),3)</f>
        <v>0.15789473684210525</v>
      </c>
      <c r="S3757" s="115">
        <f t="shared" si="118"/>
        <v>100</v>
      </c>
      <c r="T3757" s="115">
        <f t="shared" si="119"/>
        <v>15.789473684210526</v>
      </c>
    </row>
    <row r="3758" spans="1:20" x14ac:dyDescent="0.3">
      <c r="A3758" s="115" t="s">
        <v>432</v>
      </c>
      <c r="B3758" s="115" t="s">
        <v>407</v>
      </c>
      <c r="C3758" s="115" t="s">
        <v>103</v>
      </c>
      <c r="D3758" s="115" t="s">
        <v>86</v>
      </c>
      <c r="E3758" s="115" t="s">
        <v>86</v>
      </c>
      <c r="F3758" s="115" t="s">
        <v>86</v>
      </c>
      <c r="G3758" s="115">
        <v>1956</v>
      </c>
      <c r="H3758" s="115" t="s">
        <v>125</v>
      </c>
      <c r="I3758" s="115">
        <v>2.660692144</v>
      </c>
      <c r="J3758" s="115" t="s">
        <v>40</v>
      </c>
      <c r="K3758" s="115">
        <f>INDEX(DatosProcesados!$A$1:$BF$101,MATCH(DataBase!A3758,DatosProcesados!$A$1:$A$101,0),MATCH(DataBase!J3758,DatosProcesados!$A$1:$BF$1,0))</f>
        <v>0</v>
      </c>
      <c r="L3758" s="115" t="str">
        <f>INDEX(Modelo!$A$9:$D$89,MATCH(DataBase!$J3758,Modelo!$A$9:$A$89,0),MATCH(DataBase!L$1,Modelo!$A$9:$D$9,0))</f>
        <v>Impacto ambiental</v>
      </c>
      <c r="M3758" s="115" t="str">
        <f>INDEX(Modelo!$A$9:$D$89,MATCH(DataBase!$J3758,Modelo!$A$9:$A$89,0),MATCH(DataBase!M$1,Modelo!$A$9:$D$9,0))</f>
        <v>Pilar 3</v>
      </c>
      <c r="N3758" s="115" t="str">
        <f>INDEX(Modelo!$A$9:$D$89,MATCH(DataBase!$J3758,Modelo!$A$9:$A$89,0),MATCH(DataBase!N$1,Modelo!$A$9:$D$9,0))</f>
        <v>scale</v>
      </c>
      <c r="O3758" s="115" t="b">
        <f t="array" ref="O3758">IF(N3758="negativo",INDEX($AD$3:$AG$51,MATCH(1,($B3758=$AD$3:$AD$51)*($J3758=$AE$3:$AE$51),0),3),IF(N3758="positivo",INDEX($AD$55:$AG$109,MATCH(1,($B3758=$AD$55:$AD$109)*($J3758=$AE$55:$AE$109),0),3)))</f>
        <v>0</v>
      </c>
      <c r="P3758" s="115" t="b">
        <f t="array" ref="P3758">IF(N3758="negativo",INDEX($AD$3:$AG$51,MATCH(1,($B3758=$AD$3:$AD$51)*($J3758=$AE$3:$AE$51),0),4),IF(N3758="positivo",INDEX($AD$55:$AG$109,MATCH(1,($B3758=$AD$55:$AD$109)*($J3758=$AE$55:$AE$109),0),4)))</f>
        <v>0</v>
      </c>
      <c r="Q3758" s="115" t="str">
        <f>VLOOKUP(M3758,Modelo!$A$2:$C$7,2,0)</f>
        <v>Gestión de Recursos Naturales y Circularidad</v>
      </c>
      <c r="R3758" s="118">
        <f t="array" ref="R3758">INDEX(Modelo!$F$1:$H$37,MATCH(1,(DataBase!Q3758=Modelo!$G$1:$G$37)*(DataBase!B3758=Modelo!$F$1:$F$37),0),3)</f>
        <v>0.19230769230769232</v>
      </c>
      <c r="S3758" s="115">
        <f t="shared" si="118"/>
        <v>0</v>
      </c>
      <c r="T3758" s="115">
        <f t="shared" si="119"/>
        <v>0</v>
      </c>
    </row>
    <row r="3759" spans="1:20" x14ac:dyDescent="0.3">
      <c r="A3759" s="115" t="s">
        <v>476</v>
      </c>
      <c r="B3759" s="115" t="s">
        <v>467</v>
      </c>
      <c r="C3759" s="115" t="s">
        <v>103</v>
      </c>
      <c r="D3759" s="115" t="s">
        <v>87</v>
      </c>
      <c r="E3759" s="115" t="s">
        <v>86</v>
      </c>
      <c r="F3759" s="115" t="s">
        <v>86</v>
      </c>
      <c r="G3759" s="115">
        <v>1962</v>
      </c>
      <c r="H3759" s="115" t="s">
        <v>125</v>
      </c>
      <c r="I3759" s="115">
        <v>0.89448844999999999</v>
      </c>
      <c r="J3759" s="115" t="s">
        <v>40</v>
      </c>
      <c r="K3759" s="115">
        <f>INDEX(DatosProcesados!$A$1:$BF$101,MATCH(DataBase!A3759,DatosProcesados!$A$1:$A$101,0),MATCH(DataBase!J3759,DatosProcesados!$A$1:$BF$1,0))</f>
        <v>0</v>
      </c>
      <c r="L3759" s="115" t="str">
        <f>INDEX(Modelo!$A$9:$D$89,MATCH(DataBase!$J3759,Modelo!$A$9:$A$89,0),MATCH(DataBase!L$1,Modelo!$A$9:$D$9,0))</f>
        <v>Impacto ambiental</v>
      </c>
      <c r="M3759" s="115" t="str">
        <f>INDEX(Modelo!$A$9:$D$89,MATCH(DataBase!$J3759,Modelo!$A$9:$A$89,0),MATCH(DataBase!M$1,Modelo!$A$9:$D$9,0))</f>
        <v>Pilar 3</v>
      </c>
      <c r="N3759" s="115" t="str">
        <f>INDEX(Modelo!$A$9:$D$89,MATCH(DataBase!$J3759,Modelo!$A$9:$A$89,0),MATCH(DataBase!N$1,Modelo!$A$9:$D$9,0))</f>
        <v>scale</v>
      </c>
      <c r="O3759" s="115" t="b">
        <f t="array" ref="O3759">IF(N3759="negativo",INDEX($AD$3:$AG$51,MATCH(1,($B3759=$AD$3:$AD$51)*($J3759=$AE$3:$AE$51),0),3),IF(N3759="positivo",INDEX($AD$55:$AG$109,MATCH(1,($B3759=$AD$55:$AD$109)*($J3759=$AE$55:$AE$109),0),3)))</f>
        <v>0</v>
      </c>
      <c r="P3759" s="115" t="b">
        <f t="array" ref="P3759">IF(N3759="negativo",INDEX($AD$3:$AG$51,MATCH(1,($B3759=$AD$3:$AD$51)*($J3759=$AE$3:$AE$51),0),4),IF(N3759="positivo",INDEX($AD$55:$AG$109,MATCH(1,($B3759=$AD$55:$AD$109)*($J3759=$AE$55:$AE$109),0),4)))</f>
        <v>0</v>
      </c>
      <c r="Q3759" s="115" t="str">
        <f>VLOOKUP(M3759,Modelo!$A$2:$C$7,2,0)</f>
        <v>Gestión de Recursos Naturales y Circularidad</v>
      </c>
      <c r="R3759" s="118">
        <f t="array" ref="R3759">INDEX(Modelo!$F$1:$H$37,MATCH(1,(DataBase!Q3759=Modelo!$G$1:$G$37)*(DataBase!B3759=Modelo!$F$1:$F$37),0),3)</f>
        <v>0.23809523809523808</v>
      </c>
      <c r="S3759" s="115">
        <f t="shared" si="118"/>
        <v>0</v>
      </c>
      <c r="T3759" s="115">
        <f t="shared" si="119"/>
        <v>0</v>
      </c>
    </row>
    <row r="3760" spans="1:20" x14ac:dyDescent="0.3">
      <c r="A3760" s="115" t="s">
        <v>154</v>
      </c>
      <c r="B3760" s="115" t="s">
        <v>84</v>
      </c>
      <c r="C3760" s="115" t="s">
        <v>97</v>
      </c>
      <c r="D3760" s="115" t="s">
        <v>86</v>
      </c>
      <c r="E3760" s="115" t="s">
        <v>87</v>
      </c>
      <c r="F3760" s="115" t="s">
        <v>87</v>
      </c>
      <c r="G3760" s="115">
        <v>1967</v>
      </c>
      <c r="H3760" s="115" t="s">
        <v>125</v>
      </c>
      <c r="I3760" s="115">
        <v>4.1309855679999998</v>
      </c>
      <c r="J3760" s="115" t="s">
        <v>40</v>
      </c>
      <c r="K3760" s="115">
        <f>INDEX(DatosProcesados!$A$1:$BF$101,MATCH(DataBase!A3760,DatosProcesados!$A$1:$A$101,0),MATCH(DataBase!J3760,DatosProcesados!$A$1:$BF$1,0))</f>
        <v>0</v>
      </c>
      <c r="L3760" s="115" t="str">
        <f>INDEX(Modelo!$A$9:$D$89,MATCH(DataBase!$J3760,Modelo!$A$9:$A$89,0),MATCH(DataBase!L$1,Modelo!$A$9:$D$9,0))</f>
        <v>Impacto ambiental</v>
      </c>
      <c r="M3760" s="115" t="str">
        <f>INDEX(Modelo!$A$9:$D$89,MATCH(DataBase!$J3760,Modelo!$A$9:$A$89,0),MATCH(DataBase!M$1,Modelo!$A$9:$D$9,0))</f>
        <v>Pilar 3</v>
      </c>
      <c r="N3760" s="115" t="str">
        <f>INDEX(Modelo!$A$9:$D$89,MATCH(DataBase!$J3760,Modelo!$A$9:$A$89,0),MATCH(DataBase!N$1,Modelo!$A$9:$D$9,0))</f>
        <v>scale</v>
      </c>
      <c r="O3760" s="115" t="b">
        <f t="array" ref="O3760">IF(N3760="negativo",INDEX($AD$3:$AG$51,MATCH(1,($B3760=$AD$3:$AD$51)*($J3760=$AE$3:$AE$51),0),3),IF(N3760="positivo",INDEX($AD$55:$AG$109,MATCH(1,($B3760=$AD$55:$AD$109)*($J3760=$AE$55:$AE$109),0),3)))</f>
        <v>0</v>
      </c>
      <c r="P3760" s="115" t="b">
        <f t="array" ref="P3760">IF(N3760="negativo",INDEX($AD$3:$AG$51,MATCH(1,($B3760=$AD$3:$AD$51)*($J3760=$AE$3:$AE$51),0),4),IF(N3760="positivo",INDEX($AD$55:$AG$109,MATCH(1,($B3760=$AD$55:$AD$109)*($J3760=$AE$55:$AE$109),0),4)))</f>
        <v>0</v>
      </c>
      <c r="Q3760" s="115" t="str">
        <f>VLOOKUP(M3760,Modelo!$A$2:$C$7,2,0)</f>
        <v>Gestión de Recursos Naturales y Circularidad</v>
      </c>
      <c r="R3760" s="118">
        <f t="array" ref="R3760">INDEX(Modelo!$F$1:$H$37,MATCH(1,(DataBase!Q3760=Modelo!$G$1:$G$37)*(DataBase!B3760=Modelo!$F$1:$F$37),0),3)</f>
        <v>5.8823529411764705E-2</v>
      </c>
      <c r="S3760" s="115">
        <f t="shared" si="118"/>
        <v>0</v>
      </c>
      <c r="T3760" s="115">
        <f t="shared" si="119"/>
        <v>0</v>
      </c>
    </row>
    <row r="3761" spans="1:20" x14ac:dyDescent="0.3">
      <c r="A3761" s="115" t="s">
        <v>139</v>
      </c>
      <c r="B3761" s="115" t="s">
        <v>84</v>
      </c>
      <c r="C3761" s="115" t="s">
        <v>97</v>
      </c>
      <c r="D3761" s="115" t="s">
        <v>86</v>
      </c>
      <c r="E3761" s="115" t="s">
        <v>86</v>
      </c>
      <c r="F3761" s="115" t="s">
        <v>86</v>
      </c>
      <c r="G3761" s="115">
        <v>1995</v>
      </c>
      <c r="H3761" s="115" t="s">
        <v>125</v>
      </c>
      <c r="I3761" s="115">
        <v>6.1355991599999999</v>
      </c>
      <c r="J3761" s="115" t="s">
        <v>40</v>
      </c>
      <c r="K3761" s="115">
        <f>INDEX(DatosProcesados!$A$1:$BF$101,MATCH(DataBase!A3761,DatosProcesados!$A$1:$A$101,0),MATCH(DataBase!J3761,DatosProcesados!$A$1:$BF$1,0))</f>
        <v>0</v>
      </c>
      <c r="L3761" s="115" t="str">
        <f>INDEX(Modelo!$A$9:$D$89,MATCH(DataBase!$J3761,Modelo!$A$9:$A$89,0),MATCH(DataBase!L$1,Modelo!$A$9:$D$9,0))</f>
        <v>Impacto ambiental</v>
      </c>
      <c r="M3761" s="115" t="str">
        <f>INDEX(Modelo!$A$9:$D$89,MATCH(DataBase!$J3761,Modelo!$A$9:$A$89,0),MATCH(DataBase!M$1,Modelo!$A$9:$D$9,0))</f>
        <v>Pilar 3</v>
      </c>
      <c r="N3761" s="115" t="str">
        <f>INDEX(Modelo!$A$9:$D$89,MATCH(DataBase!$J3761,Modelo!$A$9:$A$89,0),MATCH(DataBase!N$1,Modelo!$A$9:$D$9,0))</f>
        <v>scale</v>
      </c>
      <c r="O3761" s="115" t="b">
        <f t="array" ref="O3761">IF(N3761="negativo",INDEX($AD$3:$AG$51,MATCH(1,($B3761=$AD$3:$AD$51)*($J3761=$AE$3:$AE$51),0),3),IF(N3761="positivo",INDEX($AD$55:$AG$109,MATCH(1,($B3761=$AD$55:$AD$109)*($J3761=$AE$55:$AE$109),0),3)))</f>
        <v>0</v>
      </c>
      <c r="P3761" s="115" t="b">
        <f t="array" ref="P3761">IF(N3761="negativo",INDEX($AD$3:$AG$51,MATCH(1,($B3761=$AD$3:$AD$51)*($J3761=$AE$3:$AE$51),0),4),IF(N3761="positivo",INDEX($AD$55:$AG$109,MATCH(1,($B3761=$AD$55:$AD$109)*($J3761=$AE$55:$AE$109),0),4)))</f>
        <v>0</v>
      </c>
      <c r="Q3761" s="115" t="str">
        <f>VLOOKUP(M3761,Modelo!$A$2:$C$7,2,0)</f>
        <v>Gestión de Recursos Naturales y Circularidad</v>
      </c>
      <c r="R3761" s="118">
        <f t="array" ref="R3761">INDEX(Modelo!$F$1:$H$37,MATCH(1,(DataBase!Q3761=Modelo!$G$1:$G$37)*(DataBase!B3761=Modelo!$F$1:$F$37),0),3)</f>
        <v>5.8823529411764705E-2</v>
      </c>
      <c r="S3761" s="115">
        <f t="shared" si="118"/>
        <v>0</v>
      </c>
      <c r="T3761" s="115">
        <f t="shared" si="119"/>
        <v>0</v>
      </c>
    </row>
    <row r="3762" spans="1:20" x14ac:dyDescent="0.3">
      <c r="A3762" s="115" t="s">
        <v>399</v>
      </c>
      <c r="B3762" s="115" t="s">
        <v>379</v>
      </c>
      <c r="C3762" s="115" t="s">
        <v>103</v>
      </c>
      <c r="D3762" s="115" t="s">
        <v>86</v>
      </c>
      <c r="E3762" s="115" t="s">
        <v>86</v>
      </c>
      <c r="F3762" s="115" t="s">
        <v>87</v>
      </c>
      <c r="G3762" s="115">
        <v>1989</v>
      </c>
      <c r="H3762" s="115" t="s">
        <v>125</v>
      </c>
      <c r="I3762" s="115">
        <v>0.75167738299999998</v>
      </c>
      <c r="J3762" s="115" t="s">
        <v>40</v>
      </c>
      <c r="K3762" s="115">
        <f>INDEX(DatosProcesados!$A$1:$BF$101,MATCH(DataBase!A3762,DatosProcesados!$A$1:$A$101,0),MATCH(DataBase!J3762,DatosProcesados!$A$1:$BF$1,0))</f>
        <v>0</v>
      </c>
      <c r="L3762" s="115" t="str">
        <f>INDEX(Modelo!$A$9:$D$89,MATCH(DataBase!$J3762,Modelo!$A$9:$A$89,0),MATCH(DataBase!L$1,Modelo!$A$9:$D$9,0))</f>
        <v>Impacto ambiental</v>
      </c>
      <c r="M3762" s="115" t="str">
        <f>INDEX(Modelo!$A$9:$D$89,MATCH(DataBase!$J3762,Modelo!$A$9:$A$89,0),MATCH(DataBase!M$1,Modelo!$A$9:$D$9,0))</f>
        <v>Pilar 3</v>
      </c>
      <c r="N3762" s="115" t="str">
        <f>INDEX(Modelo!$A$9:$D$89,MATCH(DataBase!$J3762,Modelo!$A$9:$A$89,0),MATCH(DataBase!N$1,Modelo!$A$9:$D$9,0))</f>
        <v>scale</v>
      </c>
      <c r="O3762" s="115" t="b">
        <f t="array" ref="O3762">IF(N3762="negativo",INDEX($AD$3:$AG$51,MATCH(1,($B3762=$AD$3:$AD$51)*($J3762=$AE$3:$AE$51),0),3),IF(N3762="positivo",INDEX($AD$55:$AG$109,MATCH(1,($B3762=$AD$55:$AD$109)*($J3762=$AE$55:$AE$109),0),3)))</f>
        <v>0</v>
      </c>
      <c r="P3762" s="115" t="b">
        <f t="array" ref="P3762">IF(N3762="negativo",INDEX($AD$3:$AG$51,MATCH(1,($B3762=$AD$3:$AD$51)*($J3762=$AE$3:$AE$51),0),4),IF(N3762="positivo",INDEX($AD$55:$AG$109,MATCH(1,($B3762=$AD$55:$AD$109)*($J3762=$AE$55:$AE$109),0),4)))</f>
        <v>0</v>
      </c>
      <c r="Q3762" s="115" t="str">
        <f>VLOOKUP(M3762,Modelo!$A$2:$C$7,2,0)</f>
        <v>Gestión de Recursos Naturales y Circularidad</v>
      </c>
      <c r="R3762" s="118">
        <f t="array" ref="R3762">INDEX(Modelo!$F$1:$H$37,MATCH(1,(DataBase!Q3762=Modelo!$G$1:$G$37)*(DataBase!B3762=Modelo!$F$1:$F$37),0),3)</f>
        <v>0.14285714285714285</v>
      </c>
      <c r="S3762" s="115">
        <f t="shared" si="118"/>
        <v>0</v>
      </c>
      <c r="T3762" s="115">
        <f t="shared" si="119"/>
        <v>0</v>
      </c>
    </row>
    <row r="3763" spans="1:20" x14ac:dyDescent="0.3">
      <c r="A3763" s="115" t="s">
        <v>233</v>
      </c>
      <c r="B3763" s="115" t="s">
        <v>216</v>
      </c>
      <c r="C3763" s="115" t="s">
        <v>103</v>
      </c>
      <c r="D3763" s="115" t="s">
        <v>87</v>
      </c>
      <c r="E3763" s="115" t="s">
        <v>86</v>
      </c>
      <c r="F3763" s="115" t="s">
        <v>86</v>
      </c>
      <c r="G3763" s="115">
        <v>1970</v>
      </c>
      <c r="H3763" s="115" t="s">
        <v>125</v>
      </c>
      <c r="I3763" s="115">
        <v>3.1891452720000002</v>
      </c>
      <c r="J3763" s="115" t="s">
        <v>40</v>
      </c>
      <c r="K3763" s="115">
        <f>INDEX(DatosProcesados!$A$1:$BF$101,MATCH(DataBase!A3763,DatosProcesados!$A$1:$A$101,0),MATCH(DataBase!J3763,DatosProcesados!$A$1:$BF$1,0))</f>
        <v>0</v>
      </c>
      <c r="L3763" s="115" t="str">
        <f>INDEX(Modelo!$A$9:$D$89,MATCH(DataBase!$J3763,Modelo!$A$9:$A$89,0),MATCH(DataBase!L$1,Modelo!$A$9:$D$9,0))</f>
        <v>Impacto ambiental</v>
      </c>
      <c r="M3763" s="115" t="str">
        <f>INDEX(Modelo!$A$9:$D$89,MATCH(DataBase!$J3763,Modelo!$A$9:$A$89,0),MATCH(DataBase!M$1,Modelo!$A$9:$D$9,0))</f>
        <v>Pilar 3</v>
      </c>
      <c r="N3763" s="115" t="str">
        <f>INDEX(Modelo!$A$9:$D$89,MATCH(DataBase!$J3763,Modelo!$A$9:$A$89,0),MATCH(DataBase!N$1,Modelo!$A$9:$D$9,0))</f>
        <v>scale</v>
      </c>
      <c r="O3763" s="115" t="b">
        <f t="array" ref="O3763">IF(N3763="negativo",INDEX($AD$3:$AG$51,MATCH(1,($B3763=$AD$3:$AD$51)*($J3763=$AE$3:$AE$51),0),3),IF(N3763="positivo",INDEX($AD$55:$AG$109,MATCH(1,($B3763=$AD$55:$AD$109)*($J3763=$AE$55:$AE$109),0),3)))</f>
        <v>0</v>
      </c>
      <c r="P3763" s="115" t="b">
        <f t="array" ref="P3763">IF(N3763="negativo",INDEX($AD$3:$AG$51,MATCH(1,($B3763=$AD$3:$AD$51)*($J3763=$AE$3:$AE$51),0),4),IF(N3763="positivo",INDEX($AD$55:$AG$109,MATCH(1,($B3763=$AD$55:$AD$109)*($J3763=$AE$55:$AE$109),0),4)))</f>
        <v>0</v>
      </c>
      <c r="Q3763" s="115" t="str">
        <f>VLOOKUP(M3763,Modelo!$A$2:$C$7,2,0)</f>
        <v>Gestión de Recursos Naturales y Circularidad</v>
      </c>
      <c r="R3763" s="118">
        <f t="array" ref="R3763">INDEX(Modelo!$F$1:$H$37,MATCH(1,(DataBase!Q3763=Modelo!$G$1:$G$37)*(DataBase!B3763=Modelo!$F$1:$F$37),0),3)</f>
        <v>0.15789473684210525</v>
      </c>
      <c r="S3763" s="115">
        <f t="shared" si="118"/>
        <v>0</v>
      </c>
      <c r="T3763" s="115">
        <f t="shared" si="119"/>
        <v>0</v>
      </c>
    </row>
    <row r="3764" spans="1:20" x14ac:dyDescent="0.3">
      <c r="A3764" s="115" t="s">
        <v>176</v>
      </c>
      <c r="B3764" s="115" t="s">
        <v>84</v>
      </c>
      <c r="C3764" s="115" t="s">
        <v>103</v>
      </c>
      <c r="D3764" s="115" t="s">
        <v>86</v>
      </c>
      <c r="E3764" s="115" t="s">
        <v>87</v>
      </c>
      <c r="F3764" s="115" t="s">
        <v>87</v>
      </c>
      <c r="G3764" s="115">
        <v>1929</v>
      </c>
      <c r="H3764" s="115" t="s">
        <v>177</v>
      </c>
      <c r="I3764" s="115">
        <v>2.3283445380000001</v>
      </c>
      <c r="J3764" s="115" t="s">
        <v>40</v>
      </c>
      <c r="K3764" s="115">
        <f>INDEX(DatosProcesados!$A$1:$BF$101,MATCH(DataBase!A3764,DatosProcesados!$A$1:$A$101,0),MATCH(DataBase!J3764,DatosProcesados!$A$1:$BF$1,0))</f>
        <v>2</v>
      </c>
      <c r="L3764" s="115" t="str">
        <f>INDEX(Modelo!$A$9:$D$89,MATCH(DataBase!$J3764,Modelo!$A$9:$A$89,0),MATCH(DataBase!L$1,Modelo!$A$9:$D$9,0))</f>
        <v>Impacto ambiental</v>
      </c>
      <c r="M3764" s="115" t="str">
        <f>INDEX(Modelo!$A$9:$D$89,MATCH(DataBase!$J3764,Modelo!$A$9:$A$89,0),MATCH(DataBase!M$1,Modelo!$A$9:$D$9,0))</f>
        <v>Pilar 3</v>
      </c>
      <c r="N3764" s="115" t="str">
        <f>INDEX(Modelo!$A$9:$D$89,MATCH(DataBase!$J3764,Modelo!$A$9:$A$89,0),MATCH(DataBase!N$1,Modelo!$A$9:$D$9,0))</f>
        <v>scale</v>
      </c>
      <c r="O3764" s="115" t="b">
        <f t="array" ref="O3764">IF(N3764="negativo",INDEX($AD$3:$AG$51,MATCH(1,($B3764=$AD$3:$AD$51)*($J3764=$AE$3:$AE$51),0),3),IF(N3764="positivo",INDEX($AD$55:$AG$109,MATCH(1,($B3764=$AD$55:$AD$109)*($J3764=$AE$55:$AE$109),0),3)))</f>
        <v>0</v>
      </c>
      <c r="P3764" s="115" t="b">
        <f t="array" ref="P3764">IF(N3764="negativo",INDEX($AD$3:$AG$51,MATCH(1,($B3764=$AD$3:$AD$51)*($J3764=$AE$3:$AE$51),0),4),IF(N3764="positivo",INDEX($AD$55:$AG$109,MATCH(1,($B3764=$AD$55:$AD$109)*($J3764=$AE$55:$AE$109),0),4)))</f>
        <v>0</v>
      </c>
      <c r="Q3764" s="115" t="str">
        <f>VLOOKUP(M3764,Modelo!$A$2:$C$7,2,0)</f>
        <v>Gestión de Recursos Naturales y Circularidad</v>
      </c>
      <c r="R3764" s="118">
        <f t="array" ref="R3764">INDEX(Modelo!$F$1:$H$37,MATCH(1,(DataBase!Q3764=Modelo!$G$1:$G$37)*(DataBase!B3764=Modelo!$F$1:$F$37),0),3)</f>
        <v>5.8823529411764705E-2</v>
      </c>
      <c r="S3764" s="115">
        <f t="shared" si="118"/>
        <v>100</v>
      </c>
      <c r="T3764" s="115">
        <f t="shared" si="119"/>
        <v>5.8823529411764701</v>
      </c>
    </row>
    <row r="3765" spans="1:20" x14ac:dyDescent="0.3">
      <c r="A3765" s="115" t="s">
        <v>391</v>
      </c>
      <c r="B3765" s="115" t="s">
        <v>379</v>
      </c>
      <c r="C3765" s="115" t="s">
        <v>103</v>
      </c>
      <c r="D3765" s="115" t="s">
        <v>87</v>
      </c>
      <c r="E3765" s="115" t="s">
        <v>86</v>
      </c>
      <c r="F3765" s="115" t="s">
        <v>86</v>
      </c>
      <c r="G3765" s="115">
        <v>1976</v>
      </c>
      <c r="H3765" s="115" t="s">
        <v>125</v>
      </c>
      <c r="I3765" s="115">
        <v>0.98534294499999997</v>
      </c>
      <c r="J3765" s="115" t="s">
        <v>40</v>
      </c>
      <c r="K3765" s="115">
        <f>INDEX(DatosProcesados!$A$1:$BF$101,MATCH(DataBase!A3765,DatosProcesados!$A$1:$A$101,0),MATCH(DataBase!J3765,DatosProcesados!$A$1:$BF$1,0))</f>
        <v>1</v>
      </c>
      <c r="L3765" s="115" t="str">
        <f>INDEX(Modelo!$A$9:$D$89,MATCH(DataBase!$J3765,Modelo!$A$9:$A$89,0),MATCH(DataBase!L$1,Modelo!$A$9:$D$9,0))</f>
        <v>Impacto ambiental</v>
      </c>
      <c r="M3765" s="115" t="str">
        <f>INDEX(Modelo!$A$9:$D$89,MATCH(DataBase!$J3765,Modelo!$A$9:$A$89,0),MATCH(DataBase!M$1,Modelo!$A$9:$D$9,0))</f>
        <v>Pilar 3</v>
      </c>
      <c r="N3765" s="115" t="str">
        <f>INDEX(Modelo!$A$9:$D$89,MATCH(DataBase!$J3765,Modelo!$A$9:$A$89,0),MATCH(DataBase!N$1,Modelo!$A$9:$D$9,0))</f>
        <v>scale</v>
      </c>
      <c r="O3765" s="115" t="b">
        <f t="array" ref="O3765">IF(N3765="negativo",INDEX($AD$3:$AG$51,MATCH(1,($B3765=$AD$3:$AD$51)*($J3765=$AE$3:$AE$51),0),3),IF(N3765="positivo",INDEX($AD$55:$AG$109,MATCH(1,($B3765=$AD$55:$AD$109)*($J3765=$AE$55:$AE$109),0),3)))</f>
        <v>0</v>
      </c>
      <c r="P3765" s="115" t="b">
        <f t="array" ref="P3765">IF(N3765="negativo",INDEX($AD$3:$AG$51,MATCH(1,($B3765=$AD$3:$AD$51)*($J3765=$AE$3:$AE$51),0),4),IF(N3765="positivo",INDEX($AD$55:$AG$109,MATCH(1,($B3765=$AD$55:$AD$109)*($J3765=$AE$55:$AE$109),0),4)))</f>
        <v>0</v>
      </c>
      <c r="Q3765" s="115" t="str">
        <f>VLOOKUP(M3765,Modelo!$A$2:$C$7,2,0)</f>
        <v>Gestión de Recursos Naturales y Circularidad</v>
      </c>
      <c r="R3765" s="118">
        <f t="array" ref="R3765">INDEX(Modelo!$F$1:$H$37,MATCH(1,(DataBase!Q3765=Modelo!$G$1:$G$37)*(DataBase!B3765=Modelo!$F$1:$F$37),0),3)</f>
        <v>0.14285714285714285</v>
      </c>
      <c r="S3765" s="115">
        <f t="shared" si="118"/>
        <v>50</v>
      </c>
      <c r="T3765" s="115">
        <f t="shared" si="119"/>
        <v>7.1428571428571423</v>
      </c>
    </row>
    <row r="3766" spans="1:20" x14ac:dyDescent="0.3">
      <c r="A3766" s="115" t="s">
        <v>376</v>
      </c>
      <c r="B3766" s="115" t="s">
        <v>313</v>
      </c>
      <c r="C3766" s="115" t="s">
        <v>103</v>
      </c>
      <c r="D3766" s="115" t="s">
        <v>86</v>
      </c>
      <c r="E3766" s="115" t="s">
        <v>87</v>
      </c>
      <c r="F3766" s="115" t="s">
        <v>87</v>
      </c>
      <c r="G3766" s="115">
        <v>1920</v>
      </c>
      <c r="H3766" s="115" t="s">
        <v>294</v>
      </c>
      <c r="I3766" s="115">
        <v>1.8691417530000001</v>
      </c>
      <c r="J3766" s="115" t="s">
        <v>40</v>
      </c>
      <c r="K3766" s="115">
        <f>INDEX(DatosProcesados!$A$1:$BF$101,MATCH(DataBase!A3766,DatosProcesados!$A$1:$A$101,0),MATCH(DataBase!J3766,DatosProcesados!$A$1:$BF$1,0))</f>
        <v>1</v>
      </c>
      <c r="L3766" s="115" t="str">
        <f>INDEX(Modelo!$A$9:$D$89,MATCH(DataBase!$J3766,Modelo!$A$9:$A$89,0),MATCH(DataBase!L$1,Modelo!$A$9:$D$9,0))</f>
        <v>Impacto ambiental</v>
      </c>
      <c r="M3766" s="115" t="str">
        <f>INDEX(Modelo!$A$9:$D$89,MATCH(DataBase!$J3766,Modelo!$A$9:$A$89,0),MATCH(DataBase!M$1,Modelo!$A$9:$D$9,0))</f>
        <v>Pilar 3</v>
      </c>
      <c r="N3766" s="115" t="str">
        <f>INDEX(Modelo!$A$9:$D$89,MATCH(DataBase!$J3766,Modelo!$A$9:$A$89,0),MATCH(DataBase!N$1,Modelo!$A$9:$D$9,0))</f>
        <v>scale</v>
      </c>
      <c r="O3766" s="115" t="b">
        <f t="array" ref="O3766">IF(N3766="negativo",INDEX($AD$3:$AG$51,MATCH(1,($B3766=$AD$3:$AD$51)*($J3766=$AE$3:$AE$51),0),3),IF(N3766="positivo",INDEX($AD$55:$AG$109,MATCH(1,($B3766=$AD$55:$AD$109)*($J3766=$AE$55:$AE$109),0),3)))</f>
        <v>0</v>
      </c>
      <c r="P3766" s="115" t="b">
        <f t="array" ref="P3766">IF(N3766="negativo",INDEX($AD$3:$AG$51,MATCH(1,($B3766=$AD$3:$AD$51)*($J3766=$AE$3:$AE$51),0),4),IF(N3766="positivo",INDEX($AD$55:$AG$109,MATCH(1,($B3766=$AD$55:$AD$109)*($J3766=$AE$55:$AE$109),0),4)))</f>
        <v>0</v>
      </c>
      <c r="Q3766" s="115" t="str">
        <f>VLOOKUP(M3766,Modelo!$A$2:$C$7,2,0)</f>
        <v>Gestión de Recursos Naturales y Circularidad</v>
      </c>
      <c r="R3766" s="118">
        <f t="array" ref="R3766">INDEX(Modelo!$F$1:$H$37,MATCH(1,(DataBase!Q3766=Modelo!$G$1:$G$37)*(DataBase!B3766=Modelo!$F$1:$F$37),0),3)</f>
        <v>5.8823529411764705E-2</v>
      </c>
      <c r="S3766" s="115">
        <f t="shared" si="118"/>
        <v>50</v>
      </c>
      <c r="T3766" s="115">
        <f t="shared" si="119"/>
        <v>2.9411764705882351</v>
      </c>
    </row>
    <row r="3767" spans="1:20" x14ac:dyDescent="0.3">
      <c r="A3767" s="115" t="s">
        <v>193</v>
      </c>
      <c r="B3767" s="115" t="s">
        <v>84</v>
      </c>
      <c r="C3767" s="115" t="s">
        <v>103</v>
      </c>
      <c r="D3767" s="115" t="s">
        <v>86</v>
      </c>
      <c r="E3767" s="115" t="s">
        <v>87</v>
      </c>
      <c r="F3767" s="115" t="s">
        <v>87</v>
      </c>
      <c r="G3767" s="115">
        <v>2009</v>
      </c>
      <c r="H3767" s="115" t="s">
        <v>194</v>
      </c>
      <c r="I3767" s="115">
        <v>1.8581853669999999</v>
      </c>
      <c r="J3767" s="115" t="s">
        <v>40</v>
      </c>
      <c r="K3767" s="115">
        <f>INDEX(DatosProcesados!$A$1:$BF$101,MATCH(DataBase!A3767,DatosProcesados!$A$1:$A$101,0),MATCH(DataBase!J3767,DatosProcesados!$A$1:$BF$1,0))</f>
        <v>1</v>
      </c>
      <c r="L3767" s="115" t="str">
        <f>INDEX(Modelo!$A$9:$D$89,MATCH(DataBase!$J3767,Modelo!$A$9:$A$89,0),MATCH(DataBase!L$1,Modelo!$A$9:$D$9,0))</f>
        <v>Impacto ambiental</v>
      </c>
      <c r="M3767" s="115" t="str">
        <f>INDEX(Modelo!$A$9:$D$89,MATCH(DataBase!$J3767,Modelo!$A$9:$A$89,0),MATCH(DataBase!M$1,Modelo!$A$9:$D$9,0))</f>
        <v>Pilar 3</v>
      </c>
      <c r="N3767" s="115" t="str">
        <f>INDEX(Modelo!$A$9:$D$89,MATCH(DataBase!$J3767,Modelo!$A$9:$A$89,0),MATCH(DataBase!N$1,Modelo!$A$9:$D$9,0))</f>
        <v>scale</v>
      </c>
      <c r="O3767" s="115" t="b">
        <f t="array" ref="O3767">IF(N3767="negativo",INDEX($AD$3:$AG$51,MATCH(1,($B3767=$AD$3:$AD$51)*($J3767=$AE$3:$AE$51),0),3),IF(N3767="positivo",INDEX($AD$55:$AG$109,MATCH(1,($B3767=$AD$55:$AD$109)*($J3767=$AE$55:$AE$109),0),3)))</f>
        <v>0</v>
      </c>
      <c r="P3767" s="115" t="b">
        <f t="array" ref="P3767">IF(N3767="negativo",INDEX($AD$3:$AG$51,MATCH(1,($B3767=$AD$3:$AD$51)*($J3767=$AE$3:$AE$51),0),4),IF(N3767="positivo",INDEX($AD$55:$AG$109,MATCH(1,($B3767=$AD$55:$AD$109)*($J3767=$AE$55:$AE$109),0),4)))</f>
        <v>0</v>
      </c>
      <c r="Q3767" s="115" t="str">
        <f>VLOOKUP(M3767,Modelo!$A$2:$C$7,2,0)</f>
        <v>Gestión de Recursos Naturales y Circularidad</v>
      </c>
      <c r="R3767" s="118">
        <f t="array" ref="R3767">INDEX(Modelo!$F$1:$H$37,MATCH(1,(DataBase!Q3767=Modelo!$G$1:$G$37)*(DataBase!B3767=Modelo!$F$1:$F$37),0),3)</f>
        <v>5.8823529411764705E-2</v>
      </c>
      <c r="S3767" s="115">
        <f t="shared" si="118"/>
        <v>50</v>
      </c>
      <c r="T3767" s="115">
        <f t="shared" si="119"/>
        <v>2.9411764705882351</v>
      </c>
    </row>
    <row r="3768" spans="1:20" x14ac:dyDescent="0.3">
      <c r="A3768" s="115" t="s">
        <v>280</v>
      </c>
      <c r="B3768" s="115" t="s">
        <v>216</v>
      </c>
      <c r="C3768" s="115" t="s">
        <v>97</v>
      </c>
      <c r="D3768" s="115" t="s">
        <v>86</v>
      </c>
      <c r="E3768" s="115" t="s">
        <v>87</v>
      </c>
      <c r="F3768" s="115" t="s">
        <v>87</v>
      </c>
      <c r="G3768" s="115">
        <v>1866</v>
      </c>
      <c r="H3768" s="115" t="s">
        <v>281</v>
      </c>
      <c r="I3768" s="115">
        <v>2.0444698099999998</v>
      </c>
      <c r="J3768" s="115" t="s">
        <v>40</v>
      </c>
      <c r="K3768" s="115">
        <f>INDEX(DatosProcesados!$A$1:$BF$101,MATCH(DataBase!A3768,DatosProcesados!$A$1:$A$101,0),MATCH(DataBase!J3768,DatosProcesados!$A$1:$BF$1,0))</f>
        <v>1</v>
      </c>
      <c r="L3768" s="115" t="str">
        <f>INDEX(Modelo!$A$9:$D$89,MATCH(DataBase!$J3768,Modelo!$A$9:$A$89,0),MATCH(DataBase!L$1,Modelo!$A$9:$D$9,0))</f>
        <v>Impacto ambiental</v>
      </c>
      <c r="M3768" s="115" t="str">
        <f>INDEX(Modelo!$A$9:$D$89,MATCH(DataBase!$J3768,Modelo!$A$9:$A$89,0),MATCH(DataBase!M$1,Modelo!$A$9:$D$9,0))</f>
        <v>Pilar 3</v>
      </c>
      <c r="N3768" s="115" t="str">
        <f>INDEX(Modelo!$A$9:$D$89,MATCH(DataBase!$J3768,Modelo!$A$9:$A$89,0),MATCH(DataBase!N$1,Modelo!$A$9:$D$9,0))</f>
        <v>scale</v>
      </c>
      <c r="O3768" s="115" t="b">
        <f t="array" ref="O3768">IF(N3768="negativo",INDEX($AD$3:$AG$51,MATCH(1,($B3768=$AD$3:$AD$51)*($J3768=$AE$3:$AE$51),0),3),IF(N3768="positivo",INDEX($AD$55:$AG$109,MATCH(1,($B3768=$AD$55:$AD$109)*($J3768=$AE$55:$AE$109),0),3)))</f>
        <v>0</v>
      </c>
      <c r="P3768" s="115" t="b">
        <f t="array" ref="P3768">IF(N3768="negativo",INDEX($AD$3:$AG$51,MATCH(1,($B3768=$AD$3:$AD$51)*($J3768=$AE$3:$AE$51),0),4),IF(N3768="positivo",INDEX($AD$55:$AG$109,MATCH(1,($B3768=$AD$55:$AD$109)*($J3768=$AE$55:$AE$109),0),4)))</f>
        <v>0</v>
      </c>
      <c r="Q3768" s="115" t="str">
        <f>VLOOKUP(M3768,Modelo!$A$2:$C$7,2,0)</f>
        <v>Gestión de Recursos Naturales y Circularidad</v>
      </c>
      <c r="R3768" s="118">
        <f t="array" ref="R3768">INDEX(Modelo!$F$1:$H$37,MATCH(1,(DataBase!Q3768=Modelo!$G$1:$G$37)*(DataBase!B3768=Modelo!$F$1:$F$37),0),3)</f>
        <v>0.15789473684210525</v>
      </c>
      <c r="S3768" s="115">
        <f t="shared" si="118"/>
        <v>50</v>
      </c>
      <c r="T3768" s="115">
        <f t="shared" si="119"/>
        <v>7.8947368421052628</v>
      </c>
    </row>
    <row r="3769" spans="1:20" x14ac:dyDescent="0.3">
      <c r="A3769" s="115" t="s">
        <v>143</v>
      </c>
      <c r="B3769" s="115" t="s">
        <v>84</v>
      </c>
      <c r="C3769" s="115" t="s">
        <v>97</v>
      </c>
      <c r="D3769" s="115" t="s">
        <v>86</v>
      </c>
      <c r="E3769" s="115" t="s">
        <v>86</v>
      </c>
      <c r="F3769" s="115" t="s">
        <v>86</v>
      </c>
      <c r="G3769" s="115">
        <v>1994</v>
      </c>
      <c r="H3769" s="115" t="s">
        <v>125</v>
      </c>
      <c r="I3769" s="115">
        <v>5.9751610780000002</v>
      </c>
      <c r="J3769" s="115" t="s">
        <v>40</v>
      </c>
      <c r="K3769" s="115">
        <f>INDEX(DatosProcesados!$A$1:$BF$101,MATCH(DataBase!A3769,DatosProcesados!$A$1:$A$101,0),MATCH(DataBase!J3769,DatosProcesados!$A$1:$BF$1,0))</f>
        <v>1</v>
      </c>
      <c r="L3769" s="115" t="str">
        <f>INDEX(Modelo!$A$9:$D$89,MATCH(DataBase!$J3769,Modelo!$A$9:$A$89,0),MATCH(DataBase!L$1,Modelo!$A$9:$D$9,0))</f>
        <v>Impacto ambiental</v>
      </c>
      <c r="M3769" s="115" t="str">
        <f>INDEX(Modelo!$A$9:$D$89,MATCH(DataBase!$J3769,Modelo!$A$9:$A$89,0),MATCH(DataBase!M$1,Modelo!$A$9:$D$9,0))</f>
        <v>Pilar 3</v>
      </c>
      <c r="N3769" s="115" t="str">
        <f>INDEX(Modelo!$A$9:$D$89,MATCH(DataBase!$J3769,Modelo!$A$9:$A$89,0),MATCH(DataBase!N$1,Modelo!$A$9:$D$9,0))</f>
        <v>scale</v>
      </c>
      <c r="O3769" s="115" t="b">
        <f t="array" ref="O3769">IF(N3769="negativo",INDEX($AD$3:$AG$51,MATCH(1,($B3769=$AD$3:$AD$51)*($J3769=$AE$3:$AE$51),0),3),IF(N3769="positivo",INDEX($AD$55:$AG$109,MATCH(1,($B3769=$AD$55:$AD$109)*($J3769=$AE$55:$AE$109),0),3)))</f>
        <v>0</v>
      </c>
      <c r="P3769" s="115" t="b">
        <f t="array" ref="P3769">IF(N3769="negativo",INDEX($AD$3:$AG$51,MATCH(1,($B3769=$AD$3:$AD$51)*($J3769=$AE$3:$AE$51),0),4),IF(N3769="positivo",INDEX($AD$55:$AG$109,MATCH(1,($B3769=$AD$55:$AD$109)*($J3769=$AE$55:$AE$109),0),4)))</f>
        <v>0</v>
      </c>
      <c r="Q3769" s="115" t="str">
        <f>VLOOKUP(M3769,Modelo!$A$2:$C$7,2,0)</f>
        <v>Gestión de Recursos Naturales y Circularidad</v>
      </c>
      <c r="R3769" s="118">
        <f t="array" ref="R3769">INDEX(Modelo!$F$1:$H$37,MATCH(1,(DataBase!Q3769=Modelo!$G$1:$G$37)*(DataBase!B3769=Modelo!$F$1:$F$37),0),3)</f>
        <v>5.8823529411764705E-2</v>
      </c>
      <c r="S3769" s="115">
        <f t="shared" si="118"/>
        <v>50</v>
      </c>
      <c r="T3769" s="115">
        <f t="shared" si="119"/>
        <v>2.9411764705882351</v>
      </c>
    </row>
    <row r="3770" spans="1:20" x14ac:dyDescent="0.3">
      <c r="A3770" s="115" t="s">
        <v>331</v>
      </c>
      <c r="B3770" s="115" t="s">
        <v>313</v>
      </c>
      <c r="C3770" s="115" t="s">
        <v>103</v>
      </c>
      <c r="D3770" s="115" t="s">
        <v>87</v>
      </c>
      <c r="E3770" s="115" t="s">
        <v>86</v>
      </c>
      <c r="F3770" s="115" t="s">
        <v>86</v>
      </c>
      <c r="G3770" s="115">
        <v>1953</v>
      </c>
      <c r="H3770" s="115" t="s">
        <v>125</v>
      </c>
      <c r="I3770" s="115">
        <v>7.1291921260000004</v>
      </c>
      <c r="J3770" s="115" t="s">
        <v>40</v>
      </c>
      <c r="K3770" s="115">
        <f>INDEX(DatosProcesados!$A$1:$BF$101,MATCH(DataBase!A3770,DatosProcesados!$A$1:$A$101,0),MATCH(DataBase!J3770,DatosProcesados!$A$1:$BF$1,0))</f>
        <v>0</v>
      </c>
      <c r="L3770" s="115" t="str">
        <f>INDEX(Modelo!$A$9:$D$89,MATCH(DataBase!$J3770,Modelo!$A$9:$A$89,0),MATCH(DataBase!L$1,Modelo!$A$9:$D$9,0))</f>
        <v>Impacto ambiental</v>
      </c>
      <c r="M3770" s="115" t="str">
        <f>INDEX(Modelo!$A$9:$D$89,MATCH(DataBase!$J3770,Modelo!$A$9:$A$89,0),MATCH(DataBase!M$1,Modelo!$A$9:$D$9,0))</f>
        <v>Pilar 3</v>
      </c>
      <c r="N3770" s="115" t="str">
        <f>INDEX(Modelo!$A$9:$D$89,MATCH(DataBase!$J3770,Modelo!$A$9:$A$89,0),MATCH(DataBase!N$1,Modelo!$A$9:$D$9,0))</f>
        <v>scale</v>
      </c>
      <c r="O3770" s="115" t="b">
        <f t="array" ref="O3770">IF(N3770="negativo",INDEX($AD$3:$AG$51,MATCH(1,($B3770=$AD$3:$AD$51)*($J3770=$AE$3:$AE$51),0),3),IF(N3770="positivo",INDEX($AD$55:$AG$109,MATCH(1,($B3770=$AD$55:$AD$109)*($J3770=$AE$55:$AE$109),0),3)))</f>
        <v>0</v>
      </c>
      <c r="P3770" s="115" t="b">
        <f t="array" ref="P3770">IF(N3770="negativo",INDEX($AD$3:$AG$51,MATCH(1,($B3770=$AD$3:$AD$51)*($J3770=$AE$3:$AE$51),0),4),IF(N3770="positivo",INDEX($AD$55:$AG$109,MATCH(1,($B3770=$AD$55:$AD$109)*($J3770=$AE$55:$AE$109),0),4)))</f>
        <v>0</v>
      </c>
      <c r="Q3770" s="115" t="str">
        <f>VLOOKUP(M3770,Modelo!$A$2:$C$7,2,0)</f>
        <v>Gestión de Recursos Naturales y Circularidad</v>
      </c>
      <c r="R3770" s="118">
        <f t="array" ref="R3770">INDEX(Modelo!$F$1:$H$37,MATCH(1,(DataBase!Q3770=Modelo!$G$1:$G$37)*(DataBase!B3770=Modelo!$F$1:$F$37),0),3)</f>
        <v>5.8823529411764705E-2</v>
      </c>
      <c r="S3770" s="115">
        <f t="shared" si="118"/>
        <v>0</v>
      </c>
      <c r="T3770" s="115">
        <f t="shared" si="119"/>
        <v>0</v>
      </c>
    </row>
    <row r="3771" spans="1:20" x14ac:dyDescent="0.3">
      <c r="A3771" s="115" t="s">
        <v>277</v>
      </c>
      <c r="B3771" s="115" t="s">
        <v>216</v>
      </c>
      <c r="C3771" s="115" t="s">
        <v>85</v>
      </c>
      <c r="D3771" s="115" t="s">
        <v>86</v>
      </c>
      <c r="E3771" s="115" t="s">
        <v>87</v>
      </c>
      <c r="F3771" s="115" t="s">
        <v>87</v>
      </c>
      <c r="G3771" s="115">
        <v>1965</v>
      </c>
      <c r="H3771" s="115" t="s">
        <v>244</v>
      </c>
      <c r="I3771" s="115">
        <v>2.0973851419999998</v>
      </c>
      <c r="J3771" s="115" t="s">
        <v>40</v>
      </c>
      <c r="K3771" s="115">
        <f>INDEX(DatosProcesados!$A$1:$BF$101,MATCH(DataBase!A3771,DatosProcesados!$A$1:$A$101,0),MATCH(DataBase!J3771,DatosProcesados!$A$1:$BF$1,0))</f>
        <v>1</v>
      </c>
      <c r="L3771" s="115" t="str">
        <f>INDEX(Modelo!$A$9:$D$89,MATCH(DataBase!$J3771,Modelo!$A$9:$A$89,0),MATCH(DataBase!L$1,Modelo!$A$9:$D$9,0))</f>
        <v>Impacto ambiental</v>
      </c>
      <c r="M3771" s="115" t="str">
        <f>INDEX(Modelo!$A$9:$D$89,MATCH(DataBase!$J3771,Modelo!$A$9:$A$89,0),MATCH(DataBase!M$1,Modelo!$A$9:$D$9,0))</f>
        <v>Pilar 3</v>
      </c>
      <c r="N3771" s="115" t="str">
        <f>INDEX(Modelo!$A$9:$D$89,MATCH(DataBase!$J3771,Modelo!$A$9:$A$89,0),MATCH(DataBase!N$1,Modelo!$A$9:$D$9,0))</f>
        <v>scale</v>
      </c>
      <c r="O3771" s="115" t="b">
        <f t="array" ref="O3771">IF(N3771="negativo",INDEX($AD$3:$AG$51,MATCH(1,($B3771=$AD$3:$AD$51)*($J3771=$AE$3:$AE$51),0),3),IF(N3771="positivo",INDEX($AD$55:$AG$109,MATCH(1,($B3771=$AD$55:$AD$109)*($J3771=$AE$55:$AE$109),0),3)))</f>
        <v>0</v>
      </c>
      <c r="P3771" s="115" t="b">
        <f t="array" ref="P3771">IF(N3771="negativo",INDEX($AD$3:$AG$51,MATCH(1,($B3771=$AD$3:$AD$51)*($J3771=$AE$3:$AE$51),0),4),IF(N3771="positivo",INDEX($AD$55:$AG$109,MATCH(1,($B3771=$AD$55:$AD$109)*($J3771=$AE$55:$AE$109),0),4)))</f>
        <v>0</v>
      </c>
      <c r="Q3771" s="115" t="str">
        <f>VLOOKUP(M3771,Modelo!$A$2:$C$7,2,0)</f>
        <v>Gestión de Recursos Naturales y Circularidad</v>
      </c>
      <c r="R3771" s="118">
        <f t="array" ref="R3771">INDEX(Modelo!$F$1:$H$37,MATCH(1,(DataBase!Q3771=Modelo!$G$1:$G$37)*(DataBase!B3771=Modelo!$F$1:$F$37),0),3)</f>
        <v>0.15789473684210525</v>
      </c>
      <c r="S3771" s="115">
        <f t="shared" si="118"/>
        <v>50</v>
      </c>
      <c r="T3771" s="115">
        <f t="shared" si="119"/>
        <v>7.8947368421052628</v>
      </c>
    </row>
    <row r="3772" spans="1:20" x14ac:dyDescent="0.3">
      <c r="A3772" s="115" t="s">
        <v>356</v>
      </c>
      <c r="B3772" s="115" t="s">
        <v>313</v>
      </c>
      <c r="C3772" s="115" t="s">
        <v>103</v>
      </c>
      <c r="D3772" s="115" t="s">
        <v>87</v>
      </c>
      <c r="E3772" s="115" t="s">
        <v>86</v>
      </c>
      <c r="F3772" s="115" t="s">
        <v>86</v>
      </c>
      <c r="G3772" s="115">
        <v>1989</v>
      </c>
      <c r="H3772" s="115" t="s">
        <v>125</v>
      </c>
      <c r="I3772" s="115">
        <v>3.0305383369999999</v>
      </c>
      <c r="J3772" s="115" t="s">
        <v>40</v>
      </c>
      <c r="K3772" s="115">
        <f>INDEX(DatosProcesados!$A$1:$BF$101,MATCH(DataBase!A3772,DatosProcesados!$A$1:$A$101,0),MATCH(DataBase!J3772,DatosProcesados!$A$1:$BF$1,0))</f>
        <v>0</v>
      </c>
      <c r="L3772" s="115" t="str">
        <f>INDEX(Modelo!$A$9:$D$89,MATCH(DataBase!$J3772,Modelo!$A$9:$A$89,0),MATCH(DataBase!L$1,Modelo!$A$9:$D$9,0))</f>
        <v>Impacto ambiental</v>
      </c>
      <c r="M3772" s="115" t="str">
        <f>INDEX(Modelo!$A$9:$D$89,MATCH(DataBase!$J3772,Modelo!$A$9:$A$89,0),MATCH(DataBase!M$1,Modelo!$A$9:$D$9,0))</f>
        <v>Pilar 3</v>
      </c>
      <c r="N3772" s="115" t="str">
        <f>INDEX(Modelo!$A$9:$D$89,MATCH(DataBase!$J3772,Modelo!$A$9:$A$89,0),MATCH(DataBase!N$1,Modelo!$A$9:$D$9,0))</f>
        <v>scale</v>
      </c>
      <c r="O3772" s="115" t="b">
        <f t="array" ref="O3772">IF(N3772="negativo",INDEX($AD$3:$AG$51,MATCH(1,($B3772=$AD$3:$AD$51)*($J3772=$AE$3:$AE$51),0),3),IF(N3772="positivo",INDEX($AD$55:$AG$109,MATCH(1,($B3772=$AD$55:$AD$109)*($J3772=$AE$55:$AE$109),0),3)))</f>
        <v>0</v>
      </c>
      <c r="P3772" s="115" t="b">
        <f t="array" ref="P3772">IF(N3772="negativo",INDEX($AD$3:$AG$51,MATCH(1,($B3772=$AD$3:$AD$51)*($J3772=$AE$3:$AE$51),0),4),IF(N3772="positivo",INDEX($AD$55:$AG$109,MATCH(1,($B3772=$AD$55:$AD$109)*($J3772=$AE$55:$AE$109),0),4)))</f>
        <v>0</v>
      </c>
      <c r="Q3772" s="115" t="str">
        <f>VLOOKUP(M3772,Modelo!$A$2:$C$7,2,0)</f>
        <v>Gestión de Recursos Naturales y Circularidad</v>
      </c>
      <c r="R3772" s="118">
        <f t="array" ref="R3772">INDEX(Modelo!$F$1:$H$37,MATCH(1,(DataBase!Q3772=Modelo!$G$1:$G$37)*(DataBase!B3772=Modelo!$F$1:$F$37),0),3)</f>
        <v>5.8823529411764705E-2</v>
      </c>
      <c r="S3772" s="115">
        <f t="shared" si="118"/>
        <v>0</v>
      </c>
      <c r="T3772" s="115">
        <f t="shared" si="119"/>
        <v>0</v>
      </c>
    </row>
    <row r="3773" spans="1:20" x14ac:dyDescent="0.3">
      <c r="A3773" s="115" t="s">
        <v>268</v>
      </c>
      <c r="B3773" s="115" t="s">
        <v>216</v>
      </c>
      <c r="C3773" s="115" t="s">
        <v>103</v>
      </c>
      <c r="D3773" s="115" t="s">
        <v>86</v>
      </c>
      <c r="E3773" s="115" t="s">
        <v>86</v>
      </c>
      <c r="F3773" s="115" t="s">
        <v>87</v>
      </c>
      <c r="G3773" s="115">
        <v>1986</v>
      </c>
      <c r="H3773" s="115" t="s">
        <v>125</v>
      </c>
      <c r="I3773" s="115">
        <v>2.2734296359999999</v>
      </c>
      <c r="J3773" s="115" t="s">
        <v>40</v>
      </c>
      <c r="K3773" s="115">
        <f>INDEX(DatosProcesados!$A$1:$BF$101,MATCH(DataBase!A3773,DatosProcesados!$A$1:$A$101,0),MATCH(DataBase!J3773,DatosProcesados!$A$1:$BF$1,0))</f>
        <v>0</v>
      </c>
      <c r="L3773" s="115" t="str">
        <f>INDEX(Modelo!$A$9:$D$89,MATCH(DataBase!$J3773,Modelo!$A$9:$A$89,0),MATCH(DataBase!L$1,Modelo!$A$9:$D$9,0))</f>
        <v>Impacto ambiental</v>
      </c>
      <c r="M3773" s="115" t="str">
        <f>INDEX(Modelo!$A$9:$D$89,MATCH(DataBase!$J3773,Modelo!$A$9:$A$89,0),MATCH(DataBase!M$1,Modelo!$A$9:$D$9,0))</f>
        <v>Pilar 3</v>
      </c>
      <c r="N3773" s="115" t="str">
        <f>INDEX(Modelo!$A$9:$D$89,MATCH(DataBase!$J3773,Modelo!$A$9:$A$89,0),MATCH(DataBase!N$1,Modelo!$A$9:$D$9,0))</f>
        <v>scale</v>
      </c>
      <c r="O3773" s="115" t="b">
        <f t="array" ref="O3773">IF(N3773="negativo",INDEX($AD$3:$AG$51,MATCH(1,($B3773=$AD$3:$AD$51)*($J3773=$AE$3:$AE$51),0),3),IF(N3773="positivo",INDEX($AD$55:$AG$109,MATCH(1,($B3773=$AD$55:$AD$109)*($J3773=$AE$55:$AE$109),0),3)))</f>
        <v>0</v>
      </c>
      <c r="P3773" s="115" t="b">
        <f t="array" ref="P3773">IF(N3773="negativo",INDEX($AD$3:$AG$51,MATCH(1,($B3773=$AD$3:$AD$51)*($J3773=$AE$3:$AE$51),0),4),IF(N3773="positivo",INDEX($AD$55:$AG$109,MATCH(1,($B3773=$AD$55:$AD$109)*($J3773=$AE$55:$AE$109),0),4)))</f>
        <v>0</v>
      </c>
      <c r="Q3773" s="115" t="str">
        <f>VLOOKUP(M3773,Modelo!$A$2:$C$7,2,0)</f>
        <v>Gestión de Recursos Naturales y Circularidad</v>
      </c>
      <c r="R3773" s="118">
        <f t="array" ref="R3773">INDEX(Modelo!$F$1:$H$37,MATCH(1,(DataBase!Q3773=Modelo!$G$1:$G$37)*(DataBase!B3773=Modelo!$F$1:$F$37),0),3)</f>
        <v>0.15789473684210525</v>
      </c>
      <c r="S3773" s="115">
        <f t="shared" si="118"/>
        <v>0</v>
      </c>
      <c r="T3773" s="115">
        <f t="shared" si="119"/>
        <v>0</v>
      </c>
    </row>
    <row r="3774" spans="1:20" x14ac:dyDescent="0.3">
      <c r="A3774" s="115" t="s">
        <v>234</v>
      </c>
      <c r="B3774" s="115" t="s">
        <v>216</v>
      </c>
      <c r="C3774" s="115" t="s">
        <v>103</v>
      </c>
      <c r="D3774" s="115" t="s">
        <v>86</v>
      </c>
      <c r="E3774" s="115" t="s">
        <v>86</v>
      </c>
      <c r="F3774" s="115" t="s">
        <v>86</v>
      </c>
      <c r="G3774" s="115">
        <v>1904</v>
      </c>
      <c r="H3774" s="115" t="s">
        <v>125</v>
      </c>
      <c r="I3774" s="115">
        <v>2.8467005310000002</v>
      </c>
      <c r="J3774" s="115" t="s">
        <v>40</v>
      </c>
      <c r="K3774" s="115">
        <f>INDEX(DatosProcesados!$A$1:$BF$101,MATCH(DataBase!A3774,DatosProcesados!$A$1:$A$101,0),MATCH(DataBase!J3774,DatosProcesados!$A$1:$BF$1,0))</f>
        <v>2</v>
      </c>
      <c r="L3774" s="115" t="str">
        <f>INDEX(Modelo!$A$9:$D$89,MATCH(DataBase!$J3774,Modelo!$A$9:$A$89,0),MATCH(DataBase!L$1,Modelo!$A$9:$D$9,0))</f>
        <v>Impacto ambiental</v>
      </c>
      <c r="M3774" s="115" t="str">
        <f>INDEX(Modelo!$A$9:$D$89,MATCH(DataBase!$J3774,Modelo!$A$9:$A$89,0),MATCH(DataBase!M$1,Modelo!$A$9:$D$9,0))</f>
        <v>Pilar 3</v>
      </c>
      <c r="N3774" s="115" t="str">
        <f>INDEX(Modelo!$A$9:$D$89,MATCH(DataBase!$J3774,Modelo!$A$9:$A$89,0),MATCH(DataBase!N$1,Modelo!$A$9:$D$9,0))</f>
        <v>scale</v>
      </c>
      <c r="O3774" s="115" t="b">
        <f t="array" ref="O3774">IF(N3774="negativo",INDEX($AD$3:$AG$51,MATCH(1,($B3774=$AD$3:$AD$51)*($J3774=$AE$3:$AE$51),0),3),IF(N3774="positivo",INDEX($AD$55:$AG$109,MATCH(1,($B3774=$AD$55:$AD$109)*($J3774=$AE$55:$AE$109),0),3)))</f>
        <v>0</v>
      </c>
      <c r="P3774" s="115" t="b">
        <f t="array" ref="P3774">IF(N3774="negativo",INDEX($AD$3:$AG$51,MATCH(1,($B3774=$AD$3:$AD$51)*($J3774=$AE$3:$AE$51),0),4),IF(N3774="positivo",INDEX($AD$55:$AG$109,MATCH(1,($B3774=$AD$55:$AD$109)*($J3774=$AE$55:$AE$109),0),4)))</f>
        <v>0</v>
      </c>
      <c r="Q3774" s="115" t="str">
        <f>VLOOKUP(M3774,Modelo!$A$2:$C$7,2,0)</f>
        <v>Gestión de Recursos Naturales y Circularidad</v>
      </c>
      <c r="R3774" s="118">
        <f t="array" ref="R3774">INDEX(Modelo!$F$1:$H$37,MATCH(1,(DataBase!Q3774=Modelo!$G$1:$G$37)*(DataBase!B3774=Modelo!$F$1:$F$37),0),3)</f>
        <v>0.15789473684210525</v>
      </c>
      <c r="S3774" s="115">
        <f t="shared" si="118"/>
        <v>100</v>
      </c>
      <c r="T3774" s="115">
        <f t="shared" si="119"/>
        <v>15.789473684210526</v>
      </c>
    </row>
    <row r="3775" spans="1:20" x14ac:dyDescent="0.3">
      <c r="A3775" s="115" t="s">
        <v>359</v>
      </c>
      <c r="B3775" s="115" t="s">
        <v>313</v>
      </c>
      <c r="C3775" s="115" t="s">
        <v>103</v>
      </c>
      <c r="D3775" s="115" t="s">
        <v>86</v>
      </c>
      <c r="E3775" s="115" t="s">
        <v>87</v>
      </c>
      <c r="F3775" s="115" t="s">
        <v>87</v>
      </c>
      <c r="G3775" s="115">
        <v>1993</v>
      </c>
      <c r="H3775" s="115" t="s">
        <v>244</v>
      </c>
      <c r="I3775" s="115">
        <v>2.3607916150000001</v>
      </c>
      <c r="J3775" s="115" t="s">
        <v>40</v>
      </c>
      <c r="K3775" s="115">
        <f>INDEX(DatosProcesados!$A$1:$BF$101,MATCH(DataBase!A3775,DatosProcesados!$A$1:$A$101,0),MATCH(DataBase!J3775,DatosProcesados!$A$1:$BF$1,0))</f>
        <v>0</v>
      </c>
      <c r="L3775" s="115" t="str">
        <f>INDEX(Modelo!$A$9:$D$89,MATCH(DataBase!$J3775,Modelo!$A$9:$A$89,0),MATCH(DataBase!L$1,Modelo!$A$9:$D$9,0))</f>
        <v>Impacto ambiental</v>
      </c>
      <c r="M3775" s="115" t="str">
        <f>INDEX(Modelo!$A$9:$D$89,MATCH(DataBase!$J3775,Modelo!$A$9:$A$89,0),MATCH(DataBase!M$1,Modelo!$A$9:$D$9,0))</f>
        <v>Pilar 3</v>
      </c>
      <c r="N3775" s="115" t="str">
        <f>INDEX(Modelo!$A$9:$D$89,MATCH(DataBase!$J3775,Modelo!$A$9:$A$89,0),MATCH(DataBase!N$1,Modelo!$A$9:$D$9,0))</f>
        <v>scale</v>
      </c>
      <c r="O3775" s="115" t="b">
        <f t="array" ref="O3775">IF(N3775="negativo",INDEX($AD$3:$AG$51,MATCH(1,($B3775=$AD$3:$AD$51)*($J3775=$AE$3:$AE$51),0),3),IF(N3775="positivo",INDEX($AD$55:$AG$109,MATCH(1,($B3775=$AD$55:$AD$109)*($J3775=$AE$55:$AE$109),0),3)))</f>
        <v>0</v>
      </c>
      <c r="P3775" s="115" t="b">
        <f t="array" ref="P3775">IF(N3775="negativo",INDEX($AD$3:$AG$51,MATCH(1,($B3775=$AD$3:$AD$51)*($J3775=$AE$3:$AE$51),0),4),IF(N3775="positivo",INDEX($AD$55:$AG$109,MATCH(1,($B3775=$AD$55:$AD$109)*($J3775=$AE$55:$AE$109),0),4)))</f>
        <v>0</v>
      </c>
      <c r="Q3775" s="115" t="str">
        <f>VLOOKUP(M3775,Modelo!$A$2:$C$7,2,0)</f>
        <v>Gestión de Recursos Naturales y Circularidad</v>
      </c>
      <c r="R3775" s="118">
        <f t="array" ref="R3775">INDEX(Modelo!$F$1:$H$37,MATCH(1,(DataBase!Q3775=Modelo!$G$1:$G$37)*(DataBase!B3775=Modelo!$F$1:$F$37),0),3)</f>
        <v>5.8823529411764705E-2</v>
      </c>
      <c r="S3775" s="115">
        <f t="shared" si="118"/>
        <v>0</v>
      </c>
      <c r="T3775" s="115">
        <f t="shared" si="119"/>
        <v>0</v>
      </c>
    </row>
    <row r="3776" spans="1:20" x14ac:dyDescent="0.3">
      <c r="A3776" s="115" t="s">
        <v>327</v>
      </c>
      <c r="B3776" s="115" t="s">
        <v>313</v>
      </c>
      <c r="C3776" s="115" t="s">
        <v>103</v>
      </c>
      <c r="D3776" s="115" t="s">
        <v>86</v>
      </c>
      <c r="E3776" s="115" t="s">
        <v>86</v>
      </c>
      <c r="F3776" s="115" t="s">
        <v>87</v>
      </c>
      <c r="G3776" s="115">
        <v>2005</v>
      </c>
      <c r="H3776" s="115" t="s">
        <v>328</v>
      </c>
      <c r="I3776" s="115">
        <v>10.521119421</v>
      </c>
      <c r="J3776" s="115" t="s">
        <v>40</v>
      </c>
      <c r="K3776" s="115">
        <f>INDEX(DatosProcesados!$A$1:$BF$101,MATCH(DataBase!A3776,DatosProcesados!$A$1:$A$101,0),MATCH(DataBase!J3776,DatosProcesados!$A$1:$BF$1,0))</f>
        <v>1</v>
      </c>
      <c r="L3776" s="115" t="str">
        <f>INDEX(Modelo!$A$9:$D$89,MATCH(DataBase!$J3776,Modelo!$A$9:$A$89,0),MATCH(DataBase!L$1,Modelo!$A$9:$D$9,0))</f>
        <v>Impacto ambiental</v>
      </c>
      <c r="M3776" s="115" t="str">
        <f>INDEX(Modelo!$A$9:$D$89,MATCH(DataBase!$J3776,Modelo!$A$9:$A$89,0),MATCH(DataBase!M$1,Modelo!$A$9:$D$9,0))</f>
        <v>Pilar 3</v>
      </c>
      <c r="N3776" s="115" t="str">
        <f>INDEX(Modelo!$A$9:$D$89,MATCH(DataBase!$J3776,Modelo!$A$9:$A$89,0),MATCH(DataBase!N$1,Modelo!$A$9:$D$9,0))</f>
        <v>scale</v>
      </c>
      <c r="O3776" s="115" t="b">
        <f t="array" ref="O3776">IF(N3776="negativo",INDEX($AD$3:$AG$51,MATCH(1,($B3776=$AD$3:$AD$51)*($J3776=$AE$3:$AE$51),0),3),IF(N3776="positivo",INDEX($AD$55:$AG$109,MATCH(1,($B3776=$AD$55:$AD$109)*($J3776=$AE$55:$AE$109),0),3)))</f>
        <v>0</v>
      </c>
      <c r="P3776" s="115" t="b">
        <f t="array" ref="P3776">IF(N3776="negativo",INDEX($AD$3:$AG$51,MATCH(1,($B3776=$AD$3:$AD$51)*($J3776=$AE$3:$AE$51),0),4),IF(N3776="positivo",INDEX($AD$55:$AG$109,MATCH(1,($B3776=$AD$55:$AD$109)*($J3776=$AE$55:$AE$109),0),4)))</f>
        <v>0</v>
      </c>
      <c r="Q3776" s="115" t="str">
        <f>VLOOKUP(M3776,Modelo!$A$2:$C$7,2,0)</f>
        <v>Gestión de Recursos Naturales y Circularidad</v>
      </c>
      <c r="R3776" s="118">
        <f t="array" ref="R3776">INDEX(Modelo!$F$1:$H$37,MATCH(1,(DataBase!Q3776=Modelo!$G$1:$G$37)*(DataBase!B3776=Modelo!$F$1:$F$37),0),3)</f>
        <v>5.8823529411764705E-2</v>
      </c>
      <c r="S3776" s="115">
        <f t="shared" si="118"/>
        <v>50</v>
      </c>
      <c r="T3776" s="115">
        <f t="shared" si="119"/>
        <v>2.9411764705882351</v>
      </c>
    </row>
    <row r="3777" spans="1:20" x14ac:dyDescent="0.3">
      <c r="A3777" s="115" t="s">
        <v>283</v>
      </c>
      <c r="B3777" s="115" t="s">
        <v>216</v>
      </c>
      <c r="C3777" s="115" t="s">
        <v>103</v>
      </c>
      <c r="D3777" s="115" t="s">
        <v>86</v>
      </c>
      <c r="E3777" s="115" t="s">
        <v>86</v>
      </c>
      <c r="F3777" s="115" t="s">
        <v>87</v>
      </c>
      <c r="G3777" s="115">
        <v>1958</v>
      </c>
      <c r="H3777" s="115" t="s">
        <v>125</v>
      </c>
      <c r="I3777" s="115">
        <v>2.0172595470000001</v>
      </c>
      <c r="J3777" s="115" t="s">
        <v>40</v>
      </c>
      <c r="K3777" s="115">
        <f>INDEX(DatosProcesados!$A$1:$BF$101,MATCH(DataBase!A3777,DatosProcesados!$A$1:$A$101,0),MATCH(DataBase!J3777,DatosProcesados!$A$1:$BF$1,0))</f>
        <v>2</v>
      </c>
      <c r="L3777" s="115" t="str">
        <f>INDEX(Modelo!$A$9:$D$89,MATCH(DataBase!$J3777,Modelo!$A$9:$A$89,0),MATCH(DataBase!L$1,Modelo!$A$9:$D$9,0))</f>
        <v>Impacto ambiental</v>
      </c>
      <c r="M3777" s="115" t="str">
        <f>INDEX(Modelo!$A$9:$D$89,MATCH(DataBase!$J3777,Modelo!$A$9:$A$89,0),MATCH(DataBase!M$1,Modelo!$A$9:$D$9,0))</f>
        <v>Pilar 3</v>
      </c>
      <c r="N3777" s="115" t="str">
        <f>INDEX(Modelo!$A$9:$D$89,MATCH(DataBase!$J3777,Modelo!$A$9:$A$89,0),MATCH(DataBase!N$1,Modelo!$A$9:$D$9,0))</f>
        <v>scale</v>
      </c>
      <c r="O3777" s="115" t="b">
        <f t="array" ref="O3777">IF(N3777="negativo",INDEX($AD$3:$AG$51,MATCH(1,($B3777=$AD$3:$AD$51)*($J3777=$AE$3:$AE$51),0),3),IF(N3777="positivo",INDEX($AD$55:$AG$109,MATCH(1,($B3777=$AD$55:$AD$109)*($J3777=$AE$55:$AE$109),0),3)))</f>
        <v>0</v>
      </c>
      <c r="P3777" s="115" t="b">
        <f t="array" ref="P3777">IF(N3777="negativo",INDEX($AD$3:$AG$51,MATCH(1,($B3777=$AD$3:$AD$51)*($J3777=$AE$3:$AE$51),0),4),IF(N3777="positivo",INDEX($AD$55:$AG$109,MATCH(1,($B3777=$AD$55:$AD$109)*($J3777=$AE$55:$AE$109),0),4)))</f>
        <v>0</v>
      </c>
      <c r="Q3777" s="115" t="str">
        <f>VLOOKUP(M3777,Modelo!$A$2:$C$7,2,0)</f>
        <v>Gestión de Recursos Naturales y Circularidad</v>
      </c>
      <c r="R3777" s="118">
        <f t="array" ref="R3777">INDEX(Modelo!$F$1:$H$37,MATCH(1,(DataBase!Q3777=Modelo!$G$1:$G$37)*(DataBase!B3777=Modelo!$F$1:$F$37),0),3)</f>
        <v>0.15789473684210525</v>
      </c>
      <c r="S3777" s="115">
        <f t="shared" si="118"/>
        <v>100</v>
      </c>
      <c r="T3777" s="115">
        <f t="shared" si="119"/>
        <v>15.789473684210526</v>
      </c>
    </row>
    <row r="3778" spans="1:20" x14ac:dyDescent="0.3">
      <c r="A3778" s="115" t="s">
        <v>188</v>
      </c>
      <c r="B3778" s="115" t="s">
        <v>84</v>
      </c>
      <c r="C3778" s="115" t="s">
        <v>103</v>
      </c>
      <c r="D3778" s="115" t="s">
        <v>86</v>
      </c>
      <c r="E3778" s="115" t="s">
        <v>87</v>
      </c>
      <c r="F3778" s="115" t="s">
        <v>86</v>
      </c>
      <c r="G3778" s="115">
        <v>1974</v>
      </c>
      <c r="H3778" s="115" t="s">
        <v>125</v>
      </c>
      <c r="I3778" s="115">
        <v>2.2729038500000001</v>
      </c>
      <c r="J3778" s="115" t="s">
        <v>40</v>
      </c>
      <c r="K3778" s="115">
        <f>INDEX(DatosProcesados!$A$1:$BF$101,MATCH(DataBase!A3778,DatosProcesados!$A$1:$A$101,0),MATCH(DataBase!J3778,DatosProcesados!$A$1:$BF$1,0))</f>
        <v>0</v>
      </c>
      <c r="L3778" s="115" t="str">
        <f>INDEX(Modelo!$A$9:$D$89,MATCH(DataBase!$J3778,Modelo!$A$9:$A$89,0),MATCH(DataBase!L$1,Modelo!$A$9:$D$9,0))</f>
        <v>Impacto ambiental</v>
      </c>
      <c r="M3778" s="115" t="str">
        <f>INDEX(Modelo!$A$9:$D$89,MATCH(DataBase!$J3778,Modelo!$A$9:$A$89,0),MATCH(DataBase!M$1,Modelo!$A$9:$D$9,0))</f>
        <v>Pilar 3</v>
      </c>
      <c r="N3778" s="115" t="str">
        <f>INDEX(Modelo!$A$9:$D$89,MATCH(DataBase!$J3778,Modelo!$A$9:$A$89,0),MATCH(DataBase!N$1,Modelo!$A$9:$D$9,0))</f>
        <v>scale</v>
      </c>
      <c r="O3778" s="115" t="b">
        <f t="array" ref="O3778">IF(N3778="negativo",INDEX($AD$3:$AG$51,MATCH(1,($B3778=$AD$3:$AD$51)*($J3778=$AE$3:$AE$51),0),3),IF(N3778="positivo",INDEX($AD$55:$AG$109,MATCH(1,($B3778=$AD$55:$AD$109)*($J3778=$AE$55:$AE$109),0),3)))</f>
        <v>0</v>
      </c>
      <c r="P3778" s="115" t="b">
        <f t="array" ref="P3778">IF(N3778="negativo",INDEX($AD$3:$AG$51,MATCH(1,($B3778=$AD$3:$AD$51)*($J3778=$AE$3:$AE$51),0),4),IF(N3778="positivo",INDEX($AD$55:$AG$109,MATCH(1,($B3778=$AD$55:$AD$109)*($J3778=$AE$55:$AE$109),0),4)))</f>
        <v>0</v>
      </c>
      <c r="Q3778" s="115" t="str">
        <f>VLOOKUP(M3778,Modelo!$A$2:$C$7,2,0)</f>
        <v>Gestión de Recursos Naturales y Circularidad</v>
      </c>
      <c r="R3778" s="118">
        <f t="array" ref="R3778">INDEX(Modelo!$F$1:$H$37,MATCH(1,(DataBase!Q3778=Modelo!$G$1:$G$37)*(DataBase!B3778=Modelo!$F$1:$F$37),0),3)</f>
        <v>5.8823529411764705E-2</v>
      </c>
      <c r="S3778" s="115">
        <f t="shared" si="118"/>
        <v>0</v>
      </c>
      <c r="T3778" s="115">
        <f t="shared" si="119"/>
        <v>0</v>
      </c>
    </row>
    <row r="3779" spans="1:20" x14ac:dyDescent="0.3">
      <c r="A3779" s="115" t="s">
        <v>199</v>
      </c>
      <c r="B3779" s="115" t="s">
        <v>84</v>
      </c>
      <c r="C3779" s="115" t="s">
        <v>103</v>
      </c>
      <c r="D3779" s="115" t="s">
        <v>86</v>
      </c>
      <c r="E3779" s="115" t="s">
        <v>86</v>
      </c>
      <c r="F3779" s="115" t="s">
        <v>87</v>
      </c>
      <c r="G3779" s="115">
        <v>2015</v>
      </c>
      <c r="H3779" s="115" t="s">
        <v>125</v>
      </c>
      <c r="I3779" s="115">
        <v>0.70314701400000001</v>
      </c>
      <c r="J3779" s="115" t="s">
        <v>40</v>
      </c>
      <c r="K3779" s="115">
        <f>INDEX(DatosProcesados!$A$1:$BF$101,MATCH(DataBase!A3779,DatosProcesados!$A$1:$A$101,0),MATCH(DataBase!J3779,DatosProcesados!$A$1:$BF$1,0))</f>
        <v>0</v>
      </c>
      <c r="L3779" s="115" t="str">
        <f>INDEX(Modelo!$A$9:$D$89,MATCH(DataBase!$J3779,Modelo!$A$9:$A$89,0),MATCH(DataBase!L$1,Modelo!$A$9:$D$9,0))</f>
        <v>Impacto ambiental</v>
      </c>
      <c r="M3779" s="115" t="str">
        <f>INDEX(Modelo!$A$9:$D$89,MATCH(DataBase!$J3779,Modelo!$A$9:$A$89,0),MATCH(DataBase!M$1,Modelo!$A$9:$D$9,0))</f>
        <v>Pilar 3</v>
      </c>
      <c r="N3779" s="115" t="str">
        <f>INDEX(Modelo!$A$9:$D$89,MATCH(DataBase!$J3779,Modelo!$A$9:$A$89,0),MATCH(DataBase!N$1,Modelo!$A$9:$D$9,0))</f>
        <v>scale</v>
      </c>
      <c r="O3779" s="115" t="b">
        <f t="array" ref="O3779">IF(N3779="negativo",INDEX($AD$3:$AG$51,MATCH(1,($B3779=$AD$3:$AD$51)*($J3779=$AE$3:$AE$51),0),3),IF(N3779="positivo",INDEX($AD$55:$AG$109,MATCH(1,($B3779=$AD$55:$AD$109)*($J3779=$AE$55:$AE$109),0),3)))</f>
        <v>0</v>
      </c>
      <c r="P3779" s="115" t="b">
        <f t="array" ref="P3779">IF(N3779="negativo",INDEX($AD$3:$AG$51,MATCH(1,($B3779=$AD$3:$AD$51)*($J3779=$AE$3:$AE$51),0),4),IF(N3779="positivo",INDEX($AD$55:$AG$109,MATCH(1,($B3779=$AD$55:$AD$109)*($J3779=$AE$55:$AE$109),0),4)))</f>
        <v>0</v>
      </c>
      <c r="Q3779" s="115" t="str">
        <f>VLOOKUP(M3779,Modelo!$A$2:$C$7,2,0)</f>
        <v>Gestión de Recursos Naturales y Circularidad</v>
      </c>
      <c r="R3779" s="118">
        <f t="array" ref="R3779">INDEX(Modelo!$F$1:$H$37,MATCH(1,(DataBase!Q3779=Modelo!$G$1:$G$37)*(DataBase!B3779=Modelo!$F$1:$F$37),0),3)</f>
        <v>5.8823529411764705E-2</v>
      </c>
      <c r="S3779" s="115">
        <f t="shared" ref="S3779:S3842" si="120">IFERROR(IF(N3779="boolean",IF(K3779="Si",100,0),IF(N3779="scale",IF(K3779=2,100,IF(K3779=1,50,0)),IF(N3779="positivo",100*((K3779-P3779)/(O3779-P3779)),100*(1-((K3779-P3779)/(O3779-P3779)))))),0)</f>
        <v>0</v>
      </c>
      <c r="T3779" s="115">
        <f t="shared" ref="T3779:T3842" si="121">S3779*R3779</f>
        <v>0</v>
      </c>
    </row>
    <row r="3780" spans="1:20" x14ac:dyDescent="0.3">
      <c r="A3780" s="115" t="s">
        <v>215</v>
      </c>
      <c r="B3780" s="115" t="s">
        <v>216</v>
      </c>
      <c r="C3780" s="115" t="s">
        <v>97</v>
      </c>
      <c r="D3780" s="115" t="s">
        <v>86</v>
      </c>
      <c r="E3780" s="115" t="s">
        <v>86</v>
      </c>
      <c r="F3780" s="115" t="s">
        <v>86</v>
      </c>
      <c r="G3780" s="115">
        <v>1956</v>
      </c>
      <c r="H3780" s="115" t="s">
        <v>125</v>
      </c>
      <c r="I3780" s="115">
        <v>25.860914507</v>
      </c>
      <c r="J3780" s="115" t="s">
        <v>40</v>
      </c>
      <c r="K3780" s="115">
        <f>INDEX(DatosProcesados!$A$1:$BF$101,MATCH(DataBase!A3780,DatosProcesados!$A$1:$A$101,0),MATCH(DataBase!J3780,DatosProcesados!$A$1:$BF$1,0))</f>
        <v>0</v>
      </c>
      <c r="L3780" s="115" t="str">
        <f>INDEX(Modelo!$A$9:$D$89,MATCH(DataBase!$J3780,Modelo!$A$9:$A$89,0),MATCH(DataBase!L$1,Modelo!$A$9:$D$9,0))</f>
        <v>Impacto ambiental</v>
      </c>
      <c r="M3780" s="115" t="str">
        <f>INDEX(Modelo!$A$9:$D$89,MATCH(DataBase!$J3780,Modelo!$A$9:$A$89,0),MATCH(DataBase!M$1,Modelo!$A$9:$D$9,0))</f>
        <v>Pilar 3</v>
      </c>
      <c r="N3780" s="115" t="str">
        <f>INDEX(Modelo!$A$9:$D$89,MATCH(DataBase!$J3780,Modelo!$A$9:$A$89,0),MATCH(DataBase!N$1,Modelo!$A$9:$D$9,0))</f>
        <v>scale</v>
      </c>
      <c r="O3780" s="115" t="b">
        <f t="array" ref="O3780">IF(N3780="negativo",INDEX($AD$3:$AG$51,MATCH(1,($B3780=$AD$3:$AD$51)*($J3780=$AE$3:$AE$51),0),3),IF(N3780="positivo",INDEX($AD$55:$AG$109,MATCH(1,($B3780=$AD$55:$AD$109)*($J3780=$AE$55:$AE$109),0),3)))</f>
        <v>0</v>
      </c>
      <c r="P3780" s="115" t="b">
        <f t="array" ref="P3780">IF(N3780="negativo",INDEX($AD$3:$AG$51,MATCH(1,($B3780=$AD$3:$AD$51)*($J3780=$AE$3:$AE$51),0),4),IF(N3780="positivo",INDEX($AD$55:$AG$109,MATCH(1,($B3780=$AD$55:$AD$109)*($J3780=$AE$55:$AE$109),0),4)))</f>
        <v>0</v>
      </c>
      <c r="Q3780" s="115" t="str">
        <f>VLOOKUP(M3780,Modelo!$A$2:$C$7,2,0)</f>
        <v>Gestión de Recursos Naturales y Circularidad</v>
      </c>
      <c r="R3780" s="118">
        <f t="array" ref="R3780">INDEX(Modelo!$F$1:$H$37,MATCH(1,(DataBase!Q3780=Modelo!$G$1:$G$37)*(DataBase!B3780=Modelo!$F$1:$F$37),0),3)</f>
        <v>0.15789473684210525</v>
      </c>
      <c r="S3780" s="115">
        <f t="shared" si="120"/>
        <v>0</v>
      </c>
      <c r="T3780" s="115">
        <f t="shared" si="121"/>
        <v>0</v>
      </c>
    </row>
    <row r="3781" spans="1:20" x14ac:dyDescent="0.3">
      <c r="A3781" s="115" t="s">
        <v>257</v>
      </c>
      <c r="B3781" s="115" t="s">
        <v>216</v>
      </c>
      <c r="C3781" s="115" t="s">
        <v>97</v>
      </c>
      <c r="D3781" s="115" t="s">
        <v>86</v>
      </c>
      <c r="E3781" s="115" t="s">
        <v>87</v>
      </c>
      <c r="F3781" s="115" t="s">
        <v>87</v>
      </c>
      <c r="G3781" s="115">
        <v>1898</v>
      </c>
      <c r="H3781" s="115" t="s">
        <v>167</v>
      </c>
      <c r="I3781" s="115">
        <v>2.4260392159999999</v>
      </c>
      <c r="J3781" s="115" t="s">
        <v>40</v>
      </c>
      <c r="K3781" s="115">
        <f>INDEX(DatosProcesados!$A$1:$BF$101,MATCH(DataBase!A3781,DatosProcesados!$A$1:$A$101,0),MATCH(DataBase!J3781,DatosProcesados!$A$1:$BF$1,0))</f>
        <v>1</v>
      </c>
      <c r="L3781" s="115" t="str">
        <f>INDEX(Modelo!$A$9:$D$89,MATCH(DataBase!$J3781,Modelo!$A$9:$A$89,0),MATCH(DataBase!L$1,Modelo!$A$9:$D$9,0))</f>
        <v>Impacto ambiental</v>
      </c>
      <c r="M3781" s="115" t="str">
        <f>INDEX(Modelo!$A$9:$D$89,MATCH(DataBase!$J3781,Modelo!$A$9:$A$89,0),MATCH(DataBase!M$1,Modelo!$A$9:$D$9,0))</f>
        <v>Pilar 3</v>
      </c>
      <c r="N3781" s="115" t="str">
        <f>INDEX(Modelo!$A$9:$D$89,MATCH(DataBase!$J3781,Modelo!$A$9:$A$89,0),MATCH(DataBase!N$1,Modelo!$A$9:$D$9,0))</f>
        <v>scale</v>
      </c>
      <c r="O3781" s="115" t="b">
        <f t="array" ref="O3781">IF(N3781="negativo",INDEX($AD$3:$AG$51,MATCH(1,($B3781=$AD$3:$AD$51)*($J3781=$AE$3:$AE$51),0),3),IF(N3781="positivo",INDEX($AD$55:$AG$109,MATCH(1,($B3781=$AD$55:$AD$109)*($J3781=$AE$55:$AE$109),0),3)))</f>
        <v>0</v>
      </c>
      <c r="P3781" s="115" t="b">
        <f t="array" ref="P3781">IF(N3781="negativo",INDEX($AD$3:$AG$51,MATCH(1,($B3781=$AD$3:$AD$51)*($J3781=$AE$3:$AE$51),0),4),IF(N3781="positivo",INDEX($AD$55:$AG$109,MATCH(1,($B3781=$AD$55:$AD$109)*($J3781=$AE$55:$AE$109),0),4)))</f>
        <v>0</v>
      </c>
      <c r="Q3781" s="115" t="str">
        <f>VLOOKUP(M3781,Modelo!$A$2:$C$7,2,0)</f>
        <v>Gestión de Recursos Naturales y Circularidad</v>
      </c>
      <c r="R3781" s="118">
        <f t="array" ref="R3781">INDEX(Modelo!$F$1:$H$37,MATCH(1,(DataBase!Q3781=Modelo!$G$1:$G$37)*(DataBase!B3781=Modelo!$F$1:$F$37),0),3)</f>
        <v>0.15789473684210525</v>
      </c>
      <c r="S3781" s="115">
        <f t="shared" si="120"/>
        <v>50</v>
      </c>
      <c r="T3781" s="115">
        <f t="shared" si="121"/>
        <v>7.8947368421052628</v>
      </c>
    </row>
    <row r="3782" spans="1:20" x14ac:dyDescent="0.3">
      <c r="A3782" s="115" t="s">
        <v>301</v>
      </c>
      <c r="B3782" s="115" t="s">
        <v>216</v>
      </c>
      <c r="C3782" s="115" t="s">
        <v>103</v>
      </c>
      <c r="D3782" s="115" t="s">
        <v>86</v>
      </c>
      <c r="E3782" s="115" t="s">
        <v>87</v>
      </c>
      <c r="F3782" s="115" t="s">
        <v>86</v>
      </c>
      <c r="G3782" s="115">
        <v>1998</v>
      </c>
      <c r="H3782" s="115" t="s">
        <v>125</v>
      </c>
      <c r="I3782" s="115">
        <v>1.697301486</v>
      </c>
      <c r="J3782" s="115" t="s">
        <v>40</v>
      </c>
      <c r="K3782" s="115">
        <f>INDEX(DatosProcesados!$A$1:$BF$101,MATCH(DataBase!A3782,DatosProcesados!$A$1:$A$101,0),MATCH(DataBase!J3782,DatosProcesados!$A$1:$BF$1,0))</f>
        <v>1</v>
      </c>
      <c r="L3782" s="115" t="str">
        <f>INDEX(Modelo!$A$9:$D$89,MATCH(DataBase!$J3782,Modelo!$A$9:$A$89,0),MATCH(DataBase!L$1,Modelo!$A$9:$D$9,0))</f>
        <v>Impacto ambiental</v>
      </c>
      <c r="M3782" s="115" t="str">
        <f>INDEX(Modelo!$A$9:$D$89,MATCH(DataBase!$J3782,Modelo!$A$9:$A$89,0),MATCH(DataBase!M$1,Modelo!$A$9:$D$9,0))</f>
        <v>Pilar 3</v>
      </c>
      <c r="N3782" s="115" t="str">
        <f>INDEX(Modelo!$A$9:$D$89,MATCH(DataBase!$J3782,Modelo!$A$9:$A$89,0),MATCH(DataBase!N$1,Modelo!$A$9:$D$9,0))</f>
        <v>scale</v>
      </c>
      <c r="O3782" s="115" t="b">
        <f t="array" ref="O3782">IF(N3782="negativo",INDEX($AD$3:$AG$51,MATCH(1,($B3782=$AD$3:$AD$51)*($J3782=$AE$3:$AE$51),0),3),IF(N3782="positivo",INDEX($AD$55:$AG$109,MATCH(1,($B3782=$AD$55:$AD$109)*($J3782=$AE$55:$AE$109),0),3)))</f>
        <v>0</v>
      </c>
      <c r="P3782" s="115" t="b">
        <f t="array" ref="P3782">IF(N3782="negativo",INDEX($AD$3:$AG$51,MATCH(1,($B3782=$AD$3:$AD$51)*($J3782=$AE$3:$AE$51),0),4),IF(N3782="positivo",INDEX($AD$55:$AG$109,MATCH(1,($B3782=$AD$55:$AD$109)*($J3782=$AE$55:$AE$109),0),4)))</f>
        <v>0</v>
      </c>
      <c r="Q3782" s="115" t="str">
        <f>VLOOKUP(M3782,Modelo!$A$2:$C$7,2,0)</f>
        <v>Gestión de Recursos Naturales y Circularidad</v>
      </c>
      <c r="R3782" s="118">
        <f t="array" ref="R3782">INDEX(Modelo!$F$1:$H$37,MATCH(1,(DataBase!Q3782=Modelo!$G$1:$G$37)*(DataBase!B3782=Modelo!$F$1:$F$37),0),3)</f>
        <v>0.15789473684210525</v>
      </c>
      <c r="S3782" s="115">
        <f t="shared" si="120"/>
        <v>50</v>
      </c>
      <c r="T3782" s="115">
        <f t="shared" si="121"/>
        <v>7.8947368421052628</v>
      </c>
    </row>
    <row r="3783" spans="1:20" x14ac:dyDescent="0.3">
      <c r="A3783" s="115" t="s">
        <v>352</v>
      </c>
      <c r="B3783" s="115" t="s">
        <v>313</v>
      </c>
      <c r="C3783" s="115" t="s">
        <v>103</v>
      </c>
      <c r="D3783" s="115" t="s">
        <v>87</v>
      </c>
      <c r="E3783" s="115" t="s">
        <v>87</v>
      </c>
      <c r="F3783" s="115" t="s">
        <v>87</v>
      </c>
      <c r="G3783" s="115">
        <v>1969</v>
      </c>
      <c r="H3783" s="115" t="s">
        <v>353</v>
      </c>
      <c r="I3783" s="115">
        <v>3.188315636</v>
      </c>
      <c r="J3783" s="115" t="s">
        <v>40</v>
      </c>
      <c r="K3783" s="115">
        <f>INDEX(DatosProcesados!$A$1:$BF$101,MATCH(DataBase!A3783,DatosProcesados!$A$1:$A$101,0),MATCH(DataBase!J3783,DatosProcesados!$A$1:$BF$1,0))</f>
        <v>1</v>
      </c>
      <c r="L3783" s="115" t="str">
        <f>INDEX(Modelo!$A$9:$D$89,MATCH(DataBase!$J3783,Modelo!$A$9:$A$89,0),MATCH(DataBase!L$1,Modelo!$A$9:$D$9,0))</f>
        <v>Impacto ambiental</v>
      </c>
      <c r="M3783" s="115" t="str">
        <f>INDEX(Modelo!$A$9:$D$89,MATCH(DataBase!$J3783,Modelo!$A$9:$A$89,0),MATCH(DataBase!M$1,Modelo!$A$9:$D$9,0))</f>
        <v>Pilar 3</v>
      </c>
      <c r="N3783" s="115" t="str">
        <f>INDEX(Modelo!$A$9:$D$89,MATCH(DataBase!$J3783,Modelo!$A$9:$A$89,0),MATCH(DataBase!N$1,Modelo!$A$9:$D$9,0))</f>
        <v>scale</v>
      </c>
      <c r="O3783" s="115" t="b">
        <f t="array" ref="O3783">IF(N3783="negativo",INDEX($AD$3:$AG$51,MATCH(1,($B3783=$AD$3:$AD$51)*($J3783=$AE$3:$AE$51),0),3),IF(N3783="positivo",INDEX($AD$55:$AG$109,MATCH(1,($B3783=$AD$55:$AD$109)*($J3783=$AE$55:$AE$109),0),3)))</f>
        <v>0</v>
      </c>
      <c r="P3783" s="115" t="b">
        <f t="array" ref="P3783">IF(N3783="negativo",INDEX($AD$3:$AG$51,MATCH(1,($B3783=$AD$3:$AD$51)*($J3783=$AE$3:$AE$51),0),4),IF(N3783="positivo",INDEX($AD$55:$AG$109,MATCH(1,($B3783=$AD$55:$AD$109)*($J3783=$AE$55:$AE$109),0),4)))</f>
        <v>0</v>
      </c>
      <c r="Q3783" s="115" t="str">
        <f>VLOOKUP(M3783,Modelo!$A$2:$C$7,2,0)</f>
        <v>Gestión de Recursos Naturales y Circularidad</v>
      </c>
      <c r="R3783" s="118">
        <f t="array" ref="R3783">INDEX(Modelo!$F$1:$H$37,MATCH(1,(DataBase!Q3783=Modelo!$G$1:$G$37)*(DataBase!B3783=Modelo!$F$1:$F$37),0),3)</f>
        <v>5.8823529411764705E-2</v>
      </c>
      <c r="S3783" s="115">
        <f t="shared" si="120"/>
        <v>50</v>
      </c>
      <c r="T3783" s="115">
        <f t="shared" si="121"/>
        <v>2.9411764705882351</v>
      </c>
    </row>
    <row r="3784" spans="1:20" x14ac:dyDescent="0.3">
      <c r="A3784" s="115" t="s">
        <v>427</v>
      </c>
      <c r="B3784" s="115" t="s">
        <v>407</v>
      </c>
      <c r="C3784" s="115" t="s">
        <v>103</v>
      </c>
      <c r="D3784" s="115" t="s">
        <v>86</v>
      </c>
      <c r="E3784" s="115" t="s">
        <v>86</v>
      </c>
      <c r="F3784" s="115" t="s">
        <v>87</v>
      </c>
      <c r="G3784" s="115">
        <v>2020</v>
      </c>
      <c r="H3784" s="115" t="s">
        <v>428</v>
      </c>
      <c r="I3784" s="115">
        <v>1.943851598</v>
      </c>
      <c r="J3784" s="115" t="s">
        <v>40</v>
      </c>
      <c r="K3784" s="115">
        <f>INDEX(DatosProcesados!$A$1:$BF$101,MATCH(DataBase!A3784,DatosProcesados!$A$1:$A$101,0),MATCH(DataBase!J3784,DatosProcesados!$A$1:$BF$1,0))</f>
        <v>2</v>
      </c>
      <c r="L3784" s="115" t="str">
        <f>INDEX(Modelo!$A$9:$D$89,MATCH(DataBase!$J3784,Modelo!$A$9:$A$89,0),MATCH(DataBase!L$1,Modelo!$A$9:$D$9,0))</f>
        <v>Impacto ambiental</v>
      </c>
      <c r="M3784" s="115" t="str">
        <f>INDEX(Modelo!$A$9:$D$89,MATCH(DataBase!$J3784,Modelo!$A$9:$A$89,0),MATCH(DataBase!M$1,Modelo!$A$9:$D$9,0))</f>
        <v>Pilar 3</v>
      </c>
      <c r="N3784" s="115" t="str">
        <f>INDEX(Modelo!$A$9:$D$89,MATCH(DataBase!$J3784,Modelo!$A$9:$A$89,0),MATCH(DataBase!N$1,Modelo!$A$9:$D$9,0))</f>
        <v>scale</v>
      </c>
      <c r="O3784" s="115" t="b">
        <f t="array" ref="O3784">IF(N3784="negativo",INDEX($AD$3:$AG$51,MATCH(1,($B3784=$AD$3:$AD$51)*($J3784=$AE$3:$AE$51),0),3),IF(N3784="positivo",INDEX($AD$55:$AG$109,MATCH(1,($B3784=$AD$55:$AD$109)*($J3784=$AE$55:$AE$109),0),3)))</f>
        <v>0</v>
      </c>
      <c r="P3784" s="115" t="b">
        <f t="array" ref="P3784">IF(N3784="negativo",INDEX($AD$3:$AG$51,MATCH(1,($B3784=$AD$3:$AD$51)*($J3784=$AE$3:$AE$51),0),4),IF(N3784="positivo",INDEX($AD$55:$AG$109,MATCH(1,($B3784=$AD$55:$AD$109)*($J3784=$AE$55:$AE$109),0),4)))</f>
        <v>0</v>
      </c>
      <c r="Q3784" s="115" t="str">
        <f>VLOOKUP(M3784,Modelo!$A$2:$C$7,2,0)</f>
        <v>Gestión de Recursos Naturales y Circularidad</v>
      </c>
      <c r="R3784" s="118">
        <f t="array" ref="R3784">INDEX(Modelo!$F$1:$H$37,MATCH(1,(DataBase!Q3784=Modelo!$G$1:$G$37)*(DataBase!B3784=Modelo!$F$1:$F$37),0),3)</f>
        <v>0.19230769230769232</v>
      </c>
      <c r="S3784" s="115">
        <f t="shared" si="120"/>
        <v>100</v>
      </c>
      <c r="T3784" s="115">
        <f t="shared" si="121"/>
        <v>19.230769230769234</v>
      </c>
    </row>
    <row r="3785" spans="1:20" x14ac:dyDescent="0.3">
      <c r="A3785" s="115" t="s">
        <v>333</v>
      </c>
      <c r="B3785" s="115" t="s">
        <v>313</v>
      </c>
      <c r="C3785" s="115" t="s">
        <v>103</v>
      </c>
      <c r="D3785" s="115" t="s">
        <v>86</v>
      </c>
      <c r="E3785" s="115" t="s">
        <v>86</v>
      </c>
      <c r="F3785" s="115" t="s">
        <v>87</v>
      </c>
      <c r="G3785" s="115">
        <v>1952</v>
      </c>
      <c r="H3785" s="115" t="s">
        <v>177</v>
      </c>
      <c r="I3785" s="115">
        <v>5.9910971069999999</v>
      </c>
      <c r="J3785" s="115" t="s">
        <v>40</v>
      </c>
      <c r="K3785" s="115">
        <f>INDEX(DatosProcesados!$A$1:$BF$101,MATCH(DataBase!A3785,DatosProcesados!$A$1:$A$101,0),MATCH(DataBase!J3785,DatosProcesados!$A$1:$BF$1,0))</f>
        <v>1</v>
      </c>
      <c r="L3785" s="115" t="str">
        <f>INDEX(Modelo!$A$9:$D$89,MATCH(DataBase!$J3785,Modelo!$A$9:$A$89,0),MATCH(DataBase!L$1,Modelo!$A$9:$D$9,0))</f>
        <v>Impacto ambiental</v>
      </c>
      <c r="M3785" s="115" t="str">
        <f>INDEX(Modelo!$A$9:$D$89,MATCH(DataBase!$J3785,Modelo!$A$9:$A$89,0),MATCH(DataBase!M$1,Modelo!$A$9:$D$9,0))</f>
        <v>Pilar 3</v>
      </c>
      <c r="N3785" s="115" t="str">
        <f>INDEX(Modelo!$A$9:$D$89,MATCH(DataBase!$J3785,Modelo!$A$9:$A$89,0),MATCH(DataBase!N$1,Modelo!$A$9:$D$9,0))</f>
        <v>scale</v>
      </c>
      <c r="O3785" s="115" t="b">
        <f t="array" ref="O3785">IF(N3785="negativo",INDEX($AD$3:$AG$51,MATCH(1,($B3785=$AD$3:$AD$51)*($J3785=$AE$3:$AE$51),0),3),IF(N3785="positivo",INDEX($AD$55:$AG$109,MATCH(1,($B3785=$AD$55:$AD$109)*($J3785=$AE$55:$AE$109),0),3)))</f>
        <v>0</v>
      </c>
      <c r="P3785" s="115" t="b">
        <f t="array" ref="P3785">IF(N3785="negativo",INDEX($AD$3:$AG$51,MATCH(1,($B3785=$AD$3:$AD$51)*($J3785=$AE$3:$AE$51),0),4),IF(N3785="positivo",INDEX($AD$55:$AG$109,MATCH(1,($B3785=$AD$55:$AD$109)*($J3785=$AE$55:$AE$109),0),4)))</f>
        <v>0</v>
      </c>
      <c r="Q3785" s="115" t="str">
        <f>VLOOKUP(M3785,Modelo!$A$2:$C$7,2,0)</f>
        <v>Gestión de Recursos Naturales y Circularidad</v>
      </c>
      <c r="R3785" s="118">
        <f t="array" ref="R3785">INDEX(Modelo!$F$1:$H$37,MATCH(1,(DataBase!Q3785=Modelo!$G$1:$G$37)*(DataBase!B3785=Modelo!$F$1:$F$37),0),3)</f>
        <v>5.8823529411764705E-2</v>
      </c>
      <c r="S3785" s="115">
        <f t="shared" si="120"/>
        <v>50</v>
      </c>
      <c r="T3785" s="115">
        <f t="shared" si="121"/>
        <v>2.9411764705882351</v>
      </c>
    </row>
    <row r="3786" spans="1:20" x14ac:dyDescent="0.3">
      <c r="A3786" s="115" t="s">
        <v>371</v>
      </c>
      <c r="B3786" s="115" t="s">
        <v>313</v>
      </c>
      <c r="C3786" s="115" t="s">
        <v>103</v>
      </c>
      <c r="D3786" s="115" t="s">
        <v>87</v>
      </c>
      <c r="E3786" s="115" t="s">
        <v>86</v>
      </c>
      <c r="F3786" s="115" t="s">
        <v>87</v>
      </c>
      <c r="G3786" s="115">
        <v>1977</v>
      </c>
      <c r="H3786" s="115" t="s">
        <v>281</v>
      </c>
      <c r="I3786" s="115">
        <v>2.002301595</v>
      </c>
      <c r="J3786" s="115" t="s">
        <v>40</v>
      </c>
      <c r="K3786" s="115">
        <f>INDEX(DatosProcesados!$A$1:$BF$101,MATCH(DataBase!A3786,DatosProcesados!$A$1:$A$101,0),MATCH(DataBase!J3786,DatosProcesados!$A$1:$BF$1,0))</f>
        <v>0</v>
      </c>
      <c r="L3786" s="115" t="str">
        <f>INDEX(Modelo!$A$9:$D$89,MATCH(DataBase!$J3786,Modelo!$A$9:$A$89,0),MATCH(DataBase!L$1,Modelo!$A$9:$D$9,0))</f>
        <v>Impacto ambiental</v>
      </c>
      <c r="M3786" s="115" t="str">
        <f>INDEX(Modelo!$A$9:$D$89,MATCH(DataBase!$J3786,Modelo!$A$9:$A$89,0),MATCH(DataBase!M$1,Modelo!$A$9:$D$9,0))</f>
        <v>Pilar 3</v>
      </c>
      <c r="N3786" s="115" t="str">
        <f>INDEX(Modelo!$A$9:$D$89,MATCH(DataBase!$J3786,Modelo!$A$9:$A$89,0),MATCH(DataBase!N$1,Modelo!$A$9:$D$9,0))</f>
        <v>scale</v>
      </c>
      <c r="O3786" s="115" t="b">
        <f t="array" ref="O3786">IF(N3786="negativo",INDEX($AD$3:$AG$51,MATCH(1,($B3786=$AD$3:$AD$51)*($J3786=$AE$3:$AE$51),0),3),IF(N3786="positivo",INDEX($AD$55:$AG$109,MATCH(1,($B3786=$AD$55:$AD$109)*($J3786=$AE$55:$AE$109),0),3)))</f>
        <v>0</v>
      </c>
      <c r="P3786" s="115" t="b">
        <f t="array" ref="P3786">IF(N3786="negativo",INDEX($AD$3:$AG$51,MATCH(1,($B3786=$AD$3:$AD$51)*($J3786=$AE$3:$AE$51),0),4),IF(N3786="positivo",INDEX($AD$55:$AG$109,MATCH(1,($B3786=$AD$55:$AD$109)*($J3786=$AE$55:$AE$109),0),4)))</f>
        <v>0</v>
      </c>
      <c r="Q3786" s="115" t="str">
        <f>VLOOKUP(M3786,Modelo!$A$2:$C$7,2,0)</f>
        <v>Gestión de Recursos Naturales y Circularidad</v>
      </c>
      <c r="R3786" s="118">
        <f t="array" ref="R3786">INDEX(Modelo!$F$1:$H$37,MATCH(1,(DataBase!Q3786=Modelo!$G$1:$G$37)*(DataBase!B3786=Modelo!$F$1:$F$37),0),3)</f>
        <v>5.8823529411764705E-2</v>
      </c>
      <c r="S3786" s="115">
        <f t="shared" si="120"/>
        <v>0</v>
      </c>
      <c r="T3786" s="115">
        <f t="shared" si="121"/>
        <v>0</v>
      </c>
    </row>
    <row r="3787" spans="1:20" x14ac:dyDescent="0.3">
      <c r="A3787" s="115" t="s">
        <v>469</v>
      </c>
      <c r="B3787" s="115" t="s">
        <v>467</v>
      </c>
      <c r="C3787" s="115" t="s">
        <v>103</v>
      </c>
      <c r="D3787" s="115" t="s">
        <v>87</v>
      </c>
      <c r="E3787" s="115" t="s">
        <v>86</v>
      </c>
      <c r="F3787" s="115" t="s">
        <v>87</v>
      </c>
      <c r="G3787" s="115">
        <v>1971</v>
      </c>
      <c r="H3787" s="115" t="s">
        <v>244</v>
      </c>
      <c r="I3787" s="115">
        <v>2.1567474139999998</v>
      </c>
      <c r="J3787" s="115" t="s">
        <v>40</v>
      </c>
      <c r="K3787" s="115">
        <f>INDEX(DatosProcesados!$A$1:$BF$101,MATCH(DataBase!A3787,DatosProcesados!$A$1:$A$101,0),MATCH(DataBase!J3787,DatosProcesados!$A$1:$BF$1,0))</f>
        <v>0</v>
      </c>
      <c r="L3787" s="115" t="str">
        <f>INDEX(Modelo!$A$9:$D$89,MATCH(DataBase!$J3787,Modelo!$A$9:$A$89,0),MATCH(DataBase!L$1,Modelo!$A$9:$D$9,0))</f>
        <v>Impacto ambiental</v>
      </c>
      <c r="M3787" s="115" t="str">
        <f>INDEX(Modelo!$A$9:$D$89,MATCH(DataBase!$J3787,Modelo!$A$9:$A$89,0),MATCH(DataBase!M$1,Modelo!$A$9:$D$9,0))</f>
        <v>Pilar 3</v>
      </c>
      <c r="N3787" s="115" t="str">
        <f>INDEX(Modelo!$A$9:$D$89,MATCH(DataBase!$J3787,Modelo!$A$9:$A$89,0),MATCH(DataBase!N$1,Modelo!$A$9:$D$9,0))</f>
        <v>scale</v>
      </c>
      <c r="O3787" s="115" t="b">
        <f t="array" ref="O3787">IF(N3787="negativo",INDEX($AD$3:$AG$51,MATCH(1,($B3787=$AD$3:$AD$51)*($J3787=$AE$3:$AE$51),0),3),IF(N3787="positivo",INDEX($AD$55:$AG$109,MATCH(1,($B3787=$AD$55:$AD$109)*($J3787=$AE$55:$AE$109),0),3)))</f>
        <v>0</v>
      </c>
      <c r="P3787" s="115" t="b">
        <f t="array" ref="P3787">IF(N3787="negativo",INDEX($AD$3:$AG$51,MATCH(1,($B3787=$AD$3:$AD$51)*($J3787=$AE$3:$AE$51),0),4),IF(N3787="positivo",INDEX($AD$55:$AG$109,MATCH(1,($B3787=$AD$55:$AD$109)*($J3787=$AE$55:$AE$109),0),4)))</f>
        <v>0</v>
      </c>
      <c r="Q3787" s="115" t="str">
        <f>VLOOKUP(M3787,Modelo!$A$2:$C$7,2,0)</f>
        <v>Gestión de Recursos Naturales y Circularidad</v>
      </c>
      <c r="R3787" s="118">
        <f t="array" ref="R3787">INDEX(Modelo!$F$1:$H$37,MATCH(1,(DataBase!Q3787=Modelo!$G$1:$G$37)*(DataBase!B3787=Modelo!$F$1:$F$37),0),3)</f>
        <v>0.23809523809523808</v>
      </c>
      <c r="S3787" s="115">
        <f t="shared" si="120"/>
        <v>0</v>
      </c>
      <c r="T3787" s="115">
        <f t="shared" si="121"/>
        <v>0</v>
      </c>
    </row>
    <row r="3788" spans="1:20" x14ac:dyDescent="0.3">
      <c r="A3788" s="115" t="s">
        <v>357</v>
      </c>
      <c r="B3788" s="115" t="s">
        <v>313</v>
      </c>
      <c r="C3788" s="115" t="s">
        <v>103</v>
      </c>
      <c r="D3788" s="115" t="s">
        <v>86</v>
      </c>
      <c r="E3788" s="115" t="s">
        <v>86</v>
      </c>
      <c r="F3788" s="115" t="s">
        <v>87</v>
      </c>
      <c r="G3788" s="115">
        <v>2009</v>
      </c>
      <c r="H3788" s="115" t="s">
        <v>358</v>
      </c>
      <c r="I3788" s="115">
        <v>2.8694480090000001</v>
      </c>
      <c r="J3788" s="115" t="s">
        <v>40</v>
      </c>
      <c r="K3788" s="115">
        <f>INDEX(DatosProcesados!$A$1:$BF$101,MATCH(DataBase!A3788,DatosProcesados!$A$1:$A$101,0),MATCH(DataBase!J3788,DatosProcesados!$A$1:$BF$1,0))</f>
        <v>0</v>
      </c>
      <c r="L3788" s="115" t="str">
        <f>INDEX(Modelo!$A$9:$D$89,MATCH(DataBase!$J3788,Modelo!$A$9:$A$89,0),MATCH(DataBase!L$1,Modelo!$A$9:$D$9,0))</f>
        <v>Impacto ambiental</v>
      </c>
      <c r="M3788" s="115" t="str">
        <f>INDEX(Modelo!$A$9:$D$89,MATCH(DataBase!$J3788,Modelo!$A$9:$A$89,0),MATCH(DataBase!M$1,Modelo!$A$9:$D$9,0))</f>
        <v>Pilar 3</v>
      </c>
      <c r="N3788" s="115" t="str">
        <f>INDEX(Modelo!$A$9:$D$89,MATCH(DataBase!$J3788,Modelo!$A$9:$A$89,0),MATCH(DataBase!N$1,Modelo!$A$9:$D$9,0))</f>
        <v>scale</v>
      </c>
      <c r="O3788" s="115" t="b">
        <f t="array" ref="O3788">IF(N3788="negativo",INDEX($AD$3:$AG$51,MATCH(1,($B3788=$AD$3:$AD$51)*($J3788=$AE$3:$AE$51),0),3),IF(N3788="positivo",INDEX($AD$55:$AG$109,MATCH(1,($B3788=$AD$55:$AD$109)*($J3788=$AE$55:$AE$109),0),3)))</f>
        <v>0</v>
      </c>
      <c r="P3788" s="115" t="b">
        <f t="array" ref="P3788">IF(N3788="negativo",INDEX($AD$3:$AG$51,MATCH(1,($B3788=$AD$3:$AD$51)*($J3788=$AE$3:$AE$51),0),4),IF(N3788="positivo",INDEX($AD$55:$AG$109,MATCH(1,($B3788=$AD$55:$AD$109)*($J3788=$AE$55:$AE$109),0),4)))</f>
        <v>0</v>
      </c>
      <c r="Q3788" s="115" t="str">
        <f>VLOOKUP(M3788,Modelo!$A$2:$C$7,2,0)</f>
        <v>Gestión de Recursos Naturales y Circularidad</v>
      </c>
      <c r="R3788" s="118">
        <f t="array" ref="R3788">INDEX(Modelo!$F$1:$H$37,MATCH(1,(DataBase!Q3788=Modelo!$G$1:$G$37)*(DataBase!B3788=Modelo!$F$1:$F$37),0),3)</f>
        <v>5.8823529411764705E-2</v>
      </c>
      <c r="S3788" s="115">
        <f t="shared" si="120"/>
        <v>0</v>
      </c>
      <c r="T3788" s="115">
        <f t="shared" si="121"/>
        <v>0</v>
      </c>
    </row>
    <row r="3789" spans="1:20" x14ac:dyDescent="0.3">
      <c r="A3789" s="115" t="s">
        <v>355</v>
      </c>
      <c r="B3789" s="115" t="s">
        <v>313</v>
      </c>
      <c r="C3789" s="115" t="s">
        <v>103</v>
      </c>
      <c r="D3789" s="115" t="s">
        <v>87</v>
      </c>
      <c r="E3789" s="115" t="s">
        <v>86</v>
      </c>
      <c r="F3789" s="115" t="s">
        <v>86</v>
      </c>
      <c r="G3789" s="115">
        <v>1934</v>
      </c>
      <c r="H3789" s="115" t="s">
        <v>125</v>
      </c>
      <c r="I3789" s="115">
        <v>3.134365769</v>
      </c>
      <c r="J3789" s="115" t="s">
        <v>40</v>
      </c>
      <c r="K3789" s="115">
        <f>INDEX(DatosProcesados!$A$1:$BF$101,MATCH(DataBase!A3789,DatosProcesados!$A$1:$A$101,0),MATCH(DataBase!J3789,DatosProcesados!$A$1:$BF$1,0))</f>
        <v>0</v>
      </c>
      <c r="L3789" s="115" t="str">
        <f>INDEX(Modelo!$A$9:$D$89,MATCH(DataBase!$J3789,Modelo!$A$9:$A$89,0),MATCH(DataBase!L$1,Modelo!$A$9:$D$9,0))</f>
        <v>Impacto ambiental</v>
      </c>
      <c r="M3789" s="115" t="str">
        <f>INDEX(Modelo!$A$9:$D$89,MATCH(DataBase!$J3789,Modelo!$A$9:$A$89,0),MATCH(DataBase!M$1,Modelo!$A$9:$D$9,0))</f>
        <v>Pilar 3</v>
      </c>
      <c r="N3789" s="115" t="str">
        <f>INDEX(Modelo!$A$9:$D$89,MATCH(DataBase!$J3789,Modelo!$A$9:$A$89,0),MATCH(DataBase!N$1,Modelo!$A$9:$D$9,0))</f>
        <v>scale</v>
      </c>
      <c r="O3789" s="115" t="b">
        <f t="array" ref="O3789">IF(N3789="negativo",INDEX($AD$3:$AG$51,MATCH(1,($B3789=$AD$3:$AD$51)*($J3789=$AE$3:$AE$51),0),3),IF(N3789="positivo",INDEX($AD$55:$AG$109,MATCH(1,($B3789=$AD$55:$AD$109)*($J3789=$AE$55:$AE$109),0),3)))</f>
        <v>0</v>
      </c>
      <c r="P3789" s="115" t="b">
        <f t="array" ref="P3789">IF(N3789="negativo",INDEX($AD$3:$AG$51,MATCH(1,($B3789=$AD$3:$AD$51)*($J3789=$AE$3:$AE$51),0),4),IF(N3789="positivo",INDEX($AD$55:$AG$109,MATCH(1,($B3789=$AD$55:$AD$109)*($J3789=$AE$55:$AE$109),0),4)))</f>
        <v>0</v>
      </c>
      <c r="Q3789" s="115" t="str">
        <f>VLOOKUP(M3789,Modelo!$A$2:$C$7,2,0)</f>
        <v>Gestión de Recursos Naturales y Circularidad</v>
      </c>
      <c r="R3789" s="118">
        <f t="array" ref="R3789">INDEX(Modelo!$F$1:$H$37,MATCH(1,(DataBase!Q3789=Modelo!$G$1:$G$37)*(DataBase!B3789=Modelo!$F$1:$F$37),0),3)</f>
        <v>5.8823529411764705E-2</v>
      </c>
      <c r="S3789" s="115">
        <f t="shared" si="120"/>
        <v>0</v>
      </c>
      <c r="T3789" s="115">
        <f t="shared" si="121"/>
        <v>0</v>
      </c>
    </row>
    <row r="3790" spans="1:20" x14ac:dyDescent="0.3">
      <c r="A3790" s="115" t="s">
        <v>129</v>
      </c>
      <c r="B3790" s="115" t="s">
        <v>84</v>
      </c>
      <c r="C3790" s="115" t="s">
        <v>97</v>
      </c>
      <c r="D3790" s="115" t="s">
        <v>86</v>
      </c>
      <c r="E3790" s="115" t="s">
        <v>87</v>
      </c>
      <c r="F3790" s="115" t="s">
        <v>87</v>
      </c>
      <c r="G3790" s="115">
        <v>1924</v>
      </c>
      <c r="H3790" s="115" t="s">
        <v>130</v>
      </c>
      <c r="I3790" s="115">
        <v>6.6721791020000003</v>
      </c>
      <c r="J3790" s="115" t="s">
        <v>40</v>
      </c>
      <c r="K3790" s="115">
        <f>INDEX(DatosProcesados!$A$1:$BF$101,MATCH(DataBase!A3790,DatosProcesados!$A$1:$A$101,0),MATCH(DataBase!J3790,DatosProcesados!$A$1:$BF$1,0))</f>
        <v>1</v>
      </c>
      <c r="L3790" s="115" t="str">
        <f>INDEX(Modelo!$A$9:$D$89,MATCH(DataBase!$J3790,Modelo!$A$9:$A$89,0),MATCH(DataBase!L$1,Modelo!$A$9:$D$9,0))</f>
        <v>Impacto ambiental</v>
      </c>
      <c r="M3790" s="115" t="str">
        <f>INDEX(Modelo!$A$9:$D$89,MATCH(DataBase!$J3790,Modelo!$A$9:$A$89,0),MATCH(DataBase!M$1,Modelo!$A$9:$D$9,0))</f>
        <v>Pilar 3</v>
      </c>
      <c r="N3790" s="115" t="str">
        <f>INDEX(Modelo!$A$9:$D$89,MATCH(DataBase!$J3790,Modelo!$A$9:$A$89,0),MATCH(DataBase!N$1,Modelo!$A$9:$D$9,0))</f>
        <v>scale</v>
      </c>
      <c r="O3790" s="115" t="b">
        <f t="array" ref="O3790">IF(N3790="negativo",INDEX($AD$3:$AG$51,MATCH(1,($B3790=$AD$3:$AD$51)*($J3790=$AE$3:$AE$51),0),3),IF(N3790="positivo",INDEX($AD$55:$AG$109,MATCH(1,($B3790=$AD$55:$AD$109)*($J3790=$AE$55:$AE$109),0),3)))</f>
        <v>0</v>
      </c>
      <c r="P3790" s="115" t="b">
        <f t="array" ref="P3790">IF(N3790="negativo",INDEX($AD$3:$AG$51,MATCH(1,($B3790=$AD$3:$AD$51)*($J3790=$AE$3:$AE$51),0),4),IF(N3790="positivo",INDEX($AD$55:$AG$109,MATCH(1,($B3790=$AD$55:$AD$109)*($J3790=$AE$55:$AE$109),0),4)))</f>
        <v>0</v>
      </c>
      <c r="Q3790" s="115" t="str">
        <f>VLOOKUP(M3790,Modelo!$A$2:$C$7,2,0)</f>
        <v>Gestión de Recursos Naturales y Circularidad</v>
      </c>
      <c r="R3790" s="118">
        <f t="array" ref="R3790">INDEX(Modelo!$F$1:$H$37,MATCH(1,(DataBase!Q3790=Modelo!$G$1:$G$37)*(DataBase!B3790=Modelo!$F$1:$F$37),0),3)</f>
        <v>5.8823529411764705E-2</v>
      </c>
      <c r="S3790" s="115">
        <f t="shared" si="120"/>
        <v>50</v>
      </c>
      <c r="T3790" s="115">
        <f t="shared" si="121"/>
        <v>2.9411764705882351</v>
      </c>
    </row>
    <row r="3791" spans="1:20" x14ac:dyDescent="0.3">
      <c r="A3791" s="115" t="s">
        <v>166</v>
      </c>
      <c r="B3791" s="115" t="s">
        <v>84</v>
      </c>
      <c r="C3791" s="115" t="s">
        <v>103</v>
      </c>
      <c r="D3791" s="115" t="s">
        <v>86</v>
      </c>
      <c r="E3791" s="115" t="s">
        <v>87</v>
      </c>
      <c r="F3791" s="115" t="s">
        <v>87</v>
      </c>
      <c r="G3791" s="115">
        <v>1910</v>
      </c>
      <c r="H3791" s="115" t="s">
        <v>167</v>
      </c>
      <c r="I3791" s="115">
        <v>2.655177809</v>
      </c>
      <c r="J3791" s="115" t="s">
        <v>40</v>
      </c>
      <c r="K3791" s="115">
        <f>INDEX(DatosProcesados!$A$1:$BF$101,MATCH(DataBase!A3791,DatosProcesados!$A$1:$A$101,0),MATCH(DataBase!J3791,DatosProcesados!$A$1:$BF$1,0))</f>
        <v>1</v>
      </c>
      <c r="L3791" s="115" t="str">
        <f>INDEX(Modelo!$A$9:$D$89,MATCH(DataBase!$J3791,Modelo!$A$9:$A$89,0),MATCH(DataBase!L$1,Modelo!$A$9:$D$9,0))</f>
        <v>Impacto ambiental</v>
      </c>
      <c r="M3791" s="115" t="str">
        <f>INDEX(Modelo!$A$9:$D$89,MATCH(DataBase!$J3791,Modelo!$A$9:$A$89,0),MATCH(DataBase!M$1,Modelo!$A$9:$D$9,0))</f>
        <v>Pilar 3</v>
      </c>
      <c r="N3791" s="115" t="str">
        <f>INDEX(Modelo!$A$9:$D$89,MATCH(DataBase!$J3791,Modelo!$A$9:$A$89,0),MATCH(DataBase!N$1,Modelo!$A$9:$D$9,0))</f>
        <v>scale</v>
      </c>
      <c r="O3791" s="115" t="b">
        <f t="array" ref="O3791">IF(N3791="negativo",INDEX($AD$3:$AG$51,MATCH(1,($B3791=$AD$3:$AD$51)*($J3791=$AE$3:$AE$51),0),3),IF(N3791="positivo",INDEX($AD$55:$AG$109,MATCH(1,($B3791=$AD$55:$AD$109)*($J3791=$AE$55:$AE$109),0),3)))</f>
        <v>0</v>
      </c>
      <c r="P3791" s="115" t="b">
        <f t="array" ref="P3791">IF(N3791="negativo",INDEX($AD$3:$AG$51,MATCH(1,($B3791=$AD$3:$AD$51)*($J3791=$AE$3:$AE$51),0),4),IF(N3791="positivo",INDEX($AD$55:$AG$109,MATCH(1,($B3791=$AD$55:$AD$109)*($J3791=$AE$55:$AE$109),0),4)))</f>
        <v>0</v>
      </c>
      <c r="Q3791" s="115" t="str">
        <f>VLOOKUP(M3791,Modelo!$A$2:$C$7,2,0)</f>
        <v>Gestión de Recursos Naturales y Circularidad</v>
      </c>
      <c r="R3791" s="118">
        <f t="array" ref="R3791">INDEX(Modelo!$F$1:$H$37,MATCH(1,(DataBase!Q3791=Modelo!$G$1:$G$37)*(DataBase!B3791=Modelo!$F$1:$F$37),0),3)</f>
        <v>5.8823529411764705E-2</v>
      </c>
      <c r="S3791" s="115">
        <f t="shared" si="120"/>
        <v>50</v>
      </c>
      <c r="T3791" s="115">
        <f t="shared" si="121"/>
        <v>2.9411764705882351</v>
      </c>
    </row>
    <row r="3792" spans="1:20" x14ac:dyDescent="0.3">
      <c r="A3792" s="115" t="s">
        <v>312</v>
      </c>
      <c r="B3792" s="115" t="s">
        <v>313</v>
      </c>
      <c r="C3792" s="115" t="s">
        <v>103</v>
      </c>
      <c r="D3792" s="115" t="s">
        <v>86</v>
      </c>
      <c r="E3792" s="115" t="s">
        <v>87</v>
      </c>
      <c r="F3792" s="115" t="s">
        <v>87</v>
      </c>
      <c r="G3792" s="115">
        <v>1968</v>
      </c>
      <c r="H3792" s="115" t="s">
        <v>125</v>
      </c>
      <c r="I3792" s="115">
        <v>24.752011681999999</v>
      </c>
      <c r="J3792" s="115" t="s">
        <v>40</v>
      </c>
      <c r="K3792" s="115">
        <f>INDEX(DatosProcesados!$A$1:$BF$101,MATCH(DataBase!A3792,DatosProcesados!$A$1:$A$101,0),MATCH(DataBase!J3792,DatosProcesados!$A$1:$BF$1,0))</f>
        <v>2</v>
      </c>
      <c r="L3792" s="115" t="str">
        <f>INDEX(Modelo!$A$9:$D$89,MATCH(DataBase!$J3792,Modelo!$A$9:$A$89,0),MATCH(DataBase!L$1,Modelo!$A$9:$D$9,0))</f>
        <v>Impacto ambiental</v>
      </c>
      <c r="M3792" s="115" t="str">
        <f>INDEX(Modelo!$A$9:$D$89,MATCH(DataBase!$J3792,Modelo!$A$9:$A$89,0),MATCH(DataBase!M$1,Modelo!$A$9:$D$9,0))</f>
        <v>Pilar 3</v>
      </c>
      <c r="N3792" s="115" t="str">
        <f>INDEX(Modelo!$A$9:$D$89,MATCH(DataBase!$J3792,Modelo!$A$9:$A$89,0),MATCH(DataBase!N$1,Modelo!$A$9:$D$9,0))</f>
        <v>scale</v>
      </c>
      <c r="O3792" s="115" t="b">
        <f t="array" ref="O3792">IF(N3792="negativo",INDEX($AD$3:$AG$51,MATCH(1,($B3792=$AD$3:$AD$51)*($J3792=$AE$3:$AE$51),0),3),IF(N3792="positivo",INDEX($AD$55:$AG$109,MATCH(1,($B3792=$AD$55:$AD$109)*($J3792=$AE$55:$AE$109),0),3)))</f>
        <v>0</v>
      </c>
      <c r="P3792" s="115" t="b">
        <f t="array" ref="P3792">IF(N3792="negativo",INDEX($AD$3:$AG$51,MATCH(1,($B3792=$AD$3:$AD$51)*($J3792=$AE$3:$AE$51),0),4),IF(N3792="positivo",INDEX($AD$55:$AG$109,MATCH(1,($B3792=$AD$55:$AD$109)*($J3792=$AE$55:$AE$109),0),4)))</f>
        <v>0</v>
      </c>
      <c r="Q3792" s="115" t="str">
        <f>VLOOKUP(M3792,Modelo!$A$2:$C$7,2,0)</f>
        <v>Gestión de Recursos Naturales y Circularidad</v>
      </c>
      <c r="R3792" s="118">
        <f t="array" ref="R3792">INDEX(Modelo!$F$1:$H$37,MATCH(1,(DataBase!Q3792=Modelo!$G$1:$G$37)*(DataBase!B3792=Modelo!$F$1:$F$37),0),3)</f>
        <v>5.8823529411764705E-2</v>
      </c>
      <c r="S3792" s="115">
        <f t="shared" si="120"/>
        <v>100</v>
      </c>
      <c r="T3792" s="115">
        <f t="shared" si="121"/>
        <v>5.8823529411764701</v>
      </c>
    </row>
    <row r="3793" spans="1:20" x14ac:dyDescent="0.3">
      <c r="A3793" s="115" t="s">
        <v>162</v>
      </c>
      <c r="B3793" s="115" t="s">
        <v>84</v>
      </c>
      <c r="C3793" s="115" t="s">
        <v>97</v>
      </c>
      <c r="D3793" s="115" t="s">
        <v>86</v>
      </c>
      <c r="E3793" s="115" t="s">
        <v>87</v>
      </c>
      <c r="F3793" s="115" t="s">
        <v>87</v>
      </c>
      <c r="G3793" s="115">
        <v>1979</v>
      </c>
      <c r="H3793" s="115" t="s">
        <v>163</v>
      </c>
      <c r="I3793" s="115">
        <v>2.956157691</v>
      </c>
      <c r="J3793" s="115" t="s">
        <v>40</v>
      </c>
      <c r="K3793" s="115">
        <f>INDEX(DatosProcesados!$A$1:$BF$101,MATCH(DataBase!A3793,DatosProcesados!$A$1:$A$101,0),MATCH(DataBase!J3793,DatosProcesados!$A$1:$BF$1,0))</f>
        <v>2</v>
      </c>
      <c r="L3793" s="115" t="str">
        <f>INDEX(Modelo!$A$9:$D$89,MATCH(DataBase!$J3793,Modelo!$A$9:$A$89,0),MATCH(DataBase!L$1,Modelo!$A$9:$D$9,0))</f>
        <v>Impacto ambiental</v>
      </c>
      <c r="M3793" s="115" t="str">
        <f>INDEX(Modelo!$A$9:$D$89,MATCH(DataBase!$J3793,Modelo!$A$9:$A$89,0),MATCH(DataBase!M$1,Modelo!$A$9:$D$9,0))</f>
        <v>Pilar 3</v>
      </c>
      <c r="N3793" s="115" t="str">
        <f>INDEX(Modelo!$A$9:$D$89,MATCH(DataBase!$J3793,Modelo!$A$9:$A$89,0),MATCH(DataBase!N$1,Modelo!$A$9:$D$9,0))</f>
        <v>scale</v>
      </c>
      <c r="O3793" s="115" t="b">
        <f t="array" ref="O3793">IF(N3793="negativo",INDEX($AD$3:$AG$51,MATCH(1,($B3793=$AD$3:$AD$51)*($J3793=$AE$3:$AE$51),0),3),IF(N3793="positivo",INDEX($AD$55:$AG$109,MATCH(1,($B3793=$AD$55:$AD$109)*($J3793=$AE$55:$AE$109),0),3)))</f>
        <v>0</v>
      </c>
      <c r="P3793" s="115" t="b">
        <f t="array" ref="P3793">IF(N3793="negativo",INDEX($AD$3:$AG$51,MATCH(1,($B3793=$AD$3:$AD$51)*($J3793=$AE$3:$AE$51),0),4),IF(N3793="positivo",INDEX($AD$55:$AG$109,MATCH(1,($B3793=$AD$55:$AD$109)*($J3793=$AE$55:$AE$109),0),4)))</f>
        <v>0</v>
      </c>
      <c r="Q3793" s="115" t="str">
        <f>VLOOKUP(M3793,Modelo!$A$2:$C$7,2,0)</f>
        <v>Gestión de Recursos Naturales y Circularidad</v>
      </c>
      <c r="R3793" s="118">
        <f t="array" ref="R3793">INDEX(Modelo!$F$1:$H$37,MATCH(1,(DataBase!Q3793=Modelo!$G$1:$G$37)*(DataBase!B3793=Modelo!$F$1:$F$37),0),3)</f>
        <v>5.8823529411764705E-2</v>
      </c>
      <c r="S3793" s="115">
        <f t="shared" si="120"/>
        <v>100</v>
      </c>
      <c r="T3793" s="115">
        <f t="shared" si="121"/>
        <v>5.8823529411764701</v>
      </c>
    </row>
    <row r="3794" spans="1:20" x14ac:dyDescent="0.3">
      <c r="A3794" s="115" t="s">
        <v>348</v>
      </c>
      <c r="B3794" s="115" t="s">
        <v>313</v>
      </c>
      <c r="C3794" s="115" t="s">
        <v>103</v>
      </c>
      <c r="D3794" s="115" t="s">
        <v>86</v>
      </c>
      <c r="E3794" s="115" t="s">
        <v>87</v>
      </c>
      <c r="F3794" s="115" t="s">
        <v>87</v>
      </c>
      <c r="G3794" s="115">
        <v>1937</v>
      </c>
      <c r="H3794" s="115" t="s">
        <v>294</v>
      </c>
      <c r="I3794" s="115">
        <v>4.02823039</v>
      </c>
      <c r="J3794" s="115" t="s">
        <v>40</v>
      </c>
      <c r="K3794" s="115">
        <f>INDEX(DatosProcesados!$A$1:$BF$101,MATCH(DataBase!A3794,DatosProcesados!$A$1:$A$101,0),MATCH(DataBase!J3794,DatosProcesados!$A$1:$BF$1,0))</f>
        <v>0</v>
      </c>
      <c r="L3794" s="115" t="str">
        <f>INDEX(Modelo!$A$9:$D$89,MATCH(DataBase!$J3794,Modelo!$A$9:$A$89,0),MATCH(DataBase!L$1,Modelo!$A$9:$D$9,0))</f>
        <v>Impacto ambiental</v>
      </c>
      <c r="M3794" s="115" t="str">
        <f>INDEX(Modelo!$A$9:$D$89,MATCH(DataBase!$J3794,Modelo!$A$9:$A$89,0),MATCH(DataBase!M$1,Modelo!$A$9:$D$9,0))</f>
        <v>Pilar 3</v>
      </c>
      <c r="N3794" s="115" t="str">
        <f>INDEX(Modelo!$A$9:$D$89,MATCH(DataBase!$J3794,Modelo!$A$9:$A$89,0),MATCH(DataBase!N$1,Modelo!$A$9:$D$9,0))</f>
        <v>scale</v>
      </c>
      <c r="O3794" s="115" t="b">
        <f t="array" ref="O3794">IF(N3794="negativo",INDEX($AD$3:$AG$51,MATCH(1,($B3794=$AD$3:$AD$51)*($J3794=$AE$3:$AE$51),0),3),IF(N3794="positivo",INDEX($AD$55:$AG$109,MATCH(1,($B3794=$AD$55:$AD$109)*($J3794=$AE$55:$AE$109),0),3)))</f>
        <v>0</v>
      </c>
      <c r="P3794" s="115" t="b">
        <f t="array" ref="P3794">IF(N3794="negativo",INDEX($AD$3:$AG$51,MATCH(1,($B3794=$AD$3:$AD$51)*($J3794=$AE$3:$AE$51),0),4),IF(N3794="positivo",INDEX($AD$55:$AG$109,MATCH(1,($B3794=$AD$55:$AD$109)*($J3794=$AE$55:$AE$109),0),4)))</f>
        <v>0</v>
      </c>
      <c r="Q3794" s="115" t="str">
        <f>VLOOKUP(M3794,Modelo!$A$2:$C$7,2,0)</f>
        <v>Gestión de Recursos Naturales y Circularidad</v>
      </c>
      <c r="R3794" s="118">
        <f t="array" ref="R3794">INDEX(Modelo!$F$1:$H$37,MATCH(1,(DataBase!Q3794=Modelo!$G$1:$G$37)*(DataBase!B3794=Modelo!$F$1:$F$37),0),3)</f>
        <v>5.8823529411764705E-2</v>
      </c>
      <c r="S3794" s="115">
        <f t="shared" si="120"/>
        <v>0</v>
      </c>
      <c r="T3794" s="115">
        <f t="shared" si="121"/>
        <v>0</v>
      </c>
    </row>
    <row r="3795" spans="1:20" x14ac:dyDescent="0.3">
      <c r="A3795" s="115" t="s">
        <v>343</v>
      </c>
      <c r="B3795" s="115" t="s">
        <v>313</v>
      </c>
      <c r="C3795" s="115" t="s">
        <v>103</v>
      </c>
      <c r="D3795" s="115" t="s">
        <v>86</v>
      </c>
      <c r="E3795" s="115" t="s">
        <v>86</v>
      </c>
      <c r="F3795" s="115" t="s">
        <v>87</v>
      </c>
      <c r="G3795" s="115">
        <v>1993</v>
      </c>
      <c r="H3795" s="115" t="s">
        <v>281</v>
      </c>
      <c r="I3795" s="115">
        <v>4.8704234599999996</v>
      </c>
      <c r="J3795" s="115" t="s">
        <v>40</v>
      </c>
      <c r="K3795" s="115">
        <f>INDEX(DatosProcesados!$A$1:$BF$101,MATCH(DataBase!A3795,DatosProcesados!$A$1:$A$101,0),MATCH(DataBase!J3795,DatosProcesados!$A$1:$BF$1,0))</f>
        <v>0</v>
      </c>
      <c r="L3795" s="115" t="str">
        <f>INDEX(Modelo!$A$9:$D$89,MATCH(DataBase!$J3795,Modelo!$A$9:$A$89,0),MATCH(DataBase!L$1,Modelo!$A$9:$D$9,0))</f>
        <v>Impacto ambiental</v>
      </c>
      <c r="M3795" s="115" t="str">
        <f>INDEX(Modelo!$A$9:$D$89,MATCH(DataBase!$J3795,Modelo!$A$9:$A$89,0),MATCH(DataBase!M$1,Modelo!$A$9:$D$9,0))</f>
        <v>Pilar 3</v>
      </c>
      <c r="N3795" s="115" t="str">
        <f>INDEX(Modelo!$A$9:$D$89,MATCH(DataBase!$J3795,Modelo!$A$9:$A$89,0),MATCH(DataBase!N$1,Modelo!$A$9:$D$9,0))</f>
        <v>scale</v>
      </c>
      <c r="O3795" s="115" t="b">
        <f t="array" ref="O3795">IF(N3795="negativo",INDEX($AD$3:$AG$51,MATCH(1,($B3795=$AD$3:$AD$51)*($J3795=$AE$3:$AE$51),0),3),IF(N3795="positivo",INDEX($AD$55:$AG$109,MATCH(1,($B3795=$AD$55:$AD$109)*($J3795=$AE$55:$AE$109),0),3)))</f>
        <v>0</v>
      </c>
      <c r="P3795" s="115" t="b">
        <f t="array" ref="P3795">IF(N3795="negativo",INDEX($AD$3:$AG$51,MATCH(1,($B3795=$AD$3:$AD$51)*($J3795=$AE$3:$AE$51),0),4),IF(N3795="positivo",INDEX($AD$55:$AG$109,MATCH(1,($B3795=$AD$55:$AD$109)*($J3795=$AE$55:$AE$109),0),4)))</f>
        <v>0</v>
      </c>
      <c r="Q3795" s="115" t="str">
        <f>VLOOKUP(M3795,Modelo!$A$2:$C$7,2,0)</f>
        <v>Gestión de Recursos Naturales y Circularidad</v>
      </c>
      <c r="R3795" s="118">
        <f t="array" ref="R3795">INDEX(Modelo!$F$1:$H$37,MATCH(1,(DataBase!Q3795=Modelo!$G$1:$G$37)*(DataBase!B3795=Modelo!$F$1:$F$37),0),3)</f>
        <v>5.8823529411764705E-2</v>
      </c>
      <c r="S3795" s="115">
        <f t="shared" si="120"/>
        <v>0</v>
      </c>
      <c r="T3795" s="115">
        <f t="shared" si="121"/>
        <v>0</v>
      </c>
    </row>
    <row r="3796" spans="1:20" x14ac:dyDescent="0.3">
      <c r="A3796" s="115" t="s">
        <v>367</v>
      </c>
      <c r="B3796" s="115" t="s">
        <v>313</v>
      </c>
      <c r="C3796" s="115" t="s">
        <v>103</v>
      </c>
      <c r="D3796" s="115" t="s">
        <v>86</v>
      </c>
      <c r="E3796" s="115" t="s">
        <v>86</v>
      </c>
      <c r="F3796" s="115" t="s">
        <v>86</v>
      </c>
      <c r="G3796" s="115">
        <v>1966</v>
      </c>
      <c r="H3796" s="115" t="s">
        <v>125</v>
      </c>
      <c r="I3796" s="115">
        <v>2.0461661379999998</v>
      </c>
      <c r="J3796" s="115" t="s">
        <v>40</v>
      </c>
      <c r="K3796" s="115">
        <f>INDEX(DatosProcesados!$A$1:$BF$101,MATCH(DataBase!A3796,DatosProcesados!$A$1:$A$101,0),MATCH(DataBase!J3796,DatosProcesados!$A$1:$BF$1,0))</f>
        <v>0</v>
      </c>
      <c r="L3796" s="115" t="str">
        <f>INDEX(Modelo!$A$9:$D$89,MATCH(DataBase!$J3796,Modelo!$A$9:$A$89,0),MATCH(DataBase!L$1,Modelo!$A$9:$D$9,0))</f>
        <v>Impacto ambiental</v>
      </c>
      <c r="M3796" s="115" t="str">
        <f>INDEX(Modelo!$A$9:$D$89,MATCH(DataBase!$J3796,Modelo!$A$9:$A$89,0),MATCH(DataBase!M$1,Modelo!$A$9:$D$9,0))</f>
        <v>Pilar 3</v>
      </c>
      <c r="N3796" s="115" t="str">
        <f>INDEX(Modelo!$A$9:$D$89,MATCH(DataBase!$J3796,Modelo!$A$9:$A$89,0),MATCH(DataBase!N$1,Modelo!$A$9:$D$9,0))</f>
        <v>scale</v>
      </c>
      <c r="O3796" s="115" t="b">
        <f t="array" ref="O3796">IF(N3796="negativo",INDEX($AD$3:$AG$51,MATCH(1,($B3796=$AD$3:$AD$51)*($J3796=$AE$3:$AE$51),0),3),IF(N3796="positivo",INDEX($AD$55:$AG$109,MATCH(1,($B3796=$AD$55:$AD$109)*($J3796=$AE$55:$AE$109),0),3)))</f>
        <v>0</v>
      </c>
      <c r="P3796" s="115" t="b">
        <f t="array" ref="P3796">IF(N3796="negativo",INDEX($AD$3:$AG$51,MATCH(1,($B3796=$AD$3:$AD$51)*($J3796=$AE$3:$AE$51),0),4),IF(N3796="positivo",INDEX($AD$55:$AG$109,MATCH(1,($B3796=$AD$55:$AD$109)*($J3796=$AE$55:$AE$109),0),4)))</f>
        <v>0</v>
      </c>
      <c r="Q3796" s="115" t="str">
        <f>VLOOKUP(M3796,Modelo!$A$2:$C$7,2,0)</f>
        <v>Gestión de Recursos Naturales y Circularidad</v>
      </c>
      <c r="R3796" s="118">
        <f t="array" ref="R3796">INDEX(Modelo!$F$1:$H$37,MATCH(1,(DataBase!Q3796=Modelo!$G$1:$G$37)*(DataBase!B3796=Modelo!$F$1:$F$37),0),3)</f>
        <v>5.8823529411764705E-2</v>
      </c>
      <c r="S3796" s="115">
        <f t="shared" si="120"/>
        <v>0</v>
      </c>
      <c r="T3796" s="115">
        <f t="shared" si="121"/>
        <v>0</v>
      </c>
    </row>
    <row r="3797" spans="1:20" x14ac:dyDescent="0.3">
      <c r="A3797" s="115" t="s">
        <v>374</v>
      </c>
      <c r="B3797" s="115" t="s">
        <v>313</v>
      </c>
      <c r="C3797" s="115" t="s">
        <v>103</v>
      </c>
      <c r="D3797" s="115" t="s">
        <v>86</v>
      </c>
      <c r="E3797" s="115" t="s">
        <v>87</v>
      </c>
      <c r="F3797" s="115" t="s">
        <v>87</v>
      </c>
      <c r="G3797" s="115">
        <v>1929</v>
      </c>
      <c r="H3797" s="115" t="s">
        <v>375</v>
      </c>
      <c r="I3797" s="115">
        <v>1.928223518</v>
      </c>
      <c r="J3797" s="115" t="s">
        <v>40</v>
      </c>
      <c r="K3797" s="115">
        <f>INDEX(DatosProcesados!$A$1:$BF$101,MATCH(DataBase!A3797,DatosProcesados!$A$1:$A$101,0),MATCH(DataBase!J3797,DatosProcesados!$A$1:$BF$1,0))</f>
        <v>0</v>
      </c>
      <c r="L3797" s="115" t="str">
        <f>INDEX(Modelo!$A$9:$D$89,MATCH(DataBase!$J3797,Modelo!$A$9:$A$89,0),MATCH(DataBase!L$1,Modelo!$A$9:$D$9,0))</f>
        <v>Impacto ambiental</v>
      </c>
      <c r="M3797" s="115" t="str">
        <f>INDEX(Modelo!$A$9:$D$89,MATCH(DataBase!$J3797,Modelo!$A$9:$A$89,0),MATCH(DataBase!M$1,Modelo!$A$9:$D$9,0))</f>
        <v>Pilar 3</v>
      </c>
      <c r="N3797" s="115" t="str">
        <f>INDEX(Modelo!$A$9:$D$89,MATCH(DataBase!$J3797,Modelo!$A$9:$A$89,0),MATCH(DataBase!N$1,Modelo!$A$9:$D$9,0))</f>
        <v>scale</v>
      </c>
      <c r="O3797" s="115" t="b">
        <f t="array" ref="O3797">IF(N3797="negativo",INDEX($AD$3:$AG$51,MATCH(1,($B3797=$AD$3:$AD$51)*($J3797=$AE$3:$AE$51),0),3),IF(N3797="positivo",INDEX($AD$55:$AG$109,MATCH(1,($B3797=$AD$55:$AD$109)*($J3797=$AE$55:$AE$109),0),3)))</f>
        <v>0</v>
      </c>
      <c r="P3797" s="115" t="b">
        <f t="array" ref="P3797">IF(N3797="negativo",INDEX($AD$3:$AG$51,MATCH(1,($B3797=$AD$3:$AD$51)*($J3797=$AE$3:$AE$51),0),4),IF(N3797="positivo",INDEX($AD$55:$AG$109,MATCH(1,($B3797=$AD$55:$AD$109)*($J3797=$AE$55:$AE$109),0),4)))</f>
        <v>0</v>
      </c>
      <c r="Q3797" s="115" t="str">
        <f>VLOOKUP(M3797,Modelo!$A$2:$C$7,2,0)</f>
        <v>Gestión de Recursos Naturales y Circularidad</v>
      </c>
      <c r="R3797" s="118">
        <f t="array" ref="R3797">INDEX(Modelo!$F$1:$H$37,MATCH(1,(DataBase!Q3797=Modelo!$G$1:$G$37)*(DataBase!B3797=Modelo!$F$1:$F$37),0),3)</f>
        <v>5.8823529411764705E-2</v>
      </c>
      <c r="S3797" s="115">
        <f t="shared" si="120"/>
        <v>0</v>
      </c>
      <c r="T3797" s="115">
        <f t="shared" si="121"/>
        <v>0</v>
      </c>
    </row>
    <row r="3798" spans="1:20" x14ac:dyDescent="0.3">
      <c r="A3798" s="115" t="s">
        <v>201</v>
      </c>
      <c r="B3798" s="115" t="s">
        <v>84</v>
      </c>
      <c r="C3798" s="115" t="s">
        <v>103</v>
      </c>
      <c r="D3798" s="115" t="s">
        <v>86</v>
      </c>
      <c r="E3798" s="115" t="s">
        <v>86</v>
      </c>
      <c r="F3798" s="115" t="s">
        <v>86</v>
      </c>
      <c r="G3798" s="115">
        <v>1987</v>
      </c>
      <c r="H3798" s="115" t="s">
        <v>125</v>
      </c>
      <c r="I3798" s="115">
        <v>0</v>
      </c>
      <c r="J3798" s="115" t="s">
        <v>40</v>
      </c>
      <c r="K3798" s="115">
        <f>INDEX(DatosProcesados!$A$1:$BF$101,MATCH(DataBase!A3798,DatosProcesados!$A$1:$A$101,0),MATCH(DataBase!J3798,DatosProcesados!$A$1:$BF$1,0))</f>
        <v>0</v>
      </c>
      <c r="L3798" s="115" t="str">
        <f>INDEX(Modelo!$A$9:$D$89,MATCH(DataBase!$J3798,Modelo!$A$9:$A$89,0),MATCH(DataBase!L$1,Modelo!$A$9:$D$9,0))</f>
        <v>Impacto ambiental</v>
      </c>
      <c r="M3798" s="115" t="str">
        <f>INDEX(Modelo!$A$9:$D$89,MATCH(DataBase!$J3798,Modelo!$A$9:$A$89,0),MATCH(DataBase!M$1,Modelo!$A$9:$D$9,0))</f>
        <v>Pilar 3</v>
      </c>
      <c r="N3798" s="115" t="str">
        <f>INDEX(Modelo!$A$9:$D$89,MATCH(DataBase!$J3798,Modelo!$A$9:$A$89,0),MATCH(DataBase!N$1,Modelo!$A$9:$D$9,0))</f>
        <v>scale</v>
      </c>
      <c r="O3798" s="115" t="b">
        <f t="array" ref="O3798">IF(N3798="negativo",INDEX($AD$3:$AG$51,MATCH(1,($B3798=$AD$3:$AD$51)*($J3798=$AE$3:$AE$51),0),3),IF(N3798="positivo",INDEX($AD$55:$AG$109,MATCH(1,($B3798=$AD$55:$AD$109)*($J3798=$AE$55:$AE$109),0),3)))</f>
        <v>0</v>
      </c>
      <c r="P3798" s="115" t="b">
        <f t="array" ref="P3798">IF(N3798="negativo",INDEX($AD$3:$AG$51,MATCH(1,($B3798=$AD$3:$AD$51)*($J3798=$AE$3:$AE$51),0),4),IF(N3798="positivo",INDEX($AD$55:$AG$109,MATCH(1,($B3798=$AD$55:$AD$109)*($J3798=$AE$55:$AE$109),0),4)))</f>
        <v>0</v>
      </c>
      <c r="Q3798" s="115" t="str">
        <f>VLOOKUP(M3798,Modelo!$A$2:$C$7,2,0)</f>
        <v>Gestión de Recursos Naturales y Circularidad</v>
      </c>
      <c r="R3798" s="118">
        <f t="array" ref="R3798">INDEX(Modelo!$F$1:$H$37,MATCH(1,(DataBase!Q3798=Modelo!$G$1:$G$37)*(DataBase!B3798=Modelo!$F$1:$F$37),0),3)</f>
        <v>5.8823529411764705E-2</v>
      </c>
      <c r="S3798" s="115">
        <f t="shared" si="120"/>
        <v>0</v>
      </c>
      <c r="T3798" s="115">
        <f t="shared" si="121"/>
        <v>0</v>
      </c>
    </row>
    <row r="3799" spans="1:20" x14ac:dyDescent="0.3">
      <c r="A3799" s="115" t="s">
        <v>421</v>
      </c>
      <c r="B3799" s="115" t="s">
        <v>407</v>
      </c>
      <c r="C3799" s="115" t="s">
        <v>103</v>
      </c>
      <c r="D3799" s="115" t="s">
        <v>86</v>
      </c>
      <c r="E3799" s="115" t="s">
        <v>86</v>
      </c>
      <c r="F3799" s="115" t="s">
        <v>87</v>
      </c>
      <c r="G3799" s="115">
        <v>2016</v>
      </c>
      <c r="H3799" s="115" t="s">
        <v>422</v>
      </c>
      <c r="I3799" s="115">
        <v>5.4833186859999996</v>
      </c>
      <c r="J3799" s="115" t="s">
        <v>40</v>
      </c>
      <c r="K3799" s="115">
        <f>INDEX(DatosProcesados!$A$1:$BF$101,MATCH(DataBase!A3799,DatosProcesados!$A$1:$A$101,0),MATCH(DataBase!J3799,DatosProcesados!$A$1:$BF$1,0))</f>
        <v>0</v>
      </c>
      <c r="L3799" s="115" t="str">
        <f>INDEX(Modelo!$A$9:$D$89,MATCH(DataBase!$J3799,Modelo!$A$9:$A$89,0),MATCH(DataBase!L$1,Modelo!$A$9:$D$9,0))</f>
        <v>Impacto ambiental</v>
      </c>
      <c r="M3799" s="115" t="str">
        <f>INDEX(Modelo!$A$9:$D$89,MATCH(DataBase!$J3799,Modelo!$A$9:$A$89,0),MATCH(DataBase!M$1,Modelo!$A$9:$D$9,0))</f>
        <v>Pilar 3</v>
      </c>
      <c r="N3799" s="115" t="str">
        <f>INDEX(Modelo!$A$9:$D$89,MATCH(DataBase!$J3799,Modelo!$A$9:$A$89,0),MATCH(DataBase!N$1,Modelo!$A$9:$D$9,0))</f>
        <v>scale</v>
      </c>
      <c r="O3799" s="115" t="b">
        <f t="array" ref="O3799">IF(N3799="negativo",INDEX($AD$3:$AG$51,MATCH(1,($B3799=$AD$3:$AD$51)*($J3799=$AE$3:$AE$51),0),3),IF(N3799="positivo",INDEX($AD$55:$AG$109,MATCH(1,($B3799=$AD$55:$AD$109)*($J3799=$AE$55:$AE$109),0),3)))</f>
        <v>0</v>
      </c>
      <c r="P3799" s="115" t="b">
        <f t="array" ref="P3799">IF(N3799="negativo",INDEX($AD$3:$AG$51,MATCH(1,($B3799=$AD$3:$AD$51)*($J3799=$AE$3:$AE$51),0),4),IF(N3799="positivo",INDEX($AD$55:$AG$109,MATCH(1,($B3799=$AD$55:$AD$109)*($J3799=$AE$55:$AE$109),0),4)))</f>
        <v>0</v>
      </c>
      <c r="Q3799" s="115" t="str">
        <f>VLOOKUP(M3799,Modelo!$A$2:$C$7,2,0)</f>
        <v>Gestión de Recursos Naturales y Circularidad</v>
      </c>
      <c r="R3799" s="118">
        <f t="array" ref="R3799">INDEX(Modelo!$F$1:$H$37,MATCH(1,(DataBase!Q3799=Modelo!$G$1:$G$37)*(DataBase!B3799=Modelo!$F$1:$F$37),0),3)</f>
        <v>0.19230769230769232</v>
      </c>
      <c r="S3799" s="115">
        <f t="shared" si="120"/>
        <v>0</v>
      </c>
      <c r="T3799" s="115">
        <f t="shared" si="121"/>
        <v>0</v>
      </c>
    </row>
    <row r="3800" spans="1:20" x14ac:dyDescent="0.3">
      <c r="A3800" s="115" t="s">
        <v>293</v>
      </c>
      <c r="B3800" s="115" t="s">
        <v>216</v>
      </c>
      <c r="C3800" s="115" t="s">
        <v>103</v>
      </c>
      <c r="D3800" s="115" t="s">
        <v>86</v>
      </c>
      <c r="E3800" s="115" t="s">
        <v>87</v>
      </c>
      <c r="F3800" s="115" t="s">
        <v>87</v>
      </c>
      <c r="G3800" s="115">
        <v>1955</v>
      </c>
      <c r="H3800" s="115" t="s">
        <v>294</v>
      </c>
      <c r="I3800" s="115">
        <v>1.8313776939999999</v>
      </c>
      <c r="J3800" s="115" t="s">
        <v>40</v>
      </c>
      <c r="K3800" s="115">
        <f>INDEX(DatosProcesados!$A$1:$BF$101,MATCH(DataBase!A3800,DatosProcesados!$A$1:$A$101,0),MATCH(DataBase!J3800,DatosProcesados!$A$1:$BF$1,0))</f>
        <v>0</v>
      </c>
      <c r="L3800" s="115" t="str">
        <f>INDEX(Modelo!$A$9:$D$89,MATCH(DataBase!$J3800,Modelo!$A$9:$A$89,0),MATCH(DataBase!L$1,Modelo!$A$9:$D$9,0))</f>
        <v>Impacto ambiental</v>
      </c>
      <c r="M3800" s="115" t="str">
        <f>INDEX(Modelo!$A$9:$D$89,MATCH(DataBase!$J3800,Modelo!$A$9:$A$89,0),MATCH(DataBase!M$1,Modelo!$A$9:$D$9,0))</f>
        <v>Pilar 3</v>
      </c>
      <c r="N3800" s="115" t="str">
        <f>INDEX(Modelo!$A$9:$D$89,MATCH(DataBase!$J3800,Modelo!$A$9:$A$89,0),MATCH(DataBase!N$1,Modelo!$A$9:$D$9,0))</f>
        <v>scale</v>
      </c>
      <c r="O3800" s="115" t="b">
        <f t="array" ref="O3800">IF(N3800="negativo",INDEX($AD$3:$AG$51,MATCH(1,($B3800=$AD$3:$AD$51)*($J3800=$AE$3:$AE$51),0),3),IF(N3800="positivo",INDEX($AD$55:$AG$109,MATCH(1,($B3800=$AD$55:$AD$109)*($J3800=$AE$55:$AE$109),0),3)))</f>
        <v>0</v>
      </c>
      <c r="P3800" s="115" t="b">
        <f t="array" ref="P3800">IF(N3800="negativo",INDEX($AD$3:$AG$51,MATCH(1,($B3800=$AD$3:$AD$51)*($J3800=$AE$3:$AE$51),0),4),IF(N3800="positivo",INDEX($AD$55:$AG$109,MATCH(1,($B3800=$AD$55:$AD$109)*($J3800=$AE$55:$AE$109),0),4)))</f>
        <v>0</v>
      </c>
      <c r="Q3800" s="115" t="str">
        <f>VLOOKUP(M3800,Modelo!$A$2:$C$7,2,0)</f>
        <v>Gestión de Recursos Naturales y Circularidad</v>
      </c>
      <c r="R3800" s="118">
        <f t="array" ref="R3800">INDEX(Modelo!$F$1:$H$37,MATCH(1,(DataBase!Q3800=Modelo!$G$1:$G$37)*(DataBase!B3800=Modelo!$F$1:$F$37),0),3)</f>
        <v>0.15789473684210525</v>
      </c>
      <c r="S3800" s="115">
        <f t="shared" si="120"/>
        <v>0</v>
      </c>
      <c r="T3800" s="115">
        <f t="shared" si="121"/>
        <v>0</v>
      </c>
    </row>
    <row r="3801" spans="1:20" x14ac:dyDescent="0.3">
      <c r="A3801" s="115" t="s">
        <v>298</v>
      </c>
      <c r="B3801" s="115" t="s">
        <v>216</v>
      </c>
      <c r="C3801" s="115" t="s">
        <v>103</v>
      </c>
      <c r="D3801" s="115" t="s">
        <v>86</v>
      </c>
      <c r="E3801" s="115" t="s">
        <v>86</v>
      </c>
      <c r="F3801" s="115" t="s">
        <v>87</v>
      </c>
      <c r="G3801" s="115">
        <v>1993</v>
      </c>
      <c r="H3801" s="115" t="s">
        <v>299</v>
      </c>
      <c r="I3801" s="115">
        <v>1.7653399919999999</v>
      </c>
      <c r="J3801" s="115" t="s">
        <v>40</v>
      </c>
      <c r="K3801" s="115" t="str">
        <f>INDEX(DatosProcesados!$A$1:$BF$101,MATCH(DataBase!A3801,DatosProcesados!$A$1:$A$101,0),MATCH(DataBase!J3801,DatosProcesados!$A$1:$BF$1,0))</f>
        <v>Si</v>
      </c>
      <c r="L3801" s="115" t="str">
        <f>INDEX(Modelo!$A$9:$D$89,MATCH(DataBase!$J3801,Modelo!$A$9:$A$89,0),MATCH(DataBase!L$1,Modelo!$A$9:$D$9,0))</f>
        <v>Impacto ambiental</v>
      </c>
      <c r="M3801" s="115" t="str">
        <f>INDEX(Modelo!$A$9:$D$89,MATCH(DataBase!$J3801,Modelo!$A$9:$A$89,0),MATCH(DataBase!M$1,Modelo!$A$9:$D$9,0))</f>
        <v>Pilar 3</v>
      </c>
      <c r="N3801" s="115" t="str">
        <f>INDEX(Modelo!$A$9:$D$89,MATCH(DataBase!$J3801,Modelo!$A$9:$A$89,0),MATCH(DataBase!N$1,Modelo!$A$9:$D$9,0))</f>
        <v>scale</v>
      </c>
      <c r="O3801" s="115" t="b">
        <f t="array" ref="O3801">IF(N3801="negativo",INDEX($AD$3:$AG$51,MATCH(1,($B3801=$AD$3:$AD$51)*($J3801=$AE$3:$AE$51),0),3),IF(N3801="positivo",INDEX($AD$55:$AG$109,MATCH(1,($B3801=$AD$55:$AD$109)*($J3801=$AE$55:$AE$109),0),3)))</f>
        <v>0</v>
      </c>
      <c r="P3801" s="115" t="b">
        <f t="array" ref="P3801">IF(N3801="negativo",INDEX($AD$3:$AG$51,MATCH(1,($B3801=$AD$3:$AD$51)*($J3801=$AE$3:$AE$51),0),4),IF(N3801="positivo",INDEX($AD$55:$AG$109,MATCH(1,($B3801=$AD$55:$AD$109)*($J3801=$AE$55:$AE$109),0),4)))</f>
        <v>0</v>
      </c>
      <c r="Q3801" s="115" t="str">
        <f>VLOOKUP(M3801,Modelo!$A$2:$C$7,2,0)</f>
        <v>Gestión de Recursos Naturales y Circularidad</v>
      </c>
      <c r="R3801" s="118">
        <f t="array" ref="R3801">INDEX(Modelo!$F$1:$H$37,MATCH(1,(DataBase!Q3801=Modelo!$G$1:$G$37)*(DataBase!B3801=Modelo!$F$1:$F$37),0),3)</f>
        <v>0.15789473684210525</v>
      </c>
      <c r="S3801" s="115">
        <f t="shared" si="120"/>
        <v>0</v>
      </c>
      <c r="T3801" s="115">
        <f t="shared" si="121"/>
        <v>0</v>
      </c>
    </row>
    <row r="3802" spans="1:20" x14ac:dyDescent="0.3">
      <c r="A3802" s="115" t="s">
        <v>472</v>
      </c>
      <c r="B3802" s="115" t="s">
        <v>467</v>
      </c>
      <c r="C3802" s="115" t="s">
        <v>103</v>
      </c>
      <c r="D3802" s="115" t="s">
        <v>86</v>
      </c>
      <c r="E3802" s="115" t="s">
        <v>86</v>
      </c>
      <c r="F3802" s="115" t="s">
        <v>86</v>
      </c>
      <c r="G3802" s="115">
        <v>2007</v>
      </c>
      <c r="H3802" s="115" t="s">
        <v>125</v>
      </c>
      <c r="I3802" s="115">
        <v>0.97802211500000003</v>
      </c>
      <c r="J3802" s="115" t="s">
        <v>42</v>
      </c>
      <c r="K3802" s="115" t="str">
        <f>INDEX(DatosProcesados!$A$1:$BF$101,MATCH(DataBase!A3802,DatosProcesados!$A$1:$A$101,0),MATCH(DataBase!J3802,DatosProcesados!$A$1:$BF$1,0))</f>
        <v>No</v>
      </c>
      <c r="L3802" s="115" t="str">
        <f>INDEX(Modelo!$A$9:$D$89,MATCH(DataBase!$J3802,Modelo!$A$9:$A$89,0),MATCH(DataBase!L$1,Modelo!$A$9:$D$9,0))</f>
        <v>Impacto ambiental</v>
      </c>
      <c r="M3802" s="115" t="str">
        <f>INDEX(Modelo!$A$9:$D$89,MATCH(DataBase!$J3802,Modelo!$A$9:$A$89,0),MATCH(DataBase!M$1,Modelo!$A$9:$D$9,0))</f>
        <v>Pilar 3</v>
      </c>
      <c r="N3802" s="115" t="str">
        <f>INDEX(Modelo!$A$9:$D$89,MATCH(DataBase!$J3802,Modelo!$A$9:$A$89,0),MATCH(DataBase!N$1,Modelo!$A$9:$D$9,0))</f>
        <v>boolean</v>
      </c>
      <c r="O3802" s="115" t="b">
        <f t="array" ref="O3802">IF(N3802="negativo",INDEX($AD$3:$AG$51,MATCH(1,($B3802=$AD$3:$AD$51)*($J3802=$AE$3:$AE$51),0),3),IF(N3802="positivo",INDEX($AD$55:$AG$109,MATCH(1,($B3802=$AD$55:$AD$109)*($J3802=$AE$55:$AE$109),0),3)))</f>
        <v>0</v>
      </c>
      <c r="P3802" s="115" t="b">
        <f t="array" ref="P3802">IF(N3802="negativo",INDEX($AD$3:$AG$51,MATCH(1,($B3802=$AD$3:$AD$51)*($J3802=$AE$3:$AE$51),0),4),IF(N3802="positivo",INDEX($AD$55:$AG$109,MATCH(1,($B3802=$AD$55:$AD$109)*($J3802=$AE$55:$AE$109),0),4)))</f>
        <v>0</v>
      </c>
      <c r="Q3802" s="115" t="str">
        <f>VLOOKUP(M3802,Modelo!$A$2:$C$7,2,0)</f>
        <v>Gestión de Recursos Naturales y Circularidad</v>
      </c>
      <c r="R3802" s="118">
        <f t="array" ref="R3802">INDEX(Modelo!$F$1:$H$37,MATCH(1,(DataBase!Q3802=Modelo!$G$1:$G$37)*(DataBase!B3802=Modelo!$F$1:$F$37),0),3)</f>
        <v>0.23809523809523808</v>
      </c>
      <c r="S3802" s="115">
        <f t="shared" si="120"/>
        <v>0</v>
      </c>
      <c r="T3802" s="115">
        <f t="shared" si="121"/>
        <v>0</v>
      </c>
    </row>
    <row r="3803" spans="1:20" x14ac:dyDescent="0.3">
      <c r="A3803" s="115" t="s">
        <v>238</v>
      </c>
      <c r="B3803" s="115" t="s">
        <v>216</v>
      </c>
      <c r="C3803" s="115" t="s">
        <v>103</v>
      </c>
      <c r="D3803" s="115" t="s">
        <v>86</v>
      </c>
      <c r="E3803" s="115" t="s">
        <v>87</v>
      </c>
      <c r="F3803" s="115" t="s">
        <v>87</v>
      </c>
      <c r="G3803" s="115">
        <v>1920</v>
      </c>
      <c r="H3803" s="115" t="s">
        <v>125</v>
      </c>
      <c r="I3803" s="115">
        <v>2.844632077</v>
      </c>
      <c r="J3803" s="115" t="s">
        <v>42</v>
      </c>
      <c r="K3803" s="115" t="str">
        <f>INDEX(DatosProcesados!$A$1:$BF$101,MATCH(DataBase!A3803,DatosProcesados!$A$1:$A$101,0),MATCH(DataBase!J3803,DatosProcesados!$A$1:$BF$1,0))</f>
        <v>Si</v>
      </c>
      <c r="L3803" s="115" t="str">
        <f>INDEX(Modelo!$A$9:$D$89,MATCH(DataBase!$J3803,Modelo!$A$9:$A$89,0),MATCH(DataBase!L$1,Modelo!$A$9:$D$9,0))</f>
        <v>Impacto ambiental</v>
      </c>
      <c r="M3803" s="115" t="str">
        <f>INDEX(Modelo!$A$9:$D$89,MATCH(DataBase!$J3803,Modelo!$A$9:$A$89,0),MATCH(DataBase!M$1,Modelo!$A$9:$D$9,0))</f>
        <v>Pilar 3</v>
      </c>
      <c r="N3803" s="115" t="str">
        <f>INDEX(Modelo!$A$9:$D$89,MATCH(DataBase!$J3803,Modelo!$A$9:$A$89,0),MATCH(DataBase!N$1,Modelo!$A$9:$D$9,0))</f>
        <v>boolean</v>
      </c>
      <c r="O3803" s="115" t="b">
        <f t="array" ref="O3803">IF(N3803="negativo",INDEX($AD$3:$AG$51,MATCH(1,($B3803=$AD$3:$AD$51)*($J3803=$AE$3:$AE$51),0),3),IF(N3803="positivo",INDEX($AD$55:$AG$109,MATCH(1,($B3803=$AD$55:$AD$109)*($J3803=$AE$55:$AE$109),0),3)))</f>
        <v>0</v>
      </c>
      <c r="P3803" s="115" t="b">
        <f t="array" ref="P3803">IF(N3803="negativo",INDEX($AD$3:$AG$51,MATCH(1,($B3803=$AD$3:$AD$51)*($J3803=$AE$3:$AE$51),0),4),IF(N3803="positivo",INDEX($AD$55:$AG$109,MATCH(1,($B3803=$AD$55:$AD$109)*($J3803=$AE$55:$AE$109),0),4)))</f>
        <v>0</v>
      </c>
      <c r="Q3803" s="115" t="str">
        <f>VLOOKUP(M3803,Modelo!$A$2:$C$7,2,0)</f>
        <v>Gestión de Recursos Naturales y Circularidad</v>
      </c>
      <c r="R3803" s="118">
        <f t="array" ref="R3803">INDEX(Modelo!$F$1:$H$37,MATCH(1,(DataBase!Q3803=Modelo!$G$1:$G$37)*(DataBase!B3803=Modelo!$F$1:$F$37),0),3)</f>
        <v>0.15789473684210525</v>
      </c>
      <c r="S3803" s="115">
        <f t="shared" si="120"/>
        <v>100</v>
      </c>
      <c r="T3803" s="115">
        <f t="shared" si="121"/>
        <v>15.789473684210526</v>
      </c>
    </row>
    <row r="3804" spans="1:20" x14ac:dyDescent="0.3">
      <c r="A3804" s="115" t="s">
        <v>273</v>
      </c>
      <c r="B3804" s="115" t="s">
        <v>216</v>
      </c>
      <c r="C3804" s="115" t="s">
        <v>103</v>
      </c>
      <c r="D3804" s="115" t="s">
        <v>86</v>
      </c>
      <c r="E3804" s="115" t="s">
        <v>86</v>
      </c>
      <c r="F3804" s="115" t="s">
        <v>87</v>
      </c>
      <c r="G3804" s="115">
        <v>1945</v>
      </c>
      <c r="H3804" s="115" t="s">
        <v>125</v>
      </c>
      <c r="I3804" s="115">
        <v>2.1764613960000001</v>
      </c>
      <c r="J3804" s="115" t="s">
        <v>42</v>
      </c>
      <c r="K3804" s="115" t="str">
        <f>INDEX(DatosProcesados!$A$1:$BF$101,MATCH(DataBase!A3804,DatosProcesados!$A$1:$A$101,0),MATCH(DataBase!J3804,DatosProcesados!$A$1:$BF$1,0))</f>
        <v>No</v>
      </c>
      <c r="L3804" s="115" t="str">
        <f>INDEX(Modelo!$A$9:$D$89,MATCH(DataBase!$J3804,Modelo!$A$9:$A$89,0),MATCH(DataBase!L$1,Modelo!$A$9:$D$9,0))</f>
        <v>Impacto ambiental</v>
      </c>
      <c r="M3804" s="115" t="str">
        <f>INDEX(Modelo!$A$9:$D$89,MATCH(DataBase!$J3804,Modelo!$A$9:$A$89,0),MATCH(DataBase!M$1,Modelo!$A$9:$D$9,0))</f>
        <v>Pilar 3</v>
      </c>
      <c r="N3804" s="115" t="str">
        <f>INDEX(Modelo!$A$9:$D$89,MATCH(DataBase!$J3804,Modelo!$A$9:$A$89,0),MATCH(DataBase!N$1,Modelo!$A$9:$D$9,0))</f>
        <v>boolean</v>
      </c>
      <c r="O3804" s="115" t="b">
        <f t="array" ref="O3804">IF(N3804="negativo",INDEX($AD$3:$AG$51,MATCH(1,($B3804=$AD$3:$AD$51)*($J3804=$AE$3:$AE$51),0),3),IF(N3804="positivo",INDEX($AD$55:$AG$109,MATCH(1,($B3804=$AD$55:$AD$109)*($J3804=$AE$55:$AE$109),0),3)))</f>
        <v>0</v>
      </c>
      <c r="P3804" s="115" t="b">
        <f t="array" ref="P3804">IF(N3804="negativo",INDEX($AD$3:$AG$51,MATCH(1,($B3804=$AD$3:$AD$51)*($J3804=$AE$3:$AE$51),0),4),IF(N3804="positivo",INDEX($AD$55:$AG$109,MATCH(1,($B3804=$AD$55:$AD$109)*($J3804=$AE$55:$AE$109),0),4)))</f>
        <v>0</v>
      </c>
      <c r="Q3804" s="115" t="str">
        <f>VLOOKUP(M3804,Modelo!$A$2:$C$7,2,0)</f>
        <v>Gestión de Recursos Naturales y Circularidad</v>
      </c>
      <c r="R3804" s="118">
        <f t="array" ref="R3804">INDEX(Modelo!$F$1:$H$37,MATCH(1,(DataBase!Q3804=Modelo!$G$1:$G$37)*(DataBase!B3804=Modelo!$F$1:$F$37),0),3)</f>
        <v>0.15789473684210525</v>
      </c>
      <c r="S3804" s="115">
        <f t="shared" si="120"/>
        <v>0</v>
      </c>
      <c r="T3804" s="115">
        <f t="shared" si="121"/>
        <v>0</v>
      </c>
    </row>
    <row r="3805" spans="1:20" x14ac:dyDescent="0.3">
      <c r="A3805" s="115" t="s">
        <v>378</v>
      </c>
      <c r="B3805" s="115" t="s">
        <v>379</v>
      </c>
      <c r="C3805" s="115" t="s">
        <v>103</v>
      </c>
      <c r="D3805" s="115" t="s">
        <v>87</v>
      </c>
      <c r="E3805" s="115" t="s">
        <v>86</v>
      </c>
      <c r="F3805" s="115" t="s">
        <v>86</v>
      </c>
      <c r="G3805" s="115">
        <v>1993</v>
      </c>
      <c r="H3805" s="115" t="s">
        <v>125</v>
      </c>
      <c r="I3805" s="115">
        <v>2.1863011939999999</v>
      </c>
      <c r="J3805" s="115" t="s">
        <v>42</v>
      </c>
      <c r="K3805" s="115" t="str">
        <f>INDEX(DatosProcesados!$A$1:$BF$101,MATCH(DataBase!A3805,DatosProcesados!$A$1:$A$101,0),MATCH(DataBase!J3805,DatosProcesados!$A$1:$BF$1,0))</f>
        <v>Si</v>
      </c>
      <c r="L3805" s="115" t="str">
        <f>INDEX(Modelo!$A$9:$D$89,MATCH(DataBase!$J3805,Modelo!$A$9:$A$89,0),MATCH(DataBase!L$1,Modelo!$A$9:$D$9,0))</f>
        <v>Impacto ambiental</v>
      </c>
      <c r="M3805" s="115" t="str">
        <f>INDEX(Modelo!$A$9:$D$89,MATCH(DataBase!$J3805,Modelo!$A$9:$A$89,0),MATCH(DataBase!M$1,Modelo!$A$9:$D$9,0))</f>
        <v>Pilar 3</v>
      </c>
      <c r="N3805" s="115" t="str">
        <f>INDEX(Modelo!$A$9:$D$89,MATCH(DataBase!$J3805,Modelo!$A$9:$A$89,0),MATCH(DataBase!N$1,Modelo!$A$9:$D$9,0))</f>
        <v>boolean</v>
      </c>
      <c r="O3805" s="115" t="b">
        <f t="array" ref="O3805">IF(N3805="negativo",INDEX($AD$3:$AG$51,MATCH(1,($B3805=$AD$3:$AD$51)*($J3805=$AE$3:$AE$51),0),3),IF(N3805="positivo",INDEX($AD$55:$AG$109,MATCH(1,($B3805=$AD$55:$AD$109)*($J3805=$AE$55:$AE$109),0),3)))</f>
        <v>0</v>
      </c>
      <c r="P3805" s="115" t="b">
        <f t="array" ref="P3805">IF(N3805="negativo",INDEX($AD$3:$AG$51,MATCH(1,($B3805=$AD$3:$AD$51)*($J3805=$AE$3:$AE$51),0),4),IF(N3805="positivo",INDEX($AD$55:$AG$109,MATCH(1,($B3805=$AD$55:$AD$109)*($J3805=$AE$55:$AE$109),0),4)))</f>
        <v>0</v>
      </c>
      <c r="Q3805" s="115" t="str">
        <f>VLOOKUP(M3805,Modelo!$A$2:$C$7,2,0)</f>
        <v>Gestión de Recursos Naturales y Circularidad</v>
      </c>
      <c r="R3805" s="118">
        <f t="array" ref="R3805">INDEX(Modelo!$F$1:$H$37,MATCH(1,(DataBase!Q3805=Modelo!$G$1:$G$37)*(DataBase!B3805=Modelo!$F$1:$F$37),0),3)</f>
        <v>0.14285714285714285</v>
      </c>
      <c r="S3805" s="115">
        <f t="shared" si="120"/>
        <v>100</v>
      </c>
      <c r="T3805" s="115">
        <f t="shared" si="121"/>
        <v>14.285714285714285</v>
      </c>
    </row>
    <row r="3806" spans="1:20" x14ac:dyDescent="0.3">
      <c r="A3806" s="115" t="s">
        <v>325</v>
      </c>
      <c r="B3806" s="115" t="s">
        <v>313</v>
      </c>
      <c r="C3806" s="115" t="s">
        <v>103</v>
      </c>
      <c r="D3806" s="115" t="s">
        <v>86</v>
      </c>
      <c r="E3806" s="115" t="s">
        <v>86</v>
      </c>
      <c r="F3806" s="115" t="s">
        <v>87</v>
      </c>
      <c r="G3806" s="115">
        <v>2012</v>
      </c>
      <c r="H3806" s="115" t="s">
        <v>125</v>
      </c>
      <c r="I3806" s="115">
        <v>13.831182682</v>
      </c>
      <c r="J3806" s="115" t="s">
        <v>42</v>
      </c>
      <c r="K3806" s="115">
        <f>INDEX(DatosProcesados!$A$1:$BF$101,MATCH(DataBase!A3806,DatosProcesados!$A$1:$A$101,0),MATCH(DataBase!J3806,DatosProcesados!$A$1:$BF$1,0))</f>
        <v>0</v>
      </c>
      <c r="L3806" s="115" t="str">
        <f>INDEX(Modelo!$A$9:$D$89,MATCH(DataBase!$J3806,Modelo!$A$9:$A$89,0),MATCH(DataBase!L$1,Modelo!$A$9:$D$9,0))</f>
        <v>Impacto ambiental</v>
      </c>
      <c r="M3806" s="115" t="str">
        <f>INDEX(Modelo!$A$9:$D$89,MATCH(DataBase!$J3806,Modelo!$A$9:$A$89,0),MATCH(DataBase!M$1,Modelo!$A$9:$D$9,0))</f>
        <v>Pilar 3</v>
      </c>
      <c r="N3806" s="115" t="str">
        <f>INDEX(Modelo!$A$9:$D$89,MATCH(DataBase!$J3806,Modelo!$A$9:$A$89,0),MATCH(DataBase!N$1,Modelo!$A$9:$D$9,0))</f>
        <v>boolean</v>
      </c>
      <c r="O3806" s="115" t="b">
        <f t="array" ref="O3806">IF(N3806="negativo",INDEX($AD$3:$AG$51,MATCH(1,($B3806=$AD$3:$AD$51)*($J3806=$AE$3:$AE$51),0),3),IF(N3806="positivo",INDEX($AD$55:$AG$109,MATCH(1,($B3806=$AD$55:$AD$109)*($J3806=$AE$55:$AE$109),0),3)))</f>
        <v>0</v>
      </c>
      <c r="P3806" s="115" t="b">
        <f t="array" ref="P3806">IF(N3806="negativo",INDEX($AD$3:$AG$51,MATCH(1,($B3806=$AD$3:$AD$51)*($J3806=$AE$3:$AE$51),0),4),IF(N3806="positivo",INDEX($AD$55:$AG$109,MATCH(1,($B3806=$AD$55:$AD$109)*($J3806=$AE$55:$AE$109),0),4)))</f>
        <v>0</v>
      </c>
      <c r="Q3806" s="115" t="str">
        <f>VLOOKUP(M3806,Modelo!$A$2:$C$7,2,0)</f>
        <v>Gestión de Recursos Naturales y Circularidad</v>
      </c>
      <c r="R3806" s="118">
        <f t="array" ref="R3806">INDEX(Modelo!$F$1:$H$37,MATCH(1,(DataBase!Q3806=Modelo!$G$1:$G$37)*(DataBase!B3806=Modelo!$F$1:$F$37),0),3)</f>
        <v>5.8823529411764705E-2</v>
      </c>
      <c r="S3806" s="115">
        <f t="shared" si="120"/>
        <v>0</v>
      </c>
      <c r="T3806" s="115">
        <f t="shared" si="121"/>
        <v>0</v>
      </c>
    </row>
    <row r="3807" spans="1:20" x14ac:dyDescent="0.3">
      <c r="A3807" s="115" t="s">
        <v>394</v>
      </c>
      <c r="B3807" s="115" t="s">
        <v>379</v>
      </c>
      <c r="C3807" s="115" t="s">
        <v>103</v>
      </c>
      <c r="D3807" s="115" t="s">
        <v>87</v>
      </c>
      <c r="E3807" s="115" t="s">
        <v>86</v>
      </c>
      <c r="F3807" s="115" t="s">
        <v>86</v>
      </c>
      <c r="G3807" s="115">
        <v>1990</v>
      </c>
      <c r="H3807" s="115" t="s">
        <v>125</v>
      </c>
      <c r="I3807" s="115">
        <v>0.77142869199999997</v>
      </c>
      <c r="J3807" s="115" t="s">
        <v>42</v>
      </c>
      <c r="K3807" s="115">
        <f>INDEX(DatosProcesados!$A$1:$BF$101,MATCH(DataBase!A3807,DatosProcesados!$A$1:$A$101,0),MATCH(DataBase!J3807,DatosProcesados!$A$1:$BF$1,0))</f>
        <v>0</v>
      </c>
      <c r="L3807" s="115" t="str">
        <f>INDEX(Modelo!$A$9:$D$89,MATCH(DataBase!$J3807,Modelo!$A$9:$A$89,0),MATCH(DataBase!L$1,Modelo!$A$9:$D$9,0))</f>
        <v>Impacto ambiental</v>
      </c>
      <c r="M3807" s="115" t="str">
        <f>INDEX(Modelo!$A$9:$D$89,MATCH(DataBase!$J3807,Modelo!$A$9:$A$89,0),MATCH(DataBase!M$1,Modelo!$A$9:$D$9,0))</f>
        <v>Pilar 3</v>
      </c>
      <c r="N3807" s="115" t="str">
        <f>INDEX(Modelo!$A$9:$D$89,MATCH(DataBase!$J3807,Modelo!$A$9:$A$89,0),MATCH(DataBase!N$1,Modelo!$A$9:$D$9,0))</f>
        <v>boolean</v>
      </c>
      <c r="O3807" s="115" t="b">
        <f t="array" ref="O3807">IF(N3807="negativo",INDEX($AD$3:$AG$51,MATCH(1,($B3807=$AD$3:$AD$51)*($J3807=$AE$3:$AE$51),0),3),IF(N3807="positivo",INDEX($AD$55:$AG$109,MATCH(1,($B3807=$AD$55:$AD$109)*($J3807=$AE$55:$AE$109),0),3)))</f>
        <v>0</v>
      </c>
      <c r="P3807" s="115" t="b">
        <f t="array" ref="P3807">IF(N3807="negativo",INDEX($AD$3:$AG$51,MATCH(1,($B3807=$AD$3:$AD$51)*($J3807=$AE$3:$AE$51),0),4),IF(N3807="positivo",INDEX($AD$55:$AG$109,MATCH(1,($B3807=$AD$55:$AD$109)*($J3807=$AE$55:$AE$109),0),4)))</f>
        <v>0</v>
      </c>
      <c r="Q3807" s="115" t="str">
        <f>VLOOKUP(M3807,Modelo!$A$2:$C$7,2,0)</f>
        <v>Gestión de Recursos Naturales y Circularidad</v>
      </c>
      <c r="R3807" s="118">
        <f t="array" ref="R3807">INDEX(Modelo!$F$1:$H$37,MATCH(1,(DataBase!Q3807=Modelo!$G$1:$G$37)*(DataBase!B3807=Modelo!$F$1:$F$37),0),3)</f>
        <v>0.14285714285714285</v>
      </c>
      <c r="S3807" s="115">
        <f t="shared" si="120"/>
        <v>0</v>
      </c>
      <c r="T3807" s="115">
        <f t="shared" si="121"/>
        <v>0</v>
      </c>
    </row>
    <row r="3808" spans="1:20" x14ac:dyDescent="0.3">
      <c r="A3808" s="115" t="s">
        <v>383</v>
      </c>
      <c r="B3808" s="115" t="s">
        <v>379</v>
      </c>
      <c r="C3808" s="115" t="s">
        <v>103</v>
      </c>
      <c r="D3808" s="115" t="s">
        <v>86</v>
      </c>
      <c r="E3808" s="115" t="s">
        <v>86</v>
      </c>
      <c r="F3808" s="115" t="s">
        <v>86</v>
      </c>
      <c r="G3808" s="115">
        <v>2014</v>
      </c>
      <c r="H3808" s="115" t="s">
        <v>125</v>
      </c>
      <c r="I3808" s="115">
        <v>1.314259836</v>
      </c>
      <c r="J3808" s="115" t="s">
        <v>42</v>
      </c>
      <c r="K3808" s="115" t="str">
        <f>INDEX(DatosProcesados!$A$1:$BF$101,MATCH(DataBase!A3808,DatosProcesados!$A$1:$A$101,0),MATCH(DataBase!J3808,DatosProcesados!$A$1:$BF$1,0))</f>
        <v>Si</v>
      </c>
      <c r="L3808" s="115" t="str">
        <f>INDEX(Modelo!$A$9:$D$89,MATCH(DataBase!$J3808,Modelo!$A$9:$A$89,0),MATCH(DataBase!L$1,Modelo!$A$9:$D$9,0))</f>
        <v>Impacto ambiental</v>
      </c>
      <c r="M3808" s="115" t="str">
        <f>INDEX(Modelo!$A$9:$D$89,MATCH(DataBase!$J3808,Modelo!$A$9:$A$89,0),MATCH(DataBase!M$1,Modelo!$A$9:$D$9,0))</f>
        <v>Pilar 3</v>
      </c>
      <c r="N3808" s="115" t="str">
        <f>INDEX(Modelo!$A$9:$D$89,MATCH(DataBase!$J3808,Modelo!$A$9:$A$89,0),MATCH(DataBase!N$1,Modelo!$A$9:$D$9,0))</f>
        <v>boolean</v>
      </c>
      <c r="O3808" s="115" t="b">
        <f t="array" ref="O3808">IF(N3808="negativo",INDEX($AD$3:$AG$51,MATCH(1,($B3808=$AD$3:$AD$51)*($J3808=$AE$3:$AE$51),0),3),IF(N3808="positivo",INDEX($AD$55:$AG$109,MATCH(1,($B3808=$AD$55:$AD$109)*($J3808=$AE$55:$AE$109),0),3)))</f>
        <v>0</v>
      </c>
      <c r="P3808" s="115" t="b">
        <f t="array" ref="P3808">IF(N3808="negativo",INDEX($AD$3:$AG$51,MATCH(1,($B3808=$AD$3:$AD$51)*($J3808=$AE$3:$AE$51),0),4),IF(N3808="positivo",INDEX($AD$55:$AG$109,MATCH(1,($B3808=$AD$55:$AD$109)*($J3808=$AE$55:$AE$109),0),4)))</f>
        <v>0</v>
      </c>
      <c r="Q3808" s="115" t="str">
        <f>VLOOKUP(M3808,Modelo!$A$2:$C$7,2,0)</f>
        <v>Gestión de Recursos Naturales y Circularidad</v>
      </c>
      <c r="R3808" s="118">
        <f t="array" ref="R3808">INDEX(Modelo!$F$1:$H$37,MATCH(1,(DataBase!Q3808=Modelo!$G$1:$G$37)*(DataBase!B3808=Modelo!$F$1:$F$37),0),3)</f>
        <v>0.14285714285714285</v>
      </c>
      <c r="S3808" s="115">
        <f t="shared" si="120"/>
        <v>100</v>
      </c>
      <c r="T3808" s="115">
        <f t="shared" si="121"/>
        <v>14.285714285714285</v>
      </c>
    </row>
    <row r="3809" spans="1:20" x14ac:dyDescent="0.3">
      <c r="A3809" s="115" t="s">
        <v>112</v>
      </c>
      <c r="B3809" s="115" t="s">
        <v>84</v>
      </c>
      <c r="C3809" s="115" t="s">
        <v>103</v>
      </c>
      <c r="D3809" s="115" t="s">
        <v>86</v>
      </c>
      <c r="E3809" s="115" t="s">
        <v>86</v>
      </c>
      <c r="F3809" s="115" t="s">
        <v>87</v>
      </c>
      <c r="G3809" s="115">
        <v>1919</v>
      </c>
      <c r="H3809" s="115" t="s">
        <v>125</v>
      </c>
      <c r="I3809" s="115">
        <v>15.106042448</v>
      </c>
      <c r="J3809" s="115" t="s">
        <v>42</v>
      </c>
      <c r="K3809" s="115" t="str">
        <f>INDEX(DatosProcesados!$A$1:$BF$101,MATCH(DataBase!A3809,DatosProcesados!$A$1:$A$101,0),MATCH(DataBase!J3809,DatosProcesados!$A$1:$BF$1,0))</f>
        <v>Si</v>
      </c>
      <c r="L3809" s="115" t="str">
        <f>INDEX(Modelo!$A$9:$D$89,MATCH(DataBase!$J3809,Modelo!$A$9:$A$89,0),MATCH(DataBase!L$1,Modelo!$A$9:$D$9,0))</f>
        <v>Impacto ambiental</v>
      </c>
      <c r="M3809" s="115" t="str">
        <f>INDEX(Modelo!$A$9:$D$89,MATCH(DataBase!$J3809,Modelo!$A$9:$A$89,0),MATCH(DataBase!M$1,Modelo!$A$9:$D$9,0))</f>
        <v>Pilar 3</v>
      </c>
      <c r="N3809" s="115" t="str">
        <f>INDEX(Modelo!$A$9:$D$89,MATCH(DataBase!$J3809,Modelo!$A$9:$A$89,0),MATCH(DataBase!N$1,Modelo!$A$9:$D$9,0))</f>
        <v>boolean</v>
      </c>
      <c r="O3809" s="115" t="b">
        <f t="array" ref="O3809">IF(N3809="negativo",INDEX($AD$3:$AG$51,MATCH(1,($B3809=$AD$3:$AD$51)*($J3809=$AE$3:$AE$51),0),3),IF(N3809="positivo",INDEX($AD$55:$AG$109,MATCH(1,($B3809=$AD$55:$AD$109)*($J3809=$AE$55:$AE$109),0),3)))</f>
        <v>0</v>
      </c>
      <c r="P3809" s="115" t="b">
        <f t="array" ref="P3809">IF(N3809="negativo",INDEX($AD$3:$AG$51,MATCH(1,($B3809=$AD$3:$AD$51)*($J3809=$AE$3:$AE$51),0),4),IF(N3809="positivo",INDEX($AD$55:$AG$109,MATCH(1,($B3809=$AD$55:$AD$109)*($J3809=$AE$55:$AE$109),0),4)))</f>
        <v>0</v>
      </c>
      <c r="Q3809" s="115" t="str">
        <f>VLOOKUP(M3809,Modelo!$A$2:$C$7,2,0)</f>
        <v>Gestión de Recursos Naturales y Circularidad</v>
      </c>
      <c r="R3809" s="118">
        <f t="array" ref="R3809">INDEX(Modelo!$F$1:$H$37,MATCH(1,(DataBase!Q3809=Modelo!$G$1:$G$37)*(DataBase!B3809=Modelo!$F$1:$F$37),0),3)</f>
        <v>5.8823529411764705E-2</v>
      </c>
      <c r="S3809" s="115">
        <f t="shared" si="120"/>
        <v>100</v>
      </c>
      <c r="T3809" s="115">
        <f t="shared" si="121"/>
        <v>5.8823529411764701</v>
      </c>
    </row>
    <row r="3810" spans="1:20" x14ac:dyDescent="0.3">
      <c r="A3810" s="115" t="s">
        <v>471</v>
      </c>
      <c r="B3810" s="115" t="s">
        <v>467</v>
      </c>
      <c r="C3810" s="115" t="s">
        <v>103</v>
      </c>
      <c r="D3810" s="115" t="s">
        <v>86</v>
      </c>
      <c r="E3810" s="115" t="s">
        <v>86</v>
      </c>
      <c r="F3810" s="115" t="s">
        <v>86</v>
      </c>
      <c r="G3810" s="115">
        <v>1987</v>
      </c>
      <c r="H3810" s="115" t="s">
        <v>125</v>
      </c>
      <c r="I3810" s="115">
        <v>0.711210393</v>
      </c>
      <c r="J3810" s="115" t="s">
        <v>42</v>
      </c>
      <c r="K3810" s="115">
        <f>INDEX(DatosProcesados!$A$1:$BF$101,MATCH(DataBase!A3810,DatosProcesados!$A$1:$A$101,0),MATCH(DataBase!J3810,DatosProcesados!$A$1:$BF$1,0))</f>
        <v>0</v>
      </c>
      <c r="L3810" s="115" t="str">
        <f>INDEX(Modelo!$A$9:$D$89,MATCH(DataBase!$J3810,Modelo!$A$9:$A$89,0),MATCH(DataBase!L$1,Modelo!$A$9:$D$9,0))</f>
        <v>Impacto ambiental</v>
      </c>
      <c r="M3810" s="115" t="str">
        <f>INDEX(Modelo!$A$9:$D$89,MATCH(DataBase!$J3810,Modelo!$A$9:$A$89,0),MATCH(DataBase!M$1,Modelo!$A$9:$D$9,0))</f>
        <v>Pilar 3</v>
      </c>
      <c r="N3810" s="115" t="str">
        <f>INDEX(Modelo!$A$9:$D$89,MATCH(DataBase!$J3810,Modelo!$A$9:$A$89,0),MATCH(DataBase!N$1,Modelo!$A$9:$D$9,0))</f>
        <v>boolean</v>
      </c>
      <c r="O3810" s="115" t="b">
        <f t="array" ref="O3810">IF(N3810="negativo",INDEX($AD$3:$AG$51,MATCH(1,($B3810=$AD$3:$AD$51)*($J3810=$AE$3:$AE$51),0),3),IF(N3810="positivo",INDEX($AD$55:$AG$109,MATCH(1,($B3810=$AD$55:$AD$109)*($J3810=$AE$55:$AE$109),0),3)))</f>
        <v>0</v>
      </c>
      <c r="P3810" s="115" t="b">
        <f t="array" ref="P3810">IF(N3810="negativo",INDEX($AD$3:$AG$51,MATCH(1,($B3810=$AD$3:$AD$51)*($J3810=$AE$3:$AE$51),0),4),IF(N3810="positivo",INDEX($AD$55:$AG$109,MATCH(1,($B3810=$AD$55:$AD$109)*($J3810=$AE$55:$AE$109),0),4)))</f>
        <v>0</v>
      </c>
      <c r="Q3810" s="115" t="str">
        <f>VLOOKUP(M3810,Modelo!$A$2:$C$7,2,0)</f>
        <v>Gestión de Recursos Naturales y Circularidad</v>
      </c>
      <c r="R3810" s="118">
        <f t="array" ref="R3810">INDEX(Modelo!$F$1:$H$37,MATCH(1,(DataBase!Q3810=Modelo!$G$1:$G$37)*(DataBase!B3810=Modelo!$F$1:$F$37),0),3)</f>
        <v>0.23809523809523808</v>
      </c>
      <c r="S3810" s="115">
        <f t="shared" si="120"/>
        <v>0</v>
      </c>
      <c r="T3810" s="115">
        <f t="shared" si="121"/>
        <v>0</v>
      </c>
    </row>
    <row r="3811" spans="1:20" x14ac:dyDescent="0.3">
      <c r="A3811" s="115" t="s">
        <v>466</v>
      </c>
      <c r="B3811" s="115" t="s">
        <v>467</v>
      </c>
      <c r="C3811" s="115" t="s">
        <v>103</v>
      </c>
      <c r="D3811" s="115" t="s">
        <v>87</v>
      </c>
      <c r="E3811" s="115" t="s">
        <v>86</v>
      </c>
      <c r="F3811" s="115" t="s">
        <v>86</v>
      </c>
      <c r="G3811" s="115">
        <v>1969</v>
      </c>
      <c r="H3811" s="115" t="s">
        <v>125</v>
      </c>
      <c r="I3811" s="115">
        <v>2.4231643530000002</v>
      </c>
      <c r="J3811" s="115" t="s">
        <v>42</v>
      </c>
      <c r="K3811" s="115" t="str">
        <f>INDEX(DatosProcesados!$A$1:$BF$101,MATCH(DataBase!A3811,DatosProcesados!$A$1:$A$101,0),MATCH(DataBase!J3811,DatosProcesados!$A$1:$BF$1,0))</f>
        <v>No</v>
      </c>
      <c r="L3811" s="115" t="str">
        <f>INDEX(Modelo!$A$9:$D$89,MATCH(DataBase!$J3811,Modelo!$A$9:$A$89,0),MATCH(DataBase!L$1,Modelo!$A$9:$D$9,0))</f>
        <v>Impacto ambiental</v>
      </c>
      <c r="M3811" s="115" t="str">
        <f>INDEX(Modelo!$A$9:$D$89,MATCH(DataBase!$J3811,Modelo!$A$9:$A$89,0),MATCH(DataBase!M$1,Modelo!$A$9:$D$9,0))</f>
        <v>Pilar 3</v>
      </c>
      <c r="N3811" s="115" t="str">
        <f>INDEX(Modelo!$A$9:$D$89,MATCH(DataBase!$J3811,Modelo!$A$9:$A$89,0),MATCH(DataBase!N$1,Modelo!$A$9:$D$9,0))</f>
        <v>boolean</v>
      </c>
      <c r="O3811" s="115" t="b">
        <f t="array" ref="O3811">IF(N3811="negativo",INDEX($AD$3:$AG$51,MATCH(1,($B3811=$AD$3:$AD$51)*($J3811=$AE$3:$AE$51),0),3),IF(N3811="positivo",INDEX($AD$55:$AG$109,MATCH(1,($B3811=$AD$55:$AD$109)*($J3811=$AE$55:$AE$109),0),3)))</f>
        <v>0</v>
      </c>
      <c r="P3811" s="115" t="b">
        <f t="array" ref="P3811">IF(N3811="negativo",INDEX($AD$3:$AG$51,MATCH(1,($B3811=$AD$3:$AD$51)*($J3811=$AE$3:$AE$51),0),4),IF(N3811="positivo",INDEX($AD$55:$AG$109,MATCH(1,($B3811=$AD$55:$AD$109)*($J3811=$AE$55:$AE$109),0),4)))</f>
        <v>0</v>
      </c>
      <c r="Q3811" s="115" t="str">
        <f>VLOOKUP(M3811,Modelo!$A$2:$C$7,2,0)</f>
        <v>Gestión de Recursos Naturales y Circularidad</v>
      </c>
      <c r="R3811" s="118">
        <f t="array" ref="R3811">INDEX(Modelo!$F$1:$H$37,MATCH(1,(DataBase!Q3811=Modelo!$G$1:$G$37)*(DataBase!B3811=Modelo!$F$1:$F$37),0),3)</f>
        <v>0.23809523809523808</v>
      </c>
      <c r="S3811" s="115">
        <f t="shared" si="120"/>
        <v>0</v>
      </c>
      <c r="T3811" s="115">
        <f t="shared" si="121"/>
        <v>0</v>
      </c>
    </row>
    <row r="3812" spans="1:20" x14ac:dyDescent="0.3">
      <c r="A3812" s="115" t="s">
        <v>207</v>
      </c>
      <c r="B3812" s="115" t="s">
        <v>84</v>
      </c>
      <c r="C3812" s="115" t="s">
        <v>103</v>
      </c>
      <c r="D3812" s="115" t="s">
        <v>86</v>
      </c>
      <c r="E3812" s="115" t="s">
        <v>87</v>
      </c>
      <c r="F3812" s="115" t="s">
        <v>86</v>
      </c>
      <c r="G3812" s="115">
        <v>1870</v>
      </c>
      <c r="H3812" s="115" t="s">
        <v>125</v>
      </c>
      <c r="I3812" s="115">
        <v>0</v>
      </c>
      <c r="J3812" s="115" t="s">
        <v>42</v>
      </c>
      <c r="K3812" s="115" t="str">
        <f>INDEX(DatosProcesados!$A$1:$BF$101,MATCH(DataBase!A3812,DatosProcesados!$A$1:$A$101,0),MATCH(DataBase!J3812,DatosProcesados!$A$1:$BF$1,0))</f>
        <v>No</v>
      </c>
      <c r="L3812" s="115" t="str">
        <f>INDEX(Modelo!$A$9:$D$89,MATCH(DataBase!$J3812,Modelo!$A$9:$A$89,0),MATCH(DataBase!L$1,Modelo!$A$9:$D$9,0))</f>
        <v>Impacto ambiental</v>
      </c>
      <c r="M3812" s="115" t="str">
        <f>INDEX(Modelo!$A$9:$D$89,MATCH(DataBase!$J3812,Modelo!$A$9:$A$89,0),MATCH(DataBase!M$1,Modelo!$A$9:$D$9,0))</f>
        <v>Pilar 3</v>
      </c>
      <c r="N3812" s="115" t="str">
        <f>INDEX(Modelo!$A$9:$D$89,MATCH(DataBase!$J3812,Modelo!$A$9:$A$89,0),MATCH(DataBase!N$1,Modelo!$A$9:$D$9,0))</f>
        <v>boolean</v>
      </c>
      <c r="O3812" s="115" t="b">
        <f t="array" ref="O3812">IF(N3812="negativo",INDEX($AD$3:$AG$51,MATCH(1,($B3812=$AD$3:$AD$51)*($J3812=$AE$3:$AE$51),0),3),IF(N3812="positivo",INDEX($AD$55:$AG$109,MATCH(1,($B3812=$AD$55:$AD$109)*($J3812=$AE$55:$AE$109),0),3)))</f>
        <v>0</v>
      </c>
      <c r="P3812" s="115" t="b">
        <f t="array" ref="P3812">IF(N3812="negativo",INDEX($AD$3:$AG$51,MATCH(1,($B3812=$AD$3:$AD$51)*($J3812=$AE$3:$AE$51),0),4),IF(N3812="positivo",INDEX($AD$55:$AG$109,MATCH(1,($B3812=$AD$55:$AD$109)*($J3812=$AE$55:$AE$109),0),4)))</f>
        <v>0</v>
      </c>
      <c r="Q3812" s="115" t="str">
        <f>VLOOKUP(M3812,Modelo!$A$2:$C$7,2,0)</f>
        <v>Gestión de Recursos Naturales y Circularidad</v>
      </c>
      <c r="R3812" s="118">
        <f t="array" ref="R3812">INDEX(Modelo!$F$1:$H$37,MATCH(1,(DataBase!Q3812=Modelo!$G$1:$G$37)*(DataBase!B3812=Modelo!$F$1:$F$37),0),3)</f>
        <v>5.8823529411764705E-2</v>
      </c>
      <c r="S3812" s="115">
        <f t="shared" si="120"/>
        <v>0</v>
      </c>
      <c r="T3812" s="115">
        <f t="shared" si="121"/>
        <v>0</v>
      </c>
    </row>
    <row r="3813" spans="1:20" x14ac:dyDescent="0.3">
      <c r="A3813" s="115" t="s">
        <v>204</v>
      </c>
      <c r="B3813" s="115" t="s">
        <v>84</v>
      </c>
      <c r="C3813" s="115" t="s">
        <v>103</v>
      </c>
      <c r="D3813" s="115" t="s">
        <v>86</v>
      </c>
      <c r="E3813" s="115" t="s">
        <v>87</v>
      </c>
      <c r="F3813" s="115" t="s">
        <v>87</v>
      </c>
      <c r="G3813" s="115">
        <v>1875</v>
      </c>
      <c r="H3813" s="115" t="s">
        <v>125</v>
      </c>
      <c r="I3813" s="115">
        <v>0</v>
      </c>
      <c r="J3813" s="115" t="s">
        <v>42</v>
      </c>
      <c r="K3813" s="115" t="str">
        <f>INDEX(DatosProcesados!$A$1:$BF$101,MATCH(DataBase!A3813,DatosProcesados!$A$1:$A$101,0),MATCH(DataBase!J3813,DatosProcesados!$A$1:$BF$1,0))</f>
        <v>No</v>
      </c>
      <c r="L3813" s="115" t="str">
        <f>INDEX(Modelo!$A$9:$D$89,MATCH(DataBase!$J3813,Modelo!$A$9:$A$89,0),MATCH(DataBase!L$1,Modelo!$A$9:$D$9,0))</f>
        <v>Impacto ambiental</v>
      </c>
      <c r="M3813" s="115" t="str">
        <f>INDEX(Modelo!$A$9:$D$89,MATCH(DataBase!$J3813,Modelo!$A$9:$A$89,0),MATCH(DataBase!M$1,Modelo!$A$9:$D$9,0))</f>
        <v>Pilar 3</v>
      </c>
      <c r="N3813" s="115" t="str">
        <f>INDEX(Modelo!$A$9:$D$89,MATCH(DataBase!$J3813,Modelo!$A$9:$A$89,0),MATCH(DataBase!N$1,Modelo!$A$9:$D$9,0))</f>
        <v>boolean</v>
      </c>
      <c r="O3813" s="115" t="b">
        <f t="array" ref="O3813">IF(N3813="negativo",INDEX($AD$3:$AG$51,MATCH(1,($B3813=$AD$3:$AD$51)*($J3813=$AE$3:$AE$51),0),3),IF(N3813="positivo",INDEX($AD$55:$AG$109,MATCH(1,($B3813=$AD$55:$AD$109)*($J3813=$AE$55:$AE$109),0),3)))</f>
        <v>0</v>
      </c>
      <c r="P3813" s="115" t="b">
        <f t="array" ref="P3813">IF(N3813="negativo",INDEX($AD$3:$AG$51,MATCH(1,($B3813=$AD$3:$AD$51)*($J3813=$AE$3:$AE$51),0),4),IF(N3813="positivo",INDEX($AD$55:$AG$109,MATCH(1,($B3813=$AD$55:$AD$109)*($J3813=$AE$55:$AE$109),0),4)))</f>
        <v>0</v>
      </c>
      <c r="Q3813" s="115" t="str">
        <f>VLOOKUP(M3813,Modelo!$A$2:$C$7,2,0)</f>
        <v>Gestión de Recursos Naturales y Circularidad</v>
      </c>
      <c r="R3813" s="118">
        <f t="array" ref="R3813">INDEX(Modelo!$F$1:$H$37,MATCH(1,(DataBase!Q3813=Modelo!$G$1:$G$37)*(DataBase!B3813=Modelo!$F$1:$F$37),0),3)</f>
        <v>5.8823529411764705E-2</v>
      </c>
      <c r="S3813" s="115">
        <f t="shared" si="120"/>
        <v>0</v>
      </c>
      <c r="T3813" s="115">
        <f t="shared" si="121"/>
        <v>0</v>
      </c>
    </row>
    <row r="3814" spans="1:20" x14ac:dyDescent="0.3">
      <c r="A3814" s="115" t="s">
        <v>226</v>
      </c>
      <c r="B3814" s="115" t="s">
        <v>216</v>
      </c>
      <c r="C3814" s="115" t="s">
        <v>103</v>
      </c>
      <c r="D3814" s="115" t="s">
        <v>86</v>
      </c>
      <c r="E3814" s="115" t="s">
        <v>86</v>
      </c>
      <c r="F3814" s="115" t="s">
        <v>87</v>
      </c>
      <c r="G3814" s="115">
        <v>1889</v>
      </c>
      <c r="H3814" s="115" t="s">
        <v>125</v>
      </c>
      <c r="I3814" s="115">
        <v>8.6157743510000007</v>
      </c>
      <c r="J3814" s="115" t="s">
        <v>42</v>
      </c>
      <c r="K3814" s="115" t="str">
        <f>INDEX(DatosProcesados!$A$1:$BF$101,MATCH(DataBase!A3814,DatosProcesados!$A$1:$A$101,0),MATCH(DataBase!J3814,DatosProcesados!$A$1:$BF$1,0))</f>
        <v>No</v>
      </c>
      <c r="L3814" s="115" t="str">
        <f>INDEX(Modelo!$A$9:$D$89,MATCH(DataBase!$J3814,Modelo!$A$9:$A$89,0),MATCH(DataBase!L$1,Modelo!$A$9:$D$9,0))</f>
        <v>Impacto ambiental</v>
      </c>
      <c r="M3814" s="115" t="str">
        <f>INDEX(Modelo!$A$9:$D$89,MATCH(DataBase!$J3814,Modelo!$A$9:$A$89,0),MATCH(DataBase!M$1,Modelo!$A$9:$D$9,0))</f>
        <v>Pilar 3</v>
      </c>
      <c r="N3814" s="115" t="str">
        <f>INDEX(Modelo!$A$9:$D$89,MATCH(DataBase!$J3814,Modelo!$A$9:$A$89,0),MATCH(DataBase!N$1,Modelo!$A$9:$D$9,0))</f>
        <v>boolean</v>
      </c>
      <c r="O3814" s="115" t="b">
        <f t="array" ref="O3814">IF(N3814="negativo",INDEX($AD$3:$AG$51,MATCH(1,($B3814=$AD$3:$AD$51)*($J3814=$AE$3:$AE$51),0),3),IF(N3814="positivo",INDEX($AD$55:$AG$109,MATCH(1,($B3814=$AD$55:$AD$109)*($J3814=$AE$55:$AE$109),0),3)))</f>
        <v>0</v>
      </c>
      <c r="P3814" s="115" t="b">
        <f t="array" ref="P3814">IF(N3814="negativo",INDEX($AD$3:$AG$51,MATCH(1,($B3814=$AD$3:$AD$51)*($J3814=$AE$3:$AE$51),0),4),IF(N3814="positivo",INDEX($AD$55:$AG$109,MATCH(1,($B3814=$AD$55:$AD$109)*($J3814=$AE$55:$AE$109),0),4)))</f>
        <v>0</v>
      </c>
      <c r="Q3814" s="115" t="str">
        <f>VLOOKUP(M3814,Modelo!$A$2:$C$7,2,0)</f>
        <v>Gestión de Recursos Naturales y Circularidad</v>
      </c>
      <c r="R3814" s="118">
        <f t="array" ref="R3814">INDEX(Modelo!$F$1:$H$37,MATCH(1,(DataBase!Q3814=Modelo!$G$1:$G$37)*(DataBase!B3814=Modelo!$F$1:$F$37),0),3)</f>
        <v>0.15789473684210525</v>
      </c>
      <c r="S3814" s="115">
        <f t="shared" si="120"/>
        <v>0</v>
      </c>
      <c r="T3814" s="115">
        <f t="shared" si="121"/>
        <v>0</v>
      </c>
    </row>
    <row r="3815" spans="1:20" x14ac:dyDescent="0.3">
      <c r="A3815" s="115" t="s">
        <v>287</v>
      </c>
      <c r="B3815" s="115" t="s">
        <v>216</v>
      </c>
      <c r="C3815" s="115" t="s">
        <v>103</v>
      </c>
      <c r="D3815" s="115" t="s">
        <v>86</v>
      </c>
      <c r="E3815" s="115" t="s">
        <v>86</v>
      </c>
      <c r="F3815" s="115" t="s">
        <v>87</v>
      </c>
      <c r="G3815" s="115">
        <v>2000</v>
      </c>
      <c r="H3815" s="115" t="s">
        <v>125</v>
      </c>
      <c r="I3815" s="115">
        <v>1.8730507999999999</v>
      </c>
      <c r="J3815" s="115" t="s">
        <v>42</v>
      </c>
      <c r="K3815" s="115" t="str">
        <f>INDEX(DatosProcesados!$A$1:$BF$101,MATCH(DataBase!A3815,DatosProcesados!$A$1:$A$101,0),MATCH(DataBase!J3815,DatosProcesados!$A$1:$BF$1,0))</f>
        <v>No</v>
      </c>
      <c r="L3815" s="115" t="str">
        <f>INDEX(Modelo!$A$9:$D$89,MATCH(DataBase!$J3815,Modelo!$A$9:$A$89,0),MATCH(DataBase!L$1,Modelo!$A$9:$D$9,0))</f>
        <v>Impacto ambiental</v>
      </c>
      <c r="M3815" s="115" t="str">
        <f>INDEX(Modelo!$A$9:$D$89,MATCH(DataBase!$J3815,Modelo!$A$9:$A$89,0),MATCH(DataBase!M$1,Modelo!$A$9:$D$9,0))</f>
        <v>Pilar 3</v>
      </c>
      <c r="N3815" s="115" t="str">
        <f>INDEX(Modelo!$A$9:$D$89,MATCH(DataBase!$J3815,Modelo!$A$9:$A$89,0),MATCH(DataBase!N$1,Modelo!$A$9:$D$9,0))</f>
        <v>boolean</v>
      </c>
      <c r="O3815" s="115" t="b">
        <f t="array" ref="O3815">IF(N3815="negativo",INDEX($AD$3:$AG$51,MATCH(1,($B3815=$AD$3:$AD$51)*($J3815=$AE$3:$AE$51),0),3),IF(N3815="positivo",INDEX($AD$55:$AG$109,MATCH(1,($B3815=$AD$55:$AD$109)*($J3815=$AE$55:$AE$109),0),3)))</f>
        <v>0</v>
      </c>
      <c r="P3815" s="115" t="b">
        <f t="array" ref="P3815">IF(N3815="negativo",INDEX($AD$3:$AG$51,MATCH(1,($B3815=$AD$3:$AD$51)*($J3815=$AE$3:$AE$51),0),4),IF(N3815="positivo",INDEX($AD$55:$AG$109,MATCH(1,($B3815=$AD$55:$AD$109)*($J3815=$AE$55:$AE$109),0),4)))</f>
        <v>0</v>
      </c>
      <c r="Q3815" s="115" t="str">
        <f>VLOOKUP(M3815,Modelo!$A$2:$C$7,2,0)</f>
        <v>Gestión de Recursos Naturales y Circularidad</v>
      </c>
      <c r="R3815" s="118">
        <f t="array" ref="R3815">INDEX(Modelo!$F$1:$H$37,MATCH(1,(DataBase!Q3815=Modelo!$G$1:$G$37)*(DataBase!B3815=Modelo!$F$1:$F$37),0),3)</f>
        <v>0.15789473684210525</v>
      </c>
      <c r="S3815" s="115">
        <f t="shared" si="120"/>
        <v>0</v>
      </c>
      <c r="T3815" s="115">
        <f t="shared" si="121"/>
        <v>0</v>
      </c>
    </row>
    <row r="3816" spans="1:20" x14ac:dyDescent="0.3">
      <c r="A3816" s="115" t="s">
        <v>345</v>
      </c>
      <c r="B3816" s="115" t="s">
        <v>313</v>
      </c>
      <c r="C3816" s="115" t="s">
        <v>103</v>
      </c>
      <c r="D3816" s="115" t="s">
        <v>86</v>
      </c>
      <c r="E3816" s="115" t="s">
        <v>86</v>
      </c>
      <c r="F3816" s="115" t="s">
        <v>86</v>
      </c>
      <c r="G3816" s="115">
        <v>2004</v>
      </c>
      <c r="H3816" s="115" t="s">
        <v>125</v>
      </c>
      <c r="I3816" s="115">
        <v>4.5125503050000004</v>
      </c>
      <c r="J3816" s="115" t="s">
        <v>42</v>
      </c>
      <c r="K3816" s="115">
        <f>INDEX(DatosProcesados!$A$1:$BF$101,MATCH(DataBase!A3816,DatosProcesados!$A$1:$A$101,0),MATCH(DataBase!J3816,DatosProcesados!$A$1:$BF$1,0))</f>
        <v>0</v>
      </c>
      <c r="L3816" s="115" t="str">
        <f>INDEX(Modelo!$A$9:$D$89,MATCH(DataBase!$J3816,Modelo!$A$9:$A$89,0),MATCH(DataBase!L$1,Modelo!$A$9:$D$9,0))</f>
        <v>Impacto ambiental</v>
      </c>
      <c r="M3816" s="115" t="str">
        <f>INDEX(Modelo!$A$9:$D$89,MATCH(DataBase!$J3816,Modelo!$A$9:$A$89,0),MATCH(DataBase!M$1,Modelo!$A$9:$D$9,0))</f>
        <v>Pilar 3</v>
      </c>
      <c r="N3816" s="115" t="str">
        <f>INDEX(Modelo!$A$9:$D$89,MATCH(DataBase!$J3816,Modelo!$A$9:$A$89,0),MATCH(DataBase!N$1,Modelo!$A$9:$D$9,0))</f>
        <v>boolean</v>
      </c>
      <c r="O3816" s="115" t="b">
        <f t="array" ref="O3816">IF(N3816="negativo",INDEX($AD$3:$AG$51,MATCH(1,($B3816=$AD$3:$AD$51)*($J3816=$AE$3:$AE$51),0),3),IF(N3816="positivo",INDEX($AD$55:$AG$109,MATCH(1,($B3816=$AD$55:$AD$109)*($J3816=$AE$55:$AE$109),0),3)))</f>
        <v>0</v>
      </c>
      <c r="P3816" s="115" t="b">
        <f t="array" ref="P3816">IF(N3816="negativo",INDEX($AD$3:$AG$51,MATCH(1,($B3816=$AD$3:$AD$51)*($J3816=$AE$3:$AE$51),0),4),IF(N3816="positivo",INDEX($AD$55:$AG$109,MATCH(1,($B3816=$AD$55:$AD$109)*($J3816=$AE$55:$AE$109),0),4)))</f>
        <v>0</v>
      </c>
      <c r="Q3816" s="115" t="str">
        <f>VLOOKUP(M3816,Modelo!$A$2:$C$7,2,0)</f>
        <v>Gestión de Recursos Naturales y Circularidad</v>
      </c>
      <c r="R3816" s="118">
        <f t="array" ref="R3816">INDEX(Modelo!$F$1:$H$37,MATCH(1,(DataBase!Q3816=Modelo!$G$1:$G$37)*(DataBase!B3816=Modelo!$F$1:$F$37),0),3)</f>
        <v>5.8823529411764705E-2</v>
      </c>
      <c r="S3816" s="115">
        <f t="shared" si="120"/>
        <v>0</v>
      </c>
      <c r="T3816" s="115">
        <f t="shared" si="121"/>
        <v>0</v>
      </c>
    </row>
    <row r="3817" spans="1:20" x14ac:dyDescent="0.3">
      <c r="A3817" s="115" t="s">
        <v>464</v>
      </c>
      <c r="B3817" s="115" t="s">
        <v>407</v>
      </c>
      <c r="C3817" s="115" t="s">
        <v>103</v>
      </c>
      <c r="D3817" s="115" t="s">
        <v>86</v>
      </c>
      <c r="E3817" s="115" t="s">
        <v>86</v>
      </c>
      <c r="F3817" s="115" t="s">
        <v>87</v>
      </c>
      <c r="G3817" s="115">
        <v>1990</v>
      </c>
      <c r="H3817" s="115" t="s">
        <v>281</v>
      </c>
      <c r="I3817" s="115">
        <v>0.89502277900000005</v>
      </c>
      <c r="J3817" s="115" t="s">
        <v>42</v>
      </c>
      <c r="K3817" s="115" t="str">
        <f>INDEX(DatosProcesados!$A$1:$BF$101,MATCH(DataBase!A3817,DatosProcesados!$A$1:$A$101,0),MATCH(DataBase!J3817,DatosProcesados!$A$1:$BF$1,0))</f>
        <v>No</v>
      </c>
      <c r="L3817" s="115" t="str">
        <f>INDEX(Modelo!$A$9:$D$89,MATCH(DataBase!$J3817,Modelo!$A$9:$A$89,0),MATCH(DataBase!L$1,Modelo!$A$9:$D$9,0))</f>
        <v>Impacto ambiental</v>
      </c>
      <c r="M3817" s="115" t="str">
        <f>INDEX(Modelo!$A$9:$D$89,MATCH(DataBase!$J3817,Modelo!$A$9:$A$89,0),MATCH(DataBase!M$1,Modelo!$A$9:$D$9,0))</f>
        <v>Pilar 3</v>
      </c>
      <c r="N3817" s="115" t="str">
        <f>INDEX(Modelo!$A$9:$D$89,MATCH(DataBase!$J3817,Modelo!$A$9:$A$89,0),MATCH(DataBase!N$1,Modelo!$A$9:$D$9,0))</f>
        <v>boolean</v>
      </c>
      <c r="O3817" s="115" t="b">
        <f t="array" ref="O3817">IF(N3817="negativo",INDEX($AD$3:$AG$51,MATCH(1,($B3817=$AD$3:$AD$51)*($J3817=$AE$3:$AE$51),0),3),IF(N3817="positivo",INDEX($AD$55:$AG$109,MATCH(1,($B3817=$AD$55:$AD$109)*($J3817=$AE$55:$AE$109),0),3)))</f>
        <v>0</v>
      </c>
      <c r="P3817" s="115" t="b">
        <f t="array" ref="P3817">IF(N3817="negativo",INDEX($AD$3:$AG$51,MATCH(1,($B3817=$AD$3:$AD$51)*($J3817=$AE$3:$AE$51),0),4),IF(N3817="positivo",INDEX($AD$55:$AG$109,MATCH(1,($B3817=$AD$55:$AD$109)*($J3817=$AE$55:$AE$109),0),4)))</f>
        <v>0</v>
      </c>
      <c r="Q3817" s="115" t="str">
        <f>VLOOKUP(M3817,Modelo!$A$2:$C$7,2,0)</f>
        <v>Gestión de Recursos Naturales y Circularidad</v>
      </c>
      <c r="R3817" s="118">
        <f t="array" ref="R3817">INDEX(Modelo!$F$1:$H$37,MATCH(1,(DataBase!Q3817=Modelo!$G$1:$G$37)*(DataBase!B3817=Modelo!$F$1:$F$37),0),3)</f>
        <v>0.19230769230769232</v>
      </c>
      <c r="S3817" s="115">
        <f t="shared" si="120"/>
        <v>0</v>
      </c>
      <c r="T3817" s="115">
        <f t="shared" si="121"/>
        <v>0</v>
      </c>
    </row>
    <row r="3818" spans="1:20" x14ac:dyDescent="0.3">
      <c r="A3818" s="115" t="s">
        <v>296</v>
      </c>
      <c r="B3818" s="115" t="s">
        <v>216</v>
      </c>
      <c r="C3818" s="115" t="s">
        <v>103</v>
      </c>
      <c r="D3818" s="115" t="s">
        <v>86</v>
      </c>
      <c r="E3818" s="115" t="s">
        <v>86</v>
      </c>
      <c r="F3818" s="115" t="s">
        <v>87</v>
      </c>
      <c r="G3818" s="115">
        <v>1944</v>
      </c>
      <c r="H3818" s="115" t="s">
        <v>125</v>
      </c>
      <c r="I3818" s="115">
        <v>1.7785578609999999</v>
      </c>
      <c r="J3818" s="115" t="s">
        <v>42</v>
      </c>
      <c r="K3818" s="115" t="str">
        <f>INDEX(DatosProcesados!$A$1:$BF$101,MATCH(DataBase!A3818,DatosProcesados!$A$1:$A$101,0),MATCH(DataBase!J3818,DatosProcesados!$A$1:$BF$1,0))</f>
        <v>No</v>
      </c>
      <c r="L3818" s="115" t="str">
        <f>INDEX(Modelo!$A$9:$D$89,MATCH(DataBase!$J3818,Modelo!$A$9:$A$89,0),MATCH(DataBase!L$1,Modelo!$A$9:$D$9,0))</f>
        <v>Impacto ambiental</v>
      </c>
      <c r="M3818" s="115" t="str">
        <f>INDEX(Modelo!$A$9:$D$89,MATCH(DataBase!$J3818,Modelo!$A$9:$A$89,0),MATCH(DataBase!M$1,Modelo!$A$9:$D$9,0))</f>
        <v>Pilar 3</v>
      </c>
      <c r="N3818" s="115" t="str">
        <f>INDEX(Modelo!$A$9:$D$89,MATCH(DataBase!$J3818,Modelo!$A$9:$A$89,0),MATCH(DataBase!N$1,Modelo!$A$9:$D$9,0))</f>
        <v>boolean</v>
      </c>
      <c r="O3818" s="115" t="b">
        <f t="array" ref="O3818">IF(N3818="negativo",INDEX($AD$3:$AG$51,MATCH(1,($B3818=$AD$3:$AD$51)*($J3818=$AE$3:$AE$51),0),3),IF(N3818="positivo",INDEX($AD$55:$AG$109,MATCH(1,($B3818=$AD$55:$AD$109)*($J3818=$AE$55:$AE$109),0),3)))</f>
        <v>0</v>
      </c>
      <c r="P3818" s="115" t="b">
        <f t="array" ref="P3818">IF(N3818="negativo",INDEX($AD$3:$AG$51,MATCH(1,($B3818=$AD$3:$AD$51)*($J3818=$AE$3:$AE$51),0),4),IF(N3818="positivo",INDEX($AD$55:$AG$109,MATCH(1,($B3818=$AD$55:$AD$109)*($J3818=$AE$55:$AE$109),0),4)))</f>
        <v>0</v>
      </c>
      <c r="Q3818" s="115" t="str">
        <f>VLOOKUP(M3818,Modelo!$A$2:$C$7,2,0)</f>
        <v>Gestión de Recursos Naturales y Circularidad</v>
      </c>
      <c r="R3818" s="118">
        <f t="array" ref="R3818">INDEX(Modelo!$F$1:$H$37,MATCH(1,(DataBase!Q3818=Modelo!$G$1:$G$37)*(DataBase!B3818=Modelo!$F$1:$F$37),0),3)</f>
        <v>0.15789473684210525</v>
      </c>
      <c r="S3818" s="115">
        <f t="shared" si="120"/>
        <v>0</v>
      </c>
      <c r="T3818" s="115">
        <f t="shared" si="121"/>
        <v>0</v>
      </c>
    </row>
    <row r="3819" spans="1:20" x14ac:dyDescent="0.3">
      <c r="A3819" s="115" t="s">
        <v>134</v>
      </c>
      <c r="B3819" s="115" t="s">
        <v>84</v>
      </c>
      <c r="C3819" s="115" t="s">
        <v>103</v>
      </c>
      <c r="D3819" s="115" t="s">
        <v>86</v>
      </c>
      <c r="E3819" s="115" t="s">
        <v>87</v>
      </c>
      <c r="F3819" s="115" t="s">
        <v>87</v>
      </c>
      <c r="G3819" s="115">
        <v>2001</v>
      </c>
      <c r="H3819" s="115" t="s">
        <v>125</v>
      </c>
      <c r="I3819" s="115">
        <v>6.5475670460000002</v>
      </c>
      <c r="J3819" s="115" t="s">
        <v>42</v>
      </c>
      <c r="K3819" s="115" t="str">
        <f>INDEX(DatosProcesados!$A$1:$BF$101,MATCH(DataBase!A3819,DatosProcesados!$A$1:$A$101,0),MATCH(DataBase!J3819,DatosProcesados!$A$1:$BF$1,0))</f>
        <v>Si</v>
      </c>
      <c r="L3819" s="115" t="str">
        <f>INDEX(Modelo!$A$9:$D$89,MATCH(DataBase!$J3819,Modelo!$A$9:$A$89,0),MATCH(DataBase!L$1,Modelo!$A$9:$D$9,0))</f>
        <v>Impacto ambiental</v>
      </c>
      <c r="M3819" s="115" t="str">
        <f>INDEX(Modelo!$A$9:$D$89,MATCH(DataBase!$J3819,Modelo!$A$9:$A$89,0),MATCH(DataBase!M$1,Modelo!$A$9:$D$9,0))</f>
        <v>Pilar 3</v>
      </c>
      <c r="N3819" s="115" t="str">
        <f>INDEX(Modelo!$A$9:$D$89,MATCH(DataBase!$J3819,Modelo!$A$9:$A$89,0),MATCH(DataBase!N$1,Modelo!$A$9:$D$9,0))</f>
        <v>boolean</v>
      </c>
      <c r="O3819" s="115" t="b">
        <f t="array" ref="O3819">IF(N3819="negativo",INDEX($AD$3:$AG$51,MATCH(1,($B3819=$AD$3:$AD$51)*($J3819=$AE$3:$AE$51),0),3),IF(N3819="positivo",INDEX($AD$55:$AG$109,MATCH(1,($B3819=$AD$55:$AD$109)*($J3819=$AE$55:$AE$109),0),3)))</f>
        <v>0</v>
      </c>
      <c r="P3819" s="115" t="b">
        <f t="array" ref="P3819">IF(N3819="negativo",INDEX($AD$3:$AG$51,MATCH(1,($B3819=$AD$3:$AD$51)*($J3819=$AE$3:$AE$51),0),4),IF(N3819="positivo",INDEX($AD$55:$AG$109,MATCH(1,($B3819=$AD$55:$AD$109)*($J3819=$AE$55:$AE$109),0),4)))</f>
        <v>0</v>
      </c>
      <c r="Q3819" s="115" t="str">
        <f>VLOOKUP(M3819,Modelo!$A$2:$C$7,2,0)</f>
        <v>Gestión de Recursos Naturales y Circularidad</v>
      </c>
      <c r="R3819" s="118">
        <f t="array" ref="R3819">INDEX(Modelo!$F$1:$H$37,MATCH(1,(DataBase!Q3819=Modelo!$G$1:$G$37)*(DataBase!B3819=Modelo!$F$1:$F$37),0),3)</f>
        <v>5.8823529411764705E-2</v>
      </c>
      <c r="S3819" s="115">
        <f t="shared" si="120"/>
        <v>100</v>
      </c>
      <c r="T3819" s="115">
        <f t="shared" si="121"/>
        <v>5.8823529411764701</v>
      </c>
    </row>
    <row r="3820" spans="1:20" x14ac:dyDescent="0.3">
      <c r="A3820" s="115" t="s">
        <v>290</v>
      </c>
      <c r="B3820" s="115" t="s">
        <v>216</v>
      </c>
      <c r="C3820" s="115" t="s">
        <v>103</v>
      </c>
      <c r="D3820" s="115" t="s">
        <v>86</v>
      </c>
      <c r="E3820" s="115" t="s">
        <v>87</v>
      </c>
      <c r="F3820" s="115" t="s">
        <v>87</v>
      </c>
      <c r="G3820" s="115">
        <v>1934</v>
      </c>
      <c r="H3820" s="115" t="s">
        <v>125</v>
      </c>
      <c r="I3820" s="115">
        <v>1.84479215</v>
      </c>
      <c r="J3820" s="115" t="s">
        <v>42</v>
      </c>
      <c r="K3820" s="115" t="str">
        <f>INDEX(DatosProcesados!$A$1:$BF$101,MATCH(DataBase!A3820,DatosProcesados!$A$1:$A$101,0),MATCH(DataBase!J3820,DatosProcesados!$A$1:$BF$1,0))</f>
        <v>Si</v>
      </c>
      <c r="L3820" s="115" t="str">
        <f>INDEX(Modelo!$A$9:$D$89,MATCH(DataBase!$J3820,Modelo!$A$9:$A$89,0),MATCH(DataBase!L$1,Modelo!$A$9:$D$9,0))</f>
        <v>Impacto ambiental</v>
      </c>
      <c r="M3820" s="115" t="str">
        <f>INDEX(Modelo!$A$9:$D$89,MATCH(DataBase!$J3820,Modelo!$A$9:$A$89,0),MATCH(DataBase!M$1,Modelo!$A$9:$D$9,0))</f>
        <v>Pilar 3</v>
      </c>
      <c r="N3820" s="115" t="str">
        <f>INDEX(Modelo!$A$9:$D$89,MATCH(DataBase!$J3820,Modelo!$A$9:$A$89,0),MATCH(DataBase!N$1,Modelo!$A$9:$D$9,0))</f>
        <v>boolean</v>
      </c>
      <c r="O3820" s="115" t="b">
        <f t="array" ref="O3820">IF(N3820="negativo",INDEX($AD$3:$AG$51,MATCH(1,($B3820=$AD$3:$AD$51)*($J3820=$AE$3:$AE$51),0),3),IF(N3820="positivo",INDEX($AD$55:$AG$109,MATCH(1,($B3820=$AD$55:$AD$109)*($J3820=$AE$55:$AE$109),0),3)))</f>
        <v>0</v>
      </c>
      <c r="P3820" s="115" t="b">
        <f t="array" ref="P3820">IF(N3820="negativo",INDEX($AD$3:$AG$51,MATCH(1,($B3820=$AD$3:$AD$51)*($J3820=$AE$3:$AE$51),0),4),IF(N3820="positivo",INDEX($AD$55:$AG$109,MATCH(1,($B3820=$AD$55:$AD$109)*($J3820=$AE$55:$AE$109),0),4)))</f>
        <v>0</v>
      </c>
      <c r="Q3820" s="115" t="str">
        <f>VLOOKUP(M3820,Modelo!$A$2:$C$7,2,0)</f>
        <v>Gestión de Recursos Naturales y Circularidad</v>
      </c>
      <c r="R3820" s="118">
        <f t="array" ref="R3820">INDEX(Modelo!$F$1:$H$37,MATCH(1,(DataBase!Q3820=Modelo!$G$1:$G$37)*(DataBase!B3820=Modelo!$F$1:$F$37),0),3)</f>
        <v>0.15789473684210525</v>
      </c>
      <c r="S3820" s="115">
        <f t="shared" si="120"/>
        <v>100</v>
      </c>
      <c r="T3820" s="115">
        <f t="shared" si="121"/>
        <v>15.789473684210526</v>
      </c>
    </row>
    <row r="3821" spans="1:20" x14ac:dyDescent="0.3">
      <c r="A3821" s="115" t="s">
        <v>346</v>
      </c>
      <c r="B3821" s="115" t="s">
        <v>313</v>
      </c>
      <c r="C3821" s="115" t="s">
        <v>103</v>
      </c>
      <c r="D3821" s="115" t="s">
        <v>87</v>
      </c>
      <c r="E3821" s="115" t="s">
        <v>87</v>
      </c>
      <c r="F3821" s="115" t="s">
        <v>87</v>
      </c>
      <c r="G3821" s="115">
        <v>1960</v>
      </c>
      <c r="H3821" s="115" t="s">
        <v>177</v>
      </c>
      <c r="I3821" s="115">
        <v>4.2128666020000001</v>
      </c>
      <c r="J3821" s="115" t="s">
        <v>42</v>
      </c>
      <c r="K3821" s="115" t="str">
        <f>INDEX(DatosProcesados!$A$1:$BF$101,MATCH(DataBase!A3821,DatosProcesados!$A$1:$A$101,0),MATCH(DataBase!J3821,DatosProcesados!$A$1:$BF$1,0))</f>
        <v>No</v>
      </c>
      <c r="L3821" s="115" t="str">
        <f>INDEX(Modelo!$A$9:$D$89,MATCH(DataBase!$J3821,Modelo!$A$9:$A$89,0),MATCH(DataBase!L$1,Modelo!$A$9:$D$9,0))</f>
        <v>Impacto ambiental</v>
      </c>
      <c r="M3821" s="115" t="str">
        <f>INDEX(Modelo!$A$9:$D$89,MATCH(DataBase!$J3821,Modelo!$A$9:$A$89,0),MATCH(DataBase!M$1,Modelo!$A$9:$D$9,0))</f>
        <v>Pilar 3</v>
      </c>
      <c r="N3821" s="115" t="str">
        <f>INDEX(Modelo!$A$9:$D$89,MATCH(DataBase!$J3821,Modelo!$A$9:$A$89,0),MATCH(DataBase!N$1,Modelo!$A$9:$D$9,0))</f>
        <v>boolean</v>
      </c>
      <c r="O3821" s="115" t="b">
        <f t="array" ref="O3821">IF(N3821="negativo",INDEX($AD$3:$AG$51,MATCH(1,($B3821=$AD$3:$AD$51)*($J3821=$AE$3:$AE$51),0),3),IF(N3821="positivo",INDEX($AD$55:$AG$109,MATCH(1,($B3821=$AD$55:$AD$109)*($J3821=$AE$55:$AE$109),0),3)))</f>
        <v>0</v>
      </c>
      <c r="P3821" s="115" t="b">
        <f t="array" ref="P3821">IF(N3821="negativo",INDEX($AD$3:$AG$51,MATCH(1,($B3821=$AD$3:$AD$51)*($J3821=$AE$3:$AE$51),0),4),IF(N3821="positivo",INDEX($AD$55:$AG$109,MATCH(1,($B3821=$AD$55:$AD$109)*($J3821=$AE$55:$AE$109),0),4)))</f>
        <v>0</v>
      </c>
      <c r="Q3821" s="115" t="str">
        <f>VLOOKUP(M3821,Modelo!$A$2:$C$7,2,0)</f>
        <v>Gestión de Recursos Naturales y Circularidad</v>
      </c>
      <c r="R3821" s="118">
        <f t="array" ref="R3821">INDEX(Modelo!$F$1:$H$37,MATCH(1,(DataBase!Q3821=Modelo!$G$1:$G$37)*(DataBase!B3821=Modelo!$F$1:$F$37),0),3)</f>
        <v>5.8823529411764705E-2</v>
      </c>
      <c r="S3821" s="115">
        <f t="shared" si="120"/>
        <v>0</v>
      </c>
      <c r="T3821" s="115">
        <f t="shared" si="121"/>
        <v>0</v>
      </c>
    </row>
    <row r="3822" spans="1:20" x14ac:dyDescent="0.3">
      <c r="A3822" s="115" t="s">
        <v>124</v>
      </c>
      <c r="B3822" s="115" t="s">
        <v>84</v>
      </c>
      <c r="C3822" s="115" t="s">
        <v>97</v>
      </c>
      <c r="D3822" s="115" t="s">
        <v>86</v>
      </c>
      <c r="E3822" s="115" t="s">
        <v>86</v>
      </c>
      <c r="F3822" s="115" t="s">
        <v>86</v>
      </c>
      <c r="G3822" s="115">
        <v>2012</v>
      </c>
      <c r="H3822" s="115" t="s">
        <v>125</v>
      </c>
      <c r="I3822" s="115">
        <v>9.9777362400000005</v>
      </c>
      <c r="J3822" s="115" t="s">
        <v>42</v>
      </c>
      <c r="K3822" s="115" t="str">
        <f>INDEX(DatosProcesados!$A$1:$BF$101,MATCH(DataBase!A3822,DatosProcesados!$A$1:$A$101,0),MATCH(DataBase!J3822,DatosProcesados!$A$1:$BF$1,0))</f>
        <v>Si</v>
      </c>
      <c r="L3822" s="115" t="str">
        <f>INDEX(Modelo!$A$9:$D$89,MATCH(DataBase!$J3822,Modelo!$A$9:$A$89,0),MATCH(DataBase!L$1,Modelo!$A$9:$D$9,0))</f>
        <v>Impacto ambiental</v>
      </c>
      <c r="M3822" s="115" t="str">
        <f>INDEX(Modelo!$A$9:$D$89,MATCH(DataBase!$J3822,Modelo!$A$9:$A$89,0),MATCH(DataBase!M$1,Modelo!$A$9:$D$9,0))</f>
        <v>Pilar 3</v>
      </c>
      <c r="N3822" s="115" t="str">
        <f>INDEX(Modelo!$A$9:$D$89,MATCH(DataBase!$J3822,Modelo!$A$9:$A$89,0),MATCH(DataBase!N$1,Modelo!$A$9:$D$9,0))</f>
        <v>boolean</v>
      </c>
      <c r="O3822" s="115" t="b">
        <f t="array" ref="O3822">IF(N3822="negativo",INDEX($AD$3:$AG$51,MATCH(1,($B3822=$AD$3:$AD$51)*($J3822=$AE$3:$AE$51),0),3),IF(N3822="positivo",INDEX($AD$55:$AG$109,MATCH(1,($B3822=$AD$55:$AD$109)*($J3822=$AE$55:$AE$109),0),3)))</f>
        <v>0</v>
      </c>
      <c r="P3822" s="115" t="b">
        <f t="array" ref="P3822">IF(N3822="negativo",INDEX($AD$3:$AG$51,MATCH(1,($B3822=$AD$3:$AD$51)*($J3822=$AE$3:$AE$51),0),4),IF(N3822="positivo",INDEX($AD$55:$AG$109,MATCH(1,($B3822=$AD$55:$AD$109)*($J3822=$AE$55:$AE$109),0),4)))</f>
        <v>0</v>
      </c>
      <c r="Q3822" s="115" t="str">
        <f>VLOOKUP(M3822,Modelo!$A$2:$C$7,2,0)</f>
        <v>Gestión de Recursos Naturales y Circularidad</v>
      </c>
      <c r="R3822" s="118">
        <f t="array" ref="R3822">INDEX(Modelo!$F$1:$H$37,MATCH(1,(DataBase!Q3822=Modelo!$G$1:$G$37)*(DataBase!B3822=Modelo!$F$1:$F$37),0),3)</f>
        <v>5.8823529411764705E-2</v>
      </c>
      <c r="S3822" s="115">
        <f t="shared" si="120"/>
        <v>100</v>
      </c>
      <c r="T3822" s="115">
        <f t="shared" si="121"/>
        <v>5.8823529411764701</v>
      </c>
    </row>
    <row r="3823" spans="1:20" x14ac:dyDescent="0.3">
      <c r="A3823" s="115" t="s">
        <v>414</v>
      </c>
      <c r="B3823" s="115" t="s">
        <v>407</v>
      </c>
      <c r="C3823" s="115" t="s">
        <v>103</v>
      </c>
      <c r="D3823" s="115" t="s">
        <v>86</v>
      </c>
      <c r="E3823" s="115" t="s">
        <v>86</v>
      </c>
      <c r="F3823" s="115" t="s">
        <v>87</v>
      </c>
      <c r="G3823" s="115">
        <v>1976</v>
      </c>
      <c r="H3823" s="115" t="s">
        <v>415</v>
      </c>
      <c r="I3823" s="115">
        <v>6.0471020830000004</v>
      </c>
      <c r="J3823" s="115" t="s">
        <v>42</v>
      </c>
      <c r="K3823" s="115" t="str">
        <f>INDEX(DatosProcesados!$A$1:$BF$101,MATCH(DataBase!A3823,DatosProcesados!$A$1:$A$101,0),MATCH(DataBase!J3823,DatosProcesados!$A$1:$BF$1,0))</f>
        <v>Si</v>
      </c>
      <c r="L3823" s="115" t="str">
        <f>INDEX(Modelo!$A$9:$D$89,MATCH(DataBase!$J3823,Modelo!$A$9:$A$89,0),MATCH(DataBase!L$1,Modelo!$A$9:$D$9,0))</f>
        <v>Impacto ambiental</v>
      </c>
      <c r="M3823" s="115" t="str">
        <f>INDEX(Modelo!$A$9:$D$89,MATCH(DataBase!$J3823,Modelo!$A$9:$A$89,0),MATCH(DataBase!M$1,Modelo!$A$9:$D$9,0))</f>
        <v>Pilar 3</v>
      </c>
      <c r="N3823" s="115" t="str">
        <f>INDEX(Modelo!$A$9:$D$89,MATCH(DataBase!$J3823,Modelo!$A$9:$A$89,0),MATCH(DataBase!N$1,Modelo!$A$9:$D$9,0))</f>
        <v>boolean</v>
      </c>
      <c r="O3823" s="115" t="b">
        <f t="array" ref="O3823">IF(N3823="negativo",INDEX($AD$3:$AG$51,MATCH(1,($B3823=$AD$3:$AD$51)*($J3823=$AE$3:$AE$51),0),3),IF(N3823="positivo",INDEX($AD$55:$AG$109,MATCH(1,($B3823=$AD$55:$AD$109)*($J3823=$AE$55:$AE$109),0),3)))</f>
        <v>0</v>
      </c>
      <c r="P3823" s="115" t="b">
        <f t="array" ref="P3823">IF(N3823="negativo",INDEX($AD$3:$AG$51,MATCH(1,($B3823=$AD$3:$AD$51)*($J3823=$AE$3:$AE$51),0),4),IF(N3823="positivo",INDEX($AD$55:$AG$109,MATCH(1,($B3823=$AD$55:$AD$109)*($J3823=$AE$55:$AE$109),0),4)))</f>
        <v>0</v>
      </c>
      <c r="Q3823" s="115" t="str">
        <f>VLOOKUP(M3823,Modelo!$A$2:$C$7,2,0)</f>
        <v>Gestión de Recursos Naturales y Circularidad</v>
      </c>
      <c r="R3823" s="118">
        <f t="array" ref="R3823">INDEX(Modelo!$F$1:$H$37,MATCH(1,(DataBase!Q3823=Modelo!$G$1:$G$37)*(DataBase!B3823=Modelo!$F$1:$F$37),0),3)</f>
        <v>0.19230769230769232</v>
      </c>
      <c r="S3823" s="115">
        <f t="shared" si="120"/>
        <v>100</v>
      </c>
      <c r="T3823" s="115">
        <f t="shared" si="121"/>
        <v>19.230769230769234</v>
      </c>
    </row>
    <row r="3824" spans="1:20" x14ac:dyDescent="0.3">
      <c r="A3824" s="115" t="s">
        <v>337</v>
      </c>
      <c r="B3824" s="115" t="s">
        <v>313</v>
      </c>
      <c r="C3824" s="115" t="s">
        <v>103</v>
      </c>
      <c r="D3824" s="115" t="s">
        <v>86</v>
      </c>
      <c r="E3824" s="115" t="s">
        <v>86</v>
      </c>
      <c r="F3824" s="115" t="s">
        <v>87</v>
      </c>
      <c r="G3824" s="115">
        <v>1879</v>
      </c>
      <c r="H3824" s="115" t="s">
        <v>244</v>
      </c>
      <c r="I3824" s="115">
        <v>5.8689859999999996</v>
      </c>
      <c r="J3824" s="115" t="s">
        <v>42</v>
      </c>
      <c r="K3824" s="115" t="str">
        <f>INDEX(DatosProcesados!$A$1:$BF$101,MATCH(DataBase!A3824,DatosProcesados!$A$1:$A$101,0),MATCH(DataBase!J3824,DatosProcesados!$A$1:$BF$1,0))</f>
        <v>No</v>
      </c>
      <c r="L3824" s="115" t="str">
        <f>INDEX(Modelo!$A$9:$D$89,MATCH(DataBase!$J3824,Modelo!$A$9:$A$89,0),MATCH(DataBase!L$1,Modelo!$A$9:$D$9,0))</f>
        <v>Impacto ambiental</v>
      </c>
      <c r="M3824" s="115" t="str">
        <f>INDEX(Modelo!$A$9:$D$89,MATCH(DataBase!$J3824,Modelo!$A$9:$A$89,0),MATCH(DataBase!M$1,Modelo!$A$9:$D$9,0))</f>
        <v>Pilar 3</v>
      </c>
      <c r="N3824" s="115" t="str">
        <f>INDEX(Modelo!$A$9:$D$89,MATCH(DataBase!$J3824,Modelo!$A$9:$A$89,0),MATCH(DataBase!N$1,Modelo!$A$9:$D$9,0))</f>
        <v>boolean</v>
      </c>
      <c r="O3824" s="115" t="b">
        <f t="array" ref="O3824">IF(N3824="negativo",INDEX($AD$3:$AG$51,MATCH(1,($B3824=$AD$3:$AD$51)*($J3824=$AE$3:$AE$51),0),3),IF(N3824="positivo",INDEX($AD$55:$AG$109,MATCH(1,($B3824=$AD$55:$AD$109)*($J3824=$AE$55:$AE$109),0),3)))</f>
        <v>0</v>
      </c>
      <c r="P3824" s="115" t="b">
        <f t="array" ref="P3824">IF(N3824="negativo",INDEX($AD$3:$AG$51,MATCH(1,($B3824=$AD$3:$AD$51)*($J3824=$AE$3:$AE$51),0),4),IF(N3824="positivo",INDEX($AD$55:$AG$109,MATCH(1,($B3824=$AD$55:$AD$109)*($J3824=$AE$55:$AE$109),0),4)))</f>
        <v>0</v>
      </c>
      <c r="Q3824" s="115" t="str">
        <f>VLOOKUP(M3824,Modelo!$A$2:$C$7,2,0)</f>
        <v>Gestión de Recursos Naturales y Circularidad</v>
      </c>
      <c r="R3824" s="118">
        <f t="array" ref="R3824">INDEX(Modelo!$F$1:$H$37,MATCH(1,(DataBase!Q3824=Modelo!$G$1:$G$37)*(DataBase!B3824=Modelo!$F$1:$F$37),0),3)</f>
        <v>5.8823529411764705E-2</v>
      </c>
      <c r="S3824" s="115">
        <f t="shared" si="120"/>
        <v>0</v>
      </c>
      <c r="T3824" s="115">
        <f t="shared" si="121"/>
        <v>0</v>
      </c>
    </row>
    <row r="3825" spans="1:20" x14ac:dyDescent="0.3">
      <c r="A3825" s="115" t="s">
        <v>373</v>
      </c>
      <c r="B3825" s="115" t="s">
        <v>313</v>
      </c>
      <c r="C3825" s="115" t="s">
        <v>103</v>
      </c>
      <c r="D3825" s="115" t="s">
        <v>87</v>
      </c>
      <c r="E3825" s="115" t="s">
        <v>86</v>
      </c>
      <c r="F3825" s="115" t="s">
        <v>86</v>
      </c>
      <c r="G3825" s="115">
        <v>1997</v>
      </c>
      <c r="H3825" s="115" t="s">
        <v>125</v>
      </c>
      <c r="I3825" s="115">
        <v>1.9766409730000001</v>
      </c>
      <c r="J3825" s="115" t="s">
        <v>42</v>
      </c>
      <c r="K3825" s="115">
        <f>INDEX(DatosProcesados!$A$1:$BF$101,MATCH(DataBase!A3825,DatosProcesados!$A$1:$A$101,0),MATCH(DataBase!J3825,DatosProcesados!$A$1:$BF$1,0))</f>
        <v>0</v>
      </c>
      <c r="L3825" s="115" t="str">
        <f>INDEX(Modelo!$A$9:$D$89,MATCH(DataBase!$J3825,Modelo!$A$9:$A$89,0),MATCH(DataBase!L$1,Modelo!$A$9:$D$9,0))</f>
        <v>Impacto ambiental</v>
      </c>
      <c r="M3825" s="115" t="str">
        <f>INDEX(Modelo!$A$9:$D$89,MATCH(DataBase!$J3825,Modelo!$A$9:$A$89,0),MATCH(DataBase!M$1,Modelo!$A$9:$D$9,0))</f>
        <v>Pilar 3</v>
      </c>
      <c r="N3825" s="115" t="str">
        <f>INDEX(Modelo!$A$9:$D$89,MATCH(DataBase!$J3825,Modelo!$A$9:$A$89,0),MATCH(DataBase!N$1,Modelo!$A$9:$D$9,0))</f>
        <v>boolean</v>
      </c>
      <c r="O3825" s="115" t="b">
        <f t="array" ref="O3825">IF(N3825="negativo",INDEX($AD$3:$AG$51,MATCH(1,($B3825=$AD$3:$AD$51)*($J3825=$AE$3:$AE$51),0),3),IF(N3825="positivo",INDEX($AD$55:$AG$109,MATCH(1,($B3825=$AD$55:$AD$109)*($J3825=$AE$55:$AE$109),0),3)))</f>
        <v>0</v>
      </c>
      <c r="P3825" s="115" t="b">
        <f t="array" ref="P3825">IF(N3825="negativo",INDEX($AD$3:$AG$51,MATCH(1,($B3825=$AD$3:$AD$51)*($J3825=$AE$3:$AE$51),0),4),IF(N3825="positivo",INDEX($AD$55:$AG$109,MATCH(1,($B3825=$AD$55:$AD$109)*($J3825=$AE$55:$AE$109),0),4)))</f>
        <v>0</v>
      </c>
      <c r="Q3825" s="115" t="str">
        <f>VLOOKUP(M3825,Modelo!$A$2:$C$7,2,0)</f>
        <v>Gestión de Recursos Naturales y Circularidad</v>
      </c>
      <c r="R3825" s="118">
        <f t="array" ref="R3825">INDEX(Modelo!$F$1:$H$37,MATCH(1,(DataBase!Q3825=Modelo!$G$1:$G$37)*(DataBase!B3825=Modelo!$F$1:$F$37),0),3)</f>
        <v>5.8823529411764705E-2</v>
      </c>
      <c r="S3825" s="115">
        <f t="shared" si="120"/>
        <v>0</v>
      </c>
      <c r="T3825" s="115">
        <f t="shared" si="121"/>
        <v>0</v>
      </c>
    </row>
    <row r="3826" spans="1:20" x14ac:dyDescent="0.3">
      <c r="A3826" s="115" t="s">
        <v>102</v>
      </c>
      <c r="B3826" s="115" t="s">
        <v>84</v>
      </c>
      <c r="C3826" s="115" t="s">
        <v>103</v>
      </c>
      <c r="D3826" s="115" t="s">
        <v>86</v>
      </c>
      <c r="E3826" s="115" t="s">
        <v>86</v>
      </c>
      <c r="F3826" s="115" t="s">
        <v>87</v>
      </c>
      <c r="G3826" s="115">
        <v>2003</v>
      </c>
      <c r="H3826" s="115" t="s">
        <v>104</v>
      </c>
      <c r="I3826" s="115">
        <v>15.602099798999999</v>
      </c>
      <c r="J3826" s="115" t="s">
        <v>42</v>
      </c>
      <c r="K3826" s="115" t="str">
        <f>INDEX(DatosProcesados!$A$1:$BF$101,MATCH(DataBase!A3826,DatosProcesados!$A$1:$A$101,0),MATCH(DataBase!J3826,DatosProcesados!$A$1:$BF$1,0))</f>
        <v>No</v>
      </c>
      <c r="L3826" s="115" t="str">
        <f>INDEX(Modelo!$A$9:$D$89,MATCH(DataBase!$J3826,Modelo!$A$9:$A$89,0),MATCH(DataBase!L$1,Modelo!$A$9:$D$9,0))</f>
        <v>Impacto ambiental</v>
      </c>
      <c r="M3826" s="115" t="str">
        <f>INDEX(Modelo!$A$9:$D$89,MATCH(DataBase!$J3826,Modelo!$A$9:$A$89,0),MATCH(DataBase!M$1,Modelo!$A$9:$D$9,0))</f>
        <v>Pilar 3</v>
      </c>
      <c r="N3826" s="115" t="str">
        <f>INDEX(Modelo!$A$9:$D$89,MATCH(DataBase!$J3826,Modelo!$A$9:$A$89,0),MATCH(DataBase!N$1,Modelo!$A$9:$D$9,0))</f>
        <v>boolean</v>
      </c>
      <c r="O3826" s="115" t="b">
        <f t="array" ref="O3826">IF(N3826="negativo",INDEX($AD$3:$AG$51,MATCH(1,($B3826=$AD$3:$AD$51)*($J3826=$AE$3:$AE$51),0),3),IF(N3826="positivo",INDEX($AD$55:$AG$109,MATCH(1,($B3826=$AD$55:$AD$109)*($J3826=$AE$55:$AE$109),0),3)))</f>
        <v>0</v>
      </c>
      <c r="P3826" s="115" t="b">
        <f t="array" ref="P3826">IF(N3826="negativo",INDEX($AD$3:$AG$51,MATCH(1,($B3826=$AD$3:$AD$51)*($J3826=$AE$3:$AE$51),0),4),IF(N3826="positivo",INDEX($AD$55:$AG$109,MATCH(1,($B3826=$AD$55:$AD$109)*($J3826=$AE$55:$AE$109),0),4)))</f>
        <v>0</v>
      </c>
      <c r="Q3826" s="115" t="str">
        <f>VLOOKUP(M3826,Modelo!$A$2:$C$7,2,0)</f>
        <v>Gestión de Recursos Naturales y Circularidad</v>
      </c>
      <c r="R3826" s="118">
        <f t="array" ref="R3826">INDEX(Modelo!$F$1:$H$37,MATCH(1,(DataBase!Q3826=Modelo!$G$1:$G$37)*(DataBase!B3826=Modelo!$F$1:$F$37),0),3)</f>
        <v>5.8823529411764705E-2</v>
      </c>
      <c r="S3826" s="115">
        <f t="shared" si="120"/>
        <v>0</v>
      </c>
      <c r="T3826" s="115">
        <f t="shared" si="121"/>
        <v>0</v>
      </c>
    </row>
    <row r="3827" spans="1:20" x14ac:dyDescent="0.3">
      <c r="A3827" s="115" t="s">
        <v>228</v>
      </c>
      <c r="B3827" s="115" t="s">
        <v>216</v>
      </c>
      <c r="C3827" s="115" t="s">
        <v>97</v>
      </c>
      <c r="D3827" s="115" t="s">
        <v>86</v>
      </c>
      <c r="E3827" s="115" t="s">
        <v>87</v>
      </c>
      <c r="F3827" s="115" t="s">
        <v>87</v>
      </c>
      <c r="G3827" s="115">
        <v>1991</v>
      </c>
      <c r="H3827" s="115" t="s">
        <v>229</v>
      </c>
      <c r="I3827" s="115">
        <v>5.1614047279999999</v>
      </c>
      <c r="J3827" s="115" t="s">
        <v>42</v>
      </c>
      <c r="K3827" s="115" t="str">
        <f>INDEX(DatosProcesados!$A$1:$BF$101,MATCH(DataBase!A3827,DatosProcesados!$A$1:$A$101,0),MATCH(DataBase!J3827,DatosProcesados!$A$1:$BF$1,0))</f>
        <v>No</v>
      </c>
      <c r="L3827" s="115" t="str">
        <f>INDEX(Modelo!$A$9:$D$89,MATCH(DataBase!$J3827,Modelo!$A$9:$A$89,0),MATCH(DataBase!L$1,Modelo!$A$9:$D$9,0))</f>
        <v>Impacto ambiental</v>
      </c>
      <c r="M3827" s="115" t="str">
        <f>INDEX(Modelo!$A$9:$D$89,MATCH(DataBase!$J3827,Modelo!$A$9:$A$89,0),MATCH(DataBase!M$1,Modelo!$A$9:$D$9,0))</f>
        <v>Pilar 3</v>
      </c>
      <c r="N3827" s="115" t="str">
        <f>INDEX(Modelo!$A$9:$D$89,MATCH(DataBase!$J3827,Modelo!$A$9:$A$89,0),MATCH(DataBase!N$1,Modelo!$A$9:$D$9,0))</f>
        <v>boolean</v>
      </c>
      <c r="O3827" s="115" t="b">
        <f t="array" ref="O3827">IF(N3827="negativo",INDEX($AD$3:$AG$51,MATCH(1,($B3827=$AD$3:$AD$51)*($J3827=$AE$3:$AE$51),0),3),IF(N3827="positivo",INDEX($AD$55:$AG$109,MATCH(1,($B3827=$AD$55:$AD$109)*($J3827=$AE$55:$AE$109),0),3)))</f>
        <v>0</v>
      </c>
      <c r="P3827" s="115" t="b">
        <f t="array" ref="P3827">IF(N3827="negativo",INDEX($AD$3:$AG$51,MATCH(1,($B3827=$AD$3:$AD$51)*($J3827=$AE$3:$AE$51),0),4),IF(N3827="positivo",INDEX($AD$55:$AG$109,MATCH(1,($B3827=$AD$55:$AD$109)*($J3827=$AE$55:$AE$109),0),4)))</f>
        <v>0</v>
      </c>
      <c r="Q3827" s="115" t="str">
        <f>VLOOKUP(M3827,Modelo!$A$2:$C$7,2,0)</f>
        <v>Gestión de Recursos Naturales y Circularidad</v>
      </c>
      <c r="R3827" s="118">
        <f t="array" ref="R3827">INDEX(Modelo!$F$1:$H$37,MATCH(1,(DataBase!Q3827=Modelo!$G$1:$G$37)*(DataBase!B3827=Modelo!$F$1:$F$37),0),3)</f>
        <v>0.15789473684210525</v>
      </c>
      <c r="S3827" s="115">
        <f t="shared" si="120"/>
        <v>0</v>
      </c>
      <c r="T3827" s="115">
        <f t="shared" si="121"/>
        <v>0</v>
      </c>
    </row>
    <row r="3828" spans="1:20" x14ac:dyDescent="0.3">
      <c r="A3828" s="115" t="s">
        <v>261</v>
      </c>
      <c r="B3828" s="115" t="s">
        <v>216</v>
      </c>
      <c r="C3828" s="115" t="s">
        <v>103</v>
      </c>
      <c r="D3828" s="115" t="s">
        <v>86</v>
      </c>
      <c r="E3828" s="115" t="s">
        <v>87</v>
      </c>
      <c r="F3828" s="115" t="s">
        <v>87</v>
      </c>
      <c r="G3828" s="115">
        <v>1806</v>
      </c>
      <c r="H3828" s="115" t="s">
        <v>244</v>
      </c>
      <c r="I3828" s="115">
        <v>2.382092359</v>
      </c>
      <c r="J3828" s="115" t="s">
        <v>42</v>
      </c>
      <c r="K3828" s="115" t="str">
        <f>INDEX(DatosProcesados!$A$1:$BF$101,MATCH(DataBase!A3828,DatosProcesados!$A$1:$A$101,0),MATCH(DataBase!J3828,DatosProcesados!$A$1:$BF$1,0))</f>
        <v>No</v>
      </c>
      <c r="L3828" s="115" t="str">
        <f>INDEX(Modelo!$A$9:$D$89,MATCH(DataBase!$J3828,Modelo!$A$9:$A$89,0),MATCH(DataBase!L$1,Modelo!$A$9:$D$9,0))</f>
        <v>Impacto ambiental</v>
      </c>
      <c r="M3828" s="115" t="str">
        <f>INDEX(Modelo!$A$9:$D$89,MATCH(DataBase!$J3828,Modelo!$A$9:$A$89,0),MATCH(DataBase!M$1,Modelo!$A$9:$D$9,0))</f>
        <v>Pilar 3</v>
      </c>
      <c r="N3828" s="115" t="str">
        <f>INDEX(Modelo!$A$9:$D$89,MATCH(DataBase!$J3828,Modelo!$A$9:$A$89,0),MATCH(DataBase!N$1,Modelo!$A$9:$D$9,0))</f>
        <v>boolean</v>
      </c>
      <c r="O3828" s="115" t="b">
        <f t="array" ref="O3828">IF(N3828="negativo",INDEX($AD$3:$AG$51,MATCH(1,($B3828=$AD$3:$AD$51)*($J3828=$AE$3:$AE$51),0),3),IF(N3828="positivo",INDEX($AD$55:$AG$109,MATCH(1,($B3828=$AD$55:$AD$109)*($J3828=$AE$55:$AE$109),0),3)))</f>
        <v>0</v>
      </c>
      <c r="P3828" s="115" t="b">
        <f t="array" ref="P3828">IF(N3828="negativo",INDEX($AD$3:$AG$51,MATCH(1,($B3828=$AD$3:$AD$51)*($J3828=$AE$3:$AE$51),0),4),IF(N3828="positivo",INDEX($AD$55:$AG$109,MATCH(1,($B3828=$AD$55:$AD$109)*($J3828=$AE$55:$AE$109),0),4)))</f>
        <v>0</v>
      </c>
      <c r="Q3828" s="115" t="str">
        <f>VLOOKUP(M3828,Modelo!$A$2:$C$7,2,0)</f>
        <v>Gestión de Recursos Naturales y Circularidad</v>
      </c>
      <c r="R3828" s="118">
        <f t="array" ref="R3828">INDEX(Modelo!$F$1:$H$37,MATCH(1,(DataBase!Q3828=Modelo!$G$1:$G$37)*(DataBase!B3828=Modelo!$F$1:$F$37),0),3)</f>
        <v>0.15789473684210525</v>
      </c>
      <c r="S3828" s="115">
        <f t="shared" si="120"/>
        <v>0</v>
      </c>
      <c r="T3828" s="115">
        <f t="shared" si="121"/>
        <v>0</v>
      </c>
    </row>
    <row r="3829" spans="1:20" x14ac:dyDescent="0.3">
      <c r="A3829" s="115" t="s">
        <v>269</v>
      </c>
      <c r="B3829" s="115" t="s">
        <v>216</v>
      </c>
      <c r="C3829" s="115" t="s">
        <v>103</v>
      </c>
      <c r="D3829" s="115" t="s">
        <v>87</v>
      </c>
      <c r="E3829" s="115" t="s">
        <v>87</v>
      </c>
      <c r="F3829" s="115" t="s">
        <v>87</v>
      </c>
      <c r="G3829" s="115">
        <v>1932</v>
      </c>
      <c r="H3829" s="115" t="s">
        <v>125</v>
      </c>
      <c r="I3829" s="115">
        <v>2.1928266769999998</v>
      </c>
      <c r="J3829" s="115" t="s">
        <v>42</v>
      </c>
      <c r="K3829" s="115" t="str">
        <f>INDEX(DatosProcesados!$A$1:$BF$101,MATCH(DataBase!A3829,DatosProcesados!$A$1:$A$101,0),MATCH(DataBase!J3829,DatosProcesados!$A$1:$BF$1,0))</f>
        <v>No</v>
      </c>
      <c r="L3829" s="115" t="str">
        <f>INDEX(Modelo!$A$9:$D$89,MATCH(DataBase!$J3829,Modelo!$A$9:$A$89,0),MATCH(DataBase!L$1,Modelo!$A$9:$D$9,0))</f>
        <v>Impacto ambiental</v>
      </c>
      <c r="M3829" s="115" t="str">
        <f>INDEX(Modelo!$A$9:$D$89,MATCH(DataBase!$J3829,Modelo!$A$9:$A$89,0),MATCH(DataBase!M$1,Modelo!$A$9:$D$9,0))</f>
        <v>Pilar 3</v>
      </c>
      <c r="N3829" s="115" t="str">
        <f>INDEX(Modelo!$A$9:$D$89,MATCH(DataBase!$J3829,Modelo!$A$9:$A$89,0),MATCH(DataBase!N$1,Modelo!$A$9:$D$9,0))</f>
        <v>boolean</v>
      </c>
      <c r="O3829" s="115" t="b">
        <f t="array" ref="O3829">IF(N3829="negativo",INDEX($AD$3:$AG$51,MATCH(1,($B3829=$AD$3:$AD$51)*($J3829=$AE$3:$AE$51),0),3),IF(N3829="positivo",INDEX($AD$55:$AG$109,MATCH(1,($B3829=$AD$55:$AD$109)*($J3829=$AE$55:$AE$109),0),3)))</f>
        <v>0</v>
      </c>
      <c r="P3829" s="115" t="b">
        <f t="array" ref="P3829">IF(N3829="negativo",INDEX($AD$3:$AG$51,MATCH(1,($B3829=$AD$3:$AD$51)*($J3829=$AE$3:$AE$51),0),4),IF(N3829="positivo",INDEX($AD$55:$AG$109,MATCH(1,($B3829=$AD$55:$AD$109)*($J3829=$AE$55:$AE$109),0),4)))</f>
        <v>0</v>
      </c>
      <c r="Q3829" s="115" t="str">
        <f>VLOOKUP(M3829,Modelo!$A$2:$C$7,2,0)</f>
        <v>Gestión de Recursos Naturales y Circularidad</v>
      </c>
      <c r="R3829" s="118">
        <f t="array" ref="R3829">INDEX(Modelo!$F$1:$H$37,MATCH(1,(DataBase!Q3829=Modelo!$G$1:$G$37)*(DataBase!B3829=Modelo!$F$1:$F$37),0),3)</f>
        <v>0.15789473684210525</v>
      </c>
      <c r="S3829" s="115">
        <f t="shared" si="120"/>
        <v>0</v>
      </c>
      <c r="T3829" s="115">
        <f t="shared" si="121"/>
        <v>0</v>
      </c>
    </row>
    <row r="3830" spans="1:20" x14ac:dyDescent="0.3">
      <c r="A3830" s="115" t="s">
        <v>285</v>
      </c>
      <c r="B3830" s="115" t="s">
        <v>216</v>
      </c>
      <c r="C3830" s="115" t="s">
        <v>103</v>
      </c>
      <c r="D3830" s="115" t="s">
        <v>86</v>
      </c>
      <c r="E3830" s="115" t="s">
        <v>86</v>
      </c>
      <c r="F3830" s="115" t="s">
        <v>86</v>
      </c>
      <c r="G3830" s="115">
        <v>1920</v>
      </c>
      <c r="H3830" s="115" t="s">
        <v>125</v>
      </c>
      <c r="I3830" s="115">
        <v>1.9433909700000001</v>
      </c>
      <c r="J3830" s="115" t="s">
        <v>42</v>
      </c>
      <c r="K3830" s="115" t="str">
        <f>INDEX(DatosProcesados!$A$1:$BF$101,MATCH(DataBase!A3830,DatosProcesados!$A$1:$A$101,0),MATCH(DataBase!J3830,DatosProcesados!$A$1:$BF$1,0))</f>
        <v>No</v>
      </c>
      <c r="L3830" s="115" t="str">
        <f>INDEX(Modelo!$A$9:$D$89,MATCH(DataBase!$J3830,Modelo!$A$9:$A$89,0),MATCH(DataBase!L$1,Modelo!$A$9:$D$9,0))</f>
        <v>Impacto ambiental</v>
      </c>
      <c r="M3830" s="115" t="str">
        <f>INDEX(Modelo!$A$9:$D$89,MATCH(DataBase!$J3830,Modelo!$A$9:$A$89,0),MATCH(DataBase!M$1,Modelo!$A$9:$D$9,0))</f>
        <v>Pilar 3</v>
      </c>
      <c r="N3830" s="115" t="str">
        <f>INDEX(Modelo!$A$9:$D$89,MATCH(DataBase!$J3830,Modelo!$A$9:$A$89,0),MATCH(DataBase!N$1,Modelo!$A$9:$D$9,0))</f>
        <v>boolean</v>
      </c>
      <c r="O3830" s="115" t="b">
        <f t="array" ref="O3830">IF(N3830="negativo",INDEX($AD$3:$AG$51,MATCH(1,($B3830=$AD$3:$AD$51)*($J3830=$AE$3:$AE$51),0),3),IF(N3830="positivo",INDEX($AD$55:$AG$109,MATCH(1,($B3830=$AD$55:$AD$109)*($J3830=$AE$55:$AE$109),0),3)))</f>
        <v>0</v>
      </c>
      <c r="P3830" s="115" t="b">
        <f t="array" ref="P3830">IF(N3830="negativo",INDEX($AD$3:$AG$51,MATCH(1,($B3830=$AD$3:$AD$51)*($J3830=$AE$3:$AE$51),0),4),IF(N3830="positivo",INDEX($AD$55:$AG$109,MATCH(1,($B3830=$AD$55:$AD$109)*($J3830=$AE$55:$AE$109),0),4)))</f>
        <v>0</v>
      </c>
      <c r="Q3830" s="115" t="str">
        <f>VLOOKUP(M3830,Modelo!$A$2:$C$7,2,0)</f>
        <v>Gestión de Recursos Naturales y Circularidad</v>
      </c>
      <c r="R3830" s="118">
        <f t="array" ref="R3830">INDEX(Modelo!$F$1:$H$37,MATCH(1,(DataBase!Q3830=Modelo!$G$1:$G$37)*(DataBase!B3830=Modelo!$F$1:$F$37),0),3)</f>
        <v>0.15789473684210525</v>
      </c>
      <c r="S3830" s="115">
        <f t="shared" si="120"/>
        <v>0</v>
      </c>
      <c r="T3830" s="115">
        <f t="shared" si="121"/>
        <v>0</v>
      </c>
    </row>
    <row r="3831" spans="1:20" x14ac:dyDescent="0.3">
      <c r="A3831" s="115" t="s">
        <v>395</v>
      </c>
      <c r="B3831" s="115" t="s">
        <v>379</v>
      </c>
      <c r="C3831" s="115" t="s">
        <v>103</v>
      </c>
      <c r="D3831" s="115" t="s">
        <v>86</v>
      </c>
      <c r="E3831" s="115" t="s">
        <v>86</v>
      </c>
      <c r="F3831" s="115" t="s">
        <v>86</v>
      </c>
      <c r="G3831" s="115">
        <v>2015</v>
      </c>
      <c r="H3831" s="115" t="s">
        <v>125</v>
      </c>
      <c r="I3831" s="115">
        <v>0.76762142099999997</v>
      </c>
      <c r="J3831" s="115" t="s">
        <v>42</v>
      </c>
      <c r="K3831" s="115" t="str">
        <f>INDEX(DatosProcesados!$A$1:$BF$101,MATCH(DataBase!A3831,DatosProcesados!$A$1:$A$101,0),MATCH(DataBase!J3831,DatosProcesados!$A$1:$BF$1,0))</f>
        <v>Si</v>
      </c>
      <c r="L3831" s="115" t="str">
        <f>INDEX(Modelo!$A$9:$D$89,MATCH(DataBase!$J3831,Modelo!$A$9:$A$89,0),MATCH(DataBase!L$1,Modelo!$A$9:$D$9,0))</f>
        <v>Impacto ambiental</v>
      </c>
      <c r="M3831" s="115" t="str">
        <f>INDEX(Modelo!$A$9:$D$89,MATCH(DataBase!$J3831,Modelo!$A$9:$A$89,0),MATCH(DataBase!M$1,Modelo!$A$9:$D$9,0))</f>
        <v>Pilar 3</v>
      </c>
      <c r="N3831" s="115" t="str">
        <f>INDEX(Modelo!$A$9:$D$89,MATCH(DataBase!$J3831,Modelo!$A$9:$A$89,0),MATCH(DataBase!N$1,Modelo!$A$9:$D$9,0))</f>
        <v>boolean</v>
      </c>
      <c r="O3831" s="115" t="b">
        <f t="array" ref="O3831">IF(N3831="negativo",INDEX($AD$3:$AG$51,MATCH(1,($B3831=$AD$3:$AD$51)*($J3831=$AE$3:$AE$51),0),3),IF(N3831="positivo",INDEX($AD$55:$AG$109,MATCH(1,($B3831=$AD$55:$AD$109)*($J3831=$AE$55:$AE$109),0),3)))</f>
        <v>0</v>
      </c>
      <c r="P3831" s="115" t="b">
        <f t="array" ref="P3831">IF(N3831="negativo",INDEX($AD$3:$AG$51,MATCH(1,($B3831=$AD$3:$AD$51)*($J3831=$AE$3:$AE$51),0),4),IF(N3831="positivo",INDEX($AD$55:$AG$109,MATCH(1,($B3831=$AD$55:$AD$109)*($J3831=$AE$55:$AE$109),0),4)))</f>
        <v>0</v>
      </c>
      <c r="Q3831" s="115" t="str">
        <f>VLOOKUP(M3831,Modelo!$A$2:$C$7,2,0)</f>
        <v>Gestión de Recursos Naturales y Circularidad</v>
      </c>
      <c r="R3831" s="118">
        <f t="array" ref="R3831">INDEX(Modelo!$F$1:$H$37,MATCH(1,(DataBase!Q3831=Modelo!$G$1:$G$37)*(DataBase!B3831=Modelo!$F$1:$F$37),0),3)</f>
        <v>0.14285714285714285</v>
      </c>
      <c r="S3831" s="115">
        <f t="shared" si="120"/>
        <v>100</v>
      </c>
      <c r="T3831" s="115">
        <f t="shared" si="121"/>
        <v>14.285714285714285</v>
      </c>
    </row>
    <row r="3832" spans="1:20" x14ac:dyDescent="0.3">
      <c r="A3832" s="115" t="s">
        <v>402</v>
      </c>
      <c r="B3832" s="115" t="s">
        <v>379</v>
      </c>
      <c r="C3832" s="115" t="s">
        <v>103</v>
      </c>
      <c r="D3832" s="115" t="s">
        <v>86</v>
      </c>
      <c r="E3832" s="115" t="s">
        <v>87</v>
      </c>
      <c r="F3832" s="115" t="s">
        <v>87</v>
      </c>
      <c r="G3832" s="115">
        <v>1961</v>
      </c>
      <c r="H3832" s="115" t="s">
        <v>125</v>
      </c>
      <c r="I3832" s="115">
        <v>0.498844856</v>
      </c>
      <c r="J3832" s="115" t="s">
        <v>42</v>
      </c>
      <c r="K3832" s="115" t="str">
        <f>INDEX(DatosProcesados!$A$1:$BF$101,MATCH(DataBase!A3832,DatosProcesados!$A$1:$A$101,0),MATCH(DataBase!J3832,DatosProcesados!$A$1:$BF$1,0))</f>
        <v>No</v>
      </c>
      <c r="L3832" s="115" t="str">
        <f>INDEX(Modelo!$A$9:$D$89,MATCH(DataBase!$J3832,Modelo!$A$9:$A$89,0),MATCH(DataBase!L$1,Modelo!$A$9:$D$9,0))</f>
        <v>Impacto ambiental</v>
      </c>
      <c r="M3832" s="115" t="str">
        <f>INDEX(Modelo!$A$9:$D$89,MATCH(DataBase!$J3832,Modelo!$A$9:$A$89,0),MATCH(DataBase!M$1,Modelo!$A$9:$D$9,0))</f>
        <v>Pilar 3</v>
      </c>
      <c r="N3832" s="115" t="str">
        <f>INDEX(Modelo!$A$9:$D$89,MATCH(DataBase!$J3832,Modelo!$A$9:$A$89,0),MATCH(DataBase!N$1,Modelo!$A$9:$D$9,0))</f>
        <v>boolean</v>
      </c>
      <c r="O3832" s="115" t="b">
        <f t="array" ref="O3832">IF(N3832="negativo",INDEX($AD$3:$AG$51,MATCH(1,($B3832=$AD$3:$AD$51)*($J3832=$AE$3:$AE$51),0),3),IF(N3832="positivo",INDEX($AD$55:$AG$109,MATCH(1,($B3832=$AD$55:$AD$109)*($J3832=$AE$55:$AE$109),0),3)))</f>
        <v>0</v>
      </c>
      <c r="P3832" s="115" t="b">
        <f t="array" ref="P3832">IF(N3832="negativo",INDEX($AD$3:$AG$51,MATCH(1,($B3832=$AD$3:$AD$51)*($J3832=$AE$3:$AE$51),0),4),IF(N3832="positivo",INDEX($AD$55:$AG$109,MATCH(1,($B3832=$AD$55:$AD$109)*($J3832=$AE$55:$AE$109),0),4)))</f>
        <v>0</v>
      </c>
      <c r="Q3832" s="115" t="str">
        <f>VLOOKUP(M3832,Modelo!$A$2:$C$7,2,0)</f>
        <v>Gestión de Recursos Naturales y Circularidad</v>
      </c>
      <c r="R3832" s="118">
        <f t="array" ref="R3832">INDEX(Modelo!$F$1:$H$37,MATCH(1,(DataBase!Q3832=Modelo!$G$1:$G$37)*(DataBase!B3832=Modelo!$F$1:$F$37),0),3)</f>
        <v>0.14285714285714285</v>
      </c>
      <c r="S3832" s="115">
        <f t="shared" si="120"/>
        <v>0</v>
      </c>
      <c r="T3832" s="115">
        <f t="shared" si="121"/>
        <v>0</v>
      </c>
    </row>
    <row r="3833" spans="1:20" x14ac:dyDescent="0.3">
      <c r="A3833" s="115" t="s">
        <v>389</v>
      </c>
      <c r="B3833" s="115" t="s">
        <v>379</v>
      </c>
      <c r="C3833" s="115" t="s">
        <v>103</v>
      </c>
      <c r="D3833" s="115" t="s">
        <v>86</v>
      </c>
      <c r="E3833" s="115" t="s">
        <v>87</v>
      </c>
      <c r="F3833" s="115" t="s">
        <v>87</v>
      </c>
      <c r="G3833" s="115">
        <v>1979</v>
      </c>
      <c r="H3833" s="115" t="s">
        <v>125</v>
      </c>
      <c r="I3833" s="115">
        <v>1.189537155</v>
      </c>
      <c r="J3833" s="115" t="s">
        <v>42</v>
      </c>
      <c r="K3833" s="115" t="str">
        <f>INDEX(DatosProcesados!$A$1:$BF$101,MATCH(DataBase!A3833,DatosProcesados!$A$1:$A$101,0),MATCH(DataBase!J3833,DatosProcesados!$A$1:$BF$1,0))</f>
        <v>No</v>
      </c>
      <c r="L3833" s="115" t="str">
        <f>INDEX(Modelo!$A$9:$D$89,MATCH(DataBase!$J3833,Modelo!$A$9:$A$89,0),MATCH(DataBase!L$1,Modelo!$A$9:$D$9,0))</f>
        <v>Impacto ambiental</v>
      </c>
      <c r="M3833" s="115" t="str">
        <f>INDEX(Modelo!$A$9:$D$89,MATCH(DataBase!$J3833,Modelo!$A$9:$A$89,0),MATCH(DataBase!M$1,Modelo!$A$9:$D$9,0))</f>
        <v>Pilar 3</v>
      </c>
      <c r="N3833" s="115" t="str">
        <f>INDEX(Modelo!$A$9:$D$89,MATCH(DataBase!$J3833,Modelo!$A$9:$A$89,0),MATCH(DataBase!N$1,Modelo!$A$9:$D$9,0))</f>
        <v>boolean</v>
      </c>
      <c r="O3833" s="115" t="b">
        <f t="array" ref="O3833">IF(N3833="negativo",INDEX($AD$3:$AG$51,MATCH(1,($B3833=$AD$3:$AD$51)*($J3833=$AE$3:$AE$51),0),3),IF(N3833="positivo",INDEX($AD$55:$AG$109,MATCH(1,($B3833=$AD$55:$AD$109)*($J3833=$AE$55:$AE$109),0),3)))</f>
        <v>0</v>
      </c>
      <c r="P3833" s="115" t="b">
        <f t="array" ref="P3833">IF(N3833="negativo",INDEX($AD$3:$AG$51,MATCH(1,($B3833=$AD$3:$AD$51)*($J3833=$AE$3:$AE$51),0),4),IF(N3833="positivo",INDEX($AD$55:$AG$109,MATCH(1,($B3833=$AD$55:$AD$109)*($J3833=$AE$55:$AE$109),0),4)))</f>
        <v>0</v>
      </c>
      <c r="Q3833" s="115" t="str">
        <f>VLOOKUP(M3833,Modelo!$A$2:$C$7,2,0)</f>
        <v>Gestión de Recursos Naturales y Circularidad</v>
      </c>
      <c r="R3833" s="118">
        <f t="array" ref="R3833">INDEX(Modelo!$F$1:$H$37,MATCH(1,(DataBase!Q3833=Modelo!$G$1:$G$37)*(DataBase!B3833=Modelo!$F$1:$F$37),0),3)</f>
        <v>0.14285714285714285</v>
      </c>
      <c r="S3833" s="115">
        <f t="shared" si="120"/>
        <v>0</v>
      </c>
      <c r="T3833" s="115">
        <f t="shared" si="121"/>
        <v>0</v>
      </c>
    </row>
    <row r="3834" spans="1:20" x14ac:dyDescent="0.3">
      <c r="A3834" s="115" t="s">
        <v>387</v>
      </c>
      <c r="B3834" s="115" t="s">
        <v>379</v>
      </c>
      <c r="C3834" s="115" t="s">
        <v>103</v>
      </c>
      <c r="D3834" s="115" t="s">
        <v>87</v>
      </c>
      <c r="E3834" s="115" t="s">
        <v>86</v>
      </c>
      <c r="F3834" s="115" t="s">
        <v>86</v>
      </c>
      <c r="G3834" s="115">
        <v>2008</v>
      </c>
      <c r="H3834" s="115" t="s">
        <v>125</v>
      </c>
      <c r="I3834" s="115">
        <v>1.3132825420000001</v>
      </c>
      <c r="J3834" s="115" t="s">
        <v>42</v>
      </c>
      <c r="K3834" s="115" t="str">
        <f>INDEX(DatosProcesados!$A$1:$BF$101,MATCH(DataBase!A3834,DatosProcesados!$A$1:$A$101,0),MATCH(DataBase!J3834,DatosProcesados!$A$1:$BF$1,0))</f>
        <v>No</v>
      </c>
      <c r="L3834" s="115" t="str">
        <f>INDEX(Modelo!$A$9:$D$89,MATCH(DataBase!$J3834,Modelo!$A$9:$A$89,0),MATCH(DataBase!L$1,Modelo!$A$9:$D$9,0))</f>
        <v>Impacto ambiental</v>
      </c>
      <c r="M3834" s="115" t="str">
        <f>INDEX(Modelo!$A$9:$D$89,MATCH(DataBase!$J3834,Modelo!$A$9:$A$89,0),MATCH(DataBase!M$1,Modelo!$A$9:$D$9,0))</f>
        <v>Pilar 3</v>
      </c>
      <c r="N3834" s="115" t="str">
        <f>INDEX(Modelo!$A$9:$D$89,MATCH(DataBase!$J3834,Modelo!$A$9:$A$89,0),MATCH(DataBase!N$1,Modelo!$A$9:$D$9,0))</f>
        <v>boolean</v>
      </c>
      <c r="O3834" s="115" t="b">
        <f t="array" ref="O3834">IF(N3834="negativo",INDEX($AD$3:$AG$51,MATCH(1,($B3834=$AD$3:$AD$51)*($J3834=$AE$3:$AE$51),0),3),IF(N3834="positivo",INDEX($AD$55:$AG$109,MATCH(1,($B3834=$AD$55:$AD$109)*($J3834=$AE$55:$AE$109),0),3)))</f>
        <v>0</v>
      </c>
      <c r="P3834" s="115" t="b">
        <f t="array" ref="P3834">IF(N3834="negativo",INDEX($AD$3:$AG$51,MATCH(1,($B3834=$AD$3:$AD$51)*($J3834=$AE$3:$AE$51),0),4),IF(N3834="positivo",INDEX($AD$55:$AG$109,MATCH(1,($B3834=$AD$55:$AD$109)*($J3834=$AE$55:$AE$109),0),4)))</f>
        <v>0</v>
      </c>
      <c r="Q3834" s="115" t="str">
        <f>VLOOKUP(M3834,Modelo!$A$2:$C$7,2,0)</f>
        <v>Gestión de Recursos Naturales y Circularidad</v>
      </c>
      <c r="R3834" s="118">
        <f t="array" ref="R3834">INDEX(Modelo!$F$1:$H$37,MATCH(1,(DataBase!Q3834=Modelo!$G$1:$G$37)*(DataBase!B3834=Modelo!$F$1:$F$37),0),3)</f>
        <v>0.14285714285714285</v>
      </c>
      <c r="S3834" s="115">
        <f t="shared" si="120"/>
        <v>0</v>
      </c>
      <c r="T3834" s="115">
        <f t="shared" si="121"/>
        <v>0</v>
      </c>
    </row>
    <row r="3835" spans="1:20" x14ac:dyDescent="0.3">
      <c r="A3835" s="115" t="s">
        <v>400</v>
      </c>
      <c r="B3835" s="115" t="s">
        <v>379</v>
      </c>
      <c r="C3835" s="115" t="s">
        <v>103</v>
      </c>
      <c r="D3835" s="115" t="s">
        <v>86</v>
      </c>
      <c r="E3835" s="115" t="s">
        <v>86</v>
      </c>
      <c r="F3835" s="115" t="s">
        <v>86</v>
      </c>
      <c r="G3835" s="115">
        <v>1977</v>
      </c>
      <c r="H3835" s="115" t="s">
        <v>125</v>
      </c>
      <c r="I3835" s="115">
        <v>0.74612668500000001</v>
      </c>
      <c r="J3835" s="115" t="s">
        <v>42</v>
      </c>
      <c r="K3835" s="115" t="str">
        <f>INDEX(DatosProcesados!$A$1:$BF$101,MATCH(DataBase!A3835,DatosProcesados!$A$1:$A$101,0),MATCH(DataBase!J3835,DatosProcesados!$A$1:$BF$1,0))</f>
        <v>No</v>
      </c>
      <c r="L3835" s="115" t="str">
        <f>INDEX(Modelo!$A$9:$D$89,MATCH(DataBase!$J3835,Modelo!$A$9:$A$89,0),MATCH(DataBase!L$1,Modelo!$A$9:$D$9,0))</f>
        <v>Impacto ambiental</v>
      </c>
      <c r="M3835" s="115" t="str">
        <f>INDEX(Modelo!$A$9:$D$89,MATCH(DataBase!$J3835,Modelo!$A$9:$A$89,0),MATCH(DataBase!M$1,Modelo!$A$9:$D$9,0))</f>
        <v>Pilar 3</v>
      </c>
      <c r="N3835" s="115" t="str">
        <f>INDEX(Modelo!$A$9:$D$89,MATCH(DataBase!$J3835,Modelo!$A$9:$A$89,0),MATCH(DataBase!N$1,Modelo!$A$9:$D$9,0))</f>
        <v>boolean</v>
      </c>
      <c r="O3835" s="115" t="b">
        <f t="array" ref="O3835">IF(N3835="negativo",INDEX($AD$3:$AG$51,MATCH(1,($B3835=$AD$3:$AD$51)*($J3835=$AE$3:$AE$51),0),3),IF(N3835="positivo",INDEX($AD$55:$AG$109,MATCH(1,($B3835=$AD$55:$AD$109)*($J3835=$AE$55:$AE$109),0),3)))</f>
        <v>0</v>
      </c>
      <c r="P3835" s="115" t="b">
        <f t="array" ref="P3835">IF(N3835="negativo",INDEX($AD$3:$AG$51,MATCH(1,($B3835=$AD$3:$AD$51)*($J3835=$AE$3:$AE$51),0),4),IF(N3835="positivo",INDEX($AD$55:$AG$109,MATCH(1,($B3835=$AD$55:$AD$109)*($J3835=$AE$55:$AE$109),0),4)))</f>
        <v>0</v>
      </c>
      <c r="Q3835" s="115" t="str">
        <f>VLOOKUP(M3835,Modelo!$A$2:$C$7,2,0)</f>
        <v>Gestión de Recursos Naturales y Circularidad</v>
      </c>
      <c r="R3835" s="118">
        <f t="array" ref="R3835">INDEX(Modelo!$F$1:$H$37,MATCH(1,(DataBase!Q3835=Modelo!$G$1:$G$37)*(DataBase!B3835=Modelo!$F$1:$F$37),0),3)</f>
        <v>0.14285714285714285</v>
      </c>
      <c r="S3835" s="115">
        <f t="shared" si="120"/>
        <v>0</v>
      </c>
      <c r="T3835" s="115">
        <f t="shared" si="121"/>
        <v>0</v>
      </c>
    </row>
    <row r="3836" spans="1:20" x14ac:dyDescent="0.3">
      <c r="A3836" s="115" t="s">
        <v>326</v>
      </c>
      <c r="B3836" s="115" t="s">
        <v>313</v>
      </c>
      <c r="C3836" s="115" t="s">
        <v>103</v>
      </c>
      <c r="D3836" s="115" t="s">
        <v>87</v>
      </c>
      <c r="E3836" s="115" t="s">
        <v>86</v>
      </c>
      <c r="F3836" s="115" t="s">
        <v>86</v>
      </c>
      <c r="G3836" s="115">
        <v>1938</v>
      </c>
      <c r="H3836" s="115" t="s">
        <v>125</v>
      </c>
      <c r="I3836" s="115">
        <v>11.88773162</v>
      </c>
      <c r="J3836" s="115" t="s">
        <v>42</v>
      </c>
      <c r="K3836" s="115">
        <f>INDEX(DatosProcesados!$A$1:$BF$101,MATCH(DataBase!A3836,DatosProcesados!$A$1:$A$101,0),MATCH(DataBase!J3836,DatosProcesados!$A$1:$BF$1,0))</f>
        <v>0</v>
      </c>
      <c r="L3836" s="115" t="str">
        <f>INDEX(Modelo!$A$9:$D$89,MATCH(DataBase!$J3836,Modelo!$A$9:$A$89,0),MATCH(DataBase!L$1,Modelo!$A$9:$D$9,0))</f>
        <v>Impacto ambiental</v>
      </c>
      <c r="M3836" s="115" t="str">
        <f>INDEX(Modelo!$A$9:$D$89,MATCH(DataBase!$J3836,Modelo!$A$9:$A$89,0),MATCH(DataBase!M$1,Modelo!$A$9:$D$9,0))</f>
        <v>Pilar 3</v>
      </c>
      <c r="N3836" s="115" t="str">
        <f>INDEX(Modelo!$A$9:$D$89,MATCH(DataBase!$J3836,Modelo!$A$9:$A$89,0),MATCH(DataBase!N$1,Modelo!$A$9:$D$9,0))</f>
        <v>boolean</v>
      </c>
      <c r="O3836" s="115" t="b">
        <f t="array" ref="O3836">IF(N3836="negativo",INDEX($AD$3:$AG$51,MATCH(1,($B3836=$AD$3:$AD$51)*($J3836=$AE$3:$AE$51),0),3),IF(N3836="positivo",INDEX($AD$55:$AG$109,MATCH(1,($B3836=$AD$55:$AD$109)*($J3836=$AE$55:$AE$109),0),3)))</f>
        <v>0</v>
      </c>
      <c r="P3836" s="115" t="b">
        <f t="array" ref="P3836">IF(N3836="negativo",INDEX($AD$3:$AG$51,MATCH(1,($B3836=$AD$3:$AD$51)*($J3836=$AE$3:$AE$51),0),4),IF(N3836="positivo",INDEX($AD$55:$AG$109,MATCH(1,($B3836=$AD$55:$AD$109)*($J3836=$AE$55:$AE$109),0),4)))</f>
        <v>0</v>
      </c>
      <c r="Q3836" s="115" t="str">
        <f>VLOOKUP(M3836,Modelo!$A$2:$C$7,2,0)</f>
        <v>Gestión de Recursos Naturales y Circularidad</v>
      </c>
      <c r="R3836" s="118">
        <f t="array" ref="R3836">INDEX(Modelo!$F$1:$H$37,MATCH(1,(DataBase!Q3836=Modelo!$G$1:$G$37)*(DataBase!B3836=Modelo!$F$1:$F$37),0),3)</f>
        <v>5.8823529411764705E-2</v>
      </c>
      <c r="S3836" s="115">
        <f t="shared" si="120"/>
        <v>0</v>
      </c>
      <c r="T3836" s="115">
        <f t="shared" si="121"/>
        <v>0</v>
      </c>
    </row>
    <row r="3837" spans="1:20" x14ac:dyDescent="0.3">
      <c r="A3837" s="115" t="s">
        <v>339</v>
      </c>
      <c r="B3837" s="115" t="s">
        <v>313</v>
      </c>
      <c r="C3837" s="115" t="s">
        <v>103</v>
      </c>
      <c r="D3837" s="115" t="s">
        <v>86</v>
      </c>
      <c r="E3837" s="115" t="s">
        <v>86</v>
      </c>
      <c r="F3837" s="115" t="s">
        <v>87</v>
      </c>
      <c r="G3837" s="115">
        <v>1984</v>
      </c>
      <c r="H3837" s="115" t="s">
        <v>177</v>
      </c>
      <c r="I3837" s="115">
        <v>5.5116464790000004</v>
      </c>
      <c r="J3837" s="115" t="s">
        <v>42</v>
      </c>
      <c r="K3837" s="115" t="str">
        <f>INDEX(DatosProcesados!$A$1:$BF$101,MATCH(DataBase!A3837,DatosProcesados!$A$1:$A$101,0),MATCH(DataBase!J3837,DatosProcesados!$A$1:$BF$1,0))</f>
        <v>No</v>
      </c>
      <c r="L3837" s="115" t="str">
        <f>INDEX(Modelo!$A$9:$D$89,MATCH(DataBase!$J3837,Modelo!$A$9:$A$89,0),MATCH(DataBase!L$1,Modelo!$A$9:$D$9,0))</f>
        <v>Impacto ambiental</v>
      </c>
      <c r="M3837" s="115" t="str">
        <f>INDEX(Modelo!$A$9:$D$89,MATCH(DataBase!$J3837,Modelo!$A$9:$A$89,0),MATCH(DataBase!M$1,Modelo!$A$9:$D$9,0))</f>
        <v>Pilar 3</v>
      </c>
      <c r="N3837" s="115" t="str">
        <f>INDEX(Modelo!$A$9:$D$89,MATCH(DataBase!$J3837,Modelo!$A$9:$A$89,0),MATCH(DataBase!N$1,Modelo!$A$9:$D$9,0))</f>
        <v>boolean</v>
      </c>
      <c r="O3837" s="115" t="b">
        <f t="array" ref="O3837">IF(N3837="negativo",INDEX($AD$3:$AG$51,MATCH(1,($B3837=$AD$3:$AD$51)*($J3837=$AE$3:$AE$51),0),3),IF(N3837="positivo",INDEX($AD$55:$AG$109,MATCH(1,($B3837=$AD$55:$AD$109)*($J3837=$AE$55:$AE$109),0),3)))</f>
        <v>0</v>
      </c>
      <c r="P3837" s="115" t="b">
        <f t="array" ref="P3837">IF(N3837="negativo",INDEX($AD$3:$AG$51,MATCH(1,($B3837=$AD$3:$AD$51)*($J3837=$AE$3:$AE$51),0),4),IF(N3837="positivo",INDEX($AD$55:$AG$109,MATCH(1,($B3837=$AD$55:$AD$109)*($J3837=$AE$55:$AE$109),0),4)))</f>
        <v>0</v>
      </c>
      <c r="Q3837" s="115" t="str">
        <f>VLOOKUP(M3837,Modelo!$A$2:$C$7,2,0)</f>
        <v>Gestión de Recursos Naturales y Circularidad</v>
      </c>
      <c r="R3837" s="118">
        <f t="array" ref="R3837">INDEX(Modelo!$F$1:$H$37,MATCH(1,(DataBase!Q3837=Modelo!$G$1:$G$37)*(DataBase!B3837=Modelo!$F$1:$F$37),0),3)</f>
        <v>5.8823529411764705E-2</v>
      </c>
      <c r="S3837" s="115">
        <f t="shared" si="120"/>
        <v>0</v>
      </c>
      <c r="T3837" s="115">
        <f t="shared" si="121"/>
        <v>0</v>
      </c>
    </row>
    <row r="3838" spans="1:20" x14ac:dyDescent="0.3">
      <c r="A3838" s="115" t="s">
        <v>317</v>
      </c>
      <c r="B3838" s="115" t="s">
        <v>313</v>
      </c>
      <c r="C3838" s="115" t="s">
        <v>103</v>
      </c>
      <c r="D3838" s="115" t="s">
        <v>87</v>
      </c>
      <c r="E3838" s="115" t="s">
        <v>86</v>
      </c>
      <c r="F3838" s="115" t="s">
        <v>86</v>
      </c>
      <c r="G3838" s="115">
        <v>2009</v>
      </c>
      <c r="H3838" s="115" t="s">
        <v>125</v>
      </c>
      <c r="I3838" s="115">
        <v>19.439396106</v>
      </c>
      <c r="J3838" s="115" t="s">
        <v>42</v>
      </c>
      <c r="K3838" s="115" t="str">
        <f>INDEX(DatosProcesados!$A$1:$BF$101,MATCH(DataBase!A3838,DatosProcesados!$A$1:$A$101,0),MATCH(DataBase!J3838,DatosProcesados!$A$1:$BF$1,0))</f>
        <v>No</v>
      </c>
      <c r="L3838" s="115" t="str">
        <f>INDEX(Modelo!$A$9:$D$89,MATCH(DataBase!$J3838,Modelo!$A$9:$A$89,0),MATCH(DataBase!L$1,Modelo!$A$9:$D$9,0))</f>
        <v>Impacto ambiental</v>
      </c>
      <c r="M3838" s="115" t="str">
        <f>INDEX(Modelo!$A$9:$D$89,MATCH(DataBase!$J3838,Modelo!$A$9:$A$89,0),MATCH(DataBase!M$1,Modelo!$A$9:$D$9,0))</f>
        <v>Pilar 3</v>
      </c>
      <c r="N3838" s="115" t="str">
        <f>INDEX(Modelo!$A$9:$D$89,MATCH(DataBase!$J3838,Modelo!$A$9:$A$89,0),MATCH(DataBase!N$1,Modelo!$A$9:$D$9,0))</f>
        <v>boolean</v>
      </c>
      <c r="O3838" s="115" t="b">
        <f t="array" ref="O3838">IF(N3838="negativo",INDEX($AD$3:$AG$51,MATCH(1,($B3838=$AD$3:$AD$51)*($J3838=$AE$3:$AE$51),0),3),IF(N3838="positivo",INDEX($AD$55:$AG$109,MATCH(1,($B3838=$AD$55:$AD$109)*($J3838=$AE$55:$AE$109),0),3)))</f>
        <v>0</v>
      </c>
      <c r="P3838" s="115" t="b">
        <f t="array" ref="P3838">IF(N3838="negativo",INDEX($AD$3:$AG$51,MATCH(1,($B3838=$AD$3:$AD$51)*($J3838=$AE$3:$AE$51),0),4),IF(N3838="positivo",INDEX($AD$55:$AG$109,MATCH(1,($B3838=$AD$55:$AD$109)*($J3838=$AE$55:$AE$109),0),4)))</f>
        <v>0</v>
      </c>
      <c r="Q3838" s="115" t="str">
        <f>VLOOKUP(M3838,Modelo!$A$2:$C$7,2,0)</f>
        <v>Gestión de Recursos Naturales y Circularidad</v>
      </c>
      <c r="R3838" s="118">
        <f t="array" ref="R3838">INDEX(Modelo!$F$1:$H$37,MATCH(1,(DataBase!Q3838=Modelo!$G$1:$G$37)*(DataBase!B3838=Modelo!$F$1:$F$37),0),3)</f>
        <v>5.8823529411764705E-2</v>
      </c>
      <c r="S3838" s="115">
        <f t="shared" si="120"/>
        <v>0</v>
      </c>
      <c r="T3838" s="115">
        <f t="shared" si="121"/>
        <v>0</v>
      </c>
    </row>
    <row r="3839" spans="1:20" x14ac:dyDescent="0.3">
      <c r="A3839" s="115" t="s">
        <v>211</v>
      </c>
      <c r="B3839" s="115" t="s">
        <v>84</v>
      </c>
      <c r="C3839" s="115" t="s">
        <v>103</v>
      </c>
      <c r="D3839" s="115" t="s">
        <v>86</v>
      </c>
      <c r="E3839" s="115" t="s">
        <v>87</v>
      </c>
      <c r="F3839" s="115" t="s">
        <v>86</v>
      </c>
      <c r="G3839" s="115">
        <v>1972</v>
      </c>
      <c r="H3839" s="115" t="s">
        <v>125</v>
      </c>
      <c r="I3839" s="115">
        <v>0</v>
      </c>
      <c r="J3839" s="115" t="s">
        <v>42</v>
      </c>
      <c r="K3839" s="115" t="str">
        <f>INDEX(DatosProcesados!$A$1:$BF$101,MATCH(DataBase!A3839,DatosProcesados!$A$1:$A$101,0),MATCH(DataBase!J3839,DatosProcesados!$A$1:$BF$1,0))</f>
        <v>Si</v>
      </c>
      <c r="L3839" s="115" t="str">
        <f>INDEX(Modelo!$A$9:$D$89,MATCH(DataBase!$J3839,Modelo!$A$9:$A$89,0),MATCH(DataBase!L$1,Modelo!$A$9:$D$9,0))</f>
        <v>Impacto ambiental</v>
      </c>
      <c r="M3839" s="115" t="str">
        <f>INDEX(Modelo!$A$9:$D$89,MATCH(DataBase!$J3839,Modelo!$A$9:$A$89,0),MATCH(DataBase!M$1,Modelo!$A$9:$D$9,0))</f>
        <v>Pilar 3</v>
      </c>
      <c r="N3839" s="115" t="str">
        <f>INDEX(Modelo!$A$9:$D$89,MATCH(DataBase!$J3839,Modelo!$A$9:$A$89,0),MATCH(DataBase!N$1,Modelo!$A$9:$D$9,0))</f>
        <v>boolean</v>
      </c>
      <c r="O3839" s="115" t="b">
        <f t="array" ref="O3839">IF(N3839="negativo",INDEX($AD$3:$AG$51,MATCH(1,($B3839=$AD$3:$AD$51)*($J3839=$AE$3:$AE$51),0),3),IF(N3839="positivo",INDEX($AD$55:$AG$109,MATCH(1,($B3839=$AD$55:$AD$109)*($J3839=$AE$55:$AE$109),0),3)))</f>
        <v>0</v>
      </c>
      <c r="P3839" s="115" t="b">
        <f t="array" ref="P3839">IF(N3839="negativo",INDEX($AD$3:$AG$51,MATCH(1,($B3839=$AD$3:$AD$51)*($J3839=$AE$3:$AE$51),0),4),IF(N3839="positivo",INDEX($AD$55:$AG$109,MATCH(1,($B3839=$AD$55:$AD$109)*($J3839=$AE$55:$AE$109),0),4)))</f>
        <v>0</v>
      </c>
      <c r="Q3839" s="115" t="str">
        <f>VLOOKUP(M3839,Modelo!$A$2:$C$7,2,0)</f>
        <v>Gestión de Recursos Naturales y Circularidad</v>
      </c>
      <c r="R3839" s="118">
        <f t="array" ref="R3839">INDEX(Modelo!$F$1:$H$37,MATCH(1,(DataBase!Q3839=Modelo!$G$1:$G$37)*(DataBase!B3839=Modelo!$F$1:$F$37),0),3)</f>
        <v>5.8823529411764705E-2</v>
      </c>
      <c r="S3839" s="115">
        <f t="shared" si="120"/>
        <v>100</v>
      </c>
      <c r="T3839" s="115">
        <f t="shared" si="121"/>
        <v>5.8823529411764701</v>
      </c>
    </row>
    <row r="3840" spans="1:20" x14ac:dyDescent="0.3">
      <c r="A3840" s="115" t="s">
        <v>351</v>
      </c>
      <c r="B3840" s="115" t="s">
        <v>313</v>
      </c>
      <c r="C3840" s="115" t="s">
        <v>103</v>
      </c>
      <c r="D3840" s="115" t="s">
        <v>87</v>
      </c>
      <c r="E3840" s="115" t="s">
        <v>86</v>
      </c>
      <c r="F3840" s="115" t="s">
        <v>86</v>
      </c>
      <c r="G3840" s="115">
        <v>1997</v>
      </c>
      <c r="H3840" s="115" t="s">
        <v>125</v>
      </c>
      <c r="I3840" s="115">
        <v>3.874476933</v>
      </c>
      <c r="J3840" s="115" t="s">
        <v>42</v>
      </c>
      <c r="K3840" s="115">
        <f>INDEX(DatosProcesados!$A$1:$BF$101,MATCH(DataBase!A3840,DatosProcesados!$A$1:$A$101,0),MATCH(DataBase!J3840,DatosProcesados!$A$1:$BF$1,0))</f>
        <v>0</v>
      </c>
      <c r="L3840" s="115" t="str">
        <f>INDEX(Modelo!$A$9:$D$89,MATCH(DataBase!$J3840,Modelo!$A$9:$A$89,0),MATCH(DataBase!L$1,Modelo!$A$9:$D$9,0))</f>
        <v>Impacto ambiental</v>
      </c>
      <c r="M3840" s="115" t="str">
        <f>INDEX(Modelo!$A$9:$D$89,MATCH(DataBase!$J3840,Modelo!$A$9:$A$89,0),MATCH(DataBase!M$1,Modelo!$A$9:$D$9,0))</f>
        <v>Pilar 3</v>
      </c>
      <c r="N3840" s="115" t="str">
        <f>INDEX(Modelo!$A$9:$D$89,MATCH(DataBase!$J3840,Modelo!$A$9:$A$89,0),MATCH(DataBase!N$1,Modelo!$A$9:$D$9,0))</f>
        <v>boolean</v>
      </c>
      <c r="O3840" s="115" t="b">
        <f t="array" ref="O3840">IF(N3840="negativo",INDEX($AD$3:$AG$51,MATCH(1,($B3840=$AD$3:$AD$51)*($J3840=$AE$3:$AE$51),0),3),IF(N3840="positivo",INDEX($AD$55:$AG$109,MATCH(1,($B3840=$AD$55:$AD$109)*($J3840=$AE$55:$AE$109),0),3)))</f>
        <v>0</v>
      </c>
      <c r="P3840" s="115" t="b">
        <f t="array" ref="P3840">IF(N3840="negativo",INDEX($AD$3:$AG$51,MATCH(1,($B3840=$AD$3:$AD$51)*($J3840=$AE$3:$AE$51),0),4),IF(N3840="positivo",INDEX($AD$55:$AG$109,MATCH(1,($B3840=$AD$55:$AD$109)*($J3840=$AE$55:$AE$109),0),4)))</f>
        <v>0</v>
      </c>
      <c r="Q3840" s="115" t="str">
        <f>VLOOKUP(M3840,Modelo!$A$2:$C$7,2,0)</f>
        <v>Gestión de Recursos Naturales y Circularidad</v>
      </c>
      <c r="R3840" s="118">
        <f t="array" ref="R3840">INDEX(Modelo!$F$1:$H$37,MATCH(1,(DataBase!Q3840=Modelo!$G$1:$G$37)*(DataBase!B3840=Modelo!$F$1:$F$37),0),3)</f>
        <v>5.8823529411764705E-2</v>
      </c>
      <c r="S3840" s="115">
        <f t="shared" si="120"/>
        <v>0</v>
      </c>
      <c r="T3840" s="115">
        <f t="shared" si="121"/>
        <v>0</v>
      </c>
    </row>
    <row r="3841" spans="1:20" x14ac:dyDescent="0.3">
      <c r="A3841" s="115" t="s">
        <v>411</v>
      </c>
      <c r="B3841" s="115" t="s">
        <v>407</v>
      </c>
      <c r="C3841" s="115" t="s">
        <v>103</v>
      </c>
      <c r="D3841" s="115" t="s">
        <v>87</v>
      </c>
      <c r="E3841" s="115" t="s">
        <v>86</v>
      </c>
      <c r="F3841" s="115" t="s">
        <v>87</v>
      </c>
      <c r="G3841" s="115">
        <v>1935</v>
      </c>
      <c r="H3841" s="115" t="s">
        <v>244</v>
      </c>
      <c r="I3841" s="115">
        <v>11.495989482000001</v>
      </c>
      <c r="J3841" s="115" t="s">
        <v>42</v>
      </c>
      <c r="K3841" s="115" t="str">
        <f>INDEX(DatosProcesados!$A$1:$BF$101,MATCH(DataBase!A3841,DatosProcesados!$A$1:$A$101,0),MATCH(DataBase!J3841,DatosProcesados!$A$1:$BF$1,0))</f>
        <v>Si</v>
      </c>
      <c r="L3841" s="115" t="str">
        <f>INDEX(Modelo!$A$9:$D$89,MATCH(DataBase!$J3841,Modelo!$A$9:$A$89,0),MATCH(DataBase!L$1,Modelo!$A$9:$D$9,0))</f>
        <v>Impacto ambiental</v>
      </c>
      <c r="M3841" s="115" t="str">
        <f>INDEX(Modelo!$A$9:$D$89,MATCH(DataBase!$J3841,Modelo!$A$9:$A$89,0),MATCH(DataBase!M$1,Modelo!$A$9:$D$9,0))</f>
        <v>Pilar 3</v>
      </c>
      <c r="N3841" s="115" t="str">
        <f>INDEX(Modelo!$A$9:$D$89,MATCH(DataBase!$J3841,Modelo!$A$9:$A$89,0),MATCH(DataBase!N$1,Modelo!$A$9:$D$9,0))</f>
        <v>boolean</v>
      </c>
      <c r="O3841" s="115" t="b">
        <f t="array" ref="O3841">IF(N3841="negativo",INDEX($AD$3:$AG$51,MATCH(1,($B3841=$AD$3:$AD$51)*($J3841=$AE$3:$AE$51),0),3),IF(N3841="positivo",INDEX($AD$55:$AG$109,MATCH(1,($B3841=$AD$55:$AD$109)*($J3841=$AE$55:$AE$109),0),3)))</f>
        <v>0</v>
      </c>
      <c r="P3841" s="115" t="b">
        <f t="array" ref="P3841">IF(N3841="negativo",INDEX($AD$3:$AG$51,MATCH(1,($B3841=$AD$3:$AD$51)*($J3841=$AE$3:$AE$51),0),4),IF(N3841="positivo",INDEX($AD$55:$AG$109,MATCH(1,($B3841=$AD$55:$AD$109)*($J3841=$AE$55:$AE$109),0),4)))</f>
        <v>0</v>
      </c>
      <c r="Q3841" s="115" t="str">
        <f>VLOOKUP(M3841,Modelo!$A$2:$C$7,2,0)</f>
        <v>Gestión de Recursos Naturales y Circularidad</v>
      </c>
      <c r="R3841" s="118">
        <f t="array" ref="R3841">INDEX(Modelo!$F$1:$H$37,MATCH(1,(DataBase!Q3841=Modelo!$G$1:$G$37)*(DataBase!B3841=Modelo!$F$1:$F$37),0),3)</f>
        <v>0.19230769230769232</v>
      </c>
      <c r="S3841" s="115">
        <f t="shared" si="120"/>
        <v>100</v>
      </c>
      <c r="T3841" s="115">
        <f t="shared" si="121"/>
        <v>19.230769230769234</v>
      </c>
    </row>
    <row r="3842" spans="1:20" x14ac:dyDescent="0.3">
      <c r="A3842" s="115" t="s">
        <v>406</v>
      </c>
      <c r="B3842" s="115" t="s">
        <v>407</v>
      </c>
      <c r="C3842" s="115" t="s">
        <v>97</v>
      </c>
      <c r="D3842" s="115" t="s">
        <v>86</v>
      </c>
      <c r="E3842" s="115" t="s">
        <v>87</v>
      </c>
      <c r="F3842" s="115" t="s">
        <v>87</v>
      </c>
      <c r="G3842" s="115">
        <v>1951</v>
      </c>
      <c r="H3842" s="115" t="s">
        <v>125</v>
      </c>
      <c r="I3842" s="115">
        <v>113.923310323</v>
      </c>
      <c r="J3842" s="115" t="s">
        <v>42</v>
      </c>
      <c r="K3842" s="115" t="str">
        <f>INDEX(DatosProcesados!$A$1:$BF$101,MATCH(DataBase!A3842,DatosProcesados!$A$1:$A$101,0),MATCH(DataBase!J3842,DatosProcesados!$A$1:$BF$1,0))</f>
        <v>Si</v>
      </c>
      <c r="L3842" s="115" t="str">
        <f>INDEX(Modelo!$A$9:$D$89,MATCH(DataBase!$J3842,Modelo!$A$9:$A$89,0),MATCH(DataBase!L$1,Modelo!$A$9:$D$9,0))</f>
        <v>Impacto ambiental</v>
      </c>
      <c r="M3842" s="115" t="str">
        <f>INDEX(Modelo!$A$9:$D$89,MATCH(DataBase!$J3842,Modelo!$A$9:$A$89,0),MATCH(DataBase!M$1,Modelo!$A$9:$D$9,0))</f>
        <v>Pilar 3</v>
      </c>
      <c r="N3842" s="115" t="str">
        <f>INDEX(Modelo!$A$9:$D$89,MATCH(DataBase!$J3842,Modelo!$A$9:$A$89,0),MATCH(DataBase!N$1,Modelo!$A$9:$D$9,0))</f>
        <v>boolean</v>
      </c>
      <c r="O3842" s="115" t="b">
        <f t="array" ref="O3842">IF(N3842="negativo",INDEX($AD$3:$AG$51,MATCH(1,($B3842=$AD$3:$AD$51)*($J3842=$AE$3:$AE$51),0),3),IF(N3842="positivo",INDEX($AD$55:$AG$109,MATCH(1,($B3842=$AD$55:$AD$109)*($J3842=$AE$55:$AE$109),0),3)))</f>
        <v>0</v>
      </c>
      <c r="P3842" s="115" t="b">
        <f t="array" ref="P3842">IF(N3842="negativo",INDEX($AD$3:$AG$51,MATCH(1,($B3842=$AD$3:$AD$51)*($J3842=$AE$3:$AE$51),0),4),IF(N3842="positivo",INDEX($AD$55:$AG$109,MATCH(1,($B3842=$AD$55:$AD$109)*($J3842=$AE$55:$AE$109),0),4)))</f>
        <v>0</v>
      </c>
      <c r="Q3842" s="115" t="str">
        <f>VLOOKUP(M3842,Modelo!$A$2:$C$7,2,0)</f>
        <v>Gestión de Recursos Naturales y Circularidad</v>
      </c>
      <c r="R3842" s="118">
        <f t="array" ref="R3842">INDEX(Modelo!$F$1:$H$37,MATCH(1,(DataBase!Q3842=Modelo!$G$1:$G$37)*(DataBase!B3842=Modelo!$F$1:$F$37),0),3)</f>
        <v>0.19230769230769232</v>
      </c>
      <c r="S3842" s="115">
        <f t="shared" si="120"/>
        <v>100</v>
      </c>
      <c r="T3842" s="115">
        <f t="shared" si="121"/>
        <v>19.230769230769234</v>
      </c>
    </row>
    <row r="3843" spans="1:20" x14ac:dyDescent="0.3">
      <c r="A3843" s="115" t="s">
        <v>96</v>
      </c>
      <c r="B3843" s="115" t="s">
        <v>84</v>
      </c>
      <c r="C3843" s="115" t="s">
        <v>97</v>
      </c>
      <c r="D3843" s="115" t="s">
        <v>86</v>
      </c>
      <c r="E3843" s="115" t="s">
        <v>86</v>
      </c>
      <c r="F3843" s="115" t="s">
        <v>87</v>
      </c>
      <c r="G3843" s="115">
        <v>1997</v>
      </c>
      <c r="H3843" s="115" t="s">
        <v>125</v>
      </c>
      <c r="I3843" s="115">
        <v>15.780332546</v>
      </c>
      <c r="J3843" s="115" t="s">
        <v>42</v>
      </c>
      <c r="K3843" s="115" t="str">
        <f>INDEX(DatosProcesados!$A$1:$BF$101,MATCH(DataBase!A3843,DatosProcesados!$A$1:$A$101,0),MATCH(DataBase!J3843,DatosProcesados!$A$1:$BF$1,0))</f>
        <v>Si</v>
      </c>
      <c r="L3843" s="115" t="str">
        <f>INDEX(Modelo!$A$9:$D$89,MATCH(DataBase!$J3843,Modelo!$A$9:$A$89,0),MATCH(DataBase!L$1,Modelo!$A$9:$D$9,0))</f>
        <v>Impacto ambiental</v>
      </c>
      <c r="M3843" s="115" t="str">
        <f>INDEX(Modelo!$A$9:$D$89,MATCH(DataBase!$J3843,Modelo!$A$9:$A$89,0),MATCH(DataBase!M$1,Modelo!$A$9:$D$9,0))</f>
        <v>Pilar 3</v>
      </c>
      <c r="N3843" s="115" t="str">
        <f>INDEX(Modelo!$A$9:$D$89,MATCH(DataBase!$J3843,Modelo!$A$9:$A$89,0),MATCH(DataBase!N$1,Modelo!$A$9:$D$9,0))</f>
        <v>boolean</v>
      </c>
      <c r="O3843" s="115" t="b">
        <f t="array" ref="O3843">IF(N3843="negativo",INDEX($AD$3:$AG$51,MATCH(1,($B3843=$AD$3:$AD$51)*($J3843=$AE$3:$AE$51),0),3),IF(N3843="positivo",INDEX($AD$55:$AG$109,MATCH(1,($B3843=$AD$55:$AD$109)*($J3843=$AE$55:$AE$109),0),3)))</f>
        <v>0</v>
      </c>
      <c r="P3843" s="115" t="b">
        <f t="array" ref="P3843">IF(N3843="negativo",INDEX($AD$3:$AG$51,MATCH(1,($B3843=$AD$3:$AD$51)*($J3843=$AE$3:$AE$51),0),4),IF(N3843="positivo",INDEX($AD$55:$AG$109,MATCH(1,($B3843=$AD$55:$AD$109)*($J3843=$AE$55:$AE$109),0),4)))</f>
        <v>0</v>
      </c>
      <c r="Q3843" s="115" t="str">
        <f>VLOOKUP(M3843,Modelo!$A$2:$C$7,2,0)</f>
        <v>Gestión de Recursos Naturales y Circularidad</v>
      </c>
      <c r="R3843" s="118">
        <f t="array" ref="R3843">INDEX(Modelo!$F$1:$H$37,MATCH(1,(DataBase!Q3843=Modelo!$G$1:$G$37)*(DataBase!B3843=Modelo!$F$1:$F$37),0),3)</f>
        <v>5.8823529411764705E-2</v>
      </c>
      <c r="S3843" s="115">
        <f t="shared" ref="S3843:S3906" si="122">IFERROR(IF(N3843="boolean",IF(K3843="Si",100,0),IF(N3843="scale",IF(K3843=2,100,IF(K3843=1,50,0)),IF(N3843="positivo",100*((K3843-P3843)/(O3843-P3843)),100*(1-((K3843-P3843)/(O3843-P3843)))))),0)</f>
        <v>100</v>
      </c>
      <c r="T3843" s="115">
        <f t="shared" ref="T3843:T3906" si="123">S3843*R3843</f>
        <v>5.8823529411764701</v>
      </c>
    </row>
    <row r="3844" spans="1:20" x14ac:dyDescent="0.3">
      <c r="A3844" s="115" t="s">
        <v>83</v>
      </c>
      <c r="B3844" s="115" t="s">
        <v>84</v>
      </c>
      <c r="C3844" s="115" t="s">
        <v>85</v>
      </c>
      <c r="D3844" s="115" t="s">
        <v>86</v>
      </c>
      <c r="E3844" s="115" t="s">
        <v>86</v>
      </c>
      <c r="F3844" s="115" t="s">
        <v>87</v>
      </c>
      <c r="G3844" s="115">
        <v>1955</v>
      </c>
      <c r="H3844" s="115" t="s">
        <v>125</v>
      </c>
      <c r="I3844" s="115">
        <v>20.574477179999999</v>
      </c>
      <c r="J3844" s="115" t="s">
        <v>42</v>
      </c>
      <c r="K3844" s="115" t="str">
        <f>INDEX(DatosProcesados!$A$1:$BF$101,MATCH(DataBase!A3844,DatosProcesados!$A$1:$A$101,0),MATCH(DataBase!J3844,DatosProcesados!$A$1:$BF$1,0))</f>
        <v>No</v>
      </c>
      <c r="L3844" s="115" t="str">
        <f>INDEX(Modelo!$A$9:$D$89,MATCH(DataBase!$J3844,Modelo!$A$9:$A$89,0),MATCH(DataBase!L$1,Modelo!$A$9:$D$9,0))</f>
        <v>Impacto ambiental</v>
      </c>
      <c r="M3844" s="115" t="str">
        <f>INDEX(Modelo!$A$9:$D$89,MATCH(DataBase!$J3844,Modelo!$A$9:$A$89,0),MATCH(DataBase!M$1,Modelo!$A$9:$D$9,0))</f>
        <v>Pilar 3</v>
      </c>
      <c r="N3844" s="115" t="str">
        <f>INDEX(Modelo!$A$9:$D$89,MATCH(DataBase!$J3844,Modelo!$A$9:$A$89,0),MATCH(DataBase!N$1,Modelo!$A$9:$D$9,0))</f>
        <v>boolean</v>
      </c>
      <c r="O3844" s="115" t="b">
        <f t="array" ref="O3844">IF(N3844="negativo",INDEX($AD$3:$AG$51,MATCH(1,($B3844=$AD$3:$AD$51)*($J3844=$AE$3:$AE$51),0),3),IF(N3844="positivo",INDEX($AD$55:$AG$109,MATCH(1,($B3844=$AD$55:$AD$109)*($J3844=$AE$55:$AE$109),0),3)))</f>
        <v>0</v>
      </c>
      <c r="P3844" s="115" t="b">
        <f t="array" ref="P3844">IF(N3844="negativo",INDEX($AD$3:$AG$51,MATCH(1,($B3844=$AD$3:$AD$51)*($J3844=$AE$3:$AE$51),0),4),IF(N3844="positivo",INDEX($AD$55:$AG$109,MATCH(1,($B3844=$AD$55:$AD$109)*($J3844=$AE$55:$AE$109),0),4)))</f>
        <v>0</v>
      </c>
      <c r="Q3844" s="115" t="str">
        <f>VLOOKUP(M3844,Modelo!$A$2:$C$7,2,0)</f>
        <v>Gestión de Recursos Naturales y Circularidad</v>
      </c>
      <c r="R3844" s="118">
        <f t="array" ref="R3844">INDEX(Modelo!$F$1:$H$37,MATCH(1,(DataBase!Q3844=Modelo!$G$1:$G$37)*(DataBase!B3844=Modelo!$F$1:$F$37),0),3)</f>
        <v>5.8823529411764705E-2</v>
      </c>
      <c r="S3844" s="115">
        <f t="shared" si="122"/>
        <v>0</v>
      </c>
      <c r="T3844" s="115">
        <f t="shared" si="123"/>
        <v>0</v>
      </c>
    </row>
    <row r="3845" spans="1:20" x14ac:dyDescent="0.3">
      <c r="A3845" s="115" t="s">
        <v>243</v>
      </c>
      <c r="B3845" s="115" t="s">
        <v>216</v>
      </c>
      <c r="C3845" s="115" t="s">
        <v>103</v>
      </c>
      <c r="D3845" s="115" t="s">
        <v>86</v>
      </c>
      <c r="E3845" s="115" t="s">
        <v>86</v>
      </c>
      <c r="F3845" s="115" t="s">
        <v>87</v>
      </c>
      <c r="G3845" s="115">
        <v>1985</v>
      </c>
      <c r="H3845" s="115" t="s">
        <v>244</v>
      </c>
      <c r="I3845" s="115">
        <v>2.6249202149999999</v>
      </c>
      <c r="J3845" s="115" t="s">
        <v>42</v>
      </c>
      <c r="K3845" s="115" t="str">
        <f>INDEX(DatosProcesados!$A$1:$BF$101,MATCH(DataBase!A3845,DatosProcesados!$A$1:$A$101,0),MATCH(DataBase!J3845,DatosProcesados!$A$1:$BF$1,0))</f>
        <v>No</v>
      </c>
      <c r="L3845" s="115" t="str">
        <f>INDEX(Modelo!$A$9:$D$89,MATCH(DataBase!$J3845,Modelo!$A$9:$A$89,0),MATCH(DataBase!L$1,Modelo!$A$9:$D$9,0))</f>
        <v>Impacto ambiental</v>
      </c>
      <c r="M3845" s="115" t="str">
        <f>INDEX(Modelo!$A$9:$D$89,MATCH(DataBase!$J3845,Modelo!$A$9:$A$89,0),MATCH(DataBase!M$1,Modelo!$A$9:$D$9,0))</f>
        <v>Pilar 3</v>
      </c>
      <c r="N3845" s="115" t="str">
        <f>INDEX(Modelo!$A$9:$D$89,MATCH(DataBase!$J3845,Modelo!$A$9:$A$89,0),MATCH(DataBase!N$1,Modelo!$A$9:$D$9,0))</f>
        <v>boolean</v>
      </c>
      <c r="O3845" s="115" t="b">
        <f t="array" ref="O3845">IF(N3845="negativo",INDEX($AD$3:$AG$51,MATCH(1,($B3845=$AD$3:$AD$51)*($J3845=$AE$3:$AE$51),0),3),IF(N3845="positivo",INDEX($AD$55:$AG$109,MATCH(1,($B3845=$AD$55:$AD$109)*($J3845=$AE$55:$AE$109),0),3)))</f>
        <v>0</v>
      </c>
      <c r="P3845" s="115" t="b">
        <f t="array" ref="P3845">IF(N3845="negativo",INDEX($AD$3:$AG$51,MATCH(1,($B3845=$AD$3:$AD$51)*($J3845=$AE$3:$AE$51),0),4),IF(N3845="positivo",INDEX($AD$55:$AG$109,MATCH(1,($B3845=$AD$55:$AD$109)*($J3845=$AE$55:$AE$109),0),4)))</f>
        <v>0</v>
      </c>
      <c r="Q3845" s="115" t="str">
        <f>VLOOKUP(M3845,Modelo!$A$2:$C$7,2,0)</f>
        <v>Gestión de Recursos Naturales y Circularidad</v>
      </c>
      <c r="R3845" s="118">
        <f t="array" ref="R3845">INDEX(Modelo!$F$1:$H$37,MATCH(1,(DataBase!Q3845=Modelo!$G$1:$G$37)*(DataBase!B3845=Modelo!$F$1:$F$37),0),3)</f>
        <v>0.15789473684210525</v>
      </c>
      <c r="S3845" s="115">
        <f t="shared" si="122"/>
        <v>0</v>
      </c>
      <c r="T3845" s="115">
        <f t="shared" si="123"/>
        <v>0</v>
      </c>
    </row>
    <row r="3846" spans="1:20" x14ac:dyDescent="0.3">
      <c r="A3846" s="115" t="s">
        <v>263</v>
      </c>
      <c r="B3846" s="115" t="s">
        <v>216</v>
      </c>
      <c r="C3846" s="115" t="s">
        <v>97</v>
      </c>
      <c r="D3846" s="115" t="s">
        <v>86</v>
      </c>
      <c r="E3846" s="115" t="s">
        <v>86</v>
      </c>
      <c r="F3846" s="115" t="s">
        <v>86</v>
      </c>
      <c r="G3846" s="115">
        <v>1990</v>
      </c>
      <c r="H3846" s="115" t="s">
        <v>125</v>
      </c>
      <c r="I3846" s="115">
        <v>2.3114637089999999</v>
      </c>
      <c r="J3846" s="115" t="s">
        <v>42</v>
      </c>
      <c r="K3846" s="115" t="str">
        <f>INDEX(DatosProcesados!$A$1:$BF$101,MATCH(DataBase!A3846,DatosProcesados!$A$1:$A$101,0),MATCH(DataBase!J3846,DatosProcesados!$A$1:$BF$1,0))</f>
        <v>No</v>
      </c>
      <c r="L3846" s="115" t="str">
        <f>INDEX(Modelo!$A$9:$D$89,MATCH(DataBase!$J3846,Modelo!$A$9:$A$89,0),MATCH(DataBase!L$1,Modelo!$A$9:$D$9,0))</f>
        <v>Impacto ambiental</v>
      </c>
      <c r="M3846" s="115" t="str">
        <f>INDEX(Modelo!$A$9:$D$89,MATCH(DataBase!$J3846,Modelo!$A$9:$A$89,0),MATCH(DataBase!M$1,Modelo!$A$9:$D$9,0))</f>
        <v>Pilar 3</v>
      </c>
      <c r="N3846" s="115" t="str">
        <f>INDEX(Modelo!$A$9:$D$89,MATCH(DataBase!$J3846,Modelo!$A$9:$A$89,0),MATCH(DataBase!N$1,Modelo!$A$9:$D$9,0))</f>
        <v>boolean</v>
      </c>
      <c r="O3846" s="115" t="b">
        <f t="array" ref="O3846">IF(N3846="negativo",INDEX($AD$3:$AG$51,MATCH(1,($B3846=$AD$3:$AD$51)*($J3846=$AE$3:$AE$51),0),3),IF(N3846="positivo",INDEX($AD$55:$AG$109,MATCH(1,($B3846=$AD$55:$AD$109)*($J3846=$AE$55:$AE$109),0),3)))</f>
        <v>0</v>
      </c>
      <c r="P3846" s="115" t="b">
        <f t="array" ref="P3846">IF(N3846="negativo",INDEX($AD$3:$AG$51,MATCH(1,($B3846=$AD$3:$AD$51)*($J3846=$AE$3:$AE$51),0),4),IF(N3846="positivo",INDEX($AD$55:$AG$109,MATCH(1,($B3846=$AD$55:$AD$109)*($J3846=$AE$55:$AE$109),0),4)))</f>
        <v>0</v>
      </c>
      <c r="Q3846" s="115" t="str">
        <f>VLOOKUP(M3846,Modelo!$A$2:$C$7,2,0)</f>
        <v>Gestión de Recursos Naturales y Circularidad</v>
      </c>
      <c r="R3846" s="118">
        <f t="array" ref="R3846">INDEX(Modelo!$F$1:$H$37,MATCH(1,(DataBase!Q3846=Modelo!$G$1:$G$37)*(DataBase!B3846=Modelo!$F$1:$F$37),0),3)</f>
        <v>0.15789473684210525</v>
      </c>
      <c r="S3846" s="115">
        <f t="shared" si="122"/>
        <v>0</v>
      </c>
      <c r="T3846" s="115">
        <f t="shared" si="123"/>
        <v>0</v>
      </c>
    </row>
    <row r="3847" spans="1:20" x14ac:dyDescent="0.3">
      <c r="A3847" s="115" t="s">
        <v>321</v>
      </c>
      <c r="B3847" s="115" t="s">
        <v>313</v>
      </c>
      <c r="C3847" s="115" t="s">
        <v>103</v>
      </c>
      <c r="D3847" s="115" t="s">
        <v>86</v>
      </c>
      <c r="E3847" s="115" t="s">
        <v>86</v>
      </c>
      <c r="F3847" s="115" t="s">
        <v>87</v>
      </c>
      <c r="G3847" s="115">
        <v>1949</v>
      </c>
      <c r="H3847" s="115" t="s">
        <v>125</v>
      </c>
      <c r="I3847" s="115">
        <v>16.077688644999999</v>
      </c>
      <c r="J3847" s="115" t="s">
        <v>42</v>
      </c>
      <c r="K3847" s="115" t="str">
        <f>INDEX(DatosProcesados!$A$1:$BF$101,MATCH(DataBase!A3847,DatosProcesados!$A$1:$A$101,0),MATCH(DataBase!J3847,DatosProcesados!$A$1:$BF$1,0))</f>
        <v>No</v>
      </c>
      <c r="L3847" s="115" t="str">
        <f>INDEX(Modelo!$A$9:$D$89,MATCH(DataBase!$J3847,Modelo!$A$9:$A$89,0),MATCH(DataBase!L$1,Modelo!$A$9:$D$9,0))</f>
        <v>Impacto ambiental</v>
      </c>
      <c r="M3847" s="115" t="str">
        <f>INDEX(Modelo!$A$9:$D$89,MATCH(DataBase!$J3847,Modelo!$A$9:$A$89,0),MATCH(DataBase!M$1,Modelo!$A$9:$D$9,0))</f>
        <v>Pilar 3</v>
      </c>
      <c r="N3847" s="115" t="str">
        <f>INDEX(Modelo!$A$9:$D$89,MATCH(DataBase!$J3847,Modelo!$A$9:$A$89,0),MATCH(DataBase!N$1,Modelo!$A$9:$D$9,0))</f>
        <v>boolean</v>
      </c>
      <c r="O3847" s="115" t="b">
        <f t="array" ref="O3847">IF(N3847="negativo",INDEX($AD$3:$AG$51,MATCH(1,($B3847=$AD$3:$AD$51)*($J3847=$AE$3:$AE$51),0),3),IF(N3847="positivo",INDEX($AD$55:$AG$109,MATCH(1,($B3847=$AD$55:$AD$109)*($J3847=$AE$55:$AE$109),0),3)))</f>
        <v>0</v>
      </c>
      <c r="P3847" s="115" t="b">
        <f t="array" ref="P3847">IF(N3847="negativo",INDEX($AD$3:$AG$51,MATCH(1,($B3847=$AD$3:$AD$51)*($J3847=$AE$3:$AE$51),0),4),IF(N3847="positivo",INDEX($AD$55:$AG$109,MATCH(1,($B3847=$AD$55:$AD$109)*($J3847=$AE$55:$AE$109),0),4)))</f>
        <v>0</v>
      </c>
      <c r="Q3847" s="115" t="str">
        <f>VLOOKUP(M3847,Modelo!$A$2:$C$7,2,0)</f>
        <v>Gestión de Recursos Naturales y Circularidad</v>
      </c>
      <c r="R3847" s="118">
        <f t="array" ref="R3847">INDEX(Modelo!$F$1:$H$37,MATCH(1,(DataBase!Q3847=Modelo!$G$1:$G$37)*(DataBase!B3847=Modelo!$F$1:$F$37),0),3)</f>
        <v>5.8823529411764705E-2</v>
      </c>
      <c r="S3847" s="115">
        <f t="shared" si="122"/>
        <v>0</v>
      </c>
      <c r="T3847" s="115">
        <f t="shared" si="123"/>
        <v>0</v>
      </c>
    </row>
    <row r="3848" spans="1:20" x14ac:dyDescent="0.3">
      <c r="A3848" s="115" t="s">
        <v>363</v>
      </c>
      <c r="B3848" s="115" t="s">
        <v>313</v>
      </c>
      <c r="C3848" s="115" t="s">
        <v>103</v>
      </c>
      <c r="D3848" s="115" t="s">
        <v>87</v>
      </c>
      <c r="E3848" s="115" t="s">
        <v>87</v>
      </c>
      <c r="F3848" s="115" t="s">
        <v>87</v>
      </c>
      <c r="G3848" s="115">
        <v>1889</v>
      </c>
      <c r="H3848" s="115" t="s">
        <v>177</v>
      </c>
      <c r="I3848" s="115">
        <v>2.3075606390000001</v>
      </c>
      <c r="J3848" s="115" t="s">
        <v>42</v>
      </c>
      <c r="K3848" s="115" t="str">
        <f>INDEX(DatosProcesados!$A$1:$BF$101,MATCH(DataBase!A3848,DatosProcesados!$A$1:$A$101,0),MATCH(DataBase!J3848,DatosProcesados!$A$1:$BF$1,0))</f>
        <v>No</v>
      </c>
      <c r="L3848" s="115" t="str">
        <f>INDEX(Modelo!$A$9:$D$89,MATCH(DataBase!$J3848,Modelo!$A$9:$A$89,0),MATCH(DataBase!L$1,Modelo!$A$9:$D$9,0))</f>
        <v>Impacto ambiental</v>
      </c>
      <c r="M3848" s="115" t="str">
        <f>INDEX(Modelo!$A$9:$D$89,MATCH(DataBase!$J3848,Modelo!$A$9:$A$89,0),MATCH(DataBase!M$1,Modelo!$A$9:$D$9,0))</f>
        <v>Pilar 3</v>
      </c>
      <c r="N3848" s="115" t="str">
        <f>INDEX(Modelo!$A$9:$D$89,MATCH(DataBase!$J3848,Modelo!$A$9:$A$89,0),MATCH(DataBase!N$1,Modelo!$A$9:$D$9,0))</f>
        <v>boolean</v>
      </c>
      <c r="O3848" s="115" t="b">
        <f t="array" ref="O3848">IF(N3848="negativo",INDEX($AD$3:$AG$51,MATCH(1,($B3848=$AD$3:$AD$51)*($J3848=$AE$3:$AE$51),0),3),IF(N3848="positivo",INDEX($AD$55:$AG$109,MATCH(1,($B3848=$AD$55:$AD$109)*($J3848=$AE$55:$AE$109),0),3)))</f>
        <v>0</v>
      </c>
      <c r="P3848" s="115" t="b">
        <f t="array" ref="P3848">IF(N3848="negativo",INDEX($AD$3:$AG$51,MATCH(1,($B3848=$AD$3:$AD$51)*($J3848=$AE$3:$AE$51),0),4),IF(N3848="positivo",INDEX($AD$55:$AG$109,MATCH(1,($B3848=$AD$55:$AD$109)*($J3848=$AE$55:$AE$109),0),4)))</f>
        <v>0</v>
      </c>
      <c r="Q3848" s="115" t="str">
        <f>VLOOKUP(M3848,Modelo!$A$2:$C$7,2,0)</f>
        <v>Gestión de Recursos Naturales y Circularidad</v>
      </c>
      <c r="R3848" s="118">
        <f t="array" ref="R3848">INDEX(Modelo!$F$1:$H$37,MATCH(1,(DataBase!Q3848=Modelo!$G$1:$G$37)*(DataBase!B3848=Modelo!$F$1:$F$37),0),3)</f>
        <v>5.8823529411764705E-2</v>
      </c>
      <c r="S3848" s="115">
        <f t="shared" si="122"/>
        <v>0</v>
      </c>
      <c r="T3848" s="115">
        <f t="shared" si="123"/>
        <v>0</v>
      </c>
    </row>
    <row r="3849" spans="1:20" x14ac:dyDescent="0.3">
      <c r="A3849" s="115" t="s">
        <v>423</v>
      </c>
      <c r="B3849" s="115" t="s">
        <v>407</v>
      </c>
      <c r="C3849" s="115" t="s">
        <v>103</v>
      </c>
      <c r="D3849" s="115" t="s">
        <v>86</v>
      </c>
      <c r="E3849" s="115" t="s">
        <v>87</v>
      </c>
      <c r="F3849" s="115" t="s">
        <v>87</v>
      </c>
      <c r="G3849" s="115">
        <v>1985</v>
      </c>
      <c r="H3849" s="115" t="s">
        <v>422</v>
      </c>
      <c r="I3849" s="115">
        <v>4.2502446559999996</v>
      </c>
      <c r="J3849" s="115" t="s">
        <v>42</v>
      </c>
      <c r="K3849" s="115" t="str">
        <f>INDEX(DatosProcesados!$A$1:$BF$101,MATCH(DataBase!A3849,DatosProcesados!$A$1:$A$101,0),MATCH(DataBase!J3849,DatosProcesados!$A$1:$BF$1,0))</f>
        <v>Si</v>
      </c>
      <c r="L3849" s="115" t="str">
        <f>INDEX(Modelo!$A$9:$D$89,MATCH(DataBase!$J3849,Modelo!$A$9:$A$89,0),MATCH(DataBase!L$1,Modelo!$A$9:$D$9,0))</f>
        <v>Impacto ambiental</v>
      </c>
      <c r="M3849" s="115" t="str">
        <f>INDEX(Modelo!$A$9:$D$89,MATCH(DataBase!$J3849,Modelo!$A$9:$A$89,0),MATCH(DataBase!M$1,Modelo!$A$9:$D$9,0))</f>
        <v>Pilar 3</v>
      </c>
      <c r="N3849" s="115" t="str">
        <f>INDEX(Modelo!$A$9:$D$89,MATCH(DataBase!$J3849,Modelo!$A$9:$A$89,0),MATCH(DataBase!N$1,Modelo!$A$9:$D$9,0))</f>
        <v>boolean</v>
      </c>
      <c r="O3849" s="115" t="b">
        <f t="array" ref="O3849">IF(N3849="negativo",INDEX($AD$3:$AG$51,MATCH(1,($B3849=$AD$3:$AD$51)*($J3849=$AE$3:$AE$51),0),3),IF(N3849="positivo",INDEX($AD$55:$AG$109,MATCH(1,($B3849=$AD$55:$AD$109)*($J3849=$AE$55:$AE$109),0),3)))</f>
        <v>0</v>
      </c>
      <c r="P3849" s="115" t="b">
        <f t="array" ref="P3849">IF(N3849="negativo",INDEX($AD$3:$AG$51,MATCH(1,($B3849=$AD$3:$AD$51)*($J3849=$AE$3:$AE$51),0),4),IF(N3849="positivo",INDEX($AD$55:$AG$109,MATCH(1,($B3849=$AD$55:$AD$109)*($J3849=$AE$55:$AE$109),0),4)))</f>
        <v>0</v>
      </c>
      <c r="Q3849" s="115" t="str">
        <f>VLOOKUP(M3849,Modelo!$A$2:$C$7,2,0)</f>
        <v>Gestión de Recursos Naturales y Circularidad</v>
      </c>
      <c r="R3849" s="118">
        <f t="array" ref="R3849">INDEX(Modelo!$F$1:$H$37,MATCH(1,(DataBase!Q3849=Modelo!$G$1:$G$37)*(DataBase!B3849=Modelo!$F$1:$F$37),0),3)</f>
        <v>0.19230769230769232</v>
      </c>
      <c r="S3849" s="115">
        <f t="shared" si="122"/>
        <v>100</v>
      </c>
      <c r="T3849" s="115">
        <f t="shared" si="123"/>
        <v>19.230769230769234</v>
      </c>
    </row>
    <row r="3850" spans="1:20" x14ac:dyDescent="0.3">
      <c r="A3850" s="115" t="s">
        <v>172</v>
      </c>
      <c r="B3850" s="115" t="s">
        <v>84</v>
      </c>
      <c r="C3850" s="115" t="s">
        <v>103</v>
      </c>
      <c r="D3850" s="115" t="s">
        <v>86</v>
      </c>
      <c r="E3850" s="115" t="s">
        <v>87</v>
      </c>
      <c r="F3850" s="115" t="s">
        <v>86</v>
      </c>
      <c r="G3850" s="115">
        <v>1966</v>
      </c>
      <c r="H3850" s="115" t="s">
        <v>125</v>
      </c>
      <c r="I3850" s="115">
        <v>2.6355685659999999</v>
      </c>
      <c r="J3850" s="115" t="s">
        <v>42</v>
      </c>
      <c r="K3850" s="115" t="str">
        <f>INDEX(DatosProcesados!$A$1:$BF$101,MATCH(DataBase!A3850,DatosProcesados!$A$1:$A$101,0),MATCH(DataBase!J3850,DatosProcesados!$A$1:$BF$1,0))</f>
        <v>No</v>
      </c>
      <c r="L3850" s="115" t="str">
        <f>INDEX(Modelo!$A$9:$D$89,MATCH(DataBase!$J3850,Modelo!$A$9:$A$89,0),MATCH(DataBase!L$1,Modelo!$A$9:$D$9,0))</f>
        <v>Impacto ambiental</v>
      </c>
      <c r="M3850" s="115" t="str">
        <f>INDEX(Modelo!$A$9:$D$89,MATCH(DataBase!$J3850,Modelo!$A$9:$A$89,0),MATCH(DataBase!M$1,Modelo!$A$9:$D$9,0))</f>
        <v>Pilar 3</v>
      </c>
      <c r="N3850" s="115" t="str">
        <f>INDEX(Modelo!$A$9:$D$89,MATCH(DataBase!$J3850,Modelo!$A$9:$A$89,0),MATCH(DataBase!N$1,Modelo!$A$9:$D$9,0))</f>
        <v>boolean</v>
      </c>
      <c r="O3850" s="115" t="b">
        <f t="array" ref="O3850">IF(N3850="negativo",INDEX($AD$3:$AG$51,MATCH(1,($B3850=$AD$3:$AD$51)*($J3850=$AE$3:$AE$51),0),3),IF(N3850="positivo",INDEX($AD$55:$AG$109,MATCH(1,($B3850=$AD$55:$AD$109)*($J3850=$AE$55:$AE$109),0),3)))</f>
        <v>0</v>
      </c>
      <c r="P3850" s="115" t="b">
        <f t="array" ref="P3850">IF(N3850="negativo",INDEX($AD$3:$AG$51,MATCH(1,($B3850=$AD$3:$AD$51)*($J3850=$AE$3:$AE$51),0),4),IF(N3850="positivo",INDEX($AD$55:$AG$109,MATCH(1,($B3850=$AD$55:$AD$109)*($J3850=$AE$55:$AE$109),0),4)))</f>
        <v>0</v>
      </c>
      <c r="Q3850" s="115" t="str">
        <f>VLOOKUP(M3850,Modelo!$A$2:$C$7,2,0)</f>
        <v>Gestión de Recursos Naturales y Circularidad</v>
      </c>
      <c r="R3850" s="118">
        <f t="array" ref="R3850">INDEX(Modelo!$F$1:$H$37,MATCH(1,(DataBase!Q3850=Modelo!$G$1:$G$37)*(DataBase!B3850=Modelo!$F$1:$F$37),0),3)</f>
        <v>5.8823529411764705E-2</v>
      </c>
      <c r="S3850" s="115">
        <f t="shared" si="122"/>
        <v>0</v>
      </c>
      <c r="T3850" s="115">
        <f t="shared" si="123"/>
        <v>0</v>
      </c>
    </row>
    <row r="3851" spans="1:20" x14ac:dyDescent="0.3">
      <c r="A3851" s="115" t="s">
        <v>158</v>
      </c>
      <c r="B3851" s="115" t="s">
        <v>84</v>
      </c>
      <c r="C3851" s="115" t="s">
        <v>97</v>
      </c>
      <c r="D3851" s="115" t="s">
        <v>86</v>
      </c>
      <c r="E3851" s="115" t="s">
        <v>87</v>
      </c>
      <c r="F3851" s="115" t="s">
        <v>87</v>
      </c>
      <c r="G3851" s="115">
        <v>1896</v>
      </c>
      <c r="H3851" s="115" t="s">
        <v>125</v>
      </c>
      <c r="I3851" s="115">
        <v>3.7166394839999999</v>
      </c>
      <c r="J3851" s="115" t="s">
        <v>42</v>
      </c>
      <c r="K3851" s="115" t="str">
        <f>INDEX(DatosProcesados!$A$1:$BF$101,MATCH(DataBase!A3851,DatosProcesados!$A$1:$A$101,0),MATCH(DataBase!J3851,DatosProcesados!$A$1:$BF$1,0))</f>
        <v>Si</v>
      </c>
      <c r="L3851" s="115" t="str">
        <f>INDEX(Modelo!$A$9:$D$89,MATCH(DataBase!$J3851,Modelo!$A$9:$A$89,0),MATCH(DataBase!L$1,Modelo!$A$9:$D$9,0))</f>
        <v>Impacto ambiental</v>
      </c>
      <c r="M3851" s="115" t="str">
        <f>INDEX(Modelo!$A$9:$D$89,MATCH(DataBase!$J3851,Modelo!$A$9:$A$89,0),MATCH(DataBase!M$1,Modelo!$A$9:$D$9,0))</f>
        <v>Pilar 3</v>
      </c>
      <c r="N3851" s="115" t="str">
        <f>INDEX(Modelo!$A$9:$D$89,MATCH(DataBase!$J3851,Modelo!$A$9:$A$89,0),MATCH(DataBase!N$1,Modelo!$A$9:$D$9,0))</f>
        <v>boolean</v>
      </c>
      <c r="O3851" s="115" t="b">
        <f t="array" ref="O3851">IF(N3851="negativo",INDEX($AD$3:$AG$51,MATCH(1,($B3851=$AD$3:$AD$51)*($J3851=$AE$3:$AE$51),0),3),IF(N3851="positivo",INDEX($AD$55:$AG$109,MATCH(1,($B3851=$AD$55:$AD$109)*($J3851=$AE$55:$AE$109),0),3)))</f>
        <v>0</v>
      </c>
      <c r="P3851" s="115" t="b">
        <f t="array" ref="P3851">IF(N3851="negativo",INDEX($AD$3:$AG$51,MATCH(1,($B3851=$AD$3:$AD$51)*($J3851=$AE$3:$AE$51),0),4),IF(N3851="positivo",INDEX($AD$55:$AG$109,MATCH(1,($B3851=$AD$55:$AD$109)*($J3851=$AE$55:$AE$109),0),4)))</f>
        <v>0</v>
      </c>
      <c r="Q3851" s="115" t="str">
        <f>VLOOKUP(M3851,Modelo!$A$2:$C$7,2,0)</f>
        <v>Gestión de Recursos Naturales y Circularidad</v>
      </c>
      <c r="R3851" s="118">
        <f t="array" ref="R3851">INDEX(Modelo!$F$1:$H$37,MATCH(1,(DataBase!Q3851=Modelo!$G$1:$G$37)*(DataBase!B3851=Modelo!$F$1:$F$37),0),3)</f>
        <v>5.8823529411764705E-2</v>
      </c>
      <c r="S3851" s="115">
        <f t="shared" si="122"/>
        <v>100</v>
      </c>
      <c r="T3851" s="115">
        <f t="shared" si="123"/>
        <v>5.8823529411764701</v>
      </c>
    </row>
    <row r="3852" spans="1:20" x14ac:dyDescent="0.3">
      <c r="A3852" s="115" t="s">
        <v>310</v>
      </c>
      <c r="B3852" s="115" t="s">
        <v>216</v>
      </c>
      <c r="C3852" s="115" t="s">
        <v>85</v>
      </c>
      <c r="D3852" s="115" t="s">
        <v>86</v>
      </c>
      <c r="E3852" s="115" t="s">
        <v>87</v>
      </c>
      <c r="F3852" s="115" t="s">
        <v>87</v>
      </c>
      <c r="G3852" s="115">
        <v>1908</v>
      </c>
      <c r="H3852" s="115" t="s">
        <v>244</v>
      </c>
      <c r="I3852" s="115">
        <v>1.2123628230000001</v>
      </c>
      <c r="J3852" s="115" t="s">
        <v>42</v>
      </c>
      <c r="K3852" s="115" t="str">
        <f>INDEX(DatosProcesados!$A$1:$BF$101,MATCH(DataBase!A3852,DatosProcesados!$A$1:$A$101,0),MATCH(DataBase!J3852,DatosProcesados!$A$1:$BF$1,0))</f>
        <v>Si</v>
      </c>
      <c r="L3852" s="115" t="str">
        <f>INDEX(Modelo!$A$9:$D$89,MATCH(DataBase!$J3852,Modelo!$A$9:$A$89,0),MATCH(DataBase!L$1,Modelo!$A$9:$D$9,0))</f>
        <v>Impacto ambiental</v>
      </c>
      <c r="M3852" s="115" t="str">
        <f>INDEX(Modelo!$A$9:$D$89,MATCH(DataBase!$J3852,Modelo!$A$9:$A$89,0),MATCH(DataBase!M$1,Modelo!$A$9:$D$9,0))</f>
        <v>Pilar 3</v>
      </c>
      <c r="N3852" s="115" t="str">
        <f>INDEX(Modelo!$A$9:$D$89,MATCH(DataBase!$J3852,Modelo!$A$9:$A$89,0),MATCH(DataBase!N$1,Modelo!$A$9:$D$9,0))</f>
        <v>boolean</v>
      </c>
      <c r="O3852" s="115" t="b">
        <f t="array" ref="O3852">IF(N3852="negativo",INDEX($AD$3:$AG$51,MATCH(1,($B3852=$AD$3:$AD$51)*($J3852=$AE$3:$AE$51),0),3),IF(N3852="positivo",INDEX($AD$55:$AG$109,MATCH(1,($B3852=$AD$55:$AD$109)*($J3852=$AE$55:$AE$109),0),3)))</f>
        <v>0</v>
      </c>
      <c r="P3852" s="115" t="b">
        <f t="array" ref="P3852">IF(N3852="negativo",INDEX($AD$3:$AG$51,MATCH(1,($B3852=$AD$3:$AD$51)*($J3852=$AE$3:$AE$51),0),4),IF(N3852="positivo",INDEX($AD$55:$AG$109,MATCH(1,($B3852=$AD$55:$AD$109)*($J3852=$AE$55:$AE$109),0),4)))</f>
        <v>0</v>
      </c>
      <c r="Q3852" s="115" t="str">
        <f>VLOOKUP(M3852,Modelo!$A$2:$C$7,2,0)</f>
        <v>Gestión de Recursos Naturales y Circularidad</v>
      </c>
      <c r="R3852" s="118">
        <f t="array" ref="R3852">INDEX(Modelo!$F$1:$H$37,MATCH(1,(DataBase!Q3852=Modelo!$G$1:$G$37)*(DataBase!B3852=Modelo!$F$1:$F$37),0),3)</f>
        <v>0.15789473684210525</v>
      </c>
      <c r="S3852" s="115">
        <f t="shared" si="122"/>
        <v>100</v>
      </c>
      <c r="T3852" s="115">
        <f t="shared" si="123"/>
        <v>15.789473684210526</v>
      </c>
    </row>
    <row r="3853" spans="1:20" x14ac:dyDescent="0.3">
      <c r="A3853" s="115" t="s">
        <v>441</v>
      </c>
      <c r="B3853" s="115" t="s">
        <v>407</v>
      </c>
      <c r="C3853" s="115" t="s">
        <v>103</v>
      </c>
      <c r="D3853" s="115" t="s">
        <v>86</v>
      </c>
      <c r="E3853" s="115" t="s">
        <v>87</v>
      </c>
      <c r="F3853" s="115" t="s">
        <v>87</v>
      </c>
      <c r="G3853" s="115">
        <v>2002</v>
      </c>
      <c r="H3853" s="115" t="s">
        <v>177</v>
      </c>
      <c r="I3853" s="115">
        <v>2.4203671080000002</v>
      </c>
      <c r="J3853" s="115" t="s">
        <v>42</v>
      </c>
      <c r="K3853" s="115" t="str">
        <f>INDEX(DatosProcesados!$A$1:$BF$101,MATCH(DataBase!A3853,DatosProcesados!$A$1:$A$101,0),MATCH(DataBase!J3853,DatosProcesados!$A$1:$BF$1,0))</f>
        <v>Si</v>
      </c>
      <c r="L3853" s="115" t="str">
        <f>INDEX(Modelo!$A$9:$D$89,MATCH(DataBase!$J3853,Modelo!$A$9:$A$89,0),MATCH(DataBase!L$1,Modelo!$A$9:$D$9,0))</f>
        <v>Impacto ambiental</v>
      </c>
      <c r="M3853" s="115" t="str">
        <f>INDEX(Modelo!$A$9:$D$89,MATCH(DataBase!$J3853,Modelo!$A$9:$A$89,0),MATCH(DataBase!M$1,Modelo!$A$9:$D$9,0))</f>
        <v>Pilar 3</v>
      </c>
      <c r="N3853" s="115" t="str">
        <f>INDEX(Modelo!$A$9:$D$89,MATCH(DataBase!$J3853,Modelo!$A$9:$A$89,0),MATCH(DataBase!N$1,Modelo!$A$9:$D$9,0))</f>
        <v>boolean</v>
      </c>
      <c r="O3853" s="115" t="b">
        <f t="array" ref="O3853">IF(N3853="negativo",INDEX($AD$3:$AG$51,MATCH(1,($B3853=$AD$3:$AD$51)*($J3853=$AE$3:$AE$51),0),3),IF(N3853="positivo",INDEX($AD$55:$AG$109,MATCH(1,($B3853=$AD$55:$AD$109)*($J3853=$AE$55:$AE$109),0),3)))</f>
        <v>0</v>
      </c>
      <c r="P3853" s="115" t="b">
        <f t="array" ref="P3853">IF(N3853="negativo",INDEX($AD$3:$AG$51,MATCH(1,($B3853=$AD$3:$AD$51)*($J3853=$AE$3:$AE$51),0),4),IF(N3853="positivo",INDEX($AD$55:$AG$109,MATCH(1,($B3853=$AD$55:$AD$109)*($J3853=$AE$55:$AE$109),0),4)))</f>
        <v>0</v>
      </c>
      <c r="Q3853" s="115" t="str">
        <f>VLOOKUP(M3853,Modelo!$A$2:$C$7,2,0)</f>
        <v>Gestión de Recursos Naturales y Circularidad</v>
      </c>
      <c r="R3853" s="118">
        <f t="array" ref="R3853">INDEX(Modelo!$F$1:$H$37,MATCH(1,(DataBase!Q3853=Modelo!$G$1:$G$37)*(DataBase!B3853=Modelo!$F$1:$F$37),0),3)</f>
        <v>0.19230769230769232</v>
      </c>
      <c r="S3853" s="115">
        <f t="shared" si="122"/>
        <v>100</v>
      </c>
      <c r="T3853" s="115">
        <f t="shared" si="123"/>
        <v>19.230769230769234</v>
      </c>
    </row>
    <row r="3854" spans="1:20" x14ac:dyDescent="0.3">
      <c r="A3854" s="115" t="s">
        <v>454</v>
      </c>
      <c r="B3854" s="115" t="s">
        <v>407</v>
      </c>
      <c r="C3854" s="115" t="s">
        <v>103</v>
      </c>
      <c r="D3854" s="115" t="s">
        <v>86</v>
      </c>
      <c r="E3854" s="115" t="s">
        <v>87</v>
      </c>
      <c r="F3854" s="115" t="s">
        <v>87</v>
      </c>
      <c r="G3854" s="115">
        <v>2003</v>
      </c>
      <c r="H3854" s="115" t="s">
        <v>422</v>
      </c>
      <c r="I3854" s="115">
        <v>1.3219259999999999</v>
      </c>
      <c r="J3854" s="115" t="s">
        <v>42</v>
      </c>
      <c r="K3854" s="115" t="str">
        <f>INDEX(DatosProcesados!$A$1:$BF$101,MATCH(DataBase!A3854,DatosProcesados!$A$1:$A$101,0),MATCH(DataBase!J3854,DatosProcesados!$A$1:$BF$1,0))</f>
        <v>Si</v>
      </c>
      <c r="L3854" s="115" t="str">
        <f>INDEX(Modelo!$A$9:$D$89,MATCH(DataBase!$J3854,Modelo!$A$9:$A$89,0),MATCH(DataBase!L$1,Modelo!$A$9:$D$9,0))</f>
        <v>Impacto ambiental</v>
      </c>
      <c r="M3854" s="115" t="str">
        <f>INDEX(Modelo!$A$9:$D$89,MATCH(DataBase!$J3854,Modelo!$A$9:$A$89,0),MATCH(DataBase!M$1,Modelo!$A$9:$D$9,0))</f>
        <v>Pilar 3</v>
      </c>
      <c r="N3854" s="115" t="str">
        <f>INDEX(Modelo!$A$9:$D$89,MATCH(DataBase!$J3854,Modelo!$A$9:$A$89,0),MATCH(DataBase!N$1,Modelo!$A$9:$D$9,0))</f>
        <v>boolean</v>
      </c>
      <c r="O3854" s="115" t="b">
        <f t="array" ref="O3854">IF(N3854="negativo",INDEX($AD$3:$AG$51,MATCH(1,($B3854=$AD$3:$AD$51)*($J3854=$AE$3:$AE$51),0),3),IF(N3854="positivo",INDEX($AD$55:$AG$109,MATCH(1,($B3854=$AD$55:$AD$109)*($J3854=$AE$55:$AE$109),0),3)))</f>
        <v>0</v>
      </c>
      <c r="P3854" s="115" t="b">
        <f t="array" ref="P3854">IF(N3854="negativo",INDEX($AD$3:$AG$51,MATCH(1,($B3854=$AD$3:$AD$51)*($J3854=$AE$3:$AE$51),0),4),IF(N3854="positivo",INDEX($AD$55:$AG$109,MATCH(1,($B3854=$AD$55:$AD$109)*($J3854=$AE$55:$AE$109),0),4)))</f>
        <v>0</v>
      </c>
      <c r="Q3854" s="115" t="str">
        <f>VLOOKUP(M3854,Modelo!$A$2:$C$7,2,0)</f>
        <v>Gestión de Recursos Naturales y Circularidad</v>
      </c>
      <c r="R3854" s="118">
        <f t="array" ref="R3854">INDEX(Modelo!$F$1:$H$37,MATCH(1,(DataBase!Q3854=Modelo!$G$1:$G$37)*(DataBase!B3854=Modelo!$F$1:$F$37),0),3)</f>
        <v>0.19230769230769232</v>
      </c>
      <c r="S3854" s="115">
        <f t="shared" si="122"/>
        <v>100</v>
      </c>
      <c r="T3854" s="115">
        <f t="shared" si="123"/>
        <v>19.230769230769234</v>
      </c>
    </row>
    <row r="3855" spans="1:20" x14ac:dyDescent="0.3">
      <c r="A3855" s="115" t="s">
        <v>477</v>
      </c>
      <c r="B3855" s="115" t="s">
        <v>467</v>
      </c>
      <c r="C3855" s="115" t="s">
        <v>103</v>
      </c>
      <c r="D3855" s="115" t="s">
        <v>86</v>
      </c>
      <c r="E3855" s="115" t="s">
        <v>86</v>
      </c>
      <c r="F3855" s="115" t="s">
        <v>86</v>
      </c>
      <c r="G3855" s="115">
        <v>1985</v>
      </c>
      <c r="H3855" s="115" t="s">
        <v>125</v>
      </c>
      <c r="I3855" s="115">
        <v>0.441609957</v>
      </c>
      <c r="J3855" s="115" t="s">
        <v>42</v>
      </c>
      <c r="K3855" s="115" t="str">
        <f>INDEX(DatosProcesados!$A$1:$BF$101,MATCH(DataBase!A3855,DatosProcesados!$A$1:$A$101,0),MATCH(DataBase!J3855,DatosProcesados!$A$1:$BF$1,0))</f>
        <v>No</v>
      </c>
      <c r="L3855" s="115" t="str">
        <f>INDEX(Modelo!$A$9:$D$89,MATCH(DataBase!$J3855,Modelo!$A$9:$A$89,0),MATCH(DataBase!L$1,Modelo!$A$9:$D$9,0))</f>
        <v>Impacto ambiental</v>
      </c>
      <c r="M3855" s="115" t="str">
        <f>INDEX(Modelo!$A$9:$D$89,MATCH(DataBase!$J3855,Modelo!$A$9:$A$89,0),MATCH(DataBase!M$1,Modelo!$A$9:$D$9,0))</f>
        <v>Pilar 3</v>
      </c>
      <c r="N3855" s="115" t="str">
        <f>INDEX(Modelo!$A$9:$D$89,MATCH(DataBase!$J3855,Modelo!$A$9:$A$89,0),MATCH(DataBase!N$1,Modelo!$A$9:$D$9,0))</f>
        <v>boolean</v>
      </c>
      <c r="O3855" s="115" t="b">
        <f t="array" ref="O3855">IF(N3855="negativo",INDEX($AD$3:$AG$51,MATCH(1,($B3855=$AD$3:$AD$51)*($J3855=$AE$3:$AE$51),0),3),IF(N3855="positivo",INDEX($AD$55:$AG$109,MATCH(1,($B3855=$AD$55:$AD$109)*($J3855=$AE$55:$AE$109),0),3)))</f>
        <v>0</v>
      </c>
      <c r="P3855" s="115" t="b">
        <f t="array" ref="P3855">IF(N3855="negativo",INDEX($AD$3:$AG$51,MATCH(1,($B3855=$AD$3:$AD$51)*($J3855=$AE$3:$AE$51),0),4),IF(N3855="positivo",INDEX($AD$55:$AG$109,MATCH(1,($B3855=$AD$55:$AD$109)*($J3855=$AE$55:$AE$109),0),4)))</f>
        <v>0</v>
      </c>
      <c r="Q3855" s="115" t="str">
        <f>VLOOKUP(M3855,Modelo!$A$2:$C$7,2,0)</f>
        <v>Gestión de Recursos Naturales y Circularidad</v>
      </c>
      <c r="R3855" s="118">
        <f t="array" ref="R3855">INDEX(Modelo!$F$1:$H$37,MATCH(1,(DataBase!Q3855=Modelo!$G$1:$G$37)*(DataBase!B3855=Modelo!$F$1:$F$37),0),3)</f>
        <v>0.23809523809523808</v>
      </c>
      <c r="S3855" s="115">
        <f t="shared" si="122"/>
        <v>0</v>
      </c>
      <c r="T3855" s="115">
        <f t="shared" si="123"/>
        <v>0</v>
      </c>
    </row>
    <row r="3856" spans="1:20" x14ac:dyDescent="0.3">
      <c r="A3856" s="115" t="s">
        <v>256</v>
      </c>
      <c r="B3856" s="115" t="s">
        <v>216</v>
      </c>
      <c r="C3856" s="115" t="s">
        <v>103</v>
      </c>
      <c r="D3856" s="115" t="s">
        <v>87</v>
      </c>
      <c r="E3856" s="115" t="s">
        <v>86</v>
      </c>
      <c r="F3856" s="115" t="s">
        <v>86</v>
      </c>
      <c r="G3856" s="115">
        <v>1964</v>
      </c>
      <c r="H3856" s="115" t="s">
        <v>125</v>
      </c>
      <c r="I3856" s="115">
        <v>2.4859553989999998</v>
      </c>
      <c r="J3856" s="115" t="s">
        <v>42</v>
      </c>
      <c r="K3856" s="115">
        <f>INDEX(DatosProcesados!$A$1:$BF$101,MATCH(DataBase!A3856,DatosProcesados!$A$1:$A$101,0),MATCH(DataBase!J3856,DatosProcesados!$A$1:$BF$1,0))</f>
        <v>0</v>
      </c>
      <c r="L3856" s="115" t="str">
        <f>INDEX(Modelo!$A$9:$D$89,MATCH(DataBase!$J3856,Modelo!$A$9:$A$89,0),MATCH(DataBase!L$1,Modelo!$A$9:$D$9,0))</f>
        <v>Impacto ambiental</v>
      </c>
      <c r="M3856" s="115" t="str">
        <f>INDEX(Modelo!$A$9:$D$89,MATCH(DataBase!$J3856,Modelo!$A$9:$A$89,0),MATCH(DataBase!M$1,Modelo!$A$9:$D$9,0))</f>
        <v>Pilar 3</v>
      </c>
      <c r="N3856" s="115" t="str">
        <f>INDEX(Modelo!$A$9:$D$89,MATCH(DataBase!$J3856,Modelo!$A$9:$A$89,0),MATCH(DataBase!N$1,Modelo!$A$9:$D$9,0))</f>
        <v>boolean</v>
      </c>
      <c r="O3856" s="115" t="b">
        <f t="array" ref="O3856">IF(N3856="negativo",INDEX($AD$3:$AG$51,MATCH(1,($B3856=$AD$3:$AD$51)*($J3856=$AE$3:$AE$51),0),3),IF(N3856="positivo",INDEX($AD$55:$AG$109,MATCH(1,($B3856=$AD$55:$AD$109)*($J3856=$AE$55:$AE$109),0),3)))</f>
        <v>0</v>
      </c>
      <c r="P3856" s="115" t="b">
        <f t="array" ref="P3856">IF(N3856="negativo",INDEX($AD$3:$AG$51,MATCH(1,($B3856=$AD$3:$AD$51)*($J3856=$AE$3:$AE$51),0),4),IF(N3856="positivo",INDEX($AD$55:$AG$109,MATCH(1,($B3856=$AD$55:$AD$109)*($J3856=$AE$55:$AE$109),0),4)))</f>
        <v>0</v>
      </c>
      <c r="Q3856" s="115" t="str">
        <f>VLOOKUP(M3856,Modelo!$A$2:$C$7,2,0)</f>
        <v>Gestión de Recursos Naturales y Circularidad</v>
      </c>
      <c r="R3856" s="118">
        <f t="array" ref="R3856">INDEX(Modelo!$F$1:$H$37,MATCH(1,(DataBase!Q3856=Modelo!$G$1:$G$37)*(DataBase!B3856=Modelo!$F$1:$F$37),0),3)</f>
        <v>0.15789473684210525</v>
      </c>
      <c r="S3856" s="115">
        <f t="shared" si="122"/>
        <v>0</v>
      </c>
      <c r="T3856" s="115">
        <f t="shared" si="123"/>
        <v>0</v>
      </c>
    </row>
    <row r="3857" spans="1:20" x14ac:dyDescent="0.3">
      <c r="A3857" s="115" t="s">
        <v>305</v>
      </c>
      <c r="B3857" s="115" t="s">
        <v>216</v>
      </c>
      <c r="C3857" s="115" t="s">
        <v>103</v>
      </c>
      <c r="D3857" s="115" t="s">
        <v>87</v>
      </c>
      <c r="E3857" s="115" t="s">
        <v>86</v>
      </c>
      <c r="F3857" s="115" t="s">
        <v>86</v>
      </c>
      <c r="G3857" s="115">
        <v>1940</v>
      </c>
      <c r="H3857" s="115" t="s">
        <v>125</v>
      </c>
      <c r="I3857" s="115">
        <v>1.340540112</v>
      </c>
      <c r="J3857" s="115" t="s">
        <v>42</v>
      </c>
      <c r="K3857" s="115" t="str">
        <f>INDEX(DatosProcesados!$A$1:$BF$101,MATCH(DataBase!A3857,DatosProcesados!$A$1:$A$101,0),MATCH(DataBase!J3857,DatosProcesados!$A$1:$BF$1,0))</f>
        <v>No</v>
      </c>
      <c r="L3857" s="115" t="str">
        <f>INDEX(Modelo!$A$9:$D$89,MATCH(DataBase!$J3857,Modelo!$A$9:$A$89,0),MATCH(DataBase!L$1,Modelo!$A$9:$D$9,0))</f>
        <v>Impacto ambiental</v>
      </c>
      <c r="M3857" s="115" t="str">
        <f>INDEX(Modelo!$A$9:$D$89,MATCH(DataBase!$J3857,Modelo!$A$9:$A$89,0),MATCH(DataBase!M$1,Modelo!$A$9:$D$9,0))</f>
        <v>Pilar 3</v>
      </c>
      <c r="N3857" s="115" t="str">
        <f>INDEX(Modelo!$A$9:$D$89,MATCH(DataBase!$J3857,Modelo!$A$9:$A$89,0),MATCH(DataBase!N$1,Modelo!$A$9:$D$9,0))</f>
        <v>boolean</v>
      </c>
      <c r="O3857" s="115" t="b">
        <f t="array" ref="O3857">IF(N3857="negativo",INDEX($AD$3:$AG$51,MATCH(1,($B3857=$AD$3:$AD$51)*($J3857=$AE$3:$AE$51),0),3),IF(N3857="positivo",INDEX($AD$55:$AG$109,MATCH(1,($B3857=$AD$55:$AD$109)*($J3857=$AE$55:$AE$109),0),3)))</f>
        <v>0</v>
      </c>
      <c r="P3857" s="115" t="b">
        <f t="array" ref="P3857">IF(N3857="negativo",INDEX($AD$3:$AG$51,MATCH(1,($B3857=$AD$3:$AD$51)*($J3857=$AE$3:$AE$51),0),4),IF(N3857="positivo",INDEX($AD$55:$AG$109,MATCH(1,($B3857=$AD$55:$AD$109)*($J3857=$AE$55:$AE$109),0),4)))</f>
        <v>0</v>
      </c>
      <c r="Q3857" s="115" t="str">
        <f>VLOOKUP(M3857,Modelo!$A$2:$C$7,2,0)</f>
        <v>Gestión de Recursos Naturales y Circularidad</v>
      </c>
      <c r="R3857" s="118">
        <f t="array" ref="R3857">INDEX(Modelo!$F$1:$H$37,MATCH(1,(DataBase!Q3857=Modelo!$G$1:$G$37)*(DataBase!B3857=Modelo!$F$1:$F$37),0),3)</f>
        <v>0.15789473684210525</v>
      </c>
      <c r="S3857" s="115">
        <f t="shared" si="122"/>
        <v>0</v>
      </c>
      <c r="T3857" s="115">
        <f t="shared" si="123"/>
        <v>0</v>
      </c>
    </row>
    <row r="3858" spans="1:20" x14ac:dyDescent="0.3">
      <c r="A3858" s="115" t="s">
        <v>432</v>
      </c>
      <c r="B3858" s="115" t="s">
        <v>407</v>
      </c>
      <c r="C3858" s="115" t="s">
        <v>103</v>
      </c>
      <c r="D3858" s="115" t="s">
        <v>86</v>
      </c>
      <c r="E3858" s="115" t="s">
        <v>86</v>
      </c>
      <c r="F3858" s="115" t="s">
        <v>86</v>
      </c>
      <c r="G3858" s="115">
        <v>1956</v>
      </c>
      <c r="H3858" s="115" t="s">
        <v>125</v>
      </c>
      <c r="I3858" s="115">
        <v>2.660692144</v>
      </c>
      <c r="J3858" s="115" t="s">
        <v>42</v>
      </c>
      <c r="K3858" s="115" t="str">
        <f>INDEX(DatosProcesados!$A$1:$BF$101,MATCH(DataBase!A3858,DatosProcesados!$A$1:$A$101,0),MATCH(DataBase!J3858,DatosProcesados!$A$1:$BF$1,0))</f>
        <v>Si</v>
      </c>
      <c r="L3858" s="115" t="str">
        <f>INDEX(Modelo!$A$9:$D$89,MATCH(DataBase!$J3858,Modelo!$A$9:$A$89,0),MATCH(DataBase!L$1,Modelo!$A$9:$D$9,0))</f>
        <v>Impacto ambiental</v>
      </c>
      <c r="M3858" s="115" t="str">
        <f>INDEX(Modelo!$A$9:$D$89,MATCH(DataBase!$J3858,Modelo!$A$9:$A$89,0),MATCH(DataBase!M$1,Modelo!$A$9:$D$9,0))</f>
        <v>Pilar 3</v>
      </c>
      <c r="N3858" s="115" t="str">
        <f>INDEX(Modelo!$A$9:$D$89,MATCH(DataBase!$J3858,Modelo!$A$9:$A$89,0),MATCH(DataBase!N$1,Modelo!$A$9:$D$9,0))</f>
        <v>boolean</v>
      </c>
      <c r="O3858" s="115" t="b">
        <f t="array" ref="O3858">IF(N3858="negativo",INDEX($AD$3:$AG$51,MATCH(1,($B3858=$AD$3:$AD$51)*($J3858=$AE$3:$AE$51),0),3),IF(N3858="positivo",INDEX($AD$55:$AG$109,MATCH(1,($B3858=$AD$55:$AD$109)*($J3858=$AE$55:$AE$109),0),3)))</f>
        <v>0</v>
      </c>
      <c r="P3858" s="115" t="b">
        <f t="array" ref="P3858">IF(N3858="negativo",INDEX($AD$3:$AG$51,MATCH(1,($B3858=$AD$3:$AD$51)*($J3858=$AE$3:$AE$51),0),4),IF(N3858="positivo",INDEX($AD$55:$AG$109,MATCH(1,($B3858=$AD$55:$AD$109)*($J3858=$AE$55:$AE$109),0),4)))</f>
        <v>0</v>
      </c>
      <c r="Q3858" s="115" t="str">
        <f>VLOOKUP(M3858,Modelo!$A$2:$C$7,2,0)</f>
        <v>Gestión de Recursos Naturales y Circularidad</v>
      </c>
      <c r="R3858" s="118">
        <f t="array" ref="R3858">INDEX(Modelo!$F$1:$H$37,MATCH(1,(DataBase!Q3858=Modelo!$G$1:$G$37)*(DataBase!B3858=Modelo!$F$1:$F$37),0),3)</f>
        <v>0.19230769230769232</v>
      </c>
      <c r="S3858" s="115">
        <f t="shared" si="122"/>
        <v>100</v>
      </c>
      <c r="T3858" s="115">
        <f t="shared" si="123"/>
        <v>19.230769230769234</v>
      </c>
    </row>
    <row r="3859" spans="1:20" x14ac:dyDescent="0.3">
      <c r="A3859" s="115" t="s">
        <v>476</v>
      </c>
      <c r="B3859" s="115" t="s">
        <v>467</v>
      </c>
      <c r="C3859" s="115" t="s">
        <v>103</v>
      </c>
      <c r="D3859" s="115" t="s">
        <v>87</v>
      </c>
      <c r="E3859" s="115" t="s">
        <v>86</v>
      </c>
      <c r="F3859" s="115" t="s">
        <v>86</v>
      </c>
      <c r="G3859" s="115">
        <v>1962</v>
      </c>
      <c r="H3859" s="115" t="s">
        <v>125</v>
      </c>
      <c r="I3859" s="115">
        <v>0.89448844999999999</v>
      </c>
      <c r="J3859" s="115" t="s">
        <v>42</v>
      </c>
      <c r="K3859" s="115">
        <f>INDEX(DatosProcesados!$A$1:$BF$101,MATCH(DataBase!A3859,DatosProcesados!$A$1:$A$101,0),MATCH(DataBase!J3859,DatosProcesados!$A$1:$BF$1,0))</f>
        <v>0</v>
      </c>
      <c r="L3859" s="115" t="str">
        <f>INDEX(Modelo!$A$9:$D$89,MATCH(DataBase!$J3859,Modelo!$A$9:$A$89,0),MATCH(DataBase!L$1,Modelo!$A$9:$D$9,0))</f>
        <v>Impacto ambiental</v>
      </c>
      <c r="M3859" s="115" t="str">
        <f>INDEX(Modelo!$A$9:$D$89,MATCH(DataBase!$J3859,Modelo!$A$9:$A$89,0),MATCH(DataBase!M$1,Modelo!$A$9:$D$9,0))</f>
        <v>Pilar 3</v>
      </c>
      <c r="N3859" s="115" t="str">
        <f>INDEX(Modelo!$A$9:$D$89,MATCH(DataBase!$J3859,Modelo!$A$9:$A$89,0),MATCH(DataBase!N$1,Modelo!$A$9:$D$9,0))</f>
        <v>boolean</v>
      </c>
      <c r="O3859" s="115" t="b">
        <f t="array" ref="O3859">IF(N3859="negativo",INDEX($AD$3:$AG$51,MATCH(1,($B3859=$AD$3:$AD$51)*($J3859=$AE$3:$AE$51),0),3),IF(N3859="positivo",INDEX($AD$55:$AG$109,MATCH(1,($B3859=$AD$55:$AD$109)*($J3859=$AE$55:$AE$109),0),3)))</f>
        <v>0</v>
      </c>
      <c r="P3859" s="115" t="b">
        <f t="array" ref="P3859">IF(N3859="negativo",INDEX($AD$3:$AG$51,MATCH(1,($B3859=$AD$3:$AD$51)*($J3859=$AE$3:$AE$51),0),4),IF(N3859="positivo",INDEX($AD$55:$AG$109,MATCH(1,($B3859=$AD$55:$AD$109)*($J3859=$AE$55:$AE$109),0),4)))</f>
        <v>0</v>
      </c>
      <c r="Q3859" s="115" t="str">
        <f>VLOOKUP(M3859,Modelo!$A$2:$C$7,2,0)</f>
        <v>Gestión de Recursos Naturales y Circularidad</v>
      </c>
      <c r="R3859" s="118">
        <f t="array" ref="R3859">INDEX(Modelo!$F$1:$H$37,MATCH(1,(DataBase!Q3859=Modelo!$G$1:$G$37)*(DataBase!B3859=Modelo!$F$1:$F$37),0),3)</f>
        <v>0.23809523809523808</v>
      </c>
      <c r="S3859" s="115">
        <f t="shared" si="122"/>
        <v>0</v>
      </c>
      <c r="T3859" s="115">
        <f t="shared" si="123"/>
        <v>0</v>
      </c>
    </row>
    <row r="3860" spans="1:20" x14ac:dyDescent="0.3">
      <c r="A3860" s="115" t="s">
        <v>154</v>
      </c>
      <c r="B3860" s="115" t="s">
        <v>84</v>
      </c>
      <c r="C3860" s="115" t="s">
        <v>97</v>
      </c>
      <c r="D3860" s="115" t="s">
        <v>86</v>
      </c>
      <c r="E3860" s="115" t="s">
        <v>87</v>
      </c>
      <c r="F3860" s="115" t="s">
        <v>87</v>
      </c>
      <c r="G3860" s="115">
        <v>1967</v>
      </c>
      <c r="H3860" s="115" t="s">
        <v>125</v>
      </c>
      <c r="I3860" s="115">
        <v>4.1309855679999998</v>
      </c>
      <c r="J3860" s="115" t="s">
        <v>42</v>
      </c>
      <c r="K3860" s="115" t="str">
        <f>INDEX(DatosProcesados!$A$1:$BF$101,MATCH(DataBase!A3860,DatosProcesados!$A$1:$A$101,0),MATCH(DataBase!J3860,DatosProcesados!$A$1:$BF$1,0))</f>
        <v>Si</v>
      </c>
      <c r="L3860" s="115" t="str">
        <f>INDEX(Modelo!$A$9:$D$89,MATCH(DataBase!$J3860,Modelo!$A$9:$A$89,0),MATCH(DataBase!L$1,Modelo!$A$9:$D$9,0))</f>
        <v>Impacto ambiental</v>
      </c>
      <c r="M3860" s="115" t="str">
        <f>INDEX(Modelo!$A$9:$D$89,MATCH(DataBase!$J3860,Modelo!$A$9:$A$89,0),MATCH(DataBase!M$1,Modelo!$A$9:$D$9,0))</f>
        <v>Pilar 3</v>
      </c>
      <c r="N3860" s="115" t="str">
        <f>INDEX(Modelo!$A$9:$D$89,MATCH(DataBase!$J3860,Modelo!$A$9:$A$89,0),MATCH(DataBase!N$1,Modelo!$A$9:$D$9,0))</f>
        <v>boolean</v>
      </c>
      <c r="O3860" s="115" t="b">
        <f t="array" ref="O3860">IF(N3860="negativo",INDEX($AD$3:$AG$51,MATCH(1,($B3860=$AD$3:$AD$51)*($J3860=$AE$3:$AE$51),0),3),IF(N3860="positivo",INDEX($AD$55:$AG$109,MATCH(1,($B3860=$AD$55:$AD$109)*($J3860=$AE$55:$AE$109),0),3)))</f>
        <v>0</v>
      </c>
      <c r="P3860" s="115" t="b">
        <f t="array" ref="P3860">IF(N3860="negativo",INDEX($AD$3:$AG$51,MATCH(1,($B3860=$AD$3:$AD$51)*($J3860=$AE$3:$AE$51),0),4),IF(N3860="positivo",INDEX($AD$55:$AG$109,MATCH(1,($B3860=$AD$55:$AD$109)*($J3860=$AE$55:$AE$109),0),4)))</f>
        <v>0</v>
      </c>
      <c r="Q3860" s="115" t="str">
        <f>VLOOKUP(M3860,Modelo!$A$2:$C$7,2,0)</f>
        <v>Gestión de Recursos Naturales y Circularidad</v>
      </c>
      <c r="R3860" s="118">
        <f t="array" ref="R3860">INDEX(Modelo!$F$1:$H$37,MATCH(1,(DataBase!Q3860=Modelo!$G$1:$G$37)*(DataBase!B3860=Modelo!$F$1:$F$37),0),3)</f>
        <v>5.8823529411764705E-2</v>
      </c>
      <c r="S3860" s="115">
        <f t="shared" si="122"/>
        <v>100</v>
      </c>
      <c r="T3860" s="115">
        <f t="shared" si="123"/>
        <v>5.8823529411764701</v>
      </c>
    </row>
    <row r="3861" spans="1:20" x14ac:dyDescent="0.3">
      <c r="A3861" s="115" t="s">
        <v>139</v>
      </c>
      <c r="B3861" s="115" t="s">
        <v>84</v>
      </c>
      <c r="C3861" s="115" t="s">
        <v>97</v>
      </c>
      <c r="D3861" s="115" t="s">
        <v>86</v>
      </c>
      <c r="E3861" s="115" t="s">
        <v>86</v>
      </c>
      <c r="F3861" s="115" t="s">
        <v>86</v>
      </c>
      <c r="G3861" s="115">
        <v>1995</v>
      </c>
      <c r="H3861" s="115" t="s">
        <v>125</v>
      </c>
      <c r="I3861" s="115">
        <v>6.1355991599999999</v>
      </c>
      <c r="J3861" s="115" t="s">
        <v>42</v>
      </c>
      <c r="K3861" s="115" t="str">
        <f>INDEX(DatosProcesados!$A$1:$BF$101,MATCH(DataBase!A3861,DatosProcesados!$A$1:$A$101,0),MATCH(DataBase!J3861,DatosProcesados!$A$1:$BF$1,0))</f>
        <v>No</v>
      </c>
      <c r="L3861" s="115" t="str">
        <f>INDEX(Modelo!$A$9:$D$89,MATCH(DataBase!$J3861,Modelo!$A$9:$A$89,0),MATCH(DataBase!L$1,Modelo!$A$9:$D$9,0))</f>
        <v>Impacto ambiental</v>
      </c>
      <c r="M3861" s="115" t="str">
        <f>INDEX(Modelo!$A$9:$D$89,MATCH(DataBase!$J3861,Modelo!$A$9:$A$89,0),MATCH(DataBase!M$1,Modelo!$A$9:$D$9,0))</f>
        <v>Pilar 3</v>
      </c>
      <c r="N3861" s="115" t="str">
        <f>INDEX(Modelo!$A$9:$D$89,MATCH(DataBase!$J3861,Modelo!$A$9:$A$89,0),MATCH(DataBase!N$1,Modelo!$A$9:$D$9,0))</f>
        <v>boolean</v>
      </c>
      <c r="O3861" s="115" t="b">
        <f t="array" ref="O3861">IF(N3861="negativo",INDEX($AD$3:$AG$51,MATCH(1,($B3861=$AD$3:$AD$51)*($J3861=$AE$3:$AE$51),0),3),IF(N3861="positivo",INDEX($AD$55:$AG$109,MATCH(1,($B3861=$AD$55:$AD$109)*($J3861=$AE$55:$AE$109),0),3)))</f>
        <v>0</v>
      </c>
      <c r="P3861" s="115" t="b">
        <f t="array" ref="P3861">IF(N3861="negativo",INDEX($AD$3:$AG$51,MATCH(1,($B3861=$AD$3:$AD$51)*($J3861=$AE$3:$AE$51),0),4),IF(N3861="positivo",INDEX($AD$55:$AG$109,MATCH(1,($B3861=$AD$55:$AD$109)*($J3861=$AE$55:$AE$109),0),4)))</f>
        <v>0</v>
      </c>
      <c r="Q3861" s="115" t="str">
        <f>VLOOKUP(M3861,Modelo!$A$2:$C$7,2,0)</f>
        <v>Gestión de Recursos Naturales y Circularidad</v>
      </c>
      <c r="R3861" s="118">
        <f t="array" ref="R3861">INDEX(Modelo!$F$1:$H$37,MATCH(1,(DataBase!Q3861=Modelo!$G$1:$G$37)*(DataBase!B3861=Modelo!$F$1:$F$37),0),3)</f>
        <v>5.8823529411764705E-2</v>
      </c>
      <c r="S3861" s="115">
        <f t="shared" si="122"/>
        <v>0</v>
      </c>
      <c r="T3861" s="115">
        <f t="shared" si="123"/>
        <v>0</v>
      </c>
    </row>
    <row r="3862" spans="1:20" x14ac:dyDescent="0.3">
      <c r="A3862" s="115" t="s">
        <v>399</v>
      </c>
      <c r="B3862" s="115" t="s">
        <v>379</v>
      </c>
      <c r="C3862" s="115" t="s">
        <v>103</v>
      </c>
      <c r="D3862" s="115" t="s">
        <v>86</v>
      </c>
      <c r="E3862" s="115" t="s">
        <v>86</v>
      </c>
      <c r="F3862" s="115" t="s">
        <v>87</v>
      </c>
      <c r="G3862" s="115">
        <v>1989</v>
      </c>
      <c r="H3862" s="115" t="s">
        <v>125</v>
      </c>
      <c r="I3862" s="115">
        <v>0.75167738299999998</v>
      </c>
      <c r="J3862" s="115" t="s">
        <v>42</v>
      </c>
      <c r="K3862" s="115">
        <f>INDEX(DatosProcesados!$A$1:$BF$101,MATCH(DataBase!A3862,DatosProcesados!$A$1:$A$101,0),MATCH(DataBase!J3862,DatosProcesados!$A$1:$BF$1,0))</f>
        <v>0</v>
      </c>
      <c r="L3862" s="115" t="str">
        <f>INDEX(Modelo!$A$9:$D$89,MATCH(DataBase!$J3862,Modelo!$A$9:$A$89,0),MATCH(DataBase!L$1,Modelo!$A$9:$D$9,0))</f>
        <v>Impacto ambiental</v>
      </c>
      <c r="M3862" s="115" t="str">
        <f>INDEX(Modelo!$A$9:$D$89,MATCH(DataBase!$J3862,Modelo!$A$9:$A$89,0),MATCH(DataBase!M$1,Modelo!$A$9:$D$9,0))</f>
        <v>Pilar 3</v>
      </c>
      <c r="N3862" s="115" t="str">
        <f>INDEX(Modelo!$A$9:$D$89,MATCH(DataBase!$J3862,Modelo!$A$9:$A$89,0),MATCH(DataBase!N$1,Modelo!$A$9:$D$9,0))</f>
        <v>boolean</v>
      </c>
      <c r="O3862" s="115" t="b">
        <f t="array" ref="O3862">IF(N3862="negativo",INDEX($AD$3:$AG$51,MATCH(1,($B3862=$AD$3:$AD$51)*($J3862=$AE$3:$AE$51),0),3),IF(N3862="positivo",INDEX($AD$55:$AG$109,MATCH(1,($B3862=$AD$55:$AD$109)*($J3862=$AE$55:$AE$109),0),3)))</f>
        <v>0</v>
      </c>
      <c r="P3862" s="115" t="b">
        <f t="array" ref="P3862">IF(N3862="negativo",INDEX($AD$3:$AG$51,MATCH(1,($B3862=$AD$3:$AD$51)*($J3862=$AE$3:$AE$51),0),4),IF(N3862="positivo",INDEX($AD$55:$AG$109,MATCH(1,($B3862=$AD$55:$AD$109)*($J3862=$AE$55:$AE$109),0),4)))</f>
        <v>0</v>
      </c>
      <c r="Q3862" s="115" t="str">
        <f>VLOOKUP(M3862,Modelo!$A$2:$C$7,2,0)</f>
        <v>Gestión de Recursos Naturales y Circularidad</v>
      </c>
      <c r="R3862" s="118">
        <f t="array" ref="R3862">INDEX(Modelo!$F$1:$H$37,MATCH(1,(DataBase!Q3862=Modelo!$G$1:$G$37)*(DataBase!B3862=Modelo!$F$1:$F$37),0),3)</f>
        <v>0.14285714285714285</v>
      </c>
      <c r="S3862" s="115">
        <f t="shared" si="122"/>
        <v>0</v>
      </c>
      <c r="T3862" s="115">
        <f t="shared" si="123"/>
        <v>0</v>
      </c>
    </row>
    <row r="3863" spans="1:20" x14ac:dyDescent="0.3">
      <c r="A3863" s="115" t="s">
        <v>233</v>
      </c>
      <c r="B3863" s="115" t="s">
        <v>216</v>
      </c>
      <c r="C3863" s="115" t="s">
        <v>103</v>
      </c>
      <c r="D3863" s="115" t="s">
        <v>87</v>
      </c>
      <c r="E3863" s="115" t="s">
        <v>86</v>
      </c>
      <c r="F3863" s="115" t="s">
        <v>86</v>
      </c>
      <c r="G3863" s="115">
        <v>1970</v>
      </c>
      <c r="H3863" s="115" t="s">
        <v>125</v>
      </c>
      <c r="I3863" s="115">
        <v>3.1891452720000002</v>
      </c>
      <c r="J3863" s="115" t="s">
        <v>42</v>
      </c>
      <c r="K3863" s="115">
        <f>INDEX(DatosProcesados!$A$1:$BF$101,MATCH(DataBase!A3863,DatosProcesados!$A$1:$A$101,0),MATCH(DataBase!J3863,DatosProcesados!$A$1:$BF$1,0))</f>
        <v>0</v>
      </c>
      <c r="L3863" s="115" t="str">
        <f>INDEX(Modelo!$A$9:$D$89,MATCH(DataBase!$J3863,Modelo!$A$9:$A$89,0),MATCH(DataBase!L$1,Modelo!$A$9:$D$9,0))</f>
        <v>Impacto ambiental</v>
      </c>
      <c r="M3863" s="115" t="str">
        <f>INDEX(Modelo!$A$9:$D$89,MATCH(DataBase!$J3863,Modelo!$A$9:$A$89,0),MATCH(DataBase!M$1,Modelo!$A$9:$D$9,0))</f>
        <v>Pilar 3</v>
      </c>
      <c r="N3863" s="115" t="str">
        <f>INDEX(Modelo!$A$9:$D$89,MATCH(DataBase!$J3863,Modelo!$A$9:$A$89,0),MATCH(DataBase!N$1,Modelo!$A$9:$D$9,0))</f>
        <v>boolean</v>
      </c>
      <c r="O3863" s="115" t="b">
        <f t="array" ref="O3863">IF(N3863="negativo",INDEX($AD$3:$AG$51,MATCH(1,($B3863=$AD$3:$AD$51)*($J3863=$AE$3:$AE$51),0),3),IF(N3863="positivo",INDEX($AD$55:$AG$109,MATCH(1,($B3863=$AD$55:$AD$109)*($J3863=$AE$55:$AE$109),0),3)))</f>
        <v>0</v>
      </c>
      <c r="P3863" s="115" t="b">
        <f t="array" ref="P3863">IF(N3863="negativo",INDEX($AD$3:$AG$51,MATCH(1,($B3863=$AD$3:$AD$51)*($J3863=$AE$3:$AE$51),0),4),IF(N3863="positivo",INDEX($AD$55:$AG$109,MATCH(1,($B3863=$AD$55:$AD$109)*($J3863=$AE$55:$AE$109),0),4)))</f>
        <v>0</v>
      </c>
      <c r="Q3863" s="115" t="str">
        <f>VLOOKUP(M3863,Modelo!$A$2:$C$7,2,0)</f>
        <v>Gestión de Recursos Naturales y Circularidad</v>
      </c>
      <c r="R3863" s="118">
        <f t="array" ref="R3863">INDEX(Modelo!$F$1:$H$37,MATCH(1,(DataBase!Q3863=Modelo!$G$1:$G$37)*(DataBase!B3863=Modelo!$F$1:$F$37),0),3)</f>
        <v>0.15789473684210525</v>
      </c>
      <c r="S3863" s="115">
        <f t="shared" si="122"/>
        <v>0</v>
      </c>
      <c r="T3863" s="115">
        <f t="shared" si="123"/>
        <v>0</v>
      </c>
    </row>
    <row r="3864" spans="1:20" x14ac:dyDescent="0.3">
      <c r="A3864" s="115" t="s">
        <v>176</v>
      </c>
      <c r="B3864" s="115" t="s">
        <v>84</v>
      </c>
      <c r="C3864" s="115" t="s">
        <v>103</v>
      </c>
      <c r="D3864" s="115" t="s">
        <v>86</v>
      </c>
      <c r="E3864" s="115" t="s">
        <v>87</v>
      </c>
      <c r="F3864" s="115" t="s">
        <v>87</v>
      </c>
      <c r="G3864" s="115">
        <v>1929</v>
      </c>
      <c r="H3864" s="115" t="s">
        <v>177</v>
      </c>
      <c r="I3864" s="115">
        <v>2.3283445380000001</v>
      </c>
      <c r="J3864" s="115" t="s">
        <v>42</v>
      </c>
      <c r="K3864" s="115" t="str">
        <f>INDEX(DatosProcesados!$A$1:$BF$101,MATCH(DataBase!A3864,DatosProcesados!$A$1:$A$101,0),MATCH(DataBase!J3864,DatosProcesados!$A$1:$BF$1,0))</f>
        <v>Si</v>
      </c>
      <c r="L3864" s="115" t="str">
        <f>INDEX(Modelo!$A$9:$D$89,MATCH(DataBase!$J3864,Modelo!$A$9:$A$89,0),MATCH(DataBase!L$1,Modelo!$A$9:$D$9,0))</f>
        <v>Impacto ambiental</v>
      </c>
      <c r="M3864" s="115" t="str">
        <f>INDEX(Modelo!$A$9:$D$89,MATCH(DataBase!$J3864,Modelo!$A$9:$A$89,0),MATCH(DataBase!M$1,Modelo!$A$9:$D$9,0))</f>
        <v>Pilar 3</v>
      </c>
      <c r="N3864" s="115" t="str">
        <f>INDEX(Modelo!$A$9:$D$89,MATCH(DataBase!$J3864,Modelo!$A$9:$A$89,0),MATCH(DataBase!N$1,Modelo!$A$9:$D$9,0))</f>
        <v>boolean</v>
      </c>
      <c r="O3864" s="115" t="b">
        <f t="array" ref="O3864">IF(N3864="negativo",INDEX($AD$3:$AG$51,MATCH(1,($B3864=$AD$3:$AD$51)*($J3864=$AE$3:$AE$51),0),3),IF(N3864="positivo",INDEX($AD$55:$AG$109,MATCH(1,($B3864=$AD$55:$AD$109)*($J3864=$AE$55:$AE$109),0),3)))</f>
        <v>0</v>
      </c>
      <c r="P3864" s="115" t="b">
        <f t="array" ref="P3864">IF(N3864="negativo",INDEX($AD$3:$AG$51,MATCH(1,($B3864=$AD$3:$AD$51)*($J3864=$AE$3:$AE$51),0),4),IF(N3864="positivo",INDEX($AD$55:$AG$109,MATCH(1,($B3864=$AD$55:$AD$109)*($J3864=$AE$55:$AE$109),0),4)))</f>
        <v>0</v>
      </c>
      <c r="Q3864" s="115" t="str">
        <f>VLOOKUP(M3864,Modelo!$A$2:$C$7,2,0)</f>
        <v>Gestión de Recursos Naturales y Circularidad</v>
      </c>
      <c r="R3864" s="118">
        <f t="array" ref="R3864">INDEX(Modelo!$F$1:$H$37,MATCH(1,(DataBase!Q3864=Modelo!$G$1:$G$37)*(DataBase!B3864=Modelo!$F$1:$F$37),0),3)</f>
        <v>5.8823529411764705E-2</v>
      </c>
      <c r="S3864" s="115">
        <f t="shared" si="122"/>
        <v>100</v>
      </c>
      <c r="T3864" s="115">
        <f t="shared" si="123"/>
        <v>5.8823529411764701</v>
      </c>
    </row>
    <row r="3865" spans="1:20" x14ac:dyDescent="0.3">
      <c r="A3865" s="115" t="s">
        <v>391</v>
      </c>
      <c r="B3865" s="115" t="s">
        <v>379</v>
      </c>
      <c r="C3865" s="115" t="s">
        <v>103</v>
      </c>
      <c r="D3865" s="115" t="s">
        <v>87</v>
      </c>
      <c r="E3865" s="115" t="s">
        <v>86</v>
      </c>
      <c r="F3865" s="115" t="s">
        <v>86</v>
      </c>
      <c r="G3865" s="115">
        <v>1976</v>
      </c>
      <c r="H3865" s="115" t="s">
        <v>125</v>
      </c>
      <c r="I3865" s="115">
        <v>0.98534294499999997</v>
      </c>
      <c r="J3865" s="115" t="s">
        <v>42</v>
      </c>
      <c r="K3865" s="115" t="str">
        <f>INDEX(DatosProcesados!$A$1:$BF$101,MATCH(DataBase!A3865,DatosProcesados!$A$1:$A$101,0),MATCH(DataBase!J3865,DatosProcesados!$A$1:$BF$1,0))</f>
        <v>No</v>
      </c>
      <c r="L3865" s="115" t="str">
        <f>INDEX(Modelo!$A$9:$D$89,MATCH(DataBase!$J3865,Modelo!$A$9:$A$89,0),MATCH(DataBase!L$1,Modelo!$A$9:$D$9,0))</f>
        <v>Impacto ambiental</v>
      </c>
      <c r="M3865" s="115" t="str">
        <f>INDEX(Modelo!$A$9:$D$89,MATCH(DataBase!$J3865,Modelo!$A$9:$A$89,0),MATCH(DataBase!M$1,Modelo!$A$9:$D$9,0))</f>
        <v>Pilar 3</v>
      </c>
      <c r="N3865" s="115" t="str">
        <f>INDEX(Modelo!$A$9:$D$89,MATCH(DataBase!$J3865,Modelo!$A$9:$A$89,0),MATCH(DataBase!N$1,Modelo!$A$9:$D$9,0))</f>
        <v>boolean</v>
      </c>
      <c r="O3865" s="115" t="b">
        <f t="array" ref="O3865">IF(N3865="negativo",INDEX($AD$3:$AG$51,MATCH(1,($B3865=$AD$3:$AD$51)*($J3865=$AE$3:$AE$51),0),3),IF(N3865="positivo",INDEX($AD$55:$AG$109,MATCH(1,($B3865=$AD$55:$AD$109)*($J3865=$AE$55:$AE$109),0),3)))</f>
        <v>0</v>
      </c>
      <c r="P3865" s="115" t="b">
        <f t="array" ref="P3865">IF(N3865="negativo",INDEX($AD$3:$AG$51,MATCH(1,($B3865=$AD$3:$AD$51)*($J3865=$AE$3:$AE$51),0),4),IF(N3865="positivo",INDEX($AD$55:$AG$109,MATCH(1,($B3865=$AD$55:$AD$109)*($J3865=$AE$55:$AE$109),0),4)))</f>
        <v>0</v>
      </c>
      <c r="Q3865" s="115" t="str">
        <f>VLOOKUP(M3865,Modelo!$A$2:$C$7,2,0)</f>
        <v>Gestión de Recursos Naturales y Circularidad</v>
      </c>
      <c r="R3865" s="118">
        <f t="array" ref="R3865">INDEX(Modelo!$F$1:$H$37,MATCH(1,(DataBase!Q3865=Modelo!$G$1:$G$37)*(DataBase!B3865=Modelo!$F$1:$F$37),0),3)</f>
        <v>0.14285714285714285</v>
      </c>
      <c r="S3865" s="115">
        <f t="shared" si="122"/>
        <v>0</v>
      </c>
      <c r="T3865" s="115">
        <f t="shared" si="123"/>
        <v>0</v>
      </c>
    </row>
    <row r="3866" spans="1:20" x14ac:dyDescent="0.3">
      <c r="A3866" s="115" t="s">
        <v>376</v>
      </c>
      <c r="B3866" s="115" t="s">
        <v>313</v>
      </c>
      <c r="C3866" s="115" t="s">
        <v>103</v>
      </c>
      <c r="D3866" s="115" t="s">
        <v>86</v>
      </c>
      <c r="E3866" s="115" t="s">
        <v>87</v>
      </c>
      <c r="F3866" s="115" t="s">
        <v>87</v>
      </c>
      <c r="G3866" s="115">
        <v>1920</v>
      </c>
      <c r="H3866" s="115" t="s">
        <v>294</v>
      </c>
      <c r="I3866" s="115">
        <v>1.8691417530000001</v>
      </c>
      <c r="J3866" s="115" t="s">
        <v>42</v>
      </c>
      <c r="K3866" s="115" t="str">
        <f>INDEX(DatosProcesados!$A$1:$BF$101,MATCH(DataBase!A3866,DatosProcesados!$A$1:$A$101,0),MATCH(DataBase!J3866,DatosProcesados!$A$1:$BF$1,0))</f>
        <v>Si</v>
      </c>
      <c r="L3866" s="115" t="str">
        <f>INDEX(Modelo!$A$9:$D$89,MATCH(DataBase!$J3866,Modelo!$A$9:$A$89,0),MATCH(DataBase!L$1,Modelo!$A$9:$D$9,0))</f>
        <v>Impacto ambiental</v>
      </c>
      <c r="M3866" s="115" t="str">
        <f>INDEX(Modelo!$A$9:$D$89,MATCH(DataBase!$J3866,Modelo!$A$9:$A$89,0),MATCH(DataBase!M$1,Modelo!$A$9:$D$9,0))</f>
        <v>Pilar 3</v>
      </c>
      <c r="N3866" s="115" t="str">
        <f>INDEX(Modelo!$A$9:$D$89,MATCH(DataBase!$J3866,Modelo!$A$9:$A$89,0),MATCH(DataBase!N$1,Modelo!$A$9:$D$9,0))</f>
        <v>boolean</v>
      </c>
      <c r="O3866" s="115" t="b">
        <f t="array" ref="O3866">IF(N3866="negativo",INDEX($AD$3:$AG$51,MATCH(1,($B3866=$AD$3:$AD$51)*($J3866=$AE$3:$AE$51),0),3),IF(N3866="positivo",INDEX($AD$55:$AG$109,MATCH(1,($B3866=$AD$55:$AD$109)*($J3866=$AE$55:$AE$109),0),3)))</f>
        <v>0</v>
      </c>
      <c r="P3866" s="115" t="b">
        <f t="array" ref="P3866">IF(N3866="negativo",INDEX($AD$3:$AG$51,MATCH(1,($B3866=$AD$3:$AD$51)*($J3866=$AE$3:$AE$51),0),4),IF(N3866="positivo",INDEX($AD$55:$AG$109,MATCH(1,($B3866=$AD$55:$AD$109)*($J3866=$AE$55:$AE$109),0),4)))</f>
        <v>0</v>
      </c>
      <c r="Q3866" s="115" t="str">
        <f>VLOOKUP(M3866,Modelo!$A$2:$C$7,2,0)</f>
        <v>Gestión de Recursos Naturales y Circularidad</v>
      </c>
      <c r="R3866" s="118">
        <f t="array" ref="R3866">INDEX(Modelo!$F$1:$H$37,MATCH(1,(DataBase!Q3866=Modelo!$G$1:$G$37)*(DataBase!B3866=Modelo!$F$1:$F$37),0),3)</f>
        <v>5.8823529411764705E-2</v>
      </c>
      <c r="S3866" s="115">
        <f t="shared" si="122"/>
        <v>100</v>
      </c>
      <c r="T3866" s="115">
        <f t="shared" si="123"/>
        <v>5.8823529411764701</v>
      </c>
    </row>
    <row r="3867" spans="1:20" x14ac:dyDescent="0.3">
      <c r="A3867" s="115" t="s">
        <v>193</v>
      </c>
      <c r="B3867" s="115" t="s">
        <v>84</v>
      </c>
      <c r="C3867" s="115" t="s">
        <v>103</v>
      </c>
      <c r="D3867" s="115" t="s">
        <v>86</v>
      </c>
      <c r="E3867" s="115" t="s">
        <v>87</v>
      </c>
      <c r="F3867" s="115" t="s">
        <v>87</v>
      </c>
      <c r="G3867" s="115">
        <v>2009</v>
      </c>
      <c r="H3867" s="115" t="s">
        <v>194</v>
      </c>
      <c r="I3867" s="115">
        <v>1.8581853669999999</v>
      </c>
      <c r="J3867" s="115" t="s">
        <v>42</v>
      </c>
      <c r="K3867" s="115" t="str">
        <f>INDEX(DatosProcesados!$A$1:$BF$101,MATCH(DataBase!A3867,DatosProcesados!$A$1:$A$101,0),MATCH(DataBase!J3867,DatosProcesados!$A$1:$BF$1,0))</f>
        <v>No</v>
      </c>
      <c r="L3867" s="115" t="str">
        <f>INDEX(Modelo!$A$9:$D$89,MATCH(DataBase!$J3867,Modelo!$A$9:$A$89,0),MATCH(DataBase!L$1,Modelo!$A$9:$D$9,0))</f>
        <v>Impacto ambiental</v>
      </c>
      <c r="M3867" s="115" t="str">
        <f>INDEX(Modelo!$A$9:$D$89,MATCH(DataBase!$J3867,Modelo!$A$9:$A$89,0),MATCH(DataBase!M$1,Modelo!$A$9:$D$9,0))</f>
        <v>Pilar 3</v>
      </c>
      <c r="N3867" s="115" t="str">
        <f>INDEX(Modelo!$A$9:$D$89,MATCH(DataBase!$J3867,Modelo!$A$9:$A$89,0),MATCH(DataBase!N$1,Modelo!$A$9:$D$9,0))</f>
        <v>boolean</v>
      </c>
      <c r="O3867" s="115" t="b">
        <f t="array" ref="O3867">IF(N3867="negativo",INDEX($AD$3:$AG$51,MATCH(1,($B3867=$AD$3:$AD$51)*($J3867=$AE$3:$AE$51),0),3),IF(N3867="positivo",INDEX($AD$55:$AG$109,MATCH(1,($B3867=$AD$55:$AD$109)*($J3867=$AE$55:$AE$109),0),3)))</f>
        <v>0</v>
      </c>
      <c r="P3867" s="115" t="b">
        <f t="array" ref="P3867">IF(N3867="negativo",INDEX($AD$3:$AG$51,MATCH(1,($B3867=$AD$3:$AD$51)*($J3867=$AE$3:$AE$51),0),4),IF(N3867="positivo",INDEX($AD$55:$AG$109,MATCH(1,($B3867=$AD$55:$AD$109)*($J3867=$AE$55:$AE$109),0),4)))</f>
        <v>0</v>
      </c>
      <c r="Q3867" s="115" t="str">
        <f>VLOOKUP(M3867,Modelo!$A$2:$C$7,2,0)</f>
        <v>Gestión de Recursos Naturales y Circularidad</v>
      </c>
      <c r="R3867" s="118">
        <f t="array" ref="R3867">INDEX(Modelo!$F$1:$H$37,MATCH(1,(DataBase!Q3867=Modelo!$G$1:$G$37)*(DataBase!B3867=Modelo!$F$1:$F$37),0),3)</f>
        <v>5.8823529411764705E-2</v>
      </c>
      <c r="S3867" s="115">
        <f t="shared" si="122"/>
        <v>0</v>
      </c>
      <c r="T3867" s="115">
        <f t="shared" si="123"/>
        <v>0</v>
      </c>
    </row>
    <row r="3868" spans="1:20" x14ac:dyDescent="0.3">
      <c r="A3868" s="115" t="s">
        <v>280</v>
      </c>
      <c r="B3868" s="115" t="s">
        <v>216</v>
      </c>
      <c r="C3868" s="115" t="s">
        <v>97</v>
      </c>
      <c r="D3868" s="115" t="s">
        <v>86</v>
      </c>
      <c r="E3868" s="115" t="s">
        <v>87</v>
      </c>
      <c r="F3868" s="115" t="s">
        <v>87</v>
      </c>
      <c r="G3868" s="115">
        <v>1866</v>
      </c>
      <c r="H3868" s="115" t="s">
        <v>281</v>
      </c>
      <c r="I3868" s="115">
        <v>2.0444698099999998</v>
      </c>
      <c r="J3868" s="115" t="s">
        <v>42</v>
      </c>
      <c r="K3868" s="115" t="str">
        <f>INDEX(DatosProcesados!$A$1:$BF$101,MATCH(DataBase!A3868,DatosProcesados!$A$1:$A$101,0),MATCH(DataBase!J3868,DatosProcesados!$A$1:$BF$1,0))</f>
        <v>No</v>
      </c>
      <c r="L3868" s="115" t="str">
        <f>INDEX(Modelo!$A$9:$D$89,MATCH(DataBase!$J3868,Modelo!$A$9:$A$89,0),MATCH(DataBase!L$1,Modelo!$A$9:$D$9,0))</f>
        <v>Impacto ambiental</v>
      </c>
      <c r="M3868" s="115" t="str">
        <f>INDEX(Modelo!$A$9:$D$89,MATCH(DataBase!$J3868,Modelo!$A$9:$A$89,0),MATCH(DataBase!M$1,Modelo!$A$9:$D$9,0))</f>
        <v>Pilar 3</v>
      </c>
      <c r="N3868" s="115" t="str">
        <f>INDEX(Modelo!$A$9:$D$89,MATCH(DataBase!$J3868,Modelo!$A$9:$A$89,0),MATCH(DataBase!N$1,Modelo!$A$9:$D$9,0))</f>
        <v>boolean</v>
      </c>
      <c r="O3868" s="115" t="b">
        <f t="array" ref="O3868">IF(N3868="negativo",INDEX($AD$3:$AG$51,MATCH(1,($B3868=$AD$3:$AD$51)*($J3868=$AE$3:$AE$51),0),3),IF(N3868="positivo",INDEX($AD$55:$AG$109,MATCH(1,($B3868=$AD$55:$AD$109)*($J3868=$AE$55:$AE$109),0),3)))</f>
        <v>0</v>
      </c>
      <c r="P3868" s="115" t="b">
        <f t="array" ref="P3868">IF(N3868="negativo",INDEX($AD$3:$AG$51,MATCH(1,($B3868=$AD$3:$AD$51)*($J3868=$AE$3:$AE$51),0),4),IF(N3868="positivo",INDEX($AD$55:$AG$109,MATCH(1,($B3868=$AD$55:$AD$109)*($J3868=$AE$55:$AE$109),0),4)))</f>
        <v>0</v>
      </c>
      <c r="Q3868" s="115" t="str">
        <f>VLOOKUP(M3868,Modelo!$A$2:$C$7,2,0)</f>
        <v>Gestión de Recursos Naturales y Circularidad</v>
      </c>
      <c r="R3868" s="118">
        <f t="array" ref="R3868">INDEX(Modelo!$F$1:$H$37,MATCH(1,(DataBase!Q3868=Modelo!$G$1:$G$37)*(DataBase!B3868=Modelo!$F$1:$F$37),0),3)</f>
        <v>0.15789473684210525</v>
      </c>
      <c r="S3868" s="115">
        <f t="shared" si="122"/>
        <v>0</v>
      </c>
      <c r="T3868" s="115">
        <f t="shared" si="123"/>
        <v>0</v>
      </c>
    </row>
    <row r="3869" spans="1:20" x14ac:dyDescent="0.3">
      <c r="A3869" s="115" t="s">
        <v>143</v>
      </c>
      <c r="B3869" s="115" t="s">
        <v>84</v>
      </c>
      <c r="C3869" s="115" t="s">
        <v>97</v>
      </c>
      <c r="D3869" s="115" t="s">
        <v>86</v>
      </c>
      <c r="E3869" s="115" t="s">
        <v>86</v>
      </c>
      <c r="F3869" s="115" t="s">
        <v>86</v>
      </c>
      <c r="G3869" s="115">
        <v>1994</v>
      </c>
      <c r="H3869" s="115" t="s">
        <v>125</v>
      </c>
      <c r="I3869" s="115">
        <v>5.9751610780000002</v>
      </c>
      <c r="J3869" s="115" t="s">
        <v>42</v>
      </c>
      <c r="K3869" s="115" t="str">
        <f>INDEX(DatosProcesados!$A$1:$BF$101,MATCH(DataBase!A3869,DatosProcesados!$A$1:$A$101,0),MATCH(DataBase!J3869,DatosProcesados!$A$1:$BF$1,0))</f>
        <v>Si</v>
      </c>
      <c r="L3869" s="115" t="str">
        <f>INDEX(Modelo!$A$9:$D$89,MATCH(DataBase!$J3869,Modelo!$A$9:$A$89,0),MATCH(DataBase!L$1,Modelo!$A$9:$D$9,0))</f>
        <v>Impacto ambiental</v>
      </c>
      <c r="M3869" s="115" t="str">
        <f>INDEX(Modelo!$A$9:$D$89,MATCH(DataBase!$J3869,Modelo!$A$9:$A$89,0),MATCH(DataBase!M$1,Modelo!$A$9:$D$9,0))</f>
        <v>Pilar 3</v>
      </c>
      <c r="N3869" s="115" t="str">
        <f>INDEX(Modelo!$A$9:$D$89,MATCH(DataBase!$J3869,Modelo!$A$9:$A$89,0),MATCH(DataBase!N$1,Modelo!$A$9:$D$9,0))</f>
        <v>boolean</v>
      </c>
      <c r="O3869" s="115" t="b">
        <f t="array" ref="O3869">IF(N3869="negativo",INDEX($AD$3:$AG$51,MATCH(1,($B3869=$AD$3:$AD$51)*($J3869=$AE$3:$AE$51),0),3),IF(N3869="positivo",INDEX($AD$55:$AG$109,MATCH(1,($B3869=$AD$55:$AD$109)*($J3869=$AE$55:$AE$109),0),3)))</f>
        <v>0</v>
      </c>
      <c r="P3869" s="115" t="b">
        <f t="array" ref="P3869">IF(N3869="negativo",INDEX($AD$3:$AG$51,MATCH(1,($B3869=$AD$3:$AD$51)*($J3869=$AE$3:$AE$51),0),4),IF(N3869="positivo",INDEX($AD$55:$AG$109,MATCH(1,($B3869=$AD$55:$AD$109)*($J3869=$AE$55:$AE$109),0),4)))</f>
        <v>0</v>
      </c>
      <c r="Q3869" s="115" t="str">
        <f>VLOOKUP(M3869,Modelo!$A$2:$C$7,2,0)</f>
        <v>Gestión de Recursos Naturales y Circularidad</v>
      </c>
      <c r="R3869" s="118">
        <f t="array" ref="R3869">INDEX(Modelo!$F$1:$H$37,MATCH(1,(DataBase!Q3869=Modelo!$G$1:$G$37)*(DataBase!B3869=Modelo!$F$1:$F$37),0),3)</f>
        <v>5.8823529411764705E-2</v>
      </c>
      <c r="S3869" s="115">
        <f t="shared" si="122"/>
        <v>100</v>
      </c>
      <c r="T3869" s="115">
        <f t="shared" si="123"/>
        <v>5.8823529411764701</v>
      </c>
    </row>
    <row r="3870" spans="1:20" x14ac:dyDescent="0.3">
      <c r="A3870" s="115" t="s">
        <v>331</v>
      </c>
      <c r="B3870" s="115" t="s">
        <v>313</v>
      </c>
      <c r="C3870" s="115" t="s">
        <v>103</v>
      </c>
      <c r="D3870" s="115" t="s">
        <v>87</v>
      </c>
      <c r="E3870" s="115" t="s">
        <v>86</v>
      </c>
      <c r="F3870" s="115" t="s">
        <v>86</v>
      </c>
      <c r="G3870" s="115">
        <v>1953</v>
      </c>
      <c r="H3870" s="115" t="s">
        <v>125</v>
      </c>
      <c r="I3870" s="115">
        <v>7.1291921260000004</v>
      </c>
      <c r="J3870" s="115" t="s">
        <v>42</v>
      </c>
      <c r="K3870" s="115">
        <f>INDEX(DatosProcesados!$A$1:$BF$101,MATCH(DataBase!A3870,DatosProcesados!$A$1:$A$101,0),MATCH(DataBase!J3870,DatosProcesados!$A$1:$BF$1,0))</f>
        <v>0</v>
      </c>
      <c r="L3870" s="115" t="str">
        <f>INDEX(Modelo!$A$9:$D$89,MATCH(DataBase!$J3870,Modelo!$A$9:$A$89,0),MATCH(DataBase!L$1,Modelo!$A$9:$D$9,0))</f>
        <v>Impacto ambiental</v>
      </c>
      <c r="M3870" s="115" t="str">
        <f>INDEX(Modelo!$A$9:$D$89,MATCH(DataBase!$J3870,Modelo!$A$9:$A$89,0),MATCH(DataBase!M$1,Modelo!$A$9:$D$9,0))</f>
        <v>Pilar 3</v>
      </c>
      <c r="N3870" s="115" t="str">
        <f>INDEX(Modelo!$A$9:$D$89,MATCH(DataBase!$J3870,Modelo!$A$9:$A$89,0),MATCH(DataBase!N$1,Modelo!$A$9:$D$9,0))</f>
        <v>boolean</v>
      </c>
      <c r="O3870" s="115" t="b">
        <f t="array" ref="O3870">IF(N3870="negativo",INDEX($AD$3:$AG$51,MATCH(1,($B3870=$AD$3:$AD$51)*($J3870=$AE$3:$AE$51),0),3),IF(N3870="positivo",INDEX($AD$55:$AG$109,MATCH(1,($B3870=$AD$55:$AD$109)*($J3870=$AE$55:$AE$109),0),3)))</f>
        <v>0</v>
      </c>
      <c r="P3870" s="115" t="b">
        <f t="array" ref="P3870">IF(N3870="negativo",INDEX($AD$3:$AG$51,MATCH(1,($B3870=$AD$3:$AD$51)*($J3870=$AE$3:$AE$51),0),4),IF(N3870="positivo",INDEX($AD$55:$AG$109,MATCH(1,($B3870=$AD$55:$AD$109)*($J3870=$AE$55:$AE$109),0),4)))</f>
        <v>0</v>
      </c>
      <c r="Q3870" s="115" t="str">
        <f>VLOOKUP(M3870,Modelo!$A$2:$C$7,2,0)</f>
        <v>Gestión de Recursos Naturales y Circularidad</v>
      </c>
      <c r="R3870" s="118">
        <f t="array" ref="R3870">INDEX(Modelo!$F$1:$H$37,MATCH(1,(DataBase!Q3870=Modelo!$G$1:$G$37)*(DataBase!B3870=Modelo!$F$1:$F$37),0),3)</f>
        <v>5.8823529411764705E-2</v>
      </c>
      <c r="S3870" s="115">
        <f t="shared" si="122"/>
        <v>0</v>
      </c>
      <c r="T3870" s="115">
        <f t="shared" si="123"/>
        <v>0</v>
      </c>
    </row>
    <row r="3871" spans="1:20" x14ac:dyDescent="0.3">
      <c r="A3871" s="115" t="s">
        <v>277</v>
      </c>
      <c r="B3871" s="115" t="s">
        <v>216</v>
      </c>
      <c r="C3871" s="115" t="s">
        <v>85</v>
      </c>
      <c r="D3871" s="115" t="s">
        <v>86</v>
      </c>
      <c r="E3871" s="115" t="s">
        <v>87</v>
      </c>
      <c r="F3871" s="115" t="s">
        <v>87</v>
      </c>
      <c r="G3871" s="115">
        <v>1965</v>
      </c>
      <c r="H3871" s="115" t="s">
        <v>244</v>
      </c>
      <c r="I3871" s="115">
        <v>2.0973851419999998</v>
      </c>
      <c r="J3871" s="115" t="s">
        <v>42</v>
      </c>
      <c r="K3871" s="115" t="str">
        <f>INDEX(DatosProcesados!$A$1:$BF$101,MATCH(DataBase!A3871,DatosProcesados!$A$1:$A$101,0),MATCH(DataBase!J3871,DatosProcesados!$A$1:$BF$1,0))</f>
        <v>No</v>
      </c>
      <c r="L3871" s="115" t="str">
        <f>INDEX(Modelo!$A$9:$D$89,MATCH(DataBase!$J3871,Modelo!$A$9:$A$89,0),MATCH(DataBase!L$1,Modelo!$A$9:$D$9,0))</f>
        <v>Impacto ambiental</v>
      </c>
      <c r="M3871" s="115" t="str">
        <f>INDEX(Modelo!$A$9:$D$89,MATCH(DataBase!$J3871,Modelo!$A$9:$A$89,0),MATCH(DataBase!M$1,Modelo!$A$9:$D$9,0))</f>
        <v>Pilar 3</v>
      </c>
      <c r="N3871" s="115" t="str">
        <f>INDEX(Modelo!$A$9:$D$89,MATCH(DataBase!$J3871,Modelo!$A$9:$A$89,0),MATCH(DataBase!N$1,Modelo!$A$9:$D$9,0))</f>
        <v>boolean</v>
      </c>
      <c r="O3871" s="115" t="b">
        <f t="array" ref="O3871">IF(N3871="negativo",INDEX($AD$3:$AG$51,MATCH(1,($B3871=$AD$3:$AD$51)*($J3871=$AE$3:$AE$51),0),3),IF(N3871="positivo",INDEX($AD$55:$AG$109,MATCH(1,($B3871=$AD$55:$AD$109)*($J3871=$AE$55:$AE$109),0),3)))</f>
        <v>0</v>
      </c>
      <c r="P3871" s="115" t="b">
        <f t="array" ref="P3871">IF(N3871="negativo",INDEX($AD$3:$AG$51,MATCH(1,($B3871=$AD$3:$AD$51)*($J3871=$AE$3:$AE$51),0),4),IF(N3871="positivo",INDEX($AD$55:$AG$109,MATCH(1,($B3871=$AD$55:$AD$109)*($J3871=$AE$55:$AE$109),0),4)))</f>
        <v>0</v>
      </c>
      <c r="Q3871" s="115" t="str">
        <f>VLOOKUP(M3871,Modelo!$A$2:$C$7,2,0)</f>
        <v>Gestión de Recursos Naturales y Circularidad</v>
      </c>
      <c r="R3871" s="118">
        <f t="array" ref="R3871">INDEX(Modelo!$F$1:$H$37,MATCH(1,(DataBase!Q3871=Modelo!$G$1:$G$37)*(DataBase!B3871=Modelo!$F$1:$F$37),0),3)</f>
        <v>0.15789473684210525</v>
      </c>
      <c r="S3871" s="115">
        <f t="shared" si="122"/>
        <v>0</v>
      </c>
      <c r="T3871" s="115">
        <f t="shared" si="123"/>
        <v>0</v>
      </c>
    </row>
    <row r="3872" spans="1:20" x14ac:dyDescent="0.3">
      <c r="A3872" s="115" t="s">
        <v>356</v>
      </c>
      <c r="B3872" s="115" t="s">
        <v>313</v>
      </c>
      <c r="C3872" s="115" t="s">
        <v>103</v>
      </c>
      <c r="D3872" s="115" t="s">
        <v>87</v>
      </c>
      <c r="E3872" s="115" t="s">
        <v>86</v>
      </c>
      <c r="F3872" s="115" t="s">
        <v>86</v>
      </c>
      <c r="G3872" s="115">
        <v>1989</v>
      </c>
      <c r="H3872" s="115" t="s">
        <v>125</v>
      </c>
      <c r="I3872" s="115">
        <v>3.0305383369999999</v>
      </c>
      <c r="J3872" s="115" t="s">
        <v>42</v>
      </c>
      <c r="K3872" s="115">
        <f>INDEX(DatosProcesados!$A$1:$BF$101,MATCH(DataBase!A3872,DatosProcesados!$A$1:$A$101,0),MATCH(DataBase!J3872,DatosProcesados!$A$1:$BF$1,0))</f>
        <v>0</v>
      </c>
      <c r="L3872" s="115" t="str">
        <f>INDEX(Modelo!$A$9:$D$89,MATCH(DataBase!$J3872,Modelo!$A$9:$A$89,0),MATCH(DataBase!L$1,Modelo!$A$9:$D$9,0))</f>
        <v>Impacto ambiental</v>
      </c>
      <c r="M3872" s="115" t="str">
        <f>INDEX(Modelo!$A$9:$D$89,MATCH(DataBase!$J3872,Modelo!$A$9:$A$89,0),MATCH(DataBase!M$1,Modelo!$A$9:$D$9,0))</f>
        <v>Pilar 3</v>
      </c>
      <c r="N3872" s="115" t="str">
        <f>INDEX(Modelo!$A$9:$D$89,MATCH(DataBase!$J3872,Modelo!$A$9:$A$89,0),MATCH(DataBase!N$1,Modelo!$A$9:$D$9,0))</f>
        <v>boolean</v>
      </c>
      <c r="O3872" s="115" t="b">
        <f t="array" ref="O3872">IF(N3872="negativo",INDEX($AD$3:$AG$51,MATCH(1,($B3872=$AD$3:$AD$51)*($J3872=$AE$3:$AE$51),0),3),IF(N3872="positivo",INDEX($AD$55:$AG$109,MATCH(1,($B3872=$AD$55:$AD$109)*($J3872=$AE$55:$AE$109),0),3)))</f>
        <v>0</v>
      </c>
      <c r="P3872" s="115" t="b">
        <f t="array" ref="P3872">IF(N3872="negativo",INDEX($AD$3:$AG$51,MATCH(1,($B3872=$AD$3:$AD$51)*($J3872=$AE$3:$AE$51),0),4),IF(N3872="positivo",INDEX($AD$55:$AG$109,MATCH(1,($B3872=$AD$55:$AD$109)*($J3872=$AE$55:$AE$109),0),4)))</f>
        <v>0</v>
      </c>
      <c r="Q3872" s="115" t="str">
        <f>VLOOKUP(M3872,Modelo!$A$2:$C$7,2,0)</f>
        <v>Gestión de Recursos Naturales y Circularidad</v>
      </c>
      <c r="R3872" s="118">
        <f t="array" ref="R3872">INDEX(Modelo!$F$1:$H$37,MATCH(1,(DataBase!Q3872=Modelo!$G$1:$G$37)*(DataBase!B3872=Modelo!$F$1:$F$37),0),3)</f>
        <v>5.8823529411764705E-2</v>
      </c>
      <c r="S3872" s="115">
        <f t="shared" si="122"/>
        <v>0</v>
      </c>
      <c r="T3872" s="115">
        <f t="shared" si="123"/>
        <v>0</v>
      </c>
    </row>
    <row r="3873" spans="1:20" x14ac:dyDescent="0.3">
      <c r="A3873" s="115" t="s">
        <v>268</v>
      </c>
      <c r="B3873" s="115" t="s">
        <v>216</v>
      </c>
      <c r="C3873" s="115" t="s">
        <v>103</v>
      </c>
      <c r="D3873" s="115" t="s">
        <v>86</v>
      </c>
      <c r="E3873" s="115" t="s">
        <v>86</v>
      </c>
      <c r="F3873" s="115" t="s">
        <v>87</v>
      </c>
      <c r="G3873" s="115">
        <v>1986</v>
      </c>
      <c r="H3873" s="115" t="s">
        <v>125</v>
      </c>
      <c r="I3873" s="115">
        <v>2.2734296359999999</v>
      </c>
      <c r="J3873" s="115" t="s">
        <v>42</v>
      </c>
      <c r="K3873" s="115">
        <f>INDEX(DatosProcesados!$A$1:$BF$101,MATCH(DataBase!A3873,DatosProcesados!$A$1:$A$101,0),MATCH(DataBase!J3873,DatosProcesados!$A$1:$BF$1,0))</f>
        <v>0</v>
      </c>
      <c r="L3873" s="115" t="str">
        <f>INDEX(Modelo!$A$9:$D$89,MATCH(DataBase!$J3873,Modelo!$A$9:$A$89,0),MATCH(DataBase!L$1,Modelo!$A$9:$D$9,0))</f>
        <v>Impacto ambiental</v>
      </c>
      <c r="M3873" s="115" t="str">
        <f>INDEX(Modelo!$A$9:$D$89,MATCH(DataBase!$J3873,Modelo!$A$9:$A$89,0),MATCH(DataBase!M$1,Modelo!$A$9:$D$9,0))</f>
        <v>Pilar 3</v>
      </c>
      <c r="N3873" s="115" t="str">
        <f>INDEX(Modelo!$A$9:$D$89,MATCH(DataBase!$J3873,Modelo!$A$9:$A$89,0),MATCH(DataBase!N$1,Modelo!$A$9:$D$9,0))</f>
        <v>boolean</v>
      </c>
      <c r="O3873" s="115" t="b">
        <f t="array" ref="O3873">IF(N3873="negativo",INDEX($AD$3:$AG$51,MATCH(1,($B3873=$AD$3:$AD$51)*($J3873=$AE$3:$AE$51),0),3),IF(N3873="positivo",INDEX($AD$55:$AG$109,MATCH(1,($B3873=$AD$55:$AD$109)*($J3873=$AE$55:$AE$109),0),3)))</f>
        <v>0</v>
      </c>
      <c r="P3873" s="115" t="b">
        <f t="array" ref="P3873">IF(N3873="negativo",INDEX($AD$3:$AG$51,MATCH(1,($B3873=$AD$3:$AD$51)*($J3873=$AE$3:$AE$51),0),4),IF(N3873="positivo",INDEX($AD$55:$AG$109,MATCH(1,($B3873=$AD$55:$AD$109)*($J3873=$AE$55:$AE$109),0),4)))</f>
        <v>0</v>
      </c>
      <c r="Q3873" s="115" t="str">
        <f>VLOOKUP(M3873,Modelo!$A$2:$C$7,2,0)</f>
        <v>Gestión de Recursos Naturales y Circularidad</v>
      </c>
      <c r="R3873" s="118">
        <f t="array" ref="R3873">INDEX(Modelo!$F$1:$H$37,MATCH(1,(DataBase!Q3873=Modelo!$G$1:$G$37)*(DataBase!B3873=Modelo!$F$1:$F$37),0),3)</f>
        <v>0.15789473684210525</v>
      </c>
      <c r="S3873" s="115">
        <f t="shared" si="122"/>
        <v>0</v>
      </c>
      <c r="T3873" s="115">
        <f t="shared" si="123"/>
        <v>0</v>
      </c>
    </row>
    <row r="3874" spans="1:20" x14ac:dyDescent="0.3">
      <c r="A3874" s="115" t="s">
        <v>234</v>
      </c>
      <c r="B3874" s="115" t="s">
        <v>216</v>
      </c>
      <c r="C3874" s="115" t="s">
        <v>103</v>
      </c>
      <c r="D3874" s="115" t="s">
        <v>86</v>
      </c>
      <c r="E3874" s="115" t="s">
        <v>86</v>
      </c>
      <c r="F3874" s="115" t="s">
        <v>86</v>
      </c>
      <c r="G3874" s="115">
        <v>1904</v>
      </c>
      <c r="H3874" s="115" t="s">
        <v>125</v>
      </c>
      <c r="I3874" s="115">
        <v>2.8467005310000002</v>
      </c>
      <c r="J3874" s="115" t="s">
        <v>42</v>
      </c>
      <c r="K3874" s="115" t="str">
        <f>INDEX(DatosProcesados!$A$1:$BF$101,MATCH(DataBase!A3874,DatosProcesados!$A$1:$A$101,0),MATCH(DataBase!J3874,DatosProcesados!$A$1:$BF$1,0))</f>
        <v>No</v>
      </c>
      <c r="L3874" s="115" t="str">
        <f>INDEX(Modelo!$A$9:$D$89,MATCH(DataBase!$J3874,Modelo!$A$9:$A$89,0),MATCH(DataBase!L$1,Modelo!$A$9:$D$9,0))</f>
        <v>Impacto ambiental</v>
      </c>
      <c r="M3874" s="115" t="str">
        <f>INDEX(Modelo!$A$9:$D$89,MATCH(DataBase!$J3874,Modelo!$A$9:$A$89,0),MATCH(DataBase!M$1,Modelo!$A$9:$D$9,0))</f>
        <v>Pilar 3</v>
      </c>
      <c r="N3874" s="115" t="str">
        <f>INDEX(Modelo!$A$9:$D$89,MATCH(DataBase!$J3874,Modelo!$A$9:$A$89,0),MATCH(DataBase!N$1,Modelo!$A$9:$D$9,0))</f>
        <v>boolean</v>
      </c>
      <c r="O3874" s="115" t="b">
        <f t="array" ref="O3874">IF(N3874="negativo",INDEX($AD$3:$AG$51,MATCH(1,($B3874=$AD$3:$AD$51)*($J3874=$AE$3:$AE$51),0),3),IF(N3874="positivo",INDEX($AD$55:$AG$109,MATCH(1,($B3874=$AD$55:$AD$109)*($J3874=$AE$55:$AE$109),0),3)))</f>
        <v>0</v>
      </c>
      <c r="P3874" s="115" t="b">
        <f t="array" ref="P3874">IF(N3874="negativo",INDEX($AD$3:$AG$51,MATCH(1,($B3874=$AD$3:$AD$51)*($J3874=$AE$3:$AE$51),0),4),IF(N3874="positivo",INDEX($AD$55:$AG$109,MATCH(1,($B3874=$AD$55:$AD$109)*($J3874=$AE$55:$AE$109),0),4)))</f>
        <v>0</v>
      </c>
      <c r="Q3874" s="115" t="str">
        <f>VLOOKUP(M3874,Modelo!$A$2:$C$7,2,0)</f>
        <v>Gestión de Recursos Naturales y Circularidad</v>
      </c>
      <c r="R3874" s="118">
        <f t="array" ref="R3874">INDEX(Modelo!$F$1:$H$37,MATCH(1,(DataBase!Q3874=Modelo!$G$1:$G$37)*(DataBase!B3874=Modelo!$F$1:$F$37),0),3)</f>
        <v>0.15789473684210525</v>
      </c>
      <c r="S3874" s="115">
        <f t="shared" si="122"/>
        <v>0</v>
      </c>
      <c r="T3874" s="115">
        <f t="shared" si="123"/>
        <v>0</v>
      </c>
    </row>
    <row r="3875" spans="1:20" x14ac:dyDescent="0.3">
      <c r="A3875" s="115" t="s">
        <v>359</v>
      </c>
      <c r="B3875" s="115" t="s">
        <v>313</v>
      </c>
      <c r="C3875" s="115" t="s">
        <v>103</v>
      </c>
      <c r="D3875" s="115" t="s">
        <v>86</v>
      </c>
      <c r="E3875" s="115" t="s">
        <v>87</v>
      </c>
      <c r="F3875" s="115" t="s">
        <v>87</v>
      </c>
      <c r="G3875" s="115">
        <v>1993</v>
      </c>
      <c r="H3875" s="115" t="s">
        <v>244</v>
      </c>
      <c r="I3875" s="115">
        <v>2.3607916150000001</v>
      </c>
      <c r="J3875" s="115" t="s">
        <v>42</v>
      </c>
      <c r="K3875" s="115" t="str">
        <f>INDEX(DatosProcesados!$A$1:$BF$101,MATCH(DataBase!A3875,DatosProcesados!$A$1:$A$101,0),MATCH(DataBase!J3875,DatosProcesados!$A$1:$BF$1,0))</f>
        <v>No</v>
      </c>
      <c r="L3875" s="115" t="str">
        <f>INDEX(Modelo!$A$9:$D$89,MATCH(DataBase!$J3875,Modelo!$A$9:$A$89,0),MATCH(DataBase!L$1,Modelo!$A$9:$D$9,0))</f>
        <v>Impacto ambiental</v>
      </c>
      <c r="M3875" s="115" t="str">
        <f>INDEX(Modelo!$A$9:$D$89,MATCH(DataBase!$J3875,Modelo!$A$9:$A$89,0),MATCH(DataBase!M$1,Modelo!$A$9:$D$9,0))</f>
        <v>Pilar 3</v>
      </c>
      <c r="N3875" s="115" t="str">
        <f>INDEX(Modelo!$A$9:$D$89,MATCH(DataBase!$J3875,Modelo!$A$9:$A$89,0),MATCH(DataBase!N$1,Modelo!$A$9:$D$9,0))</f>
        <v>boolean</v>
      </c>
      <c r="O3875" s="115" t="b">
        <f t="array" ref="O3875">IF(N3875="negativo",INDEX($AD$3:$AG$51,MATCH(1,($B3875=$AD$3:$AD$51)*($J3875=$AE$3:$AE$51),0),3),IF(N3875="positivo",INDEX($AD$55:$AG$109,MATCH(1,($B3875=$AD$55:$AD$109)*($J3875=$AE$55:$AE$109),0),3)))</f>
        <v>0</v>
      </c>
      <c r="P3875" s="115" t="b">
        <f t="array" ref="P3875">IF(N3875="negativo",INDEX($AD$3:$AG$51,MATCH(1,($B3875=$AD$3:$AD$51)*($J3875=$AE$3:$AE$51),0),4),IF(N3875="positivo",INDEX($AD$55:$AG$109,MATCH(1,($B3875=$AD$55:$AD$109)*($J3875=$AE$55:$AE$109),0),4)))</f>
        <v>0</v>
      </c>
      <c r="Q3875" s="115" t="str">
        <f>VLOOKUP(M3875,Modelo!$A$2:$C$7,2,0)</f>
        <v>Gestión de Recursos Naturales y Circularidad</v>
      </c>
      <c r="R3875" s="118">
        <f t="array" ref="R3875">INDEX(Modelo!$F$1:$H$37,MATCH(1,(DataBase!Q3875=Modelo!$G$1:$G$37)*(DataBase!B3875=Modelo!$F$1:$F$37),0),3)</f>
        <v>5.8823529411764705E-2</v>
      </c>
      <c r="S3875" s="115">
        <f t="shared" si="122"/>
        <v>0</v>
      </c>
      <c r="T3875" s="115">
        <f t="shared" si="123"/>
        <v>0</v>
      </c>
    </row>
    <row r="3876" spans="1:20" x14ac:dyDescent="0.3">
      <c r="A3876" s="115" t="s">
        <v>327</v>
      </c>
      <c r="B3876" s="115" t="s">
        <v>313</v>
      </c>
      <c r="C3876" s="115" t="s">
        <v>103</v>
      </c>
      <c r="D3876" s="115" t="s">
        <v>86</v>
      </c>
      <c r="E3876" s="115" t="s">
        <v>86</v>
      </c>
      <c r="F3876" s="115" t="s">
        <v>87</v>
      </c>
      <c r="G3876" s="115">
        <v>2005</v>
      </c>
      <c r="H3876" s="115" t="s">
        <v>328</v>
      </c>
      <c r="I3876" s="115">
        <v>10.521119421</v>
      </c>
      <c r="J3876" s="115" t="s">
        <v>42</v>
      </c>
      <c r="K3876" s="115" t="str">
        <f>INDEX(DatosProcesados!$A$1:$BF$101,MATCH(DataBase!A3876,DatosProcesados!$A$1:$A$101,0),MATCH(DataBase!J3876,DatosProcesados!$A$1:$BF$1,0))</f>
        <v>No</v>
      </c>
      <c r="L3876" s="115" t="str">
        <f>INDEX(Modelo!$A$9:$D$89,MATCH(DataBase!$J3876,Modelo!$A$9:$A$89,0),MATCH(DataBase!L$1,Modelo!$A$9:$D$9,0))</f>
        <v>Impacto ambiental</v>
      </c>
      <c r="M3876" s="115" t="str">
        <f>INDEX(Modelo!$A$9:$D$89,MATCH(DataBase!$J3876,Modelo!$A$9:$A$89,0),MATCH(DataBase!M$1,Modelo!$A$9:$D$9,0))</f>
        <v>Pilar 3</v>
      </c>
      <c r="N3876" s="115" t="str">
        <f>INDEX(Modelo!$A$9:$D$89,MATCH(DataBase!$J3876,Modelo!$A$9:$A$89,0),MATCH(DataBase!N$1,Modelo!$A$9:$D$9,0))</f>
        <v>boolean</v>
      </c>
      <c r="O3876" s="115" t="b">
        <f t="array" ref="O3876">IF(N3876="negativo",INDEX($AD$3:$AG$51,MATCH(1,($B3876=$AD$3:$AD$51)*($J3876=$AE$3:$AE$51),0),3),IF(N3876="positivo",INDEX($AD$55:$AG$109,MATCH(1,($B3876=$AD$55:$AD$109)*($J3876=$AE$55:$AE$109),0),3)))</f>
        <v>0</v>
      </c>
      <c r="P3876" s="115" t="b">
        <f t="array" ref="P3876">IF(N3876="negativo",INDEX($AD$3:$AG$51,MATCH(1,($B3876=$AD$3:$AD$51)*($J3876=$AE$3:$AE$51),0),4),IF(N3876="positivo",INDEX($AD$55:$AG$109,MATCH(1,($B3876=$AD$55:$AD$109)*($J3876=$AE$55:$AE$109),0),4)))</f>
        <v>0</v>
      </c>
      <c r="Q3876" s="115" t="str">
        <f>VLOOKUP(M3876,Modelo!$A$2:$C$7,2,0)</f>
        <v>Gestión de Recursos Naturales y Circularidad</v>
      </c>
      <c r="R3876" s="118">
        <f t="array" ref="R3876">INDEX(Modelo!$F$1:$H$37,MATCH(1,(DataBase!Q3876=Modelo!$G$1:$G$37)*(DataBase!B3876=Modelo!$F$1:$F$37),0),3)</f>
        <v>5.8823529411764705E-2</v>
      </c>
      <c r="S3876" s="115">
        <f t="shared" si="122"/>
        <v>0</v>
      </c>
      <c r="T3876" s="115">
        <f t="shared" si="123"/>
        <v>0</v>
      </c>
    </row>
    <row r="3877" spans="1:20" x14ac:dyDescent="0.3">
      <c r="A3877" s="115" t="s">
        <v>283</v>
      </c>
      <c r="B3877" s="115" t="s">
        <v>216</v>
      </c>
      <c r="C3877" s="115" t="s">
        <v>103</v>
      </c>
      <c r="D3877" s="115" t="s">
        <v>86</v>
      </c>
      <c r="E3877" s="115" t="s">
        <v>86</v>
      </c>
      <c r="F3877" s="115" t="s">
        <v>87</v>
      </c>
      <c r="G3877" s="115">
        <v>1958</v>
      </c>
      <c r="H3877" s="115" t="s">
        <v>125</v>
      </c>
      <c r="I3877" s="115">
        <v>2.0172595470000001</v>
      </c>
      <c r="J3877" s="115" t="s">
        <v>42</v>
      </c>
      <c r="K3877" s="115" t="str">
        <f>INDEX(DatosProcesados!$A$1:$BF$101,MATCH(DataBase!A3877,DatosProcesados!$A$1:$A$101,0),MATCH(DataBase!J3877,DatosProcesados!$A$1:$BF$1,0))</f>
        <v>Si</v>
      </c>
      <c r="L3877" s="115" t="str">
        <f>INDEX(Modelo!$A$9:$D$89,MATCH(DataBase!$J3877,Modelo!$A$9:$A$89,0),MATCH(DataBase!L$1,Modelo!$A$9:$D$9,0))</f>
        <v>Impacto ambiental</v>
      </c>
      <c r="M3877" s="115" t="str">
        <f>INDEX(Modelo!$A$9:$D$89,MATCH(DataBase!$J3877,Modelo!$A$9:$A$89,0),MATCH(DataBase!M$1,Modelo!$A$9:$D$9,0))</f>
        <v>Pilar 3</v>
      </c>
      <c r="N3877" s="115" t="str">
        <f>INDEX(Modelo!$A$9:$D$89,MATCH(DataBase!$J3877,Modelo!$A$9:$A$89,0),MATCH(DataBase!N$1,Modelo!$A$9:$D$9,0))</f>
        <v>boolean</v>
      </c>
      <c r="O3877" s="115" t="b">
        <f t="array" ref="O3877">IF(N3877="negativo",INDEX($AD$3:$AG$51,MATCH(1,($B3877=$AD$3:$AD$51)*($J3877=$AE$3:$AE$51),0),3),IF(N3877="positivo",INDEX($AD$55:$AG$109,MATCH(1,($B3877=$AD$55:$AD$109)*($J3877=$AE$55:$AE$109),0),3)))</f>
        <v>0</v>
      </c>
      <c r="P3877" s="115" t="b">
        <f t="array" ref="P3877">IF(N3877="negativo",INDEX($AD$3:$AG$51,MATCH(1,($B3877=$AD$3:$AD$51)*($J3877=$AE$3:$AE$51),0),4),IF(N3877="positivo",INDEX($AD$55:$AG$109,MATCH(1,($B3877=$AD$55:$AD$109)*($J3877=$AE$55:$AE$109),0),4)))</f>
        <v>0</v>
      </c>
      <c r="Q3877" s="115" t="str">
        <f>VLOOKUP(M3877,Modelo!$A$2:$C$7,2,0)</f>
        <v>Gestión de Recursos Naturales y Circularidad</v>
      </c>
      <c r="R3877" s="118">
        <f t="array" ref="R3877">INDEX(Modelo!$F$1:$H$37,MATCH(1,(DataBase!Q3877=Modelo!$G$1:$G$37)*(DataBase!B3877=Modelo!$F$1:$F$37),0),3)</f>
        <v>0.15789473684210525</v>
      </c>
      <c r="S3877" s="115">
        <f t="shared" si="122"/>
        <v>100</v>
      </c>
      <c r="T3877" s="115">
        <f t="shared" si="123"/>
        <v>15.789473684210526</v>
      </c>
    </row>
    <row r="3878" spans="1:20" x14ac:dyDescent="0.3">
      <c r="A3878" s="115" t="s">
        <v>188</v>
      </c>
      <c r="B3878" s="115" t="s">
        <v>84</v>
      </c>
      <c r="C3878" s="115" t="s">
        <v>103</v>
      </c>
      <c r="D3878" s="115" t="s">
        <v>86</v>
      </c>
      <c r="E3878" s="115" t="s">
        <v>87</v>
      </c>
      <c r="F3878" s="115" t="s">
        <v>86</v>
      </c>
      <c r="G3878" s="115">
        <v>1974</v>
      </c>
      <c r="H3878" s="115" t="s">
        <v>125</v>
      </c>
      <c r="I3878" s="115">
        <v>2.2729038500000001</v>
      </c>
      <c r="J3878" s="115" t="s">
        <v>42</v>
      </c>
      <c r="K3878" s="115" t="str">
        <f>INDEX(DatosProcesados!$A$1:$BF$101,MATCH(DataBase!A3878,DatosProcesados!$A$1:$A$101,0),MATCH(DataBase!J3878,DatosProcesados!$A$1:$BF$1,0))</f>
        <v>Si</v>
      </c>
      <c r="L3878" s="115" t="str">
        <f>INDEX(Modelo!$A$9:$D$89,MATCH(DataBase!$J3878,Modelo!$A$9:$A$89,0),MATCH(DataBase!L$1,Modelo!$A$9:$D$9,0))</f>
        <v>Impacto ambiental</v>
      </c>
      <c r="M3878" s="115" t="str">
        <f>INDEX(Modelo!$A$9:$D$89,MATCH(DataBase!$J3878,Modelo!$A$9:$A$89,0),MATCH(DataBase!M$1,Modelo!$A$9:$D$9,0))</f>
        <v>Pilar 3</v>
      </c>
      <c r="N3878" s="115" t="str">
        <f>INDEX(Modelo!$A$9:$D$89,MATCH(DataBase!$J3878,Modelo!$A$9:$A$89,0),MATCH(DataBase!N$1,Modelo!$A$9:$D$9,0))</f>
        <v>boolean</v>
      </c>
      <c r="O3878" s="115" t="b">
        <f t="array" ref="O3878">IF(N3878="negativo",INDEX($AD$3:$AG$51,MATCH(1,($B3878=$AD$3:$AD$51)*($J3878=$AE$3:$AE$51),0),3),IF(N3878="positivo",INDEX($AD$55:$AG$109,MATCH(1,($B3878=$AD$55:$AD$109)*($J3878=$AE$55:$AE$109),0),3)))</f>
        <v>0</v>
      </c>
      <c r="P3878" s="115" t="b">
        <f t="array" ref="P3878">IF(N3878="negativo",INDEX($AD$3:$AG$51,MATCH(1,($B3878=$AD$3:$AD$51)*($J3878=$AE$3:$AE$51),0),4),IF(N3878="positivo",INDEX($AD$55:$AG$109,MATCH(1,($B3878=$AD$55:$AD$109)*($J3878=$AE$55:$AE$109),0),4)))</f>
        <v>0</v>
      </c>
      <c r="Q3878" s="115" t="str">
        <f>VLOOKUP(M3878,Modelo!$A$2:$C$7,2,0)</f>
        <v>Gestión de Recursos Naturales y Circularidad</v>
      </c>
      <c r="R3878" s="118">
        <f t="array" ref="R3878">INDEX(Modelo!$F$1:$H$37,MATCH(1,(DataBase!Q3878=Modelo!$G$1:$G$37)*(DataBase!B3878=Modelo!$F$1:$F$37),0),3)</f>
        <v>5.8823529411764705E-2</v>
      </c>
      <c r="S3878" s="115">
        <f t="shared" si="122"/>
        <v>100</v>
      </c>
      <c r="T3878" s="115">
        <f t="shared" si="123"/>
        <v>5.8823529411764701</v>
      </c>
    </row>
    <row r="3879" spans="1:20" x14ac:dyDescent="0.3">
      <c r="A3879" s="115" t="s">
        <v>199</v>
      </c>
      <c r="B3879" s="115" t="s">
        <v>84</v>
      </c>
      <c r="C3879" s="115" t="s">
        <v>103</v>
      </c>
      <c r="D3879" s="115" t="s">
        <v>86</v>
      </c>
      <c r="E3879" s="115" t="s">
        <v>86</v>
      </c>
      <c r="F3879" s="115" t="s">
        <v>87</v>
      </c>
      <c r="G3879" s="115">
        <v>2015</v>
      </c>
      <c r="H3879" s="115" t="s">
        <v>125</v>
      </c>
      <c r="I3879" s="115">
        <v>0.70314701400000001</v>
      </c>
      <c r="J3879" s="115" t="s">
        <v>42</v>
      </c>
      <c r="K3879" s="115">
        <f>INDEX(DatosProcesados!$A$1:$BF$101,MATCH(DataBase!A3879,DatosProcesados!$A$1:$A$101,0),MATCH(DataBase!J3879,DatosProcesados!$A$1:$BF$1,0))</f>
        <v>0</v>
      </c>
      <c r="L3879" s="115" t="str">
        <f>INDEX(Modelo!$A$9:$D$89,MATCH(DataBase!$J3879,Modelo!$A$9:$A$89,0),MATCH(DataBase!L$1,Modelo!$A$9:$D$9,0))</f>
        <v>Impacto ambiental</v>
      </c>
      <c r="M3879" s="115" t="str">
        <f>INDEX(Modelo!$A$9:$D$89,MATCH(DataBase!$J3879,Modelo!$A$9:$A$89,0),MATCH(DataBase!M$1,Modelo!$A$9:$D$9,0))</f>
        <v>Pilar 3</v>
      </c>
      <c r="N3879" s="115" t="str">
        <f>INDEX(Modelo!$A$9:$D$89,MATCH(DataBase!$J3879,Modelo!$A$9:$A$89,0),MATCH(DataBase!N$1,Modelo!$A$9:$D$9,0))</f>
        <v>boolean</v>
      </c>
      <c r="O3879" s="115" t="b">
        <f t="array" ref="O3879">IF(N3879="negativo",INDEX($AD$3:$AG$51,MATCH(1,($B3879=$AD$3:$AD$51)*($J3879=$AE$3:$AE$51),0),3),IF(N3879="positivo",INDEX($AD$55:$AG$109,MATCH(1,($B3879=$AD$55:$AD$109)*($J3879=$AE$55:$AE$109),0),3)))</f>
        <v>0</v>
      </c>
      <c r="P3879" s="115" t="b">
        <f t="array" ref="P3879">IF(N3879="negativo",INDEX($AD$3:$AG$51,MATCH(1,($B3879=$AD$3:$AD$51)*($J3879=$AE$3:$AE$51),0),4),IF(N3879="positivo",INDEX($AD$55:$AG$109,MATCH(1,($B3879=$AD$55:$AD$109)*($J3879=$AE$55:$AE$109),0),4)))</f>
        <v>0</v>
      </c>
      <c r="Q3879" s="115" t="str">
        <f>VLOOKUP(M3879,Modelo!$A$2:$C$7,2,0)</f>
        <v>Gestión de Recursos Naturales y Circularidad</v>
      </c>
      <c r="R3879" s="118">
        <f t="array" ref="R3879">INDEX(Modelo!$F$1:$H$37,MATCH(1,(DataBase!Q3879=Modelo!$G$1:$G$37)*(DataBase!B3879=Modelo!$F$1:$F$37),0),3)</f>
        <v>5.8823529411764705E-2</v>
      </c>
      <c r="S3879" s="115">
        <f t="shared" si="122"/>
        <v>0</v>
      </c>
      <c r="T3879" s="115">
        <f t="shared" si="123"/>
        <v>0</v>
      </c>
    </row>
    <row r="3880" spans="1:20" x14ac:dyDescent="0.3">
      <c r="A3880" s="115" t="s">
        <v>215</v>
      </c>
      <c r="B3880" s="115" t="s">
        <v>216</v>
      </c>
      <c r="C3880" s="115" t="s">
        <v>97</v>
      </c>
      <c r="D3880" s="115" t="s">
        <v>86</v>
      </c>
      <c r="E3880" s="115" t="s">
        <v>86</v>
      </c>
      <c r="F3880" s="115" t="s">
        <v>86</v>
      </c>
      <c r="G3880" s="115">
        <v>1956</v>
      </c>
      <c r="H3880" s="115" t="s">
        <v>125</v>
      </c>
      <c r="I3880" s="115">
        <v>25.860914507</v>
      </c>
      <c r="J3880" s="115" t="s">
        <v>42</v>
      </c>
      <c r="K3880" s="115" t="str">
        <f>INDEX(DatosProcesados!$A$1:$BF$101,MATCH(DataBase!A3880,DatosProcesados!$A$1:$A$101,0),MATCH(DataBase!J3880,DatosProcesados!$A$1:$BF$1,0))</f>
        <v>No</v>
      </c>
      <c r="L3880" s="115" t="str">
        <f>INDEX(Modelo!$A$9:$D$89,MATCH(DataBase!$J3880,Modelo!$A$9:$A$89,0),MATCH(DataBase!L$1,Modelo!$A$9:$D$9,0))</f>
        <v>Impacto ambiental</v>
      </c>
      <c r="M3880" s="115" t="str">
        <f>INDEX(Modelo!$A$9:$D$89,MATCH(DataBase!$J3880,Modelo!$A$9:$A$89,0),MATCH(DataBase!M$1,Modelo!$A$9:$D$9,0))</f>
        <v>Pilar 3</v>
      </c>
      <c r="N3880" s="115" t="str">
        <f>INDEX(Modelo!$A$9:$D$89,MATCH(DataBase!$J3880,Modelo!$A$9:$A$89,0),MATCH(DataBase!N$1,Modelo!$A$9:$D$9,0))</f>
        <v>boolean</v>
      </c>
      <c r="O3880" s="115" t="b">
        <f t="array" ref="O3880">IF(N3880="negativo",INDEX($AD$3:$AG$51,MATCH(1,($B3880=$AD$3:$AD$51)*($J3880=$AE$3:$AE$51),0),3),IF(N3880="positivo",INDEX($AD$55:$AG$109,MATCH(1,($B3880=$AD$55:$AD$109)*($J3880=$AE$55:$AE$109),0),3)))</f>
        <v>0</v>
      </c>
      <c r="P3880" s="115" t="b">
        <f t="array" ref="P3880">IF(N3880="negativo",INDEX($AD$3:$AG$51,MATCH(1,($B3880=$AD$3:$AD$51)*($J3880=$AE$3:$AE$51),0),4),IF(N3880="positivo",INDEX($AD$55:$AG$109,MATCH(1,($B3880=$AD$55:$AD$109)*($J3880=$AE$55:$AE$109),0),4)))</f>
        <v>0</v>
      </c>
      <c r="Q3880" s="115" t="str">
        <f>VLOOKUP(M3880,Modelo!$A$2:$C$7,2,0)</f>
        <v>Gestión de Recursos Naturales y Circularidad</v>
      </c>
      <c r="R3880" s="118">
        <f t="array" ref="R3880">INDEX(Modelo!$F$1:$H$37,MATCH(1,(DataBase!Q3880=Modelo!$G$1:$G$37)*(DataBase!B3880=Modelo!$F$1:$F$37),0),3)</f>
        <v>0.15789473684210525</v>
      </c>
      <c r="S3880" s="115">
        <f t="shared" si="122"/>
        <v>0</v>
      </c>
      <c r="T3880" s="115">
        <f t="shared" si="123"/>
        <v>0</v>
      </c>
    </row>
    <row r="3881" spans="1:20" x14ac:dyDescent="0.3">
      <c r="A3881" s="115" t="s">
        <v>257</v>
      </c>
      <c r="B3881" s="115" t="s">
        <v>216</v>
      </c>
      <c r="C3881" s="115" t="s">
        <v>97</v>
      </c>
      <c r="D3881" s="115" t="s">
        <v>86</v>
      </c>
      <c r="E3881" s="115" t="s">
        <v>87</v>
      </c>
      <c r="F3881" s="115" t="s">
        <v>87</v>
      </c>
      <c r="G3881" s="115">
        <v>1898</v>
      </c>
      <c r="H3881" s="115" t="s">
        <v>167</v>
      </c>
      <c r="I3881" s="115">
        <v>2.4260392159999999</v>
      </c>
      <c r="J3881" s="115" t="s">
        <v>42</v>
      </c>
      <c r="K3881" s="115" t="str">
        <f>INDEX(DatosProcesados!$A$1:$BF$101,MATCH(DataBase!A3881,DatosProcesados!$A$1:$A$101,0),MATCH(DataBase!J3881,DatosProcesados!$A$1:$BF$1,0))</f>
        <v>No</v>
      </c>
      <c r="L3881" s="115" t="str">
        <f>INDEX(Modelo!$A$9:$D$89,MATCH(DataBase!$J3881,Modelo!$A$9:$A$89,0),MATCH(DataBase!L$1,Modelo!$A$9:$D$9,0))</f>
        <v>Impacto ambiental</v>
      </c>
      <c r="M3881" s="115" t="str">
        <f>INDEX(Modelo!$A$9:$D$89,MATCH(DataBase!$J3881,Modelo!$A$9:$A$89,0),MATCH(DataBase!M$1,Modelo!$A$9:$D$9,0))</f>
        <v>Pilar 3</v>
      </c>
      <c r="N3881" s="115" t="str">
        <f>INDEX(Modelo!$A$9:$D$89,MATCH(DataBase!$J3881,Modelo!$A$9:$A$89,0),MATCH(DataBase!N$1,Modelo!$A$9:$D$9,0))</f>
        <v>boolean</v>
      </c>
      <c r="O3881" s="115" t="b">
        <f t="array" ref="O3881">IF(N3881="negativo",INDEX($AD$3:$AG$51,MATCH(1,($B3881=$AD$3:$AD$51)*($J3881=$AE$3:$AE$51),0),3),IF(N3881="positivo",INDEX($AD$55:$AG$109,MATCH(1,($B3881=$AD$55:$AD$109)*($J3881=$AE$55:$AE$109),0),3)))</f>
        <v>0</v>
      </c>
      <c r="P3881" s="115" t="b">
        <f t="array" ref="P3881">IF(N3881="negativo",INDEX($AD$3:$AG$51,MATCH(1,($B3881=$AD$3:$AD$51)*($J3881=$AE$3:$AE$51),0),4),IF(N3881="positivo",INDEX($AD$55:$AG$109,MATCH(1,($B3881=$AD$55:$AD$109)*($J3881=$AE$55:$AE$109),0),4)))</f>
        <v>0</v>
      </c>
      <c r="Q3881" s="115" t="str">
        <f>VLOOKUP(M3881,Modelo!$A$2:$C$7,2,0)</f>
        <v>Gestión de Recursos Naturales y Circularidad</v>
      </c>
      <c r="R3881" s="118">
        <f t="array" ref="R3881">INDEX(Modelo!$F$1:$H$37,MATCH(1,(DataBase!Q3881=Modelo!$G$1:$G$37)*(DataBase!B3881=Modelo!$F$1:$F$37),0),3)</f>
        <v>0.15789473684210525</v>
      </c>
      <c r="S3881" s="115">
        <f t="shared" si="122"/>
        <v>0</v>
      </c>
      <c r="T3881" s="115">
        <f t="shared" si="123"/>
        <v>0</v>
      </c>
    </row>
    <row r="3882" spans="1:20" x14ac:dyDescent="0.3">
      <c r="A3882" s="115" t="s">
        <v>301</v>
      </c>
      <c r="B3882" s="115" t="s">
        <v>216</v>
      </c>
      <c r="C3882" s="115" t="s">
        <v>103</v>
      </c>
      <c r="D3882" s="115" t="s">
        <v>86</v>
      </c>
      <c r="E3882" s="115" t="s">
        <v>87</v>
      </c>
      <c r="F3882" s="115" t="s">
        <v>86</v>
      </c>
      <c r="G3882" s="115">
        <v>1998</v>
      </c>
      <c r="H3882" s="115" t="s">
        <v>125</v>
      </c>
      <c r="I3882" s="115">
        <v>1.697301486</v>
      </c>
      <c r="J3882" s="115" t="s">
        <v>42</v>
      </c>
      <c r="K3882" s="115" t="str">
        <f>INDEX(DatosProcesados!$A$1:$BF$101,MATCH(DataBase!A3882,DatosProcesados!$A$1:$A$101,0),MATCH(DataBase!J3882,DatosProcesados!$A$1:$BF$1,0))</f>
        <v>Si</v>
      </c>
      <c r="L3882" s="115" t="str">
        <f>INDEX(Modelo!$A$9:$D$89,MATCH(DataBase!$J3882,Modelo!$A$9:$A$89,0),MATCH(DataBase!L$1,Modelo!$A$9:$D$9,0))</f>
        <v>Impacto ambiental</v>
      </c>
      <c r="M3882" s="115" t="str">
        <f>INDEX(Modelo!$A$9:$D$89,MATCH(DataBase!$J3882,Modelo!$A$9:$A$89,0),MATCH(DataBase!M$1,Modelo!$A$9:$D$9,0))</f>
        <v>Pilar 3</v>
      </c>
      <c r="N3882" s="115" t="str">
        <f>INDEX(Modelo!$A$9:$D$89,MATCH(DataBase!$J3882,Modelo!$A$9:$A$89,0),MATCH(DataBase!N$1,Modelo!$A$9:$D$9,0))</f>
        <v>boolean</v>
      </c>
      <c r="O3882" s="115" t="b">
        <f t="array" ref="O3882">IF(N3882="negativo",INDEX($AD$3:$AG$51,MATCH(1,($B3882=$AD$3:$AD$51)*($J3882=$AE$3:$AE$51),0),3),IF(N3882="positivo",INDEX($AD$55:$AG$109,MATCH(1,($B3882=$AD$55:$AD$109)*($J3882=$AE$55:$AE$109),0),3)))</f>
        <v>0</v>
      </c>
      <c r="P3882" s="115" t="b">
        <f t="array" ref="P3882">IF(N3882="negativo",INDEX($AD$3:$AG$51,MATCH(1,($B3882=$AD$3:$AD$51)*($J3882=$AE$3:$AE$51),0),4),IF(N3882="positivo",INDEX($AD$55:$AG$109,MATCH(1,($B3882=$AD$55:$AD$109)*($J3882=$AE$55:$AE$109),0),4)))</f>
        <v>0</v>
      </c>
      <c r="Q3882" s="115" t="str">
        <f>VLOOKUP(M3882,Modelo!$A$2:$C$7,2,0)</f>
        <v>Gestión de Recursos Naturales y Circularidad</v>
      </c>
      <c r="R3882" s="118">
        <f t="array" ref="R3882">INDEX(Modelo!$F$1:$H$37,MATCH(1,(DataBase!Q3882=Modelo!$G$1:$G$37)*(DataBase!B3882=Modelo!$F$1:$F$37),0),3)</f>
        <v>0.15789473684210525</v>
      </c>
      <c r="S3882" s="115">
        <f t="shared" si="122"/>
        <v>100</v>
      </c>
      <c r="T3882" s="115">
        <f t="shared" si="123"/>
        <v>15.789473684210526</v>
      </c>
    </row>
    <row r="3883" spans="1:20" x14ac:dyDescent="0.3">
      <c r="A3883" s="115" t="s">
        <v>352</v>
      </c>
      <c r="B3883" s="115" t="s">
        <v>313</v>
      </c>
      <c r="C3883" s="115" t="s">
        <v>103</v>
      </c>
      <c r="D3883" s="115" t="s">
        <v>87</v>
      </c>
      <c r="E3883" s="115" t="s">
        <v>87</v>
      </c>
      <c r="F3883" s="115" t="s">
        <v>87</v>
      </c>
      <c r="G3883" s="115">
        <v>1969</v>
      </c>
      <c r="H3883" s="115" t="s">
        <v>353</v>
      </c>
      <c r="I3883" s="115">
        <v>3.188315636</v>
      </c>
      <c r="J3883" s="115" t="s">
        <v>42</v>
      </c>
      <c r="K3883" s="115" t="str">
        <f>INDEX(DatosProcesados!$A$1:$BF$101,MATCH(DataBase!A3883,DatosProcesados!$A$1:$A$101,0),MATCH(DataBase!J3883,DatosProcesados!$A$1:$BF$1,0))</f>
        <v>Si</v>
      </c>
      <c r="L3883" s="115" t="str">
        <f>INDEX(Modelo!$A$9:$D$89,MATCH(DataBase!$J3883,Modelo!$A$9:$A$89,0),MATCH(DataBase!L$1,Modelo!$A$9:$D$9,0))</f>
        <v>Impacto ambiental</v>
      </c>
      <c r="M3883" s="115" t="str">
        <f>INDEX(Modelo!$A$9:$D$89,MATCH(DataBase!$J3883,Modelo!$A$9:$A$89,0),MATCH(DataBase!M$1,Modelo!$A$9:$D$9,0))</f>
        <v>Pilar 3</v>
      </c>
      <c r="N3883" s="115" t="str">
        <f>INDEX(Modelo!$A$9:$D$89,MATCH(DataBase!$J3883,Modelo!$A$9:$A$89,0),MATCH(DataBase!N$1,Modelo!$A$9:$D$9,0))</f>
        <v>boolean</v>
      </c>
      <c r="O3883" s="115" t="b">
        <f t="array" ref="O3883">IF(N3883="negativo",INDEX($AD$3:$AG$51,MATCH(1,($B3883=$AD$3:$AD$51)*($J3883=$AE$3:$AE$51),0),3),IF(N3883="positivo",INDEX($AD$55:$AG$109,MATCH(1,($B3883=$AD$55:$AD$109)*($J3883=$AE$55:$AE$109),0),3)))</f>
        <v>0</v>
      </c>
      <c r="P3883" s="115" t="b">
        <f t="array" ref="P3883">IF(N3883="negativo",INDEX($AD$3:$AG$51,MATCH(1,($B3883=$AD$3:$AD$51)*($J3883=$AE$3:$AE$51),0),4),IF(N3883="positivo",INDEX($AD$55:$AG$109,MATCH(1,($B3883=$AD$55:$AD$109)*($J3883=$AE$55:$AE$109),0),4)))</f>
        <v>0</v>
      </c>
      <c r="Q3883" s="115" t="str">
        <f>VLOOKUP(M3883,Modelo!$A$2:$C$7,2,0)</f>
        <v>Gestión de Recursos Naturales y Circularidad</v>
      </c>
      <c r="R3883" s="118">
        <f t="array" ref="R3883">INDEX(Modelo!$F$1:$H$37,MATCH(1,(DataBase!Q3883=Modelo!$G$1:$G$37)*(DataBase!B3883=Modelo!$F$1:$F$37),0),3)</f>
        <v>5.8823529411764705E-2</v>
      </c>
      <c r="S3883" s="115">
        <f t="shared" si="122"/>
        <v>100</v>
      </c>
      <c r="T3883" s="115">
        <f t="shared" si="123"/>
        <v>5.8823529411764701</v>
      </c>
    </row>
    <row r="3884" spans="1:20" x14ac:dyDescent="0.3">
      <c r="A3884" s="115" t="s">
        <v>427</v>
      </c>
      <c r="B3884" s="115" t="s">
        <v>407</v>
      </c>
      <c r="C3884" s="115" t="s">
        <v>103</v>
      </c>
      <c r="D3884" s="115" t="s">
        <v>86</v>
      </c>
      <c r="E3884" s="115" t="s">
        <v>86</v>
      </c>
      <c r="F3884" s="115" t="s">
        <v>87</v>
      </c>
      <c r="G3884" s="115">
        <v>2020</v>
      </c>
      <c r="H3884" s="115" t="s">
        <v>428</v>
      </c>
      <c r="I3884" s="115">
        <v>1.943851598</v>
      </c>
      <c r="J3884" s="115" t="s">
        <v>42</v>
      </c>
      <c r="K3884" s="115" t="str">
        <f>INDEX(DatosProcesados!$A$1:$BF$101,MATCH(DataBase!A3884,DatosProcesados!$A$1:$A$101,0),MATCH(DataBase!J3884,DatosProcesados!$A$1:$BF$1,0))</f>
        <v>Si</v>
      </c>
      <c r="L3884" s="115" t="str">
        <f>INDEX(Modelo!$A$9:$D$89,MATCH(DataBase!$J3884,Modelo!$A$9:$A$89,0),MATCH(DataBase!L$1,Modelo!$A$9:$D$9,0))</f>
        <v>Impacto ambiental</v>
      </c>
      <c r="M3884" s="115" t="str">
        <f>INDEX(Modelo!$A$9:$D$89,MATCH(DataBase!$J3884,Modelo!$A$9:$A$89,0),MATCH(DataBase!M$1,Modelo!$A$9:$D$9,0))</f>
        <v>Pilar 3</v>
      </c>
      <c r="N3884" s="115" t="str">
        <f>INDEX(Modelo!$A$9:$D$89,MATCH(DataBase!$J3884,Modelo!$A$9:$A$89,0),MATCH(DataBase!N$1,Modelo!$A$9:$D$9,0))</f>
        <v>boolean</v>
      </c>
      <c r="O3884" s="115" t="b">
        <f t="array" ref="O3884">IF(N3884="negativo",INDEX($AD$3:$AG$51,MATCH(1,($B3884=$AD$3:$AD$51)*($J3884=$AE$3:$AE$51),0),3),IF(N3884="positivo",INDEX($AD$55:$AG$109,MATCH(1,($B3884=$AD$55:$AD$109)*($J3884=$AE$55:$AE$109),0),3)))</f>
        <v>0</v>
      </c>
      <c r="P3884" s="115" t="b">
        <f t="array" ref="P3884">IF(N3884="negativo",INDEX($AD$3:$AG$51,MATCH(1,($B3884=$AD$3:$AD$51)*($J3884=$AE$3:$AE$51),0),4),IF(N3884="positivo",INDEX($AD$55:$AG$109,MATCH(1,($B3884=$AD$55:$AD$109)*($J3884=$AE$55:$AE$109),0),4)))</f>
        <v>0</v>
      </c>
      <c r="Q3884" s="115" t="str">
        <f>VLOOKUP(M3884,Modelo!$A$2:$C$7,2,0)</f>
        <v>Gestión de Recursos Naturales y Circularidad</v>
      </c>
      <c r="R3884" s="118">
        <f t="array" ref="R3884">INDEX(Modelo!$F$1:$H$37,MATCH(1,(DataBase!Q3884=Modelo!$G$1:$G$37)*(DataBase!B3884=Modelo!$F$1:$F$37),0),3)</f>
        <v>0.19230769230769232</v>
      </c>
      <c r="S3884" s="115">
        <f t="shared" si="122"/>
        <v>100</v>
      </c>
      <c r="T3884" s="115">
        <f t="shared" si="123"/>
        <v>19.230769230769234</v>
      </c>
    </row>
    <row r="3885" spans="1:20" x14ac:dyDescent="0.3">
      <c r="A3885" s="115" t="s">
        <v>333</v>
      </c>
      <c r="B3885" s="115" t="s">
        <v>313</v>
      </c>
      <c r="C3885" s="115" t="s">
        <v>103</v>
      </c>
      <c r="D3885" s="115" t="s">
        <v>86</v>
      </c>
      <c r="E3885" s="115" t="s">
        <v>86</v>
      </c>
      <c r="F3885" s="115" t="s">
        <v>87</v>
      </c>
      <c r="G3885" s="115">
        <v>1952</v>
      </c>
      <c r="H3885" s="115" t="s">
        <v>177</v>
      </c>
      <c r="I3885" s="115">
        <v>5.9910971069999999</v>
      </c>
      <c r="J3885" s="115" t="s">
        <v>42</v>
      </c>
      <c r="K3885" s="115" t="str">
        <f>INDEX(DatosProcesados!$A$1:$BF$101,MATCH(DataBase!A3885,DatosProcesados!$A$1:$A$101,0),MATCH(DataBase!J3885,DatosProcesados!$A$1:$BF$1,0))</f>
        <v>No</v>
      </c>
      <c r="L3885" s="115" t="str">
        <f>INDEX(Modelo!$A$9:$D$89,MATCH(DataBase!$J3885,Modelo!$A$9:$A$89,0),MATCH(DataBase!L$1,Modelo!$A$9:$D$9,0))</f>
        <v>Impacto ambiental</v>
      </c>
      <c r="M3885" s="115" t="str">
        <f>INDEX(Modelo!$A$9:$D$89,MATCH(DataBase!$J3885,Modelo!$A$9:$A$89,0),MATCH(DataBase!M$1,Modelo!$A$9:$D$9,0))</f>
        <v>Pilar 3</v>
      </c>
      <c r="N3885" s="115" t="str">
        <f>INDEX(Modelo!$A$9:$D$89,MATCH(DataBase!$J3885,Modelo!$A$9:$A$89,0),MATCH(DataBase!N$1,Modelo!$A$9:$D$9,0))</f>
        <v>boolean</v>
      </c>
      <c r="O3885" s="115" t="b">
        <f t="array" ref="O3885">IF(N3885="negativo",INDEX($AD$3:$AG$51,MATCH(1,($B3885=$AD$3:$AD$51)*($J3885=$AE$3:$AE$51),0),3),IF(N3885="positivo",INDEX($AD$55:$AG$109,MATCH(1,($B3885=$AD$55:$AD$109)*($J3885=$AE$55:$AE$109),0),3)))</f>
        <v>0</v>
      </c>
      <c r="P3885" s="115" t="b">
        <f t="array" ref="P3885">IF(N3885="negativo",INDEX($AD$3:$AG$51,MATCH(1,($B3885=$AD$3:$AD$51)*($J3885=$AE$3:$AE$51),0),4),IF(N3885="positivo",INDEX($AD$55:$AG$109,MATCH(1,($B3885=$AD$55:$AD$109)*($J3885=$AE$55:$AE$109),0),4)))</f>
        <v>0</v>
      </c>
      <c r="Q3885" s="115" t="str">
        <f>VLOOKUP(M3885,Modelo!$A$2:$C$7,2,0)</f>
        <v>Gestión de Recursos Naturales y Circularidad</v>
      </c>
      <c r="R3885" s="118">
        <f t="array" ref="R3885">INDEX(Modelo!$F$1:$H$37,MATCH(1,(DataBase!Q3885=Modelo!$G$1:$G$37)*(DataBase!B3885=Modelo!$F$1:$F$37),0),3)</f>
        <v>5.8823529411764705E-2</v>
      </c>
      <c r="S3885" s="115">
        <f t="shared" si="122"/>
        <v>0</v>
      </c>
      <c r="T3885" s="115">
        <f t="shared" si="123"/>
        <v>0</v>
      </c>
    </row>
    <row r="3886" spans="1:20" x14ac:dyDescent="0.3">
      <c r="A3886" s="115" t="s">
        <v>371</v>
      </c>
      <c r="B3886" s="115" t="s">
        <v>313</v>
      </c>
      <c r="C3886" s="115" t="s">
        <v>103</v>
      </c>
      <c r="D3886" s="115" t="s">
        <v>87</v>
      </c>
      <c r="E3886" s="115" t="s">
        <v>86</v>
      </c>
      <c r="F3886" s="115" t="s">
        <v>87</v>
      </c>
      <c r="G3886" s="115">
        <v>1977</v>
      </c>
      <c r="H3886" s="115" t="s">
        <v>281</v>
      </c>
      <c r="I3886" s="115">
        <v>2.002301595</v>
      </c>
      <c r="J3886" s="115" t="s">
        <v>42</v>
      </c>
      <c r="K3886" s="115" t="str">
        <f>INDEX(DatosProcesados!$A$1:$BF$101,MATCH(DataBase!A3886,DatosProcesados!$A$1:$A$101,0),MATCH(DataBase!J3886,DatosProcesados!$A$1:$BF$1,0))</f>
        <v>Si</v>
      </c>
      <c r="L3886" s="115" t="str">
        <f>INDEX(Modelo!$A$9:$D$89,MATCH(DataBase!$J3886,Modelo!$A$9:$A$89,0),MATCH(DataBase!L$1,Modelo!$A$9:$D$9,0))</f>
        <v>Impacto ambiental</v>
      </c>
      <c r="M3886" s="115" t="str">
        <f>INDEX(Modelo!$A$9:$D$89,MATCH(DataBase!$J3886,Modelo!$A$9:$A$89,0),MATCH(DataBase!M$1,Modelo!$A$9:$D$9,0))</f>
        <v>Pilar 3</v>
      </c>
      <c r="N3886" s="115" t="str">
        <f>INDEX(Modelo!$A$9:$D$89,MATCH(DataBase!$J3886,Modelo!$A$9:$A$89,0),MATCH(DataBase!N$1,Modelo!$A$9:$D$9,0))</f>
        <v>boolean</v>
      </c>
      <c r="O3886" s="115" t="b">
        <f t="array" ref="O3886">IF(N3886="negativo",INDEX($AD$3:$AG$51,MATCH(1,($B3886=$AD$3:$AD$51)*($J3886=$AE$3:$AE$51),0),3),IF(N3886="positivo",INDEX($AD$55:$AG$109,MATCH(1,($B3886=$AD$55:$AD$109)*($J3886=$AE$55:$AE$109),0),3)))</f>
        <v>0</v>
      </c>
      <c r="P3886" s="115" t="b">
        <f t="array" ref="P3886">IF(N3886="negativo",INDEX($AD$3:$AG$51,MATCH(1,($B3886=$AD$3:$AD$51)*($J3886=$AE$3:$AE$51),0),4),IF(N3886="positivo",INDEX($AD$55:$AG$109,MATCH(1,($B3886=$AD$55:$AD$109)*($J3886=$AE$55:$AE$109),0),4)))</f>
        <v>0</v>
      </c>
      <c r="Q3886" s="115" t="str">
        <f>VLOOKUP(M3886,Modelo!$A$2:$C$7,2,0)</f>
        <v>Gestión de Recursos Naturales y Circularidad</v>
      </c>
      <c r="R3886" s="118">
        <f t="array" ref="R3886">INDEX(Modelo!$F$1:$H$37,MATCH(1,(DataBase!Q3886=Modelo!$G$1:$G$37)*(DataBase!B3886=Modelo!$F$1:$F$37),0),3)</f>
        <v>5.8823529411764705E-2</v>
      </c>
      <c r="S3886" s="115">
        <f t="shared" si="122"/>
        <v>100</v>
      </c>
      <c r="T3886" s="115">
        <f t="shared" si="123"/>
        <v>5.8823529411764701</v>
      </c>
    </row>
    <row r="3887" spans="1:20" x14ac:dyDescent="0.3">
      <c r="A3887" s="115" t="s">
        <v>469</v>
      </c>
      <c r="B3887" s="115" t="s">
        <v>467</v>
      </c>
      <c r="C3887" s="115" t="s">
        <v>103</v>
      </c>
      <c r="D3887" s="115" t="s">
        <v>87</v>
      </c>
      <c r="E3887" s="115" t="s">
        <v>86</v>
      </c>
      <c r="F3887" s="115" t="s">
        <v>87</v>
      </c>
      <c r="G3887" s="115">
        <v>1971</v>
      </c>
      <c r="H3887" s="115" t="s">
        <v>244</v>
      </c>
      <c r="I3887" s="115">
        <v>2.1567474139999998</v>
      </c>
      <c r="J3887" s="115" t="s">
        <v>42</v>
      </c>
      <c r="K3887" s="115">
        <f>INDEX(DatosProcesados!$A$1:$BF$101,MATCH(DataBase!A3887,DatosProcesados!$A$1:$A$101,0),MATCH(DataBase!J3887,DatosProcesados!$A$1:$BF$1,0))</f>
        <v>0</v>
      </c>
      <c r="L3887" s="115" t="str">
        <f>INDEX(Modelo!$A$9:$D$89,MATCH(DataBase!$J3887,Modelo!$A$9:$A$89,0),MATCH(DataBase!L$1,Modelo!$A$9:$D$9,0))</f>
        <v>Impacto ambiental</v>
      </c>
      <c r="M3887" s="115" t="str">
        <f>INDEX(Modelo!$A$9:$D$89,MATCH(DataBase!$J3887,Modelo!$A$9:$A$89,0),MATCH(DataBase!M$1,Modelo!$A$9:$D$9,0))</f>
        <v>Pilar 3</v>
      </c>
      <c r="N3887" s="115" t="str">
        <f>INDEX(Modelo!$A$9:$D$89,MATCH(DataBase!$J3887,Modelo!$A$9:$A$89,0),MATCH(DataBase!N$1,Modelo!$A$9:$D$9,0))</f>
        <v>boolean</v>
      </c>
      <c r="O3887" s="115" t="b">
        <f t="array" ref="O3887">IF(N3887="negativo",INDEX($AD$3:$AG$51,MATCH(1,($B3887=$AD$3:$AD$51)*($J3887=$AE$3:$AE$51),0),3),IF(N3887="positivo",INDEX($AD$55:$AG$109,MATCH(1,($B3887=$AD$55:$AD$109)*($J3887=$AE$55:$AE$109),0),3)))</f>
        <v>0</v>
      </c>
      <c r="P3887" s="115" t="b">
        <f t="array" ref="P3887">IF(N3887="negativo",INDEX($AD$3:$AG$51,MATCH(1,($B3887=$AD$3:$AD$51)*($J3887=$AE$3:$AE$51),0),4),IF(N3887="positivo",INDEX($AD$55:$AG$109,MATCH(1,($B3887=$AD$55:$AD$109)*($J3887=$AE$55:$AE$109),0),4)))</f>
        <v>0</v>
      </c>
      <c r="Q3887" s="115" t="str">
        <f>VLOOKUP(M3887,Modelo!$A$2:$C$7,2,0)</f>
        <v>Gestión de Recursos Naturales y Circularidad</v>
      </c>
      <c r="R3887" s="118">
        <f t="array" ref="R3887">INDEX(Modelo!$F$1:$H$37,MATCH(1,(DataBase!Q3887=Modelo!$G$1:$G$37)*(DataBase!B3887=Modelo!$F$1:$F$37),0),3)</f>
        <v>0.23809523809523808</v>
      </c>
      <c r="S3887" s="115">
        <f t="shared" si="122"/>
        <v>0</v>
      </c>
      <c r="T3887" s="115">
        <f t="shared" si="123"/>
        <v>0</v>
      </c>
    </row>
    <row r="3888" spans="1:20" x14ac:dyDescent="0.3">
      <c r="A3888" s="115" t="s">
        <v>357</v>
      </c>
      <c r="B3888" s="115" t="s">
        <v>313</v>
      </c>
      <c r="C3888" s="115" t="s">
        <v>103</v>
      </c>
      <c r="D3888" s="115" t="s">
        <v>86</v>
      </c>
      <c r="E3888" s="115" t="s">
        <v>86</v>
      </c>
      <c r="F3888" s="115" t="s">
        <v>87</v>
      </c>
      <c r="G3888" s="115">
        <v>2009</v>
      </c>
      <c r="H3888" s="115" t="s">
        <v>358</v>
      </c>
      <c r="I3888" s="115">
        <v>2.8694480090000001</v>
      </c>
      <c r="J3888" s="115" t="s">
        <v>42</v>
      </c>
      <c r="K3888" s="115">
        <f>INDEX(DatosProcesados!$A$1:$BF$101,MATCH(DataBase!A3888,DatosProcesados!$A$1:$A$101,0),MATCH(DataBase!J3888,DatosProcesados!$A$1:$BF$1,0))</f>
        <v>0</v>
      </c>
      <c r="L3888" s="115" t="str">
        <f>INDEX(Modelo!$A$9:$D$89,MATCH(DataBase!$J3888,Modelo!$A$9:$A$89,0),MATCH(DataBase!L$1,Modelo!$A$9:$D$9,0))</f>
        <v>Impacto ambiental</v>
      </c>
      <c r="M3888" s="115" t="str">
        <f>INDEX(Modelo!$A$9:$D$89,MATCH(DataBase!$J3888,Modelo!$A$9:$A$89,0),MATCH(DataBase!M$1,Modelo!$A$9:$D$9,0))</f>
        <v>Pilar 3</v>
      </c>
      <c r="N3888" s="115" t="str">
        <f>INDEX(Modelo!$A$9:$D$89,MATCH(DataBase!$J3888,Modelo!$A$9:$A$89,0),MATCH(DataBase!N$1,Modelo!$A$9:$D$9,0))</f>
        <v>boolean</v>
      </c>
      <c r="O3888" s="115" t="b">
        <f t="array" ref="O3888">IF(N3888="negativo",INDEX($AD$3:$AG$51,MATCH(1,($B3888=$AD$3:$AD$51)*($J3888=$AE$3:$AE$51),0),3),IF(N3888="positivo",INDEX($AD$55:$AG$109,MATCH(1,($B3888=$AD$55:$AD$109)*($J3888=$AE$55:$AE$109),0),3)))</f>
        <v>0</v>
      </c>
      <c r="P3888" s="115" t="b">
        <f t="array" ref="P3888">IF(N3888="negativo",INDEX($AD$3:$AG$51,MATCH(1,($B3888=$AD$3:$AD$51)*($J3888=$AE$3:$AE$51),0),4),IF(N3888="positivo",INDEX($AD$55:$AG$109,MATCH(1,($B3888=$AD$55:$AD$109)*($J3888=$AE$55:$AE$109),0),4)))</f>
        <v>0</v>
      </c>
      <c r="Q3888" s="115" t="str">
        <f>VLOOKUP(M3888,Modelo!$A$2:$C$7,2,0)</f>
        <v>Gestión de Recursos Naturales y Circularidad</v>
      </c>
      <c r="R3888" s="118">
        <f t="array" ref="R3888">INDEX(Modelo!$F$1:$H$37,MATCH(1,(DataBase!Q3888=Modelo!$G$1:$G$37)*(DataBase!B3888=Modelo!$F$1:$F$37),0),3)</f>
        <v>5.8823529411764705E-2</v>
      </c>
      <c r="S3888" s="115">
        <f t="shared" si="122"/>
        <v>0</v>
      </c>
      <c r="T3888" s="115">
        <f t="shared" si="123"/>
        <v>0</v>
      </c>
    </row>
    <row r="3889" spans="1:20" x14ac:dyDescent="0.3">
      <c r="A3889" s="115" t="s">
        <v>355</v>
      </c>
      <c r="B3889" s="115" t="s">
        <v>313</v>
      </c>
      <c r="C3889" s="115" t="s">
        <v>103</v>
      </c>
      <c r="D3889" s="115" t="s">
        <v>87</v>
      </c>
      <c r="E3889" s="115" t="s">
        <v>86</v>
      </c>
      <c r="F3889" s="115" t="s">
        <v>86</v>
      </c>
      <c r="G3889" s="115">
        <v>1934</v>
      </c>
      <c r="H3889" s="115" t="s">
        <v>125</v>
      </c>
      <c r="I3889" s="115">
        <v>3.134365769</v>
      </c>
      <c r="J3889" s="115" t="s">
        <v>42</v>
      </c>
      <c r="K3889" s="115">
        <f>INDEX(DatosProcesados!$A$1:$BF$101,MATCH(DataBase!A3889,DatosProcesados!$A$1:$A$101,0),MATCH(DataBase!J3889,DatosProcesados!$A$1:$BF$1,0))</f>
        <v>0</v>
      </c>
      <c r="L3889" s="115" t="str">
        <f>INDEX(Modelo!$A$9:$D$89,MATCH(DataBase!$J3889,Modelo!$A$9:$A$89,0),MATCH(DataBase!L$1,Modelo!$A$9:$D$9,0))</f>
        <v>Impacto ambiental</v>
      </c>
      <c r="M3889" s="115" t="str">
        <f>INDEX(Modelo!$A$9:$D$89,MATCH(DataBase!$J3889,Modelo!$A$9:$A$89,0),MATCH(DataBase!M$1,Modelo!$A$9:$D$9,0))</f>
        <v>Pilar 3</v>
      </c>
      <c r="N3889" s="115" t="str">
        <f>INDEX(Modelo!$A$9:$D$89,MATCH(DataBase!$J3889,Modelo!$A$9:$A$89,0),MATCH(DataBase!N$1,Modelo!$A$9:$D$9,0))</f>
        <v>boolean</v>
      </c>
      <c r="O3889" s="115" t="b">
        <f t="array" ref="O3889">IF(N3889="negativo",INDEX($AD$3:$AG$51,MATCH(1,($B3889=$AD$3:$AD$51)*($J3889=$AE$3:$AE$51),0),3),IF(N3889="positivo",INDEX($AD$55:$AG$109,MATCH(1,($B3889=$AD$55:$AD$109)*($J3889=$AE$55:$AE$109),0),3)))</f>
        <v>0</v>
      </c>
      <c r="P3889" s="115" t="b">
        <f t="array" ref="P3889">IF(N3889="negativo",INDEX($AD$3:$AG$51,MATCH(1,($B3889=$AD$3:$AD$51)*($J3889=$AE$3:$AE$51),0),4),IF(N3889="positivo",INDEX($AD$55:$AG$109,MATCH(1,($B3889=$AD$55:$AD$109)*($J3889=$AE$55:$AE$109),0),4)))</f>
        <v>0</v>
      </c>
      <c r="Q3889" s="115" t="str">
        <f>VLOOKUP(M3889,Modelo!$A$2:$C$7,2,0)</f>
        <v>Gestión de Recursos Naturales y Circularidad</v>
      </c>
      <c r="R3889" s="118">
        <f t="array" ref="R3889">INDEX(Modelo!$F$1:$H$37,MATCH(1,(DataBase!Q3889=Modelo!$G$1:$G$37)*(DataBase!B3889=Modelo!$F$1:$F$37),0),3)</f>
        <v>5.8823529411764705E-2</v>
      </c>
      <c r="S3889" s="115">
        <f t="shared" si="122"/>
        <v>0</v>
      </c>
      <c r="T3889" s="115">
        <f t="shared" si="123"/>
        <v>0</v>
      </c>
    </row>
    <row r="3890" spans="1:20" x14ac:dyDescent="0.3">
      <c r="A3890" s="115" t="s">
        <v>129</v>
      </c>
      <c r="B3890" s="115" t="s">
        <v>84</v>
      </c>
      <c r="C3890" s="115" t="s">
        <v>97</v>
      </c>
      <c r="D3890" s="115" t="s">
        <v>86</v>
      </c>
      <c r="E3890" s="115" t="s">
        <v>87</v>
      </c>
      <c r="F3890" s="115" t="s">
        <v>87</v>
      </c>
      <c r="G3890" s="115">
        <v>1924</v>
      </c>
      <c r="H3890" s="115" t="s">
        <v>130</v>
      </c>
      <c r="I3890" s="115">
        <v>6.6721791020000003</v>
      </c>
      <c r="J3890" s="115" t="s">
        <v>42</v>
      </c>
      <c r="K3890" s="115" t="str">
        <f>INDEX(DatosProcesados!$A$1:$BF$101,MATCH(DataBase!A3890,DatosProcesados!$A$1:$A$101,0),MATCH(DataBase!J3890,DatosProcesados!$A$1:$BF$1,0))</f>
        <v>No</v>
      </c>
      <c r="L3890" s="115" t="str">
        <f>INDEX(Modelo!$A$9:$D$89,MATCH(DataBase!$J3890,Modelo!$A$9:$A$89,0),MATCH(DataBase!L$1,Modelo!$A$9:$D$9,0))</f>
        <v>Impacto ambiental</v>
      </c>
      <c r="M3890" s="115" t="str">
        <f>INDEX(Modelo!$A$9:$D$89,MATCH(DataBase!$J3890,Modelo!$A$9:$A$89,0),MATCH(DataBase!M$1,Modelo!$A$9:$D$9,0))</f>
        <v>Pilar 3</v>
      </c>
      <c r="N3890" s="115" t="str">
        <f>INDEX(Modelo!$A$9:$D$89,MATCH(DataBase!$J3890,Modelo!$A$9:$A$89,0),MATCH(DataBase!N$1,Modelo!$A$9:$D$9,0))</f>
        <v>boolean</v>
      </c>
      <c r="O3890" s="115" t="b">
        <f t="array" ref="O3890">IF(N3890="negativo",INDEX($AD$3:$AG$51,MATCH(1,($B3890=$AD$3:$AD$51)*($J3890=$AE$3:$AE$51),0),3),IF(N3890="positivo",INDEX($AD$55:$AG$109,MATCH(1,($B3890=$AD$55:$AD$109)*($J3890=$AE$55:$AE$109),0),3)))</f>
        <v>0</v>
      </c>
      <c r="P3890" s="115" t="b">
        <f t="array" ref="P3890">IF(N3890="negativo",INDEX($AD$3:$AG$51,MATCH(1,($B3890=$AD$3:$AD$51)*($J3890=$AE$3:$AE$51),0),4),IF(N3890="positivo",INDEX($AD$55:$AG$109,MATCH(1,($B3890=$AD$55:$AD$109)*($J3890=$AE$55:$AE$109),0),4)))</f>
        <v>0</v>
      </c>
      <c r="Q3890" s="115" t="str">
        <f>VLOOKUP(M3890,Modelo!$A$2:$C$7,2,0)</f>
        <v>Gestión de Recursos Naturales y Circularidad</v>
      </c>
      <c r="R3890" s="118">
        <f t="array" ref="R3890">INDEX(Modelo!$F$1:$H$37,MATCH(1,(DataBase!Q3890=Modelo!$G$1:$G$37)*(DataBase!B3890=Modelo!$F$1:$F$37),0),3)</f>
        <v>5.8823529411764705E-2</v>
      </c>
      <c r="S3890" s="115">
        <f t="shared" si="122"/>
        <v>0</v>
      </c>
      <c r="T3890" s="115">
        <f t="shared" si="123"/>
        <v>0</v>
      </c>
    </row>
    <row r="3891" spans="1:20" x14ac:dyDescent="0.3">
      <c r="A3891" s="115" t="s">
        <v>166</v>
      </c>
      <c r="B3891" s="115" t="s">
        <v>84</v>
      </c>
      <c r="C3891" s="115" t="s">
        <v>103</v>
      </c>
      <c r="D3891" s="115" t="s">
        <v>86</v>
      </c>
      <c r="E3891" s="115" t="s">
        <v>87</v>
      </c>
      <c r="F3891" s="115" t="s">
        <v>87</v>
      </c>
      <c r="G3891" s="115">
        <v>1910</v>
      </c>
      <c r="H3891" s="115" t="s">
        <v>167</v>
      </c>
      <c r="I3891" s="115">
        <v>2.655177809</v>
      </c>
      <c r="J3891" s="115" t="s">
        <v>42</v>
      </c>
      <c r="K3891" s="115" t="str">
        <f>INDEX(DatosProcesados!$A$1:$BF$101,MATCH(DataBase!A3891,DatosProcesados!$A$1:$A$101,0),MATCH(DataBase!J3891,DatosProcesados!$A$1:$BF$1,0))</f>
        <v>No</v>
      </c>
      <c r="L3891" s="115" t="str">
        <f>INDEX(Modelo!$A$9:$D$89,MATCH(DataBase!$J3891,Modelo!$A$9:$A$89,0),MATCH(DataBase!L$1,Modelo!$A$9:$D$9,0))</f>
        <v>Impacto ambiental</v>
      </c>
      <c r="M3891" s="115" t="str">
        <f>INDEX(Modelo!$A$9:$D$89,MATCH(DataBase!$J3891,Modelo!$A$9:$A$89,0),MATCH(DataBase!M$1,Modelo!$A$9:$D$9,0))</f>
        <v>Pilar 3</v>
      </c>
      <c r="N3891" s="115" t="str">
        <f>INDEX(Modelo!$A$9:$D$89,MATCH(DataBase!$J3891,Modelo!$A$9:$A$89,0),MATCH(DataBase!N$1,Modelo!$A$9:$D$9,0))</f>
        <v>boolean</v>
      </c>
      <c r="O3891" s="115" t="b">
        <f t="array" ref="O3891">IF(N3891="negativo",INDEX($AD$3:$AG$51,MATCH(1,($B3891=$AD$3:$AD$51)*($J3891=$AE$3:$AE$51),0),3),IF(N3891="positivo",INDEX($AD$55:$AG$109,MATCH(1,($B3891=$AD$55:$AD$109)*($J3891=$AE$55:$AE$109),0),3)))</f>
        <v>0</v>
      </c>
      <c r="P3891" s="115" t="b">
        <f t="array" ref="P3891">IF(N3891="negativo",INDEX($AD$3:$AG$51,MATCH(1,($B3891=$AD$3:$AD$51)*($J3891=$AE$3:$AE$51),0),4),IF(N3891="positivo",INDEX($AD$55:$AG$109,MATCH(1,($B3891=$AD$55:$AD$109)*($J3891=$AE$55:$AE$109),0),4)))</f>
        <v>0</v>
      </c>
      <c r="Q3891" s="115" t="str">
        <f>VLOOKUP(M3891,Modelo!$A$2:$C$7,2,0)</f>
        <v>Gestión de Recursos Naturales y Circularidad</v>
      </c>
      <c r="R3891" s="118">
        <f t="array" ref="R3891">INDEX(Modelo!$F$1:$H$37,MATCH(1,(DataBase!Q3891=Modelo!$G$1:$G$37)*(DataBase!B3891=Modelo!$F$1:$F$37),0),3)</f>
        <v>5.8823529411764705E-2</v>
      </c>
      <c r="S3891" s="115">
        <f t="shared" si="122"/>
        <v>0</v>
      </c>
      <c r="T3891" s="115">
        <f t="shared" si="123"/>
        <v>0</v>
      </c>
    </row>
    <row r="3892" spans="1:20" x14ac:dyDescent="0.3">
      <c r="A3892" s="115" t="s">
        <v>312</v>
      </c>
      <c r="B3892" s="115" t="s">
        <v>313</v>
      </c>
      <c r="C3892" s="115" t="s">
        <v>103</v>
      </c>
      <c r="D3892" s="115" t="s">
        <v>86</v>
      </c>
      <c r="E3892" s="115" t="s">
        <v>87</v>
      </c>
      <c r="F3892" s="115" t="s">
        <v>87</v>
      </c>
      <c r="G3892" s="115">
        <v>1968</v>
      </c>
      <c r="H3892" s="115" t="s">
        <v>125</v>
      </c>
      <c r="I3892" s="115">
        <v>24.752011681999999</v>
      </c>
      <c r="J3892" s="115" t="s">
        <v>42</v>
      </c>
      <c r="K3892" s="115" t="str">
        <f>INDEX(DatosProcesados!$A$1:$BF$101,MATCH(DataBase!A3892,DatosProcesados!$A$1:$A$101,0),MATCH(DataBase!J3892,DatosProcesados!$A$1:$BF$1,0))</f>
        <v>Si</v>
      </c>
      <c r="L3892" s="115" t="str">
        <f>INDEX(Modelo!$A$9:$D$89,MATCH(DataBase!$J3892,Modelo!$A$9:$A$89,0),MATCH(DataBase!L$1,Modelo!$A$9:$D$9,0))</f>
        <v>Impacto ambiental</v>
      </c>
      <c r="M3892" s="115" t="str">
        <f>INDEX(Modelo!$A$9:$D$89,MATCH(DataBase!$J3892,Modelo!$A$9:$A$89,0),MATCH(DataBase!M$1,Modelo!$A$9:$D$9,0))</f>
        <v>Pilar 3</v>
      </c>
      <c r="N3892" s="115" t="str">
        <f>INDEX(Modelo!$A$9:$D$89,MATCH(DataBase!$J3892,Modelo!$A$9:$A$89,0),MATCH(DataBase!N$1,Modelo!$A$9:$D$9,0))</f>
        <v>boolean</v>
      </c>
      <c r="O3892" s="115" t="b">
        <f t="array" ref="O3892">IF(N3892="negativo",INDEX($AD$3:$AG$51,MATCH(1,($B3892=$AD$3:$AD$51)*($J3892=$AE$3:$AE$51),0),3),IF(N3892="positivo",INDEX($AD$55:$AG$109,MATCH(1,($B3892=$AD$55:$AD$109)*($J3892=$AE$55:$AE$109),0),3)))</f>
        <v>0</v>
      </c>
      <c r="P3892" s="115" t="b">
        <f t="array" ref="P3892">IF(N3892="negativo",INDEX($AD$3:$AG$51,MATCH(1,($B3892=$AD$3:$AD$51)*($J3892=$AE$3:$AE$51),0),4),IF(N3892="positivo",INDEX($AD$55:$AG$109,MATCH(1,($B3892=$AD$55:$AD$109)*($J3892=$AE$55:$AE$109),0),4)))</f>
        <v>0</v>
      </c>
      <c r="Q3892" s="115" t="str">
        <f>VLOOKUP(M3892,Modelo!$A$2:$C$7,2,0)</f>
        <v>Gestión de Recursos Naturales y Circularidad</v>
      </c>
      <c r="R3892" s="118">
        <f t="array" ref="R3892">INDEX(Modelo!$F$1:$H$37,MATCH(1,(DataBase!Q3892=Modelo!$G$1:$G$37)*(DataBase!B3892=Modelo!$F$1:$F$37),0),3)</f>
        <v>5.8823529411764705E-2</v>
      </c>
      <c r="S3892" s="115">
        <f t="shared" si="122"/>
        <v>100</v>
      </c>
      <c r="T3892" s="115">
        <f t="shared" si="123"/>
        <v>5.8823529411764701</v>
      </c>
    </row>
    <row r="3893" spans="1:20" x14ac:dyDescent="0.3">
      <c r="A3893" s="115" t="s">
        <v>162</v>
      </c>
      <c r="B3893" s="115" t="s">
        <v>84</v>
      </c>
      <c r="C3893" s="115" t="s">
        <v>97</v>
      </c>
      <c r="D3893" s="115" t="s">
        <v>86</v>
      </c>
      <c r="E3893" s="115" t="s">
        <v>87</v>
      </c>
      <c r="F3893" s="115" t="s">
        <v>87</v>
      </c>
      <c r="G3893" s="115">
        <v>1979</v>
      </c>
      <c r="H3893" s="115" t="s">
        <v>163</v>
      </c>
      <c r="I3893" s="115">
        <v>2.956157691</v>
      </c>
      <c r="J3893" s="115" t="s">
        <v>42</v>
      </c>
      <c r="K3893" s="115" t="str">
        <f>INDEX(DatosProcesados!$A$1:$BF$101,MATCH(DataBase!A3893,DatosProcesados!$A$1:$A$101,0),MATCH(DataBase!J3893,DatosProcesados!$A$1:$BF$1,0))</f>
        <v>No</v>
      </c>
      <c r="L3893" s="115" t="str">
        <f>INDEX(Modelo!$A$9:$D$89,MATCH(DataBase!$J3893,Modelo!$A$9:$A$89,0),MATCH(DataBase!L$1,Modelo!$A$9:$D$9,0))</f>
        <v>Impacto ambiental</v>
      </c>
      <c r="M3893" s="115" t="str">
        <f>INDEX(Modelo!$A$9:$D$89,MATCH(DataBase!$J3893,Modelo!$A$9:$A$89,0),MATCH(DataBase!M$1,Modelo!$A$9:$D$9,0))</f>
        <v>Pilar 3</v>
      </c>
      <c r="N3893" s="115" t="str">
        <f>INDEX(Modelo!$A$9:$D$89,MATCH(DataBase!$J3893,Modelo!$A$9:$A$89,0),MATCH(DataBase!N$1,Modelo!$A$9:$D$9,0))</f>
        <v>boolean</v>
      </c>
      <c r="O3893" s="115" t="b">
        <f t="array" ref="O3893">IF(N3893="negativo",INDEX($AD$3:$AG$51,MATCH(1,($B3893=$AD$3:$AD$51)*($J3893=$AE$3:$AE$51),0),3),IF(N3893="positivo",INDEX($AD$55:$AG$109,MATCH(1,($B3893=$AD$55:$AD$109)*($J3893=$AE$55:$AE$109),0),3)))</f>
        <v>0</v>
      </c>
      <c r="P3893" s="115" t="b">
        <f t="array" ref="P3893">IF(N3893="negativo",INDEX($AD$3:$AG$51,MATCH(1,($B3893=$AD$3:$AD$51)*($J3893=$AE$3:$AE$51),0),4),IF(N3893="positivo",INDEX($AD$55:$AG$109,MATCH(1,($B3893=$AD$55:$AD$109)*($J3893=$AE$55:$AE$109),0),4)))</f>
        <v>0</v>
      </c>
      <c r="Q3893" s="115" t="str">
        <f>VLOOKUP(M3893,Modelo!$A$2:$C$7,2,0)</f>
        <v>Gestión de Recursos Naturales y Circularidad</v>
      </c>
      <c r="R3893" s="118">
        <f t="array" ref="R3893">INDEX(Modelo!$F$1:$H$37,MATCH(1,(DataBase!Q3893=Modelo!$G$1:$G$37)*(DataBase!B3893=Modelo!$F$1:$F$37),0),3)</f>
        <v>5.8823529411764705E-2</v>
      </c>
      <c r="S3893" s="115">
        <f t="shared" si="122"/>
        <v>0</v>
      </c>
      <c r="T3893" s="115">
        <f t="shared" si="123"/>
        <v>0</v>
      </c>
    </row>
    <row r="3894" spans="1:20" x14ac:dyDescent="0.3">
      <c r="A3894" s="115" t="s">
        <v>348</v>
      </c>
      <c r="B3894" s="115" t="s">
        <v>313</v>
      </c>
      <c r="C3894" s="115" t="s">
        <v>103</v>
      </c>
      <c r="D3894" s="115" t="s">
        <v>86</v>
      </c>
      <c r="E3894" s="115" t="s">
        <v>87</v>
      </c>
      <c r="F3894" s="115" t="s">
        <v>87</v>
      </c>
      <c r="G3894" s="115">
        <v>1937</v>
      </c>
      <c r="H3894" s="115" t="s">
        <v>294</v>
      </c>
      <c r="I3894" s="115">
        <v>4.02823039</v>
      </c>
      <c r="J3894" s="115" t="s">
        <v>42</v>
      </c>
      <c r="K3894" s="115" t="str">
        <f>INDEX(DatosProcesados!$A$1:$BF$101,MATCH(DataBase!A3894,DatosProcesados!$A$1:$A$101,0),MATCH(DataBase!J3894,DatosProcesados!$A$1:$BF$1,0))</f>
        <v>No</v>
      </c>
      <c r="L3894" s="115" t="str">
        <f>INDEX(Modelo!$A$9:$D$89,MATCH(DataBase!$J3894,Modelo!$A$9:$A$89,0),MATCH(DataBase!L$1,Modelo!$A$9:$D$9,0))</f>
        <v>Impacto ambiental</v>
      </c>
      <c r="M3894" s="115" t="str">
        <f>INDEX(Modelo!$A$9:$D$89,MATCH(DataBase!$J3894,Modelo!$A$9:$A$89,0),MATCH(DataBase!M$1,Modelo!$A$9:$D$9,0))</f>
        <v>Pilar 3</v>
      </c>
      <c r="N3894" s="115" t="str">
        <f>INDEX(Modelo!$A$9:$D$89,MATCH(DataBase!$J3894,Modelo!$A$9:$A$89,0),MATCH(DataBase!N$1,Modelo!$A$9:$D$9,0))</f>
        <v>boolean</v>
      </c>
      <c r="O3894" s="115" t="b">
        <f t="array" ref="O3894">IF(N3894="negativo",INDEX($AD$3:$AG$51,MATCH(1,($B3894=$AD$3:$AD$51)*($J3894=$AE$3:$AE$51),0),3),IF(N3894="positivo",INDEX($AD$55:$AG$109,MATCH(1,($B3894=$AD$55:$AD$109)*($J3894=$AE$55:$AE$109),0),3)))</f>
        <v>0</v>
      </c>
      <c r="P3894" s="115" t="b">
        <f t="array" ref="P3894">IF(N3894="negativo",INDEX($AD$3:$AG$51,MATCH(1,($B3894=$AD$3:$AD$51)*($J3894=$AE$3:$AE$51),0),4),IF(N3894="positivo",INDEX($AD$55:$AG$109,MATCH(1,($B3894=$AD$55:$AD$109)*($J3894=$AE$55:$AE$109),0),4)))</f>
        <v>0</v>
      </c>
      <c r="Q3894" s="115" t="str">
        <f>VLOOKUP(M3894,Modelo!$A$2:$C$7,2,0)</f>
        <v>Gestión de Recursos Naturales y Circularidad</v>
      </c>
      <c r="R3894" s="118">
        <f t="array" ref="R3894">INDEX(Modelo!$F$1:$H$37,MATCH(1,(DataBase!Q3894=Modelo!$G$1:$G$37)*(DataBase!B3894=Modelo!$F$1:$F$37),0),3)</f>
        <v>5.8823529411764705E-2</v>
      </c>
      <c r="S3894" s="115">
        <f t="shared" si="122"/>
        <v>0</v>
      </c>
      <c r="T3894" s="115">
        <f t="shared" si="123"/>
        <v>0</v>
      </c>
    </row>
    <row r="3895" spans="1:20" x14ac:dyDescent="0.3">
      <c r="A3895" s="115" t="s">
        <v>343</v>
      </c>
      <c r="B3895" s="115" t="s">
        <v>313</v>
      </c>
      <c r="C3895" s="115" t="s">
        <v>103</v>
      </c>
      <c r="D3895" s="115" t="s">
        <v>86</v>
      </c>
      <c r="E3895" s="115" t="s">
        <v>86</v>
      </c>
      <c r="F3895" s="115" t="s">
        <v>87</v>
      </c>
      <c r="G3895" s="115">
        <v>1993</v>
      </c>
      <c r="H3895" s="115" t="s">
        <v>281</v>
      </c>
      <c r="I3895" s="115">
        <v>4.8704234599999996</v>
      </c>
      <c r="J3895" s="115" t="s">
        <v>42</v>
      </c>
      <c r="K3895" s="115" t="str">
        <f>INDEX(DatosProcesados!$A$1:$BF$101,MATCH(DataBase!A3895,DatosProcesados!$A$1:$A$101,0),MATCH(DataBase!J3895,DatosProcesados!$A$1:$BF$1,0))</f>
        <v>Si</v>
      </c>
      <c r="L3895" s="115" t="str">
        <f>INDEX(Modelo!$A$9:$D$89,MATCH(DataBase!$J3895,Modelo!$A$9:$A$89,0),MATCH(DataBase!L$1,Modelo!$A$9:$D$9,0))</f>
        <v>Impacto ambiental</v>
      </c>
      <c r="M3895" s="115" t="str">
        <f>INDEX(Modelo!$A$9:$D$89,MATCH(DataBase!$J3895,Modelo!$A$9:$A$89,0),MATCH(DataBase!M$1,Modelo!$A$9:$D$9,0))</f>
        <v>Pilar 3</v>
      </c>
      <c r="N3895" s="115" t="str">
        <f>INDEX(Modelo!$A$9:$D$89,MATCH(DataBase!$J3895,Modelo!$A$9:$A$89,0),MATCH(DataBase!N$1,Modelo!$A$9:$D$9,0))</f>
        <v>boolean</v>
      </c>
      <c r="O3895" s="115" t="b">
        <f t="array" ref="O3895">IF(N3895="negativo",INDEX($AD$3:$AG$51,MATCH(1,($B3895=$AD$3:$AD$51)*($J3895=$AE$3:$AE$51),0),3),IF(N3895="positivo",INDEX($AD$55:$AG$109,MATCH(1,($B3895=$AD$55:$AD$109)*($J3895=$AE$55:$AE$109),0),3)))</f>
        <v>0</v>
      </c>
      <c r="P3895" s="115" t="b">
        <f t="array" ref="P3895">IF(N3895="negativo",INDEX($AD$3:$AG$51,MATCH(1,($B3895=$AD$3:$AD$51)*($J3895=$AE$3:$AE$51),0),4),IF(N3895="positivo",INDEX($AD$55:$AG$109,MATCH(1,($B3895=$AD$55:$AD$109)*($J3895=$AE$55:$AE$109),0),4)))</f>
        <v>0</v>
      </c>
      <c r="Q3895" s="115" t="str">
        <f>VLOOKUP(M3895,Modelo!$A$2:$C$7,2,0)</f>
        <v>Gestión de Recursos Naturales y Circularidad</v>
      </c>
      <c r="R3895" s="118">
        <f t="array" ref="R3895">INDEX(Modelo!$F$1:$H$37,MATCH(1,(DataBase!Q3895=Modelo!$G$1:$G$37)*(DataBase!B3895=Modelo!$F$1:$F$37),0),3)</f>
        <v>5.8823529411764705E-2</v>
      </c>
      <c r="S3895" s="115">
        <f t="shared" si="122"/>
        <v>100</v>
      </c>
      <c r="T3895" s="115">
        <f t="shared" si="123"/>
        <v>5.8823529411764701</v>
      </c>
    </row>
    <row r="3896" spans="1:20" x14ac:dyDescent="0.3">
      <c r="A3896" s="115" t="s">
        <v>367</v>
      </c>
      <c r="B3896" s="115" t="s">
        <v>313</v>
      </c>
      <c r="C3896" s="115" t="s">
        <v>103</v>
      </c>
      <c r="D3896" s="115" t="s">
        <v>86</v>
      </c>
      <c r="E3896" s="115" t="s">
        <v>86</v>
      </c>
      <c r="F3896" s="115" t="s">
        <v>86</v>
      </c>
      <c r="G3896" s="115">
        <v>1966</v>
      </c>
      <c r="H3896" s="115" t="s">
        <v>125</v>
      </c>
      <c r="I3896" s="115">
        <v>2.0461661379999998</v>
      </c>
      <c r="J3896" s="115" t="s">
        <v>42</v>
      </c>
      <c r="K3896" s="115" t="str">
        <f>INDEX(DatosProcesados!$A$1:$BF$101,MATCH(DataBase!A3896,DatosProcesados!$A$1:$A$101,0),MATCH(DataBase!J3896,DatosProcesados!$A$1:$BF$1,0))</f>
        <v>No</v>
      </c>
      <c r="L3896" s="115" t="str">
        <f>INDEX(Modelo!$A$9:$D$89,MATCH(DataBase!$J3896,Modelo!$A$9:$A$89,0),MATCH(DataBase!L$1,Modelo!$A$9:$D$9,0))</f>
        <v>Impacto ambiental</v>
      </c>
      <c r="M3896" s="115" t="str">
        <f>INDEX(Modelo!$A$9:$D$89,MATCH(DataBase!$J3896,Modelo!$A$9:$A$89,0),MATCH(DataBase!M$1,Modelo!$A$9:$D$9,0))</f>
        <v>Pilar 3</v>
      </c>
      <c r="N3896" s="115" t="str">
        <f>INDEX(Modelo!$A$9:$D$89,MATCH(DataBase!$J3896,Modelo!$A$9:$A$89,0),MATCH(DataBase!N$1,Modelo!$A$9:$D$9,0))</f>
        <v>boolean</v>
      </c>
      <c r="O3896" s="115" t="b">
        <f t="array" ref="O3896">IF(N3896="negativo",INDEX($AD$3:$AG$51,MATCH(1,($B3896=$AD$3:$AD$51)*($J3896=$AE$3:$AE$51),0),3),IF(N3896="positivo",INDEX($AD$55:$AG$109,MATCH(1,($B3896=$AD$55:$AD$109)*($J3896=$AE$55:$AE$109),0),3)))</f>
        <v>0</v>
      </c>
      <c r="P3896" s="115" t="b">
        <f t="array" ref="P3896">IF(N3896="negativo",INDEX($AD$3:$AG$51,MATCH(1,($B3896=$AD$3:$AD$51)*($J3896=$AE$3:$AE$51),0),4),IF(N3896="positivo",INDEX($AD$55:$AG$109,MATCH(1,($B3896=$AD$55:$AD$109)*($J3896=$AE$55:$AE$109),0),4)))</f>
        <v>0</v>
      </c>
      <c r="Q3896" s="115" t="str">
        <f>VLOOKUP(M3896,Modelo!$A$2:$C$7,2,0)</f>
        <v>Gestión de Recursos Naturales y Circularidad</v>
      </c>
      <c r="R3896" s="118">
        <f t="array" ref="R3896">INDEX(Modelo!$F$1:$H$37,MATCH(1,(DataBase!Q3896=Modelo!$G$1:$G$37)*(DataBase!B3896=Modelo!$F$1:$F$37),0),3)</f>
        <v>5.8823529411764705E-2</v>
      </c>
      <c r="S3896" s="115">
        <f t="shared" si="122"/>
        <v>0</v>
      </c>
      <c r="T3896" s="115">
        <f t="shared" si="123"/>
        <v>0</v>
      </c>
    </row>
    <row r="3897" spans="1:20" x14ac:dyDescent="0.3">
      <c r="A3897" s="115" t="s">
        <v>374</v>
      </c>
      <c r="B3897" s="115" t="s">
        <v>313</v>
      </c>
      <c r="C3897" s="115" t="s">
        <v>103</v>
      </c>
      <c r="D3897" s="115" t="s">
        <v>86</v>
      </c>
      <c r="E3897" s="115" t="s">
        <v>87</v>
      </c>
      <c r="F3897" s="115" t="s">
        <v>87</v>
      </c>
      <c r="G3897" s="115">
        <v>1929</v>
      </c>
      <c r="H3897" s="115" t="s">
        <v>375</v>
      </c>
      <c r="I3897" s="115">
        <v>1.928223518</v>
      </c>
      <c r="J3897" s="115" t="s">
        <v>42</v>
      </c>
      <c r="K3897" s="115">
        <f>INDEX(DatosProcesados!$A$1:$BF$101,MATCH(DataBase!A3897,DatosProcesados!$A$1:$A$101,0),MATCH(DataBase!J3897,DatosProcesados!$A$1:$BF$1,0))</f>
        <v>0</v>
      </c>
      <c r="L3897" s="115" t="str">
        <f>INDEX(Modelo!$A$9:$D$89,MATCH(DataBase!$J3897,Modelo!$A$9:$A$89,0),MATCH(DataBase!L$1,Modelo!$A$9:$D$9,0))</f>
        <v>Impacto ambiental</v>
      </c>
      <c r="M3897" s="115" t="str">
        <f>INDEX(Modelo!$A$9:$D$89,MATCH(DataBase!$J3897,Modelo!$A$9:$A$89,0),MATCH(DataBase!M$1,Modelo!$A$9:$D$9,0))</f>
        <v>Pilar 3</v>
      </c>
      <c r="N3897" s="115" t="str">
        <f>INDEX(Modelo!$A$9:$D$89,MATCH(DataBase!$J3897,Modelo!$A$9:$A$89,0),MATCH(DataBase!N$1,Modelo!$A$9:$D$9,0))</f>
        <v>boolean</v>
      </c>
      <c r="O3897" s="115" t="b">
        <f t="array" ref="O3897">IF(N3897="negativo",INDEX($AD$3:$AG$51,MATCH(1,($B3897=$AD$3:$AD$51)*($J3897=$AE$3:$AE$51),0),3),IF(N3897="positivo",INDEX($AD$55:$AG$109,MATCH(1,($B3897=$AD$55:$AD$109)*($J3897=$AE$55:$AE$109),0),3)))</f>
        <v>0</v>
      </c>
      <c r="P3897" s="115" t="b">
        <f t="array" ref="P3897">IF(N3897="negativo",INDEX($AD$3:$AG$51,MATCH(1,($B3897=$AD$3:$AD$51)*($J3897=$AE$3:$AE$51),0),4),IF(N3897="positivo",INDEX($AD$55:$AG$109,MATCH(1,($B3897=$AD$55:$AD$109)*($J3897=$AE$55:$AE$109),0),4)))</f>
        <v>0</v>
      </c>
      <c r="Q3897" s="115" t="str">
        <f>VLOOKUP(M3897,Modelo!$A$2:$C$7,2,0)</f>
        <v>Gestión de Recursos Naturales y Circularidad</v>
      </c>
      <c r="R3897" s="118">
        <f t="array" ref="R3897">INDEX(Modelo!$F$1:$H$37,MATCH(1,(DataBase!Q3897=Modelo!$G$1:$G$37)*(DataBase!B3897=Modelo!$F$1:$F$37),0),3)</f>
        <v>5.8823529411764705E-2</v>
      </c>
      <c r="S3897" s="115">
        <f t="shared" si="122"/>
        <v>0</v>
      </c>
      <c r="T3897" s="115">
        <f t="shared" si="123"/>
        <v>0</v>
      </c>
    </row>
    <row r="3898" spans="1:20" x14ac:dyDescent="0.3">
      <c r="A3898" s="115" t="s">
        <v>201</v>
      </c>
      <c r="B3898" s="115" t="s">
        <v>84</v>
      </c>
      <c r="C3898" s="115" t="s">
        <v>103</v>
      </c>
      <c r="D3898" s="115" t="s">
        <v>86</v>
      </c>
      <c r="E3898" s="115" t="s">
        <v>86</v>
      </c>
      <c r="F3898" s="115" t="s">
        <v>86</v>
      </c>
      <c r="G3898" s="115">
        <v>1987</v>
      </c>
      <c r="H3898" s="115" t="s">
        <v>125</v>
      </c>
      <c r="I3898" s="115">
        <v>0</v>
      </c>
      <c r="J3898" s="115" t="s">
        <v>42</v>
      </c>
      <c r="K3898" s="115" t="str">
        <f>INDEX(DatosProcesados!$A$1:$BF$101,MATCH(DataBase!A3898,DatosProcesados!$A$1:$A$101,0),MATCH(DataBase!J3898,DatosProcesados!$A$1:$BF$1,0))</f>
        <v>No</v>
      </c>
      <c r="L3898" s="115" t="str">
        <f>INDEX(Modelo!$A$9:$D$89,MATCH(DataBase!$J3898,Modelo!$A$9:$A$89,0),MATCH(DataBase!L$1,Modelo!$A$9:$D$9,0))</f>
        <v>Impacto ambiental</v>
      </c>
      <c r="M3898" s="115" t="str">
        <f>INDEX(Modelo!$A$9:$D$89,MATCH(DataBase!$J3898,Modelo!$A$9:$A$89,0),MATCH(DataBase!M$1,Modelo!$A$9:$D$9,0))</f>
        <v>Pilar 3</v>
      </c>
      <c r="N3898" s="115" t="str">
        <f>INDEX(Modelo!$A$9:$D$89,MATCH(DataBase!$J3898,Modelo!$A$9:$A$89,0),MATCH(DataBase!N$1,Modelo!$A$9:$D$9,0))</f>
        <v>boolean</v>
      </c>
      <c r="O3898" s="115" t="b">
        <f t="array" ref="O3898">IF(N3898="negativo",INDEX($AD$3:$AG$51,MATCH(1,($B3898=$AD$3:$AD$51)*($J3898=$AE$3:$AE$51),0),3),IF(N3898="positivo",INDEX($AD$55:$AG$109,MATCH(1,($B3898=$AD$55:$AD$109)*($J3898=$AE$55:$AE$109),0),3)))</f>
        <v>0</v>
      </c>
      <c r="P3898" s="115" t="b">
        <f t="array" ref="P3898">IF(N3898="negativo",INDEX($AD$3:$AG$51,MATCH(1,($B3898=$AD$3:$AD$51)*($J3898=$AE$3:$AE$51),0),4),IF(N3898="positivo",INDEX($AD$55:$AG$109,MATCH(1,($B3898=$AD$55:$AD$109)*($J3898=$AE$55:$AE$109),0),4)))</f>
        <v>0</v>
      </c>
      <c r="Q3898" s="115" t="str">
        <f>VLOOKUP(M3898,Modelo!$A$2:$C$7,2,0)</f>
        <v>Gestión de Recursos Naturales y Circularidad</v>
      </c>
      <c r="R3898" s="118">
        <f t="array" ref="R3898">INDEX(Modelo!$F$1:$H$37,MATCH(1,(DataBase!Q3898=Modelo!$G$1:$G$37)*(DataBase!B3898=Modelo!$F$1:$F$37),0),3)</f>
        <v>5.8823529411764705E-2</v>
      </c>
      <c r="S3898" s="115">
        <f t="shared" si="122"/>
        <v>0</v>
      </c>
      <c r="T3898" s="115">
        <f t="shared" si="123"/>
        <v>0</v>
      </c>
    </row>
    <row r="3899" spans="1:20" x14ac:dyDescent="0.3">
      <c r="A3899" s="115" t="s">
        <v>421</v>
      </c>
      <c r="B3899" s="115" t="s">
        <v>407</v>
      </c>
      <c r="C3899" s="115" t="s">
        <v>103</v>
      </c>
      <c r="D3899" s="115" t="s">
        <v>86</v>
      </c>
      <c r="E3899" s="115" t="s">
        <v>86</v>
      </c>
      <c r="F3899" s="115" t="s">
        <v>87</v>
      </c>
      <c r="G3899" s="115">
        <v>2016</v>
      </c>
      <c r="H3899" s="115" t="s">
        <v>422</v>
      </c>
      <c r="I3899" s="115">
        <v>5.4833186859999996</v>
      </c>
      <c r="J3899" s="115" t="s">
        <v>42</v>
      </c>
      <c r="K3899" s="115">
        <f>INDEX(DatosProcesados!$A$1:$BF$101,MATCH(DataBase!A3899,DatosProcesados!$A$1:$A$101,0),MATCH(DataBase!J3899,DatosProcesados!$A$1:$BF$1,0))</f>
        <v>0</v>
      </c>
      <c r="L3899" s="115" t="str">
        <f>INDEX(Modelo!$A$9:$D$89,MATCH(DataBase!$J3899,Modelo!$A$9:$A$89,0),MATCH(DataBase!L$1,Modelo!$A$9:$D$9,0))</f>
        <v>Impacto ambiental</v>
      </c>
      <c r="M3899" s="115" t="str">
        <f>INDEX(Modelo!$A$9:$D$89,MATCH(DataBase!$J3899,Modelo!$A$9:$A$89,0),MATCH(DataBase!M$1,Modelo!$A$9:$D$9,0))</f>
        <v>Pilar 3</v>
      </c>
      <c r="N3899" s="115" t="str">
        <f>INDEX(Modelo!$A$9:$D$89,MATCH(DataBase!$J3899,Modelo!$A$9:$A$89,0),MATCH(DataBase!N$1,Modelo!$A$9:$D$9,0))</f>
        <v>boolean</v>
      </c>
      <c r="O3899" s="115" t="b">
        <f t="array" ref="O3899">IF(N3899="negativo",INDEX($AD$3:$AG$51,MATCH(1,($B3899=$AD$3:$AD$51)*($J3899=$AE$3:$AE$51),0),3),IF(N3899="positivo",INDEX($AD$55:$AG$109,MATCH(1,($B3899=$AD$55:$AD$109)*($J3899=$AE$55:$AE$109),0),3)))</f>
        <v>0</v>
      </c>
      <c r="P3899" s="115" t="b">
        <f t="array" ref="P3899">IF(N3899="negativo",INDEX($AD$3:$AG$51,MATCH(1,($B3899=$AD$3:$AD$51)*($J3899=$AE$3:$AE$51),0),4),IF(N3899="positivo",INDEX($AD$55:$AG$109,MATCH(1,($B3899=$AD$55:$AD$109)*($J3899=$AE$55:$AE$109),0),4)))</f>
        <v>0</v>
      </c>
      <c r="Q3899" s="115" t="str">
        <f>VLOOKUP(M3899,Modelo!$A$2:$C$7,2,0)</f>
        <v>Gestión de Recursos Naturales y Circularidad</v>
      </c>
      <c r="R3899" s="118">
        <f t="array" ref="R3899">INDEX(Modelo!$F$1:$H$37,MATCH(1,(DataBase!Q3899=Modelo!$G$1:$G$37)*(DataBase!B3899=Modelo!$F$1:$F$37),0),3)</f>
        <v>0.19230769230769232</v>
      </c>
      <c r="S3899" s="115">
        <f t="shared" si="122"/>
        <v>0</v>
      </c>
      <c r="T3899" s="115">
        <f t="shared" si="123"/>
        <v>0</v>
      </c>
    </row>
    <row r="3900" spans="1:20" x14ac:dyDescent="0.3">
      <c r="A3900" s="115" t="s">
        <v>293</v>
      </c>
      <c r="B3900" s="115" t="s">
        <v>216</v>
      </c>
      <c r="C3900" s="115" t="s">
        <v>103</v>
      </c>
      <c r="D3900" s="115" t="s">
        <v>86</v>
      </c>
      <c r="E3900" s="115" t="s">
        <v>87</v>
      </c>
      <c r="F3900" s="115" t="s">
        <v>87</v>
      </c>
      <c r="G3900" s="115">
        <v>1955</v>
      </c>
      <c r="H3900" s="115" t="s">
        <v>294</v>
      </c>
      <c r="I3900" s="115">
        <v>1.8313776939999999</v>
      </c>
      <c r="J3900" s="115" t="s">
        <v>42</v>
      </c>
      <c r="K3900" s="115" t="str">
        <f>INDEX(DatosProcesados!$A$1:$BF$101,MATCH(DataBase!A3900,DatosProcesados!$A$1:$A$101,0),MATCH(DataBase!J3900,DatosProcesados!$A$1:$BF$1,0))</f>
        <v>No</v>
      </c>
      <c r="L3900" s="115" t="str">
        <f>INDEX(Modelo!$A$9:$D$89,MATCH(DataBase!$J3900,Modelo!$A$9:$A$89,0),MATCH(DataBase!L$1,Modelo!$A$9:$D$9,0))</f>
        <v>Impacto ambiental</v>
      </c>
      <c r="M3900" s="115" t="str">
        <f>INDEX(Modelo!$A$9:$D$89,MATCH(DataBase!$J3900,Modelo!$A$9:$A$89,0),MATCH(DataBase!M$1,Modelo!$A$9:$D$9,0))</f>
        <v>Pilar 3</v>
      </c>
      <c r="N3900" s="115" t="str">
        <f>INDEX(Modelo!$A$9:$D$89,MATCH(DataBase!$J3900,Modelo!$A$9:$A$89,0),MATCH(DataBase!N$1,Modelo!$A$9:$D$9,0))</f>
        <v>boolean</v>
      </c>
      <c r="O3900" s="115" t="b">
        <f t="array" ref="O3900">IF(N3900="negativo",INDEX($AD$3:$AG$51,MATCH(1,($B3900=$AD$3:$AD$51)*($J3900=$AE$3:$AE$51),0),3),IF(N3900="positivo",INDEX($AD$55:$AG$109,MATCH(1,($B3900=$AD$55:$AD$109)*($J3900=$AE$55:$AE$109),0),3)))</f>
        <v>0</v>
      </c>
      <c r="P3900" s="115" t="b">
        <f t="array" ref="P3900">IF(N3900="negativo",INDEX($AD$3:$AG$51,MATCH(1,($B3900=$AD$3:$AD$51)*($J3900=$AE$3:$AE$51),0),4),IF(N3900="positivo",INDEX($AD$55:$AG$109,MATCH(1,($B3900=$AD$55:$AD$109)*($J3900=$AE$55:$AE$109),0),4)))</f>
        <v>0</v>
      </c>
      <c r="Q3900" s="115" t="str">
        <f>VLOOKUP(M3900,Modelo!$A$2:$C$7,2,0)</f>
        <v>Gestión de Recursos Naturales y Circularidad</v>
      </c>
      <c r="R3900" s="118">
        <f t="array" ref="R3900">INDEX(Modelo!$F$1:$H$37,MATCH(1,(DataBase!Q3900=Modelo!$G$1:$G$37)*(DataBase!B3900=Modelo!$F$1:$F$37),0),3)</f>
        <v>0.15789473684210525</v>
      </c>
      <c r="S3900" s="115">
        <f t="shared" si="122"/>
        <v>0</v>
      </c>
      <c r="T3900" s="115">
        <f t="shared" si="123"/>
        <v>0</v>
      </c>
    </row>
    <row r="3901" spans="1:20" x14ac:dyDescent="0.3">
      <c r="A3901" s="115" t="s">
        <v>298</v>
      </c>
      <c r="B3901" s="115" t="s">
        <v>216</v>
      </c>
      <c r="C3901" s="115" t="s">
        <v>103</v>
      </c>
      <c r="D3901" s="115" t="s">
        <v>86</v>
      </c>
      <c r="E3901" s="115" t="s">
        <v>86</v>
      </c>
      <c r="F3901" s="115" t="s">
        <v>87</v>
      </c>
      <c r="G3901" s="115">
        <v>1993</v>
      </c>
      <c r="H3901" s="115" t="s">
        <v>299</v>
      </c>
      <c r="I3901" s="115">
        <v>1.7653399919999999</v>
      </c>
      <c r="J3901" s="115" t="s">
        <v>42</v>
      </c>
      <c r="K3901" s="115" t="str">
        <f>INDEX(DatosProcesados!$A$1:$BF$101,MATCH(DataBase!A3901,DatosProcesados!$A$1:$A$101,0),MATCH(DataBase!J3901,DatosProcesados!$A$1:$BF$1,0))</f>
        <v>No informa</v>
      </c>
      <c r="L3901" s="115" t="str">
        <f>INDEX(Modelo!$A$9:$D$89,MATCH(DataBase!$J3901,Modelo!$A$9:$A$89,0),MATCH(DataBase!L$1,Modelo!$A$9:$D$9,0))</f>
        <v>Impacto ambiental</v>
      </c>
      <c r="M3901" s="115" t="str">
        <f>INDEX(Modelo!$A$9:$D$89,MATCH(DataBase!$J3901,Modelo!$A$9:$A$89,0),MATCH(DataBase!M$1,Modelo!$A$9:$D$9,0))</f>
        <v>Pilar 3</v>
      </c>
      <c r="N3901" s="115" t="str">
        <f>INDEX(Modelo!$A$9:$D$89,MATCH(DataBase!$J3901,Modelo!$A$9:$A$89,0),MATCH(DataBase!N$1,Modelo!$A$9:$D$9,0))</f>
        <v>boolean</v>
      </c>
      <c r="O3901" s="115" t="b">
        <f t="array" ref="O3901">IF(N3901="negativo",INDEX($AD$3:$AG$51,MATCH(1,($B3901=$AD$3:$AD$51)*($J3901=$AE$3:$AE$51),0),3),IF(N3901="positivo",INDEX($AD$55:$AG$109,MATCH(1,($B3901=$AD$55:$AD$109)*($J3901=$AE$55:$AE$109),0),3)))</f>
        <v>0</v>
      </c>
      <c r="P3901" s="115" t="b">
        <f t="array" ref="P3901">IF(N3901="negativo",INDEX($AD$3:$AG$51,MATCH(1,($B3901=$AD$3:$AD$51)*($J3901=$AE$3:$AE$51),0),4),IF(N3901="positivo",INDEX($AD$55:$AG$109,MATCH(1,($B3901=$AD$55:$AD$109)*($J3901=$AE$55:$AE$109),0),4)))</f>
        <v>0</v>
      </c>
      <c r="Q3901" s="115" t="str">
        <f>VLOOKUP(M3901,Modelo!$A$2:$C$7,2,0)</f>
        <v>Gestión de Recursos Naturales y Circularidad</v>
      </c>
      <c r="R3901" s="118">
        <f t="array" ref="R3901">INDEX(Modelo!$F$1:$H$37,MATCH(1,(DataBase!Q3901=Modelo!$G$1:$G$37)*(DataBase!B3901=Modelo!$F$1:$F$37),0),3)</f>
        <v>0.15789473684210525</v>
      </c>
      <c r="S3901" s="115">
        <f t="shared" si="122"/>
        <v>0</v>
      </c>
      <c r="T3901" s="115">
        <f t="shared" si="123"/>
        <v>0</v>
      </c>
    </row>
    <row r="3902" spans="1:20" x14ac:dyDescent="0.3">
      <c r="A3902" s="115" t="s">
        <v>472</v>
      </c>
      <c r="B3902" s="115" t="s">
        <v>467</v>
      </c>
      <c r="C3902" s="115" t="s">
        <v>103</v>
      </c>
      <c r="D3902" s="115" t="s">
        <v>86</v>
      </c>
      <c r="E3902" s="115" t="s">
        <v>86</v>
      </c>
      <c r="F3902" s="115" t="s">
        <v>86</v>
      </c>
      <c r="G3902" s="115">
        <v>2007</v>
      </c>
      <c r="H3902" s="115" t="s">
        <v>125</v>
      </c>
      <c r="I3902" s="115">
        <v>0.97802211500000003</v>
      </c>
      <c r="J3902" s="115" t="s">
        <v>50</v>
      </c>
      <c r="K3902" s="115" t="str">
        <f>INDEX(DatosProcesados!$A$1:$BF$101,MATCH(DataBase!A3902,DatosProcesados!$A$1:$A$101,0),MATCH(DataBase!J3902,DatosProcesados!$A$1:$BF$1,0))</f>
        <v>No</v>
      </c>
      <c r="L3902" s="115" t="str">
        <f>INDEX(Modelo!$A$9:$D$89,MATCH(DataBase!$J3902,Modelo!$A$9:$A$89,0),MATCH(DataBase!L$1,Modelo!$A$9:$D$9,0))</f>
        <v xml:space="preserve">Impacto social </v>
      </c>
      <c r="M3902" s="115" t="str">
        <f>INDEX(Modelo!$A$9:$D$89,MATCH(DataBase!$J3902,Modelo!$A$9:$A$89,0),MATCH(DataBase!M$1,Modelo!$A$9:$D$9,0))</f>
        <v>Pilar 5</v>
      </c>
      <c r="N3902" s="115" t="str">
        <f>INDEX(Modelo!$A$9:$D$89,MATCH(DataBase!$J3902,Modelo!$A$9:$A$89,0),MATCH(DataBase!N$1,Modelo!$A$9:$D$9,0))</f>
        <v>boolean</v>
      </c>
      <c r="O3902" s="115" t="b">
        <f t="array" ref="O3902">IF(N3902="negativo",INDEX($AD$3:$AG$51,MATCH(1,($B3902=$AD$3:$AD$51)*($J3902=$AE$3:$AE$51),0),3),IF(N3902="positivo",INDEX($AD$55:$AG$109,MATCH(1,($B3902=$AD$55:$AD$109)*($J3902=$AE$55:$AE$109),0),3)))</f>
        <v>0</v>
      </c>
      <c r="P3902" s="115" t="b">
        <f t="array" ref="P3902">IF(N3902="negativo",INDEX($AD$3:$AG$51,MATCH(1,($B3902=$AD$3:$AD$51)*($J3902=$AE$3:$AE$51),0),4),IF(N3902="positivo",INDEX($AD$55:$AG$109,MATCH(1,($B3902=$AD$55:$AD$109)*($J3902=$AE$55:$AE$109),0),4)))</f>
        <v>0</v>
      </c>
      <c r="Q3902" s="115" t="str">
        <f>VLOOKUP(M3902,Modelo!$A$2:$C$7,2,0)</f>
        <v>Diversidad, Equidad e Inclusión (DEI)</v>
      </c>
      <c r="R3902" s="118">
        <f t="array" ref="R3902">INDEX(Modelo!$F$1:$H$37,MATCH(1,(DataBase!Q3902=Modelo!$G$1:$G$37)*(DataBase!B3902=Modelo!$F$1:$F$37),0),3)</f>
        <v>0.14285714285714285</v>
      </c>
      <c r="S3902" s="115">
        <f t="shared" si="122"/>
        <v>0</v>
      </c>
      <c r="T3902" s="115">
        <f t="shared" si="123"/>
        <v>0</v>
      </c>
    </row>
    <row r="3903" spans="1:20" x14ac:dyDescent="0.3">
      <c r="A3903" s="115" t="s">
        <v>238</v>
      </c>
      <c r="B3903" s="115" t="s">
        <v>216</v>
      </c>
      <c r="C3903" s="115" t="s">
        <v>103</v>
      </c>
      <c r="D3903" s="115" t="s">
        <v>86</v>
      </c>
      <c r="E3903" s="115" t="s">
        <v>87</v>
      </c>
      <c r="F3903" s="115" t="s">
        <v>87</v>
      </c>
      <c r="G3903" s="115">
        <v>1920</v>
      </c>
      <c r="H3903" s="115" t="s">
        <v>125</v>
      </c>
      <c r="I3903" s="115">
        <v>2.844632077</v>
      </c>
      <c r="J3903" s="115" t="s">
        <v>50</v>
      </c>
      <c r="K3903" s="115" t="str">
        <f>INDEX(DatosProcesados!$A$1:$BF$101,MATCH(DataBase!A3903,DatosProcesados!$A$1:$A$101,0),MATCH(DataBase!J3903,DatosProcesados!$A$1:$BF$1,0))</f>
        <v>No</v>
      </c>
      <c r="L3903" s="115" t="str">
        <f>INDEX(Modelo!$A$9:$D$89,MATCH(DataBase!$J3903,Modelo!$A$9:$A$89,0),MATCH(DataBase!L$1,Modelo!$A$9:$D$9,0))</f>
        <v xml:space="preserve">Impacto social </v>
      </c>
      <c r="M3903" s="115" t="str">
        <f>INDEX(Modelo!$A$9:$D$89,MATCH(DataBase!$J3903,Modelo!$A$9:$A$89,0),MATCH(DataBase!M$1,Modelo!$A$9:$D$9,0))</f>
        <v>Pilar 5</v>
      </c>
      <c r="N3903" s="115" t="str">
        <f>INDEX(Modelo!$A$9:$D$89,MATCH(DataBase!$J3903,Modelo!$A$9:$A$89,0),MATCH(DataBase!N$1,Modelo!$A$9:$D$9,0))</f>
        <v>boolean</v>
      </c>
      <c r="O3903" s="115" t="b">
        <f t="array" ref="O3903">IF(N3903="negativo",INDEX($AD$3:$AG$51,MATCH(1,($B3903=$AD$3:$AD$51)*($J3903=$AE$3:$AE$51),0),3),IF(N3903="positivo",INDEX($AD$55:$AG$109,MATCH(1,($B3903=$AD$55:$AD$109)*($J3903=$AE$55:$AE$109),0),3)))</f>
        <v>0</v>
      </c>
      <c r="P3903" s="115" t="b">
        <f t="array" ref="P3903">IF(N3903="negativo",INDEX($AD$3:$AG$51,MATCH(1,($B3903=$AD$3:$AD$51)*($J3903=$AE$3:$AE$51),0),4),IF(N3903="positivo",INDEX($AD$55:$AG$109,MATCH(1,($B3903=$AD$55:$AD$109)*($J3903=$AE$55:$AE$109),0),4)))</f>
        <v>0</v>
      </c>
      <c r="Q3903" s="115" t="str">
        <f>VLOOKUP(M3903,Modelo!$A$2:$C$7,2,0)</f>
        <v>Diversidad, Equidad e Inclusión (DEI)</v>
      </c>
      <c r="R3903" s="118">
        <f t="array" ref="R3903">INDEX(Modelo!$F$1:$H$37,MATCH(1,(DataBase!Q3903=Modelo!$G$1:$G$37)*(DataBase!B3903=Modelo!$F$1:$F$37),0),3)</f>
        <v>0.15789473684210525</v>
      </c>
      <c r="S3903" s="115">
        <f t="shared" si="122"/>
        <v>0</v>
      </c>
      <c r="T3903" s="115">
        <f t="shared" si="123"/>
        <v>0</v>
      </c>
    </row>
    <row r="3904" spans="1:20" x14ac:dyDescent="0.3">
      <c r="A3904" s="115" t="s">
        <v>273</v>
      </c>
      <c r="B3904" s="115" t="s">
        <v>216</v>
      </c>
      <c r="C3904" s="115" t="s">
        <v>103</v>
      </c>
      <c r="D3904" s="115" t="s">
        <v>86</v>
      </c>
      <c r="E3904" s="115" t="s">
        <v>86</v>
      </c>
      <c r="F3904" s="115" t="s">
        <v>87</v>
      </c>
      <c r="G3904" s="115">
        <v>1945</v>
      </c>
      <c r="H3904" s="115" t="s">
        <v>125</v>
      </c>
      <c r="I3904" s="115">
        <v>2.1764613960000001</v>
      </c>
      <c r="J3904" s="115" t="s">
        <v>50</v>
      </c>
      <c r="K3904" s="115" t="str">
        <f>INDEX(DatosProcesados!$A$1:$BF$101,MATCH(DataBase!A3904,DatosProcesados!$A$1:$A$101,0),MATCH(DataBase!J3904,DatosProcesados!$A$1:$BF$1,0))</f>
        <v>No</v>
      </c>
      <c r="L3904" s="115" t="str">
        <f>INDEX(Modelo!$A$9:$D$89,MATCH(DataBase!$J3904,Modelo!$A$9:$A$89,0),MATCH(DataBase!L$1,Modelo!$A$9:$D$9,0))</f>
        <v xml:space="preserve">Impacto social </v>
      </c>
      <c r="M3904" s="115" t="str">
        <f>INDEX(Modelo!$A$9:$D$89,MATCH(DataBase!$J3904,Modelo!$A$9:$A$89,0),MATCH(DataBase!M$1,Modelo!$A$9:$D$9,0))</f>
        <v>Pilar 5</v>
      </c>
      <c r="N3904" s="115" t="str">
        <f>INDEX(Modelo!$A$9:$D$89,MATCH(DataBase!$J3904,Modelo!$A$9:$A$89,0),MATCH(DataBase!N$1,Modelo!$A$9:$D$9,0))</f>
        <v>boolean</v>
      </c>
      <c r="O3904" s="115" t="b">
        <f t="array" ref="O3904">IF(N3904="negativo",INDEX($AD$3:$AG$51,MATCH(1,($B3904=$AD$3:$AD$51)*($J3904=$AE$3:$AE$51),0),3),IF(N3904="positivo",INDEX($AD$55:$AG$109,MATCH(1,($B3904=$AD$55:$AD$109)*($J3904=$AE$55:$AE$109),0),3)))</f>
        <v>0</v>
      </c>
      <c r="P3904" s="115" t="b">
        <f t="array" ref="P3904">IF(N3904="negativo",INDEX($AD$3:$AG$51,MATCH(1,($B3904=$AD$3:$AD$51)*($J3904=$AE$3:$AE$51),0),4),IF(N3904="positivo",INDEX($AD$55:$AG$109,MATCH(1,($B3904=$AD$55:$AD$109)*($J3904=$AE$55:$AE$109),0),4)))</f>
        <v>0</v>
      </c>
      <c r="Q3904" s="115" t="str">
        <f>VLOOKUP(M3904,Modelo!$A$2:$C$7,2,0)</f>
        <v>Diversidad, Equidad e Inclusión (DEI)</v>
      </c>
      <c r="R3904" s="118">
        <f t="array" ref="R3904">INDEX(Modelo!$F$1:$H$37,MATCH(1,(DataBase!Q3904=Modelo!$G$1:$G$37)*(DataBase!B3904=Modelo!$F$1:$F$37),0),3)</f>
        <v>0.15789473684210525</v>
      </c>
      <c r="S3904" s="115">
        <f t="shared" si="122"/>
        <v>0</v>
      </c>
      <c r="T3904" s="115">
        <f t="shared" si="123"/>
        <v>0</v>
      </c>
    </row>
    <row r="3905" spans="1:20" x14ac:dyDescent="0.3">
      <c r="A3905" s="115" t="s">
        <v>378</v>
      </c>
      <c r="B3905" s="115" t="s">
        <v>379</v>
      </c>
      <c r="C3905" s="115" t="s">
        <v>103</v>
      </c>
      <c r="D3905" s="115" t="s">
        <v>87</v>
      </c>
      <c r="E3905" s="115" t="s">
        <v>86</v>
      </c>
      <c r="F3905" s="115" t="s">
        <v>86</v>
      </c>
      <c r="G3905" s="115">
        <v>1993</v>
      </c>
      <c r="H3905" s="115" t="s">
        <v>125</v>
      </c>
      <c r="I3905" s="115">
        <v>2.1863011939999999</v>
      </c>
      <c r="J3905" s="115" t="s">
        <v>50</v>
      </c>
      <c r="K3905" s="115" t="str">
        <f>INDEX(DatosProcesados!$A$1:$BF$101,MATCH(DataBase!A3905,DatosProcesados!$A$1:$A$101,0),MATCH(DataBase!J3905,DatosProcesados!$A$1:$BF$1,0))</f>
        <v>No</v>
      </c>
      <c r="L3905" s="115" t="str">
        <f>INDEX(Modelo!$A$9:$D$89,MATCH(DataBase!$J3905,Modelo!$A$9:$A$89,0),MATCH(DataBase!L$1,Modelo!$A$9:$D$9,0))</f>
        <v xml:space="preserve">Impacto social </v>
      </c>
      <c r="M3905" s="115" t="str">
        <f>INDEX(Modelo!$A$9:$D$89,MATCH(DataBase!$J3905,Modelo!$A$9:$A$89,0),MATCH(DataBase!M$1,Modelo!$A$9:$D$9,0))</f>
        <v>Pilar 5</v>
      </c>
      <c r="N3905" s="115" t="str">
        <f>INDEX(Modelo!$A$9:$D$89,MATCH(DataBase!$J3905,Modelo!$A$9:$A$89,0),MATCH(DataBase!N$1,Modelo!$A$9:$D$9,0))</f>
        <v>boolean</v>
      </c>
      <c r="O3905" s="115" t="b">
        <f t="array" ref="O3905">IF(N3905="negativo",INDEX($AD$3:$AG$51,MATCH(1,($B3905=$AD$3:$AD$51)*($J3905=$AE$3:$AE$51),0),3),IF(N3905="positivo",INDEX($AD$55:$AG$109,MATCH(1,($B3905=$AD$55:$AD$109)*($J3905=$AE$55:$AE$109),0),3)))</f>
        <v>0</v>
      </c>
      <c r="P3905" s="115" t="b">
        <f t="array" ref="P3905">IF(N3905="negativo",INDEX($AD$3:$AG$51,MATCH(1,($B3905=$AD$3:$AD$51)*($J3905=$AE$3:$AE$51),0),4),IF(N3905="positivo",INDEX($AD$55:$AG$109,MATCH(1,($B3905=$AD$55:$AD$109)*($J3905=$AE$55:$AE$109),0),4)))</f>
        <v>0</v>
      </c>
      <c r="Q3905" s="115" t="str">
        <f>VLOOKUP(M3905,Modelo!$A$2:$C$7,2,0)</f>
        <v>Diversidad, Equidad e Inclusión (DEI)</v>
      </c>
      <c r="R3905" s="118">
        <f t="array" ref="R3905">INDEX(Modelo!$F$1:$H$37,MATCH(1,(DataBase!Q3905=Modelo!$G$1:$G$37)*(DataBase!B3905=Modelo!$F$1:$F$37),0),3)</f>
        <v>0.14285714285714285</v>
      </c>
      <c r="S3905" s="115">
        <f t="shared" si="122"/>
        <v>0</v>
      </c>
      <c r="T3905" s="115">
        <f t="shared" si="123"/>
        <v>0</v>
      </c>
    </row>
    <row r="3906" spans="1:20" x14ac:dyDescent="0.3">
      <c r="A3906" s="115" t="s">
        <v>325</v>
      </c>
      <c r="B3906" s="115" t="s">
        <v>313</v>
      </c>
      <c r="C3906" s="115" t="s">
        <v>103</v>
      </c>
      <c r="D3906" s="115" t="s">
        <v>86</v>
      </c>
      <c r="E3906" s="115" t="s">
        <v>86</v>
      </c>
      <c r="F3906" s="115" t="s">
        <v>87</v>
      </c>
      <c r="G3906" s="115">
        <v>2012</v>
      </c>
      <c r="H3906" s="115" t="s">
        <v>125</v>
      </c>
      <c r="I3906" s="115">
        <v>13.831182682</v>
      </c>
      <c r="J3906" s="115" t="s">
        <v>50</v>
      </c>
      <c r="K3906" s="115">
        <f>INDEX(DatosProcesados!$A$1:$BF$101,MATCH(DataBase!A3906,DatosProcesados!$A$1:$A$101,0),MATCH(DataBase!J3906,DatosProcesados!$A$1:$BF$1,0))</f>
        <v>0</v>
      </c>
      <c r="L3906" s="115" t="str">
        <f>INDEX(Modelo!$A$9:$D$89,MATCH(DataBase!$J3906,Modelo!$A$9:$A$89,0),MATCH(DataBase!L$1,Modelo!$A$9:$D$9,0))</f>
        <v xml:space="preserve">Impacto social </v>
      </c>
      <c r="M3906" s="115" t="str">
        <f>INDEX(Modelo!$A$9:$D$89,MATCH(DataBase!$J3906,Modelo!$A$9:$A$89,0),MATCH(DataBase!M$1,Modelo!$A$9:$D$9,0))</f>
        <v>Pilar 5</v>
      </c>
      <c r="N3906" s="115" t="str">
        <f>INDEX(Modelo!$A$9:$D$89,MATCH(DataBase!$J3906,Modelo!$A$9:$A$89,0),MATCH(DataBase!N$1,Modelo!$A$9:$D$9,0))</f>
        <v>boolean</v>
      </c>
      <c r="O3906" s="115" t="b">
        <f t="array" ref="O3906">IF(N3906="negativo",INDEX($AD$3:$AG$51,MATCH(1,($B3906=$AD$3:$AD$51)*($J3906=$AE$3:$AE$51),0),3),IF(N3906="positivo",INDEX($AD$55:$AG$109,MATCH(1,($B3906=$AD$55:$AD$109)*($J3906=$AE$55:$AE$109),0),3)))</f>
        <v>0</v>
      </c>
      <c r="P3906" s="115" t="b">
        <f t="array" ref="P3906">IF(N3906="negativo",INDEX($AD$3:$AG$51,MATCH(1,($B3906=$AD$3:$AD$51)*($J3906=$AE$3:$AE$51),0),4),IF(N3906="positivo",INDEX($AD$55:$AG$109,MATCH(1,($B3906=$AD$55:$AD$109)*($J3906=$AE$55:$AE$109),0),4)))</f>
        <v>0</v>
      </c>
      <c r="Q3906" s="115" t="str">
        <f>VLOOKUP(M3906,Modelo!$A$2:$C$7,2,0)</f>
        <v>Diversidad, Equidad e Inclusión (DEI)</v>
      </c>
      <c r="R3906" s="118">
        <f t="array" ref="R3906">INDEX(Modelo!$F$1:$H$37,MATCH(1,(DataBase!Q3906=Modelo!$G$1:$G$37)*(DataBase!B3906=Modelo!$F$1:$F$37),0),3)</f>
        <v>0.23529411764705882</v>
      </c>
      <c r="S3906" s="115">
        <f t="shared" si="122"/>
        <v>0</v>
      </c>
      <c r="T3906" s="115">
        <f t="shared" si="123"/>
        <v>0</v>
      </c>
    </row>
    <row r="3907" spans="1:20" x14ac:dyDescent="0.3">
      <c r="A3907" s="115" t="s">
        <v>394</v>
      </c>
      <c r="B3907" s="115" t="s">
        <v>379</v>
      </c>
      <c r="C3907" s="115" t="s">
        <v>103</v>
      </c>
      <c r="D3907" s="115" t="s">
        <v>87</v>
      </c>
      <c r="E3907" s="115" t="s">
        <v>86</v>
      </c>
      <c r="F3907" s="115" t="s">
        <v>86</v>
      </c>
      <c r="G3907" s="115">
        <v>1990</v>
      </c>
      <c r="H3907" s="115" t="s">
        <v>125</v>
      </c>
      <c r="I3907" s="115">
        <v>0.77142869199999997</v>
      </c>
      <c r="J3907" s="115" t="s">
        <v>50</v>
      </c>
      <c r="K3907" s="115">
        <f>INDEX(DatosProcesados!$A$1:$BF$101,MATCH(DataBase!A3907,DatosProcesados!$A$1:$A$101,0),MATCH(DataBase!J3907,DatosProcesados!$A$1:$BF$1,0))</f>
        <v>0</v>
      </c>
      <c r="L3907" s="115" t="str">
        <f>INDEX(Modelo!$A$9:$D$89,MATCH(DataBase!$J3907,Modelo!$A$9:$A$89,0),MATCH(DataBase!L$1,Modelo!$A$9:$D$9,0))</f>
        <v xml:space="preserve">Impacto social </v>
      </c>
      <c r="M3907" s="115" t="str">
        <f>INDEX(Modelo!$A$9:$D$89,MATCH(DataBase!$J3907,Modelo!$A$9:$A$89,0),MATCH(DataBase!M$1,Modelo!$A$9:$D$9,0))</f>
        <v>Pilar 5</v>
      </c>
      <c r="N3907" s="115" t="str">
        <f>INDEX(Modelo!$A$9:$D$89,MATCH(DataBase!$J3907,Modelo!$A$9:$A$89,0),MATCH(DataBase!N$1,Modelo!$A$9:$D$9,0))</f>
        <v>boolean</v>
      </c>
      <c r="O3907" s="115" t="b">
        <f t="array" ref="O3907">IF(N3907="negativo",INDEX($AD$3:$AG$51,MATCH(1,($B3907=$AD$3:$AD$51)*($J3907=$AE$3:$AE$51),0),3),IF(N3907="positivo",INDEX($AD$55:$AG$109,MATCH(1,($B3907=$AD$55:$AD$109)*($J3907=$AE$55:$AE$109),0),3)))</f>
        <v>0</v>
      </c>
      <c r="P3907" s="115" t="b">
        <f t="array" ref="P3907">IF(N3907="negativo",INDEX($AD$3:$AG$51,MATCH(1,($B3907=$AD$3:$AD$51)*($J3907=$AE$3:$AE$51),0),4),IF(N3907="positivo",INDEX($AD$55:$AG$109,MATCH(1,($B3907=$AD$55:$AD$109)*($J3907=$AE$55:$AE$109),0),4)))</f>
        <v>0</v>
      </c>
      <c r="Q3907" s="115" t="str">
        <f>VLOOKUP(M3907,Modelo!$A$2:$C$7,2,0)</f>
        <v>Diversidad, Equidad e Inclusión (DEI)</v>
      </c>
      <c r="R3907" s="118">
        <f t="array" ref="R3907">INDEX(Modelo!$F$1:$H$37,MATCH(1,(DataBase!Q3907=Modelo!$G$1:$G$37)*(DataBase!B3907=Modelo!$F$1:$F$37),0),3)</f>
        <v>0.14285714285714285</v>
      </c>
      <c r="S3907" s="115">
        <f t="shared" ref="S3907:S3970" si="124">IFERROR(IF(N3907="boolean",IF(K3907="Si",100,0),IF(N3907="scale",IF(K3907=2,100,IF(K3907=1,50,0)),IF(N3907="positivo",100*((K3907-P3907)/(O3907-P3907)),100*(1-((K3907-P3907)/(O3907-P3907)))))),0)</f>
        <v>0</v>
      </c>
      <c r="T3907" s="115">
        <f t="shared" ref="T3907:T3970" si="125">S3907*R3907</f>
        <v>0</v>
      </c>
    </row>
    <row r="3908" spans="1:20" x14ac:dyDescent="0.3">
      <c r="A3908" s="115" t="s">
        <v>383</v>
      </c>
      <c r="B3908" s="115" t="s">
        <v>379</v>
      </c>
      <c r="C3908" s="115" t="s">
        <v>103</v>
      </c>
      <c r="D3908" s="115" t="s">
        <v>86</v>
      </c>
      <c r="E3908" s="115" t="s">
        <v>86</v>
      </c>
      <c r="F3908" s="115" t="s">
        <v>86</v>
      </c>
      <c r="G3908" s="115">
        <v>2014</v>
      </c>
      <c r="H3908" s="115" t="s">
        <v>125</v>
      </c>
      <c r="I3908" s="115">
        <v>1.314259836</v>
      </c>
      <c r="J3908" s="115" t="s">
        <v>50</v>
      </c>
      <c r="K3908" s="115" t="str">
        <f>INDEX(DatosProcesados!$A$1:$BF$101,MATCH(DataBase!A3908,DatosProcesados!$A$1:$A$101,0),MATCH(DataBase!J3908,DatosProcesados!$A$1:$BF$1,0))</f>
        <v>No</v>
      </c>
      <c r="L3908" s="115" t="str">
        <f>INDEX(Modelo!$A$9:$D$89,MATCH(DataBase!$J3908,Modelo!$A$9:$A$89,0),MATCH(DataBase!L$1,Modelo!$A$9:$D$9,0))</f>
        <v xml:space="preserve">Impacto social </v>
      </c>
      <c r="M3908" s="115" t="str">
        <f>INDEX(Modelo!$A$9:$D$89,MATCH(DataBase!$J3908,Modelo!$A$9:$A$89,0),MATCH(DataBase!M$1,Modelo!$A$9:$D$9,0))</f>
        <v>Pilar 5</v>
      </c>
      <c r="N3908" s="115" t="str">
        <f>INDEX(Modelo!$A$9:$D$89,MATCH(DataBase!$J3908,Modelo!$A$9:$A$89,0),MATCH(DataBase!N$1,Modelo!$A$9:$D$9,0))</f>
        <v>boolean</v>
      </c>
      <c r="O3908" s="115" t="b">
        <f t="array" ref="O3908">IF(N3908="negativo",INDEX($AD$3:$AG$51,MATCH(1,($B3908=$AD$3:$AD$51)*($J3908=$AE$3:$AE$51),0),3),IF(N3908="positivo",INDEX($AD$55:$AG$109,MATCH(1,($B3908=$AD$55:$AD$109)*($J3908=$AE$55:$AE$109),0),3)))</f>
        <v>0</v>
      </c>
      <c r="P3908" s="115" t="b">
        <f t="array" ref="P3908">IF(N3908="negativo",INDEX($AD$3:$AG$51,MATCH(1,($B3908=$AD$3:$AD$51)*($J3908=$AE$3:$AE$51),0),4),IF(N3908="positivo",INDEX($AD$55:$AG$109,MATCH(1,($B3908=$AD$55:$AD$109)*($J3908=$AE$55:$AE$109),0),4)))</f>
        <v>0</v>
      </c>
      <c r="Q3908" s="115" t="str">
        <f>VLOOKUP(M3908,Modelo!$A$2:$C$7,2,0)</f>
        <v>Diversidad, Equidad e Inclusión (DEI)</v>
      </c>
      <c r="R3908" s="118">
        <f t="array" ref="R3908">INDEX(Modelo!$F$1:$H$37,MATCH(1,(DataBase!Q3908=Modelo!$G$1:$G$37)*(DataBase!B3908=Modelo!$F$1:$F$37),0),3)</f>
        <v>0.14285714285714285</v>
      </c>
      <c r="S3908" s="115">
        <f t="shared" si="124"/>
        <v>0</v>
      </c>
      <c r="T3908" s="115">
        <f t="shared" si="125"/>
        <v>0</v>
      </c>
    </row>
    <row r="3909" spans="1:20" x14ac:dyDescent="0.3">
      <c r="A3909" s="115" t="s">
        <v>112</v>
      </c>
      <c r="B3909" s="115" t="s">
        <v>84</v>
      </c>
      <c r="C3909" s="115" t="s">
        <v>103</v>
      </c>
      <c r="D3909" s="115" t="s">
        <v>86</v>
      </c>
      <c r="E3909" s="115" t="s">
        <v>86</v>
      </c>
      <c r="F3909" s="115" t="s">
        <v>87</v>
      </c>
      <c r="G3909" s="115">
        <v>1919</v>
      </c>
      <c r="H3909" s="115" t="s">
        <v>125</v>
      </c>
      <c r="I3909" s="115">
        <v>15.106042448</v>
      </c>
      <c r="J3909" s="115" t="s">
        <v>50</v>
      </c>
      <c r="K3909" s="115" t="str">
        <f>INDEX(DatosProcesados!$A$1:$BF$101,MATCH(DataBase!A3909,DatosProcesados!$A$1:$A$101,0),MATCH(DataBase!J3909,DatosProcesados!$A$1:$BF$1,0))</f>
        <v>No</v>
      </c>
      <c r="L3909" s="115" t="str">
        <f>INDEX(Modelo!$A$9:$D$89,MATCH(DataBase!$J3909,Modelo!$A$9:$A$89,0),MATCH(DataBase!L$1,Modelo!$A$9:$D$9,0))</f>
        <v xml:space="preserve">Impacto social </v>
      </c>
      <c r="M3909" s="115" t="str">
        <f>INDEX(Modelo!$A$9:$D$89,MATCH(DataBase!$J3909,Modelo!$A$9:$A$89,0),MATCH(DataBase!M$1,Modelo!$A$9:$D$9,0))</f>
        <v>Pilar 5</v>
      </c>
      <c r="N3909" s="115" t="str">
        <f>INDEX(Modelo!$A$9:$D$89,MATCH(DataBase!$J3909,Modelo!$A$9:$A$89,0),MATCH(DataBase!N$1,Modelo!$A$9:$D$9,0))</f>
        <v>boolean</v>
      </c>
      <c r="O3909" s="115" t="b">
        <f t="array" ref="O3909">IF(N3909="negativo",INDEX($AD$3:$AG$51,MATCH(1,($B3909=$AD$3:$AD$51)*($J3909=$AE$3:$AE$51),0),3),IF(N3909="positivo",INDEX($AD$55:$AG$109,MATCH(1,($B3909=$AD$55:$AD$109)*($J3909=$AE$55:$AE$109),0),3)))</f>
        <v>0</v>
      </c>
      <c r="P3909" s="115" t="b">
        <f t="array" ref="P3909">IF(N3909="negativo",INDEX($AD$3:$AG$51,MATCH(1,($B3909=$AD$3:$AD$51)*($J3909=$AE$3:$AE$51),0),4),IF(N3909="positivo",INDEX($AD$55:$AG$109,MATCH(1,($B3909=$AD$55:$AD$109)*($J3909=$AE$55:$AE$109),0),4)))</f>
        <v>0</v>
      </c>
      <c r="Q3909" s="115" t="str">
        <f>VLOOKUP(M3909,Modelo!$A$2:$C$7,2,0)</f>
        <v>Diversidad, Equidad e Inclusión (DEI)</v>
      </c>
      <c r="R3909" s="118">
        <f t="array" ref="R3909">INDEX(Modelo!$F$1:$H$37,MATCH(1,(DataBase!Q3909=Modelo!$G$1:$G$37)*(DataBase!B3909=Modelo!$F$1:$F$37),0),3)</f>
        <v>0.29411764705882354</v>
      </c>
      <c r="S3909" s="115">
        <f t="shared" si="124"/>
        <v>0</v>
      </c>
      <c r="T3909" s="115">
        <f t="shared" si="125"/>
        <v>0</v>
      </c>
    </row>
    <row r="3910" spans="1:20" x14ac:dyDescent="0.3">
      <c r="A3910" s="115" t="s">
        <v>471</v>
      </c>
      <c r="B3910" s="115" t="s">
        <v>467</v>
      </c>
      <c r="C3910" s="115" t="s">
        <v>103</v>
      </c>
      <c r="D3910" s="115" t="s">
        <v>86</v>
      </c>
      <c r="E3910" s="115" t="s">
        <v>86</v>
      </c>
      <c r="F3910" s="115" t="s">
        <v>86</v>
      </c>
      <c r="G3910" s="115">
        <v>1987</v>
      </c>
      <c r="H3910" s="115" t="s">
        <v>125</v>
      </c>
      <c r="I3910" s="115">
        <v>0.711210393</v>
      </c>
      <c r="J3910" s="115" t="s">
        <v>50</v>
      </c>
      <c r="K3910" s="115">
        <f>INDEX(DatosProcesados!$A$1:$BF$101,MATCH(DataBase!A3910,DatosProcesados!$A$1:$A$101,0),MATCH(DataBase!J3910,DatosProcesados!$A$1:$BF$1,0))</f>
        <v>0</v>
      </c>
      <c r="L3910" s="115" t="str">
        <f>INDEX(Modelo!$A$9:$D$89,MATCH(DataBase!$J3910,Modelo!$A$9:$A$89,0),MATCH(DataBase!L$1,Modelo!$A$9:$D$9,0))</f>
        <v xml:space="preserve">Impacto social </v>
      </c>
      <c r="M3910" s="115" t="str">
        <f>INDEX(Modelo!$A$9:$D$89,MATCH(DataBase!$J3910,Modelo!$A$9:$A$89,0),MATCH(DataBase!M$1,Modelo!$A$9:$D$9,0))</f>
        <v>Pilar 5</v>
      </c>
      <c r="N3910" s="115" t="str">
        <f>INDEX(Modelo!$A$9:$D$89,MATCH(DataBase!$J3910,Modelo!$A$9:$A$89,0),MATCH(DataBase!N$1,Modelo!$A$9:$D$9,0))</f>
        <v>boolean</v>
      </c>
      <c r="O3910" s="115" t="b">
        <f t="array" ref="O3910">IF(N3910="negativo",INDEX($AD$3:$AG$51,MATCH(1,($B3910=$AD$3:$AD$51)*($J3910=$AE$3:$AE$51),0),3),IF(N3910="positivo",INDEX($AD$55:$AG$109,MATCH(1,($B3910=$AD$55:$AD$109)*($J3910=$AE$55:$AE$109),0),3)))</f>
        <v>0</v>
      </c>
      <c r="P3910" s="115" t="b">
        <f t="array" ref="P3910">IF(N3910="negativo",INDEX($AD$3:$AG$51,MATCH(1,($B3910=$AD$3:$AD$51)*($J3910=$AE$3:$AE$51),0),4),IF(N3910="positivo",INDEX($AD$55:$AG$109,MATCH(1,($B3910=$AD$55:$AD$109)*($J3910=$AE$55:$AE$109),0),4)))</f>
        <v>0</v>
      </c>
      <c r="Q3910" s="115" t="str">
        <f>VLOOKUP(M3910,Modelo!$A$2:$C$7,2,0)</f>
        <v>Diversidad, Equidad e Inclusión (DEI)</v>
      </c>
      <c r="R3910" s="118">
        <f t="array" ref="R3910">INDEX(Modelo!$F$1:$H$37,MATCH(1,(DataBase!Q3910=Modelo!$G$1:$G$37)*(DataBase!B3910=Modelo!$F$1:$F$37),0),3)</f>
        <v>0.14285714285714285</v>
      </c>
      <c r="S3910" s="115">
        <f t="shared" si="124"/>
        <v>0</v>
      </c>
      <c r="T3910" s="115">
        <f t="shared" si="125"/>
        <v>0</v>
      </c>
    </row>
    <row r="3911" spans="1:20" x14ac:dyDescent="0.3">
      <c r="A3911" s="115" t="s">
        <v>466</v>
      </c>
      <c r="B3911" s="115" t="s">
        <v>467</v>
      </c>
      <c r="C3911" s="115" t="s">
        <v>103</v>
      </c>
      <c r="D3911" s="115" t="s">
        <v>87</v>
      </c>
      <c r="E3911" s="115" t="s">
        <v>86</v>
      </c>
      <c r="F3911" s="115" t="s">
        <v>86</v>
      </c>
      <c r="G3911" s="115">
        <v>1969</v>
      </c>
      <c r="H3911" s="115" t="s">
        <v>125</v>
      </c>
      <c r="I3911" s="115">
        <v>2.4231643530000002</v>
      </c>
      <c r="J3911" s="115" t="s">
        <v>50</v>
      </c>
      <c r="K3911" s="115" t="str">
        <f>INDEX(DatosProcesados!$A$1:$BF$101,MATCH(DataBase!A3911,DatosProcesados!$A$1:$A$101,0),MATCH(DataBase!J3911,DatosProcesados!$A$1:$BF$1,0))</f>
        <v>No</v>
      </c>
      <c r="L3911" s="115" t="str">
        <f>INDEX(Modelo!$A$9:$D$89,MATCH(DataBase!$J3911,Modelo!$A$9:$A$89,0),MATCH(DataBase!L$1,Modelo!$A$9:$D$9,0))</f>
        <v xml:space="preserve">Impacto social </v>
      </c>
      <c r="M3911" s="115" t="str">
        <f>INDEX(Modelo!$A$9:$D$89,MATCH(DataBase!$J3911,Modelo!$A$9:$A$89,0),MATCH(DataBase!M$1,Modelo!$A$9:$D$9,0))</f>
        <v>Pilar 5</v>
      </c>
      <c r="N3911" s="115" t="str">
        <f>INDEX(Modelo!$A$9:$D$89,MATCH(DataBase!$J3911,Modelo!$A$9:$A$89,0),MATCH(DataBase!N$1,Modelo!$A$9:$D$9,0))</f>
        <v>boolean</v>
      </c>
      <c r="O3911" s="115" t="b">
        <f t="array" ref="O3911">IF(N3911="negativo",INDEX($AD$3:$AG$51,MATCH(1,($B3911=$AD$3:$AD$51)*($J3911=$AE$3:$AE$51),0),3),IF(N3911="positivo",INDEX($AD$55:$AG$109,MATCH(1,($B3911=$AD$55:$AD$109)*($J3911=$AE$55:$AE$109),0),3)))</f>
        <v>0</v>
      </c>
      <c r="P3911" s="115" t="b">
        <f t="array" ref="P3911">IF(N3911="negativo",INDEX($AD$3:$AG$51,MATCH(1,($B3911=$AD$3:$AD$51)*($J3911=$AE$3:$AE$51),0),4),IF(N3911="positivo",INDEX($AD$55:$AG$109,MATCH(1,($B3911=$AD$55:$AD$109)*($J3911=$AE$55:$AE$109),0),4)))</f>
        <v>0</v>
      </c>
      <c r="Q3911" s="115" t="str">
        <f>VLOOKUP(M3911,Modelo!$A$2:$C$7,2,0)</f>
        <v>Diversidad, Equidad e Inclusión (DEI)</v>
      </c>
      <c r="R3911" s="118">
        <f t="array" ref="R3911">INDEX(Modelo!$F$1:$H$37,MATCH(1,(DataBase!Q3911=Modelo!$G$1:$G$37)*(DataBase!B3911=Modelo!$F$1:$F$37),0),3)</f>
        <v>0.14285714285714285</v>
      </c>
      <c r="S3911" s="115">
        <f t="shared" si="124"/>
        <v>0</v>
      </c>
      <c r="T3911" s="115">
        <f t="shared" si="125"/>
        <v>0</v>
      </c>
    </row>
    <row r="3912" spans="1:20" x14ac:dyDescent="0.3">
      <c r="A3912" s="115" t="s">
        <v>207</v>
      </c>
      <c r="B3912" s="115" t="s">
        <v>84</v>
      </c>
      <c r="C3912" s="115" t="s">
        <v>103</v>
      </c>
      <c r="D3912" s="115" t="s">
        <v>86</v>
      </c>
      <c r="E3912" s="115" t="s">
        <v>87</v>
      </c>
      <c r="F3912" s="115" t="s">
        <v>86</v>
      </c>
      <c r="G3912" s="115">
        <v>1870</v>
      </c>
      <c r="H3912" s="115" t="s">
        <v>125</v>
      </c>
      <c r="I3912" s="115">
        <v>0</v>
      </c>
      <c r="J3912" s="115" t="s">
        <v>50</v>
      </c>
      <c r="K3912" s="115" t="str">
        <f>INDEX(DatosProcesados!$A$1:$BF$101,MATCH(DataBase!A3912,DatosProcesados!$A$1:$A$101,0),MATCH(DataBase!J3912,DatosProcesados!$A$1:$BF$1,0))</f>
        <v>No</v>
      </c>
      <c r="L3912" s="115" t="str">
        <f>INDEX(Modelo!$A$9:$D$89,MATCH(DataBase!$J3912,Modelo!$A$9:$A$89,0),MATCH(DataBase!L$1,Modelo!$A$9:$D$9,0))</f>
        <v xml:space="preserve">Impacto social </v>
      </c>
      <c r="M3912" s="115" t="str">
        <f>INDEX(Modelo!$A$9:$D$89,MATCH(DataBase!$J3912,Modelo!$A$9:$A$89,0),MATCH(DataBase!M$1,Modelo!$A$9:$D$9,0))</f>
        <v>Pilar 5</v>
      </c>
      <c r="N3912" s="115" t="str">
        <f>INDEX(Modelo!$A$9:$D$89,MATCH(DataBase!$J3912,Modelo!$A$9:$A$89,0),MATCH(DataBase!N$1,Modelo!$A$9:$D$9,0))</f>
        <v>boolean</v>
      </c>
      <c r="O3912" s="115" t="b">
        <f t="array" ref="O3912">IF(N3912="negativo",INDEX($AD$3:$AG$51,MATCH(1,($B3912=$AD$3:$AD$51)*($J3912=$AE$3:$AE$51),0),3),IF(N3912="positivo",INDEX($AD$55:$AG$109,MATCH(1,($B3912=$AD$55:$AD$109)*($J3912=$AE$55:$AE$109),0),3)))</f>
        <v>0</v>
      </c>
      <c r="P3912" s="115" t="b">
        <f t="array" ref="P3912">IF(N3912="negativo",INDEX($AD$3:$AG$51,MATCH(1,($B3912=$AD$3:$AD$51)*($J3912=$AE$3:$AE$51),0),4),IF(N3912="positivo",INDEX($AD$55:$AG$109,MATCH(1,($B3912=$AD$55:$AD$109)*($J3912=$AE$55:$AE$109),0),4)))</f>
        <v>0</v>
      </c>
      <c r="Q3912" s="115" t="str">
        <f>VLOOKUP(M3912,Modelo!$A$2:$C$7,2,0)</f>
        <v>Diversidad, Equidad e Inclusión (DEI)</v>
      </c>
      <c r="R3912" s="118">
        <f t="array" ref="R3912">INDEX(Modelo!$F$1:$H$37,MATCH(1,(DataBase!Q3912=Modelo!$G$1:$G$37)*(DataBase!B3912=Modelo!$F$1:$F$37),0),3)</f>
        <v>0.29411764705882354</v>
      </c>
      <c r="S3912" s="115">
        <f t="shared" si="124"/>
        <v>0</v>
      </c>
      <c r="T3912" s="115">
        <f t="shared" si="125"/>
        <v>0</v>
      </c>
    </row>
    <row r="3913" spans="1:20" x14ac:dyDescent="0.3">
      <c r="A3913" s="115" t="s">
        <v>204</v>
      </c>
      <c r="B3913" s="115" t="s">
        <v>84</v>
      </c>
      <c r="C3913" s="115" t="s">
        <v>103</v>
      </c>
      <c r="D3913" s="115" t="s">
        <v>86</v>
      </c>
      <c r="E3913" s="115" t="s">
        <v>87</v>
      </c>
      <c r="F3913" s="115" t="s">
        <v>87</v>
      </c>
      <c r="G3913" s="115">
        <v>1875</v>
      </c>
      <c r="H3913" s="115" t="s">
        <v>125</v>
      </c>
      <c r="I3913" s="115">
        <v>0</v>
      </c>
      <c r="J3913" s="115" t="s">
        <v>50</v>
      </c>
      <c r="K3913" s="115" t="str">
        <f>INDEX(DatosProcesados!$A$1:$BF$101,MATCH(DataBase!A3913,DatosProcesados!$A$1:$A$101,0),MATCH(DataBase!J3913,DatosProcesados!$A$1:$BF$1,0))</f>
        <v>No</v>
      </c>
      <c r="L3913" s="115" t="str">
        <f>INDEX(Modelo!$A$9:$D$89,MATCH(DataBase!$J3913,Modelo!$A$9:$A$89,0),MATCH(DataBase!L$1,Modelo!$A$9:$D$9,0))</f>
        <v xml:space="preserve">Impacto social </v>
      </c>
      <c r="M3913" s="115" t="str">
        <f>INDEX(Modelo!$A$9:$D$89,MATCH(DataBase!$J3913,Modelo!$A$9:$A$89,0),MATCH(DataBase!M$1,Modelo!$A$9:$D$9,0))</f>
        <v>Pilar 5</v>
      </c>
      <c r="N3913" s="115" t="str">
        <f>INDEX(Modelo!$A$9:$D$89,MATCH(DataBase!$J3913,Modelo!$A$9:$A$89,0),MATCH(DataBase!N$1,Modelo!$A$9:$D$9,0))</f>
        <v>boolean</v>
      </c>
      <c r="O3913" s="115" t="b">
        <f t="array" ref="O3913">IF(N3913="negativo",INDEX($AD$3:$AG$51,MATCH(1,($B3913=$AD$3:$AD$51)*($J3913=$AE$3:$AE$51),0),3),IF(N3913="positivo",INDEX($AD$55:$AG$109,MATCH(1,($B3913=$AD$55:$AD$109)*($J3913=$AE$55:$AE$109),0),3)))</f>
        <v>0</v>
      </c>
      <c r="P3913" s="115" t="b">
        <f t="array" ref="P3913">IF(N3913="negativo",INDEX($AD$3:$AG$51,MATCH(1,($B3913=$AD$3:$AD$51)*($J3913=$AE$3:$AE$51),0),4),IF(N3913="positivo",INDEX($AD$55:$AG$109,MATCH(1,($B3913=$AD$55:$AD$109)*($J3913=$AE$55:$AE$109),0),4)))</f>
        <v>0</v>
      </c>
      <c r="Q3913" s="115" t="str">
        <f>VLOOKUP(M3913,Modelo!$A$2:$C$7,2,0)</f>
        <v>Diversidad, Equidad e Inclusión (DEI)</v>
      </c>
      <c r="R3913" s="118">
        <f t="array" ref="R3913">INDEX(Modelo!$F$1:$H$37,MATCH(1,(DataBase!Q3913=Modelo!$G$1:$G$37)*(DataBase!B3913=Modelo!$F$1:$F$37),0),3)</f>
        <v>0.29411764705882354</v>
      </c>
      <c r="S3913" s="115">
        <f t="shared" si="124"/>
        <v>0</v>
      </c>
      <c r="T3913" s="115">
        <f t="shared" si="125"/>
        <v>0</v>
      </c>
    </row>
    <row r="3914" spans="1:20" x14ac:dyDescent="0.3">
      <c r="A3914" s="115" t="s">
        <v>226</v>
      </c>
      <c r="B3914" s="115" t="s">
        <v>216</v>
      </c>
      <c r="C3914" s="115" t="s">
        <v>103</v>
      </c>
      <c r="D3914" s="115" t="s">
        <v>86</v>
      </c>
      <c r="E3914" s="115" t="s">
        <v>86</v>
      </c>
      <c r="F3914" s="115" t="s">
        <v>87</v>
      </c>
      <c r="G3914" s="115">
        <v>1889</v>
      </c>
      <c r="H3914" s="115" t="s">
        <v>125</v>
      </c>
      <c r="I3914" s="115">
        <v>8.6157743510000007</v>
      </c>
      <c r="J3914" s="115" t="s">
        <v>50</v>
      </c>
      <c r="K3914" s="115" t="str">
        <f>INDEX(DatosProcesados!$A$1:$BF$101,MATCH(DataBase!A3914,DatosProcesados!$A$1:$A$101,0),MATCH(DataBase!J3914,DatosProcesados!$A$1:$BF$1,0))</f>
        <v>No</v>
      </c>
      <c r="L3914" s="115" t="str">
        <f>INDEX(Modelo!$A$9:$D$89,MATCH(DataBase!$J3914,Modelo!$A$9:$A$89,0),MATCH(DataBase!L$1,Modelo!$A$9:$D$9,0))</f>
        <v xml:space="preserve">Impacto social </v>
      </c>
      <c r="M3914" s="115" t="str">
        <f>INDEX(Modelo!$A$9:$D$89,MATCH(DataBase!$J3914,Modelo!$A$9:$A$89,0),MATCH(DataBase!M$1,Modelo!$A$9:$D$9,0))</f>
        <v>Pilar 5</v>
      </c>
      <c r="N3914" s="115" t="str">
        <f>INDEX(Modelo!$A$9:$D$89,MATCH(DataBase!$J3914,Modelo!$A$9:$A$89,0),MATCH(DataBase!N$1,Modelo!$A$9:$D$9,0))</f>
        <v>boolean</v>
      </c>
      <c r="O3914" s="115" t="b">
        <f t="array" ref="O3914">IF(N3914="negativo",INDEX($AD$3:$AG$51,MATCH(1,($B3914=$AD$3:$AD$51)*($J3914=$AE$3:$AE$51),0),3),IF(N3914="positivo",INDEX($AD$55:$AG$109,MATCH(1,($B3914=$AD$55:$AD$109)*($J3914=$AE$55:$AE$109),0),3)))</f>
        <v>0</v>
      </c>
      <c r="P3914" s="115" t="b">
        <f t="array" ref="P3914">IF(N3914="negativo",INDEX($AD$3:$AG$51,MATCH(1,($B3914=$AD$3:$AD$51)*($J3914=$AE$3:$AE$51),0),4),IF(N3914="positivo",INDEX($AD$55:$AG$109,MATCH(1,($B3914=$AD$55:$AD$109)*($J3914=$AE$55:$AE$109),0),4)))</f>
        <v>0</v>
      </c>
      <c r="Q3914" s="115" t="str">
        <f>VLOOKUP(M3914,Modelo!$A$2:$C$7,2,0)</f>
        <v>Diversidad, Equidad e Inclusión (DEI)</v>
      </c>
      <c r="R3914" s="118">
        <f t="array" ref="R3914">INDEX(Modelo!$F$1:$H$37,MATCH(1,(DataBase!Q3914=Modelo!$G$1:$G$37)*(DataBase!B3914=Modelo!$F$1:$F$37),0),3)</f>
        <v>0.15789473684210525</v>
      </c>
      <c r="S3914" s="115">
        <f t="shared" si="124"/>
        <v>0</v>
      </c>
      <c r="T3914" s="115">
        <f t="shared" si="125"/>
        <v>0</v>
      </c>
    </row>
    <row r="3915" spans="1:20" x14ac:dyDescent="0.3">
      <c r="A3915" s="115" t="s">
        <v>287</v>
      </c>
      <c r="B3915" s="115" t="s">
        <v>216</v>
      </c>
      <c r="C3915" s="115" t="s">
        <v>103</v>
      </c>
      <c r="D3915" s="115" t="s">
        <v>86</v>
      </c>
      <c r="E3915" s="115" t="s">
        <v>86</v>
      </c>
      <c r="F3915" s="115" t="s">
        <v>87</v>
      </c>
      <c r="G3915" s="115">
        <v>2000</v>
      </c>
      <c r="H3915" s="115" t="s">
        <v>125</v>
      </c>
      <c r="I3915" s="115">
        <v>1.8730507999999999</v>
      </c>
      <c r="J3915" s="115" t="s">
        <v>50</v>
      </c>
      <c r="K3915" s="115" t="str">
        <f>INDEX(DatosProcesados!$A$1:$BF$101,MATCH(DataBase!A3915,DatosProcesados!$A$1:$A$101,0),MATCH(DataBase!J3915,DatosProcesados!$A$1:$BF$1,0))</f>
        <v>No</v>
      </c>
      <c r="L3915" s="115" t="str">
        <f>INDEX(Modelo!$A$9:$D$89,MATCH(DataBase!$J3915,Modelo!$A$9:$A$89,0),MATCH(DataBase!L$1,Modelo!$A$9:$D$9,0))</f>
        <v xml:space="preserve">Impacto social </v>
      </c>
      <c r="M3915" s="115" t="str">
        <f>INDEX(Modelo!$A$9:$D$89,MATCH(DataBase!$J3915,Modelo!$A$9:$A$89,0),MATCH(DataBase!M$1,Modelo!$A$9:$D$9,0))</f>
        <v>Pilar 5</v>
      </c>
      <c r="N3915" s="115" t="str">
        <f>INDEX(Modelo!$A$9:$D$89,MATCH(DataBase!$J3915,Modelo!$A$9:$A$89,0),MATCH(DataBase!N$1,Modelo!$A$9:$D$9,0))</f>
        <v>boolean</v>
      </c>
      <c r="O3915" s="115" t="b">
        <f t="array" ref="O3915">IF(N3915="negativo",INDEX($AD$3:$AG$51,MATCH(1,($B3915=$AD$3:$AD$51)*($J3915=$AE$3:$AE$51),0),3),IF(N3915="positivo",INDEX($AD$55:$AG$109,MATCH(1,($B3915=$AD$55:$AD$109)*($J3915=$AE$55:$AE$109),0),3)))</f>
        <v>0</v>
      </c>
      <c r="P3915" s="115" t="b">
        <f t="array" ref="P3915">IF(N3915="negativo",INDEX($AD$3:$AG$51,MATCH(1,($B3915=$AD$3:$AD$51)*($J3915=$AE$3:$AE$51),0),4),IF(N3915="positivo",INDEX($AD$55:$AG$109,MATCH(1,($B3915=$AD$55:$AD$109)*($J3915=$AE$55:$AE$109),0),4)))</f>
        <v>0</v>
      </c>
      <c r="Q3915" s="115" t="str">
        <f>VLOOKUP(M3915,Modelo!$A$2:$C$7,2,0)</f>
        <v>Diversidad, Equidad e Inclusión (DEI)</v>
      </c>
      <c r="R3915" s="118">
        <f t="array" ref="R3915">INDEX(Modelo!$F$1:$H$37,MATCH(1,(DataBase!Q3915=Modelo!$G$1:$G$37)*(DataBase!B3915=Modelo!$F$1:$F$37),0),3)</f>
        <v>0.15789473684210525</v>
      </c>
      <c r="S3915" s="115">
        <f t="shared" si="124"/>
        <v>0</v>
      </c>
      <c r="T3915" s="115">
        <f t="shared" si="125"/>
        <v>0</v>
      </c>
    </row>
    <row r="3916" spans="1:20" x14ac:dyDescent="0.3">
      <c r="A3916" s="115" t="s">
        <v>345</v>
      </c>
      <c r="B3916" s="115" t="s">
        <v>313</v>
      </c>
      <c r="C3916" s="115" t="s">
        <v>103</v>
      </c>
      <c r="D3916" s="115" t="s">
        <v>86</v>
      </c>
      <c r="E3916" s="115" t="s">
        <v>86</v>
      </c>
      <c r="F3916" s="115" t="s">
        <v>86</v>
      </c>
      <c r="G3916" s="115">
        <v>2004</v>
      </c>
      <c r="H3916" s="115" t="s">
        <v>125</v>
      </c>
      <c r="I3916" s="115">
        <v>4.5125503050000004</v>
      </c>
      <c r="J3916" s="115" t="s">
        <v>50</v>
      </c>
      <c r="K3916" s="115">
        <f>INDEX(DatosProcesados!$A$1:$BF$101,MATCH(DataBase!A3916,DatosProcesados!$A$1:$A$101,0),MATCH(DataBase!J3916,DatosProcesados!$A$1:$BF$1,0))</f>
        <v>0</v>
      </c>
      <c r="L3916" s="115" t="str">
        <f>INDEX(Modelo!$A$9:$D$89,MATCH(DataBase!$J3916,Modelo!$A$9:$A$89,0),MATCH(DataBase!L$1,Modelo!$A$9:$D$9,0))</f>
        <v xml:space="preserve">Impacto social </v>
      </c>
      <c r="M3916" s="115" t="str">
        <f>INDEX(Modelo!$A$9:$D$89,MATCH(DataBase!$J3916,Modelo!$A$9:$A$89,0),MATCH(DataBase!M$1,Modelo!$A$9:$D$9,0))</f>
        <v>Pilar 5</v>
      </c>
      <c r="N3916" s="115" t="str">
        <f>INDEX(Modelo!$A$9:$D$89,MATCH(DataBase!$J3916,Modelo!$A$9:$A$89,0),MATCH(DataBase!N$1,Modelo!$A$9:$D$9,0))</f>
        <v>boolean</v>
      </c>
      <c r="O3916" s="115" t="b">
        <f t="array" ref="O3916">IF(N3916="negativo",INDEX($AD$3:$AG$51,MATCH(1,($B3916=$AD$3:$AD$51)*($J3916=$AE$3:$AE$51),0),3),IF(N3916="positivo",INDEX($AD$55:$AG$109,MATCH(1,($B3916=$AD$55:$AD$109)*($J3916=$AE$55:$AE$109),0),3)))</f>
        <v>0</v>
      </c>
      <c r="P3916" s="115" t="b">
        <f t="array" ref="P3916">IF(N3916="negativo",INDEX($AD$3:$AG$51,MATCH(1,($B3916=$AD$3:$AD$51)*($J3916=$AE$3:$AE$51),0),4),IF(N3916="positivo",INDEX($AD$55:$AG$109,MATCH(1,($B3916=$AD$55:$AD$109)*($J3916=$AE$55:$AE$109),0),4)))</f>
        <v>0</v>
      </c>
      <c r="Q3916" s="115" t="str">
        <f>VLOOKUP(M3916,Modelo!$A$2:$C$7,2,0)</f>
        <v>Diversidad, Equidad e Inclusión (DEI)</v>
      </c>
      <c r="R3916" s="118">
        <f t="array" ref="R3916">INDEX(Modelo!$F$1:$H$37,MATCH(1,(DataBase!Q3916=Modelo!$G$1:$G$37)*(DataBase!B3916=Modelo!$F$1:$F$37),0),3)</f>
        <v>0.23529411764705882</v>
      </c>
      <c r="S3916" s="115">
        <f t="shared" si="124"/>
        <v>0</v>
      </c>
      <c r="T3916" s="115">
        <f t="shared" si="125"/>
        <v>0</v>
      </c>
    </row>
    <row r="3917" spans="1:20" x14ac:dyDescent="0.3">
      <c r="A3917" s="115" t="s">
        <v>464</v>
      </c>
      <c r="B3917" s="115" t="s">
        <v>407</v>
      </c>
      <c r="C3917" s="115" t="s">
        <v>103</v>
      </c>
      <c r="D3917" s="115" t="s">
        <v>86</v>
      </c>
      <c r="E3917" s="115" t="s">
        <v>86</v>
      </c>
      <c r="F3917" s="115" t="s">
        <v>87</v>
      </c>
      <c r="G3917" s="115">
        <v>1990</v>
      </c>
      <c r="H3917" s="115" t="s">
        <v>281</v>
      </c>
      <c r="I3917" s="115">
        <v>0.89502277900000005</v>
      </c>
      <c r="J3917" s="115" t="s">
        <v>50</v>
      </c>
      <c r="K3917" s="115" t="str">
        <f>INDEX(DatosProcesados!$A$1:$BF$101,MATCH(DataBase!A3917,DatosProcesados!$A$1:$A$101,0),MATCH(DataBase!J3917,DatosProcesados!$A$1:$BF$1,0))</f>
        <v>No</v>
      </c>
      <c r="L3917" s="115" t="str">
        <f>INDEX(Modelo!$A$9:$D$89,MATCH(DataBase!$J3917,Modelo!$A$9:$A$89,0),MATCH(DataBase!L$1,Modelo!$A$9:$D$9,0))</f>
        <v xml:space="preserve">Impacto social </v>
      </c>
      <c r="M3917" s="115" t="str">
        <f>INDEX(Modelo!$A$9:$D$89,MATCH(DataBase!$J3917,Modelo!$A$9:$A$89,0),MATCH(DataBase!M$1,Modelo!$A$9:$D$9,0))</f>
        <v>Pilar 5</v>
      </c>
      <c r="N3917" s="115" t="str">
        <f>INDEX(Modelo!$A$9:$D$89,MATCH(DataBase!$J3917,Modelo!$A$9:$A$89,0),MATCH(DataBase!N$1,Modelo!$A$9:$D$9,0))</f>
        <v>boolean</v>
      </c>
      <c r="O3917" s="115" t="b">
        <f t="array" ref="O3917">IF(N3917="negativo",INDEX($AD$3:$AG$51,MATCH(1,($B3917=$AD$3:$AD$51)*($J3917=$AE$3:$AE$51),0),3),IF(N3917="positivo",INDEX($AD$55:$AG$109,MATCH(1,($B3917=$AD$55:$AD$109)*($J3917=$AE$55:$AE$109),0),3)))</f>
        <v>0</v>
      </c>
      <c r="P3917" s="115" t="b">
        <f t="array" ref="P3917">IF(N3917="negativo",INDEX($AD$3:$AG$51,MATCH(1,($B3917=$AD$3:$AD$51)*($J3917=$AE$3:$AE$51),0),4),IF(N3917="positivo",INDEX($AD$55:$AG$109,MATCH(1,($B3917=$AD$55:$AD$109)*($J3917=$AE$55:$AE$109),0),4)))</f>
        <v>0</v>
      </c>
      <c r="Q3917" s="115" t="str">
        <f>VLOOKUP(M3917,Modelo!$A$2:$C$7,2,0)</f>
        <v>Diversidad, Equidad e Inclusión (DEI)</v>
      </c>
      <c r="R3917" s="118">
        <f t="array" ref="R3917">INDEX(Modelo!$F$1:$H$37,MATCH(1,(DataBase!Q3917=Modelo!$G$1:$G$37)*(DataBase!B3917=Modelo!$F$1:$F$37),0),3)</f>
        <v>0.11538461538461539</v>
      </c>
      <c r="S3917" s="115">
        <f t="shared" si="124"/>
        <v>0</v>
      </c>
      <c r="T3917" s="115">
        <f t="shared" si="125"/>
        <v>0</v>
      </c>
    </row>
    <row r="3918" spans="1:20" x14ac:dyDescent="0.3">
      <c r="A3918" s="115" t="s">
        <v>296</v>
      </c>
      <c r="B3918" s="115" t="s">
        <v>216</v>
      </c>
      <c r="C3918" s="115" t="s">
        <v>103</v>
      </c>
      <c r="D3918" s="115" t="s">
        <v>86</v>
      </c>
      <c r="E3918" s="115" t="s">
        <v>86</v>
      </c>
      <c r="F3918" s="115" t="s">
        <v>87</v>
      </c>
      <c r="G3918" s="115">
        <v>1944</v>
      </c>
      <c r="H3918" s="115" t="s">
        <v>125</v>
      </c>
      <c r="I3918" s="115">
        <v>1.7785578609999999</v>
      </c>
      <c r="J3918" s="115" t="s">
        <v>50</v>
      </c>
      <c r="K3918" s="115" t="str">
        <f>INDEX(DatosProcesados!$A$1:$BF$101,MATCH(DataBase!A3918,DatosProcesados!$A$1:$A$101,0),MATCH(DataBase!J3918,DatosProcesados!$A$1:$BF$1,0))</f>
        <v>No</v>
      </c>
      <c r="L3918" s="115" t="str">
        <f>INDEX(Modelo!$A$9:$D$89,MATCH(DataBase!$J3918,Modelo!$A$9:$A$89,0),MATCH(DataBase!L$1,Modelo!$A$9:$D$9,0))</f>
        <v xml:space="preserve">Impacto social </v>
      </c>
      <c r="M3918" s="115" t="str">
        <f>INDEX(Modelo!$A$9:$D$89,MATCH(DataBase!$J3918,Modelo!$A$9:$A$89,0),MATCH(DataBase!M$1,Modelo!$A$9:$D$9,0))</f>
        <v>Pilar 5</v>
      </c>
      <c r="N3918" s="115" t="str">
        <f>INDEX(Modelo!$A$9:$D$89,MATCH(DataBase!$J3918,Modelo!$A$9:$A$89,0),MATCH(DataBase!N$1,Modelo!$A$9:$D$9,0))</f>
        <v>boolean</v>
      </c>
      <c r="O3918" s="115" t="b">
        <f t="array" ref="O3918">IF(N3918="negativo",INDEX($AD$3:$AG$51,MATCH(1,($B3918=$AD$3:$AD$51)*($J3918=$AE$3:$AE$51),0),3),IF(N3918="positivo",INDEX($AD$55:$AG$109,MATCH(1,($B3918=$AD$55:$AD$109)*($J3918=$AE$55:$AE$109),0),3)))</f>
        <v>0</v>
      </c>
      <c r="P3918" s="115" t="b">
        <f t="array" ref="P3918">IF(N3918="negativo",INDEX($AD$3:$AG$51,MATCH(1,($B3918=$AD$3:$AD$51)*($J3918=$AE$3:$AE$51),0),4),IF(N3918="positivo",INDEX($AD$55:$AG$109,MATCH(1,($B3918=$AD$55:$AD$109)*($J3918=$AE$55:$AE$109),0),4)))</f>
        <v>0</v>
      </c>
      <c r="Q3918" s="115" t="str">
        <f>VLOOKUP(M3918,Modelo!$A$2:$C$7,2,0)</f>
        <v>Diversidad, Equidad e Inclusión (DEI)</v>
      </c>
      <c r="R3918" s="118">
        <f t="array" ref="R3918">INDEX(Modelo!$F$1:$H$37,MATCH(1,(DataBase!Q3918=Modelo!$G$1:$G$37)*(DataBase!B3918=Modelo!$F$1:$F$37),0),3)</f>
        <v>0.15789473684210525</v>
      </c>
      <c r="S3918" s="115">
        <f t="shared" si="124"/>
        <v>0</v>
      </c>
      <c r="T3918" s="115">
        <f t="shared" si="125"/>
        <v>0</v>
      </c>
    </row>
    <row r="3919" spans="1:20" x14ac:dyDescent="0.3">
      <c r="A3919" s="115" t="s">
        <v>134</v>
      </c>
      <c r="B3919" s="115" t="s">
        <v>84</v>
      </c>
      <c r="C3919" s="115" t="s">
        <v>103</v>
      </c>
      <c r="D3919" s="115" t="s">
        <v>86</v>
      </c>
      <c r="E3919" s="115" t="s">
        <v>87</v>
      </c>
      <c r="F3919" s="115" t="s">
        <v>87</v>
      </c>
      <c r="G3919" s="115">
        <v>2001</v>
      </c>
      <c r="H3919" s="115" t="s">
        <v>125</v>
      </c>
      <c r="I3919" s="115">
        <v>6.5475670460000002</v>
      </c>
      <c r="J3919" s="115" t="s">
        <v>50</v>
      </c>
      <c r="K3919" s="115" t="str">
        <f>INDEX(DatosProcesados!$A$1:$BF$101,MATCH(DataBase!A3919,DatosProcesados!$A$1:$A$101,0),MATCH(DataBase!J3919,DatosProcesados!$A$1:$BF$1,0))</f>
        <v>No</v>
      </c>
      <c r="L3919" s="115" t="str">
        <f>INDEX(Modelo!$A$9:$D$89,MATCH(DataBase!$J3919,Modelo!$A$9:$A$89,0),MATCH(DataBase!L$1,Modelo!$A$9:$D$9,0))</f>
        <v xml:space="preserve">Impacto social </v>
      </c>
      <c r="M3919" s="115" t="str">
        <f>INDEX(Modelo!$A$9:$D$89,MATCH(DataBase!$J3919,Modelo!$A$9:$A$89,0),MATCH(DataBase!M$1,Modelo!$A$9:$D$9,0))</f>
        <v>Pilar 5</v>
      </c>
      <c r="N3919" s="115" t="str">
        <f>INDEX(Modelo!$A$9:$D$89,MATCH(DataBase!$J3919,Modelo!$A$9:$A$89,0),MATCH(DataBase!N$1,Modelo!$A$9:$D$9,0))</f>
        <v>boolean</v>
      </c>
      <c r="O3919" s="115" t="b">
        <f t="array" ref="O3919">IF(N3919="negativo",INDEX($AD$3:$AG$51,MATCH(1,($B3919=$AD$3:$AD$51)*($J3919=$AE$3:$AE$51),0),3),IF(N3919="positivo",INDEX($AD$55:$AG$109,MATCH(1,($B3919=$AD$55:$AD$109)*($J3919=$AE$55:$AE$109),0),3)))</f>
        <v>0</v>
      </c>
      <c r="P3919" s="115" t="b">
        <f t="array" ref="P3919">IF(N3919="negativo",INDEX($AD$3:$AG$51,MATCH(1,($B3919=$AD$3:$AD$51)*($J3919=$AE$3:$AE$51),0),4),IF(N3919="positivo",INDEX($AD$55:$AG$109,MATCH(1,($B3919=$AD$55:$AD$109)*($J3919=$AE$55:$AE$109),0),4)))</f>
        <v>0</v>
      </c>
      <c r="Q3919" s="115" t="str">
        <f>VLOOKUP(M3919,Modelo!$A$2:$C$7,2,0)</f>
        <v>Diversidad, Equidad e Inclusión (DEI)</v>
      </c>
      <c r="R3919" s="118">
        <f t="array" ref="R3919">INDEX(Modelo!$F$1:$H$37,MATCH(1,(DataBase!Q3919=Modelo!$G$1:$G$37)*(DataBase!B3919=Modelo!$F$1:$F$37),0),3)</f>
        <v>0.29411764705882354</v>
      </c>
      <c r="S3919" s="115">
        <f t="shared" si="124"/>
        <v>0</v>
      </c>
      <c r="T3919" s="115">
        <f t="shared" si="125"/>
        <v>0</v>
      </c>
    </row>
    <row r="3920" spans="1:20" x14ac:dyDescent="0.3">
      <c r="A3920" s="115" t="s">
        <v>290</v>
      </c>
      <c r="B3920" s="115" t="s">
        <v>216</v>
      </c>
      <c r="C3920" s="115" t="s">
        <v>103</v>
      </c>
      <c r="D3920" s="115" t="s">
        <v>86</v>
      </c>
      <c r="E3920" s="115" t="s">
        <v>87</v>
      </c>
      <c r="F3920" s="115" t="s">
        <v>87</v>
      </c>
      <c r="G3920" s="115">
        <v>1934</v>
      </c>
      <c r="H3920" s="115" t="s">
        <v>125</v>
      </c>
      <c r="I3920" s="115">
        <v>1.84479215</v>
      </c>
      <c r="J3920" s="115" t="s">
        <v>50</v>
      </c>
      <c r="K3920" s="115" t="str">
        <f>INDEX(DatosProcesados!$A$1:$BF$101,MATCH(DataBase!A3920,DatosProcesados!$A$1:$A$101,0),MATCH(DataBase!J3920,DatosProcesados!$A$1:$BF$1,0))</f>
        <v>No</v>
      </c>
      <c r="L3920" s="115" t="str">
        <f>INDEX(Modelo!$A$9:$D$89,MATCH(DataBase!$J3920,Modelo!$A$9:$A$89,0),MATCH(DataBase!L$1,Modelo!$A$9:$D$9,0))</f>
        <v xml:space="preserve">Impacto social </v>
      </c>
      <c r="M3920" s="115" t="str">
        <f>INDEX(Modelo!$A$9:$D$89,MATCH(DataBase!$J3920,Modelo!$A$9:$A$89,0),MATCH(DataBase!M$1,Modelo!$A$9:$D$9,0))</f>
        <v>Pilar 5</v>
      </c>
      <c r="N3920" s="115" t="str">
        <f>INDEX(Modelo!$A$9:$D$89,MATCH(DataBase!$J3920,Modelo!$A$9:$A$89,0),MATCH(DataBase!N$1,Modelo!$A$9:$D$9,0))</f>
        <v>boolean</v>
      </c>
      <c r="O3920" s="115" t="b">
        <f t="array" ref="O3920">IF(N3920="negativo",INDEX($AD$3:$AG$51,MATCH(1,($B3920=$AD$3:$AD$51)*($J3920=$AE$3:$AE$51),0),3),IF(N3920="positivo",INDEX($AD$55:$AG$109,MATCH(1,($B3920=$AD$55:$AD$109)*($J3920=$AE$55:$AE$109),0),3)))</f>
        <v>0</v>
      </c>
      <c r="P3920" s="115" t="b">
        <f t="array" ref="P3920">IF(N3920="negativo",INDEX($AD$3:$AG$51,MATCH(1,($B3920=$AD$3:$AD$51)*($J3920=$AE$3:$AE$51),0),4),IF(N3920="positivo",INDEX($AD$55:$AG$109,MATCH(1,($B3920=$AD$55:$AD$109)*($J3920=$AE$55:$AE$109),0),4)))</f>
        <v>0</v>
      </c>
      <c r="Q3920" s="115" t="str">
        <f>VLOOKUP(M3920,Modelo!$A$2:$C$7,2,0)</f>
        <v>Diversidad, Equidad e Inclusión (DEI)</v>
      </c>
      <c r="R3920" s="118">
        <f t="array" ref="R3920">INDEX(Modelo!$F$1:$H$37,MATCH(1,(DataBase!Q3920=Modelo!$G$1:$G$37)*(DataBase!B3920=Modelo!$F$1:$F$37),0),3)</f>
        <v>0.15789473684210525</v>
      </c>
      <c r="S3920" s="115">
        <f t="shared" si="124"/>
        <v>0</v>
      </c>
      <c r="T3920" s="115">
        <f t="shared" si="125"/>
        <v>0</v>
      </c>
    </row>
    <row r="3921" spans="1:20" x14ac:dyDescent="0.3">
      <c r="A3921" s="115" t="s">
        <v>346</v>
      </c>
      <c r="B3921" s="115" t="s">
        <v>313</v>
      </c>
      <c r="C3921" s="115" t="s">
        <v>103</v>
      </c>
      <c r="D3921" s="115" t="s">
        <v>87</v>
      </c>
      <c r="E3921" s="115" t="s">
        <v>87</v>
      </c>
      <c r="F3921" s="115" t="s">
        <v>87</v>
      </c>
      <c r="G3921" s="115">
        <v>1960</v>
      </c>
      <c r="H3921" s="115" t="s">
        <v>177</v>
      </c>
      <c r="I3921" s="115">
        <v>4.2128666020000001</v>
      </c>
      <c r="J3921" s="115" t="s">
        <v>50</v>
      </c>
      <c r="K3921" s="115" t="str">
        <f>INDEX(DatosProcesados!$A$1:$BF$101,MATCH(DataBase!A3921,DatosProcesados!$A$1:$A$101,0),MATCH(DataBase!J3921,DatosProcesados!$A$1:$BF$1,0))</f>
        <v>Si</v>
      </c>
      <c r="L3921" s="115" t="str">
        <f>INDEX(Modelo!$A$9:$D$89,MATCH(DataBase!$J3921,Modelo!$A$9:$A$89,0),MATCH(DataBase!L$1,Modelo!$A$9:$D$9,0))</f>
        <v xml:space="preserve">Impacto social </v>
      </c>
      <c r="M3921" s="115" t="str">
        <f>INDEX(Modelo!$A$9:$D$89,MATCH(DataBase!$J3921,Modelo!$A$9:$A$89,0),MATCH(DataBase!M$1,Modelo!$A$9:$D$9,0))</f>
        <v>Pilar 5</v>
      </c>
      <c r="N3921" s="115" t="str">
        <f>INDEX(Modelo!$A$9:$D$89,MATCH(DataBase!$J3921,Modelo!$A$9:$A$89,0),MATCH(DataBase!N$1,Modelo!$A$9:$D$9,0))</f>
        <v>boolean</v>
      </c>
      <c r="O3921" s="115" t="b">
        <f t="array" ref="O3921">IF(N3921="negativo",INDEX($AD$3:$AG$51,MATCH(1,($B3921=$AD$3:$AD$51)*($J3921=$AE$3:$AE$51),0),3),IF(N3921="positivo",INDEX($AD$55:$AG$109,MATCH(1,($B3921=$AD$55:$AD$109)*($J3921=$AE$55:$AE$109),0),3)))</f>
        <v>0</v>
      </c>
      <c r="P3921" s="115" t="b">
        <f t="array" ref="P3921">IF(N3921="negativo",INDEX($AD$3:$AG$51,MATCH(1,($B3921=$AD$3:$AD$51)*($J3921=$AE$3:$AE$51),0),4),IF(N3921="positivo",INDEX($AD$55:$AG$109,MATCH(1,($B3921=$AD$55:$AD$109)*($J3921=$AE$55:$AE$109),0),4)))</f>
        <v>0</v>
      </c>
      <c r="Q3921" s="115" t="str">
        <f>VLOOKUP(M3921,Modelo!$A$2:$C$7,2,0)</f>
        <v>Diversidad, Equidad e Inclusión (DEI)</v>
      </c>
      <c r="R3921" s="118">
        <f t="array" ref="R3921">INDEX(Modelo!$F$1:$H$37,MATCH(1,(DataBase!Q3921=Modelo!$G$1:$G$37)*(DataBase!B3921=Modelo!$F$1:$F$37),0),3)</f>
        <v>0.23529411764705882</v>
      </c>
      <c r="S3921" s="115">
        <f t="shared" si="124"/>
        <v>100</v>
      </c>
      <c r="T3921" s="115">
        <f t="shared" si="125"/>
        <v>23.52941176470588</v>
      </c>
    </row>
    <row r="3922" spans="1:20" x14ac:dyDescent="0.3">
      <c r="A3922" s="115" t="s">
        <v>124</v>
      </c>
      <c r="B3922" s="115" t="s">
        <v>84</v>
      </c>
      <c r="C3922" s="115" t="s">
        <v>97</v>
      </c>
      <c r="D3922" s="115" t="s">
        <v>86</v>
      </c>
      <c r="E3922" s="115" t="s">
        <v>86</v>
      </c>
      <c r="F3922" s="115" t="s">
        <v>86</v>
      </c>
      <c r="G3922" s="115">
        <v>2012</v>
      </c>
      <c r="H3922" s="115" t="s">
        <v>125</v>
      </c>
      <c r="I3922" s="115">
        <v>9.9777362400000005</v>
      </c>
      <c r="J3922" s="115" t="s">
        <v>50</v>
      </c>
      <c r="K3922" s="115" t="str">
        <f>INDEX(DatosProcesados!$A$1:$BF$101,MATCH(DataBase!A3922,DatosProcesados!$A$1:$A$101,0),MATCH(DataBase!J3922,DatosProcesados!$A$1:$BF$1,0))</f>
        <v>No</v>
      </c>
      <c r="L3922" s="115" t="str">
        <f>INDEX(Modelo!$A$9:$D$89,MATCH(DataBase!$J3922,Modelo!$A$9:$A$89,0),MATCH(DataBase!L$1,Modelo!$A$9:$D$9,0))</f>
        <v xml:space="preserve">Impacto social </v>
      </c>
      <c r="M3922" s="115" t="str">
        <f>INDEX(Modelo!$A$9:$D$89,MATCH(DataBase!$J3922,Modelo!$A$9:$A$89,0),MATCH(DataBase!M$1,Modelo!$A$9:$D$9,0))</f>
        <v>Pilar 5</v>
      </c>
      <c r="N3922" s="115" t="str">
        <f>INDEX(Modelo!$A$9:$D$89,MATCH(DataBase!$J3922,Modelo!$A$9:$A$89,0),MATCH(DataBase!N$1,Modelo!$A$9:$D$9,0))</f>
        <v>boolean</v>
      </c>
      <c r="O3922" s="115" t="b">
        <f t="array" ref="O3922">IF(N3922="negativo",INDEX($AD$3:$AG$51,MATCH(1,($B3922=$AD$3:$AD$51)*($J3922=$AE$3:$AE$51),0),3),IF(N3922="positivo",INDEX($AD$55:$AG$109,MATCH(1,($B3922=$AD$55:$AD$109)*($J3922=$AE$55:$AE$109),0),3)))</f>
        <v>0</v>
      </c>
      <c r="P3922" s="115" t="b">
        <f t="array" ref="P3922">IF(N3922="negativo",INDEX($AD$3:$AG$51,MATCH(1,($B3922=$AD$3:$AD$51)*($J3922=$AE$3:$AE$51),0),4),IF(N3922="positivo",INDEX($AD$55:$AG$109,MATCH(1,($B3922=$AD$55:$AD$109)*($J3922=$AE$55:$AE$109),0),4)))</f>
        <v>0</v>
      </c>
      <c r="Q3922" s="115" t="str">
        <f>VLOOKUP(M3922,Modelo!$A$2:$C$7,2,0)</f>
        <v>Diversidad, Equidad e Inclusión (DEI)</v>
      </c>
      <c r="R3922" s="118">
        <f t="array" ref="R3922">INDEX(Modelo!$F$1:$H$37,MATCH(1,(DataBase!Q3922=Modelo!$G$1:$G$37)*(DataBase!B3922=Modelo!$F$1:$F$37),0),3)</f>
        <v>0.29411764705882354</v>
      </c>
      <c r="S3922" s="115">
        <f t="shared" si="124"/>
        <v>0</v>
      </c>
      <c r="T3922" s="115">
        <f t="shared" si="125"/>
        <v>0</v>
      </c>
    </row>
    <row r="3923" spans="1:20" x14ac:dyDescent="0.3">
      <c r="A3923" s="115" t="s">
        <v>414</v>
      </c>
      <c r="B3923" s="115" t="s">
        <v>407</v>
      </c>
      <c r="C3923" s="115" t="s">
        <v>103</v>
      </c>
      <c r="D3923" s="115" t="s">
        <v>86</v>
      </c>
      <c r="E3923" s="115" t="s">
        <v>86</v>
      </c>
      <c r="F3923" s="115" t="s">
        <v>87</v>
      </c>
      <c r="G3923" s="115">
        <v>1976</v>
      </c>
      <c r="H3923" s="115" t="s">
        <v>415</v>
      </c>
      <c r="I3923" s="115">
        <v>6.0471020830000004</v>
      </c>
      <c r="J3923" s="115" t="s">
        <v>50</v>
      </c>
      <c r="K3923" s="115" t="str">
        <f>INDEX(DatosProcesados!$A$1:$BF$101,MATCH(DataBase!A3923,DatosProcesados!$A$1:$A$101,0),MATCH(DataBase!J3923,DatosProcesados!$A$1:$BF$1,0))</f>
        <v>No</v>
      </c>
      <c r="L3923" s="115" t="str">
        <f>INDEX(Modelo!$A$9:$D$89,MATCH(DataBase!$J3923,Modelo!$A$9:$A$89,0),MATCH(DataBase!L$1,Modelo!$A$9:$D$9,0))</f>
        <v xml:space="preserve">Impacto social </v>
      </c>
      <c r="M3923" s="115" t="str">
        <f>INDEX(Modelo!$A$9:$D$89,MATCH(DataBase!$J3923,Modelo!$A$9:$A$89,0),MATCH(DataBase!M$1,Modelo!$A$9:$D$9,0))</f>
        <v>Pilar 5</v>
      </c>
      <c r="N3923" s="115" t="str">
        <f>INDEX(Modelo!$A$9:$D$89,MATCH(DataBase!$J3923,Modelo!$A$9:$A$89,0),MATCH(DataBase!N$1,Modelo!$A$9:$D$9,0))</f>
        <v>boolean</v>
      </c>
      <c r="O3923" s="115" t="b">
        <f t="array" ref="O3923">IF(N3923="negativo",INDEX($AD$3:$AG$51,MATCH(1,($B3923=$AD$3:$AD$51)*($J3923=$AE$3:$AE$51),0),3),IF(N3923="positivo",INDEX($AD$55:$AG$109,MATCH(1,($B3923=$AD$55:$AD$109)*($J3923=$AE$55:$AE$109),0),3)))</f>
        <v>0</v>
      </c>
      <c r="P3923" s="115" t="b">
        <f t="array" ref="P3923">IF(N3923="negativo",INDEX($AD$3:$AG$51,MATCH(1,($B3923=$AD$3:$AD$51)*($J3923=$AE$3:$AE$51),0),4),IF(N3923="positivo",INDEX($AD$55:$AG$109,MATCH(1,($B3923=$AD$55:$AD$109)*($J3923=$AE$55:$AE$109),0),4)))</f>
        <v>0</v>
      </c>
      <c r="Q3923" s="115" t="str">
        <f>VLOOKUP(M3923,Modelo!$A$2:$C$7,2,0)</f>
        <v>Diversidad, Equidad e Inclusión (DEI)</v>
      </c>
      <c r="R3923" s="118">
        <f t="array" ref="R3923">INDEX(Modelo!$F$1:$H$37,MATCH(1,(DataBase!Q3923=Modelo!$G$1:$G$37)*(DataBase!B3923=Modelo!$F$1:$F$37),0),3)</f>
        <v>0.11538461538461539</v>
      </c>
      <c r="S3923" s="115">
        <f t="shared" si="124"/>
        <v>0</v>
      </c>
      <c r="T3923" s="115">
        <f t="shared" si="125"/>
        <v>0</v>
      </c>
    </row>
    <row r="3924" spans="1:20" x14ac:dyDescent="0.3">
      <c r="A3924" s="115" t="s">
        <v>337</v>
      </c>
      <c r="B3924" s="115" t="s">
        <v>313</v>
      </c>
      <c r="C3924" s="115" t="s">
        <v>103</v>
      </c>
      <c r="D3924" s="115" t="s">
        <v>86</v>
      </c>
      <c r="E3924" s="115" t="s">
        <v>86</v>
      </c>
      <c r="F3924" s="115" t="s">
        <v>87</v>
      </c>
      <c r="G3924" s="115">
        <v>1879</v>
      </c>
      <c r="H3924" s="115" t="s">
        <v>244</v>
      </c>
      <c r="I3924" s="115">
        <v>5.8689859999999996</v>
      </c>
      <c r="J3924" s="115" t="s">
        <v>50</v>
      </c>
      <c r="K3924" s="115" t="str">
        <f>INDEX(DatosProcesados!$A$1:$BF$101,MATCH(DataBase!A3924,DatosProcesados!$A$1:$A$101,0),MATCH(DataBase!J3924,DatosProcesados!$A$1:$BF$1,0))</f>
        <v>No</v>
      </c>
      <c r="L3924" s="115" t="str">
        <f>INDEX(Modelo!$A$9:$D$89,MATCH(DataBase!$J3924,Modelo!$A$9:$A$89,0),MATCH(DataBase!L$1,Modelo!$A$9:$D$9,0))</f>
        <v xml:space="preserve">Impacto social </v>
      </c>
      <c r="M3924" s="115" t="str">
        <f>INDEX(Modelo!$A$9:$D$89,MATCH(DataBase!$J3924,Modelo!$A$9:$A$89,0),MATCH(DataBase!M$1,Modelo!$A$9:$D$9,0))</f>
        <v>Pilar 5</v>
      </c>
      <c r="N3924" s="115" t="str">
        <f>INDEX(Modelo!$A$9:$D$89,MATCH(DataBase!$J3924,Modelo!$A$9:$A$89,0),MATCH(DataBase!N$1,Modelo!$A$9:$D$9,0))</f>
        <v>boolean</v>
      </c>
      <c r="O3924" s="115" t="b">
        <f t="array" ref="O3924">IF(N3924="negativo",INDEX($AD$3:$AG$51,MATCH(1,($B3924=$AD$3:$AD$51)*($J3924=$AE$3:$AE$51),0),3),IF(N3924="positivo",INDEX($AD$55:$AG$109,MATCH(1,($B3924=$AD$55:$AD$109)*($J3924=$AE$55:$AE$109),0),3)))</f>
        <v>0</v>
      </c>
      <c r="P3924" s="115" t="b">
        <f t="array" ref="P3924">IF(N3924="negativo",INDEX($AD$3:$AG$51,MATCH(1,($B3924=$AD$3:$AD$51)*($J3924=$AE$3:$AE$51),0),4),IF(N3924="positivo",INDEX($AD$55:$AG$109,MATCH(1,($B3924=$AD$55:$AD$109)*($J3924=$AE$55:$AE$109),0),4)))</f>
        <v>0</v>
      </c>
      <c r="Q3924" s="115" t="str">
        <f>VLOOKUP(M3924,Modelo!$A$2:$C$7,2,0)</f>
        <v>Diversidad, Equidad e Inclusión (DEI)</v>
      </c>
      <c r="R3924" s="118">
        <f t="array" ref="R3924">INDEX(Modelo!$F$1:$H$37,MATCH(1,(DataBase!Q3924=Modelo!$G$1:$G$37)*(DataBase!B3924=Modelo!$F$1:$F$37),0),3)</f>
        <v>0.23529411764705882</v>
      </c>
      <c r="S3924" s="115">
        <f t="shared" si="124"/>
        <v>0</v>
      </c>
      <c r="T3924" s="115">
        <f t="shared" si="125"/>
        <v>0</v>
      </c>
    </row>
    <row r="3925" spans="1:20" x14ac:dyDescent="0.3">
      <c r="A3925" s="115" t="s">
        <v>373</v>
      </c>
      <c r="B3925" s="115" t="s">
        <v>313</v>
      </c>
      <c r="C3925" s="115" t="s">
        <v>103</v>
      </c>
      <c r="D3925" s="115" t="s">
        <v>87</v>
      </c>
      <c r="E3925" s="115" t="s">
        <v>86</v>
      </c>
      <c r="F3925" s="115" t="s">
        <v>86</v>
      </c>
      <c r="G3925" s="115">
        <v>1997</v>
      </c>
      <c r="H3925" s="115" t="s">
        <v>125</v>
      </c>
      <c r="I3925" s="115">
        <v>1.9766409730000001</v>
      </c>
      <c r="J3925" s="115" t="s">
        <v>50</v>
      </c>
      <c r="K3925" s="115">
        <f>INDEX(DatosProcesados!$A$1:$BF$101,MATCH(DataBase!A3925,DatosProcesados!$A$1:$A$101,0),MATCH(DataBase!J3925,DatosProcesados!$A$1:$BF$1,0))</f>
        <v>0</v>
      </c>
      <c r="L3925" s="115" t="str">
        <f>INDEX(Modelo!$A$9:$D$89,MATCH(DataBase!$J3925,Modelo!$A$9:$A$89,0),MATCH(DataBase!L$1,Modelo!$A$9:$D$9,0))</f>
        <v xml:space="preserve">Impacto social </v>
      </c>
      <c r="M3925" s="115" t="str">
        <f>INDEX(Modelo!$A$9:$D$89,MATCH(DataBase!$J3925,Modelo!$A$9:$A$89,0),MATCH(DataBase!M$1,Modelo!$A$9:$D$9,0))</f>
        <v>Pilar 5</v>
      </c>
      <c r="N3925" s="115" t="str">
        <f>INDEX(Modelo!$A$9:$D$89,MATCH(DataBase!$J3925,Modelo!$A$9:$A$89,0),MATCH(DataBase!N$1,Modelo!$A$9:$D$9,0))</f>
        <v>boolean</v>
      </c>
      <c r="O3925" s="115" t="b">
        <f t="array" ref="O3925">IF(N3925="negativo",INDEX($AD$3:$AG$51,MATCH(1,($B3925=$AD$3:$AD$51)*($J3925=$AE$3:$AE$51),0),3),IF(N3925="positivo",INDEX($AD$55:$AG$109,MATCH(1,($B3925=$AD$55:$AD$109)*($J3925=$AE$55:$AE$109),0),3)))</f>
        <v>0</v>
      </c>
      <c r="P3925" s="115" t="b">
        <f t="array" ref="P3925">IF(N3925="negativo",INDEX($AD$3:$AG$51,MATCH(1,($B3925=$AD$3:$AD$51)*($J3925=$AE$3:$AE$51),0),4),IF(N3925="positivo",INDEX($AD$55:$AG$109,MATCH(1,($B3925=$AD$55:$AD$109)*($J3925=$AE$55:$AE$109),0),4)))</f>
        <v>0</v>
      </c>
      <c r="Q3925" s="115" t="str">
        <f>VLOOKUP(M3925,Modelo!$A$2:$C$7,2,0)</f>
        <v>Diversidad, Equidad e Inclusión (DEI)</v>
      </c>
      <c r="R3925" s="118">
        <f t="array" ref="R3925">INDEX(Modelo!$F$1:$H$37,MATCH(1,(DataBase!Q3925=Modelo!$G$1:$G$37)*(DataBase!B3925=Modelo!$F$1:$F$37),0),3)</f>
        <v>0.23529411764705882</v>
      </c>
      <c r="S3925" s="115">
        <f t="shared" si="124"/>
        <v>0</v>
      </c>
      <c r="T3925" s="115">
        <f t="shared" si="125"/>
        <v>0</v>
      </c>
    </row>
    <row r="3926" spans="1:20" x14ac:dyDescent="0.3">
      <c r="A3926" s="115" t="s">
        <v>102</v>
      </c>
      <c r="B3926" s="115" t="s">
        <v>84</v>
      </c>
      <c r="C3926" s="115" t="s">
        <v>103</v>
      </c>
      <c r="D3926" s="115" t="s">
        <v>86</v>
      </c>
      <c r="E3926" s="115" t="s">
        <v>86</v>
      </c>
      <c r="F3926" s="115" t="s">
        <v>87</v>
      </c>
      <c r="G3926" s="115">
        <v>2003</v>
      </c>
      <c r="H3926" s="115" t="s">
        <v>104</v>
      </c>
      <c r="I3926" s="115">
        <v>15.602099798999999</v>
      </c>
      <c r="J3926" s="115" t="s">
        <v>50</v>
      </c>
      <c r="K3926" s="115" t="str">
        <f>INDEX(DatosProcesados!$A$1:$BF$101,MATCH(DataBase!A3926,DatosProcesados!$A$1:$A$101,0),MATCH(DataBase!J3926,DatosProcesados!$A$1:$BF$1,0))</f>
        <v>Si</v>
      </c>
      <c r="L3926" s="115" t="str">
        <f>INDEX(Modelo!$A$9:$D$89,MATCH(DataBase!$J3926,Modelo!$A$9:$A$89,0),MATCH(DataBase!L$1,Modelo!$A$9:$D$9,0))</f>
        <v xml:space="preserve">Impacto social </v>
      </c>
      <c r="M3926" s="115" t="str">
        <f>INDEX(Modelo!$A$9:$D$89,MATCH(DataBase!$J3926,Modelo!$A$9:$A$89,0),MATCH(DataBase!M$1,Modelo!$A$9:$D$9,0))</f>
        <v>Pilar 5</v>
      </c>
      <c r="N3926" s="115" t="str">
        <f>INDEX(Modelo!$A$9:$D$89,MATCH(DataBase!$J3926,Modelo!$A$9:$A$89,0),MATCH(DataBase!N$1,Modelo!$A$9:$D$9,0))</f>
        <v>boolean</v>
      </c>
      <c r="O3926" s="115" t="b">
        <f t="array" ref="O3926">IF(N3926="negativo",INDEX($AD$3:$AG$51,MATCH(1,($B3926=$AD$3:$AD$51)*($J3926=$AE$3:$AE$51),0),3),IF(N3926="positivo",INDEX($AD$55:$AG$109,MATCH(1,($B3926=$AD$55:$AD$109)*($J3926=$AE$55:$AE$109),0),3)))</f>
        <v>0</v>
      </c>
      <c r="P3926" s="115" t="b">
        <f t="array" ref="P3926">IF(N3926="negativo",INDEX($AD$3:$AG$51,MATCH(1,($B3926=$AD$3:$AD$51)*($J3926=$AE$3:$AE$51),0),4),IF(N3926="positivo",INDEX($AD$55:$AG$109,MATCH(1,($B3926=$AD$55:$AD$109)*($J3926=$AE$55:$AE$109),0),4)))</f>
        <v>0</v>
      </c>
      <c r="Q3926" s="115" t="str">
        <f>VLOOKUP(M3926,Modelo!$A$2:$C$7,2,0)</f>
        <v>Diversidad, Equidad e Inclusión (DEI)</v>
      </c>
      <c r="R3926" s="118">
        <f t="array" ref="R3926">INDEX(Modelo!$F$1:$H$37,MATCH(1,(DataBase!Q3926=Modelo!$G$1:$G$37)*(DataBase!B3926=Modelo!$F$1:$F$37),0),3)</f>
        <v>0.29411764705882354</v>
      </c>
      <c r="S3926" s="115">
        <f t="shared" si="124"/>
        <v>100</v>
      </c>
      <c r="T3926" s="115">
        <f t="shared" si="125"/>
        <v>29.411764705882355</v>
      </c>
    </row>
    <row r="3927" spans="1:20" x14ac:dyDescent="0.3">
      <c r="A3927" s="115" t="s">
        <v>228</v>
      </c>
      <c r="B3927" s="115" t="s">
        <v>216</v>
      </c>
      <c r="C3927" s="115" t="s">
        <v>97</v>
      </c>
      <c r="D3927" s="115" t="s">
        <v>86</v>
      </c>
      <c r="E3927" s="115" t="s">
        <v>87</v>
      </c>
      <c r="F3927" s="115" t="s">
        <v>87</v>
      </c>
      <c r="G3927" s="115">
        <v>1991</v>
      </c>
      <c r="H3927" s="115" t="s">
        <v>229</v>
      </c>
      <c r="I3927" s="115">
        <v>5.1614047279999999</v>
      </c>
      <c r="J3927" s="115" t="s">
        <v>50</v>
      </c>
      <c r="K3927" s="115" t="str">
        <f>INDEX(DatosProcesados!$A$1:$BF$101,MATCH(DataBase!A3927,DatosProcesados!$A$1:$A$101,0),MATCH(DataBase!J3927,DatosProcesados!$A$1:$BF$1,0))</f>
        <v>No</v>
      </c>
      <c r="L3927" s="115" t="str">
        <f>INDEX(Modelo!$A$9:$D$89,MATCH(DataBase!$J3927,Modelo!$A$9:$A$89,0),MATCH(DataBase!L$1,Modelo!$A$9:$D$9,0))</f>
        <v xml:space="preserve">Impacto social </v>
      </c>
      <c r="M3927" s="115" t="str">
        <f>INDEX(Modelo!$A$9:$D$89,MATCH(DataBase!$J3927,Modelo!$A$9:$A$89,0),MATCH(DataBase!M$1,Modelo!$A$9:$D$9,0))</f>
        <v>Pilar 5</v>
      </c>
      <c r="N3927" s="115" t="str">
        <f>INDEX(Modelo!$A$9:$D$89,MATCH(DataBase!$J3927,Modelo!$A$9:$A$89,0),MATCH(DataBase!N$1,Modelo!$A$9:$D$9,0))</f>
        <v>boolean</v>
      </c>
      <c r="O3927" s="115" t="b">
        <f t="array" ref="O3927">IF(N3927="negativo",INDEX($AD$3:$AG$51,MATCH(1,($B3927=$AD$3:$AD$51)*($J3927=$AE$3:$AE$51),0),3),IF(N3927="positivo",INDEX($AD$55:$AG$109,MATCH(1,($B3927=$AD$55:$AD$109)*($J3927=$AE$55:$AE$109),0),3)))</f>
        <v>0</v>
      </c>
      <c r="P3927" s="115" t="b">
        <f t="array" ref="P3927">IF(N3927="negativo",INDEX($AD$3:$AG$51,MATCH(1,($B3927=$AD$3:$AD$51)*($J3927=$AE$3:$AE$51),0),4),IF(N3927="positivo",INDEX($AD$55:$AG$109,MATCH(1,($B3927=$AD$55:$AD$109)*($J3927=$AE$55:$AE$109),0),4)))</f>
        <v>0</v>
      </c>
      <c r="Q3927" s="115" t="str">
        <f>VLOOKUP(M3927,Modelo!$A$2:$C$7,2,0)</f>
        <v>Diversidad, Equidad e Inclusión (DEI)</v>
      </c>
      <c r="R3927" s="118">
        <f t="array" ref="R3927">INDEX(Modelo!$F$1:$H$37,MATCH(1,(DataBase!Q3927=Modelo!$G$1:$G$37)*(DataBase!B3927=Modelo!$F$1:$F$37),0),3)</f>
        <v>0.15789473684210525</v>
      </c>
      <c r="S3927" s="115">
        <f t="shared" si="124"/>
        <v>0</v>
      </c>
      <c r="T3927" s="115">
        <f t="shared" si="125"/>
        <v>0</v>
      </c>
    </row>
    <row r="3928" spans="1:20" x14ac:dyDescent="0.3">
      <c r="A3928" s="115" t="s">
        <v>261</v>
      </c>
      <c r="B3928" s="115" t="s">
        <v>216</v>
      </c>
      <c r="C3928" s="115" t="s">
        <v>103</v>
      </c>
      <c r="D3928" s="115" t="s">
        <v>86</v>
      </c>
      <c r="E3928" s="115" t="s">
        <v>87</v>
      </c>
      <c r="F3928" s="115" t="s">
        <v>87</v>
      </c>
      <c r="G3928" s="115">
        <v>1806</v>
      </c>
      <c r="H3928" s="115" t="s">
        <v>244</v>
      </c>
      <c r="I3928" s="115">
        <v>2.382092359</v>
      </c>
      <c r="J3928" s="115" t="s">
        <v>50</v>
      </c>
      <c r="K3928" s="115" t="str">
        <f>INDEX(DatosProcesados!$A$1:$BF$101,MATCH(DataBase!A3928,DatosProcesados!$A$1:$A$101,0),MATCH(DataBase!J3928,DatosProcesados!$A$1:$BF$1,0))</f>
        <v>No</v>
      </c>
      <c r="L3928" s="115" t="str">
        <f>INDEX(Modelo!$A$9:$D$89,MATCH(DataBase!$J3928,Modelo!$A$9:$A$89,0),MATCH(DataBase!L$1,Modelo!$A$9:$D$9,0))</f>
        <v xml:space="preserve">Impacto social </v>
      </c>
      <c r="M3928" s="115" t="str">
        <f>INDEX(Modelo!$A$9:$D$89,MATCH(DataBase!$J3928,Modelo!$A$9:$A$89,0),MATCH(DataBase!M$1,Modelo!$A$9:$D$9,0))</f>
        <v>Pilar 5</v>
      </c>
      <c r="N3928" s="115" t="str">
        <f>INDEX(Modelo!$A$9:$D$89,MATCH(DataBase!$J3928,Modelo!$A$9:$A$89,0),MATCH(DataBase!N$1,Modelo!$A$9:$D$9,0))</f>
        <v>boolean</v>
      </c>
      <c r="O3928" s="115" t="b">
        <f t="array" ref="O3928">IF(N3928="negativo",INDEX($AD$3:$AG$51,MATCH(1,($B3928=$AD$3:$AD$51)*($J3928=$AE$3:$AE$51),0),3),IF(N3928="positivo",INDEX($AD$55:$AG$109,MATCH(1,($B3928=$AD$55:$AD$109)*($J3928=$AE$55:$AE$109),0),3)))</f>
        <v>0</v>
      </c>
      <c r="P3928" s="115" t="b">
        <f t="array" ref="P3928">IF(N3928="negativo",INDEX($AD$3:$AG$51,MATCH(1,($B3928=$AD$3:$AD$51)*($J3928=$AE$3:$AE$51),0),4),IF(N3928="positivo",INDEX($AD$55:$AG$109,MATCH(1,($B3928=$AD$55:$AD$109)*($J3928=$AE$55:$AE$109),0),4)))</f>
        <v>0</v>
      </c>
      <c r="Q3928" s="115" t="str">
        <f>VLOOKUP(M3928,Modelo!$A$2:$C$7,2,0)</f>
        <v>Diversidad, Equidad e Inclusión (DEI)</v>
      </c>
      <c r="R3928" s="118">
        <f t="array" ref="R3928">INDEX(Modelo!$F$1:$H$37,MATCH(1,(DataBase!Q3928=Modelo!$G$1:$G$37)*(DataBase!B3928=Modelo!$F$1:$F$37),0),3)</f>
        <v>0.15789473684210525</v>
      </c>
      <c r="S3928" s="115">
        <f t="shared" si="124"/>
        <v>0</v>
      </c>
      <c r="T3928" s="115">
        <f t="shared" si="125"/>
        <v>0</v>
      </c>
    </row>
    <row r="3929" spans="1:20" x14ac:dyDescent="0.3">
      <c r="A3929" s="115" t="s">
        <v>269</v>
      </c>
      <c r="B3929" s="115" t="s">
        <v>216</v>
      </c>
      <c r="C3929" s="115" t="s">
        <v>103</v>
      </c>
      <c r="D3929" s="115" t="s">
        <v>87</v>
      </c>
      <c r="E3929" s="115" t="s">
        <v>87</v>
      </c>
      <c r="F3929" s="115" t="s">
        <v>87</v>
      </c>
      <c r="G3929" s="115">
        <v>1932</v>
      </c>
      <c r="H3929" s="115" t="s">
        <v>125</v>
      </c>
      <c r="I3929" s="115">
        <v>2.1928266769999998</v>
      </c>
      <c r="J3929" s="115" t="s">
        <v>50</v>
      </c>
      <c r="K3929" s="115" t="str">
        <f>INDEX(DatosProcesados!$A$1:$BF$101,MATCH(DataBase!A3929,DatosProcesados!$A$1:$A$101,0),MATCH(DataBase!J3929,DatosProcesados!$A$1:$BF$1,0))</f>
        <v>No</v>
      </c>
      <c r="L3929" s="115" t="str">
        <f>INDEX(Modelo!$A$9:$D$89,MATCH(DataBase!$J3929,Modelo!$A$9:$A$89,0),MATCH(DataBase!L$1,Modelo!$A$9:$D$9,0))</f>
        <v xml:space="preserve">Impacto social </v>
      </c>
      <c r="M3929" s="115" t="str">
        <f>INDEX(Modelo!$A$9:$D$89,MATCH(DataBase!$J3929,Modelo!$A$9:$A$89,0),MATCH(DataBase!M$1,Modelo!$A$9:$D$9,0))</f>
        <v>Pilar 5</v>
      </c>
      <c r="N3929" s="115" t="str">
        <f>INDEX(Modelo!$A$9:$D$89,MATCH(DataBase!$J3929,Modelo!$A$9:$A$89,0),MATCH(DataBase!N$1,Modelo!$A$9:$D$9,0))</f>
        <v>boolean</v>
      </c>
      <c r="O3929" s="115" t="b">
        <f t="array" ref="O3929">IF(N3929="negativo",INDEX($AD$3:$AG$51,MATCH(1,($B3929=$AD$3:$AD$51)*($J3929=$AE$3:$AE$51),0),3),IF(N3929="positivo",INDEX($AD$55:$AG$109,MATCH(1,($B3929=$AD$55:$AD$109)*($J3929=$AE$55:$AE$109),0),3)))</f>
        <v>0</v>
      </c>
      <c r="P3929" s="115" t="b">
        <f t="array" ref="P3929">IF(N3929="negativo",INDEX($AD$3:$AG$51,MATCH(1,($B3929=$AD$3:$AD$51)*($J3929=$AE$3:$AE$51),0),4),IF(N3929="positivo",INDEX($AD$55:$AG$109,MATCH(1,($B3929=$AD$55:$AD$109)*($J3929=$AE$55:$AE$109),0),4)))</f>
        <v>0</v>
      </c>
      <c r="Q3929" s="115" t="str">
        <f>VLOOKUP(M3929,Modelo!$A$2:$C$7,2,0)</f>
        <v>Diversidad, Equidad e Inclusión (DEI)</v>
      </c>
      <c r="R3929" s="118">
        <f t="array" ref="R3929">INDEX(Modelo!$F$1:$H$37,MATCH(1,(DataBase!Q3929=Modelo!$G$1:$G$37)*(DataBase!B3929=Modelo!$F$1:$F$37),0),3)</f>
        <v>0.15789473684210525</v>
      </c>
      <c r="S3929" s="115">
        <f t="shared" si="124"/>
        <v>0</v>
      </c>
      <c r="T3929" s="115">
        <f t="shared" si="125"/>
        <v>0</v>
      </c>
    </row>
    <row r="3930" spans="1:20" x14ac:dyDescent="0.3">
      <c r="A3930" s="115" t="s">
        <v>285</v>
      </c>
      <c r="B3930" s="115" t="s">
        <v>216</v>
      </c>
      <c r="C3930" s="115" t="s">
        <v>103</v>
      </c>
      <c r="D3930" s="115" t="s">
        <v>86</v>
      </c>
      <c r="E3930" s="115" t="s">
        <v>86</v>
      </c>
      <c r="F3930" s="115" t="s">
        <v>86</v>
      </c>
      <c r="G3930" s="115">
        <v>1920</v>
      </c>
      <c r="H3930" s="115" t="s">
        <v>125</v>
      </c>
      <c r="I3930" s="115">
        <v>1.9433909700000001</v>
      </c>
      <c r="J3930" s="115" t="s">
        <v>50</v>
      </c>
      <c r="K3930" s="115">
        <f>INDEX(DatosProcesados!$A$1:$BF$101,MATCH(DataBase!A3930,DatosProcesados!$A$1:$A$101,0),MATCH(DataBase!J3930,DatosProcesados!$A$1:$BF$1,0))</f>
        <v>0</v>
      </c>
      <c r="L3930" s="115" t="str">
        <f>INDEX(Modelo!$A$9:$D$89,MATCH(DataBase!$J3930,Modelo!$A$9:$A$89,0),MATCH(DataBase!L$1,Modelo!$A$9:$D$9,0))</f>
        <v xml:space="preserve">Impacto social </v>
      </c>
      <c r="M3930" s="115" t="str">
        <f>INDEX(Modelo!$A$9:$D$89,MATCH(DataBase!$J3930,Modelo!$A$9:$A$89,0),MATCH(DataBase!M$1,Modelo!$A$9:$D$9,0))</f>
        <v>Pilar 5</v>
      </c>
      <c r="N3930" s="115" t="str">
        <f>INDEX(Modelo!$A$9:$D$89,MATCH(DataBase!$J3930,Modelo!$A$9:$A$89,0),MATCH(DataBase!N$1,Modelo!$A$9:$D$9,0))</f>
        <v>boolean</v>
      </c>
      <c r="O3930" s="115" t="b">
        <f t="array" ref="O3930">IF(N3930="negativo",INDEX($AD$3:$AG$51,MATCH(1,($B3930=$AD$3:$AD$51)*($J3930=$AE$3:$AE$51),0),3),IF(N3930="positivo",INDEX($AD$55:$AG$109,MATCH(1,($B3930=$AD$55:$AD$109)*($J3930=$AE$55:$AE$109),0),3)))</f>
        <v>0</v>
      </c>
      <c r="P3930" s="115" t="b">
        <f t="array" ref="P3930">IF(N3930="negativo",INDEX($AD$3:$AG$51,MATCH(1,($B3930=$AD$3:$AD$51)*($J3930=$AE$3:$AE$51),0),4),IF(N3930="positivo",INDEX($AD$55:$AG$109,MATCH(1,($B3930=$AD$55:$AD$109)*($J3930=$AE$55:$AE$109),0),4)))</f>
        <v>0</v>
      </c>
      <c r="Q3930" s="115" t="str">
        <f>VLOOKUP(M3930,Modelo!$A$2:$C$7,2,0)</f>
        <v>Diversidad, Equidad e Inclusión (DEI)</v>
      </c>
      <c r="R3930" s="118">
        <f t="array" ref="R3930">INDEX(Modelo!$F$1:$H$37,MATCH(1,(DataBase!Q3930=Modelo!$G$1:$G$37)*(DataBase!B3930=Modelo!$F$1:$F$37),0),3)</f>
        <v>0.15789473684210525</v>
      </c>
      <c r="S3930" s="115">
        <f t="shared" si="124"/>
        <v>0</v>
      </c>
      <c r="T3930" s="115">
        <f t="shared" si="125"/>
        <v>0</v>
      </c>
    </row>
    <row r="3931" spans="1:20" x14ac:dyDescent="0.3">
      <c r="A3931" s="115" t="s">
        <v>395</v>
      </c>
      <c r="B3931" s="115" t="s">
        <v>379</v>
      </c>
      <c r="C3931" s="115" t="s">
        <v>103</v>
      </c>
      <c r="D3931" s="115" t="s">
        <v>86</v>
      </c>
      <c r="E3931" s="115" t="s">
        <v>86</v>
      </c>
      <c r="F3931" s="115" t="s">
        <v>86</v>
      </c>
      <c r="G3931" s="115">
        <v>2015</v>
      </c>
      <c r="H3931" s="115" t="s">
        <v>125</v>
      </c>
      <c r="I3931" s="115">
        <v>0.76762142099999997</v>
      </c>
      <c r="J3931" s="115" t="s">
        <v>50</v>
      </c>
      <c r="K3931" s="115" t="str">
        <f>INDEX(DatosProcesados!$A$1:$BF$101,MATCH(DataBase!A3931,DatosProcesados!$A$1:$A$101,0),MATCH(DataBase!J3931,DatosProcesados!$A$1:$BF$1,0))</f>
        <v>No</v>
      </c>
      <c r="L3931" s="115" t="str">
        <f>INDEX(Modelo!$A$9:$D$89,MATCH(DataBase!$J3931,Modelo!$A$9:$A$89,0),MATCH(DataBase!L$1,Modelo!$A$9:$D$9,0))</f>
        <v xml:space="preserve">Impacto social </v>
      </c>
      <c r="M3931" s="115" t="str">
        <f>INDEX(Modelo!$A$9:$D$89,MATCH(DataBase!$J3931,Modelo!$A$9:$A$89,0),MATCH(DataBase!M$1,Modelo!$A$9:$D$9,0))</f>
        <v>Pilar 5</v>
      </c>
      <c r="N3931" s="115" t="str">
        <f>INDEX(Modelo!$A$9:$D$89,MATCH(DataBase!$J3931,Modelo!$A$9:$A$89,0),MATCH(DataBase!N$1,Modelo!$A$9:$D$9,0))</f>
        <v>boolean</v>
      </c>
      <c r="O3931" s="115" t="b">
        <f t="array" ref="O3931">IF(N3931="negativo",INDEX($AD$3:$AG$51,MATCH(1,($B3931=$AD$3:$AD$51)*($J3931=$AE$3:$AE$51),0),3),IF(N3931="positivo",INDEX($AD$55:$AG$109,MATCH(1,($B3931=$AD$55:$AD$109)*($J3931=$AE$55:$AE$109),0),3)))</f>
        <v>0</v>
      </c>
      <c r="P3931" s="115" t="b">
        <f t="array" ref="P3931">IF(N3931="negativo",INDEX($AD$3:$AG$51,MATCH(1,($B3931=$AD$3:$AD$51)*($J3931=$AE$3:$AE$51),0),4),IF(N3931="positivo",INDEX($AD$55:$AG$109,MATCH(1,($B3931=$AD$55:$AD$109)*($J3931=$AE$55:$AE$109),0),4)))</f>
        <v>0</v>
      </c>
      <c r="Q3931" s="115" t="str">
        <f>VLOOKUP(M3931,Modelo!$A$2:$C$7,2,0)</f>
        <v>Diversidad, Equidad e Inclusión (DEI)</v>
      </c>
      <c r="R3931" s="118">
        <f t="array" ref="R3931">INDEX(Modelo!$F$1:$H$37,MATCH(1,(DataBase!Q3931=Modelo!$G$1:$G$37)*(DataBase!B3931=Modelo!$F$1:$F$37),0),3)</f>
        <v>0.14285714285714285</v>
      </c>
      <c r="S3931" s="115">
        <f t="shared" si="124"/>
        <v>0</v>
      </c>
      <c r="T3931" s="115">
        <f t="shared" si="125"/>
        <v>0</v>
      </c>
    </row>
    <row r="3932" spans="1:20" x14ac:dyDescent="0.3">
      <c r="A3932" s="115" t="s">
        <v>402</v>
      </c>
      <c r="B3932" s="115" t="s">
        <v>379</v>
      </c>
      <c r="C3932" s="115" t="s">
        <v>103</v>
      </c>
      <c r="D3932" s="115" t="s">
        <v>86</v>
      </c>
      <c r="E3932" s="115" t="s">
        <v>87</v>
      </c>
      <c r="F3932" s="115" t="s">
        <v>87</v>
      </c>
      <c r="G3932" s="115">
        <v>1961</v>
      </c>
      <c r="H3932" s="115" t="s">
        <v>125</v>
      </c>
      <c r="I3932" s="115">
        <v>0.498844856</v>
      </c>
      <c r="J3932" s="115" t="s">
        <v>50</v>
      </c>
      <c r="K3932" s="115" t="str">
        <f>INDEX(DatosProcesados!$A$1:$BF$101,MATCH(DataBase!A3932,DatosProcesados!$A$1:$A$101,0),MATCH(DataBase!J3932,DatosProcesados!$A$1:$BF$1,0))</f>
        <v>No</v>
      </c>
      <c r="L3932" s="115" t="str">
        <f>INDEX(Modelo!$A$9:$D$89,MATCH(DataBase!$J3932,Modelo!$A$9:$A$89,0),MATCH(DataBase!L$1,Modelo!$A$9:$D$9,0))</f>
        <v xml:space="preserve">Impacto social </v>
      </c>
      <c r="M3932" s="115" t="str">
        <f>INDEX(Modelo!$A$9:$D$89,MATCH(DataBase!$J3932,Modelo!$A$9:$A$89,0),MATCH(DataBase!M$1,Modelo!$A$9:$D$9,0))</f>
        <v>Pilar 5</v>
      </c>
      <c r="N3932" s="115" t="str">
        <f>INDEX(Modelo!$A$9:$D$89,MATCH(DataBase!$J3932,Modelo!$A$9:$A$89,0),MATCH(DataBase!N$1,Modelo!$A$9:$D$9,0))</f>
        <v>boolean</v>
      </c>
      <c r="O3932" s="115" t="b">
        <f t="array" ref="O3932">IF(N3932="negativo",INDEX($AD$3:$AG$51,MATCH(1,($B3932=$AD$3:$AD$51)*($J3932=$AE$3:$AE$51),0),3),IF(N3932="positivo",INDEX($AD$55:$AG$109,MATCH(1,($B3932=$AD$55:$AD$109)*($J3932=$AE$55:$AE$109),0),3)))</f>
        <v>0</v>
      </c>
      <c r="P3932" s="115" t="b">
        <f t="array" ref="P3932">IF(N3932="negativo",INDEX($AD$3:$AG$51,MATCH(1,($B3932=$AD$3:$AD$51)*($J3932=$AE$3:$AE$51),0),4),IF(N3932="positivo",INDEX($AD$55:$AG$109,MATCH(1,($B3932=$AD$55:$AD$109)*($J3932=$AE$55:$AE$109),0),4)))</f>
        <v>0</v>
      </c>
      <c r="Q3932" s="115" t="str">
        <f>VLOOKUP(M3932,Modelo!$A$2:$C$7,2,0)</f>
        <v>Diversidad, Equidad e Inclusión (DEI)</v>
      </c>
      <c r="R3932" s="118">
        <f t="array" ref="R3932">INDEX(Modelo!$F$1:$H$37,MATCH(1,(DataBase!Q3932=Modelo!$G$1:$G$37)*(DataBase!B3932=Modelo!$F$1:$F$37),0),3)</f>
        <v>0.14285714285714285</v>
      </c>
      <c r="S3932" s="115">
        <f t="shared" si="124"/>
        <v>0</v>
      </c>
      <c r="T3932" s="115">
        <f t="shared" si="125"/>
        <v>0</v>
      </c>
    </row>
    <row r="3933" spans="1:20" x14ac:dyDescent="0.3">
      <c r="A3933" s="115" t="s">
        <v>389</v>
      </c>
      <c r="B3933" s="115" t="s">
        <v>379</v>
      </c>
      <c r="C3933" s="115" t="s">
        <v>103</v>
      </c>
      <c r="D3933" s="115" t="s">
        <v>86</v>
      </c>
      <c r="E3933" s="115" t="s">
        <v>87</v>
      </c>
      <c r="F3933" s="115" t="s">
        <v>87</v>
      </c>
      <c r="G3933" s="115">
        <v>1979</v>
      </c>
      <c r="H3933" s="115" t="s">
        <v>125</v>
      </c>
      <c r="I3933" s="115">
        <v>1.189537155</v>
      </c>
      <c r="J3933" s="115" t="s">
        <v>50</v>
      </c>
      <c r="K3933" s="115" t="str">
        <f>INDEX(DatosProcesados!$A$1:$BF$101,MATCH(DataBase!A3933,DatosProcesados!$A$1:$A$101,0),MATCH(DataBase!J3933,DatosProcesados!$A$1:$BF$1,0))</f>
        <v>No</v>
      </c>
      <c r="L3933" s="115" t="str">
        <f>INDEX(Modelo!$A$9:$D$89,MATCH(DataBase!$J3933,Modelo!$A$9:$A$89,0),MATCH(DataBase!L$1,Modelo!$A$9:$D$9,0))</f>
        <v xml:space="preserve">Impacto social </v>
      </c>
      <c r="M3933" s="115" t="str">
        <f>INDEX(Modelo!$A$9:$D$89,MATCH(DataBase!$J3933,Modelo!$A$9:$A$89,0),MATCH(DataBase!M$1,Modelo!$A$9:$D$9,0))</f>
        <v>Pilar 5</v>
      </c>
      <c r="N3933" s="115" t="str">
        <f>INDEX(Modelo!$A$9:$D$89,MATCH(DataBase!$J3933,Modelo!$A$9:$A$89,0),MATCH(DataBase!N$1,Modelo!$A$9:$D$9,0))</f>
        <v>boolean</v>
      </c>
      <c r="O3933" s="115" t="b">
        <f t="array" ref="O3933">IF(N3933="negativo",INDEX($AD$3:$AG$51,MATCH(1,($B3933=$AD$3:$AD$51)*($J3933=$AE$3:$AE$51),0),3),IF(N3933="positivo",INDEX($AD$55:$AG$109,MATCH(1,($B3933=$AD$55:$AD$109)*($J3933=$AE$55:$AE$109),0),3)))</f>
        <v>0</v>
      </c>
      <c r="P3933" s="115" t="b">
        <f t="array" ref="P3933">IF(N3933="negativo",INDEX($AD$3:$AG$51,MATCH(1,($B3933=$AD$3:$AD$51)*($J3933=$AE$3:$AE$51),0),4),IF(N3933="positivo",INDEX($AD$55:$AG$109,MATCH(1,($B3933=$AD$55:$AD$109)*($J3933=$AE$55:$AE$109),0),4)))</f>
        <v>0</v>
      </c>
      <c r="Q3933" s="115" t="str">
        <f>VLOOKUP(M3933,Modelo!$A$2:$C$7,2,0)</f>
        <v>Diversidad, Equidad e Inclusión (DEI)</v>
      </c>
      <c r="R3933" s="118">
        <f t="array" ref="R3933">INDEX(Modelo!$F$1:$H$37,MATCH(1,(DataBase!Q3933=Modelo!$G$1:$G$37)*(DataBase!B3933=Modelo!$F$1:$F$37),0),3)</f>
        <v>0.14285714285714285</v>
      </c>
      <c r="S3933" s="115">
        <f t="shared" si="124"/>
        <v>0</v>
      </c>
      <c r="T3933" s="115">
        <f t="shared" si="125"/>
        <v>0</v>
      </c>
    </row>
    <row r="3934" spans="1:20" x14ac:dyDescent="0.3">
      <c r="A3934" s="115" t="s">
        <v>387</v>
      </c>
      <c r="B3934" s="115" t="s">
        <v>379</v>
      </c>
      <c r="C3934" s="115" t="s">
        <v>103</v>
      </c>
      <c r="D3934" s="115" t="s">
        <v>87</v>
      </c>
      <c r="E3934" s="115" t="s">
        <v>86</v>
      </c>
      <c r="F3934" s="115" t="s">
        <v>86</v>
      </c>
      <c r="G3934" s="115">
        <v>2008</v>
      </c>
      <c r="H3934" s="115" t="s">
        <v>125</v>
      </c>
      <c r="I3934" s="115">
        <v>1.3132825420000001</v>
      </c>
      <c r="J3934" s="115" t="s">
        <v>50</v>
      </c>
      <c r="K3934" s="115" t="str">
        <f>INDEX(DatosProcesados!$A$1:$BF$101,MATCH(DataBase!A3934,DatosProcesados!$A$1:$A$101,0),MATCH(DataBase!J3934,DatosProcesados!$A$1:$BF$1,0))</f>
        <v>No</v>
      </c>
      <c r="L3934" s="115" t="str">
        <f>INDEX(Modelo!$A$9:$D$89,MATCH(DataBase!$J3934,Modelo!$A$9:$A$89,0),MATCH(DataBase!L$1,Modelo!$A$9:$D$9,0))</f>
        <v xml:space="preserve">Impacto social </v>
      </c>
      <c r="M3934" s="115" t="str">
        <f>INDEX(Modelo!$A$9:$D$89,MATCH(DataBase!$J3934,Modelo!$A$9:$A$89,0),MATCH(DataBase!M$1,Modelo!$A$9:$D$9,0))</f>
        <v>Pilar 5</v>
      </c>
      <c r="N3934" s="115" t="str">
        <f>INDEX(Modelo!$A$9:$D$89,MATCH(DataBase!$J3934,Modelo!$A$9:$A$89,0),MATCH(DataBase!N$1,Modelo!$A$9:$D$9,0))</f>
        <v>boolean</v>
      </c>
      <c r="O3934" s="115" t="b">
        <f t="array" ref="O3934">IF(N3934="negativo",INDEX($AD$3:$AG$51,MATCH(1,($B3934=$AD$3:$AD$51)*($J3934=$AE$3:$AE$51),0),3),IF(N3934="positivo",INDEX($AD$55:$AG$109,MATCH(1,($B3934=$AD$55:$AD$109)*($J3934=$AE$55:$AE$109),0),3)))</f>
        <v>0</v>
      </c>
      <c r="P3934" s="115" t="b">
        <f t="array" ref="P3934">IF(N3934="negativo",INDEX($AD$3:$AG$51,MATCH(1,($B3934=$AD$3:$AD$51)*($J3934=$AE$3:$AE$51),0),4),IF(N3934="positivo",INDEX($AD$55:$AG$109,MATCH(1,($B3934=$AD$55:$AD$109)*($J3934=$AE$55:$AE$109),0),4)))</f>
        <v>0</v>
      </c>
      <c r="Q3934" s="115" t="str">
        <f>VLOOKUP(M3934,Modelo!$A$2:$C$7,2,0)</f>
        <v>Diversidad, Equidad e Inclusión (DEI)</v>
      </c>
      <c r="R3934" s="118">
        <f t="array" ref="R3934">INDEX(Modelo!$F$1:$H$37,MATCH(1,(DataBase!Q3934=Modelo!$G$1:$G$37)*(DataBase!B3934=Modelo!$F$1:$F$37),0),3)</f>
        <v>0.14285714285714285</v>
      </c>
      <c r="S3934" s="115">
        <f t="shared" si="124"/>
        <v>0</v>
      </c>
      <c r="T3934" s="115">
        <f t="shared" si="125"/>
        <v>0</v>
      </c>
    </row>
    <row r="3935" spans="1:20" x14ac:dyDescent="0.3">
      <c r="A3935" s="115" t="s">
        <v>400</v>
      </c>
      <c r="B3935" s="115" t="s">
        <v>379</v>
      </c>
      <c r="C3935" s="115" t="s">
        <v>103</v>
      </c>
      <c r="D3935" s="115" t="s">
        <v>86</v>
      </c>
      <c r="E3935" s="115" t="s">
        <v>86</v>
      </c>
      <c r="F3935" s="115" t="s">
        <v>86</v>
      </c>
      <c r="G3935" s="115">
        <v>1977</v>
      </c>
      <c r="H3935" s="115" t="s">
        <v>125</v>
      </c>
      <c r="I3935" s="115">
        <v>0.74612668500000001</v>
      </c>
      <c r="J3935" s="115" t="s">
        <v>50</v>
      </c>
      <c r="K3935" s="115" t="str">
        <f>INDEX(DatosProcesados!$A$1:$BF$101,MATCH(DataBase!A3935,DatosProcesados!$A$1:$A$101,0),MATCH(DataBase!J3935,DatosProcesados!$A$1:$BF$1,0))</f>
        <v>No</v>
      </c>
      <c r="L3935" s="115" t="str">
        <f>INDEX(Modelo!$A$9:$D$89,MATCH(DataBase!$J3935,Modelo!$A$9:$A$89,0),MATCH(DataBase!L$1,Modelo!$A$9:$D$9,0))</f>
        <v xml:space="preserve">Impacto social </v>
      </c>
      <c r="M3935" s="115" t="str">
        <f>INDEX(Modelo!$A$9:$D$89,MATCH(DataBase!$J3935,Modelo!$A$9:$A$89,0),MATCH(DataBase!M$1,Modelo!$A$9:$D$9,0))</f>
        <v>Pilar 5</v>
      </c>
      <c r="N3935" s="115" t="str">
        <f>INDEX(Modelo!$A$9:$D$89,MATCH(DataBase!$J3935,Modelo!$A$9:$A$89,0),MATCH(DataBase!N$1,Modelo!$A$9:$D$9,0))</f>
        <v>boolean</v>
      </c>
      <c r="O3935" s="115" t="b">
        <f t="array" ref="O3935">IF(N3935="negativo",INDEX($AD$3:$AG$51,MATCH(1,($B3935=$AD$3:$AD$51)*($J3935=$AE$3:$AE$51),0),3),IF(N3935="positivo",INDEX($AD$55:$AG$109,MATCH(1,($B3935=$AD$55:$AD$109)*($J3935=$AE$55:$AE$109),0),3)))</f>
        <v>0</v>
      </c>
      <c r="P3935" s="115" t="b">
        <f t="array" ref="P3935">IF(N3935="negativo",INDEX($AD$3:$AG$51,MATCH(1,($B3935=$AD$3:$AD$51)*($J3935=$AE$3:$AE$51),0),4),IF(N3935="positivo",INDEX($AD$55:$AG$109,MATCH(1,($B3935=$AD$55:$AD$109)*($J3935=$AE$55:$AE$109),0),4)))</f>
        <v>0</v>
      </c>
      <c r="Q3935" s="115" t="str">
        <f>VLOOKUP(M3935,Modelo!$A$2:$C$7,2,0)</f>
        <v>Diversidad, Equidad e Inclusión (DEI)</v>
      </c>
      <c r="R3935" s="118">
        <f t="array" ref="R3935">INDEX(Modelo!$F$1:$H$37,MATCH(1,(DataBase!Q3935=Modelo!$G$1:$G$37)*(DataBase!B3935=Modelo!$F$1:$F$37),0),3)</f>
        <v>0.14285714285714285</v>
      </c>
      <c r="S3935" s="115">
        <f t="shared" si="124"/>
        <v>0</v>
      </c>
      <c r="T3935" s="115">
        <f t="shared" si="125"/>
        <v>0</v>
      </c>
    </row>
    <row r="3936" spans="1:20" x14ac:dyDescent="0.3">
      <c r="A3936" s="115" t="s">
        <v>326</v>
      </c>
      <c r="B3936" s="115" t="s">
        <v>313</v>
      </c>
      <c r="C3936" s="115" t="s">
        <v>103</v>
      </c>
      <c r="D3936" s="115" t="s">
        <v>87</v>
      </c>
      <c r="E3936" s="115" t="s">
        <v>86</v>
      </c>
      <c r="F3936" s="115" t="s">
        <v>86</v>
      </c>
      <c r="G3936" s="115">
        <v>1938</v>
      </c>
      <c r="H3936" s="115" t="s">
        <v>125</v>
      </c>
      <c r="I3936" s="115">
        <v>11.88773162</v>
      </c>
      <c r="J3936" s="115" t="s">
        <v>50</v>
      </c>
      <c r="K3936" s="115">
        <f>INDEX(DatosProcesados!$A$1:$BF$101,MATCH(DataBase!A3936,DatosProcesados!$A$1:$A$101,0),MATCH(DataBase!J3936,DatosProcesados!$A$1:$BF$1,0))</f>
        <v>0</v>
      </c>
      <c r="L3936" s="115" t="str">
        <f>INDEX(Modelo!$A$9:$D$89,MATCH(DataBase!$J3936,Modelo!$A$9:$A$89,0),MATCH(DataBase!L$1,Modelo!$A$9:$D$9,0))</f>
        <v xml:space="preserve">Impacto social </v>
      </c>
      <c r="M3936" s="115" t="str">
        <f>INDEX(Modelo!$A$9:$D$89,MATCH(DataBase!$J3936,Modelo!$A$9:$A$89,0),MATCH(DataBase!M$1,Modelo!$A$9:$D$9,0))</f>
        <v>Pilar 5</v>
      </c>
      <c r="N3936" s="115" t="str">
        <f>INDEX(Modelo!$A$9:$D$89,MATCH(DataBase!$J3936,Modelo!$A$9:$A$89,0),MATCH(DataBase!N$1,Modelo!$A$9:$D$9,0))</f>
        <v>boolean</v>
      </c>
      <c r="O3936" s="115" t="b">
        <f t="array" ref="O3936">IF(N3936="negativo",INDEX($AD$3:$AG$51,MATCH(1,($B3936=$AD$3:$AD$51)*($J3936=$AE$3:$AE$51),0),3),IF(N3936="positivo",INDEX($AD$55:$AG$109,MATCH(1,($B3936=$AD$55:$AD$109)*($J3936=$AE$55:$AE$109),0),3)))</f>
        <v>0</v>
      </c>
      <c r="P3936" s="115" t="b">
        <f t="array" ref="P3936">IF(N3936="negativo",INDEX($AD$3:$AG$51,MATCH(1,($B3936=$AD$3:$AD$51)*($J3936=$AE$3:$AE$51),0),4),IF(N3936="positivo",INDEX($AD$55:$AG$109,MATCH(1,($B3936=$AD$55:$AD$109)*($J3936=$AE$55:$AE$109),0),4)))</f>
        <v>0</v>
      </c>
      <c r="Q3936" s="115" t="str">
        <f>VLOOKUP(M3936,Modelo!$A$2:$C$7,2,0)</f>
        <v>Diversidad, Equidad e Inclusión (DEI)</v>
      </c>
      <c r="R3936" s="118">
        <f t="array" ref="R3936">INDEX(Modelo!$F$1:$H$37,MATCH(1,(DataBase!Q3936=Modelo!$G$1:$G$37)*(DataBase!B3936=Modelo!$F$1:$F$37),0),3)</f>
        <v>0.23529411764705882</v>
      </c>
      <c r="S3936" s="115">
        <f t="shared" si="124"/>
        <v>0</v>
      </c>
      <c r="T3936" s="115">
        <f t="shared" si="125"/>
        <v>0</v>
      </c>
    </row>
    <row r="3937" spans="1:20" x14ac:dyDescent="0.3">
      <c r="A3937" s="115" t="s">
        <v>339</v>
      </c>
      <c r="B3937" s="115" t="s">
        <v>313</v>
      </c>
      <c r="C3937" s="115" t="s">
        <v>103</v>
      </c>
      <c r="D3937" s="115" t="s">
        <v>86</v>
      </c>
      <c r="E3937" s="115" t="s">
        <v>86</v>
      </c>
      <c r="F3937" s="115" t="s">
        <v>87</v>
      </c>
      <c r="G3937" s="115">
        <v>1984</v>
      </c>
      <c r="H3937" s="115" t="s">
        <v>177</v>
      </c>
      <c r="I3937" s="115">
        <v>5.5116464790000004</v>
      </c>
      <c r="J3937" s="115" t="s">
        <v>50</v>
      </c>
      <c r="K3937" s="115" t="str">
        <f>INDEX(DatosProcesados!$A$1:$BF$101,MATCH(DataBase!A3937,DatosProcesados!$A$1:$A$101,0),MATCH(DataBase!J3937,DatosProcesados!$A$1:$BF$1,0))</f>
        <v>No</v>
      </c>
      <c r="L3937" s="115" t="str">
        <f>INDEX(Modelo!$A$9:$D$89,MATCH(DataBase!$J3937,Modelo!$A$9:$A$89,0),MATCH(DataBase!L$1,Modelo!$A$9:$D$9,0))</f>
        <v xml:space="preserve">Impacto social </v>
      </c>
      <c r="M3937" s="115" t="str">
        <f>INDEX(Modelo!$A$9:$D$89,MATCH(DataBase!$J3937,Modelo!$A$9:$A$89,0),MATCH(DataBase!M$1,Modelo!$A$9:$D$9,0))</f>
        <v>Pilar 5</v>
      </c>
      <c r="N3937" s="115" t="str">
        <f>INDEX(Modelo!$A$9:$D$89,MATCH(DataBase!$J3937,Modelo!$A$9:$A$89,0),MATCH(DataBase!N$1,Modelo!$A$9:$D$9,0))</f>
        <v>boolean</v>
      </c>
      <c r="O3937" s="115" t="b">
        <f t="array" ref="O3937">IF(N3937="negativo",INDEX($AD$3:$AG$51,MATCH(1,($B3937=$AD$3:$AD$51)*($J3937=$AE$3:$AE$51),0),3),IF(N3937="positivo",INDEX($AD$55:$AG$109,MATCH(1,($B3937=$AD$55:$AD$109)*($J3937=$AE$55:$AE$109),0),3)))</f>
        <v>0</v>
      </c>
      <c r="P3937" s="115" t="b">
        <f t="array" ref="P3937">IF(N3937="negativo",INDEX($AD$3:$AG$51,MATCH(1,($B3937=$AD$3:$AD$51)*($J3937=$AE$3:$AE$51),0),4),IF(N3937="positivo",INDEX($AD$55:$AG$109,MATCH(1,($B3937=$AD$55:$AD$109)*($J3937=$AE$55:$AE$109),0),4)))</f>
        <v>0</v>
      </c>
      <c r="Q3937" s="115" t="str">
        <f>VLOOKUP(M3937,Modelo!$A$2:$C$7,2,0)</f>
        <v>Diversidad, Equidad e Inclusión (DEI)</v>
      </c>
      <c r="R3937" s="118">
        <f t="array" ref="R3937">INDEX(Modelo!$F$1:$H$37,MATCH(1,(DataBase!Q3937=Modelo!$G$1:$G$37)*(DataBase!B3937=Modelo!$F$1:$F$37),0),3)</f>
        <v>0.23529411764705882</v>
      </c>
      <c r="S3937" s="115">
        <f t="shared" si="124"/>
        <v>0</v>
      </c>
      <c r="T3937" s="115">
        <f t="shared" si="125"/>
        <v>0</v>
      </c>
    </row>
    <row r="3938" spans="1:20" x14ac:dyDescent="0.3">
      <c r="A3938" s="115" t="s">
        <v>317</v>
      </c>
      <c r="B3938" s="115" t="s">
        <v>313</v>
      </c>
      <c r="C3938" s="115" t="s">
        <v>103</v>
      </c>
      <c r="D3938" s="115" t="s">
        <v>87</v>
      </c>
      <c r="E3938" s="115" t="s">
        <v>86</v>
      </c>
      <c r="F3938" s="115" t="s">
        <v>86</v>
      </c>
      <c r="G3938" s="115">
        <v>2009</v>
      </c>
      <c r="H3938" s="115" t="s">
        <v>125</v>
      </c>
      <c r="I3938" s="115">
        <v>19.439396106</v>
      </c>
      <c r="J3938" s="115" t="s">
        <v>50</v>
      </c>
      <c r="K3938" s="115" t="str">
        <f>INDEX(DatosProcesados!$A$1:$BF$101,MATCH(DataBase!A3938,DatosProcesados!$A$1:$A$101,0),MATCH(DataBase!J3938,DatosProcesados!$A$1:$BF$1,0))</f>
        <v>No</v>
      </c>
      <c r="L3938" s="115" t="str">
        <f>INDEX(Modelo!$A$9:$D$89,MATCH(DataBase!$J3938,Modelo!$A$9:$A$89,0),MATCH(DataBase!L$1,Modelo!$A$9:$D$9,0))</f>
        <v xml:space="preserve">Impacto social </v>
      </c>
      <c r="M3938" s="115" t="str">
        <f>INDEX(Modelo!$A$9:$D$89,MATCH(DataBase!$J3938,Modelo!$A$9:$A$89,0),MATCH(DataBase!M$1,Modelo!$A$9:$D$9,0))</f>
        <v>Pilar 5</v>
      </c>
      <c r="N3938" s="115" t="str">
        <f>INDEX(Modelo!$A$9:$D$89,MATCH(DataBase!$J3938,Modelo!$A$9:$A$89,0),MATCH(DataBase!N$1,Modelo!$A$9:$D$9,0))</f>
        <v>boolean</v>
      </c>
      <c r="O3938" s="115" t="b">
        <f t="array" ref="O3938">IF(N3938="negativo",INDEX($AD$3:$AG$51,MATCH(1,($B3938=$AD$3:$AD$51)*($J3938=$AE$3:$AE$51),0),3),IF(N3938="positivo",INDEX($AD$55:$AG$109,MATCH(1,($B3938=$AD$55:$AD$109)*($J3938=$AE$55:$AE$109),0),3)))</f>
        <v>0</v>
      </c>
      <c r="P3938" s="115" t="b">
        <f t="array" ref="P3938">IF(N3938="negativo",INDEX($AD$3:$AG$51,MATCH(1,($B3938=$AD$3:$AD$51)*($J3938=$AE$3:$AE$51),0),4),IF(N3938="positivo",INDEX($AD$55:$AG$109,MATCH(1,($B3938=$AD$55:$AD$109)*($J3938=$AE$55:$AE$109),0),4)))</f>
        <v>0</v>
      </c>
      <c r="Q3938" s="115" t="str">
        <f>VLOOKUP(M3938,Modelo!$A$2:$C$7,2,0)</f>
        <v>Diversidad, Equidad e Inclusión (DEI)</v>
      </c>
      <c r="R3938" s="118">
        <f t="array" ref="R3938">INDEX(Modelo!$F$1:$H$37,MATCH(1,(DataBase!Q3938=Modelo!$G$1:$G$37)*(DataBase!B3938=Modelo!$F$1:$F$37),0),3)</f>
        <v>0.23529411764705882</v>
      </c>
      <c r="S3938" s="115">
        <f t="shared" si="124"/>
        <v>0</v>
      </c>
      <c r="T3938" s="115">
        <f t="shared" si="125"/>
        <v>0</v>
      </c>
    </row>
    <row r="3939" spans="1:20" x14ac:dyDescent="0.3">
      <c r="A3939" s="115" t="s">
        <v>211</v>
      </c>
      <c r="B3939" s="115" t="s">
        <v>84</v>
      </c>
      <c r="C3939" s="115" t="s">
        <v>103</v>
      </c>
      <c r="D3939" s="115" t="s">
        <v>86</v>
      </c>
      <c r="E3939" s="115" t="s">
        <v>87</v>
      </c>
      <c r="F3939" s="115" t="s">
        <v>86</v>
      </c>
      <c r="G3939" s="115">
        <v>1972</v>
      </c>
      <c r="H3939" s="115" t="s">
        <v>125</v>
      </c>
      <c r="I3939" s="115">
        <v>0</v>
      </c>
      <c r="J3939" s="115" t="s">
        <v>50</v>
      </c>
      <c r="K3939" s="115" t="str">
        <f>INDEX(DatosProcesados!$A$1:$BF$101,MATCH(DataBase!A3939,DatosProcesados!$A$1:$A$101,0),MATCH(DataBase!J3939,DatosProcesados!$A$1:$BF$1,0))</f>
        <v>Si</v>
      </c>
      <c r="L3939" s="115" t="str">
        <f>INDEX(Modelo!$A$9:$D$89,MATCH(DataBase!$J3939,Modelo!$A$9:$A$89,0),MATCH(DataBase!L$1,Modelo!$A$9:$D$9,0))</f>
        <v xml:space="preserve">Impacto social </v>
      </c>
      <c r="M3939" s="115" t="str">
        <f>INDEX(Modelo!$A$9:$D$89,MATCH(DataBase!$J3939,Modelo!$A$9:$A$89,0),MATCH(DataBase!M$1,Modelo!$A$9:$D$9,0))</f>
        <v>Pilar 5</v>
      </c>
      <c r="N3939" s="115" t="str">
        <f>INDEX(Modelo!$A$9:$D$89,MATCH(DataBase!$J3939,Modelo!$A$9:$A$89,0),MATCH(DataBase!N$1,Modelo!$A$9:$D$9,0))</f>
        <v>boolean</v>
      </c>
      <c r="O3939" s="115" t="b">
        <f t="array" ref="O3939">IF(N3939="negativo",INDEX($AD$3:$AG$51,MATCH(1,($B3939=$AD$3:$AD$51)*($J3939=$AE$3:$AE$51),0),3),IF(N3939="positivo",INDEX($AD$55:$AG$109,MATCH(1,($B3939=$AD$55:$AD$109)*($J3939=$AE$55:$AE$109),0),3)))</f>
        <v>0</v>
      </c>
      <c r="P3939" s="115" t="b">
        <f t="array" ref="P3939">IF(N3939="negativo",INDEX($AD$3:$AG$51,MATCH(1,($B3939=$AD$3:$AD$51)*($J3939=$AE$3:$AE$51),0),4),IF(N3939="positivo",INDEX($AD$55:$AG$109,MATCH(1,($B3939=$AD$55:$AD$109)*($J3939=$AE$55:$AE$109),0),4)))</f>
        <v>0</v>
      </c>
      <c r="Q3939" s="115" t="str">
        <f>VLOOKUP(M3939,Modelo!$A$2:$C$7,2,0)</f>
        <v>Diversidad, Equidad e Inclusión (DEI)</v>
      </c>
      <c r="R3939" s="118">
        <f t="array" ref="R3939">INDEX(Modelo!$F$1:$H$37,MATCH(1,(DataBase!Q3939=Modelo!$G$1:$G$37)*(DataBase!B3939=Modelo!$F$1:$F$37),0),3)</f>
        <v>0.29411764705882354</v>
      </c>
      <c r="S3939" s="115">
        <f t="shared" si="124"/>
        <v>100</v>
      </c>
      <c r="T3939" s="115">
        <f t="shared" si="125"/>
        <v>29.411764705882355</v>
      </c>
    </row>
    <row r="3940" spans="1:20" x14ac:dyDescent="0.3">
      <c r="A3940" s="115" t="s">
        <v>351</v>
      </c>
      <c r="B3940" s="115" t="s">
        <v>313</v>
      </c>
      <c r="C3940" s="115" t="s">
        <v>103</v>
      </c>
      <c r="D3940" s="115" t="s">
        <v>87</v>
      </c>
      <c r="E3940" s="115" t="s">
        <v>86</v>
      </c>
      <c r="F3940" s="115" t="s">
        <v>86</v>
      </c>
      <c r="G3940" s="115">
        <v>1997</v>
      </c>
      <c r="H3940" s="115" t="s">
        <v>125</v>
      </c>
      <c r="I3940" s="115">
        <v>3.874476933</v>
      </c>
      <c r="J3940" s="115" t="s">
        <v>50</v>
      </c>
      <c r="K3940" s="115">
        <f>INDEX(DatosProcesados!$A$1:$BF$101,MATCH(DataBase!A3940,DatosProcesados!$A$1:$A$101,0),MATCH(DataBase!J3940,DatosProcesados!$A$1:$BF$1,0))</f>
        <v>0</v>
      </c>
      <c r="L3940" s="115" t="str">
        <f>INDEX(Modelo!$A$9:$D$89,MATCH(DataBase!$J3940,Modelo!$A$9:$A$89,0),MATCH(DataBase!L$1,Modelo!$A$9:$D$9,0))</f>
        <v xml:space="preserve">Impacto social </v>
      </c>
      <c r="M3940" s="115" t="str">
        <f>INDEX(Modelo!$A$9:$D$89,MATCH(DataBase!$J3940,Modelo!$A$9:$A$89,0),MATCH(DataBase!M$1,Modelo!$A$9:$D$9,0))</f>
        <v>Pilar 5</v>
      </c>
      <c r="N3940" s="115" t="str">
        <f>INDEX(Modelo!$A$9:$D$89,MATCH(DataBase!$J3940,Modelo!$A$9:$A$89,0),MATCH(DataBase!N$1,Modelo!$A$9:$D$9,0))</f>
        <v>boolean</v>
      </c>
      <c r="O3940" s="115" t="b">
        <f t="array" ref="O3940">IF(N3940="negativo",INDEX($AD$3:$AG$51,MATCH(1,($B3940=$AD$3:$AD$51)*($J3940=$AE$3:$AE$51),0),3),IF(N3940="positivo",INDEX($AD$55:$AG$109,MATCH(1,($B3940=$AD$55:$AD$109)*($J3940=$AE$55:$AE$109),0),3)))</f>
        <v>0</v>
      </c>
      <c r="P3940" s="115" t="b">
        <f t="array" ref="P3940">IF(N3940="negativo",INDEX($AD$3:$AG$51,MATCH(1,($B3940=$AD$3:$AD$51)*($J3940=$AE$3:$AE$51),0),4),IF(N3940="positivo",INDEX($AD$55:$AG$109,MATCH(1,($B3940=$AD$55:$AD$109)*($J3940=$AE$55:$AE$109),0),4)))</f>
        <v>0</v>
      </c>
      <c r="Q3940" s="115" t="str">
        <f>VLOOKUP(M3940,Modelo!$A$2:$C$7,2,0)</f>
        <v>Diversidad, Equidad e Inclusión (DEI)</v>
      </c>
      <c r="R3940" s="118">
        <f t="array" ref="R3940">INDEX(Modelo!$F$1:$H$37,MATCH(1,(DataBase!Q3940=Modelo!$G$1:$G$37)*(DataBase!B3940=Modelo!$F$1:$F$37),0),3)</f>
        <v>0.23529411764705882</v>
      </c>
      <c r="S3940" s="115">
        <f t="shared" si="124"/>
        <v>0</v>
      </c>
      <c r="T3940" s="115">
        <f t="shared" si="125"/>
        <v>0</v>
      </c>
    </row>
    <row r="3941" spans="1:20" x14ac:dyDescent="0.3">
      <c r="A3941" s="115" t="s">
        <v>411</v>
      </c>
      <c r="B3941" s="115" t="s">
        <v>407</v>
      </c>
      <c r="C3941" s="115" t="s">
        <v>103</v>
      </c>
      <c r="D3941" s="115" t="s">
        <v>87</v>
      </c>
      <c r="E3941" s="115" t="s">
        <v>86</v>
      </c>
      <c r="F3941" s="115" t="s">
        <v>87</v>
      </c>
      <c r="G3941" s="115">
        <v>1935</v>
      </c>
      <c r="H3941" s="115" t="s">
        <v>244</v>
      </c>
      <c r="I3941" s="115">
        <v>11.495989482000001</v>
      </c>
      <c r="J3941" s="115" t="s">
        <v>50</v>
      </c>
      <c r="K3941" s="115" t="str">
        <f>INDEX(DatosProcesados!$A$1:$BF$101,MATCH(DataBase!A3941,DatosProcesados!$A$1:$A$101,0),MATCH(DataBase!J3941,DatosProcesados!$A$1:$BF$1,0))</f>
        <v>No</v>
      </c>
      <c r="L3941" s="115" t="str">
        <f>INDEX(Modelo!$A$9:$D$89,MATCH(DataBase!$J3941,Modelo!$A$9:$A$89,0),MATCH(DataBase!L$1,Modelo!$A$9:$D$9,0))</f>
        <v xml:space="preserve">Impacto social </v>
      </c>
      <c r="M3941" s="115" t="str">
        <f>INDEX(Modelo!$A$9:$D$89,MATCH(DataBase!$J3941,Modelo!$A$9:$A$89,0),MATCH(DataBase!M$1,Modelo!$A$9:$D$9,0))</f>
        <v>Pilar 5</v>
      </c>
      <c r="N3941" s="115" t="str">
        <f>INDEX(Modelo!$A$9:$D$89,MATCH(DataBase!$J3941,Modelo!$A$9:$A$89,0),MATCH(DataBase!N$1,Modelo!$A$9:$D$9,0))</f>
        <v>boolean</v>
      </c>
      <c r="O3941" s="115" t="b">
        <f t="array" ref="O3941">IF(N3941="negativo",INDEX($AD$3:$AG$51,MATCH(1,($B3941=$AD$3:$AD$51)*($J3941=$AE$3:$AE$51),0),3),IF(N3941="positivo",INDEX($AD$55:$AG$109,MATCH(1,($B3941=$AD$55:$AD$109)*($J3941=$AE$55:$AE$109),0),3)))</f>
        <v>0</v>
      </c>
      <c r="P3941" s="115" t="b">
        <f t="array" ref="P3941">IF(N3941="negativo",INDEX($AD$3:$AG$51,MATCH(1,($B3941=$AD$3:$AD$51)*($J3941=$AE$3:$AE$51),0),4),IF(N3941="positivo",INDEX($AD$55:$AG$109,MATCH(1,($B3941=$AD$55:$AD$109)*($J3941=$AE$55:$AE$109),0),4)))</f>
        <v>0</v>
      </c>
      <c r="Q3941" s="115" t="str">
        <f>VLOOKUP(M3941,Modelo!$A$2:$C$7,2,0)</f>
        <v>Diversidad, Equidad e Inclusión (DEI)</v>
      </c>
      <c r="R3941" s="118">
        <f t="array" ref="R3941">INDEX(Modelo!$F$1:$H$37,MATCH(1,(DataBase!Q3941=Modelo!$G$1:$G$37)*(DataBase!B3941=Modelo!$F$1:$F$37),0),3)</f>
        <v>0.11538461538461539</v>
      </c>
      <c r="S3941" s="115">
        <f t="shared" si="124"/>
        <v>0</v>
      </c>
      <c r="T3941" s="115">
        <f t="shared" si="125"/>
        <v>0</v>
      </c>
    </row>
    <row r="3942" spans="1:20" x14ac:dyDescent="0.3">
      <c r="A3942" s="115" t="s">
        <v>406</v>
      </c>
      <c r="B3942" s="115" t="s">
        <v>407</v>
      </c>
      <c r="C3942" s="115" t="s">
        <v>97</v>
      </c>
      <c r="D3942" s="115" t="s">
        <v>86</v>
      </c>
      <c r="E3942" s="115" t="s">
        <v>87</v>
      </c>
      <c r="F3942" s="115" t="s">
        <v>87</v>
      </c>
      <c r="G3942" s="115">
        <v>1951</v>
      </c>
      <c r="H3942" s="115" t="s">
        <v>125</v>
      </c>
      <c r="I3942" s="115">
        <v>113.923310323</v>
      </c>
      <c r="J3942" s="115" t="s">
        <v>50</v>
      </c>
      <c r="K3942" s="115" t="str">
        <f>INDEX(DatosProcesados!$A$1:$BF$101,MATCH(DataBase!A3942,DatosProcesados!$A$1:$A$101,0),MATCH(DataBase!J3942,DatosProcesados!$A$1:$BF$1,0))</f>
        <v>Si</v>
      </c>
      <c r="L3942" s="115" t="str">
        <f>INDEX(Modelo!$A$9:$D$89,MATCH(DataBase!$J3942,Modelo!$A$9:$A$89,0),MATCH(DataBase!L$1,Modelo!$A$9:$D$9,0))</f>
        <v xml:space="preserve">Impacto social </v>
      </c>
      <c r="M3942" s="115" t="str">
        <f>INDEX(Modelo!$A$9:$D$89,MATCH(DataBase!$J3942,Modelo!$A$9:$A$89,0),MATCH(DataBase!M$1,Modelo!$A$9:$D$9,0))</f>
        <v>Pilar 5</v>
      </c>
      <c r="N3942" s="115" t="str">
        <f>INDEX(Modelo!$A$9:$D$89,MATCH(DataBase!$J3942,Modelo!$A$9:$A$89,0),MATCH(DataBase!N$1,Modelo!$A$9:$D$9,0))</f>
        <v>boolean</v>
      </c>
      <c r="O3942" s="115" t="b">
        <f t="array" ref="O3942">IF(N3942="negativo",INDEX($AD$3:$AG$51,MATCH(1,($B3942=$AD$3:$AD$51)*($J3942=$AE$3:$AE$51),0),3),IF(N3942="positivo",INDEX($AD$55:$AG$109,MATCH(1,($B3942=$AD$55:$AD$109)*($J3942=$AE$55:$AE$109),0),3)))</f>
        <v>0</v>
      </c>
      <c r="P3942" s="115" t="b">
        <f t="array" ref="P3942">IF(N3942="negativo",INDEX($AD$3:$AG$51,MATCH(1,($B3942=$AD$3:$AD$51)*($J3942=$AE$3:$AE$51),0),4),IF(N3942="positivo",INDEX($AD$55:$AG$109,MATCH(1,($B3942=$AD$55:$AD$109)*($J3942=$AE$55:$AE$109),0),4)))</f>
        <v>0</v>
      </c>
      <c r="Q3942" s="115" t="str">
        <f>VLOOKUP(M3942,Modelo!$A$2:$C$7,2,0)</f>
        <v>Diversidad, Equidad e Inclusión (DEI)</v>
      </c>
      <c r="R3942" s="118">
        <f t="array" ref="R3942">INDEX(Modelo!$F$1:$H$37,MATCH(1,(DataBase!Q3942=Modelo!$G$1:$G$37)*(DataBase!B3942=Modelo!$F$1:$F$37),0),3)</f>
        <v>0.11538461538461539</v>
      </c>
      <c r="S3942" s="115">
        <f t="shared" si="124"/>
        <v>100</v>
      </c>
      <c r="T3942" s="115">
        <f t="shared" si="125"/>
        <v>11.538461538461538</v>
      </c>
    </row>
    <row r="3943" spans="1:20" x14ac:dyDescent="0.3">
      <c r="A3943" s="115" t="s">
        <v>96</v>
      </c>
      <c r="B3943" s="115" t="s">
        <v>84</v>
      </c>
      <c r="C3943" s="115" t="s">
        <v>97</v>
      </c>
      <c r="D3943" s="115" t="s">
        <v>86</v>
      </c>
      <c r="E3943" s="115" t="s">
        <v>86</v>
      </c>
      <c r="F3943" s="115" t="s">
        <v>87</v>
      </c>
      <c r="G3943" s="115">
        <v>1997</v>
      </c>
      <c r="H3943" s="115" t="s">
        <v>125</v>
      </c>
      <c r="I3943" s="115">
        <v>15.780332546</v>
      </c>
      <c r="J3943" s="115" t="s">
        <v>50</v>
      </c>
      <c r="K3943" s="115" t="str">
        <f>INDEX(DatosProcesados!$A$1:$BF$101,MATCH(DataBase!A3943,DatosProcesados!$A$1:$A$101,0),MATCH(DataBase!J3943,DatosProcesados!$A$1:$BF$1,0))</f>
        <v>No</v>
      </c>
      <c r="L3943" s="115" t="str">
        <f>INDEX(Modelo!$A$9:$D$89,MATCH(DataBase!$J3943,Modelo!$A$9:$A$89,0),MATCH(DataBase!L$1,Modelo!$A$9:$D$9,0))</f>
        <v xml:space="preserve">Impacto social </v>
      </c>
      <c r="M3943" s="115" t="str">
        <f>INDEX(Modelo!$A$9:$D$89,MATCH(DataBase!$J3943,Modelo!$A$9:$A$89,0),MATCH(DataBase!M$1,Modelo!$A$9:$D$9,0))</f>
        <v>Pilar 5</v>
      </c>
      <c r="N3943" s="115" t="str">
        <f>INDEX(Modelo!$A$9:$D$89,MATCH(DataBase!$J3943,Modelo!$A$9:$A$89,0),MATCH(DataBase!N$1,Modelo!$A$9:$D$9,0))</f>
        <v>boolean</v>
      </c>
      <c r="O3943" s="115" t="b">
        <f t="array" ref="O3943">IF(N3943="negativo",INDEX($AD$3:$AG$51,MATCH(1,($B3943=$AD$3:$AD$51)*($J3943=$AE$3:$AE$51),0),3),IF(N3943="positivo",INDEX($AD$55:$AG$109,MATCH(1,($B3943=$AD$55:$AD$109)*($J3943=$AE$55:$AE$109),0),3)))</f>
        <v>0</v>
      </c>
      <c r="P3943" s="115" t="b">
        <f t="array" ref="P3943">IF(N3943="negativo",INDEX($AD$3:$AG$51,MATCH(1,($B3943=$AD$3:$AD$51)*($J3943=$AE$3:$AE$51),0),4),IF(N3943="positivo",INDEX($AD$55:$AG$109,MATCH(1,($B3943=$AD$55:$AD$109)*($J3943=$AE$55:$AE$109),0),4)))</f>
        <v>0</v>
      </c>
      <c r="Q3943" s="115" t="str">
        <f>VLOOKUP(M3943,Modelo!$A$2:$C$7,2,0)</f>
        <v>Diversidad, Equidad e Inclusión (DEI)</v>
      </c>
      <c r="R3943" s="118">
        <f t="array" ref="R3943">INDEX(Modelo!$F$1:$H$37,MATCH(1,(DataBase!Q3943=Modelo!$G$1:$G$37)*(DataBase!B3943=Modelo!$F$1:$F$37),0),3)</f>
        <v>0.29411764705882354</v>
      </c>
      <c r="S3943" s="115">
        <f t="shared" si="124"/>
        <v>0</v>
      </c>
      <c r="T3943" s="115">
        <f t="shared" si="125"/>
        <v>0</v>
      </c>
    </row>
    <row r="3944" spans="1:20" x14ac:dyDescent="0.3">
      <c r="A3944" s="115" t="s">
        <v>83</v>
      </c>
      <c r="B3944" s="115" t="s">
        <v>84</v>
      </c>
      <c r="C3944" s="115" t="s">
        <v>85</v>
      </c>
      <c r="D3944" s="115" t="s">
        <v>86</v>
      </c>
      <c r="E3944" s="115" t="s">
        <v>86</v>
      </c>
      <c r="F3944" s="115" t="s">
        <v>87</v>
      </c>
      <c r="G3944" s="115">
        <v>1955</v>
      </c>
      <c r="H3944" s="115" t="s">
        <v>125</v>
      </c>
      <c r="I3944" s="115">
        <v>20.574477179999999</v>
      </c>
      <c r="J3944" s="115" t="s">
        <v>50</v>
      </c>
      <c r="K3944" s="115" t="str">
        <f>INDEX(DatosProcesados!$A$1:$BF$101,MATCH(DataBase!A3944,DatosProcesados!$A$1:$A$101,0),MATCH(DataBase!J3944,DatosProcesados!$A$1:$BF$1,0))</f>
        <v>Si</v>
      </c>
      <c r="L3944" s="115" t="str">
        <f>INDEX(Modelo!$A$9:$D$89,MATCH(DataBase!$J3944,Modelo!$A$9:$A$89,0),MATCH(DataBase!L$1,Modelo!$A$9:$D$9,0))</f>
        <v xml:space="preserve">Impacto social </v>
      </c>
      <c r="M3944" s="115" t="str">
        <f>INDEX(Modelo!$A$9:$D$89,MATCH(DataBase!$J3944,Modelo!$A$9:$A$89,0),MATCH(DataBase!M$1,Modelo!$A$9:$D$9,0))</f>
        <v>Pilar 5</v>
      </c>
      <c r="N3944" s="115" t="str">
        <f>INDEX(Modelo!$A$9:$D$89,MATCH(DataBase!$J3944,Modelo!$A$9:$A$89,0),MATCH(DataBase!N$1,Modelo!$A$9:$D$9,0))</f>
        <v>boolean</v>
      </c>
      <c r="O3944" s="115" t="b">
        <f t="array" ref="O3944">IF(N3944="negativo",INDEX($AD$3:$AG$51,MATCH(1,($B3944=$AD$3:$AD$51)*($J3944=$AE$3:$AE$51),0),3),IF(N3944="positivo",INDEX($AD$55:$AG$109,MATCH(1,($B3944=$AD$55:$AD$109)*($J3944=$AE$55:$AE$109),0),3)))</f>
        <v>0</v>
      </c>
      <c r="P3944" s="115" t="b">
        <f t="array" ref="P3944">IF(N3944="negativo",INDEX($AD$3:$AG$51,MATCH(1,($B3944=$AD$3:$AD$51)*($J3944=$AE$3:$AE$51),0),4),IF(N3944="positivo",INDEX($AD$55:$AG$109,MATCH(1,($B3944=$AD$55:$AD$109)*($J3944=$AE$55:$AE$109),0),4)))</f>
        <v>0</v>
      </c>
      <c r="Q3944" s="115" t="str">
        <f>VLOOKUP(M3944,Modelo!$A$2:$C$7,2,0)</f>
        <v>Diversidad, Equidad e Inclusión (DEI)</v>
      </c>
      <c r="R3944" s="118">
        <f t="array" ref="R3944">INDEX(Modelo!$F$1:$H$37,MATCH(1,(DataBase!Q3944=Modelo!$G$1:$G$37)*(DataBase!B3944=Modelo!$F$1:$F$37),0),3)</f>
        <v>0.29411764705882354</v>
      </c>
      <c r="S3944" s="115">
        <f t="shared" si="124"/>
        <v>100</v>
      </c>
      <c r="T3944" s="115">
        <f t="shared" si="125"/>
        <v>29.411764705882355</v>
      </c>
    </row>
    <row r="3945" spans="1:20" x14ac:dyDescent="0.3">
      <c r="A3945" s="115" t="s">
        <v>243</v>
      </c>
      <c r="B3945" s="115" t="s">
        <v>216</v>
      </c>
      <c r="C3945" s="115" t="s">
        <v>103</v>
      </c>
      <c r="D3945" s="115" t="s">
        <v>86</v>
      </c>
      <c r="E3945" s="115" t="s">
        <v>86</v>
      </c>
      <c r="F3945" s="115" t="s">
        <v>87</v>
      </c>
      <c r="G3945" s="115">
        <v>1985</v>
      </c>
      <c r="H3945" s="115" t="s">
        <v>244</v>
      </c>
      <c r="I3945" s="115">
        <v>2.6249202149999999</v>
      </c>
      <c r="J3945" s="115" t="s">
        <v>50</v>
      </c>
      <c r="K3945" s="115" t="str">
        <f>INDEX(DatosProcesados!$A$1:$BF$101,MATCH(DataBase!A3945,DatosProcesados!$A$1:$A$101,0),MATCH(DataBase!J3945,DatosProcesados!$A$1:$BF$1,0))</f>
        <v>No</v>
      </c>
      <c r="L3945" s="115" t="str">
        <f>INDEX(Modelo!$A$9:$D$89,MATCH(DataBase!$J3945,Modelo!$A$9:$A$89,0),MATCH(DataBase!L$1,Modelo!$A$9:$D$9,0))</f>
        <v xml:space="preserve">Impacto social </v>
      </c>
      <c r="M3945" s="115" t="str">
        <f>INDEX(Modelo!$A$9:$D$89,MATCH(DataBase!$J3945,Modelo!$A$9:$A$89,0),MATCH(DataBase!M$1,Modelo!$A$9:$D$9,0))</f>
        <v>Pilar 5</v>
      </c>
      <c r="N3945" s="115" t="str">
        <f>INDEX(Modelo!$A$9:$D$89,MATCH(DataBase!$J3945,Modelo!$A$9:$A$89,0),MATCH(DataBase!N$1,Modelo!$A$9:$D$9,0))</f>
        <v>boolean</v>
      </c>
      <c r="O3945" s="115" t="b">
        <f t="array" ref="O3945">IF(N3945="negativo",INDEX($AD$3:$AG$51,MATCH(1,($B3945=$AD$3:$AD$51)*($J3945=$AE$3:$AE$51),0),3),IF(N3945="positivo",INDEX($AD$55:$AG$109,MATCH(1,($B3945=$AD$55:$AD$109)*($J3945=$AE$55:$AE$109),0),3)))</f>
        <v>0</v>
      </c>
      <c r="P3945" s="115" t="b">
        <f t="array" ref="P3945">IF(N3945="negativo",INDEX($AD$3:$AG$51,MATCH(1,($B3945=$AD$3:$AD$51)*($J3945=$AE$3:$AE$51),0),4),IF(N3945="positivo",INDEX($AD$55:$AG$109,MATCH(1,($B3945=$AD$55:$AD$109)*($J3945=$AE$55:$AE$109),0),4)))</f>
        <v>0</v>
      </c>
      <c r="Q3945" s="115" t="str">
        <f>VLOOKUP(M3945,Modelo!$A$2:$C$7,2,0)</f>
        <v>Diversidad, Equidad e Inclusión (DEI)</v>
      </c>
      <c r="R3945" s="118">
        <f t="array" ref="R3945">INDEX(Modelo!$F$1:$H$37,MATCH(1,(DataBase!Q3945=Modelo!$G$1:$G$37)*(DataBase!B3945=Modelo!$F$1:$F$37),0),3)</f>
        <v>0.15789473684210525</v>
      </c>
      <c r="S3945" s="115">
        <f t="shared" si="124"/>
        <v>0</v>
      </c>
      <c r="T3945" s="115">
        <f t="shared" si="125"/>
        <v>0</v>
      </c>
    </row>
    <row r="3946" spans="1:20" x14ac:dyDescent="0.3">
      <c r="A3946" s="115" t="s">
        <v>263</v>
      </c>
      <c r="B3946" s="115" t="s">
        <v>216</v>
      </c>
      <c r="C3946" s="115" t="s">
        <v>97</v>
      </c>
      <c r="D3946" s="115" t="s">
        <v>86</v>
      </c>
      <c r="E3946" s="115" t="s">
        <v>86</v>
      </c>
      <c r="F3946" s="115" t="s">
        <v>86</v>
      </c>
      <c r="G3946" s="115">
        <v>1990</v>
      </c>
      <c r="H3946" s="115" t="s">
        <v>125</v>
      </c>
      <c r="I3946" s="115">
        <v>2.3114637089999999</v>
      </c>
      <c r="J3946" s="115" t="s">
        <v>50</v>
      </c>
      <c r="K3946" s="115" t="str">
        <f>INDEX(DatosProcesados!$A$1:$BF$101,MATCH(DataBase!A3946,DatosProcesados!$A$1:$A$101,0),MATCH(DataBase!J3946,DatosProcesados!$A$1:$BF$1,0))</f>
        <v>No</v>
      </c>
      <c r="L3946" s="115" t="str">
        <f>INDEX(Modelo!$A$9:$D$89,MATCH(DataBase!$J3946,Modelo!$A$9:$A$89,0),MATCH(DataBase!L$1,Modelo!$A$9:$D$9,0))</f>
        <v xml:space="preserve">Impacto social </v>
      </c>
      <c r="M3946" s="115" t="str">
        <f>INDEX(Modelo!$A$9:$D$89,MATCH(DataBase!$J3946,Modelo!$A$9:$A$89,0),MATCH(DataBase!M$1,Modelo!$A$9:$D$9,0))</f>
        <v>Pilar 5</v>
      </c>
      <c r="N3946" s="115" t="str">
        <f>INDEX(Modelo!$A$9:$D$89,MATCH(DataBase!$J3946,Modelo!$A$9:$A$89,0),MATCH(DataBase!N$1,Modelo!$A$9:$D$9,0))</f>
        <v>boolean</v>
      </c>
      <c r="O3946" s="115" t="b">
        <f t="array" ref="O3946">IF(N3946="negativo",INDEX($AD$3:$AG$51,MATCH(1,($B3946=$AD$3:$AD$51)*($J3946=$AE$3:$AE$51),0),3),IF(N3946="positivo",INDEX($AD$55:$AG$109,MATCH(1,($B3946=$AD$55:$AD$109)*($J3946=$AE$55:$AE$109),0),3)))</f>
        <v>0</v>
      </c>
      <c r="P3946" s="115" t="b">
        <f t="array" ref="P3946">IF(N3946="negativo",INDEX($AD$3:$AG$51,MATCH(1,($B3946=$AD$3:$AD$51)*($J3946=$AE$3:$AE$51),0),4),IF(N3946="positivo",INDEX($AD$55:$AG$109,MATCH(1,($B3946=$AD$55:$AD$109)*($J3946=$AE$55:$AE$109),0),4)))</f>
        <v>0</v>
      </c>
      <c r="Q3946" s="115" t="str">
        <f>VLOOKUP(M3946,Modelo!$A$2:$C$7,2,0)</f>
        <v>Diversidad, Equidad e Inclusión (DEI)</v>
      </c>
      <c r="R3946" s="118">
        <f t="array" ref="R3946">INDEX(Modelo!$F$1:$H$37,MATCH(1,(DataBase!Q3946=Modelo!$G$1:$G$37)*(DataBase!B3946=Modelo!$F$1:$F$37),0),3)</f>
        <v>0.15789473684210525</v>
      </c>
      <c r="S3946" s="115">
        <f t="shared" si="124"/>
        <v>0</v>
      </c>
      <c r="T3946" s="115">
        <f t="shared" si="125"/>
        <v>0</v>
      </c>
    </row>
    <row r="3947" spans="1:20" x14ac:dyDescent="0.3">
      <c r="A3947" s="115" t="s">
        <v>321</v>
      </c>
      <c r="B3947" s="115" t="s">
        <v>313</v>
      </c>
      <c r="C3947" s="115" t="s">
        <v>103</v>
      </c>
      <c r="D3947" s="115" t="s">
        <v>86</v>
      </c>
      <c r="E3947" s="115" t="s">
        <v>86</v>
      </c>
      <c r="F3947" s="115" t="s">
        <v>87</v>
      </c>
      <c r="G3947" s="115">
        <v>1949</v>
      </c>
      <c r="H3947" s="115" t="s">
        <v>125</v>
      </c>
      <c r="I3947" s="115">
        <v>16.077688644999999</v>
      </c>
      <c r="J3947" s="115" t="s">
        <v>50</v>
      </c>
      <c r="K3947" s="115" t="str">
        <f>INDEX(DatosProcesados!$A$1:$BF$101,MATCH(DataBase!A3947,DatosProcesados!$A$1:$A$101,0),MATCH(DataBase!J3947,DatosProcesados!$A$1:$BF$1,0))</f>
        <v>No</v>
      </c>
      <c r="L3947" s="115" t="str">
        <f>INDEX(Modelo!$A$9:$D$89,MATCH(DataBase!$J3947,Modelo!$A$9:$A$89,0),MATCH(DataBase!L$1,Modelo!$A$9:$D$9,0))</f>
        <v xml:space="preserve">Impacto social </v>
      </c>
      <c r="M3947" s="115" t="str">
        <f>INDEX(Modelo!$A$9:$D$89,MATCH(DataBase!$J3947,Modelo!$A$9:$A$89,0),MATCH(DataBase!M$1,Modelo!$A$9:$D$9,0))</f>
        <v>Pilar 5</v>
      </c>
      <c r="N3947" s="115" t="str">
        <f>INDEX(Modelo!$A$9:$D$89,MATCH(DataBase!$J3947,Modelo!$A$9:$A$89,0),MATCH(DataBase!N$1,Modelo!$A$9:$D$9,0))</f>
        <v>boolean</v>
      </c>
      <c r="O3947" s="115" t="b">
        <f t="array" ref="O3947">IF(N3947="negativo",INDEX($AD$3:$AG$51,MATCH(1,($B3947=$AD$3:$AD$51)*($J3947=$AE$3:$AE$51),0),3),IF(N3947="positivo",INDEX($AD$55:$AG$109,MATCH(1,($B3947=$AD$55:$AD$109)*($J3947=$AE$55:$AE$109),0),3)))</f>
        <v>0</v>
      </c>
      <c r="P3947" s="115" t="b">
        <f t="array" ref="P3947">IF(N3947="negativo",INDEX($AD$3:$AG$51,MATCH(1,($B3947=$AD$3:$AD$51)*($J3947=$AE$3:$AE$51),0),4),IF(N3947="positivo",INDEX($AD$55:$AG$109,MATCH(1,($B3947=$AD$55:$AD$109)*($J3947=$AE$55:$AE$109),0),4)))</f>
        <v>0</v>
      </c>
      <c r="Q3947" s="115" t="str">
        <f>VLOOKUP(M3947,Modelo!$A$2:$C$7,2,0)</f>
        <v>Diversidad, Equidad e Inclusión (DEI)</v>
      </c>
      <c r="R3947" s="118">
        <f t="array" ref="R3947">INDEX(Modelo!$F$1:$H$37,MATCH(1,(DataBase!Q3947=Modelo!$G$1:$G$37)*(DataBase!B3947=Modelo!$F$1:$F$37),0),3)</f>
        <v>0.23529411764705882</v>
      </c>
      <c r="S3947" s="115">
        <f t="shared" si="124"/>
        <v>0</v>
      </c>
      <c r="T3947" s="115">
        <f t="shared" si="125"/>
        <v>0</v>
      </c>
    </row>
    <row r="3948" spans="1:20" x14ac:dyDescent="0.3">
      <c r="A3948" s="115" t="s">
        <v>363</v>
      </c>
      <c r="B3948" s="115" t="s">
        <v>313</v>
      </c>
      <c r="C3948" s="115" t="s">
        <v>103</v>
      </c>
      <c r="D3948" s="115" t="s">
        <v>87</v>
      </c>
      <c r="E3948" s="115" t="s">
        <v>87</v>
      </c>
      <c r="F3948" s="115" t="s">
        <v>87</v>
      </c>
      <c r="G3948" s="115">
        <v>1889</v>
      </c>
      <c r="H3948" s="115" t="s">
        <v>177</v>
      </c>
      <c r="I3948" s="115">
        <v>2.3075606390000001</v>
      </c>
      <c r="J3948" s="115" t="s">
        <v>50</v>
      </c>
      <c r="K3948" s="115" t="str">
        <f>INDEX(DatosProcesados!$A$1:$BF$101,MATCH(DataBase!A3948,DatosProcesados!$A$1:$A$101,0),MATCH(DataBase!J3948,DatosProcesados!$A$1:$BF$1,0))</f>
        <v>Si</v>
      </c>
      <c r="L3948" s="115" t="str">
        <f>INDEX(Modelo!$A$9:$D$89,MATCH(DataBase!$J3948,Modelo!$A$9:$A$89,0),MATCH(DataBase!L$1,Modelo!$A$9:$D$9,0))</f>
        <v xml:space="preserve">Impacto social </v>
      </c>
      <c r="M3948" s="115" t="str">
        <f>INDEX(Modelo!$A$9:$D$89,MATCH(DataBase!$J3948,Modelo!$A$9:$A$89,0),MATCH(DataBase!M$1,Modelo!$A$9:$D$9,0))</f>
        <v>Pilar 5</v>
      </c>
      <c r="N3948" s="115" t="str">
        <f>INDEX(Modelo!$A$9:$D$89,MATCH(DataBase!$J3948,Modelo!$A$9:$A$89,0),MATCH(DataBase!N$1,Modelo!$A$9:$D$9,0))</f>
        <v>boolean</v>
      </c>
      <c r="O3948" s="115" t="b">
        <f t="array" ref="O3948">IF(N3948="negativo",INDEX($AD$3:$AG$51,MATCH(1,($B3948=$AD$3:$AD$51)*($J3948=$AE$3:$AE$51),0),3),IF(N3948="positivo",INDEX($AD$55:$AG$109,MATCH(1,($B3948=$AD$55:$AD$109)*($J3948=$AE$55:$AE$109),0),3)))</f>
        <v>0</v>
      </c>
      <c r="P3948" s="115" t="b">
        <f t="array" ref="P3948">IF(N3948="negativo",INDEX($AD$3:$AG$51,MATCH(1,($B3948=$AD$3:$AD$51)*($J3948=$AE$3:$AE$51),0),4),IF(N3948="positivo",INDEX($AD$55:$AG$109,MATCH(1,($B3948=$AD$55:$AD$109)*($J3948=$AE$55:$AE$109),0),4)))</f>
        <v>0</v>
      </c>
      <c r="Q3948" s="115" t="str">
        <f>VLOOKUP(M3948,Modelo!$A$2:$C$7,2,0)</f>
        <v>Diversidad, Equidad e Inclusión (DEI)</v>
      </c>
      <c r="R3948" s="118">
        <f t="array" ref="R3948">INDEX(Modelo!$F$1:$H$37,MATCH(1,(DataBase!Q3948=Modelo!$G$1:$G$37)*(DataBase!B3948=Modelo!$F$1:$F$37),0),3)</f>
        <v>0.23529411764705882</v>
      </c>
      <c r="S3948" s="115">
        <f t="shared" si="124"/>
        <v>100</v>
      </c>
      <c r="T3948" s="115">
        <f t="shared" si="125"/>
        <v>23.52941176470588</v>
      </c>
    </row>
    <row r="3949" spans="1:20" x14ac:dyDescent="0.3">
      <c r="A3949" s="115" t="s">
        <v>423</v>
      </c>
      <c r="B3949" s="115" t="s">
        <v>407</v>
      </c>
      <c r="C3949" s="115" t="s">
        <v>103</v>
      </c>
      <c r="D3949" s="115" t="s">
        <v>86</v>
      </c>
      <c r="E3949" s="115" t="s">
        <v>87</v>
      </c>
      <c r="F3949" s="115" t="s">
        <v>87</v>
      </c>
      <c r="G3949" s="115">
        <v>1985</v>
      </c>
      <c r="H3949" s="115" t="s">
        <v>422</v>
      </c>
      <c r="I3949" s="115">
        <v>4.2502446559999996</v>
      </c>
      <c r="J3949" s="115" t="s">
        <v>50</v>
      </c>
      <c r="K3949" s="115" t="str">
        <f>INDEX(DatosProcesados!$A$1:$BF$101,MATCH(DataBase!A3949,DatosProcesados!$A$1:$A$101,0),MATCH(DataBase!J3949,DatosProcesados!$A$1:$BF$1,0))</f>
        <v>No</v>
      </c>
      <c r="L3949" s="115" t="str">
        <f>INDEX(Modelo!$A$9:$D$89,MATCH(DataBase!$J3949,Modelo!$A$9:$A$89,0),MATCH(DataBase!L$1,Modelo!$A$9:$D$9,0))</f>
        <v xml:space="preserve">Impacto social </v>
      </c>
      <c r="M3949" s="115" t="str">
        <f>INDEX(Modelo!$A$9:$D$89,MATCH(DataBase!$J3949,Modelo!$A$9:$A$89,0),MATCH(DataBase!M$1,Modelo!$A$9:$D$9,0))</f>
        <v>Pilar 5</v>
      </c>
      <c r="N3949" s="115" t="str">
        <f>INDEX(Modelo!$A$9:$D$89,MATCH(DataBase!$J3949,Modelo!$A$9:$A$89,0),MATCH(DataBase!N$1,Modelo!$A$9:$D$9,0))</f>
        <v>boolean</v>
      </c>
      <c r="O3949" s="115" t="b">
        <f t="array" ref="O3949">IF(N3949="negativo",INDEX($AD$3:$AG$51,MATCH(1,($B3949=$AD$3:$AD$51)*($J3949=$AE$3:$AE$51),0),3),IF(N3949="positivo",INDEX($AD$55:$AG$109,MATCH(1,($B3949=$AD$55:$AD$109)*($J3949=$AE$55:$AE$109),0),3)))</f>
        <v>0</v>
      </c>
      <c r="P3949" s="115" t="b">
        <f t="array" ref="P3949">IF(N3949="negativo",INDEX($AD$3:$AG$51,MATCH(1,($B3949=$AD$3:$AD$51)*($J3949=$AE$3:$AE$51),0),4),IF(N3949="positivo",INDEX($AD$55:$AG$109,MATCH(1,($B3949=$AD$55:$AD$109)*($J3949=$AE$55:$AE$109),0),4)))</f>
        <v>0</v>
      </c>
      <c r="Q3949" s="115" t="str">
        <f>VLOOKUP(M3949,Modelo!$A$2:$C$7,2,0)</f>
        <v>Diversidad, Equidad e Inclusión (DEI)</v>
      </c>
      <c r="R3949" s="118">
        <f t="array" ref="R3949">INDEX(Modelo!$F$1:$H$37,MATCH(1,(DataBase!Q3949=Modelo!$G$1:$G$37)*(DataBase!B3949=Modelo!$F$1:$F$37),0),3)</f>
        <v>0.11538461538461539</v>
      </c>
      <c r="S3949" s="115">
        <f t="shared" si="124"/>
        <v>0</v>
      </c>
      <c r="T3949" s="115">
        <f t="shared" si="125"/>
        <v>0</v>
      </c>
    </row>
    <row r="3950" spans="1:20" x14ac:dyDescent="0.3">
      <c r="A3950" s="115" t="s">
        <v>172</v>
      </c>
      <c r="B3950" s="115" t="s">
        <v>84</v>
      </c>
      <c r="C3950" s="115" t="s">
        <v>103</v>
      </c>
      <c r="D3950" s="115" t="s">
        <v>86</v>
      </c>
      <c r="E3950" s="115" t="s">
        <v>87</v>
      </c>
      <c r="F3950" s="115" t="s">
        <v>86</v>
      </c>
      <c r="G3950" s="115">
        <v>1966</v>
      </c>
      <c r="H3950" s="115" t="s">
        <v>125</v>
      </c>
      <c r="I3950" s="115">
        <v>2.6355685659999999</v>
      </c>
      <c r="J3950" s="115" t="s">
        <v>50</v>
      </c>
      <c r="K3950" s="115" t="str">
        <f>INDEX(DatosProcesados!$A$1:$BF$101,MATCH(DataBase!A3950,DatosProcesados!$A$1:$A$101,0),MATCH(DataBase!J3950,DatosProcesados!$A$1:$BF$1,0))</f>
        <v>No</v>
      </c>
      <c r="L3950" s="115" t="str">
        <f>INDEX(Modelo!$A$9:$D$89,MATCH(DataBase!$J3950,Modelo!$A$9:$A$89,0),MATCH(DataBase!L$1,Modelo!$A$9:$D$9,0))</f>
        <v xml:space="preserve">Impacto social </v>
      </c>
      <c r="M3950" s="115" t="str">
        <f>INDEX(Modelo!$A$9:$D$89,MATCH(DataBase!$J3950,Modelo!$A$9:$A$89,0),MATCH(DataBase!M$1,Modelo!$A$9:$D$9,0))</f>
        <v>Pilar 5</v>
      </c>
      <c r="N3950" s="115" t="str">
        <f>INDEX(Modelo!$A$9:$D$89,MATCH(DataBase!$J3950,Modelo!$A$9:$A$89,0),MATCH(DataBase!N$1,Modelo!$A$9:$D$9,0))</f>
        <v>boolean</v>
      </c>
      <c r="O3950" s="115" t="b">
        <f t="array" ref="O3950">IF(N3950="negativo",INDEX($AD$3:$AG$51,MATCH(1,($B3950=$AD$3:$AD$51)*($J3950=$AE$3:$AE$51),0),3),IF(N3950="positivo",INDEX($AD$55:$AG$109,MATCH(1,($B3950=$AD$55:$AD$109)*($J3950=$AE$55:$AE$109),0),3)))</f>
        <v>0</v>
      </c>
      <c r="P3950" s="115" t="b">
        <f t="array" ref="P3950">IF(N3950="negativo",INDEX($AD$3:$AG$51,MATCH(1,($B3950=$AD$3:$AD$51)*($J3950=$AE$3:$AE$51),0),4),IF(N3950="positivo",INDEX($AD$55:$AG$109,MATCH(1,($B3950=$AD$55:$AD$109)*($J3950=$AE$55:$AE$109),0),4)))</f>
        <v>0</v>
      </c>
      <c r="Q3950" s="115" t="str">
        <f>VLOOKUP(M3950,Modelo!$A$2:$C$7,2,0)</f>
        <v>Diversidad, Equidad e Inclusión (DEI)</v>
      </c>
      <c r="R3950" s="118">
        <f t="array" ref="R3950">INDEX(Modelo!$F$1:$H$37,MATCH(1,(DataBase!Q3950=Modelo!$G$1:$G$37)*(DataBase!B3950=Modelo!$F$1:$F$37),0),3)</f>
        <v>0.29411764705882354</v>
      </c>
      <c r="S3950" s="115">
        <f t="shared" si="124"/>
        <v>0</v>
      </c>
      <c r="T3950" s="115">
        <f t="shared" si="125"/>
        <v>0</v>
      </c>
    </row>
    <row r="3951" spans="1:20" x14ac:dyDescent="0.3">
      <c r="A3951" s="115" t="s">
        <v>158</v>
      </c>
      <c r="B3951" s="115" t="s">
        <v>84</v>
      </c>
      <c r="C3951" s="115" t="s">
        <v>97</v>
      </c>
      <c r="D3951" s="115" t="s">
        <v>86</v>
      </c>
      <c r="E3951" s="115" t="s">
        <v>87</v>
      </c>
      <c r="F3951" s="115" t="s">
        <v>87</v>
      </c>
      <c r="G3951" s="115">
        <v>1896</v>
      </c>
      <c r="H3951" s="115" t="s">
        <v>125</v>
      </c>
      <c r="I3951" s="115">
        <v>3.7166394839999999</v>
      </c>
      <c r="J3951" s="115" t="s">
        <v>50</v>
      </c>
      <c r="K3951" s="115" t="str">
        <f>INDEX(DatosProcesados!$A$1:$BF$101,MATCH(DataBase!A3951,DatosProcesados!$A$1:$A$101,0),MATCH(DataBase!J3951,DatosProcesados!$A$1:$BF$1,0))</f>
        <v>No</v>
      </c>
      <c r="L3951" s="115" t="str">
        <f>INDEX(Modelo!$A$9:$D$89,MATCH(DataBase!$J3951,Modelo!$A$9:$A$89,0),MATCH(DataBase!L$1,Modelo!$A$9:$D$9,0))</f>
        <v xml:space="preserve">Impacto social </v>
      </c>
      <c r="M3951" s="115" t="str">
        <f>INDEX(Modelo!$A$9:$D$89,MATCH(DataBase!$J3951,Modelo!$A$9:$A$89,0),MATCH(DataBase!M$1,Modelo!$A$9:$D$9,0))</f>
        <v>Pilar 5</v>
      </c>
      <c r="N3951" s="115" t="str">
        <f>INDEX(Modelo!$A$9:$D$89,MATCH(DataBase!$J3951,Modelo!$A$9:$A$89,0),MATCH(DataBase!N$1,Modelo!$A$9:$D$9,0))</f>
        <v>boolean</v>
      </c>
      <c r="O3951" s="115" t="b">
        <f t="array" ref="O3951">IF(N3951="negativo",INDEX($AD$3:$AG$51,MATCH(1,($B3951=$AD$3:$AD$51)*($J3951=$AE$3:$AE$51),0),3),IF(N3951="positivo",INDEX($AD$55:$AG$109,MATCH(1,($B3951=$AD$55:$AD$109)*($J3951=$AE$55:$AE$109),0),3)))</f>
        <v>0</v>
      </c>
      <c r="P3951" s="115" t="b">
        <f t="array" ref="P3951">IF(N3951="negativo",INDEX($AD$3:$AG$51,MATCH(1,($B3951=$AD$3:$AD$51)*($J3951=$AE$3:$AE$51),0),4),IF(N3951="positivo",INDEX($AD$55:$AG$109,MATCH(1,($B3951=$AD$55:$AD$109)*($J3951=$AE$55:$AE$109),0),4)))</f>
        <v>0</v>
      </c>
      <c r="Q3951" s="115" t="str">
        <f>VLOOKUP(M3951,Modelo!$A$2:$C$7,2,0)</f>
        <v>Diversidad, Equidad e Inclusión (DEI)</v>
      </c>
      <c r="R3951" s="118">
        <f t="array" ref="R3951">INDEX(Modelo!$F$1:$H$37,MATCH(1,(DataBase!Q3951=Modelo!$G$1:$G$37)*(DataBase!B3951=Modelo!$F$1:$F$37),0),3)</f>
        <v>0.29411764705882354</v>
      </c>
      <c r="S3951" s="115">
        <f t="shared" si="124"/>
        <v>0</v>
      </c>
      <c r="T3951" s="115">
        <f t="shared" si="125"/>
        <v>0</v>
      </c>
    </row>
    <row r="3952" spans="1:20" x14ac:dyDescent="0.3">
      <c r="A3952" s="115" t="s">
        <v>310</v>
      </c>
      <c r="B3952" s="115" t="s">
        <v>216</v>
      </c>
      <c r="C3952" s="115" t="s">
        <v>85</v>
      </c>
      <c r="D3952" s="115" t="s">
        <v>86</v>
      </c>
      <c r="E3952" s="115" t="s">
        <v>87</v>
      </c>
      <c r="F3952" s="115" t="s">
        <v>87</v>
      </c>
      <c r="G3952" s="115">
        <v>1908</v>
      </c>
      <c r="H3952" s="115" t="s">
        <v>244</v>
      </c>
      <c r="I3952" s="115">
        <v>1.2123628230000001</v>
      </c>
      <c r="J3952" s="115" t="s">
        <v>50</v>
      </c>
      <c r="K3952" s="115" t="str">
        <f>INDEX(DatosProcesados!$A$1:$BF$101,MATCH(DataBase!A3952,DatosProcesados!$A$1:$A$101,0),MATCH(DataBase!J3952,DatosProcesados!$A$1:$BF$1,0))</f>
        <v>No</v>
      </c>
      <c r="L3952" s="115" t="str">
        <f>INDEX(Modelo!$A$9:$D$89,MATCH(DataBase!$J3952,Modelo!$A$9:$A$89,0),MATCH(DataBase!L$1,Modelo!$A$9:$D$9,0))</f>
        <v xml:space="preserve">Impacto social </v>
      </c>
      <c r="M3952" s="115" t="str">
        <f>INDEX(Modelo!$A$9:$D$89,MATCH(DataBase!$J3952,Modelo!$A$9:$A$89,0),MATCH(DataBase!M$1,Modelo!$A$9:$D$9,0))</f>
        <v>Pilar 5</v>
      </c>
      <c r="N3952" s="115" t="str">
        <f>INDEX(Modelo!$A$9:$D$89,MATCH(DataBase!$J3952,Modelo!$A$9:$A$89,0),MATCH(DataBase!N$1,Modelo!$A$9:$D$9,0))</f>
        <v>boolean</v>
      </c>
      <c r="O3952" s="115" t="b">
        <f t="array" ref="O3952">IF(N3952="negativo",INDEX($AD$3:$AG$51,MATCH(1,($B3952=$AD$3:$AD$51)*($J3952=$AE$3:$AE$51),0),3),IF(N3952="positivo",INDEX($AD$55:$AG$109,MATCH(1,($B3952=$AD$55:$AD$109)*($J3952=$AE$55:$AE$109),0),3)))</f>
        <v>0</v>
      </c>
      <c r="P3952" s="115" t="b">
        <f t="array" ref="P3952">IF(N3952="negativo",INDEX($AD$3:$AG$51,MATCH(1,($B3952=$AD$3:$AD$51)*($J3952=$AE$3:$AE$51),0),4),IF(N3952="positivo",INDEX($AD$55:$AG$109,MATCH(1,($B3952=$AD$55:$AD$109)*($J3952=$AE$55:$AE$109),0),4)))</f>
        <v>0</v>
      </c>
      <c r="Q3952" s="115" t="str">
        <f>VLOOKUP(M3952,Modelo!$A$2:$C$7,2,0)</f>
        <v>Diversidad, Equidad e Inclusión (DEI)</v>
      </c>
      <c r="R3952" s="118">
        <f t="array" ref="R3952">INDEX(Modelo!$F$1:$H$37,MATCH(1,(DataBase!Q3952=Modelo!$G$1:$G$37)*(DataBase!B3952=Modelo!$F$1:$F$37),0),3)</f>
        <v>0.15789473684210525</v>
      </c>
      <c r="S3952" s="115">
        <f t="shared" si="124"/>
        <v>0</v>
      </c>
      <c r="T3952" s="115">
        <f t="shared" si="125"/>
        <v>0</v>
      </c>
    </row>
    <row r="3953" spans="1:20" x14ac:dyDescent="0.3">
      <c r="A3953" s="115" t="s">
        <v>441</v>
      </c>
      <c r="B3953" s="115" t="s">
        <v>407</v>
      </c>
      <c r="C3953" s="115" t="s">
        <v>103</v>
      </c>
      <c r="D3953" s="115" t="s">
        <v>86</v>
      </c>
      <c r="E3953" s="115" t="s">
        <v>87</v>
      </c>
      <c r="F3953" s="115" t="s">
        <v>87</v>
      </c>
      <c r="G3953" s="115">
        <v>2002</v>
      </c>
      <c r="H3953" s="115" t="s">
        <v>177</v>
      </c>
      <c r="I3953" s="115">
        <v>2.4203671080000002</v>
      </c>
      <c r="J3953" s="115" t="s">
        <v>50</v>
      </c>
      <c r="K3953" s="115" t="str">
        <f>INDEX(DatosProcesados!$A$1:$BF$101,MATCH(DataBase!A3953,DatosProcesados!$A$1:$A$101,0),MATCH(DataBase!J3953,DatosProcesados!$A$1:$BF$1,0))</f>
        <v>No</v>
      </c>
      <c r="L3953" s="115" t="str">
        <f>INDEX(Modelo!$A$9:$D$89,MATCH(DataBase!$J3953,Modelo!$A$9:$A$89,0),MATCH(DataBase!L$1,Modelo!$A$9:$D$9,0))</f>
        <v xml:space="preserve">Impacto social </v>
      </c>
      <c r="M3953" s="115" t="str">
        <f>INDEX(Modelo!$A$9:$D$89,MATCH(DataBase!$J3953,Modelo!$A$9:$A$89,0),MATCH(DataBase!M$1,Modelo!$A$9:$D$9,0))</f>
        <v>Pilar 5</v>
      </c>
      <c r="N3953" s="115" t="str">
        <f>INDEX(Modelo!$A$9:$D$89,MATCH(DataBase!$J3953,Modelo!$A$9:$A$89,0),MATCH(DataBase!N$1,Modelo!$A$9:$D$9,0))</f>
        <v>boolean</v>
      </c>
      <c r="O3953" s="115" t="b">
        <f t="array" ref="O3953">IF(N3953="negativo",INDEX($AD$3:$AG$51,MATCH(1,($B3953=$AD$3:$AD$51)*($J3953=$AE$3:$AE$51),0),3),IF(N3953="positivo",INDEX($AD$55:$AG$109,MATCH(1,($B3953=$AD$55:$AD$109)*($J3953=$AE$55:$AE$109),0),3)))</f>
        <v>0</v>
      </c>
      <c r="P3953" s="115" t="b">
        <f t="array" ref="P3953">IF(N3953="negativo",INDEX($AD$3:$AG$51,MATCH(1,($B3953=$AD$3:$AD$51)*($J3953=$AE$3:$AE$51),0),4),IF(N3953="positivo",INDEX($AD$55:$AG$109,MATCH(1,($B3953=$AD$55:$AD$109)*($J3953=$AE$55:$AE$109),0),4)))</f>
        <v>0</v>
      </c>
      <c r="Q3953" s="115" t="str">
        <f>VLOOKUP(M3953,Modelo!$A$2:$C$7,2,0)</f>
        <v>Diversidad, Equidad e Inclusión (DEI)</v>
      </c>
      <c r="R3953" s="118">
        <f t="array" ref="R3953">INDEX(Modelo!$F$1:$H$37,MATCH(1,(DataBase!Q3953=Modelo!$G$1:$G$37)*(DataBase!B3953=Modelo!$F$1:$F$37),0),3)</f>
        <v>0.11538461538461539</v>
      </c>
      <c r="S3953" s="115">
        <f t="shared" si="124"/>
        <v>0</v>
      </c>
      <c r="T3953" s="115">
        <f t="shared" si="125"/>
        <v>0</v>
      </c>
    </row>
    <row r="3954" spans="1:20" x14ac:dyDescent="0.3">
      <c r="A3954" s="115" t="s">
        <v>454</v>
      </c>
      <c r="B3954" s="115" t="s">
        <v>407</v>
      </c>
      <c r="C3954" s="115" t="s">
        <v>103</v>
      </c>
      <c r="D3954" s="115" t="s">
        <v>86</v>
      </c>
      <c r="E3954" s="115" t="s">
        <v>87</v>
      </c>
      <c r="F3954" s="115" t="s">
        <v>87</v>
      </c>
      <c r="G3954" s="115">
        <v>2003</v>
      </c>
      <c r="H3954" s="115" t="s">
        <v>422</v>
      </c>
      <c r="I3954" s="115">
        <v>1.3219259999999999</v>
      </c>
      <c r="J3954" s="115" t="s">
        <v>50</v>
      </c>
      <c r="K3954" s="115" t="str">
        <f>INDEX(DatosProcesados!$A$1:$BF$101,MATCH(DataBase!A3954,DatosProcesados!$A$1:$A$101,0),MATCH(DataBase!J3954,DatosProcesados!$A$1:$BF$1,0))</f>
        <v>No</v>
      </c>
      <c r="L3954" s="115" t="str">
        <f>INDEX(Modelo!$A$9:$D$89,MATCH(DataBase!$J3954,Modelo!$A$9:$A$89,0),MATCH(DataBase!L$1,Modelo!$A$9:$D$9,0))</f>
        <v xml:space="preserve">Impacto social </v>
      </c>
      <c r="M3954" s="115" t="str">
        <f>INDEX(Modelo!$A$9:$D$89,MATCH(DataBase!$J3954,Modelo!$A$9:$A$89,0),MATCH(DataBase!M$1,Modelo!$A$9:$D$9,0))</f>
        <v>Pilar 5</v>
      </c>
      <c r="N3954" s="115" t="str">
        <f>INDEX(Modelo!$A$9:$D$89,MATCH(DataBase!$J3954,Modelo!$A$9:$A$89,0),MATCH(DataBase!N$1,Modelo!$A$9:$D$9,0))</f>
        <v>boolean</v>
      </c>
      <c r="O3954" s="115" t="b">
        <f t="array" ref="O3954">IF(N3954="negativo",INDEX($AD$3:$AG$51,MATCH(1,($B3954=$AD$3:$AD$51)*($J3954=$AE$3:$AE$51),0),3),IF(N3954="positivo",INDEX($AD$55:$AG$109,MATCH(1,($B3954=$AD$55:$AD$109)*($J3954=$AE$55:$AE$109),0),3)))</f>
        <v>0</v>
      </c>
      <c r="P3954" s="115" t="b">
        <f t="array" ref="P3954">IF(N3954="negativo",INDEX($AD$3:$AG$51,MATCH(1,($B3954=$AD$3:$AD$51)*($J3954=$AE$3:$AE$51),0),4),IF(N3954="positivo",INDEX($AD$55:$AG$109,MATCH(1,($B3954=$AD$55:$AD$109)*($J3954=$AE$55:$AE$109),0),4)))</f>
        <v>0</v>
      </c>
      <c r="Q3954" s="115" t="str">
        <f>VLOOKUP(M3954,Modelo!$A$2:$C$7,2,0)</f>
        <v>Diversidad, Equidad e Inclusión (DEI)</v>
      </c>
      <c r="R3954" s="118">
        <f t="array" ref="R3954">INDEX(Modelo!$F$1:$H$37,MATCH(1,(DataBase!Q3954=Modelo!$G$1:$G$37)*(DataBase!B3954=Modelo!$F$1:$F$37),0),3)</f>
        <v>0.11538461538461539</v>
      </c>
      <c r="S3954" s="115">
        <f t="shared" si="124"/>
        <v>0</v>
      </c>
      <c r="T3954" s="115">
        <f t="shared" si="125"/>
        <v>0</v>
      </c>
    </row>
    <row r="3955" spans="1:20" x14ac:dyDescent="0.3">
      <c r="A3955" s="115" t="s">
        <v>477</v>
      </c>
      <c r="B3955" s="115" t="s">
        <v>467</v>
      </c>
      <c r="C3955" s="115" t="s">
        <v>103</v>
      </c>
      <c r="D3955" s="115" t="s">
        <v>86</v>
      </c>
      <c r="E3955" s="115" t="s">
        <v>86</v>
      </c>
      <c r="F3955" s="115" t="s">
        <v>86</v>
      </c>
      <c r="G3955" s="115">
        <v>1985</v>
      </c>
      <c r="H3955" s="115" t="s">
        <v>125</v>
      </c>
      <c r="I3955" s="115">
        <v>0.441609957</v>
      </c>
      <c r="J3955" s="115" t="s">
        <v>50</v>
      </c>
      <c r="K3955" s="115" t="str">
        <f>INDEX(DatosProcesados!$A$1:$BF$101,MATCH(DataBase!A3955,DatosProcesados!$A$1:$A$101,0),MATCH(DataBase!J3955,DatosProcesados!$A$1:$BF$1,0))</f>
        <v>No</v>
      </c>
      <c r="L3955" s="115" t="str">
        <f>INDEX(Modelo!$A$9:$D$89,MATCH(DataBase!$J3955,Modelo!$A$9:$A$89,0),MATCH(DataBase!L$1,Modelo!$A$9:$D$9,0))</f>
        <v xml:space="preserve">Impacto social </v>
      </c>
      <c r="M3955" s="115" t="str">
        <f>INDEX(Modelo!$A$9:$D$89,MATCH(DataBase!$J3955,Modelo!$A$9:$A$89,0),MATCH(DataBase!M$1,Modelo!$A$9:$D$9,0))</f>
        <v>Pilar 5</v>
      </c>
      <c r="N3955" s="115" t="str">
        <f>INDEX(Modelo!$A$9:$D$89,MATCH(DataBase!$J3955,Modelo!$A$9:$A$89,0),MATCH(DataBase!N$1,Modelo!$A$9:$D$9,0))</f>
        <v>boolean</v>
      </c>
      <c r="O3955" s="115" t="b">
        <f t="array" ref="O3955">IF(N3955="negativo",INDEX($AD$3:$AG$51,MATCH(1,($B3955=$AD$3:$AD$51)*($J3955=$AE$3:$AE$51),0),3),IF(N3955="positivo",INDEX($AD$55:$AG$109,MATCH(1,($B3955=$AD$55:$AD$109)*($J3955=$AE$55:$AE$109),0),3)))</f>
        <v>0</v>
      </c>
      <c r="P3955" s="115" t="b">
        <f t="array" ref="P3955">IF(N3955="negativo",INDEX($AD$3:$AG$51,MATCH(1,($B3955=$AD$3:$AD$51)*($J3955=$AE$3:$AE$51),0),4),IF(N3955="positivo",INDEX($AD$55:$AG$109,MATCH(1,($B3955=$AD$55:$AD$109)*($J3955=$AE$55:$AE$109),0),4)))</f>
        <v>0</v>
      </c>
      <c r="Q3955" s="115" t="str">
        <f>VLOOKUP(M3955,Modelo!$A$2:$C$7,2,0)</f>
        <v>Diversidad, Equidad e Inclusión (DEI)</v>
      </c>
      <c r="R3955" s="118">
        <f t="array" ref="R3955">INDEX(Modelo!$F$1:$H$37,MATCH(1,(DataBase!Q3955=Modelo!$G$1:$G$37)*(DataBase!B3955=Modelo!$F$1:$F$37),0),3)</f>
        <v>0.14285714285714285</v>
      </c>
      <c r="S3955" s="115">
        <f t="shared" si="124"/>
        <v>0</v>
      </c>
      <c r="T3955" s="115">
        <f t="shared" si="125"/>
        <v>0</v>
      </c>
    </row>
    <row r="3956" spans="1:20" x14ac:dyDescent="0.3">
      <c r="A3956" s="115" t="s">
        <v>256</v>
      </c>
      <c r="B3956" s="115" t="s">
        <v>216</v>
      </c>
      <c r="C3956" s="115" t="s">
        <v>103</v>
      </c>
      <c r="D3956" s="115" t="s">
        <v>87</v>
      </c>
      <c r="E3956" s="115" t="s">
        <v>86</v>
      </c>
      <c r="F3956" s="115" t="s">
        <v>86</v>
      </c>
      <c r="G3956" s="115">
        <v>1964</v>
      </c>
      <c r="H3956" s="115" t="s">
        <v>125</v>
      </c>
      <c r="I3956" s="115">
        <v>2.4859553989999998</v>
      </c>
      <c r="J3956" s="115" t="s">
        <v>50</v>
      </c>
      <c r="K3956" s="115">
        <f>INDEX(DatosProcesados!$A$1:$BF$101,MATCH(DataBase!A3956,DatosProcesados!$A$1:$A$101,0),MATCH(DataBase!J3956,DatosProcesados!$A$1:$BF$1,0))</f>
        <v>0</v>
      </c>
      <c r="L3956" s="115" t="str">
        <f>INDEX(Modelo!$A$9:$D$89,MATCH(DataBase!$J3956,Modelo!$A$9:$A$89,0),MATCH(DataBase!L$1,Modelo!$A$9:$D$9,0))</f>
        <v xml:space="preserve">Impacto social </v>
      </c>
      <c r="M3956" s="115" t="str">
        <f>INDEX(Modelo!$A$9:$D$89,MATCH(DataBase!$J3956,Modelo!$A$9:$A$89,0),MATCH(DataBase!M$1,Modelo!$A$9:$D$9,0))</f>
        <v>Pilar 5</v>
      </c>
      <c r="N3956" s="115" t="str">
        <f>INDEX(Modelo!$A$9:$D$89,MATCH(DataBase!$J3956,Modelo!$A$9:$A$89,0),MATCH(DataBase!N$1,Modelo!$A$9:$D$9,0))</f>
        <v>boolean</v>
      </c>
      <c r="O3956" s="115" t="b">
        <f t="array" ref="O3956">IF(N3956="negativo",INDEX($AD$3:$AG$51,MATCH(1,($B3956=$AD$3:$AD$51)*($J3956=$AE$3:$AE$51),0),3),IF(N3956="positivo",INDEX($AD$55:$AG$109,MATCH(1,($B3956=$AD$55:$AD$109)*($J3956=$AE$55:$AE$109),0),3)))</f>
        <v>0</v>
      </c>
      <c r="P3956" s="115" t="b">
        <f t="array" ref="P3956">IF(N3956="negativo",INDEX($AD$3:$AG$51,MATCH(1,($B3956=$AD$3:$AD$51)*($J3956=$AE$3:$AE$51),0),4),IF(N3956="positivo",INDEX($AD$55:$AG$109,MATCH(1,($B3956=$AD$55:$AD$109)*($J3956=$AE$55:$AE$109),0),4)))</f>
        <v>0</v>
      </c>
      <c r="Q3956" s="115" t="str">
        <f>VLOOKUP(M3956,Modelo!$A$2:$C$7,2,0)</f>
        <v>Diversidad, Equidad e Inclusión (DEI)</v>
      </c>
      <c r="R3956" s="118">
        <f t="array" ref="R3956">INDEX(Modelo!$F$1:$H$37,MATCH(1,(DataBase!Q3956=Modelo!$G$1:$G$37)*(DataBase!B3956=Modelo!$F$1:$F$37),0),3)</f>
        <v>0.15789473684210525</v>
      </c>
      <c r="S3956" s="115">
        <f t="shared" si="124"/>
        <v>0</v>
      </c>
      <c r="T3956" s="115">
        <f t="shared" si="125"/>
        <v>0</v>
      </c>
    </row>
    <row r="3957" spans="1:20" x14ac:dyDescent="0.3">
      <c r="A3957" s="115" t="s">
        <v>305</v>
      </c>
      <c r="B3957" s="115" t="s">
        <v>216</v>
      </c>
      <c r="C3957" s="115" t="s">
        <v>103</v>
      </c>
      <c r="D3957" s="115" t="s">
        <v>87</v>
      </c>
      <c r="E3957" s="115" t="s">
        <v>86</v>
      </c>
      <c r="F3957" s="115" t="s">
        <v>86</v>
      </c>
      <c r="G3957" s="115">
        <v>1940</v>
      </c>
      <c r="H3957" s="115" t="s">
        <v>125</v>
      </c>
      <c r="I3957" s="115">
        <v>1.340540112</v>
      </c>
      <c r="J3957" s="115" t="s">
        <v>50</v>
      </c>
      <c r="K3957" s="115" t="str">
        <f>INDEX(DatosProcesados!$A$1:$BF$101,MATCH(DataBase!A3957,DatosProcesados!$A$1:$A$101,0),MATCH(DataBase!J3957,DatosProcesados!$A$1:$BF$1,0))</f>
        <v>No</v>
      </c>
      <c r="L3957" s="115" t="str">
        <f>INDEX(Modelo!$A$9:$D$89,MATCH(DataBase!$J3957,Modelo!$A$9:$A$89,0),MATCH(DataBase!L$1,Modelo!$A$9:$D$9,0))</f>
        <v xml:space="preserve">Impacto social </v>
      </c>
      <c r="M3957" s="115" t="str">
        <f>INDEX(Modelo!$A$9:$D$89,MATCH(DataBase!$J3957,Modelo!$A$9:$A$89,0),MATCH(DataBase!M$1,Modelo!$A$9:$D$9,0))</f>
        <v>Pilar 5</v>
      </c>
      <c r="N3957" s="115" t="str">
        <f>INDEX(Modelo!$A$9:$D$89,MATCH(DataBase!$J3957,Modelo!$A$9:$A$89,0),MATCH(DataBase!N$1,Modelo!$A$9:$D$9,0))</f>
        <v>boolean</v>
      </c>
      <c r="O3957" s="115" t="b">
        <f t="array" ref="O3957">IF(N3957="negativo",INDEX($AD$3:$AG$51,MATCH(1,($B3957=$AD$3:$AD$51)*($J3957=$AE$3:$AE$51),0),3),IF(N3957="positivo",INDEX($AD$55:$AG$109,MATCH(1,($B3957=$AD$55:$AD$109)*($J3957=$AE$55:$AE$109),0),3)))</f>
        <v>0</v>
      </c>
      <c r="P3957" s="115" t="b">
        <f t="array" ref="P3957">IF(N3957="negativo",INDEX($AD$3:$AG$51,MATCH(1,($B3957=$AD$3:$AD$51)*($J3957=$AE$3:$AE$51),0),4),IF(N3957="positivo",INDEX($AD$55:$AG$109,MATCH(1,($B3957=$AD$55:$AD$109)*($J3957=$AE$55:$AE$109),0),4)))</f>
        <v>0</v>
      </c>
      <c r="Q3957" s="115" t="str">
        <f>VLOOKUP(M3957,Modelo!$A$2:$C$7,2,0)</f>
        <v>Diversidad, Equidad e Inclusión (DEI)</v>
      </c>
      <c r="R3957" s="118">
        <f t="array" ref="R3957">INDEX(Modelo!$F$1:$H$37,MATCH(1,(DataBase!Q3957=Modelo!$G$1:$G$37)*(DataBase!B3957=Modelo!$F$1:$F$37),0),3)</f>
        <v>0.15789473684210525</v>
      </c>
      <c r="S3957" s="115">
        <f t="shared" si="124"/>
        <v>0</v>
      </c>
      <c r="T3957" s="115">
        <f t="shared" si="125"/>
        <v>0</v>
      </c>
    </row>
    <row r="3958" spans="1:20" x14ac:dyDescent="0.3">
      <c r="A3958" s="115" t="s">
        <v>432</v>
      </c>
      <c r="B3958" s="115" t="s">
        <v>407</v>
      </c>
      <c r="C3958" s="115" t="s">
        <v>103</v>
      </c>
      <c r="D3958" s="115" t="s">
        <v>86</v>
      </c>
      <c r="E3958" s="115" t="s">
        <v>86</v>
      </c>
      <c r="F3958" s="115" t="s">
        <v>86</v>
      </c>
      <c r="G3958" s="115">
        <v>1956</v>
      </c>
      <c r="H3958" s="115" t="s">
        <v>125</v>
      </c>
      <c r="I3958" s="115">
        <v>2.660692144</v>
      </c>
      <c r="J3958" s="115" t="s">
        <v>50</v>
      </c>
      <c r="K3958" s="115" t="str">
        <f>INDEX(DatosProcesados!$A$1:$BF$101,MATCH(DataBase!A3958,DatosProcesados!$A$1:$A$101,0),MATCH(DataBase!J3958,DatosProcesados!$A$1:$BF$1,0))</f>
        <v>No</v>
      </c>
      <c r="L3958" s="115" t="str">
        <f>INDEX(Modelo!$A$9:$D$89,MATCH(DataBase!$J3958,Modelo!$A$9:$A$89,0),MATCH(DataBase!L$1,Modelo!$A$9:$D$9,0))</f>
        <v xml:space="preserve">Impacto social </v>
      </c>
      <c r="M3958" s="115" t="str">
        <f>INDEX(Modelo!$A$9:$D$89,MATCH(DataBase!$J3958,Modelo!$A$9:$A$89,0),MATCH(DataBase!M$1,Modelo!$A$9:$D$9,0))</f>
        <v>Pilar 5</v>
      </c>
      <c r="N3958" s="115" t="str">
        <f>INDEX(Modelo!$A$9:$D$89,MATCH(DataBase!$J3958,Modelo!$A$9:$A$89,0),MATCH(DataBase!N$1,Modelo!$A$9:$D$9,0))</f>
        <v>boolean</v>
      </c>
      <c r="O3958" s="115" t="b">
        <f t="array" ref="O3958">IF(N3958="negativo",INDEX($AD$3:$AG$51,MATCH(1,($B3958=$AD$3:$AD$51)*($J3958=$AE$3:$AE$51),0),3),IF(N3958="positivo",INDEX($AD$55:$AG$109,MATCH(1,($B3958=$AD$55:$AD$109)*($J3958=$AE$55:$AE$109),0),3)))</f>
        <v>0</v>
      </c>
      <c r="P3958" s="115" t="b">
        <f t="array" ref="P3958">IF(N3958="negativo",INDEX($AD$3:$AG$51,MATCH(1,($B3958=$AD$3:$AD$51)*($J3958=$AE$3:$AE$51),0),4),IF(N3958="positivo",INDEX($AD$55:$AG$109,MATCH(1,($B3958=$AD$55:$AD$109)*($J3958=$AE$55:$AE$109),0),4)))</f>
        <v>0</v>
      </c>
      <c r="Q3958" s="115" t="str">
        <f>VLOOKUP(M3958,Modelo!$A$2:$C$7,2,0)</f>
        <v>Diversidad, Equidad e Inclusión (DEI)</v>
      </c>
      <c r="R3958" s="118">
        <f t="array" ref="R3958">INDEX(Modelo!$F$1:$H$37,MATCH(1,(DataBase!Q3958=Modelo!$G$1:$G$37)*(DataBase!B3958=Modelo!$F$1:$F$37),0),3)</f>
        <v>0.11538461538461539</v>
      </c>
      <c r="S3958" s="115">
        <f t="shared" si="124"/>
        <v>0</v>
      </c>
      <c r="T3958" s="115">
        <f t="shared" si="125"/>
        <v>0</v>
      </c>
    </row>
    <row r="3959" spans="1:20" x14ac:dyDescent="0.3">
      <c r="A3959" s="115" t="s">
        <v>476</v>
      </c>
      <c r="B3959" s="115" t="s">
        <v>467</v>
      </c>
      <c r="C3959" s="115" t="s">
        <v>103</v>
      </c>
      <c r="D3959" s="115" t="s">
        <v>87</v>
      </c>
      <c r="E3959" s="115" t="s">
        <v>86</v>
      </c>
      <c r="F3959" s="115" t="s">
        <v>86</v>
      </c>
      <c r="G3959" s="115">
        <v>1962</v>
      </c>
      <c r="H3959" s="115" t="s">
        <v>125</v>
      </c>
      <c r="I3959" s="115">
        <v>0.89448844999999999</v>
      </c>
      <c r="J3959" s="115" t="s">
        <v>50</v>
      </c>
      <c r="K3959" s="115">
        <f>INDEX(DatosProcesados!$A$1:$BF$101,MATCH(DataBase!A3959,DatosProcesados!$A$1:$A$101,0),MATCH(DataBase!J3959,DatosProcesados!$A$1:$BF$1,0))</f>
        <v>0</v>
      </c>
      <c r="L3959" s="115" t="str">
        <f>INDEX(Modelo!$A$9:$D$89,MATCH(DataBase!$J3959,Modelo!$A$9:$A$89,0),MATCH(DataBase!L$1,Modelo!$A$9:$D$9,0))</f>
        <v xml:space="preserve">Impacto social </v>
      </c>
      <c r="M3959" s="115" t="str">
        <f>INDEX(Modelo!$A$9:$D$89,MATCH(DataBase!$J3959,Modelo!$A$9:$A$89,0),MATCH(DataBase!M$1,Modelo!$A$9:$D$9,0))</f>
        <v>Pilar 5</v>
      </c>
      <c r="N3959" s="115" t="str">
        <f>INDEX(Modelo!$A$9:$D$89,MATCH(DataBase!$J3959,Modelo!$A$9:$A$89,0),MATCH(DataBase!N$1,Modelo!$A$9:$D$9,0))</f>
        <v>boolean</v>
      </c>
      <c r="O3959" s="115" t="b">
        <f t="array" ref="O3959">IF(N3959="negativo",INDEX($AD$3:$AG$51,MATCH(1,($B3959=$AD$3:$AD$51)*($J3959=$AE$3:$AE$51),0),3),IF(N3959="positivo",INDEX($AD$55:$AG$109,MATCH(1,($B3959=$AD$55:$AD$109)*($J3959=$AE$55:$AE$109),0),3)))</f>
        <v>0</v>
      </c>
      <c r="P3959" s="115" t="b">
        <f t="array" ref="P3959">IF(N3959="negativo",INDEX($AD$3:$AG$51,MATCH(1,($B3959=$AD$3:$AD$51)*($J3959=$AE$3:$AE$51),0),4),IF(N3959="positivo",INDEX($AD$55:$AG$109,MATCH(1,($B3959=$AD$55:$AD$109)*($J3959=$AE$55:$AE$109),0),4)))</f>
        <v>0</v>
      </c>
      <c r="Q3959" s="115" t="str">
        <f>VLOOKUP(M3959,Modelo!$A$2:$C$7,2,0)</f>
        <v>Diversidad, Equidad e Inclusión (DEI)</v>
      </c>
      <c r="R3959" s="118">
        <f t="array" ref="R3959">INDEX(Modelo!$F$1:$H$37,MATCH(1,(DataBase!Q3959=Modelo!$G$1:$G$37)*(DataBase!B3959=Modelo!$F$1:$F$37),0),3)</f>
        <v>0.14285714285714285</v>
      </c>
      <c r="S3959" s="115">
        <f t="shared" si="124"/>
        <v>0</v>
      </c>
      <c r="T3959" s="115">
        <f t="shared" si="125"/>
        <v>0</v>
      </c>
    </row>
    <row r="3960" spans="1:20" x14ac:dyDescent="0.3">
      <c r="A3960" s="115" t="s">
        <v>154</v>
      </c>
      <c r="B3960" s="115" t="s">
        <v>84</v>
      </c>
      <c r="C3960" s="115" t="s">
        <v>97</v>
      </c>
      <c r="D3960" s="115" t="s">
        <v>86</v>
      </c>
      <c r="E3960" s="115" t="s">
        <v>87</v>
      </c>
      <c r="F3960" s="115" t="s">
        <v>87</v>
      </c>
      <c r="G3960" s="115">
        <v>1967</v>
      </c>
      <c r="H3960" s="115" t="s">
        <v>125</v>
      </c>
      <c r="I3960" s="115">
        <v>4.1309855679999998</v>
      </c>
      <c r="J3960" s="115" t="s">
        <v>50</v>
      </c>
      <c r="K3960" s="115" t="str">
        <f>INDEX(DatosProcesados!$A$1:$BF$101,MATCH(DataBase!A3960,DatosProcesados!$A$1:$A$101,0),MATCH(DataBase!J3960,DatosProcesados!$A$1:$BF$1,0))</f>
        <v>No</v>
      </c>
      <c r="L3960" s="115" t="str">
        <f>INDEX(Modelo!$A$9:$D$89,MATCH(DataBase!$J3960,Modelo!$A$9:$A$89,0),MATCH(DataBase!L$1,Modelo!$A$9:$D$9,0))</f>
        <v xml:space="preserve">Impacto social </v>
      </c>
      <c r="M3960" s="115" t="str">
        <f>INDEX(Modelo!$A$9:$D$89,MATCH(DataBase!$J3960,Modelo!$A$9:$A$89,0),MATCH(DataBase!M$1,Modelo!$A$9:$D$9,0))</f>
        <v>Pilar 5</v>
      </c>
      <c r="N3960" s="115" t="str">
        <f>INDEX(Modelo!$A$9:$D$89,MATCH(DataBase!$J3960,Modelo!$A$9:$A$89,0),MATCH(DataBase!N$1,Modelo!$A$9:$D$9,0))</f>
        <v>boolean</v>
      </c>
      <c r="O3960" s="115" t="b">
        <f t="array" ref="O3960">IF(N3960="negativo",INDEX($AD$3:$AG$51,MATCH(1,($B3960=$AD$3:$AD$51)*($J3960=$AE$3:$AE$51),0),3),IF(N3960="positivo",INDEX($AD$55:$AG$109,MATCH(1,($B3960=$AD$55:$AD$109)*($J3960=$AE$55:$AE$109),0),3)))</f>
        <v>0</v>
      </c>
      <c r="P3960" s="115" t="b">
        <f t="array" ref="P3960">IF(N3960="negativo",INDEX($AD$3:$AG$51,MATCH(1,($B3960=$AD$3:$AD$51)*($J3960=$AE$3:$AE$51),0),4),IF(N3960="positivo",INDEX($AD$55:$AG$109,MATCH(1,($B3960=$AD$55:$AD$109)*($J3960=$AE$55:$AE$109),0),4)))</f>
        <v>0</v>
      </c>
      <c r="Q3960" s="115" t="str">
        <f>VLOOKUP(M3960,Modelo!$A$2:$C$7,2,0)</f>
        <v>Diversidad, Equidad e Inclusión (DEI)</v>
      </c>
      <c r="R3960" s="118">
        <f t="array" ref="R3960">INDEX(Modelo!$F$1:$H$37,MATCH(1,(DataBase!Q3960=Modelo!$G$1:$G$37)*(DataBase!B3960=Modelo!$F$1:$F$37),0),3)</f>
        <v>0.29411764705882354</v>
      </c>
      <c r="S3960" s="115">
        <f t="shared" si="124"/>
        <v>0</v>
      </c>
      <c r="T3960" s="115">
        <f t="shared" si="125"/>
        <v>0</v>
      </c>
    </row>
    <row r="3961" spans="1:20" x14ac:dyDescent="0.3">
      <c r="A3961" s="115" t="s">
        <v>139</v>
      </c>
      <c r="B3961" s="115" t="s">
        <v>84</v>
      </c>
      <c r="C3961" s="115" t="s">
        <v>97</v>
      </c>
      <c r="D3961" s="115" t="s">
        <v>86</v>
      </c>
      <c r="E3961" s="115" t="s">
        <v>86</v>
      </c>
      <c r="F3961" s="115" t="s">
        <v>86</v>
      </c>
      <c r="G3961" s="115">
        <v>1995</v>
      </c>
      <c r="H3961" s="115" t="s">
        <v>125</v>
      </c>
      <c r="I3961" s="115">
        <v>6.1355991599999999</v>
      </c>
      <c r="J3961" s="115" t="s">
        <v>50</v>
      </c>
      <c r="K3961" s="115" t="str">
        <f>INDEX(DatosProcesados!$A$1:$BF$101,MATCH(DataBase!A3961,DatosProcesados!$A$1:$A$101,0),MATCH(DataBase!J3961,DatosProcesados!$A$1:$BF$1,0))</f>
        <v>No</v>
      </c>
      <c r="L3961" s="115" t="str">
        <f>INDEX(Modelo!$A$9:$D$89,MATCH(DataBase!$J3961,Modelo!$A$9:$A$89,0),MATCH(DataBase!L$1,Modelo!$A$9:$D$9,0))</f>
        <v xml:space="preserve">Impacto social </v>
      </c>
      <c r="M3961" s="115" t="str">
        <f>INDEX(Modelo!$A$9:$D$89,MATCH(DataBase!$J3961,Modelo!$A$9:$A$89,0),MATCH(DataBase!M$1,Modelo!$A$9:$D$9,0))</f>
        <v>Pilar 5</v>
      </c>
      <c r="N3961" s="115" t="str">
        <f>INDEX(Modelo!$A$9:$D$89,MATCH(DataBase!$J3961,Modelo!$A$9:$A$89,0),MATCH(DataBase!N$1,Modelo!$A$9:$D$9,0))</f>
        <v>boolean</v>
      </c>
      <c r="O3961" s="115" t="b">
        <f t="array" ref="O3961">IF(N3961="negativo",INDEX($AD$3:$AG$51,MATCH(1,($B3961=$AD$3:$AD$51)*($J3961=$AE$3:$AE$51),0),3),IF(N3961="positivo",INDEX($AD$55:$AG$109,MATCH(1,($B3961=$AD$55:$AD$109)*($J3961=$AE$55:$AE$109),0),3)))</f>
        <v>0</v>
      </c>
      <c r="P3961" s="115" t="b">
        <f t="array" ref="P3961">IF(N3961="negativo",INDEX($AD$3:$AG$51,MATCH(1,($B3961=$AD$3:$AD$51)*($J3961=$AE$3:$AE$51),0),4),IF(N3961="positivo",INDEX($AD$55:$AG$109,MATCH(1,($B3961=$AD$55:$AD$109)*($J3961=$AE$55:$AE$109),0),4)))</f>
        <v>0</v>
      </c>
      <c r="Q3961" s="115" t="str">
        <f>VLOOKUP(M3961,Modelo!$A$2:$C$7,2,0)</f>
        <v>Diversidad, Equidad e Inclusión (DEI)</v>
      </c>
      <c r="R3961" s="118">
        <f t="array" ref="R3961">INDEX(Modelo!$F$1:$H$37,MATCH(1,(DataBase!Q3961=Modelo!$G$1:$G$37)*(DataBase!B3961=Modelo!$F$1:$F$37),0),3)</f>
        <v>0.29411764705882354</v>
      </c>
      <c r="S3961" s="115">
        <f t="shared" si="124"/>
        <v>0</v>
      </c>
      <c r="T3961" s="115">
        <f t="shared" si="125"/>
        <v>0</v>
      </c>
    </row>
    <row r="3962" spans="1:20" x14ac:dyDescent="0.3">
      <c r="A3962" s="115" t="s">
        <v>399</v>
      </c>
      <c r="B3962" s="115" t="s">
        <v>379</v>
      </c>
      <c r="C3962" s="115" t="s">
        <v>103</v>
      </c>
      <c r="D3962" s="115" t="s">
        <v>86</v>
      </c>
      <c r="E3962" s="115" t="s">
        <v>86</v>
      </c>
      <c r="F3962" s="115" t="s">
        <v>87</v>
      </c>
      <c r="G3962" s="115">
        <v>1989</v>
      </c>
      <c r="H3962" s="115" t="s">
        <v>125</v>
      </c>
      <c r="I3962" s="115">
        <v>0.75167738299999998</v>
      </c>
      <c r="J3962" s="115" t="s">
        <v>50</v>
      </c>
      <c r="K3962" s="115">
        <f>INDEX(DatosProcesados!$A$1:$BF$101,MATCH(DataBase!A3962,DatosProcesados!$A$1:$A$101,0),MATCH(DataBase!J3962,DatosProcesados!$A$1:$BF$1,0))</f>
        <v>0</v>
      </c>
      <c r="L3962" s="115" t="str">
        <f>INDEX(Modelo!$A$9:$D$89,MATCH(DataBase!$J3962,Modelo!$A$9:$A$89,0),MATCH(DataBase!L$1,Modelo!$A$9:$D$9,0))</f>
        <v xml:space="preserve">Impacto social </v>
      </c>
      <c r="M3962" s="115" t="str">
        <f>INDEX(Modelo!$A$9:$D$89,MATCH(DataBase!$J3962,Modelo!$A$9:$A$89,0),MATCH(DataBase!M$1,Modelo!$A$9:$D$9,0))</f>
        <v>Pilar 5</v>
      </c>
      <c r="N3962" s="115" t="str">
        <f>INDEX(Modelo!$A$9:$D$89,MATCH(DataBase!$J3962,Modelo!$A$9:$A$89,0),MATCH(DataBase!N$1,Modelo!$A$9:$D$9,0))</f>
        <v>boolean</v>
      </c>
      <c r="O3962" s="115" t="b">
        <f t="array" ref="O3962">IF(N3962="negativo",INDEX($AD$3:$AG$51,MATCH(1,($B3962=$AD$3:$AD$51)*($J3962=$AE$3:$AE$51),0),3),IF(N3962="positivo",INDEX($AD$55:$AG$109,MATCH(1,($B3962=$AD$55:$AD$109)*($J3962=$AE$55:$AE$109),0),3)))</f>
        <v>0</v>
      </c>
      <c r="P3962" s="115" t="b">
        <f t="array" ref="P3962">IF(N3962="negativo",INDEX($AD$3:$AG$51,MATCH(1,($B3962=$AD$3:$AD$51)*($J3962=$AE$3:$AE$51),0),4),IF(N3962="positivo",INDEX($AD$55:$AG$109,MATCH(1,($B3962=$AD$55:$AD$109)*($J3962=$AE$55:$AE$109),0),4)))</f>
        <v>0</v>
      </c>
      <c r="Q3962" s="115" t="str">
        <f>VLOOKUP(M3962,Modelo!$A$2:$C$7,2,0)</f>
        <v>Diversidad, Equidad e Inclusión (DEI)</v>
      </c>
      <c r="R3962" s="118">
        <f t="array" ref="R3962">INDEX(Modelo!$F$1:$H$37,MATCH(1,(DataBase!Q3962=Modelo!$G$1:$G$37)*(DataBase!B3962=Modelo!$F$1:$F$37),0),3)</f>
        <v>0.14285714285714285</v>
      </c>
      <c r="S3962" s="115">
        <f t="shared" si="124"/>
        <v>0</v>
      </c>
      <c r="T3962" s="115">
        <f t="shared" si="125"/>
        <v>0</v>
      </c>
    </row>
    <row r="3963" spans="1:20" x14ac:dyDescent="0.3">
      <c r="A3963" s="115" t="s">
        <v>233</v>
      </c>
      <c r="B3963" s="115" t="s">
        <v>216</v>
      </c>
      <c r="C3963" s="115" t="s">
        <v>103</v>
      </c>
      <c r="D3963" s="115" t="s">
        <v>87</v>
      </c>
      <c r="E3963" s="115" t="s">
        <v>86</v>
      </c>
      <c r="F3963" s="115" t="s">
        <v>86</v>
      </c>
      <c r="G3963" s="115">
        <v>1970</v>
      </c>
      <c r="H3963" s="115" t="s">
        <v>125</v>
      </c>
      <c r="I3963" s="115">
        <v>3.1891452720000002</v>
      </c>
      <c r="J3963" s="115" t="s">
        <v>50</v>
      </c>
      <c r="K3963" s="115">
        <f>INDEX(DatosProcesados!$A$1:$BF$101,MATCH(DataBase!A3963,DatosProcesados!$A$1:$A$101,0),MATCH(DataBase!J3963,DatosProcesados!$A$1:$BF$1,0))</f>
        <v>0</v>
      </c>
      <c r="L3963" s="115" t="str">
        <f>INDEX(Modelo!$A$9:$D$89,MATCH(DataBase!$J3963,Modelo!$A$9:$A$89,0),MATCH(DataBase!L$1,Modelo!$A$9:$D$9,0))</f>
        <v xml:space="preserve">Impacto social </v>
      </c>
      <c r="M3963" s="115" t="str">
        <f>INDEX(Modelo!$A$9:$D$89,MATCH(DataBase!$J3963,Modelo!$A$9:$A$89,0),MATCH(DataBase!M$1,Modelo!$A$9:$D$9,0))</f>
        <v>Pilar 5</v>
      </c>
      <c r="N3963" s="115" t="str">
        <f>INDEX(Modelo!$A$9:$D$89,MATCH(DataBase!$J3963,Modelo!$A$9:$A$89,0),MATCH(DataBase!N$1,Modelo!$A$9:$D$9,0))</f>
        <v>boolean</v>
      </c>
      <c r="O3963" s="115" t="b">
        <f t="array" ref="O3963">IF(N3963="negativo",INDEX($AD$3:$AG$51,MATCH(1,($B3963=$AD$3:$AD$51)*($J3963=$AE$3:$AE$51),0),3),IF(N3963="positivo",INDEX($AD$55:$AG$109,MATCH(1,($B3963=$AD$55:$AD$109)*($J3963=$AE$55:$AE$109),0),3)))</f>
        <v>0</v>
      </c>
      <c r="P3963" s="115" t="b">
        <f t="array" ref="P3963">IF(N3963="negativo",INDEX($AD$3:$AG$51,MATCH(1,($B3963=$AD$3:$AD$51)*($J3963=$AE$3:$AE$51),0),4),IF(N3963="positivo",INDEX($AD$55:$AG$109,MATCH(1,($B3963=$AD$55:$AD$109)*($J3963=$AE$55:$AE$109),0),4)))</f>
        <v>0</v>
      </c>
      <c r="Q3963" s="115" t="str">
        <f>VLOOKUP(M3963,Modelo!$A$2:$C$7,2,0)</f>
        <v>Diversidad, Equidad e Inclusión (DEI)</v>
      </c>
      <c r="R3963" s="118">
        <f t="array" ref="R3963">INDEX(Modelo!$F$1:$H$37,MATCH(1,(DataBase!Q3963=Modelo!$G$1:$G$37)*(DataBase!B3963=Modelo!$F$1:$F$37),0),3)</f>
        <v>0.15789473684210525</v>
      </c>
      <c r="S3963" s="115">
        <f t="shared" si="124"/>
        <v>0</v>
      </c>
      <c r="T3963" s="115">
        <f t="shared" si="125"/>
        <v>0</v>
      </c>
    </row>
    <row r="3964" spans="1:20" x14ac:dyDescent="0.3">
      <c r="A3964" s="115" t="s">
        <v>176</v>
      </c>
      <c r="B3964" s="115" t="s">
        <v>84</v>
      </c>
      <c r="C3964" s="115" t="s">
        <v>103</v>
      </c>
      <c r="D3964" s="115" t="s">
        <v>86</v>
      </c>
      <c r="E3964" s="115" t="s">
        <v>87</v>
      </c>
      <c r="F3964" s="115" t="s">
        <v>87</v>
      </c>
      <c r="G3964" s="115">
        <v>1929</v>
      </c>
      <c r="H3964" s="115" t="s">
        <v>177</v>
      </c>
      <c r="I3964" s="115">
        <v>2.3283445380000001</v>
      </c>
      <c r="J3964" s="115" t="s">
        <v>50</v>
      </c>
      <c r="K3964" s="115" t="str">
        <f>INDEX(DatosProcesados!$A$1:$BF$101,MATCH(DataBase!A3964,DatosProcesados!$A$1:$A$101,0),MATCH(DataBase!J3964,DatosProcesados!$A$1:$BF$1,0))</f>
        <v>No</v>
      </c>
      <c r="L3964" s="115" t="str">
        <f>INDEX(Modelo!$A$9:$D$89,MATCH(DataBase!$J3964,Modelo!$A$9:$A$89,0),MATCH(DataBase!L$1,Modelo!$A$9:$D$9,0))</f>
        <v xml:space="preserve">Impacto social </v>
      </c>
      <c r="M3964" s="115" t="str">
        <f>INDEX(Modelo!$A$9:$D$89,MATCH(DataBase!$J3964,Modelo!$A$9:$A$89,0),MATCH(DataBase!M$1,Modelo!$A$9:$D$9,0))</f>
        <v>Pilar 5</v>
      </c>
      <c r="N3964" s="115" t="str">
        <f>INDEX(Modelo!$A$9:$D$89,MATCH(DataBase!$J3964,Modelo!$A$9:$A$89,0),MATCH(DataBase!N$1,Modelo!$A$9:$D$9,0))</f>
        <v>boolean</v>
      </c>
      <c r="O3964" s="115" t="b">
        <f t="array" ref="O3964">IF(N3964="negativo",INDEX($AD$3:$AG$51,MATCH(1,($B3964=$AD$3:$AD$51)*($J3964=$AE$3:$AE$51),0),3),IF(N3964="positivo",INDEX($AD$55:$AG$109,MATCH(1,($B3964=$AD$55:$AD$109)*($J3964=$AE$55:$AE$109),0),3)))</f>
        <v>0</v>
      </c>
      <c r="P3964" s="115" t="b">
        <f t="array" ref="P3964">IF(N3964="negativo",INDEX($AD$3:$AG$51,MATCH(1,($B3964=$AD$3:$AD$51)*($J3964=$AE$3:$AE$51),0),4),IF(N3964="positivo",INDEX($AD$55:$AG$109,MATCH(1,($B3964=$AD$55:$AD$109)*($J3964=$AE$55:$AE$109),0),4)))</f>
        <v>0</v>
      </c>
      <c r="Q3964" s="115" t="str">
        <f>VLOOKUP(M3964,Modelo!$A$2:$C$7,2,0)</f>
        <v>Diversidad, Equidad e Inclusión (DEI)</v>
      </c>
      <c r="R3964" s="118">
        <f t="array" ref="R3964">INDEX(Modelo!$F$1:$H$37,MATCH(1,(DataBase!Q3964=Modelo!$G$1:$G$37)*(DataBase!B3964=Modelo!$F$1:$F$37),0),3)</f>
        <v>0.29411764705882354</v>
      </c>
      <c r="S3964" s="115">
        <f t="shared" si="124"/>
        <v>0</v>
      </c>
      <c r="T3964" s="115">
        <f t="shared" si="125"/>
        <v>0</v>
      </c>
    </row>
    <row r="3965" spans="1:20" x14ac:dyDescent="0.3">
      <c r="A3965" s="115" t="s">
        <v>391</v>
      </c>
      <c r="B3965" s="115" t="s">
        <v>379</v>
      </c>
      <c r="C3965" s="115" t="s">
        <v>103</v>
      </c>
      <c r="D3965" s="115" t="s">
        <v>87</v>
      </c>
      <c r="E3965" s="115" t="s">
        <v>86</v>
      </c>
      <c r="F3965" s="115" t="s">
        <v>86</v>
      </c>
      <c r="G3965" s="115">
        <v>1976</v>
      </c>
      <c r="H3965" s="115" t="s">
        <v>125</v>
      </c>
      <c r="I3965" s="115">
        <v>0.98534294499999997</v>
      </c>
      <c r="J3965" s="115" t="s">
        <v>50</v>
      </c>
      <c r="K3965" s="115" t="str">
        <f>INDEX(DatosProcesados!$A$1:$BF$101,MATCH(DataBase!A3965,DatosProcesados!$A$1:$A$101,0),MATCH(DataBase!J3965,DatosProcesados!$A$1:$BF$1,0))</f>
        <v>No</v>
      </c>
      <c r="L3965" s="115" t="str">
        <f>INDEX(Modelo!$A$9:$D$89,MATCH(DataBase!$J3965,Modelo!$A$9:$A$89,0),MATCH(DataBase!L$1,Modelo!$A$9:$D$9,0))</f>
        <v xml:space="preserve">Impacto social </v>
      </c>
      <c r="M3965" s="115" t="str">
        <f>INDEX(Modelo!$A$9:$D$89,MATCH(DataBase!$J3965,Modelo!$A$9:$A$89,0),MATCH(DataBase!M$1,Modelo!$A$9:$D$9,0))</f>
        <v>Pilar 5</v>
      </c>
      <c r="N3965" s="115" t="str">
        <f>INDEX(Modelo!$A$9:$D$89,MATCH(DataBase!$J3965,Modelo!$A$9:$A$89,0),MATCH(DataBase!N$1,Modelo!$A$9:$D$9,0))</f>
        <v>boolean</v>
      </c>
      <c r="O3965" s="115" t="b">
        <f t="array" ref="O3965">IF(N3965="negativo",INDEX($AD$3:$AG$51,MATCH(1,($B3965=$AD$3:$AD$51)*($J3965=$AE$3:$AE$51),0),3),IF(N3965="positivo",INDEX($AD$55:$AG$109,MATCH(1,($B3965=$AD$55:$AD$109)*($J3965=$AE$55:$AE$109),0),3)))</f>
        <v>0</v>
      </c>
      <c r="P3965" s="115" t="b">
        <f t="array" ref="P3965">IF(N3965="negativo",INDEX($AD$3:$AG$51,MATCH(1,($B3965=$AD$3:$AD$51)*($J3965=$AE$3:$AE$51),0),4),IF(N3965="positivo",INDEX($AD$55:$AG$109,MATCH(1,($B3965=$AD$55:$AD$109)*($J3965=$AE$55:$AE$109),0),4)))</f>
        <v>0</v>
      </c>
      <c r="Q3965" s="115" t="str">
        <f>VLOOKUP(M3965,Modelo!$A$2:$C$7,2,0)</f>
        <v>Diversidad, Equidad e Inclusión (DEI)</v>
      </c>
      <c r="R3965" s="118">
        <f t="array" ref="R3965">INDEX(Modelo!$F$1:$H$37,MATCH(1,(DataBase!Q3965=Modelo!$G$1:$G$37)*(DataBase!B3965=Modelo!$F$1:$F$37),0),3)</f>
        <v>0.14285714285714285</v>
      </c>
      <c r="S3965" s="115">
        <f t="shared" si="124"/>
        <v>0</v>
      </c>
      <c r="T3965" s="115">
        <f t="shared" si="125"/>
        <v>0</v>
      </c>
    </row>
    <row r="3966" spans="1:20" x14ac:dyDescent="0.3">
      <c r="A3966" s="115" t="s">
        <v>376</v>
      </c>
      <c r="B3966" s="115" t="s">
        <v>313</v>
      </c>
      <c r="C3966" s="115" t="s">
        <v>103</v>
      </c>
      <c r="D3966" s="115" t="s">
        <v>86</v>
      </c>
      <c r="E3966" s="115" t="s">
        <v>87</v>
      </c>
      <c r="F3966" s="115" t="s">
        <v>87</v>
      </c>
      <c r="G3966" s="115">
        <v>1920</v>
      </c>
      <c r="H3966" s="115" t="s">
        <v>294</v>
      </c>
      <c r="I3966" s="115">
        <v>1.8691417530000001</v>
      </c>
      <c r="J3966" s="115" t="s">
        <v>50</v>
      </c>
      <c r="K3966" s="115" t="str">
        <f>INDEX(DatosProcesados!$A$1:$BF$101,MATCH(DataBase!A3966,DatosProcesados!$A$1:$A$101,0),MATCH(DataBase!J3966,DatosProcesados!$A$1:$BF$1,0))</f>
        <v>No</v>
      </c>
      <c r="L3966" s="115" t="str">
        <f>INDEX(Modelo!$A$9:$D$89,MATCH(DataBase!$J3966,Modelo!$A$9:$A$89,0),MATCH(DataBase!L$1,Modelo!$A$9:$D$9,0))</f>
        <v xml:space="preserve">Impacto social </v>
      </c>
      <c r="M3966" s="115" t="str">
        <f>INDEX(Modelo!$A$9:$D$89,MATCH(DataBase!$J3966,Modelo!$A$9:$A$89,0),MATCH(DataBase!M$1,Modelo!$A$9:$D$9,0))</f>
        <v>Pilar 5</v>
      </c>
      <c r="N3966" s="115" t="str">
        <f>INDEX(Modelo!$A$9:$D$89,MATCH(DataBase!$J3966,Modelo!$A$9:$A$89,0),MATCH(DataBase!N$1,Modelo!$A$9:$D$9,0))</f>
        <v>boolean</v>
      </c>
      <c r="O3966" s="115" t="b">
        <f t="array" ref="O3966">IF(N3966="negativo",INDEX($AD$3:$AG$51,MATCH(1,($B3966=$AD$3:$AD$51)*($J3966=$AE$3:$AE$51),0),3),IF(N3966="positivo",INDEX($AD$55:$AG$109,MATCH(1,($B3966=$AD$55:$AD$109)*($J3966=$AE$55:$AE$109),0),3)))</f>
        <v>0</v>
      </c>
      <c r="P3966" s="115" t="b">
        <f t="array" ref="P3966">IF(N3966="negativo",INDEX($AD$3:$AG$51,MATCH(1,($B3966=$AD$3:$AD$51)*($J3966=$AE$3:$AE$51),0),4),IF(N3966="positivo",INDEX($AD$55:$AG$109,MATCH(1,($B3966=$AD$55:$AD$109)*($J3966=$AE$55:$AE$109),0),4)))</f>
        <v>0</v>
      </c>
      <c r="Q3966" s="115" t="str">
        <f>VLOOKUP(M3966,Modelo!$A$2:$C$7,2,0)</f>
        <v>Diversidad, Equidad e Inclusión (DEI)</v>
      </c>
      <c r="R3966" s="118">
        <f t="array" ref="R3966">INDEX(Modelo!$F$1:$H$37,MATCH(1,(DataBase!Q3966=Modelo!$G$1:$G$37)*(DataBase!B3966=Modelo!$F$1:$F$37),0),3)</f>
        <v>0.23529411764705882</v>
      </c>
      <c r="S3966" s="115">
        <f t="shared" si="124"/>
        <v>0</v>
      </c>
      <c r="T3966" s="115">
        <f t="shared" si="125"/>
        <v>0</v>
      </c>
    </row>
    <row r="3967" spans="1:20" x14ac:dyDescent="0.3">
      <c r="A3967" s="115" t="s">
        <v>193</v>
      </c>
      <c r="B3967" s="115" t="s">
        <v>84</v>
      </c>
      <c r="C3967" s="115" t="s">
        <v>103</v>
      </c>
      <c r="D3967" s="115" t="s">
        <v>86</v>
      </c>
      <c r="E3967" s="115" t="s">
        <v>87</v>
      </c>
      <c r="F3967" s="115" t="s">
        <v>87</v>
      </c>
      <c r="G3967" s="115">
        <v>2009</v>
      </c>
      <c r="H3967" s="115" t="s">
        <v>194</v>
      </c>
      <c r="I3967" s="115">
        <v>1.8581853669999999</v>
      </c>
      <c r="J3967" s="115" t="s">
        <v>50</v>
      </c>
      <c r="K3967" s="115" t="str">
        <f>INDEX(DatosProcesados!$A$1:$BF$101,MATCH(DataBase!A3967,DatosProcesados!$A$1:$A$101,0),MATCH(DataBase!J3967,DatosProcesados!$A$1:$BF$1,0))</f>
        <v>No</v>
      </c>
      <c r="L3967" s="115" t="str">
        <f>INDEX(Modelo!$A$9:$D$89,MATCH(DataBase!$J3967,Modelo!$A$9:$A$89,0),MATCH(DataBase!L$1,Modelo!$A$9:$D$9,0))</f>
        <v xml:space="preserve">Impacto social </v>
      </c>
      <c r="M3967" s="115" t="str">
        <f>INDEX(Modelo!$A$9:$D$89,MATCH(DataBase!$J3967,Modelo!$A$9:$A$89,0),MATCH(DataBase!M$1,Modelo!$A$9:$D$9,0))</f>
        <v>Pilar 5</v>
      </c>
      <c r="N3967" s="115" t="str">
        <f>INDEX(Modelo!$A$9:$D$89,MATCH(DataBase!$J3967,Modelo!$A$9:$A$89,0),MATCH(DataBase!N$1,Modelo!$A$9:$D$9,0))</f>
        <v>boolean</v>
      </c>
      <c r="O3967" s="115" t="b">
        <f t="array" ref="O3967">IF(N3967="negativo",INDEX($AD$3:$AG$51,MATCH(1,($B3967=$AD$3:$AD$51)*($J3967=$AE$3:$AE$51),0),3),IF(N3967="positivo",INDEX($AD$55:$AG$109,MATCH(1,($B3967=$AD$55:$AD$109)*($J3967=$AE$55:$AE$109),0),3)))</f>
        <v>0</v>
      </c>
      <c r="P3967" s="115" t="b">
        <f t="array" ref="P3967">IF(N3967="negativo",INDEX($AD$3:$AG$51,MATCH(1,($B3967=$AD$3:$AD$51)*($J3967=$AE$3:$AE$51),0),4),IF(N3967="positivo",INDEX($AD$55:$AG$109,MATCH(1,($B3967=$AD$55:$AD$109)*($J3967=$AE$55:$AE$109),0),4)))</f>
        <v>0</v>
      </c>
      <c r="Q3967" s="115" t="str">
        <f>VLOOKUP(M3967,Modelo!$A$2:$C$7,2,0)</f>
        <v>Diversidad, Equidad e Inclusión (DEI)</v>
      </c>
      <c r="R3967" s="118">
        <f t="array" ref="R3967">INDEX(Modelo!$F$1:$H$37,MATCH(1,(DataBase!Q3967=Modelo!$G$1:$G$37)*(DataBase!B3967=Modelo!$F$1:$F$37),0),3)</f>
        <v>0.29411764705882354</v>
      </c>
      <c r="S3967" s="115">
        <f t="shared" si="124"/>
        <v>0</v>
      </c>
      <c r="T3967" s="115">
        <f t="shared" si="125"/>
        <v>0</v>
      </c>
    </row>
    <row r="3968" spans="1:20" x14ac:dyDescent="0.3">
      <c r="A3968" s="115" t="s">
        <v>280</v>
      </c>
      <c r="B3968" s="115" t="s">
        <v>216</v>
      </c>
      <c r="C3968" s="115" t="s">
        <v>97</v>
      </c>
      <c r="D3968" s="115" t="s">
        <v>86</v>
      </c>
      <c r="E3968" s="115" t="s">
        <v>87</v>
      </c>
      <c r="F3968" s="115" t="s">
        <v>87</v>
      </c>
      <c r="G3968" s="115">
        <v>1866</v>
      </c>
      <c r="H3968" s="115" t="s">
        <v>281</v>
      </c>
      <c r="I3968" s="115">
        <v>2.0444698099999998</v>
      </c>
      <c r="J3968" s="115" t="s">
        <v>50</v>
      </c>
      <c r="K3968" s="115" t="str">
        <f>INDEX(DatosProcesados!$A$1:$BF$101,MATCH(DataBase!A3968,DatosProcesados!$A$1:$A$101,0),MATCH(DataBase!J3968,DatosProcesados!$A$1:$BF$1,0))</f>
        <v>No</v>
      </c>
      <c r="L3968" s="115" t="str">
        <f>INDEX(Modelo!$A$9:$D$89,MATCH(DataBase!$J3968,Modelo!$A$9:$A$89,0),MATCH(DataBase!L$1,Modelo!$A$9:$D$9,0))</f>
        <v xml:space="preserve">Impacto social </v>
      </c>
      <c r="M3968" s="115" t="str">
        <f>INDEX(Modelo!$A$9:$D$89,MATCH(DataBase!$J3968,Modelo!$A$9:$A$89,0),MATCH(DataBase!M$1,Modelo!$A$9:$D$9,0))</f>
        <v>Pilar 5</v>
      </c>
      <c r="N3968" s="115" t="str">
        <f>INDEX(Modelo!$A$9:$D$89,MATCH(DataBase!$J3968,Modelo!$A$9:$A$89,0),MATCH(DataBase!N$1,Modelo!$A$9:$D$9,0))</f>
        <v>boolean</v>
      </c>
      <c r="O3968" s="115" t="b">
        <f t="array" ref="O3968">IF(N3968="negativo",INDEX($AD$3:$AG$51,MATCH(1,($B3968=$AD$3:$AD$51)*($J3968=$AE$3:$AE$51),0),3),IF(N3968="positivo",INDEX($AD$55:$AG$109,MATCH(1,($B3968=$AD$55:$AD$109)*($J3968=$AE$55:$AE$109),0),3)))</f>
        <v>0</v>
      </c>
      <c r="P3968" s="115" t="b">
        <f t="array" ref="P3968">IF(N3968="negativo",INDEX($AD$3:$AG$51,MATCH(1,($B3968=$AD$3:$AD$51)*($J3968=$AE$3:$AE$51),0),4),IF(N3968="positivo",INDEX($AD$55:$AG$109,MATCH(1,($B3968=$AD$55:$AD$109)*($J3968=$AE$55:$AE$109),0),4)))</f>
        <v>0</v>
      </c>
      <c r="Q3968" s="115" t="str">
        <f>VLOOKUP(M3968,Modelo!$A$2:$C$7,2,0)</f>
        <v>Diversidad, Equidad e Inclusión (DEI)</v>
      </c>
      <c r="R3968" s="118">
        <f t="array" ref="R3968">INDEX(Modelo!$F$1:$H$37,MATCH(1,(DataBase!Q3968=Modelo!$G$1:$G$37)*(DataBase!B3968=Modelo!$F$1:$F$37),0),3)</f>
        <v>0.15789473684210525</v>
      </c>
      <c r="S3968" s="115">
        <f t="shared" si="124"/>
        <v>0</v>
      </c>
      <c r="T3968" s="115">
        <f t="shared" si="125"/>
        <v>0</v>
      </c>
    </row>
    <row r="3969" spans="1:20" x14ac:dyDescent="0.3">
      <c r="A3969" s="115" t="s">
        <v>143</v>
      </c>
      <c r="B3969" s="115" t="s">
        <v>84</v>
      </c>
      <c r="C3969" s="115" t="s">
        <v>97</v>
      </c>
      <c r="D3969" s="115" t="s">
        <v>86</v>
      </c>
      <c r="E3969" s="115" t="s">
        <v>86</v>
      </c>
      <c r="F3969" s="115" t="s">
        <v>86</v>
      </c>
      <c r="G3969" s="115">
        <v>1994</v>
      </c>
      <c r="H3969" s="115" t="s">
        <v>125</v>
      </c>
      <c r="I3969" s="115">
        <v>5.9751610780000002</v>
      </c>
      <c r="J3969" s="115" t="s">
        <v>50</v>
      </c>
      <c r="K3969" s="115" t="str">
        <f>INDEX(DatosProcesados!$A$1:$BF$101,MATCH(DataBase!A3969,DatosProcesados!$A$1:$A$101,0),MATCH(DataBase!J3969,DatosProcesados!$A$1:$BF$1,0))</f>
        <v>Si</v>
      </c>
      <c r="L3969" s="115" t="str">
        <f>INDEX(Modelo!$A$9:$D$89,MATCH(DataBase!$J3969,Modelo!$A$9:$A$89,0),MATCH(DataBase!L$1,Modelo!$A$9:$D$9,0))</f>
        <v xml:space="preserve">Impacto social </v>
      </c>
      <c r="M3969" s="115" t="str">
        <f>INDEX(Modelo!$A$9:$D$89,MATCH(DataBase!$J3969,Modelo!$A$9:$A$89,0),MATCH(DataBase!M$1,Modelo!$A$9:$D$9,0))</f>
        <v>Pilar 5</v>
      </c>
      <c r="N3969" s="115" t="str">
        <f>INDEX(Modelo!$A$9:$D$89,MATCH(DataBase!$J3969,Modelo!$A$9:$A$89,0),MATCH(DataBase!N$1,Modelo!$A$9:$D$9,0))</f>
        <v>boolean</v>
      </c>
      <c r="O3969" s="115" t="b">
        <f t="array" ref="O3969">IF(N3969="negativo",INDEX($AD$3:$AG$51,MATCH(1,($B3969=$AD$3:$AD$51)*($J3969=$AE$3:$AE$51),0),3),IF(N3969="positivo",INDEX($AD$55:$AG$109,MATCH(1,($B3969=$AD$55:$AD$109)*($J3969=$AE$55:$AE$109),0),3)))</f>
        <v>0</v>
      </c>
      <c r="P3969" s="115" t="b">
        <f t="array" ref="P3969">IF(N3969="negativo",INDEX($AD$3:$AG$51,MATCH(1,($B3969=$AD$3:$AD$51)*($J3969=$AE$3:$AE$51),0),4),IF(N3969="positivo",INDEX($AD$55:$AG$109,MATCH(1,($B3969=$AD$55:$AD$109)*($J3969=$AE$55:$AE$109),0),4)))</f>
        <v>0</v>
      </c>
      <c r="Q3969" s="115" t="str">
        <f>VLOOKUP(M3969,Modelo!$A$2:$C$7,2,0)</f>
        <v>Diversidad, Equidad e Inclusión (DEI)</v>
      </c>
      <c r="R3969" s="118">
        <f t="array" ref="R3969">INDEX(Modelo!$F$1:$H$37,MATCH(1,(DataBase!Q3969=Modelo!$G$1:$G$37)*(DataBase!B3969=Modelo!$F$1:$F$37),0),3)</f>
        <v>0.29411764705882354</v>
      </c>
      <c r="S3969" s="115">
        <f t="shared" si="124"/>
        <v>100</v>
      </c>
      <c r="T3969" s="115">
        <f t="shared" si="125"/>
        <v>29.411764705882355</v>
      </c>
    </row>
    <row r="3970" spans="1:20" x14ac:dyDescent="0.3">
      <c r="A3970" s="115" t="s">
        <v>331</v>
      </c>
      <c r="B3970" s="115" t="s">
        <v>313</v>
      </c>
      <c r="C3970" s="115" t="s">
        <v>103</v>
      </c>
      <c r="D3970" s="115" t="s">
        <v>87</v>
      </c>
      <c r="E3970" s="115" t="s">
        <v>86</v>
      </c>
      <c r="F3970" s="115" t="s">
        <v>86</v>
      </c>
      <c r="G3970" s="115">
        <v>1953</v>
      </c>
      <c r="H3970" s="115" t="s">
        <v>125</v>
      </c>
      <c r="I3970" s="115">
        <v>7.1291921260000004</v>
      </c>
      <c r="J3970" s="115" t="s">
        <v>50</v>
      </c>
      <c r="K3970" s="115">
        <f>INDEX(DatosProcesados!$A$1:$BF$101,MATCH(DataBase!A3970,DatosProcesados!$A$1:$A$101,0),MATCH(DataBase!J3970,DatosProcesados!$A$1:$BF$1,0))</f>
        <v>0</v>
      </c>
      <c r="L3970" s="115" t="str">
        <f>INDEX(Modelo!$A$9:$D$89,MATCH(DataBase!$J3970,Modelo!$A$9:$A$89,0),MATCH(DataBase!L$1,Modelo!$A$9:$D$9,0))</f>
        <v xml:space="preserve">Impacto social </v>
      </c>
      <c r="M3970" s="115" t="str">
        <f>INDEX(Modelo!$A$9:$D$89,MATCH(DataBase!$J3970,Modelo!$A$9:$A$89,0),MATCH(DataBase!M$1,Modelo!$A$9:$D$9,0))</f>
        <v>Pilar 5</v>
      </c>
      <c r="N3970" s="115" t="str">
        <f>INDEX(Modelo!$A$9:$D$89,MATCH(DataBase!$J3970,Modelo!$A$9:$A$89,0),MATCH(DataBase!N$1,Modelo!$A$9:$D$9,0))</f>
        <v>boolean</v>
      </c>
      <c r="O3970" s="115" t="b">
        <f t="array" ref="O3970">IF(N3970="negativo",INDEX($AD$3:$AG$51,MATCH(1,($B3970=$AD$3:$AD$51)*($J3970=$AE$3:$AE$51),0),3),IF(N3970="positivo",INDEX($AD$55:$AG$109,MATCH(1,($B3970=$AD$55:$AD$109)*($J3970=$AE$55:$AE$109),0),3)))</f>
        <v>0</v>
      </c>
      <c r="P3970" s="115" t="b">
        <f t="array" ref="P3970">IF(N3970="negativo",INDEX($AD$3:$AG$51,MATCH(1,($B3970=$AD$3:$AD$51)*($J3970=$AE$3:$AE$51),0),4),IF(N3970="positivo",INDEX($AD$55:$AG$109,MATCH(1,($B3970=$AD$55:$AD$109)*($J3970=$AE$55:$AE$109),0),4)))</f>
        <v>0</v>
      </c>
      <c r="Q3970" s="115" t="str">
        <f>VLOOKUP(M3970,Modelo!$A$2:$C$7,2,0)</f>
        <v>Diversidad, Equidad e Inclusión (DEI)</v>
      </c>
      <c r="R3970" s="118">
        <f t="array" ref="R3970">INDEX(Modelo!$F$1:$H$37,MATCH(1,(DataBase!Q3970=Modelo!$G$1:$G$37)*(DataBase!B3970=Modelo!$F$1:$F$37),0),3)</f>
        <v>0.23529411764705882</v>
      </c>
      <c r="S3970" s="115">
        <f t="shared" si="124"/>
        <v>0</v>
      </c>
      <c r="T3970" s="115">
        <f t="shared" si="125"/>
        <v>0</v>
      </c>
    </row>
    <row r="3971" spans="1:20" x14ac:dyDescent="0.3">
      <c r="A3971" s="115" t="s">
        <v>277</v>
      </c>
      <c r="B3971" s="115" t="s">
        <v>216</v>
      </c>
      <c r="C3971" s="115" t="s">
        <v>85</v>
      </c>
      <c r="D3971" s="115" t="s">
        <v>86</v>
      </c>
      <c r="E3971" s="115" t="s">
        <v>87</v>
      </c>
      <c r="F3971" s="115" t="s">
        <v>87</v>
      </c>
      <c r="G3971" s="115">
        <v>1965</v>
      </c>
      <c r="H3971" s="115" t="s">
        <v>244</v>
      </c>
      <c r="I3971" s="115">
        <v>2.0973851419999998</v>
      </c>
      <c r="J3971" s="115" t="s">
        <v>50</v>
      </c>
      <c r="K3971" s="115" t="str">
        <f>INDEX(DatosProcesados!$A$1:$BF$101,MATCH(DataBase!A3971,DatosProcesados!$A$1:$A$101,0),MATCH(DataBase!J3971,DatosProcesados!$A$1:$BF$1,0))</f>
        <v>No</v>
      </c>
      <c r="L3971" s="115" t="str">
        <f>INDEX(Modelo!$A$9:$D$89,MATCH(DataBase!$J3971,Modelo!$A$9:$A$89,0),MATCH(DataBase!L$1,Modelo!$A$9:$D$9,0))</f>
        <v xml:space="preserve">Impacto social </v>
      </c>
      <c r="M3971" s="115" t="str">
        <f>INDEX(Modelo!$A$9:$D$89,MATCH(DataBase!$J3971,Modelo!$A$9:$A$89,0),MATCH(DataBase!M$1,Modelo!$A$9:$D$9,0))</f>
        <v>Pilar 5</v>
      </c>
      <c r="N3971" s="115" t="str">
        <f>INDEX(Modelo!$A$9:$D$89,MATCH(DataBase!$J3971,Modelo!$A$9:$A$89,0),MATCH(DataBase!N$1,Modelo!$A$9:$D$9,0))</f>
        <v>boolean</v>
      </c>
      <c r="O3971" s="115" t="b">
        <f t="array" ref="O3971">IF(N3971="negativo",INDEX($AD$3:$AG$51,MATCH(1,($B3971=$AD$3:$AD$51)*($J3971=$AE$3:$AE$51),0),3),IF(N3971="positivo",INDEX($AD$55:$AG$109,MATCH(1,($B3971=$AD$55:$AD$109)*($J3971=$AE$55:$AE$109),0),3)))</f>
        <v>0</v>
      </c>
      <c r="P3971" s="115" t="b">
        <f t="array" ref="P3971">IF(N3971="negativo",INDEX($AD$3:$AG$51,MATCH(1,($B3971=$AD$3:$AD$51)*($J3971=$AE$3:$AE$51),0),4),IF(N3971="positivo",INDEX($AD$55:$AG$109,MATCH(1,($B3971=$AD$55:$AD$109)*($J3971=$AE$55:$AE$109),0),4)))</f>
        <v>0</v>
      </c>
      <c r="Q3971" s="115" t="str">
        <f>VLOOKUP(M3971,Modelo!$A$2:$C$7,2,0)</f>
        <v>Diversidad, Equidad e Inclusión (DEI)</v>
      </c>
      <c r="R3971" s="118">
        <f t="array" ref="R3971">INDEX(Modelo!$F$1:$H$37,MATCH(1,(DataBase!Q3971=Modelo!$G$1:$G$37)*(DataBase!B3971=Modelo!$F$1:$F$37),0),3)</f>
        <v>0.15789473684210525</v>
      </c>
      <c r="S3971" s="115">
        <f t="shared" ref="S3971:S4034" si="126">IFERROR(IF(N3971="boolean",IF(K3971="Si",100,0),IF(N3971="scale",IF(K3971=2,100,IF(K3971=1,50,0)),IF(N3971="positivo",100*((K3971-P3971)/(O3971-P3971)),100*(1-((K3971-P3971)/(O3971-P3971)))))),0)</f>
        <v>0</v>
      </c>
      <c r="T3971" s="115">
        <f t="shared" ref="T3971:T4034" si="127">S3971*R3971</f>
        <v>0</v>
      </c>
    </row>
    <row r="3972" spans="1:20" x14ac:dyDescent="0.3">
      <c r="A3972" s="115" t="s">
        <v>356</v>
      </c>
      <c r="B3972" s="115" t="s">
        <v>313</v>
      </c>
      <c r="C3972" s="115" t="s">
        <v>103</v>
      </c>
      <c r="D3972" s="115" t="s">
        <v>87</v>
      </c>
      <c r="E3972" s="115" t="s">
        <v>86</v>
      </c>
      <c r="F3972" s="115" t="s">
        <v>86</v>
      </c>
      <c r="G3972" s="115">
        <v>1989</v>
      </c>
      <c r="H3972" s="115" t="s">
        <v>125</v>
      </c>
      <c r="I3972" s="115">
        <v>3.0305383369999999</v>
      </c>
      <c r="J3972" s="115" t="s">
        <v>50</v>
      </c>
      <c r="K3972" s="115">
        <f>INDEX(DatosProcesados!$A$1:$BF$101,MATCH(DataBase!A3972,DatosProcesados!$A$1:$A$101,0),MATCH(DataBase!J3972,DatosProcesados!$A$1:$BF$1,0))</f>
        <v>0</v>
      </c>
      <c r="L3972" s="115" t="str">
        <f>INDEX(Modelo!$A$9:$D$89,MATCH(DataBase!$J3972,Modelo!$A$9:$A$89,0),MATCH(DataBase!L$1,Modelo!$A$9:$D$9,0))</f>
        <v xml:space="preserve">Impacto social </v>
      </c>
      <c r="M3972" s="115" t="str">
        <f>INDEX(Modelo!$A$9:$D$89,MATCH(DataBase!$J3972,Modelo!$A$9:$A$89,0),MATCH(DataBase!M$1,Modelo!$A$9:$D$9,0))</f>
        <v>Pilar 5</v>
      </c>
      <c r="N3972" s="115" t="str">
        <f>INDEX(Modelo!$A$9:$D$89,MATCH(DataBase!$J3972,Modelo!$A$9:$A$89,0),MATCH(DataBase!N$1,Modelo!$A$9:$D$9,0))</f>
        <v>boolean</v>
      </c>
      <c r="O3972" s="115" t="b">
        <f t="array" ref="O3972">IF(N3972="negativo",INDEX($AD$3:$AG$51,MATCH(1,($B3972=$AD$3:$AD$51)*($J3972=$AE$3:$AE$51),0),3),IF(N3972="positivo",INDEX($AD$55:$AG$109,MATCH(1,($B3972=$AD$55:$AD$109)*($J3972=$AE$55:$AE$109),0),3)))</f>
        <v>0</v>
      </c>
      <c r="P3972" s="115" t="b">
        <f t="array" ref="P3972">IF(N3972="negativo",INDEX($AD$3:$AG$51,MATCH(1,($B3972=$AD$3:$AD$51)*($J3972=$AE$3:$AE$51),0),4),IF(N3972="positivo",INDEX($AD$55:$AG$109,MATCH(1,($B3972=$AD$55:$AD$109)*($J3972=$AE$55:$AE$109),0),4)))</f>
        <v>0</v>
      </c>
      <c r="Q3972" s="115" t="str">
        <f>VLOOKUP(M3972,Modelo!$A$2:$C$7,2,0)</f>
        <v>Diversidad, Equidad e Inclusión (DEI)</v>
      </c>
      <c r="R3972" s="118">
        <f t="array" ref="R3972">INDEX(Modelo!$F$1:$H$37,MATCH(1,(DataBase!Q3972=Modelo!$G$1:$G$37)*(DataBase!B3972=Modelo!$F$1:$F$37),0),3)</f>
        <v>0.23529411764705882</v>
      </c>
      <c r="S3972" s="115">
        <f t="shared" si="126"/>
        <v>0</v>
      </c>
      <c r="T3972" s="115">
        <f t="shared" si="127"/>
        <v>0</v>
      </c>
    </row>
    <row r="3973" spans="1:20" x14ac:dyDescent="0.3">
      <c r="A3973" s="115" t="s">
        <v>268</v>
      </c>
      <c r="B3973" s="115" t="s">
        <v>216</v>
      </c>
      <c r="C3973" s="115" t="s">
        <v>103</v>
      </c>
      <c r="D3973" s="115" t="s">
        <v>86</v>
      </c>
      <c r="E3973" s="115" t="s">
        <v>86</v>
      </c>
      <c r="F3973" s="115" t="s">
        <v>87</v>
      </c>
      <c r="G3973" s="115">
        <v>1986</v>
      </c>
      <c r="H3973" s="115" t="s">
        <v>125</v>
      </c>
      <c r="I3973" s="115">
        <v>2.2734296359999999</v>
      </c>
      <c r="J3973" s="115" t="s">
        <v>50</v>
      </c>
      <c r="K3973" s="115">
        <f>INDEX(DatosProcesados!$A$1:$BF$101,MATCH(DataBase!A3973,DatosProcesados!$A$1:$A$101,0),MATCH(DataBase!J3973,DatosProcesados!$A$1:$BF$1,0))</f>
        <v>0</v>
      </c>
      <c r="L3973" s="115" t="str">
        <f>INDEX(Modelo!$A$9:$D$89,MATCH(DataBase!$J3973,Modelo!$A$9:$A$89,0),MATCH(DataBase!L$1,Modelo!$A$9:$D$9,0))</f>
        <v xml:space="preserve">Impacto social </v>
      </c>
      <c r="M3973" s="115" t="str">
        <f>INDEX(Modelo!$A$9:$D$89,MATCH(DataBase!$J3973,Modelo!$A$9:$A$89,0),MATCH(DataBase!M$1,Modelo!$A$9:$D$9,0))</f>
        <v>Pilar 5</v>
      </c>
      <c r="N3973" s="115" t="str">
        <f>INDEX(Modelo!$A$9:$D$89,MATCH(DataBase!$J3973,Modelo!$A$9:$A$89,0),MATCH(DataBase!N$1,Modelo!$A$9:$D$9,0))</f>
        <v>boolean</v>
      </c>
      <c r="O3973" s="115" t="b">
        <f t="array" ref="O3973">IF(N3973="negativo",INDEX($AD$3:$AG$51,MATCH(1,($B3973=$AD$3:$AD$51)*($J3973=$AE$3:$AE$51),0),3),IF(N3973="positivo",INDEX($AD$55:$AG$109,MATCH(1,($B3973=$AD$55:$AD$109)*($J3973=$AE$55:$AE$109),0),3)))</f>
        <v>0</v>
      </c>
      <c r="P3973" s="115" t="b">
        <f t="array" ref="P3973">IF(N3973="negativo",INDEX($AD$3:$AG$51,MATCH(1,($B3973=$AD$3:$AD$51)*($J3973=$AE$3:$AE$51),0),4),IF(N3973="positivo",INDEX($AD$55:$AG$109,MATCH(1,($B3973=$AD$55:$AD$109)*($J3973=$AE$55:$AE$109),0),4)))</f>
        <v>0</v>
      </c>
      <c r="Q3973" s="115" t="str">
        <f>VLOOKUP(M3973,Modelo!$A$2:$C$7,2,0)</f>
        <v>Diversidad, Equidad e Inclusión (DEI)</v>
      </c>
      <c r="R3973" s="118">
        <f t="array" ref="R3973">INDEX(Modelo!$F$1:$H$37,MATCH(1,(DataBase!Q3973=Modelo!$G$1:$G$37)*(DataBase!B3973=Modelo!$F$1:$F$37),0),3)</f>
        <v>0.15789473684210525</v>
      </c>
      <c r="S3973" s="115">
        <f t="shared" si="126"/>
        <v>0</v>
      </c>
      <c r="T3973" s="115">
        <f t="shared" si="127"/>
        <v>0</v>
      </c>
    </row>
    <row r="3974" spans="1:20" x14ac:dyDescent="0.3">
      <c r="A3974" s="115" t="s">
        <v>234</v>
      </c>
      <c r="B3974" s="115" t="s">
        <v>216</v>
      </c>
      <c r="C3974" s="115" t="s">
        <v>103</v>
      </c>
      <c r="D3974" s="115" t="s">
        <v>86</v>
      </c>
      <c r="E3974" s="115" t="s">
        <v>86</v>
      </c>
      <c r="F3974" s="115" t="s">
        <v>86</v>
      </c>
      <c r="G3974" s="115">
        <v>1904</v>
      </c>
      <c r="H3974" s="115" t="s">
        <v>125</v>
      </c>
      <c r="I3974" s="115">
        <v>2.8467005310000002</v>
      </c>
      <c r="J3974" s="115" t="s">
        <v>50</v>
      </c>
      <c r="K3974" s="115" t="str">
        <f>INDEX(DatosProcesados!$A$1:$BF$101,MATCH(DataBase!A3974,DatosProcesados!$A$1:$A$101,0),MATCH(DataBase!J3974,DatosProcesados!$A$1:$BF$1,0))</f>
        <v>No</v>
      </c>
      <c r="L3974" s="115" t="str">
        <f>INDEX(Modelo!$A$9:$D$89,MATCH(DataBase!$J3974,Modelo!$A$9:$A$89,0),MATCH(DataBase!L$1,Modelo!$A$9:$D$9,0))</f>
        <v xml:space="preserve">Impacto social </v>
      </c>
      <c r="M3974" s="115" t="str">
        <f>INDEX(Modelo!$A$9:$D$89,MATCH(DataBase!$J3974,Modelo!$A$9:$A$89,0),MATCH(DataBase!M$1,Modelo!$A$9:$D$9,0))</f>
        <v>Pilar 5</v>
      </c>
      <c r="N3974" s="115" t="str">
        <f>INDEX(Modelo!$A$9:$D$89,MATCH(DataBase!$J3974,Modelo!$A$9:$A$89,0),MATCH(DataBase!N$1,Modelo!$A$9:$D$9,0))</f>
        <v>boolean</v>
      </c>
      <c r="O3974" s="115" t="b">
        <f t="array" ref="O3974">IF(N3974="negativo",INDEX($AD$3:$AG$51,MATCH(1,($B3974=$AD$3:$AD$51)*($J3974=$AE$3:$AE$51),0),3),IF(N3974="positivo",INDEX($AD$55:$AG$109,MATCH(1,($B3974=$AD$55:$AD$109)*($J3974=$AE$55:$AE$109),0),3)))</f>
        <v>0</v>
      </c>
      <c r="P3974" s="115" t="b">
        <f t="array" ref="P3974">IF(N3974="negativo",INDEX($AD$3:$AG$51,MATCH(1,($B3974=$AD$3:$AD$51)*($J3974=$AE$3:$AE$51),0),4),IF(N3974="positivo",INDEX($AD$55:$AG$109,MATCH(1,($B3974=$AD$55:$AD$109)*($J3974=$AE$55:$AE$109),0),4)))</f>
        <v>0</v>
      </c>
      <c r="Q3974" s="115" t="str">
        <f>VLOOKUP(M3974,Modelo!$A$2:$C$7,2,0)</f>
        <v>Diversidad, Equidad e Inclusión (DEI)</v>
      </c>
      <c r="R3974" s="118">
        <f t="array" ref="R3974">INDEX(Modelo!$F$1:$H$37,MATCH(1,(DataBase!Q3974=Modelo!$G$1:$G$37)*(DataBase!B3974=Modelo!$F$1:$F$37),0),3)</f>
        <v>0.15789473684210525</v>
      </c>
      <c r="S3974" s="115">
        <f t="shared" si="126"/>
        <v>0</v>
      </c>
      <c r="T3974" s="115">
        <f t="shared" si="127"/>
        <v>0</v>
      </c>
    </row>
    <row r="3975" spans="1:20" x14ac:dyDescent="0.3">
      <c r="A3975" s="115" t="s">
        <v>359</v>
      </c>
      <c r="B3975" s="115" t="s">
        <v>313</v>
      </c>
      <c r="C3975" s="115" t="s">
        <v>103</v>
      </c>
      <c r="D3975" s="115" t="s">
        <v>86</v>
      </c>
      <c r="E3975" s="115" t="s">
        <v>87</v>
      </c>
      <c r="F3975" s="115" t="s">
        <v>87</v>
      </c>
      <c r="G3975" s="115">
        <v>1993</v>
      </c>
      <c r="H3975" s="115" t="s">
        <v>244</v>
      </c>
      <c r="I3975" s="115">
        <v>2.3607916150000001</v>
      </c>
      <c r="J3975" s="115" t="s">
        <v>50</v>
      </c>
      <c r="K3975" s="115" t="str">
        <f>INDEX(DatosProcesados!$A$1:$BF$101,MATCH(DataBase!A3975,DatosProcesados!$A$1:$A$101,0),MATCH(DataBase!J3975,DatosProcesados!$A$1:$BF$1,0))</f>
        <v>No</v>
      </c>
      <c r="L3975" s="115" t="str">
        <f>INDEX(Modelo!$A$9:$D$89,MATCH(DataBase!$J3975,Modelo!$A$9:$A$89,0),MATCH(DataBase!L$1,Modelo!$A$9:$D$9,0))</f>
        <v xml:space="preserve">Impacto social </v>
      </c>
      <c r="M3975" s="115" t="str">
        <f>INDEX(Modelo!$A$9:$D$89,MATCH(DataBase!$J3975,Modelo!$A$9:$A$89,0),MATCH(DataBase!M$1,Modelo!$A$9:$D$9,0))</f>
        <v>Pilar 5</v>
      </c>
      <c r="N3975" s="115" t="str">
        <f>INDEX(Modelo!$A$9:$D$89,MATCH(DataBase!$J3975,Modelo!$A$9:$A$89,0),MATCH(DataBase!N$1,Modelo!$A$9:$D$9,0))</f>
        <v>boolean</v>
      </c>
      <c r="O3975" s="115" t="b">
        <f t="array" ref="O3975">IF(N3975="negativo",INDEX($AD$3:$AG$51,MATCH(1,($B3975=$AD$3:$AD$51)*($J3975=$AE$3:$AE$51),0),3),IF(N3975="positivo",INDEX($AD$55:$AG$109,MATCH(1,($B3975=$AD$55:$AD$109)*($J3975=$AE$55:$AE$109),0),3)))</f>
        <v>0</v>
      </c>
      <c r="P3975" s="115" t="b">
        <f t="array" ref="P3975">IF(N3975="negativo",INDEX($AD$3:$AG$51,MATCH(1,($B3975=$AD$3:$AD$51)*($J3975=$AE$3:$AE$51),0),4),IF(N3975="positivo",INDEX($AD$55:$AG$109,MATCH(1,($B3975=$AD$55:$AD$109)*($J3975=$AE$55:$AE$109),0),4)))</f>
        <v>0</v>
      </c>
      <c r="Q3975" s="115" t="str">
        <f>VLOOKUP(M3975,Modelo!$A$2:$C$7,2,0)</f>
        <v>Diversidad, Equidad e Inclusión (DEI)</v>
      </c>
      <c r="R3975" s="118">
        <f t="array" ref="R3975">INDEX(Modelo!$F$1:$H$37,MATCH(1,(DataBase!Q3975=Modelo!$G$1:$G$37)*(DataBase!B3975=Modelo!$F$1:$F$37),0),3)</f>
        <v>0.23529411764705882</v>
      </c>
      <c r="S3975" s="115">
        <f t="shared" si="126"/>
        <v>0</v>
      </c>
      <c r="T3975" s="115">
        <f t="shared" si="127"/>
        <v>0</v>
      </c>
    </row>
    <row r="3976" spans="1:20" x14ac:dyDescent="0.3">
      <c r="A3976" s="115" t="s">
        <v>327</v>
      </c>
      <c r="B3976" s="115" t="s">
        <v>313</v>
      </c>
      <c r="C3976" s="115" t="s">
        <v>103</v>
      </c>
      <c r="D3976" s="115" t="s">
        <v>86</v>
      </c>
      <c r="E3976" s="115" t="s">
        <v>86</v>
      </c>
      <c r="F3976" s="115" t="s">
        <v>87</v>
      </c>
      <c r="G3976" s="115">
        <v>2005</v>
      </c>
      <c r="H3976" s="115" t="s">
        <v>328</v>
      </c>
      <c r="I3976" s="115">
        <v>10.521119421</v>
      </c>
      <c r="J3976" s="115" t="s">
        <v>50</v>
      </c>
      <c r="K3976" s="115" t="str">
        <f>INDEX(DatosProcesados!$A$1:$BF$101,MATCH(DataBase!A3976,DatosProcesados!$A$1:$A$101,0),MATCH(DataBase!J3976,DatosProcesados!$A$1:$BF$1,0))</f>
        <v>No</v>
      </c>
      <c r="L3976" s="115" t="str">
        <f>INDEX(Modelo!$A$9:$D$89,MATCH(DataBase!$J3976,Modelo!$A$9:$A$89,0),MATCH(DataBase!L$1,Modelo!$A$9:$D$9,0))</f>
        <v xml:space="preserve">Impacto social </v>
      </c>
      <c r="M3976" s="115" t="str">
        <f>INDEX(Modelo!$A$9:$D$89,MATCH(DataBase!$J3976,Modelo!$A$9:$A$89,0),MATCH(DataBase!M$1,Modelo!$A$9:$D$9,0))</f>
        <v>Pilar 5</v>
      </c>
      <c r="N3976" s="115" t="str">
        <f>INDEX(Modelo!$A$9:$D$89,MATCH(DataBase!$J3976,Modelo!$A$9:$A$89,0),MATCH(DataBase!N$1,Modelo!$A$9:$D$9,0))</f>
        <v>boolean</v>
      </c>
      <c r="O3976" s="115" t="b">
        <f t="array" ref="O3976">IF(N3976="negativo",INDEX($AD$3:$AG$51,MATCH(1,($B3976=$AD$3:$AD$51)*($J3976=$AE$3:$AE$51),0),3),IF(N3976="positivo",INDEX($AD$55:$AG$109,MATCH(1,($B3976=$AD$55:$AD$109)*($J3976=$AE$55:$AE$109),0),3)))</f>
        <v>0</v>
      </c>
      <c r="P3976" s="115" t="b">
        <f t="array" ref="P3976">IF(N3976="negativo",INDEX($AD$3:$AG$51,MATCH(1,($B3976=$AD$3:$AD$51)*($J3976=$AE$3:$AE$51),0),4),IF(N3976="positivo",INDEX($AD$55:$AG$109,MATCH(1,($B3976=$AD$55:$AD$109)*($J3976=$AE$55:$AE$109),0),4)))</f>
        <v>0</v>
      </c>
      <c r="Q3976" s="115" t="str">
        <f>VLOOKUP(M3976,Modelo!$A$2:$C$7,2,0)</f>
        <v>Diversidad, Equidad e Inclusión (DEI)</v>
      </c>
      <c r="R3976" s="118">
        <f t="array" ref="R3976">INDEX(Modelo!$F$1:$H$37,MATCH(1,(DataBase!Q3976=Modelo!$G$1:$G$37)*(DataBase!B3976=Modelo!$F$1:$F$37),0),3)</f>
        <v>0.23529411764705882</v>
      </c>
      <c r="S3976" s="115">
        <f t="shared" si="126"/>
        <v>0</v>
      </c>
      <c r="T3976" s="115">
        <f t="shared" si="127"/>
        <v>0</v>
      </c>
    </row>
    <row r="3977" spans="1:20" x14ac:dyDescent="0.3">
      <c r="A3977" s="115" t="s">
        <v>283</v>
      </c>
      <c r="B3977" s="115" t="s">
        <v>216</v>
      </c>
      <c r="C3977" s="115" t="s">
        <v>103</v>
      </c>
      <c r="D3977" s="115" t="s">
        <v>86</v>
      </c>
      <c r="E3977" s="115" t="s">
        <v>86</v>
      </c>
      <c r="F3977" s="115" t="s">
        <v>87</v>
      </c>
      <c r="G3977" s="115">
        <v>1958</v>
      </c>
      <c r="H3977" s="115" t="s">
        <v>125</v>
      </c>
      <c r="I3977" s="115">
        <v>2.0172595470000001</v>
      </c>
      <c r="J3977" s="115" t="s">
        <v>50</v>
      </c>
      <c r="K3977" s="115" t="str">
        <f>INDEX(DatosProcesados!$A$1:$BF$101,MATCH(DataBase!A3977,DatosProcesados!$A$1:$A$101,0),MATCH(DataBase!J3977,DatosProcesados!$A$1:$BF$1,0))</f>
        <v>No</v>
      </c>
      <c r="L3977" s="115" t="str">
        <f>INDEX(Modelo!$A$9:$D$89,MATCH(DataBase!$J3977,Modelo!$A$9:$A$89,0),MATCH(DataBase!L$1,Modelo!$A$9:$D$9,0))</f>
        <v xml:space="preserve">Impacto social </v>
      </c>
      <c r="M3977" s="115" t="str">
        <f>INDEX(Modelo!$A$9:$D$89,MATCH(DataBase!$J3977,Modelo!$A$9:$A$89,0),MATCH(DataBase!M$1,Modelo!$A$9:$D$9,0))</f>
        <v>Pilar 5</v>
      </c>
      <c r="N3977" s="115" t="str">
        <f>INDEX(Modelo!$A$9:$D$89,MATCH(DataBase!$J3977,Modelo!$A$9:$A$89,0),MATCH(DataBase!N$1,Modelo!$A$9:$D$9,0))</f>
        <v>boolean</v>
      </c>
      <c r="O3977" s="115" t="b">
        <f t="array" ref="O3977">IF(N3977="negativo",INDEX($AD$3:$AG$51,MATCH(1,($B3977=$AD$3:$AD$51)*($J3977=$AE$3:$AE$51),0),3),IF(N3977="positivo",INDEX($AD$55:$AG$109,MATCH(1,($B3977=$AD$55:$AD$109)*($J3977=$AE$55:$AE$109),0),3)))</f>
        <v>0</v>
      </c>
      <c r="P3977" s="115" t="b">
        <f t="array" ref="P3977">IF(N3977="negativo",INDEX($AD$3:$AG$51,MATCH(1,($B3977=$AD$3:$AD$51)*($J3977=$AE$3:$AE$51),0),4),IF(N3977="positivo",INDEX($AD$55:$AG$109,MATCH(1,($B3977=$AD$55:$AD$109)*($J3977=$AE$55:$AE$109),0),4)))</f>
        <v>0</v>
      </c>
      <c r="Q3977" s="115" t="str">
        <f>VLOOKUP(M3977,Modelo!$A$2:$C$7,2,0)</f>
        <v>Diversidad, Equidad e Inclusión (DEI)</v>
      </c>
      <c r="R3977" s="118">
        <f t="array" ref="R3977">INDEX(Modelo!$F$1:$H$37,MATCH(1,(DataBase!Q3977=Modelo!$G$1:$G$37)*(DataBase!B3977=Modelo!$F$1:$F$37),0),3)</f>
        <v>0.15789473684210525</v>
      </c>
      <c r="S3977" s="115">
        <f t="shared" si="126"/>
        <v>0</v>
      </c>
      <c r="T3977" s="115">
        <f t="shared" si="127"/>
        <v>0</v>
      </c>
    </row>
    <row r="3978" spans="1:20" x14ac:dyDescent="0.3">
      <c r="A3978" s="115" t="s">
        <v>188</v>
      </c>
      <c r="B3978" s="115" t="s">
        <v>84</v>
      </c>
      <c r="C3978" s="115" t="s">
        <v>103</v>
      </c>
      <c r="D3978" s="115" t="s">
        <v>86</v>
      </c>
      <c r="E3978" s="115" t="s">
        <v>87</v>
      </c>
      <c r="F3978" s="115" t="s">
        <v>86</v>
      </c>
      <c r="G3978" s="115">
        <v>1974</v>
      </c>
      <c r="H3978" s="115" t="s">
        <v>125</v>
      </c>
      <c r="I3978" s="115">
        <v>2.2729038500000001</v>
      </c>
      <c r="J3978" s="115" t="s">
        <v>50</v>
      </c>
      <c r="K3978" s="115" t="str">
        <f>INDEX(DatosProcesados!$A$1:$BF$101,MATCH(DataBase!A3978,DatosProcesados!$A$1:$A$101,0),MATCH(DataBase!J3978,DatosProcesados!$A$1:$BF$1,0))</f>
        <v>No</v>
      </c>
      <c r="L3978" s="115" t="str">
        <f>INDEX(Modelo!$A$9:$D$89,MATCH(DataBase!$J3978,Modelo!$A$9:$A$89,0),MATCH(DataBase!L$1,Modelo!$A$9:$D$9,0))</f>
        <v xml:space="preserve">Impacto social </v>
      </c>
      <c r="M3978" s="115" t="str">
        <f>INDEX(Modelo!$A$9:$D$89,MATCH(DataBase!$J3978,Modelo!$A$9:$A$89,0),MATCH(DataBase!M$1,Modelo!$A$9:$D$9,0))</f>
        <v>Pilar 5</v>
      </c>
      <c r="N3978" s="115" t="str">
        <f>INDEX(Modelo!$A$9:$D$89,MATCH(DataBase!$J3978,Modelo!$A$9:$A$89,0),MATCH(DataBase!N$1,Modelo!$A$9:$D$9,0))</f>
        <v>boolean</v>
      </c>
      <c r="O3978" s="115" t="b">
        <f t="array" ref="O3978">IF(N3978="negativo",INDEX($AD$3:$AG$51,MATCH(1,($B3978=$AD$3:$AD$51)*($J3978=$AE$3:$AE$51),0),3),IF(N3978="positivo",INDEX($AD$55:$AG$109,MATCH(1,($B3978=$AD$55:$AD$109)*($J3978=$AE$55:$AE$109),0),3)))</f>
        <v>0</v>
      </c>
      <c r="P3978" s="115" t="b">
        <f t="array" ref="P3978">IF(N3978="negativo",INDEX($AD$3:$AG$51,MATCH(1,($B3978=$AD$3:$AD$51)*($J3978=$AE$3:$AE$51),0),4),IF(N3978="positivo",INDEX($AD$55:$AG$109,MATCH(1,($B3978=$AD$55:$AD$109)*($J3978=$AE$55:$AE$109),0),4)))</f>
        <v>0</v>
      </c>
      <c r="Q3978" s="115" t="str">
        <f>VLOOKUP(M3978,Modelo!$A$2:$C$7,2,0)</f>
        <v>Diversidad, Equidad e Inclusión (DEI)</v>
      </c>
      <c r="R3978" s="118">
        <f t="array" ref="R3978">INDEX(Modelo!$F$1:$H$37,MATCH(1,(DataBase!Q3978=Modelo!$G$1:$G$37)*(DataBase!B3978=Modelo!$F$1:$F$37),0),3)</f>
        <v>0.29411764705882354</v>
      </c>
      <c r="S3978" s="115">
        <f t="shared" si="126"/>
        <v>0</v>
      </c>
      <c r="T3978" s="115">
        <f t="shared" si="127"/>
        <v>0</v>
      </c>
    </row>
    <row r="3979" spans="1:20" x14ac:dyDescent="0.3">
      <c r="A3979" s="115" t="s">
        <v>199</v>
      </c>
      <c r="B3979" s="115" t="s">
        <v>84</v>
      </c>
      <c r="C3979" s="115" t="s">
        <v>103</v>
      </c>
      <c r="D3979" s="115" t="s">
        <v>86</v>
      </c>
      <c r="E3979" s="115" t="s">
        <v>86</v>
      </c>
      <c r="F3979" s="115" t="s">
        <v>87</v>
      </c>
      <c r="G3979" s="115">
        <v>2015</v>
      </c>
      <c r="H3979" s="115" t="s">
        <v>125</v>
      </c>
      <c r="I3979" s="115">
        <v>0.70314701400000001</v>
      </c>
      <c r="J3979" s="115" t="s">
        <v>50</v>
      </c>
      <c r="K3979" s="115">
        <f>INDEX(DatosProcesados!$A$1:$BF$101,MATCH(DataBase!A3979,DatosProcesados!$A$1:$A$101,0),MATCH(DataBase!J3979,DatosProcesados!$A$1:$BF$1,0))</f>
        <v>0</v>
      </c>
      <c r="L3979" s="115" t="str">
        <f>INDEX(Modelo!$A$9:$D$89,MATCH(DataBase!$J3979,Modelo!$A$9:$A$89,0),MATCH(DataBase!L$1,Modelo!$A$9:$D$9,0))</f>
        <v xml:space="preserve">Impacto social </v>
      </c>
      <c r="M3979" s="115" t="str">
        <f>INDEX(Modelo!$A$9:$D$89,MATCH(DataBase!$J3979,Modelo!$A$9:$A$89,0),MATCH(DataBase!M$1,Modelo!$A$9:$D$9,0))</f>
        <v>Pilar 5</v>
      </c>
      <c r="N3979" s="115" t="str">
        <f>INDEX(Modelo!$A$9:$D$89,MATCH(DataBase!$J3979,Modelo!$A$9:$A$89,0),MATCH(DataBase!N$1,Modelo!$A$9:$D$9,0))</f>
        <v>boolean</v>
      </c>
      <c r="O3979" s="115" t="b">
        <f t="array" ref="O3979">IF(N3979="negativo",INDEX($AD$3:$AG$51,MATCH(1,($B3979=$AD$3:$AD$51)*($J3979=$AE$3:$AE$51),0),3),IF(N3979="positivo",INDEX($AD$55:$AG$109,MATCH(1,($B3979=$AD$55:$AD$109)*($J3979=$AE$55:$AE$109),0),3)))</f>
        <v>0</v>
      </c>
      <c r="P3979" s="115" t="b">
        <f t="array" ref="P3979">IF(N3979="negativo",INDEX($AD$3:$AG$51,MATCH(1,($B3979=$AD$3:$AD$51)*($J3979=$AE$3:$AE$51),0),4),IF(N3979="positivo",INDEX($AD$55:$AG$109,MATCH(1,($B3979=$AD$55:$AD$109)*($J3979=$AE$55:$AE$109),0),4)))</f>
        <v>0</v>
      </c>
      <c r="Q3979" s="115" t="str">
        <f>VLOOKUP(M3979,Modelo!$A$2:$C$7,2,0)</f>
        <v>Diversidad, Equidad e Inclusión (DEI)</v>
      </c>
      <c r="R3979" s="118">
        <f t="array" ref="R3979">INDEX(Modelo!$F$1:$H$37,MATCH(1,(DataBase!Q3979=Modelo!$G$1:$G$37)*(DataBase!B3979=Modelo!$F$1:$F$37),0),3)</f>
        <v>0.29411764705882354</v>
      </c>
      <c r="S3979" s="115">
        <f t="shared" si="126"/>
        <v>0</v>
      </c>
      <c r="T3979" s="115">
        <f t="shared" si="127"/>
        <v>0</v>
      </c>
    </row>
    <row r="3980" spans="1:20" x14ac:dyDescent="0.3">
      <c r="A3980" s="115" t="s">
        <v>215</v>
      </c>
      <c r="B3980" s="115" t="s">
        <v>216</v>
      </c>
      <c r="C3980" s="115" t="s">
        <v>97</v>
      </c>
      <c r="D3980" s="115" t="s">
        <v>86</v>
      </c>
      <c r="E3980" s="115" t="s">
        <v>86</v>
      </c>
      <c r="F3980" s="115" t="s">
        <v>86</v>
      </c>
      <c r="G3980" s="115">
        <v>1956</v>
      </c>
      <c r="H3980" s="115" t="s">
        <v>125</v>
      </c>
      <c r="I3980" s="115">
        <v>25.860914507</v>
      </c>
      <c r="J3980" s="115" t="s">
        <v>50</v>
      </c>
      <c r="K3980" s="115" t="str">
        <f>INDEX(DatosProcesados!$A$1:$BF$101,MATCH(DataBase!A3980,DatosProcesados!$A$1:$A$101,0),MATCH(DataBase!J3980,DatosProcesados!$A$1:$BF$1,0))</f>
        <v>No</v>
      </c>
      <c r="L3980" s="115" t="str">
        <f>INDEX(Modelo!$A$9:$D$89,MATCH(DataBase!$J3980,Modelo!$A$9:$A$89,0),MATCH(DataBase!L$1,Modelo!$A$9:$D$9,0))</f>
        <v xml:space="preserve">Impacto social </v>
      </c>
      <c r="M3980" s="115" t="str">
        <f>INDEX(Modelo!$A$9:$D$89,MATCH(DataBase!$J3980,Modelo!$A$9:$A$89,0),MATCH(DataBase!M$1,Modelo!$A$9:$D$9,0))</f>
        <v>Pilar 5</v>
      </c>
      <c r="N3980" s="115" t="str">
        <f>INDEX(Modelo!$A$9:$D$89,MATCH(DataBase!$J3980,Modelo!$A$9:$A$89,0),MATCH(DataBase!N$1,Modelo!$A$9:$D$9,0))</f>
        <v>boolean</v>
      </c>
      <c r="O3980" s="115" t="b">
        <f t="array" ref="O3980">IF(N3980="negativo",INDEX($AD$3:$AG$51,MATCH(1,($B3980=$AD$3:$AD$51)*($J3980=$AE$3:$AE$51),0),3),IF(N3980="positivo",INDEX($AD$55:$AG$109,MATCH(1,($B3980=$AD$55:$AD$109)*($J3980=$AE$55:$AE$109),0),3)))</f>
        <v>0</v>
      </c>
      <c r="P3980" s="115" t="b">
        <f t="array" ref="P3980">IF(N3980="negativo",INDEX($AD$3:$AG$51,MATCH(1,($B3980=$AD$3:$AD$51)*($J3980=$AE$3:$AE$51),0),4),IF(N3980="positivo",INDEX($AD$55:$AG$109,MATCH(1,($B3980=$AD$55:$AD$109)*($J3980=$AE$55:$AE$109),0),4)))</f>
        <v>0</v>
      </c>
      <c r="Q3980" s="115" t="str">
        <f>VLOOKUP(M3980,Modelo!$A$2:$C$7,2,0)</f>
        <v>Diversidad, Equidad e Inclusión (DEI)</v>
      </c>
      <c r="R3980" s="118">
        <f t="array" ref="R3980">INDEX(Modelo!$F$1:$H$37,MATCH(1,(DataBase!Q3980=Modelo!$G$1:$G$37)*(DataBase!B3980=Modelo!$F$1:$F$37),0),3)</f>
        <v>0.15789473684210525</v>
      </c>
      <c r="S3980" s="115">
        <f t="shared" si="126"/>
        <v>0</v>
      </c>
      <c r="T3980" s="115">
        <f t="shared" si="127"/>
        <v>0</v>
      </c>
    </row>
    <row r="3981" spans="1:20" x14ac:dyDescent="0.3">
      <c r="A3981" s="115" t="s">
        <v>257</v>
      </c>
      <c r="B3981" s="115" t="s">
        <v>216</v>
      </c>
      <c r="C3981" s="115" t="s">
        <v>97</v>
      </c>
      <c r="D3981" s="115" t="s">
        <v>86</v>
      </c>
      <c r="E3981" s="115" t="s">
        <v>87</v>
      </c>
      <c r="F3981" s="115" t="s">
        <v>87</v>
      </c>
      <c r="G3981" s="115">
        <v>1898</v>
      </c>
      <c r="H3981" s="115" t="s">
        <v>167</v>
      </c>
      <c r="I3981" s="115">
        <v>2.4260392159999999</v>
      </c>
      <c r="J3981" s="115" t="s">
        <v>50</v>
      </c>
      <c r="K3981" s="115" t="str">
        <f>INDEX(DatosProcesados!$A$1:$BF$101,MATCH(DataBase!A3981,DatosProcesados!$A$1:$A$101,0),MATCH(DataBase!J3981,DatosProcesados!$A$1:$BF$1,0))</f>
        <v>No</v>
      </c>
      <c r="L3981" s="115" t="str">
        <f>INDEX(Modelo!$A$9:$D$89,MATCH(DataBase!$J3981,Modelo!$A$9:$A$89,0),MATCH(DataBase!L$1,Modelo!$A$9:$D$9,0))</f>
        <v xml:space="preserve">Impacto social </v>
      </c>
      <c r="M3981" s="115" t="str">
        <f>INDEX(Modelo!$A$9:$D$89,MATCH(DataBase!$J3981,Modelo!$A$9:$A$89,0),MATCH(DataBase!M$1,Modelo!$A$9:$D$9,0))</f>
        <v>Pilar 5</v>
      </c>
      <c r="N3981" s="115" t="str">
        <f>INDEX(Modelo!$A$9:$D$89,MATCH(DataBase!$J3981,Modelo!$A$9:$A$89,0),MATCH(DataBase!N$1,Modelo!$A$9:$D$9,0))</f>
        <v>boolean</v>
      </c>
      <c r="O3981" s="115" t="b">
        <f t="array" ref="O3981">IF(N3981="negativo",INDEX($AD$3:$AG$51,MATCH(1,($B3981=$AD$3:$AD$51)*($J3981=$AE$3:$AE$51),0),3),IF(N3981="positivo",INDEX($AD$55:$AG$109,MATCH(1,($B3981=$AD$55:$AD$109)*($J3981=$AE$55:$AE$109),0),3)))</f>
        <v>0</v>
      </c>
      <c r="P3981" s="115" t="b">
        <f t="array" ref="P3981">IF(N3981="negativo",INDEX($AD$3:$AG$51,MATCH(1,($B3981=$AD$3:$AD$51)*($J3981=$AE$3:$AE$51),0),4),IF(N3981="positivo",INDEX($AD$55:$AG$109,MATCH(1,($B3981=$AD$55:$AD$109)*($J3981=$AE$55:$AE$109),0),4)))</f>
        <v>0</v>
      </c>
      <c r="Q3981" s="115" t="str">
        <f>VLOOKUP(M3981,Modelo!$A$2:$C$7,2,0)</f>
        <v>Diversidad, Equidad e Inclusión (DEI)</v>
      </c>
      <c r="R3981" s="118">
        <f t="array" ref="R3981">INDEX(Modelo!$F$1:$H$37,MATCH(1,(DataBase!Q3981=Modelo!$G$1:$G$37)*(DataBase!B3981=Modelo!$F$1:$F$37),0),3)</f>
        <v>0.15789473684210525</v>
      </c>
      <c r="S3981" s="115">
        <f t="shared" si="126"/>
        <v>0</v>
      </c>
      <c r="T3981" s="115">
        <f t="shared" si="127"/>
        <v>0</v>
      </c>
    </row>
    <row r="3982" spans="1:20" x14ac:dyDescent="0.3">
      <c r="A3982" s="115" t="s">
        <v>301</v>
      </c>
      <c r="B3982" s="115" t="s">
        <v>216</v>
      </c>
      <c r="C3982" s="115" t="s">
        <v>103</v>
      </c>
      <c r="D3982" s="115" t="s">
        <v>86</v>
      </c>
      <c r="E3982" s="115" t="s">
        <v>87</v>
      </c>
      <c r="F3982" s="115" t="s">
        <v>86</v>
      </c>
      <c r="G3982" s="115">
        <v>1998</v>
      </c>
      <c r="H3982" s="115" t="s">
        <v>125</v>
      </c>
      <c r="I3982" s="115">
        <v>1.697301486</v>
      </c>
      <c r="J3982" s="115" t="s">
        <v>50</v>
      </c>
      <c r="K3982" s="115" t="str">
        <f>INDEX(DatosProcesados!$A$1:$BF$101,MATCH(DataBase!A3982,DatosProcesados!$A$1:$A$101,0),MATCH(DataBase!J3982,DatosProcesados!$A$1:$BF$1,0))</f>
        <v>No</v>
      </c>
      <c r="L3982" s="115" t="str">
        <f>INDEX(Modelo!$A$9:$D$89,MATCH(DataBase!$J3982,Modelo!$A$9:$A$89,0),MATCH(DataBase!L$1,Modelo!$A$9:$D$9,0))</f>
        <v xml:space="preserve">Impacto social </v>
      </c>
      <c r="M3982" s="115" t="str">
        <f>INDEX(Modelo!$A$9:$D$89,MATCH(DataBase!$J3982,Modelo!$A$9:$A$89,0),MATCH(DataBase!M$1,Modelo!$A$9:$D$9,0))</f>
        <v>Pilar 5</v>
      </c>
      <c r="N3982" s="115" t="str">
        <f>INDEX(Modelo!$A$9:$D$89,MATCH(DataBase!$J3982,Modelo!$A$9:$A$89,0),MATCH(DataBase!N$1,Modelo!$A$9:$D$9,0))</f>
        <v>boolean</v>
      </c>
      <c r="O3982" s="115" t="b">
        <f t="array" ref="O3982">IF(N3982="negativo",INDEX($AD$3:$AG$51,MATCH(1,($B3982=$AD$3:$AD$51)*($J3982=$AE$3:$AE$51),0),3),IF(N3982="positivo",INDEX($AD$55:$AG$109,MATCH(1,($B3982=$AD$55:$AD$109)*($J3982=$AE$55:$AE$109),0),3)))</f>
        <v>0</v>
      </c>
      <c r="P3982" s="115" t="b">
        <f t="array" ref="P3982">IF(N3982="negativo",INDEX($AD$3:$AG$51,MATCH(1,($B3982=$AD$3:$AD$51)*($J3982=$AE$3:$AE$51),0),4),IF(N3982="positivo",INDEX($AD$55:$AG$109,MATCH(1,($B3982=$AD$55:$AD$109)*($J3982=$AE$55:$AE$109),0),4)))</f>
        <v>0</v>
      </c>
      <c r="Q3982" s="115" t="str">
        <f>VLOOKUP(M3982,Modelo!$A$2:$C$7,2,0)</f>
        <v>Diversidad, Equidad e Inclusión (DEI)</v>
      </c>
      <c r="R3982" s="118">
        <f t="array" ref="R3982">INDEX(Modelo!$F$1:$H$37,MATCH(1,(DataBase!Q3982=Modelo!$G$1:$G$37)*(DataBase!B3982=Modelo!$F$1:$F$37),0),3)</f>
        <v>0.15789473684210525</v>
      </c>
      <c r="S3982" s="115">
        <f t="shared" si="126"/>
        <v>0</v>
      </c>
      <c r="T3982" s="115">
        <f t="shared" si="127"/>
        <v>0</v>
      </c>
    </row>
    <row r="3983" spans="1:20" x14ac:dyDescent="0.3">
      <c r="A3983" s="115" t="s">
        <v>352</v>
      </c>
      <c r="B3983" s="115" t="s">
        <v>313</v>
      </c>
      <c r="C3983" s="115" t="s">
        <v>103</v>
      </c>
      <c r="D3983" s="115" t="s">
        <v>87</v>
      </c>
      <c r="E3983" s="115" t="s">
        <v>87</v>
      </c>
      <c r="F3983" s="115" t="s">
        <v>87</v>
      </c>
      <c r="G3983" s="115">
        <v>1969</v>
      </c>
      <c r="H3983" s="115" t="s">
        <v>353</v>
      </c>
      <c r="I3983" s="115">
        <v>3.188315636</v>
      </c>
      <c r="J3983" s="115" t="s">
        <v>50</v>
      </c>
      <c r="K3983" s="115" t="str">
        <f>INDEX(DatosProcesados!$A$1:$BF$101,MATCH(DataBase!A3983,DatosProcesados!$A$1:$A$101,0),MATCH(DataBase!J3983,DatosProcesados!$A$1:$BF$1,0))</f>
        <v>No</v>
      </c>
      <c r="L3983" s="115" t="str">
        <f>INDEX(Modelo!$A$9:$D$89,MATCH(DataBase!$J3983,Modelo!$A$9:$A$89,0),MATCH(DataBase!L$1,Modelo!$A$9:$D$9,0))</f>
        <v xml:space="preserve">Impacto social </v>
      </c>
      <c r="M3983" s="115" t="str">
        <f>INDEX(Modelo!$A$9:$D$89,MATCH(DataBase!$J3983,Modelo!$A$9:$A$89,0),MATCH(DataBase!M$1,Modelo!$A$9:$D$9,0))</f>
        <v>Pilar 5</v>
      </c>
      <c r="N3983" s="115" t="str">
        <f>INDEX(Modelo!$A$9:$D$89,MATCH(DataBase!$J3983,Modelo!$A$9:$A$89,0),MATCH(DataBase!N$1,Modelo!$A$9:$D$9,0))</f>
        <v>boolean</v>
      </c>
      <c r="O3983" s="115" t="b">
        <f t="array" ref="O3983">IF(N3983="negativo",INDEX($AD$3:$AG$51,MATCH(1,($B3983=$AD$3:$AD$51)*($J3983=$AE$3:$AE$51),0),3),IF(N3983="positivo",INDEX($AD$55:$AG$109,MATCH(1,($B3983=$AD$55:$AD$109)*($J3983=$AE$55:$AE$109),0),3)))</f>
        <v>0</v>
      </c>
      <c r="P3983" s="115" t="b">
        <f t="array" ref="P3983">IF(N3983="negativo",INDEX($AD$3:$AG$51,MATCH(1,($B3983=$AD$3:$AD$51)*($J3983=$AE$3:$AE$51),0),4),IF(N3983="positivo",INDEX($AD$55:$AG$109,MATCH(1,($B3983=$AD$55:$AD$109)*($J3983=$AE$55:$AE$109),0),4)))</f>
        <v>0</v>
      </c>
      <c r="Q3983" s="115" t="str">
        <f>VLOOKUP(M3983,Modelo!$A$2:$C$7,2,0)</f>
        <v>Diversidad, Equidad e Inclusión (DEI)</v>
      </c>
      <c r="R3983" s="118">
        <f t="array" ref="R3983">INDEX(Modelo!$F$1:$H$37,MATCH(1,(DataBase!Q3983=Modelo!$G$1:$G$37)*(DataBase!B3983=Modelo!$F$1:$F$37),0),3)</f>
        <v>0.23529411764705882</v>
      </c>
      <c r="S3983" s="115">
        <f t="shared" si="126"/>
        <v>0</v>
      </c>
      <c r="T3983" s="115">
        <f t="shared" si="127"/>
        <v>0</v>
      </c>
    </row>
    <row r="3984" spans="1:20" x14ac:dyDescent="0.3">
      <c r="A3984" s="115" t="s">
        <v>427</v>
      </c>
      <c r="B3984" s="115" t="s">
        <v>407</v>
      </c>
      <c r="C3984" s="115" t="s">
        <v>103</v>
      </c>
      <c r="D3984" s="115" t="s">
        <v>86</v>
      </c>
      <c r="E3984" s="115" t="s">
        <v>86</v>
      </c>
      <c r="F3984" s="115" t="s">
        <v>87</v>
      </c>
      <c r="G3984" s="115">
        <v>2020</v>
      </c>
      <c r="H3984" s="115" t="s">
        <v>428</v>
      </c>
      <c r="I3984" s="115">
        <v>1.943851598</v>
      </c>
      <c r="J3984" s="115" t="s">
        <v>50</v>
      </c>
      <c r="K3984" s="115" t="str">
        <f>INDEX(DatosProcesados!$A$1:$BF$101,MATCH(DataBase!A3984,DatosProcesados!$A$1:$A$101,0),MATCH(DataBase!J3984,DatosProcesados!$A$1:$BF$1,0))</f>
        <v>No</v>
      </c>
      <c r="L3984" s="115" t="str">
        <f>INDEX(Modelo!$A$9:$D$89,MATCH(DataBase!$J3984,Modelo!$A$9:$A$89,0),MATCH(DataBase!L$1,Modelo!$A$9:$D$9,0))</f>
        <v xml:space="preserve">Impacto social </v>
      </c>
      <c r="M3984" s="115" t="str">
        <f>INDEX(Modelo!$A$9:$D$89,MATCH(DataBase!$J3984,Modelo!$A$9:$A$89,0),MATCH(DataBase!M$1,Modelo!$A$9:$D$9,0))</f>
        <v>Pilar 5</v>
      </c>
      <c r="N3984" s="115" t="str">
        <f>INDEX(Modelo!$A$9:$D$89,MATCH(DataBase!$J3984,Modelo!$A$9:$A$89,0),MATCH(DataBase!N$1,Modelo!$A$9:$D$9,0))</f>
        <v>boolean</v>
      </c>
      <c r="O3984" s="115" t="b">
        <f t="array" ref="O3984">IF(N3984="negativo",INDEX($AD$3:$AG$51,MATCH(1,($B3984=$AD$3:$AD$51)*($J3984=$AE$3:$AE$51),0),3),IF(N3984="positivo",INDEX($AD$55:$AG$109,MATCH(1,($B3984=$AD$55:$AD$109)*($J3984=$AE$55:$AE$109),0),3)))</f>
        <v>0</v>
      </c>
      <c r="P3984" s="115" t="b">
        <f t="array" ref="P3984">IF(N3984="negativo",INDEX($AD$3:$AG$51,MATCH(1,($B3984=$AD$3:$AD$51)*($J3984=$AE$3:$AE$51),0),4),IF(N3984="positivo",INDEX($AD$55:$AG$109,MATCH(1,($B3984=$AD$55:$AD$109)*($J3984=$AE$55:$AE$109),0),4)))</f>
        <v>0</v>
      </c>
      <c r="Q3984" s="115" t="str">
        <f>VLOOKUP(M3984,Modelo!$A$2:$C$7,2,0)</f>
        <v>Diversidad, Equidad e Inclusión (DEI)</v>
      </c>
      <c r="R3984" s="118">
        <f t="array" ref="R3984">INDEX(Modelo!$F$1:$H$37,MATCH(1,(DataBase!Q3984=Modelo!$G$1:$G$37)*(DataBase!B3984=Modelo!$F$1:$F$37),0),3)</f>
        <v>0.11538461538461539</v>
      </c>
      <c r="S3984" s="115">
        <f t="shared" si="126"/>
        <v>0</v>
      </c>
      <c r="T3984" s="115">
        <f t="shared" si="127"/>
        <v>0</v>
      </c>
    </row>
    <row r="3985" spans="1:20" x14ac:dyDescent="0.3">
      <c r="A3985" s="115" t="s">
        <v>333</v>
      </c>
      <c r="B3985" s="115" t="s">
        <v>313</v>
      </c>
      <c r="C3985" s="115" t="s">
        <v>103</v>
      </c>
      <c r="D3985" s="115" t="s">
        <v>86</v>
      </c>
      <c r="E3985" s="115" t="s">
        <v>86</v>
      </c>
      <c r="F3985" s="115" t="s">
        <v>87</v>
      </c>
      <c r="G3985" s="115">
        <v>1952</v>
      </c>
      <c r="H3985" s="115" t="s">
        <v>177</v>
      </c>
      <c r="I3985" s="115">
        <v>5.9910971069999999</v>
      </c>
      <c r="J3985" s="115" t="s">
        <v>50</v>
      </c>
      <c r="K3985" s="115" t="str">
        <f>INDEX(DatosProcesados!$A$1:$BF$101,MATCH(DataBase!A3985,DatosProcesados!$A$1:$A$101,0),MATCH(DataBase!J3985,DatosProcesados!$A$1:$BF$1,0))</f>
        <v>No</v>
      </c>
      <c r="L3985" s="115" t="str">
        <f>INDEX(Modelo!$A$9:$D$89,MATCH(DataBase!$J3985,Modelo!$A$9:$A$89,0),MATCH(DataBase!L$1,Modelo!$A$9:$D$9,0))</f>
        <v xml:space="preserve">Impacto social </v>
      </c>
      <c r="M3985" s="115" t="str">
        <f>INDEX(Modelo!$A$9:$D$89,MATCH(DataBase!$J3985,Modelo!$A$9:$A$89,0),MATCH(DataBase!M$1,Modelo!$A$9:$D$9,0))</f>
        <v>Pilar 5</v>
      </c>
      <c r="N3985" s="115" t="str">
        <f>INDEX(Modelo!$A$9:$D$89,MATCH(DataBase!$J3985,Modelo!$A$9:$A$89,0),MATCH(DataBase!N$1,Modelo!$A$9:$D$9,0))</f>
        <v>boolean</v>
      </c>
      <c r="O3985" s="115" t="b">
        <f t="array" ref="O3985">IF(N3985="negativo",INDEX($AD$3:$AG$51,MATCH(1,($B3985=$AD$3:$AD$51)*($J3985=$AE$3:$AE$51),0),3),IF(N3985="positivo",INDEX($AD$55:$AG$109,MATCH(1,($B3985=$AD$55:$AD$109)*($J3985=$AE$55:$AE$109),0),3)))</f>
        <v>0</v>
      </c>
      <c r="P3985" s="115" t="b">
        <f t="array" ref="P3985">IF(N3985="negativo",INDEX($AD$3:$AG$51,MATCH(1,($B3985=$AD$3:$AD$51)*($J3985=$AE$3:$AE$51),0),4),IF(N3985="positivo",INDEX($AD$55:$AG$109,MATCH(1,($B3985=$AD$55:$AD$109)*($J3985=$AE$55:$AE$109),0),4)))</f>
        <v>0</v>
      </c>
      <c r="Q3985" s="115" t="str">
        <f>VLOOKUP(M3985,Modelo!$A$2:$C$7,2,0)</f>
        <v>Diversidad, Equidad e Inclusión (DEI)</v>
      </c>
      <c r="R3985" s="118">
        <f t="array" ref="R3985">INDEX(Modelo!$F$1:$H$37,MATCH(1,(DataBase!Q3985=Modelo!$G$1:$G$37)*(DataBase!B3985=Modelo!$F$1:$F$37),0),3)</f>
        <v>0.23529411764705882</v>
      </c>
      <c r="S3985" s="115">
        <f t="shared" si="126"/>
        <v>0</v>
      </c>
      <c r="T3985" s="115">
        <f t="shared" si="127"/>
        <v>0</v>
      </c>
    </row>
    <row r="3986" spans="1:20" x14ac:dyDescent="0.3">
      <c r="A3986" s="115" t="s">
        <v>371</v>
      </c>
      <c r="B3986" s="115" t="s">
        <v>313</v>
      </c>
      <c r="C3986" s="115" t="s">
        <v>103</v>
      </c>
      <c r="D3986" s="115" t="s">
        <v>87</v>
      </c>
      <c r="E3986" s="115" t="s">
        <v>86</v>
      </c>
      <c r="F3986" s="115" t="s">
        <v>87</v>
      </c>
      <c r="G3986" s="115">
        <v>1977</v>
      </c>
      <c r="H3986" s="115" t="s">
        <v>281</v>
      </c>
      <c r="I3986" s="115">
        <v>2.002301595</v>
      </c>
      <c r="J3986" s="115" t="s">
        <v>50</v>
      </c>
      <c r="K3986" s="115" t="str">
        <f>INDEX(DatosProcesados!$A$1:$BF$101,MATCH(DataBase!A3986,DatosProcesados!$A$1:$A$101,0),MATCH(DataBase!J3986,DatosProcesados!$A$1:$BF$1,0))</f>
        <v>No</v>
      </c>
      <c r="L3986" s="115" t="str">
        <f>INDEX(Modelo!$A$9:$D$89,MATCH(DataBase!$J3986,Modelo!$A$9:$A$89,0),MATCH(DataBase!L$1,Modelo!$A$9:$D$9,0))</f>
        <v xml:space="preserve">Impacto social </v>
      </c>
      <c r="M3986" s="115" t="str">
        <f>INDEX(Modelo!$A$9:$D$89,MATCH(DataBase!$J3986,Modelo!$A$9:$A$89,0),MATCH(DataBase!M$1,Modelo!$A$9:$D$9,0))</f>
        <v>Pilar 5</v>
      </c>
      <c r="N3986" s="115" t="str">
        <f>INDEX(Modelo!$A$9:$D$89,MATCH(DataBase!$J3986,Modelo!$A$9:$A$89,0),MATCH(DataBase!N$1,Modelo!$A$9:$D$9,0))</f>
        <v>boolean</v>
      </c>
      <c r="O3986" s="115" t="b">
        <f t="array" ref="O3986">IF(N3986="negativo",INDEX($AD$3:$AG$51,MATCH(1,($B3986=$AD$3:$AD$51)*($J3986=$AE$3:$AE$51),0),3),IF(N3986="positivo",INDEX($AD$55:$AG$109,MATCH(1,($B3986=$AD$55:$AD$109)*($J3986=$AE$55:$AE$109),0),3)))</f>
        <v>0</v>
      </c>
      <c r="P3986" s="115" t="b">
        <f t="array" ref="P3986">IF(N3986="negativo",INDEX($AD$3:$AG$51,MATCH(1,($B3986=$AD$3:$AD$51)*($J3986=$AE$3:$AE$51),0),4),IF(N3986="positivo",INDEX($AD$55:$AG$109,MATCH(1,($B3986=$AD$55:$AD$109)*($J3986=$AE$55:$AE$109),0),4)))</f>
        <v>0</v>
      </c>
      <c r="Q3986" s="115" t="str">
        <f>VLOOKUP(M3986,Modelo!$A$2:$C$7,2,0)</f>
        <v>Diversidad, Equidad e Inclusión (DEI)</v>
      </c>
      <c r="R3986" s="118">
        <f t="array" ref="R3986">INDEX(Modelo!$F$1:$H$37,MATCH(1,(DataBase!Q3986=Modelo!$G$1:$G$37)*(DataBase!B3986=Modelo!$F$1:$F$37),0),3)</f>
        <v>0.23529411764705882</v>
      </c>
      <c r="S3986" s="115">
        <f t="shared" si="126"/>
        <v>0</v>
      </c>
      <c r="T3986" s="115">
        <f t="shared" si="127"/>
        <v>0</v>
      </c>
    </row>
    <row r="3987" spans="1:20" x14ac:dyDescent="0.3">
      <c r="A3987" s="115" t="s">
        <v>469</v>
      </c>
      <c r="B3987" s="115" t="s">
        <v>467</v>
      </c>
      <c r="C3987" s="115" t="s">
        <v>103</v>
      </c>
      <c r="D3987" s="115" t="s">
        <v>87</v>
      </c>
      <c r="E3987" s="115" t="s">
        <v>86</v>
      </c>
      <c r="F3987" s="115" t="s">
        <v>87</v>
      </c>
      <c r="G3987" s="115">
        <v>1971</v>
      </c>
      <c r="H3987" s="115" t="s">
        <v>244</v>
      </c>
      <c r="I3987" s="115">
        <v>2.1567474139999998</v>
      </c>
      <c r="J3987" s="115" t="s">
        <v>50</v>
      </c>
      <c r="K3987" s="115">
        <f>INDEX(DatosProcesados!$A$1:$BF$101,MATCH(DataBase!A3987,DatosProcesados!$A$1:$A$101,0),MATCH(DataBase!J3987,DatosProcesados!$A$1:$BF$1,0))</f>
        <v>0</v>
      </c>
      <c r="L3987" s="115" t="str">
        <f>INDEX(Modelo!$A$9:$D$89,MATCH(DataBase!$J3987,Modelo!$A$9:$A$89,0),MATCH(DataBase!L$1,Modelo!$A$9:$D$9,0))</f>
        <v xml:space="preserve">Impacto social </v>
      </c>
      <c r="M3987" s="115" t="str">
        <f>INDEX(Modelo!$A$9:$D$89,MATCH(DataBase!$J3987,Modelo!$A$9:$A$89,0),MATCH(DataBase!M$1,Modelo!$A$9:$D$9,0))</f>
        <v>Pilar 5</v>
      </c>
      <c r="N3987" s="115" t="str">
        <f>INDEX(Modelo!$A$9:$D$89,MATCH(DataBase!$J3987,Modelo!$A$9:$A$89,0),MATCH(DataBase!N$1,Modelo!$A$9:$D$9,0))</f>
        <v>boolean</v>
      </c>
      <c r="O3987" s="115" t="b">
        <f t="array" ref="O3987">IF(N3987="negativo",INDEX($AD$3:$AG$51,MATCH(1,($B3987=$AD$3:$AD$51)*($J3987=$AE$3:$AE$51),0),3),IF(N3987="positivo",INDEX($AD$55:$AG$109,MATCH(1,($B3987=$AD$55:$AD$109)*($J3987=$AE$55:$AE$109),0),3)))</f>
        <v>0</v>
      </c>
      <c r="P3987" s="115" t="b">
        <f t="array" ref="P3987">IF(N3987="negativo",INDEX($AD$3:$AG$51,MATCH(1,($B3987=$AD$3:$AD$51)*($J3987=$AE$3:$AE$51),0),4),IF(N3987="positivo",INDEX($AD$55:$AG$109,MATCH(1,($B3987=$AD$55:$AD$109)*($J3987=$AE$55:$AE$109),0),4)))</f>
        <v>0</v>
      </c>
      <c r="Q3987" s="115" t="str">
        <f>VLOOKUP(M3987,Modelo!$A$2:$C$7,2,0)</f>
        <v>Diversidad, Equidad e Inclusión (DEI)</v>
      </c>
      <c r="R3987" s="118">
        <f t="array" ref="R3987">INDEX(Modelo!$F$1:$H$37,MATCH(1,(DataBase!Q3987=Modelo!$G$1:$G$37)*(DataBase!B3987=Modelo!$F$1:$F$37),0),3)</f>
        <v>0.14285714285714285</v>
      </c>
      <c r="S3987" s="115">
        <f t="shared" si="126"/>
        <v>0</v>
      </c>
      <c r="T3987" s="115">
        <f t="shared" si="127"/>
        <v>0</v>
      </c>
    </row>
    <row r="3988" spans="1:20" x14ac:dyDescent="0.3">
      <c r="A3988" s="115" t="s">
        <v>357</v>
      </c>
      <c r="B3988" s="115" t="s">
        <v>313</v>
      </c>
      <c r="C3988" s="115" t="s">
        <v>103</v>
      </c>
      <c r="D3988" s="115" t="s">
        <v>86</v>
      </c>
      <c r="E3988" s="115" t="s">
        <v>86</v>
      </c>
      <c r="F3988" s="115" t="s">
        <v>87</v>
      </c>
      <c r="G3988" s="115">
        <v>2009</v>
      </c>
      <c r="H3988" s="115" t="s">
        <v>358</v>
      </c>
      <c r="I3988" s="115">
        <v>2.8694480090000001</v>
      </c>
      <c r="J3988" s="115" t="s">
        <v>50</v>
      </c>
      <c r="K3988" s="115">
        <f>INDEX(DatosProcesados!$A$1:$BF$101,MATCH(DataBase!A3988,DatosProcesados!$A$1:$A$101,0),MATCH(DataBase!J3988,DatosProcesados!$A$1:$BF$1,0))</f>
        <v>0</v>
      </c>
      <c r="L3988" s="115" t="str">
        <f>INDEX(Modelo!$A$9:$D$89,MATCH(DataBase!$J3988,Modelo!$A$9:$A$89,0),MATCH(DataBase!L$1,Modelo!$A$9:$D$9,0))</f>
        <v xml:space="preserve">Impacto social </v>
      </c>
      <c r="M3988" s="115" t="str">
        <f>INDEX(Modelo!$A$9:$D$89,MATCH(DataBase!$J3988,Modelo!$A$9:$A$89,0),MATCH(DataBase!M$1,Modelo!$A$9:$D$9,0))</f>
        <v>Pilar 5</v>
      </c>
      <c r="N3988" s="115" t="str">
        <f>INDEX(Modelo!$A$9:$D$89,MATCH(DataBase!$J3988,Modelo!$A$9:$A$89,0),MATCH(DataBase!N$1,Modelo!$A$9:$D$9,0))</f>
        <v>boolean</v>
      </c>
      <c r="O3988" s="115" t="b">
        <f t="array" ref="O3988">IF(N3988="negativo",INDEX($AD$3:$AG$51,MATCH(1,($B3988=$AD$3:$AD$51)*($J3988=$AE$3:$AE$51),0),3),IF(N3988="positivo",INDEX($AD$55:$AG$109,MATCH(1,($B3988=$AD$55:$AD$109)*($J3988=$AE$55:$AE$109),0),3)))</f>
        <v>0</v>
      </c>
      <c r="P3988" s="115" t="b">
        <f t="array" ref="P3988">IF(N3988="negativo",INDEX($AD$3:$AG$51,MATCH(1,($B3988=$AD$3:$AD$51)*($J3988=$AE$3:$AE$51),0),4),IF(N3988="positivo",INDEX($AD$55:$AG$109,MATCH(1,($B3988=$AD$55:$AD$109)*($J3988=$AE$55:$AE$109),0),4)))</f>
        <v>0</v>
      </c>
      <c r="Q3988" s="115" t="str">
        <f>VLOOKUP(M3988,Modelo!$A$2:$C$7,2,0)</f>
        <v>Diversidad, Equidad e Inclusión (DEI)</v>
      </c>
      <c r="R3988" s="118">
        <f t="array" ref="R3988">INDEX(Modelo!$F$1:$H$37,MATCH(1,(DataBase!Q3988=Modelo!$G$1:$G$37)*(DataBase!B3988=Modelo!$F$1:$F$37),0),3)</f>
        <v>0.23529411764705882</v>
      </c>
      <c r="S3988" s="115">
        <f t="shared" si="126"/>
        <v>0</v>
      </c>
      <c r="T3988" s="115">
        <f t="shared" si="127"/>
        <v>0</v>
      </c>
    </row>
    <row r="3989" spans="1:20" x14ac:dyDescent="0.3">
      <c r="A3989" s="115" t="s">
        <v>355</v>
      </c>
      <c r="B3989" s="115" t="s">
        <v>313</v>
      </c>
      <c r="C3989" s="115" t="s">
        <v>103</v>
      </c>
      <c r="D3989" s="115" t="s">
        <v>87</v>
      </c>
      <c r="E3989" s="115" t="s">
        <v>86</v>
      </c>
      <c r="F3989" s="115" t="s">
        <v>86</v>
      </c>
      <c r="G3989" s="115">
        <v>1934</v>
      </c>
      <c r="H3989" s="115" t="s">
        <v>125</v>
      </c>
      <c r="I3989" s="115">
        <v>3.134365769</v>
      </c>
      <c r="J3989" s="115" t="s">
        <v>50</v>
      </c>
      <c r="K3989" s="115">
        <f>INDEX(DatosProcesados!$A$1:$BF$101,MATCH(DataBase!A3989,DatosProcesados!$A$1:$A$101,0),MATCH(DataBase!J3989,DatosProcesados!$A$1:$BF$1,0))</f>
        <v>0</v>
      </c>
      <c r="L3989" s="115" t="str">
        <f>INDEX(Modelo!$A$9:$D$89,MATCH(DataBase!$J3989,Modelo!$A$9:$A$89,0),MATCH(DataBase!L$1,Modelo!$A$9:$D$9,0))</f>
        <v xml:space="preserve">Impacto social </v>
      </c>
      <c r="M3989" s="115" t="str">
        <f>INDEX(Modelo!$A$9:$D$89,MATCH(DataBase!$J3989,Modelo!$A$9:$A$89,0),MATCH(DataBase!M$1,Modelo!$A$9:$D$9,0))</f>
        <v>Pilar 5</v>
      </c>
      <c r="N3989" s="115" t="str">
        <f>INDEX(Modelo!$A$9:$D$89,MATCH(DataBase!$J3989,Modelo!$A$9:$A$89,0),MATCH(DataBase!N$1,Modelo!$A$9:$D$9,0))</f>
        <v>boolean</v>
      </c>
      <c r="O3989" s="115" t="b">
        <f t="array" ref="O3989">IF(N3989="negativo",INDEX($AD$3:$AG$51,MATCH(1,($B3989=$AD$3:$AD$51)*($J3989=$AE$3:$AE$51),0),3),IF(N3989="positivo",INDEX($AD$55:$AG$109,MATCH(1,($B3989=$AD$55:$AD$109)*($J3989=$AE$55:$AE$109),0),3)))</f>
        <v>0</v>
      </c>
      <c r="P3989" s="115" t="b">
        <f t="array" ref="P3989">IF(N3989="negativo",INDEX($AD$3:$AG$51,MATCH(1,($B3989=$AD$3:$AD$51)*($J3989=$AE$3:$AE$51),0),4),IF(N3989="positivo",INDEX($AD$55:$AG$109,MATCH(1,($B3989=$AD$55:$AD$109)*($J3989=$AE$55:$AE$109),0),4)))</f>
        <v>0</v>
      </c>
      <c r="Q3989" s="115" t="str">
        <f>VLOOKUP(M3989,Modelo!$A$2:$C$7,2,0)</f>
        <v>Diversidad, Equidad e Inclusión (DEI)</v>
      </c>
      <c r="R3989" s="118">
        <f t="array" ref="R3989">INDEX(Modelo!$F$1:$H$37,MATCH(1,(DataBase!Q3989=Modelo!$G$1:$G$37)*(DataBase!B3989=Modelo!$F$1:$F$37),0),3)</f>
        <v>0.23529411764705882</v>
      </c>
      <c r="S3989" s="115">
        <f t="shared" si="126"/>
        <v>0</v>
      </c>
      <c r="T3989" s="115">
        <f t="shared" si="127"/>
        <v>0</v>
      </c>
    </row>
    <row r="3990" spans="1:20" x14ac:dyDescent="0.3">
      <c r="A3990" s="115" t="s">
        <v>129</v>
      </c>
      <c r="B3990" s="115" t="s">
        <v>84</v>
      </c>
      <c r="C3990" s="115" t="s">
        <v>97</v>
      </c>
      <c r="D3990" s="115" t="s">
        <v>86</v>
      </c>
      <c r="E3990" s="115" t="s">
        <v>87</v>
      </c>
      <c r="F3990" s="115" t="s">
        <v>87</v>
      </c>
      <c r="G3990" s="115">
        <v>1924</v>
      </c>
      <c r="H3990" s="115" t="s">
        <v>130</v>
      </c>
      <c r="I3990" s="115">
        <v>6.6721791020000003</v>
      </c>
      <c r="J3990" s="115" t="s">
        <v>50</v>
      </c>
      <c r="K3990" s="115" t="str">
        <f>INDEX(DatosProcesados!$A$1:$BF$101,MATCH(DataBase!A3990,DatosProcesados!$A$1:$A$101,0),MATCH(DataBase!J3990,DatosProcesados!$A$1:$BF$1,0))</f>
        <v>No</v>
      </c>
      <c r="L3990" s="115" t="str">
        <f>INDEX(Modelo!$A$9:$D$89,MATCH(DataBase!$J3990,Modelo!$A$9:$A$89,0),MATCH(DataBase!L$1,Modelo!$A$9:$D$9,0))</f>
        <v xml:space="preserve">Impacto social </v>
      </c>
      <c r="M3990" s="115" t="str">
        <f>INDEX(Modelo!$A$9:$D$89,MATCH(DataBase!$J3990,Modelo!$A$9:$A$89,0),MATCH(DataBase!M$1,Modelo!$A$9:$D$9,0))</f>
        <v>Pilar 5</v>
      </c>
      <c r="N3990" s="115" t="str">
        <f>INDEX(Modelo!$A$9:$D$89,MATCH(DataBase!$J3990,Modelo!$A$9:$A$89,0),MATCH(DataBase!N$1,Modelo!$A$9:$D$9,0))</f>
        <v>boolean</v>
      </c>
      <c r="O3990" s="115" t="b">
        <f t="array" ref="O3990">IF(N3990="negativo",INDEX($AD$3:$AG$51,MATCH(1,($B3990=$AD$3:$AD$51)*($J3990=$AE$3:$AE$51),0),3),IF(N3990="positivo",INDEX($AD$55:$AG$109,MATCH(1,($B3990=$AD$55:$AD$109)*($J3990=$AE$55:$AE$109),0),3)))</f>
        <v>0</v>
      </c>
      <c r="P3990" s="115" t="b">
        <f t="array" ref="P3990">IF(N3990="negativo",INDEX($AD$3:$AG$51,MATCH(1,($B3990=$AD$3:$AD$51)*($J3990=$AE$3:$AE$51),0),4),IF(N3990="positivo",INDEX($AD$55:$AG$109,MATCH(1,($B3990=$AD$55:$AD$109)*($J3990=$AE$55:$AE$109),0),4)))</f>
        <v>0</v>
      </c>
      <c r="Q3990" s="115" t="str">
        <f>VLOOKUP(M3990,Modelo!$A$2:$C$7,2,0)</f>
        <v>Diversidad, Equidad e Inclusión (DEI)</v>
      </c>
      <c r="R3990" s="118">
        <f t="array" ref="R3990">INDEX(Modelo!$F$1:$H$37,MATCH(1,(DataBase!Q3990=Modelo!$G$1:$G$37)*(DataBase!B3990=Modelo!$F$1:$F$37),0),3)</f>
        <v>0.29411764705882354</v>
      </c>
      <c r="S3990" s="115">
        <f t="shared" si="126"/>
        <v>0</v>
      </c>
      <c r="T3990" s="115">
        <f t="shared" si="127"/>
        <v>0</v>
      </c>
    </row>
    <row r="3991" spans="1:20" x14ac:dyDescent="0.3">
      <c r="A3991" s="115" t="s">
        <v>166</v>
      </c>
      <c r="B3991" s="115" t="s">
        <v>84</v>
      </c>
      <c r="C3991" s="115" t="s">
        <v>103</v>
      </c>
      <c r="D3991" s="115" t="s">
        <v>86</v>
      </c>
      <c r="E3991" s="115" t="s">
        <v>87</v>
      </c>
      <c r="F3991" s="115" t="s">
        <v>87</v>
      </c>
      <c r="G3991" s="115">
        <v>1910</v>
      </c>
      <c r="H3991" s="115" t="s">
        <v>167</v>
      </c>
      <c r="I3991" s="115">
        <v>2.655177809</v>
      </c>
      <c r="J3991" s="115" t="s">
        <v>50</v>
      </c>
      <c r="K3991" s="115" t="str">
        <f>INDEX(DatosProcesados!$A$1:$BF$101,MATCH(DataBase!A3991,DatosProcesados!$A$1:$A$101,0),MATCH(DataBase!J3991,DatosProcesados!$A$1:$BF$1,0))</f>
        <v>No</v>
      </c>
      <c r="L3991" s="115" t="str">
        <f>INDEX(Modelo!$A$9:$D$89,MATCH(DataBase!$J3991,Modelo!$A$9:$A$89,0),MATCH(DataBase!L$1,Modelo!$A$9:$D$9,0))</f>
        <v xml:space="preserve">Impacto social </v>
      </c>
      <c r="M3991" s="115" t="str">
        <f>INDEX(Modelo!$A$9:$D$89,MATCH(DataBase!$J3991,Modelo!$A$9:$A$89,0),MATCH(DataBase!M$1,Modelo!$A$9:$D$9,0))</f>
        <v>Pilar 5</v>
      </c>
      <c r="N3991" s="115" t="str">
        <f>INDEX(Modelo!$A$9:$D$89,MATCH(DataBase!$J3991,Modelo!$A$9:$A$89,0),MATCH(DataBase!N$1,Modelo!$A$9:$D$9,0))</f>
        <v>boolean</v>
      </c>
      <c r="O3991" s="115" t="b">
        <f t="array" ref="O3991">IF(N3991="negativo",INDEX($AD$3:$AG$51,MATCH(1,($B3991=$AD$3:$AD$51)*($J3991=$AE$3:$AE$51),0),3),IF(N3991="positivo",INDEX($AD$55:$AG$109,MATCH(1,($B3991=$AD$55:$AD$109)*($J3991=$AE$55:$AE$109),0),3)))</f>
        <v>0</v>
      </c>
      <c r="P3991" s="115" t="b">
        <f t="array" ref="P3991">IF(N3991="negativo",INDEX($AD$3:$AG$51,MATCH(1,($B3991=$AD$3:$AD$51)*($J3991=$AE$3:$AE$51),0),4),IF(N3991="positivo",INDEX($AD$55:$AG$109,MATCH(1,($B3991=$AD$55:$AD$109)*($J3991=$AE$55:$AE$109),0),4)))</f>
        <v>0</v>
      </c>
      <c r="Q3991" s="115" t="str">
        <f>VLOOKUP(M3991,Modelo!$A$2:$C$7,2,0)</f>
        <v>Diversidad, Equidad e Inclusión (DEI)</v>
      </c>
      <c r="R3991" s="118">
        <f t="array" ref="R3991">INDEX(Modelo!$F$1:$H$37,MATCH(1,(DataBase!Q3991=Modelo!$G$1:$G$37)*(DataBase!B3991=Modelo!$F$1:$F$37),0),3)</f>
        <v>0.29411764705882354</v>
      </c>
      <c r="S3991" s="115">
        <f t="shared" si="126"/>
        <v>0</v>
      </c>
      <c r="T3991" s="115">
        <f t="shared" si="127"/>
        <v>0</v>
      </c>
    </row>
    <row r="3992" spans="1:20" x14ac:dyDescent="0.3">
      <c r="A3992" s="115" t="s">
        <v>312</v>
      </c>
      <c r="B3992" s="115" t="s">
        <v>313</v>
      </c>
      <c r="C3992" s="115" t="s">
        <v>103</v>
      </c>
      <c r="D3992" s="115" t="s">
        <v>86</v>
      </c>
      <c r="E3992" s="115" t="s">
        <v>87</v>
      </c>
      <c r="F3992" s="115" t="s">
        <v>87</v>
      </c>
      <c r="G3992" s="115">
        <v>1968</v>
      </c>
      <c r="H3992" s="115" t="s">
        <v>125</v>
      </c>
      <c r="I3992" s="115">
        <v>24.752011681999999</v>
      </c>
      <c r="J3992" s="115" t="s">
        <v>50</v>
      </c>
      <c r="K3992" s="115" t="str">
        <f>INDEX(DatosProcesados!$A$1:$BF$101,MATCH(DataBase!A3992,DatosProcesados!$A$1:$A$101,0),MATCH(DataBase!J3992,DatosProcesados!$A$1:$BF$1,0))</f>
        <v>No</v>
      </c>
      <c r="L3992" s="115" t="str">
        <f>INDEX(Modelo!$A$9:$D$89,MATCH(DataBase!$J3992,Modelo!$A$9:$A$89,0),MATCH(DataBase!L$1,Modelo!$A$9:$D$9,0))</f>
        <v xml:space="preserve">Impacto social </v>
      </c>
      <c r="M3992" s="115" t="str">
        <f>INDEX(Modelo!$A$9:$D$89,MATCH(DataBase!$J3992,Modelo!$A$9:$A$89,0),MATCH(DataBase!M$1,Modelo!$A$9:$D$9,0))</f>
        <v>Pilar 5</v>
      </c>
      <c r="N3992" s="115" t="str">
        <f>INDEX(Modelo!$A$9:$D$89,MATCH(DataBase!$J3992,Modelo!$A$9:$A$89,0),MATCH(DataBase!N$1,Modelo!$A$9:$D$9,0))</f>
        <v>boolean</v>
      </c>
      <c r="O3992" s="115" t="b">
        <f t="array" ref="O3992">IF(N3992="negativo",INDEX($AD$3:$AG$51,MATCH(1,($B3992=$AD$3:$AD$51)*($J3992=$AE$3:$AE$51),0),3),IF(N3992="positivo",INDEX($AD$55:$AG$109,MATCH(1,($B3992=$AD$55:$AD$109)*($J3992=$AE$55:$AE$109),0),3)))</f>
        <v>0</v>
      </c>
      <c r="P3992" s="115" t="b">
        <f t="array" ref="P3992">IF(N3992="negativo",INDEX($AD$3:$AG$51,MATCH(1,($B3992=$AD$3:$AD$51)*($J3992=$AE$3:$AE$51),0),4),IF(N3992="positivo",INDEX($AD$55:$AG$109,MATCH(1,($B3992=$AD$55:$AD$109)*($J3992=$AE$55:$AE$109),0),4)))</f>
        <v>0</v>
      </c>
      <c r="Q3992" s="115" t="str">
        <f>VLOOKUP(M3992,Modelo!$A$2:$C$7,2,0)</f>
        <v>Diversidad, Equidad e Inclusión (DEI)</v>
      </c>
      <c r="R3992" s="118">
        <f t="array" ref="R3992">INDEX(Modelo!$F$1:$H$37,MATCH(1,(DataBase!Q3992=Modelo!$G$1:$G$37)*(DataBase!B3992=Modelo!$F$1:$F$37),0),3)</f>
        <v>0.23529411764705882</v>
      </c>
      <c r="S3992" s="115">
        <f t="shared" si="126"/>
        <v>0</v>
      </c>
      <c r="T3992" s="115">
        <f t="shared" si="127"/>
        <v>0</v>
      </c>
    </row>
    <row r="3993" spans="1:20" x14ac:dyDescent="0.3">
      <c r="A3993" s="115" t="s">
        <v>162</v>
      </c>
      <c r="B3993" s="115" t="s">
        <v>84</v>
      </c>
      <c r="C3993" s="115" t="s">
        <v>97</v>
      </c>
      <c r="D3993" s="115" t="s">
        <v>86</v>
      </c>
      <c r="E3993" s="115" t="s">
        <v>87</v>
      </c>
      <c r="F3993" s="115" t="s">
        <v>87</v>
      </c>
      <c r="G3993" s="115">
        <v>1979</v>
      </c>
      <c r="H3993" s="115" t="s">
        <v>163</v>
      </c>
      <c r="I3993" s="115">
        <v>2.956157691</v>
      </c>
      <c r="J3993" s="115" t="s">
        <v>50</v>
      </c>
      <c r="K3993" s="115" t="str">
        <f>INDEX(DatosProcesados!$A$1:$BF$101,MATCH(DataBase!A3993,DatosProcesados!$A$1:$A$101,0),MATCH(DataBase!J3993,DatosProcesados!$A$1:$BF$1,0))</f>
        <v>No</v>
      </c>
      <c r="L3993" s="115" t="str">
        <f>INDEX(Modelo!$A$9:$D$89,MATCH(DataBase!$J3993,Modelo!$A$9:$A$89,0),MATCH(DataBase!L$1,Modelo!$A$9:$D$9,0))</f>
        <v xml:space="preserve">Impacto social </v>
      </c>
      <c r="M3993" s="115" t="str">
        <f>INDEX(Modelo!$A$9:$D$89,MATCH(DataBase!$J3993,Modelo!$A$9:$A$89,0),MATCH(DataBase!M$1,Modelo!$A$9:$D$9,0))</f>
        <v>Pilar 5</v>
      </c>
      <c r="N3993" s="115" t="str">
        <f>INDEX(Modelo!$A$9:$D$89,MATCH(DataBase!$J3993,Modelo!$A$9:$A$89,0),MATCH(DataBase!N$1,Modelo!$A$9:$D$9,0))</f>
        <v>boolean</v>
      </c>
      <c r="O3993" s="115" t="b">
        <f t="array" ref="O3993">IF(N3993="negativo",INDEX($AD$3:$AG$51,MATCH(1,($B3993=$AD$3:$AD$51)*($J3993=$AE$3:$AE$51),0),3),IF(N3993="positivo",INDEX($AD$55:$AG$109,MATCH(1,($B3993=$AD$55:$AD$109)*($J3993=$AE$55:$AE$109),0),3)))</f>
        <v>0</v>
      </c>
      <c r="P3993" s="115" t="b">
        <f t="array" ref="P3993">IF(N3993="negativo",INDEX($AD$3:$AG$51,MATCH(1,($B3993=$AD$3:$AD$51)*($J3993=$AE$3:$AE$51),0),4),IF(N3993="positivo",INDEX($AD$55:$AG$109,MATCH(1,($B3993=$AD$55:$AD$109)*($J3993=$AE$55:$AE$109),0),4)))</f>
        <v>0</v>
      </c>
      <c r="Q3993" s="115" t="str">
        <f>VLOOKUP(M3993,Modelo!$A$2:$C$7,2,0)</f>
        <v>Diversidad, Equidad e Inclusión (DEI)</v>
      </c>
      <c r="R3993" s="118">
        <f t="array" ref="R3993">INDEX(Modelo!$F$1:$H$37,MATCH(1,(DataBase!Q3993=Modelo!$G$1:$G$37)*(DataBase!B3993=Modelo!$F$1:$F$37),0),3)</f>
        <v>0.29411764705882354</v>
      </c>
      <c r="S3993" s="115">
        <f t="shared" si="126"/>
        <v>0</v>
      </c>
      <c r="T3993" s="115">
        <f t="shared" si="127"/>
        <v>0</v>
      </c>
    </row>
    <row r="3994" spans="1:20" x14ac:dyDescent="0.3">
      <c r="A3994" s="115" t="s">
        <v>348</v>
      </c>
      <c r="B3994" s="115" t="s">
        <v>313</v>
      </c>
      <c r="C3994" s="115" t="s">
        <v>103</v>
      </c>
      <c r="D3994" s="115" t="s">
        <v>86</v>
      </c>
      <c r="E3994" s="115" t="s">
        <v>87</v>
      </c>
      <c r="F3994" s="115" t="s">
        <v>87</v>
      </c>
      <c r="G3994" s="115">
        <v>1937</v>
      </c>
      <c r="H3994" s="115" t="s">
        <v>294</v>
      </c>
      <c r="I3994" s="115">
        <v>4.02823039</v>
      </c>
      <c r="J3994" s="115" t="s">
        <v>50</v>
      </c>
      <c r="K3994" s="115" t="str">
        <f>INDEX(DatosProcesados!$A$1:$BF$101,MATCH(DataBase!A3994,DatosProcesados!$A$1:$A$101,0),MATCH(DataBase!J3994,DatosProcesados!$A$1:$BF$1,0))</f>
        <v>No</v>
      </c>
      <c r="L3994" s="115" t="str">
        <f>INDEX(Modelo!$A$9:$D$89,MATCH(DataBase!$J3994,Modelo!$A$9:$A$89,0),MATCH(DataBase!L$1,Modelo!$A$9:$D$9,0))</f>
        <v xml:space="preserve">Impacto social </v>
      </c>
      <c r="M3994" s="115" t="str">
        <f>INDEX(Modelo!$A$9:$D$89,MATCH(DataBase!$J3994,Modelo!$A$9:$A$89,0),MATCH(DataBase!M$1,Modelo!$A$9:$D$9,0))</f>
        <v>Pilar 5</v>
      </c>
      <c r="N3994" s="115" t="str">
        <f>INDEX(Modelo!$A$9:$D$89,MATCH(DataBase!$J3994,Modelo!$A$9:$A$89,0),MATCH(DataBase!N$1,Modelo!$A$9:$D$9,0))</f>
        <v>boolean</v>
      </c>
      <c r="O3994" s="115" t="b">
        <f t="array" ref="O3994">IF(N3994="negativo",INDEX($AD$3:$AG$51,MATCH(1,($B3994=$AD$3:$AD$51)*($J3994=$AE$3:$AE$51),0),3),IF(N3994="positivo",INDEX($AD$55:$AG$109,MATCH(1,($B3994=$AD$55:$AD$109)*($J3994=$AE$55:$AE$109),0),3)))</f>
        <v>0</v>
      </c>
      <c r="P3994" s="115" t="b">
        <f t="array" ref="P3994">IF(N3994="negativo",INDEX($AD$3:$AG$51,MATCH(1,($B3994=$AD$3:$AD$51)*($J3994=$AE$3:$AE$51),0),4),IF(N3994="positivo",INDEX($AD$55:$AG$109,MATCH(1,($B3994=$AD$55:$AD$109)*($J3994=$AE$55:$AE$109),0),4)))</f>
        <v>0</v>
      </c>
      <c r="Q3994" s="115" t="str">
        <f>VLOOKUP(M3994,Modelo!$A$2:$C$7,2,0)</f>
        <v>Diversidad, Equidad e Inclusión (DEI)</v>
      </c>
      <c r="R3994" s="118">
        <f t="array" ref="R3994">INDEX(Modelo!$F$1:$H$37,MATCH(1,(DataBase!Q3994=Modelo!$G$1:$G$37)*(DataBase!B3994=Modelo!$F$1:$F$37),0),3)</f>
        <v>0.23529411764705882</v>
      </c>
      <c r="S3994" s="115">
        <f t="shared" si="126"/>
        <v>0</v>
      </c>
      <c r="T3994" s="115">
        <f t="shared" si="127"/>
        <v>0</v>
      </c>
    </row>
    <row r="3995" spans="1:20" x14ac:dyDescent="0.3">
      <c r="A3995" s="115" t="s">
        <v>343</v>
      </c>
      <c r="B3995" s="115" t="s">
        <v>313</v>
      </c>
      <c r="C3995" s="115" t="s">
        <v>103</v>
      </c>
      <c r="D3995" s="115" t="s">
        <v>86</v>
      </c>
      <c r="E3995" s="115" t="s">
        <v>86</v>
      </c>
      <c r="F3995" s="115" t="s">
        <v>87</v>
      </c>
      <c r="G3995" s="115">
        <v>1993</v>
      </c>
      <c r="H3995" s="115" t="s">
        <v>281</v>
      </c>
      <c r="I3995" s="115">
        <v>4.8704234599999996</v>
      </c>
      <c r="J3995" s="115" t="s">
        <v>50</v>
      </c>
      <c r="K3995" s="115" t="str">
        <f>INDEX(DatosProcesados!$A$1:$BF$101,MATCH(DataBase!A3995,DatosProcesados!$A$1:$A$101,0),MATCH(DataBase!J3995,DatosProcesados!$A$1:$BF$1,0))</f>
        <v>No</v>
      </c>
      <c r="L3995" s="115" t="str">
        <f>INDEX(Modelo!$A$9:$D$89,MATCH(DataBase!$J3995,Modelo!$A$9:$A$89,0),MATCH(DataBase!L$1,Modelo!$A$9:$D$9,0))</f>
        <v xml:space="preserve">Impacto social </v>
      </c>
      <c r="M3995" s="115" t="str">
        <f>INDEX(Modelo!$A$9:$D$89,MATCH(DataBase!$J3995,Modelo!$A$9:$A$89,0),MATCH(DataBase!M$1,Modelo!$A$9:$D$9,0))</f>
        <v>Pilar 5</v>
      </c>
      <c r="N3995" s="115" t="str">
        <f>INDEX(Modelo!$A$9:$D$89,MATCH(DataBase!$J3995,Modelo!$A$9:$A$89,0),MATCH(DataBase!N$1,Modelo!$A$9:$D$9,0))</f>
        <v>boolean</v>
      </c>
      <c r="O3995" s="115" t="b">
        <f t="array" ref="O3995">IF(N3995="negativo",INDEX($AD$3:$AG$51,MATCH(1,($B3995=$AD$3:$AD$51)*($J3995=$AE$3:$AE$51),0),3),IF(N3995="positivo",INDEX($AD$55:$AG$109,MATCH(1,($B3995=$AD$55:$AD$109)*($J3995=$AE$55:$AE$109),0),3)))</f>
        <v>0</v>
      </c>
      <c r="P3995" s="115" t="b">
        <f t="array" ref="P3995">IF(N3995="negativo",INDEX($AD$3:$AG$51,MATCH(1,($B3995=$AD$3:$AD$51)*($J3995=$AE$3:$AE$51),0),4),IF(N3995="positivo",INDEX($AD$55:$AG$109,MATCH(1,($B3995=$AD$55:$AD$109)*($J3995=$AE$55:$AE$109),0),4)))</f>
        <v>0</v>
      </c>
      <c r="Q3995" s="115" t="str">
        <f>VLOOKUP(M3995,Modelo!$A$2:$C$7,2,0)</f>
        <v>Diversidad, Equidad e Inclusión (DEI)</v>
      </c>
      <c r="R3995" s="118">
        <f t="array" ref="R3995">INDEX(Modelo!$F$1:$H$37,MATCH(1,(DataBase!Q3995=Modelo!$G$1:$G$37)*(DataBase!B3995=Modelo!$F$1:$F$37),0),3)</f>
        <v>0.23529411764705882</v>
      </c>
      <c r="S3995" s="115">
        <f t="shared" si="126"/>
        <v>0</v>
      </c>
      <c r="T3995" s="115">
        <f t="shared" si="127"/>
        <v>0</v>
      </c>
    </row>
    <row r="3996" spans="1:20" x14ac:dyDescent="0.3">
      <c r="A3996" s="115" t="s">
        <v>367</v>
      </c>
      <c r="B3996" s="115" t="s">
        <v>313</v>
      </c>
      <c r="C3996" s="115" t="s">
        <v>103</v>
      </c>
      <c r="D3996" s="115" t="s">
        <v>86</v>
      </c>
      <c r="E3996" s="115" t="s">
        <v>86</v>
      </c>
      <c r="F3996" s="115" t="s">
        <v>86</v>
      </c>
      <c r="G3996" s="115">
        <v>1966</v>
      </c>
      <c r="H3996" s="115" t="s">
        <v>125</v>
      </c>
      <c r="I3996" s="115">
        <v>2.0461661379999998</v>
      </c>
      <c r="J3996" s="115" t="s">
        <v>50</v>
      </c>
      <c r="K3996" s="115" t="str">
        <f>INDEX(DatosProcesados!$A$1:$BF$101,MATCH(DataBase!A3996,DatosProcesados!$A$1:$A$101,0),MATCH(DataBase!J3996,DatosProcesados!$A$1:$BF$1,0))</f>
        <v>No</v>
      </c>
      <c r="L3996" s="115" t="str">
        <f>INDEX(Modelo!$A$9:$D$89,MATCH(DataBase!$J3996,Modelo!$A$9:$A$89,0),MATCH(DataBase!L$1,Modelo!$A$9:$D$9,0))</f>
        <v xml:space="preserve">Impacto social </v>
      </c>
      <c r="M3996" s="115" t="str">
        <f>INDEX(Modelo!$A$9:$D$89,MATCH(DataBase!$J3996,Modelo!$A$9:$A$89,0),MATCH(DataBase!M$1,Modelo!$A$9:$D$9,0))</f>
        <v>Pilar 5</v>
      </c>
      <c r="N3996" s="115" t="str">
        <f>INDEX(Modelo!$A$9:$D$89,MATCH(DataBase!$J3996,Modelo!$A$9:$A$89,0),MATCH(DataBase!N$1,Modelo!$A$9:$D$9,0))</f>
        <v>boolean</v>
      </c>
      <c r="O3996" s="115" t="b">
        <f t="array" ref="O3996">IF(N3996="negativo",INDEX($AD$3:$AG$51,MATCH(1,($B3996=$AD$3:$AD$51)*($J3996=$AE$3:$AE$51),0),3),IF(N3996="positivo",INDEX($AD$55:$AG$109,MATCH(1,($B3996=$AD$55:$AD$109)*($J3996=$AE$55:$AE$109),0),3)))</f>
        <v>0</v>
      </c>
      <c r="P3996" s="115" t="b">
        <f t="array" ref="P3996">IF(N3996="negativo",INDEX($AD$3:$AG$51,MATCH(1,($B3996=$AD$3:$AD$51)*($J3996=$AE$3:$AE$51),0),4),IF(N3996="positivo",INDEX($AD$55:$AG$109,MATCH(1,($B3996=$AD$55:$AD$109)*($J3996=$AE$55:$AE$109),0),4)))</f>
        <v>0</v>
      </c>
      <c r="Q3996" s="115" t="str">
        <f>VLOOKUP(M3996,Modelo!$A$2:$C$7,2,0)</f>
        <v>Diversidad, Equidad e Inclusión (DEI)</v>
      </c>
      <c r="R3996" s="118">
        <f t="array" ref="R3996">INDEX(Modelo!$F$1:$H$37,MATCH(1,(DataBase!Q3996=Modelo!$G$1:$G$37)*(DataBase!B3996=Modelo!$F$1:$F$37),0),3)</f>
        <v>0.23529411764705882</v>
      </c>
      <c r="S3996" s="115">
        <f t="shared" si="126"/>
        <v>0</v>
      </c>
      <c r="T3996" s="115">
        <f t="shared" si="127"/>
        <v>0</v>
      </c>
    </row>
    <row r="3997" spans="1:20" x14ac:dyDescent="0.3">
      <c r="A3997" s="115" t="s">
        <v>374</v>
      </c>
      <c r="B3997" s="115" t="s">
        <v>313</v>
      </c>
      <c r="C3997" s="115" t="s">
        <v>103</v>
      </c>
      <c r="D3997" s="115" t="s">
        <v>86</v>
      </c>
      <c r="E3997" s="115" t="s">
        <v>87</v>
      </c>
      <c r="F3997" s="115" t="s">
        <v>87</v>
      </c>
      <c r="G3997" s="115">
        <v>1929</v>
      </c>
      <c r="H3997" s="115" t="s">
        <v>375</v>
      </c>
      <c r="I3997" s="115">
        <v>1.928223518</v>
      </c>
      <c r="J3997" s="115" t="s">
        <v>50</v>
      </c>
      <c r="K3997" s="115">
        <f>INDEX(DatosProcesados!$A$1:$BF$101,MATCH(DataBase!A3997,DatosProcesados!$A$1:$A$101,0),MATCH(DataBase!J3997,DatosProcesados!$A$1:$BF$1,0))</f>
        <v>0</v>
      </c>
      <c r="L3997" s="115" t="str">
        <f>INDEX(Modelo!$A$9:$D$89,MATCH(DataBase!$J3997,Modelo!$A$9:$A$89,0),MATCH(DataBase!L$1,Modelo!$A$9:$D$9,0))</f>
        <v xml:space="preserve">Impacto social </v>
      </c>
      <c r="M3997" s="115" t="str">
        <f>INDEX(Modelo!$A$9:$D$89,MATCH(DataBase!$J3997,Modelo!$A$9:$A$89,0),MATCH(DataBase!M$1,Modelo!$A$9:$D$9,0))</f>
        <v>Pilar 5</v>
      </c>
      <c r="N3997" s="115" t="str">
        <f>INDEX(Modelo!$A$9:$D$89,MATCH(DataBase!$J3997,Modelo!$A$9:$A$89,0),MATCH(DataBase!N$1,Modelo!$A$9:$D$9,0))</f>
        <v>boolean</v>
      </c>
      <c r="O3997" s="115" t="b">
        <f t="array" ref="O3997">IF(N3997="negativo",INDEX($AD$3:$AG$51,MATCH(1,($B3997=$AD$3:$AD$51)*($J3997=$AE$3:$AE$51),0),3),IF(N3997="positivo",INDEX($AD$55:$AG$109,MATCH(1,($B3997=$AD$55:$AD$109)*($J3997=$AE$55:$AE$109),0),3)))</f>
        <v>0</v>
      </c>
      <c r="P3997" s="115" t="b">
        <f t="array" ref="P3997">IF(N3997="negativo",INDEX($AD$3:$AG$51,MATCH(1,($B3997=$AD$3:$AD$51)*($J3997=$AE$3:$AE$51),0),4),IF(N3997="positivo",INDEX($AD$55:$AG$109,MATCH(1,($B3997=$AD$55:$AD$109)*($J3997=$AE$55:$AE$109),0),4)))</f>
        <v>0</v>
      </c>
      <c r="Q3997" s="115" t="str">
        <f>VLOOKUP(M3997,Modelo!$A$2:$C$7,2,0)</f>
        <v>Diversidad, Equidad e Inclusión (DEI)</v>
      </c>
      <c r="R3997" s="118">
        <f t="array" ref="R3997">INDEX(Modelo!$F$1:$H$37,MATCH(1,(DataBase!Q3997=Modelo!$G$1:$G$37)*(DataBase!B3997=Modelo!$F$1:$F$37),0),3)</f>
        <v>0.23529411764705882</v>
      </c>
      <c r="S3997" s="115">
        <f t="shared" si="126"/>
        <v>0</v>
      </c>
      <c r="T3997" s="115">
        <f t="shared" si="127"/>
        <v>0</v>
      </c>
    </row>
    <row r="3998" spans="1:20" x14ac:dyDescent="0.3">
      <c r="A3998" s="115" t="s">
        <v>201</v>
      </c>
      <c r="B3998" s="115" t="s">
        <v>84</v>
      </c>
      <c r="C3998" s="115" t="s">
        <v>103</v>
      </c>
      <c r="D3998" s="115" t="s">
        <v>86</v>
      </c>
      <c r="E3998" s="115" t="s">
        <v>86</v>
      </c>
      <c r="F3998" s="115" t="s">
        <v>86</v>
      </c>
      <c r="G3998" s="115">
        <v>1987</v>
      </c>
      <c r="H3998" s="115" t="s">
        <v>125</v>
      </c>
      <c r="I3998" s="115">
        <v>0</v>
      </c>
      <c r="J3998" s="115" t="s">
        <v>50</v>
      </c>
      <c r="K3998" s="115" t="str">
        <f>INDEX(DatosProcesados!$A$1:$BF$101,MATCH(DataBase!A3998,DatosProcesados!$A$1:$A$101,0),MATCH(DataBase!J3998,DatosProcesados!$A$1:$BF$1,0))</f>
        <v>No</v>
      </c>
      <c r="L3998" s="115" t="str">
        <f>INDEX(Modelo!$A$9:$D$89,MATCH(DataBase!$J3998,Modelo!$A$9:$A$89,0),MATCH(DataBase!L$1,Modelo!$A$9:$D$9,0))</f>
        <v xml:space="preserve">Impacto social </v>
      </c>
      <c r="M3998" s="115" t="str">
        <f>INDEX(Modelo!$A$9:$D$89,MATCH(DataBase!$J3998,Modelo!$A$9:$A$89,0),MATCH(DataBase!M$1,Modelo!$A$9:$D$9,0))</f>
        <v>Pilar 5</v>
      </c>
      <c r="N3998" s="115" t="str">
        <f>INDEX(Modelo!$A$9:$D$89,MATCH(DataBase!$J3998,Modelo!$A$9:$A$89,0),MATCH(DataBase!N$1,Modelo!$A$9:$D$9,0))</f>
        <v>boolean</v>
      </c>
      <c r="O3998" s="115" t="b">
        <f t="array" ref="O3998">IF(N3998="negativo",INDEX($AD$3:$AG$51,MATCH(1,($B3998=$AD$3:$AD$51)*($J3998=$AE$3:$AE$51),0),3),IF(N3998="positivo",INDEX($AD$55:$AG$109,MATCH(1,($B3998=$AD$55:$AD$109)*($J3998=$AE$55:$AE$109),0),3)))</f>
        <v>0</v>
      </c>
      <c r="P3998" s="115" t="b">
        <f t="array" ref="P3998">IF(N3998="negativo",INDEX($AD$3:$AG$51,MATCH(1,($B3998=$AD$3:$AD$51)*($J3998=$AE$3:$AE$51),0),4),IF(N3998="positivo",INDEX($AD$55:$AG$109,MATCH(1,($B3998=$AD$55:$AD$109)*($J3998=$AE$55:$AE$109),0),4)))</f>
        <v>0</v>
      </c>
      <c r="Q3998" s="115" t="str">
        <f>VLOOKUP(M3998,Modelo!$A$2:$C$7,2,0)</f>
        <v>Diversidad, Equidad e Inclusión (DEI)</v>
      </c>
      <c r="R3998" s="118">
        <f t="array" ref="R3998">INDEX(Modelo!$F$1:$H$37,MATCH(1,(DataBase!Q3998=Modelo!$G$1:$G$37)*(DataBase!B3998=Modelo!$F$1:$F$37),0),3)</f>
        <v>0.29411764705882354</v>
      </c>
      <c r="S3998" s="115">
        <f t="shared" si="126"/>
        <v>0</v>
      </c>
      <c r="T3998" s="115">
        <f t="shared" si="127"/>
        <v>0</v>
      </c>
    </row>
    <row r="3999" spans="1:20" x14ac:dyDescent="0.3">
      <c r="A3999" s="115" t="s">
        <v>421</v>
      </c>
      <c r="B3999" s="115" t="s">
        <v>407</v>
      </c>
      <c r="C3999" s="115" t="s">
        <v>103</v>
      </c>
      <c r="D3999" s="115" t="s">
        <v>86</v>
      </c>
      <c r="E3999" s="115" t="s">
        <v>86</v>
      </c>
      <c r="F3999" s="115" t="s">
        <v>87</v>
      </c>
      <c r="G3999" s="115">
        <v>2016</v>
      </c>
      <c r="H3999" s="115" t="s">
        <v>422</v>
      </c>
      <c r="I3999" s="115">
        <v>5.4833186859999996</v>
      </c>
      <c r="J3999" s="115" t="s">
        <v>50</v>
      </c>
      <c r="K3999" s="115">
        <f>INDEX(DatosProcesados!$A$1:$BF$101,MATCH(DataBase!A3999,DatosProcesados!$A$1:$A$101,0),MATCH(DataBase!J3999,DatosProcesados!$A$1:$BF$1,0))</f>
        <v>0</v>
      </c>
      <c r="L3999" s="115" t="str">
        <f>INDEX(Modelo!$A$9:$D$89,MATCH(DataBase!$J3999,Modelo!$A$9:$A$89,0),MATCH(DataBase!L$1,Modelo!$A$9:$D$9,0))</f>
        <v xml:space="preserve">Impacto social </v>
      </c>
      <c r="M3999" s="115" t="str">
        <f>INDEX(Modelo!$A$9:$D$89,MATCH(DataBase!$J3999,Modelo!$A$9:$A$89,0),MATCH(DataBase!M$1,Modelo!$A$9:$D$9,0))</f>
        <v>Pilar 5</v>
      </c>
      <c r="N3999" s="115" t="str">
        <f>INDEX(Modelo!$A$9:$D$89,MATCH(DataBase!$J3999,Modelo!$A$9:$A$89,0),MATCH(DataBase!N$1,Modelo!$A$9:$D$9,0))</f>
        <v>boolean</v>
      </c>
      <c r="O3999" s="115" t="b">
        <f t="array" ref="O3999">IF(N3999="negativo",INDEX($AD$3:$AG$51,MATCH(1,($B3999=$AD$3:$AD$51)*($J3999=$AE$3:$AE$51),0),3),IF(N3999="positivo",INDEX($AD$55:$AG$109,MATCH(1,($B3999=$AD$55:$AD$109)*($J3999=$AE$55:$AE$109),0),3)))</f>
        <v>0</v>
      </c>
      <c r="P3999" s="115" t="b">
        <f t="array" ref="P3999">IF(N3999="negativo",INDEX($AD$3:$AG$51,MATCH(1,($B3999=$AD$3:$AD$51)*($J3999=$AE$3:$AE$51),0),4),IF(N3999="positivo",INDEX($AD$55:$AG$109,MATCH(1,($B3999=$AD$55:$AD$109)*($J3999=$AE$55:$AE$109),0),4)))</f>
        <v>0</v>
      </c>
      <c r="Q3999" s="115" t="str">
        <f>VLOOKUP(M3999,Modelo!$A$2:$C$7,2,0)</f>
        <v>Diversidad, Equidad e Inclusión (DEI)</v>
      </c>
      <c r="R3999" s="118">
        <f t="array" ref="R3999">INDEX(Modelo!$F$1:$H$37,MATCH(1,(DataBase!Q3999=Modelo!$G$1:$G$37)*(DataBase!B3999=Modelo!$F$1:$F$37),0),3)</f>
        <v>0.11538461538461539</v>
      </c>
      <c r="S3999" s="115">
        <f t="shared" si="126"/>
        <v>0</v>
      </c>
      <c r="T3999" s="115">
        <f t="shared" si="127"/>
        <v>0</v>
      </c>
    </row>
    <row r="4000" spans="1:20" x14ac:dyDescent="0.3">
      <c r="A4000" s="115" t="s">
        <v>293</v>
      </c>
      <c r="B4000" s="115" t="s">
        <v>216</v>
      </c>
      <c r="C4000" s="115" t="s">
        <v>103</v>
      </c>
      <c r="D4000" s="115" t="s">
        <v>86</v>
      </c>
      <c r="E4000" s="115" t="s">
        <v>87</v>
      </c>
      <c r="F4000" s="115" t="s">
        <v>87</v>
      </c>
      <c r="G4000" s="115">
        <v>1955</v>
      </c>
      <c r="H4000" s="115" t="s">
        <v>294</v>
      </c>
      <c r="I4000" s="115">
        <v>1.8313776939999999</v>
      </c>
      <c r="J4000" s="115" t="s">
        <v>50</v>
      </c>
      <c r="K4000" s="115" t="str">
        <f>INDEX(DatosProcesados!$A$1:$BF$101,MATCH(DataBase!A4000,DatosProcesados!$A$1:$A$101,0),MATCH(DataBase!J4000,DatosProcesados!$A$1:$BF$1,0))</f>
        <v>No</v>
      </c>
      <c r="L4000" s="115" t="str">
        <f>INDEX(Modelo!$A$9:$D$89,MATCH(DataBase!$J4000,Modelo!$A$9:$A$89,0),MATCH(DataBase!L$1,Modelo!$A$9:$D$9,0))</f>
        <v xml:space="preserve">Impacto social </v>
      </c>
      <c r="M4000" s="115" t="str">
        <f>INDEX(Modelo!$A$9:$D$89,MATCH(DataBase!$J4000,Modelo!$A$9:$A$89,0),MATCH(DataBase!M$1,Modelo!$A$9:$D$9,0))</f>
        <v>Pilar 5</v>
      </c>
      <c r="N4000" s="115" t="str">
        <f>INDEX(Modelo!$A$9:$D$89,MATCH(DataBase!$J4000,Modelo!$A$9:$A$89,0),MATCH(DataBase!N$1,Modelo!$A$9:$D$9,0))</f>
        <v>boolean</v>
      </c>
      <c r="O4000" s="115" t="b">
        <f t="array" ref="O4000">IF(N4000="negativo",INDEX($AD$3:$AG$51,MATCH(1,($B4000=$AD$3:$AD$51)*($J4000=$AE$3:$AE$51),0),3),IF(N4000="positivo",INDEX($AD$55:$AG$109,MATCH(1,($B4000=$AD$55:$AD$109)*($J4000=$AE$55:$AE$109),0),3)))</f>
        <v>0</v>
      </c>
      <c r="P4000" s="115" t="b">
        <f t="array" ref="P4000">IF(N4000="negativo",INDEX($AD$3:$AG$51,MATCH(1,($B4000=$AD$3:$AD$51)*($J4000=$AE$3:$AE$51),0),4),IF(N4000="positivo",INDEX($AD$55:$AG$109,MATCH(1,($B4000=$AD$55:$AD$109)*($J4000=$AE$55:$AE$109),0),4)))</f>
        <v>0</v>
      </c>
      <c r="Q4000" s="115" t="str">
        <f>VLOOKUP(M4000,Modelo!$A$2:$C$7,2,0)</f>
        <v>Diversidad, Equidad e Inclusión (DEI)</v>
      </c>
      <c r="R4000" s="118">
        <f t="array" ref="R4000">INDEX(Modelo!$F$1:$H$37,MATCH(1,(DataBase!Q4000=Modelo!$G$1:$G$37)*(DataBase!B4000=Modelo!$F$1:$F$37),0),3)</f>
        <v>0.15789473684210525</v>
      </c>
      <c r="S4000" s="115">
        <f t="shared" si="126"/>
        <v>0</v>
      </c>
      <c r="T4000" s="115">
        <f t="shared" si="127"/>
        <v>0</v>
      </c>
    </row>
    <row r="4001" spans="1:20" x14ac:dyDescent="0.3">
      <c r="A4001" s="115" t="s">
        <v>298</v>
      </c>
      <c r="B4001" s="115" t="s">
        <v>216</v>
      </c>
      <c r="C4001" s="115" t="s">
        <v>103</v>
      </c>
      <c r="D4001" s="115" t="s">
        <v>86</v>
      </c>
      <c r="E4001" s="115" t="s">
        <v>86</v>
      </c>
      <c r="F4001" s="115" t="s">
        <v>87</v>
      </c>
      <c r="G4001" s="115">
        <v>1993</v>
      </c>
      <c r="H4001" s="115" t="s">
        <v>299</v>
      </c>
      <c r="I4001" s="115">
        <v>1.7653399919999999</v>
      </c>
      <c r="J4001" s="115" t="s">
        <v>50</v>
      </c>
      <c r="K4001" s="115" t="str">
        <f>INDEX(DatosProcesados!$A$1:$BF$101,MATCH(DataBase!A4001,DatosProcesados!$A$1:$A$101,0),MATCH(DataBase!J4001,DatosProcesados!$A$1:$BF$1,0))</f>
        <v>Si</v>
      </c>
      <c r="L4001" s="115" t="str">
        <f>INDEX(Modelo!$A$9:$D$89,MATCH(DataBase!$J4001,Modelo!$A$9:$A$89,0),MATCH(DataBase!L$1,Modelo!$A$9:$D$9,0))</f>
        <v xml:space="preserve">Impacto social </v>
      </c>
      <c r="M4001" s="115" t="str">
        <f>INDEX(Modelo!$A$9:$D$89,MATCH(DataBase!$J4001,Modelo!$A$9:$A$89,0),MATCH(DataBase!M$1,Modelo!$A$9:$D$9,0))</f>
        <v>Pilar 5</v>
      </c>
      <c r="N4001" s="115" t="str">
        <f>INDEX(Modelo!$A$9:$D$89,MATCH(DataBase!$J4001,Modelo!$A$9:$A$89,0),MATCH(DataBase!N$1,Modelo!$A$9:$D$9,0))</f>
        <v>boolean</v>
      </c>
      <c r="O4001" s="115" t="b">
        <f t="array" ref="O4001">IF(N4001="negativo",INDEX($AD$3:$AG$51,MATCH(1,($B4001=$AD$3:$AD$51)*($J4001=$AE$3:$AE$51),0),3),IF(N4001="positivo",INDEX($AD$55:$AG$109,MATCH(1,($B4001=$AD$55:$AD$109)*($J4001=$AE$55:$AE$109),0),3)))</f>
        <v>0</v>
      </c>
      <c r="P4001" s="115" t="b">
        <f t="array" ref="P4001">IF(N4001="negativo",INDEX($AD$3:$AG$51,MATCH(1,($B4001=$AD$3:$AD$51)*($J4001=$AE$3:$AE$51),0),4),IF(N4001="positivo",INDEX($AD$55:$AG$109,MATCH(1,($B4001=$AD$55:$AD$109)*($J4001=$AE$55:$AE$109),0),4)))</f>
        <v>0</v>
      </c>
      <c r="Q4001" s="115" t="str">
        <f>VLOOKUP(M4001,Modelo!$A$2:$C$7,2,0)</f>
        <v>Diversidad, Equidad e Inclusión (DEI)</v>
      </c>
      <c r="R4001" s="118">
        <f t="array" ref="R4001">INDEX(Modelo!$F$1:$H$37,MATCH(1,(DataBase!Q4001=Modelo!$G$1:$G$37)*(DataBase!B4001=Modelo!$F$1:$F$37),0),3)</f>
        <v>0.15789473684210525</v>
      </c>
      <c r="S4001" s="115">
        <f t="shared" si="126"/>
        <v>100</v>
      </c>
      <c r="T4001" s="115">
        <f t="shared" si="127"/>
        <v>15.789473684210526</v>
      </c>
    </row>
    <row r="4002" spans="1:20" x14ac:dyDescent="0.3">
      <c r="A4002" s="115" t="s">
        <v>472</v>
      </c>
      <c r="B4002" s="115" t="s">
        <v>467</v>
      </c>
      <c r="C4002" s="115" t="s">
        <v>103</v>
      </c>
      <c r="D4002" s="115" t="s">
        <v>86</v>
      </c>
      <c r="E4002" s="115" t="s">
        <v>86</v>
      </c>
      <c r="F4002" s="115" t="s">
        <v>86</v>
      </c>
      <c r="G4002" s="115">
        <v>2007</v>
      </c>
      <c r="H4002" s="115" t="s">
        <v>125</v>
      </c>
      <c r="I4002" s="115">
        <v>0.97802211500000003</v>
      </c>
      <c r="J4002" s="115" t="s">
        <v>70</v>
      </c>
      <c r="K4002" s="115" t="str">
        <f>INDEX(DatosProcesados!$A$1:$BF$101,MATCH(DataBase!A4002,DatosProcesados!$A$1:$A$101,0),MATCH(DataBase!J4002,DatosProcesados!$A$1:$BF$1,0))</f>
        <v>No informa</v>
      </c>
      <c r="L4002" s="115" t="str">
        <f>INDEX(Modelo!$A$9:$D$89,MATCH(DataBase!$J4002,Modelo!$A$9:$A$89,0),MATCH(DataBase!L$1,Modelo!$A$9:$D$9,0))</f>
        <v>Impacto económico y gobernanza</v>
      </c>
      <c r="M4002" s="115" t="str">
        <f>INDEX(Modelo!$A$9:$D$89,MATCH(DataBase!$J4002,Modelo!$A$9:$A$89,0),MATCH(DataBase!M$1,Modelo!$A$9:$D$9,0))</f>
        <v>Pilar 6</v>
      </c>
      <c r="N4002" s="115" t="str">
        <f>INDEX(Modelo!$A$9:$D$89,MATCH(DataBase!$J4002,Modelo!$A$9:$A$89,0),MATCH(DataBase!N$1,Modelo!$A$9:$D$9,0))</f>
        <v>positivo</v>
      </c>
      <c r="O4002" s="115">
        <f t="array" ref="O4002">IF(N4002="negativo",INDEX($AD$3:$AG$51,MATCH(1,($B4002=$AD$3:$AD$51)*($J4002=$AE$3:$AE$51),0),3),IF(N4002="positivo",INDEX($AD$55:$AG$109,MATCH(1,($B4002=$AD$55:$AD$109)*($J4002=$AE$55:$AE$109),0),3)))</f>
        <v>0</v>
      </c>
      <c r="P4002" s="115">
        <f t="array" ref="P4002">IF(N4002="negativo",INDEX($AD$3:$AG$51,MATCH(1,($B4002=$AD$3:$AD$51)*($J4002=$AE$3:$AE$51),0),4),IF(N4002="positivo",INDEX($AD$55:$AG$109,MATCH(1,($B4002=$AD$55:$AD$109)*($J4002=$AE$55:$AE$109),0),4)))</f>
        <v>0</v>
      </c>
      <c r="Q4002" s="115" t="str">
        <f>VLOOKUP(M4002,Modelo!$A$2:$C$7,2,0)</f>
        <v>Impacto Económico, Social y Comunitario</v>
      </c>
      <c r="R4002" s="118">
        <f t="array" ref="R4002">INDEX(Modelo!$F$1:$H$37,MATCH(1,(DataBase!Q4002=Modelo!$G$1:$G$37)*(DataBase!B4002=Modelo!$F$1:$F$37),0),3)</f>
        <v>0.14285714285714285</v>
      </c>
      <c r="S4002" s="115">
        <f t="shared" si="126"/>
        <v>0</v>
      </c>
      <c r="T4002" s="115">
        <f t="shared" si="127"/>
        <v>0</v>
      </c>
    </row>
    <row r="4003" spans="1:20" x14ac:dyDescent="0.3">
      <c r="A4003" s="115" t="s">
        <v>238</v>
      </c>
      <c r="B4003" s="115" t="s">
        <v>216</v>
      </c>
      <c r="C4003" s="115" t="s">
        <v>103</v>
      </c>
      <c r="D4003" s="115" t="s">
        <v>86</v>
      </c>
      <c r="E4003" s="115" t="s">
        <v>87</v>
      </c>
      <c r="F4003" s="115" t="s">
        <v>87</v>
      </c>
      <c r="G4003" s="115">
        <v>1920</v>
      </c>
      <c r="H4003" s="115" t="s">
        <v>125</v>
      </c>
      <c r="I4003" s="115">
        <v>2.844632077</v>
      </c>
      <c r="J4003" s="115" t="s">
        <v>70</v>
      </c>
      <c r="K4003" s="115">
        <f>INDEX(DatosProcesados!$A$1:$BF$101,MATCH(DataBase!A4003,DatosProcesados!$A$1:$A$101,0),MATCH(DataBase!J4003,DatosProcesados!$A$1:$BF$1,0))</f>
        <v>0.01</v>
      </c>
      <c r="L4003" s="115" t="str">
        <f>INDEX(Modelo!$A$9:$D$89,MATCH(DataBase!$J4003,Modelo!$A$9:$A$89,0),MATCH(DataBase!L$1,Modelo!$A$9:$D$9,0))</f>
        <v>Impacto económico y gobernanza</v>
      </c>
      <c r="M4003" s="115" t="str">
        <f>INDEX(Modelo!$A$9:$D$89,MATCH(DataBase!$J4003,Modelo!$A$9:$A$89,0),MATCH(DataBase!M$1,Modelo!$A$9:$D$9,0))</f>
        <v>Pilar 6</v>
      </c>
      <c r="N4003" s="115" t="str">
        <f>INDEX(Modelo!$A$9:$D$89,MATCH(DataBase!$J4003,Modelo!$A$9:$A$89,0),MATCH(DataBase!N$1,Modelo!$A$9:$D$9,0))</f>
        <v>positivo</v>
      </c>
      <c r="O4003" s="115">
        <f t="array" ref="O4003">IF(N4003="negativo",INDEX($AD$3:$AG$51,MATCH(1,($B4003=$AD$3:$AD$51)*($J4003=$AE$3:$AE$51),0),3),IF(N4003="positivo",INDEX($AD$55:$AG$109,MATCH(1,($B4003=$AD$55:$AD$109)*($J4003=$AE$55:$AE$109),0),3)))</f>
        <v>0.01</v>
      </c>
      <c r="P4003" s="115">
        <f t="array" ref="P4003">IF(N4003="negativo",INDEX($AD$3:$AG$51,MATCH(1,($B4003=$AD$3:$AD$51)*($J4003=$AE$3:$AE$51),0),4),IF(N4003="positivo",INDEX($AD$55:$AG$109,MATCH(1,($B4003=$AD$55:$AD$109)*($J4003=$AE$55:$AE$109),0),4)))</f>
        <v>1E-3</v>
      </c>
      <c r="Q4003" s="115" t="str">
        <f>VLOOKUP(M4003,Modelo!$A$2:$C$7,2,0)</f>
        <v>Impacto Económico, Social y Comunitario</v>
      </c>
      <c r="R4003" s="118">
        <f t="array" ref="R4003">INDEX(Modelo!$F$1:$H$37,MATCH(1,(DataBase!Q4003=Modelo!$G$1:$G$37)*(DataBase!B4003=Modelo!$F$1:$F$37),0),3)</f>
        <v>0.10526315789473684</v>
      </c>
      <c r="S4003" s="115">
        <f t="shared" si="126"/>
        <v>100</v>
      </c>
      <c r="T4003" s="115">
        <f t="shared" si="127"/>
        <v>10.526315789473683</v>
      </c>
    </row>
    <row r="4004" spans="1:20" x14ac:dyDescent="0.3">
      <c r="A4004" s="115" t="s">
        <v>273</v>
      </c>
      <c r="B4004" s="115" t="s">
        <v>216</v>
      </c>
      <c r="C4004" s="115" t="s">
        <v>103</v>
      </c>
      <c r="D4004" s="115" t="s">
        <v>86</v>
      </c>
      <c r="E4004" s="115" t="s">
        <v>86</v>
      </c>
      <c r="F4004" s="115" t="s">
        <v>87</v>
      </c>
      <c r="G4004" s="115">
        <v>1945</v>
      </c>
      <c r="H4004" s="115" t="s">
        <v>125</v>
      </c>
      <c r="I4004" s="115">
        <v>2.1764613960000001</v>
      </c>
      <c r="J4004" s="115" t="s">
        <v>70</v>
      </c>
      <c r="K4004" s="115" t="str">
        <f>INDEX(DatosProcesados!$A$1:$BF$101,MATCH(DataBase!A4004,DatosProcesados!$A$1:$A$101,0),MATCH(DataBase!J4004,DatosProcesados!$A$1:$BF$1,0))</f>
        <v>No informa</v>
      </c>
      <c r="L4004" s="115" t="str">
        <f>INDEX(Modelo!$A$9:$D$89,MATCH(DataBase!$J4004,Modelo!$A$9:$A$89,0),MATCH(DataBase!L$1,Modelo!$A$9:$D$9,0))</f>
        <v>Impacto económico y gobernanza</v>
      </c>
      <c r="M4004" s="115" t="str">
        <f>INDEX(Modelo!$A$9:$D$89,MATCH(DataBase!$J4004,Modelo!$A$9:$A$89,0),MATCH(DataBase!M$1,Modelo!$A$9:$D$9,0))</f>
        <v>Pilar 6</v>
      </c>
      <c r="N4004" s="115" t="str">
        <f>INDEX(Modelo!$A$9:$D$89,MATCH(DataBase!$J4004,Modelo!$A$9:$A$89,0),MATCH(DataBase!N$1,Modelo!$A$9:$D$9,0))</f>
        <v>positivo</v>
      </c>
      <c r="O4004" s="115">
        <f t="array" ref="O4004">IF(N4004="negativo",INDEX($AD$3:$AG$51,MATCH(1,($B4004=$AD$3:$AD$51)*($J4004=$AE$3:$AE$51),0),3),IF(N4004="positivo",INDEX($AD$55:$AG$109,MATCH(1,($B4004=$AD$55:$AD$109)*($J4004=$AE$55:$AE$109),0),3)))</f>
        <v>0.01</v>
      </c>
      <c r="P4004" s="115">
        <f t="array" ref="P4004">IF(N4004="negativo",INDEX($AD$3:$AG$51,MATCH(1,($B4004=$AD$3:$AD$51)*($J4004=$AE$3:$AE$51),0),4),IF(N4004="positivo",INDEX($AD$55:$AG$109,MATCH(1,($B4004=$AD$55:$AD$109)*($J4004=$AE$55:$AE$109),0),4)))</f>
        <v>1E-3</v>
      </c>
      <c r="Q4004" s="115" t="str">
        <f>VLOOKUP(M4004,Modelo!$A$2:$C$7,2,0)</f>
        <v>Impacto Económico, Social y Comunitario</v>
      </c>
      <c r="R4004" s="118">
        <f t="array" ref="R4004">INDEX(Modelo!$F$1:$H$37,MATCH(1,(DataBase!Q4004=Modelo!$G$1:$G$37)*(DataBase!B4004=Modelo!$F$1:$F$37),0),3)</f>
        <v>0.10526315789473684</v>
      </c>
      <c r="S4004" s="115">
        <f t="shared" si="126"/>
        <v>0</v>
      </c>
      <c r="T4004" s="115">
        <f t="shared" si="127"/>
        <v>0</v>
      </c>
    </row>
    <row r="4005" spans="1:20" x14ac:dyDescent="0.3">
      <c r="A4005" s="115" t="s">
        <v>378</v>
      </c>
      <c r="B4005" s="115" t="s">
        <v>379</v>
      </c>
      <c r="C4005" s="115" t="s">
        <v>103</v>
      </c>
      <c r="D4005" s="115" t="s">
        <v>87</v>
      </c>
      <c r="E4005" s="115" t="s">
        <v>86</v>
      </c>
      <c r="F4005" s="115" t="s">
        <v>86</v>
      </c>
      <c r="G4005" s="115">
        <v>1993</v>
      </c>
      <c r="H4005" s="115" t="s">
        <v>125</v>
      </c>
      <c r="I4005" s="115">
        <v>2.1863011939999999</v>
      </c>
      <c r="J4005" s="115" t="s">
        <v>70</v>
      </c>
      <c r="K4005" s="115" t="str">
        <f>INDEX(DatosProcesados!$A$1:$BF$101,MATCH(DataBase!A4005,DatosProcesados!$A$1:$A$101,0),MATCH(DataBase!J4005,DatosProcesados!$A$1:$BF$1,0))</f>
        <v>No informa</v>
      </c>
      <c r="L4005" s="115" t="str">
        <f>INDEX(Modelo!$A$9:$D$89,MATCH(DataBase!$J4005,Modelo!$A$9:$A$89,0),MATCH(DataBase!L$1,Modelo!$A$9:$D$9,0))</f>
        <v>Impacto económico y gobernanza</v>
      </c>
      <c r="M4005" s="115" t="str">
        <f>INDEX(Modelo!$A$9:$D$89,MATCH(DataBase!$J4005,Modelo!$A$9:$A$89,0),MATCH(DataBase!M$1,Modelo!$A$9:$D$9,0))</f>
        <v>Pilar 6</v>
      </c>
      <c r="N4005" s="115" t="str">
        <f>INDEX(Modelo!$A$9:$D$89,MATCH(DataBase!$J4005,Modelo!$A$9:$A$89,0),MATCH(DataBase!N$1,Modelo!$A$9:$D$9,0))</f>
        <v>positivo</v>
      </c>
      <c r="O4005" s="115">
        <f t="array" ref="O4005">IF(N4005="negativo",INDEX($AD$3:$AG$51,MATCH(1,($B4005=$AD$3:$AD$51)*($J4005=$AE$3:$AE$51),0),3),IF(N4005="positivo",INDEX($AD$55:$AG$109,MATCH(1,($B4005=$AD$55:$AD$109)*($J4005=$AE$55:$AE$109),0),3)))</f>
        <v>2.4578387324896596E-3</v>
      </c>
      <c r="P4005" s="115">
        <f t="array" ref="P4005">IF(N4005="negativo",INDEX($AD$3:$AG$51,MATCH(1,($B4005=$AD$3:$AD$51)*($J4005=$AE$3:$AE$51),0),4),IF(N4005="positivo",INDEX($AD$55:$AG$109,MATCH(1,($B4005=$AD$55:$AD$109)*($J4005=$AE$55:$AE$109),0),4)))</f>
        <v>2.4578387324896596E-3</v>
      </c>
      <c r="Q4005" s="115" t="str">
        <f>VLOOKUP(M4005,Modelo!$A$2:$C$7,2,0)</f>
        <v>Impacto Económico, Social y Comunitario</v>
      </c>
      <c r="R4005" s="118">
        <f t="array" ref="R4005">INDEX(Modelo!$F$1:$H$37,MATCH(1,(DataBase!Q4005=Modelo!$G$1:$G$37)*(DataBase!B4005=Modelo!$F$1:$F$37),0),3)</f>
        <v>0.14285714285714285</v>
      </c>
      <c r="S4005" s="115">
        <f t="shared" si="126"/>
        <v>0</v>
      </c>
      <c r="T4005" s="115">
        <f t="shared" si="127"/>
        <v>0</v>
      </c>
    </row>
    <row r="4006" spans="1:20" x14ac:dyDescent="0.3">
      <c r="A4006" s="115" t="s">
        <v>325</v>
      </c>
      <c r="B4006" s="115" t="s">
        <v>313</v>
      </c>
      <c r="C4006" s="115" t="s">
        <v>103</v>
      </c>
      <c r="D4006" s="115" t="s">
        <v>86</v>
      </c>
      <c r="E4006" s="115" t="s">
        <v>86</v>
      </c>
      <c r="F4006" s="115" t="s">
        <v>87</v>
      </c>
      <c r="G4006" s="115">
        <v>2012</v>
      </c>
      <c r="H4006" s="115" t="s">
        <v>125</v>
      </c>
      <c r="I4006" s="115">
        <v>13.831182682</v>
      </c>
      <c r="J4006" s="115" t="s">
        <v>70</v>
      </c>
      <c r="K4006" s="115" t="str">
        <f>INDEX(DatosProcesados!$A$1:$BF$101,MATCH(DataBase!A4006,DatosProcesados!$A$1:$A$101,0),MATCH(DataBase!J4006,DatosProcesados!$A$1:$BF$1,0))</f>
        <v>No informa</v>
      </c>
      <c r="L4006" s="115" t="str">
        <f>INDEX(Modelo!$A$9:$D$89,MATCH(DataBase!$J4006,Modelo!$A$9:$A$89,0),MATCH(DataBase!L$1,Modelo!$A$9:$D$9,0))</f>
        <v>Impacto económico y gobernanza</v>
      </c>
      <c r="M4006" s="115" t="str">
        <f>INDEX(Modelo!$A$9:$D$89,MATCH(DataBase!$J4006,Modelo!$A$9:$A$89,0),MATCH(DataBase!M$1,Modelo!$A$9:$D$9,0))</f>
        <v>Pilar 6</v>
      </c>
      <c r="N4006" s="115" t="str">
        <f>INDEX(Modelo!$A$9:$D$89,MATCH(DataBase!$J4006,Modelo!$A$9:$A$89,0),MATCH(DataBase!N$1,Modelo!$A$9:$D$9,0))</f>
        <v>positivo</v>
      </c>
      <c r="O4006" s="115">
        <f t="array" ref="O4006">IF(N4006="negativo",INDEX($AD$3:$AG$51,MATCH(1,($B4006=$AD$3:$AD$51)*($J4006=$AE$3:$AE$51),0),3),IF(N4006="positivo",INDEX($AD$55:$AG$109,MATCH(1,($B4006=$AD$55:$AD$109)*($J4006=$AE$55:$AE$109),0),3)))</f>
        <v>55.064885496183209</v>
      </c>
      <c r="P4006" s="115">
        <f t="array" ref="P4006">IF(N4006="negativo",INDEX($AD$3:$AG$51,MATCH(1,($B4006=$AD$3:$AD$51)*($J4006=$AE$3:$AE$51),0),4),IF(N4006="positivo",INDEX($AD$55:$AG$109,MATCH(1,($B4006=$AD$55:$AD$109)*($J4006=$AE$55:$AE$109),0),4)))</f>
        <v>2.8132724531786629E-5</v>
      </c>
      <c r="Q4006" s="115" t="str">
        <f>VLOOKUP(M4006,Modelo!$A$2:$C$7,2,0)</f>
        <v>Impacto Económico, Social y Comunitario</v>
      </c>
      <c r="R4006" s="118">
        <f t="array" ref="R4006">INDEX(Modelo!$F$1:$H$37,MATCH(1,(DataBase!Q4006=Modelo!$G$1:$G$37)*(DataBase!B4006=Modelo!$F$1:$F$37),0),3)</f>
        <v>0.11764705882352941</v>
      </c>
      <c r="S4006" s="115">
        <f t="shared" si="126"/>
        <v>0</v>
      </c>
      <c r="T4006" s="115">
        <f t="shared" si="127"/>
        <v>0</v>
      </c>
    </row>
    <row r="4007" spans="1:20" x14ac:dyDescent="0.3">
      <c r="A4007" s="115" t="s">
        <v>394</v>
      </c>
      <c r="B4007" s="115" t="s">
        <v>379</v>
      </c>
      <c r="C4007" s="115" t="s">
        <v>103</v>
      </c>
      <c r="D4007" s="115" t="s">
        <v>87</v>
      </c>
      <c r="E4007" s="115" t="s">
        <v>86</v>
      </c>
      <c r="F4007" s="115" t="s">
        <v>86</v>
      </c>
      <c r="G4007" s="115">
        <v>1990</v>
      </c>
      <c r="H4007" s="115" t="s">
        <v>125</v>
      </c>
      <c r="I4007" s="115">
        <v>0.77142869199999997</v>
      </c>
      <c r="J4007" s="115" t="s">
        <v>70</v>
      </c>
      <c r="K4007" s="115" t="str">
        <f>INDEX(DatosProcesados!$A$1:$BF$101,MATCH(DataBase!A4007,DatosProcesados!$A$1:$A$101,0),MATCH(DataBase!J4007,DatosProcesados!$A$1:$BF$1,0))</f>
        <v>No informa</v>
      </c>
      <c r="L4007" s="115" t="str">
        <f>INDEX(Modelo!$A$9:$D$89,MATCH(DataBase!$J4007,Modelo!$A$9:$A$89,0),MATCH(DataBase!L$1,Modelo!$A$9:$D$9,0))</f>
        <v>Impacto económico y gobernanza</v>
      </c>
      <c r="M4007" s="115" t="str">
        <f>INDEX(Modelo!$A$9:$D$89,MATCH(DataBase!$J4007,Modelo!$A$9:$A$89,0),MATCH(DataBase!M$1,Modelo!$A$9:$D$9,0))</f>
        <v>Pilar 6</v>
      </c>
      <c r="N4007" s="115" t="str">
        <f>INDEX(Modelo!$A$9:$D$89,MATCH(DataBase!$J4007,Modelo!$A$9:$A$89,0),MATCH(DataBase!N$1,Modelo!$A$9:$D$9,0))</f>
        <v>positivo</v>
      </c>
      <c r="O4007" s="115">
        <f t="array" ref="O4007">IF(N4007="negativo",INDEX($AD$3:$AG$51,MATCH(1,($B4007=$AD$3:$AD$51)*($J4007=$AE$3:$AE$51),0),3),IF(N4007="positivo",INDEX($AD$55:$AG$109,MATCH(1,($B4007=$AD$55:$AD$109)*($J4007=$AE$55:$AE$109),0),3)))</f>
        <v>2.4578387324896596E-3</v>
      </c>
      <c r="P4007" s="115">
        <f t="array" ref="P4007">IF(N4007="negativo",INDEX($AD$3:$AG$51,MATCH(1,($B4007=$AD$3:$AD$51)*($J4007=$AE$3:$AE$51),0),4),IF(N4007="positivo",INDEX($AD$55:$AG$109,MATCH(1,($B4007=$AD$55:$AD$109)*($J4007=$AE$55:$AE$109),0),4)))</f>
        <v>2.4578387324896596E-3</v>
      </c>
      <c r="Q4007" s="115" t="str">
        <f>VLOOKUP(M4007,Modelo!$A$2:$C$7,2,0)</f>
        <v>Impacto Económico, Social y Comunitario</v>
      </c>
      <c r="R4007" s="118">
        <f t="array" ref="R4007">INDEX(Modelo!$F$1:$H$37,MATCH(1,(DataBase!Q4007=Modelo!$G$1:$G$37)*(DataBase!B4007=Modelo!$F$1:$F$37),0),3)</f>
        <v>0.14285714285714285</v>
      </c>
      <c r="S4007" s="115">
        <f t="shared" si="126"/>
        <v>0</v>
      </c>
      <c r="T4007" s="115">
        <f t="shared" si="127"/>
        <v>0</v>
      </c>
    </row>
    <row r="4008" spans="1:20" x14ac:dyDescent="0.3">
      <c r="A4008" s="115" t="s">
        <v>383</v>
      </c>
      <c r="B4008" s="115" t="s">
        <v>379</v>
      </c>
      <c r="C4008" s="115" t="s">
        <v>103</v>
      </c>
      <c r="D4008" s="115" t="s">
        <v>86</v>
      </c>
      <c r="E4008" s="115" t="s">
        <v>86</v>
      </c>
      <c r="F4008" s="115" t="s">
        <v>86</v>
      </c>
      <c r="G4008" s="115">
        <v>2014</v>
      </c>
      <c r="H4008" s="115" t="s">
        <v>125</v>
      </c>
      <c r="I4008" s="115">
        <v>1.314259836</v>
      </c>
      <c r="J4008" s="115" t="s">
        <v>70</v>
      </c>
      <c r="K4008" s="115">
        <f>INDEX(DatosProcesados!$A$1:$BF$101,MATCH(DataBase!A4008,DatosProcesados!$A$1:$A$101,0),MATCH(DataBase!J4008,DatosProcesados!$A$1:$BF$1,0))</f>
        <v>2.4578387324896596E-3</v>
      </c>
      <c r="L4008" s="115" t="str">
        <f>INDEX(Modelo!$A$9:$D$89,MATCH(DataBase!$J4008,Modelo!$A$9:$A$89,0),MATCH(DataBase!L$1,Modelo!$A$9:$D$9,0))</f>
        <v>Impacto económico y gobernanza</v>
      </c>
      <c r="M4008" s="115" t="str">
        <f>INDEX(Modelo!$A$9:$D$89,MATCH(DataBase!$J4008,Modelo!$A$9:$A$89,0),MATCH(DataBase!M$1,Modelo!$A$9:$D$9,0))</f>
        <v>Pilar 6</v>
      </c>
      <c r="N4008" s="115" t="str">
        <f>INDEX(Modelo!$A$9:$D$89,MATCH(DataBase!$J4008,Modelo!$A$9:$A$89,0),MATCH(DataBase!N$1,Modelo!$A$9:$D$9,0))</f>
        <v>positivo</v>
      </c>
      <c r="O4008" s="115">
        <f t="array" ref="O4008">IF(N4008="negativo",INDEX($AD$3:$AG$51,MATCH(1,($B4008=$AD$3:$AD$51)*($J4008=$AE$3:$AE$51),0),3),IF(N4008="positivo",INDEX($AD$55:$AG$109,MATCH(1,($B4008=$AD$55:$AD$109)*($J4008=$AE$55:$AE$109),0),3)))</f>
        <v>2.4578387324896596E-3</v>
      </c>
      <c r="P4008" s="115">
        <f t="array" ref="P4008">IF(N4008="negativo",INDEX($AD$3:$AG$51,MATCH(1,($B4008=$AD$3:$AD$51)*($J4008=$AE$3:$AE$51),0),4),IF(N4008="positivo",INDEX($AD$55:$AG$109,MATCH(1,($B4008=$AD$55:$AD$109)*($J4008=$AE$55:$AE$109),0),4)))</f>
        <v>2.4578387324896596E-3</v>
      </c>
      <c r="Q4008" s="115" t="str">
        <f>VLOOKUP(M4008,Modelo!$A$2:$C$7,2,0)</f>
        <v>Impacto Económico, Social y Comunitario</v>
      </c>
      <c r="R4008" s="118">
        <f t="array" ref="R4008">INDEX(Modelo!$F$1:$H$37,MATCH(1,(DataBase!Q4008=Modelo!$G$1:$G$37)*(DataBase!B4008=Modelo!$F$1:$F$37),0),3)</f>
        <v>0.14285714285714285</v>
      </c>
      <c r="S4008" s="115">
        <f t="shared" si="126"/>
        <v>0</v>
      </c>
      <c r="T4008" s="115">
        <f t="shared" si="127"/>
        <v>0</v>
      </c>
    </row>
    <row r="4009" spans="1:20" x14ac:dyDescent="0.3">
      <c r="A4009" s="115" t="s">
        <v>112</v>
      </c>
      <c r="B4009" s="115" t="s">
        <v>84</v>
      </c>
      <c r="C4009" s="115" t="s">
        <v>103</v>
      </c>
      <c r="D4009" s="115" t="s">
        <v>86</v>
      </c>
      <c r="E4009" s="115" t="s">
        <v>86</v>
      </c>
      <c r="F4009" s="115" t="s">
        <v>87</v>
      </c>
      <c r="G4009" s="115">
        <v>1919</v>
      </c>
      <c r="H4009" s="115" t="s">
        <v>125</v>
      </c>
      <c r="I4009" s="115">
        <v>15.106042448</v>
      </c>
      <c r="J4009" s="115" t="s">
        <v>70</v>
      </c>
      <c r="K4009" s="115" t="str">
        <f>INDEX(DatosProcesados!$A$1:$BF$101,MATCH(DataBase!A4009,DatosProcesados!$A$1:$A$101,0),MATCH(DataBase!J4009,DatosProcesados!$A$1:$BF$1,0))</f>
        <v>No informa</v>
      </c>
      <c r="L4009" s="115" t="str">
        <f>INDEX(Modelo!$A$9:$D$89,MATCH(DataBase!$J4009,Modelo!$A$9:$A$89,0),MATCH(DataBase!L$1,Modelo!$A$9:$D$9,0))</f>
        <v>Impacto económico y gobernanza</v>
      </c>
      <c r="M4009" s="115" t="str">
        <f>INDEX(Modelo!$A$9:$D$89,MATCH(DataBase!$J4009,Modelo!$A$9:$A$89,0),MATCH(DataBase!M$1,Modelo!$A$9:$D$9,0))</f>
        <v>Pilar 6</v>
      </c>
      <c r="N4009" s="115" t="str">
        <f>INDEX(Modelo!$A$9:$D$89,MATCH(DataBase!$J4009,Modelo!$A$9:$A$89,0),MATCH(DataBase!N$1,Modelo!$A$9:$D$9,0))</f>
        <v>positivo</v>
      </c>
      <c r="O4009" s="115">
        <f t="array" ref="O4009">IF(N4009="negativo",INDEX($AD$3:$AG$51,MATCH(1,($B4009=$AD$3:$AD$51)*($J4009=$AE$3:$AE$51),0),3),IF(N4009="positivo",INDEX($AD$55:$AG$109,MATCH(1,($B4009=$AD$55:$AD$109)*($J4009=$AE$55:$AE$109),0),3)))</f>
        <v>3342.3126897679244</v>
      </c>
      <c r="P4009" s="115">
        <f t="array" ref="P4009">IF(N4009="negativo",INDEX($AD$3:$AG$51,MATCH(1,($B4009=$AD$3:$AD$51)*($J4009=$AE$3:$AE$51),0),4),IF(N4009="positivo",INDEX($AD$55:$AG$109,MATCH(1,($B4009=$AD$55:$AD$109)*($J4009=$AE$55:$AE$109),0),4)))</f>
        <v>2.5801197668261695E-3</v>
      </c>
      <c r="Q4009" s="115" t="str">
        <f>VLOOKUP(M4009,Modelo!$A$2:$C$7,2,0)</f>
        <v>Impacto Económico, Social y Comunitario</v>
      </c>
      <c r="R4009" s="118">
        <f t="array" ref="R4009">INDEX(Modelo!$F$1:$H$37,MATCH(1,(DataBase!Q4009=Modelo!$G$1:$G$37)*(DataBase!B4009=Modelo!$F$1:$F$37),0),3)</f>
        <v>0.11764705882352941</v>
      </c>
      <c r="S4009" s="115">
        <f t="shared" si="126"/>
        <v>0</v>
      </c>
      <c r="T4009" s="115">
        <f t="shared" si="127"/>
        <v>0</v>
      </c>
    </row>
    <row r="4010" spans="1:20" x14ac:dyDescent="0.3">
      <c r="A4010" s="115" t="s">
        <v>471</v>
      </c>
      <c r="B4010" s="115" t="s">
        <v>467</v>
      </c>
      <c r="C4010" s="115" t="s">
        <v>103</v>
      </c>
      <c r="D4010" s="115" t="s">
        <v>86</v>
      </c>
      <c r="E4010" s="115" t="s">
        <v>86</v>
      </c>
      <c r="F4010" s="115" t="s">
        <v>86</v>
      </c>
      <c r="G4010" s="115">
        <v>1987</v>
      </c>
      <c r="H4010" s="115" t="s">
        <v>125</v>
      </c>
      <c r="I4010" s="115">
        <v>0.711210393</v>
      </c>
      <c r="J4010" s="115" t="s">
        <v>70</v>
      </c>
      <c r="K4010" s="115" t="str">
        <f>INDEX(DatosProcesados!$A$1:$BF$101,MATCH(DataBase!A4010,DatosProcesados!$A$1:$A$101,0),MATCH(DataBase!J4010,DatosProcesados!$A$1:$BF$1,0))</f>
        <v>No informa</v>
      </c>
      <c r="L4010" s="115" t="str">
        <f>INDEX(Modelo!$A$9:$D$89,MATCH(DataBase!$J4010,Modelo!$A$9:$A$89,0),MATCH(DataBase!L$1,Modelo!$A$9:$D$9,0))</f>
        <v>Impacto económico y gobernanza</v>
      </c>
      <c r="M4010" s="115" t="str">
        <f>INDEX(Modelo!$A$9:$D$89,MATCH(DataBase!$J4010,Modelo!$A$9:$A$89,0),MATCH(DataBase!M$1,Modelo!$A$9:$D$9,0))</f>
        <v>Pilar 6</v>
      </c>
      <c r="N4010" s="115" t="str">
        <f>INDEX(Modelo!$A$9:$D$89,MATCH(DataBase!$J4010,Modelo!$A$9:$A$89,0),MATCH(DataBase!N$1,Modelo!$A$9:$D$9,0))</f>
        <v>positivo</v>
      </c>
      <c r="O4010" s="115">
        <f t="array" ref="O4010">IF(N4010="negativo",INDEX($AD$3:$AG$51,MATCH(1,($B4010=$AD$3:$AD$51)*($J4010=$AE$3:$AE$51),0),3),IF(N4010="positivo",INDEX($AD$55:$AG$109,MATCH(1,($B4010=$AD$55:$AD$109)*($J4010=$AE$55:$AE$109),0),3)))</f>
        <v>0</v>
      </c>
      <c r="P4010" s="115">
        <f t="array" ref="P4010">IF(N4010="negativo",INDEX($AD$3:$AG$51,MATCH(1,($B4010=$AD$3:$AD$51)*($J4010=$AE$3:$AE$51),0),4),IF(N4010="positivo",INDEX($AD$55:$AG$109,MATCH(1,($B4010=$AD$55:$AD$109)*($J4010=$AE$55:$AE$109),0),4)))</f>
        <v>0</v>
      </c>
      <c r="Q4010" s="115" t="str">
        <f>VLOOKUP(M4010,Modelo!$A$2:$C$7,2,0)</f>
        <v>Impacto Económico, Social y Comunitario</v>
      </c>
      <c r="R4010" s="118">
        <f t="array" ref="R4010">INDEX(Modelo!$F$1:$H$37,MATCH(1,(DataBase!Q4010=Modelo!$G$1:$G$37)*(DataBase!B4010=Modelo!$F$1:$F$37),0),3)</f>
        <v>0.14285714285714285</v>
      </c>
      <c r="S4010" s="115">
        <f t="shared" si="126"/>
        <v>0</v>
      </c>
      <c r="T4010" s="115">
        <f t="shared" si="127"/>
        <v>0</v>
      </c>
    </row>
    <row r="4011" spans="1:20" x14ac:dyDescent="0.3">
      <c r="A4011" s="115" t="s">
        <v>466</v>
      </c>
      <c r="B4011" s="115" t="s">
        <v>467</v>
      </c>
      <c r="C4011" s="115" t="s">
        <v>103</v>
      </c>
      <c r="D4011" s="115" t="s">
        <v>87</v>
      </c>
      <c r="E4011" s="115" t="s">
        <v>86</v>
      </c>
      <c r="F4011" s="115" t="s">
        <v>86</v>
      </c>
      <c r="G4011" s="115">
        <v>1969</v>
      </c>
      <c r="H4011" s="115" t="s">
        <v>125</v>
      </c>
      <c r="I4011" s="115">
        <v>2.4231643530000002</v>
      </c>
      <c r="J4011" s="115" t="s">
        <v>70</v>
      </c>
      <c r="K4011" s="115" t="str">
        <f>INDEX(DatosProcesados!$A$1:$BF$101,MATCH(DataBase!A4011,DatosProcesados!$A$1:$A$101,0),MATCH(DataBase!J4011,DatosProcesados!$A$1:$BF$1,0))</f>
        <v>No informa</v>
      </c>
      <c r="L4011" s="115" t="str">
        <f>INDEX(Modelo!$A$9:$D$89,MATCH(DataBase!$J4011,Modelo!$A$9:$A$89,0),MATCH(DataBase!L$1,Modelo!$A$9:$D$9,0))</f>
        <v>Impacto económico y gobernanza</v>
      </c>
      <c r="M4011" s="115" t="str">
        <f>INDEX(Modelo!$A$9:$D$89,MATCH(DataBase!$J4011,Modelo!$A$9:$A$89,0),MATCH(DataBase!M$1,Modelo!$A$9:$D$9,0))</f>
        <v>Pilar 6</v>
      </c>
      <c r="N4011" s="115" t="str">
        <f>INDEX(Modelo!$A$9:$D$89,MATCH(DataBase!$J4011,Modelo!$A$9:$A$89,0),MATCH(DataBase!N$1,Modelo!$A$9:$D$9,0))</f>
        <v>positivo</v>
      </c>
      <c r="O4011" s="115">
        <f t="array" ref="O4011">IF(N4011="negativo",INDEX($AD$3:$AG$51,MATCH(1,($B4011=$AD$3:$AD$51)*($J4011=$AE$3:$AE$51),0),3),IF(N4011="positivo",INDEX($AD$55:$AG$109,MATCH(1,($B4011=$AD$55:$AD$109)*($J4011=$AE$55:$AE$109),0),3)))</f>
        <v>0</v>
      </c>
      <c r="P4011" s="115">
        <f t="array" ref="P4011">IF(N4011="negativo",INDEX($AD$3:$AG$51,MATCH(1,($B4011=$AD$3:$AD$51)*($J4011=$AE$3:$AE$51),0),4),IF(N4011="positivo",INDEX($AD$55:$AG$109,MATCH(1,($B4011=$AD$55:$AD$109)*($J4011=$AE$55:$AE$109),0),4)))</f>
        <v>0</v>
      </c>
      <c r="Q4011" s="115" t="str">
        <f>VLOOKUP(M4011,Modelo!$A$2:$C$7,2,0)</f>
        <v>Impacto Económico, Social y Comunitario</v>
      </c>
      <c r="R4011" s="118">
        <f t="array" ref="R4011">INDEX(Modelo!$F$1:$H$37,MATCH(1,(DataBase!Q4011=Modelo!$G$1:$G$37)*(DataBase!B4011=Modelo!$F$1:$F$37),0),3)</f>
        <v>0.14285714285714285</v>
      </c>
      <c r="S4011" s="115">
        <f t="shared" si="126"/>
        <v>0</v>
      </c>
      <c r="T4011" s="115">
        <f t="shared" si="127"/>
        <v>0</v>
      </c>
    </row>
    <row r="4012" spans="1:20" x14ac:dyDescent="0.3">
      <c r="A4012" s="115" t="s">
        <v>207</v>
      </c>
      <c r="B4012" s="115" t="s">
        <v>84</v>
      </c>
      <c r="C4012" s="115" t="s">
        <v>103</v>
      </c>
      <c r="D4012" s="115" t="s">
        <v>86</v>
      </c>
      <c r="E4012" s="115" t="s">
        <v>87</v>
      </c>
      <c r="F4012" s="115" t="s">
        <v>86</v>
      </c>
      <c r="G4012" s="115">
        <v>1870</v>
      </c>
      <c r="H4012" s="115" t="s">
        <v>125</v>
      </c>
      <c r="I4012" s="115">
        <v>0</v>
      </c>
      <c r="J4012" s="115" t="s">
        <v>70</v>
      </c>
      <c r="K4012" s="115">
        <f>INDEX(DatosProcesados!$A$1:$BF$101,MATCH(DataBase!A4012,DatosProcesados!$A$1:$A$101,0),MATCH(DataBase!J4012,DatosProcesados!$A$1:$BF$1,0))</f>
        <v>4.2335985587749585E-2</v>
      </c>
      <c r="L4012" s="115" t="str">
        <f>INDEX(Modelo!$A$9:$D$89,MATCH(DataBase!$J4012,Modelo!$A$9:$A$89,0),MATCH(DataBase!L$1,Modelo!$A$9:$D$9,0))</f>
        <v>Impacto económico y gobernanza</v>
      </c>
      <c r="M4012" s="115" t="str">
        <f>INDEX(Modelo!$A$9:$D$89,MATCH(DataBase!$J4012,Modelo!$A$9:$A$89,0),MATCH(DataBase!M$1,Modelo!$A$9:$D$9,0))</f>
        <v>Pilar 6</v>
      </c>
      <c r="N4012" s="115" t="str">
        <f>INDEX(Modelo!$A$9:$D$89,MATCH(DataBase!$J4012,Modelo!$A$9:$A$89,0),MATCH(DataBase!N$1,Modelo!$A$9:$D$9,0))</f>
        <v>positivo</v>
      </c>
      <c r="O4012" s="115">
        <f t="array" ref="O4012">IF(N4012="negativo",INDEX($AD$3:$AG$51,MATCH(1,($B4012=$AD$3:$AD$51)*($J4012=$AE$3:$AE$51),0),3),IF(N4012="positivo",INDEX($AD$55:$AG$109,MATCH(1,($B4012=$AD$55:$AD$109)*($J4012=$AE$55:$AE$109),0),3)))</f>
        <v>3342.3126897679244</v>
      </c>
      <c r="P4012" s="115">
        <f t="array" ref="P4012">IF(N4012="negativo",INDEX($AD$3:$AG$51,MATCH(1,($B4012=$AD$3:$AD$51)*($J4012=$AE$3:$AE$51),0),4),IF(N4012="positivo",INDEX($AD$55:$AG$109,MATCH(1,($B4012=$AD$55:$AD$109)*($J4012=$AE$55:$AE$109),0),4)))</f>
        <v>2.5801197668261695E-3</v>
      </c>
      <c r="Q4012" s="115" t="str">
        <f>VLOOKUP(M4012,Modelo!$A$2:$C$7,2,0)</f>
        <v>Impacto Económico, Social y Comunitario</v>
      </c>
      <c r="R4012" s="118">
        <f t="array" ref="R4012">INDEX(Modelo!$F$1:$H$37,MATCH(1,(DataBase!Q4012=Modelo!$G$1:$G$37)*(DataBase!B4012=Modelo!$F$1:$F$37),0),3)</f>
        <v>0.11764705882352941</v>
      </c>
      <c r="S4012" s="115">
        <f t="shared" si="126"/>
        <v>1.1894726855584468E-3</v>
      </c>
      <c r="T4012" s="115">
        <f t="shared" si="127"/>
        <v>1.3993796300687609E-4</v>
      </c>
    </row>
    <row r="4013" spans="1:20" x14ac:dyDescent="0.3">
      <c r="A4013" s="115" t="s">
        <v>204</v>
      </c>
      <c r="B4013" s="115" t="s">
        <v>84</v>
      </c>
      <c r="C4013" s="115" t="s">
        <v>103</v>
      </c>
      <c r="D4013" s="115" t="s">
        <v>86</v>
      </c>
      <c r="E4013" s="115" t="s">
        <v>87</v>
      </c>
      <c r="F4013" s="115" t="s">
        <v>87</v>
      </c>
      <c r="G4013" s="115">
        <v>1875</v>
      </c>
      <c r="H4013" s="115" t="s">
        <v>125</v>
      </c>
      <c r="I4013" s="115">
        <v>0</v>
      </c>
      <c r="J4013" s="115" t="s">
        <v>70</v>
      </c>
      <c r="K4013" s="115" t="str">
        <f>INDEX(DatosProcesados!$A$1:$BF$101,MATCH(DataBase!A4013,DatosProcesados!$A$1:$A$101,0),MATCH(DataBase!J4013,DatosProcesados!$A$1:$BF$1,0))</f>
        <v>No informa</v>
      </c>
      <c r="L4013" s="115" t="str">
        <f>INDEX(Modelo!$A$9:$D$89,MATCH(DataBase!$J4013,Modelo!$A$9:$A$89,0),MATCH(DataBase!L$1,Modelo!$A$9:$D$9,0))</f>
        <v>Impacto económico y gobernanza</v>
      </c>
      <c r="M4013" s="115" t="str">
        <f>INDEX(Modelo!$A$9:$D$89,MATCH(DataBase!$J4013,Modelo!$A$9:$A$89,0),MATCH(DataBase!M$1,Modelo!$A$9:$D$9,0))</f>
        <v>Pilar 6</v>
      </c>
      <c r="N4013" s="115" t="str">
        <f>INDEX(Modelo!$A$9:$D$89,MATCH(DataBase!$J4013,Modelo!$A$9:$A$89,0),MATCH(DataBase!N$1,Modelo!$A$9:$D$9,0))</f>
        <v>positivo</v>
      </c>
      <c r="O4013" s="115">
        <f t="array" ref="O4013">IF(N4013="negativo",INDEX($AD$3:$AG$51,MATCH(1,($B4013=$AD$3:$AD$51)*($J4013=$AE$3:$AE$51),0),3),IF(N4013="positivo",INDEX($AD$55:$AG$109,MATCH(1,($B4013=$AD$55:$AD$109)*($J4013=$AE$55:$AE$109),0),3)))</f>
        <v>3342.3126897679244</v>
      </c>
      <c r="P4013" s="115">
        <f t="array" ref="P4013">IF(N4013="negativo",INDEX($AD$3:$AG$51,MATCH(1,($B4013=$AD$3:$AD$51)*($J4013=$AE$3:$AE$51),0),4),IF(N4013="positivo",INDEX($AD$55:$AG$109,MATCH(1,($B4013=$AD$55:$AD$109)*($J4013=$AE$55:$AE$109),0),4)))</f>
        <v>2.5801197668261695E-3</v>
      </c>
      <c r="Q4013" s="115" t="str">
        <f>VLOOKUP(M4013,Modelo!$A$2:$C$7,2,0)</f>
        <v>Impacto Económico, Social y Comunitario</v>
      </c>
      <c r="R4013" s="118">
        <f t="array" ref="R4013">INDEX(Modelo!$F$1:$H$37,MATCH(1,(DataBase!Q4013=Modelo!$G$1:$G$37)*(DataBase!B4013=Modelo!$F$1:$F$37),0),3)</f>
        <v>0.11764705882352941</v>
      </c>
      <c r="S4013" s="115">
        <f t="shared" si="126"/>
        <v>0</v>
      </c>
      <c r="T4013" s="115">
        <f t="shared" si="127"/>
        <v>0</v>
      </c>
    </row>
    <row r="4014" spans="1:20" x14ac:dyDescent="0.3">
      <c r="A4014" s="115" t="s">
        <v>226</v>
      </c>
      <c r="B4014" s="115" t="s">
        <v>216</v>
      </c>
      <c r="C4014" s="115" t="s">
        <v>103</v>
      </c>
      <c r="D4014" s="115" t="s">
        <v>86</v>
      </c>
      <c r="E4014" s="115" t="s">
        <v>86</v>
      </c>
      <c r="F4014" s="115" t="s">
        <v>87</v>
      </c>
      <c r="G4014" s="115">
        <v>1889</v>
      </c>
      <c r="H4014" s="115" t="s">
        <v>125</v>
      </c>
      <c r="I4014" s="115">
        <v>8.6157743510000007</v>
      </c>
      <c r="J4014" s="115" t="s">
        <v>70</v>
      </c>
      <c r="K4014" s="115" t="str">
        <f>INDEX(DatosProcesados!$A$1:$BF$101,MATCH(DataBase!A4014,DatosProcesados!$A$1:$A$101,0),MATCH(DataBase!J4014,DatosProcesados!$A$1:$BF$1,0))</f>
        <v>No informa</v>
      </c>
      <c r="L4014" s="115" t="str">
        <f>INDEX(Modelo!$A$9:$D$89,MATCH(DataBase!$J4014,Modelo!$A$9:$A$89,0),MATCH(DataBase!L$1,Modelo!$A$9:$D$9,0))</f>
        <v>Impacto económico y gobernanza</v>
      </c>
      <c r="M4014" s="115" t="str">
        <f>INDEX(Modelo!$A$9:$D$89,MATCH(DataBase!$J4014,Modelo!$A$9:$A$89,0),MATCH(DataBase!M$1,Modelo!$A$9:$D$9,0))</f>
        <v>Pilar 6</v>
      </c>
      <c r="N4014" s="115" t="str">
        <f>INDEX(Modelo!$A$9:$D$89,MATCH(DataBase!$J4014,Modelo!$A$9:$A$89,0),MATCH(DataBase!N$1,Modelo!$A$9:$D$9,0))</f>
        <v>positivo</v>
      </c>
      <c r="O4014" s="115">
        <f t="array" ref="O4014">IF(N4014="negativo",INDEX($AD$3:$AG$51,MATCH(1,($B4014=$AD$3:$AD$51)*($J4014=$AE$3:$AE$51),0),3),IF(N4014="positivo",INDEX($AD$55:$AG$109,MATCH(1,($B4014=$AD$55:$AD$109)*($J4014=$AE$55:$AE$109),0),3)))</f>
        <v>0.01</v>
      </c>
      <c r="P4014" s="115">
        <f t="array" ref="P4014">IF(N4014="negativo",INDEX($AD$3:$AG$51,MATCH(1,($B4014=$AD$3:$AD$51)*($J4014=$AE$3:$AE$51),0),4),IF(N4014="positivo",INDEX($AD$55:$AG$109,MATCH(1,($B4014=$AD$55:$AD$109)*($J4014=$AE$55:$AE$109),0),4)))</f>
        <v>1E-3</v>
      </c>
      <c r="Q4014" s="115" t="str">
        <f>VLOOKUP(M4014,Modelo!$A$2:$C$7,2,0)</f>
        <v>Impacto Económico, Social y Comunitario</v>
      </c>
      <c r="R4014" s="118">
        <f t="array" ref="R4014">INDEX(Modelo!$F$1:$H$37,MATCH(1,(DataBase!Q4014=Modelo!$G$1:$G$37)*(DataBase!B4014=Modelo!$F$1:$F$37),0),3)</f>
        <v>0.10526315789473684</v>
      </c>
      <c r="S4014" s="115">
        <f t="shared" si="126"/>
        <v>0</v>
      </c>
      <c r="T4014" s="115">
        <f t="shared" si="127"/>
        <v>0</v>
      </c>
    </row>
    <row r="4015" spans="1:20" x14ac:dyDescent="0.3">
      <c r="A4015" s="115" t="s">
        <v>287</v>
      </c>
      <c r="B4015" s="115" t="s">
        <v>216</v>
      </c>
      <c r="C4015" s="115" t="s">
        <v>103</v>
      </c>
      <c r="D4015" s="115" t="s">
        <v>86</v>
      </c>
      <c r="E4015" s="115" t="s">
        <v>86</v>
      </c>
      <c r="F4015" s="115" t="s">
        <v>87</v>
      </c>
      <c r="G4015" s="115">
        <v>2000</v>
      </c>
      <c r="H4015" s="115" t="s">
        <v>125</v>
      </c>
      <c r="I4015" s="115">
        <v>1.8730507999999999</v>
      </c>
      <c r="J4015" s="115" t="s">
        <v>70</v>
      </c>
      <c r="K4015" s="115" t="str">
        <f>INDEX(DatosProcesados!$A$1:$BF$101,MATCH(DataBase!A4015,DatosProcesados!$A$1:$A$101,0),MATCH(DataBase!J4015,DatosProcesados!$A$1:$BF$1,0))</f>
        <v>No informa</v>
      </c>
      <c r="L4015" s="115" t="str">
        <f>INDEX(Modelo!$A$9:$D$89,MATCH(DataBase!$J4015,Modelo!$A$9:$A$89,0),MATCH(DataBase!L$1,Modelo!$A$9:$D$9,0))</f>
        <v>Impacto económico y gobernanza</v>
      </c>
      <c r="M4015" s="115" t="str">
        <f>INDEX(Modelo!$A$9:$D$89,MATCH(DataBase!$J4015,Modelo!$A$9:$A$89,0),MATCH(DataBase!M$1,Modelo!$A$9:$D$9,0))</f>
        <v>Pilar 6</v>
      </c>
      <c r="N4015" s="115" t="str">
        <f>INDEX(Modelo!$A$9:$D$89,MATCH(DataBase!$J4015,Modelo!$A$9:$A$89,0),MATCH(DataBase!N$1,Modelo!$A$9:$D$9,0))</f>
        <v>positivo</v>
      </c>
      <c r="O4015" s="115">
        <f t="array" ref="O4015">IF(N4015="negativo",INDEX($AD$3:$AG$51,MATCH(1,($B4015=$AD$3:$AD$51)*($J4015=$AE$3:$AE$51),0),3),IF(N4015="positivo",INDEX($AD$55:$AG$109,MATCH(1,($B4015=$AD$55:$AD$109)*($J4015=$AE$55:$AE$109),0),3)))</f>
        <v>0.01</v>
      </c>
      <c r="P4015" s="115">
        <f t="array" ref="P4015">IF(N4015="negativo",INDEX($AD$3:$AG$51,MATCH(1,($B4015=$AD$3:$AD$51)*($J4015=$AE$3:$AE$51),0),4),IF(N4015="positivo",INDEX($AD$55:$AG$109,MATCH(1,($B4015=$AD$55:$AD$109)*($J4015=$AE$55:$AE$109),0),4)))</f>
        <v>1E-3</v>
      </c>
      <c r="Q4015" s="115" t="str">
        <f>VLOOKUP(M4015,Modelo!$A$2:$C$7,2,0)</f>
        <v>Impacto Económico, Social y Comunitario</v>
      </c>
      <c r="R4015" s="118">
        <f t="array" ref="R4015">INDEX(Modelo!$F$1:$H$37,MATCH(1,(DataBase!Q4015=Modelo!$G$1:$G$37)*(DataBase!B4015=Modelo!$F$1:$F$37),0),3)</f>
        <v>0.10526315789473684</v>
      </c>
      <c r="S4015" s="115">
        <f t="shared" si="126"/>
        <v>0</v>
      </c>
      <c r="T4015" s="115">
        <f t="shared" si="127"/>
        <v>0</v>
      </c>
    </row>
    <row r="4016" spans="1:20" x14ac:dyDescent="0.3">
      <c r="A4016" s="115" t="s">
        <v>345</v>
      </c>
      <c r="B4016" s="115" t="s">
        <v>313</v>
      </c>
      <c r="C4016" s="115" t="s">
        <v>103</v>
      </c>
      <c r="D4016" s="115" t="s">
        <v>86</v>
      </c>
      <c r="E4016" s="115" t="s">
        <v>86</v>
      </c>
      <c r="F4016" s="115" t="s">
        <v>86</v>
      </c>
      <c r="G4016" s="115">
        <v>2004</v>
      </c>
      <c r="H4016" s="115" t="s">
        <v>125</v>
      </c>
      <c r="I4016" s="115">
        <v>4.5125503050000004</v>
      </c>
      <c r="J4016" s="115" t="s">
        <v>70</v>
      </c>
      <c r="K4016" s="115" t="str">
        <f>INDEX(DatosProcesados!$A$1:$BF$101,MATCH(DataBase!A4016,DatosProcesados!$A$1:$A$101,0),MATCH(DataBase!J4016,DatosProcesados!$A$1:$BF$1,0))</f>
        <v>No informa</v>
      </c>
      <c r="L4016" s="115" t="str">
        <f>INDEX(Modelo!$A$9:$D$89,MATCH(DataBase!$J4016,Modelo!$A$9:$A$89,0),MATCH(DataBase!L$1,Modelo!$A$9:$D$9,0))</f>
        <v>Impacto económico y gobernanza</v>
      </c>
      <c r="M4016" s="115" t="str">
        <f>INDEX(Modelo!$A$9:$D$89,MATCH(DataBase!$J4016,Modelo!$A$9:$A$89,0),MATCH(DataBase!M$1,Modelo!$A$9:$D$9,0))</f>
        <v>Pilar 6</v>
      </c>
      <c r="N4016" s="115" t="str">
        <f>INDEX(Modelo!$A$9:$D$89,MATCH(DataBase!$J4016,Modelo!$A$9:$A$89,0),MATCH(DataBase!N$1,Modelo!$A$9:$D$9,0))</f>
        <v>positivo</v>
      </c>
      <c r="O4016" s="115">
        <f t="array" ref="O4016">IF(N4016="negativo",INDEX($AD$3:$AG$51,MATCH(1,($B4016=$AD$3:$AD$51)*($J4016=$AE$3:$AE$51),0),3),IF(N4016="positivo",INDEX($AD$55:$AG$109,MATCH(1,($B4016=$AD$55:$AD$109)*($J4016=$AE$55:$AE$109),0),3)))</f>
        <v>55.064885496183209</v>
      </c>
      <c r="P4016" s="115">
        <f t="array" ref="P4016">IF(N4016="negativo",INDEX($AD$3:$AG$51,MATCH(1,($B4016=$AD$3:$AD$51)*($J4016=$AE$3:$AE$51),0),4),IF(N4016="positivo",INDEX($AD$55:$AG$109,MATCH(1,($B4016=$AD$55:$AD$109)*($J4016=$AE$55:$AE$109),0),4)))</f>
        <v>2.8132724531786629E-5</v>
      </c>
      <c r="Q4016" s="115" t="str">
        <f>VLOOKUP(M4016,Modelo!$A$2:$C$7,2,0)</f>
        <v>Impacto Económico, Social y Comunitario</v>
      </c>
      <c r="R4016" s="118">
        <f t="array" ref="R4016">INDEX(Modelo!$F$1:$H$37,MATCH(1,(DataBase!Q4016=Modelo!$G$1:$G$37)*(DataBase!B4016=Modelo!$F$1:$F$37),0),3)</f>
        <v>0.11764705882352941</v>
      </c>
      <c r="S4016" s="115">
        <f t="shared" si="126"/>
        <v>0</v>
      </c>
      <c r="T4016" s="115">
        <f t="shared" si="127"/>
        <v>0</v>
      </c>
    </row>
    <row r="4017" spans="1:20" x14ac:dyDescent="0.3">
      <c r="A4017" s="115" t="s">
        <v>464</v>
      </c>
      <c r="B4017" s="115" t="s">
        <v>407</v>
      </c>
      <c r="C4017" s="115" t="s">
        <v>103</v>
      </c>
      <c r="D4017" s="115" t="s">
        <v>86</v>
      </c>
      <c r="E4017" s="115" t="s">
        <v>86</v>
      </c>
      <c r="F4017" s="115" t="s">
        <v>87</v>
      </c>
      <c r="G4017" s="115">
        <v>1990</v>
      </c>
      <c r="H4017" s="115" t="s">
        <v>281</v>
      </c>
      <c r="I4017" s="115">
        <v>0.89502277900000005</v>
      </c>
      <c r="J4017" s="115" t="s">
        <v>70</v>
      </c>
      <c r="K4017" s="115" t="str">
        <f>INDEX(DatosProcesados!$A$1:$BF$101,MATCH(DataBase!A4017,DatosProcesados!$A$1:$A$101,0),MATCH(DataBase!J4017,DatosProcesados!$A$1:$BF$1,0))</f>
        <v>No informa</v>
      </c>
      <c r="L4017" s="115" t="str">
        <f>INDEX(Modelo!$A$9:$D$89,MATCH(DataBase!$J4017,Modelo!$A$9:$A$89,0),MATCH(DataBase!L$1,Modelo!$A$9:$D$9,0))</f>
        <v>Impacto económico y gobernanza</v>
      </c>
      <c r="M4017" s="115" t="str">
        <f>INDEX(Modelo!$A$9:$D$89,MATCH(DataBase!$J4017,Modelo!$A$9:$A$89,0),MATCH(DataBase!M$1,Modelo!$A$9:$D$9,0))</f>
        <v>Pilar 6</v>
      </c>
      <c r="N4017" s="115" t="str">
        <f>INDEX(Modelo!$A$9:$D$89,MATCH(DataBase!$J4017,Modelo!$A$9:$A$89,0),MATCH(DataBase!N$1,Modelo!$A$9:$D$9,0))</f>
        <v>positivo</v>
      </c>
      <c r="O4017" s="115">
        <f t="array" ref="O4017">IF(N4017="negativo",INDEX($AD$3:$AG$51,MATCH(1,($B4017=$AD$3:$AD$51)*($J4017=$AE$3:$AE$51),0),3),IF(N4017="positivo",INDEX($AD$55:$AG$109,MATCH(1,($B4017=$AD$55:$AD$109)*($J4017=$AE$55:$AE$109),0),3)))</f>
        <v>9.7262405401996356E-3</v>
      </c>
      <c r="P4017" s="115">
        <f t="array" ref="P4017">IF(N4017="negativo",INDEX($AD$3:$AG$51,MATCH(1,($B4017=$AD$3:$AD$51)*($J4017=$AE$3:$AE$51),0),4),IF(N4017="positivo",INDEX($AD$55:$AG$109,MATCH(1,($B4017=$AD$55:$AD$109)*($J4017=$AE$55:$AE$109),0),4)))</f>
        <v>4.4881280673959309E-6</v>
      </c>
      <c r="Q4017" s="115" t="str">
        <f>VLOOKUP(M4017,Modelo!$A$2:$C$7,2,0)</f>
        <v>Impacto Económico, Social y Comunitario</v>
      </c>
      <c r="R4017" s="118">
        <f t="array" ref="R4017">INDEX(Modelo!$F$1:$H$37,MATCH(1,(DataBase!Q4017=Modelo!$G$1:$G$37)*(DataBase!B4017=Modelo!$F$1:$F$37),0),3)</f>
        <v>0.15384615384615385</v>
      </c>
      <c r="S4017" s="115">
        <f t="shared" si="126"/>
        <v>0</v>
      </c>
      <c r="T4017" s="115">
        <f t="shared" si="127"/>
        <v>0</v>
      </c>
    </row>
    <row r="4018" spans="1:20" x14ac:dyDescent="0.3">
      <c r="A4018" s="115" t="s">
        <v>296</v>
      </c>
      <c r="B4018" s="115" t="s">
        <v>216</v>
      </c>
      <c r="C4018" s="115" t="s">
        <v>103</v>
      </c>
      <c r="D4018" s="115" t="s">
        <v>86</v>
      </c>
      <c r="E4018" s="115" t="s">
        <v>86</v>
      </c>
      <c r="F4018" s="115" t="s">
        <v>87</v>
      </c>
      <c r="G4018" s="115">
        <v>1944</v>
      </c>
      <c r="H4018" s="115" t="s">
        <v>125</v>
      </c>
      <c r="I4018" s="115">
        <v>1.7785578609999999</v>
      </c>
      <c r="J4018" s="115" t="s">
        <v>70</v>
      </c>
      <c r="K4018" s="115" t="str">
        <f>INDEX(DatosProcesados!$A$1:$BF$101,MATCH(DataBase!A4018,DatosProcesados!$A$1:$A$101,0),MATCH(DataBase!J4018,DatosProcesados!$A$1:$BF$1,0))</f>
        <v>No informa</v>
      </c>
      <c r="L4018" s="115" t="str">
        <f>INDEX(Modelo!$A$9:$D$89,MATCH(DataBase!$J4018,Modelo!$A$9:$A$89,0),MATCH(DataBase!L$1,Modelo!$A$9:$D$9,0))</f>
        <v>Impacto económico y gobernanza</v>
      </c>
      <c r="M4018" s="115" t="str">
        <f>INDEX(Modelo!$A$9:$D$89,MATCH(DataBase!$J4018,Modelo!$A$9:$A$89,0),MATCH(DataBase!M$1,Modelo!$A$9:$D$9,0))</f>
        <v>Pilar 6</v>
      </c>
      <c r="N4018" s="115" t="str">
        <f>INDEX(Modelo!$A$9:$D$89,MATCH(DataBase!$J4018,Modelo!$A$9:$A$89,0),MATCH(DataBase!N$1,Modelo!$A$9:$D$9,0))</f>
        <v>positivo</v>
      </c>
      <c r="O4018" s="115">
        <f t="array" ref="O4018">IF(N4018="negativo",INDEX($AD$3:$AG$51,MATCH(1,($B4018=$AD$3:$AD$51)*($J4018=$AE$3:$AE$51),0),3),IF(N4018="positivo",INDEX($AD$55:$AG$109,MATCH(1,($B4018=$AD$55:$AD$109)*($J4018=$AE$55:$AE$109),0),3)))</f>
        <v>0.01</v>
      </c>
      <c r="P4018" s="115">
        <f t="array" ref="P4018">IF(N4018="negativo",INDEX($AD$3:$AG$51,MATCH(1,($B4018=$AD$3:$AD$51)*($J4018=$AE$3:$AE$51),0),4),IF(N4018="positivo",INDEX($AD$55:$AG$109,MATCH(1,($B4018=$AD$55:$AD$109)*($J4018=$AE$55:$AE$109),0),4)))</f>
        <v>1E-3</v>
      </c>
      <c r="Q4018" s="115" t="str">
        <f>VLOOKUP(M4018,Modelo!$A$2:$C$7,2,0)</f>
        <v>Impacto Económico, Social y Comunitario</v>
      </c>
      <c r="R4018" s="118">
        <f t="array" ref="R4018">INDEX(Modelo!$F$1:$H$37,MATCH(1,(DataBase!Q4018=Modelo!$G$1:$G$37)*(DataBase!B4018=Modelo!$F$1:$F$37),0),3)</f>
        <v>0.10526315789473684</v>
      </c>
      <c r="S4018" s="115">
        <f t="shared" si="126"/>
        <v>0</v>
      </c>
      <c r="T4018" s="115">
        <f t="shared" si="127"/>
        <v>0</v>
      </c>
    </row>
    <row r="4019" spans="1:20" x14ac:dyDescent="0.3">
      <c r="A4019" s="115" t="s">
        <v>134</v>
      </c>
      <c r="B4019" s="115" t="s">
        <v>84</v>
      </c>
      <c r="C4019" s="115" t="s">
        <v>103</v>
      </c>
      <c r="D4019" s="115" t="s">
        <v>86</v>
      </c>
      <c r="E4019" s="115" t="s">
        <v>87</v>
      </c>
      <c r="F4019" s="115" t="s">
        <v>87</v>
      </c>
      <c r="G4019" s="115">
        <v>2001</v>
      </c>
      <c r="H4019" s="115" t="s">
        <v>125</v>
      </c>
      <c r="I4019" s="115">
        <v>6.5475670460000002</v>
      </c>
      <c r="J4019" s="115" t="s">
        <v>70</v>
      </c>
      <c r="K4019" s="115">
        <f>INDEX(DatosProcesados!$A$1:$BF$101,MATCH(DataBase!A4019,DatosProcesados!$A$1:$A$101,0),MATCH(DataBase!J4019,DatosProcesados!$A$1:$BF$1,0))</f>
        <v>7.5422165626537925E-3</v>
      </c>
      <c r="L4019" s="115" t="str">
        <f>INDEX(Modelo!$A$9:$D$89,MATCH(DataBase!$J4019,Modelo!$A$9:$A$89,0),MATCH(DataBase!L$1,Modelo!$A$9:$D$9,0))</f>
        <v>Impacto económico y gobernanza</v>
      </c>
      <c r="M4019" s="115" t="str">
        <f>INDEX(Modelo!$A$9:$D$89,MATCH(DataBase!$J4019,Modelo!$A$9:$A$89,0),MATCH(DataBase!M$1,Modelo!$A$9:$D$9,0))</f>
        <v>Pilar 6</v>
      </c>
      <c r="N4019" s="115" t="str">
        <f>INDEX(Modelo!$A$9:$D$89,MATCH(DataBase!$J4019,Modelo!$A$9:$A$89,0),MATCH(DataBase!N$1,Modelo!$A$9:$D$9,0))</f>
        <v>positivo</v>
      </c>
      <c r="O4019" s="115">
        <f t="array" ref="O4019">IF(N4019="negativo",INDEX($AD$3:$AG$51,MATCH(1,($B4019=$AD$3:$AD$51)*($J4019=$AE$3:$AE$51),0),3),IF(N4019="positivo",INDEX($AD$55:$AG$109,MATCH(1,($B4019=$AD$55:$AD$109)*($J4019=$AE$55:$AE$109),0),3)))</f>
        <v>3342.3126897679244</v>
      </c>
      <c r="P4019" s="115">
        <f t="array" ref="P4019">IF(N4019="negativo",INDEX($AD$3:$AG$51,MATCH(1,($B4019=$AD$3:$AD$51)*($J4019=$AE$3:$AE$51),0),4),IF(N4019="positivo",INDEX($AD$55:$AG$109,MATCH(1,($B4019=$AD$55:$AD$109)*($J4019=$AE$55:$AE$109),0),4)))</f>
        <v>2.5801197668261695E-3</v>
      </c>
      <c r="Q4019" s="115" t="str">
        <f>VLOOKUP(M4019,Modelo!$A$2:$C$7,2,0)</f>
        <v>Impacto Económico, Social y Comunitario</v>
      </c>
      <c r="R4019" s="118">
        <f t="array" ref="R4019">INDEX(Modelo!$F$1:$H$37,MATCH(1,(DataBase!Q4019=Modelo!$G$1:$G$37)*(DataBase!B4019=Modelo!$F$1:$F$37),0),3)</f>
        <v>0.11764705882352941</v>
      </c>
      <c r="S4019" s="115">
        <f t="shared" si="126"/>
        <v>1.4846308789551486E-4</v>
      </c>
      <c r="T4019" s="115">
        <f t="shared" si="127"/>
        <v>1.7466245634766455E-5</v>
      </c>
    </row>
    <row r="4020" spans="1:20" x14ac:dyDescent="0.3">
      <c r="A4020" s="115" t="s">
        <v>290</v>
      </c>
      <c r="B4020" s="115" t="s">
        <v>216</v>
      </c>
      <c r="C4020" s="115" t="s">
        <v>103</v>
      </c>
      <c r="D4020" s="115" t="s">
        <v>86</v>
      </c>
      <c r="E4020" s="115" t="s">
        <v>87</v>
      </c>
      <c r="F4020" s="115" t="s">
        <v>87</v>
      </c>
      <c r="G4020" s="115">
        <v>1934</v>
      </c>
      <c r="H4020" s="115" t="s">
        <v>125</v>
      </c>
      <c r="I4020" s="115">
        <v>1.84479215</v>
      </c>
      <c r="J4020" s="115" t="s">
        <v>70</v>
      </c>
      <c r="K4020" s="115" t="str">
        <f>INDEX(DatosProcesados!$A$1:$BF$101,MATCH(DataBase!A4020,DatosProcesados!$A$1:$A$101,0),MATCH(DataBase!J4020,DatosProcesados!$A$1:$BF$1,0))</f>
        <v>No informa</v>
      </c>
      <c r="L4020" s="115" t="str">
        <f>INDEX(Modelo!$A$9:$D$89,MATCH(DataBase!$J4020,Modelo!$A$9:$A$89,0),MATCH(DataBase!L$1,Modelo!$A$9:$D$9,0))</f>
        <v>Impacto económico y gobernanza</v>
      </c>
      <c r="M4020" s="115" t="str">
        <f>INDEX(Modelo!$A$9:$D$89,MATCH(DataBase!$J4020,Modelo!$A$9:$A$89,0),MATCH(DataBase!M$1,Modelo!$A$9:$D$9,0))</f>
        <v>Pilar 6</v>
      </c>
      <c r="N4020" s="115" t="str">
        <f>INDEX(Modelo!$A$9:$D$89,MATCH(DataBase!$J4020,Modelo!$A$9:$A$89,0),MATCH(DataBase!N$1,Modelo!$A$9:$D$9,0))</f>
        <v>positivo</v>
      </c>
      <c r="O4020" s="115">
        <f t="array" ref="O4020">IF(N4020="negativo",INDEX($AD$3:$AG$51,MATCH(1,($B4020=$AD$3:$AD$51)*($J4020=$AE$3:$AE$51),0),3),IF(N4020="positivo",INDEX($AD$55:$AG$109,MATCH(1,($B4020=$AD$55:$AD$109)*($J4020=$AE$55:$AE$109),0),3)))</f>
        <v>0.01</v>
      </c>
      <c r="P4020" s="115">
        <f t="array" ref="P4020">IF(N4020="negativo",INDEX($AD$3:$AG$51,MATCH(1,($B4020=$AD$3:$AD$51)*($J4020=$AE$3:$AE$51),0),4),IF(N4020="positivo",INDEX($AD$55:$AG$109,MATCH(1,($B4020=$AD$55:$AD$109)*($J4020=$AE$55:$AE$109),0),4)))</f>
        <v>1E-3</v>
      </c>
      <c r="Q4020" s="115" t="str">
        <f>VLOOKUP(M4020,Modelo!$A$2:$C$7,2,0)</f>
        <v>Impacto Económico, Social y Comunitario</v>
      </c>
      <c r="R4020" s="118">
        <f t="array" ref="R4020">INDEX(Modelo!$F$1:$H$37,MATCH(1,(DataBase!Q4020=Modelo!$G$1:$G$37)*(DataBase!B4020=Modelo!$F$1:$F$37),0),3)</f>
        <v>0.10526315789473684</v>
      </c>
      <c r="S4020" s="115">
        <f t="shared" si="126"/>
        <v>0</v>
      </c>
      <c r="T4020" s="115">
        <f t="shared" si="127"/>
        <v>0</v>
      </c>
    </row>
    <row r="4021" spans="1:20" x14ac:dyDescent="0.3">
      <c r="A4021" s="115" t="s">
        <v>346</v>
      </c>
      <c r="B4021" s="115" t="s">
        <v>313</v>
      </c>
      <c r="C4021" s="115" t="s">
        <v>103</v>
      </c>
      <c r="D4021" s="115" t="s">
        <v>87</v>
      </c>
      <c r="E4021" s="115" t="s">
        <v>87</v>
      </c>
      <c r="F4021" s="115" t="s">
        <v>87</v>
      </c>
      <c r="G4021" s="115">
        <v>1960</v>
      </c>
      <c r="H4021" s="115" t="s">
        <v>177</v>
      </c>
      <c r="I4021" s="115">
        <v>4.2128666020000001</v>
      </c>
      <c r="J4021" s="115" t="s">
        <v>70</v>
      </c>
      <c r="K4021" s="115" t="str">
        <f>INDEX(DatosProcesados!$A$1:$BF$101,MATCH(DataBase!A4021,DatosProcesados!$A$1:$A$101,0),MATCH(DataBase!J4021,DatosProcesados!$A$1:$BF$1,0))</f>
        <v>No informa</v>
      </c>
      <c r="L4021" s="115" t="str">
        <f>INDEX(Modelo!$A$9:$D$89,MATCH(DataBase!$J4021,Modelo!$A$9:$A$89,0),MATCH(DataBase!L$1,Modelo!$A$9:$D$9,0))</f>
        <v>Impacto económico y gobernanza</v>
      </c>
      <c r="M4021" s="115" t="str">
        <f>INDEX(Modelo!$A$9:$D$89,MATCH(DataBase!$J4021,Modelo!$A$9:$A$89,0),MATCH(DataBase!M$1,Modelo!$A$9:$D$9,0))</f>
        <v>Pilar 6</v>
      </c>
      <c r="N4021" s="115" t="str">
        <f>INDEX(Modelo!$A$9:$D$89,MATCH(DataBase!$J4021,Modelo!$A$9:$A$89,0),MATCH(DataBase!N$1,Modelo!$A$9:$D$9,0))</f>
        <v>positivo</v>
      </c>
      <c r="O4021" s="115">
        <f t="array" ref="O4021">IF(N4021="negativo",INDEX($AD$3:$AG$51,MATCH(1,($B4021=$AD$3:$AD$51)*($J4021=$AE$3:$AE$51),0),3),IF(N4021="positivo",INDEX($AD$55:$AG$109,MATCH(1,($B4021=$AD$55:$AD$109)*($J4021=$AE$55:$AE$109),0),3)))</f>
        <v>55.064885496183209</v>
      </c>
      <c r="P4021" s="115">
        <f t="array" ref="P4021">IF(N4021="negativo",INDEX($AD$3:$AG$51,MATCH(1,($B4021=$AD$3:$AD$51)*($J4021=$AE$3:$AE$51),0),4),IF(N4021="positivo",INDEX($AD$55:$AG$109,MATCH(1,($B4021=$AD$55:$AD$109)*($J4021=$AE$55:$AE$109),0),4)))</f>
        <v>2.8132724531786629E-5</v>
      </c>
      <c r="Q4021" s="115" t="str">
        <f>VLOOKUP(M4021,Modelo!$A$2:$C$7,2,0)</f>
        <v>Impacto Económico, Social y Comunitario</v>
      </c>
      <c r="R4021" s="118">
        <f t="array" ref="R4021">INDEX(Modelo!$F$1:$H$37,MATCH(1,(DataBase!Q4021=Modelo!$G$1:$G$37)*(DataBase!B4021=Modelo!$F$1:$F$37),0),3)</f>
        <v>0.11764705882352941</v>
      </c>
      <c r="S4021" s="115">
        <f t="shared" si="126"/>
        <v>0</v>
      </c>
      <c r="T4021" s="115">
        <f t="shared" si="127"/>
        <v>0</v>
      </c>
    </row>
    <row r="4022" spans="1:20" x14ac:dyDescent="0.3">
      <c r="A4022" s="115" t="s">
        <v>124</v>
      </c>
      <c r="B4022" s="115" t="s">
        <v>84</v>
      </c>
      <c r="C4022" s="115" t="s">
        <v>97</v>
      </c>
      <c r="D4022" s="115" t="s">
        <v>86</v>
      </c>
      <c r="E4022" s="115" t="s">
        <v>86</v>
      </c>
      <c r="F4022" s="115" t="s">
        <v>86</v>
      </c>
      <c r="G4022" s="115">
        <v>2012</v>
      </c>
      <c r="H4022" s="115" t="s">
        <v>125</v>
      </c>
      <c r="I4022" s="115">
        <v>9.9777362400000005</v>
      </c>
      <c r="J4022" s="115" t="s">
        <v>70</v>
      </c>
      <c r="K4022" s="115">
        <f>INDEX(DatosProcesados!$A$1:$BF$101,MATCH(DataBase!A4022,DatosProcesados!$A$1:$A$101,0),MATCH(DataBase!J4022,DatosProcesados!$A$1:$BF$1,0))</f>
        <v>4.4134792569003002E-3</v>
      </c>
      <c r="L4022" s="115" t="str">
        <f>INDEX(Modelo!$A$9:$D$89,MATCH(DataBase!$J4022,Modelo!$A$9:$A$89,0),MATCH(DataBase!L$1,Modelo!$A$9:$D$9,0))</f>
        <v>Impacto económico y gobernanza</v>
      </c>
      <c r="M4022" s="115" t="str">
        <f>INDEX(Modelo!$A$9:$D$89,MATCH(DataBase!$J4022,Modelo!$A$9:$A$89,0),MATCH(DataBase!M$1,Modelo!$A$9:$D$9,0))</f>
        <v>Pilar 6</v>
      </c>
      <c r="N4022" s="115" t="str">
        <f>INDEX(Modelo!$A$9:$D$89,MATCH(DataBase!$J4022,Modelo!$A$9:$A$89,0),MATCH(DataBase!N$1,Modelo!$A$9:$D$9,0))</f>
        <v>positivo</v>
      </c>
      <c r="O4022" s="115">
        <f t="array" ref="O4022">IF(N4022="negativo",INDEX($AD$3:$AG$51,MATCH(1,($B4022=$AD$3:$AD$51)*($J4022=$AE$3:$AE$51),0),3),IF(N4022="positivo",INDEX($AD$55:$AG$109,MATCH(1,($B4022=$AD$55:$AD$109)*($J4022=$AE$55:$AE$109),0),3)))</f>
        <v>3342.3126897679244</v>
      </c>
      <c r="P4022" s="115">
        <f t="array" ref="P4022">IF(N4022="negativo",INDEX($AD$3:$AG$51,MATCH(1,($B4022=$AD$3:$AD$51)*($J4022=$AE$3:$AE$51),0),4),IF(N4022="positivo",INDEX($AD$55:$AG$109,MATCH(1,($B4022=$AD$55:$AD$109)*($J4022=$AE$55:$AE$109),0),4)))</f>
        <v>2.5801197668261695E-3</v>
      </c>
      <c r="Q4022" s="115" t="str">
        <f>VLOOKUP(M4022,Modelo!$A$2:$C$7,2,0)</f>
        <v>Impacto Económico, Social y Comunitario</v>
      </c>
      <c r="R4022" s="118">
        <f t="array" ref="R4022">INDEX(Modelo!$F$1:$H$37,MATCH(1,(DataBase!Q4022=Modelo!$G$1:$G$37)*(DataBase!B4022=Modelo!$F$1:$F$37),0),3)</f>
        <v>0.11764705882352941</v>
      </c>
      <c r="S4022" s="115">
        <f t="shared" si="126"/>
        <v>5.4853063597594393E-5</v>
      </c>
      <c r="T4022" s="115">
        <f t="shared" si="127"/>
        <v>6.4533015997169872E-6</v>
      </c>
    </row>
    <row r="4023" spans="1:20" x14ac:dyDescent="0.3">
      <c r="A4023" s="115" t="s">
        <v>414</v>
      </c>
      <c r="B4023" s="115" t="s">
        <v>407</v>
      </c>
      <c r="C4023" s="115" t="s">
        <v>103</v>
      </c>
      <c r="D4023" s="115" t="s">
        <v>86</v>
      </c>
      <c r="E4023" s="115" t="s">
        <v>86</v>
      </c>
      <c r="F4023" s="115" t="s">
        <v>87</v>
      </c>
      <c r="G4023" s="115">
        <v>1976</v>
      </c>
      <c r="H4023" s="115" t="s">
        <v>415</v>
      </c>
      <c r="I4023" s="115">
        <v>6.0471020830000004</v>
      </c>
      <c r="J4023" s="115" t="s">
        <v>70</v>
      </c>
      <c r="K4023" s="115">
        <f>INDEX(DatosProcesados!$A$1:$BF$101,MATCH(DataBase!A4023,DatosProcesados!$A$1:$A$101,0),MATCH(DataBase!J4023,DatosProcesados!$A$1:$BF$1,0))</f>
        <v>9.7262405401996356E-3</v>
      </c>
      <c r="L4023" s="115" t="str">
        <f>INDEX(Modelo!$A$9:$D$89,MATCH(DataBase!$J4023,Modelo!$A$9:$A$89,0),MATCH(DataBase!L$1,Modelo!$A$9:$D$9,0))</f>
        <v>Impacto económico y gobernanza</v>
      </c>
      <c r="M4023" s="115" t="str">
        <f>INDEX(Modelo!$A$9:$D$89,MATCH(DataBase!$J4023,Modelo!$A$9:$A$89,0),MATCH(DataBase!M$1,Modelo!$A$9:$D$9,0))</f>
        <v>Pilar 6</v>
      </c>
      <c r="N4023" s="115" t="str">
        <f>INDEX(Modelo!$A$9:$D$89,MATCH(DataBase!$J4023,Modelo!$A$9:$A$89,0),MATCH(DataBase!N$1,Modelo!$A$9:$D$9,0))</f>
        <v>positivo</v>
      </c>
      <c r="O4023" s="115">
        <f t="array" ref="O4023">IF(N4023="negativo",INDEX($AD$3:$AG$51,MATCH(1,($B4023=$AD$3:$AD$51)*($J4023=$AE$3:$AE$51),0),3),IF(N4023="positivo",INDEX($AD$55:$AG$109,MATCH(1,($B4023=$AD$55:$AD$109)*($J4023=$AE$55:$AE$109),0),3)))</f>
        <v>9.7262405401996356E-3</v>
      </c>
      <c r="P4023" s="115">
        <f t="array" ref="P4023">IF(N4023="negativo",INDEX($AD$3:$AG$51,MATCH(1,($B4023=$AD$3:$AD$51)*($J4023=$AE$3:$AE$51),0),4),IF(N4023="positivo",INDEX($AD$55:$AG$109,MATCH(1,($B4023=$AD$55:$AD$109)*($J4023=$AE$55:$AE$109),0),4)))</f>
        <v>4.4881280673959309E-6</v>
      </c>
      <c r="Q4023" s="115" t="str">
        <f>VLOOKUP(M4023,Modelo!$A$2:$C$7,2,0)</f>
        <v>Impacto Económico, Social y Comunitario</v>
      </c>
      <c r="R4023" s="118">
        <f t="array" ref="R4023">INDEX(Modelo!$F$1:$H$37,MATCH(1,(DataBase!Q4023=Modelo!$G$1:$G$37)*(DataBase!B4023=Modelo!$F$1:$F$37),0),3)</f>
        <v>0.15384615384615385</v>
      </c>
      <c r="S4023" s="115">
        <f t="shared" si="126"/>
        <v>100</v>
      </c>
      <c r="T4023" s="115">
        <f t="shared" si="127"/>
        <v>15.384615384615385</v>
      </c>
    </row>
    <row r="4024" spans="1:20" x14ac:dyDescent="0.3">
      <c r="A4024" s="115" t="s">
        <v>337</v>
      </c>
      <c r="B4024" s="115" t="s">
        <v>313</v>
      </c>
      <c r="C4024" s="115" t="s">
        <v>103</v>
      </c>
      <c r="D4024" s="115" t="s">
        <v>86</v>
      </c>
      <c r="E4024" s="115" t="s">
        <v>86</v>
      </c>
      <c r="F4024" s="115" t="s">
        <v>87</v>
      </c>
      <c r="G4024" s="115">
        <v>1879</v>
      </c>
      <c r="H4024" s="115" t="s">
        <v>244</v>
      </c>
      <c r="I4024" s="115">
        <v>5.8689859999999996</v>
      </c>
      <c r="J4024" s="115" t="s">
        <v>70</v>
      </c>
      <c r="K4024" s="115" t="str">
        <f>INDEX(DatosProcesados!$A$1:$BF$101,MATCH(DataBase!A4024,DatosProcesados!$A$1:$A$101,0),MATCH(DataBase!J4024,DatosProcesados!$A$1:$BF$1,0))</f>
        <v>No informa</v>
      </c>
      <c r="L4024" s="115" t="str">
        <f>INDEX(Modelo!$A$9:$D$89,MATCH(DataBase!$J4024,Modelo!$A$9:$A$89,0),MATCH(DataBase!L$1,Modelo!$A$9:$D$9,0))</f>
        <v>Impacto económico y gobernanza</v>
      </c>
      <c r="M4024" s="115" t="str">
        <f>INDEX(Modelo!$A$9:$D$89,MATCH(DataBase!$J4024,Modelo!$A$9:$A$89,0),MATCH(DataBase!M$1,Modelo!$A$9:$D$9,0))</f>
        <v>Pilar 6</v>
      </c>
      <c r="N4024" s="115" t="str">
        <f>INDEX(Modelo!$A$9:$D$89,MATCH(DataBase!$J4024,Modelo!$A$9:$A$89,0),MATCH(DataBase!N$1,Modelo!$A$9:$D$9,0))</f>
        <v>positivo</v>
      </c>
      <c r="O4024" s="115">
        <f t="array" ref="O4024">IF(N4024="negativo",INDEX($AD$3:$AG$51,MATCH(1,($B4024=$AD$3:$AD$51)*($J4024=$AE$3:$AE$51),0),3),IF(N4024="positivo",INDEX($AD$55:$AG$109,MATCH(1,($B4024=$AD$55:$AD$109)*($J4024=$AE$55:$AE$109),0),3)))</f>
        <v>55.064885496183209</v>
      </c>
      <c r="P4024" s="115">
        <f t="array" ref="P4024">IF(N4024="negativo",INDEX($AD$3:$AG$51,MATCH(1,($B4024=$AD$3:$AD$51)*($J4024=$AE$3:$AE$51),0),4),IF(N4024="positivo",INDEX($AD$55:$AG$109,MATCH(1,($B4024=$AD$55:$AD$109)*($J4024=$AE$55:$AE$109),0),4)))</f>
        <v>2.8132724531786629E-5</v>
      </c>
      <c r="Q4024" s="115" t="str">
        <f>VLOOKUP(M4024,Modelo!$A$2:$C$7,2,0)</f>
        <v>Impacto Económico, Social y Comunitario</v>
      </c>
      <c r="R4024" s="118">
        <f t="array" ref="R4024">INDEX(Modelo!$F$1:$H$37,MATCH(1,(DataBase!Q4024=Modelo!$G$1:$G$37)*(DataBase!B4024=Modelo!$F$1:$F$37),0),3)</f>
        <v>0.11764705882352941</v>
      </c>
      <c r="S4024" s="115">
        <f t="shared" si="126"/>
        <v>0</v>
      </c>
      <c r="T4024" s="115">
        <f t="shared" si="127"/>
        <v>0</v>
      </c>
    </row>
    <row r="4025" spans="1:20" x14ac:dyDescent="0.3">
      <c r="A4025" s="115" t="s">
        <v>373</v>
      </c>
      <c r="B4025" s="115" t="s">
        <v>313</v>
      </c>
      <c r="C4025" s="115" t="s">
        <v>103</v>
      </c>
      <c r="D4025" s="115" t="s">
        <v>87</v>
      </c>
      <c r="E4025" s="115" t="s">
        <v>86</v>
      </c>
      <c r="F4025" s="115" t="s">
        <v>86</v>
      </c>
      <c r="G4025" s="115">
        <v>1997</v>
      </c>
      <c r="H4025" s="115" t="s">
        <v>125</v>
      </c>
      <c r="I4025" s="115">
        <v>1.9766409730000001</v>
      </c>
      <c r="J4025" s="115" t="s">
        <v>70</v>
      </c>
      <c r="K4025" s="115" t="str">
        <f>INDEX(DatosProcesados!$A$1:$BF$101,MATCH(DataBase!A4025,DatosProcesados!$A$1:$A$101,0),MATCH(DataBase!J4025,DatosProcesados!$A$1:$BF$1,0))</f>
        <v>No informa</v>
      </c>
      <c r="L4025" s="115" t="str">
        <f>INDEX(Modelo!$A$9:$D$89,MATCH(DataBase!$J4025,Modelo!$A$9:$A$89,0),MATCH(DataBase!L$1,Modelo!$A$9:$D$9,0))</f>
        <v>Impacto económico y gobernanza</v>
      </c>
      <c r="M4025" s="115" t="str">
        <f>INDEX(Modelo!$A$9:$D$89,MATCH(DataBase!$J4025,Modelo!$A$9:$A$89,0),MATCH(DataBase!M$1,Modelo!$A$9:$D$9,0))</f>
        <v>Pilar 6</v>
      </c>
      <c r="N4025" s="115" t="str">
        <f>INDEX(Modelo!$A$9:$D$89,MATCH(DataBase!$J4025,Modelo!$A$9:$A$89,0),MATCH(DataBase!N$1,Modelo!$A$9:$D$9,0))</f>
        <v>positivo</v>
      </c>
      <c r="O4025" s="115">
        <f t="array" ref="O4025">IF(N4025="negativo",INDEX($AD$3:$AG$51,MATCH(1,($B4025=$AD$3:$AD$51)*($J4025=$AE$3:$AE$51),0),3),IF(N4025="positivo",INDEX($AD$55:$AG$109,MATCH(1,($B4025=$AD$55:$AD$109)*($J4025=$AE$55:$AE$109),0),3)))</f>
        <v>55.064885496183209</v>
      </c>
      <c r="P4025" s="115">
        <f t="array" ref="P4025">IF(N4025="negativo",INDEX($AD$3:$AG$51,MATCH(1,($B4025=$AD$3:$AD$51)*($J4025=$AE$3:$AE$51),0),4),IF(N4025="positivo",INDEX($AD$55:$AG$109,MATCH(1,($B4025=$AD$55:$AD$109)*($J4025=$AE$55:$AE$109),0),4)))</f>
        <v>2.8132724531786629E-5</v>
      </c>
      <c r="Q4025" s="115" t="str">
        <f>VLOOKUP(M4025,Modelo!$A$2:$C$7,2,0)</f>
        <v>Impacto Económico, Social y Comunitario</v>
      </c>
      <c r="R4025" s="118">
        <f t="array" ref="R4025">INDEX(Modelo!$F$1:$H$37,MATCH(1,(DataBase!Q4025=Modelo!$G$1:$G$37)*(DataBase!B4025=Modelo!$F$1:$F$37),0),3)</f>
        <v>0.11764705882352941</v>
      </c>
      <c r="S4025" s="115">
        <f t="shared" si="126"/>
        <v>0</v>
      </c>
      <c r="T4025" s="115">
        <f t="shared" si="127"/>
        <v>0</v>
      </c>
    </row>
    <row r="4026" spans="1:20" x14ac:dyDescent="0.3">
      <c r="A4026" s="115" t="s">
        <v>102</v>
      </c>
      <c r="B4026" s="115" t="s">
        <v>84</v>
      </c>
      <c r="C4026" s="115" t="s">
        <v>103</v>
      </c>
      <c r="D4026" s="115" t="s">
        <v>86</v>
      </c>
      <c r="E4026" s="115" t="s">
        <v>86</v>
      </c>
      <c r="F4026" s="115" t="s">
        <v>87</v>
      </c>
      <c r="G4026" s="115">
        <v>2003</v>
      </c>
      <c r="H4026" s="115" t="s">
        <v>104</v>
      </c>
      <c r="I4026" s="115">
        <v>15.602099798999999</v>
      </c>
      <c r="J4026" s="115" t="s">
        <v>70</v>
      </c>
      <c r="K4026" s="115" t="str">
        <f>INDEX(DatosProcesados!$A$1:$BF$101,MATCH(DataBase!A4026,DatosProcesados!$A$1:$A$101,0),MATCH(DataBase!J4026,DatosProcesados!$A$1:$BF$1,0))</f>
        <v>No informa</v>
      </c>
      <c r="L4026" s="115" t="str">
        <f>INDEX(Modelo!$A$9:$D$89,MATCH(DataBase!$J4026,Modelo!$A$9:$A$89,0),MATCH(DataBase!L$1,Modelo!$A$9:$D$9,0))</f>
        <v>Impacto económico y gobernanza</v>
      </c>
      <c r="M4026" s="115" t="str">
        <f>INDEX(Modelo!$A$9:$D$89,MATCH(DataBase!$J4026,Modelo!$A$9:$A$89,0),MATCH(DataBase!M$1,Modelo!$A$9:$D$9,0))</f>
        <v>Pilar 6</v>
      </c>
      <c r="N4026" s="115" t="str">
        <f>INDEX(Modelo!$A$9:$D$89,MATCH(DataBase!$J4026,Modelo!$A$9:$A$89,0),MATCH(DataBase!N$1,Modelo!$A$9:$D$9,0))</f>
        <v>positivo</v>
      </c>
      <c r="O4026" s="115">
        <f t="array" ref="O4026">IF(N4026="negativo",INDEX($AD$3:$AG$51,MATCH(1,($B4026=$AD$3:$AD$51)*($J4026=$AE$3:$AE$51),0),3),IF(N4026="positivo",INDEX($AD$55:$AG$109,MATCH(1,($B4026=$AD$55:$AD$109)*($J4026=$AE$55:$AE$109),0),3)))</f>
        <v>3342.3126897679244</v>
      </c>
      <c r="P4026" s="115">
        <f t="array" ref="P4026">IF(N4026="negativo",INDEX($AD$3:$AG$51,MATCH(1,($B4026=$AD$3:$AD$51)*($J4026=$AE$3:$AE$51),0),4),IF(N4026="positivo",INDEX($AD$55:$AG$109,MATCH(1,($B4026=$AD$55:$AD$109)*($J4026=$AE$55:$AE$109),0),4)))</f>
        <v>2.5801197668261695E-3</v>
      </c>
      <c r="Q4026" s="115" t="str">
        <f>VLOOKUP(M4026,Modelo!$A$2:$C$7,2,0)</f>
        <v>Impacto Económico, Social y Comunitario</v>
      </c>
      <c r="R4026" s="118">
        <f t="array" ref="R4026">INDEX(Modelo!$F$1:$H$37,MATCH(1,(DataBase!Q4026=Modelo!$G$1:$G$37)*(DataBase!B4026=Modelo!$F$1:$F$37),0),3)</f>
        <v>0.11764705882352941</v>
      </c>
      <c r="S4026" s="115">
        <f t="shared" si="126"/>
        <v>0</v>
      </c>
      <c r="T4026" s="115">
        <f t="shared" si="127"/>
        <v>0</v>
      </c>
    </row>
    <row r="4027" spans="1:20" x14ac:dyDescent="0.3">
      <c r="A4027" s="115" t="s">
        <v>228</v>
      </c>
      <c r="B4027" s="115" t="s">
        <v>216</v>
      </c>
      <c r="C4027" s="115" t="s">
        <v>97</v>
      </c>
      <c r="D4027" s="115" t="s">
        <v>86</v>
      </c>
      <c r="E4027" s="115" t="s">
        <v>87</v>
      </c>
      <c r="F4027" s="115" t="s">
        <v>87</v>
      </c>
      <c r="G4027" s="115">
        <v>1991</v>
      </c>
      <c r="H4027" s="115" t="s">
        <v>229</v>
      </c>
      <c r="I4027" s="115">
        <v>5.1614047279999999</v>
      </c>
      <c r="J4027" s="115" t="s">
        <v>70</v>
      </c>
      <c r="K4027" s="115" t="str">
        <f>INDEX(DatosProcesados!$A$1:$BF$101,MATCH(DataBase!A4027,DatosProcesados!$A$1:$A$101,0),MATCH(DataBase!J4027,DatosProcesados!$A$1:$BF$1,0))</f>
        <v>No informa</v>
      </c>
      <c r="L4027" s="115" t="str">
        <f>INDEX(Modelo!$A$9:$D$89,MATCH(DataBase!$J4027,Modelo!$A$9:$A$89,0),MATCH(DataBase!L$1,Modelo!$A$9:$D$9,0))</f>
        <v>Impacto económico y gobernanza</v>
      </c>
      <c r="M4027" s="115" t="str">
        <f>INDEX(Modelo!$A$9:$D$89,MATCH(DataBase!$J4027,Modelo!$A$9:$A$89,0),MATCH(DataBase!M$1,Modelo!$A$9:$D$9,0))</f>
        <v>Pilar 6</v>
      </c>
      <c r="N4027" s="115" t="str">
        <f>INDEX(Modelo!$A$9:$D$89,MATCH(DataBase!$J4027,Modelo!$A$9:$A$89,0),MATCH(DataBase!N$1,Modelo!$A$9:$D$9,0))</f>
        <v>positivo</v>
      </c>
      <c r="O4027" s="115">
        <f t="array" ref="O4027">IF(N4027="negativo",INDEX($AD$3:$AG$51,MATCH(1,($B4027=$AD$3:$AD$51)*($J4027=$AE$3:$AE$51),0),3),IF(N4027="positivo",INDEX($AD$55:$AG$109,MATCH(1,($B4027=$AD$55:$AD$109)*($J4027=$AE$55:$AE$109),0),3)))</f>
        <v>0.01</v>
      </c>
      <c r="P4027" s="115">
        <f t="array" ref="P4027">IF(N4027="negativo",INDEX($AD$3:$AG$51,MATCH(1,($B4027=$AD$3:$AD$51)*($J4027=$AE$3:$AE$51),0),4),IF(N4027="positivo",INDEX($AD$55:$AG$109,MATCH(1,($B4027=$AD$55:$AD$109)*($J4027=$AE$55:$AE$109),0),4)))</f>
        <v>1E-3</v>
      </c>
      <c r="Q4027" s="115" t="str">
        <f>VLOOKUP(M4027,Modelo!$A$2:$C$7,2,0)</f>
        <v>Impacto Económico, Social y Comunitario</v>
      </c>
      <c r="R4027" s="118">
        <f t="array" ref="R4027">INDEX(Modelo!$F$1:$H$37,MATCH(1,(DataBase!Q4027=Modelo!$G$1:$G$37)*(DataBase!B4027=Modelo!$F$1:$F$37),0),3)</f>
        <v>0.10526315789473684</v>
      </c>
      <c r="S4027" s="115">
        <f t="shared" si="126"/>
        <v>0</v>
      </c>
      <c r="T4027" s="115">
        <f t="shared" si="127"/>
        <v>0</v>
      </c>
    </row>
    <row r="4028" spans="1:20" x14ac:dyDescent="0.3">
      <c r="A4028" s="115" t="s">
        <v>261</v>
      </c>
      <c r="B4028" s="115" t="s">
        <v>216</v>
      </c>
      <c r="C4028" s="115" t="s">
        <v>103</v>
      </c>
      <c r="D4028" s="115" t="s">
        <v>86</v>
      </c>
      <c r="E4028" s="115" t="s">
        <v>87</v>
      </c>
      <c r="F4028" s="115" t="s">
        <v>87</v>
      </c>
      <c r="G4028" s="115">
        <v>1806</v>
      </c>
      <c r="H4028" s="115" t="s">
        <v>244</v>
      </c>
      <c r="I4028" s="115">
        <v>2.382092359</v>
      </c>
      <c r="J4028" s="115" t="s">
        <v>70</v>
      </c>
      <c r="K4028" s="115" t="str">
        <f>INDEX(DatosProcesados!$A$1:$BF$101,MATCH(DataBase!A4028,DatosProcesados!$A$1:$A$101,0),MATCH(DataBase!J4028,DatosProcesados!$A$1:$BF$1,0))</f>
        <v>No informa</v>
      </c>
      <c r="L4028" s="115" t="str">
        <f>INDEX(Modelo!$A$9:$D$89,MATCH(DataBase!$J4028,Modelo!$A$9:$A$89,0),MATCH(DataBase!L$1,Modelo!$A$9:$D$9,0))</f>
        <v>Impacto económico y gobernanza</v>
      </c>
      <c r="M4028" s="115" t="str">
        <f>INDEX(Modelo!$A$9:$D$89,MATCH(DataBase!$J4028,Modelo!$A$9:$A$89,0),MATCH(DataBase!M$1,Modelo!$A$9:$D$9,0))</f>
        <v>Pilar 6</v>
      </c>
      <c r="N4028" s="115" t="str">
        <f>INDEX(Modelo!$A$9:$D$89,MATCH(DataBase!$J4028,Modelo!$A$9:$A$89,0),MATCH(DataBase!N$1,Modelo!$A$9:$D$9,0))</f>
        <v>positivo</v>
      </c>
      <c r="O4028" s="115">
        <f t="array" ref="O4028">IF(N4028="negativo",INDEX($AD$3:$AG$51,MATCH(1,($B4028=$AD$3:$AD$51)*($J4028=$AE$3:$AE$51),0),3),IF(N4028="positivo",INDEX($AD$55:$AG$109,MATCH(1,($B4028=$AD$55:$AD$109)*($J4028=$AE$55:$AE$109),0),3)))</f>
        <v>0.01</v>
      </c>
      <c r="P4028" s="115">
        <f t="array" ref="P4028">IF(N4028="negativo",INDEX($AD$3:$AG$51,MATCH(1,($B4028=$AD$3:$AD$51)*($J4028=$AE$3:$AE$51),0),4),IF(N4028="positivo",INDEX($AD$55:$AG$109,MATCH(1,($B4028=$AD$55:$AD$109)*($J4028=$AE$55:$AE$109),0),4)))</f>
        <v>1E-3</v>
      </c>
      <c r="Q4028" s="115" t="str">
        <f>VLOOKUP(M4028,Modelo!$A$2:$C$7,2,0)</f>
        <v>Impacto Económico, Social y Comunitario</v>
      </c>
      <c r="R4028" s="118">
        <f t="array" ref="R4028">INDEX(Modelo!$F$1:$H$37,MATCH(1,(DataBase!Q4028=Modelo!$G$1:$G$37)*(DataBase!B4028=Modelo!$F$1:$F$37),0),3)</f>
        <v>0.10526315789473684</v>
      </c>
      <c r="S4028" s="115">
        <f t="shared" si="126"/>
        <v>0</v>
      </c>
      <c r="T4028" s="115">
        <f t="shared" si="127"/>
        <v>0</v>
      </c>
    </row>
    <row r="4029" spans="1:20" x14ac:dyDescent="0.3">
      <c r="A4029" s="115" t="s">
        <v>269</v>
      </c>
      <c r="B4029" s="115" t="s">
        <v>216</v>
      </c>
      <c r="C4029" s="115" t="s">
        <v>103</v>
      </c>
      <c r="D4029" s="115" t="s">
        <v>87</v>
      </c>
      <c r="E4029" s="115" t="s">
        <v>87</v>
      </c>
      <c r="F4029" s="115" t="s">
        <v>87</v>
      </c>
      <c r="G4029" s="115">
        <v>1932</v>
      </c>
      <c r="H4029" s="115" t="s">
        <v>125</v>
      </c>
      <c r="I4029" s="115">
        <v>2.1928266769999998</v>
      </c>
      <c r="J4029" s="115" t="s">
        <v>70</v>
      </c>
      <c r="K4029" s="115">
        <f>INDEX(DatosProcesados!$A$1:$BF$101,MATCH(DataBase!A4029,DatosProcesados!$A$1:$A$101,0),MATCH(DataBase!J4029,DatosProcesados!$A$1:$BF$1,0))</f>
        <v>1.8605322553661302E-3</v>
      </c>
      <c r="L4029" s="115" t="str">
        <f>INDEX(Modelo!$A$9:$D$89,MATCH(DataBase!$J4029,Modelo!$A$9:$A$89,0),MATCH(DataBase!L$1,Modelo!$A$9:$D$9,0))</f>
        <v>Impacto económico y gobernanza</v>
      </c>
      <c r="M4029" s="115" t="str">
        <f>INDEX(Modelo!$A$9:$D$89,MATCH(DataBase!$J4029,Modelo!$A$9:$A$89,0),MATCH(DataBase!M$1,Modelo!$A$9:$D$9,0))</f>
        <v>Pilar 6</v>
      </c>
      <c r="N4029" s="115" t="str">
        <f>INDEX(Modelo!$A$9:$D$89,MATCH(DataBase!$J4029,Modelo!$A$9:$A$89,0),MATCH(DataBase!N$1,Modelo!$A$9:$D$9,0))</f>
        <v>positivo</v>
      </c>
      <c r="O4029" s="115">
        <f t="array" ref="O4029">IF(N4029="negativo",INDEX($AD$3:$AG$51,MATCH(1,($B4029=$AD$3:$AD$51)*($J4029=$AE$3:$AE$51),0),3),IF(N4029="positivo",INDEX($AD$55:$AG$109,MATCH(1,($B4029=$AD$55:$AD$109)*($J4029=$AE$55:$AE$109),0),3)))</f>
        <v>0.01</v>
      </c>
      <c r="P4029" s="115">
        <f t="array" ref="P4029">IF(N4029="negativo",INDEX($AD$3:$AG$51,MATCH(1,($B4029=$AD$3:$AD$51)*($J4029=$AE$3:$AE$51),0),4),IF(N4029="positivo",INDEX($AD$55:$AG$109,MATCH(1,($B4029=$AD$55:$AD$109)*($J4029=$AE$55:$AE$109),0),4)))</f>
        <v>1E-3</v>
      </c>
      <c r="Q4029" s="115" t="str">
        <f>VLOOKUP(M4029,Modelo!$A$2:$C$7,2,0)</f>
        <v>Impacto Económico, Social y Comunitario</v>
      </c>
      <c r="R4029" s="118">
        <f t="array" ref="R4029">INDEX(Modelo!$F$1:$H$37,MATCH(1,(DataBase!Q4029=Modelo!$G$1:$G$37)*(DataBase!B4029=Modelo!$F$1:$F$37),0),3)</f>
        <v>0.10526315789473684</v>
      </c>
      <c r="S4029" s="115">
        <f t="shared" si="126"/>
        <v>9.5614695040681106</v>
      </c>
      <c r="T4029" s="115">
        <f t="shared" si="127"/>
        <v>1.0064704741124326</v>
      </c>
    </row>
    <row r="4030" spans="1:20" x14ac:dyDescent="0.3">
      <c r="A4030" s="115" t="s">
        <v>285</v>
      </c>
      <c r="B4030" s="115" t="s">
        <v>216</v>
      </c>
      <c r="C4030" s="115" t="s">
        <v>103</v>
      </c>
      <c r="D4030" s="115" t="s">
        <v>86</v>
      </c>
      <c r="E4030" s="115" t="s">
        <v>86</v>
      </c>
      <c r="F4030" s="115" t="s">
        <v>86</v>
      </c>
      <c r="G4030" s="115">
        <v>1920</v>
      </c>
      <c r="H4030" s="115" t="s">
        <v>125</v>
      </c>
      <c r="I4030" s="115">
        <v>1.9433909700000001</v>
      </c>
      <c r="J4030" s="115" t="s">
        <v>70</v>
      </c>
      <c r="K4030" s="115" t="str">
        <f>INDEX(DatosProcesados!$A$1:$BF$101,MATCH(DataBase!A4030,DatosProcesados!$A$1:$A$101,0),MATCH(DataBase!J4030,DatosProcesados!$A$1:$BF$1,0))</f>
        <v>No informa</v>
      </c>
      <c r="L4030" s="115" t="str">
        <f>INDEX(Modelo!$A$9:$D$89,MATCH(DataBase!$J4030,Modelo!$A$9:$A$89,0),MATCH(DataBase!L$1,Modelo!$A$9:$D$9,0))</f>
        <v>Impacto económico y gobernanza</v>
      </c>
      <c r="M4030" s="115" t="str">
        <f>INDEX(Modelo!$A$9:$D$89,MATCH(DataBase!$J4030,Modelo!$A$9:$A$89,0),MATCH(DataBase!M$1,Modelo!$A$9:$D$9,0))</f>
        <v>Pilar 6</v>
      </c>
      <c r="N4030" s="115" t="str">
        <f>INDEX(Modelo!$A$9:$D$89,MATCH(DataBase!$J4030,Modelo!$A$9:$A$89,0),MATCH(DataBase!N$1,Modelo!$A$9:$D$9,0))</f>
        <v>positivo</v>
      </c>
      <c r="O4030" s="115">
        <f t="array" ref="O4030">IF(N4030="negativo",INDEX($AD$3:$AG$51,MATCH(1,($B4030=$AD$3:$AD$51)*($J4030=$AE$3:$AE$51),0),3),IF(N4030="positivo",INDEX($AD$55:$AG$109,MATCH(1,($B4030=$AD$55:$AD$109)*($J4030=$AE$55:$AE$109),0),3)))</f>
        <v>0.01</v>
      </c>
      <c r="P4030" s="115">
        <f t="array" ref="P4030">IF(N4030="negativo",INDEX($AD$3:$AG$51,MATCH(1,($B4030=$AD$3:$AD$51)*($J4030=$AE$3:$AE$51),0),4),IF(N4030="positivo",INDEX($AD$55:$AG$109,MATCH(1,($B4030=$AD$55:$AD$109)*($J4030=$AE$55:$AE$109),0),4)))</f>
        <v>1E-3</v>
      </c>
      <c r="Q4030" s="115" t="str">
        <f>VLOOKUP(M4030,Modelo!$A$2:$C$7,2,0)</f>
        <v>Impacto Económico, Social y Comunitario</v>
      </c>
      <c r="R4030" s="118">
        <f t="array" ref="R4030">INDEX(Modelo!$F$1:$H$37,MATCH(1,(DataBase!Q4030=Modelo!$G$1:$G$37)*(DataBase!B4030=Modelo!$F$1:$F$37),0),3)</f>
        <v>0.10526315789473684</v>
      </c>
      <c r="S4030" s="115">
        <f t="shared" si="126"/>
        <v>0</v>
      </c>
      <c r="T4030" s="115">
        <f t="shared" si="127"/>
        <v>0</v>
      </c>
    </row>
    <row r="4031" spans="1:20" x14ac:dyDescent="0.3">
      <c r="A4031" s="115" t="s">
        <v>395</v>
      </c>
      <c r="B4031" s="115" t="s">
        <v>379</v>
      </c>
      <c r="C4031" s="115" t="s">
        <v>103</v>
      </c>
      <c r="D4031" s="115" t="s">
        <v>86</v>
      </c>
      <c r="E4031" s="115" t="s">
        <v>86</v>
      </c>
      <c r="F4031" s="115" t="s">
        <v>86</v>
      </c>
      <c r="G4031" s="115">
        <v>2015</v>
      </c>
      <c r="H4031" s="115" t="s">
        <v>125</v>
      </c>
      <c r="I4031" s="115">
        <v>0.76762142099999997</v>
      </c>
      <c r="J4031" s="115" t="s">
        <v>70</v>
      </c>
      <c r="K4031" s="115" t="str">
        <f>INDEX(DatosProcesados!$A$1:$BF$101,MATCH(DataBase!A4031,DatosProcesados!$A$1:$A$101,0),MATCH(DataBase!J4031,DatosProcesados!$A$1:$BF$1,0))</f>
        <v>No informa</v>
      </c>
      <c r="L4031" s="115" t="str">
        <f>INDEX(Modelo!$A$9:$D$89,MATCH(DataBase!$J4031,Modelo!$A$9:$A$89,0),MATCH(DataBase!L$1,Modelo!$A$9:$D$9,0))</f>
        <v>Impacto económico y gobernanza</v>
      </c>
      <c r="M4031" s="115" t="str">
        <f>INDEX(Modelo!$A$9:$D$89,MATCH(DataBase!$J4031,Modelo!$A$9:$A$89,0),MATCH(DataBase!M$1,Modelo!$A$9:$D$9,0))</f>
        <v>Pilar 6</v>
      </c>
      <c r="N4031" s="115" t="str">
        <f>INDEX(Modelo!$A$9:$D$89,MATCH(DataBase!$J4031,Modelo!$A$9:$A$89,0),MATCH(DataBase!N$1,Modelo!$A$9:$D$9,0))</f>
        <v>positivo</v>
      </c>
      <c r="O4031" s="115">
        <f t="array" ref="O4031">IF(N4031="negativo",INDEX($AD$3:$AG$51,MATCH(1,($B4031=$AD$3:$AD$51)*($J4031=$AE$3:$AE$51),0),3),IF(N4031="positivo",INDEX($AD$55:$AG$109,MATCH(1,($B4031=$AD$55:$AD$109)*($J4031=$AE$55:$AE$109),0),3)))</f>
        <v>2.4578387324896596E-3</v>
      </c>
      <c r="P4031" s="115">
        <f t="array" ref="P4031">IF(N4031="negativo",INDEX($AD$3:$AG$51,MATCH(1,($B4031=$AD$3:$AD$51)*($J4031=$AE$3:$AE$51),0),4),IF(N4031="positivo",INDEX($AD$55:$AG$109,MATCH(1,($B4031=$AD$55:$AD$109)*($J4031=$AE$55:$AE$109),0),4)))</f>
        <v>2.4578387324896596E-3</v>
      </c>
      <c r="Q4031" s="115" t="str">
        <f>VLOOKUP(M4031,Modelo!$A$2:$C$7,2,0)</f>
        <v>Impacto Económico, Social y Comunitario</v>
      </c>
      <c r="R4031" s="118">
        <f t="array" ref="R4031">INDEX(Modelo!$F$1:$H$37,MATCH(1,(DataBase!Q4031=Modelo!$G$1:$G$37)*(DataBase!B4031=Modelo!$F$1:$F$37),0),3)</f>
        <v>0.14285714285714285</v>
      </c>
      <c r="S4031" s="115">
        <f t="shared" si="126"/>
        <v>0</v>
      </c>
      <c r="T4031" s="115">
        <f t="shared" si="127"/>
        <v>0</v>
      </c>
    </row>
    <row r="4032" spans="1:20" x14ac:dyDescent="0.3">
      <c r="A4032" s="115" t="s">
        <v>402</v>
      </c>
      <c r="B4032" s="115" t="s">
        <v>379</v>
      </c>
      <c r="C4032" s="115" t="s">
        <v>103</v>
      </c>
      <c r="D4032" s="115" t="s">
        <v>86</v>
      </c>
      <c r="E4032" s="115" t="s">
        <v>87</v>
      </c>
      <c r="F4032" s="115" t="s">
        <v>87</v>
      </c>
      <c r="G4032" s="115">
        <v>1961</v>
      </c>
      <c r="H4032" s="115" t="s">
        <v>125</v>
      </c>
      <c r="I4032" s="115">
        <v>0.498844856</v>
      </c>
      <c r="J4032" s="115" t="s">
        <v>70</v>
      </c>
      <c r="K4032" s="115" t="str">
        <f>INDEX(DatosProcesados!$A$1:$BF$101,MATCH(DataBase!A4032,DatosProcesados!$A$1:$A$101,0),MATCH(DataBase!J4032,DatosProcesados!$A$1:$BF$1,0))</f>
        <v>No informa</v>
      </c>
      <c r="L4032" s="115" t="str">
        <f>INDEX(Modelo!$A$9:$D$89,MATCH(DataBase!$J4032,Modelo!$A$9:$A$89,0),MATCH(DataBase!L$1,Modelo!$A$9:$D$9,0))</f>
        <v>Impacto económico y gobernanza</v>
      </c>
      <c r="M4032" s="115" t="str">
        <f>INDEX(Modelo!$A$9:$D$89,MATCH(DataBase!$J4032,Modelo!$A$9:$A$89,0),MATCH(DataBase!M$1,Modelo!$A$9:$D$9,0))</f>
        <v>Pilar 6</v>
      </c>
      <c r="N4032" s="115" t="str">
        <f>INDEX(Modelo!$A$9:$D$89,MATCH(DataBase!$J4032,Modelo!$A$9:$A$89,0),MATCH(DataBase!N$1,Modelo!$A$9:$D$9,0))</f>
        <v>positivo</v>
      </c>
      <c r="O4032" s="115">
        <f t="array" ref="O4032">IF(N4032="negativo",INDEX($AD$3:$AG$51,MATCH(1,($B4032=$AD$3:$AD$51)*($J4032=$AE$3:$AE$51),0),3),IF(N4032="positivo",INDEX($AD$55:$AG$109,MATCH(1,($B4032=$AD$55:$AD$109)*($J4032=$AE$55:$AE$109),0),3)))</f>
        <v>2.4578387324896596E-3</v>
      </c>
      <c r="P4032" s="115">
        <f t="array" ref="P4032">IF(N4032="negativo",INDEX($AD$3:$AG$51,MATCH(1,($B4032=$AD$3:$AD$51)*($J4032=$AE$3:$AE$51),0),4),IF(N4032="positivo",INDEX($AD$55:$AG$109,MATCH(1,($B4032=$AD$55:$AD$109)*($J4032=$AE$55:$AE$109),0),4)))</f>
        <v>2.4578387324896596E-3</v>
      </c>
      <c r="Q4032" s="115" t="str">
        <f>VLOOKUP(M4032,Modelo!$A$2:$C$7,2,0)</f>
        <v>Impacto Económico, Social y Comunitario</v>
      </c>
      <c r="R4032" s="118">
        <f t="array" ref="R4032">INDEX(Modelo!$F$1:$H$37,MATCH(1,(DataBase!Q4032=Modelo!$G$1:$G$37)*(DataBase!B4032=Modelo!$F$1:$F$37),0),3)</f>
        <v>0.14285714285714285</v>
      </c>
      <c r="S4032" s="115">
        <f t="shared" si="126"/>
        <v>0</v>
      </c>
      <c r="T4032" s="115">
        <f t="shared" si="127"/>
        <v>0</v>
      </c>
    </row>
    <row r="4033" spans="1:20" x14ac:dyDescent="0.3">
      <c r="A4033" s="115" t="s">
        <v>389</v>
      </c>
      <c r="B4033" s="115" t="s">
        <v>379</v>
      </c>
      <c r="C4033" s="115" t="s">
        <v>103</v>
      </c>
      <c r="D4033" s="115" t="s">
        <v>86</v>
      </c>
      <c r="E4033" s="115" t="s">
        <v>87</v>
      </c>
      <c r="F4033" s="115" t="s">
        <v>87</v>
      </c>
      <c r="G4033" s="115">
        <v>1979</v>
      </c>
      <c r="H4033" s="115" t="s">
        <v>125</v>
      </c>
      <c r="I4033" s="115">
        <v>1.189537155</v>
      </c>
      <c r="J4033" s="115" t="s">
        <v>70</v>
      </c>
      <c r="K4033" s="115" t="str">
        <f>INDEX(DatosProcesados!$A$1:$BF$101,MATCH(DataBase!A4033,DatosProcesados!$A$1:$A$101,0),MATCH(DataBase!J4033,DatosProcesados!$A$1:$BF$1,0))</f>
        <v>No informa</v>
      </c>
      <c r="L4033" s="115" t="str">
        <f>INDEX(Modelo!$A$9:$D$89,MATCH(DataBase!$J4033,Modelo!$A$9:$A$89,0),MATCH(DataBase!L$1,Modelo!$A$9:$D$9,0))</f>
        <v>Impacto económico y gobernanza</v>
      </c>
      <c r="M4033" s="115" t="str">
        <f>INDEX(Modelo!$A$9:$D$89,MATCH(DataBase!$J4033,Modelo!$A$9:$A$89,0),MATCH(DataBase!M$1,Modelo!$A$9:$D$9,0))</f>
        <v>Pilar 6</v>
      </c>
      <c r="N4033" s="115" t="str">
        <f>INDEX(Modelo!$A$9:$D$89,MATCH(DataBase!$J4033,Modelo!$A$9:$A$89,0),MATCH(DataBase!N$1,Modelo!$A$9:$D$9,0))</f>
        <v>positivo</v>
      </c>
      <c r="O4033" s="115">
        <f t="array" ref="O4033">IF(N4033="negativo",INDEX($AD$3:$AG$51,MATCH(1,($B4033=$AD$3:$AD$51)*($J4033=$AE$3:$AE$51),0),3),IF(N4033="positivo",INDEX($AD$55:$AG$109,MATCH(1,($B4033=$AD$55:$AD$109)*($J4033=$AE$55:$AE$109),0),3)))</f>
        <v>2.4578387324896596E-3</v>
      </c>
      <c r="P4033" s="115">
        <f t="array" ref="P4033">IF(N4033="negativo",INDEX($AD$3:$AG$51,MATCH(1,($B4033=$AD$3:$AD$51)*($J4033=$AE$3:$AE$51),0),4),IF(N4033="positivo",INDEX($AD$55:$AG$109,MATCH(1,($B4033=$AD$55:$AD$109)*($J4033=$AE$55:$AE$109),0),4)))</f>
        <v>2.4578387324896596E-3</v>
      </c>
      <c r="Q4033" s="115" t="str">
        <f>VLOOKUP(M4033,Modelo!$A$2:$C$7,2,0)</f>
        <v>Impacto Económico, Social y Comunitario</v>
      </c>
      <c r="R4033" s="118">
        <f t="array" ref="R4033">INDEX(Modelo!$F$1:$H$37,MATCH(1,(DataBase!Q4033=Modelo!$G$1:$G$37)*(DataBase!B4033=Modelo!$F$1:$F$37),0),3)</f>
        <v>0.14285714285714285</v>
      </c>
      <c r="S4033" s="115">
        <f t="shared" si="126"/>
        <v>0</v>
      </c>
      <c r="T4033" s="115">
        <f t="shared" si="127"/>
        <v>0</v>
      </c>
    </row>
    <row r="4034" spans="1:20" x14ac:dyDescent="0.3">
      <c r="A4034" s="115" t="s">
        <v>387</v>
      </c>
      <c r="B4034" s="115" t="s">
        <v>379</v>
      </c>
      <c r="C4034" s="115" t="s">
        <v>103</v>
      </c>
      <c r="D4034" s="115" t="s">
        <v>87</v>
      </c>
      <c r="E4034" s="115" t="s">
        <v>86</v>
      </c>
      <c r="F4034" s="115" t="s">
        <v>86</v>
      </c>
      <c r="G4034" s="115">
        <v>2008</v>
      </c>
      <c r="H4034" s="115" t="s">
        <v>125</v>
      </c>
      <c r="I4034" s="115">
        <v>1.3132825420000001</v>
      </c>
      <c r="J4034" s="115" t="s">
        <v>70</v>
      </c>
      <c r="K4034" s="115" t="str">
        <f>INDEX(DatosProcesados!$A$1:$BF$101,MATCH(DataBase!A4034,DatosProcesados!$A$1:$A$101,0),MATCH(DataBase!J4034,DatosProcesados!$A$1:$BF$1,0))</f>
        <v>No informa</v>
      </c>
      <c r="L4034" s="115" t="str">
        <f>INDEX(Modelo!$A$9:$D$89,MATCH(DataBase!$J4034,Modelo!$A$9:$A$89,0),MATCH(DataBase!L$1,Modelo!$A$9:$D$9,0))</f>
        <v>Impacto económico y gobernanza</v>
      </c>
      <c r="M4034" s="115" t="str">
        <f>INDEX(Modelo!$A$9:$D$89,MATCH(DataBase!$J4034,Modelo!$A$9:$A$89,0),MATCH(DataBase!M$1,Modelo!$A$9:$D$9,0))</f>
        <v>Pilar 6</v>
      </c>
      <c r="N4034" s="115" t="str">
        <f>INDEX(Modelo!$A$9:$D$89,MATCH(DataBase!$J4034,Modelo!$A$9:$A$89,0),MATCH(DataBase!N$1,Modelo!$A$9:$D$9,0))</f>
        <v>positivo</v>
      </c>
      <c r="O4034" s="115">
        <f t="array" ref="O4034">IF(N4034="negativo",INDEX($AD$3:$AG$51,MATCH(1,($B4034=$AD$3:$AD$51)*($J4034=$AE$3:$AE$51),0),3),IF(N4034="positivo",INDEX($AD$55:$AG$109,MATCH(1,($B4034=$AD$55:$AD$109)*($J4034=$AE$55:$AE$109),0),3)))</f>
        <v>2.4578387324896596E-3</v>
      </c>
      <c r="P4034" s="115">
        <f t="array" ref="P4034">IF(N4034="negativo",INDEX($AD$3:$AG$51,MATCH(1,($B4034=$AD$3:$AD$51)*($J4034=$AE$3:$AE$51),0),4),IF(N4034="positivo",INDEX($AD$55:$AG$109,MATCH(1,($B4034=$AD$55:$AD$109)*($J4034=$AE$55:$AE$109),0),4)))</f>
        <v>2.4578387324896596E-3</v>
      </c>
      <c r="Q4034" s="115" t="str">
        <f>VLOOKUP(M4034,Modelo!$A$2:$C$7,2,0)</f>
        <v>Impacto Económico, Social y Comunitario</v>
      </c>
      <c r="R4034" s="118">
        <f t="array" ref="R4034">INDEX(Modelo!$F$1:$H$37,MATCH(1,(DataBase!Q4034=Modelo!$G$1:$G$37)*(DataBase!B4034=Modelo!$F$1:$F$37),0),3)</f>
        <v>0.14285714285714285</v>
      </c>
      <c r="S4034" s="115">
        <f t="shared" si="126"/>
        <v>0</v>
      </c>
      <c r="T4034" s="115">
        <f t="shared" si="127"/>
        <v>0</v>
      </c>
    </row>
    <row r="4035" spans="1:20" x14ac:dyDescent="0.3">
      <c r="A4035" s="115" t="s">
        <v>400</v>
      </c>
      <c r="B4035" s="115" t="s">
        <v>379</v>
      </c>
      <c r="C4035" s="115" t="s">
        <v>103</v>
      </c>
      <c r="D4035" s="115" t="s">
        <v>86</v>
      </c>
      <c r="E4035" s="115" t="s">
        <v>86</v>
      </c>
      <c r="F4035" s="115" t="s">
        <v>86</v>
      </c>
      <c r="G4035" s="115">
        <v>1977</v>
      </c>
      <c r="H4035" s="115" t="s">
        <v>125</v>
      </c>
      <c r="I4035" s="115">
        <v>0.74612668500000001</v>
      </c>
      <c r="J4035" s="115" t="s">
        <v>70</v>
      </c>
      <c r="K4035" s="115" t="str">
        <f>INDEX(DatosProcesados!$A$1:$BF$101,MATCH(DataBase!A4035,DatosProcesados!$A$1:$A$101,0),MATCH(DataBase!J4035,DatosProcesados!$A$1:$BF$1,0))</f>
        <v>No informa</v>
      </c>
      <c r="L4035" s="115" t="str">
        <f>INDEX(Modelo!$A$9:$D$89,MATCH(DataBase!$J4035,Modelo!$A$9:$A$89,0),MATCH(DataBase!L$1,Modelo!$A$9:$D$9,0))</f>
        <v>Impacto económico y gobernanza</v>
      </c>
      <c r="M4035" s="115" t="str">
        <f>INDEX(Modelo!$A$9:$D$89,MATCH(DataBase!$J4035,Modelo!$A$9:$A$89,0),MATCH(DataBase!M$1,Modelo!$A$9:$D$9,0))</f>
        <v>Pilar 6</v>
      </c>
      <c r="N4035" s="115" t="str">
        <f>INDEX(Modelo!$A$9:$D$89,MATCH(DataBase!$J4035,Modelo!$A$9:$A$89,0),MATCH(DataBase!N$1,Modelo!$A$9:$D$9,0))</f>
        <v>positivo</v>
      </c>
      <c r="O4035" s="115">
        <f t="array" ref="O4035">IF(N4035="negativo",INDEX($AD$3:$AG$51,MATCH(1,($B4035=$AD$3:$AD$51)*($J4035=$AE$3:$AE$51),0),3),IF(N4035="positivo",INDEX($AD$55:$AG$109,MATCH(1,($B4035=$AD$55:$AD$109)*($J4035=$AE$55:$AE$109),0),3)))</f>
        <v>2.4578387324896596E-3</v>
      </c>
      <c r="P4035" s="115">
        <f t="array" ref="P4035">IF(N4035="negativo",INDEX($AD$3:$AG$51,MATCH(1,($B4035=$AD$3:$AD$51)*($J4035=$AE$3:$AE$51),0),4),IF(N4035="positivo",INDEX($AD$55:$AG$109,MATCH(1,($B4035=$AD$55:$AD$109)*($J4035=$AE$55:$AE$109),0),4)))</f>
        <v>2.4578387324896596E-3</v>
      </c>
      <c r="Q4035" s="115" t="str">
        <f>VLOOKUP(M4035,Modelo!$A$2:$C$7,2,0)</f>
        <v>Impacto Económico, Social y Comunitario</v>
      </c>
      <c r="R4035" s="118">
        <f t="array" ref="R4035">INDEX(Modelo!$F$1:$H$37,MATCH(1,(DataBase!Q4035=Modelo!$G$1:$G$37)*(DataBase!B4035=Modelo!$F$1:$F$37),0),3)</f>
        <v>0.14285714285714285</v>
      </c>
      <c r="S4035" s="115">
        <f t="shared" ref="S4035:S4098" si="128">IFERROR(IF(N4035="boolean",IF(K4035="Si",100,0),IF(N4035="scale",IF(K4035=2,100,IF(K4035=1,50,0)),IF(N4035="positivo",100*((K4035-P4035)/(O4035-P4035)),100*(1-((K4035-P4035)/(O4035-P4035)))))),0)</f>
        <v>0</v>
      </c>
      <c r="T4035" s="115">
        <f t="shared" ref="T4035:T4098" si="129">S4035*R4035</f>
        <v>0</v>
      </c>
    </row>
    <row r="4036" spans="1:20" x14ac:dyDescent="0.3">
      <c r="A4036" s="115" t="s">
        <v>326</v>
      </c>
      <c r="B4036" s="115" t="s">
        <v>313</v>
      </c>
      <c r="C4036" s="115" t="s">
        <v>103</v>
      </c>
      <c r="D4036" s="115" t="s">
        <v>87</v>
      </c>
      <c r="E4036" s="115" t="s">
        <v>86</v>
      </c>
      <c r="F4036" s="115" t="s">
        <v>86</v>
      </c>
      <c r="G4036" s="115">
        <v>1938</v>
      </c>
      <c r="H4036" s="115" t="s">
        <v>125</v>
      </c>
      <c r="I4036" s="115">
        <v>11.88773162</v>
      </c>
      <c r="J4036" s="115" t="s">
        <v>70</v>
      </c>
      <c r="K4036" s="115" t="str">
        <f>INDEX(DatosProcesados!$A$1:$BF$101,MATCH(DataBase!A4036,DatosProcesados!$A$1:$A$101,0),MATCH(DataBase!J4036,DatosProcesados!$A$1:$BF$1,0))</f>
        <v>No informa</v>
      </c>
      <c r="L4036" s="115" t="str">
        <f>INDEX(Modelo!$A$9:$D$89,MATCH(DataBase!$J4036,Modelo!$A$9:$A$89,0),MATCH(DataBase!L$1,Modelo!$A$9:$D$9,0))</f>
        <v>Impacto económico y gobernanza</v>
      </c>
      <c r="M4036" s="115" t="str">
        <f>INDEX(Modelo!$A$9:$D$89,MATCH(DataBase!$J4036,Modelo!$A$9:$A$89,0),MATCH(DataBase!M$1,Modelo!$A$9:$D$9,0))</f>
        <v>Pilar 6</v>
      </c>
      <c r="N4036" s="115" t="str">
        <f>INDEX(Modelo!$A$9:$D$89,MATCH(DataBase!$J4036,Modelo!$A$9:$A$89,0),MATCH(DataBase!N$1,Modelo!$A$9:$D$9,0))</f>
        <v>positivo</v>
      </c>
      <c r="O4036" s="115">
        <f t="array" ref="O4036">IF(N4036="negativo",INDEX($AD$3:$AG$51,MATCH(1,($B4036=$AD$3:$AD$51)*($J4036=$AE$3:$AE$51),0),3),IF(N4036="positivo",INDEX($AD$55:$AG$109,MATCH(1,($B4036=$AD$55:$AD$109)*($J4036=$AE$55:$AE$109),0),3)))</f>
        <v>55.064885496183209</v>
      </c>
      <c r="P4036" s="115">
        <f t="array" ref="P4036">IF(N4036="negativo",INDEX($AD$3:$AG$51,MATCH(1,($B4036=$AD$3:$AD$51)*($J4036=$AE$3:$AE$51),0),4),IF(N4036="positivo",INDEX($AD$55:$AG$109,MATCH(1,($B4036=$AD$55:$AD$109)*($J4036=$AE$55:$AE$109),0),4)))</f>
        <v>2.8132724531786629E-5</v>
      </c>
      <c r="Q4036" s="115" t="str">
        <f>VLOOKUP(M4036,Modelo!$A$2:$C$7,2,0)</f>
        <v>Impacto Económico, Social y Comunitario</v>
      </c>
      <c r="R4036" s="118">
        <f t="array" ref="R4036">INDEX(Modelo!$F$1:$H$37,MATCH(1,(DataBase!Q4036=Modelo!$G$1:$G$37)*(DataBase!B4036=Modelo!$F$1:$F$37),0),3)</f>
        <v>0.11764705882352941</v>
      </c>
      <c r="S4036" s="115">
        <f t="shared" si="128"/>
        <v>0</v>
      </c>
      <c r="T4036" s="115">
        <f t="shared" si="129"/>
        <v>0</v>
      </c>
    </row>
    <row r="4037" spans="1:20" x14ac:dyDescent="0.3">
      <c r="A4037" s="115" t="s">
        <v>339</v>
      </c>
      <c r="B4037" s="115" t="s">
        <v>313</v>
      </c>
      <c r="C4037" s="115" t="s">
        <v>103</v>
      </c>
      <c r="D4037" s="115" t="s">
        <v>86</v>
      </c>
      <c r="E4037" s="115" t="s">
        <v>86</v>
      </c>
      <c r="F4037" s="115" t="s">
        <v>87</v>
      </c>
      <c r="G4037" s="115">
        <v>1984</v>
      </c>
      <c r="H4037" s="115" t="s">
        <v>177</v>
      </c>
      <c r="I4037" s="115">
        <v>5.5116464790000004</v>
      </c>
      <c r="J4037" s="115" t="s">
        <v>70</v>
      </c>
      <c r="K4037" s="115" t="str">
        <f>INDEX(DatosProcesados!$A$1:$BF$101,MATCH(DataBase!A4037,DatosProcesados!$A$1:$A$101,0),MATCH(DataBase!J4037,DatosProcesados!$A$1:$BF$1,0))</f>
        <v>No informa</v>
      </c>
      <c r="L4037" s="115" t="str">
        <f>INDEX(Modelo!$A$9:$D$89,MATCH(DataBase!$J4037,Modelo!$A$9:$A$89,0),MATCH(DataBase!L$1,Modelo!$A$9:$D$9,0))</f>
        <v>Impacto económico y gobernanza</v>
      </c>
      <c r="M4037" s="115" t="str">
        <f>INDEX(Modelo!$A$9:$D$89,MATCH(DataBase!$J4037,Modelo!$A$9:$A$89,0),MATCH(DataBase!M$1,Modelo!$A$9:$D$9,0))</f>
        <v>Pilar 6</v>
      </c>
      <c r="N4037" s="115" t="str">
        <f>INDEX(Modelo!$A$9:$D$89,MATCH(DataBase!$J4037,Modelo!$A$9:$A$89,0),MATCH(DataBase!N$1,Modelo!$A$9:$D$9,0))</f>
        <v>positivo</v>
      </c>
      <c r="O4037" s="115">
        <f t="array" ref="O4037">IF(N4037="negativo",INDEX($AD$3:$AG$51,MATCH(1,($B4037=$AD$3:$AD$51)*($J4037=$AE$3:$AE$51),0),3),IF(N4037="positivo",INDEX($AD$55:$AG$109,MATCH(1,($B4037=$AD$55:$AD$109)*($J4037=$AE$55:$AE$109),0),3)))</f>
        <v>55.064885496183209</v>
      </c>
      <c r="P4037" s="115">
        <f t="array" ref="P4037">IF(N4037="negativo",INDEX($AD$3:$AG$51,MATCH(1,($B4037=$AD$3:$AD$51)*($J4037=$AE$3:$AE$51),0),4),IF(N4037="positivo",INDEX($AD$55:$AG$109,MATCH(1,($B4037=$AD$55:$AD$109)*($J4037=$AE$55:$AE$109),0),4)))</f>
        <v>2.8132724531786629E-5</v>
      </c>
      <c r="Q4037" s="115" t="str">
        <f>VLOOKUP(M4037,Modelo!$A$2:$C$7,2,0)</f>
        <v>Impacto Económico, Social y Comunitario</v>
      </c>
      <c r="R4037" s="118">
        <f t="array" ref="R4037">INDEX(Modelo!$F$1:$H$37,MATCH(1,(DataBase!Q4037=Modelo!$G$1:$G$37)*(DataBase!B4037=Modelo!$F$1:$F$37),0),3)</f>
        <v>0.11764705882352941</v>
      </c>
      <c r="S4037" s="115">
        <f t="shared" si="128"/>
        <v>0</v>
      </c>
      <c r="T4037" s="115">
        <f t="shared" si="129"/>
        <v>0</v>
      </c>
    </row>
    <row r="4038" spans="1:20" x14ac:dyDescent="0.3">
      <c r="A4038" s="115" t="s">
        <v>317</v>
      </c>
      <c r="B4038" s="115" t="s">
        <v>313</v>
      </c>
      <c r="C4038" s="115" t="s">
        <v>103</v>
      </c>
      <c r="D4038" s="115" t="s">
        <v>87</v>
      </c>
      <c r="E4038" s="115" t="s">
        <v>86</v>
      </c>
      <c r="F4038" s="115" t="s">
        <v>86</v>
      </c>
      <c r="G4038" s="115">
        <v>2009</v>
      </c>
      <c r="H4038" s="115" t="s">
        <v>125</v>
      </c>
      <c r="I4038" s="115">
        <v>19.439396106</v>
      </c>
      <c r="J4038" s="115" t="s">
        <v>70</v>
      </c>
      <c r="K4038" s="115">
        <f>INDEX(DatosProcesados!$A$1:$BF$101,MATCH(DataBase!A4038,DatosProcesados!$A$1:$A$101,0),MATCH(DataBase!J4038,DatosProcesados!$A$1:$BF$1,0))</f>
        <v>2.8132724531786629E-5</v>
      </c>
      <c r="L4038" s="115" t="str">
        <f>INDEX(Modelo!$A$9:$D$89,MATCH(DataBase!$J4038,Modelo!$A$9:$A$89,0),MATCH(DataBase!L$1,Modelo!$A$9:$D$9,0))</f>
        <v>Impacto económico y gobernanza</v>
      </c>
      <c r="M4038" s="115" t="str">
        <f>INDEX(Modelo!$A$9:$D$89,MATCH(DataBase!$J4038,Modelo!$A$9:$A$89,0),MATCH(DataBase!M$1,Modelo!$A$9:$D$9,0))</f>
        <v>Pilar 6</v>
      </c>
      <c r="N4038" s="115" t="str">
        <f>INDEX(Modelo!$A$9:$D$89,MATCH(DataBase!$J4038,Modelo!$A$9:$A$89,0),MATCH(DataBase!N$1,Modelo!$A$9:$D$9,0))</f>
        <v>positivo</v>
      </c>
      <c r="O4038" s="115">
        <f t="array" ref="O4038">IF(N4038="negativo",INDEX($AD$3:$AG$51,MATCH(1,($B4038=$AD$3:$AD$51)*($J4038=$AE$3:$AE$51),0),3),IF(N4038="positivo",INDEX($AD$55:$AG$109,MATCH(1,($B4038=$AD$55:$AD$109)*($J4038=$AE$55:$AE$109),0),3)))</f>
        <v>55.064885496183209</v>
      </c>
      <c r="P4038" s="115">
        <f t="array" ref="P4038">IF(N4038="negativo",INDEX($AD$3:$AG$51,MATCH(1,($B4038=$AD$3:$AD$51)*($J4038=$AE$3:$AE$51),0),4),IF(N4038="positivo",INDEX($AD$55:$AG$109,MATCH(1,($B4038=$AD$55:$AD$109)*($J4038=$AE$55:$AE$109),0),4)))</f>
        <v>2.8132724531786629E-5</v>
      </c>
      <c r="Q4038" s="115" t="str">
        <f>VLOOKUP(M4038,Modelo!$A$2:$C$7,2,0)</f>
        <v>Impacto Económico, Social y Comunitario</v>
      </c>
      <c r="R4038" s="118">
        <f t="array" ref="R4038">INDEX(Modelo!$F$1:$H$37,MATCH(1,(DataBase!Q4038=Modelo!$G$1:$G$37)*(DataBase!B4038=Modelo!$F$1:$F$37),0),3)</f>
        <v>0.11764705882352941</v>
      </c>
      <c r="S4038" s="115">
        <f t="shared" si="128"/>
        <v>0</v>
      </c>
      <c r="T4038" s="115">
        <f t="shared" si="129"/>
        <v>0</v>
      </c>
    </row>
    <row r="4039" spans="1:20" x14ac:dyDescent="0.3">
      <c r="A4039" s="115" t="s">
        <v>211</v>
      </c>
      <c r="B4039" s="115" t="s">
        <v>84</v>
      </c>
      <c r="C4039" s="115" t="s">
        <v>103</v>
      </c>
      <c r="D4039" s="115" t="s">
        <v>86</v>
      </c>
      <c r="E4039" s="115" t="s">
        <v>87</v>
      </c>
      <c r="F4039" s="115" t="s">
        <v>86</v>
      </c>
      <c r="G4039" s="115">
        <v>1972</v>
      </c>
      <c r="H4039" s="115" t="s">
        <v>125</v>
      </c>
      <c r="I4039" s="115">
        <v>0</v>
      </c>
      <c r="J4039" s="115" t="s">
        <v>70</v>
      </c>
      <c r="K4039" s="115" t="str">
        <f>INDEX(DatosProcesados!$A$1:$BF$101,MATCH(DataBase!A4039,DatosProcesados!$A$1:$A$101,0),MATCH(DataBase!J4039,DatosProcesados!$A$1:$BF$1,0))</f>
        <v>No informa</v>
      </c>
      <c r="L4039" s="115" t="str">
        <f>INDEX(Modelo!$A$9:$D$89,MATCH(DataBase!$J4039,Modelo!$A$9:$A$89,0),MATCH(DataBase!L$1,Modelo!$A$9:$D$9,0))</f>
        <v>Impacto económico y gobernanza</v>
      </c>
      <c r="M4039" s="115" t="str">
        <f>INDEX(Modelo!$A$9:$D$89,MATCH(DataBase!$J4039,Modelo!$A$9:$A$89,0),MATCH(DataBase!M$1,Modelo!$A$9:$D$9,0))</f>
        <v>Pilar 6</v>
      </c>
      <c r="N4039" s="115" t="str">
        <f>INDEX(Modelo!$A$9:$D$89,MATCH(DataBase!$J4039,Modelo!$A$9:$A$89,0),MATCH(DataBase!N$1,Modelo!$A$9:$D$9,0))</f>
        <v>positivo</v>
      </c>
      <c r="O4039" s="115">
        <f t="array" ref="O4039">IF(N4039="negativo",INDEX($AD$3:$AG$51,MATCH(1,($B4039=$AD$3:$AD$51)*($J4039=$AE$3:$AE$51),0),3),IF(N4039="positivo",INDEX($AD$55:$AG$109,MATCH(1,($B4039=$AD$55:$AD$109)*($J4039=$AE$55:$AE$109),0),3)))</f>
        <v>3342.3126897679244</v>
      </c>
      <c r="P4039" s="115">
        <f t="array" ref="P4039">IF(N4039="negativo",INDEX($AD$3:$AG$51,MATCH(1,($B4039=$AD$3:$AD$51)*($J4039=$AE$3:$AE$51),0),4),IF(N4039="positivo",INDEX($AD$55:$AG$109,MATCH(1,($B4039=$AD$55:$AD$109)*($J4039=$AE$55:$AE$109),0),4)))</f>
        <v>2.5801197668261695E-3</v>
      </c>
      <c r="Q4039" s="115" t="str">
        <f>VLOOKUP(M4039,Modelo!$A$2:$C$7,2,0)</f>
        <v>Impacto Económico, Social y Comunitario</v>
      </c>
      <c r="R4039" s="118">
        <f t="array" ref="R4039">INDEX(Modelo!$F$1:$H$37,MATCH(1,(DataBase!Q4039=Modelo!$G$1:$G$37)*(DataBase!B4039=Modelo!$F$1:$F$37),0),3)</f>
        <v>0.11764705882352941</v>
      </c>
      <c r="S4039" s="115">
        <f t="shared" si="128"/>
        <v>0</v>
      </c>
      <c r="T4039" s="115">
        <f t="shared" si="129"/>
        <v>0</v>
      </c>
    </row>
    <row r="4040" spans="1:20" x14ac:dyDescent="0.3">
      <c r="A4040" s="115" t="s">
        <v>351</v>
      </c>
      <c r="B4040" s="115" t="s">
        <v>313</v>
      </c>
      <c r="C4040" s="115" t="s">
        <v>103</v>
      </c>
      <c r="D4040" s="115" t="s">
        <v>87</v>
      </c>
      <c r="E4040" s="115" t="s">
        <v>86</v>
      </c>
      <c r="F4040" s="115" t="s">
        <v>86</v>
      </c>
      <c r="G4040" s="115">
        <v>1997</v>
      </c>
      <c r="H4040" s="115" t="s">
        <v>125</v>
      </c>
      <c r="I4040" s="115">
        <v>3.874476933</v>
      </c>
      <c r="J4040" s="115" t="s">
        <v>70</v>
      </c>
      <c r="K4040" s="115" t="str">
        <f>INDEX(DatosProcesados!$A$1:$BF$101,MATCH(DataBase!A4040,DatosProcesados!$A$1:$A$101,0),MATCH(DataBase!J4040,DatosProcesados!$A$1:$BF$1,0))</f>
        <v>No informa</v>
      </c>
      <c r="L4040" s="115" t="str">
        <f>INDEX(Modelo!$A$9:$D$89,MATCH(DataBase!$J4040,Modelo!$A$9:$A$89,0),MATCH(DataBase!L$1,Modelo!$A$9:$D$9,0))</f>
        <v>Impacto económico y gobernanza</v>
      </c>
      <c r="M4040" s="115" t="str">
        <f>INDEX(Modelo!$A$9:$D$89,MATCH(DataBase!$J4040,Modelo!$A$9:$A$89,0),MATCH(DataBase!M$1,Modelo!$A$9:$D$9,0))</f>
        <v>Pilar 6</v>
      </c>
      <c r="N4040" s="115" t="str">
        <f>INDEX(Modelo!$A$9:$D$89,MATCH(DataBase!$J4040,Modelo!$A$9:$A$89,0),MATCH(DataBase!N$1,Modelo!$A$9:$D$9,0))</f>
        <v>positivo</v>
      </c>
      <c r="O4040" s="115">
        <f t="array" ref="O4040">IF(N4040="negativo",INDEX($AD$3:$AG$51,MATCH(1,($B4040=$AD$3:$AD$51)*($J4040=$AE$3:$AE$51),0),3),IF(N4040="positivo",INDEX($AD$55:$AG$109,MATCH(1,($B4040=$AD$55:$AD$109)*($J4040=$AE$55:$AE$109),0),3)))</f>
        <v>55.064885496183209</v>
      </c>
      <c r="P4040" s="115">
        <f t="array" ref="P4040">IF(N4040="negativo",INDEX($AD$3:$AG$51,MATCH(1,($B4040=$AD$3:$AD$51)*($J4040=$AE$3:$AE$51),0),4),IF(N4040="positivo",INDEX($AD$55:$AG$109,MATCH(1,($B4040=$AD$55:$AD$109)*($J4040=$AE$55:$AE$109),0),4)))</f>
        <v>2.8132724531786629E-5</v>
      </c>
      <c r="Q4040" s="115" t="str">
        <f>VLOOKUP(M4040,Modelo!$A$2:$C$7,2,0)</f>
        <v>Impacto Económico, Social y Comunitario</v>
      </c>
      <c r="R4040" s="118">
        <f t="array" ref="R4040">INDEX(Modelo!$F$1:$H$37,MATCH(1,(DataBase!Q4040=Modelo!$G$1:$G$37)*(DataBase!B4040=Modelo!$F$1:$F$37),0),3)</f>
        <v>0.11764705882352941</v>
      </c>
      <c r="S4040" s="115">
        <f t="shared" si="128"/>
        <v>0</v>
      </c>
      <c r="T4040" s="115">
        <f t="shared" si="129"/>
        <v>0</v>
      </c>
    </row>
    <row r="4041" spans="1:20" x14ac:dyDescent="0.3">
      <c r="A4041" s="115" t="s">
        <v>411</v>
      </c>
      <c r="B4041" s="115" t="s">
        <v>407</v>
      </c>
      <c r="C4041" s="115" t="s">
        <v>103</v>
      </c>
      <c r="D4041" s="115" t="s">
        <v>87</v>
      </c>
      <c r="E4041" s="115" t="s">
        <v>86</v>
      </c>
      <c r="F4041" s="115" t="s">
        <v>87</v>
      </c>
      <c r="G4041" s="115">
        <v>1935</v>
      </c>
      <c r="H4041" s="115" t="s">
        <v>244</v>
      </c>
      <c r="I4041" s="115">
        <v>11.495989482000001</v>
      </c>
      <c r="J4041" s="115" t="s">
        <v>70</v>
      </c>
      <c r="K4041" s="115">
        <f>INDEX(DatosProcesados!$A$1:$BF$101,MATCH(DataBase!A4041,DatosProcesados!$A$1:$A$101,0),MATCH(DataBase!J4041,DatosProcesados!$A$1:$BF$1,0))</f>
        <v>6.9590654473812826E-3</v>
      </c>
      <c r="L4041" s="115" t="str">
        <f>INDEX(Modelo!$A$9:$D$89,MATCH(DataBase!$J4041,Modelo!$A$9:$A$89,0),MATCH(DataBase!L$1,Modelo!$A$9:$D$9,0))</f>
        <v>Impacto económico y gobernanza</v>
      </c>
      <c r="M4041" s="115" t="str">
        <f>INDEX(Modelo!$A$9:$D$89,MATCH(DataBase!$J4041,Modelo!$A$9:$A$89,0),MATCH(DataBase!M$1,Modelo!$A$9:$D$9,0))</f>
        <v>Pilar 6</v>
      </c>
      <c r="N4041" s="115" t="str">
        <f>INDEX(Modelo!$A$9:$D$89,MATCH(DataBase!$J4041,Modelo!$A$9:$A$89,0),MATCH(DataBase!N$1,Modelo!$A$9:$D$9,0))</f>
        <v>positivo</v>
      </c>
      <c r="O4041" s="115">
        <f t="array" ref="O4041">IF(N4041="negativo",INDEX($AD$3:$AG$51,MATCH(1,($B4041=$AD$3:$AD$51)*($J4041=$AE$3:$AE$51),0),3),IF(N4041="positivo",INDEX($AD$55:$AG$109,MATCH(1,($B4041=$AD$55:$AD$109)*($J4041=$AE$55:$AE$109),0),3)))</f>
        <v>9.7262405401996356E-3</v>
      </c>
      <c r="P4041" s="115">
        <f t="array" ref="P4041">IF(N4041="negativo",INDEX($AD$3:$AG$51,MATCH(1,($B4041=$AD$3:$AD$51)*($J4041=$AE$3:$AE$51),0),4),IF(N4041="positivo",INDEX($AD$55:$AG$109,MATCH(1,($B4041=$AD$55:$AD$109)*($J4041=$AE$55:$AE$109),0),4)))</f>
        <v>4.4881280673959309E-6</v>
      </c>
      <c r="Q4041" s="115" t="str">
        <f>VLOOKUP(M4041,Modelo!$A$2:$C$7,2,0)</f>
        <v>Impacto Económico, Social y Comunitario</v>
      </c>
      <c r="R4041" s="118">
        <f t="array" ref="R4041">INDEX(Modelo!$F$1:$H$37,MATCH(1,(DataBase!Q4041=Modelo!$G$1:$G$37)*(DataBase!B4041=Modelo!$F$1:$F$37),0),3)</f>
        <v>0.15384615384615385</v>
      </c>
      <c r="S4041" s="115">
        <f t="shared" si="128"/>
        <v>71.536252153829153</v>
      </c>
      <c r="T4041" s="115">
        <f t="shared" si="129"/>
        <v>11.005577254435256</v>
      </c>
    </row>
    <row r="4042" spans="1:20" x14ac:dyDescent="0.3">
      <c r="A4042" s="115" t="s">
        <v>406</v>
      </c>
      <c r="B4042" s="115" t="s">
        <v>407</v>
      </c>
      <c r="C4042" s="115" t="s">
        <v>97</v>
      </c>
      <c r="D4042" s="115" t="s">
        <v>86</v>
      </c>
      <c r="E4042" s="115" t="s">
        <v>87</v>
      </c>
      <c r="F4042" s="115" t="s">
        <v>87</v>
      </c>
      <c r="G4042" s="115">
        <v>1951</v>
      </c>
      <c r="H4042" s="115" t="s">
        <v>125</v>
      </c>
      <c r="I4042" s="115">
        <v>113.923310323</v>
      </c>
      <c r="J4042" s="115" t="s">
        <v>70</v>
      </c>
      <c r="K4042" s="115">
        <f>INDEX(DatosProcesados!$A$1:$BF$101,MATCH(DataBase!A4042,DatosProcesados!$A$1:$A$101,0),MATCH(DataBase!J4042,DatosProcesados!$A$1:$BF$1,0))</f>
        <v>4.4881280673959309E-6</v>
      </c>
      <c r="L4042" s="115" t="str">
        <f>INDEX(Modelo!$A$9:$D$89,MATCH(DataBase!$J4042,Modelo!$A$9:$A$89,0),MATCH(DataBase!L$1,Modelo!$A$9:$D$9,0))</f>
        <v>Impacto económico y gobernanza</v>
      </c>
      <c r="M4042" s="115" t="str">
        <f>INDEX(Modelo!$A$9:$D$89,MATCH(DataBase!$J4042,Modelo!$A$9:$A$89,0),MATCH(DataBase!M$1,Modelo!$A$9:$D$9,0))</f>
        <v>Pilar 6</v>
      </c>
      <c r="N4042" s="115" t="str">
        <f>INDEX(Modelo!$A$9:$D$89,MATCH(DataBase!$J4042,Modelo!$A$9:$A$89,0),MATCH(DataBase!N$1,Modelo!$A$9:$D$9,0))</f>
        <v>positivo</v>
      </c>
      <c r="O4042" s="115">
        <f t="array" ref="O4042">IF(N4042="negativo",INDEX($AD$3:$AG$51,MATCH(1,($B4042=$AD$3:$AD$51)*($J4042=$AE$3:$AE$51),0),3),IF(N4042="positivo",INDEX($AD$55:$AG$109,MATCH(1,($B4042=$AD$55:$AD$109)*($J4042=$AE$55:$AE$109),0),3)))</f>
        <v>9.7262405401996356E-3</v>
      </c>
      <c r="P4042" s="115">
        <f t="array" ref="P4042">IF(N4042="negativo",INDEX($AD$3:$AG$51,MATCH(1,($B4042=$AD$3:$AD$51)*($J4042=$AE$3:$AE$51),0),4),IF(N4042="positivo",INDEX($AD$55:$AG$109,MATCH(1,($B4042=$AD$55:$AD$109)*($J4042=$AE$55:$AE$109),0),4)))</f>
        <v>4.4881280673959309E-6</v>
      </c>
      <c r="Q4042" s="115" t="str">
        <f>VLOOKUP(M4042,Modelo!$A$2:$C$7,2,0)</f>
        <v>Impacto Económico, Social y Comunitario</v>
      </c>
      <c r="R4042" s="118">
        <f t="array" ref="R4042">INDEX(Modelo!$F$1:$H$37,MATCH(1,(DataBase!Q4042=Modelo!$G$1:$G$37)*(DataBase!B4042=Modelo!$F$1:$F$37),0),3)</f>
        <v>0.15384615384615385</v>
      </c>
      <c r="S4042" s="115">
        <f t="shared" si="128"/>
        <v>0</v>
      </c>
      <c r="T4042" s="115">
        <f t="shared" si="129"/>
        <v>0</v>
      </c>
    </row>
    <row r="4043" spans="1:20" x14ac:dyDescent="0.3">
      <c r="A4043" s="115" t="s">
        <v>96</v>
      </c>
      <c r="B4043" s="115" t="s">
        <v>84</v>
      </c>
      <c r="C4043" s="115" t="s">
        <v>97</v>
      </c>
      <c r="D4043" s="115" t="s">
        <v>86</v>
      </c>
      <c r="E4043" s="115" t="s">
        <v>86</v>
      </c>
      <c r="F4043" s="115" t="s">
        <v>87</v>
      </c>
      <c r="G4043" s="115">
        <v>1997</v>
      </c>
      <c r="H4043" s="115" t="s">
        <v>125</v>
      </c>
      <c r="I4043" s="115">
        <v>15.780332546</v>
      </c>
      <c r="J4043" s="115" t="s">
        <v>70</v>
      </c>
      <c r="K4043" s="115">
        <f>INDEX(DatosProcesados!$A$1:$BF$101,MATCH(DataBase!A4043,DatosProcesados!$A$1:$A$101,0),MATCH(DataBase!J4043,DatosProcesados!$A$1:$BF$1,0))</f>
        <v>3342.3126897679244</v>
      </c>
      <c r="L4043" s="115" t="str">
        <f>INDEX(Modelo!$A$9:$D$89,MATCH(DataBase!$J4043,Modelo!$A$9:$A$89,0),MATCH(DataBase!L$1,Modelo!$A$9:$D$9,0))</f>
        <v>Impacto económico y gobernanza</v>
      </c>
      <c r="M4043" s="115" t="str">
        <f>INDEX(Modelo!$A$9:$D$89,MATCH(DataBase!$J4043,Modelo!$A$9:$A$89,0),MATCH(DataBase!M$1,Modelo!$A$9:$D$9,0))</f>
        <v>Pilar 6</v>
      </c>
      <c r="N4043" s="115" t="str">
        <f>INDEX(Modelo!$A$9:$D$89,MATCH(DataBase!$J4043,Modelo!$A$9:$A$89,0),MATCH(DataBase!N$1,Modelo!$A$9:$D$9,0))</f>
        <v>positivo</v>
      </c>
      <c r="O4043" s="115">
        <f t="array" ref="O4043">IF(N4043="negativo",INDEX($AD$3:$AG$51,MATCH(1,($B4043=$AD$3:$AD$51)*($J4043=$AE$3:$AE$51),0),3),IF(N4043="positivo",INDEX($AD$55:$AG$109,MATCH(1,($B4043=$AD$55:$AD$109)*($J4043=$AE$55:$AE$109),0),3)))</f>
        <v>3342.3126897679244</v>
      </c>
      <c r="P4043" s="115">
        <f t="array" ref="P4043">IF(N4043="negativo",INDEX($AD$3:$AG$51,MATCH(1,($B4043=$AD$3:$AD$51)*($J4043=$AE$3:$AE$51),0),4),IF(N4043="positivo",INDEX($AD$55:$AG$109,MATCH(1,($B4043=$AD$55:$AD$109)*($J4043=$AE$55:$AE$109),0),4)))</f>
        <v>2.5801197668261695E-3</v>
      </c>
      <c r="Q4043" s="115" t="str">
        <f>VLOOKUP(M4043,Modelo!$A$2:$C$7,2,0)</f>
        <v>Impacto Económico, Social y Comunitario</v>
      </c>
      <c r="R4043" s="118">
        <f t="array" ref="R4043">INDEX(Modelo!$F$1:$H$37,MATCH(1,(DataBase!Q4043=Modelo!$G$1:$G$37)*(DataBase!B4043=Modelo!$F$1:$F$37),0),3)</f>
        <v>0.11764705882352941</v>
      </c>
      <c r="S4043" s="115">
        <f t="shared" si="128"/>
        <v>100</v>
      </c>
      <c r="T4043" s="115">
        <f t="shared" si="129"/>
        <v>11.76470588235294</v>
      </c>
    </row>
    <row r="4044" spans="1:20" x14ac:dyDescent="0.3">
      <c r="A4044" s="115" t="s">
        <v>83</v>
      </c>
      <c r="B4044" s="115" t="s">
        <v>84</v>
      </c>
      <c r="C4044" s="115" t="s">
        <v>85</v>
      </c>
      <c r="D4044" s="115" t="s">
        <v>86</v>
      </c>
      <c r="E4044" s="115" t="s">
        <v>86</v>
      </c>
      <c r="F4044" s="115" t="s">
        <v>87</v>
      </c>
      <c r="G4044" s="115">
        <v>1955</v>
      </c>
      <c r="H4044" s="115" t="s">
        <v>125</v>
      </c>
      <c r="I4044" s="115">
        <v>20.574477179999999</v>
      </c>
      <c r="J4044" s="115" t="s">
        <v>70</v>
      </c>
      <c r="K4044" s="115">
        <f>INDEX(DatosProcesados!$A$1:$BF$101,MATCH(DataBase!A4044,DatosProcesados!$A$1:$A$101,0),MATCH(DataBase!J4044,DatosProcesados!$A$1:$BF$1,0))</f>
        <v>2.2963619459178256E-2</v>
      </c>
      <c r="L4044" s="115" t="str">
        <f>INDEX(Modelo!$A$9:$D$89,MATCH(DataBase!$J4044,Modelo!$A$9:$A$89,0),MATCH(DataBase!L$1,Modelo!$A$9:$D$9,0))</f>
        <v>Impacto económico y gobernanza</v>
      </c>
      <c r="M4044" s="115" t="str">
        <f>INDEX(Modelo!$A$9:$D$89,MATCH(DataBase!$J4044,Modelo!$A$9:$A$89,0),MATCH(DataBase!M$1,Modelo!$A$9:$D$9,0))</f>
        <v>Pilar 6</v>
      </c>
      <c r="N4044" s="115" t="str">
        <f>INDEX(Modelo!$A$9:$D$89,MATCH(DataBase!$J4044,Modelo!$A$9:$A$89,0),MATCH(DataBase!N$1,Modelo!$A$9:$D$9,0))</f>
        <v>positivo</v>
      </c>
      <c r="O4044" s="115">
        <f t="array" ref="O4044">IF(N4044="negativo",INDEX($AD$3:$AG$51,MATCH(1,($B4044=$AD$3:$AD$51)*($J4044=$AE$3:$AE$51),0),3),IF(N4044="positivo",INDEX($AD$55:$AG$109,MATCH(1,($B4044=$AD$55:$AD$109)*($J4044=$AE$55:$AE$109),0),3)))</f>
        <v>3342.3126897679244</v>
      </c>
      <c r="P4044" s="115">
        <f t="array" ref="P4044">IF(N4044="negativo",INDEX($AD$3:$AG$51,MATCH(1,($B4044=$AD$3:$AD$51)*($J4044=$AE$3:$AE$51),0),4),IF(N4044="positivo",INDEX($AD$55:$AG$109,MATCH(1,($B4044=$AD$55:$AD$109)*($J4044=$AE$55:$AE$109),0),4)))</f>
        <v>2.5801197668261695E-3</v>
      </c>
      <c r="Q4044" s="115" t="str">
        <f>VLOOKUP(M4044,Modelo!$A$2:$C$7,2,0)</f>
        <v>Impacto Económico, Social y Comunitario</v>
      </c>
      <c r="R4044" s="118">
        <f t="array" ref="R4044">INDEX(Modelo!$F$1:$H$37,MATCH(1,(DataBase!Q4044=Modelo!$G$1:$G$37)*(DataBase!B4044=Modelo!$F$1:$F$37),0),3)</f>
        <v>0.11764705882352941</v>
      </c>
      <c r="S4044" s="115">
        <f t="shared" si="128"/>
        <v>6.0986261069885701E-4</v>
      </c>
      <c r="T4044" s="115">
        <f t="shared" si="129"/>
        <v>7.1748542435159647E-5</v>
      </c>
    </row>
    <row r="4045" spans="1:20" x14ac:dyDescent="0.3">
      <c r="A4045" s="115" t="s">
        <v>243</v>
      </c>
      <c r="B4045" s="115" t="s">
        <v>216</v>
      </c>
      <c r="C4045" s="115" t="s">
        <v>103</v>
      </c>
      <c r="D4045" s="115" t="s">
        <v>86</v>
      </c>
      <c r="E4045" s="115" t="s">
        <v>86</v>
      </c>
      <c r="F4045" s="115" t="s">
        <v>87</v>
      </c>
      <c r="G4045" s="115">
        <v>1985</v>
      </c>
      <c r="H4045" s="115" t="s">
        <v>244</v>
      </c>
      <c r="I4045" s="115">
        <v>2.6249202149999999</v>
      </c>
      <c r="J4045" s="115" t="s">
        <v>70</v>
      </c>
      <c r="K4045" s="115">
        <f>INDEX(DatosProcesados!$A$1:$BF$101,MATCH(DataBase!A4045,DatosProcesados!$A$1:$A$101,0),MATCH(DataBase!J4045,DatosProcesados!$A$1:$BF$1,0))</f>
        <v>1E-3</v>
      </c>
      <c r="L4045" s="115" t="str">
        <f>INDEX(Modelo!$A$9:$D$89,MATCH(DataBase!$J4045,Modelo!$A$9:$A$89,0),MATCH(DataBase!L$1,Modelo!$A$9:$D$9,0))</f>
        <v>Impacto económico y gobernanza</v>
      </c>
      <c r="M4045" s="115" t="str">
        <f>INDEX(Modelo!$A$9:$D$89,MATCH(DataBase!$J4045,Modelo!$A$9:$A$89,0),MATCH(DataBase!M$1,Modelo!$A$9:$D$9,0))</f>
        <v>Pilar 6</v>
      </c>
      <c r="N4045" s="115" t="str">
        <f>INDEX(Modelo!$A$9:$D$89,MATCH(DataBase!$J4045,Modelo!$A$9:$A$89,0),MATCH(DataBase!N$1,Modelo!$A$9:$D$9,0))</f>
        <v>positivo</v>
      </c>
      <c r="O4045" s="115">
        <f t="array" ref="O4045">IF(N4045="negativo",INDEX($AD$3:$AG$51,MATCH(1,($B4045=$AD$3:$AD$51)*($J4045=$AE$3:$AE$51),0),3),IF(N4045="positivo",INDEX($AD$55:$AG$109,MATCH(1,($B4045=$AD$55:$AD$109)*($J4045=$AE$55:$AE$109),0),3)))</f>
        <v>0.01</v>
      </c>
      <c r="P4045" s="115">
        <f t="array" ref="P4045">IF(N4045="negativo",INDEX($AD$3:$AG$51,MATCH(1,($B4045=$AD$3:$AD$51)*($J4045=$AE$3:$AE$51),0),4),IF(N4045="positivo",INDEX($AD$55:$AG$109,MATCH(1,($B4045=$AD$55:$AD$109)*($J4045=$AE$55:$AE$109),0),4)))</f>
        <v>1E-3</v>
      </c>
      <c r="Q4045" s="115" t="str">
        <f>VLOOKUP(M4045,Modelo!$A$2:$C$7,2,0)</f>
        <v>Impacto Económico, Social y Comunitario</v>
      </c>
      <c r="R4045" s="118">
        <f t="array" ref="R4045">INDEX(Modelo!$F$1:$H$37,MATCH(1,(DataBase!Q4045=Modelo!$G$1:$G$37)*(DataBase!B4045=Modelo!$F$1:$F$37),0),3)</f>
        <v>0.10526315789473684</v>
      </c>
      <c r="S4045" s="115">
        <f t="shared" si="128"/>
        <v>0</v>
      </c>
      <c r="T4045" s="115">
        <f t="shared" si="129"/>
        <v>0</v>
      </c>
    </row>
    <row r="4046" spans="1:20" x14ac:dyDescent="0.3">
      <c r="A4046" s="115" t="s">
        <v>263</v>
      </c>
      <c r="B4046" s="115" t="s">
        <v>216</v>
      </c>
      <c r="C4046" s="115" t="s">
        <v>97</v>
      </c>
      <c r="D4046" s="115" t="s">
        <v>86</v>
      </c>
      <c r="E4046" s="115" t="s">
        <v>86</v>
      </c>
      <c r="F4046" s="115" t="s">
        <v>86</v>
      </c>
      <c r="G4046" s="115">
        <v>1990</v>
      </c>
      <c r="H4046" s="115" t="s">
        <v>125</v>
      </c>
      <c r="I4046" s="115">
        <v>2.3114637089999999</v>
      </c>
      <c r="J4046" s="115" t="s">
        <v>70</v>
      </c>
      <c r="K4046" s="115">
        <f>INDEX(DatosProcesados!$A$1:$BF$101,MATCH(DataBase!A4046,DatosProcesados!$A$1:$A$101,0),MATCH(DataBase!J4046,DatosProcesados!$A$1:$BF$1,0))</f>
        <v>6.2213870121356971E-3</v>
      </c>
      <c r="L4046" s="115" t="str">
        <f>INDEX(Modelo!$A$9:$D$89,MATCH(DataBase!$J4046,Modelo!$A$9:$A$89,0),MATCH(DataBase!L$1,Modelo!$A$9:$D$9,0))</f>
        <v>Impacto económico y gobernanza</v>
      </c>
      <c r="M4046" s="115" t="str">
        <f>INDEX(Modelo!$A$9:$D$89,MATCH(DataBase!$J4046,Modelo!$A$9:$A$89,0),MATCH(DataBase!M$1,Modelo!$A$9:$D$9,0))</f>
        <v>Pilar 6</v>
      </c>
      <c r="N4046" s="115" t="str">
        <f>INDEX(Modelo!$A$9:$D$89,MATCH(DataBase!$J4046,Modelo!$A$9:$A$89,0),MATCH(DataBase!N$1,Modelo!$A$9:$D$9,0))</f>
        <v>positivo</v>
      </c>
      <c r="O4046" s="115">
        <f t="array" ref="O4046">IF(N4046="negativo",INDEX($AD$3:$AG$51,MATCH(1,($B4046=$AD$3:$AD$51)*($J4046=$AE$3:$AE$51),0),3),IF(N4046="positivo",INDEX($AD$55:$AG$109,MATCH(1,($B4046=$AD$55:$AD$109)*($J4046=$AE$55:$AE$109),0),3)))</f>
        <v>0.01</v>
      </c>
      <c r="P4046" s="115">
        <f t="array" ref="P4046">IF(N4046="negativo",INDEX($AD$3:$AG$51,MATCH(1,($B4046=$AD$3:$AD$51)*($J4046=$AE$3:$AE$51),0),4),IF(N4046="positivo",INDEX($AD$55:$AG$109,MATCH(1,($B4046=$AD$55:$AD$109)*($J4046=$AE$55:$AE$109),0),4)))</f>
        <v>1E-3</v>
      </c>
      <c r="Q4046" s="115" t="str">
        <f>VLOOKUP(M4046,Modelo!$A$2:$C$7,2,0)</f>
        <v>Impacto Económico, Social y Comunitario</v>
      </c>
      <c r="R4046" s="118">
        <f t="array" ref="R4046">INDEX(Modelo!$F$1:$H$37,MATCH(1,(DataBase!Q4046=Modelo!$G$1:$G$37)*(DataBase!B4046=Modelo!$F$1:$F$37),0),3)</f>
        <v>0.10526315789473684</v>
      </c>
      <c r="S4046" s="115">
        <f t="shared" si="128"/>
        <v>58.015411245952187</v>
      </c>
      <c r="T4046" s="115">
        <f t="shared" si="129"/>
        <v>6.1068853943107566</v>
      </c>
    </row>
    <row r="4047" spans="1:20" x14ac:dyDescent="0.3">
      <c r="A4047" s="115" t="s">
        <v>321</v>
      </c>
      <c r="B4047" s="115" t="s">
        <v>313</v>
      </c>
      <c r="C4047" s="115" t="s">
        <v>103</v>
      </c>
      <c r="D4047" s="115" t="s">
        <v>86</v>
      </c>
      <c r="E4047" s="115" t="s">
        <v>86</v>
      </c>
      <c r="F4047" s="115" t="s">
        <v>87</v>
      </c>
      <c r="G4047" s="115">
        <v>1949</v>
      </c>
      <c r="H4047" s="115" t="s">
        <v>125</v>
      </c>
      <c r="I4047" s="115">
        <v>16.077688644999999</v>
      </c>
      <c r="J4047" s="115" t="s">
        <v>70</v>
      </c>
      <c r="K4047" s="115" t="str">
        <f>INDEX(DatosProcesados!$A$1:$BF$101,MATCH(DataBase!A4047,DatosProcesados!$A$1:$A$101,0),MATCH(DataBase!J4047,DatosProcesados!$A$1:$BF$1,0))</f>
        <v>No informa</v>
      </c>
      <c r="L4047" s="115" t="str">
        <f>INDEX(Modelo!$A$9:$D$89,MATCH(DataBase!$J4047,Modelo!$A$9:$A$89,0),MATCH(DataBase!L$1,Modelo!$A$9:$D$9,0))</f>
        <v>Impacto económico y gobernanza</v>
      </c>
      <c r="M4047" s="115" t="str">
        <f>INDEX(Modelo!$A$9:$D$89,MATCH(DataBase!$J4047,Modelo!$A$9:$A$89,0),MATCH(DataBase!M$1,Modelo!$A$9:$D$9,0))</f>
        <v>Pilar 6</v>
      </c>
      <c r="N4047" s="115" t="str">
        <f>INDEX(Modelo!$A$9:$D$89,MATCH(DataBase!$J4047,Modelo!$A$9:$A$89,0),MATCH(DataBase!N$1,Modelo!$A$9:$D$9,0))</f>
        <v>positivo</v>
      </c>
      <c r="O4047" s="115">
        <f t="array" ref="O4047">IF(N4047="negativo",INDEX($AD$3:$AG$51,MATCH(1,($B4047=$AD$3:$AD$51)*($J4047=$AE$3:$AE$51),0),3),IF(N4047="positivo",INDEX($AD$55:$AG$109,MATCH(1,($B4047=$AD$55:$AD$109)*($J4047=$AE$55:$AE$109),0),3)))</f>
        <v>55.064885496183209</v>
      </c>
      <c r="P4047" s="115">
        <f t="array" ref="P4047">IF(N4047="negativo",INDEX($AD$3:$AG$51,MATCH(1,($B4047=$AD$3:$AD$51)*($J4047=$AE$3:$AE$51),0),4),IF(N4047="positivo",INDEX($AD$55:$AG$109,MATCH(1,($B4047=$AD$55:$AD$109)*($J4047=$AE$55:$AE$109),0),4)))</f>
        <v>2.8132724531786629E-5</v>
      </c>
      <c r="Q4047" s="115" t="str">
        <f>VLOOKUP(M4047,Modelo!$A$2:$C$7,2,0)</f>
        <v>Impacto Económico, Social y Comunitario</v>
      </c>
      <c r="R4047" s="118">
        <f t="array" ref="R4047">INDEX(Modelo!$F$1:$H$37,MATCH(1,(DataBase!Q4047=Modelo!$G$1:$G$37)*(DataBase!B4047=Modelo!$F$1:$F$37),0),3)</f>
        <v>0.11764705882352941</v>
      </c>
      <c r="S4047" s="115">
        <f t="shared" si="128"/>
        <v>0</v>
      </c>
      <c r="T4047" s="115">
        <f t="shared" si="129"/>
        <v>0</v>
      </c>
    </row>
    <row r="4048" spans="1:20" x14ac:dyDescent="0.3">
      <c r="A4048" s="115" t="s">
        <v>363</v>
      </c>
      <c r="B4048" s="115" t="s">
        <v>313</v>
      </c>
      <c r="C4048" s="115" t="s">
        <v>103</v>
      </c>
      <c r="D4048" s="115" t="s">
        <v>87</v>
      </c>
      <c r="E4048" s="115" t="s">
        <v>87</v>
      </c>
      <c r="F4048" s="115" t="s">
        <v>87</v>
      </c>
      <c r="G4048" s="115">
        <v>1889</v>
      </c>
      <c r="H4048" s="115" t="s">
        <v>177</v>
      </c>
      <c r="I4048" s="115">
        <v>2.3075606390000001</v>
      </c>
      <c r="J4048" s="115" t="s">
        <v>70</v>
      </c>
      <c r="K4048" s="115" t="str">
        <f>INDEX(DatosProcesados!$A$1:$BF$101,MATCH(DataBase!A4048,DatosProcesados!$A$1:$A$101,0),MATCH(DataBase!J4048,DatosProcesados!$A$1:$BF$1,0))</f>
        <v>No informa</v>
      </c>
      <c r="L4048" s="115" t="str">
        <f>INDEX(Modelo!$A$9:$D$89,MATCH(DataBase!$J4048,Modelo!$A$9:$A$89,0),MATCH(DataBase!L$1,Modelo!$A$9:$D$9,0))</f>
        <v>Impacto económico y gobernanza</v>
      </c>
      <c r="M4048" s="115" t="str">
        <f>INDEX(Modelo!$A$9:$D$89,MATCH(DataBase!$J4048,Modelo!$A$9:$A$89,0),MATCH(DataBase!M$1,Modelo!$A$9:$D$9,0))</f>
        <v>Pilar 6</v>
      </c>
      <c r="N4048" s="115" t="str">
        <f>INDEX(Modelo!$A$9:$D$89,MATCH(DataBase!$J4048,Modelo!$A$9:$A$89,0),MATCH(DataBase!N$1,Modelo!$A$9:$D$9,0))</f>
        <v>positivo</v>
      </c>
      <c r="O4048" s="115">
        <f t="array" ref="O4048">IF(N4048="negativo",INDEX($AD$3:$AG$51,MATCH(1,($B4048=$AD$3:$AD$51)*($J4048=$AE$3:$AE$51),0),3),IF(N4048="positivo",INDEX($AD$55:$AG$109,MATCH(1,($B4048=$AD$55:$AD$109)*($J4048=$AE$55:$AE$109),0),3)))</f>
        <v>55.064885496183209</v>
      </c>
      <c r="P4048" s="115">
        <f t="array" ref="P4048">IF(N4048="negativo",INDEX($AD$3:$AG$51,MATCH(1,($B4048=$AD$3:$AD$51)*($J4048=$AE$3:$AE$51),0),4),IF(N4048="positivo",INDEX($AD$55:$AG$109,MATCH(1,($B4048=$AD$55:$AD$109)*($J4048=$AE$55:$AE$109),0),4)))</f>
        <v>2.8132724531786629E-5</v>
      </c>
      <c r="Q4048" s="115" t="str">
        <f>VLOOKUP(M4048,Modelo!$A$2:$C$7,2,0)</f>
        <v>Impacto Económico, Social y Comunitario</v>
      </c>
      <c r="R4048" s="118">
        <f t="array" ref="R4048">INDEX(Modelo!$F$1:$H$37,MATCH(1,(DataBase!Q4048=Modelo!$G$1:$G$37)*(DataBase!B4048=Modelo!$F$1:$F$37),0),3)</f>
        <v>0.11764705882352941</v>
      </c>
      <c r="S4048" s="115">
        <f t="shared" si="128"/>
        <v>0</v>
      </c>
      <c r="T4048" s="115">
        <f t="shared" si="129"/>
        <v>0</v>
      </c>
    </row>
    <row r="4049" spans="1:20" x14ac:dyDescent="0.3">
      <c r="A4049" s="115" t="s">
        <v>423</v>
      </c>
      <c r="B4049" s="115" t="s">
        <v>407</v>
      </c>
      <c r="C4049" s="115" t="s">
        <v>103</v>
      </c>
      <c r="D4049" s="115" t="s">
        <v>86</v>
      </c>
      <c r="E4049" s="115" t="s">
        <v>87</v>
      </c>
      <c r="F4049" s="115" t="s">
        <v>87</v>
      </c>
      <c r="G4049" s="115">
        <v>1985</v>
      </c>
      <c r="H4049" s="115" t="s">
        <v>422</v>
      </c>
      <c r="I4049" s="115">
        <v>4.2502446559999996</v>
      </c>
      <c r="J4049" s="115" t="s">
        <v>70</v>
      </c>
      <c r="K4049" s="115" t="str">
        <f>INDEX(DatosProcesados!$A$1:$BF$101,MATCH(DataBase!A4049,DatosProcesados!$A$1:$A$101,0),MATCH(DataBase!J4049,DatosProcesados!$A$1:$BF$1,0))</f>
        <v>No informa</v>
      </c>
      <c r="L4049" s="115" t="str">
        <f>INDEX(Modelo!$A$9:$D$89,MATCH(DataBase!$J4049,Modelo!$A$9:$A$89,0),MATCH(DataBase!L$1,Modelo!$A$9:$D$9,0))</f>
        <v>Impacto económico y gobernanza</v>
      </c>
      <c r="M4049" s="115" t="str">
        <f>INDEX(Modelo!$A$9:$D$89,MATCH(DataBase!$J4049,Modelo!$A$9:$A$89,0),MATCH(DataBase!M$1,Modelo!$A$9:$D$9,0))</f>
        <v>Pilar 6</v>
      </c>
      <c r="N4049" s="115" t="str">
        <f>INDEX(Modelo!$A$9:$D$89,MATCH(DataBase!$J4049,Modelo!$A$9:$A$89,0),MATCH(DataBase!N$1,Modelo!$A$9:$D$9,0))</f>
        <v>positivo</v>
      </c>
      <c r="O4049" s="115">
        <f t="array" ref="O4049">IF(N4049="negativo",INDEX($AD$3:$AG$51,MATCH(1,($B4049=$AD$3:$AD$51)*($J4049=$AE$3:$AE$51),0),3),IF(N4049="positivo",INDEX($AD$55:$AG$109,MATCH(1,($B4049=$AD$55:$AD$109)*($J4049=$AE$55:$AE$109),0),3)))</f>
        <v>9.7262405401996356E-3</v>
      </c>
      <c r="P4049" s="115">
        <f t="array" ref="P4049">IF(N4049="negativo",INDEX($AD$3:$AG$51,MATCH(1,($B4049=$AD$3:$AD$51)*($J4049=$AE$3:$AE$51),0),4),IF(N4049="positivo",INDEX($AD$55:$AG$109,MATCH(1,($B4049=$AD$55:$AD$109)*($J4049=$AE$55:$AE$109),0),4)))</f>
        <v>4.4881280673959309E-6</v>
      </c>
      <c r="Q4049" s="115" t="str">
        <f>VLOOKUP(M4049,Modelo!$A$2:$C$7,2,0)</f>
        <v>Impacto Económico, Social y Comunitario</v>
      </c>
      <c r="R4049" s="118">
        <f t="array" ref="R4049">INDEX(Modelo!$F$1:$H$37,MATCH(1,(DataBase!Q4049=Modelo!$G$1:$G$37)*(DataBase!B4049=Modelo!$F$1:$F$37),0),3)</f>
        <v>0.15384615384615385</v>
      </c>
      <c r="S4049" s="115">
        <f t="shared" si="128"/>
        <v>0</v>
      </c>
      <c r="T4049" s="115">
        <f t="shared" si="129"/>
        <v>0</v>
      </c>
    </row>
    <row r="4050" spans="1:20" x14ac:dyDescent="0.3">
      <c r="A4050" s="115" t="s">
        <v>172</v>
      </c>
      <c r="B4050" s="115" t="s">
        <v>84</v>
      </c>
      <c r="C4050" s="115" t="s">
        <v>103</v>
      </c>
      <c r="D4050" s="115" t="s">
        <v>86</v>
      </c>
      <c r="E4050" s="115" t="s">
        <v>87</v>
      </c>
      <c r="F4050" s="115" t="s">
        <v>86</v>
      </c>
      <c r="G4050" s="115">
        <v>1966</v>
      </c>
      <c r="H4050" s="115" t="s">
        <v>125</v>
      </c>
      <c r="I4050" s="115">
        <v>2.6355685659999999</v>
      </c>
      <c r="J4050" s="115" t="s">
        <v>70</v>
      </c>
      <c r="K4050" s="115" t="str">
        <f>INDEX(DatosProcesados!$A$1:$BF$101,MATCH(DataBase!A4050,DatosProcesados!$A$1:$A$101,0),MATCH(DataBase!J4050,DatosProcesados!$A$1:$BF$1,0))</f>
        <v>No informa</v>
      </c>
      <c r="L4050" s="115" t="str">
        <f>INDEX(Modelo!$A$9:$D$89,MATCH(DataBase!$J4050,Modelo!$A$9:$A$89,0),MATCH(DataBase!L$1,Modelo!$A$9:$D$9,0))</f>
        <v>Impacto económico y gobernanza</v>
      </c>
      <c r="M4050" s="115" t="str">
        <f>INDEX(Modelo!$A$9:$D$89,MATCH(DataBase!$J4050,Modelo!$A$9:$A$89,0),MATCH(DataBase!M$1,Modelo!$A$9:$D$9,0))</f>
        <v>Pilar 6</v>
      </c>
      <c r="N4050" s="115" t="str">
        <f>INDEX(Modelo!$A$9:$D$89,MATCH(DataBase!$J4050,Modelo!$A$9:$A$89,0),MATCH(DataBase!N$1,Modelo!$A$9:$D$9,0))</f>
        <v>positivo</v>
      </c>
      <c r="O4050" s="115">
        <f t="array" ref="O4050">IF(N4050="negativo",INDEX($AD$3:$AG$51,MATCH(1,($B4050=$AD$3:$AD$51)*($J4050=$AE$3:$AE$51),0),3),IF(N4050="positivo",INDEX($AD$55:$AG$109,MATCH(1,($B4050=$AD$55:$AD$109)*($J4050=$AE$55:$AE$109),0),3)))</f>
        <v>3342.3126897679244</v>
      </c>
      <c r="P4050" s="115">
        <f t="array" ref="P4050">IF(N4050="negativo",INDEX($AD$3:$AG$51,MATCH(1,($B4050=$AD$3:$AD$51)*($J4050=$AE$3:$AE$51),0),4),IF(N4050="positivo",INDEX($AD$55:$AG$109,MATCH(1,($B4050=$AD$55:$AD$109)*($J4050=$AE$55:$AE$109),0),4)))</f>
        <v>2.5801197668261695E-3</v>
      </c>
      <c r="Q4050" s="115" t="str">
        <f>VLOOKUP(M4050,Modelo!$A$2:$C$7,2,0)</f>
        <v>Impacto Económico, Social y Comunitario</v>
      </c>
      <c r="R4050" s="118">
        <f t="array" ref="R4050">INDEX(Modelo!$F$1:$H$37,MATCH(1,(DataBase!Q4050=Modelo!$G$1:$G$37)*(DataBase!B4050=Modelo!$F$1:$F$37),0),3)</f>
        <v>0.11764705882352941</v>
      </c>
      <c r="S4050" s="115">
        <f t="shared" si="128"/>
        <v>0</v>
      </c>
      <c r="T4050" s="115">
        <f t="shared" si="129"/>
        <v>0</v>
      </c>
    </row>
    <row r="4051" spans="1:20" x14ac:dyDescent="0.3">
      <c r="A4051" s="115" t="s">
        <v>158</v>
      </c>
      <c r="B4051" s="115" t="s">
        <v>84</v>
      </c>
      <c r="C4051" s="115" t="s">
        <v>97</v>
      </c>
      <c r="D4051" s="115" t="s">
        <v>86</v>
      </c>
      <c r="E4051" s="115" t="s">
        <v>87</v>
      </c>
      <c r="F4051" s="115" t="s">
        <v>87</v>
      </c>
      <c r="G4051" s="115">
        <v>1896</v>
      </c>
      <c r="H4051" s="115" t="s">
        <v>125</v>
      </c>
      <c r="I4051" s="115">
        <v>3.7166394839999999</v>
      </c>
      <c r="J4051" s="115" t="s">
        <v>70</v>
      </c>
      <c r="K4051" s="115" t="str">
        <f>INDEX(DatosProcesados!$A$1:$BF$101,MATCH(DataBase!A4051,DatosProcesados!$A$1:$A$101,0),MATCH(DataBase!J4051,DatosProcesados!$A$1:$BF$1,0))</f>
        <v>No informa</v>
      </c>
      <c r="L4051" s="115" t="str">
        <f>INDEX(Modelo!$A$9:$D$89,MATCH(DataBase!$J4051,Modelo!$A$9:$A$89,0),MATCH(DataBase!L$1,Modelo!$A$9:$D$9,0))</f>
        <v>Impacto económico y gobernanza</v>
      </c>
      <c r="M4051" s="115" t="str">
        <f>INDEX(Modelo!$A$9:$D$89,MATCH(DataBase!$J4051,Modelo!$A$9:$A$89,0),MATCH(DataBase!M$1,Modelo!$A$9:$D$9,0))</f>
        <v>Pilar 6</v>
      </c>
      <c r="N4051" s="115" t="str">
        <f>INDEX(Modelo!$A$9:$D$89,MATCH(DataBase!$J4051,Modelo!$A$9:$A$89,0),MATCH(DataBase!N$1,Modelo!$A$9:$D$9,0))</f>
        <v>positivo</v>
      </c>
      <c r="O4051" s="115">
        <f t="array" ref="O4051">IF(N4051="negativo",INDEX($AD$3:$AG$51,MATCH(1,($B4051=$AD$3:$AD$51)*($J4051=$AE$3:$AE$51),0),3),IF(N4051="positivo",INDEX($AD$55:$AG$109,MATCH(1,($B4051=$AD$55:$AD$109)*($J4051=$AE$55:$AE$109),0),3)))</f>
        <v>3342.3126897679244</v>
      </c>
      <c r="P4051" s="115">
        <f t="array" ref="P4051">IF(N4051="negativo",INDEX($AD$3:$AG$51,MATCH(1,($B4051=$AD$3:$AD$51)*($J4051=$AE$3:$AE$51),0),4),IF(N4051="positivo",INDEX($AD$55:$AG$109,MATCH(1,($B4051=$AD$55:$AD$109)*($J4051=$AE$55:$AE$109),0),4)))</f>
        <v>2.5801197668261695E-3</v>
      </c>
      <c r="Q4051" s="115" t="str">
        <f>VLOOKUP(M4051,Modelo!$A$2:$C$7,2,0)</f>
        <v>Impacto Económico, Social y Comunitario</v>
      </c>
      <c r="R4051" s="118">
        <f t="array" ref="R4051">INDEX(Modelo!$F$1:$H$37,MATCH(1,(DataBase!Q4051=Modelo!$G$1:$G$37)*(DataBase!B4051=Modelo!$F$1:$F$37),0),3)</f>
        <v>0.11764705882352941</v>
      </c>
      <c r="S4051" s="115">
        <f t="shared" si="128"/>
        <v>0</v>
      </c>
      <c r="T4051" s="115">
        <f t="shared" si="129"/>
        <v>0</v>
      </c>
    </row>
    <row r="4052" spans="1:20" x14ac:dyDescent="0.3">
      <c r="A4052" s="115" t="s">
        <v>310</v>
      </c>
      <c r="B4052" s="115" t="s">
        <v>216</v>
      </c>
      <c r="C4052" s="115" t="s">
        <v>85</v>
      </c>
      <c r="D4052" s="115" t="s">
        <v>86</v>
      </c>
      <c r="E4052" s="115" t="s">
        <v>87</v>
      </c>
      <c r="F4052" s="115" t="s">
        <v>87</v>
      </c>
      <c r="G4052" s="115">
        <v>1908</v>
      </c>
      <c r="H4052" s="115" t="s">
        <v>244</v>
      </c>
      <c r="I4052" s="115">
        <v>1.2123628230000001</v>
      </c>
      <c r="J4052" s="115" t="s">
        <v>70</v>
      </c>
      <c r="K4052" s="115" t="str">
        <f>INDEX(DatosProcesados!$A$1:$BF$101,MATCH(DataBase!A4052,DatosProcesados!$A$1:$A$101,0),MATCH(DataBase!J4052,DatosProcesados!$A$1:$BF$1,0))</f>
        <v>No informa</v>
      </c>
      <c r="L4052" s="115" t="str">
        <f>INDEX(Modelo!$A$9:$D$89,MATCH(DataBase!$J4052,Modelo!$A$9:$A$89,0),MATCH(DataBase!L$1,Modelo!$A$9:$D$9,0))</f>
        <v>Impacto económico y gobernanza</v>
      </c>
      <c r="M4052" s="115" t="str">
        <f>INDEX(Modelo!$A$9:$D$89,MATCH(DataBase!$J4052,Modelo!$A$9:$A$89,0),MATCH(DataBase!M$1,Modelo!$A$9:$D$9,0))</f>
        <v>Pilar 6</v>
      </c>
      <c r="N4052" s="115" t="str">
        <f>INDEX(Modelo!$A$9:$D$89,MATCH(DataBase!$J4052,Modelo!$A$9:$A$89,0),MATCH(DataBase!N$1,Modelo!$A$9:$D$9,0))</f>
        <v>positivo</v>
      </c>
      <c r="O4052" s="115">
        <f t="array" ref="O4052">IF(N4052="negativo",INDEX($AD$3:$AG$51,MATCH(1,($B4052=$AD$3:$AD$51)*($J4052=$AE$3:$AE$51),0),3),IF(N4052="positivo",INDEX($AD$55:$AG$109,MATCH(1,($B4052=$AD$55:$AD$109)*($J4052=$AE$55:$AE$109),0),3)))</f>
        <v>0.01</v>
      </c>
      <c r="P4052" s="115">
        <f t="array" ref="P4052">IF(N4052="negativo",INDEX($AD$3:$AG$51,MATCH(1,($B4052=$AD$3:$AD$51)*($J4052=$AE$3:$AE$51),0),4),IF(N4052="positivo",INDEX($AD$55:$AG$109,MATCH(1,($B4052=$AD$55:$AD$109)*($J4052=$AE$55:$AE$109),0),4)))</f>
        <v>1E-3</v>
      </c>
      <c r="Q4052" s="115" t="str">
        <f>VLOOKUP(M4052,Modelo!$A$2:$C$7,2,0)</f>
        <v>Impacto Económico, Social y Comunitario</v>
      </c>
      <c r="R4052" s="118">
        <f t="array" ref="R4052">INDEX(Modelo!$F$1:$H$37,MATCH(1,(DataBase!Q4052=Modelo!$G$1:$G$37)*(DataBase!B4052=Modelo!$F$1:$F$37),0),3)</f>
        <v>0.10526315789473684</v>
      </c>
      <c r="S4052" s="115">
        <f t="shared" si="128"/>
        <v>0</v>
      </c>
      <c r="T4052" s="115">
        <f t="shared" si="129"/>
        <v>0</v>
      </c>
    </row>
    <row r="4053" spans="1:20" x14ac:dyDescent="0.3">
      <c r="A4053" s="115" t="s">
        <v>441</v>
      </c>
      <c r="B4053" s="115" t="s">
        <v>407</v>
      </c>
      <c r="C4053" s="115" t="s">
        <v>103</v>
      </c>
      <c r="D4053" s="115" t="s">
        <v>86</v>
      </c>
      <c r="E4053" s="115" t="s">
        <v>87</v>
      </c>
      <c r="F4053" s="115" t="s">
        <v>87</v>
      </c>
      <c r="G4053" s="115">
        <v>2002</v>
      </c>
      <c r="H4053" s="115" t="s">
        <v>177</v>
      </c>
      <c r="I4053" s="115">
        <v>2.4203671080000002</v>
      </c>
      <c r="J4053" s="115" t="s">
        <v>70</v>
      </c>
      <c r="K4053" s="115" t="str">
        <f>INDEX(DatosProcesados!$A$1:$BF$101,MATCH(DataBase!A4053,DatosProcesados!$A$1:$A$101,0),MATCH(DataBase!J4053,DatosProcesados!$A$1:$BF$1,0))</f>
        <v>No informa</v>
      </c>
      <c r="L4053" s="115" t="str">
        <f>INDEX(Modelo!$A$9:$D$89,MATCH(DataBase!$J4053,Modelo!$A$9:$A$89,0),MATCH(DataBase!L$1,Modelo!$A$9:$D$9,0))</f>
        <v>Impacto económico y gobernanza</v>
      </c>
      <c r="M4053" s="115" t="str">
        <f>INDEX(Modelo!$A$9:$D$89,MATCH(DataBase!$J4053,Modelo!$A$9:$A$89,0),MATCH(DataBase!M$1,Modelo!$A$9:$D$9,0))</f>
        <v>Pilar 6</v>
      </c>
      <c r="N4053" s="115" t="str">
        <f>INDEX(Modelo!$A$9:$D$89,MATCH(DataBase!$J4053,Modelo!$A$9:$A$89,0),MATCH(DataBase!N$1,Modelo!$A$9:$D$9,0))</f>
        <v>positivo</v>
      </c>
      <c r="O4053" s="115">
        <f t="array" ref="O4053">IF(N4053="negativo",INDEX($AD$3:$AG$51,MATCH(1,($B4053=$AD$3:$AD$51)*($J4053=$AE$3:$AE$51),0),3),IF(N4053="positivo",INDEX($AD$55:$AG$109,MATCH(1,($B4053=$AD$55:$AD$109)*($J4053=$AE$55:$AE$109),0),3)))</f>
        <v>9.7262405401996356E-3</v>
      </c>
      <c r="P4053" s="115">
        <f t="array" ref="P4053">IF(N4053="negativo",INDEX($AD$3:$AG$51,MATCH(1,($B4053=$AD$3:$AD$51)*($J4053=$AE$3:$AE$51),0),4),IF(N4053="positivo",INDEX($AD$55:$AG$109,MATCH(1,($B4053=$AD$55:$AD$109)*($J4053=$AE$55:$AE$109),0),4)))</f>
        <v>4.4881280673959309E-6</v>
      </c>
      <c r="Q4053" s="115" t="str">
        <f>VLOOKUP(M4053,Modelo!$A$2:$C$7,2,0)</f>
        <v>Impacto Económico, Social y Comunitario</v>
      </c>
      <c r="R4053" s="118">
        <f t="array" ref="R4053">INDEX(Modelo!$F$1:$H$37,MATCH(1,(DataBase!Q4053=Modelo!$G$1:$G$37)*(DataBase!B4053=Modelo!$F$1:$F$37),0),3)</f>
        <v>0.15384615384615385</v>
      </c>
      <c r="S4053" s="115">
        <f t="shared" si="128"/>
        <v>0</v>
      </c>
      <c r="T4053" s="115">
        <f t="shared" si="129"/>
        <v>0</v>
      </c>
    </row>
    <row r="4054" spans="1:20" x14ac:dyDescent="0.3">
      <c r="A4054" s="115" t="s">
        <v>454</v>
      </c>
      <c r="B4054" s="115" t="s">
        <v>407</v>
      </c>
      <c r="C4054" s="115" t="s">
        <v>103</v>
      </c>
      <c r="D4054" s="115" t="s">
        <v>86</v>
      </c>
      <c r="E4054" s="115" t="s">
        <v>87</v>
      </c>
      <c r="F4054" s="115" t="s">
        <v>87</v>
      </c>
      <c r="G4054" s="115">
        <v>2003</v>
      </c>
      <c r="H4054" s="115" t="s">
        <v>422</v>
      </c>
      <c r="I4054" s="115">
        <v>1.3219259999999999</v>
      </c>
      <c r="J4054" s="115" t="s">
        <v>70</v>
      </c>
      <c r="K4054" s="115" t="str">
        <f>INDEX(DatosProcesados!$A$1:$BF$101,MATCH(DataBase!A4054,DatosProcesados!$A$1:$A$101,0),MATCH(DataBase!J4054,DatosProcesados!$A$1:$BF$1,0))</f>
        <v>No informa</v>
      </c>
      <c r="L4054" s="115" t="str">
        <f>INDEX(Modelo!$A$9:$D$89,MATCH(DataBase!$J4054,Modelo!$A$9:$A$89,0),MATCH(DataBase!L$1,Modelo!$A$9:$D$9,0))</f>
        <v>Impacto económico y gobernanza</v>
      </c>
      <c r="M4054" s="115" t="str">
        <f>INDEX(Modelo!$A$9:$D$89,MATCH(DataBase!$J4054,Modelo!$A$9:$A$89,0),MATCH(DataBase!M$1,Modelo!$A$9:$D$9,0))</f>
        <v>Pilar 6</v>
      </c>
      <c r="N4054" s="115" t="str">
        <f>INDEX(Modelo!$A$9:$D$89,MATCH(DataBase!$J4054,Modelo!$A$9:$A$89,0),MATCH(DataBase!N$1,Modelo!$A$9:$D$9,0))</f>
        <v>positivo</v>
      </c>
      <c r="O4054" s="115">
        <f t="array" ref="O4054">IF(N4054="negativo",INDEX($AD$3:$AG$51,MATCH(1,($B4054=$AD$3:$AD$51)*($J4054=$AE$3:$AE$51),0),3),IF(N4054="positivo",INDEX($AD$55:$AG$109,MATCH(1,($B4054=$AD$55:$AD$109)*($J4054=$AE$55:$AE$109),0),3)))</f>
        <v>9.7262405401996356E-3</v>
      </c>
      <c r="P4054" s="115">
        <f t="array" ref="P4054">IF(N4054="negativo",INDEX($AD$3:$AG$51,MATCH(1,($B4054=$AD$3:$AD$51)*($J4054=$AE$3:$AE$51),0),4),IF(N4054="positivo",INDEX($AD$55:$AG$109,MATCH(1,($B4054=$AD$55:$AD$109)*($J4054=$AE$55:$AE$109),0),4)))</f>
        <v>4.4881280673959309E-6</v>
      </c>
      <c r="Q4054" s="115" t="str">
        <f>VLOOKUP(M4054,Modelo!$A$2:$C$7,2,0)</f>
        <v>Impacto Económico, Social y Comunitario</v>
      </c>
      <c r="R4054" s="118">
        <f t="array" ref="R4054">INDEX(Modelo!$F$1:$H$37,MATCH(1,(DataBase!Q4054=Modelo!$G$1:$G$37)*(DataBase!B4054=Modelo!$F$1:$F$37),0),3)</f>
        <v>0.15384615384615385</v>
      </c>
      <c r="S4054" s="115">
        <f t="shared" si="128"/>
        <v>0</v>
      </c>
      <c r="T4054" s="115">
        <f t="shared" si="129"/>
        <v>0</v>
      </c>
    </row>
    <row r="4055" spans="1:20" x14ac:dyDescent="0.3">
      <c r="A4055" s="115" t="s">
        <v>477</v>
      </c>
      <c r="B4055" s="115" t="s">
        <v>467</v>
      </c>
      <c r="C4055" s="115" t="s">
        <v>103</v>
      </c>
      <c r="D4055" s="115" t="s">
        <v>86</v>
      </c>
      <c r="E4055" s="115" t="s">
        <v>86</v>
      </c>
      <c r="F4055" s="115" t="s">
        <v>86</v>
      </c>
      <c r="G4055" s="115">
        <v>1985</v>
      </c>
      <c r="H4055" s="115" t="s">
        <v>125</v>
      </c>
      <c r="I4055" s="115">
        <v>0.441609957</v>
      </c>
      <c r="J4055" s="115" t="s">
        <v>70</v>
      </c>
      <c r="K4055" s="115" t="str">
        <f>INDEX(DatosProcesados!$A$1:$BF$101,MATCH(DataBase!A4055,DatosProcesados!$A$1:$A$101,0),MATCH(DataBase!J4055,DatosProcesados!$A$1:$BF$1,0))</f>
        <v>No informa</v>
      </c>
      <c r="L4055" s="115" t="str">
        <f>INDEX(Modelo!$A$9:$D$89,MATCH(DataBase!$J4055,Modelo!$A$9:$A$89,0),MATCH(DataBase!L$1,Modelo!$A$9:$D$9,0))</f>
        <v>Impacto económico y gobernanza</v>
      </c>
      <c r="M4055" s="115" t="str">
        <f>INDEX(Modelo!$A$9:$D$89,MATCH(DataBase!$J4055,Modelo!$A$9:$A$89,0),MATCH(DataBase!M$1,Modelo!$A$9:$D$9,0))</f>
        <v>Pilar 6</v>
      </c>
      <c r="N4055" s="115" t="str">
        <f>INDEX(Modelo!$A$9:$D$89,MATCH(DataBase!$J4055,Modelo!$A$9:$A$89,0),MATCH(DataBase!N$1,Modelo!$A$9:$D$9,0))</f>
        <v>positivo</v>
      </c>
      <c r="O4055" s="115">
        <f t="array" ref="O4055">IF(N4055="negativo",INDEX($AD$3:$AG$51,MATCH(1,($B4055=$AD$3:$AD$51)*($J4055=$AE$3:$AE$51),0),3),IF(N4055="positivo",INDEX($AD$55:$AG$109,MATCH(1,($B4055=$AD$55:$AD$109)*($J4055=$AE$55:$AE$109),0),3)))</f>
        <v>0</v>
      </c>
      <c r="P4055" s="115">
        <f t="array" ref="P4055">IF(N4055="negativo",INDEX($AD$3:$AG$51,MATCH(1,($B4055=$AD$3:$AD$51)*($J4055=$AE$3:$AE$51),0),4),IF(N4055="positivo",INDEX($AD$55:$AG$109,MATCH(1,($B4055=$AD$55:$AD$109)*($J4055=$AE$55:$AE$109),0),4)))</f>
        <v>0</v>
      </c>
      <c r="Q4055" s="115" t="str">
        <f>VLOOKUP(M4055,Modelo!$A$2:$C$7,2,0)</f>
        <v>Impacto Económico, Social y Comunitario</v>
      </c>
      <c r="R4055" s="118">
        <f t="array" ref="R4055">INDEX(Modelo!$F$1:$H$37,MATCH(1,(DataBase!Q4055=Modelo!$G$1:$G$37)*(DataBase!B4055=Modelo!$F$1:$F$37),0),3)</f>
        <v>0.14285714285714285</v>
      </c>
      <c r="S4055" s="115">
        <f t="shared" si="128"/>
        <v>0</v>
      </c>
      <c r="T4055" s="115">
        <f t="shared" si="129"/>
        <v>0</v>
      </c>
    </row>
    <row r="4056" spans="1:20" x14ac:dyDescent="0.3">
      <c r="A4056" s="115" t="s">
        <v>256</v>
      </c>
      <c r="B4056" s="115" t="s">
        <v>216</v>
      </c>
      <c r="C4056" s="115" t="s">
        <v>103</v>
      </c>
      <c r="D4056" s="115" t="s">
        <v>87</v>
      </c>
      <c r="E4056" s="115" t="s">
        <v>86</v>
      </c>
      <c r="F4056" s="115" t="s">
        <v>86</v>
      </c>
      <c r="G4056" s="115">
        <v>1964</v>
      </c>
      <c r="H4056" s="115" t="s">
        <v>125</v>
      </c>
      <c r="I4056" s="115">
        <v>2.4859553989999998</v>
      </c>
      <c r="J4056" s="115" t="s">
        <v>70</v>
      </c>
      <c r="K4056" s="115" t="str">
        <f>INDEX(DatosProcesados!$A$1:$BF$101,MATCH(DataBase!A4056,DatosProcesados!$A$1:$A$101,0),MATCH(DataBase!J4056,DatosProcesados!$A$1:$BF$1,0))</f>
        <v>No informa</v>
      </c>
      <c r="L4056" s="115" t="str">
        <f>INDEX(Modelo!$A$9:$D$89,MATCH(DataBase!$J4056,Modelo!$A$9:$A$89,0),MATCH(DataBase!L$1,Modelo!$A$9:$D$9,0))</f>
        <v>Impacto económico y gobernanza</v>
      </c>
      <c r="M4056" s="115" t="str">
        <f>INDEX(Modelo!$A$9:$D$89,MATCH(DataBase!$J4056,Modelo!$A$9:$A$89,0),MATCH(DataBase!M$1,Modelo!$A$9:$D$9,0))</f>
        <v>Pilar 6</v>
      </c>
      <c r="N4056" s="115" t="str">
        <f>INDEX(Modelo!$A$9:$D$89,MATCH(DataBase!$J4056,Modelo!$A$9:$A$89,0),MATCH(DataBase!N$1,Modelo!$A$9:$D$9,0))</f>
        <v>positivo</v>
      </c>
      <c r="O4056" s="115">
        <f t="array" ref="O4056">IF(N4056="negativo",INDEX($AD$3:$AG$51,MATCH(1,($B4056=$AD$3:$AD$51)*($J4056=$AE$3:$AE$51),0),3),IF(N4056="positivo",INDEX($AD$55:$AG$109,MATCH(1,($B4056=$AD$55:$AD$109)*($J4056=$AE$55:$AE$109),0),3)))</f>
        <v>0.01</v>
      </c>
      <c r="P4056" s="115">
        <f t="array" ref="P4056">IF(N4056="negativo",INDEX($AD$3:$AG$51,MATCH(1,($B4056=$AD$3:$AD$51)*($J4056=$AE$3:$AE$51),0),4),IF(N4056="positivo",INDEX($AD$55:$AG$109,MATCH(1,($B4056=$AD$55:$AD$109)*($J4056=$AE$55:$AE$109),0),4)))</f>
        <v>1E-3</v>
      </c>
      <c r="Q4056" s="115" t="str">
        <f>VLOOKUP(M4056,Modelo!$A$2:$C$7,2,0)</f>
        <v>Impacto Económico, Social y Comunitario</v>
      </c>
      <c r="R4056" s="118">
        <f t="array" ref="R4056">INDEX(Modelo!$F$1:$H$37,MATCH(1,(DataBase!Q4056=Modelo!$G$1:$G$37)*(DataBase!B4056=Modelo!$F$1:$F$37),0),3)</f>
        <v>0.10526315789473684</v>
      </c>
      <c r="S4056" s="115">
        <f t="shared" si="128"/>
        <v>0</v>
      </c>
      <c r="T4056" s="115">
        <f t="shared" si="129"/>
        <v>0</v>
      </c>
    </row>
    <row r="4057" spans="1:20" x14ac:dyDescent="0.3">
      <c r="A4057" s="115" t="s">
        <v>305</v>
      </c>
      <c r="B4057" s="115" t="s">
        <v>216</v>
      </c>
      <c r="C4057" s="115" t="s">
        <v>103</v>
      </c>
      <c r="D4057" s="115" t="s">
        <v>87</v>
      </c>
      <c r="E4057" s="115" t="s">
        <v>86</v>
      </c>
      <c r="F4057" s="115" t="s">
        <v>86</v>
      </c>
      <c r="G4057" s="115">
        <v>1940</v>
      </c>
      <c r="H4057" s="115" t="s">
        <v>125</v>
      </c>
      <c r="I4057" s="115">
        <v>1.340540112</v>
      </c>
      <c r="J4057" s="115" t="s">
        <v>70</v>
      </c>
      <c r="K4057" s="115" t="str">
        <f>INDEX(DatosProcesados!$A$1:$BF$101,MATCH(DataBase!A4057,DatosProcesados!$A$1:$A$101,0),MATCH(DataBase!J4057,DatosProcesados!$A$1:$BF$1,0))</f>
        <v>No informa</v>
      </c>
      <c r="L4057" s="115" t="str">
        <f>INDEX(Modelo!$A$9:$D$89,MATCH(DataBase!$J4057,Modelo!$A$9:$A$89,0),MATCH(DataBase!L$1,Modelo!$A$9:$D$9,0))</f>
        <v>Impacto económico y gobernanza</v>
      </c>
      <c r="M4057" s="115" t="str">
        <f>INDEX(Modelo!$A$9:$D$89,MATCH(DataBase!$J4057,Modelo!$A$9:$A$89,0),MATCH(DataBase!M$1,Modelo!$A$9:$D$9,0))</f>
        <v>Pilar 6</v>
      </c>
      <c r="N4057" s="115" t="str">
        <f>INDEX(Modelo!$A$9:$D$89,MATCH(DataBase!$J4057,Modelo!$A$9:$A$89,0),MATCH(DataBase!N$1,Modelo!$A$9:$D$9,0))</f>
        <v>positivo</v>
      </c>
      <c r="O4057" s="115">
        <f t="array" ref="O4057">IF(N4057="negativo",INDEX($AD$3:$AG$51,MATCH(1,($B4057=$AD$3:$AD$51)*($J4057=$AE$3:$AE$51),0),3),IF(N4057="positivo",INDEX($AD$55:$AG$109,MATCH(1,($B4057=$AD$55:$AD$109)*($J4057=$AE$55:$AE$109),0),3)))</f>
        <v>0.01</v>
      </c>
      <c r="P4057" s="115">
        <f t="array" ref="P4057">IF(N4057="negativo",INDEX($AD$3:$AG$51,MATCH(1,($B4057=$AD$3:$AD$51)*($J4057=$AE$3:$AE$51),0),4),IF(N4057="positivo",INDEX($AD$55:$AG$109,MATCH(1,($B4057=$AD$55:$AD$109)*($J4057=$AE$55:$AE$109),0),4)))</f>
        <v>1E-3</v>
      </c>
      <c r="Q4057" s="115" t="str">
        <f>VLOOKUP(M4057,Modelo!$A$2:$C$7,2,0)</f>
        <v>Impacto Económico, Social y Comunitario</v>
      </c>
      <c r="R4057" s="118">
        <f t="array" ref="R4057">INDEX(Modelo!$F$1:$H$37,MATCH(1,(DataBase!Q4057=Modelo!$G$1:$G$37)*(DataBase!B4057=Modelo!$F$1:$F$37),0),3)</f>
        <v>0.10526315789473684</v>
      </c>
      <c r="S4057" s="115">
        <f t="shared" si="128"/>
        <v>0</v>
      </c>
      <c r="T4057" s="115">
        <f t="shared" si="129"/>
        <v>0</v>
      </c>
    </row>
    <row r="4058" spans="1:20" x14ac:dyDescent="0.3">
      <c r="A4058" s="115" t="s">
        <v>432</v>
      </c>
      <c r="B4058" s="115" t="s">
        <v>407</v>
      </c>
      <c r="C4058" s="115" t="s">
        <v>103</v>
      </c>
      <c r="D4058" s="115" t="s">
        <v>86</v>
      </c>
      <c r="E4058" s="115" t="s">
        <v>86</v>
      </c>
      <c r="F4058" s="115" t="s">
        <v>86</v>
      </c>
      <c r="G4058" s="115">
        <v>1956</v>
      </c>
      <c r="H4058" s="115" t="s">
        <v>125</v>
      </c>
      <c r="I4058" s="115">
        <v>2.660692144</v>
      </c>
      <c r="J4058" s="115" t="s">
        <v>70</v>
      </c>
      <c r="K4058" s="115" t="str">
        <f>INDEX(DatosProcesados!$A$1:$BF$101,MATCH(DataBase!A4058,DatosProcesados!$A$1:$A$101,0),MATCH(DataBase!J4058,DatosProcesados!$A$1:$BF$1,0))</f>
        <v>No informa</v>
      </c>
      <c r="L4058" s="115" t="str">
        <f>INDEX(Modelo!$A$9:$D$89,MATCH(DataBase!$J4058,Modelo!$A$9:$A$89,0),MATCH(DataBase!L$1,Modelo!$A$9:$D$9,0))</f>
        <v>Impacto económico y gobernanza</v>
      </c>
      <c r="M4058" s="115" t="str">
        <f>INDEX(Modelo!$A$9:$D$89,MATCH(DataBase!$J4058,Modelo!$A$9:$A$89,0),MATCH(DataBase!M$1,Modelo!$A$9:$D$9,0))</f>
        <v>Pilar 6</v>
      </c>
      <c r="N4058" s="115" t="str">
        <f>INDEX(Modelo!$A$9:$D$89,MATCH(DataBase!$J4058,Modelo!$A$9:$A$89,0),MATCH(DataBase!N$1,Modelo!$A$9:$D$9,0))</f>
        <v>positivo</v>
      </c>
      <c r="O4058" s="115">
        <f t="array" ref="O4058">IF(N4058="negativo",INDEX($AD$3:$AG$51,MATCH(1,($B4058=$AD$3:$AD$51)*($J4058=$AE$3:$AE$51),0),3),IF(N4058="positivo",INDEX($AD$55:$AG$109,MATCH(1,($B4058=$AD$55:$AD$109)*($J4058=$AE$55:$AE$109),0),3)))</f>
        <v>9.7262405401996356E-3</v>
      </c>
      <c r="P4058" s="115">
        <f t="array" ref="P4058">IF(N4058="negativo",INDEX($AD$3:$AG$51,MATCH(1,($B4058=$AD$3:$AD$51)*($J4058=$AE$3:$AE$51),0),4),IF(N4058="positivo",INDEX($AD$55:$AG$109,MATCH(1,($B4058=$AD$55:$AD$109)*($J4058=$AE$55:$AE$109),0),4)))</f>
        <v>4.4881280673959309E-6</v>
      </c>
      <c r="Q4058" s="115" t="str">
        <f>VLOOKUP(M4058,Modelo!$A$2:$C$7,2,0)</f>
        <v>Impacto Económico, Social y Comunitario</v>
      </c>
      <c r="R4058" s="118">
        <f t="array" ref="R4058">INDEX(Modelo!$F$1:$H$37,MATCH(1,(DataBase!Q4058=Modelo!$G$1:$G$37)*(DataBase!B4058=Modelo!$F$1:$F$37),0),3)</f>
        <v>0.15384615384615385</v>
      </c>
      <c r="S4058" s="115">
        <f t="shared" si="128"/>
        <v>0</v>
      </c>
      <c r="T4058" s="115">
        <f t="shared" si="129"/>
        <v>0</v>
      </c>
    </row>
    <row r="4059" spans="1:20" x14ac:dyDescent="0.3">
      <c r="A4059" s="115" t="s">
        <v>476</v>
      </c>
      <c r="B4059" s="115" t="s">
        <v>467</v>
      </c>
      <c r="C4059" s="115" t="s">
        <v>103</v>
      </c>
      <c r="D4059" s="115" t="s">
        <v>87</v>
      </c>
      <c r="E4059" s="115" t="s">
        <v>86</v>
      </c>
      <c r="F4059" s="115" t="s">
        <v>86</v>
      </c>
      <c r="G4059" s="115">
        <v>1962</v>
      </c>
      <c r="H4059" s="115" t="s">
        <v>125</v>
      </c>
      <c r="I4059" s="115">
        <v>0.89448844999999999</v>
      </c>
      <c r="J4059" s="115" t="s">
        <v>70</v>
      </c>
      <c r="K4059" s="115" t="str">
        <f>INDEX(DatosProcesados!$A$1:$BF$101,MATCH(DataBase!A4059,DatosProcesados!$A$1:$A$101,0),MATCH(DataBase!J4059,DatosProcesados!$A$1:$BF$1,0))</f>
        <v>No informa</v>
      </c>
      <c r="L4059" s="115" t="str">
        <f>INDEX(Modelo!$A$9:$D$89,MATCH(DataBase!$J4059,Modelo!$A$9:$A$89,0),MATCH(DataBase!L$1,Modelo!$A$9:$D$9,0))</f>
        <v>Impacto económico y gobernanza</v>
      </c>
      <c r="M4059" s="115" t="str">
        <f>INDEX(Modelo!$A$9:$D$89,MATCH(DataBase!$J4059,Modelo!$A$9:$A$89,0),MATCH(DataBase!M$1,Modelo!$A$9:$D$9,0))</f>
        <v>Pilar 6</v>
      </c>
      <c r="N4059" s="115" t="str">
        <f>INDEX(Modelo!$A$9:$D$89,MATCH(DataBase!$J4059,Modelo!$A$9:$A$89,0),MATCH(DataBase!N$1,Modelo!$A$9:$D$9,0))</f>
        <v>positivo</v>
      </c>
      <c r="O4059" s="115">
        <f t="array" ref="O4059">IF(N4059="negativo",INDEX($AD$3:$AG$51,MATCH(1,($B4059=$AD$3:$AD$51)*($J4059=$AE$3:$AE$51),0),3),IF(N4059="positivo",INDEX($AD$55:$AG$109,MATCH(1,($B4059=$AD$55:$AD$109)*($J4059=$AE$55:$AE$109),0),3)))</f>
        <v>0</v>
      </c>
      <c r="P4059" s="115">
        <f t="array" ref="P4059">IF(N4059="negativo",INDEX($AD$3:$AG$51,MATCH(1,($B4059=$AD$3:$AD$51)*($J4059=$AE$3:$AE$51),0),4),IF(N4059="positivo",INDEX($AD$55:$AG$109,MATCH(1,($B4059=$AD$55:$AD$109)*($J4059=$AE$55:$AE$109),0),4)))</f>
        <v>0</v>
      </c>
      <c r="Q4059" s="115" t="str">
        <f>VLOOKUP(M4059,Modelo!$A$2:$C$7,2,0)</f>
        <v>Impacto Económico, Social y Comunitario</v>
      </c>
      <c r="R4059" s="118">
        <f t="array" ref="R4059">INDEX(Modelo!$F$1:$H$37,MATCH(1,(DataBase!Q4059=Modelo!$G$1:$G$37)*(DataBase!B4059=Modelo!$F$1:$F$37),0),3)</f>
        <v>0.14285714285714285</v>
      </c>
      <c r="S4059" s="115">
        <f t="shared" si="128"/>
        <v>0</v>
      </c>
      <c r="T4059" s="115">
        <f t="shared" si="129"/>
        <v>0</v>
      </c>
    </row>
    <row r="4060" spans="1:20" x14ac:dyDescent="0.3">
      <c r="A4060" s="115" t="s">
        <v>154</v>
      </c>
      <c r="B4060" s="115" t="s">
        <v>84</v>
      </c>
      <c r="C4060" s="115" t="s">
        <v>97</v>
      </c>
      <c r="D4060" s="115" t="s">
        <v>86</v>
      </c>
      <c r="E4060" s="115" t="s">
        <v>87</v>
      </c>
      <c r="F4060" s="115" t="s">
        <v>87</v>
      </c>
      <c r="G4060" s="115">
        <v>1967</v>
      </c>
      <c r="H4060" s="115" t="s">
        <v>125</v>
      </c>
      <c r="I4060" s="115">
        <v>4.1309855679999998</v>
      </c>
      <c r="J4060" s="115" t="s">
        <v>70</v>
      </c>
      <c r="K4060" s="115" t="str">
        <f>INDEX(DatosProcesados!$A$1:$BF$101,MATCH(DataBase!A4060,DatosProcesados!$A$1:$A$101,0),MATCH(DataBase!J4060,DatosProcesados!$A$1:$BF$1,0))</f>
        <v>No informa</v>
      </c>
      <c r="L4060" s="115" t="str">
        <f>INDEX(Modelo!$A$9:$D$89,MATCH(DataBase!$J4060,Modelo!$A$9:$A$89,0),MATCH(DataBase!L$1,Modelo!$A$9:$D$9,0))</f>
        <v>Impacto económico y gobernanza</v>
      </c>
      <c r="M4060" s="115" t="str">
        <f>INDEX(Modelo!$A$9:$D$89,MATCH(DataBase!$J4060,Modelo!$A$9:$A$89,0),MATCH(DataBase!M$1,Modelo!$A$9:$D$9,0))</f>
        <v>Pilar 6</v>
      </c>
      <c r="N4060" s="115" t="str">
        <f>INDEX(Modelo!$A$9:$D$89,MATCH(DataBase!$J4060,Modelo!$A$9:$A$89,0),MATCH(DataBase!N$1,Modelo!$A$9:$D$9,0))</f>
        <v>positivo</v>
      </c>
      <c r="O4060" s="115">
        <f t="array" ref="O4060">IF(N4060="negativo",INDEX($AD$3:$AG$51,MATCH(1,($B4060=$AD$3:$AD$51)*($J4060=$AE$3:$AE$51),0),3),IF(N4060="positivo",INDEX($AD$55:$AG$109,MATCH(1,($B4060=$AD$55:$AD$109)*($J4060=$AE$55:$AE$109),0),3)))</f>
        <v>3342.3126897679244</v>
      </c>
      <c r="P4060" s="115">
        <f t="array" ref="P4060">IF(N4060="negativo",INDEX($AD$3:$AG$51,MATCH(1,($B4060=$AD$3:$AD$51)*($J4060=$AE$3:$AE$51),0),4),IF(N4060="positivo",INDEX($AD$55:$AG$109,MATCH(1,($B4060=$AD$55:$AD$109)*($J4060=$AE$55:$AE$109),0),4)))</f>
        <v>2.5801197668261695E-3</v>
      </c>
      <c r="Q4060" s="115" t="str">
        <f>VLOOKUP(M4060,Modelo!$A$2:$C$7,2,0)</f>
        <v>Impacto Económico, Social y Comunitario</v>
      </c>
      <c r="R4060" s="118">
        <f t="array" ref="R4060">INDEX(Modelo!$F$1:$H$37,MATCH(1,(DataBase!Q4060=Modelo!$G$1:$G$37)*(DataBase!B4060=Modelo!$F$1:$F$37),0),3)</f>
        <v>0.11764705882352941</v>
      </c>
      <c r="S4060" s="115">
        <f t="shared" si="128"/>
        <v>0</v>
      </c>
      <c r="T4060" s="115">
        <f t="shared" si="129"/>
        <v>0</v>
      </c>
    </row>
    <row r="4061" spans="1:20" x14ac:dyDescent="0.3">
      <c r="A4061" s="115" t="s">
        <v>139</v>
      </c>
      <c r="B4061" s="115" t="s">
        <v>84</v>
      </c>
      <c r="C4061" s="115" t="s">
        <v>97</v>
      </c>
      <c r="D4061" s="115" t="s">
        <v>86</v>
      </c>
      <c r="E4061" s="115" t="s">
        <v>86</v>
      </c>
      <c r="F4061" s="115" t="s">
        <v>86</v>
      </c>
      <c r="G4061" s="115">
        <v>1995</v>
      </c>
      <c r="H4061" s="115" t="s">
        <v>125</v>
      </c>
      <c r="I4061" s="115">
        <v>6.1355991599999999</v>
      </c>
      <c r="J4061" s="115" t="s">
        <v>70</v>
      </c>
      <c r="K4061" s="115" t="str">
        <f>INDEX(DatosProcesados!$A$1:$BF$101,MATCH(DataBase!A4061,DatosProcesados!$A$1:$A$101,0),MATCH(DataBase!J4061,DatosProcesados!$A$1:$BF$1,0))</f>
        <v>No informa</v>
      </c>
      <c r="L4061" s="115" t="str">
        <f>INDEX(Modelo!$A$9:$D$89,MATCH(DataBase!$J4061,Modelo!$A$9:$A$89,0),MATCH(DataBase!L$1,Modelo!$A$9:$D$9,0))</f>
        <v>Impacto económico y gobernanza</v>
      </c>
      <c r="M4061" s="115" t="str">
        <f>INDEX(Modelo!$A$9:$D$89,MATCH(DataBase!$J4061,Modelo!$A$9:$A$89,0),MATCH(DataBase!M$1,Modelo!$A$9:$D$9,0))</f>
        <v>Pilar 6</v>
      </c>
      <c r="N4061" s="115" t="str">
        <f>INDEX(Modelo!$A$9:$D$89,MATCH(DataBase!$J4061,Modelo!$A$9:$A$89,0),MATCH(DataBase!N$1,Modelo!$A$9:$D$9,0))</f>
        <v>positivo</v>
      </c>
      <c r="O4061" s="115">
        <f t="array" ref="O4061">IF(N4061="negativo",INDEX($AD$3:$AG$51,MATCH(1,($B4061=$AD$3:$AD$51)*($J4061=$AE$3:$AE$51),0),3),IF(N4061="positivo",INDEX($AD$55:$AG$109,MATCH(1,($B4061=$AD$55:$AD$109)*($J4061=$AE$55:$AE$109),0),3)))</f>
        <v>3342.3126897679244</v>
      </c>
      <c r="P4061" s="115">
        <f t="array" ref="P4061">IF(N4061="negativo",INDEX($AD$3:$AG$51,MATCH(1,($B4061=$AD$3:$AD$51)*($J4061=$AE$3:$AE$51),0),4),IF(N4061="positivo",INDEX($AD$55:$AG$109,MATCH(1,($B4061=$AD$55:$AD$109)*($J4061=$AE$55:$AE$109),0),4)))</f>
        <v>2.5801197668261695E-3</v>
      </c>
      <c r="Q4061" s="115" t="str">
        <f>VLOOKUP(M4061,Modelo!$A$2:$C$7,2,0)</f>
        <v>Impacto Económico, Social y Comunitario</v>
      </c>
      <c r="R4061" s="118">
        <f t="array" ref="R4061">INDEX(Modelo!$F$1:$H$37,MATCH(1,(DataBase!Q4061=Modelo!$G$1:$G$37)*(DataBase!B4061=Modelo!$F$1:$F$37),0),3)</f>
        <v>0.11764705882352941</v>
      </c>
      <c r="S4061" s="115">
        <f t="shared" si="128"/>
        <v>0</v>
      </c>
      <c r="T4061" s="115">
        <f t="shared" si="129"/>
        <v>0</v>
      </c>
    </row>
    <row r="4062" spans="1:20" x14ac:dyDescent="0.3">
      <c r="A4062" s="115" t="s">
        <v>399</v>
      </c>
      <c r="B4062" s="115" t="s">
        <v>379</v>
      </c>
      <c r="C4062" s="115" t="s">
        <v>103</v>
      </c>
      <c r="D4062" s="115" t="s">
        <v>86</v>
      </c>
      <c r="E4062" s="115" t="s">
        <v>86</v>
      </c>
      <c r="F4062" s="115" t="s">
        <v>87</v>
      </c>
      <c r="G4062" s="115">
        <v>1989</v>
      </c>
      <c r="H4062" s="115" t="s">
        <v>125</v>
      </c>
      <c r="I4062" s="115">
        <v>0.75167738299999998</v>
      </c>
      <c r="J4062" s="115" t="s">
        <v>70</v>
      </c>
      <c r="K4062" s="115" t="str">
        <f>INDEX(DatosProcesados!$A$1:$BF$101,MATCH(DataBase!A4062,DatosProcesados!$A$1:$A$101,0),MATCH(DataBase!J4062,DatosProcesados!$A$1:$BF$1,0))</f>
        <v>No informa</v>
      </c>
      <c r="L4062" s="115" t="str">
        <f>INDEX(Modelo!$A$9:$D$89,MATCH(DataBase!$J4062,Modelo!$A$9:$A$89,0),MATCH(DataBase!L$1,Modelo!$A$9:$D$9,0))</f>
        <v>Impacto económico y gobernanza</v>
      </c>
      <c r="M4062" s="115" t="str">
        <f>INDEX(Modelo!$A$9:$D$89,MATCH(DataBase!$J4062,Modelo!$A$9:$A$89,0),MATCH(DataBase!M$1,Modelo!$A$9:$D$9,0))</f>
        <v>Pilar 6</v>
      </c>
      <c r="N4062" s="115" t="str">
        <f>INDEX(Modelo!$A$9:$D$89,MATCH(DataBase!$J4062,Modelo!$A$9:$A$89,0),MATCH(DataBase!N$1,Modelo!$A$9:$D$9,0))</f>
        <v>positivo</v>
      </c>
      <c r="O4062" s="115">
        <f t="array" ref="O4062">IF(N4062="negativo",INDEX($AD$3:$AG$51,MATCH(1,($B4062=$AD$3:$AD$51)*($J4062=$AE$3:$AE$51),0),3),IF(N4062="positivo",INDEX($AD$55:$AG$109,MATCH(1,($B4062=$AD$55:$AD$109)*($J4062=$AE$55:$AE$109),0),3)))</f>
        <v>2.4578387324896596E-3</v>
      </c>
      <c r="P4062" s="115">
        <f t="array" ref="P4062">IF(N4062="negativo",INDEX($AD$3:$AG$51,MATCH(1,($B4062=$AD$3:$AD$51)*($J4062=$AE$3:$AE$51),0),4),IF(N4062="positivo",INDEX($AD$55:$AG$109,MATCH(1,($B4062=$AD$55:$AD$109)*($J4062=$AE$55:$AE$109),0),4)))</f>
        <v>2.4578387324896596E-3</v>
      </c>
      <c r="Q4062" s="115" t="str">
        <f>VLOOKUP(M4062,Modelo!$A$2:$C$7,2,0)</f>
        <v>Impacto Económico, Social y Comunitario</v>
      </c>
      <c r="R4062" s="118">
        <f t="array" ref="R4062">INDEX(Modelo!$F$1:$H$37,MATCH(1,(DataBase!Q4062=Modelo!$G$1:$G$37)*(DataBase!B4062=Modelo!$F$1:$F$37),0),3)</f>
        <v>0.14285714285714285</v>
      </c>
      <c r="S4062" s="115">
        <f t="shared" si="128"/>
        <v>0</v>
      </c>
      <c r="T4062" s="115">
        <f t="shared" si="129"/>
        <v>0</v>
      </c>
    </row>
    <row r="4063" spans="1:20" x14ac:dyDescent="0.3">
      <c r="A4063" s="115" t="s">
        <v>233</v>
      </c>
      <c r="B4063" s="115" t="s">
        <v>216</v>
      </c>
      <c r="C4063" s="115" t="s">
        <v>103</v>
      </c>
      <c r="D4063" s="115" t="s">
        <v>87</v>
      </c>
      <c r="E4063" s="115" t="s">
        <v>86</v>
      </c>
      <c r="F4063" s="115" t="s">
        <v>86</v>
      </c>
      <c r="G4063" s="115">
        <v>1970</v>
      </c>
      <c r="H4063" s="115" t="s">
        <v>125</v>
      </c>
      <c r="I4063" s="115">
        <v>3.1891452720000002</v>
      </c>
      <c r="J4063" s="115" t="s">
        <v>70</v>
      </c>
      <c r="K4063" s="115" t="str">
        <f>INDEX(DatosProcesados!$A$1:$BF$101,MATCH(DataBase!A4063,DatosProcesados!$A$1:$A$101,0),MATCH(DataBase!J4063,DatosProcesados!$A$1:$BF$1,0))</f>
        <v>No informa</v>
      </c>
      <c r="L4063" s="115" t="str">
        <f>INDEX(Modelo!$A$9:$D$89,MATCH(DataBase!$J4063,Modelo!$A$9:$A$89,0),MATCH(DataBase!L$1,Modelo!$A$9:$D$9,0))</f>
        <v>Impacto económico y gobernanza</v>
      </c>
      <c r="M4063" s="115" t="str">
        <f>INDEX(Modelo!$A$9:$D$89,MATCH(DataBase!$J4063,Modelo!$A$9:$A$89,0),MATCH(DataBase!M$1,Modelo!$A$9:$D$9,0))</f>
        <v>Pilar 6</v>
      </c>
      <c r="N4063" s="115" t="str">
        <f>INDEX(Modelo!$A$9:$D$89,MATCH(DataBase!$J4063,Modelo!$A$9:$A$89,0),MATCH(DataBase!N$1,Modelo!$A$9:$D$9,0))</f>
        <v>positivo</v>
      </c>
      <c r="O4063" s="115">
        <f t="array" ref="O4063">IF(N4063="negativo",INDEX($AD$3:$AG$51,MATCH(1,($B4063=$AD$3:$AD$51)*($J4063=$AE$3:$AE$51),0),3),IF(N4063="positivo",INDEX($AD$55:$AG$109,MATCH(1,($B4063=$AD$55:$AD$109)*($J4063=$AE$55:$AE$109),0),3)))</f>
        <v>0.01</v>
      </c>
      <c r="P4063" s="115">
        <f t="array" ref="P4063">IF(N4063="negativo",INDEX($AD$3:$AG$51,MATCH(1,($B4063=$AD$3:$AD$51)*($J4063=$AE$3:$AE$51),0),4),IF(N4063="positivo",INDEX($AD$55:$AG$109,MATCH(1,($B4063=$AD$55:$AD$109)*($J4063=$AE$55:$AE$109),0),4)))</f>
        <v>1E-3</v>
      </c>
      <c r="Q4063" s="115" t="str">
        <f>VLOOKUP(M4063,Modelo!$A$2:$C$7,2,0)</f>
        <v>Impacto Económico, Social y Comunitario</v>
      </c>
      <c r="R4063" s="118">
        <f t="array" ref="R4063">INDEX(Modelo!$F$1:$H$37,MATCH(1,(DataBase!Q4063=Modelo!$G$1:$G$37)*(DataBase!B4063=Modelo!$F$1:$F$37),0),3)</f>
        <v>0.10526315789473684</v>
      </c>
      <c r="S4063" s="115">
        <f t="shared" si="128"/>
        <v>0</v>
      </c>
      <c r="T4063" s="115">
        <f t="shared" si="129"/>
        <v>0</v>
      </c>
    </row>
    <row r="4064" spans="1:20" x14ac:dyDescent="0.3">
      <c r="A4064" s="115" t="s">
        <v>176</v>
      </c>
      <c r="B4064" s="115" t="s">
        <v>84</v>
      </c>
      <c r="C4064" s="115" t="s">
        <v>103</v>
      </c>
      <c r="D4064" s="115" t="s">
        <v>86</v>
      </c>
      <c r="E4064" s="115" t="s">
        <v>87</v>
      </c>
      <c r="F4064" s="115" t="s">
        <v>87</v>
      </c>
      <c r="G4064" s="115">
        <v>1929</v>
      </c>
      <c r="H4064" s="115" t="s">
        <v>177</v>
      </c>
      <c r="I4064" s="115">
        <v>2.3283445380000001</v>
      </c>
      <c r="J4064" s="115" t="s">
        <v>70</v>
      </c>
      <c r="K4064" s="115" t="str">
        <f>INDEX(DatosProcesados!$A$1:$BF$101,MATCH(DataBase!A4064,DatosProcesados!$A$1:$A$101,0),MATCH(DataBase!J4064,DatosProcesados!$A$1:$BF$1,0))</f>
        <v>No informa</v>
      </c>
      <c r="L4064" s="115" t="str">
        <f>INDEX(Modelo!$A$9:$D$89,MATCH(DataBase!$J4064,Modelo!$A$9:$A$89,0),MATCH(DataBase!L$1,Modelo!$A$9:$D$9,0))</f>
        <v>Impacto económico y gobernanza</v>
      </c>
      <c r="M4064" s="115" t="str">
        <f>INDEX(Modelo!$A$9:$D$89,MATCH(DataBase!$J4064,Modelo!$A$9:$A$89,0),MATCH(DataBase!M$1,Modelo!$A$9:$D$9,0))</f>
        <v>Pilar 6</v>
      </c>
      <c r="N4064" s="115" t="str">
        <f>INDEX(Modelo!$A$9:$D$89,MATCH(DataBase!$J4064,Modelo!$A$9:$A$89,0),MATCH(DataBase!N$1,Modelo!$A$9:$D$9,0))</f>
        <v>positivo</v>
      </c>
      <c r="O4064" s="115">
        <f t="array" ref="O4064">IF(N4064="negativo",INDEX($AD$3:$AG$51,MATCH(1,($B4064=$AD$3:$AD$51)*($J4064=$AE$3:$AE$51),0),3),IF(N4064="positivo",INDEX($AD$55:$AG$109,MATCH(1,($B4064=$AD$55:$AD$109)*($J4064=$AE$55:$AE$109),0),3)))</f>
        <v>3342.3126897679244</v>
      </c>
      <c r="P4064" s="115">
        <f t="array" ref="P4064">IF(N4064="negativo",INDEX($AD$3:$AG$51,MATCH(1,($B4064=$AD$3:$AD$51)*($J4064=$AE$3:$AE$51),0),4),IF(N4064="positivo",INDEX($AD$55:$AG$109,MATCH(1,($B4064=$AD$55:$AD$109)*($J4064=$AE$55:$AE$109),0),4)))</f>
        <v>2.5801197668261695E-3</v>
      </c>
      <c r="Q4064" s="115" t="str">
        <f>VLOOKUP(M4064,Modelo!$A$2:$C$7,2,0)</f>
        <v>Impacto Económico, Social y Comunitario</v>
      </c>
      <c r="R4064" s="118">
        <f t="array" ref="R4064">INDEX(Modelo!$F$1:$H$37,MATCH(1,(DataBase!Q4064=Modelo!$G$1:$G$37)*(DataBase!B4064=Modelo!$F$1:$F$37),0),3)</f>
        <v>0.11764705882352941</v>
      </c>
      <c r="S4064" s="115">
        <f t="shared" si="128"/>
        <v>0</v>
      </c>
      <c r="T4064" s="115">
        <f t="shared" si="129"/>
        <v>0</v>
      </c>
    </row>
    <row r="4065" spans="1:20" x14ac:dyDescent="0.3">
      <c r="A4065" s="115" t="s">
        <v>391</v>
      </c>
      <c r="B4065" s="115" t="s">
        <v>379</v>
      </c>
      <c r="C4065" s="115" t="s">
        <v>103</v>
      </c>
      <c r="D4065" s="115" t="s">
        <v>87</v>
      </c>
      <c r="E4065" s="115" t="s">
        <v>86</v>
      </c>
      <c r="F4065" s="115" t="s">
        <v>86</v>
      </c>
      <c r="G4065" s="115">
        <v>1976</v>
      </c>
      <c r="H4065" s="115" t="s">
        <v>125</v>
      </c>
      <c r="I4065" s="115">
        <v>0.98534294499999997</v>
      </c>
      <c r="J4065" s="115" t="s">
        <v>70</v>
      </c>
      <c r="K4065" s="115" t="str">
        <f>INDEX(DatosProcesados!$A$1:$BF$101,MATCH(DataBase!A4065,DatosProcesados!$A$1:$A$101,0),MATCH(DataBase!J4065,DatosProcesados!$A$1:$BF$1,0))</f>
        <v>No informa</v>
      </c>
      <c r="L4065" s="115" t="str">
        <f>INDEX(Modelo!$A$9:$D$89,MATCH(DataBase!$J4065,Modelo!$A$9:$A$89,0),MATCH(DataBase!L$1,Modelo!$A$9:$D$9,0))</f>
        <v>Impacto económico y gobernanza</v>
      </c>
      <c r="M4065" s="115" t="str">
        <f>INDEX(Modelo!$A$9:$D$89,MATCH(DataBase!$J4065,Modelo!$A$9:$A$89,0),MATCH(DataBase!M$1,Modelo!$A$9:$D$9,0))</f>
        <v>Pilar 6</v>
      </c>
      <c r="N4065" s="115" t="str">
        <f>INDEX(Modelo!$A$9:$D$89,MATCH(DataBase!$J4065,Modelo!$A$9:$A$89,0),MATCH(DataBase!N$1,Modelo!$A$9:$D$9,0))</f>
        <v>positivo</v>
      </c>
      <c r="O4065" s="115">
        <f t="array" ref="O4065">IF(N4065="negativo",INDEX($AD$3:$AG$51,MATCH(1,($B4065=$AD$3:$AD$51)*($J4065=$AE$3:$AE$51),0),3),IF(N4065="positivo",INDEX($AD$55:$AG$109,MATCH(1,($B4065=$AD$55:$AD$109)*($J4065=$AE$55:$AE$109),0),3)))</f>
        <v>2.4578387324896596E-3</v>
      </c>
      <c r="P4065" s="115">
        <f t="array" ref="P4065">IF(N4065="negativo",INDEX($AD$3:$AG$51,MATCH(1,($B4065=$AD$3:$AD$51)*($J4065=$AE$3:$AE$51),0),4),IF(N4065="positivo",INDEX($AD$55:$AG$109,MATCH(1,($B4065=$AD$55:$AD$109)*($J4065=$AE$55:$AE$109),0),4)))</f>
        <v>2.4578387324896596E-3</v>
      </c>
      <c r="Q4065" s="115" t="str">
        <f>VLOOKUP(M4065,Modelo!$A$2:$C$7,2,0)</f>
        <v>Impacto Económico, Social y Comunitario</v>
      </c>
      <c r="R4065" s="118">
        <f t="array" ref="R4065">INDEX(Modelo!$F$1:$H$37,MATCH(1,(DataBase!Q4065=Modelo!$G$1:$G$37)*(DataBase!B4065=Modelo!$F$1:$F$37),0),3)</f>
        <v>0.14285714285714285</v>
      </c>
      <c r="S4065" s="115">
        <f t="shared" si="128"/>
        <v>0</v>
      </c>
      <c r="T4065" s="115">
        <f t="shared" si="129"/>
        <v>0</v>
      </c>
    </row>
    <row r="4066" spans="1:20" x14ac:dyDescent="0.3">
      <c r="A4066" s="115" t="s">
        <v>376</v>
      </c>
      <c r="B4066" s="115" t="s">
        <v>313</v>
      </c>
      <c r="C4066" s="115" t="s">
        <v>103</v>
      </c>
      <c r="D4066" s="115" t="s">
        <v>86</v>
      </c>
      <c r="E4066" s="115" t="s">
        <v>87</v>
      </c>
      <c r="F4066" s="115" t="s">
        <v>87</v>
      </c>
      <c r="G4066" s="115">
        <v>1920</v>
      </c>
      <c r="H4066" s="115" t="s">
        <v>294</v>
      </c>
      <c r="I4066" s="115">
        <v>1.8691417530000001</v>
      </c>
      <c r="J4066" s="115" t="s">
        <v>70</v>
      </c>
      <c r="K4066" s="115" t="str">
        <f>INDEX(DatosProcesados!$A$1:$BF$101,MATCH(DataBase!A4066,DatosProcesados!$A$1:$A$101,0),MATCH(DataBase!J4066,DatosProcesados!$A$1:$BF$1,0))</f>
        <v>No informa</v>
      </c>
      <c r="L4066" s="115" t="str">
        <f>INDEX(Modelo!$A$9:$D$89,MATCH(DataBase!$J4066,Modelo!$A$9:$A$89,0),MATCH(DataBase!L$1,Modelo!$A$9:$D$9,0))</f>
        <v>Impacto económico y gobernanza</v>
      </c>
      <c r="M4066" s="115" t="str">
        <f>INDEX(Modelo!$A$9:$D$89,MATCH(DataBase!$J4066,Modelo!$A$9:$A$89,0),MATCH(DataBase!M$1,Modelo!$A$9:$D$9,0))</f>
        <v>Pilar 6</v>
      </c>
      <c r="N4066" s="115" t="str">
        <f>INDEX(Modelo!$A$9:$D$89,MATCH(DataBase!$J4066,Modelo!$A$9:$A$89,0),MATCH(DataBase!N$1,Modelo!$A$9:$D$9,0))</f>
        <v>positivo</v>
      </c>
      <c r="O4066" s="115">
        <f t="array" ref="O4066">IF(N4066="negativo",INDEX($AD$3:$AG$51,MATCH(1,($B4066=$AD$3:$AD$51)*($J4066=$AE$3:$AE$51),0),3),IF(N4066="positivo",INDEX($AD$55:$AG$109,MATCH(1,($B4066=$AD$55:$AD$109)*($J4066=$AE$55:$AE$109),0),3)))</f>
        <v>55.064885496183209</v>
      </c>
      <c r="P4066" s="115">
        <f t="array" ref="P4066">IF(N4066="negativo",INDEX($AD$3:$AG$51,MATCH(1,($B4066=$AD$3:$AD$51)*($J4066=$AE$3:$AE$51),0),4),IF(N4066="positivo",INDEX($AD$55:$AG$109,MATCH(1,($B4066=$AD$55:$AD$109)*($J4066=$AE$55:$AE$109),0),4)))</f>
        <v>2.8132724531786629E-5</v>
      </c>
      <c r="Q4066" s="115" t="str">
        <f>VLOOKUP(M4066,Modelo!$A$2:$C$7,2,0)</f>
        <v>Impacto Económico, Social y Comunitario</v>
      </c>
      <c r="R4066" s="118">
        <f t="array" ref="R4066">INDEX(Modelo!$F$1:$H$37,MATCH(1,(DataBase!Q4066=Modelo!$G$1:$G$37)*(DataBase!B4066=Modelo!$F$1:$F$37),0),3)</f>
        <v>0.11764705882352941</v>
      </c>
      <c r="S4066" s="115">
        <f t="shared" si="128"/>
        <v>0</v>
      </c>
      <c r="T4066" s="115">
        <f t="shared" si="129"/>
        <v>0</v>
      </c>
    </row>
    <row r="4067" spans="1:20" x14ac:dyDescent="0.3">
      <c r="A4067" s="115" t="s">
        <v>193</v>
      </c>
      <c r="B4067" s="115" t="s">
        <v>84</v>
      </c>
      <c r="C4067" s="115" t="s">
        <v>103</v>
      </c>
      <c r="D4067" s="115" t="s">
        <v>86</v>
      </c>
      <c r="E4067" s="115" t="s">
        <v>87</v>
      </c>
      <c r="F4067" s="115" t="s">
        <v>87</v>
      </c>
      <c r="G4067" s="115">
        <v>2009</v>
      </c>
      <c r="H4067" s="115" t="s">
        <v>194</v>
      </c>
      <c r="I4067" s="115">
        <v>1.8581853669999999</v>
      </c>
      <c r="J4067" s="115" t="s">
        <v>70</v>
      </c>
      <c r="K4067" s="115" t="str">
        <f>INDEX(DatosProcesados!$A$1:$BF$101,MATCH(DataBase!A4067,DatosProcesados!$A$1:$A$101,0),MATCH(DataBase!J4067,DatosProcesados!$A$1:$BF$1,0))</f>
        <v>No informa</v>
      </c>
      <c r="L4067" s="115" t="str">
        <f>INDEX(Modelo!$A$9:$D$89,MATCH(DataBase!$J4067,Modelo!$A$9:$A$89,0),MATCH(DataBase!L$1,Modelo!$A$9:$D$9,0))</f>
        <v>Impacto económico y gobernanza</v>
      </c>
      <c r="M4067" s="115" t="str">
        <f>INDEX(Modelo!$A$9:$D$89,MATCH(DataBase!$J4067,Modelo!$A$9:$A$89,0),MATCH(DataBase!M$1,Modelo!$A$9:$D$9,0))</f>
        <v>Pilar 6</v>
      </c>
      <c r="N4067" s="115" t="str">
        <f>INDEX(Modelo!$A$9:$D$89,MATCH(DataBase!$J4067,Modelo!$A$9:$A$89,0),MATCH(DataBase!N$1,Modelo!$A$9:$D$9,0))</f>
        <v>positivo</v>
      </c>
      <c r="O4067" s="115">
        <f t="array" ref="O4067">IF(N4067="negativo",INDEX($AD$3:$AG$51,MATCH(1,($B4067=$AD$3:$AD$51)*($J4067=$AE$3:$AE$51),0),3),IF(N4067="positivo",INDEX($AD$55:$AG$109,MATCH(1,($B4067=$AD$55:$AD$109)*($J4067=$AE$55:$AE$109),0),3)))</f>
        <v>3342.3126897679244</v>
      </c>
      <c r="P4067" s="115">
        <f t="array" ref="P4067">IF(N4067="negativo",INDEX($AD$3:$AG$51,MATCH(1,($B4067=$AD$3:$AD$51)*($J4067=$AE$3:$AE$51),0),4),IF(N4067="positivo",INDEX($AD$55:$AG$109,MATCH(1,($B4067=$AD$55:$AD$109)*($J4067=$AE$55:$AE$109),0),4)))</f>
        <v>2.5801197668261695E-3</v>
      </c>
      <c r="Q4067" s="115" t="str">
        <f>VLOOKUP(M4067,Modelo!$A$2:$C$7,2,0)</f>
        <v>Impacto Económico, Social y Comunitario</v>
      </c>
      <c r="R4067" s="118">
        <f t="array" ref="R4067">INDEX(Modelo!$F$1:$H$37,MATCH(1,(DataBase!Q4067=Modelo!$G$1:$G$37)*(DataBase!B4067=Modelo!$F$1:$F$37),0),3)</f>
        <v>0.11764705882352941</v>
      </c>
      <c r="S4067" s="115">
        <f t="shared" si="128"/>
        <v>0</v>
      </c>
      <c r="T4067" s="115">
        <f t="shared" si="129"/>
        <v>0</v>
      </c>
    </row>
    <row r="4068" spans="1:20" x14ac:dyDescent="0.3">
      <c r="A4068" s="115" t="s">
        <v>280</v>
      </c>
      <c r="B4068" s="115" t="s">
        <v>216</v>
      </c>
      <c r="C4068" s="115" t="s">
        <v>97</v>
      </c>
      <c r="D4068" s="115" t="s">
        <v>86</v>
      </c>
      <c r="E4068" s="115" t="s">
        <v>87</v>
      </c>
      <c r="F4068" s="115" t="s">
        <v>87</v>
      </c>
      <c r="G4068" s="115">
        <v>1866</v>
      </c>
      <c r="H4068" s="115" t="s">
        <v>281</v>
      </c>
      <c r="I4068" s="115">
        <v>2.0444698099999998</v>
      </c>
      <c r="J4068" s="115" t="s">
        <v>70</v>
      </c>
      <c r="K4068" s="115" t="str">
        <f>INDEX(DatosProcesados!$A$1:$BF$101,MATCH(DataBase!A4068,DatosProcesados!$A$1:$A$101,0),MATCH(DataBase!J4068,DatosProcesados!$A$1:$BF$1,0))</f>
        <v>No informa</v>
      </c>
      <c r="L4068" s="115" t="str">
        <f>INDEX(Modelo!$A$9:$D$89,MATCH(DataBase!$J4068,Modelo!$A$9:$A$89,0),MATCH(DataBase!L$1,Modelo!$A$9:$D$9,0))</f>
        <v>Impacto económico y gobernanza</v>
      </c>
      <c r="M4068" s="115" t="str">
        <f>INDEX(Modelo!$A$9:$D$89,MATCH(DataBase!$J4068,Modelo!$A$9:$A$89,0),MATCH(DataBase!M$1,Modelo!$A$9:$D$9,0))</f>
        <v>Pilar 6</v>
      </c>
      <c r="N4068" s="115" t="str">
        <f>INDEX(Modelo!$A$9:$D$89,MATCH(DataBase!$J4068,Modelo!$A$9:$A$89,0),MATCH(DataBase!N$1,Modelo!$A$9:$D$9,0))</f>
        <v>positivo</v>
      </c>
      <c r="O4068" s="115">
        <f t="array" ref="O4068">IF(N4068="negativo",INDEX($AD$3:$AG$51,MATCH(1,($B4068=$AD$3:$AD$51)*($J4068=$AE$3:$AE$51),0),3),IF(N4068="positivo",INDEX($AD$55:$AG$109,MATCH(1,($B4068=$AD$55:$AD$109)*($J4068=$AE$55:$AE$109),0),3)))</f>
        <v>0.01</v>
      </c>
      <c r="P4068" s="115">
        <f t="array" ref="P4068">IF(N4068="negativo",INDEX($AD$3:$AG$51,MATCH(1,($B4068=$AD$3:$AD$51)*($J4068=$AE$3:$AE$51),0),4),IF(N4068="positivo",INDEX($AD$55:$AG$109,MATCH(1,($B4068=$AD$55:$AD$109)*($J4068=$AE$55:$AE$109),0),4)))</f>
        <v>1E-3</v>
      </c>
      <c r="Q4068" s="115" t="str">
        <f>VLOOKUP(M4068,Modelo!$A$2:$C$7,2,0)</f>
        <v>Impacto Económico, Social y Comunitario</v>
      </c>
      <c r="R4068" s="118">
        <f t="array" ref="R4068">INDEX(Modelo!$F$1:$H$37,MATCH(1,(DataBase!Q4068=Modelo!$G$1:$G$37)*(DataBase!B4068=Modelo!$F$1:$F$37),0),3)</f>
        <v>0.10526315789473684</v>
      </c>
      <c r="S4068" s="115">
        <f t="shared" si="128"/>
        <v>0</v>
      </c>
      <c r="T4068" s="115">
        <f t="shared" si="129"/>
        <v>0</v>
      </c>
    </row>
    <row r="4069" spans="1:20" x14ac:dyDescent="0.3">
      <c r="A4069" s="115" t="s">
        <v>143</v>
      </c>
      <c r="B4069" s="115" t="s">
        <v>84</v>
      </c>
      <c r="C4069" s="115" t="s">
        <v>97</v>
      </c>
      <c r="D4069" s="115" t="s">
        <v>86</v>
      </c>
      <c r="E4069" s="115" t="s">
        <v>86</v>
      </c>
      <c r="F4069" s="115" t="s">
        <v>86</v>
      </c>
      <c r="G4069" s="115">
        <v>1994</v>
      </c>
      <c r="H4069" s="115" t="s">
        <v>125</v>
      </c>
      <c r="I4069" s="115">
        <v>5.9751610780000002</v>
      </c>
      <c r="J4069" s="115" t="s">
        <v>70</v>
      </c>
      <c r="K4069" s="115" t="str">
        <f>INDEX(DatosProcesados!$A$1:$BF$101,MATCH(DataBase!A4069,DatosProcesados!$A$1:$A$101,0),MATCH(DataBase!J4069,DatosProcesados!$A$1:$BF$1,0))</f>
        <v>No informa</v>
      </c>
      <c r="L4069" s="115" t="str">
        <f>INDEX(Modelo!$A$9:$D$89,MATCH(DataBase!$J4069,Modelo!$A$9:$A$89,0),MATCH(DataBase!L$1,Modelo!$A$9:$D$9,0))</f>
        <v>Impacto económico y gobernanza</v>
      </c>
      <c r="M4069" s="115" t="str">
        <f>INDEX(Modelo!$A$9:$D$89,MATCH(DataBase!$J4069,Modelo!$A$9:$A$89,0),MATCH(DataBase!M$1,Modelo!$A$9:$D$9,0))</f>
        <v>Pilar 6</v>
      </c>
      <c r="N4069" s="115" t="str">
        <f>INDEX(Modelo!$A$9:$D$89,MATCH(DataBase!$J4069,Modelo!$A$9:$A$89,0),MATCH(DataBase!N$1,Modelo!$A$9:$D$9,0))</f>
        <v>positivo</v>
      </c>
      <c r="O4069" s="115">
        <f t="array" ref="O4069">IF(N4069="negativo",INDEX($AD$3:$AG$51,MATCH(1,($B4069=$AD$3:$AD$51)*($J4069=$AE$3:$AE$51),0),3),IF(N4069="positivo",INDEX($AD$55:$AG$109,MATCH(1,($B4069=$AD$55:$AD$109)*($J4069=$AE$55:$AE$109),0),3)))</f>
        <v>3342.3126897679244</v>
      </c>
      <c r="P4069" s="115">
        <f t="array" ref="P4069">IF(N4069="negativo",INDEX($AD$3:$AG$51,MATCH(1,($B4069=$AD$3:$AD$51)*($J4069=$AE$3:$AE$51),0),4),IF(N4069="positivo",INDEX($AD$55:$AG$109,MATCH(1,($B4069=$AD$55:$AD$109)*($J4069=$AE$55:$AE$109),0),4)))</f>
        <v>2.5801197668261695E-3</v>
      </c>
      <c r="Q4069" s="115" t="str">
        <f>VLOOKUP(M4069,Modelo!$A$2:$C$7,2,0)</f>
        <v>Impacto Económico, Social y Comunitario</v>
      </c>
      <c r="R4069" s="118">
        <f t="array" ref="R4069">INDEX(Modelo!$F$1:$H$37,MATCH(1,(DataBase!Q4069=Modelo!$G$1:$G$37)*(DataBase!B4069=Modelo!$F$1:$F$37),0),3)</f>
        <v>0.11764705882352941</v>
      </c>
      <c r="S4069" s="115">
        <f t="shared" si="128"/>
        <v>0</v>
      </c>
      <c r="T4069" s="115">
        <f t="shared" si="129"/>
        <v>0</v>
      </c>
    </row>
    <row r="4070" spans="1:20" x14ac:dyDescent="0.3">
      <c r="A4070" s="115" t="s">
        <v>331</v>
      </c>
      <c r="B4070" s="115" t="s">
        <v>313</v>
      </c>
      <c r="C4070" s="115" t="s">
        <v>103</v>
      </c>
      <c r="D4070" s="115" t="s">
        <v>87</v>
      </c>
      <c r="E4070" s="115" t="s">
        <v>86</v>
      </c>
      <c r="F4070" s="115" t="s">
        <v>86</v>
      </c>
      <c r="G4070" s="115">
        <v>1953</v>
      </c>
      <c r="H4070" s="115" t="s">
        <v>125</v>
      </c>
      <c r="I4070" s="115">
        <v>7.1291921260000004</v>
      </c>
      <c r="J4070" s="115" t="s">
        <v>70</v>
      </c>
      <c r="K4070" s="115" t="str">
        <f>INDEX(DatosProcesados!$A$1:$BF$101,MATCH(DataBase!A4070,DatosProcesados!$A$1:$A$101,0),MATCH(DataBase!J4070,DatosProcesados!$A$1:$BF$1,0))</f>
        <v>No informa</v>
      </c>
      <c r="L4070" s="115" t="str">
        <f>INDEX(Modelo!$A$9:$D$89,MATCH(DataBase!$J4070,Modelo!$A$9:$A$89,0),MATCH(DataBase!L$1,Modelo!$A$9:$D$9,0))</f>
        <v>Impacto económico y gobernanza</v>
      </c>
      <c r="M4070" s="115" t="str">
        <f>INDEX(Modelo!$A$9:$D$89,MATCH(DataBase!$J4070,Modelo!$A$9:$A$89,0),MATCH(DataBase!M$1,Modelo!$A$9:$D$9,0))</f>
        <v>Pilar 6</v>
      </c>
      <c r="N4070" s="115" t="str">
        <f>INDEX(Modelo!$A$9:$D$89,MATCH(DataBase!$J4070,Modelo!$A$9:$A$89,0),MATCH(DataBase!N$1,Modelo!$A$9:$D$9,0))</f>
        <v>positivo</v>
      </c>
      <c r="O4070" s="115">
        <f t="array" ref="O4070">IF(N4070="negativo",INDEX($AD$3:$AG$51,MATCH(1,($B4070=$AD$3:$AD$51)*($J4070=$AE$3:$AE$51),0),3),IF(N4070="positivo",INDEX($AD$55:$AG$109,MATCH(1,($B4070=$AD$55:$AD$109)*($J4070=$AE$55:$AE$109),0),3)))</f>
        <v>55.064885496183209</v>
      </c>
      <c r="P4070" s="115">
        <f t="array" ref="P4070">IF(N4070="negativo",INDEX($AD$3:$AG$51,MATCH(1,($B4070=$AD$3:$AD$51)*($J4070=$AE$3:$AE$51),0),4),IF(N4070="positivo",INDEX($AD$55:$AG$109,MATCH(1,($B4070=$AD$55:$AD$109)*($J4070=$AE$55:$AE$109),0),4)))</f>
        <v>2.8132724531786629E-5</v>
      </c>
      <c r="Q4070" s="115" t="str">
        <f>VLOOKUP(M4070,Modelo!$A$2:$C$7,2,0)</f>
        <v>Impacto Económico, Social y Comunitario</v>
      </c>
      <c r="R4070" s="118">
        <f t="array" ref="R4070">INDEX(Modelo!$F$1:$H$37,MATCH(1,(DataBase!Q4070=Modelo!$G$1:$G$37)*(DataBase!B4070=Modelo!$F$1:$F$37),0),3)</f>
        <v>0.11764705882352941</v>
      </c>
      <c r="S4070" s="115">
        <f t="shared" si="128"/>
        <v>0</v>
      </c>
      <c r="T4070" s="115">
        <f t="shared" si="129"/>
        <v>0</v>
      </c>
    </row>
    <row r="4071" spans="1:20" x14ac:dyDescent="0.3">
      <c r="A4071" s="115" t="s">
        <v>277</v>
      </c>
      <c r="B4071" s="115" t="s">
        <v>216</v>
      </c>
      <c r="C4071" s="115" t="s">
        <v>85</v>
      </c>
      <c r="D4071" s="115" t="s">
        <v>86</v>
      </c>
      <c r="E4071" s="115" t="s">
        <v>87</v>
      </c>
      <c r="F4071" s="115" t="s">
        <v>87</v>
      </c>
      <c r="G4071" s="115">
        <v>1965</v>
      </c>
      <c r="H4071" s="115" t="s">
        <v>244</v>
      </c>
      <c r="I4071" s="115">
        <v>2.0973851419999998</v>
      </c>
      <c r="J4071" s="115" t="s">
        <v>70</v>
      </c>
      <c r="K4071" s="115" t="str">
        <f>INDEX(DatosProcesados!$A$1:$BF$101,MATCH(DataBase!A4071,DatosProcesados!$A$1:$A$101,0),MATCH(DataBase!J4071,DatosProcesados!$A$1:$BF$1,0))</f>
        <v>No informa</v>
      </c>
      <c r="L4071" s="115" t="str">
        <f>INDEX(Modelo!$A$9:$D$89,MATCH(DataBase!$J4071,Modelo!$A$9:$A$89,0),MATCH(DataBase!L$1,Modelo!$A$9:$D$9,0))</f>
        <v>Impacto económico y gobernanza</v>
      </c>
      <c r="M4071" s="115" t="str">
        <f>INDEX(Modelo!$A$9:$D$89,MATCH(DataBase!$J4071,Modelo!$A$9:$A$89,0),MATCH(DataBase!M$1,Modelo!$A$9:$D$9,0))</f>
        <v>Pilar 6</v>
      </c>
      <c r="N4071" s="115" t="str">
        <f>INDEX(Modelo!$A$9:$D$89,MATCH(DataBase!$J4071,Modelo!$A$9:$A$89,0),MATCH(DataBase!N$1,Modelo!$A$9:$D$9,0))</f>
        <v>positivo</v>
      </c>
      <c r="O4071" s="115">
        <f t="array" ref="O4071">IF(N4071="negativo",INDEX($AD$3:$AG$51,MATCH(1,($B4071=$AD$3:$AD$51)*($J4071=$AE$3:$AE$51),0),3),IF(N4071="positivo",INDEX($AD$55:$AG$109,MATCH(1,($B4071=$AD$55:$AD$109)*($J4071=$AE$55:$AE$109),0),3)))</f>
        <v>0.01</v>
      </c>
      <c r="P4071" s="115">
        <f t="array" ref="P4071">IF(N4071="negativo",INDEX($AD$3:$AG$51,MATCH(1,($B4071=$AD$3:$AD$51)*($J4071=$AE$3:$AE$51),0),4),IF(N4071="positivo",INDEX($AD$55:$AG$109,MATCH(1,($B4071=$AD$55:$AD$109)*($J4071=$AE$55:$AE$109),0),4)))</f>
        <v>1E-3</v>
      </c>
      <c r="Q4071" s="115" t="str">
        <f>VLOOKUP(M4071,Modelo!$A$2:$C$7,2,0)</f>
        <v>Impacto Económico, Social y Comunitario</v>
      </c>
      <c r="R4071" s="118">
        <f t="array" ref="R4071">INDEX(Modelo!$F$1:$H$37,MATCH(1,(DataBase!Q4071=Modelo!$G$1:$G$37)*(DataBase!B4071=Modelo!$F$1:$F$37),0),3)</f>
        <v>0.10526315789473684</v>
      </c>
      <c r="S4071" s="115">
        <f t="shared" si="128"/>
        <v>0</v>
      </c>
      <c r="T4071" s="115">
        <f t="shared" si="129"/>
        <v>0</v>
      </c>
    </row>
    <row r="4072" spans="1:20" x14ac:dyDescent="0.3">
      <c r="A4072" s="115" t="s">
        <v>356</v>
      </c>
      <c r="B4072" s="115" t="s">
        <v>313</v>
      </c>
      <c r="C4072" s="115" t="s">
        <v>103</v>
      </c>
      <c r="D4072" s="115" t="s">
        <v>87</v>
      </c>
      <c r="E4072" s="115" t="s">
        <v>86</v>
      </c>
      <c r="F4072" s="115" t="s">
        <v>86</v>
      </c>
      <c r="G4072" s="115">
        <v>1989</v>
      </c>
      <c r="H4072" s="115" t="s">
        <v>125</v>
      </c>
      <c r="I4072" s="115">
        <v>3.0305383369999999</v>
      </c>
      <c r="J4072" s="115" t="s">
        <v>70</v>
      </c>
      <c r="K4072" s="115" t="str">
        <f>INDEX(DatosProcesados!$A$1:$BF$101,MATCH(DataBase!A4072,DatosProcesados!$A$1:$A$101,0),MATCH(DataBase!J4072,DatosProcesados!$A$1:$BF$1,0))</f>
        <v>No informa</v>
      </c>
      <c r="L4072" s="115" t="str">
        <f>INDEX(Modelo!$A$9:$D$89,MATCH(DataBase!$J4072,Modelo!$A$9:$A$89,0),MATCH(DataBase!L$1,Modelo!$A$9:$D$9,0))</f>
        <v>Impacto económico y gobernanza</v>
      </c>
      <c r="M4072" s="115" t="str">
        <f>INDEX(Modelo!$A$9:$D$89,MATCH(DataBase!$J4072,Modelo!$A$9:$A$89,0),MATCH(DataBase!M$1,Modelo!$A$9:$D$9,0))</f>
        <v>Pilar 6</v>
      </c>
      <c r="N4072" s="115" t="str">
        <f>INDEX(Modelo!$A$9:$D$89,MATCH(DataBase!$J4072,Modelo!$A$9:$A$89,0),MATCH(DataBase!N$1,Modelo!$A$9:$D$9,0))</f>
        <v>positivo</v>
      </c>
      <c r="O4072" s="115">
        <f t="array" ref="O4072">IF(N4072="negativo",INDEX($AD$3:$AG$51,MATCH(1,($B4072=$AD$3:$AD$51)*($J4072=$AE$3:$AE$51),0),3),IF(N4072="positivo",INDEX($AD$55:$AG$109,MATCH(1,($B4072=$AD$55:$AD$109)*($J4072=$AE$55:$AE$109),0),3)))</f>
        <v>55.064885496183209</v>
      </c>
      <c r="P4072" s="115">
        <f t="array" ref="P4072">IF(N4072="negativo",INDEX($AD$3:$AG$51,MATCH(1,($B4072=$AD$3:$AD$51)*($J4072=$AE$3:$AE$51),0),4),IF(N4072="positivo",INDEX($AD$55:$AG$109,MATCH(1,($B4072=$AD$55:$AD$109)*($J4072=$AE$55:$AE$109),0),4)))</f>
        <v>2.8132724531786629E-5</v>
      </c>
      <c r="Q4072" s="115" t="str">
        <f>VLOOKUP(M4072,Modelo!$A$2:$C$7,2,0)</f>
        <v>Impacto Económico, Social y Comunitario</v>
      </c>
      <c r="R4072" s="118">
        <f t="array" ref="R4072">INDEX(Modelo!$F$1:$H$37,MATCH(1,(DataBase!Q4072=Modelo!$G$1:$G$37)*(DataBase!B4072=Modelo!$F$1:$F$37),0),3)</f>
        <v>0.11764705882352941</v>
      </c>
      <c r="S4072" s="115">
        <f t="shared" si="128"/>
        <v>0</v>
      </c>
      <c r="T4072" s="115">
        <f t="shared" si="129"/>
        <v>0</v>
      </c>
    </row>
    <row r="4073" spans="1:20" x14ac:dyDescent="0.3">
      <c r="A4073" s="115" t="s">
        <v>268</v>
      </c>
      <c r="B4073" s="115" t="s">
        <v>216</v>
      </c>
      <c r="C4073" s="115" t="s">
        <v>103</v>
      </c>
      <c r="D4073" s="115" t="s">
        <v>86</v>
      </c>
      <c r="E4073" s="115" t="s">
        <v>86</v>
      </c>
      <c r="F4073" s="115" t="s">
        <v>87</v>
      </c>
      <c r="G4073" s="115">
        <v>1986</v>
      </c>
      <c r="H4073" s="115" t="s">
        <v>125</v>
      </c>
      <c r="I4073" s="115">
        <v>2.2734296359999999</v>
      </c>
      <c r="J4073" s="115" t="s">
        <v>70</v>
      </c>
      <c r="K4073" s="115" t="str">
        <f>INDEX(DatosProcesados!$A$1:$BF$101,MATCH(DataBase!A4073,DatosProcesados!$A$1:$A$101,0),MATCH(DataBase!J4073,DatosProcesados!$A$1:$BF$1,0))</f>
        <v>No informa</v>
      </c>
      <c r="L4073" s="115" t="str">
        <f>INDEX(Modelo!$A$9:$D$89,MATCH(DataBase!$J4073,Modelo!$A$9:$A$89,0),MATCH(DataBase!L$1,Modelo!$A$9:$D$9,0))</f>
        <v>Impacto económico y gobernanza</v>
      </c>
      <c r="M4073" s="115" t="str">
        <f>INDEX(Modelo!$A$9:$D$89,MATCH(DataBase!$J4073,Modelo!$A$9:$A$89,0),MATCH(DataBase!M$1,Modelo!$A$9:$D$9,0))</f>
        <v>Pilar 6</v>
      </c>
      <c r="N4073" s="115" t="str">
        <f>INDEX(Modelo!$A$9:$D$89,MATCH(DataBase!$J4073,Modelo!$A$9:$A$89,0),MATCH(DataBase!N$1,Modelo!$A$9:$D$9,0))</f>
        <v>positivo</v>
      </c>
      <c r="O4073" s="115">
        <f t="array" ref="O4073">IF(N4073="negativo",INDEX($AD$3:$AG$51,MATCH(1,($B4073=$AD$3:$AD$51)*($J4073=$AE$3:$AE$51),0),3),IF(N4073="positivo",INDEX($AD$55:$AG$109,MATCH(1,($B4073=$AD$55:$AD$109)*($J4073=$AE$55:$AE$109),0),3)))</f>
        <v>0.01</v>
      </c>
      <c r="P4073" s="115">
        <f t="array" ref="P4073">IF(N4073="negativo",INDEX($AD$3:$AG$51,MATCH(1,($B4073=$AD$3:$AD$51)*($J4073=$AE$3:$AE$51),0),4),IF(N4073="positivo",INDEX($AD$55:$AG$109,MATCH(1,($B4073=$AD$55:$AD$109)*($J4073=$AE$55:$AE$109),0),4)))</f>
        <v>1E-3</v>
      </c>
      <c r="Q4073" s="115" t="str">
        <f>VLOOKUP(M4073,Modelo!$A$2:$C$7,2,0)</f>
        <v>Impacto Económico, Social y Comunitario</v>
      </c>
      <c r="R4073" s="118">
        <f t="array" ref="R4073">INDEX(Modelo!$F$1:$H$37,MATCH(1,(DataBase!Q4073=Modelo!$G$1:$G$37)*(DataBase!B4073=Modelo!$F$1:$F$37),0),3)</f>
        <v>0.10526315789473684</v>
      </c>
      <c r="S4073" s="115">
        <f t="shared" si="128"/>
        <v>0</v>
      </c>
      <c r="T4073" s="115">
        <f t="shared" si="129"/>
        <v>0</v>
      </c>
    </row>
    <row r="4074" spans="1:20" x14ac:dyDescent="0.3">
      <c r="A4074" s="115" t="s">
        <v>234</v>
      </c>
      <c r="B4074" s="115" t="s">
        <v>216</v>
      </c>
      <c r="C4074" s="115" t="s">
        <v>103</v>
      </c>
      <c r="D4074" s="115" t="s">
        <v>86</v>
      </c>
      <c r="E4074" s="115" t="s">
        <v>86</v>
      </c>
      <c r="F4074" s="115" t="s">
        <v>86</v>
      </c>
      <c r="G4074" s="115">
        <v>1904</v>
      </c>
      <c r="H4074" s="115" t="s">
        <v>125</v>
      </c>
      <c r="I4074" s="115">
        <v>2.8467005310000002</v>
      </c>
      <c r="J4074" s="115" t="s">
        <v>70</v>
      </c>
      <c r="K4074" s="115">
        <f>INDEX(DatosProcesados!$A$1:$BF$101,MATCH(DataBase!A4074,DatosProcesados!$A$1:$A$101,0),MATCH(DataBase!J4074,DatosProcesados!$A$1:$BF$1,0))</f>
        <v>7.821209889480837E-3</v>
      </c>
      <c r="L4074" s="115" t="str">
        <f>INDEX(Modelo!$A$9:$D$89,MATCH(DataBase!$J4074,Modelo!$A$9:$A$89,0),MATCH(DataBase!L$1,Modelo!$A$9:$D$9,0))</f>
        <v>Impacto económico y gobernanza</v>
      </c>
      <c r="M4074" s="115" t="str">
        <f>INDEX(Modelo!$A$9:$D$89,MATCH(DataBase!$J4074,Modelo!$A$9:$A$89,0),MATCH(DataBase!M$1,Modelo!$A$9:$D$9,0))</f>
        <v>Pilar 6</v>
      </c>
      <c r="N4074" s="115" t="str">
        <f>INDEX(Modelo!$A$9:$D$89,MATCH(DataBase!$J4074,Modelo!$A$9:$A$89,0),MATCH(DataBase!N$1,Modelo!$A$9:$D$9,0))</f>
        <v>positivo</v>
      </c>
      <c r="O4074" s="115">
        <f t="array" ref="O4074">IF(N4074="negativo",INDEX($AD$3:$AG$51,MATCH(1,($B4074=$AD$3:$AD$51)*($J4074=$AE$3:$AE$51),0),3),IF(N4074="positivo",INDEX($AD$55:$AG$109,MATCH(1,($B4074=$AD$55:$AD$109)*($J4074=$AE$55:$AE$109),0),3)))</f>
        <v>0.01</v>
      </c>
      <c r="P4074" s="115">
        <f t="array" ref="P4074">IF(N4074="negativo",INDEX($AD$3:$AG$51,MATCH(1,($B4074=$AD$3:$AD$51)*($J4074=$AE$3:$AE$51),0),4),IF(N4074="positivo",INDEX($AD$55:$AG$109,MATCH(1,($B4074=$AD$55:$AD$109)*($J4074=$AE$55:$AE$109),0),4)))</f>
        <v>1E-3</v>
      </c>
      <c r="Q4074" s="115" t="str">
        <f>VLOOKUP(M4074,Modelo!$A$2:$C$7,2,0)</f>
        <v>Impacto Económico, Social y Comunitario</v>
      </c>
      <c r="R4074" s="118">
        <f t="array" ref="R4074">INDEX(Modelo!$F$1:$H$37,MATCH(1,(DataBase!Q4074=Modelo!$G$1:$G$37)*(DataBase!B4074=Modelo!$F$1:$F$37),0),3)</f>
        <v>0.10526315789473684</v>
      </c>
      <c r="S4074" s="115">
        <f t="shared" si="128"/>
        <v>75.791220994231509</v>
      </c>
      <c r="T4074" s="115">
        <f t="shared" si="129"/>
        <v>7.9780232625506846</v>
      </c>
    </row>
    <row r="4075" spans="1:20" x14ac:dyDescent="0.3">
      <c r="A4075" s="115" t="s">
        <v>359</v>
      </c>
      <c r="B4075" s="115" t="s">
        <v>313</v>
      </c>
      <c r="C4075" s="115" t="s">
        <v>103</v>
      </c>
      <c r="D4075" s="115" t="s">
        <v>86</v>
      </c>
      <c r="E4075" s="115" t="s">
        <v>87</v>
      </c>
      <c r="F4075" s="115" t="s">
        <v>87</v>
      </c>
      <c r="G4075" s="115">
        <v>1993</v>
      </c>
      <c r="H4075" s="115" t="s">
        <v>244</v>
      </c>
      <c r="I4075" s="115">
        <v>2.3607916150000001</v>
      </c>
      <c r="J4075" s="115" t="s">
        <v>70</v>
      </c>
      <c r="K4075" s="115" t="str">
        <f>INDEX(DatosProcesados!$A$1:$BF$101,MATCH(DataBase!A4075,DatosProcesados!$A$1:$A$101,0),MATCH(DataBase!J4075,DatosProcesados!$A$1:$BF$1,0))</f>
        <v>No informa</v>
      </c>
      <c r="L4075" s="115" t="str">
        <f>INDEX(Modelo!$A$9:$D$89,MATCH(DataBase!$J4075,Modelo!$A$9:$A$89,0),MATCH(DataBase!L$1,Modelo!$A$9:$D$9,0))</f>
        <v>Impacto económico y gobernanza</v>
      </c>
      <c r="M4075" s="115" t="str">
        <f>INDEX(Modelo!$A$9:$D$89,MATCH(DataBase!$J4075,Modelo!$A$9:$A$89,0),MATCH(DataBase!M$1,Modelo!$A$9:$D$9,0))</f>
        <v>Pilar 6</v>
      </c>
      <c r="N4075" s="115" t="str">
        <f>INDEX(Modelo!$A$9:$D$89,MATCH(DataBase!$J4075,Modelo!$A$9:$A$89,0),MATCH(DataBase!N$1,Modelo!$A$9:$D$9,0))</f>
        <v>positivo</v>
      </c>
      <c r="O4075" s="115">
        <f t="array" ref="O4075">IF(N4075="negativo",INDEX($AD$3:$AG$51,MATCH(1,($B4075=$AD$3:$AD$51)*($J4075=$AE$3:$AE$51),0),3),IF(N4075="positivo",INDEX($AD$55:$AG$109,MATCH(1,($B4075=$AD$55:$AD$109)*($J4075=$AE$55:$AE$109),0),3)))</f>
        <v>55.064885496183209</v>
      </c>
      <c r="P4075" s="115">
        <f t="array" ref="P4075">IF(N4075="negativo",INDEX($AD$3:$AG$51,MATCH(1,($B4075=$AD$3:$AD$51)*($J4075=$AE$3:$AE$51),0),4),IF(N4075="positivo",INDEX($AD$55:$AG$109,MATCH(1,($B4075=$AD$55:$AD$109)*($J4075=$AE$55:$AE$109),0),4)))</f>
        <v>2.8132724531786629E-5</v>
      </c>
      <c r="Q4075" s="115" t="str">
        <f>VLOOKUP(M4075,Modelo!$A$2:$C$7,2,0)</f>
        <v>Impacto Económico, Social y Comunitario</v>
      </c>
      <c r="R4075" s="118">
        <f t="array" ref="R4075">INDEX(Modelo!$F$1:$H$37,MATCH(1,(DataBase!Q4075=Modelo!$G$1:$G$37)*(DataBase!B4075=Modelo!$F$1:$F$37),0),3)</f>
        <v>0.11764705882352941</v>
      </c>
      <c r="S4075" s="115">
        <f t="shared" si="128"/>
        <v>0</v>
      </c>
      <c r="T4075" s="115">
        <f t="shared" si="129"/>
        <v>0</v>
      </c>
    </row>
    <row r="4076" spans="1:20" x14ac:dyDescent="0.3">
      <c r="A4076" s="115" t="s">
        <v>327</v>
      </c>
      <c r="B4076" s="115" t="s">
        <v>313</v>
      </c>
      <c r="C4076" s="115" t="s">
        <v>103</v>
      </c>
      <c r="D4076" s="115" t="s">
        <v>86</v>
      </c>
      <c r="E4076" s="115" t="s">
        <v>86</v>
      </c>
      <c r="F4076" s="115" t="s">
        <v>87</v>
      </c>
      <c r="G4076" s="115">
        <v>2005</v>
      </c>
      <c r="H4076" s="115" t="s">
        <v>328</v>
      </c>
      <c r="I4076" s="115">
        <v>10.521119421</v>
      </c>
      <c r="J4076" s="115" t="s">
        <v>70</v>
      </c>
      <c r="K4076" s="115">
        <f>INDEX(DatosProcesados!$A$1:$BF$101,MATCH(DataBase!A4076,DatosProcesados!$A$1:$A$101,0),MATCH(DataBase!J4076,DatosProcesados!$A$1:$BF$1,0))</f>
        <v>55.064885496183209</v>
      </c>
      <c r="L4076" s="115" t="str">
        <f>INDEX(Modelo!$A$9:$D$89,MATCH(DataBase!$J4076,Modelo!$A$9:$A$89,0),MATCH(DataBase!L$1,Modelo!$A$9:$D$9,0))</f>
        <v>Impacto económico y gobernanza</v>
      </c>
      <c r="M4076" s="115" t="str">
        <f>INDEX(Modelo!$A$9:$D$89,MATCH(DataBase!$J4076,Modelo!$A$9:$A$89,0),MATCH(DataBase!M$1,Modelo!$A$9:$D$9,0))</f>
        <v>Pilar 6</v>
      </c>
      <c r="N4076" s="115" t="str">
        <f>INDEX(Modelo!$A$9:$D$89,MATCH(DataBase!$J4076,Modelo!$A$9:$A$89,0),MATCH(DataBase!N$1,Modelo!$A$9:$D$9,0))</f>
        <v>positivo</v>
      </c>
      <c r="O4076" s="115">
        <f t="array" ref="O4076">IF(N4076="negativo",INDEX($AD$3:$AG$51,MATCH(1,($B4076=$AD$3:$AD$51)*($J4076=$AE$3:$AE$51),0),3),IF(N4076="positivo",INDEX($AD$55:$AG$109,MATCH(1,($B4076=$AD$55:$AD$109)*($J4076=$AE$55:$AE$109),0),3)))</f>
        <v>55.064885496183209</v>
      </c>
      <c r="P4076" s="115">
        <f t="array" ref="P4076">IF(N4076="negativo",INDEX($AD$3:$AG$51,MATCH(1,($B4076=$AD$3:$AD$51)*($J4076=$AE$3:$AE$51),0),4),IF(N4076="positivo",INDEX($AD$55:$AG$109,MATCH(1,($B4076=$AD$55:$AD$109)*($J4076=$AE$55:$AE$109),0),4)))</f>
        <v>2.8132724531786629E-5</v>
      </c>
      <c r="Q4076" s="115" t="str">
        <f>VLOOKUP(M4076,Modelo!$A$2:$C$7,2,0)</f>
        <v>Impacto Económico, Social y Comunitario</v>
      </c>
      <c r="R4076" s="118">
        <f t="array" ref="R4076">INDEX(Modelo!$F$1:$H$37,MATCH(1,(DataBase!Q4076=Modelo!$G$1:$G$37)*(DataBase!B4076=Modelo!$F$1:$F$37),0),3)</f>
        <v>0.11764705882352941</v>
      </c>
      <c r="S4076" s="115">
        <f t="shared" si="128"/>
        <v>100</v>
      </c>
      <c r="T4076" s="115">
        <f t="shared" si="129"/>
        <v>11.76470588235294</v>
      </c>
    </row>
    <row r="4077" spans="1:20" x14ac:dyDescent="0.3">
      <c r="A4077" s="115" t="s">
        <v>283</v>
      </c>
      <c r="B4077" s="115" t="s">
        <v>216</v>
      </c>
      <c r="C4077" s="115" t="s">
        <v>103</v>
      </c>
      <c r="D4077" s="115" t="s">
        <v>86</v>
      </c>
      <c r="E4077" s="115" t="s">
        <v>86</v>
      </c>
      <c r="F4077" s="115" t="s">
        <v>87</v>
      </c>
      <c r="G4077" s="115">
        <v>1958</v>
      </c>
      <c r="H4077" s="115" t="s">
        <v>125</v>
      </c>
      <c r="I4077" s="115">
        <v>2.0172595470000001</v>
      </c>
      <c r="J4077" s="115" t="s">
        <v>70</v>
      </c>
      <c r="K4077" s="115" t="str">
        <f>INDEX(DatosProcesados!$A$1:$BF$101,MATCH(DataBase!A4077,DatosProcesados!$A$1:$A$101,0),MATCH(DataBase!J4077,DatosProcesados!$A$1:$BF$1,0))</f>
        <v>No informa</v>
      </c>
      <c r="L4077" s="115" t="str">
        <f>INDEX(Modelo!$A$9:$D$89,MATCH(DataBase!$J4077,Modelo!$A$9:$A$89,0),MATCH(DataBase!L$1,Modelo!$A$9:$D$9,0))</f>
        <v>Impacto económico y gobernanza</v>
      </c>
      <c r="M4077" s="115" t="str">
        <f>INDEX(Modelo!$A$9:$D$89,MATCH(DataBase!$J4077,Modelo!$A$9:$A$89,0),MATCH(DataBase!M$1,Modelo!$A$9:$D$9,0))</f>
        <v>Pilar 6</v>
      </c>
      <c r="N4077" s="115" t="str">
        <f>INDEX(Modelo!$A$9:$D$89,MATCH(DataBase!$J4077,Modelo!$A$9:$A$89,0),MATCH(DataBase!N$1,Modelo!$A$9:$D$9,0))</f>
        <v>positivo</v>
      </c>
      <c r="O4077" s="115">
        <f t="array" ref="O4077">IF(N4077="negativo",INDEX($AD$3:$AG$51,MATCH(1,($B4077=$AD$3:$AD$51)*($J4077=$AE$3:$AE$51),0),3),IF(N4077="positivo",INDEX($AD$55:$AG$109,MATCH(1,($B4077=$AD$55:$AD$109)*($J4077=$AE$55:$AE$109),0),3)))</f>
        <v>0.01</v>
      </c>
      <c r="P4077" s="115">
        <f t="array" ref="P4077">IF(N4077="negativo",INDEX($AD$3:$AG$51,MATCH(1,($B4077=$AD$3:$AD$51)*($J4077=$AE$3:$AE$51),0),4),IF(N4077="positivo",INDEX($AD$55:$AG$109,MATCH(1,($B4077=$AD$55:$AD$109)*($J4077=$AE$55:$AE$109),0),4)))</f>
        <v>1E-3</v>
      </c>
      <c r="Q4077" s="115" t="str">
        <f>VLOOKUP(M4077,Modelo!$A$2:$C$7,2,0)</f>
        <v>Impacto Económico, Social y Comunitario</v>
      </c>
      <c r="R4077" s="118">
        <f t="array" ref="R4077">INDEX(Modelo!$F$1:$H$37,MATCH(1,(DataBase!Q4077=Modelo!$G$1:$G$37)*(DataBase!B4077=Modelo!$F$1:$F$37),0),3)</f>
        <v>0.10526315789473684</v>
      </c>
      <c r="S4077" s="115">
        <f t="shared" si="128"/>
        <v>0</v>
      </c>
      <c r="T4077" s="115">
        <f t="shared" si="129"/>
        <v>0</v>
      </c>
    </row>
    <row r="4078" spans="1:20" x14ac:dyDescent="0.3">
      <c r="A4078" s="115" t="s">
        <v>188</v>
      </c>
      <c r="B4078" s="115" t="s">
        <v>84</v>
      </c>
      <c r="C4078" s="115" t="s">
        <v>103</v>
      </c>
      <c r="D4078" s="115" t="s">
        <v>86</v>
      </c>
      <c r="E4078" s="115" t="s">
        <v>87</v>
      </c>
      <c r="F4078" s="115" t="s">
        <v>86</v>
      </c>
      <c r="G4078" s="115">
        <v>1974</v>
      </c>
      <c r="H4078" s="115" t="s">
        <v>125</v>
      </c>
      <c r="I4078" s="115">
        <v>2.2729038500000001</v>
      </c>
      <c r="J4078" s="115" t="s">
        <v>70</v>
      </c>
      <c r="K4078" s="115">
        <f>INDEX(DatosProcesados!$A$1:$BF$101,MATCH(DataBase!A4078,DatosProcesados!$A$1:$A$101,0),MATCH(DataBase!J4078,DatosProcesados!$A$1:$BF$1,0))</f>
        <v>2.5801197668261695E-3</v>
      </c>
      <c r="L4078" s="115" t="str">
        <f>INDEX(Modelo!$A$9:$D$89,MATCH(DataBase!$J4078,Modelo!$A$9:$A$89,0),MATCH(DataBase!L$1,Modelo!$A$9:$D$9,0))</f>
        <v>Impacto económico y gobernanza</v>
      </c>
      <c r="M4078" s="115" t="str">
        <f>INDEX(Modelo!$A$9:$D$89,MATCH(DataBase!$J4078,Modelo!$A$9:$A$89,0),MATCH(DataBase!M$1,Modelo!$A$9:$D$9,0))</f>
        <v>Pilar 6</v>
      </c>
      <c r="N4078" s="115" t="str">
        <f>INDEX(Modelo!$A$9:$D$89,MATCH(DataBase!$J4078,Modelo!$A$9:$A$89,0),MATCH(DataBase!N$1,Modelo!$A$9:$D$9,0))</f>
        <v>positivo</v>
      </c>
      <c r="O4078" s="115">
        <f t="array" ref="O4078">IF(N4078="negativo",INDEX($AD$3:$AG$51,MATCH(1,($B4078=$AD$3:$AD$51)*($J4078=$AE$3:$AE$51),0),3),IF(N4078="positivo",INDEX($AD$55:$AG$109,MATCH(1,($B4078=$AD$55:$AD$109)*($J4078=$AE$55:$AE$109),0),3)))</f>
        <v>3342.3126897679244</v>
      </c>
      <c r="P4078" s="115">
        <f t="array" ref="P4078">IF(N4078="negativo",INDEX($AD$3:$AG$51,MATCH(1,($B4078=$AD$3:$AD$51)*($J4078=$AE$3:$AE$51),0),4),IF(N4078="positivo",INDEX($AD$55:$AG$109,MATCH(1,($B4078=$AD$55:$AD$109)*($J4078=$AE$55:$AE$109),0),4)))</f>
        <v>2.5801197668261695E-3</v>
      </c>
      <c r="Q4078" s="115" t="str">
        <f>VLOOKUP(M4078,Modelo!$A$2:$C$7,2,0)</f>
        <v>Impacto Económico, Social y Comunitario</v>
      </c>
      <c r="R4078" s="118">
        <f t="array" ref="R4078">INDEX(Modelo!$F$1:$H$37,MATCH(1,(DataBase!Q4078=Modelo!$G$1:$G$37)*(DataBase!B4078=Modelo!$F$1:$F$37),0),3)</f>
        <v>0.11764705882352941</v>
      </c>
      <c r="S4078" s="115">
        <f t="shared" si="128"/>
        <v>0</v>
      </c>
      <c r="T4078" s="115">
        <f t="shared" si="129"/>
        <v>0</v>
      </c>
    </row>
    <row r="4079" spans="1:20" x14ac:dyDescent="0.3">
      <c r="A4079" s="115" t="s">
        <v>199</v>
      </c>
      <c r="B4079" s="115" t="s">
        <v>84</v>
      </c>
      <c r="C4079" s="115" t="s">
        <v>103</v>
      </c>
      <c r="D4079" s="115" t="s">
        <v>86</v>
      </c>
      <c r="E4079" s="115" t="s">
        <v>86</v>
      </c>
      <c r="F4079" s="115" t="s">
        <v>87</v>
      </c>
      <c r="G4079" s="115">
        <v>2015</v>
      </c>
      <c r="H4079" s="115" t="s">
        <v>125</v>
      </c>
      <c r="I4079" s="115">
        <v>0.70314701400000001</v>
      </c>
      <c r="J4079" s="115" t="s">
        <v>70</v>
      </c>
      <c r="K4079" s="115" t="str">
        <f>INDEX(DatosProcesados!$A$1:$BF$101,MATCH(DataBase!A4079,DatosProcesados!$A$1:$A$101,0),MATCH(DataBase!J4079,DatosProcesados!$A$1:$BF$1,0))</f>
        <v>No informa</v>
      </c>
      <c r="L4079" s="115" t="str">
        <f>INDEX(Modelo!$A$9:$D$89,MATCH(DataBase!$J4079,Modelo!$A$9:$A$89,0),MATCH(DataBase!L$1,Modelo!$A$9:$D$9,0))</f>
        <v>Impacto económico y gobernanza</v>
      </c>
      <c r="M4079" s="115" t="str">
        <f>INDEX(Modelo!$A$9:$D$89,MATCH(DataBase!$J4079,Modelo!$A$9:$A$89,0),MATCH(DataBase!M$1,Modelo!$A$9:$D$9,0))</f>
        <v>Pilar 6</v>
      </c>
      <c r="N4079" s="115" t="str">
        <f>INDEX(Modelo!$A$9:$D$89,MATCH(DataBase!$J4079,Modelo!$A$9:$A$89,0),MATCH(DataBase!N$1,Modelo!$A$9:$D$9,0))</f>
        <v>positivo</v>
      </c>
      <c r="O4079" s="115">
        <f t="array" ref="O4079">IF(N4079="negativo",INDEX($AD$3:$AG$51,MATCH(1,($B4079=$AD$3:$AD$51)*($J4079=$AE$3:$AE$51),0),3),IF(N4079="positivo",INDEX($AD$55:$AG$109,MATCH(1,($B4079=$AD$55:$AD$109)*($J4079=$AE$55:$AE$109),0),3)))</f>
        <v>3342.3126897679244</v>
      </c>
      <c r="P4079" s="115">
        <f t="array" ref="P4079">IF(N4079="negativo",INDEX($AD$3:$AG$51,MATCH(1,($B4079=$AD$3:$AD$51)*($J4079=$AE$3:$AE$51),0),4),IF(N4079="positivo",INDEX($AD$55:$AG$109,MATCH(1,($B4079=$AD$55:$AD$109)*($J4079=$AE$55:$AE$109),0),4)))</f>
        <v>2.5801197668261695E-3</v>
      </c>
      <c r="Q4079" s="115" t="str">
        <f>VLOOKUP(M4079,Modelo!$A$2:$C$7,2,0)</f>
        <v>Impacto Económico, Social y Comunitario</v>
      </c>
      <c r="R4079" s="118">
        <f t="array" ref="R4079">INDEX(Modelo!$F$1:$H$37,MATCH(1,(DataBase!Q4079=Modelo!$G$1:$G$37)*(DataBase!B4079=Modelo!$F$1:$F$37),0),3)</f>
        <v>0.11764705882352941</v>
      </c>
      <c r="S4079" s="115">
        <f t="shared" si="128"/>
        <v>0</v>
      </c>
      <c r="T4079" s="115">
        <f t="shared" si="129"/>
        <v>0</v>
      </c>
    </row>
    <row r="4080" spans="1:20" x14ac:dyDescent="0.3">
      <c r="A4080" s="115" t="s">
        <v>215</v>
      </c>
      <c r="B4080" s="115" t="s">
        <v>216</v>
      </c>
      <c r="C4080" s="115" t="s">
        <v>97</v>
      </c>
      <c r="D4080" s="115" t="s">
        <v>86</v>
      </c>
      <c r="E4080" s="115" t="s">
        <v>86</v>
      </c>
      <c r="F4080" s="115" t="s">
        <v>86</v>
      </c>
      <c r="G4080" s="115">
        <v>1956</v>
      </c>
      <c r="H4080" s="115" t="s">
        <v>125</v>
      </c>
      <c r="I4080" s="115">
        <v>25.860914507</v>
      </c>
      <c r="J4080" s="115" t="s">
        <v>70</v>
      </c>
      <c r="K4080" s="115" t="str">
        <f>INDEX(DatosProcesados!$A$1:$BF$101,MATCH(DataBase!A4080,DatosProcesados!$A$1:$A$101,0),MATCH(DataBase!J4080,DatosProcesados!$A$1:$BF$1,0))</f>
        <v>No informa</v>
      </c>
      <c r="L4080" s="115" t="str">
        <f>INDEX(Modelo!$A$9:$D$89,MATCH(DataBase!$J4080,Modelo!$A$9:$A$89,0),MATCH(DataBase!L$1,Modelo!$A$9:$D$9,0))</f>
        <v>Impacto económico y gobernanza</v>
      </c>
      <c r="M4080" s="115" t="str">
        <f>INDEX(Modelo!$A$9:$D$89,MATCH(DataBase!$J4080,Modelo!$A$9:$A$89,0),MATCH(DataBase!M$1,Modelo!$A$9:$D$9,0))</f>
        <v>Pilar 6</v>
      </c>
      <c r="N4080" s="115" t="str">
        <f>INDEX(Modelo!$A$9:$D$89,MATCH(DataBase!$J4080,Modelo!$A$9:$A$89,0),MATCH(DataBase!N$1,Modelo!$A$9:$D$9,0))</f>
        <v>positivo</v>
      </c>
      <c r="O4080" s="115">
        <f t="array" ref="O4080">IF(N4080="negativo",INDEX($AD$3:$AG$51,MATCH(1,($B4080=$AD$3:$AD$51)*($J4080=$AE$3:$AE$51),0),3),IF(N4080="positivo",INDEX($AD$55:$AG$109,MATCH(1,($B4080=$AD$55:$AD$109)*($J4080=$AE$55:$AE$109),0),3)))</f>
        <v>0.01</v>
      </c>
      <c r="P4080" s="115">
        <f t="array" ref="P4080">IF(N4080="negativo",INDEX($AD$3:$AG$51,MATCH(1,($B4080=$AD$3:$AD$51)*($J4080=$AE$3:$AE$51),0),4),IF(N4080="positivo",INDEX($AD$55:$AG$109,MATCH(1,($B4080=$AD$55:$AD$109)*($J4080=$AE$55:$AE$109),0),4)))</f>
        <v>1E-3</v>
      </c>
      <c r="Q4080" s="115" t="str">
        <f>VLOOKUP(M4080,Modelo!$A$2:$C$7,2,0)</f>
        <v>Impacto Económico, Social y Comunitario</v>
      </c>
      <c r="R4080" s="118">
        <f t="array" ref="R4080">INDEX(Modelo!$F$1:$H$37,MATCH(1,(DataBase!Q4080=Modelo!$G$1:$G$37)*(DataBase!B4080=Modelo!$F$1:$F$37),0),3)</f>
        <v>0.10526315789473684</v>
      </c>
      <c r="S4080" s="115">
        <f t="shared" si="128"/>
        <v>0</v>
      </c>
      <c r="T4080" s="115">
        <f t="shared" si="129"/>
        <v>0</v>
      </c>
    </row>
    <row r="4081" spans="1:20" x14ac:dyDescent="0.3">
      <c r="A4081" s="115" t="s">
        <v>257</v>
      </c>
      <c r="B4081" s="115" t="s">
        <v>216</v>
      </c>
      <c r="C4081" s="115" t="s">
        <v>97</v>
      </c>
      <c r="D4081" s="115" t="s">
        <v>86</v>
      </c>
      <c r="E4081" s="115" t="s">
        <v>87</v>
      </c>
      <c r="F4081" s="115" t="s">
        <v>87</v>
      </c>
      <c r="G4081" s="115">
        <v>1898</v>
      </c>
      <c r="H4081" s="115" t="s">
        <v>167</v>
      </c>
      <c r="I4081" s="115">
        <v>2.4260392159999999</v>
      </c>
      <c r="J4081" s="115" t="s">
        <v>70</v>
      </c>
      <c r="K4081" s="115" t="str">
        <f>INDEX(DatosProcesados!$A$1:$BF$101,MATCH(DataBase!A4081,DatosProcesados!$A$1:$A$101,0),MATCH(DataBase!J4081,DatosProcesados!$A$1:$BF$1,0))</f>
        <v>No informa</v>
      </c>
      <c r="L4081" s="115" t="str">
        <f>INDEX(Modelo!$A$9:$D$89,MATCH(DataBase!$J4081,Modelo!$A$9:$A$89,0),MATCH(DataBase!L$1,Modelo!$A$9:$D$9,0))</f>
        <v>Impacto económico y gobernanza</v>
      </c>
      <c r="M4081" s="115" t="str">
        <f>INDEX(Modelo!$A$9:$D$89,MATCH(DataBase!$J4081,Modelo!$A$9:$A$89,0),MATCH(DataBase!M$1,Modelo!$A$9:$D$9,0))</f>
        <v>Pilar 6</v>
      </c>
      <c r="N4081" s="115" t="str">
        <f>INDEX(Modelo!$A$9:$D$89,MATCH(DataBase!$J4081,Modelo!$A$9:$A$89,0),MATCH(DataBase!N$1,Modelo!$A$9:$D$9,0))</f>
        <v>positivo</v>
      </c>
      <c r="O4081" s="115">
        <f t="array" ref="O4081">IF(N4081="negativo",INDEX($AD$3:$AG$51,MATCH(1,($B4081=$AD$3:$AD$51)*($J4081=$AE$3:$AE$51),0),3),IF(N4081="positivo",INDEX($AD$55:$AG$109,MATCH(1,($B4081=$AD$55:$AD$109)*($J4081=$AE$55:$AE$109),0),3)))</f>
        <v>0.01</v>
      </c>
      <c r="P4081" s="115">
        <f t="array" ref="P4081">IF(N4081="negativo",INDEX($AD$3:$AG$51,MATCH(1,($B4081=$AD$3:$AD$51)*($J4081=$AE$3:$AE$51),0),4),IF(N4081="positivo",INDEX($AD$55:$AG$109,MATCH(1,($B4081=$AD$55:$AD$109)*($J4081=$AE$55:$AE$109),0),4)))</f>
        <v>1E-3</v>
      </c>
      <c r="Q4081" s="115" t="str">
        <f>VLOOKUP(M4081,Modelo!$A$2:$C$7,2,0)</f>
        <v>Impacto Económico, Social y Comunitario</v>
      </c>
      <c r="R4081" s="118">
        <f t="array" ref="R4081">INDEX(Modelo!$F$1:$H$37,MATCH(1,(DataBase!Q4081=Modelo!$G$1:$G$37)*(DataBase!B4081=Modelo!$F$1:$F$37),0),3)</f>
        <v>0.10526315789473684</v>
      </c>
      <c r="S4081" s="115">
        <f t="shared" si="128"/>
        <v>0</v>
      </c>
      <c r="T4081" s="115">
        <f t="shared" si="129"/>
        <v>0</v>
      </c>
    </row>
    <row r="4082" spans="1:20" x14ac:dyDescent="0.3">
      <c r="A4082" s="115" t="s">
        <v>301</v>
      </c>
      <c r="B4082" s="115" t="s">
        <v>216</v>
      </c>
      <c r="C4082" s="115" t="s">
        <v>103</v>
      </c>
      <c r="D4082" s="115" t="s">
        <v>86</v>
      </c>
      <c r="E4082" s="115" t="s">
        <v>87</v>
      </c>
      <c r="F4082" s="115" t="s">
        <v>86</v>
      </c>
      <c r="G4082" s="115">
        <v>1998</v>
      </c>
      <c r="H4082" s="115" t="s">
        <v>125</v>
      </c>
      <c r="I4082" s="115">
        <v>1.697301486</v>
      </c>
      <c r="J4082" s="115" t="s">
        <v>70</v>
      </c>
      <c r="K4082" s="115" t="str">
        <f>INDEX(DatosProcesados!$A$1:$BF$101,MATCH(DataBase!A4082,DatosProcesados!$A$1:$A$101,0),MATCH(DataBase!J4082,DatosProcesados!$A$1:$BF$1,0))</f>
        <v>No informa</v>
      </c>
      <c r="L4082" s="115" t="str">
        <f>INDEX(Modelo!$A$9:$D$89,MATCH(DataBase!$J4082,Modelo!$A$9:$A$89,0),MATCH(DataBase!L$1,Modelo!$A$9:$D$9,0))</f>
        <v>Impacto económico y gobernanza</v>
      </c>
      <c r="M4082" s="115" t="str">
        <f>INDEX(Modelo!$A$9:$D$89,MATCH(DataBase!$J4082,Modelo!$A$9:$A$89,0),MATCH(DataBase!M$1,Modelo!$A$9:$D$9,0))</f>
        <v>Pilar 6</v>
      </c>
      <c r="N4082" s="115" t="str">
        <f>INDEX(Modelo!$A$9:$D$89,MATCH(DataBase!$J4082,Modelo!$A$9:$A$89,0),MATCH(DataBase!N$1,Modelo!$A$9:$D$9,0))</f>
        <v>positivo</v>
      </c>
      <c r="O4082" s="115">
        <f t="array" ref="O4082">IF(N4082="negativo",INDEX($AD$3:$AG$51,MATCH(1,($B4082=$AD$3:$AD$51)*($J4082=$AE$3:$AE$51),0),3),IF(N4082="positivo",INDEX($AD$55:$AG$109,MATCH(1,($B4082=$AD$55:$AD$109)*($J4082=$AE$55:$AE$109),0),3)))</f>
        <v>0.01</v>
      </c>
      <c r="P4082" s="115">
        <f t="array" ref="P4082">IF(N4082="negativo",INDEX($AD$3:$AG$51,MATCH(1,($B4082=$AD$3:$AD$51)*($J4082=$AE$3:$AE$51),0),4),IF(N4082="positivo",INDEX($AD$55:$AG$109,MATCH(1,($B4082=$AD$55:$AD$109)*($J4082=$AE$55:$AE$109),0),4)))</f>
        <v>1E-3</v>
      </c>
      <c r="Q4082" s="115" t="str">
        <f>VLOOKUP(M4082,Modelo!$A$2:$C$7,2,0)</f>
        <v>Impacto Económico, Social y Comunitario</v>
      </c>
      <c r="R4082" s="118">
        <f t="array" ref="R4082">INDEX(Modelo!$F$1:$H$37,MATCH(1,(DataBase!Q4082=Modelo!$G$1:$G$37)*(DataBase!B4082=Modelo!$F$1:$F$37),0),3)</f>
        <v>0.10526315789473684</v>
      </c>
      <c r="S4082" s="115">
        <f t="shared" si="128"/>
        <v>0</v>
      </c>
      <c r="T4082" s="115">
        <f t="shared" si="129"/>
        <v>0</v>
      </c>
    </row>
    <row r="4083" spans="1:20" x14ac:dyDescent="0.3">
      <c r="A4083" s="115" t="s">
        <v>352</v>
      </c>
      <c r="B4083" s="115" t="s">
        <v>313</v>
      </c>
      <c r="C4083" s="115" t="s">
        <v>103</v>
      </c>
      <c r="D4083" s="115" t="s">
        <v>87</v>
      </c>
      <c r="E4083" s="115" t="s">
        <v>87</v>
      </c>
      <c r="F4083" s="115" t="s">
        <v>87</v>
      </c>
      <c r="G4083" s="115">
        <v>1969</v>
      </c>
      <c r="H4083" s="115" t="s">
        <v>353</v>
      </c>
      <c r="I4083" s="115">
        <v>3.188315636</v>
      </c>
      <c r="J4083" s="115" t="s">
        <v>70</v>
      </c>
      <c r="K4083" s="115" t="str">
        <f>INDEX(DatosProcesados!$A$1:$BF$101,MATCH(DataBase!A4083,DatosProcesados!$A$1:$A$101,0),MATCH(DataBase!J4083,DatosProcesados!$A$1:$BF$1,0))</f>
        <v>No informa</v>
      </c>
      <c r="L4083" s="115" t="str">
        <f>INDEX(Modelo!$A$9:$D$89,MATCH(DataBase!$J4083,Modelo!$A$9:$A$89,0),MATCH(DataBase!L$1,Modelo!$A$9:$D$9,0))</f>
        <v>Impacto económico y gobernanza</v>
      </c>
      <c r="M4083" s="115" t="str">
        <f>INDEX(Modelo!$A$9:$D$89,MATCH(DataBase!$J4083,Modelo!$A$9:$A$89,0),MATCH(DataBase!M$1,Modelo!$A$9:$D$9,0))</f>
        <v>Pilar 6</v>
      </c>
      <c r="N4083" s="115" t="str">
        <f>INDEX(Modelo!$A$9:$D$89,MATCH(DataBase!$J4083,Modelo!$A$9:$A$89,0),MATCH(DataBase!N$1,Modelo!$A$9:$D$9,0))</f>
        <v>positivo</v>
      </c>
      <c r="O4083" s="115">
        <f t="array" ref="O4083">IF(N4083="negativo",INDEX($AD$3:$AG$51,MATCH(1,($B4083=$AD$3:$AD$51)*($J4083=$AE$3:$AE$51),0),3),IF(N4083="positivo",INDEX($AD$55:$AG$109,MATCH(1,($B4083=$AD$55:$AD$109)*($J4083=$AE$55:$AE$109),0),3)))</f>
        <v>55.064885496183209</v>
      </c>
      <c r="P4083" s="115">
        <f t="array" ref="P4083">IF(N4083="negativo",INDEX($AD$3:$AG$51,MATCH(1,($B4083=$AD$3:$AD$51)*($J4083=$AE$3:$AE$51),0),4),IF(N4083="positivo",INDEX($AD$55:$AG$109,MATCH(1,($B4083=$AD$55:$AD$109)*($J4083=$AE$55:$AE$109),0),4)))</f>
        <v>2.8132724531786629E-5</v>
      </c>
      <c r="Q4083" s="115" t="str">
        <f>VLOOKUP(M4083,Modelo!$A$2:$C$7,2,0)</f>
        <v>Impacto Económico, Social y Comunitario</v>
      </c>
      <c r="R4083" s="118">
        <f t="array" ref="R4083">INDEX(Modelo!$F$1:$H$37,MATCH(1,(DataBase!Q4083=Modelo!$G$1:$G$37)*(DataBase!B4083=Modelo!$F$1:$F$37),0),3)</f>
        <v>0.11764705882352941</v>
      </c>
      <c r="S4083" s="115">
        <f t="shared" si="128"/>
        <v>0</v>
      </c>
      <c r="T4083" s="115">
        <f t="shared" si="129"/>
        <v>0</v>
      </c>
    </row>
    <row r="4084" spans="1:20" x14ac:dyDescent="0.3">
      <c r="A4084" s="115" t="s">
        <v>427</v>
      </c>
      <c r="B4084" s="115" t="s">
        <v>407</v>
      </c>
      <c r="C4084" s="115" t="s">
        <v>103</v>
      </c>
      <c r="D4084" s="115" t="s">
        <v>86</v>
      </c>
      <c r="E4084" s="115" t="s">
        <v>86</v>
      </c>
      <c r="F4084" s="115" t="s">
        <v>87</v>
      </c>
      <c r="G4084" s="115">
        <v>2020</v>
      </c>
      <c r="H4084" s="115" t="s">
        <v>428</v>
      </c>
      <c r="I4084" s="115">
        <v>1.943851598</v>
      </c>
      <c r="J4084" s="115" t="s">
        <v>70</v>
      </c>
      <c r="K4084" s="115" t="str">
        <f>INDEX(DatosProcesados!$A$1:$BF$101,MATCH(DataBase!A4084,DatosProcesados!$A$1:$A$101,0),MATCH(DataBase!J4084,DatosProcesados!$A$1:$BF$1,0))</f>
        <v>No informa</v>
      </c>
      <c r="L4084" s="115" t="str">
        <f>INDEX(Modelo!$A$9:$D$89,MATCH(DataBase!$J4084,Modelo!$A$9:$A$89,0),MATCH(DataBase!L$1,Modelo!$A$9:$D$9,0))</f>
        <v>Impacto económico y gobernanza</v>
      </c>
      <c r="M4084" s="115" t="str">
        <f>INDEX(Modelo!$A$9:$D$89,MATCH(DataBase!$J4084,Modelo!$A$9:$A$89,0),MATCH(DataBase!M$1,Modelo!$A$9:$D$9,0))</f>
        <v>Pilar 6</v>
      </c>
      <c r="N4084" s="115" t="str">
        <f>INDEX(Modelo!$A$9:$D$89,MATCH(DataBase!$J4084,Modelo!$A$9:$A$89,0),MATCH(DataBase!N$1,Modelo!$A$9:$D$9,0))</f>
        <v>positivo</v>
      </c>
      <c r="O4084" s="115">
        <f t="array" ref="O4084">IF(N4084="negativo",INDEX($AD$3:$AG$51,MATCH(1,($B4084=$AD$3:$AD$51)*($J4084=$AE$3:$AE$51),0),3),IF(N4084="positivo",INDEX($AD$55:$AG$109,MATCH(1,($B4084=$AD$55:$AD$109)*($J4084=$AE$55:$AE$109),0),3)))</f>
        <v>9.7262405401996356E-3</v>
      </c>
      <c r="P4084" s="115">
        <f t="array" ref="P4084">IF(N4084="negativo",INDEX($AD$3:$AG$51,MATCH(1,($B4084=$AD$3:$AD$51)*($J4084=$AE$3:$AE$51),0),4),IF(N4084="positivo",INDEX($AD$55:$AG$109,MATCH(1,($B4084=$AD$55:$AD$109)*($J4084=$AE$55:$AE$109),0),4)))</f>
        <v>4.4881280673959309E-6</v>
      </c>
      <c r="Q4084" s="115" t="str">
        <f>VLOOKUP(M4084,Modelo!$A$2:$C$7,2,0)</f>
        <v>Impacto Económico, Social y Comunitario</v>
      </c>
      <c r="R4084" s="118">
        <f t="array" ref="R4084">INDEX(Modelo!$F$1:$H$37,MATCH(1,(DataBase!Q4084=Modelo!$G$1:$G$37)*(DataBase!B4084=Modelo!$F$1:$F$37),0),3)</f>
        <v>0.15384615384615385</v>
      </c>
      <c r="S4084" s="115">
        <f t="shared" si="128"/>
        <v>0</v>
      </c>
      <c r="T4084" s="115">
        <f t="shared" si="129"/>
        <v>0</v>
      </c>
    </row>
    <row r="4085" spans="1:20" x14ac:dyDescent="0.3">
      <c r="A4085" s="115" t="s">
        <v>333</v>
      </c>
      <c r="B4085" s="115" t="s">
        <v>313</v>
      </c>
      <c r="C4085" s="115" t="s">
        <v>103</v>
      </c>
      <c r="D4085" s="115" t="s">
        <v>86</v>
      </c>
      <c r="E4085" s="115" t="s">
        <v>86</v>
      </c>
      <c r="F4085" s="115" t="s">
        <v>87</v>
      </c>
      <c r="G4085" s="115">
        <v>1952</v>
      </c>
      <c r="H4085" s="115" t="s">
        <v>177</v>
      </c>
      <c r="I4085" s="115">
        <v>5.9910971069999999</v>
      </c>
      <c r="J4085" s="115" t="s">
        <v>70</v>
      </c>
      <c r="K4085" s="115">
        <f>INDEX(DatosProcesados!$A$1:$BF$101,MATCH(DataBase!A4085,DatosProcesados!$A$1:$A$101,0),MATCH(DataBase!J4085,DatosProcesados!$A$1:$BF$1,0))</f>
        <v>3.1217666726746063E-4</v>
      </c>
      <c r="L4085" s="115" t="str">
        <f>INDEX(Modelo!$A$9:$D$89,MATCH(DataBase!$J4085,Modelo!$A$9:$A$89,0),MATCH(DataBase!L$1,Modelo!$A$9:$D$9,0))</f>
        <v>Impacto económico y gobernanza</v>
      </c>
      <c r="M4085" s="115" t="str">
        <f>INDEX(Modelo!$A$9:$D$89,MATCH(DataBase!$J4085,Modelo!$A$9:$A$89,0),MATCH(DataBase!M$1,Modelo!$A$9:$D$9,0))</f>
        <v>Pilar 6</v>
      </c>
      <c r="N4085" s="115" t="str">
        <f>INDEX(Modelo!$A$9:$D$89,MATCH(DataBase!$J4085,Modelo!$A$9:$A$89,0),MATCH(DataBase!N$1,Modelo!$A$9:$D$9,0))</f>
        <v>positivo</v>
      </c>
      <c r="O4085" s="115">
        <f t="array" ref="O4085">IF(N4085="negativo",INDEX($AD$3:$AG$51,MATCH(1,($B4085=$AD$3:$AD$51)*($J4085=$AE$3:$AE$51),0),3),IF(N4085="positivo",INDEX($AD$55:$AG$109,MATCH(1,($B4085=$AD$55:$AD$109)*($J4085=$AE$55:$AE$109),0),3)))</f>
        <v>55.064885496183209</v>
      </c>
      <c r="P4085" s="115">
        <f t="array" ref="P4085">IF(N4085="negativo",INDEX($AD$3:$AG$51,MATCH(1,($B4085=$AD$3:$AD$51)*($J4085=$AE$3:$AE$51),0),4),IF(N4085="positivo",INDEX($AD$55:$AG$109,MATCH(1,($B4085=$AD$55:$AD$109)*($J4085=$AE$55:$AE$109),0),4)))</f>
        <v>2.8132724531786629E-5</v>
      </c>
      <c r="Q4085" s="115" t="str">
        <f>VLOOKUP(M4085,Modelo!$A$2:$C$7,2,0)</f>
        <v>Impacto Económico, Social y Comunitario</v>
      </c>
      <c r="R4085" s="118">
        <f t="array" ref="R4085">INDEX(Modelo!$F$1:$H$37,MATCH(1,(DataBase!Q4085=Modelo!$G$1:$G$37)*(DataBase!B4085=Modelo!$F$1:$F$37),0),3)</f>
        <v>0.11764705882352941</v>
      </c>
      <c r="S4085" s="115">
        <f t="shared" si="128"/>
        <v>5.1583524653632724E-4</v>
      </c>
      <c r="T4085" s="115">
        <f t="shared" si="129"/>
        <v>6.0686499592509087E-5</v>
      </c>
    </row>
    <row r="4086" spans="1:20" x14ac:dyDescent="0.3">
      <c r="A4086" s="115" t="s">
        <v>371</v>
      </c>
      <c r="B4086" s="115" t="s">
        <v>313</v>
      </c>
      <c r="C4086" s="115" t="s">
        <v>103</v>
      </c>
      <c r="D4086" s="115" t="s">
        <v>87</v>
      </c>
      <c r="E4086" s="115" t="s">
        <v>86</v>
      </c>
      <c r="F4086" s="115" t="s">
        <v>87</v>
      </c>
      <c r="G4086" s="115">
        <v>1977</v>
      </c>
      <c r="H4086" s="115" t="s">
        <v>281</v>
      </c>
      <c r="I4086" s="115">
        <v>2.002301595</v>
      </c>
      <c r="J4086" s="115" t="s">
        <v>70</v>
      </c>
      <c r="K4086" s="115" t="str">
        <f>INDEX(DatosProcesados!$A$1:$BF$101,MATCH(DataBase!A4086,DatosProcesados!$A$1:$A$101,0),MATCH(DataBase!J4086,DatosProcesados!$A$1:$BF$1,0))</f>
        <v>No informa</v>
      </c>
      <c r="L4086" s="115" t="str">
        <f>INDEX(Modelo!$A$9:$D$89,MATCH(DataBase!$J4086,Modelo!$A$9:$A$89,0),MATCH(DataBase!L$1,Modelo!$A$9:$D$9,0))</f>
        <v>Impacto económico y gobernanza</v>
      </c>
      <c r="M4086" s="115" t="str">
        <f>INDEX(Modelo!$A$9:$D$89,MATCH(DataBase!$J4086,Modelo!$A$9:$A$89,0),MATCH(DataBase!M$1,Modelo!$A$9:$D$9,0))</f>
        <v>Pilar 6</v>
      </c>
      <c r="N4086" s="115" t="str">
        <f>INDEX(Modelo!$A$9:$D$89,MATCH(DataBase!$J4086,Modelo!$A$9:$A$89,0),MATCH(DataBase!N$1,Modelo!$A$9:$D$9,0))</f>
        <v>positivo</v>
      </c>
      <c r="O4086" s="115">
        <f t="array" ref="O4086">IF(N4086="negativo",INDEX($AD$3:$AG$51,MATCH(1,($B4086=$AD$3:$AD$51)*($J4086=$AE$3:$AE$51),0),3),IF(N4086="positivo",INDEX($AD$55:$AG$109,MATCH(1,($B4086=$AD$55:$AD$109)*($J4086=$AE$55:$AE$109),0),3)))</f>
        <v>55.064885496183209</v>
      </c>
      <c r="P4086" s="115">
        <f t="array" ref="P4086">IF(N4086="negativo",INDEX($AD$3:$AG$51,MATCH(1,($B4086=$AD$3:$AD$51)*($J4086=$AE$3:$AE$51),0),4),IF(N4086="positivo",INDEX($AD$55:$AG$109,MATCH(1,($B4086=$AD$55:$AD$109)*($J4086=$AE$55:$AE$109),0),4)))</f>
        <v>2.8132724531786629E-5</v>
      </c>
      <c r="Q4086" s="115" t="str">
        <f>VLOOKUP(M4086,Modelo!$A$2:$C$7,2,0)</f>
        <v>Impacto Económico, Social y Comunitario</v>
      </c>
      <c r="R4086" s="118">
        <f t="array" ref="R4086">INDEX(Modelo!$F$1:$H$37,MATCH(1,(DataBase!Q4086=Modelo!$G$1:$G$37)*(DataBase!B4086=Modelo!$F$1:$F$37),0),3)</f>
        <v>0.11764705882352941</v>
      </c>
      <c r="S4086" s="115">
        <f t="shared" si="128"/>
        <v>0</v>
      </c>
      <c r="T4086" s="115">
        <f t="shared" si="129"/>
        <v>0</v>
      </c>
    </row>
    <row r="4087" spans="1:20" x14ac:dyDescent="0.3">
      <c r="A4087" s="115" t="s">
        <v>469</v>
      </c>
      <c r="B4087" s="115" t="s">
        <v>467</v>
      </c>
      <c r="C4087" s="115" t="s">
        <v>103</v>
      </c>
      <c r="D4087" s="115" t="s">
        <v>87</v>
      </c>
      <c r="E4087" s="115" t="s">
        <v>86</v>
      </c>
      <c r="F4087" s="115" t="s">
        <v>87</v>
      </c>
      <c r="G4087" s="115">
        <v>1971</v>
      </c>
      <c r="H4087" s="115" t="s">
        <v>244</v>
      </c>
      <c r="I4087" s="115">
        <v>2.1567474139999998</v>
      </c>
      <c r="J4087" s="115" t="s">
        <v>70</v>
      </c>
      <c r="K4087" s="115" t="str">
        <f>INDEX(DatosProcesados!$A$1:$BF$101,MATCH(DataBase!A4087,DatosProcesados!$A$1:$A$101,0),MATCH(DataBase!J4087,DatosProcesados!$A$1:$BF$1,0))</f>
        <v>No informa</v>
      </c>
      <c r="L4087" s="115" t="str">
        <f>INDEX(Modelo!$A$9:$D$89,MATCH(DataBase!$J4087,Modelo!$A$9:$A$89,0),MATCH(DataBase!L$1,Modelo!$A$9:$D$9,0))</f>
        <v>Impacto económico y gobernanza</v>
      </c>
      <c r="M4087" s="115" t="str">
        <f>INDEX(Modelo!$A$9:$D$89,MATCH(DataBase!$J4087,Modelo!$A$9:$A$89,0),MATCH(DataBase!M$1,Modelo!$A$9:$D$9,0))</f>
        <v>Pilar 6</v>
      </c>
      <c r="N4087" s="115" t="str">
        <f>INDEX(Modelo!$A$9:$D$89,MATCH(DataBase!$J4087,Modelo!$A$9:$A$89,0),MATCH(DataBase!N$1,Modelo!$A$9:$D$9,0))</f>
        <v>positivo</v>
      </c>
      <c r="O4087" s="115">
        <f t="array" ref="O4087">IF(N4087="negativo",INDEX($AD$3:$AG$51,MATCH(1,($B4087=$AD$3:$AD$51)*($J4087=$AE$3:$AE$51),0),3),IF(N4087="positivo",INDEX($AD$55:$AG$109,MATCH(1,($B4087=$AD$55:$AD$109)*($J4087=$AE$55:$AE$109),0),3)))</f>
        <v>0</v>
      </c>
      <c r="P4087" s="115">
        <f t="array" ref="P4087">IF(N4087="negativo",INDEX($AD$3:$AG$51,MATCH(1,($B4087=$AD$3:$AD$51)*($J4087=$AE$3:$AE$51),0),4),IF(N4087="positivo",INDEX($AD$55:$AG$109,MATCH(1,($B4087=$AD$55:$AD$109)*($J4087=$AE$55:$AE$109),0),4)))</f>
        <v>0</v>
      </c>
      <c r="Q4087" s="115" t="str">
        <f>VLOOKUP(M4087,Modelo!$A$2:$C$7,2,0)</f>
        <v>Impacto Económico, Social y Comunitario</v>
      </c>
      <c r="R4087" s="118">
        <f t="array" ref="R4087">INDEX(Modelo!$F$1:$H$37,MATCH(1,(DataBase!Q4087=Modelo!$G$1:$G$37)*(DataBase!B4087=Modelo!$F$1:$F$37),0),3)</f>
        <v>0.14285714285714285</v>
      </c>
      <c r="S4087" s="115">
        <f t="shared" si="128"/>
        <v>0</v>
      </c>
      <c r="T4087" s="115">
        <f t="shared" si="129"/>
        <v>0</v>
      </c>
    </row>
    <row r="4088" spans="1:20" x14ac:dyDescent="0.3">
      <c r="A4088" s="115" t="s">
        <v>357</v>
      </c>
      <c r="B4088" s="115" t="s">
        <v>313</v>
      </c>
      <c r="C4088" s="115" t="s">
        <v>103</v>
      </c>
      <c r="D4088" s="115" t="s">
        <v>86</v>
      </c>
      <c r="E4088" s="115" t="s">
        <v>86</v>
      </c>
      <c r="F4088" s="115" t="s">
        <v>87</v>
      </c>
      <c r="G4088" s="115">
        <v>2009</v>
      </c>
      <c r="H4088" s="115" t="s">
        <v>358</v>
      </c>
      <c r="I4088" s="115">
        <v>2.8694480090000001</v>
      </c>
      <c r="J4088" s="115" t="s">
        <v>70</v>
      </c>
      <c r="K4088" s="115" t="str">
        <f>INDEX(DatosProcesados!$A$1:$BF$101,MATCH(DataBase!A4088,DatosProcesados!$A$1:$A$101,0),MATCH(DataBase!J4088,DatosProcesados!$A$1:$BF$1,0))</f>
        <v>No informa</v>
      </c>
      <c r="L4088" s="115" t="str">
        <f>INDEX(Modelo!$A$9:$D$89,MATCH(DataBase!$J4088,Modelo!$A$9:$A$89,0),MATCH(DataBase!L$1,Modelo!$A$9:$D$9,0))</f>
        <v>Impacto económico y gobernanza</v>
      </c>
      <c r="M4088" s="115" t="str">
        <f>INDEX(Modelo!$A$9:$D$89,MATCH(DataBase!$J4088,Modelo!$A$9:$A$89,0),MATCH(DataBase!M$1,Modelo!$A$9:$D$9,0))</f>
        <v>Pilar 6</v>
      </c>
      <c r="N4088" s="115" t="str">
        <f>INDEX(Modelo!$A$9:$D$89,MATCH(DataBase!$J4088,Modelo!$A$9:$A$89,0),MATCH(DataBase!N$1,Modelo!$A$9:$D$9,0))</f>
        <v>positivo</v>
      </c>
      <c r="O4088" s="115">
        <f t="array" ref="O4088">IF(N4088="negativo",INDEX($AD$3:$AG$51,MATCH(1,($B4088=$AD$3:$AD$51)*($J4088=$AE$3:$AE$51),0),3),IF(N4088="positivo",INDEX($AD$55:$AG$109,MATCH(1,($B4088=$AD$55:$AD$109)*($J4088=$AE$55:$AE$109),0),3)))</f>
        <v>55.064885496183209</v>
      </c>
      <c r="P4088" s="115">
        <f t="array" ref="P4088">IF(N4088="negativo",INDEX($AD$3:$AG$51,MATCH(1,($B4088=$AD$3:$AD$51)*($J4088=$AE$3:$AE$51),0),4),IF(N4088="positivo",INDEX($AD$55:$AG$109,MATCH(1,($B4088=$AD$55:$AD$109)*($J4088=$AE$55:$AE$109),0),4)))</f>
        <v>2.8132724531786629E-5</v>
      </c>
      <c r="Q4088" s="115" t="str">
        <f>VLOOKUP(M4088,Modelo!$A$2:$C$7,2,0)</f>
        <v>Impacto Económico, Social y Comunitario</v>
      </c>
      <c r="R4088" s="118">
        <f t="array" ref="R4088">INDEX(Modelo!$F$1:$H$37,MATCH(1,(DataBase!Q4088=Modelo!$G$1:$G$37)*(DataBase!B4088=Modelo!$F$1:$F$37),0),3)</f>
        <v>0.11764705882352941</v>
      </c>
      <c r="S4088" s="115">
        <f t="shared" si="128"/>
        <v>0</v>
      </c>
      <c r="T4088" s="115">
        <f t="shared" si="129"/>
        <v>0</v>
      </c>
    </row>
    <row r="4089" spans="1:20" x14ac:dyDescent="0.3">
      <c r="A4089" s="115" t="s">
        <v>355</v>
      </c>
      <c r="B4089" s="115" t="s">
        <v>313</v>
      </c>
      <c r="C4089" s="115" t="s">
        <v>103</v>
      </c>
      <c r="D4089" s="115" t="s">
        <v>87</v>
      </c>
      <c r="E4089" s="115" t="s">
        <v>86</v>
      </c>
      <c r="F4089" s="115" t="s">
        <v>86</v>
      </c>
      <c r="G4089" s="115">
        <v>1934</v>
      </c>
      <c r="H4089" s="115" t="s">
        <v>125</v>
      </c>
      <c r="I4089" s="115">
        <v>3.134365769</v>
      </c>
      <c r="J4089" s="115" t="s">
        <v>70</v>
      </c>
      <c r="K4089" s="115" t="str">
        <f>INDEX(DatosProcesados!$A$1:$BF$101,MATCH(DataBase!A4089,DatosProcesados!$A$1:$A$101,0),MATCH(DataBase!J4089,DatosProcesados!$A$1:$BF$1,0))</f>
        <v>No informa</v>
      </c>
      <c r="L4089" s="115" t="str">
        <f>INDEX(Modelo!$A$9:$D$89,MATCH(DataBase!$J4089,Modelo!$A$9:$A$89,0),MATCH(DataBase!L$1,Modelo!$A$9:$D$9,0))</f>
        <v>Impacto económico y gobernanza</v>
      </c>
      <c r="M4089" s="115" t="str">
        <f>INDEX(Modelo!$A$9:$D$89,MATCH(DataBase!$J4089,Modelo!$A$9:$A$89,0),MATCH(DataBase!M$1,Modelo!$A$9:$D$9,0))</f>
        <v>Pilar 6</v>
      </c>
      <c r="N4089" s="115" t="str">
        <f>INDEX(Modelo!$A$9:$D$89,MATCH(DataBase!$J4089,Modelo!$A$9:$A$89,0),MATCH(DataBase!N$1,Modelo!$A$9:$D$9,0))</f>
        <v>positivo</v>
      </c>
      <c r="O4089" s="115">
        <f t="array" ref="O4089">IF(N4089="negativo",INDEX($AD$3:$AG$51,MATCH(1,($B4089=$AD$3:$AD$51)*($J4089=$AE$3:$AE$51),0),3),IF(N4089="positivo",INDEX($AD$55:$AG$109,MATCH(1,($B4089=$AD$55:$AD$109)*($J4089=$AE$55:$AE$109),0),3)))</f>
        <v>55.064885496183209</v>
      </c>
      <c r="P4089" s="115">
        <f t="array" ref="P4089">IF(N4089="negativo",INDEX($AD$3:$AG$51,MATCH(1,($B4089=$AD$3:$AD$51)*($J4089=$AE$3:$AE$51),0),4),IF(N4089="positivo",INDEX($AD$55:$AG$109,MATCH(1,($B4089=$AD$55:$AD$109)*($J4089=$AE$55:$AE$109),0),4)))</f>
        <v>2.8132724531786629E-5</v>
      </c>
      <c r="Q4089" s="115" t="str">
        <f>VLOOKUP(M4089,Modelo!$A$2:$C$7,2,0)</f>
        <v>Impacto Económico, Social y Comunitario</v>
      </c>
      <c r="R4089" s="118">
        <f t="array" ref="R4089">INDEX(Modelo!$F$1:$H$37,MATCH(1,(DataBase!Q4089=Modelo!$G$1:$G$37)*(DataBase!B4089=Modelo!$F$1:$F$37),0),3)</f>
        <v>0.11764705882352941</v>
      </c>
      <c r="S4089" s="115">
        <f t="shared" si="128"/>
        <v>0</v>
      </c>
      <c r="T4089" s="115">
        <f t="shared" si="129"/>
        <v>0</v>
      </c>
    </row>
    <row r="4090" spans="1:20" x14ac:dyDescent="0.3">
      <c r="A4090" s="115" t="s">
        <v>129</v>
      </c>
      <c r="B4090" s="115" t="s">
        <v>84</v>
      </c>
      <c r="C4090" s="115" t="s">
        <v>97</v>
      </c>
      <c r="D4090" s="115" t="s">
        <v>86</v>
      </c>
      <c r="E4090" s="115" t="s">
        <v>87</v>
      </c>
      <c r="F4090" s="115" t="s">
        <v>87</v>
      </c>
      <c r="G4090" s="115">
        <v>1924</v>
      </c>
      <c r="H4090" s="115" t="s">
        <v>130</v>
      </c>
      <c r="I4090" s="115">
        <v>6.6721791020000003</v>
      </c>
      <c r="J4090" s="115" t="s">
        <v>70</v>
      </c>
      <c r="K4090" s="115" t="str">
        <f>INDEX(DatosProcesados!$A$1:$BF$101,MATCH(DataBase!A4090,DatosProcesados!$A$1:$A$101,0),MATCH(DataBase!J4090,DatosProcesados!$A$1:$BF$1,0))</f>
        <v>No informa</v>
      </c>
      <c r="L4090" s="115" t="str">
        <f>INDEX(Modelo!$A$9:$D$89,MATCH(DataBase!$J4090,Modelo!$A$9:$A$89,0),MATCH(DataBase!L$1,Modelo!$A$9:$D$9,0))</f>
        <v>Impacto económico y gobernanza</v>
      </c>
      <c r="M4090" s="115" t="str">
        <f>INDEX(Modelo!$A$9:$D$89,MATCH(DataBase!$J4090,Modelo!$A$9:$A$89,0),MATCH(DataBase!M$1,Modelo!$A$9:$D$9,0))</f>
        <v>Pilar 6</v>
      </c>
      <c r="N4090" s="115" t="str">
        <f>INDEX(Modelo!$A$9:$D$89,MATCH(DataBase!$J4090,Modelo!$A$9:$A$89,0),MATCH(DataBase!N$1,Modelo!$A$9:$D$9,0))</f>
        <v>positivo</v>
      </c>
      <c r="O4090" s="115">
        <f t="array" ref="O4090">IF(N4090="negativo",INDEX($AD$3:$AG$51,MATCH(1,($B4090=$AD$3:$AD$51)*($J4090=$AE$3:$AE$51),0),3),IF(N4090="positivo",INDEX($AD$55:$AG$109,MATCH(1,($B4090=$AD$55:$AD$109)*($J4090=$AE$55:$AE$109),0),3)))</f>
        <v>3342.3126897679244</v>
      </c>
      <c r="P4090" s="115">
        <f t="array" ref="P4090">IF(N4090="negativo",INDEX($AD$3:$AG$51,MATCH(1,($B4090=$AD$3:$AD$51)*($J4090=$AE$3:$AE$51),0),4),IF(N4090="positivo",INDEX($AD$55:$AG$109,MATCH(1,($B4090=$AD$55:$AD$109)*($J4090=$AE$55:$AE$109),0),4)))</f>
        <v>2.5801197668261695E-3</v>
      </c>
      <c r="Q4090" s="115" t="str">
        <f>VLOOKUP(M4090,Modelo!$A$2:$C$7,2,0)</f>
        <v>Impacto Económico, Social y Comunitario</v>
      </c>
      <c r="R4090" s="118">
        <f t="array" ref="R4090">INDEX(Modelo!$F$1:$H$37,MATCH(1,(DataBase!Q4090=Modelo!$G$1:$G$37)*(DataBase!B4090=Modelo!$F$1:$F$37),0),3)</f>
        <v>0.11764705882352941</v>
      </c>
      <c r="S4090" s="115">
        <f t="shared" si="128"/>
        <v>0</v>
      </c>
      <c r="T4090" s="115">
        <f t="shared" si="129"/>
        <v>0</v>
      </c>
    </row>
    <row r="4091" spans="1:20" x14ac:dyDescent="0.3">
      <c r="A4091" s="115" t="s">
        <v>166</v>
      </c>
      <c r="B4091" s="115" t="s">
        <v>84</v>
      </c>
      <c r="C4091" s="115" t="s">
        <v>103</v>
      </c>
      <c r="D4091" s="115" t="s">
        <v>86</v>
      </c>
      <c r="E4091" s="115" t="s">
        <v>87</v>
      </c>
      <c r="F4091" s="115" t="s">
        <v>87</v>
      </c>
      <c r="G4091" s="115">
        <v>1910</v>
      </c>
      <c r="H4091" s="115" t="s">
        <v>167</v>
      </c>
      <c r="I4091" s="115">
        <v>2.655177809</v>
      </c>
      <c r="J4091" s="115" t="s">
        <v>70</v>
      </c>
      <c r="K4091" s="115" t="str">
        <f>INDEX(DatosProcesados!$A$1:$BF$101,MATCH(DataBase!A4091,DatosProcesados!$A$1:$A$101,0),MATCH(DataBase!J4091,DatosProcesados!$A$1:$BF$1,0))</f>
        <v>No informa</v>
      </c>
      <c r="L4091" s="115" t="str">
        <f>INDEX(Modelo!$A$9:$D$89,MATCH(DataBase!$J4091,Modelo!$A$9:$A$89,0),MATCH(DataBase!L$1,Modelo!$A$9:$D$9,0))</f>
        <v>Impacto económico y gobernanza</v>
      </c>
      <c r="M4091" s="115" t="str">
        <f>INDEX(Modelo!$A$9:$D$89,MATCH(DataBase!$J4091,Modelo!$A$9:$A$89,0),MATCH(DataBase!M$1,Modelo!$A$9:$D$9,0))</f>
        <v>Pilar 6</v>
      </c>
      <c r="N4091" s="115" t="str">
        <f>INDEX(Modelo!$A$9:$D$89,MATCH(DataBase!$J4091,Modelo!$A$9:$A$89,0),MATCH(DataBase!N$1,Modelo!$A$9:$D$9,0))</f>
        <v>positivo</v>
      </c>
      <c r="O4091" s="115">
        <f t="array" ref="O4091">IF(N4091="negativo",INDEX($AD$3:$AG$51,MATCH(1,($B4091=$AD$3:$AD$51)*($J4091=$AE$3:$AE$51),0),3),IF(N4091="positivo",INDEX($AD$55:$AG$109,MATCH(1,($B4091=$AD$55:$AD$109)*($J4091=$AE$55:$AE$109),0),3)))</f>
        <v>3342.3126897679244</v>
      </c>
      <c r="P4091" s="115">
        <f t="array" ref="P4091">IF(N4091="negativo",INDEX($AD$3:$AG$51,MATCH(1,($B4091=$AD$3:$AD$51)*($J4091=$AE$3:$AE$51),0),4),IF(N4091="positivo",INDEX($AD$55:$AG$109,MATCH(1,($B4091=$AD$55:$AD$109)*($J4091=$AE$55:$AE$109),0),4)))</f>
        <v>2.5801197668261695E-3</v>
      </c>
      <c r="Q4091" s="115" t="str">
        <f>VLOOKUP(M4091,Modelo!$A$2:$C$7,2,0)</f>
        <v>Impacto Económico, Social y Comunitario</v>
      </c>
      <c r="R4091" s="118">
        <f t="array" ref="R4091">INDEX(Modelo!$F$1:$H$37,MATCH(1,(DataBase!Q4091=Modelo!$G$1:$G$37)*(DataBase!B4091=Modelo!$F$1:$F$37),0),3)</f>
        <v>0.11764705882352941</v>
      </c>
      <c r="S4091" s="115">
        <f t="shared" si="128"/>
        <v>0</v>
      </c>
      <c r="T4091" s="115">
        <f t="shared" si="129"/>
        <v>0</v>
      </c>
    </row>
    <row r="4092" spans="1:20" x14ac:dyDescent="0.3">
      <c r="A4092" s="115" t="s">
        <v>312</v>
      </c>
      <c r="B4092" s="115" t="s">
        <v>313</v>
      </c>
      <c r="C4092" s="115" t="s">
        <v>103</v>
      </c>
      <c r="D4092" s="115" t="s">
        <v>86</v>
      </c>
      <c r="E4092" s="115" t="s">
        <v>87</v>
      </c>
      <c r="F4092" s="115" t="s">
        <v>87</v>
      </c>
      <c r="G4092" s="115">
        <v>1968</v>
      </c>
      <c r="H4092" s="115" t="s">
        <v>125</v>
      </c>
      <c r="I4092" s="115">
        <v>24.752011681999999</v>
      </c>
      <c r="J4092" s="115" t="s">
        <v>70</v>
      </c>
      <c r="K4092" s="115">
        <f>INDEX(DatosProcesados!$A$1:$BF$101,MATCH(DataBase!A4092,DatosProcesados!$A$1:$A$101,0),MATCH(DataBase!J4092,DatosProcesados!$A$1:$BF$1,0))</f>
        <v>3.0974236965792515E-4</v>
      </c>
      <c r="L4092" s="115" t="str">
        <f>INDEX(Modelo!$A$9:$D$89,MATCH(DataBase!$J4092,Modelo!$A$9:$A$89,0),MATCH(DataBase!L$1,Modelo!$A$9:$D$9,0))</f>
        <v>Impacto económico y gobernanza</v>
      </c>
      <c r="M4092" s="115" t="str">
        <f>INDEX(Modelo!$A$9:$D$89,MATCH(DataBase!$J4092,Modelo!$A$9:$A$89,0),MATCH(DataBase!M$1,Modelo!$A$9:$D$9,0))</f>
        <v>Pilar 6</v>
      </c>
      <c r="N4092" s="115" t="str">
        <f>INDEX(Modelo!$A$9:$D$89,MATCH(DataBase!$J4092,Modelo!$A$9:$A$89,0),MATCH(DataBase!N$1,Modelo!$A$9:$D$9,0))</f>
        <v>positivo</v>
      </c>
      <c r="O4092" s="115">
        <f t="array" ref="O4092">IF(N4092="negativo",INDEX($AD$3:$AG$51,MATCH(1,($B4092=$AD$3:$AD$51)*($J4092=$AE$3:$AE$51),0),3),IF(N4092="positivo",INDEX($AD$55:$AG$109,MATCH(1,($B4092=$AD$55:$AD$109)*($J4092=$AE$55:$AE$109),0),3)))</f>
        <v>55.064885496183209</v>
      </c>
      <c r="P4092" s="115">
        <f t="array" ref="P4092">IF(N4092="negativo",INDEX($AD$3:$AG$51,MATCH(1,($B4092=$AD$3:$AD$51)*($J4092=$AE$3:$AE$51),0),4),IF(N4092="positivo",INDEX($AD$55:$AG$109,MATCH(1,($B4092=$AD$55:$AD$109)*($J4092=$AE$55:$AE$109),0),4)))</f>
        <v>2.8132724531786629E-5</v>
      </c>
      <c r="Q4092" s="115" t="str">
        <f>VLOOKUP(M4092,Modelo!$A$2:$C$7,2,0)</f>
        <v>Impacto Económico, Social y Comunitario</v>
      </c>
      <c r="R4092" s="118">
        <f t="array" ref="R4092">INDEX(Modelo!$F$1:$H$37,MATCH(1,(DataBase!Q4092=Modelo!$G$1:$G$37)*(DataBase!B4092=Modelo!$F$1:$F$37),0),3)</f>
        <v>0.11764705882352941</v>
      </c>
      <c r="S4092" s="115">
        <f t="shared" si="128"/>
        <v>5.114144639790098E-4</v>
      </c>
      <c r="T4092" s="115">
        <f t="shared" si="129"/>
        <v>6.0166407526942327E-5</v>
      </c>
    </row>
    <row r="4093" spans="1:20" x14ac:dyDescent="0.3">
      <c r="A4093" s="115" t="s">
        <v>162</v>
      </c>
      <c r="B4093" s="115" t="s">
        <v>84</v>
      </c>
      <c r="C4093" s="115" t="s">
        <v>97</v>
      </c>
      <c r="D4093" s="115" t="s">
        <v>86</v>
      </c>
      <c r="E4093" s="115" t="s">
        <v>87</v>
      </c>
      <c r="F4093" s="115" t="s">
        <v>87</v>
      </c>
      <c r="G4093" s="115">
        <v>1979</v>
      </c>
      <c r="H4093" s="115" t="s">
        <v>163</v>
      </c>
      <c r="I4093" s="115">
        <v>2.956157691</v>
      </c>
      <c r="J4093" s="115" t="s">
        <v>70</v>
      </c>
      <c r="K4093" s="115" t="str">
        <f>INDEX(DatosProcesados!$A$1:$BF$101,MATCH(DataBase!A4093,DatosProcesados!$A$1:$A$101,0),MATCH(DataBase!J4093,DatosProcesados!$A$1:$BF$1,0))</f>
        <v>No informa</v>
      </c>
      <c r="L4093" s="115" t="str">
        <f>INDEX(Modelo!$A$9:$D$89,MATCH(DataBase!$J4093,Modelo!$A$9:$A$89,0),MATCH(DataBase!L$1,Modelo!$A$9:$D$9,0))</f>
        <v>Impacto económico y gobernanza</v>
      </c>
      <c r="M4093" s="115" t="str">
        <f>INDEX(Modelo!$A$9:$D$89,MATCH(DataBase!$J4093,Modelo!$A$9:$A$89,0),MATCH(DataBase!M$1,Modelo!$A$9:$D$9,0))</f>
        <v>Pilar 6</v>
      </c>
      <c r="N4093" s="115" t="str">
        <f>INDEX(Modelo!$A$9:$D$89,MATCH(DataBase!$J4093,Modelo!$A$9:$A$89,0),MATCH(DataBase!N$1,Modelo!$A$9:$D$9,0))</f>
        <v>positivo</v>
      </c>
      <c r="O4093" s="115">
        <f t="array" ref="O4093">IF(N4093="negativo",INDEX($AD$3:$AG$51,MATCH(1,($B4093=$AD$3:$AD$51)*($J4093=$AE$3:$AE$51),0),3),IF(N4093="positivo",INDEX($AD$55:$AG$109,MATCH(1,($B4093=$AD$55:$AD$109)*($J4093=$AE$55:$AE$109),0),3)))</f>
        <v>3342.3126897679244</v>
      </c>
      <c r="P4093" s="115">
        <f t="array" ref="P4093">IF(N4093="negativo",INDEX($AD$3:$AG$51,MATCH(1,($B4093=$AD$3:$AD$51)*($J4093=$AE$3:$AE$51),0),4),IF(N4093="positivo",INDEX($AD$55:$AG$109,MATCH(1,($B4093=$AD$55:$AD$109)*($J4093=$AE$55:$AE$109),0),4)))</f>
        <v>2.5801197668261695E-3</v>
      </c>
      <c r="Q4093" s="115" t="str">
        <f>VLOOKUP(M4093,Modelo!$A$2:$C$7,2,0)</f>
        <v>Impacto Económico, Social y Comunitario</v>
      </c>
      <c r="R4093" s="118">
        <f t="array" ref="R4093">INDEX(Modelo!$F$1:$H$37,MATCH(1,(DataBase!Q4093=Modelo!$G$1:$G$37)*(DataBase!B4093=Modelo!$F$1:$F$37),0),3)</f>
        <v>0.11764705882352941</v>
      </c>
      <c r="S4093" s="115">
        <f t="shared" si="128"/>
        <v>0</v>
      </c>
      <c r="T4093" s="115">
        <f t="shared" si="129"/>
        <v>0</v>
      </c>
    </row>
    <row r="4094" spans="1:20" x14ac:dyDescent="0.3">
      <c r="A4094" s="115" t="s">
        <v>348</v>
      </c>
      <c r="B4094" s="115" t="s">
        <v>313</v>
      </c>
      <c r="C4094" s="115" t="s">
        <v>103</v>
      </c>
      <c r="D4094" s="115" t="s">
        <v>86</v>
      </c>
      <c r="E4094" s="115" t="s">
        <v>87</v>
      </c>
      <c r="F4094" s="115" t="s">
        <v>87</v>
      </c>
      <c r="G4094" s="115">
        <v>1937</v>
      </c>
      <c r="H4094" s="115" t="s">
        <v>294</v>
      </c>
      <c r="I4094" s="115">
        <v>4.02823039</v>
      </c>
      <c r="J4094" s="115" t="s">
        <v>70</v>
      </c>
      <c r="K4094" s="115" t="str">
        <f>INDEX(DatosProcesados!$A$1:$BF$101,MATCH(DataBase!A4094,DatosProcesados!$A$1:$A$101,0),MATCH(DataBase!J4094,DatosProcesados!$A$1:$BF$1,0))</f>
        <v>No informa</v>
      </c>
      <c r="L4094" s="115" t="str">
        <f>INDEX(Modelo!$A$9:$D$89,MATCH(DataBase!$J4094,Modelo!$A$9:$A$89,0),MATCH(DataBase!L$1,Modelo!$A$9:$D$9,0))</f>
        <v>Impacto económico y gobernanza</v>
      </c>
      <c r="M4094" s="115" t="str">
        <f>INDEX(Modelo!$A$9:$D$89,MATCH(DataBase!$J4094,Modelo!$A$9:$A$89,0),MATCH(DataBase!M$1,Modelo!$A$9:$D$9,0))</f>
        <v>Pilar 6</v>
      </c>
      <c r="N4094" s="115" t="str">
        <f>INDEX(Modelo!$A$9:$D$89,MATCH(DataBase!$J4094,Modelo!$A$9:$A$89,0),MATCH(DataBase!N$1,Modelo!$A$9:$D$9,0))</f>
        <v>positivo</v>
      </c>
      <c r="O4094" s="115">
        <f t="array" ref="O4094">IF(N4094="negativo",INDEX($AD$3:$AG$51,MATCH(1,($B4094=$AD$3:$AD$51)*($J4094=$AE$3:$AE$51),0),3),IF(N4094="positivo",INDEX($AD$55:$AG$109,MATCH(1,($B4094=$AD$55:$AD$109)*($J4094=$AE$55:$AE$109),0),3)))</f>
        <v>55.064885496183209</v>
      </c>
      <c r="P4094" s="115">
        <f t="array" ref="P4094">IF(N4094="negativo",INDEX($AD$3:$AG$51,MATCH(1,($B4094=$AD$3:$AD$51)*($J4094=$AE$3:$AE$51),0),4),IF(N4094="positivo",INDEX($AD$55:$AG$109,MATCH(1,($B4094=$AD$55:$AD$109)*($J4094=$AE$55:$AE$109),0),4)))</f>
        <v>2.8132724531786629E-5</v>
      </c>
      <c r="Q4094" s="115" t="str">
        <f>VLOOKUP(M4094,Modelo!$A$2:$C$7,2,0)</f>
        <v>Impacto Económico, Social y Comunitario</v>
      </c>
      <c r="R4094" s="118">
        <f t="array" ref="R4094">INDEX(Modelo!$F$1:$H$37,MATCH(1,(DataBase!Q4094=Modelo!$G$1:$G$37)*(DataBase!B4094=Modelo!$F$1:$F$37),0),3)</f>
        <v>0.11764705882352941</v>
      </c>
      <c r="S4094" s="115">
        <f t="shared" si="128"/>
        <v>0</v>
      </c>
      <c r="T4094" s="115">
        <f t="shared" si="129"/>
        <v>0</v>
      </c>
    </row>
    <row r="4095" spans="1:20" x14ac:dyDescent="0.3">
      <c r="A4095" s="115" t="s">
        <v>343</v>
      </c>
      <c r="B4095" s="115" t="s">
        <v>313</v>
      </c>
      <c r="C4095" s="115" t="s">
        <v>103</v>
      </c>
      <c r="D4095" s="115" t="s">
        <v>86</v>
      </c>
      <c r="E4095" s="115" t="s">
        <v>86</v>
      </c>
      <c r="F4095" s="115" t="s">
        <v>87</v>
      </c>
      <c r="G4095" s="115">
        <v>1993</v>
      </c>
      <c r="H4095" s="115" t="s">
        <v>281</v>
      </c>
      <c r="I4095" s="115">
        <v>4.8704234599999996</v>
      </c>
      <c r="J4095" s="115" t="s">
        <v>70</v>
      </c>
      <c r="K4095" s="115" t="str">
        <f>INDEX(DatosProcesados!$A$1:$BF$101,MATCH(DataBase!A4095,DatosProcesados!$A$1:$A$101,0),MATCH(DataBase!J4095,DatosProcesados!$A$1:$BF$1,0))</f>
        <v>No informa</v>
      </c>
      <c r="L4095" s="115" t="str">
        <f>INDEX(Modelo!$A$9:$D$89,MATCH(DataBase!$J4095,Modelo!$A$9:$A$89,0),MATCH(DataBase!L$1,Modelo!$A$9:$D$9,0))</f>
        <v>Impacto económico y gobernanza</v>
      </c>
      <c r="M4095" s="115" t="str">
        <f>INDEX(Modelo!$A$9:$D$89,MATCH(DataBase!$J4095,Modelo!$A$9:$A$89,0),MATCH(DataBase!M$1,Modelo!$A$9:$D$9,0))</f>
        <v>Pilar 6</v>
      </c>
      <c r="N4095" s="115" t="str">
        <f>INDEX(Modelo!$A$9:$D$89,MATCH(DataBase!$J4095,Modelo!$A$9:$A$89,0),MATCH(DataBase!N$1,Modelo!$A$9:$D$9,0))</f>
        <v>positivo</v>
      </c>
      <c r="O4095" s="115">
        <f t="array" ref="O4095">IF(N4095="negativo",INDEX($AD$3:$AG$51,MATCH(1,($B4095=$AD$3:$AD$51)*($J4095=$AE$3:$AE$51),0),3),IF(N4095="positivo",INDEX($AD$55:$AG$109,MATCH(1,($B4095=$AD$55:$AD$109)*($J4095=$AE$55:$AE$109),0),3)))</f>
        <v>55.064885496183209</v>
      </c>
      <c r="P4095" s="115">
        <f t="array" ref="P4095">IF(N4095="negativo",INDEX($AD$3:$AG$51,MATCH(1,($B4095=$AD$3:$AD$51)*($J4095=$AE$3:$AE$51),0),4),IF(N4095="positivo",INDEX($AD$55:$AG$109,MATCH(1,($B4095=$AD$55:$AD$109)*($J4095=$AE$55:$AE$109),0),4)))</f>
        <v>2.8132724531786629E-5</v>
      </c>
      <c r="Q4095" s="115" t="str">
        <f>VLOOKUP(M4095,Modelo!$A$2:$C$7,2,0)</f>
        <v>Impacto Económico, Social y Comunitario</v>
      </c>
      <c r="R4095" s="118">
        <f t="array" ref="R4095">INDEX(Modelo!$F$1:$H$37,MATCH(1,(DataBase!Q4095=Modelo!$G$1:$G$37)*(DataBase!B4095=Modelo!$F$1:$F$37),0),3)</f>
        <v>0.11764705882352941</v>
      </c>
      <c r="S4095" s="115">
        <f t="shared" si="128"/>
        <v>0</v>
      </c>
      <c r="T4095" s="115">
        <f t="shared" si="129"/>
        <v>0</v>
      </c>
    </row>
    <row r="4096" spans="1:20" x14ac:dyDescent="0.3">
      <c r="A4096" s="115" t="s">
        <v>367</v>
      </c>
      <c r="B4096" s="115" t="s">
        <v>313</v>
      </c>
      <c r="C4096" s="115" t="s">
        <v>103</v>
      </c>
      <c r="D4096" s="115" t="s">
        <v>86</v>
      </c>
      <c r="E4096" s="115" t="s">
        <v>86</v>
      </c>
      <c r="F4096" s="115" t="s">
        <v>86</v>
      </c>
      <c r="G4096" s="115">
        <v>1966</v>
      </c>
      <c r="H4096" s="115" t="s">
        <v>125</v>
      </c>
      <c r="I4096" s="115">
        <v>2.0461661379999998</v>
      </c>
      <c r="J4096" s="115" t="s">
        <v>70</v>
      </c>
      <c r="K4096" s="115" t="str">
        <f>INDEX(DatosProcesados!$A$1:$BF$101,MATCH(DataBase!A4096,DatosProcesados!$A$1:$A$101,0),MATCH(DataBase!J4096,DatosProcesados!$A$1:$BF$1,0))</f>
        <v>No informa</v>
      </c>
      <c r="L4096" s="115" t="str">
        <f>INDEX(Modelo!$A$9:$D$89,MATCH(DataBase!$J4096,Modelo!$A$9:$A$89,0),MATCH(DataBase!L$1,Modelo!$A$9:$D$9,0))</f>
        <v>Impacto económico y gobernanza</v>
      </c>
      <c r="M4096" s="115" t="str">
        <f>INDEX(Modelo!$A$9:$D$89,MATCH(DataBase!$J4096,Modelo!$A$9:$A$89,0),MATCH(DataBase!M$1,Modelo!$A$9:$D$9,0))</f>
        <v>Pilar 6</v>
      </c>
      <c r="N4096" s="115" t="str">
        <f>INDEX(Modelo!$A$9:$D$89,MATCH(DataBase!$J4096,Modelo!$A$9:$A$89,0),MATCH(DataBase!N$1,Modelo!$A$9:$D$9,0))</f>
        <v>positivo</v>
      </c>
      <c r="O4096" s="115">
        <f t="array" ref="O4096">IF(N4096="negativo",INDEX($AD$3:$AG$51,MATCH(1,($B4096=$AD$3:$AD$51)*($J4096=$AE$3:$AE$51),0),3),IF(N4096="positivo",INDEX($AD$55:$AG$109,MATCH(1,($B4096=$AD$55:$AD$109)*($J4096=$AE$55:$AE$109),0),3)))</f>
        <v>55.064885496183209</v>
      </c>
      <c r="P4096" s="115">
        <f t="array" ref="P4096">IF(N4096="negativo",INDEX($AD$3:$AG$51,MATCH(1,($B4096=$AD$3:$AD$51)*($J4096=$AE$3:$AE$51),0),4),IF(N4096="positivo",INDEX($AD$55:$AG$109,MATCH(1,($B4096=$AD$55:$AD$109)*($J4096=$AE$55:$AE$109),0),4)))</f>
        <v>2.8132724531786629E-5</v>
      </c>
      <c r="Q4096" s="115" t="str">
        <f>VLOOKUP(M4096,Modelo!$A$2:$C$7,2,0)</f>
        <v>Impacto Económico, Social y Comunitario</v>
      </c>
      <c r="R4096" s="118">
        <f t="array" ref="R4096">INDEX(Modelo!$F$1:$H$37,MATCH(1,(DataBase!Q4096=Modelo!$G$1:$G$37)*(DataBase!B4096=Modelo!$F$1:$F$37),0),3)</f>
        <v>0.11764705882352941</v>
      </c>
      <c r="S4096" s="115">
        <f t="shared" si="128"/>
        <v>0</v>
      </c>
      <c r="T4096" s="115">
        <f t="shared" si="129"/>
        <v>0</v>
      </c>
    </row>
    <row r="4097" spans="1:20" x14ac:dyDescent="0.3">
      <c r="A4097" s="115" t="s">
        <v>374</v>
      </c>
      <c r="B4097" s="115" t="s">
        <v>313</v>
      </c>
      <c r="C4097" s="115" t="s">
        <v>103</v>
      </c>
      <c r="D4097" s="115" t="s">
        <v>86</v>
      </c>
      <c r="E4097" s="115" t="s">
        <v>87</v>
      </c>
      <c r="F4097" s="115" t="s">
        <v>87</v>
      </c>
      <c r="G4097" s="115">
        <v>1929</v>
      </c>
      <c r="H4097" s="115" t="s">
        <v>375</v>
      </c>
      <c r="I4097" s="115">
        <v>1.928223518</v>
      </c>
      <c r="J4097" s="115" t="s">
        <v>70</v>
      </c>
      <c r="K4097" s="115" t="str">
        <f>INDEX(DatosProcesados!$A$1:$BF$101,MATCH(DataBase!A4097,DatosProcesados!$A$1:$A$101,0),MATCH(DataBase!J4097,DatosProcesados!$A$1:$BF$1,0))</f>
        <v>No informa</v>
      </c>
      <c r="L4097" s="115" t="str">
        <f>INDEX(Modelo!$A$9:$D$89,MATCH(DataBase!$J4097,Modelo!$A$9:$A$89,0),MATCH(DataBase!L$1,Modelo!$A$9:$D$9,0))</f>
        <v>Impacto económico y gobernanza</v>
      </c>
      <c r="M4097" s="115" t="str">
        <f>INDEX(Modelo!$A$9:$D$89,MATCH(DataBase!$J4097,Modelo!$A$9:$A$89,0),MATCH(DataBase!M$1,Modelo!$A$9:$D$9,0))</f>
        <v>Pilar 6</v>
      </c>
      <c r="N4097" s="115" t="str">
        <f>INDEX(Modelo!$A$9:$D$89,MATCH(DataBase!$J4097,Modelo!$A$9:$A$89,0),MATCH(DataBase!N$1,Modelo!$A$9:$D$9,0))</f>
        <v>positivo</v>
      </c>
      <c r="O4097" s="115">
        <f t="array" ref="O4097">IF(N4097="negativo",INDEX($AD$3:$AG$51,MATCH(1,($B4097=$AD$3:$AD$51)*($J4097=$AE$3:$AE$51),0),3),IF(N4097="positivo",INDEX($AD$55:$AG$109,MATCH(1,($B4097=$AD$55:$AD$109)*($J4097=$AE$55:$AE$109),0),3)))</f>
        <v>55.064885496183209</v>
      </c>
      <c r="P4097" s="115">
        <f t="array" ref="P4097">IF(N4097="negativo",INDEX($AD$3:$AG$51,MATCH(1,($B4097=$AD$3:$AD$51)*($J4097=$AE$3:$AE$51),0),4),IF(N4097="positivo",INDEX($AD$55:$AG$109,MATCH(1,($B4097=$AD$55:$AD$109)*($J4097=$AE$55:$AE$109),0),4)))</f>
        <v>2.8132724531786629E-5</v>
      </c>
      <c r="Q4097" s="115" t="str">
        <f>VLOOKUP(M4097,Modelo!$A$2:$C$7,2,0)</f>
        <v>Impacto Económico, Social y Comunitario</v>
      </c>
      <c r="R4097" s="118">
        <f t="array" ref="R4097">INDEX(Modelo!$F$1:$H$37,MATCH(1,(DataBase!Q4097=Modelo!$G$1:$G$37)*(DataBase!B4097=Modelo!$F$1:$F$37),0),3)</f>
        <v>0.11764705882352941</v>
      </c>
      <c r="S4097" s="115">
        <f t="shared" si="128"/>
        <v>0</v>
      </c>
      <c r="T4097" s="115">
        <f t="shared" si="129"/>
        <v>0</v>
      </c>
    </row>
    <row r="4098" spans="1:20" x14ac:dyDescent="0.3">
      <c r="A4098" s="115" t="s">
        <v>201</v>
      </c>
      <c r="B4098" s="115" t="s">
        <v>84</v>
      </c>
      <c r="C4098" s="115" t="s">
        <v>103</v>
      </c>
      <c r="D4098" s="115" t="s">
        <v>86</v>
      </c>
      <c r="E4098" s="115" t="s">
        <v>86</v>
      </c>
      <c r="F4098" s="115" t="s">
        <v>86</v>
      </c>
      <c r="G4098" s="115">
        <v>1987</v>
      </c>
      <c r="H4098" s="115" t="s">
        <v>125</v>
      </c>
      <c r="I4098" s="115">
        <v>0</v>
      </c>
      <c r="J4098" s="115" t="s">
        <v>70</v>
      </c>
      <c r="K4098" s="115">
        <f>INDEX(DatosProcesados!$A$1:$BF$101,MATCH(DataBase!A4098,DatosProcesados!$A$1:$A$101,0),MATCH(DataBase!J4098,DatosProcesados!$A$1:$BF$1,0))</f>
        <v>5.0898212839023751E-3</v>
      </c>
      <c r="L4098" s="115" t="str">
        <f>INDEX(Modelo!$A$9:$D$89,MATCH(DataBase!$J4098,Modelo!$A$9:$A$89,0),MATCH(DataBase!L$1,Modelo!$A$9:$D$9,0))</f>
        <v>Impacto económico y gobernanza</v>
      </c>
      <c r="M4098" s="115" t="str">
        <f>INDEX(Modelo!$A$9:$D$89,MATCH(DataBase!$J4098,Modelo!$A$9:$A$89,0),MATCH(DataBase!M$1,Modelo!$A$9:$D$9,0))</f>
        <v>Pilar 6</v>
      </c>
      <c r="N4098" s="115" t="str">
        <f>INDEX(Modelo!$A$9:$D$89,MATCH(DataBase!$J4098,Modelo!$A$9:$A$89,0),MATCH(DataBase!N$1,Modelo!$A$9:$D$9,0))</f>
        <v>positivo</v>
      </c>
      <c r="O4098" s="115">
        <f t="array" ref="O4098">IF(N4098="negativo",INDEX($AD$3:$AG$51,MATCH(1,($B4098=$AD$3:$AD$51)*($J4098=$AE$3:$AE$51),0),3),IF(N4098="positivo",INDEX($AD$55:$AG$109,MATCH(1,($B4098=$AD$55:$AD$109)*($J4098=$AE$55:$AE$109),0),3)))</f>
        <v>3342.3126897679244</v>
      </c>
      <c r="P4098" s="115">
        <f t="array" ref="P4098">IF(N4098="negativo",INDEX($AD$3:$AG$51,MATCH(1,($B4098=$AD$3:$AD$51)*($J4098=$AE$3:$AE$51),0),4),IF(N4098="positivo",INDEX($AD$55:$AG$109,MATCH(1,($B4098=$AD$55:$AD$109)*($J4098=$AE$55:$AE$109),0),4)))</f>
        <v>2.5801197668261695E-3</v>
      </c>
      <c r="Q4098" s="115" t="str">
        <f>VLOOKUP(M4098,Modelo!$A$2:$C$7,2,0)</f>
        <v>Impacto Económico, Social y Comunitario</v>
      </c>
      <c r="R4098" s="118">
        <f t="array" ref="R4098">INDEX(Modelo!$F$1:$H$37,MATCH(1,(DataBase!Q4098=Modelo!$G$1:$G$37)*(DataBase!B4098=Modelo!$F$1:$F$37),0),3)</f>
        <v>0.11764705882352941</v>
      </c>
      <c r="S4098" s="115">
        <f t="shared" si="128"/>
        <v>7.5088828826251551E-5</v>
      </c>
      <c r="T4098" s="115">
        <f t="shared" si="129"/>
        <v>8.8339798619119463E-6</v>
      </c>
    </row>
    <row r="4099" spans="1:20" x14ac:dyDescent="0.3">
      <c r="A4099" s="115" t="s">
        <v>421</v>
      </c>
      <c r="B4099" s="115" t="s">
        <v>407</v>
      </c>
      <c r="C4099" s="115" t="s">
        <v>103</v>
      </c>
      <c r="D4099" s="115" t="s">
        <v>86</v>
      </c>
      <c r="E4099" s="115" t="s">
        <v>86</v>
      </c>
      <c r="F4099" s="115" t="s">
        <v>87</v>
      </c>
      <c r="G4099" s="115">
        <v>2016</v>
      </c>
      <c r="H4099" s="115" t="s">
        <v>422</v>
      </c>
      <c r="I4099" s="115">
        <v>5.4833186859999996</v>
      </c>
      <c r="J4099" s="115" t="s">
        <v>70</v>
      </c>
      <c r="K4099" s="115" t="str">
        <f>INDEX(DatosProcesados!$A$1:$BF$101,MATCH(DataBase!A4099,DatosProcesados!$A$1:$A$101,0),MATCH(DataBase!J4099,DatosProcesados!$A$1:$BF$1,0))</f>
        <v>No informa</v>
      </c>
      <c r="L4099" s="115" t="str">
        <f>INDEX(Modelo!$A$9:$D$89,MATCH(DataBase!$J4099,Modelo!$A$9:$A$89,0),MATCH(DataBase!L$1,Modelo!$A$9:$D$9,0))</f>
        <v>Impacto económico y gobernanza</v>
      </c>
      <c r="M4099" s="115" t="str">
        <f>INDEX(Modelo!$A$9:$D$89,MATCH(DataBase!$J4099,Modelo!$A$9:$A$89,0),MATCH(DataBase!M$1,Modelo!$A$9:$D$9,0))</f>
        <v>Pilar 6</v>
      </c>
      <c r="N4099" s="115" t="str">
        <f>INDEX(Modelo!$A$9:$D$89,MATCH(DataBase!$J4099,Modelo!$A$9:$A$89,0),MATCH(DataBase!N$1,Modelo!$A$9:$D$9,0))</f>
        <v>positivo</v>
      </c>
      <c r="O4099" s="115">
        <f t="array" ref="O4099">IF(N4099="negativo",INDEX($AD$3:$AG$51,MATCH(1,($B4099=$AD$3:$AD$51)*($J4099=$AE$3:$AE$51),0),3),IF(N4099="positivo",INDEX($AD$55:$AG$109,MATCH(1,($B4099=$AD$55:$AD$109)*($J4099=$AE$55:$AE$109),0),3)))</f>
        <v>9.7262405401996356E-3</v>
      </c>
      <c r="P4099" s="115">
        <f t="array" ref="P4099">IF(N4099="negativo",INDEX($AD$3:$AG$51,MATCH(1,($B4099=$AD$3:$AD$51)*($J4099=$AE$3:$AE$51),0),4),IF(N4099="positivo",INDEX($AD$55:$AG$109,MATCH(1,($B4099=$AD$55:$AD$109)*($J4099=$AE$55:$AE$109),0),4)))</f>
        <v>4.4881280673959309E-6</v>
      </c>
      <c r="Q4099" s="115" t="str">
        <f>VLOOKUP(M4099,Modelo!$A$2:$C$7,2,0)</f>
        <v>Impacto Económico, Social y Comunitario</v>
      </c>
      <c r="R4099" s="118">
        <f t="array" ref="R4099">INDEX(Modelo!$F$1:$H$37,MATCH(1,(DataBase!Q4099=Modelo!$G$1:$G$37)*(DataBase!B4099=Modelo!$F$1:$F$37),0),3)</f>
        <v>0.15384615384615385</v>
      </c>
      <c r="S4099" s="115">
        <f t="shared" ref="S4099:S4162" si="130">IFERROR(IF(N4099="boolean",IF(K4099="Si",100,0),IF(N4099="scale",IF(K4099=2,100,IF(K4099=1,50,0)),IF(N4099="positivo",100*((K4099-P4099)/(O4099-P4099)),100*(1-((K4099-P4099)/(O4099-P4099)))))),0)</f>
        <v>0</v>
      </c>
      <c r="T4099" s="115">
        <f t="shared" ref="T4099:T4162" si="131">S4099*R4099</f>
        <v>0</v>
      </c>
    </row>
    <row r="4100" spans="1:20" x14ac:dyDescent="0.3">
      <c r="A4100" s="115" t="s">
        <v>293</v>
      </c>
      <c r="B4100" s="115" t="s">
        <v>216</v>
      </c>
      <c r="C4100" s="115" t="s">
        <v>103</v>
      </c>
      <c r="D4100" s="115" t="s">
        <v>86</v>
      </c>
      <c r="E4100" s="115" t="s">
        <v>87</v>
      </c>
      <c r="F4100" s="115" t="s">
        <v>87</v>
      </c>
      <c r="G4100" s="115">
        <v>1955</v>
      </c>
      <c r="H4100" s="115" t="s">
        <v>294</v>
      </c>
      <c r="I4100" s="115">
        <v>1.8313776939999999</v>
      </c>
      <c r="J4100" s="115" t="s">
        <v>70</v>
      </c>
      <c r="K4100" s="115" t="str">
        <f>INDEX(DatosProcesados!$A$1:$BF$101,MATCH(DataBase!A4100,DatosProcesados!$A$1:$A$101,0),MATCH(DataBase!J4100,DatosProcesados!$A$1:$BF$1,0))</f>
        <v>No informa</v>
      </c>
      <c r="L4100" s="115" t="str">
        <f>INDEX(Modelo!$A$9:$D$89,MATCH(DataBase!$J4100,Modelo!$A$9:$A$89,0),MATCH(DataBase!L$1,Modelo!$A$9:$D$9,0))</f>
        <v>Impacto económico y gobernanza</v>
      </c>
      <c r="M4100" s="115" t="str">
        <f>INDEX(Modelo!$A$9:$D$89,MATCH(DataBase!$J4100,Modelo!$A$9:$A$89,0),MATCH(DataBase!M$1,Modelo!$A$9:$D$9,0))</f>
        <v>Pilar 6</v>
      </c>
      <c r="N4100" s="115" t="str">
        <f>INDEX(Modelo!$A$9:$D$89,MATCH(DataBase!$J4100,Modelo!$A$9:$A$89,0),MATCH(DataBase!N$1,Modelo!$A$9:$D$9,0))</f>
        <v>positivo</v>
      </c>
      <c r="O4100" s="115">
        <f t="array" ref="O4100">IF(N4100="negativo",INDEX($AD$3:$AG$51,MATCH(1,($B4100=$AD$3:$AD$51)*($J4100=$AE$3:$AE$51),0),3),IF(N4100="positivo",INDEX($AD$55:$AG$109,MATCH(1,($B4100=$AD$55:$AD$109)*($J4100=$AE$55:$AE$109),0),3)))</f>
        <v>0.01</v>
      </c>
      <c r="P4100" s="115">
        <f t="array" ref="P4100">IF(N4100="negativo",INDEX($AD$3:$AG$51,MATCH(1,($B4100=$AD$3:$AD$51)*($J4100=$AE$3:$AE$51),0),4),IF(N4100="positivo",INDEX($AD$55:$AG$109,MATCH(1,($B4100=$AD$55:$AD$109)*($J4100=$AE$55:$AE$109),0),4)))</f>
        <v>1E-3</v>
      </c>
      <c r="Q4100" s="115" t="str">
        <f>VLOOKUP(M4100,Modelo!$A$2:$C$7,2,0)</f>
        <v>Impacto Económico, Social y Comunitario</v>
      </c>
      <c r="R4100" s="118">
        <f t="array" ref="R4100">INDEX(Modelo!$F$1:$H$37,MATCH(1,(DataBase!Q4100=Modelo!$G$1:$G$37)*(DataBase!B4100=Modelo!$F$1:$F$37),0),3)</f>
        <v>0.10526315789473684</v>
      </c>
      <c r="S4100" s="115">
        <f t="shared" si="130"/>
        <v>0</v>
      </c>
      <c r="T4100" s="115">
        <f t="shared" si="131"/>
        <v>0</v>
      </c>
    </row>
    <row r="4101" spans="1:20" x14ac:dyDescent="0.3">
      <c r="A4101" s="115" t="s">
        <v>298</v>
      </c>
      <c r="B4101" s="115" t="s">
        <v>216</v>
      </c>
      <c r="C4101" s="115" t="s">
        <v>103</v>
      </c>
      <c r="D4101" s="115" t="s">
        <v>86</v>
      </c>
      <c r="E4101" s="115" t="s">
        <v>86</v>
      </c>
      <c r="F4101" s="115" t="s">
        <v>87</v>
      </c>
      <c r="G4101" s="115">
        <v>1993</v>
      </c>
      <c r="H4101" s="115" t="s">
        <v>299</v>
      </c>
      <c r="I4101" s="115">
        <v>1.7653399919999999</v>
      </c>
      <c r="J4101" s="115" t="s">
        <v>70</v>
      </c>
      <c r="K4101" s="115" t="str">
        <f>INDEX(DatosProcesados!$A$1:$BF$101,MATCH(DataBase!A4101,DatosProcesados!$A$1:$A$101,0),MATCH(DataBase!J4101,DatosProcesados!$A$1:$BF$1,0))</f>
        <v>No informa</v>
      </c>
      <c r="L4101" s="115" t="str">
        <f>INDEX(Modelo!$A$9:$D$89,MATCH(DataBase!$J4101,Modelo!$A$9:$A$89,0),MATCH(DataBase!L$1,Modelo!$A$9:$D$9,0))</f>
        <v>Impacto económico y gobernanza</v>
      </c>
      <c r="M4101" s="115" t="str">
        <f>INDEX(Modelo!$A$9:$D$89,MATCH(DataBase!$J4101,Modelo!$A$9:$A$89,0),MATCH(DataBase!M$1,Modelo!$A$9:$D$9,0))</f>
        <v>Pilar 6</v>
      </c>
      <c r="N4101" s="115" t="str">
        <f>INDEX(Modelo!$A$9:$D$89,MATCH(DataBase!$J4101,Modelo!$A$9:$A$89,0),MATCH(DataBase!N$1,Modelo!$A$9:$D$9,0))</f>
        <v>positivo</v>
      </c>
      <c r="O4101" s="115">
        <f t="array" ref="O4101">IF(N4101="negativo",INDEX($AD$3:$AG$51,MATCH(1,($B4101=$AD$3:$AD$51)*($J4101=$AE$3:$AE$51),0),3),IF(N4101="positivo",INDEX($AD$55:$AG$109,MATCH(1,($B4101=$AD$55:$AD$109)*($J4101=$AE$55:$AE$109),0),3)))</f>
        <v>0.01</v>
      </c>
      <c r="P4101" s="115">
        <f t="array" ref="P4101">IF(N4101="negativo",INDEX($AD$3:$AG$51,MATCH(1,($B4101=$AD$3:$AD$51)*($J4101=$AE$3:$AE$51),0),4),IF(N4101="positivo",INDEX($AD$55:$AG$109,MATCH(1,($B4101=$AD$55:$AD$109)*($J4101=$AE$55:$AE$109),0),4)))</f>
        <v>1E-3</v>
      </c>
      <c r="Q4101" s="115" t="str">
        <f>VLOOKUP(M4101,Modelo!$A$2:$C$7,2,0)</f>
        <v>Impacto Económico, Social y Comunitario</v>
      </c>
      <c r="R4101" s="118">
        <f t="array" ref="R4101">INDEX(Modelo!$F$1:$H$37,MATCH(1,(DataBase!Q4101=Modelo!$G$1:$G$37)*(DataBase!B4101=Modelo!$F$1:$F$37),0),3)</f>
        <v>0.10526315789473684</v>
      </c>
      <c r="S4101" s="115">
        <f t="shared" si="130"/>
        <v>0</v>
      </c>
      <c r="T4101" s="115">
        <f t="shared" si="131"/>
        <v>0</v>
      </c>
    </row>
    <row r="4102" spans="1:20" x14ac:dyDescent="0.3">
      <c r="A4102" s="115" t="s">
        <v>472</v>
      </c>
      <c r="B4102" s="115" t="s">
        <v>467</v>
      </c>
      <c r="C4102" s="115" t="s">
        <v>103</v>
      </c>
      <c r="D4102" s="115" t="s">
        <v>86</v>
      </c>
      <c r="E4102" s="115" t="s">
        <v>86</v>
      </c>
      <c r="F4102" s="115" t="s">
        <v>86</v>
      </c>
      <c r="G4102" s="115">
        <v>2007</v>
      </c>
      <c r="H4102" s="115" t="s">
        <v>125</v>
      </c>
      <c r="I4102" s="115">
        <v>0.97802211500000003</v>
      </c>
      <c r="J4102" s="115" t="s">
        <v>48</v>
      </c>
      <c r="K4102" s="115">
        <f>INDEX(DatosProcesados!$A$1:$BF$101,MATCH(DataBase!A4102,DatosProcesados!$A$1:$A$101,0),MATCH(DataBase!J4102,DatosProcesados!$A$1:$BF$1,0))</f>
        <v>0.16</v>
      </c>
      <c r="L4102" s="115" t="str">
        <f>INDEX(Modelo!$A$9:$D$89,MATCH(DataBase!$J4102,Modelo!$A$9:$A$89,0),MATCH(DataBase!L$1,Modelo!$A$9:$D$9,0))</f>
        <v xml:space="preserve">Impacto social </v>
      </c>
      <c r="M4102" s="115" t="str">
        <f>INDEX(Modelo!$A$9:$D$89,MATCH(DataBase!$J4102,Modelo!$A$9:$A$89,0),MATCH(DataBase!M$1,Modelo!$A$9:$D$9,0))</f>
        <v>Pilar 5</v>
      </c>
      <c r="N4102" s="115" t="str">
        <f>INDEX(Modelo!$A$9:$D$89,MATCH(DataBase!$J4102,Modelo!$A$9:$A$89,0),MATCH(DataBase!N$1,Modelo!$A$9:$D$9,0))</f>
        <v>positivo</v>
      </c>
      <c r="O4102" s="115">
        <f t="array" ref="O4102">IF(N4102="negativo",INDEX($AD$3:$AG$51,MATCH(1,($B4102=$AD$3:$AD$51)*($J4102=$AE$3:$AE$51),0),3),IF(N4102="positivo",INDEX($AD$55:$AG$109,MATCH(1,($B4102=$AD$55:$AD$109)*($J4102=$AE$55:$AE$109),0),3)))</f>
        <v>0.16</v>
      </c>
      <c r="P4102" s="115">
        <f t="array" ref="P4102">IF(N4102="negativo",INDEX($AD$3:$AG$51,MATCH(1,($B4102=$AD$3:$AD$51)*($J4102=$AE$3:$AE$51),0),4),IF(N4102="positivo",INDEX($AD$55:$AG$109,MATCH(1,($B4102=$AD$55:$AD$109)*($J4102=$AE$55:$AE$109),0),4)))</f>
        <v>0.16</v>
      </c>
      <c r="Q4102" s="115" t="str">
        <f>VLOOKUP(M4102,Modelo!$A$2:$C$7,2,0)</f>
        <v>Diversidad, Equidad e Inclusión (DEI)</v>
      </c>
      <c r="R4102" s="118">
        <f t="array" ref="R4102">INDEX(Modelo!$F$1:$H$37,MATCH(1,(DataBase!Q4102=Modelo!$G$1:$G$37)*(DataBase!B4102=Modelo!$F$1:$F$37),0),3)</f>
        <v>0.14285714285714285</v>
      </c>
      <c r="S4102" s="115">
        <f t="shared" si="130"/>
        <v>0</v>
      </c>
      <c r="T4102" s="115">
        <f t="shared" si="131"/>
        <v>0</v>
      </c>
    </row>
    <row r="4103" spans="1:20" x14ac:dyDescent="0.3">
      <c r="A4103" s="115" t="s">
        <v>238</v>
      </c>
      <c r="B4103" s="115" t="s">
        <v>216</v>
      </c>
      <c r="C4103" s="115" t="s">
        <v>103</v>
      </c>
      <c r="D4103" s="115" t="s">
        <v>86</v>
      </c>
      <c r="E4103" s="115" t="s">
        <v>87</v>
      </c>
      <c r="F4103" s="115" t="s">
        <v>87</v>
      </c>
      <c r="G4103" s="115">
        <v>1920</v>
      </c>
      <c r="H4103" s="115" t="s">
        <v>125</v>
      </c>
      <c r="I4103" s="115">
        <v>2.844632077</v>
      </c>
      <c r="J4103" s="115" t="s">
        <v>48</v>
      </c>
      <c r="K4103" s="115">
        <f>INDEX(DatosProcesados!$A$1:$BF$101,MATCH(DataBase!A4103,DatosProcesados!$A$1:$A$101,0),MATCH(DataBase!J4103,DatosProcesados!$A$1:$BF$1,0))</f>
        <v>0.4</v>
      </c>
      <c r="L4103" s="115" t="str">
        <f>INDEX(Modelo!$A$9:$D$89,MATCH(DataBase!$J4103,Modelo!$A$9:$A$89,0),MATCH(DataBase!L$1,Modelo!$A$9:$D$9,0))</f>
        <v xml:space="preserve">Impacto social </v>
      </c>
      <c r="M4103" s="115" t="str">
        <f>INDEX(Modelo!$A$9:$D$89,MATCH(DataBase!$J4103,Modelo!$A$9:$A$89,0),MATCH(DataBase!M$1,Modelo!$A$9:$D$9,0))</f>
        <v>Pilar 5</v>
      </c>
      <c r="N4103" s="115" t="str">
        <f>INDEX(Modelo!$A$9:$D$89,MATCH(DataBase!$J4103,Modelo!$A$9:$A$89,0),MATCH(DataBase!N$1,Modelo!$A$9:$D$9,0))</f>
        <v>positivo</v>
      </c>
      <c r="O4103" s="115">
        <f t="array" ref="O4103">IF(N4103="negativo",INDEX($AD$3:$AG$51,MATCH(1,($B4103=$AD$3:$AD$51)*($J4103=$AE$3:$AE$51),0),3),IF(N4103="positivo",INDEX($AD$55:$AG$109,MATCH(1,($B4103=$AD$55:$AD$109)*($J4103=$AE$55:$AE$109),0),3)))</f>
        <v>0.8</v>
      </c>
      <c r="P4103" s="115">
        <f t="array" ref="P4103">IF(N4103="negativo",INDEX($AD$3:$AG$51,MATCH(1,($B4103=$AD$3:$AD$51)*($J4103=$AE$3:$AE$51),0),4),IF(N4103="positivo",INDEX($AD$55:$AG$109,MATCH(1,($B4103=$AD$55:$AD$109)*($J4103=$AE$55:$AE$109),0),4)))</f>
        <v>0.11</v>
      </c>
      <c r="Q4103" s="115" t="str">
        <f>VLOOKUP(M4103,Modelo!$A$2:$C$7,2,0)</f>
        <v>Diversidad, Equidad e Inclusión (DEI)</v>
      </c>
      <c r="R4103" s="118">
        <f t="array" ref="R4103">INDEX(Modelo!$F$1:$H$37,MATCH(1,(DataBase!Q4103=Modelo!$G$1:$G$37)*(DataBase!B4103=Modelo!$F$1:$F$37),0),3)</f>
        <v>0.15789473684210525</v>
      </c>
      <c r="S4103" s="115">
        <f t="shared" si="130"/>
        <v>42.028985507246382</v>
      </c>
      <c r="T4103" s="115">
        <f t="shared" si="131"/>
        <v>6.636155606407323</v>
      </c>
    </row>
    <row r="4104" spans="1:20" x14ac:dyDescent="0.3">
      <c r="A4104" s="115" t="s">
        <v>273</v>
      </c>
      <c r="B4104" s="115" t="s">
        <v>216</v>
      </c>
      <c r="C4104" s="115" t="s">
        <v>103</v>
      </c>
      <c r="D4104" s="115" t="s">
        <v>86</v>
      </c>
      <c r="E4104" s="115" t="s">
        <v>86</v>
      </c>
      <c r="F4104" s="115" t="s">
        <v>87</v>
      </c>
      <c r="G4104" s="115">
        <v>1945</v>
      </c>
      <c r="H4104" s="115" t="s">
        <v>125</v>
      </c>
      <c r="I4104" s="115">
        <v>2.1764613960000001</v>
      </c>
      <c r="J4104" s="115" t="s">
        <v>48</v>
      </c>
      <c r="K4104" s="115">
        <f>INDEX(DatosProcesados!$A$1:$BF$101,MATCH(DataBase!A4104,DatosProcesados!$A$1:$A$101,0),MATCH(DataBase!J4104,DatosProcesados!$A$1:$BF$1,0))</f>
        <v>0.3</v>
      </c>
      <c r="L4104" s="115" t="str">
        <f>INDEX(Modelo!$A$9:$D$89,MATCH(DataBase!$J4104,Modelo!$A$9:$A$89,0),MATCH(DataBase!L$1,Modelo!$A$9:$D$9,0))</f>
        <v xml:space="preserve">Impacto social </v>
      </c>
      <c r="M4104" s="115" t="str">
        <f>INDEX(Modelo!$A$9:$D$89,MATCH(DataBase!$J4104,Modelo!$A$9:$A$89,0),MATCH(DataBase!M$1,Modelo!$A$9:$D$9,0))</f>
        <v>Pilar 5</v>
      </c>
      <c r="N4104" s="115" t="str">
        <f>INDEX(Modelo!$A$9:$D$89,MATCH(DataBase!$J4104,Modelo!$A$9:$A$89,0),MATCH(DataBase!N$1,Modelo!$A$9:$D$9,0))</f>
        <v>positivo</v>
      </c>
      <c r="O4104" s="115">
        <f t="array" ref="O4104">IF(N4104="negativo",INDEX($AD$3:$AG$51,MATCH(1,($B4104=$AD$3:$AD$51)*($J4104=$AE$3:$AE$51),0),3),IF(N4104="positivo",INDEX($AD$55:$AG$109,MATCH(1,($B4104=$AD$55:$AD$109)*($J4104=$AE$55:$AE$109),0),3)))</f>
        <v>0.8</v>
      </c>
      <c r="P4104" s="115">
        <f t="array" ref="P4104">IF(N4104="negativo",INDEX($AD$3:$AG$51,MATCH(1,($B4104=$AD$3:$AD$51)*($J4104=$AE$3:$AE$51),0),4),IF(N4104="positivo",INDEX($AD$55:$AG$109,MATCH(1,($B4104=$AD$55:$AD$109)*($J4104=$AE$55:$AE$109),0),4)))</f>
        <v>0.11</v>
      </c>
      <c r="Q4104" s="115" t="str">
        <f>VLOOKUP(M4104,Modelo!$A$2:$C$7,2,0)</f>
        <v>Diversidad, Equidad e Inclusión (DEI)</v>
      </c>
      <c r="R4104" s="118">
        <f t="array" ref="R4104">INDEX(Modelo!$F$1:$H$37,MATCH(1,(DataBase!Q4104=Modelo!$G$1:$G$37)*(DataBase!B4104=Modelo!$F$1:$F$37),0),3)</f>
        <v>0.15789473684210525</v>
      </c>
      <c r="S4104" s="115">
        <f t="shared" si="130"/>
        <v>27.536231884057973</v>
      </c>
      <c r="T4104" s="115">
        <f t="shared" si="131"/>
        <v>4.3478260869565215</v>
      </c>
    </row>
    <row r="4105" spans="1:20" x14ac:dyDescent="0.3">
      <c r="A4105" s="115" t="s">
        <v>378</v>
      </c>
      <c r="B4105" s="115" t="s">
        <v>379</v>
      </c>
      <c r="C4105" s="115" t="s">
        <v>103</v>
      </c>
      <c r="D4105" s="115" t="s">
        <v>87</v>
      </c>
      <c r="E4105" s="115" t="s">
        <v>86</v>
      </c>
      <c r="F4105" s="115" t="s">
        <v>86</v>
      </c>
      <c r="G4105" s="115">
        <v>1993</v>
      </c>
      <c r="H4105" s="115" t="s">
        <v>125</v>
      </c>
      <c r="I4105" s="115">
        <v>2.1863011939999999</v>
      </c>
      <c r="J4105" s="115" t="s">
        <v>48</v>
      </c>
      <c r="K4105" s="115">
        <f>INDEX(DatosProcesados!$A$1:$BF$101,MATCH(DataBase!A4105,DatosProcesados!$A$1:$A$101,0),MATCH(DataBase!J4105,DatosProcesados!$A$1:$BF$1,0))</f>
        <v>0</v>
      </c>
      <c r="L4105" s="115" t="str">
        <f>INDEX(Modelo!$A$9:$D$89,MATCH(DataBase!$J4105,Modelo!$A$9:$A$89,0),MATCH(DataBase!L$1,Modelo!$A$9:$D$9,0))</f>
        <v xml:space="preserve">Impacto social </v>
      </c>
      <c r="M4105" s="115" t="str">
        <f>INDEX(Modelo!$A$9:$D$89,MATCH(DataBase!$J4105,Modelo!$A$9:$A$89,0),MATCH(DataBase!M$1,Modelo!$A$9:$D$9,0))</f>
        <v>Pilar 5</v>
      </c>
      <c r="N4105" s="115" t="str">
        <f>INDEX(Modelo!$A$9:$D$89,MATCH(DataBase!$J4105,Modelo!$A$9:$A$89,0),MATCH(DataBase!N$1,Modelo!$A$9:$D$9,0))</f>
        <v>positivo</v>
      </c>
      <c r="O4105" s="115">
        <f t="array" ref="O4105">IF(N4105="negativo",INDEX($AD$3:$AG$51,MATCH(1,($B4105=$AD$3:$AD$51)*($J4105=$AE$3:$AE$51),0),3),IF(N4105="positivo",INDEX($AD$55:$AG$109,MATCH(1,($B4105=$AD$55:$AD$109)*($J4105=$AE$55:$AE$109),0),3)))</f>
        <v>0.37</v>
      </c>
      <c r="P4105" s="115">
        <f t="array" ref="P4105">IF(N4105="negativo",INDEX($AD$3:$AG$51,MATCH(1,($B4105=$AD$3:$AD$51)*($J4105=$AE$3:$AE$51),0),4),IF(N4105="positivo",INDEX($AD$55:$AG$109,MATCH(1,($B4105=$AD$55:$AD$109)*($J4105=$AE$55:$AE$109),0),4)))</f>
        <v>0</v>
      </c>
      <c r="Q4105" s="115" t="str">
        <f>VLOOKUP(M4105,Modelo!$A$2:$C$7,2,0)</f>
        <v>Diversidad, Equidad e Inclusión (DEI)</v>
      </c>
      <c r="R4105" s="118">
        <f t="array" ref="R4105">INDEX(Modelo!$F$1:$H$37,MATCH(1,(DataBase!Q4105=Modelo!$G$1:$G$37)*(DataBase!B4105=Modelo!$F$1:$F$37),0),3)</f>
        <v>0.14285714285714285</v>
      </c>
      <c r="S4105" s="115">
        <f t="shared" si="130"/>
        <v>0</v>
      </c>
      <c r="T4105" s="115">
        <f t="shared" si="131"/>
        <v>0</v>
      </c>
    </row>
    <row r="4106" spans="1:20" x14ac:dyDescent="0.3">
      <c r="A4106" s="115" t="s">
        <v>325</v>
      </c>
      <c r="B4106" s="115" t="s">
        <v>313</v>
      </c>
      <c r="C4106" s="115" t="s">
        <v>103</v>
      </c>
      <c r="D4106" s="115" t="s">
        <v>86</v>
      </c>
      <c r="E4106" s="115" t="s">
        <v>86</v>
      </c>
      <c r="F4106" s="115" t="s">
        <v>87</v>
      </c>
      <c r="G4106" s="115">
        <v>2012</v>
      </c>
      <c r="H4106" s="115" t="s">
        <v>125</v>
      </c>
      <c r="I4106" s="115">
        <v>13.831182682</v>
      </c>
      <c r="J4106" s="115" t="s">
        <v>48</v>
      </c>
      <c r="K4106" s="115" t="str">
        <f>INDEX(DatosProcesados!$A$1:$BF$101,MATCH(DataBase!A4106,DatosProcesados!$A$1:$A$101,0),MATCH(DataBase!J4106,DatosProcesados!$A$1:$BF$1,0))</f>
        <v>No informa</v>
      </c>
      <c r="L4106" s="115" t="str">
        <f>INDEX(Modelo!$A$9:$D$89,MATCH(DataBase!$J4106,Modelo!$A$9:$A$89,0),MATCH(DataBase!L$1,Modelo!$A$9:$D$9,0))</f>
        <v xml:space="preserve">Impacto social </v>
      </c>
      <c r="M4106" s="115" t="str">
        <f>INDEX(Modelo!$A$9:$D$89,MATCH(DataBase!$J4106,Modelo!$A$9:$A$89,0),MATCH(DataBase!M$1,Modelo!$A$9:$D$9,0))</f>
        <v>Pilar 5</v>
      </c>
      <c r="N4106" s="115" t="str">
        <f>INDEX(Modelo!$A$9:$D$89,MATCH(DataBase!$J4106,Modelo!$A$9:$A$89,0),MATCH(DataBase!N$1,Modelo!$A$9:$D$9,0))</f>
        <v>positivo</v>
      </c>
      <c r="O4106" s="115">
        <f t="array" ref="O4106">IF(N4106="negativo",INDEX($AD$3:$AG$51,MATCH(1,($B4106=$AD$3:$AD$51)*($J4106=$AE$3:$AE$51),0),3),IF(N4106="positivo",INDEX($AD$55:$AG$109,MATCH(1,($B4106=$AD$55:$AD$109)*($J4106=$AE$55:$AE$109),0),3)))</f>
        <v>0.5</v>
      </c>
      <c r="P4106" s="115">
        <f t="array" ref="P4106">IF(N4106="negativo",INDEX($AD$3:$AG$51,MATCH(1,($B4106=$AD$3:$AD$51)*($J4106=$AE$3:$AE$51),0),4),IF(N4106="positivo",INDEX($AD$55:$AG$109,MATCH(1,($B4106=$AD$55:$AD$109)*($J4106=$AE$55:$AE$109),0),4)))</f>
        <v>0</v>
      </c>
      <c r="Q4106" s="115" t="str">
        <f>VLOOKUP(M4106,Modelo!$A$2:$C$7,2,0)</f>
        <v>Diversidad, Equidad e Inclusión (DEI)</v>
      </c>
      <c r="R4106" s="118">
        <f t="array" ref="R4106">INDEX(Modelo!$F$1:$H$37,MATCH(1,(DataBase!Q4106=Modelo!$G$1:$G$37)*(DataBase!B4106=Modelo!$F$1:$F$37),0),3)</f>
        <v>0.23529411764705882</v>
      </c>
      <c r="S4106" s="115">
        <f t="shared" si="130"/>
        <v>0</v>
      </c>
      <c r="T4106" s="115">
        <f t="shared" si="131"/>
        <v>0</v>
      </c>
    </row>
    <row r="4107" spans="1:20" x14ac:dyDescent="0.3">
      <c r="A4107" s="115" t="s">
        <v>394</v>
      </c>
      <c r="B4107" s="115" t="s">
        <v>379</v>
      </c>
      <c r="C4107" s="115" t="s">
        <v>103</v>
      </c>
      <c r="D4107" s="115" t="s">
        <v>87</v>
      </c>
      <c r="E4107" s="115" t="s">
        <v>86</v>
      </c>
      <c r="F4107" s="115" t="s">
        <v>86</v>
      </c>
      <c r="G4107" s="115">
        <v>1990</v>
      </c>
      <c r="H4107" s="115" t="s">
        <v>125</v>
      </c>
      <c r="I4107" s="115">
        <v>0.77142869199999997</v>
      </c>
      <c r="J4107" s="115" t="s">
        <v>48</v>
      </c>
      <c r="K4107" s="115" t="str">
        <f>INDEX(DatosProcesados!$A$1:$BF$101,MATCH(DataBase!A4107,DatosProcesados!$A$1:$A$101,0),MATCH(DataBase!J4107,DatosProcesados!$A$1:$BF$1,0))</f>
        <v>No informa</v>
      </c>
      <c r="L4107" s="115" t="str">
        <f>INDEX(Modelo!$A$9:$D$89,MATCH(DataBase!$J4107,Modelo!$A$9:$A$89,0),MATCH(DataBase!L$1,Modelo!$A$9:$D$9,0))</f>
        <v xml:space="preserve">Impacto social </v>
      </c>
      <c r="M4107" s="115" t="str">
        <f>INDEX(Modelo!$A$9:$D$89,MATCH(DataBase!$J4107,Modelo!$A$9:$A$89,0),MATCH(DataBase!M$1,Modelo!$A$9:$D$9,0))</f>
        <v>Pilar 5</v>
      </c>
      <c r="N4107" s="115" t="str">
        <f>INDEX(Modelo!$A$9:$D$89,MATCH(DataBase!$J4107,Modelo!$A$9:$A$89,0),MATCH(DataBase!N$1,Modelo!$A$9:$D$9,0))</f>
        <v>positivo</v>
      </c>
      <c r="O4107" s="115">
        <f t="array" ref="O4107">IF(N4107="negativo",INDEX($AD$3:$AG$51,MATCH(1,($B4107=$AD$3:$AD$51)*($J4107=$AE$3:$AE$51),0),3),IF(N4107="positivo",INDEX($AD$55:$AG$109,MATCH(1,($B4107=$AD$55:$AD$109)*($J4107=$AE$55:$AE$109),0),3)))</f>
        <v>0.37</v>
      </c>
      <c r="P4107" s="115">
        <f t="array" ref="P4107">IF(N4107="negativo",INDEX($AD$3:$AG$51,MATCH(1,($B4107=$AD$3:$AD$51)*($J4107=$AE$3:$AE$51),0),4),IF(N4107="positivo",INDEX($AD$55:$AG$109,MATCH(1,($B4107=$AD$55:$AD$109)*($J4107=$AE$55:$AE$109),0),4)))</f>
        <v>0</v>
      </c>
      <c r="Q4107" s="115" t="str">
        <f>VLOOKUP(M4107,Modelo!$A$2:$C$7,2,0)</f>
        <v>Diversidad, Equidad e Inclusión (DEI)</v>
      </c>
      <c r="R4107" s="118">
        <f t="array" ref="R4107">INDEX(Modelo!$F$1:$H$37,MATCH(1,(DataBase!Q4107=Modelo!$G$1:$G$37)*(DataBase!B4107=Modelo!$F$1:$F$37),0),3)</f>
        <v>0.14285714285714285</v>
      </c>
      <c r="S4107" s="115">
        <f t="shared" si="130"/>
        <v>0</v>
      </c>
      <c r="T4107" s="115">
        <f t="shared" si="131"/>
        <v>0</v>
      </c>
    </row>
    <row r="4108" spans="1:20" x14ac:dyDescent="0.3">
      <c r="A4108" s="115" t="s">
        <v>383</v>
      </c>
      <c r="B4108" s="115" t="s">
        <v>379</v>
      </c>
      <c r="C4108" s="115" t="s">
        <v>103</v>
      </c>
      <c r="D4108" s="115" t="s">
        <v>86</v>
      </c>
      <c r="E4108" s="115" t="s">
        <v>86</v>
      </c>
      <c r="F4108" s="115" t="s">
        <v>86</v>
      </c>
      <c r="G4108" s="115">
        <v>2014</v>
      </c>
      <c r="H4108" s="115" t="s">
        <v>125</v>
      </c>
      <c r="I4108" s="115">
        <v>1.314259836</v>
      </c>
      <c r="J4108" s="115" t="s">
        <v>48</v>
      </c>
      <c r="K4108" s="115">
        <f>INDEX(DatosProcesados!$A$1:$BF$101,MATCH(DataBase!A4108,DatosProcesados!$A$1:$A$101,0),MATCH(DataBase!J4108,DatosProcesados!$A$1:$BF$1,0))</f>
        <v>0.37</v>
      </c>
      <c r="L4108" s="115" t="str">
        <f>INDEX(Modelo!$A$9:$D$89,MATCH(DataBase!$J4108,Modelo!$A$9:$A$89,0),MATCH(DataBase!L$1,Modelo!$A$9:$D$9,0))</f>
        <v xml:space="preserve">Impacto social </v>
      </c>
      <c r="M4108" s="115" t="str">
        <f>INDEX(Modelo!$A$9:$D$89,MATCH(DataBase!$J4108,Modelo!$A$9:$A$89,0),MATCH(DataBase!M$1,Modelo!$A$9:$D$9,0))</f>
        <v>Pilar 5</v>
      </c>
      <c r="N4108" s="115" t="str">
        <f>INDEX(Modelo!$A$9:$D$89,MATCH(DataBase!$J4108,Modelo!$A$9:$A$89,0),MATCH(DataBase!N$1,Modelo!$A$9:$D$9,0))</f>
        <v>positivo</v>
      </c>
      <c r="O4108" s="115">
        <f t="array" ref="O4108">IF(N4108="negativo",INDEX($AD$3:$AG$51,MATCH(1,($B4108=$AD$3:$AD$51)*($J4108=$AE$3:$AE$51),0),3),IF(N4108="positivo",INDEX($AD$55:$AG$109,MATCH(1,($B4108=$AD$55:$AD$109)*($J4108=$AE$55:$AE$109),0),3)))</f>
        <v>0.37</v>
      </c>
      <c r="P4108" s="115">
        <f t="array" ref="P4108">IF(N4108="negativo",INDEX($AD$3:$AG$51,MATCH(1,($B4108=$AD$3:$AD$51)*($J4108=$AE$3:$AE$51),0),4),IF(N4108="positivo",INDEX($AD$55:$AG$109,MATCH(1,($B4108=$AD$55:$AD$109)*($J4108=$AE$55:$AE$109),0),4)))</f>
        <v>0</v>
      </c>
      <c r="Q4108" s="115" t="str">
        <f>VLOOKUP(M4108,Modelo!$A$2:$C$7,2,0)</f>
        <v>Diversidad, Equidad e Inclusión (DEI)</v>
      </c>
      <c r="R4108" s="118">
        <f t="array" ref="R4108">INDEX(Modelo!$F$1:$H$37,MATCH(1,(DataBase!Q4108=Modelo!$G$1:$G$37)*(DataBase!B4108=Modelo!$F$1:$F$37),0),3)</f>
        <v>0.14285714285714285</v>
      </c>
      <c r="S4108" s="115">
        <f t="shared" si="130"/>
        <v>100</v>
      </c>
      <c r="T4108" s="115">
        <f t="shared" si="131"/>
        <v>14.285714285714285</v>
      </c>
    </row>
    <row r="4109" spans="1:20" x14ac:dyDescent="0.3">
      <c r="A4109" s="115" t="s">
        <v>112</v>
      </c>
      <c r="B4109" s="115" t="s">
        <v>84</v>
      </c>
      <c r="C4109" s="115" t="s">
        <v>103</v>
      </c>
      <c r="D4109" s="115" t="s">
        <v>86</v>
      </c>
      <c r="E4109" s="115" t="s">
        <v>86</v>
      </c>
      <c r="F4109" s="115" t="s">
        <v>87</v>
      </c>
      <c r="G4109" s="115">
        <v>1919</v>
      </c>
      <c r="H4109" s="115" t="s">
        <v>125</v>
      </c>
      <c r="I4109" s="115">
        <v>15.106042448</v>
      </c>
      <c r="J4109" s="115" t="s">
        <v>48</v>
      </c>
      <c r="K4109" s="115">
        <f>INDEX(DatosProcesados!$A$1:$BF$101,MATCH(DataBase!A4109,DatosProcesados!$A$1:$A$101,0),MATCH(DataBase!J4109,DatosProcesados!$A$1:$BF$1,0))</f>
        <v>8.3000000000000004E-2</v>
      </c>
      <c r="L4109" s="115" t="str">
        <f>INDEX(Modelo!$A$9:$D$89,MATCH(DataBase!$J4109,Modelo!$A$9:$A$89,0),MATCH(DataBase!L$1,Modelo!$A$9:$D$9,0))</f>
        <v xml:space="preserve">Impacto social </v>
      </c>
      <c r="M4109" s="115" t="str">
        <f>INDEX(Modelo!$A$9:$D$89,MATCH(DataBase!$J4109,Modelo!$A$9:$A$89,0),MATCH(DataBase!M$1,Modelo!$A$9:$D$9,0))</f>
        <v>Pilar 5</v>
      </c>
      <c r="N4109" s="115" t="str">
        <f>INDEX(Modelo!$A$9:$D$89,MATCH(DataBase!$J4109,Modelo!$A$9:$A$89,0),MATCH(DataBase!N$1,Modelo!$A$9:$D$9,0))</f>
        <v>positivo</v>
      </c>
      <c r="O4109" s="115">
        <f t="array" ref="O4109">IF(N4109="negativo",INDEX($AD$3:$AG$51,MATCH(1,($B4109=$AD$3:$AD$51)*($J4109=$AE$3:$AE$51),0),3),IF(N4109="positivo",INDEX($AD$55:$AG$109,MATCH(1,($B4109=$AD$55:$AD$109)*($J4109=$AE$55:$AE$109),0),3)))</f>
        <v>0.56999999999999995</v>
      </c>
      <c r="P4109" s="115">
        <f t="array" ref="P4109">IF(N4109="negativo",INDEX($AD$3:$AG$51,MATCH(1,($B4109=$AD$3:$AD$51)*($J4109=$AE$3:$AE$51),0),4),IF(N4109="positivo",INDEX($AD$55:$AG$109,MATCH(1,($B4109=$AD$55:$AD$109)*($J4109=$AE$55:$AE$109),0),4)))</f>
        <v>0</v>
      </c>
      <c r="Q4109" s="115" t="str">
        <f>VLOOKUP(M4109,Modelo!$A$2:$C$7,2,0)</f>
        <v>Diversidad, Equidad e Inclusión (DEI)</v>
      </c>
      <c r="R4109" s="118">
        <f t="array" ref="R4109">INDEX(Modelo!$F$1:$H$37,MATCH(1,(DataBase!Q4109=Modelo!$G$1:$G$37)*(DataBase!B4109=Modelo!$F$1:$F$37),0),3)</f>
        <v>0.29411764705882354</v>
      </c>
      <c r="S4109" s="115">
        <f t="shared" si="130"/>
        <v>14.561403508771932</v>
      </c>
      <c r="T4109" s="115">
        <f t="shared" si="131"/>
        <v>4.2827657378740973</v>
      </c>
    </row>
    <row r="4110" spans="1:20" x14ac:dyDescent="0.3">
      <c r="A4110" s="115" t="s">
        <v>471</v>
      </c>
      <c r="B4110" s="115" t="s">
        <v>467</v>
      </c>
      <c r="C4110" s="115" t="s">
        <v>103</v>
      </c>
      <c r="D4110" s="115" t="s">
        <v>86</v>
      </c>
      <c r="E4110" s="115" t="s">
        <v>86</v>
      </c>
      <c r="F4110" s="115" t="s">
        <v>86</v>
      </c>
      <c r="G4110" s="115">
        <v>1987</v>
      </c>
      <c r="H4110" s="115" t="s">
        <v>125</v>
      </c>
      <c r="I4110" s="115">
        <v>0.711210393</v>
      </c>
      <c r="J4110" s="115" t="s">
        <v>48</v>
      </c>
      <c r="K4110" s="115" t="str">
        <f>INDEX(DatosProcesados!$A$1:$BF$101,MATCH(DataBase!A4110,DatosProcesados!$A$1:$A$101,0),MATCH(DataBase!J4110,DatosProcesados!$A$1:$BF$1,0))</f>
        <v>No informa</v>
      </c>
      <c r="L4110" s="115" t="str">
        <f>INDEX(Modelo!$A$9:$D$89,MATCH(DataBase!$J4110,Modelo!$A$9:$A$89,0),MATCH(DataBase!L$1,Modelo!$A$9:$D$9,0))</f>
        <v xml:space="preserve">Impacto social </v>
      </c>
      <c r="M4110" s="115" t="str">
        <f>INDEX(Modelo!$A$9:$D$89,MATCH(DataBase!$J4110,Modelo!$A$9:$A$89,0),MATCH(DataBase!M$1,Modelo!$A$9:$D$9,0))</f>
        <v>Pilar 5</v>
      </c>
      <c r="N4110" s="115" t="str">
        <f>INDEX(Modelo!$A$9:$D$89,MATCH(DataBase!$J4110,Modelo!$A$9:$A$89,0),MATCH(DataBase!N$1,Modelo!$A$9:$D$9,0))</f>
        <v>positivo</v>
      </c>
      <c r="O4110" s="115">
        <f t="array" ref="O4110">IF(N4110="negativo",INDEX($AD$3:$AG$51,MATCH(1,($B4110=$AD$3:$AD$51)*($J4110=$AE$3:$AE$51),0),3),IF(N4110="positivo",INDEX($AD$55:$AG$109,MATCH(1,($B4110=$AD$55:$AD$109)*($J4110=$AE$55:$AE$109),0),3)))</f>
        <v>0.16</v>
      </c>
      <c r="P4110" s="115">
        <f t="array" ref="P4110">IF(N4110="negativo",INDEX($AD$3:$AG$51,MATCH(1,($B4110=$AD$3:$AD$51)*($J4110=$AE$3:$AE$51),0),4),IF(N4110="positivo",INDEX($AD$55:$AG$109,MATCH(1,($B4110=$AD$55:$AD$109)*($J4110=$AE$55:$AE$109),0),4)))</f>
        <v>0.16</v>
      </c>
      <c r="Q4110" s="115" t="str">
        <f>VLOOKUP(M4110,Modelo!$A$2:$C$7,2,0)</f>
        <v>Diversidad, Equidad e Inclusión (DEI)</v>
      </c>
      <c r="R4110" s="118">
        <f t="array" ref="R4110">INDEX(Modelo!$F$1:$H$37,MATCH(1,(DataBase!Q4110=Modelo!$G$1:$G$37)*(DataBase!B4110=Modelo!$F$1:$F$37),0),3)</f>
        <v>0.14285714285714285</v>
      </c>
      <c r="S4110" s="115">
        <f t="shared" si="130"/>
        <v>0</v>
      </c>
      <c r="T4110" s="115">
        <f t="shared" si="131"/>
        <v>0</v>
      </c>
    </row>
    <row r="4111" spans="1:20" x14ac:dyDescent="0.3">
      <c r="A4111" s="115" t="s">
        <v>466</v>
      </c>
      <c r="B4111" s="115" t="s">
        <v>467</v>
      </c>
      <c r="C4111" s="115" t="s">
        <v>103</v>
      </c>
      <c r="D4111" s="115" t="s">
        <v>87</v>
      </c>
      <c r="E4111" s="115" t="s">
        <v>86</v>
      </c>
      <c r="F4111" s="115" t="s">
        <v>86</v>
      </c>
      <c r="G4111" s="115">
        <v>1969</v>
      </c>
      <c r="H4111" s="115" t="s">
        <v>125</v>
      </c>
      <c r="I4111" s="115">
        <v>2.4231643530000002</v>
      </c>
      <c r="J4111" s="115" t="s">
        <v>48</v>
      </c>
      <c r="K4111" s="115" t="str">
        <f>INDEX(DatosProcesados!$A$1:$BF$101,MATCH(DataBase!A4111,DatosProcesados!$A$1:$A$101,0),MATCH(DataBase!J4111,DatosProcesados!$A$1:$BF$1,0))</f>
        <v>No informa</v>
      </c>
      <c r="L4111" s="115" t="str">
        <f>INDEX(Modelo!$A$9:$D$89,MATCH(DataBase!$J4111,Modelo!$A$9:$A$89,0),MATCH(DataBase!L$1,Modelo!$A$9:$D$9,0))</f>
        <v xml:space="preserve">Impacto social </v>
      </c>
      <c r="M4111" s="115" t="str">
        <f>INDEX(Modelo!$A$9:$D$89,MATCH(DataBase!$J4111,Modelo!$A$9:$A$89,0),MATCH(DataBase!M$1,Modelo!$A$9:$D$9,0))</f>
        <v>Pilar 5</v>
      </c>
      <c r="N4111" s="115" t="str">
        <f>INDEX(Modelo!$A$9:$D$89,MATCH(DataBase!$J4111,Modelo!$A$9:$A$89,0),MATCH(DataBase!N$1,Modelo!$A$9:$D$9,0))</f>
        <v>positivo</v>
      </c>
      <c r="O4111" s="115">
        <f t="array" ref="O4111">IF(N4111="negativo",INDEX($AD$3:$AG$51,MATCH(1,($B4111=$AD$3:$AD$51)*($J4111=$AE$3:$AE$51),0),3),IF(N4111="positivo",INDEX($AD$55:$AG$109,MATCH(1,($B4111=$AD$55:$AD$109)*($J4111=$AE$55:$AE$109),0),3)))</f>
        <v>0.16</v>
      </c>
      <c r="P4111" s="115">
        <f t="array" ref="P4111">IF(N4111="negativo",INDEX($AD$3:$AG$51,MATCH(1,($B4111=$AD$3:$AD$51)*($J4111=$AE$3:$AE$51),0),4),IF(N4111="positivo",INDEX($AD$55:$AG$109,MATCH(1,($B4111=$AD$55:$AD$109)*($J4111=$AE$55:$AE$109),0),4)))</f>
        <v>0.16</v>
      </c>
      <c r="Q4111" s="115" t="str">
        <f>VLOOKUP(M4111,Modelo!$A$2:$C$7,2,0)</f>
        <v>Diversidad, Equidad e Inclusión (DEI)</v>
      </c>
      <c r="R4111" s="118">
        <f t="array" ref="R4111">INDEX(Modelo!$F$1:$H$37,MATCH(1,(DataBase!Q4111=Modelo!$G$1:$G$37)*(DataBase!B4111=Modelo!$F$1:$F$37),0),3)</f>
        <v>0.14285714285714285</v>
      </c>
      <c r="S4111" s="115">
        <f t="shared" si="130"/>
        <v>0</v>
      </c>
      <c r="T4111" s="115">
        <f t="shared" si="131"/>
        <v>0</v>
      </c>
    </row>
    <row r="4112" spans="1:20" x14ac:dyDescent="0.3">
      <c r="A4112" s="115" t="s">
        <v>207</v>
      </c>
      <c r="B4112" s="115" t="s">
        <v>84</v>
      </c>
      <c r="C4112" s="115" t="s">
        <v>103</v>
      </c>
      <c r="D4112" s="115" t="s">
        <v>86</v>
      </c>
      <c r="E4112" s="115" t="s">
        <v>87</v>
      </c>
      <c r="F4112" s="115" t="s">
        <v>86</v>
      </c>
      <c r="G4112" s="115">
        <v>1870</v>
      </c>
      <c r="H4112" s="115" t="s">
        <v>125</v>
      </c>
      <c r="I4112" s="115">
        <v>0</v>
      </c>
      <c r="J4112" s="115" t="s">
        <v>48</v>
      </c>
      <c r="K4112" s="115">
        <f>INDEX(DatosProcesados!$A$1:$BF$101,MATCH(DataBase!A4112,DatosProcesados!$A$1:$A$101,0),MATCH(DataBase!J4112,DatosProcesados!$A$1:$BF$1,0))</f>
        <v>0.33</v>
      </c>
      <c r="L4112" s="115" t="str">
        <f>INDEX(Modelo!$A$9:$D$89,MATCH(DataBase!$J4112,Modelo!$A$9:$A$89,0),MATCH(DataBase!L$1,Modelo!$A$9:$D$9,0))</f>
        <v xml:space="preserve">Impacto social </v>
      </c>
      <c r="M4112" s="115" t="str">
        <f>INDEX(Modelo!$A$9:$D$89,MATCH(DataBase!$J4112,Modelo!$A$9:$A$89,0),MATCH(DataBase!M$1,Modelo!$A$9:$D$9,0))</f>
        <v>Pilar 5</v>
      </c>
      <c r="N4112" s="115" t="str">
        <f>INDEX(Modelo!$A$9:$D$89,MATCH(DataBase!$J4112,Modelo!$A$9:$A$89,0),MATCH(DataBase!N$1,Modelo!$A$9:$D$9,0))</f>
        <v>positivo</v>
      </c>
      <c r="O4112" s="115">
        <f t="array" ref="O4112">IF(N4112="negativo",INDEX($AD$3:$AG$51,MATCH(1,($B4112=$AD$3:$AD$51)*($J4112=$AE$3:$AE$51),0),3),IF(N4112="positivo",INDEX($AD$55:$AG$109,MATCH(1,($B4112=$AD$55:$AD$109)*($J4112=$AE$55:$AE$109),0),3)))</f>
        <v>0.56999999999999995</v>
      </c>
      <c r="P4112" s="115">
        <f t="array" ref="P4112">IF(N4112="negativo",INDEX($AD$3:$AG$51,MATCH(1,($B4112=$AD$3:$AD$51)*($J4112=$AE$3:$AE$51),0),4),IF(N4112="positivo",INDEX($AD$55:$AG$109,MATCH(1,($B4112=$AD$55:$AD$109)*($J4112=$AE$55:$AE$109),0),4)))</f>
        <v>0</v>
      </c>
      <c r="Q4112" s="115" t="str">
        <f>VLOOKUP(M4112,Modelo!$A$2:$C$7,2,0)</f>
        <v>Diversidad, Equidad e Inclusión (DEI)</v>
      </c>
      <c r="R4112" s="118">
        <f t="array" ref="R4112">INDEX(Modelo!$F$1:$H$37,MATCH(1,(DataBase!Q4112=Modelo!$G$1:$G$37)*(DataBase!B4112=Modelo!$F$1:$F$37),0),3)</f>
        <v>0.29411764705882354</v>
      </c>
      <c r="S4112" s="115">
        <f t="shared" si="130"/>
        <v>57.894736842105267</v>
      </c>
      <c r="T4112" s="115">
        <f t="shared" si="131"/>
        <v>17.027863777089784</v>
      </c>
    </row>
    <row r="4113" spans="1:20" x14ac:dyDescent="0.3">
      <c r="A4113" s="115" t="s">
        <v>204</v>
      </c>
      <c r="B4113" s="115" t="s">
        <v>84</v>
      </c>
      <c r="C4113" s="115" t="s">
        <v>103</v>
      </c>
      <c r="D4113" s="115" t="s">
        <v>86</v>
      </c>
      <c r="E4113" s="115" t="s">
        <v>87</v>
      </c>
      <c r="F4113" s="115" t="s">
        <v>87</v>
      </c>
      <c r="G4113" s="115">
        <v>1875</v>
      </c>
      <c r="H4113" s="115" t="s">
        <v>125</v>
      </c>
      <c r="I4113" s="115">
        <v>0</v>
      </c>
      <c r="J4113" s="115" t="s">
        <v>48</v>
      </c>
      <c r="K4113" s="115">
        <f>INDEX(DatosProcesados!$A$1:$BF$101,MATCH(DataBase!A4113,DatosProcesados!$A$1:$A$101,0),MATCH(DataBase!J4113,DatosProcesados!$A$1:$BF$1,0))</f>
        <v>0.28000000000000003</v>
      </c>
      <c r="L4113" s="115" t="str">
        <f>INDEX(Modelo!$A$9:$D$89,MATCH(DataBase!$J4113,Modelo!$A$9:$A$89,0),MATCH(DataBase!L$1,Modelo!$A$9:$D$9,0))</f>
        <v xml:space="preserve">Impacto social </v>
      </c>
      <c r="M4113" s="115" t="str">
        <f>INDEX(Modelo!$A$9:$D$89,MATCH(DataBase!$J4113,Modelo!$A$9:$A$89,0),MATCH(DataBase!M$1,Modelo!$A$9:$D$9,0))</f>
        <v>Pilar 5</v>
      </c>
      <c r="N4113" s="115" t="str">
        <f>INDEX(Modelo!$A$9:$D$89,MATCH(DataBase!$J4113,Modelo!$A$9:$A$89,0),MATCH(DataBase!N$1,Modelo!$A$9:$D$9,0))</f>
        <v>positivo</v>
      </c>
      <c r="O4113" s="115">
        <f t="array" ref="O4113">IF(N4113="negativo",INDEX($AD$3:$AG$51,MATCH(1,($B4113=$AD$3:$AD$51)*($J4113=$AE$3:$AE$51),0),3),IF(N4113="positivo",INDEX($AD$55:$AG$109,MATCH(1,($B4113=$AD$55:$AD$109)*($J4113=$AE$55:$AE$109),0),3)))</f>
        <v>0.56999999999999995</v>
      </c>
      <c r="P4113" s="115">
        <f t="array" ref="P4113">IF(N4113="negativo",INDEX($AD$3:$AG$51,MATCH(1,($B4113=$AD$3:$AD$51)*($J4113=$AE$3:$AE$51),0),4),IF(N4113="positivo",INDEX($AD$55:$AG$109,MATCH(1,($B4113=$AD$55:$AD$109)*($J4113=$AE$55:$AE$109),0),4)))</f>
        <v>0</v>
      </c>
      <c r="Q4113" s="115" t="str">
        <f>VLOOKUP(M4113,Modelo!$A$2:$C$7,2,0)</f>
        <v>Diversidad, Equidad e Inclusión (DEI)</v>
      </c>
      <c r="R4113" s="118">
        <f t="array" ref="R4113">INDEX(Modelo!$F$1:$H$37,MATCH(1,(DataBase!Q4113=Modelo!$G$1:$G$37)*(DataBase!B4113=Modelo!$F$1:$F$37),0),3)</f>
        <v>0.29411764705882354</v>
      </c>
      <c r="S4113" s="115">
        <f t="shared" si="130"/>
        <v>49.12280701754387</v>
      </c>
      <c r="T4113" s="115">
        <f t="shared" si="131"/>
        <v>14.447884416924667</v>
      </c>
    </row>
    <row r="4114" spans="1:20" x14ac:dyDescent="0.3">
      <c r="A4114" s="115" t="s">
        <v>226</v>
      </c>
      <c r="B4114" s="115" t="s">
        <v>216</v>
      </c>
      <c r="C4114" s="115" t="s">
        <v>103</v>
      </c>
      <c r="D4114" s="115" t="s">
        <v>86</v>
      </c>
      <c r="E4114" s="115" t="s">
        <v>86</v>
      </c>
      <c r="F4114" s="115" t="s">
        <v>87</v>
      </c>
      <c r="G4114" s="115">
        <v>1889</v>
      </c>
      <c r="H4114" s="115" t="s">
        <v>125</v>
      </c>
      <c r="I4114" s="115">
        <v>8.6157743510000007</v>
      </c>
      <c r="J4114" s="115" t="s">
        <v>48</v>
      </c>
      <c r="K4114" s="115">
        <f>INDEX(DatosProcesados!$A$1:$BF$101,MATCH(DataBase!A4114,DatosProcesados!$A$1:$A$101,0),MATCH(DataBase!J4114,DatosProcesados!$A$1:$BF$1,0))</f>
        <v>0.14000000000000001</v>
      </c>
      <c r="L4114" s="115" t="str">
        <f>INDEX(Modelo!$A$9:$D$89,MATCH(DataBase!$J4114,Modelo!$A$9:$A$89,0),MATCH(DataBase!L$1,Modelo!$A$9:$D$9,0))</f>
        <v xml:space="preserve">Impacto social </v>
      </c>
      <c r="M4114" s="115" t="str">
        <f>INDEX(Modelo!$A$9:$D$89,MATCH(DataBase!$J4114,Modelo!$A$9:$A$89,0),MATCH(DataBase!M$1,Modelo!$A$9:$D$9,0))</f>
        <v>Pilar 5</v>
      </c>
      <c r="N4114" s="115" t="str">
        <f>INDEX(Modelo!$A$9:$D$89,MATCH(DataBase!$J4114,Modelo!$A$9:$A$89,0),MATCH(DataBase!N$1,Modelo!$A$9:$D$9,0))</f>
        <v>positivo</v>
      </c>
      <c r="O4114" s="115">
        <f t="array" ref="O4114">IF(N4114="negativo",INDEX($AD$3:$AG$51,MATCH(1,($B4114=$AD$3:$AD$51)*($J4114=$AE$3:$AE$51),0),3),IF(N4114="positivo",INDEX($AD$55:$AG$109,MATCH(1,($B4114=$AD$55:$AD$109)*($J4114=$AE$55:$AE$109),0),3)))</f>
        <v>0.8</v>
      </c>
      <c r="P4114" s="115">
        <f t="array" ref="P4114">IF(N4114="negativo",INDEX($AD$3:$AG$51,MATCH(1,($B4114=$AD$3:$AD$51)*($J4114=$AE$3:$AE$51),0),4),IF(N4114="positivo",INDEX($AD$55:$AG$109,MATCH(1,($B4114=$AD$55:$AD$109)*($J4114=$AE$55:$AE$109),0),4)))</f>
        <v>0.11</v>
      </c>
      <c r="Q4114" s="115" t="str">
        <f>VLOOKUP(M4114,Modelo!$A$2:$C$7,2,0)</f>
        <v>Diversidad, Equidad e Inclusión (DEI)</v>
      </c>
      <c r="R4114" s="118">
        <f t="array" ref="R4114">INDEX(Modelo!$F$1:$H$37,MATCH(1,(DataBase!Q4114=Modelo!$G$1:$G$37)*(DataBase!B4114=Modelo!$F$1:$F$37),0),3)</f>
        <v>0.15789473684210525</v>
      </c>
      <c r="S4114" s="115">
        <f t="shared" si="130"/>
        <v>4.3478260869565233</v>
      </c>
      <c r="T4114" s="115">
        <f t="shared" si="131"/>
        <v>0.68649885583524051</v>
      </c>
    </row>
    <row r="4115" spans="1:20" x14ac:dyDescent="0.3">
      <c r="A4115" s="115" t="s">
        <v>287</v>
      </c>
      <c r="B4115" s="115" t="s">
        <v>216</v>
      </c>
      <c r="C4115" s="115" t="s">
        <v>103</v>
      </c>
      <c r="D4115" s="115" t="s">
        <v>86</v>
      </c>
      <c r="E4115" s="115" t="s">
        <v>86</v>
      </c>
      <c r="F4115" s="115" t="s">
        <v>87</v>
      </c>
      <c r="G4115" s="115">
        <v>2000</v>
      </c>
      <c r="H4115" s="115" t="s">
        <v>125</v>
      </c>
      <c r="I4115" s="115">
        <v>1.8730507999999999</v>
      </c>
      <c r="J4115" s="115" t="s">
        <v>48</v>
      </c>
      <c r="K4115" s="115" t="str">
        <f>INDEX(DatosProcesados!$A$1:$BF$101,MATCH(DataBase!A4115,DatosProcesados!$A$1:$A$101,0),MATCH(DataBase!J4115,DatosProcesados!$A$1:$BF$1,0))</f>
        <v xml:space="preserve">No informa </v>
      </c>
      <c r="L4115" s="115" t="str">
        <f>INDEX(Modelo!$A$9:$D$89,MATCH(DataBase!$J4115,Modelo!$A$9:$A$89,0),MATCH(DataBase!L$1,Modelo!$A$9:$D$9,0))</f>
        <v xml:space="preserve">Impacto social </v>
      </c>
      <c r="M4115" s="115" t="str">
        <f>INDEX(Modelo!$A$9:$D$89,MATCH(DataBase!$J4115,Modelo!$A$9:$A$89,0),MATCH(DataBase!M$1,Modelo!$A$9:$D$9,0))</f>
        <v>Pilar 5</v>
      </c>
      <c r="N4115" s="115" t="str">
        <f>INDEX(Modelo!$A$9:$D$89,MATCH(DataBase!$J4115,Modelo!$A$9:$A$89,0),MATCH(DataBase!N$1,Modelo!$A$9:$D$9,0))</f>
        <v>positivo</v>
      </c>
      <c r="O4115" s="115">
        <f t="array" ref="O4115">IF(N4115="negativo",INDEX($AD$3:$AG$51,MATCH(1,($B4115=$AD$3:$AD$51)*($J4115=$AE$3:$AE$51),0),3),IF(N4115="positivo",INDEX($AD$55:$AG$109,MATCH(1,($B4115=$AD$55:$AD$109)*($J4115=$AE$55:$AE$109),0),3)))</f>
        <v>0.8</v>
      </c>
      <c r="P4115" s="115">
        <f t="array" ref="P4115">IF(N4115="negativo",INDEX($AD$3:$AG$51,MATCH(1,($B4115=$AD$3:$AD$51)*($J4115=$AE$3:$AE$51),0),4),IF(N4115="positivo",INDEX($AD$55:$AG$109,MATCH(1,($B4115=$AD$55:$AD$109)*($J4115=$AE$55:$AE$109),0),4)))</f>
        <v>0.11</v>
      </c>
      <c r="Q4115" s="115" t="str">
        <f>VLOOKUP(M4115,Modelo!$A$2:$C$7,2,0)</f>
        <v>Diversidad, Equidad e Inclusión (DEI)</v>
      </c>
      <c r="R4115" s="118">
        <f t="array" ref="R4115">INDEX(Modelo!$F$1:$H$37,MATCH(1,(DataBase!Q4115=Modelo!$G$1:$G$37)*(DataBase!B4115=Modelo!$F$1:$F$37),0),3)</f>
        <v>0.15789473684210525</v>
      </c>
      <c r="S4115" s="115">
        <f t="shared" si="130"/>
        <v>0</v>
      </c>
      <c r="T4115" s="115">
        <f t="shared" si="131"/>
        <v>0</v>
      </c>
    </row>
    <row r="4116" spans="1:20" x14ac:dyDescent="0.3">
      <c r="A4116" s="115" t="s">
        <v>345</v>
      </c>
      <c r="B4116" s="115" t="s">
        <v>313</v>
      </c>
      <c r="C4116" s="115" t="s">
        <v>103</v>
      </c>
      <c r="D4116" s="115" t="s">
        <v>86</v>
      </c>
      <c r="E4116" s="115" t="s">
        <v>86</v>
      </c>
      <c r="F4116" s="115" t="s">
        <v>86</v>
      </c>
      <c r="G4116" s="115">
        <v>2004</v>
      </c>
      <c r="H4116" s="115" t="s">
        <v>125</v>
      </c>
      <c r="I4116" s="115">
        <v>4.5125503050000004</v>
      </c>
      <c r="J4116" s="115" t="s">
        <v>48</v>
      </c>
      <c r="K4116" s="115" t="str">
        <f>INDEX(DatosProcesados!$A$1:$BF$101,MATCH(DataBase!A4116,DatosProcesados!$A$1:$A$101,0),MATCH(DataBase!J4116,DatosProcesados!$A$1:$BF$1,0))</f>
        <v>No informa</v>
      </c>
      <c r="L4116" s="115" t="str">
        <f>INDEX(Modelo!$A$9:$D$89,MATCH(DataBase!$J4116,Modelo!$A$9:$A$89,0),MATCH(DataBase!L$1,Modelo!$A$9:$D$9,0))</f>
        <v xml:space="preserve">Impacto social </v>
      </c>
      <c r="M4116" s="115" t="str">
        <f>INDEX(Modelo!$A$9:$D$89,MATCH(DataBase!$J4116,Modelo!$A$9:$A$89,0),MATCH(DataBase!M$1,Modelo!$A$9:$D$9,0))</f>
        <v>Pilar 5</v>
      </c>
      <c r="N4116" s="115" t="str">
        <f>INDEX(Modelo!$A$9:$D$89,MATCH(DataBase!$J4116,Modelo!$A$9:$A$89,0),MATCH(DataBase!N$1,Modelo!$A$9:$D$9,0))</f>
        <v>positivo</v>
      </c>
      <c r="O4116" s="115">
        <f t="array" ref="O4116">IF(N4116="negativo",INDEX($AD$3:$AG$51,MATCH(1,($B4116=$AD$3:$AD$51)*($J4116=$AE$3:$AE$51),0),3),IF(N4116="positivo",INDEX($AD$55:$AG$109,MATCH(1,($B4116=$AD$55:$AD$109)*($J4116=$AE$55:$AE$109),0),3)))</f>
        <v>0.5</v>
      </c>
      <c r="P4116" s="115">
        <f t="array" ref="P4116">IF(N4116="negativo",INDEX($AD$3:$AG$51,MATCH(1,($B4116=$AD$3:$AD$51)*($J4116=$AE$3:$AE$51),0),4),IF(N4116="positivo",INDEX($AD$55:$AG$109,MATCH(1,($B4116=$AD$55:$AD$109)*($J4116=$AE$55:$AE$109),0),4)))</f>
        <v>0</v>
      </c>
      <c r="Q4116" s="115" t="str">
        <f>VLOOKUP(M4116,Modelo!$A$2:$C$7,2,0)</f>
        <v>Diversidad, Equidad e Inclusión (DEI)</v>
      </c>
      <c r="R4116" s="118">
        <f t="array" ref="R4116">INDEX(Modelo!$F$1:$H$37,MATCH(1,(DataBase!Q4116=Modelo!$G$1:$G$37)*(DataBase!B4116=Modelo!$F$1:$F$37),0),3)</f>
        <v>0.23529411764705882</v>
      </c>
      <c r="S4116" s="115">
        <f t="shared" si="130"/>
        <v>0</v>
      </c>
      <c r="T4116" s="115">
        <f t="shared" si="131"/>
        <v>0</v>
      </c>
    </row>
    <row r="4117" spans="1:20" x14ac:dyDescent="0.3">
      <c r="A4117" s="115" t="s">
        <v>464</v>
      </c>
      <c r="B4117" s="115" t="s">
        <v>407</v>
      </c>
      <c r="C4117" s="115" t="s">
        <v>103</v>
      </c>
      <c r="D4117" s="115" t="s">
        <v>86</v>
      </c>
      <c r="E4117" s="115" t="s">
        <v>86</v>
      </c>
      <c r="F4117" s="115" t="s">
        <v>87</v>
      </c>
      <c r="G4117" s="115">
        <v>1990</v>
      </c>
      <c r="H4117" s="115" t="s">
        <v>281</v>
      </c>
      <c r="I4117" s="115">
        <v>0.89502277900000005</v>
      </c>
      <c r="J4117" s="115" t="s">
        <v>48</v>
      </c>
      <c r="K4117" s="115" t="str">
        <f>INDEX(DatosProcesados!$A$1:$BF$101,MATCH(DataBase!A4117,DatosProcesados!$A$1:$A$101,0),MATCH(DataBase!J4117,DatosProcesados!$A$1:$BF$1,0))</f>
        <v>No informa</v>
      </c>
      <c r="L4117" s="115" t="str">
        <f>INDEX(Modelo!$A$9:$D$89,MATCH(DataBase!$J4117,Modelo!$A$9:$A$89,0),MATCH(DataBase!L$1,Modelo!$A$9:$D$9,0))</f>
        <v xml:space="preserve">Impacto social </v>
      </c>
      <c r="M4117" s="115" t="str">
        <f>INDEX(Modelo!$A$9:$D$89,MATCH(DataBase!$J4117,Modelo!$A$9:$A$89,0),MATCH(DataBase!M$1,Modelo!$A$9:$D$9,0))</f>
        <v>Pilar 5</v>
      </c>
      <c r="N4117" s="115" t="str">
        <f>INDEX(Modelo!$A$9:$D$89,MATCH(DataBase!$J4117,Modelo!$A$9:$A$89,0),MATCH(DataBase!N$1,Modelo!$A$9:$D$9,0))</f>
        <v>positivo</v>
      </c>
      <c r="O4117" s="115">
        <f t="array" ref="O4117">IF(N4117="negativo",INDEX($AD$3:$AG$51,MATCH(1,($B4117=$AD$3:$AD$51)*($J4117=$AE$3:$AE$51),0),3),IF(N4117="positivo",INDEX($AD$55:$AG$109,MATCH(1,($B4117=$AD$55:$AD$109)*($J4117=$AE$55:$AE$109),0),3)))</f>
        <v>0.6</v>
      </c>
      <c r="P4117" s="115">
        <f t="array" ref="P4117">IF(N4117="negativo",INDEX($AD$3:$AG$51,MATCH(1,($B4117=$AD$3:$AD$51)*($J4117=$AE$3:$AE$51),0),4),IF(N4117="positivo",INDEX($AD$55:$AG$109,MATCH(1,($B4117=$AD$55:$AD$109)*($J4117=$AE$55:$AE$109),0),4)))</f>
        <v>0.16</v>
      </c>
      <c r="Q4117" s="115" t="str">
        <f>VLOOKUP(M4117,Modelo!$A$2:$C$7,2,0)</f>
        <v>Diversidad, Equidad e Inclusión (DEI)</v>
      </c>
      <c r="R4117" s="118">
        <f t="array" ref="R4117">INDEX(Modelo!$F$1:$H$37,MATCH(1,(DataBase!Q4117=Modelo!$G$1:$G$37)*(DataBase!B4117=Modelo!$F$1:$F$37),0),3)</f>
        <v>0.11538461538461539</v>
      </c>
      <c r="S4117" s="115">
        <f t="shared" si="130"/>
        <v>0</v>
      </c>
      <c r="T4117" s="115">
        <f t="shared" si="131"/>
        <v>0</v>
      </c>
    </row>
    <row r="4118" spans="1:20" x14ac:dyDescent="0.3">
      <c r="A4118" s="115" t="s">
        <v>296</v>
      </c>
      <c r="B4118" s="115" t="s">
        <v>216</v>
      </c>
      <c r="C4118" s="115" t="s">
        <v>103</v>
      </c>
      <c r="D4118" s="115" t="s">
        <v>86</v>
      </c>
      <c r="E4118" s="115" t="s">
        <v>86</v>
      </c>
      <c r="F4118" s="115" t="s">
        <v>87</v>
      </c>
      <c r="G4118" s="115">
        <v>1944</v>
      </c>
      <c r="H4118" s="115" t="s">
        <v>125</v>
      </c>
      <c r="I4118" s="115">
        <v>1.7785578609999999</v>
      </c>
      <c r="J4118" s="115" t="s">
        <v>48</v>
      </c>
      <c r="K4118" s="115">
        <f>INDEX(DatosProcesados!$A$1:$BF$101,MATCH(DataBase!A4118,DatosProcesados!$A$1:$A$101,0),MATCH(DataBase!J4118,DatosProcesados!$A$1:$BF$1,0))</f>
        <v>0.43</v>
      </c>
      <c r="L4118" s="115" t="str">
        <f>INDEX(Modelo!$A$9:$D$89,MATCH(DataBase!$J4118,Modelo!$A$9:$A$89,0),MATCH(DataBase!L$1,Modelo!$A$9:$D$9,0))</f>
        <v xml:space="preserve">Impacto social </v>
      </c>
      <c r="M4118" s="115" t="str">
        <f>INDEX(Modelo!$A$9:$D$89,MATCH(DataBase!$J4118,Modelo!$A$9:$A$89,0),MATCH(DataBase!M$1,Modelo!$A$9:$D$9,0))</f>
        <v>Pilar 5</v>
      </c>
      <c r="N4118" s="115" t="str">
        <f>INDEX(Modelo!$A$9:$D$89,MATCH(DataBase!$J4118,Modelo!$A$9:$A$89,0),MATCH(DataBase!N$1,Modelo!$A$9:$D$9,0))</f>
        <v>positivo</v>
      </c>
      <c r="O4118" s="115">
        <f t="array" ref="O4118">IF(N4118="negativo",INDEX($AD$3:$AG$51,MATCH(1,($B4118=$AD$3:$AD$51)*($J4118=$AE$3:$AE$51),0),3),IF(N4118="positivo",INDEX($AD$55:$AG$109,MATCH(1,($B4118=$AD$55:$AD$109)*($J4118=$AE$55:$AE$109),0),3)))</f>
        <v>0.8</v>
      </c>
      <c r="P4118" s="115">
        <f t="array" ref="P4118">IF(N4118="negativo",INDEX($AD$3:$AG$51,MATCH(1,($B4118=$AD$3:$AD$51)*($J4118=$AE$3:$AE$51),0),4),IF(N4118="positivo",INDEX($AD$55:$AG$109,MATCH(1,($B4118=$AD$55:$AD$109)*($J4118=$AE$55:$AE$109),0),4)))</f>
        <v>0.11</v>
      </c>
      <c r="Q4118" s="115" t="str">
        <f>VLOOKUP(M4118,Modelo!$A$2:$C$7,2,0)</f>
        <v>Diversidad, Equidad e Inclusión (DEI)</v>
      </c>
      <c r="R4118" s="118">
        <f t="array" ref="R4118">INDEX(Modelo!$F$1:$H$37,MATCH(1,(DataBase!Q4118=Modelo!$G$1:$G$37)*(DataBase!B4118=Modelo!$F$1:$F$37),0),3)</f>
        <v>0.15789473684210525</v>
      </c>
      <c r="S4118" s="115">
        <f t="shared" si="130"/>
        <v>46.376811594202891</v>
      </c>
      <c r="T4118" s="115">
        <f t="shared" si="131"/>
        <v>7.3226544622425616</v>
      </c>
    </row>
    <row r="4119" spans="1:20" x14ac:dyDescent="0.3">
      <c r="A4119" s="115" t="s">
        <v>134</v>
      </c>
      <c r="B4119" s="115" t="s">
        <v>84</v>
      </c>
      <c r="C4119" s="115" t="s">
        <v>103</v>
      </c>
      <c r="D4119" s="115" t="s">
        <v>86</v>
      </c>
      <c r="E4119" s="115" t="s">
        <v>87</v>
      </c>
      <c r="F4119" s="115" t="s">
        <v>87</v>
      </c>
      <c r="G4119" s="115">
        <v>2001</v>
      </c>
      <c r="H4119" s="115" t="s">
        <v>125</v>
      </c>
      <c r="I4119" s="115">
        <v>6.5475670460000002</v>
      </c>
      <c r="J4119" s="115" t="s">
        <v>48</v>
      </c>
      <c r="K4119" s="115">
        <f>INDEX(DatosProcesados!$A$1:$BF$101,MATCH(DataBase!A4119,DatosProcesados!$A$1:$A$101,0),MATCH(DataBase!J4119,DatosProcesados!$A$1:$BF$1,0))</f>
        <v>0.14280000000000001</v>
      </c>
      <c r="L4119" s="115" t="str">
        <f>INDEX(Modelo!$A$9:$D$89,MATCH(DataBase!$J4119,Modelo!$A$9:$A$89,0),MATCH(DataBase!L$1,Modelo!$A$9:$D$9,0))</f>
        <v xml:space="preserve">Impacto social </v>
      </c>
      <c r="M4119" s="115" t="str">
        <f>INDEX(Modelo!$A$9:$D$89,MATCH(DataBase!$J4119,Modelo!$A$9:$A$89,0),MATCH(DataBase!M$1,Modelo!$A$9:$D$9,0))</f>
        <v>Pilar 5</v>
      </c>
      <c r="N4119" s="115" t="str">
        <f>INDEX(Modelo!$A$9:$D$89,MATCH(DataBase!$J4119,Modelo!$A$9:$A$89,0),MATCH(DataBase!N$1,Modelo!$A$9:$D$9,0))</f>
        <v>positivo</v>
      </c>
      <c r="O4119" s="115">
        <f t="array" ref="O4119">IF(N4119="negativo",INDEX($AD$3:$AG$51,MATCH(1,($B4119=$AD$3:$AD$51)*($J4119=$AE$3:$AE$51),0),3),IF(N4119="positivo",INDEX($AD$55:$AG$109,MATCH(1,($B4119=$AD$55:$AD$109)*($J4119=$AE$55:$AE$109),0),3)))</f>
        <v>0.56999999999999995</v>
      </c>
      <c r="P4119" s="115">
        <f t="array" ref="P4119">IF(N4119="negativo",INDEX($AD$3:$AG$51,MATCH(1,($B4119=$AD$3:$AD$51)*($J4119=$AE$3:$AE$51),0),4),IF(N4119="positivo",INDEX($AD$55:$AG$109,MATCH(1,($B4119=$AD$55:$AD$109)*($J4119=$AE$55:$AE$109),0),4)))</f>
        <v>0</v>
      </c>
      <c r="Q4119" s="115" t="str">
        <f>VLOOKUP(M4119,Modelo!$A$2:$C$7,2,0)</f>
        <v>Diversidad, Equidad e Inclusión (DEI)</v>
      </c>
      <c r="R4119" s="118">
        <f t="array" ref="R4119">INDEX(Modelo!$F$1:$H$37,MATCH(1,(DataBase!Q4119=Modelo!$G$1:$G$37)*(DataBase!B4119=Modelo!$F$1:$F$37),0),3)</f>
        <v>0.29411764705882354</v>
      </c>
      <c r="S4119" s="115">
        <f t="shared" si="130"/>
        <v>25.05263157894737</v>
      </c>
      <c r="T4119" s="115">
        <f t="shared" si="131"/>
        <v>7.3684210526315796</v>
      </c>
    </row>
    <row r="4120" spans="1:20" x14ac:dyDescent="0.3">
      <c r="A4120" s="115" t="s">
        <v>290</v>
      </c>
      <c r="B4120" s="115" t="s">
        <v>216</v>
      </c>
      <c r="C4120" s="115" t="s">
        <v>103</v>
      </c>
      <c r="D4120" s="115" t="s">
        <v>86</v>
      </c>
      <c r="E4120" s="115" t="s">
        <v>87</v>
      </c>
      <c r="F4120" s="115" t="s">
        <v>87</v>
      </c>
      <c r="G4120" s="115">
        <v>1934</v>
      </c>
      <c r="H4120" s="115" t="s">
        <v>125</v>
      </c>
      <c r="I4120" s="115">
        <v>1.84479215</v>
      </c>
      <c r="J4120" s="115" t="s">
        <v>48</v>
      </c>
      <c r="K4120" s="115">
        <f>INDEX(DatosProcesados!$A$1:$BF$101,MATCH(DataBase!A4120,DatosProcesados!$A$1:$A$101,0),MATCH(DataBase!J4120,DatosProcesados!$A$1:$BF$1,0))</f>
        <v>0.28570000000000001</v>
      </c>
      <c r="L4120" s="115" t="str">
        <f>INDEX(Modelo!$A$9:$D$89,MATCH(DataBase!$J4120,Modelo!$A$9:$A$89,0),MATCH(DataBase!L$1,Modelo!$A$9:$D$9,0))</f>
        <v xml:space="preserve">Impacto social </v>
      </c>
      <c r="M4120" s="115" t="str">
        <f>INDEX(Modelo!$A$9:$D$89,MATCH(DataBase!$J4120,Modelo!$A$9:$A$89,0),MATCH(DataBase!M$1,Modelo!$A$9:$D$9,0))</f>
        <v>Pilar 5</v>
      </c>
      <c r="N4120" s="115" t="str">
        <f>INDEX(Modelo!$A$9:$D$89,MATCH(DataBase!$J4120,Modelo!$A$9:$A$89,0),MATCH(DataBase!N$1,Modelo!$A$9:$D$9,0))</f>
        <v>positivo</v>
      </c>
      <c r="O4120" s="115">
        <f t="array" ref="O4120">IF(N4120="negativo",INDEX($AD$3:$AG$51,MATCH(1,($B4120=$AD$3:$AD$51)*($J4120=$AE$3:$AE$51),0),3),IF(N4120="positivo",INDEX($AD$55:$AG$109,MATCH(1,($B4120=$AD$55:$AD$109)*($J4120=$AE$55:$AE$109),0),3)))</f>
        <v>0.8</v>
      </c>
      <c r="P4120" s="115">
        <f t="array" ref="P4120">IF(N4120="negativo",INDEX($AD$3:$AG$51,MATCH(1,($B4120=$AD$3:$AD$51)*($J4120=$AE$3:$AE$51),0),4),IF(N4120="positivo",INDEX($AD$55:$AG$109,MATCH(1,($B4120=$AD$55:$AD$109)*($J4120=$AE$55:$AE$109),0),4)))</f>
        <v>0.11</v>
      </c>
      <c r="Q4120" s="115" t="str">
        <f>VLOOKUP(M4120,Modelo!$A$2:$C$7,2,0)</f>
        <v>Diversidad, Equidad e Inclusión (DEI)</v>
      </c>
      <c r="R4120" s="118">
        <f t="array" ref="R4120">INDEX(Modelo!$F$1:$H$37,MATCH(1,(DataBase!Q4120=Modelo!$G$1:$G$37)*(DataBase!B4120=Modelo!$F$1:$F$37),0),3)</f>
        <v>0.15789473684210525</v>
      </c>
      <c r="S4120" s="115">
        <f t="shared" si="130"/>
        <v>25.463768115942031</v>
      </c>
      <c r="T4120" s="115">
        <f t="shared" si="131"/>
        <v>4.0205949656750573</v>
      </c>
    </row>
    <row r="4121" spans="1:20" x14ac:dyDescent="0.3">
      <c r="A4121" s="115" t="s">
        <v>346</v>
      </c>
      <c r="B4121" s="115" t="s">
        <v>313</v>
      </c>
      <c r="C4121" s="115" t="s">
        <v>103</v>
      </c>
      <c r="D4121" s="115" t="s">
        <v>87</v>
      </c>
      <c r="E4121" s="115" t="s">
        <v>87</v>
      </c>
      <c r="F4121" s="115" t="s">
        <v>87</v>
      </c>
      <c r="G4121" s="115">
        <v>1960</v>
      </c>
      <c r="H4121" s="115" t="s">
        <v>177</v>
      </c>
      <c r="I4121" s="115">
        <v>4.2128666020000001</v>
      </c>
      <c r="J4121" s="115" t="s">
        <v>48</v>
      </c>
      <c r="K4121" s="115">
        <f>INDEX(DatosProcesados!$A$1:$BF$101,MATCH(DataBase!A4121,DatosProcesados!$A$1:$A$101,0),MATCH(DataBase!J4121,DatosProcesados!$A$1:$BF$1,0))</f>
        <v>0.33</v>
      </c>
      <c r="L4121" s="115" t="str">
        <f>INDEX(Modelo!$A$9:$D$89,MATCH(DataBase!$J4121,Modelo!$A$9:$A$89,0),MATCH(DataBase!L$1,Modelo!$A$9:$D$9,0))</f>
        <v xml:space="preserve">Impacto social </v>
      </c>
      <c r="M4121" s="115" t="str">
        <f>INDEX(Modelo!$A$9:$D$89,MATCH(DataBase!$J4121,Modelo!$A$9:$A$89,0),MATCH(DataBase!M$1,Modelo!$A$9:$D$9,0))</f>
        <v>Pilar 5</v>
      </c>
      <c r="N4121" s="115" t="str">
        <f>INDEX(Modelo!$A$9:$D$89,MATCH(DataBase!$J4121,Modelo!$A$9:$A$89,0),MATCH(DataBase!N$1,Modelo!$A$9:$D$9,0))</f>
        <v>positivo</v>
      </c>
      <c r="O4121" s="115">
        <f t="array" ref="O4121">IF(N4121="negativo",INDEX($AD$3:$AG$51,MATCH(1,($B4121=$AD$3:$AD$51)*($J4121=$AE$3:$AE$51),0),3),IF(N4121="positivo",INDEX($AD$55:$AG$109,MATCH(1,($B4121=$AD$55:$AD$109)*($J4121=$AE$55:$AE$109),0),3)))</f>
        <v>0.5</v>
      </c>
      <c r="P4121" s="115">
        <f t="array" ref="P4121">IF(N4121="negativo",INDEX($AD$3:$AG$51,MATCH(1,($B4121=$AD$3:$AD$51)*($J4121=$AE$3:$AE$51),0),4),IF(N4121="positivo",INDEX($AD$55:$AG$109,MATCH(1,($B4121=$AD$55:$AD$109)*($J4121=$AE$55:$AE$109),0),4)))</f>
        <v>0</v>
      </c>
      <c r="Q4121" s="115" t="str">
        <f>VLOOKUP(M4121,Modelo!$A$2:$C$7,2,0)</f>
        <v>Diversidad, Equidad e Inclusión (DEI)</v>
      </c>
      <c r="R4121" s="118">
        <f t="array" ref="R4121">INDEX(Modelo!$F$1:$H$37,MATCH(1,(DataBase!Q4121=Modelo!$G$1:$G$37)*(DataBase!B4121=Modelo!$F$1:$F$37),0),3)</f>
        <v>0.23529411764705882</v>
      </c>
      <c r="S4121" s="115">
        <f t="shared" si="130"/>
        <v>66</v>
      </c>
      <c r="T4121" s="115">
        <f t="shared" si="131"/>
        <v>15.529411764705882</v>
      </c>
    </row>
    <row r="4122" spans="1:20" x14ac:dyDescent="0.3">
      <c r="A4122" s="115" t="s">
        <v>124</v>
      </c>
      <c r="B4122" s="115" t="s">
        <v>84</v>
      </c>
      <c r="C4122" s="115" t="s">
        <v>97</v>
      </c>
      <c r="D4122" s="115" t="s">
        <v>86</v>
      </c>
      <c r="E4122" s="115" t="s">
        <v>86</v>
      </c>
      <c r="F4122" s="115" t="s">
        <v>86</v>
      </c>
      <c r="G4122" s="115">
        <v>2012</v>
      </c>
      <c r="H4122" s="115" t="s">
        <v>125</v>
      </c>
      <c r="I4122" s="115">
        <v>9.9777362400000005</v>
      </c>
      <c r="J4122" s="115" t="s">
        <v>48</v>
      </c>
      <c r="K4122" s="115">
        <f>INDEX(DatosProcesados!$A$1:$BF$101,MATCH(DataBase!A4122,DatosProcesados!$A$1:$A$101,0),MATCH(DataBase!J4122,DatosProcesados!$A$1:$BF$1,0))</f>
        <v>0.2</v>
      </c>
      <c r="L4122" s="115" t="str">
        <f>INDEX(Modelo!$A$9:$D$89,MATCH(DataBase!$J4122,Modelo!$A$9:$A$89,0),MATCH(DataBase!L$1,Modelo!$A$9:$D$9,0))</f>
        <v xml:space="preserve">Impacto social </v>
      </c>
      <c r="M4122" s="115" t="str">
        <f>INDEX(Modelo!$A$9:$D$89,MATCH(DataBase!$J4122,Modelo!$A$9:$A$89,0),MATCH(DataBase!M$1,Modelo!$A$9:$D$9,0))</f>
        <v>Pilar 5</v>
      </c>
      <c r="N4122" s="115" t="str">
        <f>INDEX(Modelo!$A$9:$D$89,MATCH(DataBase!$J4122,Modelo!$A$9:$A$89,0),MATCH(DataBase!N$1,Modelo!$A$9:$D$9,0))</f>
        <v>positivo</v>
      </c>
      <c r="O4122" s="115">
        <f t="array" ref="O4122">IF(N4122="negativo",INDEX($AD$3:$AG$51,MATCH(1,($B4122=$AD$3:$AD$51)*($J4122=$AE$3:$AE$51),0),3),IF(N4122="positivo",INDEX($AD$55:$AG$109,MATCH(1,($B4122=$AD$55:$AD$109)*($J4122=$AE$55:$AE$109),0),3)))</f>
        <v>0.56999999999999995</v>
      </c>
      <c r="P4122" s="115">
        <f t="array" ref="P4122">IF(N4122="negativo",INDEX($AD$3:$AG$51,MATCH(1,($B4122=$AD$3:$AD$51)*($J4122=$AE$3:$AE$51),0),4),IF(N4122="positivo",INDEX($AD$55:$AG$109,MATCH(1,($B4122=$AD$55:$AD$109)*($J4122=$AE$55:$AE$109),0),4)))</f>
        <v>0</v>
      </c>
      <c r="Q4122" s="115" t="str">
        <f>VLOOKUP(M4122,Modelo!$A$2:$C$7,2,0)</f>
        <v>Diversidad, Equidad e Inclusión (DEI)</v>
      </c>
      <c r="R4122" s="118">
        <f t="array" ref="R4122">INDEX(Modelo!$F$1:$H$37,MATCH(1,(DataBase!Q4122=Modelo!$G$1:$G$37)*(DataBase!B4122=Modelo!$F$1:$F$37),0),3)</f>
        <v>0.29411764705882354</v>
      </c>
      <c r="S4122" s="115">
        <f t="shared" si="130"/>
        <v>35.087719298245617</v>
      </c>
      <c r="T4122" s="115">
        <f t="shared" si="131"/>
        <v>10.319917440660475</v>
      </c>
    </row>
    <row r="4123" spans="1:20" x14ac:dyDescent="0.3">
      <c r="A4123" s="115" t="s">
        <v>414</v>
      </c>
      <c r="B4123" s="115" t="s">
        <v>407</v>
      </c>
      <c r="C4123" s="115" t="s">
        <v>103</v>
      </c>
      <c r="D4123" s="115" t="s">
        <v>86</v>
      </c>
      <c r="E4123" s="115" t="s">
        <v>86</v>
      </c>
      <c r="F4123" s="115" t="s">
        <v>87</v>
      </c>
      <c r="G4123" s="115">
        <v>1976</v>
      </c>
      <c r="H4123" s="115" t="s">
        <v>415</v>
      </c>
      <c r="I4123" s="115">
        <v>6.0471020830000004</v>
      </c>
      <c r="J4123" s="115" t="s">
        <v>48</v>
      </c>
      <c r="K4123" s="115">
        <f>INDEX(DatosProcesados!$A$1:$BF$101,MATCH(DataBase!A4123,DatosProcesados!$A$1:$A$101,0),MATCH(DataBase!J4123,DatosProcesados!$A$1:$BF$1,0))</f>
        <v>0.33</v>
      </c>
      <c r="L4123" s="115" t="str">
        <f>INDEX(Modelo!$A$9:$D$89,MATCH(DataBase!$J4123,Modelo!$A$9:$A$89,0),MATCH(DataBase!L$1,Modelo!$A$9:$D$9,0))</f>
        <v xml:space="preserve">Impacto social </v>
      </c>
      <c r="M4123" s="115" t="str">
        <f>INDEX(Modelo!$A$9:$D$89,MATCH(DataBase!$J4123,Modelo!$A$9:$A$89,0),MATCH(DataBase!M$1,Modelo!$A$9:$D$9,0))</f>
        <v>Pilar 5</v>
      </c>
      <c r="N4123" s="115" t="str">
        <f>INDEX(Modelo!$A$9:$D$89,MATCH(DataBase!$J4123,Modelo!$A$9:$A$89,0),MATCH(DataBase!N$1,Modelo!$A$9:$D$9,0))</f>
        <v>positivo</v>
      </c>
      <c r="O4123" s="115">
        <f t="array" ref="O4123">IF(N4123="negativo",INDEX($AD$3:$AG$51,MATCH(1,($B4123=$AD$3:$AD$51)*($J4123=$AE$3:$AE$51),0),3),IF(N4123="positivo",INDEX($AD$55:$AG$109,MATCH(1,($B4123=$AD$55:$AD$109)*($J4123=$AE$55:$AE$109),0),3)))</f>
        <v>0.6</v>
      </c>
      <c r="P4123" s="115">
        <f t="array" ref="P4123">IF(N4123="negativo",INDEX($AD$3:$AG$51,MATCH(1,($B4123=$AD$3:$AD$51)*($J4123=$AE$3:$AE$51),0),4),IF(N4123="positivo",INDEX($AD$55:$AG$109,MATCH(1,($B4123=$AD$55:$AD$109)*($J4123=$AE$55:$AE$109),0),4)))</f>
        <v>0.16</v>
      </c>
      <c r="Q4123" s="115" t="str">
        <f>VLOOKUP(M4123,Modelo!$A$2:$C$7,2,0)</f>
        <v>Diversidad, Equidad e Inclusión (DEI)</v>
      </c>
      <c r="R4123" s="118">
        <f t="array" ref="R4123">INDEX(Modelo!$F$1:$H$37,MATCH(1,(DataBase!Q4123=Modelo!$G$1:$G$37)*(DataBase!B4123=Modelo!$F$1:$F$37),0),3)</f>
        <v>0.11538461538461539</v>
      </c>
      <c r="S4123" s="115">
        <f t="shared" si="130"/>
        <v>38.636363636363647</v>
      </c>
      <c r="T4123" s="115">
        <f t="shared" si="131"/>
        <v>4.4580419580419592</v>
      </c>
    </row>
    <row r="4124" spans="1:20" x14ac:dyDescent="0.3">
      <c r="A4124" s="115" t="s">
        <v>337</v>
      </c>
      <c r="B4124" s="115" t="s">
        <v>313</v>
      </c>
      <c r="C4124" s="115" t="s">
        <v>103</v>
      </c>
      <c r="D4124" s="115" t="s">
        <v>86</v>
      </c>
      <c r="E4124" s="115" t="s">
        <v>86</v>
      </c>
      <c r="F4124" s="115" t="s">
        <v>87</v>
      </c>
      <c r="G4124" s="115">
        <v>1879</v>
      </c>
      <c r="H4124" s="115" t="s">
        <v>244</v>
      </c>
      <c r="I4124" s="115">
        <v>5.8689859999999996</v>
      </c>
      <c r="J4124" s="115" t="s">
        <v>48</v>
      </c>
      <c r="K4124" s="115">
        <f>INDEX(DatosProcesados!$A$1:$BF$101,MATCH(DataBase!A4124,DatosProcesados!$A$1:$A$101,0),MATCH(DataBase!J4124,DatosProcesados!$A$1:$BF$1,0))</f>
        <v>0.5</v>
      </c>
      <c r="L4124" s="115" t="str">
        <f>INDEX(Modelo!$A$9:$D$89,MATCH(DataBase!$J4124,Modelo!$A$9:$A$89,0),MATCH(DataBase!L$1,Modelo!$A$9:$D$9,0))</f>
        <v xml:space="preserve">Impacto social </v>
      </c>
      <c r="M4124" s="115" t="str">
        <f>INDEX(Modelo!$A$9:$D$89,MATCH(DataBase!$J4124,Modelo!$A$9:$A$89,0),MATCH(DataBase!M$1,Modelo!$A$9:$D$9,0))</f>
        <v>Pilar 5</v>
      </c>
      <c r="N4124" s="115" t="str">
        <f>INDEX(Modelo!$A$9:$D$89,MATCH(DataBase!$J4124,Modelo!$A$9:$A$89,0),MATCH(DataBase!N$1,Modelo!$A$9:$D$9,0))</f>
        <v>positivo</v>
      </c>
      <c r="O4124" s="115">
        <f t="array" ref="O4124">IF(N4124="negativo",INDEX($AD$3:$AG$51,MATCH(1,($B4124=$AD$3:$AD$51)*($J4124=$AE$3:$AE$51),0),3),IF(N4124="positivo",INDEX($AD$55:$AG$109,MATCH(1,($B4124=$AD$55:$AD$109)*($J4124=$AE$55:$AE$109),0),3)))</f>
        <v>0.5</v>
      </c>
      <c r="P4124" s="115">
        <f t="array" ref="P4124">IF(N4124="negativo",INDEX($AD$3:$AG$51,MATCH(1,($B4124=$AD$3:$AD$51)*($J4124=$AE$3:$AE$51),0),4),IF(N4124="positivo",INDEX($AD$55:$AG$109,MATCH(1,($B4124=$AD$55:$AD$109)*($J4124=$AE$55:$AE$109),0),4)))</f>
        <v>0</v>
      </c>
      <c r="Q4124" s="115" t="str">
        <f>VLOOKUP(M4124,Modelo!$A$2:$C$7,2,0)</f>
        <v>Diversidad, Equidad e Inclusión (DEI)</v>
      </c>
      <c r="R4124" s="118">
        <f t="array" ref="R4124">INDEX(Modelo!$F$1:$H$37,MATCH(1,(DataBase!Q4124=Modelo!$G$1:$G$37)*(DataBase!B4124=Modelo!$F$1:$F$37),0),3)</f>
        <v>0.23529411764705882</v>
      </c>
      <c r="S4124" s="115">
        <f t="shared" si="130"/>
        <v>100</v>
      </c>
      <c r="T4124" s="115">
        <f t="shared" si="131"/>
        <v>23.52941176470588</v>
      </c>
    </row>
    <row r="4125" spans="1:20" x14ac:dyDescent="0.3">
      <c r="A4125" s="115" t="s">
        <v>373</v>
      </c>
      <c r="B4125" s="115" t="s">
        <v>313</v>
      </c>
      <c r="C4125" s="115" t="s">
        <v>103</v>
      </c>
      <c r="D4125" s="115" t="s">
        <v>87</v>
      </c>
      <c r="E4125" s="115" t="s">
        <v>86</v>
      </c>
      <c r="F4125" s="115" t="s">
        <v>86</v>
      </c>
      <c r="G4125" s="115">
        <v>1997</v>
      </c>
      <c r="H4125" s="115" t="s">
        <v>125</v>
      </c>
      <c r="I4125" s="115">
        <v>1.9766409730000001</v>
      </c>
      <c r="J4125" s="115" t="s">
        <v>48</v>
      </c>
      <c r="K4125" s="115" t="str">
        <f>INDEX(DatosProcesados!$A$1:$BF$101,MATCH(DataBase!A4125,DatosProcesados!$A$1:$A$101,0),MATCH(DataBase!J4125,DatosProcesados!$A$1:$BF$1,0))</f>
        <v>No informa</v>
      </c>
      <c r="L4125" s="115" t="str">
        <f>INDEX(Modelo!$A$9:$D$89,MATCH(DataBase!$J4125,Modelo!$A$9:$A$89,0),MATCH(DataBase!L$1,Modelo!$A$9:$D$9,0))</f>
        <v xml:space="preserve">Impacto social </v>
      </c>
      <c r="M4125" s="115" t="str">
        <f>INDEX(Modelo!$A$9:$D$89,MATCH(DataBase!$J4125,Modelo!$A$9:$A$89,0),MATCH(DataBase!M$1,Modelo!$A$9:$D$9,0))</f>
        <v>Pilar 5</v>
      </c>
      <c r="N4125" s="115" t="str">
        <f>INDEX(Modelo!$A$9:$D$89,MATCH(DataBase!$J4125,Modelo!$A$9:$A$89,0),MATCH(DataBase!N$1,Modelo!$A$9:$D$9,0))</f>
        <v>positivo</v>
      </c>
      <c r="O4125" s="115">
        <f t="array" ref="O4125">IF(N4125="negativo",INDEX($AD$3:$AG$51,MATCH(1,($B4125=$AD$3:$AD$51)*($J4125=$AE$3:$AE$51),0),3),IF(N4125="positivo",INDEX($AD$55:$AG$109,MATCH(1,($B4125=$AD$55:$AD$109)*($J4125=$AE$55:$AE$109),0),3)))</f>
        <v>0.5</v>
      </c>
      <c r="P4125" s="115">
        <f t="array" ref="P4125">IF(N4125="negativo",INDEX($AD$3:$AG$51,MATCH(1,($B4125=$AD$3:$AD$51)*($J4125=$AE$3:$AE$51),0),4),IF(N4125="positivo",INDEX($AD$55:$AG$109,MATCH(1,($B4125=$AD$55:$AD$109)*($J4125=$AE$55:$AE$109),0),4)))</f>
        <v>0</v>
      </c>
      <c r="Q4125" s="115" t="str">
        <f>VLOOKUP(M4125,Modelo!$A$2:$C$7,2,0)</f>
        <v>Diversidad, Equidad e Inclusión (DEI)</v>
      </c>
      <c r="R4125" s="118">
        <f t="array" ref="R4125">INDEX(Modelo!$F$1:$H$37,MATCH(1,(DataBase!Q4125=Modelo!$G$1:$G$37)*(DataBase!B4125=Modelo!$F$1:$F$37),0),3)</f>
        <v>0.23529411764705882</v>
      </c>
      <c r="S4125" s="115">
        <f t="shared" si="130"/>
        <v>0</v>
      </c>
      <c r="T4125" s="115">
        <f t="shared" si="131"/>
        <v>0</v>
      </c>
    </row>
    <row r="4126" spans="1:20" x14ac:dyDescent="0.3">
      <c r="A4126" s="115" t="s">
        <v>102</v>
      </c>
      <c r="B4126" s="115" t="s">
        <v>84</v>
      </c>
      <c r="C4126" s="115" t="s">
        <v>103</v>
      </c>
      <c r="D4126" s="115" t="s">
        <v>86</v>
      </c>
      <c r="E4126" s="115" t="s">
        <v>86</v>
      </c>
      <c r="F4126" s="115" t="s">
        <v>87</v>
      </c>
      <c r="G4126" s="115">
        <v>2003</v>
      </c>
      <c r="H4126" s="115" t="s">
        <v>104</v>
      </c>
      <c r="I4126" s="115">
        <v>15.602099798999999</v>
      </c>
      <c r="J4126" s="115" t="s">
        <v>48</v>
      </c>
      <c r="K4126" s="115">
        <f>INDEX(DatosProcesados!$A$1:$BF$101,MATCH(DataBase!A4126,DatosProcesados!$A$1:$A$101,0),MATCH(DataBase!J4126,DatosProcesados!$A$1:$BF$1,0))</f>
        <v>0.18179999999999999</v>
      </c>
      <c r="L4126" s="115" t="str">
        <f>INDEX(Modelo!$A$9:$D$89,MATCH(DataBase!$J4126,Modelo!$A$9:$A$89,0),MATCH(DataBase!L$1,Modelo!$A$9:$D$9,0))</f>
        <v xml:space="preserve">Impacto social </v>
      </c>
      <c r="M4126" s="115" t="str">
        <f>INDEX(Modelo!$A$9:$D$89,MATCH(DataBase!$J4126,Modelo!$A$9:$A$89,0),MATCH(DataBase!M$1,Modelo!$A$9:$D$9,0))</f>
        <v>Pilar 5</v>
      </c>
      <c r="N4126" s="115" t="str">
        <f>INDEX(Modelo!$A$9:$D$89,MATCH(DataBase!$J4126,Modelo!$A$9:$A$89,0),MATCH(DataBase!N$1,Modelo!$A$9:$D$9,0))</f>
        <v>positivo</v>
      </c>
      <c r="O4126" s="115">
        <f t="array" ref="O4126">IF(N4126="negativo",INDEX($AD$3:$AG$51,MATCH(1,($B4126=$AD$3:$AD$51)*($J4126=$AE$3:$AE$51),0),3),IF(N4126="positivo",INDEX($AD$55:$AG$109,MATCH(1,($B4126=$AD$55:$AD$109)*($J4126=$AE$55:$AE$109),0),3)))</f>
        <v>0.56999999999999995</v>
      </c>
      <c r="P4126" s="115">
        <f t="array" ref="P4126">IF(N4126="negativo",INDEX($AD$3:$AG$51,MATCH(1,($B4126=$AD$3:$AD$51)*($J4126=$AE$3:$AE$51),0),4),IF(N4126="positivo",INDEX($AD$55:$AG$109,MATCH(1,($B4126=$AD$55:$AD$109)*($J4126=$AE$55:$AE$109),0),4)))</f>
        <v>0</v>
      </c>
      <c r="Q4126" s="115" t="str">
        <f>VLOOKUP(M4126,Modelo!$A$2:$C$7,2,0)</f>
        <v>Diversidad, Equidad e Inclusión (DEI)</v>
      </c>
      <c r="R4126" s="118">
        <f t="array" ref="R4126">INDEX(Modelo!$F$1:$H$37,MATCH(1,(DataBase!Q4126=Modelo!$G$1:$G$37)*(DataBase!B4126=Modelo!$F$1:$F$37),0),3)</f>
        <v>0.29411764705882354</v>
      </c>
      <c r="S4126" s="115">
        <f t="shared" si="130"/>
        <v>31.894736842105264</v>
      </c>
      <c r="T4126" s="115">
        <f t="shared" si="131"/>
        <v>9.3808049535603715</v>
      </c>
    </row>
    <row r="4127" spans="1:20" x14ac:dyDescent="0.3">
      <c r="A4127" s="115" t="s">
        <v>228</v>
      </c>
      <c r="B4127" s="115" t="s">
        <v>216</v>
      </c>
      <c r="C4127" s="115" t="s">
        <v>97</v>
      </c>
      <c r="D4127" s="115" t="s">
        <v>86</v>
      </c>
      <c r="E4127" s="115" t="s">
        <v>87</v>
      </c>
      <c r="F4127" s="115" t="s">
        <v>87</v>
      </c>
      <c r="G4127" s="115">
        <v>1991</v>
      </c>
      <c r="H4127" s="115" t="s">
        <v>229</v>
      </c>
      <c r="I4127" s="115">
        <v>5.1614047279999999</v>
      </c>
      <c r="J4127" s="115" t="s">
        <v>48</v>
      </c>
      <c r="K4127" s="115" t="str">
        <f>INDEX(DatosProcesados!$A$1:$BF$101,MATCH(DataBase!A4127,DatosProcesados!$A$1:$A$101,0),MATCH(DataBase!J4127,DatosProcesados!$A$1:$BF$1,0))</f>
        <v xml:space="preserve">No informa </v>
      </c>
      <c r="L4127" s="115" t="str">
        <f>INDEX(Modelo!$A$9:$D$89,MATCH(DataBase!$J4127,Modelo!$A$9:$A$89,0),MATCH(DataBase!L$1,Modelo!$A$9:$D$9,0))</f>
        <v xml:space="preserve">Impacto social </v>
      </c>
      <c r="M4127" s="115" t="str">
        <f>INDEX(Modelo!$A$9:$D$89,MATCH(DataBase!$J4127,Modelo!$A$9:$A$89,0),MATCH(DataBase!M$1,Modelo!$A$9:$D$9,0))</f>
        <v>Pilar 5</v>
      </c>
      <c r="N4127" s="115" t="str">
        <f>INDEX(Modelo!$A$9:$D$89,MATCH(DataBase!$J4127,Modelo!$A$9:$A$89,0),MATCH(DataBase!N$1,Modelo!$A$9:$D$9,0))</f>
        <v>positivo</v>
      </c>
      <c r="O4127" s="115">
        <f t="array" ref="O4127">IF(N4127="negativo",INDEX($AD$3:$AG$51,MATCH(1,($B4127=$AD$3:$AD$51)*($J4127=$AE$3:$AE$51),0),3),IF(N4127="positivo",INDEX($AD$55:$AG$109,MATCH(1,($B4127=$AD$55:$AD$109)*($J4127=$AE$55:$AE$109),0),3)))</f>
        <v>0.8</v>
      </c>
      <c r="P4127" s="115">
        <f t="array" ref="P4127">IF(N4127="negativo",INDEX($AD$3:$AG$51,MATCH(1,($B4127=$AD$3:$AD$51)*($J4127=$AE$3:$AE$51),0),4),IF(N4127="positivo",INDEX($AD$55:$AG$109,MATCH(1,($B4127=$AD$55:$AD$109)*($J4127=$AE$55:$AE$109),0),4)))</f>
        <v>0.11</v>
      </c>
      <c r="Q4127" s="115" t="str">
        <f>VLOOKUP(M4127,Modelo!$A$2:$C$7,2,0)</f>
        <v>Diversidad, Equidad e Inclusión (DEI)</v>
      </c>
      <c r="R4127" s="118">
        <f t="array" ref="R4127">INDEX(Modelo!$F$1:$H$37,MATCH(1,(DataBase!Q4127=Modelo!$G$1:$G$37)*(DataBase!B4127=Modelo!$F$1:$F$37),0),3)</f>
        <v>0.15789473684210525</v>
      </c>
      <c r="S4127" s="115">
        <f t="shared" si="130"/>
        <v>0</v>
      </c>
      <c r="T4127" s="115">
        <f t="shared" si="131"/>
        <v>0</v>
      </c>
    </row>
    <row r="4128" spans="1:20" x14ac:dyDescent="0.3">
      <c r="A4128" s="115" t="s">
        <v>261</v>
      </c>
      <c r="B4128" s="115" t="s">
        <v>216</v>
      </c>
      <c r="C4128" s="115" t="s">
        <v>103</v>
      </c>
      <c r="D4128" s="115" t="s">
        <v>86</v>
      </c>
      <c r="E4128" s="115" t="s">
        <v>87</v>
      </c>
      <c r="F4128" s="115" t="s">
        <v>87</v>
      </c>
      <c r="G4128" s="115">
        <v>1806</v>
      </c>
      <c r="H4128" s="115" t="s">
        <v>244</v>
      </c>
      <c r="I4128" s="115">
        <v>2.382092359</v>
      </c>
      <c r="J4128" s="115" t="s">
        <v>48</v>
      </c>
      <c r="K4128" s="115">
        <f>INDEX(DatosProcesados!$A$1:$BF$101,MATCH(DataBase!A4128,DatosProcesados!$A$1:$A$101,0),MATCH(DataBase!J4128,DatosProcesados!$A$1:$BF$1,0))</f>
        <v>0.4</v>
      </c>
      <c r="L4128" s="115" t="str">
        <f>INDEX(Modelo!$A$9:$D$89,MATCH(DataBase!$J4128,Modelo!$A$9:$A$89,0),MATCH(DataBase!L$1,Modelo!$A$9:$D$9,0))</f>
        <v xml:space="preserve">Impacto social </v>
      </c>
      <c r="M4128" s="115" t="str">
        <f>INDEX(Modelo!$A$9:$D$89,MATCH(DataBase!$J4128,Modelo!$A$9:$A$89,0),MATCH(DataBase!M$1,Modelo!$A$9:$D$9,0))</f>
        <v>Pilar 5</v>
      </c>
      <c r="N4128" s="115" t="str">
        <f>INDEX(Modelo!$A$9:$D$89,MATCH(DataBase!$J4128,Modelo!$A$9:$A$89,0),MATCH(DataBase!N$1,Modelo!$A$9:$D$9,0))</f>
        <v>positivo</v>
      </c>
      <c r="O4128" s="115">
        <f t="array" ref="O4128">IF(N4128="negativo",INDEX($AD$3:$AG$51,MATCH(1,($B4128=$AD$3:$AD$51)*($J4128=$AE$3:$AE$51),0),3),IF(N4128="positivo",INDEX($AD$55:$AG$109,MATCH(1,($B4128=$AD$55:$AD$109)*($J4128=$AE$55:$AE$109),0),3)))</f>
        <v>0.8</v>
      </c>
      <c r="P4128" s="115">
        <f t="array" ref="P4128">IF(N4128="negativo",INDEX($AD$3:$AG$51,MATCH(1,($B4128=$AD$3:$AD$51)*($J4128=$AE$3:$AE$51),0),4),IF(N4128="positivo",INDEX($AD$55:$AG$109,MATCH(1,($B4128=$AD$55:$AD$109)*($J4128=$AE$55:$AE$109),0),4)))</f>
        <v>0.11</v>
      </c>
      <c r="Q4128" s="115" t="str">
        <f>VLOOKUP(M4128,Modelo!$A$2:$C$7,2,0)</f>
        <v>Diversidad, Equidad e Inclusión (DEI)</v>
      </c>
      <c r="R4128" s="118">
        <f t="array" ref="R4128">INDEX(Modelo!$F$1:$H$37,MATCH(1,(DataBase!Q4128=Modelo!$G$1:$G$37)*(DataBase!B4128=Modelo!$F$1:$F$37),0),3)</f>
        <v>0.15789473684210525</v>
      </c>
      <c r="S4128" s="115">
        <f t="shared" si="130"/>
        <v>42.028985507246382</v>
      </c>
      <c r="T4128" s="115">
        <f t="shared" si="131"/>
        <v>6.636155606407323</v>
      </c>
    </row>
    <row r="4129" spans="1:20" x14ac:dyDescent="0.3">
      <c r="A4129" s="115" t="s">
        <v>269</v>
      </c>
      <c r="B4129" s="115" t="s">
        <v>216</v>
      </c>
      <c r="C4129" s="115" t="s">
        <v>103</v>
      </c>
      <c r="D4129" s="115" t="s">
        <v>87</v>
      </c>
      <c r="E4129" s="115" t="s">
        <v>87</v>
      </c>
      <c r="F4129" s="115" t="s">
        <v>87</v>
      </c>
      <c r="G4129" s="115">
        <v>1932</v>
      </c>
      <c r="H4129" s="115" t="s">
        <v>125</v>
      </c>
      <c r="I4129" s="115">
        <v>2.1928266769999998</v>
      </c>
      <c r="J4129" s="115" t="s">
        <v>48</v>
      </c>
      <c r="K4129" s="115">
        <f>INDEX(DatosProcesados!$A$1:$BF$101,MATCH(DataBase!A4129,DatosProcesados!$A$1:$A$101,0),MATCH(DataBase!J4129,DatosProcesados!$A$1:$BF$1,0))</f>
        <v>0.11</v>
      </c>
      <c r="L4129" s="115" t="str">
        <f>INDEX(Modelo!$A$9:$D$89,MATCH(DataBase!$J4129,Modelo!$A$9:$A$89,0),MATCH(DataBase!L$1,Modelo!$A$9:$D$9,0))</f>
        <v xml:space="preserve">Impacto social </v>
      </c>
      <c r="M4129" s="115" t="str">
        <f>INDEX(Modelo!$A$9:$D$89,MATCH(DataBase!$J4129,Modelo!$A$9:$A$89,0),MATCH(DataBase!M$1,Modelo!$A$9:$D$9,0))</f>
        <v>Pilar 5</v>
      </c>
      <c r="N4129" s="115" t="str">
        <f>INDEX(Modelo!$A$9:$D$89,MATCH(DataBase!$J4129,Modelo!$A$9:$A$89,0),MATCH(DataBase!N$1,Modelo!$A$9:$D$9,0))</f>
        <v>positivo</v>
      </c>
      <c r="O4129" s="115">
        <f t="array" ref="O4129">IF(N4129="negativo",INDEX($AD$3:$AG$51,MATCH(1,($B4129=$AD$3:$AD$51)*($J4129=$AE$3:$AE$51),0),3),IF(N4129="positivo",INDEX($AD$55:$AG$109,MATCH(1,($B4129=$AD$55:$AD$109)*($J4129=$AE$55:$AE$109),0),3)))</f>
        <v>0.8</v>
      </c>
      <c r="P4129" s="115">
        <f t="array" ref="P4129">IF(N4129="negativo",INDEX($AD$3:$AG$51,MATCH(1,($B4129=$AD$3:$AD$51)*($J4129=$AE$3:$AE$51),0),4),IF(N4129="positivo",INDEX($AD$55:$AG$109,MATCH(1,($B4129=$AD$55:$AD$109)*($J4129=$AE$55:$AE$109),0),4)))</f>
        <v>0.11</v>
      </c>
      <c r="Q4129" s="115" t="str">
        <f>VLOOKUP(M4129,Modelo!$A$2:$C$7,2,0)</f>
        <v>Diversidad, Equidad e Inclusión (DEI)</v>
      </c>
      <c r="R4129" s="118">
        <f t="array" ref="R4129">INDEX(Modelo!$F$1:$H$37,MATCH(1,(DataBase!Q4129=Modelo!$G$1:$G$37)*(DataBase!B4129=Modelo!$F$1:$F$37),0),3)</f>
        <v>0.15789473684210525</v>
      </c>
      <c r="S4129" s="115">
        <f t="shared" si="130"/>
        <v>0</v>
      </c>
      <c r="T4129" s="115">
        <f t="shared" si="131"/>
        <v>0</v>
      </c>
    </row>
    <row r="4130" spans="1:20" x14ac:dyDescent="0.3">
      <c r="A4130" s="115" t="s">
        <v>285</v>
      </c>
      <c r="B4130" s="115" t="s">
        <v>216</v>
      </c>
      <c r="C4130" s="115" t="s">
        <v>103</v>
      </c>
      <c r="D4130" s="115" t="s">
        <v>86</v>
      </c>
      <c r="E4130" s="115" t="s">
        <v>86</v>
      </c>
      <c r="F4130" s="115" t="s">
        <v>86</v>
      </c>
      <c r="G4130" s="115">
        <v>1920</v>
      </c>
      <c r="H4130" s="115" t="s">
        <v>125</v>
      </c>
      <c r="I4130" s="115">
        <v>1.9433909700000001</v>
      </c>
      <c r="J4130" s="115" t="s">
        <v>48</v>
      </c>
      <c r="K4130" s="115" t="str">
        <f>INDEX(DatosProcesados!$A$1:$BF$101,MATCH(DataBase!A4130,DatosProcesados!$A$1:$A$101,0),MATCH(DataBase!J4130,DatosProcesados!$A$1:$BF$1,0))</f>
        <v xml:space="preserve">No informa </v>
      </c>
      <c r="L4130" s="115" t="str">
        <f>INDEX(Modelo!$A$9:$D$89,MATCH(DataBase!$J4130,Modelo!$A$9:$A$89,0),MATCH(DataBase!L$1,Modelo!$A$9:$D$9,0))</f>
        <v xml:space="preserve">Impacto social </v>
      </c>
      <c r="M4130" s="115" t="str">
        <f>INDEX(Modelo!$A$9:$D$89,MATCH(DataBase!$J4130,Modelo!$A$9:$A$89,0),MATCH(DataBase!M$1,Modelo!$A$9:$D$9,0))</f>
        <v>Pilar 5</v>
      </c>
      <c r="N4130" s="115" t="str">
        <f>INDEX(Modelo!$A$9:$D$89,MATCH(DataBase!$J4130,Modelo!$A$9:$A$89,0),MATCH(DataBase!N$1,Modelo!$A$9:$D$9,0))</f>
        <v>positivo</v>
      </c>
      <c r="O4130" s="115">
        <f t="array" ref="O4130">IF(N4130="negativo",INDEX($AD$3:$AG$51,MATCH(1,($B4130=$AD$3:$AD$51)*($J4130=$AE$3:$AE$51),0),3),IF(N4130="positivo",INDEX($AD$55:$AG$109,MATCH(1,($B4130=$AD$55:$AD$109)*($J4130=$AE$55:$AE$109),0),3)))</f>
        <v>0.8</v>
      </c>
      <c r="P4130" s="115">
        <f t="array" ref="P4130">IF(N4130="negativo",INDEX($AD$3:$AG$51,MATCH(1,($B4130=$AD$3:$AD$51)*($J4130=$AE$3:$AE$51),0),4),IF(N4130="positivo",INDEX($AD$55:$AG$109,MATCH(1,($B4130=$AD$55:$AD$109)*($J4130=$AE$55:$AE$109),0),4)))</f>
        <v>0.11</v>
      </c>
      <c r="Q4130" s="115" t="str">
        <f>VLOOKUP(M4130,Modelo!$A$2:$C$7,2,0)</f>
        <v>Diversidad, Equidad e Inclusión (DEI)</v>
      </c>
      <c r="R4130" s="118">
        <f t="array" ref="R4130">INDEX(Modelo!$F$1:$H$37,MATCH(1,(DataBase!Q4130=Modelo!$G$1:$G$37)*(DataBase!B4130=Modelo!$F$1:$F$37),0),3)</f>
        <v>0.15789473684210525</v>
      </c>
      <c r="S4130" s="115">
        <f t="shared" si="130"/>
        <v>0</v>
      </c>
      <c r="T4130" s="115">
        <f t="shared" si="131"/>
        <v>0</v>
      </c>
    </row>
    <row r="4131" spans="1:20" x14ac:dyDescent="0.3">
      <c r="A4131" s="115" t="s">
        <v>395</v>
      </c>
      <c r="B4131" s="115" t="s">
        <v>379</v>
      </c>
      <c r="C4131" s="115" t="s">
        <v>103</v>
      </c>
      <c r="D4131" s="115" t="s">
        <v>86</v>
      </c>
      <c r="E4131" s="115" t="s">
        <v>86</v>
      </c>
      <c r="F4131" s="115" t="s">
        <v>86</v>
      </c>
      <c r="G4131" s="115">
        <v>2015</v>
      </c>
      <c r="H4131" s="115" t="s">
        <v>125</v>
      </c>
      <c r="I4131" s="115">
        <v>0.76762142099999997</v>
      </c>
      <c r="J4131" s="115" t="s">
        <v>48</v>
      </c>
      <c r="K4131" s="115">
        <f>INDEX(DatosProcesados!$A$1:$BF$101,MATCH(DataBase!A4131,DatosProcesados!$A$1:$A$101,0),MATCH(DataBase!J4131,DatosProcesados!$A$1:$BF$1,0))</f>
        <v>0</v>
      </c>
      <c r="L4131" s="115" t="str">
        <f>INDEX(Modelo!$A$9:$D$89,MATCH(DataBase!$J4131,Modelo!$A$9:$A$89,0),MATCH(DataBase!L$1,Modelo!$A$9:$D$9,0))</f>
        <v xml:space="preserve">Impacto social </v>
      </c>
      <c r="M4131" s="115" t="str">
        <f>INDEX(Modelo!$A$9:$D$89,MATCH(DataBase!$J4131,Modelo!$A$9:$A$89,0),MATCH(DataBase!M$1,Modelo!$A$9:$D$9,0))</f>
        <v>Pilar 5</v>
      </c>
      <c r="N4131" s="115" t="str">
        <f>INDEX(Modelo!$A$9:$D$89,MATCH(DataBase!$J4131,Modelo!$A$9:$A$89,0),MATCH(DataBase!N$1,Modelo!$A$9:$D$9,0))</f>
        <v>positivo</v>
      </c>
      <c r="O4131" s="115">
        <f t="array" ref="O4131">IF(N4131="negativo",INDEX($AD$3:$AG$51,MATCH(1,($B4131=$AD$3:$AD$51)*($J4131=$AE$3:$AE$51),0),3),IF(N4131="positivo",INDEX($AD$55:$AG$109,MATCH(1,($B4131=$AD$55:$AD$109)*($J4131=$AE$55:$AE$109),0),3)))</f>
        <v>0.37</v>
      </c>
      <c r="P4131" s="115">
        <f t="array" ref="P4131">IF(N4131="negativo",INDEX($AD$3:$AG$51,MATCH(1,($B4131=$AD$3:$AD$51)*($J4131=$AE$3:$AE$51),0),4),IF(N4131="positivo",INDEX($AD$55:$AG$109,MATCH(1,($B4131=$AD$55:$AD$109)*($J4131=$AE$55:$AE$109),0),4)))</f>
        <v>0</v>
      </c>
      <c r="Q4131" s="115" t="str">
        <f>VLOOKUP(M4131,Modelo!$A$2:$C$7,2,0)</f>
        <v>Diversidad, Equidad e Inclusión (DEI)</v>
      </c>
      <c r="R4131" s="118">
        <f t="array" ref="R4131">INDEX(Modelo!$F$1:$H$37,MATCH(1,(DataBase!Q4131=Modelo!$G$1:$G$37)*(DataBase!B4131=Modelo!$F$1:$F$37),0),3)</f>
        <v>0.14285714285714285</v>
      </c>
      <c r="S4131" s="115">
        <f t="shared" si="130"/>
        <v>0</v>
      </c>
      <c r="T4131" s="115">
        <f t="shared" si="131"/>
        <v>0</v>
      </c>
    </row>
    <row r="4132" spans="1:20" x14ac:dyDescent="0.3">
      <c r="A4132" s="115" t="s">
        <v>402</v>
      </c>
      <c r="B4132" s="115" t="s">
        <v>379</v>
      </c>
      <c r="C4132" s="115" t="s">
        <v>103</v>
      </c>
      <c r="D4132" s="115" t="s">
        <v>86</v>
      </c>
      <c r="E4132" s="115" t="s">
        <v>87</v>
      </c>
      <c r="F4132" s="115" t="s">
        <v>87</v>
      </c>
      <c r="G4132" s="115">
        <v>1961</v>
      </c>
      <c r="H4132" s="115" t="s">
        <v>125</v>
      </c>
      <c r="I4132" s="115">
        <v>0.498844856</v>
      </c>
      <c r="J4132" s="115" t="s">
        <v>48</v>
      </c>
      <c r="K4132" s="115">
        <f>INDEX(DatosProcesados!$A$1:$BF$101,MATCH(DataBase!A4132,DatosProcesados!$A$1:$A$101,0),MATCH(DataBase!J4132,DatosProcesados!$A$1:$BF$1,0))</f>
        <v>0.27</v>
      </c>
      <c r="L4132" s="115" t="str">
        <f>INDEX(Modelo!$A$9:$D$89,MATCH(DataBase!$J4132,Modelo!$A$9:$A$89,0),MATCH(DataBase!L$1,Modelo!$A$9:$D$9,0))</f>
        <v xml:space="preserve">Impacto social </v>
      </c>
      <c r="M4132" s="115" t="str">
        <f>INDEX(Modelo!$A$9:$D$89,MATCH(DataBase!$J4132,Modelo!$A$9:$A$89,0),MATCH(DataBase!M$1,Modelo!$A$9:$D$9,0))</f>
        <v>Pilar 5</v>
      </c>
      <c r="N4132" s="115" t="str">
        <f>INDEX(Modelo!$A$9:$D$89,MATCH(DataBase!$J4132,Modelo!$A$9:$A$89,0),MATCH(DataBase!N$1,Modelo!$A$9:$D$9,0))</f>
        <v>positivo</v>
      </c>
      <c r="O4132" s="115">
        <f t="array" ref="O4132">IF(N4132="negativo",INDEX($AD$3:$AG$51,MATCH(1,($B4132=$AD$3:$AD$51)*($J4132=$AE$3:$AE$51),0),3),IF(N4132="positivo",INDEX($AD$55:$AG$109,MATCH(1,($B4132=$AD$55:$AD$109)*($J4132=$AE$55:$AE$109),0),3)))</f>
        <v>0.37</v>
      </c>
      <c r="P4132" s="115">
        <f t="array" ref="P4132">IF(N4132="negativo",INDEX($AD$3:$AG$51,MATCH(1,($B4132=$AD$3:$AD$51)*($J4132=$AE$3:$AE$51),0),4),IF(N4132="positivo",INDEX($AD$55:$AG$109,MATCH(1,($B4132=$AD$55:$AD$109)*($J4132=$AE$55:$AE$109),0),4)))</f>
        <v>0</v>
      </c>
      <c r="Q4132" s="115" t="str">
        <f>VLOOKUP(M4132,Modelo!$A$2:$C$7,2,0)</f>
        <v>Diversidad, Equidad e Inclusión (DEI)</v>
      </c>
      <c r="R4132" s="118">
        <f t="array" ref="R4132">INDEX(Modelo!$F$1:$H$37,MATCH(1,(DataBase!Q4132=Modelo!$G$1:$G$37)*(DataBase!B4132=Modelo!$F$1:$F$37),0),3)</f>
        <v>0.14285714285714285</v>
      </c>
      <c r="S4132" s="115">
        <f t="shared" si="130"/>
        <v>72.972972972972983</v>
      </c>
      <c r="T4132" s="115">
        <f t="shared" si="131"/>
        <v>10.424710424710426</v>
      </c>
    </row>
    <row r="4133" spans="1:20" x14ac:dyDescent="0.3">
      <c r="A4133" s="115" t="s">
        <v>389</v>
      </c>
      <c r="B4133" s="115" t="s">
        <v>379</v>
      </c>
      <c r="C4133" s="115" t="s">
        <v>103</v>
      </c>
      <c r="D4133" s="115" t="s">
        <v>86</v>
      </c>
      <c r="E4133" s="115" t="s">
        <v>87</v>
      </c>
      <c r="F4133" s="115" t="s">
        <v>87</v>
      </c>
      <c r="G4133" s="115">
        <v>1979</v>
      </c>
      <c r="H4133" s="115" t="s">
        <v>125</v>
      </c>
      <c r="I4133" s="115">
        <v>1.189537155</v>
      </c>
      <c r="J4133" s="115" t="s">
        <v>48</v>
      </c>
      <c r="K4133" s="115">
        <f>INDEX(DatosProcesados!$A$1:$BF$101,MATCH(DataBase!A4133,DatosProcesados!$A$1:$A$101,0),MATCH(DataBase!J4133,DatosProcesados!$A$1:$BF$1,0))</f>
        <v>0.28570000000000001</v>
      </c>
      <c r="L4133" s="115" t="str">
        <f>INDEX(Modelo!$A$9:$D$89,MATCH(DataBase!$J4133,Modelo!$A$9:$A$89,0),MATCH(DataBase!L$1,Modelo!$A$9:$D$9,0))</f>
        <v xml:space="preserve">Impacto social </v>
      </c>
      <c r="M4133" s="115" t="str">
        <f>INDEX(Modelo!$A$9:$D$89,MATCH(DataBase!$J4133,Modelo!$A$9:$A$89,0),MATCH(DataBase!M$1,Modelo!$A$9:$D$9,0))</f>
        <v>Pilar 5</v>
      </c>
      <c r="N4133" s="115" t="str">
        <f>INDEX(Modelo!$A$9:$D$89,MATCH(DataBase!$J4133,Modelo!$A$9:$A$89,0),MATCH(DataBase!N$1,Modelo!$A$9:$D$9,0))</f>
        <v>positivo</v>
      </c>
      <c r="O4133" s="115">
        <f t="array" ref="O4133">IF(N4133="negativo",INDEX($AD$3:$AG$51,MATCH(1,($B4133=$AD$3:$AD$51)*($J4133=$AE$3:$AE$51),0),3),IF(N4133="positivo",INDEX($AD$55:$AG$109,MATCH(1,($B4133=$AD$55:$AD$109)*($J4133=$AE$55:$AE$109),0),3)))</f>
        <v>0.37</v>
      </c>
      <c r="P4133" s="115">
        <f t="array" ref="P4133">IF(N4133="negativo",INDEX($AD$3:$AG$51,MATCH(1,($B4133=$AD$3:$AD$51)*($J4133=$AE$3:$AE$51),0),4),IF(N4133="positivo",INDEX($AD$55:$AG$109,MATCH(1,($B4133=$AD$55:$AD$109)*($J4133=$AE$55:$AE$109),0),4)))</f>
        <v>0</v>
      </c>
      <c r="Q4133" s="115" t="str">
        <f>VLOOKUP(M4133,Modelo!$A$2:$C$7,2,0)</f>
        <v>Diversidad, Equidad e Inclusión (DEI)</v>
      </c>
      <c r="R4133" s="118">
        <f t="array" ref="R4133">INDEX(Modelo!$F$1:$H$37,MATCH(1,(DataBase!Q4133=Modelo!$G$1:$G$37)*(DataBase!B4133=Modelo!$F$1:$F$37),0),3)</f>
        <v>0.14285714285714285</v>
      </c>
      <c r="S4133" s="115">
        <f t="shared" si="130"/>
        <v>77.21621621621621</v>
      </c>
      <c r="T4133" s="115">
        <f t="shared" si="131"/>
        <v>11.030888030888029</v>
      </c>
    </row>
    <row r="4134" spans="1:20" x14ac:dyDescent="0.3">
      <c r="A4134" s="115" t="s">
        <v>387</v>
      </c>
      <c r="B4134" s="115" t="s">
        <v>379</v>
      </c>
      <c r="C4134" s="115" t="s">
        <v>103</v>
      </c>
      <c r="D4134" s="115" t="s">
        <v>87</v>
      </c>
      <c r="E4134" s="115" t="s">
        <v>86</v>
      </c>
      <c r="F4134" s="115" t="s">
        <v>86</v>
      </c>
      <c r="G4134" s="115">
        <v>2008</v>
      </c>
      <c r="H4134" s="115" t="s">
        <v>125</v>
      </c>
      <c r="I4134" s="115">
        <v>1.3132825420000001</v>
      </c>
      <c r="J4134" s="115" t="s">
        <v>48</v>
      </c>
      <c r="K4134" s="115" t="str">
        <f>INDEX(DatosProcesados!$A$1:$BF$101,MATCH(DataBase!A4134,DatosProcesados!$A$1:$A$101,0),MATCH(DataBase!J4134,DatosProcesados!$A$1:$BF$1,0))</f>
        <v>No informa</v>
      </c>
      <c r="L4134" s="115" t="str">
        <f>INDEX(Modelo!$A$9:$D$89,MATCH(DataBase!$J4134,Modelo!$A$9:$A$89,0),MATCH(DataBase!L$1,Modelo!$A$9:$D$9,0))</f>
        <v xml:space="preserve">Impacto social </v>
      </c>
      <c r="M4134" s="115" t="str">
        <f>INDEX(Modelo!$A$9:$D$89,MATCH(DataBase!$J4134,Modelo!$A$9:$A$89,0),MATCH(DataBase!M$1,Modelo!$A$9:$D$9,0))</f>
        <v>Pilar 5</v>
      </c>
      <c r="N4134" s="115" t="str">
        <f>INDEX(Modelo!$A$9:$D$89,MATCH(DataBase!$J4134,Modelo!$A$9:$A$89,0),MATCH(DataBase!N$1,Modelo!$A$9:$D$9,0))</f>
        <v>positivo</v>
      </c>
      <c r="O4134" s="115">
        <f t="array" ref="O4134">IF(N4134="negativo",INDEX($AD$3:$AG$51,MATCH(1,($B4134=$AD$3:$AD$51)*($J4134=$AE$3:$AE$51),0),3),IF(N4134="positivo",INDEX($AD$55:$AG$109,MATCH(1,($B4134=$AD$55:$AD$109)*($J4134=$AE$55:$AE$109),0),3)))</f>
        <v>0.37</v>
      </c>
      <c r="P4134" s="115">
        <f t="array" ref="P4134">IF(N4134="negativo",INDEX($AD$3:$AG$51,MATCH(1,($B4134=$AD$3:$AD$51)*($J4134=$AE$3:$AE$51),0),4),IF(N4134="positivo",INDEX($AD$55:$AG$109,MATCH(1,($B4134=$AD$55:$AD$109)*($J4134=$AE$55:$AE$109),0),4)))</f>
        <v>0</v>
      </c>
      <c r="Q4134" s="115" t="str">
        <f>VLOOKUP(M4134,Modelo!$A$2:$C$7,2,0)</f>
        <v>Diversidad, Equidad e Inclusión (DEI)</v>
      </c>
      <c r="R4134" s="118">
        <f t="array" ref="R4134">INDEX(Modelo!$F$1:$H$37,MATCH(1,(DataBase!Q4134=Modelo!$G$1:$G$37)*(DataBase!B4134=Modelo!$F$1:$F$37),0),3)</f>
        <v>0.14285714285714285</v>
      </c>
      <c r="S4134" s="115">
        <f t="shared" si="130"/>
        <v>0</v>
      </c>
      <c r="T4134" s="115">
        <f t="shared" si="131"/>
        <v>0</v>
      </c>
    </row>
    <row r="4135" spans="1:20" x14ac:dyDescent="0.3">
      <c r="A4135" s="115" t="s">
        <v>400</v>
      </c>
      <c r="B4135" s="115" t="s">
        <v>379</v>
      </c>
      <c r="C4135" s="115" t="s">
        <v>103</v>
      </c>
      <c r="D4135" s="115" t="s">
        <v>86</v>
      </c>
      <c r="E4135" s="115" t="s">
        <v>86</v>
      </c>
      <c r="F4135" s="115" t="s">
        <v>86</v>
      </c>
      <c r="G4135" s="115">
        <v>1977</v>
      </c>
      <c r="H4135" s="115" t="s">
        <v>125</v>
      </c>
      <c r="I4135" s="115">
        <v>0.74612668500000001</v>
      </c>
      <c r="J4135" s="115" t="s">
        <v>48</v>
      </c>
      <c r="K4135" s="115" t="str">
        <f>INDEX(DatosProcesados!$A$1:$BF$101,MATCH(DataBase!A4135,DatosProcesados!$A$1:$A$101,0),MATCH(DataBase!J4135,DatosProcesados!$A$1:$BF$1,0))</f>
        <v>No informa</v>
      </c>
      <c r="L4135" s="115" t="str">
        <f>INDEX(Modelo!$A$9:$D$89,MATCH(DataBase!$J4135,Modelo!$A$9:$A$89,0),MATCH(DataBase!L$1,Modelo!$A$9:$D$9,0))</f>
        <v xml:space="preserve">Impacto social </v>
      </c>
      <c r="M4135" s="115" t="str">
        <f>INDEX(Modelo!$A$9:$D$89,MATCH(DataBase!$J4135,Modelo!$A$9:$A$89,0),MATCH(DataBase!M$1,Modelo!$A$9:$D$9,0))</f>
        <v>Pilar 5</v>
      </c>
      <c r="N4135" s="115" t="str">
        <f>INDEX(Modelo!$A$9:$D$89,MATCH(DataBase!$J4135,Modelo!$A$9:$A$89,0),MATCH(DataBase!N$1,Modelo!$A$9:$D$9,0))</f>
        <v>positivo</v>
      </c>
      <c r="O4135" s="115">
        <f t="array" ref="O4135">IF(N4135="negativo",INDEX($AD$3:$AG$51,MATCH(1,($B4135=$AD$3:$AD$51)*($J4135=$AE$3:$AE$51),0),3),IF(N4135="positivo",INDEX($AD$55:$AG$109,MATCH(1,($B4135=$AD$55:$AD$109)*($J4135=$AE$55:$AE$109),0),3)))</f>
        <v>0.37</v>
      </c>
      <c r="P4135" s="115">
        <f t="array" ref="P4135">IF(N4135="negativo",INDEX($AD$3:$AG$51,MATCH(1,($B4135=$AD$3:$AD$51)*($J4135=$AE$3:$AE$51),0),4),IF(N4135="positivo",INDEX($AD$55:$AG$109,MATCH(1,($B4135=$AD$55:$AD$109)*($J4135=$AE$55:$AE$109),0),4)))</f>
        <v>0</v>
      </c>
      <c r="Q4135" s="115" t="str">
        <f>VLOOKUP(M4135,Modelo!$A$2:$C$7,2,0)</f>
        <v>Diversidad, Equidad e Inclusión (DEI)</v>
      </c>
      <c r="R4135" s="118">
        <f t="array" ref="R4135">INDEX(Modelo!$F$1:$H$37,MATCH(1,(DataBase!Q4135=Modelo!$G$1:$G$37)*(DataBase!B4135=Modelo!$F$1:$F$37),0),3)</f>
        <v>0.14285714285714285</v>
      </c>
      <c r="S4135" s="115">
        <f t="shared" si="130"/>
        <v>0</v>
      </c>
      <c r="T4135" s="115">
        <f t="shared" si="131"/>
        <v>0</v>
      </c>
    </row>
    <row r="4136" spans="1:20" x14ac:dyDescent="0.3">
      <c r="A4136" s="115" t="s">
        <v>326</v>
      </c>
      <c r="B4136" s="115" t="s">
        <v>313</v>
      </c>
      <c r="C4136" s="115" t="s">
        <v>103</v>
      </c>
      <c r="D4136" s="115" t="s">
        <v>87</v>
      </c>
      <c r="E4136" s="115" t="s">
        <v>86</v>
      </c>
      <c r="F4136" s="115" t="s">
        <v>86</v>
      </c>
      <c r="G4136" s="115">
        <v>1938</v>
      </c>
      <c r="H4136" s="115" t="s">
        <v>125</v>
      </c>
      <c r="I4136" s="115">
        <v>11.88773162</v>
      </c>
      <c r="J4136" s="115" t="s">
        <v>48</v>
      </c>
      <c r="K4136" s="115" t="str">
        <f>INDEX(DatosProcesados!$A$1:$BF$101,MATCH(DataBase!A4136,DatosProcesados!$A$1:$A$101,0),MATCH(DataBase!J4136,DatosProcesados!$A$1:$BF$1,0))</f>
        <v>No informa</v>
      </c>
      <c r="L4136" s="115" t="str">
        <f>INDEX(Modelo!$A$9:$D$89,MATCH(DataBase!$J4136,Modelo!$A$9:$A$89,0),MATCH(DataBase!L$1,Modelo!$A$9:$D$9,0))</f>
        <v xml:space="preserve">Impacto social </v>
      </c>
      <c r="M4136" s="115" t="str">
        <f>INDEX(Modelo!$A$9:$D$89,MATCH(DataBase!$J4136,Modelo!$A$9:$A$89,0),MATCH(DataBase!M$1,Modelo!$A$9:$D$9,0))</f>
        <v>Pilar 5</v>
      </c>
      <c r="N4136" s="115" t="str">
        <f>INDEX(Modelo!$A$9:$D$89,MATCH(DataBase!$J4136,Modelo!$A$9:$A$89,0),MATCH(DataBase!N$1,Modelo!$A$9:$D$9,0))</f>
        <v>positivo</v>
      </c>
      <c r="O4136" s="115">
        <f t="array" ref="O4136">IF(N4136="negativo",INDEX($AD$3:$AG$51,MATCH(1,($B4136=$AD$3:$AD$51)*($J4136=$AE$3:$AE$51),0),3),IF(N4136="positivo",INDEX($AD$55:$AG$109,MATCH(1,($B4136=$AD$55:$AD$109)*($J4136=$AE$55:$AE$109),0),3)))</f>
        <v>0.5</v>
      </c>
      <c r="P4136" s="115">
        <f t="array" ref="P4136">IF(N4136="negativo",INDEX($AD$3:$AG$51,MATCH(1,($B4136=$AD$3:$AD$51)*($J4136=$AE$3:$AE$51),0),4),IF(N4136="positivo",INDEX($AD$55:$AG$109,MATCH(1,($B4136=$AD$55:$AD$109)*($J4136=$AE$55:$AE$109),0),4)))</f>
        <v>0</v>
      </c>
      <c r="Q4136" s="115" t="str">
        <f>VLOOKUP(M4136,Modelo!$A$2:$C$7,2,0)</f>
        <v>Diversidad, Equidad e Inclusión (DEI)</v>
      </c>
      <c r="R4136" s="118">
        <f t="array" ref="R4136">INDEX(Modelo!$F$1:$H$37,MATCH(1,(DataBase!Q4136=Modelo!$G$1:$G$37)*(DataBase!B4136=Modelo!$F$1:$F$37),0),3)</f>
        <v>0.23529411764705882</v>
      </c>
      <c r="S4136" s="115">
        <f t="shared" si="130"/>
        <v>0</v>
      </c>
      <c r="T4136" s="115">
        <f t="shared" si="131"/>
        <v>0</v>
      </c>
    </row>
    <row r="4137" spans="1:20" x14ac:dyDescent="0.3">
      <c r="A4137" s="115" t="s">
        <v>339</v>
      </c>
      <c r="B4137" s="115" t="s">
        <v>313</v>
      </c>
      <c r="C4137" s="115" t="s">
        <v>103</v>
      </c>
      <c r="D4137" s="115" t="s">
        <v>86</v>
      </c>
      <c r="E4137" s="115" t="s">
        <v>86</v>
      </c>
      <c r="F4137" s="115" t="s">
        <v>87</v>
      </c>
      <c r="G4137" s="115">
        <v>1984</v>
      </c>
      <c r="H4137" s="115" t="s">
        <v>177</v>
      </c>
      <c r="I4137" s="115">
        <v>5.5116464790000004</v>
      </c>
      <c r="J4137" s="115" t="s">
        <v>48</v>
      </c>
      <c r="K4137" s="115">
        <f>INDEX(DatosProcesados!$A$1:$BF$101,MATCH(DataBase!A4137,DatosProcesados!$A$1:$A$101,0),MATCH(DataBase!J4137,DatosProcesados!$A$1:$BF$1,0))</f>
        <v>0</v>
      </c>
      <c r="L4137" s="115" t="str">
        <f>INDEX(Modelo!$A$9:$D$89,MATCH(DataBase!$J4137,Modelo!$A$9:$A$89,0),MATCH(DataBase!L$1,Modelo!$A$9:$D$9,0))</f>
        <v xml:space="preserve">Impacto social </v>
      </c>
      <c r="M4137" s="115" t="str">
        <f>INDEX(Modelo!$A$9:$D$89,MATCH(DataBase!$J4137,Modelo!$A$9:$A$89,0),MATCH(DataBase!M$1,Modelo!$A$9:$D$9,0))</f>
        <v>Pilar 5</v>
      </c>
      <c r="N4137" s="115" t="str">
        <f>INDEX(Modelo!$A$9:$D$89,MATCH(DataBase!$J4137,Modelo!$A$9:$A$89,0),MATCH(DataBase!N$1,Modelo!$A$9:$D$9,0))</f>
        <v>positivo</v>
      </c>
      <c r="O4137" s="115">
        <f t="array" ref="O4137">IF(N4137="negativo",INDEX($AD$3:$AG$51,MATCH(1,($B4137=$AD$3:$AD$51)*($J4137=$AE$3:$AE$51),0),3),IF(N4137="positivo",INDEX($AD$55:$AG$109,MATCH(1,($B4137=$AD$55:$AD$109)*($J4137=$AE$55:$AE$109),0),3)))</f>
        <v>0.5</v>
      </c>
      <c r="P4137" s="115">
        <f t="array" ref="P4137">IF(N4137="negativo",INDEX($AD$3:$AG$51,MATCH(1,($B4137=$AD$3:$AD$51)*($J4137=$AE$3:$AE$51),0),4),IF(N4137="positivo",INDEX($AD$55:$AG$109,MATCH(1,($B4137=$AD$55:$AD$109)*($J4137=$AE$55:$AE$109),0),4)))</f>
        <v>0</v>
      </c>
      <c r="Q4137" s="115" t="str">
        <f>VLOOKUP(M4137,Modelo!$A$2:$C$7,2,0)</f>
        <v>Diversidad, Equidad e Inclusión (DEI)</v>
      </c>
      <c r="R4137" s="118">
        <f t="array" ref="R4137">INDEX(Modelo!$F$1:$H$37,MATCH(1,(DataBase!Q4137=Modelo!$G$1:$G$37)*(DataBase!B4137=Modelo!$F$1:$F$37),0),3)</f>
        <v>0.23529411764705882</v>
      </c>
      <c r="S4137" s="115">
        <f t="shared" si="130"/>
        <v>0</v>
      </c>
      <c r="T4137" s="115">
        <f t="shared" si="131"/>
        <v>0</v>
      </c>
    </row>
    <row r="4138" spans="1:20" x14ac:dyDescent="0.3">
      <c r="A4138" s="115" t="s">
        <v>317</v>
      </c>
      <c r="B4138" s="115" t="s">
        <v>313</v>
      </c>
      <c r="C4138" s="115" t="s">
        <v>103</v>
      </c>
      <c r="D4138" s="115" t="s">
        <v>87</v>
      </c>
      <c r="E4138" s="115" t="s">
        <v>86</v>
      </c>
      <c r="F4138" s="115" t="s">
        <v>86</v>
      </c>
      <c r="G4138" s="115">
        <v>2009</v>
      </c>
      <c r="H4138" s="115" t="s">
        <v>125</v>
      </c>
      <c r="I4138" s="115">
        <v>19.439396106</v>
      </c>
      <c r="J4138" s="115" t="s">
        <v>48</v>
      </c>
      <c r="K4138" s="115">
        <f>INDEX(DatosProcesados!$A$1:$BF$101,MATCH(DataBase!A4138,DatosProcesados!$A$1:$A$101,0),MATCH(DataBase!J4138,DatosProcesados!$A$1:$BF$1,0))</f>
        <v>0.375</v>
      </c>
      <c r="L4138" s="115" t="str">
        <f>INDEX(Modelo!$A$9:$D$89,MATCH(DataBase!$J4138,Modelo!$A$9:$A$89,0),MATCH(DataBase!L$1,Modelo!$A$9:$D$9,0))</f>
        <v xml:space="preserve">Impacto social </v>
      </c>
      <c r="M4138" s="115" t="str">
        <f>INDEX(Modelo!$A$9:$D$89,MATCH(DataBase!$J4138,Modelo!$A$9:$A$89,0),MATCH(DataBase!M$1,Modelo!$A$9:$D$9,0))</f>
        <v>Pilar 5</v>
      </c>
      <c r="N4138" s="115" t="str">
        <f>INDEX(Modelo!$A$9:$D$89,MATCH(DataBase!$J4138,Modelo!$A$9:$A$89,0),MATCH(DataBase!N$1,Modelo!$A$9:$D$9,0))</f>
        <v>positivo</v>
      </c>
      <c r="O4138" s="115">
        <f t="array" ref="O4138">IF(N4138="negativo",INDEX($AD$3:$AG$51,MATCH(1,($B4138=$AD$3:$AD$51)*($J4138=$AE$3:$AE$51),0),3),IF(N4138="positivo",INDEX($AD$55:$AG$109,MATCH(1,($B4138=$AD$55:$AD$109)*($J4138=$AE$55:$AE$109),0),3)))</f>
        <v>0.5</v>
      </c>
      <c r="P4138" s="115">
        <f t="array" ref="P4138">IF(N4138="negativo",INDEX($AD$3:$AG$51,MATCH(1,($B4138=$AD$3:$AD$51)*($J4138=$AE$3:$AE$51),0),4),IF(N4138="positivo",INDEX($AD$55:$AG$109,MATCH(1,($B4138=$AD$55:$AD$109)*($J4138=$AE$55:$AE$109),0),4)))</f>
        <v>0</v>
      </c>
      <c r="Q4138" s="115" t="str">
        <f>VLOOKUP(M4138,Modelo!$A$2:$C$7,2,0)</f>
        <v>Diversidad, Equidad e Inclusión (DEI)</v>
      </c>
      <c r="R4138" s="118">
        <f t="array" ref="R4138">INDEX(Modelo!$F$1:$H$37,MATCH(1,(DataBase!Q4138=Modelo!$G$1:$G$37)*(DataBase!B4138=Modelo!$F$1:$F$37),0),3)</f>
        <v>0.23529411764705882</v>
      </c>
      <c r="S4138" s="115">
        <f t="shared" si="130"/>
        <v>75</v>
      </c>
      <c r="T4138" s="115">
        <f t="shared" si="131"/>
        <v>17.647058823529413</v>
      </c>
    </row>
    <row r="4139" spans="1:20" x14ac:dyDescent="0.3">
      <c r="A4139" s="115" t="s">
        <v>211</v>
      </c>
      <c r="B4139" s="115" t="s">
        <v>84</v>
      </c>
      <c r="C4139" s="115" t="s">
        <v>103</v>
      </c>
      <c r="D4139" s="115" t="s">
        <v>86</v>
      </c>
      <c r="E4139" s="115" t="s">
        <v>87</v>
      </c>
      <c r="F4139" s="115" t="s">
        <v>86</v>
      </c>
      <c r="G4139" s="115">
        <v>1972</v>
      </c>
      <c r="H4139" s="115" t="s">
        <v>125</v>
      </c>
      <c r="I4139" s="115">
        <v>0</v>
      </c>
      <c r="J4139" s="115" t="s">
        <v>48</v>
      </c>
      <c r="K4139" s="115" t="str">
        <f>INDEX(DatosProcesados!$A$1:$BF$101,MATCH(DataBase!A4139,DatosProcesados!$A$1:$A$101,0),MATCH(DataBase!J4139,DatosProcesados!$A$1:$BF$1,0))</f>
        <v xml:space="preserve">No informa </v>
      </c>
      <c r="L4139" s="115" t="str">
        <f>INDEX(Modelo!$A$9:$D$89,MATCH(DataBase!$J4139,Modelo!$A$9:$A$89,0),MATCH(DataBase!L$1,Modelo!$A$9:$D$9,0))</f>
        <v xml:space="preserve">Impacto social </v>
      </c>
      <c r="M4139" s="115" t="str">
        <f>INDEX(Modelo!$A$9:$D$89,MATCH(DataBase!$J4139,Modelo!$A$9:$A$89,0),MATCH(DataBase!M$1,Modelo!$A$9:$D$9,0))</f>
        <v>Pilar 5</v>
      </c>
      <c r="N4139" s="115" t="str">
        <f>INDEX(Modelo!$A$9:$D$89,MATCH(DataBase!$J4139,Modelo!$A$9:$A$89,0),MATCH(DataBase!N$1,Modelo!$A$9:$D$9,0))</f>
        <v>positivo</v>
      </c>
      <c r="O4139" s="115">
        <f t="array" ref="O4139">IF(N4139="negativo",INDEX($AD$3:$AG$51,MATCH(1,($B4139=$AD$3:$AD$51)*($J4139=$AE$3:$AE$51),0),3),IF(N4139="positivo",INDEX($AD$55:$AG$109,MATCH(1,($B4139=$AD$55:$AD$109)*($J4139=$AE$55:$AE$109),0),3)))</f>
        <v>0.56999999999999995</v>
      </c>
      <c r="P4139" s="115">
        <f t="array" ref="P4139">IF(N4139="negativo",INDEX($AD$3:$AG$51,MATCH(1,($B4139=$AD$3:$AD$51)*($J4139=$AE$3:$AE$51),0),4),IF(N4139="positivo",INDEX($AD$55:$AG$109,MATCH(1,($B4139=$AD$55:$AD$109)*($J4139=$AE$55:$AE$109),0),4)))</f>
        <v>0</v>
      </c>
      <c r="Q4139" s="115" t="str">
        <f>VLOOKUP(M4139,Modelo!$A$2:$C$7,2,0)</f>
        <v>Diversidad, Equidad e Inclusión (DEI)</v>
      </c>
      <c r="R4139" s="118">
        <f t="array" ref="R4139">INDEX(Modelo!$F$1:$H$37,MATCH(1,(DataBase!Q4139=Modelo!$G$1:$G$37)*(DataBase!B4139=Modelo!$F$1:$F$37),0),3)</f>
        <v>0.29411764705882354</v>
      </c>
      <c r="S4139" s="115">
        <f t="shared" si="130"/>
        <v>0</v>
      </c>
      <c r="T4139" s="115">
        <f t="shared" si="131"/>
        <v>0</v>
      </c>
    </row>
    <row r="4140" spans="1:20" x14ac:dyDescent="0.3">
      <c r="A4140" s="115" t="s">
        <v>351</v>
      </c>
      <c r="B4140" s="115" t="s">
        <v>313</v>
      </c>
      <c r="C4140" s="115" t="s">
        <v>103</v>
      </c>
      <c r="D4140" s="115" t="s">
        <v>87</v>
      </c>
      <c r="E4140" s="115" t="s">
        <v>86</v>
      </c>
      <c r="F4140" s="115" t="s">
        <v>86</v>
      </c>
      <c r="G4140" s="115">
        <v>1997</v>
      </c>
      <c r="H4140" s="115" t="s">
        <v>125</v>
      </c>
      <c r="I4140" s="115">
        <v>3.874476933</v>
      </c>
      <c r="J4140" s="115" t="s">
        <v>48</v>
      </c>
      <c r="K4140" s="115" t="str">
        <f>INDEX(DatosProcesados!$A$1:$BF$101,MATCH(DataBase!A4140,DatosProcesados!$A$1:$A$101,0),MATCH(DataBase!J4140,DatosProcesados!$A$1:$BF$1,0))</f>
        <v>No informa</v>
      </c>
      <c r="L4140" s="115" t="str">
        <f>INDEX(Modelo!$A$9:$D$89,MATCH(DataBase!$J4140,Modelo!$A$9:$A$89,0),MATCH(DataBase!L$1,Modelo!$A$9:$D$9,0))</f>
        <v xml:space="preserve">Impacto social </v>
      </c>
      <c r="M4140" s="115" t="str">
        <f>INDEX(Modelo!$A$9:$D$89,MATCH(DataBase!$J4140,Modelo!$A$9:$A$89,0),MATCH(DataBase!M$1,Modelo!$A$9:$D$9,0))</f>
        <v>Pilar 5</v>
      </c>
      <c r="N4140" s="115" t="str">
        <f>INDEX(Modelo!$A$9:$D$89,MATCH(DataBase!$J4140,Modelo!$A$9:$A$89,0),MATCH(DataBase!N$1,Modelo!$A$9:$D$9,0))</f>
        <v>positivo</v>
      </c>
      <c r="O4140" s="115">
        <f t="array" ref="O4140">IF(N4140="negativo",INDEX($AD$3:$AG$51,MATCH(1,($B4140=$AD$3:$AD$51)*($J4140=$AE$3:$AE$51),0),3),IF(N4140="positivo",INDEX($AD$55:$AG$109,MATCH(1,($B4140=$AD$55:$AD$109)*($J4140=$AE$55:$AE$109),0),3)))</f>
        <v>0.5</v>
      </c>
      <c r="P4140" s="115">
        <f t="array" ref="P4140">IF(N4140="negativo",INDEX($AD$3:$AG$51,MATCH(1,($B4140=$AD$3:$AD$51)*($J4140=$AE$3:$AE$51),0),4),IF(N4140="positivo",INDEX($AD$55:$AG$109,MATCH(1,($B4140=$AD$55:$AD$109)*($J4140=$AE$55:$AE$109),0),4)))</f>
        <v>0</v>
      </c>
      <c r="Q4140" s="115" t="str">
        <f>VLOOKUP(M4140,Modelo!$A$2:$C$7,2,0)</f>
        <v>Diversidad, Equidad e Inclusión (DEI)</v>
      </c>
      <c r="R4140" s="118">
        <f t="array" ref="R4140">INDEX(Modelo!$F$1:$H$37,MATCH(1,(DataBase!Q4140=Modelo!$G$1:$G$37)*(DataBase!B4140=Modelo!$F$1:$F$37),0),3)</f>
        <v>0.23529411764705882</v>
      </c>
      <c r="S4140" s="115">
        <f t="shared" si="130"/>
        <v>0</v>
      </c>
      <c r="T4140" s="115">
        <f t="shared" si="131"/>
        <v>0</v>
      </c>
    </row>
    <row r="4141" spans="1:20" x14ac:dyDescent="0.3">
      <c r="A4141" s="115" t="s">
        <v>411</v>
      </c>
      <c r="B4141" s="115" t="s">
        <v>407</v>
      </c>
      <c r="C4141" s="115" t="s">
        <v>103</v>
      </c>
      <c r="D4141" s="115" t="s">
        <v>87</v>
      </c>
      <c r="E4141" s="115" t="s">
        <v>86</v>
      </c>
      <c r="F4141" s="115" t="s">
        <v>87</v>
      </c>
      <c r="G4141" s="115">
        <v>1935</v>
      </c>
      <c r="H4141" s="115" t="s">
        <v>244</v>
      </c>
      <c r="I4141" s="115">
        <v>11.495989482000001</v>
      </c>
      <c r="J4141" s="115" t="s">
        <v>48</v>
      </c>
      <c r="K4141" s="115">
        <f>INDEX(DatosProcesados!$A$1:$BF$101,MATCH(DataBase!A4141,DatosProcesados!$A$1:$A$101,0),MATCH(DataBase!J4141,DatosProcesados!$A$1:$BF$1,0))</f>
        <v>0.16600000000000001</v>
      </c>
      <c r="L4141" s="115" t="str">
        <f>INDEX(Modelo!$A$9:$D$89,MATCH(DataBase!$J4141,Modelo!$A$9:$A$89,0),MATCH(DataBase!L$1,Modelo!$A$9:$D$9,0))</f>
        <v xml:space="preserve">Impacto social </v>
      </c>
      <c r="M4141" s="115" t="str">
        <f>INDEX(Modelo!$A$9:$D$89,MATCH(DataBase!$J4141,Modelo!$A$9:$A$89,0),MATCH(DataBase!M$1,Modelo!$A$9:$D$9,0))</f>
        <v>Pilar 5</v>
      </c>
      <c r="N4141" s="115" t="str">
        <f>INDEX(Modelo!$A$9:$D$89,MATCH(DataBase!$J4141,Modelo!$A$9:$A$89,0),MATCH(DataBase!N$1,Modelo!$A$9:$D$9,0))</f>
        <v>positivo</v>
      </c>
      <c r="O4141" s="115">
        <f t="array" ref="O4141">IF(N4141="negativo",INDEX($AD$3:$AG$51,MATCH(1,($B4141=$AD$3:$AD$51)*($J4141=$AE$3:$AE$51),0),3),IF(N4141="positivo",INDEX($AD$55:$AG$109,MATCH(1,($B4141=$AD$55:$AD$109)*($J4141=$AE$55:$AE$109),0),3)))</f>
        <v>0.6</v>
      </c>
      <c r="P4141" s="115">
        <f t="array" ref="P4141">IF(N4141="negativo",INDEX($AD$3:$AG$51,MATCH(1,($B4141=$AD$3:$AD$51)*($J4141=$AE$3:$AE$51),0),4),IF(N4141="positivo",INDEX($AD$55:$AG$109,MATCH(1,($B4141=$AD$55:$AD$109)*($J4141=$AE$55:$AE$109),0),4)))</f>
        <v>0.16</v>
      </c>
      <c r="Q4141" s="115" t="str">
        <f>VLOOKUP(M4141,Modelo!$A$2:$C$7,2,0)</f>
        <v>Diversidad, Equidad e Inclusión (DEI)</v>
      </c>
      <c r="R4141" s="118">
        <f t="array" ref="R4141">INDEX(Modelo!$F$1:$H$37,MATCH(1,(DataBase!Q4141=Modelo!$G$1:$G$37)*(DataBase!B4141=Modelo!$F$1:$F$37),0),3)</f>
        <v>0.11538461538461539</v>
      </c>
      <c r="S4141" s="115">
        <f t="shared" si="130"/>
        <v>1.3636363636363649</v>
      </c>
      <c r="T4141" s="115">
        <f t="shared" si="131"/>
        <v>0.15734265734265748</v>
      </c>
    </row>
    <row r="4142" spans="1:20" x14ac:dyDescent="0.3">
      <c r="A4142" s="115" t="s">
        <v>406</v>
      </c>
      <c r="B4142" s="115" t="s">
        <v>407</v>
      </c>
      <c r="C4142" s="115" t="s">
        <v>97</v>
      </c>
      <c r="D4142" s="115" t="s">
        <v>86</v>
      </c>
      <c r="E4142" s="115" t="s">
        <v>87</v>
      </c>
      <c r="F4142" s="115" t="s">
        <v>87</v>
      </c>
      <c r="G4142" s="115">
        <v>1951</v>
      </c>
      <c r="H4142" s="115" t="s">
        <v>125</v>
      </c>
      <c r="I4142" s="115">
        <v>113.923310323</v>
      </c>
      <c r="J4142" s="115" t="s">
        <v>48</v>
      </c>
      <c r="K4142" s="115">
        <f>INDEX(DatosProcesados!$A$1:$BF$101,MATCH(DataBase!A4142,DatosProcesados!$A$1:$A$101,0),MATCH(DataBase!J4142,DatosProcesados!$A$1:$BF$1,0))</f>
        <v>0.42</v>
      </c>
      <c r="L4142" s="115" t="str">
        <f>INDEX(Modelo!$A$9:$D$89,MATCH(DataBase!$J4142,Modelo!$A$9:$A$89,0),MATCH(DataBase!L$1,Modelo!$A$9:$D$9,0))</f>
        <v xml:space="preserve">Impacto social </v>
      </c>
      <c r="M4142" s="115" t="str">
        <f>INDEX(Modelo!$A$9:$D$89,MATCH(DataBase!$J4142,Modelo!$A$9:$A$89,0),MATCH(DataBase!M$1,Modelo!$A$9:$D$9,0))</f>
        <v>Pilar 5</v>
      </c>
      <c r="N4142" s="115" t="str">
        <f>INDEX(Modelo!$A$9:$D$89,MATCH(DataBase!$J4142,Modelo!$A$9:$A$89,0),MATCH(DataBase!N$1,Modelo!$A$9:$D$9,0))</f>
        <v>positivo</v>
      </c>
      <c r="O4142" s="115">
        <f t="array" ref="O4142">IF(N4142="negativo",INDEX($AD$3:$AG$51,MATCH(1,($B4142=$AD$3:$AD$51)*($J4142=$AE$3:$AE$51),0),3),IF(N4142="positivo",INDEX($AD$55:$AG$109,MATCH(1,($B4142=$AD$55:$AD$109)*($J4142=$AE$55:$AE$109),0),3)))</f>
        <v>0.6</v>
      </c>
      <c r="P4142" s="115">
        <f t="array" ref="P4142">IF(N4142="negativo",INDEX($AD$3:$AG$51,MATCH(1,($B4142=$AD$3:$AD$51)*($J4142=$AE$3:$AE$51),0),4),IF(N4142="positivo",INDEX($AD$55:$AG$109,MATCH(1,($B4142=$AD$55:$AD$109)*($J4142=$AE$55:$AE$109),0),4)))</f>
        <v>0.16</v>
      </c>
      <c r="Q4142" s="115" t="str">
        <f>VLOOKUP(M4142,Modelo!$A$2:$C$7,2,0)</f>
        <v>Diversidad, Equidad e Inclusión (DEI)</v>
      </c>
      <c r="R4142" s="118">
        <f t="array" ref="R4142">INDEX(Modelo!$F$1:$H$37,MATCH(1,(DataBase!Q4142=Modelo!$G$1:$G$37)*(DataBase!B4142=Modelo!$F$1:$F$37),0),3)</f>
        <v>0.11538461538461539</v>
      </c>
      <c r="S4142" s="115">
        <f t="shared" si="130"/>
        <v>59.090909090909108</v>
      </c>
      <c r="T4142" s="115">
        <f t="shared" si="131"/>
        <v>6.8181818181818201</v>
      </c>
    </row>
    <row r="4143" spans="1:20" x14ac:dyDescent="0.3">
      <c r="A4143" s="115" t="s">
        <v>96</v>
      </c>
      <c r="B4143" s="115" t="s">
        <v>84</v>
      </c>
      <c r="C4143" s="115" t="s">
        <v>97</v>
      </c>
      <c r="D4143" s="115" t="s">
        <v>86</v>
      </c>
      <c r="E4143" s="115" t="s">
        <v>86</v>
      </c>
      <c r="F4143" s="115" t="s">
        <v>87</v>
      </c>
      <c r="G4143" s="115">
        <v>1997</v>
      </c>
      <c r="H4143" s="115" t="s">
        <v>125</v>
      </c>
      <c r="I4143" s="115">
        <v>15.780332546</v>
      </c>
      <c r="J4143" s="115" t="s">
        <v>48</v>
      </c>
      <c r="K4143" s="115">
        <f>INDEX(DatosProcesados!$A$1:$BF$101,MATCH(DataBase!A4143,DatosProcesados!$A$1:$A$101,0),MATCH(DataBase!J4143,DatosProcesados!$A$1:$BF$1,0))</f>
        <v>0.28000000000000003</v>
      </c>
      <c r="L4143" s="115" t="str">
        <f>INDEX(Modelo!$A$9:$D$89,MATCH(DataBase!$J4143,Modelo!$A$9:$A$89,0),MATCH(DataBase!L$1,Modelo!$A$9:$D$9,0))</f>
        <v xml:space="preserve">Impacto social </v>
      </c>
      <c r="M4143" s="115" t="str">
        <f>INDEX(Modelo!$A$9:$D$89,MATCH(DataBase!$J4143,Modelo!$A$9:$A$89,0),MATCH(DataBase!M$1,Modelo!$A$9:$D$9,0))</f>
        <v>Pilar 5</v>
      </c>
      <c r="N4143" s="115" t="str">
        <f>INDEX(Modelo!$A$9:$D$89,MATCH(DataBase!$J4143,Modelo!$A$9:$A$89,0),MATCH(DataBase!N$1,Modelo!$A$9:$D$9,0))</f>
        <v>positivo</v>
      </c>
      <c r="O4143" s="115">
        <f t="array" ref="O4143">IF(N4143="negativo",INDEX($AD$3:$AG$51,MATCH(1,($B4143=$AD$3:$AD$51)*($J4143=$AE$3:$AE$51),0),3),IF(N4143="positivo",INDEX($AD$55:$AG$109,MATCH(1,($B4143=$AD$55:$AD$109)*($J4143=$AE$55:$AE$109),0),3)))</f>
        <v>0.56999999999999995</v>
      </c>
      <c r="P4143" s="115">
        <f t="array" ref="P4143">IF(N4143="negativo",INDEX($AD$3:$AG$51,MATCH(1,($B4143=$AD$3:$AD$51)*($J4143=$AE$3:$AE$51),0),4),IF(N4143="positivo",INDEX($AD$55:$AG$109,MATCH(1,($B4143=$AD$55:$AD$109)*($J4143=$AE$55:$AE$109),0),4)))</f>
        <v>0</v>
      </c>
      <c r="Q4143" s="115" t="str">
        <f>VLOOKUP(M4143,Modelo!$A$2:$C$7,2,0)</f>
        <v>Diversidad, Equidad e Inclusión (DEI)</v>
      </c>
      <c r="R4143" s="118">
        <f t="array" ref="R4143">INDEX(Modelo!$F$1:$H$37,MATCH(1,(DataBase!Q4143=Modelo!$G$1:$G$37)*(DataBase!B4143=Modelo!$F$1:$F$37),0),3)</f>
        <v>0.29411764705882354</v>
      </c>
      <c r="S4143" s="115">
        <f t="shared" si="130"/>
        <v>49.12280701754387</v>
      </c>
      <c r="T4143" s="115">
        <f t="shared" si="131"/>
        <v>14.447884416924667</v>
      </c>
    </row>
    <row r="4144" spans="1:20" x14ac:dyDescent="0.3">
      <c r="A4144" s="115" t="s">
        <v>83</v>
      </c>
      <c r="B4144" s="115" t="s">
        <v>84</v>
      </c>
      <c r="C4144" s="115" t="s">
        <v>85</v>
      </c>
      <c r="D4144" s="115" t="s">
        <v>86</v>
      </c>
      <c r="E4144" s="115" t="s">
        <v>86</v>
      </c>
      <c r="F4144" s="115" t="s">
        <v>87</v>
      </c>
      <c r="G4144" s="115">
        <v>1955</v>
      </c>
      <c r="H4144" s="115" t="s">
        <v>125</v>
      </c>
      <c r="I4144" s="115">
        <v>20.574477179999999</v>
      </c>
      <c r="J4144" s="115" t="s">
        <v>48</v>
      </c>
      <c r="K4144" s="115">
        <f>INDEX(DatosProcesados!$A$1:$BF$101,MATCH(DataBase!A4144,DatosProcesados!$A$1:$A$101,0),MATCH(DataBase!J4144,DatosProcesados!$A$1:$BF$1,0))</f>
        <v>0.1</v>
      </c>
      <c r="L4144" s="115" t="str">
        <f>INDEX(Modelo!$A$9:$D$89,MATCH(DataBase!$J4144,Modelo!$A$9:$A$89,0),MATCH(DataBase!L$1,Modelo!$A$9:$D$9,0))</f>
        <v xml:space="preserve">Impacto social </v>
      </c>
      <c r="M4144" s="115" t="str">
        <f>INDEX(Modelo!$A$9:$D$89,MATCH(DataBase!$J4144,Modelo!$A$9:$A$89,0),MATCH(DataBase!M$1,Modelo!$A$9:$D$9,0))</f>
        <v>Pilar 5</v>
      </c>
      <c r="N4144" s="115" t="str">
        <f>INDEX(Modelo!$A$9:$D$89,MATCH(DataBase!$J4144,Modelo!$A$9:$A$89,0),MATCH(DataBase!N$1,Modelo!$A$9:$D$9,0))</f>
        <v>positivo</v>
      </c>
      <c r="O4144" s="115">
        <f t="array" ref="O4144">IF(N4144="negativo",INDEX($AD$3:$AG$51,MATCH(1,($B4144=$AD$3:$AD$51)*($J4144=$AE$3:$AE$51),0),3),IF(N4144="positivo",INDEX($AD$55:$AG$109,MATCH(1,($B4144=$AD$55:$AD$109)*($J4144=$AE$55:$AE$109),0),3)))</f>
        <v>0.56999999999999995</v>
      </c>
      <c r="P4144" s="115">
        <f t="array" ref="P4144">IF(N4144="negativo",INDEX($AD$3:$AG$51,MATCH(1,($B4144=$AD$3:$AD$51)*($J4144=$AE$3:$AE$51),0),4),IF(N4144="positivo",INDEX($AD$55:$AG$109,MATCH(1,($B4144=$AD$55:$AD$109)*($J4144=$AE$55:$AE$109),0),4)))</f>
        <v>0</v>
      </c>
      <c r="Q4144" s="115" t="str">
        <f>VLOOKUP(M4144,Modelo!$A$2:$C$7,2,0)</f>
        <v>Diversidad, Equidad e Inclusión (DEI)</v>
      </c>
      <c r="R4144" s="118">
        <f t="array" ref="R4144">INDEX(Modelo!$F$1:$H$37,MATCH(1,(DataBase!Q4144=Modelo!$G$1:$G$37)*(DataBase!B4144=Modelo!$F$1:$F$37),0),3)</f>
        <v>0.29411764705882354</v>
      </c>
      <c r="S4144" s="115">
        <f t="shared" si="130"/>
        <v>17.543859649122808</v>
      </c>
      <c r="T4144" s="115">
        <f t="shared" si="131"/>
        <v>5.1599587203302377</v>
      </c>
    </row>
    <row r="4145" spans="1:20" x14ac:dyDescent="0.3">
      <c r="A4145" s="115" t="s">
        <v>243</v>
      </c>
      <c r="B4145" s="115" t="s">
        <v>216</v>
      </c>
      <c r="C4145" s="115" t="s">
        <v>103</v>
      </c>
      <c r="D4145" s="115" t="s">
        <v>86</v>
      </c>
      <c r="E4145" s="115" t="s">
        <v>86</v>
      </c>
      <c r="F4145" s="115" t="s">
        <v>87</v>
      </c>
      <c r="G4145" s="115">
        <v>1985</v>
      </c>
      <c r="H4145" s="115" t="s">
        <v>244</v>
      </c>
      <c r="I4145" s="115">
        <v>2.6249202149999999</v>
      </c>
      <c r="J4145" s="115" t="s">
        <v>48</v>
      </c>
      <c r="K4145" s="115">
        <f>INDEX(DatosProcesados!$A$1:$BF$101,MATCH(DataBase!A4145,DatosProcesados!$A$1:$A$101,0),MATCH(DataBase!J4145,DatosProcesados!$A$1:$BF$1,0))</f>
        <v>0.28000000000000003</v>
      </c>
      <c r="L4145" s="115" t="str">
        <f>INDEX(Modelo!$A$9:$D$89,MATCH(DataBase!$J4145,Modelo!$A$9:$A$89,0),MATCH(DataBase!L$1,Modelo!$A$9:$D$9,0))</f>
        <v xml:space="preserve">Impacto social </v>
      </c>
      <c r="M4145" s="115" t="str">
        <f>INDEX(Modelo!$A$9:$D$89,MATCH(DataBase!$J4145,Modelo!$A$9:$A$89,0),MATCH(DataBase!M$1,Modelo!$A$9:$D$9,0))</f>
        <v>Pilar 5</v>
      </c>
      <c r="N4145" s="115" t="str">
        <f>INDEX(Modelo!$A$9:$D$89,MATCH(DataBase!$J4145,Modelo!$A$9:$A$89,0),MATCH(DataBase!N$1,Modelo!$A$9:$D$9,0))</f>
        <v>positivo</v>
      </c>
      <c r="O4145" s="115">
        <f t="array" ref="O4145">IF(N4145="negativo",INDEX($AD$3:$AG$51,MATCH(1,($B4145=$AD$3:$AD$51)*($J4145=$AE$3:$AE$51),0),3),IF(N4145="positivo",INDEX($AD$55:$AG$109,MATCH(1,($B4145=$AD$55:$AD$109)*($J4145=$AE$55:$AE$109),0),3)))</f>
        <v>0.8</v>
      </c>
      <c r="P4145" s="115">
        <f t="array" ref="P4145">IF(N4145="negativo",INDEX($AD$3:$AG$51,MATCH(1,($B4145=$AD$3:$AD$51)*($J4145=$AE$3:$AE$51),0),4),IF(N4145="positivo",INDEX($AD$55:$AG$109,MATCH(1,($B4145=$AD$55:$AD$109)*($J4145=$AE$55:$AE$109),0),4)))</f>
        <v>0.11</v>
      </c>
      <c r="Q4145" s="115" t="str">
        <f>VLOOKUP(M4145,Modelo!$A$2:$C$7,2,0)</f>
        <v>Diversidad, Equidad e Inclusión (DEI)</v>
      </c>
      <c r="R4145" s="118">
        <f t="array" ref="R4145">INDEX(Modelo!$F$1:$H$37,MATCH(1,(DataBase!Q4145=Modelo!$G$1:$G$37)*(DataBase!B4145=Modelo!$F$1:$F$37),0),3)</f>
        <v>0.15789473684210525</v>
      </c>
      <c r="S4145" s="115">
        <f t="shared" si="130"/>
        <v>24.637681159420293</v>
      </c>
      <c r="T4145" s="115">
        <f t="shared" si="131"/>
        <v>3.8901601830663619</v>
      </c>
    </row>
    <row r="4146" spans="1:20" x14ac:dyDescent="0.3">
      <c r="A4146" s="115" t="s">
        <v>263</v>
      </c>
      <c r="B4146" s="115" t="s">
        <v>216</v>
      </c>
      <c r="C4146" s="115" t="s">
        <v>97</v>
      </c>
      <c r="D4146" s="115" t="s">
        <v>86</v>
      </c>
      <c r="E4146" s="115" t="s">
        <v>86</v>
      </c>
      <c r="F4146" s="115" t="s">
        <v>86</v>
      </c>
      <c r="G4146" s="115">
        <v>1990</v>
      </c>
      <c r="H4146" s="115" t="s">
        <v>125</v>
      </c>
      <c r="I4146" s="115">
        <v>2.3114637089999999</v>
      </c>
      <c r="J4146" s="115" t="s">
        <v>48</v>
      </c>
      <c r="K4146" s="115">
        <f>INDEX(DatosProcesados!$A$1:$BF$101,MATCH(DataBase!A4146,DatosProcesados!$A$1:$A$101,0),MATCH(DataBase!J4146,DatosProcesados!$A$1:$BF$1,0))</f>
        <v>0.8</v>
      </c>
      <c r="L4146" s="115" t="str">
        <f>INDEX(Modelo!$A$9:$D$89,MATCH(DataBase!$J4146,Modelo!$A$9:$A$89,0),MATCH(DataBase!L$1,Modelo!$A$9:$D$9,0))</f>
        <v xml:space="preserve">Impacto social </v>
      </c>
      <c r="M4146" s="115" t="str">
        <f>INDEX(Modelo!$A$9:$D$89,MATCH(DataBase!$J4146,Modelo!$A$9:$A$89,0),MATCH(DataBase!M$1,Modelo!$A$9:$D$9,0))</f>
        <v>Pilar 5</v>
      </c>
      <c r="N4146" s="115" t="str">
        <f>INDEX(Modelo!$A$9:$D$89,MATCH(DataBase!$J4146,Modelo!$A$9:$A$89,0),MATCH(DataBase!N$1,Modelo!$A$9:$D$9,0))</f>
        <v>positivo</v>
      </c>
      <c r="O4146" s="115">
        <f t="array" ref="O4146">IF(N4146="negativo",INDEX($AD$3:$AG$51,MATCH(1,($B4146=$AD$3:$AD$51)*($J4146=$AE$3:$AE$51),0),3),IF(N4146="positivo",INDEX($AD$55:$AG$109,MATCH(1,($B4146=$AD$55:$AD$109)*($J4146=$AE$55:$AE$109),0),3)))</f>
        <v>0.8</v>
      </c>
      <c r="P4146" s="115">
        <f t="array" ref="P4146">IF(N4146="negativo",INDEX($AD$3:$AG$51,MATCH(1,($B4146=$AD$3:$AD$51)*($J4146=$AE$3:$AE$51),0),4),IF(N4146="positivo",INDEX($AD$55:$AG$109,MATCH(1,($B4146=$AD$55:$AD$109)*($J4146=$AE$55:$AE$109),0),4)))</f>
        <v>0.11</v>
      </c>
      <c r="Q4146" s="115" t="str">
        <f>VLOOKUP(M4146,Modelo!$A$2:$C$7,2,0)</f>
        <v>Diversidad, Equidad e Inclusión (DEI)</v>
      </c>
      <c r="R4146" s="118">
        <f t="array" ref="R4146">INDEX(Modelo!$F$1:$H$37,MATCH(1,(DataBase!Q4146=Modelo!$G$1:$G$37)*(DataBase!B4146=Modelo!$F$1:$F$37),0),3)</f>
        <v>0.15789473684210525</v>
      </c>
      <c r="S4146" s="115">
        <f t="shared" si="130"/>
        <v>100</v>
      </c>
      <c r="T4146" s="115">
        <f t="shared" si="131"/>
        <v>15.789473684210526</v>
      </c>
    </row>
    <row r="4147" spans="1:20" x14ac:dyDescent="0.3">
      <c r="A4147" s="115" t="s">
        <v>321</v>
      </c>
      <c r="B4147" s="115" t="s">
        <v>313</v>
      </c>
      <c r="C4147" s="115" t="s">
        <v>103</v>
      </c>
      <c r="D4147" s="115" t="s">
        <v>86</v>
      </c>
      <c r="E4147" s="115" t="s">
        <v>86</v>
      </c>
      <c r="F4147" s="115" t="s">
        <v>87</v>
      </c>
      <c r="G4147" s="115">
        <v>1949</v>
      </c>
      <c r="H4147" s="115" t="s">
        <v>125</v>
      </c>
      <c r="I4147" s="115">
        <v>16.077688644999999</v>
      </c>
      <c r="J4147" s="115" t="s">
        <v>48</v>
      </c>
      <c r="K4147" s="115">
        <f>INDEX(DatosProcesados!$A$1:$BF$101,MATCH(DataBase!A4147,DatosProcesados!$A$1:$A$101,0),MATCH(DataBase!J4147,DatosProcesados!$A$1:$BF$1,0))</f>
        <v>0</v>
      </c>
      <c r="L4147" s="115" t="str">
        <f>INDEX(Modelo!$A$9:$D$89,MATCH(DataBase!$J4147,Modelo!$A$9:$A$89,0),MATCH(DataBase!L$1,Modelo!$A$9:$D$9,0))</f>
        <v xml:space="preserve">Impacto social </v>
      </c>
      <c r="M4147" s="115" t="str">
        <f>INDEX(Modelo!$A$9:$D$89,MATCH(DataBase!$J4147,Modelo!$A$9:$A$89,0),MATCH(DataBase!M$1,Modelo!$A$9:$D$9,0))</f>
        <v>Pilar 5</v>
      </c>
      <c r="N4147" s="115" t="str">
        <f>INDEX(Modelo!$A$9:$D$89,MATCH(DataBase!$J4147,Modelo!$A$9:$A$89,0),MATCH(DataBase!N$1,Modelo!$A$9:$D$9,0))</f>
        <v>positivo</v>
      </c>
      <c r="O4147" s="115">
        <f t="array" ref="O4147">IF(N4147="negativo",INDEX($AD$3:$AG$51,MATCH(1,($B4147=$AD$3:$AD$51)*($J4147=$AE$3:$AE$51),0),3),IF(N4147="positivo",INDEX($AD$55:$AG$109,MATCH(1,($B4147=$AD$55:$AD$109)*($J4147=$AE$55:$AE$109),0),3)))</f>
        <v>0.5</v>
      </c>
      <c r="P4147" s="115">
        <f t="array" ref="P4147">IF(N4147="negativo",INDEX($AD$3:$AG$51,MATCH(1,($B4147=$AD$3:$AD$51)*($J4147=$AE$3:$AE$51),0),4),IF(N4147="positivo",INDEX($AD$55:$AG$109,MATCH(1,($B4147=$AD$55:$AD$109)*($J4147=$AE$55:$AE$109),0),4)))</f>
        <v>0</v>
      </c>
      <c r="Q4147" s="115" t="str">
        <f>VLOOKUP(M4147,Modelo!$A$2:$C$7,2,0)</f>
        <v>Diversidad, Equidad e Inclusión (DEI)</v>
      </c>
      <c r="R4147" s="118">
        <f t="array" ref="R4147">INDEX(Modelo!$F$1:$H$37,MATCH(1,(DataBase!Q4147=Modelo!$G$1:$G$37)*(DataBase!B4147=Modelo!$F$1:$F$37),0),3)</f>
        <v>0.23529411764705882</v>
      </c>
      <c r="S4147" s="115">
        <f t="shared" si="130"/>
        <v>0</v>
      </c>
      <c r="T4147" s="115">
        <f t="shared" si="131"/>
        <v>0</v>
      </c>
    </row>
    <row r="4148" spans="1:20" x14ac:dyDescent="0.3">
      <c r="A4148" s="115" t="s">
        <v>363</v>
      </c>
      <c r="B4148" s="115" t="s">
        <v>313</v>
      </c>
      <c r="C4148" s="115" t="s">
        <v>103</v>
      </c>
      <c r="D4148" s="115" t="s">
        <v>87</v>
      </c>
      <c r="E4148" s="115" t="s">
        <v>87</v>
      </c>
      <c r="F4148" s="115" t="s">
        <v>87</v>
      </c>
      <c r="G4148" s="115">
        <v>1889</v>
      </c>
      <c r="H4148" s="115" t="s">
        <v>177</v>
      </c>
      <c r="I4148" s="115">
        <v>2.3075606390000001</v>
      </c>
      <c r="J4148" s="115" t="s">
        <v>48</v>
      </c>
      <c r="K4148" s="115">
        <f>INDEX(DatosProcesados!$A$1:$BF$101,MATCH(DataBase!A4148,DatosProcesados!$A$1:$A$101,0),MATCH(DataBase!J4148,DatosProcesados!$A$1:$BF$1,0))</f>
        <v>0.22</v>
      </c>
      <c r="L4148" s="115" t="str">
        <f>INDEX(Modelo!$A$9:$D$89,MATCH(DataBase!$J4148,Modelo!$A$9:$A$89,0),MATCH(DataBase!L$1,Modelo!$A$9:$D$9,0))</f>
        <v xml:space="preserve">Impacto social </v>
      </c>
      <c r="M4148" s="115" t="str">
        <f>INDEX(Modelo!$A$9:$D$89,MATCH(DataBase!$J4148,Modelo!$A$9:$A$89,0),MATCH(DataBase!M$1,Modelo!$A$9:$D$9,0))</f>
        <v>Pilar 5</v>
      </c>
      <c r="N4148" s="115" t="str">
        <f>INDEX(Modelo!$A$9:$D$89,MATCH(DataBase!$J4148,Modelo!$A$9:$A$89,0),MATCH(DataBase!N$1,Modelo!$A$9:$D$9,0))</f>
        <v>positivo</v>
      </c>
      <c r="O4148" s="115">
        <f t="array" ref="O4148">IF(N4148="negativo",INDEX($AD$3:$AG$51,MATCH(1,($B4148=$AD$3:$AD$51)*($J4148=$AE$3:$AE$51),0),3),IF(N4148="positivo",INDEX($AD$55:$AG$109,MATCH(1,($B4148=$AD$55:$AD$109)*($J4148=$AE$55:$AE$109),0),3)))</f>
        <v>0.5</v>
      </c>
      <c r="P4148" s="115">
        <f t="array" ref="P4148">IF(N4148="negativo",INDEX($AD$3:$AG$51,MATCH(1,($B4148=$AD$3:$AD$51)*($J4148=$AE$3:$AE$51),0),4),IF(N4148="positivo",INDEX($AD$55:$AG$109,MATCH(1,($B4148=$AD$55:$AD$109)*($J4148=$AE$55:$AE$109),0),4)))</f>
        <v>0</v>
      </c>
      <c r="Q4148" s="115" t="str">
        <f>VLOOKUP(M4148,Modelo!$A$2:$C$7,2,0)</f>
        <v>Diversidad, Equidad e Inclusión (DEI)</v>
      </c>
      <c r="R4148" s="118">
        <f t="array" ref="R4148">INDEX(Modelo!$F$1:$H$37,MATCH(1,(DataBase!Q4148=Modelo!$G$1:$G$37)*(DataBase!B4148=Modelo!$F$1:$F$37),0),3)</f>
        <v>0.23529411764705882</v>
      </c>
      <c r="S4148" s="115">
        <f t="shared" si="130"/>
        <v>44</v>
      </c>
      <c r="T4148" s="115">
        <f t="shared" si="131"/>
        <v>10.352941176470589</v>
      </c>
    </row>
    <row r="4149" spans="1:20" x14ac:dyDescent="0.3">
      <c r="A4149" s="115" t="s">
        <v>423</v>
      </c>
      <c r="B4149" s="115" t="s">
        <v>407</v>
      </c>
      <c r="C4149" s="115" t="s">
        <v>103</v>
      </c>
      <c r="D4149" s="115" t="s">
        <v>86</v>
      </c>
      <c r="E4149" s="115" t="s">
        <v>87</v>
      </c>
      <c r="F4149" s="115" t="s">
        <v>87</v>
      </c>
      <c r="G4149" s="115">
        <v>1985</v>
      </c>
      <c r="H4149" s="115" t="s">
        <v>422</v>
      </c>
      <c r="I4149" s="115">
        <v>4.2502446559999996</v>
      </c>
      <c r="J4149" s="115" t="s">
        <v>48</v>
      </c>
      <c r="K4149" s="115">
        <f>INDEX(DatosProcesados!$A$1:$BF$101,MATCH(DataBase!A4149,DatosProcesados!$A$1:$A$101,0),MATCH(DataBase!J4149,DatosProcesados!$A$1:$BF$1,0))</f>
        <v>0.16</v>
      </c>
      <c r="L4149" s="115" t="str">
        <f>INDEX(Modelo!$A$9:$D$89,MATCH(DataBase!$J4149,Modelo!$A$9:$A$89,0),MATCH(DataBase!L$1,Modelo!$A$9:$D$9,0))</f>
        <v xml:space="preserve">Impacto social </v>
      </c>
      <c r="M4149" s="115" t="str">
        <f>INDEX(Modelo!$A$9:$D$89,MATCH(DataBase!$J4149,Modelo!$A$9:$A$89,0),MATCH(DataBase!M$1,Modelo!$A$9:$D$9,0))</f>
        <v>Pilar 5</v>
      </c>
      <c r="N4149" s="115" t="str">
        <f>INDEX(Modelo!$A$9:$D$89,MATCH(DataBase!$J4149,Modelo!$A$9:$A$89,0),MATCH(DataBase!N$1,Modelo!$A$9:$D$9,0))</f>
        <v>positivo</v>
      </c>
      <c r="O4149" s="115">
        <f t="array" ref="O4149">IF(N4149="negativo",INDEX($AD$3:$AG$51,MATCH(1,($B4149=$AD$3:$AD$51)*($J4149=$AE$3:$AE$51),0),3),IF(N4149="positivo",INDEX($AD$55:$AG$109,MATCH(1,($B4149=$AD$55:$AD$109)*($J4149=$AE$55:$AE$109),0),3)))</f>
        <v>0.6</v>
      </c>
      <c r="P4149" s="115">
        <f t="array" ref="P4149">IF(N4149="negativo",INDEX($AD$3:$AG$51,MATCH(1,($B4149=$AD$3:$AD$51)*($J4149=$AE$3:$AE$51),0),4),IF(N4149="positivo",INDEX($AD$55:$AG$109,MATCH(1,($B4149=$AD$55:$AD$109)*($J4149=$AE$55:$AE$109),0),4)))</f>
        <v>0.16</v>
      </c>
      <c r="Q4149" s="115" t="str">
        <f>VLOOKUP(M4149,Modelo!$A$2:$C$7,2,0)</f>
        <v>Diversidad, Equidad e Inclusión (DEI)</v>
      </c>
      <c r="R4149" s="118">
        <f t="array" ref="R4149">INDEX(Modelo!$F$1:$H$37,MATCH(1,(DataBase!Q4149=Modelo!$G$1:$G$37)*(DataBase!B4149=Modelo!$F$1:$F$37),0),3)</f>
        <v>0.11538461538461539</v>
      </c>
      <c r="S4149" s="115">
        <f t="shared" si="130"/>
        <v>0</v>
      </c>
      <c r="T4149" s="115">
        <f t="shared" si="131"/>
        <v>0</v>
      </c>
    </row>
    <row r="4150" spans="1:20" x14ac:dyDescent="0.3">
      <c r="A4150" s="115" t="s">
        <v>172</v>
      </c>
      <c r="B4150" s="115" t="s">
        <v>84</v>
      </c>
      <c r="C4150" s="115" t="s">
        <v>103</v>
      </c>
      <c r="D4150" s="115" t="s">
        <v>86</v>
      </c>
      <c r="E4150" s="115" t="s">
        <v>87</v>
      </c>
      <c r="F4150" s="115" t="s">
        <v>86</v>
      </c>
      <c r="G4150" s="115">
        <v>1966</v>
      </c>
      <c r="H4150" s="115" t="s">
        <v>125</v>
      </c>
      <c r="I4150" s="115">
        <v>2.6355685659999999</v>
      </c>
      <c r="J4150" s="115" t="s">
        <v>48</v>
      </c>
      <c r="K4150" s="115">
        <f>INDEX(DatosProcesados!$A$1:$BF$101,MATCH(DataBase!A4150,DatosProcesados!$A$1:$A$101,0),MATCH(DataBase!J4150,DatosProcesados!$A$1:$BF$1,0))</f>
        <v>0.33</v>
      </c>
      <c r="L4150" s="115" t="str">
        <f>INDEX(Modelo!$A$9:$D$89,MATCH(DataBase!$J4150,Modelo!$A$9:$A$89,0),MATCH(DataBase!L$1,Modelo!$A$9:$D$9,0))</f>
        <v xml:space="preserve">Impacto social </v>
      </c>
      <c r="M4150" s="115" t="str">
        <f>INDEX(Modelo!$A$9:$D$89,MATCH(DataBase!$J4150,Modelo!$A$9:$A$89,0),MATCH(DataBase!M$1,Modelo!$A$9:$D$9,0))</f>
        <v>Pilar 5</v>
      </c>
      <c r="N4150" s="115" t="str">
        <f>INDEX(Modelo!$A$9:$D$89,MATCH(DataBase!$J4150,Modelo!$A$9:$A$89,0),MATCH(DataBase!N$1,Modelo!$A$9:$D$9,0))</f>
        <v>positivo</v>
      </c>
      <c r="O4150" s="115">
        <f t="array" ref="O4150">IF(N4150="negativo",INDEX($AD$3:$AG$51,MATCH(1,($B4150=$AD$3:$AD$51)*($J4150=$AE$3:$AE$51),0),3),IF(N4150="positivo",INDEX($AD$55:$AG$109,MATCH(1,($B4150=$AD$55:$AD$109)*($J4150=$AE$55:$AE$109),0),3)))</f>
        <v>0.56999999999999995</v>
      </c>
      <c r="P4150" s="115">
        <f t="array" ref="P4150">IF(N4150="negativo",INDEX($AD$3:$AG$51,MATCH(1,($B4150=$AD$3:$AD$51)*($J4150=$AE$3:$AE$51),0),4),IF(N4150="positivo",INDEX($AD$55:$AG$109,MATCH(1,($B4150=$AD$55:$AD$109)*($J4150=$AE$55:$AE$109),0),4)))</f>
        <v>0</v>
      </c>
      <c r="Q4150" s="115" t="str">
        <f>VLOOKUP(M4150,Modelo!$A$2:$C$7,2,0)</f>
        <v>Diversidad, Equidad e Inclusión (DEI)</v>
      </c>
      <c r="R4150" s="118">
        <f t="array" ref="R4150">INDEX(Modelo!$F$1:$H$37,MATCH(1,(DataBase!Q4150=Modelo!$G$1:$G$37)*(DataBase!B4150=Modelo!$F$1:$F$37),0),3)</f>
        <v>0.29411764705882354</v>
      </c>
      <c r="S4150" s="115">
        <f t="shared" si="130"/>
        <v>57.894736842105267</v>
      </c>
      <c r="T4150" s="115">
        <f t="shared" si="131"/>
        <v>17.027863777089784</v>
      </c>
    </row>
    <row r="4151" spans="1:20" x14ac:dyDescent="0.3">
      <c r="A4151" s="115" t="s">
        <v>158</v>
      </c>
      <c r="B4151" s="115" t="s">
        <v>84</v>
      </c>
      <c r="C4151" s="115" t="s">
        <v>97</v>
      </c>
      <c r="D4151" s="115" t="s">
        <v>86</v>
      </c>
      <c r="E4151" s="115" t="s">
        <v>87</v>
      </c>
      <c r="F4151" s="115" t="s">
        <v>87</v>
      </c>
      <c r="G4151" s="115">
        <v>1896</v>
      </c>
      <c r="H4151" s="115" t="s">
        <v>125</v>
      </c>
      <c r="I4151" s="115">
        <v>3.7166394839999999</v>
      </c>
      <c r="J4151" s="115" t="s">
        <v>48</v>
      </c>
      <c r="K4151" s="115">
        <f>INDEX(DatosProcesados!$A$1:$BF$101,MATCH(DataBase!A4151,DatosProcesados!$A$1:$A$101,0),MATCH(DataBase!J4151,DatosProcesados!$A$1:$BF$1,0))</f>
        <v>0.44</v>
      </c>
      <c r="L4151" s="115" t="str">
        <f>INDEX(Modelo!$A$9:$D$89,MATCH(DataBase!$J4151,Modelo!$A$9:$A$89,0),MATCH(DataBase!L$1,Modelo!$A$9:$D$9,0))</f>
        <v xml:space="preserve">Impacto social </v>
      </c>
      <c r="M4151" s="115" t="str">
        <f>INDEX(Modelo!$A$9:$D$89,MATCH(DataBase!$J4151,Modelo!$A$9:$A$89,0),MATCH(DataBase!M$1,Modelo!$A$9:$D$9,0))</f>
        <v>Pilar 5</v>
      </c>
      <c r="N4151" s="115" t="str">
        <f>INDEX(Modelo!$A$9:$D$89,MATCH(DataBase!$J4151,Modelo!$A$9:$A$89,0),MATCH(DataBase!N$1,Modelo!$A$9:$D$9,0))</f>
        <v>positivo</v>
      </c>
      <c r="O4151" s="115">
        <f t="array" ref="O4151">IF(N4151="negativo",INDEX($AD$3:$AG$51,MATCH(1,($B4151=$AD$3:$AD$51)*($J4151=$AE$3:$AE$51),0),3),IF(N4151="positivo",INDEX($AD$55:$AG$109,MATCH(1,($B4151=$AD$55:$AD$109)*($J4151=$AE$55:$AE$109),0),3)))</f>
        <v>0.56999999999999995</v>
      </c>
      <c r="P4151" s="115">
        <f t="array" ref="P4151">IF(N4151="negativo",INDEX($AD$3:$AG$51,MATCH(1,($B4151=$AD$3:$AD$51)*($J4151=$AE$3:$AE$51),0),4),IF(N4151="positivo",INDEX($AD$55:$AG$109,MATCH(1,($B4151=$AD$55:$AD$109)*($J4151=$AE$55:$AE$109),0),4)))</f>
        <v>0</v>
      </c>
      <c r="Q4151" s="115" t="str">
        <f>VLOOKUP(M4151,Modelo!$A$2:$C$7,2,0)</f>
        <v>Diversidad, Equidad e Inclusión (DEI)</v>
      </c>
      <c r="R4151" s="118">
        <f t="array" ref="R4151">INDEX(Modelo!$F$1:$H$37,MATCH(1,(DataBase!Q4151=Modelo!$G$1:$G$37)*(DataBase!B4151=Modelo!$F$1:$F$37),0),3)</f>
        <v>0.29411764705882354</v>
      </c>
      <c r="S4151" s="115">
        <f t="shared" si="130"/>
        <v>77.192982456140356</v>
      </c>
      <c r="T4151" s="115">
        <f t="shared" si="131"/>
        <v>22.703818369453046</v>
      </c>
    </row>
    <row r="4152" spans="1:20" x14ac:dyDescent="0.3">
      <c r="A4152" s="115" t="s">
        <v>310</v>
      </c>
      <c r="B4152" s="115" t="s">
        <v>216</v>
      </c>
      <c r="C4152" s="115" t="s">
        <v>85</v>
      </c>
      <c r="D4152" s="115" t="s">
        <v>86</v>
      </c>
      <c r="E4152" s="115" t="s">
        <v>87</v>
      </c>
      <c r="F4152" s="115" t="s">
        <v>87</v>
      </c>
      <c r="G4152" s="115">
        <v>1908</v>
      </c>
      <c r="H4152" s="115" t="s">
        <v>244</v>
      </c>
      <c r="I4152" s="115">
        <v>1.2123628230000001</v>
      </c>
      <c r="J4152" s="115" t="s">
        <v>48</v>
      </c>
      <c r="K4152" s="115">
        <f>INDEX(DatosProcesados!$A$1:$BF$101,MATCH(DataBase!A4152,DatosProcesados!$A$1:$A$101,0),MATCH(DataBase!J4152,DatosProcesados!$A$1:$BF$1,0))</f>
        <v>0.45</v>
      </c>
      <c r="L4152" s="115" t="str">
        <f>INDEX(Modelo!$A$9:$D$89,MATCH(DataBase!$J4152,Modelo!$A$9:$A$89,0),MATCH(DataBase!L$1,Modelo!$A$9:$D$9,0))</f>
        <v xml:space="preserve">Impacto social </v>
      </c>
      <c r="M4152" s="115" t="str">
        <f>INDEX(Modelo!$A$9:$D$89,MATCH(DataBase!$J4152,Modelo!$A$9:$A$89,0),MATCH(DataBase!M$1,Modelo!$A$9:$D$9,0))</f>
        <v>Pilar 5</v>
      </c>
      <c r="N4152" s="115" t="str">
        <f>INDEX(Modelo!$A$9:$D$89,MATCH(DataBase!$J4152,Modelo!$A$9:$A$89,0),MATCH(DataBase!N$1,Modelo!$A$9:$D$9,0))</f>
        <v>positivo</v>
      </c>
      <c r="O4152" s="115">
        <f t="array" ref="O4152">IF(N4152="negativo",INDEX($AD$3:$AG$51,MATCH(1,($B4152=$AD$3:$AD$51)*($J4152=$AE$3:$AE$51),0),3),IF(N4152="positivo",INDEX($AD$55:$AG$109,MATCH(1,($B4152=$AD$55:$AD$109)*($J4152=$AE$55:$AE$109),0),3)))</f>
        <v>0.8</v>
      </c>
      <c r="P4152" s="115">
        <f t="array" ref="P4152">IF(N4152="negativo",INDEX($AD$3:$AG$51,MATCH(1,($B4152=$AD$3:$AD$51)*($J4152=$AE$3:$AE$51),0),4),IF(N4152="positivo",INDEX($AD$55:$AG$109,MATCH(1,($B4152=$AD$55:$AD$109)*($J4152=$AE$55:$AE$109),0),4)))</f>
        <v>0.11</v>
      </c>
      <c r="Q4152" s="115" t="str">
        <f>VLOOKUP(M4152,Modelo!$A$2:$C$7,2,0)</f>
        <v>Diversidad, Equidad e Inclusión (DEI)</v>
      </c>
      <c r="R4152" s="118">
        <f t="array" ref="R4152">INDEX(Modelo!$F$1:$H$37,MATCH(1,(DataBase!Q4152=Modelo!$G$1:$G$37)*(DataBase!B4152=Modelo!$F$1:$F$37),0),3)</f>
        <v>0.15789473684210525</v>
      </c>
      <c r="S4152" s="115">
        <f t="shared" si="130"/>
        <v>49.275362318840578</v>
      </c>
      <c r="T4152" s="115">
        <f t="shared" si="131"/>
        <v>7.780320366132722</v>
      </c>
    </row>
    <row r="4153" spans="1:20" x14ac:dyDescent="0.3">
      <c r="A4153" s="115" t="s">
        <v>441</v>
      </c>
      <c r="B4153" s="115" t="s">
        <v>407</v>
      </c>
      <c r="C4153" s="115" t="s">
        <v>103</v>
      </c>
      <c r="D4153" s="115" t="s">
        <v>86</v>
      </c>
      <c r="E4153" s="115" t="s">
        <v>87</v>
      </c>
      <c r="F4153" s="115" t="s">
        <v>87</v>
      </c>
      <c r="G4153" s="115">
        <v>2002</v>
      </c>
      <c r="H4153" s="115" t="s">
        <v>177</v>
      </c>
      <c r="I4153" s="115">
        <v>2.4203671080000002</v>
      </c>
      <c r="J4153" s="115" t="s">
        <v>48</v>
      </c>
      <c r="K4153" s="115">
        <f>INDEX(DatosProcesados!$A$1:$BF$101,MATCH(DataBase!A4153,DatosProcesados!$A$1:$A$101,0),MATCH(DataBase!J4153,DatosProcesados!$A$1:$BF$1,0))</f>
        <v>0.22</v>
      </c>
      <c r="L4153" s="115" t="str">
        <f>INDEX(Modelo!$A$9:$D$89,MATCH(DataBase!$J4153,Modelo!$A$9:$A$89,0),MATCH(DataBase!L$1,Modelo!$A$9:$D$9,0))</f>
        <v xml:space="preserve">Impacto social </v>
      </c>
      <c r="M4153" s="115" t="str">
        <f>INDEX(Modelo!$A$9:$D$89,MATCH(DataBase!$J4153,Modelo!$A$9:$A$89,0),MATCH(DataBase!M$1,Modelo!$A$9:$D$9,0))</f>
        <v>Pilar 5</v>
      </c>
      <c r="N4153" s="115" t="str">
        <f>INDEX(Modelo!$A$9:$D$89,MATCH(DataBase!$J4153,Modelo!$A$9:$A$89,0),MATCH(DataBase!N$1,Modelo!$A$9:$D$9,0))</f>
        <v>positivo</v>
      </c>
      <c r="O4153" s="115">
        <f t="array" ref="O4153">IF(N4153="negativo",INDEX($AD$3:$AG$51,MATCH(1,($B4153=$AD$3:$AD$51)*($J4153=$AE$3:$AE$51),0),3),IF(N4153="positivo",INDEX($AD$55:$AG$109,MATCH(1,($B4153=$AD$55:$AD$109)*($J4153=$AE$55:$AE$109),0),3)))</f>
        <v>0.6</v>
      </c>
      <c r="P4153" s="115">
        <f t="array" ref="P4153">IF(N4153="negativo",INDEX($AD$3:$AG$51,MATCH(1,($B4153=$AD$3:$AD$51)*($J4153=$AE$3:$AE$51),0),4),IF(N4153="positivo",INDEX($AD$55:$AG$109,MATCH(1,($B4153=$AD$55:$AD$109)*($J4153=$AE$55:$AE$109),0),4)))</f>
        <v>0.16</v>
      </c>
      <c r="Q4153" s="115" t="str">
        <f>VLOOKUP(M4153,Modelo!$A$2:$C$7,2,0)</f>
        <v>Diversidad, Equidad e Inclusión (DEI)</v>
      </c>
      <c r="R4153" s="118">
        <f t="array" ref="R4153">INDEX(Modelo!$F$1:$H$37,MATCH(1,(DataBase!Q4153=Modelo!$G$1:$G$37)*(DataBase!B4153=Modelo!$F$1:$F$37),0),3)</f>
        <v>0.11538461538461539</v>
      </c>
      <c r="S4153" s="115">
        <f t="shared" si="130"/>
        <v>13.636363636363638</v>
      </c>
      <c r="T4153" s="115">
        <f t="shared" si="131"/>
        <v>1.5734265734265738</v>
      </c>
    </row>
    <row r="4154" spans="1:20" x14ac:dyDescent="0.3">
      <c r="A4154" s="115" t="s">
        <v>454</v>
      </c>
      <c r="B4154" s="115" t="s">
        <v>407</v>
      </c>
      <c r="C4154" s="115" t="s">
        <v>103</v>
      </c>
      <c r="D4154" s="115" t="s">
        <v>86</v>
      </c>
      <c r="E4154" s="115" t="s">
        <v>87</v>
      </c>
      <c r="F4154" s="115" t="s">
        <v>87</v>
      </c>
      <c r="G4154" s="115">
        <v>2003</v>
      </c>
      <c r="H4154" s="115" t="s">
        <v>422</v>
      </c>
      <c r="I4154" s="115">
        <v>1.3219259999999999</v>
      </c>
      <c r="J4154" s="115" t="s">
        <v>48</v>
      </c>
      <c r="K4154" s="115">
        <f>INDEX(DatosProcesados!$A$1:$BF$101,MATCH(DataBase!A4154,DatosProcesados!$A$1:$A$101,0),MATCH(DataBase!J4154,DatosProcesados!$A$1:$BF$1,0))</f>
        <v>0.22</v>
      </c>
      <c r="L4154" s="115" t="str">
        <f>INDEX(Modelo!$A$9:$D$89,MATCH(DataBase!$J4154,Modelo!$A$9:$A$89,0),MATCH(DataBase!L$1,Modelo!$A$9:$D$9,0))</f>
        <v xml:space="preserve">Impacto social </v>
      </c>
      <c r="M4154" s="115" t="str">
        <f>INDEX(Modelo!$A$9:$D$89,MATCH(DataBase!$J4154,Modelo!$A$9:$A$89,0),MATCH(DataBase!M$1,Modelo!$A$9:$D$9,0))</f>
        <v>Pilar 5</v>
      </c>
      <c r="N4154" s="115" t="str">
        <f>INDEX(Modelo!$A$9:$D$89,MATCH(DataBase!$J4154,Modelo!$A$9:$A$89,0),MATCH(DataBase!N$1,Modelo!$A$9:$D$9,0))</f>
        <v>positivo</v>
      </c>
      <c r="O4154" s="115">
        <f t="array" ref="O4154">IF(N4154="negativo",INDEX($AD$3:$AG$51,MATCH(1,($B4154=$AD$3:$AD$51)*($J4154=$AE$3:$AE$51),0),3),IF(N4154="positivo",INDEX($AD$55:$AG$109,MATCH(1,($B4154=$AD$55:$AD$109)*($J4154=$AE$55:$AE$109),0),3)))</f>
        <v>0.6</v>
      </c>
      <c r="P4154" s="115">
        <f t="array" ref="P4154">IF(N4154="negativo",INDEX($AD$3:$AG$51,MATCH(1,($B4154=$AD$3:$AD$51)*($J4154=$AE$3:$AE$51),0),4),IF(N4154="positivo",INDEX($AD$55:$AG$109,MATCH(1,($B4154=$AD$55:$AD$109)*($J4154=$AE$55:$AE$109),0),4)))</f>
        <v>0.16</v>
      </c>
      <c r="Q4154" s="115" t="str">
        <f>VLOOKUP(M4154,Modelo!$A$2:$C$7,2,0)</f>
        <v>Diversidad, Equidad e Inclusión (DEI)</v>
      </c>
      <c r="R4154" s="118">
        <f t="array" ref="R4154">INDEX(Modelo!$F$1:$H$37,MATCH(1,(DataBase!Q4154=Modelo!$G$1:$G$37)*(DataBase!B4154=Modelo!$F$1:$F$37),0),3)</f>
        <v>0.11538461538461539</v>
      </c>
      <c r="S4154" s="115">
        <f t="shared" si="130"/>
        <v>13.636363636363638</v>
      </c>
      <c r="T4154" s="115">
        <f t="shared" si="131"/>
        <v>1.5734265734265738</v>
      </c>
    </row>
    <row r="4155" spans="1:20" x14ac:dyDescent="0.3">
      <c r="A4155" s="115" t="s">
        <v>477</v>
      </c>
      <c r="B4155" s="115" t="s">
        <v>467</v>
      </c>
      <c r="C4155" s="115" t="s">
        <v>103</v>
      </c>
      <c r="D4155" s="115" t="s">
        <v>86</v>
      </c>
      <c r="E4155" s="115" t="s">
        <v>86</v>
      </c>
      <c r="F4155" s="115" t="s">
        <v>86</v>
      </c>
      <c r="G4155" s="115">
        <v>1985</v>
      </c>
      <c r="H4155" s="115" t="s">
        <v>125</v>
      </c>
      <c r="I4155" s="115">
        <v>0.441609957</v>
      </c>
      <c r="J4155" s="115" t="s">
        <v>48</v>
      </c>
      <c r="K4155" s="115">
        <f>INDEX(DatosProcesados!$A$1:$BF$101,MATCH(DataBase!A4155,DatosProcesados!$A$1:$A$101,0),MATCH(DataBase!J4155,DatosProcesados!$A$1:$BF$1,0))</f>
        <v>0.16</v>
      </c>
      <c r="L4155" s="115" t="str">
        <f>INDEX(Modelo!$A$9:$D$89,MATCH(DataBase!$J4155,Modelo!$A$9:$A$89,0),MATCH(DataBase!L$1,Modelo!$A$9:$D$9,0))</f>
        <v xml:space="preserve">Impacto social </v>
      </c>
      <c r="M4155" s="115" t="str">
        <f>INDEX(Modelo!$A$9:$D$89,MATCH(DataBase!$J4155,Modelo!$A$9:$A$89,0),MATCH(DataBase!M$1,Modelo!$A$9:$D$9,0))</f>
        <v>Pilar 5</v>
      </c>
      <c r="N4155" s="115" t="str">
        <f>INDEX(Modelo!$A$9:$D$89,MATCH(DataBase!$J4155,Modelo!$A$9:$A$89,0),MATCH(DataBase!N$1,Modelo!$A$9:$D$9,0))</f>
        <v>positivo</v>
      </c>
      <c r="O4155" s="115">
        <f t="array" ref="O4155">IF(N4155="negativo",INDEX($AD$3:$AG$51,MATCH(1,($B4155=$AD$3:$AD$51)*($J4155=$AE$3:$AE$51),0),3),IF(N4155="positivo",INDEX($AD$55:$AG$109,MATCH(1,($B4155=$AD$55:$AD$109)*($J4155=$AE$55:$AE$109),0),3)))</f>
        <v>0.16</v>
      </c>
      <c r="P4155" s="115">
        <f t="array" ref="P4155">IF(N4155="negativo",INDEX($AD$3:$AG$51,MATCH(1,($B4155=$AD$3:$AD$51)*($J4155=$AE$3:$AE$51),0),4),IF(N4155="positivo",INDEX($AD$55:$AG$109,MATCH(1,($B4155=$AD$55:$AD$109)*($J4155=$AE$55:$AE$109),0),4)))</f>
        <v>0.16</v>
      </c>
      <c r="Q4155" s="115" t="str">
        <f>VLOOKUP(M4155,Modelo!$A$2:$C$7,2,0)</f>
        <v>Diversidad, Equidad e Inclusión (DEI)</v>
      </c>
      <c r="R4155" s="118">
        <f t="array" ref="R4155">INDEX(Modelo!$F$1:$H$37,MATCH(1,(DataBase!Q4155=Modelo!$G$1:$G$37)*(DataBase!B4155=Modelo!$F$1:$F$37),0),3)</f>
        <v>0.14285714285714285</v>
      </c>
      <c r="S4155" s="115">
        <f t="shared" si="130"/>
        <v>0</v>
      </c>
      <c r="T4155" s="115">
        <f t="shared" si="131"/>
        <v>0</v>
      </c>
    </row>
    <row r="4156" spans="1:20" x14ac:dyDescent="0.3">
      <c r="A4156" s="115" t="s">
        <v>256</v>
      </c>
      <c r="B4156" s="115" t="s">
        <v>216</v>
      </c>
      <c r="C4156" s="115" t="s">
        <v>103</v>
      </c>
      <c r="D4156" s="115" t="s">
        <v>87</v>
      </c>
      <c r="E4156" s="115" t="s">
        <v>86</v>
      </c>
      <c r="F4156" s="115" t="s">
        <v>86</v>
      </c>
      <c r="G4156" s="115">
        <v>1964</v>
      </c>
      <c r="H4156" s="115" t="s">
        <v>125</v>
      </c>
      <c r="I4156" s="115">
        <v>2.4859553989999998</v>
      </c>
      <c r="J4156" s="115" t="s">
        <v>48</v>
      </c>
      <c r="K4156" s="115" t="str">
        <f>INDEX(DatosProcesados!$A$1:$BF$101,MATCH(DataBase!A4156,DatosProcesados!$A$1:$A$101,0),MATCH(DataBase!J4156,DatosProcesados!$A$1:$BF$1,0))</f>
        <v>No informa</v>
      </c>
      <c r="L4156" s="115" t="str">
        <f>INDEX(Modelo!$A$9:$D$89,MATCH(DataBase!$J4156,Modelo!$A$9:$A$89,0),MATCH(DataBase!L$1,Modelo!$A$9:$D$9,0))</f>
        <v xml:space="preserve">Impacto social </v>
      </c>
      <c r="M4156" s="115" t="str">
        <f>INDEX(Modelo!$A$9:$D$89,MATCH(DataBase!$J4156,Modelo!$A$9:$A$89,0),MATCH(DataBase!M$1,Modelo!$A$9:$D$9,0))</f>
        <v>Pilar 5</v>
      </c>
      <c r="N4156" s="115" t="str">
        <f>INDEX(Modelo!$A$9:$D$89,MATCH(DataBase!$J4156,Modelo!$A$9:$A$89,0),MATCH(DataBase!N$1,Modelo!$A$9:$D$9,0))</f>
        <v>positivo</v>
      </c>
      <c r="O4156" s="115">
        <f t="array" ref="O4156">IF(N4156="negativo",INDEX($AD$3:$AG$51,MATCH(1,($B4156=$AD$3:$AD$51)*($J4156=$AE$3:$AE$51),0),3),IF(N4156="positivo",INDEX($AD$55:$AG$109,MATCH(1,($B4156=$AD$55:$AD$109)*($J4156=$AE$55:$AE$109),0),3)))</f>
        <v>0.8</v>
      </c>
      <c r="P4156" s="115">
        <f t="array" ref="P4156">IF(N4156="negativo",INDEX($AD$3:$AG$51,MATCH(1,($B4156=$AD$3:$AD$51)*($J4156=$AE$3:$AE$51),0),4),IF(N4156="positivo",INDEX($AD$55:$AG$109,MATCH(1,($B4156=$AD$55:$AD$109)*($J4156=$AE$55:$AE$109),0),4)))</f>
        <v>0.11</v>
      </c>
      <c r="Q4156" s="115" t="str">
        <f>VLOOKUP(M4156,Modelo!$A$2:$C$7,2,0)</f>
        <v>Diversidad, Equidad e Inclusión (DEI)</v>
      </c>
      <c r="R4156" s="118">
        <f t="array" ref="R4156">INDEX(Modelo!$F$1:$H$37,MATCH(1,(DataBase!Q4156=Modelo!$G$1:$G$37)*(DataBase!B4156=Modelo!$F$1:$F$37),0),3)</f>
        <v>0.15789473684210525</v>
      </c>
      <c r="S4156" s="115">
        <f t="shared" si="130"/>
        <v>0</v>
      </c>
      <c r="T4156" s="115">
        <f t="shared" si="131"/>
        <v>0</v>
      </c>
    </row>
    <row r="4157" spans="1:20" x14ac:dyDescent="0.3">
      <c r="A4157" s="115" t="s">
        <v>305</v>
      </c>
      <c r="B4157" s="115" t="s">
        <v>216</v>
      </c>
      <c r="C4157" s="115" t="s">
        <v>103</v>
      </c>
      <c r="D4157" s="115" t="s">
        <v>87</v>
      </c>
      <c r="E4157" s="115" t="s">
        <v>86</v>
      </c>
      <c r="F4157" s="115" t="s">
        <v>86</v>
      </c>
      <c r="G4157" s="115">
        <v>1940</v>
      </c>
      <c r="H4157" s="115" t="s">
        <v>125</v>
      </c>
      <c r="I4157" s="115">
        <v>1.340540112</v>
      </c>
      <c r="J4157" s="115" t="s">
        <v>48</v>
      </c>
      <c r="K4157" s="115">
        <f>INDEX(DatosProcesados!$A$1:$BF$101,MATCH(DataBase!A4157,DatosProcesados!$A$1:$A$101,0),MATCH(DataBase!J4157,DatosProcesados!$A$1:$BF$1,0))</f>
        <v>0.2</v>
      </c>
      <c r="L4157" s="115" t="str">
        <f>INDEX(Modelo!$A$9:$D$89,MATCH(DataBase!$J4157,Modelo!$A$9:$A$89,0),MATCH(DataBase!L$1,Modelo!$A$9:$D$9,0))</f>
        <v xml:space="preserve">Impacto social </v>
      </c>
      <c r="M4157" s="115" t="str">
        <f>INDEX(Modelo!$A$9:$D$89,MATCH(DataBase!$J4157,Modelo!$A$9:$A$89,0),MATCH(DataBase!M$1,Modelo!$A$9:$D$9,0))</f>
        <v>Pilar 5</v>
      </c>
      <c r="N4157" s="115" t="str">
        <f>INDEX(Modelo!$A$9:$D$89,MATCH(DataBase!$J4157,Modelo!$A$9:$A$89,0),MATCH(DataBase!N$1,Modelo!$A$9:$D$9,0))</f>
        <v>positivo</v>
      </c>
      <c r="O4157" s="115">
        <f t="array" ref="O4157">IF(N4157="negativo",INDEX($AD$3:$AG$51,MATCH(1,($B4157=$AD$3:$AD$51)*($J4157=$AE$3:$AE$51),0),3),IF(N4157="positivo",INDEX($AD$55:$AG$109,MATCH(1,($B4157=$AD$55:$AD$109)*($J4157=$AE$55:$AE$109),0),3)))</f>
        <v>0.8</v>
      </c>
      <c r="P4157" s="115">
        <f t="array" ref="P4157">IF(N4157="negativo",INDEX($AD$3:$AG$51,MATCH(1,($B4157=$AD$3:$AD$51)*($J4157=$AE$3:$AE$51),0),4),IF(N4157="positivo",INDEX($AD$55:$AG$109,MATCH(1,($B4157=$AD$55:$AD$109)*($J4157=$AE$55:$AE$109),0),4)))</f>
        <v>0.11</v>
      </c>
      <c r="Q4157" s="115" t="str">
        <f>VLOOKUP(M4157,Modelo!$A$2:$C$7,2,0)</f>
        <v>Diversidad, Equidad e Inclusión (DEI)</v>
      </c>
      <c r="R4157" s="118">
        <f t="array" ref="R4157">INDEX(Modelo!$F$1:$H$37,MATCH(1,(DataBase!Q4157=Modelo!$G$1:$G$37)*(DataBase!B4157=Modelo!$F$1:$F$37),0),3)</f>
        <v>0.15789473684210525</v>
      </c>
      <c r="S4157" s="115">
        <f t="shared" si="130"/>
        <v>13.043478260869565</v>
      </c>
      <c r="T4157" s="115">
        <f t="shared" si="131"/>
        <v>2.0594965675057204</v>
      </c>
    </row>
    <row r="4158" spans="1:20" x14ac:dyDescent="0.3">
      <c r="A4158" s="115" t="s">
        <v>432</v>
      </c>
      <c r="B4158" s="115" t="s">
        <v>407</v>
      </c>
      <c r="C4158" s="115" t="s">
        <v>103</v>
      </c>
      <c r="D4158" s="115" t="s">
        <v>86</v>
      </c>
      <c r="E4158" s="115" t="s">
        <v>86</v>
      </c>
      <c r="F4158" s="115" t="s">
        <v>86</v>
      </c>
      <c r="G4158" s="115">
        <v>1956</v>
      </c>
      <c r="H4158" s="115" t="s">
        <v>125</v>
      </c>
      <c r="I4158" s="115">
        <v>2.660692144</v>
      </c>
      <c r="J4158" s="115" t="s">
        <v>48</v>
      </c>
      <c r="K4158" s="115">
        <f>INDEX(DatosProcesados!$A$1:$BF$101,MATCH(DataBase!A4158,DatosProcesados!$A$1:$A$101,0),MATCH(DataBase!J4158,DatosProcesados!$A$1:$BF$1,0))</f>
        <v>0.6</v>
      </c>
      <c r="L4158" s="115" t="str">
        <f>INDEX(Modelo!$A$9:$D$89,MATCH(DataBase!$J4158,Modelo!$A$9:$A$89,0),MATCH(DataBase!L$1,Modelo!$A$9:$D$9,0))</f>
        <v xml:space="preserve">Impacto social </v>
      </c>
      <c r="M4158" s="115" t="str">
        <f>INDEX(Modelo!$A$9:$D$89,MATCH(DataBase!$J4158,Modelo!$A$9:$A$89,0),MATCH(DataBase!M$1,Modelo!$A$9:$D$9,0))</f>
        <v>Pilar 5</v>
      </c>
      <c r="N4158" s="115" t="str">
        <f>INDEX(Modelo!$A$9:$D$89,MATCH(DataBase!$J4158,Modelo!$A$9:$A$89,0),MATCH(DataBase!N$1,Modelo!$A$9:$D$9,0))</f>
        <v>positivo</v>
      </c>
      <c r="O4158" s="115">
        <f t="array" ref="O4158">IF(N4158="negativo",INDEX($AD$3:$AG$51,MATCH(1,($B4158=$AD$3:$AD$51)*($J4158=$AE$3:$AE$51),0),3),IF(N4158="positivo",INDEX($AD$55:$AG$109,MATCH(1,($B4158=$AD$55:$AD$109)*($J4158=$AE$55:$AE$109),0),3)))</f>
        <v>0.6</v>
      </c>
      <c r="P4158" s="115">
        <f t="array" ref="P4158">IF(N4158="negativo",INDEX($AD$3:$AG$51,MATCH(1,($B4158=$AD$3:$AD$51)*($J4158=$AE$3:$AE$51),0),4),IF(N4158="positivo",INDEX($AD$55:$AG$109,MATCH(1,($B4158=$AD$55:$AD$109)*($J4158=$AE$55:$AE$109),0),4)))</f>
        <v>0.16</v>
      </c>
      <c r="Q4158" s="115" t="str">
        <f>VLOOKUP(M4158,Modelo!$A$2:$C$7,2,0)</f>
        <v>Diversidad, Equidad e Inclusión (DEI)</v>
      </c>
      <c r="R4158" s="118">
        <f t="array" ref="R4158">INDEX(Modelo!$F$1:$H$37,MATCH(1,(DataBase!Q4158=Modelo!$G$1:$G$37)*(DataBase!B4158=Modelo!$F$1:$F$37),0),3)</f>
        <v>0.11538461538461539</v>
      </c>
      <c r="S4158" s="115">
        <f t="shared" si="130"/>
        <v>100</v>
      </c>
      <c r="T4158" s="115">
        <f t="shared" si="131"/>
        <v>11.538461538461538</v>
      </c>
    </row>
    <row r="4159" spans="1:20" x14ac:dyDescent="0.3">
      <c r="A4159" s="115" t="s">
        <v>476</v>
      </c>
      <c r="B4159" s="115" t="s">
        <v>467</v>
      </c>
      <c r="C4159" s="115" t="s">
        <v>103</v>
      </c>
      <c r="D4159" s="115" t="s">
        <v>87</v>
      </c>
      <c r="E4159" s="115" t="s">
        <v>86</v>
      </c>
      <c r="F4159" s="115" t="s">
        <v>86</v>
      </c>
      <c r="G4159" s="115">
        <v>1962</v>
      </c>
      <c r="H4159" s="115" t="s">
        <v>125</v>
      </c>
      <c r="I4159" s="115">
        <v>0.89448844999999999</v>
      </c>
      <c r="J4159" s="115" t="s">
        <v>48</v>
      </c>
      <c r="K4159" s="115" t="str">
        <f>INDEX(DatosProcesados!$A$1:$BF$101,MATCH(DataBase!A4159,DatosProcesados!$A$1:$A$101,0),MATCH(DataBase!J4159,DatosProcesados!$A$1:$BF$1,0))</f>
        <v>No informa</v>
      </c>
      <c r="L4159" s="115" t="str">
        <f>INDEX(Modelo!$A$9:$D$89,MATCH(DataBase!$J4159,Modelo!$A$9:$A$89,0),MATCH(DataBase!L$1,Modelo!$A$9:$D$9,0))</f>
        <v xml:space="preserve">Impacto social </v>
      </c>
      <c r="M4159" s="115" t="str">
        <f>INDEX(Modelo!$A$9:$D$89,MATCH(DataBase!$J4159,Modelo!$A$9:$A$89,0),MATCH(DataBase!M$1,Modelo!$A$9:$D$9,0))</f>
        <v>Pilar 5</v>
      </c>
      <c r="N4159" s="115" t="str">
        <f>INDEX(Modelo!$A$9:$D$89,MATCH(DataBase!$J4159,Modelo!$A$9:$A$89,0),MATCH(DataBase!N$1,Modelo!$A$9:$D$9,0))</f>
        <v>positivo</v>
      </c>
      <c r="O4159" s="115">
        <f t="array" ref="O4159">IF(N4159="negativo",INDEX($AD$3:$AG$51,MATCH(1,($B4159=$AD$3:$AD$51)*($J4159=$AE$3:$AE$51),0),3),IF(N4159="positivo",INDEX($AD$55:$AG$109,MATCH(1,($B4159=$AD$55:$AD$109)*($J4159=$AE$55:$AE$109),0),3)))</f>
        <v>0.16</v>
      </c>
      <c r="P4159" s="115">
        <f t="array" ref="P4159">IF(N4159="negativo",INDEX($AD$3:$AG$51,MATCH(1,($B4159=$AD$3:$AD$51)*($J4159=$AE$3:$AE$51),0),4),IF(N4159="positivo",INDEX($AD$55:$AG$109,MATCH(1,($B4159=$AD$55:$AD$109)*($J4159=$AE$55:$AE$109),0),4)))</f>
        <v>0.16</v>
      </c>
      <c r="Q4159" s="115" t="str">
        <f>VLOOKUP(M4159,Modelo!$A$2:$C$7,2,0)</f>
        <v>Diversidad, Equidad e Inclusión (DEI)</v>
      </c>
      <c r="R4159" s="118">
        <f t="array" ref="R4159">INDEX(Modelo!$F$1:$H$37,MATCH(1,(DataBase!Q4159=Modelo!$G$1:$G$37)*(DataBase!B4159=Modelo!$F$1:$F$37),0),3)</f>
        <v>0.14285714285714285</v>
      </c>
      <c r="S4159" s="115">
        <f t="shared" si="130"/>
        <v>0</v>
      </c>
      <c r="T4159" s="115">
        <f t="shared" si="131"/>
        <v>0</v>
      </c>
    </row>
    <row r="4160" spans="1:20" x14ac:dyDescent="0.3">
      <c r="A4160" s="115" t="s">
        <v>154</v>
      </c>
      <c r="B4160" s="115" t="s">
        <v>84</v>
      </c>
      <c r="C4160" s="115" t="s">
        <v>97</v>
      </c>
      <c r="D4160" s="115" t="s">
        <v>86</v>
      </c>
      <c r="E4160" s="115" t="s">
        <v>87</v>
      </c>
      <c r="F4160" s="115" t="s">
        <v>87</v>
      </c>
      <c r="G4160" s="115">
        <v>1967</v>
      </c>
      <c r="H4160" s="115" t="s">
        <v>125</v>
      </c>
      <c r="I4160" s="115">
        <v>4.1309855679999998</v>
      </c>
      <c r="J4160" s="115" t="s">
        <v>48</v>
      </c>
      <c r="K4160" s="115">
        <f>INDEX(DatosProcesados!$A$1:$BF$101,MATCH(DataBase!A4160,DatosProcesados!$A$1:$A$101,0),MATCH(DataBase!J4160,DatosProcesados!$A$1:$BF$1,0))</f>
        <v>0.22</v>
      </c>
      <c r="L4160" s="115" t="str">
        <f>INDEX(Modelo!$A$9:$D$89,MATCH(DataBase!$J4160,Modelo!$A$9:$A$89,0),MATCH(DataBase!L$1,Modelo!$A$9:$D$9,0))</f>
        <v xml:space="preserve">Impacto social </v>
      </c>
      <c r="M4160" s="115" t="str">
        <f>INDEX(Modelo!$A$9:$D$89,MATCH(DataBase!$J4160,Modelo!$A$9:$A$89,0),MATCH(DataBase!M$1,Modelo!$A$9:$D$9,0))</f>
        <v>Pilar 5</v>
      </c>
      <c r="N4160" s="115" t="str">
        <f>INDEX(Modelo!$A$9:$D$89,MATCH(DataBase!$J4160,Modelo!$A$9:$A$89,0),MATCH(DataBase!N$1,Modelo!$A$9:$D$9,0))</f>
        <v>positivo</v>
      </c>
      <c r="O4160" s="115">
        <f t="array" ref="O4160">IF(N4160="negativo",INDEX($AD$3:$AG$51,MATCH(1,($B4160=$AD$3:$AD$51)*($J4160=$AE$3:$AE$51),0),3),IF(N4160="positivo",INDEX($AD$55:$AG$109,MATCH(1,($B4160=$AD$55:$AD$109)*($J4160=$AE$55:$AE$109),0),3)))</f>
        <v>0.56999999999999995</v>
      </c>
      <c r="P4160" s="115">
        <f t="array" ref="P4160">IF(N4160="negativo",INDEX($AD$3:$AG$51,MATCH(1,($B4160=$AD$3:$AD$51)*($J4160=$AE$3:$AE$51),0),4),IF(N4160="positivo",INDEX($AD$55:$AG$109,MATCH(1,($B4160=$AD$55:$AD$109)*($J4160=$AE$55:$AE$109),0),4)))</f>
        <v>0</v>
      </c>
      <c r="Q4160" s="115" t="str">
        <f>VLOOKUP(M4160,Modelo!$A$2:$C$7,2,0)</f>
        <v>Diversidad, Equidad e Inclusión (DEI)</v>
      </c>
      <c r="R4160" s="118">
        <f t="array" ref="R4160">INDEX(Modelo!$F$1:$H$37,MATCH(1,(DataBase!Q4160=Modelo!$G$1:$G$37)*(DataBase!B4160=Modelo!$F$1:$F$37),0),3)</f>
        <v>0.29411764705882354</v>
      </c>
      <c r="S4160" s="115">
        <f t="shared" si="130"/>
        <v>38.596491228070178</v>
      </c>
      <c r="T4160" s="115">
        <f t="shared" si="131"/>
        <v>11.351909184726523</v>
      </c>
    </row>
    <row r="4161" spans="1:20" x14ac:dyDescent="0.3">
      <c r="A4161" s="115" t="s">
        <v>139</v>
      </c>
      <c r="B4161" s="115" t="s">
        <v>84</v>
      </c>
      <c r="C4161" s="115" t="s">
        <v>97</v>
      </c>
      <c r="D4161" s="115" t="s">
        <v>86</v>
      </c>
      <c r="E4161" s="115" t="s">
        <v>86</v>
      </c>
      <c r="F4161" s="115" t="s">
        <v>86</v>
      </c>
      <c r="G4161" s="115">
        <v>1995</v>
      </c>
      <c r="H4161" s="115" t="s">
        <v>125</v>
      </c>
      <c r="I4161" s="115">
        <v>6.1355991599999999</v>
      </c>
      <c r="J4161" s="115" t="s">
        <v>48</v>
      </c>
      <c r="K4161" s="115">
        <f>INDEX(DatosProcesados!$A$1:$BF$101,MATCH(DataBase!A4161,DatosProcesados!$A$1:$A$101,0),MATCH(DataBase!J4161,DatosProcesados!$A$1:$BF$1,0))</f>
        <v>0</v>
      </c>
      <c r="L4161" s="115" t="str">
        <f>INDEX(Modelo!$A$9:$D$89,MATCH(DataBase!$J4161,Modelo!$A$9:$A$89,0),MATCH(DataBase!L$1,Modelo!$A$9:$D$9,0))</f>
        <v xml:space="preserve">Impacto social </v>
      </c>
      <c r="M4161" s="115" t="str">
        <f>INDEX(Modelo!$A$9:$D$89,MATCH(DataBase!$J4161,Modelo!$A$9:$A$89,0),MATCH(DataBase!M$1,Modelo!$A$9:$D$9,0))</f>
        <v>Pilar 5</v>
      </c>
      <c r="N4161" s="115" t="str">
        <f>INDEX(Modelo!$A$9:$D$89,MATCH(DataBase!$J4161,Modelo!$A$9:$A$89,0),MATCH(DataBase!N$1,Modelo!$A$9:$D$9,0))</f>
        <v>positivo</v>
      </c>
      <c r="O4161" s="115">
        <f t="array" ref="O4161">IF(N4161="negativo",INDEX($AD$3:$AG$51,MATCH(1,($B4161=$AD$3:$AD$51)*($J4161=$AE$3:$AE$51),0),3),IF(N4161="positivo",INDEX($AD$55:$AG$109,MATCH(1,($B4161=$AD$55:$AD$109)*($J4161=$AE$55:$AE$109),0),3)))</f>
        <v>0.56999999999999995</v>
      </c>
      <c r="P4161" s="115">
        <f t="array" ref="P4161">IF(N4161="negativo",INDEX($AD$3:$AG$51,MATCH(1,($B4161=$AD$3:$AD$51)*($J4161=$AE$3:$AE$51),0),4),IF(N4161="positivo",INDEX($AD$55:$AG$109,MATCH(1,($B4161=$AD$55:$AD$109)*($J4161=$AE$55:$AE$109),0),4)))</f>
        <v>0</v>
      </c>
      <c r="Q4161" s="115" t="str">
        <f>VLOOKUP(M4161,Modelo!$A$2:$C$7,2,0)</f>
        <v>Diversidad, Equidad e Inclusión (DEI)</v>
      </c>
      <c r="R4161" s="118">
        <f t="array" ref="R4161">INDEX(Modelo!$F$1:$H$37,MATCH(1,(DataBase!Q4161=Modelo!$G$1:$G$37)*(DataBase!B4161=Modelo!$F$1:$F$37),0),3)</f>
        <v>0.29411764705882354</v>
      </c>
      <c r="S4161" s="115">
        <f t="shared" si="130"/>
        <v>0</v>
      </c>
      <c r="T4161" s="115">
        <f t="shared" si="131"/>
        <v>0</v>
      </c>
    </row>
    <row r="4162" spans="1:20" x14ac:dyDescent="0.3">
      <c r="A4162" s="115" t="s">
        <v>399</v>
      </c>
      <c r="B4162" s="115" t="s">
        <v>379</v>
      </c>
      <c r="C4162" s="115" t="s">
        <v>103</v>
      </c>
      <c r="D4162" s="115" t="s">
        <v>86</v>
      </c>
      <c r="E4162" s="115" t="s">
        <v>86</v>
      </c>
      <c r="F4162" s="115" t="s">
        <v>87</v>
      </c>
      <c r="G4162" s="115">
        <v>1989</v>
      </c>
      <c r="H4162" s="115" t="s">
        <v>125</v>
      </c>
      <c r="I4162" s="115">
        <v>0.75167738299999998</v>
      </c>
      <c r="J4162" s="115" t="s">
        <v>48</v>
      </c>
      <c r="K4162" s="115" t="str">
        <f>INDEX(DatosProcesados!$A$1:$BF$101,MATCH(DataBase!A4162,DatosProcesados!$A$1:$A$101,0),MATCH(DataBase!J4162,DatosProcesados!$A$1:$BF$1,0))</f>
        <v>No informa</v>
      </c>
      <c r="L4162" s="115" t="str">
        <f>INDEX(Modelo!$A$9:$D$89,MATCH(DataBase!$J4162,Modelo!$A$9:$A$89,0),MATCH(DataBase!L$1,Modelo!$A$9:$D$9,0))</f>
        <v xml:space="preserve">Impacto social </v>
      </c>
      <c r="M4162" s="115" t="str">
        <f>INDEX(Modelo!$A$9:$D$89,MATCH(DataBase!$J4162,Modelo!$A$9:$A$89,0),MATCH(DataBase!M$1,Modelo!$A$9:$D$9,0))</f>
        <v>Pilar 5</v>
      </c>
      <c r="N4162" s="115" t="str">
        <f>INDEX(Modelo!$A$9:$D$89,MATCH(DataBase!$J4162,Modelo!$A$9:$A$89,0),MATCH(DataBase!N$1,Modelo!$A$9:$D$9,0))</f>
        <v>positivo</v>
      </c>
      <c r="O4162" s="115">
        <f t="array" ref="O4162">IF(N4162="negativo",INDEX($AD$3:$AG$51,MATCH(1,($B4162=$AD$3:$AD$51)*($J4162=$AE$3:$AE$51),0),3),IF(N4162="positivo",INDEX($AD$55:$AG$109,MATCH(1,($B4162=$AD$55:$AD$109)*($J4162=$AE$55:$AE$109),0),3)))</f>
        <v>0.37</v>
      </c>
      <c r="P4162" s="115">
        <f t="array" ref="P4162">IF(N4162="negativo",INDEX($AD$3:$AG$51,MATCH(1,($B4162=$AD$3:$AD$51)*($J4162=$AE$3:$AE$51),0),4),IF(N4162="positivo",INDEX($AD$55:$AG$109,MATCH(1,($B4162=$AD$55:$AD$109)*($J4162=$AE$55:$AE$109),0),4)))</f>
        <v>0</v>
      </c>
      <c r="Q4162" s="115" t="str">
        <f>VLOOKUP(M4162,Modelo!$A$2:$C$7,2,0)</f>
        <v>Diversidad, Equidad e Inclusión (DEI)</v>
      </c>
      <c r="R4162" s="118">
        <f t="array" ref="R4162">INDEX(Modelo!$F$1:$H$37,MATCH(1,(DataBase!Q4162=Modelo!$G$1:$G$37)*(DataBase!B4162=Modelo!$F$1:$F$37),0),3)</f>
        <v>0.14285714285714285</v>
      </c>
      <c r="S4162" s="115">
        <f t="shared" si="130"/>
        <v>0</v>
      </c>
      <c r="T4162" s="115">
        <f t="shared" si="131"/>
        <v>0</v>
      </c>
    </row>
    <row r="4163" spans="1:20" x14ac:dyDescent="0.3">
      <c r="A4163" s="115" t="s">
        <v>233</v>
      </c>
      <c r="B4163" s="115" t="s">
        <v>216</v>
      </c>
      <c r="C4163" s="115" t="s">
        <v>103</v>
      </c>
      <c r="D4163" s="115" t="s">
        <v>87</v>
      </c>
      <c r="E4163" s="115" t="s">
        <v>86</v>
      </c>
      <c r="F4163" s="115" t="s">
        <v>86</v>
      </c>
      <c r="G4163" s="115">
        <v>1970</v>
      </c>
      <c r="H4163" s="115" t="s">
        <v>125</v>
      </c>
      <c r="I4163" s="115">
        <v>3.1891452720000002</v>
      </c>
      <c r="J4163" s="115" t="s">
        <v>48</v>
      </c>
      <c r="K4163" s="115" t="str">
        <f>INDEX(DatosProcesados!$A$1:$BF$101,MATCH(DataBase!A4163,DatosProcesados!$A$1:$A$101,0),MATCH(DataBase!J4163,DatosProcesados!$A$1:$BF$1,0))</f>
        <v>No informa</v>
      </c>
      <c r="L4163" s="115" t="str">
        <f>INDEX(Modelo!$A$9:$D$89,MATCH(DataBase!$J4163,Modelo!$A$9:$A$89,0),MATCH(DataBase!L$1,Modelo!$A$9:$D$9,0))</f>
        <v xml:space="preserve">Impacto social </v>
      </c>
      <c r="M4163" s="115" t="str">
        <f>INDEX(Modelo!$A$9:$D$89,MATCH(DataBase!$J4163,Modelo!$A$9:$A$89,0),MATCH(DataBase!M$1,Modelo!$A$9:$D$9,0))</f>
        <v>Pilar 5</v>
      </c>
      <c r="N4163" s="115" t="str">
        <f>INDEX(Modelo!$A$9:$D$89,MATCH(DataBase!$J4163,Modelo!$A$9:$A$89,0),MATCH(DataBase!N$1,Modelo!$A$9:$D$9,0))</f>
        <v>positivo</v>
      </c>
      <c r="O4163" s="115">
        <f t="array" ref="O4163">IF(N4163="negativo",INDEX($AD$3:$AG$51,MATCH(1,($B4163=$AD$3:$AD$51)*($J4163=$AE$3:$AE$51),0),3),IF(N4163="positivo",INDEX($AD$55:$AG$109,MATCH(1,($B4163=$AD$55:$AD$109)*($J4163=$AE$55:$AE$109),0),3)))</f>
        <v>0.8</v>
      </c>
      <c r="P4163" s="115">
        <f t="array" ref="P4163">IF(N4163="negativo",INDEX($AD$3:$AG$51,MATCH(1,($B4163=$AD$3:$AD$51)*($J4163=$AE$3:$AE$51),0),4),IF(N4163="positivo",INDEX($AD$55:$AG$109,MATCH(1,($B4163=$AD$55:$AD$109)*($J4163=$AE$55:$AE$109),0),4)))</f>
        <v>0.11</v>
      </c>
      <c r="Q4163" s="115" t="str">
        <f>VLOOKUP(M4163,Modelo!$A$2:$C$7,2,0)</f>
        <v>Diversidad, Equidad e Inclusión (DEI)</v>
      </c>
      <c r="R4163" s="118">
        <f t="array" ref="R4163">INDEX(Modelo!$F$1:$H$37,MATCH(1,(DataBase!Q4163=Modelo!$G$1:$G$37)*(DataBase!B4163=Modelo!$F$1:$F$37),0),3)</f>
        <v>0.15789473684210525</v>
      </c>
      <c r="S4163" s="115">
        <f t="shared" ref="S4163:S4226" si="132">IFERROR(IF(N4163="boolean",IF(K4163="Si",100,0),IF(N4163="scale",IF(K4163=2,100,IF(K4163=1,50,0)),IF(N4163="positivo",100*((K4163-P4163)/(O4163-P4163)),100*(1-((K4163-P4163)/(O4163-P4163)))))),0)</f>
        <v>0</v>
      </c>
      <c r="T4163" s="115">
        <f t="shared" ref="T4163:T4226" si="133">S4163*R4163</f>
        <v>0</v>
      </c>
    </row>
    <row r="4164" spans="1:20" x14ac:dyDescent="0.3">
      <c r="A4164" s="115" t="s">
        <v>176</v>
      </c>
      <c r="B4164" s="115" t="s">
        <v>84</v>
      </c>
      <c r="C4164" s="115" t="s">
        <v>103</v>
      </c>
      <c r="D4164" s="115" t="s">
        <v>86</v>
      </c>
      <c r="E4164" s="115" t="s">
        <v>87</v>
      </c>
      <c r="F4164" s="115" t="s">
        <v>87</v>
      </c>
      <c r="G4164" s="115">
        <v>1929</v>
      </c>
      <c r="H4164" s="115" t="s">
        <v>177</v>
      </c>
      <c r="I4164" s="115">
        <v>2.3283445380000001</v>
      </c>
      <c r="J4164" s="115" t="s">
        <v>48</v>
      </c>
      <c r="K4164" s="115">
        <f>INDEX(DatosProcesados!$A$1:$BF$101,MATCH(DataBase!A4164,DatosProcesados!$A$1:$A$101,0),MATCH(DataBase!J4164,DatosProcesados!$A$1:$BF$1,0))</f>
        <v>0.11</v>
      </c>
      <c r="L4164" s="115" t="str">
        <f>INDEX(Modelo!$A$9:$D$89,MATCH(DataBase!$J4164,Modelo!$A$9:$A$89,0),MATCH(DataBase!L$1,Modelo!$A$9:$D$9,0))</f>
        <v xml:space="preserve">Impacto social </v>
      </c>
      <c r="M4164" s="115" t="str">
        <f>INDEX(Modelo!$A$9:$D$89,MATCH(DataBase!$J4164,Modelo!$A$9:$A$89,0),MATCH(DataBase!M$1,Modelo!$A$9:$D$9,0))</f>
        <v>Pilar 5</v>
      </c>
      <c r="N4164" s="115" t="str">
        <f>INDEX(Modelo!$A$9:$D$89,MATCH(DataBase!$J4164,Modelo!$A$9:$A$89,0),MATCH(DataBase!N$1,Modelo!$A$9:$D$9,0))</f>
        <v>positivo</v>
      </c>
      <c r="O4164" s="115">
        <f t="array" ref="O4164">IF(N4164="negativo",INDEX($AD$3:$AG$51,MATCH(1,($B4164=$AD$3:$AD$51)*($J4164=$AE$3:$AE$51),0),3),IF(N4164="positivo",INDEX($AD$55:$AG$109,MATCH(1,($B4164=$AD$55:$AD$109)*($J4164=$AE$55:$AE$109),0),3)))</f>
        <v>0.56999999999999995</v>
      </c>
      <c r="P4164" s="115">
        <f t="array" ref="P4164">IF(N4164="negativo",INDEX($AD$3:$AG$51,MATCH(1,($B4164=$AD$3:$AD$51)*($J4164=$AE$3:$AE$51),0),4),IF(N4164="positivo",INDEX($AD$55:$AG$109,MATCH(1,($B4164=$AD$55:$AD$109)*($J4164=$AE$55:$AE$109),0),4)))</f>
        <v>0</v>
      </c>
      <c r="Q4164" s="115" t="str">
        <f>VLOOKUP(M4164,Modelo!$A$2:$C$7,2,0)</f>
        <v>Diversidad, Equidad e Inclusión (DEI)</v>
      </c>
      <c r="R4164" s="118">
        <f t="array" ref="R4164">INDEX(Modelo!$F$1:$H$37,MATCH(1,(DataBase!Q4164=Modelo!$G$1:$G$37)*(DataBase!B4164=Modelo!$F$1:$F$37),0),3)</f>
        <v>0.29411764705882354</v>
      </c>
      <c r="S4164" s="115">
        <f t="shared" si="132"/>
        <v>19.298245614035089</v>
      </c>
      <c r="T4164" s="115">
        <f t="shared" si="133"/>
        <v>5.6759545923632615</v>
      </c>
    </row>
    <row r="4165" spans="1:20" x14ac:dyDescent="0.3">
      <c r="A4165" s="115" t="s">
        <v>391</v>
      </c>
      <c r="B4165" s="115" t="s">
        <v>379</v>
      </c>
      <c r="C4165" s="115" t="s">
        <v>103</v>
      </c>
      <c r="D4165" s="115" t="s">
        <v>87</v>
      </c>
      <c r="E4165" s="115" t="s">
        <v>86</v>
      </c>
      <c r="F4165" s="115" t="s">
        <v>86</v>
      </c>
      <c r="G4165" s="115">
        <v>1976</v>
      </c>
      <c r="H4165" s="115" t="s">
        <v>125</v>
      </c>
      <c r="I4165" s="115">
        <v>0.98534294499999997</v>
      </c>
      <c r="J4165" s="115" t="s">
        <v>48</v>
      </c>
      <c r="K4165" s="115" t="str">
        <f>INDEX(DatosProcesados!$A$1:$BF$101,MATCH(DataBase!A4165,DatosProcesados!$A$1:$A$101,0),MATCH(DataBase!J4165,DatosProcesados!$A$1:$BF$1,0))</f>
        <v>No informa</v>
      </c>
      <c r="L4165" s="115" t="str">
        <f>INDEX(Modelo!$A$9:$D$89,MATCH(DataBase!$J4165,Modelo!$A$9:$A$89,0),MATCH(DataBase!L$1,Modelo!$A$9:$D$9,0))</f>
        <v xml:space="preserve">Impacto social </v>
      </c>
      <c r="M4165" s="115" t="str">
        <f>INDEX(Modelo!$A$9:$D$89,MATCH(DataBase!$J4165,Modelo!$A$9:$A$89,0),MATCH(DataBase!M$1,Modelo!$A$9:$D$9,0))</f>
        <v>Pilar 5</v>
      </c>
      <c r="N4165" s="115" t="str">
        <f>INDEX(Modelo!$A$9:$D$89,MATCH(DataBase!$J4165,Modelo!$A$9:$A$89,0),MATCH(DataBase!N$1,Modelo!$A$9:$D$9,0))</f>
        <v>positivo</v>
      </c>
      <c r="O4165" s="115">
        <f t="array" ref="O4165">IF(N4165="negativo",INDEX($AD$3:$AG$51,MATCH(1,($B4165=$AD$3:$AD$51)*($J4165=$AE$3:$AE$51),0),3),IF(N4165="positivo",INDEX($AD$55:$AG$109,MATCH(1,($B4165=$AD$55:$AD$109)*($J4165=$AE$55:$AE$109),0),3)))</f>
        <v>0.37</v>
      </c>
      <c r="P4165" s="115">
        <f t="array" ref="P4165">IF(N4165="negativo",INDEX($AD$3:$AG$51,MATCH(1,($B4165=$AD$3:$AD$51)*($J4165=$AE$3:$AE$51),0),4),IF(N4165="positivo",INDEX($AD$55:$AG$109,MATCH(1,($B4165=$AD$55:$AD$109)*($J4165=$AE$55:$AE$109),0),4)))</f>
        <v>0</v>
      </c>
      <c r="Q4165" s="115" t="str">
        <f>VLOOKUP(M4165,Modelo!$A$2:$C$7,2,0)</f>
        <v>Diversidad, Equidad e Inclusión (DEI)</v>
      </c>
      <c r="R4165" s="118">
        <f t="array" ref="R4165">INDEX(Modelo!$F$1:$H$37,MATCH(1,(DataBase!Q4165=Modelo!$G$1:$G$37)*(DataBase!B4165=Modelo!$F$1:$F$37),0),3)</f>
        <v>0.14285714285714285</v>
      </c>
      <c r="S4165" s="115">
        <f t="shared" si="132"/>
        <v>0</v>
      </c>
      <c r="T4165" s="115">
        <f t="shared" si="133"/>
        <v>0</v>
      </c>
    </row>
    <row r="4166" spans="1:20" x14ac:dyDescent="0.3">
      <c r="A4166" s="115" t="s">
        <v>376</v>
      </c>
      <c r="B4166" s="115" t="s">
        <v>313</v>
      </c>
      <c r="C4166" s="115" t="s">
        <v>103</v>
      </c>
      <c r="D4166" s="115" t="s">
        <v>86</v>
      </c>
      <c r="E4166" s="115" t="s">
        <v>87</v>
      </c>
      <c r="F4166" s="115" t="s">
        <v>87</v>
      </c>
      <c r="G4166" s="115">
        <v>1920</v>
      </c>
      <c r="H4166" s="115" t="s">
        <v>294</v>
      </c>
      <c r="I4166" s="115">
        <v>1.8691417530000001</v>
      </c>
      <c r="J4166" s="115" t="s">
        <v>48</v>
      </c>
      <c r="K4166" s="115">
        <f>INDEX(DatosProcesados!$A$1:$BF$101,MATCH(DataBase!A4166,DatosProcesados!$A$1:$A$101,0),MATCH(DataBase!J4166,DatosProcesados!$A$1:$BF$1,0))</f>
        <v>0.14000000000000001</v>
      </c>
      <c r="L4166" s="115" t="str">
        <f>INDEX(Modelo!$A$9:$D$89,MATCH(DataBase!$J4166,Modelo!$A$9:$A$89,0),MATCH(DataBase!L$1,Modelo!$A$9:$D$9,0))</f>
        <v xml:space="preserve">Impacto social </v>
      </c>
      <c r="M4166" s="115" t="str">
        <f>INDEX(Modelo!$A$9:$D$89,MATCH(DataBase!$J4166,Modelo!$A$9:$A$89,0),MATCH(DataBase!M$1,Modelo!$A$9:$D$9,0))</f>
        <v>Pilar 5</v>
      </c>
      <c r="N4166" s="115" t="str">
        <f>INDEX(Modelo!$A$9:$D$89,MATCH(DataBase!$J4166,Modelo!$A$9:$A$89,0),MATCH(DataBase!N$1,Modelo!$A$9:$D$9,0))</f>
        <v>positivo</v>
      </c>
      <c r="O4166" s="115">
        <f t="array" ref="O4166">IF(N4166="negativo",INDEX($AD$3:$AG$51,MATCH(1,($B4166=$AD$3:$AD$51)*($J4166=$AE$3:$AE$51),0),3),IF(N4166="positivo",INDEX($AD$55:$AG$109,MATCH(1,($B4166=$AD$55:$AD$109)*($J4166=$AE$55:$AE$109),0),3)))</f>
        <v>0.5</v>
      </c>
      <c r="P4166" s="115">
        <f t="array" ref="P4166">IF(N4166="negativo",INDEX($AD$3:$AG$51,MATCH(1,($B4166=$AD$3:$AD$51)*($J4166=$AE$3:$AE$51),0),4),IF(N4166="positivo",INDEX($AD$55:$AG$109,MATCH(1,($B4166=$AD$55:$AD$109)*($J4166=$AE$55:$AE$109),0),4)))</f>
        <v>0</v>
      </c>
      <c r="Q4166" s="115" t="str">
        <f>VLOOKUP(M4166,Modelo!$A$2:$C$7,2,0)</f>
        <v>Diversidad, Equidad e Inclusión (DEI)</v>
      </c>
      <c r="R4166" s="118">
        <f t="array" ref="R4166">INDEX(Modelo!$F$1:$H$37,MATCH(1,(DataBase!Q4166=Modelo!$G$1:$G$37)*(DataBase!B4166=Modelo!$F$1:$F$37),0),3)</f>
        <v>0.23529411764705882</v>
      </c>
      <c r="S4166" s="115">
        <f t="shared" si="132"/>
        <v>28.000000000000004</v>
      </c>
      <c r="T4166" s="115">
        <f t="shared" si="133"/>
        <v>6.5882352941176476</v>
      </c>
    </row>
    <row r="4167" spans="1:20" x14ac:dyDescent="0.3">
      <c r="A4167" s="115" t="s">
        <v>193</v>
      </c>
      <c r="B4167" s="115" t="s">
        <v>84</v>
      </c>
      <c r="C4167" s="115" t="s">
        <v>103</v>
      </c>
      <c r="D4167" s="115" t="s">
        <v>86</v>
      </c>
      <c r="E4167" s="115" t="s">
        <v>87</v>
      </c>
      <c r="F4167" s="115" t="s">
        <v>87</v>
      </c>
      <c r="G4167" s="115">
        <v>2009</v>
      </c>
      <c r="H4167" s="115" t="s">
        <v>194</v>
      </c>
      <c r="I4167" s="115">
        <v>1.8581853669999999</v>
      </c>
      <c r="J4167" s="115" t="s">
        <v>48</v>
      </c>
      <c r="K4167" s="115" t="str">
        <f>INDEX(DatosProcesados!$A$1:$BF$101,MATCH(DataBase!A4167,DatosProcesados!$A$1:$A$101,0),MATCH(DataBase!J4167,DatosProcesados!$A$1:$BF$1,0))</f>
        <v>No informa</v>
      </c>
      <c r="L4167" s="115" t="str">
        <f>INDEX(Modelo!$A$9:$D$89,MATCH(DataBase!$J4167,Modelo!$A$9:$A$89,0),MATCH(DataBase!L$1,Modelo!$A$9:$D$9,0))</f>
        <v xml:space="preserve">Impacto social </v>
      </c>
      <c r="M4167" s="115" t="str">
        <f>INDEX(Modelo!$A$9:$D$89,MATCH(DataBase!$J4167,Modelo!$A$9:$A$89,0),MATCH(DataBase!M$1,Modelo!$A$9:$D$9,0))</f>
        <v>Pilar 5</v>
      </c>
      <c r="N4167" s="115" t="str">
        <f>INDEX(Modelo!$A$9:$D$89,MATCH(DataBase!$J4167,Modelo!$A$9:$A$89,0),MATCH(DataBase!N$1,Modelo!$A$9:$D$9,0))</f>
        <v>positivo</v>
      </c>
      <c r="O4167" s="115">
        <f t="array" ref="O4167">IF(N4167="negativo",INDEX($AD$3:$AG$51,MATCH(1,($B4167=$AD$3:$AD$51)*($J4167=$AE$3:$AE$51),0),3),IF(N4167="positivo",INDEX($AD$55:$AG$109,MATCH(1,($B4167=$AD$55:$AD$109)*($J4167=$AE$55:$AE$109),0),3)))</f>
        <v>0.56999999999999995</v>
      </c>
      <c r="P4167" s="115">
        <f t="array" ref="P4167">IF(N4167="negativo",INDEX($AD$3:$AG$51,MATCH(1,($B4167=$AD$3:$AD$51)*($J4167=$AE$3:$AE$51),0),4),IF(N4167="positivo",INDEX($AD$55:$AG$109,MATCH(1,($B4167=$AD$55:$AD$109)*($J4167=$AE$55:$AE$109),0),4)))</f>
        <v>0</v>
      </c>
      <c r="Q4167" s="115" t="str">
        <f>VLOOKUP(M4167,Modelo!$A$2:$C$7,2,0)</f>
        <v>Diversidad, Equidad e Inclusión (DEI)</v>
      </c>
      <c r="R4167" s="118">
        <f t="array" ref="R4167">INDEX(Modelo!$F$1:$H$37,MATCH(1,(DataBase!Q4167=Modelo!$G$1:$G$37)*(DataBase!B4167=Modelo!$F$1:$F$37),0),3)</f>
        <v>0.29411764705882354</v>
      </c>
      <c r="S4167" s="115">
        <f t="shared" si="132"/>
        <v>0</v>
      </c>
      <c r="T4167" s="115">
        <f t="shared" si="133"/>
        <v>0</v>
      </c>
    </row>
    <row r="4168" spans="1:20" x14ac:dyDescent="0.3">
      <c r="A4168" s="115" t="s">
        <v>280</v>
      </c>
      <c r="B4168" s="115" t="s">
        <v>216</v>
      </c>
      <c r="C4168" s="115" t="s">
        <v>97</v>
      </c>
      <c r="D4168" s="115" t="s">
        <v>86</v>
      </c>
      <c r="E4168" s="115" t="s">
        <v>87</v>
      </c>
      <c r="F4168" s="115" t="s">
        <v>87</v>
      </c>
      <c r="G4168" s="115">
        <v>1866</v>
      </c>
      <c r="H4168" s="115" t="s">
        <v>281</v>
      </c>
      <c r="I4168" s="115">
        <v>2.0444698099999998</v>
      </c>
      <c r="J4168" s="115" t="s">
        <v>48</v>
      </c>
      <c r="K4168" s="115" t="str">
        <f>INDEX(DatosProcesados!$A$1:$BF$101,MATCH(DataBase!A4168,DatosProcesados!$A$1:$A$101,0),MATCH(DataBase!J4168,DatosProcesados!$A$1:$BF$1,0))</f>
        <v xml:space="preserve">No informa </v>
      </c>
      <c r="L4168" s="115" t="str">
        <f>INDEX(Modelo!$A$9:$D$89,MATCH(DataBase!$J4168,Modelo!$A$9:$A$89,0),MATCH(DataBase!L$1,Modelo!$A$9:$D$9,0))</f>
        <v xml:space="preserve">Impacto social </v>
      </c>
      <c r="M4168" s="115" t="str">
        <f>INDEX(Modelo!$A$9:$D$89,MATCH(DataBase!$J4168,Modelo!$A$9:$A$89,0),MATCH(DataBase!M$1,Modelo!$A$9:$D$9,0))</f>
        <v>Pilar 5</v>
      </c>
      <c r="N4168" s="115" t="str">
        <f>INDEX(Modelo!$A$9:$D$89,MATCH(DataBase!$J4168,Modelo!$A$9:$A$89,0),MATCH(DataBase!N$1,Modelo!$A$9:$D$9,0))</f>
        <v>positivo</v>
      </c>
      <c r="O4168" s="115">
        <f t="array" ref="O4168">IF(N4168="negativo",INDEX($AD$3:$AG$51,MATCH(1,($B4168=$AD$3:$AD$51)*($J4168=$AE$3:$AE$51),0),3),IF(N4168="positivo",INDEX($AD$55:$AG$109,MATCH(1,($B4168=$AD$55:$AD$109)*($J4168=$AE$55:$AE$109),0),3)))</f>
        <v>0.8</v>
      </c>
      <c r="P4168" s="115">
        <f t="array" ref="P4168">IF(N4168="negativo",INDEX($AD$3:$AG$51,MATCH(1,($B4168=$AD$3:$AD$51)*($J4168=$AE$3:$AE$51),0),4),IF(N4168="positivo",INDEX($AD$55:$AG$109,MATCH(1,($B4168=$AD$55:$AD$109)*($J4168=$AE$55:$AE$109),0),4)))</f>
        <v>0.11</v>
      </c>
      <c r="Q4168" s="115" t="str">
        <f>VLOOKUP(M4168,Modelo!$A$2:$C$7,2,0)</f>
        <v>Diversidad, Equidad e Inclusión (DEI)</v>
      </c>
      <c r="R4168" s="118">
        <f t="array" ref="R4168">INDEX(Modelo!$F$1:$H$37,MATCH(1,(DataBase!Q4168=Modelo!$G$1:$G$37)*(DataBase!B4168=Modelo!$F$1:$F$37),0),3)</f>
        <v>0.15789473684210525</v>
      </c>
      <c r="S4168" s="115">
        <f t="shared" si="132"/>
        <v>0</v>
      </c>
      <c r="T4168" s="115">
        <f t="shared" si="133"/>
        <v>0</v>
      </c>
    </row>
    <row r="4169" spans="1:20" x14ac:dyDescent="0.3">
      <c r="A4169" s="115" t="s">
        <v>143</v>
      </c>
      <c r="B4169" s="115" t="s">
        <v>84</v>
      </c>
      <c r="C4169" s="115" t="s">
        <v>97</v>
      </c>
      <c r="D4169" s="115" t="s">
        <v>86</v>
      </c>
      <c r="E4169" s="115" t="s">
        <v>86</v>
      </c>
      <c r="F4169" s="115" t="s">
        <v>86</v>
      </c>
      <c r="G4169" s="115">
        <v>1994</v>
      </c>
      <c r="H4169" s="115" t="s">
        <v>125</v>
      </c>
      <c r="I4169" s="115">
        <v>5.9751610780000002</v>
      </c>
      <c r="J4169" s="115" t="s">
        <v>48</v>
      </c>
      <c r="K4169" s="115">
        <f>INDEX(DatosProcesados!$A$1:$BF$101,MATCH(DataBase!A4169,DatosProcesados!$A$1:$A$101,0),MATCH(DataBase!J4169,DatosProcesados!$A$1:$BF$1,0))</f>
        <v>0</v>
      </c>
      <c r="L4169" s="115" t="str">
        <f>INDEX(Modelo!$A$9:$D$89,MATCH(DataBase!$J4169,Modelo!$A$9:$A$89,0),MATCH(DataBase!L$1,Modelo!$A$9:$D$9,0))</f>
        <v xml:space="preserve">Impacto social </v>
      </c>
      <c r="M4169" s="115" t="str">
        <f>INDEX(Modelo!$A$9:$D$89,MATCH(DataBase!$J4169,Modelo!$A$9:$A$89,0),MATCH(DataBase!M$1,Modelo!$A$9:$D$9,0))</f>
        <v>Pilar 5</v>
      </c>
      <c r="N4169" s="115" t="str">
        <f>INDEX(Modelo!$A$9:$D$89,MATCH(DataBase!$J4169,Modelo!$A$9:$A$89,0),MATCH(DataBase!N$1,Modelo!$A$9:$D$9,0))</f>
        <v>positivo</v>
      </c>
      <c r="O4169" s="115">
        <f t="array" ref="O4169">IF(N4169="negativo",INDEX($AD$3:$AG$51,MATCH(1,($B4169=$AD$3:$AD$51)*($J4169=$AE$3:$AE$51),0),3),IF(N4169="positivo",INDEX($AD$55:$AG$109,MATCH(1,($B4169=$AD$55:$AD$109)*($J4169=$AE$55:$AE$109),0),3)))</f>
        <v>0.56999999999999995</v>
      </c>
      <c r="P4169" s="115">
        <f t="array" ref="P4169">IF(N4169="negativo",INDEX($AD$3:$AG$51,MATCH(1,($B4169=$AD$3:$AD$51)*($J4169=$AE$3:$AE$51),0),4),IF(N4169="positivo",INDEX($AD$55:$AG$109,MATCH(1,($B4169=$AD$55:$AD$109)*($J4169=$AE$55:$AE$109),0),4)))</f>
        <v>0</v>
      </c>
      <c r="Q4169" s="115" t="str">
        <f>VLOOKUP(M4169,Modelo!$A$2:$C$7,2,0)</f>
        <v>Diversidad, Equidad e Inclusión (DEI)</v>
      </c>
      <c r="R4169" s="118">
        <f t="array" ref="R4169">INDEX(Modelo!$F$1:$H$37,MATCH(1,(DataBase!Q4169=Modelo!$G$1:$G$37)*(DataBase!B4169=Modelo!$F$1:$F$37),0),3)</f>
        <v>0.29411764705882354</v>
      </c>
      <c r="S4169" s="115">
        <f t="shared" si="132"/>
        <v>0</v>
      </c>
      <c r="T4169" s="115">
        <f t="shared" si="133"/>
        <v>0</v>
      </c>
    </row>
    <row r="4170" spans="1:20" x14ac:dyDescent="0.3">
      <c r="A4170" s="115" t="s">
        <v>331</v>
      </c>
      <c r="B4170" s="115" t="s">
        <v>313</v>
      </c>
      <c r="C4170" s="115" t="s">
        <v>103</v>
      </c>
      <c r="D4170" s="115" t="s">
        <v>87</v>
      </c>
      <c r="E4170" s="115" t="s">
        <v>86</v>
      </c>
      <c r="F4170" s="115" t="s">
        <v>86</v>
      </c>
      <c r="G4170" s="115">
        <v>1953</v>
      </c>
      <c r="H4170" s="115" t="s">
        <v>125</v>
      </c>
      <c r="I4170" s="115">
        <v>7.1291921260000004</v>
      </c>
      <c r="J4170" s="115" t="s">
        <v>48</v>
      </c>
      <c r="K4170" s="115" t="str">
        <f>INDEX(DatosProcesados!$A$1:$BF$101,MATCH(DataBase!A4170,DatosProcesados!$A$1:$A$101,0),MATCH(DataBase!J4170,DatosProcesados!$A$1:$BF$1,0))</f>
        <v xml:space="preserve">No informa </v>
      </c>
      <c r="L4170" s="115" t="str">
        <f>INDEX(Modelo!$A$9:$D$89,MATCH(DataBase!$J4170,Modelo!$A$9:$A$89,0),MATCH(DataBase!L$1,Modelo!$A$9:$D$9,0))</f>
        <v xml:space="preserve">Impacto social </v>
      </c>
      <c r="M4170" s="115" t="str">
        <f>INDEX(Modelo!$A$9:$D$89,MATCH(DataBase!$J4170,Modelo!$A$9:$A$89,0),MATCH(DataBase!M$1,Modelo!$A$9:$D$9,0))</f>
        <v>Pilar 5</v>
      </c>
      <c r="N4170" s="115" t="str">
        <f>INDEX(Modelo!$A$9:$D$89,MATCH(DataBase!$J4170,Modelo!$A$9:$A$89,0),MATCH(DataBase!N$1,Modelo!$A$9:$D$9,0))</f>
        <v>positivo</v>
      </c>
      <c r="O4170" s="115">
        <f t="array" ref="O4170">IF(N4170="negativo",INDEX($AD$3:$AG$51,MATCH(1,($B4170=$AD$3:$AD$51)*($J4170=$AE$3:$AE$51),0),3),IF(N4170="positivo",INDEX($AD$55:$AG$109,MATCH(1,($B4170=$AD$55:$AD$109)*($J4170=$AE$55:$AE$109),0),3)))</f>
        <v>0.5</v>
      </c>
      <c r="P4170" s="115">
        <f t="array" ref="P4170">IF(N4170="negativo",INDEX($AD$3:$AG$51,MATCH(1,($B4170=$AD$3:$AD$51)*($J4170=$AE$3:$AE$51),0),4),IF(N4170="positivo",INDEX($AD$55:$AG$109,MATCH(1,($B4170=$AD$55:$AD$109)*($J4170=$AE$55:$AE$109),0),4)))</f>
        <v>0</v>
      </c>
      <c r="Q4170" s="115" t="str">
        <f>VLOOKUP(M4170,Modelo!$A$2:$C$7,2,0)</f>
        <v>Diversidad, Equidad e Inclusión (DEI)</v>
      </c>
      <c r="R4170" s="118">
        <f t="array" ref="R4170">INDEX(Modelo!$F$1:$H$37,MATCH(1,(DataBase!Q4170=Modelo!$G$1:$G$37)*(DataBase!B4170=Modelo!$F$1:$F$37),0),3)</f>
        <v>0.23529411764705882</v>
      </c>
      <c r="S4170" s="115">
        <f t="shared" si="132"/>
        <v>0</v>
      </c>
      <c r="T4170" s="115">
        <f t="shared" si="133"/>
        <v>0</v>
      </c>
    </row>
    <row r="4171" spans="1:20" x14ac:dyDescent="0.3">
      <c r="A4171" s="115" t="s">
        <v>277</v>
      </c>
      <c r="B4171" s="115" t="s">
        <v>216</v>
      </c>
      <c r="C4171" s="115" t="s">
        <v>85</v>
      </c>
      <c r="D4171" s="115" t="s">
        <v>86</v>
      </c>
      <c r="E4171" s="115" t="s">
        <v>87</v>
      </c>
      <c r="F4171" s="115" t="s">
        <v>87</v>
      </c>
      <c r="G4171" s="115">
        <v>1965</v>
      </c>
      <c r="H4171" s="115" t="s">
        <v>244</v>
      </c>
      <c r="I4171" s="115">
        <v>2.0973851419999998</v>
      </c>
      <c r="J4171" s="115" t="s">
        <v>48</v>
      </c>
      <c r="K4171" s="115" t="str">
        <f>INDEX(DatosProcesados!$A$1:$BF$101,MATCH(DataBase!A4171,DatosProcesados!$A$1:$A$101,0),MATCH(DataBase!J4171,DatosProcesados!$A$1:$BF$1,0))</f>
        <v xml:space="preserve">No informa </v>
      </c>
      <c r="L4171" s="115" t="str">
        <f>INDEX(Modelo!$A$9:$D$89,MATCH(DataBase!$J4171,Modelo!$A$9:$A$89,0),MATCH(DataBase!L$1,Modelo!$A$9:$D$9,0))</f>
        <v xml:space="preserve">Impacto social </v>
      </c>
      <c r="M4171" s="115" t="str">
        <f>INDEX(Modelo!$A$9:$D$89,MATCH(DataBase!$J4171,Modelo!$A$9:$A$89,0),MATCH(DataBase!M$1,Modelo!$A$9:$D$9,0))</f>
        <v>Pilar 5</v>
      </c>
      <c r="N4171" s="115" t="str">
        <f>INDEX(Modelo!$A$9:$D$89,MATCH(DataBase!$J4171,Modelo!$A$9:$A$89,0),MATCH(DataBase!N$1,Modelo!$A$9:$D$9,0))</f>
        <v>positivo</v>
      </c>
      <c r="O4171" s="115">
        <f t="array" ref="O4171">IF(N4171="negativo",INDEX($AD$3:$AG$51,MATCH(1,($B4171=$AD$3:$AD$51)*($J4171=$AE$3:$AE$51),0),3),IF(N4171="positivo",INDEX($AD$55:$AG$109,MATCH(1,($B4171=$AD$55:$AD$109)*($J4171=$AE$55:$AE$109),0),3)))</f>
        <v>0.8</v>
      </c>
      <c r="P4171" s="115">
        <f t="array" ref="P4171">IF(N4171="negativo",INDEX($AD$3:$AG$51,MATCH(1,($B4171=$AD$3:$AD$51)*($J4171=$AE$3:$AE$51),0),4),IF(N4171="positivo",INDEX($AD$55:$AG$109,MATCH(1,($B4171=$AD$55:$AD$109)*($J4171=$AE$55:$AE$109),0),4)))</f>
        <v>0.11</v>
      </c>
      <c r="Q4171" s="115" t="str">
        <f>VLOOKUP(M4171,Modelo!$A$2:$C$7,2,0)</f>
        <v>Diversidad, Equidad e Inclusión (DEI)</v>
      </c>
      <c r="R4171" s="118">
        <f t="array" ref="R4171">INDEX(Modelo!$F$1:$H$37,MATCH(1,(DataBase!Q4171=Modelo!$G$1:$G$37)*(DataBase!B4171=Modelo!$F$1:$F$37),0),3)</f>
        <v>0.15789473684210525</v>
      </c>
      <c r="S4171" s="115">
        <f t="shared" si="132"/>
        <v>0</v>
      </c>
      <c r="T4171" s="115">
        <f t="shared" si="133"/>
        <v>0</v>
      </c>
    </row>
    <row r="4172" spans="1:20" x14ac:dyDescent="0.3">
      <c r="A4172" s="115" t="s">
        <v>356</v>
      </c>
      <c r="B4172" s="115" t="s">
        <v>313</v>
      </c>
      <c r="C4172" s="115" t="s">
        <v>103</v>
      </c>
      <c r="D4172" s="115" t="s">
        <v>87</v>
      </c>
      <c r="E4172" s="115" t="s">
        <v>86</v>
      </c>
      <c r="F4172" s="115" t="s">
        <v>86</v>
      </c>
      <c r="G4172" s="115">
        <v>1989</v>
      </c>
      <c r="H4172" s="115" t="s">
        <v>125</v>
      </c>
      <c r="I4172" s="115">
        <v>3.0305383369999999</v>
      </c>
      <c r="J4172" s="115" t="s">
        <v>48</v>
      </c>
      <c r="K4172" s="115" t="str">
        <f>INDEX(DatosProcesados!$A$1:$BF$101,MATCH(DataBase!A4172,DatosProcesados!$A$1:$A$101,0),MATCH(DataBase!J4172,DatosProcesados!$A$1:$BF$1,0))</f>
        <v>No informa</v>
      </c>
      <c r="L4172" s="115" t="str">
        <f>INDEX(Modelo!$A$9:$D$89,MATCH(DataBase!$J4172,Modelo!$A$9:$A$89,0),MATCH(DataBase!L$1,Modelo!$A$9:$D$9,0))</f>
        <v xml:space="preserve">Impacto social </v>
      </c>
      <c r="M4172" s="115" t="str">
        <f>INDEX(Modelo!$A$9:$D$89,MATCH(DataBase!$J4172,Modelo!$A$9:$A$89,0),MATCH(DataBase!M$1,Modelo!$A$9:$D$9,0))</f>
        <v>Pilar 5</v>
      </c>
      <c r="N4172" s="115" t="str">
        <f>INDEX(Modelo!$A$9:$D$89,MATCH(DataBase!$J4172,Modelo!$A$9:$A$89,0),MATCH(DataBase!N$1,Modelo!$A$9:$D$9,0))</f>
        <v>positivo</v>
      </c>
      <c r="O4172" s="115">
        <f t="array" ref="O4172">IF(N4172="negativo",INDEX($AD$3:$AG$51,MATCH(1,($B4172=$AD$3:$AD$51)*($J4172=$AE$3:$AE$51),0),3),IF(N4172="positivo",INDEX($AD$55:$AG$109,MATCH(1,($B4172=$AD$55:$AD$109)*($J4172=$AE$55:$AE$109),0),3)))</f>
        <v>0.5</v>
      </c>
      <c r="P4172" s="115">
        <f t="array" ref="P4172">IF(N4172="negativo",INDEX($AD$3:$AG$51,MATCH(1,($B4172=$AD$3:$AD$51)*($J4172=$AE$3:$AE$51),0),4),IF(N4172="positivo",INDEX($AD$55:$AG$109,MATCH(1,($B4172=$AD$55:$AD$109)*($J4172=$AE$55:$AE$109),0),4)))</f>
        <v>0</v>
      </c>
      <c r="Q4172" s="115" t="str">
        <f>VLOOKUP(M4172,Modelo!$A$2:$C$7,2,0)</f>
        <v>Diversidad, Equidad e Inclusión (DEI)</v>
      </c>
      <c r="R4172" s="118">
        <f t="array" ref="R4172">INDEX(Modelo!$F$1:$H$37,MATCH(1,(DataBase!Q4172=Modelo!$G$1:$G$37)*(DataBase!B4172=Modelo!$F$1:$F$37),0),3)</f>
        <v>0.23529411764705882</v>
      </c>
      <c r="S4172" s="115">
        <f t="shared" si="132"/>
        <v>0</v>
      </c>
      <c r="T4172" s="115">
        <f t="shared" si="133"/>
        <v>0</v>
      </c>
    </row>
    <row r="4173" spans="1:20" x14ac:dyDescent="0.3">
      <c r="A4173" s="115" t="s">
        <v>268</v>
      </c>
      <c r="B4173" s="115" t="s">
        <v>216</v>
      </c>
      <c r="C4173" s="115" t="s">
        <v>103</v>
      </c>
      <c r="D4173" s="115" t="s">
        <v>86</v>
      </c>
      <c r="E4173" s="115" t="s">
        <v>86</v>
      </c>
      <c r="F4173" s="115" t="s">
        <v>87</v>
      </c>
      <c r="G4173" s="115">
        <v>1986</v>
      </c>
      <c r="H4173" s="115" t="s">
        <v>125</v>
      </c>
      <c r="I4173" s="115">
        <v>2.2734296359999999</v>
      </c>
      <c r="J4173" s="115" t="s">
        <v>48</v>
      </c>
      <c r="K4173" s="115" t="str">
        <f>INDEX(DatosProcesados!$A$1:$BF$101,MATCH(DataBase!A4173,DatosProcesados!$A$1:$A$101,0),MATCH(DataBase!J4173,DatosProcesados!$A$1:$BF$1,0))</f>
        <v>No informa</v>
      </c>
      <c r="L4173" s="115" t="str">
        <f>INDEX(Modelo!$A$9:$D$89,MATCH(DataBase!$J4173,Modelo!$A$9:$A$89,0),MATCH(DataBase!L$1,Modelo!$A$9:$D$9,0))</f>
        <v xml:space="preserve">Impacto social </v>
      </c>
      <c r="M4173" s="115" t="str">
        <f>INDEX(Modelo!$A$9:$D$89,MATCH(DataBase!$J4173,Modelo!$A$9:$A$89,0),MATCH(DataBase!M$1,Modelo!$A$9:$D$9,0))</f>
        <v>Pilar 5</v>
      </c>
      <c r="N4173" s="115" t="str">
        <f>INDEX(Modelo!$A$9:$D$89,MATCH(DataBase!$J4173,Modelo!$A$9:$A$89,0),MATCH(DataBase!N$1,Modelo!$A$9:$D$9,0))</f>
        <v>positivo</v>
      </c>
      <c r="O4173" s="115">
        <f t="array" ref="O4173">IF(N4173="negativo",INDEX($AD$3:$AG$51,MATCH(1,($B4173=$AD$3:$AD$51)*($J4173=$AE$3:$AE$51),0),3),IF(N4173="positivo",INDEX($AD$55:$AG$109,MATCH(1,($B4173=$AD$55:$AD$109)*($J4173=$AE$55:$AE$109),0),3)))</f>
        <v>0.8</v>
      </c>
      <c r="P4173" s="115">
        <f t="array" ref="P4173">IF(N4173="negativo",INDEX($AD$3:$AG$51,MATCH(1,($B4173=$AD$3:$AD$51)*($J4173=$AE$3:$AE$51),0),4),IF(N4173="positivo",INDEX($AD$55:$AG$109,MATCH(1,($B4173=$AD$55:$AD$109)*($J4173=$AE$55:$AE$109),0),4)))</f>
        <v>0.11</v>
      </c>
      <c r="Q4173" s="115" t="str">
        <f>VLOOKUP(M4173,Modelo!$A$2:$C$7,2,0)</f>
        <v>Diversidad, Equidad e Inclusión (DEI)</v>
      </c>
      <c r="R4173" s="118">
        <f t="array" ref="R4173">INDEX(Modelo!$F$1:$H$37,MATCH(1,(DataBase!Q4173=Modelo!$G$1:$G$37)*(DataBase!B4173=Modelo!$F$1:$F$37),0),3)</f>
        <v>0.15789473684210525</v>
      </c>
      <c r="S4173" s="115">
        <f t="shared" si="132"/>
        <v>0</v>
      </c>
      <c r="T4173" s="115">
        <f t="shared" si="133"/>
        <v>0</v>
      </c>
    </row>
    <row r="4174" spans="1:20" x14ac:dyDescent="0.3">
      <c r="A4174" s="115" t="s">
        <v>234</v>
      </c>
      <c r="B4174" s="115" t="s">
        <v>216</v>
      </c>
      <c r="C4174" s="115" t="s">
        <v>103</v>
      </c>
      <c r="D4174" s="115" t="s">
        <v>86</v>
      </c>
      <c r="E4174" s="115" t="s">
        <v>86</v>
      </c>
      <c r="F4174" s="115" t="s">
        <v>86</v>
      </c>
      <c r="G4174" s="115">
        <v>1904</v>
      </c>
      <c r="H4174" s="115" t="s">
        <v>125</v>
      </c>
      <c r="I4174" s="115">
        <v>2.8467005310000002</v>
      </c>
      <c r="J4174" s="115" t="s">
        <v>48</v>
      </c>
      <c r="K4174" s="115">
        <f>INDEX(DatosProcesados!$A$1:$BF$101,MATCH(DataBase!A4174,DatosProcesados!$A$1:$A$101,0),MATCH(DataBase!J4174,DatosProcesados!$A$1:$BF$1,0))</f>
        <v>0.25</v>
      </c>
      <c r="L4174" s="115" t="str">
        <f>INDEX(Modelo!$A$9:$D$89,MATCH(DataBase!$J4174,Modelo!$A$9:$A$89,0),MATCH(DataBase!L$1,Modelo!$A$9:$D$9,0))</f>
        <v xml:space="preserve">Impacto social </v>
      </c>
      <c r="M4174" s="115" t="str">
        <f>INDEX(Modelo!$A$9:$D$89,MATCH(DataBase!$J4174,Modelo!$A$9:$A$89,0),MATCH(DataBase!M$1,Modelo!$A$9:$D$9,0))</f>
        <v>Pilar 5</v>
      </c>
      <c r="N4174" s="115" t="str">
        <f>INDEX(Modelo!$A$9:$D$89,MATCH(DataBase!$J4174,Modelo!$A$9:$A$89,0),MATCH(DataBase!N$1,Modelo!$A$9:$D$9,0))</f>
        <v>positivo</v>
      </c>
      <c r="O4174" s="115">
        <f t="array" ref="O4174">IF(N4174="negativo",INDEX($AD$3:$AG$51,MATCH(1,($B4174=$AD$3:$AD$51)*($J4174=$AE$3:$AE$51),0),3),IF(N4174="positivo",INDEX($AD$55:$AG$109,MATCH(1,($B4174=$AD$55:$AD$109)*($J4174=$AE$55:$AE$109),0),3)))</f>
        <v>0.8</v>
      </c>
      <c r="P4174" s="115">
        <f t="array" ref="P4174">IF(N4174="negativo",INDEX($AD$3:$AG$51,MATCH(1,($B4174=$AD$3:$AD$51)*($J4174=$AE$3:$AE$51),0),4),IF(N4174="positivo",INDEX($AD$55:$AG$109,MATCH(1,($B4174=$AD$55:$AD$109)*($J4174=$AE$55:$AE$109),0),4)))</f>
        <v>0.11</v>
      </c>
      <c r="Q4174" s="115" t="str">
        <f>VLOOKUP(M4174,Modelo!$A$2:$C$7,2,0)</f>
        <v>Diversidad, Equidad e Inclusión (DEI)</v>
      </c>
      <c r="R4174" s="118">
        <f t="array" ref="R4174">INDEX(Modelo!$F$1:$H$37,MATCH(1,(DataBase!Q4174=Modelo!$G$1:$G$37)*(DataBase!B4174=Modelo!$F$1:$F$37),0),3)</f>
        <v>0.15789473684210525</v>
      </c>
      <c r="S4174" s="115">
        <f t="shared" si="132"/>
        <v>20.289855072463769</v>
      </c>
      <c r="T4174" s="115">
        <f t="shared" si="133"/>
        <v>3.2036613272311212</v>
      </c>
    </row>
    <row r="4175" spans="1:20" x14ac:dyDescent="0.3">
      <c r="A4175" s="115" t="s">
        <v>359</v>
      </c>
      <c r="B4175" s="115" t="s">
        <v>313</v>
      </c>
      <c r="C4175" s="115" t="s">
        <v>103</v>
      </c>
      <c r="D4175" s="115" t="s">
        <v>86</v>
      </c>
      <c r="E4175" s="115" t="s">
        <v>87</v>
      </c>
      <c r="F4175" s="115" t="s">
        <v>87</v>
      </c>
      <c r="G4175" s="115">
        <v>1993</v>
      </c>
      <c r="H4175" s="115" t="s">
        <v>244</v>
      </c>
      <c r="I4175" s="115">
        <v>2.3607916150000001</v>
      </c>
      <c r="J4175" s="115" t="s">
        <v>48</v>
      </c>
      <c r="K4175" s="115">
        <f>INDEX(DatosProcesados!$A$1:$BF$101,MATCH(DataBase!A4175,DatosProcesados!$A$1:$A$101,0),MATCH(DataBase!J4175,DatosProcesados!$A$1:$BF$1,0))</f>
        <v>0.27</v>
      </c>
      <c r="L4175" s="115" t="str">
        <f>INDEX(Modelo!$A$9:$D$89,MATCH(DataBase!$J4175,Modelo!$A$9:$A$89,0),MATCH(DataBase!L$1,Modelo!$A$9:$D$9,0))</f>
        <v xml:space="preserve">Impacto social </v>
      </c>
      <c r="M4175" s="115" t="str">
        <f>INDEX(Modelo!$A$9:$D$89,MATCH(DataBase!$J4175,Modelo!$A$9:$A$89,0),MATCH(DataBase!M$1,Modelo!$A$9:$D$9,0))</f>
        <v>Pilar 5</v>
      </c>
      <c r="N4175" s="115" t="str">
        <f>INDEX(Modelo!$A$9:$D$89,MATCH(DataBase!$J4175,Modelo!$A$9:$A$89,0),MATCH(DataBase!N$1,Modelo!$A$9:$D$9,0))</f>
        <v>positivo</v>
      </c>
      <c r="O4175" s="115">
        <f t="array" ref="O4175">IF(N4175="negativo",INDEX($AD$3:$AG$51,MATCH(1,($B4175=$AD$3:$AD$51)*($J4175=$AE$3:$AE$51),0),3),IF(N4175="positivo",INDEX($AD$55:$AG$109,MATCH(1,($B4175=$AD$55:$AD$109)*($J4175=$AE$55:$AE$109),0),3)))</f>
        <v>0.5</v>
      </c>
      <c r="P4175" s="115">
        <f t="array" ref="P4175">IF(N4175="negativo",INDEX($AD$3:$AG$51,MATCH(1,($B4175=$AD$3:$AD$51)*($J4175=$AE$3:$AE$51),0),4),IF(N4175="positivo",INDEX($AD$55:$AG$109,MATCH(1,($B4175=$AD$55:$AD$109)*($J4175=$AE$55:$AE$109),0),4)))</f>
        <v>0</v>
      </c>
      <c r="Q4175" s="115" t="str">
        <f>VLOOKUP(M4175,Modelo!$A$2:$C$7,2,0)</f>
        <v>Diversidad, Equidad e Inclusión (DEI)</v>
      </c>
      <c r="R4175" s="118">
        <f t="array" ref="R4175">INDEX(Modelo!$F$1:$H$37,MATCH(1,(DataBase!Q4175=Modelo!$G$1:$G$37)*(DataBase!B4175=Modelo!$F$1:$F$37),0),3)</f>
        <v>0.23529411764705882</v>
      </c>
      <c r="S4175" s="115">
        <f t="shared" si="132"/>
        <v>54</v>
      </c>
      <c r="T4175" s="115">
        <f t="shared" si="133"/>
        <v>12.705882352941176</v>
      </c>
    </row>
    <row r="4176" spans="1:20" x14ac:dyDescent="0.3">
      <c r="A4176" s="115" t="s">
        <v>327</v>
      </c>
      <c r="B4176" s="115" t="s">
        <v>313</v>
      </c>
      <c r="C4176" s="115" t="s">
        <v>103</v>
      </c>
      <c r="D4176" s="115" t="s">
        <v>86</v>
      </c>
      <c r="E4176" s="115" t="s">
        <v>86</v>
      </c>
      <c r="F4176" s="115" t="s">
        <v>87</v>
      </c>
      <c r="G4176" s="115">
        <v>2005</v>
      </c>
      <c r="H4176" s="115" t="s">
        <v>328</v>
      </c>
      <c r="I4176" s="115">
        <v>10.521119421</v>
      </c>
      <c r="J4176" s="115" t="s">
        <v>48</v>
      </c>
      <c r="K4176" s="115">
        <f>INDEX(DatosProcesados!$A$1:$BF$101,MATCH(DataBase!A4176,DatosProcesados!$A$1:$A$101,0),MATCH(DataBase!J4176,DatosProcesados!$A$1:$BF$1,0))</f>
        <v>0</v>
      </c>
      <c r="L4176" s="115" t="str">
        <f>INDEX(Modelo!$A$9:$D$89,MATCH(DataBase!$J4176,Modelo!$A$9:$A$89,0),MATCH(DataBase!L$1,Modelo!$A$9:$D$9,0))</f>
        <v xml:space="preserve">Impacto social </v>
      </c>
      <c r="M4176" s="115" t="str">
        <f>INDEX(Modelo!$A$9:$D$89,MATCH(DataBase!$J4176,Modelo!$A$9:$A$89,0),MATCH(DataBase!M$1,Modelo!$A$9:$D$9,0))</f>
        <v>Pilar 5</v>
      </c>
      <c r="N4176" s="115" t="str">
        <f>INDEX(Modelo!$A$9:$D$89,MATCH(DataBase!$J4176,Modelo!$A$9:$A$89,0),MATCH(DataBase!N$1,Modelo!$A$9:$D$9,0))</f>
        <v>positivo</v>
      </c>
      <c r="O4176" s="115">
        <f t="array" ref="O4176">IF(N4176="negativo",INDEX($AD$3:$AG$51,MATCH(1,($B4176=$AD$3:$AD$51)*($J4176=$AE$3:$AE$51),0),3),IF(N4176="positivo",INDEX($AD$55:$AG$109,MATCH(1,($B4176=$AD$55:$AD$109)*($J4176=$AE$55:$AE$109),0),3)))</f>
        <v>0.5</v>
      </c>
      <c r="P4176" s="115">
        <f t="array" ref="P4176">IF(N4176="negativo",INDEX($AD$3:$AG$51,MATCH(1,($B4176=$AD$3:$AD$51)*($J4176=$AE$3:$AE$51),0),4),IF(N4176="positivo",INDEX($AD$55:$AG$109,MATCH(1,($B4176=$AD$55:$AD$109)*($J4176=$AE$55:$AE$109),0),4)))</f>
        <v>0</v>
      </c>
      <c r="Q4176" s="115" t="str">
        <f>VLOOKUP(M4176,Modelo!$A$2:$C$7,2,0)</f>
        <v>Diversidad, Equidad e Inclusión (DEI)</v>
      </c>
      <c r="R4176" s="118">
        <f t="array" ref="R4176">INDEX(Modelo!$F$1:$H$37,MATCH(1,(DataBase!Q4176=Modelo!$G$1:$G$37)*(DataBase!B4176=Modelo!$F$1:$F$37),0),3)</f>
        <v>0.23529411764705882</v>
      </c>
      <c r="S4176" s="115">
        <f t="shared" si="132"/>
        <v>0</v>
      </c>
      <c r="T4176" s="115">
        <f t="shared" si="133"/>
        <v>0</v>
      </c>
    </row>
    <row r="4177" spans="1:20" x14ac:dyDescent="0.3">
      <c r="A4177" s="115" t="s">
        <v>283</v>
      </c>
      <c r="B4177" s="115" t="s">
        <v>216</v>
      </c>
      <c r="C4177" s="115" t="s">
        <v>103</v>
      </c>
      <c r="D4177" s="115" t="s">
        <v>86</v>
      </c>
      <c r="E4177" s="115" t="s">
        <v>86</v>
      </c>
      <c r="F4177" s="115" t="s">
        <v>87</v>
      </c>
      <c r="G4177" s="115">
        <v>1958</v>
      </c>
      <c r="H4177" s="115" t="s">
        <v>125</v>
      </c>
      <c r="I4177" s="115">
        <v>2.0172595470000001</v>
      </c>
      <c r="J4177" s="115" t="s">
        <v>48</v>
      </c>
      <c r="K4177" s="115">
        <f>INDEX(DatosProcesados!$A$1:$BF$101,MATCH(DataBase!A4177,DatosProcesados!$A$1:$A$101,0),MATCH(DataBase!J4177,DatosProcesados!$A$1:$BF$1,0))</f>
        <v>0.5</v>
      </c>
      <c r="L4177" s="115" t="str">
        <f>INDEX(Modelo!$A$9:$D$89,MATCH(DataBase!$J4177,Modelo!$A$9:$A$89,0),MATCH(DataBase!L$1,Modelo!$A$9:$D$9,0))</f>
        <v xml:space="preserve">Impacto social </v>
      </c>
      <c r="M4177" s="115" t="str">
        <f>INDEX(Modelo!$A$9:$D$89,MATCH(DataBase!$J4177,Modelo!$A$9:$A$89,0),MATCH(DataBase!M$1,Modelo!$A$9:$D$9,0))</f>
        <v>Pilar 5</v>
      </c>
      <c r="N4177" s="115" t="str">
        <f>INDEX(Modelo!$A$9:$D$89,MATCH(DataBase!$J4177,Modelo!$A$9:$A$89,0),MATCH(DataBase!N$1,Modelo!$A$9:$D$9,0))</f>
        <v>positivo</v>
      </c>
      <c r="O4177" s="115">
        <f t="array" ref="O4177">IF(N4177="negativo",INDEX($AD$3:$AG$51,MATCH(1,($B4177=$AD$3:$AD$51)*($J4177=$AE$3:$AE$51),0),3),IF(N4177="positivo",INDEX($AD$55:$AG$109,MATCH(1,($B4177=$AD$55:$AD$109)*($J4177=$AE$55:$AE$109),0),3)))</f>
        <v>0.8</v>
      </c>
      <c r="P4177" s="115">
        <f t="array" ref="P4177">IF(N4177="negativo",INDEX($AD$3:$AG$51,MATCH(1,($B4177=$AD$3:$AD$51)*($J4177=$AE$3:$AE$51),0),4),IF(N4177="positivo",INDEX($AD$55:$AG$109,MATCH(1,($B4177=$AD$55:$AD$109)*($J4177=$AE$55:$AE$109),0),4)))</f>
        <v>0.11</v>
      </c>
      <c r="Q4177" s="115" t="str">
        <f>VLOOKUP(M4177,Modelo!$A$2:$C$7,2,0)</f>
        <v>Diversidad, Equidad e Inclusión (DEI)</v>
      </c>
      <c r="R4177" s="118">
        <f t="array" ref="R4177">INDEX(Modelo!$F$1:$H$37,MATCH(1,(DataBase!Q4177=Modelo!$G$1:$G$37)*(DataBase!B4177=Modelo!$F$1:$F$37),0),3)</f>
        <v>0.15789473684210525</v>
      </c>
      <c r="S4177" s="115">
        <f t="shared" si="132"/>
        <v>56.521739130434781</v>
      </c>
      <c r="T4177" s="115">
        <f t="shared" si="133"/>
        <v>8.9244851258581228</v>
      </c>
    </row>
    <row r="4178" spans="1:20" x14ac:dyDescent="0.3">
      <c r="A4178" s="115" t="s">
        <v>188</v>
      </c>
      <c r="B4178" s="115" t="s">
        <v>84</v>
      </c>
      <c r="C4178" s="115" t="s">
        <v>103</v>
      </c>
      <c r="D4178" s="115" t="s">
        <v>86</v>
      </c>
      <c r="E4178" s="115" t="s">
        <v>87</v>
      </c>
      <c r="F4178" s="115" t="s">
        <v>86</v>
      </c>
      <c r="G4178" s="115">
        <v>1974</v>
      </c>
      <c r="H4178" s="115" t="s">
        <v>125</v>
      </c>
      <c r="I4178" s="115">
        <v>2.2729038500000001</v>
      </c>
      <c r="J4178" s="115" t="s">
        <v>48</v>
      </c>
      <c r="K4178" s="115">
        <f>INDEX(DatosProcesados!$A$1:$BF$101,MATCH(DataBase!A4178,DatosProcesados!$A$1:$A$101,0),MATCH(DataBase!J4178,DatosProcesados!$A$1:$BF$1,0))</f>
        <v>0.56999999999999995</v>
      </c>
      <c r="L4178" s="115" t="str">
        <f>INDEX(Modelo!$A$9:$D$89,MATCH(DataBase!$J4178,Modelo!$A$9:$A$89,0),MATCH(DataBase!L$1,Modelo!$A$9:$D$9,0))</f>
        <v xml:space="preserve">Impacto social </v>
      </c>
      <c r="M4178" s="115" t="str">
        <f>INDEX(Modelo!$A$9:$D$89,MATCH(DataBase!$J4178,Modelo!$A$9:$A$89,0),MATCH(DataBase!M$1,Modelo!$A$9:$D$9,0))</f>
        <v>Pilar 5</v>
      </c>
      <c r="N4178" s="115" t="str">
        <f>INDEX(Modelo!$A$9:$D$89,MATCH(DataBase!$J4178,Modelo!$A$9:$A$89,0),MATCH(DataBase!N$1,Modelo!$A$9:$D$9,0))</f>
        <v>positivo</v>
      </c>
      <c r="O4178" s="115">
        <f t="array" ref="O4178">IF(N4178="negativo",INDEX($AD$3:$AG$51,MATCH(1,($B4178=$AD$3:$AD$51)*($J4178=$AE$3:$AE$51),0),3),IF(N4178="positivo",INDEX($AD$55:$AG$109,MATCH(1,($B4178=$AD$55:$AD$109)*($J4178=$AE$55:$AE$109),0),3)))</f>
        <v>0.56999999999999995</v>
      </c>
      <c r="P4178" s="115">
        <f t="array" ref="P4178">IF(N4178="negativo",INDEX($AD$3:$AG$51,MATCH(1,($B4178=$AD$3:$AD$51)*($J4178=$AE$3:$AE$51),0),4),IF(N4178="positivo",INDEX($AD$55:$AG$109,MATCH(1,($B4178=$AD$55:$AD$109)*($J4178=$AE$55:$AE$109),0),4)))</f>
        <v>0</v>
      </c>
      <c r="Q4178" s="115" t="str">
        <f>VLOOKUP(M4178,Modelo!$A$2:$C$7,2,0)</f>
        <v>Diversidad, Equidad e Inclusión (DEI)</v>
      </c>
      <c r="R4178" s="118">
        <f t="array" ref="R4178">INDEX(Modelo!$F$1:$H$37,MATCH(1,(DataBase!Q4178=Modelo!$G$1:$G$37)*(DataBase!B4178=Modelo!$F$1:$F$37),0),3)</f>
        <v>0.29411764705882354</v>
      </c>
      <c r="S4178" s="115">
        <f t="shared" si="132"/>
        <v>100</v>
      </c>
      <c r="T4178" s="115">
        <f t="shared" si="133"/>
        <v>29.411764705882355</v>
      </c>
    </row>
    <row r="4179" spans="1:20" x14ac:dyDescent="0.3">
      <c r="A4179" s="115" t="s">
        <v>199</v>
      </c>
      <c r="B4179" s="115" t="s">
        <v>84</v>
      </c>
      <c r="C4179" s="115" t="s">
        <v>103</v>
      </c>
      <c r="D4179" s="115" t="s">
        <v>86</v>
      </c>
      <c r="E4179" s="115" t="s">
        <v>86</v>
      </c>
      <c r="F4179" s="115" t="s">
        <v>87</v>
      </c>
      <c r="G4179" s="115">
        <v>2015</v>
      </c>
      <c r="H4179" s="115" t="s">
        <v>125</v>
      </c>
      <c r="I4179" s="115">
        <v>0.70314701400000001</v>
      </c>
      <c r="J4179" s="115" t="s">
        <v>48</v>
      </c>
      <c r="K4179" s="115" t="str">
        <f>INDEX(DatosProcesados!$A$1:$BF$101,MATCH(DataBase!A4179,DatosProcesados!$A$1:$A$101,0),MATCH(DataBase!J4179,DatosProcesados!$A$1:$BF$1,0))</f>
        <v>No informa</v>
      </c>
      <c r="L4179" s="115" t="str">
        <f>INDEX(Modelo!$A$9:$D$89,MATCH(DataBase!$J4179,Modelo!$A$9:$A$89,0),MATCH(DataBase!L$1,Modelo!$A$9:$D$9,0))</f>
        <v xml:space="preserve">Impacto social </v>
      </c>
      <c r="M4179" s="115" t="str">
        <f>INDEX(Modelo!$A$9:$D$89,MATCH(DataBase!$J4179,Modelo!$A$9:$A$89,0),MATCH(DataBase!M$1,Modelo!$A$9:$D$9,0))</f>
        <v>Pilar 5</v>
      </c>
      <c r="N4179" s="115" t="str">
        <f>INDEX(Modelo!$A$9:$D$89,MATCH(DataBase!$J4179,Modelo!$A$9:$A$89,0),MATCH(DataBase!N$1,Modelo!$A$9:$D$9,0))</f>
        <v>positivo</v>
      </c>
      <c r="O4179" s="115">
        <f t="array" ref="O4179">IF(N4179="negativo",INDEX($AD$3:$AG$51,MATCH(1,($B4179=$AD$3:$AD$51)*($J4179=$AE$3:$AE$51),0),3),IF(N4179="positivo",INDEX($AD$55:$AG$109,MATCH(1,($B4179=$AD$55:$AD$109)*($J4179=$AE$55:$AE$109),0),3)))</f>
        <v>0.56999999999999995</v>
      </c>
      <c r="P4179" s="115">
        <f t="array" ref="P4179">IF(N4179="negativo",INDEX($AD$3:$AG$51,MATCH(1,($B4179=$AD$3:$AD$51)*($J4179=$AE$3:$AE$51),0),4),IF(N4179="positivo",INDEX($AD$55:$AG$109,MATCH(1,($B4179=$AD$55:$AD$109)*($J4179=$AE$55:$AE$109),0),4)))</f>
        <v>0</v>
      </c>
      <c r="Q4179" s="115" t="str">
        <f>VLOOKUP(M4179,Modelo!$A$2:$C$7,2,0)</f>
        <v>Diversidad, Equidad e Inclusión (DEI)</v>
      </c>
      <c r="R4179" s="118">
        <f t="array" ref="R4179">INDEX(Modelo!$F$1:$H$37,MATCH(1,(DataBase!Q4179=Modelo!$G$1:$G$37)*(DataBase!B4179=Modelo!$F$1:$F$37),0),3)</f>
        <v>0.29411764705882354</v>
      </c>
      <c r="S4179" s="115">
        <f t="shared" si="132"/>
        <v>0</v>
      </c>
      <c r="T4179" s="115">
        <f t="shared" si="133"/>
        <v>0</v>
      </c>
    </row>
    <row r="4180" spans="1:20" x14ac:dyDescent="0.3">
      <c r="A4180" s="115" t="s">
        <v>215</v>
      </c>
      <c r="B4180" s="115" t="s">
        <v>216</v>
      </c>
      <c r="C4180" s="115" t="s">
        <v>97</v>
      </c>
      <c r="D4180" s="115" t="s">
        <v>86</v>
      </c>
      <c r="E4180" s="115" t="s">
        <v>86</v>
      </c>
      <c r="F4180" s="115" t="s">
        <v>86</v>
      </c>
      <c r="G4180" s="115">
        <v>1956</v>
      </c>
      <c r="H4180" s="115" t="s">
        <v>125</v>
      </c>
      <c r="I4180" s="115">
        <v>25.860914507</v>
      </c>
      <c r="J4180" s="115" t="s">
        <v>48</v>
      </c>
      <c r="K4180" s="115">
        <f>INDEX(DatosProcesados!$A$1:$BF$101,MATCH(DataBase!A4180,DatosProcesados!$A$1:$A$101,0),MATCH(DataBase!J4180,DatosProcesados!$A$1:$BF$1,0))</f>
        <v>0.2</v>
      </c>
      <c r="L4180" s="115" t="str">
        <f>INDEX(Modelo!$A$9:$D$89,MATCH(DataBase!$J4180,Modelo!$A$9:$A$89,0),MATCH(DataBase!L$1,Modelo!$A$9:$D$9,0))</f>
        <v xml:space="preserve">Impacto social </v>
      </c>
      <c r="M4180" s="115" t="str">
        <f>INDEX(Modelo!$A$9:$D$89,MATCH(DataBase!$J4180,Modelo!$A$9:$A$89,0),MATCH(DataBase!M$1,Modelo!$A$9:$D$9,0))</f>
        <v>Pilar 5</v>
      </c>
      <c r="N4180" s="115" t="str">
        <f>INDEX(Modelo!$A$9:$D$89,MATCH(DataBase!$J4180,Modelo!$A$9:$A$89,0),MATCH(DataBase!N$1,Modelo!$A$9:$D$9,0))</f>
        <v>positivo</v>
      </c>
      <c r="O4180" s="115">
        <f t="array" ref="O4180">IF(N4180="negativo",INDEX($AD$3:$AG$51,MATCH(1,($B4180=$AD$3:$AD$51)*($J4180=$AE$3:$AE$51),0),3),IF(N4180="positivo",INDEX($AD$55:$AG$109,MATCH(1,($B4180=$AD$55:$AD$109)*($J4180=$AE$55:$AE$109),0),3)))</f>
        <v>0.8</v>
      </c>
      <c r="P4180" s="115">
        <f t="array" ref="P4180">IF(N4180="negativo",INDEX($AD$3:$AG$51,MATCH(1,($B4180=$AD$3:$AD$51)*($J4180=$AE$3:$AE$51),0),4),IF(N4180="positivo",INDEX($AD$55:$AG$109,MATCH(1,($B4180=$AD$55:$AD$109)*($J4180=$AE$55:$AE$109),0),4)))</f>
        <v>0.11</v>
      </c>
      <c r="Q4180" s="115" t="str">
        <f>VLOOKUP(M4180,Modelo!$A$2:$C$7,2,0)</f>
        <v>Diversidad, Equidad e Inclusión (DEI)</v>
      </c>
      <c r="R4180" s="118">
        <f t="array" ref="R4180">INDEX(Modelo!$F$1:$H$37,MATCH(1,(DataBase!Q4180=Modelo!$G$1:$G$37)*(DataBase!B4180=Modelo!$F$1:$F$37),0),3)</f>
        <v>0.15789473684210525</v>
      </c>
      <c r="S4180" s="115">
        <f t="shared" si="132"/>
        <v>13.043478260869565</v>
      </c>
      <c r="T4180" s="115">
        <f t="shared" si="133"/>
        <v>2.0594965675057204</v>
      </c>
    </row>
    <row r="4181" spans="1:20" x14ac:dyDescent="0.3">
      <c r="A4181" s="115" t="s">
        <v>257</v>
      </c>
      <c r="B4181" s="115" t="s">
        <v>216</v>
      </c>
      <c r="C4181" s="115" t="s">
        <v>97</v>
      </c>
      <c r="D4181" s="115" t="s">
        <v>86</v>
      </c>
      <c r="E4181" s="115" t="s">
        <v>87</v>
      </c>
      <c r="F4181" s="115" t="s">
        <v>87</v>
      </c>
      <c r="G4181" s="115">
        <v>1898</v>
      </c>
      <c r="H4181" s="115" t="s">
        <v>167</v>
      </c>
      <c r="I4181" s="115">
        <v>2.4260392159999999</v>
      </c>
      <c r="J4181" s="115" t="s">
        <v>48</v>
      </c>
      <c r="K4181" s="115" t="str">
        <f>INDEX(DatosProcesados!$A$1:$BF$101,MATCH(DataBase!A4181,DatosProcesados!$A$1:$A$101,0),MATCH(DataBase!J4181,DatosProcesados!$A$1:$BF$1,0))</f>
        <v xml:space="preserve">No informa </v>
      </c>
      <c r="L4181" s="115" t="str">
        <f>INDEX(Modelo!$A$9:$D$89,MATCH(DataBase!$J4181,Modelo!$A$9:$A$89,0),MATCH(DataBase!L$1,Modelo!$A$9:$D$9,0))</f>
        <v xml:space="preserve">Impacto social </v>
      </c>
      <c r="M4181" s="115" t="str">
        <f>INDEX(Modelo!$A$9:$D$89,MATCH(DataBase!$J4181,Modelo!$A$9:$A$89,0),MATCH(DataBase!M$1,Modelo!$A$9:$D$9,0))</f>
        <v>Pilar 5</v>
      </c>
      <c r="N4181" s="115" t="str">
        <f>INDEX(Modelo!$A$9:$D$89,MATCH(DataBase!$J4181,Modelo!$A$9:$A$89,0),MATCH(DataBase!N$1,Modelo!$A$9:$D$9,0))</f>
        <v>positivo</v>
      </c>
      <c r="O4181" s="115">
        <f t="array" ref="O4181">IF(N4181="negativo",INDEX($AD$3:$AG$51,MATCH(1,($B4181=$AD$3:$AD$51)*($J4181=$AE$3:$AE$51),0),3),IF(N4181="positivo",INDEX($AD$55:$AG$109,MATCH(1,($B4181=$AD$55:$AD$109)*($J4181=$AE$55:$AE$109),0),3)))</f>
        <v>0.8</v>
      </c>
      <c r="P4181" s="115">
        <f t="array" ref="P4181">IF(N4181="negativo",INDEX($AD$3:$AG$51,MATCH(1,($B4181=$AD$3:$AD$51)*($J4181=$AE$3:$AE$51),0),4),IF(N4181="positivo",INDEX($AD$55:$AG$109,MATCH(1,($B4181=$AD$55:$AD$109)*($J4181=$AE$55:$AE$109),0),4)))</f>
        <v>0.11</v>
      </c>
      <c r="Q4181" s="115" t="str">
        <f>VLOOKUP(M4181,Modelo!$A$2:$C$7,2,0)</f>
        <v>Diversidad, Equidad e Inclusión (DEI)</v>
      </c>
      <c r="R4181" s="118">
        <f t="array" ref="R4181">INDEX(Modelo!$F$1:$H$37,MATCH(1,(DataBase!Q4181=Modelo!$G$1:$G$37)*(DataBase!B4181=Modelo!$F$1:$F$37),0),3)</f>
        <v>0.15789473684210525</v>
      </c>
      <c r="S4181" s="115">
        <f t="shared" si="132"/>
        <v>0</v>
      </c>
      <c r="T4181" s="115">
        <f t="shared" si="133"/>
        <v>0</v>
      </c>
    </row>
    <row r="4182" spans="1:20" x14ac:dyDescent="0.3">
      <c r="A4182" s="115" t="s">
        <v>301</v>
      </c>
      <c r="B4182" s="115" t="s">
        <v>216</v>
      </c>
      <c r="C4182" s="115" t="s">
        <v>103</v>
      </c>
      <c r="D4182" s="115" t="s">
        <v>86</v>
      </c>
      <c r="E4182" s="115" t="s">
        <v>87</v>
      </c>
      <c r="F4182" s="115" t="s">
        <v>86</v>
      </c>
      <c r="G4182" s="115">
        <v>1998</v>
      </c>
      <c r="H4182" s="115" t="s">
        <v>125</v>
      </c>
      <c r="I4182" s="115">
        <v>1.697301486</v>
      </c>
      <c r="J4182" s="115" t="s">
        <v>48</v>
      </c>
      <c r="K4182" s="115">
        <f>INDEX(DatosProcesados!$A$1:$BF$101,MATCH(DataBase!A4182,DatosProcesados!$A$1:$A$101,0),MATCH(DataBase!J4182,DatosProcesados!$A$1:$BF$1,0))</f>
        <v>0.22</v>
      </c>
      <c r="L4182" s="115" t="str">
        <f>INDEX(Modelo!$A$9:$D$89,MATCH(DataBase!$J4182,Modelo!$A$9:$A$89,0),MATCH(DataBase!L$1,Modelo!$A$9:$D$9,0))</f>
        <v xml:space="preserve">Impacto social </v>
      </c>
      <c r="M4182" s="115" t="str">
        <f>INDEX(Modelo!$A$9:$D$89,MATCH(DataBase!$J4182,Modelo!$A$9:$A$89,0),MATCH(DataBase!M$1,Modelo!$A$9:$D$9,0))</f>
        <v>Pilar 5</v>
      </c>
      <c r="N4182" s="115" t="str">
        <f>INDEX(Modelo!$A$9:$D$89,MATCH(DataBase!$J4182,Modelo!$A$9:$A$89,0),MATCH(DataBase!N$1,Modelo!$A$9:$D$9,0))</f>
        <v>positivo</v>
      </c>
      <c r="O4182" s="115">
        <f t="array" ref="O4182">IF(N4182="negativo",INDEX($AD$3:$AG$51,MATCH(1,($B4182=$AD$3:$AD$51)*($J4182=$AE$3:$AE$51),0),3),IF(N4182="positivo",INDEX($AD$55:$AG$109,MATCH(1,($B4182=$AD$55:$AD$109)*($J4182=$AE$55:$AE$109),0),3)))</f>
        <v>0.8</v>
      </c>
      <c r="P4182" s="115">
        <f t="array" ref="P4182">IF(N4182="negativo",INDEX($AD$3:$AG$51,MATCH(1,($B4182=$AD$3:$AD$51)*($J4182=$AE$3:$AE$51),0),4),IF(N4182="positivo",INDEX($AD$55:$AG$109,MATCH(1,($B4182=$AD$55:$AD$109)*($J4182=$AE$55:$AE$109),0),4)))</f>
        <v>0.11</v>
      </c>
      <c r="Q4182" s="115" t="str">
        <f>VLOOKUP(M4182,Modelo!$A$2:$C$7,2,0)</f>
        <v>Diversidad, Equidad e Inclusión (DEI)</v>
      </c>
      <c r="R4182" s="118">
        <f t="array" ref="R4182">INDEX(Modelo!$F$1:$H$37,MATCH(1,(DataBase!Q4182=Modelo!$G$1:$G$37)*(DataBase!B4182=Modelo!$F$1:$F$37),0),3)</f>
        <v>0.15789473684210525</v>
      </c>
      <c r="S4182" s="115">
        <f t="shared" si="132"/>
        <v>15.942028985507244</v>
      </c>
      <c r="T4182" s="115">
        <f t="shared" si="133"/>
        <v>2.5171624713958805</v>
      </c>
    </row>
    <row r="4183" spans="1:20" x14ac:dyDescent="0.3">
      <c r="A4183" s="115" t="s">
        <v>352</v>
      </c>
      <c r="B4183" s="115" t="s">
        <v>313</v>
      </c>
      <c r="C4183" s="115" t="s">
        <v>103</v>
      </c>
      <c r="D4183" s="115" t="s">
        <v>87</v>
      </c>
      <c r="E4183" s="115" t="s">
        <v>87</v>
      </c>
      <c r="F4183" s="115" t="s">
        <v>87</v>
      </c>
      <c r="G4183" s="115">
        <v>1969</v>
      </c>
      <c r="H4183" s="115" t="s">
        <v>353</v>
      </c>
      <c r="I4183" s="115">
        <v>3.188315636</v>
      </c>
      <c r="J4183" s="115" t="s">
        <v>48</v>
      </c>
      <c r="K4183" s="115">
        <f>INDEX(DatosProcesados!$A$1:$BF$101,MATCH(DataBase!A4183,DatosProcesados!$A$1:$A$101,0),MATCH(DataBase!J4183,DatosProcesados!$A$1:$BF$1,0))</f>
        <v>0.33</v>
      </c>
      <c r="L4183" s="115" t="str">
        <f>INDEX(Modelo!$A$9:$D$89,MATCH(DataBase!$J4183,Modelo!$A$9:$A$89,0),MATCH(DataBase!L$1,Modelo!$A$9:$D$9,0))</f>
        <v xml:space="preserve">Impacto social </v>
      </c>
      <c r="M4183" s="115" t="str">
        <f>INDEX(Modelo!$A$9:$D$89,MATCH(DataBase!$J4183,Modelo!$A$9:$A$89,0),MATCH(DataBase!M$1,Modelo!$A$9:$D$9,0))</f>
        <v>Pilar 5</v>
      </c>
      <c r="N4183" s="115" t="str">
        <f>INDEX(Modelo!$A$9:$D$89,MATCH(DataBase!$J4183,Modelo!$A$9:$A$89,0),MATCH(DataBase!N$1,Modelo!$A$9:$D$9,0))</f>
        <v>positivo</v>
      </c>
      <c r="O4183" s="115">
        <f t="array" ref="O4183">IF(N4183="negativo",INDEX($AD$3:$AG$51,MATCH(1,($B4183=$AD$3:$AD$51)*($J4183=$AE$3:$AE$51),0),3),IF(N4183="positivo",INDEX($AD$55:$AG$109,MATCH(1,($B4183=$AD$55:$AD$109)*($J4183=$AE$55:$AE$109),0),3)))</f>
        <v>0.5</v>
      </c>
      <c r="P4183" s="115">
        <f t="array" ref="P4183">IF(N4183="negativo",INDEX($AD$3:$AG$51,MATCH(1,($B4183=$AD$3:$AD$51)*($J4183=$AE$3:$AE$51),0),4),IF(N4183="positivo",INDEX($AD$55:$AG$109,MATCH(1,($B4183=$AD$55:$AD$109)*($J4183=$AE$55:$AE$109),0),4)))</f>
        <v>0</v>
      </c>
      <c r="Q4183" s="115" t="str">
        <f>VLOOKUP(M4183,Modelo!$A$2:$C$7,2,0)</f>
        <v>Diversidad, Equidad e Inclusión (DEI)</v>
      </c>
      <c r="R4183" s="118">
        <f t="array" ref="R4183">INDEX(Modelo!$F$1:$H$37,MATCH(1,(DataBase!Q4183=Modelo!$G$1:$G$37)*(DataBase!B4183=Modelo!$F$1:$F$37),0),3)</f>
        <v>0.23529411764705882</v>
      </c>
      <c r="S4183" s="115">
        <f t="shared" si="132"/>
        <v>66</v>
      </c>
      <c r="T4183" s="115">
        <f t="shared" si="133"/>
        <v>15.529411764705882</v>
      </c>
    </row>
    <row r="4184" spans="1:20" x14ac:dyDescent="0.3">
      <c r="A4184" s="115" t="s">
        <v>427</v>
      </c>
      <c r="B4184" s="115" t="s">
        <v>407</v>
      </c>
      <c r="C4184" s="115" t="s">
        <v>103</v>
      </c>
      <c r="D4184" s="115" t="s">
        <v>86</v>
      </c>
      <c r="E4184" s="115" t="s">
        <v>86</v>
      </c>
      <c r="F4184" s="115" t="s">
        <v>87</v>
      </c>
      <c r="G4184" s="115">
        <v>2020</v>
      </c>
      <c r="H4184" s="115" t="s">
        <v>428</v>
      </c>
      <c r="I4184" s="115">
        <v>1.943851598</v>
      </c>
      <c r="J4184" s="115" t="s">
        <v>48</v>
      </c>
      <c r="K4184" s="115">
        <f>INDEX(DatosProcesados!$A$1:$BF$101,MATCH(DataBase!A4184,DatosProcesados!$A$1:$A$101,0),MATCH(DataBase!J4184,DatosProcesados!$A$1:$BF$1,0))</f>
        <v>0.33</v>
      </c>
      <c r="L4184" s="115" t="str">
        <f>INDEX(Modelo!$A$9:$D$89,MATCH(DataBase!$J4184,Modelo!$A$9:$A$89,0),MATCH(DataBase!L$1,Modelo!$A$9:$D$9,0))</f>
        <v xml:space="preserve">Impacto social </v>
      </c>
      <c r="M4184" s="115" t="str">
        <f>INDEX(Modelo!$A$9:$D$89,MATCH(DataBase!$J4184,Modelo!$A$9:$A$89,0),MATCH(DataBase!M$1,Modelo!$A$9:$D$9,0))</f>
        <v>Pilar 5</v>
      </c>
      <c r="N4184" s="115" t="str">
        <f>INDEX(Modelo!$A$9:$D$89,MATCH(DataBase!$J4184,Modelo!$A$9:$A$89,0),MATCH(DataBase!N$1,Modelo!$A$9:$D$9,0))</f>
        <v>positivo</v>
      </c>
      <c r="O4184" s="115">
        <f t="array" ref="O4184">IF(N4184="negativo",INDEX($AD$3:$AG$51,MATCH(1,($B4184=$AD$3:$AD$51)*($J4184=$AE$3:$AE$51),0),3),IF(N4184="positivo",INDEX($AD$55:$AG$109,MATCH(1,($B4184=$AD$55:$AD$109)*($J4184=$AE$55:$AE$109),0),3)))</f>
        <v>0.6</v>
      </c>
      <c r="P4184" s="115">
        <f t="array" ref="P4184">IF(N4184="negativo",INDEX($AD$3:$AG$51,MATCH(1,($B4184=$AD$3:$AD$51)*($J4184=$AE$3:$AE$51),0),4),IF(N4184="positivo",INDEX($AD$55:$AG$109,MATCH(1,($B4184=$AD$55:$AD$109)*($J4184=$AE$55:$AE$109),0),4)))</f>
        <v>0.16</v>
      </c>
      <c r="Q4184" s="115" t="str">
        <f>VLOOKUP(M4184,Modelo!$A$2:$C$7,2,0)</f>
        <v>Diversidad, Equidad e Inclusión (DEI)</v>
      </c>
      <c r="R4184" s="118">
        <f t="array" ref="R4184">INDEX(Modelo!$F$1:$H$37,MATCH(1,(DataBase!Q4184=Modelo!$G$1:$G$37)*(DataBase!B4184=Modelo!$F$1:$F$37),0),3)</f>
        <v>0.11538461538461539</v>
      </c>
      <c r="S4184" s="115">
        <f t="shared" si="132"/>
        <v>38.636363636363647</v>
      </c>
      <c r="T4184" s="115">
        <f t="shared" si="133"/>
        <v>4.4580419580419592</v>
      </c>
    </row>
    <row r="4185" spans="1:20" x14ac:dyDescent="0.3">
      <c r="A4185" s="115" t="s">
        <v>333</v>
      </c>
      <c r="B4185" s="115" t="s">
        <v>313</v>
      </c>
      <c r="C4185" s="115" t="s">
        <v>103</v>
      </c>
      <c r="D4185" s="115" t="s">
        <v>86</v>
      </c>
      <c r="E4185" s="115" t="s">
        <v>86</v>
      </c>
      <c r="F4185" s="115" t="s">
        <v>87</v>
      </c>
      <c r="G4185" s="115">
        <v>1952</v>
      </c>
      <c r="H4185" s="115" t="s">
        <v>177</v>
      </c>
      <c r="I4185" s="115">
        <v>5.9910971069999999</v>
      </c>
      <c r="J4185" s="115" t="s">
        <v>48</v>
      </c>
      <c r="K4185" s="115">
        <f>INDEX(DatosProcesados!$A$1:$BF$101,MATCH(DataBase!A4185,DatosProcesados!$A$1:$A$101,0),MATCH(DataBase!J4185,DatosProcesados!$A$1:$BF$1,0))</f>
        <v>0</v>
      </c>
      <c r="L4185" s="115" t="str">
        <f>INDEX(Modelo!$A$9:$D$89,MATCH(DataBase!$J4185,Modelo!$A$9:$A$89,0),MATCH(DataBase!L$1,Modelo!$A$9:$D$9,0))</f>
        <v xml:space="preserve">Impacto social </v>
      </c>
      <c r="M4185" s="115" t="str">
        <f>INDEX(Modelo!$A$9:$D$89,MATCH(DataBase!$J4185,Modelo!$A$9:$A$89,0),MATCH(DataBase!M$1,Modelo!$A$9:$D$9,0))</f>
        <v>Pilar 5</v>
      </c>
      <c r="N4185" s="115" t="str">
        <f>INDEX(Modelo!$A$9:$D$89,MATCH(DataBase!$J4185,Modelo!$A$9:$A$89,0),MATCH(DataBase!N$1,Modelo!$A$9:$D$9,0))</f>
        <v>positivo</v>
      </c>
      <c r="O4185" s="115">
        <f t="array" ref="O4185">IF(N4185="negativo",INDEX($AD$3:$AG$51,MATCH(1,($B4185=$AD$3:$AD$51)*($J4185=$AE$3:$AE$51),0),3),IF(N4185="positivo",INDEX($AD$55:$AG$109,MATCH(1,($B4185=$AD$55:$AD$109)*($J4185=$AE$55:$AE$109),0),3)))</f>
        <v>0.5</v>
      </c>
      <c r="P4185" s="115">
        <f t="array" ref="P4185">IF(N4185="negativo",INDEX($AD$3:$AG$51,MATCH(1,($B4185=$AD$3:$AD$51)*($J4185=$AE$3:$AE$51),0),4),IF(N4185="positivo",INDEX($AD$55:$AG$109,MATCH(1,($B4185=$AD$55:$AD$109)*($J4185=$AE$55:$AE$109),0),4)))</f>
        <v>0</v>
      </c>
      <c r="Q4185" s="115" t="str">
        <f>VLOOKUP(M4185,Modelo!$A$2:$C$7,2,0)</f>
        <v>Diversidad, Equidad e Inclusión (DEI)</v>
      </c>
      <c r="R4185" s="118">
        <f t="array" ref="R4185">INDEX(Modelo!$F$1:$H$37,MATCH(1,(DataBase!Q4185=Modelo!$G$1:$G$37)*(DataBase!B4185=Modelo!$F$1:$F$37),0),3)</f>
        <v>0.23529411764705882</v>
      </c>
      <c r="S4185" s="115">
        <f t="shared" si="132"/>
        <v>0</v>
      </c>
      <c r="T4185" s="115">
        <f t="shared" si="133"/>
        <v>0</v>
      </c>
    </row>
    <row r="4186" spans="1:20" x14ac:dyDescent="0.3">
      <c r="A4186" s="115" t="s">
        <v>371</v>
      </c>
      <c r="B4186" s="115" t="s">
        <v>313</v>
      </c>
      <c r="C4186" s="115" t="s">
        <v>103</v>
      </c>
      <c r="D4186" s="115" t="s">
        <v>87</v>
      </c>
      <c r="E4186" s="115" t="s">
        <v>86</v>
      </c>
      <c r="F4186" s="115" t="s">
        <v>87</v>
      </c>
      <c r="G4186" s="115">
        <v>1977</v>
      </c>
      <c r="H4186" s="115" t="s">
        <v>281</v>
      </c>
      <c r="I4186" s="115">
        <v>2.002301595</v>
      </c>
      <c r="J4186" s="115" t="s">
        <v>48</v>
      </c>
      <c r="K4186" s="115">
        <f>INDEX(DatosProcesados!$A$1:$BF$101,MATCH(DataBase!A4186,DatosProcesados!$A$1:$A$101,0),MATCH(DataBase!J4186,DatosProcesados!$A$1:$BF$1,0))</f>
        <v>0.125</v>
      </c>
      <c r="L4186" s="115" t="str">
        <f>INDEX(Modelo!$A$9:$D$89,MATCH(DataBase!$J4186,Modelo!$A$9:$A$89,0),MATCH(DataBase!L$1,Modelo!$A$9:$D$9,0))</f>
        <v xml:space="preserve">Impacto social </v>
      </c>
      <c r="M4186" s="115" t="str">
        <f>INDEX(Modelo!$A$9:$D$89,MATCH(DataBase!$J4186,Modelo!$A$9:$A$89,0),MATCH(DataBase!M$1,Modelo!$A$9:$D$9,0))</f>
        <v>Pilar 5</v>
      </c>
      <c r="N4186" s="115" t="str">
        <f>INDEX(Modelo!$A$9:$D$89,MATCH(DataBase!$J4186,Modelo!$A$9:$A$89,0),MATCH(DataBase!N$1,Modelo!$A$9:$D$9,0))</f>
        <v>positivo</v>
      </c>
      <c r="O4186" s="115">
        <f t="array" ref="O4186">IF(N4186="negativo",INDEX($AD$3:$AG$51,MATCH(1,($B4186=$AD$3:$AD$51)*($J4186=$AE$3:$AE$51),0),3),IF(N4186="positivo",INDEX($AD$55:$AG$109,MATCH(1,($B4186=$AD$55:$AD$109)*($J4186=$AE$55:$AE$109),0),3)))</f>
        <v>0.5</v>
      </c>
      <c r="P4186" s="115">
        <f t="array" ref="P4186">IF(N4186="negativo",INDEX($AD$3:$AG$51,MATCH(1,($B4186=$AD$3:$AD$51)*($J4186=$AE$3:$AE$51),0),4),IF(N4186="positivo",INDEX($AD$55:$AG$109,MATCH(1,($B4186=$AD$55:$AD$109)*($J4186=$AE$55:$AE$109),0),4)))</f>
        <v>0</v>
      </c>
      <c r="Q4186" s="115" t="str">
        <f>VLOOKUP(M4186,Modelo!$A$2:$C$7,2,0)</f>
        <v>Diversidad, Equidad e Inclusión (DEI)</v>
      </c>
      <c r="R4186" s="118">
        <f t="array" ref="R4186">INDEX(Modelo!$F$1:$H$37,MATCH(1,(DataBase!Q4186=Modelo!$G$1:$G$37)*(DataBase!B4186=Modelo!$F$1:$F$37),0),3)</f>
        <v>0.23529411764705882</v>
      </c>
      <c r="S4186" s="115">
        <f t="shared" si="132"/>
        <v>25</v>
      </c>
      <c r="T4186" s="115">
        <f t="shared" si="133"/>
        <v>5.8823529411764701</v>
      </c>
    </row>
    <row r="4187" spans="1:20" x14ac:dyDescent="0.3">
      <c r="A4187" s="115" t="s">
        <v>469</v>
      </c>
      <c r="B4187" s="115" t="s">
        <v>467</v>
      </c>
      <c r="C4187" s="115" t="s">
        <v>103</v>
      </c>
      <c r="D4187" s="115" t="s">
        <v>87</v>
      </c>
      <c r="E4187" s="115" t="s">
        <v>86</v>
      </c>
      <c r="F4187" s="115" t="s">
        <v>87</v>
      </c>
      <c r="G4187" s="115">
        <v>1971</v>
      </c>
      <c r="H4187" s="115" t="s">
        <v>244</v>
      </c>
      <c r="I4187" s="115">
        <v>2.1567474139999998</v>
      </c>
      <c r="J4187" s="115" t="s">
        <v>48</v>
      </c>
      <c r="K4187" s="115" t="str">
        <f>INDEX(DatosProcesados!$A$1:$BF$101,MATCH(DataBase!A4187,DatosProcesados!$A$1:$A$101,0),MATCH(DataBase!J4187,DatosProcesados!$A$1:$BF$1,0))</f>
        <v>No informa</v>
      </c>
      <c r="L4187" s="115" t="str">
        <f>INDEX(Modelo!$A$9:$D$89,MATCH(DataBase!$J4187,Modelo!$A$9:$A$89,0),MATCH(DataBase!L$1,Modelo!$A$9:$D$9,0))</f>
        <v xml:space="preserve">Impacto social </v>
      </c>
      <c r="M4187" s="115" t="str">
        <f>INDEX(Modelo!$A$9:$D$89,MATCH(DataBase!$J4187,Modelo!$A$9:$A$89,0),MATCH(DataBase!M$1,Modelo!$A$9:$D$9,0))</f>
        <v>Pilar 5</v>
      </c>
      <c r="N4187" s="115" t="str">
        <f>INDEX(Modelo!$A$9:$D$89,MATCH(DataBase!$J4187,Modelo!$A$9:$A$89,0),MATCH(DataBase!N$1,Modelo!$A$9:$D$9,0))</f>
        <v>positivo</v>
      </c>
      <c r="O4187" s="115">
        <f t="array" ref="O4187">IF(N4187="negativo",INDEX($AD$3:$AG$51,MATCH(1,($B4187=$AD$3:$AD$51)*($J4187=$AE$3:$AE$51),0),3),IF(N4187="positivo",INDEX($AD$55:$AG$109,MATCH(1,($B4187=$AD$55:$AD$109)*($J4187=$AE$55:$AE$109),0),3)))</f>
        <v>0.16</v>
      </c>
      <c r="P4187" s="115">
        <f t="array" ref="P4187">IF(N4187="negativo",INDEX($AD$3:$AG$51,MATCH(1,($B4187=$AD$3:$AD$51)*($J4187=$AE$3:$AE$51),0),4),IF(N4187="positivo",INDEX($AD$55:$AG$109,MATCH(1,($B4187=$AD$55:$AD$109)*($J4187=$AE$55:$AE$109),0),4)))</f>
        <v>0.16</v>
      </c>
      <c r="Q4187" s="115" t="str">
        <f>VLOOKUP(M4187,Modelo!$A$2:$C$7,2,0)</f>
        <v>Diversidad, Equidad e Inclusión (DEI)</v>
      </c>
      <c r="R4187" s="118">
        <f t="array" ref="R4187">INDEX(Modelo!$F$1:$H$37,MATCH(1,(DataBase!Q4187=Modelo!$G$1:$G$37)*(DataBase!B4187=Modelo!$F$1:$F$37),0),3)</f>
        <v>0.14285714285714285</v>
      </c>
      <c r="S4187" s="115">
        <f t="shared" si="132"/>
        <v>0</v>
      </c>
      <c r="T4187" s="115">
        <f t="shared" si="133"/>
        <v>0</v>
      </c>
    </row>
    <row r="4188" spans="1:20" x14ac:dyDescent="0.3">
      <c r="A4188" s="115" t="s">
        <v>357</v>
      </c>
      <c r="B4188" s="115" t="s">
        <v>313</v>
      </c>
      <c r="C4188" s="115" t="s">
        <v>103</v>
      </c>
      <c r="D4188" s="115" t="s">
        <v>86</v>
      </c>
      <c r="E4188" s="115" t="s">
        <v>86</v>
      </c>
      <c r="F4188" s="115" t="s">
        <v>87</v>
      </c>
      <c r="G4188" s="115">
        <v>2009</v>
      </c>
      <c r="H4188" s="115" t="s">
        <v>358</v>
      </c>
      <c r="I4188" s="115">
        <v>2.8694480090000001</v>
      </c>
      <c r="J4188" s="115" t="s">
        <v>48</v>
      </c>
      <c r="K4188" s="115" t="str">
        <f>INDEX(DatosProcesados!$A$1:$BF$101,MATCH(DataBase!A4188,DatosProcesados!$A$1:$A$101,0),MATCH(DataBase!J4188,DatosProcesados!$A$1:$BF$1,0))</f>
        <v>No informa</v>
      </c>
      <c r="L4188" s="115" t="str">
        <f>INDEX(Modelo!$A$9:$D$89,MATCH(DataBase!$J4188,Modelo!$A$9:$A$89,0),MATCH(DataBase!L$1,Modelo!$A$9:$D$9,0))</f>
        <v xml:space="preserve">Impacto social </v>
      </c>
      <c r="M4188" s="115" t="str">
        <f>INDEX(Modelo!$A$9:$D$89,MATCH(DataBase!$J4188,Modelo!$A$9:$A$89,0),MATCH(DataBase!M$1,Modelo!$A$9:$D$9,0))</f>
        <v>Pilar 5</v>
      </c>
      <c r="N4188" s="115" t="str">
        <f>INDEX(Modelo!$A$9:$D$89,MATCH(DataBase!$J4188,Modelo!$A$9:$A$89,0),MATCH(DataBase!N$1,Modelo!$A$9:$D$9,0))</f>
        <v>positivo</v>
      </c>
      <c r="O4188" s="115">
        <f t="array" ref="O4188">IF(N4188="negativo",INDEX($AD$3:$AG$51,MATCH(1,($B4188=$AD$3:$AD$51)*($J4188=$AE$3:$AE$51),0),3),IF(N4188="positivo",INDEX($AD$55:$AG$109,MATCH(1,($B4188=$AD$55:$AD$109)*($J4188=$AE$55:$AE$109),0),3)))</f>
        <v>0.5</v>
      </c>
      <c r="P4188" s="115">
        <f t="array" ref="P4188">IF(N4188="negativo",INDEX($AD$3:$AG$51,MATCH(1,($B4188=$AD$3:$AD$51)*($J4188=$AE$3:$AE$51),0),4),IF(N4188="positivo",INDEX($AD$55:$AG$109,MATCH(1,($B4188=$AD$55:$AD$109)*($J4188=$AE$55:$AE$109),0),4)))</f>
        <v>0</v>
      </c>
      <c r="Q4188" s="115" t="str">
        <f>VLOOKUP(M4188,Modelo!$A$2:$C$7,2,0)</f>
        <v>Diversidad, Equidad e Inclusión (DEI)</v>
      </c>
      <c r="R4188" s="118">
        <f t="array" ref="R4188">INDEX(Modelo!$F$1:$H$37,MATCH(1,(DataBase!Q4188=Modelo!$G$1:$G$37)*(DataBase!B4188=Modelo!$F$1:$F$37),0),3)</f>
        <v>0.23529411764705882</v>
      </c>
      <c r="S4188" s="115">
        <f t="shared" si="132"/>
        <v>0</v>
      </c>
      <c r="T4188" s="115">
        <f t="shared" si="133"/>
        <v>0</v>
      </c>
    </row>
    <row r="4189" spans="1:20" x14ac:dyDescent="0.3">
      <c r="A4189" s="115" t="s">
        <v>355</v>
      </c>
      <c r="B4189" s="115" t="s">
        <v>313</v>
      </c>
      <c r="C4189" s="115" t="s">
        <v>103</v>
      </c>
      <c r="D4189" s="115" t="s">
        <v>87</v>
      </c>
      <c r="E4189" s="115" t="s">
        <v>86</v>
      </c>
      <c r="F4189" s="115" t="s">
        <v>86</v>
      </c>
      <c r="G4189" s="115">
        <v>1934</v>
      </c>
      <c r="H4189" s="115" t="s">
        <v>125</v>
      </c>
      <c r="I4189" s="115">
        <v>3.134365769</v>
      </c>
      <c r="J4189" s="115" t="s">
        <v>48</v>
      </c>
      <c r="K4189" s="115" t="str">
        <f>INDEX(DatosProcesados!$A$1:$BF$101,MATCH(DataBase!A4189,DatosProcesados!$A$1:$A$101,0),MATCH(DataBase!J4189,DatosProcesados!$A$1:$BF$1,0))</f>
        <v>No informa</v>
      </c>
      <c r="L4189" s="115" t="str">
        <f>INDEX(Modelo!$A$9:$D$89,MATCH(DataBase!$J4189,Modelo!$A$9:$A$89,0),MATCH(DataBase!L$1,Modelo!$A$9:$D$9,0))</f>
        <v xml:space="preserve">Impacto social </v>
      </c>
      <c r="M4189" s="115" t="str">
        <f>INDEX(Modelo!$A$9:$D$89,MATCH(DataBase!$J4189,Modelo!$A$9:$A$89,0),MATCH(DataBase!M$1,Modelo!$A$9:$D$9,0))</f>
        <v>Pilar 5</v>
      </c>
      <c r="N4189" s="115" t="str">
        <f>INDEX(Modelo!$A$9:$D$89,MATCH(DataBase!$J4189,Modelo!$A$9:$A$89,0),MATCH(DataBase!N$1,Modelo!$A$9:$D$9,0))</f>
        <v>positivo</v>
      </c>
      <c r="O4189" s="115">
        <f t="array" ref="O4189">IF(N4189="negativo",INDEX($AD$3:$AG$51,MATCH(1,($B4189=$AD$3:$AD$51)*($J4189=$AE$3:$AE$51),0),3),IF(N4189="positivo",INDEX($AD$55:$AG$109,MATCH(1,($B4189=$AD$55:$AD$109)*($J4189=$AE$55:$AE$109),0),3)))</f>
        <v>0.5</v>
      </c>
      <c r="P4189" s="115">
        <f t="array" ref="P4189">IF(N4189="negativo",INDEX($AD$3:$AG$51,MATCH(1,($B4189=$AD$3:$AD$51)*($J4189=$AE$3:$AE$51),0),4),IF(N4189="positivo",INDEX($AD$55:$AG$109,MATCH(1,($B4189=$AD$55:$AD$109)*($J4189=$AE$55:$AE$109),0),4)))</f>
        <v>0</v>
      </c>
      <c r="Q4189" s="115" t="str">
        <f>VLOOKUP(M4189,Modelo!$A$2:$C$7,2,0)</f>
        <v>Diversidad, Equidad e Inclusión (DEI)</v>
      </c>
      <c r="R4189" s="118">
        <f t="array" ref="R4189">INDEX(Modelo!$F$1:$H$37,MATCH(1,(DataBase!Q4189=Modelo!$G$1:$G$37)*(DataBase!B4189=Modelo!$F$1:$F$37),0),3)</f>
        <v>0.23529411764705882</v>
      </c>
      <c r="S4189" s="115">
        <f t="shared" si="132"/>
        <v>0</v>
      </c>
      <c r="T4189" s="115">
        <f t="shared" si="133"/>
        <v>0</v>
      </c>
    </row>
    <row r="4190" spans="1:20" x14ac:dyDescent="0.3">
      <c r="A4190" s="115" t="s">
        <v>129</v>
      </c>
      <c r="B4190" s="115" t="s">
        <v>84</v>
      </c>
      <c r="C4190" s="115" t="s">
        <v>97</v>
      </c>
      <c r="D4190" s="115" t="s">
        <v>86</v>
      </c>
      <c r="E4190" s="115" t="s">
        <v>87</v>
      </c>
      <c r="F4190" s="115" t="s">
        <v>87</v>
      </c>
      <c r="G4190" s="115">
        <v>1924</v>
      </c>
      <c r="H4190" s="115" t="s">
        <v>130</v>
      </c>
      <c r="I4190" s="115">
        <v>6.6721791020000003</v>
      </c>
      <c r="J4190" s="115" t="s">
        <v>48</v>
      </c>
      <c r="K4190" s="115">
        <f>INDEX(DatosProcesados!$A$1:$BF$101,MATCH(DataBase!A4190,DatosProcesados!$A$1:$A$101,0),MATCH(DataBase!J4190,DatosProcesados!$A$1:$BF$1,0))</f>
        <v>0.3</v>
      </c>
      <c r="L4190" s="115" t="str">
        <f>INDEX(Modelo!$A$9:$D$89,MATCH(DataBase!$J4190,Modelo!$A$9:$A$89,0),MATCH(DataBase!L$1,Modelo!$A$9:$D$9,0))</f>
        <v xml:space="preserve">Impacto social </v>
      </c>
      <c r="M4190" s="115" t="str">
        <f>INDEX(Modelo!$A$9:$D$89,MATCH(DataBase!$J4190,Modelo!$A$9:$A$89,0),MATCH(DataBase!M$1,Modelo!$A$9:$D$9,0))</f>
        <v>Pilar 5</v>
      </c>
      <c r="N4190" s="115" t="str">
        <f>INDEX(Modelo!$A$9:$D$89,MATCH(DataBase!$J4190,Modelo!$A$9:$A$89,0),MATCH(DataBase!N$1,Modelo!$A$9:$D$9,0))</f>
        <v>positivo</v>
      </c>
      <c r="O4190" s="115">
        <f t="array" ref="O4190">IF(N4190="negativo",INDEX($AD$3:$AG$51,MATCH(1,($B4190=$AD$3:$AD$51)*($J4190=$AE$3:$AE$51),0),3),IF(N4190="positivo",INDEX($AD$55:$AG$109,MATCH(1,($B4190=$AD$55:$AD$109)*($J4190=$AE$55:$AE$109),0),3)))</f>
        <v>0.56999999999999995</v>
      </c>
      <c r="P4190" s="115">
        <f t="array" ref="P4190">IF(N4190="negativo",INDEX($AD$3:$AG$51,MATCH(1,($B4190=$AD$3:$AD$51)*($J4190=$AE$3:$AE$51),0),4),IF(N4190="positivo",INDEX($AD$55:$AG$109,MATCH(1,($B4190=$AD$55:$AD$109)*($J4190=$AE$55:$AE$109),0),4)))</f>
        <v>0</v>
      </c>
      <c r="Q4190" s="115" t="str">
        <f>VLOOKUP(M4190,Modelo!$A$2:$C$7,2,0)</f>
        <v>Diversidad, Equidad e Inclusión (DEI)</v>
      </c>
      <c r="R4190" s="118">
        <f t="array" ref="R4190">INDEX(Modelo!$F$1:$H$37,MATCH(1,(DataBase!Q4190=Modelo!$G$1:$G$37)*(DataBase!B4190=Modelo!$F$1:$F$37),0),3)</f>
        <v>0.29411764705882354</v>
      </c>
      <c r="S4190" s="115">
        <f t="shared" si="132"/>
        <v>52.631578947368418</v>
      </c>
      <c r="T4190" s="115">
        <f t="shared" si="133"/>
        <v>15.479876160990711</v>
      </c>
    </row>
    <row r="4191" spans="1:20" x14ac:dyDescent="0.3">
      <c r="A4191" s="115" t="s">
        <v>166</v>
      </c>
      <c r="B4191" s="115" t="s">
        <v>84</v>
      </c>
      <c r="C4191" s="115" t="s">
        <v>103</v>
      </c>
      <c r="D4191" s="115" t="s">
        <v>86</v>
      </c>
      <c r="E4191" s="115" t="s">
        <v>87</v>
      </c>
      <c r="F4191" s="115" t="s">
        <v>87</v>
      </c>
      <c r="G4191" s="115">
        <v>1910</v>
      </c>
      <c r="H4191" s="115" t="s">
        <v>167</v>
      </c>
      <c r="I4191" s="115">
        <v>2.655177809</v>
      </c>
      <c r="J4191" s="115" t="s">
        <v>48</v>
      </c>
      <c r="K4191" s="115">
        <f>INDEX(DatosProcesados!$A$1:$BF$101,MATCH(DataBase!A4191,DatosProcesados!$A$1:$A$101,0),MATCH(DataBase!J4191,DatosProcesados!$A$1:$BF$1,0))</f>
        <v>0.23</v>
      </c>
      <c r="L4191" s="115" t="str">
        <f>INDEX(Modelo!$A$9:$D$89,MATCH(DataBase!$J4191,Modelo!$A$9:$A$89,0),MATCH(DataBase!L$1,Modelo!$A$9:$D$9,0))</f>
        <v xml:space="preserve">Impacto social </v>
      </c>
      <c r="M4191" s="115" t="str">
        <f>INDEX(Modelo!$A$9:$D$89,MATCH(DataBase!$J4191,Modelo!$A$9:$A$89,0),MATCH(DataBase!M$1,Modelo!$A$9:$D$9,0))</f>
        <v>Pilar 5</v>
      </c>
      <c r="N4191" s="115" t="str">
        <f>INDEX(Modelo!$A$9:$D$89,MATCH(DataBase!$J4191,Modelo!$A$9:$A$89,0),MATCH(DataBase!N$1,Modelo!$A$9:$D$9,0))</f>
        <v>positivo</v>
      </c>
      <c r="O4191" s="115">
        <f t="array" ref="O4191">IF(N4191="negativo",INDEX($AD$3:$AG$51,MATCH(1,($B4191=$AD$3:$AD$51)*($J4191=$AE$3:$AE$51),0),3),IF(N4191="positivo",INDEX($AD$55:$AG$109,MATCH(1,($B4191=$AD$55:$AD$109)*($J4191=$AE$55:$AE$109),0),3)))</f>
        <v>0.56999999999999995</v>
      </c>
      <c r="P4191" s="115">
        <f t="array" ref="P4191">IF(N4191="negativo",INDEX($AD$3:$AG$51,MATCH(1,($B4191=$AD$3:$AD$51)*($J4191=$AE$3:$AE$51),0),4),IF(N4191="positivo",INDEX($AD$55:$AG$109,MATCH(1,($B4191=$AD$55:$AD$109)*($J4191=$AE$55:$AE$109),0),4)))</f>
        <v>0</v>
      </c>
      <c r="Q4191" s="115" t="str">
        <f>VLOOKUP(M4191,Modelo!$A$2:$C$7,2,0)</f>
        <v>Diversidad, Equidad e Inclusión (DEI)</v>
      </c>
      <c r="R4191" s="118">
        <f t="array" ref="R4191">INDEX(Modelo!$F$1:$H$37,MATCH(1,(DataBase!Q4191=Modelo!$G$1:$G$37)*(DataBase!B4191=Modelo!$F$1:$F$37),0),3)</f>
        <v>0.29411764705882354</v>
      </c>
      <c r="S4191" s="115">
        <f t="shared" si="132"/>
        <v>40.350877192982459</v>
      </c>
      <c r="T4191" s="115">
        <f t="shared" si="133"/>
        <v>11.867905056759547</v>
      </c>
    </row>
    <row r="4192" spans="1:20" x14ac:dyDescent="0.3">
      <c r="A4192" s="115" t="s">
        <v>312</v>
      </c>
      <c r="B4192" s="115" t="s">
        <v>313</v>
      </c>
      <c r="C4192" s="115" t="s">
        <v>103</v>
      </c>
      <c r="D4192" s="115" t="s">
        <v>86</v>
      </c>
      <c r="E4192" s="115" t="s">
        <v>87</v>
      </c>
      <c r="F4192" s="115" t="s">
        <v>87</v>
      </c>
      <c r="G4192" s="115">
        <v>1968</v>
      </c>
      <c r="H4192" s="115" t="s">
        <v>125</v>
      </c>
      <c r="I4192" s="115">
        <v>24.752011681999999</v>
      </c>
      <c r="J4192" s="115" t="s">
        <v>48</v>
      </c>
      <c r="K4192" s="115">
        <f>INDEX(DatosProcesados!$A$1:$BF$101,MATCH(DataBase!A4192,DatosProcesados!$A$1:$A$101,0),MATCH(DataBase!J4192,DatosProcesados!$A$1:$BF$1,0))</f>
        <v>7.0999999999999994E-2</v>
      </c>
      <c r="L4192" s="115" t="str">
        <f>INDEX(Modelo!$A$9:$D$89,MATCH(DataBase!$J4192,Modelo!$A$9:$A$89,0),MATCH(DataBase!L$1,Modelo!$A$9:$D$9,0))</f>
        <v xml:space="preserve">Impacto social </v>
      </c>
      <c r="M4192" s="115" t="str">
        <f>INDEX(Modelo!$A$9:$D$89,MATCH(DataBase!$J4192,Modelo!$A$9:$A$89,0),MATCH(DataBase!M$1,Modelo!$A$9:$D$9,0))</f>
        <v>Pilar 5</v>
      </c>
      <c r="N4192" s="115" t="str">
        <f>INDEX(Modelo!$A$9:$D$89,MATCH(DataBase!$J4192,Modelo!$A$9:$A$89,0),MATCH(DataBase!N$1,Modelo!$A$9:$D$9,0))</f>
        <v>positivo</v>
      </c>
      <c r="O4192" s="115">
        <f t="array" ref="O4192">IF(N4192="negativo",INDEX($AD$3:$AG$51,MATCH(1,($B4192=$AD$3:$AD$51)*($J4192=$AE$3:$AE$51),0),3),IF(N4192="positivo",INDEX($AD$55:$AG$109,MATCH(1,($B4192=$AD$55:$AD$109)*($J4192=$AE$55:$AE$109),0),3)))</f>
        <v>0.5</v>
      </c>
      <c r="P4192" s="115">
        <f t="array" ref="P4192">IF(N4192="negativo",INDEX($AD$3:$AG$51,MATCH(1,($B4192=$AD$3:$AD$51)*($J4192=$AE$3:$AE$51),0),4),IF(N4192="positivo",INDEX($AD$55:$AG$109,MATCH(1,($B4192=$AD$55:$AD$109)*($J4192=$AE$55:$AE$109),0),4)))</f>
        <v>0</v>
      </c>
      <c r="Q4192" s="115" t="str">
        <f>VLOOKUP(M4192,Modelo!$A$2:$C$7,2,0)</f>
        <v>Diversidad, Equidad e Inclusión (DEI)</v>
      </c>
      <c r="R4192" s="118">
        <f t="array" ref="R4192">INDEX(Modelo!$F$1:$H$37,MATCH(1,(DataBase!Q4192=Modelo!$G$1:$G$37)*(DataBase!B4192=Modelo!$F$1:$F$37),0),3)</f>
        <v>0.23529411764705882</v>
      </c>
      <c r="S4192" s="115">
        <f t="shared" si="132"/>
        <v>14.2</v>
      </c>
      <c r="T4192" s="115">
        <f t="shared" si="133"/>
        <v>3.341176470588235</v>
      </c>
    </row>
    <row r="4193" spans="1:20" x14ac:dyDescent="0.3">
      <c r="A4193" s="115" t="s">
        <v>162</v>
      </c>
      <c r="B4193" s="115" t="s">
        <v>84</v>
      </c>
      <c r="C4193" s="115" t="s">
        <v>97</v>
      </c>
      <c r="D4193" s="115" t="s">
        <v>86</v>
      </c>
      <c r="E4193" s="115" t="s">
        <v>87</v>
      </c>
      <c r="F4193" s="115" t="s">
        <v>87</v>
      </c>
      <c r="G4193" s="115">
        <v>1979</v>
      </c>
      <c r="H4193" s="115" t="s">
        <v>163</v>
      </c>
      <c r="I4193" s="115">
        <v>2.956157691</v>
      </c>
      <c r="J4193" s="115" t="s">
        <v>48</v>
      </c>
      <c r="K4193" s="115">
        <f>INDEX(DatosProcesados!$A$1:$BF$101,MATCH(DataBase!A4193,DatosProcesados!$A$1:$A$101,0),MATCH(DataBase!J4193,DatosProcesados!$A$1:$BF$1,0))</f>
        <v>0.28000000000000003</v>
      </c>
      <c r="L4193" s="115" t="str">
        <f>INDEX(Modelo!$A$9:$D$89,MATCH(DataBase!$J4193,Modelo!$A$9:$A$89,0),MATCH(DataBase!L$1,Modelo!$A$9:$D$9,0))</f>
        <v xml:space="preserve">Impacto social </v>
      </c>
      <c r="M4193" s="115" t="str">
        <f>INDEX(Modelo!$A$9:$D$89,MATCH(DataBase!$J4193,Modelo!$A$9:$A$89,0),MATCH(DataBase!M$1,Modelo!$A$9:$D$9,0))</f>
        <v>Pilar 5</v>
      </c>
      <c r="N4193" s="115" t="str">
        <f>INDEX(Modelo!$A$9:$D$89,MATCH(DataBase!$J4193,Modelo!$A$9:$A$89,0),MATCH(DataBase!N$1,Modelo!$A$9:$D$9,0))</f>
        <v>positivo</v>
      </c>
      <c r="O4193" s="115">
        <f t="array" ref="O4193">IF(N4193="negativo",INDEX($AD$3:$AG$51,MATCH(1,($B4193=$AD$3:$AD$51)*($J4193=$AE$3:$AE$51),0),3),IF(N4193="positivo",INDEX($AD$55:$AG$109,MATCH(1,($B4193=$AD$55:$AD$109)*($J4193=$AE$55:$AE$109),0),3)))</f>
        <v>0.56999999999999995</v>
      </c>
      <c r="P4193" s="115">
        <f t="array" ref="P4193">IF(N4193="negativo",INDEX($AD$3:$AG$51,MATCH(1,($B4193=$AD$3:$AD$51)*($J4193=$AE$3:$AE$51),0),4),IF(N4193="positivo",INDEX($AD$55:$AG$109,MATCH(1,($B4193=$AD$55:$AD$109)*($J4193=$AE$55:$AE$109),0),4)))</f>
        <v>0</v>
      </c>
      <c r="Q4193" s="115" t="str">
        <f>VLOOKUP(M4193,Modelo!$A$2:$C$7,2,0)</f>
        <v>Diversidad, Equidad e Inclusión (DEI)</v>
      </c>
      <c r="R4193" s="118">
        <f t="array" ref="R4193">INDEX(Modelo!$F$1:$H$37,MATCH(1,(DataBase!Q4193=Modelo!$G$1:$G$37)*(DataBase!B4193=Modelo!$F$1:$F$37),0),3)</f>
        <v>0.29411764705882354</v>
      </c>
      <c r="S4193" s="115">
        <f t="shared" si="132"/>
        <v>49.12280701754387</v>
      </c>
      <c r="T4193" s="115">
        <f t="shared" si="133"/>
        <v>14.447884416924667</v>
      </c>
    </row>
    <row r="4194" spans="1:20" x14ac:dyDescent="0.3">
      <c r="A4194" s="115" t="s">
        <v>348</v>
      </c>
      <c r="B4194" s="115" t="s">
        <v>313</v>
      </c>
      <c r="C4194" s="115" t="s">
        <v>103</v>
      </c>
      <c r="D4194" s="115" t="s">
        <v>86</v>
      </c>
      <c r="E4194" s="115" t="s">
        <v>87</v>
      </c>
      <c r="F4194" s="115" t="s">
        <v>87</v>
      </c>
      <c r="G4194" s="115">
        <v>1937</v>
      </c>
      <c r="H4194" s="115" t="s">
        <v>294</v>
      </c>
      <c r="I4194" s="115">
        <v>4.02823039</v>
      </c>
      <c r="J4194" s="115" t="s">
        <v>48</v>
      </c>
      <c r="K4194" s="115">
        <f>INDEX(DatosProcesados!$A$1:$BF$101,MATCH(DataBase!A4194,DatosProcesados!$A$1:$A$101,0),MATCH(DataBase!J4194,DatosProcesados!$A$1:$BF$1,0))</f>
        <v>0.2</v>
      </c>
      <c r="L4194" s="115" t="str">
        <f>INDEX(Modelo!$A$9:$D$89,MATCH(DataBase!$J4194,Modelo!$A$9:$A$89,0),MATCH(DataBase!L$1,Modelo!$A$9:$D$9,0))</f>
        <v xml:space="preserve">Impacto social </v>
      </c>
      <c r="M4194" s="115" t="str">
        <f>INDEX(Modelo!$A$9:$D$89,MATCH(DataBase!$J4194,Modelo!$A$9:$A$89,0),MATCH(DataBase!M$1,Modelo!$A$9:$D$9,0))</f>
        <v>Pilar 5</v>
      </c>
      <c r="N4194" s="115" t="str">
        <f>INDEX(Modelo!$A$9:$D$89,MATCH(DataBase!$J4194,Modelo!$A$9:$A$89,0),MATCH(DataBase!N$1,Modelo!$A$9:$D$9,0))</f>
        <v>positivo</v>
      </c>
      <c r="O4194" s="115">
        <f t="array" ref="O4194">IF(N4194="negativo",INDEX($AD$3:$AG$51,MATCH(1,($B4194=$AD$3:$AD$51)*($J4194=$AE$3:$AE$51),0),3),IF(N4194="positivo",INDEX($AD$55:$AG$109,MATCH(1,($B4194=$AD$55:$AD$109)*($J4194=$AE$55:$AE$109),0),3)))</f>
        <v>0.5</v>
      </c>
      <c r="P4194" s="115">
        <f t="array" ref="P4194">IF(N4194="negativo",INDEX($AD$3:$AG$51,MATCH(1,($B4194=$AD$3:$AD$51)*($J4194=$AE$3:$AE$51),0),4),IF(N4194="positivo",INDEX($AD$55:$AG$109,MATCH(1,($B4194=$AD$55:$AD$109)*($J4194=$AE$55:$AE$109),0),4)))</f>
        <v>0</v>
      </c>
      <c r="Q4194" s="115" t="str">
        <f>VLOOKUP(M4194,Modelo!$A$2:$C$7,2,0)</f>
        <v>Diversidad, Equidad e Inclusión (DEI)</v>
      </c>
      <c r="R4194" s="118">
        <f t="array" ref="R4194">INDEX(Modelo!$F$1:$H$37,MATCH(1,(DataBase!Q4194=Modelo!$G$1:$G$37)*(DataBase!B4194=Modelo!$F$1:$F$37),0),3)</f>
        <v>0.23529411764705882</v>
      </c>
      <c r="S4194" s="115">
        <f t="shared" si="132"/>
        <v>40</v>
      </c>
      <c r="T4194" s="115">
        <f t="shared" si="133"/>
        <v>9.4117647058823533</v>
      </c>
    </row>
    <row r="4195" spans="1:20" x14ac:dyDescent="0.3">
      <c r="A4195" s="115" t="s">
        <v>343</v>
      </c>
      <c r="B4195" s="115" t="s">
        <v>313</v>
      </c>
      <c r="C4195" s="115" t="s">
        <v>103</v>
      </c>
      <c r="D4195" s="115" t="s">
        <v>86</v>
      </c>
      <c r="E4195" s="115" t="s">
        <v>86</v>
      </c>
      <c r="F4195" s="115" t="s">
        <v>87</v>
      </c>
      <c r="G4195" s="115">
        <v>1993</v>
      </c>
      <c r="H4195" s="115" t="s">
        <v>281</v>
      </c>
      <c r="I4195" s="115">
        <v>4.8704234599999996</v>
      </c>
      <c r="J4195" s="115" t="s">
        <v>48</v>
      </c>
      <c r="K4195" s="115" t="str">
        <f>INDEX(DatosProcesados!$A$1:$BF$101,MATCH(DataBase!A4195,DatosProcesados!$A$1:$A$101,0),MATCH(DataBase!J4195,DatosProcesados!$A$1:$BF$1,0))</f>
        <v>No informa</v>
      </c>
      <c r="L4195" s="115" t="str">
        <f>INDEX(Modelo!$A$9:$D$89,MATCH(DataBase!$J4195,Modelo!$A$9:$A$89,0),MATCH(DataBase!L$1,Modelo!$A$9:$D$9,0))</f>
        <v xml:space="preserve">Impacto social </v>
      </c>
      <c r="M4195" s="115" t="str">
        <f>INDEX(Modelo!$A$9:$D$89,MATCH(DataBase!$J4195,Modelo!$A$9:$A$89,0),MATCH(DataBase!M$1,Modelo!$A$9:$D$9,0))</f>
        <v>Pilar 5</v>
      </c>
      <c r="N4195" s="115" t="str">
        <f>INDEX(Modelo!$A$9:$D$89,MATCH(DataBase!$J4195,Modelo!$A$9:$A$89,0),MATCH(DataBase!N$1,Modelo!$A$9:$D$9,0))</f>
        <v>positivo</v>
      </c>
      <c r="O4195" s="115">
        <f t="array" ref="O4195">IF(N4195="negativo",INDEX($AD$3:$AG$51,MATCH(1,($B4195=$AD$3:$AD$51)*($J4195=$AE$3:$AE$51),0),3),IF(N4195="positivo",INDEX($AD$55:$AG$109,MATCH(1,($B4195=$AD$55:$AD$109)*($J4195=$AE$55:$AE$109),0),3)))</f>
        <v>0.5</v>
      </c>
      <c r="P4195" s="115">
        <f t="array" ref="P4195">IF(N4195="negativo",INDEX($AD$3:$AG$51,MATCH(1,($B4195=$AD$3:$AD$51)*($J4195=$AE$3:$AE$51),0),4),IF(N4195="positivo",INDEX($AD$55:$AG$109,MATCH(1,($B4195=$AD$55:$AD$109)*($J4195=$AE$55:$AE$109),0),4)))</f>
        <v>0</v>
      </c>
      <c r="Q4195" s="115" t="str">
        <f>VLOOKUP(M4195,Modelo!$A$2:$C$7,2,0)</f>
        <v>Diversidad, Equidad e Inclusión (DEI)</v>
      </c>
      <c r="R4195" s="118">
        <f t="array" ref="R4195">INDEX(Modelo!$F$1:$H$37,MATCH(1,(DataBase!Q4195=Modelo!$G$1:$G$37)*(DataBase!B4195=Modelo!$F$1:$F$37),0),3)</f>
        <v>0.23529411764705882</v>
      </c>
      <c r="S4195" s="115">
        <f t="shared" si="132"/>
        <v>0</v>
      </c>
      <c r="T4195" s="115">
        <f t="shared" si="133"/>
        <v>0</v>
      </c>
    </row>
    <row r="4196" spans="1:20" x14ac:dyDescent="0.3">
      <c r="A4196" s="115" t="s">
        <v>367</v>
      </c>
      <c r="B4196" s="115" t="s">
        <v>313</v>
      </c>
      <c r="C4196" s="115" t="s">
        <v>103</v>
      </c>
      <c r="D4196" s="115" t="s">
        <v>86</v>
      </c>
      <c r="E4196" s="115" t="s">
        <v>86</v>
      </c>
      <c r="F4196" s="115" t="s">
        <v>86</v>
      </c>
      <c r="G4196" s="115">
        <v>1966</v>
      </c>
      <c r="H4196" s="115" t="s">
        <v>125</v>
      </c>
      <c r="I4196" s="115">
        <v>2.0461661379999998</v>
      </c>
      <c r="J4196" s="115" t="s">
        <v>48</v>
      </c>
      <c r="K4196" s="115">
        <f>INDEX(DatosProcesados!$A$1:$BF$101,MATCH(DataBase!A4196,DatosProcesados!$A$1:$A$101,0),MATCH(DataBase!J4196,DatosProcesados!$A$1:$BF$1,0))</f>
        <v>0.33</v>
      </c>
      <c r="L4196" s="115" t="str">
        <f>INDEX(Modelo!$A$9:$D$89,MATCH(DataBase!$J4196,Modelo!$A$9:$A$89,0),MATCH(DataBase!L$1,Modelo!$A$9:$D$9,0))</f>
        <v xml:space="preserve">Impacto social </v>
      </c>
      <c r="M4196" s="115" t="str">
        <f>INDEX(Modelo!$A$9:$D$89,MATCH(DataBase!$J4196,Modelo!$A$9:$A$89,0),MATCH(DataBase!M$1,Modelo!$A$9:$D$9,0))</f>
        <v>Pilar 5</v>
      </c>
      <c r="N4196" s="115" t="str">
        <f>INDEX(Modelo!$A$9:$D$89,MATCH(DataBase!$J4196,Modelo!$A$9:$A$89,0),MATCH(DataBase!N$1,Modelo!$A$9:$D$9,0))</f>
        <v>positivo</v>
      </c>
      <c r="O4196" s="115">
        <f t="array" ref="O4196">IF(N4196="negativo",INDEX($AD$3:$AG$51,MATCH(1,($B4196=$AD$3:$AD$51)*($J4196=$AE$3:$AE$51),0),3),IF(N4196="positivo",INDEX($AD$55:$AG$109,MATCH(1,($B4196=$AD$55:$AD$109)*($J4196=$AE$55:$AE$109),0),3)))</f>
        <v>0.5</v>
      </c>
      <c r="P4196" s="115">
        <f t="array" ref="P4196">IF(N4196="negativo",INDEX($AD$3:$AG$51,MATCH(1,($B4196=$AD$3:$AD$51)*($J4196=$AE$3:$AE$51),0),4),IF(N4196="positivo",INDEX($AD$55:$AG$109,MATCH(1,($B4196=$AD$55:$AD$109)*($J4196=$AE$55:$AE$109),0),4)))</f>
        <v>0</v>
      </c>
      <c r="Q4196" s="115" t="str">
        <f>VLOOKUP(M4196,Modelo!$A$2:$C$7,2,0)</f>
        <v>Diversidad, Equidad e Inclusión (DEI)</v>
      </c>
      <c r="R4196" s="118">
        <f t="array" ref="R4196">INDEX(Modelo!$F$1:$H$37,MATCH(1,(DataBase!Q4196=Modelo!$G$1:$G$37)*(DataBase!B4196=Modelo!$F$1:$F$37),0),3)</f>
        <v>0.23529411764705882</v>
      </c>
      <c r="S4196" s="115">
        <f t="shared" si="132"/>
        <v>66</v>
      </c>
      <c r="T4196" s="115">
        <f t="shared" si="133"/>
        <v>15.529411764705882</v>
      </c>
    </row>
    <row r="4197" spans="1:20" x14ac:dyDescent="0.3">
      <c r="A4197" s="115" t="s">
        <v>374</v>
      </c>
      <c r="B4197" s="115" t="s">
        <v>313</v>
      </c>
      <c r="C4197" s="115" t="s">
        <v>103</v>
      </c>
      <c r="D4197" s="115" t="s">
        <v>86</v>
      </c>
      <c r="E4197" s="115" t="s">
        <v>87</v>
      </c>
      <c r="F4197" s="115" t="s">
        <v>87</v>
      </c>
      <c r="G4197" s="115">
        <v>1929</v>
      </c>
      <c r="H4197" s="115" t="s">
        <v>375</v>
      </c>
      <c r="I4197" s="115">
        <v>1.928223518</v>
      </c>
      <c r="J4197" s="115" t="s">
        <v>48</v>
      </c>
      <c r="K4197" s="115" t="str">
        <f>INDEX(DatosProcesados!$A$1:$BF$101,MATCH(DataBase!A4197,DatosProcesados!$A$1:$A$101,0),MATCH(DataBase!J4197,DatosProcesados!$A$1:$BF$1,0))</f>
        <v>No informa</v>
      </c>
      <c r="L4197" s="115" t="str">
        <f>INDEX(Modelo!$A$9:$D$89,MATCH(DataBase!$J4197,Modelo!$A$9:$A$89,0),MATCH(DataBase!L$1,Modelo!$A$9:$D$9,0))</f>
        <v xml:space="preserve">Impacto social </v>
      </c>
      <c r="M4197" s="115" t="str">
        <f>INDEX(Modelo!$A$9:$D$89,MATCH(DataBase!$J4197,Modelo!$A$9:$A$89,0),MATCH(DataBase!M$1,Modelo!$A$9:$D$9,0))</f>
        <v>Pilar 5</v>
      </c>
      <c r="N4197" s="115" t="str">
        <f>INDEX(Modelo!$A$9:$D$89,MATCH(DataBase!$J4197,Modelo!$A$9:$A$89,0),MATCH(DataBase!N$1,Modelo!$A$9:$D$9,0))</f>
        <v>positivo</v>
      </c>
      <c r="O4197" s="115">
        <f t="array" ref="O4197">IF(N4197="negativo",INDEX($AD$3:$AG$51,MATCH(1,($B4197=$AD$3:$AD$51)*($J4197=$AE$3:$AE$51),0),3),IF(N4197="positivo",INDEX($AD$55:$AG$109,MATCH(1,($B4197=$AD$55:$AD$109)*($J4197=$AE$55:$AE$109),0),3)))</f>
        <v>0.5</v>
      </c>
      <c r="P4197" s="115">
        <f t="array" ref="P4197">IF(N4197="negativo",INDEX($AD$3:$AG$51,MATCH(1,($B4197=$AD$3:$AD$51)*($J4197=$AE$3:$AE$51),0),4),IF(N4197="positivo",INDEX($AD$55:$AG$109,MATCH(1,($B4197=$AD$55:$AD$109)*($J4197=$AE$55:$AE$109),0),4)))</f>
        <v>0</v>
      </c>
      <c r="Q4197" s="115" t="str">
        <f>VLOOKUP(M4197,Modelo!$A$2:$C$7,2,0)</f>
        <v>Diversidad, Equidad e Inclusión (DEI)</v>
      </c>
      <c r="R4197" s="118">
        <f t="array" ref="R4197">INDEX(Modelo!$F$1:$H$37,MATCH(1,(DataBase!Q4197=Modelo!$G$1:$G$37)*(DataBase!B4197=Modelo!$F$1:$F$37),0),3)</f>
        <v>0.23529411764705882</v>
      </c>
      <c r="S4197" s="115">
        <f t="shared" si="132"/>
        <v>0</v>
      </c>
      <c r="T4197" s="115">
        <f t="shared" si="133"/>
        <v>0</v>
      </c>
    </row>
    <row r="4198" spans="1:20" x14ac:dyDescent="0.3">
      <c r="A4198" s="115" t="s">
        <v>201</v>
      </c>
      <c r="B4198" s="115" t="s">
        <v>84</v>
      </c>
      <c r="C4198" s="115" t="s">
        <v>103</v>
      </c>
      <c r="D4198" s="115" t="s">
        <v>86</v>
      </c>
      <c r="E4198" s="115" t="s">
        <v>86</v>
      </c>
      <c r="F4198" s="115" t="s">
        <v>86</v>
      </c>
      <c r="G4198" s="115">
        <v>1987</v>
      </c>
      <c r="H4198" s="115" t="s">
        <v>125</v>
      </c>
      <c r="I4198" s="115">
        <v>0</v>
      </c>
      <c r="J4198" s="115" t="s">
        <v>48</v>
      </c>
      <c r="K4198" s="115">
        <f>INDEX(DatosProcesados!$A$1:$BF$101,MATCH(DataBase!A4198,DatosProcesados!$A$1:$A$101,0),MATCH(DataBase!J4198,DatosProcesados!$A$1:$BF$1,0))</f>
        <v>0.44</v>
      </c>
      <c r="L4198" s="115" t="str">
        <f>INDEX(Modelo!$A$9:$D$89,MATCH(DataBase!$J4198,Modelo!$A$9:$A$89,0),MATCH(DataBase!L$1,Modelo!$A$9:$D$9,0))</f>
        <v xml:space="preserve">Impacto social </v>
      </c>
      <c r="M4198" s="115" t="str">
        <f>INDEX(Modelo!$A$9:$D$89,MATCH(DataBase!$J4198,Modelo!$A$9:$A$89,0),MATCH(DataBase!M$1,Modelo!$A$9:$D$9,0))</f>
        <v>Pilar 5</v>
      </c>
      <c r="N4198" s="115" t="str">
        <f>INDEX(Modelo!$A$9:$D$89,MATCH(DataBase!$J4198,Modelo!$A$9:$A$89,0),MATCH(DataBase!N$1,Modelo!$A$9:$D$9,0))</f>
        <v>positivo</v>
      </c>
      <c r="O4198" s="115">
        <f t="array" ref="O4198">IF(N4198="negativo",INDEX($AD$3:$AG$51,MATCH(1,($B4198=$AD$3:$AD$51)*($J4198=$AE$3:$AE$51),0),3),IF(N4198="positivo",INDEX($AD$55:$AG$109,MATCH(1,($B4198=$AD$55:$AD$109)*($J4198=$AE$55:$AE$109),0),3)))</f>
        <v>0.56999999999999995</v>
      </c>
      <c r="P4198" s="115">
        <f t="array" ref="P4198">IF(N4198="negativo",INDEX($AD$3:$AG$51,MATCH(1,($B4198=$AD$3:$AD$51)*($J4198=$AE$3:$AE$51),0),4),IF(N4198="positivo",INDEX($AD$55:$AG$109,MATCH(1,($B4198=$AD$55:$AD$109)*($J4198=$AE$55:$AE$109),0),4)))</f>
        <v>0</v>
      </c>
      <c r="Q4198" s="115" t="str">
        <f>VLOOKUP(M4198,Modelo!$A$2:$C$7,2,0)</f>
        <v>Diversidad, Equidad e Inclusión (DEI)</v>
      </c>
      <c r="R4198" s="118">
        <f t="array" ref="R4198">INDEX(Modelo!$F$1:$H$37,MATCH(1,(DataBase!Q4198=Modelo!$G$1:$G$37)*(DataBase!B4198=Modelo!$F$1:$F$37),0),3)</f>
        <v>0.29411764705882354</v>
      </c>
      <c r="S4198" s="115">
        <f t="shared" si="132"/>
        <v>77.192982456140356</v>
      </c>
      <c r="T4198" s="115">
        <f t="shared" si="133"/>
        <v>22.703818369453046</v>
      </c>
    </row>
    <row r="4199" spans="1:20" x14ac:dyDescent="0.3">
      <c r="A4199" s="115" t="s">
        <v>421</v>
      </c>
      <c r="B4199" s="115" t="s">
        <v>407</v>
      </c>
      <c r="C4199" s="115" t="s">
        <v>103</v>
      </c>
      <c r="D4199" s="115" t="s">
        <v>86</v>
      </c>
      <c r="E4199" s="115" t="s">
        <v>86</v>
      </c>
      <c r="F4199" s="115" t="s">
        <v>87</v>
      </c>
      <c r="G4199" s="115">
        <v>2016</v>
      </c>
      <c r="H4199" s="115" t="s">
        <v>422</v>
      </c>
      <c r="I4199" s="115">
        <v>5.4833186859999996</v>
      </c>
      <c r="J4199" s="115" t="s">
        <v>48</v>
      </c>
      <c r="K4199" s="115" t="str">
        <f>INDEX(DatosProcesados!$A$1:$BF$101,MATCH(DataBase!A4199,DatosProcesados!$A$1:$A$101,0),MATCH(DataBase!J4199,DatosProcesados!$A$1:$BF$1,0))</f>
        <v>No informa</v>
      </c>
      <c r="L4199" s="115" t="str">
        <f>INDEX(Modelo!$A$9:$D$89,MATCH(DataBase!$J4199,Modelo!$A$9:$A$89,0),MATCH(DataBase!L$1,Modelo!$A$9:$D$9,0))</f>
        <v xml:space="preserve">Impacto social </v>
      </c>
      <c r="M4199" s="115" t="str">
        <f>INDEX(Modelo!$A$9:$D$89,MATCH(DataBase!$J4199,Modelo!$A$9:$A$89,0),MATCH(DataBase!M$1,Modelo!$A$9:$D$9,0))</f>
        <v>Pilar 5</v>
      </c>
      <c r="N4199" s="115" t="str">
        <f>INDEX(Modelo!$A$9:$D$89,MATCH(DataBase!$J4199,Modelo!$A$9:$A$89,0),MATCH(DataBase!N$1,Modelo!$A$9:$D$9,0))</f>
        <v>positivo</v>
      </c>
      <c r="O4199" s="115">
        <f t="array" ref="O4199">IF(N4199="negativo",INDEX($AD$3:$AG$51,MATCH(1,($B4199=$AD$3:$AD$51)*($J4199=$AE$3:$AE$51),0),3),IF(N4199="positivo",INDEX($AD$55:$AG$109,MATCH(1,($B4199=$AD$55:$AD$109)*($J4199=$AE$55:$AE$109),0),3)))</f>
        <v>0.6</v>
      </c>
      <c r="P4199" s="115">
        <f t="array" ref="P4199">IF(N4199="negativo",INDEX($AD$3:$AG$51,MATCH(1,($B4199=$AD$3:$AD$51)*($J4199=$AE$3:$AE$51),0),4),IF(N4199="positivo",INDEX($AD$55:$AG$109,MATCH(1,($B4199=$AD$55:$AD$109)*($J4199=$AE$55:$AE$109),0),4)))</f>
        <v>0.16</v>
      </c>
      <c r="Q4199" s="115" t="str">
        <f>VLOOKUP(M4199,Modelo!$A$2:$C$7,2,0)</f>
        <v>Diversidad, Equidad e Inclusión (DEI)</v>
      </c>
      <c r="R4199" s="118">
        <f t="array" ref="R4199">INDEX(Modelo!$F$1:$H$37,MATCH(1,(DataBase!Q4199=Modelo!$G$1:$G$37)*(DataBase!B4199=Modelo!$F$1:$F$37),0),3)</f>
        <v>0.11538461538461539</v>
      </c>
      <c r="S4199" s="115">
        <f t="shared" si="132"/>
        <v>0</v>
      </c>
      <c r="T4199" s="115">
        <f t="shared" si="133"/>
        <v>0</v>
      </c>
    </row>
    <row r="4200" spans="1:20" x14ac:dyDescent="0.3">
      <c r="A4200" s="115" t="s">
        <v>293</v>
      </c>
      <c r="B4200" s="115" t="s">
        <v>216</v>
      </c>
      <c r="C4200" s="115" t="s">
        <v>103</v>
      </c>
      <c r="D4200" s="115" t="s">
        <v>86</v>
      </c>
      <c r="E4200" s="115" t="s">
        <v>87</v>
      </c>
      <c r="F4200" s="115" t="s">
        <v>87</v>
      </c>
      <c r="G4200" s="115">
        <v>1955</v>
      </c>
      <c r="H4200" s="115" t="s">
        <v>294</v>
      </c>
      <c r="I4200" s="115">
        <v>1.8313776939999999</v>
      </c>
      <c r="J4200" s="115" t="s">
        <v>48</v>
      </c>
      <c r="K4200" s="115" t="str">
        <f>INDEX(DatosProcesados!$A$1:$BF$101,MATCH(DataBase!A4200,DatosProcesados!$A$1:$A$101,0),MATCH(DataBase!J4200,DatosProcesados!$A$1:$BF$1,0))</f>
        <v xml:space="preserve">No informa </v>
      </c>
      <c r="L4200" s="115" t="str">
        <f>INDEX(Modelo!$A$9:$D$89,MATCH(DataBase!$J4200,Modelo!$A$9:$A$89,0),MATCH(DataBase!L$1,Modelo!$A$9:$D$9,0))</f>
        <v xml:space="preserve">Impacto social </v>
      </c>
      <c r="M4200" s="115" t="str">
        <f>INDEX(Modelo!$A$9:$D$89,MATCH(DataBase!$J4200,Modelo!$A$9:$A$89,0),MATCH(DataBase!M$1,Modelo!$A$9:$D$9,0))</f>
        <v>Pilar 5</v>
      </c>
      <c r="N4200" s="115" t="str">
        <f>INDEX(Modelo!$A$9:$D$89,MATCH(DataBase!$J4200,Modelo!$A$9:$A$89,0),MATCH(DataBase!N$1,Modelo!$A$9:$D$9,0))</f>
        <v>positivo</v>
      </c>
      <c r="O4200" s="115">
        <f t="array" ref="O4200">IF(N4200="negativo",INDEX($AD$3:$AG$51,MATCH(1,($B4200=$AD$3:$AD$51)*($J4200=$AE$3:$AE$51),0),3),IF(N4200="positivo",INDEX($AD$55:$AG$109,MATCH(1,($B4200=$AD$55:$AD$109)*($J4200=$AE$55:$AE$109),0),3)))</f>
        <v>0.8</v>
      </c>
      <c r="P4200" s="115">
        <f t="array" ref="P4200">IF(N4200="negativo",INDEX($AD$3:$AG$51,MATCH(1,($B4200=$AD$3:$AD$51)*($J4200=$AE$3:$AE$51),0),4),IF(N4200="positivo",INDEX($AD$55:$AG$109,MATCH(1,($B4200=$AD$55:$AD$109)*($J4200=$AE$55:$AE$109),0),4)))</f>
        <v>0.11</v>
      </c>
      <c r="Q4200" s="115" t="str">
        <f>VLOOKUP(M4200,Modelo!$A$2:$C$7,2,0)</f>
        <v>Diversidad, Equidad e Inclusión (DEI)</v>
      </c>
      <c r="R4200" s="118">
        <f t="array" ref="R4200">INDEX(Modelo!$F$1:$H$37,MATCH(1,(DataBase!Q4200=Modelo!$G$1:$G$37)*(DataBase!B4200=Modelo!$F$1:$F$37),0),3)</f>
        <v>0.15789473684210525</v>
      </c>
      <c r="S4200" s="115">
        <f t="shared" si="132"/>
        <v>0</v>
      </c>
      <c r="T4200" s="115">
        <f t="shared" si="133"/>
        <v>0</v>
      </c>
    </row>
    <row r="4201" spans="1:20" x14ac:dyDescent="0.3">
      <c r="A4201" s="115" t="s">
        <v>298</v>
      </c>
      <c r="B4201" s="115" t="s">
        <v>216</v>
      </c>
      <c r="C4201" s="115" t="s">
        <v>103</v>
      </c>
      <c r="D4201" s="115" t="s">
        <v>86</v>
      </c>
      <c r="E4201" s="115" t="s">
        <v>86</v>
      </c>
      <c r="F4201" s="115" t="s">
        <v>87</v>
      </c>
      <c r="G4201" s="115">
        <v>1993</v>
      </c>
      <c r="H4201" s="115" t="s">
        <v>299</v>
      </c>
      <c r="I4201" s="115">
        <v>1.7653399919999999</v>
      </c>
      <c r="J4201" s="115" t="s">
        <v>48</v>
      </c>
      <c r="K4201" s="115" t="str">
        <f>INDEX(DatosProcesados!$A$1:$BF$101,MATCH(DataBase!A4201,DatosProcesados!$A$1:$A$101,0),MATCH(DataBase!J4201,DatosProcesados!$A$1:$BF$1,0))</f>
        <v>No informa</v>
      </c>
      <c r="L4201" s="115" t="str">
        <f>INDEX(Modelo!$A$9:$D$89,MATCH(DataBase!$J4201,Modelo!$A$9:$A$89,0),MATCH(DataBase!L$1,Modelo!$A$9:$D$9,0))</f>
        <v xml:space="preserve">Impacto social </v>
      </c>
      <c r="M4201" s="115" t="str">
        <f>INDEX(Modelo!$A$9:$D$89,MATCH(DataBase!$J4201,Modelo!$A$9:$A$89,0),MATCH(DataBase!M$1,Modelo!$A$9:$D$9,0))</f>
        <v>Pilar 5</v>
      </c>
      <c r="N4201" s="115" t="str">
        <f>INDEX(Modelo!$A$9:$D$89,MATCH(DataBase!$J4201,Modelo!$A$9:$A$89,0),MATCH(DataBase!N$1,Modelo!$A$9:$D$9,0))</f>
        <v>positivo</v>
      </c>
      <c r="O4201" s="115">
        <f t="array" ref="O4201">IF(N4201="negativo",INDEX($AD$3:$AG$51,MATCH(1,($B4201=$AD$3:$AD$51)*($J4201=$AE$3:$AE$51),0),3),IF(N4201="positivo",INDEX($AD$55:$AG$109,MATCH(1,($B4201=$AD$55:$AD$109)*($J4201=$AE$55:$AE$109),0),3)))</f>
        <v>0.8</v>
      </c>
      <c r="P4201" s="115">
        <f t="array" ref="P4201">IF(N4201="negativo",INDEX($AD$3:$AG$51,MATCH(1,($B4201=$AD$3:$AD$51)*($J4201=$AE$3:$AE$51),0),4),IF(N4201="positivo",INDEX($AD$55:$AG$109,MATCH(1,($B4201=$AD$55:$AD$109)*($J4201=$AE$55:$AE$109),0),4)))</f>
        <v>0.11</v>
      </c>
      <c r="Q4201" s="115" t="str">
        <f>VLOOKUP(M4201,Modelo!$A$2:$C$7,2,0)</f>
        <v>Diversidad, Equidad e Inclusión (DEI)</v>
      </c>
      <c r="R4201" s="118">
        <f t="array" ref="R4201">INDEX(Modelo!$F$1:$H$37,MATCH(1,(DataBase!Q4201=Modelo!$G$1:$G$37)*(DataBase!B4201=Modelo!$F$1:$F$37),0),3)</f>
        <v>0.15789473684210525</v>
      </c>
      <c r="S4201" s="115">
        <f t="shared" si="132"/>
        <v>0</v>
      </c>
      <c r="T4201" s="115">
        <f t="shared" si="133"/>
        <v>0</v>
      </c>
    </row>
    <row r="4202" spans="1:20" x14ac:dyDescent="0.3">
      <c r="A4202" s="115" t="s">
        <v>472</v>
      </c>
      <c r="B4202" s="115" t="s">
        <v>467</v>
      </c>
      <c r="C4202" s="115" t="s">
        <v>103</v>
      </c>
      <c r="D4202" s="115" t="s">
        <v>86</v>
      </c>
      <c r="E4202" s="115" t="s">
        <v>86</v>
      </c>
      <c r="F4202" s="115" t="s">
        <v>86</v>
      </c>
      <c r="G4202" s="115">
        <v>2007</v>
      </c>
      <c r="H4202" s="115" t="s">
        <v>125</v>
      </c>
      <c r="I4202" s="115">
        <v>0.97802211500000003</v>
      </c>
      <c r="J4202" s="115" t="s">
        <v>68</v>
      </c>
      <c r="K4202" s="115" t="str">
        <f>INDEX(DatosProcesados!$A$1:$BF$101,MATCH(DataBase!A4202,DatosProcesados!$A$1:$A$101,0),MATCH(DataBase!J4202,DatosProcesados!$A$1:$BF$1,0))</f>
        <v>No informa</v>
      </c>
      <c r="L4202" s="115" t="str">
        <f>INDEX(Modelo!$A$9:$D$89,MATCH(DataBase!$J4202,Modelo!$A$9:$A$89,0),MATCH(DataBase!L$1,Modelo!$A$9:$D$9,0))</f>
        <v>Impacto económico y gobernanza</v>
      </c>
      <c r="M4202" s="115" t="str">
        <f>INDEX(Modelo!$A$9:$D$89,MATCH(DataBase!$J4202,Modelo!$A$9:$A$89,0),MATCH(DataBase!M$1,Modelo!$A$9:$D$9,0))</f>
        <v>Pilar 6</v>
      </c>
      <c r="N4202" s="115" t="str">
        <f>INDEX(Modelo!$A$9:$D$89,MATCH(DataBase!$J4202,Modelo!$A$9:$A$89,0),MATCH(DataBase!N$1,Modelo!$A$9:$D$9,0))</f>
        <v>positivo</v>
      </c>
      <c r="O4202" s="115">
        <f t="array" ref="O4202">IF(N4202="negativo",INDEX($AD$3:$AG$51,MATCH(1,($B4202=$AD$3:$AD$51)*($J4202=$AE$3:$AE$51),0),3),IF(N4202="positivo",INDEX($AD$55:$AG$109,MATCH(1,($B4202=$AD$55:$AD$109)*($J4202=$AE$55:$AE$109),0),3)))</f>
        <v>0</v>
      </c>
      <c r="P4202" s="115">
        <f t="array" ref="P4202">IF(N4202="negativo",INDEX($AD$3:$AG$51,MATCH(1,($B4202=$AD$3:$AD$51)*($J4202=$AE$3:$AE$51),0),4),IF(N4202="positivo",INDEX($AD$55:$AG$109,MATCH(1,($B4202=$AD$55:$AD$109)*($J4202=$AE$55:$AE$109),0),4)))</f>
        <v>0</v>
      </c>
      <c r="Q4202" s="115" t="str">
        <f>VLOOKUP(M4202,Modelo!$A$2:$C$7,2,0)</f>
        <v>Impacto Económico, Social y Comunitario</v>
      </c>
      <c r="R4202" s="118">
        <f t="array" ref="R4202">INDEX(Modelo!$F$1:$H$37,MATCH(1,(DataBase!Q4202=Modelo!$G$1:$G$37)*(DataBase!B4202=Modelo!$F$1:$F$37),0),3)</f>
        <v>0.14285714285714285</v>
      </c>
      <c r="S4202" s="115">
        <f t="shared" si="132"/>
        <v>0</v>
      </c>
      <c r="T4202" s="115">
        <f t="shared" si="133"/>
        <v>0</v>
      </c>
    </row>
    <row r="4203" spans="1:20" x14ac:dyDescent="0.3">
      <c r="A4203" s="115" t="s">
        <v>238</v>
      </c>
      <c r="B4203" s="115" t="s">
        <v>216</v>
      </c>
      <c r="C4203" s="115" t="s">
        <v>103</v>
      </c>
      <c r="D4203" s="115" t="s">
        <v>86</v>
      </c>
      <c r="E4203" s="115" t="s">
        <v>87</v>
      </c>
      <c r="F4203" s="115" t="s">
        <v>87</v>
      </c>
      <c r="G4203" s="115">
        <v>1920</v>
      </c>
      <c r="H4203" s="115" t="s">
        <v>125</v>
      </c>
      <c r="I4203" s="115">
        <v>2.844632077</v>
      </c>
      <c r="J4203" s="115" t="s">
        <v>68</v>
      </c>
      <c r="K4203" s="115" t="str">
        <f>INDEX(DatosProcesados!$A$1:$BF$101,MATCH(DataBase!A4203,DatosProcesados!$A$1:$A$101,0),MATCH(DataBase!J4203,DatosProcesados!$A$1:$BF$1,0))</f>
        <v>No informa</v>
      </c>
      <c r="L4203" s="115" t="str">
        <f>INDEX(Modelo!$A$9:$D$89,MATCH(DataBase!$J4203,Modelo!$A$9:$A$89,0),MATCH(DataBase!L$1,Modelo!$A$9:$D$9,0))</f>
        <v>Impacto económico y gobernanza</v>
      </c>
      <c r="M4203" s="115" t="str">
        <f>INDEX(Modelo!$A$9:$D$89,MATCH(DataBase!$J4203,Modelo!$A$9:$A$89,0),MATCH(DataBase!M$1,Modelo!$A$9:$D$9,0))</f>
        <v>Pilar 6</v>
      </c>
      <c r="N4203" s="115" t="str">
        <f>INDEX(Modelo!$A$9:$D$89,MATCH(DataBase!$J4203,Modelo!$A$9:$A$89,0),MATCH(DataBase!N$1,Modelo!$A$9:$D$9,0))</f>
        <v>positivo</v>
      </c>
      <c r="O4203" s="115">
        <f t="array" ref="O4203">IF(N4203="negativo",INDEX($AD$3:$AG$51,MATCH(1,($B4203=$AD$3:$AD$51)*($J4203=$AE$3:$AE$51),0),3),IF(N4203="positivo",INDEX($AD$55:$AG$109,MATCH(1,($B4203=$AD$55:$AD$109)*($J4203=$AE$55:$AE$109),0),3)))</f>
        <v>0.12075072729106237</v>
      </c>
      <c r="P4203" s="115">
        <f t="array" ref="P4203">IF(N4203="negativo",INDEX($AD$3:$AG$51,MATCH(1,($B4203=$AD$3:$AD$51)*($J4203=$AE$3:$AE$51),0),4),IF(N4203="positivo",INDEX($AD$55:$AG$109,MATCH(1,($B4203=$AD$55:$AD$109)*($J4203=$AE$55:$AE$109),0),4)))</f>
        <v>4.4841683988386732E-3</v>
      </c>
      <c r="Q4203" s="115" t="str">
        <f>VLOOKUP(M4203,Modelo!$A$2:$C$7,2,0)</f>
        <v>Impacto Económico, Social y Comunitario</v>
      </c>
      <c r="R4203" s="118">
        <f t="array" ref="R4203">INDEX(Modelo!$F$1:$H$37,MATCH(1,(DataBase!Q4203=Modelo!$G$1:$G$37)*(DataBase!B4203=Modelo!$F$1:$F$37),0),3)</f>
        <v>0.10526315789473684</v>
      </c>
      <c r="S4203" s="115">
        <f t="shared" si="132"/>
        <v>0</v>
      </c>
      <c r="T4203" s="115">
        <f t="shared" si="133"/>
        <v>0</v>
      </c>
    </row>
    <row r="4204" spans="1:20" x14ac:dyDescent="0.3">
      <c r="A4204" s="115" t="s">
        <v>273</v>
      </c>
      <c r="B4204" s="115" t="s">
        <v>216</v>
      </c>
      <c r="C4204" s="115" t="s">
        <v>103</v>
      </c>
      <c r="D4204" s="115" t="s">
        <v>86</v>
      </c>
      <c r="E4204" s="115" t="s">
        <v>86</v>
      </c>
      <c r="F4204" s="115" t="s">
        <v>87</v>
      </c>
      <c r="G4204" s="115">
        <v>1945</v>
      </c>
      <c r="H4204" s="115" t="s">
        <v>125</v>
      </c>
      <c r="I4204" s="115">
        <v>2.1764613960000001</v>
      </c>
      <c r="J4204" s="115" t="s">
        <v>68</v>
      </c>
      <c r="K4204" s="115" t="str">
        <f>INDEX(DatosProcesados!$A$1:$BF$101,MATCH(DataBase!A4204,DatosProcesados!$A$1:$A$101,0),MATCH(DataBase!J4204,DatosProcesados!$A$1:$BF$1,0))</f>
        <v>No informa</v>
      </c>
      <c r="L4204" s="115" t="str">
        <f>INDEX(Modelo!$A$9:$D$89,MATCH(DataBase!$J4204,Modelo!$A$9:$A$89,0),MATCH(DataBase!L$1,Modelo!$A$9:$D$9,0))</f>
        <v>Impacto económico y gobernanza</v>
      </c>
      <c r="M4204" s="115" t="str">
        <f>INDEX(Modelo!$A$9:$D$89,MATCH(DataBase!$J4204,Modelo!$A$9:$A$89,0),MATCH(DataBase!M$1,Modelo!$A$9:$D$9,0))</f>
        <v>Pilar 6</v>
      </c>
      <c r="N4204" s="115" t="str">
        <f>INDEX(Modelo!$A$9:$D$89,MATCH(DataBase!$J4204,Modelo!$A$9:$A$89,0),MATCH(DataBase!N$1,Modelo!$A$9:$D$9,0))</f>
        <v>positivo</v>
      </c>
      <c r="O4204" s="115">
        <f t="array" ref="O4204">IF(N4204="negativo",INDEX($AD$3:$AG$51,MATCH(1,($B4204=$AD$3:$AD$51)*($J4204=$AE$3:$AE$51),0),3),IF(N4204="positivo",INDEX($AD$55:$AG$109,MATCH(1,($B4204=$AD$55:$AD$109)*($J4204=$AE$55:$AE$109),0),3)))</f>
        <v>0.12075072729106237</v>
      </c>
      <c r="P4204" s="115">
        <f t="array" ref="P4204">IF(N4204="negativo",INDEX($AD$3:$AG$51,MATCH(1,($B4204=$AD$3:$AD$51)*($J4204=$AE$3:$AE$51),0),4),IF(N4204="positivo",INDEX($AD$55:$AG$109,MATCH(1,($B4204=$AD$55:$AD$109)*($J4204=$AE$55:$AE$109),0),4)))</f>
        <v>4.4841683988386732E-3</v>
      </c>
      <c r="Q4204" s="115" t="str">
        <f>VLOOKUP(M4204,Modelo!$A$2:$C$7,2,0)</f>
        <v>Impacto Económico, Social y Comunitario</v>
      </c>
      <c r="R4204" s="118">
        <f t="array" ref="R4204">INDEX(Modelo!$F$1:$H$37,MATCH(1,(DataBase!Q4204=Modelo!$G$1:$G$37)*(DataBase!B4204=Modelo!$F$1:$F$37),0),3)</f>
        <v>0.10526315789473684</v>
      </c>
      <c r="S4204" s="115">
        <f t="shared" si="132"/>
        <v>0</v>
      </c>
      <c r="T4204" s="115">
        <f t="shared" si="133"/>
        <v>0</v>
      </c>
    </row>
    <row r="4205" spans="1:20" x14ac:dyDescent="0.3">
      <c r="A4205" s="115" t="s">
        <v>378</v>
      </c>
      <c r="B4205" s="115" t="s">
        <v>379</v>
      </c>
      <c r="C4205" s="115" t="s">
        <v>103</v>
      </c>
      <c r="D4205" s="115" t="s">
        <v>87</v>
      </c>
      <c r="E4205" s="115" t="s">
        <v>86</v>
      </c>
      <c r="F4205" s="115" t="s">
        <v>86</v>
      </c>
      <c r="G4205" s="115">
        <v>1993</v>
      </c>
      <c r="H4205" s="115" t="s">
        <v>125</v>
      </c>
      <c r="I4205" s="115">
        <v>2.1863011939999999</v>
      </c>
      <c r="J4205" s="115" t="s">
        <v>68</v>
      </c>
      <c r="K4205" s="115" t="str">
        <f>INDEX(DatosProcesados!$A$1:$BF$101,MATCH(DataBase!A4205,DatosProcesados!$A$1:$A$101,0),MATCH(DataBase!J4205,DatosProcesados!$A$1:$BF$1,0))</f>
        <v>No informa</v>
      </c>
      <c r="L4205" s="115" t="str">
        <f>INDEX(Modelo!$A$9:$D$89,MATCH(DataBase!$J4205,Modelo!$A$9:$A$89,0),MATCH(DataBase!L$1,Modelo!$A$9:$D$9,0))</f>
        <v>Impacto económico y gobernanza</v>
      </c>
      <c r="M4205" s="115" t="str">
        <f>INDEX(Modelo!$A$9:$D$89,MATCH(DataBase!$J4205,Modelo!$A$9:$A$89,0),MATCH(DataBase!M$1,Modelo!$A$9:$D$9,0))</f>
        <v>Pilar 6</v>
      </c>
      <c r="N4205" s="115" t="str">
        <f>INDEX(Modelo!$A$9:$D$89,MATCH(DataBase!$J4205,Modelo!$A$9:$A$89,0),MATCH(DataBase!N$1,Modelo!$A$9:$D$9,0))</f>
        <v>positivo</v>
      </c>
      <c r="O4205" s="115">
        <f t="array" ref="O4205">IF(N4205="negativo",INDEX($AD$3:$AG$51,MATCH(1,($B4205=$AD$3:$AD$51)*($J4205=$AE$3:$AE$51),0),3),IF(N4205="positivo",INDEX($AD$55:$AG$109,MATCH(1,($B4205=$AD$55:$AD$109)*($J4205=$AE$55:$AE$109),0),3)))</f>
        <v>2.2302382426449816E-3</v>
      </c>
      <c r="P4205" s="115">
        <f t="array" ref="P4205">IF(N4205="negativo",INDEX($AD$3:$AG$51,MATCH(1,($B4205=$AD$3:$AD$51)*($J4205=$AE$3:$AE$51),0),4),IF(N4205="positivo",INDEX($AD$55:$AG$109,MATCH(1,($B4205=$AD$55:$AD$109)*($J4205=$AE$55:$AE$109),0),4)))</f>
        <v>2.2302382426449816E-3</v>
      </c>
      <c r="Q4205" s="115" t="str">
        <f>VLOOKUP(M4205,Modelo!$A$2:$C$7,2,0)</f>
        <v>Impacto Económico, Social y Comunitario</v>
      </c>
      <c r="R4205" s="118">
        <f t="array" ref="R4205">INDEX(Modelo!$F$1:$H$37,MATCH(1,(DataBase!Q4205=Modelo!$G$1:$G$37)*(DataBase!B4205=Modelo!$F$1:$F$37),0),3)</f>
        <v>0.14285714285714285</v>
      </c>
      <c r="S4205" s="115">
        <f t="shared" si="132"/>
        <v>0</v>
      </c>
      <c r="T4205" s="115">
        <f t="shared" si="133"/>
        <v>0</v>
      </c>
    </row>
    <row r="4206" spans="1:20" x14ac:dyDescent="0.3">
      <c r="A4206" s="115" t="s">
        <v>325</v>
      </c>
      <c r="B4206" s="115" t="s">
        <v>313</v>
      </c>
      <c r="C4206" s="115" t="s">
        <v>103</v>
      </c>
      <c r="D4206" s="115" t="s">
        <v>86</v>
      </c>
      <c r="E4206" s="115" t="s">
        <v>86</v>
      </c>
      <c r="F4206" s="115" t="s">
        <v>87</v>
      </c>
      <c r="G4206" s="115">
        <v>2012</v>
      </c>
      <c r="H4206" s="115" t="s">
        <v>125</v>
      </c>
      <c r="I4206" s="115">
        <v>13.831182682</v>
      </c>
      <c r="J4206" s="115" t="s">
        <v>68</v>
      </c>
      <c r="K4206" s="115" t="str">
        <f>INDEX(DatosProcesados!$A$1:$BF$101,MATCH(DataBase!A4206,DatosProcesados!$A$1:$A$101,0),MATCH(DataBase!J4206,DatosProcesados!$A$1:$BF$1,0))</f>
        <v>No informa</v>
      </c>
      <c r="L4206" s="115" t="str">
        <f>INDEX(Modelo!$A$9:$D$89,MATCH(DataBase!$J4206,Modelo!$A$9:$A$89,0),MATCH(DataBase!L$1,Modelo!$A$9:$D$9,0))</f>
        <v>Impacto económico y gobernanza</v>
      </c>
      <c r="M4206" s="115" t="str">
        <f>INDEX(Modelo!$A$9:$D$89,MATCH(DataBase!$J4206,Modelo!$A$9:$A$89,0),MATCH(DataBase!M$1,Modelo!$A$9:$D$9,0))</f>
        <v>Pilar 6</v>
      </c>
      <c r="N4206" s="115" t="str">
        <f>INDEX(Modelo!$A$9:$D$89,MATCH(DataBase!$J4206,Modelo!$A$9:$A$89,0),MATCH(DataBase!N$1,Modelo!$A$9:$D$9,0))</f>
        <v>positivo</v>
      </c>
      <c r="O4206" s="115">
        <f t="array" ref="O4206">IF(N4206="negativo",INDEX($AD$3:$AG$51,MATCH(1,($B4206=$AD$3:$AD$51)*($J4206=$AE$3:$AE$51),0),3),IF(N4206="positivo",INDEX($AD$55:$AG$109,MATCH(1,($B4206=$AD$55:$AD$109)*($J4206=$AE$55:$AE$109),0),3)))</f>
        <v>0.10400763358778627</v>
      </c>
      <c r="P4206" s="115">
        <f t="array" ref="P4206">IF(N4206="negativo",INDEX($AD$3:$AG$51,MATCH(1,($B4206=$AD$3:$AD$51)*($J4206=$AE$3:$AE$51),0),4),IF(N4206="positivo",INDEX($AD$55:$AG$109,MATCH(1,($B4206=$AD$55:$AD$109)*($J4206=$AE$55:$AE$109),0),4)))</f>
        <v>1.5115930796329939E-2</v>
      </c>
      <c r="Q4206" s="115" t="str">
        <f>VLOOKUP(M4206,Modelo!$A$2:$C$7,2,0)</f>
        <v>Impacto Económico, Social y Comunitario</v>
      </c>
      <c r="R4206" s="118">
        <f t="array" ref="R4206">INDEX(Modelo!$F$1:$H$37,MATCH(1,(DataBase!Q4206=Modelo!$G$1:$G$37)*(DataBase!B4206=Modelo!$F$1:$F$37),0),3)</f>
        <v>0.11764705882352941</v>
      </c>
      <c r="S4206" s="115">
        <f t="shared" si="132"/>
        <v>0</v>
      </c>
      <c r="T4206" s="115">
        <f t="shared" si="133"/>
        <v>0</v>
      </c>
    </row>
    <row r="4207" spans="1:20" x14ac:dyDescent="0.3">
      <c r="A4207" s="115" t="s">
        <v>394</v>
      </c>
      <c r="B4207" s="115" t="s">
        <v>379</v>
      </c>
      <c r="C4207" s="115" t="s">
        <v>103</v>
      </c>
      <c r="D4207" s="115" t="s">
        <v>87</v>
      </c>
      <c r="E4207" s="115" t="s">
        <v>86</v>
      </c>
      <c r="F4207" s="115" t="s">
        <v>86</v>
      </c>
      <c r="G4207" s="115">
        <v>1990</v>
      </c>
      <c r="H4207" s="115" t="s">
        <v>125</v>
      </c>
      <c r="I4207" s="115">
        <v>0.77142869199999997</v>
      </c>
      <c r="J4207" s="115" t="s">
        <v>68</v>
      </c>
      <c r="K4207" s="115" t="str">
        <f>INDEX(DatosProcesados!$A$1:$BF$101,MATCH(DataBase!A4207,DatosProcesados!$A$1:$A$101,0),MATCH(DataBase!J4207,DatosProcesados!$A$1:$BF$1,0))</f>
        <v>No informa</v>
      </c>
      <c r="L4207" s="115" t="str">
        <f>INDEX(Modelo!$A$9:$D$89,MATCH(DataBase!$J4207,Modelo!$A$9:$A$89,0),MATCH(DataBase!L$1,Modelo!$A$9:$D$9,0))</f>
        <v>Impacto económico y gobernanza</v>
      </c>
      <c r="M4207" s="115" t="str">
        <f>INDEX(Modelo!$A$9:$D$89,MATCH(DataBase!$J4207,Modelo!$A$9:$A$89,0),MATCH(DataBase!M$1,Modelo!$A$9:$D$9,0))</f>
        <v>Pilar 6</v>
      </c>
      <c r="N4207" s="115" t="str">
        <f>INDEX(Modelo!$A$9:$D$89,MATCH(DataBase!$J4207,Modelo!$A$9:$A$89,0),MATCH(DataBase!N$1,Modelo!$A$9:$D$9,0))</f>
        <v>positivo</v>
      </c>
      <c r="O4207" s="115">
        <f t="array" ref="O4207">IF(N4207="negativo",INDEX($AD$3:$AG$51,MATCH(1,($B4207=$AD$3:$AD$51)*($J4207=$AE$3:$AE$51),0),3),IF(N4207="positivo",INDEX($AD$55:$AG$109,MATCH(1,($B4207=$AD$55:$AD$109)*($J4207=$AE$55:$AE$109),0),3)))</f>
        <v>2.2302382426449816E-3</v>
      </c>
      <c r="P4207" s="115">
        <f t="array" ref="P4207">IF(N4207="negativo",INDEX($AD$3:$AG$51,MATCH(1,($B4207=$AD$3:$AD$51)*($J4207=$AE$3:$AE$51),0),4),IF(N4207="positivo",INDEX($AD$55:$AG$109,MATCH(1,($B4207=$AD$55:$AD$109)*($J4207=$AE$55:$AE$109),0),4)))</f>
        <v>2.2302382426449816E-3</v>
      </c>
      <c r="Q4207" s="115" t="str">
        <f>VLOOKUP(M4207,Modelo!$A$2:$C$7,2,0)</f>
        <v>Impacto Económico, Social y Comunitario</v>
      </c>
      <c r="R4207" s="118">
        <f t="array" ref="R4207">INDEX(Modelo!$F$1:$H$37,MATCH(1,(DataBase!Q4207=Modelo!$G$1:$G$37)*(DataBase!B4207=Modelo!$F$1:$F$37),0),3)</f>
        <v>0.14285714285714285</v>
      </c>
      <c r="S4207" s="115">
        <f t="shared" si="132"/>
        <v>0</v>
      </c>
      <c r="T4207" s="115">
        <f t="shared" si="133"/>
        <v>0</v>
      </c>
    </row>
    <row r="4208" spans="1:20" x14ac:dyDescent="0.3">
      <c r="A4208" s="115" t="s">
        <v>383</v>
      </c>
      <c r="B4208" s="115" t="s">
        <v>379</v>
      </c>
      <c r="C4208" s="115" t="s">
        <v>103</v>
      </c>
      <c r="D4208" s="115" t="s">
        <v>86</v>
      </c>
      <c r="E4208" s="115" t="s">
        <v>86</v>
      </c>
      <c r="F4208" s="115" t="s">
        <v>86</v>
      </c>
      <c r="G4208" s="115">
        <v>2014</v>
      </c>
      <c r="H4208" s="115" t="s">
        <v>125</v>
      </c>
      <c r="I4208" s="115">
        <v>1.314259836</v>
      </c>
      <c r="J4208" s="115" t="s">
        <v>68</v>
      </c>
      <c r="K4208" s="115">
        <f>INDEX(DatosProcesados!$A$1:$BF$101,MATCH(DataBase!A4208,DatosProcesados!$A$1:$A$101,0),MATCH(DataBase!J4208,DatosProcesados!$A$1:$BF$1,0))</f>
        <v>2.2302382426449816E-3</v>
      </c>
      <c r="L4208" s="115" t="str">
        <f>INDEX(Modelo!$A$9:$D$89,MATCH(DataBase!$J4208,Modelo!$A$9:$A$89,0),MATCH(DataBase!L$1,Modelo!$A$9:$D$9,0))</f>
        <v>Impacto económico y gobernanza</v>
      </c>
      <c r="M4208" s="115" t="str">
        <f>INDEX(Modelo!$A$9:$D$89,MATCH(DataBase!$J4208,Modelo!$A$9:$A$89,0),MATCH(DataBase!M$1,Modelo!$A$9:$D$9,0))</f>
        <v>Pilar 6</v>
      </c>
      <c r="N4208" s="115" t="str">
        <f>INDEX(Modelo!$A$9:$D$89,MATCH(DataBase!$J4208,Modelo!$A$9:$A$89,0),MATCH(DataBase!N$1,Modelo!$A$9:$D$9,0))</f>
        <v>positivo</v>
      </c>
      <c r="O4208" s="115">
        <f t="array" ref="O4208">IF(N4208="negativo",INDEX($AD$3:$AG$51,MATCH(1,($B4208=$AD$3:$AD$51)*($J4208=$AE$3:$AE$51),0),3),IF(N4208="positivo",INDEX($AD$55:$AG$109,MATCH(1,($B4208=$AD$55:$AD$109)*($J4208=$AE$55:$AE$109),0),3)))</f>
        <v>2.2302382426449816E-3</v>
      </c>
      <c r="P4208" s="115">
        <f t="array" ref="P4208">IF(N4208="negativo",INDEX($AD$3:$AG$51,MATCH(1,($B4208=$AD$3:$AD$51)*($J4208=$AE$3:$AE$51),0),4),IF(N4208="positivo",INDEX($AD$55:$AG$109,MATCH(1,($B4208=$AD$55:$AD$109)*($J4208=$AE$55:$AE$109),0),4)))</f>
        <v>2.2302382426449816E-3</v>
      </c>
      <c r="Q4208" s="115" t="str">
        <f>VLOOKUP(M4208,Modelo!$A$2:$C$7,2,0)</f>
        <v>Impacto Económico, Social y Comunitario</v>
      </c>
      <c r="R4208" s="118">
        <f t="array" ref="R4208">INDEX(Modelo!$F$1:$H$37,MATCH(1,(DataBase!Q4208=Modelo!$G$1:$G$37)*(DataBase!B4208=Modelo!$F$1:$F$37),0),3)</f>
        <v>0.14285714285714285</v>
      </c>
      <c r="S4208" s="115">
        <f t="shared" si="132"/>
        <v>0</v>
      </c>
      <c r="T4208" s="115">
        <f t="shared" si="133"/>
        <v>0</v>
      </c>
    </row>
    <row r="4209" spans="1:20" x14ac:dyDescent="0.3">
      <c r="A4209" s="115" t="s">
        <v>112</v>
      </c>
      <c r="B4209" s="115" t="s">
        <v>84</v>
      </c>
      <c r="C4209" s="115" t="s">
        <v>103</v>
      </c>
      <c r="D4209" s="115" t="s">
        <v>86</v>
      </c>
      <c r="E4209" s="115" t="s">
        <v>86</v>
      </c>
      <c r="F4209" s="115" t="s">
        <v>87</v>
      </c>
      <c r="G4209" s="115">
        <v>1919</v>
      </c>
      <c r="H4209" s="115" t="s">
        <v>125</v>
      </c>
      <c r="I4209" s="115">
        <v>15.106042448</v>
      </c>
      <c r="J4209" s="115" t="s">
        <v>68</v>
      </c>
      <c r="K4209" s="115" t="str">
        <f>INDEX(DatosProcesados!$A$1:$BF$101,MATCH(DataBase!A4209,DatosProcesados!$A$1:$A$101,0),MATCH(DataBase!J4209,DatosProcesados!$A$1:$BF$1,0))</f>
        <v>No informa</v>
      </c>
      <c r="L4209" s="115" t="str">
        <f>INDEX(Modelo!$A$9:$D$89,MATCH(DataBase!$J4209,Modelo!$A$9:$A$89,0),MATCH(DataBase!L$1,Modelo!$A$9:$D$9,0))</f>
        <v>Impacto económico y gobernanza</v>
      </c>
      <c r="M4209" s="115" t="str">
        <f>INDEX(Modelo!$A$9:$D$89,MATCH(DataBase!$J4209,Modelo!$A$9:$A$89,0),MATCH(DataBase!M$1,Modelo!$A$9:$D$9,0))</f>
        <v>Pilar 6</v>
      </c>
      <c r="N4209" s="115" t="str">
        <f>INDEX(Modelo!$A$9:$D$89,MATCH(DataBase!$J4209,Modelo!$A$9:$A$89,0),MATCH(DataBase!N$1,Modelo!$A$9:$D$9,0))</f>
        <v>positivo</v>
      </c>
      <c r="O4209" s="115">
        <f t="array" ref="O4209">IF(N4209="negativo",INDEX($AD$3:$AG$51,MATCH(1,($B4209=$AD$3:$AD$51)*($J4209=$AE$3:$AE$51),0),3),IF(N4209="positivo",INDEX($AD$55:$AG$109,MATCH(1,($B4209=$AD$55:$AD$109)*($J4209=$AE$55:$AE$109),0),3)))</f>
        <v>0.17775108842516138</v>
      </c>
      <c r="P4209" s="115">
        <f t="array" ref="P4209">IF(N4209="negativo",INDEX($AD$3:$AG$51,MATCH(1,($B4209=$AD$3:$AD$51)*($J4209=$AE$3:$AE$51),0),4),IF(N4209="positivo",INDEX($AD$55:$AG$109,MATCH(1,($B4209=$AD$55:$AD$109)*($J4209=$AE$55:$AE$109),0),4)))</f>
        <v>5.7074717994311927E-3</v>
      </c>
      <c r="Q4209" s="115" t="str">
        <f>VLOOKUP(M4209,Modelo!$A$2:$C$7,2,0)</f>
        <v>Impacto Económico, Social y Comunitario</v>
      </c>
      <c r="R4209" s="118">
        <f t="array" ref="R4209">INDEX(Modelo!$F$1:$H$37,MATCH(1,(DataBase!Q4209=Modelo!$G$1:$G$37)*(DataBase!B4209=Modelo!$F$1:$F$37),0),3)</f>
        <v>0.11764705882352941</v>
      </c>
      <c r="S4209" s="115">
        <f t="shared" si="132"/>
        <v>0</v>
      </c>
      <c r="T4209" s="115">
        <f t="shared" si="133"/>
        <v>0</v>
      </c>
    </row>
    <row r="4210" spans="1:20" x14ac:dyDescent="0.3">
      <c r="A4210" s="115" t="s">
        <v>471</v>
      </c>
      <c r="B4210" s="115" t="s">
        <v>467</v>
      </c>
      <c r="C4210" s="115" t="s">
        <v>103</v>
      </c>
      <c r="D4210" s="115" t="s">
        <v>86</v>
      </c>
      <c r="E4210" s="115" t="s">
        <v>86</v>
      </c>
      <c r="F4210" s="115" t="s">
        <v>86</v>
      </c>
      <c r="G4210" s="115">
        <v>1987</v>
      </c>
      <c r="H4210" s="115" t="s">
        <v>125</v>
      </c>
      <c r="I4210" s="115">
        <v>0.711210393</v>
      </c>
      <c r="J4210" s="115" t="s">
        <v>68</v>
      </c>
      <c r="K4210" s="115" t="str">
        <f>INDEX(DatosProcesados!$A$1:$BF$101,MATCH(DataBase!A4210,DatosProcesados!$A$1:$A$101,0),MATCH(DataBase!J4210,DatosProcesados!$A$1:$BF$1,0))</f>
        <v>No informa</v>
      </c>
      <c r="L4210" s="115" t="str">
        <f>INDEX(Modelo!$A$9:$D$89,MATCH(DataBase!$J4210,Modelo!$A$9:$A$89,0),MATCH(DataBase!L$1,Modelo!$A$9:$D$9,0))</f>
        <v>Impacto económico y gobernanza</v>
      </c>
      <c r="M4210" s="115" t="str">
        <f>INDEX(Modelo!$A$9:$D$89,MATCH(DataBase!$J4210,Modelo!$A$9:$A$89,0),MATCH(DataBase!M$1,Modelo!$A$9:$D$9,0))</f>
        <v>Pilar 6</v>
      </c>
      <c r="N4210" s="115" t="str">
        <f>INDEX(Modelo!$A$9:$D$89,MATCH(DataBase!$J4210,Modelo!$A$9:$A$89,0),MATCH(DataBase!N$1,Modelo!$A$9:$D$9,0))</f>
        <v>positivo</v>
      </c>
      <c r="O4210" s="115">
        <f t="array" ref="O4210">IF(N4210="negativo",INDEX($AD$3:$AG$51,MATCH(1,($B4210=$AD$3:$AD$51)*($J4210=$AE$3:$AE$51),0),3),IF(N4210="positivo",INDEX($AD$55:$AG$109,MATCH(1,($B4210=$AD$55:$AD$109)*($J4210=$AE$55:$AE$109),0),3)))</f>
        <v>0</v>
      </c>
      <c r="P4210" s="115">
        <f t="array" ref="P4210">IF(N4210="negativo",INDEX($AD$3:$AG$51,MATCH(1,($B4210=$AD$3:$AD$51)*($J4210=$AE$3:$AE$51),0),4),IF(N4210="positivo",INDEX($AD$55:$AG$109,MATCH(1,($B4210=$AD$55:$AD$109)*($J4210=$AE$55:$AE$109),0),4)))</f>
        <v>0</v>
      </c>
      <c r="Q4210" s="115" t="str">
        <f>VLOOKUP(M4210,Modelo!$A$2:$C$7,2,0)</f>
        <v>Impacto Económico, Social y Comunitario</v>
      </c>
      <c r="R4210" s="118">
        <f t="array" ref="R4210">INDEX(Modelo!$F$1:$H$37,MATCH(1,(DataBase!Q4210=Modelo!$G$1:$G$37)*(DataBase!B4210=Modelo!$F$1:$F$37),0),3)</f>
        <v>0.14285714285714285</v>
      </c>
      <c r="S4210" s="115">
        <f t="shared" si="132"/>
        <v>0</v>
      </c>
      <c r="T4210" s="115">
        <f t="shared" si="133"/>
        <v>0</v>
      </c>
    </row>
    <row r="4211" spans="1:20" x14ac:dyDescent="0.3">
      <c r="A4211" s="115" t="s">
        <v>466</v>
      </c>
      <c r="B4211" s="115" t="s">
        <v>467</v>
      </c>
      <c r="C4211" s="115" t="s">
        <v>103</v>
      </c>
      <c r="D4211" s="115" t="s">
        <v>87</v>
      </c>
      <c r="E4211" s="115" t="s">
        <v>86</v>
      </c>
      <c r="F4211" s="115" t="s">
        <v>86</v>
      </c>
      <c r="G4211" s="115">
        <v>1969</v>
      </c>
      <c r="H4211" s="115" t="s">
        <v>125</v>
      </c>
      <c r="I4211" s="115">
        <v>2.4231643530000002</v>
      </c>
      <c r="J4211" s="115" t="s">
        <v>68</v>
      </c>
      <c r="K4211" s="115" t="str">
        <f>INDEX(DatosProcesados!$A$1:$BF$101,MATCH(DataBase!A4211,DatosProcesados!$A$1:$A$101,0),MATCH(DataBase!J4211,DatosProcesados!$A$1:$BF$1,0))</f>
        <v>No informa</v>
      </c>
      <c r="L4211" s="115" t="str">
        <f>INDEX(Modelo!$A$9:$D$89,MATCH(DataBase!$J4211,Modelo!$A$9:$A$89,0),MATCH(DataBase!L$1,Modelo!$A$9:$D$9,0))</f>
        <v>Impacto económico y gobernanza</v>
      </c>
      <c r="M4211" s="115" t="str">
        <f>INDEX(Modelo!$A$9:$D$89,MATCH(DataBase!$J4211,Modelo!$A$9:$A$89,0),MATCH(DataBase!M$1,Modelo!$A$9:$D$9,0))</f>
        <v>Pilar 6</v>
      </c>
      <c r="N4211" s="115" t="str">
        <f>INDEX(Modelo!$A$9:$D$89,MATCH(DataBase!$J4211,Modelo!$A$9:$A$89,0),MATCH(DataBase!N$1,Modelo!$A$9:$D$9,0))</f>
        <v>positivo</v>
      </c>
      <c r="O4211" s="115">
        <f t="array" ref="O4211">IF(N4211="negativo",INDEX($AD$3:$AG$51,MATCH(1,($B4211=$AD$3:$AD$51)*($J4211=$AE$3:$AE$51),0),3),IF(N4211="positivo",INDEX($AD$55:$AG$109,MATCH(1,($B4211=$AD$55:$AD$109)*($J4211=$AE$55:$AE$109),0),3)))</f>
        <v>0</v>
      </c>
      <c r="P4211" s="115">
        <f t="array" ref="P4211">IF(N4211="negativo",INDEX($AD$3:$AG$51,MATCH(1,($B4211=$AD$3:$AD$51)*($J4211=$AE$3:$AE$51),0),4),IF(N4211="positivo",INDEX($AD$55:$AG$109,MATCH(1,($B4211=$AD$55:$AD$109)*($J4211=$AE$55:$AE$109),0),4)))</f>
        <v>0</v>
      </c>
      <c r="Q4211" s="115" t="str">
        <f>VLOOKUP(M4211,Modelo!$A$2:$C$7,2,0)</f>
        <v>Impacto Económico, Social y Comunitario</v>
      </c>
      <c r="R4211" s="118">
        <f t="array" ref="R4211">INDEX(Modelo!$F$1:$H$37,MATCH(1,(DataBase!Q4211=Modelo!$G$1:$G$37)*(DataBase!B4211=Modelo!$F$1:$F$37),0),3)</f>
        <v>0.14285714285714285</v>
      </c>
      <c r="S4211" s="115">
        <f t="shared" si="132"/>
        <v>0</v>
      </c>
      <c r="T4211" s="115">
        <f t="shared" si="133"/>
        <v>0</v>
      </c>
    </row>
    <row r="4212" spans="1:20" x14ac:dyDescent="0.3">
      <c r="A4212" s="115" t="s">
        <v>207</v>
      </c>
      <c r="B4212" s="115" t="s">
        <v>84</v>
      </c>
      <c r="C4212" s="115" t="s">
        <v>103</v>
      </c>
      <c r="D4212" s="115" t="s">
        <v>86</v>
      </c>
      <c r="E4212" s="115" t="s">
        <v>87</v>
      </c>
      <c r="F4212" s="115" t="s">
        <v>86</v>
      </c>
      <c r="G4212" s="115">
        <v>1870</v>
      </c>
      <c r="H4212" s="115" t="s">
        <v>125</v>
      </c>
      <c r="I4212" s="115">
        <v>0</v>
      </c>
      <c r="J4212" s="115" t="s">
        <v>68</v>
      </c>
      <c r="K4212" s="115">
        <f>INDEX(DatosProcesados!$A$1:$BF$101,MATCH(DataBase!A4212,DatosProcesados!$A$1:$A$101,0),MATCH(DataBase!J4212,DatosProcesados!$A$1:$BF$1,0))</f>
        <v>0.17775108842516138</v>
      </c>
      <c r="L4212" s="115" t="str">
        <f>INDEX(Modelo!$A$9:$D$89,MATCH(DataBase!$J4212,Modelo!$A$9:$A$89,0),MATCH(DataBase!L$1,Modelo!$A$9:$D$9,0))</f>
        <v>Impacto económico y gobernanza</v>
      </c>
      <c r="M4212" s="115" t="str">
        <f>INDEX(Modelo!$A$9:$D$89,MATCH(DataBase!$J4212,Modelo!$A$9:$A$89,0),MATCH(DataBase!M$1,Modelo!$A$9:$D$9,0))</f>
        <v>Pilar 6</v>
      </c>
      <c r="N4212" s="115" t="str">
        <f>INDEX(Modelo!$A$9:$D$89,MATCH(DataBase!$J4212,Modelo!$A$9:$A$89,0),MATCH(DataBase!N$1,Modelo!$A$9:$D$9,0))</f>
        <v>positivo</v>
      </c>
      <c r="O4212" s="115">
        <f t="array" ref="O4212">IF(N4212="negativo",INDEX($AD$3:$AG$51,MATCH(1,($B4212=$AD$3:$AD$51)*($J4212=$AE$3:$AE$51),0),3),IF(N4212="positivo",INDEX($AD$55:$AG$109,MATCH(1,($B4212=$AD$55:$AD$109)*($J4212=$AE$55:$AE$109),0),3)))</f>
        <v>0.17775108842516138</v>
      </c>
      <c r="P4212" s="115">
        <f t="array" ref="P4212">IF(N4212="negativo",INDEX($AD$3:$AG$51,MATCH(1,($B4212=$AD$3:$AD$51)*($J4212=$AE$3:$AE$51),0),4),IF(N4212="positivo",INDEX($AD$55:$AG$109,MATCH(1,($B4212=$AD$55:$AD$109)*($J4212=$AE$55:$AE$109),0),4)))</f>
        <v>5.7074717994311927E-3</v>
      </c>
      <c r="Q4212" s="115" t="str">
        <f>VLOOKUP(M4212,Modelo!$A$2:$C$7,2,0)</f>
        <v>Impacto Económico, Social y Comunitario</v>
      </c>
      <c r="R4212" s="118">
        <f t="array" ref="R4212">INDEX(Modelo!$F$1:$H$37,MATCH(1,(DataBase!Q4212=Modelo!$G$1:$G$37)*(DataBase!B4212=Modelo!$F$1:$F$37),0),3)</f>
        <v>0.11764705882352941</v>
      </c>
      <c r="S4212" s="115">
        <f t="shared" si="132"/>
        <v>100</v>
      </c>
      <c r="T4212" s="115">
        <f t="shared" si="133"/>
        <v>11.76470588235294</v>
      </c>
    </row>
    <row r="4213" spans="1:20" x14ac:dyDescent="0.3">
      <c r="A4213" s="115" t="s">
        <v>204</v>
      </c>
      <c r="B4213" s="115" t="s">
        <v>84</v>
      </c>
      <c r="C4213" s="115" t="s">
        <v>103</v>
      </c>
      <c r="D4213" s="115" t="s">
        <v>86</v>
      </c>
      <c r="E4213" s="115" t="s">
        <v>87</v>
      </c>
      <c r="F4213" s="115" t="s">
        <v>87</v>
      </c>
      <c r="G4213" s="115">
        <v>1875</v>
      </c>
      <c r="H4213" s="115" t="s">
        <v>125</v>
      </c>
      <c r="I4213" s="115">
        <v>0</v>
      </c>
      <c r="J4213" s="115" t="s">
        <v>68</v>
      </c>
      <c r="K4213" s="115" t="str">
        <f>INDEX(DatosProcesados!$A$1:$BF$101,MATCH(DataBase!A4213,DatosProcesados!$A$1:$A$101,0),MATCH(DataBase!J4213,DatosProcesados!$A$1:$BF$1,0))</f>
        <v>No informa</v>
      </c>
      <c r="L4213" s="115" t="str">
        <f>INDEX(Modelo!$A$9:$D$89,MATCH(DataBase!$J4213,Modelo!$A$9:$A$89,0),MATCH(DataBase!L$1,Modelo!$A$9:$D$9,0))</f>
        <v>Impacto económico y gobernanza</v>
      </c>
      <c r="M4213" s="115" t="str">
        <f>INDEX(Modelo!$A$9:$D$89,MATCH(DataBase!$J4213,Modelo!$A$9:$A$89,0),MATCH(DataBase!M$1,Modelo!$A$9:$D$9,0))</f>
        <v>Pilar 6</v>
      </c>
      <c r="N4213" s="115" t="str">
        <f>INDEX(Modelo!$A$9:$D$89,MATCH(DataBase!$J4213,Modelo!$A$9:$A$89,0),MATCH(DataBase!N$1,Modelo!$A$9:$D$9,0))</f>
        <v>positivo</v>
      </c>
      <c r="O4213" s="115">
        <f t="array" ref="O4213">IF(N4213="negativo",INDEX($AD$3:$AG$51,MATCH(1,($B4213=$AD$3:$AD$51)*($J4213=$AE$3:$AE$51),0),3),IF(N4213="positivo",INDEX($AD$55:$AG$109,MATCH(1,($B4213=$AD$55:$AD$109)*($J4213=$AE$55:$AE$109),0),3)))</f>
        <v>0.17775108842516138</v>
      </c>
      <c r="P4213" s="115">
        <f t="array" ref="P4213">IF(N4213="negativo",INDEX($AD$3:$AG$51,MATCH(1,($B4213=$AD$3:$AD$51)*($J4213=$AE$3:$AE$51),0),4),IF(N4213="positivo",INDEX($AD$55:$AG$109,MATCH(1,($B4213=$AD$55:$AD$109)*($J4213=$AE$55:$AE$109),0),4)))</f>
        <v>5.7074717994311927E-3</v>
      </c>
      <c r="Q4213" s="115" t="str">
        <f>VLOOKUP(M4213,Modelo!$A$2:$C$7,2,0)</f>
        <v>Impacto Económico, Social y Comunitario</v>
      </c>
      <c r="R4213" s="118">
        <f t="array" ref="R4213">INDEX(Modelo!$F$1:$H$37,MATCH(1,(DataBase!Q4213=Modelo!$G$1:$G$37)*(DataBase!B4213=Modelo!$F$1:$F$37),0),3)</f>
        <v>0.11764705882352941</v>
      </c>
      <c r="S4213" s="115">
        <f t="shared" si="132"/>
        <v>0</v>
      </c>
      <c r="T4213" s="115">
        <f t="shared" si="133"/>
        <v>0</v>
      </c>
    </row>
    <row r="4214" spans="1:20" x14ac:dyDescent="0.3">
      <c r="A4214" s="115" t="s">
        <v>226</v>
      </c>
      <c r="B4214" s="115" t="s">
        <v>216</v>
      </c>
      <c r="C4214" s="115" t="s">
        <v>103</v>
      </c>
      <c r="D4214" s="115" t="s">
        <v>86</v>
      </c>
      <c r="E4214" s="115" t="s">
        <v>86</v>
      </c>
      <c r="F4214" s="115" t="s">
        <v>87</v>
      </c>
      <c r="G4214" s="115">
        <v>1889</v>
      </c>
      <c r="H4214" s="115" t="s">
        <v>125</v>
      </c>
      <c r="I4214" s="115">
        <v>8.6157743510000007</v>
      </c>
      <c r="J4214" s="115" t="s">
        <v>68</v>
      </c>
      <c r="K4214" s="115" t="str">
        <f>INDEX(DatosProcesados!$A$1:$BF$101,MATCH(DataBase!A4214,DatosProcesados!$A$1:$A$101,0),MATCH(DataBase!J4214,DatosProcesados!$A$1:$BF$1,0))</f>
        <v>No informa</v>
      </c>
      <c r="L4214" s="115" t="str">
        <f>INDEX(Modelo!$A$9:$D$89,MATCH(DataBase!$J4214,Modelo!$A$9:$A$89,0),MATCH(DataBase!L$1,Modelo!$A$9:$D$9,0))</f>
        <v>Impacto económico y gobernanza</v>
      </c>
      <c r="M4214" s="115" t="str">
        <f>INDEX(Modelo!$A$9:$D$89,MATCH(DataBase!$J4214,Modelo!$A$9:$A$89,0),MATCH(DataBase!M$1,Modelo!$A$9:$D$9,0))</f>
        <v>Pilar 6</v>
      </c>
      <c r="N4214" s="115" t="str">
        <f>INDEX(Modelo!$A$9:$D$89,MATCH(DataBase!$J4214,Modelo!$A$9:$A$89,0),MATCH(DataBase!N$1,Modelo!$A$9:$D$9,0))</f>
        <v>positivo</v>
      </c>
      <c r="O4214" s="115">
        <f t="array" ref="O4214">IF(N4214="negativo",INDEX($AD$3:$AG$51,MATCH(1,($B4214=$AD$3:$AD$51)*($J4214=$AE$3:$AE$51),0),3),IF(N4214="positivo",INDEX($AD$55:$AG$109,MATCH(1,($B4214=$AD$55:$AD$109)*($J4214=$AE$55:$AE$109),0),3)))</f>
        <v>0.12075072729106237</v>
      </c>
      <c r="P4214" s="115">
        <f t="array" ref="P4214">IF(N4214="negativo",INDEX($AD$3:$AG$51,MATCH(1,($B4214=$AD$3:$AD$51)*($J4214=$AE$3:$AE$51),0),4),IF(N4214="positivo",INDEX($AD$55:$AG$109,MATCH(1,($B4214=$AD$55:$AD$109)*($J4214=$AE$55:$AE$109),0),4)))</f>
        <v>4.4841683988386732E-3</v>
      </c>
      <c r="Q4214" s="115" t="str">
        <f>VLOOKUP(M4214,Modelo!$A$2:$C$7,2,0)</f>
        <v>Impacto Económico, Social y Comunitario</v>
      </c>
      <c r="R4214" s="118">
        <f t="array" ref="R4214">INDEX(Modelo!$F$1:$H$37,MATCH(1,(DataBase!Q4214=Modelo!$G$1:$G$37)*(DataBase!B4214=Modelo!$F$1:$F$37),0),3)</f>
        <v>0.10526315789473684</v>
      </c>
      <c r="S4214" s="115">
        <f t="shared" si="132"/>
        <v>0</v>
      </c>
      <c r="T4214" s="115">
        <f t="shared" si="133"/>
        <v>0</v>
      </c>
    </row>
    <row r="4215" spans="1:20" x14ac:dyDescent="0.3">
      <c r="A4215" s="115" t="s">
        <v>287</v>
      </c>
      <c r="B4215" s="115" t="s">
        <v>216</v>
      </c>
      <c r="C4215" s="115" t="s">
        <v>103</v>
      </c>
      <c r="D4215" s="115" t="s">
        <v>86</v>
      </c>
      <c r="E4215" s="115" t="s">
        <v>86</v>
      </c>
      <c r="F4215" s="115" t="s">
        <v>87</v>
      </c>
      <c r="G4215" s="115">
        <v>2000</v>
      </c>
      <c r="H4215" s="115" t="s">
        <v>125</v>
      </c>
      <c r="I4215" s="115">
        <v>1.8730507999999999</v>
      </c>
      <c r="J4215" s="115" t="s">
        <v>68</v>
      </c>
      <c r="K4215" s="115" t="str">
        <f>INDEX(DatosProcesados!$A$1:$BF$101,MATCH(DataBase!A4215,DatosProcesados!$A$1:$A$101,0),MATCH(DataBase!J4215,DatosProcesados!$A$1:$BF$1,0))</f>
        <v>No informa</v>
      </c>
      <c r="L4215" s="115" t="str">
        <f>INDEX(Modelo!$A$9:$D$89,MATCH(DataBase!$J4215,Modelo!$A$9:$A$89,0),MATCH(DataBase!L$1,Modelo!$A$9:$D$9,0))</f>
        <v>Impacto económico y gobernanza</v>
      </c>
      <c r="M4215" s="115" t="str">
        <f>INDEX(Modelo!$A$9:$D$89,MATCH(DataBase!$J4215,Modelo!$A$9:$A$89,0),MATCH(DataBase!M$1,Modelo!$A$9:$D$9,0))</f>
        <v>Pilar 6</v>
      </c>
      <c r="N4215" s="115" t="str">
        <f>INDEX(Modelo!$A$9:$D$89,MATCH(DataBase!$J4215,Modelo!$A$9:$A$89,0),MATCH(DataBase!N$1,Modelo!$A$9:$D$9,0))</f>
        <v>positivo</v>
      </c>
      <c r="O4215" s="115">
        <f t="array" ref="O4215">IF(N4215="negativo",INDEX($AD$3:$AG$51,MATCH(1,($B4215=$AD$3:$AD$51)*($J4215=$AE$3:$AE$51),0),3),IF(N4215="positivo",INDEX($AD$55:$AG$109,MATCH(1,($B4215=$AD$55:$AD$109)*($J4215=$AE$55:$AE$109),0),3)))</f>
        <v>0.12075072729106237</v>
      </c>
      <c r="P4215" s="115">
        <f t="array" ref="P4215">IF(N4215="negativo",INDEX($AD$3:$AG$51,MATCH(1,($B4215=$AD$3:$AD$51)*($J4215=$AE$3:$AE$51),0),4),IF(N4215="positivo",INDEX($AD$55:$AG$109,MATCH(1,($B4215=$AD$55:$AD$109)*($J4215=$AE$55:$AE$109),0),4)))</f>
        <v>4.4841683988386732E-3</v>
      </c>
      <c r="Q4215" s="115" t="str">
        <f>VLOOKUP(M4215,Modelo!$A$2:$C$7,2,0)</f>
        <v>Impacto Económico, Social y Comunitario</v>
      </c>
      <c r="R4215" s="118">
        <f t="array" ref="R4215">INDEX(Modelo!$F$1:$H$37,MATCH(1,(DataBase!Q4215=Modelo!$G$1:$G$37)*(DataBase!B4215=Modelo!$F$1:$F$37),0),3)</f>
        <v>0.10526315789473684</v>
      </c>
      <c r="S4215" s="115">
        <f t="shared" si="132"/>
        <v>0</v>
      </c>
      <c r="T4215" s="115">
        <f t="shared" si="133"/>
        <v>0</v>
      </c>
    </row>
    <row r="4216" spans="1:20" x14ac:dyDescent="0.3">
      <c r="A4216" s="115" t="s">
        <v>345</v>
      </c>
      <c r="B4216" s="115" t="s">
        <v>313</v>
      </c>
      <c r="C4216" s="115" t="s">
        <v>103</v>
      </c>
      <c r="D4216" s="115" t="s">
        <v>86</v>
      </c>
      <c r="E4216" s="115" t="s">
        <v>86</v>
      </c>
      <c r="F4216" s="115" t="s">
        <v>86</v>
      </c>
      <c r="G4216" s="115">
        <v>2004</v>
      </c>
      <c r="H4216" s="115" t="s">
        <v>125</v>
      </c>
      <c r="I4216" s="115">
        <v>4.5125503050000004</v>
      </c>
      <c r="J4216" s="115" t="s">
        <v>68</v>
      </c>
      <c r="K4216" s="115" t="str">
        <f>INDEX(DatosProcesados!$A$1:$BF$101,MATCH(DataBase!A4216,DatosProcesados!$A$1:$A$101,0),MATCH(DataBase!J4216,DatosProcesados!$A$1:$BF$1,0))</f>
        <v>No informa</v>
      </c>
      <c r="L4216" s="115" t="str">
        <f>INDEX(Modelo!$A$9:$D$89,MATCH(DataBase!$J4216,Modelo!$A$9:$A$89,0),MATCH(DataBase!L$1,Modelo!$A$9:$D$9,0))</f>
        <v>Impacto económico y gobernanza</v>
      </c>
      <c r="M4216" s="115" t="str">
        <f>INDEX(Modelo!$A$9:$D$89,MATCH(DataBase!$J4216,Modelo!$A$9:$A$89,0),MATCH(DataBase!M$1,Modelo!$A$9:$D$9,0))</f>
        <v>Pilar 6</v>
      </c>
      <c r="N4216" s="115" t="str">
        <f>INDEX(Modelo!$A$9:$D$89,MATCH(DataBase!$J4216,Modelo!$A$9:$A$89,0),MATCH(DataBase!N$1,Modelo!$A$9:$D$9,0))</f>
        <v>positivo</v>
      </c>
      <c r="O4216" s="115">
        <f t="array" ref="O4216">IF(N4216="negativo",INDEX($AD$3:$AG$51,MATCH(1,($B4216=$AD$3:$AD$51)*($J4216=$AE$3:$AE$51),0),3),IF(N4216="positivo",INDEX($AD$55:$AG$109,MATCH(1,($B4216=$AD$55:$AD$109)*($J4216=$AE$55:$AE$109),0),3)))</f>
        <v>0.10400763358778627</v>
      </c>
      <c r="P4216" s="115">
        <f t="array" ref="P4216">IF(N4216="negativo",INDEX($AD$3:$AG$51,MATCH(1,($B4216=$AD$3:$AD$51)*($J4216=$AE$3:$AE$51),0),4),IF(N4216="positivo",INDEX($AD$55:$AG$109,MATCH(1,($B4216=$AD$55:$AD$109)*($J4216=$AE$55:$AE$109),0),4)))</f>
        <v>1.5115930796329939E-2</v>
      </c>
      <c r="Q4216" s="115" t="str">
        <f>VLOOKUP(M4216,Modelo!$A$2:$C$7,2,0)</f>
        <v>Impacto Económico, Social y Comunitario</v>
      </c>
      <c r="R4216" s="118">
        <f t="array" ref="R4216">INDEX(Modelo!$F$1:$H$37,MATCH(1,(DataBase!Q4216=Modelo!$G$1:$G$37)*(DataBase!B4216=Modelo!$F$1:$F$37),0),3)</f>
        <v>0.11764705882352941</v>
      </c>
      <c r="S4216" s="115">
        <f t="shared" si="132"/>
        <v>0</v>
      </c>
      <c r="T4216" s="115">
        <f t="shared" si="133"/>
        <v>0</v>
      </c>
    </row>
    <row r="4217" spans="1:20" x14ac:dyDescent="0.3">
      <c r="A4217" s="115" t="s">
        <v>464</v>
      </c>
      <c r="B4217" s="115" t="s">
        <v>407</v>
      </c>
      <c r="C4217" s="115" t="s">
        <v>103</v>
      </c>
      <c r="D4217" s="115" t="s">
        <v>86</v>
      </c>
      <c r="E4217" s="115" t="s">
        <v>86</v>
      </c>
      <c r="F4217" s="115" t="s">
        <v>87</v>
      </c>
      <c r="G4217" s="115">
        <v>1990</v>
      </c>
      <c r="H4217" s="115" t="s">
        <v>281</v>
      </c>
      <c r="I4217" s="115">
        <v>0.89502277900000005</v>
      </c>
      <c r="J4217" s="115" t="s">
        <v>68</v>
      </c>
      <c r="K4217" s="115" t="str">
        <f>INDEX(DatosProcesados!$A$1:$BF$101,MATCH(DataBase!A4217,DatosProcesados!$A$1:$A$101,0),MATCH(DataBase!J4217,DatosProcesados!$A$1:$BF$1,0))</f>
        <v>No informa</v>
      </c>
      <c r="L4217" s="115" t="str">
        <f>INDEX(Modelo!$A$9:$D$89,MATCH(DataBase!$J4217,Modelo!$A$9:$A$89,0),MATCH(DataBase!L$1,Modelo!$A$9:$D$9,0))</f>
        <v>Impacto económico y gobernanza</v>
      </c>
      <c r="M4217" s="115" t="str">
        <f>INDEX(Modelo!$A$9:$D$89,MATCH(DataBase!$J4217,Modelo!$A$9:$A$89,0),MATCH(DataBase!M$1,Modelo!$A$9:$D$9,0))</f>
        <v>Pilar 6</v>
      </c>
      <c r="N4217" s="115" t="str">
        <f>INDEX(Modelo!$A$9:$D$89,MATCH(DataBase!$J4217,Modelo!$A$9:$A$89,0),MATCH(DataBase!N$1,Modelo!$A$9:$D$9,0))</f>
        <v>positivo</v>
      </c>
      <c r="O4217" s="115">
        <f t="array" ref="O4217">IF(N4217="negativo",INDEX($AD$3:$AG$51,MATCH(1,($B4217=$AD$3:$AD$51)*($J4217=$AE$3:$AE$51),0),3),IF(N4217="positivo",INDEX($AD$55:$AG$109,MATCH(1,($B4217=$AD$55:$AD$109)*($J4217=$AE$55:$AE$109),0),3)))</f>
        <v>0.42926832052238179</v>
      </c>
      <c r="P4217" s="115">
        <f t="array" ref="P4217">IF(N4217="negativo",INDEX($AD$3:$AG$51,MATCH(1,($B4217=$AD$3:$AD$51)*($J4217=$AE$3:$AE$51),0),4),IF(N4217="positivo",INDEX($AD$55:$AG$109,MATCH(1,($B4217=$AD$55:$AD$109)*($J4217=$AE$55:$AE$109),0),4)))</f>
        <v>0.29904026920728466</v>
      </c>
      <c r="Q4217" s="115" t="str">
        <f>VLOOKUP(M4217,Modelo!$A$2:$C$7,2,0)</f>
        <v>Impacto Económico, Social y Comunitario</v>
      </c>
      <c r="R4217" s="118">
        <f t="array" ref="R4217">INDEX(Modelo!$F$1:$H$37,MATCH(1,(DataBase!Q4217=Modelo!$G$1:$G$37)*(DataBase!B4217=Modelo!$F$1:$F$37),0),3)</f>
        <v>0.15384615384615385</v>
      </c>
      <c r="S4217" s="115">
        <f t="shared" si="132"/>
        <v>0</v>
      </c>
      <c r="T4217" s="115">
        <f t="shared" si="133"/>
        <v>0</v>
      </c>
    </row>
    <row r="4218" spans="1:20" x14ac:dyDescent="0.3">
      <c r="A4218" s="115" t="s">
        <v>296</v>
      </c>
      <c r="B4218" s="115" t="s">
        <v>216</v>
      </c>
      <c r="C4218" s="115" t="s">
        <v>103</v>
      </c>
      <c r="D4218" s="115" t="s">
        <v>86</v>
      </c>
      <c r="E4218" s="115" t="s">
        <v>86</v>
      </c>
      <c r="F4218" s="115" t="s">
        <v>87</v>
      </c>
      <c r="G4218" s="115">
        <v>1944</v>
      </c>
      <c r="H4218" s="115" t="s">
        <v>125</v>
      </c>
      <c r="I4218" s="115">
        <v>1.7785578609999999</v>
      </c>
      <c r="J4218" s="115" t="s">
        <v>68</v>
      </c>
      <c r="K4218" s="115" t="str">
        <f>INDEX(DatosProcesados!$A$1:$BF$101,MATCH(DataBase!A4218,DatosProcesados!$A$1:$A$101,0),MATCH(DataBase!J4218,DatosProcesados!$A$1:$BF$1,0))</f>
        <v>No informa</v>
      </c>
      <c r="L4218" s="115" t="str">
        <f>INDEX(Modelo!$A$9:$D$89,MATCH(DataBase!$J4218,Modelo!$A$9:$A$89,0),MATCH(DataBase!L$1,Modelo!$A$9:$D$9,0))</f>
        <v>Impacto económico y gobernanza</v>
      </c>
      <c r="M4218" s="115" t="str">
        <f>INDEX(Modelo!$A$9:$D$89,MATCH(DataBase!$J4218,Modelo!$A$9:$A$89,0),MATCH(DataBase!M$1,Modelo!$A$9:$D$9,0))</f>
        <v>Pilar 6</v>
      </c>
      <c r="N4218" s="115" t="str">
        <f>INDEX(Modelo!$A$9:$D$89,MATCH(DataBase!$J4218,Modelo!$A$9:$A$89,0),MATCH(DataBase!N$1,Modelo!$A$9:$D$9,0))</f>
        <v>positivo</v>
      </c>
      <c r="O4218" s="115">
        <f t="array" ref="O4218">IF(N4218="negativo",INDEX($AD$3:$AG$51,MATCH(1,($B4218=$AD$3:$AD$51)*($J4218=$AE$3:$AE$51),0),3),IF(N4218="positivo",INDEX($AD$55:$AG$109,MATCH(1,($B4218=$AD$55:$AD$109)*($J4218=$AE$55:$AE$109),0),3)))</f>
        <v>0.12075072729106237</v>
      </c>
      <c r="P4218" s="115">
        <f t="array" ref="P4218">IF(N4218="negativo",INDEX($AD$3:$AG$51,MATCH(1,($B4218=$AD$3:$AD$51)*($J4218=$AE$3:$AE$51),0),4),IF(N4218="positivo",INDEX($AD$55:$AG$109,MATCH(1,($B4218=$AD$55:$AD$109)*($J4218=$AE$55:$AE$109),0),4)))</f>
        <v>4.4841683988386732E-3</v>
      </c>
      <c r="Q4218" s="115" t="str">
        <f>VLOOKUP(M4218,Modelo!$A$2:$C$7,2,0)</f>
        <v>Impacto Económico, Social y Comunitario</v>
      </c>
      <c r="R4218" s="118">
        <f t="array" ref="R4218">INDEX(Modelo!$F$1:$H$37,MATCH(1,(DataBase!Q4218=Modelo!$G$1:$G$37)*(DataBase!B4218=Modelo!$F$1:$F$37),0),3)</f>
        <v>0.10526315789473684</v>
      </c>
      <c r="S4218" s="115">
        <f t="shared" si="132"/>
        <v>0</v>
      </c>
      <c r="T4218" s="115">
        <f t="shared" si="133"/>
        <v>0</v>
      </c>
    </row>
    <row r="4219" spans="1:20" x14ac:dyDescent="0.3">
      <c r="A4219" s="115" t="s">
        <v>134</v>
      </c>
      <c r="B4219" s="115" t="s">
        <v>84</v>
      </c>
      <c r="C4219" s="115" t="s">
        <v>103</v>
      </c>
      <c r="D4219" s="115" t="s">
        <v>86</v>
      </c>
      <c r="E4219" s="115" t="s">
        <v>87</v>
      </c>
      <c r="F4219" s="115" t="s">
        <v>87</v>
      </c>
      <c r="G4219" s="115">
        <v>2001</v>
      </c>
      <c r="H4219" s="115" t="s">
        <v>125</v>
      </c>
      <c r="I4219" s="115">
        <v>6.5475670460000002</v>
      </c>
      <c r="J4219" s="115" t="s">
        <v>68</v>
      </c>
      <c r="K4219" s="115">
        <f>INDEX(DatosProcesados!$A$1:$BF$101,MATCH(DataBase!A4219,DatosProcesados!$A$1:$A$101,0),MATCH(DataBase!J4219,DatosProcesados!$A$1:$BF$1,0))</f>
        <v>5.621749346699937E-2</v>
      </c>
      <c r="L4219" s="115" t="str">
        <f>INDEX(Modelo!$A$9:$D$89,MATCH(DataBase!$J4219,Modelo!$A$9:$A$89,0),MATCH(DataBase!L$1,Modelo!$A$9:$D$9,0))</f>
        <v>Impacto económico y gobernanza</v>
      </c>
      <c r="M4219" s="115" t="str">
        <f>INDEX(Modelo!$A$9:$D$89,MATCH(DataBase!$J4219,Modelo!$A$9:$A$89,0),MATCH(DataBase!M$1,Modelo!$A$9:$D$9,0))</f>
        <v>Pilar 6</v>
      </c>
      <c r="N4219" s="115" t="str">
        <f>INDEX(Modelo!$A$9:$D$89,MATCH(DataBase!$J4219,Modelo!$A$9:$A$89,0),MATCH(DataBase!N$1,Modelo!$A$9:$D$9,0))</f>
        <v>positivo</v>
      </c>
      <c r="O4219" s="115">
        <f t="array" ref="O4219">IF(N4219="negativo",INDEX($AD$3:$AG$51,MATCH(1,($B4219=$AD$3:$AD$51)*($J4219=$AE$3:$AE$51),0),3),IF(N4219="positivo",INDEX($AD$55:$AG$109,MATCH(1,($B4219=$AD$55:$AD$109)*($J4219=$AE$55:$AE$109),0),3)))</f>
        <v>0.17775108842516138</v>
      </c>
      <c r="P4219" s="115">
        <f t="array" ref="P4219">IF(N4219="negativo",INDEX($AD$3:$AG$51,MATCH(1,($B4219=$AD$3:$AD$51)*($J4219=$AE$3:$AE$51),0),4),IF(N4219="positivo",INDEX($AD$55:$AG$109,MATCH(1,($B4219=$AD$55:$AD$109)*($J4219=$AE$55:$AE$109),0),4)))</f>
        <v>5.7074717994311927E-3</v>
      </c>
      <c r="Q4219" s="115" t="str">
        <f>VLOOKUP(M4219,Modelo!$A$2:$C$7,2,0)</f>
        <v>Impacto Económico, Social y Comunitario</v>
      </c>
      <c r="R4219" s="118">
        <f t="array" ref="R4219">INDEX(Modelo!$F$1:$H$37,MATCH(1,(DataBase!Q4219=Modelo!$G$1:$G$37)*(DataBase!B4219=Modelo!$F$1:$F$37),0),3)</f>
        <v>0.11764705882352941</v>
      </c>
      <c r="S4219" s="115">
        <f t="shared" si="132"/>
        <v>29.358846703071507</v>
      </c>
      <c r="T4219" s="115">
        <f t="shared" si="133"/>
        <v>3.4539819650672361</v>
      </c>
    </row>
    <row r="4220" spans="1:20" x14ac:dyDescent="0.3">
      <c r="A4220" s="115" t="s">
        <v>290</v>
      </c>
      <c r="B4220" s="115" t="s">
        <v>216</v>
      </c>
      <c r="C4220" s="115" t="s">
        <v>103</v>
      </c>
      <c r="D4220" s="115" t="s">
        <v>86</v>
      </c>
      <c r="E4220" s="115" t="s">
        <v>87</v>
      </c>
      <c r="F4220" s="115" t="s">
        <v>87</v>
      </c>
      <c r="G4220" s="115">
        <v>1934</v>
      </c>
      <c r="H4220" s="115" t="s">
        <v>125</v>
      </c>
      <c r="I4220" s="115">
        <v>1.84479215</v>
      </c>
      <c r="J4220" s="115" t="s">
        <v>68</v>
      </c>
      <c r="K4220" s="115" t="str">
        <f>INDEX(DatosProcesados!$A$1:$BF$101,MATCH(DataBase!A4220,DatosProcesados!$A$1:$A$101,0),MATCH(DataBase!J4220,DatosProcesados!$A$1:$BF$1,0))</f>
        <v>No informa</v>
      </c>
      <c r="L4220" s="115" t="str">
        <f>INDEX(Modelo!$A$9:$D$89,MATCH(DataBase!$J4220,Modelo!$A$9:$A$89,0),MATCH(DataBase!L$1,Modelo!$A$9:$D$9,0))</f>
        <v>Impacto económico y gobernanza</v>
      </c>
      <c r="M4220" s="115" t="str">
        <f>INDEX(Modelo!$A$9:$D$89,MATCH(DataBase!$J4220,Modelo!$A$9:$A$89,0),MATCH(DataBase!M$1,Modelo!$A$9:$D$9,0))</f>
        <v>Pilar 6</v>
      </c>
      <c r="N4220" s="115" t="str">
        <f>INDEX(Modelo!$A$9:$D$89,MATCH(DataBase!$J4220,Modelo!$A$9:$A$89,0),MATCH(DataBase!N$1,Modelo!$A$9:$D$9,0))</f>
        <v>positivo</v>
      </c>
      <c r="O4220" s="115">
        <f t="array" ref="O4220">IF(N4220="negativo",INDEX($AD$3:$AG$51,MATCH(1,($B4220=$AD$3:$AD$51)*($J4220=$AE$3:$AE$51),0),3),IF(N4220="positivo",INDEX($AD$55:$AG$109,MATCH(1,($B4220=$AD$55:$AD$109)*($J4220=$AE$55:$AE$109),0),3)))</f>
        <v>0.12075072729106237</v>
      </c>
      <c r="P4220" s="115">
        <f t="array" ref="P4220">IF(N4220="negativo",INDEX($AD$3:$AG$51,MATCH(1,($B4220=$AD$3:$AD$51)*($J4220=$AE$3:$AE$51),0),4),IF(N4220="positivo",INDEX($AD$55:$AG$109,MATCH(1,($B4220=$AD$55:$AD$109)*($J4220=$AE$55:$AE$109),0),4)))</f>
        <v>4.4841683988386732E-3</v>
      </c>
      <c r="Q4220" s="115" t="str">
        <f>VLOOKUP(M4220,Modelo!$A$2:$C$7,2,0)</f>
        <v>Impacto Económico, Social y Comunitario</v>
      </c>
      <c r="R4220" s="118">
        <f t="array" ref="R4220">INDEX(Modelo!$F$1:$H$37,MATCH(1,(DataBase!Q4220=Modelo!$G$1:$G$37)*(DataBase!B4220=Modelo!$F$1:$F$37),0),3)</f>
        <v>0.10526315789473684</v>
      </c>
      <c r="S4220" s="115">
        <f t="shared" si="132"/>
        <v>0</v>
      </c>
      <c r="T4220" s="115">
        <f t="shared" si="133"/>
        <v>0</v>
      </c>
    </row>
    <row r="4221" spans="1:20" x14ac:dyDescent="0.3">
      <c r="A4221" s="115" t="s">
        <v>346</v>
      </c>
      <c r="B4221" s="115" t="s">
        <v>313</v>
      </c>
      <c r="C4221" s="115" t="s">
        <v>103</v>
      </c>
      <c r="D4221" s="115" t="s">
        <v>87</v>
      </c>
      <c r="E4221" s="115" t="s">
        <v>87</v>
      </c>
      <c r="F4221" s="115" t="s">
        <v>87</v>
      </c>
      <c r="G4221" s="115">
        <v>1960</v>
      </c>
      <c r="H4221" s="115" t="s">
        <v>177</v>
      </c>
      <c r="I4221" s="115">
        <v>4.2128666020000001</v>
      </c>
      <c r="J4221" s="115" t="s">
        <v>68</v>
      </c>
      <c r="K4221" s="115" t="str">
        <f>INDEX(DatosProcesados!$A$1:$BF$101,MATCH(DataBase!A4221,DatosProcesados!$A$1:$A$101,0),MATCH(DataBase!J4221,DatosProcesados!$A$1:$BF$1,0))</f>
        <v>No informa</v>
      </c>
      <c r="L4221" s="115" t="str">
        <f>INDEX(Modelo!$A$9:$D$89,MATCH(DataBase!$J4221,Modelo!$A$9:$A$89,0),MATCH(DataBase!L$1,Modelo!$A$9:$D$9,0))</f>
        <v>Impacto económico y gobernanza</v>
      </c>
      <c r="M4221" s="115" t="str">
        <f>INDEX(Modelo!$A$9:$D$89,MATCH(DataBase!$J4221,Modelo!$A$9:$A$89,0),MATCH(DataBase!M$1,Modelo!$A$9:$D$9,0))</f>
        <v>Pilar 6</v>
      </c>
      <c r="N4221" s="115" t="str">
        <f>INDEX(Modelo!$A$9:$D$89,MATCH(DataBase!$J4221,Modelo!$A$9:$A$89,0),MATCH(DataBase!N$1,Modelo!$A$9:$D$9,0))</f>
        <v>positivo</v>
      </c>
      <c r="O4221" s="115">
        <f t="array" ref="O4221">IF(N4221="negativo",INDEX($AD$3:$AG$51,MATCH(1,($B4221=$AD$3:$AD$51)*($J4221=$AE$3:$AE$51),0),3),IF(N4221="positivo",INDEX($AD$55:$AG$109,MATCH(1,($B4221=$AD$55:$AD$109)*($J4221=$AE$55:$AE$109),0),3)))</f>
        <v>0.10400763358778627</v>
      </c>
      <c r="P4221" s="115">
        <f t="array" ref="P4221">IF(N4221="negativo",INDEX($AD$3:$AG$51,MATCH(1,($B4221=$AD$3:$AD$51)*($J4221=$AE$3:$AE$51),0),4),IF(N4221="positivo",INDEX($AD$55:$AG$109,MATCH(1,($B4221=$AD$55:$AD$109)*($J4221=$AE$55:$AE$109),0),4)))</f>
        <v>1.5115930796329939E-2</v>
      </c>
      <c r="Q4221" s="115" t="str">
        <f>VLOOKUP(M4221,Modelo!$A$2:$C$7,2,0)</f>
        <v>Impacto Económico, Social y Comunitario</v>
      </c>
      <c r="R4221" s="118">
        <f t="array" ref="R4221">INDEX(Modelo!$F$1:$H$37,MATCH(1,(DataBase!Q4221=Modelo!$G$1:$G$37)*(DataBase!B4221=Modelo!$F$1:$F$37),0),3)</f>
        <v>0.11764705882352941</v>
      </c>
      <c r="S4221" s="115">
        <f t="shared" si="132"/>
        <v>0</v>
      </c>
      <c r="T4221" s="115">
        <f t="shared" si="133"/>
        <v>0</v>
      </c>
    </row>
    <row r="4222" spans="1:20" x14ac:dyDescent="0.3">
      <c r="A4222" s="115" t="s">
        <v>124</v>
      </c>
      <c r="B4222" s="115" t="s">
        <v>84</v>
      </c>
      <c r="C4222" s="115" t="s">
        <v>97</v>
      </c>
      <c r="D4222" s="115" t="s">
        <v>86</v>
      </c>
      <c r="E4222" s="115" t="s">
        <v>86</v>
      </c>
      <c r="F4222" s="115" t="s">
        <v>86</v>
      </c>
      <c r="G4222" s="115">
        <v>2012</v>
      </c>
      <c r="H4222" s="115" t="s">
        <v>125</v>
      </c>
      <c r="I4222" s="115">
        <v>9.9777362400000005</v>
      </c>
      <c r="J4222" s="115" t="s">
        <v>68</v>
      </c>
      <c r="K4222" s="115">
        <f>INDEX(DatosProcesados!$A$1:$BF$101,MATCH(DataBase!A4222,DatosProcesados!$A$1:$A$101,0),MATCH(DataBase!J4222,DatosProcesados!$A$1:$BF$1,0))</f>
        <v>5.7074717994311927E-3</v>
      </c>
      <c r="L4222" s="115" t="str">
        <f>INDEX(Modelo!$A$9:$D$89,MATCH(DataBase!$J4222,Modelo!$A$9:$A$89,0),MATCH(DataBase!L$1,Modelo!$A$9:$D$9,0))</f>
        <v>Impacto económico y gobernanza</v>
      </c>
      <c r="M4222" s="115" t="str">
        <f>INDEX(Modelo!$A$9:$D$89,MATCH(DataBase!$J4222,Modelo!$A$9:$A$89,0),MATCH(DataBase!M$1,Modelo!$A$9:$D$9,0))</f>
        <v>Pilar 6</v>
      </c>
      <c r="N4222" s="115" t="str">
        <f>INDEX(Modelo!$A$9:$D$89,MATCH(DataBase!$J4222,Modelo!$A$9:$A$89,0),MATCH(DataBase!N$1,Modelo!$A$9:$D$9,0))</f>
        <v>positivo</v>
      </c>
      <c r="O4222" s="115">
        <f t="array" ref="O4222">IF(N4222="negativo",INDEX($AD$3:$AG$51,MATCH(1,($B4222=$AD$3:$AD$51)*($J4222=$AE$3:$AE$51),0),3),IF(N4222="positivo",INDEX($AD$55:$AG$109,MATCH(1,($B4222=$AD$55:$AD$109)*($J4222=$AE$55:$AE$109),0),3)))</f>
        <v>0.17775108842516138</v>
      </c>
      <c r="P4222" s="115">
        <f t="array" ref="P4222">IF(N4222="negativo",INDEX($AD$3:$AG$51,MATCH(1,($B4222=$AD$3:$AD$51)*($J4222=$AE$3:$AE$51),0),4),IF(N4222="positivo",INDEX($AD$55:$AG$109,MATCH(1,($B4222=$AD$55:$AD$109)*($J4222=$AE$55:$AE$109),0),4)))</f>
        <v>5.7074717994311927E-3</v>
      </c>
      <c r="Q4222" s="115" t="str">
        <f>VLOOKUP(M4222,Modelo!$A$2:$C$7,2,0)</f>
        <v>Impacto Económico, Social y Comunitario</v>
      </c>
      <c r="R4222" s="118">
        <f t="array" ref="R4222">INDEX(Modelo!$F$1:$H$37,MATCH(1,(DataBase!Q4222=Modelo!$G$1:$G$37)*(DataBase!B4222=Modelo!$F$1:$F$37),0),3)</f>
        <v>0.11764705882352941</v>
      </c>
      <c r="S4222" s="115">
        <f t="shared" si="132"/>
        <v>0</v>
      </c>
      <c r="T4222" s="115">
        <f t="shared" si="133"/>
        <v>0</v>
      </c>
    </row>
    <row r="4223" spans="1:20" x14ac:dyDescent="0.3">
      <c r="A4223" s="115" t="s">
        <v>414</v>
      </c>
      <c r="B4223" s="115" t="s">
        <v>407</v>
      </c>
      <c r="C4223" s="115" t="s">
        <v>103</v>
      </c>
      <c r="D4223" s="115" t="s">
        <v>86</v>
      </c>
      <c r="E4223" s="115" t="s">
        <v>86</v>
      </c>
      <c r="F4223" s="115" t="s">
        <v>87</v>
      </c>
      <c r="G4223" s="115">
        <v>1976</v>
      </c>
      <c r="H4223" s="115" t="s">
        <v>415</v>
      </c>
      <c r="I4223" s="115">
        <v>6.0471020830000004</v>
      </c>
      <c r="J4223" s="115" t="s">
        <v>68</v>
      </c>
      <c r="K4223" s="115" t="str">
        <f>INDEX(DatosProcesados!$A$1:$BF$101,MATCH(DataBase!A4223,DatosProcesados!$A$1:$A$101,0),MATCH(DataBase!J4223,DatosProcesados!$A$1:$BF$1,0))</f>
        <v>No informa</v>
      </c>
      <c r="L4223" s="115" t="str">
        <f>INDEX(Modelo!$A$9:$D$89,MATCH(DataBase!$J4223,Modelo!$A$9:$A$89,0),MATCH(DataBase!L$1,Modelo!$A$9:$D$9,0))</f>
        <v>Impacto económico y gobernanza</v>
      </c>
      <c r="M4223" s="115" t="str">
        <f>INDEX(Modelo!$A$9:$D$89,MATCH(DataBase!$J4223,Modelo!$A$9:$A$89,0),MATCH(DataBase!M$1,Modelo!$A$9:$D$9,0))</f>
        <v>Pilar 6</v>
      </c>
      <c r="N4223" s="115" t="str">
        <f>INDEX(Modelo!$A$9:$D$89,MATCH(DataBase!$J4223,Modelo!$A$9:$A$89,0),MATCH(DataBase!N$1,Modelo!$A$9:$D$9,0))</f>
        <v>positivo</v>
      </c>
      <c r="O4223" s="115">
        <f t="array" ref="O4223">IF(N4223="negativo",INDEX($AD$3:$AG$51,MATCH(1,($B4223=$AD$3:$AD$51)*($J4223=$AE$3:$AE$51),0),3),IF(N4223="positivo",INDEX($AD$55:$AG$109,MATCH(1,($B4223=$AD$55:$AD$109)*($J4223=$AE$55:$AE$109),0),3)))</f>
        <v>0.42926832052238179</v>
      </c>
      <c r="P4223" s="115">
        <f t="array" ref="P4223">IF(N4223="negativo",INDEX($AD$3:$AG$51,MATCH(1,($B4223=$AD$3:$AD$51)*($J4223=$AE$3:$AE$51),0),4),IF(N4223="positivo",INDEX($AD$55:$AG$109,MATCH(1,($B4223=$AD$55:$AD$109)*($J4223=$AE$55:$AE$109),0),4)))</f>
        <v>0.29904026920728466</v>
      </c>
      <c r="Q4223" s="115" t="str">
        <f>VLOOKUP(M4223,Modelo!$A$2:$C$7,2,0)</f>
        <v>Impacto Económico, Social y Comunitario</v>
      </c>
      <c r="R4223" s="118">
        <f t="array" ref="R4223">INDEX(Modelo!$F$1:$H$37,MATCH(1,(DataBase!Q4223=Modelo!$G$1:$G$37)*(DataBase!B4223=Modelo!$F$1:$F$37),0),3)</f>
        <v>0.15384615384615385</v>
      </c>
      <c r="S4223" s="115">
        <f t="shared" si="132"/>
        <v>0</v>
      </c>
      <c r="T4223" s="115">
        <f t="shared" si="133"/>
        <v>0</v>
      </c>
    </row>
    <row r="4224" spans="1:20" x14ac:dyDescent="0.3">
      <c r="A4224" s="115" t="s">
        <v>337</v>
      </c>
      <c r="B4224" s="115" t="s">
        <v>313</v>
      </c>
      <c r="C4224" s="115" t="s">
        <v>103</v>
      </c>
      <c r="D4224" s="115" t="s">
        <v>86</v>
      </c>
      <c r="E4224" s="115" t="s">
        <v>86</v>
      </c>
      <c r="F4224" s="115" t="s">
        <v>87</v>
      </c>
      <c r="G4224" s="115">
        <v>1879</v>
      </c>
      <c r="H4224" s="115" t="s">
        <v>244</v>
      </c>
      <c r="I4224" s="115">
        <v>5.8689859999999996</v>
      </c>
      <c r="J4224" s="115" t="s">
        <v>68</v>
      </c>
      <c r="K4224" s="115" t="str">
        <f>INDEX(DatosProcesados!$A$1:$BF$101,MATCH(DataBase!A4224,DatosProcesados!$A$1:$A$101,0),MATCH(DataBase!J4224,DatosProcesados!$A$1:$BF$1,0))</f>
        <v>No informa</v>
      </c>
      <c r="L4224" s="115" t="str">
        <f>INDEX(Modelo!$A$9:$D$89,MATCH(DataBase!$J4224,Modelo!$A$9:$A$89,0),MATCH(DataBase!L$1,Modelo!$A$9:$D$9,0))</f>
        <v>Impacto económico y gobernanza</v>
      </c>
      <c r="M4224" s="115" t="str">
        <f>INDEX(Modelo!$A$9:$D$89,MATCH(DataBase!$J4224,Modelo!$A$9:$A$89,0),MATCH(DataBase!M$1,Modelo!$A$9:$D$9,0))</f>
        <v>Pilar 6</v>
      </c>
      <c r="N4224" s="115" t="str">
        <f>INDEX(Modelo!$A$9:$D$89,MATCH(DataBase!$J4224,Modelo!$A$9:$A$89,0),MATCH(DataBase!N$1,Modelo!$A$9:$D$9,0))</f>
        <v>positivo</v>
      </c>
      <c r="O4224" s="115">
        <f t="array" ref="O4224">IF(N4224="negativo",INDEX($AD$3:$AG$51,MATCH(1,($B4224=$AD$3:$AD$51)*($J4224=$AE$3:$AE$51),0),3),IF(N4224="positivo",INDEX($AD$55:$AG$109,MATCH(1,($B4224=$AD$55:$AD$109)*($J4224=$AE$55:$AE$109),0),3)))</f>
        <v>0.10400763358778627</v>
      </c>
      <c r="P4224" s="115">
        <f t="array" ref="P4224">IF(N4224="negativo",INDEX($AD$3:$AG$51,MATCH(1,($B4224=$AD$3:$AD$51)*($J4224=$AE$3:$AE$51),0),4),IF(N4224="positivo",INDEX($AD$55:$AG$109,MATCH(1,($B4224=$AD$55:$AD$109)*($J4224=$AE$55:$AE$109),0),4)))</f>
        <v>1.5115930796329939E-2</v>
      </c>
      <c r="Q4224" s="115" t="str">
        <f>VLOOKUP(M4224,Modelo!$A$2:$C$7,2,0)</f>
        <v>Impacto Económico, Social y Comunitario</v>
      </c>
      <c r="R4224" s="118">
        <f t="array" ref="R4224">INDEX(Modelo!$F$1:$H$37,MATCH(1,(DataBase!Q4224=Modelo!$G$1:$G$37)*(DataBase!B4224=Modelo!$F$1:$F$37),0),3)</f>
        <v>0.11764705882352941</v>
      </c>
      <c r="S4224" s="115">
        <f t="shared" si="132"/>
        <v>0</v>
      </c>
      <c r="T4224" s="115">
        <f t="shared" si="133"/>
        <v>0</v>
      </c>
    </row>
    <row r="4225" spans="1:20" x14ac:dyDescent="0.3">
      <c r="A4225" s="115" t="s">
        <v>373</v>
      </c>
      <c r="B4225" s="115" t="s">
        <v>313</v>
      </c>
      <c r="C4225" s="115" t="s">
        <v>103</v>
      </c>
      <c r="D4225" s="115" t="s">
        <v>87</v>
      </c>
      <c r="E4225" s="115" t="s">
        <v>86</v>
      </c>
      <c r="F4225" s="115" t="s">
        <v>86</v>
      </c>
      <c r="G4225" s="115">
        <v>1997</v>
      </c>
      <c r="H4225" s="115" t="s">
        <v>125</v>
      </c>
      <c r="I4225" s="115">
        <v>1.9766409730000001</v>
      </c>
      <c r="J4225" s="115" t="s">
        <v>68</v>
      </c>
      <c r="K4225" s="115" t="str">
        <f>INDEX(DatosProcesados!$A$1:$BF$101,MATCH(DataBase!A4225,DatosProcesados!$A$1:$A$101,0),MATCH(DataBase!J4225,DatosProcesados!$A$1:$BF$1,0))</f>
        <v>No informa</v>
      </c>
      <c r="L4225" s="115" t="str">
        <f>INDEX(Modelo!$A$9:$D$89,MATCH(DataBase!$J4225,Modelo!$A$9:$A$89,0),MATCH(DataBase!L$1,Modelo!$A$9:$D$9,0))</f>
        <v>Impacto económico y gobernanza</v>
      </c>
      <c r="M4225" s="115" t="str">
        <f>INDEX(Modelo!$A$9:$D$89,MATCH(DataBase!$J4225,Modelo!$A$9:$A$89,0),MATCH(DataBase!M$1,Modelo!$A$9:$D$9,0))</f>
        <v>Pilar 6</v>
      </c>
      <c r="N4225" s="115" t="str">
        <f>INDEX(Modelo!$A$9:$D$89,MATCH(DataBase!$J4225,Modelo!$A$9:$A$89,0),MATCH(DataBase!N$1,Modelo!$A$9:$D$9,0))</f>
        <v>positivo</v>
      </c>
      <c r="O4225" s="115">
        <f t="array" ref="O4225">IF(N4225="negativo",INDEX($AD$3:$AG$51,MATCH(1,($B4225=$AD$3:$AD$51)*($J4225=$AE$3:$AE$51),0),3),IF(N4225="positivo",INDEX($AD$55:$AG$109,MATCH(1,($B4225=$AD$55:$AD$109)*($J4225=$AE$55:$AE$109),0),3)))</f>
        <v>0.10400763358778627</v>
      </c>
      <c r="P4225" s="115">
        <f t="array" ref="P4225">IF(N4225="negativo",INDEX($AD$3:$AG$51,MATCH(1,($B4225=$AD$3:$AD$51)*($J4225=$AE$3:$AE$51),0),4),IF(N4225="positivo",INDEX($AD$55:$AG$109,MATCH(1,($B4225=$AD$55:$AD$109)*($J4225=$AE$55:$AE$109),0),4)))</f>
        <v>1.5115930796329939E-2</v>
      </c>
      <c r="Q4225" s="115" t="str">
        <f>VLOOKUP(M4225,Modelo!$A$2:$C$7,2,0)</f>
        <v>Impacto Económico, Social y Comunitario</v>
      </c>
      <c r="R4225" s="118">
        <f t="array" ref="R4225">INDEX(Modelo!$F$1:$H$37,MATCH(1,(DataBase!Q4225=Modelo!$G$1:$G$37)*(DataBase!B4225=Modelo!$F$1:$F$37),0),3)</f>
        <v>0.11764705882352941</v>
      </c>
      <c r="S4225" s="115">
        <f t="shared" si="132"/>
        <v>0</v>
      </c>
      <c r="T4225" s="115">
        <f t="shared" si="133"/>
        <v>0</v>
      </c>
    </row>
    <row r="4226" spans="1:20" x14ac:dyDescent="0.3">
      <c r="A4226" s="115" t="s">
        <v>102</v>
      </c>
      <c r="B4226" s="115" t="s">
        <v>84</v>
      </c>
      <c r="C4226" s="115" t="s">
        <v>103</v>
      </c>
      <c r="D4226" s="115" t="s">
        <v>86</v>
      </c>
      <c r="E4226" s="115" t="s">
        <v>86</v>
      </c>
      <c r="F4226" s="115" t="s">
        <v>87</v>
      </c>
      <c r="G4226" s="115">
        <v>2003</v>
      </c>
      <c r="H4226" s="115" t="s">
        <v>104</v>
      </c>
      <c r="I4226" s="115">
        <v>15.602099798999999</v>
      </c>
      <c r="J4226" s="115" t="s">
        <v>68</v>
      </c>
      <c r="K4226" s="115">
        <f>INDEX(DatosProcesados!$A$1:$BF$101,MATCH(DataBase!A4226,DatosProcesados!$A$1:$A$101,0),MATCH(DataBase!J4226,DatosProcesados!$A$1:$BF$1,0))</f>
        <v>4.8635416948726057E-2</v>
      </c>
      <c r="L4226" s="115" t="str">
        <f>INDEX(Modelo!$A$9:$D$89,MATCH(DataBase!$J4226,Modelo!$A$9:$A$89,0),MATCH(DataBase!L$1,Modelo!$A$9:$D$9,0))</f>
        <v>Impacto económico y gobernanza</v>
      </c>
      <c r="M4226" s="115" t="str">
        <f>INDEX(Modelo!$A$9:$D$89,MATCH(DataBase!$J4226,Modelo!$A$9:$A$89,0),MATCH(DataBase!M$1,Modelo!$A$9:$D$9,0))</f>
        <v>Pilar 6</v>
      </c>
      <c r="N4226" s="115" t="str">
        <f>INDEX(Modelo!$A$9:$D$89,MATCH(DataBase!$J4226,Modelo!$A$9:$A$89,0),MATCH(DataBase!N$1,Modelo!$A$9:$D$9,0))</f>
        <v>positivo</v>
      </c>
      <c r="O4226" s="115">
        <f t="array" ref="O4226">IF(N4226="negativo",INDEX($AD$3:$AG$51,MATCH(1,($B4226=$AD$3:$AD$51)*($J4226=$AE$3:$AE$51),0),3),IF(N4226="positivo",INDEX($AD$55:$AG$109,MATCH(1,($B4226=$AD$55:$AD$109)*($J4226=$AE$55:$AE$109),0),3)))</f>
        <v>0.17775108842516138</v>
      </c>
      <c r="P4226" s="115">
        <f t="array" ref="P4226">IF(N4226="negativo",INDEX($AD$3:$AG$51,MATCH(1,($B4226=$AD$3:$AD$51)*($J4226=$AE$3:$AE$51),0),4),IF(N4226="positivo",INDEX($AD$55:$AG$109,MATCH(1,($B4226=$AD$55:$AD$109)*($J4226=$AE$55:$AE$109),0),4)))</f>
        <v>5.7074717994311927E-3</v>
      </c>
      <c r="Q4226" s="115" t="str">
        <f>VLOOKUP(M4226,Modelo!$A$2:$C$7,2,0)</f>
        <v>Impacto Económico, Social y Comunitario</v>
      </c>
      <c r="R4226" s="118">
        <f t="array" ref="R4226">INDEX(Modelo!$F$1:$H$37,MATCH(1,(DataBase!Q4226=Modelo!$G$1:$G$37)*(DataBase!B4226=Modelo!$F$1:$F$37),0),3)</f>
        <v>0.11764705882352941</v>
      </c>
      <c r="S4226" s="115">
        <f t="shared" si="132"/>
        <v>24.951780246913689</v>
      </c>
      <c r="T4226" s="115">
        <f t="shared" si="133"/>
        <v>2.9355035584604341</v>
      </c>
    </row>
    <row r="4227" spans="1:20" x14ac:dyDescent="0.3">
      <c r="A4227" s="115" t="s">
        <v>228</v>
      </c>
      <c r="B4227" s="115" t="s">
        <v>216</v>
      </c>
      <c r="C4227" s="115" t="s">
        <v>97</v>
      </c>
      <c r="D4227" s="115" t="s">
        <v>86</v>
      </c>
      <c r="E4227" s="115" t="s">
        <v>87</v>
      </c>
      <c r="F4227" s="115" t="s">
        <v>87</v>
      </c>
      <c r="G4227" s="115">
        <v>1991</v>
      </c>
      <c r="H4227" s="115" t="s">
        <v>229</v>
      </c>
      <c r="I4227" s="115">
        <v>5.1614047279999999</v>
      </c>
      <c r="J4227" s="115" t="s">
        <v>68</v>
      </c>
      <c r="K4227" s="115" t="str">
        <f>INDEX(DatosProcesados!$A$1:$BF$101,MATCH(DataBase!A4227,DatosProcesados!$A$1:$A$101,0),MATCH(DataBase!J4227,DatosProcesados!$A$1:$BF$1,0))</f>
        <v>No informa</v>
      </c>
      <c r="L4227" s="115" t="str">
        <f>INDEX(Modelo!$A$9:$D$89,MATCH(DataBase!$J4227,Modelo!$A$9:$A$89,0),MATCH(DataBase!L$1,Modelo!$A$9:$D$9,0))</f>
        <v>Impacto económico y gobernanza</v>
      </c>
      <c r="M4227" s="115" t="str">
        <f>INDEX(Modelo!$A$9:$D$89,MATCH(DataBase!$J4227,Modelo!$A$9:$A$89,0),MATCH(DataBase!M$1,Modelo!$A$9:$D$9,0))</f>
        <v>Pilar 6</v>
      </c>
      <c r="N4227" s="115" t="str">
        <f>INDEX(Modelo!$A$9:$D$89,MATCH(DataBase!$J4227,Modelo!$A$9:$A$89,0),MATCH(DataBase!N$1,Modelo!$A$9:$D$9,0))</f>
        <v>positivo</v>
      </c>
      <c r="O4227" s="115">
        <f t="array" ref="O4227">IF(N4227="negativo",INDEX($AD$3:$AG$51,MATCH(1,($B4227=$AD$3:$AD$51)*($J4227=$AE$3:$AE$51),0),3),IF(N4227="positivo",INDEX($AD$55:$AG$109,MATCH(1,($B4227=$AD$55:$AD$109)*($J4227=$AE$55:$AE$109),0),3)))</f>
        <v>0.12075072729106237</v>
      </c>
      <c r="P4227" s="115">
        <f t="array" ref="P4227">IF(N4227="negativo",INDEX($AD$3:$AG$51,MATCH(1,($B4227=$AD$3:$AD$51)*($J4227=$AE$3:$AE$51),0),4),IF(N4227="positivo",INDEX($AD$55:$AG$109,MATCH(1,($B4227=$AD$55:$AD$109)*($J4227=$AE$55:$AE$109),0),4)))</f>
        <v>4.4841683988386732E-3</v>
      </c>
      <c r="Q4227" s="115" t="str">
        <f>VLOOKUP(M4227,Modelo!$A$2:$C$7,2,0)</f>
        <v>Impacto Económico, Social y Comunitario</v>
      </c>
      <c r="R4227" s="118">
        <f t="array" ref="R4227">INDEX(Modelo!$F$1:$H$37,MATCH(1,(DataBase!Q4227=Modelo!$G$1:$G$37)*(DataBase!B4227=Modelo!$F$1:$F$37),0),3)</f>
        <v>0.10526315789473684</v>
      </c>
      <c r="S4227" s="115">
        <f t="shared" ref="S4227:S4290" si="134">IFERROR(IF(N4227="boolean",IF(K4227="Si",100,0),IF(N4227="scale",IF(K4227=2,100,IF(K4227=1,50,0)),IF(N4227="positivo",100*((K4227-P4227)/(O4227-P4227)),100*(1-((K4227-P4227)/(O4227-P4227)))))),0)</f>
        <v>0</v>
      </c>
      <c r="T4227" s="115">
        <f t="shared" ref="T4227:T4290" si="135">S4227*R4227</f>
        <v>0</v>
      </c>
    </row>
    <row r="4228" spans="1:20" x14ac:dyDescent="0.3">
      <c r="A4228" s="115" t="s">
        <v>261</v>
      </c>
      <c r="B4228" s="115" t="s">
        <v>216</v>
      </c>
      <c r="C4228" s="115" t="s">
        <v>103</v>
      </c>
      <c r="D4228" s="115" t="s">
        <v>86</v>
      </c>
      <c r="E4228" s="115" t="s">
        <v>87</v>
      </c>
      <c r="F4228" s="115" t="s">
        <v>87</v>
      </c>
      <c r="G4228" s="115">
        <v>1806</v>
      </c>
      <c r="H4228" s="115" t="s">
        <v>244</v>
      </c>
      <c r="I4228" s="115">
        <v>2.382092359</v>
      </c>
      <c r="J4228" s="115" t="s">
        <v>68</v>
      </c>
      <c r="K4228" s="115" t="str">
        <f>INDEX(DatosProcesados!$A$1:$BF$101,MATCH(DataBase!A4228,DatosProcesados!$A$1:$A$101,0),MATCH(DataBase!J4228,DatosProcesados!$A$1:$BF$1,0))</f>
        <v>No informa</v>
      </c>
      <c r="L4228" s="115" t="str">
        <f>INDEX(Modelo!$A$9:$D$89,MATCH(DataBase!$J4228,Modelo!$A$9:$A$89,0),MATCH(DataBase!L$1,Modelo!$A$9:$D$9,0))</f>
        <v>Impacto económico y gobernanza</v>
      </c>
      <c r="M4228" s="115" t="str">
        <f>INDEX(Modelo!$A$9:$D$89,MATCH(DataBase!$J4228,Modelo!$A$9:$A$89,0),MATCH(DataBase!M$1,Modelo!$A$9:$D$9,0))</f>
        <v>Pilar 6</v>
      </c>
      <c r="N4228" s="115" t="str">
        <f>INDEX(Modelo!$A$9:$D$89,MATCH(DataBase!$J4228,Modelo!$A$9:$A$89,0),MATCH(DataBase!N$1,Modelo!$A$9:$D$9,0))</f>
        <v>positivo</v>
      </c>
      <c r="O4228" s="115">
        <f t="array" ref="O4228">IF(N4228="negativo",INDEX($AD$3:$AG$51,MATCH(1,($B4228=$AD$3:$AD$51)*($J4228=$AE$3:$AE$51),0),3),IF(N4228="positivo",INDEX($AD$55:$AG$109,MATCH(1,($B4228=$AD$55:$AD$109)*($J4228=$AE$55:$AE$109),0),3)))</f>
        <v>0.12075072729106237</v>
      </c>
      <c r="P4228" s="115">
        <f t="array" ref="P4228">IF(N4228="negativo",INDEX($AD$3:$AG$51,MATCH(1,($B4228=$AD$3:$AD$51)*($J4228=$AE$3:$AE$51),0),4),IF(N4228="positivo",INDEX($AD$55:$AG$109,MATCH(1,($B4228=$AD$55:$AD$109)*($J4228=$AE$55:$AE$109),0),4)))</f>
        <v>4.4841683988386732E-3</v>
      </c>
      <c r="Q4228" s="115" t="str">
        <f>VLOOKUP(M4228,Modelo!$A$2:$C$7,2,0)</f>
        <v>Impacto Económico, Social y Comunitario</v>
      </c>
      <c r="R4228" s="118">
        <f t="array" ref="R4228">INDEX(Modelo!$F$1:$H$37,MATCH(1,(DataBase!Q4228=Modelo!$G$1:$G$37)*(DataBase!B4228=Modelo!$F$1:$F$37),0),3)</f>
        <v>0.10526315789473684</v>
      </c>
      <c r="S4228" s="115">
        <f t="shared" si="134"/>
        <v>0</v>
      </c>
      <c r="T4228" s="115">
        <f t="shared" si="135"/>
        <v>0</v>
      </c>
    </row>
    <row r="4229" spans="1:20" x14ac:dyDescent="0.3">
      <c r="A4229" s="115" t="s">
        <v>269</v>
      </c>
      <c r="B4229" s="115" t="s">
        <v>216</v>
      </c>
      <c r="C4229" s="115" t="s">
        <v>103</v>
      </c>
      <c r="D4229" s="115" t="s">
        <v>87</v>
      </c>
      <c r="E4229" s="115" t="s">
        <v>87</v>
      </c>
      <c r="F4229" s="115" t="s">
        <v>87</v>
      </c>
      <c r="G4229" s="115">
        <v>1932</v>
      </c>
      <c r="H4229" s="115" t="s">
        <v>125</v>
      </c>
      <c r="I4229" s="115">
        <v>2.1928266769999998</v>
      </c>
      <c r="J4229" s="115" t="s">
        <v>68</v>
      </c>
      <c r="K4229" s="115">
        <f>INDEX(DatosProcesados!$A$1:$BF$101,MATCH(DataBase!A4229,DatosProcesados!$A$1:$A$101,0),MATCH(DataBase!J4229,DatosProcesados!$A$1:$BF$1,0))</f>
        <v>1.5587280131955554E-2</v>
      </c>
      <c r="L4229" s="115" t="str">
        <f>INDEX(Modelo!$A$9:$D$89,MATCH(DataBase!$J4229,Modelo!$A$9:$A$89,0),MATCH(DataBase!L$1,Modelo!$A$9:$D$9,0))</f>
        <v>Impacto económico y gobernanza</v>
      </c>
      <c r="M4229" s="115" t="str">
        <f>INDEX(Modelo!$A$9:$D$89,MATCH(DataBase!$J4229,Modelo!$A$9:$A$89,0),MATCH(DataBase!M$1,Modelo!$A$9:$D$9,0))</f>
        <v>Pilar 6</v>
      </c>
      <c r="N4229" s="115" t="str">
        <f>INDEX(Modelo!$A$9:$D$89,MATCH(DataBase!$J4229,Modelo!$A$9:$A$89,0),MATCH(DataBase!N$1,Modelo!$A$9:$D$9,0))</f>
        <v>positivo</v>
      </c>
      <c r="O4229" s="115">
        <f t="array" ref="O4229">IF(N4229="negativo",INDEX($AD$3:$AG$51,MATCH(1,($B4229=$AD$3:$AD$51)*($J4229=$AE$3:$AE$51),0),3),IF(N4229="positivo",INDEX($AD$55:$AG$109,MATCH(1,($B4229=$AD$55:$AD$109)*($J4229=$AE$55:$AE$109),0),3)))</f>
        <v>0.12075072729106237</v>
      </c>
      <c r="P4229" s="115">
        <f t="array" ref="P4229">IF(N4229="negativo",INDEX($AD$3:$AG$51,MATCH(1,($B4229=$AD$3:$AD$51)*($J4229=$AE$3:$AE$51),0),4),IF(N4229="positivo",INDEX($AD$55:$AG$109,MATCH(1,($B4229=$AD$55:$AD$109)*($J4229=$AE$55:$AE$109),0),4)))</f>
        <v>4.4841683988386732E-3</v>
      </c>
      <c r="Q4229" s="115" t="str">
        <f>VLOOKUP(M4229,Modelo!$A$2:$C$7,2,0)</f>
        <v>Impacto Económico, Social y Comunitario</v>
      </c>
      <c r="R4229" s="118">
        <f t="array" ref="R4229">INDEX(Modelo!$F$1:$H$37,MATCH(1,(DataBase!Q4229=Modelo!$G$1:$G$37)*(DataBase!B4229=Modelo!$F$1:$F$37),0),3)</f>
        <v>0.10526315789473684</v>
      </c>
      <c r="S4229" s="115">
        <f t="shared" si="134"/>
        <v>9.5497035767689642</v>
      </c>
      <c r="T4229" s="115">
        <f t="shared" si="135"/>
        <v>1.0052319554493645</v>
      </c>
    </row>
    <row r="4230" spans="1:20" x14ac:dyDescent="0.3">
      <c r="A4230" s="115" t="s">
        <v>285</v>
      </c>
      <c r="B4230" s="115" t="s">
        <v>216</v>
      </c>
      <c r="C4230" s="115" t="s">
        <v>103</v>
      </c>
      <c r="D4230" s="115" t="s">
        <v>86</v>
      </c>
      <c r="E4230" s="115" t="s">
        <v>86</v>
      </c>
      <c r="F4230" s="115" t="s">
        <v>86</v>
      </c>
      <c r="G4230" s="115">
        <v>1920</v>
      </c>
      <c r="H4230" s="115" t="s">
        <v>125</v>
      </c>
      <c r="I4230" s="115">
        <v>1.9433909700000001</v>
      </c>
      <c r="J4230" s="115" t="s">
        <v>68</v>
      </c>
      <c r="K4230" s="115" t="str">
        <f>INDEX(DatosProcesados!$A$1:$BF$101,MATCH(DataBase!A4230,DatosProcesados!$A$1:$A$101,0),MATCH(DataBase!J4230,DatosProcesados!$A$1:$BF$1,0))</f>
        <v>No informa</v>
      </c>
      <c r="L4230" s="115" t="str">
        <f>INDEX(Modelo!$A$9:$D$89,MATCH(DataBase!$J4230,Modelo!$A$9:$A$89,0),MATCH(DataBase!L$1,Modelo!$A$9:$D$9,0))</f>
        <v>Impacto económico y gobernanza</v>
      </c>
      <c r="M4230" s="115" t="str">
        <f>INDEX(Modelo!$A$9:$D$89,MATCH(DataBase!$J4230,Modelo!$A$9:$A$89,0),MATCH(DataBase!M$1,Modelo!$A$9:$D$9,0))</f>
        <v>Pilar 6</v>
      </c>
      <c r="N4230" s="115" t="str">
        <f>INDEX(Modelo!$A$9:$D$89,MATCH(DataBase!$J4230,Modelo!$A$9:$A$89,0),MATCH(DataBase!N$1,Modelo!$A$9:$D$9,0))</f>
        <v>positivo</v>
      </c>
      <c r="O4230" s="115">
        <f t="array" ref="O4230">IF(N4230="negativo",INDEX($AD$3:$AG$51,MATCH(1,($B4230=$AD$3:$AD$51)*($J4230=$AE$3:$AE$51),0),3),IF(N4230="positivo",INDEX($AD$55:$AG$109,MATCH(1,($B4230=$AD$55:$AD$109)*($J4230=$AE$55:$AE$109),0),3)))</f>
        <v>0.12075072729106237</v>
      </c>
      <c r="P4230" s="115">
        <f t="array" ref="P4230">IF(N4230="negativo",INDEX($AD$3:$AG$51,MATCH(1,($B4230=$AD$3:$AD$51)*($J4230=$AE$3:$AE$51),0),4),IF(N4230="positivo",INDEX($AD$55:$AG$109,MATCH(1,($B4230=$AD$55:$AD$109)*($J4230=$AE$55:$AE$109),0),4)))</f>
        <v>4.4841683988386732E-3</v>
      </c>
      <c r="Q4230" s="115" t="str">
        <f>VLOOKUP(M4230,Modelo!$A$2:$C$7,2,0)</f>
        <v>Impacto Económico, Social y Comunitario</v>
      </c>
      <c r="R4230" s="118">
        <f t="array" ref="R4230">INDEX(Modelo!$F$1:$H$37,MATCH(1,(DataBase!Q4230=Modelo!$G$1:$G$37)*(DataBase!B4230=Modelo!$F$1:$F$37),0),3)</f>
        <v>0.10526315789473684</v>
      </c>
      <c r="S4230" s="115">
        <f t="shared" si="134"/>
        <v>0</v>
      </c>
      <c r="T4230" s="115">
        <f t="shared" si="135"/>
        <v>0</v>
      </c>
    </row>
    <row r="4231" spans="1:20" x14ac:dyDescent="0.3">
      <c r="A4231" s="115" t="s">
        <v>395</v>
      </c>
      <c r="B4231" s="115" t="s">
        <v>379</v>
      </c>
      <c r="C4231" s="115" t="s">
        <v>103</v>
      </c>
      <c r="D4231" s="115" t="s">
        <v>86</v>
      </c>
      <c r="E4231" s="115" t="s">
        <v>86</v>
      </c>
      <c r="F4231" s="115" t="s">
        <v>86</v>
      </c>
      <c r="G4231" s="115">
        <v>2015</v>
      </c>
      <c r="H4231" s="115" t="s">
        <v>125</v>
      </c>
      <c r="I4231" s="115">
        <v>0.76762142099999997</v>
      </c>
      <c r="J4231" s="115" t="s">
        <v>68</v>
      </c>
      <c r="K4231" s="115" t="str">
        <f>INDEX(DatosProcesados!$A$1:$BF$101,MATCH(DataBase!A4231,DatosProcesados!$A$1:$A$101,0),MATCH(DataBase!J4231,DatosProcesados!$A$1:$BF$1,0))</f>
        <v>No informa</v>
      </c>
      <c r="L4231" s="115" t="str">
        <f>INDEX(Modelo!$A$9:$D$89,MATCH(DataBase!$J4231,Modelo!$A$9:$A$89,0),MATCH(DataBase!L$1,Modelo!$A$9:$D$9,0))</f>
        <v>Impacto económico y gobernanza</v>
      </c>
      <c r="M4231" s="115" t="str">
        <f>INDEX(Modelo!$A$9:$D$89,MATCH(DataBase!$J4231,Modelo!$A$9:$A$89,0),MATCH(DataBase!M$1,Modelo!$A$9:$D$9,0))</f>
        <v>Pilar 6</v>
      </c>
      <c r="N4231" s="115" t="str">
        <f>INDEX(Modelo!$A$9:$D$89,MATCH(DataBase!$J4231,Modelo!$A$9:$A$89,0),MATCH(DataBase!N$1,Modelo!$A$9:$D$9,0))</f>
        <v>positivo</v>
      </c>
      <c r="O4231" s="115">
        <f t="array" ref="O4231">IF(N4231="negativo",INDEX($AD$3:$AG$51,MATCH(1,($B4231=$AD$3:$AD$51)*($J4231=$AE$3:$AE$51),0),3),IF(N4231="positivo",INDEX($AD$55:$AG$109,MATCH(1,($B4231=$AD$55:$AD$109)*($J4231=$AE$55:$AE$109),0),3)))</f>
        <v>2.2302382426449816E-3</v>
      </c>
      <c r="P4231" s="115">
        <f t="array" ref="P4231">IF(N4231="negativo",INDEX($AD$3:$AG$51,MATCH(1,($B4231=$AD$3:$AD$51)*($J4231=$AE$3:$AE$51),0),4),IF(N4231="positivo",INDEX($AD$55:$AG$109,MATCH(1,($B4231=$AD$55:$AD$109)*($J4231=$AE$55:$AE$109),0),4)))</f>
        <v>2.2302382426449816E-3</v>
      </c>
      <c r="Q4231" s="115" t="str">
        <f>VLOOKUP(M4231,Modelo!$A$2:$C$7,2,0)</f>
        <v>Impacto Económico, Social y Comunitario</v>
      </c>
      <c r="R4231" s="118">
        <f t="array" ref="R4231">INDEX(Modelo!$F$1:$H$37,MATCH(1,(DataBase!Q4231=Modelo!$G$1:$G$37)*(DataBase!B4231=Modelo!$F$1:$F$37),0),3)</f>
        <v>0.14285714285714285</v>
      </c>
      <c r="S4231" s="115">
        <f t="shared" si="134"/>
        <v>0</v>
      </c>
      <c r="T4231" s="115">
        <f t="shared" si="135"/>
        <v>0</v>
      </c>
    </row>
    <row r="4232" spans="1:20" x14ac:dyDescent="0.3">
      <c r="A4232" s="115" t="s">
        <v>402</v>
      </c>
      <c r="B4232" s="115" t="s">
        <v>379</v>
      </c>
      <c r="C4232" s="115" t="s">
        <v>103</v>
      </c>
      <c r="D4232" s="115" t="s">
        <v>86</v>
      </c>
      <c r="E4232" s="115" t="s">
        <v>87</v>
      </c>
      <c r="F4232" s="115" t="s">
        <v>87</v>
      </c>
      <c r="G4232" s="115">
        <v>1961</v>
      </c>
      <c r="H4232" s="115" t="s">
        <v>125</v>
      </c>
      <c r="I4232" s="115">
        <v>0.498844856</v>
      </c>
      <c r="J4232" s="115" t="s">
        <v>68</v>
      </c>
      <c r="K4232" s="115" t="str">
        <f>INDEX(DatosProcesados!$A$1:$BF$101,MATCH(DataBase!A4232,DatosProcesados!$A$1:$A$101,0),MATCH(DataBase!J4232,DatosProcesados!$A$1:$BF$1,0))</f>
        <v>No informa</v>
      </c>
      <c r="L4232" s="115" t="str">
        <f>INDEX(Modelo!$A$9:$D$89,MATCH(DataBase!$J4232,Modelo!$A$9:$A$89,0),MATCH(DataBase!L$1,Modelo!$A$9:$D$9,0))</f>
        <v>Impacto económico y gobernanza</v>
      </c>
      <c r="M4232" s="115" t="str">
        <f>INDEX(Modelo!$A$9:$D$89,MATCH(DataBase!$J4232,Modelo!$A$9:$A$89,0),MATCH(DataBase!M$1,Modelo!$A$9:$D$9,0))</f>
        <v>Pilar 6</v>
      </c>
      <c r="N4232" s="115" t="str">
        <f>INDEX(Modelo!$A$9:$D$89,MATCH(DataBase!$J4232,Modelo!$A$9:$A$89,0),MATCH(DataBase!N$1,Modelo!$A$9:$D$9,0))</f>
        <v>positivo</v>
      </c>
      <c r="O4232" s="115">
        <f t="array" ref="O4232">IF(N4232="negativo",INDEX($AD$3:$AG$51,MATCH(1,($B4232=$AD$3:$AD$51)*($J4232=$AE$3:$AE$51),0),3),IF(N4232="positivo",INDEX($AD$55:$AG$109,MATCH(1,($B4232=$AD$55:$AD$109)*($J4232=$AE$55:$AE$109),0),3)))</f>
        <v>2.2302382426449816E-3</v>
      </c>
      <c r="P4232" s="115">
        <f t="array" ref="P4232">IF(N4232="negativo",INDEX($AD$3:$AG$51,MATCH(1,($B4232=$AD$3:$AD$51)*($J4232=$AE$3:$AE$51),0),4),IF(N4232="positivo",INDEX($AD$55:$AG$109,MATCH(1,($B4232=$AD$55:$AD$109)*($J4232=$AE$55:$AE$109),0),4)))</f>
        <v>2.2302382426449816E-3</v>
      </c>
      <c r="Q4232" s="115" t="str">
        <f>VLOOKUP(M4232,Modelo!$A$2:$C$7,2,0)</f>
        <v>Impacto Económico, Social y Comunitario</v>
      </c>
      <c r="R4232" s="118">
        <f t="array" ref="R4232">INDEX(Modelo!$F$1:$H$37,MATCH(1,(DataBase!Q4232=Modelo!$G$1:$G$37)*(DataBase!B4232=Modelo!$F$1:$F$37),0),3)</f>
        <v>0.14285714285714285</v>
      </c>
      <c r="S4232" s="115">
        <f t="shared" si="134"/>
        <v>0</v>
      </c>
      <c r="T4232" s="115">
        <f t="shared" si="135"/>
        <v>0</v>
      </c>
    </row>
    <row r="4233" spans="1:20" x14ac:dyDescent="0.3">
      <c r="A4233" s="115" t="s">
        <v>389</v>
      </c>
      <c r="B4233" s="115" t="s">
        <v>379</v>
      </c>
      <c r="C4233" s="115" t="s">
        <v>103</v>
      </c>
      <c r="D4233" s="115" t="s">
        <v>86</v>
      </c>
      <c r="E4233" s="115" t="s">
        <v>87</v>
      </c>
      <c r="F4233" s="115" t="s">
        <v>87</v>
      </c>
      <c r="G4233" s="115">
        <v>1979</v>
      </c>
      <c r="H4233" s="115" t="s">
        <v>125</v>
      </c>
      <c r="I4233" s="115">
        <v>1.189537155</v>
      </c>
      <c r="J4233" s="115" t="s">
        <v>68</v>
      </c>
      <c r="K4233" s="115" t="str">
        <f>INDEX(DatosProcesados!$A$1:$BF$101,MATCH(DataBase!A4233,DatosProcesados!$A$1:$A$101,0),MATCH(DataBase!J4233,DatosProcesados!$A$1:$BF$1,0))</f>
        <v>No informa</v>
      </c>
      <c r="L4233" s="115" t="str">
        <f>INDEX(Modelo!$A$9:$D$89,MATCH(DataBase!$J4233,Modelo!$A$9:$A$89,0),MATCH(DataBase!L$1,Modelo!$A$9:$D$9,0))</f>
        <v>Impacto económico y gobernanza</v>
      </c>
      <c r="M4233" s="115" t="str">
        <f>INDEX(Modelo!$A$9:$D$89,MATCH(DataBase!$J4233,Modelo!$A$9:$A$89,0),MATCH(DataBase!M$1,Modelo!$A$9:$D$9,0))</f>
        <v>Pilar 6</v>
      </c>
      <c r="N4233" s="115" t="str">
        <f>INDEX(Modelo!$A$9:$D$89,MATCH(DataBase!$J4233,Modelo!$A$9:$A$89,0),MATCH(DataBase!N$1,Modelo!$A$9:$D$9,0))</f>
        <v>positivo</v>
      </c>
      <c r="O4233" s="115">
        <f t="array" ref="O4233">IF(N4233="negativo",INDEX($AD$3:$AG$51,MATCH(1,($B4233=$AD$3:$AD$51)*($J4233=$AE$3:$AE$51),0),3),IF(N4233="positivo",INDEX($AD$55:$AG$109,MATCH(1,($B4233=$AD$55:$AD$109)*($J4233=$AE$55:$AE$109),0),3)))</f>
        <v>2.2302382426449816E-3</v>
      </c>
      <c r="P4233" s="115">
        <f t="array" ref="P4233">IF(N4233="negativo",INDEX($AD$3:$AG$51,MATCH(1,($B4233=$AD$3:$AD$51)*($J4233=$AE$3:$AE$51),0),4),IF(N4233="positivo",INDEX($AD$55:$AG$109,MATCH(1,($B4233=$AD$55:$AD$109)*($J4233=$AE$55:$AE$109),0),4)))</f>
        <v>2.2302382426449816E-3</v>
      </c>
      <c r="Q4233" s="115" t="str">
        <f>VLOOKUP(M4233,Modelo!$A$2:$C$7,2,0)</f>
        <v>Impacto Económico, Social y Comunitario</v>
      </c>
      <c r="R4233" s="118">
        <f t="array" ref="R4233">INDEX(Modelo!$F$1:$H$37,MATCH(1,(DataBase!Q4233=Modelo!$G$1:$G$37)*(DataBase!B4233=Modelo!$F$1:$F$37),0),3)</f>
        <v>0.14285714285714285</v>
      </c>
      <c r="S4233" s="115">
        <f t="shared" si="134"/>
        <v>0</v>
      </c>
      <c r="T4233" s="115">
        <f t="shared" si="135"/>
        <v>0</v>
      </c>
    </row>
    <row r="4234" spans="1:20" x14ac:dyDescent="0.3">
      <c r="A4234" s="115" t="s">
        <v>387</v>
      </c>
      <c r="B4234" s="115" t="s">
        <v>379</v>
      </c>
      <c r="C4234" s="115" t="s">
        <v>103</v>
      </c>
      <c r="D4234" s="115" t="s">
        <v>87</v>
      </c>
      <c r="E4234" s="115" t="s">
        <v>86</v>
      </c>
      <c r="F4234" s="115" t="s">
        <v>86</v>
      </c>
      <c r="G4234" s="115">
        <v>2008</v>
      </c>
      <c r="H4234" s="115" t="s">
        <v>125</v>
      </c>
      <c r="I4234" s="115">
        <v>1.3132825420000001</v>
      </c>
      <c r="J4234" s="115" t="s">
        <v>68</v>
      </c>
      <c r="K4234" s="115" t="str">
        <f>INDEX(DatosProcesados!$A$1:$BF$101,MATCH(DataBase!A4234,DatosProcesados!$A$1:$A$101,0),MATCH(DataBase!J4234,DatosProcesados!$A$1:$BF$1,0))</f>
        <v>No informa</v>
      </c>
      <c r="L4234" s="115" t="str">
        <f>INDEX(Modelo!$A$9:$D$89,MATCH(DataBase!$J4234,Modelo!$A$9:$A$89,0),MATCH(DataBase!L$1,Modelo!$A$9:$D$9,0))</f>
        <v>Impacto económico y gobernanza</v>
      </c>
      <c r="M4234" s="115" t="str">
        <f>INDEX(Modelo!$A$9:$D$89,MATCH(DataBase!$J4234,Modelo!$A$9:$A$89,0),MATCH(DataBase!M$1,Modelo!$A$9:$D$9,0))</f>
        <v>Pilar 6</v>
      </c>
      <c r="N4234" s="115" t="str">
        <f>INDEX(Modelo!$A$9:$D$89,MATCH(DataBase!$J4234,Modelo!$A$9:$A$89,0),MATCH(DataBase!N$1,Modelo!$A$9:$D$9,0))</f>
        <v>positivo</v>
      </c>
      <c r="O4234" s="115">
        <f t="array" ref="O4234">IF(N4234="negativo",INDEX($AD$3:$AG$51,MATCH(1,($B4234=$AD$3:$AD$51)*($J4234=$AE$3:$AE$51),0),3),IF(N4234="positivo",INDEX($AD$55:$AG$109,MATCH(1,($B4234=$AD$55:$AD$109)*($J4234=$AE$55:$AE$109),0),3)))</f>
        <v>2.2302382426449816E-3</v>
      </c>
      <c r="P4234" s="115">
        <f t="array" ref="P4234">IF(N4234="negativo",INDEX($AD$3:$AG$51,MATCH(1,($B4234=$AD$3:$AD$51)*($J4234=$AE$3:$AE$51),0),4),IF(N4234="positivo",INDEX($AD$55:$AG$109,MATCH(1,($B4234=$AD$55:$AD$109)*($J4234=$AE$55:$AE$109),0),4)))</f>
        <v>2.2302382426449816E-3</v>
      </c>
      <c r="Q4234" s="115" t="str">
        <f>VLOOKUP(M4234,Modelo!$A$2:$C$7,2,0)</f>
        <v>Impacto Económico, Social y Comunitario</v>
      </c>
      <c r="R4234" s="118">
        <f t="array" ref="R4234">INDEX(Modelo!$F$1:$H$37,MATCH(1,(DataBase!Q4234=Modelo!$G$1:$G$37)*(DataBase!B4234=Modelo!$F$1:$F$37),0),3)</f>
        <v>0.14285714285714285</v>
      </c>
      <c r="S4234" s="115">
        <f t="shared" si="134"/>
        <v>0</v>
      </c>
      <c r="T4234" s="115">
        <f t="shared" si="135"/>
        <v>0</v>
      </c>
    </row>
    <row r="4235" spans="1:20" x14ac:dyDescent="0.3">
      <c r="A4235" s="115" t="s">
        <v>400</v>
      </c>
      <c r="B4235" s="115" t="s">
        <v>379</v>
      </c>
      <c r="C4235" s="115" t="s">
        <v>103</v>
      </c>
      <c r="D4235" s="115" t="s">
        <v>86</v>
      </c>
      <c r="E4235" s="115" t="s">
        <v>86</v>
      </c>
      <c r="F4235" s="115" t="s">
        <v>86</v>
      </c>
      <c r="G4235" s="115">
        <v>1977</v>
      </c>
      <c r="H4235" s="115" t="s">
        <v>125</v>
      </c>
      <c r="I4235" s="115">
        <v>0.74612668500000001</v>
      </c>
      <c r="J4235" s="115" t="s">
        <v>68</v>
      </c>
      <c r="K4235" s="115" t="str">
        <f>INDEX(DatosProcesados!$A$1:$BF$101,MATCH(DataBase!A4235,DatosProcesados!$A$1:$A$101,0),MATCH(DataBase!J4235,DatosProcesados!$A$1:$BF$1,0))</f>
        <v>No informa</v>
      </c>
      <c r="L4235" s="115" t="str">
        <f>INDEX(Modelo!$A$9:$D$89,MATCH(DataBase!$J4235,Modelo!$A$9:$A$89,0),MATCH(DataBase!L$1,Modelo!$A$9:$D$9,0))</f>
        <v>Impacto económico y gobernanza</v>
      </c>
      <c r="M4235" s="115" t="str">
        <f>INDEX(Modelo!$A$9:$D$89,MATCH(DataBase!$J4235,Modelo!$A$9:$A$89,0),MATCH(DataBase!M$1,Modelo!$A$9:$D$9,0))</f>
        <v>Pilar 6</v>
      </c>
      <c r="N4235" s="115" t="str">
        <f>INDEX(Modelo!$A$9:$D$89,MATCH(DataBase!$J4235,Modelo!$A$9:$A$89,0),MATCH(DataBase!N$1,Modelo!$A$9:$D$9,0))</f>
        <v>positivo</v>
      </c>
      <c r="O4235" s="115">
        <f t="array" ref="O4235">IF(N4235="negativo",INDEX($AD$3:$AG$51,MATCH(1,($B4235=$AD$3:$AD$51)*($J4235=$AE$3:$AE$51),0),3),IF(N4235="positivo",INDEX($AD$55:$AG$109,MATCH(1,($B4235=$AD$55:$AD$109)*($J4235=$AE$55:$AE$109),0),3)))</f>
        <v>2.2302382426449816E-3</v>
      </c>
      <c r="P4235" s="115">
        <f t="array" ref="P4235">IF(N4235="negativo",INDEX($AD$3:$AG$51,MATCH(1,($B4235=$AD$3:$AD$51)*($J4235=$AE$3:$AE$51),0),4),IF(N4235="positivo",INDEX($AD$55:$AG$109,MATCH(1,($B4235=$AD$55:$AD$109)*($J4235=$AE$55:$AE$109),0),4)))</f>
        <v>2.2302382426449816E-3</v>
      </c>
      <c r="Q4235" s="115" t="str">
        <f>VLOOKUP(M4235,Modelo!$A$2:$C$7,2,0)</f>
        <v>Impacto Económico, Social y Comunitario</v>
      </c>
      <c r="R4235" s="118">
        <f t="array" ref="R4235">INDEX(Modelo!$F$1:$H$37,MATCH(1,(DataBase!Q4235=Modelo!$G$1:$G$37)*(DataBase!B4235=Modelo!$F$1:$F$37),0),3)</f>
        <v>0.14285714285714285</v>
      </c>
      <c r="S4235" s="115">
        <f t="shared" si="134"/>
        <v>0</v>
      </c>
      <c r="T4235" s="115">
        <f t="shared" si="135"/>
        <v>0</v>
      </c>
    </row>
    <row r="4236" spans="1:20" x14ac:dyDescent="0.3">
      <c r="A4236" s="115" t="s">
        <v>326</v>
      </c>
      <c r="B4236" s="115" t="s">
        <v>313</v>
      </c>
      <c r="C4236" s="115" t="s">
        <v>103</v>
      </c>
      <c r="D4236" s="115" t="s">
        <v>87</v>
      </c>
      <c r="E4236" s="115" t="s">
        <v>86</v>
      </c>
      <c r="F4236" s="115" t="s">
        <v>86</v>
      </c>
      <c r="G4236" s="115">
        <v>1938</v>
      </c>
      <c r="H4236" s="115" t="s">
        <v>125</v>
      </c>
      <c r="I4236" s="115">
        <v>11.88773162</v>
      </c>
      <c r="J4236" s="115" t="s">
        <v>68</v>
      </c>
      <c r="K4236" s="115" t="str">
        <f>INDEX(DatosProcesados!$A$1:$BF$101,MATCH(DataBase!A4236,DatosProcesados!$A$1:$A$101,0),MATCH(DataBase!J4236,DatosProcesados!$A$1:$BF$1,0))</f>
        <v>No informa</v>
      </c>
      <c r="L4236" s="115" t="str">
        <f>INDEX(Modelo!$A$9:$D$89,MATCH(DataBase!$J4236,Modelo!$A$9:$A$89,0),MATCH(DataBase!L$1,Modelo!$A$9:$D$9,0))</f>
        <v>Impacto económico y gobernanza</v>
      </c>
      <c r="M4236" s="115" t="str">
        <f>INDEX(Modelo!$A$9:$D$89,MATCH(DataBase!$J4236,Modelo!$A$9:$A$89,0),MATCH(DataBase!M$1,Modelo!$A$9:$D$9,0))</f>
        <v>Pilar 6</v>
      </c>
      <c r="N4236" s="115" t="str">
        <f>INDEX(Modelo!$A$9:$D$89,MATCH(DataBase!$J4236,Modelo!$A$9:$A$89,0),MATCH(DataBase!N$1,Modelo!$A$9:$D$9,0))</f>
        <v>positivo</v>
      </c>
      <c r="O4236" s="115">
        <f t="array" ref="O4236">IF(N4236="negativo",INDEX($AD$3:$AG$51,MATCH(1,($B4236=$AD$3:$AD$51)*($J4236=$AE$3:$AE$51),0),3),IF(N4236="positivo",INDEX($AD$55:$AG$109,MATCH(1,($B4236=$AD$55:$AD$109)*($J4236=$AE$55:$AE$109),0),3)))</f>
        <v>0.10400763358778627</v>
      </c>
      <c r="P4236" s="115">
        <f t="array" ref="P4236">IF(N4236="negativo",INDEX($AD$3:$AG$51,MATCH(1,($B4236=$AD$3:$AD$51)*($J4236=$AE$3:$AE$51),0),4),IF(N4236="positivo",INDEX($AD$55:$AG$109,MATCH(1,($B4236=$AD$55:$AD$109)*($J4236=$AE$55:$AE$109),0),4)))</f>
        <v>1.5115930796329939E-2</v>
      </c>
      <c r="Q4236" s="115" t="str">
        <f>VLOOKUP(M4236,Modelo!$A$2:$C$7,2,0)</f>
        <v>Impacto Económico, Social y Comunitario</v>
      </c>
      <c r="R4236" s="118">
        <f t="array" ref="R4236">INDEX(Modelo!$F$1:$H$37,MATCH(1,(DataBase!Q4236=Modelo!$G$1:$G$37)*(DataBase!B4236=Modelo!$F$1:$F$37),0),3)</f>
        <v>0.11764705882352941</v>
      </c>
      <c r="S4236" s="115">
        <f t="shared" si="134"/>
        <v>0</v>
      </c>
      <c r="T4236" s="115">
        <f t="shared" si="135"/>
        <v>0</v>
      </c>
    </row>
    <row r="4237" spans="1:20" x14ac:dyDescent="0.3">
      <c r="A4237" s="115" t="s">
        <v>339</v>
      </c>
      <c r="B4237" s="115" t="s">
        <v>313</v>
      </c>
      <c r="C4237" s="115" t="s">
        <v>103</v>
      </c>
      <c r="D4237" s="115" t="s">
        <v>86</v>
      </c>
      <c r="E4237" s="115" t="s">
        <v>86</v>
      </c>
      <c r="F4237" s="115" t="s">
        <v>87</v>
      </c>
      <c r="G4237" s="115">
        <v>1984</v>
      </c>
      <c r="H4237" s="115" t="s">
        <v>177</v>
      </c>
      <c r="I4237" s="115">
        <v>5.5116464790000004</v>
      </c>
      <c r="J4237" s="115" t="s">
        <v>68</v>
      </c>
      <c r="K4237" s="115" t="str">
        <f>INDEX(DatosProcesados!$A$1:$BF$101,MATCH(DataBase!A4237,DatosProcesados!$A$1:$A$101,0),MATCH(DataBase!J4237,DatosProcesados!$A$1:$BF$1,0))</f>
        <v>No informa</v>
      </c>
      <c r="L4237" s="115" t="str">
        <f>INDEX(Modelo!$A$9:$D$89,MATCH(DataBase!$J4237,Modelo!$A$9:$A$89,0),MATCH(DataBase!L$1,Modelo!$A$9:$D$9,0))</f>
        <v>Impacto económico y gobernanza</v>
      </c>
      <c r="M4237" s="115" t="str">
        <f>INDEX(Modelo!$A$9:$D$89,MATCH(DataBase!$J4237,Modelo!$A$9:$A$89,0),MATCH(DataBase!M$1,Modelo!$A$9:$D$9,0))</f>
        <v>Pilar 6</v>
      </c>
      <c r="N4237" s="115" t="str">
        <f>INDEX(Modelo!$A$9:$D$89,MATCH(DataBase!$J4237,Modelo!$A$9:$A$89,0),MATCH(DataBase!N$1,Modelo!$A$9:$D$9,0))</f>
        <v>positivo</v>
      </c>
      <c r="O4237" s="115">
        <f t="array" ref="O4237">IF(N4237="negativo",INDEX($AD$3:$AG$51,MATCH(1,($B4237=$AD$3:$AD$51)*($J4237=$AE$3:$AE$51),0),3),IF(N4237="positivo",INDEX($AD$55:$AG$109,MATCH(1,($B4237=$AD$55:$AD$109)*($J4237=$AE$55:$AE$109),0),3)))</f>
        <v>0.10400763358778627</v>
      </c>
      <c r="P4237" s="115">
        <f t="array" ref="P4237">IF(N4237="negativo",INDEX($AD$3:$AG$51,MATCH(1,($B4237=$AD$3:$AD$51)*($J4237=$AE$3:$AE$51),0),4),IF(N4237="positivo",INDEX($AD$55:$AG$109,MATCH(1,($B4237=$AD$55:$AD$109)*($J4237=$AE$55:$AE$109),0),4)))</f>
        <v>1.5115930796329939E-2</v>
      </c>
      <c r="Q4237" s="115" t="str">
        <f>VLOOKUP(M4237,Modelo!$A$2:$C$7,2,0)</f>
        <v>Impacto Económico, Social y Comunitario</v>
      </c>
      <c r="R4237" s="118">
        <f t="array" ref="R4237">INDEX(Modelo!$F$1:$H$37,MATCH(1,(DataBase!Q4237=Modelo!$G$1:$G$37)*(DataBase!B4237=Modelo!$F$1:$F$37),0),3)</f>
        <v>0.11764705882352941</v>
      </c>
      <c r="S4237" s="115">
        <f t="shared" si="134"/>
        <v>0</v>
      </c>
      <c r="T4237" s="115">
        <f t="shared" si="135"/>
        <v>0</v>
      </c>
    </row>
    <row r="4238" spans="1:20" x14ac:dyDescent="0.3">
      <c r="A4238" s="115" t="s">
        <v>317</v>
      </c>
      <c r="B4238" s="115" t="s">
        <v>313</v>
      </c>
      <c r="C4238" s="115" t="s">
        <v>103</v>
      </c>
      <c r="D4238" s="115" t="s">
        <v>87</v>
      </c>
      <c r="E4238" s="115" t="s">
        <v>86</v>
      </c>
      <c r="F4238" s="115" t="s">
        <v>86</v>
      </c>
      <c r="G4238" s="115">
        <v>2009</v>
      </c>
      <c r="H4238" s="115" t="s">
        <v>125</v>
      </c>
      <c r="I4238" s="115">
        <v>19.439396106</v>
      </c>
      <c r="J4238" s="115" t="s">
        <v>68</v>
      </c>
      <c r="K4238" s="115" t="str">
        <f>INDEX(DatosProcesados!$A$1:$BF$101,MATCH(DataBase!A4238,DatosProcesados!$A$1:$A$101,0),MATCH(DataBase!J4238,DatosProcesados!$A$1:$BF$1,0))</f>
        <v>No informa</v>
      </c>
      <c r="L4238" s="115" t="str">
        <f>INDEX(Modelo!$A$9:$D$89,MATCH(DataBase!$J4238,Modelo!$A$9:$A$89,0),MATCH(DataBase!L$1,Modelo!$A$9:$D$9,0))</f>
        <v>Impacto económico y gobernanza</v>
      </c>
      <c r="M4238" s="115" t="str">
        <f>INDEX(Modelo!$A$9:$D$89,MATCH(DataBase!$J4238,Modelo!$A$9:$A$89,0),MATCH(DataBase!M$1,Modelo!$A$9:$D$9,0))</f>
        <v>Pilar 6</v>
      </c>
      <c r="N4238" s="115" t="str">
        <f>INDEX(Modelo!$A$9:$D$89,MATCH(DataBase!$J4238,Modelo!$A$9:$A$89,0),MATCH(DataBase!N$1,Modelo!$A$9:$D$9,0))</f>
        <v>positivo</v>
      </c>
      <c r="O4238" s="115">
        <f t="array" ref="O4238">IF(N4238="negativo",INDEX($AD$3:$AG$51,MATCH(1,($B4238=$AD$3:$AD$51)*($J4238=$AE$3:$AE$51),0),3),IF(N4238="positivo",INDEX($AD$55:$AG$109,MATCH(1,($B4238=$AD$55:$AD$109)*($J4238=$AE$55:$AE$109),0),3)))</f>
        <v>0.10400763358778627</v>
      </c>
      <c r="P4238" s="115">
        <f t="array" ref="P4238">IF(N4238="negativo",INDEX($AD$3:$AG$51,MATCH(1,($B4238=$AD$3:$AD$51)*($J4238=$AE$3:$AE$51),0),4),IF(N4238="positivo",INDEX($AD$55:$AG$109,MATCH(1,($B4238=$AD$55:$AD$109)*($J4238=$AE$55:$AE$109),0),4)))</f>
        <v>1.5115930796329939E-2</v>
      </c>
      <c r="Q4238" s="115" t="str">
        <f>VLOOKUP(M4238,Modelo!$A$2:$C$7,2,0)</f>
        <v>Impacto Económico, Social y Comunitario</v>
      </c>
      <c r="R4238" s="118">
        <f t="array" ref="R4238">INDEX(Modelo!$F$1:$H$37,MATCH(1,(DataBase!Q4238=Modelo!$G$1:$G$37)*(DataBase!B4238=Modelo!$F$1:$F$37),0),3)</f>
        <v>0.11764705882352941</v>
      </c>
      <c r="S4238" s="115">
        <f t="shared" si="134"/>
        <v>0</v>
      </c>
      <c r="T4238" s="115">
        <f t="shared" si="135"/>
        <v>0</v>
      </c>
    </row>
    <row r="4239" spans="1:20" x14ac:dyDescent="0.3">
      <c r="A4239" s="115" t="s">
        <v>211</v>
      </c>
      <c r="B4239" s="115" t="s">
        <v>84</v>
      </c>
      <c r="C4239" s="115" t="s">
        <v>103</v>
      </c>
      <c r="D4239" s="115" t="s">
        <v>86</v>
      </c>
      <c r="E4239" s="115" t="s">
        <v>87</v>
      </c>
      <c r="F4239" s="115" t="s">
        <v>86</v>
      </c>
      <c r="G4239" s="115">
        <v>1972</v>
      </c>
      <c r="H4239" s="115" t="s">
        <v>125</v>
      </c>
      <c r="I4239" s="115">
        <v>0</v>
      </c>
      <c r="J4239" s="115" t="s">
        <v>68</v>
      </c>
      <c r="K4239" s="115" t="str">
        <f>INDEX(DatosProcesados!$A$1:$BF$101,MATCH(DataBase!A4239,DatosProcesados!$A$1:$A$101,0),MATCH(DataBase!J4239,DatosProcesados!$A$1:$BF$1,0))</f>
        <v>No informa</v>
      </c>
      <c r="L4239" s="115" t="str">
        <f>INDEX(Modelo!$A$9:$D$89,MATCH(DataBase!$J4239,Modelo!$A$9:$A$89,0),MATCH(DataBase!L$1,Modelo!$A$9:$D$9,0))</f>
        <v>Impacto económico y gobernanza</v>
      </c>
      <c r="M4239" s="115" t="str">
        <f>INDEX(Modelo!$A$9:$D$89,MATCH(DataBase!$J4239,Modelo!$A$9:$A$89,0),MATCH(DataBase!M$1,Modelo!$A$9:$D$9,0))</f>
        <v>Pilar 6</v>
      </c>
      <c r="N4239" s="115" t="str">
        <f>INDEX(Modelo!$A$9:$D$89,MATCH(DataBase!$J4239,Modelo!$A$9:$A$89,0),MATCH(DataBase!N$1,Modelo!$A$9:$D$9,0))</f>
        <v>positivo</v>
      </c>
      <c r="O4239" s="115">
        <f t="array" ref="O4239">IF(N4239="negativo",INDEX($AD$3:$AG$51,MATCH(1,($B4239=$AD$3:$AD$51)*($J4239=$AE$3:$AE$51),0),3),IF(N4239="positivo",INDEX($AD$55:$AG$109,MATCH(1,($B4239=$AD$55:$AD$109)*($J4239=$AE$55:$AE$109),0),3)))</f>
        <v>0.17775108842516138</v>
      </c>
      <c r="P4239" s="115">
        <f t="array" ref="P4239">IF(N4239="negativo",INDEX($AD$3:$AG$51,MATCH(1,($B4239=$AD$3:$AD$51)*($J4239=$AE$3:$AE$51),0),4),IF(N4239="positivo",INDEX($AD$55:$AG$109,MATCH(1,($B4239=$AD$55:$AD$109)*($J4239=$AE$55:$AE$109),0),4)))</f>
        <v>5.7074717994311927E-3</v>
      </c>
      <c r="Q4239" s="115" t="str">
        <f>VLOOKUP(M4239,Modelo!$A$2:$C$7,2,0)</f>
        <v>Impacto Económico, Social y Comunitario</v>
      </c>
      <c r="R4239" s="118">
        <f t="array" ref="R4239">INDEX(Modelo!$F$1:$H$37,MATCH(1,(DataBase!Q4239=Modelo!$G$1:$G$37)*(DataBase!B4239=Modelo!$F$1:$F$37),0),3)</f>
        <v>0.11764705882352941</v>
      </c>
      <c r="S4239" s="115">
        <f t="shared" si="134"/>
        <v>0</v>
      </c>
      <c r="T4239" s="115">
        <f t="shared" si="135"/>
        <v>0</v>
      </c>
    </row>
    <row r="4240" spans="1:20" x14ac:dyDescent="0.3">
      <c r="A4240" s="115" t="s">
        <v>351</v>
      </c>
      <c r="B4240" s="115" t="s">
        <v>313</v>
      </c>
      <c r="C4240" s="115" t="s">
        <v>103</v>
      </c>
      <c r="D4240" s="115" t="s">
        <v>87</v>
      </c>
      <c r="E4240" s="115" t="s">
        <v>86</v>
      </c>
      <c r="F4240" s="115" t="s">
        <v>86</v>
      </c>
      <c r="G4240" s="115">
        <v>1997</v>
      </c>
      <c r="H4240" s="115" t="s">
        <v>125</v>
      </c>
      <c r="I4240" s="115">
        <v>3.874476933</v>
      </c>
      <c r="J4240" s="115" t="s">
        <v>68</v>
      </c>
      <c r="K4240" s="115" t="str">
        <f>INDEX(DatosProcesados!$A$1:$BF$101,MATCH(DataBase!A4240,DatosProcesados!$A$1:$A$101,0),MATCH(DataBase!J4240,DatosProcesados!$A$1:$BF$1,0))</f>
        <v>No informa</v>
      </c>
      <c r="L4240" s="115" t="str">
        <f>INDEX(Modelo!$A$9:$D$89,MATCH(DataBase!$J4240,Modelo!$A$9:$A$89,0),MATCH(DataBase!L$1,Modelo!$A$9:$D$9,0))</f>
        <v>Impacto económico y gobernanza</v>
      </c>
      <c r="M4240" s="115" t="str">
        <f>INDEX(Modelo!$A$9:$D$89,MATCH(DataBase!$J4240,Modelo!$A$9:$A$89,0),MATCH(DataBase!M$1,Modelo!$A$9:$D$9,0))</f>
        <v>Pilar 6</v>
      </c>
      <c r="N4240" s="115" t="str">
        <f>INDEX(Modelo!$A$9:$D$89,MATCH(DataBase!$J4240,Modelo!$A$9:$A$89,0),MATCH(DataBase!N$1,Modelo!$A$9:$D$9,0))</f>
        <v>positivo</v>
      </c>
      <c r="O4240" s="115">
        <f t="array" ref="O4240">IF(N4240="negativo",INDEX($AD$3:$AG$51,MATCH(1,($B4240=$AD$3:$AD$51)*($J4240=$AE$3:$AE$51),0),3),IF(N4240="positivo",INDEX($AD$55:$AG$109,MATCH(1,($B4240=$AD$55:$AD$109)*($J4240=$AE$55:$AE$109),0),3)))</f>
        <v>0.10400763358778627</v>
      </c>
      <c r="P4240" s="115">
        <f t="array" ref="P4240">IF(N4240="negativo",INDEX($AD$3:$AG$51,MATCH(1,($B4240=$AD$3:$AD$51)*($J4240=$AE$3:$AE$51),0),4),IF(N4240="positivo",INDEX($AD$55:$AG$109,MATCH(1,($B4240=$AD$55:$AD$109)*($J4240=$AE$55:$AE$109),0),4)))</f>
        <v>1.5115930796329939E-2</v>
      </c>
      <c r="Q4240" s="115" t="str">
        <f>VLOOKUP(M4240,Modelo!$A$2:$C$7,2,0)</f>
        <v>Impacto Económico, Social y Comunitario</v>
      </c>
      <c r="R4240" s="118">
        <f t="array" ref="R4240">INDEX(Modelo!$F$1:$H$37,MATCH(1,(DataBase!Q4240=Modelo!$G$1:$G$37)*(DataBase!B4240=Modelo!$F$1:$F$37),0),3)</f>
        <v>0.11764705882352941</v>
      </c>
      <c r="S4240" s="115">
        <f t="shared" si="134"/>
        <v>0</v>
      </c>
      <c r="T4240" s="115">
        <f t="shared" si="135"/>
        <v>0</v>
      </c>
    </row>
    <row r="4241" spans="1:20" x14ac:dyDescent="0.3">
      <c r="A4241" s="115" t="s">
        <v>411</v>
      </c>
      <c r="B4241" s="115" t="s">
        <v>407</v>
      </c>
      <c r="C4241" s="115" t="s">
        <v>103</v>
      </c>
      <c r="D4241" s="115" t="s">
        <v>87</v>
      </c>
      <c r="E4241" s="115" t="s">
        <v>86</v>
      </c>
      <c r="F4241" s="115" t="s">
        <v>87</v>
      </c>
      <c r="G4241" s="115">
        <v>1935</v>
      </c>
      <c r="H4241" s="115" t="s">
        <v>244</v>
      </c>
      <c r="I4241" s="115">
        <v>11.495989482000001</v>
      </c>
      <c r="J4241" s="115" t="s">
        <v>68</v>
      </c>
      <c r="K4241" s="115">
        <f>INDEX(DatosProcesados!$A$1:$BF$101,MATCH(DataBase!A4241,DatosProcesados!$A$1:$A$101,0),MATCH(DataBase!J4241,DatosProcesados!$A$1:$BF$1,0))</f>
        <v>0.42926832052238179</v>
      </c>
      <c r="L4241" s="115" t="str">
        <f>INDEX(Modelo!$A$9:$D$89,MATCH(DataBase!$J4241,Modelo!$A$9:$A$89,0),MATCH(DataBase!L$1,Modelo!$A$9:$D$9,0))</f>
        <v>Impacto económico y gobernanza</v>
      </c>
      <c r="M4241" s="115" t="str">
        <f>INDEX(Modelo!$A$9:$D$89,MATCH(DataBase!$J4241,Modelo!$A$9:$A$89,0),MATCH(DataBase!M$1,Modelo!$A$9:$D$9,0))</f>
        <v>Pilar 6</v>
      </c>
      <c r="N4241" s="115" t="str">
        <f>INDEX(Modelo!$A$9:$D$89,MATCH(DataBase!$J4241,Modelo!$A$9:$A$89,0),MATCH(DataBase!N$1,Modelo!$A$9:$D$9,0))</f>
        <v>positivo</v>
      </c>
      <c r="O4241" s="115">
        <f t="array" ref="O4241">IF(N4241="negativo",INDEX($AD$3:$AG$51,MATCH(1,($B4241=$AD$3:$AD$51)*($J4241=$AE$3:$AE$51),0),3),IF(N4241="positivo",INDEX($AD$55:$AG$109,MATCH(1,($B4241=$AD$55:$AD$109)*($J4241=$AE$55:$AE$109),0),3)))</f>
        <v>0.42926832052238179</v>
      </c>
      <c r="P4241" s="115">
        <f t="array" ref="P4241">IF(N4241="negativo",INDEX($AD$3:$AG$51,MATCH(1,($B4241=$AD$3:$AD$51)*($J4241=$AE$3:$AE$51),0),4),IF(N4241="positivo",INDEX($AD$55:$AG$109,MATCH(1,($B4241=$AD$55:$AD$109)*($J4241=$AE$55:$AE$109),0),4)))</f>
        <v>0.29904026920728466</v>
      </c>
      <c r="Q4241" s="115" t="str">
        <f>VLOOKUP(M4241,Modelo!$A$2:$C$7,2,0)</f>
        <v>Impacto Económico, Social y Comunitario</v>
      </c>
      <c r="R4241" s="118">
        <f t="array" ref="R4241">INDEX(Modelo!$F$1:$H$37,MATCH(1,(DataBase!Q4241=Modelo!$G$1:$G$37)*(DataBase!B4241=Modelo!$F$1:$F$37),0),3)</f>
        <v>0.15384615384615385</v>
      </c>
      <c r="S4241" s="115">
        <f t="shared" si="134"/>
        <v>100</v>
      </c>
      <c r="T4241" s="115">
        <f t="shared" si="135"/>
        <v>15.384615384615385</v>
      </c>
    </row>
    <row r="4242" spans="1:20" x14ac:dyDescent="0.3">
      <c r="A4242" s="115" t="s">
        <v>406</v>
      </c>
      <c r="B4242" s="115" t="s">
        <v>407</v>
      </c>
      <c r="C4242" s="115" t="s">
        <v>97</v>
      </c>
      <c r="D4242" s="115" t="s">
        <v>86</v>
      </c>
      <c r="E4242" s="115" t="s">
        <v>87</v>
      </c>
      <c r="F4242" s="115" t="s">
        <v>87</v>
      </c>
      <c r="G4242" s="115">
        <v>1951</v>
      </c>
      <c r="H4242" s="115" t="s">
        <v>125</v>
      </c>
      <c r="I4242" s="115">
        <v>113.923310323</v>
      </c>
      <c r="J4242" s="115" t="s">
        <v>68</v>
      </c>
      <c r="K4242" s="115">
        <f>INDEX(DatosProcesados!$A$1:$BF$101,MATCH(DataBase!A4242,DatosProcesados!$A$1:$A$101,0),MATCH(DataBase!J4242,DatosProcesados!$A$1:$BF$1,0))</f>
        <v>0.29904026920728466</v>
      </c>
      <c r="L4242" s="115" t="str">
        <f>INDEX(Modelo!$A$9:$D$89,MATCH(DataBase!$J4242,Modelo!$A$9:$A$89,0),MATCH(DataBase!L$1,Modelo!$A$9:$D$9,0))</f>
        <v>Impacto económico y gobernanza</v>
      </c>
      <c r="M4242" s="115" t="str">
        <f>INDEX(Modelo!$A$9:$D$89,MATCH(DataBase!$J4242,Modelo!$A$9:$A$89,0),MATCH(DataBase!M$1,Modelo!$A$9:$D$9,0))</f>
        <v>Pilar 6</v>
      </c>
      <c r="N4242" s="115" t="str">
        <f>INDEX(Modelo!$A$9:$D$89,MATCH(DataBase!$J4242,Modelo!$A$9:$A$89,0),MATCH(DataBase!N$1,Modelo!$A$9:$D$9,0))</f>
        <v>positivo</v>
      </c>
      <c r="O4242" s="115">
        <f t="array" ref="O4242">IF(N4242="negativo",INDEX($AD$3:$AG$51,MATCH(1,($B4242=$AD$3:$AD$51)*($J4242=$AE$3:$AE$51),0),3),IF(N4242="positivo",INDEX($AD$55:$AG$109,MATCH(1,($B4242=$AD$55:$AD$109)*($J4242=$AE$55:$AE$109),0),3)))</f>
        <v>0.42926832052238179</v>
      </c>
      <c r="P4242" s="115">
        <f t="array" ref="P4242">IF(N4242="negativo",INDEX($AD$3:$AG$51,MATCH(1,($B4242=$AD$3:$AD$51)*($J4242=$AE$3:$AE$51),0),4),IF(N4242="positivo",INDEX($AD$55:$AG$109,MATCH(1,($B4242=$AD$55:$AD$109)*($J4242=$AE$55:$AE$109),0),4)))</f>
        <v>0.29904026920728466</v>
      </c>
      <c r="Q4242" s="115" t="str">
        <f>VLOOKUP(M4242,Modelo!$A$2:$C$7,2,0)</f>
        <v>Impacto Económico, Social y Comunitario</v>
      </c>
      <c r="R4242" s="118">
        <f t="array" ref="R4242">INDEX(Modelo!$F$1:$H$37,MATCH(1,(DataBase!Q4242=Modelo!$G$1:$G$37)*(DataBase!B4242=Modelo!$F$1:$F$37),0),3)</f>
        <v>0.15384615384615385</v>
      </c>
      <c r="S4242" s="115">
        <f t="shared" si="134"/>
        <v>0</v>
      </c>
      <c r="T4242" s="115">
        <f t="shared" si="135"/>
        <v>0</v>
      </c>
    </row>
    <row r="4243" spans="1:20" x14ac:dyDescent="0.3">
      <c r="A4243" s="115" t="s">
        <v>96</v>
      </c>
      <c r="B4243" s="115" t="s">
        <v>84</v>
      </c>
      <c r="C4243" s="115" t="s">
        <v>97</v>
      </c>
      <c r="D4243" s="115" t="s">
        <v>86</v>
      </c>
      <c r="E4243" s="115" t="s">
        <v>86</v>
      </c>
      <c r="F4243" s="115" t="s">
        <v>87</v>
      </c>
      <c r="G4243" s="115">
        <v>1997</v>
      </c>
      <c r="H4243" s="115" t="s">
        <v>125</v>
      </c>
      <c r="I4243" s="115">
        <v>15.780332546</v>
      </c>
      <c r="J4243" s="115" t="s">
        <v>68</v>
      </c>
      <c r="K4243" s="115">
        <f>INDEX(DatosProcesados!$A$1:$BF$101,MATCH(DataBase!A4243,DatosProcesados!$A$1:$A$101,0),MATCH(DataBase!J4243,DatosProcesados!$A$1:$BF$1,0))</f>
        <v>0.11546428743507096</v>
      </c>
      <c r="L4243" s="115" t="str">
        <f>INDEX(Modelo!$A$9:$D$89,MATCH(DataBase!$J4243,Modelo!$A$9:$A$89,0),MATCH(DataBase!L$1,Modelo!$A$9:$D$9,0))</f>
        <v>Impacto económico y gobernanza</v>
      </c>
      <c r="M4243" s="115" t="str">
        <f>INDEX(Modelo!$A$9:$D$89,MATCH(DataBase!$J4243,Modelo!$A$9:$A$89,0),MATCH(DataBase!M$1,Modelo!$A$9:$D$9,0))</f>
        <v>Pilar 6</v>
      </c>
      <c r="N4243" s="115" t="str">
        <f>INDEX(Modelo!$A$9:$D$89,MATCH(DataBase!$J4243,Modelo!$A$9:$A$89,0),MATCH(DataBase!N$1,Modelo!$A$9:$D$9,0))</f>
        <v>positivo</v>
      </c>
      <c r="O4243" s="115">
        <f t="array" ref="O4243">IF(N4243="negativo",INDEX($AD$3:$AG$51,MATCH(1,($B4243=$AD$3:$AD$51)*($J4243=$AE$3:$AE$51),0),3),IF(N4243="positivo",INDEX($AD$55:$AG$109,MATCH(1,($B4243=$AD$55:$AD$109)*($J4243=$AE$55:$AE$109),0),3)))</f>
        <v>0.17775108842516138</v>
      </c>
      <c r="P4243" s="115">
        <f t="array" ref="P4243">IF(N4243="negativo",INDEX($AD$3:$AG$51,MATCH(1,($B4243=$AD$3:$AD$51)*($J4243=$AE$3:$AE$51),0),4),IF(N4243="positivo",INDEX($AD$55:$AG$109,MATCH(1,($B4243=$AD$55:$AD$109)*($J4243=$AE$55:$AE$109),0),4)))</f>
        <v>5.7074717994311927E-3</v>
      </c>
      <c r="Q4243" s="115" t="str">
        <f>VLOOKUP(M4243,Modelo!$A$2:$C$7,2,0)</f>
        <v>Impacto Económico, Social y Comunitario</v>
      </c>
      <c r="R4243" s="118">
        <f t="array" ref="R4243">INDEX(Modelo!$F$1:$H$37,MATCH(1,(DataBase!Q4243=Modelo!$G$1:$G$37)*(DataBase!B4243=Modelo!$F$1:$F$37),0),3)</f>
        <v>0.11764705882352941</v>
      </c>
      <c r="S4243" s="115">
        <f t="shared" si="134"/>
        <v>63.795924422124095</v>
      </c>
      <c r="T4243" s="115">
        <f t="shared" si="135"/>
        <v>7.5054028731910698</v>
      </c>
    </row>
    <row r="4244" spans="1:20" x14ac:dyDescent="0.3">
      <c r="A4244" s="115" t="s">
        <v>83</v>
      </c>
      <c r="B4244" s="115" t="s">
        <v>84</v>
      </c>
      <c r="C4244" s="115" t="s">
        <v>85</v>
      </c>
      <c r="D4244" s="115" t="s">
        <v>86</v>
      </c>
      <c r="E4244" s="115" t="s">
        <v>86</v>
      </c>
      <c r="F4244" s="115" t="s">
        <v>87</v>
      </c>
      <c r="G4244" s="115">
        <v>1955</v>
      </c>
      <c r="H4244" s="115" t="s">
        <v>125</v>
      </c>
      <c r="I4244" s="115">
        <v>20.574477179999999</v>
      </c>
      <c r="J4244" s="115" t="s">
        <v>68</v>
      </c>
      <c r="K4244" s="115">
        <f>INDEX(DatosProcesados!$A$1:$BF$101,MATCH(DataBase!A4244,DatosProcesados!$A$1:$A$101,0),MATCH(DataBase!J4244,DatosProcesados!$A$1:$BF$1,0))</f>
        <v>0.13076137602289012</v>
      </c>
      <c r="L4244" s="115" t="str">
        <f>INDEX(Modelo!$A$9:$D$89,MATCH(DataBase!$J4244,Modelo!$A$9:$A$89,0),MATCH(DataBase!L$1,Modelo!$A$9:$D$9,0))</f>
        <v>Impacto económico y gobernanza</v>
      </c>
      <c r="M4244" s="115" t="str">
        <f>INDEX(Modelo!$A$9:$D$89,MATCH(DataBase!$J4244,Modelo!$A$9:$A$89,0),MATCH(DataBase!M$1,Modelo!$A$9:$D$9,0))</f>
        <v>Pilar 6</v>
      </c>
      <c r="N4244" s="115" t="str">
        <f>INDEX(Modelo!$A$9:$D$89,MATCH(DataBase!$J4244,Modelo!$A$9:$A$89,0),MATCH(DataBase!N$1,Modelo!$A$9:$D$9,0))</f>
        <v>positivo</v>
      </c>
      <c r="O4244" s="115">
        <f t="array" ref="O4244">IF(N4244="negativo",INDEX($AD$3:$AG$51,MATCH(1,($B4244=$AD$3:$AD$51)*($J4244=$AE$3:$AE$51),0),3),IF(N4244="positivo",INDEX($AD$55:$AG$109,MATCH(1,($B4244=$AD$55:$AD$109)*($J4244=$AE$55:$AE$109),0),3)))</f>
        <v>0.17775108842516138</v>
      </c>
      <c r="P4244" s="115">
        <f t="array" ref="P4244">IF(N4244="negativo",INDEX($AD$3:$AG$51,MATCH(1,($B4244=$AD$3:$AD$51)*($J4244=$AE$3:$AE$51),0),4),IF(N4244="positivo",INDEX($AD$55:$AG$109,MATCH(1,($B4244=$AD$55:$AD$109)*($J4244=$AE$55:$AE$109),0),4)))</f>
        <v>5.7074717994311927E-3</v>
      </c>
      <c r="Q4244" s="115" t="str">
        <f>VLOOKUP(M4244,Modelo!$A$2:$C$7,2,0)</f>
        <v>Impacto Económico, Social y Comunitario</v>
      </c>
      <c r="R4244" s="118">
        <f t="array" ref="R4244">INDEX(Modelo!$F$1:$H$37,MATCH(1,(DataBase!Q4244=Modelo!$G$1:$G$37)*(DataBase!B4244=Modelo!$F$1:$F$37),0),3)</f>
        <v>0.11764705882352941</v>
      </c>
      <c r="S4244" s="115">
        <f t="shared" si="134"/>
        <v>72.687325851505236</v>
      </c>
      <c r="T4244" s="115">
        <f t="shared" si="135"/>
        <v>8.5514501001770871</v>
      </c>
    </row>
    <row r="4245" spans="1:20" x14ac:dyDescent="0.3">
      <c r="A4245" s="115" t="s">
        <v>243</v>
      </c>
      <c r="B4245" s="115" t="s">
        <v>216</v>
      </c>
      <c r="C4245" s="115" t="s">
        <v>103</v>
      </c>
      <c r="D4245" s="115" t="s">
        <v>86</v>
      </c>
      <c r="E4245" s="115" t="s">
        <v>86</v>
      </c>
      <c r="F4245" s="115" t="s">
        <v>87</v>
      </c>
      <c r="G4245" s="115">
        <v>1985</v>
      </c>
      <c r="H4245" s="115" t="s">
        <v>244</v>
      </c>
      <c r="I4245" s="115">
        <v>2.6249202149999999</v>
      </c>
      <c r="J4245" s="115" t="s">
        <v>68</v>
      </c>
      <c r="K4245" s="115" t="str">
        <f>INDEX(DatosProcesados!$A$1:$BF$101,MATCH(DataBase!A4245,DatosProcesados!$A$1:$A$101,0),MATCH(DataBase!J4245,DatosProcesados!$A$1:$BF$1,0))</f>
        <v>No informa</v>
      </c>
      <c r="L4245" s="115" t="str">
        <f>INDEX(Modelo!$A$9:$D$89,MATCH(DataBase!$J4245,Modelo!$A$9:$A$89,0),MATCH(DataBase!L$1,Modelo!$A$9:$D$9,0))</f>
        <v>Impacto económico y gobernanza</v>
      </c>
      <c r="M4245" s="115" t="str">
        <f>INDEX(Modelo!$A$9:$D$89,MATCH(DataBase!$J4245,Modelo!$A$9:$A$89,0),MATCH(DataBase!M$1,Modelo!$A$9:$D$9,0))</f>
        <v>Pilar 6</v>
      </c>
      <c r="N4245" s="115" t="str">
        <f>INDEX(Modelo!$A$9:$D$89,MATCH(DataBase!$J4245,Modelo!$A$9:$A$89,0),MATCH(DataBase!N$1,Modelo!$A$9:$D$9,0))</f>
        <v>positivo</v>
      </c>
      <c r="O4245" s="115">
        <f t="array" ref="O4245">IF(N4245="negativo",INDEX($AD$3:$AG$51,MATCH(1,($B4245=$AD$3:$AD$51)*($J4245=$AE$3:$AE$51),0),3),IF(N4245="positivo",INDEX($AD$55:$AG$109,MATCH(1,($B4245=$AD$55:$AD$109)*($J4245=$AE$55:$AE$109),0),3)))</f>
        <v>0.12075072729106237</v>
      </c>
      <c r="P4245" s="115">
        <f t="array" ref="P4245">IF(N4245="negativo",INDEX($AD$3:$AG$51,MATCH(1,($B4245=$AD$3:$AD$51)*($J4245=$AE$3:$AE$51),0),4),IF(N4245="positivo",INDEX($AD$55:$AG$109,MATCH(1,($B4245=$AD$55:$AD$109)*($J4245=$AE$55:$AE$109),0),4)))</f>
        <v>4.4841683988386732E-3</v>
      </c>
      <c r="Q4245" s="115" t="str">
        <f>VLOOKUP(M4245,Modelo!$A$2:$C$7,2,0)</f>
        <v>Impacto Económico, Social y Comunitario</v>
      </c>
      <c r="R4245" s="118">
        <f t="array" ref="R4245">INDEX(Modelo!$F$1:$H$37,MATCH(1,(DataBase!Q4245=Modelo!$G$1:$G$37)*(DataBase!B4245=Modelo!$F$1:$F$37),0),3)</f>
        <v>0.10526315789473684</v>
      </c>
      <c r="S4245" s="115">
        <f t="shared" si="134"/>
        <v>0</v>
      </c>
      <c r="T4245" s="115">
        <f t="shared" si="135"/>
        <v>0</v>
      </c>
    </row>
    <row r="4246" spans="1:20" x14ac:dyDescent="0.3">
      <c r="A4246" s="115" t="s">
        <v>263</v>
      </c>
      <c r="B4246" s="115" t="s">
        <v>216</v>
      </c>
      <c r="C4246" s="115" t="s">
        <v>97</v>
      </c>
      <c r="D4246" s="115" t="s">
        <v>86</v>
      </c>
      <c r="E4246" s="115" t="s">
        <v>86</v>
      </c>
      <c r="F4246" s="115" t="s">
        <v>86</v>
      </c>
      <c r="G4246" s="115">
        <v>1990</v>
      </c>
      <c r="H4246" s="115" t="s">
        <v>125</v>
      </c>
      <c r="I4246" s="115">
        <v>2.3114637089999999</v>
      </c>
      <c r="J4246" s="115" t="s">
        <v>68</v>
      </c>
      <c r="K4246" s="115">
        <f>INDEX(DatosProcesados!$A$1:$BF$101,MATCH(DataBase!A4246,DatosProcesados!$A$1:$A$101,0),MATCH(DataBase!J4246,DatosProcesados!$A$1:$BF$1,0))</f>
        <v>4.4841683988386732E-3</v>
      </c>
      <c r="L4246" s="115" t="str">
        <f>INDEX(Modelo!$A$9:$D$89,MATCH(DataBase!$J4246,Modelo!$A$9:$A$89,0),MATCH(DataBase!L$1,Modelo!$A$9:$D$9,0))</f>
        <v>Impacto económico y gobernanza</v>
      </c>
      <c r="M4246" s="115" t="str">
        <f>INDEX(Modelo!$A$9:$D$89,MATCH(DataBase!$J4246,Modelo!$A$9:$A$89,0),MATCH(DataBase!M$1,Modelo!$A$9:$D$9,0))</f>
        <v>Pilar 6</v>
      </c>
      <c r="N4246" s="115" t="str">
        <f>INDEX(Modelo!$A$9:$D$89,MATCH(DataBase!$J4246,Modelo!$A$9:$A$89,0),MATCH(DataBase!N$1,Modelo!$A$9:$D$9,0))</f>
        <v>positivo</v>
      </c>
      <c r="O4246" s="115">
        <f t="array" ref="O4246">IF(N4246="negativo",INDEX($AD$3:$AG$51,MATCH(1,($B4246=$AD$3:$AD$51)*($J4246=$AE$3:$AE$51),0),3),IF(N4246="positivo",INDEX($AD$55:$AG$109,MATCH(1,($B4246=$AD$55:$AD$109)*($J4246=$AE$55:$AE$109),0),3)))</f>
        <v>0.12075072729106237</v>
      </c>
      <c r="P4246" s="115">
        <f t="array" ref="P4246">IF(N4246="negativo",INDEX($AD$3:$AG$51,MATCH(1,($B4246=$AD$3:$AD$51)*($J4246=$AE$3:$AE$51),0),4),IF(N4246="positivo",INDEX($AD$55:$AG$109,MATCH(1,($B4246=$AD$55:$AD$109)*($J4246=$AE$55:$AE$109),0),4)))</f>
        <v>4.4841683988386732E-3</v>
      </c>
      <c r="Q4246" s="115" t="str">
        <f>VLOOKUP(M4246,Modelo!$A$2:$C$7,2,0)</f>
        <v>Impacto Económico, Social y Comunitario</v>
      </c>
      <c r="R4246" s="118">
        <f t="array" ref="R4246">INDEX(Modelo!$F$1:$H$37,MATCH(1,(DataBase!Q4246=Modelo!$G$1:$G$37)*(DataBase!B4246=Modelo!$F$1:$F$37),0),3)</f>
        <v>0.10526315789473684</v>
      </c>
      <c r="S4246" s="115">
        <f t="shared" si="134"/>
        <v>0</v>
      </c>
      <c r="T4246" s="115">
        <f t="shared" si="135"/>
        <v>0</v>
      </c>
    </row>
    <row r="4247" spans="1:20" x14ac:dyDescent="0.3">
      <c r="A4247" s="115" t="s">
        <v>321</v>
      </c>
      <c r="B4247" s="115" t="s">
        <v>313</v>
      </c>
      <c r="C4247" s="115" t="s">
        <v>103</v>
      </c>
      <c r="D4247" s="115" t="s">
        <v>86</v>
      </c>
      <c r="E4247" s="115" t="s">
        <v>86</v>
      </c>
      <c r="F4247" s="115" t="s">
        <v>87</v>
      </c>
      <c r="G4247" s="115">
        <v>1949</v>
      </c>
      <c r="H4247" s="115" t="s">
        <v>125</v>
      </c>
      <c r="I4247" s="115">
        <v>16.077688644999999</v>
      </c>
      <c r="J4247" s="115" t="s">
        <v>68</v>
      </c>
      <c r="K4247" s="115" t="str">
        <f>INDEX(DatosProcesados!$A$1:$BF$101,MATCH(DataBase!A4247,DatosProcesados!$A$1:$A$101,0),MATCH(DataBase!J4247,DatosProcesados!$A$1:$BF$1,0))</f>
        <v>No informa</v>
      </c>
      <c r="L4247" s="115" t="str">
        <f>INDEX(Modelo!$A$9:$D$89,MATCH(DataBase!$J4247,Modelo!$A$9:$A$89,0),MATCH(DataBase!L$1,Modelo!$A$9:$D$9,0))</f>
        <v>Impacto económico y gobernanza</v>
      </c>
      <c r="M4247" s="115" t="str">
        <f>INDEX(Modelo!$A$9:$D$89,MATCH(DataBase!$J4247,Modelo!$A$9:$A$89,0),MATCH(DataBase!M$1,Modelo!$A$9:$D$9,0))</f>
        <v>Pilar 6</v>
      </c>
      <c r="N4247" s="115" t="str">
        <f>INDEX(Modelo!$A$9:$D$89,MATCH(DataBase!$J4247,Modelo!$A$9:$A$89,0),MATCH(DataBase!N$1,Modelo!$A$9:$D$9,0))</f>
        <v>positivo</v>
      </c>
      <c r="O4247" s="115">
        <f t="array" ref="O4247">IF(N4247="negativo",INDEX($AD$3:$AG$51,MATCH(1,($B4247=$AD$3:$AD$51)*($J4247=$AE$3:$AE$51),0),3),IF(N4247="positivo",INDEX($AD$55:$AG$109,MATCH(1,($B4247=$AD$55:$AD$109)*($J4247=$AE$55:$AE$109),0),3)))</f>
        <v>0.10400763358778627</v>
      </c>
      <c r="P4247" s="115">
        <f t="array" ref="P4247">IF(N4247="negativo",INDEX($AD$3:$AG$51,MATCH(1,($B4247=$AD$3:$AD$51)*($J4247=$AE$3:$AE$51),0),4),IF(N4247="positivo",INDEX($AD$55:$AG$109,MATCH(1,($B4247=$AD$55:$AD$109)*($J4247=$AE$55:$AE$109),0),4)))</f>
        <v>1.5115930796329939E-2</v>
      </c>
      <c r="Q4247" s="115" t="str">
        <f>VLOOKUP(M4247,Modelo!$A$2:$C$7,2,0)</f>
        <v>Impacto Económico, Social y Comunitario</v>
      </c>
      <c r="R4247" s="118">
        <f t="array" ref="R4247">INDEX(Modelo!$F$1:$H$37,MATCH(1,(DataBase!Q4247=Modelo!$G$1:$G$37)*(DataBase!B4247=Modelo!$F$1:$F$37),0),3)</f>
        <v>0.11764705882352941</v>
      </c>
      <c r="S4247" s="115">
        <f t="shared" si="134"/>
        <v>0</v>
      </c>
      <c r="T4247" s="115">
        <f t="shared" si="135"/>
        <v>0</v>
      </c>
    </row>
    <row r="4248" spans="1:20" x14ac:dyDescent="0.3">
      <c r="A4248" s="115" t="s">
        <v>363</v>
      </c>
      <c r="B4248" s="115" t="s">
        <v>313</v>
      </c>
      <c r="C4248" s="115" t="s">
        <v>103</v>
      </c>
      <c r="D4248" s="115" t="s">
        <v>87</v>
      </c>
      <c r="E4248" s="115" t="s">
        <v>87</v>
      </c>
      <c r="F4248" s="115" t="s">
        <v>87</v>
      </c>
      <c r="G4248" s="115">
        <v>1889</v>
      </c>
      <c r="H4248" s="115" t="s">
        <v>177</v>
      </c>
      <c r="I4248" s="115">
        <v>2.3075606390000001</v>
      </c>
      <c r="J4248" s="115" t="s">
        <v>68</v>
      </c>
      <c r="K4248" s="115" t="str">
        <f>INDEX(DatosProcesados!$A$1:$BF$101,MATCH(DataBase!A4248,DatosProcesados!$A$1:$A$101,0),MATCH(DataBase!J4248,DatosProcesados!$A$1:$BF$1,0))</f>
        <v>No informa</v>
      </c>
      <c r="L4248" s="115" t="str">
        <f>INDEX(Modelo!$A$9:$D$89,MATCH(DataBase!$J4248,Modelo!$A$9:$A$89,0),MATCH(DataBase!L$1,Modelo!$A$9:$D$9,0))</f>
        <v>Impacto económico y gobernanza</v>
      </c>
      <c r="M4248" s="115" t="str">
        <f>INDEX(Modelo!$A$9:$D$89,MATCH(DataBase!$J4248,Modelo!$A$9:$A$89,0),MATCH(DataBase!M$1,Modelo!$A$9:$D$9,0))</f>
        <v>Pilar 6</v>
      </c>
      <c r="N4248" s="115" t="str">
        <f>INDEX(Modelo!$A$9:$D$89,MATCH(DataBase!$J4248,Modelo!$A$9:$A$89,0),MATCH(DataBase!N$1,Modelo!$A$9:$D$9,0))</f>
        <v>positivo</v>
      </c>
      <c r="O4248" s="115">
        <f t="array" ref="O4248">IF(N4248="negativo",INDEX($AD$3:$AG$51,MATCH(1,($B4248=$AD$3:$AD$51)*($J4248=$AE$3:$AE$51),0),3),IF(N4248="positivo",INDEX($AD$55:$AG$109,MATCH(1,($B4248=$AD$55:$AD$109)*($J4248=$AE$55:$AE$109),0),3)))</f>
        <v>0.10400763358778627</v>
      </c>
      <c r="P4248" s="115">
        <f t="array" ref="P4248">IF(N4248="negativo",INDEX($AD$3:$AG$51,MATCH(1,($B4248=$AD$3:$AD$51)*($J4248=$AE$3:$AE$51),0),4),IF(N4248="positivo",INDEX($AD$55:$AG$109,MATCH(1,($B4248=$AD$55:$AD$109)*($J4248=$AE$55:$AE$109),0),4)))</f>
        <v>1.5115930796329939E-2</v>
      </c>
      <c r="Q4248" s="115" t="str">
        <f>VLOOKUP(M4248,Modelo!$A$2:$C$7,2,0)</f>
        <v>Impacto Económico, Social y Comunitario</v>
      </c>
      <c r="R4248" s="118">
        <f t="array" ref="R4248">INDEX(Modelo!$F$1:$H$37,MATCH(1,(DataBase!Q4248=Modelo!$G$1:$G$37)*(DataBase!B4248=Modelo!$F$1:$F$37),0),3)</f>
        <v>0.11764705882352941</v>
      </c>
      <c r="S4248" s="115">
        <f t="shared" si="134"/>
        <v>0</v>
      </c>
      <c r="T4248" s="115">
        <f t="shared" si="135"/>
        <v>0</v>
      </c>
    </row>
    <row r="4249" spans="1:20" x14ac:dyDescent="0.3">
      <c r="A4249" s="115" t="s">
        <v>423</v>
      </c>
      <c r="B4249" s="115" t="s">
        <v>407</v>
      </c>
      <c r="C4249" s="115" t="s">
        <v>103</v>
      </c>
      <c r="D4249" s="115" t="s">
        <v>86</v>
      </c>
      <c r="E4249" s="115" t="s">
        <v>87</v>
      </c>
      <c r="F4249" s="115" t="s">
        <v>87</v>
      </c>
      <c r="G4249" s="115">
        <v>1985</v>
      </c>
      <c r="H4249" s="115" t="s">
        <v>422</v>
      </c>
      <c r="I4249" s="115">
        <v>4.2502446559999996</v>
      </c>
      <c r="J4249" s="115" t="s">
        <v>68</v>
      </c>
      <c r="K4249" s="115" t="str">
        <f>INDEX(DatosProcesados!$A$1:$BF$101,MATCH(DataBase!A4249,DatosProcesados!$A$1:$A$101,0),MATCH(DataBase!J4249,DatosProcesados!$A$1:$BF$1,0))</f>
        <v>No informa</v>
      </c>
      <c r="L4249" s="115" t="str">
        <f>INDEX(Modelo!$A$9:$D$89,MATCH(DataBase!$J4249,Modelo!$A$9:$A$89,0),MATCH(DataBase!L$1,Modelo!$A$9:$D$9,0))</f>
        <v>Impacto económico y gobernanza</v>
      </c>
      <c r="M4249" s="115" t="str">
        <f>INDEX(Modelo!$A$9:$D$89,MATCH(DataBase!$J4249,Modelo!$A$9:$A$89,0),MATCH(DataBase!M$1,Modelo!$A$9:$D$9,0))</f>
        <v>Pilar 6</v>
      </c>
      <c r="N4249" s="115" t="str">
        <f>INDEX(Modelo!$A$9:$D$89,MATCH(DataBase!$J4249,Modelo!$A$9:$A$89,0),MATCH(DataBase!N$1,Modelo!$A$9:$D$9,0))</f>
        <v>positivo</v>
      </c>
      <c r="O4249" s="115">
        <f t="array" ref="O4249">IF(N4249="negativo",INDEX($AD$3:$AG$51,MATCH(1,($B4249=$AD$3:$AD$51)*($J4249=$AE$3:$AE$51),0),3),IF(N4249="positivo",INDEX($AD$55:$AG$109,MATCH(1,($B4249=$AD$55:$AD$109)*($J4249=$AE$55:$AE$109),0),3)))</f>
        <v>0.42926832052238179</v>
      </c>
      <c r="P4249" s="115">
        <f t="array" ref="P4249">IF(N4249="negativo",INDEX($AD$3:$AG$51,MATCH(1,($B4249=$AD$3:$AD$51)*($J4249=$AE$3:$AE$51),0),4),IF(N4249="positivo",INDEX($AD$55:$AG$109,MATCH(1,($B4249=$AD$55:$AD$109)*($J4249=$AE$55:$AE$109),0),4)))</f>
        <v>0.29904026920728466</v>
      </c>
      <c r="Q4249" s="115" t="str">
        <f>VLOOKUP(M4249,Modelo!$A$2:$C$7,2,0)</f>
        <v>Impacto Económico, Social y Comunitario</v>
      </c>
      <c r="R4249" s="118">
        <f t="array" ref="R4249">INDEX(Modelo!$F$1:$H$37,MATCH(1,(DataBase!Q4249=Modelo!$G$1:$G$37)*(DataBase!B4249=Modelo!$F$1:$F$37),0),3)</f>
        <v>0.15384615384615385</v>
      </c>
      <c r="S4249" s="115">
        <f t="shared" si="134"/>
        <v>0</v>
      </c>
      <c r="T4249" s="115">
        <f t="shared" si="135"/>
        <v>0</v>
      </c>
    </row>
    <row r="4250" spans="1:20" x14ac:dyDescent="0.3">
      <c r="A4250" s="115" t="s">
        <v>172</v>
      </c>
      <c r="B4250" s="115" t="s">
        <v>84</v>
      </c>
      <c r="C4250" s="115" t="s">
        <v>103</v>
      </c>
      <c r="D4250" s="115" t="s">
        <v>86</v>
      </c>
      <c r="E4250" s="115" t="s">
        <v>87</v>
      </c>
      <c r="F4250" s="115" t="s">
        <v>86</v>
      </c>
      <c r="G4250" s="115">
        <v>1966</v>
      </c>
      <c r="H4250" s="115" t="s">
        <v>125</v>
      </c>
      <c r="I4250" s="115">
        <v>2.6355685659999999</v>
      </c>
      <c r="J4250" s="115" t="s">
        <v>68</v>
      </c>
      <c r="K4250" s="115" t="str">
        <f>INDEX(DatosProcesados!$A$1:$BF$101,MATCH(DataBase!A4250,DatosProcesados!$A$1:$A$101,0),MATCH(DataBase!J4250,DatosProcesados!$A$1:$BF$1,0))</f>
        <v>No informa</v>
      </c>
      <c r="L4250" s="115" t="str">
        <f>INDEX(Modelo!$A$9:$D$89,MATCH(DataBase!$J4250,Modelo!$A$9:$A$89,0),MATCH(DataBase!L$1,Modelo!$A$9:$D$9,0))</f>
        <v>Impacto económico y gobernanza</v>
      </c>
      <c r="M4250" s="115" t="str">
        <f>INDEX(Modelo!$A$9:$D$89,MATCH(DataBase!$J4250,Modelo!$A$9:$A$89,0),MATCH(DataBase!M$1,Modelo!$A$9:$D$9,0))</f>
        <v>Pilar 6</v>
      </c>
      <c r="N4250" s="115" t="str">
        <f>INDEX(Modelo!$A$9:$D$89,MATCH(DataBase!$J4250,Modelo!$A$9:$A$89,0),MATCH(DataBase!N$1,Modelo!$A$9:$D$9,0))</f>
        <v>positivo</v>
      </c>
      <c r="O4250" s="115">
        <f t="array" ref="O4250">IF(N4250="negativo",INDEX($AD$3:$AG$51,MATCH(1,($B4250=$AD$3:$AD$51)*($J4250=$AE$3:$AE$51),0),3),IF(N4250="positivo",INDEX($AD$55:$AG$109,MATCH(1,($B4250=$AD$55:$AD$109)*($J4250=$AE$55:$AE$109),0),3)))</f>
        <v>0.17775108842516138</v>
      </c>
      <c r="P4250" s="115">
        <f t="array" ref="P4250">IF(N4250="negativo",INDEX($AD$3:$AG$51,MATCH(1,($B4250=$AD$3:$AD$51)*($J4250=$AE$3:$AE$51),0),4),IF(N4250="positivo",INDEX($AD$55:$AG$109,MATCH(1,($B4250=$AD$55:$AD$109)*($J4250=$AE$55:$AE$109),0),4)))</f>
        <v>5.7074717994311927E-3</v>
      </c>
      <c r="Q4250" s="115" t="str">
        <f>VLOOKUP(M4250,Modelo!$A$2:$C$7,2,0)</f>
        <v>Impacto Económico, Social y Comunitario</v>
      </c>
      <c r="R4250" s="118">
        <f t="array" ref="R4250">INDEX(Modelo!$F$1:$H$37,MATCH(1,(DataBase!Q4250=Modelo!$G$1:$G$37)*(DataBase!B4250=Modelo!$F$1:$F$37),0),3)</f>
        <v>0.11764705882352941</v>
      </c>
      <c r="S4250" s="115">
        <f t="shared" si="134"/>
        <v>0</v>
      </c>
      <c r="T4250" s="115">
        <f t="shared" si="135"/>
        <v>0</v>
      </c>
    </row>
    <row r="4251" spans="1:20" x14ac:dyDescent="0.3">
      <c r="A4251" s="115" t="s">
        <v>158</v>
      </c>
      <c r="B4251" s="115" t="s">
        <v>84</v>
      </c>
      <c r="C4251" s="115" t="s">
        <v>97</v>
      </c>
      <c r="D4251" s="115" t="s">
        <v>86</v>
      </c>
      <c r="E4251" s="115" t="s">
        <v>87</v>
      </c>
      <c r="F4251" s="115" t="s">
        <v>87</v>
      </c>
      <c r="G4251" s="115">
        <v>1896</v>
      </c>
      <c r="H4251" s="115" t="s">
        <v>125</v>
      </c>
      <c r="I4251" s="115">
        <v>3.7166394839999999</v>
      </c>
      <c r="J4251" s="115" t="s">
        <v>68</v>
      </c>
      <c r="K4251" s="115" t="str">
        <f>INDEX(DatosProcesados!$A$1:$BF$101,MATCH(DataBase!A4251,DatosProcesados!$A$1:$A$101,0),MATCH(DataBase!J4251,DatosProcesados!$A$1:$BF$1,0))</f>
        <v>No informa</v>
      </c>
      <c r="L4251" s="115" t="str">
        <f>INDEX(Modelo!$A$9:$D$89,MATCH(DataBase!$J4251,Modelo!$A$9:$A$89,0),MATCH(DataBase!L$1,Modelo!$A$9:$D$9,0))</f>
        <v>Impacto económico y gobernanza</v>
      </c>
      <c r="M4251" s="115" t="str">
        <f>INDEX(Modelo!$A$9:$D$89,MATCH(DataBase!$J4251,Modelo!$A$9:$A$89,0),MATCH(DataBase!M$1,Modelo!$A$9:$D$9,0))</f>
        <v>Pilar 6</v>
      </c>
      <c r="N4251" s="115" t="str">
        <f>INDEX(Modelo!$A$9:$D$89,MATCH(DataBase!$J4251,Modelo!$A$9:$A$89,0),MATCH(DataBase!N$1,Modelo!$A$9:$D$9,0))</f>
        <v>positivo</v>
      </c>
      <c r="O4251" s="115">
        <f t="array" ref="O4251">IF(N4251="negativo",INDEX($AD$3:$AG$51,MATCH(1,($B4251=$AD$3:$AD$51)*($J4251=$AE$3:$AE$51),0),3),IF(N4251="positivo",INDEX($AD$55:$AG$109,MATCH(1,($B4251=$AD$55:$AD$109)*($J4251=$AE$55:$AE$109),0),3)))</f>
        <v>0.17775108842516138</v>
      </c>
      <c r="P4251" s="115">
        <f t="array" ref="P4251">IF(N4251="negativo",INDEX($AD$3:$AG$51,MATCH(1,($B4251=$AD$3:$AD$51)*($J4251=$AE$3:$AE$51),0),4),IF(N4251="positivo",INDEX($AD$55:$AG$109,MATCH(1,($B4251=$AD$55:$AD$109)*($J4251=$AE$55:$AE$109),0),4)))</f>
        <v>5.7074717994311927E-3</v>
      </c>
      <c r="Q4251" s="115" t="str">
        <f>VLOOKUP(M4251,Modelo!$A$2:$C$7,2,0)</f>
        <v>Impacto Económico, Social y Comunitario</v>
      </c>
      <c r="R4251" s="118">
        <f t="array" ref="R4251">INDEX(Modelo!$F$1:$H$37,MATCH(1,(DataBase!Q4251=Modelo!$G$1:$G$37)*(DataBase!B4251=Modelo!$F$1:$F$37),0),3)</f>
        <v>0.11764705882352941</v>
      </c>
      <c r="S4251" s="115">
        <f t="shared" si="134"/>
        <v>0</v>
      </c>
      <c r="T4251" s="115">
        <f t="shared" si="135"/>
        <v>0</v>
      </c>
    </row>
    <row r="4252" spans="1:20" x14ac:dyDescent="0.3">
      <c r="A4252" s="115" t="s">
        <v>310</v>
      </c>
      <c r="B4252" s="115" t="s">
        <v>216</v>
      </c>
      <c r="C4252" s="115" t="s">
        <v>85</v>
      </c>
      <c r="D4252" s="115" t="s">
        <v>86</v>
      </c>
      <c r="E4252" s="115" t="s">
        <v>87</v>
      </c>
      <c r="F4252" s="115" t="s">
        <v>87</v>
      </c>
      <c r="G4252" s="115">
        <v>1908</v>
      </c>
      <c r="H4252" s="115" t="s">
        <v>244</v>
      </c>
      <c r="I4252" s="115">
        <v>1.2123628230000001</v>
      </c>
      <c r="J4252" s="115" t="s">
        <v>68</v>
      </c>
      <c r="K4252" s="115" t="str">
        <f>INDEX(DatosProcesados!$A$1:$BF$101,MATCH(DataBase!A4252,DatosProcesados!$A$1:$A$101,0),MATCH(DataBase!J4252,DatosProcesados!$A$1:$BF$1,0))</f>
        <v>No informa</v>
      </c>
      <c r="L4252" s="115" t="str">
        <f>INDEX(Modelo!$A$9:$D$89,MATCH(DataBase!$J4252,Modelo!$A$9:$A$89,0),MATCH(DataBase!L$1,Modelo!$A$9:$D$9,0))</f>
        <v>Impacto económico y gobernanza</v>
      </c>
      <c r="M4252" s="115" t="str">
        <f>INDEX(Modelo!$A$9:$D$89,MATCH(DataBase!$J4252,Modelo!$A$9:$A$89,0),MATCH(DataBase!M$1,Modelo!$A$9:$D$9,0))</f>
        <v>Pilar 6</v>
      </c>
      <c r="N4252" s="115" t="str">
        <f>INDEX(Modelo!$A$9:$D$89,MATCH(DataBase!$J4252,Modelo!$A$9:$A$89,0),MATCH(DataBase!N$1,Modelo!$A$9:$D$9,0))</f>
        <v>positivo</v>
      </c>
      <c r="O4252" s="115">
        <f t="array" ref="O4252">IF(N4252="negativo",INDEX($AD$3:$AG$51,MATCH(1,($B4252=$AD$3:$AD$51)*($J4252=$AE$3:$AE$51),0),3),IF(N4252="positivo",INDEX($AD$55:$AG$109,MATCH(1,($B4252=$AD$55:$AD$109)*($J4252=$AE$55:$AE$109),0),3)))</f>
        <v>0.12075072729106237</v>
      </c>
      <c r="P4252" s="115">
        <f t="array" ref="P4252">IF(N4252="negativo",INDEX($AD$3:$AG$51,MATCH(1,($B4252=$AD$3:$AD$51)*($J4252=$AE$3:$AE$51),0),4),IF(N4252="positivo",INDEX($AD$55:$AG$109,MATCH(1,($B4252=$AD$55:$AD$109)*($J4252=$AE$55:$AE$109),0),4)))</f>
        <v>4.4841683988386732E-3</v>
      </c>
      <c r="Q4252" s="115" t="str">
        <f>VLOOKUP(M4252,Modelo!$A$2:$C$7,2,0)</f>
        <v>Impacto Económico, Social y Comunitario</v>
      </c>
      <c r="R4252" s="118">
        <f t="array" ref="R4252">INDEX(Modelo!$F$1:$H$37,MATCH(1,(DataBase!Q4252=Modelo!$G$1:$G$37)*(DataBase!B4252=Modelo!$F$1:$F$37),0),3)</f>
        <v>0.10526315789473684</v>
      </c>
      <c r="S4252" s="115">
        <f t="shared" si="134"/>
        <v>0</v>
      </c>
      <c r="T4252" s="115">
        <f t="shared" si="135"/>
        <v>0</v>
      </c>
    </row>
    <row r="4253" spans="1:20" x14ac:dyDescent="0.3">
      <c r="A4253" s="115" t="s">
        <v>441</v>
      </c>
      <c r="B4253" s="115" t="s">
        <v>407</v>
      </c>
      <c r="C4253" s="115" t="s">
        <v>103</v>
      </c>
      <c r="D4253" s="115" t="s">
        <v>86</v>
      </c>
      <c r="E4253" s="115" t="s">
        <v>87</v>
      </c>
      <c r="F4253" s="115" t="s">
        <v>87</v>
      </c>
      <c r="G4253" s="115">
        <v>2002</v>
      </c>
      <c r="H4253" s="115" t="s">
        <v>177</v>
      </c>
      <c r="I4253" s="115">
        <v>2.4203671080000002</v>
      </c>
      <c r="J4253" s="115" t="s">
        <v>68</v>
      </c>
      <c r="K4253" s="115" t="str">
        <f>INDEX(DatosProcesados!$A$1:$BF$101,MATCH(DataBase!A4253,DatosProcesados!$A$1:$A$101,0),MATCH(DataBase!J4253,DatosProcesados!$A$1:$BF$1,0))</f>
        <v>No informa</v>
      </c>
      <c r="L4253" s="115" t="str">
        <f>INDEX(Modelo!$A$9:$D$89,MATCH(DataBase!$J4253,Modelo!$A$9:$A$89,0),MATCH(DataBase!L$1,Modelo!$A$9:$D$9,0))</f>
        <v>Impacto económico y gobernanza</v>
      </c>
      <c r="M4253" s="115" t="str">
        <f>INDEX(Modelo!$A$9:$D$89,MATCH(DataBase!$J4253,Modelo!$A$9:$A$89,0),MATCH(DataBase!M$1,Modelo!$A$9:$D$9,0))</f>
        <v>Pilar 6</v>
      </c>
      <c r="N4253" s="115" t="str">
        <f>INDEX(Modelo!$A$9:$D$89,MATCH(DataBase!$J4253,Modelo!$A$9:$A$89,0),MATCH(DataBase!N$1,Modelo!$A$9:$D$9,0))</f>
        <v>positivo</v>
      </c>
      <c r="O4253" s="115">
        <f t="array" ref="O4253">IF(N4253="negativo",INDEX($AD$3:$AG$51,MATCH(1,($B4253=$AD$3:$AD$51)*($J4253=$AE$3:$AE$51),0),3),IF(N4253="positivo",INDEX($AD$55:$AG$109,MATCH(1,($B4253=$AD$55:$AD$109)*($J4253=$AE$55:$AE$109),0),3)))</f>
        <v>0.42926832052238179</v>
      </c>
      <c r="P4253" s="115">
        <f t="array" ref="P4253">IF(N4253="negativo",INDEX($AD$3:$AG$51,MATCH(1,($B4253=$AD$3:$AD$51)*($J4253=$AE$3:$AE$51),0),4),IF(N4253="positivo",INDEX($AD$55:$AG$109,MATCH(1,($B4253=$AD$55:$AD$109)*($J4253=$AE$55:$AE$109),0),4)))</f>
        <v>0.29904026920728466</v>
      </c>
      <c r="Q4253" s="115" t="str">
        <f>VLOOKUP(M4253,Modelo!$A$2:$C$7,2,0)</f>
        <v>Impacto Económico, Social y Comunitario</v>
      </c>
      <c r="R4253" s="118">
        <f t="array" ref="R4253">INDEX(Modelo!$F$1:$H$37,MATCH(1,(DataBase!Q4253=Modelo!$G$1:$G$37)*(DataBase!B4253=Modelo!$F$1:$F$37),0),3)</f>
        <v>0.15384615384615385</v>
      </c>
      <c r="S4253" s="115">
        <f t="shared" si="134"/>
        <v>0</v>
      </c>
      <c r="T4253" s="115">
        <f t="shared" si="135"/>
        <v>0</v>
      </c>
    </row>
    <row r="4254" spans="1:20" x14ac:dyDescent="0.3">
      <c r="A4254" s="115" t="s">
        <v>454</v>
      </c>
      <c r="B4254" s="115" t="s">
        <v>407</v>
      </c>
      <c r="C4254" s="115" t="s">
        <v>103</v>
      </c>
      <c r="D4254" s="115" t="s">
        <v>86</v>
      </c>
      <c r="E4254" s="115" t="s">
        <v>87</v>
      </c>
      <c r="F4254" s="115" t="s">
        <v>87</v>
      </c>
      <c r="G4254" s="115">
        <v>2003</v>
      </c>
      <c r="H4254" s="115" t="s">
        <v>422</v>
      </c>
      <c r="I4254" s="115">
        <v>1.3219259999999999</v>
      </c>
      <c r="J4254" s="115" t="s">
        <v>68</v>
      </c>
      <c r="K4254" s="115" t="str">
        <f>INDEX(DatosProcesados!$A$1:$BF$101,MATCH(DataBase!A4254,DatosProcesados!$A$1:$A$101,0),MATCH(DataBase!J4254,DatosProcesados!$A$1:$BF$1,0))</f>
        <v>No informa</v>
      </c>
      <c r="L4254" s="115" t="str">
        <f>INDEX(Modelo!$A$9:$D$89,MATCH(DataBase!$J4254,Modelo!$A$9:$A$89,0),MATCH(DataBase!L$1,Modelo!$A$9:$D$9,0))</f>
        <v>Impacto económico y gobernanza</v>
      </c>
      <c r="M4254" s="115" t="str">
        <f>INDEX(Modelo!$A$9:$D$89,MATCH(DataBase!$J4254,Modelo!$A$9:$A$89,0),MATCH(DataBase!M$1,Modelo!$A$9:$D$9,0))</f>
        <v>Pilar 6</v>
      </c>
      <c r="N4254" s="115" t="str">
        <f>INDEX(Modelo!$A$9:$D$89,MATCH(DataBase!$J4254,Modelo!$A$9:$A$89,0),MATCH(DataBase!N$1,Modelo!$A$9:$D$9,0))</f>
        <v>positivo</v>
      </c>
      <c r="O4254" s="115">
        <f t="array" ref="O4254">IF(N4254="negativo",INDEX($AD$3:$AG$51,MATCH(1,($B4254=$AD$3:$AD$51)*($J4254=$AE$3:$AE$51),0),3),IF(N4254="positivo",INDEX($AD$55:$AG$109,MATCH(1,($B4254=$AD$55:$AD$109)*($J4254=$AE$55:$AE$109),0),3)))</f>
        <v>0.42926832052238179</v>
      </c>
      <c r="P4254" s="115">
        <f t="array" ref="P4254">IF(N4254="negativo",INDEX($AD$3:$AG$51,MATCH(1,($B4254=$AD$3:$AD$51)*($J4254=$AE$3:$AE$51),0),4),IF(N4254="positivo",INDEX($AD$55:$AG$109,MATCH(1,($B4254=$AD$55:$AD$109)*($J4254=$AE$55:$AE$109),0),4)))</f>
        <v>0.29904026920728466</v>
      </c>
      <c r="Q4254" s="115" t="str">
        <f>VLOOKUP(M4254,Modelo!$A$2:$C$7,2,0)</f>
        <v>Impacto Económico, Social y Comunitario</v>
      </c>
      <c r="R4254" s="118">
        <f t="array" ref="R4254">INDEX(Modelo!$F$1:$H$37,MATCH(1,(DataBase!Q4254=Modelo!$G$1:$G$37)*(DataBase!B4254=Modelo!$F$1:$F$37),0),3)</f>
        <v>0.15384615384615385</v>
      </c>
      <c r="S4254" s="115">
        <f t="shared" si="134"/>
        <v>0</v>
      </c>
      <c r="T4254" s="115">
        <f t="shared" si="135"/>
        <v>0</v>
      </c>
    </row>
    <row r="4255" spans="1:20" x14ac:dyDescent="0.3">
      <c r="A4255" s="115" t="s">
        <v>477</v>
      </c>
      <c r="B4255" s="115" t="s">
        <v>467</v>
      </c>
      <c r="C4255" s="115" t="s">
        <v>103</v>
      </c>
      <c r="D4255" s="115" t="s">
        <v>86</v>
      </c>
      <c r="E4255" s="115" t="s">
        <v>86</v>
      </c>
      <c r="F4255" s="115" t="s">
        <v>86</v>
      </c>
      <c r="G4255" s="115">
        <v>1985</v>
      </c>
      <c r="H4255" s="115" t="s">
        <v>125</v>
      </c>
      <c r="I4255" s="115">
        <v>0.441609957</v>
      </c>
      <c r="J4255" s="115" t="s">
        <v>68</v>
      </c>
      <c r="K4255" s="115" t="str">
        <f>INDEX(DatosProcesados!$A$1:$BF$101,MATCH(DataBase!A4255,DatosProcesados!$A$1:$A$101,0),MATCH(DataBase!J4255,DatosProcesados!$A$1:$BF$1,0))</f>
        <v>No informa</v>
      </c>
      <c r="L4255" s="115" t="str">
        <f>INDEX(Modelo!$A$9:$D$89,MATCH(DataBase!$J4255,Modelo!$A$9:$A$89,0),MATCH(DataBase!L$1,Modelo!$A$9:$D$9,0))</f>
        <v>Impacto económico y gobernanza</v>
      </c>
      <c r="M4255" s="115" t="str">
        <f>INDEX(Modelo!$A$9:$D$89,MATCH(DataBase!$J4255,Modelo!$A$9:$A$89,0),MATCH(DataBase!M$1,Modelo!$A$9:$D$9,0))</f>
        <v>Pilar 6</v>
      </c>
      <c r="N4255" s="115" t="str">
        <f>INDEX(Modelo!$A$9:$D$89,MATCH(DataBase!$J4255,Modelo!$A$9:$A$89,0),MATCH(DataBase!N$1,Modelo!$A$9:$D$9,0))</f>
        <v>positivo</v>
      </c>
      <c r="O4255" s="115">
        <f t="array" ref="O4255">IF(N4255="negativo",INDEX($AD$3:$AG$51,MATCH(1,($B4255=$AD$3:$AD$51)*($J4255=$AE$3:$AE$51),0),3),IF(N4255="positivo",INDEX($AD$55:$AG$109,MATCH(1,($B4255=$AD$55:$AD$109)*($J4255=$AE$55:$AE$109),0),3)))</f>
        <v>0</v>
      </c>
      <c r="P4255" s="115">
        <f t="array" ref="P4255">IF(N4255="negativo",INDEX($AD$3:$AG$51,MATCH(1,($B4255=$AD$3:$AD$51)*($J4255=$AE$3:$AE$51),0),4),IF(N4255="positivo",INDEX($AD$55:$AG$109,MATCH(1,($B4255=$AD$55:$AD$109)*($J4255=$AE$55:$AE$109),0),4)))</f>
        <v>0</v>
      </c>
      <c r="Q4255" s="115" t="str">
        <f>VLOOKUP(M4255,Modelo!$A$2:$C$7,2,0)</f>
        <v>Impacto Económico, Social y Comunitario</v>
      </c>
      <c r="R4255" s="118">
        <f t="array" ref="R4255">INDEX(Modelo!$F$1:$H$37,MATCH(1,(DataBase!Q4255=Modelo!$G$1:$G$37)*(DataBase!B4255=Modelo!$F$1:$F$37),0),3)</f>
        <v>0.14285714285714285</v>
      </c>
      <c r="S4255" s="115">
        <f t="shared" si="134"/>
        <v>0</v>
      </c>
      <c r="T4255" s="115">
        <f t="shared" si="135"/>
        <v>0</v>
      </c>
    </row>
    <row r="4256" spans="1:20" x14ac:dyDescent="0.3">
      <c r="A4256" s="115" t="s">
        <v>256</v>
      </c>
      <c r="B4256" s="115" t="s">
        <v>216</v>
      </c>
      <c r="C4256" s="115" t="s">
        <v>103</v>
      </c>
      <c r="D4256" s="115" t="s">
        <v>87</v>
      </c>
      <c r="E4256" s="115" t="s">
        <v>86</v>
      </c>
      <c r="F4256" s="115" t="s">
        <v>86</v>
      </c>
      <c r="G4256" s="115">
        <v>1964</v>
      </c>
      <c r="H4256" s="115" t="s">
        <v>125</v>
      </c>
      <c r="I4256" s="115">
        <v>2.4859553989999998</v>
      </c>
      <c r="J4256" s="115" t="s">
        <v>68</v>
      </c>
      <c r="K4256" s="115" t="str">
        <f>INDEX(DatosProcesados!$A$1:$BF$101,MATCH(DataBase!A4256,DatosProcesados!$A$1:$A$101,0),MATCH(DataBase!J4256,DatosProcesados!$A$1:$BF$1,0))</f>
        <v>No informa</v>
      </c>
      <c r="L4256" s="115" t="str">
        <f>INDEX(Modelo!$A$9:$D$89,MATCH(DataBase!$J4256,Modelo!$A$9:$A$89,0),MATCH(DataBase!L$1,Modelo!$A$9:$D$9,0))</f>
        <v>Impacto económico y gobernanza</v>
      </c>
      <c r="M4256" s="115" t="str">
        <f>INDEX(Modelo!$A$9:$D$89,MATCH(DataBase!$J4256,Modelo!$A$9:$A$89,0),MATCH(DataBase!M$1,Modelo!$A$9:$D$9,0))</f>
        <v>Pilar 6</v>
      </c>
      <c r="N4256" s="115" t="str">
        <f>INDEX(Modelo!$A$9:$D$89,MATCH(DataBase!$J4256,Modelo!$A$9:$A$89,0),MATCH(DataBase!N$1,Modelo!$A$9:$D$9,0))</f>
        <v>positivo</v>
      </c>
      <c r="O4256" s="115">
        <f t="array" ref="O4256">IF(N4256="negativo",INDEX($AD$3:$AG$51,MATCH(1,($B4256=$AD$3:$AD$51)*($J4256=$AE$3:$AE$51),0),3),IF(N4256="positivo",INDEX($AD$55:$AG$109,MATCH(1,($B4256=$AD$55:$AD$109)*($J4256=$AE$55:$AE$109),0),3)))</f>
        <v>0.12075072729106237</v>
      </c>
      <c r="P4256" s="115">
        <f t="array" ref="P4256">IF(N4256="negativo",INDEX($AD$3:$AG$51,MATCH(1,($B4256=$AD$3:$AD$51)*($J4256=$AE$3:$AE$51),0),4),IF(N4256="positivo",INDEX($AD$55:$AG$109,MATCH(1,($B4256=$AD$55:$AD$109)*($J4256=$AE$55:$AE$109),0),4)))</f>
        <v>4.4841683988386732E-3</v>
      </c>
      <c r="Q4256" s="115" t="str">
        <f>VLOOKUP(M4256,Modelo!$A$2:$C$7,2,0)</f>
        <v>Impacto Económico, Social y Comunitario</v>
      </c>
      <c r="R4256" s="118">
        <f t="array" ref="R4256">INDEX(Modelo!$F$1:$H$37,MATCH(1,(DataBase!Q4256=Modelo!$G$1:$G$37)*(DataBase!B4256=Modelo!$F$1:$F$37),0),3)</f>
        <v>0.10526315789473684</v>
      </c>
      <c r="S4256" s="115">
        <f t="shared" si="134"/>
        <v>0</v>
      </c>
      <c r="T4256" s="115">
        <f t="shared" si="135"/>
        <v>0</v>
      </c>
    </row>
    <row r="4257" spans="1:20" x14ac:dyDescent="0.3">
      <c r="A4257" s="115" t="s">
        <v>305</v>
      </c>
      <c r="B4257" s="115" t="s">
        <v>216</v>
      </c>
      <c r="C4257" s="115" t="s">
        <v>103</v>
      </c>
      <c r="D4257" s="115" t="s">
        <v>87</v>
      </c>
      <c r="E4257" s="115" t="s">
        <v>86</v>
      </c>
      <c r="F4257" s="115" t="s">
        <v>86</v>
      </c>
      <c r="G4257" s="115">
        <v>1940</v>
      </c>
      <c r="H4257" s="115" t="s">
        <v>125</v>
      </c>
      <c r="I4257" s="115">
        <v>1.340540112</v>
      </c>
      <c r="J4257" s="115" t="s">
        <v>68</v>
      </c>
      <c r="K4257" s="115" t="str">
        <f>INDEX(DatosProcesados!$A$1:$BF$101,MATCH(DataBase!A4257,DatosProcesados!$A$1:$A$101,0),MATCH(DataBase!J4257,DatosProcesados!$A$1:$BF$1,0))</f>
        <v>No informa</v>
      </c>
      <c r="L4257" s="115" t="str">
        <f>INDEX(Modelo!$A$9:$D$89,MATCH(DataBase!$J4257,Modelo!$A$9:$A$89,0),MATCH(DataBase!L$1,Modelo!$A$9:$D$9,0))</f>
        <v>Impacto económico y gobernanza</v>
      </c>
      <c r="M4257" s="115" t="str">
        <f>INDEX(Modelo!$A$9:$D$89,MATCH(DataBase!$J4257,Modelo!$A$9:$A$89,0),MATCH(DataBase!M$1,Modelo!$A$9:$D$9,0))</f>
        <v>Pilar 6</v>
      </c>
      <c r="N4257" s="115" t="str">
        <f>INDEX(Modelo!$A$9:$D$89,MATCH(DataBase!$J4257,Modelo!$A$9:$A$89,0),MATCH(DataBase!N$1,Modelo!$A$9:$D$9,0))</f>
        <v>positivo</v>
      </c>
      <c r="O4257" s="115">
        <f t="array" ref="O4257">IF(N4257="negativo",INDEX($AD$3:$AG$51,MATCH(1,($B4257=$AD$3:$AD$51)*($J4257=$AE$3:$AE$51),0),3),IF(N4257="positivo",INDEX($AD$55:$AG$109,MATCH(1,($B4257=$AD$55:$AD$109)*($J4257=$AE$55:$AE$109),0),3)))</f>
        <v>0.12075072729106237</v>
      </c>
      <c r="P4257" s="115">
        <f t="array" ref="P4257">IF(N4257="negativo",INDEX($AD$3:$AG$51,MATCH(1,($B4257=$AD$3:$AD$51)*($J4257=$AE$3:$AE$51),0),4),IF(N4257="positivo",INDEX($AD$55:$AG$109,MATCH(1,($B4257=$AD$55:$AD$109)*($J4257=$AE$55:$AE$109),0),4)))</f>
        <v>4.4841683988386732E-3</v>
      </c>
      <c r="Q4257" s="115" t="str">
        <f>VLOOKUP(M4257,Modelo!$A$2:$C$7,2,0)</f>
        <v>Impacto Económico, Social y Comunitario</v>
      </c>
      <c r="R4257" s="118">
        <f t="array" ref="R4257">INDEX(Modelo!$F$1:$H$37,MATCH(1,(DataBase!Q4257=Modelo!$G$1:$G$37)*(DataBase!B4257=Modelo!$F$1:$F$37),0),3)</f>
        <v>0.10526315789473684</v>
      </c>
      <c r="S4257" s="115">
        <f t="shared" si="134"/>
        <v>0</v>
      </c>
      <c r="T4257" s="115">
        <f t="shared" si="135"/>
        <v>0</v>
      </c>
    </row>
    <row r="4258" spans="1:20" x14ac:dyDescent="0.3">
      <c r="A4258" s="115" t="s">
        <v>432</v>
      </c>
      <c r="B4258" s="115" t="s">
        <v>407</v>
      </c>
      <c r="C4258" s="115" t="s">
        <v>103</v>
      </c>
      <c r="D4258" s="115" t="s">
        <v>86</v>
      </c>
      <c r="E4258" s="115" t="s">
        <v>86</v>
      </c>
      <c r="F4258" s="115" t="s">
        <v>86</v>
      </c>
      <c r="G4258" s="115">
        <v>1956</v>
      </c>
      <c r="H4258" s="115" t="s">
        <v>125</v>
      </c>
      <c r="I4258" s="115">
        <v>2.660692144</v>
      </c>
      <c r="J4258" s="115" t="s">
        <v>68</v>
      </c>
      <c r="K4258" s="115" t="str">
        <f>INDEX(DatosProcesados!$A$1:$BF$101,MATCH(DataBase!A4258,DatosProcesados!$A$1:$A$101,0),MATCH(DataBase!J4258,DatosProcesados!$A$1:$BF$1,0))</f>
        <v>No informa</v>
      </c>
      <c r="L4258" s="115" t="str">
        <f>INDEX(Modelo!$A$9:$D$89,MATCH(DataBase!$J4258,Modelo!$A$9:$A$89,0),MATCH(DataBase!L$1,Modelo!$A$9:$D$9,0))</f>
        <v>Impacto económico y gobernanza</v>
      </c>
      <c r="M4258" s="115" t="str">
        <f>INDEX(Modelo!$A$9:$D$89,MATCH(DataBase!$J4258,Modelo!$A$9:$A$89,0),MATCH(DataBase!M$1,Modelo!$A$9:$D$9,0))</f>
        <v>Pilar 6</v>
      </c>
      <c r="N4258" s="115" t="str">
        <f>INDEX(Modelo!$A$9:$D$89,MATCH(DataBase!$J4258,Modelo!$A$9:$A$89,0),MATCH(DataBase!N$1,Modelo!$A$9:$D$9,0))</f>
        <v>positivo</v>
      </c>
      <c r="O4258" s="115">
        <f t="array" ref="O4258">IF(N4258="negativo",INDEX($AD$3:$AG$51,MATCH(1,($B4258=$AD$3:$AD$51)*($J4258=$AE$3:$AE$51),0),3),IF(N4258="positivo",INDEX($AD$55:$AG$109,MATCH(1,($B4258=$AD$55:$AD$109)*($J4258=$AE$55:$AE$109),0),3)))</f>
        <v>0.42926832052238179</v>
      </c>
      <c r="P4258" s="115">
        <f t="array" ref="P4258">IF(N4258="negativo",INDEX($AD$3:$AG$51,MATCH(1,($B4258=$AD$3:$AD$51)*($J4258=$AE$3:$AE$51),0),4),IF(N4258="positivo",INDEX($AD$55:$AG$109,MATCH(1,($B4258=$AD$55:$AD$109)*($J4258=$AE$55:$AE$109),0),4)))</f>
        <v>0.29904026920728466</v>
      </c>
      <c r="Q4258" s="115" t="str">
        <f>VLOOKUP(M4258,Modelo!$A$2:$C$7,2,0)</f>
        <v>Impacto Económico, Social y Comunitario</v>
      </c>
      <c r="R4258" s="118">
        <f t="array" ref="R4258">INDEX(Modelo!$F$1:$H$37,MATCH(1,(DataBase!Q4258=Modelo!$G$1:$G$37)*(DataBase!B4258=Modelo!$F$1:$F$37),0),3)</f>
        <v>0.15384615384615385</v>
      </c>
      <c r="S4258" s="115">
        <f t="shared" si="134"/>
        <v>0</v>
      </c>
      <c r="T4258" s="115">
        <f t="shared" si="135"/>
        <v>0</v>
      </c>
    </row>
    <row r="4259" spans="1:20" x14ac:dyDescent="0.3">
      <c r="A4259" s="115" t="s">
        <v>476</v>
      </c>
      <c r="B4259" s="115" t="s">
        <v>467</v>
      </c>
      <c r="C4259" s="115" t="s">
        <v>103</v>
      </c>
      <c r="D4259" s="115" t="s">
        <v>87</v>
      </c>
      <c r="E4259" s="115" t="s">
        <v>86</v>
      </c>
      <c r="F4259" s="115" t="s">
        <v>86</v>
      </c>
      <c r="G4259" s="115">
        <v>1962</v>
      </c>
      <c r="H4259" s="115" t="s">
        <v>125</v>
      </c>
      <c r="I4259" s="115">
        <v>0.89448844999999999</v>
      </c>
      <c r="J4259" s="115" t="s">
        <v>68</v>
      </c>
      <c r="K4259" s="115" t="str">
        <f>INDEX(DatosProcesados!$A$1:$BF$101,MATCH(DataBase!A4259,DatosProcesados!$A$1:$A$101,0),MATCH(DataBase!J4259,DatosProcesados!$A$1:$BF$1,0))</f>
        <v>No informa</v>
      </c>
      <c r="L4259" s="115" t="str">
        <f>INDEX(Modelo!$A$9:$D$89,MATCH(DataBase!$J4259,Modelo!$A$9:$A$89,0),MATCH(DataBase!L$1,Modelo!$A$9:$D$9,0))</f>
        <v>Impacto económico y gobernanza</v>
      </c>
      <c r="M4259" s="115" t="str">
        <f>INDEX(Modelo!$A$9:$D$89,MATCH(DataBase!$J4259,Modelo!$A$9:$A$89,0),MATCH(DataBase!M$1,Modelo!$A$9:$D$9,0))</f>
        <v>Pilar 6</v>
      </c>
      <c r="N4259" s="115" t="str">
        <f>INDEX(Modelo!$A$9:$D$89,MATCH(DataBase!$J4259,Modelo!$A$9:$A$89,0),MATCH(DataBase!N$1,Modelo!$A$9:$D$9,0))</f>
        <v>positivo</v>
      </c>
      <c r="O4259" s="115">
        <f t="array" ref="O4259">IF(N4259="negativo",INDEX($AD$3:$AG$51,MATCH(1,($B4259=$AD$3:$AD$51)*($J4259=$AE$3:$AE$51),0),3),IF(N4259="positivo",INDEX($AD$55:$AG$109,MATCH(1,($B4259=$AD$55:$AD$109)*($J4259=$AE$55:$AE$109),0),3)))</f>
        <v>0</v>
      </c>
      <c r="P4259" s="115">
        <f t="array" ref="P4259">IF(N4259="negativo",INDEX($AD$3:$AG$51,MATCH(1,($B4259=$AD$3:$AD$51)*($J4259=$AE$3:$AE$51),0),4),IF(N4259="positivo",INDEX($AD$55:$AG$109,MATCH(1,($B4259=$AD$55:$AD$109)*($J4259=$AE$55:$AE$109),0),4)))</f>
        <v>0</v>
      </c>
      <c r="Q4259" s="115" t="str">
        <f>VLOOKUP(M4259,Modelo!$A$2:$C$7,2,0)</f>
        <v>Impacto Económico, Social y Comunitario</v>
      </c>
      <c r="R4259" s="118">
        <f t="array" ref="R4259">INDEX(Modelo!$F$1:$H$37,MATCH(1,(DataBase!Q4259=Modelo!$G$1:$G$37)*(DataBase!B4259=Modelo!$F$1:$F$37),0),3)</f>
        <v>0.14285714285714285</v>
      </c>
      <c r="S4259" s="115">
        <f t="shared" si="134"/>
        <v>0</v>
      </c>
      <c r="T4259" s="115">
        <f t="shared" si="135"/>
        <v>0</v>
      </c>
    </row>
    <row r="4260" spans="1:20" x14ac:dyDescent="0.3">
      <c r="A4260" s="115" t="s">
        <v>154</v>
      </c>
      <c r="B4260" s="115" t="s">
        <v>84</v>
      </c>
      <c r="C4260" s="115" t="s">
        <v>97</v>
      </c>
      <c r="D4260" s="115" t="s">
        <v>86</v>
      </c>
      <c r="E4260" s="115" t="s">
        <v>87</v>
      </c>
      <c r="F4260" s="115" t="s">
        <v>87</v>
      </c>
      <c r="G4260" s="115">
        <v>1967</v>
      </c>
      <c r="H4260" s="115" t="s">
        <v>125</v>
      </c>
      <c r="I4260" s="115">
        <v>4.1309855679999998</v>
      </c>
      <c r="J4260" s="115" t="s">
        <v>68</v>
      </c>
      <c r="K4260" s="115" t="str">
        <f>INDEX(DatosProcesados!$A$1:$BF$101,MATCH(DataBase!A4260,DatosProcesados!$A$1:$A$101,0),MATCH(DataBase!J4260,DatosProcesados!$A$1:$BF$1,0))</f>
        <v>No informa</v>
      </c>
      <c r="L4260" s="115" t="str">
        <f>INDEX(Modelo!$A$9:$D$89,MATCH(DataBase!$J4260,Modelo!$A$9:$A$89,0),MATCH(DataBase!L$1,Modelo!$A$9:$D$9,0))</f>
        <v>Impacto económico y gobernanza</v>
      </c>
      <c r="M4260" s="115" t="str">
        <f>INDEX(Modelo!$A$9:$D$89,MATCH(DataBase!$J4260,Modelo!$A$9:$A$89,0),MATCH(DataBase!M$1,Modelo!$A$9:$D$9,0))</f>
        <v>Pilar 6</v>
      </c>
      <c r="N4260" s="115" t="str">
        <f>INDEX(Modelo!$A$9:$D$89,MATCH(DataBase!$J4260,Modelo!$A$9:$A$89,0),MATCH(DataBase!N$1,Modelo!$A$9:$D$9,0))</f>
        <v>positivo</v>
      </c>
      <c r="O4260" s="115">
        <f t="array" ref="O4260">IF(N4260="negativo",INDEX($AD$3:$AG$51,MATCH(1,($B4260=$AD$3:$AD$51)*($J4260=$AE$3:$AE$51),0),3),IF(N4260="positivo",INDEX($AD$55:$AG$109,MATCH(1,($B4260=$AD$55:$AD$109)*($J4260=$AE$55:$AE$109),0),3)))</f>
        <v>0.17775108842516138</v>
      </c>
      <c r="P4260" s="115">
        <f t="array" ref="P4260">IF(N4260="negativo",INDEX($AD$3:$AG$51,MATCH(1,($B4260=$AD$3:$AD$51)*($J4260=$AE$3:$AE$51),0),4),IF(N4260="positivo",INDEX($AD$55:$AG$109,MATCH(1,($B4260=$AD$55:$AD$109)*($J4260=$AE$55:$AE$109),0),4)))</f>
        <v>5.7074717994311927E-3</v>
      </c>
      <c r="Q4260" s="115" t="str">
        <f>VLOOKUP(M4260,Modelo!$A$2:$C$7,2,0)</f>
        <v>Impacto Económico, Social y Comunitario</v>
      </c>
      <c r="R4260" s="118">
        <f t="array" ref="R4260">INDEX(Modelo!$F$1:$H$37,MATCH(1,(DataBase!Q4260=Modelo!$G$1:$G$37)*(DataBase!B4260=Modelo!$F$1:$F$37),0),3)</f>
        <v>0.11764705882352941</v>
      </c>
      <c r="S4260" s="115">
        <f t="shared" si="134"/>
        <v>0</v>
      </c>
      <c r="T4260" s="115">
        <f t="shared" si="135"/>
        <v>0</v>
      </c>
    </row>
    <row r="4261" spans="1:20" x14ac:dyDescent="0.3">
      <c r="A4261" s="115" t="s">
        <v>139</v>
      </c>
      <c r="B4261" s="115" t="s">
        <v>84</v>
      </c>
      <c r="C4261" s="115" t="s">
        <v>97</v>
      </c>
      <c r="D4261" s="115" t="s">
        <v>86</v>
      </c>
      <c r="E4261" s="115" t="s">
        <v>86</v>
      </c>
      <c r="F4261" s="115" t="s">
        <v>86</v>
      </c>
      <c r="G4261" s="115">
        <v>1995</v>
      </c>
      <c r="H4261" s="115" t="s">
        <v>125</v>
      </c>
      <c r="I4261" s="115">
        <v>6.1355991599999999</v>
      </c>
      <c r="J4261" s="115" t="s">
        <v>68</v>
      </c>
      <c r="K4261" s="115" t="str">
        <f>INDEX(DatosProcesados!$A$1:$BF$101,MATCH(DataBase!A4261,DatosProcesados!$A$1:$A$101,0),MATCH(DataBase!J4261,DatosProcesados!$A$1:$BF$1,0))</f>
        <v>No informa</v>
      </c>
      <c r="L4261" s="115" t="str">
        <f>INDEX(Modelo!$A$9:$D$89,MATCH(DataBase!$J4261,Modelo!$A$9:$A$89,0),MATCH(DataBase!L$1,Modelo!$A$9:$D$9,0))</f>
        <v>Impacto económico y gobernanza</v>
      </c>
      <c r="M4261" s="115" t="str">
        <f>INDEX(Modelo!$A$9:$D$89,MATCH(DataBase!$J4261,Modelo!$A$9:$A$89,0),MATCH(DataBase!M$1,Modelo!$A$9:$D$9,0))</f>
        <v>Pilar 6</v>
      </c>
      <c r="N4261" s="115" t="str">
        <f>INDEX(Modelo!$A$9:$D$89,MATCH(DataBase!$J4261,Modelo!$A$9:$A$89,0),MATCH(DataBase!N$1,Modelo!$A$9:$D$9,0))</f>
        <v>positivo</v>
      </c>
      <c r="O4261" s="115">
        <f t="array" ref="O4261">IF(N4261="negativo",INDEX($AD$3:$AG$51,MATCH(1,($B4261=$AD$3:$AD$51)*($J4261=$AE$3:$AE$51),0),3),IF(N4261="positivo",INDEX($AD$55:$AG$109,MATCH(1,($B4261=$AD$55:$AD$109)*($J4261=$AE$55:$AE$109),0),3)))</f>
        <v>0.17775108842516138</v>
      </c>
      <c r="P4261" s="115">
        <f t="array" ref="P4261">IF(N4261="negativo",INDEX($AD$3:$AG$51,MATCH(1,($B4261=$AD$3:$AD$51)*($J4261=$AE$3:$AE$51),0),4),IF(N4261="positivo",INDEX($AD$55:$AG$109,MATCH(1,($B4261=$AD$55:$AD$109)*($J4261=$AE$55:$AE$109),0),4)))</f>
        <v>5.7074717994311927E-3</v>
      </c>
      <c r="Q4261" s="115" t="str">
        <f>VLOOKUP(M4261,Modelo!$A$2:$C$7,2,0)</f>
        <v>Impacto Económico, Social y Comunitario</v>
      </c>
      <c r="R4261" s="118">
        <f t="array" ref="R4261">INDEX(Modelo!$F$1:$H$37,MATCH(1,(DataBase!Q4261=Modelo!$G$1:$G$37)*(DataBase!B4261=Modelo!$F$1:$F$37),0),3)</f>
        <v>0.11764705882352941</v>
      </c>
      <c r="S4261" s="115">
        <f t="shared" si="134"/>
        <v>0</v>
      </c>
      <c r="T4261" s="115">
        <f t="shared" si="135"/>
        <v>0</v>
      </c>
    </row>
    <row r="4262" spans="1:20" x14ac:dyDescent="0.3">
      <c r="A4262" s="115" t="s">
        <v>399</v>
      </c>
      <c r="B4262" s="115" t="s">
        <v>379</v>
      </c>
      <c r="C4262" s="115" t="s">
        <v>103</v>
      </c>
      <c r="D4262" s="115" t="s">
        <v>86</v>
      </c>
      <c r="E4262" s="115" t="s">
        <v>86</v>
      </c>
      <c r="F4262" s="115" t="s">
        <v>87</v>
      </c>
      <c r="G4262" s="115">
        <v>1989</v>
      </c>
      <c r="H4262" s="115" t="s">
        <v>125</v>
      </c>
      <c r="I4262" s="115">
        <v>0.75167738299999998</v>
      </c>
      <c r="J4262" s="115" t="s">
        <v>68</v>
      </c>
      <c r="K4262" s="115" t="str">
        <f>INDEX(DatosProcesados!$A$1:$BF$101,MATCH(DataBase!A4262,DatosProcesados!$A$1:$A$101,0),MATCH(DataBase!J4262,DatosProcesados!$A$1:$BF$1,0))</f>
        <v>No informa</v>
      </c>
      <c r="L4262" s="115" t="str">
        <f>INDEX(Modelo!$A$9:$D$89,MATCH(DataBase!$J4262,Modelo!$A$9:$A$89,0),MATCH(DataBase!L$1,Modelo!$A$9:$D$9,0))</f>
        <v>Impacto económico y gobernanza</v>
      </c>
      <c r="M4262" s="115" t="str">
        <f>INDEX(Modelo!$A$9:$D$89,MATCH(DataBase!$J4262,Modelo!$A$9:$A$89,0),MATCH(DataBase!M$1,Modelo!$A$9:$D$9,0))</f>
        <v>Pilar 6</v>
      </c>
      <c r="N4262" s="115" t="str">
        <f>INDEX(Modelo!$A$9:$D$89,MATCH(DataBase!$J4262,Modelo!$A$9:$A$89,0),MATCH(DataBase!N$1,Modelo!$A$9:$D$9,0))</f>
        <v>positivo</v>
      </c>
      <c r="O4262" s="115">
        <f t="array" ref="O4262">IF(N4262="negativo",INDEX($AD$3:$AG$51,MATCH(1,($B4262=$AD$3:$AD$51)*($J4262=$AE$3:$AE$51),0),3),IF(N4262="positivo",INDEX($AD$55:$AG$109,MATCH(1,($B4262=$AD$55:$AD$109)*($J4262=$AE$55:$AE$109),0),3)))</f>
        <v>2.2302382426449816E-3</v>
      </c>
      <c r="P4262" s="115">
        <f t="array" ref="P4262">IF(N4262="negativo",INDEX($AD$3:$AG$51,MATCH(1,($B4262=$AD$3:$AD$51)*($J4262=$AE$3:$AE$51),0),4),IF(N4262="positivo",INDEX($AD$55:$AG$109,MATCH(1,($B4262=$AD$55:$AD$109)*($J4262=$AE$55:$AE$109),0),4)))</f>
        <v>2.2302382426449816E-3</v>
      </c>
      <c r="Q4262" s="115" t="str">
        <f>VLOOKUP(M4262,Modelo!$A$2:$C$7,2,0)</f>
        <v>Impacto Económico, Social y Comunitario</v>
      </c>
      <c r="R4262" s="118">
        <f t="array" ref="R4262">INDEX(Modelo!$F$1:$H$37,MATCH(1,(DataBase!Q4262=Modelo!$G$1:$G$37)*(DataBase!B4262=Modelo!$F$1:$F$37),0),3)</f>
        <v>0.14285714285714285</v>
      </c>
      <c r="S4262" s="115">
        <f t="shared" si="134"/>
        <v>0</v>
      </c>
      <c r="T4262" s="115">
        <f t="shared" si="135"/>
        <v>0</v>
      </c>
    </row>
    <row r="4263" spans="1:20" x14ac:dyDescent="0.3">
      <c r="A4263" s="115" t="s">
        <v>233</v>
      </c>
      <c r="B4263" s="115" t="s">
        <v>216</v>
      </c>
      <c r="C4263" s="115" t="s">
        <v>103</v>
      </c>
      <c r="D4263" s="115" t="s">
        <v>87</v>
      </c>
      <c r="E4263" s="115" t="s">
        <v>86</v>
      </c>
      <c r="F4263" s="115" t="s">
        <v>86</v>
      </c>
      <c r="G4263" s="115">
        <v>1970</v>
      </c>
      <c r="H4263" s="115" t="s">
        <v>125</v>
      </c>
      <c r="I4263" s="115">
        <v>3.1891452720000002</v>
      </c>
      <c r="J4263" s="115" t="s">
        <v>68</v>
      </c>
      <c r="K4263" s="115" t="str">
        <f>INDEX(DatosProcesados!$A$1:$BF$101,MATCH(DataBase!A4263,DatosProcesados!$A$1:$A$101,0),MATCH(DataBase!J4263,DatosProcesados!$A$1:$BF$1,0))</f>
        <v>No informa</v>
      </c>
      <c r="L4263" s="115" t="str">
        <f>INDEX(Modelo!$A$9:$D$89,MATCH(DataBase!$J4263,Modelo!$A$9:$A$89,0),MATCH(DataBase!L$1,Modelo!$A$9:$D$9,0))</f>
        <v>Impacto económico y gobernanza</v>
      </c>
      <c r="M4263" s="115" t="str">
        <f>INDEX(Modelo!$A$9:$D$89,MATCH(DataBase!$J4263,Modelo!$A$9:$A$89,0),MATCH(DataBase!M$1,Modelo!$A$9:$D$9,0))</f>
        <v>Pilar 6</v>
      </c>
      <c r="N4263" s="115" t="str">
        <f>INDEX(Modelo!$A$9:$D$89,MATCH(DataBase!$J4263,Modelo!$A$9:$A$89,0),MATCH(DataBase!N$1,Modelo!$A$9:$D$9,0))</f>
        <v>positivo</v>
      </c>
      <c r="O4263" s="115">
        <f t="array" ref="O4263">IF(N4263="negativo",INDEX($AD$3:$AG$51,MATCH(1,($B4263=$AD$3:$AD$51)*($J4263=$AE$3:$AE$51),0),3),IF(N4263="positivo",INDEX($AD$55:$AG$109,MATCH(1,($B4263=$AD$55:$AD$109)*($J4263=$AE$55:$AE$109),0),3)))</f>
        <v>0.12075072729106237</v>
      </c>
      <c r="P4263" s="115">
        <f t="array" ref="P4263">IF(N4263="negativo",INDEX($AD$3:$AG$51,MATCH(1,($B4263=$AD$3:$AD$51)*($J4263=$AE$3:$AE$51),0),4),IF(N4263="positivo",INDEX($AD$55:$AG$109,MATCH(1,($B4263=$AD$55:$AD$109)*($J4263=$AE$55:$AE$109),0),4)))</f>
        <v>4.4841683988386732E-3</v>
      </c>
      <c r="Q4263" s="115" t="str">
        <f>VLOOKUP(M4263,Modelo!$A$2:$C$7,2,0)</f>
        <v>Impacto Económico, Social y Comunitario</v>
      </c>
      <c r="R4263" s="118">
        <f t="array" ref="R4263">INDEX(Modelo!$F$1:$H$37,MATCH(1,(DataBase!Q4263=Modelo!$G$1:$G$37)*(DataBase!B4263=Modelo!$F$1:$F$37),0),3)</f>
        <v>0.10526315789473684</v>
      </c>
      <c r="S4263" s="115">
        <f t="shared" si="134"/>
        <v>0</v>
      </c>
      <c r="T4263" s="115">
        <f t="shared" si="135"/>
        <v>0</v>
      </c>
    </row>
    <row r="4264" spans="1:20" x14ac:dyDescent="0.3">
      <c r="A4264" s="115" t="s">
        <v>176</v>
      </c>
      <c r="B4264" s="115" t="s">
        <v>84</v>
      </c>
      <c r="C4264" s="115" t="s">
        <v>103</v>
      </c>
      <c r="D4264" s="115" t="s">
        <v>86</v>
      </c>
      <c r="E4264" s="115" t="s">
        <v>87</v>
      </c>
      <c r="F4264" s="115" t="s">
        <v>87</v>
      </c>
      <c r="G4264" s="115">
        <v>1929</v>
      </c>
      <c r="H4264" s="115" t="s">
        <v>177</v>
      </c>
      <c r="I4264" s="115">
        <v>2.3283445380000001</v>
      </c>
      <c r="J4264" s="115" t="s">
        <v>68</v>
      </c>
      <c r="K4264" s="115" t="str">
        <f>INDEX(DatosProcesados!$A$1:$BF$101,MATCH(DataBase!A4264,DatosProcesados!$A$1:$A$101,0),MATCH(DataBase!J4264,DatosProcesados!$A$1:$BF$1,0))</f>
        <v>No informa</v>
      </c>
      <c r="L4264" s="115" t="str">
        <f>INDEX(Modelo!$A$9:$D$89,MATCH(DataBase!$J4264,Modelo!$A$9:$A$89,0),MATCH(DataBase!L$1,Modelo!$A$9:$D$9,0))</f>
        <v>Impacto económico y gobernanza</v>
      </c>
      <c r="M4264" s="115" t="str">
        <f>INDEX(Modelo!$A$9:$D$89,MATCH(DataBase!$J4264,Modelo!$A$9:$A$89,0),MATCH(DataBase!M$1,Modelo!$A$9:$D$9,0))</f>
        <v>Pilar 6</v>
      </c>
      <c r="N4264" s="115" t="str">
        <f>INDEX(Modelo!$A$9:$D$89,MATCH(DataBase!$J4264,Modelo!$A$9:$A$89,0),MATCH(DataBase!N$1,Modelo!$A$9:$D$9,0))</f>
        <v>positivo</v>
      </c>
      <c r="O4264" s="115">
        <f t="array" ref="O4264">IF(N4264="negativo",INDEX($AD$3:$AG$51,MATCH(1,($B4264=$AD$3:$AD$51)*($J4264=$AE$3:$AE$51),0),3),IF(N4264="positivo",INDEX($AD$55:$AG$109,MATCH(1,($B4264=$AD$55:$AD$109)*($J4264=$AE$55:$AE$109),0),3)))</f>
        <v>0.17775108842516138</v>
      </c>
      <c r="P4264" s="115">
        <f t="array" ref="P4264">IF(N4264="negativo",INDEX($AD$3:$AG$51,MATCH(1,($B4264=$AD$3:$AD$51)*($J4264=$AE$3:$AE$51),0),4),IF(N4264="positivo",INDEX($AD$55:$AG$109,MATCH(1,($B4264=$AD$55:$AD$109)*($J4264=$AE$55:$AE$109),0),4)))</f>
        <v>5.7074717994311927E-3</v>
      </c>
      <c r="Q4264" s="115" t="str">
        <f>VLOOKUP(M4264,Modelo!$A$2:$C$7,2,0)</f>
        <v>Impacto Económico, Social y Comunitario</v>
      </c>
      <c r="R4264" s="118">
        <f t="array" ref="R4264">INDEX(Modelo!$F$1:$H$37,MATCH(1,(DataBase!Q4264=Modelo!$G$1:$G$37)*(DataBase!B4264=Modelo!$F$1:$F$37),0),3)</f>
        <v>0.11764705882352941</v>
      </c>
      <c r="S4264" s="115">
        <f t="shared" si="134"/>
        <v>0</v>
      </c>
      <c r="T4264" s="115">
        <f t="shared" si="135"/>
        <v>0</v>
      </c>
    </row>
    <row r="4265" spans="1:20" x14ac:dyDescent="0.3">
      <c r="A4265" s="115" t="s">
        <v>391</v>
      </c>
      <c r="B4265" s="115" t="s">
        <v>379</v>
      </c>
      <c r="C4265" s="115" t="s">
        <v>103</v>
      </c>
      <c r="D4265" s="115" t="s">
        <v>87</v>
      </c>
      <c r="E4265" s="115" t="s">
        <v>86</v>
      </c>
      <c r="F4265" s="115" t="s">
        <v>86</v>
      </c>
      <c r="G4265" s="115">
        <v>1976</v>
      </c>
      <c r="H4265" s="115" t="s">
        <v>125</v>
      </c>
      <c r="I4265" s="115">
        <v>0.98534294499999997</v>
      </c>
      <c r="J4265" s="115" t="s">
        <v>68</v>
      </c>
      <c r="K4265" s="115" t="str">
        <f>INDEX(DatosProcesados!$A$1:$BF$101,MATCH(DataBase!A4265,DatosProcesados!$A$1:$A$101,0),MATCH(DataBase!J4265,DatosProcesados!$A$1:$BF$1,0))</f>
        <v>No informa</v>
      </c>
      <c r="L4265" s="115" t="str">
        <f>INDEX(Modelo!$A$9:$D$89,MATCH(DataBase!$J4265,Modelo!$A$9:$A$89,0),MATCH(DataBase!L$1,Modelo!$A$9:$D$9,0))</f>
        <v>Impacto económico y gobernanza</v>
      </c>
      <c r="M4265" s="115" t="str">
        <f>INDEX(Modelo!$A$9:$D$89,MATCH(DataBase!$J4265,Modelo!$A$9:$A$89,0),MATCH(DataBase!M$1,Modelo!$A$9:$D$9,0))</f>
        <v>Pilar 6</v>
      </c>
      <c r="N4265" s="115" t="str">
        <f>INDEX(Modelo!$A$9:$D$89,MATCH(DataBase!$J4265,Modelo!$A$9:$A$89,0),MATCH(DataBase!N$1,Modelo!$A$9:$D$9,0))</f>
        <v>positivo</v>
      </c>
      <c r="O4265" s="115">
        <f t="array" ref="O4265">IF(N4265="negativo",INDEX($AD$3:$AG$51,MATCH(1,($B4265=$AD$3:$AD$51)*($J4265=$AE$3:$AE$51),0),3),IF(N4265="positivo",INDEX($AD$55:$AG$109,MATCH(1,($B4265=$AD$55:$AD$109)*($J4265=$AE$55:$AE$109),0),3)))</f>
        <v>2.2302382426449816E-3</v>
      </c>
      <c r="P4265" s="115">
        <f t="array" ref="P4265">IF(N4265="negativo",INDEX($AD$3:$AG$51,MATCH(1,($B4265=$AD$3:$AD$51)*($J4265=$AE$3:$AE$51),0),4),IF(N4265="positivo",INDEX($AD$55:$AG$109,MATCH(1,($B4265=$AD$55:$AD$109)*($J4265=$AE$55:$AE$109),0),4)))</f>
        <v>2.2302382426449816E-3</v>
      </c>
      <c r="Q4265" s="115" t="str">
        <f>VLOOKUP(M4265,Modelo!$A$2:$C$7,2,0)</f>
        <v>Impacto Económico, Social y Comunitario</v>
      </c>
      <c r="R4265" s="118">
        <f t="array" ref="R4265">INDEX(Modelo!$F$1:$H$37,MATCH(1,(DataBase!Q4265=Modelo!$G$1:$G$37)*(DataBase!B4265=Modelo!$F$1:$F$37),0),3)</f>
        <v>0.14285714285714285</v>
      </c>
      <c r="S4265" s="115">
        <f t="shared" si="134"/>
        <v>0</v>
      </c>
      <c r="T4265" s="115">
        <f t="shared" si="135"/>
        <v>0</v>
      </c>
    </row>
    <row r="4266" spans="1:20" x14ac:dyDescent="0.3">
      <c r="A4266" s="115" t="s">
        <v>376</v>
      </c>
      <c r="B4266" s="115" t="s">
        <v>313</v>
      </c>
      <c r="C4266" s="115" t="s">
        <v>103</v>
      </c>
      <c r="D4266" s="115" t="s">
        <v>86</v>
      </c>
      <c r="E4266" s="115" t="s">
        <v>87</v>
      </c>
      <c r="F4266" s="115" t="s">
        <v>87</v>
      </c>
      <c r="G4266" s="115">
        <v>1920</v>
      </c>
      <c r="H4266" s="115" t="s">
        <v>294</v>
      </c>
      <c r="I4266" s="115">
        <v>1.8691417530000001</v>
      </c>
      <c r="J4266" s="115" t="s">
        <v>68</v>
      </c>
      <c r="K4266" s="115" t="str">
        <f>INDEX(DatosProcesados!$A$1:$BF$101,MATCH(DataBase!A4266,DatosProcesados!$A$1:$A$101,0),MATCH(DataBase!J4266,DatosProcesados!$A$1:$BF$1,0))</f>
        <v>No informa</v>
      </c>
      <c r="L4266" s="115" t="str">
        <f>INDEX(Modelo!$A$9:$D$89,MATCH(DataBase!$J4266,Modelo!$A$9:$A$89,0),MATCH(DataBase!L$1,Modelo!$A$9:$D$9,0))</f>
        <v>Impacto económico y gobernanza</v>
      </c>
      <c r="M4266" s="115" t="str">
        <f>INDEX(Modelo!$A$9:$D$89,MATCH(DataBase!$J4266,Modelo!$A$9:$A$89,0),MATCH(DataBase!M$1,Modelo!$A$9:$D$9,0))</f>
        <v>Pilar 6</v>
      </c>
      <c r="N4266" s="115" t="str">
        <f>INDEX(Modelo!$A$9:$D$89,MATCH(DataBase!$J4266,Modelo!$A$9:$A$89,0),MATCH(DataBase!N$1,Modelo!$A$9:$D$9,0))</f>
        <v>positivo</v>
      </c>
      <c r="O4266" s="115">
        <f t="array" ref="O4266">IF(N4266="negativo",INDEX($AD$3:$AG$51,MATCH(1,($B4266=$AD$3:$AD$51)*($J4266=$AE$3:$AE$51),0),3),IF(N4266="positivo",INDEX($AD$55:$AG$109,MATCH(1,($B4266=$AD$55:$AD$109)*($J4266=$AE$55:$AE$109),0),3)))</f>
        <v>0.10400763358778627</v>
      </c>
      <c r="P4266" s="115">
        <f t="array" ref="P4266">IF(N4266="negativo",INDEX($AD$3:$AG$51,MATCH(1,($B4266=$AD$3:$AD$51)*($J4266=$AE$3:$AE$51),0),4),IF(N4266="positivo",INDEX($AD$55:$AG$109,MATCH(1,($B4266=$AD$55:$AD$109)*($J4266=$AE$55:$AE$109),0),4)))</f>
        <v>1.5115930796329939E-2</v>
      </c>
      <c r="Q4266" s="115" t="str">
        <f>VLOOKUP(M4266,Modelo!$A$2:$C$7,2,0)</f>
        <v>Impacto Económico, Social y Comunitario</v>
      </c>
      <c r="R4266" s="118">
        <f t="array" ref="R4266">INDEX(Modelo!$F$1:$H$37,MATCH(1,(DataBase!Q4266=Modelo!$G$1:$G$37)*(DataBase!B4266=Modelo!$F$1:$F$37),0),3)</f>
        <v>0.11764705882352941</v>
      </c>
      <c r="S4266" s="115">
        <f t="shared" si="134"/>
        <v>0</v>
      </c>
      <c r="T4266" s="115">
        <f t="shared" si="135"/>
        <v>0</v>
      </c>
    </row>
    <row r="4267" spans="1:20" x14ac:dyDescent="0.3">
      <c r="A4267" s="115" t="s">
        <v>193</v>
      </c>
      <c r="B4267" s="115" t="s">
        <v>84</v>
      </c>
      <c r="C4267" s="115" t="s">
        <v>103</v>
      </c>
      <c r="D4267" s="115" t="s">
        <v>86</v>
      </c>
      <c r="E4267" s="115" t="s">
        <v>87</v>
      </c>
      <c r="F4267" s="115" t="s">
        <v>87</v>
      </c>
      <c r="G4267" s="115">
        <v>2009</v>
      </c>
      <c r="H4267" s="115" t="s">
        <v>194</v>
      </c>
      <c r="I4267" s="115">
        <v>1.8581853669999999</v>
      </c>
      <c r="J4267" s="115" t="s">
        <v>68</v>
      </c>
      <c r="K4267" s="115" t="str">
        <f>INDEX(DatosProcesados!$A$1:$BF$101,MATCH(DataBase!A4267,DatosProcesados!$A$1:$A$101,0),MATCH(DataBase!J4267,DatosProcesados!$A$1:$BF$1,0))</f>
        <v>No informa</v>
      </c>
      <c r="L4267" s="115" t="str">
        <f>INDEX(Modelo!$A$9:$D$89,MATCH(DataBase!$J4267,Modelo!$A$9:$A$89,0),MATCH(DataBase!L$1,Modelo!$A$9:$D$9,0))</f>
        <v>Impacto económico y gobernanza</v>
      </c>
      <c r="M4267" s="115" t="str">
        <f>INDEX(Modelo!$A$9:$D$89,MATCH(DataBase!$J4267,Modelo!$A$9:$A$89,0),MATCH(DataBase!M$1,Modelo!$A$9:$D$9,0))</f>
        <v>Pilar 6</v>
      </c>
      <c r="N4267" s="115" t="str">
        <f>INDEX(Modelo!$A$9:$D$89,MATCH(DataBase!$J4267,Modelo!$A$9:$A$89,0),MATCH(DataBase!N$1,Modelo!$A$9:$D$9,0))</f>
        <v>positivo</v>
      </c>
      <c r="O4267" s="115">
        <f t="array" ref="O4267">IF(N4267="negativo",INDEX($AD$3:$AG$51,MATCH(1,($B4267=$AD$3:$AD$51)*($J4267=$AE$3:$AE$51),0),3),IF(N4267="positivo",INDEX($AD$55:$AG$109,MATCH(1,($B4267=$AD$55:$AD$109)*($J4267=$AE$55:$AE$109),0),3)))</f>
        <v>0.17775108842516138</v>
      </c>
      <c r="P4267" s="115">
        <f t="array" ref="P4267">IF(N4267="negativo",INDEX($AD$3:$AG$51,MATCH(1,($B4267=$AD$3:$AD$51)*($J4267=$AE$3:$AE$51),0),4),IF(N4267="positivo",INDEX($AD$55:$AG$109,MATCH(1,($B4267=$AD$55:$AD$109)*($J4267=$AE$55:$AE$109),0),4)))</f>
        <v>5.7074717994311927E-3</v>
      </c>
      <c r="Q4267" s="115" t="str">
        <f>VLOOKUP(M4267,Modelo!$A$2:$C$7,2,0)</f>
        <v>Impacto Económico, Social y Comunitario</v>
      </c>
      <c r="R4267" s="118">
        <f t="array" ref="R4267">INDEX(Modelo!$F$1:$H$37,MATCH(1,(DataBase!Q4267=Modelo!$G$1:$G$37)*(DataBase!B4267=Modelo!$F$1:$F$37),0),3)</f>
        <v>0.11764705882352941</v>
      </c>
      <c r="S4267" s="115">
        <f t="shared" si="134"/>
        <v>0</v>
      </c>
      <c r="T4267" s="115">
        <f t="shared" si="135"/>
        <v>0</v>
      </c>
    </row>
    <row r="4268" spans="1:20" x14ac:dyDescent="0.3">
      <c r="A4268" s="115" t="s">
        <v>280</v>
      </c>
      <c r="B4268" s="115" t="s">
        <v>216</v>
      </c>
      <c r="C4268" s="115" t="s">
        <v>97</v>
      </c>
      <c r="D4268" s="115" t="s">
        <v>86</v>
      </c>
      <c r="E4268" s="115" t="s">
        <v>87</v>
      </c>
      <c r="F4268" s="115" t="s">
        <v>87</v>
      </c>
      <c r="G4268" s="115">
        <v>1866</v>
      </c>
      <c r="H4268" s="115" t="s">
        <v>281</v>
      </c>
      <c r="I4268" s="115">
        <v>2.0444698099999998</v>
      </c>
      <c r="J4268" s="115" t="s">
        <v>68</v>
      </c>
      <c r="K4268" s="115" t="str">
        <f>INDEX(DatosProcesados!$A$1:$BF$101,MATCH(DataBase!A4268,DatosProcesados!$A$1:$A$101,0),MATCH(DataBase!J4268,DatosProcesados!$A$1:$BF$1,0))</f>
        <v>No informa</v>
      </c>
      <c r="L4268" s="115" t="str">
        <f>INDEX(Modelo!$A$9:$D$89,MATCH(DataBase!$J4268,Modelo!$A$9:$A$89,0),MATCH(DataBase!L$1,Modelo!$A$9:$D$9,0))</f>
        <v>Impacto económico y gobernanza</v>
      </c>
      <c r="M4268" s="115" t="str">
        <f>INDEX(Modelo!$A$9:$D$89,MATCH(DataBase!$J4268,Modelo!$A$9:$A$89,0),MATCH(DataBase!M$1,Modelo!$A$9:$D$9,0))</f>
        <v>Pilar 6</v>
      </c>
      <c r="N4268" s="115" t="str">
        <f>INDEX(Modelo!$A$9:$D$89,MATCH(DataBase!$J4268,Modelo!$A$9:$A$89,0),MATCH(DataBase!N$1,Modelo!$A$9:$D$9,0))</f>
        <v>positivo</v>
      </c>
      <c r="O4268" s="115">
        <f t="array" ref="O4268">IF(N4268="negativo",INDEX($AD$3:$AG$51,MATCH(1,($B4268=$AD$3:$AD$51)*($J4268=$AE$3:$AE$51),0),3),IF(N4268="positivo",INDEX($AD$55:$AG$109,MATCH(1,($B4268=$AD$55:$AD$109)*($J4268=$AE$55:$AE$109),0),3)))</f>
        <v>0.12075072729106237</v>
      </c>
      <c r="P4268" s="115">
        <f t="array" ref="P4268">IF(N4268="negativo",INDEX($AD$3:$AG$51,MATCH(1,($B4268=$AD$3:$AD$51)*($J4268=$AE$3:$AE$51),0),4),IF(N4268="positivo",INDEX($AD$55:$AG$109,MATCH(1,($B4268=$AD$55:$AD$109)*($J4268=$AE$55:$AE$109),0),4)))</f>
        <v>4.4841683988386732E-3</v>
      </c>
      <c r="Q4268" s="115" t="str">
        <f>VLOOKUP(M4268,Modelo!$A$2:$C$7,2,0)</f>
        <v>Impacto Económico, Social y Comunitario</v>
      </c>
      <c r="R4268" s="118">
        <f t="array" ref="R4268">INDEX(Modelo!$F$1:$H$37,MATCH(1,(DataBase!Q4268=Modelo!$G$1:$G$37)*(DataBase!B4268=Modelo!$F$1:$F$37),0),3)</f>
        <v>0.10526315789473684</v>
      </c>
      <c r="S4268" s="115">
        <f t="shared" si="134"/>
        <v>0</v>
      </c>
      <c r="T4268" s="115">
        <f t="shared" si="135"/>
        <v>0</v>
      </c>
    </row>
    <row r="4269" spans="1:20" x14ac:dyDescent="0.3">
      <c r="A4269" s="115" t="s">
        <v>143</v>
      </c>
      <c r="B4269" s="115" t="s">
        <v>84</v>
      </c>
      <c r="C4269" s="115" t="s">
        <v>97</v>
      </c>
      <c r="D4269" s="115" t="s">
        <v>86</v>
      </c>
      <c r="E4269" s="115" t="s">
        <v>86</v>
      </c>
      <c r="F4269" s="115" t="s">
        <v>86</v>
      </c>
      <c r="G4269" s="115">
        <v>1994</v>
      </c>
      <c r="H4269" s="115" t="s">
        <v>125</v>
      </c>
      <c r="I4269" s="115">
        <v>5.9751610780000002</v>
      </c>
      <c r="J4269" s="115" t="s">
        <v>68</v>
      </c>
      <c r="K4269" s="115" t="str">
        <f>INDEX(DatosProcesados!$A$1:$BF$101,MATCH(DataBase!A4269,DatosProcesados!$A$1:$A$101,0),MATCH(DataBase!J4269,DatosProcesados!$A$1:$BF$1,0))</f>
        <v>No informa</v>
      </c>
      <c r="L4269" s="115" t="str">
        <f>INDEX(Modelo!$A$9:$D$89,MATCH(DataBase!$J4269,Modelo!$A$9:$A$89,0),MATCH(DataBase!L$1,Modelo!$A$9:$D$9,0))</f>
        <v>Impacto económico y gobernanza</v>
      </c>
      <c r="M4269" s="115" t="str">
        <f>INDEX(Modelo!$A$9:$D$89,MATCH(DataBase!$J4269,Modelo!$A$9:$A$89,0),MATCH(DataBase!M$1,Modelo!$A$9:$D$9,0))</f>
        <v>Pilar 6</v>
      </c>
      <c r="N4269" s="115" t="str">
        <f>INDEX(Modelo!$A$9:$D$89,MATCH(DataBase!$J4269,Modelo!$A$9:$A$89,0),MATCH(DataBase!N$1,Modelo!$A$9:$D$9,0))</f>
        <v>positivo</v>
      </c>
      <c r="O4269" s="115">
        <f t="array" ref="O4269">IF(N4269="negativo",INDEX($AD$3:$AG$51,MATCH(1,($B4269=$AD$3:$AD$51)*($J4269=$AE$3:$AE$51),0),3),IF(N4269="positivo",INDEX($AD$55:$AG$109,MATCH(1,($B4269=$AD$55:$AD$109)*($J4269=$AE$55:$AE$109),0),3)))</f>
        <v>0.17775108842516138</v>
      </c>
      <c r="P4269" s="115">
        <f t="array" ref="P4269">IF(N4269="negativo",INDEX($AD$3:$AG$51,MATCH(1,($B4269=$AD$3:$AD$51)*($J4269=$AE$3:$AE$51),0),4),IF(N4269="positivo",INDEX($AD$55:$AG$109,MATCH(1,($B4269=$AD$55:$AD$109)*($J4269=$AE$55:$AE$109),0),4)))</f>
        <v>5.7074717994311927E-3</v>
      </c>
      <c r="Q4269" s="115" t="str">
        <f>VLOOKUP(M4269,Modelo!$A$2:$C$7,2,0)</f>
        <v>Impacto Económico, Social y Comunitario</v>
      </c>
      <c r="R4269" s="118">
        <f t="array" ref="R4269">INDEX(Modelo!$F$1:$H$37,MATCH(1,(DataBase!Q4269=Modelo!$G$1:$G$37)*(DataBase!B4269=Modelo!$F$1:$F$37),0),3)</f>
        <v>0.11764705882352941</v>
      </c>
      <c r="S4269" s="115">
        <f t="shared" si="134"/>
        <v>0</v>
      </c>
      <c r="T4269" s="115">
        <f t="shared" si="135"/>
        <v>0</v>
      </c>
    </row>
    <row r="4270" spans="1:20" x14ac:dyDescent="0.3">
      <c r="A4270" s="115" t="s">
        <v>331</v>
      </c>
      <c r="B4270" s="115" t="s">
        <v>313</v>
      </c>
      <c r="C4270" s="115" t="s">
        <v>103</v>
      </c>
      <c r="D4270" s="115" t="s">
        <v>87</v>
      </c>
      <c r="E4270" s="115" t="s">
        <v>86</v>
      </c>
      <c r="F4270" s="115" t="s">
        <v>86</v>
      </c>
      <c r="G4270" s="115">
        <v>1953</v>
      </c>
      <c r="H4270" s="115" t="s">
        <v>125</v>
      </c>
      <c r="I4270" s="115">
        <v>7.1291921260000004</v>
      </c>
      <c r="J4270" s="115" t="s">
        <v>68</v>
      </c>
      <c r="K4270" s="115" t="str">
        <f>INDEX(DatosProcesados!$A$1:$BF$101,MATCH(DataBase!A4270,DatosProcesados!$A$1:$A$101,0),MATCH(DataBase!J4270,DatosProcesados!$A$1:$BF$1,0))</f>
        <v>No informa</v>
      </c>
      <c r="L4270" s="115" t="str">
        <f>INDEX(Modelo!$A$9:$D$89,MATCH(DataBase!$J4270,Modelo!$A$9:$A$89,0),MATCH(DataBase!L$1,Modelo!$A$9:$D$9,0))</f>
        <v>Impacto económico y gobernanza</v>
      </c>
      <c r="M4270" s="115" t="str">
        <f>INDEX(Modelo!$A$9:$D$89,MATCH(DataBase!$J4270,Modelo!$A$9:$A$89,0),MATCH(DataBase!M$1,Modelo!$A$9:$D$9,0))</f>
        <v>Pilar 6</v>
      </c>
      <c r="N4270" s="115" t="str">
        <f>INDEX(Modelo!$A$9:$D$89,MATCH(DataBase!$J4270,Modelo!$A$9:$A$89,0),MATCH(DataBase!N$1,Modelo!$A$9:$D$9,0))</f>
        <v>positivo</v>
      </c>
      <c r="O4270" s="115">
        <f t="array" ref="O4270">IF(N4270="negativo",INDEX($AD$3:$AG$51,MATCH(1,($B4270=$AD$3:$AD$51)*($J4270=$AE$3:$AE$51),0),3),IF(N4270="positivo",INDEX($AD$55:$AG$109,MATCH(1,($B4270=$AD$55:$AD$109)*($J4270=$AE$55:$AE$109),0),3)))</f>
        <v>0.10400763358778627</v>
      </c>
      <c r="P4270" s="115">
        <f t="array" ref="P4270">IF(N4270="negativo",INDEX($AD$3:$AG$51,MATCH(1,($B4270=$AD$3:$AD$51)*($J4270=$AE$3:$AE$51),0),4),IF(N4270="positivo",INDEX($AD$55:$AG$109,MATCH(1,($B4270=$AD$55:$AD$109)*($J4270=$AE$55:$AE$109),0),4)))</f>
        <v>1.5115930796329939E-2</v>
      </c>
      <c r="Q4270" s="115" t="str">
        <f>VLOOKUP(M4270,Modelo!$A$2:$C$7,2,0)</f>
        <v>Impacto Económico, Social y Comunitario</v>
      </c>
      <c r="R4270" s="118">
        <f t="array" ref="R4270">INDEX(Modelo!$F$1:$H$37,MATCH(1,(DataBase!Q4270=Modelo!$G$1:$G$37)*(DataBase!B4270=Modelo!$F$1:$F$37),0),3)</f>
        <v>0.11764705882352941</v>
      </c>
      <c r="S4270" s="115">
        <f t="shared" si="134"/>
        <v>0</v>
      </c>
      <c r="T4270" s="115">
        <f t="shared" si="135"/>
        <v>0</v>
      </c>
    </row>
    <row r="4271" spans="1:20" x14ac:dyDescent="0.3">
      <c r="A4271" s="115" t="s">
        <v>277</v>
      </c>
      <c r="B4271" s="115" t="s">
        <v>216</v>
      </c>
      <c r="C4271" s="115" t="s">
        <v>85</v>
      </c>
      <c r="D4271" s="115" t="s">
        <v>86</v>
      </c>
      <c r="E4271" s="115" t="s">
        <v>87</v>
      </c>
      <c r="F4271" s="115" t="s">
        <v>87</v>
      </c>
      <c r="G4271" s="115">
        <v>1965</v>
      </c>
      <c r="H4271" s="115" t="s">
        <v>244</v>
      </c>
      <c r="I4271" s="115">
        <v>2.0973851419999998</v>
      </c>
      <c r="J4271" s="115" t="s">
        <v>68</v>
      </c>
      <c r="K4271" s="115" t="str">
        <f>INDEX(DatosProcesados!$A$1:$BF$101,MATCH(DataBase!A4271,DatosProcesados!$A$1:$A$101,0),MATCH(DataBase!J4271,DatosProcesados!$A$1:$BF$1,0))</f>
        <v>No informa</v>
      </c>
      <c r="L4271" s="115" t="str">
        <f>INDEX(Modelo!$A$9:$D$89,MATCH(DataBase!$J4271,Modelo!$A$9:$A$89,0),MATCH(DataBase!L$1,Modelo!$A$9:$D$9,0))</f>
        <v>Impacto económico y gobernanza</v>
      </c>
      <c r="M4271" s="115" t="str">
        <f>INDEX(Modelo!$A$9:$D$89,MATCH(DataBase!$J4271,Modelo!$A$9:$A$89,0),MATCH(DataBase!M$1,Modelo!$A$9:$D$9,0))</f>
        <v>Pilar 6</v>
      </c>
      <c r="N4271" s="115" t="str">
        <f>INDEX(Modelo!$A$9:$D$89,MATCH(DataBase!$J4271,Modelo!$A$9:$A$89,0),MATCH(DataBase!N$1,Modelo!$A$9:$D$9,0))</f>
        <v>positivo</v>
      </c>
      <c r="O4271" s="115">
        <f t="array" ref="O4271">IF(N4271="negativo",INDEX($AD$3:$AG$51,MATCH(1,($B4271=$AD$3:$AD$51)*($J4271=$AE$3:$AE$51),0),3),IF(N4271="positivo",INDEX($AD$55:$AG$109,MATCH(1,($B4271=$AD$55:$AD$109)*($J4271=$AE$55:$AE$109),0),3)))</f>
        <v>0.12075072729106237</v>
      </c>
      <c r="P4271" s="115">
        <f t="array" ref="P4271">IF(N4271="negativo",INDEX($AD$3:$AG$51,MATCH(1,($B4271=$AD$3:$AD$51)*($J4271=$AE$3:$AE$51),0),4),IF(N4271="positivo",INDEX($AD$55:$AG$109,MATCH(1,($B4271=$AD$55:$AD$109)*($J4271=$AE$55:$AE$109),0),4)))</f>
        <v>4.4841683988386732E-3</v>
      </c>
      <c r="Q4271" s="115" t="str">
        <f>VLOOKUP(M4271,Modelo!$A$2:$C$7,2,0)</f>
        <v>Impacto Económico, Social y Comunitario</v>
      </c>
      <c r="R4271" s="118">
        <f t="array" ref="R4271">INDEX(Modelo!$F$1:$H$37,MATCH(1,(DataBase!Q4271=Modelo!$G$1:$G$37)*(DataBase!B4271=Modelo!$F$1:$F$37),0),3)</f>
        <v>0.10526315789473684</v>
      </c>
      <c r="S4271" s="115">
        <f t="shared" si="134"/>
        <v>0</v>
      </c>
      <c r="T4271" s="115">
        <f t="shared" si="135"/>
        <v>0</v>
      </c>
    </row>
    <row r="4272" spans="1:20" x14ac:dyDescent="0.3">
      <c r="A4272" s="115" t="s">
        <v>356</v>
      </c>
      <c r="B4272" s="115" t="s">
        <v>313</v>
      </c>
      <c r="C4272" s="115" t="s">
        <v>103</v>
      </c>
      <c r="D4272" s="115" t="s">
        <v>87</v>
      </c>
      <c r="E4272" s="115" t="s">
        <v>86</v>
      </c>
      <c r="F4272" s="115" t="s">
        <v>86</v>
      </c>
      <c r="G4272" s="115">
        <v>1989</v>
      </c>
      <c r="H4272" s="115" t="s">
        <v>125</v>
      </c>
      <c r="I4272" s="115">
        <v>3.0305383369999999</v>
      </c>
      <c r="J4272" s="115" t="s">
        <v>68</v>
      </c>
      <c r="K4272" s="115" t="str">
        <f>INDEX(DatosProcesados!$A$1:$BF$101,MATCH(DataBase!A4272,DatosProcesados!$A$1:$A$101,0),MATCH(DataBase!J4272,DatosProcesados!$A$1:$BF$1,0))</f>
        <v>No informa</v>
      </c>
      <c r="L4272" s="115" t="str">
        <f>INDEX(Modelo!$A$9:$D$89,MATCH(DataBase!$J4272,Modelo!$A$9:$A$89,0),MATCH(DataBase!L$1,Modelo!$A$9:$D$9,0))</f>
        <v>Impacto económico y gobernanza</v>
      </c>
      <c r="M4272" s="115" t="str">
        <f>INDEX(Modelo!$A$9:$D$89,MATCH(DataBase!$J4272,Modelo!$A$9:$A$89,0),MATCH(DataBase!M$1,Modelo!$A$9:$D$9,0))</f>
        <v>Pilar 6</v>
      </c>
      <c r="N4272" s="115" t="str">
        <f>INDEX(Modelo!$A$9:$D$89,MATCH(DataBase!$J4272,Modelo!$A$9:$A$89,0),MATCH(DataBase!N$1,Modelo!$A$9:$D$9,0))</f>
        <v>positivo</v>
      </c>
      <c r="O4272" s="115">
        <f t="array" ref="O4272">IF(N4272="negativo",INDEX($AD$3:$AG$51,MATCH(1,($B4272=$AD$3:$AD$51)*($J4272=$AE$3:$AE$51),0),3),IF(N4272="positivo",INDEX($AD$55:$AG$109,MATCH(1,($B4272=$AD$55:$AD$109)*($J4272=$AE$55:$AE$109),0),3)))</f>
        <v>0.10400763358778627</v>
      </c>
      <c r="P4272" s="115">
        <f t="array" ref="P4272">IF(N4272="negativo",INDEX($AD$3:$AG$51,MATCH(1,($B4272=$AD$3:$AD$51)*($J4272=$AE$3:$AE$51),0),4),IF(N4272="positivo",INDEX($AD$55:$AG$109,MATCH(1,($B4272=$AD$55:$AD$109)*($J4272=$AE$55:$AE$109),0),4)))</f>
        <v>1.5115930796329939E-2</v>
      </c>
      <c r="Q4272" s="115" t="str">
        <f>VLOOKUP(M4272,Modelo!$A$2:$C$7,2,0)</f>
        <v>Impacto Económico, Social y Comunitario</v>
      </c>
      <c r="R4272" s="118">
        <f t="array" ref="R4272">INDEX(Modelo!$F$1:$H$37,MATCH(1,(DataBase!Q4272=Modelo!$G$1:$G$37)*(DataBase!B4272=Modelo!$F$1:$F$37),0),3)</f>
        <v>0.11764705882352941</v>
      </c>
      <c r="S4272" s="115">
        <f t="shared" si="134"/>
        <v>0</v>
      </c>
      <c r="T4272" s="115">
        <f t="shared" si="135"/>
        <v>0</v>
      </c>
    </row>
    <row r="4273" spans="1:20" x14ac:dyDescent="0.3">
      <c r="A4273" s="115" t="s">
        <v>268</v>
      </c>
      <c r="B4273" s="115" t="s">
        <v>216</v>
      </c>
      <c r="C4273" s="115" t="s">
        <v>103</v>
      </c>
      <c r="D4273" s="115" t="s">
        <v>86</v>
      </c>
      <c r="E4273" s="115" t="s">
        <v>86</v>
      </c>
      <c r="F4273" s="115" t="s">
        <v>87</v>
      </c>
      <c r="G4273" s="115">
        <v>1986</v>
      </c>
      <c r="H4273" s="115" t="s">
        <v>125</v>
      </c>
      <c r="I4273" s="115">
        <v>2.2734296359999999</v>
      </c>
      <c r="J4273" s="115" t="s">
        <v>68</v>
      </c>
      <c r="K4273" s="115" t="str">
        <f>INDEX(DatosProcesados!$A$1:$BF$101,MATCH(DataBase!A4273,DatosProcesados!$A$1:$A$101,0),MATCH(DataBase!J4273,DatosProcesados!$A$1:$BF$1,0))</f>
        <v>No informa</v>
      </c>
      <c r="L4273" s="115" t="str">
        <f>INDEX(Modelo!$A$9:$D$89,MATCH(DataBase!$J4273,Modelo!$A$9:$A$89,0),MATCH(DataBase!L$1,Modelo!$A$9:$D$9,0))</f>
        <v>Impacto económico y gobernanza</v>
      </c>
      <c r="M4273" s="115" t="str">
        <f>INDEX(Modelo!$A$9:$D$89,MATCH(DataBase!$J4273,Modelo!$A$9:$A$89,0),MATCH(DataBase!M$1,Modelo!$A$9:$D$9,0))</f>
        <v>Pilar 6</v>
      </c>
      <c r="N4273" s="115" t="str">
        <f>INDEX(Modelo!$A$9:$D$89,MATCH(DataBase!$J4273,Modelo!$A$9:$A$89,0),MATCH(DataBase!N$1,Modelo!$A$9:$D$9,0))</f>
        <v>positivo</v>
      </c>
      <c r="O4273" s="115">
        <f t="array" ref="O4273">IF(N4273="negativo",INDEX($AD$3:$AG$51,MATCH(1,($B4273=$AD$3:$AD$51)*($J4273=$AE$3:$AE$51),0),3),IF(N4273="positivo",INDEX($AD$55:$AG$109,MATCH(1,($B4273=$AD$55:$AD$109)*($J4273=$AE$55:$AE$109),0),3)))</f>
        <v>0.12075072729106237</v>
      </c>
      <c r="P4273" s="115">
        <f t="array" ref="P4273">IF(N4273="negativo",INDEX($AD$3:$AG$51,MATCH(1,($B4273=$AD$3:$AD$51)*($J4273=$AE$3:$AE$51),0),4),IF(N4273="positivo",INDEX($AD$55:$AG$109,MATCH(1,($B4273=$AD$55:$AD$109)*($J4273=$AE$55:$AE$109),0),4)))</f>
        <v>4.4841683988386732E-3</v>
      </c>
      <c r="Q4273" s="115" t="str">
        <f>VLOOKUP(M4273,Modelo!$A$2:$C$7,2,0)</f>
        <v>Impacto Económico, Social y Comunitario</v>
      </c>
      <c r="R4273" s="118">
        <f t="array" ref="R4273">INDEX(Modelo!$F$1:$H$37,MATCH(1,(DataBase!Q4273=Modelo!$G$1:$G$37)*(DataBase!B4273=Modelo!$F$1:$F$37),0),3)</f>
        <v>0.10526315789473684</v>
      </c>
      <c r="S4273" s="115">
        <f t="shared" si="134"/>
        <v>0</v>
      </c>
      <c r="T4273" s="115">
        <f t="shared" si="135"/>
        <v>0</v>
      </c>
    </row>
    <row r="4274" spans="1:20" x14ac:dyDescent="0.3">
      <c r="A4274" s="115" t="s">
        <v>234</v>
      </c>
      <c r="B4274" s="115" t="s">
        <v>216</v>
      </c>
      <c r="C4274" s="115" t="s">
        <v>103</v>
      </c>
      <c r="D4274" s="115" t="s">
        <v>86</v>
      </c>
      <c r="E4274" s="115" t="s">
        <v>86</v>
      </c>
      <c r="F4274" s="115" t="s">
        <v>86</v>
      </c>
      <c r="G4274" s="115">
        <v>1904</v>
      </c>
      <c r="H4274" s="115" t="s">
        <v>125</v>
      </c>
      <c r="I4274" s="115">
        <v>2.8467005310000002</v>
      </c>
      <c r="J4274" s="115" t="s">
        <v>68</v>
      </c>
      <c r="K4274" s="115">
        <f>INDEX(DatosProcesados!$A$1:$BF$101,MATCH(DataBase!A4274,DatosProcesados!$A$1:$A$101,0),MATCH(DataBase!J4274,DatosProcesados!$A$1:$BF$1,0))</f>
        <v>0.12075072729106237</v>
      </c>
      <c r="L4274" s="115" t="str">
        <f>INDEX(Modelo!$A$9:$D$89,MATCH(DataBase!$J4274,Modelo!$A$9:$A$89,0),MATCH(DataBase!L$1,Modelo!$A$9:$D$9,0))</f>
        <v>Impacto económico y gobernanza</v>
      </c>
      <c r="M4274" s="115" t="str">
        <f>INDEX(Modelo!$A$9:$D$89,MATCH(DataBase!$J4274,Modelo!$A$9:$A$89,0),MATCH(DataBase!M$1,Modelo!$A$9:$D$9,0))</f>
        <v>Pilar 6</v>
      </c>
      <c r="N4274" s="115" t="str">
        <f>INDEX(Modelo!$A$9:$D$89,MATCH(DataBase!$J4274,Modelo!$A$9:$A$89,0),MATCH(DataBase!N$1,Modelo!$A$9:$D$9,0))</f>
        <v>positivo</v>
      </c>
      <c r="O4274" s="115">
        <f t="array" ref="O4274">IF(N4274="negativo",INDEX($AD$3:$AG$51,MATCH(1,($B4274=$AD$3:$AD$51)*($J4274=$AE$3:$AE$51),0),3),IF(N4274="positivo",INDEX($AD$55:$AG$109,MATCH(1,($B4274=$AD$55:$AD$109)*($J4274=$AE$55:$AE$109),0),3)))</f>
        <v>0.12075072729106237</v>
      </c>
      <c r="P4274" s="115">
        <f t="array" ref="P4274">IF(N4274="negativo",INDEX($AD$3:$AG$51,MATCH(1,($B4274=$AD$3:$AD$51)*($J4274=$AE$3:$AE$51),0),4),IF(N4274="positivo",INDEX($AD$55:$AG$109,MATCH(1,($B4274=$AD$55:$AD$109)*($J4274=$AE$55:$AE$109),0),4)))</f>
        <v>4.4841683988386732E-3</v>
      </c>
      <c r="Q4274" s="115" t="str">
        <f>VLOOKUP(M4274,Modelo!$A$2:$C$7,2,0)</f>
        <v>Impacto Económico, Social y Comunitario</v>
      </c>
      <c r="R4274" s="118">
        <f t="array" ref="R4274">INDEX(Modelo!$F$1:$H$37,MATCH(1,(DataBase!Q4274=Modelo!$G$1:$G$37)*(DataBase!B4274=Modelo!$F$1:$F$37),0),3)</f>
        <v>0.10526315789473684</v>
      </c>
      <c r="S4274" s="115">
        <f t="shared" si="134"/>
        <v>100</v>
      </c>
      <c r="T4274" s="115">
        <f t="shared" si="135"/>
        <v>10.526315789473683</v>
      </c>
    </row>
    <row r="4275" spans="1:20" x14ac:dyDescent="0.3">
      <c r="A4275" s="115" t="s">
        <v>359</v>
      </c>
      <c r="B4275" s="115" t="s">
        <v>313</v>
      </c>
      <c r="C4275" s="115" t="s">
        <v>103</v>
      </c>
      <c r="D4275" s="115" t="s">
        <v>86</v>
      </c>
      <c r="E4275" s="115" t="s">
        <v>87</v>
      </c>
      <c r="F4275" s="115" t="s">
        <v>87</v>
      </c>
      <c r="G4275" s="115">
        <v>1993</v>
      </c>
      <c r="H4275" s="115" t="s">
        <v>244</v>
      </c>
      <c r="I4275" s="115">
        <v>2.3607916150000001</v>
      </c>
      <c r="J4275" s="115" t="s">
        <v>68</v>
      </c>
      <c r="K4275" s="115" t="str">
        <f>INDEX(DatosProcesados!$A$1:$BF$101,MATCH(DataBase!A4275,DatosProcesados!$A$1:$A$101,0),MATCH(DataBase!J4275,DatosProcesados!$A$1:$BF$1,0))</f>
        <v>No informa</v>
      </c>
      <c r="L4275" s="115" t="str">
        <f>INDEX(Modelo!$A$9:$D$89,MATCH(DataBase!$J4275,Modelo!$A$9:$A$89,0),MATCH(DataBase!L$1,Modelo!$A$9:$D$9,0))</f>
        <v>Impacto económico y gobernanza</v>
      </c>
      <c r="M4275" s="115" t="str">
        <f>INDEX(Modelo!$A$9:$D$89,MATCH(DataBase!$J4275,Modelo!$A$9:$A$89,0),MATCH(DataBase!M$1,Modelo!$A$9:$D$9,0))</f>
        <v>Pilar 6</v>
      </c>
      <c r="N4275" s="115" t="str">
        <f>INDEX(Modelo!$A$9:$D$89,MATCH(DataBase!$J4275,Modelo!$A$9:$A$89,0),MATCH(DataBase!N$1,Modelo!$A$9:$D$9,0))</f>
        <v>positivo</v>
      </c>
      <c r="O4275" s="115">
        <f t="array" ref="O4275">IF(N4275="negativo",INDEX($AD$3:$AG$51,MATCH(1,($B4275=$AD$3:$AD$51)*($J4275=$AE$3:$AE$51),0),3),IF(N4275="positivo",INDEX($AD$55:$AG$109,MATCH(1,($B4275=$AD$55:$AD$109)*($J4275=$AE$55:$AE$109),0),3)))</f>
        <v>0.10400763358778627</v>
      </c>
      <c r="P4275" s="115">
        <f t="array" ref="P4275">IF(N4275="negativo",INDEX($AD$3:$AG$51,MATCH(1,($B4275=$AD$3:$AD$51)*($J4275=$AE$3:$AE$51),0),4),IF(N4275="positivo",INDEX($AD$55:$AG$109,MATCH(1,($B4275=$AD$55:$AD$109)*($J4275=$AE$55:$AE$109),0),4)))</f>
        <v>1.5115930796329939E-2</v>
      </c>
      <c r="Q4275" s="115" t="str">
        <f>VLOOKUP(M4275,Modelo!$A$2:$C$7,2,0)</f>
        <v>Impacto Económico, Social y Comunitario</v>
      </c>
      <c r="R4275" s="118">
        <f t="array" ref="R4275">INDEX(Modelo!$F$1:$H$37,MATCH(1,(DataBase!Q4275=Modelo!$G$1:$G$37)*(DataBase!B4275=Modelo!$F$1:$F$37),0),3)</f>
        <v>0.11764705882352941</v>
      </c>
      <c r="S4275" s="115">
        <f t="shared" si="134"/>
        <v>0</v>
      </c>
      <c r="T4275" s="115">
        <f t="shared" si="135"/>
        <v>0</v>
      </c>
    </row>
    <row r="4276" spans="1:20" x14ac:dyDescent="0.3">
      <c r="A4276" s="115" t="s">
        <v>327</v>
      </c>
      <c r="B4276" s="115" t="s">
        <v>313</v>
      </c>
      <c r="C4276" s="115" t="s">
        <v>103</v>
      </c>
      <c r="D4276" s="115" t="s">
        <v>86</v>
      </c>
      <c r="E4276" s="115" t="s">
        <v>86</v>
      </c>
      <c r="F4276" s="115" t="s">
        <v>87</v>
      </c>
      <c r="G4276" s="115">
        <v>2005</v>
      </c>
      <c r="H4276" s="115" t="s">
        <v>328</v>
      </c>
      <c r="I4276" s="115">
        <v>10.521119421</v>
      </c>
      <c r="J4276" s="115" t="s">
        <v>68</v>
      </c>
      <c r="K4276" s="115">
        <f>INDEX(DatosProcesados!$A$1:$BF$101,MATCH(DataBase!A4276,DatosProcesados!$A$1:$A$101,0),MATCH(DataBase!J4276,DatosProcesados!$A$1:$BF$1,0))</f>
        <v>0.10400763358778627</v>
      </c>
      <c r="L4276" s="115" t="str">
        <f>INDEX(Modelo!$A$9:$D$89,MATCH(DataBase!$J4276,Modelo!$A$9:$A$89,0),MATCH(DataBase!L$1,Modelo!$A$9:$D$9,0))</f>
        <v>Impacto económico y gobernanza</v>
      </c>
      <c r="M4276" s="115" t="str">
        <f>INDEX(Modelo!$A$9:$D$89,MATCH(DataBase!$J4276,Modelo!$A$9:$A$89,0),MATCH(DataBase!M$1,Modelo!$A$9:$D$9,0))</f>
        <v>Pilar 6</v>
      </c>
      <c r="N4276" s="115" t="str">
        <f>INDEX(Modelo!$A$9:$D$89,MATCH(DataBase!$J4276,Modelo!$A$9:$A$89,0),MATCH(DataBase!N$1,Modelo!$A$9:$D$9,0))</f>
        <v>positivo</v>
      </c>
      <c r="O4276" s="115">
        <f t="array" ref="O4276">IF(N4276="negativo",INDEX($AD$3:$AG$51,MATCH(1,($B4276=$AD$3:$AD$51)*($J4276=$AE$3:$AE$51),0),3),IF(N4276="positivo",INDEX($AD$55:$AG$109,MATCH(1,($B4276=$AD$55:$AD$109)*($J4276=$AE$55:$AE$109),0),3)))</f>
        <v>0.10400763358778627</v>
      </c>
      <c r="P4276" s="115">
        <f t="array" ref="P4276">IF(N4276="negativo",INDEX($AD$3:$AG$51,MATCH(1,($B4276=$AD$3:$AD$51)*($J4276=$AE$3:$AE$51),0),4),IF(N4276="positivo",INDEX($AD$55:$AG$109,MATCH(1,($B4276=$AD$55:$AD$109)*($J4276=$AE$55:$AE$109),0),4)))</f>
        <v>1.5115930796329939E-2</v>
      </c>
      <c r="Q4276" s="115" t="str">
        <f>VLOOKUP(M4276,Modelo!$A$2:$C$7,2,0)</f>
        <v>Impacto Económico, Social y Comunitario</v>
      </c>
      <c r="R4276" s="118">
        <f t="array" ref="R4276">INDEX(Modelo!$F$1:$H$37,MATCH(1,(DataBase!Q4276=Modelo!$G$1:$G$37)*(DataBase!B4276=Modelo!$F$1:$F$37),0),3)</f>
        <v>0.11764705882352941</v>
      </c>
      <c r="S4276" s="115">
        <f t="shared" si="134"/>
        <v>100</v>
      </c>
      <c r="T4276" s="115">
        <f t="shared" si="135"/>
        <v>11.76470588235294</v>
      </c>
    </row>
    <row r="4277" spans="1:20" x14ac:dyDescent="0.3">
      <c r="A4277" s="115" t="s">
        <v>283</v>
      </c>
      <c r="B4277" s="115" t="s">
        <v>216</v>
      </c>
      <c r="C4277" s="115" t="s">
        <v>103</v>
      </c>
      <c r="D4277" s="115" t="s">
        <v>86</v>
      </c>
      <c r="E4277" s="115" t="s">
        <v>86</v>
      </c>
      <c r="F4277" s="115" t="s">
        <v>87</v>
      </c>
      <c r="G4277" s="115">
        <v>1958</v>
      </c>
      <c r="H4277" s="115" t="s">
        <v>125</v>
      </c>
      <c r="I4277" s="115">
        <v>2.0172595470000001</v>
      </c>
      <c r="J4277" s="115" t="s">
        <v>68</v>
      </c>
      <c r="K4277" s="115" t="str">
        <f>INDEX(DatosProcesados!$A$1:$BF$101,MATCH(DataBase!A4277,DatosProcesados!$A$1:$A$101,0),MATCH(DataBase!J4277,DatosProcesados!$A$1:$BF$1,0))</f>
        <v>No informa</v>
      </c>
      <c r="L4277" s="115" t="str">
        <f>INDEX(Modelo!$A$9:$D$89,MATCH(DataBase!$J4277,Modelo!$A$9:$A$89,0),MATCH(DataBase!L$1,Modelo!$A$9:$D$9,0))</f>
        <v>Impacto económico y gobernanza</v>
      </c>
      <c r="M4277" s="115" t="str">
        <f>INDEX(Modelo!$A$9:$D$89,MATCH(DataBase!$J4277,Modelo!$A$9:$A$89,0),MATCH(DataBase!M$1,Modelo!$A$9:$D$9,0))</f>
        <v>Pilar 6</v>
      </c>
      <c r="N4277" s="115" t="str">
        <f>INDEX(Modelo!$A$9:$D$89,MATCH(DataBase!$J4277,Modelo!$A$9:$A$89,0),MATCH(DataBase!N$1,Modelo!$A$9:$D$9,0))</f>
        <v>positivo</v>
      </c>
      <c r="O4277" s="115">
        <f t="array" ref="O4277">IF(N4277="negativo",INDEX($AD$3:$AG$51,MATCH(1,($B4277=$AD$3:$AD$51)*($J4277=$AE$3:$AE$51),0),3),IF(N4277="positivo",INDEX($AD$55:$AG$109,MATCH(1,($B4277=$AD$55:$AD$109)*($J4277=$AE$55:$AE$109),0),3)))</f>
        <v>0.12075072729106237</v>
      </c>
      <c r="P4277" s="115">
        <f t="array" ref="P4277">IF(N4277="negativo",INDEX($AD$3:$AG$51,MATCH(1,($B4277=$AD$3:$AD$51)*($J4277=$AE$3:$AE$51),0),4),IF(N4277="positivo",INDEX($AD$55:$AG$109,MATCH(1,($B4277=$AD$55:$AD$109)*($J4277=$AE$55:$AE$109),0),4)))</f>
        <v>4.4841683988386732E-3</v>
      </c>
      <c r="Q4277" s="115" t="str">
        <f>VLOOKUP(M4277,Modelo!$A$2:$C$7,2,0)</f>
        <v>Impacto Económico, Social y Comunitario</v>
      </c>
      <c r="R4277" s="118">
        <f t="array" ref="R4277">INDEX(Modelo!$F$1:$H$37,MATCH(1,(DataBase!Q4277=Modelo!$G$1:$G$37)*(DataBase!B4277=Modelo!$F$1:$F$37),0),3)</f>
        <v>0.10526315789473684</v>
      </c>
      <c r="S4277" s="115">
        <f t="shared" si="134"/>
        <v>0</v>
      </c>
      <c r="T4277" s="115">
        <f t="shared" si="135"/>
        <v>0</v>
      </c>
    </row>
    <row r="4278" spans="1:20" x14ac:dyDescent="0.3">
      <c r="A4278" s="115" t="s">
        <v>188</v>
      </c>
      <c r="B4278" s="115" t="s">
        <v>84</v>
      </c>
      <c r="C4278" s="115" t="s">
        <v>103</v>
      </c>
      <c r="D4278" s="115" t="s">
        <v>86</v>
      </c>
      <c r="E4278" s="115" t="s">
        <v>87</v>
      </c>
      <c r="F4278" s="115" t="s">
        <v>86</v>
      </c>
      <c r="G4278" s="115">
        <v>1974</v>
      </c>
      <c r="H4278" s="115" t="s">
        <v>125</v>
      </c>
      <c r="I4278" s="115">
        <v>2.2729038500000001</v>
      </c>
      <c r="J4278" s="115" t="s">
        <v>68</v>
      </c>
      <c r="K4278" s="115">
        <f>INDEX(DatosProcesados!$A$1:$BF$101,MATCH(DataBase!A4278,DatosProcesados!$A$1:$A$101,0),MATCH(DataBase!J4278,DatosProcesados!$A$1:$BF$1,0))</f>
        <v>6.2738953367687492E-2</v>
      </c>
      <c r="L4278" s="115" t="str">
        <f>INDEX(Modelo!$A$9:$D$89,MATCH(DataBase!$J4278,Modelo!$A$9:$A$89,0),MATCH(DataBase!L$1,Modelo!$A$9:$D$9,0))</f>
        <v>Impacto económico y gobernanza</v>
      </c>
      <c r="M4278" s="115" t="str">
        <f>INDEX(Modelo!$A$9:$D$89,MATCH(DataBase!$J4278,Modelo!$A$9:$A$89,0),MATCH(DataBase!M$1,Modelo!$A$9:$D$9,0))</f>
        <v>Pilar 6</v>
      </c>
      <c r="N4278" s="115" t="str">
        <f>INDEX(Modelo!$A$9:$D$89,MATCH(DataBase!$J4278,Modelo!$A$9:$A$89,0),MATCH(DataBase!N$1,Modelo!$A$9:$D$9,0))</f>
        <v>positivo</v>
      </c>
      <c r="O4278" s="115">
        <f t="array" ref="O4278">IF(N4278="negativo",INDEX($AD$3:$AG$51,MATCH(1,($B4278=$AD$3:$AD$51)*($J4278=$AE$3:$AE$51),0),3),IF(N4278="positivo",INDEX($AD$55:$AG$109,MATCH(1,($B4278=$AD$55:$AD$109)*($J4278=$AE$55:$AE$109),0),3)))</f>
        <v>0.17775108842516138</v>
      </c>
      <c r="P4278" s="115">
        <f t="array" ref="P4278">IF(N4278="negativo",INDEX($AD$3:$AG$51,MATCH(1,($B4278=$AD$3:$AD$51)*($J4278=$AE$3:$AE$51),0),4),IF(N4278="positivo",INDEX($AD$55:$AG$109,MATCH(1,($B4278=$AD$55:$AD$109)*($J4278=$AE$55:$AE$109),0),4)))</f>
        <v>5.7074717994311927E-3</v>
      </c>
      <c r="Q4278" s="115" t="str">
        <f>VLOOKUP(M4278,Modelo!$A$2:$C$7,2,0)</f>
        <v>Impacto Económico, Social y Comunitario</v>
      </c>
      <c r="R4278" s="118">
        <f t="array" ref="R4278">INDEX(Modelo!$F$1:$H$37,MATCH(1,(DataBase!Q4278=Modelo!$G$1:$G$37)*(DataBase!B4278=Modelo!$F$1:$F$37),0),3)</f>
        <v>0.11764705882352941</v>
      </c>
      <c r="S4278" s="115">
        <f t="shared" si="134"/>
        <v>33.149431921281106</v>
      </c>
      <c r="T4278" s="115">
        <f t="shared" si="135"/>
        <v>3.8999331672095421</v>
      </c>
    </row>
    <row r="4279" spans="1:20" x14ac:dyDescent="0.3">
      <c r="A4279" s="115" t="s">
        <v>199</v>
      </c>
      <c r="B4279" s="115" t="s">
        <v>84</v>
      </c>
      <c r="C4279" s="115" t="s">
        <v>103</v>
      </c>
      <c r="D4279" s="115" t="s">
        <v>86</v>
      </c>
      <c r="E4279" s="115" t="s">
        <v>86</v>
      </c>
      <c r="F4279" s="115" t="s">
        <v>87</v>
      </c>
      <c r="G4279" s="115">
        <v>2015</v>
      </c>
      <c r="H4279" s="115" t="s">
        <v>125</v>
      </c>
      <c r="I4279" s="115">
        <v>0.70314701400000001</v>
      </c>
      <c r="J4279" s="115" t="s">
        <v>68</v>
      </c>
      <c r="K4279" s="115" t="str">
        <f>INDEX(DatosProcesados!$A$1:$BF$101,MATCH(DataBase!A4279,DatosProcesados!$A$1:$A$101,0),MATCH(DataBase!J4279,DatosProcesados!$A$1:$BF$1,0))</f>
        <v>No informa</v>
      </c>
      <c r="L4279" s="115" t="str">
        <f>INDEX(Modelo!$A$9:$D$89,MATCH(DataBase!$J4279,Modelo!$A$9:$A$89,0),MATCH(DataBase!L$1,Modelo!$A$9:$D$9,0))</f>
        <v>Impacto económico y gobernanza</v>
      </c>
      <c r="M4279" s="115" t="str">
        <f>INDEX(Modelo!$A$9:$D$89,MATCH(DataBase!$J4279,Modelo!$A$9:$A$89,0),MATCH(DataBase!M$1,Modelo!$A$9:$D$9,0))</f>
        <v>Pilar 6</v>
      </c>
      <c r="N4279" s="115" t="str">
        <f>INDEX(Modelo!$A$9:$D$89,MATCH(DataBase!$J4279,Modelo!$A$9:$A$89,0),MATCH(DataBase!N$1,Modelo!$A$9:$D$9,0))</f>
        <v>positivo</v>
      </c>
      <c r="O4279" s="115">
        <f t="array" ref="O4279">IF(N4279="negativo",INDEX($AD$3:$AG$51,MATCH(1,($B4279=$AD$3:$AD$51)*($J4279=$AE$3:$AE$51),0),3),IF(N4279="positivo",INDEX($AD$55:$AG$109,MATCH(1,($B4279=$AD$55:$AD$109)*($J4279=$AE$55:$AE$109),0),3)))</f>
        <v>0.17775108842516138</v>
      </c>
      <c r="P4279" s="115">
        <f t="array" ref="P4279">IF(N4279="negativo",INDEX($AD$3:$AG$51,MATCH(1,($B4279=$AD$3:$AD$51)*($J4279=$AE$3:$AE$51),0),4),IF(N4279="positivo",INDEX($AD$55:$AG$109,MATCH(1,($B4279=$AD$55:$AD$109)*($J4279=$AE$55:$AE$109),0),4)))</f>
        <v>5.7074717994311927E-3</v>
      </c>
      <c r="Q4279" s="115" t="str">
        <f>VLOOKUP(M4279,Modelo!$A$2:$C$7,2,0)</f>
        <v>Impacto Económico, Social y Comunitario</v>
      </c>
      <c r="R4279" s="118">
        <f t="array" ref="R4279">INDEX(Modelo!$F$1:$H$37,MATCH(1,(DataBase!Q4279=Modelo!$G$1:$G$37)*(DataBase!B4279=Modelo!$F$1:$F$37),0),3)</f>
        <v>0.11764705882352941</v>
      </c>
      <c r="S4279" s="115">
        <f t="shared" si="134"/>
        <v>0</v>
      </c>
      <c r="T4279" s="115">
        <f t="shared" si="135"/>
        <v>0</v>
      </c>
    </row>
    <row r="4280" spans="1:20" x14ac:dyDescent="0.3">
      <c r="A4280" s="115" t="s">
        <v>215</v>
      </c>
      <c r="B4280" s="115" t="s">
        <v>216</v>
      </c>
      <c r="C4280" s="115" t="s">
        <v>97</v>
      </c>
      <c r="D4280" s="115" t="s">
        <v>86</v>
      </c>
      <c r="E4280" s="115" t="s">
        <v>86</v>
      </c>
      <c r="F4280" s="115" t="s">
        <v>86</v>
      </c>
      <c r="G4280" s="115">
        <v>1956</v>
      </c>
      <c r="H4280" s="115" t="s">
        <v>125</v>
      </c>
      <c r="I4280" s="115">
        <v>25.860914507</v>
      </c>
      <c r="J4280" s="115" t="s">
        <v>68</v>
      </c>
      <c r="K4280" s="115" t="str">
        <f>INDEX(DatosProcesados!$A$1:$BF$101,MATCH(DataBase!A4280,DatosProcesados!$A$1:$A$101,0),MATCH(DataBase!J4280,DatosProcesados!$A$1:$BF$1,0))</f>
        <v>No informa</v>
      </c>
      <c r="L4280" s="115" t="str">
        <f>INDEX(Modelo!$A$9:$D$89,MATCH(DataBase!$J4280,Modelo!$A$9:$A$89,0),MATCH(DataBase!L$1,Modelo!$A$9:$D$9,0))</f>
        <v>Impacto económico y gobernanza</v>
      </c>
      <c r="M4280" s="115" t="str">
        <f>INDEX(Modelo!$A$9:$D$89,MATCH(DataBase!$J4280,Modelo!$A$9:$A$89,0),MATCH(DataBase!M$1,Modelo!$A$9:$D$9,0))</f>
        <v>Pilar 6</v>
      </c>
      <c r="N4280" s="115" t="str">
        <f>INDEX(Modelo!$A$9:$D$89,MATCH(DataBase!$J4280,Modelo!$A$9:$A$89,0),MATCH(DataBase!N$1,Modelo!$A$9:$D$9,0))</f>
        <v>positivo</v>
      </c>
      <c r="O4280" s="115">
        <f t="array" ref="O4280">IF(N4280="negativo",INDEX($AD$3:$AG$51,MATCH(1,($B4280=$AD$3:$AD$51)*($J4280=$AE$3:$AE$51),0),3),IF(N4280="positivo",INDEX($AD$55:$AG$109,MATCH(1,($B4280=$AD$55:$AD$109)*($J4280=$AE$55:$AE$109),0),3)))</f>
        <v>0.12075072729106237</v>
      </c>
      <c r="P4280" s="115">
        <f t="array" ref="P4280">IF(N4280="negativo",INDEX($AD$3:$AG$51,MATCH(1,($B4280=$AD$3:$AD$51)*($J4280=$AE$3:$AE$51),0),4),IF(N4280="positivo",INDEX($AD$55:$AG$109,MATCH(1,($B4280=$AD$55:$AD$109)*($J4280=$AE$55:$AE$109),0),4)))</f>
        <v>4.4841683988386732E-3</v>
      </c>
      <c r="Q4280" s="115" t="str">
        <f>VLOOKUP(M4280,Modelo!$A$2:$C$7,2,0)</f>
        <v>Impacto Económico, Social y Comunitario</v>
      </c>
      <c r="R4280" s="118">
        <f t="array" ref="R4280">INDEX(Modelo!$F$1:$H$37,MATCH(1,(DataBase!Q4280=Modelo!$G$1:$G$37)*(DataBase!B4280=Modelo!$F$1:$F$37),0),3)</f>
        <v>0.10526315789473684</v>
      </c>
      <c r="S4280" s="115">
        <f t="shared" si="134"/>
        <v>0</v>
      </c>
      <c r="T4280" s="115">
        <f t="shared" si="135"/>
        <v>0</v>
      </c>
    </row>
    <row r="4281" spans="1:20" x14ac:dyDescent="0.3">
      <c r="A4281" s="115" t="s">
        <v>257</v>
      </c>
      <c r="B4281" s="115" t="s">
        <v>216</v>
      </c>
      <c r="C4281" s="115" t="s">
        <v>97</v>
      </c>
      <c r="D4281" s="115" t="s">
        <v>86</v>
      </c>
      <c r="E4281" s="115" t="s">
        <v>87</v>
      </c>
      <c r="F4281" s="115" t="s">
        <v>87</v>
      </c>
      <c r="G4281" s="115">
        <v>1898</v>
      </c>
      <c r="H4281" s="115" t="s">
        <v>167</v>
      </c>
      <c r="I4281" s="115">
        <v>2.4260392159999999</v>
      </c>
      <c r="J4281" s="115" t="s">
        <v>68</v>
      </c>
      <c r="K4281" s="115" t="str">
        <f>INDEX(DatosProcesados!$A$1:$BF$101,MATCH(DataBase!A4281,DatosProcesados!$A$1:$A$101,0),MATCH(DataBase!J4281,DatosProcesados!$A$1:$BF$1,0))</f>
        <v>No informa</v>
      </c>
      <c r="L4281" s="115" t="str">
        <f>INDEX(Modelo!$A$9:$D$89,MATCH(DataBase!$J4281,Modelo!$A$9:$A$89,0),MATCH(DataBase!L$1,Modelo!$A$9:$D$9,0))</f>
        <v>Impacto económico y gobernanza</v>
      </c>
      <c r="M4281" s="115" t="str">
        <f>INDEX(Modelo!$A$9:$D$89,MATCH(DataBase!$J4281,Modelo!$A$9:$A$89,0),MATCH(DataBase!M$1,Modelo!$A$9:$D$9,0))</f>
        <v>Pilar 6</v>
      </c>
      <c r="N4281" s="115" t="str">
        <f>INDEX(Modelo!$A$9:$D$89,MATCH(DataBase!$J4281,Modelo!$A$9:$A$89,0),MATCH(DataBase!N$1,Modelo!$A$9:$D$9,0))</f>
        <v>positivo</v>
      </c>
      <c r="O4281" s="115">
        <f t="array" ref="O4281">IF(N4281="negativo",INDEX($AD$3:$AG$51,MATCH(1,($B4281=$AD$3:$AD$51)*($J4281=$AE$3:$AE$51),0),3),IF(N4281="positivo",INDEX($AD$55:$AG$109,MATCH(1,($B4281=$AD$55:$AD$109)*($J4281=$AE$55:$AE$109),0),3)))</f>
        <v>0.12075072729106237</v>
      </c>
      <c r="P4281" s="115">
        <f t="array" ref="P4281">IF(N4281="negativo",INDEX($AD$3:$AG$51,MATCH(1,($B4281=$AD$3:$AD$51)*($J4281=$AE$3:$AE$51),0),4),IF(N4281="positivo",INDEX($AD$55:$AG$109,MATCH(1,($B4281=$AD$55:$AD$109)*($J4281=$AE$55:$AE$109),0),4)))</f>
        <v>4.4841683988386732E-3</v>
      </c>
      <c r="Q4281" s="115" t="str">
        <f>VLOOKUP(M4281,Modelo!$A$2:$C$7,2,0)</f>
        <v>Impacto Económico, Social y Comunitario</v>
      </c>
      <c r="R4281" s="118">
        <f t="array" ref="R4281">INDEX(Modelo!$F$1:$H$37,MATCH(1,(DataBase!Q4281=Modelo!$G$1:$G$37)*(DataBase!B4281=Modelo!$F$1:$F$37),0),3)</f>
        <v>0.10526315789473684</v>
      </c>
      <c r="S4281" s="115">
        <f t="shared" si="134"/>
        <v>0</v>
      </c>
      <c r="T4281" s="115">
        <f t="shared" si="135"/>
        <v>0</v>
      </c>
    </row>
    <row r="4282" spans="1:20" x14ac:dyDescent="0.3">
      <c r="A4282" s="115" t="s">
        <v>301</v>
      </c>
      <c r="B4282" s="115" t="s">
        <v>216</v>
      </c>
      <c r="C4282" s="115" t="s">
        <v>103</v>
      </c>
      <c r="D4282" s="115" t="s">
        <v>86</v>
      </c>
      <c r="E4282" s="115" t="s">
        <v>87</v>
      </c>
      <c r="F4282" s="115" t="s">
        <v>86</v>
      </c>
      <c r="G4282" s="115">
        <v>1998</v>
      </c>
      <c r="H4282" s="115" t="s">
        <v>125</v>
      </c>
      <c r="I4282" s="115">
        <v>1.697301486</v>
      </c>
      <c r="J4282" s="115" t="s">
        <v>68</v>
      </c>
      <c r="K4282" s="115" t="str">
        <f>INDEX(DatosProcesados!$A$1:$BF$101,MATCH(DataBase!A4282,DatosProcesados!$A$1:$A$101,0),MATCH(DataBase!J4282,DatosProcesados!$A$1:$BF$1,0))</f>
        <v>No informa</v>
      </c>
      <c r="L4282" s="115" t="str">
        <f>INDEX(Modelo!$A$9:$D$89,MATCH(DataBase!$J4282,Modelo!$A$9:$A$89,0),MATCH(DataBase!L$1,Modelo!$A$9:$D$9,0))</f>
        <v>Impacto económico y gobernanza</v>
      </c>
      <c r="M4282" s="115" t="str">
        <f>INDEX(Modelo!$A$9:$D$89,MATCH(DataBase!$J4282,Modelo!$A$9:$A$89,0),MATCH(DataBase!M$1,Modelo!$A$9:$D$9,0))</f>
        <v>Pilar 6</v>
      </c>
      <c r="N4282" s="115" t="str">
        <f>INDEX(Modelo!$A$9:$D$89,MATCH(DataBase!$J4282,Modelo!$A$9:$A$89,0),MATCH(DataBase!N$1,Modelo!$A$9:$D$9,0))</f>
        <v>positivo</v>
      </c>
      <c r="O4282" s="115">
        <f t="array" ref="O4282">IF(N4282="negativo",INDEX($AD$3:$AG$51,MATCH(1,($B4282=$AD$3:$AD$51)*($J4282=$AE$3:$AE$51),0),3),IF(N4282="positivo",INDEX($AD$55:$AG$109,MATCH(1,($B4282=$AD$55:$AD$109)*($J4282=$AE$55:$AE$109),0),3)))</f>
        <v>0.12075072729106237</v>
      </c>
      <c r="P4282" s="115">
        <f t="array" ref="P4282">IF(N4282="negativo",INDEX($AD$3:$AG$51,MATCH(1,($B4282=$AD$3:$AD$51)*($J4282=$AE$3:$AE$51),0),4),IF(N4282="positivo",INDEX($AD$55:$AG$109,MATCH(1,($B4282=$AD$55:$AD$109)*($J4282=$AE$55:$AE$109),0),4)))</f>
        <v>4.4841683988386732E-3</v>
      </c>
      <c r="Q4282" s="115" t="str">
        <f>VLOOKUP(M4282,Modelo!$A$2:$C$7,2,0)</f>
        <v>Impacto Económico, Social y Comunitario</v>
      </c>
      <c r="R4282" s="118">
        <f t="array" ref="R4282">INDEX(Modelo!$F$1:$H$37,MATCH(1,(DataBase!Q4282=Modelo!$G$1:$G$37)*(DataBase!B4282=Modelo!$F$1:$F$37),0),3)</f>
        <v>0.10526315789473684</v>
      </c>
      <c r="S4282" s="115">
        <f t="shared" si="134"/>
        <v>0</v>
      </c>
      <c r="T4282" s="115">
        <f t="shared" si="135"/>
        <v>0</v>
      </c>
    </row>
    <row r="4283" spans="1:20" x14ac:dyDescent="0.3">
      <c r="A4283" s="115" t="s">
        <v>352</v>
      </c>
      <c r="B4283" s="115" t="s">
        <v>313</v>
      </c>
      <c r="C4283" s="115" t="s">
        <v>103</v>
      </c>
      <c r="D4283" s="115" t="s">
        <v>87</v>
      </c>
      <c r="E4283" s="115" t="s">
        <v>87</v>
      </c>
      <c r="F4283" s="115" t="s">
        <v>87</v>
      </c>
      <c r="G4283" s="115">
        <v>1969</v>
      </c>
      <c r="H4283" s="115" t="s">
        <v>353</v>
      </c>
      <c r="I4283" s="115">
        <v>3.188315636</v>
      </c>
      <c r="J4283" s="115" t="s">
        <v>68</v>
      </c>
      <c r="K4283" s="115" t="str">
        <f>INDEX(DatosProcesados!$A$1:$BF$101,MATCH(DataBase!A4283,DatosProcesados!$A$1:$A$101,0),MATCH(DataBase!J4283,DatosProcesados!$A$1:$BF$1,0))</f>
        <v>No informa</v>
      </c>
      <c r="L4283" s="115" t="str">
        <f>INDEX(Modelo!$A$9:$D$89,MATCH(DataBase!$J4283,Modelo!$A$9:$A$89,0),MATCH(DataBase!L$1,Modelo!$A$9:$D$9,0))</f>
        <v>Impacto económico y gobernanza</v>
      </c>
      <c r="M4283" s="115" t="str">
        <f>INDEX(Modelo!$A$9:$D$89,MATCH(DataBase!$J4283,Modelo!$A$9:$A$89,0),MATCH(DataBase!M$1,Modelo!$A$9:$D$9,0))</f>
        <v>Pilar 6</v>
      </c>
      <c r="N4283" s="115" t="str">
        <f>INDEX(Modelo!$A$9:$D$89,MATCH(DataBase!$J4283,Modelo!$A$9:$A$89,0),MATCH(DataBase!N$1,Modelo!$A$9:$D$9,0))</f>
        <v>positivo</v>
      </c>
      <c r="O4283" s="115">
        <f t="array" ref="O4283">IF(N4283="negativo",INDEX($AD$3:$AG$51,MATCH(1,($B4283=$AD$3:$AD$51)*($J4283=$AE$3:$AE$51),0),3),IF(N4283="positivo",INDEX($AD$55:$AG$109,MATCH(1,($B4283=$AD$55:$AD$109)*($J4283=$AE$55:$AE$109),0),3)))</f>
        <v>0.10400763358778627</v>
      </c>
      <c r="P4283" s="115">
        <f t="array" ref="P4283">IF(N4283="negativo",INDEX($AD$3:$AG$51,MATCH(1,($B4283=$AD$3:$AD$51)*($J4283=$AE$3:$AE$51),0),4),IF(N4283="positivo",INDEX($AD$55:$AG$109,MATCH(1,($B4283=$AD$55:$AD$109)*($J4283=$AE$55:$AE$109),0),4)))</f>
        <v>1.5115930796329939E-2</v>
      </c>
      <c r="Q4283" s="115" t="str">
        <f>VLOOKUP(M4283,Modelo!$A$2:$C$7,2,0)</f>
        <v>Impacto Económico, Social y Comunitario</v>
      </c>
      <c r="R4283" s="118">
        <f t="array" ref="R4283">INDEX(Modelo!$F$1:$H$37,MATCH(1,(DataBase!Q4283=Modelo!$G$1:$G$37)*(DataBase!B4283=Modelo!$F$1:$F$37),0),3)</f>
        <v>0.11764705882352941</v>
      </c>
      <c r="S4283" s="115">
        <f t="shared" si="134"/>
        <v>0</v>
      </c>
      <c r="T4283" s="115">
        <f t="shared" si="135"/>
        <v>0</v>
      </c>
    </row>
    <row r="4284" spans="1:20" x14ac:dyDescent="0.3">
      <c r="A4284" s="115" t="s">
        <v>427</v>
      </c>
      <c r="B4284" s="115" t="s">
        <v>407</v>
      </c>
      <c r="C4284" s="115" t="s">
        <v>103</v>
      </c>
      <c r="D4284" s="115" t="s">
        <v>86</v>
      </c>
      <c r="E4284" s="115" t="s">
        <v>86</v>
      </c>
      <c r="F4284" s="115" t="s">
        <v>87</v>
      </c>
      <c r="G4284" s="115">
        <v>2020</v>
      </c>
      <c r="H4284" s="115" t="s">
        <v>428</v>
      </c>
      <c r="I4284" s="115">
        <v>1.943851598</v>
      </c>
      <c r="J4284" s="115" t="s">
        <v>68</v>
      </c>
      <c r="K4284" s="115" t="str">
        <f>INDEX(DatosProcesados!$A$1:$BF$101,MATCH(DataBase!A4284,DatosProcesados!$A$1:$A$101,0),MATCH(DataBase!J4284,DatosProcesados!$A$1:$BF$1,0))</f>
        <v>No informa</v>
      </c>
      <c r="L4284" s="115" t="str">
        <f>INDEX(Modelo!$A$9:$D$89,MATCH(DataBase!$J4284,Modelo!$A$9:$A$89,0),MATCH(DataBase!L$1,Modelo!$A$9:$D$9,0))</f>
        <v>Impacto económico y gobernanza</v>
      </c>
      <c r="M4284" s="115" t="str">
        <f>INDEX(Modelo!$A$9:$D$89,MATCH(DataBase!$J4284,Modelo!$A$9:$A$89,0),MATCH(DataBase!M$1,Modelo!$A$9:$D$9,0))</f>
        <v>Pilar 6</v>
      </c>
      <c r="N4284" s="115" t="str">
        <f>INDEX(Modelo!$A$9:$D$89,MATCH(DataBase!$J4284,Modelo!$A$9:$A$89,0),MATCH(DataBase!N$1,Modelo!$A$9:$D$9,0))</f>
        <v>positivo</v>
      </c>
      <c r="O4284" s="115">
        <f t="array" ref="O4284">IF(N4284="negativo",INDEX($AD$3:$AG$51,MATCH(1,($B4284=$AD$3:$AD$51)*($J4284=$AE$3:$AE$51),0),3),IF(N4284="positivo",INDEX($AD$55:$AG$109,MATCH(1,($B4284=$AD$55:$AD$109)*($J4284=$AE$55:$AE$109),0),3)))</f>
        <v>0.42926832052238179</v>
      </c>
      <c r="P4284" s="115">
        <f t="array" ref="P4284">IF(N4284="negativo",INDEX($AD$3:$AG$51,MATCH(1,($B4284=$AD$3:$AD$51)*($J4284=$AE$3:$AE$51),0),4),IF(N4284="positivo",INDEX($AD$55:$AG$109,MATCH(1,($B4284=$AD$55:$AD$109)*($J4284=$AE$55:$AE$109),0),4)))</f>
        <v>0.29904026920728466</v>
      </c>
      <c r="Q4284" s="115" t="str">
        <f>VLOOKUP(M4284,Modelo!$A$2:$C$7,2,0)</f>
        <v>Impacto Económico, Social y Comunitario</v>
      </c>
      <c r="R4284" s="118">
        <f t="array" ref="R4284">INDEX(Modelo!$F$1:$H$37,MATCH(1,(DataBase!Q4284=Modelo!$G$1:$G$37)*(DataBase!B4284=Modelo!$F$1:$F$37),0),3)</f>
        <v>0.15384615384615385</v>
      </c>
      <c r="S4284" s="115">
        <f t="shared" si="134"/>
        <v>0</v>
      </c>
      <c r="T4284" s="115">
        <f t="shared" si="135"/>
        <v>0</v>
      </c>
    </row>
    <row r="4285" spans="1:20" x14ac:dyDescent="0.3">
      <c r="A4285" s="115" t="s">
        <v>333</v>
      </c>
      <c r="B4285" s="115" t="s">
        <v>313</v>
      </c>
      <c r="C4285" s="115" t="s">
        <v>103</v>
      </c>
      <c r="D4285" s="115" t="s">
        <v>86</v>
      </c>
      <c r="E4285" s="115" t="s">
        <v>86</v>
      </c>
      <c r="F4285" s="115" t="s">
        <v>87</v>
      </c>
      <c r="G4285" s="115">
        <v>1952</v>
      </c>
      <c r="H4285" s="115" t="s">
        <v>177</v>
      </c>
      <c r="I4285" s="115">
        <v>5.9910971069999999</v>
      </c>
      <c r="J4285" s="115" t="s">
        <v>68</v>
      </c>
      <c r="K4285" s="115">
        <f>INDEX(DatosProcesados!$A$1:$BF$101,MATCH(DataBase!A4285,DatosProcesados!$A$1:$A$101,0),MATCH(DataBase!J4285,DatosProcesados!$A$1:$BF$1,0))</f>
        <v>3.56819165668215E-2</v>
      </c>
      <c r="L4285" s="115" t="str">
        <f>INDEX(Modelo!$A$9:$D$89,MATCH(DataBase!$J4285,Modelo!$A$9:$A$89,0),MATCH(DataBase!L$1,Modelo!$A$9:$D$9,0))</f>
        <v>Impacto económico y gobernanza</v>
      </c>
      <c r="M4285" s="115" t="str">
        <f>INDEX(Modelo!$A$9:$D$89,MATCH(DataBase!$J4285,Modelo!$A$9:$A$89,0),MATCH(DataBase!M$1,Modelo!$A$9:$D$9,0))</f>
        <v>Pilar 6</v>
      </c>
      <c r="N4285" s="115" t="str">
        <f>INDEX(Modelo!$A$9:$D$89,MATCH(DataBase!$J4285,Modelo!$A$9:$A$89,0),MATCH(DataBase!N$1,Modelo!$A$9:$D$9,0))</f>
        <v>positivo</v>
      </c>
      <c r="O4285" s="115">
        <f t="array" ref="O4285">IF(N4285="negativo",INDEX($AD$3:$AG$51,MATCH(1,($B4285=$AD$3:$AD$51)*($J4285=$AE$3:$AE$51),0),3),IF(N4285="positivo",INDEX($AD$55:$AG$109,MATCH(1,($B4285=$AD$55:$AD$109)*($J4285=$AE$55:$AE$109),0),3)))</f>
        <v>0.10400763358778627</v>
      </c>
      <c r="P4285" s="115">
        <f t="array" ref="P4285">IF(N4285="negativo",INDEX($AD$3:$AG$51,MATCH(1,($B4285=$AD$3:$AD$51)*($J4285=$AE$3:$AE$51),0),4),IF(N4285="positivo",INDEX($AD$55:$AG$109,MATCH(1,($B4285=$AD$55:$AD$109)*($J4285=$AE$55:$AE$109),0),4)))</f>
        <v>1.5115930796329939E-2</v>
      </c>
      <c r="Q4285" s="115" t="str">
        <f>VLOOKUP(M4285,Modelo!$A$2:$C$7,2,0)</f>
        <v>Impacto Económico, Social y Comunitario</v>
      </c>
      <c r="R4285" s="118">
        <f t="array" ref="R4285">INDEX(Modelo!$F$1:$H$37,MATCH(1,(DataBase!Q4285=Modelo!$G$1:$G$37)*(DataBase!B4285=Modelo!$F$1:$F$37),0),3)</f>
        <v>0.11764705882352941</v>
      </c>
      <c r="S4285" s="115">
        <f t="shared" si="134"/>
        <v>23.136001589192443</v>
      </c>
      <c r="T4285" s="115">
        <f t="shared" si="135"/>
        <v>2.7218825399049931</v>
      </c>
    </row>
    <row r="4286" spans="1:20" x14ac:dyDescent="0.3">
      <c r="A4286" s="115" t="s">
        <v>371</v>
      </c>
      <c r="B4286" s="115" t="s">
        <v>313</v>
      </c>
      <c r="C4286" s="115" t="s">
        <v>103</v>
      </c>
      <c r="D4286" s="115" t="s">
        <v>87</v>
      </c>
      <c r="E4286" s="115" t="s">
        <v>86</v>
      </c>
      <c r="F4286" s="115" t="s">
        <v>87</v>
      </c>
      <c r="G4286" s="115">
        <v>1977</v>
      </c>
      <c r="H4286" s="115" t="s">
        <v>281</v>
      </c>
      <c r="I4286" s="115">
        <v>2.002301595</v>
      </c>
      <c r="J4286" s="115" t="s">
        <v>68</v>
      </c>
      <c r="K4286" s="115" t="str">
        <f>INDEX(DatosProcesados!$A$1:$BF$101,MATCH(DataBase!A4286,DatosProcesados!$A$1:$A$101,0),MATCH(DataBase!J4286,DatosProcesados!$A$1:$BF$1,0))</f>
        <v>No informa</v>
      </c>
      <c r="L4286" s="115" t="str">
        <f>INDEX(Modelo!$A$9:$D$89,MATCH(DataBase!$J4286,Modelo!$A$9:$A$89,0),MATCH(DataBase!L$1,Modelo!$A$9:$D$9,0))</f>
        <v>Impacto económico y gobernanza</v>
      </c>
      <c r="M4286" s="115" t="str">
        <f>INDEX(Modelo!$A$9:$D$89,MATCH(DataBase!$J4286,Modelo!$A$9:$A$89,0),MATCH(DataBase!M$1,Modelo!$A$9:$D$9,0))</f>
        <v>Pilar 6</v>
      </c>
      <c r="N4286" s="115" t="str">
        <f>INDEX(Modelo!$A$9:$D$89,MATCH(DataBase!$J4286,Modelo!$A$9:$A$89,0),MATCH(DataBase!N$1,Modelo!$A$9:$D$9,0))</f>
        <v>positivo</v>
      </c>
      <c r="O4286" s="115">
        <f t="array" ref="O4286">IF(N4286="negativo",INDEX($AD$3:$AG$51,MATCH(1,($B4286=$AD$3:$AD$51)*($J4286=$AE$3:$AE$51),0),3),IF(N4286="positivo",INDEX($AD$55:$AG$109,MATCH(1,($B4286=$AD$55:$AD$109)*($J4286=$AE$55:$AE$109),0),3)))</f>
        <v>0.10400763358778627</v>
      </c>
      <c r="P4286" s="115">
        <f t="array" ref="P4286">IF(N4286="negativo",INDEX($AD$3:$AG$51,MATCH(1,($B4286=$AD$3:$AD$51)*($J4286=$AE$3:$AE$51),0),4),IF(N4286="positivo",INDEX($AD$55:$AG$109,MATCH(1,($B4286=$AD$55:$AD$109)*($J4286=$AE$55:$AE$109),0),4)))</f>
        <v>1.5115930796329939E-2</v>
      </c>
      <c r="Q4286" s="115" t="str">
        <f>VLOOKUP(M4286,Modelo!$A$2:$C$7,2,0)</f>
        <v>Impacto Económico, Social y Comunitario</v>
      </c>
      <c r="R4286" s="118">
        <f t="array" ref="R4286">INDEX(Modelo!$F$1:$H$37,MATCH(1,(DataBase!Q4286=Modelo!$G$1:$G$37)*(DataBase!B4286=Modelo!$F$1:$F$37),0),3)</f>
        <v>0.11764705882352941</v>
      </c>
      <c r="S4286" s="115">
        <f t="shared" si="134"/>
        <v>0</v>
      </c>
      <c r="T4286" s="115">
        <f t="shared" si="135"/>
        <v>0</v>
      </c>
    </row>
    <row r="4287" spans="1:20" x14ac:dyDescent="0.3">
      <c r="A4287" s="115" t="s">
        <v>469</v>
      </c>
      <c r="B4287" s="115" t="s">
        <v>467</v>
      </c>
      <c r="C4287" s="115" t="s">
        <v>103</v>
      </c>
      <c r="D4287" s="115" t="s">
        <v>87</v>
      </c>
      <c r="E4287" s="115" t="s">
        <v>86</v>
      </c>
      <c r="F4287" s="115" t="s">
        <v>87</v>
      </c>
      <c r="G4287" s="115">
        <v>1971</v>
      </c>
      <c r="H4287" s="115" t="s">
        <v>244</v>
      </c>
      <c r="I4287" s="115">
        <v>2.1567474139999998</v>
      </c>
      <c r="J4287" s="115" t="s">
        <v>68</v>
      </c>
      <c r="K4287" s="115" t="str">
        <f>INDEX(DatosProcesados!$A$1:$BF$101,MATCH(DataBase!A4287,DatosProcesados!$A$1:$A$101,0),MATCH(DataBase!J4287,DatosProcesados!$A$1:$BF$1,0))</f>
        <v>No informa</v>
      </c>
      <c r="L4287" s="115" t="str">
        <f>INDEX(Modelo!$A$9:$D$89,MATCH(DataBase!$J4287,Modelo!$A$9:$A$89,0),MATCH(DataBase!L$1,Modelo!$A$9:$D$9,0))</f>
        <v>Impacto económico y gobernanza</v>
      </c>
      <c r="M4287" s="115" t="str">
        <f>INDEX(Modelo!$A$9:$D$89,MATCH(DataBase!$J4287,Modelo!$A$9:$A$89,0),MATCH(DataBase!M$1,Modelo!$A$9:$D$9,0))</f>
        <v>Pilar 6</v>
      </c>
      <c r="N4287" s="115" t="str">
        <f>INDEX(Modelo!$A$9:$D$89,MATCH(DataBase!$J4287,Modelo!$A$9:$A$89,0),MATCH(DataBase!N$1,Modelo!$A$9:$D$9,0))</f>
        <v>positivo</v>
      </c>
      <c r="O4287" s="115">
        <f t="array" ref="O4287">IF(N4287="negativo",INDEX($AD$3:$AG$51,MATCH(1,($B4287=$AD$3:$AD$51)*($J4287=$AE$3:$AE$51),0),3),IF(N4287="positivo",INDEX($AD$55:$AG$109,MATCH(1,($B4287=$AD$55:$AD$109)*($J4287=$AE$55:$AE$109),0),3)))</f>
        <v>0</v>
      </c>
      <c r="P4287" s="115">
        <f t="array" ref="P4287">IF(N4287="negativo",INDEX($AD$3:$AG$51,MATCH(1,($B4287=$AD$3:$AD$51)*($J4287=$AE$3:$AE$51),0),4),IF(N4287="positivo",INDEX($AD$55:$AG$109,MATCH(1,($B4287=$AD$55:$AD$109)*($J4287=$AE$55:$AE$109),0),4)))</f>
        <v>0</v>
      </c>
      <c r="Q4287" s="115" t="str">
        <f>VLOOKUP(M4287,Modelo!$A$2:$C$7,2,0)</f>
        <v>Impacto Económico, Social y Comunitario</v>
      </c>
      <c r="R4287" s="118">
        <f t="array" ref="R4287">INDEX(Modelo!$F$1:$H$37,MATCH(1,(DataBase!Q4287=Modelo!$G$1:$G$37)*(DataBase!B4287=Modelo!$F$1:$F$37),0),3)</f>
        <v>0.14285714285714285</v>
      </c>
      <c r="S4287" s="115">
        <f t="shared" si="134"/>
        <v>0</v>
      </c>
      <c r="T4287" s="115">
        <f t="shared" si="135"/>
        <v>0</v>
      </c>
    </row>
    <row r="4288" spans="1:20" x14ac:dyDescent="0.3">
      <c r="A4288" s="115" t="s">
        <v>357</v>
      </c>
      <c r="B4288" s="115" t="s">
        <v>313</v>
      </c>
      <c r="C4288" s="115" t="s">
        <v>103</v>
      </c>
      <c r="D4288" s="115" t="s">
        <v>86</v>
      </c>
      <c r="E4288" s="115" t="s">
        <v>86</v>
      </c>
      <c r="F4288" s="115" t="s">
        <v>87</v>
      </c>
      <c r="G4288" s="115">
        <v>2009</v>
      </c>
      <c r="H4288" s="115" t="s">
        <v>358</v>
      </c>
      <c r="I4288" s="115">
        <v>2.8694480090000001</v>
      </c>
      <c r="J4288" s="115" t="s">
        <v>68</v>
      </c>
      <c r="K4288" s="115" t="str">
        <f>INDEX(DatosProcesados!$A$1:$BF$101,MATCH(DataBase!A4288,DatosProcesados!$A$1:$A$101,0),MATCH(DataBase!J4288,DatosProcesados!$A$1:$BF$1,0))</f>
        <v>No informa</v>
      </c>
      <c r="L4288" s="115" t="str">
        <f>INDEX(Modelo!$A$9:$D$89,MATCH(DataBase!$J4288,Modelo!$A$9:$A$89,0),MATCH(DataBase!L$1,Modelo!$A$9:$D$9,0))</f>
        <v>Impacto económico y gobernanza</v>
      </c>
      <c r="M4288" s="115" t="str">
        <f>INDEX(Modelo!$A$9:$D$89,MATCH(DataBase!$J4288,Modelo!$A$9:$A$89,0),MATCH(DataBase!M$1,Modelo!$A$9:$D$9,0))</f>
        <v>Pilar 6</v>
      </c>
      <c r="N4288" s="115" t="str">
        <f>INDEX(Modelo!$A$9:$D$89,MATCH(DataBase!$J4288,Modelo!$A$9:$A$89,0),MATCH(DataBase!N$1,Modelo!$A$9:$D$9,0))</f>
        <v>positivo</v>
      </c>
      <c r="O4288" s="115">
        <f t="array" ref="O4288">IF(N4288="negativo",INDEX($AD$3:$AG$51,MATCH(1,($B4288=$AD$3:$AD$51)*($J4288=$AE$3:$AE$51),0),3),IF(N4288="positivo",INDEX($AD$55:$AG$109,MATCH(1,($B4288=$AD$55:$AD$109)*($J4288=$AE$55:$AE$109),0),3)))</f>
        <v>0.10400763358778627</v>
      </c>
      <c r="P4288" s="115">
        <f t="array" ref="P4288">IF(N4288="negativo",INDEX($AD$3:$AG$51,MATCH(1,($B4288=$AD$3:$AD$51)*($J4288=$AE$3:$AE$51),0),4),IF(N4288="positivo",INDEX($AD$55:$AG$109,MATCH(1,($B4288=$AD$55:$AD$109)*($J4288=$AE$55:$AE$109),0),4)))</f>
        <v>1.5115930796329939E-2</v>
      </c>
      <c r="Q4288" s="115" t="str">
        <f>VLOOKUP(M4288,Modelo!$A$2:$C$7,2,0)</f>
        <v>Impacto Económico, Social y Comunitario</v>
      </c>
      <c r="R4288" s="118">
        <f t="array" ref="R4288">INDEX(Modelo!$F$1:$H$37,MATCH(1,(DataBase!Q4288=Modelo!$G$1:$G$37)*(DataBase!B4288=Modelo!$F$1:$F$37),0),3)</f>
        <v>0.11764705882352941</v>
      </c>
      <c r="S4288" s="115">
        <f t="shared" si="134"/>
        <v>0</v>
      </c>
      <c r="T4288" s="115">
        <f t="shared" si="135"/>
        <v>0</v>
      </c>
    </row>
    <row r="4289" spans="1:20" x14ac:dyDescent="0.3">
      <c r="A4289" s="115" t="s">
        <v>355</v>
      </c>
      <c r="B4289" s="115" t="s">
        <v>313</v>
      </c>
      <c r="C4289" s="115" t="s">
        <v>103</v>
      </c>
      <c r="D4289" s="115" t="s">
        <v>87</v>
      </c>
      <c r="E4289" s="115" t="s">
        <v>86</v>
      </c>
      <c r="F4289" s="115" t="s">
        <v>86</v>
      </c>
      <c r="G4289" s="115">
        <v>1934</v>
      </c>
      <c r="H4289" s="115" t="s">
        <v>125</v>
      </c>
      <c r="I4289" s="115">
        <v>3.134365769</v>
      </c>
      <c r="J4289" s="115" t="s">
        <v>68</v>
      </c>
      <c r="K4289" s="115" t="str">
        <f>INDEX(DatosProcesados!$A$1:$BF$101,MATCH(DataBase!A4289,DatosProcesados!$A$1:$A$101,0),MATCH(DataBase!J4289,DatosProcesados!$A$1:$BF$1,0))</f>
        <v>No informa</v>
      </c>
      <c r="L4289" s="115" t="str">
        <f>INDEX(Modelo!$A$9:$D$89,MATCH(DataBase!$J4289,Modelo!$A$9:$A$89,0),MATCH(DataBase!L$1,Modelo!$A$9:$D$9,0))</f>
        <v>Impacto económico y gobernanza</v>
      </c>
      <c r="M4289" s="115" t="str">
        <f>INDEX(Modelo!$A$9:$D$89,MATCH(DataBase!$J4289,Modelo!$A$9:$A$89,0),MATCH(DataBase!M$1,Modelo!$A$9:$D$9,0))</f>
        <v>Pilar 6</v>
      </c>
      <c r="N4289" s="115" t="str">
        <f>INDEX(Modelo!$A$9:$D$89,MATCH(DataBase!$J4289,Modelo!$A$9:$A$89,0),MATCH(DataBase!N$1,Modelo!$A$9:$D$9,0))</f>
        <v>positivo</v>
      </c>
      <c r="O4289" s="115">
        <f t="array" ref="O4289">IF(N4289="negativo",INDEX($AD$3:$AG$51,MATCH(1,($B4289=$AD$3:$AD$51)*($J4289=$AE$3:$AE$51),0),3),IF(N4289="positivo",INDEX($AD$55:$AG$109,MATCH(1,($B4289=$AD$55:$AD$109)*($J4289=$AE$55:$AE$109),0),3)))</f>
        <v>0.10400763358778627</v>
      </c>
      <c r="P4289" s="115">
        <f t="array" ref="P4289">IF(N4289="negativo",INDEX($AD$3:$AG$51,MATCH(1,($B4289=$AD$3:$AD$51)*($J4289=$AE$3:$AE$51),0),4),IF(N4289="positivo",INDEX($AD$55:$AG$109,MATCH(1,($B4289=$AD$55:$AD$109)*($J4289=$AE$55:$AE$109),0),4)))</f>
        <v>1.5115930796329939E-2</v>
      </c>
      <c r="Q4289" s="115" t="str">
        <f>VLOOKUP(M4289,Modelo!$A$2:$C$7,2,0)</f>
        <v>Impacto Económico, Social y Comunitario</v>
      </c>
      <c r="R4289" s="118">
        <f t="array" ref="R4289">INDEX(Modelo!$F$1:$H$37,MATCH(1,(DataBase!Q4289=Modelo!$G$1:$G$37)*(DataBase!B4289=Modelo!$F$1:$F$37),0),3)</f>
        <v>0.11764705882352941</v>
      </c>
      <c r="S4289" s="115">
        <f t="shared" si="134"/>
        <v>0</v>
      </c>
      <c r="T4289" s="115">
        <f t="shared" si="135"/>
        <v>0</v>
      </c>
    </row>
    <row r="4290" spans="1:20" x14ac:dyDescent="0.3">
      <c r="A4290" s="115" t="s">
        <v>129</v>
      </c>
      <c r="B4290" s="115" t="s">
        <v>84</v>
      </c>
      <c r="C4290" s="115" t="s">
        <v>97</v>
      </c>
      <c r="D4290" s="115" t="s">
        <v>86</v>
      </c>
      <c r="E4290" s="115" t="s">
        <v>87</v>
      </c>
      <c r="F4290" s="115" t="s">
        <v>87</v>
      </c>
      <c r="G4290" s="115">
        <v>1924</v>
      </c>
      <c r="H4290" s="115" t="s">
        <v>130</v>
      </c>
      <c r="I4290" s="115">
        <v>6.6721791020000003</v>
      </c>
      <c r="J4290" s="115" t="s">
        <v>68</v>
      </c>
      <c r="K4290" s="115" t="str">
        <f>INDEX(DatosProcesados!$A$1:$BF$101,MATCH(DataBase!A4290,DatosProcesados!$A$1:$A$101,0),MATCH(DataBase!J4290,DatosProcesados!$A$1:$BF$1,0))</f>
        <v>No informa</v>
      </c>
      <c r="L4290" s="115" t="str">
        <f>INDEX(Modelo!$A$9:$D$89,MATCH(DataBase!$J4290,Modelo!$A$9:$A$89,0),MATCH(DataBase!L$1,Modelo!$A$9:$D$9,0))</f>
        <v>Impacto económico y gobernanza</v>
      </c>
      <c r="M4290" s="115" t="str">
        <f>INDEX(Modelo!$A$9:$D$89,MATCH(DataBase!$J4290,Modelo!$A$9:$A$89,0),MATCH(DataBase!M$1,Modelo!$A$9:$D$9,0))</f>
        <v>Pilar 6</v>
      </c>
      <c r="N4290" s="115" t="str">
        <f>INDEX(Modelo!$A$9:$D$89,MATCH(DataBase!$J4290,Modelo!$A$9:$A$89,0),MATCH(DataBase!N$1,Modelo!$A$9:$D$9,0))</f>
        <v>positivo</v>
      </c>
      <c r="O4290" s="115">
        <f t="array" ref="O4290">IF(N4290="negativo",INDEX($AD$3:$AG$51,MATCH(1,($B4290=$AD$3:$AD$51)*($J4290=$AE$3:$AE$51),0),3),IF(N4290="positivo",INDEX($AD$55:$AG$109,MATCH(1,($B4290=$AD$55:$AD$109)*($J4290=$AE$55:$AE$109),0),3)))</f>
        <v>0.17775108842516138</v>
      </c>
      <c r="P4290" s="115">
        <f t="array" ref="P4290">IF(N4290="negativo",INDEX($AD$3:$AG$51,MATCH(1,($B4290=$AD$3:$AD$51)*($J4290=$AE$3:$AE$51),0),4),IF(N4290="positivo",INDEX($AD$55:$AG$109,MATCH(1,($B4290=$AD$55:$AD$109)*($J4290=$AE$55:$AE$109),0),4)))</f>
        <v>5.7074717994311927E-3</v>
      </c>
      <c r="Q4290" s="115" t="str">
        <f>VLOOKUP(M4290,Modelo!$A$2:$C$7,2,0)</f>
        <v>Impacto Económico, Social y Comunitario</v>
      </c>
      <c r="R4290" s="118">
        <f t="array" ref="R4290">INDEX(Modelo!$F$1:$H$37,MATCH(1,(DataBase!Q4290=Modelo!$G$1:$G$37)*(DataBase!B4290=Modelo!$F$1:$F$37),0),3)</f>
        <v>0.11764705882352941</v>
      </c>
      <c r="S4290" s="115">
        <f t="shared" si="134"/>
        <v>0</v>
      </c>
      <c r="T4290" s="115">
        <f t="shared" si="135"/>
        <v>0</v>
      </c>
    </row>
    <row r="4291" spans="1:20" x14ac:dyDescent="0.3">
      <c r="A4291" s="115" t="s">
        <v>166</v>
      </c>
      <c r="B4291" s="115" t="s">
        <v>84</v>
      </c>
      <c r="C4291" s="115" t="s">
        <v>103</v>
      </c>
      <c r="D4291" s="115" t="s">
        <v>86</v>
      </c>
      <c r="E4291" s="115" t="s">
        <v>87</v>
      </c>
      <c r="F4291" s="115" t="s">
        <v>87</v>
      </c>
      <c r="G4291" s="115">
        <v>1910</v>
      </c>
      <c r="H4291" s="115" t="s">
        <v>167</v>
      </c>
      <c r="I4291" s="115">
        <v>2.655177809</v>
      </c>
      <c r="J4291" s="115" t="s">
        <v>68</v>
      </c>
      <c r="K4291" s="115" t="str">
        <f>INDEX(DatosProcesados!$A$1:$BF$101,MATCH(DataBase!A4291,DatosProcesados!$A$1:$A$101,0),MATCH(DataBase!J4291,DatosProcesados!$A$1:$BF$1,0))</f>
        <v>No informa</v>
      </c>
      <c r="L4291" s="115" t="str">
        <f>INDEX(Modelo!$A$9:$D$89,MATCH(DataBase!$J4291,Modelo!$A$9:$A$89,0),MATCH(DataBase!L$1,Modelo!$A$9:$D$9,0))</f>
        <v>Impacto económico y gobernanza</v>
      </c>
      <c r="M4291" s="115" t="str">
        <f>INDEX(Modelo!$A$9:$D$89,MATCH(DataBase!$J4291,Modelo!$A$9:$A$89,0),MATCH(DataBase!M$1,Modelo!$A$9:$D$9,0))</f>
        <v>Pilar 6</v>
      </c>
      <c r="N4291" s="115" t="str">
        <f>INDEX(Modelo!$A$9:$D$89,MATCH(DataBase!$J4291,Modelo!$A$9:$A$89,0),MATCH(DataBase!N$1,Modelo!$A$9:$D$9,0))</f>
        <v>positivo</v>
      </c>
      <c r="O4291" s="115">
        <f t="array" ref="O4291">IF(N4291="negativo",INDEX($AD$3:$AG$51,MATCH(1,($B4291=$AD$3:$AD$51)*($J4291=$AE$3:$AE$51),0),3),IF(N4291="positivo",INDEX($AD$55:$AG$109,MATCH(1,($B4291=$AD$55:$AD$109)*($J4291=$AE$55:$AE$109),0),3)))</f>
        <v>0.17775108842516138</v>
      </c>
      <c r="P4291" s="115">
        <f t="array" ref="P4291">IF(N4291="negativo",INDEX($AD$3:$AG$51,MATCH(1,($B4291=$AD$3:$AD$51)*($J4291=$AE$3:$AE$51),0),4),IF(N4291="positivo",INDEX($AD$55:$AG$109,MATCH(1,($B4291=$AD$55:$AD$109)*($J4291=$AE$55:$AE$109),0),4)))</f>
        <v>5.7074717994311927E-3</v>
      </c>
      <c r="Q4291" s="115" t="str">
        <f>VLOOKUP(M4291,Modelo!$A$2:$C$7,2,0)</f>
        <v>Impacto Económico, Social y Comunitario</v>
      </c>
      <c r="R4291" s="118">
        <f t="array" ref="R4291">INDEX(Modelo!$F$1:$H$37,MATCH(1,(DataBase!Q4291=Modelo!$G$1:$G$37)*(DataBase!B4291=Modelo!$F$1:$F$37),0),3)</f>
        <v>0.11764705882352941</v>
      </c>
      <c r="S4291" s="115">
        <f t="shared" ref="S4291:S4354" si="136">IFERROR(IF(N4291="boolean",IF(K4291="Si",100,0),IF(N4291="scale",IF(K4291=2,100,IF(K4291=1,50,0)),IF(N4291="positivo",100*((K4291-P4291)/(O4291-P4291)),100*(1-((K4291-P4291)/(O4291-P4291)))))),0)</f>
        <v>0</v>
      </c>
      <c r="T4291" s="115">
        <f t="shared" ref="T4291:T4354" si="137">S4291*R4291</f>
        <v>0</v>
      </c>
    </row>
    <row r="4292" spans="1:20" x14ac:dyDescent="0.3">
      <c r="A4292" s="115" t="s">
        <v>312</v>
      </c>
      <c r="B4292" s="115" t="s">
        <v>313</v>
      </c>
      <c r="C4292" s="115" t="s">
        <v>103</v>
      </c>
      <c r="D4292" s="115" t="s">
        <v>86</v>
      </c>
      <c r="E4292" s="115" t="s">
        <v>87</v>
      </c>
      <c r="F4292" s="115" t="s">
        <v>87</v>
      </c>
      <c r="G4292" s="115">
        <v>1968</v>
      </c>
      <c r="H4292" s="115" t="s">
        <v>125</v>
      </c>
      <c r="I4292" s="115">
        <v>24.752011681999999</v>
      </c>
      <c r="J4292" s="115" t="s">
        <v>68</v>
      </c>
      <c r="K4292" s="115">
        <f>INDEX(DatosProcesados!$A$1:$BF$101,MATCH(DataBase!A4292,DatosProcesados!$A$1:$A$101,0),MATCH(DataBase!J4292,DatosProcesados!$A$1:$BF$1,0))</f>
        <v>1.5115930796329939E-2</v>
      </c>
      <c r="L4292" s="115" t="str">
        <f>INDEX(Modelo!$A$9:$D$89,MATCH(DataBase!$J4292,Modelo!$A$9:$A$89,0),MATCH(DataBase!L$1,Modelo!$A$9:$D$9,0))</f>
        <v>Impacto económico y gobernanza</v>
      </c>
      <c r="M4292" s="115" t="str">
        <f>INDEX(Modelo!$A$9:$D$89,MATCH(DataBase!$J4292,Modelo!$A$9:$A$89,0),MATCH(DataBase!M$1,Modelo!$A$9:$D$9,0))</f>
        <v>Pilar 6</v>
      </c>
      <c r="N4292" s="115" t="str">
        <f>INDEX(Modelo!$A$9:$D$89,MATCH(DataBase!$J4292,Modelo!$A$9:$A$89,0),MATCH(DataBase!N$1,Modelo!$A$9:$D$9,0))</f>
        <v>positivo</v>
      </c>
      <c r="O4292" s="115">
        <f t="array" ref="O4292">IF(N4292="negativo",INDEX($AD$3:$AG$51,MATCH(1,($B4292=$AD$3:$AD$51)*($J4292=$AE$3:$AE$51),0),3),IF(N4292="positivo",INDEX($AD$55:$AG$109,MATCH(1,($B4292=$AD$55:$AD$109)*($J4292=$AE$55:$AE$109),0),3)))</f>
        <v>0.10400763358778627</v>
      </c>
      <c r="P4292" s="115">
        <f t="array" ref="P4292">IF(N4292="negativo",INDEX($AD$3:$AG$51,MATCH(1,($B4292=$AD$3:$AD$51)*($J4292=$AE$3:$AE$51),0),4),IF(N4292="positivo",INDEX($AD$55:$AG$109,MATCH(1,($B4292=$AD$55:$AD$109)*($J4292=$AE$55:$AE$109),0),4)))</f>
        <v>1.5115930796329939E-2</v>
      </c>
      <c r="Q4292" s="115" t="str">
        <f>VLOOKUP(M4292,Modelo!$A$2:$C$7,2,0)</f>
        <v>Impacto Económico, Social y Comunitario</v>
      </c>
      <c r="R4292" s="118">
        <f t="array" ref="R4292">INDEX(Modelo!$F$1:$H$37,MATCH(1,(DataBase!Q4292=Modelo!$G$1:$G$37)*(DataBase!B4292=Modelo!$F$1:$F$37),0),3)</f>
        <v>0.11764705882352941</v>
      </c>
      <c r="S4292" s="115">
        <f t="shared" si="136"/>
        <v>0</v>
      </c>
      <c r="T4292" s="115">
        <f t="shared" si="137"/>
        <v>0</v>
      </c>
    </row>
    <row r="4293" spans="1:20" x14ac:dyDescent="0.3">
      <c r="A4293" s="115" t="s">
        <v>162</v>
      </c>
      <c r="B4293" s="115" t="s">
        <v>84</v>
      </c>
      <c r="C4293" s="115" t="s">
        <v>97</v>
      </c>
      <c r="D4293" s="115" t="s">
        <v>86</v>
      </c>
      <c r="E4293" s="115" t="s">
        <v>87</v>
      </c>
      <c r="F4293" s="115" t="s">
        <v>87</v>
      </c>
      <c r="G4293" s="115">
        <v>1979</v>
      </c>
      <c r="H4293" s="115" t="s">
        <v>163</v>
      </c>
      <c r="I4293" s="115">
        <v>2.956157691</v>
      </c>
      <c r="J4293" s="115" t="s">
        <v>68</v>
      </c>
      <c r="K4293" s="115" t="str">
        <f>INDEX(DatosProcesados!$A$1:$BF$101,MATCH(DataBase!A4293,DatosProcesados!$A$1:$A$101,0),MATCH(DataBase!J4293,DatosProcesados!$A$1:$BF$1,0))</f>
        <v>No informa</v>
      </c>
      <c r="L4293" s="115" t="str">
        <f>INDEX(Modelo!$A$9:$D$89,MATCH(DataBase!$J4293,Modelo!$A$9:$A$89,0),MATCH(DataBase!L$1,Modelo!$A$9:$D$9,0))</f>
        <v>Impacto económico y gobernanza</v>
      </c>
      <c r="M4293" s="115" t="str">
        <f>INDEX(Modelo!$A$9:$D$89,MATCH(DataBase!$J4293,Modelo!$A$9:$A$89,0),MATCH(DataBase!M$1,Modelo!$A$9:$D$9,0))</f>
        <v>Pilar 6</v>
      </c>
      <c r="N4293" s="115" t="str">
        <f>INDEX(Modelo!$A$9:$D$89,MATCH(DataBase!$J4293,Modelo!$A$9:$A$89,0),MATCH(DataBase!N$1,Modelo!$A$9:$D$9,0))</f>
        <v>positivo</v>
      </c>
      <c r="O4293" s="115">
        <f t="array" ref="O4293">IF(N4293="negativo",INDEX($AD$3:$AG$51,MATCH(1,($B4293=$AD$3:$AD$51)*($J4293=$AE$3:$AE$51),0),3),IF(N4293="positivo",INDEX($AD$55:$AG$109,MATCH(1,($B4293=$AD$55:$AD$109)*($J4293=$AE$55:$AE$109),0),3)))</f>
        <v>0.17775108842516138</v>
      </c>
      <c r="P4293" s="115">
        <f t="array" ref="P4293">IF(N4293="negativo",INDEX($AD$3:$AG$51,MATCH(1,($B4293=$AD$3:$AD$51)*($J4293=$AE$3:$AE$51),0),4),IF(N4293="positivo",INDEX($AD$55:$AG$109,MATCH(1,($B4293=$AD$55:$AD$109)*($J4293=$AE$55:$AE$109),0),4)))</f>
        <v>5.7074717994311927E-3</v>
      </c>
      <c r="Q4293" s="115" t="str">
        <f>VLOOKUP(M4293,Modelo!$A$2:$C$7,2,0)</f>
        <v>Impacto Económico, Social y Comunitario</v>
      </c>
      <c r="R4293" s="118">
        <f t="array" ref="R4293">INDEX(Modelo!$F$1:$H$37,MATCH(1,(DataBase!Q4293=Modelo!$G$1:$G$37)*(DataBase!B4293=Modelo!$F$1:$F$37),0),3)</f>
        <v>0.11764705882352941</v>
      </c>
      <c r="S4293" s="115">
        <f t="shared" si="136"/>
        <v>0</v>
      </c>
      <c r="T4293" s="115">
        <f t="shared" si="137"/>
        <v>0</v>
      </c>
    </row>
    <row r="4294" spans="1:20" x14ac:dyDescent="0.3">
      <c r="A4294" s="115" t="s">
        <v>348</v>
      </c>
      <c r="B4294" s="115" t="s">
        <v>313</v>
      </c>
      <c r="C4294" s="115" t="s">
        <v>103</v>
      </c>
      <c r="D4294" s="115" t="s">
        <v>86</v>
      </c>
      <c r="E4294" s="115" t="s">
        <v>87</v>
      </c>
      <c r="F4294" s="115" t="s">
        <v>87</v>
      </c>
      <c r="G4294" s="115">
        <v>1937</v>
      </c>
      <c r="H4294" s="115" t="s">
        <v>294</v>
      </c>
      <c r="I4294" s="115">
        <v>4.02823039</v>
      </c>
      <c r="J4294" s="115" t="s">
        <v>68</v>
      </c>
      <c r="K4294" s="115" t="str">
        <f>INDEX(DatosProcesados!$A$1:$BF$101,MATCH(DataBase!A4294,DatosProcesados!$A$1:$A$101,0),MATCH(DataBase!J4294,DatosProcesados!$A$1:$BF$1,0))</f>
        <v>No informa</v>
      </c>
      <c r="L4294" s="115" t="str">
        <f>INDEX(Modelo!$A$9:$D$89,MATCH(DataBase!$J4294,Modelo!$A$9:$A$89,0),MATCH(DataBase!L$1,Modelo!$A$9:$D$9,0))</f>
        <v>Impacto económico y gobernanza</v>
      </c>
      <c r="M4294" s="115" t="str">
        <f>INDEX(Modelo!$A$9:$D$89,MATCH(DataBase!$J4294,Modelo!$A$9:$A$89,0),MATCH(DataBase!M$1,Modelo!$A$9:$D$9,0))</f>
        <v>Pilar 6</v>
      </c>
      <c r="N4294" s="115" t="str">
        <f>INDEX(Modelo!$A$9:$D$89,MATCH(DataBase!$J4294,Modelo!$A$9:$A$89,0),MATCH(DataBase!N$1,Modelo!$A$9:$D$9,0))</f>
        <v>positivo</v>
      </c>
      <c r="O4294" s="115">
        <f t="array" ref="O4294">IF(N4294="negativo",INDEX($AD$3:$AG$51,MATCH(1,($B4294=$AD$3:$AD$51)*($J4294=$AE$3:$AE$51),0),3),IF(N4294="positivo",INDEX($AD$55:$AG$109,MATCH(1,($B4294=$AD$55:$AD$109)*($J4294=$AE$55:$AE$109),0),3)))</f>
        <v>0.10400763358778627</v>
      </c>
      <c r="P4294" s="115">
        <f t="array" ref="P4294">IF(N4294="negativo",INDEX($AD$3:$AG$51,MATCH(1,($B4294=$AD$3:$AD$51)*($J4294=$AE$3:$AE$51),0),4),IF(N4294="positivo",INDEX($AD$55:$AG$109,MATCH(1,($B4294=$AD$55:$AD$109)*($J4294=$AE$55:$AE$109),0),4)))</f>
        <v>1.5115930796329939E-2</v>
      </c>
      <c r="Q4294" s="115" t="str">
        <f>VLOOKUP(M4294,Modelo!$A$2:$C$7,2,0)</f>
        <v>Impacto Económico, Social y Comunitario</v>
      </c>
      <c r="R4294" s="118">
        <f t="array" ref="R4294">INDEX(Modelo!$F$1:$H$37,MATCH(1,(DataBase!Q4294=Modelo!$G$1:$G$37)*(DataBase!B4294=Modelo!$F$1:$F$37),0),3)</f>
        <v>0.11764705882352941</v>
      </c>
      <c r="S4294" s="115">
        <f t="shared" si="136"/>
        <v>0</v>
      </c>
      <c r="T4294" s="115">
        <f t="shared" si="137"/>
        <v>0</v>
      </c>
    </row>
    <row r="4295" spans="1:20" x14ac:dyDescent="0.3">
      <c r="A4295" s="115" t="s">
        <v>343</v>
      </c>
      <c r="B4295" s="115" t="s">
        <v>313</v>
      </c>
      <c r="C4295" s="115" t="s">
        <v>103</v>
      </c>
      <c r="D4295" s="115" t="s">
        <v>86</v>
      </c>
      <c r="E4295" s="115" t="s">
        <v>86</v>
      </c>
      <c r="F4295" s="115" t="s">
        <v>87</v>
      </c>
      <c r="G4295" s="115">
        <v>1993</v>
      </c>
      <c r="H4295" s="115" t="s">
        <v>281</v>
      </c>
      <c r="I4295" s="115">
        <v>4.8704234599999996</v>
      </c>
      <c r="J4295" s="115" t="s">
        <v>68</v>
      </c>
      <c r="K4295" s="115" t="str">
        <f>INDEX(DatosProcesados!$A$1:$BF$101,MATCH(DataBase!A4295,DatosProcesados!$A$1:$A$101,0),MATCH(DataBase!J4295,DatosProcesados!$A$1:$BF$1,0))</f>
        <v>No informa</v>
      </c>
      <c r="L4295" s="115" t="str">
        <f>INDEX(Modelo!$A$9:$D$89,MATCH(DataBase!$J4295,Modelo!$A$9:$A$89,0),MATCH(DataBase!L$1,Modelo!$A$9:$D$9,0))</f>
        <v>Impacto económico y gobernanza</v>
      </c>
      <c r="M4295" s="115" t="str">
        <f>INDEX(Modelo!$A$9:$D$89,MATCH(DataBase!$J4295,Modelo!$A$9:$A$89,0),MATCH(DataBase!M$1,Modelo!$A$9:$D$9,0))</f>
        <v>Pilar 6</v>
      </c>
      <c r="N4295" s="115" t="str">
        <f>INDEX(Modelo!$A$9:$D$89,MATCH(DataBase!$J4295,Modelo!$A$9:$A$89,0),MATCH(DataBase!N$1,Modelo!$A$9:$D$9,0))</f>
        <v>positivo</v>
      </c>
      <c r="O4295" s="115">
        <f t="array" ref="O4295">IF(N4295="negativo",INDEX($AD$3:$AG$51,MATCH(1,($B4295=$AD$3:$AD$51)*($J4295=$AE$3:$AE$51),0),3),IF(N4295="positivo",INDEX($AD$55:$AG$109,MATCH(1,($B4295=$AD$55:$AD$109)*($J4295=$AE$55:$AE$109),0),3)))</f>
        <v>0.10400763358778627</v>
      </c>
      <c r="P4295" s="115">
        <f t="array" ref="P4295">IF(N4295="negativo",INDEX($AD$3:$AG$51,MATCH(1,($B4295=$AD$3:$AD$51)*($J4295=$AE$3:$AE$51),0),4),IF(N4295="positivo",INDEX($AD$55:$AG$109,MATCH(1,($B4295=$AD$55:$AD$109)*($J4295=$AE$55:$AE$109),0),4)))</f>
        <v>1.5115930796329939E-2</v>
      </c>
      <c r="Q4295" s="115" t="str">
        <f>VLOOKUP(M4295,Modelo!$A$2:$C$7,2,0)</f>
        <v>Impacto Económico, Social y Comunitario</v>
      </c>
      <c r="R4295" s="118">
        <f t="array" ref="R4295">INDEX(Modelo!$F$1:$H$37,MATCH(1,(DataBase!Q4295=Modelo!$G$1:$G$37)*(DataBase!B4295=Modelo!$F$1:$F$37),0),3)</f>
        <v>0.11764705882352941</v>
      </c>
      <c r="S4295" s="115">
        <f t="shared" si="136"/>
        <v>0</v>
      </c>
      <c r="T4295" s="115">
        <f t="shared" si="137"/>
        <v>0</v>
      </c>
    </row>
    <row r="4296" spans="1:20" x14ac:dyDescent="0.3">
      <c r="A4296" s="115" t="s">
        <v>367</v>
      </c>
      <c r="B4296" s="115" t="s">
        <v>313</v>
      </c>
      <c r="C4296" s="115" t="s">
        <v>103</v>
      </c>
      <c r="D4296" s="115" t="s">
        <v>86</v>
      </c>
      <c r="E4296" s="115" t="s">
        <v>86</v>
      </c>
      <c r="F4296" s="115" t="s">
        <v>86</v>
      </c>
      <c r="G4296" s="115">
        <v>1966</v>
      </c>
      <c r="H4296" s="115" t="s">
        <v>125</v>
      </c>
      <c r="I4296" s="115">
        <v>2.0461661379999998</v>
      </c>
      <c r="J4296" s="115" t="s">
        <v>68</v>
      </c>
      <c r="K4296" s="115" t="str">
        <f>INDEX(DatosProcesados!$A$1:$BF$101,MATCH(DataBase!A4296,DatosProcesados!$A$1:$A$101,0),MATCH(DataBase!J4296,DatosProcesados!$A$1:$BF$1,0))</f>
        <v>No informa</v>
      </c>
      <c r="L4296" s="115" t="str">
        <f>INDEX(Modelo!$A$9:$D$89,MATCH(DataBase!$J4296,Modelo!$A$9:$A$89,0),MATCH(DataBase!L$1,Modelo!$A$9:$D$9,0))</f>
        <v>Impacto económico y gobernanza</v>
      </c>
      <c r="M4296" s="115" t="str">
        <f>INDEX(Modelo!$A$9:$D$89,MATCH(DataBase!$J4296,Modelo!$A$9:$A$89,0),MATCH(DataBase!M$1,Modelo!$A$9:$D$9,0))</f>
        <v>Pilar 6</v>
      </c>
      <c r="N4296" s="115" t="str">
        <f>INDEX(Modelo!$A$9:$D$89,MATCH(DataBase!$J4296,Modelo!$A$9:$A$89,0),MATCH(DataBase!N$1,Modelo!$A$9:$D$9,0))</f>
        <v>positivo</v>
      </c>
      <c r="O4296" s="115">
        <f t="array" ref="O4296">IF(N4296="negativo",INDEX($AD$3:$AG$51,MATCH(1,($B4296=$AD$3:$AD$51)*($J4296=$AE$3:$AE$51),0),3),IF(N4296="positivo",INDEX($AD$55:$AG$109,MATCH(1,($B4296=$AD$55:$AD$109)*($J4296=$AE$55:$AE$109),0),3)))</f>
        <v>0.10400763358778627</v>
      </c>
      <c r="P4296" s="115">
        <f t="array" ref="P4296">IF(N4296="negativo",INDEX($AD$3:$AG$51,MATCH(1,($B4296=$AD$3:$AD$51)*($J4296=$AE$3:$AE$51),0),4),IF(N4296="positivo",INDEX($AD$55:$AG$109,MATCH(1,($B4296=$AD$55:$AD$109)*($J4296=$AE$55:$AE$109),0),4)))</f>
        <v>1.5115930796329939E-2</v>
      </c>
      <c r="Q4296" s="115" t="str">
        <f>VLOOKUP(M4296,Modelo!$A$2:$C$7,2,0)</f>
        <v>Impacto Económico, Social y Comunitario</v>
      </c>
      <c r="R4296" s="118">
        <f t="array" ref="R4296">INDEX(Modelo!$F$1:$H$37,MATCH(1,(DataBase!Q4296=Modelo!$G$1:$G$37)*(DataBase!B4296=Modelo!$F$1:$F$37),0),3)</f>
        <v>0.11764705882352941</v>
      </c>
      <c r="S4296" s="115">
        <f t="shared" si="136"/>
        <v>0</v>
      </c>
      <c r="T4296" s="115">
        <f t="shared" si="137"/>
        <v>0</v>
      </c>
    </row>
    <row r="4297" spans="1:20" x14ac:dyDescent="0.3">
      <c r="A4297" s="115" t="s">
        <v>374</v>
      </c>
      <c r="B4297" s="115" t="s">
        <v>313</v>
      </c>
      <c r="C4297" s="115" t="s">
        <v>103</v>
      </c>
      <c r="D4297" s="115" t="s">
        <v>86</v>
      </c>
      <c r="E4297" s="115" t="s">
        <v>87</v>
      </c>
      <c r="F4297" s="115" t="s">
        <v>87</v>
      </c>
      <c r="G4297" s="115">
        <v>1929</v>
      </c>
      <c r="H4297" s="115" t="s">
        <v>375</v>
      </c>
      <c r="I4297" s="115">
        <v>1.928223518</v>
      </c>
      <c r="J4297" s="115" t="s">
        <v>68</v>
      </c>
      <c r="K4297" s="115" t="str">
        <f>INDEX(DatosProcesados!$A$1:$BF$101,MATCH(DataBase!A4297,DatosProcesados!$A$1:$A$101,0),MATCH(DataBase!J4297,DatosProcesados!$A$1:$BF$1,0))</f>
        <v>No informa</v>
      </c>
      <c r="L4297" s="115" t="str">
        <f>INDEX(Modelo!$A$9:$D$89,MATCH(DataBase!$J4297,Modelo!$A$9:$A$89,0),MATCH(DataBase!L$1,Modelo!$A$9:$D$9,0))</f>
        <v>Impacto económico y gobernanza</v>
      </c>
      <c r="M4297" s="115" t="str">
        <f>INDEX(Modelo!$A$9:$D$89,MATCH(DataBase!$J4297,Modelo!$A$9:$A$89,0),MATCH(DataBase!M$1,Modelo!$A$9:$D$9,0))</f>
        <v>Pilar 6</v>
      </c>
      <c r="N4297" s="115" t="str">
        <f>INDEX(Modelo!$A$9:$D$89,MATCH(DataBase!$J4297,Modelo!$A$9:$A$89,0),MATCH(DataBase!N$1,Modelo!$A$9:$D$9,0))</f>
        <v>positivo</v>
      </c>
      <c r="O4297" s="115">
        <f t="array" ref="O4297">IF(N4297="negativo",INDEX($AD$3:$AG$51,MATCH(1,($B4297=$AD$3:$AD$51)*($J4297=$AE$3:$AE$51),0),3),IF(N4297="positivo",INDEX($AD$55:$AG$109,MATCH(1,($B4297=$AD$55:$AD$109)*($J4297=$AE$55:$AE$109),0),3)))</f>
        <v>0.10400763358778627</v>
      </c>
      <c r="P4297" s="115">
        <f t="array" ref="P4297">IF(N4297="negativo",INDEX($AD$3:$AG$51,MATCH(1,($B4297=$AD$3:$AD$51)*($J4297=$AE$3:$AE$51),0),4),IF(N4297="positivo",INDEX($AD$55:$AG$109,MATCH(1,($B4297=$AD$55:$AD$109)*($J4297=$AE$55:$AE$109),0),4)))</f>
        <v>1.5115930796329939E-2</v>
      </c>
      <c r="Q4297" s="115" t="str">
        <f>VLOOKUP(M4297,Modelo!$A$2:$C$7,2,0)</f>
        <v>Impacto Económico, Social y Comunitario</v>
      </c>
      <c r="R4297" s="118">
        <f t="array" ref="R4297">INDEX(Modelo!$F$1:$H$37,MATCH(1,(DataBase!Q4297=Modelo!$G$1:$G$37)*(DataBase!B4297=Modelo!$F$1:$F$37),0),3)</f>
        <v>0.11764705882352941</v>
      </c>
      <c r="S4297" s="115">
        <f t="shared" si="136"/>
        <v>0</v>
      </c>
      <c r="T4297" s="115">
        <f t="shared" si="137"/>
        <v>0</v>
      </c>
    </row>
    <row r="4298" spans="1:20" x14ac:dyDescent="0.3">
      <c r="A4298" s="115" t="s">
        <v>201</v>
      </c>
      <c r="B4298" s="115" t="s">
        <v>84</v>
      </c>
      <c r="C4298" s="115" t="s">
        <v>103</v>
      </c>
      <c r="D4298" s="115" t="s">
        <v>86</v>
      </c>
      <c r="E4298" s="115" t="s">
        <v>86</v>
      </c>
      <c r="F4298" s="115" t="s">
        <v>86</v>
      </c>
      <c r="G4298" s="115">
        <v>1987</v>
      </c>
      <c r="H4298" s="115" t="s">
        <v>125</v>
      </c>
      <c r="I4298" s="115">
        <v>0</v>
      </c>
      <c r="J4298" s="115" t="s">
        <v>68</v>
      </c>
      <c r="K4298" s="115">
        <f>INDEX(DatosProcesados!$A$1:$BF$101,MATCH(DataBase!A4298,DatosProcesados!$A$1:$A$101,0),MATCH(DataBase!J4298,DatosProcesados!$A$1:$BF$1,0))</f>
        <v>7.4068614381493661E-2</v>
      </c>
      <c r="L4298" s="115" t="str">
        <f>INDEX(Modelo!$A$9:$D$89,MATCH(DataBase!$J4298,Modelo!$A$9:$A$89,0),MATCH(DataBase!L$1,Modelo!$A$9:$D$9,0))</f>
        <v>Impacto económico y gobernanza</v>
      </c>
      <c r="M4298" s="115" t="str">
        <f>INDEX(Modelo!$A$9:$D$89,MATCH(DataBase!$J4298,Modelo!$A$9:$A$89,0),MATCH(DataBase!M$1,Modelo!$A$9:$D$9,0))</f>
        <v>Pilar 6</v>
      </c>
      <c r="N4298" s="115" t="str">
        <f>INDEX(Modelo!$A$9:$D$89,MATCH(DataBase!$J4298,Modelo!$A$9:$A$89,0),MATCH(DataBase!N$1,Modelo!$A$9:$D$9,0))</f>
        <v>positivo</v>
      </c>
      <c r="O4298" s="115">
        <f t="array" ref="O4298">IF(N4298="negativo",INDEX($AD$3:$AG$51,MATCH(1,($B4298=$AD$3:$AD$51)*($J4298=$AE$3:$AE$51),0),3),IF(N4298="positivo",INDEX($AD$55:$AG$109,MATCH(1,($B4298=$AD$55:$AD$109)*($J4298=$AE$55:$AE$109),0),3)))</f>
        <v>0.17775108842516138</v>
      </c>
      <c r="P4298" s="115">
        <f t="array" ref="P4298">IF(N4298="negativo",INDEX($AD$3:$AG$51,MATCH(1,($B4298=$AD$3:$AD$51)*($J4298=$AE$3:$AE$51),0),4),IF(N4298="positivo",INDEX($AD$55:$AG$109,MATCH(1,($B4298=$AD$55:$AD$109)*($J4298=$AE$55:$AE$109),0),4)))</f>
        <v>5.7074717994311927E-3</v>
      </c>
      <c r="Q4298" s="115" t="str">
        <f>VLOOKUP(M4298,Modelo!$A$2:$C$7,2,0)</f>
        <v>Impacto Económico, Social y Comunitario</v>
      </c>
      <c r="R4298" s="118">
        <f t="array" ref="R4298">INDEX(Modelo!$F$1:$H$37,MATCH(1,(DataBase!Q4298=Modelo!$G$1:$G$37)*(DataBase!B4298=Modelo!$F$1:$F$37),0),3)</f>
        <v>0.11764705882352941</v>
      </c>
      <c r="S4298" s="115">
        <f t="shared" si="136"/>
        <v>39.734774194370566</v>
      </c>
      <c r="T4298" s="115">
        <f t="shared" si="137"/>
        <v>4.674679316984772</v>
      </c>
    </row>
    <row r="4299" spans="1:20" x14ac:dyDescent="0.3">
      <c r="A4299" s="115" t="s">
        <v>421</v>
      </c>
      <c r="B4299" s="115" t="s">
        <v>407</v>
      </c>
      <c r="C4299" s="115" t="s">
        <v>103</v>
      </c>
      <c r="D4299" s="115" t="s">
        <v>86</v>
      </c>
      <c r="E4299" s="115" t="s">
        <v>86</v>
      </c>
      <c r="F4299" s="115" t="s">
        <v>87</v>
      </c>
      <c r="G4299" s="115">
        <v>2016</v>
      </c>
      <c r="H4299" s="115" t="s">
        <v>422</v>
      </c>
      <c r="I4299" s="115">
        <v>5.4833186859999996</v>
      </c>
      <c r="J4299" s="115" t="s">
        <v>68</v>
      </c>
      <c r="K4299" s="115" t="str">
        <f>INDEX(DatosProcesados!$A$1:$BF$101,MATCH(DataBase!A4299,DatosProcesados!$A$1:$A$101,0),MATCH(DataBase!J4299,DatosProcesados!$A$1:$BF$1,0))</f>
        <v>No informa</v>
      </c>
      <c r="L4299" s="115" t="str">
        <f>INDEX(Modelo!$A$9:$D$89,MATCH(DataBase!$J4299,Modelo!$A$9:$A$89,0),MATCH(DataBase!L$1,Modelo!$A$9:$D$9,0))</f>
        <v>Impacto económico y gobernanza</v>
      </c>
      <c r="M4299" s="115" t="str">
        <f>INDEX(Modelo!$A$9:$D$89,MATCH(DataBase!$J4299,Modelo!$A$9:$A$89,0),MATCH(DataBase!M$1,Modelo!$A$9:$D$9,0))</f>
        <v>Pilar 6</v>
      </c>
      <c r="N4299" s="115" t="str">
        <f>INDEX(Modelo!$A$9:$D$89,MATCH(DataBase!$J4299,Modelo!$A$9:$A$89,0),MATCH(DataBase!N$1,Modelo!$A$9:$D$9,0))</f>
        <v>positivo</v>
      </c>
      <c r="O4299" s="115">
        <f t="array" ref="O4299">IF(N4299="negativo",INDEX($AD$3:$AG$51,MATCH(1,($B4299=$AD$3:$AD$51)*($J4299=$AE$3:$AE$51),0),3),IF(N4299="positivo",INDEX($AD$55:$AG$109,MATCH(1,($B4299=$AD$55:$AD$109)*($J4299=$AE$55:$AE$109),0),3)))</f>
        <v>0.42926832052238179</v>
      </c>
      <c r="P4299" s="115">
        <f t="array" ref="P4299">IF(N4299="negativo",INDEX($AD$3:$AG$51,MATCH(1,($B4299=$AD$3:$AD$51)*($J4299=$AE$3:$AE$51),0),4),IF(N4299="positivo",INDEX($AD$55:$AG$109,MATCH(1,($B4299=$AD$55:$AD$109)*($J4299=$AE$55:$AE$109),0),4)))</f>
        <v>0.29904026920728466</v>
      </c>
      <c r="Q4299" s="115" t="str">
        <f>VLOOKUP(M4299,Modelo!$A$2:$C$7,2,0)</f>
        <v>Impacto Económico, Social y Comunitario</v>
      </c>
      <c r="R4299" s="118">
        <f t="array" ref="R4299">INDEX(Modelo!$F$1:$H$37,MATCH(1,(DataBase!Q4299=Modelo!$G$1:$G$37)*(DataBase!B4299=Modelo!$F$1:$F$37),0),3)</f>
        <v>0.15384615384615385</v>
      </c>
      <c r="S4299" s="115">
        <f t="shared" si="136"/>
        <v>0</v>
      </c>
      <c r="T4299" s="115">
        <f t="shared" si="137"/>
        <v>0</v>
      </c>
    </row>
    <row r="4300" spans="1:20" x14ac:dyDescent="0.3">
      <c r="A4300" s="115" t="s">
        <v>293</v>
      </c>
      <c r="B4300" s="115" t="s">
        <v>216</v>
      </c>
      <c r="C4300" s="115" t="s">
        <v>103</v>
      </c>
      <c r="D4300" s="115" t="s">
        <v>86</v>
      </c>
      <c r="E4300" s="115" t="s">
        <v>87</v>
      </c>
      <c r="F4300" s="115" t="s">
        <v>87</v>
      </c>
      <c r="G4300" s="115">
        <v>1955</v>
      </c>
      <c r="H4300" s="115" t="s">
        <v>294</v>
      </c>
      <c r="I4300" s="115">
        <v>1.8313776939999999</v>
      </c>
      <c r="J4300" s="115" t="s">
        <v>68</v>
      </c>
      <c r="K4300" s="115" t="str">
        <f>INDEX(DatosProcesados!$A$1:$BF$101,MATCH(DataBase!A4300,DatosProcesados!$A$1:$A$101,0),MATCH(DataBase!J4300,DatosProcesados!$A$1:$BF$1,0))</f>
        <v>No informa</v>
      </c>
      <c r="L4300" s="115" t="str">
        <f>INDEX(Modelo!$A$9:$D$89,MATCH(DataBase!$J4300,Modelo!$A$9:$A$89,0),MATCH(DataBase!L$1,Modelo!$A$9:$D$9,0))</f>
        <v>Impacto económico y gobernanza</v>
      </c>
      <c r="M4300" s="115" t="str">
        <f>INDEX(Modelo!$A$9:$D$89,MATCH(DataBase!$J4300,Modelo!$A$9:$A$89,0),MATCH(DataBase!M$1,Modelo!$A$9:$D$9,0))</f>
        <v>Pilar 6</v>
      </c>
      <c r="N4300" s="115" t="str">
        <f>INDEX(Modelo!$A$9:$D$89,MATCH(DataBase!$J4300,Modelo!$A$9:$A$89,0),MATCH(DataBase!N$1,Modelo!$A$9:$D$9,0))</f>
        <v>positivo</v>
      </c>
      <c r="O4300" s="115">
        <f t="array" ref="O4300">IF(N4300="negativo",INDEX($AD$3:$AG$51,MATCH(1,($B4300=$AD$3:$AD$51)*($J4300=$AE$3:$AE$51),0),3),IF(N4300="positivo",INDEX($AD$55:$AG$109,MATCH(1,($B4300=$AD$55:$AD$109)*($J4300=$AE$55:$AE$109),0),3)))</f>
        <v>0.12075072729106237</v>
      </c>
      <c r="P4300" s="115">
        <f t="array" ref="P4300">IF(N4300="negativo",INDEX($AD$3:$AG$51,MATCH(1,($B4300=$AD$3:$AD$51)*($J4300=$AE$3:$AE$51),0),4),IF(N4300="positivo",INDEX($AD$55:$AG$109,MATCH(1,($B4300=$AD$55:$AD$109)*($J4300=$AE$55:$AE$109),0),4)))</f>
        <v>4.4841683988386732E-3</v>
      </c>
      <c r="Q4300" s="115" t="str">
        <f>VLOOKUP(M4300,Modelo!$A$2:$C$7,2,0)</f>
        <v>Impacto Económico, Social y Comunitario</v>
      </c>
      <c r="R4300" s="118">
        <f t="array" ref="R4300">INDEX(Modelo!$F$1:$H$37,MATCH(1,(DataBase!Q4300=Modelo!$G$1:$G$37)*(DataBase!B4300=Modelo!$F$1:$F$37),0),3)</f>
        <v>0.10526315789473684</v>
      </c>
      <c r="S4300" s="115">
        <f t="shared" si="136"/>
        <v>0</v>
      </c>
      <c r="T4300" s="115">
        <f t="shared" si="137"/>
        <v>0</v>
      </c>
    </row>
    <row r="4301" spans="1:20" x14ac:dyDescent="0.3">
      <c r="A4301" s="115" t="s">
        <v>298</v>
      </c>
      <c r="B4301" s="115" t="s">
        <v>216</v>
      </c>
      <c r="C4301" s="115" t="s">
        <v>103</v>
      </c>
      <c r="D4301" s="115" t="s">
        <v>86</v>
      </c>
      <c r="E4301" s="115" t="s">
        <v>86</v>
      </c>
      <c r="F4301" s="115" t="s">
        <v>87</v>
      </c>
      <c r="G4301" s="115">
        <v>1993</v>
      </c>
      <c r="H4301" s="115" t="s">
        <v>299</v>
      </c>
      <c r="I4301" s="115">
        <v>1.7653399919999999</v>
      </c>
      <c r="J4301" s="115" t="s">
        <v>68</v>
      </c>
      <c r="K4301" s="115" t="str">
        <f>INDEX(DatosProcesados!$A$1:$BF$101,MATCH(DataBase!A4301,DatosProcesados!$A$1:$A$101,0),MATCH(DataBase!J4301,DatosProcesados!$A$1:$BF$1,0))</f>
        <v>No informa</v>
      </c>
      <c r="L4301" s="115" t="str">
        <f>INDEX(Modelo!$A$9:$D$89,MATCH(DataBase!$J4301,Modelo!$A$9:$A$89,0),MATCH(DataBase!L$1,Modelo!$A$9:$D$9,0))</f>
        <v>Impacto económico y gobernanza</v>
      </c>
      <c r="M4301" s="115" t="str">
        <f>INDEX(Modelo!$A$9:$D$89,MATCH(DataBase!$J4301,Modelo!$A$9:$A$89,0),MATCH(DataBase!M$1,Modelo!$A$9:$D$9,0))</f>
        <v>Pilar 6</v>
      </c>
      <c r="N4301" s="115" t="str">
        <f>INDEX(Modelo!$A$9:$D$89,MATCH(DataBase!$J4301,Modelo!$A$9:$A$89,0),MATCH(DataBase!N$1,Modelo!$A$9:$D$9,0))</f>
        <v>positivo</v>
      </c>
      <c r="O4301" s="115">
        <f t="array" ref="O4301">IF(N4301="negativo",INDEX($AD$3:$AG$51,MATCH(1,($B4301=$AD$3:$AD$51)*($J4301=$AE$3:$AE$51),0),3),IF(N4301="positivo",INDEX($AD$55:$AG$109,MATCH(1,($B4301=$AD$55:$AD$109)*($J4301=$AE$55:$AE$109),0),3)))</f>
        <v>0.12075072729106237</v>
      </c>
      <c r="P4301" s="115">
        <f t="array" ref="P4301">IF(N4301="negativo",INDEX($AD$3:$AG$51,MATCH(1,($B4301=$AD$3:$AD$51)*($J4301=$AE$3:$AE$51),0),4),IF(N4301="positivo",INDEX($AD$55:$AG$109,MATCH(1,($B4301=$AD$55:$AD$109)*($J4301=$AE$55:$AE$109),0),4)))</f>
        <v>4.4841683988386732E-3</v>
      </c>
      <c r="Q4301" s="115" t="str">
        <f>VLOOKUP(M4301,Modelo!$A$2:$C$7,2,0)</f>
        <v>Impacto Económico, Social y Comunitario</v>
      </c>
      <c r="R4301" s="118">
        <f t="array" ref="R4301">INDEX(Modelo!$F$1:$H$37,MATCH(1,(DataBase!Q4301=Modelo!$G$1:$G$37)*(DataBase!B4301=Modelo!$F$1:$F$37),0),3)</f>
        <v>0.10526315789473684</v>
      </c>
      <c r="S4301" s="115">
        <f t="shared" si="136"/>
        <v>0</v>
      </c>
      <c r="T4301" s="115">
        <f t="shared" si="137"/>
        <v>0</v>
      </c>
    </row>
    <row r="4302" spans="1:20" x14ac:dyDescent="0.3">
      <c r="A4302" s="115" t="s">
        <v>472</v>
      </c>
      <c r="B4302" s="115" t="s">
        <v>467</v>
      </c>
      <c r="C4302" s="115" t="s">
        <v>103</v>
      </c>
      <c r="D4302" s="115" t="s">
        <v>86</v>
      </c>
      <c r="E4302" s="115" t="s">
        <v>86</v>
      </c>
      <c r="F4302" s="115" t="s">
        <v>86</v>
      </c>
      <c r="G4302" s="115">
        <v>2007</v>
      </c>
      <c r="H4302" s="115" t="s">
        <v>125</v>
      </c>
      <c r="I4302" s="115">
        <v>0.97802211500000003</v>
      </c>
      <c r="J4302" s="115" t="s">
        <v>52</v>
      </c>
      <c r="K4302" s="115">
        <f>INDEX(DatosProcesados!$A$1:$BF$101,MATCH(DataBase!A4302,DatosProcesados!$A$1:$A$101,0),MATCH(DataBase!J4302,DatosProcesados!$A$1:$BF$1,0))</f>
        <v>0</v>
      </c>
      <c r="L4302" s="115" t="str">
        <f>INDEX(Modelo!$A$9:$D$89,MATCH(DataBase!$J4302,Modelo!$A$9:$A$89,0),MATCH(DataBase!L$1,Modelo!$A$9:$D$9,0))</f>
        <v xml:space="preserve">Impacto social </v>
      </c>
      <c r="M4302" s="115" t="str">
        <f>INDEX(Modelo!$A$9:$D$89,MATCH(DataBase!$J4302,Modelo!$A$9:$A$89,0),MATCH(DataBase!M$1,Modelo!$A$9:$D$9,0))</f>
        <v>Pilar 5</v>
      </c>
      <c r="N4302" s="115" t="str">
        <f>INDEX(Modelo!$A$9:$D$89,MATCH(DataBase!$J4302,Modelo!$A$9:$A$89,0),MATCH(DataBase!N$1,Modelo!$A$9:$D$9,0))</f>
        <v>positivo</v>
      </c>
      <c r="O4302" s="115">
        <f t="array" ref="O4302">IF(N4302="negativo",INDEX($AD$3:$AG$51,MATCH(1,($B4302=$AD$3:$AD$51)*($J4302=$AE$3:$AE$51),0),3),IF(N4302="positivo",INDEX($AD$55:$AG$109,MATCH(1,($B4302=$AD$55:$AD$109)*($J4302=$AE$55:$AE$109),0),3)))</f>
        <v>1.1999999999999999E-3</v>
      </c>
      <c r="P4302" s="115">
        <f t="array" ref="P4302">IF(N4302="negativo",INDEX($AD$3:$AG$51,MATCH(1,($B4302=$AD$3:$AD$51)*($J4302=$AE$3:$AE$51),0),4),IF(N4302="positivo",INDEX($AD$55:$AG$109,MATCH(1,($B4302=$AD$55:$AD$109)*($J4302=$AE$55:$AE$109),0),4)))</f>
        <v>0</v>
      </c>
      <c r="Q4302" s="115" t="str">
        <f>VLOOKUP(M4302,Modelo!$A$2:$C$7,2,0)</f>
        <v>Diversidad, Equidad e Inclusión (DEI)</v>
      </c>
      <c r="R4302" s="118">
        <f t="array" ref="R4302">INDEX(Modelo!$F$1:$H$37,MATCH(1,(DataBase!Q4302=Modelo!$G$1:$G$37)*(DataBase!B4302=Modelo!$F$1:$F$37),0),3)</f>
        <v>0.14285714285714285</v>
      </c>
      <c r="S4302" s="115">
        <f t="shared" si="136"/>
        <v>0</v>
      </c>
      <c r="T4302" s="115">
        <f t="shared" si="137"/>
        <v>0</v>
      </c>
    </row>
    <row r="4303" spans="1:20" x14ac:dyDescent="0.3">
      <c r="A4303" s="115" t="s">
        <v>238</v>
      </c>
      <c r="B4303" s="115" t="s">
        <v>216</v>
      </c>
      <c r="C4303" s="115" t="s">
        <v>103</v>
      </c>
      <c r="D4303" s="115" t="s">
        <v>86</v>
      </c>
      <c r="E4303" s="115" t="s">
        <v>87</v>
      </c>
      <c r="F4303" s="115" t="s">
        <v>87</v>
      </c>
      <c r="G4303" s="115">
        <v>1920</v>
      </c>
      <c r="H4303" s="115" t="s">
        <v>125</v>
      </c>
      <c r="I4303" s="115">
        <v>2.844632077</v>
      </c>
      <c r="J4303" s="115" t="s">
        <v>52</v>
      </c>
      <c r="K4303" s="115">
        <f>INDEX(DatosProcesados!$A$1:$BF$101,MATCH(DataBase!A4303,DatosProcesados!$A$1:$A$101,0),MATCH(DataBase!J4303,DatosProcesados!$A$1:$BF$1,0))</f>
        <v>5.7000000000000002E-3</v>
      </c>
      <c r="L4303" s="115" t="str">
        <f>INDEX(Modelo!$A$9:$D$89,MATCH(DataBase!$J4303,Modelo!$A$9:$A$89,0),MATCH(DataBase!L$1,Modelo!$A$9:$D$9,0))</f>
        <v xml:space="preserve">Impacto social </v>
      </c>
      <c r="M4303" s="115" t="str">
        <f>INDEX(Modelo!$A$9:$D$89,MATCH(DataBase!$J4303,Modelo!$A$9:$A$89,0),MATCH(DataBase!M$1,Modelo!$A$9:$D$9,0))</f>
        <v>Pilar 5</v>
      </c>
      <c r="N4303" s="115" t="str">
        <f>INDEX(Modelo!$A$9:$D$89,MATCH(DataBase!$J4303,Modelo!$A$9:$A$89,0),MATCH(DataBase!N$1,Modelo!$A$9:$D$9,0))</f>
        <v>positivo</v>
      </c>
      <c r="O4303" s="115">
        <f t="array" ref="O4303">IF(N4303="negativo",INDEX($AD$3:$AG$51,MATCH(1,($B4303=$AD$3:$AD$51)*($J4303=$AE$3:$AE$51),0),3),IF(N4303="positivo",INDEX($AD$55:$AG$109,MATCH(1,($B4303=$AD$55:$AD$109)*($J4303=$AE$55:$AE$109),0),3)))</f>
        <v>9.7999999999999997E-3</v>
      </c>
      <c r="P4303" s="115">
        <f t="array" ref="P4303">IF(N4303="negativo",INDEX($AD$3:$AG$51,MATCH(1,($B4303=$AD$3:$AD$51)*($J4303=$AE$3:$AE$51),0),4),IF(N4303="positivo",INDEX($AD$55:$AG$109,MATCH(1,($B4303=$AD$55:$AD$109)*($J4303=$AE$55:$AE$109),0),4)))</f>
        <v>6.9999999999999999E-4</v>
      </c>
      <c r="Q4303" s="115" t="str">
        <f>VLOOKUP(M4303,Modelo!$A$2:$C$7,2,0)</f>
        <v>Diversidad, Equidad e Inclusión (DEI)</v>
      </c>
      <c r="R4303" s="118">
        <f t="array" ref="R4303">INDEX(Modelo!$F$1:$H$37,MATCH(1,(DataBase!Q4303=Modelo!$G$1:$G$37)*(DataBase!B4303=Modelo!$F$1:$F$37),0),3)</f>
        <v>0.15789473684210525</v>
      </c>
      <c r="S4303" s="115">
        <f t="shared" si="136"/>
        <v>54.945054945054942</v>
      </c>
      <c r="T4303" s="115">
        <f t="shared" si="137"/>
        <v>8.6755349913244633</v>
      </c>
    </row>
    <row r="4304" spans="1:20" x14ac:dyDescent="0.3">
      <c r="A4304" s="115" t="s">
        <v>273</v>
      </c>
      <c r="B4304" s="115" t="s">
        <v>216</v>
      </c>
      <c r="C4304" s="115" t="s">
        <v>103</v>
      </c>
      <c r="D4304" s="115" t="s">
        <v>86</v>
      </c>
      <c r="E4304" s="115" t="s">
        <v>86</v>
      </c>
      <c r="F4304" s="115" t="s">
        <v>87</v>
      </c>
      <c r="G4304" s="115">
        <v>1945</v>
      </c>
      <c r="H4304" s="115" t="s">
        <v>125</v>
      </c>
      <c r="I4304" s="115">
        <v>2.1764613960000001</v>
      </c>
      <c r="J4304" s="115" t="s">
        <v>52</v>
      </c>
      <c r="K4304" s="115" t="str">
        <f>INDEX(DatosProcesados!$A$1:$BF$101,MATCH(DataBase!A4304,DatosProcesados!$A$1:$A$101,0),MATCH(DataBase!J4304,DatosProcesados!$A$1:$BF$1,0))</f>
        <v>No informa</v>
      </c>
      <c r="L4304" s="115" t="str">
        <f>INDEX(Modelo!$A$9:$D$89,MATCH(DataBase!$J4304,Modelo!$A$9:$A$89,0),MATCH(DataBase!L$1,Modelo!$A$9:$D$9,0))</f>
        <v xml:space="preserve">Impacto social </v>
      </c>
      <c r="M4304" s="115" t="str">
        <f>INDEX(Modelo!$A$9:$D$89,MATCH(DataBase!$J4304,Modelo!$A$9:$A$89,0),MATCH(DataBase!M$1,Modelo!$A$9:$D$9,0))</f>
        <v>Pilar 5</v>
      </c>
      <c r="N4304" s="115" t="str">
        <f>INDEX(Modelo!$A$9:$D$89,MATCH(DataBase!$J4304,Modelo!$A$9:$A$89,0),MATCH(DataBase!N$1,Modelo!$A$9:$D$9,0))</f>
        <v>positivo</v>
      </c>
      <c r="O4304" s="115">
        <f t="array" ref="O4304">IF(N4304="negativo",INDEX($AD$3:$AG$51,MATCH(1,($B4304=$AD$3:$AD$51)*($J4304=$AE$3:$AE$51),0),3),IF(N4304="positivo",INDEX($AD$55:$AG$109,MATCH(1,($B4304=$AD$55:$AD$109)*($J4304=$AE$55:$AE$109),0),3)))</f>
        <v>9.7999999999999997E-3</v>
      </c>
      <c r="P4304" s="115">
        <f t="array" ref="P4304">IF(N4304="negativo",INDEX($AD$3:$AG$51,MATCH(1,($B4304=$AD$3:$AD$51)*($J4304=$AE$3:$AE$51),0),4),IF(N4304="positivo",INDEX($AD$55:$AG$109,MATCH(1,($B4304=$AD$55:$AD$109)*($J4304=$AE$55:$AE$109),0),4)))</f>
        <v>6.9999999999999999E-4</v>
      </c>
      <c r="Q4304" s="115" t="str">
        <f>VLOOKUP(M4304,Modelo!$A$2:$C$7,2,0)</f>
        <v>Diversidad, Equidad e Inclusión (DEI)</v>
      </c>
      <c r="R4304" s="118">
        <f t="array" ref="R4304">INDEX(Modelo!$F$1:$H$37,MATCH(1,(DataBase!Q4304=Modelo!$G$1:$G$37)*(DataBase!B4304=Modelo!$F$1:$F$37),0),3)</f>
        <v>0.15789473684210525</v>
      </c>
      <c r="S4304" s="115">
        <f t="shared" si="136"/>
        <v>0</v>
      </c>
      <c r="T4304" s="115">
        <f t="shared" si="137"/>
        <v>0</v>
      </c>
    </row>
    <row r="4305" spans="1:20" x14ac:dyDescent="0.3">
      <c r="A4305" s="115" t="s">
        <v>378</v>
      </c>
      <c r="B4305" s="115" t="s">
        <v>379</v>
      </c>
      <c r="C4305" s="115" t="s">
        <v>103</v>
      </c>
      <c r="D4305" s="115" t="s">
        <v>87</v>
      </c>
      <c r="E4305" s="115" t="s">
        <v>86</v>
      </c>
      <c r="F4305" s="115" t="s">
        <v>86</v>
      </c>
      <c r="G4305" s="115">
        <v>1993</v>
      </c>
      <c r="H4305" s="115" t="s">
        <v>125</v>
      </c>
      <c r="I4305" s="115">
        <v>2.1863011939999999</v>
      </c>
      <c r="J4305" s="115" t="s">
        <v>52</v>
      </c>
      <c r="K4305" s="115">
        <f>INDEX(DatosProcesados!$A$1:$BF$101,MATCH(DataBase!A4305,DatosProcesados!$A$1:$A$101,0),MATCH(DataBase!J4305,DatosProcesados!$A$1:$BF$1,0))</f>
        <v>7.0999999999999994E-2</v>
      </c>
      <c r="L4305" s="115" t="str">
        <f>INDEX(Modelo!$A$9:$D$89,MATCH(DataBase!$J4305,Modelo!$A$9:$A$89,0),MATCH(DataBase!L$1,Modelo!$A$9:$D$9,0))</f>
        <v xml:space="preserve">Impacto social </v>
      </c>
      <c r="M4305" s="115" t="str">
        <f>INDEX(Modelo!$A$9:$D$89,MATCH(DataBase!$J4305,Modelo!$A$9:$A$89,0),MATCH(DataBase!M$1,Modelo!$A$9:$D$9,0))</f>
        <v>Pilar 5</v>
      </c>
      <c r="N4305" s="115" t="str">
        <f>INDEX(Modelo!$A$9:$D$89,MATCH(DataBase!$J4305,Modelo!$A$9:$A$89,0),MATCH(DataBase!N$1,Modelo!$A$9:$D$9,0))</f>
        <v>positivo</v>
      </c>
      <c r="O4305" s="115">
        <f t="array" ref="O4305">IF(N4305="negativo",INDEX($AD$3:$AG$51,MATCH(1,($B4305=$AD$3:$AD$51)*($J4305=$AE$3:$AE$51),0),3),IF(N4305="positivo",INDEX($AD$55:$AG$109,MATCH(1,($B4305=$AD$55:$AD$109)*($J4305=$AE$55:$AE$109),0),3)))</f>
        <v>7.0999999999999994E-2</v>
      </c>
      <c r="P4305" s="115">
        <f t="array" ref="P4305">IF(N4305="negativo",INDEX($AD$3:$AG$51,MATCH(1,($B4305=$AD$3:$AD$51)*($J4305=$AE$3:$AE$51),0),4),IF(N4305="positivo",INDEX($AD$55:$AG$109,MATCH(1,($B4305=$AD$55:$AD$109)*($J4305=$AE$55:$AE$109),0),4)))</f>
        <v>0</v>
      </c>
      <c r="Q4305" s="115" t="str">
        <f>VLOOKUP(M4305,Modelo!$A$2:$C$7,2,0)</f>
        <v>Diversidad, Equidad e Inclusión (DEI)</v>
      </c>
      <c r="R4305" s="118">
        <f t="array" ref="R4305">INDEX(Modelo!$F$1:$H$37,MATCH(1,(DataBase!Q4305=Modelo!$G$1:$G$37)*(DataBase!B4305=Modelo!$F$1:$F$37),0),3)</f>
        <v>0.14285714285714285</v>
      </c>
      <c r="S4305" s="115">
        <f t="shared" si="136"/>
        <v>100</v>
      </c>
      <c r="T4305" s="115">
        <f t="shared" si="137"/>
        <v>14.285714285714285</v>
      </c>
    </row>
    <row r="4306" spans="1:20" x14ac:dyDescent="0.3">
      <c r="A4306" s="115" t="s">
        <v>325</v>
      </c>
      <c r="B4306" s="115" t="s">
        <v>313</v>
      </c>
      <c r="C4306" s="115" t="s">
        <v>103</v>
      </c>
      <c r="D4306" s="115" t="s">
        <v>86</v>
      </c>
      <c r="E4306" s="115" t="s">
        <v>86</v>
      </c>
      <c r="F4306" s="115" t="s">
        <v>87</v>
      </c>
      <c r="G4306" s="115">
        <v>2012</v>
      </c>
      <c r="H4306" s="115" t="s">
        <v>125</v>
      </c>
      <c r="I4306" s="115">
        <v>13.831182682</v>
      </c>
      <c r="J4306" s="115" t="s">
        <v>52</v>
      </c>
      <c r="K4306" s="115" t="str">
        <f>INDEX(DatosProcesados!$A$1:$BF$101,MATCH(DataBase!A4306,DatosProcesados!$A$1:$A$101,0),MATCH(DataBase!J4306,DatosProcesados!$A$1:$BF$1,0))</f>
        <v>No informa</v>
      </c>
      <c r="L4306" s="115" t="str">
        <f>INDEX(Modelo!$A$9:$D$89,MATCH(DataBase!$J4306,Modelo!$A$9:$A$89,0),MATCH(DataBase!L$1,Modelo!$A$9:$D$9,0))</f>
        <v xml:space="preserve">Impacto social </v>
      </c>
      <c r="M4306" s="115" t="str">
        <f>INDEX(Modelo!$A$9:$D$89,MATCH(DataBase!$J4306,Modelo!$A$9:$A$89,0),MATCH(DataBase!M$1,Modelo!$A$9:$D$9,0))</f>
        <v>Pilar 5</v>
      </c>
      <c r="N4306" s="115" t="str">
        <f>INDEX(Modelo!$A$9:$D$89,MATCH(DataBase!$J4306,Modelo!$A$9:$A$89,0),MATCH(DataBase!N$1,Modelo!$A$9:$D$9,0))</f>
        <v>positivo</v>
      </c>
      <c r="O4306" s="115">
        <f t="array" ref="O4306">IF(N4306="negativo",INDEX($AD$3:$AG$51,MATCH(1,($B4306=$AD$3:$AD$51)*($J4306=$AE$3:$AE$51),0),3),IF(N4306="positivo",INDEX($AD$55:$AG$109,MATCH(1,($B4306=$AD$55:$AD$109)*($J4306=$AE$55:$AE$109),0),3)))</f>
        <v>1.9E-2</v>
      </c>
      <c r="P4306" s="115">
        <f t="array" ref="P4306">IF(N4306="negativo",INDEX($AD$3:$AG$51,MATCH(1,($B4306=$AD$3:$AD$51)*($J4306=$AE$3:$AE$51),0),4),IF(N4306="positivo",INDEX($AD$55:$AG$109,MATCH(1,($B4306=$AD$55:$AD$109)*($J4306=$AE$55:$AE$109),0),4)))</f>
        <v>8.0999999999999996E-3</v>
      </c>
      <c r="Q4306" s="115" t="str">
        <f>VLOOKUP(M4306,Modelo!$A$2:$C$7,2,0)</f>
        <v>Diversidad, Equidad e Inclusión (DEI)</v>
      </c>
      <c r="R4306" s="118">
        <f t="array" ref="R4306">INDEX(Modelo!$F$1:$H$37,MATCH(1,(DataBase!Q4306=Modelo!$G$1:$G$37)*(DataBase!B4306=Modelo!$F$1:$F$37),0),3)</f>
        <v>0.23529411764705882</v>
      </c>
      <c r="S4306" s="115">
        <f t="shared" si="136"/>
        <v>0</v>
      </c>
      <c r="T4306" s="115">
        <f t="shared" si="137"/>
        <v>0</v>
      </c>
    </row>
    <row r="4307" spans="1:20" x14ac:dyDescent="0.3">
      <c r="A4307" s="115" t="s">
        <v>394</v>
      </c>
      <c r="B4307" s="115" t="s">
        <v>379</v>
      </c>
      <c r="C4307" s="115" t="s">
        <v>103</v>
      </c>
      <c r="D4307" s="115" t="s">
        <v>87</v>
      </c>
      <c r="E4307" s="115" t="s">
        <v>86</v>
      </c>
      <c r="F4307" s="115" t="s">
        <v>86</v>
      </c>
      <c r="G4307" s="115">
        <v>1990</v>
      </c>
      <c r="H4307" s="115" t="s">
        <v>125</v>
      </c>
      <c r="I4307" s="115">
        <v>0.77142869199999997</v>
      </c>
      <c r="J4307" s="115" t="s">
        <v>52</v>
      </c>
      <c r="K4307" s="115" t="str">
        <f>INDEX(DatosProcesados!$A$1:$BF$101,MATCH(DataBase!A4307,DatosProcesados!$A$1:$A$101,0),MATCH(DataBase!J4307,DatosProcesados!$A$1:$BF$1,0))</f>
        <v>No informa</v>
      </c>
      <c r="L4307" s="115" t="str">
        <f>INDEX(Modelo!$A$9:$D$89,MATCH(DataBase!$J4307,Modelo!$A$9:$A$89,0),MATCH(DataBase!L$1,Modelo!$A$9:$D$9,0))</f>
        <v xml:space="preserve">Impacto social </v>
      </c>
      <c r="M4307" s="115" t="str">
        <f>INDEX(Modelo!$A$9:$D$89,MATCH(DataBase!$J4307,Modelo!$A$9:$A$89,0),MATCH(DataBase!M$1,Modelo!$A$9:$D$9,0))</f>
        <v>Pilar 5</v>
      </c>
      <c r="N4307" s="115" t="str">
        <f>INDEX(Modelo!$A$9:$D$89,MATCH(DataBase!$J4307,Modelo!$A$9:$A$89,0),MATCH(DataBase!N$1,Modelo!$A$9:$D$9,0))</f>
        <v>positivo</v>
      </c>
      <c r="O4307" s="115">
        <f t="array" ref="O4307">IF(N4307="negativo",INDEX($AD$3:$AG$51,MATCH(1,($B4307=$AD$3:$AD$51)*($J4307=$AE$3:$AE$51),0),3),IF(N4307="positivo",INDEX($AD$55:$AG$109,MATCH(1,($B4307=$AD$55:$AD$109)*($J4307=$AE$55:$AE$109),0),3)))</f>
        <v>7.0999999999999994E-2</v>
      </c>
      <c r="P4307" s="115">
        <f t="array" ref="P4307">IF(N4307="negativo",INDEX($AD$3:$AG$51,MATCH(1,($B4307=$AD$3:$AD$51)*($J4307=$AE$3:$AE$51),0),4),IF(N4307="positivo",INDEX($AD$55:$AG$109,MATCH(1,($B4307=$AD$55:$AD$109)*($J4307=$AE$55:$AE$109),0),4)))</f>
        <v>0</v>
      </c>
      <c r="Q4307" s="115" t="str">
        <f>VLOOKUP(M4307,Modelo!$A$2:$C$7,2,0)</f>
        <v>Diversidad, Equidad e Inclusión (DEI)</v>
      </c>
      <c r="R4307" s="118">
        <f t="array" ref="R4307">INDEX(Modelo!$F$1:$H$37,MATCH(1,(DataBase!Q4307=Modelo!$G$1:$G$37)*(DataBase!B4307=Modelo!$F$1:$F$37),0),3)</f>
        <v>0.14285714285714285</v>
      </c>
      <c r="S4307" s="115">
        <f t="shared" si="136"/>
        <v>0</v>
      </c>
      <c r="T4307" s="115">
        <f t="shared" si="137"/>
        <v>0</v>
      </c>
    </row>
    <row r="4308" spans="1:20" x14ac:dyDescent="0.3">
      <c r="A4308" s="115" t="s">
        <v>383</v>
      </c>
      <c r="B4308" s="115" t="s">
        <v>379</v>
      </c>
      <c r="C4308" s="115" t="s">
        <v>103</v>
      </c>
      <c r="D4308" s="115" t="s">
        <v>86</v>
      </c>
      <c r="E4308" s="115" t="s">
        <v>86</v>
      </c>
      <c r="F4308" s="115" t="s">
        <v>86</v>
      </c>
      <c r="G4308" s="115">
        <v>2014</v>
      </c>
      <c r="H4308" s="115" t="s">
        <v>125</v>
      </c>
      <c r="I4308" s="115">
        <v>1.314259836</v>
      </c>
      <c r="J4308" s="115" t="s">
        <v>52</v>
      </c>
      <c r="K4308" s="115" t="str">
        <f>INDEX(DatosProcesados!$A$1:$BF$101,MATCH(DataBase!A4308,DatosProcesados!$A$1:$A$101,0),MATCH(DataBase!J4308,DatosProcesados!$A$1:$BF$1,0))</f>
        <v>No informa</v>
      </c>
      <c r="L4308" s="115" t="str">
        <f>INDEX(Modelo!$A$9:$D$89,MATCH(DataBase!$J4308,Modelo!$A$9:$A$89,0),MATCH(DataBase!L$1,Modelo!$A$9:$D$9,0))</f>
        <v xml:space="preserve">Impacto social </v>
      </c>
      <c r="M4308" s="115" t="str">
        <f>INDEX(Modelo!$A$9:$D$89,MATCH(DataBase!$J4308,Modelo!$A$9:$A$89,0),MATCH(DataBase!M$1,Modelo!$A$9:$D$9,0))</f>
        <v>Pilar 5</v>
      </c>
      <c r="N4308" s="115" t="str">
        <f>INDEX(Modelo!$A$9:$D$89,MATCH(DataBase!$J4308,Modelo!$A$9:$A$89,0),MATCH(DataBase!N$1,Modelo!$A$9:$D$9,0))</f>
        <v>positivo</v>
      </c>
      <c r="O4308" s="115">
        <f t="array" ref="O4308">IF(N4308="negativo",INDEX($AD$3:$AG$51,MATCH(1,($B4308=$AD$3:$AD$51)*($J4308=$AE$3:$AE$51),0),3),IF(N4308="positivo",INDEX($AD$55:$AG$109,MATCH(1,($B4308=$AD$55:$AD$109)*($J4308=$AE$55:$AE$109),0),3)))</f>
        <v>7.0999999999999994E-2</v>
      </c>
      <c r="P4308" s="115">
        <f t="array" ref="P4308">IF(N4308="negativo",INDEX($AD$3:$AG$51,MATCH(1,($B4308=$AD$3:$AD$51)*($J4308=$AE$3:$AE$51),0),4),IF(N4308="positivo",INDEX($AD$55:$AG$109,MATCH(1,($B4308=$AD$55:$AD$109)*($J4308=$AE$55:$AE$109),0),4)))</f>
        <v>0</v>
      </c>
      <c r="Q4308" s="115" t="str">
        <f>VLOOKUP(M4308,Modelo!$A$2:$C$7,2,0)</f>
        <v>Diversidad, Equidad e Inclusión (DEI)</v>
      </c>
      <c r="R4308" s="118">
        <f t="array" ref="R4308">INDEX(Modelo!$F$1:$H$37,MATCH(1,(DataBase!Q4308=Modelo!$G$1:$G$37)*(DataBase!B4308=Modelo!$F$1:$F$37),0),3)</f>
        <v>0.14285714285714285</v>
      </c>
      <c r="S4308" s="115">
        <f t="shared" si="136"/>
        <v>0</v>
      </c>
      <c r="T4308" s="115">
        <f t="shared" si="137"/>
        <v>0</v>
      </c>
    </row>
    <row r="4309" spans="1:20" x14ac:dyDescent="0.3">
      <c r="A4309" s="115" t="s">
        <v>112</v>
      </c>
      <c r="B4309" s="115" t="s">
        <v>84</v>
      </c>
      <c r="C4309" s="115" t="s">
        <v>103</v>
      </c>
      <c r="D4309" s="115" t="s">
        <v>86</v>
      </c>
      <c r="E4309" s="115" t="s">
        <v>86</v>
      </c>
      <c r="F4309" s="115" t="s">
        <v>87</v>
      </c>
      <c r="G4309" s="115">
        <v>1919</v>
      </c>
      <c r="H4309" s="115" t="s">
        <v>125</v>
      </c>
      <c r="I4309" s="115">
        <v>15.106042448</v>
      </c>
      <c r="J4309" s="115" t="s">
        <v>52</v>
      </c>
      <c r="K4309" s="115" t="str">
        <f>INDEX(DatosProcesados!$A$1:$BF$101,MATCH(DataBase!A4309,DatosProcesados!$A$1:$A$101,0),MATCH(DataBase!J4309,DatosProcesados!$A$1:$BF$1,0))</f>
        <v>No informa</v>
      </c>
      <c r="L4309" s="115" t="str">
        <f>INDEX(Modelo!$A$9:$D$89,MATCH(DataBase!$J4309,Modelo!$A$9:$A$89,0),MATCH(DataBase!L$1,Modelo!$A$9:$D$9,0))</f>
        <v xml:space="preserve">Impacto social </v>
      </c>
      <c r="M4309" s="115" t="str">
        <f>INDEX(Modelo!$A$9:$D$89,MATCH(DataBase!$J4309,Modelo!$A$9:$A$89,0),MATCH(DataBase!M$1,Modelo!$A$9:$D$9,0))</f>
        <v>Pilar 5</v>
      </c>
      <c r="N4309" s="115" t="str">
        <f>INDEX(Modelo!$A$9:$D$89,MATCH(DataBase!$J4309,Modelo!$A$9:$A$89,0),MATCH(DataBase!N$1,Modelo!$A$9:$D$9,0))</f>
        <v>positivo</v>
      </c>
      <c r="O4309" s="115">
        <f t="array" ref="O4309">IF(N4309="negativo",INDEX($AD$3:$AG$51,MATCH(1,($B4309=$AD$3:$AD$51)*($J4309=$AE$3:$AE$51),0),3),IF(N4309="positivo",INDEX($AD$55:$AG$109,MATCH(1,($B4309=$AD$55:$AD$109)*($J4309=$AE$55:$AE$109),0),3)))</f>
        <v>1.4999999999999999E-2</v>
      </c>
      <c r="P4309" s="115">
        <f t="array" ref="P4309">IF(N4309="negativo",INDEX($AD$3:$AG$51,MATCH(1,($B4309=$AD$3:$AD$51)*($J4309=$AE$3:$AE$51),0),4),IF(N4309="positivo",INDEX($AD$55:$AG$109,MATCH(1,($B4309=$AD$55:$AD$109)*($J4309=$AE$55:$AE$109),0),4)))</f>
        <v>0</v>
      </c>
      <c r="Q4309" s="115" t="str">
        <f>VLOOKUP(M4309,Modelo!$A$2:$C$7,2,0)</f>
        <v>Diversidad, Equidad e Inclusión (DEI)</v>
      </c>
      <c r="R4309" s="118">
        <f t="array" ref="R4309">INDEX(Modelo!$F$1:$H$37,MATCH(1,(DataBase!Q4309=Modelo!$G$1:$G$37)*(DataBase!B4309=Modelo!$F$1:$F$37),0),3)</f>
        <v>0.29411764705882354</v>
      </c>
      <c r="S4309" s="115">
        <f t="shared" si="136"/>
        <v>0</v>
      </c>
      <c r="T4309" s="115">
        <f t="shared" si="137"/>
        <v>0</v>
      </c>
    </row>
    <row r="4310" spans="1:20" x14ac:dyDescent="0.3">
      <c r="A4310" s="115" t="s">
        <v>471</v>
      </c>
      <c r="B4310" s="115" t="s">
        <v>467</v>
      </c>
      <c r="C4310" s="115" t="s">
        <v>103</v>
      </c>
      <c r="D4310" s="115" t="s">
        <v>86</v>
      </c>
      <c r="E4310" s="115" t="s">
        <v>86</v>
      </c>
      <c r="F4310" s="115" t="s">
        <v>86</v>
      </c>
      <c r="G4310" s="115">
        <v>1987</v>
      </c>
      <c r="H4310" s="115" t="s">
        <v>125</v>
      </c>
      <c r="I4310" s="115">
        <v>0.711210393</v>
      </c>
      <c r="J4310" s="115" t="s">
        <v>52</v>
      </c>
      <c r="K4310" s="115" t="str">
        <f>INDEX(DatosProcesados!$A$1:$BF$101,MATCH(DataBase!A4310,DatosProcesados!$A$1:$A$101,0),MATCH(DataBase!J4310,DatosProcesados!$A$1:$BF$1,0))</f>
        <v>No informa</v>
      </c>
      <c r="L4310" s="115" t="str">
        <f>INDEX(Modelo!$A$9:$D$89,MATCH(DataBase!$J4310,Modelo!$A$9:$A$89,0),MATCH(DataBase!L$1,Modelo!$A$9:$D$9,0))</f>
        <v xml:space="preserve">Impacto social </v>
      </c>
      <c r="M4310" s="115" t="str">
        <f>INDEX(Modelo!$A$9:$D$89,MATCH(DataBase!$J4310,Modelo!$A$9:$A$89,0),MATCH(DataBase!M$1,Modelo!$A$9:$D$9,0))</f>
        <v>Pilar 5</v>
      </c>
      <c r="N4310" s="115" t="str">
        <f>INDEX(Modelo!$A$9:$D$89,MATCH(DataBase!$J4310,Modelo!$A$9:$A$89,0),MATCH(DataBase!N$1,Modelo!$A$9:$D$9,0))</f>
        <v>positivo</v>
      </c>
      <c r="O4310" s="115">
        <f t="array" ref="O4310">IF(N4310="negativo",INDEX($AD$3:$AG$51,MATCH(1,($B4310=$AD$3:$AD$51)*($J4310=$AE$3:$AE$51),0),3),IF(N4310="positivo",INDEX($AD$55:$AG$109,MATCH(1,($B4310=$AD$55:$AD$109)*($J4310=$AE$55:$AE$109),0),3)))</f>
        <v>1.1999999999999999E-3</v>
      </c>
      <c r="P4310" s="115">
        <f t="array" ref="P4310">IF(N4310="negativo",INDEX($AD$3:$AG$51,MATCH(1,($B4310=$AD$3:$AD$51)*($J4310=$AE$3:$AE$51),0),4),IF(N4310="positivo",INDEX($AD$55:$AG$109,MATCH(1,($B4310=$AD$55:$AD$109)*($J4310=$AE$55:$AE$109),0),4)))</f>
        <v>0</v>
      </c>
      <c r="Q4310" s="115" t="str">
        <f>VLOOKUP(M4310,Modelo!$A$2:$C$7,2,0)</f>
        <v>Diversidad, Equidad e Inclusión (DEI)</v>
      </c>
      <c r="R4310" s="118">
        <f t="array" ref="R4310">INDEX(Modelo!$F$1:$H$37,MATCH(1,(DataBase!Q4310=Modelo!$G$1:$G$37)*(DataBase!B4310=Modelo!$F$1:$F$37),0),3)</f>
        <v>0.14285714285714285</v>
      </c>
      <c r="S4310" s="115">
        <f t="shared" si="136"/>
        <v>0</v>
      </c>
      <c r="T4310" s="115">
        <f t="shared" si="137"/>
        <v>0</v>
      </c>
    </row>
    <row r="4311" spans="1:20" x14ac:dyDescent="0.3">
      <c r="A4311" s="115" t="s">
        <v>466</v>
      </c>
      <c r="B4311" s="115" t="s">
        <v>467</v>
      </c>
      <c r="C4311" s="115" t="s">
        <v>103</v>
      </c>
      <c r="D4311" s="115" t="s">
        <v>87</v>
      </c>
      <c r="E4311" s="115" t="s">
        <v>86</v>
      </c>
      <c r="F4311" s="115" t="s">
        <v>86</v>
      </c>
      <c r="G4311" s="115">
        <v>1969</v>
      </c>
      <c r="H4311" s="115" t="s">
        <v>125</v>
      </c>
      <c r="I4311" s="115">
        <v>2.4231643530000002</v>
      </c>
      <c r="J4311" s="115" t="s">
        <v>52</v>
      </c>
      <c r="K4311" s="115">
        <f>INDEX(DatosProcesados!$A$1:$BF$101,MATCH(DataBase!A4311,DatosProcesados!$A$1:$A$101,0),MATCH(DataBase!J4311,DatosProcesados!$A$1:$BF$1,0))</f>
        <v>0</v>
      </c>
      <c r="L4311" s="115" t="str">
        <f>INDEX(Modelo!$A$9:$D$89,MATCH(DataBase!$J4311,Modelo!$A$9:$A$89,0),MATCH(DataBase!L$1,Modelo!$A$9:$D$9,0))</f>
        <v xml:space="preserve">Impacto social </v>
      </c>
      <c r="M4311" s="115" t="str">
        <f>INDEX(Modelo!$A$9:$D$89,MATCH(DataBase!$J4311,Modelo!$A$9:$A$89,0),MATCH(DataBase!M$1,Modelo!$A$9:$D$9,0))</f>
        <v>Pilar 5</v>
      </c>
      <c r="N4311" s="115" t="str">
        <f>INDEX(Modelo!$A$9:$D$89,MATCH(DataBase!$J4311,Modelo!$A$9:$A$89,0),MATCH(DataBase!N$1,Modelo!$A$9:$D$9,0))</f>
        <v>positivo</v>
      </c>
      <c r="O4311" s="115">
        <f t="array" ref="O4311">IF(N4311="negativo",INDEX($AD$3:$AG$51,MATCH(1,($B4311=$AD$3:$AD$51)*($J4311=$AE$3:$AE$51),0),3),IF(N4311="positivo",INDEX($AD$55:$AG$109,MATCH(1,($B4311=$AD$55:$AD$109)*($J4311=$AE$55:$AE$109),0),3)))</f>
        <v>1.1999999999999999E-3</v>
      </c>
      <c r="P4311" s="115">
        <f t="array" ref="P4311">IF(N4311="negativo",INDEX($AD$3:$AG$51,MATCH(1,($B4311=$AD$3:$AD$51)*($J4311=$AE$3:$AE$51),0),4),IF(N4311="positivo",INDEX($AD$55:$AG$109,MATCH(1,($B4311=$AD$55:$AD$109)*($J4311=$AE$55:$AE$109),0),4)))</f>
        <v>0</v>
      </c>
      <c r="Q4311" s="115" t="str">
        <f>VLOOKUP(M4311,Modelo!$A$2:$C$7,2,0)</f>
        <v>Diversidad, Equidad e Inclusión (DEI)</v>
      </c>
      <c r="R4311" s="118">
        <f t="array" ref="R4311">INDEX(Modelo!$F$1:$H$37,MATCH(1,(DataBase!Q4311=Modelo!$G$1:$G$37)*(DataBase!B4311=Modelo!$F$1:$F$37),0),3)</f>
        <v>0.14285714285714285</v>
      </c>
      <c r="S4311" s="115">
        <f t="shared" si="136"/>
        <v>0</v>
      </c>
      <c r="T4311" s="115">
        <f t="shared" si="137"/>
        <v>0</v>
      </c>
    </row>
    <row r="4312" spans="1:20" x14ac:dyDescent="0.3">
      <c r="A4312" s="115" t="s">
        <v>207</v>
      </c>
      <c r="B4312" s="115" t="s">
        <v>84</v>
      </c>
      <c r="C4312" s="115" t="s">
        <v>103</v>
      </c>
      <c r="D4312" s="115" t="s">
        <v>86</v>
      </c>
      <c r="E4312" s="115" t="s">
        <v>87</v>
      </c>
      <c r="F4312" s="115" t="s">
        <v>86</v>
      </c>
      <c r="G4312" s="115">
        <v>1870</v>
      </c>
      <c r="H4312" s="115" t="s">
        <v>125</v>
      </c>
      <c r="I4312" s="115">
        <v>0</v>
      </c>
      <c r="J4312" s="115" t="s">
        <v>52</v>
      </c>
      <c r="K4312" s="115">
        <f>INDEX(DatosProcesados!$A$1:$BF$101,MATCH(DataBase!A4312,DatosProcesados!$A$1:$A$101,0),MATCH(DataBase!J4312,DatosProcesados!$A$1:$BF$1,0))</f>
        <v>1.4E-2</v>
      </c>
      <c r="L4312" s="115" t="str">
        <f>INDEX(Modelo!$A$9:$D$89,MATCH(DataBase!$J4312,Modelo!$A$9:$A$89,0),MATCH(DataBase!L$1,Modelo!$A$9:$D$9,0))</f>
        <v xml:space="preserve">Impacto social </v>
      </c>
      <c r="M4312" s="115" t="str">
        <f>INDEX(Modelo!$A$9:$D$89,MATCH(DataBase!$J4312,Modelo!$A$9:$A$89,0),MATCH(DataBase!M$1,Modelo!$A$9:$D$9,0))</f>
        <v>Pilar 5</v>
      </c>
      <c r="N4312" s="115" t="str">
        <f>INDEX(Modelo!$A$9:$D$89,MATCH(DataBase!$J4312,Modelo!$A$9:$A$89,0),MATCH(DataBase!N$1,Modelo!$A$9:$D$9,0))</f>
        <v>positivo</v>
      </c>
      <c r="O4312" s="115">
        <f t="array" ref="O4312">IF(N4312="negativo",INDEX($AD$3:$AG$51,MATCH(1,($B4312=$AD$3:$AD$51)*($J4312=$AE$3:$AE$51),0),3),IF(N4312="positivo",INDEX($AD$55:$AG$109,MATCH(1,($B4312=$AD$55:$AD$109)*($J4312=$AE$55:$AE$109),0),3)))</f>
        <v>1.4999999999999999E-2</v>
      </c>
      <c r="P4312" s="115">
        <f t="array" ref="P4312">IF(N4312="negativo",INDEX($AD$3:$AG$51,MATCH(1,($B4312=$AD$3:$AD$51)*($J4312=$AE$3:$AE$51),0),4),IF(N4312="positivo",INDEX($AD$55:$AG$109,MATCH(1,($B4312=$AD$55:$AD$109)*($J4312=$AE$55:$AE$109),0),4)))</f>
        <v>0</v>
      </c>
      <c r="Q4312" s="115" t="str">
        <f>VLOOKUP(M4312,Modelo!$A$2:$C$7,2,0)</f>
        <v>Diversidad, Equidad e Inclusión (DEI)</v>
      </c>
      <c r="R4312" s="118">
        <f t="array" ref="R4312">INDEX(Modelo!$F$1:$H$37,MATCH(1,(DataBase!Q4312=Modelo!$G$1:$G$37)*(DataBase!B4312=Modelo!$F$1:$F$37),0),3)</f>
        <v>0.29411764705882354</v>
      </c>
      <c r="S4312" s="115">
        <f t="shared" si="136"/>
        <v>93.333333333333329</v>
      </c>
      <c r="T4312" s="115">
        <f t="shared" si="137"/>
        <v>27.450980392156861</v>
      </c>
    </row>
    <row r="4313" spans="1:20" x14ac:dyDescent="0.3">
      <c r="A4313" s="115" t="s">
        <v>204</v>
      </c>
      <c r="B4313" s="115" t="s">
        <v>84</v>
      </c>
      <c r="C4313" s="115" t="s">
        <v>103</v>
      </c>
      <c r="D4313" s="115" t="s">
        <v>86</v>
      </c>
      <c r="E4313" s="115" t="s">
        <v>87</v>
      </c>
      <c r="F4313" s="115" t="s">
        <v>87</v>
      </c>
      <c r="G4313" s="115">
        <v>1875</v>
      </c>
      <c r="H4313" s="115" t="s">
        <v>125</v>
      </c>
      <c r="I4313" s="115">
        <v>0</v>
      </c>
      <c r="J4313" s="115" t="s">
        <v>52</v>
      </c>
      <c r="K4313" s="115" t="str">
        <f>INDEX(DatosProcesados!$A$1:$BF$101,MATCH(DataBase!A4313,DatosProcesados!$A$1:$A$101,0),MATCH(DataBase!J4313,DatosProcesados!$A$1:$BF$1,0))</f>
        <v>No informa</v>
      </c>
      <c r="L4313" s="115" t="str">
        <f>INDEX(Modelo!$A$9:$D$89,MATCH(DataBase!$J4313,Modelo!$A$9:$A$89,0),MATCH(DataBase!L$1,Modelo!$A$9:$D$9,0))</f>
        <v xml:space="preserve">Impacto social </v>
      </c>
      <c r="M4313" s="115" t="str">
        <f>INDEX(Modelo!$A$9:$D$89,MATCH(DataBase!$J4313,Modelo!$A$9:$A$89,0),MATCH(DataBase!M$1,Modelo!$A$9:$D$9,0))</f>
        <v>Pilar 5</v>
      </c>
      <c r="N4313" s="115" t="str">
        <f>INDEX(Modelo!$A$9:$D$89,MATCH(DataBase!$J4313,Modelo!$A$9:$A$89,0),MATCH(DataBase!N$1,Modelo!$A$9:$D$9,0))</f>
        <v>positivo</v>
      </c>
      <c r="O4313" s="115">
        <f t="array" ref="O4313">IF(N4313="negativo",INDEX($AD$3:$AG$51,MATCH(1,($B4313=$AD$3:$AD$51)*($J4313=$AE$3:$AE$51),0),3),IF(N4313="positivo",INDEX($AD$55:$AG$109,MATCH(1,($B4313=$AD$55:$AD$109)*($J4313=$AE$55:$AE$109),0),3)))</f>
        <v>1.4999999999999999E-2</v>
      </c>
      <c r="P4313" s="115">
        <f t="array" ref="P4313">IF(N4313="negativo",INDEX($AD$3:$AG$51,MATCH(1,($B4313=$AD$3:$AD$51)*($J4313=$AE$3:$AE$51),0),4),IF(N4313="positivo",INDEX($AD$55:$AG$109,MATCH(1,($B4313=$AD$55:$AD$109)*($J4313=$AE$55:$AE$109),0),4)))</f>
        <v>0</v>
      </c>
      <c r="Q4313" s="115" t="str">
        <f>VLOOKUP(M4313,Modelo!$A$2:$C$7,2,0)</f>
        <v>Diversidad, Equidad e Inclusión (DEI)</v>
      </c>
      <c r="R4313" s="118">
        <f t="array" ref="R4313">INDEX(Modelo!$F$1:$H$37,MATCH(1,(DataBase!Q4313=Modelo!$G$1:$G$37)*(DataBase!B4313=Modelo!$F$1:$F$37),0),3)</f>
        <v>0.29411764705882354</v>
      </c>
      <c r="S4313" s="115">
        <f t="shared" si="136"/>
        <v>0</v>
      </c>
      <c r="T4313" s="115">
        <f t="shared" si="137"/>
        <v>0</v>
      </c>
    </row>
    <row r="4314" spans="1:20" x14ac:dyDescent="0.3">
      <c r="A4314" s="115" t="s">
        <v>226</v>
      </c>
      <c r="B4314" s="115" t="s">
        <v>216</v>
      </c>
      <c r="C4314" s="115" t="s">
        <v>103</v>
      </c>
      <c r="D4314" s="115" t="s">
        <v>86</v>
      </c>
      <c r="E4314" s="115" t="s">
        <v>86</v>
      </c>
      <c r="F4314" s="115" t="s">
        <v>87</v>
      </c>
      <c r="G4314" s="115">
        <v>1889</v>
      </c>
      <c r="H4314" s="115" t="s">
        <v>125</v>
      </c>
      <c r="I4314" s="115">
        <v>8.6157743510000007</v>
      </c>
      <c r="J4314" s="115" t="s">
        <v>52</v>
      </c>
      <c r="K4314" s="115" t="str">
        <f>INDEX(DatosProcesados!$A$1:$BF$101,MATCH(DataBase!A4314,DatosProcesados!$A$1:$A$101,0),MATCH(DataBase!J4314,DatosProcesados!$A$1:$BF$1,0))</f>
        <v>No informa</v>
      </c>
      <c r="L4314" s="115" t="str">
        <f>INDEX(Modelo!$A$9:$D$89,MATCH(DataBase!$J4314,Modelo!$A$9:$A$89,0),MATCH(DataBase!L$1,Modelo!$A$9:$D$9,0))</f>
        <v xml:space="preserve">Impacto social </v>
      </c>
      <c r="M4314" s="115" t="str">
        <f>INDEX(Modelo!$A$9:$D$89,MATCH(DataBase!$J4314,Modelo!$A$9:$A$89,0),MATCH(DataBase!M$1,Modelo!$A$9:$D$9,0))</f>
        <v>Pilar 5</v>
      </c>
      <c r="N4314" s="115" t="str">
        <f>INDEX(Modelo!$A$9:$D$89,MATCH(DataBase!$J4314,Modelo!$A$9:$A$89,0),MATCH(DataBase!N$1,Modelo!$A$9:$D$9,0))</f>
        <v>positivo</v>
      </c>
      <c r="O4314" s="115">
        <f t="array" ref="O4314">IF(N4314="negativo",INDEX($AD$3:$AG$51,MATCH(1,($B4314=$AD$3:$AD$51)*($J4314=$AE$3:$AE$51),0),3),IF(N4314="positivo",INDEX($AD$55:$AG$109,MATCH(1,($B4314=$AD$55:$AD$109)*($J4314=$AE$55:$AE$109),0),3)))</f>
        <v>9.7999999999999997E-3</v>
      </c>
      <c r="P4314" s="115">
        <f t="array" ref="P4314">IF(N4314="negativo",INDEX($AD$3:$AG$51,MATCH(1,($B4314=$AD$3:$AD$51)*($J4314=$AE$3:$AE$51),0),4),IF(N4314="positivo",INDEX($AD$55:$AG$109,MATCH(1,($B4314=$AD$55:$AD$109)*($J4314=$AE$55:$AE$109),0),4)))</f>
        <v>6.9999999999999999E-4</v>
      </c>
      <c r="Q4314" s="115" t="str">
        <f>VLOOKUP(M4314,Modelo!$A$2:$C$7,2,0)</f>
        <v>Diversidad, Equidad e Inclusión (DEI)</v>
      </c>
      <c r="R4314" s="118">
        <f t="array" ref="R4314">INDEX(Modelo!$F$1:$H$37,MATCH(1,(DataBase!Q4314=Modelo!$G$1:$G$37)*(DataBase!B4314=Modelo!$F$1:$F$37),0),3)</f>
        <v>0.15789473684210525</v>
      </c>
      <c r="S4314" s="115">
        <f t="shared" si="136"/>
        <v>0</v>
      </c>
      <c r="T4314" s="115">
        <f t="shared" si="137"/>
        <v>0</v>
      </c>
    </row>
    <row r="4315" spans="1:20" x14ac:dyDescent="0.3">
      <c r="A4315" s="115" t="s">
        <v>287</v>
      </c>
      <c r="B4315" s="115" t="s">
        <v>216</v>
      </c>
      <c r="C4315" s="115" t="s">
        <v>103</v>
      </c>
      <c r="D4315" s="115" t="s">
        <v>86</v>
      </c>
      <c r="E4315" s="115" t="s">
        <v>86</v>
      </c>
      <c r="F4315" s="115" t="s">
        <v>87</v>
      </c>
      <c r="G4315" s="115">
        <v>2000</v>
      </c>
      <c r="H4315" s="115" t="s">
        <v>125</v>
      </c>
      <c r="I4315" s="115">
        <v>1.8730507999999999</v>
      </c>
      <c r="J4315" s="115" t="s">
        <v>52</v>
      </c>
      <c r="K4315" s="115" t="str">
        <f>INDEX(DatosProcesados!$A$1:$BF$101,MATCH(DataBase!A4315,DatosProcesados!$A$1:$A$101,0),MATCH(DataBase!J4315,DatosProcesados!$A$1:$BF$1,0))</f>
        <v>No informa</v>
      </c>
      <c r="L4315" s="115" t="str">
        <f>INDEX(Modelo!$A$9:$D$89,MATCH(DataBase!$J4315,Modelo!$A$9:$A$89,0),MATCH(DataBase!L$1,Modelo!$A$9:$D$9,0))</f>
        <v xml:space="preserve">Impacto social </v>
      </c>
      <c r="M4315" s="115" t="str">
        <f>INDEX(Modelo!$A$9:$D$89,MATCH(DataBase!$J4315,Modelo!$A$9:$A$89,0),MATCH(DataBase!M$1,Modelo!$A$9:$D$9,0))</f>
        <v>Pilar 5</v>
      </c>
      <c r="N4315" s="115" t="str">
        <f>INDEX(Modelo!$A$9:$D$89,MATCH(DataBase!$J4315,Modelo!$A$9:$A$89,0),MATCH(DataBase!N$1,Modelo!$A$9:$D$9,0))</f>
        <v>positivo</v>
      </c>
      <c r="O4315" s="115">
        <f t="array" ref="O4315">IF(N4315="negativo",INDEX($AD$3:$AG$51,MATCH(1,($B4315=$AD$3:$AD$51)*($J4315=$AE$3:$AE$51),0),3),IF(N4315="positivo",INDEX($AD$55:$AG$109,MATCH(1,($B4315=$AD$55:$AD$109)*($J4315=$AE$55:$AE$109),0),3)))</f>
        <v>9.7999999999999997E-3</v>
      </c>
      <c r="P4315" s="115">
        <f t="array" ref="P4315">IF(N4315="negativo",INDEX($AD$3:$AG$51,MATCH(1,($B4315=$AD$3:$AD$51)*($J4315=$AE$3:$AE$51),0),4),IF(N4315="positivo",INDEX($AD$55:$AG$109,MATCH(1,($B4315=$AD$55:$AD$109)*($J4315=$AE$55:$AE$109),0),4)))</f>
        <v>6.9999999999999999E-4</v>
      </c>
      <c r="Q4315" s="115" t="str">
        <f>VLOOKUP(M4315,Modelo!$A$2:$C$7,2,0)</f>
        <v>Diversidad, Equidad e Inclusión (DEI)</v>
      </c>
      <c r="R4315" s="118">
        <f t="array" ref="R4315">INDEX(Modelo!$F$1:$H$37,MATCH(1,(DataBase!Q4315=Modelo!$G$1:$G$37)*(DataBase!B4315=Modelo!$F$1:$F$37),0),3)</f>
        <v>0.15789473684210525</v>
      </c>
      <c r="S4315" s="115">
        <f t="shared" si="136"/>
        <v>0</v>
      </c>
      <c r="T4315" s="115">
        <f t="shared" si="137"/>
        <v>0</v>
      </c>
    </row>
    <row r="4316" spans="1:20" x14ac:dyDescent="0.3">
      <c r="A4316" s="115" t="s">
        <v>345</v>
      </c>
      <c r="B4316" s="115" t="s">
        <v>313</v>
      </c>
      <c r="C4316" s="115" t="s">
        <v>103</v>
      </c>
      <c r="D4316" s="115" t="s">
        <v>86</v>
      </c>
      <c r="E4316" s="115" t="s">
        <v>86</v>
      </c>
      <c r="F4316" s="115" t="s">
        <v>86</v>
      </c>
      <c r="G4316" s="115">
        <v>2004</v>
      </c>
      <c r="H4316" s="115" t="s">
        <v>125</v>
      </c>
      <c r="I4316" s="115">
        <v>4.5125503050000004</v>
      </c>
      <c r="J4316" s="115" t="s">
        <v>52</v>
      </c>
      <c r="K4316" s="115" t="str">
        <f>INDEX(DatosProcesados!$A$1:$BF$101,MATCH(DataBase!A4316,DatosProcesados!$A$1:$A$101,0),MATCH(DataBase!J4316,DatosProcesados!$A$1:$BF$1,0))</f>
        <v>No informa</v>
      </c>
      <c r="L4316" s="115" t="str">
        <f>INDEX(Modelo!$A$9:$D$89,MATCH(DataBase!$J4316,Modelo!$A$9:$A$89,0),MATCH(DataBase!L$1,Modelo!$A$9:$D$9,0))</f>
        <v xml:space="preserve">Impacto social </v>
      </c>
      <c r="M4316" s="115" t="str">
        <f>INDEX(Modelo!$A$9:$D$89,MATCH(DataBase!$J4316,Modelo!$A$9:$A$89,0),MATCH(DataBase!M$1,Modelo!$A$9:$D$9,0))</f>
        <v>Pilar 5</v>
      </c>
      <c r="N4316" s="115" t="str">
        <f>INDEX(Modelo!$A$9:$D$89,MATCH(DataBase!$J4316,Modelo!$A$9:$A$89,0),MATCH(DataBase!N$1,Modelo!$A$9:$D$9,0))</f>
        <v>positivo</v>
      </c>
      <c r="O4316" s="115">
        <f t="array" ref="O4316">IF(N4316="negativo",INDEX($AD$3:$AG$51,MATCH(1,($B4316=$AD$3:$AD$51)*($J4316=$AE$3:$AE$51),0),3),IF(N4316="positivo",INDEX($AD$55:$AG$109,MATCH(1,($B4316=$AD$55:$AD$109)*($J4316=$AE$55:$AE$109),0),3)))</f>
        <v>1.9E-2</v>
      </c>
      <c r="P4316" s="115">
        <f t="array" ref="P4316">IF(N4316="negativo",INDEX($AD$3:$AG$51,MATCH(1,($B4316=$AD$3:$AD$51)*($J4316=$AE$3:$AE$51),0),4),IF(N4316="positivo",INDEX($AD$55:$AG$109,MATCH(1,($B4316=$AD$55:$AD$109)*($J4316=$AE$55:$AE$109),0),4)))</f>
        <v>8.0999999999999996E-3</v>
      </c>
      <c r="Q4316" s="115" t="str">
        <f>VLOOKUP(M4316,Modelo!$A$2:$C$7,2,0)</f>
        <v>Diversidad, Equidad e Inclusión (DEI)</v>
      </c>
      <c r="R4316" s="118">
        <f t="array" ref="R4316">INDEX(Modelo!$F$1:$H$37,MATCH(1,(DataBase!Q4316=Modelo!$G$1:$G$37)*(DataBase!B4316=Modelo!$F$1:$F$37),0),3)</f>
        <v>0.23529411764705882</v>
      </c>
      <c r="S4316" s="115">
        <f t="shared" si="136"/>
        <v>0</v>
      </c>
      <c r="T4316" s="115">
        <f t="shared" si="137"/>
        <v>0</v>
      </c>
    </row>
    <row r="4317" spans="1:20" x14ac:dyDescent="0.3">
      <c r="A4317" s="115" t="s">
        <v>464</v>
      </c>
      <c r="B4317" s="115" t="s">
        <v>407</v>
      </c>
      <c r="C4317" s="115" t="s">
        <v>103</v>
      </c>
      <c r="D4317" s="115" t="s">
        <v>86</v>
      </c>
      <c r="E4317" s="115" t="s">
        <v>86</v>
      </c>
      <c r="F4317" s="115" t="s">
        <v>87</v>
      </c>
      <c r="G4317" s="115">
        <v>1990</v>
      </c>
      <c r="H4317" s="115" t="s">
        <v>281</v>
      </c>
      <c r="I4317" s="115">
        <v>0.89502277900000005</v>
      </c>
      <c r="J4317" s="115" t="s">
        <v>52</v>
      </c>
      <c r="K4317" s="115" t="str">
        <f>INDEX(DatosProcesados!$A$1:$BF$101,MATCH(DataBase!A4317,DatosProcesados!$A$1:$A$101,0),MATCH(DataBase!J4317,DatosProcesados!$A$1:$BF$1,0))</f>
        <v>No informa</v>
      </c>
      <c r="L4317" s="115" t="str">
        <f>INDEX(Modelo!$A$9:$D$89,MATCH(DataBase!$J4317,Modelo!$A$9:$A$89,0),MATCH(DataBase!L$1,Modelo!$A$9:$D$9,0))</f>
        <v xml:space="preserve">Impacto social </v>
      </c>
      <c r="M4317" s="115" t="str">
        <f>INDEX(Modelo!$A$9:$D$89,MATCH(DataBase!$J4317,Modelo!$A$9:$A$89,0),MATCH(DataBase!M$1,Modelo!$A$9:$D$9,0))</f>
        <v>Pilar 5</v>
      </c>
      <c r="N4317" s="115" t="str">
        <f>INDEX(Modelo!$A$9:$D$89,MATCH(DataBase!$J4317,Modelo!$A$9:$A$89,0),MATCH(DataBase!N$1,Modelo!$A$9:$D$9,0))</f>
        <v>positivo</v>
      </c>
      <c r="O4317" s="115">
        <f t="array" ref="O4317">IF(N4317="negativo",INDEX($AD$3:$AG$51,MATCH(1,($B4317=$AD$3:$AD$51)*($J4317=$AE$3:$AE$51),0),3),IF(N4317="positivo",INDEX($AD$55:$AG$109,MATCH(1,($B4317=$AD$55:$AD$109)*($J4317=$AE$55:$AE$109),0),3)))</f>
        <v>1.0999999999999999E-2</v>
      </c>
      <c r="P4317" s="115">
        <f t="array" ref="P4317">IF(N4317="negativo",INDEX($AD$3:$AG$51,MATCH(1,($B4317=$AD$3:$AD$51)*($J4317=$AE$3:$AE$51),0),4),IF(N4317="positivo",INDEX($AD$55:$AG$109,MATCH(1,($B4317=$AD$55:$AD$109)*($J4317=$AE$55:$AE$109),0),4)))</f>
        <v>2.0000000000000001E-4</v>
      </c>
      <c r="Q4317" s="115" t="str">
        <f>VLOOKUP(M4317,Modelo!$A$2:$C$7,2,0)</f>
        <v>Diversidad, Equidad e Inclusión (DEI)</v>
      </c>
      <c r="R4317" s="118">
        <f t="array" ref="R4317">INDEX(Modelo!$F$1:$H$37,MATCH(1,(DataBase!Q4317=Modelo!$G$1:$G$37)*(DataBase!B4317=Modelo!$F$1:$F$37),0),3)</f>
        <v>0.11538461538461539</v>
      </c>
      <c r="S4317" s="115">
        <f t="shared" si="136"/>
        <v>0</v>
      </c>
      <c r="T4317" s="115">
        <f t="shared" si="137"/>
        <v>0</v>
      </c>
    </row>
    <row r="4318" spans="1:20" x14ac:dyDescent="0.3">
      <c r="A4318" s="115" t="s">
        <v>296</v>
      </c>
      <c r="B4318" s="115" t="s">
        <v>216</v>
      </c>
      <c r="C4318" s="115" t="s">
        <v>103</v>
      </c>
      <c r="D4318" s="115" t="s">
        <v>86</v>
      </c>
      <c r="E4318" s="115" t="s">
        <v>86</v>
      </c>
      <c r="F4318" s="115" t="s">
        <v>87</v>
      </c>
      <c r="G4318" s="115">
        <v>1944</v>
      </c>
      <c r="H4318" s="115" t="s">
        <v>125</v>
      </c>
      <c r="I4318" s="115">
        <v>1.7785578609999999</v>
      </c>
      <c r="J4318" s="115" t="s">
        <v>52</v>
      </c>
      <c r="K4318" s="115" t="str">
        <f>INDEX(DatosProcesados!$A$1:$BF$101,MATCH(DataBase!A4318,DatosProcesados!$A$1:$A$101,0),MATCH(DataBase!J4318,DatosProcesados!$A$1:$BF$1,0))</f>
        <v>No informa</v>
      </c>
      <c r="L4318" s="115" t="str">
        <f>INDEX(Modelo!$A$9:$D$89,MATCH(DataBase!$J4318,Modelo!$A$9:$A$89,0),MATCH(DataBase!L$1,Modelo!$A$9:$D$9,0))</f>
        <v xml:space="preserve">Impacto social </v>
      </c>
      <c r="M4318" s="115" t="str">
        <f>INDEX(Modelo!$A$9:$D$89,MATCH(DataBase!$J4318,Modelo!$A$9:$A$89,0),MATCH(DataBase!M$1,Modelo!$A$9:$D$9,0))</f>
        <v>Pilar 5</v>
      </c>
      <c r="N4318" s="115" t="str">
        <f>INDEX(Modelo!$A$9:$D$89,MATCH(DataBase!$J4318,Modelo!$A$9:$A$89,0),MATCH(DataBase!N$1,Modelo!$A$9:$D$9,0))</f>
        <v>positivo</v>
      </c>
      <c r="O4318" s="115">
        <f t="array" ref="O4318">IF(N4318="negativo",INDEX($AD$3:$AG$51,MATCH(1,($B4318=$AD$3:$AD$51)*($J4318=$AE$3:$AE$51),0),3),IF(N4318="positivo",INDEX($AD$55:$AG$109,MATCH(1,($B4318=$AD$55:$AD$109)*($J4318=$AE$55:$AE$109),0),3)))</f>
        <v>9.7999999999999997E-3</v>
      </c>
      <c r="P4318" s="115">
        <f t="array" ref="P4318">IF(N4318="negativo",INDEX($AD$3:$AG$51,MATCH(1,($B4318=$AD$3:$AD$51)*($J4318=$AE$3:$AE$51),0),4),IF(N4318="positivo",INDEX($AD$55:$AG$109,MATCH(1,($B4318=$AD$55:$AD$109)*($J4318=$AE$55:$AE$109),0),4)))</f>
        <v>6.9999999999999999E-4</v>
      </c>
      <c r="Q4318" s="115" t="str">
        <f>VLOOKUP(M4318,Modelo!$A$2:$C$7,2,0)</f>
        <v>Diversidad, Equidad e Inclusión (DEI)</v>
      </c>
      <c r="R4318" s="118">
        <f t="array" ref="R4318">INDEX(Modelo!$F$1:$H$37,MATCH(1,(DataBase!Q4318=Modelo!$G$1:$G$37)*(DataBase!B4318=Modelo!$F$1:$F$37),0),3)</f>
        <v>0.15789473684210525</v>
      </c>
      <c r="S4318" s="115">
        <f t="shared" si="136"/>
        <v>0</v>
      </c>
      <c r="T4318" s="115">
        <f t="shared" si="137"/>
        <v>0</v>
      </c>
    </row>
    <row r="4319" spans="1:20" x14ac:dyDescent="0.3">
      <c r="A4319" s="115" t="s">
        <v>134</v>
      </c>
      <c r="B4319" s="115" t="s">
        <v>84</v>
      </c>
      <c r="C4319" s="115" t="s">
        <v>103</v>
      </c>
      <c r="D4319" s="115" t="s">
        <v>86</v>
      </c>
      <c r="E4319" s="115" t="s">
        <v>87</v>
      </c>
      <c r="F4319" s="115" t="s">
        <v>87</v>
      </c>
      <c r="G4319" s="115">
        <v>2001</v>
      </c>
      <c r="H4319" s="115" t="s">
        <v>125</v>
      </c>
      <c r="I4319" s="115">
        <v>6.5475670460000002</v>
      </c>
      <c r="J4319" s="115" t="s">
        <v>52</v>
      </c>
      <c r="K4319" s="115" t="str">
        <f>INDEX(DatosProcesados!$A$1:$BF$101,MATCH(DataBase!A4319,DatosProcesados!$A$1:$A$101,0),MATCH(DataBase!J4319,DatosProcesados!$A$1:$BF$1,0))</f>
        <v>No informa</v>
      </c>
      <c r="L4319" s="115" t="str">
        <f>INDEX(Modelo!$A$9:$D$89,MATCH(DataBase!$J4319,Modelo!$A$9:$A$89,0),MATCH(DataBase!L$1,Modelo!$A$9:$D$9,0))</f>
        <v xml:space="preserve">Impacto social </v>
      </c>
      <c r="M4319" s="115" t="str">
        <f>INDEX(Modelo!$A$9:$D$89,MATCH(DataBase!$J4319,Modelo!$A$9:$A$89,0),MATCH(DataBase!M$1,Modelo!$A$9:$D$9,0))</f>
        <v>Pilar 5</v>
      </c>
      <c r="N4319" s="115" t="str">
        <f>INDEX(Modelo!$A$9:$D$89,MATCH(DataBase!$J4319,Modelo!$A$9:$A$89,0),MATCH(DataBase!N$1,Modelo!$A$9:$D$9,0))</f>
        <v>positivo</v>
      </c>
      <c r="O4319" s="115">
        <f t="array" ref="O4319">IF(N4319="negativo",INDEX($AD$3:$AG$51,MATCH(1,($B4319=$AD$3:$AD$51)*($J4319=$AE$3:$AE$51),0),3),IF(N4319="positivo",INDEX($AD$55:$AG$109,MATCH(1,($B4319=$AD$55:$AD$109)*($J4319=$AE$55:$AE$109),0),3)))</f>
        <v>1.4999999999999999E-2</v>
      </c>
      <c r="P4319" s="115">
        <f t="array" ref="P4319">IF(N4319="negativo",INDEX($AD$3:$AG$51,MATCH(1,($B4319=$AD$3:$AD$51)*($J4319=$AE$3:$AE$51),0),4),IF(N4319="positivo",INDEX($AD$55:$AG$109,MATCH(1,($B4319=$AD$55:$AD$109)*($J4319=$AE$55:$AE$109),0),4)))</f>
        <v>0</v>
      </c>
      <c r="Q4319" s="115" t="str">
        <f>VLOOKUP(M4319,Modelo!$A$2:$C$7,2,0)</f>
        <v>Diversidad, Equidad e Inclusión (DEI)</v>
      </c>
      <c r="R4319" s="118">
        <f t="array" ref="R4319">INDEX(Modelo!$F$1:$H$37,MATCH(1,(DataBase!Q4319=Modelo!$G$1:$G$37)*(DataBase!B4319=Modelo!$F$1:$F$37),0),3)</f>
        <v>0.29411764705882354</v>
      </c>
      <c r="S4319" s="115">
        <f t="shared" si="136"/>
        <v>0</v>
      </c>
      <c r="T4319" s="115">
        <f t="shared" si="137"/>
        <v>0</v>
      </c>
    </row>
    <row r="4320" spans="1:20" x14ac:dyDescent="0.3">
      <c r="A4320" s="115" t="s">
        <v>290</v>
      </c>
      <c r="B4320" s="115" t="s">
        <v>216</v>
      </c>
      <c r="C4320" s="115" t="s">
        <v>103</v>
      </c>
      <c r="D4320" s="115" t="s">
        <v>86</v>
      </c>
      <c r="E4320" s="115" t="s">
        <v>87</v>
      </c>
      <c r="F4320" s="115" t="s">
        <v>87</v>
      </c>
      <c r="G4320" s="115">
        <v>1934</v>
      </c>
      <c r="H4320" s="115" t="s">
        <v>125</v>
      </c>
      <c r="I4320" s="115">
        <v>1.84479215</v>
      </c>
      <c r="J4320" s="115" t="s">
        <v>52</v>
      </c>
      <c r="K4320" s="115" t="str">
        <f>INDEX(DatosProcesados!$A$1:$BF$101,MATCH(DataBase!A4320,DatosProcesados!$A$1:$A$101,0),MATCH(DataBase!J4320,DatosProcesados!$A$1:$BF$1,0))</f>
        <v>No informa</v>
      </c>
      <c r="L4320" s="115" t="str">
        <f>INDEX(Modelo!$A$9:$D$89,MATCH(DataBase!$J4320,Modelo!$A$9:$A$89,0),MATCH(DataBase!L$1,Modelo!$A$9:$D$9,0))</f>
        <v xml:space="preserve">Impacto social </v>
      </c>
      <c r="M4320" s="115" t="str">
        <f>INDEX(Modelo!$A$9:$D$89,MATCH(DataBase!$J4320,Modelo!$A$9:$A$89,0),MATCH(DataBase!M$1,Modelo!$A$9:$D$9,0))</f>
        <v>Pilar 5</v>
      </c>
      <c r="N4320" s="115" t="str">
        <f>INDEX(Modelo!$A$9:$D$89,MATCH(DataBase!$J4320,Modelo!$A$9:$A$89,0),MATCH(DataBase!N$1,Modelo!$A$9:$D$9,0))</f>
        <v>positivo</v>
      </c>
      <c r="O4320" s="115">
        <f t="array" ref="O4320">IF(N4320="negativo",INDEX($AD$3:$AG$51,MATCH(1,($B4320=$AD$3:$AD$51)*($J4320=$AE$3:$AE$51),0),3),IF(N4320="positivo",INDEX($AD$55:$AG$109,MATCH(1,($B4320=$AD$55:$AD$109)*($J4320=$AE$55:$AE$109),0),3)))</f>
        <v>9.7999999999999997E-3</v>
      </c>
      <c r="P4320" s="115">
        <f t="array" ref="P4320">IF(N4320="negativo",INDEX($AD$3:$AG$51,MATCH(1,($B4320=$AD$3:$AD$51)*($J4320=$AE$3:$AE$51),0),4),IF(N4320="positivo",INDEX($AD$55:$AG$109,MATCH(1,($B4320=$AD$55:$AD$109)*($J4320=$AE$55:$AE$109),0),4)))</f>
        <v>6.9999999999999999E-4</v>
      </c>
      <c r="Q4320" s="115" t="str">
        <f>VLOOKUP(M4320,Modelo!$A$2:$C$7,2,0)</f>
        <v>Diversidad, Equidad e Inclusión (DEI)</v>
      </c>
      <c r="R4320" s="118">
        <f t="array" ref="R4320">INDEX(Modelo!$F$1:$H$37,MATCH(1,(DataBase!Q4320=Modelo!$G$1:$G$37)*(DataBase!B4320=Modelo!$F$1:$F$37),0),3)</f>
        <v>0.15789473684210525</v>
      </c>
      <c r="S4320" s="115">
        <f t="shared" si="136"/>
        <v>0</v>
      </c>
      <c r="T4320" s="115">
        <f t="shared" si="137"/>
        <v>0</v>
      </c>
    </row>
    <row r="4321" spans="1:20" x14ac:dyDescent="0.3">
      <c r="A4321" s="115" t="s">
        <v>346</v>
      </c>
      <c r="B4321" s="115" t="s">
        <v>313</v>
      </c>
      <c r="C4321" s="115" t="s">
        <v>103</v>
      </c>
      <c r="D4321" s="115" t="s">
        <v>87</v>
      </c>
      <c r="E4321" s="115" t="s">
        <v>87</v>
      </c>
      <c r="F4321" s="115" t="s">
        <v>87</v>
      </c>
      <c r="G4321" s="115">
        <v>1960</v>
      </c>
      <c r="H4321" s="115" t="s">
        <v>177</v>
      </c>
      <c r="I4321" s="115">
        <v>4.2128666020000001</v>
      </c>
      <c r="J4321" s="115" t="s">
        <v>52</v>
      </c>
      <c r="K4321" s="115">
        <f>INDEX(DatosProcesados!$A$1:$BF$101,MATCH(DataBase!A4321,DatosProcesados!$A$1:$A$101,0),MATCH(DataBase!J4321,DatosProcesados!$A$1:$BF$1,0))</f>
        <v>8.0999999999999996E-3</v>
      </c>
      <c r="L4321" s="115" t="str">
        <f>INDEX(Modelo!$A$9:$D$89,MATCH(DataBase!$J4321,Modelo!$A$9:$A$89,0),MATCH(DataBase!L$1,Modelo!$A$9:$D$9,0))</f>
        <v xml:space="preserve">Impacto social </v>
      </c>
      <c r="M4321" s="115" t="str">
        <f>INDEX(Modelo!$A$9:$D$89,MATCH(DataBase!$J4321,Modelo!$A$9:$A$89,0),MATCH(DataBase!M$1,Modelo!$A$9:$D$9,0))</f>
        <v>Pilar 5</v>
      </c>
      <c r="N4321" s="115" t="str">
        <f>INDEX(Modelo!$A$9:$D$89,MATCH(DataBase!$J4321,Modelo!$A$9:$A$89,0),MATCH(DataBase!N$1,Modelo!$A$9:$D$9,0))</f>
        <v>positivo</v>
      </c>
      <c r="O4321" s="115">
        <f t="array" ref="O4321">IF(N4321="negativo",INDEX($AD$3:$AG$51,MATCH(1,($B4321=$AD$3:$AD$51)*($J4321=$AE$3:$AE$51),0),3),IF(N4321="positivo",INDEX($AD$55:$AG$109,MATCH(1,($B4321=$AD$55:$AD$109)*($J4321=$AE$55:$AE$109),0),3)))</f>
        <v>1.9E-2</v>
      </c>
      <c r="P4321" s="115">
        <f t="array" ref="P4321">IF(N4321="negativo",INDEX($AD$3:$AG$51,MATCH(1,($B4321=$AD$3:$AD$51)*($J4321=$AE$3:$AE$51),0),4),IF(N4321="positivo",INDEX($AD$55:$AG$109,MATCH(1,($B4321=$AD$55:$AD$109)*($J4321=$AE$55:$AE$109),0),4)))</f>
        <v>8.0999999999999996E-3</v>
      </c>
      <c r="Q4321" s="115" t="str">
        <f>VLOOKUP(M4321,Modelo!$A$2:$C$7,2,0)</f>
        <v>Diversidad, Equidad e Inclusión (DEI)</v>
      </c>
      <c r="R4321" s="118">
        <f t="array" ref="R4321">INDEX(Modelo!$F$1:$H$37,MATCH(1,(DataBase!Q4321=Modelo!$G$1:$G$37)*(DataBase!B4321=Modelo!$F$1:$F$37),0),3)</f>
        <v>0.23529411764705882</v>
      </c>
      <c r="S4321" s="115">
        <f t="shared" si="136"/>
        <v>0</v>
      </c>
      <c r="T4321" s="115">
        <f t="shared" si="137"/>
        <v>0</v>
      </c>
    </row>
    <row r="4322" spans="1:20" x14ac:dyDescent="0.3">
      <c r="A4322" s="115" t="s">
        <v>124</v>
      </c>
      <c r="B4322" s="115" t="s">
        <v>84</v>
      </c>
      <c r="C4322" s="115" t="s">
        <v>97</v>
      </c>
      <c r="D4322" s="115" t="s">
        <v>86</v>
      </c>
      <c r="E4322" s="115" t="s">
        <v>86</v>
      </c>
      <c r="F4322" s="115" t="s">
        <v>86</v>
      </c>
      <c r="G4322" s="115">
        <v>2012</v>
      </c>
      <c r="H4322" s="115" t="s">
        <v>125</v>
      </c>
      <c r="I4322" s="115">
        <v>9.9777362400000005</v>
      </c>
      <c r="J4322" s="115" t="s">
        <v>52</v>
      </c>
      <c r="K4322" s="115">
        <f>INDEX(DatosProcesados!$A$1:$BF$101,MATCH(DataBase!A4322,DatosProcesados!$A$1:$A$101,0),MATCH(DataBase!J4322,DatosProcesados!$A$1:$BF$1,0))</f>
        <v>1.4999999999999999E-2</v>
      </c>
      <c r="L4322" s="115" t="str">
        <f>INDEX(Modelo!$A$9:$D$89,MATCH(DataBase!$J4322,Modelo!$A$9:$A$89,0),MATCH(DataBase!L$1,Modelo!$A$9:$D$9,0))</f>
        <v xml:space="preserve">Impacto social </v>
      </c>
      <c r="M4322" s="115" t="str">
        <f>INDEX(Modelo!$A$9:$D$89,MATCH(DataBase!$J4322,Modelo!$A$9:$A$89,0),MATCH(DataBase!M$1,Modelo!$A$9:$D$9,0))</f>
        <v>Pilar 5</v>
      </c>
      <c r="N4322" s="115" t="str">
        <f>INDEX(Modelo!$A$9:$D$89,MATCH(DataBase!$J4322,Modelo!$A$9:$A$89,0),MATCH(DataBase!N$1,Modelo!$A$9:$D$9,0))</f>
        <v>positivo</v>
      </c>
      <c r="O4322" s="115">
        <f t="array" ref="O4322">IF(N4322="negativo",INDEX($AD$3:$AG$51,MATCH(1,($B4322=$AD$3:$AD$51)*($J4322=$AE$3:$AE$51),0),3),IF(N4322="positivo",INDEX($AD$55:$AG$109,MATCH(1,($B4322=$AD$55:$AD$109)*($J4322=$AE$55:$AE$109),0),3)))</f>
        <v>1.4999999999999999E-2</v>
      </c>
      <c r="P4322" s="115">
        <f t="array" ref="P4322">IF(N4322="negativo",INDEX($AD$3:$AG$51,MATCH(1,($B4322=$AD$3:$AD$51)*($J4322=$AE$3:$AE$51),0),4),IF(N4322="positivo",INDEX($AD$55:$AG$109,MATCH(1,($B4322=$AD$55:$AD$109)*($J4322=$AE$55:$AE$109),0),4)))</f>
        <v>0</v>
      </c>
      <c r="Q4322" s="115" t="str">
        <f>VLOOKUP(M4322,Modelo!$A$2:$C$7,2,0)</f>
        <v>Diversidad, Equidad e Inclusión (DEI)</v>
      </c>
      <c r="R4322" s="118">
        <f t="array" ref="R4322">INDEX(Modelo!$F$1:$H$37,MATCH(1,(DataBase!Q4322=Modelo!$G$1:$G$37)*(DataBase!B4322=Modelo!$F$1:$F$37),0),3)</f>
        <v>0.29411764705882354</v>
      </c>
      <c r="S4322" s="115">
        <f t="shared" si="136"/>
        <v>100</v>
      </c>
      <c r="T4322" s="115">
        <f t="shared" si="137"/>
        <v>29.411764705882355</v>
      </c>
    </row>
    <row r="4323" spans="1:20" x14ac:dyDescent="0.3">
      <c r="A4323" s="115" t="s">
        <v>414</v>
      </c>
      <c r="B4323" s="115" t="s">
        <v>407</v>
      </c>
      <c r="C4323" s="115" t="s">
        <v>103</v>
      </c>
      <c r="D4323" s="115" t="s">
        <v>86</v>
      </c>
      <c r="E4323" s="115" t="s">
        <v>86</v>
      </c>
      <c r="F4323" s="115" t="s">
        <v>87</v>
      </c>
      <c r="G4323" s="115">
        <v>1976</v>
      </c>
      <c r="H4323" s="115" t="s">
        <v>415</v>
      </c>
      <c r="I4323" s="115">
        <v>6.0471020830000004</v>
      </c>
      <c r="J4323" s="115" t="s">
        <v>52</v>
      </c>
      <c r="K4323" s="115" t="str">
        <f>INDEX(DatosProcesados!$A$1:$BF$101,MATCH(DataBase!A4323,DatosProcesados!$A$1:$A$101,0),MATCH(DataBase!J4323,DatosProcesados!$A$1:$BF$1,0))</f>
        <v>No informa</v>
      </c>
      <c r="L4323" s="115" t="str">
        <f>INDEX(Modelo!$A$9:$D$89,MATCH(DataBase!$J4323,Modelo!$A$9:$A$89,0),MATCH(DataBase!L$1,Modelo!$A$9:$D$9,0))</f>
        <v xml:space="preserve">Impacto social </v>
      </c>
      <c r="M4323" s="115" t="str">
        <f>INDEX(Modelo!$A$9:$D$89,MATCH(DataBase!$J4323,Modelo!$A$9:$A$89,0),MATCH(DataBase!M$1,Modelo!$A$9:$D$9,0))</f>
        <v>Pilar 5</v>
      </c>
      <c r="N4323" s="115" t="str">
        <f>INDEX(Modelo!$A$9:$D$89,MATCH(DataBase!$J4323,Modelo!$A$9:$A$89,0),MATCH(DataBase!N$1,Modelo!$A$9:$D$9,0))</f>
        <v>positivo</v>
      </c>
      <c r="O4323" s="115">
        <f t="array" ref="O4323">IF(N4323="negativo",INDEX($AD$3:$AG$51,MATCH(1,($B4323=$AD$3:$AD$51)*($J4323=$AE$3:$AE$51),0),3),IF(N4323="positivo",INDEX($AD$55:$AG$109,MATCH(1,($B4323=$AD$55:$AD$109)*($J4323=$AE$55:$AE$109),0),3)))</f>
        <v>1.0999999999999999E-2</v>
      </c>
      <c r="P4323" s="115">
        <f t="array" ref="P4323">IF(N4323="negativo",INDEX($AD$3:$AG$51,MATCH(1,($B4323=$AD$3:$AD$51)*($J4323=$AE$3:$AE$51),0),4),IF(N4323="positivo",INDEX($AD$55:$AG$109,MATCH(1,($B4323=$AD$55:$AD$109)*($J4323=$AE$55:$AE$109),0),4)))</f>
        <v>2.0000000000000001E-4</v>
      </c>
      <c r="Q4323" s="115" t="str">
        <f>VLOOKUP(M4323,Modelo!$A$2:$C$7,2,0)</f>
        <v>Diversidad, Equidad e Inclusión (DEI)</v>
      </c>
      <c r="R4323" s="118">
        <f t="array" ref="R4323">INDEX(Modelo!$F$1:$H$37,MATCH(1,(DataBase!Q4323=Modelo!$G$1:$G$37)*(DataBase!B4323=Modelo!$F$1:$F$37),0),3)</f>
        <v>0.11538461538461539</v>
      </c>
      <c r="S4323" s="115">
        <f t="shared" si="136"/>
        <v>0</v>
      </c>
      <c r="T4323" s="115">
        <f t="shared" si="137"/>
        <v>0</v>
      </c>
    </row>
    <row r="4324" spans="1:20" x14ac:dyDescent="0.3">
      <c r="A4324" s="115" t="s">
        <v>337</v>
      </c>
      <c r="B4324" s="115" t="s">
        <v>313</v>
      </c>
      <c r="C4324" s="115" t="s">
        <v>103</v>
      </c>
      <c r="D4324" s="115" t="s">
        <v>86</v>
      </c>
      <c r="E4324" s="115" t="s">
        <v>86</v>
      </c>
      <c r="F4324" s="115" t="s">
        <v>87</v>
      </c>
      <c r="G4324" s="115">
        <v>1879</v>
      </c>
      <c r="H4324" s="115" t="s">
        <v>244</v>
      </c>
      <c r="I4324" s="115">
        <v>5.8689859999999996</v>
      </c>
      <c r="J4324" s="115" t="s">
        <v>52</v>
      </c>
      <c r="K4324" s="115" t="str">
        <f>INDEX(DatosProcesados!$A$1:$BF$101,MATCH(DataBase!A4324,DatosProcesados!$A$1:$A$101,0),MATCH(DataBase!J4324,DatosProcesados!$A$1:$BF$1,0))</f>
        <v>No informa</v>
      </c>
      <c r="L4324" s="115" t="str">
        <f>INDEX(Modelo!$A$9:$D$89,MATCH(DataBase!$J4324,Modelo!$A$9:$A$89,0),MATCH(DataBase!L$1,Modelo!$A$9:$D$9,0))</f>
        <v xml:space="preserve">Impacto social </v>
      </c>
      <c r="M4324" s="115" t="str">
        <f>INDEX(Modelo!$A$9:$D$89,MATCH(DataBase!$J4324,Modelo!$A$9:$A$89,0),MATCH(DataBase!M$1,Modelo!$A$9:$D$9,0))</f>
        <v>Pilar 5</v>
      </c>
      <c r="N4324" s="115" t="str">
        <f>INDEX(Modelo!$A$9:$D$89,MATCH(DataBase!$J4324,Modelo!$A$9:$A$89,0),MATCH(DataBase!N$1,Modelo!$A$9:$D$9,0))</f>
        <v>positivo</v>
      </c>
      <c r="O4324" s="115">
        <f t="array" ref="O4324">IF(N4324="negativo",INDEX($AD$3:$AG$51,MATCH(1,($B4324=$AD$3:$AD$51)*($J4324=$AE$3:$AE$51),0),3),IF(N4324="positivo",INDEX($AD$55:$AG$109,MATCH(1,($B4324=$AD$55:$AD$109)*($J4324=$AE$55:$AE$109),0),3)))</f>
        <v>1.9E-2</v>
      </c>
      <c r="P4324" s="115">
        <f t="array" ref="P4324">IF(N4324="negativo",INDEX($AD$3:$AG$51,MATCH(1,($B4324=$AD$3:$AD$51)*($J4324=$AE$3:$AE$51),0),4),IF(N4324="positivo",INDEX($AD$55:$AG$109,MATCH(1,($B4324=$AD$55:$AD$109)*($J4324=$AE$55:$AE$109),0),4)))</f>
        <v>8.0999999999999996E-3</v>
      </c>
      <c r="Q4324" s="115" t="str">
        <f>VLOOKUP(M4324,Modelo!$A$2:$C$7,2,0)</f>
        <v>Diversidad, Equidad e Inclusión (DEI)</v>
      </c>
      <c r="R4324" s="118">
        <f t="array" ref="R4324">INDEX(Modelo!$F$1:$H$37,MATCH(1,(DataBase!Q4324=Modelo!$G$1:$G$37)*(DataBase!B4324=Modelo!$F$1:$F$37),0),3)</f>
        <v>0.23529411764705882</v>
      </c>
      <c r="S4324" s="115">
        <f t="shared" si="136"/>
        <v>0</v>
      </c>
      <c r="T4324" s="115">
        <f t="shared" si="137"/>
        <v>0</v>
      </c>
    </row>
    <row r="4325" spans="1:20" x14ac:dyDescent="0.3">
      <c r="A4325" s="115" t="s">
        <v>373</v>
      </c>
      <c r="B4325" s="115" t="s">
        <v>313</v>
      </c>
      <c r="C4325" s="115" t="s">
        <v>103</v>
      </c>
      <c r="D4325" s="115" t="s">
        <v>87</v>
      </c>
      <c r="E4325" s="115" t="s">
        <v>86</v>
      </c>
      <c r="F4325" s="115" t="s">
        <v>86</v>
      </c>
      <c r="G4325" s="115">
        <v>1997</v>
      </c>
      <c r="H4325" s="115" t="s">
        <v>125</v>
      </c>
      <c r="I4325" s="115">
        <v>1.9766409730000001</v>
      </c>
      <c r="J4325" s="115" t="s">
        <v>52</v>
      </c>
      <c r="K4325" s="115" t="str">
        <f>INDEX(DatosProcesados!$A$1:$BF$101,MATCH(DataBase!A4325,DatosProcesados!$A$1:$A$101,0),MATCH(DataBase!J4325,DatosProcesados!$A$1:$BF$1,0))</f>
        <v>No informa</v>
      </c>
      <c r="L4325" s="115" t="str">
        <f>INDEX(Modelo!$A$9:$D$89,MATCH(DataBase!$J4325,Modelo!$A$9:$A$89,0),MATCH(DataBase!L$1,Modelo!$A$9:$D$9,0))</f>
        <v xml:space="preserve">Impacto social </v>
      </c>
      <c r="M4325" s="115" t="str">
        <f>INDEX(Modelo!$A$9:$D$89,MATCH(DataBase!$J4325,Modelo!$A$9:$A$89,0),MATCH(DataBase!M$1,Modelo!$A$9:$D$9,0))</f>
        <v>Pilar 5</v>
      </c>
      <c r="N4325" s="115" t="str">
        <f>INDEX(Modelo!$A$9:$D$89,MATCH(DataBase!$J4325,Modelo!$A$9:$A$89,0),MATCH(DataBase!N$1,Modelo!$A$9:$D$9,0))</f>
        <v>positivo</v>
      </c>
      <c r="O4325" s="115">
        <f t="array" ref="O4325">IF(N4325="negativo",INDEX($AD$3:$AG$51,MATCH(1,($B4325=$AD$3:$AD$51)*($J4325=$AE$3:$AE$51),0),3),IF(N4325="positivo",INDEX($AD$55:$AG$109,MATCH(1,($B4325=$AD$55:$AD$109)*($J4325=$AE$55:$AE$109),0),3)))</f>
        <v>1.9E-2</v>
      </c>
      <c r="P4325" s="115">
        <f t="array" ref="P4325">IF(N4325="negativo",INDEX($AD$3:$AG$51,MATCH(1,($B4325=$AD$3:$AD$51)*($J4325=$AE$3:$AE$51),0),4),IF(N4325="positivo",INDEX($AD$55:$AG$109,MATCH(1,($B4325=$AD$55:$AD$109)*($J4325=$AE$55:$AE$109),0),4)))</f>
        <v>8.0999999999999996E-3</v>
      </c>
      <c r="Q4325" s="115" t="str">
        <f>VLOOKUP(M4325,Modelo!$A$2:$C$7,2,0)</f>
        <v>Diversidad, Equidad e Inclusión (DEI)</v>
      </c>
      <c r="R4325" s="118">
        <f t="array" ref="R4325">INDEX(Modelo!$F$1:$H$37,MATCH(1,(DataBase!Q4325=Modelo!$G$1:$G$37)*(DataBase!B4325=Modelo!$F$1:$F$37),0),3)</f>
        <v>0.23529411764705882</v>
      </c>
      <c r="S4325" s="115">
        <f t="shared" si="136"/>
        <v>0</v>
      </c>
      <c r="T4325" s="115">
        <f t="shared" si="137"/>
        <v>0</v>
      </c>
    </row>
    <row r="4326" spans="1:20" x14ac:dyDescent="0.3">
      <c r="A4326" s="115" t="s">
        <v>102</v>
      </c>
      <c r="B4326" s="115" t="s">
        <v>84</v>
      </c>
      <c r="C4326" s="115" t="s">
        <v>103</v>
      </c>
      <c r="D4326" s="115" t="s">
        <v>86</v>
      </c>
      <c r="E4326" s="115" t="s">
        <v>86</v>
      </c>
      <c r="F4326" s="115" t="s">
        <v>87</v>
      </c>
      <c r="G4326" s="115">
        <v>2003</v>
      </c>
      <c r="H4326" s="115" t="s">
        <v>104</v>
      </c>
      <c r="I4326" s="115">
        <v>15.602099798999999</v>
      </c>
      <c r="J4326" s="115" t="s">
        <v>52</v>
      </c>
      <c r="K4326" s="115" t="str">
        <f>INDEX(DatosProcesados!$A$1:$BF$101,MATCH(DataBase!A4326,DatosProcesados!$A$1:$A$101,0),MATCH(DataBase!J4326,DatosProcesados!$A$1:$BF$1,0))</f>
        <v>No informa</v>
      </c>
      <c r="L4326" s="115" t="str">
        <f>INDEX(Modelo!$A$9:$D$89,MATCH(DataBase!$J4326,Modelo!$A$9:$A$89,0),MATCH(DataBase!L$1,Modelo!$A$9:$D$9,0))</f>
        <v xml:space="preserve">Impacto social </v>
      </c>
      <c r="M4326" s="115" t="str">
        <f>INDEX(Modelo!$A$9:$D$89,MATCH(DataBase!$J4326,Modelo!$A$9:$A$89,0),MATCH(DataBase!M$1,Modelo!$A$9:$D$9,0))</f>
        <v>Pilar 5</v>
      </c>
      <c r="N4326" s="115" t="str">
        <f>INDEX(Modelo!$A$9:$D$89,MATCH(DataBase!$J4326,Modelo!$A$9:$A$89,0),MATCH(DataBase!N$1,Modelo!$A$9:$D$9,0))</f>
        <v>positivo</v>
      </c>
      <c r="O4326" s="115">
        <f t="array" ref="O4326">IF(N4326="negativo",INDEX($AD$3:$AG$51,MATCH(1,($B4326=$AD$3:$AD$51)*($J4326=$AE$3:$AE$51),0),3),IF(N4326="positivo",INDEX($AD$55:$AG$109,MATCH(1,($B4326=$AD$55:$AD$109)*($J4326=$AE$55:$AE$109),0),3)))</f>
        <v>1.4999999999999999E-2</v>
      </c>
      <c r="P4326" s="115">
        <f t="array" ref="P4326">IF(N4326="negativo",INDEX($AD$3:$AG$51,MATCH(1,($B4326=$AD$3:$AD$51)*($J4326=$AE$3:$AE$51),0),4),IF(N4326="positivo",INDEX($AD$55:$AG$109,MATCH(1,($B4326=$AD$55:$AD$109)*($J4326=$AE$55:$AE$109),0),4)))</f>
        <v>0</v>
      </c>
      <c r="Q4326" s="115" t="str">
        <f>VLOOKUP(M4326,Modelo!$A$2:$C$7,2,0)</f>
        <v>Diversidad, Equidad e Inclusión (DEI)</v>
      </c>
      <c r="R4326" s="118">
        <f t="array" ref="R4326">INDEX(Modelo!$F$1:$H$37,MATCH(1,(DataBase!Q4326=Modelo!$G$1:$G$37)*(DataBase!B4326=Modelo!$F$1:$F$37),0),3)</f>
        <v>0.29411764705882354</v>
      </c>
      <c r="S4326" s="115">
        <f t="shared" si="136"/>
        <v>0</v>
      </c>
      <c r="T4326" s="115">
        <f t="shared" si="137"/>
        <v>0</v>
      </c>
    </row>
    <row r="4327" spans="1:20" x14ac:dyDescent="0.3">
      <c r="A4327" s="115" t="s">
        <v>228</v>
      </c>
      <c r="B4327" s="115" t="s">
        <v>216</v>
      </c>
      <c r="C4327" s="115" t="s">
        <v>97</v>
      </c>
      <c r="D4327" s="115" t="s">
        <v>86</v>
      </c>
      <c r="E4327" s="115" t="s">
        <v>87</v>
      </c>
      <c r="F4327" s="115" t="s">
        <v>87</v>
      </c>
      <c r="G4327" s="115">
        <v>1991</v>
      </c>
      <c r="H4327" s="115" t="s">
        <v>229</v>
      </c>
      <c r="I4327" s="115">
        <v>5.1614047279999999</v>
      </c>
      <c r="J4327" s="115" t="s">
        <v>52</v>
      </c>
      <c r="K4327" s="115" t="str">
        <f>INDEX(DatosProcesados!$A$1:$BF$101,MATCH(DataBase!A4327,DatosProcesados!$A$1:$A$101,0),MATCH(DataBase!J4327,DatosProcesados!$A$1:$BF$1,0))</f>
        <v>No informa</v>
      </c>
      <c r="L4327" s="115" t="str">
        <f>INDEX(Modelo!$A$9:$D$89,MATCH(DataBase!$J4327,Modelo!$A$9:$A$89,0),MATCH(DataBase!L$1,Modelo!$A$9:$D$9,0))</f>
        <v xml:space="preserve">Impacto social </v>
      </c>
      <c r="M4327" s="115" t="str">
        <f>INDEX(Modelo!$A$9:$D$89,MATCH(DataBase!$J4327,Modelo!$A$9:$A$89,0),MATCH(DataBase!M$1,Modelo!$A$9:$D$9,0))</f>
        <v>Pilar 5</v>
      </c>
      <c r="N4327" s="115" t="str">
        <f>INDEX(Modelo!$A$9:$D$89,MATCH(DataBase!$J4327,Modelo!$A$9:$A$89,0),MATCH(DataBase!N$1,Modelo!$A$9:$D$9,0))</f>
        <v>positivo</v>
      </c>
      <c r="O4327" s="115">
        <f t="array" ref="O4327">IF(N4327="negativo",INDEX($AD$3:$AG$51,MATCH(1,($B4327=$AD$3:$AD$51)*($J4327=$AE$3:$AE$51),0),3),IF(N4327="positivo",INDEX($AD$55:$AG$109,MATCH(1,($B4327=$AD$55:$AD$109)*($J4327=$AE$55:$AE$109),0),3)))</f>
        <v>9.7999999999999997E-3</v>
      </c>
      <c r="P4327" s="115">
        <f t="array" ref="P4327">IF(N4327="negativo",INDEX($AD$3:$AG$51,MATCH(1,($B4327=$AD$3:$AD$51)*($J4327=$AE$3:$AE$51),0),4),IF(N4327="positivo",INDEX($AD$55:$AG$109,MATCH(1,($B4327=$AD$55:$AD$109)*($J4327=$AE$55:$AE$109),0),4)))</f>
        <v>6.9999999999999999E-4</v>
      </c>
      <c r="Q4327" s="115" t="str">
        <f>VLOOKUP(M4327,Modelo!$A$2:$C$7,2,0)</f>
        <v>Diversidad, Equidad e Inclusión (DEI)</v>
      </c>
      <c r="R4327" s="118">
        <f t="array" ref="R4327">INDEX(Modelo!$F$1:$H$37,MATCH(1,(DataBase!Q4327=Modelo!$G$1:$G$37)*(DataBase!B4327=Modelo!$F$1:$F$37),0),3)</f>
        <v>0.15789473684210525</v>
      </c>
      <c r="S4327" s="115">
        <f t="shared" si="136"/>
        <v>0</v>
      </c>
      <c r="T4327" s="115">
        <f t="shared" si="137"/>
        <v>0</v>
      </c>
    </row>
    <row r="4328" spans="1:20" x14ac:dyDescent="0.3">
      <c r="A4328" s="115" t="s">
        <v>261</v>
      </c>
      <c r="B4328" s="115" t="s">
        <v>216</v>
      </c>
      <c r="C4328" s="115" t="s">
        <v>103</v>
      </c>
      <c r="D4328" s="115" t="s">
        <v>86</v>
      </c>
      <c r="E4328" s="115" t="s">
        <v>87</v>
      </c>
      <c r="F4328" s="115" t="s">
        <v>87</v>
      </c>
      <c r="G4328" s="115">
        <v>1806</v>
      </c>
      <c r="H4328" s="115" t="s">
        <v>244</v>
      </c>
      <c r="I4328" s="115">
        <v>2.382092359</v>
      </c>
      <c r="J4328" s="115" t="s">
        <v>52</v>
      </c>
      <c r="K4328" s="115" t="str">
        <f>INDEX(DatosProcesados!$A$1:$BF$101,MATCH(DataBase!A4328,DatosProcesados!$A$1:$A$101,0),MATCH(DataBase!J4328,DatosProcesados!$A$1:$BF$1,0))</f>
        <v>No informa</v>
      </c>
      <c r="L4328" s="115" t="str">
        <f>INDEX(Modelo!$A$9:$D$89,MATCH(DataBase!$J4328,Modelo!$A$9:$A$89,0),MATCH(DataBase!L$1,Modelo!$A$9:$D$9,0))</f>
        <v xml:space="preserve">Impacto social </v>
      </c>
      <c r="M4328" s="115" t="str">
        <f>INDEX(Modelo!$A$9:$D$89,MATCH(DataBase!$J4328,Modelo!$A$9:$A$89,0),MATCH(DataBase!M$1,Modelo!$A$9:$D$9,0))</f>
        <v>Pilar 5</v>
      </c>
      <c r="N4328" s="115" t="str">
        <f>INDEX(Modelo!$A$9:$D$89,MATCH(DataBase!$J4328,Modelo!$A$9:$A$89,0),MATCH(DataBase!N$1,Modelo!$A$9:$D$9,0))</f>
        <v>positivo</v>
      </c>
      <c r="O4328" s="115">
        <f t="array" ref="O4328">IF(N4328="negativo",INDEX($AD$3:$AG$51,MATCH(1,($B4328=$AD$3:$AD$51)*($J4328=$AE$3:$AE$51),0),3),IF(N4328="positivo",INDEX($AD$55:$AG$109,MATCH(1,($B4328=$AD$55:$AD$109)*($J4328=$AE$55:$AE$109),0),3)))</f>
        <v>9.7999999999999997E-3</v>
      </c>
      <c r="P4328" s="115">
        <f t="array" ref="P4328">IF(N4328="negativo",INDEX($AD$3:$AG$51,MATCH(1,($B4328=$AD$3:$AD$51)*($J4328=$AE$3:$AE$51),0),4),IF(N4328="positivo",INDEX($AD$55:$AG$109,MATCH(1,($B4328=$AD$55:$AD$109)*($J4328=$AE$55:$AE$109),0),4)))</f>
        <v>6.9999999999999999E-4</v>
      </c>
      <c r="Q4328" s="115" t="str">
        <f>VLOOKUP(M4328,Modelo!$A$2:$C$7,2,0)</f>
        <v>Diversidad, Equidad e Inclusión (DEI)</v>
      </c>
      <c r="R4328" s="118">
        <f t="array" ref="R4328">INDEX(Modelo!$F$1:$H$37,MATCH(1,(DataBase!Q4328=Modelo!$G$1:$G$37)*(DataBase!B4328=Modelo!$F$1:$F$37),0),3)</f>
        <v>0.15789473684210525</v>
      </c>
      <c r="S4328" s="115">
        <f t="shared" si="136"/>
        <v>0</v>
      </c>
      <c r="T4328" s="115">
        <f t="shared" si="137"/>
        <v>0</v>
      </c>
    </row>
    <row r="4329" spans="1:20" x14ac:dyDescent="0.3">
      <c r="A4329" s="115" t="s">
        <v>269</v>
      </c>
      <c r="B4329" s="115" t="s">
        <v>216</v>
      </c>
      <c r="C4329" s="115" t="s">
        <v>103</v>
      </c>
      <c r="D4329" s="115" t="s">
        <v>87</v>
      </c>
      <c r="E4329" s="115" t="s">
        <v>87</v>
      </c>
      <c r="F4329" s="115" t="s">
        <v>87</v>
      </c>
      <c r="G4329" s="115">
        <v>1932</v>
      </c>
      <c r="H4329" s="115" t="s">
        <v>125</v>
      </c>
      <c r="I4329" s="115">
        <v>2.1928266769999998</v>
      </c>
      <c r="J4329" s="115" t="s">
        <v>52</v>
      </c>
      <c r="K4329" s="115">
        <f>INDEX(DatosProcesados!$A$1:$BF$101,MATCH(DataBase!A4329,DatosProcesados!$A$1:$A$101,0),MATCH(DataBase!J4329,DatosProcesados!$A$1:$BF$1,0))</f>
        <v>6.9999999999999999E-4</v>
      </c>
      <c r="L4329" s="115" t="str">
        <f>INDEX(Modelo!$A$9:$D$89,MATCH(DataBase!$J4329,Modelo!$A$9:$A$89,0),MATCH(DataBase!L$1,Modelo!$A$9:$D$9,0))</f>
        <v xml:space="preserve">Impacto social </v>
      </c>
      <c r="M4329" s="115" t="str">
        <f>INDEX(Modelo!$A$9:$D$89,MATCH(DataBase!$J4329,Modelo!$A$9:$A$89,0),MATCH(DataBase!M$1,Modelo!$A$9:$D$9,0))</f>
        <v>Pilar 5</v>
      </c>
      <c r="N4329" s="115" t="str">
        <f>INDEX(Modelo!$A$9:$D$89,MATCH(DataBase!$J4329,Modelo!$A$9:$A$89,0),MATCH(DataBase!N$1,Modelo!$A$9:$D$9,0))</f>
        <v>positivo</v>
      </c>
      <c r="O4329" s="115">
        <f t="array" ref="O4329">IF(N4329="negativo",INDEX($AD$3:$AG$51,MATCH(1,($B4329=$AD$3:$AD$51)*($J4329=$AE$3:$AE$51),0),3),IF(N4329="positivo",INDEX($AD$55:$AG$109,MATCH(1,($B4329=$AD$55:$AD$109)*($J4329=$AE$55:$AE$109),0),3)))</f>
        <v>9.7999999999999997E-3</v>
      </c>
      <c r="P4329" s="115">
        <f t="array" ref="P4329">IF(N4329="negativo",INDEX($AD$3:$AG$51,MATCH(1,($B4329=$AD$3:$AD$51)*($J4329=$AE$3:$AE$51),0),4),IF(N4329="positivo",INDEX($AD$55:$AG$109,MATCH(1,($B4329=$AD$55:$AD$109)*($J4329=$AE$55:$AE$109),0),4)))</f>
        <v>6.9999999999999999E-4</v>
      </c>
      <c r="Q4329" s="115" t="str">
        <f>VLOOKUP(M4329,Modelo!$A$2:$C$7,2,0)</f>
        <v>Diversidad, Equidad e Inclusión (DEI)</v>
      </c>
      <c r="R4329" s="118">
        <f t="array" ref="R4329">INDEX(Modelo!$F$1:$H$37,MATCH(1,(DataBase!Q4329=Modelo!$G$1:$G$37)*(DataBase!B4329=Modelo!$F$1:$F$37),0),3)</f>
        <v>0.15789473684210525</v>
      </c>
      <c r="S4329" s="115">
        <f t="shared" si="136"/>
        <v>0</v>
      </c>
      <c r="T4329" s="115">
        <f t="shared" si="137"/>
        <v>0</v>
      </c>
    </row>
    <row r="4330" spans="1:20" x14ac:dyDescent="0.3">
      <c r="A4330" s="115" t="s">
        <v>285</v>
      </c>
      <c r="B4330" s="115" t="s">
        <v>216</v>
      </c>
      <c r="C4330" s="115" t="s">
        <v>103</v>
      </c>
      <c r="D4330" s="115" t="s">
        <v>86</v>
      </c>
      <c r="E4330" s="115" t="s">
        <v>86</v>
      </c>
      <c r="F4330" s="115" t="s">
        <v>86</v>
      </c>
      <c r="G4330" s="115">
        <v>1920</v>
      </c>
      <c r="H4330" s="115" t="s">
        <v>125</v>
      </c>
      <c r="I4330" s="115">
        <v>1.9433909700000001</v>
      </c>
      <c r="J4330" s="115" t="s">
        <v>52</v>
      </c>
      <c r="K4330" s="115">
        <f>INDEX(DatosProcesados!$A$1:$BF$101,MATCH(DataBase!A4330,DatosProcesados!$A$1:$A$101,0),MATCH(DataBase!J4330,DatosProcesados!$A$1:$BF$1,0))</f>
        <v>2.0999999999999999E-3</v>
      </c>
      <c r="L4330" s="115" t="str">
        <f>INDEX(Modelo!$A$9:$D$89,MATCH(DataBase!$J4330,Modelo!$A$9:$A$89,0),MATCH(DataBase!L$1,Modelo!$A$9:$D$9,0))</f>
        <v xml:space="preserve">Impacto social </v>
      </c>
      <c r="M4330" s="115" t="str">
        <f>INDEX(Modelo!$A$9:$D$89,MATCH(DataBase!$J4330,Modelo!$A$9:$A$89,0),MATCH(DataBase!M$1,Modelo!$A$9:$D$9,0))</f>
        <v>Pilar 5</v>
      </c>
      <c r="N4330" s="115" t="str">
        <f>INDEX(Modelo!$A$9:$D$89,MATCH(DataBase!$J4330,Modelo!$A$9:$A$89,0),MATCH(DataBase!N$1,Modelo!$A$9:$D$9,0))</f>
        <v>positivo</v>
      </c>
      <c r="O4330" s="115">
        <f t="array" ref="O4330">IF(N4330="negativo",INDEX($AD$3:$AG$51,MATCH(1,($B4330=$AD$3:$AD$51)*($J4330=$AE$3:$AE$51),0),3),IF(N4330="positivo",INDEX($AD$55:$AG$109,MATCH(1,($B4330=$AD$55:$AD$109)*($J4330=$AE$55:$AE$109),0),3)))</f>
        <v>9.7999999999999997E-3</v>
      </c>
      <c r="P4330" s="115">
        <f t="array" ref="P4330">IF(N4330="negativo",INDEX($AD$3:$AG$51,MATCH(1,($B4330=$AD$3:$AD$51)*($J4330=$AE$3:$AE$51),0),4),IF(N4330="positivo",INDEX($AD$55:$AG$109,MATCH(1,($B4330=$AD$55:$AD$109)*($J4330=$AE$55:$AE$109),0),4)))</f>
        <v>6.9999999999999999E-4</v>
      </c>
      <c r="Q4330" s="115" t="str">
        <f>VLOOKUP(M4330,Modelo!$A$2:$C$7,2,0)</f>
        <v>Diversidad, Equidad e Inclusión (DEI)</v>
      </c>
      <c r="R4330" s="118">
        <f t="array" ref="R4330">INDEX(Modelo!$F$1:$H$37,MATCH(1,(DataBase!Q4330=Modelo!$G$1:$G$37)*(DataBase!B4330=Modelo!$F$1:$F$37),0),3)</f>
        <v>0.15789473684210525</v>
      </c>
      <c r="S4330" s="115">
        <f t="shared" si="136"/>
        <v>15.384615384615383</v>
      </c>
      <c r="T4330" s="115">
        <f t="shared" si="137"/>
        <v>2.42914979757085</v>
      </c>
    </row>
    <row r="4331" spans="1:20" x14ac:dyDescent="0.3">
      <c r="A4331" s="115" t="s">
        <v>395</v>
      </c>
      <c r="B4331" s="115" t="s">
        <v>379</v>
      </c>
      <c r="C4331" s="115" t="s">
        <v>103</v>
      </c>
      <c r="D4331" s="115" t="s">
        <v>86</v>
      </c>
      <c r="E4331" s="115" t="s">
        <v>86</v>
      </c>
      <c r="F4331" s="115" t="s">
        <v>86</v>
      </c>
      <c r="G4331" s="115">
        <v>2015</v>
      </c>
      <c r="H4331" s="115" t="s">
        <v>125</v>
      </c>
      <c r="I4331" s="115">
        <v>0.76762142099999997</v>
      </c>
      <c r="J4331" s="115" t="s">
        <v>52</v>
      </c>
      <c r="K4331" s="115" t="str">
        <f>INDEX(DatosProcesados!$A$1:$BF$101,MATCH(DataBase!A4331,DatosProcesados!$A$1:$A$101,0),MATCH(DataBase!J4331,DatosProcesados!$A$1:$BF$1,0))</f>
        <v>No informa</v>
      </c>
      <c r="L4331" s="115" t="str">
        <f>INDEX(Modelo!$A$9:$D$89,MATCH(DataBase!$J4331,Modelo!$A$9:$A$89,0),MATCH(DataBase!L$1,Modelo!$A$9:$D$9,0))</f>
        <v xml:space="preserve">Impacto social </v>
      </c>
      <c r="M4331" s="115" t="str">
        <f>INDEX(Modelo!$A$9:$D$89,MATCH(DataBase!$J4331,Modelo!$A$9:$A$89,0),MATCH(DataBase!M$1,Modelo!$A$9:$D$9,0))</f>
        <v>Pilar 5</v>
      </c>
      <c r="N4331" s="115" t="str">
        <f>INDEX(Modelo!$A$9:$D$89,MATCH(DataBase!$J4331,Modelo!$A$9:$A$89,0),MATCH(DataBase!N$1,Modelo!$A$9:$D$9,0))</f>
        <v>positivo</v>
      </c>
      <c r="O4331" s="115">
        <f t="array" ref="O4331">IF(N4331="negativo",INDEX($AD$3:$AG$51,MATCH(1,($B4331=$AD$3:$AD$51)*($J4331=$AE$3:$AE$51),0),3),IF(N4331="positivo",INDEX($AD$55:$AG$109,MATCH(1,($B4331=$AD$55:$AD$109)*($J4331=$AE$55:$AE$109),0),3)))</f>
        <v>7.0999999999999994E-2</v>
      </c>
      <c r="P4331" s="115">
        <f t="array" ref="P4331">IF(N4331="negativo",INDEX($AD$3:$AG$51,MATCH(1,($B4331=$AD$3:$AD$51)*($J4331=$AE$3:$AE$51),0),4),IF(N4331="positivo",INDEX($AD$55:$AG$109,MATCH(1,($B4331=$AD$55:$AD$109)*($J4331=$AE$55:$AE$109),0),4)))</f>
        <v>0</v>
      </c>
      <c r="Q4331" s="115" t="str">
        <f>VLOOKUP(M4331,Modelo!$A$2:$C$7,2,0)</f>
        <v>Diversidad, Equidad e Inclusión (DEI)</v>
      </c>
      <c r="R4331" s="118">
        <f t="array" ref="R4331">INDEX(Modelo!$F$1:$H$37,MATCH(1,(DataBase!Q4331=Modelo!$G$1:$G$37)*(DataBase!B4331=Modelo!$F$1:$F$37),0),3)</f>
        <v>0.14285714285714285</v>
      </c>
      <c r="S4331" s="115">
        <f t="shared" si="136"/>
        <v>0</v>
      </c>
      <c r="T4331" s="115">
        <f t="shared" si="137"/>
        <v>0</v>
      </c>
    </row>
    <row r="4332" spans="1:20" x14ac:dyDescent="0.3">
      <c r="A4332" s="115" t="s">
        <v>402</v>
      </c>
      <c r="B4332" s="115" t="s">
        <v>379</v>
      </c>
      <c r="C4332" s="115" t="s">
        <v>103</v>
      </c>
      <c r="D4332" s="115" t="s">
        <v>86</v>
      </c>
      <c r="E4332" s="115" t="s">
        <v>87</v>
      </c>
      <c r="F4332" s="115" t="s">
        <v>87</v>
      </c>
      <c r="G4332" s="115">
        <v>1961</v>
      </c>
      <c r="H4332" s="115" t="s">
        <v>125</v>
      </c>
      <c r="I4332" s="115">
        <v>0.498844856</v>
      </c>
      <c r="J4332" s="115" t="s">
        <v>52</v>
      </c>
      <c r="K4332" s="115" t="str">
        <f>INDEX(DatosProcesados!$A$1:$BF$101,MATCH(DataBase!A4332,DatosProcesados!$A$1:$A$101,0),MATCH(DataBase!J4332,DatosProcesados!$A$1:$BF$1,0))</f>
        <v>No informa</v>
      </c>
      <c r="L4332" s="115" t="str">
        <f>INDEX(Modelo!$A$9:$D$89,MATCH(DataBase!$J4332,Modelo!$A$9:$A$89,0),MATCH(DataBase!L$1,Modelo!$A$9:$D$9,0))</f>
        <v xml:space="preserve">Impacto social </v>
      </c>
      <c r="M4332" s="115" t="str">
        <f>INDEX(Modelo!$A$9:$D$89,MATCH(DataBase!$J4332,Modelo!$A$9:$A$89,0),MATCH(DataBase!M$1,Modelo!$A$9:$D$9,0))</f>
        <v>Pilar 5</v>
      </c>
      <c r="N4332" s="115" t="str">
        <f>INDEX(Modelo!$A$9:$D$89,MATCH(DataBase!$J4332,Modelo!$A$9:$A$89,0),MATCH(DataBase!N$1,Modelo!$A$9:$D$9,0))</f>
        <v>positivo</v>
      </c>
      <c r="O4332" s="115">
        <f t="array" ref="O4332">IF(N4332="negativo",INDEX($AD$3:$AG$51,MATCH(1,($B4332=$AD$3:$AD$51)*($J4332=$AE$3:$AE$51),0),3),IF(N4332="positivo",INDEX($AD$55:$AG$109,MATCH(1,($B4332=$AD$55:$AD$109)*($J4332=$AE$55:$AE$109),0),3)))</f>
        <v>7.0999999999999994E-2</v>
      </c>
      <c r="P4332" s="115">
        <f t="array" ref="P4332">IF(N4332="negativo",INDEX($AD$3:$AG$51,MATCH(1,($B4332=$AD$3:$AD$51)*($J4332=$AE$3:$AE$51),0),4),IF(N4332="positivo",INDEX($AD$55:$AG$109,MATCH(1,($B4332=$AD$55:$AD$109)*($J4332=$AE$55:$AE$109),0),4)))</f>
        <v>0</v>
      </c>
      <c r="Q4332" s="115" t="str">
        <f>VLOOKUP(M4332,Modelo!$A$2:$C$7,2,0)</f>
        <v>Diversidad, Equidad e Inclusión (DEI)</v>
      </c>
      <c r="R4332" s="118">
        <f t="array" ref="R4332">INDEX(Modelo!$F$1:$H$37,MATCH(1,(DataBase!Q4332=Modelo!$G$1:$G$37)*(DataBase!B4332=Modelo!$F$1:$F$37),0),3)</f>
        <v>0.14285714285714285</v>
      </c>
      <c r="S4332" s="115">
        <f t="shared" si="136"/>
        <v>0</v>
      </c>
      <c r="T4332" s="115">
        <f t="shared" si="137"/>
        <v>0</v>
      </c>
    </row>
    <row r="4333" spans="1:20" x14ac:dyDescent="0.3">
      <c r="A4333" s="115" t="s">
        <v>389</v>
      </c>
      <c r="B4333" s="115" t="s">
        <v>379</v>
      </c>
      <c r="C4333" s="115" t="s">
        <v>103</v>
      </c>
      <c r="D4333" s="115" t="s">
        <v>86</v>
      </c>
      <c r="E4333" s="115" t="s">
        <v>87</v>
      </c>
      <c r="F4333" s="115" t="s">
        <v>87</v>
      </c>
      <c r="G4333" s="115">
        <v>1979</v>
      </c>
      <c r="H4333" s="115" t="s">
        <v>125</v>
      </c>
      <c r="I4333" s="115">
        <v>1.189537155</v>
      </c>
      <c r="J4333" s="115" t="s">
        <v>52</v>
      </c>
      <c r="K4333" s="115" t="str">
        <f>INDEX(DatosProcesados!$A$1:$BF$101,MATCH(DataBase!A4333,DatosProcesados!$A$1:$A$101,0),MATCH(DataBase!J4333,DatosProcesados!$A$1:$BF$1,0))</f>
        <v>No informa</v>
      </c>
      <c r="L4333" s="115" t="str">
        <f>INDEX(Modelo!$A$9:$D$89,MATCH(DataBase!$J4333,Modelo!$A$9:$A$89,0),MATCH(DataBase!L$1,Modelo!$A$9:$D$9,0))</f>
        <v xml:space="preserve">Impacto social </v>
      </c>
      <c r="M4333" s="115" t="str">
        <f>INDEX(Modelo!$A$9:$D$89,MATCH(DataBase!$J4333,Modelo!$A$9:$A$89,0),MATCH(DataBase!M$1,Modelo!$A$9:$D$9,0))</f>
        <v>Pilar 5</v>
      </c>
      <c r="N4333" s="115" t="str">
        <f>INDEX(Modelo!$A$9:$D$89,MATCH(DataBase!$J4333,Modelo!$A$9:$A$89,0),MATCH(DataBase!N$1,Modelo!$A$9:$D$9,0))</f>
        <v>positivo</v>
      </c>
      <c r="O4333" s="115">
        <f t="array" ref="O4333">IF(N4333="negativo",INDEX($AD$3:$AG$51,MATCH(1,($B4333=$AD$3:$AD$51)*($J4333=$AE$3:$AE$51),0),3),IF(N4333="positivo",INDEX($AD$55:$AG$109,MATCH(1,($B4333=$AD$55:$AD$109)*($J4333=$AE$55:$AE$109),0),3)))</f>
        <v>7.0999999999999994E-2</v>
      </c>
      <c r="P4333" s="115">
        <f t="array" ref="P4333">IF(N4333="negativo",INDEX($AD$3:$AG$51,MATCH(1,($B4333=$AD$3:$AD$51)*($J4333=$AE$3:$AE$51),0),4),IF(N4333="positivo",INDEX($AD$55:$AG$109,MATCH(1,($B4333=$AD$55:$AD$109)*($J4333=$AE$55:$AE$109),0),4)))</f>
        <v>0</v>
      </c>
      <c r="Q4333" s="115" t="str">
        <f>VLOOKUP(M4333,Modelo!$A$2:$C$7,2,0)</f>
        <v>Diversidad, Equidad e Inclusión (DEI)</v>
      </c>
      <c r="R4333" s="118">
        <f t="array" ref="R4333">INDEX(Modelo!$F$1:$H$37,MATCH(1,(DataBase!Q4333=Modelo!$G$1:$G$37)*(DataBase!B4333=Modelo!$F$1:$F$37),0),3)</f>
        <v>0.14285714285714285</v>
      </c>
      <c r="S4333" s="115">
        <f t="shared" si="136"/>
        <v>0</v>
      </c>
      <c r="T4333" s="115">
        <f t="shared" si="137"/>
        <v>0</v>
      </c>
    </row>
    <row r="4334" spans="1:20" x14ac:dyDescent="0.3">
      <c r="A4334" s="115" t="s">
        <v>387</v>
      </c>
      <c r="B4334" s="115" t="s">
        <v>379</v>
      </c>
      <c r="C4334" s="115" t="s">
        <v>103</v>
      </c>
      <c r="D4334" s="115" t="s">
        <v>87</v>
      </c>
      <c r="E4334" s="115" t="s">
        <v>86</v>
      </c>
      <c r="F4334" s="115" t="s">
        <v>86</v>
      </c>
      <c r="G4334" s="115">
        <v>2008</v>
      </c>
      <c r="H4334" s="115" t="s">
        <v>125</v>
      </c>
      <c r="I4334" s="115">
        <v>1.3132825420000001</v>
      </c>
      <c r="J4334" s="115" t="s">
        <v>52</v>
      </c>
      <c r="K4334" s="115" t="str">
        <f>INDEX(DatosProcesados!$A$1:$BF$101,MATCH(DataBase!A4334,DatosProcesados!$A$1:$A$101,0),MATCH(DataBase!J4334,DatosProcesados!$A$1:$BF$1,0))</f>
        <v>No informa</v>
      </c>
      <c r="L4334" s="115" t="str">
        <f>INDEX(Modelo!$A$9:$D$89,MATCH(DataBase!$J4334,Modelo!$A$9:$A$89,0),MATCH(DataBase!L$1,Modelo!$A$9:$D$9,0))</f>
        <v xml:space="preserve">Impacto social </v>
      </c>
      <c r="M4334" s="115" t="str">
        <f>INDEX(Modelo!$A$9:$D$89,MATCH(DataBase!$J4334,Modelo!$A$9:$A$89,0),MATCH(DataBase!M$1,Modelo!$A$9:$D$9,0))</f>
        <v>Pilar 5</v>
      </c>
      <c r="N4334" s="115" t="str">
        <f>INDEX(Modelo!$A$9:$D$89,MATCH(DataBase!$J4334,Modelo!$A$9:$A$89,0),MATCH(DataBase!N$1,Modelo!$A$9:$D$9,0))</f>
        <v>positivo</v>
      </c>
      <c r="O4334" s="115">
        <f t="array" ref="O4334">IF(N4334="negativo",INDEX($AD$3:$AG$51,MATCH(1,($B4334=$AD$3:$AD$51)*($J4334=$AE$3:$AE$51),0),3),IF(N4334="positivo",INDEX($AD$55:$AG$109,MATCH(1,($B4334=$AD$55:$AD$109)*($J4334=$AE$55:$AE$109),0),3)))</f>
        <v>7.0999999999999994E-2</v>
      </c>
      <c r="P4334" s="115">
        <f t="array" ref="P4334">IF(N4334="negativo",INDEX($AD$3:$AG$51,MATCH(1,($B4334=$AD$3:$AD$51)*($J4334=$AE$3:$AE$51),0),4),IF(N4334="positivo",INDEX($AD$55:$AG$109,MATCH(1,($B4334=$AD$55:$AD$109)*($J4334=$AE$55:$AE$109),0),4)))</f>
        <v>0</v>
      </c>
      <c r="Q4334" s="115" t="str">
        <f>VLOOKUP(M4334,Modelo!$A$2:$C$7,2,0)</f>
        <v>Diversidad, Equidad e Inclusión (DEI)</v>
      </c>
      <c r="R4334" s="118">
        <f t="array" ref="R4334">INDEX(Modelo!$F$1:$H$37,MATCH(1,(DataBase!Q4334=Modelo!$G$1:$G$37)*(DataBase!B4334=Modelo!$F$1:$F$37),0),3)</f>
        <v>0.14285714285714285</v>
      </c>
      <c r="S4334" s="115">
        <f t="shared" si="136"/>
        <v>0</v>
      </c>
      <c r="T4334" s="115">
        <f t="shared" si="137"/>
        <v>0</v>
      </c>
    </row>
    <row r="4335" spans="1:20" x14ac:dyDescent="0.3">
      <c r="A4335" s="115" t="s">
        <v>400</v>
      </c>
      <c r="B4335" s="115" t="s">
        <v>379</v>
      </c>
      <c r="C4335" s="115" t="s">
        <v>103</v>
      </c>
      <c r="D4335" s="115" t="s">
        <v>86</v>
      </c>
      <c r="E4335" s="115" t="s">
        <v>86</v>
      </c>
      <c r="F4335" s="115" t="s">
        <v>86</v>
      </c>
      <c r="G4335" s="115">
        <v>1977</v>
      </c>
      <c r="H4335" s="115" t="s">
        <v>125</v>
      </c>
      <c r="I4335" s="115">
        <v>0.74612668500000001</v>
      </c>
      <c r="J4335" s="115" t="s">
        <v>52</v>
      </c>
      <c r="K4335" s="115">
        <f>INDEX(DatosProcesados!$A$1:$BF$101,MATCH(DataBase!A4335,DatosProcesados!$A$1:$A$101,0),MATCH(DataBase!J4335,DatosProcesados!$A$1:$BF$1,0))</f>
        <v>0</v>
      </c>
      <c r="L4335" s="115" t="str">
        <f>INDEX(Modelo!$A$9:$D$89,MATCH(DataBase!$J4335,Modelo!$A$9:$A$89,0),MATCH(DataBase!L$1,Modelo!$A$9:$D$9,0))</f>
        <v xml:space="preserve">Impacto social </v>
      </c>
      <c r="M4335" s="115" t="str">
        <f>INDEX(Modelo!$A$9:$D$89,MATCH(DataBase!$J4335,Modelo!$A$9:$A$89,0),MATCH(DataBase!M$1,Modelo!$A$9:$D$9,0))</f>
        <v>Pilar 5</v>
      </c>
      <c r="N4335" s="115" t="str">
        <f>INDEX(Modelo!$A$9:$D$89,MATCH(DataBase!$J4335,Modelo!$A$9:$A$89,0),MATCH(DataBase!N$1,Modelo!$A$9:$D$9,0))</f>
        <v>positivo</v>
      </c>
      <c r="O4335" s="115">
        <f t="array" ref="O4335">IF(N4335="negativo",INDEX($AD$3:$AG$51,MATCH(1,($B4335=$AD$3:$AD$51)*($J4335=$AE$3:$AE$51),0),3),IF(N4335="positivo",INDEX($AD$55:$AG$109,MATCH(1,($B4335=$AD$55:$AD$109)*($J4335=$AE$55:$AE$109),0),3)))</f>
        <v>7.0999999999999994E-2</v>
      </c>
      <c r="P4335" s="115">
        <f t="array" ref="P4335">IF(N4335="negativo",INDEX($AD$3:$AG$51,MATCH(1,($B4335=$AD$3:$AD$51)*($J4335=$AE$3:$AE$51),0),4),IF(N4335="positivo",INDEX($AD$55:$AG$109,MATCH(1,($B4335=$AD$55:$AD$109)*($J4335=$AE$55:$AE$109),0),4)))</f>
        <v>0</v>
      </c>
      <c r="Q4335" s="115" t="str">
        <f>VLOOKUP(M4335,Modelo!$A$2:$C$7,2,0)</f>
        <v>Diversidad, Equidad e Inclusión (DEI)</v>
      </c>
      <c r="R4335" s="118">
        <f t="array" ref="R4335">INDEX(Modelo!$F$1:$H$37,MATCH(1,(DataBase!Q4335=Modelo!$G$1:$G$37)*(DataBase!B4335=Modelo!$F$1:$F$37),0),3)</f>
        <v>0.14285714285714285</v>
      </c>
      <c r="S4335" s="115">
        <f t="shared" si="136"/>
        <v>0</v>
      </c>
      <c r="T4335" s="115">
        <f t="shared" si="137"/>
        <v>0</v>
      </c>
    </row>
    <row r="4336" spans="1:20" x14ac:dyDescent="0.3">
      <c r="A4336" s="115" t="s">
        <v>326</v>
      </c>
      <c r="B4336" s="115" t="s">
        <v>313</v>
      </c>
      <c r="C4336" s="115" t="s">
        <v>103</v>
      </c>
      <c r="D4336" s="115" t="s">
        <v>87</v>
      </c>
      <c r="E4336" s="115" t="s">
        <v>86</v>
      </c>
      <c r="F4336" s="115" t="s">
        <v>86</v>
      </c>
      <c r="G4336" s="115">
        <v>1938</v>
      </c>
      <c r="H4336" s="115" t="s">
        <v>125</v>
      </c>
      <c r="I4336" s="115">
        <v>11.88773162</v>
      </c>
      <c r="J4336" s="115" t="s">
        <v>52</v>
      </c>
      <c r="K4336" s="115" t="str">
        <f>INDEX(DatosProcesados!$A$1:$BF$101,MATCH(DataBase!A4336,DatosProcesados!$A$1:$A$101,0),MATCH(DataBase!J4336,DatosProcesados!$A$1:$BF$1,0))</f>
        <v>No informa</v>
      </c>
      <c r="L4336" s="115" t="str">
        <f>INDEX(Modelo!$A$9:$D$89,MATCH(DataBase!$J4336,Modelo!$A$9:$A$89,0),MATCH(DataBase!L$1,Modelo!$A$9:$D$9,0))</f>
        <v xml:space="preserve">Impacto social </v>
      </c>
      <c r="M4336" s="115" t="str">
        <f>INDEX(Modelo!$A$9:$D$89,MATCH(DataBase!$J4336,Modelo!$A$9:$A$89,0),MATCH(DataBase!M$1,Modelo!$A$9:$D$9,0))</f>
        <v>Pilar 5</v>
      </c>
      <c r="N4336" s="115" t="str">
        <f>INDEX(Modelo!$A$9:$D$89,MATCH(DataBase!$J4336,Modelo!$A$9:$A$89,0),MATCH(DataBase!N$1,Modelo!$A$9:$D$9,0))</f>
        <v>positivo</v>
      </c>
      <c r="O4336" s="115">
        <f t="array" ref="O4336">IF(N4336="negativo",INDEX($AD$3:$AG$51,MATCH(1,($B4336=$AD$3:$AD$51)*($J4336=$AE$3:$AE$51),0),3),IF(N4336="positivo",INDEX($AD$55:$AG$109,MATCH(1,($B4336=$AD$55:$AD$109)*($J4336=$AE$55:$AE$109),0),3)))</f>
        <v>1.9E-2</v>
      </c>
      <c r="P4336" s="115">
        <f t="array" ref="P4336">IF(N4336="negativo",INDEX($AD$3:$AG$51,MATCH(1,($B4336=$AD$3:$AD$51)*($J4336=$AE$3:$AE$51),0),4),IF(N4336="positivo",INDEX($AD$55:$AG$109,MATCH(1,($B4336=$AD$55:$AD$109)*($J4336=$AE$55:$AE$109),0),4)))</f>
        <v>8.0999999999999996E-3</v>
      </c>
      <c r="Q4336" s="115" t="str">
        <f>VLOOKUP(M4336,Modelo!$A$2:$C$7,2,0)</f>
        <v>Diversidad, Equidad e Inclusión (DEI)</v>
      </c>
      <c r="R4336" s="118">
        <f t="array" ref="R4336">INDEX(Modelo!$F$1:$H$37,MATCH(1,(DataBase!Q4336=Modelo!$G$1:$G$37)*(DataBase!B4336=Modelo!$F$1:$F$37),0),3)</f>
        <v>0.23529411764705882</v>
      </c>
      <c r="S4336" s="115">
        <f t="shared" si="136"/>
        <v>0</v>
      </c>
      <c r="T4336" s="115">
        <f t="shared" si="137"/>
        <v>0</v>
      </c>
    </row>
    <row r="4337" spans="1:20" x14ac:dyDescent="0.3">
      <c r="A4337" s="115" t="s">
        <v>339</v>
      </c>
      <c r="B4337" s="115" t="s">
        <v>313</v>
      </c>
      <c r="C4337" s="115" t="s">
        <v>103</v>
      </c>
      <c r="D4337" s="115" t="s">
        <v>86</v>
      </c>
      <c r="E4337" s="115" t="s">
        <v>86</v>
      </c>
      <c r="F4337" s="115" t="s">
        <v>87</v>
      </c>
      <c r="G4337" s="115">
        <v>1984</v>
      </c>
      <c r="H4337" s="115" t="s">
        <v>177</v>
      </c>
      <c r="I4337" s="115">
        <v>5.5116464790000004</v>
      </c>
      <c r="J4337" s="115" t="s">
        <v>52</v>
      </c>
      <c r="K4337" s="115" t="str">
        <f>INDEX(DatosProcesados!$A$1:$BF$101,MATCH(DataBase!A4337,DatosProcesados!$A$1:$A$101,0),MATCH(DataBase!J4337,DatosProcesados!$A$1:$BF$1,0))</f>
        <v>No informa</v>
      </c>
      <c r="L4337" s="115" t="str">
        <f>INDEX(Modelo!$A$9:$D$89,MATCH(DataBase!$J4337,Modelo!$A$9:$A$89,0),MATCH(DataBase!L$1,Modelo!$A$9:$D$9,0))</f>
        <v xml:space="preserve">Impacto social </v>
      </c>
      <c r="M4337" s="115" t="str">
        <f>INDEX(Modelo!$A$9:$D$89,MATCH(DataBase!$J4337,Modelo!$A$9:$A$89,0),MATCH(DataBase!M$1,Modelo!$A$9:$D$9,0))</f>
        <v>Pilar 5</v>
      </c>
      <c r="N4337" s="115" t="str">
        <f>INDEX(Modelo!$A$9:$D$89,MATCH(DataBase!$J4337,Modelo!$A$9:$A$89,0),MATCH(DataBase!N$1,Modelo!$A$9:$D$9,0))</f>
        <v>positivo</v>
      </c>
      <c r="O4337" s="115">
        <f t="array" ref="O4337">IF(N4337="negativo",INDEX($AD$3:$AG$51,MATCH(1,($B4337=$AD$3:$AD$51)*($J4337=$AE$3:$AE$51),0),3),IF(N4337="positivo",INDEX($AD$55:$AG$109,MATCH(1,($B4337=$AD$55:$AD$109)*($J4337=$AE$55:$AE$109),0),3)))</f>
        <v>1.9E-2</v>
      </c>
      <c r="P4337" s="115">
        <f t="array" ref="P4337">IF(N4337="negativo",INDEX($AD$3:$AG$51,MATCH(1,($B4337=$AD$3:$AD$51)*($J4337=$AE$3:$AE$51),0),4),IF(N4337="positivo",INDEX($AD$55:$AG$109,MATCH(1,($B4337=$AD$55:$AD$109)*($J4337=$AE$55:$AE$109),0),4)))</f>
        <v>8.0999999999999996E-3</v>
      </c>
      <c r="Q4337" s="115" t="str">
        <f>VLOOKUP(M4337,Modelo!$A$2:$C$7,2,0)</f>
        <v>Diversidad, Equidad e Inclusión (DEI)</v>
      </c>
      <c r="R4337" s="118">
        <f t="array" ref="R4337">INDEX(Modelo!$F$1:$H$37,MATCH(1,(DataBase!Q4337=Modelo!$G$1:$G$37)*(DataBase!B4337=Modelo!$F$1:$F$37),0),3)</f>
        <v>0.23529411764705882</v>
      </c>
      <c r="S4337" s="115">
        <f t="shared" si="136"/>
        <v>0</v>
      </c>
      <c r="T4337" s="115">
        <f t="shared" si="137"/>
        <v>0</v>
      </c>
    </row>
    <row r="4338" spans="1:20" x14ac:dyDescent="0.3">
      <c r="A4338" s="115" t="s">
        <v>317</v>
      </c>
      <c r="B4338" s="115" t="s">
        <v>313</v>
      </c>
      <c r="C4338" s="115" t="s">
        <v>103</v>
      </c>
      <c r="D4338" s="115" t="s">
        <v>87</v>
      </c>
      <c r="E4338" s="115" t="s">
        <v>86</v>
      </c>
      <c r="F4338" s="115" t="s">
        <v>86</v>
      </c>
      <c r="G4338" s="115">
        <v>2009</v>
      </c>
      <c r="H4338" s="115" t="s">
        <v>125</v>
      </c>
      <c r="I4338" s="115">
        <v>19.439396106</v>
      </c>
      <c r="J4338" s="115" t="s">
        <v>52</v>
      </c>
      <c r="K4338" s="115">
        <f>INDEX(DatosProcesados!$A$1:$BF$101,MATCH(DataBase!A4338,DatosProcesados!$A$1:$A$101,0),MATCH(DataBase!J4338,DatosProcesados!$A$1:$BF$1,0))</f>
        <v>1.4E-2</v>
      </c>
      <c r="L4338" s="115" t="str">
        <f>INDEX(Modelo!$A$9:$D$89,MATCH(DataBase!$J4338,Modelo!$A$9:$A$89,0),MATCH(DataBase!L$1,Modelo!$A$9:$D$9,0))</f>
        <v xml:space="preserve">Impacto social </v>
      </c>
      <c r="M4338" s="115" t="str">
        <f>INDEX(Modelo!$A$9:$D$89,MATCH(DataBase!$J4338,Modelo!$A$9:$A$89,0),MATCH(DataBase!M$1,Modelo!$A$9:$D$9,0))</f>
        <v>Pilar 5</v>
      </c>
      <c r="N4338" s="115" t="str">
        <f>INDEX(Modelo!$A$9:$D$89,MATCH(DataBase!$J4338,Modelo!$A$9:$A$89,0),MATCH(DataBase!N$1,Modelo!$A$9:$D$9,0))</f>
        <v>positivo</v>
      </c>
      <c r="O4338" s="115">
        <f t="array" ref="O4338">IF(N4338="negativo",INDEX($AD$3:$AG$51,MATCH(1,($B4338=$AD$3:$AD$51)*($J4338=$AE$3:$AE$51),0),3),IF(N4338="positivo",INDEX($AD$55:$AG$109,MATCH(1,($B4338=$AD$55:$AD$109)*($J4338=$AE$55:$AE$109),0),3)))</f>
        <v>1.9E-2</v>
      </c>
      <c r="P4338" s="115">
        <f t="array" ref="P4338">IF(N4338="negativo",INDEX($AD$3:$AG$51,MATCH(1,($B4338=$AD$3:$AD$51)*($J4338=$AE$3:$AE$51),0),4),IF(N4338="positivo",INDEX($AD$55:$AG$109,MATCH(1,($B4338=$AD$55:$AD$109)*($J4338=$AE$55:$AE$109),0),4)))</f>
        <v>8.0999999999999996E-3</v>
      </c>
      <c r="Q4338" s="115" t="str">
        <f>VLOOKUP(M4338,Modelo!$A$2:$C$7,2,0)</f>
        <v>Diversidad, Equidad e Inclusión (DEI)</v>
      </c>
      <c r="R4338" s="118">
        <f t="array" ref="R4338">INDEX(Modelo!$F$1:$H$37,MATCH(1,(DataBase!Q4338=Modelo!$G$1:$G$37)*(DataBase!B4338=Modelo!$F$1:$F$37),0),3)</f>
        <v>0.23529411764705882</v>
      </c>
      <c r="S4338" s="115">
        <f t="shared" si="136"/>
        <v>54.128440366972484</v>
      </c>
      <c r="T4338" s="115">
        <f t="shared" si="137"/>
        <v>12.736103615758232</v>
      </c>
    </row>
    <row r="4339" spans="1:20" x14ac:dyDescent="0.3">
      <c r="A4339" s="115" t="s">
        <v>211</v>
      </c>
      <c r="B4339" s="115" t="s">
        <v>84</v>
      </c>
      <c r="C4339" s="115" t="s">
        <v>103</v>
      </c>
      <c r="D4339" s="115" t="s">
        <v>86</v>
      </c>
      <c r="E4339" s="115" t="s">
        <v>87</v>
      </c>
      <c r="F4339" s="115" t="s">
        <v>86</v>
      </c>
      <c r="G4339" s="115">
        <v>1972</v>
      </c>
      <c r="H4339" s="115" t="s">
        <v>125</v>
      </c>
      <c r="I4339" s="115">
        <v>0</v>
      </c>
      <c r="J4339" s="115" t="s">
        <v>52</v>
      </c>
      <c r="K4339" s="115">
        <f>INDEX(DatosProcesados!$A$1:$BF$101,MATCH(DataBase!A4339,DatosProcesados!$A$1:$A$101,0),MATCH(DataBase!J4339,DatosProcesados!$A$1:$BF$1,0))</f>
        <v>3.0000000000000001E-3</v>
      </c>
      <c r="L4339" s="115" t="str">
        <f>INDEX(Modelo!$A$9:$D$89,MATCH(DataBase!$J4339,Modelo!$A$9:$A$89,0),MATCH(DataBase!L$1,Modelo!$A$9:$D$9,0))</f>
        <v xml:space="preserve">Impacto social </v>
      </c>
      <c r="M4339" s="115" t="str">
        <f>INDEX(Modelo!$A$9:$D$89,MATCH(DataBase!$J4339,Modelo!$A$9:$A$89,0),MATCH(DataBase!M$1,Modelo!$A$9:$D$9,0))</f>
        <v>Pilar 5</v>
      </c>
      <c r="N4339" s="115" t="str">
        <f>INDEX(Modelo!$A$9:$D$89,MATCH(DataBase!$J4339,Modelo!$A$9:$A$89,0),MATCH(DataBase!N$1,Modelo!$A$9:$D$9,0))</f>
        <v>positivo</v>
      </c>
      <c r="O4339" s="115">
        <f t="array" ref="O4339">IF(N4339="negativo",INDEX($AD$3:$AG$51,MATCH(1,($B4339=$AD$3:$AD$51)*($J4339=$AE$3:$AE$51),0),3),IF(N4339="positivo",INDEX($AD$55:$AG$109,MATCH(1,($B4339=$AD$55:$AD$109)*($J4339=$AE$55:$AE$109),0),3)))</f>
        <v>1.4999999999999999E-2</v>
      </c>
      <c r="P4339" s="115">
        <f t="array" ref="P4339">IF(N4339="negativo",INDEX($AD$3:$AG$51,MATCH(1,($B4339=$AD$3:$AD$51)*($J4339=$AE$3:$AE$51),0),4),IF(N4339="positivo",INDEX($AD$55:$AG$109,MATCH(1,($B4339=$AD$55:$AD$109)*($J4339=$AE$55:$AE$109),0),4)))</f>
        <v>0</v>
      </c>
      <c r="Q4339" s="115" t="str">
        <f>VLOOKUP(M4339,Modelo!$A$2:$C$7,2,0)</f>
        <v>Diversidad, Equidad e Inclusión (DEI)</v>
      </c>
      <c r="R4339" s="118">
        <f t="array" ref="R4339">INDEX(Modelo!$F$1:$H$37,MATCH(1,(DataBase!Q4339=Modelo!$G$1:$G$37)*(DataBase!B4339=Modelo!$F$1:$F$37),0),3)</f>
        <v>0.29411764705882354</v>
      </c>
      <c r="S4339" s="115">
        <f t="shared" si="136"/>
        <v>20</v>
      </c>
      <c r="T4339" s="115">
        <f t="shared" si="137"/>
        <v>5.882352941176471</v>
      </c>
    </row>
    <row r="4340" spans="1:20" x14ac:dyDescent="0.3">
      <c r="A4340" s="115" t="s">
        <v>351</v>
      </c>
      <c r="B4340" s="115" t="s">
        <v>313</v>
      </c>
      <c r="C4340" s="115" t="s">
        <v>103</v>
      </c>
      <c r="D4340" s="115" t="s">
        <v>87</v>
      </c>
      <c r="E4340" s="115" t="s">
        <v>86</v>
      </c>
      <c r="F4340" s="115" t="s">
        <v>86</v>
      </c>
      <c r="G4340" s="115">
        <v>1997</v>
      </c>
      <c r="H4340" s="115" t="s">
        <v>125</v>
      </c>
      <c r="I4340" s="115">
        <v>3.874476933</v>
      </c>
      <c r="J4340" s="115" t="s">
        <v>52</v>
      </c>
      <c r="K4340" s="115" t="str">
        <f>INDEX(DatosProcesados!$A$1:$BF$101,MATCH(DataBase!A4340,DatosProcesados!$A$1:$A$101,0),MATCH(DataBase!J4340,DatosProcesados!$A$1:$BF$1,0))</f>
        <v>No informa</v>
      </c>
      <c r="L4340" s="115" t="str">
        <f>INDEX(Modelo!$A$9:$D$89,MATCH(DataBase!$J4340,Modelo!$A$9:$A$89,0),MATCH(DataBase!L$1,Modelo!$A$9:$D$9,0))</f>
        <v xml:space="preserve">Impacto social </v>
      </c>
      <c r="M4340" s="115" t="str">
        <f>INDEX(Modelo!$A$9:$D$89,MATCH(DataBase!$J4340,Modelo!$A$9:$A$89,0),MATCH(DataBase!M$1,Modelo!$A$9:$D$9,0))</f>
        <v>Pilar 5</v>
      </c>
      <c r="N4340" s="115" t="str">
        <f>INDEX(Modelo!$A$9:$D$89,MATCH(DataBase!$J4340,Modelo!$A$9:$A$89,0),MATCH(DataBase!N$1,Modelo!$A$9:$D$9,0))</f>
        <v>positivo</v>
      </c>
      <c r="O4340" s="115">
        <f t="array" ref="O4340">IF(N4340="negativo",INDEX($AD$3:$AG$51,MATCH(1,($B4340=$AD$3:$AD$51)*($J4340=$AE$3:$AE$51),0),3),IF(N4340="positivo",INDEX($AD$55:$AG$109,MATCH(1,($B4340=$AD$55:$AD$109)*($J4340=$AE$55:$AE$109),0),3)))</f>
        <v>1.9E-2</v>
      </c>
      <c r="P4340" s="115">
        <f t="array" ref="P4340">IF(N4340="negativo",INDEX($AD$3:$AG$51,MATCH(1,($B4340=$AD$3:$AD$51)*($J4340=$AE$3:$AE$51),0),4),IF(N4340="positivo",INDEX($AD$55:$AG$109,MATCH(1,($B4340=$AD$55:$AD$109)*($J4340=$AE$55:$AE$109),0),4)))</f>
        <v>8.0999999999999996E-3</v>
      </c>
      <c r="Q4340" s="115" t="str">
        <f>VLOOKUP(M4340,Modelo!$A$2:$C$7,2,0)</f>
        <v>Diversidad, Equidad e Inclusión (DEI)</v>
      </c>
      <c r="R4340" s="118">
        <f t="array" ref="R4340">INDEX(Modelo!$F$1:$H$37,MATCH(1,(DataBase!Q4340=Modelo!$G$1:$G$37)*(DataBase!B4340=Modelo!$F$1:$F$37),0),3)</f>
        <v>0.23529411764705882</v>
      </c>
      <c r="S4340" s="115">
        <f t="shared" si="136"/>
        <v>0</v>
      </c>
      <c r="T4340" s="115">
        <f t="shared" si="137"/>
        <v>0</v>
      </c>
    </row>
    <row r="4341" spans="1:20" x14ac:dyDescent="0.3">
      <c r="A4341" s="115" t="s">
        <v>411</v>
      </c>
      <c r="B4341" s="115" t="s">
        <v>407</v>
      </c>
      <c r="C4341" s="115" t="s">
        <v>103</v>
      </c>
      <c r="D4341" s="115" t="s">
        <v>87</v>
      </c>
      <c r="E4341" s="115" t="s">
        <v>86</v>
      </c>
      <c r="F4341" s="115" t="s">
        <v>87</v>
      </c>
      <c r="G4341" s="115">
        <v>1935</v>
      </c>
      <c r="H4341" s="115" t="s">
        <v>244</v>
      </c>
      <c r="I4341" s="115">
        <v>11.495989482000001</v>
      </c>
      <c r="J4341" s="115" t="s">
        <v>52</v>
      </c>
      <c r="K4341" s="115" t="str">
        <f>INDEX(DatosProcesados!$A$1:$BF$101,MATCH(DataBase!A4341,DatosProcesados!$A$1:$A$101,0),MATCH(DataBase!J4341,DatosProcesados!$A$1:$BF$1,0))</f>
        <v>No informa</v>
      </c>
      <c r="L4341" s="115" t="str">
        <f>INDEX(Modelo!$A$9:$D$89,MATCH(DataBase!$J4341,Modelo!$A$9:$A$89,0),MATCH(DataBase!L$1,Modelo!$A$9:$D$9,0))</f>
        <v xml:space="preserve">Impacto social </v>
      </c>
      <c r="M4341" s="115" t="str">
        <f>INDEX(Modelo!$A$9:$D$89,MATCH(DataBase!$J4341,Modelo!$A$9:$A$89,0),MATCH(DataBase!M$1,Modelo!$A$9:$D$9,0))</f>
        <v>Pilar 5</v>
      </c>
      <c r="N4341" s="115" t="str">
        <f>INDEX(Modelo!$A$9:$D$89,MATCH(DataBase!$J4341,Modelo!$A$9:$A$89,0),MATCH(DataBase!N$1,Modelo!$A$9:$D$9,0))</f>
        <v>positivo</v>
      </c>
      <c r="O4341" s="115">
        <f t="array" ref="O4341">IF(N4341="negativo",INDEX($AD$3:$AG$51,MATCH(1,($B4341=$AD$3:$AD$51)*($J4341=$AE$3:$AE$51),0),3),IF(N4341="positivo",INDEX($AD$55:$AG$109,MATCH(1,($B4341=$AD$55:$AD$109)*($J4341=$AE$55:$AE$109),0),3)))</f>
        <v>1.0999999999999999E-2</v>
      </c>
      <c r="P4341" s="115">
        <f t="array" ref="P4341">IF(N4341="negativo",INDEX($AD$3:$AG$51,MATCH(1,($B4341=$AD$3:$AD$51)*($J4341=$AE$3:$AE$51),0),4),IF(N4341="positivo",INDEX($AD$55:$AG$109,MATCH(1,($B4341=$AD$55:$AD$109)*($J4341=$AE$55:$AE$109),0),4)))</f>
        <v>2.0000000000000001E-4</v>
      </c>
      <c r="Q4341" s="115" t="str">
        <f>VLOOKUP(M4341,Modelo!$A$2:$C$7,2,0)</f>
        <v>Diversidad, Equidad e Inclusión (DEI)</v>
      </c>
      <c r="R4341" s="118">
        <f t="array" ref="R4341">INDEX(Modelo!$F$1:$H$37,MATCH(1,(DataBase!Q4341=Modelo!$G$1:$G$37)*(DataBase!B4341=Modelo!$F$1:$F$37),0),3)</f>
        <v>0.11538461538461539</v>
      </c>
      <c r="S4341" s="115">
        <f t="shared" si="136"/>
        <v>0</v>
      </c>
      <c r="T4341" s="115">
        <f t="shared" si="137"/>
        <v>0</v>
      </c>
    </row>
    <row r="4342" spans="1:20" x14ac:dyDescent="0.3">
      <c r="A4342" s="115" t="s">
        <v>406</v>
      </c>
      <c r="B4342" s="115" t="s">
        <v>407</v>
      </c>
      <c r="C4342" s="115" t="s">
        <v>97</v>
      </c>
      <c r="D4342" s="115" t="s">
        <v>86</v>
      </c>
      <c r="E4342" s="115" t="s">
        <v>87</v>
      </c>
      <c r="F4342" s="115" t="s">
        <v>87</v>
      </c>
      <c r="G4342" s="115">
        <v>1951</v>
      </c>
      <c r="H4342" s="115" t="s">
        <v>125</v>
      </c>
      <c r="I4342" s="115">
        <v>113.923310323</v>
      </c>
      <c r="J4342" s="115" t="s">
        <v>52</v>
      </c>
      <c r="K4342" s="115">
        <f>INDEX(DatosProcesados!$A$1:$BF$101,MATCH(DataBase!A4342,DatosProcesados!$A$1:$A$101,0),MATCH(DataBase!J4342,DatosProcesados!$A$1:$BF$1,0))</f>
        <v>1.0999999999999999E-2</v>
      </c>
      <c r="L4342" s="115" t="str">
        <f>INDEX(Modelo!$A$9:$D$89,MATCH(DataBase!$J4342,Modelo!$A$9:$A$89,0),MATCH(DataBase!L$1,Modelo!$A$9:$D$9,0))</f>
        <v xml:space="preserve">Impacto social </v>
      </c>
      <c r="M4342" s="115" t="str">
        <f>INDEX(Modelo!$A$9:$D$89,MATCH(DataBase!$J4342,Modelo!$A$9:$A$89,0),MATCH(DataBase!M$1,Modelo!$A$9:$D$9,0))</f>
        <v>Pilar 5</v>
      </c>
      <c r="N4342" s="115" t="str">
        <f>INDEX(Modelo!$A$9:$D$89,MATCH(DataBase!$J4342,Modelo!$A$9:$A$89,0),MATCH(DataBase!N$1,Modelo!$A$9:$D$9,0))</f>
        <v>positivo</v>
      </c>
      <c r="O4342" s="115">
        <f t="array" ref="O4342">IF(N4342="negativo",INDEX($AD$3:$AG$51,MATCH(1,($B4342=$AD$3:$AD$51)*($J4342=$AE$3:$AE$51),0),3),IF(N4342="positivo",INDEX($AD$55:$AG$109,MATCH(1,($B4342=$AD$55:$AD$109)*($J4342=$AE$55:$AE$109),0),3)))</f>
        <v>1.0999999999999999E-2</v>
      </c>
      <c r="P4342" s="115">
        <f t="array" ref="P4342">IF(N4342="negativo",INDEX($AD$3:$AG$51,MATCH(1,($B4342=$AD$3:$AD$51)*($J4342=$AE$3:$AE$51),0),4),IF(N4342="positivo",INDEX($AD$55:$AG$109,MATCH(1,($B4342=$AD$55:$AD$109)*($J4342=$AE$55:$AE$109),0),4)))</f>
        <v>2.0000000000000001E-4</v>
      </c>
      <c r="Q4342" s="115" t="str">
        <f>VLOOKUP(M4342,Modelo!$A$2:$C$7,2,0)</f>
        <v>Diversidad, Equidad e Inclusión (DEI)</v>
      </c>
      <c r="R4342" s="118">
        <f t="array" ref="R4342">INDEX(Modelo!$F$1:$H$37,MATCH(1,(DataBase!Q4342=Modelo!$G$1:$G$37)*(DataBase!B4342=Modelo!$F$1:$F$37),0),3)</f>
        <v>0.11538461538461539</v>
      </c>
      <c r="S4342" s="115">
        <f t="shared" si="136"/>
        <v>100</v>
      </c>
      <c r="T4342" s="115">
        <f t="shared" si="137"/>
        <v>11.538461538461538</v>
      </c>
    </row>
    <row r="4343" spans="1:20" x14ac:dyDescent="0.3">
      <c r="A4343" s="115" t="s">
        <v>96</v>
      </c>
      <c r="B4343" s="115" t="s">
        <v>84</v>
      </c>
      <c r="C4343" s="115" t="s">
        <v>97</v>
      </c>
      <c r="D4343" s="115" t="s">
        <v>86</v>
      </c>
      <c r="E4343" s="115" t="s">
        <v>86</v>
      </c>
      <c r="F4343" s="115" t="s">
        <v>87</v>
      </c>
      <c r="G4343" s="115">
        <v>1997</v>
      </c>
      <c r="H4343" s="115" t="s">
        <v>125</v>
      </c>
      <c r="I4343" s="115">
        <v>15.780332546</v>
      </c>
      <c r="J4343" s="115" t="s">
        <v>52</v>
      </c>
      <c r="K4343" s="115" t="str">
        <f>INDEX(DatosProcesados!$A$1:$BF$101,MATCH(DataBase!A4343,DatosProcesados!$A$1:$A$101,0),MATCH(DataBase!J4343,DatosProcesados!$A$1:$BF$1,0))</f>
        <v>No informa</v>
      </c>
      <c r="L4343" s="115" t="str">
        <f>INDEX(Modelo!$A$9:$D$89,MATCH(DataBase!$J4343,Modelo!$A$9:$A$89,0),MATCH(DataBase!L$1,Modelo!$A$9:$D$9,0))</f>
        <v xml:space="preserve">Impacto social </v>
      </c>
      <c r="M4343" s="115" t="str">
        <f>INDEX(Modelo!$A$9:$D$89,MATCH(DataBase!$J4343,Modelo!$A$9:$A$89,0),MATCH(DataBase!M$1,Modelo!$A$9:$D$9,0))</f>
        <v>Pilar 5</v>
      </c>
      <c r="N4343" s="115" t="str">
        <f>INDEX(Modelo!$A$9:$D$89,MATCH(DataBase!$J4343,Modelo!$A$9:$A$89,0),MATCH(DataBase!N$1,Modelo!$A$9:$D$9,0))</f>
        <v>positivo</v>
      </c>
      <c r="O4343" s="115">
        <f t="array" ref="O4343">IF(N4343="negativo",INDEX($AD$3:$AG$51,MATCH(1,($B4343=$AD$3:$AD$51)*($J4343=$AE$3:$AE$51),0),3),IF(N4343="positivo",INDEX($AD$55:$AG$109,MATCH(1,($B4343=$AD$55:$AD$109)*($J4343=$AE$55:$AE$109),0),3)))</f>
        <v>1.4999999999999999E-2</v>
      </c>
      <c r="P4343" s="115">
        <f t="array" ref="P4343">IF(N4343="negativo",INDEX($AD$3:$AG$51,MATCH(1,($B4343=$AD$3:$AD$51)*($J4343=$AE$3:$AE$51),0),4),IF(N4343="positivo",INDEX($AD$55:$AG$109,MATCH(1,($B4343=$AD$55:$AD$109)*($J4343=$AE$55:$AE$109),0),4)))</f>
        <v>0</v>
      </c>
      <c r="Q4343" s="115" t="str">
        <f>VLOOKUP(M4343,Modelo!$A$2:$C$7,2,0)</f>
        <v>Diversidad, Equidad e Inclusión (DEI)</v>
      </c>
      <c r="R4343" s="118">
        <f t="array" ref="R4343">INDEX(Modelo!$F$1:$H$37,MATCH(1,(DataBase!Q4343=Modelo!$G$1:$G$37)*(DataBase!B4343=Modelo!$F$1:$F$37),0),3)</f>
        <v>0.29411764705882354</v>
      </c>
      <c r="S4343" s="115">
        <f t="shared" si="136"/>
        <v>0</v>
      </c>
      <c r="T4343" s="115">
        <f t="shared" si="137"/>
        <v>0</v>
      </c>
    </row>
    <row r="4344" spans="1:20" x14ac:dyDescent="0.3">
      <c r="A4344" s="115" t="s">
        <v>83</v>
      </c>
      <c r="B4344" s="115" t="s">
        <v>84</v>
      </c>
      <c r="C4344" s="115" t="s">
        <v>85</v>
      </c>
      <c r="D4344" s="115" t="s">
        <v>86</v>
      </c>
      <c r="E4344" s="115" t="s">
        <v>86</v>
      </c>
      <c r="F4344" s="115" t="s">
        <v>87</v>
      </c>
      <c r="G4344" s="115">
        <v>1955</v>
      </c>
      <c r="H4344" s="115" t="s">
        <v>125</v>
      </c>
      <c r="I4344" s="115">
        <v>20.574477179999999</v>
      </c>
      <c r="J4344" s="115" t="s">
        <v>52</v>
      </c>
      <c r="K4344" s="115">
        <f>INDEX(DatosProcesados!$A$1:$BF$101,MATCH(DataBase!A4344,DatosProcesados!$A$1:$A$101,0),MATCH(DataBase!J4344,DatosProcesados!$A$1:$BF$1,0))</f>
        <v>9.5999999999999992E-3</v>
      </c>
      <c r="L4344" s="115" t="str">
        <f>INDEX(Modelo!$A$9:$D$89,MATCH(DataBase!$J4344,Modelo!$A$9:$A$89,0),MATCH(DataBase!L$1,Modelo!$A$9:$D$9,0))</f>
        <v xml:space="preserve">Impacto social </v>
      </c>
      <c r="M4344" s="115" t="str">
        <f>INDEX(Modelo!$A$9:$D$89,MATCH(DataBase!$J4344,Modelo!$A$9:$A$89,0),MATCH(DataBase!M$1,Modelo!$A$9:$D$9,0))</f>
        <v>Pilar 5</v>
      </c>
      <c r="N4344" s="115" t="str">
        <f>INDEX(Modelo!$A$9:$D$89,MATCH(DataBase!$J4344,Modelo!$A$9:$A$89,0),MATCH(DataBase!N$1,Modelo!$A$9:$D$9,0))</f>
        <v>positivo</v>
      </c>
      <c r="O4344" s="115">
        <f t="array" ref="O4344">IF(N4344="negativo",INDEX($AD$3:$AG$51,MATCH(1,($B4344=$AD$3:$AD$51)*($J4344=$AE$3:$AE$51),0),3),IF(N4344="positivo",INDEX($AD$55:$AG$109,MATCH(1,($B4344=$AD$55:$AD$109)*($J4344=$AE$55:$AE$109),0),3)))</f>
        <v>1.4999999999999999E-2</v>
      </c>
      <c r="P4344" s="115">
        <f t="array" ref="P4344">IF(N4344="negativo",INDEX($AD$3:$AG$51,MATCH(1,($B4344=$AD$3:$AD$51)*($J4344=$AE$3:$AE$51),0),4),IF(N4344="positivo",INDEX($AD$55:$AG$109,MATCH(1,($B4344=$AD$55:$AD$109)*($J4344=$AE$55:$AE$109),0),4)))</f>
        <v>0</v>
      </c>
      <c r="Q4344" s="115" t="str">
        <f>VLOOKUP(M4344,Modelo!$A$2:$C$7,2,0)</f>
        <v>Diversidad, Equidad e Inclusión (DEI)</v>
      </c>
      <c r="R4344" s="118">
        <f t="array" ref="R4344">INDEX(Modelo!$F$1:$H$37,MATCH(1,(DataBase!Q4344=Modelo!$G$1:$G$37)*(DataBase!B4344=Modelo!$F$1:$F$37),0),3)</f>
        <v>0.29411764705882354</v>
      </c>
      <c r="S4344" s="115">
        <f t="shared" si="136"/>
        <v>64</v>
      </c>
      <c r="T4344" s="115">
        <f t="shared" si="137"/>
        <v>18.823529411764707</v>
      </c>
    </row>
    <row r="4345" spans="1:20" x14ac:dyDescent="0.3">
      <c r="A4345" s="115" t="s">
        <v>243</v>
      </c>
      <c r="B4345" s="115" t="s">
        <v>216</v>
      </c>
      <c r="C4345" s="115" t="s">
        <v>103</v>
      </c>
      <c r="D4345" s="115" t="s">
        <v>86</v>
      </c>
      <c r="E4345" s="115" t="s">
        <v>86</v>
      </c>
      <c r="F4345" s="115" t="s">
        <v>87</v>
      </c>
      <c r="G4345" s="115">
        <v>1985</v>
      </c>
      <c r="H4345" s="115" t="s">
        <v>244</v>
      </c>
      <c r="I4345" s="115">
        <v>2.6249202149999999</v>
      </c>
      <c r="J4345" s="115" t="s">
        <v>52</v>
      </c>
      <c r="K4345" s="115" t="str">
        <f>INDEX(DatosProcesados!$A$1:$BF$101,MATCH(DataBase!A4345,DatosProcesados!$A$1:$A$101,0),MATCH(DataBase!J4345,DatosProcesados!$A$1:$BF$1,0))</f>
        <v>No informa</v>
      </c>
      <c r="L4345" s="115" t="str">
        <f>INDEX(Modelo!$A$9:$D$89,MATCH(DataBase!$J4345,Modelo!$A$9:$A$89,0),MATCH(DataBase!L$1,Modelo!$A$9:$D$9,0))</f>
        <v xml:space="preserve">Impacto social </v>
      </c>
      <c r="M4345" s="115" t="str">
        <f>INDEX(Modelo!$A$9:$D$89,MATCH(DataBase!$J4345,Modelo!$A$9:$A$89,0),MATCH(DataBase!M$1,Modelo!$A$9:$D$9,0))</f>
        <v>Pilar 5</v>
      </c>
      <c r="N4345" s="115" t="str">
        <f>INDEX(Modelo!$A$9:$D$89,MATCH(DataBase!$J4345,Modelo!$A$9:$A$89,0),MATCH(DataBase!N$1,Modelo!$A$9:$D$9,0))</f>
        <v>positivo</v>
      </c>
      <c r="O4345" s="115">
        <f t="array" ref="O4345">IF(N4345="negativo",INDEX($AD$3:$AG$51,MATCH(1,($B4345=$AD$3:$AD$51)*($J4345=$AE$3:$AE$51),0),3),IF(N4345="positivo",INDEX($AD$55:$AG$109,MATCH(1,($B4345=$AD$55:$AD$109)*($J4345=$AE$55:$AE$109),0),3)))</f>
        <v>9.7999999999999997E-3</v>
      </c>
      <c r="P4345" s="115">
        <f t="array" ref="P4345">IF(N4345="negativo",INDEX($AD$3:$AG$51,MATCH(1,($B4345=$AD$3:$AD$51)*($J4345=$AE$3:$AE$51),0),4),IF(N4345="positivo",INDEX($AD$55:$AG$109,MATCH(1,($B4345=$AD$55:$AD$109)*($J4345=$AE$55:$AE$109),0),4)))</f>
        <v>6.9999999999999999E-4</v>
      </c>
      <c r="Q4345" s="115" t="str">
        <f>VLOOKUP(M4345,Modelo!$A$2:$C$7,2,0)</f>
        <v>Diversidad, Equidad e Inclusión (DEI)</v>
      </c>
      <c r="R4345" s="118">
        <f t="array" ref="R4345">INDEX(Modelo!$F$1:$H$37,MATCH(1,(DataBase!Q4345=Modelo!$G$1:$G$37)*(DataBase!B4345=Modelo!$F$1:$F$37),0),3)</f>
        <v>0.15789473684210525</v>
      </c>
      <c r="S4345" s="115">
        <f t="shared" si="136"/>
        <v>0</v>
      </c>
      <c r="T4345" s="115">
        <f t="shared" si="137"/>
        <v>0</v>
      </c>
    </row>
    <row r="4346" spans="1:20" x14ac:dyDescent="0.3">
      <c r="A4346" s="115" t="s">
        <v>263</v>
      </c>
      <c r="B4346" s="115" t="s">
        <v>216</v>
      </c>
      <c r="C4346" s="115" t="s">
        <v>97</v>
      </c>
      <c r="D4346" s="115" t="s">
        <v>86</v>
      </c>
      <c r="E4346" s="115" t="s">
        <v>86</v>
      </c>
      <c r="F4346" s="115" t="s">
        <v>86</v>
      </c>
      <c r="G4346" s="115">
        <v>1990</v>
      </c>
      <c r="H4346" s="115" t="s">
        <v>125</v>
      </c>
      <c r="I4346" s="115">
        <v>2.3114637089999999</v>
      </c>
      <c r="J4346" s="115" t="s">
        <v>52</v>
      </c>
      <c r="K4346" s="115">
        <f>INDEX(DatosProcesados!$A$1:$BF$101,MATCH(DataBase!A4346,DatosProcesados!$A$1:$A$101,0),MATCH(DataBase!J4346,DatosProcesados!$A$1:$BF$1,0))</f>
        <v>9.7999999999999997E-3</v>
      </c>
      <c r="L4346" s="115" t="str">
        <f>INDEX(Modelo!$A$9:$D$89,MATCH(DataBase!$J4346,Modelo!$A$9:$A$89,0),MATCH(DataBase!L$1,Modelo!$A$9:$D$9,0))</f>
        <v xml:space="preserve">Impacto social </v>
      </c>
      <c r="M4346" s="115" t="str">
        <f>INDEX(Modelo!$A$9:$D$89,MATCH(DataBase!$J4346,Modelo!$A$9:$A$89,0),MATCH(DataBase!M$1,Modelo!$A$9:$D$9,0))</f>
        <v>Pilar 5</v>
      </c>
      <c r="N4346" s="115" t="str">
        <f>INDEX(Modelo!$A$9:$D$89,MATCH(DataBase!$J4346,Modelo!$A$9:$A$89,0),MATCH(DataBase!N$1,Modelo!$A$9:$D$9,0))</f>
        <v>positivo</v>
      </c>
      <c r="O4346" s="115">
        <f t="array" ref="O4346">IF(N4346="negativo",INDEX($AD$3:$AG$51,MATCH(1,($B4346=$AD$3:$AD$51)*($J4346=$AE$3:$AE$51),0),3),IF(N4346="positivo",INDEX($AD$55:$AG$109,MATCH(1,($B4346=$AD$55:$AD$109)*($J4346=$AE$55:$AE$109),0),3)))</f>
        <v>9.7999999999999997E-3</v>
      </c>
      <c r="P4346" s="115">
        <f t="array" ref="P4346">IF(N4346="negativo",INDEX($AD$3:$AG$51,MATCH(1,($B4346=$AD$3:$AD$51)*($J4346=$AE$3:$AE$51),0),4),IF(N4346="positivo",INDEX($AD$55:$AG$109,MATCH(1,($B4346=$AD$55:$AD$109)*($J4346=$AE$55:$AE$109),0),4)))</f>
        <v>6.9999999999999999E-4</v>
      </c>
      <c r="Q4346" s="115" t="str">
        <f>VLOOKUP(M4346,Modelo!$A$2:$C$7,2,0)</f>
        <v>Diversidad, Equidad e Inclusión (DEI)</v>
      </c>
      <c r="R4346" s="118">
        <f t="array" ref="R4346">INDEX(Modelo!$F$1:$H$37,MATCH(1,(DataBase!Q4346=Modelo!$G$1:$G$37)*(DataBase!B4346=Modelo!$F$1:$F$37),0),3)</f>
        <v>0.15789473684210525</v>
      </c>
      <c r="S4346" s="115">
        <f t="shared" si="136"/>
        <v>100</v>
      </c>
      <c r="T4346" s="115">
        <f t="shared" si="137"/>
        <v>15.789473684210526</v>
      </c>
    </row>
    <row r="4347" spans="1:20" x14ac:dyDescent="0.3">
      <c r="A4347" s="115" t="s">
        <v>321</v>
      </c>
      <c r="B4347" s="115" t="s">
        <v>313</v>
      </c>
      <c r="C4347" s="115" t="s">
        <v>103</v>
      </c>
      <c r="D4347" s="115" t="s">
        <v>86</v>
      </c>
      <c r="E4347" s="115" t="s">
        <v>86</v>
      </c>
      <c r="F4347" s="115" t="s">
        <v>87</v>
      </c>
      <c r="G4347" s="115">
        <v>1949</v>
      </c>
      <c r="H4347" s="115" t="s">
        <v>125</v>
      </c>
      <c r="I4347" s="115">
        <v>16.077688644999999</v>
      </c>
      <c r="J4347" s="115" t="s">
        <v>52</v>
      </c>
      <c r="K4347" s="115">
        <f>INDEX(DatosProcesados!$A$1:$BF$101,MATCH(DataBase!A4347,DatosProcesados!$A$1:$A$101,0),MATCH(DataBase!J4347,DatosProcesados!$A$1:$BF$1,0))</f>
        <v>0.01</v>
      </c>
      <c r="L4347" s="115" t="str">
        <f>INDEX(Modelo!$A$9:$D$89,MATCH(DataBase!$J4347,Modelo!$A$9:$A$89,0),MATCH(DataBase!L$1,Modelo!$A$9:$D$9,0))</f>
        <v xml:space="preserve">Impacto social </v>
      </c>
      <c r="M4347" s="115" t="str">
        <f>INDEX(Modelo!$A$9:$D$89,MATCH(DataBase!$J4347,Modelo!$A$9:$A$89,0),MATCH(DataBase!M$1,Modelo!$A$9:$D$9,0))</f>
        <v>Pilar 5</v>
      </c>
      <c r="N4347" s="115" t="str">
        <f>INDEX(Modelo!$A$9:$D$89,MATCH(DataBase!$J4347,Modelo!$A$9:$A$89,0),MATCH(DataBase!N$1,Modelo!$A$9:$D$9,0))</f>
        <v>positivo</v>
      </c>
      <c r="O4347" s="115">
        <f t="array" ref="O4347">IF(N4347="negativo",INDEX($AD$3:$AG$51,MATCH(1,($B4347=$AD$3:$AD$51)*($J4347=$AE$3:$AE$51),0),3),IF(N4347="positivo",INDEX($AD$55:$AG$109,MATCH(1,($B4347=$AD$55:$AD$109)*($J4347=$AE$55:$AE$109),0),3)))</f>
        <v>1.9E-2</v>
      </c>
      <c r="P4347" s="115">
        <f t="array" ref="P4347">IF(N4347="negativo",INDEX($AD$3:$AG$51,MATCH(1,($B4347=$AD$3:$AD$51)*($J4347=$AE$3:$AE$51),0),4),IF(N4347="positivo",INDEX($AD$55:$AG$109,MATCH(1,($B4347=$AD$55:$AD$109)*($J4347=$AE$55:$AE$109),0),4)))</f>
        <v>8.0999999999999996E-3</v>
      </c>
      <c r="Q4347" s="115" t="str">
        <f>VLOOKUP(M4347,Modelo!$A$2:$C$7,2,0)</f>
        <v>Diversidad, Equidad e Inclusión (DEI)</v>
      </c>
      <c r="R4347" s="118">
        <f t="array" ref="R4347">INDEX(Modelo!$F$1:$H$37,MATCH(1,(DataBase!Q4347=Modelo!$G$1:$G$37)*(DataBase!B4347=Modelo!$F$1:$F$37),0),3)</f>
        <v>0.23529411764705882</v>
      </c>
      <c r="S4347" s="115">
        <f t="shared" si="136"/>
        <v>17.431192660550465</v>
      </c>
      <c r="T4347" s="115">
        <f t="shared" si="137"/>
        <v>4.1014570966001092</v>
      </c>
    </row>
    <row r="4348" spans="1:20" x14ac:dyDescent="0.3">
      <c r="A4348" s="115" t="s">
        <v>363</v>
      </c>
      <c r="B4348" s="115" t="s">
        <v>313</v>
      </c>
      <c r="C4348" s="115" t="s">
        <v>103</v>
      </c>
      <c r="D4348" s="115" t="s">
        <v>87</v>
      </c>
      <c r="E4348" s="115" t="s">
        <v>87</v>
      </c>
      <c r="F4348" s="115" t="s">
        <v>87</v>
      </c>
      <c r="G4348" s="115">
        <v>1889</v>
      </c>
      <c r="H4348" s="115" t="s">
        <v>177</v>
      </c>
      <c r="I4348" s="115">
        <v>2.3075606390000001</v>
      </c>
      <c r="J4348" s="115" t="s">
        <v>52</v>
      </c>
      <c r="K4348" s="115">
        <f>INDEX(DatosProcesados!$A$1:$BF$101,MATCH(DataBase!A4348,DatosProcesados!$A$1:$A$101,0),MATCH(DataBase!J4348,DatosProcesados!$A$1:$BF$1,0))</f>
        <v>1.43E-2</v>
      </c>
      <c r="L4348" s="115" t="str">
        <f>INDEX(Modelo!$A$9:$D$89,MATCH(DataBase!$J4348,Modelo!$A$9:$A$89,0),MATCH(DataBase!L$1,Modelo!$A$9:$D$9,0))</f>
        <v xml:space="preserve">Impacto social </v>
      </c>
      <c r="M4348" s="115" t="str">
        <f>INDEX(Modelo!$A$9:$D$89,MATCH(DataBase!$J4348,Modelo!$A$9:$A$89,0),MATCH(DataBase!M$1,Modelo!$A$9:$D$9,0))</f>
        <v>Pilar 5</v>
      </c>
      <c r="N4348" s="115" t="str">
        <f>INDEX(Modelo!$A$9:$D$89,MATCH(DataBase!$J4348,Modelo!$A$9:$A$89,0),MATCH(DataBase!N$1,Modelo!$A$9:$D$9,0))</f>
        <v>positivo</v>
      </c>
      <c r="O4348" s="115">
        <f t="array" ref="O4348">IF(N4348="negativo",INDEX($AD$3:$AG$51,MATCH(1,($B4348=$AD$3:$AD$51)*($J4348=$AE$3:$AE$51),0),3),IF(N4348="positivo",INDEX($AD$55:$AG$109,MATCH(1,($B4348=$AD$55:$AD$109)*($J4348=$AE$55:$AE$109),0),3)))</f>
        <v>1.9E-2</v>
      </c>
      <c r="P4348" s="115">
        <f t="array" ref="P4348">IF(N4348="negativo",INDEX($AD$3:$AG$51,MATCH(1,($B4348=$AD$3:$AD$51)*($J4348=$AE$3:$AE$51),0),4),IF(N4348="positivo",INDEX($AD$55:$AG$109,MATCH(1,($B4348=$AD$55:$AD$109)*($J4348=$AE$55:$AE$109),0),4)))</f>
        <v>8.0999999999999996E-3</v>
      </c>
      <c r="Q4348" s="115" t="str">
        <f>VLOOKUP(M4348,Modelo!$A$2:$C$7,2,0)</f>
        <v>Diversidad, Equidad e Inclusión (DEI)</v>
      </c>
      <c r="R4348" s="118">
        <f t="array" ref="R4348">INDEX(Modelo!$F$1:$H$37,MATCH(1,(DataBase!Q4348=Modelo!$G$1:$G$37)*(DataBase!B4348=Modelo!$F$1:$F$37),0),3)</f>
        <v>0.23529411764705882</v>
      </c>
      <c r="S4348" s="115">
        <f t="shared" si="136"/>
        <v>56.88073394495413</v>
      </c>
      <c r="T4348" s="115">
        <f t="shared" si="137"/>
        <v>13.383702104695089</v>
      </c>
    </row>
    <row r="4349" spans="1:20" x14ac:dyDescent="0.3">
      <c r="A4349" s="115" t="s">
        <v>423</v>
      </c>
      <c r="B4349" s="115" t="s">
        <v>407</v>
      </c>
      <c r="C4349" s="115" t="s">
        <v>103</v>
      </c>
      <c r="D4349" s="115" t="s">
        <v>86</v>
      </c>
      <c r="E4349" s="115" t="s">
        <v>87</v>
      </c>
      <c r="F4349" s="115" t="s">
        <v>87</v>
      </c>
      <c r="G4349" s="115">
        <v>1985</v>
      </c>
      <c r="H4349" s="115" t="s">
        <v>422</v>
      </c>
      <c r="I4349" s="115">
        <v>4.2502446559999996</v>
      </c>
      <c r="J4349" s="115" t="s">
        <v>52</v>
      </c>
      <c r="K4349" s="115" t="str">
        <f>INDEX(DatosProcesados!$A$1:$BF$101,MATCH(DataBase!A4349,DatosProcesados!$A$1:$A$101,0),MATCH(DataBase!J4349,DatosProcesados!$A$1:$BF$1,0))</f>
        <v>No informa</v>
      </c>
      <c r="L4349" s="115" t="str">
        <f>INDEX(Modelo!$A$9:$D$89,MATCH(DataBase!$J4349,Modelo!$A$9:$A$89,0),MATCH(DataBase!L$1,Modelo!$A$9:$D$9,0))</f>
        <v xml:space="preserve">Impacto social </v>
      </c>
      <c r="M4349" s="115" t="str">
        <f>INDEX(Modelo!$A$9:$D$89,MATCH(DataBase!$J4349,Modelo!$A$9:$A$89,0),MATCH(DataBase!M$1,Modelo!$A$9:$D$9,0))</f>
        <v>Pilar 5</v>
      </c>
      <c r="N4349" s="115" t="str">
        <f>INDEX(Modelo!$A$9:$D$89,MATCH(DataBase!$J4349,Modelo!$A$9:$A$89,0),MATCH(DataBase!N$1,Modelo!$A$9:$D$9,0))</f>
        <v>positivo</v>
      </c>
      <c r="O4349" s="115">
        <f t="array" ref="O4349">IF(N4349="negativo",INDEX($AD$3:$AG$51,MATCH(1,($B4349=$AD$3:$AD$51)*($J4349=$AE$3:$AE$51),0),3),IF(N4349="positivo",INDEX($AD$55:$AG$109,MATCH(1,($B4349=$AD$55:$AD$109)*($J4349=$AE$55:$AE$109),0),3)))</f>
        <v>1.0999999999999999E-2</v>
      </c>
      <c r="P4349" s="115">
        <f t="array" ref="P4349">IF(N4349="negativo",INDEX($AD$3:$AG$51,MATCH(1,($B4349=$AD$3:$AD$51)*($J4349=$AE$3:$AE$51),0),4),IF(N4349="positivo",INDEX($AD$55:$AG$109,MATCH(1,($B4349=$AD$55:$AD$109)*($J4349=$AE$55:$AE$109),0),4)))</f>
        <v>2.0000000000000001E-4</v>
      </c>
      <c r="Q4349" s="115" t="str">
        <f>VLOOKUP(M4349,Modelo!$A$2:$C$7,2,0)</f>
        <v>Diversidad, Equidad e Inclusión (DEI)</v>
      </c>
      <c r="R4349" s="118">
        <f t="array" ref="R4349">INDEX(Modelo!$F$1:$H$37,MATCH(1,(DataBase!Q4349=Modelo!$G$1:$G$37)*(DataBase!B4349=Modelo!$F$1:$F$37),0),3)</f>
        <v>0.11538461538461539</v>
      </c>
      <c r="S4349" s="115">
        <f t="shared" si="136"/>
        <v>0</v>
      </c>
      <c r="T4349" s="115">
        <f t="shared" si="137"/>
        <v>0</v>
      </c>
    </row>
    <row r="4350" spans="1:20" x14ac:dyDescent="0.3">
      <c r="A4350" s="115" t="s">
        <v>172</v>
      </c>
      <c r="B4350" s="115" t="s">
        <v>84</v>
      </c>
      <c r="C4350" s="115" t="s">
        <v>103</v>
      </c>
      <c r="D4350" s="115" t="s">
        <v>86</v>
      </c>
      <c r="E4350" s="115" t="s">
        <v>87</v>
      </c>
      <c r="F4350" s="115" t="s">
        <v>86</v>
      </c>
      <c r="G4350" s="115">
        <v>1966</v>
      </c>
      <c r="H4350" s="115" t="s">
        <v>125</v>
      </c>
      <c r="I4350" s="115">
        <v>2.6355685659999999</v>
      </c>
      <c r="J4350" s="115" t="s">
        <v>52</v>
      </c>
      <c r="K4350" s="115" t="str">
        <f>INDEX(DatosProcesados!$A$1:$BF$101,MATCH(DataBase!A4350,DatosProcesados!$A$1:$A$101,0),MATCH(DataBase!J4350,DatosProcesados!$A$1:$BF$1,0))</f>
        <v>No informa</v>
      </c>
      <c r="L4350" s="115" t="str">
        <f>INDEX(Modelo!$A$9:$D$89,MATCH(DataBase!$J4350,Modelo!$A$9:$A$89,0),MATCH(DataBase!L$1,Modelo!$A$9:$D$9,0))</f>
        <v xml:space="preserve">Impacto social </v>
      </c>
      <c r="M4350" s="115" t="str">
        <f>INDEX(Modelo!$A$9:$D$89,MATCH(DataBase!$J4350,Modelo!$A$9:$A$89,0),MATCH(DataBase!M$1,Modelo!$A$9:$D$9,0))</f>
        <v>Pilar 5</v>
      </c>
      <c r="N4350" s="115" t="str">
        <f>INDEX(Modelo!$A$9:$D$89,MATCH(DataBase!$J4350,Modelo!$A$9:$A$89,0),MATCH(DataBase!N$1,Modelo!$A$9:$D$9,0))</f>
        <v>positivo</v>
      </c>
      <c r="O4350" s="115">
        <f t="array" ref="O4350">IF(N4350="negativo",INDEX($AD$3:$AG$51,MATCH(1,($B4350=$AD$3:$AD$51)*($J4350=$AE$3:$AE$51),0),3),IF(N4350="positivo",INDEX($AD$55:$AG$109,MATCH(1,($B4350=$AD$55:$AD$109)*($J4350=$AE$55:$AE$109),0),3)))</f>
        <v>1.4999999999999999E-2</v>
      </c>
      <c r="P4350" s="115">
        <f t="array" ref="P4350">IF(N4350="negativo",INDEX($AD$3:$AG$51,MATCH(1,($B4350=$AD$3:$AD$51)*($J4350=$AE$3:$AE$51),0),4),IF(N4350="positivo",INDEX($AD$55:$AG$109,MATCH(1,($B4350=$AD$55:$AD$109)*($J4350=$AE$55:$AE$109),0),4)))</f>
        <v>0</v>
      </c>
      <c r="Q4350" s="115" t="str">
        <f>VLOOKUP(M4350,Modelo!$A$2:$C$7,2,0)</f>
        <v>Diversidad, Equidad e Inclusión (DEI)</v>
      </c>
      <c r="R4350" s="118">
        <f t="array" ref="R4350">INDEX(Modelo!$F$1:$H$37,MATCH(1,(DataBase!Q4350=Modelo!$G$1:$G$37)*(DataBase!B4350=Modelo!$F$1:$F$37),0),3)</f>
        <v>0.29411764705882354</v>
      </c>
      <c r="S4350" s="115">
        <f t="shared" si="136"/>
        <v>0</v>
      </c>
      <c r="T4350" s="115">
        <f t="shared" si="137"/>
        <v>0</v>
      </c>
    </row>
    <row r="4351" spans="1:20" x14ac:dyDescent="0.3">
      <c r="A4351" s="115" t="s">
        <v>158</v>
      </c>
      <c r="B4351" s="115" t="s">
        <v>84</v>
      </c>
      <c r="C4351" s="115" t="s">
        <v>97</v>
      </c>
      <c r="D4351" s="115" t="s">
        <v>86</v>
      </c>
      <c r="E4351" s="115" t="s">
        <v>87</v>
      </c>
      <c r="F4351" s="115" t="s">
        <v>87</v>
      </c>
      <c r="G4351" s="115">
        <v>1896</v>
      </c>
      <c r="H4351" s="115" t="s">
        <v>125</v>
      </c>
      <c r="I4351" s="115">
        <v>3.7166394839999999</v>
      </c>
      <c r="J4351" s="115" t="s">
        <v>52</v>
      </c>
      <c r="K4351" s="115">
        <f>INDEX(DatosProcesados!$A$1:$BF$101,MATCH(DataBase!A4351,DatosProcesados!$A$1:$A$101,0),MATCH(DataBase!J4351,DatosProcesados!$A$1:$BF$1,0))</f>
        <v>2.2000000000000001E-3</v>
      </c>
      <c r="L4351" s="115" t="str">
        <f>INDEX(Modelo!$A$9:$D$89,MATCH(DataBase!$J4351,Modelo!$A$9:$A$89,0),MATCH(DataBase!L$1,Modelo!$A$9:$D$9,0))</f>
        <v xml:space="preserve">Impacto social </v>
      </c>
      <c r="M4351" s="115" t="str">
        <f>INDEX(Modelo!$A$9:$D$89,MATCH(DataBase!$J4351,Modelo!$A$9:$A$89,0),MATCH(DataBase!M$1,Modelo!$A$9:$D$9,0))</f>
        <v>Pilar 5</v>
      </c>
      <c r="N4351" s="115" t="str">
        <f>INDEX(Modelo!$A$9:$D$89,MATCH(DataBase!$J4351,Modelo!$A$9:$A$89,0),MATCH(DataBase!N$1,Modelo!$A$9:$D$9,0))</f>
        <v>positivo</v>
      </c>
      <c r="O4351" s="115">
        <f t="array" ref="O4351">IF(N4351="negativo",INDEX($AD$3:$AG$51,MATCH(1,($B4351=$AD$3:$AD$51)*($J4351=$AE$3:$AE$51),0),3),IF(N4351="positivo",INDEX($AD$55:$AG$109,MATCH(1,($B4351=$AD$55:$AD$109)*($J4351=$AE$55:$AE$109),0),3)))</f>
        <v>1.4999999999999999E-2</v>
      </c>
      <c r="P4351" s="115">
        <f t="array" ref="P4351">IF(N4351="negativo",INDEX($AD$3:$AG$51,MATCH(1,($B4351=$AD$3:$AD$51)*($J4351=$AE$3:$AE$51),0),4),IF(N4351="positivo",INDEX($AD$55:$AG$109,MATCH(1,($B4351=$AD$55:$AD$109)*($J4351=$AE$55:$AE$109),0),4)))</f>
        <v>0</v>
      </c>
      <c r="Q4351" s="115" t="str">
        <f>VLOOKUP(M4351,Modelo!$A$2:$C$7,2,0)</f>
        <v>Diversidad, Equidad e Inclusión (DEI)</v>
      </c>
      <c r="R4351" s="118">
        <f t="array" ref="R4351">INDEX(Modelo!$F$1:$H$37,MATCH(1,(DataBase!Q4351=Modelo!$G$1:$G$37)*(DataBase!B4351=Modelo!$F$1:$F$37),0),3)</f>
        <v>0.29411764705882354</v>
      </c>
      <c r="S4351" s="115">
        <f t="shared" si="136"/>
        <v>14.666666666666666</v>
      </c>
      <c r="T4351" s="115">
        <f t="shared" si="137"/>
        <v>4.3137254901960782</v>
      </c>
    </row>
    <row r="4352" spans="1:20" x14ac:dyDescent="0.3">
      <c r="A4352" s="115" t="s">
        <v>310</v>
      </c>
      <c r="B4352" s="115" t="s">
        <v>216</v>
      </c>
      <c r="C4352" s="115" t="s">
        <v>85</v>
      </c>
      <c r="D4352" s="115" t="s">
        <v>86</v>
      </c>
      <c r="E4352" s="115" t="s">
        <v>87</v>
      </c>
      <c r="F4352" s="115" t="s">
        <v>87</v>
      </c>
      <c r="G4352" s="115">
        <v>1908</v>
      </c>
      <c r="H4352" s="115" t="s">
        <v>244</v>
      </c>
      <c r="I4352" s="115">
        <v>1.2123628230000001</v>
      </c>
      <c r="J4352" s="115" t="s">
        <v>52</v>
      </c>
      <c r="K4352" s="115" t="str">
        <f>INDEX(DatosProcesados!$A$1:$BF$101,MATCH(DataBase!A4352,DatosProcesados!$A$1:$A$101,0),MATCH(DataBase!J4352,DatosProcesados!$A$1:$BF$1,0))</f>
        <v>No informa</v>
      </c>
      <c r="L4352" s="115" t="str">
        <f>INDEX(Modelo!$A$9:$D$89,MATCH(DataBase!$J4352,Modelo!$A$9:$A$89,0),MATCH(DataBase!L$1,Modelo!$A$9:$D$9,0))</f>
        <v xml:space="preserve">Impacto social </v>
      </c>
      <c r="M4352" s="115" t="str">
        <f>INDEX(Modelo!$A$9:$D$89,MATCH(DataBase!$J4352,Modelo!$A$9:$A$89,0),MATCH(DataBase!M$1,Modelo!$A$9:$D$9,0))</f>
        <v>Pilar 5</v>
      </c>
      <c r="N4352" s="115" t="str">
        <f>INDEX(Modelo!$A$9:$D$89,MATCH(DataBase!$J4352,Modelo!$A$9:$A$89,0),MATCH(DataBase!N$1,Modelo!$A$9:$D$9,0))</f>
        <v>positivo</v>
      </c>
      <c r="O4352" s="115">
        <f t="array" ref="O4352">IF(N4352="negativo",INDEX($AD$3:$AG$51,MATCH(1,($B4352=$AD$3:$AD$51)*($J4352=$AE$3:$AE$51),0),3),IF(N4352="positivo",INDEX($AD$55:$AG$109,MATCH(1,($B4352=$AD$55:$AD$109)*($J4352=$AE$55:$AE$109),0),3)))</f>
        <v>9.7999999999999997E-3</v>
      </c>
      <c r="P4352" s="115">
        <f t="array" ref="P4352">IF(N4352="negativo",INDEX($AD$3:$AG$51,MATCH(1,($B4352=$AD$3:$AD$51)*($J4352=$AE$3:$AE$51),0),4),IF(N4352="positivo",INDEX($AD$55:$AG$109,MATCH(1,($B4352=$AD$55:$AD$109)*($J4352=$AE$55:$AE$109),0),4)))</f>
        <v>6.9999999999999999E-4</v>
      </c>
      <c r="Q4352" s="115" t="str">
        <f>VLOOKUP(M4352,Modelo!$A$2:$C$7,2,0)</f>
        <v>Diversidad, Equidad e Inclusión (DEI)</v>
      </c>
      <c r="R4352" s="118">
        <f t="array" ref="R4352">INDEX(Modelo!$F$1:$H$37,MATCH(1,(DataBase!Q4352=Modelo!$G$1:$G$37)*(DataBase!B4352=Modelo!$F$1:$F$37),0),3)</f>
        <v>0.15789473684210525</v>
      </c>
      <c r="S4352" s="115">
        <f t="shared" si="136"/>
        <v>0</v>
      </c>
      <c r="T4352" s="115">
        <f t="shared" si="137"/>
        <v>0</v>
      </c>
    </row>
    <row r="4353" spans="1:20" x14ac:dyDescent="0.3">
      <c r="A4353" s="115" t="s">
        <v>441</v>
      </c>
      <c r="B4353" s="115" t="s">
        <v>407</v>
      </c>
      <c r="C4353" s="115" t="s">
        <v>103</v>
      </c>
      <c r="D4353" s="115" t="s">
        <v>86</v>
      </c>
      <c r="E4353" s="115" t="s">
        <v>87</v>
      </c>
      <c r="F4353" s="115" t="s">
        <v>87</v>
      </c>
      <c r="G4353" s="115">
        <v>2002</v>
      </c>
      <c r="H4353" s="115" t="s">
        <v>177</v>
      </c>
      <c r="I4353" s="115">
        <v>2.4203671080000002</v>
      </c>
      <c r="J4353" s="115" t="s">
        <v>52</v>
      </c>
      <c r="K4353" s="115">
        <f>INDEX(DatosProcesados!$A$1:$BF$101,MATCH(DataBase!A4353,DatosProcesados!$A$1:$A$101,0),MATCH(DataBase!J4353,DatosProcesados!$A$1:$BF$1,0))</f>
        <v>3.8E-3</v>
      </c>
      <c r="L4353" s="115" t="str">
        <f>INDEX(Modelo!$A$9:$D$89,MATCH(DataBase!$J4353,Modelo!$A$9:$A$89,0),MATCH(DataBase!L$1,Modelo!$A$9:$D$9,0))</f>
        <v xml:space="preserve">Impacto social </v>
      </c>
      <c r="M4353" s="115" t="str">
        <f>INDEX(Modelo!$A$9:$D$89,MATCH(DataBase!$J4353,Modelo!$A$9:$A$89,0),MATCH(DataBase!M$1,Modelo!$A$9:$D$9,0))</f>
        <v>Pilar 5</v>
      </c>
      <c r="N4353" s="115" t="str">
        <f>INDEX(Modelo!$A$9:$D$89,MATCH(DataBase!$J4353,Modelo!$A$9:$A$89,0),MATCH(DataBase!N$1,Modelo!$A$9:$D$9,0))</f>
        <v>positivo</v>
      </c>
      <c r="O4353" s="115">
        <f t="array" ref="O4353">IF(N4353="negativo",INDEX($AD$3:$AG$51,MATCH(1,($B4353=$AD$3:$AD$51)*($J4353=$AE$3:$AE$51),0),3),IF(N4353="positivo",INDEX($AD$55:$AG$109,MATCH(1,($B4353=$AD$55:$AD$109)*($J4353=$AE$55:$AE$109),0),3)))</f>
        <v>1.0999999999999999E-2</v>
      </c>
      <c r="P4353" s="115">
        <f t="array" ref="P4353">IF(N4353="negativo",INDEX($AD$3:$AG$51,MATCH(1,($B4353=$AD$3:$AD$51)*($J4353=$AE$3:$AE$51),0),4),IF(N4353="positivo",INDEX($AD$55:$AG$109,MATCH(1,($B4353=$AD$55:$AD$109)*($J4353=$AE$55:$AE$109),0),4)))</f>
        <v>2.0000000000000001E-4</v>
      </c>
      <c r="Q4353" s="115" t="str">
        <f>VLOOKUP(M4353,Modelo!$A$2:$C$7,2,0)</f>
        <v>Diversidad, Equidad e Inclusión (DEI)</v>
      </c>
      <c r="R4353" s="118">
        <f t="array" ref="R4353">INDEX(Modelo!$F$1:$H$37,MATCH(1,(DataBase!Q4353=Modelo!$G$1:$G$37)*(DataBase!B4353=Modelo!$F$1:$F$37),0),3)</f>
        <v>0.11538461538461539</v>
      </c>
      <c r="S4353" s="115">
        <f t="shared" si="136"/>
        <v>33.333333333333336</v>
      </c>
      <c r="T4353" s="115">
        <f t="shared" si="137"/>
        <v>3.8461538461538467</v>
      </c>
    </row>
    <row r="4354" spans="1:20" x14ac:dyDescent="0.3">
      <c r="A4354" s="115" t="s">
        <v>454</v>
      </c>
      <c r="B4354" s="115" t="s">
        <v>407</v>
      </c>
      <c r="C4354" s="115" t="s">
        <v>103</v>
      </c>
      <c r="D4354" s="115" t="s">
        <v>86</v>
      </c>
      <c r="E4354" s="115" t="s">
        <v>87</v>
      </c>
      <c r="F4354" s="115" t="s">
        <v>87</v>
      </c>
      <c r="G4354" s="115">
        <v>2003</v>
      </c>
      <c r="H4354" s="115" t="s">
        <v>422</v>
      </c>
      <c r="I4354" s="115">
        <v>1.3219259999999999</v>
      </c>
      <c r="J4354" s="115" t="s">
        <v>52</v>
      </c>
      <c r="K4354" s="115" t="str">
        <f>INDEX(DatosProcesados!$A$1:$BF$101,MATCH(DataBase!A4354,DatosProcesados!$A$1:$A$101,0),MATCH(DataBase!J4354,DatosProcesados!$A$1:$BF$1,0))</f>
        <v>No informa</v>
      </c>
      <c r="L4354" s="115" t="str">
        <f>INDEX(Modelo!$A$9:$D$89,MATCH(DataBase!$J4354,Modelo!$A$9:$A$89,0),MATCH(DataBase!L$1,Modelo!$A$9:$D$9,0))</f>
        <v xml:space="preserve">Impacto social </v>
      </c>
      <c r="M4354" s="115" t="str">
        <f>INDEX(Modelo!$A$9:$D$89,MATCH(DataBase!$J4354,Modelo!$A$9:$A$89,0),MATCH(DataBase!M$1,Modelo!$A$9:$D$9,0))</f>
        <v>Pilar 5</v>
      </c>
      <c r="N4354" s="115" t="str">
        <f>INDEX(Modelo!$A$9:$D$89,MATCH(DataBase!$J4354,Modelo!$A$9:$A$89,0),MATCH(DataBase!N$1,Modelo!$A$9:$D$9,0))</f>
        <v>positivo</v>
      </c>
      <c r="O4354" s="115">
        <f t="array" ref="O4354">IF(N4354="negativo",INDEX($AD$3:$AG$51,MATCH(1,($B4354=$AD$3:$AD$51)*($J4354=$AE$3:$AE$51),0),3),IF(N4354="positivo",INDEX($AD$55:$AG$109,MATCH(1,($B4354=$AD$55:$AD$109)*($J4354=$AE$55:$AE$109),0),3)))</f>
        <v>1.0999999999999999E-2</v>
      </c>
      <c r="P4354" s="115">
        <f t="array" ref="P4354">IF(N4354="negativo",INDEX($AD$3:$AG$51,MATCH(1,($B4354=$AD$3:$AD$51)*($J4354=$AE$3:$AE$51),0),4),IF(N4354="positivo",INDEX($AD$55:$AG$109,MATCH(1,($B4354=$AD$55:$AD$109)*($J4354=$AE$55:$AE$109),0),4)))</f>
        <v>2.0000000000000001E-4</v>
      </c>
      <c r="Q4354" s="115" t="str">
        <f>VLOOKUP(M4354,Modelo!$A$2:$C$7,2,0)</f>
        <v>Diversidad, Equidad e Inclusión (DEI)</v>
      </c>
      <c r="R4354" s="118">
        <f t="array" ref="R4354">INDEX(Modelo!$F$1:$H$37,MATCH(1,(DataBase!Q4354=Modelo!$G$1:$G$37)*(DataBase!B4354=Modelo!$F$1:$F$37),0),3)</f>
        <v>0.11538461538461539</v>
      </c>
      <c r="S4354" s="115">
        <f t="shared" si="136"/>
        <v>0</v>
      </c>
      <c r="T4354" s="115">
        <f t="shared" si="137"/>
        <v>0</v>
      </c>
    </row>
    <row r="4355" spans="1:20" x14ac:dyDescent="0.3">
      <c r="A4355" s="115" t="s">
        <v>477</v>
      </c>
      <c r="B4355" s="115" t="s">
        <v>467</v>
      </c>
      <c r="C4355" s="115" t="s">
        <v>103</v>
      </c>
      <c r="D4355" s="115" t="s">
        <v>86</v>
      </c>
      <c r="E4355" s="115" t="s">
        <v>86</v>
      </c>
      <c r="F4355" s="115" t="s">
        <v>86</v>
      </c>
      <c r="G4355" s="115">
        <v>1985</v>
      </c>
      <c r="H4355" s="115" t="s">
        <v>125</v>
      </c>
      <c r="I4355" s="115">
        <v>0.441609957</v>
      </c>
      <c r="J4355" s="115" t="s">
        <v>52</v>
      </c>
      <c r="K4355" s="115">
        <f>INDEX(DatosProcesados!$A$1:$BF$101,MATCH(DataBase!A4355,DatosProcesados!$A$1:$A$101,0),MATCH(DataBase!J4355,DatosProcesados!$A$1:$BF$1,0))</f>
        <v>1.1999999999999999E-3</v>
      </c>
      <c r="L4355" s="115" t="str">
        <f>INDEX(Modelo!$A$9:$D$89,MATCH(DataBase!$J4355,Modelo!$A$9:$A$89,0),MATCH(DataBase!L$1,Modelo!$A$9:$D$9,0))</f>
        <v xml:space="preserve">Impacto social </v>
      </c>
      <c r="M4355" s="115" t="str">
        <f>INDEX(Modelo!$A$9:$D$89,MATCH(DataBase!$J4355,Modelo!$A$9:$A$89,0),MATCH(DataBase!M$1,Modelo!$A$9:$D$9,0))</f>
        <v>Pilar 5</v>
      </c>
      <c r="N4355" s="115" t="str">
        <f>INDEX(Modelo!$A$9:$D$89,MATCH(DataBase!$J4355,Modelo!$A$9:$A$89,0),MATCH(DataBase!N$1,Modelo!$A$9:$D$9,0))</f>
        <v>positivo</v>
      </c>
      <c r="O4355" s="115">
        <f t="array" ref="O4355">IF(N4355="negativo",INDEX($AD$3:$AG$51,MATCH(1,($B4355=$AD$3:$AD$51)*($J4355=$AE$3:$AE$51),0),3),IF(N4355="positivo",INDEX($AD$55:$AG$109,MATCH(1,($B4355=$AD$55:$AD$109)*($J4355=$AE$55:$AE$109),0),3)))</f>
        <v>1.1999999999999999E-3</v>
      </c>
      <c r="P4355" s="115">
        <f t="array" ref="P4355">IF(N4355="negativo",INDEX($AD$3:$AG$51,MATCH(1,($B4355=$AD$3:$AD$51)*($J4355=$AE$3:$AE$51),0),4),IF(N4355="positivo",INDEX($AD$55:$AG$109,MATCH(1,($B4355=$AD$55:$AD$109)*($J4355=$AE$55:$AE$109),0),4)))</f>
        <v>0</v>
      </c>
      <c r="Q4355" s="115" t="str">
        <f>VLOOKUP(M4355,Modelo!$A$2:$C$7,2,0)</f>
        <v>Diversidad, Equidad e Inclusión (DEI)</v>
      </c>
      <c r="R4355" s="118">
        <f t="array" ref="R4355">INDEX(Modelo!$F$1:$H$37,MATCH(1,(DataBase!Q4355=Modelo!$G$1:$G$37)*(DataBase!B4355=Modelo!$F$1:$F$37),0),3)</f>
        <v>0.14285714285714285</v>
      </c>
      <c r="S4355" s="115">
        <f t="shared" ref="S4355:S4418" si="138">IFERROR(IF(N4355="boolean",IF(K4355="Si",100,0),IF(N4355="scale",IF(K4355=2,100,IF(K4355=1,50,0)),IF(N4355="positivo",100*((K4355-P4355)/(O4355-P4355)),100*(1-((K4355-P4355)/(O4355-P4355)))))),0)</f>
        <v>100</v>
      </c>
      <c r="T4355" s="115">
        <f t="shared" ref="T4355:T4418" si="139">S4355*R4355</f>
        <v>14.285714285714285</v>
      </c>
    </row>
    <row r="4356" spans="1:20" x14ac:dyDescent="0.3">
      <c r="A4356" s="115" t="s">
        <v>256</v>
      </c>
      <c r="B4356" s="115" t="s">
        <v>216</v>
      </c>
      <c r="C4356" s="115" t="s">
        <v>103</v>
      </c>
      <c r="D4356" s="115" t="s">
        <v>87</v>
      </c>
      <c r="E4356" s="115" t="s">
        <v>86</v>
      </c>
      <c r="F4356" s="115" t="s">
        <v>86</v>
      </c>
      <c r="G4356" s="115">
        <v>1964</v>
      </c>
      <c r="H4356" s="115" t="s">
        <v>125</v>
      </c>
      <c r="I4356" s="115">
        <v>2.4859553989999998</v>
      </c>
      <c r="J4356" s="115" t="s">
        <v>52</v>
      </c>
      <c r="K4356" s="115" t="str">
        <f>INDEX(DatosProcesados!$A$1:$BF$101,MATCH(DataBase!A4356,DatosProcesados!$A$1:$A$101,0),MATCH(DataBase!J4356,DatosProcesados!$A$1:$BF$1,0))</f>
        <v>No informa</v>
      </c>
      <c r="L4356" s="115" t="str">
        <f>INDEX(Modelo!$A$9:$D$89,MATCH(DataBase!$J4356,Modelo!$A$9:$A$89,0),MATCH(DataBase!L$1,Modelo!$A$9:$D$9,0))</f>
        <v xml:space="preserve">Impacto social </v>
      </c>
      <c r="M4356" s="115" t="str">
        <f>INDEX(Modelo!$A$9:$D$89,MATCH(DataBase!$J4356,Modelo!$A$9:$A$89,0),MATCH(DataBase!M$1,Modelo!$A$9:$D$9,0))</f>
        <v>Pilar 5</v>
      </c>
      <c r="N4356" s="115" t="str">
        <f>INDEX(Modelo!$A$9:$D$89,MATCH(DataBase!$J4356,Modelo!$A$9:$A$89,0),MATCH(DataBase!N$1,Modelo!$A$9:$D$9,0))</f>
        <v>positivo</v>
      </c>
      <c r="O4356" s="115">
        <f t="array" ref="O4356">IF(N4356="negativo",INDEX($AD$3:$AG$51,MATCH(1,($B4356=$AD$3:$AD$51)*($J4356=$AE$3:$AE$51),0),3),IF(N4356="positivo",INDEX($AD$55:$AG$109,MATCH(1,($B4356=$AD$55:$AD$109)*($J4356=$AE$55:$AE$109),0),3)))</f>
        <v>9.7999999999999997E-3</v>
      </c>
      <c r="P4356" s="115">
        <f t="array" ref="P4356">IF(N4356="negativo",INDEX($AD$3:$AG$51,MATCH(1,($B4356=$AD$3:$AD$51)*($J4356=$AE$3:$AE$51),0),4),IF(N4356="positivo",INDEX($AD$55:$AG$109,MATCH(1,($B4356=$AD$55:$AD$109)*($J4356=$AE$55:$AE$109),0),4)))</f>
        <v>6.9999999999999999E-4</v>
      </c>
      <c r="Q4356" s="115" t="str">
        <f>VLOOKUP(M4356,Modelo!$A$2:$C$7,2,0)</f>
        <v>Diversidad, Equidad e Inclusión (DEI)</v>
      </c>
      <c r="R4356" s="118">
        <f t="array" ref="R4356">INDEX(Modelo!$F$1:$H$37,MATCH(1,(DataBase!Q4356=Modelo!$G$1:$G$37)*(DataBase!B4356=Modelo!$F$1:$F$37),0),3)</f>
        <v>0.15789473684210525</v>
      </c>
      <c r="S4356" s="115">
        <f t="shared" si="138"/>
        <v>0</v>
      </c>
      <c r="T4356" s="115">
        <f t="shared" si="139"/>
        <v>0</v>
      </c>
    </row>
    <row r="4357" spans="1:20" x14ac:dyDescent="0.3">
      <c r="A4357" s="115" t="s">
        <v>305</v>
      </c>
      <c r="B4357" s="115" t="s">
        <v>216</v>
      </c>
      <c r="C4357" s="115" t="s">
        <v>103</v>
      </c>
      <c r="D4357" s="115" t="s">
        <v>87</v>
      </c>
      <c r="E4357" s="115" t="s">
        <v>86</v>
      </c>
      <c r="F4357" s="115" t="s">
        <v>86</v>
      </c>
      <c r="G4357" s="115">
        <v>1940</v>
      </c>
      <c r="H4357" s="115" t="s">
        <v>125</v>
      </c>
      <c r="I4357" s="115">
        <v>1.340540112</v>
      </c>
      <c r="J4357" s="115" t="s">
        <v>52</v>
      </c>
      <c r="K4357" s="115" t="str">
        <f>INDEX(DatosProcesados!$A$1:$BF$101,MATCH(DataBase!A4357,DatosProcesados!$A$1:$A$101,0),MATCH(DataBase!J4357,DatosProcesados!$A$1:$BF$1,0))</f>
        <v>No informa</v>
      </c>
      <c r="L4357" s="115" t="str">
        <f>INDEX(Modelo!$A$9:$D$89,MATCH(DataBase!$J4357,Modelo!$A$9:$A$89,0),MATCH(DataBase!L$1,Modelo!$A$9:$D$9,0))</f>
        <v xml:space="preserve">Impacto social </v>
      </c>
      <c r="M4357" s="115" t="str">
        <f>INDEX(Modelo!$A$9:$D$89,MATCH(DataBase!$J4357,Modelo!$A$9:$A$89,0),MATCH(DataBase!M$1,Modelo!$A$9:$D$9,0))</f>
        <v>Pilar 5</v>
      </c>
      <c r="N4357" s="115" t="str">
        <f>INDEX(Modelo!$A$9:$D$89,MATCH(DataBase!$J4357,Modelo!$A$9:$A$89,0),MATCH(DataBase!N$1,Modelo!$A$9:$D$9,0))</f>
        <v>positivo</v>
      </c>
      <c r="O4357" s="115">
        <f t="array" ref="O4357">IF(N4357="negativo",INDEX($AD$3:$AG$51,MATCH(1,($B4357=$AD$3:$AD$51)*($J4357=$AE$3:$AE$51),0),3),IF(N4357="positivo",INDEX($AD$55:$AG$109,MATCH(1,($B4357=$AD$55:$AD$109)*($J4357=$AE$55:$AE$109),0),3)))</f>
        <v>9.7999999999999997E-3</v>
      </c>
      <c r="P4357" s="115">
        <f t="array" ref="P4357">IF(N4357="negativo",INDEX($AD$3:$AG$51,MATCH(1,($B4357=$AD$3:$AD$51)*($J4357=$AE$3:$AE$51),0),4),IF(N4357="positivo",INDEX($AD$55:$AG$109,MATCH(1,($B4357=$AD$55:$AD$109)*($J4357=$AE$55:$AE$109),0),4)))</f>
        <v>6.9999999999999999E-4</v>
      </c>
      <c r="Q4357" s="115" t="str">
        <f>VLOOKUP(M4357,Modelo!$A$2:$C$7,2,0)</f>
        <v>Diversidad, Equidad e Inclusión (DEI)</v>
      </c>
      <c r="R4357" s="118">
        <f t="array" ref="R4357">INDEX(Modelo!$F$1:$H$37,MATCH(1,(DataBase!Q4357=Modelo!$G$1:$G$37)*(DataBase!B4357=Modelo!$F$1:$F$37),0),3)</f>
        <v>0.15789473684210525</v>
      </c>
      <c r="S4357" s="115">
        <f t="shared" si="138"/>
        <v>0</v>
      </c>
      <c r="T4357" s="115">
        <f t="shared" si="139"/>
        <v>0</v>
      </c>
    </row>
    <row r="4358" spans="1:20" x14ac:dyDescent="0.3">
      <c r="A4358" s="115" t="s">
        <v>432</v>
      </c>
      <c r="B4358" s="115" t="s">
        <v>407</v>
      </c>
      <c r="C4358" s="115" t="s">
        <v>103</v>
      </c>
      <c r="D4358" s="115" t="s">
        <v>86</v>
      </c>
      <c r="E4358" s="115" t="s">
        <v>86</v>
      </c>
      <c r="F4358" s="115" t="s">
        <v>86</v>
      </c>
      <c r="G4358" s="115">
        <v>1956</v>
      </c>
      <c r="H4358" s="115" t="s">
        <v>125</v>
      </c>
      <c r="I4358" s="115">
        <v>2.660692144</v>
      </c>
      <c r="J4358" s="115" t="s">
        <v>52</v>
      </c>
      <c r="K4358" s="115" t="str">
        <f>INDEX(DatosProcesados!$A$1:$BF$101,MATCH(DataBase!A4358,DatosProcesados!$A$1:$A$101,0),MATCH(DataBase!J4358,DatosProcesados!$A$1:$BF$1,0))</f>
        <v>No informa</v>
      </c>
      <c r="L4358" s="115" t="str">
        <f>INDEX(Modelo!$A$9:$D$89,MATCH(DataBase!$J4358,Modelo!$A$9:$A$89,0),MATCH(DataBase!L$1,Modelo!$A$9:$D$9,0))</f>
        <v xml:space="preserve">Impacto social </v>
      </c>
      <c r="M4358" s="115" t="str">
        <f>INDEX(Modelo!$A$9:$D$89,MATCH(DataBase!$J4358,Modelo!$A$9:$A$89,0),MATCH(DataBase!M$1,Modelo!$A$9:$D$9,0))</f>
        <v>Pilar 5</v>
      </c>
      <c r="N4358" s="115" t="str">
        <f>INDEX(Modelo!$A$9:$D$89,MATCH(DataBase!$J4358,Modelo!$A$9:$A$89,0),MATCH(DataBase!N$1,Modelo!$A$9:$D$9,0))</f>
        <v>positivo</v>
      </c>
      <c r="O4358" s="115">
        <f t="array" ref="O4358">IF(N4358="negativo",INDEX($AD$3:$AG$51,MATCH(1,($B4358=$AD$3:$AD$51)*($J4358=$AE$3:$AE$51),0),3),IF(N4358="positivo",INDEX($AD$55:$AG$109,MATCH(1,($B4358=$AD$55:$AD$109)*($J4358=$AE$55:$AE$109),0),3)))</f>
        <v>1.0999999999999999E-2</v>
      </c>
      <c r="P4358" s="115">
        <f t="array" ref="P4358">IF(N4358="negativo",INDEX($AD$3:$AG$51,MATCH(1,($B4358=$AD$3:$AD$51)*($J4358=$AE$3:$AE$51),0),4),IF(N4358="positivo",INDEX($AD$55:$AG$109,MATCH(1,($B4358=$AD$55:$AD$109)*($J4358=$AE$55:$AE$109),0),4)))</f>
        <v>2.0000000000000001E-4</v>
      </c>
      <c r="Q4358" s="115" t="str">
        <f>VLOOKUP(M4358,Modelo!$A$2:$C$7,2,0)</f>
        <v>Diversidad, Equidad e Inclusión (DEI)</v>
      </c>
      <c r="R4358" s="118">
        <f t="array" ref="R4358">INDEX(Modelo!$F$1:$H$37,MATCH(1,(DataBase!Q4358=Modelo!$G$1:$G$37)*(DataBase!B4358=Modelo!$F$1:$F$37),0),3)</f>
        <v>0.11538461538461539</v>
      </c>
      <c r="S4358" s="115">
        <f t="shared" si="138"/>
        <v>0</v>
      </c>
      <c r="T4358" s="115">
        <f t="shared" si="139"/>
        <v>0</v>
      </c>
    </row>
    <row r="4359" spans="1:20" x14ac:dyDescent="0.3">
      <c r="A4359" s="115" t="s">
        <v>476</v>
      </c>
      <c r="B4359" s="115" t="s">
        <v>467</v>
      </c>
      <c r="C4359" s="115" t="s">
        <v>103</v>
      </c>
      <c r="D4359" s="115" t="s">
        <v>87</v>
      </c>
      <c r="E4359" s="115" t="s">
        <v>86</v>
      </c>
      <c r="F4359" s="115" t="s">
        <v>86</v>
      </c>
      <c r="G4359" s="115">
        <v>1962</v>
      </c>
      <c r="H4359" s="115" t="s">
        <v>125</v>
      </c>
      <c r="I4359" s="115">
        <v>0.89448844999999999</v>
      </c>
      <c r="J4359" s="115" t="s">
        <v>52</v>
      </c>
      <c r="K4359" s="115" t="str">
        <f>INDEX(DatosProcesados!$A$1:$BF$101,MATCH(DataBase!A4359,DatosProcesados!$A$1:$A$101,0),MATCH(DataBase!J4359,DatosProcesados!$A$1:$BF$1,0))</f>
        <v>No informa</v>
      </c>
      <c r="L4359" s="115" t="str">
        <f>INDEX(Modelo!$A$9:$D$89,MATCH(DataBase!$J4359,Modelo!$A$9:$A$89,0),MATCH(DataBase!L$1,Modelo!$A$9:$D$9,0))</f>
        <v xml:space="preserve">Impacto social </v>
      </c>
      <c r="M4359" s="115" t="str">
        <f>INDEX(Modelo!$A$9:$D$89,MATCH(DataBase!$J4359,Modelo!$A$9:$A$89,0),MATCH(DataBase!M$1,Modelo!$A$9:$D$9,0))</f>
        <v>Pilar 5</v>
      </c>
      <c r="N4359" s="115" t="str">
        <f>INDEX(Modelo!$A$9:$D$89,MATCH(DataBase!$J4359,Modelo!$A$9:$A$89,0),MATCH(DataBase!N$1,Modelo!$A$9:$D$9,0))</f>
        <v>positivo</v>
      </c>
      <c r="O4359" s="115">
        <f t="array" ref="O4359">IF(N4359="negativo",INDEX($AD$3:$AG$51,MATCH(1,($B4359=$AD$3:$AD$51)*($J4359=$AE$3:$AE$51),0),3),IF(N4359="positivo",INDEX($AD$55:$AG$109,MATCH(1,($B4359=$AD$55:$AD$109)*($J4359=$AE$55:$AE$109),0),3)))</f>
        <v>1.1999999999999999E-3</v>
      </c>
      <c r="P4359" s="115">
        <f t="array" ref="P4359">IF(N4359="negativo",INDEX($AD$3:$AG$51,MATCH(1,($B4359=$AD$3:$AD$51)*($J4359=$AE$3:$AE$51),0),4),IF(N4359="positivo",INDEX($AD$55:$AG$109,MATCH(1,($B4359=$AD$55:$AD$109)*($J4359=$AE$55:$AE$109),0),4)))</f>
        <v>0</v>
      </c>
      <c r="Q4359" s="115" t="str">
        <f>VLOOKUP(M4359,Modelo!$A$2:$C$7,2,0)</f>
        <v>Diversidad, Equidad e Inclusión (DEI)</v>
      </c>
      <c r="R4359" s="118">
        <f t="array" ref="R4359">INDEX(Modelo!$F$1:$H$37,MATCH(1,(DataBase!Q4359=Modelo!$G$1:$G$37)*(DataBase!B4359=Modelo!$F$1:$F$37),0),3)</f>
        <v>0.14285714285714285</v>
      </c>
      <c r="S4359" s="115">
        <f t="shared" si="138"/>
        <v>0</v>
      </c>
      <c r="T4359" s="115">
        <f t="shared" si="139"/>
        <v>0</v>
      </c>
    </row>
    <row r="4360" spans="1:20" x14ac:dyDescent="0.3">
      <c r="A4360" s="115" t="s">
        <v>154</v>
      </c>
      <c r="B4360" s="115" t="s">
        <v>84</v>
      </c>
      <c r="C4360" s="115" t="s">
        <v>97</v>
      </c>
      <c r="D4360" s="115" t="s">
        <v>86</v>
      </c>
      <c r="E4360" s="115" t="s">
        <v>87</v>
      </c>
      <c r="F4360" s="115" t="s">
        <v>87</v>
      </c>
      <c r="G4360" s="115">
        <v>1967</v>
      </c>
      <c r="H4360" s="115" t="s">
        <v>125</v>
      </c>
      <c r="I4360" s="115">
        <v>4.1309855679999998</v>
      </c>
      <c r="J4360" s="115" t="s">
        <v>52</v>
      </c>
      <c r="K4360" s="115" t="str">
        <f>INDEX(DatosProcesados!$A$1:$BF$101,MATCH(DataBase!A4360,DatosProcesados!$A$1:$A$101,0),MATCH(DataBase!J4360,DatosProcesados!$A$1:$BF$1,0))</f>
        <v>No informa</v>
      </c>
      <c r="L4360" s="115" t="str">
        <f>INDEX(Modelo!$A$9:$D$89,MATCH(DataBase!$J4360,Modelo!$A$9:$A$89,0),MATCH(DataBase!L$1,Modelo!$A$9:$D$9,0))</f>
        <v xml:space="preserve">Impacto social </v>
      </c>
      <c r="M4360" s="115" t="str">
        <f>INDEX(Modelo!$A$9:$D$89,MATCH(DataBase!$J4360,Modelo!$A$9:$A$89,0),MATCH(DataBase!M$1,Modelo!$A$9:$D$9,0))</f>
        <v>Pilar 5</v>
      </c>
      <c r="N4360" s="115" t="str">
        <f>INDEX(Modelo!$A$9:$D$89,MATCH(DataBase!$J4360,Modelo!$A$9:$A$89,0),MATCH(DataBase!N$1,Modelo!$A$9:$D$9,0))</f>
        <v>positivo</v>
      </c>
      <c r="O4360" s="115">
        <f t="array" ref="O4360">IF(N4360="negativo",INDEX($AD$3:$AG$51,MATCH(1,($B4360=$AD$3:$AD$51)*($J4360=$AE$3:$AE$51),0),3),IF(N4360="positivo",INDEX($AD$55:$AG$109,MATCH(1,($B4360=$AD$55:$AD$109)*($J4360=$AE$55:$AE$109),0),3)))</f>
        <v>1.4999999999999999E-2</v>
      </c>
      <c r="P4360" s="115">
        <f t="array" ref="P4360">IF(N4360="negativo",INDEX($AD$3:$AG$51,MATCH(1,($B4360=$AD$3:$AD$51)*($J4360=$AE$3:$AE$51),0),4),IF(N4360="positivo",INDEX($AD$55:$AG$109,MATCH(1,($B4360=$AD$55:$AD$109)*($J4360=$AE$55:$AE$109),0),4)))</f>
        <v>0</v>
      </c>
      <c r="Q4360" s="115" t="str">
        <f>VLOOKUP(M4360,Modelo!$A$2:$C$7,2,0)</f>
        <v>Diversidad, Equidad e Inclusión (DEI)</v>
      </c>
      <c r="R4360" s="118">
        <f t="array" ref="R4360">INDEX(Modelo!$F$1:$H$37,MATCH(1,(DataBase!Q4360=Modelo!$G$1:$G$37)*(DataBase!B4360=Modelo!$F$1:$F$37),0),3)</f>
        <v>0.29411764705882354</v>
      </c>
      <c r="S4360" s="115">
        <f t="shared" si="138"/>
        <v>0</v>
      </c>
      <c r="T4360" s="115">
        <f t="shared" si="139"/>
        <v>0</v>
      </c>
    </row>
    <row r="4361" spans="1:20" x14ac:dyDescent="0.3">
      <c r="A4361" s="115" t="s">
        <v>139</v>
      </c>
      <c r="B4361" s="115" t="s">
        <v>84</v>
      </c>
      <c r="C4361" s="115" t="s">
        <v>97</v>
      </c>
      <c r="D4361" s="115" t="s">
        <v>86</v>
      </c>
      <c r="E4361" s="115" t="s">
        <v>86</v>
      </c>
      <c r="F4361" s="115" t="s">
        <v>86</v>
      </c>
      <c r="G4361" s="115">
        <v>1995</v>
      </c>
      <c r="H4361" s="115" t="s">
        <v>125</v>
      </c>
      <c r="I4361" s="115">
        <v>6.1355991599999999</v>
      </c>
      <c r="J4361" s="115" t="s">
        <v>52</v>
      </c>
      <c r="K4361" s="115" t="str">
        <f>INDEX(DatosProcesados!$A$1:$BF$101,MATCH(DataBase!A4361,DatosProcesados!$A$1:$A$101,0),MATCH(DataBase!J4361,DatosProcesados!$A$1:$BF$1,0))</f>
        <v>No informa</v>
      </c>
      <c r="L4361" s="115" t="str">
        <f>INDEX(Modelo!$A$9:$D$89,MATCH(DataBase!$J4361,Modelo!$A$9:$A$89,0),MATCH(DataBase!L$1,Modelo!$A$9:$D$9,0))</f>
        <v xml:space="preserve">Impacto social </v>
      </c>
      <c r="M4361" s="115" t="str">
        <f>INDEX(Modelo!$A$9:$D$89,MATCH(DataBase!$J4361,Modelo!$A$9:$A$89,0),MATCH(DataBase!M$1,Modelo!$A$9:$D$9,0))</f>
        <v>Pilar 5</v>
      </c>
      <c r="N4361" s="115" t="str">
        <f>INDEX(Modelo!$A$9:$D$89,MATCH(DataBase!$J4361,Modelo!$A$9:$A$89,0),MATCH(DataBase!N$1,Modelo!$A$9:$D$9,0))</f>
        <v>positivo</v>
      </c>
      <c r="O4361" s="115">
        <f t="array" ref="O4361">IF(N4361="negativo",INDEX($AD$3:$AG$51,MATCH(1,($B4361=$AD$3:$AD$51)*($J4361=$AE$3:$AE$51),0),3),IF(N4361="positivo",INDEX($AD$55:$AG$109,MATCH(1,($B4361=$AD$55:$AD$109)*($J4361=$AE$55:$AE$109),0),3)))</f>
        <v>1.4999999999999999E-2</v>
      </c>
      <c r="P4361" s="115">
        <f t="array" ref="P4361">IF(N4361="negativo",INDEX($AD$3:$AG$51,MATCH(1,($B4361=$AD$3:$AD$51)*($J4361=$AE$3:$AE$51),0),4),IF(N4361="positivo",INDEX($AD$55:$AG$109,MATCH(1,($B4361=$AD$55:$AD$109)*($J4361=$AE$55:$AE$109),0),4)))</f>
        <v>0</v>
      </c>
      <c r="Q4361" s="115" t="str">
        <f>VLOOKUP(M4361,Modelo!$A$2:$C$7,2,0)</f>
        <v>Diversidad, Equidad e Inclusión (DEI)</v>
      </c>
      <c r="R4361" s="118">
        <f t="array" ref="R4361">INDEX(Modelo!$F$1:$H$37,MATCH(1,(DataBase!Q4361=Modelo!$G$1:$G$37)*(DataBase!B4361=Modelo!$F$1:$F$37),0),3)</f>
        <v>0.29411764705882354</v>
      </c>
      <c r="S4361" s="115">
        <f t="shared" si="138"/>
        <v>0</v>
      </c>
      <c r="T4361" s="115">
        <f t="shared" si="139"/>
        <v>0</v>
      </c>
    </row>
    <row r="4362" spans="1:20" x14ac:dyDescent="0.3">
      <c r="A4362" s="115" t="s">
        <v>399</v>
      </c>
      <c r="B4362" s="115" t="s">
        <v>379</v>
      </c>
      <c r="C4362" s="115" t="s">
        <v>103</v>
      </c>
      <c r="D4362" s="115" t="s">
        <v>86</v>
      </c>
      <c r="E4362" s="115" t="s">
        <v>86</v>
      </c>
      <c r="F4362" s="115" t="s">
        <v>87</v>
      </c>
      <c r="G4362" s="115">
        <v>1989</v>
      </c>
      <c r="H4362" s="115" t="s">
        <v>125</v>
      </c>
      <c r="I4362" s="115">
        <v>0.75167738299999998</v>
      </c>
      <c r="J4362" s="115" t="s">
        <v>52</v>
      </c>
      <c r="K4362" s="115" t="str">
        <f>INDEX(DatosProcesados!$A$1:$BF$101,MATCH(DataBase!A4362,DatosProcesados!$A$1:$A$101,0),MATCH(DataBase!J4362,DatosProcesados!$A$1:$BF$1,0))</f>
        <v>No informa</v>
      </c>
      <c r="L4362" s="115" t="str">
        <f>INDEX(Modelo!$A$9:$D$89,MATCH(DataBase!$J4362,Modelo!$A$9:$A$89,0),MATCH(DataBase!L$1,Modelo!$A$9:$D$9,0))</f>
        <v xml:space="preserve">Impacto social </v>
      </c>
      <c r="M4362" s="115" t="str">
        <f>INDEX(Modelo!$A$9:$D$89,MATCH(DataBase!$J4362,Modelo!$A$9:$A$89,0),MATCH(DataBase!M$1,Modelo!$A$9:$D$9,0))</f>
        <v>Pilar 5</v>
      </c>
      <c r="N4362" s="115" t="str">
        <f>INDEX(Modelo!$A$9:$D$89,MATCH(DataBase!$J4362,Modelo!$A$9:$A$89,0),MATCH(DataBase!N$1,Modelo!$A$9:$D$9,0))</f>
        <v>positivo</v>
      </c>
      <c r="O4362" s="115">
        <f t="array" ref="O4362">IF(N4362="negativo",INDEX($AD$3:$AG$51,MATCH(1,($B4362=$AD$3:$AD$51)*($J4362=$AE$3:$AE$51),0),3),IF(N4362="positivo",INDEX($AD$55:$AG$109,MATCH(1,($B4362=$AD$55:$AD$109)*($J4362=$AE$55:$AE$109),0),3)))</f>
        <v>7.0999999999999994E-2</v>
      </c>
      <c r="P4362" s="115">
        <f t="array" ref="P4362">IF(N4362="negativo",INDEX($AD$3:$AG$51,MATCH(1,($B4362=$AD$3:$AD$51)*($J4362=$AE$3:$AE$51),0),4),IF(N4362="positivo",INDEX($AD$55:$AG$109,MATCH(1,($B4362=$AD$55:$AD$109)*($J4362=$AE$55:$AE$109),0),4)))</f>
        <v>0</v>
      </c>
      <c r="Q4362" s="115" t="str">
        <f>VLOOKUP(M4362,Modelo!$A$2:$C$7,2,0)</f>
        <v>Diversidad, Equidad e Inclusión (DEI)</v>
      </c>
      <c r="R4362" s="118">
        <f t="array" ref="R4362">INDEX(Modelo!$F$1:$H$37,MATCH(1,(DataBase!Q4362=Modelo!$G$1:$G$37)*(DataBase!B4362=Modelo!$F$1:$F$37),0),3)</f>
        <v>0.14285714285714285</v>
      </c>
      <c r="S4362" s="115">
        <f t="shared" si="138"/>
        <v>0</v>
      </c>
      <c r="T4362" s="115">
        <f t="shared" si="139"/>
        <v>0</v>
      </c>
    </row>
    <row r="4363" spans="1:20" x14ac:dyDescent="0.3">
      <c r="A4363" s="115" t="s">
        <v>233</v>
      </c>
      <c r="B4363" s="115" t="s">
        <v>216</v>
      </c>
      <c r="C4363" s="115" t="s">
        <v>103</v>
      </c>
      <c r="D4363" s="115" t="s">
        <v>87</v>
      </c>
      <c r="E4363" s="115" t="s">
        <v>86</v>
      </c>
      <c r="F4363" s="115" t="s">
        <v>86</v>
      </c>
      <c r="G4363" s="115">
        <v>1970</v>
      </c>
      <c r="H4363" s="115" t="s">
        <v>125</v>
      </c>
      <c r="I4363" s="115">
        <v>3.1891452720000002</v>
      </c>
      <c r="J4363" s="115" t="s">
        <v>52</v>
      </c>
      <c r="K4363" s="115" t="str">
        <f>INDEX(DatosProcesados!$A$1:$BF$101,MATCH(DataBase!A4363,DatosProcesados!$A$1:$A$101,0),MATCH(DataBase!J4363,DatosProcesados!$A$1:$BF$1,0))</f>
        <v>No informa</v>
      </c>
      <c r="L4363" s="115" t="str">
        <f>INDEX(Modelo!$A$9:$D$89,MATCH(DataBase!$J4363,Modelo!$A$9:$A$89,0),MATCH(DataBase!L$1,Modelo!$A$9:$D$9,0))</f>
        <v xml:space="preserve">Impacto social </v>
      </c>
      <c r="M4363" s="115" t="str">
        <f>INDEX(Modelo!$A$9:$D$89,MATCH(DataBase!$J4363,Modelo!$A$9:$A$89,0),MATCH(DataBase!M$1,Modelo!$A$9:$D$9,0))</f>
        <v>Pilar 5</v>
      </c>
      <c r="N4363" s="115" t="str">
        <f>INDEX(Modelo!$A$9:$D$89,MATCH(DataBase!$J4363,Modelo!$A$9:$A$89,0),MATCH(DataBase!N$1,Modelo!$A$9:$D$9,0))</f>
        <v>positivo</v>
      </c>
      <c r="O4363" s="115">
        <f t="array" ref="O4363">IF(N4363="negativo",INDEX($AD$3:$AG$51,MATCH(1,($B4363=$AD$3:$AD$51)*($J4363=$AE$3:$AE$51),0),3),IF(N4363="positivo",INDEX($AD$55:$AG$109,MATCH(1,($B4363=$AD$55:$AD$109)*($J4363=$AE$55:$AE$109),0),3)))</f>
        <v>9.7999999999999997E-3</v>
      </c>
      <c r="P4363" s="115">
        <f t="array" ref="P4363">IF(N4363="negativo",INDEX($AD$3:$AG$51,MATCH(1,($B4363=$AD$3:$AD$51)*($J4363=$AE$3:$AE$51),0),4),IF(N4363="positivo",INDEX($AD$55:$AG$109,MATCH(1,($B4363=$AD$55:$AD$109)*($J4363=$AE$55:$AE$109),0),4)))</f>
        <v>6.9999999999999999E-4</v>
      </c>
      <c r="Q4363" s="115" t="str">
        <f>VLOOKUP(M4363,Modelo!$A$2:$C$7,2,0)</f>
        <v>Diversidad, Equidad e Inclusión (DEI)</v>
      </c>
      <c r="R4363" s="118">
        <f t="array" ref="R4363">INDEX(Modelo!$F$1:$H$37,MATCH(1,(DataBase!Q4363=Modelo!$G$1:$G$37)*(DataBase!B4363=Modelo!$F$1:$F$37),0),3)</f>
        <v>0.15789473684210525</v>
      </c>
      <c r="S4363" s="115">
        <f t="shared" si="138"/>
        <v>0</v>
      </c>
      <c r="T4363" s="115">
        <f t="shared" si="139"/>
        <v>0</v>
      </c>
    </row>
    <row r="4364" spans="1:20" x14ac:dyDescent="0.3">
      <c r="A4364" s="115" t="s">
        <v>176</v>
      </c>
      <c r="B4364" s="115" t="s">
        <v>84</v>
      </c>
      <c r="C4364" s="115" t="s">
        <v>103</v>
      </c>
      <c r="D4364" s="115" t="s">
        <v>86</v>
      </c>
      <c r="E4364" s="115" t="s">
        <v>87</v>
      </c>
      <c r="F4364" s="115" t="s">
        <v>87</v>
      </c>
      <c r="G4364" s="115">
        <v>1929</v>
      </c>
      <c r="H4364" s="115" t="s">
        <v>177</v>
      </c>
      <c r="I4364" s="115">
        <v>2.3283445380000001</v>
      </c>
      <c r="J4364" s="115" t="s">
        <v>52</v>
      </c>
      <c r="K4364" s="115">
        <f>INDEX(DatosProcesados!$A$1:$BF$101,MATCH(DataBase!A4364,DatosProcesados!$A$1:$A$101,0),MATCH(DataBase!J4364,DatosProcesados!$A$1:$BF$1,0))</f>
        <v>3.0999999999999999E-3</v>
      </c>
      <c r="L4364" s="115" t="str">
        <f>INDEX(Modelo!$A$9:$D$89,MATCH(DataBase!$J4364,Modelo!$A$9:$A$89,0),MATCH(DataBase!L$1,Modelo!$A$9:$D$9,0))</f>
        <v xml:space="preserve">Impacto social </v>
      </c>
      <c r="M4364" s="115" t="str">
        <f>INDEX(Modelo!$A$9:$D$89,MATCH(DataBase!$J4364,Modelo!$A$9:$A$89,0),MATCH(DataBase!M$1,Modelo!$A$9:$D$9,0))</f>
        <v>Pilar 5</v>
      </c>
      <c r="N4364" s="115" t="str">
        <f>INDEX(Modelo!$A$9:$D$89,MATCH(DataBase!$J4364,Modelo!$A$9:$A$89,0),MATCH(DataBase!N$1,Modelo!$A$9:$D$9,0))</f>
        <v>positivo</v>
      </c>
      <c r="O4364" s="115">
        <f t="array" ref="O4364">IF(N4364="negativo",INDEX($AD$3:$AG$51,MATCH(1,($B4364=$AD$3:$AD$51)*($J4364=$AE$3:$AE$51),0),3),IF(N4364="positivo",INDEX($AD$55:$AG$109,MATCH(1,($B4364=$AD$55:$AD$109)*($J4364=$AE$55:$AE$109),0),3)))</f>
        <v>1.4999999999999999E-2</v>
      </c>
      <c r="P4364" s="115">
        <f t="array" ref="P4364">IF(N4364="negativo",INDEX($AD$3:$AG$51,MATCH(1,($B4364=$AD$3:$AD$51)*($J4364=$AE$3:$AE$51),0),4),IF(N4364="positivo",INDEX($AD$55:$AG$109,MATCH(1,($B4364=$AD$55:$AD$109)*($J4364=$AE$55:$AE$109),0),4)))</f>
        <v>0</v>
      </c>
      <c r="Q4364" s="115" t="str">
        <f>VLOOKUP(M4364,Modelo!$A$2:$C$7,2,0)</f>
        <v>Diversidad, Equidad e Inclusión (DEI)</v>
      </c>
      <c r="R4364" s="118">
        <f t="array" ref="R4364">INDEX(Modelo!$F$1:$H$37,MATCH(1,(DataBase!Q4364=Modelo!$G$1:$G$37)*(DataBase!B4364=Modelo!$F$1:$F$37),0),3)</f>
        <v>0.29411764705882354</v>
      </c>
      <c r="S4364" s="115">
        <f t="shared" si="138"/>
        <v>20.666666666666668</v>
      </c>
      <c r="T4364" s="115">
        <f t="shared" si="139"/>
        <v>6.0784313725490202</v>
      </c>
    </row>
    <row r="4365" spans="1:20" x14ac:dyDescent="0.3">
      <c r="A4365" s="115" t="s">
        <v>391</v>
      </c>
      <c r="B4365" s="115" t="s">
        <v>379</v>
      </c>
      <c r="C4365" s="115" t="s">
        <v>103</v>
      </c>
      <c r="D4365" s="115" t="s">
        <v>87</v>
      </c>
      <c r="E4365" s="115" t="s">
        <v>86</v>
      </c>
      <c r="F4365" s="115" t="s">
        <v>86</v>
      </c>
      <c r="G4365" s="115">
        <v>1976</v>
      </c>
      <c r="H4365" s="115" t="s">
        <v>125</v>
      </c>
      <c r="I4365" s="115">
        <v>0.98534294499999997</v>
      </c>
      <c r="J4365" s="115" t="s">
        <v>52</v>
      </c>
      <c r="K4365" s="115" t="str">
        <f>INDEX(DatosProcesados!$A$1:$BF$101,MATCH(DataBase!A4365,DatosProcesados!$A$1:$A$101,0),MATCH(DataBase!J4365,DatosProcesados!$A$1:$BF$1,0))</f>
        <v>No informa</v>
      </c>
      <c r="L4365" s="115" t="str">
        <f>INDEX(Modelo!$A$9:$D$89,MATCH(DataBase!$J4365,Modelo!$A$9:$A$89,0),MATCH(DataBase!L$1,Modelo!$A$9:$D$9,0))</f>
        <v xml:space="preserve">Impacto social </v>
      </c>
      <c r="M4365" s="115" t="str">
        <f>INDEX(Modelo!$A$9:$D$89,MATCH(DataBase!$J4365,Modelo!$A$9:$A$89,0),MATCH(DataBase!M$1,Modelo!$A$9:$D$9,0))</f>
        <v>Pilar 5</v>
      </c>
      <c r="N4365" s="115" t="str">
        <f>INDEX(Modelo!$A$9:$D$89,MATCH(DataBase!$J4365,Modelo!$A$9:$A$89,0),MATCH(DataBase!N$1,Modelo!$A$9:$D$9,0))</f>
        <v>positivo</v>
      </c>
      <c r="O4365" s="115">
        <f t="array" ref="O4365">IF(N4365="negativo",INDEX($AD$3:$AG$51,MATCH(1,($B4365=$AD$3:$AD$51)*($J4365=$AE$3:$AE$51),0),3),IF(N4365="positivo",INDEX($AD$55:$AG$109,MATCH(1,($B4365=$AD$55:$AD$109)*($J4365=$AE$55:$AE$109),0),3)))</f>
        <v>7.0999999999999994E-2</v>
      </c>
      <c r="P4365" s="115">
        <f t="array" ref="P4365">IF(N4365="negativo",INDEX($AD$3:$AG$51,MATCH(1,($B4365=$AD$3:$AD$51)*($J4365=$AE$3:$AE$51),0),4),IF(N4365="positivo",INDEX($AD$55:$AG$109,MATCH(1,($B4365=$AD$55:$AD$109)*($J4365=$AE$55:$AE$109),0),4)))</f>
        <v>0</v>
      </c>
      <c r="Q4365" s="115" t="str">
        <f>VLOOKUP(M4365,Modelo!$A$2:$C$7,2,0)</f>
        <v>Diversidad, Equidad e Inclusión (DEI)</v>
      </c>
      <c r="R4365" s="118">
        <f t="array" ref="R4365">INDEX(Modelo!$F$1:$H$37,MATCH(1,(DataBase!Q4365=Modelo!$G$1:$G$37)*(DataBase!B4365=Modelo!$F$1:$F$37),0),3)</f>
        <v>0.14285714285714285</v>
      </c>
      <c r="S4365" s="115">
        <f t="shared" si="138"/>
        <v>0</v>
      </c>
      <c r="T4365" s="115">
        <f t="shared" si="139"/>
        <v>0</v>
      </c>
    </row>
    <row r="4366" spans="1:20" x14ac:dyDescent="0.3">
      <c r="A4366" s="115" t="s">
        <v>376</v>
      </c>
      <c r="B4366" s="115" t="s">
        <v>313</v>
      </c>
      <c r="C4366" s="115" t="s">
        <v>103</v>
      </c>
      <c r="D4366" s="115" t="s">
        <v>86</v>
      </c>
      <c r="E4366" s="115" t="s">
        <v>87</v>
      </c>
      <c r="F4366" s="115" t="s">
        <v>87</v>
      </c>
      <c r="G4366" s="115">
        <v>1920</v>
      </c>
      <c r="H4366" s="115" t="s">
        <v>294</v>
      </c>
      <c r="I4366" s="115">
        <v>1.8691417530000001</v>
      </c>
      <c r="J4366" s="115" t="s">
        <v>52</v>
      </c>
      <c r="K4366" s="115" t="str">
        <f>INDEX(DatosProcesados!$A$1:$BF$101,MATCH(DataBase!A4366,DatosProcesados!$A$1:$A$101,0),MATCH(DataBase!J4366,DatosProcesados!$A$1:$BF$1,0))</f>
        <v>No informa</v>
      </c>
      <c r="L4366" s="115" t="str">
        <f>INDEX(Modelo!$A$9:$D$89,MATCH(DataBase!$J4366,Modelo!$A$9:$A$89,0),MATCH(DataBase!L$1,Modelo!$A$9:$D$9,0))</f>
        <v xml:space="preserve">Impacto social </v>
      </c>
      <c r="M4366" s="115" t="str">
        <f>INDEX(Modelo!$A$9:$D$89,MATCH(DataBase!$J4366,Modelo!$A$9:$A$89,0),MATCH(DataBase!M$1,Modelo!$A$9:$D$9,0))</f>
        <v>Pilar 5</v>
      </c>
      <c r="N4366" s="115" t="str">
        <f>INDEX(Modelo!$A$9:$D$89,MATCH(DataBase!$J4366,Modelo!$A$9:$A$89,0),MATCH(DataBase!N$1,Modelo!$A$9:$D$9,0))</f>
        <v>positivo</v>
      </c>
      <c r="O4366" s="115">
        <f t="array" ref="O4366">IF(N4366="negativo",INDEX($AD$3:$AG$51,MATCH(1,($B4366=$AD$3:$AD$51)*($J4366=$AE$3:$AE$51),0),3),IF(N4366="positivo",INDEX($AD$55:$AG$109,MATCH(1,($B4366=$AD$55:$AD$109)*($J4366=$AE$55:$AE$109),0),3)))</f>
        <v>1.9E-2</v>
      </c>
      <c r="P4366" s="115">
        <f t="array" ref="P4366">IF(N4366="negativo",INDEX($AD$3:$AG$51,MATCH(1,($B4366=$AD$3:$AD$51)*($J4366=$AE$3:$AE$51),0),4),IF(N4366="positivo",INDEX($AD$55:$AG$109,MATCH(1,($B4366=$AD$55:$AD$109)*($J4366=$AE$55:$AE$109),0),4)))</f>
        <v>8.0999999999999996E-3</v>
      </c>
      <c r="Q4366" s="115" t="str">
        <f>VLOOKUP(M4366,Modelo!$A$2:$C$7,2,0)</f>
        <v>Diversidad, Equidad e Inclusión (DEI)</v>
      </c>
      <c r="R4366" s="118">
        <f t="array" ref="R4366">INDEX(Modelo!$F$1:$H$37,MATCH(1,(DataBase!Q4366=Modelo!$G$1:$G$37)*(DataBase!B4366=Modelo!$F$1:$F$37),0),3)</f>
        <v>0.23529411764705882</v>
      </c>
      <c r="S4366" s="115">
        <f t="shared" si="138"/>
        <v>0</v>
      </c>
      <c r="T4366" s="115">
        <f t="shared" si="139"/>
        <v>0</v>
      </c>
    </row>
    <row r="4367" spans="1:20" x14ac:dyDescent="0.3">
      <c r="A4367" s="115" t="s">
        <v>193</v>
      </c>
      <c r="B4367" s="115" t="s">
        <v>84</v>
      </c>
      <c r="C4367" s="115" t="s">
        <v>103</v>
      </c>
      <c r="D4367" s="115" t="s">
        <v>86</v>
      </c>
      <c r="E4367" s="115" t="s">
        <v>87</v>
      </c>
      <c r="F4367" s="115" t="s">
        <v>87</v>
      </c>
      <c r="G4367" s="115">
        <v>2009</v>
      </c>
      <c r="H4367" s="115" t="s">
        <v>194</v>
      </c>
      <c r="I4367" s="115">
        <v>1.8581853669999999</v>
      </c>
      <c r="J4367" s="115" t="s">
        <v>52</v>
      </c>
      <c r="K4367" s="115" t="str">
        <f>INDEX(DatosProcesados!$A$1:$BF$101,MATCH(DataBase!A4367,DatosProcesados!$A$1:$A$101,0),MATCH(DataBase!J4367,DatosProcesados!$A$1:$BF$1,0))</f>
        <v>No informa</v>
      </c>
      <c r="L4367" s="115" t="str">
        <f>INDEX(Modelo!$A$9:$D$89,MATCH(DataBase!$J4367,Modelo!$A$9:$A$89,0),MATCH(DataBase!L$1,Modelo!$A$9:$D$9,0))</f>
        <v xml:space="preserve">Impacto social </v>
      </c>
      <c r="M4367" s="115" t="str">
        <f>INDEX(Modelo!$A$9:$D$89,MATCH(DataBase!$J4367,Modelo!$A$9:$A$89,0),MATCH(DataBase!M$1,Modelo!$A$9:$D$9,0))</f>
        <v>Pilar 5</v>
      </c>
      <c r="N4367" s="115" t="str">
        <f>INDEX(Modelo!$A$9:$D$89,MATCH(DataBase!$J4367,Modelo!$A$9:$A$89,0),MATCH(DataBase!N$1,Modelo!$A$9:$D$9,0))</f>
        <v>positivo</v>
      </c>
      <c r="O4367" s="115">
        <f t="array" ref="O4367">IF(N4367="negativo",INDEX($AD$3:$AG$51,MATCH(1,($B4367=$AD$3:$AD$51)*($J4367=$AE$3:$AE$51),0),3),IF(N4367="positivo",INDEX($AD$55:$AG$109,MATCH(1,($B4367=$AD$55:$AD$109)*($J4367=$AE$55:$AE$109),0),3)))</f>
        <v>1.4999999999999999E-2</v>
      </c>
      <c r="P4367" s="115">
        <f t="array" ref="P4367">IF(N4367="negativo",INDEX($AD$3:$AG$51,MATCH(1,($B4367=$AD$3:$AD$51)*($J4367=$AE$3:$AE$51),0),4),IF(N4367="positivo",INDEX($AD$55:$AG$109,MATCH(1,($B4367=$AD$55:$AD$109)*($J4367=$AE$55:$AE$109),0),4)))</f>
        <v>0</v>
      </c>
      <c r="Q4367" s="115" t="str">
        <f>VLOOKUP(M4367,Modelo!$A$2:$C$7,2,0)</f>
        <v>Diversidad, Equidad e Inclusión (DEI)</v>
      </c>
      <c r="R4367" s="118">
        <f t="array" ref="R4367">INDEX(Modelo!$F$1:$H$37,MATCH(1,(DataBase!Q4367=Modelo!$G$1:$G$37)*(DataBase!B4367=Modelo!$F$1:$F$37),0),3)</f>
        <v>0.29411764705882354</v>
      </c>
      <c r="S4367" s="115">
        <f t="shared" si="138"/>
        <v>0</v>
      </c>
      <c r="T4367" s="115">
        <f t="shared" si="139"/>
        <v>0</v>
      </c>
    </row>
    <row r="4368" spans="1:20" x14ac:dyDescent="0.3">
      <c r="A4368" s="115" t="s">
        <v>280</v>
      </c>
      <c r="B4368" s="115" t="s">
        <v>216</v>
      </c>
      <c r="C4368" s="115" t="s">
        <v>97</v>
      </c>
      <c r="D4368" s="115" t="s">
        <v>86</v>
      </c>
      <c r="E4368" s="115" t="s">
        <v>87</v>
      </c>
      <c r="F4368" s="115" t="s">
        <v>87</v>
      </c>
      <c r="G4368" s="115">
        <v>1866</v>
      </c>
      <c r="H4368" s="115" t="s">
        <v>281</v>
      </c>
      <c r="I4368" s="115">
        <v>2.0444698099999998</v>
      </c>
      <c r="J4368" s="115" t="s">
        <v>52</v>
      </c>
      <c r="K4368" s="115">
        <f>INDEX(DatosProcesados!$A$1:$BF$101,MATCH(DataBase!A4368,DatosProcesados!$A$1:$A$101,0),MATCH(DataBase!J4368,DatosProcesados!$A$1:$BF$1,0))</f>
        <v>8.3999999999999995E-3</v>
      </c>
      <c r="L4368" s="115" t="str">
        <f>INDEX(Modelo!$A$9:$D$89,MATCH(DataBase!$J4368,Modelo!$A$9:$A$89,0),MATCH(DataBase!L$1,Modelo!$A$9:$D$9,0))</f>
        <v xml:space="preserve">Impacto social </v>
      </c>
      <c r="M4368" s="115" t="str">
        <f>INDEX(Modelo!$A$9:$D$89,MATCH(DataBase!$J4368,Modelo!$A$9:$A$89,0),MATCH(DataBase!M$1,Modelo!$A$9:$D$9,0))</f>
        <v>Pilar 5</v>
      </c>
      <c r="N4368" s="115" t="str">
        <f>INDEX(Modelo!$A$9:$D$89,MATCH(DataBase!$J4368,Modelo!$A$9:$A$89,0),MATCH(DataBase!N$1,Modelo!$A$9:$D$9,0))</f>
        <v>positivo</v>
      </c>
      <c r="O4368" s="115">
        <f t="array" ref="O4368">IF(N4368="negativo",INDEX($AD$3:$AG$51,MATCH(1,($B4368=$AD$3:$AD$51)*($J4368=$AE$3:$AE$51),0),3),IF(N4368="positivo",INDEX($AD$55:$AG$109,MATCH(1,($B4368=$AD$55:$AD$109)*($J4368=$AE$55:$AE$109),0),3)))</f>
        <v>9.7999999999999997E-3</v>
      </c>
      <c r="P4368" s="115">
        <f t="array" ref="P4368">IF(N4368="negativo",INDEX($AD$3:$AG$51,MATCH(1,($B4368=$AD$3:$AD$51)*($J4368=$AE$3:$AE$51),0),4),IF(N4368="positivo",INDEX($AD$55:$AG$109,MATCH(1,($B4368=$AD$55:$AD$109)*($J4368=$AE$55:$AE$109),0),4)))</f>
        <v>6.9999999999999999E-4</v>
      </c>
      <c r="Q4368" s="115" t="str">
        <f>VLOOKUP(M4368,Modelo!$A$2:$C$7,2,0)</f>
        <v>Diversidad, Equidad e Inclusión (DEI)</v>
      </c>
      <c r="R4368" s="118">
        <f t="array" ref="R4368">INDEX(Modelo!$F$1:$H$37,MATCH(1,(DataBase!Q4368=Modelo!$G$1:$G$37)*(DataBase!B4368=Modelo!$F$1:$F$37),0),3)</f>
        <v>0.15789473684210525</v>
      </c>
      <c r="S4368" s="115">
        <f t="shared" si="138"/>
        <v>84.615384615384599</v>
      </c>
      <c r="T4368" s="115">
        <f t="shared" si="139"/>
        <v>13.360323886639673</v>
      </c>
    </row>
    <row r="4369" spans="1:20" x14ac:dyDescent="0.3">
      <c r="A4369" s="115" t="s">
        <v>143</v>
      </c>
      <c r="B4369" s="115" t="s">
        <v>84</v>
      </c>
      <c r="C4369" s="115" t="s">
        <v>97</v>
      </c>
      <c r="D4369" s="115" t="s">
        <v>86</v>
      </c>
      <c r="E4369" s="115" t="s">
        <v>86</v>
      </c>
      <c r="F4369" s="115" t="s">
        <v>86</v>
      </c>
      <c r="G4369" s="115">
        <v>1994</v>
      </c>
      <c r="H4369" s="115" t="s">
        <v>125</v>
      </c>
      <c r="I4369" s="115">
        <v>5.9751610780000002</v>
      </c>
      <c r="J4369" s="115" t="s">
        <v>52</v>
      </c>
      <c r="K4369" s="115" t="str">
        <f>INDEX(DatosProcesados!$A$1:$BF$101,MATCH(DataBase!A4369,DatosProcesados!$A$1:$A$101,0),MATCH(DataBase!J4369,DatosProcesados!$A$1:$BF$1,0))</f>
        <v>No informa</v>
      </c>
      <c r="L4369" s="115" t="str">
        <f>INDEX(Modelo!$A$9:$D$89,MATCH(DataBase!$J4369,Modelo!$A$9:$A$89,0),MATCH(DataBase!L$1,Modelo!$A$9:$D$9,0))</f>
        <v xml:space="preserve">Impacto social </v>
      </c>
      <c r="M4369" s="115" t="str">
        <f>INDEX(Modelo!$A$9:$D$89,MATCH(DataBase!$J4369,Modelo!$A$9:$A$89,0),MATCH(DataBase!M$1,Modelo!$A$9:$D$9,0))</f>
        <v>Pilar 5</v>
      </c>
      <c r="N4369" s="115" t="str">
        <f>INDEX(Modelo!$A$9:$D$89,MATCH(DataBase!$J4369,Modelo!$A$9:$A$89,0),MATCH(DataBase!N$1,Modelo!$A$9:$D$9,0))</f>
        <v>positivo</v>
      </c>
      <c r="O4369" s="115">
        <f t="array" ref="O4369">IF(N4369="negativo",INDEX($AD$3:$AG$51,MATCH(1,($B4369=$AD$3:$AD$51)*($J4369=$AE$3:$AE$51),0),3),IF(N4369="positivo",INDEX($AD$55:$AG$109,MATCH(1,($B4369=$AD$55:$AD$109)*($J4369=$AE$55:$AE$109),0),3)))</f>
        <v>1.4999999999999999E-2</v>
      </c>
      <c r="P4369" s="115">
        <f t="array" ref="P4369">IF(N4369="negativo",INDEX($AD$3:$AG$51,MATCH(1,($B4369=$AD$3:$AD$51)*($J4369=$AE$3:$AE$51),0),4),IF(N4369="positivo",INDEX($AD$55:$AG$109,MATCH(1,($B4369=$AD$55:$AD$109)*($J4369=$AE$55:$AE$109),0),4)))</f>
        <v>0</v>
      </c>
      <c r="Q4369" s="115" t="str">
        <f>VLOOKUP(M4369,Modelo!$A$2:$C$7,2,0)</f>
        <v>Diversidad, Equidad e Inclusión (DEI)</v>
      </c>
      <c r="R4369" s="118">
        <f t="array" ref="R4369">INDEX(Modelo!$F$1:$H$37,MATCH(1,(DataBase!Q4369=Modelo!$G$1:$G$37)*(DataBase!B4369=Modelo!$F$1:$F$37),0),3)</f>
        <v>0.29411764705882354</v>
      </c>
      <c r="S4369" s="115">
        <f t="shared" si="138"/>
        <v>0</v>
      </c>
      <c r="T4369" s="115">
        <f t="shared" si="139"/>
        <v>0</v>
      </c>
    </row>
    <row r="4370" spans="1:20" x14ac:dyDescent="0.3">
      <c r="A4370" s="115" t="s">
        <v>331</v>
      </c>
      <c r="B4370" s="115" t="s">
        <v>313</v>
      </c>
      <c r="C4370" s="115" t="s">
        <v>103</v>
      </c>
      <c r="D4370" s="115" t="s">
        <v>87</v>
      </c>
      <c r="E4370" s="115" t="s">
        <v>86</v>
      </c>
      <c r="F4370" s="115" t="s">
        <v>86</v>
      </c>
      <c r="G4370" s="115">
        <v>1953</v>
      </c>
      <c r="H4370" s="115" t="s">
        <v>125</v>
      </c>
      <c r="I4370" s="115">
        <v>7.1291921260000004</v>
      </c>
      <c r="J4370" s="115" t="s">
        <v>52</v>
      </c>
      <c r="K4370" s="115" t="str">
        <f>INDEX(DatosProcesados!$A$1:$BF$101,MATCH(DataBase!A4370,DatosProcesados!$A$1:$A$101,0),MATCH(DataBase!J4370,DatosProcesados!$A$1:$BF$1,0))</f>
        <v xml:space="preserve">No informa </v>
      </c>
      <c r="L4370" s="115" t="str">
        <f>INDEX(Modelo!$A$9:$D$89,MATCH(DataBase!$J4370,Modelo!$A$9:$A$89,0),MATCH(DataBase!L$1,Modelo!$A$9:$D$9,0))</f>
        <v xml:space="preserve">Impacto social </v>
      </c>
      <c r="M4370" s="115" t="str">
        <f>INDEX(Modelo!$A$9:$D$89,MATCH(DataBase!$J4370,Modelo!$A$9:$A$89,0),MATCH(DataBase!M$1,Modelo!$A$9:$D$9,0))</f>
        <v>Pilar 5</v>
      </c>
      <c r="N4370" s="115" t="str">
        <f>INDEX(Modelo!$A$9:$D$89,MATCH(DataBase!$J4370,Modelo!$A$9:$A$89,0),MATCH(DataBase!N$1,Modelo!$A$9:$D$9,0))</f>
        <v>positivo</v>
      </c>
      <c r="O4370" s="115">
        <f t="array" ref="O4370">IF(N4370="negativo",INDEX($AD$3:$AG$51,MATCH(1,($B4370=$AD$3:$AD$51)*($J4370=$AE$3:$AE$51),0),3),IF(N4370="positivo",INDEX($AD$55:$AG$109,MATCH(1,($B4370=$AD$55:$AD$109)*($J4370=$AE$55:$AE$109),0),3)))</f>
        <v>1.9E-2</v>
      </c>
      <c r="P4370" s="115">
        <f t="array" ref="P4370">IF(N4370="negativo",INDEX($AD$3:$AG$51,MATCH(1,($B4370=$AD$3:$AD$51)*($J4370=$AE$3:$AE$51),0),4),IF(N4370="positivo",INDEX($AD$55:$AG$109,MATCH(1,($B4370=$AD$55:$AD$109)*($J4370=$AE$55:$AE$109),0),4)))</f>
        <v>8.0999999999999996E-3</v>
      </c>
      <c r="Q4370" s="115" t="str">
        <f>VLOOKUP(M4370,Modelo!$A$2:$C$7,2,0)</f>
        <v>Diversidad, Equidad e Inclusión (DEI)</v>
      </c>
      <c r="R4370" s="118">
        <f t="array" ref="R4370">INDEX(Modelo!$F$1:$H$37,MATCH(1,(DataBase!Q4370=Modelo!$G$1:$G$37)*(DataBase!B4370=Modelo!$F$1:$F$37),0),3)</f>
        <v>0.23529411764705882</v>
      </c>
      <c r="S4370" s="115">
        <f t="shared" si="138"/>
        <v>0</v>
      </c>
      <c r="T4370" s="115">
        <f t="shared" si="139"/>
        <v>0</v>
      </c>
    </row>
    <row r="4371" spans="1:20" x14ac:dyDescent="0.3">
      <c r="A4371" s="115" t="s">
        <v>277</v>
      </c>
      <c r="B4371" s="115" t="s">
        <v>216</v>
      </c>
      <c r="C4371" s="115" t="s">
        <v>85</v>
      </c>
      <c r="D4371" s="115" t="s">
        <v>86</v>
      </c>
      <c r="E4371" s="115" t="s">
        <v>87</v>
      </c>
      <c r="F4371" s="115" t="s">
        <v>87</v>
      </c>
      <c r="G4371" s="115">
        <v>1965</v>
      </c>
      <c r="H4371" s="115" t="s">
        <v>244</v>
      </c>
      <c r="I4371" s="115">
        <v>2.0973851419999998</v>
      </c>
      <c r="J4371" s="115" t="s">
        <v>52</v>
      </c>
      <c r="K4371" s="115" t="str">
        <f>INDEX(DatosProcesados!$A$1:$BF$101,MATCH(DataBase!A4371,DatosProcesados!$A$1:$A$101,0),MATCH(DataBase!J4371,DatosProcesados!$A$1:$BF$1,0))</f>
        <v>No informa</v>
      </c>
      <c r="L4371" s="115" t="str">
        <f>INDEX(Modelo!$A$9:$D$89,MATCH(DataBase!$J4371,Modelo!$A$9:$A$89,0),MATCH(DataBase!L$1,Modelo!$A$9:$D$9,0))</f>
        <v xml:space="preserve">Impacto social </v>
      </c>
      <c r="M4371" s="115" t="str">
        <f>INDEX(Modelo!$A$9:$D$89,MATCH(DataBase!$J4371,Modelo!$A$9:$A$89,0),MATCH(DataBase!M$1,Modelo!$A$9:$D$9,0))</f>
        <v>Pilar 5</v>
      </c>
      <c r="N4371" s="115" t="str">
        <f>INDEX(Modelo!$A$9:$D$89,MATCH(DataBase!$J4371,Modelo!$A$9:$A$89,0),MATCH(DataBase!N$1,Modelo!$A$9:$D$9,0))</f>
        <v>positivo</v>
      </c>
      <c r="O4371" s="115">
        <f t="array" ref="O4371">IF(N4371="negativo",INDEX($AD$3:$AG$51,MATCH(1,($B4371=$AD$3:$AD$51)*($J4371=$AE$3:$AE$51),0),3),IF(N4371="positivo",INDEX($AD$55:$AG$109,MATCH(1,($B4371=$AD$55:$AD$109)*($J4371=$AE$55:$AE$109),0),3)))</f>
        <v>9.7999999999999997E-3</v>
      </c>
      <c r="P4371" s="115">
        <f t="array" ref="P4371">IF(N4371="negativo",INDEX($AD$3:$AG$51,MATCH(1,($B4371=$AD$3:$AD$51)*($J4371=$AE$3:$AE$51),0),4),IF(N4371="positivo",INDEX($AD$55:$AG$109,MATCH(1,($B4371=$AD$55:$AD$109)*($J4371=$AE$55:$AE$109),0),4)))</f>
        <v>6.9999999999999999E-4</v>
      </c>
      <c r="Q4371" s="115" t="str">
        <f>VLOOKUP(M4371,Modelo!$A$2:$C$7,2,0)</f>
        <v>Diversidad, Equidad e Inclusión (DEI)</v>
      </c>
      <c r="R4371" s="118">
        <f t="array" ref="R4371">INDEX(Modelo!$F$1:$H$37,MATCH(1,(DataBase!Q4371=Modelo!$G$1:$G$37)*(DataBase!B4371=Modelo!$F$1:$F$37),0),3)</f>
        <v>0.15789473684210525</v>
      </c>
      <c r="S4371" s="115">
        <f t="shared" si="138"/>
        <v>0</v>
      </c>
      <c r="T4371" s="115">
        <f t="shared" si="139"/>
        <v>0</v>
      </c>
    </row>
    <row r="4372" spans="1:20" x14ac:dyDescent="0.3">
      <c r="A4372" s="115" t="s">
        <v>356</v>
      </c>
      <c r="B4372" s="115" t="s">
        <v>313</v>
      </c>
      <c r="C4372" s="115" t="s">
        <v>103</v>
      </c>
      <c r="D4372" s="115" t="s">
        <v>87</v>
      </c>
      <c r="E4372" s="115" t="s">
        <v>86</v>
      </c>
      <c r="F4372" s="115" t="s">
        <v>86</v>
      </c>
      <c r="G4372" s="115">
        <v>1989</v>
      </c>
      <c r="H4372" s="115" t="s">
        <v>125</v>
      </c>
      <c r="I4372" s="115">
        <v>3.0305383369999999</v>
      </c>
      <c r="J4372" s="115" t="s">
        <v>52</v>
      </c>
      <c r="K4372" s="115" t="str">
        <f>INDEX(DatosProcesados!$A$1:$BF$101,MATCH(DataBase!A4372,DatosProcesados!$A$1:$A$101,0),MATCH(DataBase!J4372,DatosProcesados!$A$1:$BF$1,0))</f>
        <v>No informa</v>
      </c>
      <c r="L4372" s="115" t="str">
        <f>INDEX(Modelo!$A$9:$D$89,MATCH(DataBase!$J4372,Modelo!$A$9:$A$89,0),MATCH(DataBase!L$1,Modelo!$A$9:$D$9,0))</f>
        <v xml:space="preserve">Impacto social </v>
      </c>
      <c r="M4372" s="115" t="str">
        <f>INDEX(Modelo!$A$9:$D$89,MATCH(DataBase!$J4372,Modelo!$A$9:$A$89,0),MATCH(DataBase!M$1,Modelo!$A$9:$D$9,0))</f>
        <v>Pilar 5</v>
      </c>
      <c r="N4372" s="115" t="str">
        <f>INDEX(Modelo!$A$9:$D$89,MATCH(DataBase!$J4372,Modelo!$A$9:$A$89,0),MATCH(DataBase!N$1,Modelo!$A$9:$D$9,0))</f>
        <v>positivo</v>
      </c>
      <c r="O4372" s="115">
        <f t="array" ref="O4372">IF(N4372="negativo",INDEX($AD$3:$AG$51,MATCH(1,($B4372=$AD$3:$AD$51)*($J4372=$AE$3:$AE$51),0),3),IF(N4372="positivo",INDEX($AD$55:$AG$109,MATCH(1,($B4372=$AD$55:$AD$109)*($J4372=$AE$55:$AE$109),0),3)))</f>
        <v>1.9E-2</v>
      </c>
      <c r="P4372" s="115">
        <f t="array" ref="P4372">IF(N4372="negativo",INDEX($AD$3:$AG$51,MATCH(1,($B4372=$AD$3:$AD$51)*($J4372=$AE$3:$AE$51),0),4),IF(N4372="positivo",INDEX($AD$55:$AG$109,MATCH(1,($B4372=$AD$55:$AD$109)*($J4372=$AE$55:$AE$109),0),4)))</f>
        <v>8.0999999999999996E-3</v>
      </c>
      <c r="Q4372" s="115" t="str">
        <f>VLOOKUP(M4372,Modelo!$A$2:$C$7,2,0)</f>
        <v>Diversidad, Equidad e Inclusión (DEI)</v>
      </c>
      <c r="R4372" s="118">
        <f t="array" ref="R4372">INDEX(Modelo!$F$1:$H$37,MATCH(1,(DataBase!Q4372=Modelo!$G$1:$G$37)*(DataBase!B4372=Modelo!$F$1:$F$37),0),3)</f>
        <v>0.23529411764705882</v>
      </c>
      <c r="S4372" s="115">
        <f t="shared" si="138"/>
        <v>0</v>
      </c>
      <c r="T4372" s="115">
        <f t="shared" si="139"/>
        <v>0</v>
      </c>
    </row>
    <row r="4373" spans="1:20" x14ac:dyDescent="0.3">
      <c r="A4373" s="115" t="s">
        <v>268</v>
      </c>
      <c r="B4373" s="115" t="s">
        <v>216</v>
      </c>
      <c r="C4373" s="115" t="s">
        <v>103</v>
      </c>
      <c r="D4373" s="115" t="s">
        <v>86</v>
      </c>
      <c r="E4373" s="115" t="s">
        <v>86</v>
      </c>
      <c r="F4373" s="115" t="s">
        <v>87</v>
      </c>
      <c r="G4373" s="115">
        <v>1986</v>
      </c>
      <c r="H4373" s="115" t="s">
        <v>125</v>
      </c>
      <c r="I4373" s="115">
        <v>2.2734296359999999</v>
      </c>
      <c r="J4373" s="115" t="s">
        <v>52</v>
      </c>
      <c r="K4373" s="115" t="str">
        <f>INDEX(DatosProcesados!$A$1:$BF$101,MATCH(DataBase!A4373,DatosProcesados!$A$1:$A$101,0),MATCH(DataBase!J4373,DatosProcesados!$A$1:$BF$1,0))</f>
        <v>No informa</v>
      </c>
      <c r="L4373" s="115" t="str">
        <f>INDEX(Modelo!$A$9:$D$89,MATCH(DataBase!$J4373,Modelo!$A$9:$A$89,0),MATCH(DataBase!L$1,Modelo!$A$9:$D$9,0))</f>
        <v xml:space="preserve">Impacto social </v>
      </c>
      <c r="M4373" s="115" t="str">
        <f>INDEX(Modelo!$A$9:$D$89,MATCH(DataBase!$J4373,Modelo!$A$9:$A$89,0),MATCH(DataBase!M$1,Modelo!$A$9:$D$9,0))</f>
        <v>Pilar 5</v>
      </c>
      <c r="N4373" s="115" t="str">
        <f>INDEX(Modelo!$A$9:$D$89,MATCH(DataBase!$J4373,Modelo!$A$9:$A$89,0),MATCH(DataBase!N$1,Modelo!$A$9:$D$9,0))</f>
        <v>positivo</v>
      </c>
      <c r="O4373" s="115">
        <f t="array" ref="O4373">IF(N4373="negativo",INDEX($AD$3:$AG$51,MATCH(1,($B4373=$AD$3:$AD$51)*($J4373=$AE$3:$AE$51),0),3),IF(N4373="positivo",INDEX($AD$55:$AG$109,MATCH(1,($B4373=$AD$55:$AD$109)*($J4373=$AE$55:$AE$109),0),3)))</f>
        <v>9.7999999999999997E-3</v>
      </c>
      <c r="P4373" s="115">
        <f t="array" ref="P4373">IF(N4373="negativo",INDEX($AD$3:$AG$51,MATCH(1,($B4373=$AD$3:$AD$51)*($J4373=$AE$3:$AE$51),0),4),IF(N4373="positivo",INDEX($AD$55:$AG$109,MATCH(1,($B4373=$AD$55:$AD$109)*($J4373=$AE$55:$AE$109),0),4)))</f>
        <v>6.9999999999999999E-4</v>
      </c>
      <c r="Q4373" s="115" t="str">
        <f>VLOOKUP(M4373,Modelo!$A$2:$C$7,2,0)</f>
        <v>Diversidad, Equidad e Inclusión (DEI)</v>
      </c>
      <c r="R4373" s="118">
        <f t="array" ref="R4373">INDEX(Modelo!$F$1:$H$37,MATCH(1,(DataBase!Q4373=Modelo!$G$1:$G$37)*(DataBase!B4373=Modelo!$F$1:$F$37),0),3)</f>
        <v>0.15789473684210525</v>
      </c>
      <c r="S4373" s="115">
        <f t="shared" si="138"/>
        <v>0</v>
      </c>
      <c r="T4373" s="115">
        <f t="shared" si="139"/>
        <v>0</v>
      </c>
    </row>
    <row r="4374" spans="1:20" x14ac:dyDescent="0.3">
      <c r="A4374" s="115" t="s">
        <v>234</v>
      </c>
      <c r="B4374" s="115" t="s">
        <v>216</v>
      </c>
      <c r="C4374" s="115" t="s">
        <v>103</v>
      </c>
      <c r="D4374" s="115" t="s">
        <v>86</v>
      </c>
      <c r="E4374" s="115" t="s">
        <v>86</v>
      </c>
      <c r="F4374" s="115" t="s">
        <v>86</v>
      </c>
      <c r="G4374" s="115">
        <v>1904</v>
      </c>
      <c r="H4374" s="115" t="s">
        <v>125</v>
      </c>
      <c r="I4374" s="115">
        <v>2.8467005310000002</v>
      </c>
      <c r="J4374" s="115" t="s">
        <v>52</v>
      </c>
      <c r="K4374" s="115">
        <f>INDEX(DatosProcesados!$A$1:$BF$101,MATCH(DataBase!A4374,DatosProcesados!$A$1:$A$101,0),MATCH(DataBase!J4374,DatosProcesados!$A$1:$BF$1,0))</f>
        <v>1.8E-3</v>
      </c>
      <c r="L4374" s="115" t="str">
        <f>INDEX(Modelo!$A$9:$D$89,MATCH(DataBase!$J4374,Modelo!$A$9:$A$89,0),MATCH(DataBase!L$1,Modelo!$A$9:$D$9,0))</f>
        <v xml:space="preserve">Impacto social </v>
      </c>
      <c r="M4374" s="115" t="str">
        <f>INDEX(Modelo!$A$9:$D$89,MATCH(DataBase!$J4374,Modelo!$A$9:$A$89,0),MATCH(DataBase!M$1,Modelo!$A$9:$D$9,0))</f>
        <v>Pilar 5</v>
      </c>
      <c r="N4374" s="115" t="str">
        <f>INDEX(Modelo!$A$9:$D$89,MATCH(DataBase!$J4374,Modelo!$A$9:$A$89,0),MATCH(DataBase!N$1,Modelo!$A$9:$D$9,0))</f>
        <v>positivo</v>
      </c>
      <c r="O4374" s="115">
        <f t="array" ref="O4374">IF(N4374="negativo",INDEX($AD$3:$AG$51,MATCH(1,($B4374=$AD$3:$AD$51)*($J4374=$AE$3:$AE$51),0),3),IF(N4374="positivo",INDEX($AD$55:$AG$109,MATCH(1,($B4374=$AD$55:$AD$109)*($J4374=$AE$55:$AE$109),0),3)))</f>
        <v>9.7999999999999997E-3</v>
      </c>
      <c r="P4374" s="115">
        <f t="array" ref="P4374">IF(N4374="negativo",INDEX($AD$3:$AG$51,MATCH(1,($B4374=$AD$3:$AD$51)*($J4374=$AE$3:$AE$51),0),4),IF(N4374="positivo",INDEX($AD$55:$AG$109,MATCH(1,($B4374=$AD$55:$AD$109)*($J4374=$AE$55:$AE$109),0),4)))</f>
        <v>6.9999999999999999E-4</v>
      </c>
      <c r="Q4374" s="115" t="str">
        <f>VLOOKUP(M4374,Modelo!$A$2:$C$7,2,0)</f>
        <v>Diversidad, Equidad e Inclusión (DEI)</v>
      </c>
      <c r="R4374" s="118">
        <f t="array" ref="R4374">INDEX(Modelo!$F$1:$H$37,MATCH(1,(DataBase!Q4374=Modelo!$G$1:$G$37)*(DataBase!B4374=Modelo!$F$1:$F$37),0),3)</f>
        <v>0.15789473684210525</v>
      </c>
      <c r="S4374" s="115">
        <f t="shared" si="138"/>
        <v>12.087912087912086</v>
      </c>
      <c r="T4374" s="115">
        <f t="shared" si="139"/>
        <v>1.9086176980913818</v>
      </c>
    </row>
    <row r="4375" spans="1:20" x14ac:dyDescent="0.3">
      <c r="A4375" s="115" t="s">
        <v>359</v>
      </c>
      <c r="B4375" s="115" t="s">
        <v>313</v>
      </c>
      <c r="C4375" s="115" t="s">
        <v>103</v>
      </c>
      <c r="D4375" s="115" t="s">
        <v>86</v>
      </c>
      <c r="E4375" s="115" t="s">
        <v>87</v>
      </c>
      <c r="F4375" s="115" t="s">
        <v>87</v>
      </c>
      <c r="G4375" s="115">
        <v>1993</v>
      </c>
      <c r="H4375" s="115" t="s">
        <v>244</v>
      </c>
      <c r="I4375" s="115">
        <v>2.3607916150000001</v>
      </c>
      <c r="J4375" s="115" t="s">
        <v>52</v>
      </c>
      <c r="K4375" s="115" t="str">
        <f>INDEX(DatosProcesados!$A$1:$BF$101,MATCH(DataBase!A4375,DatosProcesados!$A$1:$A$101,0),MATCH(DataBase!J4375,DatosProcesados!$A$1:$BF$1,0))</f>
        <v>No informa</v>
      </c>
      <c r="L4375" s="115" t="str">
        <f>INDEX(Modelo!$A$9:$D$89,MATCH(DataBase!$J4375,Modelo!$A$9:$A$89,0),MATCH(DataBase!L$1,Modelo!$A$9:$D$9,0))</f>
        <v xml:space="preserve">Impacto social </v>
      </c>
      <c r="M4375" s="115" t="str">
        <f>INDEX(Modelo!$A$9:$D$89,MATCH(DataBase!$J4375,Modelo!$A$9:$A$89,0),MATCH(DataBase!M$1,Modelo!$A$9:$D$9,0))</f>
        <v>Pilar 5</v>
      </c>
      <c r="N4375" s="115" t="str">
        <f>INDEX(Modelo!$A$9:$D$89,MATCH(DataBase!$J4375,Modelo!$A$9:$A$89,0),MATCH(DataBase!N$1,Modelo!$A$9:$D$9,0))</f>
        <v>positivo</v>
      </c>
      <c r="O4375" s="115">
        <f t="array" ref="O4375">IF(N4375="negativo",INDEX($AD$3:$AG$51,MATCH(1,($B4375=$AD$3:$AD$51)*($J4375=$AE$3:$AE$51),0),3),IF(N4375="positivo",INDEX($AD$55:$AG$109,MATCH(1,($B4375=$AD$55:$AD$109)*($J4375=$AE$55:$AE$109),0),3)))</f>
        <v>1.9E-2</v>
      </c>
      <c r="P4375" s="115">
        <f t="array" ref="P4375">IF(N4375="negativo",INDEX($AD$3:$AG$51,MATCH(1,($B4375=$AD$3:$AD$51)*($J4375=$AE$3:$AE$51),0),4),IF(N4375="positivo",INDEX($AD$55:$AG$109,MATCH(1,($B4375=$AD$55:$AD$109)*($J4375=$AE$55:$AE$109),0),4)))</f>
        <v>8.0999999999999996E-3</v>
      </c>
      <c r="Q4375" s="115" t="str">
        <f>VLOOKUP(M4375,Modelo!$A$2:$C$7,2,0)</f>
        <v>Diversidad, Equidad e Inclusión (DEI)</v>
      </c>
      <c r="R4375" s="118">
        <f t="array" ref="R4375">INDEX(Modelo!$F$1:$H$37,MATCH(1,(DataBase!Q4375=Modelo!$G$1:$G$37)*(DataBase!B4375=Modelo!$F$1:$F$37),0),3)</f>
        <v>0.23529411764705882</v>
      </c>
      <c r="S4375" s="115">
        <f t="shared" si="138"/>
        <v>0</v>
      </c>
      <c r="T4375" s="115">
        <f t="shared" si="139"/>
        <v>0</v>
      </c>
    </row>
    <row r="4376" spans="1:20" x14ac:dyDescent="0.3">
      <c r="A4376" s="115" t="s">
        <v>327</v>
      </c>
      <c r="B4376" s="115" t="s">
        <v>313</v>
      </c>
      <c r="C4376" s="115" t="s">
        <v>103</v>
      </c>
      <c r="D4376" s="115" t="s">
        <v>86</v>
      </c>
      <c r="E4376" s="115" t="s">
        <v>86</v>
      </c>
      <c r="F4376" s="115" t="s">
        <v>87</v>
      </c>
      <c r="G4376" s="115">
        <v>2005</v>
      </c>
      <c r="H4376" s="115" t="s">
        <v>328</v>
      </c>
      <c r="I4376" s="115">
        <v>10.521119421</v>
      </c>
      <c r="J4376" s="115" t="s">
        <v>52</v>
      </c>
      <c r="K4376" s="115" t="str">
        <f>INDEX(DatosProcesados!$A$1:$BF$101,MATCH(DataBase!A4376,DatosProcesados!$A$1:$A$101,0),MATCH(DataBase!J4376,DatosProcesados!$A$1:$BF$1,0))</f>
        <v>No informa</v>
      </c>
      <c r="L4376" s="115" t="str">
        <f>INDEX(Modelo!$A$9:$D$89,MATCH(DataBase!$J4376,Modelo!$A$9:$A$89,0),MATCH(DataBase!L$1,Modelo!$A$9:$D$9,0))</f>
        <v xml:space="preserve">Impacto social </v>
      </c>
      <c r="M4376" s="115" t="str">
        <f>INDEX(Modelo!$A$9:$D$89,MATCH(DataBase!$J4376,Modelo!$A$9:$A$89,0),MATCH(DataBase!M$1,Modelo!$A$9:$D$9,0))</f>
        <v>Pilar 5</v>
      </c>
      <c r="N4376" s="115" t="str">
        <f>INDEX(Modelo!$A$9:$D$89,MATCH(DataBase!$J4376,Modelo!$A$9:$A$89,0),MATCH(DataBase!N$1,Modelo!$A$9:$D$9,0))</f>
        <v>positivo</v>
      </c>
      <c r="O4376" s="115">
        <f t="array" ref="O4376">IF(N4376="negativo",INDEX($AD$3:$AG$51,MATCH(1,($B4376=$AD$3:$AD$51)*($J4376=$AE$3:$AE$51),0),3),IF(N4376="positivo",INDEX($AD$55:$AG$109,MATCH(1,($B4376=$AD$55:$AD$109)*($J4376=$AE$55:$AE$109),0),3)))</f>
        <v>1.9E-2</v>
      </c>
      <c r="P4376" s="115">
        <f t="array" ref="P4376">IF(N4376="negativo",INDEX($AD$3:$AG$51,MATCH(1,($B4376=$AD$3:$AD$51)*($J4376=$AE$3:$AE$51),0),4),IF(N4376="positivo",INDEX($AD$55:$AG$109,MATCH(1,($B4376=$AD$55:$AD$109)*($J4376=$AE$55:$AE$109),0),4)))</f>
        <v>8.0999999999999996E-3</v>
      </c>
      <c r="Q4376" s="115" t="str">
        <f>VLOOKUP(M4376,Modelo!$A$2:$C$7,2,0)</f>
        <v>Diversidad, Equidad e Inclusión (DEI)</v>
      </c>
      <c r="R4376" s="118">
        <f t="array" ref="R4376">INDEX(Modelo!$F$1:$H$37,MATCH(1,(DataBase!Q4376=Modelo!$G$1:$G$37)*(DataBase!B4376=Modelo!$F$1:$F$37),0),3)</f>
        <v>0.23529411764705882</v>
      </c>
      <c r="S4376" s="115">
        <f t="shared" si="138"/>
        <v>0</v>
      </c>
      <c r="T4376" s="115">
        <f t="shared" si="139"/>
        <v>0</v>
      </c>
    </row>
    <row r="4377" spans="1:20" x14ac:dyDescent="0.3">
      <c r="A4377" s="115" t="s">
        <v>283</v>
      </c>
      <c r="B4377" s="115" t="s">
        <v>216</v>
      </c>
      <c r="C4377" s="115" t="s">
        <v>103</v>
      </c>
      <c r="D4377" s="115" t="s">
        <v>86</v>
      </c>
      <c r="E4377" s="115" t="s">
        <v>86</v>
      </c>
      <c r="F4377" s="115" t="s">
        <v>87</v>
      </c>
      <c r="G4377" s="115">
        <v>1958</v>
      </c>
      <c r="H4377" s="115" t="s">
        <v>125</v>
      </c>
      <c r="I4377" s="115">
        <v>2.0172595470000001</v>
      </c>
      <c r="J4377" s="115" t="s">
        <v>52</v>
      </c>
      <c r="K4377" s="115" t="str">
        <f>INDEX(DatosProcesados!$A$1:$BF$101,MATCH(DataBase!A4377,DatosProcesados!$A$1:$A$101,0),MATCH(DataBase!J4377,DatosProcesados!$A$1:$BF$1,0))</f>
        <v>No informa</v>
      </c>
      <c r="L4377" s="115" t="str">
        <f>INDEX(Modelo!$A$9:$D$89,MATCH(DataBase!$J4377,Modelo!$A$9:$A$89,0),MATCH(DataBase!L$1,Modelo!$A$9:$D$9,0))</f>
        <v xml:space="preserve">Impacto social </v>
      </c>
      <c r="M4377" s="115" t="str">
        <f>INDEX(Modelo!$A$9:$D$89,MATCH(DataBase!$J4377,Modelo!$A$9:$A$89,0),MATCH(DataBase!M$1,Modelo!$A$9:$D$9,0))</f>
        <v>Pilar 5</v>
      </c>
      <c r="N4377" s="115" t="str">
        <f>INDEX(Modelo!$A$9:$D$89,MATCH(DataBase!$J4377,Modelo!$A$9:$A$89,0),MATCH(DataBase!N$1,Modelo!$A$9:$D$9,0))</f>
        <v>positivo</v>
      </c>
      <c r="O4377" s="115">
        <f t="array" ref="O4377">IF(N4377="negativo",INDEX($AD$3:$AG$51,MATCH(1,($B4377=$AD$3:$AD$51)*($J4377=$AE$3:$AE$51),0),3),IF(N4377="positivo",INDEX($AD$55:$AG$109,MATCH(1,($B4377=$AD$55:$AD$109)*($J4377=$AE$55:$AE$109),0),3)))</f>
        <v>9.7999999999999997E-3</v>
      </c>
      <c r="P4377" s="115">
        <f t="array" ref="P4377">IF(N4377="negativo",INDEX($AD$3:$AG$51,MATCH(1,($B4377=$AD$3:$AD$51)*($J4377=$AE$3:$AE$51),0),4),IF(N4377="positivo",INDEX($AD$55:$AG$109,MATCH(1,($B4377=$AD$55:$AD$109)*($J4377=$AE$55:$AE$109),0),4)))</f>
        <v>6.9999999999999999E-4</v>
      </c>
      <c r="Q4377" s="115" t="str">
        <f>VLOOKUP(M4377,Modelo!$A$2:$C$7,2,0)</f>
        <v>Diversidad, Equidad e Inclusión (DEI)</v>
      </c>
      <c r="R4377" s="118">
        <f t="array" ref="R4377">INDEX(Modelo!$F$1:$H$37,MATCH(1,(DataBase!Q4377=Modelo!$G$1:$G$37)*(DataBase!B4377=Modelo!$F$1:$F$37),0),3)</f>
        <v>0.15789473684210525</v>
      </c>
      <c r="S4377" s="115">
        <f t="shared" si="138"/>
        <v>0</v>
      </c>
      <c r="T4377" s="115">
        <f t="shared" si="139"/>
        <v>0</v>
      </c>
    </row>
    <row r="4378" spans="1:20" x14ac:dyDescent="0.3">
      <c r="A4378" s="115" t="s">
        <v>188</v>
      </c>
      <c r="B4378" s="115" t="s">
        <v>84</v>
      </c>
      <c r="C4378" s="115" t="s">
        <v>103</v>
      </c>
      <c r="D4378" s="115" t="s">
        <v>86</v>
      </c>
      <c r="E4378" s="115" t="s">
        <v>87</v>
      </c>
      <c r="F4378" s="115" t="s">
        <v>86</v>
      </c>
      <c r="G4378" s="115">
        <v>1974</v>
      </c>
      <c r="H4378" s="115" t="s">
        <v>125</v>
      </c>
      <c r="I4378" s="115">
        <v>2.2729038500000001</v>
      </c>
      <c r="J4378" s="115" t="s">
        <v>52</v>
      </c>
      <c r="K4378" s="115">
        <f>INDEX(DatosProcesados!$A$1:$BF$101,MATCH(DataBase!A4378,DatosProcesados!$A$1:$A$101,0),MATCH(DataBase!J4378,DatosProcesados!$A$1:$BF$1,0))</f>
        <v>8.9999999999999998E-4</v>
      </c>
      <c r="L4378" s="115" t="str">
        <f>INDEX(Modelo!$A$9:$D$89,MATCH(DataBase!$J4378,Modelo!$A$9:$A$89,0),MATCH(DataBase!L$1,Modelo!$A$9:$D$9,0))</f>
        <v xml:space="preserve">Impacto social </v>
      </c>
      <c r="M4378" s="115" t="str">
        <f>INDEX(Modelo!$A$9:$D$89,MATCH(DataBase!$J4378,Modelo!$A$9:$A$89,0),MATCH(DataBase!M$1,Modelo!$A$9:$D$9,0))</f>
        <v>Pilar 5</v>
      </c>
      <c r="N4378" s="115" t="str">
        <f>INDEX(Modelo!$A$9:$D$89,MATCH(DataBase!$J4378,Modelo!$A$9:$A$89,0),MATCH(DataBase!N$1,Modelo!$A$9:$D$9,0))</f>
        <v>positivo</v>
      </c>
      <c r="O4378" s="115">
        <f t="array" ref="O4378">IF(N4378="negativo",INDEX($AD$3:$AG$51,MATCH(1,($B4378=$AD$3:$AD$51)*($J4378=$AE$3:$AE$51),0),3),IF(N4378="positivo",INDEX($AD$55:$AG$109,MATCH(1,($B4378=$AD$55:$AD$109)*($J4378=$AE$55:$AE$109),0),3)))</f>
        <v>1.4999999999999999E-2</v>
      </c>
      <c r="P4378" s="115">
        <f t="array" ref="P4378">IF(N4378="negativo",INDEX($AD$3:$AG$51,MATCH(1,($B4378=$AD$3:$AD$51)*($J4378=$AE$3:$AE$51),0),4),IF(N4378="positivo",INDEX($AD$55:$AG$109,MATCH(1,($B4378=$AD$55:$AD$109)*($J4378=$AE$55:$AE$109),0),4)))</f>
        <v>0</v>
      </c>
      <c r="Q4378" s="115" t="str">
        <f>VLOOKUP(M4378,Modelo!$A$2:$C$7,2,0)</f>
        <v>Diversidad, Equidad e Inclusión (DEI)</v>
      </c>
      <c r="R4378" s="118">
        <f t="array" ref="R4378">INDEX(Modelo!$F$1:$H$37,MATCH(1,(DataBase!Q4378=Modelo!$G$1:$G$37)*(DataBase!B4378=Modelo!$F$1:$F$37),0),3)</f>
        <v>0.29411764705882354</v>
      </c>
      <c r="S4378" s="115">
        <f t="shared" si="138"/>
        <v>6</v>
      </c>
      <c r="T4378" s="115">
        <f t="shared" si="139"/>
        <v>1.7647058823529411</v>
      </c>
    </row>
    <row r="4379" spans="1:20" x14ac:dyDescent="0.3">
      <c r="A4379" s="115" t="s">
        <v>199</v>
      </c>
      <c r="B4379" s="115" t="s">
        <v>84</v>
      </c>
      <c r="C4379" s="115" t="s">
        <v>103</v>
      </c>
      <c r="D4379" s="115" t="s">
        <v>86</v>
      </c>
      <c r="E4379" s="115" t="s">
        <v>86</v>
      </c>
      <c r="F4379" s="115" t="s">
        <v>87</v>
      </c>
      <c r="G4379" s="115">
        <v>2015</v>
      </c>
      <c r="H4379" s="115" t="s">
        <v>125</v>
      </c>
      <c r="I4379" s="115">
        <v>0.70314701400000001</v>
      </c>
      <c r="J4379" s="115" t="s">
        <v>52</v>
      </c>
      <c r="K4379" s="115">
        <f>INDEX(DatosProcesados!$A$1:$BF$101,MATCH(DataBase!A4379,DatosProcesados!$A$1:$A$101,0),MATCH(DataBase!J4379,DatosProcesados!$A$1:$BF$1,0))</f>
        <v>0</v>
      </c>
      <c r="L4379" s="115" t="str">
        <f>INDEX(Modelo!$A$9:$D$89,MATCH(DataBase!$J4379,Modelo!$A$9:$A$89,0),MATCH(DataBase!L$1,Modelo!$A$9:$D$9,0))</f>
        <v xml:space="preserve">Impacto social </v>
      </c>
      <c r="M4379" s="115" t="str">
        <f>INDEX(Modelo!$A$9:$D$89,MATCH(DataBase!$J4379,Modelo!$A$9:$A$89,0),MATCH(DataBase!M$1,Modelo!$A$9:$D$9,0))</f>
        <v>Pilar 5</v>
      </c>
      <c r="N4379" s="115" t="str">
        <f>INDEX(Modelo!$A$9:$D$89,MATCH(DataBase!$J4379,Modelo!$A$9:$A$89,0),MATCH(DataBase!N$1,Modelo!$A$9:$D$9,0))</f>
        <v>positivo</v>
      </c>
      <c r="O4379" s="115">
        <f t="array" ref="O4379">IF(N4379="negativo",INDEX($AD$3:$AG$51,MATCH(1,($B4379=$AD$3:$AD$51)*($J4379=$AE$3:$AE$51),0),3),IF(N4379="positivo",INDEX($AD$55:$AG$109,MATCH(1,($B4379=$AD$55:$AD$109)*($J4379=$AE$55:$AE$109),0),3)))</f>
        <v>1.4999999999999999E-2</v>
      </c>
      <c r="P4379" s="115">
        <f t="array" ref="P4379">IF(N4379="negativo",INDEX($AD$3:$AG$51,MATCH(1,($B4379=$AD$3:$AD$51)*($J4379=$AE$3:$AE$51),0),4),IF(N4379="positivo",INDEX($AD$55:$AG$109,MATCH(1,($B4379=$AD$55:$AD$109)*($J4379=$AE$55:$AE$109),0),4)))</f>
        <v>0</v>
      </c>
      <c r="Q4379" s="115" t="str">
        <f>VLOOKUP(M4379,Modelo!$A$2:$C$7,2,0)</f>
        <v>Diversidad, Equidad e Inclusión (DEI)</v>
      </c>
      <c r="R4379" s="118">
        <f t="array" ref="R4379">INDEX(Modelo!$F$1:$H$37,MATCH(1,(DataBase!Q4379=Modelo!$G$1:$G$37)*(DataBase!B4379=Modelo!$F$1:$F$37),0),3)</f>
        <v>0.29411764705882354</v>
      </c>
      <c r="S4379" s="115">
        <f t="shared" si="138"/>
        <v>0</v>
      </c>
      <c r="T4379" s="115">
        <f t="shared" si="139"/>
        <v>0</v>
      </c>
    </row>
    <row r="4380" spans="1:20" x14ac:dyDescent="0.3">
      <c r="A4380" s="115" t="s">
        <v>215</v>
      </c>
      <c r="B4380" s="115" t="s">
        <v>216</v>
      </c>
      <c r="C4380" s="115" t="s">
        <v>97</v>
      </c>
      <c r="D4380" s="115" t="s">
        <v>86</v>
      </c>
      <c r="E4380" s="115" t="s">
        <v>86</v>
      </c>
      <c r="F4380" s="115" t="s">
        <v>86</v>
      </c>
      <c r="G4380" s="115">
        <v>1956</v>
      </c>
      <c r="H4380" s="115" t="s">
        <v>125</v>
      </c>
      <c r="I4380" s="115">
        <v>25.860914507</v>
      </c>
      <c r="J4380" s="115" t="s">
        <v>52</v>
      </c>
      <c r="K4380" s="115">
        <f>INDEX(DatosProcesados!$A$1:$BF$101,MATCH(DataBase!A4380,DatosProcesados!$A$1:$A$101,0),MATCH(DataBase!J4380,DatosProcesados!$A$1:$BF$1,0))</f>
        <v>1.1999999999999999E-3</v>
      </c>
      <c r="L4380" s="115" t="str">
        <f>INDEX(Modelo!$A$9:$D$89,MATCH(DataBase!$J4380,Modelo!$A$9:$A$89,0),MATCH(DataBase!L$1,Modelo!$A$9:$D$9,0))</f>
        <v xml:space="preserve">Impacto social </v>
      </c>
      <c r="M4380" s="115" t="str">
        <f>INDEX(Modelo!$A$9:$D$89,MATCH(DataBase!$J4380,Modelo!$A$9:$A$89,0),MATCH(DataBase!M$1,Modelo!$A$9:$D$9,0))</f>
        <v>Pilar 5</v>
      </c>
      <c r="N4380" s="115" t="str">
        <f>INDEX(Modelo!$A$9:$D$89,MATCH(DataBase!$J4380,Modelo!$A$9:$A$89,0),MATCH(DataBase!N$1,Modelo!$A$9:$D$9,0))</f>
        <v>positivo</v>
      </c>
      <c r="O4380" s="115">
        <f t="array" ref="O4380">IF(N4380="negativo",INDEX($AD$3:$AG$51,MATCH(1,($B4380=$AD$3:$AD$51)*($J4380=$AE$3:$AE$51),0),3),IF(N4380="positivo",INDEX($AD$55:$AG$109,MATCH(1,($B4380=$AD$55:$AD$109)*($J4380=$AE$55:$AE$109),0),3)))</f>
        <v>9.7999999999999997E-3</v>
      </c>
      <c r="P4380" s="115">
        <f t="array" ref="P4380">IF(N4380="negativo",INDEX($AD$3:$AG$51,MATCH(1,($B4380=$AD$3:$AD$51)*($J4380=$AE$3:$AE$51),0),4),IF(N4380="positivo",INDEX($AD$55:$AG$109,MATCH(1,($B4380=$AD$55:$AD$109)*($J4380=$AE$55:$AE$109),0),4)))</f>
        <v>6.9999999999999999E-4</v>
      </c>
      <c r="Q4380" s="115" t="str">
        <f>VLOOKUP(M4380,Modelo!$A$2:$C$7,2,0)</f>
        <v>Diversidad, Equidad e Inclusión (DEI)</v>
      </c>
      <c r="R4380" s="118">
        <f t="array" ref="R4380">INDEX(Modelo!$F$1:$H$37,MATCH(1,(DataBase!Q4380=Modelo!$G$1:$G$37)*(DataBase!B4380=Modelo!$F$1:$F$37),0),3)</f>
        <v>0.15789473684210525</v>
      </c>
      <c r="S4380" s="115">
        <f t="shared" si="138"/>
        <v>5.4945054945054927</v>
      </c>
      <c r="T4380" s="115">
        <f t="shared" si="139"/>
        <v>0.86755349913244617</v>
      </c>
    </row>
    <row r="4381" spans="1:20" x14ac:dyDescent="0.3">
      <c r="A4381" s="115" t="s">
        <v>257</v>
      </c>
      <c r="B4381" s="115" t="s">
        <v>216</v>
      </c>
      <c r="C4381" s="115" t="s">
        <v>97</v>
      </c>
      <c r="D4381" s="115" t="s">
        <v>86</v>
      </c>
      <c r="E4381" s="115" t="s">
        <v>87</v>
      </c>
      <c r="F4381" s="115" t="s">
        <v>87</v>
      </c>
      <c r="G4381" s="115">
        <v>1898</v>
      </c>
      <c r="H4381" s="115" t="s">
        <v>167</v>
      </c>
      <c r="I4381" s="115">
        <v>2.4260392159999999</v>
      </c>
      <c r="J4381" s="115" t="s">
        <v>52</v>
      </c>
      <c r="K4381" s="115" t="str">
        <f>INDEX(DatosProcesados!$A$1:$BF$101,MATCH(DataBase!A4381,DatosProcesados!$A$1:$A$101,0),MATCH(DataBase!J4381,DatosProcesados!$A$1:$BF$1,0))</f>
        <v>No informa</v>
      </c>
      <c r="L4381" s="115" t="str">
        <f>INDEX(Modelo!$A$9:$D$89,MATCH(DataBase!$J4381,Modelo!$A$9:$A$89,0),MATCH(DataBase!L$1,Modelo!$A$9:$D$9,0))</f>
        <v xml:space="preserve">Impacto social </v>
      </c>
      <c r="M4381" s="115" t="str">
        <f>INDEX(Modelo!$A$9:$D$89,MATCH(DataBase!$J4381,Modelo!$A$9:$A$89,0),MATCH(DataBase!M$1,Modelo!$A$9:$D$9,0))</f>
        <v>Pilar 5</v>
      </c>
      <c r="N4381" s="115" t="str">
        <f>INDEX(Modelo!$A$9:$D$89,MATCH(DataBase!$J4381,Modelo!$A$9:$A$89,0),MATCH(DataBase!N$1,Modelo!$A$9:$D$9,0))</f>
        <v>positivo</v>
      </c>
      <c r="O4381" s="115">
        <f t="array" ref="O4381">IF(N4381="negativo",INDEX($AD$3:$AG$51,MATCH(1,($B4381=$AD$3:$AD$51)*($J4381=$AE$3:$AE$51),0),3),IF(N4381="positivo",INDEX($AD$55:$AG$109,MATCH(1,($B4381=$AD$55:$AD$109)*($J4381=$AE$55:$AE$109),0),3)))</f>
        <v>9.7999999999999997E-3</v>
      </c>
      <c r="P4381" s="115">
        <f t="array" ref="P4381">IF(N4381="negativo",INDEX($AD$3:$AG$51,MATCH(1,($B4381=$AD$3:$AD$51)*($J4381=$AE$3:$AE$51),0),4),IF(N4381="positivo",INDEX($AD$55:$AG$109,MATCH(1,($B4381=$AD$55:$AD$109)*($J4381=$AE$55:$AE$109),0),4)))</f>
        <v>6.9999999999999999E-4</v>
      </c>
      <c r="Q4381" s="115" t="str">
        <f>VLOOKUP(M4381,Modelo!$A$2:$C$7,2,0)</f>
        <v>Diversidad, Equidad e Inclusión (DEI)</v>
      </c>
      <c r="R4381" s="118">
        <f t="array" ref="R4381">INDEX(Modelo!$F$1:$H$37,MATCH(1,(DataBase!Q4381=Modelo!$G$1:$G$37)*(DataBase!B4381=Modelo!$F$1:$F$37),0),3)</f>
        <v>0.15789473684210525</v>
      </c>
      <c r="S4381" s="115">
        <f t="shared" si="138"/>
        <v>0</v>
      </c>
      <c r="T4381" s="115">
        <f t="shared" si="139"/>
        <v>0</v>
      </c>
    </row>
    <row r="4382" spans="1:20" x14ac:dyDescent="0.3">
      <c r="A4382" s="115" t="s">
        <v>301</v>
      </c>
      <c r="B4382" s="115" t="s">
        <v>216</v>
      </c>
      <c r="C4382" s="115" t="s">
        <v>103</v>
      </c>
      <c r="D4382" s="115" t="s">
        <v>86</v>
      </c>
      <c r="E4382" s="115" t="s">
        <v>87</v>
      </c>
      <c r="F4382" s="115" t="s">
        <v>86</v>
      </c>
      <c r="G4382" s="115">
        <v>1998</v>
      </c>
      <c r="H4382" s="115" t="s">
        <v>125</v>
      </c>
      <c r="I4382" s="115">
        <v>1.697301486</v>
      </c>
      <c r="J4382" s="115" t="s">
        <v>52</v>
      </c>
      <c r="K4382" s="115" t="str">
        <f>INDEX(DatosProcesados!$A$1:$BF$101,MATCH(DataBase!A4382,DatosProcesados!$A$1:$A$101,0),MATCH(DataBase!J4382,DatosProcesados!$A$1:$BF$1,0))</f>
        <v>No informa</v>
      </c>
      <c r="L4382" s="115" t="str">
        <f>INDEX(Modelo!$A$9:$D$89,MATCH(DataBase!$J4382,Modelo!$A$9:$A$89,0),MATCH(DataBase!L$1,Modelo!$A$9:$D$9,0))</f>
        <v xml:space="preserve">Impacto social </v>
      </c>
      <c r="M4382" s="115" t="str">
        <f>INDEX(Modelo!$A$9:$D$89,MATCH(DataBase!$J4382,Modelo!$A$9:$A$89,0),MATCH(DataBase!M$1,Modelo!$A$9:$D$9,0))</f>
        <v>Pilar 5</v>
      </c>
      <c r="N4382" s="115" t="str">
        <f>INDEX(Modelo!$A$9:$D$89,MATCH(DataBase!$J4382,Modelo!$A$9:$A$89,0),MATCH(DataBase!N$1,Modelo!$A$9:$D$9,0))</f>
        <v>positivo</v>
      </c>
      <c r="O4382" s="115">
        <f t="array" ref="O4382">IF(N4382="negativo",INDEX($AD$3:$AG$51,MATCH(1,($B4382=$AD$3:$AD$51)*($J4382=$AE$3:$AE$51),0),3),IF(N4382="positivo",INDEX($AD$55:$AG$109,MATCH(1,($B4382=$AD$55:$AD$109)*($J4382=$AE$55:$AE$109),0),3)))</f>
        <v>9.7999999999999997E-3</v>
      </c>
      <c r="P4382" s="115">
        <f t="array" ref="P4382">IF(N4382="negativo",INDEX($AD$3:$AG$51,MATCH(1,($B4382=$AD$3:$AD$51)*($J4382=$AE$3:$AE$51),0),4),IF(N4382="positivo",INDEX($AD$55:$AG$109,MATCH(1,($B4382=$AD$55:$AD$109)*($J4382=$AE$55:$AE$109),0),4)))</f>
        <v>6.9999999999999999E-4</v>
      </c>
      <c r="Q4382" s="115" t="str">
        <f>VLOOKUP(M4382,Modelo!$A$2:$C$7,2,0)</f>
        <v>Diversidad, Equidad e Inclusión (DEI)</v>
      </c>
      <c r="R4382" s="118">
        <f t="array" ref="R4382">INDEX(Modelo!$F$1:$H$37,MATCH(1,(DataBase!Q4382=Modelo!$G$1:$G$37)*(DataBase!B4382=Modelo!$F$1:$F$37),0),3)</f>
        <v>0.15789473684210525</v>
      </c>
      <c r="S4382" s="115">
        <f t="shared" si="138"/>
        <v>0</v>
      </c>
      <c r="T4382" s="115">
        <f t="shared" si="139"/>
        <v>0</v>
      </c>
    </row>
    <row r="4383" spans="1:20" x14ac:dyDescent="0.3">
      <c r="A4383" s="115" t="s">
        <v>352</v>
      </c>
      <c r="B4383" s="115" t="s">
        <v>313</v>
      </c>
      <c r="C4383" s="115" t="s">
        <v>103</v>
      </c>
      <c r="D4383" s="115" t="s">
        <v>87</v>
      </c>
      <c r="E4383" s="115" t="s">
        <v>87</v>
      </c>
      <c r="F4383" s="115" t="s">
        <v>87</v>
      </c>
      <c r="G4383" s="115">
        <v>1969</v>
      </c>
      <c r="H4383" s="115" t="s">
        <v>353</v>
      </c>
      <c r="I4383" s="115">
        <v>3.188315636</v>
      </c>
      <c r="J4383" s="115" t="s">
        <v>52</v>
      </c>
      <c r="K4383" s="115" t="str">
        <f>INDEX(DatosProcesados!$A$1:$BF$101,MATCH(DataBase!A4383,DatosProcesados!$A$1:$A$101,0),MATCH(DataBase!J4383,DatosProcesados!$A$1:$BF$1,0))</f>
        <v>No informa</v>
      </c>
      <c r="L4383" s="115" t="str">
        <f>INDEX(Modelo!$A$9:$D$89,MATCH(DataBase!$J4383,Modelo!$A$9:$A$89,0),MATCH(DataBase!L$1,Modelo!$A$9:$D$9,0))</f>
        <v xml:space="preserve">Impacto social </v>
      </c>
      <c r="M4383" s="115" t="str">
        <f>INDEX(Modelo!$A$9:$D$89,MATCH(DataBase!$J4383,Modelo!$A$9:$A$89,0),MATCH(DataBase!M$1,Modelo!$A$9:$D$9,0))</f>
        <v>Pilar 5</v>
      </c>
      <c r="N4383" s="115" t="str">
        <f>INDEX(Modelo!$A$9:$D$89,MATCH(DataBase!$J4383,Modelo!$A$9:$A$89,0),MATCH(DataBase!N$1,Modelo!$A$9:$D$9,0))</f>
        <v>positivo</v>
      </c>
      <c r="O4383" s="115">
        <f t="array" ref="O4383">IF(N4383="negativo",INDEX($AD$3:$AG$51,MATCH(1,($B4383=$AD$3:$AD$51)*($J4383=$AE$3:$AE$51),0),3),IF(N4383="positivo",INDEX($AD$55:$AG$109,MATCH(1,($B4383=$AD$55:$AD$109)*($J4383=$AE$55:$AE$109),0),3)))</f>
        <v>1.9E-2</v>
      </c>
      <c r="P4383" s="115">
        <f t="array" ref="P4383">IF(N4383="negativo",INDEX($AD$3:$AG$51,MATCH(1,($B4383=$AD$3:$AD$51)*($J4383=$AE$3:$AE$51),0),4),IF(N4383="positivo",INDEX($AD$55:$AG$109,MATCH(1,($B4383=$AD$55:$AD$109)*($J4383=$AE$55:$AE$109),0),4)))</f>
        <v>8.0999999999999996E-3</v>
      </c>
      <c r="Q4383" s="115" t="str">
        <f>VLOOKUP(M4383,Modelo!$A$2:$C$7,2,0)</f>
        <v>Diversidad, Equidad e Inclusión (DEI)</v>
      </c>
      <c r="R4383" s="118">
        <f t="array" ref="R4383">INDEX(Modelo!$F$1:$H$37,MATCH(1,(DataBase!Q4383=Modelo!$G$1:$G$37)*(DataBase!B4383=Modelo!$F$1:$F$37),0),3)</f>
        <v>0.23529411764705882</v>
      </c>
      <c r="S4383" s="115">
        <f t="shared" si="138"/>
        <v>0</v>
      </c>
      <c r="T4383" s="115">
        <f t="shared" si="139"/>
        <v>0</v>
      </c>
    </row>
    <row r="4384" spans="1:20" x14ac:dyDescent="0.3">
      <c r="A4384" s="115" t="s">
        <v>427</v>
      </c>
      <c r="B4384" s="115" t="s">
        <v>407</v>
      </c>
      <c r="C4384" s="115" t="s">
        <v>103</v>
      </c>
      <c r="D4384" s="115" t="s">
        <v>86</v>
      </c>
      <c r="E4384" s="115" t="s">
        <v>86</v>
      </c>
      <c r="F4384" s="115" t="s">
        <v>87</v>
      </c>
      <c r="G4384" s="115">
        <v>2020</v>
      </c>
      <c r="H4384" s="115" t="s">
        <v>428</v>
      </c>
      <c r="I4384" s="115">
        <v>1.943851598</v>
      </c>
      <c r="J4384" s="115" t="s">
        <v>52</v>
      </c>
      <c r="K4384" s="115">
        <f>INDEX(DatosProcesados!$A$1:$BF$101,MATCH(DataBase!A4384,DatosProcesados!$A$1:$A$101,0),MATCH(DataBase!J4384,DatosProcesados!$A$1:$BF$1,0))</f>
        <v>2.0000000000000001E-4</v>
      </c>
      <c r="L4384" s="115" t="str">
        <f>INDEX(Modelo!$A$9:$D$89,MATCH(DataBase!$J4384,Modelo!$A$9:$A$89,0),MATCH(DataBase!L$1,Modelo!$A$9:$D$9,0))</f>
        <v xml:space="preserve">Impacto social </v>
      </c>
      <c r="M4384" s="115" t="str">
        <f>INDEX(Modelo!$A$9:$D$89,MATCH(DataBase!$J4384,Modelo!$A$9:$A$89,0),MATCH(DataBase!M$1,Modelo!$A$9:$D$9,0))</f>
        <v>Pilar 5</v>
      </c>
      <c r="N4384" s="115" t="str">
        <f>INDEX(Modelo!$A$9:$D$89,MATCH(DataBase!$J4384,Modelo!$A$9:$A$89,0),MATCH(DataBase!N$1,Modelo!$A$9:$D$9,0))</f>
        <v>positivo</v>
      </c>
      <c r="O4384" s="115">
        <f t="array" ref="O4384">IF(N4384="negativo",INDEX($AD$3:$AG$51,MATCH(1,($B4384=$AD$3:$AD$51)*($J4384=$AE$3:$AE$51),0),3),IF(N4384="positivo",INDEX($AD$55:$AG$109,MATCH(1,($B4384=$AD$55:$AD$109)*($J4384=$AE$55:$AE$109),0),3)))</f>
        <v>1.0999999999999999E-2</v>
      </c>
      <c r="P4384" s="115">
        <f t="array" ref="P4384">IF(N4384="negativo",INDEX($AD$3:$AG$51,MATCH(1,($B4384=$AD$3:$AD$51)*($J4384=$AE$3:$AE$51),0),4),IF(N4384="positivo",INDEX($AD$55:$AG$109,MATCH(1,($B4384=$AD$55:$AD$109)*($J4384=$AE$55:$AE$109),0),4)))</f>
        <v>2.0000000000000001E-4</v>
      </c>
      <c r="Q4384" s="115" t="str">
        <f>VLOOKUP(M4384,Modelo!$A$2:$C$7,2,0)</f>
        <v>Diversidad, Equidad e Inclusión (DEI)</v>
      </c>
      <c r="R4384" s="118">
        <f t="array" ref="R4384">INDEX(Modelo!$F$1:$H$37,MATCH(1,(DataBase!Q4384=Modelo!$G$1:$G$37)*(DataBase!B4384=Modelo!$F$1:$F$37),0),3)</f>
        <v>0.11538461538461539</v>
      </c>
      <c r="S4384" s="115">
        <f t="shared" si="138"/>
        <v>0</v>
      </c>
      <c r="T4384" s="115">
        <f t="shared" si="139"/>
        <v>0</v>
      </c>
    </row>
    <row r="4385" spans="1:20" x14ac:dyDescent="0.3">
      <c r="A4385" s="115" t="s">
        <v>333</v>
      </c>
      <c r="B4385" s="115" t="s">
        <v>313</v>
      </c>
      <c r="C4385" s="115" t="s">
        <v>103</v>
      </c>
      <c r="D4385" s="115" t="s">
        <v>86</v>
      </c>
      <c r="E4385" s="115" t="s">
        <v>86</v>
      </c>
      <c r="F4385" s="115" t="s">
        <v>87</v>
      </c>
      <c r="G4385" s="115">
        <v>1952</v>
      </c>
      <c r="H4385" s="115" t="s">
        <v>177</v>
      </c>
      <c r="I4385" s="115">
        <v>5.9910971069999999</v>
      </c>
      <c r="J4385" s="115" t="s">
        <v>52</v>
      </c>
      <c r="K4385" s="115">
        <f>INDEX(DatosProcesados!$A$1:$BF$101,MATCH(DataBase!A4385,DatosProcesados!$A$1:$A$101,0),MATCH(DataBase!J4385,DatosProcesados!$A$1:$BF$1,0))</f>
        <v>1.4999999999999999E-2</v>
      </c>
      <c r="L4385" s="115" t="str">
        <f>INDEX(Modelo!$A$9:$D$89,MATCH(DataBase!$J4385,Modelo!$A$9:$A$89,0),MATCH(DataBase!L$1,Modelo!$A$9:$D$9,0))</f>
        <v xml:space="preserve">Impacto social </v>
      </c>
      <c r="M4385" s="115" t="str">
        <f>INDEX(Modelo!$A$9:$D$89,MATCH(DataBase!$J4385,Modelo!$A$9:$A$89,0),MATCH(DataBase!M$1,Modelo!$A$9:$D$9,0))</f>
        <v>Pilar 5</v>
      </c>
      <c r="N4385" s="115" t="str">
        <f>INDEX(Modelo!$A$9:$D$89,MATCH(DataBase!$J4385,Modelo!$A$9:$A$89,0),MATCH(DataBase!N$1,Modelo!$A$9:$D$9,0))</f>
        <v>positivo</v>
      </c>
      <c r="O4385" s="115">
        <f t="array" ref="O4385">IF(N4385="negativo",INDEX($AD$3:$AG$51,MATCH(1,($B4385=$AD$3:$AD$51)*($J4385=$AE$3:$AE$51),0),3),IF(N4385="positivo",INDEX($AD$55:$AG$109,MATCH(1,($B4385=$AD$55:$AD$109)*($J4385=$AE$55:$AE$109),0),3)))</f>
        <v>1.9E-2</v>
      </c>
      <c r="P4385" s="115">
        <f t="array" ref="P4385">IF(N4385="negativo",INDEX($AD$3:$AG$51,MATCH(1,($B4385=$AD$3:$AD$51)*($J4385=$AE$3:$AE$51),0),4),IF(N4385="positivo",INDEX($AD$55:$AG$109,MATCH(1,($B4385=$AD$55:$AD$109)*($J4385=$AE$55:$AE$109),0),4)))</f>
        <v>8.0999999999999996E-3</v>
      </c>
      <c r="Q4385" s="115" t="str">
        <f>VLOOKUP(M4385,Modelo!$A$2:$C$7,2,0)</f>
        <v>Diversidad, Equidad e Inclusión (DEI)</v>
      </c>
      <c r="R4385" s="118">
        <f t="array" ref="R4385">INDEX(Modelo!$F$1:$H$37,MATCH(1,(DataBase!Q4385=Modelo!$G$1:$G$37)*(DataBase!B4385=Modelo!$F$1:$F$37),0),3)</f>
        <v>0.23529411764705882</v>
      </c>
      <c r="S4385" s="115">
        <f t="shared" si="138"/>
        <v>63.302752293577981</v>
      </c>
      <c r="T4385" s="115">
        <f t="shared" si="139"/>
        <v>14.894765245547759</v>
      </c>
    </row>
    <row r="4386" spans="1:20" x14ac:dyDescent="0.3">
      <c r="A4386" s="115" t="s">
        <v>371</v>
      </c>
      <c r="B4386" s="115" t="s">
        <v>313</v>
      </c>
      <c r="C4386" s="115" t="s">
        <v>103</v>
      </c>
      <c r="D4386" s="115" t="s">
        <v>87</v>
      </c>
      <c r="E4386" s="115" t="s">
        <v>86</v>
      </c>
      <c r="F4386" s="115" t="s">
        <v>87</v>
      </c>
      <c r="G4386" s="115">
        <v>1977</v>
      </c>
      <c r="H4386" s="115" t="s">
        <v>281</v>
      </c>
      <c r="I4386" s="115">
        <v>2.002301595</v>
      </c>
      <c r="J4386" s="115" t="s">
        <v>52</v>
      </c>
      <c r="K4386" s="115" t="str">
        <f>INDEX(DatosProcesados!$A$1:$BF$101,MATCH(DataBase!A4386,DatosProcesados!$A$1:$A$101,0),MATCH(DataBase!J4386,DatosProcesados!$A$1:$BF$1,0))</f>
        <v>No informa</v>
      </c>
      <c r="L4386" s="115" t="str">
        <f>INDEX(Modelo!$A$9:$D$89,MATCH(DataBase!$J4386,Modelo!$A$9:$A$89,0),MATCH(DataBase!L$1,Modelo!$A$9:$D$9,0))</f>
        <v xml:space="preserve">Impacto social </v>
      </c>
      <c r="M4386" s="115" t="str">
        <f>INDEX(Modelo!$A$9:$D$89,MATCH(DataBase!$J4386,Modelo!$A$9:$A$89,0),MATCH(DataBase!M$1,Modelo!$A$9:$D$9,0))</f>
        <v>Pilar 5</v>
      </c>
      <c r="N4386" s="115" t="str">
        <f>INDEX(Modelo!$A$9:$D$89,MATCH(DataBase!$J4386,Modelo!$A$9:$A$89,0),MATCH(DataBase!N$1,Modelo!$A$9:$D$9,0))</f>
        <v>positivo</v>
      </c>
      <c r="O4386" s="115">
        <f t="array" ref="O4386">IF(N4386="negativo",INDEX($AD$3:$AG$51,MATCH(1,($B4386=$AD$3:$AD$51)*($J4386=$AE$3:$AE$51),0),3),IF(N4386="positivo",INDEX($AD$55:$AG$109,MATCH(1,($B4386=$AD$55:$AD$109)*($J4386=$AE$55:$AE$109),0),3)))</f>
        <v>1.9E-2</v>
      </c>
      <c r="P4386" s="115">
        <f t="array" ref="P4386">IF(N4386="negativo",INDEX($AD$3:$AG$51,MATCH(1,($B4386=$AD$3:$AD$51)*($J4386=$AE$3:$AE$51),0),4),IF(N4386="positivo",INDEX($AD$55:$AG$109,MATCH(1,($B4386=$AD$55:$AD$109)*($J4386=$AE$55:$AE$109),0),4)))</f>
        <v>8.0999999999999996E-3</v>
      </c>
      <c r="Q4386" s="115" t="str">
        <f>VLOOKUP(M4386,Modelo!$A$2:$C$7,2,0)</f>
        <v>Diversidad, Equidad e Inclusión (DEI)</v>
      </c>
      <c r="R4386" s="118">
        <f t="array" ref="R4386">INDEX(Modelo!$F$1:$H$37,MATCH(1,(DataBase!Q4386=Modelo!$G$1:$G$37)*(DataBase!B4386=Modelo!$F$1:$F$37),0),3)</f>
        <v>0.23529411764705882</v>
      </c>
      <c r="S4386" s="115">
        <f t="shared" si="138"/>
        <v>0</v>
      </c>
      <c r="T4386" s="115">
        <f t="shared" si="139"/>
        <v>0</v>
      </c>
    </row>
    <row r="4387" spans="1:20" x14ac:dyDescent="0.3">
      <c r="A4387" s="115" t="s">
        <v>469</v>
      </c>
      <c r="B4387" s="115" t="s">
        <v>467</v>
      </c>
      <c r="C4387" s="115" t="s">
        <v>103</v>
      </c>
      <c r="D4387" s="115" t="s">
        <v>87</v>
      </c>
      <c r="E4387" s="115" t="s">
        <v>86</v>
      </c>
      <c r="F4387" s="115" t="s">
        <v>87</v>
      </c>
      <c r="G4387" s="115">
        <v>1971</v>
      </c>
      <c r="H4387" s="115" t="s">
        <v>244</v>
      </c>
      <c r="I4387" s="115">
        <v>2.1567474139999998</v>
      </c>
      <c r="J4387" s="115" t="s">
        <v>52</v>
      </c>
      <c r="K4387" s="115" t="str">
        <f>INDEX(DatosProcesados!$A$1:$BF$101,MATCH(DataBase!A4387,DatosProcesados!$A$1:$A$101,0),MATCH(DataBase!J4387,DatosProcesados!$A$1:$BF$1,0))</f>
        <v>No informa</v>
      </c>
      <c r="L4387" s="115" t="str">
        <f>INDEX(Modelo!$A$9:$D$89,MATCH(DataBase!$J4387,Modelo!$A$9:$A$89,0),MATCH(DataBase!L$1,Modelo!$A$9:$D$9,0))</f>
        <v xml:space="preserve">Impacto social </v>
      </c>
      <c r="M4387" s="115" t="str">
        <f>INDEX(Modelo!$A$9:$D$89,MATCH(DataBase!$J4387,Modelo!$A$9:$A$89,0),MATCH(DataBase!M$1,Modelo!$A$9:$D$9,0))</f>
        <v>Pilar 5</v>
      </c>
      <c r="N4387" s="115" t="str">
        <f>INDEX(Modelo!$A$9:$D$89,MATCH(DataBase!$J4387,Modelo!$A$9:$A$89,0),MATCH(DataBase!N$1,Modelo!$A$9:$D$9,0))</f>
        <v>positivo</v>
      </c>
      <c r="O4387" s="115">
        <f t="array" ref="O4387">IF(N4387="negativo",INDEX($AD$3:$AG$51,MATCH(1,($B4387=$AD$3:$AD$51)*($J4387=$AE$3:$AE$51),0),3),IF(N4387="positivo",INDEX($AD$55:$AG$109,MATCH(1,($B4387=$AD$55:$AD$109)*($J4387=$AE$55:$AE$109),0),3)))</f>
        <v>1.1999999999999999E-3</v>
      </c>
      <c r="P4387" s="115">
        <f t="array" ref="P4387">IF(N4387="negativo",INDEX($AD$3:$AG$51,MATCH(1,($B4387=$AD$3:$AD$51)*($J4387=$AE$3:$AE$51),0),4),IF(N4387="positivo",INDEX($AD$55:$AG$109,MATCH(1,($B4387=$AD$55:$AD$109)*($J4387=$AE$55:$AE$109),0),4)))</f>
        <v>0</v>
      </c>
      <c r="Q4387" s="115" t="str">
        <f>VLOOKUP(M4387,Modelo!$A$2:$C$7,2,0)</f>
        <v>Diversidad, Equidad e Inclusión (DEI)</v>
      </c>
      <c r="R4387" s="118">
        <f t="array" ref="R4387">INDEX(Modelo!$F$1:$H$37,MATCH(1,(DataBase!Q4387=Modelo!$G$1:$G$37)*(DataBase!B4387=Modelo!$F$1:$F$37),0),3)</f>
        <v>0.14285714285714285</v>
      </c>
      <c r="S4387" s="115">
        <f t="shared" si="138"/>
        <v>0</v>
      </c>
      <c r="T4387" s="115">
        <f t="shared" si="139"/>
        <v>0</v>
      </c>
    </row>
    <row r="4388" spans="1:20" x14ac:dyDescent="0.3">
      <c r="A4388" s="115" t="s">
        <v>357</v>
      </c>
      <c r="B4388" s="115" t="s">
        <v>313</v>
      </c>
      <c r="C4388" s="115" t="s">
        <v>103</v>
      </c>
      <c r="D4388" s="115" t="s">
        <v>86</v>
      </c>
      <c r="E4388" s="115" t="s">
        <v>86</v>
      </c>
      <c r="F4388" s="115" t="s">
        <v>87</v>
      </c>
      <c r="G4388" s="115">
        <v>2009</v>
      </c>
      <c r="H4388" s="115" t="s">
        <v>358</v>
      </c>
      <c r="I4388" s="115">
        <v>2.8694480090000001</v>
      </c>
      <c r="J4388" s="115" t="s">
        <v>52</v>
      </c>
      <c r="K4388" s="115" t="str">
        <f>INDEX(DatosProcesados!$A$1:$BF$101,MATCH(DataBase!A4388,DatosProcesados!$A$1:$A$101,0),MATCH(DataBase!J4388,DatosProcesados!$A$1:$BF$1,0))</f>
        <v>No informa</v>
      </c>
      <c r="L4388" s="115" t="str">
        <f>INDEX(Modelo!$A$9:$D$89,MATCH(DataBase!$J4388,Modelo!$A$9:$A$89,0),MATCH(DataBase!L$1,Modelo!$A$9:$D$9,0))</f>
        <v xml:space="preserve">Impacto social </v>
      </c>
      <c r="M4388" s="115" t="str">
        <f>INDEX(Modelo!$A$9:$D$89,MATCH(DataBase!$J4388,Modelo!$A$9:$A$89,0),MATCH(DataBase!M$1,Modelo!$A$9:$D$9,0))</f>
        <v>Pilar 5</v>
      </c>
      <c r="N4388" s="115" t="str">
        <f>INDEX(Modelo!$A$9:$D$89,MATCH(DataBase!$J4388,Modelo!$A$9:$A$89,0),MATCH(DataBase!N$1,Modelo!$A$9:$D$9,0))</f>
        <v>positivo</v>
      </c>
      <c r="O4388" s="115">
        <f t="array" ref="O4388">IF(N4388="negativo",INDEX($AD$3:$AG$51,MATCH(1,($B4388=$AD$3:$AD$51)*($J4388=$AE$3:$AE$51),0),3),IF(N4388="positivo",INDEX($AD$55:$AG$109,MATCH(1,($B4388=$AD$55:$AD$109)*($J4388=$AE$55:$AE$109),0),3)))</f>
        <v>1.9E-2</v>
      </c>
      <c r="P4388" s="115">
        <f t="array" ref="P4388">IF(N4388="negativo",INDEX($AD$3:$AG$51,MATCH(1,($B4388=$AD$3:$AD$51)*($J4388=$AE$3:$AE$51),0),4),IF(N4388="positivo",INDEX($AD$55:$AG$109,MATCH(1,($B4388=$AD$55:$AD$109)*($J4388=$AE$55:$AE$109),0),4)))</f>
        <v>8.0999999999999996E-3</v>
      </c>
      <c r="Q4388" s="115" t="str">
        <f>VLOOKUP(M4388,Modelo!$A$2:$C$7,2,0)</f>
        <v>Diversidad, Equidad e Inclusión (DEI)</v>
      </c>
      <c r="R4388" s="118">
        <f t="array" ref="R4388">INDEX(Modelo!$F$1:$H$37,MATCH(1,(DataBase!Q4388=Modelo!$G$1:$G$37)*(DataBase!B4388=Modelo!$F$1:$F$37),0),3)</f>
        <v>0.23529411764705882</v>
      </c>
      <c r="S4388" s="115">
        <f t="shared" si="138"/>
        <v>0</v>
      </c>
      <c r="T4388" s="115">
        <f t="shared" si="139"/>
        <v>0</v>
      </c>
    </row>
    <row r="4389" spans="1:20" x14ac:dyDescent="0.3">
      <c r="A4389" s="115" t="s">
        <v>355</v>
      </c>
      <c r="B4389" s="115" t="s">
        <v>313</v>
      </c>
      <c r="C4389" s="115" t="s">
        <v>103</v>
      </c>
      <c r="D4389" s="115" t="s">
        <v>87</v>
      </c>
      <c r="E4389" s="115" t="s">
        <v>86</v>
      </c>
      <c r="F4389" s="115" t="s">
        <v>86</v>
      </c>
      <c r="G4389" s="115">
        <v>1934</v>
      </c>
      <c r="H4389" s="115" t="s">
        <v>125</v>
      </c>
      <c r="I4389" s="115">
        <v>3.134365769</v>
      </c>
      <c r="J4389" s="115" t="s">
        <v>52</v>
      </c>
      <c r="K4389" s="115" t="str">
        <f>INDEX(DatosProcesados!$A$1:$BF$101,MATCH(DataBase!A4389,DatosProcesados!$A$1:$A$101,0),MATCH(DataBase!J4389,DatosProcesados!$A$1:$BF$1,0))</f>
        <v>No informa</v>
      </c>
      <c r="L4389" s="115" t="str">
        <f>INDEX(Modelo!$A$9:$D$89,MATCH(DataBase!$J4389,Modelo!$A$9:$A$89,0),MATCH(DataBase!L$1,Modelo!$A$9:$D$9,0))</f>
        <v xml:space="preserve">Impacto social </v>
      </c>
      <c r="M4389" s="115" t="str">
        <f>INDEX(Modelo!$A$9:$D$89,MATCH(DataBase!$J4389,Modelo!$A$9:$A$89,0),MATCH(DataBase!M$1,Modelo!$A$9:$D$9,0))</f>
        <v>Pilar 5</v>
      </c>
      <c r="N4389" s="115" t="str">
        <f>INDEX(Modelo!$A$9:$D$89,MATCH(DataBase!$J4389,Modelo!$A$9:$A$89,0),MATCH(DataBase!N$1,Modelo!$A$9:$D$9,0))</f>
        <v>positivo</v>
      </c>
      <c r="O4389" s="115">
        <f t="array" ref="O4389">IF(N4389="negativo",INDEX($AD$3:$AG$51,MATCH(1,($B4389=$AD$3:$AD$51)*($J4389=$AE$3:$AE$51),0),3),IF(N4389="positivo",INDEX($AD$55:$AG$109,MATCH(1,($B4389=$AD$55:$AD$109)*($J4389=$AE$55:$AE$109),0),3)))</f>
        <v>1.9E-2</v>
      </c>
      <c r="P4389" s="115">
        <f t="array" ref="P4389">IF(N4389="negativo",INDEX($AD$3:$AG$51,MATCH(1,($B4389=$AD$3:$AD$51)*($J4389=$AE$3:$AE$51),0),4),IF(N4389="positivo",INDEX($AD$55:$AG$109,MATCH(1,($B4389=$AD$55:$AD$109)*($J4389=$AE$55:$AE$109),0),4)))</f>
        <v>8.0999999999999996E-3</v>
      </c>
      <c r="Q4389" s="115" t="str">
        <f>VLOOKUP(M4389,Modelo!$A$2:$C$7,2,0)</f>
        <v>Diversidad, Equidad e Inclusión (DEI)</v>
      </c>
      <c r="R4389" s="118">
        <f t="array" ref="R4389">INDEX(Modelo!$F$1:$H$37,MATCH(1,(DataBase!Q4389=Modelo!$G$1:$G$37)*(DataBase!B4389=Modelo!$F$1:$F$37),0),3)</f>
        <v>0.23529411764705882</v>
      </c>
      <c r="S4389" s="115">
        <f t="shared" si="138"/>
        <v>0</v>
      </c>
      <c r="T4389" s="115">
        <f t="shared" si="139"/>
        <v>0</v>
      </c>
    </row>
    <row r="4390" spans="1:20" x14ac:dyDescent="0.3">
      <c r="A4390" s="115" t="s">
        <v>129</v>
      </c>
      <c r="B4390" s="115" t="s">
        <v>84</v>
      </c>
      <c r="C4390" s="115" t="s">
        <v>97</v>
      </c>
      <c r="D4390" s="115" t="s">
        <v>86</v>
      </c>
      <c r="E4390" s="115" t="s">
        <v>87</v>
      </c>
      <c r="F4390" s="115" t="s">
        <v>87</v>
      </c>
      <c r="G4390" s="115">
        <v>1924</v>
      </c>
      <c r="H4390" s="115" t="s">
        <v>130</v>
      </c>
      <c r="I4390" s="115">
        <v>6.6721791020000003</v>
      </c>
      <c r="J4390" s="115" t="s">
        <v>52</v>
      </c>
      <c r="K4390" s="115">
        <f>INDEX(DatosProcesados!$A$1:$BF$101,MATCH(DataBase!A4390,DatosProcesados!$A$1:$A$101,0),MATCH(DataBase!J4390,DatosProcesados!$A$1:$BF$1,0))</f>
        <v>8.6999999999999994E-3</v>
      </c>
      <c r="L4390" s="115" t="str">
        <f>INDEX(Modelo!$A$9:$D$89,MATCH(DataBase!$J4390,Modelo!$A$9:$A$89,0),MATCH(DataBase!L$1,Modelo!$A$9:$D$9,0))</f>
        <v xml:space="preserve">Impacto social </v>
      </c>
      <c r="M4390" s="115" t="str">
        <f>INDEX(Modelo!$A$9:$D$89,MATCH(DataBase!$J4390,Modelo!$A$9:$A$89,0),MATCH(DataBase!M$1,Modelo!$A$9:$D$9,0))</f>
        <v>Pilar 5</v>
      </c>
      <c r="N4390" s="115" t="str">
        <f>INDEX(Modelo!$A$9:$D$89,MATCH(DataBase!$J4390,Modelo!$A$9:$A$89,0),MATCH(DataBase!N$1,Modelo!$A$9:$D$9,0))</f>
        <v>positivo</v>
      </c>
      <c r="O4390" s="115">
        <f t="array" ref="O4390">IF(N4390="negativo",INDEX($AD$3:$AG$51,MATCH(1,($B4390=$AD$3:$AD$51)*($J4390=$AE$3:$AE$51),0),3),IF(N4390="positivo",INDEX($AD$55:$AG$109,MATCH(1,($B4390=$AD$55:$AD$109)*($J4390=$AE$55:$AE$109),0),3)))</f>
        <v>1.4999999999999999E-2</v>
      </c>
      <c r="P4390" s="115">
        <f t="array" ref="P4390">IF(N4390="negativo",INDEX($AD$3:$AG$51,MATCH(1,($B4390=$AD$3:$AD$51)*($J4390=$AE$3:$AE$51),0),4),IF(N4390="positivo",INDEX($AD$55:$AG$109,MATCH(1,($B4390=$AD$55:$AD$109)*($J4390=$AE$55:$AE$109),0),4)))</f>
        <v>0</v>
      </c>
      <c r="Q4390" s="115" t="str">
        <f>VLOOKUP(M4390,Modelo!$A$2:$C$7,2,0)</f>
        <v>Diversidad, Equidad e Inclusión (DEI)</v>
      </c>
      <c r="R4390" s="118">
        <f t="array" ref="R4390">INDEX(Modelo!$F$1:$H$37,MATCH(1,(DataBase!Q4390=Modelo!$G$1:$G$37)*(DataBase!B4390=Modelo!$F$1:$F$37),0),3)</f>
        <v>0.29411764705882354</v>
      </c>
      <c r="S4390" s="115">
        <f t="shared" si="138"/>
        <v>57.999999999999993</v>
      </c>
      <c r="T4390" s="115">
        <f t="shared" si="139"/>
        <v>17.058823529411764</v>
      </c>
    </row>
    <row r="4391" spans="1:20" x14ac:dyDescent="0.3">
      <c r="A4391" s="115" t="s">
        <v>166</v>
      </c>
      <c r="B4391" s="115" t="s">
        <v>84</v>
      </c>
      <c r="C4391" s="115" t="s">
        <v>103</v>
      </c>
      <c r="D4391" s="115" t="s">
        <v>86</v>
      </c>
      <c r="E4391" s="115" t="s">
        <v>87</v>
      </c>
      <c r="F4391" s="115" t="s">
        <v>87</v>
      </c>
      <c r="G4391" s="115">
        <v>1910</v>
      </c>
      <c r="H4391" s="115" t="s">
        <v>167</v>
      </c>
      <c r="I4391" s="115">
        <v>2.655177809</v>
      </c>
      <c r="J4391" s="115" t="s">
        <v>52</v>
      </c>
      <c r="K4391" s="115">
        <f>INDEX(DatosProcesados!$A$1:$BF$101,MATCH(DataBase!A4391,DatosProcesados!$A$1:$A$101,0),MATCH(DataBase!J4391,DatosProcesados!$A$1:$BF$1,0))</f>
        <v>6.7000000000000002E-3</v>
      </c>
      <c r="L4391" s="115" t="str">
        <f>INDEX(Modelo!$A$9:$D$89,MATCH(DataBase!$J4391,Modelo!$A$9:$A$89,0),MATCH(DataBase!L$1,Modelo!$A$9:$D$9,0))</f>
        <v xml:space="preserve">Impacto social </v>
      </c>
      <c r="M4391" s="115" t="str">
        <f>INDEX(Modelo!$A$9:$D$89,MATCH(DataBase!$J4391,Modelo!$A$9:$A$89,0),MATCH(DataBase!M$1,Modelo!$A$9:$D$9,0))</f>
        <v>Pilar 5</v>
      </c>
      <c r="N4391" s="115" t="str">
        <f>INDEX(Modelo!$A$9:$D$89,MATCH(DataBase!$J4391,Modelo!$A$9:$A$89,0),MATCH(DataBase!N$1,Modelo!$A$9:$D$9,0))</f>
        <v>positivo</v>
      </c>
      <c r="O4391" s="115">
        <f t="array" ref="O4391">IF(N4391="negativo",INDEX($AD$3:$AG$51,MATCH(1,($B4391=$AD$3:$AD$51)*($J4391=$AE$3:$AE$51),0),3),IF(N4391="positivo",INDEX($AD$55:$AG$109,MATCH(1,($B4391=$AD$55:$AD$109)*($J4391=$AE$55:$AE$109),0),3)))</f>
        <v>1.4999999999999999E-2</v>
      </c>
      <c r="P4391" s="115">
        <f t="array" ref="P4391">IF(N4391="negativo",INDEX($AD$3:$AG$51,MATCH(1,($B4391=$AD$3:$AD$51)*($J4391=$AE$3:$AE$51),0),4),IF(N4391="positivo",INDEX($AD$55:$AG$109,MATCH(1,($B4391=$AD$55:$AD$109)*($J4391=$AE$55:$AE$109),0),4)))</f>
        <v>0</v>
      </c>
      <c r="Q4391" s="115" t="str">
        <f>VLOOKUP(M4391,Modelo!$A$2:$C$7,2,0)</f>
        <v>Diversidad, Equidad e Inclusión (DEI)</v>
      </c>
      <c r="R4391" s="118">
        <f t="array" ref="R4391">INDEX(Modelo!$F$1:$H$37,MATCH(1,(DataBase!Q4391=Modelo!$G$1:$G$37)*(DataBase!B4391=Modelo!$F$1:$F$37),0),3)</f>
        <v>0.29411764705882354</v>
      </c>
      <c r="S4391" s="115">
        <f t="shared" si="138"/>
        <v>44.666666666666671</v>
      </c>
      <c r="T4391" s="115">
        <f t="shared" si="139"/>
        <v>13.137254901960786</v>
      </c>
    </row>
    <row r="4392" spans="1:20" x14ac:dyDescent="0.3">
      <c r="A4392" s="115" t="s">
        <v>312</v>
      </c>
      <c r="B4392" s="115" t="s">
        <v>313</v>
      </c>
      <c r="C4392" s="115" t="s">
        <v>103</v>
      </c>
      <c r="D4392" s="115" t="s">
        <v>86</v>
      </c>
      <c r="E4392" s="115" t="s">
        <v>87</v>
      </c>
      <c r="F4392" s="115" t="s">
        <v>87</v>
      </c>
      <c r="G4392" s="115">
        <v>1968</v>
      </c>
      <c r="H4392" s="115" t="s">
        <v>125</v>
      </c>
      <c r="I4392" s="115">
        <v>24.752011681999999</v>
      </c>
      <c r="J4392" s="115" t="s">
        <v>52</v>
      </c>
      <c r="K4392" s="115">
        <f>INDEX(DatosProcesados!$A$1:$BF$101,MATCH(DataBase!A4392,DatosProcesados!$A$1:$A$101,0),MATCH(DataBase!J4392,DatosProcesados!$A$1:$BF$1,0))</f>
        <v>1.9E-2</v>
      </c>
      <c r="L4392" s="115" t="str">
        <f>INDEX(Modelo!$A$9:$D$89,MATCH(DataBase!$J4392,Modelo!$A$9:$A$89,0),MATCH(DataBase!L$1,Modelo!$A$9:$D$9,0))</f>
        <v xml:space="preserve">Impacto social </v>
      </c>
      <c r="M4392" s="115" t="str">
        <f>INDEX(Modelo!$A$9:$D$89,MATCH(DataBase!$J4392,Modelo!$A$9:$A$89,0),MATCH(DataBase!M$1,Modelo!$A$9:$D$9,0))</f>
        <v>Pilar 5</v>
      </c>
      <c r="N4392" s="115" t="str">
        <f>INDEX(Modelo!$A$9:$D$89,MATCH(DataBase!$J4392,Modelo!$A$9:$A$89,0),MATCH(DataBase!N$1,Modelo!$A$9:$D$9,0))</f>
        <v>positivo</v>
      </c>
      <c r="O4392" s="115">
        <f t="array" ref="O4392">IF(N4392="negativo",INDEX($AD$3:$AG$51,MATCH(1,($B4392=$AD$3:$AD$51)*($J4392=$AE$3:$AE$51),0),3),IF(N4392="positivo",INDEX($AD$55:$AG$109,MATCH(1,($B4392=$AD$55:$AD$109)*($J4392=$AE$55:$AE$109),0),3)))</f>
        <v>1.9E-2</v>
      </c>
      <c r="P4392" s="115">
        <f t="array" ref="P4392">IF(N4392="negativo",INDEX($AD$3:$AG$51,MATCH(1,($B4392=$AD$3:$AD$51)*($J4392=$AE$3:$AE$51),0),4),IF(N4392="positivo",INDEX($AD$55:$AG$109,MATCH(1,($B4392=$AD$55:$AD$109)*($J4392=$AE$55:$AE$109),0),4)))</f>
        <v>8.0999999999999996E-3</v>
      </c>
      <c r="Q4392" s="115" t="str">
        <f>VLOOKUP(M4392,Modelo!$A$2:$C$7,2,0)</f>
        <v>Diversidad, Equidad e Inclusión (DEI)</v>
      </c>
      <c r="R4392" s="118">
        <f t="array" ref="R4392">INDEX(Modelo!$F$1:$H$37,MATCH(1,(DataBase!Q4392=Modelo!$G$1:$G$37)*(DataBase!B4392=Modelo!$F$1:$F$37),0),3)</f>
        <v>0.23529411764705882</v>
      </c>
      <c r="S4392" s="115">
        <f t="shared" si="138"/>
        <v>100</v>
      </c>
      <c r="T4392" s="115">
        <f t="shared" si="139"/>
        <v>23.52941176470588</v>
      </c>
    </row>
    <row r="4393" spans="1:20" x14ac:dyDescent="0.3">
      <c r="A4393" s="115" t="s">
        <v>162</v>
      </c>
      <c r="B4393" s="115" t="s">
        <v>84</v>
      </c>
      <c r="C4393" s="115" t="s">
        <v>97</v>
      </c>
      <c r="D4393" s="115" t="s">
        <v>86</v>
      </c>
      <c r="E4393" s="115" t="s">
        <v>87</v>
      </c>
      <c r="F4393" s="115" t="s">
        <v>87</v>
      </c>
      <c r="G4393" s="115">
        <v>1979</v>
      </c>
      <c r="H4393" s="115" t="s">
        <v>163</v>
      </c>
      <c r="I4393" s="115">
        <v>2.956157691</v>
      </c>
      <c r="J4393" s="115" t="s">
        <v>52</v>
      </c>
      <c r="K4393" s="115" t="str">
        <f>INDEX(DatosProcesados!$A$1:$BF$101,MATCH(DataBase!A4393,DatosProcesados!$A$1:$A$101,0),MATCH(DataBase!J4393,DatosProcesados!$A$1:$BF$1,0))</f>
        <v>No informa</v>
      </c>
      <c r="L4393" s="115" t="str">
        <f>INDEX(Modelo!$A$9:$D$89,MATCH(DataBase!$J4393,Modelo!$A$9:$A$89,0),MATCH(DataBase!L$1,Modelo!$A$9:$D$9,0))</f>
        <v xml:space="preserve">Impacto social </v>
      </c>
      <c r="M4393" s="115" t="str">
        <f>INDEX(Modelo!$A$9:$D$89,MATCH(DataBase!$J4393,Modelo!$A$9:$A$89,0),MATCH(DataBase!M$1,Modelo!$A$9:$D$9,0))</f>
        <v>Pilar 5</v>
      </c>
      <c r="N4393" s="115" t="str">
        <f>INDEX(Modelo!$A$9:$D$89,MATCH(DataBase!$J4393,Modelo!$A$9:$A$89,0),MATCH(DataBase!N$1,Modelo!$A$9:$D$9,0))</f>
        <v>positivo</v>
      </c>
      <c r="O4393" s="115">
        <f t="array" ref="O4393">IF(N4393="negativo",INDEX($AD$3:$AG$51,MATCH(1,($B4393=$AD$3:$AD$51)*($J4393=$AE$3:$AE$51),0),3),IF(N4393="positivo",INDEX($AD$55:$AG$109,MATCH(1,($B4393=$AD$55:$AD$109)*($J4393=$AE$55:$AE$109),0),3)))</f>
        <v>1.4999999999999999E-2</v>
      </c>
      <c r="P4393" s="115">
        <f t="array" ref="P4393">IF(N4393="negativo",INDEX($AD$3:$AG$51,MATCH(1,($B4393=$AD$3:$AD$51)*($J4393=$AE$3:$AE$51),0),4),IF(N4393="positivo",INDEX($AD$55:$AG$109,MATCH(1,($B4393=$AD$55:$AD$109)*($J4393=$AE$55:$AE$109),0),4)))</f>
        <v>0</v>
      </c>
      <c r="Q4393" s="115" t="str">
        <f>VLOOKUP(M4393,Modelo!$A$2:$C$7,2,0)</f>
        <v>Diversidad, Equidad e Inclusión (DEI)</v>
      </c>
      <c r="R4393" s="118">
        <f t="array" ref="R4393">INDEX(Modelo!$F$1:$H$37,MATCH(1,(DataBase!Q4393=Modelo!$G$1:$G$37)*(DataBase!B4393=Modelo!$F$1:$F$37),0),3)</f>
        <v>0.29411764705882354</v>
      </c>
      <c r="S4393" s="115">
        <f t="shared" si="138"/>
        <v>0</v>
      </c>
      <c r="T4393" s="115">
        <f t="shared" si="139"/>
        <v>0</v>
      </c>
    </row>
    <row r="4394" spans="1:20" x14ac:dyDescent="0.3">
      <c r="A4394" s="115" t="s">
        <v>348</v>
      </c>
      <c r="B4394" s="115" t="s">
        <v>313</v>
      </c>
      <c r="C4394" s="115" t="s">
        <v>103</v>
      </c>
      <c r="D4394" s="115" t="s">
        <v>86</v>
      </c>
      <c r="E4394" s="115" t="s">
        <v>87</v>
      </c>
      <c r="F4394" s="115" t="s">
        <v>87</v>
      </c>
      <c r="G4394" s="115">
        <v>1937</v>
      </c>
      <c r="H4394" s="115" t="s">
        <v>294</v>
      </c>
      <c r="I4394" s="115">
        <v>4.02823039</v>
      </c>
      <c r="J4394" s="115" t="s">
        <v>52</v>
      </c>
      <c r="K4394" s="115" t="str">
        <f>INDEX(DatosProcesados!$A$1:$BF$101,MATCH(DataBase!A4394,DatosProcesados!$A$1:$A$101,0),MATCH(DataBase!J4394,DatosProcesados!$A$1:$BF$1,0))</f>
        <v>No informa</v>
      </c>
      <c r="L4394" s="115" t="str">
        <f>INDEX(Modelo!$A$9:$D$89,MATCH(DataBase!$J4394,Modelo!$A$9:$A$89,0),MATCH(DataBase!L$1,Modelo!$A$9:$D$9,0))</f>
        <v xml:space="preserve">Impacto social </v>
      </c>
      <c r="M4394" s="115" t="str">
        <f>INDEX(Modelo!$A$9:$D$89,MATCH(DataBase!$J4394,Modelo!$A$9:$A$89,0),MATCH(DataBase!M$1,Modelo!$A$9:$D$9,0))</f>
        <v>Pilar 5</v>
      </c>
      <c r="N4394" s="115" t="str">
        <f>INDEX(Modelo!$A$9:$D$89,MATCH(DataBase!$J4394,Modelo!$A$9:$A$89,0),MATCH(DataBase!N$1,Modelo!$A$9:$D$9,0))</f>
        <v>positivo</v>
      </c>
      <c r="O4394" s="115">
        <f t="array" ref="O4394">IF(N4394="negativo",INDEX($AD$3:$AG$51,MATCH(1,($B4394=$AD$3:$AD$51)*($J4394=$AE$3:$AE$51),0),3),IF(N4394="positivo",INDEX($AD$55:$AG$109,MATCH(1,($B4394=$AD$55:$AD$109)*($J4394=$AE$55:$AE$109),0),3)))</f>
        <v>1.9E-2</v>
      </c>
      <c r="P4394" s="115">
        <f t="array" ref="P4394">IF(N4394="negativo",INDEX($AD$3:$AG$51,MATCH(1,($B4394=$AD$3:$AD$51)*($J4394=$AE$3:$AE$51),0),4),IF(N4394="positivo",INDEX($AD$55:$AG$109,MATCH(1,($B4394=$AD$55:$AD$109)*($J4394=$AE$55:$AE$109),0),4)))</f>
        <v>8.0999999999999996E-3</v>
      </c>
      <c r="Q4394" s="115" t="str">
        <f>VLOOKUP(M4394,Modelo!$A$2:$C$7,2,0)</f>
        <v>Diversidad, Equidad e Inclusión (DEI)</v>
      </c>
      <c r="R4394" s="118">
        <f t="array" ref="R4394">INDEX(Modelo!$F$1:$H$37,MATCH(1,(DataBase!Q4394=Modelo!$G$1:$G$37)*(DataBase!B4394=Modelo!$F$1:$F$37),0),3)</f>
        <v>0.23529411764705882</v>
      </c>
      <c r="S4394" s="115">
        <f t="shared" si="138"/>
        <v>0</v>
      </c>
      <c r="T4394" s="115">
        <f t="shared" si="139"/>
        <v>0</v>
      </c>
    </row>
    <row r="4395" spans="1:20" x14ac:dyDescent="0.3">
      <c r="A4395" s="115" t="s">
        <v>343</v>
      </c>
      <c r="B4395" s="115" t="s">
        <v>313</v>
      </c>
      <c r="C4395" s="115" t="s">
        <v>103</v>
      </c>
      <c r="D4395" s="115" t="s">
        <v>86</v>
      </c>
      <c r="E4395" s="115" t="s">
        <v>86</v>
      </c>
      <c r="F4395" s="115" t="s">
        <v>87</v>
      </c>
      <c r="G4395" s="115">
        <v>1993</v>
      </c>
      <c r="H4395" s="115" t="s">
        <v>281</v>
      </c>
      <c r="I4395" s="115">
        <v>4.8704234599999996</v>
      </c>
      <c r="J4395" s="115" t="s">
        <v>52</v>
      </c>
      <c r="K4395" s="115" t="str">
        <f>INDEX(DatosProcesados!$A$1:$BF$101,MATCH(DataBase!A4395,DatosProcesados!$A$1:$A$101,0),MATCH(DataBase!J4395,DatosProcesados!$A$1:$BF$1,0))</f>
        <v>No informa</v>
      </c>
      <c r="L4395" s="115" t="str">
        <f>INDEX(Modelo!$A$9:$D$89,MATCH(DataBase!$J4395,Modelo!$A$9:$A$89,0),MATCH(DataBase!L$1,Modelo!$A$9:$D$9,0))</f>
        <v xml:space="preserve">Impacto social </v>
      </c>
      <c r="M4395" s="115" t="str">
        <f>INDEX(Modelo!$A$9:$D$89,MATCH(DataBase!$J4395,Modelo!$A$9:$A$89,0),MATCH(DataBase!M$1,Modelo!$A$9:$D$9,0))</f>
        <v>Pilar 5</v>
      </c>
      <c r="N4395" s="115" t="str">
        <f>INDEX(Modelo!$A$9:$D$89,MATCH(DataBase!$J4395,Modelo!$A$9:$A$89,0),MATCH(DataBase!N$1,Modelo!$A$9:$D$9,0))</f>
        <v>positivo</v>
      </c>
      <c r="O4395" s="115">
        <f t="array" ref="O4395">IF(N4395="negativo",INDEX($AD$3:$AG$51,MATCH(1,($B4395=$AD$3:$AD$51)*($J4395=$AE$3:$AE$51),0),3),IF(N4395="positivo",INDEX($AD$55:$AG$109,MATCH(1,($B4395=$AD$55:$AD$109)*($J4395=$AE$55:$AE$109),0),3)))</f>
        <v>1.9E-2</v>
      </c>
      <c r="P4395" s="115">
        <f t="array" ref="P4395">IF(N4395="negativo",INDEX($AD$3:$AG$51,MATCH(1,($B4395=$AD$3:$AD$51)*($J4395=$AE$3:$AE$51),0),4),IF(N4395="positivo",INDEX($AD$55:$AG$109,MATCH(1,($B4395=$AD$55:$AD$109)*($J4395=$AE$55:$AE$109),0),4)))</f>
        <v>8.0999999999999996E-3</v>
      </c>
      <c r="Q4395" s="115" t="str">
        <f>VLOOKUP(M4395,Modelo!$A$2:$C$7,2,0)</f>
        <v>Diversidad, Equidad e Inclusión (DEI)</v>
      </c>
      <c r="R4395" s="118">
        <f t="array" ref="R4395">INDEX(Modelo!$F$1:$H$37,MATCH(1,(DataBase!Q4395=Modelo!$G$1:$G$37)*(DataBase!B4395=Modelo!$F$1:$F$37),0),3)</f>
        <v>0.23529411764705882</v>
      </c>
      <c r="S4395" s="115">
        <f t="shared" si="138"/>
        <v>0</v>
      </c>
      <c r="T4395" s="115">
        <f t="shared" si="139"/>
        <v>0</v>
      </c>
    </row>
    <row r="4396" spans="1:20" x14ac:dyDescent="0.3">
      <c r="A4396" s="115" t="s">
        <v>367</v>
      </c>
      <c r="B4396" s="115" t="s">
        <v>313</v>
      </c>
      <c r="C4396" s="115" t="s">
        <v>103</v>
      </c>
      <c r="D4396" s="115" t="s">
        <v>86</v>
      </c>
      <c r="E4396" s="115" t="s">
        <v>86</v>
      </c>
      <c r="F4396" s="115" t="s">
        <v>86</v>
      </c>
      <c r="G4396" s="115">
        <v>1966</v>
      </c>
      <c r="H4396" s="115" t="s">
        <v>125</v>
      </c>
      <c r="I4396" s="115">
        <v>2.0461661379999998</v>
      </c>
      <c r="J4396" s="115" t="s">
        <v>52</v>
      </c>
      <c r="K4396" s="115" t="str">
        <f>INDEX(DatosProcesados!$A$1:$BF$101,MATCH(DataBase!A4396,DatosProcesados!$A$1:$A$101,0),MATCH(DataBase!J4396,DatosProcesados!$A$1:$BF$1,0))</f>
        <v>No informa</v>
      </c>
      <c r="L4396" s="115" t="str">
        <f>INDEX(Modelo!$A$9:$D$89,MATCH(DataBase!$J4396,Modelo!$A$9:$A$89,0),MATCH(DataBase!L$1,Modelo!$A$9:$D$9,0))</f>
        <v xml:space="preserve">Impacto social </v>
      </c>
      <c r="M4396" s="115" t="str">
        <f>INDEX(Modelo!$A$9:$D$89,MATCH(DataBase!$J4396,Modelo!$A$9:$A$89,0),MATCH(DataBase!M$1,Modelo!$A$9:$D$9,0))</f>
        <v>Pilar 5</v>
      </c>
      <c r="N4396" s="115" t="str">
        <f>INDEX(Modelo!$A$9:$D$89,MATCH(DataBase!$J4396,Modelo!$A$9:$A$89,0),MATCH(DataBase!N$1,Modelo!$A$9:$D$9,0))</f>
        <v>positivo</v>
      </c>
      <c r="O4396" s="115">
        <f t="array" ref="O4396">IF(N4396="negativo",INDEX($AD$3:$AG$51,MATCH(1,($B4396=$AD$3:$AD$51)*($J4396=$AE$3:$AE$51),0),3),IF(N4396="positivo",INDEX($AD$55:$AG$109,MATCH(1,($B4396=$AD$55:$AD$109)*($J4396=$AE$55:$AE$109),0),3)))</f>
        <v>1.9E-2</v>
      </c>
      <c r="P4396" s="115">
        <f t="array" ref="P4396">IF(N4396="negativo",INDEX($AD$3:$AG$51,MATCH(1,($B4396=$AD$3:$AD$51)*($J4396=$AE$3:$AE$51),0),4),IF(N4396="positivo",INDEX($AD$55:$AG$109,MATCH(1,($B4396=$AD$55:$AD$109)*($J4396=$AE$55:$AE$109),0),4)))</f>
        <v>8.0999999999999996E-3</v>
      </c>
      <c r="Q4396" s="115" t="str">
        <f>VLOOKUP(M4396,Modelo!$A$2:$C$7,2,0)</f>
        <v>Diversidad, Equidad e Inclusión (DEI)</v>
      </c>
      <c r="R4396" s="118">
        <f t="array" ref="R4396">INDEX(Modelo!$F$1:$H$37,MATCH(1,(DataBase!Q4396=Modelo!$G$1:$G$37)*(DataBase!B4396=Modelo!$F$1:$F$37),0),3)</f>
        <v>0.23529411764705882</v>
      </c>
      <c r="S4396" s="115">
        <f t="shared" si="138"/>
        <v>0</v>
      </c>
      <c r="T4396" s="115">
        <f t="shared" si="139"/>
        <v>0</v>
      </c>
    </row>
    <row r="4397" spans="1:20" x14ac:dyDescent="0.3">
      <c r="A4397" s="115" t="s">
        <v>374</v>
      </c>
      <c r="B4397" s="115" t="s">
        <v>313</v>
      </c>
      <c r="C4397" s="115" t="s">
        <v>103</v>
      </c>
      <c r="D4397" s="115" t="s">
        <v>86</v>
      </c>
      <c r="E4397" s="115" t="s">
        <v>87</v>
      </c>
      <c r="F4397" s="115" t="s">
        <v>87</v>
      </c>
      <c r="G4397" s="115">
        <v>1929</v>
      </c>
      <c r="H4397" s="115" t="s">
        <v>375</v>
      </c>
      <c r="I4397" s="115">
        <v>1.928223518</v>
      </c>
      <c r="J4397" s="115" t="s">
        <v>52</v>
      </c>
      <c r="K4397" s="115" t="str">
        <f>INDEX(DatosProcesados!$A$1:$BF$101,MATCH(DataBase!A4397,DatosProcesados!$A$1:$A$101,0),MATCH(DataBase!J4397,DatosProcesados!$A$1:$BF$1,0))</f>
        <v>No informa</v>
      </c>
      <c r="L4397" s="115" t="str">
        <f>INDEX(Modelo!$A$9:$D$89,MATCH(DataBase!$J4397,Modelo!$A$9:$A$89,0),MATCH(DataBase!L$1,Modelo!$A$9:$D$9,0))</f>
        <v xml:space="preserve">Impacto social </v>
      </c>
      <c r="M4397" s="115" t="str">
        <f>INDEX(Modelo!$A$9:$D$89,MATCH(DataBase!$J4397,Modelo!$A$9:$A$89,0),MATCH(DataBase!M$1,Modelo!$A$9:$D$9,0))</f>
        <v>Pilar 5</v>
      </c>
      <c r="N4397" s="115" t="str">
        <f>INDEX(Modelo!$A$9:$D$89,MATCH(DataBase!$J4397,Modelo!$A$9:$A$89,0),MATCH(DataBase!N$1,Modelo!$A$9:$D$9,0))</f>
        <v>positivo</v>
      </c>
      <c r="O4397" s="115">
        <f t="array" ref="O4397">IF(N4397="negativo",INDEX($AD$3:$AG$51,MATCH(1,($B4397=$AD$3:$AD$51)*($J4397=$AE$3:$AE$51),0),3),IF(N4397="positivo",INDEX($AD$55:$AG$109,MATCH(1,($B4397=$AD$55:$AD$109)*($J4397=$AE$55:$AE$109),0),3)))</f>
        <v>1.9E-2</v>
      </c>
      <c r="P4397" s="115">
        <f t="array" ref="P4397">IF(N4397="negativo",INDEX($AD$3:$AG$51,MATCH(1,($B4397=$AD$3:$AD$51)*($J4397=$AE$3:$AE$51),0),4),IF(N4397="positivo",INDEX($AD$55:$AG$109,MATCH(1,($B4397=$AD$55:$AD$109)*($J4397=$AE$55:$AE$109),0),4)))</f>
        <v>8.0999999999999996E-3</v>
      </c>
      <c r="Q4397" s="115" t="str">
        <f>VLOOKUP(M4397,Modelo!$A$2:$C$7,2,0)</f>
        <v>Diversidad, Equidad e Inclusión (DEI)</v>
      </c>
      <c r="R4397" s="118">
        <f t="array" ref="R4397">INDEX(Modelo!$F$1:$H$37,MATCH(1,(DataBase!Q4397=Modelo!$G$1:$G$37)*(DataBase!B4397=Modelo!$F$1:$F$37),0),3)</f>
        <v>0.23529411764705882</v>
      </c>
      <c r="S4397" s="115">
        <f t="shared" si="138"/>
        <v>0</v>
      </c>
      <c r="T4397" s="115">
        <f t="shared" si="139"/>
        <v>0</v>
      </c>
    </row>
    <row r="4398" spans="1:20" x14ac:dyDescent="0.3">
      <c r="A4398" s="115" t="s">
        <v>201</v>
      </c>
      <c r="B4398" s="115" t="s">
        <v>84</v>
      </c>
      <c r="C4398" s="115" t="s">
        <v>103</v>
      </c>
      <c r="D4398" s="115" t="s">
        <v>86</v>
      </c>
      <c r="E4398" s="115" t="s">
        <v>86</v>
      </c>
      <c r="F4398" s="115" t="s">
        <v>86</v>
      </c>
      <c r="G4398" s="115">
        <v>1987</v>
      </c>
      <c r="H4398" s="115" t="s">
        <v>125</v>
      </c>
      <c r="I4398" s="115">
        <v>0</v>
      </c>
      <c r="J4398" s="115" t="s">
        <v>52</v>
      </c>
      <c r="K4398" s="115" t="str">
        <f>INDEX(DatosProcesados!$A$1:$BF$101,MATCH(DataBase!A4398,DatosProcesados!$A$1:$A$101,0),MATCH(DataBase!J4398,DatosProcesados!$A$1:$BF$1,0))</f>
        <v>No informa</v>
      </c>
      <c r="L4398" s="115" t="str">
        <f>INDEX(Modelo!$A$9:$D$89,MATCH(DataBase!$J4398,Modelo!$A$9:$A$89,0),MATCH(DataBase!L$1,Modelo!$A$9:$D$9,0))</f>
        <v xml:space="preserve">Impacto social </v>
      </c>
      <c r="M4398" s="115" t="str">
        <f>INDEX(Modelo!$A$9:$D$89,MATCH(DataBase!$J4398,Modelo!$A$9:$A$89,0),MATCH(DataBase!M$1,Modelo!$A$9:$D$9,0))</f>
        <v>Pilar 5</v>
      </c>
      <c r="N4398" s="115" t="str">
        <f>INDEX(Modelo!$A$9:$D$89,MATCH(DataBase!$J4398,Modelo!$A$9:$A$89,0),MATCH(DataBase!N$1,Modelo!$A$9:$D$9,0))</f>
        <v>positivo</v>
      </c>
      <c r="O4398" s="115">
        <f t="array" ref="O4398">IF(N4398="negativo",INDEX($AD$3:$AG$51,MATCH(1,($B4398=$AD$3:$AD$51)*($J4398=$AE$3:$AE$51),0),3),IF(N4398="positivo",INDEX($AD$55:$AG$109,MATCH(1,($B4398=$AD$55:$AD$109)*($J4398=$AE$55:$AE$109),0),3)))</f>
        <v>1.4999999999999999E-2</v>
      </c>
      <c r="P4398" s="115">
        <f t="array" ref="P4398">IF(N4398="negativo",INDEX($AD$3:$AG$51,MATCH(1,($B4398=$AD$3:$AD$51)*($J4398=$AE$3:$AE$51),0),4),IF(N4398="positivo",INDEX($AD$55:$AG$109,MATCH(1,($B4398=$AD$55:$AD$109)*($J4398=$AE$55:$AE$109),0),4)))</f>
        <v>0</v>
      </c>
      <c r="Q4398" s="115" t="str">
        <f>VLOOKUP(M4398,Modelo!$A$2:$C$7,2,0)</f>
        <v>Diversidad, Equidad e Inclusión (DEI)</v>
      </c>
      <c r="R4398" s="118">
        <f t="array" ref="R4398">INDEX(Modelo!$F$1:$H$37,MATCH(1,(DataBase!Q4398=Modelo!$G$1:$G$37)*(DataBase!B4398=Modelo!$F$1:$F$37),0),3)</f>
        <v>0.29411764705882354</v>
      </c>
      <c r="S4398" s="115">
        <f t="shared" si="138"/>
        <v>0</v>
      </c>
      <c r="T4398" s="115">
        <f t="shared" si="139"/>
        <v>0</v>
      </c>
    </row>
    <row r="4399" spans="1:20" x14ac:dyDescent="0.3">
      <c r="A4399" s="115" t="s">
        <v>421</v>
      </c>
      <c r="B4399" s="115" t="s">
        <v>407</v>
      </c>
      <c r="C4399" s="115" t="s">
        <v>103</v>
      </c>
      <c r="D4399" s="115" t="s">
        <v>86</v>
      </c>
      <c r="E4399" s="115" t="s">
        <v>86</v>
      </c>
      <c r="F4399" s="115" t="s">
        <v>87</v>
      </c>
      <c r="G4399" s="115">
        <v>2016</v>
      </c>
      <c r="H4399" s="115" t="s">
        <v>422</v>
      </c>
      <c r="I4399" s="115">
        <v>5.4833186859999996</v>
      </c>
      <c r="J4399" s="115" t="s">
        <v>52</v>
      </c>
      <c r="K4399" s="115" t="str">
        <f>INDEX(DatosProcesados!$A$1:$BF$101,MATCH(DataBase!A4399,DatosProcesados!$A$1:$A$101,0),MATCH(DataBase!J4399,DatosProcesados!$A$1:$BF$1,0))</f>
        <v>No informa</v>
      </c>
      <c r="L4399" s="115" t="str">
        <f>INDEX(Modelo!$A$9:$D$89,MATCH(DataBase!$J4399,Modelo!$A$9:$A$89,0),MATCH(DataBase!L$1,Modelo!$A$9:$D$9,0))</f>
        <v xml:space="preserve">Impacto social </v>
      </c>
      <c r="M4399" s="115" t="str">
        <f>INDEX(Modelo!$A$9:$D$89,MATCH(DataBase!$J4399,Modelo!$A$9:$A$89,0),MATCH(DataBase!M$1,Modelo!$A$9:$D$9,0))</f>
        <v>Pilar 5</v>
      </c>
      <c r="N4399" s="115" t="str">
        <f>INDEX(Modelo!$A$9:$D$89,MATCH(DataBase!$J4399,Modelo!$A$9:$A$89,0),MATCH(DataBase!N$1,Modelo!$A$9:$D$9,0))</f>
        <v>positivo</v>
      </c>
      <c r="O4399" s="115">
        <f t="array" ref="O4399">IF(N4399="negativo",INDEX($AD$3:$AG$51,MATCH(1,($B4399=$AD$3:$AD$51)*($J4399=$AE$3:$AE$51),0),3),IF(N4399="positivo",INDEX($AD$55:$AG$109,MATCH(1,($B4399=$AD$55:$AD$109)*($J4399=$AE$55:$AE$109),0),3)))</f>
        <v>1.0999999999999999E-2</v>
      </c>
      <c r="P4399" s="115">
        <f t="array" ref="P4399">IF(N4399="negativo",INDEX($AD$3:$AG$51,MATCH(1,($B4399=$AD$3:$AD$51)*($J4399=$AE$3:$AE$51),0),4),IF(N4399="positivo",INDEX($AD$55:$AG$109,MATCH(1,($B4399=$AD$55:$AD$109)*($J4399=$AE$55:$AE$109),0),4)))</f>
        <v>2.0000000000000001E-4</v>
      </c>
      <c r="Q4399" s="115" t="str">
        <f>VLOOKUP(M4399,Modelo!$A$2:$C$7,2,0)</f>
        <v>Diversidad, Equidad e Inclusión (DEI)</v>
      </c>
      <c r="R4399" s="118">
        <f t="array" ref="R4399">INDEX(Modelo!$F$1:$H$37,MATCH(1,(DataBase!Q4399=Modelo!$G$1:$G$37)*(DataBase!B4399=Modelo!$F$1:$F$37),0),3)</f>
        <v>0.11538461538461539</v>
      </c>
      <c r="S4399" s="115">
        <f t="shared" si="138"/>
        <v>0</v>
      </c>
      <c r="T4399" s="115">
        <f t="shared" si="139"/>
        <v>0</v>
      </c>
    </row>
    <row r="4400" spans="1:20" x14ac:dyDescent="0.3">
      <c r="A4400" s="115" t="s">
        <v>293</v>
      </c>
      <c r="B4400" s="115" t="s">
        <v>216</v>
      </c>
      <c r="C4400" s="115" t="s">
        <v>103</v>
      </c>
      <c r="D4400" s="115" t="s">
        <v>86</v>
      </c>
      <c r="E4400" s="115" t="s">
        <v>87</v>
      </c>
      <c r="F4400" s="115" t="s">
        <v>87</v>
      </c>
      <c r="G4400" s="115">
        <v>1955</v>
      </c>
      <c r="H4400" s="115" t="s">
        <v>294</v>
      </c>
      <c r="I4400" s="115">
        <v>1.8313776939999999</v>
      </c>
      <c r="J4400" s="115" t="s">
        <v>52</v>
      </c>
      <c r="K4400" s="115" t="str">
        <f>INDEX(DatosProcesados!$A$1:$BF$101,MATCH(DataBase!A4400,DatosProcesados!$A$1:$A$101,0),MATCH(DataBase!J4400,DatosProcesados!$A$1:$BF$1,0))</f>
        <v>No informa</v>
      </c>
      <c r="L4400" s="115" t="str">
        <f>INDEX(Modelo!$A$9:$D$89,MATCH(DataBase!$J4400,Modelo!$A$9:$A$89,0),MATCH(DataBase!L$1,Modelo!$A$9:$D$9,0))</f>
        <v xml:space="preserve">Impacto social </v>
      </c>
      <c r="M4400" s="115" t="str">
        <f>INDEX(Modelo!$A$9:$D$89,MATCH(DataBase!$J4400,Modelo!$A$9:$A$89,0),MATCH(DataBase!M$1,Modelo!$A$9:$D$9,0))</f>
        <v>Pilar 5</v>
      </c>
      <c r="N4400" s="115" t="str">
        <f>INDEX(Modelo!$A$9:$D$89,MATCH(DataBase!$J4400,Modelo!$A$9:$A$89,0),MATCH(DataBase!N$1,Modelo!$A$9:$D$9,0))</f>
        <v>positivo</v>
      </c>
      <c r="O4400" s="115">
        <f t="array" ref="O4400">IF(N4400="negativo",INDEX($AD$3:$AG$51,MATCH(1,($B4400=$AD$3:$AD$51)*($J4400=$AE$3:$AE$51),0),3),IF(N4400="positivo",INDEX($AD$55:$AG$109,MATCH(1,($B4400=$AD$55:$AD$109)*($J4400=$AE$55:$AE$109),0),3)))</f>
        <v>9.7999999999999997E-3</v>
      </c>
      <c r="P4400" s="115">
        <f t="array" ref="P4400">IF(N4400="negativo",INDEX($AD$3:$AG$51,MATCH(1,($B4400=$AD$3:$AD$51)*($J4400=$AE$3:$AE$51),0),4),IF(N4400="positivo",INDEX($AD$55:$AG$109,MATCH(1,($B4400=$AD$55:$AD$109)*($J4400=$AE$55:$AE$109),0),4)))</f>
        <v>6.9999999999999999E-4</v>
      </c>
      <c r="Q4400" s="115" t="str">
        <f>VLOOKUP(M4400,Modelo!$A$2:$C$7,2,0)</f>
        <v>Diversidad, Equidad e Inclusión (DEI)</v>
      </c>
      <c r="R4400" s="118">
        <f t="array" ref="R4400">INDEX(Modelo!$F$1:$H$37,MATCH(1,(DataBase!Q4400=Modelo!$G$1:$G$37)*(DataBase!B4400=Modelo!$F$1:$F$37),0),3)</f>
        <v>0.15789473684210525</v>
      </c>
      <c r="S4400" s="115">
        <f t="shared" si="138"/>
        <v>0</v>
      </c>
      <c r="T4400" s="115">
        <f t="shared" si="139"/>
        <v>0</v>
      </c>
    </row>
    <row r="4401" spans="1:20" x14ac:dyDescent="0.3">
      <c r="A4401" s="115" t="s">
        <v>298</v>
      </c>
      <c r="B4401" s="115" t="s">
        <v>216</v>
      </c>
      <c r="C4401" s="115" t="s">
        <v>103</v>
      </c>
      <c r="D4401" s="115" t="s">
        <v>86</v>
      </c>
      <c r="E4401" s="115" t="s">
        <v>86</v>
      </c>
      <c r="F4401" s="115" t="s">
        <v>87</v>
      </c>
      <c r="G4401" s="115">
        <v>1993</v>
      </c>
      <c r="H4401" s="115" t="s">
        <v>299</v>
      </c>
      <c r="I4401" s="115">
        <v>1.7653399919999999</v>
      </c>
      <c r="J4401" s="115" t="s">
        <v>52</v>
      </c>
      <c r="K4401" s="115" t="str">
        <f>INDEX(DatosProcesados!$A$1:$BF$101,MATCH(DataBase!A4401,DatosProcesados!$A$1:$A$101,0),MATCH(DataBase!J4401,DatosProcesados!$A$1:$BF$1,0))</f>
        <v>No</v>
      </c>
      <c r="L4401" s="115" t="str">
        <f>INDEX(Modelo!$A$9:$D$89,MATCH(DataBase!$J4401,Modelo!$A$9:$A$89,0),MATCH(DataBase!L$1,Modelo!$A$9:$D$9,0))</f>
        <v xml:space="preserve">Impacto social </v>
      </c>
      <c r="M4401" s="115" t="str">
        <f>INDEX(Modelo!$A$9:$D$89,MATCH(DataBase!$J4401,Modelo!$A$9:$A$89,0),MATCH(DataBase!M$1,Modelo!$A$9:$D$9,0))</f>
        <v>Pilar 5</v>
      </c>
      <c r="N4401" s="115" t="str">
        <f>INDEX(Modelo!$A$9:$D$89,MATCH(DataBase!$J4401,Modelo!$A$9:$A$89,0),MATCH(DataBase!N$1,Modelo!$A$9:$D$9,0))</f>
        <v>positivo</v>
      </c>
      <c r="O4401" s="115">
        <f t="array" ref="O4401">IF(N4401="negativo",INDEX($AD$3:$AG$51,MATCH(1,($B4401=$AD$3:$AD$51)*($J4401=$AE$3:$AE$51),0),3),IF(N4401="positivo",INDEX($AD$55:$AG$109,MATCH(1,($B4401=$AD$55:$AD$109)*($J4401=$AE$55:$AE$109),0),3)))</f>
        <v>9.7999999999999997E-3</v>
      </c>
      <c r="P4401" s="115">
        <f t="array" ref="P4401">IF(N4401="negativo",INDEX($AD$3:$AG$51,MATCH(1,($B4401=$AD$3:$AD$51)*($J4401=$AE$3:$AE$51),0),4),IF(N4401="positivo",INDEX($AD$55:$AG$109,MATCH(1,($B4401=$AD$55:$AD$109)*($J4401=$AE$55:$AE$109),0),4)))</f>
        <v>6.9999999999999999E-4</v>
      </c>
      <c r="Q4401" s="115" t="str">
        <f>VLOOKUP(M4401,Modelo!$A$2:$C$7,2,0)</f>
        <v>Diversidad, Equidad e Inclusión (DEI)</v>
      </c>
      <c r="R4401" s="118">
        <f t="array" ref="R4401">INDEX(Modelo!$F$1:$H$37,MATCH(1,(DataBase!Q4401=Modelo!$G$1:$G$37)*(DataBase!B4401=Modelo!$F$1:$F$37),0),3)</f>
        <v>0.15789473684210525</v>
      </c>
      <c r="S4401" s="115">
        <f t="shared" si="138"/>
        <v>0</v>
      </c>
      <c r="T4401" s="115">
        <f t="shared" si="139"/>
        <v>0</v>
      </c>
    </row>
    <row r="4402" spans="1:20" x14ac:dyDescent="0.3">
      <c r="A4402" s="115" t="s">
        <v>472</v>
      </c>
      <c r="B4402" s="115" t="s">
        <v>467</v>
      </c>
      <c r="C4402" s="115" t="s">
        <v>103</v>
      </c>
      <c r="D4402" s="115" t="s">
        <v>86</v>
      </c>
      <c r="E4402" s="115" t="s">
        <v>86</v>
      </c>
      <c r="F4402" s="115" t="s">
        <v>86</v>
      </c>
      <c r="G4402" s="115">
        <v>2007</v>
      </c>
      <c r="H4402" s="115" t="s">
        <v>125</v>
      </c>
      <c r="I4402" s="115">
        <v>0.97802211500000003</v>
      </c>
      <c r="J4402" s="115" t="s">
        <v>66</v>
      </c>
      <c r="K4402" s="115" t="str">
        <f>INDEX(DatosProcesados!$A$1:$BF$101,MATCH(DataBase!A4402,DatosProcesados!$A$1:$A$101,0),MATCH(DataBase!J4402,DatosProcesados!$A$1:$BF$1,0))</f>
        <v>No informa</v>
      </c>
      <c r="L4402" s="115" t="str">
        <f>INDEX(Modelo!$A$9:$D$89,MATCH(DataBase!$J4402,Modelo!$A$9:$A$89,0),MATCH(DataBase!L$1,Modelo!$A$9:$D$9,0))</f>
        <v>Impacto económico y gobernanza</v>
      </c>
      <c r="M4402" s="115" t="str">
        <f>INDEX(Modelo!$A$9:$D$89,MATCH(DataBase!$J4402,Modelo!$A$9:$A$89,0),MATCH(DataBase!M$1,Modelo!$A$9:$D$9,0))</f>
        <v>Pilar 6</v>
      </c>
      <c r="N4402" s="115" t="str">
        <f>INDEX(Modelo!$A$9:$D$89,MATCH(DataBase!$J4402,Modelo!$A$9:$A$89,0),MATCH(DataBase!N$1,Modelo!$A$9:$D$9,0))</f>
        <v>positivo</v>
      </c>
      <c r="O4402" s="115">
        <f t="array" ref="O4402">IF(N4402="negativo",INDEX($AD$3:$AG$51,MATCH(1,($B4402=$AD$3:$AD$51)*($J4402=$AE$3:$AE$51),0),3),IF(N4402="positivo",INDEX($AD$55:$AG$109,MATCH(1,($B4402=$AD$55:$AD$109)*($J4402=$AE$55:$AE$109),0),3)))</f>
        <v>0</v>
      </c>
      <c r="P4402" s="115">
        <f t="array" ref="P4402">IF(N4402="negativo",INDEX($AD$3:$AG$51,MATCH(1,($B4402=$AD$3:$AD$51)*($J4402=$AE$3:$AE$51),0),4),IF(N4402="positivo",INDEX($AD$55:$AG$109,MATCH(1,($B4402=$AD$55:$AD$109)*($J4402=$AE$55:$AE$109),0),4)))</f>
        <v>0</v>
      </c>
      <c r="Q4402" s="115" t="str">
        <f>VLOOKUP(M4402,Modelo!$A$2:$C$7,2,0)</f>
        <v>Impacto Económico, Social y Comunitario</v>
      </c>
      <c r="R4402" s="118">
        <f t="array" ref="R4402">INDEX(Modelo!$F$1:$H$37,MATCH(1,(DataBase!Q4402=Modelo!$G$1:$G$37)*(DataBase!B4402=Modelo!$F$1:$F$37),0),3)</f>
        <v>0.14285714285714285</v>
      </c>
      <c r="S4402" s="115">
        <f t="shared" si="138"/>
        <v>0</v>
      </c>
      <c r="T4402" s="115">
        <f t="shared" si="139"/>
        <v>0</v>
      </c>
    </row>
    <row r="4403" spans="1:20" x14ac:dyDescent="0.3">
      <c r="A4403" s="115" t="s">
        <v>238</v>
      </c>
      <c r="B4403" s="115" t="s">
        <v>216</v>
      </c>
      <c r="C4403" s="115" t="s">
        <v>103</v>
      </c>
      <c r="D4403" s="115" t="s">
        <v>86</v>
      </c>
      <c r="E4403" s="115" t="s">
        <v>87</v>
      </c>
      <c r="F4403" s="115" t="s">
        <v>87</v>
      </c>
      <c r="G4403" s="115">
        <v>1920</v>
      </c>
      <c r="H4403" s="115" t="s">
        <v>125</v>
      </c>
      <c r="I4403" s="115">
        <v>2.844632077</v>
      </c>
      <c r="J4403" s="115" t="s">
        <v>66</v>
      </c>
      <c r="K4403" s="115">
        <f>INDEX(DatosProcesados!$A$1:$BF$101,MATCH(DataBase!A4403,DatosProcesados!$A$1:$A$101,0),MATCH(DataBase!J4403,DatosProcesados!$A$1:$BF$1,0))</f>
        <v>0.13</v>
      </c>
      <c r="L4403" s="115" t="str">
        <f>INDEX(Modelo!$A$9:$D$89,MATCH(DataBase!$J4403,Modelo!$A$9:$A$89,0),MATCH(DataBase!L$1,Modelo!$A$9:$D$9,0))</f>
        <v>Impacto económico y gobernanza</v>
      </c>
      <c r="M4403" s="115" t="str">
        <f>INDEX(Modelo!$A$9:$D$89,MATCH(DataBase!$J4403,Modelo!$A$9:$A$89,0),MATCH(DataBase!M$1,Modelo!$A$9:$D$9,0))</f>
        <v>Pilar 6</v>
      </c>
      <c r="N4403" s="115" t="str">
        <f>INDEX(Modelo!$A$9:$D$89,MATCH(DataBase!$J4403,Modelo!$A$9:$A$89,0),MATCH(DataBase!N$1,Modelo!$A$9:$D$9,0))</f>
        <v>positivo</v>
      </c>
      <c r="O4403" s="115">
        <f t="array" ref="O4403">IF(N4403="negativo",INDEX($AD$3:$AG$51,MATCH(1,($B4403=$AD$3:$AD$51)*($J4403=$AE$3:$AE$51),0),3),IF(N4403="positivo",INDEX($AD$55:$AG$109,MATCH(1,($B4403=$AD$55:$AD$109)*($J4403=$AE$55:$AE$109),0),3)))</f>
        <v>0.15652418389946543</v>
      </c>
      <c r="P4403" s="115">
        <f t="array" ref="P4403">IF(N4403="negativo",INDEX($AD$3:$AG$51,MATCH(1,($B4403=$AD$3:$AD$51)*($J4403=$AE$3:$AE$51),0),4),IF(N4403="positivo",INDEX($AD$55:$AG$109,MATCH(1,($B4403=$AD$55:$AD$109)*($J4403=$AE$55:$AE$109),0),4)))</f>
        <v>4.2841244937278686E-2</v>
      </c>
      <c r="Q4403" s="115" t="str">
        <f>VLOOKUP(M4403,Modelo!$A$2:$C$7,2,0)</f>
        <v>Impacto Económico, Social y Comunitario</v>
      </c>
      <c r="R4403" s="118">
        <f t="array" ref="R4403">INDEX(Modelo!$F$1:$H$37,MATCH(1,(DataBase!Q4403=Modelo!$G$1:$G$37)*(DataBase!B4403=Modelo!$F$1:$F$37),0),3)</f>
        <v>0.10526315789473684</v>
      </c>
      <c r="S4403" s="115">
        <f t="shared" si="138"/>
        <v>76.668280973728258</v>
      </c>
      <c r="T4403" s="115">
        <f t="shared" si="139"/>
        <v>8.070345365655605</v>
      </c>
    </row>
    <row r="4404" spans="1:20" x14ac:dyDescent="0.3">
      <c r="A4404" s="115" t="s">
        <v>273</v>
      </c>
      <c r="B4404" s="115" t="s">
        <v>216</v>
      </c>
      <c r="C4404" s="115" t="s">
        <v>103</v>
      </c>
      <c r="D4404" s="115" t="s">
        <v>86</v>
      </c>
      <c r="E4404" s="115" t="s">
        <v>86</v>
      </c>
      <c r="F4404" s="115" t="s">
        <v>87</v>
      </c>
      <c r="G4404" s="115">
        <v>1945</v>
      </c>
      <c r="H4404" s="115" t="s">
        <v>125</v>
      </c>
      <c r="I4404" s="115">
        <v>2.1764613960000001</v>
      </c>
      <c r="J4404" s="115" t="s">
        <v>66</v>
      </c>
      <c r="K4404" s="115">
        <f>INDEX(DatosProcesados!$A$1:$BF$101,MATCH(DataBase!A4404,DatosProcesados!$A$1:$A$101,0),MATCH(DataBase!J4404,DatosProcesados!$A$1:$BF$1,0))</f>
        <v>0.10265718142052797</v>
      </c>
      <c r="L4404" s="115" t="str">
        <f>INDEX(Modelo!$A$9:$D$89,MATCH(DataBase!$J4404,Modelo!$A$9:$A$89,0),MATCH(DataBase!L$1,Modelo!$A$9:$D$9,0))</f>
        <v>Impacto económico y gobernanza</v>
      </c>
      <c r="M4404" s="115" t="str">
        <f>INDEX(Modelo!$A$9:$D$89,MATCH(DataBase!$J4404,Modelo!$A$9:$A$89,0),MATCH(DataBase!M$1,Modelo!$A$9:$D$9,0))</f>
        <v>Pilar 6</v>
      </c>
      <c r="N4404" s="115" t="str">
        <f>INDEX(Modelo!$A$9:$D$89,MATCH(DataBase!$J4404,Modelo!$A$9:$A$89,0),MATCH(DataBase!N$1,Modelo!$A$9:$D$9,0))</f>
        <v>positivo</v>
      </c>
      <c r="O4404" s="115">
        <f t="array" ref="O4404">IF(N4404="negativo",INDEX($AD$3:$AG$51,MATCH(1,($B4404=$AD$3:$AD$51)*($J4404=$AE$3:$AE$51),0),3),IF(N4404="positivo",INDEX($AD$55:$AG$109,MATCH(1,($B4404=$AD$55:$AD$109)*($J4404=$AE$55:$AE$109),0),3)))</f>
        <v>0.15652418389946543</v>
      </c>
      <c r="P4404" s="115">
        <f t="array" ref="P4404">IF(N4404="negativo",INDEX($AD$3:$AG$51,MATCH(1,($B4404=$AD$3:$AD$51)*($J4404=$AE$3:$AE$51),0),4),IF(N4404="positivo",INDEX($AD$55:$AG$109,MATCH(1,($B4404=$AD$55:$AD$109)*($J4404=$AE$55:$AE$109),0),4)))</f>
        <v>4.2841244937278686E-2</v>
      </c>
      <c r="Q4404" s="115" t="str">
        <f>VLOOKUP(M4404,Modelo!$A$2:$C$7,2,0)</f>
        <v>Impacto Económico, Social y Comunitario</v>
      </c>
      <c r="R4404" s="118">
        <f t="array" ref="R4404">INDEX(Modelo!$F$1:$H$37,MATCH(1,(DataBase!Q4404=Modelo!$G$1:$G$37)*(DataBase!B4404=Modelo!$F$1:$F$37),0),3)</f>
        <v>0.10526315789473684</v>
      </c>
      <c r="S4404" s="115">
        <f t="shared" si="138"/>
        <v>52.616458572684579</v>
      </c>
      <c r="T4404" s="115">
        <f t="shared" si="139"/>
        <v>5.5385745865983766</v>
      </c>
    </row>
    <row r="4405" spans="1:20" x14ac:dyDescent="0.3">
      <c r="A4405" s="115" t="s">
        <v>378</v>
      </c>
      <c r="B4405" s="115" t="s">
        <v>379</v>
      </c>
      <c r="C4405" s="115" t="s">
        <v>103</v>
      </c>
      <c r="D4405" s="115" t="s">
        <v>87</v>
      </c>
      <c r="E4405" s="115" t="s">
        <v>86</v>
      </c>
      <c r="F4405" s="115" t="s">
        <v>86</v>
      </c>
      <c r="G4405" s="115">
        <v>1993</v>
      </c>
      <c r="H4405" s="115" t="s">
        <v>125</v>
      </c>
      <c r="I4405" s="115">
        <v>2.1863011939999999</v>
      </c>
      <c r="J4405" s="115" t="s">
        <v>66</v>
      </c>
      <c r="K4405" s="115" t="str">
        <f>INDEX(DatosProcesados!$A$1:$BF$101,MATCH(DataBase!A4405,DatosProcesados!$A$1:$A$101,0),MATCH(DataBase!J4405,DatosProcesados!$A$1:$BF$1,0))</f>
        <v>No informa</v>
      </c>
      <c r="L4405" s="115" t="str">
        <f>INDEX(Modelo!$A$9:$D$89,MATCH(DataBase!$J4405,Modelo!$A$9:$A$89,0),MATCH(DataBase!L$1,Modelo!$A$9:$D$9,0))</f>
        <v>Impacto económico y gobernanza</v>
      </c>
      <c r="M4405" s="115" t="str">
        <f>INDEX(Modelo!$A$9:$D$89,MATCH(DataBase!$J4405,Modelo!$A$9:$A$89,0),MATCH(DataBase!M$1,Modelo!$A$9:$D$9,0))</f>
        <v>Pilar 6</v>
      </c>
      <c r="N4405" s="115" t="str">
        <f>INDEX(Modelo!$A$9:$D$89,MATCH(DataBase!$J4405,Modelo!$A$9:$A$89,0),MATCH(DataBase!N$1,Modelo!$A$9:$D$9,0))</f>
        <v>positivo</v>
      </c>
      <c r="O4405" s="115">
        <f t="array" ref="O4405">IF(N4405="negativo",INDEX($AD$3:$AG$51,MATCH(1,($B4405=$AD$3:$AD$51)*($J4405=$AE$3:$AE$51),0),3),IF(N4405="positivo",INDEX($AD$55:$AG$109,MATCH(1,($B4405=$AD$55:$AD$109)*($J4405=$AE$55:$AE$109),0),3)))</f>
        <v>1.1946106015278107E-2</v>
      </c>
      <c r="P4405" s="115">
        <f t="array" ref="P4405">IF(N4405="negativo",INDEX($AD$3:$AG$51,MATCH(1,($B4405=$AD$3:$AD$51)*($J4405=$AE$3:$AE$51),0),4),IF(N4405="positivo",INDEX($AD$55:$AG$109,MATCH(1,($B4405=$AD$55:$AD$109)*($J4405=$AE$55:$AE$109),0),4)))</f>
        <v>1.1946106015278107E-2</v>
      </c>
      <c r="Q4405" s="115" t="str">
        <f>VLOOKUP(M4405,Modelo!$A$2:$C$7,2,0)</f>
        <v>Impacto Económico, Social y Comunitario</v>
      </c>
      <c r="R4405" s="118">
        <f t="array" ref="R4405">INDEX(Modelo!$F$1:$H$37,MATCH(1,(DataBase!Q4405=Modelo!$G$1:$G$37)*(DataBase!B4405=Modelo!$F$1:$F$37),0),3)</f>
        <v>0.14285714285714285</v>
      </c>
      <c r="S4405" s="115">
        <f t="shared" si="138"/>
        <v>0</v>
      </c>
      <c r="T4405" s="115">
        <f t="shared" si="139"/>
        <v>0</v>
      </c>
    </row>
    <row r="4406" spans="1:20" x14ac:dyDescent="0.3">
      <c r="A4406" s="115" t="s">
        <v>325</v>
      </c>
      <c r="B4406" s="115" t="s">
        <v>313</v>
      </c>
      <c r="C4406" s="115" t="s">
        <v>103</v>
      </c>
      <c r="D4406" s="115" t="s">
        <v>86</v>
      </c>
      <c r="E4406" s="115" t="s">
        <v>86</v>
      </c>
      <c r="F4406" s="115" t="s">
        <v>87</v>
      </c>
      <c r="G4406" s="115">
        <v>2012</v>
      </c>
      <c r="H4406" s="115" t="s">
        <v>125</v>
      </c>
      <c r="I4406" s="115">
        <v>13.831182682</v>
      </c>
      <c r="J4406" s="115" t="s">
        <v>66</v>
      </c>
      <c r="K4406" s="115" t="str">
        <f>INDEX(DatosProcesados!$A$1:$BF$101,MATCH(DataBase!A4406,DatosProcesados!$A$1:$A$101,0),MATCH(DataBase!J4406,DatosProcesados!$A$1:$BF$1,0))</f>
        <v>No informa</v>
      </c>
      <c r="L4406" s="115" t="str">
        <f>INDEX(Modelo!$A$9:$D$89,MATCH(DataBase!$J4406,Modelo!$A$9:$A$89,0),MATCH(DataBase!L$1,Modelo!$A$9:$D$9,0))</f>
        <v>Impacto económico y gobernanza</v>
      </c>
      <c r="M4406" s="115" t="str">
        <f>INDEX(Modelo!$A$9:$D$89,MATCH(DataBase!$J4406,Modelo!$A$9:$A$89,0),MATCH(DataBase!M$1,Modelo!$A$9:$D$9,0))</f>
        <v>Pilar 6</v>
      </c>
      <c r="N4406" s="115" t="str">
        <f>INDEX(Modelo!$A$9:$D$89,MATCH(DataBase!$J4406,Modelo!$A$9:$A$89,0),MATCH(DataBase!N$1,Modelo!$A$9:$D$9,0))</f>
        <v>positivo</v>
      </c>
      <c r="O4406" s="115">
        <f t="array" ref="O4406">IF(N4406="negativo",INDEX($AD$3:$AG$51,MATCH(1,($B4406=$AD$3:$AD$51)*($J4406=$AE$3:$AE$51),0),3),IF(N4406="positivo",INDEX($AD$55:$AG$109,MATCH(1,($B4406=$AD$55:$AD$109)*($J4406=$AE$55:$AE$109),0),3)))</f>
        <v>7.0763358778625944</v>
      </c>
      <c r="P4406" s="115">
        <f t="array" ref="P4406">IF(N4406="negativo",INDEX($AD$3:$AG$51,MATCH(1,($B4406=$AD$3:$AD$51)*($J4406=$AE$3:$AE$51),0),4),IF(N4406="positivo",INDEX($AD$55:$AG$109,MATCH(1,($B4406=$AD$55:$AD$109)*($J4406=$AE$55:$AE$109),0),4)))</f>
        <v>1.5951198800320521E-2</v>
      </c>
      <c r="Q4406" s="115" t="str">
        <f>VLOOKUP(M4406,Modelo!$A$2:$C$7,2,0)</f>
        <v>Impacto Económico, Social y Comunitario</v>
      </c>
      <c r="R4406" s="118">
        <f t="array" ref="R4406">INDEX(Modelo!$F$1:$H$37,MATCH(1,(DataBase!Q4406=Modelo!$G$1:$G$37)*(DataBase!B4406=Modelo!$F$1:$F$37),0),3)</f>
        <v>0.11764705882352941</v>
      </c>
      <c r="S4406" s="115">
        <f t="shared" si="138"/>
        <v>0</v>
      </c>
      <c r="T4406" s="115">
        <f t="shared" si="139"/>
        <v>0</v>
      </c>
    </row>
    <row r="4407" spans="1:20" x14ac:dyDescent="0.3">
      <c r="A4407" s="115" t="s">
        <v>394</v>
      </c>
      <c r="B4407" s="115" t="s">
        <v>379</v>
      </c>
      <c r="C4407" s="115" t="s">
        <v>103</v>
      </c>
      <c r="D4407" s="115" t="s">
        <v>87</v>
      </c>
      <c r="E4407" s="115" t="s">
        <v>86</v>
      </c>
      <c r="F4407" s="115" t="s">
        <v>86</v>
      </c>
      <c r="G4407" s="115">
        <v>1990</v>
      </c>
      <c r="H4407" s="115" t="s">
        <v>125</v>
      </c>
      <c r="I4407" s="115">
        <v>0.77142869199999997</v>
      </c>
      <c r="J4407" s="115" t="s">
        <v>66</v>
      </c>
      <c r="K4407" s="115" t="str">
        <f>INDEX(DatosProcesados!$A$1:$BF$101,MATCH(DataBase!A4407,DatosProcesados!$A$1:$A$101,0),MATCH(DataBase!J4407,DatosProcesados!$A$1:$BF$1,0))</f>
        <v>No informa</v>
      </c>
      <c r="L4407" s="115" t="str">
        <f>INDEX(Modelo!$A$9:$D$89,MATCH(DataBase!$J4407,Modelo!$A$9:$A$89,0),MATCH(DataBase!L$1,Modelo!$A$9:$D$9,0))</f>
        <v>Impacto económico y gobernanza</v>
      </c>
      <c r="M4407" s="115" t="str">
        <f>INDEX(Modelo!$A$9:$D$89,MATCH(DataBase!$J4407,Modelo!$A$9:$A$89,0),MATCH(DataBase!M$1,Modelo!$A$9:$D$9,0))</f>
        <v>Pilar 6</v>
      </c>
      <c r="N4407" s="115" t="str">
        <f>INDEX(Modelo!$A$9:$D$89,MATCH(DataBase!$J4407,Modelo!$A$9:$A$89,0),MATCH(DataBase!N$1,Modelo!$A$9:$D$9,0))</f>
        <v>positivo</v>
      </c>
      <c r="O4407" s="115">
        <f t="array" ref="O4407">IF(N4407="negativo",INDEX($AD$3:$AG$51,MATCH(1,($B4407=$AD$3:$AD$51)*($J4407=$AE$3:$AE$51),0),3),IF(N4407="positivo",INDEX($AD$55:$AG$109,MATCH(1,($B4407=$AD$55:$AD$109)*($J4407=$AE$55:$AE$109),0),3)))</f>
        <v>1.1946106015278107E-2</v>
      </c>
      <c r="P4407" s="115">
        <f t="array" ref="P4407">IF(N4407="negativo",INDEX($AD$3:$AG$51,MATCH(1,($B4407=$AD$3:$AD$51)*($J4407=$AE$3:$AE$51),0),4),IF(N4407="positivo",INDEX($AD$55:$AG$109,MATCH(1,($B4407=$AD$55:$AD$109)*($J4407=$AE$55:$AE$109),0),4)))</f>
        <v>1.1946106015278107E-2</v>
      </c>
      <c r="Q4407" s="115" t="str">
        <f>VLOOKUP(M4407,Modelo!$A$2:$C$7,2,0)</f>
        <v>Impacto Económico, Social y Comunitario</v>
      </c>
      <c r="R4407" s="118">
        <f t="array" ref="R4407">INDEX(Modelo!$F$1:$H$37,MATCH(1,(DataBase!Q4407=Modelo!$G$1:$G$37)*(DataBase!B4407=Modelo!$F$1:$F$37),0),3)</f>
        <v>0.14285714285714285</v>
      </c>
      <c r="S4407" s="115">
        <f t="shared" si="138"/>
        <v>0</v>
      </c>
      <c r="T4407" s="115">
        <f t="shared" si="139"/>
        <v>0</v>
      </c>
    </row>
    <row r="4408" spans="1:20" x14ac:dyDescent="0.3">
      <c r="A4408" s="115" t="s">
        <v>383</v>
      </c>
      <c r="B4408" s="115" t="s">
        <v>379</v>
      </c>
      <c r="C4408" s="115" t="s">
        <v>103</v>
      </c>
      <c r="D4408" s="115" t="s">
        <v>86</v>
      </c>
      <c r="E4408" s="115" t="s">
        <v>86</v>
      </c>
      <c r="F4408" s="115" t="s">
        <v>86</v>
      </c>
      <c r="G4408" s="115">
        <v>2014</v>
      </c>
      <c r="H4408" s="115" t="s">
        <v>125</v>
      </c>
      <c r="I4408" s="115">
        <v>1.314259836</v>
      </c>
      <c r="J4408" s="115" t="s">
        <v>66</v>
      </c>
      <c r="K4408" s="115">
        <f>INDEX(DatosProcesados!$A$1:$BF$101,MATCH(DataBase!A4408,DatosProcesados!$A$1:$A$101,0),MATCH(DataBase!J4408,DatosProcesados!$A$1:$BF$1,0))</f>
        <v>1.1946106015278107E-2</v>
      </c>
      <c r="L4408" s="115" t="str">
        <f>INDEX(Modelo!$A$9:$D$89,MATCH(DataBase!$J4408,Modelo!$A$9:$A$89,0),MATCH(DataBase!L$1,Modelo!$A$9:$D$9,0))</f>
        <v>Impacto económico y gobernanza</v>
      </c>
      <c r="M4408" s="115" t="str">
        <f>INDEX(Modelo!$A$9:$D$89,MATCH(DataBase!$J4408,Modelo!$A$9:$A$89,0),MATCH(DataBase!M$1,Modelo!$A$9:$D$9,0))</f>
        <v>Pilar 6</v>
      </c>
      <c r="N4408" s="115" t="str">
        <f>INDEX(Modelo!$A$9:$D$89,MATCH(DataBase!$J4408,Modelo!$A$9:$A$89,0),MATCH(DataBase!N$1,Modelo!$A$9:$D$9,0))</f>
        <v>positivo</v>
      </c>
      <c r="O4408" s="115">
        <f t="array" ref="O4408">IF(N4408="negativo",INDEX($AD$3:$AG$51,MATCH(1,($B4408=$AD$3:$AD$51)*($J4408=$AE$3:$AE$51),0),3),IF(N4408="positivo",INDEX($AD$55:$AG$109,MATCH(1,($B4408=$AD$55:$AD$109)*($J4408=$AE$55:$AE$109),0),3)))</f>
        <v>1.1946106015278107E-2</v>
      </c>
      <c r="P4408" s="115">
        <f t="array" ref="P4408">IF(N4408="negativo",INDEX($AD$3:$AG$51,MATCH(1,($B4408=$AD$3:$AD$51)*($J4408=$AE$3:$AE$51),0),4),IF(N4408="positivo",INDEX($AD$55:$AG$109,MATCH(1,($B4408=$AD$55:$AD$109)*($J4408=$AE$55:$AE$109),0),4)))</f>
        <v>1.1946106015278107E-2</v>
      </c>
      <c r="Q4408" s="115" t="str">
        <f>VLOOKUP(M4408,Modelo!$A$2:$C$7,2,0)</f>
        <v>Impacto Económico, Social y Comunitario</v>
      </c>
      <c r="R4408" s="118">
        <f t="array" ref="R4408">INDEX(Modelo!$F$1:$H$37,MATCH(1,(DataBase!Q4408=Modelo!$G$1:$G$37)*(DataBase!B4408=Modelo!$F$1:$F$37),0),3)</f>
        <v>0.14285714285714285</v>
      </c>
      <c r="S4408" s="115">
        <f t="shared" si="138"/>
        <v>0</v>
      </c>
      <c r="T4408" s="115">
        <f t="shared" si="139"/>
        <v>0</v>
      </c>
    </row>
    <row r="4409" spans="1:20" x14ac:dyDescent="0.3">
      <c r="A4409" s="115" t="s">
        <v>112</v>
      </c>
      <c r="B4409" s="115" t="s">
        <v>84</v>
      </c>
      <c r="C4409" s="115" t="s">
        <v>103</v>
      </c>
      <c r="D4409" s="115" t="s">
        <v>86</v>
      </c>
      <c r="E4409" s="115" t="s">
        <v>86</v>
      </c>
      <c r="F4409" s="115" t="s">
        <v>87</v>
      </c>
      <c r="G4409" s="115">
        <v>1919</v>
      </c>
      <c r="H4409" s="115" t="s">
        <v>125</v>
      </c>
      <c r="I4409" s="115">
        <v>15.106042448</v>
      </c>
      <c r="J4409" s="115" t="s">
        <v>66</v>
      </c>
      <c r="K4409" s="115" t="str">
        <f>INDEX(DatosProcesados!$A$1:$BF$101,MATCH(DataBase!A4409,DatosProcesados!$A$1:$A$101,0),MATCH(DataBase!J4409,DatosProcesados!$A$1:$BF$1,0))</f>
        <v>No informa</v>
      </c>
      <c r="L4409" s="115" t="str">
        <f>INDEX(Modelo!$A$9:$D$89,MATCH(DataBase!$J4409,Modelo!$A$9:$A$89,0),MATCH(DataBase!L$1,Modelo!$A$9:$D$9,0))</f>
        <v>Impacto económico y gobernanza</v>
      </c>
      <c r="M4409" s="115" t="str">
        <f>INDEX(Modelo!$A$9:$D$89,MATCH(DataBase!$J4409,Modelo!$A$9:$A$89,0),MATCH(DataBase!M$1,Modelo!$A$9:$D$9,0))</f>
        <v>Pilar 6</v>
      </c>
      <c r="N4409" s="115" t="str">
        <f>INDEX(Modelo!$A$9:$D$89,MATCH(DataBase!$J4409,Modelo!$A$9:$A$89,0),MATCH(DataBase!N$1,Modelo!$A$9:$D$9,0))</f>
        <v>positivo</v>
      </c>
      <c r="O4409" s="115">
        <f t="array" ref="O4409">IF(N4409="negativo",INDEX($AD$3:$AG$51,MATCH(1,($B4409=$AD$3:$AD$51)*($J4409=$AE$3:$AE$51),0),3),IF(N4409="positivo",INDEX($AD$55:$AG$109,MATCH(1,($B4409=$AD$55:$AD$109)*($J4409=$AE$55:$AE$109),0),3)))</f>
        <v>0.13451433718660863</v>
      </c>
      <c r="P4409" s="115">
        <f t="array" ref="P4409">IF(N4409="negativo",INDEX($AD$3:$AG$51,MATCH(1,($B4409=$AD$3:$AD$51)*($J4409=$AE$3:$AE$51),0),4),IF(N4409="positivo",INDEX($AD$55:$AG$109,MATCH(1,($B4409=$AD$55:$AD$109)*($J4409=$AE$55:$AE$109),0),4)))</f>
        <v>2.7087517461389356E-2</v>
      </c>
      <c r="Q4409" s="115" t="str">
        <f>VLOOKUP(M4409,Modelo!$A$2:$C$7,2,0)</f>
        <v>Impacto Económico, Social y Comunitario</v>
      </c>
      <c r="R4409" s="118">
        <f t="array" ref="R4409">INDEX(Modelo!$F$1:$H$37,MATCH(1,(DataBase!Q4409=Modelo!$G$1:$G$37)*(DataBase!B4409=Modelo!$F$1:$F$37),0),3)</f>
        <v>0.11764705882352941</v>
      </c>
      <c r="S4409" s="115">
        <f t="shared" si="138"/>
        <v>0</v>
      </c>
      <c r="T4409" s="115">
        <f t="shared" si="139"/>
        <v>0</v>
      </c>
    </row>
    <row r="4410" spans="1:20" x14ac:dyDescent="0.3">
      <c r="A4410" s="115" t="s">
        <v>471</v>
      </c>
      <c r="B4410" s="115" t="s">
        <v>467</v>
      </c>
      <c r="C4410" s="115" t="s">
        <v>103</v>
      </c>
      <c r="D4410" s="115" t="s">
        <v>86</v>
      </c>
      <c r="E4410" s="115" t="s">
        <v>86</v>
      </c>
      <c r="F4410" s="115" t="s">
        <v>86</v>
      </c>
      <c r="G4410" s="115">
        <v>1987</v>
      </c>
      <c r="H4410" s="115" t="s">
        <v>125</v>
      </c>
      <c r="I4410" s="115">
        <v>0.711210393</v>
      </c>
      <c r="J4410" s="115" t="s">
        <v>66</v>
      </c>
      <c r="K4410" s="115" t="str">
        <f>INDEX(DatosProcesados!$A$1:$BF$101,MATCH(DataBase!A4410,DatosProcesados!$A$1:$A$101,0),MATCH(DataBase!J4410,DatosProcesados!$A$1:$BF$1,0))</f>
        <v>No informa</v>
      </c>
      <c r="L4410" s="115" t="str">
        <f>INDEX(Modelo!$A$9:$D$89,MATCH(DataBase!$J4410,Modelo!$A$9:$A$89,0),MATCH(DataBase!L$1,Modelo!$A$9:$D$9,0))</f>
        <v>Impacto económico y gobernanza</v>
      </c>
      <c r="M4410" s="115" t="str">
        <f>INDEX(Modelo!$A$9:$D$89,MATCH(DataBase!$J4410,Modelo!$A$9:$A$89,0),MATCH(DataBase!M$1,Modelo!$A$9:$D$9,0))</f>
        <v>Pilar 6</v>
      </c>
      <c r="N4410" s="115" t="str">
        <f>INDEX(Modelo!$A$9:$D$89,MATCH(DataBase!$J4410,Modelo!$A$9:$A$89,0),MATCH(DataBase!N$1,Modelo!$A$9:$D$9,0))</f>
        <v>positivo</v>
      </c>
      <c r="O4410" s="115">
        <f t="array" ref="O4410">IF(N4410="negativo",INDEX($AD$3:$AG$51,MATCH(1,($B4410=$AD$3:$AD$51)*($J4410=$AE$3:$AE$51),0),3),IF(N4410="positivo",INDEX($AD$55:$AG$109,MATCH(1,($B4410=$AD$55:$AD$109)*($J4410=$AE$55:$AE$109),0),3)))</f>
        <v>0</v>
      </c>
      <c r="P4410" s="115">
        <f t="array" ref="P4410">IF(N4410="negativo",INDEX($AD$3:$AG$51,MATCH(1,($B4410=$AD$3:$AD$51)*($J4410=$AE$3:$AE$51),0),4),IF(N4410="positivo",INDEX($AD$55:$AG$109,MATCH(1,($B4410=$AD$55:$AD$109)*($J4410=$AE$55:$AE$109),0),4)))</f>
        <v>0</v>
      </c>
      <c r="Q4410" s="115" t="str">
        <f>VLOOKUP(M4410,Modelo!$A$2:$C$7,2,0)</f>
        <v>Impacto Económico, Social y Comunitario</v>
      </c>
      <c r="R4410" s="118">
        <f t="array" ref="R4410">INDEX(Modelo!$F$1:$H$37,MATCH(1,(DataBase!Q4410=Modelo!$G$1:$G$37)*(DataBase!B4410=Modelo!$F$1:$F$37),0),3)</f>
        <v>0.14285714285714285</v>
      </c>
      <c r="S4410" s="115">
        <f t="shared" si="138"/>
        <v>0</v>
      </c>
      <c r="T4410" s="115">
        <f t="shared" si="139"/>
        <v>0</v>
      </c>
    </row>
    <row r="4411" spans="1:20" x14ac:dyDescent="0.3">
      <c r="A4411" s="115" t="s">
        <v>466</v>
      </c>
      <c r="B4411" s="115" t="s">
        <v>467</v>
      </c>
      <c r="C4411" s="115" t="s">
        <v>103</v>
      </c>
      <c r="D4411" s="115" t="s">
        <v>87</v>
      </c>
      <c r="E4411" s="115" t="s">
        <v>86</v>
      </c>
      <c r="F4411" s="115" t="s">
        <v>86</v>
      </c>
      <c r="G4411" s="115">
        <v>1969</v>
      </c>
      <c r="H4411" s="115" t="s">
        <v>125</v>
      </c>
      <c r="I4411" s="115">
        <v>2.4231643530000002</v>
      </c>
      <c r="J4411" s="115" t="s">
        <v>66</v>
      </c>
      <c r="K4411" s="115" t="str">
        <f>INDEX(DatosProcesados!$A$1:$BF$101,MATCH(DataBase!A4411,DatosProcesados!$A$1:$A$101,0),MATCH(DataBase!J4411,DatosProcesados!$A$1:$BF$1,0))</f>
        <v>No informa</v>
      </c>
      <c r="L4411" s="115" t="str">
        <f>INDEX(Modelo!$A$9:$D$89,MATCH(DataBase!$J4411,Modelo!$A$9:$A$89,0),MATCH(DataBase!L$1,Modelo!$A$9:$D$9,0))</f>
        <v>Impacto económico y gobernanza</v>
      </c>
      <c r="M4411" s="115" t="str">
        <f>INDEX(Modelo!$A$9:$D$89,MATCH(DataBase!$J4411,Modelo!$A$9:$A$89,0),MATCH(DataBase!M$1,Modelo!$A$9:$D$9,0))</f>
        <v>Pilar 6</v>
      </c>
      <c r="N4411" s="115" t="str">
        <f>INDEX(Modelo!$A$9:$D$89,MATCH(DataBase!$J4411,Modelo!$A$9:$A$89,0),MATCH(DataBase!N$1,Modelo!$A$9:$D$9,0))</f>
        <v>positivo</v>
      </c>
      <c r="O4411" s="115">
        <f t="array" ref="O4411">IF(N4411="negativo",INDEX($AD$3:$AG$51,MATCH(1,($B4411=$AD$3:$AD$51)*($J4411=$AE$3:$AE$51),0),3),IF(N4411="positivo",INDEX($AD$55:$AG$109,MATCH(1,($B4411=$AD$55:$AD$109)*($J4411=$AE$55:$AE$109),0),3)))</f>
        <v>0</v>
      </c>
      <c r="P4411" s="115">
        <f t="array" ref="P4411">IF(N4411="negativo",INDEX($AD$3:$AG$51,MATCH(1,($B4411=$AD$3:$AD$51)*($J4411=$AE$3:$AE$51),0),4),IF(N4411="positivo",INDEX($AD$55:$AG$109,MATCH(1,($B4411=$AD$55:$AD$109)*($J4411=$AE$55:$AE$109),0),4)))</f>
        <v>0</v>
      </c>
      <c r="Q4411" s="115" t="str">
        <f>VLOOKUP(M4411,Modelo!$A$2:$C$7,2,0)</f>
        <v>Impacto Económico, Social y Comunitario</v>
      </c>
      <c r="R4411" s="118">
        <f t="array" ref="R4411">INDEX(Modelo!$F$1:$H$37,MATCH(1,(DataBase!Q4411=Modelo!$G$1:$G$37)*(DataBase!B4411=Modelo!$F$1:$F$37),0),3)</f>
        <v>0.14285714285714285</v>
      </c>
      <c r="S4411" s="115">
        <f t="shared" si="138"/>
        <v>0</v>
      </c>
      <c r="T4411" s="115">
        <f t="shared" si="139"/>
        <v>0</v>
      </c>
    </row>
    <row r="4412" spans="1:20" x14ac:dyDescent="0.3">
      <c r="A4412" s="115" t="s">
        <v>207</v>
      </c>
      <c r="B4412" s="115" t="s">
        <v>84</v>
      </c>
      <c r="C4412" s="115" t="s">
        <v>103</v>
      </c>
      <c r="D4412" s="115" t="s">
        <v>86</v>
      </c>
      <c r="E4412" s="115" t="s">
        <v>87</v>
      </c>
      <c r="F4412" s="115" t="s">
        <v>86</v>
      </c>
      <c r="G4412" s="115">
        <v>1870</v>
      </c>
      <c r="H4412" s="115" t="s">
        <v>125</v>
      </c>
      <c r="I4412" s="115">
        <v>0</v>
      </c>
      <c r="J4412" s="115" t="s">
        <v>66</v>
      </c>
      <c r="K4412" s="115">
        <f>INDEX(DatosProcesados!$A$1:$BF$101,MATCH(DataBase!A4412,DatosProcesados!$A$1:$A$101,0),MATCH(DataBase!J4412,DatosProcesados!$A$1:$BF$1,0))</f>
        <v>0.13451433718660863</v>
      </c>
      <c r="L4412" s="115" t="str">
        <f>INDEX(Modelo!$A$9:$D$89,MATCH(DataBase!$J4412,Modelo!$A$9:$A$89,0),MATCH(DataBase!L$1,Modelo!$A$9:$D$9,0))</f>
        <v>Impacto económico y gobernanza</v>
      </c>
      <c r="M4412" s="115" t="str">
        <f>INDEX(Modelo!$A$9:$D$89,MATCH(DataBase!$J4412,Modelo!$A$9:$A$89,0),MATCH(DataBase!M$1,Modelo!$A$9:$D$9,0))</f>
        <v>Pilar 6</v>
      </c>
      <c r="N4412" s="115" t="str">
        <f>INDEX(Modelo!$A$9:$D$89,MATCH(DataBase!$J4412,Modelo!$A$9:$A$89,0),MATCH(DataBase!N$1,Modelo!$A$9:$D$9,0))</f>
        <v>positivo</v>
      </c>
      <c r="O4412" s="115">
        <f t="array" ref="O4412">IF(N4412="negativo",INDEX($AD$3:$AG$51,MATCH(1,($B4412=$AD$3:$AD$51)*($J4412=$AE$3:$AE$51),0),3),IF(N4412="positivo",INDEX($AD$55:$AG$109,MATCH(1,($B4412=$AD$55:$AD$109)*($J4412=$AE$55:$AE$109),0),3)))</f>
        <v>0.13451433718660863</v>
      </c>
      <c r="P4412" s="115">
        <f t="array" ref="P4412">IF(N4412="negativo",INDEX($AD$3:$AG$51,MATCH(1,($B4412=$AD$3:$AD$51)*($J4412=$AE$3:$AE$51),0),4),IF(N4412="positivo",INDEX($AD$55:$AG$109,MATCH(1,($B4412=$AD$55:$AD$109)*($J4412=$AE$55:$AE$109),0),4)))</f>
        <v>2.7087517461389356E-2</v>
      </c>
      <c r="Q4412" s="115" t="str">
        <f>VLOOKUP(M4412,Modelo!$A$2:$C$7,2,0)</f>
        <v>Impacto Económico, Social y Comunitario</v>
      </c>
      <c r="R4412" s="118">
        <f t="array" ref="R4412">INDEX(Modelo!$F$1:$H$37,MATCH(1,(DataBase!Q4412=Modelo!$G$1:$G$37)*(DataBase!B4412=Modelo!$F$1:$F$37),0),3)</f>
        <v>0.11764705882352941</v>
      </c>
      <c r="S4412" s="115">
        <f t="shared" si="138"/>
        <v>100</v>
      </c>
      <c r="T4412" s="115">
        <f t="shared" si="139"/>
        <v>11.76470588235294</v>
      </c>
    </row>
    <row r="4413" spans="1:20" x14ac:dyDescent="0.3">
      <c r="A4413" s="115" t="s">
        <v>204</v>
      </c>
      <c r="B4413" s="115" t="s">
        <v>84</v>
      </c>
      <c r="C4413" s="115" t="s">
        <v>103</v>
      </c>
      <c r="D4413" s="115" t="s">
        <v>86</v>
      </c>
      <c r="E4413" s="115" t="s">
        <v>87</v>
      </c>
      <c r="F4413" s="115" t="s">
        <v>87</v>
      </c>
      <c r="G4413" s="115">
        <v>1875</v>
      </c>
      <c r="H4413" s="115" t="s">
        <v>125</v>
      </c>
      <c r="I4413" s="115">
        <v>0</v>
      </c>
      <c r="J4413" s="115" t="s">
        <v>66</v>
      </c>
      <c r="K4413" s="115" t="str">
        <f>INDEX(DatosProcesados!$A$1:$BF$101,MATCH(DataBase!A4413,DatosProcesados!$A$1:$A$101,0),MATCH(DataBase!J4413,DatosProcesados!$A$1:$BF$1,0))</f>
        <v>No informa</v>
      </c>
      <c r="L4413" s="115" t="str">
        <f>INDEX(Modelo!$A$9:$D$89,MATCH(DataBase!$J4413,Modelo!$A$9:$A$89,0),MATCH(DataBase!L$1,Modelo!$A$9:$D$9,0))</f>
        <v>Impacto económico y gobernanza</v>
      </c>
      <c r="M4413" s="115" t="str">
        <f>INDEX(Modelo!$A$9:$D$89,MATCH(DataBase!$J4413,Modelo!$A$9:$A$89,0),MATCH(DataBase!M$1,Modelo!$A$9:$D$9,0))</f>
        <v>Pilar 6</v>
      </c>
      <c r="N4413" s="115" t="str">
        <f>INDEX(Modelo!$A$9:$D$89,MATCH(DataBase!$J4413,Modelo!$A$9:$A$89,0),MATCH(DataBase!N$1,Modelo!$A$9:$D$9,0))</f>
        <v>positivo</v>
      </c>
      <c r="O4413" s="115">
        <f t="array" ref="O4413">IF(N4413="negativo",INDEX($AD$3:$AG$51,MATCH(1,($B4413=$AD$3:$AD$51)*($J4413=$AE$3:$AE$51),0),3),IF(N4413="positivo",INDEX($AD$55:$AG$109,MATCH(1,($B4413=$AD$55:$AD$109)*($J4413=$AE$55:$AE$109),0),3)))</f>
        <v>0.13451433718660863</v>
      </c>
      <c r="P4413" s="115">
        <f t="array" ref="P4413">IF(N4413="negativo",INDEX($AD$3:$AG$51,MATCH(1,($B4413=$AD$3:$AD$51)*($J4413=$AE$3:$AE$51),0),4),IF(N4413="positivo",INDEX($AD$55:$AG$109,MATCH(1,($B4413=$AD$55:$AD$109)*($J4413=$AE$55:$AE$109),0),4)))</f>
        <v>2.7087517461389356E-2</v>
      </c>
      <c r="Q4413" s="115" t="str">
        <f>VLOOKUP(M4413,Modelo!$A$2:$C$7,2,0)</f>
        <v>Impacto Económico, Social y Comunitario</v>
      </c>
      <c r="R4413" s="118">
        <f t="array" ref="R4413">INDEX(Modelo!$F$1:$H$37,MATCH(1,(DataBase!Q4413=Modelo!$G$1:$G$37)*(DataBase!B4413=Modelo!$F$1:$F$37),0),3)</f>
        <v>0.11764705882352941</v>
      </c>
      <c r="S4413" s="115">
        <f t="shared" si="138"/>
        <v>0</v>
      </c>
      <c r="T4413" s="115">
        <f t="shared" si="139"/>
        <v>0</v>
      </c>
    </row>
    <row r="4414" spans="1:20" x14ac:dyDescent="0.3">
      <c r="A4414" s="115" t="s">
        <v>226</v>
      </c>
      <c r="B4414" s="115" t="s">
        <v>216</v>
      </c>
      <c r="C4414" s="115" t="s">
        <v>103</v>
      </c>
      <c r="D4414" s="115" t="s">
        <v>86</v>
      </c>
      <c r="E4414" s="115" t="s">
        <v>86</v>
      </c>
      <c r="F4414" s="115" t="s">
        <v>87</v>
      </c>
      <c r="G4414" s="115">
        <v>1889</v>
      </c>
      <c r="H4414" s="115" t="s">
        <v>125</v>
      </c>
      <c r="I4414" s="115">
        <v>8.6157743510000007</v>
      </c>
      <c r="J4414" s="115" t="s">
        <v>66</v>
      </c>
      <c r="K4414" s="115" t="str">
        <f>INDEX(DatosProcesados!$A$1:$BF$101,MATCH(DataBase!A4414,DatosProcesados!$A$1:$A$101,0),MATCH(DataBase!J4414,DatosProcesados!$A$1:$BF$1,0))</f>
        <v>No informa</v>
      </c>
      <c r="L4414" s="115" t="str">
        <f>INDEX(Modelo!$A$9:$D$89,MATCH(DataBase!$J4414,Modelo!$A$9:$A$89,0),MATCH(DataBase!L$1,Modelo!$A$9:$D$9,0))</f>
        <v>Impacto económico y gobernanza</v>
      </c>
      <c r="M4414" s="115" t="str">
        <f>INDEX(Modelo!$A$9:$D$89,MATCH(DataBase!$J4414,Modelo!$A$9:$A$89,0),MATCH(DataBase!M$1,Modelo!$A$9:$D$9,0))</f>
        <v>Pilar 6</v>
      </c>
      <c r="N4414" s="115" t="str">
        <f>INDEX(Modelo!$A$9:$D$89,MATCH(DataBase!$J4414,Modelo!$A$9:$A$89,0),MATCH(DataBase!N$1,Modelo!$A$9:$D$9,0))</f>
        <v>positivo</v>
      </c>
      <c r="O4414" s="115">
        <f t="array" ref="O4414">IF(N4414="negativo",INDEX($AD$3:$AG$51,MATCH(1,($B4414=$AD$3:$AD$51)*($J4414=$AE$3:$AE$51),0),3),IF(N4414="positivo",INDEX($AD$55:$AG$109,MATCH(1,($B4414=$AD$55:$AD$109)*($J4414=$AE$55:$AE$109),0),3)))</f>
        <v>0.15652418389946543</v>
      </c>
      <c r="P4414" s="115">
        <f t="array" ref="P4414">IF(N4414="negativo",INDEX($AD$3:$AG$51,MATCH(1,($B4414=$AD$3:$AD$51)*($J4414=$AE$3:$AE$51),0),4),IF(N4414="positivo",INDEX($AD$55:$AG$109,MATCH(1,($B4414=$AD$55:$AD$109)*($J4414=$AE$55:$AE$109),0),4)))</f>
        <v>4.2841244937278686E-2</v>
      </c>
      <c r="Q4414" s="115" t="str">
        <f>VLOOKUP(M4414,Modelo!$A$2:$C$7,2,0)</f>
        <v>Impacto Económico, Social y Comunitario</v>
      </c>
      <c r="R4414" s="118">
        <f t="array" ref="R4414">INDEX(Modelo!$F$1:$H$37,MATCH(1,(DataBase!Q4414=Modelo!$G$1:$G$37)*(DataBase!B4414=Modelo!$F$1:$F$37),0),3)</f>
        <v>0.10526315789473684</v>
      </c>
      <c r="S4414" s="115">
        <f t="shared" si="138"/>
        <v>0</v>
      </c>
      <c r="T4414" s="115">
        <f t="shared" si="139"/>
        <v>0</v>
      </c>
    </row>
    <row r="4415" spans="1:20" x14ac:dyDescent="0.3">
      <c r="A4415" s="115" t="s">
        <v>287</v>
      </c>
      <c r="B4415" s="115" t="s">
        <v>216</v>
      </c>
      <c r="C4415" s="115" t="s">
        <v>103</v>
      </c>
      <c r="D4415" s="115" t="s">
        <v>86</v>
      </c>
      <c r="E4415" s="115" t="s">
        <v>86</v>
      </c>
      <c r="F4415" s="115" t="s">
        <v>87</v>
      </c>
      <c r="G4415" s="115">
        <v>2000</v>
      </c>
      <c r="H4415" s="115" t="s">
        <v>125</v>
      </c>
      <c r="I4415" s="115">
        <v>1.8730507999999999</v>
      </c>
      <c r="J4415" s="115" t="s">
        <v>66</v>
      </c>
      <c r="K4415" s="115" t="str">
        <f>INDEX(DatosProcesados!$A$1:$BF$101,MATCH(DataBase!A4415,DatosProcesados!$A$1:$A$101,0),MATCH(DataBase!J4415,DatosProcesados!$A$1:$BF$1,0))</f>
        <v>No informa</v>
      </c>
      <c r="L4415" s="115" t="str">
        <f>INDEX(Modelo!$A$9:$D$89,MATCH(DataBase!$J4415,Modelo!$A$9:$A$89,0),MATCH(DataBase!L$1,Modelo!$A$9:$D$9,0))</f>
        <v>Impacto económico y gobernanza</v>
      </c>
      <c r="M4415" s="115" t="str">
        <f>INDEX(Modelo!$A$9:$D$89,MATCH(DataBase!$J4415,Modelo!$A$9:$A$89,0),MATCH(DataBase!M$1,Modelo!$A$9:$D$9,0))</f>
        <v>Pilar 6</v>
      </c>
      <c r="N4415" s="115" t="str">
        <f>INDEX(Modelo!$A$9:$D$89,MATCH(DataBase!$J4415,Modelo!$A$9:$A$89,0),MATCH(DataBase!N$1,Modelo!$A$9:$D$9,0))</f>
        <v>positivo</v>
      </c>
      <c r="O4415" s="115">
        <f t="array" ref="O4415">IF(N4415="negativo",INDEX($AD$3:$AG$51,MATCH(1,($B4415=$AD$3:$AD$51)*($J4415=$AE$3:$AE$51),0),3),IF(N4415="positivo",INDEX($AD$55:$AG$109,MATCH(1,($B4415=$AD$55:$AD$109)*($J4415=$AE$55:$AE$109),0),3)))</f>
        <v>0.15652418389946543</v>
      </c>
      <c r="P4415" s="115">
        <f t="array" ref="P4415">IF(N4415="negativo",INDEX($AD$3:$AG$51,MATCH(1,($B4415=$AD$3:$AD$51)*($J4415=$AE$3:$AE$51),0),4),IF(N4415="positivo",INDEX($AD$55:$AG$109,MATCH(1,($B4415=$AD$55:$AD$109)*($J4415=$AE$55:$AE$109),0),4)))</f>
        <v>4.2841244937278686E-2</v>
      </c>
      <c r="Q4415" s="115" t="str">
        <f>VLOOKUP(M4415,Modelo!$A$2:$C$7,2,0)</f>
        <v>Impacto Económico, Social y Comunitario</v>
      </c>
      <c r="R4415" s="118">
        <f t="array" ref="R4415">INDEX(Modelo!$F$1:$H$37,MATCH(1,(DataBase!Q4415=Modelo!$G$1:$G$37)*(DataBase!B4415=Modelo!$F$1:$F$37),0),3)</f>
        <v>0.10526315789473684</v>
      </c>
      <c r="S4415" s="115">
        <f t="shared" si="138"/>
        <v>0</v>
      </c>
      <c r="T4415" s="115">
        <f t="shared" si="139"/>
        <v>0</v>
      </c>
    </row>
    <row r="4416" spans="1:20" x14ac:dyDescent="0.3">
      <c r="A4416" s="115" t="s">
        <v>345</v>
      </c>
      <c r="B4416" s="115" t="s">
        <v>313</v>
      </c>
      <c r="C4416" s="115" t="s">
        <v>103</v>
      </c>
      <c r="D4416" s="115" t="s">
        <v>86</v>
      </c>
      <c r="E4416" s="115" t="s">
        <v>86</v>
      </c>
      <c r="F4416" s="115" t="s">
        <v>86</v>
      </c>
      <c r="G4416" s="115">
        <v>2004</v>
      </c>
      <c r="H4416" s="115" t="s">
        <v>125</v>
      </c>
      <c r="I4416" s="115">
        <v>4.5125503050000004</v>
      </c>
      <c r="J4416" s="115" t="s">
        <v>66</v>
      </c>
      <c r="K4416" s="115" t="str">
        <f>INDEX(DatosProcesados!$A$1:$BF$101,MATCH(DataBase!A4416,DatosProcesados!$A$1:$A$101,0),MATCH(DataBase!J4416,DatosProcesados!$A$1:$BF$1,0))</f>
        <v>No informa</v>
      </c>
      <c r="L4416" s="115" t="str">
        <f>INDEX(Modelo!$A$9:$D$89,MATCH(DataBase!$J4416,Modelo!$A$9:$A$89,0),MATCH(DataBase!L$1,Modelo!$A$9:$D$9,0))</f>
        <v>Impacto económico y gobernanza</v>
      </c>
      <c r="M4416" s="115" t="str">
        <f>INDEX(Modelo!$A$9:$D$89,MATCH(DataBase!$J4416,Modelo!$A$9:$A$89,0),MATCH(DataBase!M$1,Modelo!$A$9:$D$9,0))</f>
        <v>Pilar 6</v>
      </c>
      <c r="N4416" s="115" t="str">
        <f>INDEX(Modelo!$A$9:$D$89,MATCH(DataBase!$J4416,Modelo!$A$9:$A$89,0),MATCH(DataBase!N$1,Modelo!$A$9:$D$9,0))</f>
        <v>positivo</v>
      </c>
      <c r="O4416" s="115">
        <f t="array" ref="O4416">IF(N4416="negativo",INDEX($AD$3:$AG$51,MATCH(1,($B4416=$AD$3:$AD$51)*($J4416=$AE$3:$AE$51),0),3),IF(N4416="positivo",INDEX($AD$55:$AG$109,MATCH(1,($B4416=$AD$55:$AD$109)*($J4416=$AE$55:$AE$109),0),3)))</f>
        <v>7.0763358778625944</v>
      </c>
      <c r="P4416" s="115">
        <f t="array" ref="P4416">IF(N4416="negativo",INDEX($AD$3:$AG$51,MATCH(1,($B4416=$AD$3:$AD$51)*($J4416=$AE$3:$AE$51),0),4),IF(N4416="positivo",INDEX($AD$55:$AG$109,MATCH(1,($B4416=$AD$55:$AD$109)*($J4416=$AE$55:$AE$109),0),4)))</f>
        <v>1.5951198800320521E-2</v>
      </c>
      <c r="Q4416" s="115" t="str">
        <f>VLOOKUP(M4416,Modelo!$A$2:$C$7,2,0)</f>
        <v>Impacto Económico, Social y Comunitario</v>
      </c>
      <c r="R4416" s="118">
        <f t="array" ref="R4416">INDEX(Modelo!$F$1:$H$37,MATCH(1,(DataBase!Q4416=Modelo!$G$1:$G$37)*(DataBase!B4416=Modelo!$F$1:$F$37),0),3)</f>
        <v>0.11764705882352941</v>
      </c>
      <c r="S4416" s="115">
        <f t="shared" si="138"/>
        <v>0</v>
      </c>
      <c r="T4416" s="115">
        <f t="shared" si="139"/>
        <v>0</v>
      </c>
    </row>
    <row r="4417" spans="1:20" x14ac:dyDescent="0.3">
      <c r="A4417" s="115" t="s">
        <v>464</v>
      </c>
      <c r="B4417" s="115" t="s">
        <v>407</v>
      </c>
      <c r="C4417" s="115" t="s">
        <v>103</v>
      </c>
      <c r="D4417" s="115" t="s">
        <v>86</v>
      </c>
      <c r="E4417" s="115" t="s">
        <v>86</v>
      </c>
      <c r="F4417" s="115" t="s">
        <v>87</v>
      </c>
      <c r="G4417" s="115">
        <v>1990</v>
      </c>
      <c r="H4417" s="115" t="s">
        <v>281</v>
      </c>
      <c r="I4417" s="115">
        <v>0.89502277900000005</v>
      </c>
      <c r="J4417" s="115" t="s">
        <v>66</v>
      </c>
      <c r="K4417" s="115" t="str">
        <f>INDEX(DatosProcesados!$A$1:$BF$101,MATCH(DataBase!A4417,DatosProcesados!$A$1:$A$101,0),MATCH(DataBase!J4417,DatosProcesados!$A$1:$BF$1,0))</f>
        <v>No informa</v>
      </c>
      <c r="L4417" s="115" t="str">
        <f>INDEX(Modelo!$A$9:$D$89,MATCH(DataBase!$J4417,Modelo!$A$9:$A$89,0),MATCH(DataBase!L$1,Modelo!$A$9:$D$9,0))</f>
        <v>Impacto económico y gobernanza</v>
      </c>
      <c r="M4417" s="115" t="str">
        <f>INDEX(Modelo!$A$9:$D$89,MATCH(DataBase!$J4417,Modelo!$A$9:$A$89,0),MATCH(DataBase!M$1,Modelo!$A$9:$D$9,0))</f>
        <v>Pilar 6</v>
      </c>
      <c r="N4417" s="115" t="str">
        <f>INDEX(Modelo!$A$9:$D$89,MATCH(DataBase!$J4417,Modelo!$A$9:$A$89,0),MATCH(DataBase!N$1,Modelo!$A$9:$D$9,0))</f>
        <v>positivo</v>
      </c>
      <c r="O4417" s="115">
        <f t="array" ref="O4417">IF(N4417="negativo",INDEX($AD$3:$AG$51,MATCH(1,($B4417=$AD$3:$AD$51)*($J4417=$AE$3:$AE$51),0),3),IF(N4417="positivo",INDEX($AD$55:$AG$109,MATCH(1,($B4417=$AD$55:$AD$109)*($J4417=$AE$55:$AE$109),0),3)))</f>
        <v>0.1293300037990541</v>
      </c>
      <c r="P4417" s="115">
        <f t="array" ref="P4417">IF(N4417="negativo",INDEX($AD$3:$AG$51,MATCH(1,($B4417=$AD$3:$AD$51)*($J4417=$AE$3:$AE$51),0),4),IF(N4417="positivo",INDEX($AD$55:$AG$109,MATCH(1,($B4417=$AD$55:$AD$109)*($J4417=$AE$55:$AE$109),0),4)))</f>
        <v>1.9504323690633572E-2</v>
      </c>
      <c r="Q4417" s="115" t="str">
        <f>VLOOKUP(M4417,Modelo!$A$2:$C$7,2,0)</f>
        <v>Impacto Económico, Social y Comunitario</v>
      </c>
      <c r="R4417" s="118">
        <f t="array" ref="R4417">INDEX(Modelo!$F$1:$H$37,MATCH(1,(DataBase!Q4417=Modelo!$G$1:$G$37)*(DataBase!B4417=Modelo!$F$1:$F$37),0),3)</f>
        <v>0.15384615384615385</v>
      </c>
      <c r="S4417" s="115">
        <f t="shared" si="138"/>
        <v>0</v>
      </c>
      <c r="T4417" s="115">
        <f t="shared" si="139"/>
        <v>0</v>
      </c>
    </row>
    <row r="4418" spans="1:20" x14ac:dyDescent="0.3">
      <c r="A4418" s="115" t="s">
        <v>296</v>
      </c>
      <c r="B4418" s="115" t="s">
        <v>216</v>
      </c>
      <c r="C4418" s="115" t="s">
        <v>103</v>
      </c>
      <c r="D4418" s="115" t="s">
        <v>86</v>
      </c>
      <c r="E4418" s="115" t="s">
        <v>86</v>
      </c>
      <c r="F4418" s="115" t="s">
        <v>87</v>
      </c>
      <c r="G4418" s="115">
        <v>1944</v>
      </c>
      <c r="H4418" s="115" t="s">
        <v>125</v>
      </c>
      <c r="I4418" s="115">
        <v>1.7785578609999999</v>
      </c>
      <c r="J4418" s="115" t="s">
        <v>66</v>
      </c>
      <c r="K4418" s="115" t="str">
        <f>INDEX(DatosProcesados!$A$1:$BF$101,MATCH(DataBase!A4418,DatosProcesados!$A$1:$A$101,0),MATCH(DataBase!J4418,DatosProcesados!$A$1:$BF$1,0))</f>
        <v>No informa</v>
      </c>
      <c r="L4418" s="115" t="str">
        <f>INDEX(Modelo!$A$9:$D$89,MATCH(DataBase!$J4418,Modelo!$A$9:$A$89,0),MATCH(DataBase!L$1,Modelo!$A$9:$D$9,0))</f>
        <v>Impacto económico y gobernanza</v>
      </c>
      <c r="M4418" s="115" t="str">
        <f>INDEX(Modelo!$A$9:$D$89,MATCH(DataBase!$J4418,Modelo!$A$9:$A$89,0),MATCH(DataBase!M$1,Modelo!$A$9:$D$9,0))</f>
        <v>Pilar 6</v>
      </c>
      <c r="N4418" s="115" t="str">
        <f>INDEX(Modelo!$A$9:$D$89,MATCH(DataBase!$J4418,Modelo!$A$9:$A$89,0),MATCH(DataBase!N$1,Modelo!$A$9:$D$9,0))</f>
        <v>positivo</v>
      </c>
      <c r="O4418" s="115">
        <f t="array" ref="O4418">IF(N4418="negativo",INDEX($AD$3:$AG$51,MATCH(1,($B4418=$AD$3:$AD$51)*($J4418=$AE$3:$AE$51),0),3),IF(N4418="positivo",INDEX($AD$55:$AG$109,MATCH(1,($B4418=$AD$55:$AD$109)*($J4418=$AE$55:$AE$109),0),3)))</f>
        <v>0.15652418389946543</v>
      </c>
      <c r="P4418" s="115">
        <f t="array" ref="P4418">IF(N4418="negativo",INDEX($AD$3:$AG$51,MATCH(1,($B4418=$AD$3:$AD$51)*($J4418=$AE$3:$AE$51),0),4),IF(N4418="positivo",INDEX($AD$55:$AG$109,MATCH(1,($B4418=$AD$55:$AD$109)*($J4418=$AE$55:$AE$109),0),4)))</f>
        <v>4.2841244937278686E-2</v>
      </c>
      <c r="Q4418" s="115" t="str">
        <f>VLOOKUP(M4418,Modelo!$A$2:$C$7,2,0)</f>
        <v>Impacto Económico, Social y Comunitario</v>
      </c>
      <c r="R4418" s="118">
        <f t="array" ref="R4418">INDEX(Modelo!$F$1:$H$37,MATCH(1,(DataBase!Q4418=Modelo!$G$1:$G$37)*(DataBase!B4418=Modelo!$F$1:$F$37),0),3)</f>
        <v>0.10526315789473684</v>
      </c>
      <c r="S4418" s="115">
        <f t="shared" si="138"/>
        <v>0</v>
      </c>
      <c r="T4418" s="115">
        <f t="shared" si="139"/>
        <v>0</v>
      </c>
    </row>
    <row r="4419" spans="1:20" x14ac:dyDescent="0.3">
      <c r="A4419" s="115" t="s">
        <v>134</v>
      </c>
      <c r="B4419" s="115" t="s">
        <v>84</v>
      </c>
      <c r="C4419" s="115" t="s">
        <v>103</v>
      </c>
      <c r="D4419" s="115" t="s">
        <v>86</v>
      </c>
      <c r="E4419" s="115" t="s">
        <v>87</v>
      </c>
      <c r="F4419" s="115" t="s">
        <v>87</v>
      </c>
      <c r="G4419" s="115">
        <v>2001</v>
      </c>
      <c r="H4419" s="115" t="s">
        <v>125</v>
      </c>
      <c r="I4419" s="115">
        <v>6.5475670460000002</v>
      </c>
      <c r="J4419" s="115" t="s">
        <v>66</v>
      </c>
      <c r="K4419" s="115">
        <f>INDEX(DatosProcesados!$A$1:$BF$101,MATCH(DataBase!A4419,DatosProcesados!$A$1:$A$101,0),MATCH(DataBase!J4419,DatosProcesados!$A$1:$BF$1,0))</f>
        <v>6.0621726404299928E-2</v>
      </c>
      <c r="L4419" s="115" t="str">
        <f>INDEX(Modelo!$A$9:$D$89,MATCH(DataBase!$J4419,Modelo!$A$9:$A$89,0),MATCH(DataBase!L$1,Modelo!$A$9:$D$9,0))</f>
        <v>Impacto económico y gobernanza</v>
      </c>
      <c r="M4419" s="115" t="str">
        <f>INDEX(Modelo!$A$9:$D$89,MATCH(DataBase!$J4419,Modelo!$A$9:$A$89,0),MATCH(DataBase!M$1,Modelo!$A$9:$D$9,0))</f>
        <v>Pilar 6</v>
      </c>
      <c r="N4419" s="115" t="str">
        <f>INDEX(Modelo!$A$9:$D$89,MATCH(DataBase!$J4419,Modelo!$A$9:$A$89,0),MATCH(DataBase!N$1,Modelo!$A$9:$D$9,0))</f>
        <v>positivo</v>
      </c>
      <c r="O4419" s="115">
        <f t="array" ref="O4419">IF(N4419="negativo",INDEX($AD$3:$AG$51,MATCH(1,($B4419=$AD$3:$AD$51)*($J4419=$AE$3:$AE$51),0),3),IF(N4419="positivo",INDEX($AD$55:$AG$109,MATCH(1,($B4419=$AD$55:$AD$109)*($J4419=$AE$55:$AE$109),0),3)))</f>
        <v>0.13451433718660863</v>
      </c>
      <c r="P4419" s="115">
        <f t="array" ref="P4419">IF(N4419="negativo",INDEX($AD$3:$AG$51,MATCH(1,($B4419=$AD$3:$AD$51)*($J4419=$AE$3:$AE$51),0),4),IF(N4419="positivo",INDEX($AD$55:$AG$109,MATCH(1,($B4419=$AD$55:$AD$109)*($J4419=$AE$55:$AE$109),0),4)))</f>
        <v>2.7087517461389356E-2</v>
      </c>
      <c r="Q4419" s="115" t="str">
        <f>VLOOKUP(M4419,Modelo!$A$2:$C$7,2,0)</f>
        <v>Impacto Económico, Social y Comunitario</v>
      </c>
      <c r="R4419" s="118">
        <f t="array" ref="R4419">INDEX(Modelo!$F$1:$H$37,MATCH(1,(DataBase!Q4419=Modelo!$G$1:$G$37)*(DataBase!B4419=Modelo!$F$1:$F$37),0),3)</f>
        <v>0.11764705882352941</v>
      </c>
      <c r="S4419" s="115">
        <f t="shared" ref="S4419:S4482" si="140">IFERROR(IF(N4419="boolean",IF(K4419="Si",100,0),IF(N4419="scale",IF(K4419=2,100,IF(K4419=1,50,0)),IF(N4419="positivo",100*((K4419-P4419)/(O4419-P4419)),100*(1-((K4419-P4419)/(O4419-P4419)))))),0)</f>
        <v>31.215863067235674</v>
      </c>
      <c r="T4419" s="115">
        <f t="shared" ref="T4419:T4482" si="141">S4419*R4419</f>
        <v>3.6724544784983144</v>
      </c>
    </row>
    <row r="4420" spans="1:20" x14ac:dyDescent="0.3">
      <c r="A4420" s="115" t="s">
        <v>290</v>
      </c>
      <c r="B4420" s="115" t="s">
        <v>216</v>
      </c>
      <c r="C4420" s="115" t="s">
        <v>103</v>
      </c>
      <c r="D4420" s="115" t="s">
        <v>86</v>
      </c>
      <c r="E4420" s="115" t="s">
        <v>87</v>
      </c>
      <c r="F4420" s="115" t="s">
        <v>87</v>
      </c>
      <c r="G4420" s="115">
        <v>1934</v>
      </c>
      <c r="H4420" s="115" t="s">
        <v>125</v>
      </c>
      <c r="I4420" s="115">
        <v>1.84479215</v>
      </c>
      <c r="J4420" s="115" t="s">
        <v>66</v>
      </c>
      <c r="K4420" s="115" t="str">
        <f>INDEX(DatosProcesados!$A$1:$BF$101,MATCH(DataBase!A4420,DatosProcesados!$A$1:$A$101,0),MATCH(DataBase!J4420,DatosProcesados!$A$1:$BF$1,0))</f>
        <v>No informa</v>
      </c>
      <c r="L4420" s="115" t="str">
        <f>INDEX(Modelo!$A$9:$D$89,MATCH(DataBase!$J4420,Modelo!$A$9:$A$89,0),MATCH(DataBase!L$1,Modelo!$A$9:$D$9,0))</f>
        <v>Impacto económico y gobernanza</v>
      </c>
      <c r="M4420" s="115" t="str">
        <f>INDEX(Modelo!$A$9:$D$89,MATCH(DataBase!$J4420,Modelo!$A$9:$A$89,0),MATCH(DataBase!M$1,Modelo!$A$9:$D$9,0))</f>
        <v>Pilar 6</v>
      </c>
      <c r="N4420" s="115" t="str">
        <f>INDEX(Modelo!$A$9:$D$89,MATCH(DataBase!$J4420,Modelo!$A$9:$A$89,0),MATCH(DataBase!N$1,Modelo!$A$9:$D$9,0))</f>
        <v>positivo</v>
      </c>
      <c r="O4420" s="115">
        <f t="array" ref="O4420">IF(N4420="negativo",INDEX($AD$3:$AG$51,MATCH(1,($B4420=$AD$3:$AD$51)*($J4420=$AE$3:$AE$51),0),3),IF(N4420="positivo",INDEX($AD$55:$AG$109,MATCH(1,($B4420=$AD$55:$AD$109)*($J4420=$AE$55:$AE$109),0),3)))</f>
        <v>0.15652418389946543</v>
      </c>
      <c r="P4420" s="115">
        <f t="array" ref="P4420">IF(N4420="negativo",INDEX($AD$3:$AG$51,MATCH(1,($B4420=$AD$3:$AD$51)*($J4420=$AE$3:$AE$51),0),4),IF(N4420="positivo",INDEX($AD$55:$AG$109,MATCH(1,($B4420=$AD$55:$AD$109)*($J4420=$AE$55:$AE$109),0),4)))</f>
        <v>4.2841244937278686E-2</v>
      </c>
      <c r="Q4420" s="115" t="str">
        <f>VLOOKUP(M4420,Modelo!$A$2:$C$7,2,0)</f>
        <v>Impacto Económico, Social y Comunitario</v>
      </c>
      <c r="R4420" s="118">
        <f t="array" ref="R4420">INDEX(Modelo!$F$1:$H$37,MATCH(1,(DataBase!Q4420=Modelo!$G$1:$G$37)*(DataBase!B4420=Modelo!$F$1:$F$37),0),3)</f>
        <v>0.10526315789473684</v>
      </c>
      <c r="S4420" s="115">
        <f t="shared" si="140"/>
        <v>0</v>
      </c>
      <c r="T4420" s="115">
        <f t="shared" si="141"/>
        <v>0</v>
      </c>
    </row>
    <row r="4421" spans="1:20" x14ac:dyDescent="0.3">
      <c r="A4421" s="115" t="s">
        <v>346</v>
      </c>
      <c r="B4421" s="115" t="s">
        <v>313</v>
      </c>
      <c r="C4421" s="115" t="s">
        <v>103</v>
      </c>
      <c r="D4421" s="115" t="s">
        <v>87</v>
      </c>
      <c r="E4421" s="115" t="s">
        <v>87</v>
      </c>
      <c r="F4421" s="115" t="s">
        <v>87</v>
      </c>
      <c r="G4421" s="115">
        <v>1960</v>
      </c>
      <c r="H4421" s="115" t="s">
        <v>177</v>
      </c>
      <c r="I4421" s="115">
        <v>4.2128666020000001</v>
      </c>
      <c r="J4421" s="115" t="s">
        <v>66</v>
      </c>
      <c r="K4421" s="115" t="str">
        <f>INDEX(DatosProcesados!$A$1:$BF$101,MATCH(DataBase!A4421,DatosProcesados!$A$1:$A$101,0),MATCH(DataBase!J4421,DatosProcesados!$A$1:$BF$1,0))</f>
        <v>No informa</v>
      </c>
      <c r="L4421" s="115" t="str">
        <f>INDEX(Modelo!$A$9:$D$89,MATCH(DataBase!$J4421,Modelo!$A$9:$A$89,0),MATCH(DataBase!L$1,Modelo!$A$9:$D$9,0))</f>
        <v>Impacto económico y gobernanza</v>
      </c>
      <c r="M4421" s="115" t="str">
        <f>INDEX(Modelo!$A$9:$D$89,MATCH(DataBase!$J4421,Modelo!$A$9:$A$89,0),MATCH(DataBase!M$1,Modelo!$A$9:$D$9,0))</f>
        <v>Pilar 6</v>
      </c>
      <c r="N4421" s="115" t="str">
        <f>INDEX(Modelo!$A$9:$D$89,MATCH(DataBase!$J4421,Modelo!$A$9:$A$89,0),MATCH(DataBase!N$1,Modelo!$A$9:$D$9,0))</f>
        <v>positivo</v>
      </c>
      <c r="O4421" s="115">
        <f t="array" ref="O4421">IF(N4421="negativo",INDEX($AD$3:$AG$51,MATCH(1,($B4421=$AD$3:$AD$51)*($J4421=$AE$3:$AE$51),0),3),IF(N4421="positivo",INDEX($AD$55:$AG$109,MATCH(1,($B4421=$AD$55:$AD$109)*($J4421=$AE$55:$AE$109),0),3)))</f>
        <v>7.0763358778625944</v>
      </c>
      <c r="P4421" s="115">
        <f t="array" ref="P4421">IF(N4421="negativo",INDEX($AD$3:$AG$51,MATCH(1,($B4421=$AD$3:$AD$51)*($J4421=$AE$3:$AE$51),0),4),IF(N4421="positivo",INDEX($AD$55:$AG$109,MATCH(1,($B4421=$AD$55:$AD$109)*($J4421=$AE$55:$AE$109),0),4)))</f>
        <v>1.5951198800320521E-2</v>
      </c>
      <c r="Q4421" s="115" t="str">
        <f>VLOOKUP(M4421,Modelo!$A$2:$C$7,2,0)</f>
        <v>Impacto Económico, Social y Comunitario</v>
      </c>
      <c r="R4421" s="118">
        <f t="array" ref="R4421">INDEX(Modelo!$F$1:$H$37,MATCH(1,(DataBase!Q4421=Modelo!$G$1:$G$37)*(DataBase!B4421=Modelo!$F$1:$F$37),0),3)</f>
        <v>0.11764705882352941</v>
      </c>
      <c r="S4421" s="115">
        <f t="shared" si="140"/>
        <v>0</v>
      </c>
      <c r="T4421" s="115">
        <f t="shared" si="141"/>
        <v>0</v>
      </c>
    </row>
    <row r="4422" spans="1:20" x14ac:dyDescent="0.3">
      <c r="A4422" s="115" t="s">
        <v>124</v>
      </c>
      <c r="B4422" s="115" t="s">
        <v>84</v>
      </c>
      <c r="C4422" s="115" t="s">
        <v>97</v>
      </c>
      <c r="D4422" s="115" t="s">
        <v>86</v>
      </c>
      <c r="E4422" s="115" t="s">
        <v>86</v>
      </c>
      <c r="F4422" s="115" t="s">
        <v>86</v>
      </c>
      <c r="G4422" s="115">
        <v>2012</v>
      </c>
      <c r="H4422" s="115" t="s">
        <v>125</v>
      </c>
      <c r="I4422" s="115">
        <v>9.9777362400000005</v>
      </c>
      <c r="J4422" s="115" t="s">
        <v>66</v>
      </c>
      <c r="K4422" s="115">
        <f>INDEX(DatosProcesados!$A$1:$BF$101,MATCH(DataBase!A4422,DatosProcesados!$A$1:$A$101,0),MATCH(DataBase!J4422,DatosProcesados!$A$1:$BF$1,0))</f>
        <v>4.8169837632080159E-2</v>
      </c>
      <c r="L4422" s="115" t="str">
        <f>INDEX(Modelo!$A$9:$D$89,MATCH(DataBase!$J4422,Modelo!$A$9:$A$89,0),MATCH(DataBase!L$1,Modelo!$A$9:$D$9,0))</f>
        <v>Impacto económico y gobernanza</v>
      </c>
      <c r="M4422" s="115" t="str">
        <f>INDEX(Modelo!$A$9:$D$89,MATCH(DataBase!$J4422,Modelo!$A$9:$A$89,0),MATCH(DataBase!M$1,Modelo!$A$9:$D$9,0))</f>
        <v>Pilar 6</v>
      </c>
      <c r="N4422" s="115" t="str">
        <f>INDEX(Modelo!$A$9:$D$89,MATCH(DataBase!$J4422,Modelo!$A$9:$A$89,0),MATCH(DataBase!N$1,Modelo!$A$9:$D$9,0))</f>
        <v>positivo</v>
      </c>
      <c r="O4422" s="115">
        <f t="array" ref="O4422">IF(N4422="negativo",INDEX($AD$3:$AG$51,MATCH(1,($B4422=$AD$3:$AD$51)*($J4422=$AE$3:$AE$51),0),3),IF(N4422="positivo",INDEX($AD$55:$AG$109,MATCH(1,($B4422=$AD$55:$AD$109)*($J4422=$AE$55:$AE$109),0),3)))</f>
        <v>0.13451433718660863</v>
      </c>
      <c r="P4422" s="115">
        <f t="array" ref="P4422">IF(N4422="negativo",INDEX($AD$3:$AG$51,MATCH(1,($B4422=$AD$3:$AD$51)*($J4422=$AE$3:$AE$51),0),4),IF(N4422="positivo",INDEX($AD$55:$AG$109,MATCH(1,($B4422=$AD$55:$AD$109)*($J4422=$AE$55:$AE$109),0),4)))</f>
        <v>2.7087517461389356E-2</v>
      </c>
      <c r="Q4422" s="115" t="str">
        <f>VLOOKUP(M4422,Modelo!$A$2:$C$7,2,0)</f>
        <v>Impacto Económico, Social y Comunitario</v>
      </c>
      <c r="R4422" s="118">
        <f t="array" ref="R4422">INDEX(Modelo!$F$1:$H$37,MATCH(1,(DataBase!Q4422=Modelo!$G$1:$G$37)*(DataBase!B4422=Modelo!$F$1:$F$37),0),3)</f>
        <v>0.11764705882352941</v>
      </c>
      <c r="S4422" s="115">
        <f t="shared" si="140"/>
        <v>19.624820156285018</v>
      </c>
      <c r="T4422" s="115">
        <f t="shared" si="141"/>
        <v>2.3088023713276491</v>
      </c>
    </row>
    <row r="4423" spans="1:20" x14ac:dyDescent="0.3">
      <c r="A4423" s="115" t="s">
        <v>414</v>
      </c>
      <c r="B4423" s="115" t="s">
        <v>407</v>
      </c>
      <c r="C4423" s="115" t="s">
        <v>103</v>
      </c>
      <c r="D4423" s="115" t="s">
        <v>86</v>
      </c>
      <c r="E4423" s="115" t="s">
        <v>86</v>
      </c>
      <c r="F4423" s="115" t="s">
        <v>87</v>
      </c>
      <c r="G4423" s="115">
        <v>1976</v>
      </c>
      <c r="H4423" s="115" t="s">
        <v>415</v>
      </c>
      <c r="I4423" s="115">
        <v>6.0471020830000004</v>
      </c>
      <c r="J4423" s="115" t="s">
        <v>66</v>
      </c>
      <c r="K4423" s="115">
        <f>INDEX(DatosProcesados!$A$1:$BF$101,MATCH(DataBase!A4423,DatosProcesados!$A$1:$A$101,0),MATCH(DataBase!J4423,DatosProcesados!$A$1:$BF$1,0))</f>
        <v>0.1293300037990541</v>
      </c>
      <c r="L4423" s="115" t="str">
        <f>INDEX(Modelo!$A$9:$D$89,MATCH(DataBase!$J4423,Modelo!$A$9:$A$89,0),MATCH(DataBase!L$1,Modelo!$A$9:$D$9,0))</f>
        <v>Impacto económico y gobernanza</v>
      </c>
      <c r="M4423" s="115" t="str">
        <f>INDEX(Modelo!$A$9:$D$89,MATCH(DataBase!$J4423,Modelo!$A$9:$A$89,0),MATCH(DataBase!M$1,Modelo!$A$9:$D$9,0))</f>
        <v>Pilar 6</v>
      </c>
      <c r="N4423" s="115" t="str">
        <f>INDEX(Modelo!$A$9:$D$89,MATCH(DataBase!$J4423,Modelo!$A$9:$A$89,0),MATCH(DataBase!N$1,Modelo!$A$9:$D$9,0))</f>
        <v>positivo</v>
      </c>
      <c r="O4423" s="115">
        <f t="array" ref="O4423">IF(N4423="negativo",INDEX($AD$3:$AG$51,MATCH(1,($B4423=$AD$3:$AD$51)*($J4423=$AE$3:$AE$51),0),3),IF(N4423="positivo",INDEX($AD$55:$AG$109,MATCH(1,($B4423=$AD$55:$AD$109)*($J4423=$AE$55:$AE$109),0),3)))</f>
        <v>0.1293300037990541</v>
      </c>
      <c r="P4423" s="115">
        <f t="array" ref="P4423">IF(N4423="negativo",INDEX($AD$3:$AG$51,MATCH(1,($B4423=$AD$3:$AD$51)*($J4423=$AE$3:$AE$51),0),4),IF(N4423="positivo",INDEX($AD$55:$AG$109,MATCH(1,($B4423=$AD$55:$AD$109)*($J4423=$AE$55:$AE$109),0),4)))</f>
        <v>1.9504323690633572E-2</v>
      </c>
      <c r="Q4423" s="115" t="str">
        <f>VLOOKUP(M4423,Modelo!$A$2:$C$7,2,0)</f>
        <v>Impacto Económico, Social y Comunitario</v>
      </c>
      <c r="R4423" s="118">
        <f t="array" ref="R4423">INDEX(Modelo!$F$1:$H$37,MATCH(1,(DataBase!Q4423=Modelo!$G$1:$G$37)*(DataBase!B4423=Modelo!$F$1:$F$37),0),3)</f>
        <v>0.15384615384615385</v>
      </c>
      <c r="S4423" s="115">
        <f t="shared" si="140"/>
        <v>100</v>
      </c>
      <c r="T4423" s="115">
        <f t="shared" si="141"/>
        <v>15.384615384615385</v>
      </c>
    </row>
    <row r="4424" spans="1:20" x14ac:dyDescent="0.3">
      <c r="A4424" s="115" t="s">
        <v>337</v>
      </c>
      <c r="B4424" s="115" t="s">
        <v>313</v>
      </c>
      <c r="C4424" s="115" t="s">
        <v>103</v>
      </c>
      <c r="D4424" s="115" t="s">
        <v>86</v>
      </c>
      <c r="E4424" s="115" t="s">
        <v>86</v>
      </c>
      <c r="F4424" s="115" t="s">
        <v>87</v>
      </c>
      <c r="G4424" s="115">
        <v>1879</v>
      </c>
      <c r="H4424" s="115" t="s">
        <v>244</v>
      </c>
      <c r="I4424" s="115">
        <v>5.8689859999999996</v>
      </c>
      <c r="J4424" s="115" t="s">
        <v>66</v>
      </c>
      <c r="K4424" s="115" t="str">
        <f>INDEX(DatosProcesados!$A$1:$BF$101,MATCH(DataBase!A4424,DatosProcesados!$A$1:$A$101,0),MATCH(DataBase!J4424,DatosProcesados!$A$1:$BF$1,0))</f>
        <v>No informa</v>
      </c>
      <c r="L4424" s="115" t="str">
        <f>INDEX(Modelo!$A$9:$D$89,MATCH(DataBase!$J4424,Modelo!$A$9:$A$89,0),MATCH(DataBase!L$1,Modelo!$A$9:$D$9,0))</f>
        <v>Impacto económico y gobernanza</v>
      </c>
      <c r="M4424" s="115" t="str">
        <f>INDEX(Modelo!$A$9:$D$89,MATCH(DataBase!$J4424,Modelo!$A$9:$A$89,0),MATCH(DataBase!M$1,Modelo!$A$9:$D$9,0))</f>
        <v>Pilar 6</v>
      </c>
      <c r="N4424" s="115" t="str">
        <f>INDEX(Modelo!$A$9:$D$89,MATCH(DataBase!$J4424,Modelo!$A$9:$A$89,0),MATCH(DataBase!N$1,Modelo!$A$9:$D$9,0))</f>
        <v>positivo</v>
      </c>
      <c r="O4424" s="115">
        <f t="array" ref="O4424">IF(N4424="negativo",INDEX($AD$3:$AG$51,MATCH(1,($B4424=$AD$3:$AD$51)*($J4424=$AE$3:$AE$51),0),3),IF(N4424="positivo",INDEX($AD$55:$AG$109,MATCH(1,($B4424=$AD$55:$AD$109)*($J4424=$AE$55:$AE$109),0),3)))</f>
        <v>7.0763358778625944</v>
      </c>
      <c r="P4424" s="115">
        <f t="array" ref="P4424">IF(N4424="negativo",INDEX($AD$3:$AG$51,MATCH(1,($B4424=$AD$3:$AD$51)*($J4424=$AE$3:$AE$51),0),4),IF(N4424="positivo",INDEX($AD$55:$AG$109,MATCH(1,($B4424=$AD$55:$AD$109)*($J4424=$AE$55:$AE$109),0),4)))</f>
        <v>1.5951198800320521E-2</v>
      </c>
      <c r="Q4424" s="115" t="str">
        <f>VLOOKUP(M4424,Modelo!$A$2:$C$7,2,0)</f>
        <v>Impacto Económico, Social y Comunitario</v>
      </c>
      <c r="R4424" s="118">
        <f t="array" ref="R4424">INDEX(Modelo!$F$1:$H$37,MATCH(1,(DataBase!Q4424=Modelo!$G$1:$G$37)*(DataBase!B4424=Modelo!$F$1:$F$37),0),3)</f>
        <v>0.11764705882352941</v>
      </c>
      <c r="S4424" s="115">
        <f t="shared" si="140"/>
        <v>0</v>
      </c>
      <c r="T4424" s="115">
        <f t="shared" si="141"/>
        <v>0</v>
      </c>
    </row>
    <row r="4425" spans="1:20" x14ac:dyDescent="0.3">
      <c r="A4425" s="115" t="s">
        <v>373</v>
      </c>
      <c r="B4425" s="115" t="s">
        <v>313</v>
      </c>
      <c r="C4425" s="115" t="s">
        <v>103</v>
      </c>
      <c r="D4425" s="115" t="s">
        <v>87</v>
      </c>
      <c r="E4425" s="115" t="s">
        <v>86</v>
      </c>
      <c r="F4425" s="115" t="s">
        <v>86</v>
      </c>
      <c r="G4425" s="115">
        <v>1997</v>
      </c>
      <c r="H4425" s="115" t="s">
        <v>125</v>
      </c>
      <c r="I4425" s="115">
        <v>1.9766409730000001</v>
      </c>
      <c r="J4425" s="115" t="s">
        <v>66</v>
      </c>
      <c r="K4425" s="115" t="str">
        <f>INDEX(DatosProcesados!$A$1:$BF$101,MATCH(DataBase!A4425,DatosProcesados!$A$1:$A$101,0),MATCH(DataBase!J4425,DatosProcesados!$A$1:$BF$1,0))</f>
        <v>No informa</v>
      </c>
      <c r="L4425" s="115" t="str">
        <f>INDEX(Modelo!$A$9:$D$89,MATCH(DataBase!$J4425,Modelo!$A$9:$A$89,0),MATCH(DataBase!L$1,Modelo!$A$9:$D$9,0))</f>
        <v>Impacto económico y gobernanza</v>
      </c>
      <c r="M4425" s="115" t="str">
        <f>INDEX(Modelo!$A$9:$D$89,MATCH(DataBase!$J4425,Modelo!$A$9:$A$89,0),MATCH(DataBase!M$1,Modelo!$A$9:$D$9,0))</f>
        <v>Pilar 6</v>
      </c>
      <c r="N4425" s="115" t="str">
        <f>INDEX(Modelo!$A$9:$D$89,MATCH(DataBase!$J4425,Modelo!$A$9:$A$89,0),MATCH(DataBase!N$1,Modelo!$A$9:$D$9,0))</f>
        <v>positivo</v>
      </c>
      <c r="O4425" s="115">
        <f t="array" ref="O4425">IF(N4425="negativo",INDEX($AD$3:$AG$51,MATCH(1,($B4425=$AD$3:$AD$51)*($J4425=$AE$3:$AE$51),0),3),IF(N4425="positivo",INDEX($AD$55:$AG$109,MATCH(1,($B4425=$AD$55:$AD$109)*($J4425=$AE$55:$AE$109),0),3)))</f>
        <v>7.0763358778625944</v>
      </c>
      <c r="P4425" s="115">
        <f t="array" ref="P4425">IF(N4425="negativo",INDEX($AD$3:$AG$51,MATCH(1,($B4425=$AD$3:$AD$51)*($J4425=$AE$3:$AE$51),0),4),IF(N4425="positivo",INDEX($AD$55:$AG$109,MATCH(1,($B4425=$AD$55:$AD$109)*($J4425=$AE$55:$AE$109),0),4)))</f>
        <v>1.5951198800320521E-2</v>
      </c>
      <c r="Q4425" s="115" t="str">
        <f>VLOOKUP(M4425,Modelo!$A$2:$C$7,2,0)</f>
        <v>Impacto Económico, Social y Comunitario</v>
      </c>
      <c r="R4425" s="118">
        <f t="array" ref="R4425">INDEX(Modelo!$F$1:$H$37,MATCH(1,(DataBase!Q4425=Modelo!$G$1:$G$37)*(DataBase!B4425=Modelo!$F$1:$F$37),0),3)</f>
        <v>0.11764705882352941</v>
      </c>
      <c r="S4425" s="115">
        <f t="shared" si="140"/>
        <v>0</v>
      </c>
      <c r="T4425" s="115">
        <f t="shared" si="141"/>
        <v>0</v>
      </c>
    </row>
    <row r="4426" spans="1:20" x14ac:dyDescent="0.3">
      <c r="A4426" s="115" t="s">
        <v>102</v>
      </c>
      <c r="B4426" s="115" t="s">
        <v>84</v>
      </c>
      <c r="C4426" s="115" t="s">
        <v>103</v>
      </c>
      <c r="D4426" s="115" t="s">
        <v>86</v>
      </c>
      <c r="E4426" s="115" t="s">
        <v>86</v>
      </c>
      <c r="F4426" s="115" t="s">
        <v>87</v>
      </c>
      <c r="G4426" s="115">
        <v>2003</v>
      </c>
      <c r="H4426" s="115" t="s">
        <v>104</v>
      </c>
      <c r="I4426" s="115">
        <v>15.602099798999999</v>
      </c>
      <c r="J4426" s="115" t="s">
        <v>66</v>
      </c>
      <c r="K4426" s="115">
        <f>INDEX(DatosProcesados!$A$1:$BF$101,MATCH(DataBase!A4426,DatosProcesados!$A$1:$A$101,0),MATCH(DataBase!J4426,DatosProcesados!$A$1:$BF$1,0))</f>
        <v>5.1719941635786741E-2</v>
      </c>
      <c r="L4426" s="115" t="str">
        <f>INDEX(Modelo!$A$9:$D$89,MATCH(DataBase!$J4426,Modelo!$A$9:$A$89,0),MATCH(DataBase!L$1,Modelo!$A$9:$D$9,0))</f>
        <v>Impacto económico y gobernanza</v>
      </c>
      <c r="M4426" s="115" t="str">
        <f>INDEX(Modelo!$A$9:$D$89,MATCH(DataBase!$J4426,Modelo!$A$9:$A$89,0),MATCH(DataBase!M$1,Modelo!$A$9:$D$9,0))</f>
        <v>Pilar 6</v>
      </c>
      <c r="N4426" s="115" t="str">
        <f>INDEX(Modelo!$A$9:$D$89,MATCH(DataBase!$J4426,Modelo!$A$9:$A$89,0),MATCH(DataBase!N$1,Modelo!$A$9:$D$9,0))</f>
        <v>positivo</v>
      </c>
      <c r="O4426" s="115">
        <f t="array" ref="O4426">IF(N4426="negativo",INDEX($AD$3:$AG$51,MATCH(1,($B4426=$AD$3:$AD$51)*($J4426=$AE$3:$AE$51),0),3),IF(N4426="positivo",INDEX($AD$55:$AG$109,MATCH(1,($B4426=$AD$55:$AD$109)*($J4426=$AE$55:$AE$109),0),3)))</f>
        <v>0.13451433718660863</v>
      </c>
      <c r="P4426" s="115">
        <f t="array" ref="P4426">IF(N4426="negativo",INDEX($AD$3:$AG$51,MATCH(1,($B4426=$AD$3:$AD$51)*($J4426=$AE$3:$AE$51),0),4),IF(N4426="positivo",INDEX($AD$55:$AG$109,MATCH(1,($B4426=$AD$55:$AD$109)*($J4426=$AE$55:$AE$109),0),4)))</f>
        <v>2.7087517461389356E-2</v>
      </c>
      <c r="Q4426" s="115" t="str">
        <f>VLOOKUP(M4426,Modelo!$A$2:$C$7,2,0)</f>
        <v>Impacto Económico, Social y Comunitario</v>
      </c>
      <c r="R4426" s="118">
        <f t="array" ref="R4426">INDEX(Modelo!$F$1:$H$37,MATCH(1,(DataBase!Q4426=Modelo!$G$1:$G$37)*(DataBase!B4426=Modelo!$F$1:$F$37),0),3)</f>
        <v>0.11764705882352941</v>
      </c>
      <c r="S4426" s="115">
        <f t="shared" si="140"/>
        <v>22.929492129994362</v>
      </c>
      <c r="T4426" s="115">
        <f t="shared" si="141"/>
        <v>2.6975873094111011</v>
      </c>
    </row>
    <row r="4427" spans="1:20" x14ac:dyDescent="0.3">
      <c r="A4427" s="115" t="s">
        <v>228</v>
      </c>
      <c r="B4427" s="115" t="s">
        <v>216</v>
      </c>
      <c r="C4427" s="115" t="s">
        <v>97</v>
      </c>
      <c r="D4427" s="115" t="s">
        <v>86</v>
      </c>
      <c r="E4427" s="115" t="s">
        <v>87</v>
      </c>
      <c r="F4427" s="115" t="s">
        <v>87</v>
      </c>
      <c r="G4427" s="115">
        <v>1991</v>
      </c>
      <c r="H4427" s="115" t="s">
        <v>229</v>
      </c>
      <c r="I4427" s="115">
        <v>5.1614047279999999</v>
      </c>
      <c r="J4427" s="115" t="s">
        <v>66</v>
      </c>
      <c r="K4427" s="115" t="str">
        <f>INDEX(DatosProcesados!$A$1:$BF$101,MATCH(DataBase!A4427,DatosProcesados!$A$1:$A$101,0),MATCH(DataBase!J4427,DatosProcesados!$A$1:$BF$1,0))</f>
        <v>No informa</v>
      </c>
      <c r="L4427" s="115" t="str">
        <f>INDEX(Modelo!$A$9:$D$89,MATCH(DataBase!$J4427,Modelo!$A$9:$A$89,0),MATCH(DataBase!L$1,Modelo!$A$9:$D$9,0))</f>
        <v>Impacto económico y gobernanza</v>
      </c>
      <c r="M4427" s="115" t="str">
        <f>INDEX(Modelo!$A$9:$D$89,MATCH(DataBase!$J4427,Modelo!$A$9:$A$89,0),MATCH(DataBase!M$1,Modelo!$A$9:$D$9,0))</f>
        <v>Pilar 6</v>
      </c>
      <c r="N4427" s="115" t="str">
        <f>INDEX(Modelo!$A$9:$D$89,MATCH(DataBase!$J4427,Modelo!$A$9:$A$89,0),MATCH(DataBase!N$1,Modelo!$A$9:$D$9,0))</f>
        <v>positivo</v>
      </c>
      <c r="O4427" s="115">
        <f t="array" ref="O4427">IF(N4427="negativo",INDEX($AD$3:$AG$51,MATCH(1,($B4427=$AD$3:$AD$51)*($J4427=$AE$3:$AE$51),0),3),IF(N4427="positivo",INDEX($AD$55:$AG$109,MATCH(1,($B4427=$AD$55:$AD$109)*($J4427=$AE$55:$AE$109),0),3)))</f>
        <v>0.15652418389946543</v>
      </c>
      <c r="P4427" s="115">
        <f t="array" ref="P4427">IF(N4427="negativo",INDEX($AD$3:$AG$51,MATCH(1,($B4427=$AD$3:$AD$51)*($J4427=$AE$3:$AE$51),0),4),IF(N4427="positivo",INDEX($AD$55:$AG$109,MATCH(1,($B4427=$AD$55:$AD$109)*($J4427=$AE$55:$AE$109),0),4)))</f>
        <v>4.2841244937278686E-2</v>
      </c>
      <c r="Q4427" s="115" t="str">
        <f>VLOOKUP(M4427,Modelo!$A$2:$C$7,2,0)</f>
        <v>Impacto Económico, Social y Comunitario</v>
      </c>
      <c r="R4427" s="118">
        <f t="array" ref="R4427">INDEX(Modelo!$F$1:$H$37,MATCH(1,(DataBase!Q4427=Modelo!$G$1:$G$37)*(DataBase!B4427=Modelo!$F$1:$F$37),0),3)</f>
        <v>0.10526315789473684</v>
      </c>
      <c r="S4427" s="115">
        <f t="shared" si="140"/>
        <v>0</v>
      </c>
      <c r="T4427" s="115">
        <f t="shared" si="141"/>
        <v>0</v>
      </c>
    </row>
    <row r="4428" spans="1:20" x14ac:dyDescent="0.3">
      <c r="A4428" s="115" t="s">
        <v>261</v>
      </c>
      <c r="B4428" s="115" t="s">
        <v>216</v>
      </c>
      <c r="C4428" s="115" t="s">
        <v>103</v>
      </c>
      <c r="D4428" s="115" t="s">
        <v>86</v>
      </c>
      <c r="E4428" s="115" t="s">
        <v>87</v>
      </c>
      <c r="F4428" s="115" t="s">
        <v>87</v>
      </c>
      <c r="G4428" s="115">
        <v>1806</v>
      </c>
      <c r="H4428" s="115" t="s">
        <v>244</v>
      </c>
      <c r="I4428" s="115">
        <v>2.382092359</v>
      </c>
      <c r="J4428" s="115" t="s">
        <v>66</v>
      </c>
      <c r="K4428" s="115" t="str">
        <f>INDEX(DatosProcesados!$A$1:$BF$101,MATCH(DataBase!A4428,DatosProcesados!$A$1:$A$101,0),MATCH(DataBase!J4428,DatosProcesados!$A$1:$BF$1,0))</f>
        <v>No informa</v>
      </c>
      <c r="L4428" s="115" t="str">
        <f>INDEX(Modelo!$A$9:$D$89,MATCH(DataBase!$J4428,Modelo!$A$9:$A$89,0),MATCH(DataBase!L$1,Modelo!$A$9:$D$9,0))</f>
        <v>Impacto económico y gobernanza</v>
      </c>
      <c r="M4428" s="115" t="str">
        <f>INDEX(Modelo!$A$9:$D$89,MATCH(DataBase!$J4428,Modelo!$A$9:$A$89,0),MATCH(DataBase!M$1,Modelo!$A$9:$D$9,0))</f>
        <v>Pilar 6</v>
      </c>
      <c r="N4428" s="115" t="str">
        <f>INDEX(Modelo!$A$9:$D$89,MATCH(DataBase!$J4428,Modelo!$A$9:$A$89,0),MATCH(DataBase!N$1,Modelo!$A$9:$D$9,0))</f>
        <v>positivo</v>
      </c>
      <c r="O4428" s="115">
        <f t="array" ref="O4428">IF(N4428="negativo",INDEX($AD$3:$AG$51,MATCH(1,($B4428=$AD$3:$AD$51)*($J4428=$AE$3:$AE$51),0),3),IF(N4428="positivo",INDEX($AD$55:$AG$109,MATCH(1,($B4428=$AD$55:$AD$109)*($J4428=$AE$55:$AE$109),0),3)))</f>
        <v>0.15652418389946543</v>
      </c>
      <c r="P4428" s="115">
        <f t="array" ref="P4428">IF(N4428="negativo",INDEX($AD$3:$AG$51,MATCH(1,($B4428=$AD$3:$AD$51)*($J4428=$AE$3:$AE$51),0),4),IF(N4428="positivo",INDEX($AD$55:$AG$109,MATCH(1,($B4428=$AD$55:$AD$109)*($J4428=$AE$55:$AE$109),0),4)))</f>
        <v>4.2841244937278686E-2</v>
      </c>
      <c r="Q4428" s="115" t="str">
        <f>VLOOKUP(M4428,Modelo!$A$2:$C$7,2,0)</f>
        <v>Impacto Económico, Social y Comunitario</v>
      </c>
      <c r="R4428" s="118">
        <f t="array" ref="R4428">INDEX(Modelo!$F$1:$H$37,MATCH(1,(DataBase!Q4428=Modelo!$G$1:$G$37)*(DataBase!B4428=Modelo!$F$1:$F$37),0),3)</f>
        <v>0.10526315789473684</v>
      </c>
      <c r="S4428" s="115">
        <f t="shared" si="140"/>
        <v>0</v>
      </c>
      <c r="T4428" s="115">
        <f t="shared" si="141"/>
        <v>0</v>
      </c>
    </row>
    <row r="4429" spans="1:20" x14ac:dyDescent="0.3">
      <c r="A4429" s="115" t="s">
        <v>269</v>
      </c>
      <c r="B4429" s="115" t="s">
        <v>216</v>
      </c>
      <c r="C4429" s="115" t="s">
        <v>103</v>
      </c>
      <c r="D4429" s="115" t="s">
        <v>87</v>
      </c>
      <c r="E4429" s="115" t="s">
        <v>87</v>
      </c>
      <c r="F4429" s="115" t="s">
        <v>87</v>
      </c>
      <c r="G4429" s="115">
        <v>1932</v>
      </c>
      <c r="H4429" s="115" t="s">
        <v>125</v>
      </c>
      <c r="I4429" s="115">
        <v>2.1928266769999998</v>
      </c>
      <c r="J4429" s="115" t="s">
        <v>66</v>
      </c>
      <c r="K4429" s="115">
        <f>INDEX(DatosProcesados!$A$1:$BF$101,MATCH(DataBase!A4429,DatosProcesados!$A$1:$A$101,0),MATCH(DataBase!J4429,DatosProcesados!$A$1:$BF$1,0))</f>
        <v>0.15652418389946543</v>
      </c>
      <c r="L4429" s="115" t="str">
        <f>INDEX(Modelo!$A$9:$D$89,MATCH(DataBase!$J4429,Modelo!$A$9:$A$89,0),MATCH(DataBase!L$1,Modelo!$A$9:$D$9,0))</f>
        <v>Impacto económico y gobernanza</v>
      </c>
      <c r="M4429" s="115" t="str">
        <f>INDEX(Modelo!$A$9:$D$89,MATCH(DataBase!$J4429,Modelo!$A$9:$A$89,0),MATCH(DataBase!M$1,Modelo!$A$9:$D$9,0))</f>
        <v>Pilar 6</v>
      </c>
      <c r="N4429" s="115" t="str">
        <f>INDEX(Modelo!$A$9:$D$89,MATCH(DataBase!$J4429,Modelo!$A$9:$A$89,0),MATCH(DataBase!N$1,Modelo!$A$9:$D$9,0))</f>
        <v>positivo</v>
      </c>
      <c r="O4429" s="115">
        <f t="array" ref="O4429">IF(N4429="negativo",INDEX($AD$3:$AG$51,MATCH(1,($B4429=$AD$3:$AD$51)*($J4429=$AE$3:$AE$51),0),3),IF(N4429="positivo",INDEX($AD$55:$AG$109,MATCH(1,($B4429=$AD$55:$AD$109)*($J4429=$AE$55:$AE$109),0),3)))</f>
        <v>0.15652418389946543</v>
      </c>
      <c r="P4429" s="115">
        <f t="array" ref="P4429">IF(N4429="negativo",INDEX($AD$3:$AG$51,MATCH(1,($B4429=$AD$3:$AD$51)*($J4429=$AE$3:$AE$51),0),4),IF(N4429="positivo",INDEX($AD$55:$AG$109,MATCH(1,($B4429=$AD$55:$AD$109)*($J4429=$AE$55:$AE$109),0),4)))</f>
        <v>4.2841244937278686E-2</v>
      </c>
      <c r="Q4429" s="115" t="str">
        <f>VLOOKUP(M4429,Modelo!$A$2:$C$7,2,0)</f>
        <v>Impacto Económico, Social y Comunitario</v>
      </c>
      <c r="R4429" s="118">
        <f t="array" ref="R4429">INDEX(Modelo!$F$1:$H$37,MATCH(1,(DataBase!Q4429=Modelo!$G$1:$G$37)*(DataBase!B4429=Modelo!$F$1:$F$37),0),3)</f>
        <v>0.10526315789473684</v>
      </c>
      <c r="S4429" s="115">
        <f t="shared" si="140"/>
        <v>100</v>
      </c>
      <c r="T4429" s="115">
        <f t="shared" si="141"/>
        <v>10.526315789473683</v>
      </c>
    </row>
    <row r="4430" spans="1:20" x14ac:dyDescent="0.3">
      <c r="A4430" s="115" t="s">
        <v>285</v>
      </c>
      <c r="B4430" s="115" t="s">
        <v>216</v>
      </c>
      <c r="C4430" s="115" t="s">
        <v>103</v>
      </c>
      <c r="D4430" s="115" t="s">
        <v>86</v>
      </c>
      <c r="E4430" s="115" t="s">
        <v>86</v>
      </c>
      <c r="F4430" s="115" t="s">
        <v>86</v>
      </c>
      <c r="G4430" s="115">
        <v>1920</v>
      </c>
      <c r="H4430" s="115" t="s">
        <v>125</v>
      </c>
      <c r="I4430" s="115">
        <v>1.9433909700000001</v>
      </c>
      <c r="J4430" s="115" t="s">
        <v>66</v>
      </c>
      <c r="K4430" s="115" t="str">
        <f>INDEX(DatosProcesados!$A$1:$BF$101,MATCH(DataBase!A4430,DatosProcesados!$A$1:$A$101,0),MATCH(DataBase!J4430,DatosProcesados!$A$1:$BF$1,0))</f>
        <v>No informa</v>
      </c>
      <c r="L4430" s="115" t="str">
        <f>INDEX(Modelo!$A$9:$D$89,MATCH(DataBase!$J4430,Modelo!$A$9:$A$89,0),MATCH(DataBase!L$1,Modelo!$A$9:$D$9,0))</f>
        <v>Impacto económico y gobernanza</v>
      </c>
      <c r="M4430" s="115" t="str">
        <f>INDEX(Modelo!$A$9:$D$89,MATCH(DataBase!$J4430,Modelo!$A$9:$A$89,0),MATCH(DataBase!M$1,Modelo!$A$9:$D$9,0))</f>
        <v>Pilar 6</v>
      </c>
      <c r="N4430" s="115" t="str">
        <f>INDEX(Modelo!$A$9:$D$89,MATCH(DataBase!$J4430,Modelo!$A$9:$A$89,0),MATCH(DataBase!N$1,Modelo!$A$9:$D$9,0))</f>
        <v>positivo</v>
      </c>
      <c r="O4430" s="115">
        <f t="array" ref="O4430">IF(N4430="negativo",INDEX($AD$3:$AG$51,MATCH(1,($B4430=$AD$3:$AD$51)*($J4430=$AE$3:$AE$51),0),3),IF(N4430="positivo",INDEX($AD$55:$AG$109,MATCH(1,($B4430=$AD$55:$AD$109)*($J4430=$AE$55:$AE$109),0),3)))</f>
        <v>0.15652418389946543</v>
      </c>
      <c r="P4430" s="115">
        <f t="array" ref="P4430">IF(N4430="negativo",INDEX($AD$3:$AG$51,MATCH(1,($B4430=$AD$3:$AD$51)*($J4430=$AE$3:$AE$51),0),4),IF(N4430="positivo",INDEX($AD$55:$AG$109,MATCH(1,($B4430=$AD$55:$AD$109)*($J4430=$AE$55:$AE$109),0),4)))</f>
        <v>4.2841244937278686E-2</v>
      </c>
      <c r="Q4430" s="115" t="str">
        <f>VLOOKUP(M4430,Modelo!$A$2:$C$7,2,0)</f>
        <v>Impacto Económico, Social y Comunitario</v>
      </c>
      <c r="R4430" s="118">
        <f t="array" ref="R4430">INDEX(Modelo!$F$1:$H$37,MATCH(1,(DataBase!Q4430=Modelo!$G$1:$G$37)*(DataBase!B4430=Modelo!$F$1:$F$37),0),3)</f>
        <v>0.10526315789473684</v>
      </c>
      <c r="S4430" s="115">
        <f t="shared" si="140"/>
        <v>0</v>
      </c>
      <c r="T4430" s="115">
        <f t="shared" si="141"/>
        <v>0</v>
      </c>
    </row>
    <row r="4431" spans="1:20" x14ac:dyDescent="0.3">
      <c r="A4431" s="115" t="s">
        <v>395</v>
      </c>
      <c r="B4431" s="115" t="s">
        <v>379</v>
      </c>
      <c r="C4431" s="115" t="s">
        <v>103</v>
      </c>
      <c r="D4431" s="115" t="s">
        <v>86</v>
      </c>
      <c r="E4431" s="115" t="s">
        <v>86</v>
      </c>
      <c r="F4431" s="115" t="s">
        <v>86</v>
      </c>
      <c r="G4431" s="115">
        <v>2015</v>
      </c>
      <c r="H4431" s="115" t="s">
        <v>125</v>
      </c>
      <c r="I4431" s="115">
        <v>0.76762142099999997</v>
      </c>
      <c r="J4431" s="115" t="s">
        <v>66</v>
      </c>
      <c r="K4431" s="115" t="str">
        <f>INDEX(DatosProcesados!$A$1:$BF$101,MATCH(DataBase!A4431,DatosProcesados!$A$1:$A$101,0),MATCH(DataBase!J4431,DatosProcesados!$A$1:$BF$1,0))</f>
        <v>No informa</v>
      </c>
      <c r="L4431" s="115" t="str">
        <f>INDEX(Modelo!$A$9:$D$89,MATCH(DataBase!$J4431,Modelo!$A$9:$A$89,0),MATCH(DataBase!L$1,Modelo!$A$9:$D$9,0))</f>
        <v>Impacto económico y gobernanza</v>
      </c>
      <c r="M4431" s="115" t="str">
        <f>INDEX(Modelo!$A$9:$D$89,MATCH(DataBase!$J4431,Modelo!$A$9:$A$89,0),MATCH(DataBase!M$1,Modelo!$A$9:$D$9,0))</f>
        <v>Pilar 6</v>
      </c>
      <c r="N4431" s="115" t="str">
        <f>INDEX(Modelo!$A$9:$D$89,MATCH(DataBase!$J4431,Modelo!$A$9:$A$89,0),MATCH(DataBase!N$1,Modelo!$A$9:$D$9,0))</f>
        <v>positivo</v>
      </c>
      <c r="O4431" s="115">
        <f t="array" ref="O4431">IF(N4431="negativo",INDEX($AD$3:$AG$51,MATCH(1,($B4431=$AD$3:$AD$51)*($J4431=$AE$3:$AE$51),0),3),IF(N4431="positivo",INDEX($AD$55:$AG$109,MATCH(1,($B4431=$AD$55:$AD$109)*($J4431=$AE$55:$AE$109),0),3)))</f>
        <v>1.1946106015278107E-2</v>
      </c>
      <c r="P4431" s="115">
        <f t="array" ref="P4431">IF(N4431="negativo",INDEX($AD$3:$AG$51,MATCH(1,($B4431=$AD$3:$AD$51)*($J4431=$AE$3:$AE$51),0),4),IF(N4431="positivo",INDEX($AD$55:$AG$109,MATCH(1,($B4431=$AD$55:$AD$109)*($J4431=$AE$55:$AE$109),0),4)))</f>
        <v>1.1946106015278107E-2</v>
      </c>
      <c r="Q4431" s="115" t="str">
        <f>VLOOKUP(M4431,Modelo!$A$2:$C$7,2,0)</f>
        <v>Impacto Económico, Social y Comunitario</v>
      </c>
      <c r="R4431" s="118">
        <f t="array" ref="R4431">INDEX(Modelo!$F$1:$H$37,MATCH(1,(DataBase!Q4431=Modelo!$G$1:$G$37)*(DataBase!B4431=Modelo!$F$1:$F$37),0),3)</f>
        <v>0.14285714285714285</v>
      </c>
      <c r="S4431" s="115">
        <f t="shared" si="140"/>
        <v>0</v>
      </c>
      <c r="T4431" s="115">
        <f t="shared" si="141"/>
        <v>0</v>
      </c>
    </row>
    <row r="4432" spans="1:20" x14ac:dyDescent="0.3">
      <c r="A4432" s="115" t="s">
        <v>402</v>
      </c>
      <c r="B4432" s="115" t="s">
        <v>379</v>
      </c>
      <c r="C4432" s="115" t="s">
        <v>103</v>
      </c>
      <c r="D4432" s="115" t="s">
        <v>86</v>
      </c>
      <c r="E4432" s="115" t="s">
        <v>87</v>
      </c>
      <c r="F4432" s="115" t="s">
        <v>87</v>
      </c>
      <c r="G4432" s="115">
        <v>1961</v>
      </c>
      <c r="H4432" s="115" t="s">
        <v>125</v>
      </c>
      <c r="I4432" s="115">
        <v>0.498844856</v>
      </c>
      <c r="J4432" s="115" t="s">
        <v>66</v>
      </c>
      <c r="K4432" s="115" t="str">
        <f>INDEX(DatosProcesados!$A$1:$BF$101,MATCH(DataBase!A4432,DatosProcesados!$A$1:$A$101,0),MATCH(DataBase!J4432,DatosProcesados!$A$1:$BF$1,0))</f>
        <v>No informa</v>
      </c>
      <c r="L4432" s="115" t="str">
        <f>INDEX(Modelo!$A$9:$D$89,MATCH(DataBase!$J4432,Modelo!$A$9:$A$89,0),MATCH(DataBase!L$1,Modelo!$A$9:$D$9,0))</f>
        <v>Impacto económico y gobernanza</v>
      </c>
      <c r="M4432" s="115" t="str">
        <f>INDEX(Modelo!$A$9:$D$89,MATCH(DataBase!$J4432,Modelo!$A$9:$A$89,0),MATCH(DataBase!M$1,Modelo!$A$9:$D$9,0))</f>
        <v>Pilar 6</v>
      </c>
      <c r="N4432" s="115" t="str">
        <f>INDEX(Modelo!$A$9:$D$89,MATCH(DataBase!$J4432,Modelo!$A$9:$A$89,0),MATCH(DataBase!N$1,Modelo!$A$9:$D$9,0))</f>
        <v>positivo</v>
      </c>
      <c r="O4432" s="115">
        <f t="array" ref="O4432">IF(N4432="negativo",INDEX($AD$3:$AG$51,MATCH(1,($B4432=$AD$3:$AD$51)*($J4432=$AE$3:$AE$51),0),3),IF(N4432="positivo",INDEX($AD$55:$AG$109,MATCH(1,($B4432=$AD$55:$AD$109)*($J4432=$AE$55:$AE$109),0),3)))</f>
        <v>1.1946106015278107E-2</v>
      </c>
      <c r="P4432" s="115">
        <f t="array" ref="P4432">IF(N4432="negativo",INDEX($AD$3:$AG$51,MATCH(1,($B4432=$AD$3:$AD$51)*($J4432=$AE$3:$AE$51),0),4),IF(N4432="positivo",INDEX($AD$55:$AG$109,MATCH(1,($B4432=$AD$55:$AD$109)*($J4432=$AE$55:$AE$109),0),4)))</f>
        <v>1.1946106015278107E-2</v>
      </c>
      <c r="Q4432" s="115" t="str">
        <f>VLOOKUP(M4432,Modelo!$A$2:$C$7,2,0)</f>
        <v>Impacto Económico, Social y Comunitario</v>
      </c>
      <c r="R4432" s="118">
        <f t="array" ref="R4432">INDEX(Modelo!$F$1:$H$37,MATCH(1,(DataBase!Q4432=Modelo!$G$1:$G$37)*(DataBase!B4432=Modelo!$F$1:$F$37),0),3)</f>
        <v>0.14285714285714285</v>
      </c>
      <c r="S4432" s="115">
        <f t="shared" si="140"/>
        <v>0</v>
      </c>
      <c r="T4432" s="115">
        <f t="shared" si="141"/>
        <v>0</v>
      </c>
    </row>
    <row r="4433" spans="1:20" x14ac:dyDescent="0.3">
      <c r="A4433" s="115" t="s">
        <v>389</v>
      </c>
      <c r="B4433" s="115" t="s">
        <v>379</v>
      </c>
      <c r="C4433" s="115" t="s">
        <v>103</v>
      </c>
      <c r="D4433" s="115" t="s">
        <v>86</v>
      </c>
      <c r="E4433" s="115" t="s">
        <v>87</v>
      </c>
      <c r="F4433" s="115" t="s">
        <v>87</v>
      </c>
      <c r="G4433" s="115">
        <v>1979</v>
      </c>
      <c r="H4433" s="115" t="s">
        <v>125</v>
      </c>
      <c r="I4433" s="115">
        <v>1.189537155</v>
      </c>
      <c r="J4433" s="115" t="s">
        <v>66</v>
      </c>
      <c r="K4433" s="115" t="str">
        <f>INDEX(DatosProcesados!$A$1:$BF$101,MATCH(DataBase!A4433,DatosProcesados!$A$1:$A$101,0),MATCH(DataBase!J4433,DatosProcesados!$A$1:$BF$1,0))</f>
        <v>No informa</v>
      </c>
      <c r="L4433" s="115" t="str">
        <f>INDEX(Modelo!$A$9:$D$89,MATCH(DataBase!$J4433,Modelo!$A$9:$A$89,0),MATCH(DataBase!L$1,Modelo!$A$9:$D$9,0))</f>
        <v>Impacto económico y gobernanza</v>
      </c>
      <c r="M4433" s="115" t="str">
        <f>INDEX(Modelo!$A$9:$D$89,MATCH(DataBase!$J4433,Modelo!$A$9:$A$89,0),MATCH(DataBase!M$1,Modelo!$A$9:$D$9,0))</f>
        <v>Pilar 6</v>
      </c>
      <c r="N4433" s="115" t="str">
        <f>INDEX(Modelo!$A$9:$D$89,MATCH(DataBase!$J4433,Modelo!$A$9:$A$89,0),MATCH(DataBase!N$1,Modelo!$A$9:$D$9,0))</f>
        <v>positivo</v>
      </c>
      <c r="O4433" s="115">
        <f t="array" ref="O4433">IF(N4433="negativo",INDEX($AD$3:$AG$51,MATCH(1,($B4433=$AD$3:$AD$51)*($J4433=$AE$3:$AE$51),0),3),IF(N4433="positivo",INDEX($AD$55:$AG$109,MATCH(1,($B4433=$AD$55:$AD$109)*($J4433=$AE$55:$AE$109),0),3)))</f>
        <v>1.1946106015278107E-2</v>
      </c>
      <c r="P4433" s="115">
        <f t="array" ref="P4433">IF(N4433="negativo",INDEX($AD$3:$AG$51,MATCH(1,($B4433=$AD$3:$AD$51)*($J4433=$AE$3:$AE$51),0),4),IF(N4433="positivo",INDEX($AD$55:$AG$109,MATCH(1,($B4433=$AD$55:$AD$109)*($J4433=$AE$55:$AE$109),0),4)))</f>
        <v>1.1946106015278107E-2</v>
      </c>
      <c r="Q4433" s="115" t="str">
        <f>VLOOKUP(M4433,Modelo!$A$2:$C$7,2,0)</f>
        <v>Impacto Económico, Social y Comunitario</v>
      </c>
      <c r="R4433" s="118">
        <f t="array" ref="R4433">INDEX(Modelo!$F$1:$H$37,MATCH(1,(DataBase!Q4433=Modelo!$G$1:$G$37)*(DataBase!B4433=Modelo!$F$1:$F$37),0),3)</f>
        <v>0.14285714285714285</v>
      </c>
      <c r="S4433" s="115">
        <f t="shared" si="140"/>
        <v>0</v>
      </c>
      <c r="T4433" s="115">
        <f t="shared" si="141"/>
        <v>0</v>
      </c>
    </row>
    <row r="4434" spans="1:20" x14ac:dyDescent="0.3">
      <c r="A4434" s="115" t="s">
        <v>387</v>
      </c>
      <c r="B4434" s="115" t="s">
        <v>379</v>
      </c>
      <c r="C4434" s="115" t="s">
        <v>103</v>
      </c>
      <c r="D4434" s="115" t="s">
        <v>87</v>
      </c>
      <c r="E4434" s="115" t="s">
        <v>86</v>
      </c>
      <c r="F4434" s="115" t="s">
        <v>86</v>
      </c>
      <c r="G4434" s="115">
        <v>2008</v>
      </c>
      <c r="H4434" s="115" t="s">
        <v>125</v>
      </c>
      <c r="I4434" s="115">
        <v>1.3132825420000001</v>
      </c>
      <c r="J4434" s="115" t="s">
        <v>66</v>
      </c>
      <c r="K4434" s="115" t="str">
        <f>INDEX(DatosProcesados!$A$1:$BF$101,MATCH(DataBase!A4434,DatosProcesados!$A$1:$A$101,0),MATCH(DataBase!J4434,DatosProcesados!$A$1:$BF$1,0))</f>
        <v>No informa</v>
      </c>
      <c r="L4434" s="115" t="str">
        <f>INDEX(Modelo!$A$9:$D$89,MATCH(DataBase!$J4434,Modelo!$A$9:$A$89,0),MATCH(DataBase!L$1,Modelo!$A$9:$D$9,0))</f>
        <v>Impacto económico y gobernanza</v>
      </c>
      <c r="M4434" s="115" t="str">
        <f>INDEX(Modelo!$A$9:$D$89,MATCH(DataBase!$J4434,Modelo!$A$9:$A$89,0),MATCH(DataBase!M$1,Modelo!$A$9:$D$9,0))</f>
        <v>Pilar 6</v>
      </c>
      <c r="N4434" s="115" t="str">
        <f>INDEX(Modelo!$A$9:$D$89,MATCH(DataBase!$J4434,Modelo!$A$9:$A$89,0),MATCH(DataBase!N$1,Modelo!$A$9:$D$9,0))</f>
        <v>positivo</v>
      </c>
      <c r="O4434" s="115">
        <f t="array" ref="O4434">IF(N4434="negativo",INDEX($AD$3:$AG$51,MATCH(1,($B4434=$AD$3:$AD$51)*($J4434=$AE$3:$AE$51),0),3),IF(N4434="positivo",INDEX($AD$55:$AG$109,MATCH(1,($B4434=$AD$55:$AD$109)*($J4434=$AE$55:$AE$109),0),3)))</f>
        <v>1.1946106015278107E-2</v>
      </c>
      <c r="P4434" s="115">
        <f t="array" ref="P4434">IF(N4434="negativo",INDEX($AD$3:$AG$51,MATCH(1,($B4434=$AD$3:$AD$51)*($J4434=$AE$3:$AE$51),0),4),IF(N4434="positivo",INDEX($AD$55:$AG$109,MATCH(1,($B4434=$AD$55:$AD$109)*($J4434=$AE$55:$AE$109),0),4)))</f>
        <v>1.1946106015278107E-2</v>
      </c>
      <c r="Q4434" s="115" t="str">
        <f>VLOOKUP(M4434,Modelo!$A$2:$C$7,2,0)</f>
        <v>Impacto Económico, Social y Comunitario</v>
      </c>
      <c r="R4434" s="118">
        <f t="array" ref="R4434">INDEX(Modelo!$F$1:$H$37,MATCH(1,(DataBase!Q4434=Modelo!$G$1:$G$37)*(DataBase!B4434=Modelo!$F$1:$F$37),0),3)</f>
        <v>0.14285714285714285</v>
      </c>
      <c r="S4434" s="115">
        <f t="shared" si="140"/>
        <v>0</v>
      </c>
      <c r="T4434" s="115">
        <f t="shared" si="141"/>
        <v>0</v>
      </c>
    </row>
    <row r="4435" spans="1:20" x14ac:dyDescent="0.3">
      <c r="A4435" s="115" t="s">
        <v>400</v>
      </c>
      <c r="B4435" s="115" t="s">
        <v>379</v>
      </c>
      <c r="C4435" s="115" t="s">
        <v>103</v>
      </c>
      <c r="D4435" s="115" t="s">
        <v>86</v>
      </c>
      <c r="E4435" s="115" t="s">
        <v>86</v>
      </c>
      <c r="F4435" s="115" t="s">
        <v>86</v>
      </c>
      <c r="G4435" s="115">
        <v>1977</v>
      </c>
      <c r="H4435" s="115" t="s">
        <v>125</v>
      </c>
      <c r="I4435" s="115">
        <v>0.74612668500000001</v>
      </c>
      <c r="J4435" s="115" t="s">
        <v>66</v>
      </c>
      <c r="K4435" s="115" t="str">
        <f>INDEX(DatosProcesados!$A$1:$BF$101,MATCH(DataBase!A4435,DatosProcesados!$A$1:$A$101,0),MATCH(DataBase!J4435,DatosProcesados!$A$1:$BF$1,0))</f>
        <v>No informa</v>
      </c>
      <c r="L4435" s="115" t="str">
        <f>INDEX(Modelo!$A$9:$D$89,MATCH(DataBase!$J4435,Modelo!$A$9:$A$89,0),MATCH(DataBase!L$1,Modelo!$A$9:$D$9,0))</f>
        <v>Impacto económico y gobernanza</v>
      </c>
      <c r="M4435" s="115" t="str">
        <f>INDEX(Modelo!$A$9:$D$89,MATCH(DataBase!$J4435,Modelo!$A$9:$A$89,0),MATCH(DataBase!M$1,Modelo!$A$9:$D$9,0))</f>
        <v>Pilar 6</v>
      </c>
      <c r="N4435" s="115" t="str">
        <f>INDEX(Modelo!$A$9:$D$89,MATCH(DataBase!$J4435,Modelo!$A$9:$A$89,0),MATCH(DataBase!N$1,Modelo!$A$9:$D$9,0))</f>
        <v>positivo</v>
      </c>
      <c r="O4435" s="115">
        <f t="array" ref="O4435">IF(N4435="negativo",INDEX($AD$3:$AG$51,MATCH(1,($B4435=$AD$3:$AD$51)*($J4435=$AE$3:$AE$51),0),3),IF(N4435="positivo",INDEX($AD$55:$AG$109,MATCH(1,($B4435=$AD$55:$AD$109)*($J4435=$AE$55:$AE$109),0),3)))</f>
        <v>1.1946106015278107E-2</v>
      </c>
      <c r="P4435" s="115">
        <f t="array" ref="P4435">IF(N4435="negativo",INDEX($AD$3:$AG$51,MATCH(1,($B4435=$AD$3:$AD$51)*($J4435=$AE$3:$AE$51),0),4),IF(N4435="positivo",INDEX($AD$55:$AG$109,MATCH(1,($B4435=$AD$55:$AD$109)*($J4435=$AE$55:$AE$109),0),4)))</f>
        <v>1.1946106015278107E-2</v>
      </c>
      <c r="Q4435" s="115" t="str">
        <f>VLOOKUP(M4435,Modelo!$A$2:$C$7,2,0)</f>
        <v>Impacto Económico, Social y Comunitario</v>
      </c>
      <c r="R4435" s="118">
        <f t="array" ref="R4435">INDEX(Modelo!$F$1:$H$37,MATCH(1,(DataBase!Q4435=Modelo!$G$1:$G$37)*(DataBase!B4435=Modelo!$F$1:$F$37),0),3)</f>
        <v>0.14285714285714285</v>
      </c>
      <c r="S4435" s="115">
        <f t="shared" si="140"/>
        <v>0</v>
      </c>
      <c r="T4435" s="115">
        <f t="shared" si="141"/>
        <v>0</v>
      </c>
    </row>
    <row r="4436" spans="1:20" x14ac:dyDescent="0.3">
      <c r="A4436" s="115" t="s">
        <v>326</v>
      </c>
      <c r="B4436" s="115" t="s">
        <v>313</v>
      </c>
      <c r="C4436" s="115" t="s">
        <v>103</v>
      </c>
      <c r="D4436" s="115" t="s">
        <v>87</v>
      </c>
      <c r="E4436" s="115" t="s">
        <v>86</v>
      </c>
      <c r="F4436" s="115" t="s">
        <v>86</v>
      </c>
      <c r="G4436" s="115">
        <v>1938</v>
      </c>
      <c r="H4436" s="115" t="s">
        <v>125</v>
      </c>
      <c r="I4436" s="115">
        <v>11.88773162</v>
      </c>
      <c r="J4436" s="115" t="s">
        <v>66</v>
      </c>
      <c r="K4436" s="115" t="str">
        <f>INDEX(DatosProcesados!$A$1:$BF$101,MATCH(DataBase!A4436,DatosProcesados!$A$1:$A$101,0),MATCH(DataBase!J4436,DatosProcesados!$A$1:$BF$1,0))</f>
        <v>No informa</v>
      </c>
      <c r="L4436" s="115" t="str">
        <f>INDEX(Modelo!$A$9:$D$89,MATCH(DataBase!$J4436,Modelo!$A$9:$A$89,0),MATCH(DataBase!L$1,Modelo!$A$9:$D$9,0))</f>
        <v>Impacto económico y gobernanza</v>
      </c>
      <c r="M4436" s="115" t="str">
        <f>INDEX(Modelo!$A$9:$D$89,MATCH(DataBase!$J4436,Modelo!$A$9:$A$89,0),MATCH(DataBase!M$1,Modelo!$A$9:$D$9,0))</f>
        <v>Pilar 6</v>
      </c>
      <c r="N4436" s="115" t="str">
        <f>INDEX(Modelo!$A$9:$D$89,MATCH(DataBase!$J4436,Modelo!$A$9:$A$89,0),MATCH(DataBase!N$1,Modelo!$A$9:$D$9,0))</f>
        <v>positivo</v>
      </c>
      <c r="O4436" s="115">
        <f t="array" ref="O4436">IF(N4436="negativo",INDEX($AD$3:$AG$51,MATCH(1,($B4436=$AD$3:$AD$51)*($J4436=$AE$3:$AE$51),0),3),IF(N4436="positivo",INDEX($AD$55:$AG$109,MATCH(1,($B4436=$AD$55:$AD$109)*($J4436=$AE$55:$AE$109),0),3)))</f>
        <v>7.0763358778625944</v>
      </c>
      <c r="P4436" s="115">
        <f t="array" ref="P4436">IF(N4436="negativo",INDEX($AD$3:$AG$51,MATCH(1,($B4436=$AD$3:$AD$51)*($J4436=$AE$3:$AE$51),0),4),IF(N4436="positivo",INDEX($AD$55:$AG$109,MATCH(1,($B4436=$AD$55:$AD$109)*($J4436=$AE$55:$AE$109),0),4)))</f>
        <v>1.5951198800320521E-2</v>
      </c>
      <c r="Q4436" s="115" t="str">
        <f>VLOOKUP(M4436,Modelo!$A$2:$C$7,2,0)</f>
        <v>Impacto Económico, Social y Comunitario</v>
      </c>
      <c r="R4436" s="118">
        <f t="array" ref="R4436">INDEX(Modelo!$F$1:$H$37,MATCH(1,(DataBase!Q4436=Modelo!$G$1:$G$37)*(DataBase!B4436=Modelo!$F$1:$F$37),0),3)</f>
        <v>0.11764705882352941</v>
      </c>
      <c r="S4436" s="115">
        <f t="shared" si="140"/>
        <v>0</v>
      </c>
      <c r="T4436" s="115">
        <f t="shared" si="141"/>
        <v>0</v>
      </c>
    </row>
    <row r="4437" spans="1:20" x14ac:dyDescent="0.3">
      <c r="A4437" s="115" t="s">
        <v>339</v>
      </c>
      <c r="B4437" s="115" t="s">
        <v>313</v>
      </c>
      <c r="C4437" s="115" t="s">
        <v>103</v>
      </c>
      <c r="D4437" s="115" t="s">
        <v>86</v>
      </c>
      <c r="E4437" s="115" t="s">
        <v>86</v>
      </c>
      <c r="F4437" s="115" t="s">
        <v>87</v>
      </c>
      <c r="G4437" s="115">
        <v>1984</v>
      </c>
      <c r="H4437" s="115" t="s">
        <v>177</v>
      </c>
      <c r="I4437" s="115">
        <v>5.5116464790000004</v>
      </c>
      <c r="J4437" s="115" t="s">
        <v>66</v>
      </c>
      <c r="K4437" s="115" t="str">
        <f>INDEX(DatosProcesados!$A$1:$BF$101,MATCH(DataBase!A4437,DatosProcesados!$A$1:$A$101,0),MATCH(DataBase!J4437,DatosProcesados!$A$1:$BF$1,0))</f>
        <v>No informa</v>
      </c>
      <c r="L4437" s="115" t="str">
        <f>INDEX(Modelo!$A$9:$D$89,MATCH(DataBase!$J4437,Modelo!$A$9:$A$89,0),MATCH(DataBase!L$1,Modelo!$A$9:$D$9,0))</f>
        <v>Impacto económico y gobernanza</v>
      </c>
      <c r="M4437" s="115" t="str">
        <f>INDEX(Modelo!$A$9:$D$89,MATCH(DataBase!$J4437,Modelo!$A$9:$A$89,0),MATCH(DataBase!M$1,Modelo!$A$9:$D$9,0))</f>
        <v>Pilar 6</v>
      </c>
      <c r="N4437" s="115" t="str">
        <f>INDEX(Modelo!$A$9:$D$89,MATCH(DataBase!$J4437,Modelo!$A$9:$A$89,0),MATCH(DataBase!N$1,Modelo!$A$9:$D$9,0))</f>
        <v>positivo</v>
      </c>
      <c r="O4437" s="115">
        <f t="array" ref="O4437">IF(N4437="negativo",INDEX($AD$3:$AG$51,MATCH(1,($B4437=$AD$3:$AD$51)*($J4437=$AE$3:$AE$51),0),3),IF(N4437="positivo",INDEX($AD$55:$AG$109,MATCH(1,($B4437=$AD$55:$AD$109)*($J4437=$AE$55:$AE$109),0),3)))</f>
        <v>7.0763358778625944</v>
      </c>
      <c r="P4437" s="115">
        <f t="array" ref="P4437">IF(N4437="negativo",INDEX($AD$3:$AG$51,MATCH(1,($B4437=$AD$3:$AD$51)*($J4437=$AE$3:$AE$51),0),4),IF(N4437="positivo",INDEX($AD$55:$AG$109,MATCH(1,($B4437=$AD$55:$AD$109)*($J4437=$AE$55:$AE$109),0),4)))</f>
        <v>1.5951198800320521E-2</v>
      </c>
      <c r="Q4437" s="115" t="str">
        <f>VLOOKUP(M4437,Modelo!$A$2:$C$7,2,0)</f>
        <v>Impacto Económico, Social y Comunitario</v>
      </c>
      <c r="R4437" s="118">
        <f t="array" ref="R4437">INDEX(Modelo!$F$1:$H$37,MATCH(1,(DataBase!Q4437=Modelo!$G$1:$G$37)*(DataBase!B4437=Modelo!$F$1:$F$37),0),3)</f>
        <v>0.11764705882352941</v>
      </c>
      <c r="S4437" s="115">
        <f t="shared" si="140"/>
        <v>0</v>
      </c>
      <c r="T4437" s="115">
        <f t="shared" si="141"/>
        <v>0</v>
      </c>
    </row>
    <row r="4438" spans="1:20" x14ac:dyDescent="0.3">
      <c r="A4438" s="115" t="s">
        <v>317</v>
      </c>
      <c r="B4438" s="115" t="s">
        <v>313</v>
      </c>
      <c r="C4438" s="115" t="s">
        <v>103</v>
      </c>
      <c r="D4438" s="115" t="s">
        <v>87</v>
      </c>
      <c r="E4438" s="115" t="s">
        <v>86</v>
      </c>
      <c r="F4438" s="115" t="s">
        <v>86</v>
      </c>
      <c r="G4438" s="115">
        <v>2009</v>
      </c>
      <c r="H4438" s="115" t="s">
        <v>125</v>
      </c>
      <c r="I4438" s="115">
        <v>19.439396106</v>
      </c>
      <c r="J4438" s="115" t="s">
        <v>66</v>
      </c>
      <c r="K4438" s="115" t="str">
        <f>INDEX(DatosProcesados!$A$1:$BF$101,MATCH(DataBase!A4438,DatosProcesados!$A$1:$A$101,0),MATCH(DataBase!J4438,DatosProcesados!$A$1:$BF$1,0))</f>
        <v>No informa</v>
      </c>
      <c r="L4438" s="115" t="str">
        <f>INDEX(Modelo!$A$9:$D$89,MATCH(DataBase!$J4438,Modelo!$A$9:$A$89,0),MATCH(DataBase!L$1,Modelo!$A$9:$D$9,0))</f>
        <v>Impacto económico y gobernanza</v>
      </c>
      <c r="M4438" s="115" t="str">
        <f>INDEX(Modelo!$A$9:$D$89,MATCH(DataBase!$J4438,Modelo!$A$9:$A$89,0),MATCH(DataBase!M$1,Modelo!$A$9:$D$9,0))</f>
        <v>Pilar 6</v>
      </c>
      <c r="N4438" s="115" t="str">
        <f>INDEX(Modelo!$A$9:$D$89,MATCH(DataBase!$J4438,Modelo!$A$9:$A$89,0),MATCH(DataBase!N$1,Modelo!$A$9:$D$9,0))</f>
        <v>positivo</v>
      </c>
      <c r="O4438" s="115">
        <f t="array" ref="O4438">IF(N4438="negativo",INDEX($AD$3:$AG$51,MATCH(1,($B4438=$AD$3:$AD$51)*($J4438=$AE$3:$AE$51),0),3),IF(N4438="positivo",INDEX($AD$55:$AG$109,MATCH(1,($B4438=$AD$55:$AD$109)*($J4438=$AE$55:$AE$109),0),3)))</f>
        <v>7.0763358778625944</v>
      </c>
      <c r="P4438" s="115">
        <f t="array" ref="P4438">IF(N4438="negativo",INDEX($AD$3:$AG$51,MATCH(1,($B4438=$AD$3:$AD$51)*($J4438=$AE$3:$AE$51),0),4),IF(N4438="positivo",INDEX($AD$55:$AG$109,MATCH(1,($B4438=$AD$55:$AD$109)*($J4438=$AE$55:$AE$109),0),4)))</f>
        <v>1.5951198800320521E-2</v>
      </c>
      <c r="Q4438" s="115" t="str">
        <f>VLOOKUP(M4438,Modelo!$A$2:$C$7,2,0)</f>
        <v>Impacto Económico, Social y Comunitario</v>
      </c>
      <c r="R4438" s="118">
        <f t="array" ref="R4438">INDEX(Modelo!$F$1:$H$37,MATCH(1,(DataBase!Q4438=Modelo!$G$1:$G$37)*(DataBase!B4438=Modelo!$F$1:$F$37),0),3)</f>
        <v>0.11764705882352941</v>
      </c>
      <c r="S4438" s="115">
        <f t="shared" si="140"/>
        <v>0</v>
      </c>
      <c r="T4438" s="115">
        <f t="shared" si="141"/>
        <v>0</v>
      </c>
    </row>
    <row r="4439" spans="1:20" x14ac:dyDescent="0.3">
      <c r="A4439" s="115" t="s">
        <v>211</v>
      </c>
      <c r="B4439" s="115" t="s">
        <v>84</v>
      </c>
      <c r="C4439" s="115" t="s">
        <v>103</v>
      </c>
      <c r="D4439" s="115" t="s">
        <v>86</v>
      </c>
      <c r="E4439" s="115" t="s">
        <v>87</v>
      </c>
      <c r="F4439" s="115" t="s">
        <v>86</v>
      </c>
      <c r="G4439" s="115">
        <v>1972</v>
      </c>
      <c r="H4439" s="115" t="s">
        <v>125</v>
      </c>
      <c r="I4439" s="115">
        <v>0</v>
      </c>
      <c r="J4439" s="115" t="s">
        <v>66</v>
      </c>
      <c r="K4439" s="115" t="str">
        <f>INDEX(DatosProcesados!$A$1:$BF$101,MATCH(DataBase!A4439,DatosProcesados!$A$1:$A$101,0),MATCH(DataBase!J4439,DatosProcesados!$A$1:$BF$1,0))</f>
        <v>No informa</v>
      </c>
      <c r="L4439" s="115" t="str">
        <f>INDEX(Modelo!$A$9:$D$89,MATCH(DataBase!$J4439,Modelo!$A$9:$A$89,0),MATCH(DataBase!L$1,Modelo!$A$9:$D$9,0))</f>
        <v>Impacto económico y gobernanza</v>
      </c>
      <c r="M4439" s="115" t="str">
        <f>INDEX(Modelo!$A$9:$D$89,MATCH(DataBase!$J4439,Modelo!$A$9:$A$89,0),MATCH(DataBase!M$1,Modelo!$A$9:$D$9,0))</f>
        <v>Pilar 6</v>
      </c>
      <c r="N4439" s="115" t="str">
        <f>INDEX(Modelo!$A$9:$D$89,MATCH(DataBase!$J4439,Modelo!$A$9:$A$89,0),MATCH(DataBase!N$1,Modelo!$A$9:$D$9,0))</f>
        <v>positivo</v>
      </c>
      <c r="O4439" s="115">
        <f t="array" ref="O4439">IF(N4439="negativo",INDEX($AD$3:$AG$51,MATCH(1,($B4439=$AD$3:$AD$51)*($J4439=$AE$3:$AE$51),0),3),IF(N4439="positivo",INDEX($AD$55:$AG$109,MATCH(1,($B4439=$AD$55:$AD$109)*($J4439=$AE$55:$AE$109),0),3)))</f>
        <v>0.13451433718660863</v>
      </c>
      <c r="P4439" s="115">
        <f t="array" ref="P4439">IF(N4439="negativo",INDEX($AD$3:$AG$51,MATCH(1,($B4439=$AD$3:$AD$51)*($J4439=$AE$3:$AE$51),0),4),IF(N4439="positivo",INDEX($AD$55:$AG$109,MATCH(1,($B4439=$AD$55:$AD$109)*($J4439=$AE$55:$AE$109),0),4)))</f>
        <v>2.7087517461389356E-2</v>
      </c>
      <c r="Q4439" s="115" t="str">
        <f>VLOOKUP(M4439,Modelo!$A$2:$C$7,2,0)</f>
        <v>Impacto Económico, Social y Comunitario</v>
      </c>
      <c r="R4439" s="118">
        <f t="array" ref="R4439">INDEX(Modelo!$F$1:$H$37,MATCH(1,(DataBase!Q4439=Modelo!$G$1:$G$37)*(DataBase!B4439=Modelo!$F$1:$F$37),0),3)</f>
        <v>0.11764705882352941</v>
      </c>
      <c r="S4439" s="115">
        <f t="shared" si="140"/>
        <v>0</v>
      </c>
      <c r="T4439" s="115">
        <f t="shared" si="141"/>
        <v>0</v>
      </c>
    </row>
    <row r="4440" spans="1:20" x14ac:dyDescent="0.3">
      <c r="A4440" s="115" t="s">
        <v>351</v>
      </c>
      <c r="B4440" s="115" t="s">
        <v>313</v>
      </c>
      <c r="C4440" s="115" t="s">
        <v>103</v>
      </c>
      <c r="D4440" s="115" t="s">
        <v>87</v>
      </c>
      <c r="E4440" s="115" t="s">
        <v>86</v>
      </c>
      <c r="F4440" s="115" t="s">
        <v>86</v>
      </c>
      <c r="G4440" s="115">
        <v>1997</v>
      </c>
      <c r="H4440" s="115" t="s">
        <v>125</v>
      </c>
      <c r="I4440" s="115">
        <v>3.874476933</v>
      </c>
      <c r="J4440" s="115" t="s">
        <v>66</v>
      </c>
      <c r="K4440" s="115" t="str">
        <f>INDEX(DatosProcesados!$A$1:$BF$101,MATCH(DataBase!A4440,DatosProcesados!$A$1:$A$101,0),MATCH(DataBase!J4440,DatosProcesados!$A$1:$BF$1,0))</f>
        <v>No informa</v>
      </c>
      <c r="L4440" s="115" t="str">
        <f>INDEX(Modelo!$A$9:$D$89,MATCH(DataBase!$J4440,Modelo!$A$9:$A$89,0),MATCH(DataBase!L$1,Modelo!$A$9:$D$9,0))</f>
        <v>Impacto económico y gobernanza</v>
      </c>
      <c r="M4440" s="115" t="str">
        <f>INDEX(Modelo!$A$9:$D$89,MATCH(DataBase!$J4440,Modelo!$A$9:$A$89,0),MATCH(DataBase!M$1,Modelo!$A$9:$D$9,0))</f>
        <v>Pilar 6</v>
      </c>
      <c r="N4440" s="115" t="str">
        <f>INDEX(Modelo!$A$9:$D$89,MATCH(DataBase!$J4440,Modelo!$A$9:$A$89,0),MATCH(DataBase!N$1,Modelo!$A$9:$D$9,0))</f>
        <v>positivo</v>
      </c>
      <c r="O4440" s="115">
        <f t="array" ref="O4440">IF(N4440="negativo",INDEX($AD$3:$AG$51,MATCH(1,($B4440=$AD$3:$AD$51)*($J4440=$AE$3:$AE$51),0),3),IF(N4440="positivo",INDEX($AD$55:$AG$109,MATCH(1,($B4440=$AD$55:$AD$109)*($J4440=$AE$55:$AE$109),0),3)))</f>
        <v>7.0763358778625944</v>
      </c>
      <c r="P4440" s="115">
        <f t="array" ref="P4440">IF(N4440="negativo",INDEX($AD$3:$AG$51,MATCH(1,($B4440=$AD$3:$AD$51)*($J4440=$AE$3:$AE$51),0),4),IF(N4440="positivo",INDEX($AD$55:$AG$109,MATCH(1,($B4440=$AD$55:$AD$109)*($J4440=$AE$55:$AE$109),0),4)))</f>
        <v>1.5951198800320521E-2</v>
      </c>
      <c r="Q4440" s="115" t="str">
        <f>VLOOKUP(M4440,Modelo!$A$2:$C$7,2,0)</f>
        <v>Impacto Económico, Social y Comunitario</v>
      </c>
      <c r="R4440" s="118">
        <f t="array" ref="R4440">INDEX(Modelo!$F$1:$H$37,MATCH(1,(DataBase!Q4440=Modelo!$G$1:$G$37)*(DataBase!B4440=Modelo!$F$1:$F$37),0),3)</f>
        <v>0.11764705882352941</v>
      </c>
      <c r="S4440" s="115">
        <f t="shared" si="140"/>
        <v>0</v>
      </c>
      <c r="T4440" s="115">
        <f t="shared" si="141"/>
        <v>0</v>
      </c>
    </row>
    <row r="4441" spans="1:20" x14ac:dyDescent="0.3">
      <c r="A4441" s="115" t="s">
        <v>411</v>
      </c>
      <c r="B4441" s="115" t="s">
        <v>407</v>
      </c>
      <c r="C4441" s="115" t="s">
        <v>103</v>
      </c>
      <c r="D4441" s="115" t="s">
        <v>87</v>
      </c>
      <c r="E4441" s="115" t="s">
        <v>86</v>
      </c>
      <c r="F4441" s="115" t="s">
        <v>87</v>
      </c>
      <c r="G4441" s="115">
        <v>1935</v>
      </c>
      <c r="H4441" s="115" t="s">
        <v>244</v>
      </c>
      <c r="I4441" s="115">
        <v>11.495989482000001</v>
      </c>
      <c r="J4441" s="115" t="s">
        <v>66</v>
      </c>
      <c r="K4441" s="115">
        <f>INDEX(DatosProcesados!$A$1:$BF$101,MATCH(DataBase!A4441,DatosProcesados!$A$1:$A$101,0),MATCH(DataBase!J4441,DatosProcesados!$A$1:$BF$1,0))</f>
        <v>7.4090945288277657E-2</v>
      </c>
      <c r="L4441" s="115" t="str">
        <f>INDEX(Modelo!$A$9:$D$89,MATCH(DataBase!$J4441,Modelo!$A$9:$A$89,0),MATCH(DataBase!L$1,Modelo!$A$9:$D$9,0))</f>
        <v>Impacto económico y gobernanza</v>
      </c>
      <c r="M4441" s="115" t="str">
        <f>INDEX(Modelo!$A$9:$D$89,MATCH(DataBase!$J4441,Modelo!$A$9:$A$89,0),MATCH(DataBase!M$1,Modelo!$A$9:$D$9,0))</f>
        <v>Pilar 6</v>
      </c>
      <c r="N4441" s="115" t="str">
        <f>INDEX(Modelo!$A$9:$D$89,MATCH(DataBase!$J4441,Modelo!$A$9:$A$89,0),MATCH(DataBase!N$1,Modelo!$A$9:$D$9,0))</f>
        <v>positivo</v>
      </c>
      <c r="O4441" s="115">
        <f t="array" ref="O4441">IF(N4441="negativo",INDEX($AD$3:$AG$51,MATCH(1,($B4441=$AD$3:$AD$51)*($J4441=$AE$3:$AE$51),0),3),IF(N4441="positivo",INDEX($AD$55:$AG$109,MATCH(1,($B4441=$AD$55:$AD$109)*($J4441=$AE$55:$AE$109),0),3)))</f>
        <v>0.1293300037990541</v>
      </c>
      <c r="P4441" s="115">
        <f t="array" ref="P4441">IF(N4441="negativo",INDEX($AD$3:$AG$51,MATCH(1,($B4441=$AD$3:$AD$51)*($J4441=$AE$3:$AE$51),0),4),IF(N4441="positivo",INDEX($AD$55:$AG$109,MATCH(1,($B4441=$AD$55:$AD$109)*($J4441=$AE$55:$AE$109),0),4)))</f>
        <v>1.9504323690633572E-2</v>
      </c>
      <c r="Q4441" s="115" t="str">
        <f>VLOOKUP(M4441,Modelo!$A$2:$C$7,2,0)</f>
        <v>Impacto Económico, Social y Comunitario</v>
      </c>
      <c r="R4441" s="118">
        <f t="array" ref="R4441">INDEX(Modelo!$F$1:$H$37,MATCH(1,(DataBase!Q4441=Modelo!$G$1:$G$37)*(DataBase!B4441=Modelo!$F$1:$F$37),0),3)</f>
        <v>0.15384615384615385</v>
      </c>
      <c r="S4441" s="115">
        <f t="shared" si="140"/>
        <v>49.702967050835348</v>
      </c>
      <c r="T4441" s="115">
        <f t="shared" si="141"/>
        <v>7.6466103155131311</v>
      </c>
    </row>
    <row r="4442" spans="1:20" x14ac:dyDescent="0.3">
      <c r="A4442" s="115" t="s">
        <v>406</v>
      </c>
      <c r="B4442" s="115" t="s">
        <v>407</v>
      </c>
      <c r="C4442" s="115" t="s">
        <v>97</v>
      </c>
      <c r="D4442" s="115" t="s">
        <v>86</v>
      </c>
      <c r="E4442" s="115" t="s">
        <v>87</v>
      </c>
      <c r="F4442" s="115" t="s">
        <v>87</v>
      </c>
      <c r="G4442" s="115">
        <v>1951</v>
      </c>
      <c r="H4442" s="115" t="s">
        <v>125</v>
      </c>
      <c r="I4442" s="115">
        <v>113.923310323</v>
      </c>
      <c r="J4442" s="115" t="s">
        <v>66</v>
      </c>
      <c r="K4442" s="115">
        <f>INDEX(DatosProcesados!$A$1:$BF$101,MATCH(DataBase!A4442,DatosProcesados!$A$1:$A$101,0),MATCH(DataBase!J4442,DatosProcesados!$A$1:$BF$1,0))</f>
        <v>1.9504323690633572E-2</v>
      </c>
      <c r="L4442" s="115" t="str">
        <f>INDEX(Modelo!$A$9:$D$89,MATCH(DataBase!$J4442,Modelo!$A$9:$A$89,0),MATCH(DataBase!L$1,Modelo!$A$9:$D$9,0))</f>
        <v>Impacto económico y gobernanza</v>
      </c>
      <c r="M4442" s="115" t="str">
        <f>INDEX(Modelo!$A$9:$D$89,MATCH(DataBase!$J4442,Modelo!$A$9:$A$89,0),MATCH(DataBase!M$1,Modelo!$A$9:$D$9,0))</f>
        <v>Pilar 6</v>
      </c>
      <c r="N4442" s="115" t="str">
        <f>INDEX(Modelo!$A$9:$D$89,MATCH(DataBase!$J4442,Modelo!$A$9:$A$89,0),MATCH(DataBase!N$1,Modelo!$A$9:$D$9,0))</f>
        <v>positivo</v>
      </c>
      <c r="O4442" s="115">
        <f t="array" ref="O4442">IF(N4442="negativo",INDEX($AD$3:$AG$51,MATCH(1,($B4442=$AD$3:$AD$51)*($J4442=$AE$3:$AE$51),0),3),IF(N4442="positivo",INDEX($AD$55:$AG$109,MATCH(1,($B4442=$AD$55:$AD$109)*($J4442=$AE$55:$AE$109),0),3)))</f>
        <v>0.1293300037990541</v>
      </c>
      <c r="P4442" s="115">
        <f t="array" ref="P4442">IF(N4442="negativo",INDEX($AD$3:$AG$51,MATCH(1,($B4442=$AD$3:$AD$51)*($J4442=$AE$3:$AE$51),0),4),IF(N4442="positivo",INDEX($AD$55:$AG$109,MATCH(1,($B4442=$AD$55:$AD$109)*($J4442=$AE$55:$AE$109),0),4)))</f>
        <v>1.9504323690633572E-2</v>
      </c>
      <c r="Q4442" s="115" t="str">
        <f>VLOOKUP(M4442,Modelo!$A$2:$C$7,2,0)</f>
        <v>Impacto Económico, Social y Comunitario</v>
      </c>
      <c r="R4442" s="118">
        <f t="array" ref="R4442">INDEX(Modelo!$F$1:$H$37,MATCH(1,(DataBase!Q4442=Modelo!$G$1:$G$37)*(DataBase!B4442=Modelo!$F$1:$F$37),0),3)</f>
        <v>0.15384615384615385</v>
      </c>
      <c r="S4442" s="115">
        <f t="shared" si="140"/>
        <v>0</v>
      </c>
      <c r="T4442" s="115">
        <f t="shared" si="141"/>
        <v>0</v>
      </c>
    </row>
    <row r="4443" spans="1:20" x14ac:dyDescent="0.3">
      <c r="A4443" s="115" t="s">
        <v>96</v>
      </c>
      <c r="B4443" s="115" t="s">
        <v>84</v>
      </c>
      <c r="C4443" s="115" t="s">
        <v>97</v>
      </c>
      <c r="D4443" s="115" t="s">
        <v>86</v>
      </c>
      <c r="E4443" s="115" t="s">
        <v>86</v>
      </c>
      <c r="F4443" s="115" t="s">
        <v>87</v>
      </c>
      <c r="G4443" s="115">
        <v>1997</v>
      </c>
      <c r="H4443" s="115" t="s">
        <v>125</v>
      </c>
      <c r="I4443" s="115">
        <v>15.780332546</v>
      </c>
      <c r="J4443" s="115" t="s">
        <v>66</v>
      </c>
      <c r="K4443" s="115">
        <f>INDEX(DatosProcesados!$A$1:$BF$101,MATCH(DataBase!A4443,DatosProcesados!$A$1:$A$101,0),MATCH(DataBase!J4443,DatosProcesados!$A$1:$BF$1,0))</f>
        <v>3.2801252003939303E-2</v>
      </c>
      <c r="L4443" s="115" t="str">
        <f>INDEX(Modelo!$A$9:$D$89,MATCH(DataBase!$J4443,Modelo!$A$9:$A$89,0),MATCH(DataBase!L$1,Modelo!$A$9:$D$9,0))</f>
        <v>Impacto económico y gobernanza</v>
      </c>
      <c r="M4443" s="115" t="str">
        <f>INDEX(Modelo!$A$9:$D$89,MATCH(DataBase!$J4443,Modelo!$A$9:$A$89,0),MATCH(DataBase!M$1,Modelo!$A$9:$D$9,0))</f>
        <v>Pilar 6</v>
      </c>
      <c r="N4443" s="115" t="str">
        <f>INDEX(Modelo!$A$9:$D$89,MATCH(DataBase!$J4443,Modelo!$A$9:$A$89,0),MATCH(DataBase!N$1,Modelo!$A$9:$D$9,0))</f>
        <v>positivo</v>
      </c>
      <c r="O4443" s="115">
        <f t="array" ref="O4443">IF(N4443="negativo",INDEX($AD$3:$AG$51,MATCH(1,($B4443=$AD$3:$AD$51)*($J4443=$AE$3:$AE$51),0),3),IF(N4443="positivo",INDEX($AD$55:$AG$109,MATCH(1,($B4443=$AD$55:$AD$109)*($J4443=$AE$55:$AE$109),0),3)))</f>
        <v>0.13451433718660863</v>
      </c>
      <c r="P4443" s="115">
        <f t="array" ref="P4443">IF(N4443="negativo",INDEX($AD$3:$AG$51,MATCH(1,($B4443=$AD$3:$AD$51)*($J4443=$AE$3:$AE$51),0),4),IF(N4443="positivo",INDEX($AD$55:$AG$109,MATCH(1,($B4443=$AD$55:$AD$109)*($J4443=$AE$55:$AE$109),0),4)))</f>
        <v>2.7087517461389356E-2</v>
      </c>
      <c r="Q4443" s="115" t="str">
        <f>VLOOKUP(M4443,Modelo!$A$2:$C$7,2,0)</f>
        <v>Impacto Económico, Social y Comunitario</v>
      </c>
      <c r="R4443" s="118">
        <f t="array" ref="R4443">INDEX(Modelo!$F$1:$H$37,MATCH(1,(DataBase!Q4443=Modelo!$G$1:$G$37)*(DataBase!B4443=Modelo!$F$1:$F$37),0),3)</f>
        <v>0.11764705882352941</v>
      </c>
      <c r="S4443" s="115">
        <f t="shared" si="140"/>
        <v>5.318722603130924</v>
      </c>
      <c r="T4443" s="115">
        <f t="shared" si="141"/>
        <v>0.62573207095657934</v>
      </c>
    </row>
    <row r="4444" spans="1:20" x14ac:dyDescent="0.3">
      <c r="A4444" s="115" t="s">
        <v>83</v>
      </c>
      <c r="B4444" s="115" t="s">
        <v>84</v>
      </c>
      <c r="C4444" s="115" t="s">
        <v>85</v>
      </c>
      <c r="D4444" s="115" t="s">
        <v>86</v>
      </c>
      <c r="E4444" s="115" t="s">
        <v>86</v>
      </c>
      <c r="F4444" s="115" t="s">
        <v>87</v>
      </c>
      <c r="G4444" s="115">
        <v>1955</v>
      </c>
      <c r="H4444" s="115" t="s">
        <v>125</v>
      </c>
      <c r="I4444" s="115">
        <v>20.574477179999999</v>
      </c>
      <c r="J4444" s="115" t="s">
        <v>66</v>
      </c>
      <c r="K4444" s="115" t="str">
        <f>INDEX(DatosProcesados!$A$1:$BF$101,MATCH(DataBase!A4444,DatosProcesados!$A$1:$A$101,0),MATCH(DataBase!J4444,DatosProcesados!$A$1:$BF$1,0))</f>
        <v>No informa</v>
      </c>
      <c r="L4444" s="115" t="str">
        <f>INDEX(Modelo!$A$9:$D$89,MATCH(DataBase!$J4444,Modelo!$A$9:$A$89,0),MATCH(DataBase!L$1,Modelo!$A$9:$D$9,0))</f>
        <v>Impacto económico y gobernanza</v>
      </c>
      <c r="M4444" s="115" t="str">
        <f>INDEX(Modelo!$A$9:$D$89,MATCH(DataBase!$J4444,Modelo!$A$9:$A$89,0),MATCH(DataBase!M$1,Modelo!$A$9:$D$9,0))</f>
        <v>Pilar 6</v>
      </c>
      <c r="N4444" s="115" t="str">
        <f>INDEX(Modelo!$A$9:$D$89,MATCH(DataBase!$J4444,Modelo!$A$9:$A$89,0),MATCH(DataBase!N$1,Modelo!$A$9:$D$9,0))</f>
        <v>positivo</v>
      </c>
      <c r="O4444" s="115">
        <f t="array" ref="O4444">IF(N4444="negativo",INDEX($AD$3:$AG$51,MATCH(1,($B4444=$AD$3:$AD$51)*($J4444=$AE$3:$AE$51),0),3),IF(N4444="positivo",INDEX($AD$55:$AG$109,MATCH(1,($B4444=$AD$55:$AD$109)*($J4444=$AE$55:$AE$109),0),3)))</f>
        <v>0.13451433718660863</v>
      </c>
      <c r="P4444" s="115">
        <f t="array" ref="P4444">IF(N4444="negativo",INDEX($AD$3:$AG$51,MATCH(1,($B4444=$AD$3:$AD$51)*($J4444=$AE$3:$AE$51),0),4),IF(N4444="positivo",INDEX($AD$55:$AG$109,MATCH(1,($B4444=$AD$55:$AD$109)*($J4444=$AE$55:$AE$109),0),4)))</f>
        <v>2.7087517461389356E-2</v>
      </c>
      <c r="Q4444" s="115" t="str">
        <f>VLOOKUP(M4444,Modelo!$A$2:$C$7,2,0)</f>
        <v>Impacto Económico, Social y Comunitario</v>
      </c>
      <c r="R4444" s="118">
        <f t="array" ref="R4444">INDEX(Modelo!$F$1:$H$37,MATCH(1,(DataBase!Q4444=Modelo!$G$1:$G$37)*(DataBase!B4444=Modelo!$F$1:$F$37),0),3)</f>
        <v>0.11764705882352941</v>
      </c>
      <c r="S4444" s="115">
        <f t="shared" si="140"/>
        <v>0</v>
      </c>
      <c r="T4444" s="115">
        <f t="shared" si="141"/>
        <v>0</v>
      </c>
    </row>
    <row r="4445" spans="1:20" x14ac:dyDescent="0.3">
      <c r="A4445" s="115" t="s">
        <v>243</v>
      </c>
      <c r="B4445" s="115" t="s">
        <v>216</v>
      </c>
      <c r="C4445" s="115" t="s">
        <v>103</v>
      </c>
      <c r="D4445" s="115" t="s">
        <v>86</v>
      </c>
      <c r="E4445" s="115" t="s">
        <v>86</v>
      </c>
      <c r="F4445" s="115" t="s">
        <v>87</v>
      </c>
      <c r="G4445" s="115">
        <v>1985</v>
      </c>
      <c r="H4445" s="115" t="s">
        <v>244</v>
      </c>
      <c r="I4445" s="115">
        <v>2.6249202149999999</v>
      </c>
      <c r="J4445" s="115" t="s">
        <v>66</v>
      </c>
      <c r="K4445" s="115">
        <f>INDEX(DatosProcesados!$A$1:$BF$101,MATCH(DataBase!A4445,DatosProcesados!$A$1:$A$101,0),MATCH(DataBase!J4445,DatosProcesados!$A$1:$BF$1,0))</f>
        <v>0.14680000000000001</v>
      </c>
      <c r="L4445" s="115" t="str">
        <f>INDEX(Modelo!$A$9:$D$89,MATCH(DataBase!$J4445,Modelo!$A$9:$A$89,0),MATCH(DataBase!L$1,Modelo!$A$9:$D$9,0))</f>
        <v>Impacto económico y gobernanza</v>
      </c>
      <c r="M4445" s="115" t="str">
        <f>INDEX(Modelo!$A$9:$D$89,MATCH(DataBase!$J4445,Modelo!$A$9:$A$89,0),MATCH(DataBase!M$1,Modelo!$A$9:$D$9,0))</f>
        <v>Pilar 6</v>
      </c>
      <c r="N4445" s="115" t="str">
        <f>INDEX(Modelo!$A$9:$D$89,MATCH(DataBase!$J4445,Modelo!$A$9:$A$89,0),MATCH(DataBase!N$1,Modelo!$A$9:$D$9,0))</f>
        <v>positivo</v>
      </c>
      <c r="O4445" s="115">
        <f t="array" ref="O4445">IF(N4445="negativo",INDEX($AD$3:$AG$51,MATCH(1,($B4445=$AD$3:$AD$51)*($J4445=$AE$3:$AE$51),0),3),IF(N4445="positivo",INDEX($AD$55:$AG$109,MATCH(1,($B4445=$AD$55:$AD$109)*($J4445=$AE$55:$AE$109),0),3)))</f>
        <v>0.15652418389946543</v>
      </c>
      <c r="P4445" s="115">
        <f t="array" ref="P4445">IF(N4445="negativo",INDEX($AD$3:$AG$51,MATCH(1,($B4445=$AD$3:$AD$51)*($J4445=$AE$3:$AE$51),0),4),IF(N4445="positivo",INDEX($AD$55:$AG$109,MATCH(1,($B4445=$AD$55:$AD$109)*($J4445=$AE$55:$AE$109),0),4)))</f>
        <v>4.2841244937278686E-2</v>
      </c>
      <c r="Q4445" s="115" t="str">
        <f>VLOOKUP(M4445,Modelo!$A$2:$C$7,2,0)</f>
        <v>Impacto Económico, Social y Comunitario</v>
      </c>
      <c r="R4445" s="118">
        <f t="array" ref="R4445">INDEX(Modelo!$F$1:$H$37,MATCH(1,(DataBase!Q4445=Modelo!$G$1:$G$37)*(DataBase!B4445=Modelo!$F$1:$F$37),0),3)</f>
        <v>0.10526315789473684</v>
      </c>
      <c r="S4445" s="115">
        <f t="shared" si="140"/>
        <v>91.446224043609675</v>
      </c>
      <c r="T4445" s="115">
        <f t="shared" si="141"/>
        <v>9.6259183203799648</v>
      </c>
    </row>
    <row r="4446" spans="1:20" x14ac:dyDescent="0.3">
      <c r="A4446" s="115" t="s">
        <v>263</v>
      </c>
      <c r="B4446" s="115" t="s">
        <v>216</v>
      </c>
      <c r="C4446" s="115" t="s">
        <v>97</v>
      </c>
      <c r="D4446" s="115" t="s">
        <v>86</v>
      </c>
      <c r="E4446" s="115" t="s">
        <v>86</v>
      </c>
      <c r="F4446" s="115" t="s">
        <v>86</v>
      </c>
      <c r="G4446" s="115">
        <v>1990</v>
      </c>
      <c r="H4446" s="115" t="s">
        <v>125</v>
      </c>
      <c r="I4446" s="115">
        <v>2.3114637089999999</v>
      </c>
      <c r="J4446" s="115" t="s">
        <v>66</v>
      </c>
      <c r="K4446" s="115">
        <f>INDEX(DatosProcesados!$A$1:$BF$101,MATCH(DataBase!A4446,DatosProcesados!$A$1:$A$101,0),MATCH(DataBase!J4446,DatosProcesados!$A$1:$BF$1,0))</f>
        <v>4.2841244937278686E-2</v>
      </c>
      <c r="L4446" s="115" t="str">
        <f>INDEX(Modelo!$A$9:$D$89,MATCH(DataBase!$J4446,Modelo!$A$9:$A$89,0),MATCH(DataBase!L$1,Modelo!$A$9:$D$9,0))</f>
        <v>Impacto económico y gobernanza</v>
      </c>
      <c r="M4446" s="115" t="str">
        <f>INDEX(Modelo!$A$9:$D$89,MATCH(DataBase!$J4446,Modelo!$A$9:$A$89,0),MATCH(DataBase!M$1,Modelo!$A$9:$D$9,0))</f>
        <v>Pilar 6</v>
      </c>
      <c r="N4446" s="115" t="str">
        <f>INDEX(Modelo!$A$9:$D$89,MATCH(DataBase!$J4446,Modelo!$A$9:$A$89,0),MATCH(DataBase!N$1,Modelo!$A$9:$D$9,0))</f>
        <v>positivo</v>
      </c>
      <c r="O4446" s="115">
        <f t="array" ref="O4446">IF(N4446="negativo",INDEX($AD$3:$AG$51,MATCH(1,($B4446=$AD$3:$AD$51)*($J4446=$AE$3:$AE$51),0),3),IF(N4446="positivo",INDEX($AD$55:$AG$109,MATCH(1,($B4446=$AD$55:$AD$109)*($J4446=$AE$55:$AE$109),0),3)))</f>
        <v>0.15652418389946543</v>
      </c>
      <c r="P4446" s="115">
        <f t="array" ref="P4446">IF(N4446="negativo",INDEX($AD$3:$AG$51,MATCH(1,($B4446=$AD$3:$AD$51)*($J4446=$AE$3:$AE$51),0),4),IF(N4446="positivo",INDEX($AD$55:$AG$109,MATCH(1,($B4446=$AD$55:$AD$109)*($J4446=$AE$55:$AE$109),0),4)))</f>
        <v>4.2841244937278686E-2</v>
      </c>
      <c r="Q4446" s="115" t="str">
        <f>VLOOKUP(M4446,Modelo!$A$2:$C$7,2,0)</f>
        <v>Impacto Económico, Social y Comunitario</v>
      </c>
      <c r="R4446" s="118">
        <f t="array" ref="R4446">INDEX(Modelo!$F$1:$H$37,MATCH(1,(DataBase!Q4446=Modelo!$G$1:$G$37)*(DataBase!B4446=Modelo!$F$1:$F$37),0),3)</f>
        <v>0.10526315789473684</v>
      </c>
      <c r="S4446" s="115">
        <f t="shared" si="140"/>
        <v>0</v>
      </c>
      <c r="T4446" s="115">
        <f t="shared" si="141"/>
        <v>0</v>
      </c>
    </row>
    <row r="4447" spans="1:20" x14ac:dyDescent="0.3">
      <c r="A4447" s="115" t="s">
        <v>321</v>
      </c>
      <c r="B4447" s="115" t="s">
        <v>313</v>
      </c>
      <c r="C4447" s="115" t="s">
        <v>103</v>
      </c>
      <c r="D4447" s="115" t="s">
        <v>86</v>
      </c>
      <c r="E4447" s="115" t="s">
        <v>86</v>
      </c>
      <c r="F4447" s="115" t="s">
        <v>87</v>
      </c>
      <c r="G4447" s="115">
        <v>1949</v>
      </c>
      <c r="H4447" s="115" t="s">
        <v>125</v>
      </c>
      <c r="I4447" s="115">
        <v>16.077688644999999</v>
      </c>
      <c r="J4447" s="115" t="s">
        <v>66</v>
      </c>
      <c r="K4447" s="115" t="str">
        <f>INDEX(DatosProcesados!$A$1:$BF$101,MATCH(DataBase!A4447,DatosProcesados!$A$1:$A$101,0),MATCH(DataBase!J4447,DatosProcesados!$A$1:$BF$1,0))</f>
        <v>No informa</v>
      </c>
      <c r="L4447" s="115" t="str">
        <f>INDEX(Modelo!$A$9:$D$89,MATCH(DataBase!$J4447,Modelo!$A$9:$A$89,0),MATCH(DataBase!L$1,Modelo!$A$9:$D$9,0))</f>
        <v>Impacto económico y gobernanza</v>
      </c>
      <c r="M4447" s="115" t="str">
        <f>INDEX(Modelo!$A$9:$D$89,MATCH(DataBase!$J4447,Modelo!$A$9:$A$89,0),MATCH(DataBase!M$1,Modelo!$A$9:$D$9,0))</f>
        <v>Pilar 6</v>
      </c>
      <c r="N4447" s="115" t="str">
        <f>INDEX(Modelo!$A$9:$D$89,MATCH(DataBase!$J4447,Modelo!$A$9:$A$89,0),MATCH(DataBase!N$1,Modelo!$A$9:$D$9,0))</f>
        <v>positivo</v>
      </c>
      <c r="O4447" s="115">
        <f t="array" ref="O4447">IF(N4447="negativo",INDEX($AD$3:$AG$51,MATCH(1,($B4447=$AD$3:$AD$51)*($J4447=$AE$3:$AE$51),0),3),IF(N4447="positivo",INDEX($AD$55:$AG$109,MATCH(1,($B4447=$AD$55:$AD$109)*($J4447=$AE$55:$AE$109),0),3)))</f>
        <v>7.0763358778625944</v>
      </c>
      <c r="P4447" s="115">
        <f t="array" ref="P4447">IF(N4447="negativo",INDEX($AD$3:$AG$51,MATCH(1,($B4447=$AD$3:$AD$51)*($J4447=$AE$3:$AE$51),0),4),IF(N4447="positivo",INDEX($AD$55:$AG$109,MATCH(1,($B4447=$AD$55:$AD$109)*($J4447=$AE$55:$AE$109),0),4)))</f>
        <v>1.5951198800320521E-2</v>
      </c>
      <c r="Q4447" s="115" t="str">
        <f>VLOOKUP(M4447,Modelo!$A$2:$C$7,2,0)</f>
        <v>Impacto Económico, Social y Comunitario</v>
      </c>
      <c r="R4447" s="118">
        <f t="array" ref="R4447">INDEX(Modelo!$F$1:$H$37,MATCH(1,(DataBase!Q4447=Modelo!$G$1:$G$37)*(DataBase!B4447=Modelo!$F$1:$F$37),0),3)</f>
        <v>0.11764705882352941</v>
      </c>
      <c r="S4447" s="115">
        <f t="shared" si="140"/>
        <v>0</v>
      </c>
      <c r="T4447" s="115">
        <f t="shared" si="141"/>
        <v>0</v>
      </c>
    </row>
    <row r="4448" spans="1:20" x14ac:dyDescent="0.3">
      <c r="A4448" s="115" t="s">
        <v>363</v>
      </c>
      <c r="B4448" s="115" t="s">
        <v>313</v>
      </c>
      <c r="C4448" s="115" t="s">
        <v>103</v>
      </c>
      <c r="D4448" s="115" t="s">
        <v>87</v>
      </c>
      <c r="E4448" s="115" t="s">
        <v>87</v>
      </c>
      <c r="F4448" s="115" t="s">
        <v>87</v>
      </c>
      <c r="G4448" s="115">
        <v>1889</v>
      </c>
      <c r="H4448" s="115" t="s">
        <v>177</v>
      </c>
      <c r="I4448" s="115">
        <v>2.3075606390000001</v>
      </c>
      <c r="J4448" s="115" t="s">
        <v>66</v>
      </c>
      <c r="K4448" s="115" t="str">
        <f>INDEX(DatosProcesados!$A$1:$BF$101,MATCH(DataBase!A4448,DatosProcesados!$A$1:$A$101,0),MATCH(DataBase!J4448,DatosProcesados!$A$1:$BF$1,0))</f>
        <v>No informa</v>
      </c>
      <c r="L4448" s="115" t="str">
        <f>INDEX(Modelo!$A$9:$D$89,MATCH(DataBase!$J4448,Modelo!$A$9:$A$89,0),MATCH(DataBase!L$1,Modelo!$A$9:$D$9,0))</f>
        <v>Impacto económico y gobernanza</v>
      </c>
      <c r="M4448" s="115" t="str">
        <f>INDEX(Modelo!$A$9:$D$89,MATCH(DataBase!$J4448,Modelo!$A$9:$A$89,0),MATCH(DataBase!M$1,Modelo!$A$9:$D$9,0))</f>
        <v>Pilar 6</v>
      </c>
      <c r="N4448" s="115" t="str">
        <f>INDEX(Modelo!$A$9:$D$89,MATCH(DataBase!$J4448,Modelo!$A$9:$A$89,0),MATCH(DataBase!N$1,Modelo!$A$9:$D$9,0))</f>
        <v>positivo</v>
      </c>
      <c r="O4448" s="115">
        <f t="array" ref="O4448">IF(N4448="negativo",INDEX($AD$3:$AG$51,MATCH(1,($B4448=$AD$3:$AD$51)*($J4448=$AE$3:$AE$51),0),3),IF(N4448="positivo",INDEX($AD$55:$AG$109,MATCH(1,($B4448=$AD$55:$AD$109)*($J4448=$AE$55:$AE$109),0),3)))</f>
        <v>7.0763358778625944</v>
      </c>
      <c r="P4448" s="115">
        <f t="array" ref="P4448">IF(N4448="negativo",INDEX($AD$3:$AG$51,MATCH(1,($B4448=$AD$3:$AD$51)*($J4448=$AE$3:$AE$51),0),4),IF(N4448="positivo",INDEX($AD$55:$AG$109,MATCH(1,($B4448=$AD$55:$AD$109)*($J4448=$AE$55:$AE$109),0),4)))</f>
        <v>1.5951198800320521E-2</v>
      </c>
      <c r="Q4448" s="115" t="str">
        <f>VLOOKUP(M4448,Modelo!$A$2:$C$7,2,0)</f>
        <v>Impacto Económico, Social y Comunitario</v>
      </c>
      <c r="R4448" s="118">
        <f t="array" ref="R4448">INDEX(Modelo!$F$1:$H$37,MATCH(1,(DataBase!Q4448=Modelo!$G$1:$G$37)*(DataBase!B4448=Modelo!$F$1:$F$37),0),3)</f>
        <v>0.11764705882352941</v>
      </c>
      <c r="S4448" s="115">
        <f t="shared" si="140"/>
        <v>0</v>
      </c>
      <c r="T4448" s="115">
        <f t="shared" si="141"/>
        <v>0</v>
      </c>
    </row>
    <row r="4449" spans="1:20" x14ac:dyDescent="0.3">
      <c r="A4449" s="115" t="s">
        <v>423</v>
      </c>
      <c r="B4449" s="115" t="s">
        <v>407</v>
      </c>
      <c r="C4449" s="115" t="s">
        <v>103</v>
      </c>
      <c r="D4449" s="115" t="s">
        <v>86</v>
      </c>
      <c r="E4449" s="115" t="s">
        <v>87</v>
      </c>
      <c r="F4449" s="115" t="s">
        <v>87</v>
      </c>
      <c r="G4449" s="115">
        <v>1985</v>
      </c>
      <c r="H4449" s="115" t="s">
        <v>422</v>
      </c>
      <c r="I4449" s="115">
        <v>4.2502446559999996</v>
      </c>
      <c r="J4449" s="115" t="s">
        <v>66</v>
      </c>
      <c r="K4449" s="115" t="str">
        <f>INDEX(DatosProcesados!$A$1:$BF$101,MATCH(DataBase!A4449,DatosProcesados!$A$1:$A$101,0),MATCH(DataBase!J4449,DatosProcesados!$A$1:$BF$1,0))</f>
        <v>No informa</v>
      </c>
      <c r="L4449" s="115" t="str">
        <f>INDEX(Modelo!$A$9:$D$89,MATCH(DataBase!$J4449,Modelo!$A$9:$A$89,0),MATCH(DataBase!L$1,Modelo!$A$9:$D$9,0))</f>
        <v>Impacto económico y gobernanza</v>
      </c>
      <c r="M4449" s="115" t="str">
        <f>INDEX(Modelo!$A$9:$D$89,MATCH(DataBase!$J4449,Modelo!$A$9:$A$89,0),MATCH(DataBase!M$1,Modelo!$A$9:$D$9,0))</f>
        <v>Pilar 6</v>
      </c>
      <c r="N4449" s="115" t="str">
        <f>INDEX(Modelo!$A$9:$D$89,MATCH(DataBase!$J4449,Modelo!$A$9:$A$89,0),MATCH(DataBase!N$1,Modelo!$A$9:$D$9,0))</f>
        <v>positivo</v>
      </c>
      <c r="O4449" s="115">
        <f t="array" ref="O4449">IF(N4449="negativo",INDEX($AD$3:$AG$51,MATCH(1,($B4449=$AD$3:$AD$51)*($J4449=$AE$3:$AE$51),0),3),IF(N4449="positivo",INDEX($AD$55:$AG$109,MATCH(1,($B4449=$AD$55:$AD$109)*($J4449=$AE$55:$AE$109),0),3)))</f>
        <v>0.1293300037990541</v>
      </c>
      <c r="P4449" s="115">
        <f t="array" ref="P4449">IF(N4449="negativo",INDEX($AD$3:$AG$51,MATCH(1,($B4449=$AD$3:$AD$51)*($J4449=$AE$3:$AE$51),0),4),IF(N4449="positivo",INDEX($AD$55:$AG$109,MATCH(1,($B4449=$AD$55:$AD$109)*($J4449=$AE$55:$AE$109),0),4)))</f>
        <v>1.9504323690633572E-2</v>
      </c>
      <c r="Q4449" s="115" t="str">
        <f>VLOOKUP(M4449,Modelo!$A$2:$C$7,2,0)</f>
        <v>Impacto Económico, Social y Comunitario</v>
      </c>
      <c r="R4449" s="118">
        <f t="array" ref="R4449">INDEX(Modelo!$F$1:$H$37,MATCH(1,(DataBase!Q4449=Modelo!$G$1:$G$37)*(DataBase!B4449=Modelo!$F$1:$F$37),0),3)</f>
        <v>0.15384615384615385</v>
      </c>
      <c r="S4449" s="115">
        <f t="shared" si="140"/>
        <v>0</v>
      </c>
      <c r="T4449" s="115">
        <f t="shared" si="141"/>
        <v>0</v>
      </c>
    </row>
    <row r="4450" spans="1:20" x14ac:dyDescent="0.3">
      <c r="A4450" s="115" t="s">
        <v>172</v>
      </c>
      <c r="B4450" s="115" t="s">
        <v>84</v>
      </c>
      <c r="C4450" s="115" t="s">
        <v>103</v>
      </c>
      <c r="D4450" s="115" t="s">
        <v>86</v>
      </c>
      <c r="E4450" s="115" t="s">
        <v>87</v>
      </c>
      <c r="F4450" s="115" t="s">
        <v>86</v>
      </c>
      <c r="G4450" s="115">
        <v>1966</v>
      </c>
      <c r="H4450" s="115" t="s">
        <v>125</v>
      </c>
      <c r="I4450" s="115">
        <v>2.6355685659999999</v>
      </c>
      <c r="J4450" s="115" t="s">
        <v>66</v>
      </c>
      <c r="K4450" s="115" t="str">
        <f>INDEX(DatosProcesados!$A$1:$BF$101,MATCH(DataBase!A4450,DatosProcesados!$A$1:$A$101,0),MATCH(DataBase!J4450,DatosProcesados!$A$1:$BF$1,0))</f>
        <v>No informa</v>
      </c>
      <c r="L4450" s="115" t="str">
        <f>INDEX(Modelo!$A$9:$D$89,MATCH(DataBase!$J4450,Modelo!$A$9:$A$89,0),MATCH(DataBase!L$1,Modelo!$A$9:$D$9,0))</f>
        <v>Impacto económico y gobernanza</v>
      </c>
      <c r="M4450" s="115" t="str">
        <f>INDEX(Modelo!$A$9:$D$89,MATCH(DataBase!$J4450,Modelo!$A$9:$A$89,0),MATCH(DataBase!M$1,Modelo!$A$9:$D$9,0))</f>
        <v>Pilar 6</v>
      </c>
      <c r="N4450" s="115" t="str">
        <f>INDEX(Modelo!$A$9:$D$89,MATCH(DataBase!$J4450,Modelo!$A$9:$A$89,0),MATCH(DataBase!N$1,Modelo!$A$9:$D$9,0))</f>
        <v>positivo</v>
      </c>
      <c r="O4450" s="115">
        <f t="array" ref="O4450">IF(N4450="negativo",INDEX($AD$3:$AG$51,MATCH(1,($B4450=$AD$3:$AD$51)*($J4450=$AE$3:$AE$51),0),3),IF(N4450="positivo",INDEX($AD$55:$AG$109,MATCH(1,($B4450=$AD$55:$AD$109)*($J4450=$AE$55:$AE$109),0),3)))</f>
        <v>0.13451433718660863</v>
      </c>
      <c r="P4450" s="115">
        <f t="array" ref="P4450">IF(N4450="negativo",INDEX($AD$3:$AG$51,MATCH(1,($B4450=$AD$3:$AD$51)*($J4450=$AE$3:$AE$51),0),4),IF(N4450="positivo",INDEX($AD$55:$AG$109,MATCH(1,($B4450=$AD$55:$AD$109)*($J4450=$AE$55:$AE$109),0),4)))</f>
        <v>2.7087517461389356E-2</v>
      </c>
      <c r="Q4450" s="115" t="str">
        <f>VLOOKUP(M4450,Modelo!$A$2:$C$7,2,0)</f>
        <v>Impacto Económico, Social y Comunitario</v>
      </c>
      <c r="R4450" s="118">
        <f t="array" ref="R4450">INDEX(Modelo!$F$1:$H$37,MATCH(1,(DataBase!Q4450=Modelo!$G$1:$G$37)*(DataBase!B4450=Modelo!$F$1:$F$37),0),3)</f>
        <v>0.11764705882352941</v>
      </c>
      <c r="S4450" s="115">
        <f t="shared" si="140"/>
        <v>0</v>
      </c>
      <c r="T4450" s="115">
        <f t="shared" si="141"/>
        <v>0</v>
      </c>
    </row>
    <row r="4451" spans="1:20" x14ac:dyDescent="0.3">
      <c r="A4451" s="115" t="s">
        <v>158</v>
      </c>
      <c r="B4451" s="115" t="s">
        <v>84</v>
      </c>
      <c r="C4451" s="115" t="s">
        <v>97</v>
      </c>
      <c r="D4451" s="115" t="s">
        <v>86</v>
      </c>
      <c r="E4451" s="115" t="s">
        <v>87</v>
      </c>
      <c r="F4451" s="115" t="s">
        <v>87</v>
      </c>
      <c r="G4451" s="115">
        <v>1896</v>
      </c>
      <c r="H4451" s="115" t="s">
        <v>125</v>
      </c>
      <c r="I4451" s="115">
        <v>3.7166394839999999</v>
      </c>
      <c r="J4451" s="115" t="s">
        <v>66</v>
      </c>
      <c r="K4451" s="115" t="str">
        <f>INDEX(DatosProcesados!$A$1:$BF$101,MATCH(DataBase!A4451,DatosProcesados!$A$1:$A$101,0),MATCH(DataBase!J4451,DatosProcesados!$A$1:$BF$1,0))</f>
        <v>No informa</v>
      </c>
      <c r="L4451" s="115" t="str">
        <f>INDEX(Modelo!$A$9:$D$89,MATCH(DataBase!$J4451,Modelo!$A$9:$A$89,0),MATCH(DataBase!L$1,Modelo!$A$9:$D$9,0))</f>
        <v>Impacto económico y gobernanza</v>
      </c>
      <c r="M4451" s="115" t="str">
        <f>INDEX(Modelo!$A$9:$D$89,MATCH(DataBase!$J4451,Modelo!$A$9:$A$89,0),MATCH(DataBase!M$1,Modelo!$A$9:$D$9,0))</f>
        <v>Pilar 6</v>
      </c>
      <c r="N4451" s="115" t="str">
        <f>INDEX(Modelo!$A$9:$D$89,MATCH(DataBase!$J4451,Modelo!$A$9:$A$89,0),MATCH(DataBase!N$1,Modelo!$A$9:$D$9,0))</f>
        <v>positivo</v>
      </c>
      <c r="O4451" s="115">
        <f t="array" ref="O4451">IF(N4451="negativo",INDEX($AD$3:$AG$51,MATCH(1,($B4451=$AD$3:$AD$51)*($J4451=$AE$3:$AE$51),0),3),IF(N4451="positivo",INDEX($AD$55:$AG$109,MATCH(1,($B4451=$AD$55:$AD$109)*($J4451=$AE$55:$AE$109),0),3)))</f>
        <v>0.13451433718660863</v>
      </c>
      <c r="P4451" s="115">
        <f t="array" ref="P4451">IF(N4451="negativo",INDEX($AD$3:$AG$51,MATCH(1,($B4451=$AD$3:$AD$51)*($J4451=$AE$3:$AE$51),0),4),IF(N4451="positivo",INDEX($AD$55:$AG$109,MATCH(1,($B4451=$AD$55:$AD$109)*($J4451=$AE$55:$AE$109),0),4)))</f>
        <v>2.7087517461389356E-2</v>
      </c>
      <c r="Q4451" s="115" t="str">
        <f>VLOOKUP(M4451,Modelo!$A$2:$C$7,2,0)</f>
        <v>Impacto Económico, Social y Comunitario</v>
      </c>
      <c r="R4451" s="118">
        <f t="array" ref="R4451">INDEX(Modelo!$F$1:$H$37,MATCH(1,(DataBase!Q4451=Modelo!$G$1:$G$37)*(DataBase!B4451=Modelo!$F$1:$F$37),0),3)</f>
        <v>0.11764705882352941</v>
      </c>
      <c r="S4451" s="115">
        <f t="shared" si="140"/>
        <v>0</v>
      </c>
      <c r="T4451" s="115">
        <f t="shared" si="141"/>
        <v>0</v>
      </c>
    </row>
    <row r="4452" spans="1:20" x14ac:dyDescent="0.3">
      <c r="A4452" s="115" t="s">
        <v>310</v>
      </c>
      <c r="B4452" s="115" t="s">
        <v>216</v>
      </c>
      <c r="C4452" s="115" t="s">
        <v>85</v>
      </c>
      <c r="D4452" s="115" t="s">
        <v>86</v>
      </c>
      <c r="E4452" s="115" t="s">
        <v>87</v>
      </c>
      <c r="F4452" s="115" t="s">
        <v>87</v>
      </c>
      <c r="G4452" s="115">
        <v>1908</v>
      </c>
      <c r="H4452" s="115" t="s">
        <v>244</v>
      </c>
      <c r="I4452" s="115">
        <v>1.2123628230000001</v>
      </c>
      <c r="J4452" s="115" t="s">
        <v>66</v>
      </c>
      <c r="K4452" s="115" t="str">
        <f>INDEX(DatosProcesados!$A$1:$BF$101,MATCH(DataBase!A4452,DatosProcesados!$A$1:$A$101,0),MATCH(DataBase!J4452,DatosProcesados!$A$1:$BF$1,0))</f>
        <v>No informa</v>
      </c>
      <c r="L4452" s="115" t="str">
        <f>INDEX(Modelo!$A$9:$D$89,MATCH(DataBase!$J4452,Modelo!$A$9:$A$89,0),MATCH(DataBase!L$1,Modelo!$A$9:$D$9,0))</f>
        <v>Impacto económico y gobernanza</v>
      </c>
      <c r="M4452" s="115" t="str">
        <f>INDEX(Modelo!$A$9:$D$89,MATCH(DataBase!$J4452,Modelo!$A$9:$A$89,0),MATCH(DataBase!M$1,Modelo!$A$9:$D$9,0))</f>
        <v>Pilar 6</v>
      </c>
      <c r="N4452" s="115" t="str">
        <f>INDEX(Modelo!$A$9:$D$89,MATCH(DataBase!$J4452,Modelo!$A$9:$A$89,0),MATCH(DataBase!N$1,Modelo!$A$9:$D$9,0))</f>
        <v>positivo</v>
      </c>
      <c r="O4452" s="115">
        <f t="array" ref="O4452">IF(N4452="negativo",INDEX($AD$3:$AG$51,MATCH(1,($B4452=$AD$3:$AD$51)*($J4452=$AE$3:$AE$51),0),3),IF(N4452="positivo",INDEX($AD$55:$AG$109,MATCH(1,($B4452=$AD$55:$AD$109)*($J4452=$AE$55:$AE$109),0),3)))</f>
        <v>0.15652418389946543</v>
      </c>
      <c r="P4452" s="115">
        <f t="array" ref="P4452">IF(N4452="negativo",INDEX($AD$3:$AG$51,MATCH(1,($B4452=$AD$3:$AD$51)*($J4452=$AE$3:$AE$51),0),4),IF(N4452="positivo",INDEX($AD$55:$AG$109,MATCH(1,($B4452=$AD$55:$AD$109)*($J4452=$AE$55:$AE$109),0),4)))</f>
        <v>4.2841244937278686E-2</v>
      </c>
      <c r="Q4452" s="115" t="str">
        <f>VLOOKUP(M4452,Modelo!$A$2:$C$7,2,0)</f>
        <v>Impacto Económico, Social y Comunitario</v>
      </c>
      <c r="R4452" s="118">
        <f t="array" ref="R4452">INDEX(Modelo!$F$1:$H$37,MATCH(1,(DataBase!Q4452=Modelo!$G$1:$G$37)*(DataBase!B4452=Modelo!$F$1:$F$37),0),3)</f>
        <v>0.10526315789473684</v>
      </c>
      <c r="S4452" s="115">
        <f t="shared" si="140"/>
        <v>0</v>
      </c>
      <c r="T4452" s="115">
        <f t="shared" si="141"/>
        <v>0</v>
      </c>
    </row>
    <row r="4453" spans="1:20" x14ac:dyDescent="0.3">
      <c r="A4453" s="115" t="s">
        <v>441</v>
      </c>
      <c r="B4453" s="115" t="s">
        <v>407</v>
      </c>
      <c r="C4453" s="115" t="s">
        <v>103</v>
      </c>
      <c r="D4453" s="115" t="s">
        <v>86</v>
      </c>
      <c r="E4453" s="115" t="s">
        <v>87</v>
      </c>
      <c r="F4453" s="115" t="s">
        <v>87</v>
      </c>
      <c r="G4453" s="115">
        <v>2002</v>
      </c>
      <c r="H4453" s="115" t="s">
        <v>177</v>
      </c>
      <c r="I4453" s="115">
        <v>2.4203671080000002</v>
      </c>
      <c r="J4453" s="115" t="s">
        <v>66</v>
      </c>
      <c r="K4453" s="115" t="str">
        <f>INDEX(DatosProcesados!$A$1:$BF$101,MATCH(DataBase!A4453,DatosProcesados!$A$1:$A$101,0),MATCH(DataBase!J4453,DatosProcesados!$A$1:$BF$1,0))</f>
        <v>No informa</v>
      </c>
      <c r="L4453" s="115" t="str">
        <f>INDEX(Modelo!$A$9:$D$89,MATCH(DataBase!$J4453,Modelo!$A$9:$A$89,0),MATCH(DataBase!L$1,Modelo!$A$9:$D$9,0))</f>
        <v>Impacto económico y gobernanza</v>
      </c>
      <c r="M4453" s="115" t="str">
        <f>INDEX(Modelo!$A$9:$D$89,MATCH(DataBase!$J4453,Modelo!$A$9:$A$89,0),MATCH(DataBase!M$1,Modelo!$A$9:$D$9,0))</f>
        <v>Pilar 6</v>
      </c>
      <c r="N4453" s="115" t="str">
        <f>INDEX(Modelo!$A$9:$D$89,MATCH(DataBase!$J4453,Modelo!$A$9:$A$89,0),MATCH(DataBase!N$1,Modelo!$A$9:$D$9,0))</f>
        <v>positivo</v>
      </c>
      <c r="O4453" s="115">
        <f t="array" ref="O4453">IF(N4453="negativo",INDEX($AD$3:$AG$51,MATCH(1,($B4453=$AD$3:$AD$51)*($J4453=$AE$3:$AE$51),0),3),IF(N4453="positivo",INDEX($AD$55:$AG$109,MATCH(1,($B4453=$AD$55:$AD$109)*($J4453=$AE$55:$AE$109),0),3)))</f>
        <v>0.1293300037990541</v>
      </c>
      <c r="P4453" s="115">
        <f t="array" ref="P4453">IF(N4453="negativo",INDEX($AD$3:$AG$51,MATCH(1,($B4453=$AD$3:$AD$51)*($J4453=$AE$3:$AE$51),0),4),IF(N4453="positivo",INDEX($AD$55:$AG$109,MATCH(1,($B4453=$AD$55:$AD$109)*($J4453=$AE$55:$AE$109),0),4)))</f>
        <v>1.9504323690633572E-2</v>
      </c>
      <c r="Q4453" s="115" t="str">
        <f>VLOOKUP(M4453,Modelo!$A$2:$C$7,2,0)</f>
        <v>Impacto Económico, Social y Comunitario</v>
      </c>
      <c r="R4453" s="118">
        <f t="array" ref="R4453">INDEX(Modelo!$F$1:$H$37,MATCH(1,(DataBase!Q4453=Modelo!$G$1:$G$37)*(DataBase!B4453=Modelo!$F$1:$F$37),0),3)</f>
        <v>0.15384615384615385</v>
      </c>
      <c r="S4453" s="115">
        <f t="shared" si="140"/>
        <v>0</v>
      </c>
      <c r="T4453" s="115">
        <f t="shared" si="141"/>
        <v>0</v>
      </c>
    </row>
    <row r="4454" spans="1:20" x14ac:dyDescent="0.3">
      <c r="A4454" s="115" t="s">
        <v>454</v>
      </c>
      <c r="B4454" s="115" t="s">
        <v>407</v>
      </c>
      <c r="C4454" s="115" t="s">
        <v>103</v>
      </c>
      <c r="D4454" s="115" t="s">
        <v>86</v>
      </c>
      <c r="E4454" s="115" t="s">
        <v>87</v>
      </c>
      <c r="F4454" s="115" t="s">
        <v>87</v>
      </c>
      <c r="G4454" s="115">
        <v>2003</v>
      </c>
      <c r="H4454" s="115" t="s">
        <v>422</v>
      </c>
      <c r="I4454" s="115">
        <v>1.3219259999999999</v>
      </c>
      <c r="J4454" s="115" t="s">
        <v>66</v>
      </c>
      <c r="K4454" s="115" t="str">
        <f>INDEX(DatosProcesados!$A$1:$BF$101,MATCH(DataBase!A4454,DatosProcesados!$A$1:$A$101,0),MATCH(DataBase!J4454,DatosProcesados!$A$1:$BF$1,0))</f>
        <v>No informa</v>
      </c>
      <c r="L4454" s="115" t="str">
        <f>INDEX(Modelo!$A$9:$D$89,MATCH(DataBase!$J4454,Modelo!$A$9:$A$89,0),MATCH(DataBase!L$1,Modelo!$A$9:$D$9,0))</f>
        <v>Impacto económico y gobernanza</v>
      </c>
      <c r="M4454" s="115" t="str">
        <f>INDEX(Modelo!$A$9:$D$89,MATCH(DataBase!$J4454,Modelo!$A$9:$A$89,0),MATCH(DataBase!M$1,Modelo!$A$9:$D$9,0))</f>
        <v>Pilar 6</v>
      </c>
      <c r="N4454" s="115" t="str">
        <f>INDEX(Modelo!$A$9:$D$89,MATCH(DataBase!$J4454,Modelo!$A$9:$A$89,0),MATCH(DataBase!N$1,Modelo!$A$9:$D$9,0))</f>
        <v>positivo</v>
      </c>
      <c r="O4454" s="115">
        <f t="array" ref="O4454">IF(N4454="negativo",INDEX($AD$3:$AG$51,MATCH(1,($B4454=$AD$3:$AD$51)*($J4454=$AE$3:$AE$51),0),3),IF(N4454="positivo",INDEX($AD$55:$AG$109,MATCH(1,($B4454=$AD$55:$AD$109)*($J4454=$AE$55:$AE$109),0),3)))</f>
        <v>0.1293300037990541</v>
      </c>
      <c r="P4454" s="115">
        <f t="array" ref="P4454">IF(N4454="negativo",INDEX($AD$3:$AG$51,MATCH(1,($B4454=$AD$3:$AD$51)*($J4454=$AE$3:$AE$51),0),4),IF(N4454="positivo",INDEX($AD$55:$AG$109,MATCH(1,($B4454=$AD$55:$AD$109)*($J4454=$AE$55:$AE$109),0),4)))</f>
        <v>1.9504323690633572E-2</v>
      </c>
      <c r="Q4454" s="115" t="str">
        <f>VLOOKUP(M4454,Modelo!$A$2:$C$7,2,0)</f>
        <v>Impacto Económico, Social y Comunitario</v>
      </c>
      <c r="R4454" s="118">
        <f t="array" ref="R4454">INDEX(Modelo!$F$1:$H$37,MATCH(1,(DataBase!Q4454=Modelo!$G$1:$G$37)*(DataBase!B4454=Modelo!$F$1:$F$37),0),3)</f>
        <v>0.15384615384615385</v>
      </c>
      <c r="S4454" s="115">
        <f t="shared" si="140"/>
        <v>0</v>
      </c>
      <c r="T4454" s="115">
        <f t="shared" si="141"/>
        <v>0</v>
      </c>
    </row>
    <row r="4455" spans="1:20" x14ac:dyDescent="0.3">
      <c r="A4455" s="115" t="s">
        <v>477</v>
      </c>
      <c r="B4455" s="115" t="s">
        <v>467</v>
      </c>
      <c r="C4455" s="115" t="s">
        <v>103</v>
      </c>
      <c r="D4455" s="115" t="s">
        <v>86</v>
      </c>
      <c r="E4455" s="115" t="s">
        <v>86</v>
      </c>
      <c r="F4455" s="115" t="s">
        <v>86</v>
      </c>
      <c r="G4455" s="115">
        <v>1985</v>
      </c>
      <c r="H4455" s="115" t="s">
        <v>125</v>
      </c>
      <c r="I4455" s="115">
        <v>0.441609957</v>
      </c>
      <c r="J4455" s="115" t="s">
        <v>66</v>
      </c>
      <c r="K4455" s="115" t="str">
        <f>INDEX(DatosProcesados!$A$1:$BF$101,MATCH(DataBase!A4455,DatosProcesados!$A$1:$A$101,0),MATCH(DataBase!J4455,DatosProcesados!$A$1:$BF$1,0))</f>
        <v>No informa</v>
      </c>
      <c r="L4455" s="115" t="str">
        <f>INDEX(Modelo!$A$9:$D$89,MATCH(DataBase!$J4455,Modelo!$A$9:$A$89,0),MATCH(DataBase!L$1,Modelo!$A$9:$D$9,0))</f>
        <v>Impacto económico y gobernanza</v>
      </c>
      <c r="M4455" s="115" t="str">
        <f>INDEX(Modelo!$A$9:$D$89,MATCH(DataBase!$J4455,Modelo!$A$9:$A$89,0),MATCH(DataBase!M$1,Modelo!$A$9:$D$9,0))</f>
        <v>Pilar 6</v>
      </c>
      <c r="N4455" s="115" t="str">
        <f>INDEX(Modelo!$A$9:$D$89,MATCH(DataBase!$J4455,Modelo!$A$9:$A$89,0),MATCH(DataBase!N$1,Modelo!$A$9:$D$9,0))</f>
        <v>positivo</v>
      </c>
      <c r="O4455" s="115">
        <f t="array" ref="O4455">IF(N4455="negativo",INDEX($AD$3:$AG$51,MATCH(1,($B4455=$AD$3:$AD$51)*($J4455=$AE$3:$AE$51),0),3),IF(N4455="positivo",INDEX($AD$55:$AG$109,MATCH(1,($B4455=$AD$55:$AD$109)*($J4455=$AE$55:$AE$109),0),3)))</f>
        <v>0</v>
      </c>
      <c r="P4455" s="115">
        <f t="array" ref="P4455">IF(N4455="negativo",INDEX($AD$3:$AG$51,MATCH(1,($B4455=$AD$3:$AD$51)*($J4455=$AE$3:$AE$51),0),4),IF(N4455="positivo",INDEX($AD$55:$AG$109,MATCH(1,($B4455=$AD$55:$AD$109)*($J4455=$AE$55:$AE$109),0),4)))</f>
        <v>0</v>
      </c>
      <c r="Q4455" s="115" t="str">
        <f>VLOOKUP(M4455,Modelo!$A$2:$C$7,2,0)</f>
        <v>Impacto Económico, Social y Comunitario</v>
      </c>
      <c r="R4455" s="118">
        <f t="array" ref="R4455">INDEX(Modelo!$F$1:$H$37,MATCH(1,(DataBase!Q4455=Modelo!$G$1:$G$37)*(DataBase!B4455=Modelo!$F$1:$F$37),0),3)</f>
        <v>0.14285714285714285</v>
      </c>
      <c r="S4455" s="115">
        <f t="shared" si="140"/>
        <v>0</v>
      </c>
      <c r="T4455" s="115">
        <f t="shared" si="141"/>
        <v>0</v>
      </c>
    </row>
    <row r="4456" spans="1:20" x14ac:dyDescent="0.3">
      <c r="A4456" s="115" t="s">
        <v>256</v>
      </c>
      <c r="B4456" s="115" t="s">
        <v>216</v>
      </c>
      <c r="C4456" s="115" t="s">
        <v>103</v>
      </c>
      <c r="D4456" s="115" t="s">
        <v>87</v>
      </c>
      <c r="E4456" s="115" t="s">
        <v>86</v>
      </c>
      <c r="F4456" s="115" t="s">
        <v>86</v>
      </c>
      <c r="G4456" s="115">
        <v>1964</v>
      </c>
      <c r="H4456" s="115" t="s">
        <v>125</v>
      </c>
      <c r="I4456" s="115">
        <v>2.4859553989999998</v>
      </c>
      <c r="J4456" s="115" t="s">
        <v>66</v>
      </c>
      <c r="K4456" s="115" t="str">
        <f>INDEX(DatosProcesados!$A$1:$BF$101,MATCH(DataBase!A4456,DatosProcesados!$A$1:$A$101,0),MATCH(DataBase!J4456,DatosProcesados!$A$1:$BF$1,0))</f>
        <v>No informa</v>
      </c>
      <c r="L4456" s="115" t="str">
        <f>INDEX(Modelo!$A$9:$D$89,MATCH(DataBase!$J4456,Modelo!$A$9:$A$89,0),MATCH(DataBase!L$1,Modelo!$A$9:$D$9,0))</f>
        <v>Impacto económico y gobernanza</v>
      </c>
      <c r="M4456" s="115" t="str">
        <f>INDEX(Modelo!$A$9:$D$89,MATCH(DataBase!$J4456,Modelo!$A$9:$A$89,0),MATCH(DataBase!M$1,Modelo!$A$9:$D$9,0))</f>
        <v>Pilar 6</v>
      </c>
      <c r="N4456" s="115" t="str">
        <f>INDEX(Modelo!$A$9:$D$89,MATCH(DataBase!$J4456,Modelo!$A$9:$A$89,0),MATCH(DataBase!N$1,Modelo!$A$9:$D$9,0))</f>
        <v>positivo</v>
      </c>
      <c r="O4456" s="115">
        <f t="array" ref="O4456">IF(N4456="negativo",INDEX($AD$3:$AG$51,MATCH(1,($B4456=$AD$3:$AD$51)*($J4456=$AE$3:$AE$51),0),3),IF(N4456="positivo",INDEX($AD$55:$AG$109,MATCH(1,($B4456=$AD$55:$AD$109)*($J4456=$AE$55:$AE$109),0),3)))</f>
        <v>0.15652418389946543</v>
      </c>
      <c r="P4456" s="115">
        <f t="array" ref="P4456">IF(N4456="negativo",INDEX($AD$3:$AG$51,MATCH(1,($B4456=$AD$3:$AD$51)*($J4456=$AE$3:$AE$51),0),4),IF(N4456="positivo",INDEX($AD$55:$AG$109,MATCH(1,($B4456=$AD$55:$AD$109)*($J4456=$AE$55:$AE$109),0),4)))</f>
        <v>4.2841244937278686E-2</v>
      </c>
      <c r="Q4456" s="115" t="str">
        <f>VLOOKUP(M4456,Modelo!$A$2:$C$7,2,0)</f>
        <v>Impacto Económico, Social y Comunitario</v>
      </c>
      <c r="R4456" s="118">
        <f t="array" ref="R4456">INDEX(Modelo!$F$1:$H$37,MATCH(1,(DataBase!Q4456=Modelo!$G$1:$G$37)*(DataBase!B4456=Modelo!$F$1:$F$37),0),3)</f>
        <v>0.10526315789473684</v>
      </c>
      <c r="S4456" s="115">
        <f t="shared" si="140"/>
        <v>0</v>
      </c>
      <c r="T4456" s="115">
        <f t="shared" si="141"/>
        <v>0</v>
      </c>
    </row>
    <row r="4457" spans="1:20" x14ac:dyDescent="0.3">
      <c r="A4457" s="115" t="s">
        <v>305</v>
      </c>
      <c r="B4457" s="115" t="s">
        <v>216</v>
      </c>
      <c r="C4457" s="115" t="s">
        <v>103</v>
      </c>
      <c r="D4457" s="115" t="s">
        <v>87</v>
      </c>
      <c r="E4457" s="115" t="s">
        <v>86</v>
      </c>
      <c r="F4457" s="115" t="s">
        <v>86</v>
      </c>
      <c r="G4457" s="115">
        <v>1940</v>
      </c>
      <c r="H4457" s="115" t="s">
        <v>125</v>
      </c>
      <c r="I4457" s="115">
        <v>1.340540112</v>
      </c>
      <c r="J4457" s="115" t="s">
        <v>66</v>
      </c>
      <c r="K4457" s="115" t="str">
        <f>INDEX(DatosProcesados!$A$1:$BF$101,MATCH(DataBase!A4457,DatosProcesados!$A$1:$A$101,0),MATCH(DataBase!J4457,DatosProcesados!$A$1:$BF$1,0))</f>
        <v>No informa</v>
      </c>
      <c r="L4457" s="115" t="str">
        <f>INDEX(Modelo!$A$9:$D$89,MATCH(DataBase!$J4457,Modelo!$A$9:$A$89,0),MATCH(DataBase!L$1,Modelo!$A$9:$D$9,0))</f>
        <v>Impacto económico y gobernanza</v>
      </c>
      <c r="M4457" s="115" t="str">
        <f>INDEX(Modelo!$A$9:$D$89,MATCH(DataBase!$J4457,Modelo!$A$9:$A$89,0),MATCH(DataBase!M$1,Modelo!$A$9:$D$9,0))</f>
        <v>Pilar 6</v>
      </c>
      <c r="N4457" s="115" t="str">
        <f>INDEX(Modelo!$A$9:$D$89,MATCH(DataBase!$J4457,Modelo!$A$9:$A$89,0),MATCH(DataBase!N$1,Modelo!$A$9:$D$9,0))</f>
        <v>positivo</v>
      </c>
      <c r="O4457" s="115">
        <f t="array" ref="O4457">IF(N4457="negativo",INDEX($AD$3:$AG$51,MATCH(1,($B4457=$AD$3:$AD$51)*($J4457=$AE$3:$AE$51),0),3),IF(N4457="positivo",INDEX($AD$55:$AG$109,MATCH(1,($B4457=$AD$55:$AD$109)*($J4457=$AE$55:$AE$109),0),3)))</f>
        <v>0.15652418389946543</v>
      </c>
      <c r="P4457" s="115">
        <f t="array" ref="P4457">IF(N4457="negativo",INDEX($AD$3:$AG$51,MATCH(1,($B4457=$AD$3:$AD$51)*($J4457=$AE$3:$AE$51),0),4),IF(N4457="positivo",INDEX($AD$55:$AG$109,MATCH(1,($B4457=$AD$55:$AD$109)*($J4457=$AE$55:$AE$109),0),4)))</f>
        <v>4.2841244937278686E-2</v>
      </c>
      <c r="Q4457" s="115" t="str">
        <f>VLOOKUP(M4457,Modelo!$A$2:$C$7,2,0)</f>
        <v>Impacto Económico, Social y Comunitario</v>
      </c>
      <c r="R4457" s="118">
        <f t="array" ref="R4457">INDEX(Modelo!$F$1:$H$37,MATCH(1,(DataBase!Q4457=Modelo!$G$1:$G$37)*(DataBase!B4457=Modelo!$F$1:$F$37),0),3)</f>
        <v>0.10526315789473684</v>
      </c>
      <c r="S4457" s="115">
        <f t="shared" si="140"/>
        <v>0</v>
      </c>
      <c r="T4457" s="115">
        <f t="shared" si="141"/>
        <v>0</v>
      </c>
    </row>
    <row r="4458" spans="1:20" x14ac:dyDescent="0.3">
      <c r="A4458" s="115" t="s">
        <v>432</v>
      </c>
      <c r="B4458" s="115" t="s">
        <v>407</v>
      </c>
      <c r="C4458" s="115" t="s">
        <v>103</v>
      </c>
      <c r="D4458" s="115" t="s">
        <v>86</v>
      </c>
      <c r="E4458" s="115" t="s">
        <v>86</v>
      </c>
      <c r="F4458" s="115" t="s">
        <v>86</v>
      </c>
      <c r="G4458" s="115">
        <v>1956</v>
      </c>
      <c r="H4458" s="115" t="s">
        <v>125</v>
      </c>
      <c r="I4458" s="115">
        <v>2.660692144</v>
      </c>
      <c r="J4458" s="115" t="s">
        <v>66</v>
      </c>
      <c r="K4458" s="115" t="str">
        <f>INDEX(DatosProcesados!$A$1:$BF$101,MATCH(DataBase!A4458,DatosProcesados!$A$1:$A$101,0),MATCH(DataBase!J4458,DatosProcesados!$A$1:$BF$1,0))</f>
        <v>No informa</v>
      </c>
      <c r="L4458" s="115" t="str">
        <f>INDEX(Modelo!$A$9:$D$89,MATCH(DataBase!$J4458,Modelo!$A$9:$A$89,0),MATCH(DataBase!L$1,Modelo!$A$9:$D$9,0))</f>
        <v>Impacto económico y gobernanza</v>
      </c>
      <c r="M4458" s="115" t="str">
        <f>INDEX(Modelo!$A$9:$D$89,MATCH(DataBase!$J4458,Modelo!$A$9:$A$89,0),MATCH(DataBase!M$1,Modelo!$A$9:$D$9,0))</f>
        <v>Pilar 6</v>
      </c>
      <c r="N4458" s="115" t="str">
        <f>INDEX(Modelo!$A$9:$D$89,MATCH(DataBase!$J4458,Modelo!$A$9:$A$89,0),MATCH(DataBase!N$1,Modelo!$A$9:$D$9,0))</f>
        <v>positivo</v>
      </c>
      <c r="O4458" s="115">
        <f t="array" ref="O4458">IF(N4458="negativo",INDEX($AD$3:$AG$51,MATCH(1,($B4458=$AD$3:$AD$51)*($J4458=$AE$3:$AE$51),0),3),IF(N4458="positivo",INDEX($AD$55:$AG$109,MATCH(1,($B4458=$AD$55:$AD$109)*($J4458=$AE$55:$AE$109),0),3)))</f>
        <v>0.1293300037990541</v>
      </c>
      <c r="P4458" s="115">
        <f t="array" ref="P4458">IF(N4458="negativo",INDEX($AD$3:$AG$51,MATCH(1,($B4458=$AD$3:$AD$51)*($J4458=$AE$3:$AE$51),0),4),IF(N4458="positivo",INDEX($AD$55:$AG$109,MATCH(1,($B4458=$AD$55:$AD$109)*($J4458=$AE$55:$AE$109),0),4)))</f>
        <v>1.9504323690633572E-2</v>
      </c>
      <c r="Q4458" s="115" t="str">
        <f>VLOOKUP(M4458,Modelo!$A$2:$C$7,2,0)</f>
        <v>Impacto Económico, Social y Comunitario</v>
      </c>
      <c r="R4458" s="118">
        <f t="array" ref="R4458">INDEX(Modelo!$F$1:$H$37,MATCH(1,(DataBase!Q4458=Modelo!$G$1:$G$37)*(DataBase!B4458=Modelo!$F$1:$F$37),0),3)</f>
        <v>0.15384615384615385</v>
      </c>
      <c r="S4458" s="115">
        <f t="shared" si="140"/>
        <v>0</v>
      </c>
      <c r="T4458" s="115">
        <f t="shared" si="141"/>
        <v>0</v>
      </c>
    </row>
    <row r="4459" spans="1:20" x14ac:dyDescent="0.3">
      <c r="A4459" s="115" t="s">
        <v>476</v>
      </c>
      <c r="B4459" s="115" t="s">
        <v>467</v>
      </c>
      <c r="C4459" s="115" t="s">
        <v>103</v>
      </c>
      <c r="D4459" s="115" t="s">
        <v>87</v>
      </c>
      <c r="E4459" s="115" t="s">
        <v>86</v>
      </c>
      <c r="F4459" s="115" t="s">
        <v>86</v>
      </c>
      <c r="G4459" s="115">
        <v>1962</v>
      </c>
      <c r="H4459" s="115" t="s">
        <v>125</v>
      </c>
      <c r="I4459" s="115">
        <v>0.89448844999999999</v>
      </c>
      <c r="J4459" s="115" t="s">
        <v>66</v>
      </c>
      <c r="K4459" s="115" t="str">
        <f>INDEX(DatosProcesados!$A$1:$BF$101,MATCH(DataBase!A4459,DatosProcesados!$A$1:$A$101,0),MATCH(DataBase!J4459,DatosProcesados!$A$1:$BF$1,0))</f>
        <v>No informa</v>
      </c>
      <c r="L4459" s="115" t="str">
        <f>INDEX(Modelo!$A$9:$D$89,MATCH(DataBase!$J4459,Modelo!$A$9:$A$89,0),MATCH(DataBase!L$1,Modelo!$A$9:$D$9,0))</f>
        <v>Impacto económico y gobernanza</v>
      </c>
      <c r="M4459" s="115" t="str">
        <f>INDEX(Modelo!$A$9:$D$89,MATCH(DataBase!$J4459,Modelo!$A$9:$A$89,0),MATCH(DataBase!M$1,Modelo!$A$9:$D$9,0))</f>
        <v>Pilar 6</v>
      </c>
      <c r="N4459" s="115" t="str">
        <f>INDEX(Modelo!$A$9:$D$89,MATCH(DataBase!$J4459,Modelo!$A$9:$A$89,0),MATCH(DataBase!N$1,Modelo!$A$9:$D$9,0))</f>
        <v>positivo</v>
      </c>
      <c r="O4459" s="115">
        <f t="array" ref="O4459">IF(N4459="negativo",INDEX($AD$3:$AG$51,MATCH(1,($B4459=$AD$3:$AD$51)*($J4459=$AE$3:$AE$51),0),3),IF(N4459="positivo",INDEX($AD$55:$AG$109,MATCH(1,($B4459=$AD$55:$AD$109)*($J4459=$AE$55:$AE$109),0),3)))</f>
        <v>0</v>
      </c>
      <c r="P4459" s="115">
        <f t="array" ref="P4459">IF(N4459="negativo",INDEX($AD$3:$AG$51,MATCH(1,($B4459=$AD$3:$AD$51)*($J4459=$AE$3:$AE$51),0),4),IF(N4459="positivo",INDEX($AD$55:$AG$109,MATCH(1,($B4459=$AD$55:$AD$109)*($J4459=$AE$55:$AE$109),0),4)))</f>
        <v>0</v>
      </c>
      <c r="Q4459" s="115" t="str">
        <f>VLOOKUP(M4459,Modelo!$A$2:$C$7,2,0)</f>
        <v>Impacto Económico, Social y Comunitario</v>
      </c>
      <c r="R4459" s="118">
        <f t="array" ref="R4459">INDEX(Modelo!$F$1:$H$37,MATCH(1,(DataBase!Q4459=Modelo!$G$1:$G$37)*(DataBase!B4459=Modelo!$F$1:$F$37),0),3)</f>
        <v>0.14285714285714285</v>
      </c>
      <c r="S4459" s="115">
        <f t="shared" si="140"/>
        <v>0</v>
      </c>
      <c r="T4459" s="115">
        <f t="shared" si="141"/>
        <v>0</v>
      </c>
    </row>
    <row r="4460" spans="1:20" x14ac:dyDescent="0.3">
      <c r="A4460" s="115" t="s">
        <v>154</v>
      </c>
      <c r="B4460" s="115" t="s">
        <v>84</v>
      </c>
      <c r="C4460" s="115" t="s">
        <v>97</v>
      </c>
      <c r="D4460" s="115" t="s">
        <v>86</v>
      </c>
      <c r="E4460" s="115" t="s">
        <v>87</v>
      </c>
      <c r="F4460" s="115" t="s">
        <v>87</v>
      </c>
      <c r="G4460" s="115">
        <v>1967</v>
      </c>
      <c r="H4460" s="115" t="s">
        <v>125</v>
      </c>
      <c r="I4460" s="115">
        <v>4.1309855679999998</v>
      </c>
      <c r="J4460" s="115" t="s">
        <v>66</v>
      </c>
      <c r="K4460" s="115" t="str">
        <f>INDEX(DatosProcesados!$A$1:$BF$101,MATCH(DataBase!A4460,DatosProcesados!$A$1:$A$101,0),MATCH(DataBase!J4460,DatosProcesados!$A$1:$BF$1,0))</f>
        <v>No informa</v>
      </c>
      <c r="L4460" s="115" t="str">
        <f>INDEX(Modelo!$A$9:$D$89,MATCH(DataBase!$J4460,Modelo!$A$9:$A$89,0),MATCH(DataBase!L$1,Modelo!$A$9:$D$9,0))</f>
        <v>Impacto económico y gobernanza</v>
      </c>
      <c r="M4460" s="115" t="str">
        <f>INDEX(Modelo!$A$9:$D$89,MATCH(DataBase!$J4460,Modelo!$A$9:$A$89,0),MATCH(DataBase!M$1,Modelo!$A$9:$D$9,0))</f>
        <v>Pilar 6</v>
      </c>
      <c r="N4460" s="115" t="str">
        <f>INDEX(Modelo!$A$9:$D$89,MATCH(DataBase!$J4460,Modelo!$A$9:$A$89,0),MATCH(DataBase!N$1,Modelo!$A$9:$D$9,0))</f>
        <v>positivo</v>
      </c>
      <c r="O4460" s="115">
        <f t="array" ref="O4460">IF(N4460="negativo",INDEX($AD$3:$AG$51,MATCH(1,($B4460=$AD$3:$AD$51)*($J4460=$AE$3:$AE$51),0),3),IF(N4460="positivo",INDEX($AD$55:$AG$109,MATCH(1,($B4460=$AD$55:$AD$109)*($J4460=$AE$55:$AE$109),0),3)))</f>
        <v>0.13451433718660863</v>
      </c>
      <c r="P4460" s="115">
        <f t="array" ref="P4460">IF(N4460="negativo",INDEX($AD$3:$AG$51,MATCH(1,($B4460=$AD$3:$AD$51)*($J4460=$AE$3:$AE$51),0),4),IF(N4460="positivo",INDEX($AD$55:$AG$109,MATCH(1,($B4460=$AD$55:$AD$109)*($J4460=$AE$55:$AE$109),0),4)))</f>
        <v>2.7087517461389356E-2</v>
      </c>
      <c r="Q4460" s="115" t="str">
        <f>VLOOKUP(M4460,Modelo!$A$2:$C$7,2,0)</f>
        <v>Impacto Económico, Social y Comunitario</v>
      </c>
      <c r="R4460" s="118">
        <f t="array" ref="R4460">INDEX(Modelo!$F$1:$H$37,MATCH(1,(DataBase!Q4460=Modelo!$G$1:$G$37)*(DataBase!B4460=Modelo!$F$1:$F$37),0),3)</f>
        <v>0.11764705882352941</v>
      </c>
      <c r="S4460" s="115">
        <f t="shared" si="140"/>
        <v>0</v>
      </c>
      <c r="T4460" s="115">
        <f t="shared" si="141"/>
        <v>0</v>
      </c>
    </row>
    <row r="4461" spans="1:20" x14ac:dyDescent="0.3">
      <c r="A4461" s="115" t="s">
        <v>139</v>
      </c>
      <c r="B4461" s="115" t="s">
        <v>84</v>
      </c>
      <c r="C4461" s="115" t="s">
        <v>97</v>
      </c>
      <c r="D4461" s="115" t="s">
        <v>86</v>
      </c>
      <c r="E4461" s="115" t="s">
        <v>86</v>
      </c>
      <c r="F4461" s="115" t="s">
        <v>86</v>
      </c>
      <c r="G4461" s="115">
        <v>1995</v>
      </c>
      <c r="H4461" s="115" t="s">
        <v>125</v>
      </c>
      <c r="I4461" s="115">
        <v>6.1355991599999999</v>
      </c>
      <c r="J4461" s="115" t="s">
        <v>66</v>
      </c>
      <c r="K4461" s="115" t="str">
        <f>INDEX(DatosProcesados!$A$1:$BF$101,MATCH(DataBase!A4461,DatosProcesados!$A$1:$A$101,0),MATCH(DataBase!J4461,DatosProcesados!$A$1:$BF$1,0))</f>
        <v>No informa</v>
      </c>
      <c r="L4461" s="115" t="str">
        <f>INDEX(Modelo!$A$9:$D$89,MATCH(DataBase!$J4461,Modelo!$A$9:$A$89,0),MATCH(DataBase!L$1,Modelo!$A$9:$D$9,0))</f>
        <v>Impacto económico y gobernanza</v>
      </c>
      <c r="M4461" s="115" t="str">
        <f>INDEX(Modelo!$A$9:$D$89,MATCH(DataBase!$J4461,Modelo!$A$9:$A$89,0),MATCH(DataBase!M$1,Modelo!$A$9:$D$9,0))</f>
        <v>Pilar 6</v>
      </c>
      <c r="N4461" s="115" t="str">
        <f>INDEX(Modelo!$A$9:$D$89,MATCH(DataBase!$J4461,Modelo!$A$9:$A$89,0),MATCH(DataBase!N$1,Modelo!$A$9:$D$9,0))</f>
        <v>positivo</v>
      </c>
      <c r="O4461" s="115">
        <f t="array" ref="O4461">IF(N4461="negativo",INDEX($AD$3:$AG$51,MATCH(1,($B4461=$AD$3:$AD$51)*($J4461=$AE$3:$AE$51),0),3),IF(N4461="positivo",INDEX($AD$55:$AG$109,MATCH(1,($B4461=$AD$55:$AD$109)*($J4461=$AE$55:$AE$109),0),3)))</f>
        <v>0.13451433718660863</v>
      </c>
      <c r="P4461" s="115">
        <f t="array" ref="P4461">IF(N4461="negativo",INDEX($AD$3:$AG$51,MATCH(1,($B4461=$AD$3:$AD$51)*($J4461=$AE$3:$AE$51),0),4),IF(N4461="positivo",INDEX($AD$55:$AG$109,MATCH(1,($B4461=$AD$55:$AD$109)*($J4461=$AE$55:$AE$109),0),4)))</f>
        <v>2.7087517461389356E-2</v>
      </c>
      <c r="Q4461" s="115" t="str">
        <f>VLOOKUP(M4461,Modelo!$A$2:$C$7,2,0)</f>
        <v>Impacto Económico, Social y Comunitario</v>
      </c>
      <c r="R4461" s="118">
        <f t="array" ref="R4461">INDEX(Modelo!$F$1:$H$37,MATCH(1,(DataBase!Q4461=Modelo!$G$1:$G$37)*(DataBase!B4461=Modelo!$F$1:$F$37),0),3)</f>
        <v>0.11764705882352941</v>
      </c>
      <c r="S4461" s="115">
        <f t="shared" si="140"/>
        <v>0</v>
      </c>
      <c r="T4461" s="115">
        <f t="shared" si="141"/>
        <v>0</v>
      </c>
    </row>
    <row r="4462" spans="1:20" x14ac:dyDescent="0.3">
      <c r="A4462" s="115" t="s">
        <v>399</v>
      </c>
      <c r="B4462" s="115" t="s">
        <v>379</v>
      </c>
      <c r="C4462" s="115" t="s">
        <v>103</v>
      </c>
      <c r="D4462" s="115" t="s">
        <v>86</v>
      </c>
      <c r="E4462" s="115" t="s">
        <v>86</v>
      </c>
      <c r="F4462" s="115" t="s">
        <v>87</v>
      </c>
      <c r="G4462" s="115">
        <v>1989</v>
      </c>
      <c r="H4462" s="115" t="s">
        <v>125</v>
      </c>
      <c r="I4462" s="115">
        <v>0.75167738299999998</v>
      </c>
      <c r="J4462" s="115" t="s">
        <v>66</v>
      </c>
      <c r="K4462" s="115" t="str">
        <f>INDEX(DatosProcesados!$A$1:$BF$101,MATCH(DataBase!A4462,DatosProcesados!$A$1:$A$101,0),MATCH(DataBase!J4462,DatosProcesados!$A$1:$BF$1,0))</f>
        <v>No informa</v>
      </c>
      <c r="L4462" s="115" t="str">
        <f>INDEX(Modelo!$A$9:$D$89,MATCH(DataBase!$J4462,Modelo!$A$9:$A$89,0),MATCH(DataBase!L$1,Modelo!$A$9:$D$9,0))</f>
        <v>Impacto económico y gobernanza</v>
      </c>
      <c r="M4462" s="115" t="str">
        <f>INDEX(Modelo!$A$9:$D$89,MATCH(DataBase!$J4462,Modelo!$A$9:$A$89,0),MATCH(DataBase!M$1,Modelo!$A$9:$D$9,0))</f>
        <v>Pilar 6</v>
      </c>
      <c r="N4462" s="115" t="str">
        <f>INDEX(Modelo!$A$9:$D$89,MATCH(DataBase!$J4462,Modelo!$A$9:$A$89,0),MATCH(DataBase!N$1,Modelo!$A$9:$D$9,0))</f>
        <v>positivo</v>
      </c>
      <c r="O4462" s="115">
        <f t="array" ref="O4462">IF(N4462="negativo",INDEX($AD$3:$AG$51,MATCH(1,($B4462=$AD$3:$AD$51)*($J4462=$AE$3:$AE$51),0),3),IF(N4462="positivo",INDEX($AD$55:$AG$109,MATCH(1,($B4462=$AD$55:$AD$109)*($J4462=$AE$55:$AE$109),0),3)))</f>
        <v>1.1946106015278107E-2</v>
      </c>
      <c r="P4462" s="115">
        <f t="array" ref="P4462">IF(N4462="negativo",INDEX($AD$3:$AG$51,MATCH(1,($B4462=$AD$3:$AD$51)*($J4462=$AE$3:$AE$51),0),4),IF(N4462="positivo",INDEX($AD$55:$AG$109,MATCH(1,($B4462=$AD$55:$AD$109)*($J4462=$AE$55:$AE$109),0),4)))</f>
        <v>1.1946106015278107E-2</v>
      </c>
      <c r="Q4462" s="115" t="str">
        <f>VLOOKUP(M4462,Modelo!$A$2:$C$7,2,0)</f>
        <v>Impacto Económico, Social y Comunitario</v>
      </c>
      <c r="R4462" s="118">
        <f t="array" ref="R4462">INDEX(Modelo!$F$1:$H$37,MATCH(1,(DataBase!Q4462=Modelo!$G$1:$G$37)*(DataBase!B4462=Modelo!$F$1:$F$37),0),3)</f>
        <v>0.14285714285714285</v>
      </c>
      <c r="S4462" s="115">
        <f t="shared" si="140"/>
        <v>0</v>
      </c>
      <c r="T4462" s="115">
        <f t="shared" si="141"/>
        <v>0</v>
      </c>
    </row>
    <row r="4463" spans="1:20" x14ac:dyDescent="0.3">
      <c r="A4463" s="115" t="s">
        <v>233</v>
      </c>
      <c r="B4463" s="115" t="s">
        <v>216</v>
      </c>
      <c r="C4463" s="115" t="s">
        <v>103</v>
      </c>
      <c r="D4463" s="115" t="s">
        <v>87</v>
      </c>
      <c r="E4463" s="115" t="s">
        <v>86</v>
      </c>
      <c r="F4463" s="115" t="s">
        <v>86</v>
      </c>
      <c r="G4463" s="115">
        <v>1970</v>
      </c>
      <c r="H4463" s="115" t="s">
        <v>125</v>
      </c>
      <c r="I4463" s="115">
        <v>3.1891452720000002</v>
      </c>
      <c r="J4463" s="115" t="s">
        <v>66</v>
      </c>
      <c r="K4463" s="115" t="str">
        <f>INDEX(DatosProcesados!$A$1:$BF$101,MATCH(DataBase!A4463,DatosProcesados!$A$1:$A$101,0),MATCH(DataBase!J4463,DatosProcesados!$A$1:$BF$1,0))</f>
        <v>No informa</v>
      </c>
      <c r="L4463" s="115" t="str">
        <f>INDEX(Modelo!$A$9:$D$89,MATCH(DataBase!$J4463,Modelo!$A$9:$A$89,0),MATCH(DataBase!L$1,Modelo!$A$9:$D$9,0))</f>
        <v>Impacto económico y gobernanza</v>
      </c>
      <c r="M4463" s="115" t="str">
        <f>INDEX(Modelo!$A$9:$D$89,MATCH(DataBase!$J4463,Modelo!$A$9:$A$89,0),MATCH(DataBase!M$1,Modelo!$A$9:$D$9,0))</f>
        <v>Pilar 6</v>
      </c>
      <c r="N4463" s="115" t="str">
        <f>INDEX(Modelo!$A$9:$D$89,MATCH(DataBase!$J4463,Modelo!$A$9:$A$89,0),MATCH(DataBase!N$1,Modelo!$A$9:$D$9,0))</f>
        <v>positivo</v>
      </c>
      <c r="O4463" s="115">
        <f t="array" ref="O4463">IF(N4463="negativo",INDEX($AD$3:$AG$51,MATCH(1,($B4463=$AD$3:$AD$51)*($J4463=$AE$3:$AE$51),0),3),IF(N4463="positivo",INDEX($AD$55:$AG$109,MATCH(1,($B4463=$AD$55:$AD$109)*($J4463=$AE$55:$AE$109),0),3)))</f>
        <v>0.15652418389946543</v>
      </c>
      <c r="P4463" s="115">
        <f t="array" ref="P4463">IF(N4463="negativo",INDEX($AD$3:$AG$51,MATCH(1,($B4463=$AD$3:$AD$51)*($J4463=$AE$3:$AE$51),0),4),IF(N4463="positivo",INDEX($AD$55:$AG$109,MATCH(1,($B4463=$AD$55:$AD$109)*($J4463=$AE$55:$AE$109),0),4)))</f>
        <v>4.2841244937278686E-2</v>
      </c>
      <c r="Q4463" s="115" t="str">
        <f>VLOOKUP(M4463,Modelo!$A$2:$C$7,2,0)</f>
        <v>Impacto Económico, Social y Comunitario</v>
      </c>
      <c r="R4463" s="118">
        <f t="array" ref="R4463">INDEX(Modelo!$F$1:$H$37,MATCH(1,(DataBase!Q4463=Modelo!$G$1:$G$37)*(DataBase!B4463=Modelo!$F$1:$F$37),0),3)</f>
        <v>0.10526315789473684</v>
      </c>
      <c r="S4463" s="115">
        <f t="shared" si="140"/>
        <v>0</v>
      </c>
      <c r="T4463" s="115">
        <f t="shared" si="141"/>
        <v>0</v>
      </c>
    </row>
    <row r="4464" spans="1:20" x14ac:dyDescent="0.3">
      <c r="A4464" s="115" t="s">
        <v>176</v>
      </c>
      <c r="B4464" s="115" t="s">
        <v>84</v>
      </c>
      <c r="C4464" s="115" t="s">
        <v>103</v>
      </c>
      <c r="D4464" s="115" t="s">
        <v>86</v>
      </c>
      <c r="E4464" s="115" t="s">
        <v>87</v>
      </c>
      <c r="F4464" s="115" t="s">
        <v>87</v>
      </c>
      <c r="G4464" s="115">
        <v>1929</v>
      </c>
      <c r="H4464" s="115" t="s">
        <v>177</v>
      </c>
      <c r="I4464" s="115">
        <v>2.3283445380000001</v>
      </c>
      <c r="J4464" s="115" t="s">
        <v>66</v>
      </c>
      <c r="K4464" s="115" t="str">
        <f>INDEX(DatosProcesados!$A$1:$BF$101,MATCH(DataBase!A4464,DatosProcesados!$A$1:$A$101,0),MATCH(DataBase!J4464,DatosProcesados!$A$1:$BF$1,0))</f>
        <v>No informa</v>
      </c>
      <c r="L4464" s="115" t="str">
        <f>INDEX(Modelo!$A$9:$D$89,MATCH(DataBase!$J4464,Modelo!$A$9:$A$89,0),MATCH(DataBase!L$1,Modelo!$A$9:$D$9,0))</f>
        <v>Impacto económico y gobernanza</v>
      </c>
      <c r="M4464" s="115" t="str">
        <f>INDEX(Modelo!$A$9:$D$89,MATCH(DataBase!$J4464,Modelo!$A$9:$A$89,0),MATCH(DataBase!M$1,Modelo!$A$9:$D$9,0))</f>
        <v>Pilar 6</v>
      </c>
      <c r="N4464" s="115" t="str">
        <f>INDEX(Modelo!$A$9:$D$89,MATCH(DataBase!$J4464,Modelo!$A$9:$A$89,0),MATCH(DataBase!N$1,Modelo!$A$9:$D$9,0))</f>
        <v>positivo</v>
      </c>
      <c r="O4464" s="115">
        <f t="array" ref="O4464">IF(N4464="negativo",INDEX($AD$3:$AG$51,MATCH(1,($B4464=$AD$3:$AD$51)*($J4464=$AE$3:$AE$51),0),3),IF(N4464="positivo",INDEX($AD$55:$AG$109,MATCH(1,($B4464=$AD$55:$AD$109)*($J4464=$AE$55:$AE$109),0),3)))</f>
        <v>0.13451433718660863</v>
      </c>
      <c r="P4464" s="115">
        <f t="array" ref="P4464">IF(N4464="negativo",INDEX($AD$3:$AG$51,MATCH(1,($B4464=$AD$3:$AD$51)*($J4464=$AE$3:$AE$51),0),4),IF(N4464="positivo",INDEX($AD$55:$AG$109,MATCH(1,($B4464=$AD$55:$AD$109)*($J4464=$AE$55:$AE$109),0),4)))</f>
        <v>2.7087517461389356E-2</v>
      </c>
      <c r="Q4464" s="115" t="str">
        <f>VLOOKUP(M4464,Modelo!$A$2:$C$7,2,0)</f>
        <v>Impacto Económico, Social y Comunitario</v>
      </c>
      <c r="R4464" s="118">
        <f t="array" ref="R4464">INDEX(Modelo!$F$1:$H$37,MATCH(1,(DataBase!Q4464=Modelo!$G$1:$G$37)*(DataBase!B4464=Modelo!$F$1:$F$37),0),3)</f>
        <v>0.11764705882352941</v>
      </c>
      <c r="S4464" s="115">
        <f t="shared" si="140"/>
        <v>0</v>
      </c>
      <c r="T4464" s="115">
        <f t="shared" si="141"/>
        <v>0</v>
      </c>
    </row>
    <row r="4465" spans="1:20" x14ac:dyDescent="0.3">
      <c r="A4465" s="115" t="s">
        <v>391</v>
      </c>
      <c r="B4465" s="115" t="s">
        <v>379</v>
      </c>
      <c r="C4465" s="115" t="s">
        <v>103</v>
      </c>
      <c r="D4465" s="115" t="s">
        <v>87</v>
      </c>
      <c r="E4465" s="115" t="s">
        <v>86</v>
      </c>
      <c r="F4465" s="115" t="s">
        <v>86</v>
      </c>
      <c r="G4465" s="115">
        <v>1976</v>
      </c>
      <c r="H4465" s="115" t="s">
        <v>125</v>
      </c>
      <c r="I4465" s="115">
        <v>0.98534294499999997</v>
      </c>
      <c r="J4465" s="115" t="s">
        <v>66</v>
      </c>
      <c r="K4465" s="115" t="str">
        <f>INDEX(DatosProcesados!$A$1:$BF$101,MATCH(DataBase!A4465,DatosProcesados!$A$1:$A$101,0),MATCH(DataBase!J4465,DatosProcesados!$A$1:$BF$1,0))</f>
        <v>No informa</v>
      </c>
      <c r="L4465" s="115" t="str">
        <f>INDEX(Modelo!$A$9:$D$89,MATCH(DataBase!$J4465,Modelo!$A$9:$A$89,0),MATCH(DataBase!L$1,Modelo!$A$9:$D$9,0))</f>
        <v>Impacto económico y gobernanza</v>
      </c>
      <c r="M4465" s="115" t="str">
        <f>INDEX(Modelo!$A$9:$D$89,MATCH(DataBase!$J4465,Modelo!$A$9:$A$89,0),MATCH(DataBase!M$1,Modelo!$A$9:$D$9,0))</f>
        <v>Pilar 6</v>
      </c>
      <c r="N4465" s="115" t="str">
        <f>INDEX(Modelo!$A$9:$D$89,MATCH(DataBase!$J4465,Modelo!$A$9:$A$89,0),MATCH(DataBase!N$1,Modelo!$A$9:$D$9,0))</f>
        <v>positivo</v>
      </c>
      <c r="O4465" s="115">
        <f t="array" ref="O4465">IF(N4465="negativo",INDEX($AD$3:$AG$51,MATCH(1,($B4465=$AD$3:$AD$51)*($J4465=$AE$3:$AE$51),0),3),IF(N4465="positivo",INDEX($AD$55:$AG$109,MATCH(1,($B4465=$AD$55:$AD$109)*($J4465=$AE$55:$AE$109),0),3)))</f>
        <v>1.1946106015278107E-2</v>
      </c>
      <c r="P4465" s="115">
        <f t="array" ref="P4465">IF(N4465="negativo",INDEX($AD$3:$AG$51,MATCH(1,($B4465=$AD$3:$AD$51)*($J4465=$AE$3:$AE$51),0),4),IF(N4465="positivo",INDEX($AD$55:$AG$109,MATCH(1,($B4465=$AD$55:$AD$109)*($J4465=$AE$55:$AE$109),0),4)))</f>
        <v>1.1946106015278107E-2</v>
      </c>
      <c r="Q4465" s="115" t="str">
        <f>VLOOKUP(M4465,Modelo!$A$2:$C$7,2,0)</f>
        <v>Impacto Económico, Social y Comunitario</v>
      </c>
      <c r="R4465" s="118">
        <f t="array" ref="R4465">INDEX(Modelo!$F$1:$H$37,MATCH(1,(DataBase!Q4465=Modelo!$G$1:$G$37)*(DataBase!B4465=Modelo!$F$1:$F$37),0),3)</f>
        <v>0.14285714285714285</v>
      </c>
      <c r="S4465" s="115">
        <f t="shared" si="140"/>
        <v>0</v>
      </c>
      <c r="T4465" s="115">
        <f t="shared" si="141"/>
        <v>0</v>
      </c>
    </row>
    <row r="4466" spans="1:20" x14ac:dyDescent="0.3">
      <c r="A4466" s="115" t="s">
        <v>376</v>
      </c>
      <c r="B4466" s="115" t="s">
        <v>313</v>
      </c>
      <c r="C4466" s="115" t="s">
        <v>103</v>
      </c>
      <c r="D4466" s="115" t="s">
        <v>86</v>
      </c>
      <c r="E4466" s="115" t="s">
        <v>87</v>
      </c>
      <c r="F4466" s="115" t="s">
        <v>87</v>
      </c>
      <c r="G4466" s="115">
        <v>1920</v>
      </c>
      <c r="H4466" s="115" t="s">
        <v>294</v>
      </c>
      <c r="I4466" s="115">
        <v>1.8691417530000001</v>
      </c>
      <c r="J4466" s="115" t="s">
        <v>66</v>
      </c>
      <c r="K4466" s="115" t="str">
        <f>INDEX(DatosProcesados!$A$1:$BF$101,MATCH(DataBase!A4466,DatosProcesados!$A$1:$A$101,0),MATCH(DataBase!J4466,DatosProcesados!$A$1:$BF$1,0))</f>
        <v>No informa</v>
      </c>
      <c r="L4466" s="115" t="str">
        <f>INDEX(Modelo!$A$9:$D$89,MATCH(DataBase!$J4466,Modelo!$A$9:$A$89,0),MATCH(DataBase!L$1,Modelo!$A$9:$D$9,0))</f>
        <v>Impacto económico y gobernanza</v>
      </c>
      <c r="M4466" s="115" t="str">
        <f>INDEX(Modelo!$A$9:$D$89,MATCH(DataBase!$J4466,Modelo!$A$9:$A$89,0),MATCH(DataBase!M$1,Modelo!$A$9:$D$9,0))</f>
        <v>Pilar 6</v>
      </c>
      <c r="N4466" s="115" t="str">
        <f>INDEX(Modelo!$A$9:$D$89,MATCH(DataBase!$J4466,Modelo!$A$9:$A$89,0),MATCH(DataBase!N$1,Modelo!$A$9:$D$9,0))</f>
        <v>positivo</v>
      </c>
      <c r="O4466" s="115">
        <f t="array" ref="O4466">IF(N4466="negativo",INDEX($AD$3:$AG$51,MATCH(1,($B4466=$AD$3:$AD$51)*($J4466=$AE$3:$AE$51),0),3),IF(N4466="positivo",INDEX($AD$55:$AG$109,MATCH(1,($B4466=$AD$55:$AD$109)*($J4466=$AE$55:$AE$109),0),3)))</f>
        <v>7.0763358778625944</v>
      </c>
      <c r="P4466" s="115">
        <f t="array" ref="P4466">IF(N4466="negativo",INDEX($AD$3:$AG$51,MATCH(1,($B4466=$AD$3:$AD$51)*($J4466=$AE$3:$AE$51),0),4),IF(N4466="positivo",INDEX($AD$55:$AG$109,MATCH(1,($B4466=$AD$55:$AD$109)*($J4466=$AE$55:$AE$109),0),4)))</f>
        <v>1.5951198800320521E-2</v>
      </c>
      <c r="Q4466" s="115" t="str">
        <f>VLOOKUP(M4466,Modelo!$A$2:$C$7,2,0)</f>
        <v>Impacto Económico, Social y Comunitario</v>
      </c>
      <c r="R4466" s="118">
        <f t="array" ref="R4466">INDEX(Modelo!$F$1:$H$37,MATCH(1,(DataBase!Q4466=Modelo!$G$1:$G$37)*(DataBase!B4466=Modelo!$F$1:$F$37),0),3)</f>
        <v>0.11764705882352941</v>
      </c>
      <c r="S4466" s="115">
        <f t="shared" si="140"/>
        <v>0</v>
      </c>
      <c r="T4466" s="115">
        <f t="shared" si="141"/>
        <v>0</v>
      </c>
    </row>
    <row r="4467" spans="1:20" x14ac:dyDescent="0.3">
      <c r="A4467" s="115" t="s">
        <v>193</v>
      </c>
      <c r="B4467" s="115" t="s">
        <v>84</v>
      </c>
      <c r="C4467" s="115" t="s">
        <v>103</v>
      </c>
      <c r="D4467" s="115" t="s">
        <v>86</v>
      </c>
      <c r="E4467" s="115" t="s">
        <v>87</v>
      </c>
      <c r="F4467" s="115" t="s">
        <v>87</v>
      </c>
      <c r="G4467" s="115">
        <v>2009</v>
      </c>
      <c r="H4467" s="115" t="s">
        <v>194</v>
      </c>
      <c r="I4467" s="115">
        <v>1.8581853669999999</v>
      </c>
      <c r="J4467" s="115" t="s">
        <v>66</v>
      </c>
      <c r="K4467" s="115" t="str">
        <f>INDEX(DatosProcesados!$A$1:$BF$101,MATCH(DataBase!A4467,DatosProcesados!$A$1:$A$101,0),MATCH(DataBase!J4467,DatosProcesados!$A$1:$BF$1,0))</f>
        <v>No informa</v>
      </c>
      <c r="L4467" s="115" t="str">
        <f>INDEX(Modelo!$A$9:$D$89,MATCH(DataBase!$J4467,Modelo!$A$9:$A$89,0),MATCH(DataBase!L$1,Modelo!$A$9:$D$9,0))</f>
        <v>Impacto económico y gobernanza</v>
      </c>
      <c r="M4467" s="115" t="str">
        <f>INDEX(Modelo!$A$9:$D$89,MATCH(DataBase!$J4467,Modelo!$A$9:$A$89,0),MATCH(DataBase!M$1,Modelo!$A$9:$D$9,0))</f>
        <v>Pilar 6</v>
      </c>
      <c r="N4467" s="115" t="str">
        <f>INDEX(Modelo!$A$9:$D$89,MATCH(DataBase!$J4467,Modelo!$A$9:$A$89,0),MATCH(DataBase!N$1,Modelo!$A$9:$D$9,0))</f>
        <v>positivo</v>
      </c>
      <c r="O4467" s="115">
        <f t="array" ref="O4467">IF(N4467="negativo",INDEX($AD$3:$AG$51,MATCH(1,($B4467=$AD$3:$AD$51)*($J4467=$AE$3:$AE$51),0),3),IF(N4467="positivo",INDEX($AD$55:$AG$109,MATCH(1,($B4467=$AD$55:$AD$109)*($J4467=$AE$55:$AE$109),0),3)))</f>
        <v>0.13451433718660863</v>
      </c>
      <c r="P4467" s="115">
        <f t="array" ref="P4467">IF(N4467="negativo",INDEX($AD$3:$AG$51,MATCH(1,($B4467=$AD$3:$AD$51)*($J4467=$AE$3:$AE$51),0),4),IF(N4467="positivo",INDEX($AD$55:$AG$109,MATCH(1,($B4467=$AD$55:$AD$109)*($J4467=$AE$55:$AE$109),0),4)))</f>
        <v>2.7087517461389356E-2</v>
      </c>
      <c r="Q4467" s="115" t="str">
        <f>VLOOKUP(M4467,Modelo!$A$2:$C$7,2,0)</f>
        <v>Impacto Económico, Social y Comunitario</v>
      </c>
      <c r="R4467" s="118">
        <f t="array" ref="R4467">INDEX(Modelo!$F$1:$H$37,MATCH(1,(DataBase!Q4467=Modelo!$G$1:$G$37)*(DataBase!B4467=Modelo!$F$1:$F$37),0),3)</f>
        <v>0.11764705882352941</v>
      </c>
      <c r="S4467" s="115">
        <f t="shared" si="140"/>
        <v>0</v>
      </c>
      <c r="T4467" s="115">
        <f t="shared" si="141"/>
        <v>0</v>
      </c>
    </row>
    <row r="4468" spans="1:20" x14ac:dyDescent="0.3">
      <c r="A4468" s="115" t="s">
        <v>280</v>
      </c>
      <c r="B4468" s="115" t="s">
        <v>216</v>
      </c>
      <c r="C4468" s="115" t="s">
        <v>97</v>
      </c>
      <c r="D4468" s="115" t="s">
        <v>86</v>
      </c>
      <c r="E4468" s="115" t="s">
        <v>87</v>
      </c>
      <c r="F4468" s="115" t="s">
        <v>87</v>
      </c>
      <c r="G4468" s="115">
        <v>1866</v>
      </c>
      <c r="H4468" s="115" t="s">
        <v>281</v>
      </c>
      <c r="I4468" s="115">
        <v>2.0444698099999998</v>
      </c>
      <c r="J4468" s="115" t="s">
        <v>66</v>
      </c>
      <c r="K4468" s="115" t="str">
        <f>INDEX(DatosProcesados!$A$1:$BF$101,MATCH(DataBase!A4468,DatosProcesados!$A$1:$A$101,0),MATCH(DataBase!J4468,DatosProcesados!$A$1:$BF$1,0))</f>
        <v>No informa</v>
      </c>
      <c r="L4468" s="115" t="str">
        <f>INDEX(Modelo!$A$9:$D$89,MATCH(DataBase!$J4468,Modelo!$A$9:$A$89,0),MATCH(DataBase!L$1,Modelo!$A$9:$D$9,0))</f>
        <v>Impacto económico y gobernanza</v>
      </c>
      <c r="M4468" s="115" t="str">
        <f>INDEX(Modelo!$A$9:$D$89,MATCH(DataBase!$J4468,Modelo!$A$9:$A$89,0),MATCH(DataBase!M$1,Modelo!$A$9:$D$9,0))</f>
        <v>Pilar 6</v>
      </c>
      <c r="N4468" s="115" t="str">
        <f>INDEX(Modelo!$A$9:$D$89,MATCH(DataBase!$J4468,Modelo!$A$9:$A$89,0),MATCH(DataBase!N$1,Modelo!$A$9:$D$9,0))</f>
        <v>positivo</v>
      </c>
      <c r="O4468" s="115">
        <f t="array" ref="O4468">IF(N4468="negativo",INDEX($AD$3:$AG$51,MATCH(1,($B4468=$AD$3:$AD$51)*($J4468=$AE$3:$AE$51),0),3),IF(N4468="positivo",INDEX($AD$55:$AG$109,MATCH(1,($B4468=$AD$55:$AD$109)*($J4468=$AE$55:$AE$109),0),3)))</f>
        <v>0.15652418389946543</v>
      </c>
      <c r="P4468" s="115">
        <f t="array" ref="P4468">IF(N4468="negativo",INDEX($AD$3:$AG$51,MATCH(1,($B4468=$AD$3:$AD$51)*($J4468=$AE$3:$AE$51),0),4),IF(N4468="positivo",INDEX($AD$55:$AG$109,MATCH(1,($B4468=$AD$55:$AD$109)*($J4468=$AE$55:$AE$109),0),4)))</f>
        <v>4.2841244937278686E-2</v>
      </c>
      <c r="Q4468" s="115" t="str">
        <f>VLOOKUP(M4468,Modelo!$A$2:$C$7,2,0)</f>
        <v>Impacto Económico, Social y Comunitario</v>
      </c>
      <c r="R4468" s="118">
        <f t="array" ref="R4468">INDEX(Modelo!$F$1:$H$37,MATCH(1,(DataBase!Q4468=Modelo!$G$1:$G$37)*(DataBase!B4468=Modelo!$F$1:$F$37),0),3)</f>
        <v>0.10526315789473684</v>
      </c>
      <c r="S4468" s="115">
        <f t="shared" si="140"/>
        <v>0</v>
      </c>
      <c r="T4468" s="115">
        <f t="shared" si="141"/>
        <v>0</v>
      </c>
    </row>
    <row r="4469" spans="1:20" x14ac:dyDescent="0.3">
      <c r="A4469" s="115" t="s">
        <v>143</v>
      </c>
      <c r="B4469" s="115" t="s">
        <v>84</v>
      </c>
      <c r="C4469" s="115" t="s">
        <v>97</v>
      </c>
      <c r="D4469" s="115" t="s">
        <v>86</v>
      </c>
      <c r="E4469" s="115" t="s">
        <v>86</v>
      </c>
      <c r="F4469" s="115" t="s">
        <v>86</v>
      </c>
      <c r="G4469" s="115">
        <v>1994</v>
      </c>
      <c r="H4469" s="115" t="s">
        <v>125</v>
      </c>
      <c r="I4469" s="115">
        <v>5.9751610780000002</v>
      </c>
      <c r="J4469" s="115" t="s">
        <v>66</v>
      </c>
      <c r="K4469" s="115" t="str">
        <f>INDEX(DatosProcesados!$A$1:$BF$101,MATCH(DataBase!A4469,DatosProcesados!$A$1:$A$101,0),MATCH(DataBase!J4469,DatosProcesados!$A$1:$BF$1,0))</f>
        <v>No informa</v>
      </c>
      <c r="L4469" s="115" t="str">
        <f>INDEX(Modelo!$A$9:$D$89,MATCH(DataBase!$J4469,Modelo!$A$9:$A$89,0),MATCH(DataBase!L$1,Modelo!$A$9:$D$9,0))</f>
        <v>Impacto económico y gobernanza</v>
      </c>
      <c r="M4469" s="115" t="str">
        <f>INDEX(Modelo!$A$9:$D$89,MATCH(DataBase!$J4469,Modelo!$A$9:$A$89,0),MATCH(DataBase!M$1,Modelo!$A$9:$D$9,0))</f>
        <v>Pilar 6</v>
      </c>
      <c r="N4469" s="115" t="str">
        <f>INDEX(Modelo!$A$9:$D$89,MATCH(DataBase!$J4469,Modelo!$A$9:$A$89,0),MATCH(DataBase!N$1,Modelo!$A$9:$D$9,0))</f>
        <v>positivo</v>
      </c>
      <c r="O4469" s="115">
        <f t="array" ref="O4469">IF(N4469="negativo",INDEX($AD$3:$AG$51,MATCH(1,($B4469=$AD$3:$AD$51)*($J4469=$AE$3:$AE$51),0),3),IF(N4469="positivo",INDEX($AD$55:$AG$109,MATCH(1,($B4469=$AD$55:$AD$109)*($J4469=$AE$55:$AE$109),0),3)))</f>
        <v>0.13451433718660863</v>
      </c>
      <c r="P4469" s="115">
        <f t="array" ref="P4469">IF(N4469="negativo",INDEX($AD$3:$AG$51,MATCH(1,($B4469=$AD$3:$AD$51)*($J4469=$AE$3:$AE$51),0),4),IF(N4469="positivo",INDEX($AD$55:$AG$109,MATCH(1,($B4469=$AD$55:$AD$109)*($J4469=$AE$55:$AE$109),0),4)))</f>
        <v>2.7087517461389356E-2</v>
      </c>
      <c r="Q4469" s="115" t="str">
        <f>VLOOKUP(M4469,Modelo!$A$2:$C$7,2,0)</f>
        <v>Impacto Económico, Social y Comunitario</v>
      </c>
      <c r="R4469" s="118">
        <f t="array" ref="R4469">INDEX(Modelo!$F$1:$H$37,MATCH(1,(DataBase!Q4469=Modelo!$G$1:$G$37)*(DataBase!B4469=Modelo!$F$1:$F$37),0),3)</f>
        <v>0.11764705882352941</v>
      </c>
      <c r="S4469" s="115">
        <f t="shared" si="140"/>
        <v>0</v>
      </c>
      <c r="T4469" s="115">
        <f t="shared" si="141"/>
        <v>0</v>
      </c>
    </row>
    <row r="4470" spans="1:20" x14ac:dyDescent="0.3">
      <c r="A4470" s="115" t="s">
        <v>331</v>
      </c>
      <c r="B4470" s="115" t="s">
        <v>313</v>
      </c>
      <c r="C4470" s="115" t="s">
        <v>103</v>
      </c>
      <c r="D4470" s="115" t="s">
        <v>87</v>
      </c>
      <c r="E4470" s="115" t="s">
        <v>86</v>
      </c>
      <c r="F4470" s="115" t="s">
        <v>86</v>
      </c>
      <c r="G4470" s="115">
        <v>1953</v>
      </c>
      <c r="H4470" s="115" t="s">
        <v>125</v>
      </c>
      <c r="I4470" s="115">
        <v>7.1291921260000004</v>
      </c>
      <c r="J4470" s="115" t="s">
        <v>66</v>
      </c>
      <c r="K4470" s="115" t="str">
        <f>INDEX(DatosProcesados!$A$1:$BF$101,MATCH(DataBase!A4470,DatosProcesados!$A$1:$A$101,0),MATCH(DataBase!J4470,DatosProcesados!$A$1:$BF$1,0))</f>
        <v>No informa</v>
      </c>
      <c r="L4470" s="115" t="str">
        <f>INDEX(Modelo!$A$9:$D$89,MATCH(DataBase!$J4470,Modelo!$A$9:$A$89,0),MATCH(DataBase!L$1,Modelo!$A$9:$D$9,0))</f>
        <v>Impacto económico y gobernanza</v>
      </c>
      <c r="M4470" s="115" t="str">
        <f>INDEX(Modelo!$A$9:$D$89,MATCH(DataBase!$J4470,Modelo!$A$9:$A$89,0),MATCH(DataBase!M$1,Modelo!$A$9:$D$9,0))</f>
        <v>Pilar 6</v>
      </c>
      <c r="N4470" s="115" t="str">
        <f>INDEX(Modelo!$A$9:$D$89,MATCH(DataBase!$J4470,Modelo!$A$9:$A$89,0),MATCH(DataBase!N$1,Modelo!$A$9:$D$9,0))</f>
        <v>positivo</v>
      </c>
      <c r="O4470" s="115">
        <f t="array" ref="O4470">IF(N4470="negativo",INDEX($AD$3:$AG$51,MATCH(1,($B4470=$AD$3:$AD$51)*($J4470=$AE$3:$AE$51),0),3),IF(N4470="positivo",INDEX($AD$55:$AG$109,MATCH(1,($B4470=$AD$55:$AD$109)*($J4470=$AE$55:$AE$109),0),3)))</f>
        <v>7.0763358778625944</v>
      </c>
      <c r="P4470" s="115">
        <f t="array" ref="P4470">IF(N4470="negativo",INDEX($AD$3:$AG$51,MATCH(1,($B4470=$AD$3:$AD$51)*($J4470=$AE$3:$AE$51),0),4),IF(N4470="positivo",INDEX($AD$55:$AG$109,MATCH(1,($B4470=$AD$55:$AD$109)*($J4470=$AE$55:$AE$109),0),4)))</f>
        <v>1.5951198800320521E-2</v>
      </c>
      <c r="Q4470" s="115" t="str">
        <f>VLOOKUP(M4470,Modelo!$A$2:$C$7,2,0)</f>
        <v>Impacto Económico, Social y Comunitario</v>
      </c>
      <c r="R4470" s="118">
        <f t="array" ref="R4470">INDEX(Modelo!$F$1:$H$37,MATCH(1,(DataBase!Q4470=Modelo!$G$1:$G$37)*(DataBase!B4470=Modelo!$F$1:$F$37),0),3)</f>
        <v>0.11764705882352941</v>
      </c>
      <c r="S4470" s="115">
        <f t="shared" si="140"/>
        <v>0</v>
      </c>
      <c r="T4470" s="115">
        <f t="shared" si="141"/>
        <v>0</v>
      </c>
    </row>
    <row r="4471" spans="1:20" x14ac:dyDescent="0.3">
      <c r="A4471" s="115" t="s">
        <v>277</v>
      </c>
      <c r="B4471" s="115" t="s">
        <v>216</v>
      </c>
      <c r="C4471" s="115" t="s">
        <v>85</v>
      </c>
      <c r="D4471" s="115" t="s">
        <v>86</v>
      </c>
      <c r="E4471" s="115" t="s">
        <v>87</v>
      </c>
      <c r="F4471" s="115" t="s">
        <v>87</v>
      </c>
      <c r="G4471" s="115">
        <v>1965</v>
      </c>
      <c r="H4471" s="115" t="s">
        <v>244</v>
      </c>
      <c r="I4471" s="115">
        <v>2.0973851419999998</v>
      </c>
      <c r="J4471" s="115" t="s">
        <v>66</v>
      </c>
      <c r="K4471" s="115" t="str">
        <f>INDEX(DatosProcesados!$A$1:$BF$101,MATCH(DataBase!A4471,DatosProcesados!$A$1:$A$101,0),MATCH(DataBase!J4471,DatosProcesados!$A$1:$BF$1,0))</f>
        <v>No informa</v>
      </c>
      <c r="L4471" s="115" t="str">
        <f>INDEX(Modelo!$A$9:$D$89,MATCH(DataBase!$J4471,Modelo!$A$9:$A$89,0),MATCH(DataBase!L$1,Modelo!$A$9:$D$9,0))</f>
        <v>Impacto económico y gobernanza</v>
      </c>
      <c r="M4471" s="115" t="str">
        <f>INDEX(Modelo!$A$9:$D$89,MATCH(DataBase!$J4471,Modelo!$A$9:$A$89,0),MATCH(DataBase!M$1,Modelo!$A$9:$D$9,0))</f>
        <v>Pilar 6</v>
      </c>
      <c r="N4471" s="115" t="str">
        <f>INDEX(Modelo!$A$9:$D$89,MATCH(DataBase!$J4471,Modelo!$A$9:$A$89,0),MATCH(DataBase!N$1,Modelo!$A$9:$D$9,0))</f>
        <v>positivo</v>
      </c>
      <c r="O4471" s="115">
        <f t="array" ref="O4471">IF(N4471="negativo",INDEX($AD$3:$AG$51,MATCH(1,($B4471=$AD$3:$AD$51)*($J4471=$AE$3:$AE$51),0),3),IF(N4471="positivo",INDEX($AD$55:$AG$109,MATCH(1,($B4471=$AD$55:$AD$109)*($J4471=$AE$55:$AE$109),0),3)))</f>
        <v>0.15652418389946543</v>
      </c>
      <c r="P4471" s="115">
        <f t="array" ref="P4471">IF(N4471="negativo",INDEX($AD$3:$AG$51,MATCH(1,($B4471=$AD$3:$AD$51)*($J4471=$AE$3:$AE$51),0),4),IF(N4471="positivo",INDEX($AD$55:$AG$109,MATCH(1,($B4471=$AD$55:$AD$109)*($J4471=$AE$55:$AE$109),0),4)))</f>
        <v>4.2841244937278686E-2</v>
      </c>
      <c r="Q4471" s="115" t="str">
        <f>VLOOKUP(M4471,Modelo!$A$2:$C$7,2,0)</f>
        <v>Impacto Económico, Social y Comunitario</v>
      </c>
      <c r="R4471" s="118">
        <f t="array" ref="R4471">INDEX(Modelo!$F$1:$H$37,MATCH(1,(DataBase!Q4471=Modelo!$G$1:$G$37)*(DataBase!B4471=Modelo!$F$1:$F$37),0),3)</f>
        <v>0.10526315789473684</v>
      </c>
      <c r="S4471" s="115">
        <f t="shared" si="140"/>
        <v>0</v>
      </c>
      <c r="T4471" s="115">
        <f t="shared" si="141"/>
        <v>0</v>
      </c>
    </row>
    <row r="4472" spans="1:20" x14ac:dyDescent="0.3">
      <c r="A4472" s="115" t="s">
        <v>356</v>
      </c>
      <c r="B4472" s="115" t="s">
        <v>313</v>
      </c>
      <c r="C4472" s="115" t="s">
        <v>103</v>
      </c>
      <c r="D4472" s="115" t="s">
        <v>87</v>
      </c>
      <c r="E4472" s="115" t="s">
        <v>86</v>
      </c>
      <c r="F4472" s="115" t="s">
        <v>86</v>
      </c>
      <c r="G4472" s="115">
        <v>1989</v>
      </c>
      <c r="H4472" s="115" t="s">
        <v>125</v>
      </c>
      <c r="I4472" s="115">
        <v>3.0305383369999999</v>
      </c>
      <c r="J4472" s="115" t="s">
        <v>66</v>
      </c>
      <c r="K4472" s="115" t="str">
        <f>INDEX(DatosProcesados!$A$1:$BF$101,MATCH(DataBase!A4472,DatosProcesados!$A$1:$A$101,0),MATCH(DataBase!J4472,DatosProcesados!$A$1:$BF$1,0))</f>
        <v>No informa</v>
      </c>
      <c r="L4472" s="115" t="str">
        <f>INDEX(Modelo!$A$9:$D$89,MATCH(DataBase!$J4472,Modelo!$A$9:$A$89,0),MATCH(DataBase!L$1,Modelo!$A$9:$D$9,0))</f>
        <v>Impacto económico y gobernanza</v>
      </c>
      <c r="M4472" s="115" t="str">
        <f>INDEX(Modelo!$A$9:$D$89,MATCH(DataBase!$J4472,Modelo!$A$9:$A$89,0),MATCH(DataBase!M$1,Modelo!$A$9:$D$9,0))</f>
        <v>Pilar 6</v>
      </c>
      <c r="N4472" s="115" t="str">
        <f>INDEX(Modelo!$A$9:$D$89,MATCH(DataBase!$J4472,Modelo!$A$9:$A$89,0),MATCH(DataBase!N$1,Modelo!$A$9:$D$9,0))</f>
        <v>positivo</v>
      </c>
      <c r="O4472" s="115">
        <f t="array" ref="O4472">IF(N4472="negativo",INDEX($AD$3:$AG$51,MATCH(1,($B4472=$AD$3:$AD$51)*($J4472=$AE$3:$AE$51),0),3),IF(N4472="positivo",INDEX($AD$55:$AG$109,MATCH(1,($B4472=$AD$55:$AD$109)*($J4472=$AE$55:$AE$109),0),3)))</f>
        <v>7.0763358778625944</v>
      </c>
      <c r="P4472" s="115">
        <f t="array" ref="P4472">IF(N4472="negativo",INDEX($AD$3:$AG$51,MATCH(1,($B4472=$AD$3:$AD$51)*($J4472=$AE$3:$AE$51),0),4),IF(N4472="positivo",INDEX($AD$55:$AG$109,MATCH(1,($B4472=$AD$55:$AD$109)*($J4472=$AE$55:$AE$109),0),4)))</f>
        <v>1.5951198800320521E-2</v>
      </c>
      <c r="Q4472" s="115" t="str">
        <f>VLOOKUP(M4472,Modelo!$A$2:$C$7,2,0)</f>
        <v>Impacto Económico, Social y Comunitario</v>
      </c>
      <c r="R4472" s="118">
        <f t="array" ref="R4472">INDEX(Modelo!$F$1:$H$37,MATCH(1,(DataBase!Q4472=Modelo!$G$1:$G$37)*(DataBase!B4472=Modelo!$F$1:$F$37),0),3)</f>
        <v>0.11764705882352941</v>
      </c>
      <c r="S4472" s="115">
        <f t="shared" si="140"/>
        <v>0</v>
      </c>
      <c r="T4472" s="115">
        <f t="shared" si="141"/>
        <v>0</v>
      </c>
    </row>
    <row r="4473" spans="1:20" x14ac:dyDescent="0.3">
      <c r="A4473" s="115" t="s">
        <v>268</v>
      </c>
      <c r="B4473" s="115" t="s">
        <v>216</v>
      </c>
      <c r="C4473" s="115" t="s">
        <v>103</v>
      </c>
      <c r="D4473" s="115" t="s">
        <v>86</v>
      </c>
      <c r="E4473" s="115" t="s">
        <v>86</v>
      </c>
      <c r="F4473" s="115" t="s">
        <v>87</v>
      </c>
      <c r="G4473" s="115">
        <v>1986</v>
      </c>
      <c r="H4473" s="115" t="s">
        <v>125</v>
      </c>
      <c r="I4473" s="115">
        <v>2.2734296359999999</v>
      </c>
      <c r="J4473" s="115" t="s">
        <v>66</v>
      </c>
      <c r="K4473" s="115" t="str">
        <f>INDEX(DatosProcesados!$A$1:$BF$101,MATCH(DataBase!A4473,DatosProcesados!$A$1:$A$101,0),MATCH(DataBase!J4473,DatosProcesados!$A$1:$BF$1,0))</f>
        <v>No informa</v>
      </c>
      <c r="L4473" s="115" t="str">
        <f>INDEX(Modelo!$A$9:$D$89,MATCH(DataBase!$J4473,Modelo!$A$9:$A$89,0),MATCH(DataBase!L$1,Modelo!$A$9:$D$9,0))</f>
        <v>Impacto económico y gobernanza</v>
      </c>
      <c r="M4473" s="115" t="str">
        <f>INDEX(Modelo!$A$9:$D$89,MATCH(DataBase!$J4473,Modelo!$A$9:$A$89,0),MATCH(DataBase!M$1,Modelo!$A$9:$D$9,0))</f>
        <v>Pilar 6</v>
      </c>
      <c r="N4473" s="115" t="str">
        <f>INDEX(Modelo!$A$9:$D$89,MATCH(DataBase!$J4473,Modelo!$A$9:$A$89,0),MATCH(DataBase!N$1,Modelo!$A$9:$D$9,0))</f>
        <v>positivo</v>
      </c>
      <c r="O4473" s="115">
        <f t="array" ref="O4473">IF(N4473="negativo",INDEX($AD$3:$AG$51,MATCH(1,($B4473=$AD$3:$AD$51)*($J4473=$AE$3:$AE$51),0),3),IF(N4473="positivo",INDEX($AD$55:$AG$109,MATCH(1,($B4473=$AD$55:$AD$109)*($J4473=$AE$55:$AE$109),0),3)))</f>
        <v>0.15652418389946543</v>
      </c>
      <c r="P4473" s="115">
        <f t="array" ref="P4473">IF(N4473="negativo",INDEX($AD$3:$AG$51,MATCH(1,($B4473=$AD$3:$AD$51)*($J4473=$AE$3:$AE$51),0),4),IF(N4473="positivo",INDEX($AD$55:$AG$109,MATCH(1,($B4473=$AD$55:$AD$109)*($J4473=$AE$55:$AE$109),0),4)))</f>
        <v>4.2841244937278686E-2</v>
      </c>
      <c r="Q4473" s="115" t="str">
        <f>VLOOKUP(M4473,Modelo!$A$2:$C$7,2,0)</f>
        <v>Impacto Económico, Social y Comunitario</v>
      </c>
      <c r="R4473" s="118">
        <f t="array" ref="R4473">INDEX(Modelo!$F$1:$H$37,MATCH(1,(DataBase!Q4473=Modelo!$G$1:$G$37)*(DataBase!B4473=Modelo!$F$1:$F$37),0),3)</f>
        <v>0.10526315789473684</v>
      </c>
      <c r="S4473" s="115">
        <f t="shared" si="140"/>
        <v>0</v>
      </c>
      <c r="T4473" s="115">
        <f t="shared" si="141"/>
        <v>0</v>
      </c>
    </row>
    <row r="4474" spans="1:20" x14ac:dyDescent="0.3">
      <c r="A4474" s="115" t="s">
        <v>234</v>
      </c>
      <c r="B4474" s="115" t="s">
        <v>216</v>
      </c>
      <c r="C4474" s="115" t="s">
        <v>103</v>
      </c>
      <c r="D4474" s="115" t="s">
        <v>86</v>
      </c>
      <c r="E4474" s="115" t="s">
        <v>86</v>
      </c>
      <c r="F4474" s="115" t="s">
        <v>86</v>
      </c>
      <c r="G4474" s="115">
        <v>1904</v>
      </c>
      <c r="H4474" s="115" t="s">
        <v>125</v>
      </c>
      <c r="I4474" s="115">
        <v>2.8467005310000002</v>
      </c>
      <c r="J4474" s="115" t="s">
        <v>66</v>
      </c>
      <c r="K4474" s="115" t="str">
        <f>INDEX(DatosProcesados!$A$1:$BF$101,MATCH(DataBase!A4474,DatosProcesados!$A$1:$A$101,0),MATCH(DataBase!J4474,DatosProcesados!$A$1:$BF$1,0))</f>
        <v>No informa</v>
      </c>
      <c r="L4474" s="115" t="str">
        <f>INDEX(Modelo!$A$9:$D$89,MATCH(DataBase!$J4474,Modelo!$A$9:$A$89,0),MATCH(DataBase!L$1,Modelo!$A$9:$D$9,0))</f>
        <v>Impacto económico y gobernanza</v>
      </c>
      <c r="M4474" s="115" t="str">
        <f>INDEX(Modelo!$A$9:$D$89,MATCH(DataBase!$J4474,Modelo!$A$9:$A$89,0),MATCH(DataBase!M$1,Modelo!$A$9:$D$9,0))</f>
        <v>Pilar 6</v>
      </c>
      <c r="N4474" s="115" t="str">
        <f>INDEX(Modelo!$A$9:$D$89,MATCH(DataBase!$J4474,Modelo!$A$9:$A$89,0),MATCH(DataBase!N$1,Modelo!$A$9:$D$9,0))</f>
        <v>positivo</v>
      </c>
      <c r="O4474" s="115">
        <f t="array" ref="O4474">IF(N4474="negativo",INDEX($AD$3:$AG$51,MATCH(1,($B4474=$AD$3:$AD$51)*($J4474=$AE$3:$AE$51),0),3),IF(N4474="positivo",INDEX($AD$55:$AG$109,MATCH(1,($B4474=$AD$55:$AD$109)*($J4474=$AE$55:$AE$109),0),3)))</f>
        <v>0.15652418389946543</v>
      </c>
      <c r="P4474" s="115">
        <f t="array" ref="P4474">IF(N4474="negativo",INDEX($AD$3:$AG$51,MATCH(1,($B4474=$AD$3:$AD$51)*($J4474=$AE$3:$AE$51),0),4),IF(N4474="positivo",INDEX($AD$55:$AG$109,MATCH(1,($B4474=$AD$55:$AD$109)*($J4474=$AE$55:$AE$109),0),4)))</f>
        <v>4.2841244937278686E-2</v>
      </c>
      <c r="Q4474" s="115" t="str">
        <f>VLOOKUP(M4474,Modelo!$A$2:$C$7,2,0)</f>
        <v>Impacto Económico, Social y Comunitario</v>
      </c>
      <c r="R4474" s="118">
        <f t="array" ref="R4474">INDEX(Modelo!$F$1:$H$37,MATCH(1,(DataBase!Q4474=Modelo!$G$1:$G$37)*(DataBase!B4474=Modelo!$F$1:$F$37),0),3)</f>
        <v>0.10526315789473684</v>
      </c>
      <c r="S4474" s="115">
        <f t="shared" si="140"/>
        <v>0</v>
      </c>
      <c r="T4474" s="115">
        <f t="shared" si="141"/>
        <v>0</v>
      </c>
    </row>
    <row r="4475" spans="1:20" x14ac:dyDescent="0.3">
      <c r="A4475" s="115" t="s">
        <v>359</v>
      </c>
      <c r="B4475" s="115" t="s">
        <v>313</v>
      </c>
      <c r="C4475" s="115" t="s">
        <v>103</v>
      </c>
      <c r="D4475" s="115" t="s">
        <v>86</v>
      </c>
      <c r="E4475" s="115" t="s">
        <v>87</v>
      </c>
      <c r="F4475" s="115" t="s">
        <v>87</v>
      </c>
      <c r="G4475" s="115">
        <v>1993</v>
      </c>
      <c r="H4475" s="115" t="s">
        <v>244</v>
      </c>
      <c r="I4475" s="115">
        <v>2.3607916150000001</v>
      </c>
      <c r="J4475" s="115" t="s">
        <v>66</v>
      </c>
      <c r="K4475" s="115" t="str">
        <f>INDEX(DatosProcesados!$A$1:$BF$101,MATCH(DataBase!A4475,DatosProcesados!$A$1:$A$101,0),MATCH(DataBase!J4475,DatosProcesados!$A$1:$BF$1,0))</f>
        <v>No informa</v>
      </c>
      <c r="L4475" s="115" t="str">
        <f>INDEX(Modelo!$A$9:$D$89,MATCH(DataBase!$J4475,Modelo!$A$9:$A$89,0),MATCH(DataBase!L$1,Modelo!$A$9:$D$9,0))</f>
        <v>Impacto económico y gobernanza</v>
      </c>
      <c r="M4475" s="115" t="str">
        <f>INDEX(Modelo!$A$9:$D$89,MATCH(DataBase!$J4475,Modelo!$A$9:$A$89,0),MATCH(DataBase!M$1,Modelo!$A$9:$D$9,0))</f>
        <v>Pilar 6</v>
      </c>
      <c r="N4475" s="115" t="str">
        <f>INDEX(Modelo!$A$9:$D$89,MATCH(DataBase!$J4475,Modelo!$A$9:$A$89,0),MATCH(DataBase!N$1,Modelo!$A$9:$D$9,0))</f>
        <v>positivo</v>
      </c>
      <c r="O4475" s="115">
        <f t="array" ref="O4475">IF(N4475="negativo",INDEX($AD$3:$AG$51,MATCH(1,($B4475=$AD$3:$AD$51)*($J4475=$AE$3:$AE$51),0),3),IF(N4475="positivo",INDEX($AD$55:$AG$109,MATCH(1,($B4475=$AD$55:$AD$109)*($J4475=$AE$55:$AE$109),0),3)))</f>
        <v>7.0763358778625944</v>
      </c>
      <c r="P4475" s="115">
        <f t="array" ref="P4475">IF(N4475="negativo",INDEX($AD$3:$AG$51,MATCH(1,($B4475=$AD$3:$AD$51)*($J4475=$AE$3:$AE$51),0),4),IF(N4475="positivo",INDEX($AD$55:$AG$109,MATCH(1,($B4475=$AD$55:$AD$109)*($J4475=$AE$55:$AE$109),0),4)))</f>
        <v>1.5951198800320521E-2</v>
      </c>
      <c r="Q4475" s="115" t="str">
        <f>VLOOKUP(M4475,Modelo!$A$2:$C$7,2,0)</f>
        <v>Impacto Económico, Social y Comunitario</v>
      </c>
      <c r="R4475" s="118">
        <f t="array" ref="R4475">INDEX(Modelo!$F$1:$H$37,MATCH(1,(DataBase!Q4475=Modelo!$G$1:$G$37)*(DataBase!B4475=Modelo!$F$1:$F$37),0),3)</f>
        <v>0.11764705882352941</v>
      </c>
      <c r="S4475" s="115">
        <f t="shared" si="140"/>
        <v>0</v>
      </c>
      <c r="T4475" s="115">
        <f t="shared" si="141"/>
        <v>0</v>
      </c>
    </row>
    <row r="4476" spans="1:20" x14ac:dyDescent="0.3">
      <c r="A4476" s="115" t="s">
        <v>327</v>
      </c>
      <c r="B4476" s="115" t="s">
        <v>313</v>
      </c>
      <c r="C4476" s="115" t="s">
        <v>103</v>
      </c>
      <c r="D4476" s="115" t="s">
        <v>86</v>
      </c>
      <c r="E4476" s="115" t="s">
        <v>86</v>
      </c>
      <c r="F4476" s="115" t="s">
        <v>87</v>
      </c>
      <c r="G4476" s="115">
        <v>2005</v>
      </c>
      <c r="H4476" s="115" t="s">
        <v>328</v>
      </c>
      <c r="I4476" s="115">
        <v>10.521119421</v>
      </c>
      <c r="J4476" s="115" t="s">
        <v>66</v>
      </c>
      <c r="K4476" s="115">
        <f>INDEX(DatosProcesados!$A$1:$BF$101,MATCH(DataBase!A4476,DatosProcesados!$A$1:$A$101,0),MATCH(DataBase!J4476,DatosProcesados!$A$1:$BF$1,0))</f>
        <v>7.0763358778625944</v>
      </c>
      <c r="L4476" s="115" t="str">
        <f>INDEX(Modelo!$A$9:$D$89,MATCH(DataBase!$J4476,Modelo!$A$9:$A$89,0),MATCH(DataBase!L$1,Modelo!$A$9:$D$9,0))</f>
        <v>Impacto económico y gobernanza</v>
      </c>
      <c r="M4476" s="115" t="str">
        <f>INDEX(Modelo!$A$9:$D$89,MATCH(DataBase!$J4476,Modelo!$A$9:$A$89,0),MATCH(DataBase!M$1,Modelo!$A$9:$D$9,0))</f>
        <v>Pilar 6</v>
      </c>
      <c r="N4476" s="115" t="str">
        <f>INDEX(Modelo!$A$9:$D$89,MATCH(DataBase!$J4476,Modelo!$A$9:$A$89,0),MATCH(DataBase!N$1,Modelo!$A$9:$D$9,0))</f>
        <v>positivo</v>
      </c>
      <c r="O4476" s="115">
        <f t="array" ref="O4476">IF(N4476="negativo",INDEX($AD$3:$AG$51,MATCH(1,($B4476=$AD$3:$AD$51)*($J4476=$AE$3:$AE$51),0),3),IF(N4476="positivo",INDEX($AD$55:$AG$109,MATCH(1,($B4476=$AD$55:$AD$109)*($J4476=$AE$55:$AE$109),0),3)))</f>
        <v>7.0763358778625944</v>
      </c>
      <c r="P4476" s="115">
        <f t="array" ref="P4476">IF(N4476="negativo",INDEX($AD$3:$AG$51,MATCH(1,($B4476=$AD$3:$AD$51)*($J4476=$AE$3:$AE$51),0),4),IF(N4476="positivo",INDEX($AD$55:$AG$109,MATCH(1,($B4476=$AD$55:$AD$109)*($J4476=$AE$55:$AE$109),0),4)))</f>
        <v>1.5951198800320521E-2</v>
      </c>
      <c r="Q4476" s="115" t="str">
        <f>VLOOKUP(M4476,Modelo!$A$2:$C$7,2,0)</f>
        <v>Impacto Económico, Social y Comunitario</v>
      </c>
      <c r="R4476" s="118">
        <f t="array" ref="R4476">INDEX(Modelo!$F$1:$H$37,MATCH(1,(DataBase!Q4476=Modelo!$G$1:$G$37)*(DataBase!B4476=Modelo!$F$1:$F$37),0),3)</f>
        <v>0.11764705882352941</v>
      </c>
      <c r="S4476" s="115">
        <f t="shared" si="140"/>
        <v>100</v>
      </c>
      <c r="T4476" s="115">
        <f t="shared" si="141"/>
        <v>11.76470588235294</v>
      </c>
    </row>
    <row r="4477" spans="1:20" x14ac:dyDescent="0.3">
      <c r="A4477" s="115" t="s">
        <v>283</v>
      </c>
      <c r="B4477" s="115" t="s">
        <v>216</v>
      </c>
      <c r="C4477" s="115" t="s">
        <v>103</v>
      </c>
      <c r="D4477" s="115" t="s">
        <v>86</v>
      </c>
      <c r="E4477" s="115" t="s">
        <v>86</v>
      </c>
      <c r="F4477" s="115" t="s">
        <v>87</v>
      </c>
      <c r="G4477" s="115">
        <v>1958</v>
      </c>
      <c r="H4477" s="115" t="s">
        <v>125</v>
      </c>
      <c r="I4477" s="115">
        <v>2.0172595470000001</v>
      </c>
      <c r="J4477" s="115" t="s">
        <v>66</v>
      </c>
      <c r="K4477" s="115" t="str">
        <f>INDEX(DatosProcesados!$A$1:$BF$101,MATCH(DataBase!A4477,DatosProcesados!$A$1:$A$101,0),MATCH(DataBase!J4477,DatosProcesados!$A$1:$BF$1,0))</f>
        <v>No informa</v>
      </c>
      <c r="L4477" s="115" t="str">
        <f>INDEX(Modelo!$A$9:$D$89,MATCH(DataBase!$J4477,Modelo!$A$9:$A$89,0),MATCH(DataBase!L$1,Modelo!$A$9:$D$9,0))</f>
        <v>Impacto económico y gobernanza</v>
      </c>
      <c r="M4477" s="115" t="str">
        <f>INDEX(Modelo!$A$9:$D$89,MATCH(DataBase!$J4477,Modelo!$A$9:$A$89,0),MATCH(DataBase!M$1,Modelo!$A$9:$D$9,0))</f>
        <v>Pilar 6</v>
      </c>
      <c r="N4477" s="115" t="str">
        <f>INDEX(Modelo!$A$9:$D$89,MATCH(DataBase!$J4477,Modelo!$A$9:$A$89,0),MATCH(DataBase!N$1,Modelo!$A$9:$D$9,0))</f>
        <v>positivo</v>
      </c>
      <c r="O4477" s="115">
        <f t="array" ref="O4477">IF(N4477="negativo",INDEX($AD$3:$AG$51,MATCH(1,($B4477=$AD$3:$AD$51)*($J4477=$AE$3:$AE$51),0),3),IF(N4477="positivo",INDEX($AD$55:$AG$109,MATCH(1,($B4477=$AD$55:$AD$109)*($J4477=$AE$55:$AE$109),0),3)))</f>
        <v>0.15652418389946543</v>
      </c>
      <c r="P4477" s="115">
        <f t="array" ref="P4477">IF(N4477="negativo",INDEX($AD$3:$AG$51,MATCH(1,($B4477=$AD$3:$AD$51)*($J4477=$AE$3:$AE$51),0),4),IF(N4477="positivo",INDEX($AD$55:$AG$109,MATCH(1,($B4477=$AD$55:$AD$109)*($J4477=$AE$55:$AE$109),0),4)))</f>
        <v>4.2841244937278686E-2</v>
      </c>
      <c r="Q4477" s="115" t="str">
        <f>VLOOKUP(M4477,Modelo!$A$2:$C$7,2,0)</f>
        <v>Impacto Económico, Social y Comunitario</v>
      </c>
      <c r="R4477" s="118">
        <f t="array" ref="R4477">INDEX(Modelo!$F$1:$H$37,MATCH(1,(DataBase!Q4477=Modelo!$G$1:$G$37)*(DataBase!B4477=Modelo!$F$1:$F$37),0),3)</f>
        <v>0.10526315789473684</v>
      </c>
      <c r="S4477" s="115">
        <f t="shared" si="140"/>
        <v>0</v>
      </c>
      <c r="T4477" s="115">
        <f t="shared" si="141"/>
        <v>0</v>
      </c>
    </row>
    <row r="4478" spans="1:20" x14ac:dyDescent="0.3">
      <c r="A4478" s="115" t="s">
        <v>188</v>
      </c>
      <c r="B4478" s="115" t="s">
        <v>84</v>
      </c>
      <c r="C4478" s="115" t="s">
        <v>103</v>
      </c>
      <c r="D4478" s="115" t="s">
        <v>86</v>
      </c>
      <c r="E4478" s="115" t="s">
        <v>87</v>
      </c>
      <c r="F4478" s="115" t="s">
        <v>86</v>
      </c>
      <c r="G4478" s="115">
        <v>1974</v>
      </c>
      <c r="H4478" s="115" t="s">
        <v>125</v>
      </c>
      <c r="I4478" s="115">
        <v>2.2729038500000001</v>
      </c>
      <c r="J4478" s="115" t="s">
        <v>66</v>
      </c>
      <c r="K4478" s="115">
        <f>INDEX(DatosProcesados!$A$1:$BF$101,MATCH(DataBase!A4478,DatosProcesados!$A$1:$A$101,0),MATCH(DataBase!J4478,DatosProcesados!$A$1:$BF$1,0))</f>
        <v>5.3923656622630461E-2</v>
      </c>
      <c r="L4478" s="115" t="str">
        <f>INDEX(Modelo!$A$9:$D$89,MATCH(DataBase!$J4478,Modelo!$A$9:$A$89,0),MATCH(DataBase!L$1,Modelo!$A$9:$D$9,0))</f>
        <v>Impacto económico y gobernanza</v>
      </c>
      <c r="M4478" s="115" t="str">
        <f>INDEX(Modelo!$A$9:$D$89,MATCH(DataBase!$J4478,Modelo!$A$9:$A$89,0),MATCH(DataBase!M$1,Modelo!$A$9:$D$9,0))</f>
        <v>Pilar 6</v>
      </c>
      <c r="N4478" s="115" t="str">
        <f>INDEX(Modelo!$A$9:$D$89,MATCH(DataBase!$J4478,Modelo!$A$9:$A$89,0),MATCH(DataBase!N$1,Modelo!$A$9:$D$9,0))</f>
        <v>positivo</v>
      </c>
      <c r="O4478" s="115">
        <f t="array" ref="O4478">IF(N4478="negativo",INDEX($AD$3:$AG$51,MATCH(1,($B4478=$AD$3:$AD$51)*($J4478=$AE$3:$AE$51),0),3),IF(N4478="positivo",INDEX($AD$55:$AG$109,MATCH(1,($B4478=$AD$55:$AD$109)*($J4478=$AE$55:$AE$109),0),3)))</f>
        <v>0.13451433718660863</v>
      </c>
      <c r="P4478" s="115">
        <f t="array" ref="P4478">IF(N4478="negativo",INDEX($AD$3:$AG$51,MATCH(1,($B4478=$AD$3:$AD$51)*($J4478=$AE$3:$AE$51),0),4),IF(N4478="positivo",INDEX($AD$55:$AG$109,MATCH(1,($B4478=$AD$55:$AD$109)*($J4478=$AE$55:$AE$109),0),4)))</f>
        <v>2.7087517461389356E-2</v>
      </c>
      <c r="Q4478" s="115" t="str">
        <f>VLOOKUP(M4478,Modelo!$A$2:$C$7,2,0)</f>
        <v>Impacto Económico, Social y Comunitario</v>
      </c>
      <c r="R4478" s="118">
        <f t="array" ref="R4478">INDEX(Modelo!$F$1:$H$37,MATCH(1,(DataBase!Q4478=Modelo!$G$1:$G$37)*(DataBase!B4478=Modelo!$F$1:$F$37),0),3)</f>
        <v>0.11764705882352941</v>
      </c>
      <c r="S4478" s="115">
        <f t="shared" si="140"/>
        <v>24.980856018900756</v>
      </c>
      <c r="T4478" s="115">
        <f t="shared" si="141"/>
        <v>2.9389242375177358</v>
      </c>
    </row>
    <row r="4479" spans="1:20" x14ac:dyDescent="0.3">
      <c r="A4479" s="115" t="s">
        <v>199</v>
      </c>
      <c r="B4479" s="115" t="s">
        <v>84</v>
      </c>
      <c r="C4479" s="115" t="s">
        <v>103</v>
      </c>
      <c r="D4479" s="115" t="s">
        <v>86</v>
      </c>
      <c r="E4479" s="115" t="s">
        <v>86</v>
      </c>
      <c r="F4479" s="115" t="s">
        <v>87</v>
      </c>
      <c r="G4479" s="115">
        <v>2015</v>
      </c>
      <c r="H4479" s="115" t="s">
        <v>125</v>
      </c>
      <c r="I4479" s="115">
        <v>0.70314701400000001</v>
      </c>
      <c r="J4479" s="115" t="s">
        <v>66</v>
      </c>
      <c r="K4479" s="115" t="str">
        <f>INDEX(DatosProcesados!$A$1:$BF$101,MATCH(DataBase!A4479,DatosProcesados!$A$1:$A$101,0),MATCH(DataBase!J4479,DatosProcesados!$A$1:$BF$1,0))</f>
        <v>No informa</v>
      </c>
      <c r="L4479" s="115" t="str">
        <f>INDEX(Modelo!$A$9:$D$89,MATCH(DataBase!$J4479,Modelo!$A$9:$A$89,0),MATCH(DataBase!L$1,Modelo!$A$9:$D$9,0))</f>
        <v>Impacto económico y gobernanza</v>
      </c>
      <c r="M4479" s="115" t="str">
        <f>INDEX(Modelo!$A$9:$D$89,MATCH(DataBase!$J4479,Modelo!$A$9:$A$89,0),MATCH(DataBase!M$1,Modelo!$A$9:$D$9,0))</f>
        <v>Pilar 6</v>
      </c>
      <c r="N4479" s="115" t="str">
        <f>INDEX(Modelo!$A$9:$D$89,MATCH(DataBase!$J4479,Modelo!$A$9:$A$89,0),MATCH(DataBase!N$1,Modelo!$A$9:$D$9,0))</f>
        <v>positivo</v>
      </c>
      <c r="O4479" s="115">
        <f t="array" ref="O4479">IF(N4479="negativo",INDEX($AD$3:$AG$51,MATCH(1,($B4479=$AD$3:$AD$51)*($J4479=$AE$3:$AE$51),0),3),IF(N4479="positivo",INDEX($AD$55:$AG$109,MATCH(1,($B4479=$AD$55:$AD$109)*($J4479=$AE$55:$AE$109),0),3)))</f>
        <v>0.13451433718660863</v>
      </c>
      <c r="P4479" s="115">
        <f t="array" ref="P4479">IF(N4479="negativo",INDEX($AD$3:$AG$51,MATCH(1,($B4479=$AD$3:$AD$51)*($J4479=$AE$3:$AE$51),0),4),IF(N4479="positivo",INDEX($AD$55:$AG$109,MATCH(1,($B4479=$AD$55:$AD$109)*($J4479=$AE$55:$AE$109),0),4)))</f>
        <v>2.7087517461389356E-2</v>
      </c>
      <c r="Q4479" s="115" t="str">
        <f>VLOOKUP(M4479,Modelo!$A$2:$C$7,2,0)</f>
        <v>Impacto Económico, Social y Comunitario</v>
      </c>
      <c r="R4479" s="118">
        <f t="array" ref="R4479">INDEX(Modelo!$F$1:$H$37,MATCH(1,(DataBase!Q4479=Modelo!$G$1:$G$37)*(DataBase!B4479=Modelo!$F$1:$F$37),0),3)</f>
        <v>0.11764705882352941</v>
      </c>
      <c r="S4479" s="115">
        <f t="shared" si="140"/>
        <v>0</v>
      </c>
      <c r="T4479" s="115">
        <f t="shared" si="141"/>
        <v>0</v>
      </c>
    </row>
    <row r="4480" spans="1:20" x14ac:dyDescent="0.3">
      <c r="A4480" s="115" t="s">
        <v>215</v>
      </c>
      <c r="B4480" s="115" t="s">
        <v>216</v>
      </c>
      <c r="C4480" s="115" t="s">
        <v>97</v>
      </c>
      <c r="D4480" s="115" t="s">
        <v>86</v>
      </c>
      <c r="E4480" s="115" t="s">
        <v>86</v>
      </c>
      <c r="F4480" s="115" t="s">
        <v>86</v>
      </c>
      <c r="G4480" s="115">
        <v>1956</v>
      </c>
      <c r="H4480" s="115" t="s">
        <v>125</v>
      </c>
      <c r="I4480" s="115">
        <v>25.860914507</v>
      </c>
      <c r="J4480" s="115" t="s">
        <v>66</v>
      </c>
      <c r="K4480" s="115" t="str">
        <f>INDEX(DatosProcesados!$A$1:$BF$101,MATCH(DataBase!A4480,DatosProcesados!$A$1:$A$101,0),MATCH(DataBase!J4480,DatosProcesados!$A$1:$BF$1,0))</f>
        <v>No informa</v>
      </c>
      <c r="L4480" s="115" t="str">
        <f>INDEX(Modelo!$A$9:$D$89,MATCH(DataBase!$J4480,Modelo!$A$9:$A$89,0),MATCH(DataBase!L$1,Modelo!$A$9:$D$9,0))</f>
        <v>Impacto económico y gobernanza</v>
      </c>
      <c r="M4480" s="115" t="str">
        <f>INDEX(Modelo!$A$9:$D$89,MATCH(DataBase!$J4480,Modelo!$A$9:$A$89,0),MATCH(DataBase!M$1,Modelo!$A$9:$D$9,0))</f>
        <v>Pilar 6</v>
      </c>
      <c r="N4480" s="115" t="str">
        <f>INDEX(Modelo!$A$9:$D$89,MATCH(DataBase!$J4480,Modelo!$A$9:$A$89,0),MATCH(DataBase!N$1,Modelo!$A$9:$D$9,0))</f>
        <v>positivo</v>
      </c>
      <c r="O4480" s="115">
        <f t="array" ref="O4480">IF(N4480="negativo",INDEX($AD$3:$AG$51,MATCH(1,($B4480=$AD$3:$AD$51)*($J4480=$AE$3:$AE$51),0),3),IF(N4480="positivo",INDEX($AD$55:$AG$109,MATCH(1,($B4480=$AD$55:$AD$109)*($J4480=$AE$55:$AE$109),0),3)))</f>
        <v>0.15652418389946543</v>
      </c>
      <c r="P4480" s="115">
        <f t="array" ref="P4480">IF(N4480="negativo",INDEX($AD$3:$AG$51,MATCH(1,($B4480=$AD$3:$AD$51)*($J4480=$AE$3:$AE$51),0),4),IF(N4480="positivo",INDEX($AD$55:$AG$109,MATCH(1,($B4480=$AD$55:$AD$109)*($J4480=$AE$55:$AE$109),0),4)))</f>
        <v>4.2841244937278686E-2</v>
      </c>
      <c r="Q4480" s="115" t="str">
        <f>VLOOKUP(M4480,Modelo!$A$2:$C$7,2,0)</f>
        <v>Impacto Económico, Social y Comunitario</v>
      </c>
      <c r="R4480" s="118">
        <f t="array" ref="R4480">INDEX(Modelo!$F$1:$H$37,MATCH(1,(DataBase!Q4480=Modelo!$G$1:$G$37)*(DataBase!B4480=Modelo!$F$1:$F$37),0),3)</f>
        <v>0.10526315789473684</v>
      </c>
      <c r="S4480" s="115">
        <f t="shared" si="140"/>
        <v>0</v>
      </c>
      <c r="T4480" s="115">
        <f t="shared" si="141"/>
        <v>0</v>
      </c>
    </row>
    <row r="4481" spans="1:20" x14ac:dyDescent="0.3">
      <c r="A4481" s="115" t="s">
        <v>257</v>
      </c>
      <c r="B4481" s="115" t="s">
        <v>216</v>
      </c>
      <c r="C4481" s="115" t="s">
        <v>97</v>
      </c>
      <c r="D4481" s="115" t="s">
        <v>86</v>
      </c>
      <c r="E4481" s="115" t="s">
        <v>87</v>
      </c>
      <c r="F4481" s="115" t="s">
        <v>87</v>
      </c>
      <c r="G4481" s="115">
        <v>1898</v>
      </c>
      <c r="H4481" s="115" t="s">
        <v>167</v>
      </c>
      <c r="I4481" s="115">
        <v>2.4260392159999999</v>
      </c>
      <c r="J4481" s="115" t="s">
        <v>66</v>
      </c>
      <c r="K4481" s="115" t="str">
        <f>INDEX(DatosProcesados!$A$1:$BF$101,MATCH(DataBase!A4481,DatosProcesados!$A$1:$A$101,0),MATCH(DataBase!J4481,DatosProcesados!$A$1:$BF$1,0))</f>
        <v>No informa</v>
      </c>
      <c r="L4481" s="115" t="str">
        <f>INDEX(Modelo!$A$9:$D$89,MATCH(DataBase!$J4481,Modelo!$A$9:$A$89,0),MATCH(DataBase!L$1,Modelo!$A$9:$D$9,0))</f>
        <v>Impacto económico y gobernanza</v>
      </c>
      <c r="M4481" s="115" t="str">
        <f>INDEX(Modelo!$A$9:$D$89,MATCH(DataBase!$J4481,Modelo!$A$9:$A$89,0),MATCH(DataBase!M$1,Modelo!$A$9:$D$9,0))</f>
        <v>Pilar 6</v>
      </c>
      <c r="N4481" s="115" t="str">
        <f>INDEX(Modelo!$A$9:$D$89,MATCH(DataBase!$J4481,Modelo!$A$9:$A$89,0),MATCH(DataBase!N$1,Modelo!$A$9:$D$9,0))</f>
        <v>positivo</v>
      </c>
      <c r="O4481" s="115">
        <f t="array" ref="O4481">IF(N4481="negativo",INDEX($AD$3:$AG$51,MATCH(1,($B4481=$AD$3:$AD$51)*($J4481=$AE$3:$AE$51),0),3),IF(N4481="positivo",INDEX($AD$55:$AG$109,MATCH(1,($B4481=$AD$55:$AD$109)*($J4481=$AE$55:$AE$109),0),3)))</f>
        <v>0.15652418389946543</v>
      </c>
      <c r="P4481" s="115">
        <f t="array" ref="P4481">IF(N4481="negativo",INDEX($AD$3:$AG$51,MATCH(1,($B4481=$AD$3:$AD$51)*($J4481=$AE$3:$AE$51),0),4),IF(N4481="positivo",INDEX($AD$55:$AG$109,MATCH(1,($B4481=$AD$55:$AD$109)*($J4481=$AE$55:$AE$109),0),4)))</f>
        <v>4.2841244937278686E-2</v>
      </c>
      <c r="Q4481" s="115" t="str">
        <f>VLOOKUP(M4481,Modelo!$A$2:$C$7,2,0)</f>
        <v>Impacto Económico, Social y Comunitario</v>
      </c>
      <c r="R4481" s="118">
        <f t="array" ref="R4481">INDEX(Modelo!$F$1:$H$37,MATCH(1,(DataBase!Q4481=Modelo!$G$1:$G$37)*(DataBase!B4481=Modelo!$F$1:$F$37),0),3)</f>
        <v>0.10526315789473684</v>
      </c>
      <c r="S4481" s="115">
        <f t="shared" si="140"/>
        <v>0</v>
      </c>
      <c r="T4481" s="115">
        <f t="shared" si="141"/>
        <v>0</v>
      </c>
    </row>
    <row r="4482" spans="1:20" x14ac:dyDescent="0.3">
      <c r="A4482" s="115" t="s">
        <v>301</v>
      </c>
      <c r="B4482" s="115" t="s">
        <v>216</v>
      </c>
      <c r="C4482" s="115" t="s">
        <v>103</v>
      </c>
      <c r="D4482" s="115" t="s">
        <v>86</v>
      </c>
      <c r="E4482" s="115" t="s">
        <v>87</v>
      </c>
      <c r="F4482" s="115" t="s">
        <v>86</v>
      </c>
      <c r="G4482" s="115">
        <v>1998</v>
      </c>
      <c r="H4482" s="115" t="s">
        <v>125</v>
      </c>
      <c r="I4482" s="115">
        <v>1.697301486</v>
      </c>
      <c r="J4482" s="115" t="s">
        <v>66</v>
      </c>
      <c r="K4482" s="115" t="str">
        <f>INDEX(DatosProcesados!$A$1:$BF$101,MATCH(DataBase!A4482,DatosProcesados!$A$1:$A$101,0),MATCH(DataBase!J4482,DatosProcesados!$A$1:$BF$1,0))</f>
        <v>No informa</v>
      </c>
      <c r="L4482" s="115" t="str">
        <f>INDEX(Modelo!$A$9:$D$89,MATCH(DataBase!$J4482,Modelo!$A$9:$A$89,0),MATCH(DataBase!L$1,Modelo!$A$9:$D$9,0))</f>
        <v>Impacto económico y gobernanza</v>
      </c>
      <c r="M4482" s="115" t="str">
        <f>INDEX(Modelo!$A$9:$D$89,MATCH(DataBase!$J4482,Modelo!$A$9:$A$89,0),MATCH(DataBase!M$1,Modelo!$A$9:$D$9,0))</f>
        <v>Pilar 6</v>
      </c>
      <c r="N4482" s="115" t="str">
        <f>INDEX(Modelo!$A$9:$D$89,MATCH(DataBase!$J4482,Modelo!$A$9:$A$89,0),MATCH(DataBase!N$1,Modelo!$A$9:$D$9,0))</f>
        <v>positivo</v>
      </c>
      <c r="O4482" s="115">
        <f t="array" ref="O4482">IF(N4482="negativo",INDEX($AD$3:$AG$51,MATCH(1,($B4482=$AD$3:$AD$51)*($J4482=$AE$3:$AE$51),0),3),IF(N4482="positivo",INDEX($AD$55:$AG$109,MATCH(1,($B4482=$AD$55:$AD$109)*($J4482=$AE$55:$AE$109),0),3)))</f>
        <v>0.15652418389946543</v>
      </c>
      <c r="P4482" s="115">
        <f t="array" ref="P4482">IF(N4482="negativo",INDEX($AD$3:$AG$51,MATCH(1,($B4482=$AD$3:$AD$51)*($J4482=$AE$3:$AE$51),0),4),IF(N4482="positivo",INDEX($AD$55:$AG$109,MATCH(1,($B4482=$AD$55:$AD$109)*($J4482=$AE$55:$AE$109),0),4)))</f>
        <v>4.2841244937278686E-2</v>
      </c>
      <c r="Q4482" s="115" t="str">
        <f>VLOOKUP(M4482,Modelo!$A$2:$C$7,2,0)</f>
        <v>Impacto Económico, Social y Comunitario</v>
      </c>
      <c r="R4482" s="118">
        <f t="array" ref="R4482">INDEX(Modelo!$F$1:$H$37,MATCH(1,(DataBase!Q4482=Modelo!$G$1:$G$37)*(DataBase!B4482=Modelo!$F$1:$F$37),0),3)</f>
        <v>0.10526315789473684</v>
      </c>
      <c r="S4482" s="115">
        <f t="shared" si="140"/>
        <v>0</v>
      </c>
      <c r="T4482" s="115">
        <f t="shared" si="141"/>
        <v>0</v>
      </c>
    </row>
    <row r="4483" spans="1:20" x14ac:dyDescent="0.3">
      <c r="A4483" s="115" t="s">
        <v>352</v>
      </c>
      <c r="B4483" s="115" t="s">
        <v>313</v>
      </c>
      <c r="C4483" s="115" t="s">
        <v>103</v>
      </c>
      <c r="D4483" s="115" t="s">
        <v>87</v>
      </c>
      <c r="E4483" s="115" t="s">
        <v>87</v>
      </c>
      <c r="F4483" s="115" t="s">
        <v>87</v>
      </c>
      <c r="G4483" s="115">
        <v>1969</v>
      </c>
      <c r="H4483" s="115" t="s">
        <v>353</v>
      </c>
      <c r="I4483" s="115">
        <v>3.188315636</v>
      </c>
      <c r="J4483" s="115" t="s">
        <v>66</v>
      </c>
      <c r="K4483" s="115" t="str">
        <f>INDEX(DatosProcesados!$A$1:$BF$101,MATCH(DataBase!A4483,DatosProcesados!$A$1:$A$101,0),MATCH(DataBase!J4483,DatosProcesados!$A$1:$BF$1,0))</f>
        <v>No informa</v>
      </c>
      <c r="L4483" s="115" t="str">
        <f>INDEX(Modelo!$A$9:$D$89,MATCH(DataBase!$J4483,Modelo!$A$9:$A$89,0),MATCH(DataBase!L$1,Modelo!$A$9:$D$9,0))</f>
        <v>Impacto económico y gobernanza</v>
      </c>
      <c r="M4483" s="115" t="str">
        <f>INDEX(Modelo!$A$9:$D$89,MATCH(DataBase!$J4483,Modelo!$A$9:$A$89,0),MATCH(DataBase!M$1,Modelo!$A$9:$D$9,0))</f>
        <v>Pilar 6</v>
      </c>
      <c r="N4483" s="115" t="str">
        <f>INDEX(Modelo!$A$9:$D$89,MATCH(DataBase!$J4483,Modelo!$A$9:$A$89,0),MATCH(DataBase!N$1,Modelo!$A$9:$D$9,0))</f>
        <v>positivo</v>
      </c>
      <c r="O4483" s="115">
        <f t="array" ref="O4483">IF(N4483="negativo",INDEX($AD$3:$AG$51,MATCH(1,($B4483=$AD$3:$AD$51)*($J4483=$AE$3:$AE$51),0),3),IF(N4483="positivo",INDEX($AD$55:$AG$109,MATCH(1,($B4483=$AD$55:$AD$109)*($J4483=$AE$55:$AE$109),0),3)))</f>
        <v>7.0763358778625944</v>
      </c>
      <c r="P4483" s="115">
        <f t="array" ref="P4483">IF(N4483="negativo",INDEX($AD$3:$AG$51,MATCH(1,($B4483=$AD$3:$AD$51)*($J4483=$AE$3:$AE$51),0),4),IF(N4483="positivo",INDEX($AD$55:$AG$109,MATCH(1,($B4483=$AD$55:$AD$109)*($J4483=$AE$55:$AE$109),0),4)))</f>
        <v>1.5951198800320521E-2</v>
      </c>
      <c r="Q4483" s="115" t="str">
        <f>VLOOKUP(M4483,Modelo!$A$2:$C$7,2,0)</f>
        <v>Impacto Económico, Social y Comunitario</v>
      </c>
      <c r="R4483" s="118">
        <f t="array" ref="R4483">INDEX(Modelo!$F$1:$H$37,MATCH(1,(DataBase!Q4483=Modelo!$G$1:$G$37)*(DataBase!B4483=Modelo!$F$1:$F$37),0),3)</f>
        <v>0.11764705882352941</v>
      </c>
      <c r="S4483" s="115">
        <f t="shared" ref="S4483:S4546" si="142">IFERROR(IF(N4483="boolean",IF(K4483="Si",100,0),IF(N4483="scale",IF(K4483=2,100,IF(K4483=1,50,0)),IF(N4483="positivo",100*((K4483-P4483)/(O4483-P4483)),100*(1-((K4483-P4483)/(O4483-P4483)))))),0)</f>
        <v>0</v>
      </c>
      <c r="T4483" s="115">
        <f t="shared" ref="T4483:T4546" si="143">S4483*R4483</f>
        <v>0</v>
      </c>
    </row>
    <row r="4484" spans="1:20" x14ac:dyDescent="0.3">
      <c r="A4484" s="115" t="s">
        <v>427</v>
      </c>
      <c r="B4484" s="115" t="s">
        <v>407</v>
      </c>
      <c r="C4484" s="115" t="s">
        <v>103</v>
      </c>
      <c r="D4484" s="115" t="s">
        <v>86</v>
      </c>
      <c r="E4484" s="115" t="s">
        <v>86</v>
      </c>
      <c r="F4484" s="115" t="s">
        <v>87</v>
      </c>
      <c r="G4484" s="115">
        <v>2020</v>
      </c>
      <c r="H4484" s="115" t="s">
        <v>428</v>
      </c>
      <c r="I4484" s="115">
        <v>1.943851598</v>
      </c>
      <c r="J4484" s="115" t="s">
        <v>66</v>
      </c>
      <c r="K4484" s="115" t="str">
        <f>INDEX(DatosProcesados!$A$1:$BF$101,MATCH(DataBase!A4484,DatosProcesados!$A$1:$A$101,0),MATCH(DataBase!J4484,DatosProcesados!$A$1:$BF$1,0))</f>
        <v>No informa</v>
      </c>
      <c r="L4484" s="115" t="str">
        <f>INDEX(Modelo!$A$9:$D$89,MATCH(DataBase!$J4484,Modelo!$A$9:$A$89,0),MATCH(DataBase!L$1,Modelo!$A$9:$D$9,0))</f>
        <v>Impacto económico y gobernanza</v>
      </c>
      <c r="M4484" s="115" t="str">
        <f>INDEX(Modelo!$A$9:$D$89,MATCH(DataBase!$J4484,Modelo!$A$9:$A$89,0),MATCH(DataBase!M$1,Modelo!$A$9:$D$9,0))</f>
        <v>Pilar 6</v>
      </c>
      <c r="N4484" s="115" t="str">
        <f>INDEX(Modelo!$A$9:$D$89,MATCH(DataBase!$J4484,Modelo!$A$9:$A$89,0),MATCH(DataBase!N$1,Modelo!$A$9:$D$9,0))</f>
        <v>positivo</v>
      </c>
      <c r="O4484" s="115">
        <f t="array" ref="O4484">IF(N4484="negativo",INDEX($AD$3:$AG$51,MATCH(1,($B4484=$AD$3:$AD$51)*($J4484=$AE$3:$AE$51),0),3),IF(N4484="positivo",INDEX($AD$55:$AG$109,MATCH(1,($B4484=$AD$55:$AD$109)*($J4484=$AE$55:$AE$109),0),3)))</f>
        <v>0.1293300037990541</v>
      </c>
      <c r="P4484" s="115">
        <f t="array" ref="P4484">IF(N4484="negativo",INDEX($AD$3:$AG$51,MATCH(1,($B4484=$AD$3:$AD$51)*($J4484=$AE$3:$AE$51),0),4),IF(N4484="positivo",INDEX($AD$55:$AG$109,MATCH(1,($B4484=$AD$55:$AD$109)*($J4484=$AE$55:$AE$109),0),4)))</f>
        <v>1.9504323690633572E-2</v>
      </c>
      <c r="Q4484" s="115" t="str">
        <f>VLOOKUP(M4484,Modelo!$A$2:$C$7,2,0)</f>
        <v>Impacto Económico, Social y Comunitario</v>
      </c>
      <c r="R4484" s="118">
        <f t="array" ref="R4484">INDEX(Modelo!$F$1:$H$37,MATCH(1,(DataBase!Q4484=Modelo!$G$1:$G$37)*(DataBase!B4484=Modelo!$F$1:$F$37),0),3)</f>
        <v>0.15384615384615385</v>
      </c>
      <c r="S4484" s="115">
        <f t="shared" si="142"/>
        <v>0</v>
      </c>
      <c r="T4484" s="115">
        <f t="shared" si="143"/>
        <v>0</v>
      </c>
    </row>
    <row r="4485" spans="1:20" x14ac:dyDescent="0.3">
      <c r="A4485" s="115" t="s">
        <v>333</v>
      </c>
      <c r="B4485" s="115" t="s">
        <v>313</v>
      </c>
      <c r="C4485" s="115" t="s">
        <v>103</v>
      </c>
      <c r="D4485" s="115" t="s">
        <v>86</v>
      </c>
      <c r="E4485" s="115" t="s">
        <v>86</v>
      </c>
      <c r="F4485" s="115" t="s">
        <v>87</v>
      </c>
      <c r="G4485" s="115">
        <v>1952</v>
      </c>
      <c r="H4485" s="115" t="s">
        <v>177</v>
      </c>
      <c r="I4485" s="115">
        <v>5.9910971069999999</v>
      </c>
      <c r="J4485" s="115" t="s">
        <v>66</v>
      </c>
      <c r="K4485" s="115">
        <f>INDEX(DatosProcesados!$A$1:$BF$101,MATCH(DataBase!A4485,DatosProcesados!$A$1:$A$101,0),MATCH(DataBase!J4485,DatosProcesados!$A$1:$BF$1,0))</f>
        <v>6.6532442269321257E-2</v>
      </c>
      <c r="L4485" s="115" t="str">
        <f>INDEX(Modelo!$A$9:$D$89,MATCH(DataBase!$J4485,Modelo!$A$9:$A$89,0),MATCH(DataBase!L$1,Modelo!$A$9:$D$9,0))</f>
        <v>Impacto económico y gobernanza</v>
      </c>
      <c r="M4485" s="115" t="str">
        <f>INDEX(Modelo!$A$9:$D$89,MATCH(DataBase!$J4485,Modelo!$A$9:$A$89,0),MATCH(DataBase!M$1,Modelo!$A$9:$D$9,0))</f>
        <v>Pilar 6</v>
      </c>
      <c r="N4485" s="115" t="str">
        <f>INDEX(Modelo!$A$9:$D$89,MATCH(DataBase!$J4485,Modelo!$A$9:$A$89,0),MATCH(DataBase!N$1,Modelo!$A$9:$D$9,0))</f>
        <v>positivo</v>
      </c>
      <c r="O4485" s="115">
        <f t="array" ref="O4485">IF(N4485="negativo",INDEX($AD$3:$AG$51,MATCH(1,($B4485=$AD$3:$AD$51)*($J4485=$AE$3:$AE$51),0),3),IF(N4485="positivo",INDEX($AD$55:$AG$109,MATCH(1,($B4485=$AD$55:$AD$109)*($J4485=$AE$55:$AE$109),0),3)))</f>
        <v>7.0763358778625944</v>
      </c>
      <c r="P4485" s="115">
        <f t="array" ref="P4485">IF(N4485="negativo",INDEX($AD$3:$AG$51,MATCH(1,($B4485=$AD$3:$AD$51)*($J4485=$AE$3:$AE$51),0),4),IF(N4485="positivo",INDEX($AD$55:$AG$109,MATCH(1,($B4485=$AD$55:$AD$109)*($J4485=$AE$55:$AE$109),0),4)))</f>
        <v>1.5951198800320521E-2</v>
      </c>
      <c r="Q4485" s="115" t="str">
        <f>VLOOKUP(M4485,Modelo!$A$2:$C$7,2,0)</f>
        <v>Impacto Económico, Social y Comunitario</v>
      </c>
      <c r="R4485" s="118">
        <f t="array" ref="R4485">INDEX(Modelo!$F$1:$H$37,MATCH(1,(DataBase!Q4485=Modelo!$G$1:$G$37)*(DataBase!B4485=Modelo!$F$1:$F$37),0),3)</f>
        <v>0.11764705882352941</v>
      </c>
      <c r="S4485" s="115">
        <f t="shared" si="142"/>
        <v>0.71640917270415205</v>
      </c>
      <c r="T4485" s="115">
        <f t="shared" si="143"/>
        <v>8.428343208284142E-2</v>
      </c>
    </row>
    <row r="4486" spans="1:20" x14ac:dyDescent="0.3">
      <c r="A4486" s="115" t="s">
        <v>371</v>
      </c>
      <c r="B4486" s="115" t="s">
        <v>313</v>
      </c>
      <c r="C4486" s="115" t="s">
        <v>103</v>
      </c>
      <c r="D4486" s="115" t="s">
        <v>87</v>
      </c>
      <c r="E4486" s="115" t="s">
        <v>86</v>
      </c>
      <c r="F4486" s="115" t="s">
        <v>87</v>
      </c>
      <c r="G4486" s="115">
        <v>1977</v>
      </c>
      <c r="H4486" s="115" t="s">
        <v>281</v>
      </c>
      <c r="I4486" s="115">
        <v>2.002301595</v>
      </c>
      <c r="J4486" s="115" t="s">
        <v>66</v>
      </c>
      <c r="K4486" s="115" t="str">
        <f>INDEX(DatosProcesados!$A$1:$BF$101,MATCH(DataBase!A4486,DatosProcesados!$A$1:$A$101,0),MATCH(DataBase!J4486,DatosProcesados!$A$1:$BF$1,0))</f>
        <v>No informa</v>
      </c>
      <c r="L4486" s="115" t="str">
        <f>INDEX(Modelo!$A$9:$D$89,MATCH(DataBase!$J4486,Modelo!$A$9:$A$89,0),MATCH(DataBase!L$1,Modelo!$A$9:$D$9,0))</f>
        <v>Impacto económico y gobernanza</v>
      </c>
      <c r="M4486" s="115" t="str">
        <f>INDEX(Modelo!$A$9:$D$89,MATCH(DataBase!$J4486,Modelo!$A$9:$A$89,0),MATCH(DataBase!M$1,Modelo!$A$9:$D$9,0))</f>
        <v>Pilar 6</v>
      </c>
      <c r="N4486" s="115" t="str">
        <f>INDEX(Modelo!$A$9:$D$89,MATCH(DataBase!$J4486,Modelo!$A$9:$A$89,0),MATCH(DataBase!N$1,Modelo!$A$9:$D$9,0))</f>
        <v>positivo</v>
      </c>
      <c r="O4486" s="115">
        <f t="array" ref="O4486">IF(N4486="negativo",INDEX($AD$3:$AG$51,MATCH(1,($B4486=$AD$3:$AD$51)*($J4486=$AE$3:$AE$51),0),3),IF(N4486="positivo",INDEX($AD$55:$AG$109,MATCH(1,($B4486=$AD$55:$AD$109)*($J4486=$AE$55:$AE$109),0),3)))</f>
        <v>7.0763358778625944</v>
      </c>
      <c r="P4486" s="115">
        <f t="array" ref="P4486">IF(N4486="negativo",INDEX($AD$3:$AG$51,MATCH(1,($B4486=$AD$3:$AD$51)*($J4486=$AE$3:$AE$51),0),4),IF(N4486="positivo",INDEX($AD$55:$AG$109,MATCH(1,($B4486=$AD$55:$AD$109)*($J4486=$AE$55:$AE$109),0),4)))</f>
        <v>1.5951198800320521E-2</v>
      </c>
      <c r="Q4486" s="115" t="str">
        <f>VLOOKUP(M4486,Modelo!$A$2:$C$7,2,0)</f>
        <v>Impacto Económico, Social y Comunitario</v>
      </c>
      <c r="R4486" s="118">
        <f t="array" ref="R4486">INDEX(Modelo!$F$1:$H$37,MATCH(1,(DataBase!Q4486=Modelo!$G$1:$G$37)*(DataBase!B4486=Modelo!$F$1:$F$37),0),3)</f>
        <v>0.11764705882352941</v>
      </c>
      <c r="S4486" s="115">
        <f t="shared" si="142"/>
        <v>0</v>
      </c>
      <c r="T4486" s="115">
        <f t="shared" si="143"/>
        <v>0</v>
      </c>
    </row>
    <row r="4487" spans="1:20" x14ac:dyDescent="0.3">
      <c r="A4487" s="115" t="s">
        <v>469</v>
      </c>
      <c r="B4487" s="115" t="s">
        <v>467</v>
      </c>
      <c r="C4487" s="115" t="s">
        <v>103</v>
      </c>
      <c r="D4487" s="115" t="s">
        <v>87</v>
      </c>
      <c r="E4487" s="115" t="s">
        <v>86</v>
      </c>
      <c r="F4487" s="115" t="s">
        <v>87</v>
      </c>
      <c r="G4487" s="115">
        <v>1971</v>
      </c>
      <c r="H4487" s="115" t="s">
        <v>244</v>
      </c>
      <c r="I4487" s="115">
        <v>2.1567474139999998</v>
      </c>
      <c r="J4487" s="115" t="s">
        <v>66</v>
      </c>
      <c r="K4487" s="115" t="str">
        <f>INDEX(DatosProcesados!$A$1:$BF$101,MATCH(DataBase!A4487,DatosProcesados!$A$1:$A$101,0),MATCH(DataBase!J4487,DatosProcesados!$A$1:$BF$1,0))</f>
        <v>No informa</v>
      </c>
      <c r="L4487" s="115" t="str">
        <f>INDEX(Modelo!$A$9:$D$89,MATCH(DataBase!$J4487,Modelo!$A$9:$A$89,0),MATCH(DataBase!L$1,Modelo!$A$9:$D$9,0))</f>
        <v>Impacto económico y gobernanza</v>
      </c>
      <c r="M4487" s="115" t="str">
        <f>INDEX(Modelo!$A$9:$D$89,MATCH(DataBase!$J4487,Modelo!$A$9:$A$89,0),MATCH(DataBase!M$1,Modelo!$A$9:$D$9,0))</f>
        <v>Pilar 6</v>
      </c>
      <c r="N4487" s="115" t="str">
        <f>INDEX(Modelo!$A$9:$D$89,MATCH(DataBase!$J4487,Modelo!$A$9:$A$89,0),MATCH(DataBase!N$1,Modelo!$A$9:$D$9,0))</f>
        <v>positivo</v>
      </c>
      <c r="O4487" s="115">
        <f t="array" ref="O4487">IF(N4487="negativo",INDEX($AD$3:$AG$51,MATCH(1,($B4487=$AD$3:$AD$51)*($J4487=$AE$3:$AE$51),0),3),IF(N4487="positivo",INDEX($AD$55:$AG$109,MATCH(1,($B4487=$AD$55:$AD$109)*($J4487=$AE$55:$AE$109),0),3)))</f>
        <v>0</v>
      </c>
      <c r="P4487" s="115">
        <f t="array" ref="P4487">IF(N4487="negativo",INDEX($AD$3:$AG$51,MATCH(1,($B4487=$AD$3:$AD$51)*($J4487=$AE$3:$AE$51),0),4),IF(N4487="positivo",INDEX($AD$55:$AG$109,MATCH(1,($B4487=$AD$55:$AD$109)*($J4487=$AE$55:$AE$109),0),4)))</f>
        <v>0</v>
      </c>
      <c r="Q4487" s="115" t="str">
        <f>VLOOKUP(M4487,Modelo!$A$2:$C$7,2,0)</f>
        <v>Impacto Económico, Social y Comunitario</v>
      </c>
      <c r="R4487" s="118">
        <f t="array" ref="R4487">INDEX(Modelo!$F$1:$H$37,MATCH(1,(DataBase!Q4487=Modelo!$G$1:$G$37)*(DataBase!B4487=Modelo!$F$1:$F$37),0),3)</f>
        <v>0.14285714285714285</v>
      </c>
      <c r="S4487" s="115">
        <f t="shared" si="142"/>
        <v>0</v>
      </c>
      <c r="T4487" s="115">
        <f t="shared" si="143"/>
        <v>0</v>
      </c>
    </row>
    <row r="4488" spans="1:20" x14ac:dyDescent="0.3">
      <c r="A4488" s="115" t="s">
        <v>357</v>
      </c>
      <c r="B4488" s="115" t="s">
        <v>313</v>
      </c>
      <c r="C4488" s="115" t="s">
        <v>103</v>
      </c>
      <c r="D4488" s="115" t="s">
        <v>86</v>
      </c>
      <c r="E4488" s="115" t="s">
        <v>86</v>
      </c>
      <c r="F4488" s="115" t="s">
        <v>87</v>
      </c>
      <c r="G4488" s="115">
        <v>2009</v>
      </c>
      <c r="H4488" s="115" t="s">
        <v>358</v>
      </c>
      <c r="I4488" s="115">
        <v>2.8694480090000001</v>
      </c>
      <c r="J4488" s="115" t="s">
        <v>66</v>
      </c>
      <c r="K4488" s="115" t="str">
        <f>INDEX(DatosProcesados!$A$1:$BF$101,MATCH(DataBase!A4488,DatosProcesados!$A$1:$A$101,0),MATCH(DataBase!J4488,DatosProcesados!$A$1:$BF$1,0))</f>
        <v>No informa</v>
      </c>
      <c r="L4488" s="115" t="str">
        <f>INDEX(Modelo!$A$9:$D$89,MATCH(DataBase!$J4488,Modelo!$A$9:$A$89,0),MATCH(DataBase!L$1,Modelo!$A$9:$D$9,0))</f>
        <v>Impacto económico y gobernanza</v>
      </c>
      <c r="M4488" s="115" t="str">
        <f>INDEX(Modelo!$A$9:$D$89,MATCH(DataBase!$J4488,Modelo!$A$9:$A$89,0),MATCH(DataBase!M$1,Modelo!$A$9:$D$9,0))</f>
        <v>Pilar 6</v>
      </c>
      <c r="N4488" s="115" t="str">
        <f>INDEX(Modelo!$A$9:$D$89,MATCH(DataBase!$J4488,Modelo!$A$9:$A$89,0),MATCH(DataBase!N$1,Modelo!$A$9:$D$9,0))</f>
        <v>positivo</v>
      </c>
      <c r="O4488" s="115">
        <f t="array" ref="O4488">IF(N4488="negativo",INDEX($AD$3:$AG$51,MATCH(1,($B4488=$AD$3:$AD$51)*($J4488=$AE$3:$AE$51),0),3),IF(N4488="positivo",INDEX($AD$55:$AG$109,MATCH(1,($B4488=$AD$55:$AD$109)*($J4488=$AE$55:$AE$109),0),3)))</f>
        <v>7.0763358778625944</v>
      </c>
      <c r="P4488" s="115">
        <f t="array" ref="P4488">IF(N4488="negativo",INDEX($AD$3:$AG$51,MATCH(1,($B4488=$AD$3:$AD$51)*($J4488=$AE$3:$AE$51),0),4),IF(N4488="positivo",INDEX($AD$55:$AG$109,MATCH(1,($B4488=$AD$55:$AD$109)*($J4488=$AE$55:$AE$109),0),4)))</f>
        <v>1.5951198800320521E-2</v>
      </c>
      <c r="Q4488" s="115" t="str">
        <f>VLOOKUP(M4488,Modelo!$A$2:$C$7,2,0)</f>
        <v>Impacto Económico, Social y Comunitario</v>
      </c>
      <c r="R4488" s="118">
        <f t="array" ref="R4488">INDEX(Modelo!$F$1:$H$37,MATCH(1,(DataBase!Q4488=Modelo!$G$1:$G$37)*(DataBase!B4488=Modelo!$F$1:$F$37),0),3)</f>
        <v>0.11764705882352941</v>
      </c>
      <c r="S4488" s="115">
        <f t="shared" si="142"/>
        <v>0</v>
      </c>
      <c r="T4488" s="115">
        <f t="shared" si="143"/>
        <v>0</v>
      </c>
    </row>
    <row r="4489" spans="1:20" x14ac:dyDescent="0.3">
      <c r="A4489" s="115" t="s">
        <v>355</v>
      </c>
      <c r="B4489" s="115" t="s">
        <v>313</v>
      </c>
      <c r="C4489" s="115" t="s">
        <v>103</v>
      </c>
      <c r="D4489" s="115" t="s">
        <v>87</v>
      </c>
      <c r="E4489" s="115" t="s">
        <v>86</v>
      </c>
      <c r="F4489" s="115" t="s">
        <v>86</v>
      </c>
      <c r="G4489" s="115">
        <v>1934</v>
      </c>
      <c r="H4489" s="115" t="s">
        <v>125</v>
      </c>
      <c r="I4489" s="115">
        <v>3.134365769</v>
      </c>
      <c r="J4489" s="115" t="s">
        <v>66</v>
      </c>
      <c r="K4489" s="115" t="str">
        <f>INDEX(DatosProcesados!$A$1:$BF$101,MATCH(DataBase!A4489,DatosProcesados!$A$1:$A$101,0),MATCH(DataBase!J4489,DatosProcesados!$A$1:$BF$1,0))</f>
        <v>No informa</v>
      </c>
      <c r="L4489" s="115" t="str">
        <f>INDEX(Modelo!$A$9:$D$89,MATCH(DataBase!$J4489,Modelo!$A$9:$A$89,0),MATCH(DataBase!L$1,Modelo!$A$9:$D$9,0))</f>
        <v>Impacto económico y gobernanza</v>
      </c>
      <c r="M4489" s="115" t="str">
        <f>INDEX(Modelo!$A$9:$D$89,MATCH(DataBase!$J4489,Modelo!$A$9:$A$89,0),MATCH(DataBase!M$1,Modelo!$A$9:$D$9,0))</f>
        <v>Pilar 6</v>
      </c>
      <c r="N4489" s="115" t="str">
        <f>INDEX(Modelo!$A$9:$D$89,MATCH(DataBase!$J4489,Modelo!$A$9:$A$89,0),MATCH(DataBase!N$1,Modelo!$A$9:$D$9,0))</f>
        <v>positivo</v>
      </c>
      <c r="O4489" s="115">
        <f t="array" ref="O4489">IF(N4489="negativo",INDEX($AD$3:$AG$51,MATCH(1,($B4489=$AD$3:$AD$51)*($J4489=$AE$3:$AE$51),0),3),IF(N4489="positivo",INDEX($AD$55:$AG$109,MATCH(1,($B4489=$AD$55:$AD$109)*($J4489=$AE$55:$AE$109),0),3)))</f>
        <v>7.0763358778625944</v>
      </c>
      <c r="P4489" s="115">
        <f t="array" ref="P4489">IF(N4489="negativo",INDEX($AD$3:$AG$51,MATCH(1,($B4489=$AD$3:$AD$51)*($J4489=$AE$3:$AE$51),0),4),IF(N4489="positivo",INDEX($AD$55:$AG$109,MATCH(1,($B4489=$AD$55:$AD$109)*($J4489=$AE$55:$AE$109),0),4)))</f>
        <v>1.5951198800320521E-2</v>
      </c>
      <c r="Q4489" s="115" t="str">
        <f>VLOOKUP(M4489,Modelo!$A$2:$C$7,2,0)</f>
        <v>Impacto Económico, Social y Comunitario</v>
      </c>
      <c r="R4489" s="118">
        <f t="array" ref="R4489">INDEX(Modelo!$F$1:$H$37,MATCH(1,(DataBase!Q4489=Modelo!$G$1:$G$37)*(DataBase!B4489=Modelo!$F$1:$F$37),0),3)</f>
        <v>0.11764705882352941</v>
      </c>
      <c r="S4489" s="115">
        <f t="shared" si="142"/>
        <v>0</v>
      </c>
      <c r="T4489" s="115">
        <f t="shared" si="143"/>
        <v>0</v>
      </c>
    </row>
    <row r="4490" spans="1:20" x14ac:dyDescent="0.3">
      <c r="A4490" s="115" t="s">
        <v>129</v>
      </c>
      <c r="B4490" s="115" t="s">
        <v>84</v>
      </c>
      <c r="C4490" s="115" t="s">
        <v>97</v>
      </c>
      <c r="D4490" s="115" t="s">
        <v>86</v>
      </c>
      <c r="E4490" s="115" t="s">
        <v>87</v>
      </c>
      <c r="F4490" s="115" t="s">
        <v>87</v>
      </c>
      <c r="G4490" s="115">
        <v>1924</v>
      </c>
      <c r="H4490" s="115" t="s">
        <v>130</v>
      </c>
      <c r="I4490" s="115">
        <v>6.6721791020000003</v>
      </c>
      <c r="J4490" s="115" t="s">
        <v>66</v>
      </c>
      <c r="K4490" s="115" t="str">
        <f>INDEX(DatosProcesados!$A$1:$BF$101,MATCH(DataBase!A4490,DatosProcesados!$A$1:$A$101,0),MATCH(DataBase!J4490,DatosProcesados!$A$1:$BF$1,0))</f>
        <v>No informa</v>
      </c>
      <c r="L4490" s="115" t="str">
        <f>INDEX(Modelo!$A$9:$D$89,MATCH(DataBase!$J4490,Modelo!$A$9:$A$89,0),MATCH(DataBase!L$1,Modelo!$A$9:$D$9,0))</f>
        <v>Impacto económico y gobernanza</v>
      </c>
      <c r="M4490" s="115" t="str">
        <f>INDEX(Modelo!$A$9:$D$89,MATCH(DataBase!$J4490,Modelo!$A$9:$A$89,0),MATCH(DataBase!M$1,Modelo!$A$9:$D$9,0))</f>
        <v>Pilar 6</v>
      </c>
      <c r="N4490" s="115" t="str">
        <f>INDEX(Modelo!$A$9:$D$89,MATCH(DataBase!$J4490,Modelo!$A$9:$A$89,0),MATCH(DataBase!N$1,Modelo!$A$9:$D$9,0))</f>
        <v>positivo</v>
      </c>
      <c r="O4490" s="115">
        <f t="array" ref="O4490">IF(N4490="negativo",INDEX($AD$3:$AG$51,MATCH(1,($B4490=$AD$3:$AD$51)*($J4490=$AE$3:$AE$51),0),3),IF(N4490="positivo",INDEX($AD$55:$AG$109,MATCH(1,($B4490=$AD$55:$AD$109)*($J4490=$AE$55:$AE$109),0),3)))</f>
        <v>0.13451433718660863</v>
      </c>
      <c r="P4490" s="115">
        <f t="array" ref="P4490">IF(N4490="negativo",INDEX($AD$3:$AG$51,MATCH(1,($B4490=$AD$3:$AD$51)*($J4490=$AE$3:$AE$51),0),4),IF(N4490="positivo",INDEX($AD$55:$AG$109,MATCH(1,($B4490=$AD$55:$AD$109)*($J4490=$AE$55:$AE$109),0),4)))</f>
        <v>2.7087517461389356E-2</v>
      </c>
      <c r="Q4490" s="115" t="str">
        <f>VLOOKUP(M4490,Modelo!$A$2:$C$7,2,0)</f>
        <v>Impacto Económico, Social y Comunitario</v>
      </c>
      <c r="R4490" s="118">
        <f t="array" ref="R4490">INDEX(Modelo!$F$1:$H$37,MATCH(1,(DataBase!Q4490=Modelo!$G$1:$G$37)*(DataBase!B4490=Modelo!$F$1:$F$37),0),3)</f>
        <v>0.11764705882352941</v>
      </c>
      <c r="S4490" s="115">
        <f t="shared" si="142"/>
        <v>0</v>
      </c>
      <c r="T4490" s="115">
        <f t="shared" si="143"/>
        <v>0</v>
      </c>
    </row>
    <row r="4491" spans="1:20" x14ac:dyDescent="0.3">
      <c r="A4491" s="115" t="s">
        <v>166</v>
      </c>
      <c r="B4491" s="115" t="s">
        <v>84</v>
      </c>
      <c r="C4491" s="115" t="s">
        <v>103</v>
      </c>
      <c r="D4491" s="115" t="s">
        <v>86</v>
      </c>
      <c r="E4491" s="115" t="s">
        <v>87</v>
      </c>
      <c r="F4491" s="115" t="s">
        <v>87</v>
      </c>
      <c r="G4491" s="115">
        <v>1910</v>
      </c>
      <c r="H4491" s="115" t="s">
        <v>167</v>
      </c>
      <c r="I4491" s="115">
        <v>2.655177809</v>
      </c>
      <c r="J4491" s="115" t="s">
        <v>66</v>
      </c>
      <c r="K4491" s="115" t="str">
        <f>INDEX(DatosProcesados!$A$1:$BF$101,MATCH(DataBase!A4491,DatosProcesados!$A$1:$A$101,0),MATCH(DataBase!J4491,DatosProcesados!$A$1:$BF$1,0))</f>
        <v>No informa</v>
      </c>
      <c r="L4491" s="115" t="str">
        <f>INDEX(Modelo!$A$9:$D$89,MATCH(DataBase!$J4491,Modelo!$A$9:$A$89,0),MATCH(DataBase!L$1,Modelo!$A$9:$D$9,0))</f>
        <v>Impacto económico y gobernanza</v>
      </c>
      <c r="M4491" s="115" t="str">
        <f>INDEX(Modelo!$A$9:$D$89,MATCH(DataBase!$J4491,Modelo!$A$9:$A$89,0),MATCH(DataBase!M$1,Modelo!$A$9:$D$9,0))</f>
        <v>Pilar 6</v>
      </c>
      <c r="N4491" s="115" t="str">
        <f>INDEX(Modelo!$A$9:$D$89,MATCH(DataBase!$J4491,Modelo!$A$9:$A$89,0),MATCH(DataBase!N$1,Modelo!$A$9:$D$9,0))</f>
        <v>positivo</v>
      </c>
      <c r="O4491" s="115">
        <f t="array" ref="O4491">IF(N4491="negativo",INDEX($AD$3:$AG$51,MATCH(1,($B4491=$AD$3:$AD$51)*($J4491=$AE$3:$AE$51),0),3),IF(N4491="positivo",INDEX($AD$55:$AG$109,MATCH(1,($B4491=$AD$55:$AD$109)*($J4491=$AE$55:$AE$109),0),3)))</f>
        <v>0.13451433718660863</v>
      </c>
      <c r="P4491" s="115">
        <f t="array" ref="P4491">IF(N4491="negativo",INDEX($AD$3:$AG$51,MATCH(1,($B4491=$AD$3:$AD$51)*($J4491=$AE$3:$AE$51),0),4),IF(N4491="positivo",INDEX($AD$55:$AG$109,MATCH(1,($B4491=$AD$55:$AD$109)*($J4491=$AE$55:$AE$109),0),4)))</f>
        <v>2.7087517461389356E-2</v>
      </c>
      <c r="Q4491" s="115" t="str">
        <f>VLOOKUP(M4491,Modelo!$A$2:$C$7,2,0)</f>
        <v>Impacto Económico, Social y Comunitario</v>
      </c>
      <c r="R4491" s="118">
        <f t="array" ref="R4491">INDEX(Modelo!$F$1:$H$37,MATCH(1,(DataBase!Q4491=Modelo!$G$1:$G$37)*(DataBase!B4491=Modelo!$F$1:$F$37),0),3)</f>
        <v>0.11764705882352941</v>
      </c>
      <c r="S4491" s="115">
        <f t="shared" si="142"/>
        <v>0</v>
      </c>
      <c r="T4491" s="115">
        <f t="shared" si="143"/>
        <v>0</v>
      </c>
    </row>
    <row r="4492" spans="1:20" x14ac:dyDescent="0.3">
      <c r="A4492" s="115" t="s">
        <v>312</v>
      </c>
      <c r="B4492" s="115" t="s">
        <v>313</v>
      </c>
      <c r="C4492" s="115" t="s">
        <v>103</v>
      </c>
      <c r="D4492" s="115" t="s">
        <v>86</v>
      </c>
      <c r="E4492" s="115" t="s">
        <v>87</v>
      </c>
      <c r="F4492" s="115" t="s">
        <v>87</v>
      </c>
      <c r="G4492" s="115">
        <v>1968</v>
      </c>
      <c r="H4492" s="115" t="s">
        <v>125</v>
      </c>
      <c r="I4492" s="115">
        <v>24.752011681999999</v>
      </c>
      <c r="J4492" s="115" t="s">
        <v>66</v>
      </c>
      <c r="K4492" s="115">
        <f>INDEX(DatosProcesados!$A$1:$BF$101,MATCH(DataBase!A4492,DatosProcesados!$A$1:$A$101,0),MATCH(DataBase!J4492,DatosProcesados!$A$1:$BF$1,0))</f>
        <v>1.5951198800320521E-2</v>
      </c>
      <c r="L4492" s="115" t="str">
        <f>INDEX(Modelo!$A$9:$D$89,MATCH(DataBase!$J4492,Modelo!$A$9:$A$89,0),MATCH(DataBase!L$1,Modelo!$A$9:$D$9,0))</f>
        <v>Impacto económico y gobernanza</v>
      </c>
      <c r="M4492" s="115" t="str">
        <f>INDEX(Modelo!$A$9:$D$89,MATCH(DataBase!$J4492,Modelo!$A$9:$A$89,0),MATCH(DataBase!M$1,Modelo!$A$9:$D$9,0))</f>
        <v>Pilar 6</v>
      </c>
      <c r="N4492" s="115" t="str">
        <f>INDEX(Modelo!$A$9:$D$89,MATCH(DataBase!$J4492,Modelo!$A$9:$A$89,0),MATCH(DataBase!N$1,Modelo!$A$9:$D$9,0))</f>
        <v>positivo</v>
      </c>
      <c r="O4492" s="115">
        <f t="array" ref="O4492">IF(N4492="negativo",INDEX($AD$3:$AG$51,MATCH(1,($B4492=$AD$3:$AD$51)*($J4492=$AE$3:$AE$51),0),3),IF(N4492="positivo",INDEX($AD$55:$AG$109,MATCH(1,($B4492=$AD$55:$AD$109)*($J4492=$AE$55:$AE$109),0),3)))</f>
        <v>7.0763358778625944</v>
      </c>
      <c r="P4492" s="115">
        <f t="array" ref="P4492">IF(N4492="negativo",INDEX($AD$3:$AG$51,MATCH(1,($B4492=$AD$3:$AD$51)*($J4492=$AE$3:$AE$51),0),4),IF(N4492="positivo",INDEX($AD$55:$AG$109,MATCH(1,($B4492=$AD$55:$AD$109)*($J4492=$AE$55:$AE$109),0),4)))</f>
        <v>1.5951198800320521E-2</v>
      </c>
      <c r="Q4492" s="115" t="str">
        <f>VLOOKUP(M4492,Modelo!$A$2:$C$7,2,0)</f>
        <v>Impacto Económico, Social y Comunitario</v>
      </c>
      <c r="R4492" s="118">
        <f t="array" ref="R4492">INDEX(Modelo!$F$1:$H$37,MATCH(1,(DataBase!Q4492=Modelo!$G$1:$G$37)*(DataBase!B4492=Modelo!$F$1:$F$37),0),3)</f>
        <v>0.11764705882352941</v>
      </c>
      <c r="S4492" s="115">
        <f t="shared" si="142"/>
        <v>0</v>
      </c>
      <c r="T4492" s="115">
        <f t="shared" si="143"/>
        <v>0</v>
      </c>
    </row>
    <row r="4493" spans="1:20" x14ac:dyDescent="0.3">
      <c r="A4493" s="115" t="s">
        <v>162</v>
      </c>
      <c r="B4493" s="115" t="s">
        <v>84</v>
      </c>
      <c r="C4493" s="115" t="s">
        <v>97</v>
      </c>
      <c r="D4493" s="115" t="s">
        <v>86</v>
      </c>
      <c r="E4493" s="115" t="s">
        <v>87</v>
      </c>
      <c r="F4493" s="115" t="s">
        <v>87</v>
      </c>
      <c r="G4493" s="115">
        <v>1979</v>
      </c>
      <c r="H4493" s="115" t="s">
        <v>163</v>
      </c>
      <c r="I4493" s="115">
        <v>2.956157691</v>
      </c>
      <c r="J4493" s="115" t="s">
        <v>66</v>
      </c>
      <c r="K4493" s="115" t="str">
        <f>INDEX(DatosProcesados!$A$1:$BF$101,MATCH(DataBase!A4493,DatosProcesados!$A$1:$A$101,0),MATCH(DataBase!J4493,DatosProcesados!$A$1:$BF$1,0))</f>
        <v>No informa</v>
      </c>
      <c r="L4493" s="115" t="str">
        <f>INDEX(Modelo!$A$9:$D$89,MATCH(DataBase!$J4493,Modelo!$A$9:$A$89,0),MATCH(DataBase!L$1,Modelo!$A$9:$D$9,0))</f>
        <v>Impacto económico y gobernanza</v>
      </c>
      <c r="M4493" s="115" t="str">
        <f>INDEX(Modelo!$A$9:$D$89,MATCH(DataBase!$J4493,Modelo!$A$9:$A$89,0),MATCH(DataBase!M$1,Modelo!$A$9:$D$9,0))</f>
        <v>Pilar 6</v>
      </c>
      <c r="N4493" s="115" t="str">
        <f>INDEX(Modelo!$A$9:$D$89,MATCH(DataBase!$J4493,Modelo!$A$9:$A$89,0),MATCH(DataBase!N$1,Modelo!$A$9:$D$9,0))</f>
        <v>positivo</v>
      </c>
      <c r="O4493" s="115">
        <f t="array" ref="O4493">IF(N4493="negativo",INDEX($AD$3:$AG$51,MATCH(1,($B4493=$AD$3:$AD$51)*($J4493=$AE$3:$AE$51),0),3),IF(N4493="positivo",INDEX($AD$55:$AG$109,MATCH(1,($B4493=$AD$55:$AD$109)*($J4493=$AE$55:$AE$109),0),3)))</f>
        <v>0.13451433718660863</v>
      </c>
      <c r="P4493" s="115">
        <f t="array" ref="P4493">IF(N4493="negativo",INDEX($AD$3:$AG$51,MATCH(1,($B4493=$AD$3:$AD$51)*($J4493=$AE$3:$AE$51),0),4),IF(N4493="positivo",INDEX($AD$55:$AG$109,MATCH(1,($B4493=$AD$55:$AD$109)*($J4493=$AE$55:$AE$109),0),4)))</f>
        <v>2.7087517461389356E-2</v>
      </c>
      <c r="Q4493" s="115" t="str">
        <f>VLOOKUP(M4493,Modelo!$A$2:$C$7,2,0)</f>
        <v>Impacto Económico, Social y Comunitario</v>
      </c>
      <c r="R4493" s="118">
        <f t="array" ref="R4493">INDEX(Modelo!$F$1:$H$37,MATCH(1,(DataBase!Q4493=Modelo!$G$1:$G$37)*(DataBase!B4493=Modelo!$F$1:$F$37),0),3)</f>
        <v>0.11764705882352941</v>
      </c>
      <c r="S4493" s="115">
        <f t="shared" si="142"/>
        <v>0</v>
      </c>
      <c r="T4493" s="115">
        <f t="shared" si="143"/>
        <v>0</v>
      </c>
    </row>
    <row r="4494" spans="1:20" x14ac:dyDescent="0.3">
      <c r="A4494" s="115" t="s">
        <v>348</v>
      </c>
      <c r="B4494" s="115" t="s">
        <v>313</v>
      </c>
      <c r="C4494" s="115" t="s">
        <v>103</v>
      </c>
      <c r="D4494" s="115" t="s">
        <v>86</v>
      </c>
      <c r="E4494" s="115" t="s">
        <v>87</v>
      </c>
      <c r="F4494" s="115" t="s">
        <v>87</v>
      </c>
      <c r="G4494" s="115">
        <v>1937</v>
      </c>
      <c r="H4494" s="115" t="s">
        <v>294</v>
      </c>
      <c r="I4494" s="115">
        <v>4.02823039</v>
      </c>
      <c r="J4494" s="115" t="s">
        <v>66</v>
      </c>
      <c r="K4494" s="115" t="str">
        <f>INDEX(DatosProcesados!$A$1:$BF$101,MATCH(DataBase!A4494,DatosProcesados!$A$1:$A$101,0),MATCH(DataBase!J4494,DatosProcesados!$A$1:$BF$1,0))</f>
        <v>No informa</v>
      </c>
      <c r="L4494" s="115" t="str">
        <f>INDEX(Modelo!$A$9:$D$89,MATCH(DataBase!$J4494,Modelo!$A$9:$A$89,0),MATCH(DataBase!L$1,Modelo!$A$9:$D$9,0))</f>
        <v>Impacto económico y gobernanza</v>
      </c>
      <c r="M4494" s="115" t="str">
        <f>INDEX(Modelo!$A$9:$D$89,MATCH(DataBase!$J4494,Modelo!$A$9:$A$89,0),MATCH(DataBase!M$1,Modelo!$A$9:$D$9,0))</f>
        <v>Pilar 6</v>
      </c>
      <c r="N4494" s="115" t="str">
        <f>INDEX(Modelo!$A$9:$D$89,MATCH(DataBase!$J4494,Modelo!$A$9:$A$89,0),MATCH(DataBase!N$1,Modelo!$A$9:$D$9,0))</f>
        <v>positivo</v>
      </c>
      <c r="O4494" s="115">
        <f t="array" ref="O4494">IF(N4494="negativo",INDEX($AD$3:$AG$51,MATCH(1,($B4494=$AD$3:$AD$51)*($J4494=$AE$3:$AE$51),0),3),IF(N4494="positivo",INDEX($AD$55:$AG$109,MATCH(1,($B4494=$AD$55:$AD$109)*($J4494=$AE$55:$AE$109),0),3)))</f>
        <v>7.0763358778625944</v>
      </c>
      <c r="P4494" s="115">
        <f t="array" ref="P4494">IF(N4494="negativo",INDEX($AD$3:$AG$51,MATCH(1,($B4494=$AD$3:$AD$51)*($J4494=$AE$3:$AE$51),0),4),IF(N4494="positivo",INDEX($AD$55:$AG$109,MATCH(1,($B4494=$AD$55:$AD$109)*($J4494=$AE$55:$AE$109),0),4)))</f>
        <v>1.5951198800320521E-2</v>
      </c>
      <c r="Q4494" s="115" t="str">
        <f>VLOOKUP(M4494,Modelo!$A$2:$C$7,2,0)</f>
        <v>Impacto Económico, Social y Comunitario</v>
      </c>
      <c r="R4494" s="118">
        <f t="array" ref="R4494">INDEX(Modelo!$F$1:$H$37,MATCH(1,(DataBase!Q4494=Modelo!$G$1:$G$37)*(DataBase!B4494=Modelo!$F$1:$F$37),0),3)</f>
        <v>0.11764705882352941</v>
      </c>
      <c r="S4494" s="115">
        <f t="shared" si="142"/>
        <v>0</v>
      </c>
      <c r="T4494" s="115">
        <f t="shared" si="143"/>
        <v>0</v>
      </c>
    </row>
    <row r="4495" spans="1:20" x14ac:dyDescent="0.3">
      <c r="A4495" s="115" t="s">
        <v>343</v>
      </c>
      <c r="B4495" s="115" t="s">
        <v>313</v>
      </c>
      <c r="C4495" s="115" t="s">
        <v>103</v>
      </c>
      <c r="D4495" s="115" t="s">
        <v>86</v>
      </c>
      <c r="E4495" s="115" t="s">
        <v>86</v>
      </c>
      <c r="F4495" s="115" t="s">
        <v>87</v>
      </c>
      <c r="G4495" s="115">
        <v>1993</v>
      </c>
      <c r="H4495" s="115" t="s">
        <v>281</v>
      </c>
      <c r="I4495" s="115">
        <v>4.8704234599999996</v>
      </c>
      <c r="J4495" s="115" t="s">
        <v>66</v>
      </c>
      <c r="K4495" s="115" t="str">
        <f>INDEX(DatosProcesados!$A$1:$BF$101,MATCH(DataBase!A4495,DatosProcesados!$A$1:$A$101,0),MATCH(DataBase!J4495,DatosProcesados!$A$1:$BF$1,0))</f>
        <v>No informa</v>
      </c>
      <c r="L4495" s="115" t="str">
        <f>INDEX(Modelo!$A$9:$D$89,MATCH(DataBase!$J4495,Modelo!$A$9:$A$89,0),MATCH(DataBase!L$1,Modelo!$A$9:$D$9,0))</f>
        <v>Impacto económico y gobernanza</v>
      </c>
      <c r="M4495" s="115" t="str">
        <f>INDEX(Modelo!$A$9:$D$89,MATCH(DataBase!$J4495,Modelo!$A$9:$A$89,0),MATCH(DataBase!M$1,Modelo!$A$9:$D$9,0))</f>
        <v>Pilar 6</v>
      </c>
      <c r="N4495" s="115" t="str">
        <f>INDEX(Modelo!$A$9:$D$89,MATCH(DataBase!$J4495,Modelo!$A$9:$A$89,0),MATCH(DataBase!N$1,Modelo!$A$9:$D$9,0))</f>
        <v>positivo</v>
      </c>
      <c r="O4495" s="115">
        <f t="array" ref="O4495">IF(N4495="negativo",INDEX($AD$3:$AG$51,MATCH(1,($B4495=$AD$3:$AD$51)*($J4495=$AE$3:$AE$51),0),3),IF(N4495="positivo",INDEX($AD$55:$AG$109,MATCH(1,($B4495=$AD$55:$AD$109)*($J4495=$AE$55:$AE$109),0),3)))</f>
        <v>7.0763358778625944</v>
      </c>
      <c r="P4495" s="115">
        <f t="array" ref="P4495">IF(N4495="negativo",INDEX($AD$3:$AG$51,MATCH(1,($B4495=$AD$3:$AD$51)*($J4495=$AE$3:$AE$51),0),4),IF(N4495="positivo",INDEX($AD$55:$AG$109,MATCH(1,($B4495=$AD$55:$AD$109)*($J4495=$AE$55:$AE$109),0),4)))</f>
        <v>1.5951198800320521E-2</v>
      </c>
      <c r="Q4495" s="115" t="str">
        <f>VLOOKUP(M4495,Modelo!$A$2:$C$7,2,0)</f>
        <v>Impacto Económico, Social y Comunitario</v>
      </c>
      <c r="R4495" s="118">
        <f t="array" ref="R4495">INDEX(Modelo!$F$1:$H$37,MATCH(1,(DataBase!Q4495=Modelo!$G$1:$G$37)*(DataBase!B4495=Modelo!$F$1:$F$37),0),3)</f>
        <v>0.11764705882352941</v>
      </c>
      <c r="S4495" s="115">
        <f t="shared" si="142"/>
        <v>0</v>
      </c>
      <c r="T4495" s="115">
        <f t="shared" si="143"/>
        <v>0</v>
      </c>
    </row>
    <row r="4496" spans="1:20" x14ac:dyDescent="0.3">
      <c r="A4496" s="115" t="s">
        <v>367</v>
      </c>
      <c r="B4496" s="115" t="s">
        <v>313</v>
      </c>
      <c r="C4496" s="115" t="s">
        <v>103</v>
      </c>
      <c r="D4496" s="115" t="s">
        <v>86</v>
      </c>
      <c r="E4496" s="115" t="s">
        <v>86</v>
      </c>
      <c r="F4496" s="115" t="s">
        <v>86</v>
      </c>
      <c r="G4496" s="115">
        <v>1966</v>
      </c>
      <c r="H4496" s="115" t="s">
        <v>125</v>
      </c>
      <c r="I4496" s="115">
        <v>2.0461661379999998</v>
      </c>
      <c r="J4496" s="115" t="s">
        <v>66</v>
      </c>
      <c r="K4496" s="115" t="str">
        <f>INDEX(DatosProcesados!$A$1:$BF$101,MATCH(DataBase!A4496,DatosProcesados!$A$1:$A$101,0),MATCH(DataBase!J4496,DatosProcesados!$A$1:$BF$1,0))</f>
        <v>No informa</v>
      </c>
      <c r="L4496" s="115" t="str">
        <f>INDEX(Modelo!$A$9:$D$89,MATCH(DataBase!$J4496,Modelo!$A$9:$A$89,0),MATCH(DataBase!L$1,Modelo!$A$9:$D$9,0))</f>
        <v>Impacto económico y gobernanza</v>
      </c>
      <c r="M4496" s="115" t="str">
        <f>INDEX(Modelo!$A$9:$D$89,MATCH(DataBase!$J4496,Modelo!$A$9:$A$89,0),MATCH(DataBase!M$1,Modelo!$A$9:$D$9,0))</f>
        <v>Pilar 6</v>
      </c>
      <c r="N4496" s="115" t="str">
        <f>INDEX(Modelo!$A$9:$D$89,MATCH(DataBase!$J4496,Modelo!$A$9:$A$89,0),MATCH(DataBase!N$1,Modelo!$A$9:$D$9,0))</f>
        <v>positivo</v>
      </c>
      <c r="O4496" s="115">
        <f t="array" ref="O4496">IF(N4496="negativo",INDEX($AD$3:$AG$51,MATCH(1,($B4496=$AD$3:$AD$51)*($J4496=$AE$3:$AE$51),0),3),IF(N4496="positivo",INDEX($AD$55:$AG$109,MATCH(1,($B4496=$AD$55:$AD$109)*($J4496=$AE$55:$AE$109),0),3)))</f>
        <v>7.0763358778625944</v>
      </c>
      <c r="P4496" s="115">
        <f t="array" ref="P4496">IF(N4496="negativo",INDEX($AD$3:$AG$51,MATCH(1,($B4496=$AD$3:$AD$51)*($J4496=$AE$3:$AE$51),0),4),IF(N4496="positivo",INDEX($AD$55:$AG$109,MATCH(1,($B4496=$AD$55:$AD$109)*($J4496=$AE$55:$AE$109),0),4)))</f>
        <v>1.5951198800320521E-2</v>
      </c>
      <c r="Q4496" s="115" t="str">
        <f>VLOOKUP(M4496,Modelo!$A$2:$C$7,2,0)</f>
        <v>Impacto Económico, Social y Comunitario</v>
      </c>
      <c r="R4496" s="118">
        <f t="array" ref="R4496">INDEX(Modelo!$F$1:$H$37,MATCH(1,(DataBase!Q4496=Modelo!$G$1:$G$37)*(DataBase!B4496=Modelo!$F$1:$F$37),0),3)</f>
        <v>0.11764705882352941</v>
      </c>
      <c r="S4496" s="115">
        <f t="shared" si="142"/>
        <v>0</v>
      </c>
      <c r="T4496" s="115">
        <f t="shared" si="143"/>
        <v>0</v>
      </c>
    </row>
    <row r="4497" spans="1:20" x14ac:dyDescent="0.3">
      <c r="A4497" s="115" t="s">
        <v>374</v>
      </c>
      <c r="B4497" s="115" t="s">
        <v>313</v>
      </c>
      <c r="C4497" s="115" t="s">
        <v>103</v>
      </c>
      <c r="D4497" s="115" t="s">
        <v>86</v>
      </c>
      <c r="E4497" s="115" t="s">
        <v>87</v>
      </c>
      <c r="F4497" s="115" t="s">
        <v>87</v>
      </c>
      <c r="G4497" s="115">
        <v>1929</v>
      </c>
      <c r="H4497" s="115" t="s">
        <v>375</v>
      </c>
      <c r="I4497" s="115">
        <v>1.928223518</v>
      </c>
      <c r="J4497" s="115" t="s">
        <v>66</v>
      </c>
      <c r="K4497" s="115" t="str">
        <f>INDEX(DatosProcesados!$A$1:$BF$101,MATCH(DataBase!A4497,DatosProcesados!$A$1:$A$101,0),MATCH(DataBase!J4497,DatosProcesados!$A$1:$BF$1,0))</f>
        <v>No informa</v>
      </c>
      <c r="L4497" s="115" t="str">
        <f>INDEX(Modelo!$A$9:$D$89,MATCH(DataBase!$J4497,Modelo!$A$9:$A$89,0),MATCH(DataBase!L$1,Modelo!$A$9:$D$9,0))</f>
        <v>Impacto económico y gobernanza</v>
      </c>
      <c r="M4497" s="115" t="str">
        <f>INDEX(Modelo!$A$9:$D$89,MATCH(DataBase!$J4497,Modelo!$A$9:$A$89,0),MATCH(DataBase!M$1,Modelo!$A$9:$D$9,0))</f>
        <v>Pilar 6</v>
      </c>
      <c r="N4497" s="115" t="str">
        <f>INDEX(Modelo!$A$9:$D$89,MATCH(DataBase!$J4497,Modelo!$A$9:$A$89,0),MATCH(DataBase!N$1,Modelo!$A$9:$D$9,0))</f>
        <v>positivo</v>
      </c>
      <c r="O4497" s="115">
        <f t="array" ref="O4497">IF(N4497="negativo",INDEX($AD$3:$AG$51,MATCH(1,($B4497=$AD$3:$AD$51)*($J4497=$AE$3:$AE$51),0),3),IF(N4497="positivo",INDEX($AD$55:$AG$109,MATCH(1,($B4497=$AD$55:$AD$109)*($J4497=$AE$55:$AE$109),0),3)))</f>
        <v>7.0763358778625944</v>
      </c>
      <c r="P4497" s="115">
        <f t="array" ref="P4497">IF(N4497="negativo",INDEX($AD$3:$AG$51,MATCH(1,($B4497=$AD$3:$AD$51)*($J4497=$AE$3:$AE$51),0),4),IF(N4497="positivo",INDEX($AD$55:$AG$109,MATCH(1,($B4497=$AD$55:$AD$109)*($J4497=$AE$55:$AE$109),0),4)))</f>
        <v>1.5951198800320521E-2</v>
      </c>
      <c r="Q4497" s="115" t="str">
        <f>VLOOKUP(M4497,Modelo!$A$2:$C$7,2,0)</f>
        <v>Impacto Económico, Social y Comunitario</v>
      </c>
      <c r="R4497" s="118">
        <f t="array" ref="R4497">INDEX(Modelo!$F$1:$H$37,MATCH(1,(DataBase!Q4497=Modelo!$G$1:$G$37)*(DataBase!B4497=Modelo!$F$1:$F$37),0),3)</f>
        <v>0.11764705882352941</v>
      </c>
      <c r="S4497" s="115">
        <f t="shared" si="142"/>
        <v>0</v>
      </c>
      <c r="T4497" s="115">
        <f t="shared" si="143"/>
        <v>0</v>
      </c>
    </row>
    <row r="4498" spans="1:20" x14ac:dyDescent="0.3">
      <c r="A4498" s="115" t="s">
        <v>201</v>
      </c>
      <c r="B4498" s="115" t="s">
        <v>84</v>
      </c>
      <c r="C4498" s="115" t="s">
        <v>103</v>
      </c>
      <c r="D4498" s="115" t="s">
        <v>86</v>
      </c>
      <c r="E4498" s="115" t="s">
        <v>86</v>
      </c>
      <c r="F4498" s="115" t="s">
        <v>86</v>
      </c>
      <c r="G4498" s="115">
        <v>1987</v>
      </c>
      <c r="H4498" s="115" t="s">
        <v>125</v>
      </c>
      <c r="I4498" s="115">
        <v>0</v>
      </c>
      <c r="J4498" s="115" t="s">
        <v>66</v>
      </c>
      <c r="K4498" s="115">
        <f>INDEX(DatosProcesados!$A$1:$BF$101,MATCH(DataBase!A4498,DatosProcesados!$A$1:$A$101,0),MATCH(DataBase!J4498,DatosProcesados!$A$1:$BF$1,0))</f>
        <v>2.7087517461389356E-2</v>
      </c>
      <c r="L4498" s="115" t="str">
        <f>INDEX(Modelo!$A$9:$D$89,MATCH(DataBase!$J4498,Modelo!$A$9:$A$89,0),MATCH(DataBase!L$1,Modelo!$A$9:$D$9,0))</f>
        <v>Impacto económico y gobernanza</v>
      </c>
      <c r="M4498" s="115" t="str">
        <f>INDEX(Modelo!$A$9:$D$89,MATCH(DataBase!$J4498,Modelo!$A$9:$A$89,0),MATCH(DataBase!M$1,Modelo!$A$9:$D$9,0))</f>
        <v>Pilar 6</v>
      </c>
      <c r="N4498" s="115" t="str">
        <f>INDEX(Modelo!$A$9:$D$89,MATCH(DataBase!$J4498,Modelo!$A$9:$A$89,0),MATCH(DataBase!N$1,Modelo!$A$9:$D$9,0))</f>
        <v>positivo</v>
      </c>
      <c r="O4498" s="115">
        <f t="array" ref="O4498">IF(N4498="negativo",INDEX($AD$3:$AG$51,MATCH(1,($B4498=$AD$3:$AD$51)*($J4498=$AE$3:$AE$51),0),3),IF(N4498="positivo",INDEX($AD$55:$AG$109,MATCH(1,($B4498=$AD$55:$AD$109)*($J4498=$AE$55:$AE$109),0),3)))</f>
        <v>0.13451433718660863</v>
      </c>
      <c r="P4498" s="115">
        <f t="array" ref="P4498">IF(N4498="negativo",INDEX($AD$3:$AG$51,MATCH(1,($B4498=$AD$3:$AD$51)*($J4498=$AE$3:$AE$51),0),4),IF(N4498="positivo",INDEX($AD$55:$AG$109,MATCH(1,($B4498=$AD$55:$AD$109)*($J4498=$AE$55:$AE$109),0),4)))</f>
        <v>2.7087517461389356E-2</v>
      </c>
      <c r="Q4498" s="115" t="str">
        <f>VLOOKUP(M4498,Modelo!$A$2:$C$7,2,0)</f>
        <v>Impacto Económico, Social y Comunitario</v>
      </c>
      <c r="R4498" s="118">
        <f t="array" ref="R4498">INDEX(Modelo!$F$1:$H$37,MATCH(1,(DataBase!Q4498=Modelo!$G$1:$G$37)*(DataBase!B4498=Modelo!$F$1:$F$37),0),3)</f>
        <v>0.11764705882352941</v>
      </c>
      <c r="S4498" s="115">
        <f t="shared" si="142"/>
        <v>0</v>
      </c>
      <c r="T4498" s="115">
        <f t="shared" si="143"/>
        <v>0</v>
      </c>
    </row>
    <row r="4499" spans="1:20" x14ac:dyDescent="0.3">
      <c r="A4499" s="115" t="s">
        <v>421</v>
      </c>
      <c r="B4499" s="115" t="s">
        <v>407</v>
      </c>
      <c r="C4499" s="115" t="s">
        <v>103</v>
      </c>
      <c r="D4499" s="115" t="s">
        <v>86</v>
      </c>
      <c r="E4499" s="115" t="s">
        <v>86</v>
      </c>
      <c r="F4499" s="115" t="s">
        <v>87</v>
      </c>
      <c r="G4499" s="115">
        <v>2016</v>
      </c>
      <c r="H4499" s="115" t="s">
        <v>422</v>
      </c>
      <c r="I4499" s="115">
        <v>5.4833186859999996</v>
      </c>
      <c r="J4499" s="115" t="s">
        <v>66</v>
      </c>
      <c r="K4499" s="115" t="str">
        <f>INDEX(DatosProcesados!$A$1:$BF$101,MATCH(DataBase!A4499,DatosProcesados!$A$1:$A$101,0),MATCH(DataBase!J4499,DatosProcesados!$A$1:$BF$1,0))</f>
        <v>No informa</v>
      </c>
      <c r="L4499" s="115" t="str">
        <f>INDEX(Modelo!$A$9:$D$89,MATCH(DataBase!$J4499,Modelo!$A$9:$A$89,0),MATCH(DataBase!L$1,Modelo!$A$9:$D$9,0))</f>
        <v>Impacto económico y gobernanza</v>
      </c>
      <c r="M4499" s="115" t="str">
        <f>INDEX(Modelo!$A$9:$D$89,MATCH(DataBase!$J4499,Modelo!$A$9:$A$89,0),MATCH(DataBase!M$1,Modelo!$A$9:$D$9,0))</f>
        <v>Pilar 6</v>
      </c>
      <c r="N4499" s="115" t="str">
        <f>INDEX(Modelo!$A$9:$D$89,MATCH(DataBase!$J4499,Modelo!$A$9:$A$89,0),MATCH(DataBase!N$1,Modelo!$A$9:$D$9,0))</f>
        <v>positivo</v>
      </c>
      <c r="O4499" s="115">
        <f t="array" ref="O4499">IF(N4499="negativo",INDEX($AD$3:$AG$51,MATCH(1,($B4499=$AD$3:$AD$51)*($J4499=$AE$3:$AE$51),0),3),IF(N4499="positivo",INDEX($AD$55:$AG$109,MATCH(1,($B4499=$AD$55:$AD$109)*($J4499=$AE$55:$AE$109),0),3)))</f>
        <v>0.1293300037990541</v>
      </c>
      <c r="P4499" s="115">
        <f t="array" ref="P4499">IF(N4499="negativo",INDEX($AD$3:$AG$51,MATCH(1,($B4499=$AD$3:$AD$51)*($J4499=$AE$3:$AE$51),0),4),IF(N4499="positivo",INDEX($AD$55:$AG$109,MATCH(1,($B4499=$AD$55:$AD$109)*($J4499=$AE$55:$AE$109),0),4)))</f>
        <v>1.9504323690633572E-2</v>
      </c>
      <c r="Q4499" s="115" t="str">
        <f>VLOOKUP(M4499,Modelo!$A$2:$C$7,2,0)</f>
        <v>Impacto Económico, Social y Comunitario</v>
      </c>
      <c r="R4499" s="118">
        <f t="array" ref="R4499">INDEX(Modelo!$F$1:$H$37,MATCH(1,(DataBase!Q4499=Modelo!$G$1:$G$37)*(DataBase!B4499=Modelo!$F$1:$F$37),0),3)</f>
        <v>0.15384615384615385</v>
      </c>
      <c r="S4499" s="115">
        <f t="shared" si="142"/>
        <v>0</v>
      </c>
      <c r="T4499" s="115">
        <f t="shared" si="143"/>
        <v>0</v>
      </c>
    </row>
    <row r="4500" spans="1:20" x14ac:dyDescent="0.3">
      <c r="A4500" s="115" t="s">
        <v>293</v>
      </c>
      <c r="B4500" s="115" t="s">
        <v>216</v>
      </c>
      <c r="C4500" s="115" t="s">
        <v>103</v>
      </c>
      <c r="D4500" s="115" t="s">
        <v>86</v>
      </c>
      <c r="E4500" s="115" t="s">
        <v>87</v>
      </c>
      <c r="F4500" s="115" t="s">
        <v>87</v>
      </c>
      <c r="G4500" s="115">
        <v>1955</v>
      </c>
      <c r="H4500" s="115" t="s">
        <v>294</v>
      </c>
      <c r="I4500" s="115">
        <v>1.8313776939999999</v>
      </c>
      <c r="J4500" s="115" t="s">
        <v>66</v>
      </c>
      <c r="K4500" s="115" t="str">
        <f>INDEX(DatosProcesados!$A$1:$BF$101,MATCH(DataBase!A4500,DatosProcesados!$A$1:$A$101,0),MATCH(DataBase!J4500,DatosProcesados!$A$1:$BF$1,0))</f>
        <v>No informa</v>
      </c>
      <c r="L4500" s="115" t="str">
        <f>INDEX(Modelo!$A$9:$D$89,MATCH(DataBase!$J4500,Modelo!$A$9:$A$89,0),MATCH(DataBase!L$1,Modelo!$A$9:$D$9,0))</f>
        <v>Impacto económico y gobernanza</v>
      </c>
      <c r="M4500" s="115" t="str">
        <f>INDEX(Modelo!$A$9:$D$89,MATCH(DataBase!$J4500,Modelo!$A$9:$A$89,0),MATCH(DataBase!M$1,Modelo!$A$9:$D$9,0))</f>
        <v>Pilar 6</v>
      </c>
      <c r="N4500" s="115" t="str">
        <f>INDEX(Modelo!$A$9:$D$89,MATCH(DataBase!$J4500,Modelo!$A$9:$A$89,0),MATCH(DataBase!N$1,Modelo!$A$9:$D$9,0))</f>
        <v>positivo</v>
      </c>
      <c r="O4500" s="115">
        <f t="array" ref="O4500">IF(N4500="negativo",INDEX($AD$3:$AG$51,MATCH(1,($B4500=$AD$3:$AD$51)*($J4500=$AE$3:$AE$51),0),3),IF(N4500="positivo",INDEX($AD$55:$AG$109,MATCH(1,($B4500=$AD$55:$AD$109)*($J4500=$AE$55:$AE$109),0),3)))</f>
        <v>0.15652418389946543</v>
      </c>
      <c r="P4500" s="115">
        <f t="array" ref="P4500">IF(N4500="negativo",INDEX($AD$3:$AG$51,MATCH(1,($B4500=$AD$3:$AD$51)*($J4500=$AE$3:$AE$51),0),4),IF(N4500="positivo",INDEX($AD$55:$AG$109,MATCH(1,($B4500=$AD$55:$AD$109)*($J4500=$AE$55:$AE$109),0),4)))</f>
        <v>4.2841244937278686E-2</v>
      </c>
      <c r="Q4500" s="115" t="str">
        <f>VLOOKUP(M4500,Modelo!$A$2:$C$7,2,0)</f>
        <v>Impacto Económico, Social y Comunitario</v>
      </c>
      <c r="R4500" s="118">
        <f t="array" ref="R4500">INDEX(Modelo!$F$1:$H$37,MATCH(1,(DataBase!Q4500=Modelo!$G$1:$G$37)*(DataBase!B4500=Modelo!$F$1:$F$37),0),3)</f>
        <v>0.10526315789473684</v>
      </c>
      <c r="S4500" s="115">
        <f t="shared" si="142"/>
        <v>0</v>
      </c>
      <c r="T4500" s="115">
        <f t="shared" si="143"/>
        <v>0</v>
      </c>
    </row>
    <row r="4501" spans="1:20" x14ac:dyDescent="0.3">
      <c r="A4501" s="115" t="s">
        <v>298</v>
      </c>
      <c r="B4501" s="115" t="s">
        <v>216</v>
      </c>
      <c r="C4501" s="115" t="s">
        <v>103</v>
      </c>
      <c r="D4501" s="115" t="s">
        <v>86</v>
      </c>
      <c r="E4501" s="115" t="s">
        <v>86</v>
      </c>
      <c r="F4501" s="115" t="s">
        <v>87</v>
      </c>
      <c r="G4501" s="115">
        <v>1993</v>
      </c>
      <c r="H4501" s="115" t="s">
        <v>299</v>
      </c>
      <c r="I4501" s="115">
        <v>1.7653399919999999</v>
      </c>
      <c r="J4501" s="115" t="s">
        <v>66</v>
      </c>
      <c r="K4501" s="115" t="str">
        <f>INDEX(DatosProcesados!$A$1:$BF$101,MATCH(DataBase!A4501,DatosProcesados!$A$1:$A$101,0),MATCH(DataBase!J4501,DatosProcesados!$A$1:$BF$1,0))</f>
        <v>No informa</v>
      </c>
      <c r="L4501" s="115" t="str">
        <f>INDEX(Modelo!$A$9:$D$89,MATCH(DataBase!$J4501,Modelo!$A$9:$A$89,0),MATCH(DataBase!L$1,Modelo!$A$9:$D$9,0))</f>
        <v>Impacto económico y gobernanza</v>
      </c>
      <c r="M4501" s="115" t="str">
        <f>INDEX(Modelo!$A$9:$D$89,MATCH(DataBase!$J4501,Modelo!$A$9:$A$89,0),MATCH(DataBase!M$1,Modelo!$A$9:$D$9,0))</f>
        <v>Pilar 6</v>
      </c>
      <c r="N4501" s="115" t="str">
        <f>INDEX(Modelo!$A$9:$D$89,MATCH(DataBase!$J4501,Modelo!$A$9:$A$89,0),MATCH(DataBase!N$1,Modelo!$A$9:$D$9,0))</f>
        <v>positivo</v>
      </c>
      <c r="O4501" s="115">
        <f t="array" ref="O4501">IF(N4501="negativo",INDEX($AD$3:$AG$51,MATCH(1,($B4501=$AD$3:$AD$51)*($J4501=$AE$3:$AE$51),0),3),IF(N4501="positivo",INDEX($AD$55:$AG$109,MATCH(1,($B4501=$AD$55:$AD$109)*($J4501=$AE$55:$AE$109),0),3)))</f>
        <v>0.15652418389946543</v>
      </c>
      <c r="P4501" s="115">
        <f t="array" ref="P4501">IF(N4501="negativo",INDEX($AD$3:$AG$51,MATCH(1,($B4501=$AD$3:$AD$51)*($J4501=$AE$3:$AE$51),0),4),IF(N4501="positivo",INDEX($AD$55:$AG$109,MATCH(1,($B4501=$AD$55:$AD$109)*($J4501=$AE$55:$AE$109),0),4)))</f>
        <v>4.2841244937278686E-2</v>
      </c>
      <c r="Q4501" s="115" t="str">
        <f>VLOOKUP(M4501,Modelo!$A$2:$C$7,2,0)</f>
        <v>Impacto Económico, Social y Comunitario</v>
      </c>
      <c r="R4501" s="118">
        <f t="array" ref="R4501">INDEX(Modelo!$F$1:$H$37,MATCH(1,(DataBase!Q4501=Modelo!$G$1:$G$37)*(DataBase!B4501=Modelo!$F$1:$F$37),0),3)</f>
        <v>0.10526315789473684</v>
      </c>
      <c r="S4501" s="115">
        <f t="shared" si="142"/>
        <v>0</v>
      </c>
      <c r="T4501" s="115">
        <f t="shared" si="143"/>
        <v>0</v>
      </c>
    </row>
    <row r="4502" spans="1:20" x14ac:dyDescent="0.3">
      <c r="A4502" s="115" t="s">
        <v>472</v>
      </c>
      <c r="B4502" s="115" t="s">
        <v>467</v>
      </c>
      <c r="C4502" s="115" t="s">
        <v>103</v>
      </c>
      <c r="D4502" s="115" t="s">
        <v>86</v>
      </c>
      <c r="E4502" s="115" t="s">
        <v>86</v>
      </c>
      <c r="F4502" s="115" t="s">
        <v>86</v>
      </c>
      <c r="G4502" s="115">
        <v>2007</v>
      </c>
      <c r="H4502" s="115" t="s">
        <v>125</v>
      </c>
      <c r="I4502" s="115">
        <v>0.97802211500000003</v>
      </c>
      <c r="J4502" s="115" t="s">
        <v>49</v>
      </c>
      <c r="K4502" s="115">
        <f>INDEX(DatosProcesados!$A$1:$BF$101,MATCH(DataBase!A4502,DatosProcesados!$A$1:$A$101,0),MATCH(DataBase!J4502,DatosProcesados!$A$1:$BF$1,0))</f>
        <v>0.25900000000000001</v>
      </c>
      <c r="L4502" s="115" t="str">
        <f>INDEX(Modelo!$A$9:$D$89,MATCH(DataBase!$J4502,Modelo!$A$9:$A$89,0),MATCH(DataBase!L$1,Modelo!$A$9:$D$9,0))</f>
        <v xml:space="preserve">Impacto social </v>
      </c>
      <c r="M4502" s="115" t="str">
        <f>INDEX(Modelo!$A$9:$D$89,MATCH(DataBase!$J4502,Modelo!$A$9:$A$89,0),MATCH(DataBase!M$1,Modelo!$A$9:$D$9,0))</f>
        <v>Pilar 5</v>
      </c>
      <c r="N4502" s="115" t="str">
        <f>INDEX(Modelo!$A$9:$D$89,MATCH(DataBase!$J4502,Modelo!$A$9:$A$89,0),MATCH(DataBase!N$1,Modelo!$A$9:$D$9,0))</f>
        <v>positivo</v>
      </c>
      <c r="O4502" s="115">
        <f t="array" ref="O4502">IF(N4502="negativo",INDEX($AD$3:$AG$51,MATCH(1,($B4502=$AD$3:$AD$51)*($J4502=$AE$3:$AE$51),0),3),IF(N4502="positivo",INDEX($AD$55:$AG$109,MATCH(1,($B4502=$AD$55:$AD$109)*($J4502=$AE$55:$AE$109),0),3)))</f>
        <v>0.25900000000000001</v>
      </c>
      <c r="P4502" s="115">
        <f t="array" ref="P4502">IF(N4502="negativo",INDEX($AD$3:$AG$51,MATCH(1,($B4502=$AD$3:$AD$51)*($J4502=$AE$3:$AE$51),0),4),IF(N4502="positivo",INDEX($AD$55:$AG$109,MATCH(1,($B4502=$AD$55:$AD$109)*($J4502=$AE$55:$AE$109),0),4)))</f>
        <v>0.217</v>
      </c>
      <c r="Q4502" s="115" t="str">
        <f>VLOOKUP(M4502,Modelo!$A$2:$C$7,2,0)</f>
        <v>Diversidad, Equidad e Inclusión (DEI)</v>
      </c>
      <c r="R4502" s="118">
        <f t="array" ref="R4502">INDEX(Modelo!$F$1:$H$37,MATCH(1,(DataBase!Q4502=Modelo!$G$1:$G$37)*(DataBase!B4502=Modelo!$F$1:$F$37),0),3)</f>
        <v>0.14285714285714285</v>
      </c>
      <c r="S4502" s="115">
        <f t="shared" si="142"/>
        <v>100</v>
      </c>
      <c r="T4502" s="115">
        <f t="shared" si="143"/>
        <v>14.285714285714285</v>
      </c>
    </row>
    <row r="4503" spans="1:20" x14ac:dyDescent="0.3">
      <c r="A4503" s="115" t="s">
        <v>238</v>
      </c>
      <c r="B4503" s="115" t="s">
        <v>216</v>
      </c>
      <c r="C4503" s="115" t="s">
        <v>103</v>
      </c>
      <c r="D4503" s="115" t="s">
        <v>86</v>
      </c>
      <c r="E4503" s="115" t="s">
        <v>87</v>
      </c>
      <c r="F4503" s="115" t="s">
        <v>87</v>
      </c>
      <c r="G4503" s="115">
        <v>1920</v>
      </c>
      <c r="H4503" s="115" t="s">
        <v>125</v>
      </c>
      <c r="I4503" s="115">
        <v>2.844632077</v>
      </c>
      <c r="J4503" s="115" t="s">
        <v>49</v>
      </c>
      <c r="K4503" s="115">
        <f>INDEX(DatosProcesados!$A$1:$BF$101,MATCH(DataBase!A4503,DatosProcesados!$A$1:$A$101,0),MATCH(DataBase!J4503,DatosProcesados!$A$1:$BF$1,0))</f>
        <v>0.36</v>
      </c>
      <c r="L4503" s="115" t="str">
        <f>INDEX(Modelo!$A$9:$D$89,MATCH(DataBase!$J4503,Modelo!$A$9:$A$89,0),MATCH(DataBase!L$1,Modelo!$A$9:$D$9,0))</f>
        <v xml:space="preserve">Impacto social </v>
      </c>
      <c r="M4503" s="115" t="str">
        <f>INDEX(Modelo!$A$9:$D$89,MATCH(DataBase!$J4503,Modelo!$A$9:$A$89,0),MATCH(DataBase!M$1,Modelo!$A$9:$D$9,0))</f>
        <v>Pilar 5</v>
      </c>
      <c r="N4503" s="115" t="str">
        <f>INDEX(Modelo!$A$9:$D$89,MATCH(DataBase!$J4503,Modelo!$A$9:$A$89,0),MATCH(DataBase!N$1,Modelo!$A$9:$D$9,0))</f>
        <v>positivo</v>
      </c>
      <c r="O4503" s="115">
        <f t="array" ref="O4503">IF(N4503="negativo",INDEX($AD$3:$AG$51,MATCH(1,($B4503=$AD$3:$AD$51)*($J4503=$AE$3:$AE$51),0),3),IF(N4503="positivo",INDEX($AD$55:$AG$109,MATCH(1,($B4503=$AD$55:$AD$109)*($J4503=$AE$55:$AE$109),0),3)))</f>
        <v>0.71</v>
      </c>
      <c r="P4503" s="115">
        <f t="array" ref="P4503">IF(N4503="negativo",INDEX($AD$3:$AG$51,MATCH(1,($B4503=$AD$3:$AD$51)*($J4503=$AE$3:$AE$51),0),4),IF(N4503="positivo",INDEX($AD$55:$AG$109,MATCH(1,($B4503=$AD$55:$AD$109)*($J4503=$AE$55:$AE$109),0),4)))</f>
        <v>7.0000000000000007E-2</v>
      </c>
      <c r="Q4503" s="115" t="str">
        <f>VLOOKUP(M4503,Modelo!$A$2:$C$7,2,0)</f>
        <v>Diversidad, Equidad e Inclusión (DEI)</v>
      </c>
      <c r="R4503" s="118">
        <f t="array" ref="R4503">INDEX(Modelo!$F$1:$H$37,MATCH(1,(DataBase!Q4503=Modelo!$G$1:$G$37)*(DataBase!B4503=Modelo!$F$1:$F$37),0),3)</f>
        <v>0.15789473684210525</v>
      </c>
      <c r="S4503" s="115">
        <f t="shared" si="142"/>
        <v>45.312500000000007</v>
      </c>
      <c r="T4503" s="115">
        <f t="shared" si="143"/>
        <v>7.1546052631578956</v>
      </c>
    </row>
    <row r="4504" spans="1:20" x14ac:dyDescent="0.3">
      <c r="A4504" s="115" t="s">
        <v>273</v>
      </c>
      <c r="B4504" s="115" t="s">
        <v>216</v>
      </c>
      <c r="C4504" s="115" t="s">
        <v>103</v>
      </c>
      <c r="D4504" s="115" t="s">
        <v>86</v>
      </c>
      <c r="E4504" s="115" t="s">
        <v>86</v>
      </c>
      <c r="F4504" s="115" t="s">
        <v>87</v>
      </c>
      <c r="G4504" s="115">
        <v>1945</v>
      </c>
      <c r="H4504" s="115" t="s">
        <v>125</v>
      </c>
      <c r="I4504" s="115">
        <v>2.1764613960000001</v>
      </c>
      <c r="J4504" s="115" t="s">
        <v>49</v>
      </c>
      <c r="K4504" s="115">
        <f>INDEX(DatosProcesados!$A$1:$BF$101,MATCH(DataBase!A4504,DatosProcesados!$A$1:$A$101,0),MATCH(DataBase!J4504,DatosProcesados!$A$1:$BF$1,0))</f>
        <v>0.27</v>
      </c>
      <c r="L4504" s="115" t="str">
        <f>INDEX(Modelo!$A$9:$D$89,MATCH(DataBase!$J4504,Modelo!$A$9:$A$89,0),MATCH(DataBase!L$1,Modelo!$A$9:$D$9,0))</f>
        <v xml:space="preserve">Impacto social </v>
      </c>
      <c r="M4504" s="115" t="str">
        <f>INDEX(Modelo!$A$9:$D$89,MATCH(DataBase!$J4504,Modelo!$A$9:$A$89,0),MATCH(DataBase!M$1,Modelo!$A$9:$D$9,0))</f>
        <v>Pilar 5</v>
      </c>
      <c r="N4504" s="115" t="str">
        <f>INDEX(Modelo!$A$9:$D$89,MATCH(DataBase!$J4504,Modelo!$A$9:$A$89,0),MATCH(DataBase!N$1,Modelo!$A$9:$D$9,0))</f>
        <v>positivo</v>
      </c>
      <c r="O4504" s="115">
        <f t="array" ref="O4504">IF(N4504="negativo",INDEX($AD$3:$AG$51,MATCH(1,($B4504=$AD$3:$AD$51)*($J4504=$AE$3:$AE$51),0),3),IF(N4504="positivo",INDEX($AD$55:$AG$109,MATCH(1,($B4504=$AD$55:$AD$109)*($J4504=$AE$55:$AE$109),0),3)))</f>
        <v>0.71</v>
      </c>
      <c r="P4504" s="115">
        <f t="array" ref="P4504">IF(N4504="negativo",INDEX($AD$3:$AG$51,MATCH(1,($B4504=$AD$3:$AD$51)*($J4504=$AE$3:$AE$51),0),4),IF(N4504="positivo",INDEX($AD$55:$AG$109,MATCH(1,($B4504=$AD$55:$AD$109)*($J4504=$AE$55:$AE$109),0),4)))</f>
        <v>7.0000000000000007E-2</v>
      </c>
      <c r="Q4504" s="115" t="str">
        <f>VLOOKUP(M4504,Modelo!$A$2:$C$7,2,0)</f>
        <v>Diversidad, Equidad e Inclusión (DEI)</v>
      </c>
      <c r="R4504" s="118">
        <f t="array" ref="R4504">INDEX(Modelo!$F$1:$H$37,MATCH(1,(DataBase!Q4504=Modelo!$G$1:$G$37)*(DataBase!B4504=Modelo!$F$1:$F$37),0),3)</f>
        <v>0.15789473684210525</v>
      </c>
      <c r="S4504" s="115">
        <f t="shared" si="142"/>
        <v>31.250000000000007</v>
      </c>
      <c r="T4504" s="115">
        <f t="shared" si="143"/>
        <v>4.9342105263157903</v>
      </c>
    </row>
    <row r="4505" spans="1:20" x14ac:dyDescent="0.3">
      <c r="A4505" s="115" t="s">
        <v>378</v>
      </c>
      <c r="B4505" s="115" t="s">
        <v>379</v>
      </c>
      <c r="C4505" s="115" t="s">
        <v>103</v>
      </c>
      <c r="D4505" s="115" t="s">
        <v>87</v>
      </c>
      <c r="E4505" s="115" t="s">
        <v>86</v>
      </c>
      <c r="F4505" s="115" t="s">
        <v>86</v>
      </c>
      <c r="G4505" s="115">
        <v>1993</v>
      </c>
      <c r="H4505" s="115" t="s">
        <v>125</v>
      </c>
      <c r="I4505" s="115">
        <v>2.1863011939999999</v>
      </c>
      <c r="J4505" s="115" t="s">
        <v>49</v>
      </c>
      <c r="K4505" s="115">
        <f>INDEX(DatosProcesados!$A$1:$BF$101,MATCH(DataBase!A4505,DatosProcesados!$A$1:$A$101,0),MATCH(DataBase!J4505,DatosProcesados!$A$1:$BF$1,0))</f>
        <v>0.38</v>
      </c>
      <c r="L4505" s="115" t="str">
        <f>INDEX(Modelo!$A$9:$D$89,MATCH(DataBase!$J4505,Modelo!$A$9:$A$89,0),MATCH(DataBase!L$1,Modelo!$A$9:$D$9,0))</f>
        <v xml:space="preserve">Impacto social </v>
      </c>
      <c r="M4505" s="115" t="str">
        <f>INDEX(Modelo!$A$9:$D$89,MATCH(DataBase!$J4505,Modelo!$A$9:$A$89,0),MATCH(DataBase!M$1,Modelo!$A$9:$D$9,0))</f>
        <v>Pilar 5</v>
      </c>
      <c r="N4505" s="115" t="str">
        <f>INDEX(Modelo!$A$9:$D$89,MATCH(DataBase!$J4505,Modelo!$A$9:$A$89,0),MATCH(DataBase!N$1,Modelo!$A$9:$D$9,0))</f>
        <v>positivo</v>
      </c>
      <c r="O4505" s="115">
        <f t="array" ref="O4505">IF(N4505="negativo",INDEX($AD$3:$AG$51,MATCH(1,($B4505=$AD$3:$AD$51)*($J4505=$AE$3:$AE$51),0),3),IF(N4505="positivo",INDEX($AD$55:$AG$109,MATCH(1,($B4505=$AD$55:$AD$109)*($J4505=$AE$55:$AE$109),0),3)))</f>
        <v>0.52500000000000002</v>
      </c>
      <c r="P4505" s="115">
        <f t="array" ref="P4505">IF(N4505="negativo",INDEX($AD$3:$AG$51,MATCH(1,($B4505=$AD$3:$AD$51)*($J4505=$AE$3:$AE$51),0),4),IF(N4505="positivo",INDEX($AD$55:$AG$109,MATCH(1,($B4505=$AD$55:$AD$109)*($J4505=$AE$55:$AE$109),0),4)))</f>
        <v>7.8E-2</v>
      </c>
      <c r="Q4505" s="115" t="str">
        <f>VLOOKUP(M4505,Modelo!$A$2:$C$7,2,0)</f>
        <v>Diversidad, Equidad e Inclusión (DEI)</v>
      </c>
      <c r="R4505" s="118">
        <f t="array" ref="R4505">INDEX(Modelo!$F$1:$H$37,MATCH(1,(DataBase!Q4505=Modelo!$G$1:$G$37)*(DataBase!B4505=Modelo!$F$1:$F$37),0),3)</f>
        <v>0.14285714285714285</v>
      </c>
      <c r="S4505" s="115">
        <f t="shared" si="142"/>
        <v>67.561521252796425</v>
      </c>
      <c r="T4505" s="115">
        <f t="shared" si="143"/>
        <v>9.6516458932566316</v>
      </c>
    </row>
    <row r="4506" spans="1:20" x14ac:dyDescent="0.3">
      <c r="A4506" s="115" t="s">
        <v>325</v>
      </c>
      <c r="B4506" s="115" t="s">
        <v>313</v>
      </c>
      <c r="C4506" s="115" t="s">
        <v>103</v>
      </c>
      <c r="D4506" s="115" t="s">
        <v>86</v>
      </c>
      <c r="E4506" s="115" t="s">
        <v>86</v>
      </c>
      <c r="F4506" s="115" t="s">
        <v>87</v>
      </c>
      <c r="G4506" s="115">
        <v>2012</v>
      </c>
      <c r="H4506" s="115" t="s">
        <v>125</v>
      </c>
      <c r="I4506" s="115">
        <v>13.831182682</v>
      </c>
      <c r="J4506" s="115" t="s">
        <v>49</v>
      </c>
      <c r="K4506" s="115" t="str">
        <f>INDEX(DatosProcesados!$A$1:$BF$101,MATCH(DataBase!A4506,DatosProcesados!$A$1:$A$101,0),MATCH(DataBase!J4506,DatosProcesados!$A$1:$BF$1,0))</f>
        <v>No informa</v>
      </c>
      <c r="L4506" s="115" t="str">
        <f>INDEX(Modelo!$A$9:$D$89,MATCH(DataBase!$J4506,Modelo!$A$9:$A$89,0),MATCH(DataBase!L$1,Modelo!$A$9:$D$9,0))</f>
        <v xml:space="preserve">Impacto social </v>
      </c>
      <c r="M4506" s="115" t="str">
        <f>INDEX(Modelo!$A$9:$D$89,MATCH(DataBase!$J4506,Modelo!$A$9:$A$89,0),MATCH(DataBase!M$1,Modelo!$A$9:$D$9,0))</f>
        <v>Pilar 5</v>
      </c>
      <c r="N4506" s="115" t="str">
        <f>INDEX(Modelo!$A$9:$D$89,MATCH(DataBase!$J4506,Modelo!$A$9:$A$89,0),MATCH(DataBase!N$1,Modelo!$A$9:$D$9,0))</f>
        <v>positivo</v>
      </c>
      <c r="O4506" s="115">
        <f t="array" ref="O4506">IF(N4506="negativo",INDEX($AD$3:$AG$51,MATCH(1,($B4506=$AD$3:$AD$51)*($J4506=$AE$3:$AE$51),0),3),IF(N4506="positivo",INDEX($AD$55:$AG$109,MATCH(1,($B4506=$AD$55:$AD$109)*($J4506=$AE$55:$AE$109),0),3)))</f>
        <v>0.72</v>
      </c>
      <c r="P4506" s="115">
        <f t="array" ref="P4506">IF(N4506="negativo",INDEX($AD$3:$AG$51,MATCH(1,($B4506=$AD$3:$AD$51)*($J4506=$AE$3:$AE$51),0),4),IF(N4506="positivo",INDEX($AD$55:$AG$109,MATCH(1,($B4506=$AD$55:$AD$109)*($J4506=$AE$55:$AE$109),0),4)))</f>
        <v>0.12</v>
      </c>
      <c r="Q4506" s="115" t="str">
        <f>VLOOKUP(M4506,Modelo!$A$2:$C$7,2,0)</f>
        <v>Diversidad, Equidad e Inclusión (DEI)</v>
      </c>
      <c r="R4506" s="118">
        <f t="array" ref="R4506">INDEX(Modelo!$F$1:$H$37,MATCH(1,(DataBase!Q4506=Modelo!$G$1:$G$37)*(DataBase!B4506=Modelo!$F$1:$F$37),0),3)</f>
        <v>0.23529411764705882</v>
      </c>
      <c r="S4506" s="115">
        <f t="shared" si="142"/>
        <v>0</v>
      </c>
      <c r="T4506" s="115">
        <f t="shared" si="143"/>
        <v>0</v>
      </c>
    </row>
    <row r="4507" spans="1:20" x14ac:dyDescent="0.3">
      <c r="A4507" s="115" t="s">
        <v>394</v>
      </c>
      <c r="B4507" s="115" t="s">
        <v>379</v>
      </c>
      <c r="C4507" s="115" t="s">
        <v>103</v>
      </c>
      <c r="D4507" s="115" t="s">
        <v>87</v>
      </c>
      <c r="E4507" s="115" t="s">
        <v>86</v>
      </c>
      <c r="F4507" s="115" t="s">
        <v>86</v>
      </c>
      <c r="G4507" s="115">
        <v>1990</v>
      </c>
      <c r="H4507" s="115" t="s">
        <v>125</v>
      </c>
      <c r="I4507" s="115">
        <v>0.77142869199999997</v>
      </c>
      <c r="J4507" s="115" t="s">
        <v>49</v>
      </c>
      <c r="K4507" s="115" t="str">
        <f>INDEX(DatosProcesados!$A$1:$BF$101,MATCH(DataBase!A4507,DatosProcesados!$A$1:$A$101,0),MATCH(DataBase!J4507,DatosProcesados!$A$1:$BF$1,0))</f>
        <v>No informa</v>
      </c>
      <c r="L4507" s="115" t="str">
        <f>INDEX(Modelo!$A$9:$D$89,MATCH(DataBase!$J4507,Modelo!$A$9:$A$89,0),MATCH(DataBase!L$1,Modelo!$A$9:$D$9,0))</f>
        <v xml:space="preserve">Impacto social </v>
      </c>
      <c r="M4507" s="115" t="str">
        <f>INDEX(Modelo!$A$9:$D$89,MATCH(DataBase!$J4507,Modelo!$A$9:$A$89,0),MATCH(DataBase!M$1,Modelo!$A$9:$D$9,0))</f>
        <v>Pilar 5</v>
      </c>
      <c r="N4507" s="115" t="str">
        <f>INDEX(Modelo!$A$9:$D$89,MATCH(DataBase!$J4507,Modelo!$A$9:$A$89,0),MATCH(DataBase!N$1,Modelo!$A$9:$D$9,0))</f>
        <v>positivo</v>
      </c>
      <c r="O4507" s="115">
        <f t="array" ref="O4507">IF(N4507="negativo",INDEX($AD$3:$AG$51,MATCH(1,($B4507=$AD$3:$AD$51)*($J4507=$AE$3:$AE$51),0),3),IF(N4507="positivo",INDEX($AD$55:$AG$109,MATCH(1,($B4507=$AD$55:$AD$109)*($J4507=$AE$55:$AE$109),0),3)))</f>
        <v>0.52500000000000002</v>
      </c>
      <c r="P4507" s="115">
        <f t="array" ref="P4507">IF(N4507="negativo",INDEX($AD$3:$AG$51,MATCH(1,($B4507=$AD$3:$AD$51)*($J4507=$AE$3:$AE$51),0),4),IF(N4507="positivo",INDEX($AD$55:$AG$109,MATCH(1,($B4507=$AD$55:$AD$109)*($J4507=$AE$55:$AE$109),0),4)))</f>
        <v>7.8E-2</v>
      </c>
      <c r="Q4507" s="115" t="str">
        <f>VLOOKUP(M4507,Modelo!$A$2:$C$7,2,0)</f>
        <v>Diversidad, Equidad e Inclusión (DEI)</v>
      </c>
      <c r="R4507" s="118">
        <f t="array" ref="R4507">INDEX(Modelo!$F$1:$H$37,MATCH(1,(DataBase!Q4507=Modelo!$G$1:$G$37)*(DataBase!B4507=Modelo!$F$1:$F$37),0),3)</f>
        <v>0.14285714285714285</v>
      </c>
      <c r="S4507" s="115">
        <f t="shared" si="142"/>
        <v>0</v>
      </c>
      <c r="T4507" s="115">
        <f t="shared" si="143"/>
        <v>0</v>
      </c>
    </row>
    <row r="4508" spans="1:20" x14ac:dyDescent="0.3">
      <c r="A4508" s="115" t="s">
        <v>383</v>
      </c>
      <c r="B4508" s="115" t="s">
        <v>379</v>
      </c>
      <c r="C4508" s="115" t="s">
        <v>103</v>
      </c>
      <c r="D4508" s="115" t="s">
        <v>86</v>
      </c>
      <c r="E4508" s="115" t="s">
        <v>86</v>
      </c>
      <c r="F4508" s="115" t="s">
        <v>86</v>
      </c>
      <c r="G4508" s="115">
        <v>2014</v>
      </c>
      <c r="H4508" s="115" t="s">
        <v>125</v>
      </c>
      <c r="I4508" s="115">
        <v>1.314259836</v>
      </c>
      <c r="J4508" s="115" t="s">
        <v>49</v>
      </c>
      <c r="K4508" s="115">
        <f>INDEX(DatosProcesados!$A$1:$BF$101,MATCH(DataBase!A4508,DatosProcesados!$A$1:$A$101,0),MATCH(DataBase!J4508,DatosProcesados!$A$1:$BF$1,0))</f>
        <v>7.8E-2</v>
      </c>
      <c r="L4508" s="115" t="str">
        <f>INDEX(Modelo!$A$9:$D$89,MATCH(DataBase!$J4508,Modelo!$A$9:$A$89,0),MATCH(DataBase!L$1,Modelo!$A$9:$D$9,0))</f>
        <v xml:space="preserve">Impacto social </v>
      </c>
      <c r="M4508" s="115" t="str">
        <f>INDEX(Modelo!$A$9:$D$89,MATCH(DataBase!$J4508,Modelo!$A$9:$A$89,0),MATCH(DataBase!M$1,Modelo!$A$9:$D$9,0))</f>
        <v>Pilar 5</v>
      </c>
      <c r="N4508" s="115" t="str">
        <f>INDEX(Modelo!$A$9:$D$89,MATCH(DataBase!$J4508,Modelo!$A$9:$A$89,0),MATCH(DataBase!N$1,Modelo!$A$9:$D$9,0))</f>
        <v>positivo</v>
      </c>
      <c r="O4508" s="115">
        <f t="array" ref="O4508">IF(N4508="negativo",INDEX($AD$3:$AG$51,MATCH(1,($B4508=$AD$3:$AD$51)*($J4508=$AE$3:$AE$51),0),3),IF(N4508="positivo",INDEX($AD$55:$AG$109,MATCH(1,($B4508=$AD$55:$AD$109)*($J4508=$AE$55:$AE$109),0),3)))</f>
        <v>0.52500000000000002</v>
      </c>
      <c r="P4508" s="115">
        <f t="array" ref="P4508">IF(N4508="negativo",INDEX($AD$3:$AG$51,MATCH(1,($B4508=$AD$3:$AD$51)*($J4508=$AE$3:$AE$51),0),4),IF(N4508="positivo",INDEX($AD$55:$AG$109,MATCH(1,($B4508=$AD$55:$AD$109)*($J4508=$AE$55:$AE$109),0),4)))</f>
        <v>7.8E-2</v>
      </c>
      <c r="Q4508" s="115" t="str">
        <f>VLOOKUP(M4508,Modelo!$A$2:$C$7,2,0)</f>
        <v>Diversidad, Equidad e Inclusión (DEI)</v>
      </c>
      <c r="R4508" s="118">
        <f t="array" ref="R4508">INDEX(Modelo!$F$1:$H$37,MATCH(1,(DataBase!Q4508=Modelo!$G$1:$G$37)*(DataBase!B4508=Modelo!$F$1:$F$37),0),3)</f>
        <v>0.14285714285714285</v>
      </c>
      <c r="S4508" s="115">
        <f t="shared" si="142"/>
        <v>0</v>
      </c>
      <c r="T4508" s="115">
        <f t="shared" si="143"/>
        <v>0</v>
      </c>
    </row>
    <row r="4509" spans="1:20" x14ac:dyDescent="0.3">
      <c r="A4509" s="115" t="s">
        <v>112</v>
      </c>
      <c r="B4509" s="115" t="s">
        <v>84</v>
      </c>
      <c r="C4509" s="115" t="s">
        <v>103</v>
      </c>
      <c r="D4509" s="115" t="s">
        <v>86</v>
      </c>
      <c r="E4509" s="115" t="s">
        <v>86</v>
      </c>
      <c r="F4509" s="115" t="s">
        <v>87</v>
      </c>
      <c r="G4509" s="115">
        <v>1919</v>
      </c>
      <c r="H4509" s="115" t="s">
        <v>125</v>
      </c>
      <c r="I4509" s="115">
        <v>15.106042448</v>
      </c>
      <c r="J4509" s="115" t="s">
        <v>49</v>
      </c>
      <c r="K4509" s="115">
        <f>INDEX(DatosProcesados!$A$1:$BF$101,MATCH(DataBase!A4509,DatosProcesados!$A$1:$A$101,0),MATCH(DataBase!J4509,DatosProcesados!$A$1:$BF$1,0))</f>
        <v>0.4</v>
      </c>
      <c r="L4509" s="115" t="str">
        <f>INDEX(Modelo!$A$9:$D$89,MATCH(DataBase!$J4509,Modelo!$A$9:$A$89,0),MATCH(DataBase!L$1,Modelo!$A$9:$D$9,0))</f>
        <v xml:space="preserve">Impacto social </v>
      </c>
      <c r="M4509" s="115" t="str">
        <f>INDEX(Modelo!$A$9:$D$89,MATCH(DataBase!$J4509,Modelo!$A$9:$A$89,0),MATCH(DataBase!M$1,Modelo!$A$9:$D$9,0))</f>
        <v>Pilar 5</v>
      </c>
      <c r="N4509" s="115" t="str">
        <f>INDEX(Modelo!$A$9:$D$89,MATCH(DataBase!$J4509,Modelo!$A$9:$A$89,0),MATCH(DataBase!N$1,Modelo!$A$9:$D$9,0))</f>
        <v>positivo</v>
      </c>
      <c r="O4509" s="115">
        <f t="array" ref="O4509">IF(N4509="negativo",INDEX($AD$3:$AG$51,MATCH(1,($B4509=$AD$3:$AD$51)*($J4509=$AE$3:$AE$51),0),3),IF(N4509="positivo",INDEX($AD$55:$AG$109,MATCH(1,($B4509=$AD$55:$AD$109)*($J4509=$AE$55:$AE$109),0),3)))</f>
        <v>32.78</v>
      </c>
      <c r="P4509" s="115">
        <f t="array" ref="P4509">IF(N4509="negativo",INDEX($AD$3:$AG$51,MATCH(1,($B4509=$AD$3:$AD$51)*($J4509=$AE$3:$AE$51),0),4),IF(N4509="positivo",INDEX($AD$55:$AG$109,MATCH(1,($B4509=$AD$55:$AD$109)*($J4509=$AE$55:$AE$109),0),4)))</f>
        <v>0.22</v>
      </c>
      <c r="Q4509" s="115" t="str">
        <f>VLOOKUP(M4509,Modelo!$A$2:$C$7,2,0)</f>
        <v>Diversidad, Equidad e Inclusión (DEI)</v>
      </c>
      <c r="R4509" s="118">
        <f t="array" ref="R4509">INDEX(Modelo!$F$1:$H$37,MATCH(1,(DataBase!Q4509=Modelo!$G$1:$G$37)*(DataBase!B4509=Modelo!$F$1:$F$37),0),3)</f>
        <v>0.29411764705882354</v>
      </c>
      <c r="S4509" s="115">
        <f t="shared" si="142"/>
        <v>0.5528255528255529</v>
      </c>
      <c r="T4509" s="115">
        <f t="shared" si="143"/>
        <v>0.16259575083104497</v>
      </c>
    </row>
    <row r="4510" spans="1:20" x14ac:dyDescent="0.3">
      <c r="A4510" s="115" t="s">
        <v>471</v>
      </c>
      <c r="B4510" s="115" t="s">
        <v>467</v>
      </c>
      <c r="C4510" s="115" t="s">
        <v>103</v>
      </c>
      <c r="D4510" s="115" t="s">
        <v>86</v>
      </c>
      <c r="E4510" s="115" t="s">
        <v>86</v>
      </c>
      <c r="F4510" s="115" t="s">
        <v>86</v>
      </c>
      <c r="G4510" s="115">
        <v>1987</v>
      </c>
      <c r="H4510" s="115" t="s">
        <v>125</v>
      </c>
      <c r="I4510" s="115">
        <v>0.711210393</v>
      </c>
      <c r="J4510" s="115" t="s">
        <v>49</v>
      </c>
      <c r="K4510" s="115" t="str">
        <f>INDEX(DatosProcesados!$A$1:$BF$101,MATCH(DataBase!A4510,DatosProcesados!$A$1:$A$101,0),MATCH(DataBase!J4510,DatosProcesados!$A$1:$BF$1,0))</f>
        <v>No informa</v>
      </c>
      <c r="L4510" s="115" t="str">
        <f>INDEX(Modelo!$A$9:$D$89,MATCH(DataBase!$J4510,Modelo!$A$9:$A$89,0),MATCH(DataBase!L$1,Modelo!$A$9:$D$9,0))</f>
        <v xml:space="preserve">Impacto social </v>
      </c>
      <c r="M4510" s="115" t="str">
        <f>INDEX(Modelo!$A$9:$D$89,MATCH(DataBase!$J4510,Modelo!$A$9:$A$89,0),MATCH(DataBase!M$1,Modelo!$A$9:$D$9,0))</f>
        <v>Pilar 5</v>
      </c>
      <c r="N4510" s="115" t="str">
        <f>INDEX(Modelo!$A$9:$D$89,MATCH(DataBase!$J4510,Modelo!$A$9:$A$89,0),MATCH(DataBase!N$1,Modelo!$A$9:$D$9,0))</f>
        <v>positivo</v>
      </c>
      <c r="O4510" s="115">
        <f t="array" ref="O4510">IF(N4510="negativo",INDEX($AD$3:$AG$51,MATCH(1,($B4510=$AD$3:$AD$51)*($J4510=$AE$3:$AE$51),0),3),IF(N4510="positivo",INDEX($AD$55:$AG$109,MATCH(1,($B4510=$AD$55:$AD$109)*($J4510=$AE$55:$AE$109),0),3)))</f>
        <v>0.25900000000000001</v>
      </c>
      <c r="P4510" s="115">
        <f t="array" ref="P4510">IF(N4510="negativo",INDEX($AD$3:$AG$51,MATCH(1,($B4510=$AD$3:$AD$51)*($J4510=$AE$3:$AE$51),0),4),IF(N4510="positivo",INDEX($AD$55:$AG$109,MATCH(1,($B4510=$AD$55:$AD$109)*($J4510=$AE$55:$AE$109),0),4)))</f>
        <v>0.217</v>
      </c>
      <c r="Q4510" s="115" t="str">
        <f>VLOOKUP(M4510,Modelo!$A$2:$C$7,2,0)</f>
        <v>Diversidad, Equidad e Inclusión (DEI)</v>
      </c>
      <c r="R4510" s="118">
        <f t="array" ref="R4510">INDEX(Modelo!$F$1:$H$37,MATCH(1,(DataBase!Q4510=Modelo!$G$1:$G$37)*(DataBase!B4510=Modelo!$F$1:$F$37),0),3)</f>
        <v>0.14285714285714285</v>
      </c>
      <c r="S4510" s="115">
        <f t="shared" si="142"/>
        <v>0</v>
      </c>
      <c r="T4510" s="115">
        <f t="shared" si="143"/>
        <v>0</v>
      </c>
    </row>
    <row r="4511" spans="1:20" x14ac:dyDescent="0.3">
      <c r="A4511" s="115" t="s">
        <v>466</v>
      </c>
      <c r="B4511" s="115" t="s">
        <v>467</v>
      </c>
      <c r="C4511" s="115" t="s">
        <v>103</v>
      </c>
      <c r="D4511" s="115" t="s">
        <v>87</v>
      </c>
      <c r="E4511" s="115" t="s">
        <v>86</v>
      </c>
      <c r="F4511" s="115" t="s">
        <v>86</v>
      </c>
      <c r="G4511" s="115">
        <v>1969</v>
      </c>
      <c r="H4511" s="115" t="s">
        <v>125</v>
      </c>
      <c r="I4511" s="115">
        <v>2.4231643530000002</v>
      </c>
      <c r="J4511" s="115" t="s">
        <v>49</v>
      </c>
      <c r="K4511" s="115" t="str">
        <f>INDEX(DatosProcesados!$A$1:$BF$101,MATCH(DataBase!A4511,DatosProcesados!$A$1:$A$101,0),MATCH(DataBase!J4511,DatosProcesados!$A$1:$BF$1,0))</f>
        <v>No informa</v>
      </c>
      <c r="L4511" s="115" t="str">
        <f>INDEX(Modelo!$A$9:$D$89,MATCH(DataBase!$J4511,Modelo!$A$9:$A$89,0),MATCH(DataBase!L$1,Modelo!$A$9:$D$9,0))</f>
        <v xml:space="preserve">Impacto social </v>
      </c>
      <c r="M4511" s="115" t="str">
        <f>INDEX(Modelo!$A$9:$D$89,MATCH(DataBase!$J4511,Modelo!$A$9:$A$89,0),MATCH(DataBase!M$1,Modelo!$A$9:$D$9,0))</f>
        <v>Pilar 5</v>
      </c>
      <c r="N4511" s="115" t="str">
        <f>INDEX(Modelo!$A$9:$D$89,MATCH(DataBase!$J4511,Modelo!$A$9:$A$89,0),MATCH(DataBase!N$1,Modelo!$A$9:$D$9,0))</f>
        <v>positivo</v>
      </c>
      <c r="O4511" s="115">
        <f t="array" ref="O4511">IF(N4511="negativo",INDEX($AD$3:$AG$51,MATCH(1,($B4511=$AD$3:$AD$51)*($J4511=$AE$3:$AE$51),0),3),IF(N4511="positivo",INDEX($AD$55:$AG$109,MATCH(1,($B4511=$AD$55:$AD$109)*($J4511=$AE$55:$AE$109),0),3)))</f>
        <v>0.25900000000000001</v>
      </c>
      <c r="P4511" s="115">
        <f t="array" ref="P4511">IF(N4511="negativo",INDEX($AD$3:$AG$51,MATCH(1,($B4511=$AD$3:$AD$51)*($J4511=$AE$3:$AE$51),0),4),IF(N4511="positivo",INDEX($AD$55:$AG$109,MATCH(1,($B4511=$AD$55:$AD$109)*($J4511=$AE$55:$AE$109),0),4)))</f>
        <v>0.217</v>
      </c>
      <c r="Q4511" s="115" t="str">
        <f>VLOOKUP(M4511,Modelo!$A$2:$C$7,2,0)</f>
        <v>Diversidad, Equidad e Inclusión (DEI)</v>
      </c>
      <c r="R4511" s="118">
        <f t="array" ref="R4511">INDEX(Modelo!$F$1:$H$37,MATCH(1,(DataBase!Q4511=Modelo!$G$1:$G$37)*(DataBase!B4511=Modelo!$F$1:$F$37),0),3)</f>
        <v>0.14285714285714285</v>
      </c>
      <c r="S4511" s="115">
        <f t="shared" si="142"/>
        <v>0</v>
      </c>
      <c r="T4511" s="115">
        <f t="shared" si="143"/>
        <v>0</v>
      </c>
    </row>
    <row r="4512" spans="1:20" x14ac:dyDescent="0.3">
      <c r="A4512" s="115" t="s">
        <v>207</v>
      </c>
      <c r="B4512" s="115" t="s">
        <v>84</v>
      </c>
      <c r="C4512" s="115" t="s">
        <v>103</v>
      </c>
      <c r="D4512" s="115" t="s">
        <v>86</v>
      </c>
      <c r="E4512" s="115" t="s">
        <v>87</v>
      </c>
      <c r="F4512" s="115" t="s">
        <v>86</v>
      </c>
      <c r="G4512" s="115">
        <v>1870</v>
      </c>
      <c r="H4512" s="115" t="s">
        <v>125</v>
      </c>
      <c r="I4512" s="115">
        <v>0</v>
      </c>
      <c r="J4512" s="115" t="s">
        <v>49</v>
      </c>
      <c r="K4512" s="115">
        <f>INDEX(DatosProcesados!$A$1:$BF$101,MATCH(DataBase!A4512,DatosProcesados!$A$1:$A$101,0),MATCH(DataBase!J4512,DatosProcesados!$A$1:$BF$1,0))</f>
        <v>0.6</v>
      </c>
      <c r="L4512" s="115" t="str">
        <f>INDEX(Modelo!$A$9:$D$89,MATCH(DataBase!$J4512,Modelo!$A$9:$A$89,0),MATCH(DataBase!L$1,Modelo!$A$9:$D$9,0))</f>
        <v xml:space="preserve">Impacto social </v>
      </c>
      <c r="M4512" s="115" t="str">
        <f>INDEX(Modelo!$A$9:$D$89,MATCH(DataBase!$J4512,Modelo!$A$9:$A$89,0),MATCH(DataBase!M$1,Modelo!$A$9:$D$9,0))</f>
        <v>Pilar 5</v>
      </c>
      <c r="N4512" s="115" t="str">
        <f>INDEX(Modelo!$A$9:$D$89,MATCH(DataBase!$J4512,Modelo!$A$9:$A$89,0),MATCH(DataBase!N$1,Modelo!$A$9:$D$9,0))</f>
        <v>positivo</v>
      </c>
      <c r="O4512" s="115">
        <f t="array" ref="O4512">IF(N4512="negativo",INDEX($AD$3:$AG$51,MATCH(1,($B4512=$AD$3:$AD$51)*($J4512=$AE$3:$AE$51),0),3),IF(N4512="positivo",INDEX($AD$55:$AG$109,MATCH(1,($B4512=$AD$55:$AD$109)*($J4512=$AE$55:$AE$109),0),3)))</f>
        <v>32.78</v>
      </c>
      <c r="P4512" s="115">
        <f t="array" ref="P4512">IF(N4512="negativo",INDEX($AD$3:$AG$51,MATCH(1,($B4512=$AD$3:$AD$51)*($J4512=$AE$3:$AE$51),0),4),IF(N4512="positivo",INDEX($AD$55:$AG$109,MATCH(1,($B4512=$AD$55:$AD$109)*($J4512=$AE$55:$AE$109),0),4)))</f>
        <v>0.22</v>
      </c>
      <c r="Q4512" s="115" t="str">
        <f>VLOOKUP(M4512,Modelo!$A$2:$C$7,2,0)</f>
        <v>Diversidad, Equidad e Inclusión (DEI)</v>
      </c>
      <c r="R4512" s="118">
        <f t="array" ref="R4512">INDEX(Modelo!$F$1:$H$37,MATCH(1,(DataBase!Q4512=Modelo!$G$1:$G$37)*(DataBase!B4512=Modelo!$F$1:$F$37),0),3)</f>
        <v>0.29411764705882354</v>
      </c>
      <c r="S4512" s="115">
        <f t="shared" si="142"/>
        <v>1.1670761670761669</v>
      </c>
      <c r="T4512" s="115">
        <f t="shared" si="143"/>
        <v>0.34325769619887264</v>
      </c>
    </row>
    <row r="4513" spans="1:20" x14ac:dyDescent="0.3">
      <c r="A4513" s="115" t="s">
        <v>204</v>
      </c>
      <c r="B4513" s="115" t="s">
        <v>84</v>
      </c>
      <c r="C4513" s="115" t="s">
        <v>103</v>
      </c>
      <c r="D4513" s="115" t="s">
        <v>86</v>
      </c>
      <c r="E4513" s="115" t="s">
        <v>87</v>
      </c>
      <c r="F4513" s="115" t="s">
        <v>87</v>
      </c>
      <c r="G4513" s="115">
        <v>1875</v>
      </c>
      <c r="H4513" s="115" t="s">
        <v>125</v>
      </c>
      <c r="I4513" s="115">
        <v>0</v>
      </c>
      <c r="J4513" s="115" t="s">
        <v>49</v>
      </c>
      <c r="K4513" s="115" t="str">
        <f>INDEX(DatosProcesados!$A$1:$BF$101,MATCH(DataBase!A4513,DatosProcesados!$A$1:$A$101,0),MATCH(DataBase!J4513,DatosProcesados!$A$1:$BF$1,0))</f>
        <v>No informa</v>
      </c>
      <c r="L4513" s="115" t="str">
        <f>INDEX(Modelo!$A$9:$D$89,MATCH(DataBase!$J4513,Modelo!$A$9:$A$89,0),MATCH(DataBase!L$1,Modelo!$A$9:$D$9,0))</f>
        <v xml:space="preserve">Impacto social </v>
      </c>
      <c r="M4513" s="115" t="str">
        <f>INDEX(Modelo!$A$9:$D$89,MATCH(DataBase!$J4513,Modelo!$A$9:$A$89,0),MATCH(DataBase!M$1,Modelo!$A$9:$D$9,0))</f>
        <v>Pilar 5</v>
      </c>
      <c r="N4513" s="115" t="str">
        <f>INDEX(Modelo!$A$9:$D$89,MATCH(DataBase!$J4513,Modelo!$A$9:$A$89,0),MATCH(DataBase!N$1,Modelo!$A$9:$D$9,0))</f>
        <v>positivo</v>
      </c>
      <c r="O4513" s="115">
        <f t="array" ref="O4513">IF(N4513="negativo",INDEX($AD$3:$AG$51,MATCH(1,($B4513=$AD$3:$AD$51)*($J4513=$AE$3:$AE$51),0),3),IF(N4513="positivo",INDEX($AD$55:$AG$109,MATCH(1,($B4513=$AD$55:$AD$109)*($J4513=$AE$55:$AE$109),0),3)))</f>
        <v>32.78</v>
      </c>
      <c r="P4513" s="115">
        <f t="array" ref="P4513">IF(N4513="negativo",INDEX($AD$3:$AG$51,MATCH(1,($B4513=$AD$3:$AD$51)*($J4513=$AE$3:$AE$51),0),4),IF(N4513="positivo",INDEX($AD$55:$AG$109,MATCH(1,($B4513=$AD$55:$AD$109)*($J4513=$AE$55:$AE$109),0),4)))</f>
        <v>0.22</v>
      </c>
      <c r="Q4513" s="115" t="str">
        <f>VLOOKUP(M4513,Modelo!$A$2:$C$7,2,0)</f>
        <v>Diversidad, Equidad e Inclusión (DEI)</v>
      </c>
      <c r="R4513" s="118">
        <f t="array" ref="R4513">INDEX(Modelo!$F$1:$H$37,MATCH(1,(DataBase!Q4513=Modelo!$G$1:$G$37)*(DataBase!B4513=Modelo!$F$1:$F$37),0),3)</f>
        <v>0.29411764705882354</v>
      </c>
      <c r="S4513" s="115">
        <f t="shared" si="142"/>
        <v>0</v>
      </c>
      <c r="T4513" s="115">
        <f t="shared" si="143"/>
        <v>0</v>
      </c>
    </row>
    <row r="4514" spans="1:20" x14ac:dyDescent="0.3">
      <c r="A4514" s="115" t="s">
        <v>226</v>
      </c>
      <c r="B4514" s="115" t="s">
        <v>216</v>
      </c>
      <c r="C4514" s="115" t="s">
        <v>103</v>
      </c>
      <c r="D4514" s="115" t="s">
        <v>86</v>
      </c>
      <c r="E4514" s="115" t="s">
        <v>86</v>
      </c>
      <c r="F4514" s="115" t="s">
        <v>87</v>
      </c>
      <c r="G4514" s="115">
        <v>1889</v>
      </c>
      <c r="H4514" s="115" t="s">
        <v>125</v>
      </c>
      <c r="I4514" s="115">
        <v>8.6157743510000007</v>
      </c>
      <c r="J4514" s="115" t="s">
        <v>49</v>
      </c>
      <c r="K4514" s="115">
        <f>INDEX(DatosProcesados!$A$1:$BF$101,MATCH(DataBase!A4514,DatosProcesados!$A$1:$A$101,0),MATCH(DataBase!J4514,DatosProcesados!$A$1:$BF$1,0))</f>
        <v>0.23799999999999999</v>
      </c>
      <c r="L4514" s="115" t="str">
        <f>INDEX(Modelo!$A$9:$D$89,MATCH(DataBase!$J4514,Modelo!$A$9:$A$89,0),MATCH(DataBase!L$1,Modelo!$A$9:$D$9,0))</f>
        <v xml:space="preserve">Impacto social </v>
      </c>
      <c r="M4514" s="115" t="str">
        <f>INDEX(Modelo!$A$9:$D$89,MATCH(DataBase!$J4514,Modelo!$A$9:$A$89,0),MATCH(DataBase!M$1,Modelo!$A$9:$D$9,0))</f>
        <v>Pilar 5</v>
      </c>
      <c r="N4514" s="115" t="str">
        <f>INDEX(Modelo!$A$9:$D$89,MATCH(DataBase!$J4514,Modelo!$A$9:$A$89,0),MATCH(DataBase!N$1,Modelo!$A$9:$D$9,0))</f>
        <v>positivo</v>
      </c>
      <c r="O4514" s="115">
        <f t="array" ref="O4514">IF(N4514="negativo",INDEX($AD$3:$AG$51,MATCH(1,($B4514=$AD$3:$AD$51)*($J4514=$AE$3:$AE$51),0),3),IF(N4514="positivo",INDEX($AD$55:$AG$109,MATCH(1,($B4514=$AD$55:$AD$109)*($J4514=$AE$55:$AE$109),0),3)))</f>
        <v>0.71</v>
      </c>
      <c r="P4514" s="115">
        <f t="array" ref="P4514">IF(N4514="negativo",INDEX($AD$3:$AG$51,MATCH(1,($B4514=$AD$3:$AD$51)*($J4514=$AE$3:$AE$51),0),4),IF(N4514="positivo",INDEX($AD$55:$AG$109,MATCH(1,($B4514=$AD$55:$AD$109)*($J4514=$AE$55:$AE$109),0),4)))</f>
        <v>7.0000000000000007E-2</v>
      </c>
      <c r="Q4514" s="115" t="str">
        <f>VLOOKUP(M4514,Modelo!$A$2:$C$7,2,0)</f>
        <v>Diversidad, Equidad e Inclusión (DEI)</v>
      </c>
      <c r="R4514" s="118">
        <f t="array" ref="R4514">INDEX(Modelo!$F$1:$H$37,MATCH(1,(DataBase!Q4514=Modelo!$G$1:$G$37)*(DataBase!B4514=Modelo!$F$1:$F$37),0),3)</f>
        <v>0.15789473684210525</v>
      </c>
      <c r="S4514" s="115">
        <f t="shared" si="142"/>
        <v>26.25</v>
      </c>
      <c r="T4514" s="115">
        <f t="shared" si="143"/>
        <v>4.1447368421052628</v>
      </c>
    </row>
    <row r="4515" spans="1:20" x14ac:dyDescent="0.3">
      <c r="A4515" s="115" t="s">
        <v>287</v>
      </c>
      <c r="B4515" s="115" t="s">
        <v>216</v>
      </c>
      <c r="C4515" s="115" t="s">
        <v>103</v>
      </c>
      <c r="D4515" s="115" t="s">
        <v>86</v>
      </c>
      <c r="E4515" s="115" t="s">
        <v>86</v>
      </c>
      <c r="F4515" s="115" t="s">
        <v>87</v>
      </c>
      <c r="G4515" s="115">
        <v>2000</v>
      </c>
      <c r="H4515" s="115" t="s">
        <v>125</v>
      </c>
      <c r="I4515" s="115">
        <v>1.8730507999999999</v>
      </c>
      <c r="J4515" s="115" t="s">
        <v>49</v>
      </c>
      <c r="K4515" s="115">
        <f>INDEX(DatosProcesados!$A$1:$BF$101,MATCH(DataBase!A4515,DatosProcesados!$A$1:$A$101,0),MATCH(DataBase!J4515,DatosProcesados!$A$1:$BF$1,0))</f>
        <v>0.71</v>
      </c>
      <c r="L4515" s="115" t="str">
        <f>INDEX(Modelo!$A$9:$D$89,MATCH(DataBase!$J4515,Modelo!$A$9:$A$89,0),MATCH(DataBase!L$1,Modelo!$A$9:$D$9,0))</f>
        <v xml:space="preserve">Impacto social </v>
      </c>
      <c r="M4515" s="115" t="str">
        <f>INDEX(Modelo!$A$9:$D$89,MATCH(DataBase!$J4515,Modelo!$A$9:$A$89,0),MATCH(DataBase!M$1,Modelo!$A$9:$D$9,0))</f>
        <v>Pilar 5</v>
      </c>
      <c r="N4515" s="115" t="str">
        <f>INDEX(Modelo!$A$9:$D$89,MATCH(DataBase!$J4515,Modelo!$A$9:$A$89,0),MATCH(DataBase!N$1,Modelo!$A$9:$D$9,0))</f>
        <v>positivo</v>
      </c>
      <c r="O4515" s="115">
        <f t="array" ref="O4515">IF(N4515="negativo",INDEX($AD$3:$AG$51,MATCH(1,($B4515=$AD$3:$AD$51)*($J4515=$AE$3:$AE$51),0),3),IF(N4515="positivo",INDEX($AD$55:$AG$109,MATCH(1,($B4515=$AD$55:$AD$109)*($J4515=$AE$55:$AE$109),0),3)))</f>
        <v>0.71</v>
      </c>
      <c r="P4515" s="115">
        <f t="array" ref="P4515">IF(N4515="negativo",INDEX($AD$3:$AG$51,MATCH(1,($B4515=$AD$3:$AD$51)*($J4515=$AE$3:$AE$51),0),4),IF(N4515="positivo",INDEX($AD$55:$AG$109,MATCH(1,($B4515=$AD$55:$AD$109)*($J4515=$AE$55:$AE$109),0),4)))</f>
        <v>7.0000000000000007E-2</v>
      </c>
      <c r="Q4515" s="115" t="str">
        <f>VLOOKUP(M4515,Modelo!$A$2:$C$7,2,0)</f>
        <v>Diversidad, Equidad e Inclusión (DEI)</v>
      </c>
      <c r="R4515" s="118">
        <f t="array" ref="R4515">INDEX(Modelo!$F$1:$H$37,MATCH(1,(DataBase!Q4515=Modelo!$G$1:$G$37)*(DataBase!B4515=Modelo!$F$1:$F$37),0),3)</f>
        <v>0.15789473684210525</v>
      </c>
      <c r="S4515" s="115">
        <f t="shared" si="142"/>
        <v>100</v>
      </c>
      <c r="T4515" s="115">
        <f t="shared" si="143"/>
        <v>15.789473684210526</v>
      </c>
    </row>
    <row r="4516" spans="1:20" x14ac:dyDescent="0.3">
      <c r="A4516" s="115" t="s">
        <v>345</v>
      </c>
      <c r="B4516" s="115" t="s">
        <v>313</v>
      </c>
      <c r="C4516" s="115" t="s">
        <v>103</v>
      </c>
      <c r="D4516" s="115" t="s">
        <v>86</v>
      </c>
      <c r="E4516" s="115" t="s">
        <v>86</v>
      </c>
      <c r="F4516" s="115" t="s">
        <v>86</v>
      </c>
      <c r="G4516" s="115">
        <v>2004</v>
      </c>
      <c r="H4516" s="115" t="s">
        <v>125</v>
      </c>
      <c r="I4516" s="115">
        <v>4.5125503050000004</v>
      </c>
      <c r="J4516" s="115" t="s">
        <v>49</v>
      </c>
      <c r="K4516" s="115" t="str">
        <f>INDEX(DatosProcesados!$A$1:$BF$101,MATCH(DataBase!A4516,DatosProcesados!$A$1:$A$101,0),MATCH(DataBase!J4516,DatosProcesados!$A$1:$BF$1,0))</f>
        <v>No informa</v>
      </c>
      <c r="L4516" s="115" t="str">
        <f>INDEX(Modelo!$A$9:$D$89,MATCH(DataBase!$J4516,Modelo!$A$9:$A$89,0),MATCH(DataBase!L$1,Modelo!$A$9:$D$9,0))</f>
        <v xml:space="preserve">Impacto social </v>
      </c>
      <c r="M4516" s="115" t="str">
        <f>INDEX(Modelo!$A$9:$D$89,MATCH(DataBase!$J4516,Modelo!$A$9:$A$89,0),MATCH(DataBase!M$1,Modelo!$A$9:$D$9,0))</f>
        <v>Pilar 5</v>
      </c>
      <c r="N4516" s="115" t="str">
        <f>INDEX(Modelo!$A$9:$D$89,MATCH(DataBase!$J4516,Modelo!$A$9:$A$89,0),MATCH(DataBase!N$1,Modelo!$A$9:$D$9,0))</f>
        <v>positivo</v>
      </c>
      <c r="O4516" s="115">
        <f t="array" ref="O4516">IF(N4516="negativo",INDEX($AD$3:$AG$51,MATCH(1,($B4516=$AD$3:$AD$51)*($J4516=$AE$3:$AE$51),0),3),IF(N4516="positivo",INDEX($AD$55:$AG$109,MATCH(1,($B4516=$AD$55:$AD$109)*($J4516=$AE$55:$AE$109),0),3)))</f>
        <v>0.72</v>
      </c>
      <c r="P4516" s="115">
        <f t="array" ref="P4516">IF(N4516="negativo",INDEX($AD$3:$AG$51,MATCH(1,($B4516=$AD$3:$AD$51)*($J4516=$AE$3:$AE$51),0),4),IF(N4516="positivo",INDEX($AD$55:$AG$109,MATCH(1,($B4516=$AD$55:$AD$109)*($J4516=$AE$55:$AE$109),0),4)))</f>
        <v>0.12</v>
      </c>
      <c r="Q4516" s="115" t="str">
        <f>VLOOKUP(M4516,Modelo!$A$2:$C$7,2,0)</f>
        <v>Diversidad, Equidad e Inclusión (DEI)</v>
      </c>
      <c r="R4516" s="118">
        <f t="array" ref="R4516">INDEX(Modelo!$F$1:$H$37,MATCH(1,(DataBase!Q4516=Modelo!$G$1:$G$37)*(DataBase!B4516=Modelo!$F$1:$F$37),0),3)</f>
        <v>0.23529411764705882</v>
      </c>
      <c r="S4516" s="115">
        <f t="shared" si="142"/>
        <v>0</v>
      </c>
      <c r="T4516" s="115">
        <f t="shared" si="143"/>
        <v>0</v>
      </c>
    </row>
    <row r="4517" spans="1:20" x14ac:dyDescent="0.3">
      <c r="A4517" s="115" t="s">
        <v>464</v>
      </c>
      <c r="B4517" s="115" t="s">
        <v>407</v>
      </c>
      <c r="C4517" s="115" t="s">
        <v>103</v>
      </c>
      <c r="D4517" s="115" t="s">
        <v>86</v>
      </c>
      <c r="E4517" s="115" t="s">
        <v>86</v>
      </c>
      <c r="F4517" s="115" t="s">
        <v>87</v>
      </c>
      <c r="G4517" s="115">
        <v>1990</v>
      </c>
      <c r="H4517" s="115" t="s">
        <v>281</v>
      </c>
      <c r="I4517" s="115">
        <v>0.89502277900000005</v>
      </c>
      <c r="J4517" s="115" t="s">
        <v>49</v>
      </c>
      <c r="K4517" s="115" t="str">
        <f>INDEX(DatosProcesados!$A$1:$BF$101,MATCH(DataBase!A4517,DatosProcesados!$A$1:$A$101,0),MATCH(DataBase!J4517,DatosProcesados!$A$1:$BF$1,0))</f>
        <v>No informa</v>
      </c>
      <c r="L4517" s="115" t="str">
        <f>INDEX(Modelo!$A$9:$D$89,MATCH(DataBase!$J4517,Modelo!$A$9:$A$89,0),MATCH(DataBase!L$1,Modelo!$A$9:$D$9,0))</f>
        <v xml:space="preserve">Impacto social </v>
      </c>
      <c r="M4517" s="115" t="str">
        <f>INDEX(Modelo!$A$9:$D$89,MATCH(DataBase!$J4517,Modelo!$A$9:$A$89,0),MATCH(DataBase!M$1,Modelo!$A$9:$D$9,0))</f>
        <v>Pilar 5</v>
      </c>
      <c r="N4517" s="115" t="str">
        <f>INDEX(Modelo!$A$9:$D$89,MATCH(DataBase!$J4517,Modelo!$A$9:$A$89,0),MATCH(DataBase!N$1,Modelo!$A$9:$D$9,0))</f>
        <v>positivo</v>
      </c>
      <c r="O4517" s="115">
        <f t="array" ref="O4517">IF(N4517="negativo",INDEX($AD$3:$AG$51,MATCH(1,($B4517=$AD$3:$AD$51)*($J4517=$AE$3:$AE$51),0),3),IF(N4517="positivo",INDEX($AD$55:$AG$109,MATCH(1,($B4517=$AD$55:$AD$109)*($J4517=$AE$55:$AE$109),0),3)))</f>
        <v>0.44</v>
      </c>
      <c r="P4517" s="115">
        <f t="array" ref="P4517">IF(N4517="negativo",INDEX($AD$3:$AG$51,MATCH(1,($B4517=$AD$3:$AD$51)*($J4517=$AE$3:$AE$51),0),4),IF(N4517="positivo",INDEX($AD$55:$AG$109,MATCH(1,($B4517=$AD$55:$AD$109)*($J4517=$AE$55:$AE$109),0),4)))</f>
        <v>4.7699999999999999E-2</v>
      </c>
      <c r="Q4517" s="115" t="str">
        <f>VLOOKUP(M4517,Modelo!$A$2:$C$7,2,0)</f>
        <v>Diversidad, Equidad e Inclusión (DEI)</v>
      </c>
      <c r="R4517" s="118">
        <f t="array" ref="R4517">INDEX(Modelo!$F$1:$H$37,MATCH(1,(DataBase!Q4517=Modelo!$G$1:$G$37)*(DataBase!B4517=Modelo!$F$1:$F$37),0),3)</f>
        <v>0.11538461538461539</v>
      </c>
      <c r="S4517" s="115">
        <f t="shared" si="142"/>
        <v>0</v>
      </c>
      <c r="T4517" s="115">
        <f t="shared" si="143"/>
        <v>0</v>
      </c>
    </row>
    <row r="4518" spans="1:20" x14ac:dyDescent="0.3">
      <c r="A4518" s="115" t="s">
        <v>296</v>
      </c>
      <c r="B4518" s="115" t="s">
        <v>216</v>
      </c>
      <c r="C4518" s="115" t="s">
        <v>103</v>
      </c>
      <c r="D4518" s="115" t="s">
        <v>86</v>
      </c>
      <c r="E4518" s="115" t="s">
        <v>86</v>
      </c>
      <c r="F4518" s="115" t="s">
        <v>87</v>
      </c>
      <c r="G4518" s="115">
        <v>1944</v>
      </c>
      <c r="H4518" s="115" t="s">
        <v>125</v>
      </c>
      <c r="I4518" s="115">
        <v>1.7785578609999999</v>
      </c>
      <c r="J4518" s="115" t="s">
        <v>49</v>
      </c>
      <c r="K4518" s="115">
        <f>INDEX(DatosProcesados!$A$1:$BF$101,MATCH(DataBase!A4518,DatosProcesados!$A$1:$A$101,0),MATCH(DataBase!J4518,DatosProcesados!$A$1:$BF$1,0))</f>
        <v>0.20699999999999999</v>
      </c>
      <c r="L4518" s="115" t="str">
        <f>INDEX(Modelo!$A$9:$D$89,MATCH(DataBase!$J4518,Modelo!$A$9:$A$89,0),MATCH(DataBase!L$1,Modelo!$A$9:$D$9,0))</f>
        <v xml:space="preserve">Impacto social </v>
      </c>
      <c r="M4518" s="115" t="str">
        <f>INDEX(Modelo!$A$9:$D$89,MATCH(DataBase!$J4518,Modelo!$A$9:$A$89,0),MATCH(DataBase!M$1,Modelo!$A$9:$D$9,0))</f>
        <v>Pilar 5</v>
      </c>
      <c r="N4518" s="115" t="str">
        <f>INDEX(Modelo!$A$9:$D$89,MATCH(DataBase!$J4518,Modelo!$A$9:$A$89,0),MATCH(DataBase!N$1,Modelo!$A$9:$D$9,0))</f>
        <v>positivo</v>
      </c>
      <c r="O4518" s="115">
        <f t="array" ref="O4518">IF(N4518="negativo",INDEX($AD$3:$AG$51,MATCH(1,($B4518=$AD$3:$AD$51)*($J4518=$AE$3:$AE$51),0),3),IF(N4518="positivo",INDEX($AD$55:$AG$109,MATCH(1,($B4518=$AD$55:$AD$109)*($J4518=$AE$55:$AE$109),0),3)))</f>
        <v>0.71</v>
      </c>
      <c r="P4518" s="115">
        <f t="array" ref="P4518">IF(N4518="negativo",INDEX($AD$3:$AG$51,MATCH(1,($B4518=$AD$3:$AD$51)*($J4518=$AE$3:$AE$51),0),4),IF(N4518="positivo",INDEX($AD$55:$AG$109,MATCH(1,($B4518=$AD$55:$AD$109)*($J4518=$AE$55:$AE$109),0),4)))</f>
        <v>7.0000000000000007E-2</v>
      </c>
      <c r="Q4518" s="115" t="str">
        <f>VLOOKUP(M4518,Modelo!$A$2:$C$7,2,0)</f>
        <v>Diversidad, Equidad e Inclusión (DEI)</v>
      </c>
      <c r="R4518" s="118">
        <f t="array" ref="R4518">INDEX(Modelo!$F$1:$H$37,MATCH(1,(DataBase!Q4518=Modelo!$G$1:$G$37)*(DataBase!B4518=Modelo!$F$1:$F$37),0),3)</f>
        <v>0.15789473684210525</v>
      </c>
      <c r="S4518" s="115">
        <f t="shared" si="142"/>
        <v>21.40625</v>
      </c>
      <c r="T4518" s="115">
        <f t="shared" si="143"/>
        <v>3.3799342105263155</v>
      </c>
    </row>
    <row r="4519" spans="1:20" x14ac:dyDescent="0.3">
      <c r="A4519" s="115" t="s">
        <v>134</v>
      </c>
      <c r="B4519" s="115" t="s">
        <v>84</v>
      </c>
      <c r="C4519" s="115" t="s">
        <v>103</v>
      </c>
      <c r="D4519" s="115" t="s">
        <v>86</v>
      </c>
      <c r="E4519" s="115" t="s">
        <v>87</v>
      </c>
      <c r="F4519" s="115" t="s">
        <v>87</v>
      </c>
      <c r="G4519" s="115">
        <v>2001</v>
      </c>
      <c r="H4519" s="115" t="s">
        <v>125</v>
      </c>
      <c r="I4519" s="115">
        <v>6.5475670460000002</v>
      </c>
      <c r="J4519" s="115" t="s">
        <v>49</v>
      </c>
      <c r="K4519" s="115">
        <f>INDEX(DatosProcesados!$A$1:$BF$101,MATCH(DataBase!A4519,DatosProcesados!$A$1:$A$101,0),MATCH(DataBase!J4519,DatosProcesados!$A$1:$BF$1,0))</f>
        <v>32.78</v>
      </c>
      <c r="L4519" s="115" t="str">
        <f>INDEX(Modelo!$A$9:$D$89,MATCH(DataBase!$J4519,Modelo!$A$9:$A$89,0),MATCH(DataBase!L$1,Modelo!$A$9:$D$9,0))</f>
        <v xml:space="preserve">Impacto social </v>
      </c>
      <c r="M4519" s="115" t="str">
        <f>INDEX(Modelo!$A$9:$D$89,MATCH(DataBase!$J4519,Modelo!$A$9:$A$89,0),MATCH(DataBase!M$1,Modelo!$A$9:$D$9,0))</f>
        <v>Pilar 5</v>
      </c>
      <c r="N4519" s="115" t="str">
        <f>INDEX(Modelo!$A$9:$D$89,MATCH(DataBase!$J4519,Modelo!$A$9:$A$89,0),MATCH(DataBase!N$1,Modelo!$A$9:$D$9,0))</f>
        <v>positivo</v>
      </c>
      <c r="O4519" s="115">
        <f t="array" ref="O4519">IF(N4519="negativo",INDEX($AD$3:$AG$51,MATCH(1,($B4519=$AD$3:$AD$51)*($J4519=$AE$3:$AE$51),0),3),IF(N4519="positivo",INDEX($AD$55:$AG$109,MATCH(1,($B4519=$AD$55:$AD$109)*($J4519=$AE$55:$AE$109),0),3)))</f>
        <v>32.78</v>
      </c>
      <c r="P4519" s="115">
        <f t="array" ref="P4519">IF(N4519="negativo",INDEX($AD$3:$AG$51,MATCH(1,($B4519=$AD$3:$AD$51)*($J4519=$AE$3:$AE$51),0),4),IF(N4519="positivo",INDEX($AD$55:$AG$109,MATCH(1,($B4519=$AD$55:$AD$109)*($J4519=$AE$55:$AE$109),0),4)))</f>
        <v>0.22</v>
      </c>
      <c r="Q4519" s="115" t="str">
        <f>VLOOKUP(M4519,Modelo!$A$2:$C$7,2,0)</f>
        <v>Diversidad, Equidad e Inclusión (DEI)</v>
      </c>
      <c r="R4519" s="118">
        <f t="array" ref="R4519">INDEX(Modelo!$F$1:$H$37,MATCH(1,(DataBase!Q4519=Modelo!$G$1:$G$37)*(DataBase!B4519=Modelo!$F$1:$F$37),0),3)</f>
        <v>0.29411764705882354</v>
      </c>
      <c r="S4519" s="115">
        <f t="shared" si="142"/>
        <v>100</v>
      </c>
      <c r="T4519" s="115">
        <f t="shared" si="143"/>
        <v>29.411764705882355</v>
      </c>
    </row>
    <row r="4520" spans="1:20" x14ac:dyDescent="0.3">
      <c r="A4520" s="115" t="s">
        <v>290</v>
      </c>
      <c r="B4520" s="115" t="s">
        <v>216</v>
      </c>
      <c r="C4520" s="115" t="s">
        <v>103</v>
      </c>
      <c r="D4520" s="115" t="s">
        <v>86</v>
      </c>
      <c r="E4520" s="115" t="s">
        <v>87</v>
      </c>
      <c r="F4520" s="115" t="s">
        <v>87</v>
      </c>
      <c r="G4520" s="115">
        <v>1934</v>
      </c>
      <c r="H4520" s="115" t="s">
        <v>125</v>
      </c>
      <c r="I4520" s="115">
        <v>1.84479215</v>
      </c>
      <c r="J4520" s="115" t="s">
        <v>49</v>
      </c>
      <c r="K4520" s="115">
        <f>INDEX(DatosProcesados!$A$1:$BF$101,MATCH(DataBase!A4520,DatosProcesados!$A$1:$A$101,0),MATCH(DataBase!J4520,DatosProcesados!$A$1:$BF$1,0))</f>
        <v>0.17</v>
      </c>
      <c r="L4520" s="115" t="str">
        <f>INDEX(Modelo!$A$9:$D$89,MATCH(DataBase!$J4520,Modelo!$A$9:$A$89,0),MATCH(DataBase!L$1,Modelo!$A$9:$D$9,0))</f>
        <v xml:space="preserve">Impacto social </v>
      </c>
      <c r="M4520" s="115" t="str">
        <f>INDEX(Modelo!$A$9:$D$89,MATCH(DataBase!$J4520,Modelo!$A$9:$A$89,0),MATCH(DataBase!M$1,Modelo!$A$9:$D$9,0))</f>
        <v>Pilar 5</v>
      </c>
      <c r="N4520" s="115" t="str">
        <f>INDEX(Modelo!$A$9:$D$89,MATCH(DataBase!$J4520,Modelo!$A$9:$A$89,0),MATCH(DataBase!N$1,Modelo!$A$9:$D$9,0))</f>
        <v>positivo</v>
      </c>
      <c r="O4520" s="115">
        <f t="array" ref="O4520">IF(N4520="negativo",INDEX($AD$3:$AG$51,MATCH(1,($B4520=$AD$3:$AD$51)*($J4520=$AE$3:$AE$51),0),3),IF(N4520="positivo",INDEX($AD$55:$AG$109,MATCH(1,($B4520=$AD$55:$AD$109)*($J4520=$AE$55:$AE$109),0),3)))</f>
        <v>0.71</v>
      </c>
      <c r="P4520" s="115">
        <f t="array" ref="P4520">IF(N4520="negativo",INDEX($AD$3:$AG$51,MATCH(1,($B4520=$AD$3:$AD$51)*($J4520=$AE$3:$AE$51),0),4),IF(N4520="positivo",INDEX($AD$55:$AG$109,MATCH(1,($B4520=$AD$55:$AD$109)*($J4520=$AE$55:$AE$109),0),4)))</f>
        <v>7.0000000000000007E-2</v>
      </c>
      <c r="Q4520" s="115" t="str">
        <f>VLOOKUP(M4520,Modelo!$A$2:$C$7,2,0)</f>
        <v>Diversidad, Equidad e Inclusión (DEI)</v>
      </c>
      <c r="R4520" s="118">
        <f t="array" ref="R4520">INDEX(Modelo!$F$1:$H$37,MATCH(1,(DataBase!Q4520=Modelo!$G$1:$G$37)*(DataBase!B4520=Modelo!$F$1:$F$37),0),3)</f>
        <v>0.15789473684210525</v>
      </c>
      <c r="S4520" s="115">
        <f t="shared" si="142"/>
        <v>15.625000000000004</v>
      </c>
      <c r="T4520" s="115">
        <f t="shared" si="143"/>
        <v>2.4671052631578951</v>
      </c>
    </row>
    <row r="4521" spans="1:20" x14ac:dyDescent="0.3">
      <c r="A4521" s="115" t="s">
        <v>346</v>
      </c>
      <c r="B4521" s="115" t="s">
        <v>313</v>
      </c>
      <c r="C4521" s="115" t="s">
        <v>103</v>
      </c>
      <c r="D4521" s="115" t="s">
        <v>87</v>
      </c>
      <c r="E4521" s="115" t="s">
        <v>87</v>
      </c>
      <c r="F4521" s="115" t="s">
        <v>87</v>
      </c>
      <c r="G4521" s="115">
        <v>1960</v>
      </c>
      <c r="H4521" s="115" t="s">
        <v>177</v>
      </c>
      <c r="I4521" s="115">
        <v>4.2128666020000001</v>
      </c>
      <c r="J4521" s="115" t="s">
        <v>49</v>
      </c>
      <c r="K4521" s="115">
        <f>INDEX(DatosProcesados!$A$1:$BF$101,MATCH(DataBase!A4521,DatosProcesados!$A$1:$A$101,0),MATCH(DataBase!J4521,DatosProcesados!$A$1:$BF$1,0))</f>
        <v>0.48</v>
      </c>
      <c r="L4521" s="115" t="str">
        <f>INDEX(Modelo!$A$9:$D$89,MATCH(DataBase!$J4521,Modelo!$A$9:$A$89,0),MATCH(DataBase!L$1,Modelo!$A$9:$D$9,0))</f>
        <v xml:space="preserve">Impacto social </v>
      </c>
      <c r="M4521" s="115" t="str">
        <f>INDEX(Modelo!$A$9:$D$89,MATCH(DataBase!$J4521,Modelo!$A$9:$A$89,0),MATCH(DataBase!M$1,Modelo!$A$9:$D$9,0))</f>
        <v>Pilar 5</v>
      </c>
      <c r="N4521" s="115" t="str">
        <f>INDEX(Modelo!$A$9:$D$89,MATCH(DataBase!$J4521,Modelo!$A$9:$A$89,0),MATCH(DataBase!N$1,Modelo!$A$9:$D$9,0))</f>
        <v>positivo</v>
      </c>
      <c r="O4521" s="115">
        <f t="array" ref="O4521">IF(N4521="negativo",INDEX($AD$3:$AG$51,MATCH(1,($B4521=$AD$3:$AD$51)*($J4521=$AE$3:$AE$51),0),3),IF(N4521="positivo",INDEX($AD$55:$AG$109,MATCH(1,($B4521=$AD$55:$AD$109)*($J4521=$AE$55:$AE$109),0),3)))</f>
        <v>0.72</v>
      </c>
      <c r="P4521" s="115">
        <f t="array" ref="P4521">IF(N4521="negativo",INDEX($AD$3:$AG$51,MATCH(1,($B4521=$AD$3:$AD$51)*($J4521=$AE$3:$AE$51),0),4),IF(N4521="positivo",INDEX($AD$55:$AG$109,MATCH(1,($B4521=$AD$55:$AD$109)*($J4521=$AE$55:$AE$109),0),4)))</f>
        <v>0.12</v>
      </c>
      <c r="Q4521" s="115" t="str">
        <f>VLOOKUP(M4521,Modelo!$A$2:$C$7,2,0)</f>
        <v>Diversidad, Equidad e Inclusión (DEI)</v>
      </c>
      <c r="R4521" s="118">
        <f t="array" ref="R4521">INDEX(Modelo!$F$1:$H$37,MATCH(1,(DataBase!Q4521=Modelo!$G$1:$G$37)*(DataBase!B4521=Modelo!$F$1:$F$37),0),3)</f>
        <v>0.23529411764705882</v>
      </c>
      <c r="S4521" s="115">
        <f t="shared" si="142"/>
        <v>60</v>
      </c>
      <c r="T4521" s="115">
        <f t="shared" si="143"/>
        <v>14.117647058823529</v>
      </c>
    </row>
    <row r="4522" spans="1:20" x14ac:dyDescent="0.3">
      <c r="A4522" s="115" t="s">
        <v>124</v>
      </c>
      <c r="B4522" s="115" t="s">
        <v>84</v>
      </c>
      <c r="C4522" s="115" t="s">
        <v>97</v>
      </c>
      <c r="D4522" s="115" t="s">
        <v>86</v>
      </c>
      <c r="E4522" s="115" t="s">
        <v>86</v>
      </c>
      <c r="F4522" s="115" t="s">
        <v>86</v>
      </c>
      <c r="G4522" s="115">
        <v>2012</v>
      </c>
      <c r="H4522" s="115" t="s">
        <v>125</v>
      </c>
      <c r="I4522" s="115">
        <v>9.9777362400000005</v>
      </c>
      <c r="J4522" s="115" t="s">
        <v>49</v>
      </c>
      <c r="K4522" s="115">
        <f>INDEX(DatosProcesados!$A$1:$BF$101,MATCH(DataBase!A4522,DatosProcesados!$A$1:$A$101,0),MATCH(DataBase!J4522,DatosProcesados!$A$1:$BF$1,0))</f>
        <v>0.22</v>
      </c>
      <c r="L4522" s="115" t="str">
        <f>INDEX(Modelo!$A$9:$D$89,MATCH(DataBase!$J4522,Modelo!$A$9:$A$89,0),MATCH(DataBase!L$1,Modelo!$A$9:$D$9,0))</f>
        <v xml:space="preserve">Impacto social </v>
      </c>
      <c r="M4522" s="115" t="str">
        <f>INDEX(Modelo!$A$9:$D$89,MATCH(DataBase!$J4522,Modelo!$A$9:$A$89,0),MATCH(DataBase!M$1,Modelo!$A$9:$D$9,0))</f>
        <v>Pilar 5</v>
      </c>
      <c r="N4522" s="115" t="str">
        <f>INDEX(Modelo!$A$9:$D$89,MATCH(DataBase!$J4522,Modelo!$A$9:$A$89,0),MATCH(DataBase!N$1,Modelo!$A$9:$D$9,0))</f>
        <v>positivo</v>
      </c>
      <c r="O4522" s="115">
        <f t="array" ref="O4522">IF(N4522="negativo",INDEX($AD$3:$AG$51,MATCH(1,($B4522=$AD$3:$AD$51)*($J4522=$AE$3:$AE$51),0),3),IF(N4522="positivo",INDEX($AD$55:$AG$109,MATCH(1,($B4522=$AD$55:$AD$109)*($J4522=$AE$55:$AE$109),0),3)))</f>
        <v>32.78</v>
      </c>
      <c r="P4522" s="115">
        <f t="array" ref="P4522">IF(N4522="negativo",INDEX($AD$3:$AG$51,MATCH(1,($B4522=$AD$3:$AD$51)*($J4522=$AE$3:$AE$51),0),4),IF(N4522="positivo",INDEX($AD$55:$AG$109,MATCH(1,($B4522=$AD$55:$AD$109)*($J4522=$AE$55:$AE$109),0),4)))</f>
        <v>0.22</v>
      </c>
      <c r="Q4522" s="115" t="str">
        <f>VLOOKUP(M4522,Modelo!$A$2:$C$7,2,0)</f>
        <v>Diversidad, Equidad e Inclusión (DEI)</v>
      </c>
      <c r="R4522" s="118">
        <f t="array" ref="R4522">INDEX(Modelo!$F$1:$H$37,MATCH(1,(DataBase!Q4522=Modelo!$G$1:$G$37)*(DataBase!B4522=Modelo!$F$1:$F$37),0),3)</f>
        <v>0.29411764705882354</v>
      </c>
      <c r="S4522" s="115">
        <f t="shared" si="142"/>
        <v>0</v>
      </c>
      <c r="T4522" s="115">
        <f t="shared" si="143"/>
        <v>0</v>
      </c>
    </row>
    <row r="4523" spans="1:20" x14ac:dyDescent="0.3">
      <c r="A4523" s="115" t="s">
        <v>414</v>
      </c>
      <c r="B4523" s="115" t="s">
        <v>407</v>
      </c>
      <c r="C4523" s="115" t="s">
        <v>103</v>
      </c>
      <c r="D4523" s="115" t="s">
        <v>86</v>
      </c>
      <c r="E4523" s="115" t="s">
        <v>86</v>
      </c>
      <c r="F4523" s="115" t="s">
        <v>87</v>
      </c>
      <c r="G4523" s="115">
        <v>1976</v>
      </c>
      <c r="H4523" s="115" t="s">
        <v>415</v>
      </c>
      <c r="I4523" s="115">
        <v>6.0471020830000004</v>
      </c>
      <c r="J4523" s="115" t="s">
        <v>49</v>
      </c>
      <c r="K4523" s="115">
        <f>INDEX(DatosProcesados!$A$1:$BF$101,MATCH(DataBase!A4523,DatosProcesados!$A$1:$A$101,0),MATCH(DataBase!J4523,DatosProcesados!$A$1:$BF$1,0))</f>
        <v>0.13</v>
      </c>
      <c r="L4523" s="115" t="str">
        <f>INDEX(Modelo!$A$9:$D$89,MATCH(DataBase!$J4523,Modelo!$A$9:$A$89,0),MATCH(DataBase!L$1,Modelo!$A$9:$D$9,0))</f>
        <v xml:space="preserve">Impacto social </v>
      </c>
      <c r="M4523" s="115" t="str">
        <f>INDEX(Modelo!$A$9:$D$89,MATCH(DataBase!$J4523,Modelo!$A$9:$A$89,0),MATCH(DataBase!M$1,Modelo!$A$9:$D$9,0))</f>
        <v>Pilar 5</v>
      </c>
      <c r="N4523" s="115" t="str">
        <f>INDEX(Modelo!$A$9:$D$89,MATCH(DataBase!$J4523,Modelo!$A$9:$A$89,0),MATCH(DataBase!N$1,Modelo!$A$9:$D$9,0))</f>
        <v>positivo</v>
      </c>
      <c r="O4523" s="115">
        <f t="array" ref="O4523">IF(N4523="negativo",INDEX($AD$3:$AG$51,MATCH(1,($B4523=$AD$3:$AD$51)*($J4523=$AE$3:$AE$51),0),3),IF(N4523="positivo",INDEX($AD$55:$AG$109,MATCH(1,($B4523=$AD$55:$AD$109)*($J4523=$AE$55:$AE$109),0),3)))</f>
        <v>0.44</v>
      </c>
      <c r="P4523" s="115">
        <f t="array" ref="P4523">IF(N4523="negativo",INDEX($AD$3:$AG$51,MATCH(1,($B4523=$AD$3:$AD$51)*($J4523=$AE$3:$AE$51),0),4),IF(N4523="positivo",INDEX($AD$55:$AG$109,MATCH(1,($B4523=$AD$55:$AD$109)*($J4523=$AE$55:$AE$109),0),4)))</f>
        <v>4.7699999999999999E-2</v>
      </c>
      <c r="Q4523" s="115" t="str">
        <f>VLOOKUP(M4523,Modelo!$A$2:$C$7,2,0)</f>
        <v>Diversidad, Equidad e Inclusión (DEI)</v>
      </c>
      <c r="R4523" s="118">
        <f t="array" ref="R4523">INDEX(Modelo!$F$1:$H$37,MATCH(1,(DataBase!Q4523=Modelo!$G$1:$G$37)*(DataBase!B4523=Modelo!$F$1:$F$37),0),3)</f>
        <v>0.11538461538461539</v>
      </c>
      <c r="S4523" s="115">
        <f t="shared" si="142"/>
        <v>20.978842722406327</v>
      </c>
      <c r="T4523" s="115">
        <f t="shared" si="143"/>
        <v>2.4206356987391917</v>
      </c>
    </row>
    <row r="4524" spans="1:20" x14ac:dyDescent="0.3">
      <c r="A4524" s="115" t="s">
        <v>337</v>
      </c>
      <c r="B4524" s="115" t="s">
        <v>313</v>
      </c>
      <c r="C4524" s="115" t="s">
        <v>103</v>
      </c>
      <c r="D4524" s="115" t="s">
        <v>86</v>
      </c>
      <c r="E4524" s="115" t="s">
        <v>86</v>
      </c>
      <c r="F4524" s="115" t="s">
        <v>87</v>
      </c>
      <c r="G4524" s="115">
        <v>1879</v>
      </c>
      <c r="H4524" s="115" t="s">
        <v>244</v>
      </c>
      <c r="I4524" s="115">
        <v>5.8689859999999996</v>
      </c>
      <c r="J4524" s="115" t="s">
        <v>49</v>
      </c>
      <c r="K4524" s="115" t="str">
        <f>INDEX(DatosProcesados!$A$1:$BF$101,MATCH(DataBase!A4524,DatosProcesados!$A$1:$A$101,0),MATCH(DataBase!J4524,DatosProcesados!$A$1:$BF$1,0))</f>
        <v>No informa</v>
      </c>
      <c r="L4524" s="115" t="str">
        <f>INDEX(Modelo!$A$9:$D$89,MATCH(DataBase!$J4524,Modelo!$A$9:$A$89,0),MATCH(DataBase!L$1,Modelo!$A$9:$D$9,0))</f>
        <v xml:space="preserve">Impacto social </v>
      </c>
      <c r="M4524" s="115" t="str">
        <f>INDEX(Modelo!$A$9:$D$89,MATCH(DataBase!$J4524,Modelo!$A$9:$A$89,0),MATCH(DataBase!M$1,Modelo!$A$9:$D$9,0))</f>
        <v>Pilar 5</v>
      </c>
      <c r="N4524" s="115" t="str">
        <f>INDEX(Modelo!$A$9:$D$89,MATCH(DataBase!$J4524,Modelo!$A$9:$A$89,0),MATCH(DataBase!N$1,Modelo!$A$9:$D$9,0))</f>
        <v>positivo</v>
      </c>
      <c r="O4524" s="115">
        <f t="array" ref="O4524">IF(N4524="negativo",INDEX($AD$3:$AG$51,MATCH(1,($B4524=$AD$3:$AD$51)*($J4524=$AE$3:$AE$51),0),3),IF(N4524="positivo",INDEX($AD$55:$AG$109,MATCH(1,($B4524=$AD$55:$AD$109)*($J4524=$AE$55:$AE$109),0),3)))</f>
        <v>0.72</v>
      </c>
      <c r="P4524" s="115">
        <f t="array" ref="P4524">IF(N4524="negativo",INDEX($AD$3:$AG$51,MATCH(1,($B4524=$AD$3:$AD$51)*($J4524=$AE$3:$AE$51),0),4),IF(N4524="positivo",INDEX($AD$55:$AG$109,MATCH(1,($B4524=$AD$55:$AD$109)*($J4524=$AE$55:$AE$109),0),4)))</f>
        <v>0.12</v>
      </c>
      <c r="Q4524" s="115" t="str">
        <f>VLOOKUP(M4524,Modelo!$A$2:$C$7,2,0)</f>
        <v>Diversidad, Equidad e Inclusión (DEI)</v>
      </c>
      <c r="R4524" s="118">
        <f t="array" ref="R4524">INDEX(Modelo!$F$1:$H$37,MATCH(1,(DataBase!Q4524=Modelo!$G$1:$G$37)*(DataBase!B4524=Modelo!$F$1:$F$37),0),3)</f>
        <v>0.23529411764705882</v>
      </c>
      <c r="S4524" s="115">
        <f t="shared" si="142"/>
        <v>0</v>
      </c>
      <c r="T4524" s="115">
        <f t="shared" si="143"/>
        <v>0</v>
      </c>
    </row>
    <row r="4525" spans="1:20" x14ac:dyDescent="0.3">
      <c r="A4525" s="115" t="s">
        <v>373</v>
      </c>
      <c r="B4525" s="115" t="s">
        <v>313</v>
      </c>
      <c r="C4525" s="115" t="s">
        <v>103</v>
      </c>
      <c r="D4525" s="115" t="s">
        <v>87</v>
      </c>
      <c r="E4525" s="115" t="s">
        <v>86</v>
      </c>
      <c r="F4525" s="115" t="s">
        <v>86</v>
      </c>
      <c r="G4525" s="115">
        <v>1997</v>
      </c>
      <c r="H4525" s="115" t="s">
        <v>125</v>
      </c>
      <c r="I4525" s="115">
        <v>1.9766409730000001</v>
      </c>
      <c r="J4525" s="115" t="s">
        <v>49</v>
      </c>
      <c r="K4525" s="115" t="str">
        <f>INDEX(DatosProcesados!$A$1:$BF$101,MATCH(DataBase!A4525,DatosProcesados!$A$1:$A$101,0),MATCH(DataBase!J4525,DatosProcesados!$A$1:$BF$1,0))</f>
        <v>No informa</v>
      </c>
      <c r="L4525" s="115" t="str">
        <f>INDEX(Modelo!$A$9:$D$89,MATCH(DataBase!$J4525,Modelo!$A$9:$A$89,0),MATCH(DataBase!L$1,Modelo!$A$9:$D$9,0))</f>
        <v xml:space="preserve">Impacto social </v>
      </c>
      <c r="M4525" s="115" t="str">
        <f>INDEX(Modelo!$A$9:$D$89,MATCH(DataBase!$J4525,Modelo!$A$9:$A$89,0),MATCH(DataBase!M$1,Modelo!$A$9:$D$9,0))</f>
        <v>Pilar 5</v>
      </c>
      <c r="N4525" s="115" t="str">
        <f>INDEX(Modelo!$A$9:$D$89,MATCH(DataBase!$J4525,Modelo!$A$9:$A$89,0),MATCH(DataBase!N$1,Modelo!$A$9:$D$9,0))</f>
        <v>positivo</v>
      </c>
      <c r="O4525" s="115">
        <f t="array" ref="O4525">IF(N4525="negativo",INDEX($AD$3:$AG$51,MATCH(1,($B4525=$AD$3:$AD$51)*($J4525=$AE$3:$AE$51),0),3),IF(N4525="positivo",INDEX($AD$55:$AG$109,MATCH(1,($B4525=$AD$55:$AD$109)*($J4525=$AE$55:$AE$109),0),3)))</f>
        <v>0.72</v>
      </c>
      <c r="P4525" s="115">
        <f t="array" ref="P4525">IF(N4525="negativo",INDEX($AD$3:$AG$51,MATCH(1,($B4525=$AD$3:$AD$51)*($J4525=$AE$3:$AE$51),0),4),IF(N4525="positivo",INDEX($AD$55:$AG$109,MATCH(1,($B4525=$AD$55:$AD$109)*($J4525=$AE$55:$AE$109),0),4)))</f>
        <v>0.12</v>
      </c>
      <c r="Q4525" s="115" t="str">
        <f>VLOOKUP(M4525,Modelo!$A$2:$C$7,2,0)</f>
        <v>Diversidad, Equidad e Inclusión (DEI)</v>
      </c>
      <c r="R4525" s="118">
        <f t="array" ref="R4525">INDEX(Modelo!$F$1:$H$37,MATCH(1,(DataBase!Q4525=Modelo!$G$1:$G$37)*(DataBase!B4525=Modelo!$F$1:$F$37),0),3)</f>
        <v>0.23529411764705882</v>
      </c>
      <c r="S4525" s="115">
        <f t="shared" si="142"/>
        <v>0</v>
      </c>
      <c r="T4525" s="115">
        <f t="shared" si="143"/>
        <v>0</v>
      </c>
    </row>
    <row r="4526" spans="1:20" x14ac:dyDescent="0.3">
      <c r="A4526" s="115" t="s">
        <v>102</v>
      </c>
      <c r="B4526" s="115" t="s">
        <v>84</v>
      </c>
      <c r="C4526" s="115" t="s">
        <v>103</v>
      </c>
      <c r="D4526" s="115" t="s">
        <v>86</v>
      </c>
      <c r="E4526" s="115" t="s">
        <v>86</v>
      </c>
      <c r="F4526" s="115" t="s">
        <v>87</v>
      </c>
      <c r="G4526" s="115">
        <v>2003</v>
      </c>
      <c r="H4526" s="115" t="s">
        <v>104</v>
      </c>
      <c r="I4526" s="115">
        <v>15.602099798999999</v>
      </c>
      <c r="J4526" s="115" t="s">
        <v>49</v>
      </c>
      <c r="K4526" s="115">
        <f>INDEX(DatosProcesados!$A$1:$BF$101,MATCH(DataBase!A4526,DatosProcesados!$A$1:$A$101,0),MATCH(DataBase!J4526,DatosProcesados!$A$1:$BF$1,0))</f>
        <v>0.42</v>
      </c>
      <c r="L4526" s="115" t="str">
        <f>INDEX(Modelo!$A$9:$D$89,MATCH(DataBase!$J4526,Modelo!$A$9:$A$89,0),MATCH(DataBase!L$1,Modelo!$A$9:$D$9,0))</f>
        <v xml:space="preserve">Impacto social </v>
      </c>
      <c r="M4526" s="115" t="str">
        <f>INDEX(Modelo!$A$9:$D$89,MATCH(DataBase!$J4526,Modelo!$A$9:$A$89,0),MATCH(DataBase!M$1,Modelo!$A$9:$D$9,0))</f>
        <v>Pilar 5</v>
      </c>
      <c r="N4526" s="115" t="str">
        <f>INDEX(Modelo!$A$9:$D$89,MATCH(DataBase!$J4526,Modelo!$A$9:$A$89,0),MATCH(DataBase!N$1,Modelo!$A$9:$D$9,0))</f>
        <v>positivo</v>
      </c>
      <c r="O4526" s="115">
        <f t="array" ref="O4526">IF(N4526="negativo",INDEX($AD$3:$AG$51,MATCH(1,($B4526=$AD$3:$AD$51)*($J4526=$AE$3:$AE$51),0),3),IF(N4526="positivo",INDEX($AD$55:$AG$109,MATCH(1,($B4526=$AD$55:$AD$109)*($J4526=$AE$55:$AE$109),0),3)))</f>
        <v>32.78</v>
      </c>
      <c r="P4526" s="115">
        <f t="array" ref="P4526">IF(N4526="negativo",INDEX($AD$3:$AG$51,MATCH(1,($B4526=$AD$3:$AD$51)*($J4526=$AE$3:$AE$51),0),4),IF(N4526="positivo",INDEX($AD$55:$AG$109,MATCH(1,($B4526=$AD$55:$AD$109)*($J4526=$AE$55:$AE$109),0),4)))</f>
        <v>0.22</v>
      </c>
      <c r="Q4526" s="115" t="str">
        <f>VLOOKUP(M4526,Modelo!$A$2:$C$7,2,0)</f>
        <v>Diversidad, Equidad e Inclusión (DEI)</v>
      </c>
      <c r="R4526" s="118">
        <f t="array" ref="R4526">INDEX(Modelo!$F$1:$H$37,MATCH(1,(DataBase!Q4526=Modelo!$G$1:$G$37)*(DataBase!B4526=Modelo!$F$1:$F$37),0),3)</f>
        <v>0.29411764705882354</v>
      </c>
      <c r="S4526" s="115">
        <f t="shared" si="142"/>
        <v>0.61425061425061411</v>
      </c>
      <c r="T4526" s="115">
        <f t="shared" si="143"/>
        <v>0.18066194536782768</v>
      </c>
    </row>
    <row r="4527" spans="1:20" x14ac:dyDescent="0.3">
      <c r="A4527" s="115" t="s">
        <v>228</v>
      </c>
      <c r="B4527" s="115" t="s">
        <v>216</v>
      </c>
      <c r="C4527" s="115" t="s">
        <v>97</v>
      </c>
      <c r="D4527" s="115" t="s">
        <v>86</v>
      </c>
      <c r="E4527" s="115" t="s">
        <v>87</v>
      </c>
      <c r="F4527" s="115" t="s">
        <v>87</v>
      </c>
      <c r="G4527" s="115">
        <v>1991</v>
      </c>
      <c r="H4527" s="115" t="s">
        <v>229</v>
      </c>
      <c r="I4527" s="115">
        <v>5.1614047279999999</v>
      </c>
      <c r="J4527" s="115" t="s">
        <v>49</v>
      </c>
      <c r="K4527" s="115">
        <f>INDEX(DatosProcesados!$A$1:$BF$101,MATCH(DataBase!A4527,DatosProcesados!$A$1:$A$101,0),MATCH(DataBase!J4527,DatosProcesados!$A$1:$BF$1,0))</f>
        <v>0.16300000000000001</v>
      </c>
      <c r="L4527" s="115" t="str">
        <f>INDEX(Modelo!$A$9:$D$89,MATCH(DataBase!$J4527,Modelo!$A$9:$A$89,0),MATCH(DataBase!L$1,Modelo!$A$9:$D$9,0))</f>
        <v xml:space="preserve">Impacto social </v>
      </c>
      <c r="M4527" s="115" t="str">
        <f>INDEX(Modelo!$A$9:$D$89,MATCH(DataBase!$J4527,Modelo!$A$9:$A$89,0),MATCH(DataBase!M$1,Modelo!$A$9:$D$9,0))</f>
        <v>Pilar 5</v>
      </c>
      <c r="N4527" s="115" t="str">
        <f>INDEX(Modelo!$A$9:$D$89,MATCH(DataBase!$J4527,Modelo!$A$9:$A$89,0),MATCH(DataBase!N$1,Modelo!$A$9:$D$9,0))</f>
        <v>positivo</v>
      </c>
      <c r="O4527" s="115">
        <f t="array" ref="O4527">IF(N4527="negativo",INDEX($AD$3:$AG$51,MATCH(1,($B4527=$AD$3:$AD$51)*($J4527=$AE$3:$AE$51),0),3),IF(N4527="positivo",INDEX($AD$55:$AG$109,MATCH(1,($B4527=$AD$55:$AD$109)*($J4527=$AE$55:$AE$109),0),3)))</f>
        <v>0.71</v>
      </c>
      <c r="P4527" s="115">
        <f t="array" ref="P4527">IF(N4527="negativo",INDEX($AD$3:$AG$51,MATCH(1,($B4527=$AD$3:$AD$51)*($J4527=$AE$3:$AE$51),0),4),IF(N4527="positivo",INDEX($AD$55:$AG$109,MATCH(1,($B4527=$AD$55:$AD$109)*($J4527=$AE$55:$AE$109),0),4)))</f>
        <v>7.0000000000000007E-2</v>
      </c>
      <c r="Q4527" s="115" t="str">
        <f>VLOOKUP(M4527,Modelo!$A$2:$C$7,2,0)</f>
        <v>Diversidad, Equidad e Inclusión (DEI)</v>
      </c>
      <c r="R4527" s="118">
        <f t="array" ref="R4527">INDEX(Modelo!$F$1:$H$37,MATCH(1,(DataBase!Q4527=Modelo!$G$1:$G$37)*(DataBase!B4527=Modelo!$F$1:$F$37),0),3)</f>
        <v>0.15789473684210525</v>
      </c>
      <c r="S4527" s="115">
        <f t="shared" si="142"/>
        <v>14.531250000000002</v>
      </c>
      <c r="T4527" s="115">
        <f t="shared" si="143"/>
        <v>2.2944078947368425</v>
      </c>
    </row>
    <row r="4528" spans="1:20" x14ac:dyDescent="0.3">
      <c r="A4528" s="115" t="s">
        <v>261</v>
      </c>
      <c r="B4528" s="115" t="s">
        <v>216</v>
      </c>
      <c r="C4528" s="115" t="s">
        <v>103</v>
      </c>
      <c r="D4528" s="115" t="s">
        <v>86</v>
      </c>
      <c r="E4528" s="115" t="s">
        <v>87</v>
      </c>
      <c r="F4528" s="115" t="s">
        <v>87</v>
      </c>
      <c r="G4528" s="115">
        <v>1806</v>
      </c>
      <c r="H4528" s="115" t="s">
        <v>244</v>
      </c>
      <c r="I4528" s="115">
        <v>2.382092359</v>
      </c>
      <c r="J4528" s="115" t="s">
        <v>49</v>
      </c>
      <c r="K4528" s="115" t="str">
        <f>INDEX(DatosProcesados!$A$1:$BF$101,MATCH(DataBase!A4528,DatosProcesados!$A$1:$A$101,0),MATCH(DataBase!J4528,DatosProcesados!$A$1:$BF$1,0))</f>
        <v>No informa</v>
      </c>
      <c r="L4528" s="115" t="str">
        <f>INDEX(Modelo!$A$9:$D$89,MATCH(DataBase!$J4528,Modelo!$A$9:$A$89,0),MATCH(DataBase!L$1,Modelo!$A$9:$D$9,0))</f>
        <v xml:space="preserve">Impacto social </v>
      </c>
      <c r="M4528" s="115" t="str">
        <f>INDEX(Modelo!$A$9:$D$89,MATCH(DataBase!$J4528,Modelo!$A$9:$A$89,0),MATCH(DataBase!M$1,Modelo!$A$9:$D$9,0))</f>
        <v>Pilar 5</v>
      </c>
      <c r="N4528" s="115" t="str">
        <f>INDEX(Modelo!$A$9:$D$89,MATCH(DataBase!$J4528,Modelo!$A$9:$A$89,0),MATCH(DataBase!N$1,Modelo!$A$9:$D$9,0))</f>
        <v>positivo</v>
      </c>
      <c r="O4528" s="115">
        <f t="array" ref="O4528">IF(N4528="negativo",INDEX($AD$3:$AG$51,MATCH(1,($B4528=$AD$3:$AD$51)*($J4528=$AE$3:$AE$51),0),3),IF(N4528="positivo",INDEX($AD$55:$AG$109,MATCH(1,($B4528=$AD$55:$AD$109)*($J4528=$AE$55:$AE$109),0),3)))</f>
        <v>0.71</v>
      </c>
      <c r="P4528" s="115">
        <f t="array" ref="P4528">IF(N4528="negativo",INDEX($AD$3:$AG$51,MATCH(1,($B4528=$AD$3:$AD$51)*($J4528=$AE$3:$AE$51),0),4),IF(N4528="positivo",INDEX($AD$55:$AG$109,MATCH(1,($B4528=$AD$55:$AD$109)*($J4528=$AE$55:$AE$109),0),4)))</f>
        <v>7.0000000000000007E-2</v>
      </c>
      <c r="Q4528" s="115" t="str">
        <f>VLOOKUP(M4528,Modelo!$A$2:$C$7,2,0)</f>
        <v>Diversidad, Equidad e Inclusión (DEI)</v>
      </c>
      <c r="R4528" s="118">
        <f t="array" ref="R4528">INDEX(Modelo!$F$1:$H$37,MATCH(1,(DataBase!Q4528=Modelo!$G$1:$G$37)*(DataBase!B4528=Modelo!$F$1:$F$37),0),3)</f>
        <v>0.15789473684210525</v>
      </c>
      <c r="S4528" s="115">
        <f t="shared" si="142"/>
        <v>0</v>
      </c>
      <c r="T4528" s="115">
        <f t="shared" si="143"/>
        <v>0</v>
      </c>
    </row>
    <row r="4529" spans="1:20" x14ac:dyDescent="0.3">
      <c r="A4529" s="115" t="s">
        <v>269</v>
      </c>
      <c r="B4529" s="115" t="s">
        <v>216</v>
      </c>
      <c r="C4529" s="115" t="s">
        <v>103</v>
      </c>
      <c r="D4529" s="115" t="s">
        <v>87</v>
      </c>
      <c r="E4529" s="115" t="s">
        <v>87</v>
      </c>
      <c r="F4529" s="115" t="s">
        <v>87</v>
      </c>
      <c r="G4529" s="115">
        <v>1932</v>
      </c>
      <c r="H4529" s="115" t="s">
        <v>125</v>
      </c>
      <c r="I4529" s="115">
        <v>2.1928266769999998</v>
      </c>
      <c r="J4529" s="115" t="s">
        <v>49</v>
      </c>
      <c r="K4529" s="115">
        <f>INDEX(DatosProcesados!$A$1:$BF$101,MATCH(DataBase!A4529,DatosProcesados!$A$1:$A$101,0),MATCH(DataBase!J4529,DatosProcesados!$A$1:$BF$1,0))</f>
        <v>0.38700000000000001</v>
      </c>
      <c r="L4529" s="115" t="str">
        <f>INDEX(Modelo!$A$9:$D$89,MATCH(DataBase!$J4529,Modelo!$A$9:$A$89,0),MATCH(DataBase!L$1,Modelo!$A$9:$D$9,0))</f>
        <v xml:space="preserve">Impacto social </v>
      </c>
      <c r="M4529" s="115" t="str">
        <f>INDEX(Modelo!$A$9:$D$89,MATCH(DataBase!$J4529,Modelo!$A$9:$A$89,0),MATCH(DataBase!M$1,Modelo!$A$9:$D$9,0))</f>
        <v>Pilar 5</v>
      </c>
      <c r="N4529" s="115" t="str">
        <f>INDEX(Modelo!$A$9:$D$89,MATCH(DataBase!$J4529,Modelo!$A$9:$A$89,0),MATCH(DataBase!N$1,Modelo!$A$9:$D$9,0))</f>
        <v>positivo</v>
      </c>
      <c r="O4529" s="115">
        <f t="array" ref="O4529">IF(N4529="negativo",INDEX($AD$3:$AG$51,MATCH(1,($B4529=$AD$3:$AD$51)*($J4529=$AE$3:$AE$51),0),3),IF(N4529="positivo",INDEX($AD$55:$AG$109,MATCH(1,($B4529=$AD$55:$AD$109)*($J4529=$AE$55:$AE$109),0),3)))</f>
        <v>0.71</v>
      </c>
      <c r="P4529" s="115">
        <f t="array" ref="P4529">IF(N4529="negativo",INDEX($AD$3:$AG$51,MATCH(1,($B4529=$AD$3:$AD$51)*($J4529=$AE$3:$AE$51),0),4),IF(N4529="positivo",INDEX($AD$55:$AG$109,MATCH(1,($B4529=$AD$55:$AD$109)*($J4529=$AE$55:$AE$109),0),4)))</f>
        <v>7.0000000000000007E-2</v>
      </c>
      <c r="Q4529" s="115" t="str">
        <f>VLOOKUP(M4529,Modelo!$A$2:$C$7,2,0)</f>
        <v>Diversidad, Equidad e Inclusión (DEI)</v>
      </c>
      <c r="R4529" s="118">
        <f t="array" ref="R4529">INDEX(Modelo!$F$1:$H$37,MATCH(1,(DataBase!Q4529=Modelo!$G$1:$G$37)*(DataBase!B4529=Modelo!$F$1:$F$37),0),3)</f>
        <v>0.15789473684210525</v>
      </c>
      <c r="S4529" s="115">
        <f t="shared" si="142"/>
        <v>49.531250000000007</v>
      </c>
      <c r="T4529" s="115">
        <f t="shared" si="143"/>
        <v>7.8207236842105274</v>
      </c>
    </row>
    <row r="4530" spans="1:20" x14ac:dyDescent="0.3">
      <c r="A4530" s="115" t="s">
        <v>285</v>
      </c>
      <c r="B4530" s="115" t="s">
        <v>216</v>
      </c>
      <c r="C4530" s="115" t="s">
        <v>103</v>
      </c>
      <c r="D4530" s="115" t="s">
        <v>86</v>
      </c>
      <c r="E4530" s="115" t="s">
        <v>86</v>
      </c>
      <c r="F4530" s="115" t="s">
        <v>86</v>
      </c>
      <c r="G4530" s="115">
        <v>1920</v>
      </c>
      <c r="H4530" s="115" t="s">
        <v>125</v>
      </c>
      <c r="I4530" s="115">
        <v>1.9433909700000001</v>
      </c>
      <c r="J4530" s="115" t="s">
        <v>49</v>
      </c>
      <c r="K4530" s="115">
        <f>INDEX(DatosProcesados!$A$1:$BF$101,MATCH(DataBase!A4530,DatosProcesados!$A$1:$A$101,0),MATCH(DataBase!J4530,DatosProcesados!$A$1:$BF$1,0))</f>
        <v>0.38800000000000001</v>
      </c>
      <c r="L4530" s="115" t="str">
        <f>INDEX(Modelo!$A$9:$D$89,MATCH(DataBase!$J4530,Modelo!$A$9:$A$89,0),MATCH(DataBase!L$1,Modelo!$A$9:$D$9,0))</f>
        <v xml:space="preserve">Impacto social </v>
      </c>
      <c r="M4530" s="115" t="str">
        <f>INDEX(Modelo!$A$9:$D$89,MATCH(DataBase!$J4530,Modelo!$A$9:$A$89,0),MATCH(DataBase!M$1,Modelo!$A$9:$D$9,0))</f>
        <v>Pilar 5</v>
      </c>
      <c r="N4530" s="115" t="str">
        <f>INDEX(Modelo!$A$9:$D$89,MATCH(DataBase!$J4530,Modelo!$A$9:$A$89,0),MATCH(DataBase!N$1,Modelo!$A$9:$D$9,0))</f>
        <v>positivo</v>
      </c>
      <c r="O4530" s="115">
        <f t="array" ref="O4530">IF(N4530="negativo",INDEX($AD$3:$AG$51,MATCH(1,($B4530=$AD$3:$AD$51)*($J4530=$AE$3:$AE$51),0),3),IF(N4530="positivo",INDEX($AD$55:$AG$109,MATCH(1,($B4530=$AD$55:$AD$109)*($J4530=$AE$55:$AE$109),0),3)))</f>
        <v>0.71</v>
      </c>
      <c r="P4530" s="115">
        <f t="array" ref="P4530">IF(N4530="negativo",INDEX($AD$3:$AG$51,MATCH(1,($B4530=$AD$3:$AD$51)*($J4530=$AE$3:$AE$51),0),4),IF(N4530="positivo",INDEX($AD$55:$AG$109,MATCH(1,($B4530=$AD$55:$AD$109)*($J4530=$AE$55:$AE$109),0),4)))</f>
        <v>7.0000000000000007E-2</v>
      </c>
      <c r="Q4530" s="115" t="str">
        <f>VLOOKUP(M4530,Modelo!$A$2:$C$7,2,0)</f>
        <v>Diversidad, Equidad e Inclusión (DEI)</v>
      </c>
      <c r="R4530" s="118">
        <f t="array" ref="R4530">INDEX(Modelo!$F$1:$H$37,MATCH(1,(DataBase!Q4530=Modelo!$G$1:$G$37)*(DataBase!B4530=Modelo!$F$1:$F$37),0),3)</f>
        <v>0.15789473684210525</v>
      </c>
      <c r="S4530" s="115">
        <f t="shared" si="142"/>
        <v>49.687500000000007</v>
      </c>
      <c r="T4530" s="115">
        <f t="shared" si="143"/>
        <v>7.8453947368421062</v>
      </c>
    </row>
    <row r="4531" spans="1:20" x14ac:dyDescent="0.3">
      <c r="A4531" s="115" t="s">
        <v>395</v>
      </c>
      <c r="B4531" s="115" t="s">
        <v>379</v>
      </c>
      <c r="C4531" s="115" t="s">
        <v>103</v>
      </c>
      <c r="D4531" s="115" t="s">
        <v>86</v>
      </c>
      <c r="E4531" s="115" t="s">
        <v>86</v>
      </c>
      <c r="F4531" s="115" t="s">
        <v>86</v>
      </c>
      <c r="G4531" s="115">
        <v>2015</v>
      </c>
      <c r="H4531" s="115" t="s">
        <v>125</v>
      </c>
      <c r="I4531" s="115">
        <v>0.76762142099999997</v>
      </c>
      <c r="J4531" s="115" t="s">
        <v>49</v>
      </c>
      <c r="K4531" s="115">
        <f>INDEX(DatosProcesados!$A$1:$BF$101,MATCH(DataBase!A4531,DatosProcesados!$A$1:$A$101,0),MATCH(DataBase!J4531,DatosProcesados!$A$1:$BF$1,0))</f>
        <v>0.35</v>
      </c>
      <c r="L4531" s="115" t="str">
        <f>INDEX(Modelo!$A$9:$D$89,MATCH(DataBase!$J4531,Modelo!$A$9:$A$89,0),MATCH(DataBase!L$1,Modelo!$A$9:$D$9,0))</f>
        <v xml:space="preserve">Impacto social </v>
      </c>
      <c r="M4531" s="115" t="str">
        <f>INDEX(Modelo!$A$9:$D$89,MATCH(DataBase!$J4531,Modelo!$A$9:$A$89,0),MATCH(DataBase!M$1,Modelo!$A$9:$D$9,0))</f>
        <v>Pilar 5</v>
      </c>
      <c r="N4531" s="115" t="str">
        <f>INDEX(Modelo!$A$9:$D$89,MATCH(DataBase!$J4531,Modelo!$A$9:$A$89,0),MATCH(DataBase!N$1,Modelo!$A$9:$D$9,0))</f>
        <v>positivo</v>
      </c>
      <c r="O4531" s="115">
        <f t="array" ref="O4531">IF(N4531="negativo",INDEX($AD$3:$AG$51,MATCH(1,($B4531=$AD$3:$AD$51)*($J4531=$AE$3:$AE$51),0),3),IF(N4531="positivo",INDEX($AD$55:$AG$109,MATCH(1,($B4531=$AD$55:$AD$109)*($J4531=$AE$55:$AE$109),0),3)))</f>
        <v>0.52500000000000002</v>
      </c>
      <c r="P4531" s="115">
        <f t="array" ref="P4531">IF(N4531="negativo",INDEX($AD$3:$AG$51,MATCH(1,($B4531=$AD$3:$AD$51)*($J4531=$AE$3:$AE$51),0),4),IF(N4531="positivo",INDEX($AD$55:$AG$109,MATCH(1,($B4531=$AD$55:$AD$109)*($J4531=$AE$55:$AE$109),0),4)))</f>
        <v>7.8E-2</v>
      </c>
      <c r="Q4531" s="115" t="str">
        <f>VLOOKUP(M4531,Modelo!$A$2:$C$7,2,0)</f>
        <v>Diversidad, Equidad e Inclusión (DEI)</v>
      </c>
      <c r="R4531" s="118">
        <f t="array" ref="R4531">INDEX(Modelo!$F$1:$H$37,MATCH(1,(DataBase!Q4531=Modelo!$G$1:$G$37)*(DataBase!B4531=Modelo!$F$1:$F$37),0),3)</f>
        <v>0.14285714285714285</v>
      </c>
      <c r="S4531" s="115">
        <f t="shared" si="142"/>
        <v>60.850111856823254</v>
      </c>
      <c r="T4531" s="115">
        <f t="shared" si="143"/>
        <v>8.6928731224033218</v>
      </c>
    </row>
    <row r="4532" spans="1:20" x14ac:dyDescent="0.3">
      <c r="A4532" s="115" t="s">
        <v>402</v>
      </c>
      <c r="B4532" s="115" t="s">
        <v>379</v>
      </c>
      <c r="C4532" s="115" t="s">
        <v>103</v>
      </c>
      <c r="D4532" s="115" t="s">
        <v>86</v>
      </c>
      <c r="E4532" s="115" t="s">
        <v>87</v>
      </c>
      <c r="F4532" s="115" t="s">
        <v>87</v>
      </c>
      <c r="G4532" s="115">
        <v>1961</v>
      </c>
      <c r="H4532" s="115" t="s">
        <v>125</v>
      </c>
      <c r="I4532" s="115">
        <v>0.498844856</v>
      </c>
      <c r="J4532" s="115" t="s">
        <v>49</v>
      </c>
      <c r="K4532" s="115">
        <f>INDEX(DatosProcesados!$A$1:$BF$101,MATCH(DataBase!A4532,DatosProcesados!$A$1:$A$101,0),MATCH(DataBase!J4532,DatosProcesados!$A$1:$BF$1,0))</f>
        <v>0.215</v>
      </c>
      <c r="L4532" s="115" t="str">
        <f>INDEX(Modelo!$A$9:$D$89,MATCH(DataBase!$J4532,Modelo!$A$9:$A$89,0),MATCH(DataBase!L$1,Modelo!$A$9:$D$9,0))</f>
        <v xml:space="preserve">Impacto social </v>
      </c>
      <c r="M4532" s="115" t="str">
        <f>INDEX(Modelo!$A$9:$D$89,MATCH(DataBase!$J4532,Modelo!$A$9:$A$89,0),MATCH(DataBase!M$1,Modelo!$A$9:$D$9,0))</f>
        <v>Pilar 5</v>
      </c>
      <c r="N4532" s="115" t="str">
        <f>INDEX(Modelo!$A$9:$D$89,MATCH(DataBase!$J4532,Modelo!$A$9:$A$89,0),MATCH(DataBase!N$1,Modelo!$A$9:$D$9,0))</f>
        <v>positivo</v>
      </c>
      <c r="O4532" s="115">
        <f t="array" ref="O4532">IF(N4532="negativo",INDEX($AD$3:$AG$51,MATCH(1,($B4532=$AD$3:$AD$51)*($J4532=$AE$3:$AE$51),0),3),IF(N4532="positivo",INDEX($AD$55:$AG$109,MATCH(1,($B4532=$AD$55:$AD$109)*($J4532=$AE$55:$AE$109),0),3)))</f>
        <v>0.52500000000000002</v>
      </c>
      <c r="P4532" s="115">
        <f t="array" ref="P4532">IF(N4532="negativo",INDEX($AD$3:$AG$51,MATCH(1,($B4532=$AD$3:$AD$51)*($J4532=$AE$3:$AE$51),0),4),IF(N4532="positivo",INDEX($AD$55:$AG$109,MATCH(1,($B4532=$AD$55:$AD$109)*($J4532=$AE$55:$AE$109),0),4)))</f>
        <v>7.8E-2</v>
      </c>
      <c r="Q4532" s="115" t="str">
        <f>VLOOKUP(M4532,Modelo!$A$2:$C$7,2,0)</f>
        <v>Diversidad, Equidad e Inclusión (DEI)</v>
      </c>
      <c r="R4532" s="118">
        <f t="array" ref="R4532">INDEX(Modelo!$F$1:$H$37,MATCH(1,(DataBase!Q4532=Modelo!$G$1:$G$37)*(DataBase!B4532=Modelo!$F$1:$F$37),0),3)</f>
        <v>0.14285714285714285</v>
      </c>
      <c r="S4532" s="115">
        <f t="shared" si="142"/>
        <v>30.648769574944073</v>
      </c>
      <c r="T4532" s="115">
        <f t="shared" si="143"/>
        <v>4.3783956535634383</v>
      </c>
    </row>
    <row r="4533" spans="1:20" x14ac:dyDescent="0.3">
      <c r="A4533" s="115" t="s">
        <v>389</v>
      </c>
      <c r="B4533" s="115" t="s">
        <v>379</v>
      </c>
      <c r="C4533" s="115" t="s">
        <v>103</v>
      </c>
      <c r="D4533" s="115" t="s">
        <v>86</v>
      </c>
      <c r="E4533" s="115" t="s">
        <v>87</v>
      </c>
      <c r="F4533" s="115" t="s">
        <v>87</v>
      </c>
      <c r="G4533" s="115">
        <v>1979</v>
      </c>
      <c r="H4533" s="115" t="s">
        <v>125</v>
      </c>
      <c r="I4533" s="115">
        <v>1.189537155</v>
      </c>
      <c r="J4533" s="115" t="s">
        <v>49</v>
      </c>
      <c r="K4533" s="115">
        <f>INDEX(DatosProcesados!$A$1:$BF$101,MATCH(DataBase!A4533,DatosProcesados!$A$1:$A$101,0),MATCH(DataBase!J4533,DatosProcesados!$A$1:$BF$1,0))</f>
        <v>9.5000000000000001E-2</v>
      </c>
      <c r="L4533" s="115" t="str">
        <f>INDEX(Modelo!$A$9:$D$89,MATCH(DataBase!$J4533,Modelo!$A$9:$A$89,0),MATCH(DataBase!L$1,Modelo!$A$9:$D$9,0))</f>
        <v xml:space="preserve">Impacto social </v>
      </c>
      <c r="M4533" s="115" t="str">
        <f>INDEX(Modelo!$A$9:$D$89,MATCH(DataBase!$J4533,Modelo!$A$9:$A$89,0),MATCH(DataBase!M$1,Modelo!$A$9:$D$9,0))</f>
        <v>Pilar 5</v>
      </c>
      <c r="N4533" s="115" t="str">
        <f>INDEX(Modelo!$A$9:$D$89,MATCH(DataBase!$J4533,Modelo!$A$9:$A$89,0),MATCH(DataBase!N$1,Modelo!$A$9:$D$9,0))</f>
        <v>positivo</v>
      </c>
      <c r="O4533" s="115">
        <f t="array" ref="O4533">IF(N4533="negativo",INDEX($AD$3:$AG$51,MATCH(1,($B4533=$AD$3:$AD$51)*($J4533=$AE$3:$AE$51),0),3),IF(N4533="positivo",INDEX($AD$55:$AG$109,MATCH(1,($B4533=$AD$55:$AD$109)*($J4533=$AE$55:$AE$109),0),3)))</f>
        <v>0.52500000000000002</v>
      </c>
      <c r="P4533" s="115">
        <f t="array" ref="P4533">IF(N4533="negativo",INDEX($AD$3:$AG$51,MATCH(1,($B4533=$AD$3:$AD$51)*($J4533=$AE$3:$AE$51),0),4),IF(N4533="positivo",INDEX($AD$55:$AG$109,MATCH(1,($B4533=$AD$55:$AD$109)*($J4533=$AE$55:$AE$109),0),4)))</f>
        <v>7.8E-2</v>
      </c>
      <c r="Q4533" s="115" t="str">
        <f>VLOOKUP(M4533,Modelo!$A$2:$C$7,2,0)</f>
        <v>Diversidad, Equidad e Inclusión (DEI)</v>
      </c>
      <c r="R4533" s="118">
        <f t="array" ref="R4533">INDEX(Modelo!$F$1:$H$37,MATCH(1,(DataBase!Q4533=Modelo!$G$1:$G$37)*(DataBase!B4533=Modelo!$F$1:$F$37),0),3)</f>
        <v>0.14285714285714285</v>
      </c>
      <c r="S4533" s="115">
        <f t="shared" si="142"/>
        <v>3.8031319910514547</v>
      </c>
      <c r="T4533" s="115">
        <f t="shared" si="143"/>
        <v>0.54330457015020783</v>
      </c>
    </row>
    <row r="4534" spans="1:20" x14ac:dyDescent="0.3">
      <c r="A4534" s="115" t="s">
        <v>387</v>
      </c>
      <c r="B4534" s="115" t="s">
        <v>379</v>
      </c>
      <c r="C4534" s="115" t="s">
        <v>103</v>
      </c>
      <c r="D4534" s="115" t="s">
        <v>87</v>
      </c>
      <c r="E4534" s="115" t="s">
        <v>86</v>
      </c>
      <c r="F4534" s="115" t="s">
        <v>86</v>
      </c>
      <c r="G4534" s="115">
        <v>2008</v>
      </c>
      <c r="H4534" s="115" t="s">
        <v>125</v>
      </c>
      <c r="I4534" s="115">
        <v>1.3132825420000001</v>
      </c>
      <c r="J4534" s="115" t="s">
        <v>49</v>
      </c>
      <c r="K4534" s="115" t="str">
        <f>INDEX(DatosProcesados!$A$1:$BF$101,MATCH(DataBase!A4534,DatosProcesados!$A$1:$A$101,0),MATCH(DataBase!J4534,DatosProcesados!$A$1:$BF$1,0))</f>
        <v>No informa</v>
      </c>
      <c r="L4534" s="115" t="str">
        <f>INDEX(Modelo!$A$9:$D$89,MATCH(DataBase!$J4534,Modelo!$A$9:$A$89,0),MATCH(DataBase!L$1,Modelo!$A$9:$D$9,0))</f>
        <v xml:space="preserve">Impacto social </v>
      </c>
      <c r="M4534" s="115" t="str">
        <f>INDEX(Modelo!$A$9:$D$89,MATCH(DataBase!$J4534,Modelo!$A$9:$A$89,0),MATCH(DataBase!M$1,Modelo!$A$9:$D$9,0))</f>
        <v>Pilar 5</v>
      </c>
      <c r="N4534" s="115" t="str">
        <f>INDEX(Modelo!$A$9:$D$89,MATCH(DataBase!$J4534,Modelo!$A$9:$A$89,0),MATCH(DataBase!N$1,Modelo!$A$9:$D$9,0))</f>
        <v>positivo</v>
      </c>
      <c r="O4534" s="115">
        <f t="array" ref="O4534">IF(N4534="negativo",INDEX($AD$3:$AG$51,MATCH(1,($B4534=$AD$3:$AD$51)*($J4534=$AE$3:$AE$51),0),3),IF(N4534="positivo",INDEX($AD$55:$AG$109,MATCH(1,($B4534=$AD$55:$AD$109)*($J4534=$AE$55:$AE$109),0),3)))</f>
        <v>0.52500000000000002</v>
      </c>
      <c r="P4534" s="115">
        <f t="array" ref="P4534">IF(N4534="negativo",INDEX($AD$3:$AG$51,MATCH(1,($B4534=$AD$3:$AD$51)*($J4534=$AE$3:$AE$51),0),4),IF(N4534="positivo",INDEX($AD$55:$AG$109,MATCH(1,($B4534=$AD$55:$AD$109)*($J4534=$AE$55:$AE$109),0),4)))</f>
        <v>7.8E-2</v>
      </c>
      <c r="Q4534" s="115" t="str">
        <f>VLOOKUP(M4534,Modelo!$A$2:$C$7,2,0)</f>
        <v>Diversidad, Equidad e Inclusión (DEI)</v>
      </c>
      <c r="R4534" s="118">
        <f t="array" ref="R4534">INDEX(Modelo!$F$1:$H$37,MATCH(1,(DataBase!Q4534=Modelo!$G$1:$G$37)*(DataBase!B4534=Modelo!$F$1:$F$37),0),3)</f>
        <v>0.14285714285714285</v>
      </c>
      <c r="S4534" s="115">
        <f t="shared" si="142"/>
        <v>0</v>
      </c>
      <c r="T4534" s="115">
        <f t="shared" si="143"/>
        <v>0</v>
      </c>
    </row>
    <row r="4535" spans="1:20" x14ac:dyDescent="0.3">
      <c r="A4535" s="115" t="s">
        <v>400</v>
      </c>
      <c r="B4535" s="115" t="s">
        <v>379</v>
      </c>
      <c r="C4535" s="115" t="s">
        <v>103</v>
      </c>
      <c r="D4535" s="115" t="s">
        <v>86</v>
      </c>
      <c r="E4535" s="115" t="s">
        <v>86</v>
      </c>
      <c r="F4535" s="115" t="s">
        <v>86</v>
      </c>
      <c r="G4535" s="115">
        <v>1977</v>
      </c>
      <c r="H4535" s="115" t="s">
        <v>125</v>
      </c>
      <c r="I4535" s="115">
        <v>0.74612668500000001</v>
      </c>
      <c r="J4535" s="115" t="s">
        <v>49</v>
      </c>
      <c r="K4535" s="115">
        <f>INDEX(DatosProcesados!$A$1:$BF$101,MATCH(DataBase!A4535,DatosProcesados!$A$1:$A$101,0),MATCH(DataBase!J4535,DatosProcesados!$A$1:$BF$1,0))</f>
        <v>0.52500000000000002</v>
      </c>
      <c r="L4535" s="115" t="str">
        <f>INDEX(Modelo!$A$9:$D$89,MATCH(DataBase!$J4535,Modelo!$A$9:$A$89,0),MATCH(DataBase!L$1,Modelo!$A$9:$D$9,0))</f>
        <v xml:space="preserve">Impacto social </v>
      </c>
      <c r="M4535" s="115" t="str">
        <f>INDEX(Modelo!$A$9:$D$89,MATCH(DataBase!$J4535,Modelo!$A$9:$A$89,0),MATCH(DataBase!M$1,Modelo!$A$9:$D$9,0))</f>
        <v>Pilar 5</v>
      </c>
      <c r="N4535" s="115" t="str">
        <f>INDEX(Modelo!$A$9:$D$89,MATCH(DataBase!$J4535,Modelo!$A$9:$A$89,0),MATCH(DataBase!N$1,Modelo!$A$9:$D$9,0))</f>
        <v>positivo</v>
      </c>
      <c r="O4535" s="115">
        <f t="array" ref="O4535">IF(N4535="negativo",INDEX($AD$3:$AG$51,MATCH(1,($B4535=$AD$3:$AD$51)*($J4535=$AE$3:$AE$51),0),3),IF(N4535="positivo",INDEX($AD$55:$AG$109,MATCH(1,($B4535=$AD$55:$AD$109)*($J4535=$AE$55:$AE$109),0),3)))</f>
        <v>0.52500000000000002</v>
      </c>
      <c r="P4535" s="115">
        <f t="array" ref="P4535">IF(N4535="negativo",INDEX($AD$3:$AG$51,MATCH(1,($B4535=$AD$3:$AD$51)*($J4535=$AE$3:$AE$51),0),4),IF(N4535="positivo",INDEX($AD$55:$AG$109,MATCH(1,($B4535=$AD$55:$AD$109)*($J4535=$AE$55:$AE$109),0),4)))</f>
        <v>7.8E-2</v>
      </c>
      <c r="Q4535" s="115" t="str">
        <f>VLOOKUP(M4535,Modelo!$A$2:$C$7,2,0)</f>
        <v>Diversidad, Equidad e Inclusión (DEI)</v>
      </c>
      <c r="R4535" s="118">
        <f t="array" ref="R4535">INDEX(Modelo!$F$1:$H$37,MATCH(1,(DataBase!Q4535=Modelo!$G$1:$G$37)*(DataBase!B4535=Modelo!$F$1:$F$37),0),3)</f>
        <v>0.14285714285714285</v>
      </c>
      <c r="S4535" s="115">
        <f t="shared" si="142"/>
        <v>100</v>
      </c>
      <c r="T4535" s="115">
        <f t="shared" si="143"/>
        <v>14.285714285714285</v>
      </c>
    </row>
    <row r="4536" spans="1:20" x14ac:dyDescent="0.3">
      <c r="A4536" s="115" t="s">
        <v>326</v>
      </c>
      <c r="B4536" s="115" t="s">
        <v>313</v>
      </c>
      <c r="C4536" s="115" t="s">
        <v>103</v>
      </c>
      <c r="D4536" s="115" t="s">
        <v>87</v>
      </c>
      <c r="E4536" s="115" t="s">
        <v>86</v>
      </c>
      <c r="F4536" s="115" t="s">
        <v>86</v>
      </c>
      <c r="G4536" s="115">
        <v>1938</v>
      </c>
      <c r="H4536" s="115" t="s">
        <v>125</v>
      </c>
      <c r="I4536" s="115">
        <v>11.88773162</v>
      </c>
      <c r="J4536" s="115" t="s">
        <v>49</v>
      </c>
      <c r="K4536" s="115" t="str">
        <f>INDEX(DatosProcesados!$A$1:$BF$101,MATCH(DataBase!A4536,DatosProcesados!$A$1:$A$101,0),MATCH(DataBase!J4536,DatosProcesados!$A$1:$BF$1,0))</f>
        <v>No informa</v>
      </c>
      <c r="L4536" s="115" t="str">
        <f>INDEX(Modelo!$A$9:$D$89,MATCH(DataBase!$J4536,Modelo!$A$9:$A$89,0),MATCH(DataBase!L$1,Modelo!$A$9:$D$9,0))</f>
        <v xml:space="preserve">Impacto social </v>
      </c>
      <c r="M4536" s="115" t="str">
        <f>INDEX(Modelo!$A$9:$D$89,MATCH(DataBase!$J4536,Modelo!$A$9:$A$89,0),MATCH(DataBase!M$1,Modelo!$A$9:$D$9,0))</f>
        <v>Pilar 5</v>
      </c>
      <c r="N4536" s="115" t="str">
        <f>INDEX(Modelo!$A$9:$D$89,MATCH(DataBase!$J4536,Modelo!$A$9:$A$89,0),MATCH(DataBase!N$1,Modelo!$A$9:$D$9,0))</f>
        <v>positivo</v>
      </c>
      <c r="O4536" s="115">
        <f t="array" ref="O4536">IF(N4536="negativo",INDEX($AD$3:$AG$51,MATCH(1,($B4536=$AD$3:$AD$51)*($J4536=$AE$3:$AE$51),0),3),IF(N4536="positivo",INDEX($AD$55:$AG$109,MATCH(1,($B4536=$AD$55:$AD$109)*($J4536=$AE$55:$AE$109),0),3)))</f>
        <v>0.72</v>
      </c>
      <c r="P4536" s="115">
        <f t="array" ref="P4536">IF(N4536="negativo",INDEX($AD$3:$AG$51,MATCH(1,($B4536=$AD$3:$AD$51)*($J4536=$AE$3:$AE$51),0),4),IF(N4536="positivo",INDEX($AD$55:$AG$109,MATCH(1,($B4536=$AD$55:$AD$109)*($J4536=$AE$55:$AE$109),0),4)))</f>
        <v>0.12</v>
      </c>
      <c r="Q4536" s="115" t="str">
        <f>VLOOKUP(M4536,Modelo!$A$2:$C$7,2,0)</f>
        <v>Diversidad, Equidad e Inclusión (DEI)</v>
      </c>
      <c r="R4536" s="118">
        <f t="array" ref="R4536">INDEX(Modelo!$F$1:$H$37,MATCH(1,(DataBase!Q4536=Modelo!$G$1:$G$37)*(DataBase!B4536=Modelo!$F$1:$F$37),0),3)</f>
        <v>0.23529411764705882</v>
      </c>
      <c r="S4536" s="115">
        <f t="shared" si="142"/>
        <v>0</v>
      </c>
      <c r="T4536" s="115">
        <f t="shared" si="143"/>
        <v>0</v>
      </c>
    </row>
    <row r="4537" spans="1:20" x14ac:dyDescent="0.3">
      <c r="A4537" s="115" t="s">
        <v>339</v>
      </c>
      <c r="B4537" s="115" t="s">
        <v>313</v>
      </c>
      <c r="C4537" s="115" t="s">
        <v>103</v>
      </c>
      <c r="D4537" s="115" t="s">
        <v>86</v>
      </c>
      <c r="E4537" s="115" t="s">
        <v>86</v>
      </c>
      <c r="F4537" s="115" t="s">
        <v>87</v>
      </c>
      <c r="G4537" s="115">
        <v>1984</v>
      </c>
      <c r="H4537" s="115" t="s">
        <v>177</v>
      </c>
      <c r="I4537" s="115">
        <v>5.5116464790000004</v>
      </c>
      <c r="J4537" s="115" t="s">
        <v>49</v>
      </c>
      <c r="K4537" s="115">
        <f>INDEX(DatosProcesados!$A$1:$BF$101,MATCH(DataBase!A4537,DatosProcesados!$A$1:$A$101,0),MATCH(DataBase!J4537,DatosProcesados!$A$1:$BF$1,0))</f>
        <v>0.72</v>
      </c>
      <c r="L4537" s="115" t="str">
        <f>INDEX(Modelo!$A$9:$D$89,MATCH(DataBase!$J4537,Modelo!$A$9:$A$89,0),MATCH(DataBase!L$1,Modelo!$A$9:$D$9,0))</f>
        <v xml:space="preserve">Impacto social </v>
      </c>
      <c r="M4537" s="115" t="str">
        <f>INDEX(Modelo!$A$9:$D$89,MATCH(DataBase!$J4537,Modelo!$A$9:$A$89,0),MATCH(DataBase!M$1,Modelo!$A$9:$D$9,0))</f>
        <v>Pilar 5</v>
      </c>
      <c r="N4537" s="115" t="str">
        <f>INDEX(Modelo!$A$9:$D$89,MATCH(DataBase!$J4537,Modelo!$A$9:$A$89,0),MATCH(DataBase!N$1,Modelo!$A$9:$D$9,0))</f>
        <v>positivo</v>
      </c>
      <c r="O4537" s="115">
        <f t="array" ref="O4537">IF(N4537="negativo",INDEX($AD$3:$AG$51,MATCH(1,($B4537=$AD$3:$AD$51)*($J4537=$AE$3:$AE$51),0),3),IF(N4537="positivo",INDEX($AD$55:$AG$109,MATCH(1,($B4537=$AD$55:$AD$109)*($J4537=$AE$55:$AE$109),0),3)))</f>
        <v>0.72</v>
      </c>
      <c r="P4537" s="115">
        <f t="array" ref="P4537">IF(N4537="negativo",INDEX($AD$3:$AG$51,MATCH(1,($B4537=$AD$3:$AD$51)*($J4537=$AE$3:$AE$51),0),4),IF(N4537="positivo",INDEX($AD$55:$AG$109,MATCH(1,($B4537=$AD$55:$AD$109)*($J4537=$AE$55:$AE$109),0),4)))</f>
        <v>0.12</v>
      </c>
      <c r="Q4537" s="115" t="str">
        <f>VLOOKUP(M4537,Modelo!$A$2:$C$7,2,0)</f>
        <v>Diversidad, Equidad e Inclusión (DEI)</v>
      </c>
      <c r="R4537" s="118">
        <f t="array" ref="R4537">INDEX(Modelo!$F$1:$H$37,MATCH(1,(DataBase!Q4537=Modelo!$G$1:$G$37)*(DataBase!B4537=Modelo!$F$1:$F$37),0),3)</f>
        <v>0.23529411764705882</v>
      </c>
      <c r="S4537" s="115">
        <f t="shared" si="142"/>
        <v>100</v>
      </c>
      <c r="T4537" s="115">
        <f t="shared" si="143"/>
        <v>23.52941176470588</v>
      </c>
    </row>
    <row r="4538" spans="1:20" x14ac:dyDescent="0.3">
      <c r="A4538" s="115" t="s">
        <v>317</v>
      </c>
      <c r="B4538" s="115" t="s">
        <v>313</v>
      </c>
      <c r="C4538" s="115" t="s">
        <v>103</v>
      </c>
      <c r="D4538" s="115" t="s">
        <v>87</v>
      </c>
      <c r="E4538" s="115" t="s">
        <v>86</v>
      </c>
      <c r="F4538" s="115" t="s">
        <v>86</v>
      </c>
      <c r="G4538" s="115">
        <v>2009</v>
      </c>
      <c r="H4538" s="115" t="s">
        <v>125</v>
      </c>
      <c r="I4538" s="115">
        <v>19.439396106</v>
      </c>
      <c r="J4538" s="115" t="s">
        <v>49</v>
      </c>
      <c r="K4538" s="115">
        <f>INDEX(DatosProcesados!$A$1:$BF$101,MATCH(DataBase!A4538,DatosProcesados!$A$1:$A$101,0),MATCH(DataBase!J4538,DatosProcesados!$A$1:$BF$1,0))</f>
        <v>0.54300000000000004</v>
      </c>
      <c r="L4538" s="115" t="str">
        <f>INDEX(Modelo!$A$9:$D$89,MATCH(DataBase!$J4538,Modelo!$A$9:$A$89,0),MATCH(DataBase!L$1,Modelo!$A$9:$D$9,0))</f>
        <v xml:space="preserve">Impacto social </v>
      </c>
      <c r="M4538" s="115" t="str">
        <f>INDEX(Modelo!$A$9:$D$89,MATCH(DataBase!$J4538,Modelo!$A$9:$A$89,0),MATCH(DataBase!M$1,Modelo!$A$9:$D$9,0))</f>
        <v>Pilar 5</v>
      </c>
      <c r="N4538" s="115" t="str">
        <f>INDEX(Modelo!$A$9:$D$89,MATCH(DataBase!$J4538,Modelo!$A$9:$A$89,0),MATCH(DataBase!N$1,Modelo!$A$9:$D$9,0))</f>
        <v>positivo</v>
      </c>
      <c r="O4538" s="115">
        <f t="array" ref="O4538">IF(N4538="negativo",INDEX($AD$3:$AG$51,MATCH(1,($B4538=$AD$3:$AD$51)*($J4538=$AE$3:$AE$51),0),3),IF(N4538="positivo",INDEX($AD$55:$AG$109,MATCH(1,($B4538=$AD$55:$AD$109)*($J4538=$AE$55:$AE$109),0),3)))</f>
        <v>0.72</v>
      </c>
      <c r="P4538" s="115">
        <f t="array" ref="P4538">IF(N4538="negativo",INDEX($AD$3:$AG$51,MATCH(1,($B4538=$AD$3:$AD$51)*($J4538=$AE$3:$AE$51),0),4),IF(N4538="positivo",INDEX($AD$55:$AG$109,MATCH(1,($B4538=$AD$55:$AD$109)*($J4538=$AE$55:$AE$109),0),4)))</f>
        <v>0.12</v>
      </c>
      <c r="Q4538" s="115" t="str">
        <f>VLOOKUP(M4538,Modelo!$A$2:$C$7,2,0)</f>
        <v>Diversidad, Equidad e Inclusión (DEI)</v>
      </c>
      <c r="R4538" s="118">
        <f t="array" ref="R4538">INDEX(Modelo!$F$1:$H$37,MATCH(1,(DataBase!Q4538=Modelo!$G$1:$G$37)*(DataBase!B4538=Modelo!$F$1:$F$37),0),3)</f>
        <v>0.23529411764705882</v>
      </c>
      <c r="S4538" s="115">
        <f t="shared" si="142"/>
        <v>70.5</v>
      </c>
      <c r="T4538" s="115">
        <f t="shared" si="143"/>
        <v>16.588235294117649</v>
      </c>
    </row>
    <row r="4539" spans="1:20" x14ac:dyDescent="0.3">
      <c r="A4539" s="115" t="s">
        <v>211</v>
      </c>
      <c r="B4539" s="115" t="s">
        <v>84</v>
      </c>
      <c r="C4539" s="115" t="s">
        <v>103</v>
      </c>
      <c r="D4539" s="115" t="s">
        <v>86</v>
      </c>
      <c r="E4539" s="115" t="s">
        <v>87</v>
      </c>
      <c r="F4539" s="115" t="s">
        <v>86</v>
      </c>
      <c r="G4539" s="115">
        <v>1972</v>
      </c>
      <c r="H4539" s="115" t="s">
        <v>125</v>
      </c>
      <c r="I4539" s="115">
        <v>0</v>
      </c>
      <c r="J4539" s="115" t="s">
        <v>49</v>
      </c>
      <c r="K4539" s="115">
        <f>INDEX(DatosProcesados!$A$1:$BF$101,MATCH(DataBase!A4539,DatosProcesados!$A$1:$A$101,0),MATCH(DataBase!J4539,DatosProcesados!$A$1:$BF$1,0))</f>
        <v>0.61</v>
      </c>
      <c r="L4539" s="115" t="str">
        <f>INDEX(Modelo!$A$9:$D$89,MATCH(DataBase!$J4539,Modelo!$A$9:$A$89,0),MATCH(DataBase!L$1,Modelo!$A$9:$D$9,0))</f>
        <v xml:space="preserve">Impacto social </v>
      </c>
      <c r="M4539" s="115" t="str">
        <f>INDEX(Modelo!$A$9:$D$89,MATCH(DataBase!$J4539,Modelo!$A$9:$A$89,0),MATCH(DataBase!M$1,Modelo!$A$9:$D$9,0))</f>
        <v>Pilar 5</v>
      </c>
      <c r="N4539" s="115" t="str">
        <f>INDEX(Modelo!$A$9:$D$89,MATCH(DataBase!$J4539,Modelo!$A$9:$A$89,0),MATCH(DataBase!N$1,Modelo!$A$9:$D$9,0))</f>
        <v>positivo</v>
      </c>
      <c r="O4539" s="115">
        <f t="array" ref="O4539">IF(N4539="negativo",INDEX($AD$3:$AG$51,MATCH(1,($B4539=$AD$3:$AD$51)*($J4539=$AE$3:$AE$51),0),3),IF(N4539="positivo",INDEX($AD$55:$AG$109,MATCH(1,($B4539=$AD$55:$AD$109)*($J4539=$AE$55:$AE$109),0),3)))</f>
        <v>32.78</v>
      </c>
      <c r="P4539" s="115">
        <f t="array" ref="P4539">IF(N4539="negativo",INDEX($AD$3:$AG$51,MATCH(1,($B4539=$AD$3:$AD$51)*($J4539=$AE$3:$AE$51),0),4),IF(N4539="positivo",INDEX($AD$55:$AG$109,MATCH(1,($B4539=$AD$55:$AD$109)*($J4539=$AE$55:$AE$109),0),4)))</f>
        <v>0.22</v>
      </c>
      <c r="Q4539" s="115" t="str">
        <f>VLOOKUP(M4539,Modelo!$A$2:$C$7,2,0)</f>
        <v>Diversidad, Equidad e Inclusión (DEI)</v>
      </c>
      <c r="R4539" s="118">
        <f t="array" ref="R4539">INDEX(Modelo!$F$1:$H$37,MATCH(1,(DataBase!Q4539=Modelo!$G$1:$G$37)*(DataBase!B4539=Modelo!$F$1:$F$37),0),3)</f>
        <v>0.29411764705882354</v>
      </c>
      <c r="S4539" s="115">
        <f t="shared" si="142"/>
        <v>1.1977886977886978</v>
      </c>
      <c r="T4539" s="115">
        <f t="shared" si="143"/>
        <v>0.35229079346726405</v>
      </c>
    </row>
    <row r="4540" spans="1:20" x14ac:dyDescent="0.3">
      <c r="A4540" s="115" t="s">
        <v>351</v>
      </c>
      <c r="B4540" s="115" t="s">
        <v>313</v>
      </c>
      <c r="C4540" s="115" t="s">
        <v>103</v>
      </c>
      <c r="D4540" s="115" t="s">
        <v>87</v>
      </c>
      <c r="E4540" s="115" t="s">
        <v>86</v>
      </c>
      <c r="F4540" s="115" t="s">
        <v>86</v>
      </c>
      <c r="G4540" s="115">
        <v>1997</v>
      </c>
      <c r="H4540" s="115" t="s">
        <v>125</v>
      </c>
      <c r="I4540" s="115">
        <v>3.874476933</v>
      </c>
      <c r="J4540" s="115" t="s">
        <v>49</v>
      </c>
      <c r="K4540" s="115" t="str">
        <f>INDEX(DatosProcesados!$A$1:$BF$101,MATCH(DataBase!A4540,DatosProcesados!$A$1:$A$101,0),MATCH(DataBase!J4540,DatosProcesados!$A$1:$BF$1,0))</f>
        <v>No informa</v>
      </c>
      <c r="L4540" s="115" t="str">
        <f>INDEX(Modelo!$A$9:$D$89,MATCH(DataBase!$J4540,Modelo!$A$9:$A$89,0),MATCH(DataBase!L$1,Modelo!$A$9:$D$9,0))</f>
        <v xml:space="preserve">Impacto social </v>
      </c>
      <c r="M4540" s="115" t="str">
        <f>INDEX(Modelo!$A$9:$D$89,MATCH(DataBase!$J4540,Modelo!$A$9:$A$89,0),MATCH(DataBase!M$1,Modelo!$A$9:$D$9,0))</f>
        <v>Pilar 5</v>
      </c>
      <c r="N4540" s="115" t="str">
        <f>INDEX(Modelo!$A$9:$D$89,MATCH(DataBase!$J4540,Modelo!$A$9:$A$89,0),MATCH(DataBase!N$1,Modelo!$A$9:$D$9,0))</f>
        <v>positivo</v>
      </c>
      <c r="O4540" s="115">
        <f t="array" ref="O4540">IF(N4540="negativo",INDEX($AD$3:$AG$51,MATCH(1,($B4540=$AD$3:$AD$51)*($J4540=$AE$3:$AE$51),0),3),IF(N4540="positivo",INDEX($AD$55:$AG$109,MATCH(1,($B4540=$AD$55:$AD$109)*($J4540=$AE$55:$AE$109),0),3)))</f>
        <v>0.72</v>
      </c>
      <c r="P4540" s="115">
        <f t="array" ref="P4540">IF(N4540="negativo",INDEX($AD$3:$AG$51,MATCH(1,($B4540=$AD$3:$AD$51)*($J4540=$AE$3:$AE$51),0),4),IF(N4540="positivo",INDEX($AD$55:$AG$109,MATCH(1,($B4540=$AD$55:$AD$109)*($J4540=$AE$55:$AE$109),0),4)))</f>
        <v>0.12</v>
      </c>
      <c r="Q4540" s="115" t="str">
        <f>VLOOKUP(M4540,Modelo!$A$2:$C$7,2,0)</f>
        <v>Diversidad, Equidad e Inclusión (DEI)</v>
      </c>
      <c r="R4540" s="118">
        <f t="array" ref="R4540">INDEX(Modelo!$F$1:$H$37,MATCH(1,(DataBase!Q4540=Modelo!$G$1:$G$37)*(DataBase!B4540=Modelo!$F$1:$F$37),0),3)</f>
        <v>0.23529411764705882</v>
      </c>
      <c r="S4540" s="115">
        <f t="shared" si="142"/>
        <v>0</v>
      </c>
      <c r="T4540" s="115">
        <f t="shared" si="143"/>
        <v>0</v>
      </c>
    </row>
    <row r="4541" spans="1:20" x14ac:dyDescent="0.3">
      <c r="A4541" s="115" t="s">
        <v>411</v>
      </c>
      <c r="B4541" s="115" t="s">
        <v>407</v>
      </c>
      <c r="C4541" s="115" t="s">
        <v>103</v>
      </c>
      <c r="D4541" s="115" t="s">
        <v>87</v>
      </c>
      <c r="E4541" s="115" t="s">
        <v>86</v>
      </c>
      <c r="F4541" s="115" t="s">
        <v>87</v>
      </c>
      <c r="G4541" s="115">
        <v>1935</v>
      </c>
      <c r="H4541" s="115" t="s">
        <v>244</v>
      </c>
      <c r="I4541" s="115">
        <v>11.495989482000001</v>
      </c>
      <c r="J4541" s="115" t="s">
        <v>49</v>
      </c>
      <c r="K4541" s="115">
        <f>INDEX(DatosProcesados!$A$1:$BF$101,MATCH(DataBase!A4541,DatosProcesados!$A$1:$A$101,0),MATCH(DataBase!J4541,DatosProcesados!$A$1:$BF$1,0))</f>
        <v>4.7699999999999999E-2</v>
      </c>
      <c r="L4541" s="115" t="str">
        <f>INDEX(Modelo!$A$9:$D$89,MATCH(DataBase!$J4541,Modelo!$A$9:$A$89,0),MATCH(DataBase!L$1,Modelo!$A$9:$D$9,0))</f>
        <v xml:space="preserve">Impacto social </v>
      </c>
      <c r="M4541" s="115" t="str">
        <f>INDEX(Modelo!$A$9:$D$89,MATCH(DataBase!$J4541,Modelo!$A$9:$A$89,0),MATCH(DataBase!M$1,Modelo!$A$9:$D$9,0))</f>
        <v>Pilar 5</v>
      </c>
      <c r="N4541" s="115" t="str">
        <f>INDEX(Modelo!$A$9:$D$89,MATCH(DataBase!$J4541,Modelo!$A$9:$A$89,0),MATCH(DataBase!N$1,Modelo!$A$9:$D$9,0))</f>
        <v>positivo</v>
      </c>
      <c r="O4541" s="115">
        <f t="array" ref="O4541">IF(N4541="negativo",INDEX($AD$3:$AG$51,MATCH(1,($B4541=$AD$3:$AD$51)*($J4541=$AE$3:$AE$51),0),3),IF(N4541="positivo",INDEX($AD$55:$AG$109,MATCH(1,($B4541=$AD$55:$AD$109)*($J4541=$AE$55:$AE$109),0),3)))</f>
        <v>0.44</v>
      </c>
      <c r="P4541" s="115">
        <f t="array" ref="P4541">IF(N4541="negativo",INDEX($AD$3:$AG$51,MATCH(1,($B4541=$AD$3:$AD$51)*($J4541=$AE$3:$AE$51),0),4),IF(N4541="positivo",INDEX($AD$55:$AG$109,MATCH(1,($B4541=$AD$55:$AD$109)*($J4541=$AE$55:$AE$109),0),4)))</f>
        <v>4.7699999999999999E-2</v>
      </c>
      <c r="Q4541" s="115" t="str">
        <f>VLOOKUP(M4541,Modelo!$A$2:$C$7,2,0)</f>
        <v>Diversidad, Equidad e Inclusión (DEI)</v>
      </c>
      <c r="R4541" s="118">
        <f t="array" ref="R4541">INDEX(Modelo!$F$1:$H$37,MATCH(1,(DataBase!Q4541=Modelo!$G$1:$G$37)*(DataBase!B4541=Modelo!$F$1:$F$37),0),3)</f>
        <v>0.11538461538461539</v>
      </c>
      <c r="S4541" s="115">
        <f t="shared" si="142"/>
        <v>0</v>
      </c>
      <c r="T4541" s="115">
        <f t="shared" si="143"/>
        <v>0</v>
      </c>
    </row>
    <row r="4542" spans="1:20" x14ac:dyDescent="0.3">
      <c r="A4542" s="115" t="s">
        <v>406</v>
      </c>
      <c r="B4542" s="115" t="s">
        <v>407</v>
      </c>
      <c r="C4542" s="115" t="s">
        <v>97</v>
      </c>
      <c r="D4542" s="115" t="s">
        <v>86</v>
      </c>
      <c r="E4542" s="115" t="s">
        <v>87</v>
      </c>
      <c r="F4542" s="115" t="s">
        <v>87</v>
      </c>
      <c r="G4542" s="115">
        <v>1951</v>
      </c>
      <c r="H4542" s="115" t="s">
        <v>125</v>
      </c>
      <c r="I4542" s="115">
        <v>113.923310323</v>
      </c>
      <c r="J4542" s="115" t="s">
        <v>49</v>
      </c>
      <c r="K4542" s="115">
        <f>INDEX(DatosProcesados!$A$1:$BF$101,MATCH(DataBase!A4542,DatosProcesados!$A$1:$A$101,0),MATCH(DataBase!J4542,DatosProcesados!$A$1:$BF$1,0))</f>
        <v>0.26</v>
      </c>
      <c r="L4542" s="115" t="str">
        <f>INDEX(Modelo!$A$9:$D$89,MATCH(DataBase!$J4542,Modelo!$A$9:$A$89,0),MATCH(DataBase!L$1,Modelo!$A$9:$D$9,0))</f>
        <v xml:space="preserve">Impacto social </v>
      </c>
      <c r="M4542" s="115" t="str">
        <f>INDEX(Modelo!$A$9:$D$89,MATCH(DataBase!$J4542,Modelo!$A$9:$A$89,0),MATCH(DataBase!M$1,Modelo!$A$9:$D$9,0))</f>
        <v>Pilar 5</v>
      </c>
      <c r="N4542" s="115" t="str">
        <f>INDEX(Modelo!$A$9:$D$89,MATCH(DataBase!$J4542,Modelo!$A$9:$A$89,0),MATCH(DataBase!N$1,Modelo!$A$9:$D$9,0))</f>
        <v>positivo</v>
      </c>
      <c r="O4542" s="115">
        <f t="array" ref="O4542">IF(N4542="negativo",INDEX($AD$3:$AG$51,MATCH(1,($B4542=$AD$3:$AD$51)*($J4542=$AE$3:$AE$51),0),3),IF(N4542="positivo",INDEX($AD$55:$AG$109,MATCH(1,($B4542=$AD$55:$AD$109)*($J4542=$AE$55:$AE$109),0),3)))</f>
        <v>0.44</v>
      </c>
      <c r="P4542" s="115">
        <f t="array" ref="P4542">IF(N4542="negativo",INDEX($AD$3:$AG$51,MATCH(1,($B4542=$AD$3:$AD$51)*($J4542=$AE$3:$AE$51),0),4),IF(N4542="positivo",INDEX($AD$55:$AG$109,MATCH(1,($B4542=$AD$55:$AD$109)*($J4542=$AE$55:$AE$109),0),4)))</f>
        <v>4.7699999999999999E-2</v>
      </c>
      <c r="Q4542" s="115" t="str">
        <f>VLOOKUP(M4542,Modelo!$A$2:$C$7,2,0)</f>
        <v>Diversidad, Equidad e Inclusión (DEI)</v>
      </c>
      <c r="R4542" s="118">
        <f t="array" ref="R4542">INDEX(Modelo!$F$1:$H$37,MATCH(1,(DataBase!Q4542=Modelo!$G$1:$G$37)*(DataBase!B4542=Modelo!$F$1:$F$37),0),3)</f>
        <v>0.11538461538461539</v>
      </c>
      <c r="S4542" s="115">
        <f t="shared" si="142"/>
        <v>54.116747387203681</v>
      </c>
      <c r="T4542" s="115">
        <f t="shared" si="143"/>
        <v>6.2442400831388865</v>
      </c>
    </row>
    <row r="4543" spans="1:20" x14ac:dyDescent="0.3">
      <c r="A4543" s="115" t="s">
        <v>96</v>
      </c>
      <c r="B4543" s="115" t="s">
        <v>84</v>
      </c>
      <c r="C4543" s="115" t="s">
        <v>97</v>
      </c>
      <c r="D4543" s="115" t="s">
        <v>86</v>
      </c>
      <c r="E4543" s="115" t="s">
        <v>86</v>
      </c>
      <c r="F4543" s="115" t="s">
        <v>87</v>
      </c>
      <c r="G4543" s="115">
        <v>1997</v>
      </c>
      <c r="H4543" s="115" t="s">
        <v>125</v>
      </c>
      <c r="I4543" s="115">
        <v>15.780332546</v>
      </c>
      <c r="J4543" s="115" t="s">
        <v>49</v>
      </c>
      <c r="K4543" s="115">
        <f>INDEX(DatosProcesados!$A$1:$BF$101,MATCH(DataBase!A4543,DatosProcesados!$A$1:$A$101,0),MATCH(DataBase!J4543,DatosProcesados!$A$1:$BF$1,0))</f>
        <v>0.35099999999999998</v>
      </c>
      <c r="L4543" s="115" t="str">
        <f>INDEX(Modelo!$A$9:$D$89,MATCH(DataBase!$J4543,Modelo!$A$9:$A$89,0),MATCH(DataBase!L$1,Modelo!$A$9:$D$9,0))</f>
        <v xml:space="preserve">Impacto social </v>
      </c>
      <c r="M4543" s="115" t="str">
        <f>INDEX(Modelo!$A$9:$D$89,MATCH(DataBase!$J4543,Modelo!$A$9:$A$89,0),MATCH(DataBase!M$1,Modelo!$A$9:$D$9,0))</f>
        <v>Pilar 5</v>
      </c>
      <c r="N4543" s="115" t="str">
        <f>INDEX(Modelo!$A$9:$D$89,MATCH(DataBase!$J4543,Modelo!$A$9:$A$89,0),MATCH(DataBase!N$1,Modelo!$A$9:$D$9,0))</f>
        <v>positivo</v>
      </c>
      <c r="O4543" s="115">
        <f t="array" ref="O4543">IF(N4543="negativo",INDEX($AD$3:$AG$51,MATCH(1,($B4543=$AD$3:$AD$51)*($J4543=$AE$3:$AE$51),0),3),IF(N4543="positivo",INDEX($AD$55:$AG$109,MATCH(1,($B4543=$AD$55:$AD$109)*($J4543=$AE$55:$AE$109),0),3)))</f>
        <v>32.78</v>
      </c>
      <c r="P4543" s="115">
        <f t="array" ref="P4543">IF(N4543="negativo",INDEX($AD$3:$AG$51,MATCH(1,($B4543=$AD$3:$AD$51)*($J4543=$AE$3:$AE$51),0),4),IF(N4543="positivo",INDEX($AD$55:$AG$109,MATCH(1,($B4543=$AD$55:$AD$109)*($J4543=$AE$55:$AE$109),0),4)))</f>
        <v>0.22</v>
      </c>
      <c r="Q4543" s="115" t="str">
        <f>VLOOKUP(M4543,Modelo!$A$2:$C$7,2,0)</f>
        <v>Diversidad, Equidad e Inclusión (DEI)</v>
      </c>
      <c r="R4543" s="118">
        <f t="array" ref="R4543">INDEX(Modelo!$F$1:$H$37,MATCH(1,(DataBase!Q4543=Modelo!$G$1:$G$37)*(DataBase!B4543=Modelo!$F$1:$F$37),0),3)</f>
        <v>0.29411764705882354</v>
      </c>
      <c r="S4543" s="115">
        <f t="shared" si="142"/>
        <v>0.40233415233415226</v>
      </c>
      <c r="T4543" s="115">
        <f t="shared" si="143"/>
        <v>0.11833357421592713</v>
      </c>
    </row>
    <row r="4544" spans="1:20" x14ac:dyDescent="0.3">
      <c r="A4544" s="115" t="s">
        <v>83</v>
      </c>
      <c r="B4544" s="115" t="s">
        <v>84</v>
      </c>
      <c r="C4544" s="115" t="s">
        <v>85</v>
      </c>
      <c r="D4544" s="115" t="s">
        <v>86</v>
      </c>
      <c r="E4544" s="115" t="s">
        <v>86</v>
      </c>
      <c r="F4544" s="115" t="s">
        <v>87</v>
      </c>
      <c r="G4544" s="115">
        <v>1955</v>
      </c>
      <c r="H4544" s="115" t="s">
        <v>125</v>
      </c>
      <c r="I4544" s="115">
        <v>20.574477179999999</v>
      </c>
      <c r="J4544" s="115" t="s">
        <v>49</v>
      </c>
      <c r="K4544" s="115">
        <f>INDEX(DatosProcesados!$A$1:$BF$101,MATCH(DataBase!A4544,DatosProcesados!$A$1:$A$101,0),MATCH(DataBase!J4544,DatosProcesados!$A$1:$BF$1,0))</f>
        <v>0.28999999999999998</v>
      </c>
      <c r="L4544" s="115" t="str">
        <f>INDEX(Modelo!$A$9:$D$89,MATCH(DataBase!$J4544,Modelo!$A$9:$A$89,0),MATCH(DataBase!L$1,Modelo!$A$9:$D$9,0))</f>
        <v xml:space="preserve">Impacto social </v>
      </c>
      <c r="M4544" s="115" t="str">
        <f>INDEX(Modelo!$A$9:$D$89,MATCH(DataBase!$J4544,Modelo!$A$9:$A$89,0),MATCH(DataBase!M$1,Modelo!$A$9:$D$9,0))</f>
        <v>Pilar 5</v>
      </c>
      <c r="N4544" s="115" t="str">
        <f>INDEX(Modelo!$A$9:$D$89,MATCH(DataBase!$J4544,Modelo!$A$9:$A$89,0),MATCH(DataBase!N$1,Modelo!$A$9:$D$9,0))</f>
        <v>positivo</v>
      </c>
      <c r="O4544" s="115">
        <f t="array" ref="O4544">IF(N4544="negativo",INDEX($AD$3:$AG$51,MATCH(1,($B4544=$AD$3:$AD$51)*($J4544=$AE$3:$AE$51),0),3),IF(N4544="positivo",INDEX($AD$55:$AG$109,MATCH(1,($B4544=$AD$55:$AD$109)*($J4544=$AE$55:$AE$109),0),3)))</f>
        <v>32.78</v>
      </c>
      <c r="P4544" s="115">
        <f t="array" ref="P4544">IF(N4544="negativo",INDEX($AD$3:$AG$51,MATCH(1,($B4544=$AD$3:$AD$51)*($J4544=$AE$3:$AE$51),0),4),IF(N4544="positivo",INDEX($AD$55:$AG$109,MATCH(1,($B4544=$AD$55:$AD$109)*($J4544=$AE$55:$AE$109),0),4)))</f>
        <v>0.22</v>
      </c>
      <c r="Q4544" s="115" t="str">
        <f>VLOOKUP(M4544,Modelo!$A$2:$C$7,2,0)</f>
        <v>Diversidad, Equidad e Inclusión (DEI)</v>
      </c>
      <c r="R4544" s="118">
        <f t="array" ref="R4544">INDEX(Modelo!$F$1:$H$37,MATCH(1,(DataBase!Q4544=Modelo!$G$1:$G$37)*(DataBase!B4544=Modelo!$F$1:$F$37),0),3)</f>
        <v>0.29411764705882354</v>
      </c>
      <c r="S4544" s="115">
        <f t="shared" si="142"/>
        <v>0.21498771498771491</v>
      </c>
      <c r="T4544" s="115">
        <f t="shared" si="143"/>
        <v>6.3231680878739677E-2</v>
      </c>
    </row>
    <row r="4545" spans="1:20" x14ac:dyDescent="0.3">
      <c r="A4545" s="115" t="s">
        <v>243</v>
      </c>
      <c r="B4545" s="115" t="s">
        <v>216</v>
      </c>
      <c r="C4545" s="115" t="s">
        <v>103</v>
      </c>
      <c r="D4545" s="115" t="s">
        <v>86</v>
      </c>
      <c r="E4545" s="115" t="s">
        <v>86</v>
      </c>
      <c r="F4545" s="115" t="s">
        <v>87</v>
      </c>
      <c r="G4545" s="115">
        <v>1985</v>
      </c>
      <c r="H4545" s="115" t="s">
        <v>244</v>
      </c>
      <c r="I4545" s="115">
        <v>2.6249202149999999</v>
      </c>
      <c r="J4545" s="115" t="s">
        <v>49</v>
      </c>
      <c r="K4545" s="115">
        <f>INDEX(DatosProcesados!$A$1:$BF$101,MATCH(DataBase!A4545,DatosProcesados!$A$1:$A$101,0),MATCH(DataBase!J4545,DatosProcesados!$A$1:$BF$1,0))</f>
        <v>7.0000000000000007E-2</v>
      </c>
      <c r="L4545" s="115" t="str">
        <f>INDEX(Modelo!$A$9:$D$89,MATCH(DataBase!$J4545,Modelo!$A$9:$A$89,0),MATCH(DataBase!L$1,Modelo!$A$9:$D$9,0))</f>
        <v xml:space="preserve">Impacto social </v>
      </c>
      <c r="M4545" s="115" t="str">
        <f>INDEX(Modelo!$A$9:$D$89,MATCH(DataBase!$J4545,Modelo!$A$9:$A$89,0),MATCH(DataBase!M$1,Modelo!$A$9:$D$9,0))</f>
        <v>Pilar 5</v>
      </c>
      <c r="N4545" s="115" t="str">
        <f>INDEX(Modelo!$A$9:$D$89,MATCH(DataBase!$J4545,Modelo!$A$9:$A$89,0),MATCH(DataBase!N$1,Modelo!$A$9:$D$9,0))</f>
        <v>positivo</v>
      </c>
      <c r="O4545" s="115">
        <f t="array" ref="O4545">IF(N4545="negativo",INDEX($AD$3:$AG$51,MATCH(1,($B4545=$AD$3:$AD$51)*($J4545=$AE$3:$AE$51),0),3),IF(N4545="positivo",INDEX($AD$55:$AG$109,MATCH(1,($B4545=$AD$55:$AD$109)*($J4545=$AE$55:$AE$109),0),3)))</f>
        <v>0.71</v>
      </c>
      <c r="P4545" s="115">
        <f t="array" ref="P4545">IF(N4545="negativo",INDEX($AD$3:$AG$51,MATCH(1,($B4545=$AD$3:$AD$51)*($J4545=$AE$3:$AE$51),0),4),IF(N4545="positivo",INDEX($AD$55:$AG$109,MATCH(1,($B4545=$AD$55:$AD$109)*($J4545=$AE$55:$AE$109),0),4)))</f>
        <v>7.0000000000000007E-2</v>
      </c>
      <c r="Q4545" s="115" t="str">
        <f>VLOOKUP(M4545,Modelo!$A$2:$C$7,2,0)</f>
        <v>Diversidad, Equidad e Inclusión (DEI)</v>
      </c>
      <c r="R4545" s="118">
        <f t="array" ref="R4545">INDEX(Modelo!$F$1:$H$37,MATCH(1,(DataBase!Q4545=Modelo!$G$1:$G$37)*(DataBase!B4545=Modelo!$F$1:$F$37),0),3)</f>
        <v>0.15789473684210525</v>
      </c>
      <c r="S4545" s="115">
        <f t="shared" si="142"/>
        <v>0</v>
      </c>
      <c r="T4545" s="115">
        <f t="shared" si="143"/>
        <v>0</v>
      </c>
    </row>
    <row r="4546" spans="1:20" x14ac:dyDescent="0.3">
      <c r="A4546" s="115" t="s">
        <v>263</v>
      </c>
      <c r="B4546" s="115" t="s">
        <v>216</v>
      </c>
      <c r="C4546" s="115" t="s">
        <v>97</v>
      </c>
      <c r="D4546" s="115" t="s">
        <v>86</v>
      </c>
      <c r="E4546" s="115" t="s">
        <v>86</v>
      </c>
      <c r="F4546" s="115" t="s">
        <v>86</v>
      </c>
      <c r="G4546" s="115">
        <v>1990</v>
      </c>
      <c r="H4546" s="115" t="s">
        <v>125</v>
      </c>
      <c r="I4546" s="115">
        <v>2.3114637089999999</v>
      </c>
      <c r="J4546" s="115" t="s">
        <v>49</v>
      </c>
      <c r="K4546" s="115">
        <f>INDEX(DatosProcesados!$A$1:$BF$101,MATCH(DataBase!A4546,DatosProcesados!$A$1:$A$101,0),MATCH(DataBase!J4546,DatosProcesados!$A$1:$BF$1,0))</f>
        <v>0.30780000000000002</v>
      </c>
      <c r="L4546" s="115" t="str">
        <f>INDEX(Modelo!$A$9:$D$89,MATCH(DataBase!$J4546,Modelo!$A$9:$A$89,0),MATCH(DataBase!L$1,Modelo!$A$9:$D$9,0))</f>
        <v xml:space="preserve">Impacto social </v>
      </c>
      <c r="M4546" s="115" t="str">
        <f>INDEX(Modelo!$A$9:$D$89,MATCH(DataBase!$J4546,Modelo!$A$9:$A$89,0),MATCH(DataBase!M$1,Modelo!$A$9:$D$9,0))</f>
        <v>Pilar 5</v>
      </c>
      <c r="N4546" s="115" t="str">
        <f>INDEX(Modelo!$A$9:$D$89,MATCH(DataBase!$J4546,Modelo!$A$9:$A$89,0),MATCH(DataBase!N$1,Modelo!$A$9:$D$9,0))</f>
        <v>positivo</v>
      </c>
      <c r="O4546" s="115">
        <f t="array" ref="O4546">IF(N4546="negativo",INDEX($AD$3:$AG$51,MATCH(1,($B4546=$AD$3:$AD$51)*($J4546=$AE$3:$AE$51),0),3),IF(N4546="positivo",INDEX($AD$55:$AG$109,MATCH(1,($B4546=$AD$55:$AD$109)*($J4546=$AE$55:$AE$109),0),3)))</f>
        <v>0.71</v>
      </c>
      <c r="P4546" s="115">
        <f t="array" ref="P4546">IF(N4546="negativo",INDEX($AD$3:$AG$51,MATCH(1,($B4546=$AD$3:$AD$51)*($J4546=$AE$3:$AE$51),0),4),IF(N4546="positivo",INDEX($AD$55:$AG$109,MATCH(1,($B4546=$AD$55:$AD$109)*($J4546=$AE$55:$AE$109),0),4)))</f>
        <v>7.0000000000000007E-2</v>
      </c>
      <c r="Q4546" s="115" t="str">
        <f>VLOOKUP(M4546,Modelo!$A$2:$C$7,2,0)</f>
        <v>Diversidad, Equidad e Inclusión (DEI)</v>
      </c>
      <c r="R4546" s="118">
        <f t="array" ref="R4546">INDEX(Modelo!$F$1:$H$37,MATCH(1,(DataBase!Q4546=Modelo!$G$1:$G$37)*(DataBase!B4546=Modelo!$F$1:$F$37),0),3)</f>
        <v>0.15789473684210525</v>
      </c>
      <c r="S4546" s="115">
        <f t="shared" si="142"/>
        <v>37.156250000000007</v>
      </c>
      <c r="T4546" s="115">
        <f t="shared" si="143"/>
        <v>5.8667763157894743</v>
      </c>
    </row>
    <row r="4547" spans="1:20" x14ac:dyDescent="0.3">
      <c r="A4547" s="115" t="s">
        <v>321</v>
      </c>
      <c r="B4547" s="115" t="s">
        <v>313</v>
      </c>
      <c r="C4547" s="115" t="s">
        <v>103</v>
      </c>
      <c r="D4547" s="115" t="s">
        <v>86</v>
      </c>
      <c r="E4547" s="115" t="s">
        <v>86</v>
      </c>
      <c r="F4547" s="115" t="s">
        <v>87</v>
      </c>
      <c r="G4547" s="115">
        <v>1949</v>
      </c>
      <c r="H4547" s="115" t="s">
        <v>125</v>
      </c>
      <c r="I4547" s="115">
        <v>16.077688644999999</v>
      </c>
      <c r="J4547" s="115" t="s">
        <v>49</v>
      </c>
      <c r="K4547" s="115">
        <f>INDEX(DatosProcesados!$A$1:$BF$101,MATCH(DataBase!A4547,DatosProcesados!$A$1:$A$101,0),MATCH(DataBase!J4547,DatosProcesados!$A$1:$BF$1,0))</f>
        <v>0.51200000000000001</v>
      </c>
      <c r="L4547" s="115" t="str">
        <f>INDEX(Modelo!$A$9:$D$89,MATCH(DataBase!$J4547,Modelo!$A$9:$A$89,0),MATCH(DataBase!L$1,Modelo!$A$9:$D$9,0))</f>
        <v xml:space="preserve">Impacto social </v>
      </c>
      <c r="M4547" s="115" t="str">
        <f>INDEX(Modelo!$A$9:$D$89,MATCH(DataBase!$J4547,Modelo!$A$9:$A$89,0),MATCH(DataBase!M$1,Modelo!$A$9:$D$9,0))</f>
        <v>Pilar 5</v>
      </c>
      <c r="N4547" s="115" t="str">
        <f>INDEX(Modelo!$A$9:$D$89,MATCH(DataBase!$J4547,Modelo!$A$9:$A$89,0),MATCH(DataBase!N$1,Modelo!$A$9:$D$9,0))</f>
        <v>positivo</v>
      </c>
      <c r="O4547" s="115">
        <f t="array" ref="O4547">IF(N4547="negativo",INDEX($AD$3:$AG$51,MATCH(1,($B4547=$AD$3:$AD$51)*($J4547=$AE$3:$AE$51),0),3),IF(N4547="positivo",INDEX($AD$55:$AG$109,MATCH(1,($B4547=$AD$55:$AD$109)*($J4547=$AE$55:$AE$109),0),3)))</f>
        <v>0.72</v>
      </c>
      <c r="P4547" s="115">
        <f t="array" ref="P4547">IF(N4547="negativo",INDEX($AD$3:$AG$51,MATCH(1,($B4547=$AD$3:$AD$51)*($J4547=$AE$3:$AE$51),0),4),IF(N4547="positivo",INDEX($AD$55:$AG$109,MATCH(1,($B4547=$AD$55:$AD$109)*($J4547=$AE$55:$AE$109),0),4)))</f>
        <v>0.12</v>
      </c>
      <c r="Q4547" s="115" t="str">
        <f>VLOOKUP(M4547,Modelo!$A$2:$C$7,2,0)</f>
        <v>Diversidad, Equidad e Inclusión (DEI)</v>
      </c>
      <c r="R4547" s="118">
        <f t="array" ref="R4547">INDEX(Modelo!$F$1:$H$37,MATCH(1,(DataBase!Q4547=Modelo!$G$1:$G$37)*(DataBase!B4547=Modelo!$F$1:$F$37),0),3)</f>
        <v>0.23529411764705882</v>
      </c>
      <c r="S4547" s="115">
        <f t="shared" ref="S4547:S4610" si="144">IFERROR(IF(N4547="boolean",IF(K4547="Si",100,0),IF(N4547="scale",IF(K4547=2,100,IF(K4547=1,50,0)),IF(N4547="positivo",100*((K4547-P4547)/(O4547-P4547)),100*(1-((K4547-P4547)/(O4547-P4547)))))),0)</f>
        <v>65.333333333333343</v>
      </c>
      <c r="T4547" s="115">
        <f t="shared" ref="T4547:T4610" si="145">S4547*R4547</f>
        <v>15.372549019607845</v>
      </c>
    </row>
    <row r="4548" spans="1:20" x14ac:dyDescent="0.3">
      <c r="A4548" s="115" t="s">
        <v>363</v>
      </c>
      <c r="B4548" s="115" t="s">
        <v>313</v>
      </c>
      <c r="C4548" s="115" t="s">
        <v>103</v>
      </c>
      <c r="D4548" s="115" t="s">
        <v>87</v>
      </c>
      <c r="E4548" s="115" t="s">
        <v>87</v>
      </c>
      <c r="F4548" s="115" t="s">
        <v>87</v>
      </c>
      <c r="G4548" s="115">
        <v>1889</v>
      </c>
      <c r="H4548" s="115" t="s">
        <v>177</v>
      </c>
      <c r="I4548" s="115">
        <v>2.3075606390000001</v>
      </c>
      <c r="J4548" s="115" t="s">
        <v>49</v>
      </c>
      <c r="K4548" s="115">
        <f>INDEX(DatosProcesados!$A$1:$BF$101,MATCH(DataBase!A4548,DatosProcesados!$A$1:$A$101,0),MATCH(DataBase!J4548,DatosProcesados!$A$1:$BF$1,0))</f>
        <v>0.64</v>
      </c>
      <c r="L4548" s="115" t="str">
        <f>INDEX(Modelo!$A$9:$D$89,MATCH(DataBase!$J4548,Modelo!$A$9:$A$89,0),MATCH(DataBase!L$1,Modelo!$A$9:$D$9,0))</f>
        <v xml:space="preserve">Impacto social </v>
      </c>
      <c r="M4548" s="115" t="str">
        <f>INDEX(Modelo!$A$9:$D$89,MATCH(DataBase!$J4548,Modelo!$A$9:$A$89,0),MATCH(DataBase!M$1,Modelo!$A$9:$D$9,0))</f>
        <v>Pilar 5</v>
      </c>
      <c r="N4548" s="115" t="str">
        <f>INDEX(Modelo!$A$9:$D$89,MATCH(DataBase!$J4548,Modelo!$A$9:$A$89,0),MATCH(DataBase!N$1,Modelo!$A$9:$D$9,0))</f>
        <v>positivo</v>
      </c>
      <c r="O4548" s="115">
        <f t="array" ref="O4548">IF(N4548="negativo",INDEX($AD$3:$AG$51,MATCH(1,($B4548=$AD$3:$AD$51)*($J4548=$AE$3:$AE$51),0),3),IF(N4548="positivo",INDEX($AD$55:$AG$109,MATCH(1,($B4548=$AD$55:$AD$109)*($J4548=$AE$55:$AE$109),0),3)))</f>
        <v>0.72</v>
      </c>
      <c r="P4548" s="115">
        <f t="array" ref="P4548">IF(N4548="negativo",INDEX($AD$3:$AG$51,MATCH(1,($B4548=$AD$3:$AD$51)*($J4548=$AE$3:$AE$51),0),4),IF(N4548="positivo",INDEX($AD$55:$AG$109,MATCH(1,($B4548=$AD$55:$AD$109)*($J4548=$AE$55:$AE$109),0),4)))</f>
        <v>0.12</v>
      </c>
      <c r="Q4548" s="115" t="str">
        <f>VLOOKUP(M4548,Modelo!$A$2:$C$7,2,0)</f>
        <v>Diversidad, Equidad e Inclusión (DEI)</v>
      </c>
      <c r="R4548" s="118">
        <f t="array" ref="R4548">INDEX(Modelo!$F$1:$H$37,MATCH(1,(DataBase!Q4548=Modelo!$G$1:$G$37)*(DataBase!B4548=Modelo!$F$1:$F$37),0),3)</f>
        <v>0.23529411764705882</v>
      </c>
      <c r="S4548" s="115">
        <f t="shared" si="144"/>
        <v>86.666666666666671</v>
      </c>
      <c r="T4548" s="115">
        <f t="shared" si="145"/>
        <v>20.3921568627451</v>
      </c>
    </row>
    <row r="4549" spans="1:20" x14ac:dyDescent="0.3">
      <c r="A4549" s="115" t="s">
        <v>423</v>
      </c>
      <c r="B4549" s="115" t="s">
        <v>407</v>
      </c>
      <c r="C4549" s="115" t="s">
        <v>103</v>
      </c>
      <c r="D4549" s="115" t="s">
        <v>86</v>
      </c>
      <c r="E4549" s="115" t="s">
        <v>87</v>
      </c>
      <c r="F4549" s="115" t="s">
        <v>87</v>
      </c>
      <c r="G4549" s="115">
        <v>1985</v>
      </c>
      <c r="H4549" s="115" t="s">
        <v>422</v>
      </c>
      <c r="I4549" s="115">
        <v>4.2502446559999996</v>
      </c>
      <c r="J4549" s="115" t="s">
        <v>49</v>
      </c>
      <c r="K4549" s="115">
        <f>INDEX(DatosProcesados!$A$1:$BF$101,MATCH(DataBase!A4549,DatosProcesados!$A$1:$A$101,0),MATCH(DataBase!J4549,DatosProcesados!$A$1:$BF$1,0))</f>
        <v>0.44</v>
      </c>
      <c r="L4549" s="115" t="str">
        <f>INDEX(Modelo!$A$9:$D$89,MATCH(DataBase!$J4549,Modelo!$A$9:$A$89,0),MATCH(DataBase!L$1,Modelo!$A$9:$D$9,0))</f>
        <v xml:space="preserve">Impacto social </v>
      </c>
      <c r="M4549" s="115" t="str">
        <f>INDEX(Modelo!$A$9:$D$89,MATCH(DataBase!$J4549,Modelo!$A$9:$A$89,0),MATCH(DataBase!M$1,Modelo!$A$9:$D$9,0))</f>
        <v>Pilar 5</v>
      </c>
      <c r="N4549" s="115" t="str">
        <f>INDEX(Modelo!$A$9:$D$89,MATCH(DataBase!$J4549,Modelo!$A$9:$A$89,0),MATCH(DataBase!N$1,Modelo!$A$9:$D$9,0))</f>
        <v>positivo</v>
      </c>
      <c r="O4549" s="115">
        <f t="array" ref="O4549">IF(N4549="negativo",INDEX($AD$3:$AG$51,MATCH(1,($B4549=$AD$3:$AD$51)*($J4549=$AE$3:$AE$51),0),3),IF(N4549="positivo",INDEX($AD$55:$AG$109,MATCH(1,($B4549=$AD$55:$AD$109)*($J4549=$AE$55:$AE$109),0),3)))</f>
        <v>0.44</v>
      </c>
      <c r="P4549" s="115">
        <f t="array" ref="P4549">IF(N4549="negativo",INDEX($AD$3:$AG$51,MATCH(1,($B4549=$AD$3:$AD$51)*($J4549=$AE$3:$AE$51),0),4),IF(N4549="positivo",INDEX($AD$55:$AG$109,MATCH(1,($B4549=$AD$55:$AD$109)*($J4549=$AE$55:$AE$109),0),4)))</f>
        <v>4.7699999999999999E-2</v>
      </c>
      <c r="Q4549" s="115" t="str">
        <f>VLOOKUP(M4549,Modelo!$A$2:$C$7,2,0)</f>
        <v>Diversidad, Equidad e Inclusión (DEI)</v>
      </c>
      <c r="R4549" s="118">
        <f t="array" ref="R4549">INDEX(Modelo!$F$1:$H$37,MATCH(1,(DataBase!Q4549=Modelo!$G$1:$G$37)*(DataBase!B4549=Modelo!$F$1:$F$37),0),3)</f>
        <v>0.11538461538461539</v>
      </c>
      <c r="S4549" s="115">
        <f t="shared" si="144"/>
        <v>100</v>
      </c>
      <c r="T4549" s="115">
        <f t="shared" si="145"/>
        <v>11.538461538461538</v>
      </c>
    </row>
    <row r="4550" spans="1:20" x14ac:dyDescent="0.3">
      <c r="A4550" s="115" t="s">
        <v>172</v>
      </c>
      <c r="B4550" s="115" t="s">
        <v>84</v>
      </c>
      <c r="C4550" s="115" t="s">
        <v>103</v>
      </c>
      <c r="D4550" s="115" t="s">
        <v>86</v>
      </c>
      <c r="E4550" s="115" t="s">
        <v>87</v>
      </c>
      <c r="F4550" s="115" t="s">
        <v>86</v>
      </c>
      <c r="G4550" s="115">
        <v>1966</v>
      </c>
      <c r="H4550" s="115" t="s">
        <v>125</v>
      </c>
      <c r="I4550" s="115">
        <v>2.6355685659999999</v>
      </c>
      <c r="J4550" s="115" t="s">
        <v>49</v>
      </c>
      <c r="K4550" s="115">
        <f>INDEX(DatosProcesados!$A$1:$BF$101,MATCH(DataBase!A4550,DatosProcesados!$A$1:$A$101,0),MATCH(DataBase!J4550,DatosProcesados!$A$1:$BF$1,0))</f>
        <v>0.48</v>
      </c>
      <c r="L4550" s="115" t="str">
        <f>INDEX(Modelo!$A$9:$D$89,MATCH(DataBase!$J4550,Modelo!$A$9:$A$89,0),MATCH(DataBase!L$1,Modelo!$A$9:$D$9,0))</f>
        <v xml:space="preserve">Impacto social </v>
      </c>
      <c r="M4550" s="115" t="str">
        <f>INDEX(Modelo!$A$9:$D$89,MATCH(DataBase!$J4550,Modelo!$A$9:$A$89,0),MATCH(DataBase!M$1,Modelo!$A$9:$D$9,0))</f>
        <v>Pilar 5</v>
      </c>
      <c r="N4550" s="115" t="str">
        <f>INDEX(Modelo!$A$9:$D$89,MATCH(DataBase!$J4550,Modelo!$A$9:$A$89,0),MATCH(DataBase!N$1,Modelo!$A$9:$D$9,0))</f>
        <v>positivo</v>
      </c>
      <c r="O4550" s="115">
        <f t="array" ref="O4550">IF(N4550="negativo",INDEX($AD$3:$AG$51,MATCH(1,($B4550=$AD$3:$AD$51)*($J4550=$AE$3:$AE$51),0),3),IF(N4550="positivo",INDEX($AD$55:$AG$109,MATCH(1,($B4550=$AD$55:$AD$109)*($J4550=$AE$55:$AE$109),0),3)))</f>
        <v>32.78</v>
      </c>
      <c r="P4550" s="115">
        <f t="array" ref="P4550">IF(N4550="negativo",INDEX($AD$3:$AG$51,MATCH(1,($B4550=$AD$3:$AD$51)*($J4550=$AE$3:$AE$51),0),4),IF(N4550="positivo",INDEX($AD$55:$AG$109,MATCH(1,($B4550=$AD$55:$AD$109)*($J4550=$AE$55:$AE$109),0),4)))</f>
        <v>0.22</v>
      </c>
      <c r="Q4550" s="115" t="str">
        <f>VLOOKUP(M4550,Modelo!$A$2:$C$7,2,0)</f>
        <v>Diversidad, Equidad e Inclusión (DEI)</v>
      </c>
      <c r="R4550" s="118">
        <f t="array" ref="R4550">INDEX(Modelo!$F$1:$H$37,MATCH(1,(DataBase!Q4550=Modelo!$G$1:$G$37)*(DataBase!B4550=Modelo!$F$1:$F$37),0),3)</f>
        <v>0.29411764705882354</v>
      </c>
      <c r="S4550" s="115">
        <f t="shared" si="144"/>
        <v>0.79852579852579852</v>
      </c>
      <c r="T4550" s="115">
        <f t="shared" si="145"/>
        <v>0.23486052897817605</v>
      </c>
    </row>
    <row r="4551" spans="1:20" x14ac:dyDescent="0.3">
      <c r="A4551" s="115" t="s">
        <v>158</v>
      </c>
      <c r="B4551" s="115" t="s">
        <v>84</v>
      </c>
      <c r="C4551" s="115" t="s">
        <v>97</v>
      </c>
      <c r="D4551" s="115" t="s">
        <v>86</v>
      </c>
      <c r="E4551" s="115" t="s">
        <v>87</v>
      </c>
      <c r="F4551" s="115" t="s">
        <v>87</v>
      </c>
      <c r="G4551" s="115">
        <v>1896</v>
      </c>
      <c r="H4551" s="115" t="s">
        <v>125</v>
      </c>
      <c r="I4551" s="115">
        <v>3.7166394839999999</v>
      </c>
      <c r="J4551" s="115" t="s">
        <v>49</v>
      </c>
      <c r="K4551" s="115">
        <f>INDEX(DatosProcesados!$A$1:$BF$101,MATCH(DataBase!A4551,DatosProcesados!$A$1:$A$101,0),MATCH(DataBase!J4551,DatosProcesados!$A$1:$BF$1,0))</f>
        <v>0.29299999999999998</v>
      </c>
      <c r="L4551" s="115" t="str">
        <f>INDEX(Modelo!$A$9:$D$89,MATCH(DataBase!$J4551,Modelo!$A$9:$A$89,0),MATCH(DataBase!L$1,Modelo!$A$9:$D$9,0))</f>
        <v xml:space="preserve">Impacto social </v>
      </c>
      <c r="M4551" s="115" t="str">
        <f>INDEX(Modelo!$A$9:$D$89,MATCH(DataBase!$J4551,Modelo!$A$9:$A$89,0),MATCH(DataBase!M$1,Modelo!$A$9:$D$9,0))</f>
        <v>Pilar 5</v>
      </c>
      <c r="N4551" s="115" t="str">
        <f>INDEX(Modelo!$A$9:$D$89,MATCH(DataBase!$J4551,Modelo!$A$9:$A$89,0),MATCH(DataBase!N$1,Modelo!$A$9:$D$9,0))</f>
        <v>positivo</v>
      </c>
      <c r="O4551" s="115">
        <f t="array" ref="O4551">IF(N4551="negativo",INDEX($AD$3:$AG$51,MATCH(1,($B4551=$AD$3:$AD$51)*($J4551=$AE$3:$AE$51),0),3),IF(N4551="positivo",INDEX($AD$55:$AG$109,MATCH(1,($B4551=$AD$55:$AD$109)*($J4551=$AE$55:$AE$109),0),3)))</f>
        <v>32.78</v>
      </c>
      <c r="P4551" s="115">
        <f t="array" ref="P4551">IF(N4551="negativo",INDEX($AD$3:$AG$51,MATCH(1,($B4551=$AD$3:$AD$51)*($J4551=$AE$3:$AE$51),0),4),IF(N4551="positivo",INDEX($AD$55:$AG$109,MATCH(1,($B4551=$AD$55:$AD$109)*($J4551=$AE$55:$AE$109),0),4)))</f>
        <v>0.22</v>
      </c>
      <c r="Q4551" s="115" t="str">
        <f>VLOOKUP(M4551,Modelo!$A$2:$C$7,2,0)</f>
        <v>Diversidad, Equidad e Inclusión (DEI)</v>
      </c>
      <c r="R4551" s="118">
        <f t="array" ref="R4551">INDEX(Modelo!$F$1:$H$37,MATCH(1,(DataBase!Q4551=Modelo!$G$1:$G$37)*(DataBase!B4551=Modelo!$F$1:$F$37),0),3)</f>
        <v>0.29411764705882354</v>
      </c>
      <c r="S4551" s="115">
        <f t="shared" si="144"/>
        <v>0.22420147420147413</v>
      </c>
      <c r="T4551" s="115">
        <f t="shared" si="145"/>
        <v>6.5941610059257097E-2</v>
      </c>
    </row>
    <row r="4552" spans="1:20" x14ac:dyDescent="0.3">
      <c r="A4552" s="115" t="s">
        <v>310</v>
      </c>
      <c r="B4552" s="115" t="s">
        <v>216</v>
      </c>
      <c r="C4552" s="115" t="s">
        <v>85</v>
      </c>
      <c r="D4552" s="115" t="s">
        <v>86</v>
      </c>
      <c r="E4552" s="115" t="s">
        <v>87</v>
      </c>
      <c r="F4552" s="115" t="s">
        <v>87</v>
      </c>
      <c r="G4552" s="115">
        <v>1908</v>
      </c>
      <c r="H4552" s="115" t="s">
        <v>244</v>
      </c>
      <c r="I4552" s="115">
        <v>1.2123628230000001</v>
      </c>
      <c r="J4552" s="115" t="s">
        <v>49</v>
      </c>
      <c r="K4552" s="115" t="str">
        <f>INDEX(DatosProcesados!$A$1:$BF$101,MATCH(DataBase!A4552,DatosProcesados!$A$1:$A$101,0),MATCH(DataBase!J4552,DatosProcesados!$A$1:$BF$1,0))</f>
        <v>No informa</v>
      </c>
      <c r="L4552" s="115" t="str">
        <f>INDEX(Modelo!$A$9:$D$89,MATCH(DataBase!$J4552,Modelo!$A$9:$A$89,0),MATCH(DataBase!L$1,Modelo!$A$9:$D$9,0))</f>
        <v xml:space="preserve">Impacto social </v>
      </c>
      <c r="M4552" s="115" t="str">
        <f>INDEX(Modelo!$A$9:$D$89,MATCH(DataBase!$J4552,Modelo!$A$9:$A$89,0),MATCH(DataBase!M$1,Modelo!$A$9:$D$9,0))</f>
        <v>Pilar 5</v>
      </c>
      <c r="N4552" s="115" t="str">
        <f>INDEX(Modelo!$A$9:$D$89,MATCH(DataBase!$J4552,Modelo!$A$9:$A$89,0),MATCH(DataBase!N$1,Modelo!$A$9:$D$9,0))</f>
        <v>positivo</v>
      </c>
      <c r="O4552" s="115">
        <f t="array" ref="O4552">IF(N4552="negativo",INDEX($AD$3:$AG$51,MATCH(1,($B4552=$AD$3:$AD$51)*($J4552=$AE$3:$AE$51),0),3),IF(N4552="positivo",INDEX($AD$55:$AG$109,MATCH(1,($B4552=$AD$55:$AD$109)*($J4552=$AE$55:$AE$109),0),3)))</f>
        <v>0.71</v>
      </c>
      <c r="P4552" s="115">
        <f t="array" ref="P4552">IF(N4552="negativo",INDEX($AD$3:$AG$51,MATCH(1,($B4552=$AD$3:$AD$51)*($J4552=$AE$3:$AE$51),0),4),IF(N4552="positivo",INDEX($AD$55:$AG$109,MATCH(1,($B4552=$AD$55:$AD$109)*($J4552=$AE$55:$AE$109),0),4)))</f>
        <v>7.0000000000000007E-2</v>
      </c>
      <c r="Q4552" s="115" t="str">
        <f>VLOOKUP(M4552,Modelo!$A$2:$C$7,2,0)</f>
        <v>Diversidad, Equidad e Inclusión (DEI)</v>
      </c>
      <c r="R4552" s="118">
        <f t="array" ref="R4552">INDEX(Modelo!$F$1:$H$37,MATCH(1,(DataBase!Q4552=Modelo!$G$1:$G$37)*(DataBase!B4552=Modelo!$F$1:$F$37),0),3)</f>
        <v>0.15789473684210525</v>
      </c>
      <c r="S4552" s="115">
        <f t="shared" si="144"/>
        <v>0</v>
      </c>
      <c r="T4552" s="115">
        <f t="shared" si="145"/>
        <v>0</v>
      </c>
    </row>
    <row r="4553" spans="1:20" x14ac:dyDescent="0.3">
      <c r="A4553" s="115" t="s">
        <v>441</v>
      </c>
      <c r="B4553" s="115" t="s">
        <v>407</v>
      </c>
      <c r="C4553" s="115" t="s">
        <v>103</v>
      </c>
      <c r="D4553" s="115" t="s">
        <v>86</v>
      </c>
      <c r="E4553" s="115" t="s">
        <v>87</v>
      </c>
      <c r="F4553" s="115" t="s">
        <v>87</v>
      </c>
      <c r="G4553" s="115">
        <v>2002</v>
      </c>
      <c r="H4553" s="115" t="s">
        <v>177</v>
      </c>
      <c r="I4553" s="115">
        <v>2.4203671080000002</v>
      </c>
      <c r="J4553" s="115" t="s">
        <v>49</v>
      </c>
      <c r="K4553" s="115">
        <f>INDEX(DatosProcesados!$A$1:$BF$101,MATCH(DataBase!A4553,DatosProcesados!$A$1:$A$101,0),MATCH(DataBase!J4553,DatosProcesados!$A$1:$BF$1,0))</f>
        <v>0.4</v>
      </c>
      <c r="L4553" s="115" t="str">
        <f>INDEX(Modelo!$A$9:$D$89,MATCH(DataBase!$J4553,Modelo!$A$9:$A$89,0),MATCH(DataBase!L$1,Modelo!$A$9:$D$9,0))</f>
        <v xml:space="preserve">Impacto social </v>
      </c>
      <c r="M4553" s="115" t="str">
        <f>INDEX(Modelo!$A$9:$D$89,MATCH(DataBase!$J4553,Modelo!$A$9:$A$89,0),MATCH(DataBase!M$1,Modelo!$A$9:$D$9,0))</f>
        <v>Pilar 5</v>
      </c>
      <c r="N4553" s="115" t="str">
        <f>INDEX(Modelo!$A$9:$D$89,MATCH(DataBase!$J4553,Modelo!$A$9:$A$89,0),MATCH(DataBase!N$1,Modelo!$A$9:$D$9,0))</f>
        <v>positivo</v>
      </c>
      <c r="O4553" s="115">
        <f t="array" ref="O4553">IF(N4553="negativo",INDEX($AD$3:$AG$51,MATCH(1,($B4553=$AD$3:$AD$51)*($J4553=$AE$3:$AE$51),0),3),IF(N4553="positivo",INDEX($AD$55:$AG$109,MATCH(1,($B4553=$AD$55:$AD$109)*($J4553=$AE$55:$AE$109),0),3)))</f>
        <v>0.44</v>
      </c>
      <c r="P4553" s="115">
        <f t="array" ref="P4553">IF(N4553="negativo",INDEX($AD$3:$AG$51,MATCH(1,($B4553=$AD$3:$AD$51)*($J4553=$AE$3:$AE$51),0),4),IF(N4553="positivo",INDEX($AD$55:$AG$109,MATCH(1,($B4553=$AD$55:$AD$109)*($J4553=$AE$55:$AE$109),0),4)))</f>
        <v>4.7699999999999999E-2</v>
      </c>
      <c r="Q4553" s="115" t="str">
        <f>VLOOKUP(M4553,Modelo!$A$2:$C$7,2,0)</f>
        <v>Diversidad, Equidad e Inclusión (DEI)</v>
      </c>
      <c r="R4553" s="118">
        <f t="array" ref="R4553">INDEX(Modelo!$F$1:$H$37,MATCH(1,(DataBase!Q4553=Modelo!$G$1:$G$37)*(DataBase!B4553=Modelo!$F$1:$F$37),0),3)</f>
        <v>0.11538461538461539</v>
      </c>
      <c r="S4553" s="115">
        <f t="shared" si="144"/>
        <v>89.803721641600816</v>
      </c>
      <c r="T4553" s="115">
        <f t="shared" si="145"/>
        <v>10.361967881723171</v>
      </c>
    </row>
    <row r="4554" spans="1:20" x14ac:dyDescent="0.3">
      <c r="A4554" s="115" t="s">
        <v>454</v>
      </c>
      <c r="B4554" s="115" t="s">
        <v>407</v>
      </c>
      <c r="C4554" s="115" t="s">
        <v>103</v>
      </c>
      <c r="D4554" s="115" t="s">
        <v>86</v>
      </c>
      <c r="E4554" s="115" t="s">
        <v>87</v>
      </c>
      <c r="F4554" s="115" t="s">
        <v>87</v>
      </c>
      <c r="G4554" s="115">
        <v>2003</v>
      </c>
      <c r="H4554" s="115" t="s">
        <v>422</v>
      </c>
      <c r="I4554" s="115">
        <v>1.3219259999999999</v>
      </c>
      <c r="J4554" s="115" t="s">
        <v>49</v>
      </c>
      <c r="K4554" s="115">
        <f>INDEX(DatosProcesados!$A$1:$BF$101,MATCH(DataBase!A4554,DatosProcesados!$A$1:$A$101,0),MATCH(DataBase!J4554,DatosProcesados!$A$1:$BF$1,0))</f>
        <v>0.38</v>
      </c>
      <c r="L4554" s="115" t="str">
        <f>INDEX(Modelo!$A$9:$D$89,MATCH(DataBase!$J4554,Modelo!$A$9:$A$89,0),MATCH(DataBase!L$1,Modelo!$A$9:$D$9,0))</f>
        <v xml:space="preserve">Impacto social </v>
      </c>
      <c r="M4554" s="115" t="str">
        <f>INDEX(Modelo!$A$9:$D$89,MATCH(DataBase!$J4554,Modelo!$A$9:$A$89,0),MATCH(DataBase!M$1,Modelo!$A$9:$D$9,0))</f>
        <v>Pilar 5</v>
      </c>
      <c r="N4554" s="115" t="str">
        <f>INDEX(Modelo!$A$9:$D$89,MATCH(DataBase!$J4554,Modelo!$A$9:$A$89,0),MATCH(DataBase!N$1,Modelo!$A$9:$D$9,0))</f>
        <v>positivo</v>
      </c>
      <c r="O4554" s="115">
        <f t="array" ref="O4554">IF(N4554="negativo",INDEX($AD$3:$AG$51,MATCH(1,($B4554=$AD$3:$AD$51)*($J4554=$AE$3:$AE$51),0),3),IF(N4554="positivo",INDEX($AD$55:$AG$109,MATCH(1,($B4554=$AD$55:$AD$109)*($J4554=$AE$55:$AE$109),0),3)))</f>
        <v>0.44</v>
      </c>
      <c r="P4554" s="115">
        <f t="array" ref="P4554">IF(N4554="negativo",INDEX($AD$3:$AG$51,MATCH(1,($B4554=$AD$3:$AD$51)*($J4554=$AE$3:$AE$51),0),4),IF(N4554="positivo",INDEX($AD$55:$AG$109,MATCH(1,($B4554=$AD$55:$AD$109)*($J4554=$AE$55:$AE$109),0),4)))</f>
        <v>4.7699999999999999E-2</v>
      </c>
      <c r="Q4554" s="115" t="str">
        <f>VLOOKUP(M4554,Modelo!$A$2:$C$7,2,0)</f>
        <v>Diversidad, Equidad e Inclusión (DEI)</v>
      </c>
      <c r="R4554" s="118">
        <f t="array" ref="R4554">INDEX(Modelo!$F$1:$H$37,MATCH(1,(DataBase!Q4554=Modelo!$G$1:$G$37)*(DataBase!B4554=Modelo!$F$1:$F$37),0),3)</f>
        <v>0.11538461538461539</v>
      </c>
      <c r="S4554" s="115">
        <f t="shared" si="144"/>
        <v>84.705582462401225</v>
      </c>
      <c r="T4554" s="115">
        <f t="shared" si="145"/>
        <v>9.773721053353988</v>
      </c>
    </row>
    <row r="4555" spans="1:20" x14ac:dyDescent="0.3">
      <c r="A4555" s="115" t="s">
        <v>477</v>
      </c>
      <c r="B4555" s="115" t="s">
        <v>467</v>
      </c>
      <c r="C4555" s="115" t="s">
        <v>103</v>
      </c>
      <c r="D4555" s="115" t="s">
        <v>86</v>
      </c>
      <c r="E4555" s="115" t="s">
        <v>86</v>
      </c>
      <c r="F4555" s="115" t="s">
        <v>86</v>
      </c>
      <c r="G4555" s="115">
        <v>1985</v>
      </c>
      <c r="H4555" s="115" t="s">
        <v>125</v>
      </c>
      <c r="I4555" s="115">
        <v>0.441609957</v>
      </c>
      <c r="J4555" s="115" t="s">
        <v>49</v>
      </c>
      <c r="K4555" s="115">
        <f>INDEX(DatosProcesados!$A$1:$BF$101,MATCH(DataBase!A4555,DatosProcesados!$A$1:$A$101,0),MATCH(DataBase!J4555,DatosProcesados!$A$1:$BF$1,0))</f>
        <v>0.217</v>
      </c>
      <c r="L4555" s="115" t="str">
        <f>INDEX(Modelo!$A$9:$D$89,MATCH(DataBase!$J4555,Modelo!$A$9:$A$89,0),MATCH(DataBase!L$1,Modelo!$A$9:$D$9,0))</f>
        <v xml:space="preserve">Impacto social </v>
      </c>
      <c r="M4555" s="115" t="str">
        <f>INDEX(Modelo!$A$9:$D$89,MATCH(DataBase!$J4555,Modelo!$A$9:$A$89,0),MATCH(DataBase!M$1,Modelo!$A$9:$D$9,0))</f>
        <v>Pilar 5</v>
      </c>
      <c r="N4555" s="115" t="str">
        <f>INDEX(Modelo!$A$9:$D$89,MATCH(DataBase!$J4555,Modelo!$A$9:$A$89,0),MATCH(DataBase!N$1,Modelo!$A$9:$D$9,0))</f>
        <v>positivo</v>
      </c>
      <c r="O4555" s="115">
        <f t="array" ref="O4555">IF(N4555="negativo",INDEX($AD$3:$AG$51,MATCH(1,($B4555=$AD$3:$AD$51)*($J4555=$AE$3:$AE$51),0),3),IF(N4555="positivo",INDEX($AD$55:$AG$109,MATCH(1,($B4555=$AD$55:$AD$109)*($J4555=$AE$55:$AE$109),0),3)))</f>
        <v>0.25900000000000001</v>
      </c>
      <c r="P4555" s="115">
        <f t="array" ref="P4555">IF(N4555="negativo",INDEX($AD$3:$AG$51,MATCH(1,($B4555=$AD$3:$AD$51)*($J4555=$AE$3:$AE$51),0),4),IF(N4555="positivo",INDEX($AD$55:$AG$109,MATCH(1,($B4555=$AD$55:$AD$109)*($J4555=$AE$55:$AE$109),0),4)))</f>
        <v>0.217</v>
      </c>
      <c r="Q4555" s="115" t="str">
        <f>VLOOKUP(M4555,Modelo!$A$2:$C$7,2,0)</f>
        <v>Diversidad, Equidad e Inclusión (DEI)</v>
      </c>
      <c r="R4555" s="118">
        <f t="array" ref="R4555">INDEX(Modelo!$F$1:$H$37,MATCH(1,(DataBase!Q4555=Modelo!$G$1:$G$37)*(DataBase!B4555=Modelo!$F$1:$F$37),0),3)</f>
        <v>0.14285714285714285</v>
      </c>
      <c r="S4555" s="115">
        <f t="shared" si="144"/>
        <v>0</v>
      </c>
      <c r="T4555" s="115">
        <f t="shared" si="145"/>
        <v>0</v>
      </c>
    </row>
    <row r="4556" spans="1:20" x14ac:dyDescent="0.3">
      <c r="A4556" s="115" t="s">
        <v>256</v>
      </c>
      <c r="B4556" s="115" t="s">
        <v>216</v>
      </c>
      <c r="C4556" s="115" t="s">
        <v>103</v>
      </c>
      <c r="D4556" s="115" t="s">
        <v>87</v>
      </c>
      <c r="E4556" s="115" t="s">
        <v>86</v>
      </c>
      <c r="F4556" s="115" t="s">
        <v>86</v>
      </c>
      <c r="G4556" s="115">
        <v>1964</v>
      </c>
      <c r="H4556" s="115" t="s">
        <v>125</v>
      </c>
      <c r="I4556" s="115">
        <v>2.4859553989999998</v>
      </c>
      <c r="J4556" s="115" t="s">
        <v>49</v>
      </c>
      <c r="K4556" s="115" t="str">
        <f>INDEX(DatosProcesados!$A$1:$BF$101,MATCH(DataBase!A4556,DatosProcesados!$A$1:$A$101,0),MATCH(DataBase!J4556,DatosProcesados!$A$1:$BF$1,0))</f>
        <v>No informa</v>
      </c>
      <c r="L4556" s="115" t="str">
        <f>INDEX(Modelo!$A$9:$D$89,MATCH(DataBase!$J4556,Modelo!$A$9:$A$89,0),MATCH(DataBase!L$1,Modelo!$A$9:$D$9,0))</f>
        <v xml:space="preserve">Impacto social </v>
      </c>
      <c r="M4556" s="115" t="str">
        <f>INDEX(Modelo!$A$9:$D$89,MATCH(DataBase!$J4556,Modelo!$A$9:$A$89,0),MATCH(DataBase!M$1,Modelo!$A$9:$D$9,0))</f>
        <v>Pilar 5</v>
      </c>
      <c r="N4556" s="115" t="str">
        <f>INDEX(Modelo!$A$9:$D$89,MATCH(DataBase!$J4556,Modelo!$A$9:$A$89,0),MATCH(DataBase!N$1,Modelo!$A$9:$D$9,0))</f>
        <v>positivo</v>
      </c>
      <c r="O4556" s="115">
        <f t="array" ref="O4556">IF(N4556="negativo",INDEX($AD$3:$AG$51,MATCH(1,($B4556=$AD$3:$AD$51)*($J4556=$AE$3:$AE$51),0),3),IF(N4556="positivo",INDEX($AD$55:$AG$109,MATCH(1,($B4556=$AD$55:$AD$109)*($J4556=$AE$55:$AE$109),0),3)))</f>
        <v>0.71</v>
      </c>
      <c r="P4556" s="115">
        <f t="array" ref="P4556">IF(N4556="negativo",INDEX($AD$3:$AG$51,MATCH(1,($B4556=$AD$3:$AD$51)*($J4556=$AE$3:$AE$51),0),4),IF(N4556="positivo",INDEX($AD$55:$AG$109,MATCH(1,($B4556=$AD$55:$AD$109)*($J4556=$AE$55:$AE$109),0),4)))</f>
        <v>7.0000000000000007E-2</v>
      </c>
      <c r="Q4556" s="115" t="str">
        <f>VLOOKUP(M4556,Modelo!$A$2:$C$7,2,0)</f>
        <v>Diversidad, Equidad e Inclusión (DEI)</v>
      </c>
      <c r="R4556" s="118">
        <f t="array" ref="R4556">INDEX(Modelo!$F$1:$H$37,MATCH(1,(DataBase!Q4556=Modelo!$G$1:$G$37)*(DataBase!B4556=Modelo!$F$1:$F$37),0),3)</f>
        <v>0.15789473684210525</v>
      </c>
      <c r="S4556" s="115">
        <f t="shared" si="144"/>
        <v>0</v>
      </c>
      <c r="T4556" s="115">
        <f t="shared" si="145"/>
        <v>0</v>
      </c>
    </row>
    <row r="4557" spans="1:20" x14ac:dyDescent="0.3">
      <c r="A4557" s="115" t="s">
        <v>305</v>
      </c>
      <c r="B4557" s="115" t="s">
        <v>216</v>
      </c>
      <c r="C4557" s="115" t="s">
        <v>103</v>
      </c>
      <c r="D4557" s="115" t="s">
        <v>87</v>
      </c>
      <c r="E4557" s="115" t="s">
        <v>86</v>
      </c>
      <c r="F4557" s="115" t="s">
        <v>86</v>
      </c>
      <c r="G4557" s="115">
        <v>1940</v>
      </c>
      <c r="H4557" s="115" t="s">
        <v>125</v>
      </c>
      <c r="I4557" s="115">
        <v>1.340540112</v>
      </c>
      <c r="J4557" s="115" t="s">
        <v>49</v>
      </c>
      <c r="K4557" s="115">
        <f>INDEX(DatosProcesados!$A$1:$BF$101,MATCH(DataBase!A4557,DatosProcesados!$A$1:$A$101,0),MATCH(DataBase!J4557,DatosProcesados!$A$1:$BF$1,0))</f>
        <v>0.26</v>
      </c>
      <c r="L4557" s="115" t="str">
        <f>INDEX(Modelo!$A$9:$D$89,MATCH(DataBase!$J4557,Modelo!$A$9:$A$89,0),MATCH(DataBase!L$1,Modelo!$A$9:$D$9,0))</f>
        <v xml:space="preserve">Impacto social </v>
      </c>
      <c r="M4557" s="115" t="str">
        <f>INDEX(Modelo!$A$9:$D$89,MATCH(DataBase!$J4557,Modelo!$A$9:$A$89,0),MATCH(DataBase!M$1,Modelo!$A$9:$D$9,0))</f>
        <v>Pilar 5</v>
      </c>
      <c r="N4557" s="115" t="str">
        <f>INDEX(Modelo!$A$9:$D$89,MATCH(DataBase!$J4557,Modelo!$A$9:$A$89,0),MATCH(DataBase!N$1,Modelo!$A$9:$D$9,0))</f>
        <v>positivo</v>
      </c>
      <c r="O4557" s="115">
        <f t="array" ref="O4557">IF(N4557="negativo",INDEX($AD$3:$AG$51,MATCH(1,($B4557=$AD$3:$AD$51)*($J4557=$AE$3:$AE$51),0),3),IF(N4557="positivo",INDEX($AD$55:$AG$109,MATCH(1,($B4557=$AD$55:$AD$109)*($J4557=$AE$55:$AE$109),0),3)))</f>
        <v>0.71</v>
      </c>
      <c r="P4557" s="115">
        <f t="array" ref="P4557">IF(N4557="negativo",INDEX($AD$3:$AG$51,MATCH(1,($B4557=$AD$3:$AD$51)*($J4557=$AE$3:$AE$51),0),4),IF(N4557="positivo",INDEX($AD$55:$AG$109,MATCH(1,($B4557=$AD$55:$AD$109)*($J4557=$AE$55:$AE$109),0),4)))</f>
        <v>7.0000000000000007E-2</v>
      </c>
      <c r="Q4557" s="115" t="str">
        <f>VLOOKUP(M4557,Modelo!$A$2:$C$7,2,0)</f>
        <v>Diversidad, Equidad e Inclusión (DEI)</v>
      </c>
      <c r="R4557" s="118">
        <f t="array" ref="R4557">INDEX(Modelo!$F$1:$H$37,MATCH(1,(DataBase!Q4557=Modelo!$G$1:$G$37)*(DataBase!B4557=Modelo!$F$1:$F$37),0),3)</f>
        <v>0.15789473684210525</v>
      </c>
      <c r="S4557" s="115">
        <f t="shared" si="144"/>
        <v>29.687500000000007</v>
      </c>
      <c r="T4557" s="115">
        <f t="shared" si="145"/>
        <v>4.6875000000000009</v>
      </c>
    </row>
    <row r="4558" spans="1:20" x14ac:dyDescent="0.3">
      <c r="A4558" s="115" t="s">
        <v>432</v>
      </c>
      <c r="B4558" s="115" t="s">
        <v>407</v>
      </c>
      <c r="C4558" s="115" t="s">
        <v>103</v>
      </c>
      <c r="D4558" s="115" t="s">
        <v>86</v>
      </c>
      <c r="E4558" s="115" t="s">
        <v>86</v>
      </c>
      <c r="F4558" s="115" t="s">
        <v>86</v>
      </c>
      <c r="G4558" s="115">
        <v>1956</v>
      </c>
      <c r="H4558" s="115" t="s">
        <v>125</v>
      </c>
      <c r="I4558" s="115">
        <v>2.660692144</v>
      </c>
      <c r="J4558" s="115" t="s">
        <v>49</v>
      </c>
      <c r="K4558" s="115">
        <f>INDEX(DatosProcesados!$A$1:$BF$101,MATCH(DataBase!A4558,DatosProcesados!$A$1:$A$101,0),MATCH(DataBase!J4558,DatosProcesados!$A$1:$BF$1,0))</f>
        <v>0.17</v>
      </c>
      <c r="L4558" s="115" t="str">
        <f>INDEX(Modelo!$A$9:$D$89,MATCH(DataBase!$J4558,Modelo!$A$9:$A$89,0),MATCH(DataBase!L$1,Modelo!$A$9:$D$9,0))</f>
        <v xml:space="preserve">Impacto social </v>
      </c>
      <c r="M4558" s="115" t="str">
        <f>INDEX(Modelo!$A$9:$D$89,MATCH(DataBase!$J4558,Modelo!$A$9:$A$89,0),MATCH(DataBase!M$1,Modelo!$A$9:$D$9,0))</f>
        <v>Pilar 5</v>
      </c>
      <c r="N4558" s="115" t="str">
        <f>INDEX(Modelo!$A$9:$D$89,MATCH(DataBase!$J4558,Modelo!$A$9:$A$89,0),MATCH(DataBase!N$1,Modelo!$A$9:$D$9,0))</f>
        <v>positivo</v>
      </c>
      <c r="O4558" s="115">
        <f t="array" ref="O4558">IF(N4558="negativo",INDEX($AD$3:$AG$51,MATCH(1,($B4558=$AD$3:$AD$51)*($J4558=$AE$3:$AE$51),0),3),IF(N4558="positivo",INDEX($AD$55:$AG$109,MATCH(1,($B4558=$AD$55:$AD$109)*($J4558=$AE$55:$AE$109),0),3)))</f>
        <v>0.44</v>
      </c>
      <c r="P4558" s="115">
        <f t="array" ref="P4558">IF(N4558="negativo",INDEX($AD$3:$AG$51,MATCH(1,($B4558=$AD$3:$AD$51)*($J4558=$AE$3:$AE$51),0),4),IF(N4558="positivo",INDEX($AD$55:$AG$109,MATCH(1,($B4558=$AD$55:$AD$109)*($J4558=$AE$55:$AE$109),0),4)))</f>
        <v>4.7699999999999999E-2</v>
      </c>
      <c r="Q4558" s="115" t="str">
        <f>VLOOKUP(M4558,Modelo!$A$2:$C$7,2,0)</f>
        <v>Diversidad, Equidad e Inclusión (DEI)</v>
      </c>
      <c r="R4558" s="118">
        <f t="array" ref="R4558">INDEX(Modelo!$F$1:$H$37,MATCH(1,(DataBase!Q4558=Modelo!$G$1:$G$37)*(DataBase!B4558=Modelo!$F$1:$F$37),0),3)</f>
        <v>0.11538461538461539</v>
      </c>
      <c r="S4558" s="115">
        <f t="shared" si="144"/>
        <v>31.175121080805511</v>
      </c>
      <c r="T4558" s="115">
        <f t="shared" si="145"/>
        <v>3.5971293554775592</v>
      </c>
    </row>
    <row r="4559" spans="1:20" x14ac:dyDescent="0.3">
      <c r="A4559" s="115" t="s">
        <v>476</v>
      </c>
      <c r="B4559" s="115" t="s">
        <v>467</v>
      </c>
      <c r="C4559" s="115" t="s">
        <v>103</v>
      </c>
      <c r="D4559" s="115" t="s">
        <v>87</v>
      </c>
      <c r="E4559" s="115" t="s">
        <v>86</v>
      </c>
      <c r="F4559" s="115" t="s">
        <v>86</v>
      </c>
      <c r="G4559" s="115">
        <v>1962</v>
      </c>
      <c r="H4559" s="115" t="s">
        <v>125</v>
      </c>
      <c r="I4559" s="115">
        <v>0.89448844999999999</v>
      </c>
      <c r="J4559" s="115" t="s">
        <v>49</v>
      </c>
      <c r="K4559" s="115" t="str">
        <f>INDEX(DatosProcesados!$A$1:$BF$101,MATCH(DataBase!A4559,DatosProcesados!$A$1:$A$101,0),MATCH(DataBase!J4559,DatosProcesados!$A$1:$BF$1,0))</f>
        <v>No informa</v>
      </c>
      <c r="L4559" s="115" t="str">
        <f>INDEX(Modelo!$A$9:$D$89,MATCH(DataBase!$J4559,Modelo!$A$9:$A$89,0),MATCH(DataBase!L$1,Modelo!$A$9:$D$9,0))</f>
        <v xml:space="preserve">Impacto social </v>
      </c>
      <c r="M4559" s="115" t="str">
        <f>INDEX(Modelo!$A$9:$D$89,MATCH(DataBase!$J4559,Modelo!$A$9:$A$89,0),MATCH(DataBase!M$1,Modelo!$A$9:$D$9,0))</f>
        <v>Pilar 5</v>
      </c>
      <c r="N4559" s="115" t="str">
        <f>INDEX(Modelo!$A$9:$D$89,MATCH(DataBase!$J4559,Modelo!$A$9:$A$89,0),MATCH(DataBase!N$1,Modelo!$A$9:$D$9,0))</f>
        <v>positivo</v>
      </c>
      <c r="O4559" s="115">
        <f t="array" ref="O4559">IF(N4559="negativo",INDEX($AD$3:$AG$51,MATCH(1,($B4559=$AD$3:$AD$51)*($J4559=$AE$3:$AE$51),0),3),IF(N4559="positivo",INDEX($AD$55:$AG$109,MATCH(1,($B4559=$AD$55:$AD$109)*($J4559=$AE$55:$AE$109),0),3)))</f>
        <v>0.25900000000000001</v>
      </c>
      <c r="P4559" s="115">
        <f t="array" ref="P4559">IF(N4559="negativo",INDEX($AD$3:$AG$51,MATCH(1,($B4559=$AD$3:$AD$51)*($J4559=$AE$3:$AE$51),0),4),IF(N4559="positivo",INDEX($AD$55:$AG$109,MATCH(1,($B4559=$AD$55:$AD$109)*($J4559=$AE$55:$AE$109),0),4)))</f>
        <v>0.217</v>
      </c>
      <c r="Q4559" s="115" t="str">
        <f>VLOOKUP(M4559,Modelo!$A$2:$C$7,2,0)</f>
        <v>Diversidad, Equidad e Inclusión (DEI)</v>
      </c>
      <c r="R4559" s="118">
        <f t="array" ref="R4559">INDEX(Modelo!$F$1:$H$37,MATCH(1,(DataBase!Q4559=Modelo!$G$1:$G$37)*(DataBase!B4559=Modelo!$F$1:$F$37),0),3)</f>
        <v>0.14285714285714285</v>
      </c>
      <c r="S4559" s="115">
        <f t="shared" si="144"/>
        <v>0</v>
      </c>
      <c r="T4559" s="115">
        <f t="shared" si="145"/>
        <v>0</v>
      </c>
    </row>
    <row r="4560" spans="1:20" x14ac:dyDescent="0.3">
      <c r="A4560" s="115" t="s">
        <v>154</v>
      </c>
      <c r="B4560" s="115" t="s">
        <v>84</v>
      </c>
      <c r="C4560" s="115" t="s">
        <v>97</v>
      </c>
      <c r="D4560" s="115" t="s">
        <v>86</v>
      </c>
      <c r="E4560" s="115" t="s">
        <v>87</v>
      </c>
      <c r="F4560" s="115" t="s">
        <v>87</v>
      </c>
      <c r="G4560" s="115">
        <v>1967</v>
      </c>
      <c r="H4560" s="115" t="s">
        <v>125</v>
      </c>
      <c r="I4560" s="115">
        <v>4.1309855679999998</v>
      </c>
      <c r="J4560" s="115" t="s">
        <v>49</v>
      </c>
      <c r="K4560" s="115">
        <f>INDEX(DatosProcesados!$A$1:$BF$101,MATCH(DataBase!A4560,DatosProcesados!$A$1:$A$101,0),MATCH(DataBase!J4560,DatosProcesados!$A$1:$BF$1,0))</f>
        <v>0.28000000000000003</v>
      </c>
      <c r="L4560" s="115" t="str">
        <f>INDEX(Modelo!$A$9:$D$89,MATCH(DataBase!$J4560,Modelo!$A$9:$A$89,0),MATCH(DataBase!L$1,Modelo!$A$9:$D$9,0))</f>
        <v xml:space="preserve">Impacto social </v>
      </c>
      <c r="M4560" s="115" t="str">
        <f>INDEX(Modelo!$A$9:$D$89,MATCH(DataBase!$J4560,Modelo!$A$9:$A$89,0),MATCH(DataBase!M$1,Modelo!$A$9:$D$9,0))</f>
        <v>Pilar 5</v>
      </c>
      <c r="N4560" s="115" t="str">
        <f>INDEX(Modelo!$A$9:$D$89,MATCH(DataBase!$J4560,Modelo!$A$9:$A$89,0),MATCH(DataBase!N$1,Modelo!$A$9:$D$9,0))</f>
        <v>positivo</v>
      </c>
      <c r="O4560" s="115">
        <f t="array" ref="O4560">IF(N4560="negativo",INDEX($AD$3:$AG$51,MATCH(1,($B4560=$AD$3:$AD$51)*($J4560=$AE$3:$AE$51),0),3),IF(N4560="positivo",INDEX($AD$55:$AG$109,MATCH(1,($B4560=$AD$55:$AD$109)*($J4560=$AE$55:$AE$109),0),3)))</f>
        <v>32.78</v>
      </c>
      <c r="P4560" s="115">
        <f t="array" ref="P4560">IF(N4560="negativo",INDEX($AD$3:$AG$51,MATCH(1,($B4560=$AD$3:$AD$51)*($J4560=$AE$3:$AE$51),0),4),IF(N4560="positivo",INDEX($AD$55:$AG$109,MATCH(1,($B4560=$AD$55:$AD$109)*($J4560=$AE$55:$AE$109),0),4)))</f>
        <v>0.22</v>
      </c>
      <c r="Q4560" s="115" t="str">
        <f>VLOOKUP(M4560,Modelo!$A$2:$C$7,2,0)</f>
        <v>Diversidad, Equidad e Inclusión (DEI)</v>
      </c>
      <c r="R4560" s="118">
        <f t="array" ref="R4560">INDEX(Modelo!$F$1:$H$37,MATCH(1,(DataBase!Q4560=Modelo!$G$1:$G$37)*(DataBase!B4560=Modelo!$F$1:$F$37),0),3)</f>
        <v>0.29411764705882354</v>
      </c>
      <c r="S4560" s="115">
        <f t="shared" si="144"/>
        <v>0.18427518427518436</v>
      </c>
      <c r="T4560" s="115">
        <f t="shared" si="145"/>
        <v>5.4198583610348343E-2</v>
      </c>
    </row>
    <row r="4561" spans="1:20" x14ac:dyDescent="0.3">
      <c r="A4561" s="115" t="s">
        <v>139</v>
      </c>
      <c r="B4561" s="115" t="s">
        <v>84</v>
      </c>
      <c r="C4561" s="115" t="s">
        <v>97</v>
      </c>
      <c r="D4561" s="115" t="s">
        <v>86</v>
      </c>
      <c r="E4561" s="115" t="s">
        <v>86</v>
      </c>
      <c r="F4561" s="115" t="s">
        <v>86</v>
      </c>
      <c r="G4561" s="115">
        <v>1995</v>
      </c>
      <c r="H4561" s="115" t="s">
        <v>125</v>
      </c>
      <c r="I4561" s="115">
        <v>6.1355991599999999</v>
      </c>
      <c r="J4561" s="115" t="s">
        <v>49</v>
      </c>
      <c r="K4561" s="115">
        <f>INDEX(DatosProcesados!$A$1:$BF$101,MATCH(DataBase!A4561,DatosProcesados!$A$1:$A$101,0),MATCH(DataBase!J4561,DatosProcesados!$A$1:$BF$1,0))</f>
        <v>0.31</v>
      </c>
      <c r="L4561" s="115" t="str">
        <f>INDEX(Modelo!$A$9:$D$89,MATCH(DataBase!$J4561,Modelo!$A$9:$A$89,0),MATCH(DataBase!L$1,Modelo!$A$9:$D$9,0))</f>
        <v xml:space="preserve">Impacto social </v>
      </c>
      <c r="M4561" s="115" t="str">
        <f>INDEX(Modelo!$A$9:$D$89,MATCH(DataBase!$J4561,Modelo!$A$9:$A$89,0),MATCH(DataBase!M$1,Modelo!$A$9:$D$9,0))</f>
        <v>Pilar 5</v>
      </c>
      <c r="N4561" s="115" t="str">
        <f>INDEX(Modelo!$A$9:$D$89,MATCH(DataBase!$J4561,Modelo!$A$9:$A$89,0),MATCH(DataBase!N$1,Modelo!$A$9:$D$9,0))</f>
        <v>positivo</v>
      </c>
      <c r="O4561" s="115">
        <f t="array" ref="O4561">IF(N4561="negativo",INDEX($AD$3:$AG$51,MATCH(1,($B4561=$AD$3:$AD$51)*($J4561=$AE$3:$AE$51),0),3),IF(N4561="positivo",INDEX($AD$55:$AG$109,MATCH(1,($B4561=$AD$55:$AD$109)*($J4561=$AE$55:$AE$109),0),3)))</f>
        <v>32.78</v>
      </c>
      <c r="P4561" s="115">
        <f t="array" ref="P4561">IF(N4561="negativo",INDEX($AD$3:$AG$51,MATCH(1,($B4561=$AD$3:$AD$51)*($J4561=$AE$3:$AE$51),0),4),IF(N4561="positivo",INDEX($AD$55:$AG$109,MATCH(1,($B4561=$AD$55:$AD$109)*($J4561=$AE$55:$AE$109),0),4)))</f>
        <v>0.22</v>
      </c>
      <c r="Q4561" s="115" t="str">
        <f>VLOOKUP(M4561,Modelo!$A$2:$C$7,2,0)</f>
        <v>Diversidad, Equidad e Inclusión (DEI)</v>
      </c>
      <c r="R4561" s="118">
        <f t="array" ref="R4561">INDEX(Modelo!$F$1:$H$37,MATCH(1,(DataBase!Q4561=Modelo!$G$1:$G$37)*(DataBase!B4561=Modelo!$F$1:$F$37),0),3)</f>
        <v>0.29411764705882354</v>
      </c>
      <c r="S4561" s="115">
        <f t="shared" si="144"/>
        <v>0.2764127764127764</v>
      </c>
      <c r="T4561" s="115">
        <f t="shared" si="145"/>
        <v>8.1297875415522469E-2</v>
      </c>
    </row>
    <row r="4562" spans="1:20" x14ac:dyDescent="0.3">
      <c r="A4562" s="115" t="s">
        <v>399</v>
      </c>
      <c r="B4562" s="115" t="s">
        <v>379</v>
      </c>
      <c r="C4562" s="115" t="s">
        <v>103</v>
      </c>
      <c r="D4562" s="115" t="s">
        <v>86</v>
      </c>
      <c r="E4562" s="115" t="s">
        <v>86</v>
      </c>
      <c r="F4562" s="115" t="s">
        <v>87</v>
      </c>
      <c r="G4562" s="115">
        <v>1989</v>
      </c>
      <c r="H4562" s="115" t="s">
        <v>125</v>
      </c>
      <c r="I4562" s="115">
        <v>0.75167738299999998</v>
      </c>
      <c r="J4562" s="115" t="s">
        <v>49</v>
      </c>
      <c r="K4562" s="115" t="str">
        <f>INDEX(DatosProcesados!$A$1:$BF$101,MATCH(DataBase!A4562,DatosProcesados!$A$1:$A$101,0),MATCH(DataBase!J4562,DatosProcesados!$A$1:$BF$1,0))</f>
        <v>No informa</v>
      </c>
      <c r="L4562" s="115" t="str">
        <f>INDEX(Modelo!$A$9:$D$89,MATCH(DataBase!$J4562,Modelo!$A$9:$A$89,0),MATCH(DataBase!L$1,Modelo!$A$9:$D$9,0))</f>
        <v xml:space="preserve">Impacto social </v>
      </c>
      <c r="M4562" s="115" t="str">
        <f>INDEX(Modelo!$A$9:$D$89,MATCH(DataBase!$J4562,Modelo!$A$9:$A$89,0),MATCH(DataBase!M$1,Modelo!$A$9:$D$9,0))</f>
        <v>Pilar 5</v>
      </c>
      <c r="N4562" s="115" t="str">
        <f>INDEX(Modelo!$A$9:$D$89,MATCH(DataBase!$J4562,Modelo!$A$9:$A$89,0),MATCH(DataBase!N$1,Modelo!$A$9:$D$9,0))</f>
        <v>positivo</v>
      </c>
      <c r="O4562" s="115">
        <f t="array" ref="O4562">IF(N4562="negativo",INDEX($AD$3:$AG$51,MATCH(1,($B4562=$AD$3:$AD$51)*($J4562=$AE$3:$AE$51),0),3),IF(N4562="positivo",INDEX($AD$55:$AG$109,MATCH(1,($B4562=$AD$55:$AD$109)*($J4562=$AE$55:$AE$109),0),3)))</f>
        <v>0.52500000000000002</v>
      </c>
      <c r="P4562" s="115">
        <f t="array" ref="P4562">IF(N4562="negativo",INDEX($AD$3:$AG$51,MATCH(1,($B4562=$AD$3:$AD$51)*($J4562=$AE$3:$AE$51),0),4),IF(N4562="positivo",INDEX($AD$55:$AG$109,MATCH(1,($B4562=$AD$55:$AD$109)*($J4562=$AE$55:$AE$109),0),4)))</f>
        <v>7.8E-2</v>
      </c>
      <c r="Q4562" s="115" t="str">
        <f>VLOOKUP(M4562,Modelo!$A$2:$C$7,2,0)</f>
        <v>Diversidad, Equidad e Inclusión (DEI)</v>
      </c>
      <c r="R4562" s="118">
        <f t="array" ref="R4562">INDEX(Modelo!$F$1:$H$37,MATCH(1,(DataBase!Q4562=Modelo!$G$1:$G$37)*(DataBase!B4562=Modelo!$F$1:$F$37),0),3)</f>
        <v>0.14285714285714285</v>
      </c>
      <c r="S4562" s="115">
        <f t="shared" si="144"/>
        <v>0</v>
      </c>
      <c r="T4562" s="115">
        <f t="shared" si="145"/>
        <v>0</v>
      </c>
    </row>
    <row r="4563" spans="1:20" x14ac:dyDescent="0.3">
      <c r="A4563" s="115" t="s">
        <v>233</v>
      </c>
      <c r="B4563" s="115" t="s">
        <v>216</v>
      </c>
      <c r="C4563" s="115" t="s">
        <v>103</v>
      </c>
      <c r="D4563" s="115" t="s">
        <v>87</v>
      </c>
      <c r="E4563" s="115" t="s">
        <v>86</v>
      </c>
      <c r="F4563" s="115" t="s">
        <v>86</v>
      </c>
      <c r="G4563" s="115">
        <v>1970</v>
      </c>
      <c r="H4563" s="115" t="s">
        <v>125</v>
      </c>
      <c r="I4563" s="115">
        <v>3.1891452720000002</v>
      </c>
      <c r="J4563" s="115" t="s">
        <v>49</v>
      </c>
      <c r="K4563" s="115" t="str">
        <f>INDEX(DatosProcesados!$A$1:$BF$101,MATCH(DataBase!A4563,DatosProcesados!$A$1:$A$101,0),MATCH(DataBase!J4563,DatosProcesados!$A$1:$BF$1,0))</f>
        <v>No informa</v>
      </c>
      <c r="L4563" s="115" t="str">
        <f>INDEX(Modelo!$A$9:$D$89,MATCH(DataBase!$J4563,Modelo!$A$9:$A$89,0),MATCH(DataBase!L$1,Modelo!$A$9:$D$9,0))</f>
        <v xml:space="preserve">Impacto social </v>
      </c>
      <c r="M4563" s="115" t="str">
        <f>INDEX(Modelo!$A$9:$D$89,MATCH(DataBase!$J4563,Modelo!$A$9:$A$89,0),MATCH(DataBase!M$1,Modelo!$A$9:$D$9,0))</f>
        <v>Pilar 5</v>
      </c>
      <c r="N4563" s="115" t="str">
        <f>INDEX(Modelo!$A$9:$D$89,MATCH(DataBase!$J4563,Modelo!$A$9:$A$89,0),MATCH(DataBase!N$1,Modelo!$A$9:$D$9,0))</f>
        <v>positivo</v>
      </c>
      <c r="O4563" s="115">
        <f t="array" ref="O4563">IF(N4563="negativo",INDEX($AD$3:$AG$51,MATCH(1,($B4563=$AD$3:$AD$51)*($J4563=$AE$3:$AE$51),0),3),IF(N4563="positivo",INDEX($AD$55:$AG$109,MATCH(1,($B4563=$AD$55:$AD$109)*($J4563=$AE$55:$AE$109),0),3)))</f>
        <v>0.71</v>
      </c>
      <c r="P4563" s="115">
        <f t="array" ref="P4563">IF(N4563="negativo",INDEX($AD$3:$AG$51,MATCH(1,($B4563=$AD$3:$AD$51)*($J4563=$AE$3:$AE$51),0),4),IF(N4563="positivo",INDEX($AD$55:$AG$109,MATCH(1,($B4563=$AD$55:$AD$109)*($J4563=$AE$55:$AE$109),0),4)))</f>
        <v>7.0000000000000007E-2</v>
      </c>
      <c r="Q4563" s="115" t="str">
        <f>VLOOKUP(M4563,Modelo!$A$2:$C$7,2,0)</f>
        <v>Diversidad, Equidad e Inclusión (DEI)</v>
      </c>
      <c r="R4563" s="118">
        <f t="array" ref="R4563">INDEX(Modelo!$F$1:$H$37,MATCH(1,(DataBase!Q4563=Modelo!$G$1:$G$37)*(DataBase!B4563=Modelo!$F$1:$F$37),0),3)</f>
        <v>0.15789473684210525</v>
      </c>
      <c r="S4563" s="115">
        <f t="shared" si="144"/>
        <v>0</v>
      </c>
      <c r="T4563" s="115">
        <f t="shared" si="145"/>
        <v>0</v>
      </c>
    </row>
    <row r="4564" spans="1:20" x14ac:dyDescent="0.3">
      <c r="A4564" s="115" t="s">
        <v>176</v>
      </c>
      <c r="B4564" s="115" t="s">
        <v>84</v>
      </c>
      <c r="C4564" s="115" t="s">
        <v>103</v>
      </c>
      <c r="D4564" s="115" t="s">
        <v>86</v>
      </c>
      <c r="E4564" s="115" t="s">
        <v>87</v>
      </c>
      <c r="F4564" s="115" t="s">
        <v>87</v>
      </c>
      <c r="G4564" s="115">
        <v>1929</v>
      </c>
      <c r="H4564" s="115" t="s">
        <v>177</v>
      </c>
      <c r="I4564" s="115">
        <v>2.3283445380000001</v>
      </c>
      <c r="J4564" s="115" t="s">
        <v>49</v>
      </c>
      <c r="K4564" s="115">
        <f>INDEX(DatosProcesados!$A$1:$BF$101,MATCH(DataBase!A4564,DatosProcesados!$A$1:$A$101,0),MATCH(DataBase!J4564,DatosProcesados!$A$1:$BF$1,0))</f>
        <v>0.45</v>
      </c>
      <c r="L4564" s="115" t="str">
        <f>INDEX(Modelo!$A$9:$D$89,MATCH(DataBase!$J4564,Modelo!$A$9:$A$89,0),MATCH(DataBase!L$1,Modelo!$A$9:$D$9,0))</f>
        <v xml:space="preserve">Impacto social </v>
      </c>
      <c r="M4564" s="115" t="str">
        <f>INDEX(Modelo!$A$9:$D$89,MATCH(DataBase!$J4564,Modelo!$A$9:$A$89,0),MATCH(DataBase!M$1,Modelo!$A$9:$D$9,0))</f>
        <v>Pilar 5</v>
      </c>
      <c r="N4564" s="115" t="str">
        <f>INDEX(Modelo!$A$9:$D$89,MATCH(DataBase!$J4564,Modelo!$A$9:$A$89,0),MATCH(DataBase!N$1,Modelo!$A$9:$D$9,0))</f>
        <v>positivo</v>
      </c>
      <c r="O4564" s="115">
        <f t="array" ref="O4564">IF(N4564="negativo",INDEX($AD$3:$AG$51,MATCH(1,($B4564=$AD$3:$AD$51)*($J4564=$AE$3:$AE$51),0),3),IF(N4564="positivo",INDEX($AD$55:$AG$109,MATCH(1,($B4564=$AD$55:$AD$109)*($J4564=$AE$55:$AE$109),0),3)))</f>
        <v>32.78</v>
      </c>
      <c r="P4564" s="115">
        <f t="array" ref="P4564">IF(N4564="negativo",INDEX($AD$3:$AG$51,MATCH(1,($B4564=$AD$3:$AD$51)*($J4564=$AE$3:$AE$51),0),4),IF(N4564="positivo",INDEX($AD$55:$AG$109,MATCH(1,($B4564=$AD$55:$AD$109)*($J4564=$AE$55:$AE$109),0),4)))</f>
        <v>0.22</v>
      </c>
      <c r="Q4564" s="115" t="str">
        <f>VLOOKUP(M4564,Modelo!$A$2:$C$7,2,0)</f>
        <v>Diversidad, Equidad e Inclusión (DEI)</v>
      </c>
      <c r="R4564" s="118">
        <f t="array" ref="R4564">INDEX(Modelo!$F$1:$H$37,MATCH(1,(DataBase!Q4564=Modelo!$G$1:$G$37)*(DataBase!B4564=Modelo!$F$1:$F$37),0),3)</f>
        <v>0.29411764705882354</v>
      </c>
      <c r="S4564" s="115">
        <f t="shared" si="144"/>
        <v>0.70638820638820632</v>
      </c>
      <c r="T4564" s="115">
        <f t="shared" si="145"/>
        <v>0.20776123717300188</v>
      </c>
    </row>
    <row r="4565" spans="1:20" x14ac:dyDescent="0.3">
      <c r="A4565" s="115" t="s">
        <v>391</v>
      </c>
      <c r="B4565" s="115" t="s">
        <v>379</v>
      </c>
      <c r="C4565" s="115" t="s">
        <v>103</v>
      </c>
      <c r="D4565" s="115" t="s">
        <v>87</v>
      </c>
      <c r="E4565" s="115" t="s">
        <v>86</v>
      </c>
      <c r="F4565" s="115" t="s">
        <v>86</v>
      </c>
      <c r="G4565" s="115">
        <v>1976</v>
      </c>
      <c r="H4565" s="115" t="s">
        <v>125</v>
      </c>
      <c r="I4565" s="115">
        <v>0.98534294499999997</v>
      </c>
      <c r="J4565" s="115" t="s">
        <v>49</v>
      </c>
      <c r="K4565" s="115">
        <f>INDEX(DatosProcesados!$A$1:$BF$101,MATCH(DataBase!A4565,DatosProcesados!$A$1:$A$101,0),MATCH(DataBase!J4565,DatosProcesados!$A$1:$BF$1,0))</f>
        <v>0.43</v>
      </c>
      <c r="L4565" s="115" t="str">
        <f>INDEX(Modelo!$A$9:$D$89,MATCH(DataBase!$J4565,Modelo!$A$9:$A$89,0),MATCH(DataBase!L$1,Modelo!$A$9:$D$9,0))</f>
        <v xml:space="preserve">Impacto social </v>
      </c>
      <c r="M4565" s="115" t="str">
        <f>INDEX(Modelo!$A$9:$D$89,MATCH(DataBase!$J4565,Modelo!$A$9:$A$89,0),MATCH(DataBase!M$1,Modelo!$A$9:$D$9,0))</f>
        <v>Pilar 5</v>
      </c>
      <c r="N4565" s="115" t="str">
        <f>INDEX(Modelo!$A$9:$D$89,MATCH(DataBase!$J4565,Modelo!$A$9:$A$89,0),MATCH(DataBase!N$1,Modelo!$A$9:$D$9,0))</f>
        <v>positivo</v>
      </c>
      <c r="O4565" s="115">
        <f t="array" ref="O4565">IF(N4565="negativo",INDEX($AD$3:$AG$51,MATCH(1,($B4565=$AD$3:$AD$51)*($J4565=$AE$3:$AE$51),0),3),IF(N4565="positivo",INDEX($AD$55:$AG$109,MATCH(1,($B4565=$AD$55:$AD$109)*($J4565=$AE$55:$AE$109),0),3)))</f>
        <v>0.52500000000000002</v>
      </c>
      <c r="P4565" s="115">
        <f t="array" ref="P4565">IF(N4565="negativo",INDEX($AD$3:$AG$51,MATCH(1,($B4565=$AD$3:$AD$51)*($J4565=$AE$3:$AE$51),0),4),IF(N4565="positivo",INDEX($AD$55:$AG$109,MATCH(1,($B4565=$AD$55:$AD$109)*($J4565=$AE$55:$AE$109),0),4)))</f>
        <v>7.8E-2</v>
      </c>
      <c r="Q4565" s="115" t="str">
        <f>VLOOKUP(M4565,Modelo!$A$2:$C$7,2,0)</f>
        <v>Diversidad, Equidad e Inclusión (DEI)</v>
      </c>
      <c r="R4565" s="118">
        <f t="array" ref="R4565">INDEX(Modelo!$F$1:$H$37,MATCH(1,(DataBase!Q4565=Modelo!$G$1:$G$37)*(DataBase!B4565=Modelo!$F$1:$F$37),0),3)</f>
        <v>0.14285714285714285</v>
      </c>
      <c r="S4565" s="115">
        <f t="shared" si="144"/>
        <v>78.74720357941834</v>
      </c>
      <c r="T4565" s="115">
        <f t="shared" si="145"/>
        <v>11.249600511345477</v>
      </c>
    </row>
    <row r="4566" spans="1:20" x14ac:dyDescent="0.3">
      <c r="A4566" s="115" t="s">
        <v>376</v>
      </c>
      <c r="B4566" s="115" t="s">
        <v>313</v>
      </c>
      <c r="C4566" s="115" t="s">
        <v>103</v>
      </c>
      <c r="D4566" s="115" t="s">
        <v>86</v>
      </c>
      <c r="E4566" s="115" t="s">
        <v>87</v>
      </c>
      <c r="F4566" s="115" t="s">
        <v>87</v>
      </c>
      <c r="G4566" s="115">
        <v>1920</v>
      </c>
      <c r="H4566" s="115" t="s">
        <v>294</v>
      </c>
      <c r="I4566" s="115">
        <v>1.8691417530000001</v>
      </c>
      <c r="J4566" s="115" t="s">
        <v>49</v>
      </c>
      <c r="K4566" s="115" t="str">
        <f>INDEX(DatosProcesados!$A$1:$BF$101,MATCH(DataBase!A4566,DatosProcesados!$A$1:$A$101,0),MATCH(DataBase!J4566,DatosProcesados!$A$1:$BF$1,0))</f>
        <v>No informa</v>
      </c>
      <c r="L4566" s="115" t="str">
        <f>INDEX(Modelo!$A$9:$D$89,MATCH(DataBase!$J4566,Modelo!$A$9:$A$89,0),MATCH(DataBase!L$1,Modelo!$A$9:$D$9,0))</f>
        <v xml:space="preserve">Impacto social </v>
      </c>
      <c r="M4566" s="115" t="str">
        <f>INDEX(Modelo!$A$9:$D$89,MATCH(DataBase!$J4566,Modelo!$A$9:$A$89,0),MATCH(DataBase!M$1,Modelo!$A$9:$D$9,0))</f>
        <v>Pilar 5</v>
      </c>
      <c r="N4566" s="115" t="str">
        <f>INDEX(Modelo!$A$9:$D$89,MATCH(DataBase!$J4566,Modelo!$A$9:$A$89,0),MATCH(DataBase!N$1,Modelo!$A$9:$D$9,0))</f>
        <v>positivo</v>
      </c>
      <c r="O4566" s="115">
        <f t="array" ref="O4566">IF(N4566="negativo",INDEX($AD$3:$AG$51,MATCH(1,($B4566=$AD$3:$AD$51)*($J4566=$AE$3:$AE$51),0),3),IF(N4566="positivo",INDEX($AD$55:$AG$109,MATCH(1,($B4566=$AD$55:$AD$109)*($J4566=$AE$55:$AE$109),0),3)))</f>
        <v>0.72</v>
      </c>
      <c r="P4566" s="115">
        <f t="array" ref="P4566">IF(N4566="negativo",INDEX($AD$3:$AG$51,MATCH(1,($B4566=$AD$3:$AD$51)*($J4566=$AE$3:$AE$51),0),4),IF(N4566="positivo",INDEX($AD$55:$AG$109,MATCH(1,($B4566=$AD$55:$AD$109)*($J4566=$AE$55:$AE$109),0),4)))</f>
        <v>0.12</v>
      </c>
      <c r="Q4566" s="115" t="str">
        <f>VLOOKUP(M4566,Modelo!$A$2:$C$7,2,0)</f>
        <v>Diversidad, Equidad e Inclusión (DEI)</v>
      </c>
      <c r="R4566" s="118">
        <f t="array" ref="R4566">INDEX(Modelo!$F$1:$H$37,MATCH(1,(DataBase!Q4566=Modelo!$G$1:$G$37)*(DataBase!B4566=Modelo!$F$1:$F$37),0),3)</f>
        <v>0.23529411764705882</v>
      </c>
      <c r="S4566" s="115">
        <f t="shared" si="144"/>
        <v>0</v>
      </c>
      <c r="T4566" s="115">
        <f t="shared" si="145"/>
        <v>0</v>
      </c>
    </row>
    <row r="4567" spans="1:20" x14ac:dyDescent="0.3">
      <c r="A4567" s="115" t="s">
        <v>193</v>
      </c>
      <c r="B4567" s="115" t="s">
        <v>84</v>
      </c>
      <c r="C4567" s="115" t="s">
        <v>103</v>
      </c>
      <c r="D4567" s="115" t="s">
        <v>86</v>
      </c>
      <c r="E4567" s="115" t="s">
        <v>87</v>
      </c>
      <c r="F4567" s="115" t="s">
        <v>87</v>
      </c>
      <c r="G4567" s="115">
        <v>2009</v>
      </c>
      <c r="H4567" s="115" t="s">
        <v>194</v>
      </c>
      <c r="I4567" s="115">
        <v>1.8581853669999999</v>
      </c>
      <c r="J4567" s="115" t="s">
        <v>49</v>
      </c>
      <c r="K4567" s="115" t="str">
        <f>INDEX(DatosProcesados!$A$1:$BF$101,MATCH(DataBase!A4567,DatosProcesados!$A$1:$A$101,0),MATCH(DataBase!J4567,DatosProcesados!$A$1:$BF$1,0))</f>
        <v>No informa</v>
      </c>
      <c r="L4567" s="115" t="str">
        <f>INDEX(Modelo!$A$9:$D$89,MATCH(DataBase!$J4567,Modelo!$A$9:$A$89,0),MATCH(DataBase!L$1,Modelo!$A$9:$D$9,0))</f>
        <v xml:space="preserve">Impacto social </v>
      </c>
      <c r="M4567" s="115" t="str">
        <f>INDEX(Modelo!$A$9:$D$89,MATCH(DataBase!$J4567,Modelo!$A$9:$A$89,0),MATCH(DataBase!M$1,Modelo!$A$9:$D$9,0))</f>
        <v>Pilar 5</v>
      </c>
      <c r="N4567" s="115" t="str">
        <f>INDEX(Modelo!$A$9:$D$89,MATCH(DataBase!$J4567,Modelo!$A$9:$A$89,0),MATCH(DataBase!N$1,Modelo!$A$9:$D$9,0))</f>
        <v>positivo</v>
      </c>
      <c r="O4567" s="115">
        <f t="array" ref="O4567">IF(N4567="negativo",INDEX($AD$3:$AG$51,MATCH(1,($B4567=$AD$3:$AD$51)*($J4567=$AE$3:$AE$51),0),3),IF(N4567="positivo",INDEX($AD$55:$AG$109,MATCH(1,($B4567=$AD$55:$AD$109)*($J4567=$AE$55:$AE$109),0),3)))</f>
        <v>32.78</v>
      </c>
      <c r="P4567" s="115">
        <f t="array" ref="P4567">IF(N4567="negativo",INDEX($AD$3:$AG$51,MATCH(1,($B4567=$AD$3:$AD$51)*($J4567=$AE$3:$AE$51),0),4),IF(N4567="positivo",INDEX($AD$55:$AG$109,MATCH(1,($B4567=$AD$55:$AD$109)*($J4567=$AE$55:$AE$109),0),4)))</f>
        <v>0.22</v>
      </c>
      <c r="Q4567" s="115" t="str">
        <f>VLOOKUP(M4567,Modelo!$A$2:$C$7,2,0)</f>
        <v>Diversidad, Equidad e Inclusión (DEI)</v>
      </c>
      <c r="R4567" s="118">
        <f t="array" ref="R4567">INDEX(Modelo!$F$1:$H$37,MATCH(1,(DataBase!Q4567=Modelo!$G$1:$G$37)*(DataBase!B4567=Modelo!$F$1:$F$37),0),3)</f>
        <v>0.29411764705882354</v>
      </c>
      <c r="S4567" s="115">
        <f t="shared" si="144"/>
        <v>0</v>
      </c>
      <c r="T4567" s="115">
        <f t="shared" si="145"/>
        <v>0</v>
      </c>
    </row>
    <row r="4568" spans="1:20" x14ac:dyDescent="0.3">
      <c r="A4568" s="115" t="s">
        <v>280</v>
      </c>
      <c r="B4568" s="115" t="s">
        <v>216</v>
      </c>
      <c r="C4568" s="115" t="s">
        <v>97</v>
      </c>
      <c r="D4568" s="115" t="s">
        <v>86</v>
      </c>
      <c r="E4568" s="115" t="s">
        <v>87</v>
      </c>
      <c r="F4568" s="115" t="s">
        <v>87</v>
      </c>
      <c r="G4568" s="115">
        <v>1866</v>
      </c>
      <c r="H4568" s="115" t="s">
        <v>281</v>
      </c>
      <c r="I4568" s="115">
        <v>2.0444698099999998</v>
      </c>
      <c r="J4568" s="115" t="s">
        <v>49</v>
      </c>
      <c r="K4568" s="115" t="str">
        <f>INDEX(DatosProcesados!$A$1:$BF$101,MATCH(DataBase!A4568,DatosProcesados!$A$1:$A$101,0),MATCH(DataBase!J4568,DatosProcesados!$A$1:$BF$1,0))</f>
        <v>No informa</v>
      </c>
      <c r="L4568" s="115" t="str">
        <f>INDEX(Modelo!$A$9:$D$89,MATCH(DataBase!$J4568,Modelo!$A$9:$A$89,0),MATCH(DataBase!L$1,Modelo!$A$9:$D$9,0))</f>
        <v xml:space="preserve">Impacto social </v>
      </c>
      <c r="M4568" s="115" t="str">
        <f>INDEX(Modelo!$A$9:$D$89,MATCH(DataBase!$J4568,Modelo!$A$9:$A$89,0),MATCH(DataBase!M$1,Modelo!$A$9:$D$9,0))</f>
        <v>Pilar 5</v>
      </c>
      <c r="N4568" s="115" t="str">
        <f>INDEX(Modelo!$A$9:$D$89,MATCH(DataBase!$J4568,Modelo!$A$9:$A$89,0),MATCH(DataBase!N$1,Modelo!$A$9:$D$9,0))</f>
        <v>positivo</v>
      </c>
      <c r="O4568" s="115">
        <f t="array" ref="O4568">IF(N4568="negativo",INDEX($AD$3:$AG$51,MATCH(1,($B4568=$AD$3:$AD$51)*($J4568=$AE$3:$AE$51),0),3),IF(N4568="positivo",INDEX($AD$55:$AG$109,MATCH(1,($B4568=$AD$55:$AD$109)*($J4568=$AE$55:$AE$109),0),3)))</f>
        <v>0.71</v>
      </c>
      <c r="P4568" s="115">
        <f t="array" ref="P4568">IF(N4568="negativo",INDEX($AD$3:$AG$51,MATCH(1,($B4568=$AD$3:$AD$51)*($J4568=$AE$3:$AE$51),0),4),IF(N4568="positivo",INDEX($AD$55:$AG$109,MATCH(1,($B4568=$AD$55:$AD$109)*($J4568=$AE$55:$AE$109),0),4)))</f>
        <v>7.0000000000000007E-2</v>
      </c>
      <c r="Q4568" s="115" t="str">
        <f>VLOOKUP(M4568,Modelo!$A$2:$C$7,2,0)</f>
        <v>Diversidad, Equidad e Inclusión (DEI)</v>
      </c>
      <c r="R4568" s="118">
        <f t="array" ref="R4568">INDEX(Modelo!$F$1:$H$37,MATCH(1,(DataBase!Q4568=Modelo!$G$1:$G$37)*(DataBase!B4568=Modelo!$F$1:$F$37),0),3)</f>
        <v>0.15789473684210525</v>
      </c>
      <c r="S4568" s="115">
        <f t="shared" si="144"/>
        <v>0</v>
      </c>
      <c r="T4568" s="115">
        <f t="shared" si="145"/>
        <v>0</v>
      </c>
    </row>
    <row r="4569" spans="1:20" x14ac:dyDescent="0.3">
      <c r="A4569" s="115" t="s">
        <v>143</v>
      </c>
      <c r="B4569" s="115" t="s">
        <v>84</v>
      </c>
      <c r="C4569" s="115" t="s">
        <v>97</v>
      </c>
      <c r="D4569" s="115" t="s">
        <v>86</v>
      </c>
      <c r="E4569" s="115" t="s">
        <v>86</v>
      </c>
      <c r="F4569" s="115" t="s">
        <v>86</v>
      </c>
      <c r="G4569" s="115">
        <v>1994</v>
      </c>
      <c r="H4569" s="115" t="s">
        <v>125</v>
      </c>
      <c r="I4569" s="115">
        <v>5.9751610780000002</v>
      </c>
      <c r="J4569" s="115" t="s">
        <v>49</v>
      </c>
      <c r="K4569" s="115" t="str">
        <f>INDEX(DatosProcesados!$A$1:$BF$101,MATCH(DataBase!A4569,DatosProcesados!$A$1:$A$101,0),MATCH(DataBase!J4569,DatosProcesados!$A$1:$BF$1,0))</f>
        <v>No informa</v>
      </c>
      <c r="L4569" s="115" t="str">
        <f>INDEX(Modelo!$A$9:$D$89,MATCH(DataBase!$J4569,Modelo!$A$9:$A$89,0),MATCH(DataBase!L$1,Modelo!$A$9:$D$9,0))</f>
        <v xml:space="preserve">Impacto social </v>
      </c>
      <c r="M4569" s="115" t="str">
        <f>INDEX(Modelo!$A$9:$D$89,MATCH(DataBase!$J4569,Modelo!$A$9:$A$89,0),MATCH(DataBase!M$1,Modelo!$A$9:$D$9,0))</f>
        <v>Pilar 5</v>
      </c>
      <c r="N4569" s="115" t="str">
        <f>INDEX(Modelo!$A$9:$D$89,MATCH(DataBase!$J4569,Modelo!$A$9:$A$89,0),MATCH(DataBase!N$1,Modelo!$A$9:$D$9,0))</f>
        <v>positivo</v>
      </c>
      <c r="O4569" s="115">
        <f t="array" ref="O4569">IF(N4569="negativo",INDEX($AD$3:$AG$51,MATCH(1,($B4569=$AD$3:$AD$51)*($J4569=$AE$3:$AE$51),0),3),IF(N4569="positivo",INDEX($AD$55:$AG$109,MATCH(1,($B4569=$AD$55:$AD$109)*($J4569=$AE$55:$AE$109),0),3)))</f>
        <v>32.78</v>
      </c>
      <c r="P4569" s="115">
        <f t="array" ref="P4569">IF(N4569="negativo",INDEX($AD$3:$AG$51,MATCH(1,($B4569=$AD$3:$AD$51)*($J4569=$AE$3:$AE$51),0),4),IF(N4569="positivo",INDEX($AD$55:$AG$109,MATCH(1,($B4569=$AD$55:$AD$109)*($J4569=$AE$55:$AE$109),0),4)))</f>
        <v>0.22</v>
      </c>
      <c r="Q4569" s="115" t="str">
        <f>VLOOKUP(M4569,Modelo!$A$2:$C$7,2,0)</f>
        <v>Diversidad, Equidad e Inclusión (DEI)</v>
      </c>
      <c r="R4569" s="118">
        <f t="array" ref="R4569">INDEX(Modelo!$F$1:$H$37,MATCH(1,(DataBase!Q4569=Modelo!$G$1:$G$37)*(DataBase!B4569=Modelo!$F$1:$F$37),0),3)</f>
        <v>0.29411764705882354</v>
      </c>
      <c r="S4569" s="115">
        <f t="shared" si="144"/>
        <v>0</v>
      </c>
      <c r="T4569" s="115">
        <f t="shared" si="145"/>
        <v>0</v>
      </c>
    </row>
    <row r="4570" spans="1:20" x14ac:dyDescent="0.3">
      <c r="A4570" s="115" t="s">
        <v>331</v>
      </c>
      <c r="B4570" s="115" t="s">
        <v>313</v>
      </c>
      <c r="C4570" s="115" t="s">
        <v>103</v>
      </c>
      <c r="D4570" s="115" t="s">
        <v>87</v>
      </c>
      <c r="E4570" s="115" t="s">
        <v>86</v>
      </c>
      <c r="F4570" s="115" t="s">
        <v>86</v>
      </c>
      <c r="G4570" s="115">
        <v>1953</v>
      </c>
      <c r="H4570" s="115" t="s">
        <v>125</v>
      </c>
      <c r="I4570" s="115">
        <v>7.1291921260000004</v>
      </c>
      <c r="J4570" s="115" t="s">
        <v>49</v>
      </c>
      <c r="K4570" s="115" t="str">
        <f>INDEX(DatosProcesados!$A$1:$BF$101,MATCH(DataBase!A4570,DatosProcesados!$A$1:$A$101,0),MATCH(DataBase!J4570,DatosProcesados!$A$1:$BF$1,0))</f>
        <v xml:space="preserve">No informa </v>
      </c>
      <c r="L4570" s="115" t="str">
        <f>INDEX(Modelo!$A$9:$D$89,MATCH(DataBase!$J4570,Modelo!$A$9:$A$89,0),MATCH(DataBase!L$1,Modelo!$A$9:$D$9,0))</f>
        <v xml:space="preserve">Impacto social </v>
      </c>
      <c r="M4570" s="115" t="str">
        <f>INDEX(Modelo!$A$9:$D$89,MATCH(DataBase!$J4570,Modelo!$A$9:$A$89,0),MATCH(DataBase!M$1,Modelo!$A$9:$D$9,0))</f>
        <v>Pilar 5</v>
      </c>
      <c r="N4570" s="115" t="str">
        <f>INDEX(Modelo!$A$9:$D$89,MATCH(DataBase!$J4570,Modelo!$A$9:$A$89,0),MATCH(DataBase!N$1,Modelo!$A$9:$D$9,0))</f>
        <v>positivo</v>
      </c>
      <c r="O4570" s="115">
        <f t="array" ref="O4570">IF(N4570="negativo",INDEX($AD$3:$AG$51,MATCH(1,($B4570=$AD$3:$AD$51)*($J4570=$AE$3:$AE$51),0),3),IF(N4570="positivo",INDEX($AD$55:$AG$109,MATCH(1,($B4570=$AD$55:$AD$109)*($J4570=$AE$55:$AE$109),0),3)))</f>
        <v>0.72</v>
      </c>
      <c r="P4570" s="115">
        <f t="array" ref="P4570">IF(N4570="negativo",INDEX($AD$3:$AG$51,MATCH(1,($B4570=$AD$3:$AD$51)*($J4570=$AE$3:$AE$51),0),4),IF(N4570="positivo",INDEX($AD$55:$AG$109,MATCH(1,($B4570=$AD$55:$AD$109)*($J4570=$AE$55:$AE$109),0),4)))</f>
        <v>0.12</v>
      </c>
      <c r="Q4570" s="115" t="str">
        <f>VLOOKUP(M4570,Modelo!$A$2:$C$7,2,0)</f>
        <v>Diversidad, Equidad e Inclusión (DEI)</v>
      </c>
      <c r="R4570" s="118">
        <f t="array" ref="R4570">INDEX(Modelo!$F$1:$H$37,MATCH(1,(DataBase!Q4570=Modelo!$G$1:$G$37)*(DataBase!B4570=Modelo!$F$1:$F$37),0),3)</f>
        <v>0.23529411764705882</v>
      </c>
      <c r="S4570" s="115">
        <f t="shared" si="144"/>
        <v>0</v>
      </c>
      <c r="T4570" s="115">
        <f t="shared" si="145"/>
        <v>0</v>
      </c>
    </row>
    <row r="4571" spans="1:20" x14ac:dyDescent="0.3">
      <c r="A4571" s="115" t="s">
        <v>277</v>
      </c>
      <c r="B4571" s="115" t="s">
        <v>216</v>
      </c>
      <c r="C4571" s="115" t="s">
        <v>85</v>
      </c>
      <c r="D4571" s="115" t="s">
        <v>86</v>
      </c>
      <c r="E4571" s="115" t="s">
        <v>87</v>
      </c>
      <c r="F4571" s="115" t="s">
        <v>87</v>
      </c>
      <c r="G4571" s="115">
        <v>1965</v>
      </c>
      <c r="H4571" s="115" t="s">
        <v>244</v>
      </c>
      <c r="I4571" s="115">
        <v>2.0973851419999998</v>
      </c>
      <c r="J4571" s="115" t="s">
        <v>49</v>
      </c>
      <c r="K4571" s="115" t="str">
        <f>INDEX(DatosProcesados!$A$1:$BF$101,MATCH(DataBase!A4571,DatosProcesados!$A$1:$A$101,0),MATCH(DataBase!J4571,DatosProcesados!$A$1:$BF$1,0))</f>
        <v>No informa</v>
      </c>
      <c r="L4571" s="115" t="str">
        <f>INDEX(Modelo!$A$9:$D$89,MATCH(DataBase!$J4571,Modelo!$A$9:$A$89,0),MATCH(DataBase!L$1,Modelo!$A$9:$D$9,0))</f>
        <v xml:space="preserve">Impacto social </v>
      </c>
      <c r="M4571" s="115" t="str">
        <f>INDEX(Modelo!$A$9:$D$89,MATCH(DataBase!$J4571,Modelo!$A$9:$A$89,0),MATCH(DataBase!M$1,Modelo!$A$9:$D$9,0))</f>
        <v>Pilar 5</v>
      </c>
      <c r="N4571" s="115" t="str">
        <f>INDEX(Modelo!$A$9:$D$89,MATCH(DataBase!$J4571,Modelo!$A$9:$A$89,0),MATCH(DataBase!N$1,Modelo!$A$9:$D$9,0))</f>
        <v>positivo</v>
      </c>
      <c r="O4571" s="115">
        <f t="array" ref="O4571">IF(N4571="negativo",INDEX($AD$3:$AG$51,MATCH(1,($B4571=$AD$3:$AD$51)*($J4571=$AE$3:$AE$51),0),3),IF(N4571="positivo",INDEX($AD$55:$AG$109,MATCH(1,($B4571=$AD$55:$AD$109)*($J4571=$AE$55:$AE$109),0),3)))</f>
        <v>0.71</v>
      </c>
      <c r="P4571" s="115">
        <f t="array" ref="P4571">IF(N4571="negativo",INDEX($AD$3:$AG$51,MATCH(1,($B4571=$AD$3:$AD$51)*($J4571=$AE$3:$AE$51),0),4),IF(N4571="positivo",INDEX($AD$55:$AG$109,MATCH(1,($B4571=$AD$55:$AD$109)*($J4571=$AE$55:$AE$109),0),4)))</f>
        <v>7.0000000000000007E-2</v>
      </c>
      <c r="Q4571" s="115" t="str">
        <f>VLOOKUP(M4571,Modelo!$A$2:$C$7,2,0)</f>
        <v>Diversidad, Equidad e Inclusión (DEI)</v>
      </c>
      <c r="R4571" s="118">
        <f t="array" ref="R4571">INDEX(Modelo!$F$1:$H$37,MATCH(1,(DataBase!Q4571=Modelo!$G$1:$G$37)*(DataBase!B4571=Modelo!$F$1:$F$37),0),3)</f>
        <v>0.15789473684210525</v>
      </c>
      <c r="S4571" s="115">
        <f t="shared" si="144"/>
        <v>0</v>
      </c>
      <c r="T4571" s="115">
        <f t="shared" si="145"/>
        <v>0</v>
      </c>
    </row>
    <row r="4572" spans="1:20" x14ac:dyDescent="0.3">
      <c r="A4572" s="115" t="s">
        <v>356</v>
      </c>
      <c r="B4572" s="115" t="s">
        <v>313</v>
      </c>
      <c r="C4572" s="115" t="s">
        <v>103</v>
      </c>
      <c r="D4572" s="115" t="s">
        <v>87</v>
      </c>
      <c r="E4572" s="115" t="s">
        <v>86</v>
      </c>
      <c r="F4572" s="115" t="s">
        <v>86</v>
      </c>
      <c r="G4572" s="115">
        <v>1989</v>
      </c>
      <c r="H4572" s="115" t="s">
        <v>125</v>
      </c>
      <c r="I4572" s="115">
        <v>3.0305383369999999</v>
      </c>
      <c r="J4572" s="115" t="s">
        <v>49</v>
      </c>
      <c r="K4572" s="115" t="str">
        <f>INDEX(DatosProcesados!$A$1:$BF$101,MATCH(DataBase!A4572,DatosProcesados!$A$1:$A$101,0),MATCH(DataBase!J4572,DatosProcesados!$A$1:$BF$1,0))</f>
        <v>No informa</v>
      </c>
      <c r="L4572" s="115" t="str">
        <f>INDEX(Modelo!$A$9:$D$89,MATCH(DataBase!$J4572,Modelo!$A$9:$A$89,0),MATCH(DataBase!L$1,Modelo!$A$9:$D$9,0))</f>
        <v xml:space="preserve">Impacto social </v>
      </c>
      <c r="M4572" s="115" t="str">
        <f>INDEX(Modelo!$A$9:$D$89,MATCH(DataBase!$J4572,Modelo!$A$9:$A$89,0),MATCH(DataBase!M$1,Modelo!$A$9:$D$9,0))</f>
        <v>Pilar 5</v>
      </c>
      <c r="N4572" s="115" t="str">
        <f>INDEX(Modelo!$A$9:$D$89,MATCH(DataBase!$J4572,Modelo!$A$9:$A$89,0),MATCH(DataBase!N$1,Modelo!$A$9:$D$9,0))</f>
        <v>positivo</v>
      </c>
      <c r="O4572" s="115">
        <f t="array" ref="O4572">IF(N4572="negativo",INDEX($AD$3:$AG$51,MATCH(1,($B4572=$AD$3:$AD$51)*($J4572=$AE$3:$AE$51),0),3),IF(N4572="positivo",INDEX($AD$55:$AG$109,MATCH(1,($B4572=$AD$55:$AD$109)*($J4572=$AE$55:$AE$109),0),3)))</f>
        <v>0.72</v>
      </c>
      <c r="P4572" s="115">
        <f t="array" ref="P4572">IF(N4572="negativo",INDEX($AD$3:$AG$51,MATCH(1,($B4572=$AD$3:$AD$51)*($J4572=$AE$3:$AE$51),0),4),IF(N4572="positivo",INDEX($AD$55:$AG$109,MATCH(1,($B4572=$AD$55:$AD$109)*($J4572=$AE$55:$AE$109),0),4)))</f>
        <v>0.12</v>
      </c>
      <c r="Q4572" s="115" t="str">
        <f>VLOOKUP(M4572,Modelo!$A$2:$C$7,2,0)</f>
        <v>Diversidad, Equidad e Inclusión (DEI)</v>
      </c>
      <c r="R4572" s="118">
        <f t="array" ref="R4572">INDEX(Modelo!$F$1:$H$37,MATCH(1,(DataBase!Q4572=Modelo!$G$1:$G$37)*(DataBase!B4572=Modelo!$F$1:$F$37),0),3)</f>
        <v>0.23529411764705882</v>
      </c>
      <c r="S4572" s="115">
        <f t="shared" si="144"/>
        <v>0</v>
      </c>
      <c r="T4572" s="115">
        <f t="shared" si="145"/>
        <v>0</v>
      </c>
    </row>
    <row r="4573" spans="1:20" x14ac:dyDescent="0.3">
      <c r="A4573" s="115" t="s">
        <v>268</v>
      </c>
      <c r="B4573" s="115" t="s">
        <v>216</v>
      </c>
      <c r="C4573" s="115" t="s">
        <v>103</v>
      </c>
      <c r="D4573" s="115" t="s">
        <v>86</v>
      </c>
      <c r="E4573" s="115" t="s">
        <v>86</v>
      </c>
      <c r="F4573" s="115" t="s">
        <v>87</v>
      </c>
      <c r="G4573" s="115">
        <v>1986</v>
      </c>
      <c r="H4573" s="115" t="s">
        <v>125</v>
      </c>
      <c r="I4573" s="115">
        <v>2.2734296359999999</v>
      </c>
      <c r="J4573" s="115" t="s">
        <v>49</v>
      </c>
      <c r="K4573" s="115" t="str">
        <f>INDEX(DatosProcesados!$A$1:$BF$101,MATCH(DataBase!A4573,DatosProcesados!$A$1:$A$101,0),MATCH(DataBase!J4573,DatosProcesados!$A$1:$BF$1,0))</f>
        <v>No informa</v>
      </c>
      <c r="L4573" s="115" t="str">
        <f>INDEX(Modelo!$A$9:$D$89,MATCH(DataBase!$J4573,Modelo!$A$9:$A$89,0),MATCH(DataBase!L$1,Modelo!$A$9:$D$9,0))</f>
        <v xml:space="preserve">Impacto social </v>
      </c>
      <c r="M4573" s="115" t="str">
        <f>INDEX(Modelo!$A$9:$D$89,MATCH(DataBase!$J4573,Modelo!$A$9:$A$89,0),MATCH(DataBase!M$1,Modelo!$A$9:$D$9,0))</f>
        <v>Pilar 5</v>
      </c>
      <c r="N4573" s="115" t="str">
        <f>INDEX(Modelo!$A$9:$D$89,MATCH(DataBase!$J4573,Modelo!$A$9:$A$89,0),MATCH(DataBase!N$1,Modelo!$A$9:$D$9,0))</f>
        <v>positivo</v>
      </c>
      <c r="O4573" s="115">
        <f t="array" ref="O4573">IF(N4573="negativo",INDEX($AD$3:$AG$51,MATCH(1,($B4573=$AD$3:$AD$51)*($J4573=$AE$3:$AE$51),0),3),IF(N4573="positivo",INDEX($AD$55:$AG$109,MATCH(1,($B4573=$AD$55:$AD$109)*($J4573=$AE$55:$AE$109),0),3)))</f>
        <v>0.71</v>
      </c>
      <c r="P4573" s="115">
        <f t="array" ref="P4573">IF(N4573="negativo",INDEX($AD$3:$AG$51,MATCH(1,($B4573=$AD$3:$AD$51)*($J4573=$AE$3:$AE$51),0),4),IF(N4573="positivo",INDEX($AD$55:$AG$109,MATCH(1,($B4573=$AD$55:$AD$109)*($J4573=$AE$55:$AE$109),0),4)))</f>
        <v>7.0000000000000007E-2</v>
      </c>
      <c r="Q4573" s="115" t="str">
        <f>VLOOKUP(M4573,Modelo!$A$2:$C$7,2,0)</f>
        <v>Diversidad, Equidad e Inclusión (DEI)</v>
      </c>
      <c r="R4573" s="118">
        <f t="array" ref="R4573">INDEX(Modelo!$F$1:$H$37,MATCH(1,(DataBase!Q4573=Modelo!$G$1:$G$37)*(DataBase!B4573=Modelo!$F$1:$F$37),0),3)</f>
        <v>0.15789473684210525</v>
      </c>
      <c r="S4573" s="115">
        <f t="shared" si="144"/>
        <v>0</v>
      </c>
      <c r="T4573" s="115">
        <f t="shared" si="145"/>
        <v>0</v>
      </c>
    </row>
    <row r="4574" spans="1:20" x14ac:dyDescent="0.3">
      <c r="A4574" s="115" t="s">
        <v>234</v>
      </c>
      <c r="B4574" s="115" t="s">
        <v>216</v>
      </c>
      <c r="C4574" s="115" t="s">
        <v>103</v>
      </c>
      <c r="D4574" s="115" t="s">
        <v>86</v>
      </c>
      <c r="E4574" s="115" t="s">
        <v>86</v>
      </c>
      <c r="F4574" s="115" t="s">
        <v>86</v>
      </c>
      <c r="G4574" s="115">
        <v>1904</v>
      </c>
      <c r="H4574" s="115" t="s">
        <v>125</v>
      </c>
      <c r="I4574" s="115">
        <v>2.8467005310000002</v>
      </c>
      <c r="J4574" s="115" t="s">
        <v>49</v>
      </c>
      <c r="K4574" s="115">
        <f>INDEX(DatosProcesados!$A$1:$BF$101,MATCH(DataBase!A4574,DatosProcesados!$A$1:$A$101,0),MATCH(DataBase!J4574,DatosProcesados!$A$1:$BF$1,0))</f>
        <v>0.25</v>
      </c>
      <c r="L4574" s="115" t="str">
        <f>INDEX(Modelo!$A$9:$D$89,MATCH(DataBase!$J4574,Modelo!$A$9:$A$89,0),MATCH(DataBase!L$1,Modelo!$A$9:$D$9,0))</f>
        <v xml:space="preserve">Impacto social </v>
      </c>
      <c r="M4574" s="115" t="str">
        <f>INDEX(Modelo!$A$9:$D$89,MATCH(DataBase!$J4574,Modelo!$A$9:$A$89,0),MATCH(DataBase!M$1,Modelo!$A$9:$D$9,0))</f>
        <v>Pilar 5</v>
      </c>
      <c r="N4574" s="115" t="str">
        <f>INDEX(Modelo!$A$9:$D$89,MATCH(DataBase!$J4574,Modelo!$A$9:$A$89,0),MATCH(DataBase!N$1,Modelo!$A$9:$D$9,0))</f>
        <v>positivo</v>
      </c>
      <c r="O4574" s="115">
        <f t="array" ref="O4574">IF(N4574="negativo",INDEX($AD$3:$AG$51,MATCH(1,($B4574=$AD$3:$AD$51)*($J4574=$AE$3:$AE$51),0),3),IF(N4574="positivo",INDEX($AD$55:$AG$109,MATCH(1,($B4574=$AD$55:$AD$109)*($J4574=$AE$55:$AE$109),0),3)))</f>
        <v>0.71</v>
      </c>
      <c r="P4574" s="115">
        <f t="array" ref="P4574">IF(N4574="negativo",INDEX($AD$3:$AG$51,MATCH(1,($B4574=$AD$3:$AD$51)*($J4574=$AE$3:$AE$51),0),4),IF(N4574="positivo",INDEX($AD$55:$AG$109,MATCH(1,($B4574=$AD$55:$AD$109)*($J4574=$AE$55:$AE$109),0),4)))</f>
        <v>7.0000000000000007E-2</v>
      </c>
      <c r="Q4574" s="115" t="str">
        <f>VLOOKUP(M4574,Modelo!$A$2:$C$7,2,0)</f>
        <v>Diversidad, Equidad e Inclusión (DEI)</v>
      </c>
      <c r="R4574" s="118">
        <f t="array" ref="R4574">INDEX(Modelo!$F$1:$H$37,MATCH(1,(DataBase!Q4574=Modelo!$G$1:$G$37)*(DataBase!B4574=Modelo!$F$1:$F$37),0),3)</f>
        <v>0.15789473684210525</v>
      </c>
      <c r="S4574" s="115">
        <f t="shared" si="144"/>
        <v>28.125000000000007</v>
      </c>
      <c r="T4574" s="115">
        <f t="shared" si="145"/>
        <v>4.4407894736842115</v>
      </c>
    </row>
    <row r="4575" spans="1:20" x14ac:dyDescent="0.3">
      <c r="A4575" s="115" t="s">
        <v>359</v>
      </c>
      <c r="B4575" s="115" t="s">
        <v>313</v>
      </c>
      <c r="C4575" s="115" t="s">
        <v>103</v>
      </c>
      <c r="D4575" s="115" t="s">
        <v>86</v>
      </c>
      <c r="E4575" s="115" t="s">
        <v>87</v>
      </c>
      <c r="F4575" s="115" t="s">
        <v>87</v>
      </c>
      <c r="G4575" s="115">
        <v>1993</v>
      </c>
      <c r="H4575" s="115" t="s">
        <v>244</v>
      </c>
      <c r="I4575" s="115">
        <v>2.3607916150000001</v>
      </c>
      <c r="J4575" s="115" t="s">
        <v>49</v>
      </c>
      <c r="K4575" s="115" t="str">
        <f>INDEX(DatosProcesados!$A$1:$BF$101,MATCH(DataBase!A4575,DatosProcesados!$A$1:$A$101,0),MATCH(DataBase!J4575,DatosProcesados!$A$1:$BF$1,0))</f>
        <v>No informa</v>
      </c>
      <c r="L4575" s="115" t="str">
        <f>INDEX(Modelo!$A$9:$D$89,MATCH(DataBase!$J4575,Modelo!$A$9:$A$89,0),MATCH(DataBase!L$1,Modelo!$A$9:$D$9,0))</f>
        <v xml:space="preserve">Impacto social </v>
      </c>
      <c r="M4575" s="115" t="str">
        <f>INDEX(Modelo!$A$9:$D$89,MATCH(DataBase!$J4575,Modelo!$A$9:$A$89,0),MATCH(DataBase!M$1,Modelo!$A$9:$D$9,0))</f>
        <v>Pilar 5</v>
      </c>
      <c r="N4575" s="115" t="str">
        <f>INDEX(Modelo!$A$9:$D$89,MATCH(DataBase!$J4575,Modelo!$A$9:$A$89,0),MATCH(DataBase!N$1,Modelo!$A$9:$D$9,0))</f>
        <v>positivo</v>
      </c>
      <c r="O4575" s="115">
        <f t="array" ref="O4575">IF(N4575="negativo",INDEX($AD$3:$AG$51,MATCH(1,($B4575=$AD$3:$AD$51)*($J4575=$AE$3:$AE$51),0),3),IF(N4575="positivo",INDEX($AD$55:$AG$109,MATCH(1,($B4575=$AD$55:$AD$109)*($J4575=$AE$55:$AE$109),0),3)))</f>
        <v>0.72</v>
      </c>
      <c r="P4575" s="115">
        <f t="array" ref="P4575">IF(N4575="negativo",INDEX($AD$3:$AG$51,MATCH(1,($B4575=$AD$3:$AD$51)*($J4575=$AE$3:$AE$51),0),4),IF(N4575="positivo",INDEX($AD$55:$AG$109,MATCH(1,($B4575=$AD$55:$AD$109)*($J4575=$AE$55:$AE$109),0),4)))</f>
        <v>0.12</v>
      </c>
      <c r="Q4575" s="115" t="str">
        <f>VLOOKUP(M4575,Modelo!$A$2:$C$7,2,0)</f>
        <v>Diversidad, Equidad e Inclusión (DEI)</v>
      </c>
      <c r="R4575" s="118">
        <f t="array" ref="R4575">INDEX(Modelo!$F$1:$H$37,MATCH(1,(DataBase!Q4575=Modelo!$G$1:$G$37)*(DataBase!B4575=Modelo!$F$1:$F$37),0),3)</f>
        <v>0.23529411764705882</v>
      </c>
      <c r="S4575" s="115">
        <f t="shared" si="144"/>
        <v>0</v>
      </c>
      <c r="T4575" s="115">
        <f t="shared" si="145"/>
        <v>0</v>
      </c>
    </row>
    <row r="4576" spans="1:20" x14ac:dyDescent="0.3">
      <c r="A4576" s="115" t="s">
        <v>327</v>
      </c>
      <c r="B4576" s="115" t="s">
        <v>313</v>
      </c>
      <c r="C4576" s="115" t="s">
        <v>103</v>
      </c>
      <c r="D4576" s="115" t="s">
        <v>86</v>
      </c>
      <c r="E4576" s="115" t="s">
        <v>86</v>
      </c>
      <c r="F4576" s="115" t="s">
        <v>87</v>
      </c>
      <c r="G4576" s="115">
        <v>2005</v>
      </c>
      <c r="H4576" s="115" t="s">
        <v>328</v>
      </c>
      <c r="I4576" s="115">
        <v>10.521119421</v>
      </c>
      <c r="J4576" s="115" t="s">
        <v>49</v>
      </c>
      <c r="K4576" s="115">
        <f>INDEX(DatosProcesados!$A$1:$BF$101,MATCH(DataBase!A4576,DatosProcesados!$A$1:$A$101,0),MATCH(DataBase!J4576,DatosProcesados!$A$1:$BF$1,0))</f>
        <v>0.34</v>
      </c>
      <c r="L4576" s="115" t="str">
        <f>INDEX(Modelo!$A$9:$D$89,MATCH(DataBase!$J4576,Modelo!$A$9:$A$89,0),MATCH(DataBase!L$1,Modelo!$A$9:$D$9,0))</f>
        <v xml:space="preserve">Impacto social </v>
      </c>
      <c r="M4576" s="115" t="str">
        <f>INDEX(Modelo!$A$9:$D$89,MATCH(DataBase!$J4576,Modelo!$A$9:$A$89,0),MATCH(DataBase!M$1,Modelo!$A$9:$D$9,0))</f>
        <v>Pilar 5</v>
      </c>
      <c r="N4576" s="115" t="str">
        <f>INDEX(Modelo!$A$9:$D$89,MATCH(DataBase!$J4576,Modelo!$A$9:$A$89,0),MATCH(DataBase!N$1,Modelo!$A$9:$D$9,0))</f>
        <v>positivo</v>
      </c>
      <c r="O4576" s="115">
        <f t="array" ref="O4576">IF(N4576="negativo",INDEX($AD$3:$AG$51,MATCH(1,($B4576=$AD$3:$AD$51)*($J4576=$AE$3:$AE$51),0),3),IF(N4576="positivo",INDEX($AD$55:$AG$109,MATCH(1,($B4576=$AD$55:$AD$109)*($J4576=$AE$55:$AE$109),0),3)))</f>
        <v>0.72</v>
      </c>
      <c r="P4576" s="115">
        <f t="array" ref="P4576">IF(N4576="negativo",INDEX($AD$3:$AG$51,MATCH(1,($B4576=$AD$3:$AD$51)*($J4576=$AE$3:$AE$51),0),4),IF(N4576="positivo",INDEX($AD$55:$AG$109,MATCH(1,($B4576=$AD$55:$AD$109)*($J4576=$AE$55:$AE$109),0),4)))</f>
        <v>0.12</v>
      </c>
      <c r="Q4576" s="115" t="str">
        <f>VLOOKUP(M4576,Modelo!$A$2:$C$7,2,0)</f>
        <v>Diversidad, Equidad e Inclusión (DEI)</v>
      </c>
      <c r="R4576" s="118">
        <f t="array" ref="R4576">INDEX(Modelo!$F$1:$H$37,MATCH(1,(DataBase!Q4576=Modelo!$G$1:$G$37)*(DataBase!B4576=Modelo!$F$1:$F$37),0),3)</f>
        <v>0.23529411764705882</v>
      </c>
      <c r="S4576" s="115">
        <f t="shared" si="144"/>
        <v>36.666666666666679</v>
      </c>
      <c r="T4576" s="115">
        <f t="shared" si="145"/>
        <v>8.62745098039216</v>
      </c>
    </row>
    <row r="4577" spans="1:20" x14ac:dyDescent="0.3">
      <c r="A4577" s="115" t="s">
        <v>283</v>
      </c>
      <c r="B4577" s="115" t="s">
        <v>216</v>
      </c>
      <c r="C4577" s="115" t="s">
        <v>103</v>
      </c>
      <c r="D4577" s="115" t="s">
        <v>86</v>
      </c>
      <c r="E4577" s="115" t="s">
        <v>86</v>
      </c>
      <c r="F4577" s="115" t="s">
        <v>87</v>
      </c>
      <c r="G4577" s="115">
        <v>1958</v>
      </c>
      <c r="H4577" s="115" t="s">
        <v>125</v>
      </c>
      <c r="I4577" s="115">
        <v>2.0172595470000001</v>
      </c>
      <c r="J4577" s="115" t="s">
        <v>49</v>
      </c>
      <c r="K4577" s="115">
        <f>INDEX(DatosProcesados!$A$1:$BF$101,MATCH(DataBase!A4577,DatosProcesados!$A$1:$A$101,0),MATCH(DataBase!J4577,DatosProcesados!$A$1:$BF$1,0))</f>
        <v>0.32</v>
      </c>
      <c r="L4577" s="115" t="str">
        <f>INDEX(Modelo!$A$9:$D$89,MATCH(DataBase!$J4577,Modelo!$A$9:$A$89,0),MATCH(DataBase!L$1,Modelo!$A$9:$D$9,0))</f>
        <v xml:space="preserve">Impacto social </v>
      </c>
      <c r="M4577" s="115" t="str">
        <f>INDEX(Modelo!$A$9:$D$89,MATCH(DataBase!$J4577,Modelo!$A$9:$A$89,0),MATCH(DataBase!M$1,Modelo!$A$9:$D$9,0))</f>
        <v>Pilar 5</v>
      </c>
      <c r="N4577" s="115" t="str">
        <f>INDEX(Modelo!$A$9:$D$89,MATCH(DataBase!$J4577,Modelo!$A$9:$A$89,0),MATCH(DataBase!N$1,Modelo!$A$9:$D$9,0))</f>
        <v>positivo</v>
      </c>
      <c r="O4577" s="115">
        <f t="array" ref="O4577">IF(N4577="negativo",INDEX($AD$3:$AG$51,MATCH(1,($B4577=$AD$3:$AD$51)*($J4577=$AE$3:$AE$51),0),3),IF(N4577="positivo",INDEX($AD$55:$AG$109,MATCH(1,($B4577=$AD$55:$AD$109)*($J4577=$AE$55:$AE$109),0),3)))</f>
        <v>0.71</v>
      </c>
      <c r="P4577" s="115">
        <f t="array" ref="P4577">IF(N4577="negativo",INDEX($AD$3:$AG$51,MATCH(1,($B4577=$AD$3:$AD$51)*($J4577=$AE$3:$AE$51),0),4),IF(N4577="positivo",INDEX($AD$55:$AG$109,MATCH(1,($B4577=$AD$55:$AD$109)*($J4577=$AE$55:$AE$109),0),4)))</f>
        <v>7.0000000000000007E-2</v>
      </c>
      <c r="Q4577" s="115" t="str">
        <f>VLOOKUP(M4577,Modelo!$A$2:$C$7,2,0)</f>
        <v>Diversidad, Equidad e Inclusión (DEI)</v>
      </c>
      <c r="R4577" s="118">
        <f t="array" ref="R4577">INDEX(Modelo!$F$1:$H$37,MATCH(1,(DataBase!Q4577=Modelo!$G$1:$G$37)*(DataBase!B4577=Modelo!$F$1:$F$37),0),3)</f>
        <v>0.15789473684210525</v>
      </c>
      <c r="S4577" s="115">
        <f t="shared" si="144"/>
        <v>39.062500000000007</v>
      </c>
      <c r="T4577" s="115">
        <f t="shared" si="145"/>
        <v>6.1677631578947381</v>
      </c>
    </row>
    <row r="4578" spans="1:20" x14ac:dyDescent="0.3">
      <c r="A4578" s="115" t="s">
        <v>188</v>
      </c>
      <c r="B4578" s="115" t="s">
        <v>84</v>
      </c>
      <c r="C4578" s="115" t="s">
        <v>103</v>
      </c>
      <c r="D4578" s="115" t="s">
        <v>86</v>
      </c>
      <c r="E4578" s="115" t="s">
        <v>87</v>
      </c>
      <c r="F4578" s="115" t="s">
        <v>86</v>
      </c>
      <c r="G4578" s="115">
        <v>1974</v>
      </c>
      <c r="H4578" s="115" t="s">
        <v>125</v>
      </c>
      <c r="I4578" s="115">
        <v>2.2729038500000001</v>
      </c>
      <c r="J4578" s="115" t="s">
        <v>49</v>
      </c>
      <c r="K4578" s="115">
        <f>INDEX(DatosProcesados!$A$1:$BF$101,MATCH(DataBase!A4578,DatosProcesados!$A$1:$A$101,0),MATCH(DataBase!J4578,DatosProcesados!$A$1:$BF$1,0))</f>
        <v>0.37</v>
      </c>
      <c r="L4578" s="115" t="str">
        <f>INDEX(Modelo!$A$9:$D$89,MATCH(DataBase!$J4578,Modelo!$A$9:$A$89,0),MATCH(DataBase!L$1,Modelo!$A$9:$D$9,0))</f>
        <v xml:space="preserve">Impacto social </v>
      </c>
      <c r="M4578" s="115" t="str">
        <f>INDEX(Modelo!$A$9:$D$89,MATCH(DataBase!$J4578,Modelo!$A$9:$A$89,0),MATCH(DataBase!M$1,Modelo!$A$9:$D$9,0))</f>
        <v>Pilar 5</v>
      </c>
      <c r="N4578" s="115" t="str">
        <f>INDEX(Modelo!$A$9:$D$89,MATCH(DataBase!$J4578,Modelo!$A$9:$A$89,0),MATCH(DataBase!N$1,Modelo!$A$9:$D$9,0))</f>
        <v>positivo</v>
      </c>
      <c r="O4578" s="115">
        <f t="array" ref="O4578">IF(N4578="negativo",INDEX($AD$3:$AG$51,MATCH(1,($B4578=$AD$3:$AD$51)*($J4578=$AE$3:$AE$51),0),3),IF(N4578="positivo",INDEX($AD$55:$AG$109,MATCH(1,($B4578=$AD$55:$AD$109)*($J4578=$AE$55:$AE$109),0),3)))</f>
        <v>32.78</v>
      </c>
      <c r="P4578" s="115">
        <f t="array" ref="P4578">IF(N4578="negativo",INDEX($AD$3:$AG$51,MATCH(1,($B4578=$AD$3:$AD$51)*($J4578=$AE$3:$AE$51),0),4),IF(N4578="positivo",INDEX($AD$55:$AG$109,MATCH(1,($B4578=$AD$55:$AD$109)*($J4578=$AE$55:$AE$109),0),4)))</f>
        <v>0.22</v>
      </c>
      <c r="Q4578" s="115" t="str">
        <f>VLOOKUP(M4578,Modelo!$A$2:$C$7,2,0)</f>
        <v>Diversidad, Equidad e Inclusión (DEI)</v>
      </c>
      <c r="R4578" s="118">
        <f t="array" ref="R4578">INDEX(Modelo!$F$1:$H$37,MATCH(1,(DataBase!Q4578=Modelo!$G$1:$G$37)*(DataBase!B4578=Modelo!$F$1:$F$37),0),3)</f>
        <v>0.29411764705882354</v>
      </c>
      <c r="S4578" s="115">
        <f t="shared" si="144"/>
        <v>0.4606879606879607</v>
      </c>
      <c r="T4578" s="115">
        <f t="shared" si="145"/>
        <v>0.13549645902587079</v>
      </c>
    </row>
    <row r="4579" spans="1:20" x14ac:dyDescent="0.3">
      <c r="A4579" s="115" t="s">
        <v>199</v>
      </c>
      <c r="B4579" s="115" t="s">
        <v>84</v>
      </c>
      <c r="C4579" s="115" t="s">
        <v>103</v>
      </c>
      <c r="D4579" s="115" t="s">
        <v>86</v>
      </c>
      <c r="E4579" s="115" t="s">
        <v>86</v>
      </c>
      <c r="F4579" s="115" t="s">
        <v>87</v>
      </c>
      <c r="G4579" s="115">
        <v>2015</v>
      </c>
      <c r="H4579" s="115" t="s">
        <v>125</v>
      </c>
      <c r="I4579" s="115">
        <v>0.70314701400000001</v>
      </c>
      <c r="J4579" s="115" t="s">
        <v>49</v>
      </c>
      <c r="K4579" s="115" t="str">
        <f>INDEX(DatosProcesados!$A$1:$BF$101,MATCH(DataBase!A4579,DatosProcesados!$A$1:$A$101,0),MATCH(DataBase!J4579,DatosProcesados!$A$1:$BF$1,0))</f>
        <v>No informa</v>
      </c>
      <c r="L4579" s="115" t="str">
        <f>INDEX(Modelo!$A$9:$D$89,MATCH(DataBase!$J4579,Modelo!$A$9:$A$89,0),MATCH(DataBase!L$1,Modelo!$A$9:$D$9,0))</f>
        <v xml:space="preserve">Impacto social </v>
      </c>
      <c r="M4579" s="115" t="str">
        <f>INDEX(Modelo!$A$9:$D$89,MATCH(DataBase!$J4579,Modelo!$A$9:$A$89,0),MATCH(DataBase!M$1,Modelo!$A$9:$D$9,0))</f>
        <v>Pilar 5</v>
      </c>
      <c r="N4579" s="115" t="str">
        <f>INDEX(Modelo!$A$9:$D$89,MATCH(DataBase!$J4579,Modelo!$A$9:$A$89,0),MATCH(DataBase!N$1,Modelo!$A$9:$D$9,0))</f>
        <v>positivo</v>
      </c>
      <c r="O4579" s="115">
        <f t="array" ref="O4579">IF(N4579="negativo",INDEX($AD$3:$AG$51,MATCH(1,($B4579=$AD$3:$AD$51)*($J4579=$AE$3:$AE$51),0),3),IF(N4579="positivo",INDEX($AD$55:$AG$109,MATCH(1,($B4579=$AD$55:$AD$109)*($J4579=$AE$55:$AE$109),0),3)))</f>
        <v>32.78</v>
      </c>
      <c r="P4579" s="115">
        <f t="array" ref="P4579">IF(N4579="negativo",INDEX($AD$3:$AG$51,MATCH(1,($B4579=$AD$3:$AD$51)*($J4579=$AE$3:$AE$51),0),4),IF(N4579="positivo",INDEX($AD$55:$AG$109,MATCH(1,($B4579=$AD$55:$AD$109)*($J4579=$AE$55:$AE$109),0),4)))</f>
        <v>0.22</v>
      </c>
      <c r="Q4579" s="115" t="str">
        <f>VLOOKUP(M4579,Modelo!$A$2:$C$7,2,0)</f>
        <v>Diversidad, Equidad e Inclusión (DEI)</v>
      </c>
      <c r="R4579" s="118">
        <f t="array" ref="R4579">INDEX(Modelo!$F$1:$H$37,MATCH(1,(DataBase!Q4579=Modelo!$G$1:$G$37)*(DataBase!B4579=Modelo!$F$1:$F$37),0),3)</f>
        <v>0.29411764705882354</v>
      </c>
      <c r="S4579" s="115">
        <f t="shared" si="144"/>
        <v>0</v>
      </c>
      <c r="T4579" s="115">
        <f t="shared" si="145"/>
        <v>0</v>
      </c>
    </row>
    <row r="4580" spans="1:20" x14ac:dyDescent="0.3">
      <c r="A4580" s="115" t="s">
        <v>215</v>
      </c>
      <c r="B4580" s="115" t="s">
        <v>216</v>
      </c>
      <c r="C4580" s="115" t="s">
        <v>97</v>
      </c>
      <c r="D4580" s="115" t="s">
        <v>86</v>
      </c>
      <c r="E4580" s="115" t="s">
        <v>86</v>
      </c>
      <c r="F4580" s="115" t="s">
        <v>86</v>
      </c>
      <c r="G4580" s="115">
        <v>1956</v>
      </c>
      <c r="H4580" s="115" t="s">
        <v>125</v>
      </c>
      <c r="I4580" s="115">
        <v>25.860914507</v>
      </c>
      <c r="J4580" s="115" t="s">
        <v>49</v>
      </c>
      <c r="K4580" s="115">
        <f>INDEX(DatosProcesados!$A$1:$BF$101,MATCH(DataBase!A4580,DatosProcesados!$A$1:$A$101,0),MATCH(DataBase!J4580,DatosProcesados!$A$1:$BF$1,0))</f>
        <v>0.56000000000000005</v>
      </c>
      <c r="L4580" s="115" t="str">
        <f>INDEX(Modelo!$A$9:$D$89,MATCH(DataBase!$J4580,Modelo!$A$9:$A$89,0),MATCH(DataBase!L$1,Modelo!$A$9:$D$9,0))</f>
        <v xml:space="preserve">Impacto social </v>
      </c>
      <c r="M4580" s="115" t="str">
        <f>INDEX(Modelo!$A$9:$D$89,MATCH(DataBase!$J4580,Modelo!$A$9:$A$89,0),MATCH(DataBase!M$1,Modelo!$A$9:$D$9,0))</f>
        <v>Pilar 5</v>
      </c>
      <c r="N4580" s="115" t="str">
        <f>INDEX(Modelo!$A$9:$D$89,MATCH(DataBase!$J4580,Modelo!$A$9:$A$89,0),MATCH(DataBase!N$1,Modelo!$A$9:$D$9,0))</f>
        <v>positivo</v>
      </c>
      <c r="O4580" s="115">
        <f t="array" ref="O4580">IF(N4580="negativo",INDEX($AD$3:$AG$51,MATCH(1,($B4580=$AD$3:$AD$51)*($J4580=$AE$3:$AE$51),0),3),IF(N4580="positivo",INDEX($AD$55:$AG$109,MATCH(1,($B4580=$AD$55:$AD$109)*($J4580=$AE$55:$AE$109),0),3)))</f>
        <v>0.71</v>
      </c>
      <c r="P4580" s="115">
        <f t="array" ref="P4580">IF(N4580="negativo",INDEX($AD$3:$AG$51,MATCH(1,($B4580=$AD$3:$AD$51)*($J4580=$AE$3:$AE$51),0),4),IF(N4580="positivo",INDEX($AD$55:$AG$109,MATCH(1,($B4580=$AD$55:$AD$109)*($J4580=$AE$55:$AE$109),0),4)))</f>
        <v>7.0000000000000007E-2</v>
      </c>
      <c r="Q4580" s="115" t="str">
        <f>VLOOKUP(M4580,Modelo!$A$2:$C$7,2,0)</f>
        <v>Diversidad, Equidad e Inclusión (DEI)</v>
      </c>
      <c r="R4580" s="118">
        <f t="array" ref="R4580">INDEX(Modelo!$F$1:$H$37,MATCH(1,(DataBase!Q4580=Modelo!$G$1:$G$37)*(DataBase!B4580=Modelo!$F$1:$F$37),0),3)</f>
        <v>0.15789473684210525</v>
      </c>
      <c r="S4580" s="115">
        <f t="shared" si="144"/>
        <v>76.562500000000028</v>
      </c>
      <c r="T4580" s="115">
        <f t="shared" si="145"/>
        <v>12.088815789473689</v>
      </c>
    </row>
    <row r="4581" spans="1:20" x14ac:dyDescent="0.3">
      <c r="A4581" s="115" t="s">
        <v>257</v>
      </c>
      <c r="B4581" s="115" t="s">
        <v>216</v>
      </c>
      <c r="C4581" s="115" t="s">
        <v>97</v>
      </c>
      <c r="D4581" s="115" t="s">
        <v>86</v>
      </c>
      <c r="E4581" s="115" t="s">
        <v>87</v>
      </c>
      <c r="F4581" s="115" t="s">
        <v>87</v>
      </c>
      <c r="G4581" s="115">
        <v>1898</v>
      </c>
      <c r="H4581" s="115" t="s">
        <v>167</v>
      </c>
      <c r="I4581" s="115">
        <v>2.4260392159999999</v>
      </c>
      <c r="J4581" s="115" t="s">
        <v>49</v>
      </c>
      <c r="K4581" s="115" t="str">
        <f>INDEX(DatosProcesados!$A$1:$BF$101,MATCH(DataBase!A4581,DatosProcesados!$A$1:$A$101,0),MATCH(DataBase!J4581,DatosProcesados!$A$1:$BF$1,0))</f>
        <v>No informa</v>
      </c>
      <c r="L4581" s="115" t="str">
        <f>INDEX(Modelo!$A$9:$D$89,MATCH(DataBase!$J4581,Modelo!$A$9:$A$89,0),MATCH(DataBase!L$1,Modelo!$A$9:$D$9,0))</f>
        <v xml:space="preserve">Impacto social </v>
      </c>
      <c r="M4581" s="115" t="str">
        <f>INDEX(Modelo!$A$9:$D$89,MATCH(DataBase!$J4581,Modelo!$A$9:$A$89,0),MATCH(DataBase!M$1,Modelo!$A$9:$D$9,0))</f>
        <v>Pilar 5</v>
      </c>
      <c r="N4581" s="115" t="str">
        <f>INDEX(Modelo!$A$9:$D$89,MATCH(DataBase!$J4581,Modelo!$A$9:$A$89,0),MATCH(DataBase!N$1,Modelo!$A$9:$D$9,0))</f>
        <v>positivo</v>
      </c>
      <c r="O4581" s="115">
        <f t="array" ref="O4581">IF(N4581="negativo",INDEX($AD$3:$AG$51,MATCH(1,($B4581=$AD$3:$AD$51)*($J4581=$AE$3:$AE$51),0),3),IF(N4581="positivo",INDEX($AD$55:$AG$109,MATCH(1,($B4581=$AD$55:$AD$109)*($J4581=$AE$55:$AE$109),0),3)))</f>
        <v>0.71</v>
      </c>
      <c r="P4581" s="115">
        <f t="array" ref="P4581">IF(N4581="negativo",INDEX($AD$3:$AG$51,MATCH(1,($B4581=$AD$3:$AD$51)*($J4581=$AE$3:$AE$51),0),4),IF(N4581="positivo",INDEX($AD$55:$AG$109,MATCH(1,($B4581=$AD$55:$AD$109)*($J4581=$AE$55:$AE$109),0),4)))</f>
        <v>7.0000000000000007E-2</v>
      </c>
      <c r="Q4581" s="115" t="str">
        <f>VLOOKUP(M4581,Modelo!$A$2:$C$7,2,0)</f>
        <v>Diversidad, Equidad e Inclusión (DEI)</v>
      </c>
      <c r="R4581" s="118">
        <f t="array" ref="R4581">INDEX(Modelo!$F$1:$H$37,MATCH(1,(DataBase!Q4581=Modelo!$G$1:$G$37)*(DataBase!B4581=Modelo!$F$1:$F$37),0),3)</f>
        <v>0.15789473684210525</v>
      </c>
      <c r="S4581" s="115">
        <f t="shared" si="144"/>
        <v>0</v>
      </c>
      <c r="T4581" s="115">
        <f t="shared" si="145"/>
        <v>0</v>
      </c>
    </row>
    <row r="4582" spans="1:20" x14ac:dyDescent="0.3">
      <c r="A4582" s="115" t="s">
        <v>301</v>
      </c>
      <c r="B4582" s="115" t="s">
        <v>216</v>
      </c>
      <c r="C4582" s="115" t="s">
        <v>103</v>
      </c>
      <c r="D4582" s="115" t="s">
        <v>86</v>
      </c>
      <c r="E4582" s="115" t="s">
        <v>87</v>
      </c>
      <c r="F4582" s="115" t="s">
        <v>86</v>
      </c>
      <c r="G4582" s="115">
        <v>1998</v>
      </c>
      <c r="H4582" s="115" t="s">
        <v>125</v>
      </c>
      <c r="I4582" s="115">
        <v>1.697301486</v>
      </c>
      <c r="J4582" s="115" t="s">
        <v>49</v>
      </c>
      <c r="K4582" s="115">
        <f>INDEX(DatosProcesados!$A$1:$BF$101,MATCH(DataBase!A4582,DatosProcesados!$A$1:$A$101,0),MATCH(DataBase!J4582,DatosProcesados!$A$1:$BF$1,0))</f>
        <v>7.0000000000000007E-2</v>
      </c>
      <c r="L4582" s="115" t="str">
        <f>INDEX(Modelo!$A$9:$D$89,MATCH(DataBase!$J4582,Modelo!$A$9:$A$89,0),MATCH(DataBase!L$1,Modelo!$A$9:$D$9,0))</f>
        <v xml:space="preserve">Impacto social </v>
      </c>
      <c r="M4582" s="115" t="str">
        <f>INDEX(Modelo!$A$9:$D$89,MATCH(DataBase!$J4582,Modelo!$A$9:$A$89,0),MATCH(DataBase!M$1,Modelo!$A$9:$D$9,0))</f>
        <v>Pilar 5</v>
      </c>
      <c r="N4582" s="115" t="str">
        <f>INDEX(Modelo!$A$9:$D$89,MATCH(DataBase!$J4582,Modelo!$A$9:$A$89,0),MATCH(DataBase!N$1,Modelo!$A$9:$D$9,0))</f>
        <v>positivo</v>
      </c>
      <c r="O4582" s="115">
        <f t="array" ref="O4582">IF(N4582="negativo",INDEX($AD$3:$AG$51,MATCH(1,($B4582=$AD$3:$AD$51)*($J4582=$AE$3:$AE$51),0),3),IF(N4582="positivo",INDEX($AD$55:$AG$109,MATCH(1,($B4582=$AD$55:$AD$109)*($J4582=$AE$55:$AE$109),0),3)))</f>
        <v>0.71</v>
      </c>
      <c r="P4582" s="115">
        <f t="array" ref="P4582">IF(N4582="negativo",INDEX($AD$3:$AG$51,MATCH(1,($B4582=$AD$3:$AD$51)*($J4582=$AE$3:$AE$51),0),4),IF(N4582="positivo",INDEX($AD$55:$AG$109,MATCH(1,($B4582=$AD$55:$AD$109)*($J4582=$AE$55:$AE$109),0),4)))</f>
        <v>7.0000000000000007E-2</v>
      </c>
      <c r="Q4582" s="115" t="str">
        <f>VLOOKUP(M4582,Modelo!$A$2:$C$7,2,0)</f>
        <v>Diversidad, Equidad e Inclusión (DEI)</v>
      </c>
      <c r="R4582" s="118">
        <f t="array" ref="R4582">INDEX(Modelo!$F$1:$H$37,MATCH(1,(DataBase!Q4582=Modelo!$G$1:$G$37)*(DataBase!B4582=Modelo!$F$1:$F$37),0),3)</f>
        <v>0.15789473684210525</v>
      </c>
      <c r="S4582" s="115">
        <f t="shared" si="144"/>
        <v>0</v>
      </c>
      <c r="T4582" s="115">
        <f t="shared" si="145"/>
        <v>0</v>
      </c>
    </row>
    <row r="4583" spans="1:20" x14ac:dyDescent="0.3">
      <c r="A4583" s="115" t="s">
        <v>352</v>
      </c>
      <c r="B4583" s="115" t="s">
        <v>313</v>
      </c>
      <c r="C4583" s="115" t="s">
        <v>103</v>
      </c>
      <c r="D4583" s="115" t="s">
        <v>87</v>
      </c>
      <c r="E4583" s="115" t="s">
        <v>87</v>
      </c>
      <c r="F4583" s="115" t="s">
        <v>87</v>
      </c>
      <c r="G4583" s="115">
        <v>1969</v>
      </c>
      <c r="H4583" s="115" t="s">
        <v>353</v>
      </c>
      <c r="I4583" s="115">
        <v>3.188315636</v>
      </c>
      <c r="J4583" s="115" t="s">
        <v>49</v>
      </c>
      <c r="K4583" s="115" t="str">
        <f>INDEX(DatosProcesados!$A$1:$BF$101,MATCH(DataBase!A4583,DatosProcesados!$A$1:$A$101,0),MATCH(DataBase!J4583,DatosProcesados!$A$1:$BF$1,0))</f>
        <v>No informa</v>
      </c>
      <c r="L4583" s="115" t="str">
        <f>INDEX(Modelo!$A$9:$D$89,MATCH(DataBase!$J4583,Modelo!$A$9:$A$89,0),MATCH(DataBase!L$1,Modelo!$A$9:$D$9,0))</f>
        <v xml:space="preserve">Impacto social </v>
      </c>
      <c r="M4583" s="115" t="str">
        <f>INDEX(Modelo!$A$9:$D$89,MATCH(DataBase!$J4583,Modelo!$A$9:$A$89,0),MATCH(DataBase!M$1,Modelo!$A$9:$D$9,0))</f>
        <v>Pilar 5</v>
      </c>
      <c r="N4583" s="115" t="str">
        <f>INDEX(Modelo!$A$9:$D$89,MATCH(DataBase!$J4583,Modelo!$A$9:$A$89,0),MATCH(DataBase!N$1,Modelo!$A$9:$D$9,0))</f>
        <v>positivo</v>
      </c>
      <c r="O4583" s="115">
        <f t="array" ref="O4583">IF(N4583="negativo",INDEX($AD$3:$AG$51,MATCH(1,($B4583=$AD$3:$AD$51)*($J4583=$AE$3:$AE$51),0),3),IF(N4583="positivo",INDEX($AD$55:$AG$109,MATCH(1,($B4583=$AD$55:$AD$109)*($J4583=$AE$55:$AE$109),0),3)))</f>
        <v>0.72</v>
      </c>
      <c r="P4583" s="115">
        <f t="array" ref="P4583">IF(N4583="negativo",INDEX($AD$3:$AG$51,MATCH(1,($B4583=$AD$3:$AD$51)*($J4583=$AE$3:$AE$51),0),4),IF(N4583="positivo",INDEX($AD$55:$AG$109,MATCH(1,($B4583=$AD$55:$AD$109)*($J4583=$AE$55:$AE$109),0),4)))</f>
        <v>0.12</v>
      </c>
      <c r="Q4583" s="115" t="str">
        <f>VLOOKUP(M4583,Modelo!$A$2:$C$7,2,0)</f>
        <v>Diversidad, Equidad e Inclusión (DEI)</v>
      </c>
      <c r="R4583" s="118">
        <f t="array" ref="R4583">INDEX(Modelo!$F$1:$H$37,MATCH(1,(DataBase!Q4583=Modelo!$G$1:$G$37)*(DataBase!B4583=Modelo!$F$1:$F$37),0),3)</f>
        <v>0.23529411764705882</v>
      </c>
      <c r="S4583" s="115">
        <f t="shared" si="144"/>
        <v>0</v>
      </c>
      <c r="T4583" s="115">
        <f t="shared" si="145"/>
        <v>0</v>
      </c>
    </row>
    <row r="4584" spans="1:20" x14ac:dyDescent="0.3">
      <c r="A4584" s="115" t="s">
        <v>427</v>
      </c>
      <c r="B4584" s="115" t="s">
        <v>407</v>
      </c>
      <c r="C4584" s="115" t="s">
        <v>103</v>
      </c>
      <c r="D4584" s="115" t="s">
        <v>86</v>
      </c>
      <c r="E4584" s="115" t="s">
        <v>86</v>
      </c>
      <c r="F4584" s="115" t="s">
        <v>87</v>
      </c>
      <c r="G4584" s="115">
        <v>2020</v>
      </c>
      <c r="H4584" s="115" t="s">
        <v>428</v>
      </c>
      <c r="I4584" s="115">
        <v>1.943851598</v>
      </c>
      <c r="J4584" s="115" t="s">
        <v>49</v>
      </c>
      <c r="K4584" s="115">
        <f>INDEX(DatosProcesados!$A$1:$BF$101,MATCH(DataBase!A4584,DatosProcesados!$A$1:$A$101,0),MATCH(DataBase!J4584,DatosProcesados!$A$1:$BF$1,0))</f>
        <v>0.39</v>
      </c>
      <c r="L4584" s="115" t="str">
        <f>INDEX(Modelo!$A$9:$D$89,MATCH(DataBase!$J4584,Modelo!$A$9:$A$89,0),MATCH(DataBase!L$1,Modelo!$A$9:$D$9,0))</f>
        <v xml:space="preserve">Impacto social </v>
      </c>
      <c r="M4584" s="115" t="str">
        <f>INDEX(Modelo!$A$9:$D$89,MATCH(DataBase!$J4584,Modelo!$A$9:$A$89,0),MATCH(DataBase!M$1,Modelo!$A$9:$D$9,0))</f>
        <v>Pilar 5</v>
      </c>
      <c r="N4584" s="115" t="str">
        <f>INDEX(Modelo!$A$9:$D$89,MATCH(DataBase!$J4584,Modelo!$A$9:$A$89,0),MATCH(DataBase!N$1,Modelo!$A$9:$D$9,0))</f>
        <v>positivo</v>
      </c>
      <c r="O4584" s="115">
        <f t="array" ref="O4584">IF(N4584="negativo",INDEX($AD$3:$AG$51,MATCH(1,($B4584=$AD$3:$AD$51)*($J4584=$AE$3:$AE$51),0),3),IF(N4584="positivo",INDEX($AD$55:$AG$109,MATCH(1,($B4584=$AD$55:$AD$109)*($J4584=$AE$55:$AE$109),0),3)))</f>
        <v>0.44</v>
      </c>
      <c r="P4584" s="115">
        <f t="array" ref="P4584">IF(N4584="negativo",INDEX($AD$3:$AG$51,MATCH(1,($B4584=$AD$3:$AD$51)*($J4584=$AE$3:$AE$51),0),4),IF(N4584="positivo",INDEX($AD$55:$AG$109,MATCH(1,($B4584=$AD$55:$AD$109)*($J4584=$AE$55:$AE$109),0),4)))</f>
        <v>4.7699999999999999E-2</v>
      </c>
      <c r="Q4584" s="115" t="str">
        <f>VLOOKUP(M4584,Modelo!$A$2:$C$7,2,0)</f>
        <v>Diversidad, Equidad e Inclusión (DEI)</v>
      </c>
      <c r="R4584" s="118">
        <f t="array" ref="R4584">INDEX(Modelo!$F$1:$H$37,MATCH(1,(DataBase!Q4584=Modelo!$G$1:$G$37)*(DataBase!B4584=Modelo!$F$1:$F$37),0),3)</f>
        <v>0.11538461538461539</v>
      </c>
      <c r="S4584" s="115">
        <f t="shared" si="144"/>
        <v>87.25465205200102</v>
      </c>
      <c r="T4584" s="115">
        <f t="shared" si="145"/>
        <v>10.067844467538579</v>
      </c>
    </row>
    <row r="4585" spans="1:20" x14ac:dyDescent="0.3">
      <c r="A4585" s="115" t="s">
        <v>333</v>
      </c>
      <c r="B4585" s="115" t="s">
        <v>313</v>
      </c>
      <c r="C4585" s="115" t="s">
        <v>103</v>
      </c>
      <c r="D4585" s="115" t="s">
        <v>86</v>
      </c>
      <c r="E4585" s="115" t="s">
        <v>86</v>
      </c>
      <c r="F4585" s="115" t="s">
        <v>87</v>
      </c>
      <c r="G4585" s="115">
        <v>1952</v>
      </c>
      <c r="H4585" s="115" t="s">
        <v>177</v>
      </c>
      <c r="I4585" s="115">
        <v>5.9910971069999999</v>
      </c>
      <c r="J4585" s="115" t="s">
        <v>49</v>
      </c>
      <c r="K4585" s="115">
        <f>INDEX(DatosProcesados!$A$1:$BF$101,MATCH(DataBase!A4585,DatosProcesados!$A$1:$A$101,0),MATCH(DataBase!J4585,DatosProcesados!$A$1:$BF$1,0))</f>
        <v>0.37</v>
      </c>
      <c r="L4585" s="115" t="str">
        <f>INDEX(Modelo!$A$9:$D$89,MATCH(DataBase!$J4585,Modelo!$A$9:$A$89,0),MATCH(DataBase!L$1,Modelo!$A$9:$D$9,0))</f>
        <v xml:space="preserve">Impacto social </v>
      </c>
      <c r="M4585" s="115" t="str">
        <f>INDEX(Modelo!$A$9:$D$89,MATCH(DataBase!$J4585,Modelo!$A$9:$A$89,0),MATCH(DataBase!M$1,Modelo!$A$9:$D$9,0))</f>
        <v>Pilar 5</v>
      </c>
      <c r="N4585" s="115" t="str">
        <f>INDEX(Modelo!$A$9:$D$89,MATCH(DataBase!$J4585,Modelo!$A$9:$A$89,0),MATCH(DataBase!N$1,Modelo!$A$9:$D$9,0))</f>
        <v>positivo</v>
      </c>
      <c r="O4585" s="115">
        <f t="array" ref="O4585">IF(N4585="negativo",INDEX($AD$3:$AG$51,MATCH(1,($B4585=$AD$3:$AD$51)*($J4585=$AE$3:$AE$51),0),3),IF(N4585="positivo",INDEX($AD$55:$AG$109,MATCH(1,($B4585=$AD$55:$AD$109)*($J4585=$AE$55:$AE$109),0),3)))</f>
        <v>0.72</v>
      </c>
      <c r="P4585" s="115">
        <f t="array" ref="P4585">IF(N4585="negativo",INDEX($AD$3:$AG$51,MATCH(1,($B4585=$AD$3:$AD$51)*($J4585=$AE$3:$AE$51),0),4),IF(N4585="positivo",INDEX($AD$55:$AG$109,MATCH(1,($B4585=$AD$55:$AD$109)*($J4585=$AE$55:$AE$109),0),4)))</f>
        <v>0.12</v>
      </c>
      <c r="Q4585" s="115" t="str">
        <f>VLOOKUP(M4585,Modelo!$A$2:$C$7,2,0)</f>
        <v>Diversidad, Equidad e Inclusión (DEI)</v>
      </c>
      <c r="R4585" s="118">
        <f t="array" ref="R4585">INDEX(Modelo!$F$1:$H$37,MATCH(1,(DataBase!Q4585=Modelo!$G$1:$G$37)*(DataBase!B4585=Modelo!$F$1:$F$37),0),3)</f>
        <v>0.23529411764705882</v>
      </c>
      <c r="S4585" s="115">
        <f t="shared" si="144"/>
        <v>41.666666666666671</v>
      </c>
      <c r="T4585" s="115">
        <f t="shared" si="145"/>
        <v>9.8039215686274517</v>
      </c>
    </row>
    <row r="4586" spans="1:20" x14ac:dyDescent="0.3">
      <c r="A4586" s="115" t="s">
        <v>371</v>
      </c>
      <c r="B4586" s="115" t="s">
        <v>313</v>
      </c>
      <c r="C4586" s="115" t="s">
        <v>103</v>
      </c>
      <c r="D4586" s="115" t="s">
        <v>87</v>
      </c>
      <c r="E4586" s="115" t="s">
        <v>86</v>
      </c>
      <c r="F4586" s="115" t="s">
        <v>87</v>
      </c>
      <c r="G4586" s="115">
        <v>1977</v>
      </c>
      <c r="H4586" s="115" t="s">
        <v>281</v>
      </c>
      <c r="I4586" s="115">
        <v>2.002301595</v>
      </c>
      <c r="J4586" s="115" t="s">
        <v>49</v>
      </c>
      <c r="K4586" s="115" t="str">
        <f>INDEX(DatosProcesados!$A$1:$BF$101,MATCH(DataBase!A4586,DatosProcesados!$A$1:$A$101,0),MATCH(DataBase!J4586,DatosProcesados!$A$1:$BF$1,0))</f>
        <v>No informa</v>
      </c>
      <c r="L4586" s="115" t="str">
        <f>INDEX(Modelo!$A$9:$D$89,MATCH(DataBase!$J4586,Modelo!$A$9:$A$89,0),MATCH(DataBase!L$1,Modelo!$A$9:$D$9,0))</f>
        <v xml:space="preserve">Impacto social </v>
      </c>
      <c r="M4586" s="115" t="str">
        <f>INDEX(Modelo!$A$9:$D$89,MATCH(DataBase!$J4586,Modelo!$A$9:$A$89,0),MATCH(DataBase!M$1,Modelo!$A$9:$D$9,0))</f>
        <v>Pilar 5</v>
      </c>
      <c r="N4586" s="115" t="str">
        <f>INDEX(Modelo!$A$9:$D$89,MATCH(DataBase!$J4586,Modelo!$A$9:$A$89,0),MATCH(DataBase!N$1,Modelo!$A$9:$D$9,0))</f>
        <v>positivo</v>
      </c>
      <c r="O4586" s="115">
        <f t="array" ref="O4586">IF(N4586="negativo",INDEX($AD$3:$AG$51,MATCH(1,($B4586=$AD$3:$AD$51)*($J4586=$AE$3:$AE$51),0),3),IF(N4586="positivo",INDEX($AD$55:$AG$109,MATCH(1,($B4586=$AD$55:$AD$109)*($J4586=$AE$55:$AE$109),0),3)))</f>
        <v>0.72</v>
      </c>
      <c r="P4586" s="115">
        <f t="array" ref="P4586">IF(N4586="negativo",INDEX($AD$3:$AG$51,MATCH(1,($B4586=$AD$3:$AD$51)*($J4586=$AE$3:$AE$51),0),4),IF(N4586="positivo",INDEX($AD$55:$AG$109,MATCH(1,($B4586=$AD$55:$AD$109)*($J4586=$AE$55:$AE$109),0),4)))</f>
        <v>0.12</v>
      </c>
      <c r="Q4586" s="115" t="str">
        <f>VLOOKUP(M4586,Modelo!$A$2:$C$7,2,0)</f>
        <v>Diversidad, Equidad e Inclusión (DEI)</v>
      </c>
      <c r="R4586" s="118">
        <f t="array" ref="R4586">INDEX(Modelo!$F$1:$H$37,MATCH(1,(DataBase!Q4586=Modelo!$G$1:$G$37)*(DataBase!B4586=Modelo!$F$1:$F$37),0),3)</f>
        <v>0.23529411764705882</v>
      </c>
      <c r="S4586" s="115">
        <f t="shared" si="144"/>
        <v>0</v>
      </c>
      <c r="T4586" s="115">
        <f t="shared" si="145"/>
        <v>0</v>
      </c>
    </row>
    <row r="4587" spans="1:20" x14ac:dyDescent="0.3">
      <c r="A4587" s="115" t="s">
        <v>469</v>
      </c>
      <c r="B4587" s="115" t="s">
        <v>467</v>
      </c>
      <c r="C4587" s="115" t="s">
        <v>103</v>
      </c>
      <c r="D4587" s="115" t="s">
        <v>87</v>
      </c>
      <c r="E4587" s="115" t="s">
        <v>86</v>
      </c>
      <c r="F4587" s="115" t="s">
        <v>87</v>
      </c>
      <c r="G4587" s="115">
        <v>1971</v>
      </c>
      <c r="H4587" s="115" t="s">
        <v>244</v>
      </c>
      <c r="I4587" s="115">
        <v>2.1567474139999998</v>
      </c>
      <c r="J4587" s="115" t="s">
        <v>49</v>
      </c>
      <c r="K4587" s="115" t="str">
        <f>INDEX(DatosProcesados!$A$1:$BF$101,MATCH(DataBase!A4587,DatosProcesados!$A$1:$A$101,0),MATCH(DataBase!J4587,DatosProcesados!$A$1:$BF$1,0))</f>
        <v>No informa</v>
      </c>
      <c r="L4587" s="115" t="str">
        <f>INDEX(Modelo!$A$9:$D$89,MATCH(DataBase!$J4587,Modelo!$A$9:$A$89,0),MATCH(DataBase!L$1,Modelo!$A$9:$D$9,0))</f>
        <v xml:space="preserve">Impacto social </v>
      </c>
      <c r="M4587" s="115" t="str">
        <f>INDEX(Modelo!$A$9:$D$89,MATCH(DataBase!$J4587,Modelo!$A$9:$A$89,0),MATCH(DataBase!M$1,Modelo!$A$9:$D$9,0))</f>
        <v>Pilar 5</v>
      </c>
      <c r="N4587" s="115" t="str">
        <f>INDEX(Modelo!$A$9:$D$89,MATCH(DataBase!$J4587,Modelo!$A$9:$A$89,0),MATCH(DataBase!N$1,Modelo!$A$9:$D$9,0))</f>
        <v>positivo</v>
      </c>
      <c r="O4587" s="115">
        <f t="array" ref="O4587">IF(N4587="negativo",INDEX($AD$3:$AG$51,MATCH(1,($B4587=$AD$3:$AD$51)*($J4587=$AE$3:$AE$51),0),3),IF(N4587="positivo",INDEX($AD$55:$AG$109,MATCH(1,($B4587=$AD$55:$AD$109)*($J4587=$AE$55:$AE$109),0),3)))</f>
        <v>0.25900000000000001</v>
      </c>
      <c r="P4587" s="115">
        <f t="array" ref="P4587">IF(N4587="negativo",INDEX($AD$3:$AG$51,MATCH(1,($B4587=$AD$3:$AD$51)*($J4587=$AE$3:$AE$51),0),4),IF(N4587="positivo",INDEX($AD$55:$AG$109,MATCH(1,($B4587=$AD$55:$AD$109)*($J4587=$AE$55:$AE$109),0),4)))</f>
        <v>0.217</v>
      </c>
      <c r="Q4587" s="115" t="str">
        <f>VLOOKUP(M4587,Modelo!$A$2:$C$7,2,0)</f>
        <v>Diversidad, Equidad e Inclusión (DEI)</v>
      </c>
      <c r="R4587" s="118">
        <f t="array" ref="R4587">INDEX(Modelo!$F$1:$H$37,MATCH(1,(DataBase!Q4587=Modelo!$G$1:$G$37)*(DataBase!B4587=Modelo!$F$1:$F$37),0),3)</f>
        <v>0.14285714285714285</v>
      </c>
      <c r="S4587" s="115">
        <f t="shared" si="144"/>
        <v>0</v>
      </c>
      <c r="T4587" s="115">
        <f t="shared" si="145"/>
        <v>0</v>
      </c>
    </row>
    <row r="4588" spans="1:20" x14ac:dyDescent="0.3">
      <c r="A4588" s="115" t="s">
        <v>357</v>
      </c>
      <c r="B4588" s="115" t="s">
        <v>313</v>
      </c>
      <c r="C4588" s="115" t="s">
        <v>103</v>
      </c>
      <c r="D4588" s="115" t="s">
        <v>86</v>
      </c>
      <c r="E4588" s="115" t="s">
        <v>86</v>
      </c>
      <c r="F4588" s="115" t="s">
        <v>87</v>
      </c>
      <c r="G4588" s="115">
        <v>2009</v>
      </c>
      <c r="H4588" s="115" t="s">
        <v>358</v>
      </c>
      <c r="I4588" s="115">
        <v>2.8694480090000001</v>
      </c>
      <c r="J4588" s="115" t="s">
        <v>49</v>
      </c>
      <c r="K4588" s="115" t="str">
        <f>INDEX(DatosProcesados!$A$1:$BF$101,MATCH(DataBase!A4588,DatosProcesados!$A$1:$A$101,0),MATCH(DataBase!J4588,DatosProcesados!$A$1:$BF$1,0))</f>
        <v>No informa</v>
      </c>
      <c r="L4588" s="115" t="str">
        <f>INDEX(Modelo!$A$9:$D$89,MATCH(DataBase!$J4588,Modelo!$A$9:$A$89,0),MATCH(DataBase!L$1,Modelo!$A$9:$D$9,0))</f>
        <v xml:space="preserve">Impacto social </v>
      </c>
      <c r="M4588" s="115" t="str">
        <f>INDEX(Modelo!$A$9:$D$89,MATCH(DataBase!$J4588,Modelo!$A$9:$A$89,0),MATCH(DataBase!M$1,Modelo!$A$9:$D$9,0))</f>
        <v>Pilar 5</v>
      </c>
      <c r="N4588" s="115" t="str">
        <f>INDEX(Modelo!$A$9:$D$89,MATCH(DataBase!$J4588,Modelo!$A$9:$A$89,0),MATCH(DataBase!N$1,Modelo!$A$9:$D$9,0))</f>
        <v>positivo</v>
      </c>
      <c r="O4588" s="115">
        <f t="array" ref="O4588">IF(N4588="negativo",INDEX($AD$3:$AG$51,MATCH(1,($B4588=$AD$3:$AD$51)*($J4588=$AE$3:$AE$51),0),3),IF(N4588="positivo",INDEX($AD$55:$AG$109,MATCH(1,($B4588=$AD$55:$AD$109)*($J4588=$AE$55:$AE$109),0),3)))</f>
        <v>0.72</v>
      </c>
      <c r="P4588" s="115">
        <f t="array" ref="P4588">IF(N4588="negativo",INDEX($AD$3:$AG$51,MATCH(1,($B4588=$AD$3:$AD$51)*($J4588=$AE$3:$AE$51),0),4),IF(N4588="positivo",INDEX($AD$55:$AG$109,MATCH(1,($B4588=$AD$55:$AD$109)*($J4588=$AE$55:$AE$109),0),4)))</f>
        <v>0.12</v>
      </c>
      <c r="Q4588" s="115" t="str">
        <f>VLOOKUP(M4588,Modelo!$A$2:$C$7,2,0)</f>
        <v>Diversidad, Equidad e Inclusión (DEI)</v>
      </c>
      <c r="R4588" s="118">
        <f t="array" ref="R4588">INDEX(Modelo!$F$1:$H$37,MATCH(1,(DataBase!Q4588=Modelo!$G$1:$G$37)*(DataBase!B4588=Modelo!$F$1:$F$37),0),3)</f>
        <v>0.23529411764705882</v>
      </c>
      <c r="S4588" s="115">
        <f t="shared" si="144"/>
        <v>0</v>
      </c>
      <c r="T4588" s="115">
        <f t="shared" si="145"/>
        <v>0</v>
      </c>
    </row>
    <row r="4589" spans="1:20" x14ac:dyDescent="0.3">
      <c r="A4589" s="115" t="s">
        <v>355</v>
      </c>
      <c r="B4589" s="115" t="s">
        <v>313</v>
      </c>
      <c r="C4589" s="115" t="s">
        <v>103</v>
      </c>
      <c r="D4589" s="115" t="s">
        <v>87</v>
      </c>
      <c r="E4589" s="115" t="s">
        <v>86</v>
      </c>
      <c r="F4589" s="115" t="s">
        <v>86</v>
      </c>
      <c r="G4589" s="115">
        <v>1934</v>
      </c>
      <c r="H4589" s="115" t="s">
        <v>125</v>
      </c>
      <c r="I4589" s="115">
        <v>3.134365769</v>
      </c>
      <c r="J4589" s="115" t="s">
        <v>49</v>
      </c>
      <c r="K4589" s="115" t="str">
        <f>INDEX(DatosProcesados!$A$1:$BF$101,MATCH(DataBase!A4589,DatosProcesados!$A$1:$A$101,0),MATCH(DataBase!J4589,DatosProcesados!$A$1:$BF$1,0))</f>
        <v>No informa</v>
      </c>
      <c r="L4589" s="115" t="str">
        <f>INDEX(Modelo!$A$9:$D$89,MATCH(DataBase!$J4589,Modelo!$A$9:$A$89,0),MATCH(DataBase!L$1,Modelo!$A$9:$D$9,0))</f>
        <v xml:space="preserve">Impacto social </v>
      </c>
      <c r="M4589" s="115" t="str">
        <f>INDEX(Modelo!$A$9:$D$89,MATCH(DataBase!$J4589,Modelo!$A$9:$A$89,0),MATCH(DataBase!M$1,Modelo!$A$9:$D$9,0))</f>
        <v>Pilar 5</v>
      </c>
      <c r="N4589" s="115" t="str">
        <f>INDEX(Modelo!$A$9:$D$89,MATCH(DataBase!$J4589,Modelo!$A$9:$A$89,0),MATCH(DataBase!N$1,Modelo!$A$9:$D$9,0))</f>
        <v>positivo</v>
      </c>
      <c r="O4589" s="115">
        <f t="array" ref="O4589">IF(N4589="negativo",INDEX($AD$3:$AG$51,MATCH(1,($B4589=$AD$3:$AD$51)*($J4589=$AE$3:$AE$51),0),3),IF(N4589="positivo",INDEX($AD$55:$AG$109,MATCH(1,($B4589=$AD$55:$AD$109)*($J4589=$AE$55:$AE$109),0),3)))</f>
        <v>0.72</v>
      </c>
      <c r="P4589" s="115">
        <f t="array" ref="P4589">IF(N4589="negativo",INDEX($AD$3:$AG$51,MATCH(1,($B4589=$AD$3:$AD$51)*($J4589=$AE$3:$AE$51),0),4),IF(N4589="positivo",INDEX($AD$55:$AG$109,MATCH(1,($B4589=$AD$55:$AD$109)*($J4589=$AE$55:$AE$109),0),4)))</f>
        <v>0.12</v>
      </c>
      <c r="Q4589" s="115" t="str">
        <f>VLOOKUP(M4589,Modelo!$A$2:$C$7,2,0)</f>
        <v>Diversidad, Equidad e Inclusión (DEI)</v>
      </c>
      <c r="R4589" s="118">
        <f t="array" ref="R4589">INDEX(Modelo!$F$1:$H$37,MATCH(1,(DataBase!Q4589=Modelo!$G$1:$G$37)*(DataBase!B4589=Modelo!$F$1:$F$37),0),3)</f>
        <v>0.23529411764705882</v>
      </c>
      <c r="S4589" s="115">
        <f t="shared" si="144"/>
        <v>0</v>
      </c>
      <c r="T4589" s="115">
        <f t="shared" si="145"/>
        <v>0</v>
      </c>
    </row>
    <row r="4590" spans="1:20" x14ac:dyDescent="0.3">
      <c r="A4590" s="115" t="s">
        <v>129</v>
      </c>
      <c r="B4590" s="115" t="s">
        <v>84</v>
      </c>
      <c r="C4590" s="115" t="s">
        <v>97</v>
      </c>
      <c r="D4590" s="115" t="s">
        <v>86</v>
      </c>
      <c r="E4590" s="115" t="s">
        <v>87</v>
      </c>
      <c r="F4590" s="115" t="s">
        <v>87</v>
      </c>
      <c r="G4590" s="115">
        <v>1924</v>
      </c>
      <c r="H4590" s="115" t="s">
        <v>130</v>
      </c>
      <c r="I4590" s="115">
        <v>6.6721791020000003</v>
      </c>
      <c r="J4590" s="115" t="s">
        <v>49</v>
      </c>
      <c r="K4590" s="115">
        <f>INDEX(DatosProcesados!$A$1:$BF$101,MATCH(DataBase!A4590,DatosProcesados!$A$1:$A$101,0),MATCH(DataBase!J4590,DatosProcesados!$A$1:$BF$1,0))</f>
        <v>0.47599999999999998</v>
      </c>
      <c r="L4590" s="115" t="str">
        <f>INDEX(Modelo!$A$9:$D$89,MATCH(DataBase!$J4590,Modelo!$A$9:$A$89,0),MATCH(DataBase!L$1,Modelo!$A$9:$D$9,0))</f>
        <v xml:space="preserve">Impacto social </v>
      </c>
      <c r="M4590" s="115" t="str">
        <f>INDEX(Modelo!$A$9:$D$89,MATCH(DataBase!$J4590,Modelo!$A$9:$A$89,0),MATCH(DataBase!M$1,Modelo!$A$9:$D$9,0))</f>
        <v>Pilar 5</v>
      </c>
      <c r="N4590" s="115" t="str">
        <f>INDEX(Modelo!$A$9:$D$89,MATCH(DataBase!$J4590,Modelo!$A$9:$A$89,0),MATCH(DataBase!N$1,Modelo!$A$9:$D$9,0))</f>
        <v>positivo</v>
      </c>
      <c r="O4590" s="115">
        <f t="array" ref="O4590">IF(N4590="negativo",INDEX($AD$3:$AG$51,MATCH(1,($B4590=$AD$3:$AD$51)*($J4590=$AE$3:$AE$51),0),3),IF(N4590="positivo",INDEX($AD$55:$AG$109,MATCH(1,($B4590=$AD$55:$AD$109)*($J4590=$AE$55:$AE$109),0),3)))</f>
        <v>32.78</v>
      </c>
      <c r="P4590" s="115">
        <f t="array" ref="P4590">IF(N4590="negativo",INDEX($AD$3:$AG$51,MATCH(1,($B4590=$AD$3:$AD$51)*($J4590=$AE$3:$AE$51),0),4),IF(N4590="positivo",INDEX($AD$55:$AG$109,MATCH(1,($B4590=$AD$55:$AD$109)*($J4590=$AE$55:$AE$109),0),4)))</f>
        <v>0.22</v>
      </c>
      <c r="Q4590" s="115" t="str">
        <f>VLOOKUP(M4590,Modelo!$A$2:$C$7,2,0)</f>
        <v>Diversidad, Equidad e Inclusión (DEI)</v>
      </c>
      <c r="R4590" s="118">
        <f t="array" ref="R4590">INDEX(Modelo!$F$1:$H$37,MATCH(1,(DataBase!Q4590=Modelo!$G$1:$G$37)*(DataBase!B4590=Modelo!$F$1:$F$37),0),3)</f>
        <v>0.29411764705882354</v>
      </c>
      <c r="S4590" s="115">
        <f t="shared" si="144"/>
        <v>0.78624078624078619</v>
      </c>
      <c r="T4590" s="115">
        <f t="shared" si="145"/>
        <v>0.23124729007081948</v>
      </c>
    </row>
    <row r="4591" spans="1:20" x14ac:dyDescent="0.3">
      <c r="A4591" s="115" t="s">
        <v>166</v>
      </c>
      <c r="B4591" s="115" t="s">
        <v>84</v>
      </c>
      <c r="C4591" s="115" t="s">
        <v>103</v>
      </c>
      <c r="D4591" s="115" t="s">
        <v>86</v>
      </c>
      <c r="E4591" s="115" t="s">
        <v>87</v>
      </c>
      <c r="F4591" s="115" t="s">
        <v>87</v>
      </c>
      <c r="G4591" s="115">
        <v>1910</v>
      </c>
      <c r="H4591" s="115" t="s">
        <v>167</v>
      </c>
      <c r="I4591" s="115">
        <v>2.655177809</v>
      </c>
      <c r="J4591" s="115" t="s">
        <v>49</v>
      </c>
      <c r="K4591" s="115">
        <f>INDEX(DatosProcesados!$A$1:$BF$101,MATCH(DataBase!A4591,DatosProcesados!$A$1:$A$101,0),MATCH(DataBase!J4591,DatosProcesados!$A$1:$BF$1,0))</f>
        <v>0.47499999999999998</v>
      </c>
      <c r="L4591" s="115" t="str">
        <f>INDEX(Modelo!$A$9:$D$89,MATCH(DataBase!$J4591,Modelo!$A$9:$A$89,0),MATCH(DataBase!L$1,Modelo!$A$9:$D$9,0))</f>
        <v xml:space="preserve">Impacto social </v>
      </c>
      <c r="M4591" s="115" t="str">
        <f>INDEX(Modelo!$A$9:$D$89,MATCH(DataBase!$J4591,Modelo!$A$9:$A$89,0),MATCH(DataBase!M$1,Modelo!$A$9:$D$9,0))</f>
        <v>Pilar 5</v>
      </c>
      <c r="N4591" s="115" t="str">
        <f>INDEX(Modelo!$A$9:$D$89,MATCH(DataBase!$J4591,Modelo!$A$9:$A$89,0),MATCH(DataBase!N$1,Modelo!$A$9:$D$9,0))</f>
        <v>positivo</v>
      </c>
      <c r="O4591" s="115">
        <f t="array" ref="O4591">IF(N4591="negativo",INDEX($AD$3:$AG$51,MATCH(1,($B4591=$AD$3:$AD$51)*($J4591=$AE$3:$AE$51),0),3),IF(N4591="positivo",INDEX($AD$55:$AG$109,MATCH(1,($B4591=$AD$55:$AD$109)*($J4591=$AE$55:$AE$109),0),3)))</f>
        <v>32.78</v>
      </c>
      <c r="P4591" s="115">
        <f t="array" ref="P4591">IF(N4591="negativo",INDEX($AD$3:$AG$51,MATCH(1,($B4591=$AD$3:$AD$51)*($J4591=$AE$3:$AE$51),0),4),IF(N4591="positivo",INDEX($AD$55:$AG$109,MATCH(1,($B4591=$AD$55:$AD$109)*($J4591=$AE$55:$AE$109),0),4)))</f>
        <v>0.22</v>
      </c>
      <c r="Q4591" s="115" t="str">
        <f>VLOOKUP(M4591,Modelo!$A$2:$C$7,2,0)</f>
        <v>Diversidad, Equidad e Inclusión (DEI)</v>
      </c>
      <c r="R4591" s="118">
        <f t="array" ref="R4591">INDEX(Modelo!$F$1:$H$37,MATCH(1,(DataBase!Q4591=Modelo!$G$1:$G$37)*(DataBase!B4591=Modelo!$F$1:$F$37),0),3)</f>
        <v>0.29411764705882354</v>
      </c>
      <c r="S4591" s="115">
        <f t="shared" si="144"/>
        <v>0.78316953316953308</v>
      </c>
      <c r="T4591" s="115">
        <f t="shared" si="145"/>
        <v>0.23034398034398032</v>
      </c>
    </row>
    <row r="4592" spans="1:20" x14ac:dyDescent="0.3">
      <c r="A4592" s="115" t="s">
        <v>312</v>
      </c>
      <c r="B4592" s="115" t="s">
        <v>313</v>
      </c>
      <c r="C4592" s="115" t="s">
        <v>103</v>
      </c>
      <c r="D4592" s="115" t="s">
        <v>86</v>
      </c>
      <c r="E4592" s="115" t="s">
        <v>87</v>
      </c>
      <c r="F4592" s="115" t="s">
        <v>87</v>
      </c>
      <c r="G4592" s="115">
        <v>1968</v>
      </c>
      <c r="H4592" s="115" t="s">
        <v>125</v>
      </c>
      <c r="I4592" s="115">
        <v>24.752011681999999</v>
      </c>
      <c r="J4592" s="115" t="s">
        <v>49</v>
      </c>
      <c r="K4592" s="115">
        <f>INDEX(DatosProcesados!$A$1:$BF$101,MATCH(DataBase!A4592,DatosProcesados!$A$1:$A$101,0),MATCH(DataBase!J4592,DatosProcesados!$A$1:$BF$1,0))</f>
        <v>0.48599999999999999</v>
      </c>
      <c r="L4592" s="115" t="str">
        <f>INDEX(Modelo!$A$9:$D$89,MATCH(DataBase!$J4592,Modelo!$A$9:$A$89,0),MATCH(DataBase!L$1,Modelo!$A$9:$D$9,0))</f>
        <v xml:space="preserve">Impacto social </v>
      </c>
      <c r="M4592" s="115" t="str">
        <f>INDEX(Modelo!$A$9:$D$89,MATCH(DataBase!$J4592,Modelo!$A$9:$A$89,0),MATCH(DataBase!M$1,Modelo!$A$9:$D$9,0))</f>
        <v>Pilar 5</v>
      </c>
      <c r="N4592" s="115" t="str">
        <f>INDEX(Modelo!$A$9:$D$89,MATCH(DataBase!$J4592,Modelo!$A$9:$A$89,0),MATCH(DataBase!N$1,Modelo!$A$9:$D$9,0))</f>
        <v>positivo</v>
      </c>
      <c r="O4592" s="115">
        <f t="array" ref="O4592">IF(N4592="negativo",INDEX($AD$3:$AG$51,MATCH(1,($B4592=$AD$3:$AD$51)*($J4592=$AE$3:$AE$51),0),3),IF(N4592="positivo",INDEX($AD$55:$AG$109,MATCH(1,($B4592=$AD$55:$AD$109)*($J4592=$AE$55:$AE$109),0),3)))</f>
        <v>0.72</v>
      </c>
      <c r="P4592" s="115">
        <f t="array" ref="P4592">IF(N4592="negativo",INDEX($AD$3:$AG$51,MATCH(1,($B4592=$AD$3:$AD$51)*($J4592=$AE$3:$AE$51),0),4),IF(N4592="positivo",INDEX($AD$55:$AG$109,MATCH(1,($B4592=$AD$55:$AD$109)*($J4592=$AE$55:$AE$109),0),4)))</f>
        <v>0.12</v>
      </c>
      <c r="Q4592" s="115" t="str">
        <f>VLOOKUP(M4592,Modelo!$A$2:$C$7,2,0)</f>
        <v>Diversidad, Equidad e Inclusión (DEI)</v>
      </c>
      <c r="R4592" s="118">
        <f t="array" ref="R4592">INDEX(Modelo!$F$1:$H$37,MATCH(1,(DataBase!Q4592=Modelo!$G$1:$G$37)*(DataBase!B4592=Modelo!$F$1:$F$37),0),3)</f>
        <v>0.23529411764705882</v>
      </c>
      <c r="S4592" s="115">
        <f t="shared" si="144"/>
        <v>61</v>
      </c>
      <c r="T4592" s="115">
        <f t="shared" si="145"/>
        <v>14.352941176470589</v>
      </c>
    </row>
    <row r="4593" spans="1:20" x14ac:dyDescent="0.3">
      <c r="A4593" s="115" t="s">
        <v>162</v>
      </c>
      <c r="B4593" s="115" t="s">
        <v>84</v>
      </c>
      <c r="C4593" s="115" t="s">
        <v>97</v>
      </c>
      <c r="D4593" s="115" t="s">
        <v>86</v>
      </c>
      <c r="E4593" s="115" t="s">
        <v>87</v>
      </c>
      <c r="F4593" s="115" t="s">
        <v>87</v>
      </c>
      <c r="G4593" s="115">
        <v>1979</v>
      </c>
      <c r="H4593" s="115" t="s">
        <v>163</v>
      </c>
      <c r="I4593" s="115">
        <v>2.956157691</v>
      </c>
      <c r="J4593" s="115" t="s">
        <v>49</v>
      </c>
      <c r="K4593" s="115">
        <f>INDEX(DatosProcesados!$A$1:$BF$101,MATCH(DataBase!A4593,DatosProcesados!$A$1:$A$101,0),MATCH(DataBase!J4593,DatosProcesados!$A$1:$BF$1,0))</f>
        <v>0.41</v>
      </c>
      <c r="L4593" s="115" t="str">
        <f>INDEX(Modelo!$A$9:$D$89,MATCH(DataBase!$J4593,Modelo!$A$9:$A$89,0),MATCH(DataBase!L$1,Modelo!$A$9:$D$9,0))</f>
        <v xml:space="preserve">Impacto social </v>
      </c>
      <c r="M4593" s="115" t="str">
        <f>INDEX(Modelo!$A$9:$D$89,MATCH(DataBase!$J4593,Modelo!$A$9:$A$89,0),MATCH(DataBase!M$1,Modelo!$A$9:$D$9,0))</f>
        <v>Pilar 5</v>
      </c>
      <c r="N4593" s="115" t="str">
        <f>INDEX(Modelo!$A$9:$D$89,MATCH(DataBase!$J4593,Modelo!$A$9:$A$89,0),MATCH(DataBase!N$1,Modelo!$A$9:$D$9,0))</f>
        <v>positivo</v>
      </c>
      <c r="O4593" s="115">
        <f t="array" ref="O4593">IF(N4593="negativo",INDEX($AD$3:$AG$51,MATCH(1,($B4593=$AD$3:$AD$51)*($J4593=$AE$3:$AE$51),0),3),IF(N4593="positivo",INDEX($AD$55:$AG$109,MATCH(1,($B4593=$AD$55:$AD$109)*($J4593=$AE$55:$AE$109),0),3)))</f>
        <v>32.78</v>
      </c>
      <c r="P4593" s="115">
        <f t="array" ref="P4593">IF(N4593="negativo",INDEX($AD$3:$AG$51,MATCH(1,($B4593=$AD$3:$AD$51)*($J4593=$AE$3:$AE$51),0),4),IF(N4593="positivo",INDEX($AD$55:$AG$109,MATCH(1,($B4593=$AD$55:$AD$109)*($J4593=$AE$55:$AE$109),0),4)))</f>
        <v>0.22</v>
      </c>
      <c r="Q4593" s="115" t="str">
        <f>VLOOKUP(M4593,Modelo!$A$2:$C$7,2,0)</f>
        <v>Diversidad, Equidad e Inclusión (DEI)</v>
      </c>
      <c r="R4593" s="118">
        <f t="array" ref="R4593">INDEX(Modelo!$F$1:$H$37,MATCH(1,(DataBase!Q4593=Modelo!$G$1:$G$37)*(DataBase!B4593=Modelo!$F$1:$F$37),0),3)</f>
        <v>0.29411764705882354</v>
      </c>
      <c r="S4593" s="115">
        <f t="shared" si="144"/>
        <v>0.58353808353808345</v>
      </c>
      <c r="T4593" s="115">
        <f t="shared" si="145"/>
        <v>0.17162884809943632</v>
      </c>
    </row>
    <row r="4594" spans="1:20" x14ac:dyDescent="0.3">
      <c r="A4594" s="115" t="s">
        <v>348</v>
      </c>
      <c r="B4594" s="115" t="s">
        <v>313</v>
      </c>
      <c r="C4594" s="115" t="s">
        <v>103</v>
      </c>
      <c r="D4594" s="115" t="s">
        <v>86</v>
      </c>
      <c r="E4594" s="115" t="s">
        <v>87</v>
      </c>
      <c r="F4594" s="115" t="s">
        <v>87</v>
      </c>
      <c r="G4594" s="115">
        <v>1937</v>
      </c>
      <c r="H4594" s="115" t="s">
        <v>294</v>
      </c>
      <c r="I4594" s="115">
        <v>4.02823039</v>
      </c>
      <c r="J4594" s="115" t="s">
        <v>49</v>
      </c>
      <c r="K4594" s="115">
        <f>INDEX(DatosProcesados!$A$1:$BF$101,MATCH(DataBase!A4594,DatosProcesados!$A$1:$A$101,0),MATCH(DataBase!J4594,DatosProcesados!$A$1:$BF$1,0))</f>
        <v>0.44</v>
      </c>
      <c r="L4594" s="115" t="str">
        <f>INDEX(Modelo!$A$9:$D$89,MATCH(DataBase!$J4594,Modelo!$A$9:$A$89,0),MATCH(DataBase!L$1,Modelo!$A$9:$D$9,0))</f>
        <v xml:space="preserve">Impacto social </v>
      </c>
      <c r="M4594" s="115" t="str">
        <f>INDEX(Modelo!$A$9:$D$89,MATCH(DataBase!$J4594,Modelo!$A$9:$A$89,0),MATCH(DataBase!M$1,Modelo!$A$9:$D$9,0))</f>
        <v>Pilar 5</v>
      </c>
      <c r="N4594" s="115" t="str">
        <f>INDEX(Modelo!$A$9:$D$89,MATCH(DataBase!$J4594,Modelo!$A$9:$A$89,0),MATCH(DataBase!N$1,Modelo!$A$9:$D$9,0))</f>
        <v>positivo</v>
      </c>
      <c r="O4594" s="115">
        <f t="array" ref="O4594">IF(N4594="negativo",INDEX($AD$3:$AG$51,MATCH(1,($B4594=$AD$3:$AD$51)*($J4594=$AE$3:$AE$51),0),3),IF(N4594="positivo",INDEX($AD$55:$AG$109,MATCH(1,($B4594=$AD$55:$AD$109)*($J4594=$AE$55:$AE$109),0),3)))</f>
        <v>0.72</v>
      </c>
      <c r="P4594" s="115">
        <f t="array" ref="P4594">IF(N4594="negativo",INDEX($AD$3:$AG$51,MATCH(1,($B4594=$AD$3:$AD$51)*($J4594=$AE$3:$AE$51),0),4),IF(N4594="positivo",INDEX($AD$55:$AG$109,MATCH(1,($B4594=$AD$55:$AD$109)*($J4594=$AE$55:$AE$109),0),4)))</f>
        <v>0.12</v>
      </c>
      <c r="Q4594" s="115" t="str">
        <f>VLOOKUP(M4594,Modelo!$A$2:$C$7,2,0)</f>
        <v>Diversidad, Equidad e Inclusión (DEI)</v>
      </c>
      <c r="R4594" s="118">
        <f t="array" ref="R4594">INDEX(Modelo!$F$1:$H$37,MATCH(1,(DataBase!Q4594=Modelo!$G$1:$G$37)*(DataBase!B4594=Modelo!$F$1:$F$37),0),3)</f>
        <v>0.23529411764705882</v>
      </c>
      <c r="S4594" s="115">
        <f t="shared" si="144"/>
        <v>53.333333333333336</v>
      </c>
      <c r="T4594" s="115">
        <f t="shared" si="145"/>
        <v>12.549019607843137</v>
      </c>
    </row>
    <row r="4595" spans="1:20" x14ac:dyDescent="0.3">
      <c r="A4595" s="115" t="s">
        <v>343</v>
      </c>
      <c r="B4595" s="115" t="s">
        <v>313</v>
      </c>
      <c r="C4595" s="115" t="s">
        <v>103</v>
      </c>
      <c r="D4595" s="115" t="s">
        <v>86</v>
      </c>
      <c r="E4595" s="115" t="s">
        <v>86</v>
      </c>
      <c r="F4595" s="115" t="s">
        <v>87</v>
      </c>
      <c r="G4595" s="115">
        <v>1993</v>
      </c>
      <c r="H4595" s="115" t="s">
        <v>281</v>
      </c>
      <c r="I4595" s="115">
        <v>4.8704234599999996</v>
      </c>
      <c r="J4595" s="115" t="s">
        <v>49</v>
      </c>
      <c r="K4595" s="115" t="str">
        <f>INDEX(DatosProcesados!$A$1:$BF$101,MATCH(DataBase!A4595,DatosProcesados!$A$1:$A$101,0),MATCH(DataBase!J4595,DatosProcesados!$A$1:$BF$1,0))</f>
        <v>No informa</v>
      </c>
      <c r="L4595" s="115" t="str">
        <f>INDEX(Modelo!$A$9:$D$89,MATCH(DataBase!$J4595,Modelo!$A$9:$A$89,0),MATCH(DataBase!L$1,Modelo!$A$9:$D$9,0))</f>
        <v xml:space="preserve">Impacto social </v>
      </c>
      <c r="M4595" s="115" t="str">
        <f>INDEX(Modelo!$A$9:$D$89,MATCH(DataBase!$J4595,Modelo!$A$9:$A$89,0),MATCH(DataBase!M$1,Modelo!$A$9:$D$9,0))</f>
        <v>Pilar 5</v>
      </c>
      <c r="N4595" s="115" t="str">
        <f>INDEX(Modelo!$A$9:$D$89,MATCH(DataBase!$J4595,Modelo!$A$9:$A$89,0),MATCH(DataBase!N$1,Modelo!$A$9:$D$9,0))</f>
        <v>positivo</v>
      </c>
      <c r="O4595" s="115">
        <f t="array" ref="O4595">IF(N4595="negativo",INDEX($AD$3:$AG$51,MATCH(1,($B4595=$AD$3:$AD$51)*($J4595=$AE$3:$AE$51),0),3),IF(N4595="positivo",INDEX($AD$55:$AG$109,MATCH(1,($B4595=$AD$55:$AD$109)*($J4595=$AE$55:$AE$109),0),3)))</f>
        <v>0.72</v>
      </c>
      <c r="P4595" s="115">
        <f t="array" ref="P4595">IF(N4595="negativo",INDEX($AD$3:$AG$51,MATCH(1,($B4595=$AD$3:$AD$51)*($J4595=$AE$3:$AE$51),0),4),IF(N4595="positivo",INDEX($AD$55:$AG$109,MATCH(1,($B4595=$AD$55:$AD$109)*($J4595=$AE$55:$AE$109),0),4)))</f>
        <v>0.12</v>
      </c>
      <c r="Q4595" s="115" t="str">
        <f>VLOOKUP(M4595,Modelo!$A$2:$C$7,2,0)</f>
        <v>Diversidad, Equidad e Inclusión (DEI)</v>
      </c>
      <c r="R4595" s="118">
        <f t="array" ref="R4595">INDEX(Modelo!$F$1:$H$37,MATCH(1,(DataBase!Q4595=Modelo!$G$1:$G$37)*(DataBase!B4595=Modelo!$F$1:$F$37),0),3)</f>
        <v>0.23529411764705882</v>
      </c>
      <c r="S4595" s="115">
        <f t="shared" si="144"/>
        <v>0</v>
      </c>
      <c r="T4595" s="115">
        <f t="shared" si="145"/>
        <v>0</v>
      </c>
    </row>
    <row r="4596" spans="1:20" x14ac:dyDescent="0.3">
      <c r="A4596" s="115" t="s">
        <v>367</v>
      </c>
      <c r="B4596" s="115" t="s">
        <v>313</v>
      </c>
      <c r="C4596" s="115" t="s">
        <v>103</v>
      </c>
      <c r="D4596" s="115" t="s">
        <v>86</v>
      </c>
      <c r="E4596" s="115" t="s">
        <v>86</v>
      </c>
      <c r="F4596" s="115" t="s">
        <v>86</v>
      </c>
      <c r="G4596" s="115">
        <v>1966</v>
      </c>
      <c r="H4596" s="115" t="s">
        <v>125</v>
      </c>
      <c r="I4596" s="115">
        <v>2.0461661379999998</v>
      </c>
      <c r="J4596" s="115" t="s">
        <v>49</v>
      </c>
      <c r="K4596" s="115">
        <f>INDEX(DatosProcesados!$A$1:$BF$101,MATCH(DataBase!A4596,DatosProcesados!$A$1:$A$101,0),MATCH(DataBase!J4596,DatosProcesados!$A$1:$BF$1,0))</f>
        <v>0.12</v>
      </c>
      <c r="L4596" s="115" t="str">
        <f>INDEX(Modelo!$A$9:$D$89,MATCH(DataBase!$J4596,Modelo!$A$9:$A$89,0),MATCH(DataBase!L$1,Modelo!$A$9:$D$9,0))</f>
        <v xml:space="preserve">Impacto social </v>
      </c>
      <c r="M4596" s="115" t="str">
        <f>INDEX(Modelo!$A$9:$D$89,MATCH(DataBase!$J4596,Modelo!$A$9:$A$89,0),MATCH(DataBase!M$1,Modelo!$A$9:$D$9,0))</f>
        <v>Pilar 5</v>
      </c>
      <c r="N4596" s="115" t="str">
        <f>INDEX(Modelo!$A$9:$D$89,MATCH(DataBase!$J4596,Modelo!$A$9:$A$89,0),MATCH(DataBase!N$1,Modelo!$A$9:$D$9,0))</f>
        <v>positivo</v>
      </c>
      <c r="O4596" s="115">
        <f t="array" ref="O4596">IF(N4596="negativo",INDEX($AD$3:$AG$51,MATCH(1,($B4596=$AD$3:$AD$51)*($J4596=$AE$3:$AE$51),0),3),IF(N4596="positivo",INDEX($AD$55:$AG$109,MATCH(1,($B4596=$AD$55:$AD$109)*($J4596=$AE$55:$AE$109),0),3)))</f>
        <v>0.72</v>
      </c>
      <c r="P4596" s="115">
        <f t="array" ref="P4596">IF(N4596="negativo",INDEX($AD$3:$AG$51,MATCH(1,($B4596=$AD$3:$AD$51)*($J4596=$AE$3:$AE$51),0),4),IF(N4596="positivo",INDEX($AD$55:$AG$109,MATCH(1,($B4596=$AD$55:$AD$109)*($J4596=$AE$55:$AE$109),0),4)))</f>
        <v>0.12</v>
      </c>
      <c r="Q4596" s="115" t="str">
        <f>VLOOKUP(M4596,Modelo!$A$2:$C$7,2,0)</f>
        <v>Diversidad, Equidad e Inclusión (DEI)</v>
      </c>
      <c r="R4596" s="118">
        <f t="array" ref="R4596">INDEX(Modelo!$F$1:$H$37,MATCH(1,(DataBase!Q4596=Modelo!$G$1:$G$37)*(DataBase!B4596=Modelo!$F$1:$F$37),0),3)</f>
        <v>0.23529411764705882</v>
      </c>
      <c r="S4596" s="115">
        <f t="shared" si="144"/>
        <v>0</v>
      </c>
      <c r="T4596" s="115">
        <f t="shared" si="145"/>
        <v>0</v>
      </c>
    </row>
    <row r="4597" spans="1:20" x14ac:dyDescent="0.3">
      <c r="A4597" s="115" t="s">
        <v>374</v>
      </c>
      <c r="B4597" s="115" t="s">
        <v>313</v>
      </c>
      <c r="C4597" s="115" t="s">
        <v>103</v>
      </c>
      <c r="D4597" s="115" t="s">
        <v>86</v>
      </c>
      <c r="E4597" s="115" t="s">
        <v>87</v>
      </c>
      <c r="F4597" s="115" t="s">
        <v>87</v>
      </c>
      <c r="G4597" s="115">
        <v>1929</v>
      </c>
      <c r="H4597" s="115" t="s">
        <v>375</v>
      </c>
      <c r="I4597" s="115">
        <v>1.928223518</v>
      </c>
      <c r="J4597" s="115" t="s">
        <v>49</v>
      </c>
      <c r="K4597" s="115" t="str">
        <f>INDEX(DatosProcesados!$A$1:$BF$101,MATCH(DataBase!A4597,DatosProcesados!$A$1:$A$101,0),MATCH(DataBase!J4597,DatosProcesados!$A$1:$BF$1,0))</f>
        <v>No informa</v>
      </c>
      <c r="L4597" s="115" t="str">
        <f>INDEX(Modelo!$A$9:$D$89,MATCH(DataBase!$J4597,Modelo!$A$9:$A$89,0),MATCH(DataBase!L$1,Modelo!$A$9:$D$9,0))</f>
        <v xml:space="preserve">Impacto social </v>
      </c>
      <c r="M4597" s="115" t="str">
        <f>INDEX(Modelo!$A$9:$D$89,MATCH(DataBase!$J4597,Modelo!$A$9:$A$89,0),MATCH(DataBase!M$1,Modelo!$A$9:$D$9,0))</f>
        <v>Pilar 5</v>
      </c>
      <c r="N4597" s="115" t="str">
        <f>INDEX(Modelo!$A$9:$D$89,MATCH(DataBase!$J4597,Modelo!$A$9:$A$89,0),MATCH(DataBase!N$1,Modelo!$A$9:$D$9,0))</f>
        <v>positivo</v>
      </c>
      <c r="O4597" s="115">
        <f t="array" ref="O4597">IF(N4597="negativo",INDEX($AD$3:$AG$51,MATCH(1,($B4597=$AD$3:$AD$51)*($J4597=$AE$3:$AE$51),0),3),IF(N4597="positivo",INDEX($AD$55:$AG$109,MATCH(1,($B4597=$AD$55:$AD$109)*($J4597=$AE$55:$AE$109),0),3)))</f>
        <v>0.72</v>
      </c>
      <c r="P4597" s="115">
        <f t="array" ref="P4597">IF(N4597="negativo",INDEX($AD$3:$AG$51,MATCH(1,($B4597=$AD$3:$AD$51)*($J4597=$AE$3:$AE$51),0),4),IF(N4597="positivo",INDEX($AD$55:$AG$109,MATCH(1,($B4597=$AD$55:$AD$109)*($J4597=$AE$55:$AE$109),0),4)))</f>
        <v>0.12</v>
      </c>
      <c r="Q4597" s="115" t="str">
        <f>VLOOKUP(M4597,Modelo!$A$2:$C$7,2,0)</f>
        <v>Diversidad, Equidad e Inclusión (DEI)</v>
      </c>
      <c r="R4597" s="118">
        <f t="array" ref="R4597">INDEX(Modelo!$F$1:$H$37,MATCH(1,(DataBase!Q4597=Modelo!$G$1:$G$37)*(DataBase!B4597=Modelo!$F$1:$F$37),0),3)</f>
        <v>0.23529411764705882</v>
      </c>
      <c r="S4597" s="115">
        <f t="shared" si="144"/>
        <v>0</v>
      </c>
      <c r="T4597" s="115">
        <f t="shared" si="145"/>
        <v>0</v>
      </c>
    </row>
    <row r="4598" spans="1:20" x14ac:dyDescent="0.3">
      <c r="A4598" s="115" t="s">
        <v>201</v>
      </c>
      <c r="B4598" s="115" t="s">
        <v>84</v>
      </c>
      <c r="C4598" s="115" t="s">
        <v>103</v>
      </c>
      <c r="D4598" s="115" t="s">
        <v>86</v>
      </c>
      <c r="E4598" s="115" t="s">
        <v>86</v>
      </c>
      <c r="F4598" s="115" t="s">
        <v>86</v>
      </c>
      <c r="G4598" s="115">
        <v>1987</v>
      </c>
      <c r="H4598" s="115" t="s">
        <v>125</v>
      </c>
      <c r="I4598" s="115">
        <v>0</v>
      </c>
      <c r="J4598" s="115" t="s">
        <v>49</v>
      </c>
      <c r="K4598" s="115">
        <f>INDEX(DatosProcesados!$A$1:$BF$101,MATCH(DataBase!A4598,DatosProcesados!$A$1:$A$101,0),MATCH(DataBase!J4598,DatosProcesados!$A$1:$BF$1,0))</f>
        <v>0.42</v>
      </c>
      <c r="L4598" s="115" t="str">
        <f>INDEX(Modelo!$A$9:$D$89,MATCH(DataBase!$J4598,Modelo!$A$9:$A$89,0),MATCH(DataBase!L$1,Modelo!$A$9:$D$9,0))</f>
        <v xml:space="preserve">Impacto social </v>
      </c>
      <c r="M4598" s="115" t="str">
        <f>INDEX(Modelo!$A$9:$D$89,MATCH(DataBase!$J4598,Modelo!$A$9:$A$89,0),MATCH(DataBase!M$1,Modelo!$A$9:$D$9,0))</f>
        <v>Pilar 5</v>
      </c>
      <c r="N4598" s="115" t="str">
        <f>INDEX(Modelo!$A$9:$D$89,MATCH(DataBase!$J4598,Modelo!$A$9:$A$89,0),MATCH(DataBase!N$1,Modelo!$A$9:$D$9,0))</f>
        <v>positivo</v>
      </c>
      <c r="O4598" s="115">
        <f t="array" ref="O4598">IF(N4598="negativo",INDEX($AD$3:$AG$51,MATCH(1,($B4598=$AD$3:$AD$51)*($J4598=$AE$3:$AE$51),0),3),IF(N4598="positivo",INDEX($AD$55:$AG$109,MATCH(1,($B4598=$AD$55:$AD$109)*($J4598=$AE$55:$AE$109),0),3)))</f>
        <v>32.78</v>
      </c>
      <c r="P4598" s="115">
        <f t="array" ref="P4598">IF(N4598="negativo",INDEX($AD$3:$AG$51,MATCH(1,($B4598=$AD$3:$AD$51)*($J4598=$AE$3:$AE$51),0),4),IF(N4598="positivo",INDEX($AD$55:$AG$109,MATCH(1,($B4598=$AD$55:$AD$109)*($J4598=$AE$55:$AE$109),0),4)))</f>
        <v>0.22</v>
      </c>
      <c r="Q4598" s="115" t="str">
        <f>VLOOKUP(M4598,Modelo!$A$2:$C$7,2,0)</f>
        <v>Diversidad, Equidad e Inclusión (DEI)</v>
      </c>
      <c r="R4598" s="118">
        <f t="array" ref="R4598">INDEX(Modelo!$F$1:$H$37,MATCH(1,(DataBase!Q4598=Modelo!$G$1:$G$37)*(DataBase!B4598=Modelo!$F$1:$F$37),0),3)</f>
        <v>0.29411764705882354</v>
      </c>
      <c r="S4598" s="115">
        <f t="shared" si="144"/>
        <v>0.61425061425061411</v>
      </c>
      <c r="T4598" s="115">
        <f t="shared" si="145"/>
        <v>0.18066194536782768</v>
      </c>
    </row>
    <row r="4599" spans="1:20" x14ac:dyDescent="0.3">
      <c r="A4599" s="115" t="s">
        <v>421</v>
      </c>
      <c r="B4599" s="115" t="s">
        <v>407</v>
      </c>
      <c r="C4599" s="115" t="s">
        <v>103</v>
      </c>
      <c r="D4599" s="115" t="s">
        <v>86</v>
      </c>
      <c r="E4599" s="115" t="s">
        <v>86</v>
      </c>
      <c r="F4599" s="115" t="s">
        <v>87</v>
      </c>
      <c r="G4599" s="115">
        <v>2016</v>
      </c>
      <c r="H4599" s="115" t="s">
        <v>422</v>
      </c>
      <c r="I4599" s="115">
        <v>5.4833186859999996</v>
      </c>
      <c r="J4599" s="115" t="s">
        <v>49</v>
      </c>
      <c r="K4599" s="115" t="str">
        <f>INDEX(DatosProcesados!$A$1:$BF$101,MATCH(DataBase!A4599,DatosProcesados!$A$1:$A$101,0),MATCH(DataBase!J4599,DatosProcesados!$A$1:$BF$1,0))</f>
        <v>No informa</v>
      </c>
      <c r="L4599" s="115" t="str">
        <f>INDEX(Modelo!$A$9:$D$89,MATCH(DataBase!$J4599,Modelo!$A$9:$A$89,0),MATCH(DataBase!L$1,Modelo!$A$9:$D$9,0))</f>
        <v xml:space="preserve">Impacto social </v>
      </c>
      <c r="M4599" s="115" t="str">
        <f>INDEX(Modelo!$A$9:$D$89,MATCH(DataBase!$J4599,Modelo!$A$9:$A$89,0),MATCH(DataBase!M$1,Modelo!$A$9:$D$9,0))</f>
        <v>Pilar 5</v>
      </c>
      <c r="N4599" s="115" t="str">
        <f>INDEX(Modelo!$A$9:$D$89,MATCH(DataBase!$J4599,Modelo!$A$9:$A$89,0),MATCH(DataBase!N$1,Modelo!$A$9:$D$9,0))</f>
        <v>positivo</v>
      </c>
      <c r="O4599" s="115">
        <f t="array" ref="O4599">IF(N4599="negativo",INDEX($AD$3:$AG$51,MATCH(1,($B4599=$AD$3:$AD$51)*($J4599=$AE$3:$AE$51),0),3),IF(N4599="positivo",INDEX($AD$55:$AG$109,MATCH(1,($B4599=$AD$55:$AD$109)*($J4599=$AE$55:$AE$109),0),3)))</f>
        <v>0.44</v>
      </c>
      <c r="P4599" s="115">
        <f t="array" ref="P4599">IF(N4599="negativo",INDEX($AD$3:$AG$51,MATCH(1,($B4599=$AD$3:$AD$51)*($J4599=$AE$3:$AE$51),0),4),IF(N4599="positivo",INDEX($AD$55:$AG$109,MATCH(1,($B4599=$AD$55:$AD$109)*($J4599=$AE$55:$AE$109),0),4)))</f>
        <v>4.7699999999999999E-2</v>
      </c>
      <c r="Q4599" s="115" t="str">
        <f>VLOOKUP(M4599,Modelo!$A$2:$C$7,2,0)</f>
        <v>Diversidad, Equidad e Inclusión (DEI)</v>
      </c>
      <c r="R4599" s="118">
        <f t="array" ref="R4599">INDEX(Modelo!$F$1:$H$37,MATCH(1,(DataBase!Q4599=Modelo!$G$1:$G$37)*(DataBase!B4599=Modelo!$F$1:$F$37),0),3)</f>
        <v>0.11538461538461539</v>
      </c>
      <c r="S4599" s="115">
        <f t="shared" si="144"/>
        <v>0</v>
      </c>
      <c r="T4599" s="115">
        <f t="shared" si="145"/>
        <v>0</v>
      </c>
    </row>
    <row r="4600" spans="1:20" x14ac:dyDescent="0.3">
      <c r="A4600" s="115" t="s">
        <v>293</v>
      </c>
      <c r="B4600" s="115" t="s">
        <v>216</v>
      </c>
      <c r="C4600" s="115" t="s">
        <v>103</v>
      </c>
      <c r="D4600" s="115" t="s">
        <v>86</v>
      </c>
      <c r="E4600" s="115" t="s">
        <v>87</v>
      </c>
      <c r="F4600" s="115" t="s">
        <v>87</v>
      </c>
      <c r="G4600" s="115">
        <v>1955</v>
      </c>
      <c r="H4600" s="115" t="s">
        <v>294</v>
      </c>
      <c r="I4600" s="115">
        <v>1.8313776939999999</v>
      </c>
      <c r="J4600" s="115" t="s">
        <v>49</v>
      </c>
      <c r="K4600" s="115" t="str">
        <f>INDEX(DatosProcesados!$A$1:$BF$101,MATCH(DataBase!A4600,DatosProcesados!$A$1:$A$101,0),MATCH(DataBase!J4600,DatosProcesados!$A$1:$BF$1,0))</f>
        <v>No informa</v>
      </c>
      <c r="L4600" s="115" t="str">
        <f>INDEX(Modelo!$A$9:$D$89,MATCH(DataBase!$J4600,Modelo!$A$9:$A$89,0),MATCH(DataBase!L$1,Modelo!$A$9:$D$9,0))</f>
        <v xml:space="preserve">Impacto social </v>
      </c>
      <c r="M4600" s="115" t="str">
        <f>INDEX(Modelo!$A$9:$D$89,MATCH(DataBase!$J4600,Modelo!$A$9:$A$89,0),MATCH(DataBase!M$1,Modelo!$A$9:$D$9,0))</f>
        <v>Pilar 5</v>
      </c>
      <c r="N4600" s="115" t="str">
        <f>INDEX(Modelo!$A$9:$D$89,MATCH(DataBase!$J4600,Modelo!$A$9:$A$89,0),MATCH(DataBase!N$1,Modelo!$A$9:$D$9,0))</f>
        <v>positivo</v>
      </c>
      <c r="O4600" s="115">
        <f t="array" ref="O4600">IF(N4600="negativo",INDEX($AD$3:$AG$51,MATCH(1,($B4600=$AD$3:$AD$51)*($J4600=$AE$3:$AE$51),0),3),IF(N4600="positivo",INDEX($AD$55:$AG$109,MATCH(1,($B4600=$AD$55:$AD$109)*($J4600=$AE$55:$AE$109),0),3)))</f>
        <v>0.71</v>
      </c>
      <c r="P4600" s="115">
        <f t="array" ref="P4600">IF(N4600="negativo",INDEX($AD$3:$AG$51,MATCH(1,($B4600=$AD$3:$AD$51)*($J4600=$AE$3:$AE$51),0),4),IF(N4600="positivo",INDEX($AD$55:$AG$109,MATCH(1,($B4600=$AD$55:$AD$109)*($J4600=$AE$55:$AE$109),0),4)))</f>
        <v>7.0000000000000007E-2</v>
      </c>
      <c r="Q4600" s="115" t="str">
        <f>VLOOKUP(M4600,Modelo!$A$2:$C$7,2,0)</f>
        <v>Diversidad, Equidad e Inclusión (DEI)</v>
      </c>
      <c r="R4600" s="118">
        <f t="array" ref="R4600">INDEX(Modelo!$F$1:$H$37,MATCH(1,(DataBase!Q4600=Modelo!$G$1:$G$37)*(DataBase!B4600=Modelo!$F$1:$F$37),0),3)</f>
        <v>0.15789473684210525</v>
      </c>
      <c r="S4600" s="115">
        <f t="shared" si="144"/>
        <v>0</v>
      </c>
      <c r="T4600" s="115">
        <f t="shared" si="145"/>
        <v>0</v>
      </c>
    </row>
    <row r="4601" spans="1:20" x14ac:dyDescent="0.3">
      <c r="A4601" s="115" t="s">
        <v>298</v>
      </c>
      <c r="B4601" s="115" t="s">
        <v>216</v>
      </c>
      <c r="C4601" s="115" t="s">
        <v>103</v>
      </c>
      <c r="D4601" s="115" t="s">
        <v>86</v>
      </c>
      <c r="E4601" s="115" t="s">
        <v>86</v>
      </c>
      <c r="F4601" s="115" t="s">
        <v>87</v>
      </c>
      <c r="G4601" s="115">
        <v>1993</v>
      </c>
      <c r="H4601" s="115" t="s">
        <v>299</v>
      </c>
      <c r="I4601" s="115">
        <v>1.7653399919999999</v>
      </c>
      <c r="J4601" s="115" t="s">
        <v>49</v>
      </c>
      <c r="K4601" s="115" t="str">
        <f>INDEX(DatosProcesados!$A$1:$BF$101,MATCH(DataBase!A4601,DatosProcesados!$A$1:$A$101,0),MATCH(DataBase!J4601,DatosProcesados!$A$1:$BF$1,0))</f>
        <v>No</v>
      </c>
      <c r="L4601" s="115" t="str">
        <f>INDEX(Modelo!$A$9:$D$89,MATCH(DataBase!$J4601,Modelo!$A$9:$A$89,0),MATCH(DataBase!L$1,Modelo!$A$9:$D$9,0))</f>
        <v xml:space="preserve">Impacto social </v>
      </c>
      <c r="M4601" s="115" t="str">
        <f>INDEX(Modelo!$A$9:$D$89,MATCH(DataBase!$J4601,Modelo!$A$9:$A$89,0),MATCH(DataBase!M$1,Modelo!$A$9:$D$9,0))</f>
        <v>Pilar 5</v>
      </c>
      <c r="N4601" s="115" t="str">
        <f>INDEX(Modelo!$A$9:$D$89,MATCH(DataBase!$J4601,Modelo!$A$9:$A$89,0),MATCH(DataBase!N$1,Modelo!$A$9:$D$9,0))</f>
        <v>positivo</v>
      </c>
      <c r="O4601" s="115">
        <f t="array" ref="O4601">IF(N4601="negativo",INDEX($AD$3:$AG$51,MATCH(1,($B4601=$AD$3:$AD$51)*($J4601=$AE$3:$AE$51),0),3),IF(N4601="positivo",INDEX($AD$55:$AG$109,MATCH(1,($B4601=$AD$55:$AD$109)*($J4601=$AE$55:$AE$109),0),3)))</f>
        <v>0.71</v>
      </c>
      <c r="P4601" s="115">
        <f t="array" ref="P4601">IF(N4601="negativo",INDEX($AD$3:$AG$51,MATCH(1,($B4601=$AD$3:$AD$51)*($J4601=$AE$3:$AE$51),0),4),IF(N4601="positivo",INDEX($AD$55:$AG$109,MATCH(1,($B4601=$AD$55:$AD$109)*($J4601=$AE$55:$AE$109),0),4)))</f>
        <v>7.0000000000000007E-2</v>
      </c>
      <c r="Q4601" s="115" t="str">
        <f>VLOOKUP(M4601,Modelo!$A$2:$C$7,2,0)</f>
        <v>Diversidad, Equidad e Inclusión (DEI)</v>
      </c>
      <c r="R4601" s="118">
        <f t="array" ref="R4601">INDEX(Modelo!$F$1:$H$37,MATCH(1,(DataBase!Q4601=Modelo!$G$1:$G$37)*(DataBase!B4601=Modelo!$F$1:$F$37),0),3)</f>
        <v>0.15789473684210525</v>
      </c>
      <c r="S4601" s="115">
        <f t="shared" si="144"/>
        <v>0</v>
      </c>
      <c r="T4601" s="115">
        <f t="shared" si="145"/>
        <v>0</v>
      </c>
    </row>
    <row r="4602" spans="1:20" x14ac:dyDescent="0.3">
      <c r="A4602" s="115" t="s">
        <v>472</v>
      </c>
      <c r="B4602" s="115" t="s">
        <v>467</v>
      </c>
      <c r="C4602" s="115" t="s">
        <v>103</v>
      </c>
      <c r="D4602" s="115" t="s">
        <v>86</v>
      </c>
      <c r="E4602" s="115" t="s">
        <v>86</v>
      </c>
      <c r="F4602" s="115" t="s">
        <v>86</v>
      </c>
      <c r="G4602" s="115">
        <v>2007</v>
      </c>
      <c r="H4602" s="115" t="s">
        <v>125</v>
      </c>
      <c r="I4602" s="115">
        <v>0.97802211500000003</v>
      </c>
      <c r="J4602" s="115" t="s">
        <v>58</v>
      </c>
      <c r="K4602" s="115" t="str">
        <f>INDEX(DatosProcesados!$A$1:$BF$101,MATCH(DataBase!A4602,DatosProcesados!$A$1:$A$101,0),MATCH(DataBase!J4602,DatosProcesados!$A$1:$BF$1,0))</f>
        <v>No informa</v>
      </c>
      <c r="L4602" s="115" t="str">
        <f>INDEX(Modelo!$A$9:$D$89,MATCH(DataBase!$J4602,Modelo!$A$9:$A$89,0),MATCH(DataBase!L$1,Modelo!$A$9:$D$9,0))</f>
        <v xml:space="preserve">Impacto social </v>
      </c>
      <c r="M4602" s="115" t="str">
        <f>INDEX(Modelo!$A$9:$D$89,MATCH(DataBase!$J4602,Modelo!$A$9:$A$89,0),MATCH(DataBase!M$1,Modelo!$A$9:$D$9,0))</f>
        <v>Pilar 4</v>
      </c>
      <c r="N4602" s="115" t="str">
        <f>INDEX(Modelo!$A$9:$D$89,MATCH(DataBase!$J4602,Modelo!$A$9:$A$89,0),MATCH(DataBase!N$1,Modelo!$A$9:$D$9,0))</f>
        <v>positivo</v>
      </c>
      <c r="O4602" s="115">
        <f t="array" ref="O4602">IF(N4602="negativo",INDEX($AD$3:$AG$51,MATCH(1,($B4602=$AD$3:$AD$51)*($J4602=$AE$3:$AE$51),0),3),IF(N4602="positivo",INDEX($AD$55:$AG$109,MATCH(1,($B4602=$AD$55:$AD$109)*($J4602=$AE$55:$AE$109),0),3)))</f>
        <v>0</v>
      </c>
      <c r="P4602" s="115">
        <f t="array" ref="P4602">IF(N4602="negativo",INDEX($AD$3:$AG$51,MATCH(1,($B4602=$AD$3:$AD$51)*($J4602=$AE$3:$AE$51),0),4),IF(N4602="positivo",INDEX($AD$55:$AG$109,MATCH(1,($B4602=$AD$55:$AD$109)*($J4602=$AE$55:$AE$109),0),4)))</f>
        <v>0</v>
      </c>
      <c r="Q4602" s="115" t="str">
        <f>VLOOKUP(M4602,Modelo!$A$2:$C$7,2,0)</f>
        <v>Capital Humano: Bienestar y Desarrollo</v>
      </c>
      <c r="R4602" s="118">
        <f t="array" ref="R4602">INDEX(Modelo!$F$1:$H$37,MATCH(1,(DataBase!Q4602=Modelo!$G$1:$G$37)*(DataBase!B4602=Modelo!$F$1:$F$37),0),3)</f>
        <v>0.14285714285714285</v>
      </c>
      <c r="S4602" s="115">
        <f t="shared" si="144"/>
        <v>0</v>
      </c>
      <c r="T4602" s="115">
        <f t="shared" si="145"/>
        <v>0</v>
      </c>
    </row>
    <row r="4603" spans="1:20" x14ac:dyDescent="0.3">
      <c r="A4603" s="115" t="s">
        <v>238</v>
      </c>
      <c r="B4603" s="115" t="s">
        <v>216</v>
      </c>
      <c r="C4603" s="115" t="s">
        <v>103</v>
      </c>
      <c r="D4603" s="115" t="s">
        <v>86</v>
      </c>
      <c r="E4603" s="115" t="s">
        <v>87</v>
      </c>
      <c r="F4603" s="115" t="s">
        <v>87</v>
      </c>
      <c r="G4603" s="115">
        <v>1920</v>
      </c>
      <c r="H4603" s="115" t="s">
        <v>125</v>
      </c>
      <c r="I4603" s="115">
        <v>2.844632077</v>
      </c>
      <c r="J4603" s="115" t="s">
        <v>58</v>
      </c>
      <c r="K4603" s="115" t="str">
        <f>INDEX(DatosProcesados!$A$1:$BF$101,MATCH(DataBase!A4603,DatosProcesados!$A$1:$A$101,0),MATCH(DataBase!J4603,DatosProcesados!$A$1:$BF$1,0))</f>
        <v>No informa</v>
      </c>
      <c r="L4603" s="115" t="str">
        <f>INDEX(Modelo!$A$9:$D$89,MATCH(DataBase!$J4603,Modelo!$A$9:$A$89,0),MATCH(DataBase!L$1,Modelo!$A$9:$D$9,0))</f>
        <v xml:space="preserve">Impacto social </v>
      </c>
      <c r="M4603" s="115" t="str">
        <f>INDEX(Modelo!$A$9:$D$89,MATCH(DataBase!$J4603,Modelo!$A$9:$A$89,0),MATCH(DataBase!M$1,Modelo!$A$9:$D$9,0))</f>
        <v>Pilar 4</v>
      </c>
      <c r="N4603" s="115" t="str">
        <f>INDEX(Modelo!$A$9:$D$89,MATCH(DataBase!$J4603,Modelo!$A$9:$A$89,0),MATCH(DataBase!N$1,Modelo!$A$9:$D$9,0))</f>
        <v>positivo</v>
      </c>
      <c r="O4603" s="115">
        <f t="array" ref="O4603">IF(N4603="negativo",INDEX($AD$3:$AG$51,MATCH(1,($B4603=$AD$3:$AD$51)*($J4603=$AE$3:$AE$51),0),3),IF(N4603="positivo",INDEX($AD$55:$AG$109,MATCH(1,($B4603=$AD$55:$AD$109)*($J4603=$AE$55:$AE$109),0),3)))</f>
        <v>55</v>
      </c>
      <c r="P4603" s="115">
        <f t="array" ref="P4603">IF(N4603="negativo",INDEX($AD$3:$AG$51,MATCH(1,($B4603=$AD$3:$AD$51)*($J4603=$AE$3:$AE$51),0),4),IF(N4603="positivo",INDEX($AD$55:$AG$109,MATCH(1,($B4603=$AD$55:$AD$109)*($J4603=$AE$55:$AE$109),0),4)))</f>
        <v>18</v>
      </c>
      <c r="Q4603" s="115" t="str">
        <f>VLOOKUP(M4603,Modelo!$A$2:$C$7,2,0)</f>
        <v>Capital Humano: Bienestar y Desarrollo</v>
      </c>
      <c r="R4603" s="118">
        <f t="array" ref="R4603">INDEX(Modelo!$F$1:$H$37,MATCH(1,(DataBase!Q4603=Modelo!$G$1:$G$37)*(DataBase!B4603=Modelo!$F$1:$F$37),0),3)</f>
        <v>0.21052631578947367</v>
      </c>
      <c r="S4603" s="115">
        <f t="shared" si="144"/>
        <v>0</v>
      </c>
      <c r="T4603" s="115">
        <f t="shared" si="145"/>
        <v>0</v>
      </c>
    </row>
    <row r="4604" spans="1:20" x14ac:dyDescent="0.3">
      <c r="A4604" s="115" t="s">
        <v>273</v>
      </c>
      <c r="B4604" s="115" t="s">
        <v>216</v>
      </c>
      <c r="C4604" s="115" t="s">
        <v>103</v>
      </c>
      <c r="D4604" s="115" t="s">
        <v>86</v>
      </c>
      <c r="E4604" s="115" t="s">
        <v>86</v>
      </c>
      <c r="F4604" s="115" t="s">
        <v>87</v>
      </c>
      <c r="G4604" s="115">
        <v>1945</v>
      </c>
      <c r="H4604" s="115" t="s">
        <v>125</v>
      </c>
      <c r="I4604" s="115">
        <v>2.1764613960000001</v>
      </c>
      <c r="J4604" s="115" t="s">
        <v>58</v>
      </c>
      <c r="K4604" s="115" t="str">
        <f>INDEX(DatosProcesados!$A$1:$BF$101,MATCH(DataBase!A4604,DatosProcesados!$A$1:$A$101,0),MATCH(DataBase!J4604,DatosProcesados!$A$1:$BF$1,0))</f>
        <v>No informa</v>
      </c>
      <c r="L4604" s="115" t="str">
        <f>INDEX(Modelo!$A$9:$D$89,MATCH(DataBase!$J4604,Modelo!$A$9:$A$89,0),MATCH(DataBase!L$1,Modelo!$A$9:$D$9,0))</f>
        <v xml:space="preserve">Impacto social </v>
      </c>
      <c r="M4604" s="115" t="str">
        <f>INDEX(Modelo!$A$9:$D$89,MATCH(DataBase!$J4604,Modelo!$A$9:$A$89,0),MATCH(DataBase!M$1,Modelo!$A$9:$D$9,0))</f>
        <v>Pilar 4</v>
      </c>
      <c r="N4604" s="115" t="str">
        <f>INDEX(Modelo!$A$9:$D$89,MATCH(DataBase!$J4604,Modelo!$A$9:$A$89,0),MATCH(DataBase!N$1,Modelo!$A$9:$D$9,0))</f>
        <v>positivo</v>
      </c>
      <c r="O4604" s="115">
        <f t="array" ref="O4604">IF(N4604="negativo",INDEX($AD$3:$AG$51,MATCH(1,($B4604=$AD$3:$AD$51)*($J4604=$AE$3:$AE$51),0),3),IF(N4604="positivo",INDEX($AD$55:$AG$109,MATCH(1,($B4604=$AD$55:$AD$109)*($J4604=$AE$55:$AE$109),0),3)))</f>
        <v>55</v>
      </c>
      <c r="P4604" s="115">
        <f t="array" ref="P4604">IF(N4604="negativo",INDEX($AD$3:$AG$51,MATCH(1,($B4604=$AD$3:$AD$51)*($J4604=$AE$3:$AE$51),0),4),IF(N4604="positivo",INDEX($AD$55:$AG$109,MATCH(1,($B4604=$AD$55:$AD$109)*($J4604=$AE$55:$AE$109),0),4)))</f>
        <v>18</v>
      </c>
      <c r="Q4604" s="115" t="str">
        <f>VLOOKUP(M4604,Modelo!$A$2:$C$7,2,0)</f>
        <v>Capital Humano: Bienestar y Desarrollo</v>
      </c>
      <c r="R4604" s="118">
        <f t="array" ref="R4604">INDEX(Modelo!$F$1:$H$37,MATCH(1,(DataBase!Q4604=Modelo!$G$1:$G$37)*(DataBase!B4604=Modelo!$F$1:$F$37),0),3)</f>
        <v>0.21052631578947367</v>
      </c>
      <c r="S4604" s="115">
        <f t="shared" si="144"/>
        <v>0</v>
      </c>
      <c r="T4604" s="115">
        <f t="shared" si="145"/>
        <v>0</v>
      </c>
    </row>
    <row r="4605" spans="1:20" x14ac:dyDescent="0.3">
      <c r="A4605" s="115" t="s">
        <v>378</v>
      </c>
      <c r="B4605" s="115" t="s">
        <v>379</v>
      </c>
      <c r="C4605" s="115" t="s">
        <v>103</v>
      </c>
      <c r="D4605" s="115" t="s">
        <v>87</v>
      </c>
      <c r="E4605" s="115" t="s">
        <v>86</v>
      </c>
      <c r="F4605" s="115" t="s">
        <v>86</v>
      </c>
      <c r="G4605" s="115">
        <v>1993</v>
      </c>
      <c r="H4605" s="115" t="s">
        <v>125</v>
      </c>
      <c r="I4605" s="115">
        <v>2.1863011939999999</v>
      </c>
      <c r="J4605" s="115" t="s">
        <v>58</v>
      </c>
      <c r="K4605" s="115">
        <f>INDEX(DatosProcesados!$A$1:$BF$101,MATCH(DataBase!A4605,DatosProcesados!$A$1:$A$101,0),MATCH(DataBase!J4605,DatosProcesados!$A$1:$BF$1,0))</f>
        <v>29</v>
      </c>
      <c r="L4605" s="115" t="str">
        <f>INDEX(Modelo!$A$9:$D$89,MATCH(DataBase!$J4605,Modelo!$A$9:$A$89,0),MATCH(DataBase!L$1,Modelo!$A$9:$D$9,0))</f>
        <v xml:space="preserve">Impacto social </v>
      </c>
      <c r="M4605" s="115" t="str">
        <f>INDEX(Modelo!$A$9:$D$89,MATCH(DataBase!$J4605,Modelo!$A$9:$A$89,0),MATCH(DataBase!M$1,Modelo!$A$9:$D$9,0))</f>
        <v>Pilar 4</v>
      </c>
      <c r="N4605" s="115" t="str">
        <f>INDEX(Modelo!$A$9:$D$89,MATCH(DataBase!$J4605,Modelo!$A$9:$A$89,0),MATCH(DataBase!N$1,Modelo!$A$9:$D$9,0))</f>
        <v>positivo</v>
      </c>
      <c r="O4605" s="115">
        <f t="array" ref="O4605">IF(N4605="negativo",INDEX($AD$3:$AG$51,MATCH(1,($B4605=$AD$3:$AD$51)*($J4605=$AE$3:$AE$51),0),3),IF(N4605="positivo",INDEX($AD$55:$AG$109,MATCH(1,($B4605=$AD$55:$AD$109)*($J4605=$AE$55:$AE$109),0),3)))</f>
        <v>62</v>
      </c>
      <c r="P4605" s="115">
        <f t="array" ref="P4605">IF(N4605="negativo",INDEX($AD$3:$AG$51,MATCH(1,($B4605=$AD$3:$AD$51)*($J4605=$AE$3:$AE$51),0),4),IF(N4605="positivo",INDEX($AD$55:$AG$109,MATCH(1,($B4605=$AD$55:$AD$109)*($J4605=$AE$55:$AE$109),0),4)))</f>
        <v>29</v>
      </c>
      <c r="Q4605" s="115" t="str">
        <f>VLOOKUP(M4605,Modelo!$A$2:$C$7,2,0)</f>
        <v>Capital Humano: Bienestar y Desarrollo</v>
      </c>
      <c r="R4605" s="118">
        <f t="array" ref="R4605">INDEX(Modelo!$F$1:$H$37,MATCH(1,(DataBase!Q4605=Modelo!$G$1:$G$37)*(DataBase!B4605=Modelo!$F$1:$F$37),0),3)</f>
        <v>0.23809523809523808</v>
      </c>
      <c r="S4605" s="115">
        <f t="shared" si="144"/>
        <v>0</v>
      </c>
      <c r="T4605" s="115">
        <f t="shared" si="145"/>
        <v>0</v>
      </c>
    </row>
    <row r="4606" spans="1:20" x14ac:dyDescent="0.3">
      <c r="A4606" s="115" t="s">
        <v>325</v>
      </c>
      <c r="B4606" s="115" t="s">
        <v>313</v>
      </c>
      <c r="C4606" s="115" t="s">
        <v>103</v>
      </c>
      <c r="D4606" s="115" t="s">
        <v>86</v>
      </c>
      <c r="E4606" s="115" t="s">
        <v>86</v>
      </c>
      <c r="F4606" s="115" t="s">
        <v>87</v>
      </c>
      <c r="G4606" s="115">
        <v>2012</v>
      </c>
      <c r="H4606" s="115" t="s">
        <v>125</v>
      </c>
      <c r="I4606" s="115">
        <v>13.831182682</v>
      </c>
      <c r="J4606" s="115" t="s">
        <v>58</v>
      </c>
      <c r="K4606" s="115" t="str">
        <f>INDEX(DatosProcesados!$A$1:$BF$101,MATCH(DataBase!A4606,DatosProcesados!$A$1:$A$101,0),MATCH(DataBase!J4606,DatosProcesados!$A$1:$BF$1,0))</f>
        <v>No informa</v>
      </c>
      <c r="L4606" s="115" t="str">
        <f>INDEX(Modelo!$A$9:$D$89,MATCH(DataBase!$J4606,Modelo!$A$9:$A$89,0),MATCH(DataBase!L$1,Modelo!$A$9:$D$9,0))</f>
        <v xml:space="preserve">Impacto social </v>
      </c>
      <c r="M4606" s="115" t="str">
        <f>INDEX(Modelo!$A$9:$D$89,MATCH(DataBase!$J4606,Modelo!$A$9:$A$89,0),MATCH(DataBase!M$1,Modelo!$A$9:$D$9,0))</f>
        <v>Pilar 4</v>
      </c>
      <c r="N4606" s="115" t="str">
        <f>INDEX(Modelo!$A$9:$D$89,MATCH(DataBase!$J4606,Modelo!$A$9:$A$89,0),MATCH(DataBase!N$1,Modelo!$A$9:$D$9,0))</f>
        <v>positivo</v>
      </c>
      <c r="O4606" s="115">
        <f t="array" ref="O4606">IF(N4606="negativo",INDEX($AD$3:$AG$51,MATCH(1,($B4606=$AD$3:$AD$51)*($J4606=$AE$3:$AE$51),0),3),IF(N4606="positivo",INDEX($AD$55:$AG$109,MATCH(1,($B4606=$AD$55:$AD$109)*($J4606=$AE$55:$AE$109),0),3)))</f>
        <v>196</v>
      </c>
      <c r="P4606" s="115">
        <f t="array" ref="P4606">IF(N4606="negativo",INDEX($AD$3:$AG$51,MATCH(1,($B4606=$AD$3:$AD$51)*($J4606=$AE$3:$AE$51),0),4),IF(N4606="positivo",INDEX($AD$55:$AG$109,MATCH(1,($B4606=$AD$55:$AD$109)*($J4606=$AE$55:$AE$109),0),4)))</f>
        <v>12.3</v>
      </c>
      <c r="Q4606" s="115" t="str">
        <f>VLOOKUP(M4606,Modelo!$A$2:$C$7,2,0)</f>
        <v>Capital Humano: Bienestar y Desarrollo</v>
      </c>
      <c r="R4606" s="118">
        <f t="array" ref="R4606">INDEX(Modelo!$F$1:$H$37,MATCH(1,(DataBase!Q4606=Modelo!$G$1:$G$37)*(DataBase!B4606=Modelo!$F$1:$F$37),0),3)</f>
        <v>0.17647058823529413</v>
      </c>
      <c r="S4606" s="115">
        <f t="shared" si="144"/>
        <v>0</v>
      </c>
      <c r="T4606" s="115">
        <f t="shared" si="145"/>
        <v>0</v>
      </c>
    </row>
    <row r="4607" spans="1:20" x14ac:dyDescent="0.3">
      <c r="A4607" s="115" t="s">
        <v>394</v>
      </c>
      <c r="B4607" s="115" t="s">
        <v>379</v>
      </c>
      <c r="C4607" s="115" t="s">
        <v>103</v>
      </c>
      <c r="D4607" s="115" t="s">
        <v>87</v>
      </c>
      <c r="E4607" s="115" t="s">
        <v>86</v>
      </c>
      <c r="F4607" s="115" t="s">
        <v>86</v>
      </c>
      <c r="G4607" s="115">
        <v>1990</v>
      </c>
      <c r="H4607" s="115" t="s">
        <v>125</v>
      </c>
      <c r="I4607" s="115">
        <v>0.77142869199999997</v>
      </c>
      <c r="J4607" s="115" t="s">
        <v>58</v>
      </c>
      <c r="K4607" s="115" t="str">
        <f>INDEX(DatosProcesados!$A$1:$BF$101,MATCH(DataBase!A4607,DatosProcesados!$A$1:$A$101,0),MATCH(DataBase!J4607,DatosProcesados!$A$1:$BF$1,0))</f>
        <v>No informa</v>
      </c>
      <c r="L4607" s="115" t="str">
        <f>INDEX(Modelo!$A$9:$D$89,MATCH(DataBase!$J4607,Modelo!$A$9:$A$89,0),MATCH(DataBase!L$1,Modelo!$A$9:$D$9,0))</f>
        <v xml:space="preserve">Impacto social </v>
      </c>
      <c r="M4607" s="115" t="str">
        <f>INDEX(Modelo!$A$9:$D$89,MATCH(DataBase!$J4607,Modelo!$A$9:$A$89,0),MATCH(DataBase!M$1,Modelo!$A$9:$D$9,0))</f>
        <v>Pilar 4</v>
      </c>
      <c r="N4607" s="115" t="str">
        <f>INDEX(Modelo!$A$9:$D$89,MATCH(DataBase!$J4607,Modelo!$A$9:$A$89,0),MATCH(DataBase!N$1,Modelo!$A$9:$D$9,0))</f>
        <v>positivo</v>
      </c>
      <c r="O4607" s="115">
        <f t="array" ref="O4607">IF(N4607="negativo",INDEX($AD$3:$AG$51,MATCH(1,($B4607=$AD$3:$AD$51)*($J4607=$AE$3:$AE$51),0),3),IF(N4607="positivo",INDEX($AD$55:$AG$109,MATCH(1,($B4607=$AD$55:$AD$109)*($J4607=$AE$55:$AE$109),0),3)))</f>
        <v>62</v>
      </c>
      <c r="P4607" s="115">
        <f t="array" ref="P4607">IF(N4607="negativo",INDEX($AD$3:$AG$51,MATCH(1,($B4607=$AD$3:$AD$51)*($J4607=$AE$3:$AE$51),0),4),IF(N4607="positivo",INDEX($AD$55:$AG$109,MATCH(1,($B4607=$AD$55:$AD$109)*($J4607=$AE$55:$AE$109),0),4)))</f>
        <v>29</v>
      </c>
      <c r="Q4607" s="115" t="str">
        <f>VLOOKUP(M4607,Modelo!$A$2:$C$7,2,0)</f>
        <v>Capital Humano: Bienestar y Desarrollo</v>
      </c>
      <c r="R4607" s="118">
        <f t="array" ref="R4607">INDEX(Modelo!$F$1:$H$37,MATCH(1,(DataBase!Q4607=Modelo!$G$1:$G$37)*(DataBase!B4607=Modelo!$F$1:$F$37),0),3)</f>
        <v>0.23809523809523808</v>
      </c>
      <c r="S4607" s="115">
        <f t="shared" si="144"/>
        <v>0</v>
      </c>
      <c r="T4607" s="115">
        <f t="shared" si="145"/>
        <v>0</v>
      </c>
    </row>
    <row r="4608" spans="1:20" x14ac:dyDescent="0.3">
      <c r="A4608" s="115" t="s">
        <v>383</v>
      </c>
      <c r="B4608" s="115" t="s">
        <v>379</v>
      </c>
      <c r="C4608" s="115" t="s">
        <v>103</v>
      </c>
      <c r="D4608" s="115" t="s">
        <v>86</v>
      </c>
      <c r="E4608" s="115" t="s">
        <v>86</v>
      </c>
      <c r="F4608" s="115" t="s">
        <v>86</v>
      </c>
      <c r="G4608" s="115">
        <v>2014</v>
      </c>
      <c r="H4608" s="115" t="s">
        <v>125</v>
      </c>
      <c r="I4608" s="115">
        <v>1.314259836</v>
      </c>
      <c r="J4608" s="115" t="s">
        <v>58</v>
      </c>
      <c r="K4608" s="115">
        <f>INDEX(DatosProcesados!$A$1:$BF$101,MATCH(DataBase!A4608,DatosProcesados!$A$1:$A$101,0),MATCH(DataBase!J4608,DatosProcesados!$A$1:$BF$1,0))</f>
        <v>62</v>
      </c>
      <c r="L4608" s="115" t="str">
        <f>INDEX(Modelo!$A$9:$D$89,MATCH(DataBase!$J4608,Modelo!$A$9:$A$89,0),MATCH(DataBase!L$1,Modelo!$A$9:$D$9,0))</f>
        <v xml:space="preserve">Impacto social </v>
      </c>
      <c r="M4608" s="115" t="str">
        <f>INDEX(Modelo!$A$9:$D$89,MATCH(DataBase!$J4608,Modelo!$A$9:$A$89,0),MATCH(DataBase!M$1,Modelo!$A$9:$D$9,0))</f>
        <v>Pilar 4</v>
      </c>
      <c r="N4608" s="115" t="str">
        <f>INDEX(Modelo!$A$9:$D$89,MATCH(DataBase!$J4608,Modelo!$A$9:$A$89,0),MATCH(DataBase!N$1,Modelo!$A$9:$D$9,0))</f>
        <v>positivo</v>
      </c>
      <c r="O4608" s="115">
        <f t="array" ref="O4608">IF(N4608="negativo",INDEX($AD$3:$AG$51,MATCH(1,($B4608=$AD$3:$AD$51)*($J4608=$AE$3:$AE$51),0),3),IF(N4608="positivo",INDEX($AD$55:$AG$109,MATCH(1,($B4608=$AD$55:$AD$109)*($J4608=$AE$55:$AE$109),0),3)))</f>
        <v>62</v>
      </c>
      <c r="P4608" s="115">
        <f t="array" ref="P4608">IF(N4608="negativo",INDEX($AD$3:$AG$51,MATCH(1,($B4608=$AD$3:$AD$51)*($J4608=$AE$3:$AE$51),0),4),IF(N4608="positivo",INDEX($AD$55:$AG$109,MATCH(1,($B4608=$AD$55:$AD$109)*($J4608=$AE$55:$AE$109),0),4)))</f>
        <v>29</v>
      </c>
      <c r="Q4608" s="115" t="str">
        <f>VLOOKUP(M4608,Modelo!$A$2:$C$7,2,0)</f>
        <v>Capital Humano: Bienestar y Desarrollo</v>
      </c>
      <c r="R4608" s="118">
        <f t="array" ref="R4608">INDEX(Modelo!$F$1:$H$37,MATCH(1,(DataBase!Q4608=Modelo!$G$1:$G$37)*(DataBase!B4608=Modelo!$F$1:$F$37),0),3)</f>
        <v>0.23809523809523808</v>
      </c>
      <c r="S4608" s="115">
        <f t="shared" si="144"/>
        <v>100</v>
      </c>
      <c r="T4608" s="115">
        <f t="shared" si="145"/>
        <v>23.809523809523807</v>
      </c>
    </row>
    <row r="4609" spans="1:20" x14ac:dyDescent="0.3">
      <c r="A4609" s="115" t="s">
        <v>112</v>
      </c>
      <c r="B4609" s="115" t="s">
        <v>84</v>
      </c>
      <c r="C4609" s="115" t="s">
        <v>103</v>
      </c>
      <c r="D4609" s="115" t="s">
        <v>86</v>
      </c>
      <c r="E4609" s="115" t="s">
        <v>86</v>
      </c>
      <c r="F4609" s="115" t="s">
        <v>87</v>
      </c>
      <c r="G4609" s="115">
        <v>1919</v>
      </c>
      <c r="H4609" s="115" t="s">
        <v>125</v>
      </c>
      <c r="I4609" s="115">
        <v>15.106042448</v>
      </c>
      <c r="J4609" s="115" t="s">
        <v>58</v>
      </c>
      <c r="K4609" s="115" t="str">
        <f>INDEX(DatosProcesados!$A$1:$BF$101,MATCH(DataBase!A4609,DatosProcesados!$A$1:$A$101,0),MATCH(DataBase!J4609,DatosProcesados!$A$1:$BF$1,0))</f>
        <v>No informa</v>
      </c>
      <c r="L4609" s="115" t="str">
        <f>INDEX(Modelo!$A$9:$D$89,MATCH(DataBase!$J4609,Modelo!$A$9:$A$89,0),MATCH(DataBase!L$1,Modelo!$A$9:$D$9,0))</f>
        <v xml:space="preserve">Impacto social </v>
      </c>
      <c r="M4609" s="115" t="str">
        <f>INDEX(Modelo!$A$9:$D$89,MATCH(DataBase!$J4609,Modelo!$A$9:$A$89,0),MATCH(DataBase!M$1,Modelo!$A$9:$D$9,0))</f>
        <v>Pilar 4</v>
      </c>
      <c r="N4609" s="115" t="str">
        <f>INDEX(Modelo!$A$9:$D$89,MATCH(DataBase!$J4609,Modelo!$A$9:$A$89,0),MATCH(DataBase!N$1,Modelo!$A$9:$D$9,0))</f>
        <v>positivo</v>
      </c>
      <c r="O4609" s="115">
        <f t="array" ref="O4609">IF(N4609="negativo",INDEX($AD$3:$AG$51,MATCH(1,($B4609=$AD$3:$AD$51)*($J4609=$AE$3:$AE$51),0),3),IF(N4609="positivo",INDEX($AD$55:$AG$109,MATCH(1,($B4609=$AD$55:$AD$109)*($J4609=$AE$55:$AE$109),0),3)))</f>
        <v>413</v>
      </c>
      <c r="P4609" s="115">
        <f t="array" ref="P4609">IF(N4609="negativo",INDEX($AD$3:$AG$51,MATCH(1,($B4609=$AD$3:$AD$51)*($J4609=$AE$3:$AE$51),0),4),IF(N4609="positivo",INDEX($AD$55:$AG$109,MATCH(1,($B4609=$AD$55:$AD$109)*($J4609=$AE$55:$AE$109),0),4)))</f>
        <v>32.299999999999997</v>
      </c>
      <c r="Q4609" s="115" t="str">
        <f>VLOOKUP(M4609,Modelo!$A$2:$C$7,2,0)</f>
        <v>Capital Humano: Bienestar y Desarrollo</v>
      </c>
      <c r="R4609" s="118">
        <f t="array" ref="R4609">INDEX(Modelo!$F$1:$H$37,MATCH(1,(DataBase!Q4609=Modelo!$G$1:$G$37)*(DataBase!B4609=Modelo!$F$1:$F$37),0),3)</f>
        <v>0.11764705882352941</v>
      </c>
      <c r="S4609" s="115">
        <f t="shared" si="144"/>
        <v>0</v>
      </c>
      <c r="T4609" s="115">
        <f t="shared" si="145"/>
        <v>0</v>
      </c>
    </row>
    <row r="4610" spans="1:20" x14ac:dyDescent="0.3">
      <c r="A4610" s="115" t="s">
        <v>471</v>
      </c>
      <c r="B4610" s="115" t="s">
        <v>467</v>
      </c>
      <c r="C4610" s="115" t="s">
        <v>103</v>
      </c>
      <c r="D4610" s="115" t="s">
        <v>86</v>
      </c>
      <c r="E4610" s="115" t="s">
        <v>86</v>
      </c>
      <c r="F4610" s="115" t="s">
        <v>86</v>
      </c>
      <c r="G4610" s="115">
        <v>1987</v>
      </c>
      <c r="H4610" s="115" t="s">
        <v>125</v>
      </c>
      <c r="I4610" s="115">
        <v>0.711210393</v>
      </c>
      <c r="J4610" s="115" t="s">
        <v>58</v>
      </c>
      <c r="K4610" s="115" t="str">
        <f>INDEX(DatosProcesados!$A$1:$BF$101,MATCH(DataBase!A4610,DatosProcesados!$A$1:$A$101,0),MATCH(DataBase!J4610,DatosProcesados!$A$1:$BF$1,0))</f>
        <v>No informa</v>
      </c>
      <c r="L4610" s="115" t="str">
        <f>INDEX(Modelo!$A$9:$D$89,MATCH(DataBase!$J4610,Modelo!$A$9:$A$89,0),MATCH(DataBase!L$1,Modelo!$A$9:$D$9,0))</f>
        <v xml:space="preserve">Impacto social </v>
      </c>
      <c r="M4610" s="115" t="str">
        <f>INDEX(Modelo!$A$9:$D$89,MATCH(DataBase!$J4610,Modelo!$A$9:$A$89,0),MATCH(DataBase!M$1,Modelo!$A$9:$D$9,0))</f>
        <v>Pilar 4</v>
      </c>
      <c r="N4610" s="115" t="str">
        <f>INDEX(Modelo!$A$9:$D$89,MATCH(DataBase!$J4610,Modelo!$A$9:$A$89,0),MATCH(DataBase!N$1,Modelo!$A$9:$D$9,0))</f>
        <v>positivo</v>
      </c>
      <c r="O4610" s="115">
        <f t="array" ref="O4610">IF(N4610="negativo",INDEX($AD$3:$AG$51,MATCH(1,($B4610=$AD$3:$AD$51)*($J4610=$AE$3:$AE$51),0),3),IF(N4610="positivo",INDEX($AD$55:$AG$109,MATCH(1,($B4610=$AD$55:$AD$109)*($J4610=$AE$55:$AE$109),0),3)))</f>
        <v>0</v>
      </c>
      <c r="P4610" s="115">
        <f t="array" ref="P4610">IF(N4610="negativo",INDEX($AD$3:$AG$51,MATCH(1,($B4610=$AD$3:$AD$51)*($J4610=$AE$3:$AE$51),0),4),IF(N4610="positivo",INDEX($AD$55:$AG$109,MATCH(1,($B4610=$AD$55:$AD$109)*($J4610=$AE$55:$AE$109),0),4)))</f>
        <v>0</v>
      </c>
      <c r="Q4610" s="115" t="str">
        <f>VLOOKUP(M4610,Modelo!$A$2:$C$7,2,0)</f>
        <v>Capital Humano: Bienestar y Desarrollo</v>
      </c>
      <c r="R4610" s="118">
        <f t="array" ref="R4610">INDEX(Modelo!$F$1:$H$37,MATCH(1,(DataBase!Q4610=Modelo!$G$1:$G$37)*(DataBase!B4610=Modelo!$F$1:$F$37),0),3)</f>
        <v>0.14285714285714285</v>
      </c>
      <c r="S4610" s="115">
        <f t="shared" si="144"/>
        <v>0</v>
      </c>
      <c r="T4610" s="115">
        <f t="shared" si="145"/>
        <v>0</v>
      </c>
    </row>
    <row r="4611" spans="1:20" x14ac:dyDescent="0.3">
      <c r="A4611" s="115" t="s">
        <v>466</v>
      </c>
      <c r="B4611" s="115" t="s">
        <v>467</v>
      </c>
      <c r="C4611" s="115" t="s">
        <v>103</v>
      </c>
      <c r="D4611" s="115" t="s">
        <v>87</v>
      </c>
      <c r="E4611" s="115" t="s">
        <v>86</v>
      </c>
      <c r="F4611" s="115" t="s">
        <v>86</v>
      </c>
      <c r="G4611" s="115">
        <v>1969</v>
      </c>
      <c r="H4611" s="115" t="s">
        <v>125</v>
      </c>
      <c r="I4611" s="115">
        <v>2.4231643530000002</v>
      </c>
      <c r="J4611" s="115" t="s">
        <v>58</v>
      </c>
      <c r="K4611" s="115" t="str">
        <f>INDEX(DatosProcesados!$A$1:$BF$101,MATCH(DataBase!A4611,DatosProcesados!$A$1:$A$101,0),MATCH(DataBase!J4611,DatosProcesados!$A$1:$BF$1,0))</f>
        <v>No informa</v>
      </c>
      <c r="L4611" s="115" t="str">
        <f>INDEX(Modelo!$A$9:$D$89,MATCH(DataBase!$J4611,Modelo!$A$9:$A$89,0),MATCH(DataBase!L$1,Modelo!$A$9:$D$9,0))</f>
        <v xml:space="preserve">Impacto social </v>
      </c>
      <c r="M4611" s="115" t="str">
        <f>INDEX(Modelo!$A$9:$D$89,MATCH(DataBase!$J4611,Modelo!$A$9:$A$89,0),MATCH(DataBase!M$1,Modelo!$A$9:$D$9,0))</f>
        <v>Pilar 4</v>
      </c>
      <c r="N4611" s="115" t="str">
        <f>INDEX(Modelo!$A$9:$D$89,MATCH(DataBase!$J4611,Modelo!$A$9:$A$89,0),MATCH(DataBase!N$1,Modelo!$A$9:$D$9,0))</f>
        <v>positivo</v>
      </c>
      <c r="O4611" s="115">
        <f t="array" ref="O4611">IF(N4611="negativo",INDEX($AD$3:$AG$51,MATCH(1,($B4611=$AD$3:$AD$51)*($J4611=$AE$3:$AE$51),0),3),IF(N4611="positivo",INDEX($AD$55:$AG$109,MATCH(1,($B4611=$AD$55:$AD$109)*($J4611=$AE$55:$AE$109),0),3)))</f>
        <v>0</v>
      </c>
      <c r="P4611" s="115">
        <f t="array" ref="P4611">IF(N4611="negativo",INDEX($AD$3:$AG$51,MATCH(1,($B4611=$AD$3:$AD$51)*($J4611=$AE$3:$AE$51),0),4),IF(N4611="positivo",INDEX($AD$55:$AG$109,MATCH(1,($B4611=$AD$55:$AD$109)*($J4611=$AE$55:$AE$109),0),4)))</f>
        <v>0</v>
      </c>
      <c r="Q4611" s="115" t="str">
        <f>VLOOKUP(M4611,Modelo!$A$2:$C$7,2,0)</f>
        <v>Capital Humano: Bienestar y Desarrollo</v>
      </c>
      <c r="R4611" s="118">
        <f t="array" ref="R4611">INDEX(Modelo!$F$1:$H$37,MATCH(1,(DataBase!Q4611=Modelo!$G$1:$G$37)*(DataBase!B4611=Modelo!$F$1:$F$37),0),3)</f>
        <v>0.14285714285714285</v>
      </c>
      <c r="S4611" s="115">
        <f t="shared" ref="S4611:S4674" si="146">IFERROR(IF(N4611="boolean",IF(K4611="Si",100,0),IF(N4611="scale",IF(K4611=2,100,IF(K4611=1,50,0)),IF(N4611="positivo",100*((K4611-P4611)/(O4611-P4611)),100*(1-((K4611-P4611)/(O4611-P4611)))))),0)</f>
        <v>0</v>
      </c>
      <c r="T4611" s="115">
        <f t="shared" ref="T4611:T4674" si="147">S4611*R4611</f>
        <v>0</v>
      </c>
    </row>
    <row r="4612" spans="1:20" x14ac:dyDescent="0.3">
      <c r="A4612" s="115" t="s">
        <v>207</v>
      </c>
      <c r="B4612" s="115" t="s">
        <v>84</v>
      </c>
      <c r="C4612" s="115" t="s">
        <v>103</v>
      </c>
      <c r="D4612" s="115" t="s">
        <v>86</v>
      </c>
      <c r="E4612" s="115" t="s">
        <v>87</v>
      </c>
      <c r="F4612" s="115" t="s">
        <v>86</v>
      </c>
      <c r="G4612" s="115">
        <v>1870</v>
      </c>
      <c r="H4612" s="115" t="s">
        <v>125</v>
      </c>
      <c r="I4612" s="115">
        <v>0</v>
      </c>
      <c r="J4612" s="115" t="s">
        <v>58</v>
      </c>
      <c r="K4612" s="115">
        <f>INDEX(DatosProcesados!$A$1:$BF$101,MATCH(DataBase!A4612,DatosProcesados!$A$1:$A$101,0),MATCH(DataBase!J4612,DatosProcesados!$A$1:$BF$1,0))</f>
        <v>413</v>
      </c>
      <c r="L4612" s="115" t="str">
        <f>INDEX(Modelo!$A$9:$D$89,MATCH(DataBase!$J4612,Modelo!$A$9:$A$89,0),MATCH(DataBase!L$1,Modelo!$A$9:$D$9,0))</f>
        <v xml:space="preserve">Impacto social </v>
      </c>
      <c r="M4612" s="115" t="str">
        <f>INDEX(Modelo!$A$9:$D$89,MATCH(DataBase!$J4612,Modelo!$A$9:$A$89,0),MATCH(DataBase!M$1,Modelo!$A$9:$D$9,0))</f>
        <v>Pilar 4</v>
      </c>
      <c r="N4612" s="115" t="str">
        <f>INDEX(Modelo!$A$9:$D$89,MATCH(DataBase!$J4612,Modelo!$A$9:$A$89,0),MATCH(DataBase!N$1,Modelo!$A$9:$D$9,0))</f>
        <v>positivo</v>
      </c>
      <c r="O4612" s="115">
        <f t="array" ref="O4612">IF(N4612="negativo",INDEX($AD$3:$AG$51,MATCH(1,($B4612=$AD$3:$AD$51)*($J4612=$AE$3:$AE$51),0),3),IF(N4612="positivo",INDEX($AD$55:$AG$109,MATCH(1,($B4612=$AD$55:$AD$109)*($J4612=$AE$55:$AE$109),0),3)))</f>
        <v>413</v>
      </c>
      <c r="P4612" s="115">
        <f t="array" ref="P4612">IF(N4612="negativo",INDEX($AD$3:$AG$51,MATCH(1,($B4612=$AD$3:$AD$51)*($J4612=$AE$3:$AE$51),0),4),IF(N4612="positivo",INDEX($AD$55:$AG$109,MATCH(1,($B4612=$AD$55:$AD$109)*($J4612=$AE$55:$AE$109),0),4)))</f>
        <v>32.299999999999997</v>
      </c>
      <c r="Q4612" s="115" t="str">
        <f>VLOOKUP(M4612,Modelo!$A$2:$C$7,2,0)</f>
        <v>Capital Humano: Bienestar y Desarrollo</v>
      </c>
      <c r="R4612" s="118">
        <f t="array" ref="R4612">INDEX(Modelo!$F$1:$H$37,MATCH(1,(DataBase!Q4612=Modelo!$G$1:$G$37)*(DataBase!B4612=Modelo!$F$1:$F$37),0),3)</f>
        <v>0.11764705882352941</v>
      </c>
      <c r="S4612" s="115">
        <f t="shared" si="146"/>
        <v>100</v>
      </c>
      <c r="T4612" s="115">
        <f t="shared" si="147"/>
        <v>11.76470588235294</v>
      </c>
    </row>
    <row r="4613" spans="1:20" x14ac:dyDescent="0.3">
      <c r="A4613" s="115" t="s">
        <v>204</v>
      </c>
      <c r="B4613" s="115" t="s">
        <v>84</v>
      </c>
      <c r="C4613" s="115" t="s">
        <v>103</v>
      </c>
      <c r="D4613" s="115" t="s">
        <v>86</v>
      </c>
      <c r="E4613" s="115" t="s">
        <v>87</v>
      </c>
      <c r="F4613" s="115" t="s">
        <v>87</v>
      </c>
      <c r="G4613" s="115">
        <v>1875</v>
      </c>
      <c r="H4613" s="115" t="s">
        <v>125</v>
      </c>
      <c r="I4613" s="115">
        <v>0</v>
      </c>
      <c r="J4613" s="115" t="s">
        <v>58</v>
      </c>
      <c r="K4613" s="115">
        <f>INDEX(DatosProcesados!$A$1:$BF$101,MATCH(DataBase!A4613,DatosProcesados!$A$1:$A$101,0),MATCH(DataBase!J4613,DatosProcesados!$A$1:$BF$1,0))</f>
        <v>37</v>
      </c>
      <c r="L4613" s="115" t="str">
        <f>INDEX(Modelo!$A$9:$D$89,MATCH(DataBase!$J4613,Modelo!$A$9:$A$89,0),MATCH(DataBase!L$1,Modelo!$A$9:$D$9,0))</f>
        <v xml:space="preserve">Impacto social </v>
      </c>
      <c r="M4613" s="115" t="str">
        <f>INDEX(Modelo!$A$9:$D$89,MATCH(DataBase!$J4613,Modelo!$A$9:$A$89,0),MATCH(DataBase!M$1,Modelo!$A$9:$D$9,0))</f>
        <v>Pilar 4</v>
      </c>
      <c r="N4613" s="115" t="str">
        <f>INDEX(Modelo!$A$9:$D$89,MATCH(DataBase!$J4613,Modelo!$A$9:$A$89,0),MATCH(DataBase!N$1,Modelo!$A$9:$D$9,0))</f>
        <v>positivo</v>
      </c>
      <c r="O4613" s="115">
        <f t="array" ref="O4613">IF(N4613="negativo",INDEX($AD$3:$AG$51,MATCH(1,($B4613=$AD$3:$AD$51)*($J4613=$AE$3:$AE$51),0),3),IF(N4613="positivo",INDEX($AD$55:$AG$109,MATCH(1,($B4613=$AD$55:$AD$109)*($J4613=$AE$55:$AE$109),0),3)))</f>
        <v>413</v>
      </c>
      <c r="P4613" s="115">
        <f t="array" ref="P4613">IF(N4613="negativo",INDEX($AD$3:$AG$51,MATCH(1,($B4613=$AD$3:$AD$51)*($J4613=$AE$3:$AE$51),0),4),IF(N4613="positivo",INDEX($AD$55:$AG$109,MATCH(1,($B4613=$AD$55:$AD$109)*($J4613=$AE$55:$AE$109),0),4)))</f>
        <v>32.299999999999997</v>
      </c>
      <c r="Q4613" s="115" t="str">
        <f>VLOOKUP(M4613,Modelo!$A$2:$C$7,2,0)</f>
        <v>Capital Humano: Bienestar y Desarrollo</v>
      </c>
      <c r="R4613" s="118">
        <f t="array" ref="R4613">INDEX(Modelo!$F$1:$H$37,MATCH(1,(DataBase!Q4613=Modelo!$G$1:$G$37)*(DataBase!B4613=Modelo!$F$1:$F$37),0),3)</f>
        <v>0.11764705882352941</v>
      </c>
      <c r="S4613" s="115">
        <f t="shared" si="146"/>
        <v>1.2345679012345687</v>
      </c>
      <c r="T4613" s="115">
        <f t="shared" si="147"/>
        <v>0.14524328249818455</v>
      </c>
    </row>
    <row r="4614" spans="1:20" x14ac:dyDescent="0.3">
      <c r="A4614" s="115" t="s">
        <v>226</v>
      </c>
      <c r="B4614" s="115" t="s">
        <v>216</v>
      </c>
      <c r="C4614" s="115" t="s">
        <v>103</v>
      </c>
      <c r="D4614" s="115" t="s">
        <v>86</v>
      </c>
      <c r="E4614" s="115" t="s">
        <v>86</v>
      </c>
      <c r="F4614" s="115" t="s">
        <v>87</v>
      </c>
      <c r="G4614" s="115">
        <v>1889</v>
      </c>
      <c r="H4614" s="115" t="s">
        <v>125</v>
      </c>
      <c r="I4614" s="115">
        <v>8.6157743510000007</v>
      </c>
      <c r="J4614" s="115" t="s">
        <v>58</v>
      </c>
      <c r="K4614" s="115" t="str">
        <f>INDEX(DatosProcesados!$A$1:$BF$101,MATCH(DataBase!A4614,DatosProcesados!$A$1:$A$101,0),MATCH(DataBase!J4614,DatosProcesados!$A$1:$BF$1,0))</f>
        <v>No informa</v>
      </c>
      <c r="L4614" s="115" t="str">
        <f>INDEX(Modelo!$A$9:$D$89,MATCH(DataBase!$J4614,Modelo!$A$9:$A$89,0),MATCH(DataBase!L$1,Modelo!$A$9:$D$9,0))</f>
        <v xml:space="preserve">Impacto social </v>
      </c>
      <c r="M4614" s="115" t="str">
        <f>INDEX(Modelo!$A$9:$D$89,MATCH(DataBase!$J4614,Modelo!$A$9:$A$89,0),MATCH(DataBase!M$1,Modelo!$A$9:$D$9,0))</f>
        <v>Pilar 4</v>
      </c>
      <c r="N4614" s="115" t="str">
        <f>INDEX(Modelo!$A$9:$D$89,MATCH(DataBase!$J4614,Modelo!$A$9:$A$89,0),MATCH(DataBase!N$1,Modelo!$A$9:$D$9,0))</f>
        <v>positivo</v>
      </c>
      <c r="O4614" s="115">
        <f t="array" ref="O4614">IF(N4614="negativo",INDEX($AD$3:$AG$51,MATCH(1,($B4614=$AD$3:$AD$51)*($J4614=$AE$3:$AE$51),0),3),IF(N4614="positivo",INDEX($AD$55:$AG$109,MATCH(1,($B4614=$AD$55:$AD$109)*($J4614=$AE$55:$AE$109),0),3)))</f>
        <v>55</v>
      </c>
      <c r="P4614" s="115">
        <f t="array" ref="P4614">IF(N4614="negativo",INDEX($AD$3:$AG$51,MATCH(1,($B4614=$AD$3:$AD$51)*($J4614=$AE$3:$AE$51),0),4),IF(N4614="positivo",INDEX($AD$55:$AG$109,MATCH(1,($B4614=$AD$55:$AD$109)*($J4614=$AE$55:$AE$109),0),4)))</f>
        <v>18</v>
      </c>
      <c r="Q4614" s="115" t="str">
        <f>VLOOKUP(M4614,Modelo!$A$2:$C$7,2,0)</f>
        <v>Capital Humano: Bienestar y Desarrollo</v>
      </c>
      <c r="R4614" s="118">
        <f t="array" ref="R4614">INDEX(Modelo!$F$1:$H$37,MATCH(1,(DataBase!Q4614=Modelo!$G$1:$G$37)*(DataBase!B4614=Modelo!$F$1:$F$37),0),3)</f>
        <v>0.21052631578947367</v>
      </c>
      <c r="S4614" s="115">
        <f t="shared" si="146"/>
        <v>0</v>
      </c>
      <c r="T4614" s="115">
        <f t="shared" si="147"/>
        <v>0</v>
      </c>
    </row>
    <row r="4615" spans="1:20" x14ac:dyDescent="0.3">
      <c r="A4615" s="115" t="s">
        <v>287</v>
      </c>
      <c r="B4615" s="115" t="s">
        <v>216</v>
      </c>
      <c r="C4615" s="115" t="s">
        <v>103</v>
      </c>
      <c r="D4615" s="115" t="s">
        <v>86</v>
      </c>
      <c r="E4615" s="115" t="s">
        <v>86</v>
      </c>
      <c r="F4615" s="115" t="s">
        <v>87</v>
      </c>
      <c r="G4615" s="115">
        <v>2000</v>
      </c>
      <c r="H4615" s="115" t="s">
        <v>125</v>
      </c>
      <c r="I4615" s="115">
        <v>1.8730507999999999</v>
      </c>
      <c r="J4615" s="115" t="s">
        <v>58</v>
      </c>
      <c r="K4615" s="115" t="str">
        <f>INDEX(DatosProcesados!$A$1:$BF$101,MATCH(DataBase!A4615,DatosProcesados!$A$1:$A$101,0),MATCH(DataBase!J4615,DatosProcesados!$A$1:$BF$1,0))</f>
        <v>No informa</v>
      </c>
      <c r="L4615" s="115" t="str">
        <f>INDEX(Modelo!$A$9:$D$89,MATCH(DataBase!$J4615,Modelo!$A$9:$A$89,0),MATCH(DataBase!L$1,Modelo!$A$9:$D$9,0))</f>
        <v xml:space="preserve">Impacto social </v>
      </c>
      <c r="M4615" s="115" t="str">
        <f>INDEX(Modelo!$A$9:$D$89,MATCH(DataBase!$J4615,Modelo!$A$9:$A$89,0),MATCH(DataBase!M$1,Modelo!$A$9:$D$9,0))</f>
        <v>Pilar 4</v>
      </c>
      <c r="N4615" s="115" t="str">
        <f>INDEX(Modelo!$A$9:$D$89,MATCH(DataBase!$J4615,Modelo!$A$9:$A$89,0),MATCH(DataBase!N$1,Modelo!$A$9:$D$9,0))</f>
        <v>positivo</v>
      </c>
      <c r="O4615" s="115">
        <f t="array" ref="O4615">IF(N4615="negativo",INDEX($AD$3:$AG$51,MATCH(1,($B4615=$AD$3:$AD$51)*($J4615=$AE$3:$AE$51),0),3),IF(N4615="positivo",INDEX($AD$55:$AG$109,MATCH(1,($B4615=$AD$55:$AD$109)*($J4615=$AE$55:$AE$109),0),3)))</f>
        <v>55</v>
      </c>
      <c r="P4615" s="115">
        <f t="array" ref="P4615">IF(N4615="negativo",INDEX($AD$3:$AG$51,MATCH(1,($B4615=$AD$3:$AD$51)*($J4615=$AE$3:$AE$51),0),4),IF(N4615="positivo",INDEX($AD$55:$AG$109,MATCH(1,($B4615=$AD$55:$AD$109)*($J4615=$AE$55:$AE$109),0),4)))</f>
        <v>18</v>
      </c>
      <c r="Q4615" s="115" t="str">
        <f>VLOOKUP(M4615,Modelo!$A$2:$C$7,2,0)</f>
        <v>Capital Humano: Bienestar y Desarrollo</v>
      </c>
      <c r="R4615" s="118">
        <f t="array" ref="R4615">INDEX(Modelo!$F$1:$H$37,MATCH(1,(DataBase!Q4615=Modelo!$G$1:$G$37)*(DataBase!B4615=Modelo!$F$1:$F$37),0),3)</f>
        <v>0.21052631578947367</v>
      </c>
      <c r="S4615" s="115">
        <f t="shared" si="146"/>
        <v>0</v>
      </c>
      <c r="T4615" s="115">
        <f t="shared" si="147"/>
        <v>0</v>
      </c>
    </row>
    <row r="4616" spans="1:20" x14ac:dyDescent="0.3">
      <c r="A4616" s="115" t="s">
        <v>345</v>
      </c>
      <c r="B4616" s="115" t="s">
        <v>313</v>
      </c>
      <c r="C4616" s="115" t="s">
        <v>103</v>
      </c>
      <c r="D4616" s="115" t="s">
        <v>86</v>
      </c>
      <c r="E4616" s="115" t="s">
        <v>86</v>
      </c>
      <c r="F4616" s="115" t="s">
        <v>86</v>
      </c>
      <c r="G4616" s="115">
        <v>2004</v>
      </c>
      <c r="H4616" s="115" t="s">
        <v>125</v>
      </c>
      <c r="I4616" s="115">
        <v>4.5125503050000004</v>
      </c>
      <c r="J4616" s="115" t="s">
        <v>58</v>
      </c>
      <c r="K4616" s="115" t="str">
        <f>INDEX(DatosProcesados!$A$1:$BF$101,MATCH(DataBase!A4616,DatosProcesados!$A$1:$A$101,0),MATCH(DataBase!J4616,DatosProcesados!$A$1:$BF$1,0))</f>
        <v>No informa</v>
      </c>
      <c r="L4616" s="115" t="str">
        <f>INDEX(Modelo!$A$9:$D$89,MATCH(DataBase!$J4616,Modelo!$A$9:$A$89,0),MATCH(DataBase!L$1,Modelo!$A$9:$D$9,0))</f>
        <v xml:space="preserve">Impacto social </v>
      </c>
      <c r="M4616" s="115" t="str">
        <f>INDEX(Modelo!$A$9:$D$89,MATCH(DataBase!$J4616,Modelo!$A$9:$A$89,0),MATCH(DataBase!M$1,Modelo!$A$9:$D$9,0))</f>
        <v>Pilar 4</v>
      </c>
      <c r="N4616" s="115" t="str">
        <f>INDEX(Modelo!$A$9:$D$89,MATCH(DataBase!$J4616,Modelo!$A$9:$A$89,0),MATCH(DataBase!N$1,Modelo!$A$9:$D$9,0))</f>
        <v>positivo</v>
      </c>
      <c r="O4616" s="115">
        <f t="array" ref="O4616">IF(N4616="negativo",INDEX($AD$3:$AG$51,MATCH(1,($B4616=$AD$3:$AD$51)*($J4616=$AE$3:$AE$51),0),3),IF(N4616="positivo",INDEX($AD$55:$AG$109,MATCH(1,($B4616=$AD$55:$AD$109)*($J4616=$AE$55:$AE$109),0),3)))</f>
        <v>196</v>
      </c>
      <c r="P4616" s="115">
        <f t="array" ref="P4616">IF(N4616="negativo",INDEX($AD$3:$AG$51,MATCH(1,($B4616=$AD$3:$AD$51)*($J4616=$AE$3:$AE$51),0),4),IF(N4616="positivo",INDEX($AD$55:$AG$109,MATCH(1,($B4616=$AD$55:$AD$109)*($J4616=$AE$55:$AE$109),0),4)))</f>
        <v>12.3</v>
      </c>
      <c r="Q4616" s="115" t="str">
        <f>VLOOKUP(M4616,Modelo!$A$2:$C$7,2,0)</f>
        <v>Capital Humano: Bienestar y Desarrollo</v>
      </c>
      <c r="R4616" s="118">
        <f t="array" ref="R4616">INDEX(Modelo!$F$1:$H$37,MATCH(1,(DataBase!Q4616=Modelo!$G$1:$G$37)*(DataBase!B4616=Modelo!$F$1:$F$37),0),3)</f>
        <v>0.17647058823529413</v>
      </c>
      <c r="S4616" s="115">
        <f t="shared" si="146"/>
        <v>0</v>
      </c>
      <c r="T4616" s="115">
        <f t="shared" si="147"/>
        <v>0</v>
      </c>
    </row>
    <row r="4617" spans="1:20" x14ac:dyDescent="0.3">
      <c r="A4617" s="115" t="s">
        <v>464</v>
      </c>
      <c r="B4617" s="115" t="s">
        <v>407</v>
      </c>
      <c r="C4617" s="115" t="s">
        <v>103</v>
      </c>
      <c r="D4617" s="115" t="s">
        <v>86</v>
      </c>
      <c r="E4617" s="115" t="s">
        <v>86</v>
      </c>
      <c r="F4617" s="115" t="s">
        <v>87</v>
      </c>
      <c r="G4617" s="115">
        <v>1990</v>
      </c>
      <c r="H4617" s="115" t="s">
        <v>281</v>
      </c>
      <c r="I4617" s="115">
        <v>0.89502277900000005</v>
      </c>
      <c r="J4617" s="115" t="s">
        <v>58</v>
      </c>
      <c r="K4617" s="115" t="str">
        <f>INDEX(DatosProcesados!$A$1:$BF$101,MATCH(DataBase!A4617,DatosProcesados!$A$1:$A$101,0),MATCH(DataBase!J4617,DatosProcesados!$A$1:$BF$1,0))</f>
        <v>No informa</v>
      </c>
      <c r="L4617" s="115" t="str">
        <f>INDEX(Modelo!$A$9:$D$89,MATCH(DataBase!$J4617,Modelo!$A$9:$A$89,0),MATCH(DataBase!L$1,Modelo!$A$9:$D$9,0))</f>
        <v xml:space="preserve">Impacto social </v>
      </c>
      <c r="M4617" s="115" t="str">
        <f>INDEX(Modelo!$A$9:$D$89,MATCH(DataBase!$J4617,Modelo!$A$9:$A$89,0),MATCH(DataBase!M$1,Modelo!$A$9:$D$9,0))</f>
        <v>Pilar 4</v>
      </c>
      <c r="N4617" s="115" t="str">
        <f>INDEX(Modelo!$A$9:$D$89,MATCH(DataBase!$J4617,Modelo!$A$9:$A$89,0),MATCH(DataBase!N$1,Modelo!$A$9:$D$9,0))</f>
        <v>positivo</v>
      </c>
      <c r="O4617" s="115">
        <f t="array" ref="O4617">IF(N4617="negativo",INDEX($AD$3:$AG$51,MATCH(1,($B4617=$AD$3:$AD$51)*($J4617=$AE$3:$AE$51),0),3),IF(N4617="positivo",INDEX($AD$55:$AG$109,MATCH(1,($B4617=$AD$55:$AD$109)*($J4617=$AE$55:$AE$109),0),3)))</f>
        <v>68</v>
      </c>
      <c r="P4617" s="115">
        <f t="array" ref="P4617">IF(N4617="negativo",INDEX($AD$3:$AG$51,MATCH(1,($B4617=$AD$3:$AD$51)*($J4617=$AE$3:$AE$51),0),4),IF(N4617="positivo",INDEX($AD$55:$AG$109,MATCH(1,($B4617=$AD$55:$AD$109)*($J4617=$AE$55:$AE$109),0),4)))</f>
        <v>43</v>
      </c>
      <c r="Q4617" s="115" t="str">
        <f>VLOOKUP(M4617,Modelo!$A$2:$C$7,2,0)</f>
        <v>Capital Humano: Bienestar y Desarrollo</v>
      </c>
      <c r="R4617" s="118">
        <f t="array" ref="R4617">INDEX(Modelo!$F$1:$H$37,MATCH(1,(DataBase!Q4617=Modelo!$G$1:$G$37)*(DataBase!B4617=Modelo!$F$1:$F$37),0),3)</f>
        <v>0.19230769230769232</v>
      </c>
      <c r="S4617" s="115">
        <f t="shared" si="146"/>
        <v>0</v>
      </c>
      <c r="T4617" s="115">
        <f t="shared" si="147"/>
        <v>0</v>
      </c>
    </row>
    <row r="4618" spans="1:20" x14ac:dyDescent="0.3">
      <c r="A4618" s="115" t="s">
        <v>296</v>
      </c>
      <c r="B4618" s="115" t="s">
        <v>216</v>
      </c>
      <c r="C4618" s="115" t="s">
        <v>103</v>
      </c>
      <c r="D4618" s="115" t="s">
        <v>86</v>
      </c>
      <c r="E4618" s="115" t="s">
        <v>86</v>
      </c>
      <c r="F4618" s="115" t="s">
        <v>87</v>
      </c>
      <c r="G4618" s="115">
        <v>1944</v>
      </c>
      <c r="H4618" s="115" t="s">
        <v>125</v>
      </c>
      <c r="I4618" s="115">
        <v>1.7785578609999999</v>
      </c>
      <c r="J4618" s="115" t="s">
        <v>58</v>
      </c>
      <c r="K4618" s="115">
        <f>INDEX(DatosProcesados!$A$1:$BF$101,MATCH(DataBase!A4618,DatosProcesados!$A$1:$A$101,0),MATCH(DataBase!J4618,DatosProcesados!$A$1:$BF$1,0))</f>
        <v>28.7</v>
      </c>
      <c r="L4618" s="115" t="str">
        <f>INDEX(Modelo!$A$9:$D$89,MATCH(DataBase!$J4618,Modelo!$A$9:$A$89,0),MATCH(DataBase!L$1,Modelo!$A$9:$D$9,0))</f>
        <v xml:space="preserve">Impacto social </v>
      </c>
      <c r="M4618" s="115" t="str">
        <f>INDEX(Modelo!$A$9:$D$89,MATCH(DataBase!$J4618,Modelo!$A$9:$A$89,0),MATCH(DataBase!M$1,Modelo!$A$9:$D$9,0))</f>
        <v>Pilar 4</v>
      </c>
      <c r="N4618" s="115" t="str">
        <f>INDEX(Modelo!$A$9:$D$89,MATCH(DataBase!$J4618,Modelo!$A$9:$A$89,0),MATCH(DataBase!N$1,Modelo!$A$9:$D$9,0))</f>
        <v>positivo</v>
      </c>
      <c r="O4618" s="115">
        <f t="array" ref="O4618">IF(N4618="negativo",INDEX($AD$3:$AG$51,MATCH(1,($B4618=$AD$3:$AD$51)*($J4618=$AE$3:$AE$51),0),3),IF(N4618="positivo",INDEX($AD$55:$AG$109,MATCH(1,($B4618=$AD$55:$AD$109)*($J4618=$AE$55:$AE$109),0),3)))</f>
        <v>55</v>
      </c>
      <c r="P4618" s="115">
        <f t="array" ref="P4618">IF(N4618="negativo",INDEX($AD$3:$AG$51,MATCH(1,($B4618=$AD$3:$AD$51)*($J4618=$AE$3:$AE$51),0),4),IF(N4618="positivo",INDEX($AD$55:$AG$109,MATCH(1,($B4618=$AD$55:$AD$109)*($J4618=$AE$55:$AE$109),0),4)))</f>
        <v>18</v>
      </c>
      <c r="Q4618" s="115" t="str">
        <f>VLOOKUP(M4618,Modelo!$A$2:$C$7,2,0)</f>
        <v>Capital Humano: Bienestar y Desarrollo</v>
      </c>
      <c r="R4618" s="118">
        <f t="array" ref="R4618">INDEX(Modelo!$F$1:$H$37,MATCH(1,(DataBase!Q4618=Modelo!$G$1:$G$37)*(DataBase!B4618=Modelo!$F$1:$F$37),0),3)</f>
        <v>0.21052631578947367</v>
      </c>
      <c r="S4618" s="115">
        <f t="shared" si="146"/>
        <v>28.918918918918919</v>
      </c>
      <c r="T4618" s="115">
        <f t="shared" si="147"/>
        <v>6.0881934566145093</v>
      </c>
    </row>
    <row r="4619" spans="1:20" x14ac:dyDescent="0.3">
      <c r="A4619" s="115" t="s">
        <v>134</v>
      </c>
      <c r="B4619" s="115" t="s">
        <v>84</v>
      </c>
      <c r="C4619" s="115" t="s">
        <v>103</v>
      </c>
      <c r="D4619" s="115" t="s">
        <v>86</v>
      </c>
      <c r="E4619" s="115" t="s">
        <v>87</v>
      </c>
      <c r="F4619" s="115" t="s">
        <v>87</v>
      </c>
      <c r="G4619" s="115">
        <v>2001</v>
      </c>
      <c r="H4619" s="115" t="s">
        <v>125</v>
      </c>
      <c r="I4619" s="115">
        <v>6.5475670460000002</v>
      </c>
      <c r="J4619" s="115" t="s">
        <v>58</v>
      </c>
      <c r="K4619" s="115">
        <f>INDEX(DatosProcesados!$A$1:$BF$101,MATCH(DataBase!A4619,DatosProcesados!$A$1:$A$101,0),MATCH(DataBase!J4619,DatosProcesados!$A$1:$BF$1,0))</f>
        <v>42.21</v>
      </c>
      <c r="L4619" s="115" t="str">
        <f>INDEX(Modelo!$A$9:$D$89,MATCH(DataBase!$J4619,Modelo!$A$9:$A$89,0),MATCH(DataBase!L$1,Modelo!$A$9:$D$9,0))</f>
        <v xml:space="preserve">Impacto social </v>
      </c>
      <c r="M4619" s="115" t="str">
        <f>INDEX(Modelo!$A$9:$D$89,MATCH(DataBase!$J4619,Modelo!$A$9:$A$89,0),MATCH(DataBase!M$1,Modelo!$A$9:$D$9,0))</f>
        <v>Pilar 4</v>
      </c>
      <c r="N4619" s="115" t="str">
        <f>INDEX(Modelo!$A$9:$D$89,MATCH(DataBase!$J4619,Modelo!$A$9:$A$89,0),MATCH(DataBase!N$1,Modelo!$A$9:$D$9,0))</f>
        <v>positivo</v>
      </c>
      <c r="O4619" s="115">
        <f t="array" ref="O4619">IF(N4619="negativo",INDEX($AD$3:$AG$51,MATCH(1,($B4619=$AD$3:$AD$51)*($J4619=$AE$3:$AE$51),0),3),IF(N4619="positivo",INDEX($AD$55:$AG$109,MATCH(1,($B4619=$AD$55:$AD$109)*($J4619=$AE$55:$AE$109),0),3)))</f>
        <v>413</v>
      </c>
      <c r="P4619" s="115">
        <f t="array" ref="P4619">IF(N4619="negativo",INDEX($AD$3:$AG$51,MATCH(1,($B4619=$AD$3:$AD$51)*($J4619=$AE$3:$AE$51),0),4),IF(N4619="positivo",INDEX($AD$55:$AG$109,MATCH(1,($B4619=$AD$55:$AD$109)*($J4619=$AE$55:$AE$109),0),4)))</f>
        <v>32.299999999999997</v>
      </c>
      <c r="Q4619" s="115" t="str">
        <f>VLOOKUP(M4619,Modelo!$A$2:$C$7,2,0)</f>
        <v>Capital Humano: Bienestar y Desarrollo</v>
      </c>
      <c r="R4619" s="118">
        <f t="array" ref="R4619">INDEX(Modelo!$F$1:$H$37,MATCH(1,(DataBase!Q4619=Modelo!$G$1:$G$37)*(DataBase!B4619=Modelo!$F$1:$F$37),0),3)</f>
        <v>0.11764705882352941</v>
      </c>
      <c r="S4619" s="115">
        <f t="shared" si="146"/>
        <v>2.6030995534541645</v>
      </c>
      <c r="T4619" s="115">
        <f t="shared" si="147"/>
        <v>0.30624700628872525</v>
      </c>
    </row>
    <row r="4620" spans="1:20" x14ac:dyDescent="0.3">
      <c r="A4620" s="115" t="s">
        <v>290</v>
      </c>
      <c r="B4620" s="115" t="s">
        <v>216</v>
      </c>
      <c r="C4620" s="115" t="s">
        <v>103</v>
      </c>
      <c r="D4620" s="115" t="s">
        <v>86</v>
      </c>
      <c r="E4620" s="115" t="s">
        <v>87</v>
      </c>
      <c r="F4620" s="115" t="s">
        <v>87</v>
      </c>
      <c r="G4620" s="115">
        <v>1934</v>
      </c>
      <c r="H4620" s="115" t="s">
        <v>125</v>
      </c>
      <c r="I4620" s="115">
        <v>1.84479215</v>
      </c>
      <c r="J4620" s="115" t="s">
        <v>58</v>
      </c>
      <c r="K4620" s="115">
        <f>INDEX(DatosProcesados!$A$1:$BF$101,MATCH(DataBase!A4620,DatosProcesados!$A$1:$A$101,0),MATCH(DataBase!J4620,DatosProcesados!$A$1:$BF$1,0))</f>
        <v>44.39</v>
      </c>
      <c r="L4620" s="115" t="str">
        <f>INDEX(Modelo!$A$9:$D$89,MATCH(DataBase!$J4620,Modelo!$A$9:$A$89,0),MATCH(DataBase!L$1,Modelo!$A$9:$D$9,0))</f>
        <v xml:space="preserve">Impacto social </v>
      </c>
      <c r="M4620" s="115" t="str">
        <f>INDEX(Modelo!$A$9:$D$89,MATCH(DataBase!$J4620,Modelo!$A$9:$A$89,0),MATCH(DataBase!M$1,Modelo!$A$9:$D$9,0))</f>
        <v>Pilar 4</v>
      </c>
      <c r="N4620" s="115" t="str">
        <f>INDEX(Modelo!$A$9:$D$89,MATCH(DataBase!$J4620,Modelo!$A$9:$A$89,0),MATCH(DataBase!N$1,Modelo!$A$9:$D$9,0))</f>
        <v>positivo</v>
      </c>
      <c r="O4620" s="115">
        <f t="array" ref="O4620">IF(N4620="negativo",INDEX($AD$3:$AG$51,MATCH(1,($B4620=$AD$3:$AD$51)*($J4620=$AE$3:$AE$51),0),3),IF(N4620="positivo",INDEX($AD$55:$AG$109,MATCH(1,($B4620=$AD$55:$AD$109)*($J4620=$AE$55:$AE$109),0),3)))</f>
        <v>55</v>
      </c>
      <c r="P4620" s="115">
        <f t="array" ref="P4620">IF(N4620="negativo",INDEX($AD$3:$AG$51,MATCH(1,($B4620=$AD$3:$AD$51)*($J4620=$AE$3:$AE$51),0),4),IF(N4620="positivo",INDEX($AD$55:$AG$109,MATCH(1,($B4620=$AD$55:$AD$109)*($J4620=$AE$55:$AE$109),0),4)))</f>
        <v>18</v>
      </c>
      <c r="Q4620" s="115" t="str">
        <f>VLOOKUP(M4620,Modelo!$A$2:$C$7,2,0)</f>
        <v>Capital Humano: Bienestar y Desarrollo</v>
      </c>
      <c r="R4620" s="118">
        <f t="array" ref="R4620">INDEX(Modelo!$F$1:$H$37,MATCH(1,(DataBase!Q4620=Modelo!$G$1:$G$37)*(DataBase!B4620=Modelo!$F$1:$F$37),0),3)</f>
        <v>0.21052631578947367</v>
      </c>
      <c r="S4620" s="115">
        <f t="shared" si="146"/>
        <v>71.324324324324323</v>
      </c>
      <c r="T4620" s="115">
        <f t="shared" si="147"/>
        <v>15.015647226173542</v>
      </c>
    </row>
    <row r="4621" spans="1:20" x14ac:dyDescent="0.3">
      <c r="A4621" s="115" t="s">
        <v>346</v>
      </c>
      <c r="B4621" s="115" t="s">
        <v>313</v>
      </c>
      <c r="C4621" s="115" t="s">
        <v>103</v>
      </c>
      <c r="D4621" s="115" t="s">
        <v>87</v>
      </c>
      <c r="E4621" s="115" t="s">
        <v>87</v>
      </c>
      <c r="F4621" s="115" t="s">
        <v>87</v>
      </c>
      <c r="G4621" s="115">
        <v>1960</v>
      </c>
      <c r="H4621" s="115" t="s">
        <v>177</v>
      </c>
      <c r="I4621" s="115">
        <v>4.2128666020000001</v>
      </c>
      <c r="J4621" s="115" t="s">
        <v>58</v>
      </c>
      <c r="K4621" s="115">
        <f>INDEX(DatosProcesados!$A$1:$BF$101,MATCH(DataBase!A4621,DatosProcesados!$A$1:$A$101,0),MATCH(DataBase!J4621,DatosProcesados!$A$1:$BF$1,0))</f>
        <v>12.3</v>
      </c>
      <c r="L4621" s="115" t="str">
        <f>INDEX(Modelo!$A$9:$D$89,MATCH(DataBase!$J4621,Modelo!$A$9:$A$89,0),MATCH(DataBase!L$1,Modelo!$A$9:$D$9,0))</f>
        <v xml:space="preserve">Impacto social </v>
      </c>
      <c r="M4621" s="115" t="str">
        <f>INDEX(Modelo!$A$9:$D$89,MATCH(DataBase!$J4621,Modelo!$A$9:$A$89,0),MATCH(DataBase!M$1,Modelo!$A$9:$D$9,0))</f>
        <v>Pilar 4</v>
      </c>
      <c r="N4621" s="115" t="str">
        <f>INDEX(Modelo!$A$9:$D$89,MATCH(DataBase!$J4621,Modelo!$A$9:$A$89,0),MATCH(DataBase!N$1,Modelo!$A$9:$D$9,0))</f>
        <v>positivo</v>
      </c>
      <c r="O4621" s="115">
        <f t="array" ref="O4621">IF(N4621="negativo",INDEX($AD$3:$AG$51,MATCH(1,($B4621=$AD$3:$AD$51)*($J4621=$AE$3:$AE$51),0),3),IF(N4621="positivo",INDEX($AD$55:$AG$109,MATCH(1,($B4621=$AD$55:$AD$109)*($J4621=$AE$55:$AE$109),0),3)))</f>
        <v>196</v>
      </c>
      <c r="P4621" s="115">
        <f t="array" ref="P4621">IF(N4621="negativo",INDEX($AD$3:$AG$51,MATCH(1,($B4621=$AD$3:$AD$51)*($J4621=$AE$3:$AE$51),0),4),IF(N4621="positivo",INDEX($AD$55:$AG$109,MATCH(1,($B4621=$AD$55:$AD$109)*($J4621=$AE$55:$AE$109),0),4)))</f>
        <v>12.3</v>
      </c>
      <c r="Q4621" s="115" t="str">
        <f>VLOOKUP(M4621,Modelo!$A$2:$C$7,2,0)</f>
        <v>Capital Humano: Bienestar y Desarrollo</v>
      </c>
      <c r="R4621" s="118">
        <f t="array" ref="R4621">INDEX(Modelo!$F$1:$H$37,MATCH(1,(DataBase!Q4621=Modelo!$G$1:$G$37)*(DataBase!B4621=Modelo!$F$1:$F$37),0),3)</f>
        <v>0.17647058823529413</v>
      </c>
      <c r="S4621" s="115">
        <f t="shared" si="146"/>
        <v>0</v>
      </c>
      <c r="T4621" s="115">
        <f t="shared" si="147"/>
        <v>0</v>
      </c>
    </row>
    <row r="4622" spans="1:20" x14ac:dyDescent="0.3">
      <c r="A4622" s="115" t="s">
        <v>124</v>
      </c>
      <c r="B4622" s="115" t="s">
        <v>84</v>
      </c>
      <c r="C4622" s="115" t="s">
        <v>97</v>
      </c>
      <c r="D4622" s="115" t="s">
        <v>86</v>
      </c>
      <c r="E4622" s="115" t="s">
        <v>86</v>
      </c>
      <c r="F4622" s="115" t="s">
        <v>86</v>
      </c>
      <c r="G4622" s="115">
        <v>2012</v>
      </c>
      <c r="H4622" s="115" t="s">
        <v>125</v>
      </c>
      <c r="I4622" s="115">
        <v>9.9777362400000005</v>
      </c>
      <c r="J4622" s="115" t="s">
        <v>58</v>
      </c>
      <c r="K4622" s="115">
        <f>INDEX(DatosProcesados!$A$1:$BF$101,MATCH(DataBase!A4622,DatosProcesados!$A$1:$A$101,0),MATCH(DataBase!J4622,DatosProcesados!$A$1:$BF$1,0))</f>
        <v>95.83</v>
      </c>
      <c r="L4622" s="115" t="str">
        <f>INDEX(Modelo!$A$9:$D$89,MATCH(DataBase!$J4622,Modelo!$A$9:$A$89,0),MATCH(DataBase!L$1,Modelo!$A$9:$D$9,0))</f>
        <v xml:space="preserve">Impacto social </v>
      </c>
      <c r="M4622" s="115" t="str">
        <f>INDEX(Modelo!$A$9:$D$89,MATCH(DataBase!$J4622,Modelo!$A$9:$A$89,0),MATCH(DataBase!M$1,Modelo!$A$9:$D$9,0))</f>
        <v>Pilar 4</v>
      </c>
      <c r="N4622" s="115" t="str">
        <f>INDEX(Modelo!$A$9:$D$89,MATCH(DataBase!$J4622,Modelo!$A$9:$A$89,0),MATCH(DataBase!N$1,Modelo!$A$9:$D$9,0))</f>
        <v>positivo</v>
      </c>
      <c r="O4622" s="115">
        <f t="array" ref="O4622">IF(N4622="negativo",INDEX($AD$3:$AG$51,MATCH(1,($B4622=$AD$3:$AD$51)*($J4622=$AE$3:$AE$51),0),3),IF(N4622="positivo",INDEX($AD$55:$AG$109,MATCH(1,($B4622=$AD$55:$AD$109)*($J4622=$AE$55:$AE$109),0),3)))</f>
        <v>413</v>
      </c>
      <c r="P4622" s="115">
        <f t="array" ref="P4622">IF(N4622="negativo",INDEX($AD$3:$AG$51,MATCH(1,($B4622=$AD$3:$AD$51)*($J4622=$AE$3:$AE$51),0),4),IF(N4622="positivo",INDEX($AD$55:$AG$109,MATCH(1,($B4622=$AD$55:$AD$109)*($J4622=$AE$55:$AE$109),0),4)))</f>
        <v>32.299999999999997</v>
      </c>
      <c r="Q4622" s="115" t="str">
        <f>VLOOKUP(M4622,Modelo!$A$2:$C$7,2,0)</f>
        <v>Capital Humano: Bienestar y Desarrollo</v>
      </c>
      <c r="R4622" s="118">
        <f t="array" ref="R4622">INDEX(Modelo!$F$1:$H$37,MATCH(1,(DataBase!Q4622=Modelo!$G$1:$G$37)*(DataBase!B4622=Modelo!$F$1:$F$37),0),3)</f>
        <v>0.11764705882352941</v>
      </c>
      <c r="S4622" s="115">
        <f t="shared" si="146"/>
        <v>16.68768058838981</v>
      </c>
      <c r="T4622" s="115">
        <f t="shared" si="147"/>
        <v>1.9632565398105659</v>
      </c>
    </row>
    <row r="4623" spans="1:20" x14ac:dyDescent="0.3">
      <c r="A4623" s="115" t="s">
        <v>414</v>
      </c>
      <c r="B4623" s="115" t="s">
        <v>407</v>
      </c>
      <c r="C4623" s="115" t="s">
        <v>103</v>
      </c>
      <c r="D4623" s="115" t="s">
        <v>86</v>
      </c>
      <c r="E4623" s="115" t="s">
        <v>86</v>
      </c>
      <c r="F4623" s="115" t="s">
        <v>87</v>
      </c>
      <c r="G4623" s="115">
        <v>1976</v>
      </c>
      <c r="H4623" s="115" t="s">
        <v>415</v>
      </c>
      <c r="I4623" s="115">
        <v>6.0471020830000004</v>
      </c>
      <c r="J4623" s="115" t="s">
        <v>58</v>
      </c>
      <c r="K4623" s="115" t="str">
        <f>INDEX(DatosProcesados!$A$1:$BF$101,MATCH(DataBase!A4623,DatosProcesados!$A$1:$A$101,0),MATCH(DataBase!J4623,DatosProcesados!$A$1:$BF$1,0))</f>
        <v>No informa</v>
      </c>
      <c r="L4623" s="115" t="str">
        <f>INDEX(Modelo!$A$9:$D$89,MATCH(DataBase!$J4623,Modelo!$A$9:$A$89,0),MATCH(DataBase!L$1,Modelo!$A$9:$D$9,0))</f>
        <v xml:space="preserve">Impacto social </v>
      </c>
      <c r="M4623" s="115" t="str">
        <f>INDEX(Modelo!$A$9:$D$89,MATCH(DataBase!$J4623,Modelo!$A$9:$A$89,0),MATCH(DataBase!M$1,Modelo!$A$9:$D$9,0))</f>
        <v>Pilar 4</v>
      </c>
      <c r="N4623" s="115" t="str">
        <f>INDEX(Modelo!$A$9:$D$89,MATCH(DataBase!$J4623,Modelo!$A$9:$A$89,0),MATCH(DataBase!N$1,Modelo!$A$9:$D$9,0))</f>
        <v>positivo</v>
      </c>
      <c r="O4623" s="115">
        <f t="array" ref="O4623">IF(N4623="negativo",INDEX($AD$3:$AG$51,MATCH(1,($B4623=$AD$3:$AD$51)*($J4623=$AE$3:$AE$51),0),3),IF(N4623="positivo",INDEX($AD$55:$AG$109,MATCH(1,($B4623=$AD$55:$AD$109)*($J4623=$AE$55:$AE$109),0),3)))</f>
        <v>68</v>
      </c>
      <c r="P4623" s="115">
        <f t="array" ref="P4623">IF(N4623="negativo",INDEX($AD$3:$AG$51,MATCH(1,($B4623=$AD$3:$AD$51)*($J4623=$AE$3:$AE$51),0),4),IF(N4623="positivo",INDEX($AD$55:$AG$109,MATCH(1,($B4623=$AD$55:$AD$109)*($J4623=$AE$55:$AE$109),0),4)))</f>
        <v>43</v>
      </c>
      <c r="Q4623" s="115" t="str">
        <f>VLOOKUP(M4623,Modelo!$A$2:$C$7,2,0)</f>
        <v>Capital Humano: Bienestar y Desarrollo</v>
      </c>
      <c r="R4623" s="118">
        <f t="array" ref="R4623">INDEX(Modelo!$F$1:$H$37,MATCH(1,(DataBase!Q4623=Modelo!$G$1:$G$37)*(DataBase!B4623=Modelo!$F$1:$F$37),0),3)</f>
        <v>0.19230769230769232</v>
      </c>
      <c r="S4623" s="115">
        <f t="shared" si="146"/>
        <v>0</v>
      </c>
      <c r="T4623" s="115">
        <f t="shared" si="147"/>
        <v>0</v>
      </c>
    </row>
    <row r="4624" spans="1:20" x14ac:dyDescent="0.3">
      <c r="A4624" s="115" t="s">
        <v>337</v>
      </c>
      <c r="B4624" s="115" t="s">
        <v>313</v>
      </c>
      <c r="C4624" s="115" t="s">
        <v>103</v>
      </c>
      <c r="D4624" s="115" t="s">
        <v>86</v>
      </c>
      <c r="E4624" s="115" t="s">
        <v>86</v>
      </c>
      <c r="F4624" s="115" t="s">
        <v>87</v>
      </c>
      <c r="G4624" s="115">
        <v>1879</v>
      </c>
      <c r="H4624" s="115" t="s">
        <v>244</v>
      </c>
      <c r="I4624" s="115">
        <v>5.8689859999999996</v>
      </c>
      <c r="J4624" s="115" t="s">
        <v>58</v>
      </c>
      <c r="K4624" s="115" t="str">
        <f>INDEX(DatosProcesados!$A$1:$BF$101,MATCH(DataBase!A4624,DatosProcesados!$A$1:$A$101,0),MATCH(DataBase!J4624,DatosProcesados!$A$1:$BF$1,0))</f>
        <v>No informa</v>
      </c>
      <c r="L4624" s="115" t="str">
        <f>INDEX(Modelo!$A$9:$D$89,MATCH(DataBase!$J4624,Modelo!$A$9:$A$89,0),MATCH(DataBase!L$1,Modelo!$A$9:$D$9,0))</f>
        <v xml:space="preserve">Impacto social </v>
      </c>
      <c r="M4624" s="115" t="str">
        <f>INDEX(Modelo!$A$9:$D$89,MATCH(DataBase!$J4624,Modelo!$A$9:$A$89,0),MATCH(DataBase!M$1,Modelo!$A$9:$D$9,0))</f>
        <v>Pilar 4</v>
      </c>
      <c r="N4624" s="115" t="str">
        <f>INDEX(Modelo!$A$9:$D$89,MATCH(DataBase!$J4624,Modelo!$A$9:$A$89,0),MATCH(DataBase!N$1,Modelo!$A$9:$D$9,0))</f>
        <v>positivo</v>
      </c>
      <c r="O4624" s="115">
        <f t="array" ref="O4624">IF(N4624="negativo",INDEX($AD$3:$AG$51,MATCH(1,($B4624=$AD$3:$AD$51)*($J4624=$AE$3:$AE$51),0),3),IF(N4624="positivo",INDEX($AD$55:$AG$109,MATCH(1,($B4624=$AD$55:$AD$109)*($J4624=$AE$55:$AE$109),0),3)))</f>
        <v>196</v>
      </c>
      <c r="P4624" s="115">
        <f t="array" ref="P4624">IF(N4624="negativo",INDEX($AD$3:$AG$51,MATCH(1,($B4624=$AD$3:$AD$51)*($J4624=$AE$3:$AE$51),0),4),IF(N4624="positivo",INDEX($AD$55:$AG$109,MATCH(1,($B4624=$AD$55:$AD$109)*($J4624=$AE$55:$AE$109),0),4)))</f>
        <v>12.3</v>
      </c>
      <c r="Q4624" s="115" t="str">
        <f>VLOOKUP(M4624,Modelo!$A$2:$C$7,2,0)</f>
        <v>Capital Humano: Bienestar y Desarrollo</v>
      </c>
      <c r="R4624" s="118">
        <f t="array" ref="R4624">INDEX(Modelo!$F$1:$H$37,MATCH(1,(DataBase!Q4624=Modelo!$G$1:$G$37)*(DataBase!B4624=Modelo!$F$1:$F$37),0),3)</f>
        <v>0.17647058823529413</v>
      </c>
      <c r="S4624" s="115">
        <f t="shared" si="146"/>
        <v>0</v>
      </c>
      <c r="T4624" s="115">
        <f t="shared" si="147"/>
        <v>0</v>
      </c>
    </row>
    <row r="4625" spans="1:20" x14ac:dyDescent="0.3">
      <c r="A4625" s="115" t="s">
        <v>373</v>
      </c>
      <c r="B4625" s="115" t="s">
        <v>313</v>
      </c>
      <c r="C4625" s="115" t="s">
        <v>103</v>
      </c>
      <c r="D4625" s="115" t="s">
        <v>87</v>
      </c>
      <c r="E4625" s="115" t="s">
        <v>86</v>
      </c>
      <c r="F4625" s="115" t="s">
        <v>86</v>
      </c>
      <c r="G4625" s="115">
        <v>1997</v>
      </c>
      <c r="H4625" s="115" t="s">
        <v>125</v>
      </c>
      <c r="I4625" s="115">
        <v>1.9766409730000001</v>
      </c>
      <c r="J4625" s="115" t="s">
        <v>58</v>
      </c>
      <c r="K4625" s="115" t="str">
        <f>INDEX(DatosProcesados!$A$1:$BF$101,MATCH(DataBase!A4625,DatosProcesados!$A$1:$A$101,0),MATCH(DataBase!J4625,DatosProcesados!$A$1:$BF$1,0))</f>
        <v>No informa</v>
      </c>
      <c r="L4625" s="115" t="str">
        <f>INDEX(Modelo!$A$9:$D$89,MATCH(DataBase!$J4625,Modelo!$A$9:$A$89,0),MATCH(DataBase!L$1,Modelo!$A$9:$D$9,0))</f>
        <v xml:space="preserve">Impacto social </v>
      </c>
      <c r="M4625" s="115" t="str">
        <f>INDEX(Modelo!$A$9:$D$89,MATCH(DataBase!$J4625,Modelo!$A$9:$A$89,0),MATCH(DataBase!M$1,Modelo!$A$9:$D$9,0))</f>
        <v>Pilar 4</v>
      </c>
      <c r="N4625" s="115" t="str">
        <f>INDEX(Modelo!$A$9:$D$89,MATCH(DataBase!$J4625,Modelo!$A$9:$A$89,0),MATCH(DataBase!N$1,Modelo!$A$9:$D$9,0))</f>
        <v>positivo</v>
      </c>
      <c r="O4625" s="115">
        <f t="array" ref="O4625">IF(N4625="negativo",INDEX($AD$3:$AG$51,MATCH(1,($B4625=$AD$3:$AD$51)*($J4625=$AE$3:$AE$51),0),3),IF(N4625="positivo",INDEX($AD$55:$AG$109,MATCH(1,($B4625=$AD$55:$AD$109)*($J4625=$AE$55:$AE$109),0),3)))</f>
        <v>196</v>
      </c>
      <c r="P4625" s="115">
        <f t="array" ref="P4625">IF(N4625="negativo",INDEX($AD$3:$AG$51,MATCH(1,($B4625=$AD$3:$AD$51)*($J4625=$AE$3:$AE$51),0),4),IF(N4625="positivo",INDEX($AD$55:$AG$109,MATCH(1,($B4625=$AD$55:$AD$109)*($J4625=$AE$55:$AE$109),0),4)))</f>
        <v>12.3</v>
      </c>
      <c r="Q4625" s="115" t="str">
        <f>VLOOKUP(M4625,Modelo!$A$2:$C$7,2,0)</f>
        <v>Capital Humano: Bienestar y Desarrollo</v>
      </c>
      <c r="R4625" s="118">
        <f t="array" ref="R4625">INDEX(Modelo!$F$1:$H$37,MATCH(1,(DataBase!Q4625=Modelo!$G$1:$G$37)*(DataBase!B4625=Modelo!$F$1:$F$37),0),3)</f>
        <v>0.17647058823529413</v>
      </c>
      <c r="S4625" s="115">
        <f t="shared" si="146"/>
        <v>0</v>
      </c>
      <c r="T4625" s="115">
        <f t="shared" si="147"/>
        <v>0</v>
      </c>
    </row>
    <row r="4626" spans="1:20" x14ac:dyDescent="0.3">
      <c r="A4626" s="115" t="s">
        <v>102</v>
      </c>
      <c r="B4626" s="115" t="s">
        <v>84</v>
      </c>
      <c r="C4626" s="115" t="s">
        <v>103</v>
      </c>
      <c r="D4626" s="115" t="s">
        <v>86</v>
      </c>
      <c r="E4626" s="115" t="s">
        <v>86</v>
      </c>
      <c r="F4626" s="115" t="s">
        <v>87</v>
      </c>
      <c r="G4626" s="115">
        <v>2003</v>
      </c>
      <c r="H4626" s="115" t="s">
        <v>104</v>
      </c>
      <c r="I4626" s="115">
        <v>15.602099798999999</v>
      </c>
      <c r="J4626" s="115" t="s">
        <v>58</v>
      </c>
      <c r="K4626" s="115">
        <f>INDEX(DatosProcesados!$A$1:$BF$101,MATCH(DataBase!A4626,DatosProcesados!$A$1:$A$101,0),MATCH(DataBase!J4626,DatosProcesados!$A$1:$BF$1,0))</f>
        <v>155.9</v>
      </c>
      <c r="L4626" s="115" t="str">
        <f>INDEX(Modelo!$A$9:$D$89,MATCH(DataBase!$J4626,Modelo!$A$9:$A$89,0),MATCH(DataBase!L$1,Modelo!$A$9:$D$9,0))</f>
        <v xml:space="preserve">Impacto social </v>
      </c>
      <c r="M4626" s="115" t="str">
        <f>INDEX(Modelo!$A$9:$D$89,MATCH(DataBase!$J4626,Modelo!$A$9:$A$89,0),MATCH(DataBase!M$1,Modelo!$A$9:$D$9,0))</f>
        <v>Pilar 4</v>
      </c>
      <c r="N4626" s="115" t="str">
        <f>INDEX(Modelo!$A$9:$D$89,MATCH(DataBase!$J4626,Modelo!$A$9:$A$89,0),MATCH(DataBase!N$1,Modelo!$A$9:$D$9,0))</f>
        <v>positivo</v>
      </c>
      <c r="O4626" s="115">
        <f t="array" ref="O4626">IF(N4626="negativo",INDEX($AD$3:$AG$51,MATCH(1,($B4626=$AD$3:$AD$51)*($J4626=$AE$3:$AE$51),0),3),IF(N4626="positivo",INDEX($AD$55:$AG$109,MATCH(1,($B4626=$AD$55:$AD$109)*($J4626=$AE$55:$AE$109),0),3)))</f>
        <v>413</v>
      </c>
      <c r="P4626" s="115">
        <f t="array" ref="P4626">IF(N4626="negativo",INDEX($AD$3:$AG$51,MATCH(1,($B4626=$AD$3:$AD$51)*($J4626=$AE$3:$AE$51),0),4),IF(N4626="positivo",INDEX($AD$55:$AG$109,MATCH(1,($B4626=$AD$55:$AD$109)*($J4626=$AE$55:$AE$109),0),4)))</f>
        <v>32.299999999999997</v>
      </c>
      <c r="Q4626" s="115" t="str">
        <f>VLOOKUP(M4626,Modelo!$A$2:$C$7,2,0)</f>
        <v>Capital Humano: Bienestar y Desarrollo</v>
      </c>
      <c r="R4626" s="118">
        <f t="array" ref="R4626">INDEX(Modelo!$F$1:$H$37,MATCH(1,(DataBase!Q4626=Modelo!$G$1:$G$37)*(DataBase!B4626=Modelo!$F$1:$F$37),0),3)</f>
        <v>0.11764705882352941</v>
      </c>
      <c r="S4626" s="115">
        <f t="shared" si="146"/>
        <v>32.466509062253749</v>
      </c>
      <c r="T4626" s="115">
        <f t="shared" si="147"/>
        <v>3.8195893014416176</v>
      </c>
    </row>
    <row r="4627" spans="1:20" x14ac:dyDescent="0.3">
      <c r="A4627" s="115" t="s">
        <v>228</v>
      </c>
      <c r="B4627" s="115" t="s">
        <v>216</v>
      </c>
      <c r="C4627" s="115" t="s">
        <v>97</v>
      </c>
      <c r="D4627" s="115" t="s">
        <v>86</v>
      </c>
      <c r="E4627" s="115" t="s">
        <v>87</v>
      </c>
      <c r="F4627" s="115" t="s">
        <v>87</v>
      </c>
      <c r="G4627" s="115">
        <v>1991</v>
      </c>
      <c r="H4627" s="115" t="s">
        <v>229</v>
      </c>
      <c r="I4627" s="115">
        <v>5.1614047279999999</v>
      </c>
      <c r="J4627" s="115" t="s">
        <v>58</v>
      </c>
      <c r="K4627" s="115" t="str">
        <f>INDEX(DatosProcesados!$A$1:$BF$101,MATCH(DataBase!A4627,DatosProcesados!$A$1:$A$101,0),MATCH(DataBase!J4627,DatosProcesados!$A$1:$BF$1,0))</f>
        <v>No informa</v>
      </c>
      <c r="L4627" s="115" t="str">
        <f>INDEX(Modelo!$A$9:$D$89,MATCH(DataBase!$J4627,Modelo!$A$9:$A$89,0),MATCH(DataBase!L$1,Modelo!$A$9:$D$9,0))</f>
        <v xml:space="preserve">Impacto social </v>
      </c>
      <c r="M4627" s="115" t="str">
        <f>INDEX(Modelo!$A$9:$D$89,MATCH(DataBase!$J4627,Modelo!$A$9:$A$89,0),MATCH(DataBase!M$1,Modelo!$A$9:$D$9,0))</f>
        <v>Pilar 4</v>
      </c>
      <c r="N4627" s="115" t="str">
        <f>INDEX(Modelo!$A$9:$D$89,MATCH(DataBase!$J4627,Modelo!$A$9:$A$89,0),MATCH(DataBase!N$1,Modelo!$A$9:$D$9,0))</f>
        <v>positivo</v>
      </c>
      <c r="O4627" s="115">
        <f t="array" ref="O4627">IF(N4627="negativo",INDEX($AD$3:$AG$51,MATCH(1,($B4627=$AD$3:$AD$51)*($J4627=$AE$3:$AE$51),0),3),IF(N4627="positivo",INDEX($AD$55:$AG$109,MATCH(1,($B4627=$AD$55:$AD$109)*($J4627=$AE$55:$AE$109),0),3)))</f>
        <v>55</v>
      </c>
      <c r="P4627" s="115">
        <f t="array" ref="P4627">IF(N4627="negativo",INDEX($AD$3:$AG$51,MATCH(1,($B4627=$AD$3:$AD$51)*($J4627=$AE$3:$AE$51),0),4),IF(N4627="positivo",INDEX($AD$55:$AG$109,MATCH(1,($B4627=$AD$55:$AD$109)*($J4627=$AE$55:$AE$109),0),4)))</f>
        <v>18</v>
      </c>
      <c r="Q4627" s="115" t="str">
        <f>VLOOKUP(M4627,Modelo!$A$2:$C$7,2,0)</f>
        <v>Capital Humano: Bienestar y Desarrollo</v>
      </c>
      <c r="R4627" s="118">
        <f t="array" ref="R4627">INDEX(Modelo!$F$1:$H$37,MATCH(1,(DataBase!Q4627=Modelo!$G$1:$G$37)*(DataBase!B4627=Modelo!$F$1:$F$37),0),3)</f>
        <v>0.21052631578947367</v>
      </c>
      <c r="S4627" s="115">
        <f t="shared" si="146"/>
        <v>0</v>
      </c>
      <c r="T4627" s="115">
        <f t="shared" si="147"/>
        <v>0</v>
      </c>
    </row>
    <row r="4628" spans="1:20" x14ac:dyDescent="0.3">
      <c r="A4628" s="115" t="s">
        <v>261</v>
      </c>
      <c r="B4628" s="115" t="s">
        <v>216</v>
      </c>
      <c r="C4628" s="115" t="s">
        <v>103</v>
      </c>
      <c r="D4628" s="115" t="s">
        <v>86</v>
      </c>
      <c r="E4628" s="115" t="s">
        <v>87</v>
      </c>
      <c r="F4628" s="115" t="s">
        <v>87</v>
      </c>
      <c r="G4628" s="115">
        <v>1806</v>
      </c>
      <c r="H4628" s="115" t="s">
        <v>244</v>
      </c>
      <c r="I4628" s="115">
        <v>2.382092359</v>
      </c>
      <c r="J4628" s="115" t="s">
        <v>58</v>
      </c>
      <c r="K4628" s="115" t="str">
        <f>INDEX(DatosProcesados!$A$1:$BF$101,MATCH(DataBase!A4628,DatosProcesados!$A$1:$A$101,0),MATCH(DataBase!J4628,DatosProcesados!$A$1:$BF$1,0))</f>
        <v>No informa</v>
      </c>
      <c r="L4628" s="115" t="str">
        <f>INDEX(Modelo!$A$9:$D$89,MATCH(DataBase!$J4628,Modelo!$A$9:$A$89,0),MATCH(DataBase!L$1,Modelo!$A$9:$D$9,0))</f>
        <v xml:space="preserve">Impacto social </v>
      </c>
      <c r="M4628" s="115" t="str">
        <f>INDEX(Modelo!$A$9:$D$89,MATCH(DataBase!$J4628,Modelo!$A$9:$A$89,0),MATCH(DataBase!M$1,Modelo!$A$9:$D$9,0))</f>
        <v>Pilar 4</v>
      </c>
      <c r="N4628" s="115" t="str">
        <f>INDEX(Modelo!$A$9:$D$89,MATCH(DataBase!$J4628,Modelo!$A$9:$A$89,0),MATCH(DataBase!N$1,Modelo!$A$9:$D$9,0))</f>
        <v>positivo</v>
      </c>
      <c r="O4628" s="115">
        <f t="array" ref="O4628">IF(N4628="negativo",INDEX($AD$3:$AG$51,MATCH(1,($B4628=$AD$3:$AD$51)*($J4628=$AE$3:$AE$51),0),3),IF(N4628="positivo",INDEX($AD$55:$AG$109,MATCH(1,($B4628=$AD$55:$AD$109)*($J4628=$AE$55:$AE$109),0),3)))</f>
        <v>55</v>
      </c>
      <c r="P4628" s="115">
        <f t="array" ref="P4628">IF(N4628="negativo",INDEX($AD$3:$AG$51,MATCH(1,($B4628=$AD$3:$AD$51)*($J4628=$AE$3:$AE$51),0),4),IF(N4628="positivo",INDEX($AD$55:$AG$109,MATCH(1,($B4628=$AD$55:$AD$109)*($J4628=$AE$55:$AE$109),0),4)))</f>
        <v>18</v>
      </c>
      <c r="Q4628" s="115" t="str">
        <f>VLOOKUP(M4628,Modelo!$A$2:$C$7,2,0)</f>
        <v>Capital Humano: Bienestar y Desarrollo</v>
      </c>
      <c r="R4628" s="118">
        <f t="array" ref="R4628">INDEX(Modelo!$F$1:$H$37,MATCH(1,(DataBase!Q4628=Modelo!$G$1:$G$37)*(DataBase!B4628=Modelo!$F$1:$F$37),0),3)</f>
        <v>0.21052631578947367</v>
      </c>
      <c r="S4628" s="115">
        <f t="shared" si="146"/>
        <v>0</v>
      </c>
      <c r="T4628" s="115">
        <f t="shared" si="147"/>
        <v>0</v>
      </c>
    </row>
    <row r="4629" spans="1:20" x14ac:dyDescent="0.3">
      <c r="A4629" s="115" t="s">
        <v>269</v>
      </c>
      <c r="B4629" s="115" t="s">
        <v>216</v>
      </c>
      <c r="C4629" s="115" t="s">
        <v>103</v>
      </c>
      <c r="D4629" s="115" t="s">
        <v>87</v>
      </c>
      <c r="E4629" s="115" t="s">
        <v>87</v>
      </c>
      <c r="F4629" s="115" t="s">
        <v>87</v>
      </c>
      <c r="G4629" s="115">
        <v>1932</v>
      </c>
      <c r="H4629" s="115" t="s">
        <v>125</v>
      </c>
      <c r="I4629" s="115">
        <v>2.1928266769999998</v>
      </c>
      <c r="J4629" s="115" t="s">
        <v>58</v>
      </c>
      <c r="K4629" s="115">
        <f>INDEX(DatosProcesados!$A$1:$BF$101,MATCH(DataBase!A4629,DatosProcesados!$A$1:$A$101,0),MATCH(DataBase!J4629,DatosProcesados!$A$1:$BF$1,0))</f>
        <v>33.799999999999997</v>
      </c>
      <c r="L4629" s="115" t="str">
        <f>INDEX(Modelo!$A$9:$D$89,MATCH(DataBase!$J4629,Modelo!$A$9:$A$89,0),MATCH(DataBase!L$1,Modelo!$A$9:$D$9,0))</f>
        <v xml:space="preserve">Impacto social </v>
      </c>
      <c r="M4629" s="115" t="str">
        <f>INDEX(Modelo!$A$9:$D$89,MATCH(DataBase!$J4629,Modelo!$A$9:$A$89,0),MATCH(DataBase!M$1,Modelo!$A$9:$D$9,0))</f>
        <v>Pilar 4</v>
      </c>
      <c r="N4629" s="115" t="str">
        <f>INDEX(Modelo!$A$9:$D$89,MATCH(DataBase!$J4629,Modelo!$A$9:$A$89,0),MATCH(DataBase!N$1,Modelo!$A$9:$D$9,0))</f>
        <v>positivo</v>
      </c>
      <c r="O4629" s="115">
        <f t="array" ref="O4629">IF(N4629="negativo",INDEX($AD$3:$AG$51,MATCH(1,($B4629=$AD$3:$AD$51)*($J4629=$AE$3:$AE$51),0),3),IF(N4629="positivo",INDEX($AD$55:$AG$109,MATCH(1,($B4629=$AD$55:$AD$109)*($J4629=$AE$55:$AE$109),0),3)))</f>
        <v>55</v>
      </c>
      <c r="P4629" s="115">
        <f t="array" ref="P4629">IF(N4629="negativo",INDEX($AD$3:$AG$51,MATCH(1,($B4629=$AD$3:$AD$51)*($J4629=$AE$3:$AE$51),0),4),IF(N4629="positivo",INDEX($AD$55:$AG$109,MATCH(1,($B4629=$AD$55:$AD$109)*($J4629=$AE$55:$AE$109),0),4)))</f>
        <v>18</v>
      </c>
      <c r="Q4629" s="115" t="str">
        <f>VLOOKUP(M4629,Modelo!$A$2:$C$7,2,0)</f>
        <v>Capital Humano: Bienestar y Desarrollo</v>
      </c>
      <c r="R4629" s="118">
        <f t="array" ref="R4629">INDEX(Modelo!$F$1:$H$37,MATCH(1,(DataBase!Q4629=Modelo!$G$1:$G$37)*(DataBase!B4629=Modelo!$F$1:$F$37),0),3)</f>
        <v>0.21052631578947367</v>
      </c>
      <c r="S4629" s="115">
        <f t="shared" si="146"/>
        <v>42.702702702702695</v>
      </c>
      <c r="T4629" s="115">
        <f t="shared" si="147"/>
        <v>8.990042674253198</v>
      </c>
    </row>
    <row r="4630" spans="1:20" x14ac:dyDescent="0.3">
      <c r="A4630" s="115" t="s">
        <v>285</v>
      </c>
      <c r="B4630" s="115" t="s">
        <v>216</v>
      </c>
      <c r="C4630" s="115" t="s">
        <v>103</v>
      </c>
      <c r="D4630" s="115" t="s">
        <v>86</v>
      </c>
      <c r="E4630" s="115" t="s">
        <v>86</v>
      </c>
      <c r="F4630" s="115" t="s">
        <v>86</v>
      </c>
      <c r="G4630" s="115">
        <v>1920</v>
      </c>
      <c r="H4630" s="115" t="s">
        <v>125</v>
      </c>
      <c r="I4630" s="115">
        <v>1.9433909700000001</v>
      </c>
      <c r="J4630" s="115" t="s">
        <v>58</v>
      </c>
      <c r="K4630" s="115" t="str">
        <f>INDEX(DatosProcesados!$A$1:$BF$101,MATCH(DataBase!A4630,DatosProcesados!$A$1:$A$101,0),MATCH(DataBase!J4630,DatosProcesados!$A$1:$BF$1,0))</f>
        <v>No informa</v>
      </c>
      <c r="L4630" s="115" t="str">
        <f>INDEX(Modelo!$A$9:$D$89,MATCH(DataBase!$J4630,Modelo!$A$9:$A$89,0),MATCH(DataBase!L$1,Modelo!$A$9:$D$9,0))</f>
        <v xml:space="preserve">Impacto social </v>
      </c>
      <c r="M4630" s="115" t="str">
        <f>INDEX(Modelo!$A$9:$D$89,MATCH(DataBase!$J4630,Modelo!$A$9:$A$89,0),MATCH(DataBase!M$1,Modelo!$A$9:$D$9,0))</f>
        <v>Pilar 4</v>
      </c>
      <c r="N4630" s="115" t="str">
        <f>INDEX(Modelo!$A$9:$D$89,MATCH(DataBase!$J4630,Modelo!$A$9:$A$89,0),MATCH(DataBase!N$1,Modelo!$A$9:$D$9,0))</f>
        <v>positivo</v>
      </c>
      <c r="O4630" s="115">
        <f t="array" ref="O4630">IF(N4630="negativo",INDEX($AD$3:$AG$51,MATCH(1,($B4630=$AD$3:$AD$51)*($J4630=$AE$3:$AE$51),0),3),IF(N4630="positivo",INDEX($AD$55:$AG$109,MATCH(1,($B4630=$AD$55:$AD$109)*($J4630=$AE$55:$AE$109),0),3)))</f>
        <v>55</v>
      </c>
      <c r="P4630" s="115">
        <f t="array" ref="P4630">IF(N4630="negativo",INDEX($AD$3:$AG$51,MATCH(1,($B4630=$AD$3:$AD$51)*($J4630=$AE$3:$AE$51),0),4),IF(N4630="positivo",INDEX($AD$55:$AG$109,MATCH(1,($B4630=$AD$55:$AD$109)*($J4630=$AE$55:$AE$109),0),4)))</f>
        <v>18</v>
      </c>
      <c r="Q4630" s="115" t="str">
        <f>VLOOKUP(M4630,Modelo!$A$2:$C$7,2,0)</f>
        <v>Capital Humano: Bienestar y Desarrollo</v>
      </c>
      <c r="R4630" s="118">
        <f t="array" ref="R4630">INDEX(Modelo!$F$1:$H$37,MATCH(1,(DataBase!Q4630=Modelo!$G$1:$G$37)*(DataBase!B4630=Modelo!$F$1:$F$37),0),3)</f>
        <v>0.21052631578947367</v>
      </c>
      <c r="S4630" s="115">
        <f t="shared" si="146"/>
        <v>0</v>
      </c>
      <c r="T4630" s="115">
        <f t="shared" si="147"/>
        <v>0</v>
      </c>
    </row>
    <row r="4631" spans="1:20" x14ac:dyDescent="0.3">
      <c r="A4631" s="115" t="s">
        <v>395</v>
      </c>
      <c r="B4631" s="115" t="s">
        <v>379</v>
      </c>
      <c r="C4631" s="115" t="s">
        <v>103</v>
      </c>
      <c r="D4631" s="115" t="s">
        <v>86</v>
      </c>
      <c r="E4631" s="115" t="s">
        <v>86</v>
      </c>
      <c r="F4631" s="115" t="s">
        <v>86</v>
      </c>
      <c r="G4631" s="115">
        <v>2015</v>
      </c>
      <c r="H4631" s="115" t="s">
        <v>125</v>
      </c>
      <c r="I4631" s="115">
        <v>0.76762142099999997</v>
      </c>
      <c r="J4631" s="115" t="s">
        <v>58</v>
      </c>
      <c r="K4631" s="115" t="str">
        <f>INDEX(DatosProcesados!$A$1:$BF$101,MATCH(DataBase!A4631,DatosProcesados!$A$1:$A$101,0),MATCH(DataBase!J4631,DatosProcesados!$A$1:$BF$1,0))</f>
        <v>No informa</v>
      </c>
      <c r="L4631" s="115" t="str">
        <f>INDEX(Modelo!$A$9:$D$89,MATCH(DataBase!$J4631,Modelo!$A$9:$A$89,0),MATCH(DataBase!L$1,Modelo!$A$9:$D$9,0))</f>
        <v xml:space="preserve">Impacto social </v>
      </c>
      <c r="M4631" s="115" t="str">
        <f>INDEX(Modelo!$A$9:$D$89,MATCH(DataBase!$J4631,Modelo!$A$9:$A$89,0),MATCH(DataBase!M$1,Modelo!$A$9:$D$9,0))</f>
        <v>Pilar 4</v>
      </c>
      <c r="N4631" s="115" t="str">
        <f>INDEX(Modelo!$A$9:$D$89,MATCH(DataBase!$J4631,Modelo!$A$9:$A$89,0),MATCH(DataBase!N$1,Modelo!$A$9:$D$9,0))</f>
        <v>positivo</v>
      </c>
      <c r="O4631" s="115">
        <f t="array" ref="O4631">IF(N4631="negativo",INDEX($AD$3:$AG$51,MATCH(1,($B4631=$AD$3:$AD$51)*($J4631=$AE$3:$AE$51),0),3),IF(N4631="positivo",INDEX($AD$55:$AG$109,MATCH(1,($B4631=$AD$55:$AD$109)*($J4631=$AE$55:$AE$109),0),3)))</f>
        <v>62</v>
      </c>
      <c r="P4631" s="115">
        <f t="array" ref="P4631">IF(N4631="negativo",INDEX($AD$3:$AG$51,MATCH(1,($B4631=$AD$3:$AD$51)*($J4631=$AE$3:$AE$51),0),4),IF(N4631="positivo",INDEX($AD$55:$AG$109,MATCH(1,($B4631=$AD$55:$AD$109)*($J4631=$AE$55:$AE$109),0),4)))</f>
        <v>29</v>
      </c>
      <c r="Q4631" s="115" t="str">
        <f>VLOOKUP(M4631,Modelo!$A$2:$C$7,2,0)</f>
        <v>Capital Humano: Bienestar y Desarrollo</v>
      </c>
      <c r="R4631" s="118">
        <f t="array" ref="R4631">INDEX(Modelo!$F$1:$H$37,MATCH(1,(DataBase!Q4631=Modelo!$G$1:$G$37)*(DataBase!B4631=Modelo!$F$1:$F$37),0),3)</f>
        <v>0.23809523809523808</v>
      </c>
      <c r="S4631" s="115">
        <f t="shared" si="146"/>
        <v>0</v>
      </c>
      <c r="T4631" s="115">
        <f t="shared" si="147"/>
        <v>0</v>
      </c>
    </row>
    <row r="4632" spans="1:20" x14ac:dyDescent="0.3">
      <c r="A4632" s="115" t="s">
        <v>402</v>
      </c>
      <c r="B4632" s="115" t="s">
        <v>379</v>
      </c>
      <c r="C4632" s="115" t="s">
        <v>103</v>
      </c>
      <c r="D4632" s="115" t="s">
        <v>86</v>
      </c>
      <c r="E4632" s="115" t="s">
        <v>87</v>
      </c>
      <c r="F4632" s="115" t="s">
        <v>87</v>
      </c>
      <c r="G4632" s="115">
        <v>1961</v>
      </c>
      <c r="H4632" s="115" t="s">
        <v>125</v>
      </c>
      <c r="I4632" s="115">
        <v>0.498844856</v>
      </c>
      <c r="J4632" s="115" t="s">
        <v>58</v>
      </c>
      <c r="K4632" s="115" t="str">
        <f>INDEX(DatosProcesados!$A$1:$BF$101,MATCH(DataBase!A4632,DatosProcesados!$A$1:$A$101,0),MATCH(DataBase!J4632,DatosProcesados!$A$1:$BF$1,0))</f>
        <v>No informa</v>
      </c>
      <c r="L4632" s="115" t="str">
        <f>INDEX(Modelo!$A$9:$D$89,MATCH(DataBase!$J4632,Modelo!$A$9:$A$89,0),MATCH(DataBase!L$1,Modelo!$A$9:$D$9,0))</f>
        <v xml:space="preserve">Impacto social </v>
      </c>
      <c r="M4632" s="115" t="str">
        <f>INDEX(Modelo!$A$9:$D$89,MATCH(DataBase!$J4632,Modelo!$A$9:$A$89,0),MATCH(DataBase!M$1,Modelo!$A$9:$D$9,0))</f>
        <v>Pilar 4</v>
      </c>
      <c r="N4632" s="115" t="str">
        <f>INDEX(Modelo!$A$9:$D$89,MATCH(DataBase!$J4632,Modelo!$A$9:$A$89,0),MATCH(DataBase!N$1,Modelo!$A$9:$D$9,0))</f>
        <v>positivo</v>
      </c>
      <c r="O4632" s="115">
        <f t="array" ref="O4632">IF(N4632="negativo",INDEX($AD$3:$AG$51,MATCH(1,($B4632=$AD$3:$AD$51)*($J4632=$AE$3:$AE$51),0),3),IF(N4632="positivo",INDEX($AD$55:$AG$109,MATCH(1,($B4632=$AD$55:$AD$109)*($J4632=$AE$55:$AE$109),0),3)))</f>
        <v>62</v>
      </c>
      <c r="P4632" s="115">
        <f t="array" ref="P4632">IF(N4632="negativo",INDEX($AD$3:$AG$51,MATCH(1,($B4632=$AD$3:$AD$51)*($J4632=$AE$3:$AE$51),0),4),IF(N4632="positivo",INDEX($AD$55:$AG$109,MATCH(1,($B4632=$AD$55:$AD$109)*($J4632=$AE$55:$AE$109),0),4)))</f>
        <v>29</v>
      </c>
      <c r="Q4632" s="115" t="str">
        <f>VLOOKUP(M4632,Modelo!$A$2:$C$7,2,0)</f>
        <v>Capital Humano: Bienestar y Desarrollo</v>
      </c>
      <c r="R4632" s="118">
        <f t="array" ref="R4632">INDEX(Modelo!$F$1:$H$37,MATCH(1,(DataBase!Q4632=Modelo!$G$1:$G$37)*(DataBase!B4632=Modelo!$F$1:$F$37),0),3)</f>
        <v>0.23809523809523808</v>
      </c>
      <c r="S4632" s="115">
        <f t="shared" si="146"/>
        <v>0</v>
      </c>
      <c r="T4632" s="115">
        <f t="shared" si="147"/>
        <v>0</v>
      </c>
    </row>
    <row r="4633" spans="1:20" x14ac:dyDescent="0.3">
      <c r="A4633" s="115" t="s">
        <v>389</v>
      </c>
      <c r="B4633" s="115" t="s">
        <v>379</v>
      </c>
      <c r="C4633" s="115" t="s">
        <v>103</v>
      </c>
      <c r="D4633" s="115" t="s">
        <v>86</v>
      </c>
      <c r="E4633" s="115" t="s">
        <v>87</v>
      </c>
      <c r="F4633" s="115" t="s">
        <v>87</v>
      </c>
      <c r="G4633" s="115">
        <v>1979</v>
      </c>
      <c r="H4633" s="115" t="s">
        <v>125</v>
      </c>
      <c r="I4633" s="115">
        <v>1.189537155</v>
      </c>
      <c r="J4633" s="115" t="s">
        <v>58</v>
      </c>
      <c r="K4633" s="115" t="str">
        <f>INDEX(DatosProcesados!$A$1:$BF$101,MATCH(DataBase!A4633,DatosProcesados!$A$1:$A$101,0),MATCH(DataBase!J4633,DatosProcesados!$A$1:$BF$1,0))</f>
        <v>No informa</v>
      </c>
      <c r="L4633" s="115" t="str">
        <f>INDEX(Modelo!$A$9:$D$89,MATCH(DataBase!$J4633,Modelo!$A$9:$A$89,0),MATCH(DataBase!L$1,Modelo!$A$9:$D$9,0))</f>
        <v xml:space="preserve">Impacto social </v>
      </c>
      <c r="M4633" s="115" t="str">
        <f>INDEX(Modelo!$A$9:$D$89,MATCH(DataBase!$J4633,Modelo!$A$9:$A$89,0),MATCH(DataBase!M$1,Modelo!$A$9:$D$9,0))</f>
        <v>Pilar 4</v>
      </c>
      <c r="N4633" s="115" t="str">
        <f>INDEX(Modelo!$A$9:$D$89,MATCH(DataBase!$J4633,Modelo!$A$9:$A$89,0),MATCH(DataBase!N$1,Modelo!$A$9:$D$9,0))</f>
        <v>positivo</v>
      </c>
      <c r="O4633" s="115">
        <f t="array" ref="O4633">IF(N4633="negativo",INDEX($AD$3:$AG$51,MATCH(1,($B4633=$AD$3:$AD$51)*($J4633=$AE$3:$AE$51),0),3),IF(N4633="positivo",INDEX($AD$55:$AG$109,MATCH(1,($B4633=$AD$55:$AD$109)*($J4633=$AE$55:$AE$109),0),3)))</f>
        <v>62</v>
      </c>
      <c r="P4633" s="115">
        <f t="array" ref="P4633">IF(N4633="negativo",INDEX($AD$3:$AG$51,MATCH(1,($B4633=$AD$3:$AD$51)*($J4633=$AE$3:$AE$51),0),4),IF(N4633="positivo",INDEX($AD$55:$AG$109,MATCH(1,($B4633=$AD$55:$AD$109)*($J4633=$AE$55:$AE$109),0),4)))</f>
        <v>29</v>
      </c>
      <c r="Q4633" s="115" t="str">
        <f>VLOOKUP(M4633,Modelo!$A$2:$C$7,2,0)</f>
        <v>Capital Humano: Bienestar y Desarrollo</v>
      </c>
      <c r="R4633" s="118">
        <f t="array" ref="R4633">INDEX(Modelo!$F$1:$H$37,MATCH(1,(DataBase!Q4633=Modelo!$G$1:$G$37)*(DataBase!B4633=Modelo!$F$1:$F$37),0),3)</f>
        <v>0.23809523809523808</v>
      </c>
      <c r="S4633" s="115">
        <f t="shared" si="146"/>
        <v>0</v>
      </c>
      <c r="T4633" s="115">
        <f t="shared" si="147"/>
        <v>0</v>
      </c>
    </row>
    <row r="4634" spans="1:20" x14ac:dyDescent="0.3">
      <c r="A4634" s="115" t="s">
        <v>387</v>
      </c>
      <c r="B4634" s="115" t="s">
        <v>379</v>
      </c>
      <c r="C4634" s="115" t="s">
        <v>103</v>
      </c>
      <c r="D4634" s="115" t="s">
        <v>87</v>
      </c>
      <c r="E4634" s="115" t="s">
        <v>86</v>
      </c>
      <c r="F4634" s="115" t="s">
        <v>86</v>
      </c>
      <c r="G4634" s="115">
        <v>2008</v>
      </c>
      <c r="H4634" s="115" t="s">
        <v>125</v>
      </c>
      <c r="I4634" s="115">
        <v>1.3132825420000001</v>
      </c>
      <c r="J4634" s="115" t="s">
        <v>58</v>
      </c>
      <c r="K4634" s="115" t="str">
        <f>INDEX(DatosProcesados!$A$1:$BF$101,MATCH(DataBase!A4634,DatosProcesados!$A$1:$A$101,0),MATCH(DataBase!J4634,DatosProcesados!$A$1:$BF$1,0))</f>
        <v>No informa</v>
      </c>
      <c r="L4634" s="115" t="str">
        <f>INDEX(Modelo!$A$9:$D$89,MATCH(DataBase!$J4634,Modelo!$A$9:$A$89,0),MATCH(DataBase!L$1,Modelo!$A$9:$D$9,0))</f>
        <v xml:space="preserve">Impacto social </v>
      </c>
      <c r="M4634" s="115" t="str">
        <f>INDEX(Modelo!$A$9:$D$89,MATCH(DataBase!$J4634,Modelo!$A$9:$A$89,0),MATCH(DataBase!M$1,Modelo!$A$9:$D$9,0))</f>
        <v>Pilar 4</v>
      </c>
      <c r="N4634" s="115" t="str">
        <f>INDEX(Modelo!$A$9:$D$89,MATCH(DataBase!$J4634,Modelo!$A$9:$A$89,0),MATCH(DataBase!N$1,Modelo!$A$9:$D$9,0))</f>
        <v>positivo</v>
      </c>
      <c r="O4634" s="115">
        <f t="array" ref="O4634">IF(N4634="negativo",INDEX($AD$3:$AG$51,MATCH(1,($B4634=$AD$3:$AD$51)*($J4634=$AE$3:$AE$51),0),3),IF(N4634="positivo",INDEX($AD$55:$AG$109,MATCH(1,($B4634=$AD$55:$AD$109)*($J4634=$AE$55:$AE$109),0),3)))</f>
        <v>62</v>
      </c>
      <c r="P4634" s="115">
        <f t="array" ref="P4634">IF(N4634="negativo",INDEX($AD$3:$AG$51,MATCH(1,($B4634=$AD$3:$AD$51)*($J4634=$AE$3:$AE$51),0),4),IF(N4634="positivo",INDEX($AD$55:$AG$109,MATCH(1,($B4634=$AD$55:$AD$109)*($J4634=$AE$55:$AE$109),0),4)))</f>
        <v>29</v>
      </c>
      <c r="Q4634" s="115" t="str">
        <f>VLOOKUP(M4634,Modelo!$A$2:$C$7,2,0)</f>
        <v>Capital Humano: Bienestar y Desarrollo</v>
      </c>
      <c r="R4634" s="118">
        <f t="array" ref="R4634">INDEX(Modelo!$F$1:$H$37,MATCH(1,(DataBase!Q4634=Modelo!$G$1:$G$37)*(DataBase!B4634=Modelo!$F$1:$F$37),0),3)</f>
        <v>0.23809523809523808</v>
      </c>
      <c r="S4634" s="115">
        <f t="shared" si="146"/>
        <v>0</v>
      </c>
      <c r="T4634" s="115">
        <f t="shared" si="147"/>
        <v>0</v>
      </c>
    </row>
    <row r="4635" spans="1:20" x14ac:dyDescent="0.3">
      <c r="A4635" s="115" t="s">
        <v>400</v>
      </c>
      <c r="B4635" s="115" t="s">
        <v>379</v>
      </c>
      <c r="C4635" s="115" t="s">
        <v>103</v>
      </c>
      <c r="D4635" s="115" t="s">
        <v>86</v>
      </c>
      <c r="E4635" s="115" t="s">
        <v>86</v>
      </c>
      <c r="F4635" s="115" t="s">
        <v>86</v>
      </c>
      <c r="G4635" s="115">
        <v>1977</v>
      </c>
      <c r="H4635" s="115" t="s">
        <v>125</v>
      </c>
      <c r="I4635" s="115">
        <v>0.74612668500000001</v>
      </c>
      <c r="J4635" s="115" t="s">
        <v>58</v>
      </c>
      <c r="K4635" s="115" t="str">
        <f>INDEX(DatosProcesados!$A$1:$BF$101,MATCH(DataBase!A4635,DatosProcesados!$A$1:$A$101,0),MATCH(DataBase!J4635,DatosProcesados!$A$1:$BF$1,0))</f>
        <v>No informa</v>
      </c>
      <c r="L4635" s="115" t="str">
        <f>INDEX(Modelo!$A$9:$D$89,MATCH(DataBase!$J4635,Modelo!$A$9:$A$89,0),MATCH(DataBase!L$1,Modelo!$A$9:$D$9,0))</f>
        <v xml:space="preserve">Impacto social </v>
      </c>
      <c r="M4635" s="115" t="str">
        <f>INDEX(Modelo!$A$9:$D$89,MATCH(DataBase!$J4635,Modelo!$A$9:$A$89,0),MATCH(DataBase!M$1,Modelo!$A$9:$D$9,0))</f>
        <v>Pilar 4</v>
      </c>
      <c r="N4635" s="115" t="str">
        <f>INDEX(Modelo!$A$9:$D$89,MATCH(DataBase!$J4635,Modelo!$A$9:$A$89,0),MATCH(DataBase!N$1,Modelo!$A$9:$D$9,0))</f>
        <v>positivo</v>
      </c>
      <c r="O4635" s="115">
        <f t="array" ref="O4635">IF(N4635="negativo",INDEX($AD$3:$AG$51,MATCH(1,($B4635=$AD$3:$AD$51)*($J4635=$AE$3:$AE$51),0),3),IF(N4635="positivo",INDEX($AD$55:$AG$109,MATCH(1,($B4635=$AD$55:$AD$109)*($J4635=$AE$55:$AE$109),0),3)))</f>
        <v>62</v>
      </c>
      <c r="P4635" s="115">
        <f t="array" ref="P4635">IF(N4635="negativo",INDEX($AD$3:$AG$51,MATCH(1,($B4635=$AD$3:$AD$51)*($J4635=$AE$3:$AE$51),0),4),IF(N4635="positivo",INDEX($AD$55:$AG$109,MATCH(1,($B4635=$AD$55:$AD$109)*($J4635=$AE$55:$AE$109),0),4)))</f>
        <v>29</v>
      </c>
      <c r="Q4635" s="115" t="str">
        <f>VLOOKUP(M4635,Modelo!$A$2:$C$7,2,0)</f>
        <v>Capital Humano: Bienestar y Desarrollo</v>
      </c>
      <c r="R4635" s="118">
        <f t="array" ref="R4635">INDEX(Modelo!$F$1:$H$37,MATCH(1,(DataBase!Q4635=Modelo!$G$1:$G$37)*(DataBase!B4635=Modelo!$F$1:$F$37),0),3)</f>
        <v>0.23809523809523808</v>
      </c>
      <c r="S4635" s="115">
        <f t="shared" si="146"/>
        <v>0</v>
      </c>
      <c r="T4635" s="115">
        <f t="shared" si="147"/>
        <v>0</v>
      </c>
    </row>
    <row r="4636" spans="1:20" x14ac:dyDescent="0.3">
      <c r="A4636" s="115" t="s">
        <v>326</v>
      </c>
      <c r="B4636" s="115" t="s">
        <v>313</v>
      </c>
      <c r="C4636" s="115" t="s">
        <v>103</v>
      </c>
      <c r="D4636" s="115" t="s">
        <v>87</v>
      </c>
      <c r="E4636" s="115" t="s">
        <v>86</v>
      </c>
      <c r="F4636" s="115" t="s">
        <v>86</v>
      </c>
      <c r="G4636" s="115">
        <v>1938</v>
      </c>
      <c r="H4636" s="115" t="s">
        <v>125</v>
      </c>
      <c r="I4636" s="115">
        <v>11.88773162</v>
      </c>
      <c r="J4636" s="115" t="s">
        <v>58</v>
      </c>
      <c r="K4636" s="115" t="str">
        <f>INDEX(DatosProcesados!$A$1:$BF$101,MATCH(DataBase!A4636,DatosProcesados!$A$1:$A$101,0),MATCH(DataBase!J4636,DatosProcesados!$A$1:$BF$1,0))</f>
        <v>No informa</v>
      </c>
      <c r="L4636" s="115" t="str">
        <f>INDEX(Modelo!$A$9:$D$89,MATCH(DataBase!$J4636,Modelo!$A$9:$A$89,0),MATCH(DataBase!L$1,Modelo!$A$9:$D$9,0))</f>
        <v xml:space="preserve">Impacto social </v>
      </c>
      <c r="M4636" s="115" t="str">
        <f>INDEX(Modelo!$A$9:$D$89,MATCH(DataBase!$J4636,Modelo!$A$9:$A$89,0),MATCH(DataBase!M$1,Modelo!$A$9:$D$9,0))</f>
        <v>Pilar 4</v>
      </c>
      <c r="N4636" s="115" t="str">
        <f>INDEX(Modelo!$A$9:$D$89,MATCH(DataBase!$J4636,Modelo!$A$9:$A$89,0),MATCH(DataBase!N$1,Modelo!$A$9:$D$9,0))</f>
        <v>positivo</v>
      </c>
      <c r="O4636" s="115">
        <f t="array" ref="O4636">IF(N4636="negativo",INDEX($AD$3:$AG$51,MATCH(1,($B4636=$AD$3:$AD$51)*($J4636=$AE$3:$AE$51),0),3),IF(N4636="positivo",INDEX($AD$55:$AG$109,MATCH(1,($B4636=$AD$55:$AD$109)*($J4636=$AE$55:$AE$109),0),3)))</f>
        <v>196</v>
      </c>
      <c r="P4636" s="115">
        <f t="array" ref="P4636">IF(N4636="negativo",INDEX($AD$3:$AG$51,MATCH(1,($B4636=$AD$3:$AD$51)*($J4636=$AE$3:$AE$51),0),4),IF(N4636="positivo",INDEX($AD$55:$AG$109,MATCH(1,($B4636=$AD$55:$AD$109)*($J4636=$AE$55:$AE$109),0),4)))</f>
        <v>12.3</v>
      </c>
      <c r="Q4636" s="115" t="str">
        <f>VLOOKUP(M4636,Modelo!$A$2:$C$7,2,0)</f>
        <v>Capital Humano: Bienestar y Desarrollo</v>
      </c>
      <c r="R4636" s="118">
        <f t="array" ref="R4636">INDEX(Modelo!$F$1:$H$37,MATCH(1,(DataBase!Q4636=Modelo!$G$1:$G$37)*(DataBase!B4636=Modelo!$F$1:$F$37),0),3)</f>
        <v>0.17647058823529413</v>
      </c>
      <c r="S4636" s="115">
        <f t="shared" si="146"/>
        <v>0</v>
      </c>
      <c r="T4636" s="115">
        <f t="shared" si="147"/>
        <v>0</v>
      </c>
    </row>
    <row r="4637" spans="1:20" x14ac:dyDescent="0.3">
      <c r="A4637" s="115" t="s">
        <v>339</v>
      </c>
      <c r="B4637" s="115" t="s">
        <v>313</v>
      </c>
      <c r="C4637" s="115" t="s">
        <v>103</v>
      </c>
      <c r="D4637" s="115" t="s">
        <v>86</v>
      </c>
      <c r="E4637" s="115" t="s">
        <v>86</v>
      </c>
      <c r="F4637" s="115" t="s">
        <v>87</v>
      </c>
      <c r="G4637" s="115">
        <v>1984</v>
      </c>
      <c r="H4637" s="115" t="s">
        <v>177</v>
      </c>
      <c r="I4637" s="115">
        <v>5.5116464790000004</v>
      </c>
      <c r="J4637" s="115" t="s">
        <v>58</v>
      </c>
      <c r="K4637" s="115" t="str">
        <f>INDEX(DatosProcesados!$A$1:$BF$101,MATCH(DataBase!A4637,DatosProcesados!$A$1:$A$101,0),MATCH(DataBase!J4637,DatosProcesados!$A$1:$BF$1,0))</f>
        <v>No informa</v>
      </c>
      <c r="L4637" s="115" t="str">
        <f>INDEX(Modelo!$A$9:$D$89,MATCH(DataBase!$J4637,Modelo!$A$9:$A$89,0),MATCH(DataBase!L$1,Modelo!$A$9:$D$9,0))</f>
        <v xml:space="preserve">Impacto social </v>
      </c>
      <c r="M4637" s="115" t="str">
        <f>INDEX(Modelo!$A$9:$D$89,MATCH(DataBase!$J4637,Modelo!$A$9:$A$89,0),MATCH(DataBase!M$1,Modelo!$A$9:$D$9,0))</f>
        <v>Pilar 4</v>
      </c>
      <c r="N4637" s="115" t="str">
        <f>INDEX(Modelo!$A$9:$D$89,MATCH(DataBase!$J4637,Modelo!$A$9:$A$89,0),MATCH(DataBase!N$1,Modelo!$A$9:$D$9,0))</f>
        <v>positivo</v>
      </c>
      <c r="O4637" s="115">
        <f t="array" ref="O4637">IF(N4637="negativo",INDEX($AD$3:$AG$51,MATCH(1,($B4637=$AD$3:$AD$51)*($J4637=$AE$3:$AE$51),0),3),IF(N4637="positivo",INDEX($AD$55:$AG$109,MATCH(1,($B4637=$AD$55:$AD$109)*($J4637=$AE$55:$AE$109),0),3)))</f>
        <v>196</v>
      </c>
      <c r="P4637" s="115">
        <f t="array" ref="P4637">IF(N4637="negativo",INDEX($AD$3:$AG$51,MATCH(1,($B4637=$AD$3:$AD$51)*($J4637=$AE$3:$AE$51),0),4),IF(N4637="positivo",INDEX($AD$55:$AG$109,MATCH(1,($B4637=$AD$55:$AD$109)*($J4637=$AE$55:$AE$109),0),4)))</f>
        <v>12.3</v>
      </c>
      <c r="Q4637" s="115" t="str">
        <f>VLOOKUP(M4637,Modelo!$A$2:$C$7,2,0)</f>
        <v>Capital Humano: Bienestar y Desarrollo</v>
      </c>
      <c r="R4637" s="118">
        <f t="array" ref="R4637">INDEX(Modelo!$F$1:$H$37,MATCH(1,(DataBase!Q4637=Modelo!$G$1:$G$37)*(DataBase!B4637=Modelo!$F$1:$F$37),0),3)</f>
        <v>0.17647058823529413</v>
      </c>
      <c r="S4637" s="115">
        <f t="shared" si="146"/>
        <v>0</v>
      </c>
      <c r="T4637" s="115">
        <f t="shared" si="147"/>
        <v>0</v>
      </c>
    </row>
    <row r="4638" spans="1:20" x14ac:dyDescent="0.3">
      <c r="A4638" s="115" t="s">
        <v>317</v>
      </c>
      <c r="B4638" s="115" t="s">
        <v>313</v>
      </c>
      <c r="C4638" s="115" t="s">
        <v>103</v>
      </c>
      <c r="D4638" s="115" t="s">
        <v>87</v>
      </c>
      <c r="E4638" s="115" t="s">
        <v>86</v>
      </c>
      <c r="F4638" s="115" t="s">
        <v>86</v>
      </c>
      <c r="G4638" s="115">
        <v>2009</v>
      </c>
      <c r="H4638" s="115" t="s">
        <v>125</v>
      </c>
      <c r="I4638" s="115">
        <v>19.439396106</v>
      </c>
      <c r="J4638" s="115" t="s">
        <v>58</v>
      </c>
      <c r="K4638" s="115" t="str">
        <f>INDEX(DatosProcesados!$A$1:$BF$101,MATCH(DataBase!A4638,DatosProcesados!$A$1:$A$101,0),MATCH(DataBase!J4638,DatosProcesados!$A$1:$BF$1,0))</f>
        <v>No informa</v>
      </c>
      <c r="L4638" s="115" t="str">
        <f>INDEX(Modelo!$A$9:$D$89,MATCH(DataBase!$J4638,Modelo!$A$9:$A$89,0),MATCH(DataBase!L$1,Modelo!$A$9:$D$9,0))</f>
        <v xml:space="preserve">Impacto social </v>
      </c>
      <c r="M4638" s="115" t="str">
        <f>INDEX(Modelo!$A$9:$D$89,MATCH(DataBase!$J4638,Modelo!$A$9:$A$89,0),MATCH(DataBase!M$1,Modelo!$A$9:$D$9,0))</f>
        <v>Pilar 4</v>
      </c>
      <c r="N4638" s="115" t="str">
        <f>INDEX(Modelo!$A$9:$D$89,MATCH(DataBase!$J4638,Modelo!$A$9:$A$89,0),MATCH(DataBase!N$1,Modelo!$A$9:$D$9,0))</f>
        <v>positivo</v>
      </c>
      <c r="O4638" s="115">
        <f t="array" ref="O4638">IF(N4638="negativo",INDEX($AD$3:$AG$51,MATCH(1,($B4638=$AD$3:$AD$51)*($J4638=$AE$3:$AE$51),0),3),IF(N4638="positivo",INDEX($AD$55:$AG$109,MATCH(1,($B4638=$AD$55:$AD$109)*($J4638=$AE$55:$AE$109),0),3)))</f>
        <v>196</v>
      </c>
      <c r="P4638" s="115">
        <f t="array" ref="P4638">IF(N4638="negativo",INDEX($AD$3:$AG$51,MATCH(1,($B4638=$AD$3:$AD$51)*($J4638=$AE$3:$AE$51),0),4),IF(N4638="positivo",INDEX($AD$55:$AG$109,MATCH(1,($B4638=$AD$55:$AD$109)*($J4638=$AE$55:$AE$109),0),4)))</f>
        <v>12.3</v>
      </c>
      <c r="Q4638" s="115" t="str">
        <f>VLOOKUP(M4638,Modelo!$A$2:$C$7,2,0)</f>
        <v>Capital Humano: Bienestar y Desarrollo</v>
      </c>
      <c r="R4638" s="118">
        <f t="array" ref="R4638">INDEX(Modelo!$F$1:$H$37,MATCH(1,(DataBase!Q4638=Modelo!$G$1:$G$37)*(DataBase!B4638=Modelo!$F$1:$F$37),0),3)</f>
        <v>0.17647058823529413</v>
      </c>
      <c r="S4638" s="115">
        <f t="shared" si="146"/>
        <v>0</v>
      </c>
      <c r="T4638" s="115">
        <f t="shared" si="147"/>
        <v>0</v>
      </c>
    </row>
    <row r="4639" spans="1:20" x14ac:dyDescent="0.3">
      <c r="A4639" s="115" t="s">
        <v>211</v>
      </c>
      <c r="B4639" s="115" t="s">
        <v>84</v>
      </c>
      <c r="C4639" s="115" t="s">
        <v>103</v>
      </c>
      <c r="D4639" s="115" t="s">
        <v>86</v>
      </c>
      <c r="E4639" s="115" t="s">
        <v>87</v>
      </c>
      <c r="F4639" s="115" t="s">
        <v>86</v>
      </c>
      <c r="G4639" s="115">
        <v>1972</v>
      </c>
      <c r="H4639" s="115" t="s">
        <v>125</v>
      </c>
      <c r="I4639" s="115">
        <v>0</v>
      </c>
      <c r="J4639" s="115" t="s">
        <v>58</v>
      </c>
      <c r="K4639" s="115" t="str">
        <f>INDEX(DatosProcesados!$A$1:$BF$101,MATCH(DataBase!A4639,DatosProcesados!$A$1:$A$101,0),MATCH(DataBase!J4639,DatosProcesados!$A$1:$BF$1,0))</f>
        <v>No informa</v>
      </c>
      <c r="L4639" s="115" t="str">
        <f>INDEX(Modelo!$A$9:$D$89,MATCH(DataBase!$J4639,Modelo!$A$9:$A$89,0),MATCH(DataBase!L$1,Modelo!$A$9:$D$9,0))</f>
        <v xml:space="preserve">Impacto social </v>
      </c>
      <c r="M4639" s="115" t="str">
        <f>INDEX(Modelo!$A$9:$D$89,MATCH(DataBase!$J4639,Modelo!$A$9:$A$89,0),MATCH(DataBase!M$1,Modelo!$A$9:$D$9,0))</f>
        <v>Pilar 4</v>
      </c>
      <c r="N4639" s="115" t="str">
        <f>INDEX(Modelo!$A$9:$D$89,MATCH(DataBase!$J4639,Modelo!$A$9:$A$89,0),MATCH(DataBase!N$1,Modelo!$A$9:$D$9,0))</f>
        <v>positivo</v>
      </c>
      <c r="O4639" s="115">
        <f t="array" ref="O4639">IF(N4639="negativo",INDEX($AD$3:$AG$51,MATCH(1,($B4639=$AD$3:$AD$51)*($J4639=$AE$3:$AE$51),0),3),IF(N4639="positivo",INDEX($AD$55:$AG$109,MATCH(1,($B4639=$AD$55:$AD$109)*($J4639=$AE$55:$AE$109),0),3)))</f>
        <v>413</v>
      </c>
      <c r="P4639" s="115">
        <f t="array" ref="P4639">IF(N4639="negativo",INDEX($AD$3:$AG$51,MATCH(1,($B4639=$AD$3:$AD$51)*($J4639=$AE$3:$AE$51),0),4),IF(N4639="positivo",INDEX($AD$55:$AG$109,MATCH(1,($B4639=$AD$55:$AD$109)*($J4639=$AE$55:$AE$109),0),4)))</f>
        <v>32.299999999999997</v>
      </c>
      <c r="Q4639" s="115" t="str">
        <f>VLOOKUP(M4639,Modelo!$A$2:$C$7,2,0)</f>
        <v>Capital Humano: Bienestar y Desarrollo</v>
      </c>
      <c r="R4639" s="118">
        <f t="array" ref="R4639">INDEX(Modelo!$F$1:$H$37,MATCH(1,(DataBase!Q4639=Modelo!$G$1:$G$37)*(DataBase!B4639=Modelo!$F$1:$F$37),0),3)</f>
        <v>0.11764705882352941</v>
      </c>
      <c r="S4639" s="115">
        <f t="shared" si="146"/>
        <v>0</v>
      </c>
      <c r="T4639" s="115">
        <f t="shared" si="147"/>
        <v>0</v>
      </c>
    </row>
    <row r="4640" spans="1:20" x14ac:dyDescent="0.3">
      <c r="A4640" s="115" t="s">
        <v>351</v>
      </c>
      <c r="B4640" s="115" t="s">
        <v>313</v>
      </c>
      <c r="C4640" s="115" t="s">
        <v>103</v>
      </c>
      <c r="D4640" s="115" t="s">
        <v>87</v>
      </c>
      <c r="E4640" s="115" t="s">
        <v>86</v>
      </c>
      <c r="F4640" s="115" t="s">
        <v>86</v>
      </c>
      <c r="G4640" s="115">
        <v>1997</v>
      </c>
      <c r="H4640" s="115" t="s">
        <v>125</v>
      </c>
      <c r="I4640" s="115">
        <v>3.874476933</v>
      </c>
      <c r="J4640" s="115" t="s">
        <v>58</v>
      </c>
      <c r="K4640" s="115" t="str">
        <f>INDEX(DatosProcesados!$A$1:$BF$101,MATCH(DataBase!A4640,DatosProcesados!$A$1:$A$101,0),MATCH(DataBase!J4640,DatosProcesados!$A$1:$BF$1,0))</f>
        <v>No informa</v>
      </c>
      <c r="L4640" s="115" t="str">
        <f>INDEX(Modelo!$A$9:$D$89,MATCH(DataBase!$J4640,Modelo!$A$9:$A$89,0),MATCH(DataBase!L$1,Modelo!$A$9:$D$9,0))</f>
        <v xml:space="preserve">Impacto social </v>
      </c>
      <c r="M4640" s="115" t="str">
        <f>INDEX(Modelo!$A$9:$D$89,MATCH(DataBase!$J4640,Modelo!$A$9:$A$89,0),MATCH(DataBase!M$1,Modelo!$A$9:$D$9,0))</f>
        <v>Pilar 4</v>
      </c>
      <c r="N4640" s="115" t="str">
        <f>INDEX(Modelo!$A$9:$D$89,MATCH(DataBase!$J4640,Modelo!$A$9:$A$89,0),MATCH(DataBase!N$1,Modelo!$A$9:$D$9,0))</f>
        <v>positivo</v>
      </c>
      <c r="O4640" s="115">
        <f t="array" ref="O4640">IF(N4640="negativo",INDEX($AD$3:$AG$51,MATCH(1,($B4640=$AD$3:$AD$51)*($J4640=$AE$3:$AE$51),0),3),IF(N4640="positivo",INDEX($AD$55:$AG$109,MATCH(1,($B4640=$AD$55:$AD$109)*($J4640=$AE$55:$AE$109),0),3)))</f>
        <v>196</v>
      </c>
      <c r="P4640" s="115">
        <f t="array" ref="P4640">IF(N4640="negativo",INDEX($AD$3:$AG$51,MATCH(1,($B4640=$AD$3:$AD$51)*($J4640=$AE$3:$AE$51),0),4),IF(N4640="positivo",INDEX($AD$55:$AG$109,MATCH(1,($B4640=$AD$55:$AD$109)*($J4640=$AE$55:$AE$109),0),4)))</f>
        <v>12.3</v>
      </c>
      <c r="Q4640" s="115" t="str">
        <f>VLOOKUP(M4640,Modelo!$A$2:$C$7,2,0)</f>
        <v>Capital Humano: Bienestar y Desarrollo</v>
      </c>
      <c r="R4640" s="118">
        <f t="array" ref="R4640">INDEX(Modelo!$F$1:$H$37,MATCH(1,(DataBase!Q4640=Modelo!$G$1:$G$37)*(DataBase!B4640=Modelo!$F$1:$F$37),0),3)</f>
        <v>0.17647058823529413</v>
      </c>
      <c r="S4640" s="115">
        <f t="shared" si="146"/>
        <v>0</v>
      </c>
      <c r="T4640" s="115">
        <f t="shared" si="147"/>
        <v>0</v>
      </c>
    </row>
    <row r="4641" spans="1:20" x14ac:dyDescent="0.3">
      <c r="A4641" s="115" t="s">
        <v>411</v>
      </c>
      <c r="B4641" s="115" t="s">
        <v>407</v>
      </c>
      <c r="C4641" s="115" t="s">
        <v>103</v>
      </c>
      <c r="D4641" s="115" t="s">
        <v>87</v>
      </c>
      <c r="E4641" s="115" t="s">
        <v>86</v>
      </c>
      <c r="F4641" s="115" t="s">
        <v>87</v>
      </c>
      <c r="G4641" s="115">
        <v>1935</v>
      </c>
      <c r="H4641" s="115" t="s">
        <v>244</v>
      </c>
      <c r="I4641" s="115">
        <v>11.495989482000001</v>
      </c>
      <c r="J4641" s="115" t="s">
        <v>58</v>
      </c>
      <c r="K4641" s="115">
        <f>INDEX(DatosProcesados!$A$1:$BF$101,MATCH(DataBase!A4641,DatosProcesados!$A$1:$A$101,0),MATCH(DataBase!J4641,DatosProcesados!$A$1:$BF$1,0))</f>
        <v>60.88</v>
      </c>
      <c r="L4641" s="115" t="str">
        <f>INDEX(Modelo!$A$9:$D$89,MATCH(DataBase!$J4641,Modelo!$A$9:$A$89,0),MATCH(DataBase!L$1,Modelo!$A$9:$D$9,0))</f>
        <v xml:space="preserve">Impacto social </v>
      </c>
      <c r="M4641" s="115" t="str">
        <f>INDEX(Modelo!$A$9:$D$89,MATCH(DataBase!$J4641,Modelo!$A$9:$A$89,0),MATCH(DataBase!M$1,Modelo!$A$9:$D$9,0))</f>
        <v>Pilar 4</v>
      </c>
      <c r="N4641" s="115" t="str">
        <f>INDEX(Modelo!$A$9:$D$89,MATCH(DataBase!$J4641,Modelo!$A$9:$A$89,0),MATCH(DataBase!N$1,Modelo!$A$9:$D$9,0))</f>
        <v>positivo</v>
      </c>
      <c r="O4641" s="115">
        <f t="array" ref="O4641">IF(N4641="negativo",INDEX($AD$3:$AG$51,MATCH(1,($B4641=$AD$3:$AD$51)*($J4641=$AE$3:$AE$51),0),3),IF(N4641="positivo",INDEX($AD$55:$AG$109,MATCH(1,($B4641=$AD$55:$AD$109)*($J4641=$AE$55:$AE$109),0),3)))</f>
        <v>68</v>
      </c>
      <c r="P4641" s="115">
        <f t="array" ref="P4641">IF(N4641="negativo",INDEX($AD$3:$AG$51,MATCH(1,($B4641=$AD$3:$AD$51)*($J4641=$AE$3:$AE$51),0),4),IF(N4641="positivo",INDEX($AD$55:$AG$109,MATCH(1,($B4641=$AD$55:$AD$109)*($J4641=$AE$55:$AE$109),0),4)))</f>
        <v>43</v>
      </c>
      <c r="Q4641" s="115" t="str">
        <f>VLOOKUP(M4641,Modelo!$A$2:$C$7,2,0)</f>
        <v>Capital Humano: Bienestar y Desarrollo</v>
      </c>
      <c r="R4641" s="118">
        <f t="array" ref="R4641">INDEX(Modelo!$F$1:$H$37,MATCH(1,(DataBase!Q4641=Modelo!$G$1:$G$37)*(DataBase!B4641=Modelo!$F$1:$F$37),0),3)</f>
        <v>0.19230769230769232</v>
      </c>
      <c r="S4641" s="115">
        <f t="shared" si="146"/>
        <v>71.52000000000001</v>
      </c>
      <c r="T4641" s="115">
        <f t="shared" si="147"/>
        <v>13.753846153846156</v>
      </c>
    </row>
    <row r="4642" spans="1:20" x14ac:dyDescent="0.3">
      <c r="A4642" s="115" t="s">
        <v>406</v>
      </c>
      <c r="B4642" s="115" t="s">
        <v>407</v>
      </c>
      <c r="C4642" s="115" t="s">
        <v>97</v>
      </c>
      <c r="D4642" s="115" t="s">
        <v>86</v>
      </c>
      <c r="E4642" s="115" t="s">
        <v>87</v>
      </c>
      <c r="F4642" s="115" t="s">
        <v>87</v>
      </c>
      <c r="G4642" s="115">
        <v>1951</v>
      </c>
      <c r="H4642" s="115" t="s">
        <v>125</v>
      </c>
      <c r="I4642" s="115">
        <v>113.923310323</v>
      </c>
      <c r="J4642" s="115" t="s">
        <v>58</v>
      </c>
      <c r="K4642" s="115">
        <f>INDEX(DatosProcesados!$A$1:$BF$101,MATCH(DataBase!A4642,DatosProcesados!$A$1:$A$101,0),MATCH(DataBase!J4642,DatosProcesados!$A$1:$BF$1,0))</f>
        <v>68</v>
      </c>
      <c r="L4642" s="115" t="str">
        <f>INDEX(Modelo!$A$9:$D$89,MATCH(DataBase!$J4642,Modelo!$A$9:$A$89,0),MATCH(DataBase!L$1,Modelo!$A$9:$D$9,0))</f>
        <v xml:space="preserve">Impacto social </v>
      </c>
      <c r="M4642" s="115" t="str">
        <f>INDEX(Modelo!$A$9:$D$89,MATCH(DataBase!$J4642,Modelo!$A$9:$A$89,0),MATCH(DataBase!M$1,Modelo!$A$9:$D$9,0))</f>
        <v>Pilar 4</v>
      </c>
      <c r="N4642" s="115" t="str">
        <f>INDEX(Modelo!$A$9:$D$89,MATCH(DataBase!$J4642,Modelo!$A$9:$A$89,0),MATCH(DataBase!N$1,Modelo!$A$9:$D$9,0))</f>
        <v>positivo</v>
      </c>
      <c r="O4642" s="115">
        <f t="array" ref="O4642">IF(N4642="negativo",INDEX($AD$3:$AG$51,MATCH(1,($B4642=$AD$3:$AD$51)*($J4642=$AE$3:$AE$51),0),3),IF(N4642="positivo",INDEX($AD$55:$AG$109,MATCH(1,($B4642=$AD$55:$AD$109)*($J4642=$AE$55:$AE$109),0),3)))</f>
        <v>68</v>
      </c>
      <c r="P4642" s="115">
        <f t="array" ref="P4642">IF(N4642="negativo",INDEX($AD$3:$AG$51,MATCH(1,($B4642=$AD$3:$AD$51)*($J4642=$AE$3:$AE$51),0),4),IF(N4642="positivo",INDEX($AD$55:$AG$109,MATCH(1,($B4642=$AD$55:$AD$109)*($J4642=$AE$55:$AE$109),0),4)))</f>
        <v>43</v>
      </c>
      <c r="Q4642" s="115" t="str">
        <f>VLOOKUP(M4642,Modelo!$A$2:$C$7,2,0)</f>
        <v>Capital Humano: Bienestar y Desarrollo</v>
      </c>
      <c r="R4642" s="118">
        <f t="array" ref="R4642">INDEX(Modelo!$F$1:$H$37,MATCH(1,(DataBase!Q4642=Modelo!$G$1:$G$37)*(DataBase!B4642=Modelo!$F$1:$F$37),0),3)</f>
        <v>0.19230769230769232</v>
      </c>
      <c r="S4642" s="115">
        <f t="shared" si="146"/>
        <v>100</v>
      </c>
      <c r="T4642" s="115">
        <f t="shared" si="147"/>
        <v>19.230769230769234</v>
      </c>
    </row>
    <row r="4643" spans="1:20" x14ac:dyDescent="0.3">
      <c r="A4643" s="115" t="s">
        <v>96</v>
      </c>
      <c r="B4643" s="115" t="s">
        <v>84</v>
      </c>
      <c r="C4643" s="115" t="s">
        <v>97</v>
      </c>
      <c r="D4643" s="115" t="s">
        <v>86</v>
      </c>
      <c r="E4643" s="115" t="s">
        <v>86</v>
      </c>
      <c r="F4643" s="115" t="s">
        <v>87</v>
      </c>
      <c r="G4643" s="115">
        <v>1997</v>
      </c>
      <c r="H4643" s="115" t="s">
        <v>125</v>
      </c>
      <c r="I4643" s="115">
        <v>15.780332546</v>
      </c>
      <c r="J4643" s="115" t="s">
        <v>58</v>
      </c>
      <c r="K4643" s="115">
        <f>INDEX(DatosProcesados!$A$1:$BF$101,MATCH(DataBase!A4643,DatosProcesados!$A$1:$A$101,0),MATCH(DataBase!J4643,DatosProcesados!$A$1:$BF$1,0))</f>
        <v>66</v>
      </c>
      <c r="L4643" s="115" t="str">
        <f>INDEX(Modelo!$A$9:$D$89,MATCH(DataBase!$J4643,Modelo!$A$9:$A$89,0),MATCH(DataBase!L$1,Modelo!$A$9:$D$9,0))</f>
        <v xml:space="preserve">Impacto social </v>
      </c>
      <c r="M4643" s="115" t="str">
        <f>INDEX(Modelo!$A$9:$D$89,MATCH(DataBase!$J4643,Modelo!$A$9:$A$89,0),MATCH(DataBase!M$1,Modelo!$A$9:$D$9,0))</f>
        <v>Pilar 4</v>
      </c>
      <c r="N4643" s="115" t="str">
        <f>INDEX(Modelo!$A$9:$D$89,MATCH(DataBase!$J4643,Modelo!$A$9:$A$89,0),MATCH(DataBase!N$1,Modelo!$A$9:$D$9,0))</f>
        <v>positivo</v>
      </c>
      <c r="O4643" s="115">
        <f t="array" ref="O4643">IF(N4643="negativo",INDEX($AD$3:$AG$51,MATCH(1,($B4643=$AD$3:$AD$51)*($J4643=$AE$3:$AE$51),0),3),IF(N4643="positivo",INDEX($AD$55:$AG$109,MATCH(1,($B4643=$AD$55:$AD$109)*($J4643=$AE$55:$AE$109),0),3)))</f>
        <v>413</v>
      </c>
      <c r="P4643" s="115">
        <f t="array" ref="P4643">IF(N4643="negativo",INDEX($AD$3:$AG$51,MATCH(1,($B4643=$AD$3:$AD$51)*($J4643=$AE$3:$AE$51),0),4),IF(N4643="positivo",INDEX($AD$55:$AG$109,MATCH(1,($B4643=$AD$55:$AD$109)*($J4643=$AE$55:$AE$109),0),4)))</f>
        <v>32.299999999999997</v>
      </c>
      <c r="Q4643" s="115" t="str">
        <f>VLOOKUP(M4643,Modelo!$A$2:$C$7,2,0)</f>
        <v>Capital Humano: Bienestar y Desarrollo</v>
      </c>
      <c r="R4643" s="118">
        <f t="array" ref="R4643">INDEX(Modelo!$F$1:$H$37,MATCH(1,(DataBase!Q4643=Modelo!$G$1:$G$37)*(DataBase!B4643=Modelo!$F$1:$F$37),0),3)</f>
        <v>0.11764705882352941</v>
      </c>
      <c r="S4643" s="115">
        <f t="shared" si="146"/>
        <v>8.8521145258733913</v>
      </c>
      <c r="T4643" s="115">
        <f t="shared" si="147"/>
        <v>1.041425238338046</v>
      </c>
    </row>
    <row r="4644" spans="1:20" x14ac:dyDescent="0.3">
      <c r="A4644" s="115" t="s">
        <v>83</v>
      </c>
      <c r="B4644" s="115" t="s">
        <v>84</v>
      </c>
      <c r="C4644" s="115" t="s">
        <v>85</v>
      </c>
      <c r="D4644" s="115" t="s">
        <v>86</v>
      </c>
      <c r="E4644" s="115" t="s">
        <v>86</v>
      </c>
      <c r="F4644" s="115" t="s">
        <v>87</v>
      </c>
      <c r="G4644" s="115">
        <v>1955</v>
      </c>
      <c r="H4644" s="115" t="s">
        <v>125</v>
      </c>
      <c r="I4644" s="115">
        <v>20.574477179999999</v>
      </c>
      <c r="J4644" s="115" t="s">
        <v>58</v>
      </c>
      <c r="K4644" s="115" t="str">
        <f>INDEX(DatosProcesados!$A$1:$BF$101,MATCH(DataBase!A4644,DatosProcesados!$A$1:$A$101,0),MATCH(DataBase!J4644,DatosProcesados!$A$1:$BF$1,0))</f>
        <v>No informa</v>
      </c>
      <c r="L4644" s="115" t="str">
        <f>INDEX(Modelo!$A$9:$D$89,MATCH(DataBase!$J4644,Modelo!$A$9:$A$89,0),MATCH(DataBase!L$1,Modelo!$A$9:$D$9,0))</f>
        <v xml:space="preserve">Impacto social </v>
      </c>
      <c r="M4644" s="115" t="str">
        <f>INDEX(Modelo!$A$9:$D$89,MATCH(DataBase!$J4644,Modelo!$A$9:$A$89,0),MATCH(DataBase!M$1,Modelo!$A$9:$D$9,0))</f>
        <v>Pilar 4</v>
      </c>
      <c r="N4644" s="115" t="str">
        <f>INDEX(Modelo!$A$9:$D$89,MATCH(DataBase!$J4644,Modelo!$A$9:$A$89,0),MATCH(DataBase!N$1,Modelo!$A$9:$D$9,0))</f>
        <v>positivo</v>
      </c>
      <c r="O4644" s="115">
        <f t="array" ref="O4644">IF(N4644="negativo",INDEX($AD$3:$AG$51,MATCH(1,($B4644=$AD$3:$AD$51)*($J4644=$AE$3:$AE$51),0),3),IF(N4644="positivo",INDEX($AD$55:$AG$109,MATCH(1,($B4644=$AD$55:$AD$109)*($J4644=$AE$55:$AE$109),0),3)))</f>
        <v>413</v>
      </c>
      <c r="P4644" s="115">
        <f t="array" ref="P4644">IF(N4644="negativo",INDEX($AD$3:$AG$51,MATCH(1,($B4644=$AD$3:$AD$51)*($J4644=$AE$3:$AE$51),0),4),IF(N4644="positivo",INDEX($AD$55:$AG$109,MATCH(1,($B4644=$AD$55:$AD$109)*($J4644=$AE$55:$AE$109),0),4)))</f>
        <v>32.299999999999997</v>
      </c>
      <c r="Q4644" s="115" t="str">
        <f>VLOOKUP(M4644,Modelo!$A$2:$C$7,2,0)</f>
        <v>Capital Humano: Bienestar y Desarrollo</v>
      </c>
      <c r="R4644" s="118">
        <f t="array" ref="R4644">INDEX(Modelo!$F$1:$H$37,MATCH(1,(DataBase!Q4644=Modelo!$G$1:$G$37)*(DataBase!B4644=Modelo!$F$1:$F$37),0),3)</f>
        <v>0.11764705882352941</v>
      </c>
      <c r="S4644" s="115">
        <f t="shared" si="146"/>
        <v>0</v>
      </c>
      <c r="T4644" s="115">
        <f t="shared" si="147"/>
        <v>0</v>
      </c>
    </row>
    <row r="4645" spans="1:20" x14ac:dyDescent="0.3">
      <c r="A4645" s="115" t="s">
        <v>243</v>
      </c>
      <c r="B4645" s="115" t="s">
        <v>216</v>
      </c>
      <c r="C4645" s="115" t="s">
        <v>103</v>
      </c>
      <c r="D4645" s="115" t="s">
        <v>86</v>
      </c>
      <c r="E4645" s="115" t="s">
        <v>86</v>
      </c>
      <c r="F4645" s="115" t="s">
        <v>87</v>
      </c>
      <c r="G4645" s="115">
        <v>1985</v>
      </c>
      <c r="H4645" s="115" t="s">
        <v>244</v>
      </c>
      <c r="I4645" s="115">
        <v>2.6249202149999999</v>
      </c>
      <c r="J4645" s="115" t="s">
        <v>58</v>
      </c>
      <c r="K4645" s="115" t="str">
        <f>INDEX(DatosProcesados!$A$1:$BF$101,MATCH(DataBase!A4645,DatosProcesados!$A$1:$A$101,0),MATCH(DataBase!J4645,DatosProcesados!$A$1:$BF$1,0))</f>
        <v>No informa</v>
      </c>
      <c r="L4645" s="115" t="str">
        <f>INDEX(Modelo!$A$9:$D$89,MATCH(DataBase!$J4645,Modelo!$A$9:$A$89,0),MATCH(DataBase!L$1,Modelo!$A$9:$D$9,0))</f>
        <v xml:space="preserve">Impacto social </v>
      </c>
      <c r="M4645" s="115" t="str">
        <f>INDEX(Modelo!$A$9:$D$89,MATCH(DataBase!$J4645,Modelo!$A$9:$A$89,0),MATCH(DataBase!M$1,Modelo!$A$9:$D$9,0))</f>
        <v>Pilar 4</v>
      </c>
      <c r="N4645" s="115" t="str">
        <f>INDEX(Modelo!$A$9:$D$89,MATCH(DataBase!$J4645,Modelo!$A$9:$A$89,0),MATCH(DataBase!N$1,Modelo!$A$9:$D$9,0))</f>
        <v>positivo</v>
      </c>
      <c r="O4645" s="115">
        <f t="array" ref="O4645">IF(N4645="negativo",INDEX($AD$3:$AG$51,MATCH(1,($B4645=$AD$3:$AD$51)*($J4645=$AE$3:$AE$51),0),3),IF(N4645="positivo",INDEX($AD$55:$AG$109,MATCH(1,($B4645=$AD$55:$AD$109)*($J4645=$AE$55:$AE$109),0),3)))</f>
        <v>55</v>
      </c>
      <c r="P4645" s="115">
        <f t="array" ref="P4645">IF(N4645="negativo",INDEX($AD$3:$AG$51,MATCH(1,($B4645=$AD$3:$AD$51)*($J4645=$AE$3:$AE$51),0),4),IF(N4645="positivo",INDEX($AD$55:$AG$109,MATCH(1,($B4645=$AD$55:$AD$109)*($J4645=$AE$55:$AE$109),0),4)))</f>
        <v>18</v>
      </c>
      <c r="Q4645" s="115" t="str">
        <f>VLOOKUP(M4645,Modelo!$A$2:$C$7,2,0)</f>
        <v>Capital Humano: Bienestar y Desarrollo</v>
      </c>
      <c r="R4645" s="118">
        <f t="array" ref="R4645">INDEX(Modelo!$F$1:$H$37,MATCH(1,(DataBase!Q4645=Modelo!$G$1:$G$37)*(DataBase!B4645=Modelo!$F$1:$F$37),0),3)</f>
        <v>0.21052631578947367</v>
      </c>
      <c r="S4645" s="115">
        <f t="shared" si="146"/>
        <v>0</v>
      </c>
      <c r="T4645" s="115">
        <f t="shared" si="147"/>
        <v>0</v>
      </c>
    </row>
    <row r="4646" spans="1:20" x14ac:dyDescent="0.3">
      <c r="A4646" s="115" t="s">
        <v>263</v>
      </c>
      <c r="B4646" s="115" t="s">
        <v>216</v>
      </c>
      <c r="C4646" s="115" t="s">
        <v>97</v>
      </c>
      <c r="D4646" s="115" t="s">
        <v>86</v>
      </c>
      <c r="E4646" s="115" t="s">
        <v>86</v>
      </c>
      <c r="F4646" s="115" t="s">
        <v>86</v>
      </c>
      <c r="G4646" s="115">
        <v>1990</v>
      </c>
      <c r="H4646" s="115" t="s">
        <v>125</v>
      </c>
      <c r="I4646" s="115">
        <v>2.3114637089999999</v>
      </c>
      <c r="J4646" s="115" t="s">
        <v>58</v>
      </c>
      <c r="K4646" s="115">
        <f>INDEX(DatosProcesados!$A$1:$BF$101,MATCH(DataBase!A4646,DatosProcesados!$A$1:$A$101,0),MATCH(DataBase!J4646,DatosProcesados!$A$1:$BF$1,0))</f>
        <v>54</v>
      </c>
      <c r="L4646" s="115" t="str">
        <f>INDEX(Modelo!$A$9:$D$89,MATCH(DataBase!$J4646,Modelo!$A$9:$A$89,0),MATCH(DataBase!L$1,Modelo!$A$9:$D$9,0))</f>
        <v xml:space="preserve">Impacto social </v>
      </c>
      <c r="M4646" s="115" t="str">
        <f>INDEX(Modelo!$A$9:$D$89,MATCH(DataBase!$J4646,Modelo!$A$9:$A$89,0),MATCH(DataBase!M$1,Modelo!$A$9:$D$9,0))</f>
        <v>Pilar 4</v>
      </c>
      <c r="N4646" s="115" t="str">
        <f>INDEX(Modelo!$A$9:$D$89,MATCH(DataBase!$J4646,Modelo!$A$9:$A$89,0),MATCH(DataBase!N$1,Modelo!$A$9:$D$9,0))</f>
        <v>positivo</v>
      </c>
      <c r="O4646" s="115">
        <f t="array" ref="O4646">IF(N4646="negativo",INDEX($AD$3:$AG$51,MATCH(1,($B4646=$AD$3:$AD$51)*($J4646=$AE$3:$AE$51),0),3),IF(N4646="positivo",INDEX($AD$55:$AG$109,MATCH(1,($B4646=$AD$55:$AD$109)*($J4646=$AE$55:$AE$109),0),3)))</f>
        <v>55</v>
      </c>
      <c r="P4646" s="115">
        <f t="array" ref="P4646">IF(N4646="negativo",INDEX($AD$3:$AG$51,MATCH(1,($B4646=$AD$3:$AD$51)*($J4646=$AE$3:$AE$51),0),4),IF(N4646="positivo",INDEX($AD$55:$AG$109,MATCH(1,($B4646=$AD$55:$AD$109)*($J4646=$AE$55:$AE$109),0),4)))</f>
        <v>18</v>
      </c>
      <c r="Q4646" s="115" t="str">
        <f>VLOOKUP(M4646,Modelo!$A$2:$C$7,2,0)</f>
        <v>Capital Humano: Bienestar y Desarrollo</v>
      </c>
      <c r="R4646" s="118">
        <f t="array" ref="R4646">INDEX(Modelo!$F$1:$H$37,MATCH(1,(DataBase!Q4646=Modelo!$G$1:$G$37)*(DataBase!B4646=Modelo!$F$1:$F$37),0),3)</f>
        <v>0.21052631578947367</v>
      </c>
      <c r="S4646" s="115">
        <f t="shared" si="146"/>
        <v>97.297297297297305</v>
      </c>
      <c r="T4646" s="115">
        <f t="shared" si="147"/>
        <v>20.483641536273115</v>
      </c>
    </row>
    <row r="4647" spans="1:20" x14ac:dyDescent="0.3">
      <c r="A4647" s="115" t="s">
        <v>321</v>
      </c>
      <c r="B4647" s="115" t="s">
        <v>313</v>
      </c>
      <c r="C4647" s="115" t="s">
        <v>103</v>
      </c>
      <c r="D4647" s="115" t="s">
        <v>86</v>
      </c>
      <c r="E4647" s="115" t="s">
        <v>86</v>
      </c>
      <c r="F4647" s="115" t="s">
        <v>87</v>
      </c>
      <c r="G4647" s="115">
        <v>1949</v>
      </c>
      <c r="H4647" s="115" t="s">
        <v>125</v>
      </c>
      <c r="I4647" s="115">
        <v>16.077688644999999</v>
      </c>
      <c r="J4647" s="115" t="s">
        <v>58</v>
      </c>
      <c r="K4647" s="115" t="str">
        <f>INDEX(DatosProcesados!$A$1:$BF$101,MATCH(DataBase!A4647,DatosProcesados!$A$1:$A$101,0),MATCH(DataBase!J4647,DatosProcesados!$A$1:$BF$1,0))</f>
        <v>No informa</v>
      </c>
      <c r="L4647" s="115" t="str">
        <f>INDEX(Modelo!$A$9:$D$89,MATCH(DataBase!$J4647,Modelo!$A$9:$A$89,0),MATCH(DataBase!L$1,Modelo!$A$9:$D$9,0))</f>
        <v xml:space="preserve">Impacto social </v>
      </c>
      <c r="M4647" s="115" t="str">
        <f>INDEX(Modelo!$A$9:$D$89,MATCH(DataBase!$J4647,Modelo!$A$9:$A$89,0),MATCH(DataBase!M$1,Modelo!$A$9:$D$9,0))</f>
        <v>Pilar 4</v>
      </c>
      <c r="N4647" s="115" t="str">
        <f>INDEX(Modelo!$A$9:$D$89,MATCH(DataBase!$J4647,Modelo!$A$9:$A$89,0),MATCH(DataBase!N$1,Modelo!$A$9:$D$9,0))</f>
        <v>positivo</v>
      </c>
      <c r="O4647" s="115">
        <f t="array" ref="O4647">IF(N4647="negativo",INDEX($AD$3:$AG$51,MATCH(1,($B4647=$AD$3:$AD$51)*($J4647=$AE$3:$AE$51),0),3),IF(N4647="positivo",INDEX($AD$55:$AG$109,MATCH(1,($B4647=$AD$55:$AD$109)*($J4647=$AE$55:$AE$109),0),3)))</f>
        <v>196</v>
      </c>
      <c r="P4647" s="115">
        <f t="array" ref="P4647">IF(N4647="negativo",INDEX($AD$3:$AG$51,MATCH(1,($B4647=$AD$3:$AD$51)*($J4647=$AE$3:$AE$51),0),4),IF(N4647="positivo",INDEX($AD$55:$AG$109,MATCH(1,($B4647=$AD$55:$AD$109)*($J4647=$AE$55:$AE$109),0),4)))</f>
        <v>12.3</v>
      </c>
      <c r="Q4647" s="115" t="str">
        <f>VLOOKUP(M4647,Modelo!$A$2:$C$7,2,0)</f>
        <v>Capital Humano: Bienestar y Desarrollo</v>
      </c>
      <c r="R4647" s="118">
        <f t="array" ref="R4647">INDEX(Modelo!$F$1:$H$37,MATCH(1,(DataBase!Q4647=Modelo!$G$1:$G$37)*(DataBase!B4647=Modelo!$F$1:$F$37),0),3)</f>
        <v>0.17647058823529413</v>
      </c>
      <c r="S4647" s="115">
        <f t="shared" si="146"/>
        <v>0</v>
      </c>
      <c r="T4647" s="115">
        <f t="shared" si="147"/>
        <v>0</v>
      </c>
    </row>
    <row r="4648" spans="1:20" x14ac:dyDescent="0.3">
      <c r="A4648" s="115" t="s">
        <v>363</v>
      </c>
      <c r="B4648" s="115" t="s">
        <v>313</v>
      </c>
      <c r="C4648" s="115" t="s">
        <v>103</v>
      </c>
      <c r="D4648" s="115" t="s">
        <v>87</v>
      </c>
      <c r="E4648" s="115" t="s">
        <v>87</v>
      </c>
      <c r="F4648" s="115" t="s">
        <v>87</v>
      </c>
      <c r="G4648" s="115">
        <v>1889</v>
      </c>
      <c r="H4648" s="115" t="s">
        <v>177</v>
      </c>
      <c r="I4648" s="115">
        <v>2.3075606390000001</v>
      </c>
      <c r="J4648" s="115" t="s">
        <v>58</v>
      </c>
      <c r="K4648" s="115">
        <f>INDEX(DatosProcesados!$A$1:$BF$101,MATCH(DataBase!A4648,DatosProcesados!$A$1:$A$101,0),MATCH(DataBase!J4648,DatosProcesados!$A$1:$BF$1,0))</f>
        <v>33.65</v>
      </c>
      <c r="L4648" s="115" t="str">
        <f>INDEX(Modelo!$A$9:$D$89,MATCH(DataBase!$J4648,Modelo!$A$9:$A$89,0),MATCH(DataBase!L$1,Modelo!$A$9:$D$9,0))</f>
        <v xml:space="preserve">Impacto social </v>
      </c>
      <c r="M4648" s="115" t="str">
        <f>INDEX(Modelo!$A$9:$D$89,MATCH(DataBase!$J4648,Modelo!$A$9:$A$89,0),MATCH(DataBase!M$1,Modelo!$A$9:$D$9,0))</f>
        <v>Pilar 4</v>
      </c>
      <c r="N4648" s="115" t="str">
        <f>INDEX(Modelo!$A$9:$D$89,MATCH(DataBase!$J4648,Modelo!$A$9:$A$89,0),MATCH(DataBase!N$1,Modelo!$A$9:$D$9,0))</f>
        <v>positivo</v>
      </c>
      <c r="O4648" s="115">
        <f t="array" ref="O4648">IF(N4648="negativo",INDEX($AD$3:$AG$51,MATCH(1,($B4648=$AD$3:$AD$51)*($J4648=$AE$3:$AE$51),0),3),IF(N4648="positivo",INDEX($AD$55:$AG$109,MATCH(1,($B4648=$AD$55:$AD$109)*($J4648=$AE$55:$AE$109),0),3)))</f>
        <v>196</v>
      </c>
      <c r="P4648" s="115">
        <f t="array" ref="P4648">IF(N4648="negativo",INDEX($AD$3:$AG$51,MATCH(1,($B4648=$AD$3:$AD$51)*($J4648=$AE$3:$AE$51),0),4),IF(N4648="positivo",INDEX($AD$55:$AG$109,MATCH(1,($B4648=$AD$55:$AD$109)*($J4648=$AE$55:$AE$109),0),4)))</f>
        <v>12.3</v>
      </c>
      <c r="Q4648" s="115" t="str">
        <f>VLOOKUP(M4648,Modelo!$A$2:$C$7,2,0)</f>
        <v>Capital Humano: Bienestar y Desarrollo</v>
      </c>
      <c r="R4648" s="118">
        <f t="array" ref="R4648">INDEX(Modelo!$F$1:$H$37,MATCH(1,(DataBase!Q4648=Modelo!$G$1:$G$37)*(DataBase!B4648=Modelo!$F$1:$F$37),0),3)</f>
        <v>0.17647058823529413</v>
      </c>
      <c r="S4648" s="115">
        <f t="shared" si="146"/>
        <v>11.622210125204138</v>
      </c>
      <c r="T4648" s="115">
        <f t="shared" si="147"/>
        <v>2.0509782573889654</v>
      </c>
    </row>
    <row r="4649" spans="1:20" x14ac:dyDescent="0.3">
      <c r="A4649" s="115" t="s">
        <v>423</v>
      </c>
      <c r="B4649" s="115" t="s">
        <v>407</v>
      </c>
      <c r="C4649" s="115" t="s">
        <v>103</v>
      </c>
      <c r="D4649" s="115" t="s">
        <v>86</v>
      </c>
      <c r="E4649" s="115" t="s">
        <v>87</v>
      </c>
      <c r="F4649" s="115" t="s">
        <v>87</v>
      </c>
      <c r="G4649" s="115">
        <v>1985</v>
      </c>
      <c r="H4649" s="115" t="s">
        <v>422</v>
      </c>
      <c r="I4649" s="115">
        <v>4.2502446559999996</v>
      </c>
      <c r="J4649" s="115" t="s">
        <v>58</v>
      </c>
      <c r="K4649" s="115" t="str">
        <f>INDEX(DatosProcesados!$A$1:$BF$101,MATCH(DataBase!A4649,DatosProcesados!$A$1:$A$101,0),MATCH(DataBase!J4649,DatosProcesados!$A$1:$BF$1,0))</f>
        <v>No informa</v>
      </c>
      <c r="L4649" s="115" t="str">
        <f>INDEX(Modelo!$A$9:$D$89,MATCH(DataBase!$J4649,Modelo!$A$9:$A$89,0),MATCH(DataBase!L$1,Modelo!$A$9:$D$9,0))</f>
        <v xml:space="preserve">Impacto social </v>
      </c>
      <c r="M4649" s="115" t="str">
        <f>INDEX(Modelo!$A$9:$D$89,MATCH(DataBase!$J4649,Modelo!$A$9:$A$89,0),MATCH(DataBase!M$1,Modelo!$A$9:$D$9,0))</f>
        <v>Pilar 4</v>
      </c>
      <c r="N4649" s="115" t="str">
        <f>INDEX(Modelo!$A$9:$D$89,MATCH(DataBase!$J4649,Modelo!$A$9:$A$89,0),MATCH(DataBase!N$1,Modelo!$A$9:$D$9,0))</f>
        <v>positivo</v>
      </c>
      <c r="O4649" s="115">
        <f t="array" ref="O4649">IF(N4649="negativo",INDEX($AD$3:$AG$51,MATCH(1,($B4649=$AD$3:$AD$51)*($J4649=$AE$3:$AE$51),0),3),IF(N4649="positivo",INDEX($AD$55:$AG$109,MATCH(1,($B4649=$AD$55:$AD$109)*($J4649=$AE$55:$AE$109),0),3)))</f>
        <v>68</v>
      </c>
      <c r="P4649" s="115">
        <f t="array" ref="P4649">IF(N4649="negativo",INDEX($AD$3:$AG$51,MATCH(1,($B4649=$AD$3:$AD$51)*($J4649=$AE$3:$AE$51),0),4),IF(N4649="positivo",INDEX($AD$55:$AG$109,MATCH(1,($B4649=$AD$55:$AD$109)*($J4649=$AE$55:$AE$109),0),4)))</f>
        <v>43</v>
      </c>
      <c r="Q4649" s="115" t="str">
        <f>VLOOKUP(M4649,Modelo!$A$2:$C$7,2,0)</f>
        <v>Capital Humano: Bienestar y Desarrollo</v>
      </c>
      <c r="R4649" s="118">
        <f t="array" ref="R4649">INDEX(Modelo!$F$1:$H$37,MATCH(1,(DataBase!Q4649=Modelo!$G$1:$G$37)*(DataBase!B4649=Modelo!$F$1:$F$37),0),3)</f>
        <v>0.19230769230769232</v>
      </c>
      <c r="S4649" s="115">
        <f t="shared" si="146"/>
        <v>0</v>
      </c>
      <c r="T4649" s="115">
        <f t="shared" si="147"/>
        <v>0</v>
      </c>
    </row>
    <row r="4650" spans="1:20" x14ac:dyDescent="0.3">
      <c r="A4650" s="115" t="s">
        <v>172</v>
      </c>
      <c r="B4650" s="115" t="s">
        <v>84</v>
      </c>
      <c r="C4650" s="115" t="s">
        <v>103</v>
      </c>
      <c r="D4650" s="115" t="s">
        <v>86</v>
      </c>
      <c r="E4650" s="115" t="s">
        <v>87</v>
      </c>
      <c r="F4650" s="115" t="s">
        <v>86</v>
      </c>
      <c r="G4650" s="115">
        <v>1966</v>
      </c>
      <c r="H4650" s="115" t="s">
        <v>125</v>
      </c>
      <c r="I4650" s="115">
        <v>2.6355685659999999</v>
      </c>
      <c r="J4650" s="115" t="s">
        <v>58</v>
      </c>
      <c r="K4650" s="115">
        <f>INDEX(DatosProcesados!$A$1:$BF$101,MATCH(DataBase!A4650,DatosProcesados!$A$1:$A$101,0),MATCH(DataBase!J4650,DatosProcesados!$A$1:$BF$1,0))</f>
        <v>49.5</v>
      </c>
      <c r="L4650" s="115" t="str">
        <f>INDEX(Modelo!$A$9:$D$89,MATCH(DataBase!$J4650,Modelo!$A$9:$A$89,0),MATCH(DataBase!L$1,Modelo!$A$9:$D$9,0))</f>
        <v xml:space="preserve">Impacto social </v>
      </c>
      <c r="M4650" s="115" t="str">
        <f>INDEX(Modelo!$A$9:$D$89,MATCH(DataBase!$J4650,Modelo!$A$9:$A$89,0),MATCH(DataBase!M$1,Modelo!$A$9:$D$9,0))</f>
        <v>Pilar 4</v>
      </c>
      <c r="N4650" s="115" t="str">
        <f>INDEX(Modelo!$A$9:$D$89,MATCH(DataBase!$J4650,Modelo!$A$9:$A$89,0),MATCH(DataBase!N$1,Modelo!$A$9:$D$9,0))</f>
        <v>positivo</v>
      </c>
      <c r="O4650" s="115">
        <f t="array" ref="O4650">IF(N4650="negativo",INDEX($AD$3:$AG$51,MATCH(1,($B4650=$AD$3:$AD$51)*($J4650=$AE$3:$AE$51),0),3),IF(N4650="positivo",INDEX($AD$55:$AG$109,MATCH(1,($B4650=$AD$55:$AD$109)*($J4650=$AE$55:$AE$109),0),3)))</f>
        <v>413</v>
      </c>
      <c r="P4650" s="115">
        <f t="array" ref="P4650">IF(N4650="negativo",INDEX($AD$3:$AG$51,MATCH(1,($B4650=$AD$3:$AD$51)*($J4650=$AE$3:$AE$51),0),4),IF(N4650="positivo",INDEX($AD$55:$AG$109,MATCH(1,($B4650=$AD$55:$AD$109)*($J4650=$AE$55:$AE$109),0),4)))</f>
        <v>32.299999999999997</v>
      </c>
      <c r="Q4650" s="115" t="str">
        <f>VLOOKUP(M4650,Modelo!$A$2:$C$7,2,0)</f>
        <v>Capital Humano: Bienestar y Desarrollo</v>
      </c>
      <c r="R4650" s="118">
        <f t="array" ref="R4650">INDEX(Modelo!$F$1:$H$37,MATCH(1,(DataBase!Q4650=Modelo!$G$1:$G$37)*(DataBase!B4650=Modelo!$F$1:$F$37),0),3)</f>
        <v>0.11764705882352941</v>
      </c>
      <c r="S4650" s="115">
        <f t="shared" si="146"/>
        <v>4.5179931704754406</v>
      </c>
      <c r="T4650" s="115">
        <f t="shared" si="147"/>
        <v>0.53152860829122828</v>
      </c>
    </row>
    <row r="4651" spans="1:20" x14ac:dyDescent="0.3">
      <c r="A4651" s="115" t="s">
        <v>158</v>
      </c>
      <c r="B4651" s="115" t="s">
        <v>84</v>
      </c>
      <c r="C4651" s="115" t="s">
        <v>97</v>
      </c>
      <c r="D4651" s="115" t="s">
        <v>86</v>
      </c>
      <c r="E4651" s="115" t="s">
        <v>87</v>
      </c>
      <c r="F4651" s="115" t="s">
        <v>87</v>
      </c>
      <c r="G4651" s="115">
        <v>1896</v>
      </c>
      <c r="H4651" s="115" t="s">
        <v>125</v>
      </c>
      <c r="I4651" s="115">
        <v>3.7166394839999999</v>
      </c>
      <c r="J4651" s="115" t="s">
        <v>58</v>
      </c>
      <c r="K4651" s="115" t="str">
        <f>INDEX(DatosProcesados!$A$1:$BF$101,MATCH(DataBase!A4651,DatosProcesados!$A$1:$A$101,0),MATCH(DataBase!J4651,DatosProcesados!$A$1:$BF$1,0))</f>
        <v>No informa</v>
      </c>
      <c r="L4651" s="115" t="str">
        <f>INDEX(Modelo!$A$9:$D$89,MATCH(DataBase!$J4651,Modelo!$A$9:$A$89,0),MATCH(DataBase!L$1,Modelo!$A$9:$D$9,0))</f>
        <v xml:space="preserve">Impacto social </v>
      </c>
      <c r="M4651" s="115" t="str">
        <f>INDEX(Modelo!$A$9:$D$89,MATCH(DataBase!$J4651,Modelo!$A$9:$A$89,0),MATCH(DataBase!M$1,Modelo!$A$9:$D$9,0))</f>
        <v>Pilar 4</v>
      </c>
      <c r="N4651" s="115" t="str">
        <f>INDEX(Modelo!$A$9:$D$89,MATCH(DataBase!$J4651,Modelo!$A$9:$A$89,0),MATCH(DataBase!N$1,Modelo!$A$9:$D$9,0))</f>
        <v>positivo</v>
      </c>
      <c r="O4651" s="115">
        <f t="array" ref="O4651">IF(N4651="negativo",INDEX($AD$3:$AG$51,MATCH(1,($B4651=$AD$3:$AD$51)*($J4651=$AE$3:$AE$51),0),3),IF(N4651="positivo",INDEX($AD$55:$AG$109,MATCH(1,($B4651=$AD$55:$AD$109)*($J4651=$AE$55:$AE$109),0),3)))</f>
        <v>413</v>
      </c>
      <c r="P4651" s="115">
        <f t="array" ref="P4651">IF(N4651="negativo",INDEX($AD$3:$AG$51,MATCH(1,($B4651=$AD$3:$AD$51)*($J4651=$AE$3:$AE$51),0),4),IF(N4651="positivo",INDEX($AD$55:$AG$109,MATCH(1,($B4651=$AD$55:$AD$109)*($J4651=$AE$55:$AE$109),0),4)))</f>
        <v>32.299999999999997</v>
      </c>
      <c r="Q4651" s="115" t="str">
        <f>VLOOKUP(M4651,Modelo!$A$2:$C$7,2,0)</f>
        <v>Capital Humano: Bienestar y Desarrollo</v>
      </c>
      <c r="R4651" s="118">
        <f t="array" ref="R4651">INDEX(Modelo!$F$1:$H$37,MATCH(1,(DataBase!Q4651=Modelo!$G$1:$G$37)*(DataBase!B4651=Modelo!$F$1:$F$37),0),3)</f>
        <v>0.11764705882352941</v>
      </c>
      <c r="S4651" s="115">
        <f t="shared" si="146"/>
        <v>0</v>
      </c>
      <c r="T4651" s="115">
        <f t="shared" si="147"/>
        <v>0</v>
      </c>
    </row>
    <row r="4652" spans="1:20" x14ac:dyDescent="0.3">
      <c r="A4652" s="115" t="s">
        <v>310</v>
      </c>
      <c r="B4652" s="115" t="s">
        <v>216</v>
      </c>
      <c r="C4652" s="115" t="s">
        <v>85</v>
      </c>
      <c r="D4652" s="115" t="s">
        <v>86</v>
      </c>
      <c r="E4652" s="115" t="s">
        <v>87</v>
      </c>
      <c r="F4652" s="115" t="s">
        <v>87</v>
      </c>
      <c r="G4652" s="115">
        <v>1908</v>
      </c>
      <c r="H4652" s="115" t="s">
        <v>244</v>
      </c>
      <c r="I4652" s="115">
        <v>1.2123628230000001</v>
      </c>
      <c r="J4652" s="115" t="s">
        <v>58</v>
      </c>
      <c r="K4652" s="115" t="str">
        <f>INDEX(DatosProcesados!$A$1:$BF$101,MATCH(DataBase!A4652,DatosProcesados!$A$1:$A$101,0),MATCH(DataBase!J4652,DatosProcesados!$A$1:$BF$1,0))</f>
        <v>No informa</v>
      </c>
      <c r="L4652" s="115" t="str">
        <f>INDEX(Modelo!$A$9:$D$89,MATCH(DataBase!$J4652,Modelo!$A$9:$A$89,0),MATCH(DataBase!L$1,Modelo!$A$9:$D$9,0))</f>
        <v xml:space="preserve">Impacto social </v>
      </c>
      <c r="M4652" s="115" t="str">
        <f>INDEX(Modelo!$A$9:$D$89,MATCH(DataBase!$J4652,Modelo!$A$9:$A$89,0),MATCH(DataBase!M$1,Modelo!$A$9:$D$9,0))</f>
        <v>Pilar 4</v>
      </c>
      <c r="N4652" s="115" t="str">
        <f>INDEX(Modelo!$A$9:$D$89,MATCH(DataBase!$J4652,Modelo!$A$9:$A$89,0),MATCH(DataBase!N$1,Modelo!$A$9:$D$9,0))</f>
        <v>positivo</v>
      </c>
      <c r="O4652" s="115">
        <f t="array" ref="O4652">IF(N4652="negativo",INDEX($AD$3:$AG$51,MATCH(1,($B4652=$AD$3:$AD$51)*($J4652=$AE$3:$AE$51),0),3),IF(N4652="positivo",INDEX($AD$55:$AG$109,MATCH(1,($B4652=$AD$55:$AD$109)*($J4652=$AE$55:$AE$109),0),3)))</f>
        <v>55</v>
      </c>
      <c r="P4652" s="115">
        <f t="array" ref="P4652">IF(N4652="negativo",INDEX($AD$3:$AG$51,MATCH(1,($B4652=$AD$3:$AD$51)*($J4652=$AE$3:$AE$51),0),4),IF(N4652="positivo",INDEX($AD$55:$AG$109,MATCH(1,($B4652=$AD$55:$AD$109)*($J4652=$AE$55:$AE$109),0),4)))</f>
        <v>18</v>
      </c>
      <c r="Q4652" s="115" t="str">
        <f>VLOOKUP(M4652,Modelo!$A$2:$C$7,2,0)</f>
        <v>Capital Humano: Bienestar y Desarrollo</v>
      </c>
      <c r="R4652" s="118">
        <f t="array" ref="R4652">INDEX(Modelo!$F$1:$H$37,MATCH(1,(DataBase!Q4652=Modelo!$G$1:$G$37)*(DataBase!B4652=Modelo!$F$1:$F$37),0),3)</f>
        <v>0.21052631578947367</v>
      </c>
      <c r="S4652" s="115">
        <f t="shared" si="146"/>
        <v>0</v>
      </c>
      <c r="T4652" s="115">
        <f t="shared" si="147"/>
        <v>0</v>
      </c>
    </row>
    <row r="4653" spans="1:20" x14ac:dyDescent="0.3">
      <c r="A4653" s="115" t="s">
        <v>441</v>
      </c>
      <c r="B4653" s="115" t="s">
        <v>407</v>
      </c>
      <c r="C4653" s="115" t="s">
        <v>103</v>
      </c>
      <c r="D4653" s="115" t="s">
        <v>86</v>
      </c>
      <c r="E4653" s="115" t="s">
        <v>87</v>
      </c>
      <c r="F4653" s="115" t="s">
        <v>87</v>
      </c>
      <c r="G4653" s="115">
        <v>2002</v>
      </c>
      <c r="H4653" s="115" t="s">
        <v>177</v>
      </c>
      <c r="I4653" s="115">
        <v>2.4203671080000002</v>
      </c>
      <c r="J4653" s="115" t="s">
        <v>58</v>
      </c>
      <c r="K4653" s="115">
        <f>INDEX(DatosProcesados!$A$1:$BF$101,MATCH(DataBase!A4653,DatosProcesados!$A$1:$A$101,0),MATCH(DataBase!J4653,DatosProcesados!$A$1:$BF$1,0))</f>
        <v>43</v>
      </c>
      <c r="L4653" s="115" t="str">
        <f>INDEX(Modelo!$A$9:$D$89,MATCH(DataBase!$J4653,Modelo!$A$9:$A$89,0),MATCH(DataBase!L$1,Modelo!$A$9:$D$9,0))</f>
        <v xml:space="preserve">Impacto social </v>
      </c>
      <c r="M4653" s="115" t="str">
        <f>INDEX(Modelo!$A$9:$D$89,MATCH(DataBase!$J4653,Modelo!$A$9:$A$89,0),MATCH(DataBase!M$1,Modelo!$A$9:$D$9,0))</f>
        <v>Pilar 4</v>
      </c>
      <c r="N4653" s="115" t="str">
        <f>INDEX(Modelo!$A$9:$D$89,MATCH(DataBase!$J4653,Modelo!$A$9:$A$89,0),MATCH(DataBase!N$1,Modelo!$A$9:$D$9,0))</f>
        <v>positivo</v>
      </c>
      <c r="O4653" s="115">
        <f t="array" ref="O4653">IF(N4653="negativo",INDEX($AD$3:$AG$51,MATCH(1,($B4653=$AD$3:$AD$51)*($J4653=$AE$3:$AE$51),0),3),IF(N4653="positivo",INDEX($AD$55:$AG$109,MATCH(1,($B4653=$AD$55:$AD$109)*($J4653=$AE$55:$AE$109),0),3)))</f>
        <v>68</v>
      </c>
      <c r="P4653" s="115">
        <f t="array" ref="P4653">IF(N4653="negativo",INDEX($AD$3:$AG$51,MATCH(1,($B4653=$AD$3:$AD$51)*($J4653=$AE$3:$AE$51),0),4),IF(N4653="positivo",INDEX($AD$55:$AG$109,MATCH(1,($B4653=$AD$55:$AD$109)*($J4653=$AE$55:$AE$109),0),4)))</f>
        <v>43</v>
      </c>
      <c r="Q4653" s="115" t="str">
        <f>VLOOKUP(M4653,Modelo!$A$2:$C$7,2,0)</f>
        <v>Capital Humano: Bienestar y Desarrollo</v>
      </c>
      <c r="R4653" s="118">
        <f t="array" ref="R4653">INDEX(Modelo!$F$1:$H$37,MATCH(1,(DataBase!Q4653=Modelo!$G$1:$G$37)*(DataBase!B4653=Modelo!$F$1:$F$37),0),3)</f>
        <v>0.19230769230769232</v>
      </c>
      <c r="S4653" s="115">
        <f t="shared" si="146"/>
        <v>0</v>
      </c>
      <c r="T4653" s="115">
        <f t="shared" si="147"/>
        <v>0</v>
      </c>
    </row>
    <row r="4654" spans="1:20" x14ac:dyDescent="0.3">
      <c r="A4654" s="115" t="s">
        <v>454</v>
      </c>
      <c r="B4654" s="115" t="s">
        <v>407</v>
      </c>
      <c r="C4654" s="115" t="s">
        <v>103</v>
      </c>
      <c r="D4654" s="115" t="s">
        <v>86</v>
      </c>
      <c r="E4654" s="115" t="s">
        <v>87</v>
      </c>
      <c r="F4654" s="115" t="s">
        <v>87</v>
      </c>
      <c r="G4654" s="115">
        <v>2003</v>
      </c>
      <c r="H4654" s="115" t="s">
        <v>422</v>
      </c>
      <c r="I4654" s="115">
        <v>1.3219259999999999</v>
      </c>
      <c r="J4654" s="115" t="s">
        <v>58</v>
      </c>
      <c r="K4654" s="115" t="str">
        <f>INDEX(DatosProcesados!$A$1:$BF$101,MATCH(DataBase!A4654,DatosProcesados!$A$1:$A$101,0),MATCH(DataBase!J4654,DatosProcesados!$A$1:$BF$1,0))</f>
        <v>No informa</v>
      </c>
      <c r="L4654" s="115" t="str">
        <f>INDEX(Modelo!$A$9:$D$89,MATCH(DataBase!$J4654,Modelo!$A$9:$A$89,0),MATCH(DataBase!L$1,Modelo!$A$9:$D$9,0))</f>
        <v xml:space="preserve">Impacto social </v>
      </c>
      <c r="M4654" s="115" t="str">
        <f>INDEX(Modelo!$A$9:$D$89,MATCH(DataBase!$J4654,Modelo!$A$9:$A$89,0),MATCH(DataBase!M$1,Modelo!$A$9:$D$9,0))</f>
        <v>Pilar 4</v>
      </c>
      <c r="N4654" s="115" t="str">
        <f>INDEX(Modelo!$A$9:$D$89,MATCH(DataBase!$J4654,Modelo!$A$9:$A$89,0),MATCH(DataBase!N$1,Modelo!$A$9:$D$9,0))</f>
        <v>positivo</v>
      </c>
      <c r="O4654" s="115">
        <f t="array" ref="O4654">IF(N4654="negativo",INDEX($AD$3:$AG$51,MATCH(1,($B4654=$AD$3:$AD$51)*($J4654=$AE$3:$AE$51),0),3),IF(N4654="positivo",INDEX($AD$55:$AG$109,MATCH(1,($B4654=$AD$55:$AD$109)*($J4654=$AE$55:$AE$109),0),3)))</f>
        <v>68</v>
      </c>
      <c r="P4654" s="115">
        <f t="array" ref="P4654">IF(N4654="negativo",INDEX($AD$3:$AG$51,MATCH(1,($B4654=$AD$3:$AD$51)*($J4654=$AE$3:$AE$51),0),4),IF(N4654="positivo",INDEX($AD$55:$AG$109,MATCH(1,($B4654=$AD$55:$AD$109)*($J4654=$AE$55:$AE$109),0),4)))</f>
        <v>43</v>
      </c>
      <c r="Q4654" s="115" t="str">
        <f>VLOOKUP(M4654,Modelo!$A$2:$C$7,2,0)</f>
        <v>Capital Humano: Bienestar y Desarrollo</v>
      </c>
      <c r="R4654" s="118">
        <f t="array" ref="R4654">INDEX(Modelo!$F$1:$H$37,MATCH(1,(DataBase!Q4654=Modelo!$G$1:$G$37)*(DataBase!B4654=Modelo!$F$1:$F$37),0),3)</f>
        <v>0.19230769230769232</v>
      </c>
      <c r="S4654" s="115">
        <f t="shared" si="146"/>
        <v>0</v>
      </c>
      <c r="T4654" s="115">
        <f t="shared" si="147"/>
        <v>0</v>
      </c>
    </row>
    <row r="4655" spans="1:20" x14ac:dyDescent="0.3">
      <c r="A4655" s="115" t="s">
        <v>477</v>
      </c>
      <c r="B4655" s="115" t="s">
        <v>467</v>
      </c>
      <c r="C4655" s="115" t="s">
        <v>103</v>
      </c>
      <c r="D4655" s="115" t="s">
        <v>86</v>
      </c>
      <c r="E4655" s="115" t="s">
        <v>86</v>
      </c>
      <c r="F4655" s="115" t="s">
        <v>86</v>
      </c>
      <c r="G4655" s="115">
        <v>1985</v>
      </c>
      <c r="H4655" s="115" t="s">
        <v>125</v>
      </c>
      <c r="I4655" s="115">
        <v>0.441609957</v>
      </c>
      <c r="J4655" s="115" t="s">
        <v>58</v>
      </c>
      <c r="K4655" s="115" t="str">
        <f>INDEX(DatosProcesados!$A$1:$BF$101,MATCH(DataBase!A4655,DatosProcesados!$A$1:$A$101,0),MATCH(DataBase!J4655,DatosProcesados!$A$1:$BF$1,0))</f>
        <v>No informa</v>
      </c>
      <c r="L4655" s="115" t="str">
        <f>INDEX(Modelo!$A$9:$D$89,MATCH(DataBase!$J4655,Modelo!$A$9:$A$89,0),MATCH(DataBase!L$1,Modelo!$A$9:$D$9,0))</f>
        <v xml:space="preserve">Impacto social </v>
      </c>
      <c r="M4655" s="115" t="str">
        <f>INDEX(Modelo!$A$9:$D$89,MATCH(DataBase!$J4655,Modelo!$A$9:$A$89,0),MATCH(DataBase!M$1,Modelo!$A$9:$D$9,0))</f>
        <v>Pilar 4</v>
      </c>
      <c r="N4655" s="115" t="str">
        <f>INDEX(Modelo!$A$9:$D$89,MATCH(DataBase!$J4655,Modelo!$A$9:$A$89,0),MATCH(DataBase!N$1,Modelo!$A$9:$D$9,0))</f>
        <v>positivo</v>
      </c>
      <c r="O4655" s="115">
        <f t="array" ref="O4655">IF(N4655="negativo",INDEX($AD$3:$AG$51,MATCH(1,($B4655=$AD$3:$AD$51)*($J4655=$AE$3:$AE$51),0),3),IF(N4655="positivo",INDEX($AD$55:$AG$109,MATCH(1,($B4655=$AD$55:$AD$109)*($J4655=$AE$55:$AE$109),0),3)))</f>
        <v>0</v>
      </c>
      <c r="P4655" s="115">
        <f t="array" ref="P4655">IF(N4655="negativo",INDEX($AD$3:$AG$51,MATCH(1,($B4655=$AD$3:$AD$51)*($J4655=$AE$3:$AE$51),0),4),IF(N4655="positivo",INDEX($AD$55:$AG$109,MATCH(1,($B4655=$AD$55:$AD$109)*($J4655=$AE$55:$AE$109),0),4)))</f>
        <v>0</v>
      </c>
      <c r="Q4655" s="115" t="str">
        <f>VLOOKUP(M4655,Modelo!$A$2:$C$7,2,0)</f>
        <v>Capital Humano: Bienestar y Desarrollo</v>
      </c>
      <c r="R4655" s="118">
        <f t="array" ref="R4655">INDEX(Modelo!$F$1:$H$37,MATCH(1,(DataBase!Q4655=Modelo!$G$1:$G$37)*(DataBase!B4655=Modelo!$F$1:$F$37),0),3)</f>
        <v>0.14285714285714285</v>
      </c>
      <c r="S4655" s="115">
        <f t="shared" si="146"/>
        <v>0</v>
      </c>
      <c r="T4655" s="115">
        <f t="shared" si="147"/>
        <v>0</v>
      </c>
    </row>
    <row r="4656" spans="1:20" x14ac:dyDescent="0.3">
      <c r="A4656" s="115" t="s">
        <v>256</v>
      </c>
      <c r="B4656" s="115" t="s">
        <v>216</v>
      </c>
      <c r="C4656" s="115" t="s">
        <v>103</v>
      </c>
      <c r="D4656" s="115" t="s">
        <v>87</v>
      </c>
      <c r="E4656" s="115" t="s">
        <v>86</v>
      </c>
      <c r="F4656" s="115" t="s">
        <v>86</v>
      </c>
      <c r="G4656" s="115">
        <v>1964</v>
      </c>
      <c r="H4656" s="115" t="s">
        <v>125</v>
      </c>
      <c r="I4656" s="115">
        <v>2.4859553989999998</v>
      </c>
      <c r="J4656" s="115" t="s">
        <v>58</v>
      </c>
      <c r="K4656" s="115" t="str">
        <f>INDEX(DatosProcesados!$A$1:$BF$101,MATCH(DataBase!A4656,DatosProcesados!$A$1:$A$101,0),MATCH(DataBase!J4656,DatosProcesados!$A$1:$BF$1,0))</f>
        <v>No informa</v>
      </c>
      <c r="L4656" s="115" t="str">
        <f>INDEX(Modelo!$A$9:$D$89,MATCH(DataBase!$J4656,Modelo!$A$9:$A$89,0),MATCH(DataBase!L$1,Modelo!$A$9:$D$9,0))</f>
        <v xml:space="preserve">Impacto social </v>
      </c>
      <c r="M4656" s="115" t="str">
        <f>INDEX(Modelo!$A$9:$D$89,MATCH(DataBase!$J4656,Modelo!$A$9:$A$89,0),MATCH(DataBase!M$1,Modelo!$A$9:$D$9,0))</f>
        <v>Pilar 4</v>
      </c>
      <c r="N4656" s="115" t="str">
        <f>INDEX(Modelo!$A$9:$D$89,MATCH(DataBase!$J4656,Modelo!$A$9:$A$89,0),MATCH(DataBase!N$1,Modelo!$A$9:$D$9,0))</f>
        <v>positivo</v>
      </c>
      <c r="O4656" s="115">
        <f t="array" ref="O4656">IF(N4656="negativo",INDEX($AD$3:$AG$51,MATCH(1,($B4656=$AD$3:$AD$51)*($J4656=$AE$3:$AE$51),0),3),IF(N4656="positivo",INDEX($AD$55:$AG$109,MATCH(1,($B4656=$AD$55:$AD$109)*($J4656=$AE$55:$AE$109),0),3)))</f>
        <v>55</v>
      </c>
      <c r="P4656" s="115">
        <f t="array" ref="P4656">IF(N4656="negativo",INDEX($AD$3:$AG$51,MATCH(1,($B4656=$AD$3:$AD$51)*($J4656=$AE$3:$AE$51),0),4),IF(N4656="positivo",INDEX($AD$55:$AG$109,MATCH(1,($B4656=$AD$55:$AD$109)*($J4656=$AE$55:$AE$109),0),4)))</f>
        <v>18</v>
      </c>
      <c r="Q4656" s="115" t="str">
        <f>VLOOKUP(M4656,Modelo!$A$2:$C$7,2,0)</f>
        <v>Capital Humano: Bienestar y Desarrollo</v>
      </c>
      <c r="R4656" s="118">
        <f t="array" ref="R4656">INDEX(Modelo!$F$1:$H$37,MATCH(1,(DataBase!Q4656=Modelo!$G$1:$G$37)*(DataBase!B4656=Modelo!$F$1:$F$37),0),3)</f>
        <v>0.21052631578947367</v>
      </c>
      <c r="S4656" s="115">
        <f t="shared" si="146"/>
        <v>0</v>
      </c>
      <c r="T4656" s="115">
        <f t="shared" si="147"/>
        <v>0</v>
      </c>
    </row>
    <row r="4657" spans="1:20" x14ac:dyDescent="0.3">
      <c r="A4657" s="115" t="s">
        <v>305</v>
      </c>
      <c r="B4657" s="115" t="s">
        <v>216</v>
      </c>
      <c r="C4657" s="115" t="s">
        <v>103</v>
      </c>
      <c r="D4657" s="115" t="s">
        <v>87</v>
      </c>
      <c r="E4657" s="115" t="s">
        <v>86</v>
      </c>
      <c r="F4657" s="115" t="s">
        <v>86</v>
      </c>
      <c r="G4657" s="115">
        <v>1940</v>
      </c>
      <c r="H4657" s="115" t="s">
        <v>125</v>
      </c>
      <c r="I4657" s="115">
        <v>1.340540112</v>
      </c>
      <c r="J4657" s="115" t="s">
        <v>58</v>
      </c>
      <c r="K4657" s="115">
        <f>INDEX(DatosProcesados!$A$1:$BF$101,MATCH(DataBase!A4657,DatosProcesados!$A$1:$A$101,0),MATCH(DataBase!J4657,DatosProcesados!$A$1:$BF$1,0))</f>
        <v>30.7</v>
      </c>
      <c r="L4657" s="115" t="str">
        <f>INDEX(Modelo!$A$9:$D$89,MATCH(DataBase!$J4657,Modelo!$A$9:$A$89,0),MATCH(DataBase!L$1,Modelo!$A$9:$D$9,0))</f>
        <v xml:space="preserve">Impacto social </v>
      </c>
      <c r="M4657" s="115" t="str">
        <f>INDEX(Modelo!$A$9:$D$89,MATCH(DataBase!$J4657,Modelo!$A$9:$A$89,0),MATCH(DataBase!M$1,Modelo!$A$9:$D$9,0))</f>
        <v>Pilar 4</v>
      </c>
      <c r="N4657" s="115" t="str">
        <f>INDEX(Modelo!$A$9:$D$89,MATCH(DataBase!$J4657,Modelo!$A$9:$A$89,0),MATCH(DataBase!N$1,Modelo!$A$9:$D$9,0))</f>
        <v>positivo</v>
      </c>
      <c r="O4657" s="115">
        <f t="array" ref="O4657">IF(N4657="negativo",INDEX($AD$3:$AG$51,MATCH(1,($B4657=$AD$3:$AD$51)*($J4657=$AE$3:$AE$51),0),3),IF(N4657="positivo",INDEX($AD$55:$AG$109,MATCH(1,($B4657=$AD$55:$AD$109)*($J4657=$AE$55:$AE$109),0),3)))</f>
        <v>55</v>
      </c>
      <c r="P4657" s="115">
        <f t="array" ref="P4657">IF(N4657="negativo",INDEX($AD$3:$AG$51,MATCH(1,($B4657=$AD$3:$AD$51)*($J4657=$AE$3:$AE$51),0),4),IF(N4657="positivo",INDEX($AD$55:$AG$109,MATCH(1,($B4657=$AD$55:$AD$109)*($J4657=$AE$55:$AE$109),0),4)))</f>
        <v>18</v>
      </c>
      <c r="Q4657" s="115" t="str">
        <f>VLOOKUP(M4657,Modelo!$A$2:$C$7,2,0)</f>
        <v>Capital Humano: Bienestar y Desarrollo</v>
      </c>
      <c r="R4657" s="118">
        <f t="array" ref="R4657">INDEX(Modelo!$F$1:$H$37,MATCH(1,(DataBase!Q4657=Modelo!$G$1:$G$37)*(DataBase!B4657=Modelo!$F$1:$F$37),0),3)</f>
        <v>0.21052631578947367</v>
      </c>
      <c r="S4657" s="115">
        <f t="shared" si="146"/>
        <v>34.324324324324323</v>
      </c>
      <c r="T4657" s="115">
        <f t="shared" si="147"/>
        <v>7.2261735419630151</v>
      </c>
    </row>
    <row r="4658" spans="1:20" x14ac:dyDescent="0.3">
      <c r="A4658" s="115" t="s">
        <v>432</v>
      </c>
      <c r="B4658" s="115" t="s">
        <v>407</v>
      </c>
      <c r="C4658" s="115" t="s">
        <v>103</v>
      </c>
      <c r="D4658" s="115" t="s">
        <v>86</v>
      </c>
      <c r="E4658" s="115" t="s">
        <v>86</v>
      </c>
      <c r="F4658" s="115" t="s">
        <v>86</v>
      </c>
      <c r="G4658" s="115">
        <v>1956</v>
      </c>
      <c r="H4658" s="115" t="s">
        <v>125</v>
      </c>
      <c r="I4658" s="115">
        <v>2.660692144</v>
      </c>
      <c r="J4658" s="115" t="s">
        <v>58</v>
      </c>
      <c r="K4658" s="115">
        <f>INDEX(DatosProcesados!$A$1:$BF$101,MATCH(DataBase!A4658,DatosProcesados!$A$1:$A$101,0),MATCH(DataBase!J4658,DatosProcesados!$A$1:$BF$1,0))</f>
        <v>63</v>
      </c>
      <c r="L4658" s="115" t="str">
        <f>INDEX(Modelo!$A$9:$D$89,MATCH(DataBase!$J4658,Modelo!$A$9:$A$89,0),MATCH(DataBase!L$1,Modelo!$A$9:$D$9,0))</f>
        <v xml:space="preserve">Impacto social </v>
      </c>
      <c r="M4658" s="115" t="str">
        <f>INDEX(Modelo!$A$9:$D$89,MATCH(DataBase!$J4658,Modelo!$A$9:$A$89,0),MATCH(DataBase!M$1,Modelo!$A$9:$D$9,0))</f>
        <v>Pilar 4</v>
      </c>
      <c r="N4658" s="115" t="str">
        <f>INDEX(Modelo!$A$9:$D$89,MATCH(DataBase!$J4658,Modelo!$A$9:$A$89,0),MATCH(DataBase!N$1,Modelo!$A$9:$D$9,0))</f>
        <v>positivo</v>
      </c>
      <c r="O4658" s="115">
        <f t="array" ref="O4658">IF(N4658="negativo",INDEX($AD$3:$AG$51,MATCH(1,($B4658=$AD$3:$AD$51)*($J4658=$AE$3:$AE$51),0),3),IF(N4658="positivo",INDEX($AD$55:$AG$109,MATCH(1,($B4658=$AD$55:$AD$109)*($J4658=$AE$55:$AE$109),0),3)))</f>
        <v>68</v>
      </c>
      <c r="P4658" s="115">
        <f t="array" ref="P4658">IF(N4658="negativo",INDEX($AD$3:$AG$51,MATCH(1,($B4658=$AD$3:$AD$51)*($J4658=$AE$3:$AE$51),0),4),IF(N4658="positivo",INDEX($AD$55:$AG$109,MATCH(1,($B4658=$AD$55:$AD$109)*($J4658=$AE$55:$AE$109),0),4)))</f>
        <v>43</v>
      </c>
      <c r="Q4658" s="115" t="str">
        <f>VLOOKUP(M4658,Modelo!$A$2:$C$7,2,0)</f>
        <v>Capital Humano: Bienestar y Desarrollo</v>
      </c>
      <c r="R4658" s="118">
        <f t="array" ref="R4658">INDEX(Modelo!$F$1:$H$37,MATCH(1,(DataBase!Q4658=Modelo!$G$1:$G$37)*(DataBase!B4658=Modelo!$F$1:$F$37),0),3)</f>
        <v>0.19230769230769232</v>
      </c>
      <c r="S4658" s="115">
        <f t="shared" si="146"/>
        <v>80</v>
      </c>
      <c r="T4658" s="115">
        <f t="shared" si="147"/>
        <v>15.384615384615385</v>
      </c>
    </row>
    <row r="4659" spans="1:20" x14ac:dyDescent="0.3">
      <c r="A4659" s="115" t="s">
        <v>476</v>
      </c>
      <c r="B4659" s="115" t="s">
        <v>467</v>
      </c>
      <c r="C4659" s="115" t="s">
        <v>103</v>
      </c>
      <c r="D4659" s="115" t="s">
        <v>87</v>
      </c>
      <c r="E4659" s="115" t="s">
        <v>86</v>
      </c>
      <c r="F4659" s="115" t="s">
        <v>86</v>
      </c>
      <c r="G4659" s="115">
        <v>1962</v>
      </c>
      <c r="H4659" s="115" t="s">
        <v>125</v>
      </c>
      <c r="I4659" s="115">
        <v>0.89448844999999999</v>
      </c>
      <c r="J4659" s="115" t="s">
        <v>58</v>
      </c>
      <c r="K4659" s="115" t="str">
        <f>INDEX(DatosProcesados!$A$1:$BF$101,MATCH(DataBase!A4659,DatosProcesados!$A$1:$A$101,0),MATCH(DataBase!J4659,DatosProcesados!$A$1:$BF$1,0))</f>
        <v>No informa</v>
      </c>
      <c r="L4659" s="115" t="str">
        <f>INDEX(Modelo!$A$9:$D$89,MATCH(DataBase!$J4659,Modelo!$A$9:$A$89,0),MATCH(DataBase!L$1,Modelo!$A$9:$D$9,0))</f>
        <v xml:space="preserve">Impacto social </v>
      </c>
      <c r="M4659" s="115" t="str">
        <f>INDEX(Modelo!$A$9:$D$89,MATCH(DataBase!$J4659,Modelo!$A$9:$A$89,0),MATCH(DataBase!M$1,Modelo!$A$9:$D$9,0))</f>
        <v>Pilar 4</v>
      </c>
      <c r="N4659" s="115" t="str">
        <f>INDEX(Modelo!$A$9:$D$89,MATCH(DataBase!$J4659,Modelo!$A$9:$A$89,0),MATCH(DataBase!N$1,Modelo!$A$9:$D$9,0))</f>
        <v>positivo</v>
      </c>
      <c r="O4659" s="115">
        <f t="array" ref="O4659">IF(N4659="negativo",INDEX($AD$3:$AG$51,MATCH(1,($B4659=$AD$3:$AD$51)*($J4659=$AE$3:$AE$51),0),3),IF(N4659="positivo",INDEX($AD$55:$AG$109,MATCH(1,($B4659=$AD$55:$AD$109)*($J4659=$AE$55:$AE$109),0),3)))</f>
        <v>0</v>
      </c>
      <c r="P4659" s="115">
        <f t="array" ref="P4659">IF(N4659="negativo",INDEX($AD$3:$AG$51,MATCH(1,($B4659=$AD$3:$AD$51)*($J4659=$AE$3:$AE$51),0),4),IF(N4659="positivo",INDEX($AD$55:$AG$109,MATCH(1,($B4659=$AD$55:$AD$109)*($J4659=$AE$55:$AE$109),0),4)))</f>
        <v>0</v>
      </c>
      <c r="Q4659" s="115" t="str">
        <f>VLOOKUP(M4659,Modelo!$A$2:$C$7,2,0)</f>
        <v>Capital Humano: Bienestar y Desarrollo</v>
      </c>
      <c r="R4659" s="118">
        <f t="array" ref="R4659">INDEX(Modelo!$F$1:$H$37,MATCH(1,(DataBase!Q4659=Modelo!$G$1:$G$37)*(DataBase!B4659=Modelo!$F$1:$F$37),0),3)</f>
        <v>0.14285714285714285</v>
      </c>
      <c r="S4659" s="115">
        <f t="shared" si="146"/>
        <v>0</v>
      </c>
      <c r="T4659" s="115">
        <f t="shared" si="147"/>
        <v>0</v>
      </c>
    </row>
    <row r="4660" spans="1:20" x14ac:dyDescent="0.3">
      <c r="A4660" s="115" t="s">
        <v>154</v>
      </c>
      <c r="B4660" s="115" t="s">
        <v>84</v>
      </c>
      <c r="C4660" s="115" t="s">
        <v>97</v>
      </c>
      <c r="D4660" s="115" t="s">
        <v>86</v>
      </c>
      <c r="E4660" s="115" t="s">
        <v>87</v>
      </c>
      <c r="F4660" s="115" t="s">
        <v>87</v>
      </c>
      <c r="G4660" s="115">
        <v>1967</v>
      </c>
      <c r="H4660" s="115" t="s">
        <v>125</v>
      </c>
      <c r="I4660" s="115">
        <v>4.1309855679999998</v>
      </c>
      <c r="J4660" s="115" t="s">
        <v>58</v>
      </c>
      <c r="K4660" s="115" t="str">
        <f>INDEX(DatosProcesados!$A$1:$BF$101,MATCH(DataBase!A4660,DatosProcesados!$A$1:$A$101,0),MATCH(DataBase!J4660,DatosProcesados!$A$1:$BF$1,0))</f>
        <v>No informa</v>
      </c>
      <c r="L4660" s="115" t="str">
        <f>INDEX(Modelo!$A$9:$D$89,MATCH(DataBase!$J4660,Modelo!$A$9:$A$89,0),MATCH(DataBase!L$1,Modelo!$A$9:$D$9,0))</f>
        <v xml:space="preserve">Impacto social </v>
      </c>
      <c r="M4660" s="115" t="str">
        <f>INDEX(Modelo!$A$9:$D$89,MATCH(DataBase!$J4660,Modelo!$A$9:$A$89,0),MATCH(DataBase!M$1,Modelo!$A$9:$D$9,0))</f>
        <v>Pilar 4</v>
      </c>
      <c r="N4660" s="115" t="str">
        <f>INDEX(Modelo!$A$9:$D$89,MATCH(DataBase!$J4660,Modelo!$A$9:$A$89,0),MATCH(DataBase!N$1,Modelo!$A$9:$D$9,0))</f>
        <v>positivo</v>
      </c>
      <c r="O4660" s="115">
        <f t="array" ref="O4660">IF(N4660="negativo",INDEX($AD$3:$AG$51,MATCH(1,($B4660=$AD$3:$AD$51)*($J4660=$AE$3:$AE$51),0),3),IF(N4660="positivo",INDEX($AD$55:$AG$109,MATCH(1,($B4660=$AD$55:$AD$109)*($J4660=$AE$55:$AE$109),0),3)))</f>
        <v>413</v>
      </c>
      <c r="P4660" s="115">
        <f t="array" ref="P4660">IF(N4660="negativo",INDEX($AD$3:$AG$51,MATCH(1,($B4660=$AD$3:$AD$51)*($J4660=$AE$3:$AE$51),0),4),IF(N4660="positivo",INDEX($AD$55:$AG$109,MATCH(1,($B4660=$AD$55:$AD$109)*($J4660=$AE$55:$AE$109),0),4)))</f>
        <v>32.299999999999997</v>
      </c>
      <c r="Q4660" s="115" t="str">
        <f>VLOOKUP(M4660,Modelo!$A$2:$C$7,2,0)</f>
        <v>Capital Humano: Bienestar y Desarrollo</v>
      </c>
      <c r="R4660" s="118">
        <f t="array" ref="R4660">INDEX(Modelo!$F$1:$H$37,MATCH(1,(DataBase!Q4660=Modelo!$G$1:$G$37)*(DataBase!B4660=Modelo!$F$1:$F$37),0),3)</f>
        <v>0.11764705882352941</v>
      </c>
      <c r="S4660" s="115">
        <f t="shared" si="146"/>
        <v>0</v>
      </c>
      <c r="T4660" s="115">
        <f t="shared" si="147"/>
        <v>0</v>
      </c>
    </row>
    <row r="4661" spans="1:20" x14ac:dyDescent="0.3">
      <c r="A4661" s="115" t="s">
        <v>139</v>
      </c>
      <c r="B4661" s="115" t="s">
        <v>84</v>
      </c>
      <c r="C4661" s="115" t="s">
        <v>97</v>
      </c>
      <c r="D4661" s="115" t="s">
        <v>86</v>
      </c>
      <c r="E4661" s="115" t="s">
        <v>86</v>
      </c>
      <c r="F4661" s="115" t="s">
        <v>86</v>
      </c>
      <c r="G4661" s="115">
        <v>1995</v>
      </c>
      <c r="H4661" s="115" t="s">
        <v>125</v>
      </c>
      <c r="I4661" s="115">
        <v>6.1355991599999999</v>
      </c>
      <c r="J4661" s="115" t="s">
        <v>58</v>
      </c>
      <c r="K4661" s="115" t="str">
        <f>INDEX(DatosProcesados!$A$1:$BF$101,MATCH(DataBase!A4661,DatosProcesados!$A$1:$A$101,0),MATCH(DataBase!J4661,DatosProcesados!$A$1:$BF$1,0))</f>
        <v>No informa</v>
      </c>
      <c r="L4661" s="115" t="str">
        <f>INDEX(Modelo!$A$9:$D$89,MATCH(DataBase!$J4661,Modelo!$A$9:$A$89,0),MATCH(DataBase!L$1,Modelo!$A$9:$D$9,0))</f>
        <v xml:space="preserve">Impacto social </v>
      </c>
      <c r="M4661" s="115" t="str">
        <f>INDEX(Modelo!$A$9:$D$89,MATCH(DataBase!$J4661,Modelo!$A$9:$A$89,0),MATCH(DataBase!M$1,Modelo!$A$9:$D$9,0))</f>
        <v>Pilar 4</v>
      </c>
      <c r="N4661" s="115" t="str">
        <f>INDEX(Modelo!$A$9:$D$89,MATCH(DataBase!$J4661,Modelo!$A$9:$A$89,0),MATCH(DataBase!N$1,Modelo!$A$9:$D$9,0))</f>
        <v>positivo</v>
      </c>
      <c r="O4661" s="115">
        <f t="array" ref="O4661">IF(N4661="negativo",INDEX($AD$3:$AG$51,MATCH(1,($B4661=$AD$3:$AD$51)*($J4661=$AE$3:$AE$51),0),3),IF(N4661="positivo",INDEX($AD$55:$AG$109,MATCH(1,($B4661=$AD$55:$AD$109)*($J4661=$AE$55:$AE$109),0),3)))</f>
        <v>413</v>
      </c>
      <c r="P4661" s="115">
        <f t="array" ref="P4661">IF(N4661="negativo",INDEX($AD$3:$AG$51,MATCH(1,($B4661=$AD$3:$AD$51)*($J4661=$AE$3:$AE$51),0),4),IF(N4661="positivo",INDEX($AD$55:$AG$109,MATCH(1,($B4661=$AD$55:$AD$109)*($J4661=$AE$55:$AE$109),0),4)))</f>
        <v>32.299999999999997</v>
      </c>
      <c r="Q4661" s="115" t="str">
        <f>VLOOKUP(M4661,Modelo!$A$2:$C$7,2,0)</f>
        <v>Capital Humano: Bienestar y Desarrollo</v>
      </c>
      <c r="R4661" s="118">
        <f t="array" ref="R4661">INDEX(Modelo!$F$1:$H$37,MATCH(1,(DataBase!Q4661=Modelo!$G$1:$G$37)*(DataBase!B4661=Modelo!$F$1:$F$37),0),3)</f>
        <v>0.11764705882352941</v>
      </c>
      <c r="S4661" s="115">
        <f t="shared" si="146"/>
        <v>0</v>
      </c>
      <c r="T4661" s="115">
        <f t="shared" si="147"/>
        <v>0</v>
      </c>
    </row>
    <row r="4662" spans="1:20" x14ac:dyDescent="0.3">
      <c r="A4662" s="115" t="s">
        <v>399</v>
      </c>
      <c r="B4662" s="115" t="s">
        <v>379</v>
      </c>
      <c r="C4662" s="115" t="s">
        <v>103</v>
      </c>
      <c r="D4662" s="115" t="s">
        <v>86</v>
      </c>
      <c r="E4662" s="115" t="s">
        <v>86</v>
      </c>
      <c r="F4662" s="115" t="s">
        <v>87</v>
      </c>
      <c r="G4662" s="115">
        <v>1989</v>
      </c>
      <c r="H4662" s="115" t="s">
        <v>125</v>
      </c>
      <c r="I4662" s="115">
        <v>0.75167738299999998</v>
      </c>
      <c r="J4662" s="115" t="s">
        <v>58</v>
      </c>
      <c r="K4662" s="115" t="str">
        <f>INDEX(DatosProcesados!$A$1:$BF$101,MATCH(DataBase!A4662,DatosProcesados!$A$1:$A$101,0),MATCH(DataBase!J4662,DatosProcesados!$A$1:$BF$1,0))</f>
        <v>No informa</v>
      </c>
      <c r="L4662" s="115" t="str">
        <f>INDEX(Modelo!$A$9:$D$89,MATCH(DataBase!$J4662,Modelo!$A$9:$A$89,0),MATCH(DataBase!L$1,Modelo!$A$9:$D$9,0))</f>
        <v xml:space="preserve">Impacto social </v>
      </c>
      <c r="M4662" s="115" t="str">
        <f>INDEX(Modelo!$A$9:$D$89,MATCH(DataBase!$J4662,Modelo!$A$9:$A$89,0),MATCH(DataBase!M$1,Modelo!$A$9:$D$9,0))</f>
        <v>Pilar 4</v>
      </c>
      <c r="N4662" s="115" t="str">
        <f>INDEX(Modelo!$A$9:$D$89,MATCH(DataBase!$J4662,Modelo!$A$9:$A$89,0),MATCH(DataBase!N$1,Modelo!$A$9:$D$9,0))</f>
        <v>positivo</v>
      </c>
      <c r="O4662" s="115">
        <f t="array" ref="O4662">IF(N4662="negativo",INDEX($AD$3:$AG$51,MATCH(1,($B4662=$AD$3:$AD$51)*($J4662=$AE$3:$AE$51),0),3),IF(N4662="positivo",INDEX($AD$55:$AG$109,MATCH(1,($B4662=$AD$55:$AD$109)*($J4662=$AE$55:$AE$109),0),3)))</f>
        <v>62</v>
      </c>
      <c r="P4662" s="115">
        <f t="array" ref="P4662">IF(N4662="negativo",INDEX($AD$3:$AG$51,MATCH(1,($B4662=$AD$3:$AD$51)*($J4662=$AE$3:$AE$51),0),4),IF(N4662="positivo",INDEX($AD$55:$AG$109,MATCH(1,($B4662=$AD$55:$AD$109)*($J4662=$AE$55:$AE$109),0),4)))</f>
        <v>29</v>
      </c>
      <c r="Q4662" s="115" t="str">
        <f>VLOOKUP(M4662,Modelo!$A$2:$C$7,2,0)</f>
        <v>Capital Humano: Bienestar y Desarrollo</v>
      </c>
      <c r="R4662" s="118">
        <f t="array" ref="R4662">INDEX(Modelo!$F$1:$H$37,MATCH(1,(DataBase!Q4662=Modelo!$G$1:$G$37)*(DataBase!B4662=Modelo!$F$1:$F$37),0),3)</f>
        <v>0.23809523809523808</v>
      </c>
      <c r="S4662" s="115">
        <f t="shared" si="146"/>
        <v>0</v>
      </c>
      <c r="T4662" s="115">
        <f t="shared" si="147"/>
        <v>0</v>
      </c>
    </row>
    <row r="4663" spans="1:20" x14ac:dyDescent="0.3">
      <c r="A4663" s="115" t="s">
        <v>233</v>
      </c>
      <c r="B4663" s="115" t="s">
        <v>216</v>
      </c>
      <c r="C4663" s="115" t="s">
        <v>103</v>
      </c>
      <c r="D4663" s="115" t="s">
        <v>87</v>
      </c>
      <c r="E4663" s="115" t="s">
        <v>86</v>
      </c>
      <c r="F4663" s="115" t="s">
        <v>86</v>
      </c>
      <c r="G4663" s="115">
        <v>1970</v>
      </c>
      <c r="H4663" s="115" t="s">
        <v>125</v>
      </c>
      <c r="I4663" s="115">
        <v>3.1891452720000002</v>
      </c>
      <c r="J4663" s="115" t="s">
        <v>58</v>
      </c>
      <c r="K4663" s="115" t="str">
        <f>INDEX(DatosProcesados!$A$1:$BF$101,MATCH(DataBase!A4663,DatosProcesados!$A$1:$A$101,0),MATCH(DataBase!J4663,DatosProcesados!$A$1:$BF$1,0))</f>
        <v>No informa</v>
      </c>
      <c r="L4663" s="115" t="str">
        <f>INDEX(Modelo!$A$9:$D$89,MATCH(DataBase!$J4663,Modelo!$A$9:$A$89,0),MATCH(DataBase!L$1,Modelo!$A$9:$D$9,0))</f>
        <v xml:space="preserve">Impacto social </v>
      </c>
      <c r="M4663" s="115" t="str">
        <f>INDEX(Modelo!$A$9:$D$89,MATCH(DataBase!$J4663,Modelo!$A$9:$A$89,0),MATCH(DataBase!M$1,Modelo!$A$9:$D$9,0))</f>
        <v>Pilar 4</v>
      </c>
      <c r="N4663" s="115" t="str">
        <f>INDEX(Modelo!$A$9:$D$89,MATCH(DataBase!$J4663,Modelo!$A$9:$A$89,0),MATCH(DataBase!N$1,Modelo!$A$9:$D$9,0))</f>
        <v>positivo</v>
      </c>
      <c r="O4663" s="115">
        <f t="array" ref="O4663">IF(N4663="negativo",INDEX($AD$3:$AG$51,MATCH(1,($B4663=$AD$3:$AD$51)*($J4663=$AE$3:$AE$51),0),3),IF(N4663="positivo",INDEX($AD$55:$AG$109,MATCH(1,($B4663=$AD$55:$AD$109)*($J4663=$AE$55:$AE$109),0),3)))</f>
        <v>55</v>
      </c>
      <c r="P4663" s="115">
        <f t="array" ref="P4663">IF(N4663="negativo",INDEX($AD$3:$AG$51,MATCH(1,($B4663=$AD$3:$AD$51)*($J4663=$AE$3:$AE$51),0),4),IF(N4663="positivo",INDEX($AD$55:$AG$109,MATCH(1,($B4663=$AD$55:$AD$109)*($J4663=$AE$55:$AE$109),0),4)))</f>
        <v>18</v>
      </c>
      <c r="Q4663" s="115" t="str">
        <f>VLOOKUP(M4663,Modelo!$A$2:$C$7,2,0)</f>
        <v>Capital Humano: Bienestar y Desarrollo</v>
      </c>
      <c r="R4663" s="118">
        <f t="array" ref="R4663">INDEX(Modelo!$F$1:$H$37,MATCH(1,(DataBase!Q4663=Modelo!$G$1:$G$37)*(DataBase!B4663=Modelo!$F$1:$F$37),0),3)</f>
        <v>0.21052631578947367</v>
      </c>
      <c r="S4663" s="115">
        <f t="shared" si="146"/>
        <v>0</v>
      </c>
      <c r="T4663" s="115">
        <f t="shared" si="147"/>
        <v>0</v>
      </c>
    </row>
    <row r="4664" spans="1:20" x14ac:dyDescent="0.3">
      <c r="A4664" s="115" t="s">
        <v>176</v>
      </c>
      <c r="B4664" s="115" t="s">
        <v>84</v>
      </c>
      <c r="C4664" s="115" t="s">
        <v>103</v>
      </c>
      <c r="D4664" s="115" t="s">
        <v>86</v>
      </c>
      <c r="E4664" s="115" t="s">
        <v>87</v>
      </c>
      <c r="F4664" s="115" t="s">
        <v>87</v>
      </c>
      <c r="G4664" s="115">
        <v>1929</v>
      </c>
      <c r="H4664" s="115" t="s">
        <v>177</v>
      </c>
      <c r="I4664" s="115">
        <v>2.3283445380000001</v>
      </c>
      <c r="J4664" s="115" t="s">
        <v>58</v>
      </c>
      <c r="K4664" s="115" t="str">
        <f>INDEX(DatosProcesados!$A$1:$BF$101,MATCH(DataBase!A4664,DatosProcesados!$A$1:$A$101,0),MATCH(DataBase!J4664,DatosProcesados!$A$1:$BF$1,0))</f>
        <v>No informa</v>
      </c>
      <c r="L4664" s="115" t="str">
        <f>INDEX(Modelo!$A$9:$D$89,MATCH(DataBase!$J4664,Modelo!$A$9:$A$89,0),MATCH(DataBase!L$1,Modelo!$A$9:$D$9,0))</f>
        <v xml:space="preserve">Impacto social </v>
      </c>
      <c r="M4664" s="115" t="str">
        <f>INDEX(Modelo!$A$9:$D$89,MATCH(DataBase!$J4664,Modelo!$A$9:$A$89,0),MATCH(DataBase!M$1,Modelo!$A$9:$D$9,0))</f>
        <v>Pilar 4</v>
      </c>
      <c r="N4664" s="115" t="str">
        <f>INDEX(Modelo!$A$9:$D$89,MATCH(DataBase!$J4664,Modelo!$A$9:$A$89,0),MATCH(DataBase!N$1,Modelo!$A$9:$D$9,0))</f>
        <v>positivo</v>
      </c>
      <c r="O4664" s="115">
        <f t="array" ref="O4664">IF(N4664="negativo",INDEX($AD$3:$AG$51,MATCH(1,($B4664=$AD$3:$AD$51)*($J4664=$AE$3:$AE$51),0),3),IF(N4664="positivo",INDEX($AD$55:$AG$109,MATCH(1,($B4664=$AD$55:$AD$109)*($J4664=$AE$55:$AE$109),0),3)))</f>
        <v>413</v>
      </c>
      <c r="P4664" s="115">
        <f t="array" ref="P4664">IF(N4664="negativo",INDEX($AD$3:$AG$51,MATCH(1,($B4664=$AD$3:$AD$51)*($J4664=$AE$3:$AE$51),0),4),IF(N4664="positivo",INDEX($AD$55:$AG$109,MATCH(1,($B4664=$AD$55:$AD$109)*($J4664=$AE$55:$AE$109),0),4)))</f>
        <v>32.299999999999997</v>
      </c>
      <c r="Q4664" s="115" t="str">
        <f>VLOOKUP(M4664,Modelo!$A$2:$C$7,2,0)</f>
        <v>Capital Humano: Bienestar y Desarrollo</v>
      </c>
      <c r="R4664" s="118">
        <f t="array" ref="R4664">INDEX(Modelo!$F$1:$H$37,MATCH(1,(DataBase!Q4664=Modelo!$G$1:$G$37)*(DataBase!B4664=Modelo!$F$1:$F$37),0),3)</f>
        <v>0.11764705882352941</v>
      </c>
      <c r="S4664" s="115">
        <f t="shared" si="146"/>
        <v>0</v>
      </c>
      <c r="T4664" s="115">
        <f t="shared" si="147"/>
        <v>0</v>
      </c>
    </row>
    <row r="4665" spans="1:20" x14ac:dyDescent="0.3">
      <c r="A4665" s="115" t="s">
        <v>391</v>
      </c>
      <c r="B4665" s="115" t="s">
        <v>379</v>
      </c>
      <c r="C4665" s="115" t="s">
        <v>103</v>
      </c>
      <c r="D4665" s="115" t="s">
        <v>87</v>
      </c>
      <c r="E4665" s="115" t="s">
        <v>86</v>
      </c>
      <c r="F4665" s="115" t="s">
        <v>86</v>
      </c>
      <c r="G4665" s="115">
        <v>1976</v>
      </c>
      <c r="H4665" s="115" t="s">
        <v>125</v>
      </c>
      <c r="I4665" s="115">
        <v>0.98534294499999997</v>
      </c>
      <c r="J4665" s="115" t="s">
        <v>58</v>
      </c>
      <c r="K4665" s="115" t="str">
        <f>INDEX(DatosProcesados!$A$1:$BF$101,MATCH(DataBase!A4665,DatosProcesados!$A$1:$A$101,0),MATCH(DataBase!J4665,DatosProcesados!$A$1:$BF$1,0))</f>
        <v>No informa</v>
      </c>
      <c r="L4665" s="115" t="str">
        <f>INDEX(Modelo!$A$9:$D$89,MATCH(DataBase!$J4665,Modelo!$A$9:$A$89,0),MATCH(DataBase!L$1,Modelo!$A$9:$D$9,0))</f>
        <v xml:space="preserve">Impacto social </v>
      </c>
      <c r="M4665" s="115" t="str">
        <f>INDEX(Modelo!$A$9:$D$89,MATCH(DataBase!$J4665,Modelo!$A$9:$A$89,0),MATCH(DataBase!M$1,Modelo!$A$9:$D$9,0))</f>
        <v>Pilar 4</v>
      </c>
      <c r="N4665" s="115" t="str">
        <f>INDEX(Modelo!$A$9:$D$89,MATCH(DataBase!$J4665,Modelo!$A$9:$A$89,0),MATCH(DataBase!N$1,Modelo!$A$9:$D$9,0))</f>
        <v>positivo</v>
      </c>
      <c r="O4665" s="115">
        <f t="array" ref="O4665">IF(N4665="negativo",INDEX($AD$3:$AG$51,MATCH(1,($B4665=$AD$3:$AD$51)*($J4665=$AE$3:$AE$51),0),3),IF(N4665="positivo",INDEX($AD$55:$AG$109,MATCH(1,($B4665=$AD$55:$AD$109)*($J4665=$AE$55:$AE$109),0),3)))</f>
        <v>62</v>
      </c>
      <c r="P4665" s="115">
        <f t="array" ref="P4665">IF(N4665="negativo",INDEX($AD$3:$AG$51,MATCH(1,($B4665=$AD$3:$AD$51)*($J4665=$AE$3:$AE$51),0),4),IF(N4665="positivo",INDEX($AD$55:$AG$109,MATCH(1,($B4665=$AD$55:$AD$109)*($J4665=$AE$55:$AE$109),0),4)))</f>
        <v>29</v>
      </c>
      <c r="Q4665" s="115" t="str">
        <f>VLOOKUP(M4665,Modelo!$A$2:$C$7,2,0)</f>
        <v>Capital Humano: Bienestar y Desarrollo</v>
      </c>
      <c r="R4665" s="118">
        <f t="array" ref="R4665">INDEX(Modelo!$F$1:$H$37,MATCH(1,(DataBase!Q4665=Modelo!$G$1:$G$37)*(DataBase!B4665=Modelo!$F$1:$F$37),0),3)</f>
        <v>0.23809523809523808</v>
      </c>
      <c r="S4665" s="115">
        <f t="shared" si="146"/>
        <v>0</v>
      </c>
      <c r="T4665" s="115">
        <f t="shared" si="147"/>
        <v>0</v>
      </c>
    </row>
    <row r="4666" spans="1:20" x14ac:dyDescent="0.3">
      <c r="A4666" s="115" t="s">
        <v>376</v>
      </c>
      <c r="B4666" s="115" t="s">
        <v>313</v>
      </c>
      <c r="C4666" s="115" t="s">
        <v>103</v>
      </c>
      <c r="D4666" s="115" t="s">
        <v>86</v>
      </c>
      <c r="E4666" s="115" t="s">
        <v>87</v>
      </c>
      <c r="F4666" s="115" t="s">
        <v>87</v>
      </c>
      <c r="G4666" s="115">
        <v>1920</v>
      </c>
      <c r="H4666" s="115" t="s">
        <v>294</v>
      </c>
      <c r="I4666" s="115">
        <v>1.8691417530000001</v>
      </c>
      <c r="J4666" s="115" t="s">
        <v>58</v>
      </c>
      <c r="K4666" s="115" t="str">
        <f>INDEX(DatosProcesados!$A$1:$BF$101,MATCH(DataBase!A4666,DatosProcesados!$A$1:$A$101,0),MATCH(DataBase!J4666,DatosProcesados!$A$1:$BF$1,0))</f>
        <v>No informa</v>
      </c>
      <c r="L4666" s="115" t="str">
        <f>INDEX(Modelo!$A$9:$D$89,MATCH(DataBase!$J4666,Modelo!$A$9:$A$89,0),MATCH(DataBase!L$1,Modelo!$A$9:$D$9,0))</f>
        <v xml:space="preserve">Impacto social </v>
      </c>
      <c r="M4666" s="115" t="str">
        <f>INDEX(Modelo!$A$9:$D$89,MATCH(DataBase!$J4666,Modelo!$A$9:$A$89,0),MATCH(DataBase!M$1,Modelo!$A$9:$D$9,0))</f>
        <v>Pilar 4</v>
      </c>
      <c r="N4666" s="115" t="str">
        <f>INDEX(Modelo!$A$9:$D$89,MATCH(DataBase!$J4666,Modelo!$A$9:$A$89,0),MATCH(DataBase!N$1,Modelo!$A$9:$D$9,0))</f>
        <v>positivo</v>
      </c>
      <c r="O4666" s="115">
        <f t="array" ref="O4666">IF(N4666="negativo",INDEX($AD$3:$AG$51,MATCH(1,($B4666=$AD$3:$AD$51)*($J4666=$AE$3:$AE$51),0),3),IF(N4666="positivo",INDEX($AD$55:$AG$109,MATCH(1,($B4666=$AD$55:$AD$109)*($J4666=$AE$55:$AE$109),0),3)))</f>
        <v>196</v>
      </c>
      <c r="P4666" s="115">
        <f t="array" ref="P4666">IF(N4666="negativo",INDEX($AD$3:$AG$51,MATCH(1,($B4666=$AD$3:$AD$51)*($J4666=$AE$3:$AE$51),0),4),IF(N4666="positivo",INDEX($AD$55:$AG$109,MATCH(1,($B4666=$AD$55:$AD$109)*($J4666=$AE$55:$AE$109),0),4)))</f>
        <v>12.3</v>
      </c>
      <c r="Q4666" s="115" t="str">
        <f>VLOOKUP(M4666,Modelo!$A$2:$C$7,2,0)</f>
        <v>Capital Humano: Bienestar y Desarrollo</v>
      </c>
      <c r="R4666" s="118">
        <f t="array" ref="R4666">INDEX(Modelo!$F$1:$H$37,MATCH(1,(DataBase!Q4666=Modelo!$G$1:$G$37)*(DataBase!B4666=Modelo!$F$1:$F$37),0),3)</f>
        <v>0.17647058823529413</v>
      </c>
      <c r="S4666" s="115">
        <f t="shared" si="146"/>
        <v>0</v>
      </c>
      <c r="T4666" s="115">
        <f t="shared" si="147"/>
        <v>0</v>
      </c>
    </row>
    <row r="4667" spans="1:20" x14ac:dyDescent="0.3">
      <c r="A4667" s="115" t="s">
        <v>193</v>
      </c>
      <c r="B4667" s="115" t="s">
        <v>84</v>
      </c>
      <c r="C4667" s="115" t="s">
        <v>103</v>
      </c>
      <c r="D4667" s="115" t="s">
        <v>86</v>
      </c>
      <c r="E4667" s="115" t="s">
        <v>87</v>
      </c>
      <c r="F4667" s="115" t="s">
        <v>87</v>
      </c>
      <c r="G4667" s="115">
        <v>2009</v>
      </c>
      <c r="H4667" s="115" t="s">
        <v>194</v>
      </c>
      <c r="I4667" s="115">
        <v>1.8581853669999999</v>
      </c>
      <c r="J4667" s="115" t="s">
        <v>58</v>
      </c>
      <c r="K4667" s="115" t="str">
        <f>INDEX(DatosProcesados!$A$1:$BF$101,MATCH(DataBase!A4667,DatosProcesados!$A$1:$A$101,0),MATCH(DataBase!J4667,DatosProcesados!$A$1:$BF$1,0))</f>
        <v>No informa</v>
      </c>
      <c r="L4667" s="115" t="str">
        <f>INDEX(Modelo!$A$9:$D$89,MATCH(DataBase!$J4667,Modelo!$A$9:$A$89,0),MATCH(DataBase!L$1,Modelo!$A$9:$D$9,0))</f>
        <v xml:space="preserve">Impacto social </v>
      </c>
      <c r="M4667" s="115" t="str">
        <f>INDEX(Modelo!$A$9:$D$89,MATCH(DataBase!$J4667,Modelo!$A$9:$A$89,0),MATCH(DataBase!M$1,Modelo!$A$9:$D$9,0))</f>
        <v>Pilar 4</v>
      </c>
      <c r="N4667" s="115" t="str">
        <f>INDEX(Modelo!$A$9:$D$89,MATCH(DataBase!$J4667,Modelo!$A$9:$A$89,0),MATCH(DataBase!N$1,Modelo!$A$9:$D$9,0))</f>
        <v>positivo</v>
      </c>
      <c r="O4667" s="115">
        <f t="array" ref="O4667">IF(N4667="negativo",INDEX($AD$3:$AG$51,MATCH(1,($B4667=$AD$3:$AD$51)*($J4667=$AE$3:$AE$51),0),3),IF(N4667="positivo",INDEX($AD$55:$AG$109,MATCH(1,($B4667=$AD$55:$AD$109)*($J4667=$AE$55:$AE$109),0),3)))</f>
        <v>413</v>
      </c>
      <c r="P4667" s="115">
        <f t="array" ref="P4667">IF(N4667="negativo",INDEX($AD$3:$AG$51,MATCH(1,($B4667=$AD$3:$AD$51)*($J4667=$AE$3:$AE$51),0),4),IF(N4667="positivo",INDEX($AD$55:$AG$109,MATCH(1,($B4667=$AD$55:$AD$109)*($J4667=$AE$55:$AE$109),0),4)))</f>
        <v>32.299999999999997</v>
      </c>
      <c r="Q4667" s="115" t="str">
        <f>VLOOKUP(M4667,Modelo!$A$2:$C$7,2,0)</f>
        <v>Capital Humano: Bienestar y Desarrollo</v>
      </c>
      <c r="R4667" s="118">
        <f t="array" ref="R4667">INDEX(Modelo!$F$1:$H$37,MATCH(1,(DataBase!Q4667=Modelo!$G$1:$G$37)*(DataBase!B4667=Modelo!$F$1:$F$37),0),3)</f>
        <v>0.11764705882352941</v>
      </c>
      <c r="S4667" s="115">
        <f t="shared" si="146"/>
        <v>0</v>
      </c>
      <c r="T4667" s="115">
        <f t="shared" si="147"/>
        <v>0</v>
      </c>
    </row>
    <row r="4668" spans="1:20" x14ac:dyDescent="0.3">
      <c r="A4668" s="115" t="s">
        <v>280</v>
      </c>
      <c r="B4668" s="115" t="s">
        <v>216</v>
      </c>
      <c r="C4668" s="115" t="s">
        <v>97</v>
      </c>
      <c r="D4668" s="115" t="s">
        <v>86</v>
      </c>
      <c r="E4668" s="115" t="s">
        <v>87</v>
      </c>
      <c r="F4668" s="115" t="s">
        <v>87</v>
      </c>
      <c r="G4668" s="115">
        <v>1866</v>
      </c>
      <c r="H4668" s="115" t="s">
        <v>281</v>
      </c>
      <c r="I4668" s="115">
        <v>2.0444698099999998</v>
      </c>
      <c r="J4668" s="115" t="s">
        <v>58</v>
      </c>
      <c r="K4668" s="115" t="str">
        <f>INDEX(DatosProcesados!$A$1:$BF$101,MATCH(DataBase!A4668,DatosProcesados!$A$1:$A$101,0),MATCH(DataBase!J4668,DatosProcesados!$A$1:$BF$1,0))</f>
        <v>No informa</v>
      </c>
      <c r="L4668" s="115" t="str">
        <f>INDEX(Modelo!$A$9:$D$89,MATCH(DataBase!$J4668,Modelo!$A$9:$A$89,0),MATCH(DataBase!L$1,Modelo!$A$9:$D$9,0))</f>
        <v xml:space="preserve">Impacto social </v>
      </c>
      <c r="M4668" s="115" t="str">
        <f>INDEX(Modelo!$A$9:$D$89,MATCH(DataBase!$J4668,Modelo!$A$9:$A$89,0),MATCH(DataBase!M$1,Modelo!$A$9:$D$9,0))</f>
        <v>Pilar 4</v>
      </c>
      <c r="N4668" s="115" t="str">
        <f>INDEX(Modelo!$A$9:$D$89,MATCH(DataBase!$J4668,Modelo!$A$9:$A$89,0),MATCH(DataBase!N$1,Modelo!$A$9:$D$9,0))</f>
        <v>positivo</v>
      </c>
      <c r="O4668" s="115">
        <f t="array" ref="O4668">IF(N4668="negativo",INDEX($AD$3:$AG$51,MATCH(1,($B4668=$AD$3:$AD$51)*($J4668=$AE$3:$AE$51),0),3),IF(N4668="positivo",INDEX($AD$55:$AG$109,MATCH(1,($B4668=$AD$55:$AD$109)*($J4668=$AE$55:$AE$109),0),3)))</f>
        <v>55</v>
      </c>
      <c r="P4668" s="115">
        <f t="array" ref="P4668">IF(N4668="negativo",INDEX($AD$3:$AG$51,MATCH(1,($B4668=$AD$3:$AD$51)*($J4668=$AE$3:$AE$51),0),4),IF(N4668="positivo",INDEX($AD$55:$AG$109,MATCH(1,($B4668=$AD$55:$AD$109)*($J4668=$AE$55:$AE$109),0),4)))</f>
        <v>18</v>
      </c>
      <c r="Q4668" s="115" t="str">
        <f>VLOOKUP(M4668,Modelo!$A$2:$C$7,2,0)</f>
        <v>Capital Humano: Bienestar y Desarrollo</v>
      </c>
      <c r="R4668" s="118">
        <f t="array" ref="R4668">INDEX(Modelo!$F$1:$H$37,MATCH(1,(DataBase!Q4668=Modelo!$G$1:$G$37)*(DataBase!B4668=Modelo!$F$1:$F$37),0),3)</f>
        <v>0.21052631578947367</v>
      </c>
      <c r="S4668" s="115">
        <f t="shared" si="146"/>
        <v>0</v>
      </c>
      <c r="T4668" s="115">
        <f t="shared" si="147"/>
        <v>0</v>
      </c>
    </row>
    <row r="4669" spans="1:20" x14ac:dyDescent="0.3">
      <c r="A4669" s="115" t="s">
        <v>143</v>
      </c>
      <c r="B4669" s="115" t="s">
        <v>84</v>
      </c>
      <c r="C4669" s="115" t="s">
        <v>97</v>
      </c>
      <c r="D4669" s="115" t="s">
        <v>86</v>
      </c>
      <c r="E4669" s="115" t="s">
        <v>86</v>
      </c>
      <c r="F4669" s="115" t="s">
        <v>86</v>
      </c>
      <c r="G4669" s="115">
        <v>1994</v>
      </c>
      <c r="H4669" s="115" t="s">
        <v>125</v>
      </c>
      <c r="I4669" s="115">
        <v>5.9751610780000002</v>
      </c>
      <c r="J4669" s="115" t="s">
        <v>58</v>
      </c>
      <c r="K4669" s="115" t="str">
        <f>INDEX(DatosProcesados!$A$1:$BF$101,MATCH(DataBase!A4669,DatosProcesados!$A$1:$A$101,0),MATCH(DataBase!J4669,DatosProcesados!$A$1:$BF$1,0))</f>
        <v>No informa</v>
      </c>
      <c r="L4669" s="115" t="str">
        <f>INDEX(Modelo!$A$9:$D$89,MATCH(DataBase!$J4669,Modelo!$A$9:$A$89,0),MATCH(DataBase!L$1,Modelo!$A$9:$D$9,0))</f>
        <v xml:space="preserve">Impacto social </v>
      </c>
      <c r="M4669" s="115" t="str">
        <f>INDEX(Modelo!$A$9:$D$89,MATCH(DataBase!$J4669,Modelo!$A$9:$A$89,0),MATCH(DataBase!M$1,Modelo!$A$9:$D$9,0))</f>
        <v>Pilar 4</v>
      </c>
      <c r="N4669" s="115" t="str">
        <f>INDEX(Modelo!$A$9:$D$89,MATCH(DataBase!$J4669,Modelo!$A$9:$A$89,0),MATCH(DataBase!N$1,Modelo!$A$9:$D$9,0))</f>
        <v>positivo</v>
      </c>
      <c r="O4669" s="115">
        <f t="array" ref="O4669">IF(N4669="negativo",INDEX($AD$3:$AG$51,MATCH(1,($B4669=$AD$3:$AD$51)*($J4669=$AE$3:$AE$51),0),3),IF(N4669="positivo",INDEX($AD$55:$AG$109,MATCH(1,($B4669=$AD$55:$AD$109)*($J4669=$AE$55:$AE$109),0),3)))</f>
        <v>413</v>
      </c>
      <c r="P4669" s="115">
        <f t="array" ref="P4669">IF(N4669="negativo",INDEX($AD$3:$AG$51,MATCH(1,($B4669=$AD$3:$AD$51)*($J4669=$AE$3:$AE$51),0),4),IF(N4669="positivo",INDEX($AD$55:$AG$109,MATCH(1,($B4669=$AD$55:$AD$109)*($J4669=$AE$55:$AE$109),0),4)))</f>
        <v>32.299999999999997</v>
      </c>
      <c r="Q4669" s="115" t="str">
        <f>VLOOKUP(M4669,Modelo!$A$2:$C$7,2,0)</f>
        <v>Capital Humano: Bienestar y Desarrollo</v>
      </c>
      <c r="R4669" s="118">
        <f t="array" ref="R4669">INDEX(Modelo!$F$1:$H$37,MATCH(1,(DataBase!Q4669=Modelo!$G$1:$G$37)*(DataBase!B4669=Modelo!$F$1:$F$37),0),3)</f>
        <v>0.11764705882352941</v>
      </c>
      <c r="S4669" s="115">
        <f t="shared" si="146"/>
        <v>0</v>
      </c>
      <c r="T4669" s="115">
        <f t="shared" si="147"/>
        <v>0</v>
      </c>
    </row>
    <row r="4670" spans="1:20" x14ac:dyDescent="0.3">
      <c r="A4670" s="115" t="s">
        <v>331</v>
      </c>
      <c r="B4670" s="115" t="s">
        <v>313</v>
      </c>
      <c r="C4670" s="115" t="s">
        <v>103</v>
      </c>
      <c r="D4670" s="115" t="s">
        <v>87</v>
      </c>
      <c r="E4670" s="115" t="s">
        <v>86</v>
      </c>
      <c r="F4670" s="115" t="s">
        <v>86</v>
      </c>
      <c r="G4670" s="115">
        <v>1953</v>
      </c>
      <c r="H4670" s="115" t="s">
        <v>125</v>
      </c>
      <c r="I4670" s="115">
        <v>7.1291921260000004</v>
      </c>
      <c r="J4670" s="115" t="s">
        <v>58</v>
      </c>
      <c r="K4670" s="115" t="str">
        <f>INDEX(DatosProcesados!$A$1:$BF$101,MATCH(DataBase!A4670,DatosProcesados!$A$1:$A$101,0),MATCH(DataBase!J4670,DatosProcesados!$A$1:$BF$1,0))</f>
        <v xml:space="preserve">No informa </v>
      </c>
      <c r="L4670" s="115" t="str">
        <f>INDEX(Modelo!$A$9:$D$89,MATCH(DataBase!$J4670,Modelo!$A$9:$A$89,0),MATCH(DataBase!L$1,Modelo!$A$9:$D$9,0))</f>
        <v xml:space="preserve">Impacto social </v>
      </c>
      <c r="M4670" s="115" t="str">
        <f>INDEX(Modelo!$A$9:$D$89,MATCH(DataBase!$J4670,Modelo!$A$9:$A$89,0),MATCH(DataBase!M$1,Modelo!$A$9:$D$9,0))</f>
        <v>Pilar 4</v>
      </c>
      <c r="N4670" s="115" t="str">
        <f>INDEX(Modelo!$A$9:$D$89,MATCH(DataBase!$J4670,Modelo!$A$9:$A$89,0),MATCH(DataBase!N$1,Modelo!$A$9:$D$9,0))</f>
        <v>positivo</v>
      </c>
      <c r="O4670" s="115">
        <f t="array" ref="O4670">IF(N4670="negativo",INDEX($AD$3:$AG$51,MATCH(1,($B4670=$AD$3:$AD$51)*($J4670=$AE$3:$AE$51),0),3),IF(N4670="positivo",INDEX($AD$55:$AG$109,MATCH(1,($B4670=$AD$55:$AD$109)*($J4670=$AE$55:$AE$109),0),3)))</f>
        <v>196</v>
      </c>
      <c r="P4670" s="115">
        <f t="array" ref="P4670">IF(N4670="negativo",INDEX($AD$3:$AG$51,MATCH(1,($B4670=$AD$3:$AD$51)*($J4670=$AE$3:$AE$51),0),4),IF(N4670="positivo",INDEX($AD$55:$AG$109,MATCH(1,($B4670=$AD$55:$AD$109)*($J4670=$AE$55:$AE$109),0),4)))</f>
        <v>12.3</v>
      </c>
      <c r="Q4670" s="115" t="str">
        <f>VLOOKUP(M4670,Modelo!$A$2:$C$7,2,0)</f>
        <v>Capital Humano: Bienestar y Desarrollo</v>
      </c>
      <c r="R4670" s="118">
        <f t="array" ref="R4670">INDEX(Modelo!$F$1:$H$37,MATCH(1,(DataBase!Q4670=Modelo!$G$1:$G$37)*(DataBase!B4670=Modelo!$F$1:$F$37),0),3)</f>
        <v>0.17647058823529413</v>
      </c>
      <c r="S4670" s="115">
        <f t="shared" si="146"/>
        <v>0</v>
      </c>
      <c r="T4670" s="115">
        <f t="shared" si="147"/>
        <v>0</v>
      </c>
    </row>
    <row r="4671" spans="1:20" x14ac:dyDescent="0.3">
      <c r="A4671" s="115" t="s">
        <v>277</v>
      </c>
      <c r="B4671" s="115" t="s">
        <v>216</v>
      </c>
      <c r="C4671" s="115" t="s">
        <v>85</v>
      </c>
      <c r="D4671" s="115" t="s">
        <v>86</v>
      </c>
      <c r="E4671" s="115" t="s">
        <v>87</v>
      </c>
      <c r="F4671" s="115" t="s">
        <v>87</v>
      </c>
      <c r="G4671" s="115">
        <v>1965</v>
      </c>
      <c r="H4671" s="115" t="s">
        <v>244</v>
      </c>
      <c r="I4671" s="115">
        <v>2.0973851419999998</v>
      </c>
      <c r="J4671" s="115" t="s">
        <v>58</v>
      </c>
      <c r="K4671" s="115" t="str">
        <f>INDEX(DatosProcesados!$A$1:$BF$101,MATCH(DataBase!A4671,DatosProcesados!$A$1:$A$101,0),MATCH(DataBase!J4671,DatosProcesados!$A$1:$BF$1,0))</f>
        <v>No informa</v>
      </c>
      <c r="L4671" s="115" t="str">
        <f>INDEX(Modelo!$A$9:$D$89,MATCH(DataBase!$J4671,Modelo!$A$9:$A$89,0),MATCH(DataBase!L$1,Modelo!$A$9:$D$9,0))</f>
        <v xml:space="preserve">Impacto social </v>
      </c>
      <c r="M4671" s="115" t="str">
        <f>INDEX(Modelo!$A$9:$D$89,MATCH(DataBase!$J4671,Modelo!$A$9:$A$89,0),MATCH(DataBase!M$1,Modelo!$A$9:$D$9,0))</f>
        <v>Pilar 4</v>
      </c>
      <c r="N4671" s="115" t="str">
        <f>INDEX(Modelo!$A$9:$D$89,MATCH(DataBase!$J4671,Modelo!$A$9:$A$89,0),MATCH(DataBase!N$1,Modelo!$A$9:$D$9,0))</f>
        <v>positivo</v>
      </c>
      <c r="O4671" s="115">
        <f t="array" ref="O4671">IF(N4671="negativo",INDEX($AD$3:$AG$51,MATCH(1,($B4671=$AD$3:$AD$51)*($J4671=$AE$3:$AE$51),0),3),IF(N4671="positivo",INDEX($AD$55:$AG$109,MATCH(1,($B4671=$AD$55:$AD$109)*($J4671=$AE$55:$AE$109),0),3)))</f>
        <v>55</v>
      </c>
      <c r="P4671" s="115">
        <f t="array" ref="P4671">IF(N4671="negativo",INDEX($AD$3:$AG$51,MATCH(1,($B4671=$AD$3:$AD$51)*($J4671=$AE$3:$AE$51),0),4),IF(N4671="positivo",INDEX($AD$55:$AG$109,MATCH(1,($B4671=$AD$55:$AD$109)*($J4671=$AE$55:$AE$109),0),4)))</f>
        <v>18</v>
      </c>
      <c r="Q4671" s="115" t="str">
        <f>VLOOKUP(M4671,Modelo!$A$2:$C$7,2,0)</f>
        <v>Capital Humano: Bienestar y Desarrollo</v>
      </c>
      <c r="R4671" s="118">
        <f t="array" ref="R4671">INDEX(Modelo!$F$1:$H$37,MATCH(1,(DataBase!Q4671=Modelo!$G$1:$G$37)*(DataBase!B4671=Modelo!$F$1:$F$37),0),3)</f>
        <v>0.21052631578947367</v>
      </c>
      <c r="S4671" s="115">
        <f t="shared" si="146"/>
        <v>0</v>
      </c>
      <c r="T4671" s="115">
        <f t="shared" si="147"/>
        <v>0</v>
      </c>
    </row>
    <row r="4672" spans="1:20" x14ac:dyDescent="0.3">
      <c r="A4672" s="115" t="s">
        <v>356</v>
      </c>
      <c r="B4672" s="115" t="s">
        <v>313</v>
      </c>
      <c r="C4672" s="115" t="s">
        <v>103</v>
      </c>
      <c r="D4672" s="115" t="s">
        <v>87</v>
      </c>
      <c r="E4672" s="115" t="s">
        <v>86</v>
      </c>
      <c r="F4672" s="115" t="s">
        <v>86</v>
      </c>
      <c r="G4672" s="115">
        <v>1989</v>
      </c>
      <c r="H4672" s="115" t="s">
        <v>125</v>
      </c>
      <c r="I4672" s="115">
        <v>3.0305383369999999</v>
      </c>
      <c r="J4672" s="115" t="s">
        <v>58</v>
      </c>
      <c r="K4672" s="115" t="str">
        <f>INDEX(DatosProcesados!$A$1:$BF$101,MATCH(DataBase!A4672,DatosProcesados!$A$1:$A$101,0),MATCH(DataBase!J4672,DatosProcesados!$A$1:$BF$1,0))</f>
        <v>No informa</v>
      </c>
      <c r="L4672" s="115" t="str">
        <f>INDEX(Modelo!$A$9:$D$89,MATCH(DataBase!$J4672,Modelo!$A$9:$A$89,0),MATCH(DataBase!L$1,Modelo!$A$9:$D$9,0))</f>
        <v xml:space="preserve">Impacto social </v>
      </c>
      <c r="M4672" s="115" t="str">
        <f>INDEX(Modelo!$A$9:$D$89,MATCH(DataBase!$J4672,Modelo!$A$9:$A$89,0),MATCH(DataBase!M$1,Modelo!$A$9:$D$9,0))</f>
        <v>Pilar 4</v>
      </c>
      <c r="N4672" s="115" t="str">
        <f>INDEX(Modelo!$A$9:$D$89,MATCH(DataBase!$J4672,Modelo!$A$9:$A$89,0),MATCH(DataBase!N$1,Modelo!$A$9:$D$9,0))</f>
        <v>positivo</v>
      </c>
      <c r="O4672" s="115">
        <f t="array" ref="O4672">IF(N4672="negativo",INDEX($AD$3:$AG$51,MATCH(1,($B4672=$AD$3:$AD$51)*($J4672=$AE$3:$AE$51),0),3),IF(N4672="positivo",INDEX($AD$55:$AG$109,MATCH(1,($B4672=$AD$55:$AD$109)*($J4672=$AE$55:$AE$109),0),3)))</f>
        <v>196</v>
      </c>
      <c r="P4672" s="115">
        <f t="array" ref="P4672">IF(N4672="negativo",INDEX($AD$3:$AG$51,MATCH(1,($B4672=$AD$3:$AD$51)*($J4672=$AE$3:$AE$51),0),4),IF(N4672="positivo",INDEX($AD$55:$AG$109,MATCH(1,($B4672=$AD$55:$AD$109)*($J4672=$AE$55:$AE$109),0),4)))</f>
        <v>12.3</v>
      </c>
      <c r="Q4672" s="115" t="str">
        <f>VLOOKUP(M4672,Modelo!$A$2:$C$7,2,0)</f>
        <v>Capital Humano: Bienestar y Desarrollo</v>
      </c>
      <c r="R4672" s="118">
        <f t="array" ref="R4672">INDEX(Modelo!$F$1:$H$37,MATCH(1,(DataBase!Q4672=Modelo!$G$1:$G$37)*(DataBase!B4672=Modelo!$F$1:$F$37),0),3)</f>
        <v>0.17647058823529413</v>
      </c>
      <c r="S4672" s="115">
        <f t="shared" si="146"/>
        <v>0</v>
      </c>
      <c r="T4672" s="115">
        <f t="shared" si="147"/>
        <v>0</v>
      </c>
    </row>
    <row r="4673" spans="1:20" x14ac:dyDescent="0.3">
      <c r="A4673" s="115" t="s">
        <v>268</v>
      </c>
      <c r="B4673" s="115" t="s">
        <v>216</v>
      </c>
      <c r="C4673" s="115" t="s">
        <v>103</v>
      </c>
      <c r="D4673" s="115" t="s">
        <v>86</v>
      </c>
      <c r="E4673" s="115" t="s">
        <v>86</v>
      </c>
      <c r="F4673" s="115" t="s">
        <v>87</v>
      </c>
      <c r="G4673" s="115">
        <v>1986</v>
      </c>
      <c r="H4673" s="115" t="s">
        <v>125</v>
      </c>
      <c r="I4673" s="115">
        <v>2.2734296359999999</v>
      </c>
      <c r="J4673" s="115" t="s">
        <v>58</v>
      </c>
      <c r="K4673" s="115" t="str">
        <f>INDEX(DatosProcesados!$A$1:$BF$101,MATCH(DataBase!A4673,DatosProcesados!$A$1:$A$101,0),MATCH(DataBase!J4673,DatosProcesados!$A$1:$BF$1,0))</f>
        <v>No informa</v>
      </c>
      <c r="L4673" s="115" t="str">
        <f>INDEX(Modelo!$A$9:$D$89,MATCH(DataBase!$J4673,Modelo!$A$9:$A$89,0),MATCH(DataBase!L$1,Modelo!$A$9:$D$9,0))</f>
        <v xml:space="preserve">Impacto social </v>
      </c>
      <c r="M4673" s="115" t="str">
        <f>INDEX(Modelo!$A$9:$D$89,MATCH(DataBase!$J4673,Modelo!$A$9:$A$89,0),MATCH(DataBase!M$1,Modelo!$A$9:$D$9,0))</f>
        <v>Pilar 4</v>
      </c>
      <c r="N4673" s="115" t="str">
        <f>INDEX(Modelo!$A$9:$D$89,MATCH(DataBase!$J4673,Modelo!$A$9:$A$89,0),MATCH(DataBase!N$1,Modelo!$A$9:$D$9,0))</f>
        <v>positivo</v>
      </c>
      <c r="O4673" s="115">
        <f t="array" ref="O4673">IF(N4673="negativo",INDEX($AD$3:$AG$51,MATCH(1,($B4673=$AD$3:$AD$51)*($J4673=$AE$3:$AE$51),0),3),IF(N4673="positivo",INDEX($AD$55:$AG$109,MATCH(1,($B4673=$AD$55:$AD$109)*($J4673=$AE$55:$AE$109),0),3)))</f>
        <v>55</v>
      </c>
      <c r="P4673" s="115">
        <f t="array" ref="P4673">IF(N4673="negativo",INDEX($AD$3:$AG$51,MATCH(1,($B4673=$AD$3:$AD$51)*($J4673=$AE$3:$AE$51),0),4),IF(N4673="positivo",INDEX($AD$55:$AG$109,MATCH(1,($B4673=$AD$55:$AD$109)*($J4673=$AE$55:$AE$109),0),4)))</f>
        <v>18</v>
      </c>
      <c r="Q4673" s="115" t="str">
        <f>VLOOKUP(M4673,Modelo!$A$2:$C$7,2,0)</f>
        <v>Capital Humano: Bienestar y Desarrollo</v>
      </c>
      <c r="R4673" s="118">
        <f t="array" ref="R4673">INDEX(Modelo!$F$1:$H$37,MATCH(1,(DataBase!Q4673=Modelo!$G$1:$G$37)*(DataBase!B4673=Modelo!$F$1:$F$37),0),3)</f>
        <v>0.21052631578947367</v>
      </c>
      <c r="S4673" s="115">
        <f t="shared" si="146"/>
        <v>0</v>
      </c>
      <c r="T4673" s="115">
        <f t="shared" si="147"/>
        <v>0</v>
      </c>
    </row>
    <row r="4674" spans="1:20" x14ac:dyDescent="0.3">
      <c r="A4674" s="115" t="s">
        <v>234</v>
      </c>
      <c r="B4674" s="115" t="s">
        <v>216</v>
      </c>
      <c r="C4674" s="115" t="s">
        <v>103</v>
      </c>
      <c r="D4674" s="115" t="s">
        <v>86</v>
      </c>
      <c r="E4674" s="115" t="s">
        <v>86</v>
      </c>
      <c r="F4674" s="115" t="s">
        <v>86</v>
      </c>
      <c r="G4674" s="115">
        <v>1904</v>
      </c>
      <c r="H4674" s="115" t="s">
        <v>125</v>
      </c>
      <c r="I4674" s="115">
        <v>2.8467005310000002</v>
      </c>
      <c r="J4674" s="115" t="s">
        <v>58</v>
      </c>
      <c r="K4674" s="115" t="str">
        <f>INDEX(DatosProcesados!$A$1:$BF$101,MATCH(DataBase!A4674,DatosProcesados!$A$1:$A$101,0),MATCH(DataBase!J4674,DatosProcesados!$A$1:$BF$1,0))</f>
        <v>No informa</v>
      </c>
      <c r="L4674" s="115" t="str">
        <f>INDEX(Modelo!$A$9:$D$89,MATCH(DataBase!$J4674,Modelo!$A$9:$A$89,0),MATCH(DataBase!L$1,Modelo!$A$9:$D$9,0))</f>
        <v xml:space="preserve">Impacto social </v>
      </c>
      <c r="M4674" s="115" t="str">
        <f>INDEX(Modelo!$A$9:$D$89,MATCH(DataBase!$J4674,Modelo!$A$9:$A$89,0),MATCH(DataBase!M$1,Modelo!$A$9:$D$9,0))</f>
        <v>Pilar 4</v>
      </c>
      <c r="N4674" s="115" t="str">
        <f>INDEX(Modelo!$A$9:$D$89,MATCH(DataBase!$J4674,Modelo!$A$9:$A$89,0),MATCH(DataBase!N$1,Modelo!$A$9:$D$9,0))</f>
        <v>positivo</v>
      </c>
      <c r="O4674" s="115">
        <f t="array" ref="O4674">IF(N4674="negativo",INDEX($AD$3:$AG$51,MATCH(1,($B4674=$AD$3:$AD$51)*($J4674=$AE$3:$AE$51),0),3),IF(N4674="positivo",INDEX($AD$55:$AG$109,MATCH(1,($B4674=$AD$55:$AD$109)*($J4674=$AE$55:$AE$109),0),3)))</f>
        <v>55</v>
      </c>
      <c r="P4674" s="115">
        <f t="array" ref="P4674">IF(N4674="negativo",INDEX($AD$3:$AG$51,MATCH(1,($B4674=$AD$3:$AD$51)*($J4674=$AE$3:$AE$51),0),4),IF(N4674="positivo",INDEX($AD$55:$AG$109,MATCH(1,($B4674=$AD$55:$AD$109)*($J4674=$AE$55:$AE$109),0),4)))</f>
        <v>18</v>
      </c>
      <c r="Q4674" s="115" t="str">
        <f>VLOOKUP(M4674,Modelo!$A$2:$C$7,2,0)</f>
        <v>Capital Humano: Bienestar y Desarrollo</v>
      </c>
      <c r="R4674" s="118">
        <f t="array" ref="R4674">INDEX(Modelo!$F$1:$H$37,MATCH(1,(DataBase!Q4674=Modelo!$G$1:$G$37)*(DataBase!B4674=Modelo!$F$1:$F$37),0),3)</f>
        <v>0.21052631578947367</v>
      </c>
      <c r="S4674" s="115">
        <f t="shared" si="146"/>
        <v>0</v>
      </c>
      <c r="T4674" s="115">
        <f t="shared" si="147"/>
        <v>0</v>
      </c>
    </row>
    <row r="4675" spans="1:20" x14ac:dyDescent="0.3">
      <c r="A4675" s="115" t="s">
        <v>359</v>
      </c>
      <c r="B4675" s="115" t="s">
        <v>313</v>
      </c>
      <c r="C4675" s="115" t="s">
        <v>103</v>
      </c>
      <c r="D4675" s="115" t="s">
        <v>86</v>
      </c>
      <c r="E4675" s="115" t="s">
        <v>87</v>
      </c>
      <c r="F4675" s="115" t="s">
        <v>87</v>
      </c>
      <c r="G4675" s="115">
        <v>1993</v>
      </c>
      <c r="H4675" s="115" t="s">
        <v>244</v>
      </c>
      <c r="I4675" s="115">
        <v>2.3607916150000001</v>
      </c>
      <c r="J4675" s="115" t="s">
        <v>58</v>
      </c>
      <c r="K4675" s="115" t="str">
        <f>INDEX(DatosProcesados!$A$1:$BF$101,MATCH(DataBase!A4675,DatosProcesados!$A$1:$A$101,0),MATCH(DataBase!J4675,DatosProcesados!$A$1:$BF$1,0))</f>
        <v>No informa</v>
      </c>
      <c r="L4675" s="115" t="str">
        <f>INDEX(Modelo!$A$9:$D$89,MATCH(DataBase!$J4675,Modelo!$A$9:$A$89,0),MATCH(DataBase!L$1,Modelo!$A$9:$D$9,0))</f>
        <v xml:space="preserve">Impacto social </v>
      </c>
      <c r="M4675" s="115" t="str">
        <f>INDEX(Modelo!$A$9:$D$89,MATCH(DataBase!$J4675,Modelo!$A$9:$A$89,0),MATCH(DataBase!M$1,Modelo!$A$9:$D$9,0))</f>
        <v>Pilar 4</v>
      </c>
      <c r="N4675" s="115" t="str">
        <f>INDEX(Modelo!$A$9:$D$89,MATCH(DataBase!$J4675,Modelo!$A$9:$A$89,0),MATCH(DataBase!N$1,Modelo!$A$9:$D$9,0))</f>
        <v>positivo</v>
      </c>
      <c r="O4675" s="115">
        <f t="array" ref="O4675">IF(N4675="negativo",INDEX($AD$3:$AG$51,MATCH(1,($B4675=$AD$3:$AD$51)*($J4675=$AE$3:$AE$51),0),3),IF(N4675="positivo",INDEX($AD$55:$AG$109,MATCH(1,($B4675=$AD$55:$AD$109)*($J4675=$AE$55:$AE$109),0),3)))</f>
        <v>196</v>
      </c>
      <c r="P4675" s="115">
        <f t="array" ref="P4675">IF(N4675="negativo",INDEX($AD$3:$AG$51,MATCH(1,($B4675=$AD$3:$AD$51)*($J4675=$AE$3:$AE$51),0),4),IF(N4675="positivo",INDEX($AD$55:$AG$109,MATCH(1,($B4675=$AD$55:$AD$109)*($J4675=$AE$55:$AE$109),0),4)))</f>
        <v>12.3</v>
      </c>
      <c r="Q4675" s="115" t="str">
        <f>VLOOKUP(M4675,Modelo!$A$2:$C$7,2,0)</f>
        <v>Capital Humano: Bienestar y Desarrollo</v>
      </c>
      <c r="R4675" s="118">
        <f t="array" ref="R4675">INDEX(Modelo!$F$1:$H$37,MATCH(1,(DataBase!Q4675=Modelo!$G$1:$G$37)*(DataBase!B4675=Modelo!$F$1:$F$37),0),3)</f>
        <v>0.17647058823529413</v>
      </c>
      <c r="S4675" s="115">
        <f t="shared" ref="S4675:S4738" si="148">IFERROR(IF(N4675="boolean",IF(K4675="Si",100,0),IF(N4675="scale",IF(K4675=2,100,IF(K4675=1,50,0)),IF(N4675="positivo",100*((K4675-P4675)/(O4675-P4675)),100*(1-((K4675-P4675)/(O4675-P4675)))))),0)</f>
        <v>0</v>
      </c>
      <c r="T4675" s="115">
        <f t="shared" ref="T4675:T4738" si="149">S4675*R4675</f>
        <v>0</v>
      </c>
    </row>
    <row r="4676" spans="1:20" x14ac:dyDescent="0.3">
      <c r="A4676" s="115" t="s">
        <v>327</v>
      </c>
      <c r="B4676" s="115" t="s">
        <v>313</v>
      </c>
      <c r="C4676" s="115" t="s">
        <v>103</v>
      </c>
      <c r="D4676" s="115" t="s">
        <v>86</v>
      </c>
      <c r="E4676" s="115" t="s">
        <v>86</v>
      </c>
      <c r="F4676" s="115" t="s">
        <v>87</v>
      </c>
      <c r="G4676" s="115">
        <v>2005</v>
      </c>
      <c r="H4676" s="115" t="s">
        <v>328</v>
      </c>
      <c r="I4676" s="115">
        <v>10.521119421</v>
      </c>
      <c r="J4676" s="115" t="s">
        <v>58</v>
      </c>
      <c r="K4676" s="115" t="str">
        <f>INDEX(DatosProcesados!$A$1:$BF$101,MATCH(DataBase!A4676,DatosProcesados!$A$1:$A$101,0),MATCH(DataBase!J4676,DatosProcesados!$A$1:$BF$1,0))</f>
        <v>No informa</v>
      </c>
      <c r="L4676" s="115" t="str">
        <f>INDEX(Modelo!$A$9:$D$89,MATCH(DataBase!$J4676,Modelo!$A$9:$A$89,0),MATCH(DataBase!L$1,Modelo!$A$9:$D$9,0))</f>
        <v xml:space="preserve">Impacto social </v>
      </c>
      <c r="M4676" s="115" t="str">
        <f>INDEX(Modelo!$A$9:$D$89,MATCH(DataBase!$J4676,Modelo!$A$9:$A$89,0),MATCH(DataBase!M$1,Modelo!$A$9:$D$9,0))</f>
        <v>Pilar 4</v>
      </c>
      <c r="N4676" s="115" t="str">
        <f>INDEX(Modelo!$A$9:$D$89,MATCH(DataBase!$J4676,Modelo!$A$9:$A$89,0),MATCH(DataBase!N$1,Modelo!$A$9:$D$9,0))</f>
        <v>positivo</v>
      </c>
      <c r="O4676" s="115">
        <f t="array" ref="O4676">IF(N4676="negativo",INDEX($AD$3:$AG$51,MATCH(1,($B4676=$AD$3:$AD$51)*($J4676=$AE$3:$AE$51),0),3),IF(N4676="positivo",INDEX($AD$55:$AG$109,MATCH(1,($B4676=$AD$55:$AD$109)*($J4676=$AE$55:$AE$109),0),3)))</f>
        <v>196</v>
      </c>
      <c r="P4676" s="115">
        <f t="array" ref="P4676">IF(N4676="negativo",INDEX($AD$3:$AG$51,MATCH(1,($B4676=$AD$3:$AD$51)*($J4676=$AE$3:$AE$51),0),4),IF(N4676="positivo",INDEX($AD$55:$AG$109,MATCH(1,($B4676=$AD$55:$AD$109)*($J4676=$AE$55:$AE$109),0),4)))</f>
        <v>12.3</v>
      </c>
      <c r="Q4676" s="115" t="str">
        <f>VLOOKUP(M4676,Modelo!$A$2:$C$7,2,0)</f>
        <v>Capital Humano: Bienestar y Desarrollo</v>
      </c>
      <c r="R4676" s="118">
        <f t="array" ref="R4676">INDEX(Modelo!$F$1:$H$37,MATCH(1,(DataBase!Q4676=Modelo!$G$1:$G$37)*(DataBase!B4676=Modelo!$F$1:$F$37),0),3)</f>
        <v>0.17647058823529413</v>
      </c>
      <c r="S4676" s="115">
        <f t="shared" si="148"/>
        <v>0</v>
      </c>
      <c r="T4676" s="115">
        <f t="shared" si="149"/>
        <v>0</v>
      </c>
    </row>
    <row r="4677" spans="1:20" x14ac:dyDescent="0.3">
      <c r="A4677" s="115" t="s">
        <v>283</v>
      </c>
      <c r="B4677" s="115" t="s">
        <v>216</v>
      </c>
      <c r="C4677" s="115" t="s">
        <v>103</v>
      </c>
      <c r="D4677" s="115" t="s">
        <v>86</v>
      </c>
      <c r="E4677" s="115" t="s">
        <v>86</v>
      </c>
      <c r="F4677" s="115" t="s">
        <v>87</v>
      </c>
      <c r="G4677" s="115">
        <v>1958</v>
      </c>
      <c r="H4677" s="115" t="s">
        <v>125</v>
      </c>
      <c r="I4677" s="115">
        <v>2.0172595470000001</v>
      </c>
      <c r="J4677" s="115" t="s">
        <v>58</v>
      </c>
      <c r="K4677" s="115" t="str">
        <f>INDEX(DatosProcesados!$A$1:$BF$101,MATCH(DataBase!A4677,DatosProcesados!$A$1:$A$101,0),MATCH(DataBase!J4677,DatosProcesados!$A$1:$BF$1,0))</f>
        <v>No informa</v>
      </c>
      <c r="L4677" s="115" t="str">
        <f>INDEX(Modelo!$A$9:$D$89,MATCH(DataBase!$J4677,Modelo!$A$9:$A$89,0),MATCH(DataBase!L$1,Modelo!$A$9:$D$9,0))</f>
        <v xml:space="preserve">Impacto social </v>
      </c>
      <c r="M4677" s="115" t="str">
        <f>INDEX(Modelo!$A$9:$D$89,MATCH(DataBase!$J4677,Modelo!$A$9:$A$89,0),MATCH(DataBase!M$1,Modelo!$A$9:$D$9,0))</f>
        <v>Pilar 4</v>
      </c>
      <c r="N4677" s="115" t="str">
        <f>INDEX(Modelo!$A$9:$D$89,MATCH(DataBase!$J4677,Modelo!$A$9:$A$89,0),MATCH(DataBase!N$1,Modelo!$A$9:$D$9,0))</f>
        <v>positivo</v>
      </c>
      <c r="O4677" s="115">
        <f t="array" ref="O4677">IF(N4677="negativo",INDEX($AD$3:$AG$51,MATCH(1,($B4677=$AD$3:$AD$51)*($J4677=$AE$3:$AE$51),0),3),IF(N4677="positivo",INDEX($AD$55:$AG$109,MATCH(1,($B4677=$AD$55:$AD$109)*($J4677=$AE$55:$AE$109),0),3)))</f>
        <v>55</v>
      </c>
      <c r="P4677" s="115">
        <f t="array" ref="P4677">IF(N4677="negativo",INDEX($AD$3:$AG$51,MATCH(1,($B4677=$AD$3:$AD$51)*($J4677=$AE$3:$AE$51),0),4),IF(N4677="positivo",INDEX($AD$55:$AG$109,MATCH(1,($B4677=$AD$55:$AD$109)*($J4677=$AE$55:$AE$109),0),4)))</f>
        <v>18</v>
      </c>
      <c r="Q4677" s="115" t="str">
        <f>VLOOKUP(M4677,Modelo!$A$2:$C$7,2,0)</f>
        <v>Capital Humano: Bienestar y Desarrollo</v>
      </c>
      <c r="R4677" s="118">
        <f t="array" ref="R4677">INDEX(Modelo!$F$1:$H$37,MATCH(1,(DataBase!Q4677=Modelo!$G$1:$G$37)*(DataBase!B4677=Modelo!$F$1:$F$37),0),3)</f>
        <v>0.21052631578947367</v>
      </c>
      <c r="S4677" s="115">
        <f t="shared" si="148"/>
        <v>0</v>
      </c>
      <c r="T4677" s="115">
        <f t="shared" si="149"/>
        <v>0</v>
      </c>
    </row>
    <row r="4678" spans="1:20" x14ac:dyDescent="0.3">
      <c r="A4678" s="115" t="s">
        <v>188</v>
      </c>
      <c r="B4678" s="115" t="s">
        <v>84</v>
      </c>
      <c r="C4678" s="115" t="s">
        <v>103</v>
      </c>
      <c r="D4678" s="115" t="s">
        <v>86</v>
      </c>
      <c r="E4678" s="115" t="s">
        <v>87</v>
      </c>
      <c r="F4678" s="115" t="s">
        <v>86</v>
      </c>
      <c r="G4678" s="115">
        <v>1974</v>
      </c>
      <c r="H4678" s="115" t="s">
        <v>125</v>
      </c>
      <c r="I4678" s="115">
        <v>2.2729038500000001</v>
      </c>
      <c r="J4678" s="115" t="s">
        <v>58</v>
      </c>
      <c r="K4678" s="115">
        <f>INDEX(DatosProcesados!$A$1:$BF$101,MATCH(DataBase!A4678,DatosProcesados!$A$1:$A$101,0),MATCH(DataBase!J4678,DatosProcesados!$A$1:$BF$1,0))</f>
        <v>39.6</v>
      </c>
      <c r="L4678" s="115" t="str">
        <f>INDEX(Modelo!$A$9:$D$89,MATCH(DataBase!$J4678,Modelo!$A$9:$A$89,0),MATCH(DataBase!L$1,Modelo!$A$9:$D$9,0))</f>
        <v xml:space="preserve">Impacto social </v>
      </c>
      <c r="M4678" s="115" t="str">
        <f>INDEX(Modelo!$A$9:$D$89,MATCH(DataBase!$J4678,Modelo!$A$9:$A$89,0),MATCH(DataBase!M$1,Modelo!$A$9:$D$9,0))</f>
        <v>Pilar 4</v>
      </c>
      <c r="N4678" s="115" t="str">
        <f>INDEX(Modelo!$A$9:$D$89,MATCH(DataBase!$J4678,Modelo!$A$9:$A$89,0),MATCH(DataBase!N$1,Modelo!$A$9:$D$9,0))</f>
        <v>positivo</v>
      </c>
      <c r="O4678" s="115">
        <f t="array" ref="O4678">IF(N4678="negativo",INDEX($AD$3:$AG$51,MATCH(1,($B4678=$AD$3:$AD$51)*($J4678=$AE$3:$AE$51),0),3),IF(N4678="positivo",INDEX($AD$55:$AG$109,MATCH(1,($B4678=$AD$55:$AD$109)*($J4678=$AE$55:$AE$109),0),3)))</f>
        <v>413</v>
      </c>
      <c r="P4678" s="115">
        <f t="array" ref="P4678">IF(N4678="negativo",INDEX($AD$3:$AG$51,MATCH(1,($B4678=$AD$3:$AD$51)*($J4678=$AE$3:$AE$51),0),4),IF(N4678="positivo",INDEX($AD$55:$AG$109,MATCH(1,($B4678=$AD$55:$AD$109)*($J4678=$AE$55:$AE$109),0),4)))</f>
        <v>32.299999999999997</v>
      </c>
      <c r="Q4678" s="115" t="str">
        <f>VLOOKUP(M4678,Modelo!$A$2:$C$7,2,0)</f>
        <v>Capital Humano: Bienestar y Desarrollo</v>
      </c>
      <c r="R4678" s="118">
        <f t="array" ref="R4678">INDEX(Modelo!$F$1:$H$37,MATCH(1,(DataBase!Q4678=Modelo!$G$1:$G$37)*(DataBase!B4678=Modelo!$F$1:$F$37),0),3)</f>
        <v>0.11764705882352941</v>
      </c>
      <c r="S4678" s="115">
        <f t="shared" si="148"/>
        <v>1.9175203572366704</v>
      </c>
      <c r="T4678" s="115">
        <f t="shared" si="149"/>
        <v>0.22559063026313769</v>
      </c>
    </row>
    <row r="4679" spans="1:20" x14ac:dyDescent="0.3">
      <c r="A4679" s="115" t="s">
        <v>199</v>
      </c>
      <c r="B4679" s="115" t="s">
        <v>84</v>
      </c>
      <c r="C4679" s="115" t="s">
        <v>103</v>
      </c>
      <c r="D4679" s="115" t="s">
        <v>86</v>
      </c>
      <c r="E4679" s="115" t="s">
        <v>86</v>
      </c>
      <c r="F4679" s="115" t="s">
        <v>87</v>
      </c>
      <c r="G4679" s="115">
        <v>2015</v>
      </c>
      <c r="H4679" s="115" t="s">
        <v>125</v>
      </c>
      <c r="I4679" s="115">
        <v>0.70314701400000001</v>
      </c>
      <c r="J4679" s="115" t="s">
        <v>58</v>
      </c>
      <c r="K4679" s="115" t="str">
        <f>INDEX(DatosProcesados!$A$1:$BF$101,MATCH(DataBase!A4679,DatosProcesados!$A$1:$A$101,0),MATCH(DataBase!J4679,DatosProcesados!$A$1:$BF$1,0))</f>
        <v>No informa</v>
      </c>
      <c r="L4679" s="115" t="str">
        <f>INDEX(Modelo!$A$9:$D$89,MATCH(DataBase!$J4679,Modelo!$A$9:$A$89,0),MATCH(DataBase!L$1,Modelo!$A$9:$D$9,0))</f>
        <v xml:space="preserve">Impacto social </v>
      </c>
      <c r="M4679" s="115" t="str">
        <f>INDEX(Modelo!$A$9:$D$89,MATCH(DataBase!$J4679,Modelo!$A$9:$A$89,0),MATCH(DataBase!M$1,Modelo!$A$9:$D$9,0))</f>
        <v>Pilar 4</v>
      </c>
      <c r="N4679" s="115" t="str">
        <f>INDEX(Modelo!$A$9:$D$89,MATCH(DataBase!$J4679,Modelo!$A$9:$A$89,0),MATCH(DataBase!N$1,Modelo!$A$9:$D$9,0))</f>
        <v>positivo</v>
      </c>
      <c r="O4679" s="115">
        <f t="array" ref="O4679">IF(N4679="negativo",INDEX($AD$3:$AG$51,MATCH(1,($B4679=$AD$3:$AD$51)*($J4679=$AE$3:$AE$51),0),3),IF(N4679="positivo",INDEX($AD$55:$AG$109,MATCH(1,($B4679=$AD$55:$AD$109)*($J4679=$AE$55:$AE$109),0),3)))</f>
        <v>413</v>
      </c>
      <c r="P4679" s="115">
        <f t="array" ref="P4679">IF(N4679="negativo",INDEX($AD$3:$AG$51,MATCH(1,($B4679=$AD$3:$AD$51)*($J4679=$AE$3:$AE$51),0),4),IF(N4679="positivo",INDEX($AD$55:$AG$109,MATCH(1,($B4679=$AD$55:$AD$109)*($J4679=$AE$55:$AE$109),0),4)))</f>
        <v>32.299999999999997</v>
      </c>
      <c r="Q4679" s="115" t="str">
        <f>VLOOKUP(M4679,Modelo!$A$2:$C$7,2,0)</f>
        <v>Capital Humano: Bienestar y Desarrollo</v>
      </c>
      <c r="R4679" s="118">
        <f t="array" ref="R4679">INDEX(Modelo!$F$1:$H$37,MATCH(1,(DataBase!Q4679=Modelo!$G$1:$G$37)*(DataBase!B4679=Modelo!$F$1:$F$37),0),3)</f>
        <v>0.11764705882352941</v>
      </c>
      <c r="S4679" s="115">
        <f t="shared" si="148"/>
        <v>0</v>
      </c>
      <c r="T4679" s="115">
        <f t="shared" si="149"/>
        <v>0</v>
      </c>
    </row>
    <row r="4680" spans="1:20" x14ac:dyDescent="0.3">
      <c r="A4680" s="115" t="s">
        <v>215</v>
      </c>
      <c r="B4680" s="115" t="s">
        <v>216</v>
      </c>
      <c r="C4680" s="115" t="s">
        <v>97</v>
      </c>
      <c r="D4680" s="115" t="s">
        <v>86</v>
      </c>
      <c r="E4680" s="115" t="s">
        <v>86</v>
      </c>
      <c r="F4680" s="115" t="s">
        <v>86</v>
      </c>
      <c r="G4680" s="115">
        <v>1956</v>
      </c>
      <c r="H4680" s="115" t="s">
        <v>125</v>
      </c>
      <c r="I4680" s="115">
        <v>25.860914507</v>
      </c>
      <c r="J4680" s="115" t="s">
        <v>58</v>
      </c>
      <c r="K4680" s="115">
        <f>INDEX(DatosProcesados!$A$1:$BF$101,MATCH(DataBase!A4680,DatosProcesados!$A$1:$A$101,0),MATCH(DataBase!J4680,DatosProcesados!$A$1:$BF$1,0))</f>
        <v>55</v>
      </c>
      <c r="L4680" s="115" t="str">
        <f>INDEX(Modelo!$A$9:$D$89,MATCH(DataBase!$J4680,Modelo!$A$9:$A$89,0),MATCH(DataBase!L$1,Modelo!$A$9:$D$9,0))</f>
        <v xml:space="preserve">Impacto social </v>
      </c>
      <c r="M4680" s="115" t="str">
        <f>INDEX(Modelo!$A$9:$D$89,MATCH(DataBase!$J4680,Modelo!$A$9:$A$89,0),MATCH(DataBase!M$1,Modelo!$A$9:$D$9,0))</f>
        <v>Pilar 4</v>
      </c>
      <c r="N4680" s="115" t="str">
        <f>INDEX(Modelo!$A$9:$D$89,MATCH(DataBase!$J4680,Modelo!$A$9:$A$89,0),MATCH(DataBase!N$1,Modelo!$A$9:$D$9,0))</f>
        <v>positivo</v>
      </c>
      <c r="O4680" s="115">
        <f t="array" ref="O4680">IF(N4680="negativo",INDEX($AD$3:$AG$51,MATCH(1,($B4680=$AD$3:$AD$51)*($J4680=$AE$3:$AE$51),0),3),IF(N4680="positivo",INDEX($AD$55:$AG$109,MATCH(1,($B4680=$AD$55:$AD$109)*($J4680=$AE$55:$AE$109),0),3)))</f>
        <v>55</v>
      </c>
      <c r="P4680" s="115">
        <f t="array" ref="P4680">IF(N4680="negativo",INDEX($AD$3:$AG$51,MATCH(1,($B4680=$AD$3:$AD$51)*($J4680=$AE$3:$AE$51),0),4),IF(N4680="positivo",INDEX($AD$55:$AG$109,MATCH(1,($B4680=$AD$55:$AD$109)*($J4680=$AE$55:$AE$109),0),4)))</f>
        <v>18</v>
      </c>
      <c r="Q4680" s="115" t="str">
        <f>VLOOKUP(M4680,Modelo!$A$2:$C$7,2,0)</f>
        <v>Capital Humano: Bienestar y Desarrollo</v>
      </c>
      <c r="R4680" s="118">
        <f t="array" ref="R4680">INDEX(Modelo!$F$1:$H$37,MATCH(1,(DataBase!Q4680=Modelo!$G$1:$G$37)*(DataBase!B4680=Modelo!$F$1:$F$37),0),3)</f>
        <v>0.21052631578947367</v>
      </c>
      <c r="S4680" s="115">
        <f t="shared" si="148"/>
        <v>100</v>
      </c>
      <c r="T4680" s="115">
        <f t="shared" si="149"/>
        <v>21.052631578947366</v>
      </c>
    </row>
    <row r="4681" spans="1:20" x14ac:dyDescent="0.3">
      <c r="A4681" s="115" t="s">
        <v>257</v>
      </c>
      <c r="B4681" s="115" t="s">
        <v>216</v>
      </c>
      <c r="C4681" s="115" t="s">
        <v>97</v>
      </c>
      <c r="D4681" s="115" t="s">
        <v>86</v>
      </c>
      <c r="E4681" s="115" t="s">
        <v>87</v>
      </c>
      <c r="F4681" s="115" t="s">
        <v>87</v>
      </c>
      <c r="G4681" s="115">
        <v>1898</v>
      </c>
      <c r="H4681" s="115" t="s">
        <v>167</v>
      </c>
      <c r="I4681" s="115">
        <v>2.4260392159999999</v>
      </c>
      <c r="J4681" s="115" t="s">
        <v>58</v>
      </c>
      <c r="K4681" s="115">
        <f>INDEX(DatosProcesados!$A$1:$BF$101,MATCH(DataBase!A4681,DatosProcesados!$A$1:$A$101,0),MATCH(DataBase!J4681,DatosProcesados!$A$1:$BF$1,0))</f>
        <v>18</v>
      </c>
      <c r="L4681" s="115" t="str">
        <f>INDEX(Modelo!$A$9:$D$89,MATCH(DataBase!$J4681,Modelo!$A$9:$A$89,0),MATCH(DataBase!L$1,Modelo!$A$9:$D$9,0))</f>
        <v xml:space="preserve">Impacto social </v>
      </c>
      <c r="M4681" s="115" t="str">
        <f>INDEX(Modelo!$A$9:$D$89,MATCH(DataBase!$J4681,Modelo!$A$9:$A$89,0),MATCH(DataBase!M$1,Modelo!$A$9:$D$9,0))</f>
        <v>Pilar 4</v>
      </c>
      <c r="N4681" s="115" t="str">
        <f>INDEX(Modelo!$A$9:$D$89,MATCH(DataBase!$J4681,Modelo!$A$9:$A$89,0),MATCH(DataBase!N$1,Modelo!$A$9:$D$9,0))</f>
        <v>positivo</v>
      </c>
      <c r="O4681" s="115">
        <f t="array" ref="O4681">IF(N4681="negativo",INDEX($AD$3:$AG$51,MATCH(1,($B4681=$AD$3:$AD$51)*($J4681=$AE$3:$AE$51),0),3),IF(N4681="positivo",INDEX($AD$55:$AG$109,MATCH(1,($B4681=$AD$55:$AD$109)*($J4681=$AE$55:$AE$109),0),3)))</f>
        <v>55</v>
      </c>
      <c r="P4681" s="115">
        <f t="array" ref="P4681">IF(N4681="negativo",INDEX($AD$3:$AG$51,MATCH(1,($B4681=$AD$3:$AD$51)*($J4681=$AE$3:$AE$51),0),4),IF(N4681="positivo",INDEX($AD$55:$AG$109,MATCH(1,($B4681=$AD$55:$AD$109)*($J4681=$AE$55:$AE$109),0),4)))</f>
        <v>18</v>
      </c>
      <c r="Q4681" s="115" t="str">
        <f>VLOOKUP(M4681,Modelo!$A$2:$C$7,2,0)</f>
        <v>Capital Humano: Bienestar y Desarrollo</v>
      </c>
      <c r="R4681" s="118">
        <f t="array" ref="R4681">INDEX(Modelo!$F$1:$H$37,MATCH(1,(DataBase!Q4681=Modelo!$G$1:$G$37)*(DataBase!B4681=Modelo!$F$1:$F$37),0),3)</f>
        <v>0.21052631578947367</v>
      </c>
      <c r="S4681" s="115">
        <f t="shared" si="148"/>
        <v>0</v>
      </c>
      <c r="T4681" s="115">
        <f t="shared" si="149"/>
        <v>0</v>
      </c>
    </row>
    <row r="4682" spans="1:20" x14ac:dyDescent="0.3">
      <c r="A4682" s="115" t="s">
        <v>301</v>
      </c>
      <c r="B4682" s="115" t="s">
        <v>216</v>
      </c>
      <c r="C4682" s="115" t="s">
        <v>103</v>
      </c>
      <c r="D4682" s="115" t="s">
        <v>86</v>
      </c>
      <c r="E4682" s="115" t="s">
        <v>87</v>
      </c>
      <c r="F4682" s="115" t="s">
        <v>86</v>
      </c>
      <c r="G4682" s="115">
        <v>1998</v>
      </c>
      <c r="H4682" s="115" t="s">
        <v>125</v>
      </c>
      <c r="I4682" s="115">
        <v>1.697301486</v>
      </c>
      <c r="J4682" s="115" t="s">
        <v>58</v>
      </c>
      <c r="K4682" s="115">
        <f>INDEX(DatosProcesados!$A$1:$BF$101,MATCH(DataBase!A4682,DatosProcesados!$A$1:$A$101,0),MATCH(DataBase!J4682,DatosProcesados!$A$1:$BF$1,0))</f>
        <v>34</v>
      </c>
      <c r="L4682" s="115" t="str">
        <f>INDEX(Modelo!$A$9:$D$89,MATCH(DataBase!$J4682,Modelo!$A$9:$A$89,0),MATCH(DataBase!L$1,Modelo!$A$9:$D$9,0))</f>
        <v xml:space="preserve">Impacto social </v>
      </c>
      <c r="M4682" s="115" t="str">
        <f>INDEX(Modelo!$A$9:$D$89,MATCH(DataBase!$J4682,Modelo!$A$9:$A$89,0),MATCH(DataBase!M$1,Modelo!$A$9:$D$9,0))</f>
        <v>Pilar 4</v>
      </c>
      <c r="N4682" s="115" t="str">
        <f>INDEX(Modelo!$A$9:$D$89,MATCH(DataBase!$J4682,Modelo!$A$9:$A$89,0),MATCH(DataBase!N$1,Modelo!$A$9:$D$9,0))</f>
        <v>positivo</v>
      </c>
      <c r="O4682" s="115">
        <f t="array" ref="O4682">IF(N4682="negativo",INDEX($AD$3:$AG$51,MATCH(1,($B4682=$AD$3:$AD$51)*($J4682=$AE$3:$AE$51),0),3),IF(N4682="positivo",INDEX($AD$55:$AG$109,MATCH(1,($B4682=$AD$55:$AD$109)*($J4682=$AE$55:$AE$109),0),3)))</f>
        <v>55</v>
      </c>
      <c r="P4682" s="115">
        <f t="array" ref="P4682">IF(N4682="negativo",INDEX($AD$3:$AG$51,MATCH(1,($B4682=$AD$3:$AD$51)*($J4682=$AE$3:$AE$51),0),4),IF(N4682="positivo",INDEX($AD$55:$AG$109,MATCH(1,($B4682=$AD$55:$AD$109)*($J4682=$AE$55:$AE$109),0),4)))</f>
        <v>18</v>
      </c>
      <c r="Q4682" s="115" t="str">
        <f>VLOOKUP(M4682,Modelo!$A$2:$C$7,2,0)</f>
        <v>Capital Humano: Bienestar y Desarrollo</v>
      </c>
      <c r="R4682" s="118">
        <f t="array" ref="R4682">INDEX(Modelo!$F$1:$H$37,MATCH(1,(DataBase!Q4682=Modelo!$G$1:$G$37)*(DataBase!B4682=Modelo!$F$1:$F$37),0),3)</f>
        <v>0.21052631578947367</v>
      </c>
      <c r="S4682" s="115">
        <f t="shared" si="148"/>
        <v>43.243243243243242</v>
      </c>
      <c r="T4682" s="115">
        <f t="shared" si="149"/>
        <v>9.10384068278805</v>
      </c>
    </row>
    <row r="4683" spans="1:20" x14ac:dyDescent="0.3">
      <c r="A4683" s="115" t="s">
        <v>352</v>
      </c>
      <c r="B4683" s="115" t="s">
        <v>313</v>
      </c>
      <c r="C4683" s="115" t="s">
        <v>103</v>
      </c>
      <c r="D4683" s="115" t="s">
        <v>87</v>
      </c>
      <c r="E4683" s="115" t="s">
        <v>87</v>
      </c>
      <c r="F4683" s="115" t="s">
        <v>87</v>
      </c>
      <c r="G4683" s="115">
        <v>1969</v>
      </c>
      <c r="H4683" s="115" t="s">
        <v>353</v>
      </c>
      <c r="I4683" s="115">
        <v>3.188315636</v>
      </c>
      <c r="J4683" s="115" t="s">
        <v>58</v>
      </c>
      <c r="K4683" s="115" t="str">
        <f>INDEX(DatosProcesados!$A$1:$BF$101,MATCH(DataBase!A4683,DatosProcesados!$A$1:$A$101,0),MATCH(DataBase!J4683,DatosProcesados!$A$1:$BF$1,0))</f>
        <v>No informa</v>
      </c>
      <c r="L4683" s="115" t="str">
        <f>INDEX(Modelo!$A$9:$D$89,MATCH(DataBase!$J4683,Modelo!$A$9:$A$89,0),MATCH(DataBase!L$1,Modelo!$A$9:$D$9,0))</f>
        <v xml:space="preserve">Impacto social </v>
      </c>
      <c r="M4683" s="115" t="str">
        <f>INDEX(Modelo!$A$9:$D$89,MATCH(DataBase!$J4683,Modelo!$A$9:$A$89,0),MATCH(DataBase!M$1,Modelo!$A$9:$D$9,0))</f>
        <v>Pilar 4</v>
      </c>
      <c r="N4683" s="115" t="str">
        <f>INDEX(Modelo!$A$9:$D$89,MATCH(DataBase!$J4683,Modelo!$A$9:$A$89,0),MATCH(DataBase!N$1,Modelo!$A$9:$D$9,0))</f>
        <v>positivo</v>
      </c>
      <c r="O4683" s="115">
        <f t="array" ref="O4683">IF(N4683="negativo",INDEX($AD$3:$AG$51,MATCH(1,($B4683=$AD$3:$AD$51)*($J4683=$AE$3:$AE$51),0),3),IF(N4683="positivo",INDEX($AD$55:$AG$109,MATCH(1,($B4683=$AD$55:$AD$109)*($J4683=$AE$55:$AE$109),0),3)))</f>
        <v>196</v>
      </c>
      <c r="P4683" s="115">
        <f t="array" ref="P4683">IF(N4683="negativo",INDEX($AD$3:$AG$51,MATCH(1,($B4683=$AD$3:$AD$51)*($J4683=$AE$3:$AE$51),0),4),IF(N4683="positivo",INDEX($AD$55:$AG$109,MATCH(1,($B4683=$AD$55:$AD$109)*($J4683=$AE$55:$AE$109),0),4)))</f>
        <v>12.3</v>
      </c>
      <c r="Q4683" s="115" t="str">
        <f>VLOOKUP(M4683,Modelo!$A$2:$C$7,2,0)</f>
        <v>Capital Humano: Bienestar y Desarrollo</v>
      </c>
      <c r="R4683" s="118">
        <f t="array" ref="R4683">INDEX(Modelo!$F$1:$H$37,MATCH(1,(DataBase!Q4683=Modelo!$G$1:$G$37)*(DataBase!B4683=Modelo!$F$1:$F$37),0),3)</f>
        <v>0.17647058823529413</v>
      </c>
      <c r="S4683" s="115">
        <f t="shared" si="148"/>
        <v>0</v>
      </c>
      <c r="T4683" s="115">
        <f t="shared" si="149"/>
        <v>0</v>
      </c>
    </row>
    <row r="4684" spans="1:20" x14ac:dyDescent="0.3">
      <c r="A4684" s="115" t="s">
        <v>427</v>
      </c>
      <c r="B4684" s="115" t="s">
        <v>407</v>
      </c>
      <c r="C4684" s="115" t="s">
        <v>103</v>
      </c>
      <c r="D4684" s="115" t="s">
        <v>86</v>
      </c>
      <c r="E4684" s="115" t="s">
        <v>86</v>
      </c>
      <c r="F4684" s="115" t="s">
        <v>87</v>
      </c>
      <c r="G4684" s="115">
        <v>2020</v>
      </c>
      <c r="H4684" s="115" t="s">
        <v>428</v>
      </c>
      <c r="I4684" s="115">
        <v>1.943851598</v>
      </c>
      <c r="J4684" s="115" t="s">
        <v>58</v>
      </c>
      <c r="K4684" s="115" t="str">
        <f>INDEX(DatosProcesados!$A$1:$BF$101,MATCH(DataBase!A4684,DatosProcesados!$A$1:$A$101,0),MATCH(DataBase!J4684,DatosProcesados!$A$1:$BF$1,0))</f>
        <v>No informa</v>
      </c>
      <c r="L4684" s="115" t="str">
        <f>INDEX(Modelo!$A$9:$D$89,MATCH(DataBase!$J4684,Modelo!$A$9:$A$89,0),MATCH(DataBase!L$1,Modelo!$A$9:$D$9,0))</f>
        <v xml:space="preserve">Impacto social </v>
      </c>
      <c r="M4684" s="115" t="str">
        <f>INDEX(Modelo!$A$9:$D$89,MATCH(DataBase!$J4684,Modelo!$A$9:$A$89,0),MATCH(DataBase!M$1,Modelo!$A$9:$D$9,0))</f>
        <v>Pilar 4</v>
      </c>
      <c r="N4684" s="115" t="str">
        <f>INDEX(Modelo!$A$9:$D$89,MATCH(DataBase!$J4684,Modelo!$A$9:$A$89,0),MATCH(DataBase!N$1,Modelo!$A$9:$D$9,0))</f>
        <v>positivo</v>
      </c>
      <c r="O4684" s="115">
        <f t="array" ref="O4684">IF(N4684="negativo",INDEX($AD$3:$AG$51,MATCH(1,($B4684=$AD$3:$AD$51)*($J4684=$AE$3:$AE$51),0),3),IF(N4684="positivo",INDEX($AD$55:$AG$109,MATCH(1,($B4684=$AD$55:$AD$109)*($J4684=$AE$55:$AE$109),0),3)))</f>
        <v>68</v>
      </c>
      <c r="P4684" s="115">
        <f t="array" ref="P4684">IF(N4684="negativo",INDEX($AD$3:$AG$51,MATCH(1,($B4684=$AD$3:$AD$51)*($J4684=$AE$3:$AE$51),0),4),IF(N4684="positivo",INDEX($AD$55:$AG$109,MATCH(1,($B4684=$AD$55:$AD$109)*($J4684=$AE$55:$AE$109),0),4)))</f>
        <v>43</v>
      </c>
      <c r="Q4684" s="115" t="str">
        <f>VLOOKUP(M4684,Modelo!$A$2:$C$7,2,0)</f>
        <v>Capital Humano: Bienestar y Desarrollo</v>
      </c>
      <c r="R4684" s="118">
        <f t="array" ref="R4684">INDEX(Modelo!$F$1:$H$37,MATCH(1,(DataBase!Q4684=Modelo!$G$1:$G$37)*(DataBase!B4684=Modelo!$F$1:$F$37),0),3)</f>
        <v>0.19230769230769232</v>
      </c>
      <c r="S4684" s="115">
        <f t="shared" si="148"/>
        <v>0</v>
      </c>
      <c r="T4684" s="115">
        <f t="shared" si="149"/>
        <v>0</v>
      </c>
    </row>
    <row r="4685" spans="1:20" x14ac:dyDescent="0.3">
      <c r="A4685" s="115" t="s">
        <v>333</v>
      </c>
      <c r="B4685" s="115" t="s">
        <v>313</v>
      </c>
      <c r="C4685" s="115" t="s">
        <v>103</v>
      </c>
      <c r="D4685" s="115" t="s">
        <v>86</v>
      </c>
      <c r="E4685" s="115" t="s">
        <v>86</v>
      </c>
      <c r="F4685" s="115" t="s">
        <v>87</v>
      </c>
      <c r="G4685" s="115">
        <v>1952</v>
      </c>
      <c r="H4685" s="115" t="s">
        <v>177</v>
      </c>
      <c r="I4685" s="115">
        <v>5.9910971069999999</v>
      </c>
      <c r="J4685" s="115" t="s">
        <v>58</v>
      </c>
      <c r="K4685" s="115">
        <f>INDEX(DatosProcesados!$A$1:$BF$101,MATCH(DataBase!A4685,DatosProcesados!$A$1:$A$101,0),MATCH(DataBase!J4685,DatosProcesados!$A$1:$BF$1,0))</f>
        <v>28.5</v>
      </c>
      <c r="L4685" s="115" t="str">
        <f>INDEX(Modelo!$A$9:$D$89,MATCH(DataBase!$J4685,Modelo!$A$9:$A$89,0),MATCH(DataBase!L$1,Modelo!$A$9:$D$9,0))</f>
        <v xml:space="preserve">Impacto social </v>
      </c>
      <c r="M4685" s="115" t="str">
        <f>INDEX(Modelo!$A$9:$D$89,MATCH(DataBase!$J4685,Modelo!$A$9:$A$89,0),MATCH(DataBase!M$1,Modelo!$A$9:$D$9,0))</f>
        <v>Pilar 4</v>
      </c>
      <c r="N4685" s="115" t="str">
        <f>INDEX(Modelo!$A$9:$D$89,MATCH(DataBase!$J4685,Modelo!$A$9:$A$89,0),MATCH(DataBase!N$1,Modelo!$A$9:$D$9,0))</f>
        <v>positivo</v>
      </c>
      <c r="O4685" s="115">
        <f t="array" ref="O4685">IF(N4685="negativo",INDEX($AD$3:$AG$51,MATCH(1,($B4685=$AD$3:$AD$51)*($J4685=$AE$3:$AE$51),0),3),IF(N4685="positivo",INDEX($AD$55:$AG$109,MATCH(1,($B4685=$AD$55:$AD$109)*($J4685=$AE$55:$AE$109),0),3)))</f>
        <v>196</v>
      </c>
      <c r="P4685" s="115">
        <f t="array" ref="P4685">IF(N4685="negativo",INDEX($AD$3:$AG$51,MATCH(1,($B4685=$AD$3:$AD$51)*($J4685=$AE$3:$AE$51),0),4),IF(N4685="positivo",INDEX($AD$55:$AG$109,MATCH(1,($B4685=$AD$55:$AD$109)*($J4685=$AE$55:$AE$109),0),4)))</f>
        <v>12.3</v>
      </c>
      <c r="Q4685" s="115" t="str">
        <f>VLOOKUP(M4685,Modelo!$A$2:$C$7,2,0)</f>
        <v>Capital Humano: Bienestar y Desarrollo</v>
      </c>
      <c r="R4685" s="118">
        <f t="array" ref="R4685">INDEX(Modelo!$F$1:$H$37,MATCH(1,(DataBase!Q4685=Modelo!$G$1:$G$37)*(DataBase!B4685=Modelo!$F$1:$F$37),0),3)</f>
        <v>0.17647058823529413</v>
      </c>
      <c r="S4685" s="115">
        <f t="shared" si="148"/>
        <v>8.8187261839956452</v>
      </c>
      <c r="T4685" s="115">
        <f t="shared" si="149"/>
        <v>1.5562457971757022</v>
      </c>
    </row>
    <row r="4686" spans="1:20" x14ac:dyDescent="0.3">
      <c r="A4686" s="115" t="s">
        <v>371</v>
      </c>
      <c r="B4686" s="115" t="s">
        <v>313</v>
      </c>
      <c r="C4686" s="115" t="s">
        <v>103</v>
      </c>
      <c r="D4686" s="115" t="s">
        <v>87</v>
      </c>
      <c r="E4686" s="115" t="s">
        <v>86</v>
      </c>
      <c r="F4686" s="115" t="s">
        <v>87</v>
      </c>
      <c r="G4686" s="115">
        <v>1977</v>
      </c>
      <c r="H4686" s="115" t="s">
        <v>281</v>
      </c>
      <c r="I4686" s="115">
        <v>2.002301595</v>
      </c>
      <c r="J4686" s="115" t="s">
        <v>58</v>
      </c>
      <c r="K4686" s="115" t="str">
        <f>INDEX(DatosProcesados!$A$1:$BF$101,MATCH(DataBase!A4686,DatosProcesados!$A$1:$A$101,0),MATCH(DataBase!J4686,DatosProcesados!$A$1:$BF$1,0))</f>
        <v>No informa</v>
      </c>
      <c r="L4686" s="115" t="str">
        <f>INDEX(Modelo!$A$9:$D$89,MATCH(DataBase!$J4686,Modelo!$A$9:$A$89,0),MATCH(DataBase!L$1,Modelo!$A$9:$D$9,0))</f>
        <v xml:space="preserve">Impacto social </v>
      </c>
      <c r="M4686" s="115" t="str">
        <f>INDEX(Modelo!$A$9:$D$89,MATCH(DataBase!$J4686,Modelo!$A$9:$A$89,0),MATCH(DataBase!M$1,Modelo!$A$9:$D$9,0))</f>
        <v>Pilar 4</v>
      </c>
      <c r="N4686" s="115" t="str">
        <f>INDEX(Modelo!$A$9:$D$89,MATCH(DataBase!$J4686,Modelo!$A$9:$A$89,0),MATCH(DataBase!N$1,Modelo!$A$9:$D$9,0))</f>
        <v>positivo</v>
      </c>
      <c r="O4686" s="115">
        <f t="array" ref="O4686">IF(N4686="negativo",INDEX($AD$3:$AG$51,MATCH(1,($B4686=$AD$3:$AD$51)*($J4686=$AE$3:$AE$51),0),3),IF(N4686="positivo",INDEX($AD$55:$AG$109,MATCH(1,($B4686=$AD$55:$AD$109)*($J4686=$AE$55:$AE$109),0),3)))</f>
        <v>196</v>
      </c>
      <c r="P4686" s="115">
        <f t="array" ref="P4686">IF(N4686="negativo",INDEX($AD$3:$AG$51,MATCH(1,($B4686=$AD$3:$AD$51)*($J4686=$AE$3:$AE$51),0),4),IF(N4686="positivo",INDEX($AD$55:$AG$109,MATCH(1,($B4686=$AD$55:$AD$109)*($J4686=$AE$55:$AE$109),0),4)))</f>
        <v>12.3</v>
      </c>
      <c r="Q4686" s="115" t="str">
        <f>VLOOKUP(M4686,Modelo!$A$2:$C$7,2,0)</f>
        <v>Capital Humano: Bienestar y Desarrollo</v>
      </c>
      <c r="R4686" s="118">
        <f t="array" ref="R4686">INDEX(Modelo!$F$1:$H$37,MATCH(1,(DataBase!Q4686=Modelo!$G$1:$G$37)*(DataBase!B4686=Modelo!$F$1:$F$37),0),3)</f>
        <v>0.17647058823529413</v>
      </c>
      <c r="S4686" s="115">
        <f t="shared" si="148"/>
        <v>0</v>
      </c>
      <c r="T4686" s="115">
        <f t="shared" si="149"/>
        <v>0</v>
      </c>
    </row>
    <row r="4687" spans="1:20" x14ac:dyDescent="0.3">
      <c r="A4687" s="115" t="s">
        <v>469</v>
      </c>
      <c r="B4687" s="115" t="s">
        <v>467</v>
      </c>
      <c r="C4687" s="115" t="s">
        <v>103</v>
      </c>
      <c r="D4687" s="115" t="s">
        <v>87</v>
      </c>
      <c r="E4687" s="115" t="s">
        <v>86</v>
      </c>
      <c r="F4687" s="115" t="s">
        <v>87</v>
      </c>
      <c r="G4687" s="115">
        <v>1971</v>
      </c>
      <c r="H4687" s="115" t="s">
        <v>244</v>
      </c>
      <c r="I4687" s="115">
        <v>2.1567474139999998</v>
      </c>
      <c r="J4687" s="115" t="s">
        <v>58</v>
      </c>
      <c r="K4687" s="115" t="str">
        <f>INDEX(DatosProcesados!$A$1:$BF$101,MATCH(DataBase!A4687,DatosProcesados!$A$1:$A$101,0),MATCH(DataBase!J4687,DatosProcesados!$A$1:$BF$1,0))</f>
        <v>No informa</v>
      </c>
      <c r="L4687" s="115" t="str">
        <f>INDEX(Modelo!$A$9:$D$89,MATCH(DataBase!$J4687,Modelo!$A$9:$A$89,0),MATCH(DataBase!L$1,Modelo!$A$9:$D$9,0))</f>
        <v xml:space="preserve">Impacto social </v>
      </c>
      <c r="M4687" s="115" t="str">
        <f>INDEX(Modelo!$A$9:$D$89,MATCH(DataBase!$J4687,Modelo!$A$9:$A$89,0),MATCH(DataBase!M$1,Modelo!$A$9:$D$9,0))</f>
        <v>Pilar 4</v>
      </c>
      <c r="N4687" s="115" t="str">
        <f>INDEX(Modelo!$A$9:$D$89,MATCH(DataBase!$J4687,Modelo!$A$9:$A$89,0),MATCH(DataBase!N$1,Modelo!$A$9:$D$9,0))</f>
        <v>positivo</v>
      </c>
      <c r="O4687" s="115">
        <f t="array" ref="O4687">IF(N4687="negativo",INDEX($AD$3:$AG$51,MATCH(1,($B4687=$AD$3:$AD$51)*($J4687=$AE$3:$AE$51),0),3),IF(N4687="positivo",INDEX($AD$55:$AG$109,MATCH(1,($B4687=$AD$55:$AD$109)*($J4687=$AE$55:$AE$109),0),3)))</f>
        <v>0</v>
      </c>
      <c r="P4687" s="115">
        <f t="array" ref="P4687">IF(N4687="negativo",INDEX($AD$3:$AG$51,MATCH(1,($B4687=$AD$3:$AD$51)*($J4687=$AE$3:$AE$51),0),4),IF(N4687="positivo",INDEX($AD$55:$AG$109,MATCH(1,($B4687=$AD$55:$AD$109)*($J4687=$AE$55:$AE$109),0),4)))</f>
        <v>0</v>
      </c>
      <c r="Q4687" s="115" t="str">
        <f>VLOOKUP(M4687,Modelo!$A$2:$C$7,2,0)</f>
        <v>Capital Humano: Bienestar y Desarrollo</v>
      </c>
      <c r="R4687" s="118">
        <f t="array" ref="R4687">INDEX(Modelo!$F$1:$H$37,MATCH(1,(DataBase!Q4687=Modelo!$G$1:$G$37)*(DataBase!B4687=Modelo!$F$1:$F$37),0),3)</f>
        <v>0.14285714285714285</v>
      </c>
      <c r="S4687" s="115">
        <f t="shared" si="148"/>
        <v>0</v>
      </c>
      <c r="T4687" s="115">
        <f t="shared" si="149"/>
        <v>0</v>
      </c>
    </row>
    <row r="4688" spans="1:20" x14ac:dyDescent="0.3">
      <c r="A4688" s="115" t="s">
        <v>357</v>
      </c>
      <c r="B4688" s="115" t="s">
        <v>313</v>
      </c>
      <c r="C4688" s="115" t="s">
        <v>103</v>
      </c>
      <c r="D4688" s="115" t="s">
        <v>86</v>
      </c>
      <c r="E4688" s="115" t="s">
        <v>86</v>
      </c>
      <c r="F4688" s="115" t="s">
        <v>87</v>
      </c>
      <c r="G4688" s="115">
        <v>2009</v>
      </c>
      <c r="H4688" s="115" t="s">
        <v>358</v>
      </c>
      <c r="I4688" s="115">
        <v>2.8694480090000001</v>
      </c>
      <c r="J4688" s="115" t="s">
        <v>58</v>
      </c>
      <c r="K4688" s="115" t="str">
        <f>INDEX(DatosProcesados!$A$1:$BF$101,MATCH(DataBase!A4688,DatosProcesados!$A$1:$A$101,0),MATCH(DataBase!J4688,DatosProcesados!$A$1:$BF$1,0))</f>
        <v>No informa</v>
      </c>
      <c r="L4688" s="115" t="str">
        <f>INDEX(Modelo!$A$9:$D$89,MATCH(DataBase!$J4688,Modelo!$A$9:$A$89,0),MATCH(DataBase!L$1,Modelo!$A$9:$D$9,0))</f>
        <v xml:space="preserve">Impacto social </v>
      </c>
      <c r="M4688" s="115" t="str">
        <f>INDEX(Modelo!$A$9:$D$89,MATCH(DataBase!$J4688,Modelo!$A$9:$A$89,0),MATCH(DataBase!M$1,Modelo!$A$9:$D$9,0))</f>
        <v>Pilar 4</v>
      </c>
      <c r="N4688" s="115" t="str">
        <f>INDEX(Modelo!$A$9:$D$89,MATCH(DataBase!$J4688,Modelo!$A$9:$A$89,0),MATCH(DataBase!N$1,Modelo!$A$9:$D$9,0))</f>
        <v>positivo</v>
      </c>
      <c r="O4688" s="115">
        <f t="array" ref="O4688">IF(N4688="negativo",INDEX($AD$3:$AG$51,MATCH(1,($B4688=$AD$3:$AD$51)*($J4688=$AE$3:$AE$51),0),3),IF(N4688="positivo",INDEX($AD$55:$AG$109,MATCH(1,($B4688=$AD$55:$AD$109)*($J4688=$AE$55:$AE$109),0),3)))</f>
        <v>196</v>
      </c>
      <c r="P4688" s="115">
        <f t="array" ref="P4688">IF(N4688="negativo",INDEX($AD$3:$AG$51,MATCH(1,($B4688=$AD$3:$AD$51)*($J4688=$AE$3:$AE$51),0),4),IF(N4688="positivo",INDEX($AD$55:$AG$109,MATCH(1,($B4688=$AD$55:$AD$109)*($J4688=$AE$55:$AE$109),0),4)))</f>
        <v>12.3</v>
      </c>
      <c r="Q4688" s="115" t="str">
        <f>VLOOKUP(M4688,Modelo!$A$2:$C$7,2,0)</f>
        <v>Capital Humano: Bienestar y Desarrollo</v>
      </c>
      <c r="R4688" s="118">
        <f t="array" ref="R4688">INDEX(Modelo!$F$1:$H$37,MATCH(1,(DataBase!Q4688=Modelo!$G$1:$G$37)*(DataBase!B4688=Modelo!$F$1:$F$37),0),3)</f>
        <v>0.17647058823529413</v>
      </c>
      <c r="S4688" s="115">
        <f t="shared" si="148"/>
        <v>0</v>
      </c>
      <c r="T4688" s="115">
        <f t="shared" si="149"/>
        <v>0</v>
      </c>
    </row>
    <row r="4689" spans="1:20" x14ac:dyDescent="0.3">
      <c r="A4689" s="115" t="s">
        <v>355</v>
      </c>
      <c r="B4689" s="115" t="s">
        <v>313</v>
      </c>
      <c r="C4689" s="115" t="s">
        <v>103</v>
      </c>
      <c r="D4689" s="115" t="s">
        <v>87</v>
      </c>
      <c r="E4689" s="115" t="s">
        <v>86</v>
      </c>
      <c r="F4689" s="115" t="s">
        <v>86</v>
      </c>
      <c r="G4689" s="115">
        <v>1934</v>
      </c>
      <c r="H4689" s="115" t="s">
        <v>125</v>
      </c>
      <c r="I4689" s="115">
        <v>3.134365769</v>
      </c>
      <c r="J4689" s="115" t="s">
        <v>58</v>
      </c>
      <c r="K4689" s="115" t="str">
        <f>INDEX(DatosProcesados!$A$1:$BF$101,MATCH(DataBase!A4689,DatosProcesados!$A$1:$A$101,0),MATCH(DataBase!J4689,DatosProcesados!$A$1:$BF$1,0))</f>
        <v>No informa</v>
      </c>
      <c r="L4689" s="115" t="str">
        <f>INDEX(Modelo!$A$9:$D$89,MATCH(DataBase!$J4689,Modelo!$A$9:$A$89,0),MATCH(DataBase!L$1,Modelo!$A$9:$D$9,0))</f>
        <v xml:space="preserve">Impacto social </v>
      </c>
      <c r="M4689" s="115" t="str">
        <f>INDEX(Modelo!$A$9:$D$89,MATCH(DataBase!$J4689,Modelo!$A$9:$A$89,0),MATCH(DataBase!M$1,Modelo!$A$9:$D$9,0))</f>
        <v>Pilar 4</v>
      </c>
      <c r="N4689" s="115" t="str">
        <f>INDEX(Modelo!$A$9:$D$89,MATCH(DataBase!$J4689,Modelo!$A$9:$A$89,0),MATCH(DataBase!N$1,Modelo!$A$9:$D$9,0))</f>
        <v>positivo</v>
      </c>
      <c r="O4689" s="115">
        <f t="array" ref="O4689">IF(N4689="negativo",INDEX($AD$3:$AG$51,MATCH(1,($B4689=$AD$3:$AD$51)*($J4689=$AE$3:$AE$51),0),3),IF(N4689="positivo",INDEX($AD$55:$AG$109,MATCH(1,($B4689=$AD$55:$AD$109)*($J4689=$AE$55:$AE$109),0),3)))</f>
        <v>196</v>
      </c>
      <c r="P4689" s="115">
        <f t="array" ref="P4689">IF(N4689="negativo",INDEX($AD$3:$AG$51,MATCH(1,($B4689=$AD$3:$AD$51)*($J4689=$AE$3:$AE$51),0),4),IF(N4689="positivo",INDEX($AD$55:$AG$109,MATCH(1,($B4689=$AD$55:$AD$109)*($J4689=$AE$55:$AE$109),0),4)))</f>
        <v>12.3</v>
      </c>
      <c r="Q4689" s="115" t="str">
        <f>VLOOKUP(M4689,Modelo!$A$2:$C$7,2,0)</f>
        <v>Capital Humano: Bienestar y Desarrollo</v>
      </c>
      <c r="R4689" s="118">
        <f t="array" ref="R4689">INDEX(Modelo!$F$1:$H$37,MATCH(1,(DataBase!Q4689=Modelo!$G$1:$G$37)*(DataBase!B4689=Modelo!$F$1:$F$37),0),3)</f>
        <v>0.17647058823529413</v>
      </c>
      <c r="S4689" s="115">
        <f t="shared" si="148"/>
        <v>0</v>
      </c>
      <c r="T4689" s="115">
        <f t="shared" si="149"/>
        <v>0</v>
      </c>
    </row>
    <row r="4690" spans="1:20" x14ac:dyDescent="0.3">
      <c r="A4690" s="115" t="s">
        <v>129</v>
      </c>
      <c r="B4690" s="115" t="s">
        <v>84</v>
      </c>
      <c r="C4690" s="115" t="s">
        <v>97</v>
      </c>
      <c r="D4690" s="115" t="s">
        <v>86</v>
      </c>
      <c r="E4690" s="115" t="s">
        <v>87</v>
      </c>
      <c r="F4690" s="115" t="s">
        <v>87</v>
      </c>
      <c r="G4690" s="115">
        <v>1924</v>
      </c>
      <c r="H4690" s="115" t="s">
        <v>130</v>
      </c>
      <c r="I4690" s="115">
        <v>6.6721791020000003</v>
      </c>
      <c r="J4690" s="115" t="s">
        <v>58</v>
      </c>
      <c r="K4690" s="115">
        <f>INDEX(DatosProcesados!$A$1:$BF$101,MATCH(DataBase!A4690,DatosProcesados!$A$1:$A$101,0),MATCH(DataBase!J4690,DatosProcesados!$A$1:$BF$1,0))</f>
        <v>32.299999999999997</v>
      </c>
      <c r="L4690" s="115" t="str">
        <f>INDEX(Modelo!$A$9:$D$89,MATCH(DataBase!$J4690,Modelo!$A$9:$A$89,0),MATCH(DataBase!L$1,Modelo!$A$9:$D$9,0))</f>
        <v xml:space="preserve">Impacto social </v>
      </c>
      <c r="M4690" s="115" t="str">
        <f>INDEX(Modelo!$A$9:$D$89,MATCH(DataBase!$J4690,Modelo!$A$9:$A$89,0),MATCH(DataBase!M$1,Modelo!$A$9:$D$9,0))</f>
        <v>Pilar 4</v>
      </c>
      <c r="N4690" s="115" t="str">
        <f>INDEX(Modelo!$A$9:$D$89,MATCH(DataBase!$J4690,Modelo!$A$9:$A$89,0),MATCH(DataBase!N$1,Modelo!$A$9:$D$9,0))</f>
        <v>positivo</v>
      </c>
      <c r="O4690" s="115">
        <f t="array" ref="O4690">IF(N4690="negativo",INDEX($AD$3:$AG$51,MATCH(1,($B4690=$AD$3:$AD$51)*($J4690=$AE$3:$AE$51),0),3),IF(N4690="positivo",INDEX($AD$55:$AG$109,MATCH(1,($B4690=$AD$55:$AD$109)*($J4690=$AE$55:$AE$109),0),3)))</f>
        <v>413</v>
      </c>
      <c r="P4690" s="115">
        <f t="array" ref="P4690">IF(N4690="negativo",INDEX($AD$3:$AG$51,MATCH(1,($B4690=$AD$3:$AD$51)*($J4690=$AE$3:$AE$51),0),4),IF(N4690="positivo",INDEX($AD$55:$AG$109,MATCH(1,($B4690=$AD$55:$AD$109)*($J4690=$AE$55:$AE$109),0),4)))</f>
        <v>32.299999999999997</v>
      </c>
      <c r="Q4690" s="115" t="str">
        <f>VLOOKUP(M4690,Modelo!$A$2:$C$7,2,0)</f>
        <v>Capital Humano: Bienestar y Desarrollo</v>
      </c>
      <c r="R4690" s="118">
        <f t="array" ref="R4690">INDEX(Modelo!$F$1:$H$37,MATCH(1,(DataBase!Q4690=Modelo!$G$1:$G$37)*(DataBase!B4690=Modelo!$F$1:$F$37),0),3)</f>
        <v>0.11764705882352941</v>
      </c>
      <c r="S4690" s="115">
        <f t="shared" si="148"/>
        <v>0</v>
      </c>
      <c r="T4690" s="115">
        <f t="shared" si="149"/>
        <v>0</v>
      </c>
    </row>
    <row r="4691" spans="1:20" x14ac:dyDescent="0.3">
      <c r="A4691" s="115" t="s">
        <v>166</v>
      </c>
      <c r="B4691" s="115" t="s">
        <v>84</v>
      </c>
      <c r="C4691" s="115" t="s">
        <v>103</v>
      </c>
      <c r="D4691" s="115" t="s">
        <v>86</v>
      </c>
      <c r="E4691" s="115" t="s">
        <v>87</v>
      </c>
      <c r="F4691" s="115" t="s">
        <v>87</v>
      </c>
      <c r="G4691" s="115">
        <v>1910</v>
      </c>
      <c r="H4691" s="115" t="s">
        <v>167</v>
      </c>
      <c r="I4691" s="115">
        <v>2.655177809</v>
      </c>
      <c r="J4691" s="115" t="s">
        <v>58</v>
      </c>
      <c r="K4691" s="115" t="str">
        <f>INDEX(DatosProcesados!$A$1:$BF$101,MATCH(DataBase!A4691,DatosProcesados!$A$1:$A$101,0),MATCH(DataBase!J4691,DatosProcesados!$A$1:$BF$1,0))</f>
        <v>No informa</v>
      </c>
      <c r="L4691" s="115" t="str">
        <f>INDEX(Modelo!$A$9:$D$89,MATCH(DataBase!$J4691,Modelo!$A$9:$A$89,0),MATCH(DataBase!L$1,Modelo!$A$9:$D$9,0))</f>
        <v xml:space="preserve">Impacto social </v>
      </c>
      <c r="M4691" s="115" t="str">
        <f>INDEX(Modelo!$A$9:$D$89,MATCH(DataBase!$J4691,Modelo!$A$9:$A$89,0),MATCH(DataBase!M$1,Modelo!$A$9:$D$9,0))</f>
        <v>Pilar 4</v>
      </c>
      <c r="N4691" s="115" t="str">
        <f>INDEX(Modelo!$A$9:$D$89,MATCH(DataBase!$J4691,Modelo!$A$9:$A$89,0),MATCH(DataBase!N$1,Modelo!$A$9:$D$9,0))</f>
        <v>positivo</v>
      </c>
      <c r="O4691" s="115">
        <f t="array" ref="O4691">IF(N4691="negativo",INDEX($AD$3:$AG$51,MATCH(1,($B4691=$AD$3:$AD$51)*($J4691=$AE$3:$AE$51),0),3),IF(N4691="positivo",INDEX($AD$55:$AG$109,MATCH(1,($B4691=$AD$55:$AD$109)*($J4691=$AE$55:$AE$109),0),3)))</f>
        <v>413</v>
      </c>
      <c r="P4691" s="115">
        <f t="array" ref="P4691">IF(N4691="negativo",INDEX($AD$3:$AG$51,MATCH(1,($B4691=$AD$3:$AD$51)*($J4691=$AE$3:$AE$51),0),4),IF(N4691="positivo",INDEX($AD$55:$AG$109,MATCH(1,($B4691=$AD$55:$AD$109)*($J4691=$AE$55:$AE$109),0),4)))</f>
        <v>32.299999999999997</v>
      </c>
      <c r="Q4691" s="115" t="str">
        <f>VLOOKUP(M4691,Modelo!$A$2:$C$7,2,0)</f>
        <v>Capital Humano: Bienestar y Desarrollo</v>
      </c>
      <c r="R4691" s="118">
        <f t="array" ref="R4691">INDEX(Modelo!$F$1:$H$37,MATCH(1,(DataBase!Q4691=Modelo!$G$1:$G$37)*(DataBase!B4691=Modelo!$F$1:$F$37),0),3)</f>
        <v>0.11764705882352941</v>
      </c>
      <c r="S4691" s="115">
        <f t="shared" si="148"/>
        <v>0</v>
      </c>
      <c r="T4691" s="115">
        <f t="shared" si="149"/>
        <v>0</v>
      </c>
    </row>
    <row r="4692" spans="1:20" x14ac:dyDescent="0.3">
      <c r="A4692" s="115" t="s">
        <v>312</v>
      </c>
      <c r="B4692" s="115" t="s">
        <v>313</v>
      </c>
      <c r="C4692" s="115" t="s">
        <v>103</v>
      </c>
      <c r="D4692" s="115" t="s">
        <v>86</v>
      </c>
      <c r="E4692" s="115" t="s">
        <v>87</v>
      </c>
      <c r="F4692" s="115" t="s">
        <v>87</v>
      </c>
      <c r="G4692" s="115">
        <v>1968</v>
      </c>
      <c r="H4692" s="115" t="s">
        <v>125</v>
      </c>
      <c r="I4692" s="115">
        <v>24.752011681999999</v>
      </c>
      <c r="J4692" s="115" t="s">
        <v>58</v>
      </c>
      <c r="K4692" s="115">
        <f>INDEX(DatosProcesados!$A$1:$BF$101,MATCH(DataBase!A4692,DatosProcesados!$A$1:$A$101,0),MATCH(DataBase!J4692,DatosProcesados!$A$1:$BF$1,0))</f>
        <v>41.8</v>
      </c>
      <c r="L4692" s="115" t="str">
        <f>INDEX(Modelo!$A$9:$D$89,MATCH(DataBase!$J4692,Modelo!$A$9:$A$89,0),MATCH(DataBase!L$1,Modelo!$A$9:$D$9,0))</f>
        <v xml:space="preserve">Impacto social </v>
      </c>
      <c r="M4692" s="115" t="str">
        <f>INDEX(Modelo!$A$9:$D$89,MATCH(DataBase!$J4692,Modelo!$A$9:$A$89,0),MATCH(DataBase!M$1,Modelo!$A$9:$D$9,0))</f>
        <v>Pilar 4</v>
      </c>
      <c r="N4692" s="115" t="str">
        <f>INDEX(Modelo!$A$9:$D$89,MATCH(DataBase!$J4692,Modelo!$A$9:$A$89,0),MATCH(DataBase!N$1,Modelo!$A$9:$D$9,0))</f>
        <v>positivo</v>
      </c>
      <c r="O4692" s="115">
        <f t="array" ref="O4692">IF(N4692="negativo",INDEX($AD$3:$AG$51,MATCH(1,($B4692=$AD$3:$AD$51)*($J4692=$AE$3:$AE$51),0),3),IF(N4692="positivo",INDEX($AD$55:$AG$109,MATCH(1,($B4692=$AD$55:$AD$109)*($J4692=$AE$55:$AE$109),0),3)))</f>
        <v>196</v>
      </c>
      <c r="P4692" s="115">
        <f t="array" ref="P4692">IF(N4692="negativo",INDEX($AD$3:$AG$51,MATCH(1,($B4692=$AD$3:$AD$51)*($J4692=$AE$3:$AE$51),0),4),IF(N4692="positivo",INDEX($AD$55:$AG$109,MATCH(1,($B4692=$AD$55:$AD$109)*($J4692=$AE$55:$AE$109),0),4)))</f>
        <v>12.3</v>
      </c>
      <c r="Q4692" s="115" t="str">
        <f>VLOOKUP(M4692,Modelo!$A$2:$C$7,2,0)</f>
        <v>Capital Humano: Bienestar y Desarrollo</v>
      </c>
      <c r="R4692" s="118">
        <f t="array" ref="R4692">INDEX(Modelo!$F$1:$H$37,MATCH(1,(DataBase!Q4692=Modelo!$G$1:$G$37)*(DataBase!B4692=Modelo!$F$1:$F$37),0),3)</f>
        <v>0.17647058823529413</v>
      </c>
      <c r="S4692" s="115">
        <f t="shared" si="148"/>
        <v>16.058791507893304</v>
      </c>
      <c r="T4692" s="115">
        <f t="shared" si="149"/>
        <v>2.8339043837458773</v>
      </c>
    </row>
    <row r="4693" spans="1:20" x14ac:dyDescent="0.3">
      <c r="A4693" s="115" t="s">
        <v>162</v>
      </c>
      <c r="B4693" s="115" t="s">
        <v>84</v>
      </c>
      <c r="C4693" s="115" t="s">
        <v>97</v>
      </c>
      <c r="D4693" s="115" t="s">
        <v>86</v>
      </c>
      <c r="E4693" s="115" t="s">
        <v>87</v>
      </c>
      <c r="F4693" s="115" t="s">
        <v>87</v>
      </c>
      <c r="G4693" s="115">
        <v>1979</v>
      </c>
      <c r="H4693" s="115" t="s">
        <v>163</v>
      </c>
      <c r="I4693" s="115">
        <v>2.956157691</v>
      </c>
      <c r="J4693" s="115" t="s">
        <v>58</v>
      </c>
      <c r="K4693" s="115" t="str">
        <f>INDEX(DatosProcesados!$A$1:$BF$101,MATCH(DataBase!A4693,DatosProcesados!$A$1:$A$101,0),MATCH(DataBase!J4693,DatosProcesados!$A$1:$BF$1,0))</f>
        <v>No informa</v>
      </c>
      <c r="L4693" s="115" t="str">
        <f>INDEX(Modelo!$A$9:$D$89,MATCH(DataBase!$J4693,Modelo!$A$9:$A$89,0),MATCH(DataBase!L$1,Modelo!$A$9:$D$9,0))</f>
        <v xml:space="preserve">Impacto social </v>
      </c>
      <c r="M4693" s="115" t="str">
        <f>INDEX(Modelo!$A$9:$D$89,MATCH(DataBase!$J4693,Modelo!$A$9:$A$89,0),MATCH(DataBase!M$1,Modelo!$A$9:$D$9,0))</f>
        <v>Pilar 4</v>
      </c>
      <c r="N4693" s="115" t="str">
        <f>INDEX(Modelo!$A$9:$D$89,MATCH(DataBase!$J4693,Modelo!$A$9:$A$89,0),MATCH(DataBase!N$1,Modelo!$A$9:$D$9,0))</f>
        <v>positivo</v>
      </c>
      <c r="O4693" s="115">
        <f t="array" ref="O4693">IF(N4693="negativo",INDEX($AD$3:$AG$51,MATCH(1,($B4693=$AD$3:$AD$51)*($J4693=$AE$3:$AE$51),0),3),IF(N4693="positivo",INDEX($AD$55:$AG$109,MATCH(1,($B4693=$AD$55:$AD$109)*($J4693=$AE$55:$AE$109),0),3)))</f>
        <v>413</v>
      </c>
      <c r="P4693" s="115">
        <f t="array" ref="P4693">IF(N4693="negativo",INDEX($AD$3:$AG$51,MATCH(1,($B4693=$AD$3:$AD$51)*($J4693=$AE$3:$AE$51),0),4),IF(N4693="positivo",INDEX($AD$55:$AG$109,MATCH(1,($B4693=$AD$55:$AD$109)*($J4693=$AE$55:$AE$109),0),4)))</f>
        <v>32.299999999999997</v>
      </c>
      <c r="Q4693" s="115" t="str">
        <f>VLOOKUP(M4693,Modelo!$A$2:$C$7,2,0)</f>
        <v>Capital Humano: Bienestar y Desarrollo</v>
      </c>
      <c r="R4693" s="118">
        <f t="array" ref="R4693">INDEX(Modelo!$F$1:$H$37,MATCH(1,(DataBase!Q4693=Modelo!$G$1:$G$37)*(DataBase!B4693=Modelo!$F$1:$F$37),0),3)</f>
        <v>0.11764705882352941</v>
      </c>
      <c r="S4693" s="115">
        <f t="shared" si="148"/>
        <v>0</v>
      </c>
      <c r="T4693" s="115">
        <f t="shared" si="149"/>
        <v>0</v>
      </c>
    </row>
    <row r="4694" spans="1:20" x14ac:dyDescent="0.3">
      <c r="A4694" s="115" t="s">
        <v>348</v>
      </c>
      <c r="B4694" s="115" t="s">
        <v>313</v>
      </c>
      <c r="C4694" s="115" t="s">
        <v>103</v>
      </c>
      <c r="D4694" s="115" t="s">
        <v>86</v>
      </c>
      <c r="E4694" s="115" t="s">
        <v>87</v>
      </c>
      <c r="F4694" s="115" t="s">
        <v>87</v>
      </c>
      <c r="G4694" s="115">
        <v>1937</v>
      </c>
      <c r="H4694" s="115" t="s">
        <v>294</v>
      </c>
      <c r="I4694" s="115">
        <v>4.02823039</v>
      </c>
      <c r="J4694" s="115" t="s">
        <v>58</v>
      </c>
      <c r="K4694" s="115">
        <f>INDEX(DatosProcesados!$A$1:$BF$101,MATCH(DataBase!A4694,DatosProcesados!$A$1:$A$101,0),MATCH(DataBase!J4694,DatosProcesados!$A$1:$BF$1,0))</f>
        <v>196</v>
      </c>
      <c r="L4694" s="115" t="str">
        <f>INDEX(Modelo!$A$9:$D$89,MATCH(DataBase!$J4694,Modelo!$A$9:$A$89,0),MATCH(DataBase!L$1,Modelo!$A$9:$D$9,0))</f>
        <v xml:space="preserve">Impacto social </v>
      </c>
      <c r="M4694" s="115" t="str">
        <f>INDEX(Modelo!$A$9:$D$89,MATCH(DataBase!$J4694,Modelo!$A$9:$A$89,0),MATCH(DataBase!M$1,Modelo!$A$9:$D$9,0))</f>
        <v>Pilar 4</v>
      </c>
      <c r="N4694" s="115" t="str">
        <f>INDEX(Modelo!$A$9:$D$89,MATCH(DataBase!$J4694,Modelo!$A$9:$A$89,0),MATCH(DataBase!N$1,Modelo!$A$9:$D$9,0))</f>
        <v>positivo</v>
      </c>
      <c r="O4694" s="115">
        <f t="array" ref="O4694">IF(N4694="negativo",INDEX($AD$3:$AG$51,MATCH(1,($B4694=$AD$3:$AD$51)*($J4694=$AE$3:$AE$51),0),3),IF(N4694="positivo",INDEX($AD$55:$AG$109,MATCH(1,($B4694=$AD$55:$AD$109)*($J4694=$AE$55:$AE$109),0),3)))</f>
        <v>196</v>
      </c>
      <c r="P4694" s="115">
        <f t="array" ref="P4694">IF(N4694="negativo",INDEX($AD$3:$AG$51,MATCH(1,($B4694=$AD$3:$AD$51)*($J4694=$AE$3:$AE$51),0),4),IF(N4694="positivo",INDEX($AD$55:$AG$109,MATCH(1,($B4694=$AD$55:$AD$109)*($J4694=$AE$55:$AE$109),0),4)))</f>
        <v>12.3</v>
      </c>
      <c r="Q4694" s="115" t="str">
        <f>VLOOKUP(M4694,Modelo!$A$2:$C$7,2,0)</f>
        <v>Capital Humano: Bienestar y Desarrollo</v>
      </c>
      <c r="R4694" s="118">
        <f t="array" ref="R4694">INDEX(Modelo!$F$1:$H$37,MATCH(1,(DataBase!Q4694=Modelo!$G$1:$G$37)*(DataBase!B4694=Modelo!$F$1:$F$37),0),3)</f>
        <v>0.17647058823529413</v>
      </c>
      <c r="S4694" s="115">
        <f t="shared" si="148"/>
        <v>100</v>
      </c>
      <c r="T4694" s="115">
        <f t="shared" si="149"/>
        <v>17.647058823529413</v>
      </c>
    </row>
    <row r="4695" spans="1:20" x14ac:dyDescent="0.3">
      <c r="A4695" s="115" t="s">
        <v>343</v>
      </c>
      <c r="B4695" s="115" t="s">
        <v>313</v>
      </c>
      <c r="C4695" s="115" t="s">
        <v>103</v>
      </c>
      <c r="D4695" s="115" t="s">
        <v>86</v>
      </c>
      <c r="E4695" s="115" t="s">
        <v>86</v>
      </c>
      <c r="F4695" s="115" t="s">
        <v>87</v>
      </c>
      <c r="G4695" s="115">
        <v>1993</v>
      </c>
      <c r="H4695" s="115" t="s">
        <v>281</v>
      </c>
      <c r="I4695" s="115">
        <v>4.8704234599999996</v>
      </c>
      <c r="J4695" s="115" t="s">
        <v>58</v>
      </c>
      <c r="K4695" s="115" t="str">
        <f>INDEX(DatosProcesados!$A$1:$BF$101,MATCH(DataBase!A4695,DatosProcesados!$A$1:$A$101,0),MATCH(DataBase!J4695,DatosProcesados!$A$1:$BF$1,0))</f>
        <v>No informa</v>
      </c>
      <c r="L4695" s="115" t="str">
        <f>INDEX(Modelo!$A$9:$D$89,MATCH(DataBase!$J4695,Modelo!$A$9:$A$89,0),MATCH(DataBase!L$1,Modelo!$A$9:$D$9,0))</f>
        <v xml:space="preserve">Impacto social </v>
      </c>
      <c r="M4695" s="115" t="str">
        <f>INDEX(Modelo!$A$9:$D$89,MATCH(DataBase!$J4695,Modelo!$A$9:$A$89,0),MATCH(DataBase!M$1,Modelo!$A$9:$D$9,0))</f>
        <v>Pilar 4</v>
      </c>
      <c r="N4695" s="115" t="str">
        <f>INDEX(Modelo!$A$9:$D$89,MATCH(DataBase!$J4695,Modelo!$A$9:$A$89,0),MATCH(DataBase!N$1,Modelo!$A$9:$D$9,0))</f>
        <v>positivo</v>
      </c>
      <c r="O4695" s="115">
        <f t="array" ref="O4695">IF(N4695="negativo",INDEX($AD$3:$AG$51,MATCH(1,($B4695=$AD$3:$AD$51)*($J4695=$AE$3:$AE$51),0),3),IF(N4695="positivo",INDEX($AD$55:$AG$109,MATCH(1,($B4695=$AD$55:$AD$109)*($J4695=$AE$55:$AE$109),0),3)))</f>
        <v>196</v>
      </c>
      <c r="P4695" s="115">
        <f t="array" ref="P4695">IF(N4695="negativo",INDEX($AD$3:$AG$51,MATCH(1,($B4695=$AD$3:$AD$51)*($J4695=$AE$3:$AE$51),0),4),IF(N4695="positivo",INDEX($AD$55:$AG$109,MATCH(1,($B4695=$AD$55:$AD$109)*($J4695=$AE$55:$AE$109),0),4)))</f>
        <v>12.3</v>
      </c>
      <c r="Q4695" s="115" t="str">
        <f>VLOOKUP(M4695,Modelo!$A$2:$C$7,2,0)</f>
        <v>Capital Humano: Bienestar y Desarrollo</v>
      </c>
      <c r="R4695" s="118">
        <f t="array" ref="R4695">INDEX(Modelo!$F$1:$H$37,MATCH(1,(DataBase!Q4695=Modelo!$G$1:$G$37)*(DataBase!B4695=Modelo!$F$1:$F$37),0),3)</f>
        <v>0.17647058823529413</v>
      </c>
      <c r="S4695" s="115">
        <f t="shared" si="148"/>
        <v>0</v>
      </c>
      <c r="T4695" s="115">
        <f t="shared" si="149"/>
        <v>0</v>
      </c>
    </row>
    <row r="4696" spans="1:20" x14ac:dyDescent="0.3">
      <c r="A4696" s="115" t="s">
        <v>367</v>
      </c>
      <c r="B4696" s="115" t="s">
        <v>313</v>
      </c>
      <c r="C4696" s="115" t="s">
        <v>103</v>
      </c>
      <c r="D4696" s="115" t="s">
        <v>86</v>
      </c>
      <c r="E4696" s="115" t="s">
        <v>86</v>
      </c>
      <c r="F4696" s="115" t="s">
        <v>86</v>
      </c>
      <c r="G4696" s="115">
        <v>1966</v>
      </c>
      <c r="H4696" s="115" t="s">
        <v>125</v>
      </c>
      <c r="I4696" s="115">
        <v>2.0461661379999998</v>
      </c>
      <c r="J4696" s="115" t="s">
        <v>58</v>
      </c>
      <c r="K4696" s="115" t="str">
        <f>INDEX(DatosProcesados!$A$1:$BF$101,MATCH(DataBase!A4696,DatosProcesados!$A$1:$A$101,0),MATCH(DataBase!J4696,DatosProcesados!$A$1:$BF$1,0))</f>
        <v>No informa</v>
      </c>
      <c r="L4696" s="115" t="str">
        <f>INDEX(Modelo!$A$9:$D$89,MATCH(DataBase!$J4696,Modelo!$A$9:$A$89,0),MATCH(DataBase!L$1,Modelo!$A$9:$D$9,0))</f>
        <v xml:space="preserve">Impacto social </v>
      </c>
      <c r="M4696" s="115" t="str">
        <f>INDEX(Modelo!$A$9:$D$89,MATCH(DataBase!$J4696,Modelo!$A$9:$A$89,0),MATCH(DataBase!M$1,Modelo!$A$9:$D$9,0))</f>
        <v>Pilar 4</v>
      </c>
      <c r="N4696" s="115" t="str">
        <f>INDEX(Modelo!$A$9:$D$89,MATCH(DataBase!$J4696,Modelo!$A$9:$A$89,0),MATCH(DataBase!N$1,Modelo!$A$9:$D$9,0))</f>
        <v>positivo</v>
      </c>
      <c r="O4696" s="115">
        <f t="array" ref="O4696">IF(N4696="negativo",INDEX($AD$3:$AG$51,MATCH(1,($B4696=$AD$3:$AD$51)*($J4696=$AE$3:$AE$51),0),3),IF(N4696="positivo",INDEX($AD$55:$AG$109,MATCH(1,($B4696=$AD$55:$AD$109)*($J4696=$AE$55:$AE$109),0),3)))</f>
        <v>196</v>
      </c>
      <c r="P4696" s="115">
        <f t="array" ref="P4696">IF(N4696="negativo",INDEX($AD$3:$AG$51,MATCH(1,($B4696=$AD$3:$AD$51)*($J4696=$AE$3:$AE$51),0),4),IF(N4696="positivo",INDEX($AD$55:$AG$109,MATCH(1,($B4696=$AD$55:$AD$109)*($J4696=$AE$55:$AE$109),0),4)))</f>
        <v>12.3</v>
      </c>
      <c r="Q4696" s="115" t="str">
        <f>VLOOKUP(M4696,Modelo!$A$2:$C$7,2,0)</f>
        <v>Capital Humano: Bienestar y Desarrollo</v>
      </c>
      <c r="R4696" s="118">
        <f t="array" ref="R4696">INDEX(Modelo!$F$1:$H$37,MATCH(1,(DataBase!Q4696=Modelo!$G$1:$G$37)*(DataBase!B4696=Modelo!$F$1:$F$37),0),3)</f>
        <v>0.17647058823529413</v>
      </c>
      <c r="S4696" s="115">
        <f t="shared" si="148"/>
        <v>0</v>
      </c>
      <c r="T4696" s="115">
        <f t="shared" si="149"/>
        <v>0</v>
      </c>
    </row>
    <row r="4697" spans="1:20" x14ac:dyDescent="0.3">
      <c r="A4697" s="115" t="s">
        <v>374</v>
      </c>
      <c r="B4697" s="115" t="s">
        <v>313</v>
      </c>
      <c r="C4697" s="115" t="s">
        <v>103</v>
      </c>
      <c r="D4697" s="115" t="s">
        <v>86</v>
      </c>
      <c r="E4697" s="115" t="s">
        <v>87</v>
      </c>
      <c r="F4697" s="115" t="s">
        <v>87</v>
      </c>
      <c r="G4697" s="115">
        <v>1929</v>
      </c>
      <c r="H4697" s="115" t="s">
        <v>375</v>
      </c>
      <c r="I4697" s="115">
        <v>1.928223518</v>
      </c>
      <c r="J4697" s="115" t="s">
        <v>58</v>
      </c>
      <c r="K4697" s="115" t="str">
        <f>INDEX(DatosProcesados!$A$1:$BF$101,MATCH(DataBase!A4697,DatosProcesados!$A$1:$A$101,0),MATCH(DataBase!J4697,DatosProcesados!$A$1:$BF$1,0))</f>
        <v>No informa</v>
      </c>
      <c r="L4697" s="115" t="str">
        <f>INDEX(Modelo!$A$9:$D$89,MATCH(DataBase!$J4697,Modelo!$A$9:$A$89,0),MATCH(DataBase!L$1,Modelo!$A$9:$D$9,0))</f>
        <v xml:space="preserve">Impacto social </v>
      </c>
      <c r="M4697" s="115" t="str">
        <f>INDEX(Modelo!$A$9:$D$89,MATCH(DataBase!$J4697,Modelo!$A$9:$A$89,0),MATCH(DataBase!M$1,Modelo!$A$9:$D$9,0))</f>
        <v>Pilar 4</v>
      </c>
      <c r="N4697" s="115" t="str">
        <f>INDEX(Modelo!$A$9:$D$89,MATCH(DataBase!$J4697,Modelo!$A$9:$A$89,0),MATCH(DataBase!N$1,Modelo!$A$9:$D$9,0))</f>
        <v>positivo</v>
      </c>
      <c r="O4697" s="115">
        <f t="array" ref="O4697">IF(N4697="negativo",INDEX($AD$3:$AG$51,MATCH(1,($B4697=$AD$3:$AD$51)*($J4697=$AE$3:$AE$51),0),3),IF(N4697="positivo",INDEX($AD$55:$AG$109,MATCH(1,($B4697=$AD$55:$AD$109)*($J4697=$AE$55:$AE$109),0),3)))</f>
        <v>196</v>
      </c>
      <c r="P4697" s="115">
        <f t="array" ref="P4697">IF(N4697="negativo",INDEX($AD$3:$AG$51,MATCH(1,($B4697=$AD$3:$AD$51)*($J4697=$AE$3:$AE$51),0),4),IF(N4697="positivo",INDEX($AD$55:$AG$109,MATCH(1,($B4697=$AD$55:$AD$109)*($J4697=$AE$55:$AE$109),0),4)))</f>
        <v>12.3</v>
      </c>
      <c r="Q4697" s="115" t="str">
        <f>VLOOKUP(M4697,Modelo!$A$2:$C$7,2,0)</f>
        <v>Capital Humano: Bienestar y Desarrollo</v>
      </c>
      <c r="R4697" s="118">
        <f t="array" ref="R4697">INDEX(Modelo!$F$1:$H$37,MATCH(1,(DataBase!Q4697=Modelo!$G$1:$G$37)*(DataBase!B4697=Modelo!$F$1:$F$37),0),3)</f>
        <v>0.17647058823529413</v>
      </c>
      <c r="S4697" s="115">
        <f t="shared" si="148"/>
        <v>0</v>
      </c>
      <c r="T4697" s="115">
        <f t="shared" si="149"/>
        <v>0</v>
      </c>
    </row>
    <row r="4698" spans="1:20" x14ac:dyDescent="0.3">
      <c r="A4698" s="115" t="s">
        <v>201</v>
      </c>
      <c r="B4698" s="115" t="s">
        <v>84</v>
      </c>
      <c r="C4698" s="115" t="s">
        <v>103</v>
      </c>
      <c r="D4698" s="115" t="s">
        <v>86</v>
      </c>
      <c r="E4698" s="115" t="s">
        <v>86</v>
      </c>
      <c r="F4698" s="115" t="s">
        <v>86</v>
      </c>
      <c r="G4698" s="115">
        <v>1987</v>
      </c>
      <c r="H4698" s="115" t="s">
        <v>125</v>
      </c>
      <c r="I4698" s="115">
        <v>0</v>
      </c>
      <c r="J4698" s="115" t="s">
        <v>58</v>
      </c>
      <c r="K4698" s="115" t="str">
        <f>INDEX(DatosProcesados!$A$1:$BF$101,MATCH(DataBase!A4698,DatosProcesados!$A$1:$A$101,0),MATCH(DataBase!J4698,DatosProcesados!$A$1:$BF$1,0))</f>
        <v>No informa</v>
      </c>
      <c r="L4698" s="115" t="str">
        <f>INDEX(Modelo!$A$9:$D$89,MATCH(DataBase!$J4698,Modelo!$A$9:$A$89,0),MATCH(DataBase!L$1,Modelo!$A$9:$D$9,0))</f>
        <v xml:space="preserve">Impacto social </v>
      </c>
      <c r="M4698" s="115" t="str">
        <f>INDEX(Modelo!$A$9:$D$89,MATCH(DataBase!$J4698,Modelo!$A$9:$A$89,0),MATCH(DataBase!M$1,Modelo!$A$9:$D$9,0))</f>
        <v>Pilar 4</v>
      </c>
      <c r="N4698" s="115" t="str">
        <f>INDEX(Modelo!$A$9:$D$89,MATCH(DataBase!$J4698,Modelo!$A$9:$A$89,0),MATCH(DataBase!N$1,Modelo!$A$9:$D$9,0))</f>
        <v>positivo</v>
      </c>
      <c r="O4698" s="115">
        <f t="array" ref="O4698">IF(N4698="negativo",INDEX($AD$3:$AG$51,MATCH(1,($B4698=$AD$3:$AD$51)*($J4698=$AE$3:$AE$51),0),3),IF(N4698="positivo",INDEX($AD$55:$AG$109,MATCH(1,($B4698=$AD$55:$AD$109)*($J4698=$AE$55:$AE$109),0),3)))</f>
        <v>413</v>
      </c>
      <c r="P4698" s="115">
        <f t="array" ref="P4698">IF(N4698="negativo",INDEX($AD$3:$AG$51,MATCH(1,($B4698=$AD$3:$AD$51)*($J4698=$AE$3:$AE$51),0),4),IF(N4698="positivo",INDEX($AD$55:$AG$109,MATCH(1,($B4698=$AD$55:$AD$109)*($J4698=$AE$55:$AE$109),0),4)))</f>
        <v>32.299999999999997</v>
      </c>
      <c r="Q4698" s="115" t="str">
        <f>VLOOKUP(M4698,Modelo!$A$2:$C$7,2,0)</f>
        <v>Capital Humano: Bienestar y Desarrollo</v>
      </c>
      <c r="R4698" s="118">
        <f t="array" ref="R4698">INDEX(Modelo!$F$1:$H$37,MATCH(1,(DataBase!Q4698=Modelo!$G$1:$G$37)*(DataBase!B4698=Modelo!$F$1:$F$37),0),3)</f>
        <v>0.11764705882352941</v>
      </c>
      <c r="S4698" s="115">
        <f t="shared" si="148"/>
        <v>0</v>
      </c>
      <c r="T4698" s="115">
        <f t="shared" si="149"/>
        <v>0</v>
      </c>
    </row>
    <row r="4699" spans="1:20" x14ac:dyDescent="0.3">
      <c r="A4699" s="115" t="s">
        <v>421</v>
      </c>
      <c r="B4699" s="115" t="s">
        <v>407</v>
      </c>
      <c r="C4699" s="115" t="s">
        <v>103</v>
      </c>
      <c r="D4699" s="115" t="s">
        <v>86</v>
      </c>
      <c r="E4699" s="115" t="s">
        <v>86</v>
      </c>
      <c r="F4699" s="115" t="s">
        <v>87</v>
      </c>
      <c r="G4699" s="115">
        <v>2016</v>
      </c>
      <c r="H4699" s="115" t="s">
        <v>422</v>
      </c>
      <c r="I4699" s="115">
        <v>5.4833186859999996</v>
      </c>
      <c r="J4699" s="115" t="s">
        <v>58</v>
      </c>
      <c r="K4699" s="115" t="str">
        <f>INDEX(DatosProcesados!$A$1:$BF$101,MATCH(DataBase!A4699,DatosProcesados!$A$1:$A$101,0),MATCH(DataBase!J4699,DatosProcesados!$A$1:$BF$1,0))</f>
        <v>No informa</v>
      </c>
      <c r="L4699" s="115" t="str">
        <f>INDEX(Modelo!$A$9:$D$89,MATCH(DataBase!$J4699,Modelo!$A$9:$A$89,0),MATCH(DataBase!L$1,Modelo!$A$9:$D$9,0))</f>
        <v xml:space="preserve">Impacto social </v>
      </c>
      <c r="M4699" s="115" t="str">
        <f>INDEX(Modelo!$A$9:$D$89,MATCH(DataBase!$J4699,Modelo!$A$9:$A$89,0),MATCH(DataBase!M$1,Modelo!$A$9:$D$9,0))</f>
        <v>Pilar 4</v>
      </c>
      <c r="N4699" s="115" t="str">
        <f>INDEX(Modelo!$A$9:$D$89,MATCH(DataBase!$J4699,Modelo!$A$9:$A$89,0),MATCH(DataBase!N$1,Modelo!$A$9:$D$9,0))</f>
        <v>positivo</v>
      </c>
      <c r="O4699" s="115">
        <f t="array" ref="O4699">IF(N4699="negativo",INDEX($AD$3:$AG$51,MATCH(1,($B4699=$AD$3:$AD$51)*($J4699=$AE$3:$AE$51),0),3),IF(N4699="positivo",INDEX($AD$55:$AG$109,MATCH(1,($B4699=$AD$55:$AD$109)*($J4699=$AE$55:$AE$109),0),3)))</f>
        <v>68</v>
      </c>
      <c r="P4699" s="115">
        <f t="array" ref="P4699">IF(N4699="negativo",INDEX($AD$3:$AG$51,MATCH(1,($B4699=$AD$3:$AD$51)*($J4699=$AE$3:$AE$51),0),4),IF(N4699="positivo",INDEX($AD$55:$AG$109,MATCH(1,($B4699=$AD$55:$AD$109)*($J4699=$AE$55:$AE$109),0),4)))</f>
        <v>43</v>
      </c>
      <c r="Q4699" s="115" t="str">
        <f>VLOOKUP(M4699,Modelo!$A$2:$C$7,2,0)</f>
        <v>Capital Humano: Bienestar y Desarrollo</v>
      </c>
      <c r="R4699" s="118">
        <f t="array" ref="R4699">INDEX(Modelo!$F$1:$H$37,MATCH(1,(DataBase!Q4699=Modelo!$G$1:$G$37)*(DataBase!B4699=Modelo!$F$1:$F$37),0),3)</f>
        <v>0.19230769230769232</v>
      </c>
      <c r="S4699" s="115">
        <f t="shared" si="148"/>
        <v>0</v>
      </c>
      <c r="T4699" s="115">
        <f t="shared" si="149"/>
        <v>0</v>
      </c>
    </row>
    <row r="4700" spans="1:20" x14ac:dyDescent="0.3">
      <c r="A4700" s="115" t="s">
        <v>293</v>
      </c>
      <c r="B4700" s="115" t="s">
        <v>216</v>
      </c>
      <c r="C4700" s="115" t="s">
        <v>103</v>
      </c>
      <c r="D4700" s="115" t="s">
        <v>86</v>
      </c>
      <c r="E4700" s="115" t="s">
        <v>87</v>
      </c>
      <c r="F4700" s="115" t="s">
        <v>87</v>
      </c>
      <c r="G4700" s="115">
        <v>1955</v>
      </c>
      <c r="H4700" s="115" t="s">
        <v>294</v>
      </c>
      <c r="I4700" s="115">
        <v>1.8313776939999999</v>
      </c>
      <c r="J4700" s="115" t="s">
        <v>58</v>
      </c>
      <c r="K4700" s="115" t="str">
        <f>INDEX(DatosProcesados!$A$1:$BF$101,MATCH(DataBase!A4700,DatosProcesados!$A$1:$A$101,0),MATCH(DataBase!J4700,DatosProcesados!$A$1:$BF$1,0))</f>
        <v>No informa</v>
      </c>
      <c r="L4700" s="115" t="str">
        <f>INDEX(Modelo!$A$9:$D$89,MATCH(DataBase!$J4700,Modelo!$A$9:$A$89,0),MATCH(DataBase!L$1,Modelo!$A$9:$D$9,0))</f>
        <v xml:space="preserve">Impacto social </v>
      </c>
      <c r="M4700" s="115" t="str">
        <f>INDEX(Modelo!$A$9:$D$89,MATCH(DataBase!$J4700,Modelo!$A$9:$A$89,0),MATCH(DataBase!M$1,Modelo!$A$9:$D$9,0))</f>
        <v>Pilar 4</v>
      </c>
      <c r="N4700" s="115" t="str">
        <f>INDEX(Modelo!$A$9:$D$89,MATCH(DataBase!$J4700,Modelo!$A$9:$A$89,0),MATCH(DataBase!N$1,Modelo!$A$9:$D$9,0))</f>
        <v>positivo</v>
      </c>
      <c r="O4700" s="115">
        <f t="array" ref="O4700">IF(N4700="negativo",INDEX($AD$3:$AG$51,MATCH(1,($B4700=$AD$3:$AD$51)*($J4700=$AE$3:$AE$51),0),3),IF(N4700="positivo",INDEX($AD$55:$AG$109,MATCH(1,($B4700=$AD$55:$AD$109)*($J4700=$AE$55:$AE$109),0),3)))</f>
        <v>55</v>
      </c>
      <c r="P4700" s="115">
        <f t="array" ref="P4700">IF(N4700="negativo",INDEX($AD$3:$AG$51,MATCH(1,($B4700=$AD$3:$AD$51)*($J4700=$AE$3:$AE$51),0),4),IF(N4700="positivo",INDEX($AD$55:$AG$109,MATCH(1,($B4700=$AD$55:$AD$109)*($J4700=$AE$55:$AE$109),0),4)))</f>
        <v>18</v>
      </c>
      <c r="Q4700" s="115" t="str">
        <f>VLOOKUP(M4700,Modelo!$A$2:$C$7,2,0)</f>
        <v>Capital Humano: Bienestar y Desarrollo</v>
      </c>
      <c r="R4700" s="118">
        <f t="array" ref="R4700">INDEX(Modelo!$F$1:$H$37,MATCH(1,(DataBase!Q4700=Modelo!$G$1:$G$37)*(DataBase!B4700=Modelo!$F$1:$F$37),0),3)</f>
        <v>0.21052631578947367</v>
      </c>
      <c r="S4700" s="115">
        <f t="shared" si="148"/>
        <v>0</v>
      </c>
      <c r="T4700" s="115">
        <f t="shared" si="149"/>
        <v>0</v>
      </c>
    </row>
    <row r="4701" spans="1:20" x14ac:dyDescent="0.3">
      <c r="A4701" s="115" t="s">
        <v>298</v>
      </c>
      <c r="B4701" s="115" t="s">
        <v>216</v>
      </c>
      <c r="C4701" s="115" t="s">
        <v>103</v>
      </c>
      <c r="D4701" s="115" t="s">
        <v>86</v>
      </c>
      <c r="E4701" s="115" t="s">
        <v>86</v>
      </c>
      <c r="F4701" s="115" t="s">
        <v>87</v>
      </c>
      <c r="G4701" s="115">
        <v>1993</v>
      </c>
      <c r="H4701" s="115" t="s">
        <v>299</v>
      </c>
      <c r="I4701" s="115">
        <v>1.7653399919999999</v>
      </c>
      <c r="J4701" s="115" t="s">
        <v>58</v>
      </c>
      <c r="K4701" s="115" t="str">
        <f>INDEX(DatosProcesados!$A$1:$BF$101,MATCH(DataBase!A4701,DatosProcesados!$A$1:$A$101,0),MATCH(DataBase!J4701,DatosProcesados!$A$1:$BF$1,0))</f>
        <v xml:space="preserve">No informa </v>
      </c>
      <c r="L4701" s="115" t="str">
        <f>INDEX(Modelo!$A$9:$D$89,MATCH(DataBase!$J4701,Modelo!$A$9:$A$89,0),MATCH(DataBase!L$1,Modelo!$A$9:$D$9,0))</f>
        <v xml:space="preserve">Impacto social </v>
      </c>
      <c r="M4701" s="115" t="str">
        <f>INDEX(Modelo!$A$9:$D$89,MATCH(DataBase!$J4701,Modelo!$A$9:$A$89,0),MATCH(DataBase!M$1,Modelo!$A$9:$D$9,0))</f>
        <v>Pilar 4</v>
      </c>
      <c r="N4701" s="115" t="str">
        <f>INDEX(Modelo!$A$9:$D$89,MATCH(DataBase!$J4701,Modelo!$A$9:$A$89,0),MATCH(DataBase!N$1,Modelo!$A$9:$D$9,0))</f>
        <v>positivo</v>
      </c>
      <c r="O4701" s="115">
        <f t="array" ref="O4701">IF(N4701="negativo",INDEX($AD$3:$AG$51,MATCH(1,($B4701=$AD$3:$AD$51)*($J4701=$AE$3:$AE$51),0),3),IF(N4701="positivo",INDEX($AD$55:$AG$109,MATCH(1,($B4701=$AD$55:$AD$109)*($J4701=$AE$55:$AE$109),0),3)))</f>
        <v>55</v>
      </c>
      <c r="P4701" s="115">
        <f t="array" ref="P4701">IF(N4701="negativo",INDEX($AD$3:$AG$51,MATCH(1,($B4701=$AD$3:$AD$51)*($J4701=$AE$3:$AE$51),0),4),IF(N4701="positivo",INDEX($AD$55:$AG$109,MATCH(1,($B4701=$AD$55:$AD$109)*($J4701=$AE$55:$AE$109),0),4)))</f>
        <v>18</v>
      </c>
      <c r="Q4701" s="115" t="str">
        <f>VLOOKUP(M4701,Modelo!$A$2:$C$7,2,0)</f>
        <v>Capital Humano: Bienestar y Desarrollo</v>
      </c>
      <c r="R4701" s="118">
        <f t="array" ref="R4701">INDEX(Modelo!$F$1:$H$37,MATCH(1,(DataBase!Q4701=Modelo!$G$1:$G$37)*(DataBase!B4701=Modelo!$F$1:$F$37),0),3)</f>
        <v>0.21052631578947367</v>
      </c>
      <c r="S4701" s="115">
        <f t="shared" si="148"/>
        <v>0</v>
      </c>
      <c r="T4701" s="115">
        <f t="shared" si="149"/>
        <v>0</v>
      </c>
    </row>
    <row r="4702" spans="1:20" x14ac:dyDescent="0.3">
      <c r="A4702" s="115" t="s">
        <v>472</v>
      </c>
      <c r="B4702" s="115" t="s">
        <v>467</v>
      </c>
      <c r="C4702" s="115" t="s">
        <v>103</v>
      </c>
      <c r="D4702" s="115" t="s">
        <v>86</v>
      </c>
      <c r="E4702" s="115" t="s">
        <v>86</v>
      </c>
      <c r="F4702" s="115" t="s">
        <v>86</v>
      </c>
      <c r="G4702" s="115">
        <v>2007</v>
      </c>
      <c r="H4702" s="115" t="s">
        <v>125</v>
      </c>
      <c r="I4702" s="115">
        <v>0.97802211500000003</v>
      </c>
      <c r="J4702" s="115" t="s">
        <v>57</v>
      </c>
      <c r="K4702" s="115" t="str">
        <f>INDEX(DatosProcesados!$A$1:$BF$101,MATCH(DataBase!A4702,DatosProcesados!$A$1:$A$101,0),MATCH(DataBase!J4702,DatosProcesados!$A$1:$BF$1,0))</f>
        <v>No informa</v>
      </c>
      <c r="L4702" s="115" t="str">
        <f>INDEX(Modelo!$A$9:$D$89,MATCH(DataBase!$J4702,Modelo!$A$9:$A$89,0),MATCH(DataBase!L$1,Modelo!$A$9:$D$9,0))</f>
        <v xml:space="preserve">Impacto social </v>
      </c>
      <c r="M4702" s="115" t="str">
        <f>INDEX(Modelo!$A$9:$D$89,MATCH(DataBase!$J4702,Modelo!$A$9:$A$89,0),MATCH(DataBase!M$1,Modelo!$A$9:$D$9,0))</f>
        <v>Pilar 4</v>
      </c>
      <c r="N4702" s="115" t="str">
        <f>INDEX(Modelo!$A$9:$D$89,MATCH(DataBase!$J4702,Modelo!$A$9:$A$89,0),MATCH(DataBase!N$1,Modelo!$A$9:$D$9,0))</f>
        <v>positivo</v>
      </c>
      <c r="O4702" s="115">
        <f t="array" ref="O4702">IF(N4702="negativo",INDEX($AD$3:$AG$51,MATCH(1,($B4702=$AD$3:$AD$51)*($J4702=$AE$3:$AE$51),0),3),IF(N4702="positivo",INDEX($AD$55:$AG$109,MATCH(1,($B4702=$AD$55:$AD$109)*($J4702=$AE$55:$AE$109),0),3)))</f>
        <v>0</v>
      </c>
      <c r="P4702" s="115">
        <f t="array" ref="P4702">IF(N4702="negativo",INDEX($AD$3:$AG$51,MATCH(1,($B4702=$AD$3:$AD$51)*($J4702=$AE$3:$AE$51),0),4),IF(N4702="positivo",INDEX($AD$55:$AG$109,MATCH(1,($B4702=$AD$55:$AD$109)*($J4702=$AE$55:$AE$109),0),4)))</f>
        <v>0</v>
      </c>
      <c r="Q4702" s="115" t="str">
        <f>VLOOKUP(M4702,Modelo!$A$2:$C$7,2,0)</f>
        <v>Capital Humano: Bienestar y Desarrollo</v>
      </c>
      <c r="R4702" s="118">
        <f t="array" ref="R4702">INDEX(Modelo!$F$1:$H$37,MATCH(1,(DataBase!Q4702=Modelo!$G$1:$G$37)*(DataBase!B4702=Modelo!$F$1:$F$37),0),3)</f>
        <v>0.14285714285714285</v>
      </c>
      <c r="S4702" s="115">
        <f t="shared" si="148"/>
        <v>0</v>
      </c>
      <c r="T4702" s="115">
        <f t="shared" si="149"/>
        <v>0</v>
      </c>
    </row>
    <row r="4703" spans="1:20" x14ac:dyDescent="0.3">
      <c r="A4703" s="115" t="s">
        <v>238</v>
      </c>
      <c r="B4703" s="115" t="s">
        <v>216</v>
      </c>
      <c r="C4703" s="115" t="s">
        <v>103</v>
      </c>
      <c r="D4703" s="115" t="s">
        <v>86</v>
      </c>
      <c r="E4703" s="115" t="s">
        <v>87</v>
      </c>
      <c r="F4703" s="115" t="s">
        <v>87</v>
      </c>
      <c r="G4703" s="115">
        <v>1920</v>
      </c>
      <c r="H4703" s="115" t="s">
        <v>125</v>
      </c>
      <c r="I4703" s="115">
        <v>2.844632077</v>
      </c>
      <c r="J4703" s="115" t="s">
        <v>57</v>
      </c>
      <c r="K4703" s="115" t="str">
        <f>INDEX(DatosProcesados!$A$1:$BF$101,MATCH(DataBase!A4703,DatosProcesados!$A$1:$A$101,0),MATCH(DataBase!J4703,DatosProcesados!$A$1:$BF$1,0))</f>
        <v>No informa</v>
      </c>
      <c r="L4703" s="115" t="str">
        <f>INDEX(Modelo!$A$9:$D$89,MATCH(DataBase!$J4703,Modelo!$A$9:$A$89,0),MATCH(DataBase!L$1,Modelo!$A$9:$D$9,0))</f>
        <v xml:space="preserve">Impacto social </v>
      </c>
      <c r="M4703" s="115" t="str">
        <f>INDEX(Modelo!$A$9:$D$89,MATCH(DataBase!$J4703,Modelo!$A$9:$A$89,0),MATCH(DataBase!M$1,Modelo!$A$9:$D$9,0))</f>
        <v>Pilar 4</v>
      </c>
      <c r="N4703" s="115" t="str">
        <f>INDEX(Modelo!$A$9:$D$89,MATCH(DataBase!$J4703,Modelo!$A$9:$A$89,0),MATCH(DataBase!N$1,Modelo!$A$9:$D$9,0))</f>
        <v>positivo</v>
      </c>
      <c r="O4703" s="115">
        <f t="array" ref="O4703">IF(N4703="negativo",INDEX($AD$3:$AG$51,MATCH(1,($B4703=$AD$3:$AD$51)*($J4703=$AE$3:$AE$51),0),3),IF(N4703="positivo",INDEX($AD$55:$AG$109,MATCH(1,($B4703=$AD$55:$AD$109)*($J4703=$AE$55:$AE$109),0),3)))</f>
        <v>54.83</v>
      </c>
      <c r="P4703" s="115">
        <f t="array" ref="P4703">IF(N4703="negativo",INDEX($AD$3:$AG$51,MATCH(1,($B4703=$AD$3:$AD$51)*($J4703=$AE$3:$AE$51),0),4),IF(N4703="positivo",INDEX($AD$55:$AG$109,MATCH(1,($B4703=$AD$55:$AD$109)*($J4703=$AE$55:$AE$109),0),4)))</f>
        <v>11.4</v>
      </c>
      <c r="Q4703" s="115" t="str">
        <f>VLOOKUP(M4703,Modelo!$A$2:$C$7,2,0)</f>
        <v>Capital Humano: Bienestar y Desarrollo</v>
      </c>
      <c r="R4703" s="118">
        <f t="array" ref="R4703">INDEX(Modelo!$F$1:$H$37,MATCH(1,(DataBase!Q4703=Modelo!$G$1:$G$37)*(DataBase!B4703=Modelo!$F$1:$F$37),0),3)</f>
        <v>0.21052631578947367</v>
      </c>
      <c r="S4703" s="115">
        <f t="shared" si="148"/>
        <v>0</v>
      </c>
      <c r="T4703" s="115">
        <f t="shared" si="149"/>
        <v>0</v>
      </c>
    </row>
    <row r="4704" spans="1:20" x14ac:dyDescent="0.3">
      <c r="A4704" s="115" t="s">
        <v>273</v>
      </c>
      <c r="B4704" s="115" t="s">
        <v>216</v>
      </c>
      <c r="C4704" s="115" t="s">
        <v>103</v>
      </c>
      <c r="D4704" s="115" t="s">
        <v>86</v>
      </c>
      <c r="E4704" s="115" t="s">
        <v>86</v>
      </c>
      <c r="F4704" s="115" t="s">
        <v>87</v>
      </c>
      <c r="G4704" s="115">
        <v>1945</v>
      </c>
      <c r="H4704" s="115" t="s">
        <v>125</v>
      </c>
      <c r="I4704" s="115">
        <v>2.1764613960000001</v>
      </c>
      <c r="J4704" s="115" t="s">
        <v>57</v>
      </c>
      <c r="K4704" s="115" t="str">
        <f>INDEX(DatosProcesados!$A$1:$BF$101,MATCH(DataBase!A4704,DatosProcesados!$A$1:$A$101,0),MATCH(DataBase!J4704,DatosProcesados!$A$1:$BF$1,0))</f>
        <v>No informa</v>
      </c>
      <c r="L4704" s="115" t="str">
        <f>INDEX(Modelo!$A$9:$D$89,MATCH(DataBase!$J4704,Modelo!$A$9:$A$89,0),MATCH(DataBase!L$1,Modelo!$A$9:$D$9,0))</f>
        <v xml:space="preserve">Impacto social </v>
      </c>
      <c r="M4704" s="115" t="str">
        <f>INDEX(Modelo!$A$9:$D$89,MATCH(DataBase!$J4704,Modelo!$A$9:$A$89,0),MATCH(DataBase!M$1,Modelo!$A$9:$D$9,0))</f>
        <v>Pilar 4</v>
      </c>
      <c r="N4704" s="115" t="str">
        <f>INDEX(Modelo!$A$9:$D$89,MATCH(DataBase!$J4704,Modelo!$A$9:$A$89,0),MATCH(DataBase!N$1,Modelo!$A$9:$D$9,0))</f>
        <v>positivo</v>
      </c>
      <c r="O4704" s="115">
        <f t="array" ref="O4704">IF(N4704="negativo",INDEX($AD$3:$AG$51,MATCH(1,($B4704=$AD$3:$AD$51)*($J4704=$AE$3:$AE$51),0),3),IF(N4704="positivo",INDEX($AD$55:$AG$109,MATCH(1,($B4704=$AD$55:$AD$109)*($J4704=$AE$55:$AE$109),0),3)))</f>
        <v>54.83</v>
      </c>
      <c r="P4704" s="115">
        <f t="array" ref="P4704">IF(N4704="negativo",INDEX($AD$3:$AG$51,MATCH(1,($B4704=$AD$3:$AD$51)*($J4704=$AE$3:$AE$51),0),4),IF(N4704="positivo",INDEX($AD$55:$AG$109,MATCH(1,($B4704=$AD$55:$AD$109)*($J4704=$AE$55:$AE$109),0),4)))</f>
        <v>11.4</v>
      </c>
      <c r="Q4704" s="115" t="str">
        <f>VLOOKUP(M4704,Modelo!$A$2:$C$7,2,0)</f>
        <v>Capital Humano: Bienestar y Desarrollo</v>
      </c>
      <c r="R4704" s="118">
        <f t="array" ref="R4704">INDEX(Modelo!$F$1:$H$37,MATCH(1,(DataBase!Q4704=Modelo!$G$1:$G$37)*(DataBase!B4704=Modelo!$F$1:$F$37),0),3)</f>
        <v>0.21052631578947367</v>
      </c>
      <c r="S4704" s="115">
        <f t="shared" si="148"/>
        <v>0</v>
      </c>
      <c r="T4704" s="115">
        <f t="shared" si="149"/>
        <v>0</v>
      </c>
    </row>
    <row r="4705" spans="1:20" x14ac:dyDescent="0.3">
      <c r="A4705" s="115" t="s">
        <v>378</v>
      </c>
      <c r="B4705" s="115" t="s">
        <v>379</v>
      </c>
      <c r="C4705" s="115" t="s">
        <v>103</v>
      </c>
      <c r="D4705" s="115" t="s">
        <v>87</v>
      </c>
      <c r="E4705" s="115" t="s">
        <v>86</v>
      </c>
      <c r="F4705" s="115" t="s">
        <v>86</v>
      </c>
      <c r="G4705" s="115">
        <v>1993</v>
      </c>
      <c r="H4705" s="115" t="s">
        <v>125</v>
      </c>
      <c r="I4705" s="115">
        <v>2.1863011939999999</v>
      </c>
      <c r="J4705" s="115" t="s">
        <v>57</v>
      </c>
      <c r="K4705" s="115">
        <f>INDEX(DatosProcesados!$A$1:$BF$101,MATCH(DataBase!A4705,DatosProcesados!$A$1:$A$101,0),MATCH(DataBase!J4705,DatosProcesados!$A$1:$BF$1,0))</f>
        <v>47</v>
      </c>
      <c r="L4705" s="115" t="str">
        <f>INDEX(Modelo!$A$9:$D$89,MATCH(DataBase!$J4705,Modelo!$A$9:$A$89,0),MATCH(DataBase!L$1,Modelo!$A$9:$D$9,0))</f>
        <v xml:space="preserve">Impacto social </v>
      </c>
      <c r="M4705" s="115" t="str">
        <f>INDEX(Modelo!$A$9:$D$89,MATCH(DataBase!$J4705,Modelo!$A$9:$A$89,0),MATCH(DataBase!M$1,Modelo!$A$9:$D$9,0))</f>
        <v>Pilar 4</v>
      </c>
      <c r="N4705" s="115" t="str">
        <f>INDEX(Modelo!$A$9:$D$89,MATCH(DataBase!$J4705,Modelo!$A$9:$A$89,0),MATCH(DataBase!N$1,Modelo!$A$9:$D$9,0))</f>
        <v>positivo</v>
      </c>
      <c r="O4705" s="115">
        <f t="array" ref="O4705">IF(N4705="negativo",INDEX($AD$3:$AG$51,MATCH(1,($B4705=$AD$3:$AD$51)*($J4705=$AE$3:$AE$51),0),3),IF(N4705="positivo",INDEX($AD$55:$AG$109,MATCH(1,($B4705=$AD$55:$AD$109)*($J4705=$AE$55:$AE$109),0),3)))</f>
        <v>76</v>
      </c>
      <c r="P4705" s="115">
        <f t="array" ref="P4705">IF(N4705="negativo",INDEX($AD$3:$AG$51,MATCH(1,($B4705=$AD$3:$AD$51)*($J4705=$AE$3:$AE$51),0),4),IF(N4705="positivo",INDEX($AD$55:$AG$109,MATCH(1,($B4705=$AD$55:$AD$109)*($J4705=$AE$55:$AE$109),0),4)))</f>
        <v>47</v>
      </c>
      <c r="Q4705" s="115" t="str">
        <f>VLOOKUP(M4705,Modelo!$A$2:$C$7,2,0)</f>
        <v>Capital Humano: Bienestar y Desarrollo</v>
      </c>
      <c r="R4705" s="118">
        <f t="array" ref="R4705">INDEX(Modelo!$F$1:$H$37,MATCH(1,(DataBase!Q4705=Modelo!$G$1:$G$37)*(DataBase!B4705=Modelo!$F$1:$F$37),0),3)</f>
        <v>0.23809523809523808</v>
      </c>
      <c r="S4705" s="115">
        <f t="shared" si="148"/>
        <v>0</v>
      </c>
      <c r="T4705" s="115">
        <f t="shared" si="149"/>
        <v>0</v>
      </c>
    </row>
    <row r="4706" spans="1:20" x14ac:dyDescent="0.3">
      <c r="A4706" s="115" t="s">
        <v>325</v>
      </c>
      <c r="B4706" s="115" t="s">
        <v>313</v>
      </c>
      <c r="C4706" s="115" t="s">
        <v>103</v>
      </c>
      <c r="D4706" s="115" t="s">
        <v>86</v>
      </c>
      <c r="E4706" s="115" t="s">
        <v>86</v>
      </c>
      <c r="F4706" s="115" t="s">
        <v>87</v>
      </c>
      <c r="G4706" s="115">
        <v>2012</v>
      </c>
      <c r="H4706" s="115" t="s">
        <v>125</v>
      </c>
      <c r="I4706" s="115">
        <v>13.831182682</v>
      </c>
      <c r="J4706" s="115" t="s">
        <v>57</v>
      </c>
      <c r="K4706" s="115" t="str">
        <f>INDEX(DatosProcesados!$A$1:$BF$101,MATCH(DataBase!A4706,DatosProcesados!$A$1:$A$101,0),MATCH(DataBase!J4706,DatosProcesados!$A$1:$BF$1,0))</f>
        <v>No informa</v>
      </c>
      <c r="L4706" s="115" t="str">
        <f>INDEX(Modelo!$A$9:$D$89,MATCH(DataBase!$J4706,Modelo!$A$9:$A$89,0),MATCH(DataBase!L$1,Modelo!$A$9:$D$9,0))</f>
        <v xml:space="preserve">Impacto social </v>
      </c>
      <c r="M4706" s="115" t="str">
        <f>INDEX(Modelo!$A$9:$D$89,MATCH(DataBase!$J4706,Modelo!$A$9:$A$89,0),MATCH(DataBase!M$1,Modelo!$A$9:$D$9,0))</f>
        <v>Pilar 4</v>
      </c>
      <c r="N4706" s="115" t="str">
        <f>INDEX(Modelo!$A$9:$D$89,MATCH(DataBase!$J4706,Modelo!$A$9:$A$89,0),MATCH(DataBase!N$1,Modelo!$A$9:$D$9,0))</f>
        <v>positivo</v>
      </c>
      <c r="O4706" s="115">
        <f t="array" ref="O4706">IF(N4706="negativo",INDEX($AD$3:$AG$51,MATCH(1,($B4706=$AD$3:$AD$51)*($J4706=$AE$3:$AE$51),0),3),IF(N4706="positivo",INDEX($AD$55:$AG$109,MATCH(1,($B4706=$AD$55:$AD$109)*($J4706=$AE$55:$AE$109),0),3)))</f>
        <v>187</v>
      </c>
      <c r="P4706" s="115">
        <f t="array" ref="P4706">IF(N4706="negativo",INDEX($AD$3:$AG$51,MATCH(1,($B4706=$AD$3:$AD$51)*($J4706=$AE$3:$AE$51),0),4),IF(N4706="positivo",INDEX($AD$55:$AG$109,MATCH(1,($B4706=$AD$55:$AD$109)*($J4706=$AE$55:$AE$109),0),4)))</f>
        <v>12.3</v>
      </c>
      <c r="Q4706" s="115" t="str">
        <f>VLOOKUP(M4706,Modelo!$A$2:$C$7,2,0)</f>
        <v>Capital Humano: Bienestar y Desarrollo</v>
      </c>
      <c r="R4706" s="118">
        <f t="array" ref="R4706">INDEX(Modelo!$F$1:$H$37,MATCH(1,(DataBase!Q4706=Modelo!$G$1:$G$37)*(DataBase!B4706=Modelo!$F$1:$F$37),0),3)</f>
        <v>0.17647058823529413</v>
      </c>
      <c r="S4706" s="115">
        <f t="shared" si="148"/>
        <v>0</v>
      </c>
      <c r="T4706" s="115">
        <f t="shared" si="149"/>
        <v>0</v>
      </c>
    </row>
    <row r="4707" spans="1:20" x14ac:dyDescent="0.3">
      <c r="A4707" s="115" t="s">
        <v>394</v>
      </c>
      <c r="B4707" s="115" t="s">
        <v>379</v>
      </c>
      <c r="C4707" s="115" t="s">
        <v>103</v>
      </c>
      <c r="D4707" s="115" t="s">
        <v>87</v>
      </c>
      <c r="E4707" s="115" t="s">
        <v>86</v>
      </c>
      <c r="F4707" s="115" t="s">
        <v>86</v>
      </c>
      <c r="G4707" s="115">
        <v>1990</v>
      </c>
      <c r="H4707" s="115" t="s">
        <v>125</v>
      </c>
      <c r="I4707" s="115">
        <v>0.77142869199999997</v>
      </c>
      <c r="J4707" s="115" t="s">
        <v>57</v>
      </c>
      <c r="K4707" s="115" t="str">
        <f>INDEX(DatosProcesados!$A$1:$BF$101,MATCH(DataBase!A4707,DatosProcesados!$A$1:$A$101,0),MATCH(DataBase!J4707,DatosProcesados!$A$1:$BF$1,0))</f>
        <v>No informa</v>
      </c>
      <c r="L4707" s="115" t="str">
        <f>INDEX(Modelo!$A$9:$D$89,MATCH(DataBase!$J4707,Modelo!$A$9:$A$89,0),MATCH(DataBase!L$1,Modelo!$A$9:$D$9,0))</f>
        <v xml:space="preserve">Impacto social </v>
      </c>
      <c r="M4707" s="115" t="str">
        <f>INDEX(Modelo!$A$9:$D$89,MATCH(DataBase!$J4707,Modelo!$A$9:$A$89,0),MATCH(DataBase!M$1,Modelo!$A$9:$D$9,0))</f>
        <v>Pilar 4</v>
      </c>
      <c r="N4707" s="115" t="str">
        <f>INDEX(Modelo!$A$9:$D$89,MATCH(DataBase!$J4707,Modelo!$A$9:$A$89,0),MATCH(DataBase!N$1,Modelo!$A$9:$D$9,0))</f>
        <v>positivo</v>
      </c>
      <c r="O4707" s="115">
        <f t="array" ref="O4707">IF(N4707="negativo",INDEX($AD$3:$AG$51,MATCH(1,($B4707=$AD$3:$AD$51)*($J4707=$AE$3:$AE$51),0),3),IF(N4707="positivo",INDEX($AD$55:$AG$109,MATCH(1,($B4707=$AD$55:$AD$109)*($J4707=$AE$55:$AE$109),0),3)))</f>
        <v>76</v>
      </c>
      <c r="P4707" s="115">
        <f t="array" ref="P4707">IF(N4707="negativo",INDEX($AD$3:$AG$51,MATCH(1,($B4707=$AD$3:$AD$51)*($J4707=$AE$3:$AE$51),0),4),IF(N4707="positivo",INDEX($AD$55:$AG$109,MATCH(1,($B4707=$AD$55:$AD$109)*($J4707=$AE$55:$AE$109),0),4)))</f>
        <v>47</v>
      </c>
      <c r="Q4707" s="115" t="str">
        <f>VLOOKUP(M4707,Modelo!$A$2:$C$7,2,0)</f>
        <v>Capital Humano: Bienestar y Desarrollo</v>
      </c>
      <c r="R4707" s="118">
        <f t="array" ref="R4707">INDEX(Modelo!$F$1:$H$37,MATCH(1,(DataBase!Q4707=Modelo!$G$1:$G$37)*(DataBase!B4707=Modelo!$F$1:$F$37),0),3)</f>
        <v>0.23809523809523808</v>
      </c>
      <c r="S4707" s="115">
        <f t="shared" si="148"/>
        <v>0</v>
      </c>
      <c r="T4707" s="115">
        <f t="shared" si="149"/>
        <v>0</v>
      </c>
    </row>
    <row r="4708" spans="1:20" x14ac:dyDescent="0.3">
      <c r="A4708" s="115" t="s">
        <v>383</v>
      </c>
      <c r="B4708" s="115" t="s">
        <v>379</v>
      </c>
      <c r="C4708" s="115" t="s">
        <v>103</v>
      </c>
      <c r="D4708" s="115" t="s">
        <v>86</v>
      </c>
      <c r="E4708" s="115" t="s">
        <v>86</v>
      </c>
      <c r="F4708" s="115" t="s">
        <v>86</v>
      </c>
      <c r="G4708" s="115">
        <v>2014</v>
      </c>
      <c r="H4708" s="115" t="s">
        <v>125</v>
      </c>
      <c r="I4708" s="115">
        <v>1.314259836</v>
      </c>
      <c r="J4708" s="115" t="s">
        <v>57</v>
      </c>
      <c r="K4708" s="115">
        <f>INDEX(DatosProcesados!$A$1:$BF$101,MATCH(DataBase!A4708,DatosProcesados!$A$1:$A$101,0),MATCH(DataBase!J4708,DatosProcesados!$A$1:$BF$1,0))</f>
        <v>76</v>
      </c>
      <c r="L4708" s="115" t="str">
        <f>INDEX(Modelo!$A$9:$D$89,MATCH(DataBase!$J4708,Modelo!$A$9:$A$89,0),MATCH(DataBase!L$1,Modelo!$A$9:$D$9,0))</f>
        <v xml:space="preserve">Impacto social </v>
      </c>
      <c r="M4708" s="115" t="str">
        <f>INDEX(Modelo!$A$9:$D$89,MATCH(DataBase!$J4708,Modelo!$A$9:$A$89,0),MATCH(DataBase!M$1,Modelo!$A$9:$D$9,0))</f>
        <v>Pilar 4</v>
      </c>
      <c r="N4708" s="115" t="str">
        <f>INDEX(Modelo!$A$9:$D$89,MATCH(DataBase!$J4708,Modelo!$A$9:$A$89,0),MATCH(DataBase!N$1,Modelo!$A$9:$D$9,0))</f>
        <v>positivo</v>
      </c>
      <c r="O4708" s="115">
        <f t="array" ref="O4708">IF(N4708="negativo",INDEX($AD$3:$AG$51,MATCH(1,($B4708=$AD$3:$AD$51)*($J4708=$AE$3:$AE$51),0),3),IF(N4708="positivo",INDEX($AD$55:$AG$109,MATCH(1,($B4708=$AD$55:$AD$109)*($J4708=$AE$55:$AE$109),0),3)))</f>
        <v>76</v>
      </c>
      <c r="P4708" s="115">
        <f t="array" ref="P4708">IF(N4708="negativo",INDEX($AD$3:$AG$51,MATCH(1,($B4708=$AD$3:$AD$51)*($J4708=$AE$3:$AE$51),0),4),IF(N4708="positivo",INDEX($AD$55:$AG$109,MATCH(1,($B4708=$AD$55:$AD$109)*($J4708=$AE$55:$AE$109),0),4)))</f>
        <v>47</v>
      </c>
      <c r="Q4708" s="115" t="str">
        <f>VLOOKUP(M4708,Modelo!$A$2:$C$7,2,0)</f>
        <v>Capital Humano: Bienestar y Desarrollo</v>
      </c>
      <c r="R4708" s="118">
        <f t="array" ref="R4708">INDEX(Modelo!$F$1:$H$37,MATCH(1,(DataBase!Q4708=Modelo!$G$1:$G$37)*(DataBase!B4708=Modelo!$F$1:$F$37),0),3)</f>
        <v>0.23809523809523808</v>
      </c>
      <c r="S4708" s="115">
        <f t="shared" si="148"/>
        <v>100</v>
      </c>
      <c r="T4708" s="115">
        <f t="shared" si="149"/>
        <v>23.809523809523807</v>
      </c>
    </row>
    <row r="4709" spans="1:20" x14ac:dyDescent="0.3">
      <c r="A4709" s="115" t="s">
        <v>112</v>
      </c>
      <c r="B4709" s="115" t="s">
        <v>84</v>
      </c>
      <c r="C4709" s="115" t="s">
        <v>103</v>
      </c>
      <c r="D4709" s="115" t="s">
        <v>86</v>
      </c>
      <c r="E4709" s="115" t="s">
        <v>86</v>
      </c>
      <c r="F4709" s="115" t="s">
        <v>87</v>
      </c>
      <c r="G4709" s="115">
        <v>1919</v>
      </c>
      <c r="H4709" s="115" t="s">
        <v>125</v>
      </c>
      <c r="I4709" s="115">
        <v>15.106042448</v>
      </c>
      <c r="J4709" s="115" t="s">
        <v>57</v>
      </c>
      <c r="K4709" s="115" t="str">
        <f>INDEX(DatosProcesados!$A$1:$BF$101,MATCH(DataBase!A4709,DatosProcesados!$A$1:$A$101,0),MATCH(DataBase!J4709,DatosProcesados!$A$1:$BF$1,0))</f>
        <v>No informa</v>
      </c>
      <c r="L4709" s="115" t="str">
        <f>INDEX(Modelo!$A$9:$D$89,MATCH(DataBase!$J4709,Modelo!$A$9:$A$89,0),MATCH(DataBase!L$1,Modelo!$A$9:$D$9,0))</f>
        <v xml:space="preserve">Impacto social </v>
      </c>
      <c r="M4709" s="115" t="str">
        <f>INDEX(Modelo!$A$9:$D$89,MATCH(DataBase!$J4709,Modelo!$A$9:$A$89,0),MATCH(DataBase!M$1,Modelo!$A$9:$D$9,0))</f>
        <v>Pilar 4</v>
      </c>
      <c r="N4709" s="115" t="str">
        <f>INDEX(Modelo!$A$9:$D$89,MATCH(DataBase!$J4709,Modelo!$A$9:$A$89,0),MATCH(DataBase!N$1,Modelo!$A$9:$D$9,0))</f>
        <v>positivo</v>
      </c>
      <c r="O4709" s="115">
        <f t="array" ref="O4709">IF(N4709="negativo",INDEX($AD$3:$AG$51,MATCH(1,($B4709=$AD$3:$AD$51)*($J4709=$AE$3:$AE$51),0),3),IF(N4709="positivo",INDEX($AD$55:$AG$109,MATCH(1,($B4709=$AD$55:$AD$109)*($J4709=$AE$55:$AE$109),0),3)))</f>
        <v>230</v>
      </c>
      <c r="P4709" s="115">
        <f t="array" ref="P4709">IF(N4709="negativo",INDEX($AD$3:$AG$51,MATCH(1,($B4709=$AD$3:$AD$51)*($J4709=$AE$3:$AE$51),0),4),IF(N4709="positivo",INDEX($AD$55:$AG$109,MATCH(1,($B4709=$AD$55:$AD$109)*($J4709=$AE$55:$AE$109),0),4)))</f>
        <v>34</v>
      </c>
      <c r="Q4709" s="115" t="str">
        <f>VLOOKUP(M4709,Modelo!$A$2:$C$7,2,0)</f>
        <v>Capital Humano: Bienestar y Desarrollo</v>
      </c>
      <c r="R4709" s="118">
        <f t="array" ref="R4709">INDEX(Modelo!$F$1:$H$37,MATCH(1,(DataBase!Q4709=Modelo!$G$1:$G$37)*(DataBase!B4709=Modelo!$F$1:$F$37),0),3)</f>
        <v>0.11764705882352941</v>
      </c>
      <c r="S4709" s="115">
        <f t="shared" si="148"/>
        <v>0</v>
      </c>
      <c r="T4709" s="115">
        <f t="shared" si="149"/>
        <v>0</v>
      </c>
    </row>
    <row r="4710" spans="1:20" x14ac:dyDescent="0.3">
      <c r="A4710" s="115" t="s">
        <v>471</v>
      </c>
      <c r="B4710" s="115" t="s">
        <v>467</v>
      </c>
      <c r="C4710" s="115" t="s">
        <v>103</v>
      </c>
      <c r="D4710" s="115" t="s">
        <v>86</v>
      </c>
      <c r="E4710" s="115" t="s">
        <v>86</v>
      </c>
      <c r="F4710" s="115" t="s">
        <v>86</v>
      </c>
      <c r="G4710" s="115">
        <v>1987</v>
      </c>
      <c r="H4710" s="115" t="s">
        <v>125</v>
      </c>
      <c r="I4710" s="115">
        <v>0.711210393</v>
      </c>
      <c r="J4710" s="115" t="s">
        <v>57</v>
      </c>
      <c r="K4710" s="115" t="str">
        <f>INDEX(DatosProcesados!$A$1:$BF$101,MATCH(DataBase!A4710,DatosProcesados!$A$1:$A$101,0),MATCH(DataBase!J4710,DatosProcesados!$A$1:$BF$1,0))</f>
        <v>No informa</v>
      </c>
      <c r="L4710" s="115" t="str">
        <f>INDEX(Modelo!$A$9:$D$89,MATCH(DataBase!$J4710,Modelo!$A$9:$A$89,0),MATCH(DataBase!L$1,Modelo!$A$9:$D$9,0))</f>
        <v xml:space="preserve">Impacto social </v>
      </c>
      <c r="M4710" s="115" t="str">
        <f>INDEX(Modelo!$A$9:$D$89,MATCH(DataBase!$J4710,Modelo!$A$9:$A$89,0),MATCH(DataBase!M$1,Modelo!$A$9:$D$9,0))</f>
        <v>Pilar 4</v>
      </c>
      <c r="N4710" s="115" t="str">
        <f>INDEX(Modelo!$A$9:$D$89,MATCH(DataBase!$J4710,Modelo!$A$9:$A$89,0),MATCH(DataBase!N$1,Modelo!$A$9:$D$9,0))</f>
        <v>positivo</v>
      </c>
      <c r="O4710" s="115">
        <f t="array" ref="O4710">IF(N4710="negativo",INDEX($AD$3:$AG$51,MATCH(1,($B4710=$AD$3:$AD$51)*($J4710=$AE$3:$AE$51),0),3),IF(N4710="positivo",INDEX($AD$55:$AG$109,MATCH(1,($B4710=$AD$55:$AD$109)*($J4710=$AE$55:$AE$109),0),3)))</f>
        <v>0</v>
      </c>
      <c r="P4710" s="115">
        <f t="array" ref="P4710">IF(N4710="negativo",INDEX($AD$3:$AG$51,MATCH(1,($B4710=$AD$3:$AD$51)*($J4710=$AE$3:$AE$51),0),4),IF(N4710="positivo",INDEX($AD$55:$AG$109,MATCH(1,($B4710=$AD$55:$AD$109)*($J4710=$AE$55:$AE$109),0),4)))</f>
        <v>0</v>
      </c>
      <c r="Q4710" s="115" t="str">
        <f>VLOOKUP(M4710,Modelo!$A$2:$C$7,2,0)</f>
        <v>Capital Humano: Bienestar y Desarrollo</v>
      </c>
      <c r="R4710" s="118">
        <f t="array" ref="R4710">INDEX(Modelo!$F$1:$H$37,MATCH(1,(DataBase!Q4710=Modelo!$G$1:$G$37)*(DataBase!B4710=Modelo!$F$1:$F$37),0),3)</f>
        <v>0.14285714285714285</v>
      </c>
      <c r="S4710" s="115">
        <f t="shared" si="148"/>
        <v>0</v>
      </c>
      <c r="T4710" s="115">
        <f t="shared" si="149"/>
        <v>0</v>
      </c>
    </row>
    <row r="4711" spans="1:20" x14ac:dyDescent="0.3">
      <c r="A4711" s="115" t="s">
        <v>466</v>
      </c>
      <c r="B4711" s="115" t="s">
        <v>467</v>
      </c>
      <c r="C4711" s="115" t="s">
        <v>103</v>
      </c>
      <c r="D4711" s="115" t="s">
        <v>87</v>
      </c>
      <c r="E4711" s="115" t="s">
        <v>86</v>
      </c>
      <c r="F4711" s="115" t="s">
        <v>86</v>
      </c>
      <c r="G4711" s="115">
        <v>1969</v>
      </c>
      <c r="H4711" s="115" t="s">
        <v>125</v>
      </c>
      <c r="I4711" s="115">
        <v>2.4231643530000002</v>
      </c>
      <c r="J4711" s="115" t="s">
        <v>57</v>
      </c>
      <c r="K4711" s="115" t="str">
        <f>INDEX(DatosProcesados!$A$1:$BF$101,MATCH(DataBase!A4711,DatosProcesados!$A$1:$A$101,0),MATCH(DataBase!J4711,DatosProcesados!$A$1:$BF$1,0))</f>
        <v>No informa</v>
      </c>
      <c r="L4711" s="115" t="str">
        <f>INDEX(Modelo!$A$9:$D$89,MATCH(DataBase!$J4711,Modelo!$A$9:$A$89,0),MATCH(DataBase!L$1,Modelo!$A$9:$D$9,0))</f>
        <v xml:space="preserve">Impacto social </v>
      </c>
      <c r="M4711" s="115" t="str">
        <f>INDEX(Modelo!$A$9:$D$89,MATCH(DataBase!$J4711,Modelo!$A$9:$A$89,0),MATCH(DataBase!M$1,Modelo!$A$9:$D$9,0))</f>
        <v>Pilar 4</v>
      </c>
      <c r="N4711" s="115" t="str">
        <f>INDEX(Modelo!$A$9:$D$89,MATCH(DataBase!$J4711,Modelo!$A$9:$A$89,0),MATCH(DataBase!N$1,Modelo!$A$9:$D$9,0))</f>
        <v>positivo</v>
      </c>
      <c r="O4711" s="115">
        <f t="array" ref="O4711">IF(N4711="negativo",INDEX($AD$3:$AG$51,MATCH(1,($B4711=$AD$3:$AD$51)*($J4711=$AE$3:$AE$51),0),3),IF(N4711="positivo",INDEX($AD$55:$AG$109,MATCH(1,($B4711=$AD$55:$AD$109)*($J4711=$AE$55:$AE$109),0),3)))</f>
        <v>0</v>
      </c>
      <c r="P4711" s="115">
        <f t="array" ref="P4711">IF(N4711="negativo",INDEX($AD$3:$AG$51,MATCH(1,($B4711=$AD$3:$AD$51)*($J4711=$AE$3:$AE$51),0),4),IF(N4711="positivo",INDEX($AD$55:$AG$109,MATCH(1,($B4711=$AD$55:$AD$109)*($J4711=$AE$55:$AE$109),0),4)))</f>
        <v>0</v>
      </c>
      <c r="Q4711" s="115" t="str">
        <f>VLOOKUP(M4711,Modelo!$A$2:$C$7,2,0)</f>
        <v>Capital Humano: Bienestar y Desarrollo</v>
      </c>
      <c r="R4711" s="118">
        <f t="array" ref="R4711">INDEX(Modelo!$F$1:$H$37,MATCH(1,(DataBase!Q4711=Modelo!$G$1:$G$37)*(DataBase!B4711=Modelo!$F$1:$F$37),0),3)</f>
        <v>0.14285714285714285</v>
      </c>
      <c r="S4711" s="115">
        <f t="shared" si="148"/>
        <v>0</v>
      </c>
      <c r="T4711" s="115">
        <f t="shared" si="149"/>
        <v>0</v>
      </c>
    </row>
    <row r="4712" spans="1:20" x14ac:dyDescent="0.3">
      <c r="A4712" s="115" t="s">
        <v>207</v>
      </c>
      <c r="B4712" s="115" t="s">
        <v>84</v>
      </c>
      <c r="C4712" s="115" t="s">
        <v>103</v>
      </c>
      <c r="D4712" s="115" t="s">
        <v>86</v>
      </c>
      <c r="E4712" s="115" t="s">
        <v>87</v>
      </c>
      <c r="F4712" s="115" t="s">
        <v>86</v>
      </c>
      <c r="G4712" s="115">
        <v>1870</v>
      </c>
      <c r="H4712" s="115" t="s">
        <v>125</v>
      </c>
      <c r="I4712" s="115">
        <v>0</v>
      </c>
      <c r="J4712" s="115" t="s">
        <v>57</v>
      </c>
      <c r="K4712" s="115">
        <f>INDEX(DatosProcesados!$A$1:$BF$101,MATCH(DataBase!A4712,DatosProcesados!$A$1:$A$101,0),MATCH(DataBase!J4712,DatosProcesados!$A$1:$BF$1,0))</f>
        <v>230</v>
      </c>
      <c r="L4712" s="115" t="str">
        <f>INDEX(Modelo!$A$9:$D$89,MATCH(DataBase!$J4712,Modelo!$A$9:$A$89,0),MATCH(DataBase!L$1,Modelo!$A$9:$D$9,0))</f>
        <v xml:space="preserve">Impacto social </v>
      </c>
      <c r="M4712" s="115" t="str">
        <f>INDEX(Modelo!$A$9:$D$89,MATCH(DataBase!$J4712,Modelo!$A$9:$A$89,0),MATCH(DataBase!M$1,Modelo!$A$9:$D$9,0))</f>
        <v>Pilar 4</v>
      </c>
      <c r="N4712" s="115" t="str">
        <f>INDEX(Modelo!$A$9:$D$89,MATCH(DataBase!$J4712,Modelo!$A$9:$A$89,0),MATCH(DataBase!N$1,Modelo!$A$9:$D$9,0))</f>
        <v>positivo</v>
      </c>
      <c r="O4712" s="115">
        <f t="array" ref="O4712">IF(N4712="negativo",INDEX($AD$3:$AG$51,MATCH(1,($B4712=$AD$3:$AD$51)*($J4712=$AE$3:$AE$51),0),3),IF(N4712="positivo",INDEX($AD$55:$AG$109,MATCH(1,($B4712=$AD$55:$AD$109)*($J4712=$AE$55:$AE$109),0),3)))</f>
        <v>230</v>
      </c>
      <c r="P4712" s="115">
        <f t="array" ref="P4712">IF(N4712="negativo",INDEX($AD$3:$AG$51,MATCH(1,($B4712=$AD$3:$AD$51)*($J4712=$AE$3:$AE$51),0),4),IF(N4712="positivo",INDEX($AD$55:$AG$109,MATCH(1,($B4712=$AD$55:$AD$109)*($J4712=$AE$55:$AE$109),0),4)))</f>
        <v>34</v>
      </c>
      <c r="Q4712" s="115" t="str">
        <f>VLOOKUP(M4712,Modelo!$A$2:$C$7,2,0)</f>
        <v>Capital Humano: Bienestar y Desarrollo</v>
      </c>
      <c r="R4712" s="118">
        <f t="array" ref="R4712">INDEX(Modelo!$F$1:$H$37,MATCH(1,(DataBase!Q4712=Modelo!$G$1:$G$37)*(DataBase!B4712=Modelo!$F$1:$F$37),0),3)</f>
        <v>0.11764705882352941</v>
      </c>
      <c r="S4712" s="115">
        <f t="shared" si="148"/>
        <v>100</v>
      </c>
      <c r="T4712" s="115">
        <f t="shared" si="149"/>
        <v>11.76470588235294</v>
      </c>
    </row>
    <row r="4713" spans="1:20" x14ac:dyDescent="0.3">
      <c r="A4713" s="115" t="s">
        <v>204</v>
      </c>
      <c r="B4713" s="115" t="s">
        <v>84</v>
      </c>
      <c r="C4713" s="115" t="s">
        <v>103</v>
      </c>
      <c r="D4713" s="115" t="s">
        <v>86</v>
      </c>
      <c r="E4713" s="115" t="s">
        <v>87</v>
      </c>
      <c r="F4713" s="115" t="s">
        <v>87</v>
      </c>
      <c r="G4713" s="115">
        <v>1875</v>
      </c>
      <c r="H4713" s="115" t="s">
        <v>125</v>
      </c>
      <c r="I4713" s="115">
        <v>0</v>
      </c>
      <c r="J4713" s="115" t="s">
        <v>57</v>
      </c>
      <c r="K4713" s="115">
        <f>INDEX(DatosProcesados!$A$1:$BF$101,MATCH(DataBase!A4713,DatosProcesados!$A$1:$A$101,0),MATCH(DataBase!J4713,DatosProcesados!$A$1:$BF$1,0))</f>
        <v>36</v>
      </c>
      <c r="L4713" s="115" t="str">
        <f>INDEX(Modelo!$A$9:$D$89,MATCH(DataBase!$J4713,Modelo!$A$9:$A$89,0),MATCH(DataBase!L$1,Modelo!$A$9:$D$9,0))</f>
        <v xml:space="preserve">Impacto social </v>
      </c>
      <c r="M4713" s="115" t="str">
        <f>INDEX(Modelo!$A$9:$D$89,MATCH(DataBase!$J4713,Modelo!$A$9:$A$89,0),MATCH(DataBase!M$1,Modelo!$A$9:$D$9,0))</f>
        <v>Pilar 4</v>
      </c>
      <c r="N4713" s="115" t="str">
        <f>INDEX(Modelo!$A$9:$D$89,MATCH(DataBase!$J4713,Modelo!$A$9:$A$89,0),MATCH(DataBase!N$1,Modelo!$A$9:$D$9,0))</f>
        <v>positivo</v>
      </c>
      <c r="O4713" s="115">
        <f t="array" ref="O4713">IF(N4713="negativo",INDEX($AD$3:$AG$51,MATCH(1,($B4713=$AD$3:$AD$51)*($J4713=$AE$3:$AE$51),0),3),IF(N4713="positivo",INDEX($AD$55:$AG$109,MATCH(1,($B4713=$AD$55:$AD$109)*($J4713=$AE$55:$AE$109),0),3)))</f>
        <v>230</v>
      </c>
      <c r="P4713" s="115">
        <f t="array" ref="P4713">IF(N4713="negativo",INDEX($AD$3:$AG$51,MATCH(1,($B4713=$AD$3:$AD$51)*($J4713=$AE$3:$AE$51),0),4),IF(N4713="positivo",INDEX($AD$55:$AG$109,MATCH(1,($B4713=$AD$55:$AD$109)*($J4713=$AE$55:$AE$109),0),4)))</f>
        <v>34</v>
      </c>
      <c r="Q4713" s="115" t="str">
        <f>VLOOKUP(M4713,Modelo!$A$2:$C$7,2,0)</f>
        <v>Capital Humano: Bienestar y Desarrollo</v>
      </c>
      <c r="R4713" s="118">
        <f t="array" ref="R4713">INDEX(Modelo!$F$1:$H$37,MATCH(1,(DataBase!Q4713=Modelo!$G$1:$G$37)*(DataBase!B4713=Modelo!$F$1:$F$37),0),3)</f>
        <v>0.11764705882352941</v>
      </c>
      <c r="S4713" s="115">
        <f t="shared" si="148"/>
        <v>1.0204081632653061</v>
      </c>
      <c r="T4713" s="115">
        <f t="shared" si="149"/>
        <v>0.12004801920768307</v>
      </c>
    </row>
    <row r="4714" spans="1:20" x14ac:dyDescent="0.3">
      <c r="A4714" s="115" t="s">
        <v>226</v>
      </c>
      <c r="B4714" s="115" t="s">
        <v>216</v>
      </c>
      <c r="C4714" s="115" t="s">
        <v>103</v>
      </c>
      <c r="D4714" s="115" t="s">
        <v>86</v>
      </c>
      <c r="E4714" s="115" t="s">
        <v>86</v>
      </c>
      <c r="F4714" s="115" t="s">
        <v>87</v>
      </c>
      <c r="G4714" s="115">
        <v>1889</v>
      </c>
      <c r="H4714" s="115" t="s">
        <v>125</v>
      </c>
      <c r="I4714" s="115">
        <v>8.6157743510000007</v>
      </c>
      <c r="J4714" s="115" t="s">
        <v>57</v>
      </c>
      <c r="K4714" s="115" t="str">
        <f>INDEX(DatosProcesados!$A$1:$BF$101,MATCH(DataBase!A4714,DatosProcesados!$A$1:$A$101,0),MATCH(DataBase!J4714,DatosProcesados!$A$1:$BF$1,0))</f>
        <v>No informa</v>
      </c>
      <c r="L4714" s="115" t="str">
        <f>INDEX(Modelo!$A$9:$D$89,MATCH(DataBase!$J4714,Modelo!$A$9:$A$89,0),MATCH(DataBase!L$1,Modelo!$A$9:$D$9,0))</f>
        <v xml:space="preserve">Impacto social </v>
      </c>
      <c r="M4714" s="115" t="str">
        <f>INDEX(Modelo!$A$9:$D$89,MATCH(DataBase!$J4714,Modelo!$A$9:$A$89,0),MATCH(DataBase!M$1,Modelo!$A$9:$D$9,0))</f>
        <v>Pilar 4</v>
      </c>
      <c r="N4714" s="115" t="str">
        <f>INDEX(Modelo!$A$9:$D$89,MATCH(DataBase!$J4714,Modelo!$A$9:$A$89,0),MATCH(DataBase!N$1,Modelo!$A$9:$D$9,0))</f>
        <v>positivo</v>
      </c>
      <c r="O4714" s="115">
        <f t="array" ref="O4714">IF(N4714="negativo",INDEX($AD$3:$AG$51,MATCH(1,($B4714=$AD$3:$AD$51)*($J4714=$AE$3:$AE$51),0),3),IF(N4714="positivo",INDEX($AD$55:$AG$109,MATCH(1,($B4714=$AD$55:$AD$109)*($J4714=$AE$55:$AE$109),0),3)))</f>
        <v>54.83</v>
      </c>
      <c r="P4714" s="115">
        <f t="array" ref="P4714">IF(N4714="negativo",INDEX($AD$3:$AG$51,MATCH(1,($B4714=$AD$3:$AD$51)*($J4714=$AE$3:$AE$51),0),4),IF(N4714="positivo",INDEX($AD$55:$AG$109,MATCH(1,($B4714=$AD$55:$AD$109)*($J4714=$AE$55:$AE$109),0),4)))</f>
        <v>11.4</v>
      </c>
      <c r="Q4714" s="115" t="str">
        <f>VLOOKUP(M4714,Modelo!$A$2:$C$7,2,0)</f>
        <v>Capital Humano: Bienestar y Desarrollo</v>
      </c>
      <c r="R4714" s="118">
        <f t="array" ref="R4714">INDEX(Modelo!$F$1:$H$37,MATCH(1,(DataBase!Q4714=Modelo!$G$1:$G$37)*(DataBase!B4714=Modelo!$F$1:$F$37),0),3)</f>
        <v>0.21052631578947367</v>
      </c>
      <c r="S4714" s="115">
        <f t="shared" si="148"/>
        <v>0</v>
      </c>
      <c r="T4714" s="115">
        <f t="shared" si="149"/>
        <v>0</v>
      </c>
    </row>
    <row r="4715" spans="1:20" x14ac:dyDescent="0.3">
      <c r="A4715" s="115" t="s">
        <v>287</v>
      </c>
      <c r="B4715" s="115" t="s">
        <v>216</v>
      </c>
      <c r="C4715" s="115" t="s">
        <v>103</v>
      </c>
      <c r="D4715" s="115" t="s">
        <v>86</v>
      </c>
      <c r="E4715" s="115" t="s">
        <v>86</v>
      </c>
      <c r="F4715" s="115" t="s">
        <v>87</v>
      </c>
      <c r="G4715" s="115">
        <v>2000</v>
      </c>
      <c r="H4715" s="115" t="s">
        <v>125</v>
      </c>
      <c r="I4715" s="115">
        <v>1.8730507999999999</v>
      </c>
      <c r="J4715" s="115" t="s">
        <v>57</v>
      </c>
      <c r="K4715" s="115" t="str">
        <f>INDEX(DatosProcesados!$A$1:$BF$101,MATCH(DataBase!A4715,DatosProcesados!$A$1:$A$101,0),MATCH(DataBase!J4715,DatosProcesados!$A$1:$BF$1,0))</f>
        <v>No informa</v>
      </c>
      <c r="L4715" s="115" t="str">
        <f>INDEX(Modelo!$A$9:$D$89,MATCH(DataBase!$J4715,Modelo!$A$9:$A$89,0),MATCH(DataBase!L$1,Modelo!$A$9:$D$9,0))</f>
        <v xml:space="preserve">Impacto social </v>
      </c>
      <c r="M4715" s="115" t="str">
        <f>INDEX(Modelo!$A$9:$D$89,MATCH(DataBase!$J4715,Modelo!$A$9:$A$89,0),MATCH(DataBase!M$1,Modelo!$A$9:$D$9,0))</f>
        <v>Pilar 4</v>
      </c>
      <c r="N4715" s="115" t="str">
        <f>INDEX(Modelo!$A$9:$D$89,MATCH(DataBase!$J4715,Modelo!$A$9:$A$89,0),MATCH(DataBase!N$1,Modelo!$A$9:$D$9,0))</f>
        <v>positivo</v>
      </c>
      <c r="O4715" s="115">
        <f t="array" ref="O4715">IF(N4715="negativo",INDEX($AD$3:$AG$51,MATCH(1,($B4715=$AD$3:$AD$51)*($J4715=$AE$3:$AE$51),0),3),IF(N4715="positivo",INDEX($AD$55:$AG$109,MATCH(1,($B4715=$AD$55:$AD$109)*($J4715=$AE$55:$AE$109),0),3)))</f>
        <v>54.83</v>
      </c>
      <c r="P4715" s="115">
        <f t="array" ref="P4715">IF(N4715="negativo",INDEX($AD$3:$AG$51,MATCH(1,($B4715=$AD$3:$AD$51)*($J4715=$AE$3:$AE$51),0),4),IF(N4715="positivo",INDEX($AD$55:$AG$109,MATCH(1,($B4715=$AD$55:$AD$109)*($J4715=$AE$55:$AE$109),0),4)))</f>
        <v>11.4</v>
      </c>
      <c r="Q4715" s="115" t="str">
        <f>VLOOKUP(M4715,Modelo!$A$2:$C$7,2,0)</f>
        <v>Capital Humano: Bienestar y Desarrollo</v>
      </c>
      <c r="R4715" s="118">
        <f t="array" ref="R4715">INDEX(Modelo!$F$1:$H$37,MATCH(1,(DataBase!Q4715=Modelo!$G$1:$G$37)*(DataBase!B4715=Modelo!$F$1:$F$37),0),3)</f>
        <v>0.21052631578947367</v>
      </c>
      <c r="S4715" s="115">
        <f t="shared" si="148"/>
        <v>0</v>
      </c>
      <c r="T4715" s="115">
        <f t="shared" si="149"/>
        <v>0</v>
      </c>
    </row>
    <row r="4716" spans="1:20" x14ac:dyDescent="0.3">
      <c r="A4716" s="115" t="s">
        <v>345</v>
      </c>
      <c r="B4716" s="115" t="s">
        <v>313</v>
      </c>
      <c r="C4716" s="115" t="s">
        <v>103</v>
      </c>
      <c r="D4716" s="115" t="s">
        <v>86</v>
      </c>
      <c r="E4716" s="115" t="s">
        <v>86</v>
      </c>
      <c r="F4716" s="115" t="s">
        <v>86</v>
      </c>
      <c r="G4716" s="115">
        <v>2004</v>
      </c>
      <c r="H4716" s="115" t="s">
        <v>125</v>
      </c>
      <c r="I4716" s="115">
        <v>4.5125503050000004</v>
      </c>
      <c r="J4716" s="115" t="s">
        <v>57</v>
      </c>
      <c r="K4716" s="115" t="str">
        <f>INDEX(DatosProcesados!$A$1:$BF$101,MATCH(DataBase!A4716,DatosProcesados!$A$1:$A$101,0),MATCH(DataBase!J4716,DatosProcesados!$A$1:$BF$1,0))</f>
        <v>No informa</v>
      </c>
      <c r="L4716" s="115" t="str">
        <f>INDEX(Modelo!$A$9:$D$89,MATCH(DataBase!$J4716,Modelo!$A$9:$A$89,0),MATCH(DataBase!L$1,Modelo!$A$9:$D$9,0))</f>
        <v xml:space="preserve">Impacto social </v>
      </c>
      <c r="M4716" s="115" t="str">
        <f>INDEX(Modelo!$A$9:$D$89,MATCH(DataBase!$J4716,Modelo!$A$9:$A$89,0),MATCH(DataBase!M$1,Modelo!$A$9:$D$9,0))</f>
        <v>Pilar 4</v>
      </c>
      <c r="N4716" s="115" t="str">
        <f>INDEX(Modelo!$A$9:$D$89,MATCH(DataBase!$J4716,Modelo!$A$9:$A$89,0),MATCH(DataBase!N$1,Modelo!$A$9:$D$9,0))</f>
        <v>positivo</v>
      </c>
      <c r="O4716" s="115">
        <f t="array" ref="O4716">IF(N4716="negativo",INDEX($AD$3:$AG$51,MATCH(1,($B4716=$AD$3:$AD$51)*($J4716=$AE$3:$AE$51),0),3),IF(N4716="positivo",INDEX($AD$55:$AG$109,MATCH(1,($B4716=$AD$55:$AD$109)*($J4716=$AE$55:$AE$109),0),3)))</f>
        <v>187</v>
      </c>
      <c r="P4716" s="115">
        <f t="array" ref="P4716">IF(N4716="negativo",INDEX($AD$3:$AG$51,MATCH(1,($B4716=$AD$3:$AD$51)*($J4716=$AE$3:$AE$51),0),4),IF(N4716="positivo",INDEX($AD$55:$AG$109,MATCH(1,($B4716=$AD$55:$AD$109)*($J4716=$AE$55:$AE$109),0),4)))</f>
        <v>12.3</v>
      </c>
      <c r="Q4716" s="115" t="str">
        <f>VLOOKUP(M4716,Modelo!$A$2:$C$7,2,0)</f>
        <v>Capital Humano: Bienestar y Desarrollo</v>
      </c>
      <c r="R4716" s="118">
        <f t="array" ref="R4716">INDEX(Modelo!$F$1:$H$37,MATCH(1,(DataBase!Q4716=Modelo!$G$1:$G$37)*(DataBase!B4716=Modelo!$F$1:$F$37),0),3)</f>
        <v>0.17647058823529413</v>
      </c>
      <c r="S4716" s="115">
        <f t="shared" si="148"/>
        <v>0</v>
      </c>
      <c r="T4716" s="115">
        <f t="shared" si="149"/>
        <v>0</v>
      </c>
    </row>
    <row r="4717" spans="1:20" x14ac:dyDescent="0.3">
      <c r="A4717" s="115" t="s">
        <v>464</v>
      </c>
      <c r="B4717" s="115" t="s">
        <v>407</v>
      </c>
      <c r="C4717" s="115" t="s">
        <v>103</v>
      </c>
      <c r="D4717" s="115" t="s">
        <v>86</v>
      </c>
      <c r="E4717" s="115" t="s">
        <v>86</v>
      </c>
      <c r="F4717" s="115" t="s">
        <v>87</v>
      </c>
      <c r="G4717" s="115">
        <v>1990</v>
      </c>
      <c r="H4717" s="115" t="s">
        <v>281</v>
      </c>
      <c r="I4717" s="115">
        <v>0.89502277900000005</v>
      </c>
      <c r="J4717" s="115" t="s">
        <v>57</v>
      </c>
      <c r="K4717" s="115" t="str">
        <f>INDEX(DatosProcesados!$A$1:$BF$101,MATCH(DataBase!A4717,DatosProcesados!$A$1:$A$101,0),MATCH(DataBase!J4717,DatosProcesados!$A$1:$BF$1,0))</f>
        <v>No informa</v>
      </c>
      <c r="L4717" s="115" t="str">
        <f>INDEX(Modelo!$A$9:$D$89,MATCH(DataBase!$J4717,Modelo!$A$9:$A$89,0),MATCH(DataBase!L$1,Modelo!$A$9:$D$9,0))</f>
        <v xml:space="preserve">Impacto social </v>
      </c>
      <c r="M4717" s="115" t="str">
        <f>INDEX(Modelo!$A$9:$D$89,MATCH(DataBase!$J4717,Modelo!$A$9:$A$89,0),MATCH(DataBase!M$1,Modelo!$A$9:$D$9,0))</f>
        <v>Pilar 4</v>
      </c>
      <c r="N4717" s="115" t="str">
        <f>INDEX(Modelo!$A$9:$D$89,MATCH(DataBase!$J4717,Modelo!$A$9:$A$89,0),MATCH(DataBase!N$1,Modelo!$A$9:$D$9,0))</f>
        <v>positivo</v>
      </c>
      <c r="O4717" s="115">
        <f t="array" ref="O4717">IF(N4717="negativo",INDEX($AD$3:$AG$51,MATCH(1,($B4717=$AD$3:$AD$51)*($J4717=$AE$3:$AE$51),0),3),IF(N4717="positivo",INDEX($AD$55:$AG$109,MATCH(1,($B4717=$AD$55:$AD$109)*($J4717=$AE$55:$AE$109),0),3)))</f>
        <v>68.48</v>
      </c>
      <c r="P4717" s="115">
        <f t="array" ref="P4717">IF(N4717="negativo",INDEX($AD$3:$AG$51,MATCH(1,($B4717=$AD$3:$AD$51)*($J4717=$AE$3:$AE$51),0),4),IF(N4717="positivo",INDEX($AD$55:$AG$109,MATCH(1,($B4717=$AD$55:$AD$109)*($J4717=$AE$55:$AE$109),0),4)))</f>
        <v>44</v>
      </c>
      <c r="Q4717" s="115" t="str">
        <f>VLOOKUP(M4717,Modelo!$A$2:$C$7,2,0)</f>
        <v>Capital Humano: Bienestar y Desarrollo</v>
      </c>
      <c r="R4717" s="118">
        <f t="array" ref="R4717">INDEX(Modelo!$F$1:$H$37,MATCH(1,(DataBase!Q4717=Modelo!$G$1:$G$37)*(DataBase!B4717=Modelo!$F$1:$F$37),0),3)</f>
        <v>0.19230769230769232</v>
      </c>
      <c r="S4717" s="115">
        <f t="shared" si="148"/>
        <v>0</v>
      </c>
      <c r="T4717" s="115">
        <f t="shared" si="149"/>
        <v>0</v>
      </c>
    </row>
    <row r="4718" spans="1:20" x14ac:dyDescent="0.3">
      <c r="A4718" s="115" t="s">
        <v>296</v>
      </c>
      <c r="B4718" s="115" t="s">
        <v>216</v>
      </c>
      <c r="C4718" s="115" t="s">
        <v>103</v>
      </c>
      <c r="D4718" s="115" t="s">
        <v>86</v>
      </c>
      <c r="E4718" s="115" t="s">
        <v>86</v>
      </c>
      <c r="F4718" s="115" t="s">
        <v>87</v>
      </c>
      <c r="G4718" s="115">
        <v>1944</v>
      </c>
      <c r="H4718" s="115" t="s">
        <v>125</v>
      </c>
      <c r="I4718" s="115">
        <v>1.7785578609999999</v>
      </c>
      <c r="J4718" s="115" t="s">
        <v>57</v>
      </c>
      <c r="K4718" s="115">
        <f>INDEX(DatosProcesados!$A$1:$BF$101,MATCH(DataBase!A4718,DatosProcesados!$A$1:$A$101,0),MATCH(DataBase!J4718,DatosProcesados!$A$1:$BF$1,0))</f>
        <v>22.9</v>
      </c>
      <c r="L4718" s="115" t="str">
        <f>INDEX(Modelo!$A$9:$D$89,MATCH(DataBase!$J4718,Modelo!$A$9:$A$89,0),MATCH(DataBase!L$1,Modelo!$A$9:$D$9,0))</f>
        <v xml:space="preserve">Impacto social </v>
      </c>
      <c r="M4718" s="115" t="str">
        <f>INDEX(Modelo!$A$9:$D$89,MATCH(DataBase!$J4718,Modelo!$A$9:$A$89,0),MATCH(DataBase!M$1,Modelo!$A$9:$D$9,0))</f>
        <v>Pilar 4</v>
      </c>
      <c r="N4718" s="115" t="str">
        <f>INDEX(Modelo!$A$9:$D$89,MATCH(DataBase!$J4718,Modelo!$A$9:$A$89,0),MATCH(DataBase!N$1,Modelo!$A$9:$D$9,0))</f>
        <v>positivo</v>
      </c>
      <c r="O4718" s="115">
        <f t="array" ref="O4718">IF(N4718="negativo",INDEX($AD$3:$AG$51,MATCH(1,($B4718=$AD$3:$AD$51)*($J4718=$AE$3:$AE$51),0),3),IF(N4718="positivo",INDEX($AD$55:$AG$109,MATCH(1,($B4718=$AD$55:$AD$109)*($J4718=$AE$55:$AE$109),0),3)))</f>
        <v>54.83</v>
      </c>
      <c r="P4718" s="115">
        <f t="array" ref="P4718">IF(N4718="negativo",INDEX($AD$3:$AG$51,MATCH(1,($B4718=$AD$3:$AD$51)*($J4718=$AE$3:$AE$51),0),4),IF(N4718="positivo",INDEX($AD$55:$AG$109,MATCH(1,($B4718=$AD$55:$AD$109)*($J4718=$AE$55:$AE$109),0),4)))</f>
        <v>11.4</v>
      </c>
      <c r="Q4718" s="115" t="str">
        <f>VLOOKUP(M4718,Modelo!$A$2:$C$7,2,0)</f>
        <v>Capital Humano: Bienestar y Desarrollo</v>
      </c>
      <c r="R4718" s="118">
        <f t="array" ref="R4718">INDEX(Modelo!$F$1:$H$37,MATCH(1,(DataBase!Q4718=Modelo!$G$1:$G$37)*(DataBase!B4718=Modelo!$F$1:$F$37),0),3)</f>
        <v>0.21052631578947367</v>
      </c>
      <c r="S4718" s="115">
        <f t="shared" si="148"/>
        <v>26.479392125259032</v>
      </c>
      <c r="T4718" s="115">
        <f t="shared" si="149"/>
        <v>5.5746088684755852</v>
      </c>
    </row>
    <row r="4719" spans="1:20" x14ac:dyDescent="0.3">
      <c r="A4719" s="115" t="s">
        <v>134</v>
      </c>
      <c r="B4719" s="115" t="s">
        <v>84</v>
      </c>
      <c r="C4719" s="115" t="s">
        <v>103</v>
      </c>
      <c r="D4719" s="115" t="s">
        <v>86</v>
      </c>
      <c r="E4719" s="115" t="s">
        <v>87</v>
      </c>
      <c r="F4719" s="115" t="s">
        <v>87</v>
      </c>
      <c r="G4719" s="115">
        <v>2001</v>
      </c>
      <c r="H4719" s="115" t="s">
        <v>125</v>
      </c>
      <c r="I4719" s="115">
        <v>6.5475670460000002</v>
      </c>
      <c r="J4719" s="115" t="s">
        <v>57</v>
      </c>
      <c r="K4719" s="115">
        <f>INDEX(DatosProcesados!$A$1:$BF$101,MATCH(DataBase!A4719,DatosProcesados!$A$1:$A$101,0),MATCH(DataBase!J4719,DatosProcesados!$A$1:$BF$1,0))</f>
        <v>46.05</v>
      </c>
      <c r="L4719" s="115" t="str">
        <f>INDEX(Modelo!$A$9:$D$89,MATCH(DataBase!$J4719,Modelo!$A$9:$A$89,0),MATCH(DataBase!L$1,Modelo!$A$9:$D$9,0))</f>
        <v xml:space="preserve">Impacto social </v>
      </c>
      <c r="M4719" s="115" t="str">
        <f>INDEX(Modelo!$A$9:$D$89,MATCH(DataBase!$J4719,Modelo!$A$9:$A$89,0),MATCH(DataBase!M$1,Modelo!$A$9:$D$9,0))</f>
        <v>Pilar 4</v>
      </c>
      <c r="N4719" s="115" t="str">
        <f>INDEX(Modelo!$A$9:$D$89,MATCH(DataBase!$J4719,Modelo!$A$9:$A$89,0),MATCH(DataBase!N$1,Modelo!$A$9:$D$9,0))</f>
        <v>positivo</v>
      </c>
      <c r="O4719" s="115">
        <f t="array" ref="O4719">IF(N4719="negativo",INDEX($AD$3:$AG$51,MATCH(1,($B4719=$AD$3:$AD$51)*($J4719=$AE$3:$AE$51),0),3),IF(N4719="positivo",INDEX($AD$55:$AG$109,MATCH(1,($B4719=$AD$55:$AD$109)*($J4719=$AE$55:$AE$109),0),3)))</f>
        <v>230</v>
      </c>
      <c r="P4719" s="115">
        <f t="array" ref="P4719">IF(N4719="negativo",INDEX($AD$3:$AG$51,MATCH(1,($B4719=$AD$3:$AD$51)*($J4719=$AE$3:$AE$51),0),4),IF(N4719="positivo",INDEX($AD$55:$AG$109,MATCH(1,($B4719=$AD$55:$AD$109)*($J4719=$AE$55:$AE$109),0),4)))</f>
        <v>34</v>
      </c>
      <c r="Q4719" s="115" t="str">
        <f>VLOOKUP(M4719,Modelo!$A$2:$C$7,2,0)</f>
        <v>Capital Humano: Bienestar y Desarrollo</v>
      </c>
      <c r="R4719" s="118">
        <f t="array" ref="R4719">INDEX(Modelo!$F$1:$H$37,MATCH(1,(DataBase!Q4719=Modelo!$G$1:$G$37)*(DataBase!B4719=Modelo!$F$1:$F$37),0),3)</f>
        <v>0.11764705882352941</v>
      </c>
      <c r="S4719" s="115">
        <f t="shared" si="148"/>
        <v>6.1479591836734677</v>
      </c>
      <c r="T4719" s="115">
        <f t="shared" si="149"/>
        <v>0.72328931572629029</v>
      </c>
    </row>
    <row r="4720" spans="1:20" x14ac:dyDescent="0.3">
      <c r="A4720" s="115" t="s">
        <v>290</v>
      </c>
      <c r="B4720" s="115" t="s">
        <v>216</v>
      </c>
      <c r="C4720" s="115" t="s">
        <v>103</v>
      </c>
      <c r="D4720" s="115" t="s">
        <v>86</v>
      </c>
      <c r="E4720" s="115" t="s">
        <v>87</v>
      </c>
      <c r="F4720" s="115" t="s">
        <v>87</v>
      </c>
      <c r="G4720" s="115">
        <v>1934</v>
      </c>
      <c r="H4720" s="115" t="s">
        <v>125</v>
      </c>
      <c r="I4720" s="115">
        <v>1.84479215</v>
      </c>
      <c r="J4720" s="115" t="s">
        <v>57</v>
      </c>
      <c r="K4720" s="115">
        <f>INDEX(DatosProcesados!$A$1:$BF$101,MATCH(DataBase!A4720,DatosProcesados!$A$1:$A$101,0),MATCH(DataBase!J4720,DatosProcesados!$A$1:$BF$1,0))</f>
        <v>54.83</v>
      </c>
      <c r="L4720" s="115" t="str">
        <f>INDEX(Modelo!$A$9:$D$89,MATCH(DataBase!$J4720,Modelo!$A$9:$A$89,0),MATCH(DataBase!L$1,Modelo!$A$9:$D$9,0))</f>
        <v xml:space="preserve">Impacto social </v>
      </c>
      <c r="M4720" s="115" t="str">
        <f>INDEX(Modelo!$A$9:$D$89,MATCH(DataBase!$J4720,Modelo!$A$9:$A$89,0),MATCH(DataBase!M$1,Modelo!$A$9:$D$9,0))</f>
        <v>Pilar 4</v>
      </c>
      <c r="N4720" s="115" t="str">
        <f>INDEX(Modelo!$A$9:$D$89,MATCH(DataBase!$J4720,Modelo!$A$9:$A$89,0),MATCH(DataBase!N$1,Modelo!$A$9:$D$9,0))</f>
        <v>positivo</v>
      </c>
      <c r="O4720" s="115">
        <f t="array" ref="O4720">IF(N4720="negativo",INDEX($AD$3:$AG$51,MATCH(1,($B4720=$AD$3:$AD$51)*($J4720=$AE$3:$AE$51),0),3),IF(N4720="positivo",INDEX($AD$55:$AG$109,MATCH(1,($B4720=$AD$55:$AD$109)*($J4720=$AE$55:$AE$109),0),3)))</f>
        <v>54.83</v>
      </c>
      <c r="P4720" s="115">
        <f t="array" ref="P4720">IF(N4720="negativo",INDEX($AD$3:$AG$51,MATCH(1,($B4720=$AD$3:$AD$51)*($J4720=$AE$3:$AE$51),0),4),IF(N4720="positivo",INDEX($AD$55:$AG$109,MATCH(1,($B4720=$AD$55:$AD$109)*($J4720=$AE$55:$AE$109),0),4)))</f>
        <v>11.4</v>
      </c>
      <c r="Q4720" s="115" t="str">
        <f>VLOOKUP(M4720,Modelo!$A$2:$C$7,2,0)</f>
        <v>Capital Humano: Bienestar y Desarrollo</v>
      </c>
      <c r="R4720" s="118">
        <f t="array" ref="R4720">INDEX(Modelo!$F$1:$H$37,MATCH(1,(DataBase!Q4720=Modelo!$G$1:$G$37)*(DataBase!B4720=Modelo!$F$1:$F$37),0),3)</f>
        <v>0.21052631578947367</v>
      </c>
      <c r="S4720" s="115">
        <f t="shared" si="148"/>
        <v>100</v>
      </c>
      <c r="T4720" s="115">
        <f t="shared" si="149"/>
        <v>21.052631578947366</v>
      </c>
    </row>
    <row r="4721" spans="1:20" x14ac:dyDescent="0.3">
      <c r="A4721" s="115" t="s">
        <v>346</v>
      </c>
      <c r="B4721" s="115" t="s">
        <v>313</v>
      </c>
      <c r="C4721" s="115" t="s">
        <v>103</v>
      </c>
      <c r="D4721" s="115" t="s">
        <v>87</v>
      </c>
      <c r="E4721" s="115" t="s">
        <v>87</v>
      </c>
      <c r="F4721" s="115" t="s">
        <v>87</v>
      </c>
      <c r="G4721" s="115">
        <v>1960</v>
      </c>
      <c r="H4721" s="115" t="s">
        <v>177</v>
      </c>
      <c r="I4721" s="115">
        <v>4.2128666020000001</v>
      </c>
      <c r="J4721" s="115" t="s">
        <v>57</v>
      </c>
      <c r="K4721" s="115">
        <f>INDEX(DatosProcesados!$A$1:$BF$101,MATCH(DataBase!A4721,DatosProcesados!$A$1:$A$101,0),MATCH(DataBase!J4721,DatosProcesados!$A$1:$BF$1,0))</f>
        <v>12.3</v>
      </c>
      <c r="L4721" s="115" t="str">
        <f>INDEX(Modelo!$A$9:$D$89,MATCH(DataBase!$J4721,Modelo!$A$9:$A$89,0),MATCH(DataBase!L$1,Modelo!$A$9:$D$9,0))</f>
        <v xml:space="preserve">Impacto social </v>
      </c>
      <c r="M4721" s="115" t="str">
        <f>INDEX(Modelo!$A$9:$D$89,MATCH(DataBase!$J4721,Modelo!$A$9:$A$89,0),MATCH(DataBase!M$1,Modelo!$A$9:$D$9,0))</f>
        <v>Pilar 4</v>
      </c>
      <c r="N4721" s="115" t="str">
        <f>INDEX(Modelo!$A$9:$D$89,MATCH(DataBase!$J4721,Modelo!$A$9:$A$89,0),MATCH(DataBase!N$1,Modelo!$A$9:$D$9,0))</f>
        <v>positivo</v>
      </c>
      <c r="O4721" s="115">
        <f t="array" ref="O4721">IF(N4721="negativo",INDEX($AD$3:$AG$51,MATCH(1,($B4721=$AD$3:$AD$51)*($J4721=$AE$3:$AE$51),0),3),IF(N4721="positivo",INDEX($AD$55:$AG$109,MATCH(1,($B4721=$AD$55:$AD$109)*($J4721=$AE$55:$AE$109),0),3)))</f>
        <v>187</v>
      </c>
      <c r="P4721" s="115">
        <f t="array" ref="P4721">IF(N4721="negativo",INDEX($AD$3:$AG$51,MATCH(1,($B4721=$AD$3:$AD$51)*($J4721=$AE$3:$AE$51),0),4),IF(N4721="positivo",INDEX($AD$55:$AG$109,MATCH(1,($B4721=$AD$55:$AD$109)*($J4721=$AE$55:$AE$109),0),4)))</f>
        <v>12.3</v>
      </c>
      <c r="Q4721" s="115" t="str">
        <f>VLOOKUP(M4721,Modelo!$A$2:$C$7,2,0)</f>
        <v>Capital Humano: Bienestar y Desarrollo</v>
      </c>
      <c r="R4721" s="118">
        <f t="array" ref="R4721">INDEX(Modelo!$F$1:$H$37,MATCH(1,(DataBase!Q4721=Modelo!$G$1:$G$37)*(DataBase!B4721=Modelo!$F$1:$F$37),0),3)</f>
        <v>0.17647058823529413</v>
      </c>
      <c r="S4721" s="115">
        <f t="shared" si="148"/>
        <v>0</v>
      </c>
      <c r="T4721" s="115">
        <f t="shared" si="149"/>
        <v>0</v>
      </c>
    </row>
    <row r="4722" spans="1:20" x14ac:dyDescent="0.3">
      <c r="A4722" s="115" t="s">
        <v>124</v>
      </c>
      <c r="B4722" s="115" t="s">
        <v>84</v>
      </c>
      <c r="C4722" s="115" t="s">
        <v>97</v>
      </c>
      <c r="D4722" s="115" t="s">
        <v>86</v>
      </c>
      <c r="E4722" s="115" t="s">
        <v>86</v>
      </c>
      <c r="F4722" s="115" t="s">
        <v>86</v>
      </c>
      <c r="G4722" s="115">
        <v>2012</v>
      </c>
      <c r="H4722" s="115" t="s">
        <v>125</v>
      </c>
      <c r="I4722" s="115">
        <v>9.9777362400000005</v>
      </c>
      <c r="J4722" s="115" t="s">
        <v>57</v>
      </c>
      <c r="K4722" s="115">
        <f>INDEX(DatosProcesados!$A$1:$BF$101,MATCH(DataBase!A4722,DatosProcesados!$A$1:$A$101,0),MATCH(DataBase!J4722,DatosProcesados!$A$1:$BF$1,0))</f>
        <v>148.66300000000001</v>
      </c>
      <c r="L4722" s="115" t="str">
        <f>INDEX(Modelo!$A$9:$D$89,MATCH(DataBase!$J4722,Modelo!$A$9:$A$89,0),MATCH(DataBase!L$1,Modelo!$A$9:$D$9,0))</f>
        <v xml:space="preserve">Impacto social </v>
      </c>
      <c r="M4722" s="115" t="str">
        <f>INDEX(Modelo!$A$9:$D$89,MATCH(DataBase!$J4722,Modelo!$A$9:$A$89,0),MATCH(DataBase!M$1,Modelo!$A$9:$D$9,0))</f>
        <v>Pilar 4</v>
      </c>
      <c r="N4722" s="115" t="str">
        <f>INDEX(Modelo!$A$9:$D$89,MATCH(DataBase!$J4722,Modelo!$A$9:$A$89,0),MATCH(DataBase!N$1,Modelo!$A$9:$D$9,0))</f>
        <v>positivo</v>
      </c>
      <c r="O4722" s="115">
        <f t="array" ref="O4722">IF(N4722="negativo",INDEX($AD$3:$AG$51,MATCH(1,($B4722=$AD$3:$AD$51)*($J4722=$AE$3:$AE$51),0),3),IF(N4722="positivo",INDEX($AD$55:$AG$109,MATCH(1,($B4722=$AD$55:$AD$109)*($J4722=$AE$55:$AE$109),0),3)))</f>
        <v>230</v>
      </c>
      <c r="P4722" s="115">
        <f t="array" ref="P4722">IF(N4722="negativo",INDEX($AD$3:$AG$51,MATCH(1,($B4722=$AD$3:$AD$51)*($J4722=$AE$3:$AE$51),0),4),IF(N4722="positivo",INDEX($AD$55:$AG$109,MATCH(1,($B4722=$AD$55:$AD$109)*($J4722=$AE$55:$AE$109),0),4)))</f>
        <v>34</v>
      </c>
      <c r="Q4722" s="115" t="str">
        <f>VLOOKUP(M4722,Modelo!$A$2:$C$7,2,0)</f>
        <v>Capital Humano: Bienestar y Desarrollo</v>
      </c>
      <c r="R4722" s="118">
        <f t="array" ref="R4722">INDEX(Modelo!$F$1:$H$37,MATCH(1,(DataBase!Q4722=Modelo!$G$1:$G$37)*(DataBase!B4722=Modelo!$F$1:$F$37),0),3)</f>
        <v>0.11764705882352941</v>
      </c>
      <c r="S4722" s="115">
        <f t="shared" si="148"/>
        <v>58.501530612244899</v>
      </c>
      <c r="T4722" s="115">
        <f t="shared" si="149"/>
        <v>6.8825330132052818</v>
      </c>
    </row>
    <row r="4723" spans="1:20" x14ac:dyDescent="0.3">
      <c r="A4723" s="115" t="s">
        <v>414</v>
      </c>
      <c r="B4723" s="115" t="s">
        <v>407</v>
      </c>
      <c r="C4723" s="115" t="s">
        <v>103</v>
      </c>
      <c r="D4723" s="115" t="s">
        <v>86</v>
      </c>
      <c r="E4723" s="115" t="s">
        <v>86</v>
      </c>
      <c r="F4723" s="115" t="s">
        <v>87</v>
      </c>
      <c r="G4723" s="115">
        <v>1976</v>
      </c>
      <c r="H4723" s="115" t="s">
        <v>415</v>
      </c>
      <c r="I4723" s="115">
        <v>6.0471020830000004</v>
      </c>
      <c r="J4723" s="115" t="s">
        <v>57</v>
      </c>
      <c r="K4723" s="115" t="str">
        <f>INDEX(DatosProcesados!$A$1:$BF$101,MATCH(DataBase!A4723,DatosProcesados!$A$1:$A$101,0),MATCH(DataBase!J4723,DatosProcesados!$A$1:$BF$1,0))</f>
        <v>No informa</v>
      </c>
      <c r="L4723" s="115" t="str">
        <f>INDEX(Modelo!$A$9:$D$89,MATCH(DataBase!$J4723,Modelo!$A$9:$A$89,0),MATCH(DataBase!L$1,Modelo!$A$9:$D$9,0))</f>
        <v xml:space="preserve">Impacto social </v>
      </c>
      <c r="M4723" s="115" t="str">
        <f>INDEX(Modelo!$A$9:$D$89,MATCH(DataBase!$J4723,Modelo!$A$9:$A$89,0),MATCH(DataBase!M$1,Modelo!$A$9:$D$9,0))</f>
        <v>Pilar 4</v>
      </c>
      <c r="N4723" s="115" t="str">
        <f>INDEX(Modelo!$A$9:$D$89,MATCH(DataBase!$J4723,Modelo!$A$9:$A$89,0),MATCH(DataBase!N$1,Modelo!$A$9:$D$9,0))</f>
        <v>positivo</v>
      </c>
      <c r="O4723" s="115">
        <f t="array" ref="O4723">IF(N4723="negativo",INDEX($AD$3:$AG$51,MATCH(1,($B4723=$AD$3:$AD$51)*($J4723=$AE$3:$AE$51),0),3),IF(N4723="positivo",INDEX($AD$55:$AG$109,MATCH(1,($B4723=$AD$55:$AD$109)*($J4723=$AE$55:$AE$109),0),3)))</f>
        <v>68.48</v>
      </c>
      <c r="P4723" s="115">
        <f t="array" ref="P4723">IF(N4723="negativo",INDEX($AD$3:$AG$51,MATCH(1,($B4723=$AD$3:$AD$51)*($J4723=$AE$3:$AE$51),0),4),IF(N4723="positivo",INDEX($AD$55:$AG$109,MATCH(1,($B4723=$AD$55:$AD$109)*($J4723=$AE$55:$AE$109),0),4)))</f>
        <v>44</v>
      </c>
      <c r="Q4723" s="115" t="str">
        <f>VLOOKUP(M4723,Modelo!$A$2:$C$7,2,0)</f>
        <v>Capital Humano: Bienestar y Desarrollo</v>
      </c>
      <c r="R4723" s="118">
        <f t="array" ref="R4723">INDEX(Modelo!$F$1:$H$37,MATCH(1,(DataBase!Q4723=Modelo!$G$1:$G$37)*(DataBase!B4723=Modelo!$F$1:$F$37),0),3)</f>
        <v>0.19230769230769232</v>
      </c>
      <c r="S4723" s="115">
        <f t="shared" si="148"/>
        <v>0</v>
      </c>
      <c r="T4723" s="115">
        <f t="shared" si="149"/>
        <v>0</v>
      </c>
    </row>
    <row r="4724" spans="1:20" x14ac:dyDescent="0.3">
      <c r="A4724" s="115" t="s">
        <v>337</v>
      </c>
      <c r="B4724" s="115" t="s">
        <v>313</v>
      </c>
      <c r="C4724" s="115" t="s">
        <v>103</v>
      </c>
      <c r="D4724" s="115" t="s">
        <v>86</v>
      </c>
      <c r="E4724" s="115" t="s">
        <v>86</v>
      </c>
      <c r="F4724" s="115" t="s">
        <v>87</v>
      </c>
      <c r="G4724" s="115">
        <v>1879</v>
      </c>
      <c r="H4724" s="115" t="s">
        <v>244</v>
      </c>
      <c r="I4724" s="115">
        <v>5.8689859999999996</v>
      </c>
      <c r="J4724" s="115" t="s">
        <v>57</v>
      </c>
      <c r="K4724" s="115" t="str">
        <f>INDEX(DatosProcesados!$A$1:$BF$101,MATCH(DataBase!A4724,DatosProcesados!$A$1:$A$101,0),MATCH(DataBase!J4724,DatosProcesados!$A$1:$BF$1,0))</f>
        <v>No informa</v>
      </c>
      <c r="L4724" s="115" t="str">
        <f>INDEX(Modelo!$A$9:$D$89,MATCH(DataBase!$J4724,Modelo!$A$9:$A$89,0),MATCH(DataBase!L$1,Modelo!$A$9:$D$9,0))</f>
        <v xml:space="preserve">Impacto social </v>
      </c>
      <c r="M4724" s="115" t="str">
        <f>INDEX(Modelo!$A$9:$D$89,MATCH(DataBase!$J4724,Modelo!$A$9:$A$89,0),MATCH(DataBase!M$1,Modelo!$A$9:$D$9,0))</f>
        <v>Pilar 4</v>
      </c>
      <c r="N4724" s="115" t="str">
        <f>INDEX(Modelo!$A$9:$D$89,MATCH(DataBase!$J4724,Modelo!$A$9:$A$89,0),MATCH(DataBase!N$1,Modelo!$A$9:$D$9,0))</f>
        <v>positivo</v>
      </c>
      <c r="O4724" s="115">
        <f t="array" ref="O4724">IF(N4724="negativo",INDEX($AD$3:$AG$51,MATCH(1,($B4724=$AD$3:$AD$51)*($J4724=$AE$3:$AE$51),0),3),IF(N4724="positivo",INDEX($AD$55:$AG$109,MATCH(1,($B4724=$AD$55:$AD$109)*($J4724=$AE$55:$AE$109),0),3)))</f>
        <v>187</v>
      </c>
      <c r="P4724" s="115">
        <f t="array" ref="P4724">IF(N4724="negativo",INDEX($AD$3:$AG$51,MATCH(1,($B4724=$AD$3:$AD$51)*($J4724=$AE$3:$AE$51),0),4),IF(N4724="positivo",INDEX($AD$55:$AG$109,MATCH(1,($B4724=$AD$55:$AD$109)*($J4724=$AE$55:$AE$109),0),4)))</f>
        <v>12.3</v>
      </c>
      <c r="Q4724" s="115" t="str">
        <f>VLOOKUP(M4724,Modelo!$A$2:$C$7,2,0)</f>
        <v>Capital Humano: Bienestar y Desarrollo</v>
      </c>
      <c r="R4724" s="118">
        <f t="array" ref="R4724">INDEX(Modelo!$F$1:$H$37,MATCH(1,(DataBase!Q4724=Modelo!$G$1:$G$37)*(DataBase!B4724=Modelo!$F$1:$F$37),0),3)</f>
        <v>0.17647058823529413</v>
      </c>
      <c r="S4724" s="115">
        <f t="shared" si="148"/>
        <v>0</v>
      </c>
      <c r="T4724" s="115">
        <f t="shared" si="149"/>
        <v>0</v>
      </c>
    </row>
    <row r="4725" spans="1:20" x14ac:dyDescent="0.3">
      <c r="A4725" s="115" t="s">
        <v>373</v>
      </c>
      <c r="B4725" s="115" t="s">
        <v>313</v>
      </c>
      <c r="C4725" s="115" t="s">
        <v>103</v>
      </c>
      <c r="D4725" s="115" t="s">
        <v>87</v>
      </c>
      <c r="E4725" s="115" t="s">
        <v>86</v>
      </c>
      <c r="F4725" s="115" t="s">
        <v>86</v>
      </c>
      <c r="G4725" s="115">
        <v>1997</v>
      </c>
      <c r="H4725" s="115" t="s">
        <v>125</v>
      </c>
      <c r="I4725" s="115">
        <v>1.9766409730000001</v>
      </c>
      <c r="J4725" s="115" t="s">
        <v>57</v>
      </c>
      <c r="K4725" s="115" t="str">
        <f>INDEX(DatosProcesados!$A$1:$BF$101,MATCH(DataBase!A4725,DatosProcesados!$A$1:$A$101,0),MATCH(DataBase!J4725,DatosProcesados!$A$1:$BF$1,0))</f>
        <v>No informa</v>
      </c>
      <c r="L4725" s="115" t="str">
        <f>INDEX(Modelo!$A$9:$D$89,MATCH(DataBase!$J4725,Modelo!$A$9:$A$89,0),MATCH(DataBase!L$1,Modelo!$A$9:$D$9,0))</f>
        <v xml:space="preserve">Impacto social </v>
      </c>
      <c r="M4725" s="115" t="str">
        <f>INDEX(Modelo!$A$9:$D$89,MATCH(DataBase!$J4725,Modelo!$A$9:$A$89,0),MATCH(DataBase!M$1,Modelo!$A$9:$D$9,0))</f>
        <v>Pilar 4</v>
      </c>
      <c r="N4725" s="115" t="str">
        <f>INDEX(Modelo!$A$9:$D$89,MATCH(DataBase!$J4725,Modelo!$A$9:$A$89,0),MATCH(DataBase!N$1,Modelo!$A$9:$D$9,0))</f>
        <v>positivo</v>
      </c>
      <c r="O4725" s="115">
        <f t="array" ref="O4725">IF(N4725="negativo",INDEX($AD$3:$AG$51,MATCH(1,($B4725=$AD$3:$AD$51)*($J4725=$AE$3:$AE$51),0),3),IF(N4725="positivo",INDEX($AD$55:$AG$109,MATCH(1,($B4725=$AD$55:$AD$109)*($J4725=$AE$55:$AE$109),0),3)))</f>
        <v>187</v>
      </c>
      <c r="P4725" s="115">
        <f t="array" ref="P4725">IF(N4725="negativo",INDEX($AD$3:$AG$51,MATCH(1,($B4725=$AD$3:$AD$51)*($J4725=$AE$3:$AE$51),0),4),IF(N4725="positivo",INDEX($AD$55:$AG$109,MATCH(1,($B4725=$AD$55:$AD$109)*($J4725=$AE$55:$AE$109),0),4)))</f>
        <v>12.3</v>
      </c>
      <c r="Q4725" s="115" t="str">
        <f>VLOOKUP(M4725,Modelo!$A$2:$C$7,2,0)</f>
        <v>Capital Humano: Bienestar y Desarrollo</v>
      </c>
      <c r="R4725" s="118">
        <f t="array" ref="R4725">INDEX(Modelo!$F$1:$H$37,MATCH(1,(DataBase!Q4725=Modelo!$G$1:$G$37)*(DataBase!B4725=Modelo!$F$1:$F$37),0),3)</f>
        <v>0.17647058823529413</v>
      </c>
      <c r="S4725" s="115">
        <f t="shared" si="148"/>
        <v>0</v>
      </c>
      <c r="T4725" s="115">
        <f t="shared" si="149"/>
        <v>0</v>
      </c>
    </row>
    <row r="4726" spans="1:20" x14ac:dyDescent="0.3">
      <c r="A4726" s="115" t="s">
        <v>102</v>
      </c>
      <c r="B4726" s="115" t="s">
        <v>84</v>
      </c>
      <c r="C4726" s="115" t="s">
        <v>103</v>
      </c>
      <c r="D4726" s="115" t="s">
        <v>86</v>
      </c>
      <c r="E4726" s="115" t="s">
        <v>86</v>
      </c>
      <c r="F4726" s="115" t="s">
        <v>87</v>
      </c>
      <c r="G4726" s="115">
        <v>2003</v>
      </c>
      <c r="H4726" s="115" t="s">
        <v>104</v>
      </c>
      <c r="I4726" s="115">
        <v>15.602099798999999</v>
      </c>
      <c r="J4726" s="115" t="s">
        <v>57</v>
      </c>
      <c r="K4726" s="115">
        <f>INDEX(DatosProcesados!$A$1:$BF$101,MATCH(DataBase!A4726,DatosProcesados!$A$1:$A$101,0),MATCH(DataBase!J4726,DatosProcesados!$A$1:$BF$1,0))</f>
        <v>95.8</v>
      </c>
      <c r="L4726" s="115" t="str">
        <f>INDEX(Modelo!$A$9:$D$89,MATCH(DataBase!$J4726,Modelo!$A$9:$A$89,0),MATCH(DataBase!L$1,Modelo!$A$9:$D$9,0))</f>
        <v xml:space="preserve">Impacto social </v>
      </c>
      <c r="M4726" s="115" t="str">
        <f>INDEX(Modelo!$A$9:$D$89,MATCH(DataBase!$J4726,Modelo!$A$9:$A$89,0),MATCH(DataBase!M$1,Modelo!$A$9:$D$9,0))</f>
        <v>Pilar 4</v>
      </c>
      <c r="N4726" s="115" t="str">
        <f>INDEX(Modelo!$A$9:$D$89,MATCH(DataBase!$J4726,Modelo!$A$9:$A$89,0),MATCH(DataBase!N$1,Modelo!$A$9:$D$9,0))</f>
        <v>positivo</v>
      </c>
      <c r="O4726" s="115">
        <f t="array" ref="O4726">IF(N4726="negativo",INDEX($AD$3:$AG$51,MATCH(1,($B4726=$AD$3:$AD$51)*($J4726=$AE$3:$AE$51),0),3),IF(N4726="positivo",INDEX($AD$55:$AG$109,MATCH(1,($B4726=$AD$55:$AD$109)*($J4726=$AE$55:$AE$109),0),3)))</f>
        <v>230</v>
      </c>
      <c r="P4726" s="115">
        <f t="array" ref="P4726">IF(N4726="negativo",INDEX($AD$3:$AG$51,MATCH(1,($B4726=$AD$3:$AD$51)*($J4726=$AE$3:$AE$51),0),4),IF(N4726="positivo",INDEX($AD$55:$AG$109,MATCH(1,($B4726=$AD$55:$AD$109)*($J4726=$AE$55:$AE$109),0),4)))</f>
        <v>34</v>
      </c>
      <c r="Q4726" s="115" t="str">
        <f>VLOOKUP(M4726,Modelo!$A$2:$C$7,2,0)</f>
        <v>Capital Humano: Bienestar y Desarrollo</v>
      </c>
      <c r="R4726" s="118">
        <f t="array" ref="R4726">INDEX(Modelo!$F$1:$H$37,MATCH(1,(DataBase!Q4726=Modelo!$G$1:$G$37)*(DataBase!B4726=Modelo!$F$1:$F$37),0),3)</f>
        <v>0.11764705882352941</v>
      </c>
      <c r="S4726" s="115">
        <f t="shared" si="148"/>
        <v>31.530612244897959</v>
      </c>
      <c r="T4726" s="115">
        <f t="shared" si="149"/>
        <v>3.709483793517407</v>
      </c>
    </row>
    <row r="4727" spans="1:20" x14ac:dyDescent="0.3">
      <c r="A4727" s="115" t="s">
        <v>228</v>
      </c>
      <c r="B4727" s="115" t="s">
        <v>216</v>
      </c>
      <c r="C4727" s="115" t="s">
        <v>97</v>
      </c>
      <c r="D4727" s="115" t="s">
        <v>86</v>
      </c>
      <c r="E4727" s="115" t="s">
        <v>87</v>
      </c>
      <c r="F4727" s="115" t="s">
        <v>87</v>
      </c>
      <c r="G4727" s="115">
        <v>1991</v>
      </c>
      <c r="H4727" s="115" t="s">
        <v>229</v>
      </c>
      <c r="I4727" s="115">
        <v>5.1614047279999999</v>
      </c>
      <c r="J4727" s="115" t="s">
        <v>57</v>
      </c>
      <c r="K4727" s="115" t="str">
        <f>INDEX(DatosProcesados!$A$1:$BF$101,MATCH(DataBase!A4727,DatosProcesados!$A$1:$A$101,0),MATCH(DataBase!J4727,DatosProcesados!$A$1:$BF$1,0))</f>
        <v>No informa</v>
      </c>
      <c r="L4727" s="115" t="str">
        <f>INDEX(Modelo!$A$9:$D$89,MATCH(DataBase!$J4727,Modelo!$A$9:$A$89,0),MATCH(DataBase!L$1,Modelo!$A$9:$D$9,0))</f>
        <v xml:space="preserve">Impacto social </v>
      </c>
      <c r="M4727" s="115" t="str">
        <f>INDEX(Modelo!$A$9:$D$89,MATCH(DataBase!$J4727,Modelo!$A$9:$A$89,0),MATCH(DataBase!M$1,Modelo!$A$9:$D$9,0))</f>
        <v>Pilar 4</v>
      </c>
      <c r="N4727" s="115" t="str">
        <f>INDEX(Modelo!$A$9:$D$89,MATCH(DataBase!$J4727,Modelo!$A$9:$A$89,0),MATCH(DataBase!N$1,Modelo!$A$9:$D$9,0))</f>
        <v>positivo</v>
      </c>
      <c r="O4727" s="115">
        <f t="array" ref="O4727">IF(N4727="negativo",INDEX($AD$3:$AG$51,MATCH(1,($B4727=$AD$3:$AD$51)*($J4727=$AE$3:$AE$51),0),3),IF(N4727="positivo",INDEX($AD$55:$AG$109,MATCH(1,($B4727=$AD$55:$AD$109)*($J4727=$AE$55:$AE$109),0),3)))</f>
        <v>54.83</v>
      </c>
      <c r="P4727" s="115">
        <f t="array" ref="P4727">IF(N4727="negativo",INDEX($AD$3:$AG$51,MATCH(1,($B4727=$AD$3:$AD$51)*($J4727=$AE$3:$AE$51),0),4),IF(N4727="positivo",INDEX($AD$55:$AG$109,MATCH(1,($B4727=$AD$55:$AD$109)*($J4727=$AE$55:$AE$109),0),4)))</f>
        <v>11.4</v>
      </c>
      <c r="Q4727" s="115" t="str">
        <f>VLOOKUP(M4727,Modelo!$A$2:$C$7,2,0)</f>
        <v>Capital Humano: Bienestar y Desarrollo</v>
      </c>
      <c r="R4727" s="118">
        <f t="array" ref="R4727">INDEX(Modelo!$F$1:$H$37,MATCH(1,(DataBase!Q4727=Modelo!$G$1:$G$37)*(DataBase!B4727=Modelo!$F$1:$F$37),0),3)</f>
        <v>0.21052631578947367</v>
      </c>
      <c r="S4727" s="115">
        <f t="shared" si="148"/>
        <v>0</v>
      </c>
      <c r="T4727" s="115">
        <f t="shared" si="149"/>
        <v>0</v>
      </c>
    </row>
    <row r="4728" spans="1:20" x14ac:dyDescent="0.3">
      <c r="A4728" s="115" t="s">
        <v>261</v>
      </c>
      <c r="B4728" s="115" t="s">
        <v>216</v>
      </c>
      <c r="C4728" s="115" t="s">
        <v>103</v>
      </c>
      <c r="D4728" s="115" t="s">
        <v>86</v>
      </c>
      <c r="E4728" s="115" t="s">
        <v>87</v>
      </c>
      <c r="F4728" s="115" t="s">
        <v>87</v>
      </c>
      <c r="G4728" s="115">
        <v>1806</v>
      </c>
      <c r="H4728" s="115" t="s">
        <v>244</v>
      </c>
      <c r="I4728" s="115">
        <v>2.382092359</v>
      </c>
      <c r="J4728" s="115" t="s">
        <v>57</v>
      </c>
      <c r="K4728" s="115" t="str">
        <f>INDEX(DatosProcesados!$A$1:$BF$101,MATCH(DataBase!A4728,DatosProcesados!$A$1:$A$101,0),MATCH(DataBase!J4728,DatosProcesados!$A$1:$BF$1,0))</f>
        <v>No informa</v>
      </c>
      <c r="L4728" s="115" t="str">
        <f>INDEX(Modelo!$A$9:$D$89,MATCH(DataBase!$J4728,Modelo!$A$9:$A$89,0),MATCH(DataBase!L$1,Modelo!$A$9:$D$9,0))</f>
        <v xml:space="preserve">Impacto social </v>
      </c>
      <c r="M4728" s="115" t="str">
        <f>INDEX(Modelo!$A$9:$D$89,MATCH(DataBase!$J4728,Modelo!$A$9:$A$89,0),MATCH(DataBase!M$1,Modelo!$A$9:$D$9,0))</f>
        <v>Pilar 4</v>
      </c>
      <c r="N4728" s="115" t="str">
        <f>INDEX(Modelo!$A$9:$D$89,MATCH(DataBase!$J4728,Modelo!$A$9:$A$89,0),MATCH(DataBase!N$1,Modelo!$A$9:$D$9,0))</f>
        <v>positivo</v>
      </c>
      <c r="O4728" s="115">
        <f t="array" ref="O4728">IF(N4728="negativo",INDEX($AD$3:$AG$51,MATCH(1,($B4728=$AD$3:$AD$51)*($J4728=$AE$3:$AE$51),0),3),IF(N4728="positivo",INDEX($AD$55:$AG$109,MATCH(1,($B4728=$AD$55:$AD$109)*($J4728=$AE$55:$AE$109),0),3)))</f>
        <v>54.83</v>
      </c>
      <c r="P4728" s="115">
        <f t="array" ref="P4728">IF(N4728="negativo",INDEX($AD$3:$AG$51,MATCH(1,($B4728=$AD$3:$AD$51)*($J4728=$AE$3:$AE$51),0),4),IF(N4728="positivo",INDEX($AD$55:$AG$109,MATCH(1,($B4728=$AD$55:$AD$109)*($J4728=$AE$55:$AE$109),0),4)))</f>
        <v>11.4</v>
      </c>
      <c r="Q4728" s="115" t="str">
        <f>VLOOKUP(M4728,Modelo!$A$2:$C$7,2,0)</f>
        <v>Capital Humano: Bienestar y Desarrollo</v>
      </c>
      <c r="R4728" s="118">
        <f t="array" ref="R4728">INDEX(Modelo!$F$1:$H$37,MATCH(1,(DataBase!Q4728=Modelo!$G$1:$G$37)*(DataBase!B4728=Modelo!$F$1:$F$37),0),3)</f>
        <v>0.21052631578947367</v>
      </c>
      <c r="S4728" s="115">
        <f t="shared" si="148"/>
        <v>0</v>
      </c>
      <c r="T4728" s="115">
        <f t="shared" si="149"/>
        <v>0</v>
      </c>
    </row>
    <row r="4729" spans="1:20" x14ac:dyDescent="0.3">
      <c r="A4729" s="115" t="s">
        <v>269</v>
      </c>
      <c r="B4729" s="115" t="s">
        <v>216</v>
      </c>
      <c r="C4729" s="115" t="s">
        <v>103</v>
      </c>
      <c r="D4729" s="115" t="s">
        <v>87</v>
      </c>
      <c r="E4729" s="115" t="s">
        <v>87</v>
      </c>
      <c r="F4729" s="115" t="s">
        <v>87</v>
      </c>
      <c r="G4729" s="115">
        <v>1932</v>
      </c>
      <c r="H4729" s="115" t="s">
        <v>125</v>
      </c>
      <c r="I4729" s="115">
        <v>2.1928266769999998</v>
      </c>
      <c r="J4729" s="115" t="s">
        <v>57</v>
      </c>
      <c r="K4729" s="115">
        <f>INDEX(DatosProcesados!$A$1:$BF$101,MATCH(DataBase!A4729,DatosProcesados!$A$1:$A$101,0),MATCH(DataBase!J4729,DatosProcesados!$A$1:$BF$1,0))</f>
        <v>35.9</v>
      </c>
      <c r="L4729" s="115" t="str">
        <f>INDEX(Modelo!$A$9:$D$89,MATCH(DataBase!$J4729,Modelo!$A$9:$A$89,0),MATCH(DataBase!L$1,Modelo!$A$9:$D$9,0))</f>
        <v xml:space="preserve">Impacto social </v>
      </c>
      <c r="M4729" s="115" t="str">
        <f>INDEX(Modelo!$A$9:$D$89,MATCH(DataBase!$J4729,Modelo!$A$9:$A$89,0),MATCH(DataBase!M$1,Modelo!$A$9:$D$9,0))</f>
        <v>Pilar 4</v>
      </c>
      <c r="N4729" s="115" t="str">
        <f>INDEX(Modelo!$A$9:$D$89,MATCH(DataBase!$J4729,Modelo!$A$9:$A$89,0),MATCH(DataBase!N$1,Modelo!$A$9:$D$9,0))</f>
        <v>positivo</v>
      </c>
      <c r="O4729" s="115">
        <f t="array" ref="O4729">IF(N4729="negativo",INDEX($AD$3:$AG$51,MATCH(1,($B4729=$AD$3:$AD$51)*($J4729=$AE$3:$AE$51),0),3),IF(N4729="positivo",INDEX($AD$55:$AG$109,MATCH(1,($B4729=$AD$55:$AD$109)*($J4729=$AE$55:$AE$109),0),3)))</f>
        <v>54.83</v>
      </c>
      <c r="P4729" s="115">
        <f t="array" ref="P4729">IF(N4729="negativo",INDEX($AD$3:$AG$51,MATCH(1,($B4729=$AD$3:$AD$51)*($J4729=$AE$3:$AE$51),0),4),IF(N4729="positivo",INDEX($AD$55:$AG$109,MATCH(1,($B4729=$AD$55:$AD$109)*($J4729=$AE$55:$AE$109),0),4)))</f>
        <v>11.4</v>
      </c>
      <c r="Q4729" s="115" t="str">
        <f>VLOOKUP(M4729,Modelo!$A$2:$C$7,2,0)</f>
        <v>Capital Humano: Bienestar y Desarrollo</v>
      </c>
      <c r="R4729" s="118">
        <f t="array" ref="R4729">INDEX(Modelo!$F$1:$H$37,MATCH(1,(DataBase!Q4729=Modelo!$G$1:$G$37)*(DataBase!B4729=Modelo!$F$1:$F$37),0),3)</f>
        <v>0.21052631578947367</v>
      </c>
      <c r="S4729" s="115">
        <f t="shared" si="148"/>
        <v>56.412618005986644</v>
      </c>
      <c r="T4729" s="115">
        <f t="shared" si="149"/>
        <v>11.876340632839293</v>
      </c>
    </row>
    <row r="4730" spans="1:20" x14ac:dyDescent="0.3">
      <c r="A4730" s="115" t="s">
        <v>285</v>
      </c>
      <c r="B4730" s="115" t="s">
        <v>216</v>
      </c>
      <c r="C4730" s="115" t="s">
        <v>103</v>
      </c>
      <c r="D4730" s="115" t="s">
        <v>86</v>
      </c>
      <c r="E4730" s="115" t="s">
        <v>86</v>
      </c>
      <c r="F4730" s="115" t="s">
        <v>86</v>
      </c>
      <c r="G4730" s="115">
        <v>1920</v>
      </c>
      <c r="H4730" s="115" t="s">
        <v>125</v>
      </c>
      <c r="I4730" s="115">
        <v>1.9433909700000001</v>
      </c>
      <c r="J4730" s="115" t="s">
        <v>57</v>
      </c>
      <c r="K4730" s="115" t="str">
        <f>INDEX(DatosProcesados!$A$1:$BF$101,MATCH(DataBase!A4730,DatosProcesados!$A$1:$A$101,0),MATCH(DataBase!J4730,DatosProcesados!$A$1:$BF$1,0))</f>
        <v>No informa</v>
      </c>
      <c r="L4730" s="115" t="str">
        <f>INDEX(Modelo!$A$9:$D$89,MATCH(DataBase!$J4730,Modelo!$A$9:$A$89,0),MATCH(DataBase!L$1,Modelo!$A$9:$D$9,0))</f>
        <v xml:space="preserve">Impacto social </v>
      </c>
      <c r="M4730" s="115" t="str">
        <f>INDEX(Modelo!$A$9:$D$89,MATCH(DataBase!$J4730,Modelo!$A$9:$A$89,0),MATCH(DataBase!M$1,Modelo!$A$9:$D$9,0))</f>
        <v>Pilar 4</v>
      </c>
      <c r="N4730" s="115" t="str">
        <f>INDEX(Modelo!$A$9:$D$89,MATCH(DataBase!$J4730,Modelo!$A$9:$A$89,0),MATCH(DataBase!N$1,Modelo!$A$9:$D$9,0))</f>
        <v>positivo</v>
      </c>
      <c r="O4730" s="115">
        <f t="array" ref="O4730">IF(N4730="negativo",INDEX($AD$3:$AG$51,MATCH(1,($B4730=$AD$3:$AD$51)*($J4730=$AE$3:$AE$51),0),3),IF(N4730="positivo",INDEX($AD$55:$AG$109,MATCH(1,($B4730=$AD$55:$AD$109)*($J4730=$AE$55:$AE$109),0),3)))</f>
        <v>54.83</v>
      </c>
      <c r="P4730" s="115">
        <f t="array" ref="P4730">IF(N4730="negativo",INDEX($AD$3:$AG$51,MATCH(1,($B4730=$AD$3:$AD$51)*($J4730=$AE$3:$AE$51),0),4),IF(N4730="positivo",INDEX($AD$55:$AG$109,MATCH(1,($B4730=$AD$55:$AD$109)*($J4730=$AE$55:$AE$109),0),4)))</f>
        <v>11.4</v>
      </c>
      <c r="Q4730" s="115" t="str">
        <f>VLOOKUP(M4730,Modelo!$A$2:$C$7,2,0)</f>
        <v>Capital Humano: Bienestar y Desarrollo</v>
      </c>
      <c r="R4730" s="118">
        <f t="array" ref="R4730">INDEX(Modelo!$F$1:$H$37,MATCH(1,(DataBase!Q4730=Modelo!$G$1:$G$37)*(DataBase!B4730=Modelo!$F$1:$F$37),0),3)</f>
        <v>0.21052631578947367</v>
      </c>
      <c r="S4730" s="115">
        <f t="shared" si="148"/>
        <v>0</v>
      </c>
      <c r="T4730" s="115">
        <f t="shared" si="149"/>
        <v>0</v>
      </c>
    </row>
    <row r="4731" spans="1:20" x14ac:dyDescent="0.3">
      <c r="A4731" s="115" t="s">
        <v>395</v>
      </c>
      <c r="B4731" s="115" t="s">
        <v>379</v>
      </c>
      <c r="C4731" s="115" t="s">
        <v>103</v>
      </c>
      <c r="D4731" s="115" t="s">
        <v>86</v>
      </c>
      <c r="E4731" s="115" t="s">
        <v>86</v>
      </c>
      <c r="F4731" s="115" t="s">
        <v>86</v>
      </c>
      <c r="G4731" s="115">
        <v>2015</v>
      </c>
      <c r="H4731" s="115" t="s">
        <v>125</v>
      </c>
      <c r="I4731" s="115">
        <v>0.76762142099999997</v>
      </c>
      <c r="J4731" s="115" t="s">
        <v>57</v>
      </c>
      <c r="K4731" s="115" t="str">
        <f>INDEX(DatosProcesados!$A$1:$BF$101,MATCH(DataBase!A4731,DatosProcesados!$A$1:$A$101,0),MATCH(DataBase!J4731,DatosProcesados!$A$1:$BF$1,0))</f>
        <v>No informa</v>
      </c>
      <c r="L4731" s="115" t="str">
        <f>INDEX(Modelo!$A$9:$D$89,MATCH(DataBase!$J4731,Modelo!$A$9:$A$89,0),MATCH(DataBase!L$1,Modelo!$A$9:$D$9,0))</f>
        <v xml:space="preserve">Impacto social </v>
      </c>
      <c r="M4731" s="115" t="str">
        <f>INDEX(Modelo!$A$9:$D$89,MATCH(DataBase!$J4731,Modelo!$A$9:$A$89,0),MATCH(DataBase!M$1,Modelo!$A$9:$D$9,0))</f>
        <v>Pilar 4</v>
      </c>
      <c r="N4731" s="115" t="str">
        <f>INDEX(Modelo!$A$9:$D$89,MATCH(DataBase!$J4731,Modelo!$A$9:$A$89,0),MATCH(DataBase!N$1,Modelo!$A$9:$D$9,0))</f>
        <v>positivo</v>
      </c>
      <c r="O4731" s="115">
        <f t="array" ref="O4731">IF(N4731="negativo",INDEX($AD$3:$AG$51,MATCH(1,($B4731=$AD$3:$AD$51)*($J4731=$AE$3:$AE$51),0),3),IF(N4731="positivo",INDEX($AD$55:$AG$109,MATCH(1,($B4731=$AD$55:$AD$109)*($J4731=$AE$55:$AE$109),0),3)))</f>
        <v>76</v>
      </c>
      <c r="P4731" s="115">
        <f t="array" ref="P4731">IF(N4731="negativo",INDEX($AD$3:$AG$51,MATCH(1,($B4731=$AD$3:$AD$51)*($J4731=$AE$3:$AE$51),0),4),IF(N4731="positivo",INDEX($AD$55:$AG$109,MATCH(1,($B4731=$AD$55:$AD$109)*($J4731=$AE$55:$AE$109),0),4)))</f>
        <v>47</v>
      </c>
      <c r="Q4731" s="115" t="str">
        <f>VLOOKUP(M4731,Modelo!$A$2:$C$7,2,0)</f>
        <v>Capital Humano: Bienestar y Desarrollo</v>
      </c>
      <c r="R4731" s="118">
        <f t="array" ref="R4731">INDEX(Modelo!$F$1:$H$37,MATCH(1,(DataBase!Q4731=Modelo!$G$1:$G$37)*(DataBase!B4731=Modelo!$F$1:$F$37),0),3)</f>
        <v>0.23809523809523808</v>
      </c>
      <c r="S4731" s="115">
        <f t="shared" si="148"/>
        <v>0</v>
      </c>
      <c r="T4731" s="115">
        <f t="shared" si="149"/>
        <v>0</v>
      </c>
    </row>
    <row r="4732" spans="1:20" x14ac:dyDescent="0.3">
      <c r="A4732" s="115" t="s">
        <v>402</v>
      </c>
      <c r="B4732" s="115" t="s">
        <v>379</v>
      </c>
      <c r="C4732" s="115" t="s">
        <v>103</v>
      </c>
      <c r="D4732" s="115" t="s">
        <v>86</v>
      </c>
      <c r="E4732" s="115" t="s">
        <v>87</v>
      </c>
      <c r="F4732" s="115" t="s">
        <v>87</v>
      </c>
      <c r="G4732" s="115">
        <v>1961</v>
      </c>
      <c r="H4732" s="115" t="s">
        <v>125</v>
      </c>
      <c r="I4732" s="115">
        <v>0.498844856</v>
      </c>
      <c r="J4732" s="115" t="s">
        <v>57</v>
      </c>
      <c r="K4732" s="115" t="str">
        <f>INDEX(DatosProcesados!$A$1:$BF$101,MATCH(DataBase!A4732,DatosProcesados!$A$1:$A$101,0),MATCH(DataBase!J4732,DatosProcesados!$A$1:$BF$1,0))</f>
        <v>No informa</v>
      </c>
      <c r="L4732" s="115" t="str">
        <f>INDEX(Modelo!$A$9:$D$89,MATCH(DataBase!$J4732,Modelo!$A$9:$A$89,0),MATCH(DataBase!L$1,Modelo!$A$9:$D$9,0))</f>
        <v xml:space="preserve">Impacto social </v>
      </c>
      <c r="M4732" s="115" t="str">
        <f>INDEX(Modelo!$A$9:$D$89,MATCH(DataBase!$J4732,Modelo!$A$9:$A$89,0),MATCH(DataBase!M$1,Modelo!$A$9:$D$9,0))</f>
        <v>Pilar 4</v>
      </c>
      <c r="N4732" s="115" t="str">
        <f>INDEX(Modelo!$A$9:$D$89,MATCH(DataBase!$J4732,Modelo!$A$9:$A$89,0),MATCH(DataBase!N$1,Modelo!$A$9:$D$9,0))</f>
        <v>positivo</v>
      </c>
      <c r="O4732" s="115">
        <f t="array" ref="O4732">IF(N4732="negativo",INDEX($AD$3:$AG$51,MATCH(1,($B4732=$AD$3:$AD$51)*($J4732=$AE$3:$AE$51),0),3),IF(N4732="positivo",INDEX($AD$55:$AG$109,MATCH(1,($B4732=$AD$55:$AD$109)*($J4732=$AE$55:$AE$109),0),3)))</f>
        <v>76</v>
      </c>
      <c r="P4732" s="115">
        <f t="array" ref="P4732">IF(N4732="negativo",INDEX($AD$3:$AG$51,MATCH(1,($B4732=$AD$3:$AD$51)*($J4732=$AE$3:$AE$51),0),4),IF(N4732="positivo",INDEX($AD$55:$AG$109,MATCH(1,($B4732=$AD$55:$AD$109)*($J4732=$AE$55:$AE$109),0),4)))</f>
        <v>47</v>
      </c>
      <c r="Q4732" s="115" t="str">
        <f>VLOOKUP(M4732,Modelo!$A$2:$C$7,2,0)</f>
        <v>Capital Humano: Bienestar y Desarrollo</v>
      </c>
      <c r="R4732" s="118">
        <f t="array" ref="R4732">INDEX(Modelo!$F$1:$H$37,MATCH(1,(DataBase!Q4732=Modelo!$G$1:$G$37)*(DataBase!B4732=Modelo!$F$1:$F$37),0),3)</f>
        <v>0.23809523809523808</v>
      </c>
      <c r="S4732" s="115">
        <f t="shared" si="148"/>
        <v>0</v>
      </c>
      <c r="T4732" s="115">
        <f t="shared" si="149"/>
        <v>0</v>
      </c>
    </row>
    <row r="4733" spans="1:20" x14ac:dyDescent="0.3">
      <c r="A4733" s="115" t="s">
        <v>389</v>
      </c>
      <c r="B4733" s="115" t="s">
        <v>379</v>
      </c>
      <c r="C4733" s="115" t="s">
        <v>103</v>
      </c>
      <c r="D4733" s="115" t="s">
        <v>86</v>
      </c>
      <c r="E4733" s="115" t="s">
        <v>87</v>
      </c>
      <c r="F4733" s="115" t="s">
        <v>87</v>
      </c>
      <c r="G4733" s="115">
        <v>1979</v>
      </c>
      <c r="H4733" s="115" t="s">
        <v>125</v>
      </c>
      <c r="I4733" s="115">
        <v>1.189537155</v>
      </c>
      <c r="J4733" s="115" t="s">
        <v>57</v>
      </c>
      <c r="K4733" s="115" t="str">
        <f>INDEX(DatosProcesados!$A$1:$BF$101,MATCH(DataBase!A4733,DatosProcesados!$A$1:$A$101,0),MATCH(DataBase!J4733,DatosProcesados!$A$1:$BF$1,0))</f>
        <v>No informa</v>
      </c>
      <c r="L4733" s="115" t="str">
        <f>INDEX(Modelo!$A$9:$D$89,MATCH(DataBase!$J4733,Modelo!$A$9:$A$89,0),MATCH(DataBase!L$1,Modelo!$A$9:$D$9,0))</f>
        <v xml:space="preserve">Impacto social </v>
      </c>
      <c r="M4733" s="115" t="str">
        <f>INDEX(Modelo!$A$9:$D$89,MATCH(DataBase!$J4733,Modelo!$A$9:$A$89,0),MATCH(DataBase!M$1,Modelo!$A$9:$D$9,0))</f>
        <v>Pilar 4</v>
      </c>
      <c r="N4733" s="115" t="str">
        <f>INDEX(Modelo!$A$9:$D$89,MATCH(DataBase!$J4733,Modelo!$A$9:$A$89,0),MATCH(DataBase!N$1,Modelo!$A$9:$D$9,0))</f>
        <v>positivo</v>
      </c>
      <c r="O4733" s="115">
        <f t="array" ref="O4733">IF(N4733="negativo",INDEX($AD$3:$AG$51,MATCH(1,($B4733=$AD$3:$AD$51)*($J4733=$AE$3:$AE$51),0),3),IF(N4733="positivo",INDEX($AD$55:$AG$109,MATCH(1,($B4733=$AD$55:$AD$109)*($J4733=$AE$55:$AE$109),0),3)))</f>
        <v>76</v>
      </c>
      <c r="P4733" s="115">
        <f t="array" ref="P4733">IF(N4733="negativo",INDEX($AD$3:$AG$51,MATCH(1,($B4733=$AD$3:$AD$51)*($J4733=$AE$3:$AE$51),0),4),IF(N4733="positivo",INDEX($AD$55:$AG$109,MATCH(1,($B4733=$AD$55:$AD$109)*($J4733=$AE$55:$AE$109),0),4)))</f>
        <v>47</v>
      </c>
      <c r="Q4733" s="115" t="str">
        <f>VLOOKUP(M4733,Modelo!$A$2:$C$7,2,0)</f>
        <v>Capital Humano: Bienestar y Desarrollo</v>
      </c>
      <c r="R4733" s="118">
        <f t="array" ref="R4733">INDEX(Modelo!$F$1:$H$37,MATCH(1,(DataBase!Q4733=Modelo!$G$1:$G$37)*(DataBase!B4733=Modelo!$F$1:$F$37),0),3)</f>
        <v>0.23809523809523808</v>
      </c>
      <c r="S4733" s="115">
        <f t="shared" si="148"/>
        <v>0</v>
      </c>
      <c r="T4733" s="115">
        <f t="shared" si="149"/>
        <v>0</v>
      </c>
    </row>
    <row r="4734" spans="1:20" x14ac:dyDescent="0.3">
      <c r="A4734" s="115" t="s">
        <v>387</v>
      </c>
      <c r="B4734" s="115" t="s">
        <v>379</v>
      </c>
      <c r="C4734" s="115" t="s">
        <v>103</v>
      </c>
      <c r="D4734" s="115" t="s">
        <v>87</v>
      </c>
      <c r="E4734" s="115" t="s">
        <v>86</v>
      </c>
      <c r="F4734" s="115" t="s">
        <v>86</v>
      </c>
      <c r="G4734" s="115">
        <v>2008</v>
      </c>
      <c r="H4734" s="115" t="s">
        <v>125</v>
      </c>
      <c r="I4734" s="115">
        <v>1.3132825420000001</v>
      </c>
      <c r="J4734" s="115" t="s">
        <v>57</v>
      </c>
      <c r="K4734" s="115" t="str">
        <f>INDEX(DatosProcesados!$A$1:$BF$101,MATCH(DataBase!A4734,DatosProcesados!$A$1:$A$101,0),MATCH(DataBase!J4734,DatosProcesados!$A$1:$BF$1,0))</f>
        <v>No informa</v>
      </c>
      <c r="L4734" s="115" t="str">
        <f>INDEX(Modelo!$A$9:$D$89,MATCH(DataBase!$J4734,Modelo!$A$9:$A$89,0),MATCH(DataBase!L$1,Modelo!$A$9:$D$9,0))</f>
        <v xml:space="preserve">Impacto social </v>
      </c>
      <c r="M4734" s="115" t="str">
        <f>INDEX(Modelo!$A$9:$D$89,MATCH(DataBase!$J4734,Modelo!$A$9:$A$89,0),MATCH(DataBase!M$1,Modelo!$A$9:$D$9,0))</f>
        <v>Pilar 4</v>
      </c>
      <c r="N4734" s="115" t="str">
        <f>INDEX(Modelo!$A$9:$D$89,MATCH(DataBase!$J4734,Modelo!$A$9:$A$89,0),MATCH(DataBase!N$1,Modelo!$A$9:$D$9,0))</f>
        <v>positivo</v>
      </c>
      <c r="O4734" s="115">
        <f t="array" ref="O4734">IF(N4734="negativo",INDEX($AD$3:$AG$51,MATCH(1,($B4734=$AD$3:$AD$51)*($J4734=$AE$3:$AE$51),0),3),IF(N4734="positivo",INDEX($AD$55:$AG$109,MATCH(1,($B4734=$AD$55:$AD$109)*($J4734=$AE$55:$AE$109),0),3)))</f>
        <v>76</v>
      </c>
      <c r="P4734" s="115">
        <f t="array" ref="P4734">IF(N4734="negativo",INDEX($AD$3:$AG$51,MATCH(1,($B4734=$AD$3:$AD$51)*($J4734=$AE$3:$AE$51),0),4),IF(N4734="positivo",INDEX($AD$55:$AG$109,MATCH(1,($B4734=$AD$55:$AD$109)*($J4734=$AE$55:$AE$109),0),4)))</f>
        <v>47</v>
      </c>
      <c r="Q4734" s="115" t="str">
        <f>VLOOKUP(M4734,Modelo!$A$2:$C$7,2,0)</f>
        <v>Capital Humano: Bienestar y Desarrollo</v>
      </c>
      <c r="R4734" s="118">
        <f t="array" ref="R4734">INDEX(Modelo!$F$1:$H$37,MATCH(1,(DataBase!Q4734=Modelo!$G$1:$G$37)*(DataBase!B4734=Modelo!$F$1:$F$37),0),3)</f>
        <v>0.23809523809523808</v>
      </c>
      <c r="S4734" s="115">
        <f t="shared" si="148"/>
        <v>0</v>
      </c>
      <c r="T4734" s="115">
        <f t="shared" si="149"/>
        <v>0</v>
      </c>
    </row>
    <row r="4735" spans="1:20" x14ac:dyDescent="0.3">
      <c r="A4735" s="115" t="s">
        <v>400</v>
      </c>
      <c r="B4735" s="115" t="s">
        <v>379</v>
      </c>
      <c r="C4735" s="115" t="s">
        <v>103</v>
      </c>
      <c r="D4735" s="115" t="s">
        <v>86</v>
      </c>
      <c r="E4735" s="115" t="s">
        <v>86</v>
      </c>
      <c r="F4735" s="115" t="s">
        <v>86</v>
      </c>
      <c r="G4735" s="115">
        <v>1977</v>
      </c>
      <c r="H4735" s="115" t="s">
        <v>125</v>
      </c>
      <c r="I4735" s="115">
        <v>0.74612668500000001</v>
      </c>
      <c r="J4735" s="115" t="s">
        <v>57</v>
      </c>
      <c r="K4735" s="115" t="str">
        <f>INDEX(DatosProcesados!$A$1:$BF$101,MATCH(DataBase!A4735,DatosProcesados!$A$1:$A$101,0),MATCH(DataBase!J4735,DatosProcesados!$A$1:$BF$1,0))</f>
        <v>No informa</v>
      </c>
      <c r="L4735" s="115" t="str">
        <f>INDEX(Modelo!$A$9:$D$89,MATCH(DataBase!$J4735,Modelo!$A$9:$A$89,0),MATCH(DataBase!L$1,Modelo!$A$9:$D$9,0))</f>
        <v xml:space="preserve">Impacto social </v>
      </c>
      <c r="M4735" s="115" t="str">
        <f>INDEX(Modelo!$A$9:$D$89,MATCH(DataBase!$J4735,Modelo!$A$9:$A$89,0),MATCH(DataBase!M$1,Modelo!$A$9:$D$9,0))</f>
        <v>Pilar 4</v>
      </c>
      <c r="N4735" s="115" t="str">
        <f>INDEX(Modelo!$A$9:$D$89,MATCH(DataBase!$J4735,Modelo!$A$9:$A$89,0),MATCH(DataBase!N$1,Modelo!$A$9:$D$9,0))</f>
        <v>positivo</v>
      </c>
      <c r="O4735" s="115">
        <f t="array" ref="O4735">IF(N4735="negativo",INDEX($AD$3:$AG$51,MATCH(1,($B4735=$AD$3:$AD$51)*($J4735=$AE$3:$AE$51),0),3),IF(N4735="positivo",INDEX($AD$55:$AG$109,MATCH(1,($B4735=$AD$55:$AD$109)*($J4735=$AE$55:$AE$109),0),3)))</f>
        <v>76</v>
      </c>
      <c r="P4735" s="115">
        <f t="array" ref="P4735">IF(N4735="negativo",INDEX($AD$3:$AG$51,MATCH(1,($B4735=$AD$3:$AD$51)*($J4735=$AE$3:$AE$51),0),4),IF(N4735="positivo",INDEX($AD$55:$AG$109,MATCH(1,($B4735=$AD$55:$AD$109)*($J4735=$AE$55:$AE$109),0),4)))</f>
        <v>47</v>
      </c>
      <c r="Q4735" s="115" t="str">
        <f>VLOOKUP(M4735,Modelo!$A$2:$C$7,2,0)</f>
        <v>Capital Humano: Bienestar y Desarrollo</v>
      </c>
      <c r="R4735" s="118">
        <f t="array" ref="R4735">INDEX(Modelo!$F$1:$H$37,MATCH(1,(DataBase!Q4735=Modelo!$G$1:$G$37)*(DataBase!B4735=Modelo!$F$1:$F$37),0),3)</f>
        <v>0.23809523809523808</v>
      </c>
      <c r="S4735" s="115">
        <f t="shared" si="148"/>
        <v>0</v>
      </c>
      <c r="T4735" s="115">
        <f t="shared" si="149"/>
        <v>0</v>
      </c>
    </row>
    <row r="4736" spans="1:20" x14ac:dyDescent="0.3">
      <c r="A4736" s="115" t="s">
        <v>326</v>
      </c>
      <c r="B4736" s="115" t="s">
        <v>313</v>
      </c>
      <c r="C4736" s="115" t="s">
        <v>103</v>
      </c>
      <c r="D4736" s="115" t="s">
        <v>87</v>
      </c>
      <c r="E4736" s="115" t="s">
        <v>86</v>
      </c>
      <c r="F4736" s="115" t="s">
        <v>86</v>
      </c>
      <c r="G4736" s="115">
        <v>1938</v>
      </c>
      <c r="H4736" s="115" t="s">
        <v>125</v>
      </c>
      <c r="I4736" s="115">
        <v>11.88773162</v>
      </c>
      <c r="J4736" s="115" t="s">
        <v>57</v>
      </c>
      <c r="K4736" s="115" t="str">
        <f>INDEX(DatosProcesados!$A$1:$BF$101,MATCH(DataBase!A4736,DatosProcesados!$A$1:$A$101,0),MATCH(DataBase!J4736,DatosProcesados!$A$1:$BF$1,0))</f>
        <v>No informa</v>
      </c>
      <c r="L4736" s="115" t="str">
        <f>INDEX(Modelo!$A$9:$D$89,MATCH(DataBase!$J4736,Modelo!$A$9:$A$89,0),MATCH(DataBase!L$1,Modelo!$A$9:$D$9,0))</f>
        <v xml:space="preserve">Impacto social </v>
      </c>
      <c r="M4736" s="115" t="str">
        <f>INDEX(Modelo!$A$9:$D$89,MATCH(DataBase!$J4736,Modelo!$A$9:$A$89,0),MATCH(DataBase!M$1,Modelo!$A$9:$D$9,0))</f>
        <v>Pilar 4</v>
      </c>
      <c r="N4736" s="115" t="str">
        <f>INDEX(Modelo!$A$9:$D$89,MATCH(DataBase!$J4736,Modelo!$A$9:$A$89,0),MATCH(DataBase!N$1,Modelo!$A$9:$D$9,0))</f>
        <v>positivo</v>
      </c>
      <c r="O4736" s="115">
        <f t="array" ref="O4736">IF(N4736="negativo",INDEX($AD$3:$AG$51,MATCH(1,($B4736=$AD$3:$AD$51)*($J4736=$AE$3:$AE$51),0),3),IF(N4736="positivo",INDEX($AD$55:$AG$109,MATCH(1,($B4736=$AD$55:$AD$109)*($J4736=$AE$55:$AE$109),0),3)))</f>
        <v>187</v>
      </c>
      <c r="P4736" s="115">
        <f t="array" ref="P4736">IF(N4736="negativo",INDEX($AD$3:$AG$51,MATCH(1,($B4736=$AD$3:$AD$51)*($J4736=$AE$3:$AE$51),0),4),IF(N4736="positivo",INDEX($AD$55:$AG$109,MATCH(1,($B4736=$AD$55:$AD$109)*($J4736=$AE$55:$AE$109),0),4)))</f>
        <v>12.3</v>
      </c>
      <c r="Q4736" s="115" t="str">
        <f>VLOOKUP(M4736,Modelo!$A$2:$C$7,2,0)</f>
        <v>Capital Humano: Bienestar y Desarrollo</v>
      </c>
      <c r="R4736" s="118">
        <f t="array" ref="R4736">INDEX(Modelo!$F$1:$H$37,MATCH(1,(DataBase!Q4736=Modelo!$G$1:$G$37)*(DataBase!B4736=Modelo!$F$1:$F$37),0),3)</f>
        <v>0.17647058823529413</v>
      </c>
      <c r="S4736" s="115">
        <f t="shared" si="148"/>
        <v>0</v>
      </c>
      <c r="T4736" s="115">
        <f t="shared" si="149"/>
        <v>0</v>
      </c>
    </row>
    <row r="4737" spans="1:20" x14ac:dyDescent="0.3">
      <c r="A4737" s="115" t="s">
        <v>339</v>
      </c>
      <c r="B4737" s="115" t="s">
        <v>313</v>
      </c>
      <c r="C4737" s="115" t="s">
        <v>103</v>
      </c>
      <c r="D4737" s="115" t="s">
        <v>86</v>
      </c>
      <c r="E4737" s="115" t="s">
        <v>86</v>
      </c>
      <c r="F4737" s="115" t="s">
        <v>87</v>
      </c>
      <c r="G4737" s="115">
        <v>1984</v>
      </c>
      <c r="H4737" s="115" t="s">
        <v>177</v>
      </c>
      <c r="I4737" s="115">
        <v>5.5116464790000004</v>
      </c>
      <c r="J4737" s="115" t="s">
        <v>57</v>
      </c>
      <c r="K4737" s="115" t="str">
        <f>INDEX(DatosProcesados!$A$1:$BF$101,MATCH(DataBase!A4737,DatosProcesados!$A$1:$A$101,0),MATCH(DataBase!J4737,DatosProcesados!$A$1:$BF$1,0))</f>
        <v>No informa</v>
      </c>
      <c r="L4737" s="115" t="str">
        <f>INDEX(Modelo!$A$9:$D$89,MATCH(DataBase!$J4737,Modelo!$A$9:$A$89,0),MATCH(DataBase!L$1,Modelo!$A$9:$D$9,0))</f>
        <v xml:space="preserve">Impacto social </v>
      </c>
      <c r="M4737" s="115" t="str">
        <f>INDEX(Modelo!$A$9:$D$89,MATCH(DataBase!$J4737,Modelo!$A$9:$A$89,0),MATCH(DataBase!M$1,Modelo!$A$9:$D$9,0))</f>
        <v>Pilar 4</v>
      </c>
      <c r="N4737" s="115" t="str">
        <f>INDEX(Modelo!$A$9:$D$89,MATCH(DataBase!$J4737,Modelo!$A$9:$A$89,0),MATCH(DataBase!N$1,Modelo!$A$9:$D$9,0))</f>
        <v>positivo</v>
      </c>
      <c r="O4737" s="115">
        <f t="array" ref="O4737">IF(N4737="negativo",INDEX($AD$3:$AG$51,MATCH(1,($B4737=$AD$3:$AD$51)*($J4737=$AE$3:$AE$51),0),3),IF(N4737="positivo",INDEX($AD$55:$AG$109,MATCH(1,($B4737=$AD$55:$AD$109)*($J4737=$AE$55:$AE$109),0),3)))</f>
        <v>187</v>
      </c>
      <c r="P4737" s="115">
        <f t="array" ref="P4737">IF(N4737="negativo",INDEX($AD$3:$AG$51,MATCH(1,($B4737=$AD$3:$AD$51)*($J4737=$AE$3:$AE$51),0),4),IF(N4737="positivo",INDEX($AD$55:$AG$109,MATCH(1,($B4737=$AD$55:$AD$109)*($J4737=$AE$55:$AE$109),0),4)))</f>
        <v>12.3</v>
      </c>
      <c r="Q4737" s="115" t="str">
        <f>VLOOKUP(M4737,Modelo!$A$2:$C$7,2,0)</f>
        <v>Capital Humano: Bienestar y Desarrollo</v>
      </c>
      <c r="R4737" s="118">
        <f t="array" ref="R4737">INDEX(Modelo!$F$1:$H$37,MATCH(1,(DataBase!Q4737=Modelo!$G$1:$G$37)*(DataBase!B4737=Modelo!$F$1:$F$37),0),3)</f>
        <v>0.17647058823529413</v>
      </c>
      <c r="S4737" s="115">
        <f t="shared" si="148"/>
        <v>0</v>
      </c>
      <c r="T4737" s="115">
        <f t="shared" si="149"/>
        <v>0</v>
      </c>
    </row>
    <row r="4738" spans="1:20" x14ac:dyDescent="0.3">
      <c r="A4738" s="115" t="s">
        <v>317</v>
      </c>
      <c r="B4738" s="115" t="s">
        <v>313</v>
      </c>
      <c r="C4738" s="115" t="s">
        <v>103</v>
      </c>
      <c r="D4738" s="115" t="s">
        <v>87</v>
      </c>
      <c r="E4738" s="115" t="s">
        <v>86</v>
      </c>
      <c r="F4738" s="115" t="s">
        <v>86</v>
      </c>
      <c r="G4738" s="115">
        <v>2009</v>
      </c>
      <c r="H4738" s="115" t="s">
        <v>125</v>
      </c>
      <c r="I4738" s="115">
        <v>19.439396106</v>
      </c>
      <c r="J4738" s="115" t="s">
        <v>57</v>
      </c>
      <c r="K4738" s="115" t="str">
        <f>INDEX(DatosProcesados!$A$1:$BF$101,MATCH(DataBase!A4738,DatosProcesados!$A$1:$A$101,0),MATCH(DataBase!J4738,DatosProcesados!$A$1:$BF$1,0))</f>
        <v>No informa</v>
      </c>
      <c r="L4738" s="115" t="str">
        <f>INDEX(Modelo!$A$9:$D$89,MATCH(DataBase!$J4738,Modelo!$A$9:$A$89,0),MATCH(DataBase!L$1,Modelo!$A$9:$D$9,0))</f>
        <v xml:space="preserve">Impacto social </v>
      </c>
      <c r="M4738" s="115" t="str">
        <f>INDEX(Modelo!$A$9:$D$89,MATCH(DataBase!$J4738,Modelo!$A$9:$A$89,0),MATCH(DataBase!M$1,Modelo!$A$9:$D$9,0))</f>
        <v>Pilar 4</v>
      </c>
      <c r="N4738" s="115" t="str">
        <f>INDEX(Modelo!$A$9:$D$89,MATCH(DataBase!$J4738,Modelo!$A$9:$A$89,0),MATCH(DataBase!N$1,Modelo!$A$9:$D$9,0))</f>
        <v>positivo</v>
      </c>
      <c r="O4738" s="115">
        <f t="array" ref="O4738">IF(N4738="negativo",INDEX($AD$3:$AG$51,MATCH(1,($B4738=$AD$3:$AD$51)*($J4738=$AE$3:$AE$51),0),3),IF(N4738="positivo",INDEX($AD$55:$AG$109,MATCH(1,($B4738=$AD$55:$AD$109)*($J4738=$AE$55:$AE$109),0),3)))</f>
        <v>187</v>
      </c>
      <c r="P4738" s="115">
        <f t="array" ref="P4738">IF(N4738="negativo",INDEX($AD$3:$AG$51,MATCH(1,($B4738=$AD$3:$AD$51)*($J4738=$AE$3:$AE$51),0),4),IF(N4738="positivo",INDEX($AD$55:$AG$109,MATCH(1,($B4738=$AD$55:$AD$109)*($J4738=$AE$55:$AE$109),0),4)))</f>
        <v>12.3</v>
      </c>
      <c r="Q4738" s="115" t="str">
        <f>VLOOKUP(M4738,Modelo!$A$2:$C$7,2,0)</f>
        <v>Capital Humano: Bienestar y Desarrollo</v>
      </c>
      <c r="R4738" s="118">
        <f t="array" ref="R4738">INDEX(Modelo!$F$1:$H$37,MATCH(1,(DataBase!Q4738=Modelo!$G$1:$G$37)*(DataBase!B4738=Modelo!$F$1:$F$37),0),3)</f>
        <v>0.17647058823529413</v>
      </c>
      <c r="S4738" s="115">
        <f t="shared" si="148"/>
        <v>0</v>
      </c>
      <c r="T4738" s="115">
        <f t="shared" si="149"/>
        <v>0</v>
      </c>
    </row>
    <row r="4739" spans="1:20" x14ac:dyDescent="0.3">
      <c r="A4739" s="115" t="s">
        <v>211</v>
      </c>
      <c r="B4739" s="115" t="s">
        <v>84</v>
      </c>
      <c r="C4739" s="115" t="s">
        <v>103</v>
      </c>
      <c r="D4739" s="115" t="s">
        <v>86</v>
      </c>
      <c r="E4739" s="115" t="s">
        <v>87</v>
      </c>
      <c r="F4739" s="115" t="s">
        <v>86</v>
      </c>
      <c r="G4739" s="115">
        <v>1972</v>
      </c>
      <c r="H4739" s="115" t="s">
        <v>125</v>
      </c>
      <c r="I4739" s="115">
        <v>0</v>
      </c>
      <c r="J4739" s="115" t="s">
        <v>57</v>
      </c>
      <c r="K4739" s="115" t="str">
        <f>INDEX(DatosProcesados!$A$1:$BF$101,MATCH(DataBase!A4739,DatosProcesados!$A$1:$A$101,0),MATCH(DataBase!J4739,DatosProcesados!$A$1:$BF$1,0))</f>
        <v>No informa</v>
      </c>
      <c r="L4739" s="115" t="str">
        <f>INDEX(Modelo!$A$9:$D$89,MATCH(DataBase!$J4739,Modelo!$A$9:$A$89,0),MATCH(DataBase!L$1,Modelo!$A$9:$D$9,0))</f>
        <v xml:space="preserve">Impacto social </v>
      </c>
      <c r="M4739" s="115" t="str">
        <f>INDEX(Modelo!$A$9:$D$89,MATCH(DataBase!$J4739,Modelo!$A$9:$A$89,0),MATCH(DataBase!M$1,Modelo!$A$9:$D$9,0))</f>
        <v>Pilar 4</v>
      </c>
      <c r="N4739" s="115" t="str">
        <f>INDEX(Modelo!$A$9:$D$89,MATCH(DataBase!$J4739,Modelo!$A$9:$A$89,0),MATCH(DataBase!N$1,Modelo!$A$9:$D$9,0))</f>
        <v>positivo</v>
      </c>
      <c r="O4739" s="115">
        <f t="array" ref="O4739">IF(N4739="negativo",INDEX($AD$3:$AG$51,MATCH(1,($B4739=$AD$3:$AD$51)*($J4739=$AE$3:$AE$51),0),3),IF(N4739="positivo",INDEX($AD$55:$AG$109,MATCH(1,($B4739=$AD$55:$AD$109)*($J4739=$AE$55:$AE$109),0),3)))</f>
        <v>230</v>
      </c>
      <c r="P4739" s="115">
        <f t="array" ref="P4739">IF(N4739="negativo",INDEX($AD$3:$AG$51,MATCH(1,($B4739=$AD$3:$AD$51)*($J4739=$AE$3:$AE$51),0),4),IF(N4739="positivo",INDEX($AD$55:$AG$109,MATCH(1,($B4739=$AD$55:$AD$109)*($J4739=$AE$55:$AE$109),0),4)))</f>
        <v>34</v>
      </c>
      <c r="Q4739" s="115" t="str">
        <f>VLOOKUP(M4739,Modelo!$A$2:$C$7,2,0)</f>
        <v>Capital Humano: Bienestar y Desarrollo</v>
      </c>
      <c r="R4739" s="118">
        <f t="array" ref="R4739">INDEX(Modelo!$F$1:$H$37,MATCH(1,(DataBase!Q4739=Modelo!$G$1:$G$37)*(DataBase!B4739=Modelo!$F$1:$F$37),0),3)</f>
        <v>0.11764705882352941</v>
      </c>
      <c r="S4739" s="115">
        <f t="shared" ref="S4739:S4802" si="150">IFERROR(IF(N4739="boolean",IF(K4739="Si",100,0),IF(N4739="scale",IF(K4739=2,100,IF(K4739=1,50,0)),IF(N4739="positivo",100*((K4739-P4739)/(O4739-P4739)),100*(1-((K4739-P4739)/(O4739-P4739)))))),0)</f>
        <v>0</v>
      </c>
      <c r="T4739" s="115">
        <f t="shared" ref="T4739:T4802" si="151">S4739*R4739</f>
        <v>0</v>
      </c>
    </row>
    <row r="4740" spans="1:20" x14ac:dyDescent="0.3">
      <c r="A4740" s="115" t="s">
        <v>351</v>
      </c>
      <c r="B4740" s="115" t="s">
        <v>313</v>
      </c>
      <c r="C4740" s="115" t="s">
        <v>103</v>
      </c>
      <c r="D4740" s="115" t="s">
        <v>87</v>
      </c>
      <c r="E4740" s="115" t="s">
        <v>86</v>
      </c>
      <c r="F4740" s="115" t="s">
        <v>86</v>
      </c>
      <c r="G4740" s="115">
        <v>1997</v>
      </c>
      <c r="H4740" s="115" t="s">
        <v>125</v>
      </c>
      <c r="I4740" s="115">
        <v>3.874476933</v>
      </c>
      <c r="J4740" s="115" t="s">
        <v>57</v>
      </c>
      <c r="K4740" s="115" t="str">
        <f>INDEX(DatosProcesados!$A$1:$BF$101,MATCH(DataBase!A4740,DatosProcesados!$A$1:$A$101,0),MATCH(DataBase!J4740,DatosProcesados!$A$1:$BF$1,0))</f>
        <v>No informa</v>
      </c>
      <c r="L4740" s="115" t="str">
        <f>INDEX(Modelo!$A$9:$D$89,MATCH(DataBase!$J4740,Modelo!$A$9:$A$89,0),MATCH(DataBase!L$1,Modelo!$A$9:$D$9,0))</f>
        <v xml:space="preserve">Impacto social </v>
      </c>
      <c r="M4740" s="115" t="str">
        <f>INDEX(Modelo!$A$9:$D$89,MATCH(DataBase!$J4740,Modelo!$A$9:$A$89,0),MATCH(DataBase!M$1,Modelo!$A$9:$D$9,0))</f>
        <v>Pilar 4</v>
      </c>
      <c r="N4740" s="115" t="str">
        <f>INDEX(Modelo!$A$9:$D$89,MATCH(DataBase!$J4740,Modelo!$A$9:$A$89,0),MATCH(DataBase!N$1,Modelo!$A$9:$D$9,0))</f>
        <v>positivo</v>
      </c>
      <c r="O4740" s="115">
        <f t="array" ref="O4740">IF(N4740="negativo",INDEX($AD$3:$AG$51,MATCH(1,($B4740=$AD$3:$AD$51)*($J4740=$AE$3:$AE$51),0),3),IF(N4740="positivo",INDEX($AD$55:$AG$109,MATCH(1,($B4740=$AD$55:$AD$109)*($J4740=$AE$55:$AE$109),0),3)))</f>
        <v>187</v>
      </c>
      <c r="P4740" s="115">
        <f t="array" ref="P4740">IF(N4740="negativo",INDEX($AD$3:$AG$51,MATCH(1,($B4740=$AD$3:$AD$51)*($J4740=$AE$3:$AE$51),0),4),IF(N4740="positivo",INDEX($AD$55:$AG$109,MATCH(1,($B4740=$AD$55:$AD$109)*($J4740=$AE$55:$AE$109),0),4)))</f>
        <v>12.3</v>
      </c>
      <c r="Q4740" s="115" t="str">
        <f>VLOOKUP(M4740,Modelo!$A$2:$C$7,2,0)</f>
        <v>Capital Humano: Bienestar y Desarrollo</v>
      </c>
      <c r="R4740" s="118">
        <f t="array" ref="R4740">INDEX(Modelo!$F$1:$H$37,MATCH(1,(DataBase!Q4740=Modelo!$G$1:$G$37)*(DataBase!B4740=Modelo!$F$1:$F$37),0),3)</f>
        <v>0.17647058823529413</v>
      </c>
      <c r="S4740" s="115">
        <f t="shared" si="150"/>
        <v>0</v>
      </c>
      <c r="T4740" s="115">
        <f t="shared" si="151"/>
        <v>0</v>
      </c>
    </row>
    <row r="4741" spans="1:20" x14ac:dyDescent="0.3">
      <c r="A4741" s="115" t="s">
        <v>411</v>
      </c>
      <c r="B4741" s="115" t="s">
        <v>407</v>
      </c>
      <c r="C4741" s="115" t="s">
        <v>103</v>
      </c>
      <c r="D4741" s="115" t="s">
        <v>87</v>
      </c>
      <c r="E4741" s="115" t="s">
        <v>86</v>
      </c>
      <c r="F4741" s="115" t="s">
        <v>87</v>
      </c>
      <c r="G4741" s="115">
        <v>1935</v>
      </c>
      <c r="H4741" s="115" t="s">
        <v>244</v>
      </c>
      <c r="I4741" s="115">
        <v>11.495989482000001</v>
      </c>
      <c r="J4741" s="115" t="s">
        <v>57</v>
      </c>
      <c r="K4741" s="115">
        <f>INDEX(DatosProcesados!$A$1:$BF$101,MATCH(DataBase!A4741,DatosProcesados!$A$1:$A$101,0),MATCH(DataBase!J4741,DatosProcesados!$A$1:$BF$1,0))</f>
        <v>68.48</v>
      </c>
      <c r="L4741" s="115" t="str">
        <f>INDEX(Modelo!$A$9:$D$89,MATCH(DataBase!$J4741,Modelo!$A$9:$A$89,0),MATCH(DataBase!L$1,Modelo!$A$9:$D$9,0))</f>
        <v xml:space="preserve">Impacto social </v>
      </c>
      <c r="M4741" s="115" t="str">
        <f>INDEX(Modelo!$A$9:$D$89,MATCH(DataBase!$J4741,Modelo!$A$9:$A$89,0),MATCH(DataBase!M$1,Modelo!$A$9:$D$9,0))</f>
        <v>Pilar 4</v>
      </c>
      <c r="N4741" s="115" t="str">
        <f>INDEX(Modelo!$A$9:$D$89,MATCH(DataBase!$J4741,Modelo!$A$9:$A$89,0),MATCH(DataBase!N$1,Modelo!$A$9:$D$9,0))</f>
        <v>positivo</v>
      </c>
      <c r="O4741" s="115">
        <f t="array" ref="O4741">IF(N4741="negativo",INDEX($AD$3:$AG$51,MATCH(1,($B4741=$AD$3:$AD$51)*($J4741=$AE$3:$AE$51),0),3),IF(N4741="positivo",INDEX($AD$55:$AG$109,MATCH(1,($B4741=$AD$55:$AD$109)*($J4741=$AE$55:$AE$109),0),3)))</f>
        <v>68.48</v>
      </c>
      <c r="P4741" s="115">
        <f t="array" ref="P4741">IF(N4741="negativo",INDEX($AD$3:$AG$51,MATCH(1,($B4741=$AD$3:$AD$51)*($J4741=$AE$3:$AE$51),0),4),IF(N4741="positivo",INDEX($AD$55:$AG$109,MATCH(1,($B4741=$AD$55:$AD$109)*($J4741=$AE$55:$AE$109),0),4)))</f>
        <v>44</v>
      </c>
      <c r="Q4741" s="115" t="str">
        <f>VLOOKUP(M4741,Modelo!$A$2:$C$7,2,0)</f>
        <v>Capital Humano: Bienestar y Desarrollo</v>
      </c>
      <c r="R4741" s="118">
        <f t="array" ref="R4741">INDEX(Modelo!$F$1:$H$37,MATCH(1,(DataBase!Q4741=Modelo!$G$1:$G$37)*(DataBase!B4741=Modelo!$F$1:$F$37),0),3)</f>
        <v>0.19230769230769232</v>
      </c>
      <c r="S4741" s="115">
        <f t="shared" si="150"/>
        <v>100</v>
      </c>
      <c r="T4741" s="115">
        <f t="shared" si="151"/>
        <v>19.230769230769234</v>
      </c>
    </row>
    <row r="4742" spans="1:20" x14ac:dyDescent="0.3">
      <c r="A4742" s="115" t="s">
        <v>406</v>
      </c>
      <c r="B4742" s="115" t="s">
        <v>407</v>
      </c>
      <c r="C4742" s="115" t="s">
        <v>97</v>
      </c>
      <c r="D4742" s="115" t="s">
        <v>86</v>
      </c>
      <c r="E4742" s="115" t="s">
        <v>87</v>
      </c>
      <c r="F4742" s="115" t="s">
        <v>87</v>
      </c>
      <c r="G4742" s="115">
        <v>1951</v>
      </c>
      <c r="H4742" s="115" t="s">
        <v>125</v>
      </c>
      <c r="I4742" s="115">
        <v>113.923310323</v>
      </c>
      <c r="J4742" s="115" t="s">
        <v>57</v>
      </c>
      <c r="K4742" s="115">
        <f>INDEX(DatosProcesados!$A$1:$BF$101,MATCH(DataBase!A4742,DatosProcesados!$A$1:$A$101,0),MATCH(DataBase!J4742,DatosProcesados!$A$1:$BF$1,0))</f>
        <v>44</v>
      </c>
      <c r="L4742" s="115" t="str">
        <f>INDEX(Modelo!$A$9:$D$89,MATCH(DataBase!$J4742,Modelo!$A$9:$A$89,0),MATCH(DataBase!L$1,Modelo!$A$9:$D$9,0))</f>
        <v xml:space="preserve">Impacto social </v>
      </c>
      <c r="M4742" s="115" t="str">
        <f>INDEX(Modelo!$A$9:$D$89,MATCH(DataBase!$J4742,Modelo!$A$9:$A$89,0),MATCH(DataBase!M$1,Modelo!$A$9:$D$9,0))</f>
        <v>Pilar 4</v>
      </c>
      <c r="N4742" s="115" t="str">
        <f>INDEX(Modelo!$A$9:$D$89,MATCH(DataBase!$J4742,Modelo!$A$9:$A$89,0),MATCH(DataBase!N$1,Modelo!$A$9:$D$9,0))</f>
        <v>positivo</v>
      </c>
      <c r="O4742" s="115">
        <f t="array" ref="O4742">IF(N4742="negativo",INDEX($AD$3:$AG$51,MATCH(1,($B4742=$AD$3:$AD$51)*($J4742=$AE$3:$AE$51),0),3),IF(N4742="positivo",INDEX($AD$55:$AG$109,MATCH(1,($B4742=$AD$55:$AD$109)*($J4742=$AE$55:$AE$109),0),3)))</f>
        <v>68.48</v>
      </c>
      <c r="P4742" s="115">
        <f t="array" ref="P4742">IF(N4742="negativo",INDEX($AD$3:$AG$51,MATCH(1,($B4742=$AD$3:$AD$51)*($J4742=$AE$3:$AE$51),0),4),IF(N4742="positivo",INDEX($AD$55:$AG$109,MATCH(1,($B4742=$AD$55:$AD$109)*($J4742=$AE$55:$AE$109),0),4)))</f>
        <v>44</v>
      </c>
      <c r="Q4742" s="115" t="str">
        <f>VLOOKUP(M4742,Modelo!$A$2:$C$7,2,0)</f>
        <v>Capital Humano: Bienestar y Desarrollo</v>
      </c>
      <c r="R4742" s="118">
        <f t="array" ref="R4742">INDEX(Modelo!$F$1:$H$37,MATCH(1,(DataBase!Q4742=Modelo!$G$1:$G$37)*(DataBase!B4742=Modelo!$F$1:$F$37),0),3)</f>
        <v>0.19230769230769232</v>
      </c>
      <c r="S4742" s="115">
        <f t="shared" si="150"/>
        <v>0</v>
      </c>
      <c r="T4742" s="115">
        <f t="shared" si="151"/>
        <v>0</v>
      </c>
    </row>
    <row r="4743" spans="1:20" x14ac:dyDescent="0.3">
      <c r="A4743" s="115" t="s">
        <v>96</v>
      </c>
      <c r="B4743" s="115" t="s">
        <v>84</v>
      </c>
      <c r="C4743" s="115" t="s">
        <v>97</v>
      </c>
      <c r="D4743" s="115" t="s">
        <v>86</v>
      </c>
      <c r="E4743" s="115" t="s">
        <v>86</v>
      </c>
      <c r="F4743" s="115" t="s">
        <v>87</v>
      </c>
      <c r="G4743" s="115">
        <v>1997</v>
      </c>
      <c r="H4743" s="115" t="s">
        <v>125</v>
      </c>
      <c r="I4743" s="115">
        <v>15.780332546</v>
      </c>
      <c r="J4743" s="115" t="s">
        <v>57</v>
      </c>
      <c r="K4743" s="115">
        <f>INDEX(DatosProcesados!$A$1:$BF$101,MATCH(DataBase!A4743,DatosProcesados!$A$1:$A$101,0),MATCH(DataBase!J4743,DatosProcesados!$A$1:$BF$1,0))</f>
        <v>34</v>
      </c>
      <c r="L4743" s="115" t="str">
        <f>INDEX(Modelo!$A$9:$D$89,MATCH(DataBase!$J4743,Modelo!$A$9:$A$89,0),MATCH(DataBase!L$1,Modelo!$A$9:$D$9,0))</f>
        <v xml:space="preserve">Impacto social </v>
      </c>
      <c r="M4743" s="115" t="str">
        <f>INDEX(Modelo!$A$9:$D$89,MATCH(DataBase!$J4743,Modelo!$A$9:$A$89,0),MATCH(DataBase!M$1,Modelo!$A$9:$D$9,0))</f>
        <v>Pilar 4</v>
      </c>
      <c r="N4743" s="115" t="str">
        <f>INDEX(Modelo!$A$9:$D$89,MATCH(DataBase!$J4743,Modelo!$A$9:$A$89,0),MATCH(DataBase!N$1,Modelo!$A$9:$D$9,0))</f>
        <v>positivo</v>
      </c>
      <c r="O4743" s="115">
        <f t="array" ref="O4743">IF(N4743="negativo",INDEX($AD$3:$AG$51,MATCH(1,($B4743=$AD$3:$AD$51)*($J4743=$AE$3:$AE$51),0),3),IF(N4743="positivo",INDEX($AD$55:$AG$109,MATCH(1,($B4743=$AD$55:$AD$109)*($J4743=$AE$55:$AE$109),0),3)))</f>
        <v>230</v>
      </c>
      <c r="P4743" s="115">
        <f t="array" ref="P4743">IF(N4743="negativo",INDEX($AD$3:$AG$51,MATCH(1,($B4743=$AD$3:$AD$51)*($J4743=$AE$3:$AE$51),0),4),IF(N4743="positivo",INDEX($AD$55:$AG$109,MATCH(1,($B4743=$AD$55:$AD$109)*($J4743=$AE$55:$AE$109),0),4)))</f>
        <v>34</v>
      </c>
      <c r="Q4743" s="115" t="str">
        <f>VLOOKUP(M4743,Modelo!$A$2:$C$7,2,0)</f>
        <v>Capital Humano: Bienestar y Desarrollo</v>
      </c>
      <c r="R4743" s="118">
        <f t="array" ref="R4743">INDEX(Modelo!$F$1:$H$37,MATCH(1,(DataBase!Q4743=Modelo!$G$1:$G$37)*(DataBase!B4743=Modelo!$F$1:$F$37),0),3)</f>
        <v>0.11764705882352941</v>
      </c>
      <c r="S4743" s="115">
        <f t="shared" si="150"/>
        <v>0</v>
      </c>
      <c r="T4743" s="115">
        <f t="shared" si="151"/>
        <v>0</v>
      </c>
    </row>
    <row r="4744" spans="1:20" x14ac:dyDescent="0.3">
      <c r="A4744" s="115" t="s">
        <v>83</v>
      </c>
      <c r="B4744" s="115" t="s">
        <v>84</v>
      </c>
      <c r="C4744" s="115" t="s">
        <v>85</v>
      </c>
      <c r="D4744" s="115" t="s">
        <v>86</v>
      </c>
      <c r="E4744" s="115" t="s">
        <v>86</v>
      </c>
      <c r="F4744" s="115" t="s">
        <v>87</v>
      </c>
      <c r="G4744" s="115">
        <v>1955</v>
      </c>
      <c r="H4744" s="115" t="s">
        <v>125</v>
      </c>
      <c r="I4744" s="115">
        <v>20.574477179999999</v>
      </c>
      <c r="J4744" s="115" t="s">
        <v>57</v>
      </c>
      <c r="K4744" s="115" t="str">
        <f>INDEX(DatosProcesados!$A$1:$BF$101,MATCH(DataBase!A4744,DatosProcesados!$A$1:$A$101,0),MATCH(DataBase!J4744,DatosProcesados!$A$1:$BF$1,0))</f>
        <v>No informa</v>
      </c>
      <c r="L4744" s="115" t="str">
        <f>INDEX(Modelo!$A$9:$D$89,MATCH(DataBase!$J4744,Modelo!$A$9:$A$89,0),MATCH(DataBase!L$1,Modelo!$A$9:$D$9,0))</f>
        <v xml:space="preserve">Impacto social </v>
      </c>
      <c r="M4744" s="115" t="str">
        <f>INDEX(Modelo!$A$9:$D$89,MATCH(DataBase!$J4744,Modelo!$A$9:$A$89,0),MATCH(DataBase!M$1,Modelo!$A$9:$D$9,0))</f>
        <v>Pilar 4</v>
      </c>
      <c r="N4744" s="115" t="str">
        <f>INDEX(Modelo!$A$9:$D$89,MATCH(DataBase!$J4744,Modelo!$A$9:$A$89,0),MATCH(DataBase!N$1,Modelo!$A$9:$D$9,0))</f>
        <v>positivo</v>
      </c>
      <c r="O4744" s="115">
        <f t="array" ref="O4744">IF(N4744="negativo",INDEX($AD$3:$AG$51,MATCH(1,($B4744=$AD$3:$AD$51)*($J4744=$AE$3:$AE$51),0),3),IF(N4744="positivo",INDEX($AD$55:$AG$109,MATCH(1,($B4744=$AD$55:$AD$109)*($J4744=$AE$55:$AE$109),0),3)))</f>
        <v>230</v>
      </c>
      <c r="P4744" s="115">
        <f t="array" ref="P4744">IF(N4744="negativo",INDEX($AD$3:$AG$51,MATCH(1,($B4744=$AD$3:$AD$51)*($J4744=$AE$3:$AE$51),0),4),IF(N4744="positivo",INDEX($AD$55:$AG$109,MATCH(1,($B4744=$AD$55:$AD$109)*($J4744=$AE$55:$AE$109),0),4)))</f>
        <v>34</v>
      </c>
      <c r="Q4744" s="115" t="str">
        <f>VLOOKUP(M4744,Modelo!$A$2:$C$7,2,0)</f>
        <v>Capital Humano: Bienestar y Desarrollo</v>
      </c>
      <c r="R4744" s="118">
        <f t="array" ref="R4744">INDEX(Modelo!$F$1:$H$37,MATCH(1,(DataBase!Q4744=Modelo!$G$1:$G$37)*(DataBase!B4744=Modelo!$F$1:$F$37),0),3)</f>
        <v>0.11764705882352941</v>
      </c>
      <c r="S4744" s="115">
        <f t="shared" si="150"/>
        <v>0</v>
      </c>
      <c r="T4744" s="115">
        <f t="shared" si="151"/>
        <v>0</v>
      </c>
    </row>
    <row r="4745" spans="1:20" x14ac:dyDescent="0.3">
      <c r="A4745" s="115" t="s">
        <v>243</v>
      </c>
      <c r="B4745" s="115" t="s">
        <v>216</v>
      </c>
      <c r="C4745" s="115" t="s">
        <v>103</v>
      </c>
      <c r="D4745" s="115" t="s">
        <v>86</v>
      </c>
      <c r="E4745" s="115" t="s">
        <v>86</v>
      </c>
      <c r="F4745" s="115" t="s">
        <v>87</v>
      </c>
      <c r="G4745" s="115">
        <v>1985</v>
      </c>
      <c r="H4745" s="115" t="s">
        <v>244</v>
      </c>
      <c r="I4745" s="115">
        <v>2.6249202149999999</v>
      </c>
      <c r="J4745" s="115" t="s">
        <v>57</v>
      </c>
      <c r="K4745" s="115" t="str">
        <f>INDEX(DatosProcesados!$A$1:$BF$101,MATCH(DataBase!A4745,DatosProcesados!$A$1:$A$101,0),MATCH(DataBase!J4745,DatosProcesados!$A$1:$BF$1,0))</f>
        <v>No informa</v>
      </c>
      <c r="L4745" s="115" t="str">
        <f>INDEX(Modelo!$A$9:$D$89,MATCH(DataBase!$J4745,Modelo!$A$9:$A$89,0),MATCH(DataBase!L$1,Modelo!$A$9:$D$9,0))</f>
        <v xml:space="preserve">Impacto social </v>
      </c>
      <c r="M4745" s="115" t="str">
        <f>INDEX(Modelo!$A$9:$D$89,MATCH(DataBase!$J4745,Modelo!$A$9:$A$89,0),MATCH(DataBase!M$1,Modelo!$A$9:$D$9,0))</f>
        <v>Pilar 4</v>
      </c>
      <c r="N4745" s="115" t="str">
        <f>INDEX(Modelo!$A$9:$D$89,MATCH(DataBase!$J4745,Modelo!$A$9:$A$89,0),MATCH(DataBase!N$1,Modelo!$A$9:$D$9,0))</f>
        <v>positivo</v>
      </c>
      <c r="O4745" s="115">
        <f t="array" ref="O4745">IF(N4745="negativo",INDEX($AD$3:$AG$51,MATCH(1,($B4745=$AD$3:$AD$51)*($J4745=$AE$3:$AE$51),0),3),IF(N4745="positivo",INDEX($AD$55:$AG$109,MATCH(1,($B4745=$AD$55:$AD$109)*($J4745=$AE$55:$AE$109),0),3)))</f>
        <v>54.83</v>
      </c>
      <c r="P4745" s="115">
        <f t="array" ref="P4745">IF(N4745="negativo",INDEX($AD$3:$AG$51,MATCH(1,($B4745=$AD$3:$AD$51)*($J4745=$AE$3:$AE$51),0),4),IF(N4745="positivo",INDEX($AD$55:$AG$109,MATCH(1,($B4745=$AD$55:$AD$109)*($J4745=$AE$55:$AE$109),0),4)))</f>
        <v>11.4</v>
      </c>
      <c r="Q4745" s="115" t="str">
        <f>VLOOKUP(M4745,Modelo!$A$2:$C$7,2,0)</f>
        <v>Capital Humano: Bienestar y Desarrollo</v>
      </c>
      <c r="R4745" s="118">
        <f t="array" ref="R4745">INDEX(Modelo!$F$1:$H$37,MATCH(1,(DataBase!Q4745=Modelo!$G$1:$G$37)*(DataBase!B4745=Modelo!$F$1:$F$37),0),3)</f>
        <v>0.21052631578947367</v>
      </c>
      <c r="S4745" s="115">
        <f t="shared" si="150"/>
        <v>0</v>
      </c>
      <c r="T4745" s="115">
        <f t="shared" si="151"/>
        <v>0</v>
      </c>
    </row>
    <row r="4746" spans="1:20" x14ac:dyDescent="0.3">
      <c r="A4746" s="115" t="s">
        <v>263</v>
      </c>
      <c r="B4746" s="115" t="s">
        <v>216</v>
      </c>
      <c r="C4746" s="115" t="s">
        <v>97</v>
      </c>
      <c r="D4746" s="115" t="s">
        <v>86</v>
      </c>
      <c r="E4746" s="115" t="s">
        <v>86</v>
      </c>
      <c r="F4746" s="115" t="s">
        <v>86</v>
      </c>
      <c r="G4746" s="115">
        <v>1990</v>
      </c>
      <c r="H4746" s="115" t="s">
        <v>125</v>
      </c>
      <c r="I4746" s="115">
        <v>2.3114637089999999</v>
      </c>
      <c r="J4746" s="115" t="s">
        <v>57</v>
      </c>
      <c r="K4746" s="115">
        <f>INDEX(DatosProcesados!$A$1:$BF$101,MATCH(DataBase!A4746,DatosProcesados!$A$1:$A$101,0),MATCH(DataBase!J4746,DatosProcesados!$A$1:$BF$1,0))</f>
        <v>53.5</v>
      </c>
      <c r="L4746" s="115" t="str">
        <f>INDEX(Modelo!$A$9:$D$89,MATCH(DataBase!$J4746,Modelo!$A$9:$A$89,0),MATCH(DataBase!L$1,Modelo!$A$9:$D$9,0))</f>
        <v xml:space="preserve">Impacto social </v>
      </c>
      <c r="M4746" s="115" t="str">
        <f>INDEX(Modelo!$A$9:$D$89,MATCH(DataBase!$J4746,Modelo!$A$9:$A$89,0),MATCH(DataBase!M$1,Modelo!$A$9:$D$9,0))</f>
        <v>Pilar 4</v>
      </c>
      <c r="N4746" s="115" t="str">
        <f>INDEX(Modelo!$A$9:$D$89,MATCH(DataBase!$J4746,Modelo!$A$9:$A$89,0),MATCH(DataBase!N$1,Modelo!$A$9:$D$9,0))</f>
        <v>positivo</v>
      </c>
      <c r="O4746" s="115">
        <f t="array" ref="O4746">IF(N4746="negativo",INDEX($AD$3:$AG$51,MATCH(1,($B4746=$AD$3:$AD$51)*($J4746=$AE$3:$AE$51),0),3),IF(N4746="positivo",INDEX($AD$55:$AG$109,MATCH(1,($B4746=$AD$55:$AD$109)*($J4746=$AE$55:$AE$109),0),3)))</f>
        <v>54.83</v>
      </c>
      <c r="P4746" s="115">
        <f t="array" ref="P4746">IF(N4746="negativo",INDEX($AD$3:$AG$51,MATCH(1,($B4746=$AD$3:$AD$51)*($J4746=$AE$3:$AE$51),0),4),IF(N4746="positivo",INDEX($AD$55:$AG$109,MATCH(1,($B4746=$AD$55:$AD$109)*($J4746=$AE$55:$AE$109),0),4)))</f>
        <v>11.4</v>
      </c>
      <c r="Q4746" s="115" t="str">
        <f>VLOOKUP(M4746,Modelo!$A$2:$C$7,2,0)</f>
        <v>Capital Humano: Bienestar y Desarrollo</v>
      </c>
      <c r="R4746" s="118">
        <f t="array" ref="R4746">INDEX(Modelo!$F$1:$H$37,MATCH(1,(DataBase!Q4746=Modelo!$G$1:$G$37)*(DataBase!B4746=Modelo!$F$1:$F$37),0),3)</f>
        <v>0.21052631578947367</v>
      </c>
      <c r="S4746" s="115">
        <f t="shared" si="150"/>
        <v>96.93760073681787</v>
      </c>
      <c r="T4746" s="115">
        <f t="shared" si="151"/>
        <v>20.407915944593235</v>
      </c>
    </row>
    <row r="4747" spans="1:20" x14ac:dyDescent="0.3">
      <c r="A4747" s="115" t="s">
        <v>321</v>
      </c>
      <c r="B4747" s="115" t="s">
        <v>313</v>
      </c>
      <c r="C4747" s="115" t="s">
        <v>103</v>
      </c>
      <c r="D4747" s="115" t="s">
        <v>86</v>
      </c>
      <c r="E4747" s="115" t="s">
        <v>86</v>
      </c>
      <c r="F4747" s="115" t="s">
        <v>87</v>
      </c>
      <c r="G4747" s="115">
        <v>1949</v>
      </c>
      <c r="H4747" s="115" t="s">
        <v>125</v>
      </c>
      <c r="I4747" s="115">
        <v>16.077688644999999</v>
      </c>
      <c r="J4747" s="115" t="s">
        <v>57</v>
      </c>
      <c r="K4747" s="115" t="str">
        <f>INDEX(DatosProcesados!$A$1:$BF$101,MATCH(DataBase!A4747,DatosProcesados!$A$1:$A$101,0),MATCH(DataBase!J4747,DatosProcesados!$A$1:$BF$1,0))</f>
        <v>No informa</v>
      </c>
      <c r="L4747" s="115" t="str">
        <f>INDEX(Modelo!$A$9:$D$89,MATCH(DataBase!$J4747,Modelo!$A$9:$A$89,0),MATCH(DataBase!L$1,Modelo!$A$9:$D$9,0))</f>
        <v xml:space="preserve">Impacto social </v>
      </c>
      <c r="M4747" s="115" t="str">
        <f>INDEX(Modelo!$A$9:$D$89,MATCH(DataBase!$J4747,Modelo!$A$9:$A$89,0),MATCH(DataBase!M$1,Modelo!$A$9:$D$9,0))</f>
        <v>Pilar 4</v>
      </c>
      <c r="N4747" s="115" t="str">
        <f>INDEX(Modelo!$A$9:$D$89,MATCH(DataBase!$J4747,Modelo!$A$9:$A$89,0),MATCH(DataBase!N$1,Modelo!$A$9:$D$9,0))</f>
        <v>positivo</v>
      </c>
      <c r="O4747" s="115">
        <f t="array" ref="O4747">IF(N4747="negativo",INDEX($AD$3:$AG$51,MATCH(1,($B4747=$AD$3:$AD$51)*($J4747=$AE$3:$AE$51),0),3),IF(N4747="positivo",INDEX($AD$55:$AG$109,MATCH(1,($B4747=$AD$55:$AD$109)*($J4747=$AE$55:$AE$109),0),3)))</f>
        <v>187</v>
      </c>
      <c r="P4747" s="115">
        <f t="array" ref="P4747">IF(N4747="negativo",INDEX($AD$3:$AG$51,MATCH(1,($B4747=$AD$3:$AD$51)*($J4747=$AE$3:$AE$51),0),4),IF(N4747="positivo",INDEX($AD$55:$AG$109,MATCH(1,($B4747=$AD$55:$AD$109)*($J4747=$AE$55:$AE$109),0),4)))</f>
        <v>12.3</v>
      </c>
      <c r="Q4747" s="115" t="str">
        <f>VLOOKUP(M4747,Modelo!$A$2:$C$7,2,0)</f>
        <v>Capital Humano: Bienestar y Desarrollo</v>
      </c>
      <c r="R4747" s="118">
        <f t="array" ref="R4747">INDEX(Modelo!$F$1:$H$37,MATCH(1,(DataBase!Q4747=Modelo!$G$1:$G$37)*(DataBase!B4747=Modelo!$F$1:$F$37),0),3)</f>
        <v>0.17647058823529413</v>
      </c>
      <c r="S4747" s="115">
        <f t="shared" si="150"/>
        <v>0</v>
      </c>
      <c r="T4747" s="115">
        <f t="shared" si="151"/>
        <v>0</v>
      </c>
    </row>
    <row r="4748" spans="1:20" x14ac:dyDescent="0.3">
      <c r="A4748" s="115" t="s">
        <v>363</v>
      </c>
      <c r="B4748" s="115" t="s">
        <v>313</v>
      </c>
      <c r="C4748" s="115" t="s">
        <v>103</v>
      </c>
      <c r="D4748" s="115" t="s">
        <v>87</v>
      </c>
      <c r="E4748" s="115" t="s">
        <v>87</v>
      </c>
      <c r="F4748" s="115" t="s">
        <v>87</v>
      </c>
      <c r="G4748" s="115">
        <v>1889</v>
      </c>
      <c r="H4748" s="115" t="s">
        <v>177</v>
      </c>
      <c r="I4748" s="115">
        <v>2.3075606390000001</v>
      </c>
      <c r="J4748" s="115" t="s">
        <v>57</v>
      </c>
      <c r="K4748" s="115">
        <f>INDEX(DatosProcesados!$A$1:$BF$101,MATCH(DataBase!A4748,DatosProcesados!$A$1:$A$101,0),MATCH(DataBase!J4748,DatosProcesados!$A$1:$BF$1,0))</f>
        <v>35.43</v>
      </c>
      <c r="L4748" s="115" t="str">
        <f>INDEX(Modelo!$A$9:$D$89,MATCH(DataBase!$J4748,Modelo!$A$9:$A$89,0),MATCH(DataBase!L$1,Modelo!$A$9:$D$9,0))</f>
        <v xml:space="preserve">Impacto social </v>
      </c>
      <c r="M4748" s="115" t="str">
        <f>INDEX(Modelo!$A$9:$D$89,MATCH(DataBase!$J4748,Modelo!$A$9:$A$89,0),MATCH(DataBase!M$1,Modelo!$A$9:$D$9,0))</f>
        <v>Pilar 4</v>
      </c>
      <c r="N4748" s="115" t="str">
        <f>INDEX(Modelo!$A$9:$D$89,MATCH(DataBase!$J4748,Modelo!$A$9:$A$89,0),MATCH(DataBase!N$1,Modelo!$A$9:$D$9,0))</f>
        <v>positivo</v>
      </c>
      <c r="O4748" s="115">
        <f t="array" ref="O4748">IF(N4748="negativo",INDEX($AD$3:$AG$51,MATCH(1,($B4748=$AD$3:$AD$51)*($J4748=$AE$3:$AE$51),0),3),IF(N4748="positivo",INDEX($AD$55:$AG$109,MATCH(1,($B4748=$AD$55:$AD$109)*($J4748=$AE$55:$AE$109),0),3)))</f>
        <v>187</v>
      </c>
      <c r="P4748" s="115">
        <f t="array" ref="P4748">IF(N4748="negativo",INDEX($AD$3:$AG$51,MATCH(1,($B4748=$AD$3:$AD$51)*($J4748=$AE$3:$AE$51),0),4),IF(N4748="positivo",INDEX($AD$55:$AG$109,MATCH(1,($B4748=$AD$55:$AD$109)*($J4748=$AE$55:$AE$109),0),4)))</f>
        <v>12.3</v>
      </c>
      <c r="Q4748" s="115" t="str">
        <f>VLOOKUP(M4748,Modelo!$A$2:$C$7,2,0)</f>
        <v>Capital Humano: Bienestar y Desarrollo</v>
      </c>
      <c r="R4748" s="118">
        <f t="array" ref="R4748">INDEX(Modelo!$F$1:$H$37,MATCH(1,(DataBase!Q4748=Modelo!$G$1:$G$37)*(DataBase!B4748=Modelo!$F$1:$F$37),0),3)</f>
        <v>0.17647058823529413</v>
      </c>
      <c r="S4748" s="115">
        <f t="shared" si="150"/>
        <v>13.239839725243275</v>
      </c>
      <c r="T4748" s="115">
        <f t="shared" si="151"/>
        <v>2.3364423044546956</v>
      </c>
    </row>
    <row r="4749" spans="1:20" x14ac:dyDescent="0.3">
      <c r="A4749" s="115" t="s">
        <v>423</v>
      </c>
      <c r="B4749" s="115" t="s">
        <v>407</v>
      </c>
      <c r="C4749" s="115" t="s">
        <v>103</v>
      </c>
      <c r="D4749" s="115" t="s">
        <v>86</v>
      </c>
      <c r="E4749" s="115" t="s">
        <v>87</v>
      </c>
      <c r="F4749" s="115" t="s">
        <v>87</v>
      </c>
      <c r="G4749" s="115">
        <v>1985</v>
      </c>
      <c r="H4749" s="115" t="s">
        <v>422</v>
      </c>
      <c r="I4749" s="115">
        <v>4.2502446559999996</v>
      </c>
      <c r="J4749" s="115" t="s">
        <v>57</v>
      </c>
      <c r="K4749" s="115" t="str">
        <f>INDEX(DatosProcesados!$A$1:$BF$101,MATCH(DataBase!A4749,DatosProcesados!$A$1:$A$101,0),MATCH(DataBase!J4749,DatosProcesados!$A$1:$BF$1,0))</f>
        <v>No informa</v>
      </c>
      <c r="L4749" s="115" t="str">
        <f>INDEX(Modelo!$A$9:$D$89,MATCH(DataBase!$J4749,Modelo!$A$9:$A$89,0),MATCH(DataBase!L$1,Modelo!$A$9:$D$9,0))</f>
        <v xml:space="preserve">Impacto social </v>
      </c>
      <c r="M4749" s="115" t="str">
        <f>INDEX(Modelo!$A$9:$D$89,MATCH(DataBase!$J4749,Modelo!$A$9:$A$89,0),MATCH(DataBase!M$1,Modelo!$A$9:$D$9,0))</f>
        <v>Pilar 4</v>
      </c>
      <c r="N4749" s="115" t="str">
        <f>INDEX(Modelo!$A$9:$D$89,MATCH(DataBase!$J4749,Modelo!$A$9:$A$89,0),MATCH(DataBase!N$1,Modelo!$A$9:$D$9,0))</f>
        <v>positivo</v>
      </c>
      <c r="O4749" s="115">
        <f t="array" ref="O4749">IF(N4749="negativo",INDEX($AD$3:$AG$51,MATCH(1,($B4749=$AD$3:$AD$51)*($J4749=$AE$3:$AE$51),0),3),IF(N4749="positivo",INDEX($AD$55:$AG$109,MATCH(1,($B4749=$AD$55:$AD$109)*($J4749=$AE$55:$AE$109),0),3)))</f>
        <v>68.48</v>
      </c>
      <c r="P4749" s="115">
        <f t="array" ref="P4749">IF(N4749="negativo",INDEX($AD$3:$AG$51,MATCH(1,($B4749=$AD$3:$AD$51)*($J4749=$AE$3:$AE$51),0),4),IF(N4749="positivo",INDEX($AD$55:$AG$109,MATCH(1,($B4749=$AD$55:$AD$109)*($J4749=$AE$55:$AE$109),0),4)))</f>
        <v>44</v>
      </c>
      <c r="Q4749" s="115" t="str">
        <f>VLOOKUP(M4749,Modelo!$A$2:$C$7,2,0)</f>
        <v>Capital Humano: Bienestar y Desarrollo</v>
      </c>
      <c r="R4749" s="118">
        <f t="array" ref="R4749">INDEX(Modelo!$F$1:$H$37,MATCH(1,(DataBase!Q4749=Modelo!$G$1:$G$37)*(DataBase!B4749=Modelo!$F$1:$F$37),0),3)</f>
        <v>0.19230769230769232</v>
      </c>
      <c r="S4749" s="115">
        <f t="shared" si="150"/>
        <v>0</v>
      </c>
      <c r="T4749" s="115">
        <f t="shared" si="151"/>
        <v>0</v>
      </c>
    </row>
    <row r="4750" spans="1:20" x14ac:dyDescent="0.3">
      <c r="A4750" s="115" t="s">
        <v>172</v>
      </c>
      <c r="B4750" s="115" t="s">
        <v>84</v>
      </c>
      <c r="C4750" s="115" t="s">
        <v>103</v>
      </c>
      <c r="D4750" s="115" t="s">
        <v>86</v>
      </c>
      <c r="E4750" s="115" t="s">
        <v>87</v>
      </c>
      <c r="F4750" s="115" t="s">
        <v>86</v>
      </c>
      <c r="G4750" s="115">
        <v>1966</v>
      </c>
      <c r="H4750" s="115" t="s">
        <v>125</v>
      </c>
      <c r="I4750" s="115">
        <v>2.6355685659999999</v>
      </c>
      <c r="J4750" s="115" t="s">
        <v>57</v>
      </c>
      <c r="K4750" s="115">
        <f>INDEX(DatosProcesados!$A$1:$BF$101,MATCH(DataBase!A4750,DatosProcesados!$A$1:$A$101,0),MATCH(DataBase!J4750,DatosProcesados!$A$1:$BF$1,0))</f>
        <v>38</v>
      </c>
      <c r="L4750" s="115" t="str">
        <f>INDEX(Modelo!$A$9:$D$89,MATCH(DataBase!$J4750,Modelo!$A$9:$A$89,0),MATCH(DataBase!L$1,Modelo!$A$9:$D$9,0))</f>
        <v xml:space="preserve">Impacto social </v>
      </c>
      <c r="M4750" s="115" t="str">
        <f>INDEX(Modelo!$A$9:$D$89,MATCH(DataBase!$J4750,Modelo!$A$9:$A$89,0),MATCH(DataBase!M$1,Modelo!$A$9:$D$9,0))</f>
        <v>Pilar 4</v>
      </c>
      <c r="N4750" s="115" t="str">
        <f>INDEX(Modelo!$A$9:$D$89,MATCH(DataBase!$J4750,Modelo!$A$9:$A$89,0),MATCH(DataBase!N$1,Modelo!$A$9:$D$9,0))</f>
        <v>positivo</v>
      </c>
      <c r="O4750" s="115">
        <f t="array" ref="O4750">IF(N4750="negativo",INDEX($AD$3:$AG$51,MATCH(1,($B4750=$AD$3:$AD$51)*($J4750=$AE$3:$AE$51),0),3),IF(N4750="positivo",INDEX($AD$55:$AG$109,MATCH(1,($B4750=$AD$55:$AD$109)*($J4750=$AE$55:$AE$109),0),3)))</f>
        <v>230</v>
      </c>
      <c r="P4750" s="115">
        <f t="array" ref="P4750">IF(N4750="negativo",INDEX($AD$3:$AG$51,MATCH(1,($B4750=$AD$3:$AD$51)*($J4750=$AE$3:$AE$51),0),4),IF(N4750="positivo",INDEX($AD$55:$AG$109,MATCH(1,($B4750=$AD$55:$AD$109)*($J4750=$AE$55:$AE$109),0),4)))</f>
        <v>34</v>
      </c>
      <c r="Q4750" s="115" t="str">
        <f>VLOOKUP(M4750,Modelo!$A$2:$C$7,2,0)</f>
        <v>Capital Humano: Bienestar y Desarrollo</v>
      </c>
      <c r="R4750" s="118">
        <f t="array" ref="R4750">INDEX(Modelo!$F$1:$H$37,MATCH(1,(DataBase!Q4750=Modelo!$G$1:$G$37)*(DataBase!B4750=Modelo!$F$1:$F$37),0),3)</f>
        <v>0.11764705882352941</v>
      </c>
      <c r="S4750" s="115">
        <f t="shared" si="150"/>
        <v>2.0408163265306123</v>
      </c>
      <c r="T4750" s="115">
        <f t="shared" si="151"/>
        <v>0.24009603841536614</v>
      </c>
    </row>
    <row r="4751" spans="1:20" x14ac:dyDescent="0.3">
      <c r="A4751" s="115" t="s">
        <v>158</v>
      </c>
      <c r="B4751" s="115" t="s">
        <v>84</v>
      </c>
      <c r="C4751" s="115" t="s">
        <v>97</v>
      </c>
      <c r="D4751" s="115" t="s">
        <v>86</v>
      </c>
      <c r="E4751" s="115" t="s">
        <v>87</v>
      </c>
      <c r="F4751" s="115" t="s">
        <v>87</v>
      </c>
      <c r="G4751" s="115">
        <v>1896</v>
      </c>
      <c r="H4751" s="115" t="s">
        <v>125</v>
      </c>
      <c r="I4751" s="115">
        <v>3.7166394839999999</v>
      </c>
      <c r="J4751" s="115" t="s">
        <v>57</v>
      </c>
      <c r="K4751" s="115" t="str">
        <f>INDEX(DatosProcesados!$A$1:$BF$101,MATCH(DataBase!A4751,DatosProcesados!$A$1:$A$101,0),MATCH(DataBase!J4751,DatosProcesados!$A$1:$BF$1,0))</f>
        <v>No informa</v>
      </c>
      <c r="L4751" s="115" t="str">
        <f>INDEX(Modelo!$A$9:$D$89,MATCH(DataBase!$J4751,Modelo!$A$9:$A$89,0),MATCH(DataBase!L$1,Modelo!$A$9:$D$9,0))</f>
        <v xml:space="preserve">Impacto social </v>
      </c>
      <c r="M4751" s="115" t="str">
        <f>INDEX(Modelo!$A$9:$D$89,MATCH(DataBase!$J4751,Modelo!$A$9:$A$89,0),MATCH(DataBase!M$1,Modelo!$A$9:$D$9,0))</f>
        <v>Pilar 4</v>
      </c>
      <c r="N4751" s="115" t="str">
        <f>INDEX(Modelo!$A$9:$D$89,MATCH(DataBase!$J4751,Modelo!$A$9:$A$89,0),MATCH(DataBase!N$1,Modelo!$A$9:$D$9,0))</f>
        <v>positivo</v>
      </c>
      <c r="O4751" s="115">
        <f t="array" ref="O4751">IF(N4751="negativo",INDEX($AD$3:$AG$51,MATCH(1,($B4751=$AD$3:$AD$51)*($J4751=$AE$3:$AE$51),0),3),IF(N4751="positivo",INDEX($AD$55:$AG$109,MATCH(1,($B4751=$AD$55:$AD$109)*($J4751=$AE$55:$AE$109),0),3)))</f>
        <v>230</v>
      </c>
      <c r="P4751" s="115">
        <f t="array" ref="P4751">IF(N4751="negativo",INDEX($AD$3:$AG$51,MATCH(1,($B4751=$AD$3:$AD$51)*($J4751=$AE$3:$AE$51),0),4),IF(N4751="positivo",INDEX($AD$55:$AG$109,MATCH(1,($B4751=$AD$55:$AD$109)*($J4751=$AE$55:$AE$109),0),4)))</f>
        <v>34</v>
      </c>
      <c r="Q4751" s="115" t="str">
        <f>VLOOKUP(M4751,Modelo!$A$2:$C$7,2,0)</f>
        <v>Capital Humano: Bienestar y Desarrollo</v>
      </c>
      <c r="R4751" s="118">
        <f t="array" ref="R4751">INDEX(Modelo!$F$1:$H$37,MATCH(1,(DataBase!Q4751=Modelo!$G$1:$G$37)*(DataBase!B4751=Modelo!$F$1:$F$37),0),3)</f>
        <v>0.11764705882352941</v>
      </c>
      <c r="S4751" s="115">
        <f t="shared" si="150"/>
        <v>0</v>
      </c>
      <c r="T4751" s="115">
        <f t="shared" si="151"/>
        <v>0</v>
      </c>
    </row>
    <row r="4752" spans="1:20" x14ac:dyDescent="0.3">
      <c r="A4752" s="115" t="s">
        <v>310</v>
      </c>
      <c r="B4752" s="115" t="s">
        <v>216</v>
      </c>
      <c r="C4752" s="115" t="s">
        <v>85</v>
      </c>
      <c r="D4752" s="115" t="s">
        <v>86</v>
      </c>
      <c r="E4752" s="115" t="s">
        <v>87</v>
      </c>
      <c r="F4752" s="115" t="s">
        <v>87</v>
      </c>
      <c r="G4752" s="115">
        <v>1908</v>
      </c>
      <c r="H4752" s="115" t="s">
        <v>244</v>
      </c>
      <c r="I4752" s="115">
        <v>1.2123628230000001</v>
      </c>
      <c r="J4752" s="115" t="s">
        <v>57</v>
      </c>
      <c r="K4752" s="115" t="str">
        <f>INDEX(DatosProcesados!$A$1:$BF$101,MATCH(DataBase!A4752,DatosProcesados!$A$1:$A$101,0),MATCH(DataBase!J4752,DatosProcesados!$A$1:$BF$1,0))</f>
        <v>No informa</v>
      </c>
      <c r="L4752" s="115" t="str">
        <f>INDEX(Modelo!$A$9:$D$89,MATCH(DataBase!$J4752,Modelo!$A$9:$A$89,0),MATCH(DataBase!L$1,Modelo!$A$9:$D$9,0))</f>
        <v xml:space="preserve">Impacto social </v>
      </c>
      <c r="M4752" s="115" t="str">
        <f>INDEX(Modelo!$A$9:$D$89,MATCH(DataBase!$J4752,Modelo!$A$9:$A$89,0),MATCH(DataBase!M$1,Modelo!$A$9:$D$9,0))</f>
        <v>Pilar 4</v>
      </c>
      <c r="N4752" s="115" t="str">
        <f>INDEX(Modelo!$A$9:$D$89,MATCH(DataBase!$J4752,Modelo!$A$9:$A$89,0),MATCH(DataBase!N$1,Modelo!$A$9:$D$9,0))</f>
        <v>positivo</v>
      </c>
      <c r="O4752" s="115">
        <f t="array" ref="O4752">IF(N4752="negativo",INDEX($AD$3:$AG$51,MATCH(1,($B4752=$AD$3:$AD$51)*($J4752=$AE$3:$AE$51),0),3),IF(N4752="positivo",INDEX($AD$55:$AG$109,MATCH(1,($B4752=$AD$55:$AD$109)*($J4752=$AE$55:$AE$109),0),3)))</f>
        <v>54.83</v>
      </c>
      <c r="P4752" s="115">
        <f t="array" ref="P4752">IF(N4752="negativo",INDEX($AD$3:$AG$51,MATCH(1,($B4752=$AD$3:$AD$51)*($J4752=$AE$3:$AE$51),0),4),IF(N4752="positivo",INDEX($AD$55:$AG$109,MATCH(1,($B4752=$AD$55:$AD$109)*($J4752=$AE$55:$AE$109),0),4)))</f>
        <v>11.4</v>
      </c>
      <c r="Q4752" s="115" t="str">
        <f>VLOOKUP(M4752,Modelo!$A$2:$C$7,2,0)</f>
        <v>Capital Humano: Bienestar y Desarrollo</v>
      </c>
      <c r="R4752" s="118">
        <f t="array" ref="R4752">INDEX(Modelo!$F$1:$H$37,MATCH(1,(DataBase!Q4752=Modelo!$G$1:$G$37)*(DataBase!B4752=Modelo!$F$1:$F$37),0),3)</f>
        <v>0.21052631578947367</v>
      </c>
      <c r="S4752" s="115">
        <f t="shared" si="150"/>
        <v>0</v>
      </c>
      <c r="T4752" s="115">
        <f t="shared" si="151"/>
        <v>0</v>
      </c>
    </row>
    <row r="4753" spans="1:20" x14ac:dyDescent="0.3">
      <c r="A4753" s="115" t="s">
        <v>441</v>
      </c>
      <c r="B4753" s="115" t="s">
        <v>407</v>
      </c>
      <c r="C4753" s="115" t="s">
        <v>103</v>
      </c>
      <c r="D4753" s="115" t="s">
        <v>86</v>
      </c>
      <c r="E4753" s="115" t="s">
        <v>87</v>
      </c>
      <c r="F4753" s="115" t="s">
        <v>87</v>
      </c>
      <c r="G4753" s="115">
        <v>2002</v>
      </c>
      <c r="H4753" s="115" t="s">
        <v>177</v>
      </c>
      <c r="I4753" s="115">
        <v>2.4203671080000002</v>
      </c>
      <c r="J4753" s="115" t="s">
        <v>57</v>
      </c>
      <c r="K4753" s="115">
        <f>INDEX(DatosProcesados!$A$1:$BF$101,MATCH(DataBase!A4753,DatosProcesados!$A$1:$A$101,0),MATCH(DataBase!J4753,DatosProcesados!$A$1:$BF$1,0))</f>
        <v>54</v>
      </c>
      <c r="L4753" s="115" t="str">
        <f>INDEX(Modelo!$A$9:$D$89,MATCH(DataBase!$J4753,Modelo!$A$9:$A$89,0),MATCH(DataBase!L$1,Modelo!$A$9:$D$9,0))</f>
        <v xml:space="preserve">Impacto social </v>
      </c>
      <c r="M4753" s="115" t="str">
        <f>INDEX(Modelo!$A$9:$D$89,MATCH(DataBase!$J4753,Modelo!$A$9:$A$89,0),MATCH(DataBase!M$1,Modelo!$A$9:$D$9,0))</f>
        <v>Pilar 4</v>
      </c>
      <c r="N4753" s="115" t="str">
        <f>INDEX(Modelo!$A$9:$D$89,MATCH(DataBase!$J4753,Modelo!$A$9:$A$89,0),MATCH(DataBase!N$1,Modelo!$A$9:$D$9,0))</f>
        <v>positivo</v>
      </c>
      <c r="O4753" s="115">
        <f t="array" ref="O4753">IF(N4753="negativo",INDEX($AD$3:$AG$51,MATCH(1,($B4753=$AD$3:$AD$51)*($J4753=$AE$3:$AE$51),0),3),IF(N4753="positivo",INDEX($AD$55:$AG$109,MATCH(1,($B4753=$AD$55:$AD$109)*($J4753=$AE$55:$AE$109),0),3)))</f>
        <v>68.48</v>
      </c>
      <c r="P4753" s="115">
        <f t="array" ref="P4753">IF(N4753="negativo",INDEX($AD$3:$AG$51,MATCH(1,($B4753=$AD$3:$AD$51)*($J4753=$AE$3:$AE$51),0),4),IF(N4753="positivo",INDEX($AD$55:$AG$109,MATCH(1,($B4753=$AD$55:$AD$109)*($J4753=$AE$55:$AE$109),0),4)))</f>
        <v>44</v>
      </c>
      <c r="Q4753" s="115" t="str">
        <f>VLOOKUP(M4753,Modelo!$A$2:$C$7,2,0)</f>
        <v>Capital Humano: Bienestar y Desarrollo</v>
      </c>
      <c r="R4753" s="118">
        <f t="array" ref="R4753">INDEX(Modelo!$F$1:$H$37,MATCH(1,(DataBase!Q4753=Modelo!$G$1:$G$37)*(DataBase!B4753=Modelo!$F$1:$F$37),0),3)</f>
        <v>0.19230769230769232</v>
      </c>
      <c r="S4753" s="115">
        <f t="shared" si="150"/>
        <v>40.849673202614376</v>
      </c>
      <c r="T4753" s="115">
        <f t="shared" si="151"/>
        <v>7.8557063851181494</v>
      </c>
    </row>
    <row r="4754" spans="1:20" x14ac:dyDescent="0.3">
      <c r="A4754" s="115" t="s">
        <v>454</v>
      </c>
      <c r="B4754" s="115" t="s">
        <v>407</v>
      </c>
      <c r="C4754" s="115" t="s">
        <v>103</v>
      </c>
      <c r="D4754" s="115" t="s">
        <v>86</v>
      </c>
      <c r="E4754" s="115" t="s">
        <v>87</v>
      </c>
      <c r="F4754" s="115" t="s">
        <v>87</v>
      </c>
      <c r="G4754" s="115">
        <v>2003</v>
      </c>
      <c r="H4754" s="115" t="s">
        <v>422</v>
      </c>
      <c r="I4754" s="115">
        <v>1.3219259999999999</v>
      </c>
      <c r="J4754" s="115" t="s">
        <v>57</v>
      </c>
      <c r="K4754" s="115" t="str">
        <f>INDEX(DatosProcesados!$A$1:$BF$101,MATCH(DataBase!A4754,DatosProcesados!$A$1:$A$101,0),MATCH(DataBase!J4754,DatosProcesados!$A$1:$BF$1,0))</f>
        <v>No informa</v>
      </c>
      <c r="L4754" s="115" t="str">
        <f>INDEX(Modelo!$A$9:$D$89,MATCH(DataBase!$J4754,Modelo!$A$9:$A$89,0),MATCH(DataBase!L$1,Modelo!$A$9:$D$9,0))</f>
        <v xml:space="preserve">Impacto social </v>
      </c>
      <c r="M4754" s="115" t="str">
        <f>INDEX(Modelo!$A$9:$D$89,MATCH(DataBase!$J4754,Modelo!$A$9:$A$89,0),MATCH(DataBase!M$1,Modelo!$A$9:$D$9,0))</f>
        <v>Pilar 4</v>
      </c>
      <c r="N4754" s="115" t="str">
        <f>INDEX(Modelo!$A$9:$D$89,MATCH(DataBase!$J4754,Modelo!$A$9:$A$89,0),MATCH(DataBase!N$1,Modelo!$A$9:$D$9,0))</f>
        <v>positivo</v>
      </c>
      <c r="O4754" s="115">
        <f t="array" ref="O4754">IF(N4754="negativo",INDEX($AD$3:$AG$51,MATCH(1,($B4754=$AD$3:$AD$51)*($J4754=$AE$3:$AE$51),0),3),IF(N4754="positivo",INDEX($AD$55:$AG$109,MATCH(1,($B4754=$AD$55:$AD$109)*($J4754=$AE$55:$AE$109),0),3)))</f>
        <v>68.48</v>
      </c>
      <c r="P4754" s="115">
        <f t="array" ref="P4754">IF(N4754="negativo",INDEX($AD$3:$AG$51,MATCH(1,($B4754=$AD$3:$AD$51)*($J4754=$AE$3:$AE$51),0),4),IF(N4754="positivo",INDEX($AD$55:$AG$109,MATCH(1,($B4754=$AD$55:$AD$109)*($J4754=$AE$55:$AE$109),0),4)))</f>
        <v>44</v>
      </c>
      <c r="Q4754" s="115" t="str">
        <f>VLOOKUP(M4754,Modelo!$A$2:$C$7,2,0)</f>
        <v>Capital Humano: Bienestar y Desarrollo</v>
      </c>
      <c r="R4754" s="118">
        <f t="array" ref="R4754">INDEX(Modelo!$F$1:$H$37,MATCH(1,(DataBase!Q4754=Modelo!$G$1:$G$37)*(DataBase!B4754=Modelo!$F$1:$F$37),0),3)</f>
        <v>0.19230769230769232</v>
      </c>
      <c r="S4754" s="115">
        <f t="shared" si="150"/>
        <v>0</v>
      </c>
      <c r="T4754" s="115">
        <f t="shared" si="151"/>
        <v>0</v>
      </c>
    </row>
    <row r="4755" spans="1:20" x14ac:dyDescent="0.3">
      <c r="A4755" s="115" t="s">
        <v>477</v>
      </c>
      <c r="B4755" s="115" t="s">
        <v>467</v>
      </c>
      <c r="C4755" s="115" t="s">
        <v>103</v>
      </c>
      <c r="D4755" s="115" t="s">
        <v>86</v>
      </c>
      <c r="E4755" s="115" t="s">
        <v>86</v>
      </c>
      <c r="F4755" s="115" t="s">
        <v>86</v>
      </c>
      <c r="G4755" s="115">
        <v>1985</v>
      </c>
      <c r="H4755" s="115" t="s">
        <v>125</v>
      </c>
      <c r="I4755" s="115">
        <v>0.441609957</v>
      </c>
      <c r="J4755" s="115" t="s">
        <v>57</v>
      </c>
      <c r="K4755" s="115" t="str">
        <f>INDEX(DatosProcesados!$A$1:$BF$101,MATCH(DataBase!A4755,DatosProcesados!$A$1:$A$101,0),MATCH(DataBase!J4755,DatosProcesados!$A$1:$BF$1,0))</f>
        <v>No informa</v>
      </c>
      <c r="L4755" s="115" t="str">
        <f>INDEX(Modelo!$A$9:$D$89,MATCH(DataBase!$J4755,Modelo!$A$9:$A$89,0),MATCH(DataBase!L$1,Modelo!$A$9:$D$9,0))</f>
        <v xml:space="preserve">Impacto social </v>
      </c>
      <c r="M4755" s="115" t="str">
        <f>INDEX(Modelo!$A$9:$D$89,MATCH(DataBase!$J4755,Modelo!$A$9:$A$89,0),MATCH(DataBase!M$1,Modelo!$A$9:$D$9,0))</f>
        <v>Pilar 4</v>
      </c>
      <c r="N4755" s="115" t="str">
        <f>INDEX(Modelo!$A$9:$D$89,MATCH(DataBase!$J4755,Modelo!$A$9:$A$89,0),MATCH(DataBase!N$1,Modelo!$A$9:$D$9,0))</f>
        <v>positivo</v>
      </c>
      <c r="O4755" s="115">
        <f t="array" ref="O4755">IF(N4755="negativo",INDEX($AD$3:$AG$51,MATCH(1,($B4755=$AD$3:$AD$51)*($J4755=$AE$3:$AE$51),0),3),IF(N4755="positivo",INDEX($AD$55:$AG$109,MATCH(1,($B4755=$AD$55:$AD$109)*($J4755=$AE$55:$AE$109),0),3)))</f>
        <v>0</v>
      </c>
      <c r="P4755" s="115">
        <f t="array" ref="P4755">IF(N4755="negativo",INDEX($AD$3:$AG$51,MATCH(1,($B4755=$AD$3:$AD$51)*($J4755=$AE$3:$AE$51),0),4),IF(N4755="positivo",INDEX($AD$55:$AG$109,MATCH(1,($B4755=$AD$55:$AD$109)*($J4755=$AE$55:$AE$109),0),4)))</f>
        <v>0</v>
      </c>
      <c r="Q4755" s="115" t="str">
        <f>VLOOKUP(M4755,Modelo!$A$2:$C$7,2,0)</f>
        <v>Capital Humano: Bienestar y Desarrollo</v>
      </c>
      <c r="R4755" s="118">
        <f t="array" ref="R4755">INDEX(Modelo!$F$1:$H$37,MATCH(1,(DataBase!Q4755=Modelo!$G$1:$G$37)*(DataBase!B4755=Modelo!$F$1:$F$37),0),3)</f>
        <v>0.14285714285714285</v>
      </c>
      <c r="S4755" s="115">
        <f t="shared" si="150"/>
        <v>0</v>
      </c>
      <c r="T4755" s="115">
        <f t="shared" si="151"/>
        <v>0</v>
      </c>
    </row>
    <row r="4756" spans="1:20" x14ac:dyDescent="0.3">
      <c r="A4756" s="115" t="s">
        <v>256</v>
      </c>
      <c r="B4756" s="115" t="s">
        <v>216</v>
      </c>
      <c r="C4756" s="115" t="s">
        <v>103</v>
      </c>
      <c r="D4756" s="115" t="s">
        <v>87</v>
      </c>
      <c r="E4756" s="115" t="s">
        <v>86</v>
      </c>
      <c r="F4756" s="115" t="s">
        <v>86</v>
      </c>
      <c r="G4756" s="115">
        <v>1964</v>
      </c>
      <c r="H4756" s="115" t="s">
        <v>125</v>
      </c>
      <c r="I4756" s="115">
        <v>2.4859553989999998</v>
      </c>
      <c r="J4756" s="115" t="s">
        <v>57</v>
      </c>
      <c r="K4756" s="115" t="str">
        <f>INDEX(DatosProcesados!$A$1:$BF$101,MATCH(DataBase!A4756,DatosProcesados!$A$1:$A$101,0),MATCH(DataBase!J4756,DatosProcesados!$A$1:$BF$1,0))</f>
        <v>No informa</v>
      </c>
      <c r="L4756" s="115" t="str">
        <f>INDEX(Modelo!$A$9:$D$89,MATCH(DataBase!$J4756,Modelo!$A$9:$A$89,0),MATCH(DataBase!L$1,Modelo!$A$9:$D$9,0))</f>
        <v xml:space="preserve">Impacto social </v>
      </c>
      <c r="M4756" s="115" t="str">
        <f>INDEX(Modelo!$A$9:$D$89,MATCH(DataBase!$J4756,Modelo!$A$9:$A$89,0),MATCH(DataBase!M$1,Modelo!$A$9:$D$9,0))</f>
        <v>Pilar 4</v>
      </c>
      <c r="N4756" s="115" t="str">
        <f>INDEX(Modelo!$A$9:$D$89,MATCH(DataBase!$J4756,Modelo!$A$9:$A$89,0),MATCH(DataBase!N$1,Modelo!$A$9:$D$9,0))</f>
        <v>positivo</v>
      </c>
      <c r="O4756" s="115">
        <f t="array" ref="O4756">IF(N4756="negativo",INDEX($AD$3:$AG$51,MATCH(1,($B4756=$AD$3:$AD$51)*($J4756=$AE$3:$AE$51),0),3),IF(N4756="positivo",INDEX($AD$55:$AG$109,MATCH(1,($B4756=$AD$55:$AD$109)*($J4756=$AE$55:$AE$109),0),3)))</f>
        <v>54.83</v>
      </c>
      <c r="P4756" s="115">
        <f t="array" ref="P4756">IF(N4756="negativo",INDEX($AD$3:$AG$51,MATCH(1,($B4756=$AD$3:$AD$51)*($J4756=$AE$3:$AE$51),0),4),IF(N4756="positivo",INDEX($AD$55:$AG$109,MATCH(1,($B4756=$AD$55:$AD$109)*($J4756=$AE$55:$AE$109),0),4)))</f>
        <v>11.4</v>
      </c>
      <c r="Q4756" s="115" t="str">
        <f>VLOOKUP(M4756,Modelo!$A$2:$C$7,2,0)</f>
        <v>Capital Humano: Bienestar y Desarrollo</v>
      </c>
      <c r="R4756" s="118">
        <f t="array" ref="R4756">INDEX(Modelo!$F$1:$H$37,MATCH(1,(DataBase!Q4756=Modelo!$G$1:$G$37)*(DataBase!B4756=Modelo!$F$1:$F$37),0),3)</f>
        <v>0.21052631578947367</v>
      </c>
      <c r="S4756" s="115">
        <f t="shared" si="150"/>
        <v>0</v>
      </c>
      <c r="T4756" s="115">
        <f t="shared" si="151"/>
        <v>0</v>
      </c>
    </row>
    <row r="4757" spans="1:20" x14ac:dyDescent="0.3">
      <c r="A4757" s="115" t="s">
        <v>305</v>
      </c>
      <c r="B4757" s="115" t="s">
        <v>216</v>
      </c>
      <c r="C4757" s="115" t="s">
        <v>103</v>
      </c>
      <c r="D4757" s="115" t="s">
        <v>87</v>
      </c>
      <c r="E4757" s="115" t="s">
        <v>86</v>
      </c>
      <c r="F4757" s="115" t="s">
        <v>86</v>
      </c>
      <c r="G4757" s="115">
        <v>1940</v>
      </c>
      <c r="H4757" s="115" t="s">
        <v>125</v>
      </c>
      <c r="I4757" s="115">
        <v>1.340540112</v>
      </c>
      <c r="J4757" s="115" t="s">
        <v>57</v>
      </c>
      <c r="K4757" s="115">
        <f>INDEX(DatosProcesados!$A$1:$BF$101,MATCH(DataBase!A4757,DatosProcesados!$A$1:$A$101,0),MATCH(DataBase!J4757,DatosProcesados!$A$1:$BF$1,0))</f>
        <v>32.6</v>
      </c>
      <c r="L4757" s="115" t="str">
        <f>INDEX(Modelo!$A$9:$D$89,MATCH(DataBase!$J4757,Modelo!$A$9:$A$89,0),MATCH(DataBase!L$1,Modelo!$A$9:$D$9,0))</f>
        <v xml:space="preserve">Impacto social </v>
      </c>
      <c r="M4757" s="115" t="str">
        <f>INDEX(Modelo!$A$9:$D$89,MATCH(DataBase!$J4757,Modelo!$A$9:$A$89,0),MATCH(DataBase!M$1,Modelo!$A$9:$D$9,0))</f>
        <v>Pilar 4</v>
      </c>
      <c r="N4757" s="115" t="str">
        <f>INDEX(Modelo!$A$9:$D$89,MATCH(DataBase!$J4757,Modelo!$A$9:$A$89,0),MATCH(DataBase!N$1,Modelo!$A$9:$D$9,0))</f>
        <v>positivo</v>
      </c>
      <c r="O4757" s="115">
        <f t="array" ref="O4757">IF(N4757="negativo",INDEX($AD$3:$AG$51,MATCH(1,($B4757=$AD$3:$AD$51)*($J4757=$AE$3:$AE$51),0),3),IF(N4757="positivo",INDEX($AD$55:$AG$109,MATCH(1,($B4757=$AD$55:$AD$109)*($J4757=$AE$55:$AE$109),0),3)))</f>
        <v>54.83</v>
      </c>
      <c r="P4757" s="115">
        <f t="array" ref="P4757">IF(N4757="negativo",INDEX($AD$3:$AG$51,MATCH(1,($B4757=$AD$3:$AD$51)*($J4757=$AE$3:$AE$51),0),4),IF(N4757="positivo",INDEX($AD$55:$AG$109,MATCH(1,($B4757=$AD$55:$AD$109)*($J4757=$AE$55:$AE$109),0),4)))</f>
        <v>11.4</v>
      </c>
      <c r="Q4757" s="115" t="str">
        <f>VLOOKUP(M4757,Modelo!$A$2:$C$7,2,0)</f>
        <v>Capital Humano: Bienestar y Desarrollo</v>
      </c>
      <c r="R4757" s="118">
        <f t="array" ref="R4757">INDEX(Modelo!$F$1:$H$37,MATCH(1,(DataBase!Q4757=Modelo!$G$1:$G$37)*(DataBase!B4757=Modelo!$F$1:$F$37),0),3)</f>
        <v>0.21052631578947367</v>
      </c>
      <c r="S4757" s="115">
        <f t="shared" si="150"/>
        <v>48.814183743955795</v>
      </c>
      <c r="T4757" s="115">
        <f t="shared" si="151"/>
        <v>10.27667026188543</v>
      </c>
    </row>
    <row r="4758" spans="1:20" x14ac:dyDescent="0.3">
      <c r="A4758" s="115" t="s">
        <v>432</v>
      </c>
      <c r="B4758" s="115" t="s">
        <v>407</v>
      </c>
      <c r="C4758" s="115" t="s">
        <v>103</v>
      </c>
      <c r="D4758" s="115" t="s">
        <v>86</v>
      </c>
      <c r="E4758" s="115" t="s">
        <v>86</v>
      </c>
      <c r="F4758" s="115" t="s">
        <v>86</v>
      </c>
      <c r="G4758" s="115">
        <v>1956</v>
      </c>
      <c r="H4758" s="115" t="s">
        <v>125</v>
      </c>
      <c r="I4758" s="115">
        <v>2.660692144</v>
      </c>
      <c r="J4758" s="115" t="s">
        <v>57</v>
      </c>
      <c r="K4758" s="115">
        <f>INDEX(DatosProcesados!$A$1:$BF$101,MATCH(DataBase!A4758,DatosProcesados!$A$1:$A$101,0),MATCH(DataBase!J4758,DatosProcesados!$A$1:$BF$1,0))</f>
        <v>65</v>
      </c>
      <c r="L4758" s="115" t="str">
        <f>INDEX(Modelo!$A$9:$D$89,MATCH(DataBase!$J4758,Modelo!$A$9:$A$89,0),MATCH(DataBase!L$1,Modelo!$A$9:$D$9,0))</f>
        <v xml:space="preserve">Impacto social </v>
      </c>
      <c r="M4758" s="115" t="str">
        <f>INDEX(Modelo!$A$9:$D$89,MATCH(DataBase!$J4758,Modelo!$A$9:$A$89,0),MATCH(DataBase!M$1,Modelo!$A$9:$D$9,0))</f>
        <v>Pilar 4</v>
      </c>
      <c r="N4758" s="115" t="str">
        <f>INDEX(Modelo!$A$9:$D$89,MATCH(DataBase!$J4758,Modelo!$A$9:$A$89,0),MATCH(DataBase!N$1,Modelo!$A$9:$D$9,0))</f>
        <v>positivo</v>
      </c>
      <c r="O4758" s="115">
        <f t="array" ref="O4758">IF(N4758="negativo",INDEX($AD$3:$AG$51,MATCH(1,($B4758=$AD$3:$AD$51)*($J4758=$AE$3:$AE$51),0),3),IF(N4758="positivo",INDEX($AD$55:$AG$109,MATCH(1,($B4758=$AD$55:$AD$109)*($J4758=$AE$55:$AE$109),0),3)))</f>
        <v>68.48</v>
      </c>
      <c r="P4758" s="115">
        <f t="array" ref="P4758">IF(N4758="negativo",INDEX($AD$3:$AG$51,MATCH(1,($B4758=$AD$3:$AD$51)*($J4758=$AE$3:$AE$51),0),4),IF(N4758="positivo",INDEX($AD$55:$AG$109,MATCH(1,($B4758=$AD$55:$AD$109)*($J4758=$AE$55:$AE$109),0),4)))</f>
        <v>44</v>
      </c>
      <c r="Q4758" s="115" t="str">
        <f>VLOOKUP(M4758,Modelo!$A$2:$C$7,2,0)</f>
        <v>Capital Humano: Bienestar y Desarrollo</v>
      </c>
      <c r="R4758" s="118">
        <f t="array" ref="R4758">INDEX(Modelo!$F$1:$H$37,MATCH(1,(DataBase!Q4758=Modelo!$G$1:$G$37)*(DataBase!B4758=Modelo!$F$1:$F$37),0),3)</f>
        <v>0.19230769230769232</v>
      </c>
      <c r="S4758" s="115">
        <f t="shared" si="150"/>
        <v>85.784313725490179</v>
      </c>
      <c r="T4758" s="115">
        <f t="shared" si="151"/>
        <v>16.496983408748111</v>
      </c>
    </row>
    <row r="4759" spans="1:20" x14ac:dyDescent="0.3">
      <c r="A4759" s="115" t="s">
        <v>476</v>
      </c>
      <c r="B4759" s="115" t="s">
        <v>467</v>
      </c>
      <c r="C4759" s="115" t="s">
        <v>103</v>
      </c>
      <c r="D4759" s="115" t="s">
        <v>87</v>
      </c>
      <c r="E4759" s="115" t="s">
        <v>86</v>
      </c>
      <c r="F4759" s="115" t="s">
        <v>86</v>
      </c>
      <c r="G4759" s="115">
        <v>1962</v>
      </c>
      <c r="H4759" s="115" t="s">
        <v>125</v>
      </c>
      <c r="I4759" s="115">
        <v>0.89448844999999999</v>
      </c>
      <c r="J4759" s="115" t="s">
        <v>57</v>
      </c>
      <c r="K4759" s="115" t="str">
        <f>INDEX(DatosProcesados!$A$1:$BF$101,MATCH(DataBase!A4759,DatosProcesados!$A$1:$A$101,0),MATCH(DataBase!J4759,DatosProcesados!$A$1:$BF$1,0))</f>
        <v>No informa</v>
      </c>
      <c r="L4759" s="115" t="str">
        <f>INDEX(Modelo!$A$9:$D$89,MATCH(DataBase!$J4759,Modelo!$A$9:$A$89,0),MATCH(DataBase!L$1,Modelo!$A$9:$D$9,0))</f>
        <v xml:space="preserve">Impacto social </v>
      </c>
      <c r="M4759" s="115" t="str">
        <f>INDEX(Modelo!$A$9:$D$89,MATCH(DataBase!$J4759,Modelo!$A$9:$A$89,0),MATCH(DataBase!M$1,Modelo!$A$9:$D$9,0))</f>
        <v>Pilar 4</v>
      </c>
      <c r="N4759" s="115" t="str">
        <f>INDEX(Modelo!$A$9:$D$89,MATCH(DataBase!$J4759,Modelo!$A$9:$A$89,0),MATCH(DataBase!N$1,Modelo!$A$9:$D$9,0))</f>
        <v>positivo</v>
      </c>
      <c r="O4759" s="115">
        <f t="array" ref="O4759">IF(N4759="negativo",INDEX($AD$3:$AG$51,MATCH(1,($B4759=$AD$3:$AD$51)*($J4759=$AE$3:$AE$51),0),3),IF(N4759="positivo",INDEX($AD$55:$AG$109,MATCH(1,($B4759=$AD$55:$AD$109)*($J4759=$AE$55:$AE$109),0),3)))</f>
        <v>0</v>
      </c>
      <c r="P4759" s="115">
        <f t="array" ref="P4759">IF(N4759="negativo",INDEX($AD$3:$AG$51,MATCH(1,($B4759=$AD$3:$AD$51)*($J4759=$AE$3:$AE$51),0),4),IF(N4759="positivo",INDEX($AD$55:$AG$109,MATCH(1,($B4759=$AD$55:$AD$109)*($J4759=$AE$55:$AE$109),0),4)))</f>
        <v>0</v>
      </c>
      <c r="Q4759" s="115" t="str">
        <f>VLOOKUP(M4759,Modelo!$A$2:$C$7,2,0)</f>
        <v>Capital Humano: Bienestar y Desarrollo</v>
      </c>
      <c r="R4759" s="118">
        <f t="array" ref="R4759">INDEX(Modelo!$F$1:$H$37,MATCH(1,(DataBase!Q4759=Modelo!$G$1:$G$37)*(DataBase!B4759=Modelo!$F$1:$F$37),0),3)</f>
        <v>0.14285714285714285</v>
      </c>
      <c r="S4759" s="115">
        <f t="shared" si="150"/>
        <v>0</v>
      </c>
      <c r="T4759" s="115">
        <f t="shared" si="151"/>
        <v>0</v>
      </c>
    </row>
    <row r="4760" spans="1:20" x14ac:dyDescent="0.3">
      <c r="A4760" s="115" t="s">
        <v>154</v>
      </c>
      <c r="B4760" s="115" t="s">
        <v>84</v>
      </c>
      <c r="C4760" s="115" t="s">
        <v>97</v>
      </c>
      <c r="D4760" s="115" t="s">
        <v>86</v>
      </c>
      <c r="E4760" s="115" t="s">
        <v>87</v>
      </c>
      <c r="F4760" s="115" t="s">
        <v>87</v>
      </c>
      <c r="G4760" s="115">
        <v>1967</v>
      </c>
      <c r="H4760" s="115" t="s">
        <v>125</v>
      </c>
      <c r="I4760" s="115">
        <v>4.1309855679999998</v>
      </c>
      <c r="J4760" s="115" t="s">
        <v>57</v>
      </c>
      <c r="K4760" s="115" t="str">
        <f>INDEX(DatosProcesados!$A$1:$BF$101,MATCH(DataBase!A4760,DatosProcesados!$A$1:$A$101,0),MATCH(DataBase!J4760,DatosProcesados!$A$1:$BF$1,0))</f>
        <v>No informa</v>
      </c>
      <c r="L4760" s="115" t="str">
        <f>INDEX(Modelo!$A$9:$D$89,MATCH(DataBase!$J4760,Modelo!$A$9:$A$89,0),MATCH(DataBase!L$1,Modelo!$A$9:$D$9,0))</f>
        <v xml:space="preserve">Impacto social </v>
      </c>
      <c r="M4760" s="115" t="str">
        <f>INDEX(Modelo!$A$9:$D$89,MATCH(DataBase!$J4760,Modelo!$A$9:$A$89,0),MATCH(DataBase!M$1,Modelo!$A$9:$D$9,0))</f>
        <v>Pilar 4</v>
      </c>
      <c r="N4760" s="115" t="str">
        <f>INDEX(Modelo!$A$9:$D$89,MATCH(DataBase!$J4760,Modelo!$A$9:$A$89,0),MATCH(DataBase!N$1,Modelo!$A$9:$D$9,0))</f>
        <v>positivo</v>
      </c>
      <c r="O4760" s="115">
        <f t="array" ref="O4760">IF(N4760="negativo",INDEX($AD$3:$AG$51,MATCH(1,($B4760=$AD$3:$AD$51)*($J4760=$AE$3:$AE$51),0),3),IF(N4760="positivo",INDEX($AD$55:$AG$109,MATCH(1,($B4760=$AD$55:$AD$109)*($J4760=$AE$55:$AE$109),0),3)))</f>
        <v>230</v>
      </c>
      <c r="P4760" s="115">
        <f t="array" ref="P4760">IF(N4760="negativo",INDEX($AD$3:$AG$51,MATCH(1,($B4760=$AD$3:$AD$51)*($J4760=$AE$3:$AE$51),0),4),IF(N4760="positivo",INDEX($AD$55:$AG$109,MATCH(1,($B4760=$AD$55:$AD$109)*($J4760=$AE$55:$AE$109),0),4)))</f>
        <v>34</v>
      </c>
      <c r="Q4760" s="115" t="str">
        <f>VLOOKUP(M4760,Modelo!$A$2:$C$7,2,0)</f>
        <v>Capital Humano: Bienestar y Desarrollo</v>
      </c>
      <c r="R4760" s="118">
        <f t="array" ref="R4760">INDEX(Modelo!$F$1:$H$37,MATCH(1,(DataBase!Q4760=Modelo!$G$1:$G$37)*(DataBase!B4760=Modelo!$F$1:$F$37),0),3)</f>
        <v>0.11764705882352941</v>
      </c>
      <c r="S4760" s="115">
        <f t="shared" si="150"/>
        <v>0</v>
      </c>
      <c r="T4760" s="115">
        <f t="shared" si="151"/>
        <v>0</v>
      </c>
    </row>
    <row r="4761" spans="1:20" x14ac:dyDescent="0.3">
      <c r="A4761" s="115" t="s">
        <v>139</v>
      </c>
      <c r="B4761" s="115" t="s">
        <v>84</v>
      </c>
      <c r="C4761" s="115" t="s">
        <v>97</v>
      </c>
      <c r="D4761" s="115" t="s">
        <v>86</v>
      </c>
      <c r="E4761" s="115" t="s">
        <v>86</v>
      </c>
      <c r="F4761" s="115" t="s">
        <v>86</v>
      </c>
      <c r="G4761" s="115">
        <v>1995</v>
      </c>
      <c r="H4761" s="115" t="s">
        <v>125</v>
      </c>
      <c r="I4761" s="115">
        <v>6.1355991599999999</v>
      </c>
      <c r="J4761" s="115" t="s">
        <v>57</v>
      </c>
      <c r="K4761" s="115" t="str">
        <f>INDEX(DatosProcesados!$A$1:$BF$101,MATCH(DataBase!A4761,DatosProcesados!$A$1:$A$101,0),MATCH(DataBase!J4761,DatosProcesados!$A$1:$BF$1,0))</f>
        <v>No informa</v>
      </c>
      <c r="L4761" s="115" t="str">
        <f>INDEX(Modelo!$A$9:$D$89,MATCH(DataBase!$J4761,Modelo!$A$9:$A$89,0),MATCH(DataBase!L$1,Modelo!$A$9:$D$9,0))</f>
        <v xml:space="preserve">Impacto social </v>
      </c>
      <c r="M4761" s="115" t="str">
        <f>INDEX(Modelo!$A$9:$D$89,MATCH(DataBase!$J4761,Modelo!$A$9:$A$89,0),MATCH(DataBase!M$1,Modelo!$A$9:$D$9,0))</f>
        <v>Pilar 4</v>
      </c>
      <c r="N4761" s="115" t="str">
        <f>INDEX(Modelo!$A$9:$D$89,MATCH(DataBase!$J4761,Modelo!$A$9:$A$89,0),MATCH(DataBase!N$1,Modelo!$A$9:$D$9,0))</f>
        <v>positivo</v>
      </c>
      <c r="O4761" s="115">
        <f t="array" ref="O4761">IF(N4761="negativo",INDEX($AD$3:$AG$51,MATCH(1,($B4761=$AD$3:$AD$51)*($J4761=$AE$3:$AE$51),0),3),IF(N4761="positivo",INDEX($AD$55:$AG$109,MATCH(1,($B4761=$AD$55:$AD$109)*($J4761=$AE$55:$AE$109),0),3)))</f>
        <v>230</v>
      </c>
      <c r="P4761" s="115">
        <f t="array" ref="P4761">IF(N4761="negativo",INDEX($AD$3:$AG$51,MATCH(1,($B4761=$AD$3:$AD$51)*($J4761=$AE$3:$AE$51),0),4),IF(N4761="positivo",INDEX($AD$55:$AG$109,MATCH(1,($B4761=$AD$55:$AD$109)*($J4761=$AE$55:$AE$109),0),4)))</f>
        <v>34</v>
      </c>
      <c r="Q4761" s="115" t="str">
        <f>VLOOKUP(M4761,Modelo!$A$2:$C$7,2,0)</f>
        <v>Capital Humano: Bienestar y Desarrollo</v>
      </c>
      <c r="R4761" s="118">
        <f t="array" ref="R4761">INDEX(Modelo!$F$1:$H$37,MATCH(1,(DataBase!Q4761=Modelo!$G$1:$G$37)*(DataBase!B4761=Modelo!$F$1:$F$37),0),3)</f>
        <v>0.11764705882352941</v>
      </c>
      <c r="S4761" s="115">
        <f t="shared" si="150"/>
        <v>0</v>
      </c>
      <c r="T4761" s="115">
        <f t="shared" si="151"/>
        <v>0</v>
      </c>
    </row>
    <row r="4762" spans="1:20" x14ac:dyDescent="0.3">
      <c r="A4762" s="115" t="s">
        <v>399</v>
      </c>
      <c r="B4762" s="115" t="s">
        <v>379</v>
      </c>
      <c r="C4762" s="115" t="s">
        <v>103</v>
      </c>
      <c r="D4762" s="115" t="s">
        <v>86</v>
      </c>
      <c r="E4762" s="115" t="s">
        <v>86</v>
      </c>
      <c r="F4762" s="115" t="s">
        <v>87</v>
      </c>
      <c r="G4762" s="115">
        <v>1989</v>
      </c>
      <c r="H4762" s="115" t="s">
        <v>125</v>
      </c>
      <c r="I4762" s="115">
        <v>0.75167738299999998</v>
      </c>
      <c r="J4762" s="115" t="s">
        <v>57</v>
      </c>
      <c r="K4762" s="115" t="str">
        <f>INDEX(DatosProcesados!$A$1:$BF$101,MATCH(DataBase!A4762,DatosProcesados!$A$1:$A$101,0),MATCH(DataBase!J4762,DatosProcesados!$A$1:$BF$1,0))</f>
        <v>No informa</v>
      </c>
      <c r="L4762" s="115" t="str">
        <f>INDEX(Modelo!$A$9:$D$89,MATCH(DataBase!$J4762,Modelo!$A$9:$A$89,0),MATCH(DataBase!L$1,Modelo!$A$9:$D$9,0))</f>
        <v xml:space="preserve">Impacto social </v>
      </c>
      <c r="M4762" s="115" t="str">
        <f>INDEX(Modelo!$A$9:$D$89,MATCH(DataBase!$J4762,Modelo!$A$9:$A$89,0),MATCH(DataBase!M$1,Modelo!$A$9:$D$9,0))</f>
        <v>Pilar 4</v>
      </c>
      <c r="N4762" s="115" t="str">
        <f>INDEX(Modelo!$A$9:$D$89,MATCH(DataBase!$J4762,Modelo!$A$9:$A$89,0),MATCH(DataBase!N$1,Modelo!$A$9:$D$9,0))</f>
        <v>positivo</v>
      </c>
      <c r="O4762" s="115">
        <f t="array" ref="O4762">IF(N4762="negativo",INDEX($AD$3:$AG$51,MATCH(1,($B4762=$AD$3:$AD$51)*($J4762=$AE$3:$AE$51),0),3),IF(N4762="positivo",INDEX($AD$55:$AG$109,MATCH(1,($B4762=$AD$55:$AD$109)*($J4762=$AE$55:$AE$109),0),3)))</f>
        <v>76</v>
      </c>
      <c r="P4762" s="115">
        <f t="array" ref="P4762">IF(N4762="negativo",INDEX($AD$3:$AG$51,MATCH(1,($B4762=$AD$3:$AD$51)*($J4762=$AE$3:$AE$51),0),4),IF(N4762="positivo",INDEX($AD$55:$AG$109,MATCH(1,($B4762=$AD$55:$AD$109)*($J4762=$AE$55:$AE$109),0),4)))</f>
        <v>47</v>
      </c>
      <c r="Q4762" s="115" t="str">
        <f>VLOOKUP(M4762,Modelo!$A$2:$C$7,2,0)</f>
        <v>Capital Humano: Bienestar y Desarrollo</v>
      </c>
      <c r="R4762" s="118">
        <f t="array" ref="R4762">INDEX(Modelo!$F$1:$H$37,MATCH(1,(DataBase!Q4762=Modelo!$G$1:$G$37)*(DataBase!B4762=Modelo!$F$1:$F$37),0),3)</f>
        <v>0.23809523809523808</v>
      </c>
      <c r="S4762" s="115">
        <f t="shared" si="150"/>
        <v>0</v>
      </c>
      <c r="T4762" s="115">
        <f t="shared" si="151"/>
        <v>0</v>
      </c>
    </row>
    <row r="4763" spans="1:20" x14ac:dyDescent="0.3">
      <c r="A4763" s="115" t="s">
        <v>233</v>
      </c>
      <c r="B4763" s="115" t="s">
        <v>216</v>
      </c>
      <c r="C4763" s="115" t="s">
        <v>103</v>
      </c>
      <c r="D4763" s="115" t="s">
        <v>87</v>
      </c>
      <c r="E4763" s="115" t="s">
        <v>86</v>
      </c>
      <c r="F4763" s="115" t="s">
        <v>86</v>
      </c>
      <c r="G4763" s="115">
        <v>1970</v>
      </c>
      <c r="H4763" s="115" t="s">
        <v>125</v>
      </c>
      <c r="I4763" s="115">
        <v>3.1891452720000002</v>
      </c>
      <c r="J4763" s="115" t="s">
        <v>57</v>
      </c>
      <c r="K4763" s="115" t="str">
        <f>INDEX(DatosProcesados!$A$1:$BF$101,MATCH(DataBase!A4763,DatosProcesados!$A$1:$A$101,0),MATCH(DataBase!J4763,DatosProcesados!$A$1:$BF$1,0))</f>
        <v>No informa</v>
      </c>
      <c r="L4763" s="115" t="str">
        <f>INDEX(Modelo!$A$9:$D$89,MATCH(DataBase!$J4763,Modelo!$A$9:$A$89,0),MATCH(DataBase!L$1,Modelo!$A$9:$D$9,0))</f>
        <v xml:space="preserve">Impacto social </v>
      </c>
      <c r="M4763" s="115" t="str">
        <f>INDEX(Modelo!$A$9:$D$89,MATCH(DataBase!$J4763,Modelo!$A$9:$A$89,0),MATCH(DataBase!M$1,Modelo!$A$9:$D$9,0))</f>
        <v>Pilar 4</v>
      </c>
      <c r="N4763" s="115" t="str">
        <f>INDEX(Modelo!$A$9:$D$89,MATCH(DataBase!$J4763,Modelo!$A$9:$A$89,0),MATCH(DataBase!N$1,Modelo!$A$9:$D$9,0))</f>
        <v>positivo</v>
      </c>
      <c r="O4763" s="115">
        <f t="array" ref="O4763">IF(N4763="negativo",INDEX($AD$3:$AG$51,MATCH(1,($B4763=$AD$3:$AD$51)*($J4763=$AE$3:$AE$51),0),3),IF(N4763="positivo",INDEX($AD$55:$AG$109,MATCH(1,($B4763=$AD$55:$AD$109)*($J4763=$AE$55:$AE$109),0),3)))</f>
        <v>54.83</v>
      </c>
      <c r="P4763" s="115">
        <f t="array" ref="P4763">IF(N4763="negativo",INDEX($AD$3:$AG$51,MATCH(1,($B4763=$AD$3:$AD$51)*($J4763=$AE$3:$AE$51),0),4),IF(N4763="positivo",INDEX($AD$55:$AG$109,MATCH(1,($B4763=$AD$55:$AD$109)*($J4763=$AE$55:$AE$109),0),4)))</f>
        <v>11.4</v>
      </c>
      <c r="Q4763" s="115" t="str">
        <f>VLOOKUP(M4763,Modelo!$A$2:$C$7,2,0)</f>
        <v>Capital Humano: Bienestar y Desarrollo</v>
      </c>
      <c r="R4763" s="118">
        <f t="array" ref="R4763">INDEX(Modelo!$F$1:$H$37,MATCH(1,(DataBase!Q4763=Modelo!$G$1:$G$37)*(DataBase!B4763=Modelo!$F$1:$F$37),0),3)</f>
        <v>0.21052631578947367</v>
      </c>
      <c r="S4763" s="115">
        <f t="shared" si="150"/>
        <v>0</v>
      </c>
      <c r="T4763" s="115">
        <f t="shared" si="151"/>
        <v>0</v>
      </c>
    </row>
    <row r="4764" spans="1:20" x14ac:dyDescent="0.3">
      <c r="A4764" s="115" t="s">
        <v>176</v>
      </c>
      <c r="B4764" s="115" t="s">
        <v>84</v>
      </c>
      <c r="C4764" s="115" t="s">
        <v>103</v>
      </c>
      <c r="D4764" s="115" t="s">
        <v>86</v>
      </c>
      <c r="E4764" s="115" t="s">
        <v>87</v>
      </c>
      <c r="F4764" s="115" t="s">
        <v>87</v>
      </c>
      <c r="G4764" s="115">
        <v>1929</v>
      </c>
      <c r="H4764" s="115" t="s">
        <v>177</v>
      </c>
      <c r="I4764" s="115">
        <v>2.3283445380000001</v>
      </c>
      <c r="J4764" s="115" t="s">
        <v>57</v>
      </c>
      <c r="K4764" s="115" t="str">
        <f>INDEX(DatosProcesados!$A$1:$BF$101,MATCH(DataBase!A4764,DatosProcesados!$A$1:$A$101,0),MATCH(DataBase!J4764,DatosProcesados!$A$1:$BF$1,0))</f>
        <v>No informa</v>
      </c>
      <c r="L4764" s="115" t="str">
        <f>INDEX(Modelo!$A$9:$D$89,MATCH(DataBase!$J4764,Modelo!$A$9:$A$89,0),MATCH(DataBase!L$1,Modelo!$A$9:$D$9,0))</f>
        <v xml:space="preserve">Impacto social </v>
      </c>
      <c r="M4764" s="115" t="str">
        <f>INDEX(Modelo!$A$9:$D$89,MATCH(DataBase!$J4764,Modelo!$A$9:$A$89,0),MATCH(DataBase!M$1,Modelo!$A$9:$D$9,0))</f>
        <v>Pilar 4</v>
      </c>
      <c r="N4764" s="115" t="str">
        <f>INDEX(Modelo!$A$9:$D$89,MATCH(DataBase!$J4764,Modelo!$A$9:$A$89,0),MATCH(DataBase!N$1,Modelo!$A$9:$D$9,0))</f>
        <v>positivo</v>
      </c>
      <c r="O4764" s="115">
        <f t="array" ref="O4764">IF(N4764="negativo",INDEX($AD$3:$AG$51,MATCH(1,($B4764=$AD$3:$AD$51)*($J4764=$AE$3:$AE$51),0),3),IF(N4764="positivo",INDEX($AD$55:$AG$109,MATCH(1,($B4764=$AD$55:$AD$109)*($J4764=$AE$55:$AE$109),0),3)))</f>
        <v>230</v>
      </c>
      <c r="P4764" s="115">
        <f t="array" ref="P4764">IF(N4764="negativo",INDEX($AD$3:$AG$51,MATCH(1,($B4764=$AD$3:$AD$51)*($J4764=$AE$3:$AE$51),0),4),IF(N4764="positivo",INDEX($AD$55:$AG$109,MATCH(1,($B4764=$AD$55:$AD$109)*($J4764=$AE$55:$AE$109),0),4)))</f>
        <v>34</v>
      </c>
      <c r="Q4764" s="115" t="str">
        <f>VLOOKUP(M4764,Modelo!$A$2:$C$7,2,0)</f>
        <v>Capital Humano: Bienestar y Desarrollo</v>
      </c>
      <c r="R4764" s="118">
        <f t="array" ref="R4764">INDEX(Modelo!$F$1:$H$37,MATCH(1,(DataBase!Q4764=Modelo!$G$1:$G$37)*(DataBase!B4764=Modelo!$F$1:$F$37),0),3)</f>
        <v>0.11764705882352941</v>
      </c>
      <c r="S4764" s="115">
        <f t="shared" si="150"/>
        <v>0</v>
      </c>
      <c r="T4764" s="115">
        <f t="shared" si="151"/>
        <v>0</v>
      </c>
    </row>
    <row r="4765" spans="1:20" x14ac:dyDescent="0.3">
      <c r="A4765" s="115" t="s">
        <v>391</v>
      </c>
      <c r="B4765" s="115" t="s">
        <v>379</v>
      </c>
      <c r="C4765" s="115" t="s">
        <v>103</v>
      </c>
      <c r="D4765" s="115" t="s">
        <v>87</v>
      </c>
      <c r="E4765" s="115" t="s">
        <v>86</v>
      </c>
      <c r="F4765" s="115" t="s">
        <v>86</v>
      </c>
      <c r="G4765" s="115">
        <v>1976</v>
      </c>
      <c r="H4765" s="115" t="s">
        <v>125</v>
      </c>
      <c r="I4765" s="115">
        <v>0.98534294499999997</v>
      </c>
      <c r="J4765" s="115" t="s">
        <v>57</v>
      </c>
      <c r="K4765" s="115" t="str">
        <f>INDEX(DatosProcesados!$A$1:$BF$101,MATCH(DataBase!A4765,DatosProcesados!$A$1:$A$101,0),MATCH(DataBase!J4765,DatosProcesados!$A$1:$BF$1,0))</f>
        <v>No informa</v>
      </c>
      <c r="L4765" s="115" t="str">
        <f>INDEX(Modelo!$A$9:$D$89,MATCH(DataBase!$J4765,Modelo!$A$9:$A$89,0),MATCH(DataBase!L$1,Modelo!$A$9:$D$9,0))</f>
        <v xml:space="preserve">Impacto social </v>
      </c>
      <c r="M4765" s="115" t="str">
        <f>INDEX(Modelo!$A$9:$D$89,MATCH(DataBase!$J4765,Modelo!$A$9:$A$89,0),MATCH(DataBase!M$1,Modelo!$A$9:$D$9,0))</f>
        <v>Pilar 4</v>
      </c>
      <c r="N4765" s="115" t="str">
        <f>INDEX(Modelo!$A$9:$D$89,MATCH(DataBase!$J4765,Modelo!$A$9:$A$89,0),MATCH(DataBase!N$1,Modelo!$A$9:$D$9,0))</f>
        <v>positivo</v>
      </c>
      <c r="O4765" s="115">
        <f t="array" ref="O4765">IF(N4765="negativo",INDEX($AD$3:$AG$51,MATCH(1,($B4765=$AD$3:$AD$51)*($J4765=$AE$3:$AE$51),0),3),IF(N4765="positivo",INDEX($AD$55:$AG$109,MATCH(1,($B4765=$AD$55:$AD$109)*($J4765=$AE$55:$AE$109),0),3)))</f>
        <v>76</v>
      </c>
      <c r="P4765" s="115">
        <f t="array" ref="P4765">IF(N4765="negativo",INDEX($AD$3:$AG$51,MATCH(1,($B4765=$AD$3:$AD$51)*($J4765=$AE$3:$AE$51),0),4),IF(N4765="positivo",INDEX($AD$55:$AG$109,MATCH(1,($B4765=$AD$55:$AD$109)*($J4765=$AE$55:$AE$109),0),4)))</f>
        <v>47</v>
      </c>
      <c r="Q4765" s="115" t="str">
        <f>VLOOKUP(M4765,Modelo!$A$2:$C$7,2,0)</f>
        <v>Capital Humano: Bienestar y Desarrollo</v>
      </c>
      <c r="R4765" s="118">
        <f t="array" ref="R4765">INDEX(Modelo!$F$1:$H$37,MATCH(1,(DataBase!Q4765=Modelo!$G$1:$G$37)*(DataBase!B4765=Modelo!$F$1:$F$37),0),3)</f>
        <v>0.23809523809523808</v>
      </c>
      <c r="S4765" s="115">
        <f t="shared" si="150"/>
        <v>0</v>
      </c>
      <c r="T4765" s="115">
        <f t="shared" si="151"/>
        <v>0</v>
      </c>
    </row>
    <row r="4766" spans="1:20" x14ac:dyDescent="0.3">
      <c r="A4766" s="115" t="s">
        <v>376</v>
      </c>
      <c r="B4766" s="115" t="s">
        <v>313</v>
      </c>
      <c r="C4766" s="115" t="s">
        <v>103</v>
      </c>
      <c r="D4766" s="115" t="s">
        <v>86</v>
      </c>
      <c r="E4766" s="115" t="s">
        <v>87</v>
      </c>
      <c r="F4766" s="115" t="s">
        <v>87</v>
      </c>
      <c r="G4766" s="115">
        <v>1920</v>
      </c>
      <c r="H4766" s="115" t="s">
        <v>294</v>
      </c>
      <c r="I4766" s="115">
        <v>1.8691417530000001</v>
      </c>
      <c r="J4766" s="115" t="s">
        <v>57</v>
      </c>
      <c r="K4766" s="115" t="str">
        <f>INDEX(DatosProcesados!$A$1:$BF$101,MATCH(DataBase!A4766,DatosProcesados!$A$1:$A$101,0),MATCH(DataBase!J4766,DatosProcesados!$A$1:$BF$1,0))</f>
        <v>No informa</v>
      </c>
      <c r="L4766" s="115" t="str">
        <f>INDEX(Modelo!$A$9:$D$89,MATCH(DataBase!$J4766,Modelo!$A$9:$A$89,0),MATCH(DataBase!L$1,Modelo!$A$9:$D$9,0))</f>
        <v xml:space="preserve">Impacto social </v>
      </c>
      <c r="M4766" s="115" t="str">
        <f>INDEX(Modelo!$A$9:$D$89,MATCH(DataBase!$J4766,Modelo!$A$9:$A$89,0),MATCH(DataBase!M$1,Modelo!$A$9:$D$9,0))</f>
        <v>Pilar 4</v>
      </c>
      <c r="N4766" s="115" t="str">
        <f>INDEX(Modelo!$A$9:$D$89,MATCH(DataBase!$J4766,Modelo!$A$9:$A$89,0),MATCH(DataBase!N$1,Modelo!$A$9:$D$9,0))</f>
        <v>positivo</v>
      </c>
      <c r="O4766" s="115">
        <f t="array" ref="O4766">IF(N4766="negativo",INDEX($AD$3:$AG$51,MATCH(1,($B4766=$AD$3:$AD$51)*($J4766=$AE$3:$AE$51),0),3),IF(N4766="positivo",INDEX($AD$55:$AG$109,MATCH(1,($B4766=$AD$55:$AD$109)*($J4766=$AE$55:$AE$109),0),3)))</f>
        <v>187</v>
      </c>
      <c r="P4766" s="115">
        <f t="array" ref="P4766">IF(N4766="negativo",INDEX($AD$3:$AG$51,MATCH(1,($B4766=$AD$3:$AD$51)*($J4766=$AE$3:$AE$51),0),4),IF(N4766="positivo",INDEX($AD$55:$AG$109,MATCH(1,($B4766=$AD$55:$AD$109)*($J4766=$AE$55:$AE$109),0),4)))</f>
        <v>12.3</v>
      </c>
      <c r="Q4766" s="115" t="str">
        <f>VLOOKUP(M4766,Modelo!$A$2:$C$7,2,0)</f>
        <v>Capital Humano: Bienestar y Desarrollo</v>
      </c>
      <c r="R4766" s="118">
        <f t="array" ref="R4766">INDEX(Modelo!$F$1:$H$37,MATCH(1,(DataBase!Q4766=Modelo!$G$1:$G$37)*(DataBase!B4766=Modelo!$F$1:$F$37),0),3)</f>
        <v>0.17647058823529413</v>
      </c>
      <c r="S4766" s="115">
        <f t="shared" si="150"/>
        <v>0</v>
      </c>
      <c r="T4766" s="115">
        <f t="shared" si="151"/>
        <v>0</v>
      </c>
    </row>
    <row r="4767" spans="1:20" x14ac:dyDescent="0.3">
      <c r="A4767" s="115" t="s">
        <v>193</v>
      </c>
      <c r="B4767" s="115" t="s">
        <v>84</v>
      </c>
      <c r="C4767" s="115" t="s">
        <v>103</v>
      </c>
      <c r="D4767" s="115" t="s">
        <v>86</v>
      </c>
      <c r="E4767" s="115" t="s">
        <v>87</v>
      </c>
      <c r="F4767" s="115" t="s">
        <v>87</v>
      </c>
      <c r="G4767" s="115">
        <v>2009</v>
      </c>
      <c r="H4767" s="115" t="s">
        <v>194</v>
      </c>
      <c r="I4767" s="115">
        <v>1.8581853669999999</v>
      </c>
      <c r="J4767" s="115" t="s">
        <v>57</v>
      </c>
      <c r="K4767" s="115" t="str">
        <f>INDEX(DatosProcesados!$A$1:$BF$101,MATCH(DataBase!A4767,DatosProcesados!$A$1:$A$101,0),MATCH(DataBase!J4767,DatosProcesados!$A$1:$BF$1,0))</f>
        <v>No informa</v>
      </c>
      <c r="L4767" s="115" t="str">
        <f>INDEX(Modelo!$A$9:$D$89,MATCH(DataBase!$J4767,Modelo!$A$9:$A$89,0),MATCH(DataBase!L$1,Modelo!$A$9:$D$9,0))</f>
        <v xml:space="preserve">Impacto social </v>
      </c>
      <c r="M4767" s="115" t="str">
        <f>INDEX(Modelo!$A$9:$D$89,MATCH(DataBase!$J4767,Modelo!$A$9:$A$89,0),MATCH(DataBase!M$1,Modelo!$A$9:$D$9,0))</f>
        <v>Pilar 4</v>
      </c>
      <c r="N4767" s="115" t="str">
        <f>INDEX(Modelo!$A$9:$D$89,MATCH(DataBase!$J4767,Modelo!$A$9:$A$89,0),MATCH(DataBase!N$1,Modelo!$A$9:$D$9,0))</f>
        <v>positivo</v>
      </c>
      <c r="O4767" s="115">
        <f t="array" ref="O4767">IF(N4767="negativo",INDEX($AD$3:$AG$51,MATCH(1,($B4767=$AD$3:$AD$51)*($J4767=$AE$3:$AE$51),0),3),IF(N4767="positivo",INDEX($AD$55:$AG$109,MATCH(1,($B4767=$AD$55:$AD$109)*($J4767=$AE$55:$AE$109),0),3)))</f>
        <v>230</v>
      </c>
      <c r="P4767" s="115">
        <f t="array" ref="P4767">IF(N4767="negativo",INDEX($AD$3:$AG$51,MATCH(1,($B4767=$AD$3:$AD$51)*($J4767=$AE$3:$AE$51),0),4),IF(N4767="positivo",INDEX($AD$55:$AG$109,MATCH(1,($B4767=$AD$55:$AD$109)*($J4767=$AE$55:$AE$109),0),4)))</f>
        <v>34</v>
      </c>
      <c r="Q4767" s="115" t="str">
        <f>VLOOKUP(M4767,Modelo!$A$2:$C$7,2,0)</f>
        <v>Capital Humano: Bienestar y Desarrollo</v>
      </c>
      <c r="R4767" s="118">
        <f t="array" ref="R4767">INDEX(Modelo!$F$1:$H$37,MATCH(1,(DataBase!Q4767=Modelo!$G$1:$G$37)*(DataBase!B4767=Modelo!$F$1:$F$37),0),3)</f>
        <v>0.11764705882352941</v>
      </c>
      <c r="S4767" s="115">
        <f t="shared" si="150"/>
        <v>0</v>
      </c>
      <c r="T4767" s="115">
        <f t="shared" si="151"/>
        <v>0</v>
      </c>
    </row>
    <row r="4768" spans="1:20" x14ac:dyDescent="0.3">
      <c r="A4768" s="115" t="s">
        <v>280</v>
      </c>
      <c r="B4768" s="115" t="s">
        <v>216</v>
      </c>
      <c r="C4768" s="115" t="s">
        <v>97</v>
      </c>
      <c r="D4768" s="115" t="s">
        <v>86</v>
      </c>
      <c r="E4768" s="115" t="s">
        <v>87</v>
      </c>
      <c r="F4768" s="115" t="s">
        <v>87</v>
      </c>
      <c r="G4768" s="115">
        <v>1866</v>
      </c>
      <c r="H4768" s="115" t="s">
        <v>281</v>
      </c>
      <c r="I4768" s="115">
        <v>2.0444698099999998</v>
      </c>
      <c r="J4768" s="115" t="s">
        <v>57</v>
      </c>
      <c r="K4768" s="115" t="str">
        <f>INDEX(DatosProcesados!$A$1:$BF$101,MATCH(DataBase!A4768,DatosProcesados!$A$1:$A$101,0),MATCH(DataBase!J4768,DatosProcesados!$A$1:$BF$1,0))</f>
        <v>No informa</v>
      </c>
      <c r="L4768" s="115" t="str">
        <f>INDEX(Modelo!$A$9:$D$89,MATCH(DataBase!$J4768,Modelo!$A$9:$A$89,0),MATCH(DataBase!L$1,Modelo!$A$9:$D$9,0))</f>
        <v xml:space="preserve">Impacto social </v>
      </c>
      <c r="M4768" s="115" t="str">
        <f>INDEX(Modelo!$A$9:$D$89,MATCH(DataBase!$J4768,Modelo!$A$9:$A$89,0),MATCH(DataBase!M$1,Modelo!$A$9:$D$9,0))</f>
        <v>Pilar 4</v>
      </c>
      <c r="N4768" s="115" t="str">
        <f>INDEX(Modelo!$A$9:$D$89,MATCH(DataBase!$J4768,Modelo!$A$9:$A$89,0),MATCH(DataBase!N$1,Modelo!$A$9:$D$9,0))</f>
        <v>positivo</v>
      </c>
      <c r="O4768" s="115">
        <f t="array" ref="O4768">IF(N4768="negativo",INDEX($AD$3:$AG$51,MATCH(1,($B4768=$AD$3:$AD$51)*($J4768=$AE$3:$AE$51),0),3),IF(N4768="positivo",INDEX($AD$55:$AG$109,MATCH(1,($B4768=$AD$55:$AD$109)*($J4768=$AE$55:$AE$109),0),3)))</f>
        <v>54.83</v>
      </c>
      <c r="P4768" s="115">
        <f t="array" ref="P4768">IF(N4768="negativo",INDEX($AD$3:$AG$51,MATCH(1,($B4768=$AD$3:$AD$51)*($J4768=$AE$3:$AE$51),0),4),IF(N4768="positivo",INDEX($AD$55:$AG$109,MATCH(1,($B4768=$AD$55:$AD$109)*($J4768=$AE$55:$AE$109),0),4)))</f>
        <v>11.4</v>
      </c>
      <c r="Q4768" s="115" t="str">
        <f>VLOOKUP(M4768,Modelo!$A$2:$C$7,2,0)</f>
        <v>Capital Humano: Bienestar y Desarrollo</v>
      </c>
      <c r="R4768" s="118">
        <f t="array" ref="R4768">INDEX(Modelo!$F$1:$H$37,MATCH(1,(DataBase!Q4768=Modelo!$G$1:$G$37)*(DataBase!B4768=Modelo!$F$1:$F$37),0),3)</f>
        <v>0.21052631578947367</v>
      </c>
      <c r="S4768" s="115">
        <f t="shared" si="150"/>
        <v>0</v>
      </c>
      <c r="T4768" s="115">
        <f t="shared" si="151"/>
        <v>0</v>
      </c>
    </row>
    <row r="4769" spans="1:20" x14ac:dyDescent="0.3">
      <c r="A4769" s="115" t="s">
        <v>143</v>
      </c>
      <c r="B4769" s="115" t="s">
        <v>84</v>
      </c>
      <c r="C4769" s="115" t="s">
        <v>97</v>
      </c>
      <c r="D4769" s="115" t="s">
        <v>86</v>
      </c>
      <c r="E4769" s="115" t="s">
        <v>86</v>
      </c>
      <c r="F4769" s="115" t="s">
        <v>86</v>
      </c>
      <c r="G4769" s="115">
        <v>1994</v>
      </c>
      <c r="H4769" s="115" t="s">
        <v>125</v>
      </c>
      <c r="I4769" s="115">
        <v>5.9751610780000002</v>
      </c>
      <c r="J4769" s="115" t="s">
        <v>57</v>
      </c>
      <c r="K4769" s="115" t="str">
        <f>INDEX(DatosProcesados!$A$1:$BF$101,MATCH(DataBase!A4769,DatosProcesados!$A$1:$A$101,0),MATCH(DataBase!J4769,DatosProcesados!$A$1:$BF$1,0))</f>
        <v>No informa</v>
      </c>
      <c r="L4769" s="115" t="str">
        <f>INDEX(Modelo!$A$9:$D$89,MATCH(DataBase!$J4769,Modelo!$A$9:$A$89,0),MATCH(DataBase!L$1,Modelo!$A$9:$D$9,0))</f>
        <v xml:space="preserve">Impacto social </v>
      </c>
      <c r="M4769" s="115" t="str">
        <f>INDEX(Modelo!$A$9:$D$89,MATCH(DataBase!$J4769,Modelo!$A$9:$A$89,0),MATCH(DataBase!M$1,Modelo!$A$9:$D$9,0))</f>
        <v>Pilar 4</v>
      </c>
      <c r="N4769" s="115" t="str">
        <f>INDEX(Modelo!$A$9:$D$89,MATCH(DataBase!$J4769,Modelo!$A$9:$A$89,0),MATCH(DataBase!N$1,Modelo!$A$9:$D$9,0))</f>
        <v>positivo</v>
      </c>
      <c r="O4769" s="115">
        <f t="array" ref="O4769">IF(N4769="negativo",INDEX($AD$3:$AG$51,MATCH(1,($B4769=$AD$3:$AD$51)*($J4769=$AE$3:$AE$51),0),3),IF(N4769="positivo",INDEX($AD$55:$AG$109,MATCH(1,($B4769=$AD$55:$AD$109)*($J4769=$AE$55:$AE$109),0),3)))</f>
        <v>230</v>
      </c>
      <c r="P4769" s="115">
        <f t="array" ref="P4769">IF(N4769="negativo",INDEX($AD$3:$AG$51,MATCH(1,($B4769=$AD$3:$AD$51)*($J4769=$AE$3:$AE$51),0),4),IF(N4769="positivo",INDEX($AD$55:$AG$109,MATCH(1,($B4769=$AD$55:$AD$109)*($J4769=$AE$55:$AE$109),0),4)))</f>
        <v>34</v>
      </c>
      <c r="Q4769" s="115" t="str">
        <f>VLOOKUP(M4769,Modelo!$A$2:$C$7,2,0)</f>
        <v>Capital Humano: Bienestar y Desarrollo</v>
      </c>
      <c r="R4769" s="118">
        <f t="array" ref="R4769">INDEX(Modelo!$F$1:$H$37,MATCH(1,(DataBase!Q4769=Modelo!$G$1:$G$37)*(DataBase!B4769=Modelo!$F$1:$F$37),0),3)</f>
        <v>0.11764705882352941</v>
      </c>
      <c r="S4769" s="115">
        <f t="shared" si="150"/>
        <v>0</v>
      </c>
      <c r="T4769" s="115">
        <f t="shared" si="151"/>
        <v>0</v>
      </c>
    </row>
    <row r="4770" spans="1:20" x14ac:dyDescent="0.3">
      <c r="A4770" s="115" t="s">
        <v>331</v>
      </c>
      <c r="B4770" s="115" t="s">
        <v>313</v>
      </c>
      <c r="C4770" s="115" t="s">
        <v>103</v>
      </c>
      <c r="D4770" s="115" t="s">
        <v>87</v>
      </c>
      <c r="E4770" s="115" t="s">
        <v>86</v>
      </c>
      <c r="F4770" s="115" t="s">
        <v>86</v>
      </c>
      <c r="G4770" s="115">
        <v>1953</v>
      </c>
      <c r="H4770" s="115" t="s">
        <v>125</v>
      </c>
      <c r="I4770" s="115">
        <v>7.1291921260000004</v>
      </c>
      <c r="J4770" s="115" t="s">
        <v>57</v>
      </c>
      <c r="K4770" s="115" t="str">
        <f>INDEX(DatosProcesados!$A$1:$BF$101,MATCH(DataBase!A4770,DatosProcesados!$A$1:$A$101,0),MATCH(DataBase!J4770,DatosProcesados!$A$1:$BF$1,0))</f>
        <v xml:space="preserve">No informa </v>
      </c>
      <c r="L4770" s="115" t="str">
        <f>INDEX(Modelo!$A$9:$D$89,MATCH(DataBase!$J4770,Modelo!$A$9:$A$89,0),MATCH(DataBase!L$1,Modelo!$A$9:$D$9,0))</f>
        <v xml:space="preserve">Impacto social </v>
      </c>
      <c r="M4770" s="115" t="str">
        <f>INDEX(Modelo!$A$9:$D$89,MATCH(DataBase!$J4770,Modelo!$A$9:$A$89,0),MATCH(DataBase!M$1,Modelo!$A$9:$D$9,0))</f>
        <v>Pilar 4</v>
      </c>
      <c r="N4770" s="115" t="str">
        <f>INDEX(Modelo!$A$9:$D$89,MATCH(DataBase!$J4770,Modelo!$A$9:$A$89,0),MATCH(DataBase!N$1,Modelo!$A$9:$D$9,0))</f>
        <v>positivo</v>
      </c>
      <c r="O4770" s="115">
        <f t="array" ref="O4770">IF(N4770="negativo",INDEX($AD$3:$AG$51,MATCH(1,($B4770=$AD$3:$AD$51)*($J4770=$AE$3:$AE$51),0),3),IF(N4770="positivo",INDEX($AD$55:$AG$109,MATCH(1,($B4770=$AD$55:$AD$109)*($J4770=$AE$55:$AE$109),0),3)))</f>
        <v>187</v>
      </c>
      <c r="P4770" s="115">
        <f t="array" ref="P4770">IF(N4770="negativo",INDEX($AD$3:$AG$51,MATCH(1,($B4770=$AD$3:$AD$51)*($J4770=$AE$3:$AE$51),0),4),IF(N4770="positivo",INDEX($AD$55:$AG$109,MATCH(1,($B4770=$AD$55:$AD$109)*($J4770=$AE$55:$AE$109),0),4)))</f>
        <v>12.3</v>
      </c>
      <c r="Q4770" s="115" t="str">
        <f>VLOOKUP(M4770,Modelo!$A$2:$C$7,2,0)</f>
        <v>Capital Humano: Bienestar y Desarrollo</v>
      </c>
      <c r="R4770" s="118">
        <f t="array" ref="R4770">INDEX(Modelo!$F$1:$H$37,MATCH(1,(DataBase!Q4770=Modelo!$G$1:$G$37)*(DataBase!B4770=Modelo!$F$1:$F$37),0),3)</f>
        <v>0.17647058823529413</v>
      </c>
      <c r="S4770" s="115">
        <f t="shared" si="150"/>
        <v>0</v>
      </c>
      <c r="T4770" s="115">
        <f t="shared" si="151"/>
        <v>0</v>
      </c>
    </row>
    <row r="4771" spans="1:20" x14ac:dyDescent="0.3">
      <c r="A4771" s="115" t="s">
        <v>277</v>
      </c>
      <c r="B4771" s="115" t="s">
        <v>216</v>
      </c>
      <c r="C4771" s="115" t="s">
        <v>85</v>
      </c>
      <c r="D4771" s="115" t="s">
        <v>86</v>
      </c>
      <c r="E4771" s="115" t="s">
        <v>87</v>
      </c>
      <c r="F4771" s="115" t="s">
        <v>87</v>
      </c>
      <c r="G4771" s="115">
        <v>1965</v>
      </c>
      <c r="H4771" s="115" t="s">
        <v>244</v>
      </c>
      <c r="I4771" s="115">
        <v>2.0973851419999998</v>
      </c>
      <c r="J4771" s="115" t="s">
        <v>57</v>
      </c>
      <c r="K4771" s="115" t="str">
        <f>INDEX(DatosProcesados!$A$1:$BF$101,MATCH(DataBase!A4771,DatosProcesados!$A$1:$A$101,0),MATCH(DataBase!J4771,DatosProcesados!$A$1:$BF$1,0))</f>
        <v>No informa</v>
      </c>
      <c r="L4771" s="115" t="str">
        <f>INDEX(Modelo!$A$9:$D$89,MATCH(DataBase!$J4771,Modelo!$A$9:$A$89,0),MATCH(DataBase!L$1,Modelo!$A$9:$D$9,0))</f>
        <v xml:space="preserve">Impacto social </v>
      </c>
      <c r="M4771" s="115" t="str">
        <f>INDEX(Modelo!$A$9:$D$89,MATCH(DataBase!$J4771,Modelo!$A$9:$A$89,0),MATCH(DataBase!M$1,Modelo!$A$9:$D$9,0))</f>
        <v>Pilar 4</v>
      </c>
      <c r="N4771" s="115" t="str">
        <f>INDEX(Modelo!$A$9:$D$89,MATCH(DataBase!$J4771,Modelo!$A$9:$A$89,0),MATCH(DataBase!N$1,Modelo!$A$9:$D$9,0))</f>
        <v>positivo</v>
      </c>
      <c r="O4771" s="115">
        <f t="array" ref="O4771">IF(N4771="negativo",INDEX($AD$3:$AG$51,MATCH(1,($B4771=$AD$3:$AD$51)*($J4771=$AE$3:$AE$51),0),3),IF(N4771="positivo",INDEX($AD$55:$AG$109,MATCH(1,($B4771=$AD$55:$AD$109)*($J4771=$AE$55:$AE$109),0),3)))</f>
        <v>54.83</v>
      </c>
      <c r="P4771" s="115">
        <f t="array" ref="P4771">IF(N4771="negativo",INDEX($AD$3:$AG$51,MATCH(1,($B4771=$AD$3:$AD$51)*($J4771=$AE$3:$AE$51),0),4),IF(N4771="positivo",INDEX($AD$55:$AG$109,MATCH(1,($B4771=$AD$55:$AD$109)*($J4771=$AE$55:$AE$109),0),4)))</f>
        <v>11.4</v>
      </c>
      <c r="Q4771" s="115" t="str">
        <f>VLOOKUP(M4771,Modelo!$A$2:$C$7,2,0)</f>
        <v>Capital Humano: Bienestar y Desarrollo</v>
      </c>
      <c r="R4771" s="118">
        <f t="array" ref="R4771">INDEX(Modelo!$F$1:$H$37,MATCH(1,(DataBase!Q4771=Modelo!$G$1:$G$37)*(DataBase!B4771=Modelo!$F$1:$F$37),0),3)</f>
        <v>0.21052631578947367</v>
      </c>
      <c r="S4771" s="115">
        <f t="shared" si="150"/>
        <v>0</v>
      </c>
      <c r="T4771" s="115">
        <f t="shared" si="151"/>
        <v>0</v>
      </c>
    </row>
    <row r="4772" spans="1:20" x14ac:dyDescent="0.3">
      <c r="A4772" s="115" t="s">
        <v>356</v>
      </c>
      <c r="B4772" s="115" t="s">
        <v>313</v>
      </c>
      <c r="C4772" s="115" t="s">
        <v>103</v>
      </c>
      <c r="D4772" s="115" t="s">
        <v>87</v>
      </c>
      <c r="E4772" s="115" t="s">
        <v>86</v>
      </c>
      <c r="F4772" s="115" t="s">
        <v>86</v>
      </c>
      <c r="G4772" s="115">
        <v>1989</v>
      </c>
      <c r="H4772" s="115" t="s">
        <v>125</v>
      </c>
      <c r="I4772" s="115">
        <v>3.0305383369999999</v>
      </c>
      <c r="J4772" s="115" t="s">
        <v>57</v>
      </c>
      <c r="K4772" s="115" t="str">
        <f>INDEX(DatosProcesados!$A$1:$BF$101,MATCH(DataBase!A4772,DatosProcesados!$A$1:$A$101,0),MATCH(DataBase!J4772,DatosProcesados!$A$1:$BF$1,0))</f>
        <v>No informa</v>
      </c>
      <c r="L4772" s="115" t="str">
        <f>INDEX(Modelo!$A$9:$D$89,MATCH(DataBase!$J4772,Modelo!$A$9:$A$89,0),MATCH(DataBase!L$1,Modelo!$A$9:$D$9,0))</f>
        <v xml:space="preserve">Impacto social </v>
      </c>
      <c r="M4772" s="115" t="str">
        <f>INDEX(Modelo!$A$9:$D$89,MATCH(DataBase!$J4772,Modelo!$A$9:$A$89,0),MATCH(DataBase!M$1,Modelo!$A$9:$D$9,0))</f>
        <v>Pilar 4</v>
      </c>
      <c r="N4772" s="115" t="str">
        <f>INDEX(Modelo!$A$9:$D$89,MATCH(DataBase!$J4772,Modelo!$A$9:$A$89,0),MATCH(DataBase!N$1,Modelo!$A$9:$D$9,0))</f>
        <v>positivo</v>
      </c>
      <c r="O4772" s="115">
        <f t="array" ref="O4772">IF(N4772="negativo",INDEX($AD$3:$AG$51,MATCH(1,($B4772=$AD$3:$AD$51)*($J4772=$AE$3:$AE$51),0),3),IF(N4772="positivo",INDEX($AD$55:$AG$109,MATCH(1,($B4772=$AD$55:$AD$109)*($J4772=$AE$55:$AE$109),0),3)))</f>
        <v>187</v>
      </c>
      <c r="P4772" s="115">
        <f t="array" ref="P4772">IF(N4772="negativo",INDEX($AD$3:$AG$51,MATCH(1,($B4772=$AD$3:$AD$51)*($J4772=$AE$3:$AE$51),0),4),IF(N4772="positivo",INDEX($AD$55:$AG$109,MATCH(1,($B4772=$AD$55:$AD$109)*($J4772=$AE$55:$AE$109),0),4)))</f>
        <v>12.3</v>
      </c>
      <c r="Q4772" s="115" t="str">
        <f>VLOOKUP(M4772,Modelo!$A$2:$C$7,2,0)</f>
        <v>Capital Humano: Bienestar y Desarrollo</v>
      </c>
      <c r="R4772" s="118">
        <f t="array" ref="R4772">INDEX(Modelo!$F$1:$H$37,MATCH(1,(DataBase!Q4772=Modelo!$G$1:$G$37)*(DataBase!B4772=Modelo!$F$1:$F$37),0),3)</f>
        <v>0.17647058823529413</v>
      </c>
      <c r="S4772" s="115">
        <f t="shared" si="150"/>
        <v>0</v>
      </c>
      <c r="T4772" s="115">
        <f t="shared" si="151"/>
        <v>0</v>
      </c>
    </row>
    <row r="4773" spans="1:20" x14ac:dyDescent="0.3">
      <c r="A4773" s="115" t="s">
        <v>268</v>
      </c>
      <c r="B4773" s="115" t="s">
        <v>216</v>
      </c>
      <c r="C4773" s="115" t="s">
        <v>103</v>
      </c>
      <c r="D4773" s="115" t="s">
        <v>86</v>
      </c>
      <c r="E4773" s="115" t="s">
        <v>86</v>
      </c>
      <c r="F4773" s="115" t="s">
        <v>87</v>
      </c>
      <c r="G4773" s="115">
        <v>1986</v>
      </c>
      <c r="H4773" s="115" t="s">
        <v>125</v>
      </c>
      <c r="I4773" s="115">
        <v>2.2734296359999999</v>
      </c>
      <c r="J4773" s="115" t="s">
        <v>57</v>
      </c>
      <c r="K4773" s="115" t="str">
        <f>INDEX(DatosProcesados!$A$1:$BF$101,MATCH(DataBase!A4773,DatosProcesados!$A$1:$A$101,0),MATCH(DataBase!J4773,DatosProcesados!$A$1:$BF$1,0))</f>
        <v>No informa</v>
      </c>
      <c r="L4773" s="115" t="str">
        <f>INDEX(Modelo!$A$9:$D$89,MATCH(DataBase!$J4773,Modelo!$A$9:$A$89,0),MATCH(DataBase!L$1,Modelo!$A$9:$D$9,0))</f>
        <v xml:space="preserve">Impacto social </v>
      </c>
      <c r="M4773" s="115" t="str">
        <f>INDEX(Modelo!$A$9:$D$89,MATCH(DataBase!$J4773,Modelo!$A$9:$A$89,0),MATCH(DataBase!M$1,Modelo!$A$9:$D$9,0))</f>
        <v>Pilar 4</v>
      </c>
      <c r="N4773" s="115" t="str">
        <f>INDEX(Modelo!$A$9:$D$89,MATCH(DataBase!$J4773,Modelo!$A$9:$A$89,0),MATCH(DataBase!N$1,Modelo!$A$9:$D$9,0))</f>
        <v>positivo</v>
      </c>
      <c r="O4773" s="115">
        <f t="array" ref="O4773">IF(N4773="negativo",INDEX($AD$3:$AG$51,MATCH(1,($B4773=$AD$3:$AD$51)*($J4773=$AE$3:$AE$51),0),3),IF(N4773="positivo",INDEX($AD$55:$AG$109,MATCH(1,($B4773=$AD$55:$AD$109)*($J4773=$AE$55:$AE$109),0),3)))</f>
        <v>54.83</v>
      </c>
      <c r="P4773" s="115">
        <f t="array" ref="P4773">IF(N4773="negativo",INDEX($AD$3:$AG$51,MATCH(1,($B4773=$AD$3:$AD$51)*($J4773=$AE$3:$AE$51),0),4),IF(N4773="positivo",INDEX($AD$55:$AG$109,MATCH(1,($B4773=$AD$55:$AD$109)*($J4773=$AE$55:$AE$109),0),4)))</f>
        <v>11.4</v>
      </c>
      <c r="Q4773" s="115" t="str">
        <f>VLOOKUP(M4773,Modelo!$A$2:$C$7,2,0)</f>
        <v>Capital Humano: Bienestar y Desarrollo</v>
      </c>
      <c r="R4773" s="118">
        <f t="array" ref="R4773">INDEX(Modelo!$F$1:$H$37,MATCH(1,(DataBase!Q4773=Modelo!$G$1:$G$37)*(DataBase!B4773=Modelo!$F$1:$F$37),0),3)</f>
        <v>0.21052631578947367</v>
      </c>
      <c r="S4773" s="115">
        <f t="shared" si="150"/>
        <v>0</v>
      </c>
      <c r="T4773" s="115">
        <f t="shared" si="151"/>
        <v>0</v>
      </c>
    </row>
    <row r="4774" spans="1:20" x14ac:dyDescent="0.3">
      <c r="A4774" s="115" t="s">
        <v>234</v>
      </c>
      <c r="B4774" s="115" t="s">
        <v>216</v>
      </c>
      <c r="C4774" s="115" t="s">
        <v>103</v>
      </c>
      <c r="D4774" s="115" t="s">
        <v>86</v>
      </c>
      <c r="E4774" s="115" t="s">
        <v>86</v>
      </c>
      <c r="F4774" s="115" t="s">
        <v>86</v>
      </c>
      <c r="G4774" s="115">
        <v>1904</v>
      </c>
      <c r="H4774" s="115" t="s">
        <v>125</v>
      </c>
      <c r="I4774" s="115">
        <v>2.8467005310000002</v>
      </c>
      <c r="J4774" s="115" t="s">
        <v>57</v>
      </c>
      <c r="K4774" s="115" t="str">
        <f>INDEX(DatosProcesados!$A$1:$BF$101,MATCH(DataBase!A4774,DatosProcesados!$A$1:$A$101,0),MATCH(DataBase!J4774,DatosProcesados!$A$1:$BF$1,0))</f>
        <v>No informa</v>
      </c>
      <c r="L4774" s="115" t="str">
        <f>INDEX(Modelo!$A$9:$D$89,MATCH(DataBase!$J4774,Modelo!$A$9:$A$89,0),MATCH(DataBase!L$1,Modelo!$A$9:$D$9,0))</f>
        <v xml:space="preserve">Impacto social </v>
      </c>
      <c r="M4774" s="115" t="str">
        <f>INDEX(Modelo!$A$9:$D$89,MATCH(DataBase!$J4774,Modelo!$A$9:$A$89,0),MATCH(DataBase!M$1,Modelo!$A$9:$D$9,0))</f>
        <v>Pilar 4</v>
      </c>
      <c r="N4774" s="115" t="str">
        <f>INDEX(Modelo!$A$9:$D$89,MATCH(DataBase!$J4774,Modelo!$A$9:$A$89,0),MATCH(DataBase!N$1,Modelo!$A$9:$D$9,0))</f>
        <v>positivo</v>
      </c>
      <c r="O4774" s="115">
        <f t="array" ref="O4774">IF(N4774="negativo",INDEX($AD$3:$AG$51,MATCH(1,($B4774=$AD$3:$AD$51)*($J4774=$AE$3:$AE$51),0),3),IF(N4774="positivo",INDEX($AD$55:$AG$109,MATCH(1,($B4774=$AD$55:$AD$109)*($J4774=$AE$55:$AE$109),0),3)))</f>
        <v>54.83</v>
      </c>
      <c r="P4774" s="115">
        <f t="array" ref="P4774">IF(N4774="negativo",INDEX($AD$3:$AG$51,MATCH(1,($B4774=$AD$3:$AD$51)*($J4774=$AE$3:$AE$51),0),4),IF(N4774="positivo",INDEX($AD$55:$AG$109,MATCH(1,($B4774=$AD$55:$AD$109)*($J4774=$AE$55:$AE$109),0),4)))</f>
        <v>11.4</v>
      </c>
      <c r="Q4774" s="115" t="str">
        <f>VLOOKUP(M4774,Modelo!$A$2:$C$7,2,0)</f>
        <v>Capital Humano: Bienestar y Desarrollo</v>
      </c>
      <c r="R4774" s="118">
        <f t="array" ref="R4774">INDEX(Modelo!$F$1:$H$37,MATCH(1,(DataBase!Q4774=Modelo!$G$1:$G$37)*(DataBase!B4774=Modelo!$F$1:$F$37),0),3)</f>
        <v>0.21052631578947367</v>
      </c>
      <c r="S4774" s="115">
        <f t="shared" si="150"/>
        <v>0</v>
      </c>
      <c r="T4774" s="115">
        <f t="shared" si="151"/>
        <v>0</v>
      </c>
    </row>
    <row r="4775" spans="1:20" x14ac:dyDescent="0.3">
      <c r="A4775" s="115" t="s">
        <v>359</v>
      </c>
      <c r="B4775" s="115" t="s">
        <v>313</v>
      </c>
      <c r="C4775" s="115" t="s">
        <v>103</v>
      </c>
      <c r="D4775" s="115" t="s">
        <v>86</v>
      </c>
      <c r="E4775" s="115" t="s">
        <v>87</v>
      </c>
      <c r="F4775" s="115" t="s">
        <v>87</v>
      </c>
      <c r="G4775" s="115">
        <v>1993</v>
      </c>
      <c r="H4775" s="115" t="s">
        <v>244</v>
      </c>
      <c r="I4775" s="115">
        <v>2.3607916150000001</v>
      </c>
      <c r="J4775" s="115" t="s">
        <v>57</v>
      </c>
      <c r="K4775" s="115" t="str">
        <f>INDEX(DatosProcesados!$A$1:$BF$101,MATCH(DataBase!A4775,DatosProcesados!$A$1:$A$101,0),MATCH(DataBase!J4775,DatosProcesados!$A$1:$BF$1,0))</f>
        <v>No informa</v>
      </c>
      <c r="L4775" s="115" t="str">
        <f>INDEX(Modelo!$A$9:$D$89,MATCH(DataBase!$J4775,Modelo!$A$9:$A$89,0),MATCH(DataBase!L$1,Modelo!$A$9:$D$9,0))</f>
        <v xml:space="preserve">Impacto social </v>
      </c>
      <c r="M4775" s="115" t="str">
        <f>INDEX(Modelo!$A$9:$D$89,MATCH(DataBase!$J4775,Modelo!$A$9:$A$89,0),MATCH(DataBase!M$1,Modelo!$A$9:$D$9,0))</f>
        <v>Pilar 4</v>
      </c>
      <c r="N4775" s="115" t="str">
        <f>INDEX(Modelo!$A$9:$D$89,MATCH(DataBase!$J4775,Modelo!$A$9:$A$89,0),MATCH(DataBase!N$1,Modelo!$A$9:$D$9,0))</f>
        <v>positivo</v>
      </c>
      <c r="O4775" s="115">
        <f t="array" ref="O4775">IF(N4775="negativo",INDEX($AD$3:$AG$51,MATCH(1,($B4775=$AD$3:$AD$51)*($J4775=$AE$3:$AE$51),0),3),IF(N4775="positivo",INDEX($AD$55:$AG$109,MATCH(1,($B4775=$AD$55:$AD$109)*($J4775=$AE$55:$AE$109),0),3)))</f>
        <v>187</v>
      </c>
      <c r="P4775" s="115">
        <f t="array" ref="P4775">IF(N4775="negativo",INDEX($AD$3:$AG$51,MATCH(1,($B4775=$AD$3:$AD$51)*($J4775=$AE$3:$AE$51),0),4),IF(N4775="positivo",INDEX($AD$55:$AG$109,MATCH(1,($B4775=$AD$55:$AD$109)*($J4775=$AE$55:$AE$109),0),4)))</f>
        <v>12.3</v>
      </c>
      <c r="Q4775" s="115" t="str">
        <f>VLOOKUP(M4775,Modelo!$A$2:$C$7,2,0)</f>
        <v>Capital Humano: Bienestar y Desarrollo</v>
      </c>
      <c r="R4775" s="118">
        <f t="array" ref="R4775">INDEX(Modelo!$F$1:$H$37,MATCH(1,(DataBase!Q4775=Modelo!$G$1:$G$37)*(DataBase!B4775=Modelo!$F$1:$F$37),0),3)</f>
        <v>0.17647058823529413</v>
      </c>
      <c r="S4775" s="115">
        <f t="shared" si="150"/>
        <v>0</v>
      </c>
      <c r="T4775" s="115">
        <f t="shared" si="151"/>
        <v>0</v>
      </c>
    </row>
    <row r="4776" spans="1:20" x14ac:dyDescent="0.3">
      <c r="A4776" s="115" t="s">
        <v>327</v>
      </c>
      <c r="B4776" s="115" t="s">
        <v>313</v>
      </c>
      <c r="C4776" s="115" t="s">
        <v>103</v>
      </c>
      <c r="D4776" s="115" t="s">
        <v>86</v>
      </c>
      <c r="E4776" s="115" t="s">
        <v>86</v>
      </c>
      <c r="F4776" s="115" t="s">
        <v>87</v>
      </c>
      <c r="G4776" s="115">
        <v>2005</v>
      </c>
      <c r="H4776" s="115" t="s">
        <v>328</v>
      </c>
      <c r="I4776" s="115">
        <v>10.521119421</v>
      </c>
      <c r="J4776" s="115" t="s">
        <v>57</v>
      </c>
      <c r="K4776" s="115" t="str">
        <f>INDEX(DatosProcesados!$A$1:$BF$101,MATCH(DataBase!A4776,DatosProcesados!$A$1:$A$101,0),MATCH(DataBase!J4776,DatosProcesados!$A$1:$BF$1,0))</f>
        <v>No informa</v>
      </c>
      <c r="L4776" s="115" t="str">
        <f>INDEX(Modelo!$A$9:$D$89,MATCH(DataBase!$J4776,Modelo!$A$9:$A$89,0),MATCH(DataBase!L$1,Modelo!$A$9:$D$9,0))</f>
        <v xml:space="preserve">Impacto social </v>
      </c>
      <c r="M4776" s="115" t="str">
        <f>INDEX(Modelo!$A$9:$D$89,MATCH(DataBase!$J4776,Modelo!$A$9:$A$89,0),MATCH(DataBase!M$1,Modelo!$A$9:$D$9,0))</f>
        <v>Pilar 4</v>
      </c>
      <c r="N4776" s="115" t="str">
        <f>INDEX(Modelo!$A$9:$D$89,MATCH(DataBase!$J4776,Modelo!$A$9:$A$89,0),MATCH(DataBase!N$1,Modelo!$A$9:$D$9,0))</f>
        <v>positivo</v>
      </c>
      <c r="O4776" s="115">
        <f t="array" ref="O4776">IF(N4776="negativo",INDEX($AD$3:$AG$51,MATCH(1,($B4776=$AD$3:$AD$51)*($J4776=$AE$3:$AE$51),0),3),IF(N4776="positivo",INDEX($AD$55:$AG$109,MATCH(1,($B4776=$AD$55:$AD$109)*($J4776=$AE$55:$AE$109),0),3)))</f>
        <v>187</v>
      </c>
      <c r="P4776" s="115">
        <f t="array" ref="P4776">IF(N4776="negativo",INDEX($AD$3:$AG$51,MATCH(1,($B4776=$AD$3:$AD$51)*($J4776=$AE$3:$AE$51),0),4),IF(N4776="positivo",INDEX($AD$55:$AG$109,MATCH(1,($B4776=$AD$55:$AD$109)*($J4776=$AE$55:$AE$109),0),4)))</f>
        <v>12.3</v>
      </c>
      <c r="Q4776" s="115" t="str">
        <f>VLOOKUP(M4776,Modelo!$A$2:$C$7,2,0)</f>
        <v>Capital Humano: Bienestar y Desarrollo</v>
      </c>
      <c r="R4776" s="118">
        <f t="array" ref="R4776">INDEX(Modelo!$F$1:$H$37,MATCH(1,(DataBase!Q4776=Modelo!$G$1:$G$37)*(DataBase!B4776=Modelo!$F$1:$F$37),0),3)</f>
        <v>0.17647058823529413</v>
      </c>
      <c r="S4776" s="115">
        <f t="shared" si="150"/>
        <v>0</v>
      </c>
      <c r="T4776" s="115">
        <f t="shared" si="151"/>
        <v>0</v>
      </c>
    </row>
    <row r="4777" spans="1:20" x14ac:dyDescent="0.3">
      <c r="A4777" s="115" t="s">
        <v>283</v>
      </c>
      <c r="B4777" s="115" t="s">
        <v>216</v>
      </c>
      <c r="C4777" s="115" t="s">
        <v>103</v>
      </c>
      <c r="D4777" s="115" t="s">
        <v>86</v>
      </c>
      <c r="E4777" s="115" t="s">
        <v>86</v>
      </c>
      <c r="F4777" s="115" t="s">
        <v>87</v>
      </c>
      <c r="G4777" s="115">
        <v>1958</v>
      </c>
      <c r="H4777" s="115" t="s">
        <v>125</v>
      </c>
      <c r="I4777" s="115">
        <v>2.0172595470000001</v>
      </c>
      <c r="J4777" s="115" t="s">
        <v>57</v>
      </c>
      <c r="K4777" s="115" t="str">
        <f>INDEX(DatosProcesados!$A$1:$BF$101,MATCH(DataBase!A4777,DatosProcesados!$A$1:$A$101,0),MATCH(DataBase!J4777,DatosProcesados!$A$1:$BF$1,0))</f>
        <v>No informa</v>
      </c>
      <c r="L4777" s="115" t="str">
        <f>INDEX(Modelo!$A$9:$D$89,MATCH(DataBase!$J4777,Modelo!$A$9:$A$89,0),MATCH(DataBase!L$1,Modelo!$A$9:$D$9,0))</f>
        <v xml:space="preserve">Impacto social </v>
      </c>
      <c r="M4777" s="115" t="str">
        <f>INDEX(Modelo!$A$9:$D$89,MATCH(DataBase!$J4777,Modelo!$A$9:$A$89,0),MATCH(DataBase!M$1,Modelo!$A$9:$D$9,0))</f>
        <v>Pilar 4</v>
      </c>
      <c r="N4777" s="115" t="str">
        <f>INDEX(Modelo!$A$9:$D$89,MATCH(DataBase!$J4777,Modelo!$A$9:$A$89,0),MATCH(DataBase!N$1,Modelo!$A$9:$D$9,0))</f>
        <v>positivo</v>
      </c>
      <c r="O4777" s="115">
        <f t="array" ref="O4777">IF(N4777="negativo",INDEX($AD$3:$AG$51,MATCH(1,($B4777=$AD$3:$AD$51)*($J4777=$AE$3:$AE$51),0),3),IF(N4777="positivo",INDEX($AD$55:$AG$109,MATCH(1,($B4777=$AD$55:$AD$109)*($J4777=$AE$55:$AE$109),0),3)))</f>
        <v>54.83</v>
      </c>
      <c r="P4777" s="115">
        <f t="array" ref="P4777">IF(N4777="negativo",INDEX($AD$3:$AG$51,MATCH(1,($B4777=$AD$3:$AD$51)*($J4777=$AE$3:$AE$51),0),4),IF(N4777="positivo",INDEX($AD$55:$AG$109,MATCH(1,($B4777=$AD$55:$AD$109)*($J4777=$AE$55:$AE$109),0),4)))</f>
        <v>11.4</v>
      </c>
      <c r="Q4777" s="115" t="str">
        <f>VLOOKUP(M4777,Modelo!$A$2:$C$7,2,0)</f>
        <v>Capital Humano: Bienestar y Desarrollo</v>
      </c>
      <c r="R4777" s="118">
        <f t="array" ref="R4777">INDEX(Modelo!$F$1:$H$37,MATCH(1,(DataBase!Q4777=Modelo!$G$1:$G$37)*(DataBase!B4777=Modelo!$F$1:$F$37),0),3)</f>
        <v>0.21052631578947367</v>
      </c>
      <c r="S4777" s="115">
        <f t="shared" si="150"/>
        <v>0</v>
      </c>
      <c r="T4777" s="115">
        <f t="shared" si="151"/>
        <v>0</v>
      </c>
    </row>
    <row r="4778" spans="1:20" x14ac:dyDescent="0.3">
      <c r="A4778" s="115" t="s">
        <v>188</v>
      </c>
      <c r="B4778" s="115" t="s">
        <v>84</v>
      </c>
      <c r="C4778" s="115" t="s">
        <v>103</v>
      </c>
      <c r="D4778" s="115" t="s">
        <v>86</v>
      </c>
      <c r="E4778" s="115" t="s">
        <v>87</v>
      </c>
      <c r="F4778" s="115" t="s">
        <v>86</v>
      </c>
      <c r="G4778" s="115">
        <v>1974</v>
      </c>
      <c r="H4778" s="115" t="s">
        <v>125</v>
      </c>
      <c r="I4778" s="115">
        <v>2.2729038500000001</v>
      </c>
      <c r="J4778" s="115" t="s">
        <v>57</v>
      </c>
      <c r="K4778" s="115">
        <f>INDEX(DatosProcesados!$A$1:$BF$101,MATCH(DataBase!A4778,DatosProcesados!$A$1:$A$101,0),MATCH(DataBase!J4778,DatosProcesados!$A$1:$BF$1,0))</f>
        <v>38.5</v>
      </c>
      <c r="L4778" s="115" t="str">
        <f>INDEX(Modelo!$A$9:$D$89,MATCH(DataBase!$J4778,Modelo!$A$9:$A$89,0),MATCH(DataBase!L$1,Modelo!$A$9:$D$9,0))</f>
        <v xml:space="preserve">Impacto social </v>
      </c>
      <c r="M4778" s="115" t="str">
        <f>INDEX(Modelo!$A$9:$D$89,MATCH(DataBase!$J4778,Modelo!$A$9:$A$89,0),MATCH(DataBase!M$1,Modelo!$A$9:$D$9,0))</f>
        <v>Pilar 4</v>
      </c>
      <c r="N4778" s="115" t="str">
        <f>INDEX(Modelo!$A$9:$D$89,MATCH(DataBase!$J4778,Modelo!$A$9:$A$89,0),MATCH(DataBase!N$1,Modelo!$A$9:$D$9,0))</f>
        <v>positivo</v>
      </c>
      <c r="O4778" s="115">
        <f t="array" ref="O4778">IF(N4778="negativo",INDEX($AD$3:$AG$51,MATCH(1,($B4778=$AD$3:$AD$51)*($J4778=$AE$3:$AE$51),0),3),IF(N4778="positivo",INDEX($AD$55:$AG$109,MATCH(1,($B4778=$AD$55:$AD$109)*($J4778=$AE$55:$AE$109),0),3)))</f>
        <v>230</v>
      </c>
      <c r="P4778" s="115">
        <f t="array" ref="P4778">IF(N4778="negativo",INDEX($AD$3:$AG$51,MATCH(1,($B4778=$AD$3:$AD$51)*($J4778=$AE$3:$AE$51),0),4),IF(N4778="positivo",INDEX($AD$55:$AG$109,MATCH(1,($B4778=$AD$55:$AD$109)*($J4778=$AE$55:$AE$109),0),4)))</f>
        <v>34</v>
      </c>
      <c r="Q4778" s="115" t="str">
        <f>VLOOKUP(M4778,Modelo!$A$2:$C$7,2,0)</f>
        <v>Capital Humano: Bienestar y Desarrollo</v>
      </c>
      <c r="R4778" s="118">
        <f t="array" ref="R4778">INDEX(Modelo!$F$1:$H$37,MATCH(1,(DataBase!Q4778=Modelo!$G$1:$G$37)*(DataBase!B4778=Modelo!$F$1:$F$37),0),3)</f>
        <v>0.11764705882352941</v>
      </c>
      <c r="S4778" s="115">
        <f t="shared" si="150"/>
        <v>2.295918367346939</v>
      </c>
      <c r="T4778" s="115">
        <f t="shared" si="151"/>
        <v>0.27010804321728693</v>
      </c>
    </row>
    <row r="4779" spans="1:20" x14ac:dyDescent="0.3">
      <c r="A4779" s="115" t="s">
        <v>199</v>
      </c>
      <c r="B4779" s="115" t="s">
        <v>84</v>
      </c>
      <c r="C4779" s="115" t="s">
        <v>103</v>
      </c>
      <c r="D4779" s="115" t="s">
        <v>86</v>
      </c>
      <c r="E4779" s="115" t="s">
        <v>86</v>
      </c>
      <c r="F4779" s="115" t="s">
        <v>87</v>
      </c>
      <c r="G4779" s="115">
        <v>2015</v>
      </c>
      <c r="H4779" s="115" t="s">
        <v>125</v>
      </c>
      <c r="I4779" s="115">
        <v>0.70314701400000001</v>
      </c>
      <c r="J4779" s="115" t="s">
        <v>57</v>
      </c>
      <c r="K4779" s="115" t="str">
        <f>INDEX(DatosProcesados!$A$1:$BF$101,MATCH(DataBase!A4779,DatosProcesados!$A$1:$A$101,0),MATCH(DataBase!J4779,DatosProcesados!$A$1:$BF$1,0))</f>
        <v>No informa</v>
      </c>
      <c r="L4779" s="115" t="str">
        <f>INDEX(Modelo!$A$9:$D$89,MATCH(DataBase!$J4779,Modelo!$A$9:$A$89,0),MATCH(DataBase!L$1,Modelo!$A$9:$D$9,0))</f>
        <v xml:space="preserve">Impacto social </v>
      </c>
      <c r="M4779" s="115" t="str">
        <f>INDEX(Modelo!$A$9:$D$89,MATCH(DataBase!$J4779,Modelo!$A$9:$A$89,0),MATCH(DataBase!M$1,Modelo!$A$9:$D$9,0))</f>
        <v>Pilar 4</v>
      </c>
      <c r="N4779" s="115" t="str">
        <f>INDEX(Modelo!$A$9:$D$89,MATCH(DataBase!$J4779,Modelo!$A$9:$A$89,0),MATCH(DataBase!N$1,Modelo!$A$9:$D$9,0))</f>
        <v>positivo</v>
      </c>
      <c r="O4779" s="115">
        <f t="array" ref="O4779">IF(N4779="negativo",INDEX($AD$3:$AG$51,MATCH(1,($B4779=$AD$3:$AD$51)*($J4779=$AE$3:$AE$51),0),3),IF(N4779="positivo",INDEX($AD$55:$AG$109,MATCH(1,($B4779=$AD$55:$AD$109)*($J4779=$AE$55:$AE$109),0),3)))</f>
        <v>230</v>
      </c>
      <c r="P4779" s="115">
        <f t="array" ref="P4779">IF(N4779="negativo",INDEX($AD$3:$AG$51,MATCH(1,($B4779=$AD$3:$AD$51)*($J4779=$AE$3:$AE$51),0),4),IF(N4779="positivo",INDEX($AD$55:$AG$109,MATCH(1,($B4779=$AD$55:$AD$109)*($J4779=$AE$55:$AE$109),0),4)))</f>
        <v>34</v>
      </c>
      <c r="Q4779" s="115" t="str">
        <f>VLOOKUP(M4779,Modelo!$A$2:$C$7,2,0)</f>
        <v>Capital Humano: Bienestar y Desarrollo</v>
      </c>
      <c r="R4779" s="118">
        <f t="array" ref="R4779">INDEX(Modelo!$F$1:$H$37,MATCH(1,(DataBase!Q4779=Modelo!$G$1:$G$37)*(DataBase!B4779=Modelo!$F$1:$F$37),0),3)</f>
        <v>0.11764705882352941</v>
      </c>
      <c r="S4779" s="115">
        <f t="shared" si="150"/>
        <v>0</v>
      </c>
      <c r="T4779" s="115">
        <f t="shared" si="151"/>
        <v>0</v>
      </c>
    </row>
    <row r="4780" spans="1:20" x14ac:dyDescent="0.3">
      <c r="A4780" s="115" t="s">
        <v>215</v>
      </c>
      <c r="B4780" s="115" t="s">
        <v>216</v>
      </c>
      <c r="C4780" s="115" t="s">
        <v>97</v>
      </c>
      <c r="D4780" s="115" t="s">
        <v>86</v>
      </c>
      <c r="E4780" s="115" t="s">
        <v>86</v>
      </c>
      <c r="F4780" s="115" t="s">
        <v>86</v>
      </c>
      <c r="G4780" s="115">
        <v>1956</v>
      </c>
      <c r="H4780" s="115" t="s">
        <v>125</v>
      </c>
      <c r="I4780" s="115">
        <v>25.860914507</v>
      </c>
      <c r="J4780" s="115" t="s">
        <v>57</v>
      </c>
      <c r="K4780" s="115">
        <f>INDEX(DatosProcesados!$A$1:$BF$101,MATCH(DataBase!A4780,DatosProcesados!$A$1:$A$101,0),MATCH(DataBase!J4780,DatosProcesados!$A$1:$BF$1,0))</f>
        <v>43</v>
      </c>
      <c r="L4780" s="115" t="str">
        <f>INDEX(Modelo!$A$9:$D$89,MATCH(DataBase!$J4780,Modelo!$A$9:$A$89,0),MATCH(DataBase!L$1,Modelo!$A$9:$D$9,0))</f>
        <v xml:space="preserve">Impacto social </v>
      </c>
      <c r="M4780" s="115" t="str">
        <f>INDEX(Modelo!$A$9:$D$89,MATCH(DataBase!$J4780,Modelo!$A$9:$A$89,0),MATCH(DataBase!M$1,Modelo!$A$9:$D$9,0))</f>
        <v>Pilar 4</v>
      </c>
      <c r="N4780" s="115" t="str">
        <f>INDEX(Modelo!$A$9:$D$89,MATCH(DataBase!$J4780,Modelo!$A$9:$A$89,0),MATCH(DataBase!N$1,Modelo!$A$9:$D$9,0))</f>
        <v>positivo</v>
      </c>
      <c r="O4780" s="115">
        <f t="array" ref="O4780">IF(N4780="negativo",INDEX($AD$3:$AG$51,MATCH(1,($B4780=$AD$3:$AD$51)*($J4780=$AE$3:$AE$51),0),3),IF(N4780="positivo",INDEX($AD$55:$AG$109,MATCH(1,($B4780=$AD$55:$AD$109)*($J4780=$AE$55:$AE$109),0),3)))</f>
        <v>54.83</v>
      </c>
      <c r="P4780" s="115">
        <f t="array" ref="P4780">IF(N4780="negativo",INDEX($AD$3:$AG$51,MATCH(1,($B4780=$AD$3:$AD$51)*($J4780=$AE$3:$AE$51),0),4),IF(N4780="positivo",INDEX($AD$55:$AG$109,MATCH(1,($B4780=$AD$55:$AD$109)*($J4780=$AE$55:$AE$109),0),4)))</f>
        <v>11.4</v>
      </c>
      <c r="Q4780" s="115" t="str">
        <f>VLOOKUP(M4780,Modelo!$A$2:$C$7,2,0)</f>
        <v>Capital Humano: Bienestar y Desarrollo</v>
      </c>
      <c r="R4780" s="118">
        <f t="array" ref="R4780">INDEX(Modelo!$F$1:$H$37,MATCH(1,(DataBase!Q4780=Modelo!$G$1:$G$37)*(DataBase!B4780=Modelo!$F$1:$F$37),0),3)</f>
        <v>0.21052631578947367</v>
      </c>
      <c r="S4780" s="115">
        <f t="shared" si="150"/>
        <v>72.760764448537884</v>
      </c>
      <c r="T4780" s="115">
        <f t="shared" si="151"/>
        <v>15.318055673376396</v>
      </c>
    </row>
    <row r="4781" spans="1:20" x14ac:dyDescent="0.3">
      <c r="A4781" s="115" t="s">
        <v>257</v>
      </c>
      <c r="B4781" s="115" t="s">
        <v>216</v>
      </c>
      <c r="C4781" s="115" t="s">
        <v>97</v>
      </c>
      <c r="D4781" s="115" t="s">
        <v>86</v>
      </c>
      <c r="E4781" s="115" t="s">
        <v>87</v>
      </c>
      <c r="F4781" s="115" t="s">
        <v>87</v>
      </c>
      <c r="G4781" s="115">
        <v>1898</v>
      </c>
      <c r="H4781" s="115" t="s">
        <v>167</v>
      </c>
      <c r="I4781" s="115">
        <v>2.4260392159999999</v>
      </c>
      <c r="J4781" s="115" t="s">
        <v>57</v>
      </c>
      <c r="K4781" s="115">
        <f>INDEX(DatosProcesados!$A$1:$BF$101,MATCH(DataBase!A4781,DatosProcesados!$A$1:$A$101,0),MATCH(DataBase!J4781,DatosProcesados!$A$1:$BF$1,0))</f>
        <v>25</v>
      </c>
      <c r="L4781" s="115" t="str">
        <f>INDEX(Modelo!$A$9:$D$89,MATCH(DataBase!$J4781,Modelo!$A$9:$A$89,0),MATCH(DataBase!L$1,Modelo!$A$9:$D$9,0))</f>
        <v xml:space="preserve">Impacto social </v>
      </c>
      <c r="M4781" s="115" t="str">
        <f>INDEX(Modelo!$A$9:$D$89,MATCH(DataBase!$J4781,Modelo!$A$9:$A$89,0),MATCH(DataBase!M$1,Modelo!$A$9:$D$9,0))</f>
        <v>Pilar 4</v>
      </c>
      <c r="N4781" s="115" t="str">
        <f>INDEX(Modelo!$A$9:$D$89,MATCH(DataBase!$J4781,Modelo!$A$9:$A$89,0),MATCH(DataBase!N$1,Modelo!$A$9:$D$9,0))</f>
        <v>positivo</v>
      </c>
      <c r="O4781" s="115">
        <f t="array" ref="O4781">IF(N4781="negativo",INDEX($AD$3:$AG$51,MATCH(1,($B4781=$AD$3:$AD$51)*($J4781=$AE$3:$AE$51),0),3),IF(N4781="positivo",INDEX($AD$55:$AG$109,MATCH(1,($B4781=$AD$55:$AD$109)*($J4781=$AE$55:$AE$109),0),3)))</f>
        <v>54.83</v>
      </c>
      <c r="P4781" s="115">
        <f t="array" ref="P4781">IF(N4781="negativo",INDEX($AD$3:$AG$51,MATCH(1,($B4781=$AD$3:$AD$51)*($J4781=$AE$3:$AE$51),0),4),IF(N4781="positivo",INDEX($AD$55:$AG$109,MATCH(1,($B4781=$AD$55:$AD$109)*($J4781=$AE$55:$AE$109),0),4)))</f>
        <v>11.4</v>
      </c>
      <c r="Q4781" s="115" t="str">
        <f>VLOOKUP(M4781,Modelo!$A$2:$C$7,2,0)</f>
        <v>Capital Humano: Bienestar y Desarrollo</v>
      </c>
      <c r="R4781" s="118">
        <f t="array" ref="R4781">INDEX(Modelo!$F$1:$H$37,MATCH(1,(DataBase!Q4781=Modelo!$G$1:$G$37)*(DataBase!B4781=Modelo!$F$1:$F$37),0),3)</f>
        <v>0.21052631578947367</v>
      </c>
      <c r="S4781" s="115">
        <f t="shared" si="150"/>
        <v>31.314759382915035</v>
      </c>
      <c r="T4781" s="115">
        <f t="shared" si="151"/>
        <v>6.5925809227189545</v>
      </c>
    </row>
    <row r="4782" spans="1:20" x14ac:dyDescent="0.3">
      <c r="A4782" s="115" t="s">
        <v>301</v>
      </c>
      <c r="B4782" s="115" t="s">
        <v>216</v>
      </c>
      <c r="C4782" s="115" t="s">
        <v>103</v>
      </c>
      <c r="D4782" s="115" t="s">
        <v>86</v>
      </c>
      <c r="E4782" s="115" t="s">
        <v>87</v>
      </c>
      <c r="F4782" s="115" t="s">
        <v>86</v>
      </c>
      <c r="G4782" s="115">
        <v>1998</v>
      </c>
      <c r="H4782" s="115" t="s">
        <v>125</v>
      </c>
      <c r="I4782" s="115">
        <v>1.697301486</v>
      </c>
      <c r="J4782" s="115" t="s">
        <v>57</v>
      </c>
      <c r="K4782" s="115">
        <f>INDEX(DatosProcesados!$A$1:$BF$101,MATCH(DataBase!A4782,DatosProcesados!$A$1:$A$101,0),MATCH(DataBase!J4782,DatosProcesados!$A$1:$BF$1,0))</f>
        <v>27</v>
      </c>
      <c r="L4782" s="115" t="str">
        <f>INDEX(Modelo!$A$9:$D$89,MATCH(DataBase!$J4782,Modelo!$A$9:$A$89,0),MATCH(DataBase!L$1,Modelo!$A$9:$D$9,0))</f>
        <v xml:space="preserve">Impacto social </v>
      </c>
      <c r="M4782" s="115" t="str">
        <f>INDEX(Modelo!$A$9:$D$89,MATCH(DataBase!$J4782,Modelo!$A$9:$A$89,0),MATCH(DataBase!M$1,Modelo!$A$9:$D$9,0))</f>
        <v>Pilar 4</v>
      </c>
      <c r="N4782" s="115" t="str">
        <f>INDEX(Modelo!$A$9:$D$89,MATCH(DataBase!$J4782,Modelo!$A$9:$A$89,0),MATCH(DataBase!N$1,Modelo!$A$9:$D$9,0))</f>
        <v>positivo</v>
      </c>
      <c r="O4782" s="115">
        <f t="array" ref="O4782">IF(N4782="negativo",INDEX($AD$3:$AG$51,MATCH(1,($B4782=$AD$3:$AD$51)*($J4782=$AE$3:$AE$51),0),3),IF(N4782="positivo",INDEX($AD$55:$AG$109,MATCH(1,($B4782=$AD$55:$AD$109)*($J4782=$AE$55:$AE$109),0),3)))</f>
        <v>54.83</v>
      </c>
      <c r="P4782" s="115">
        <f t="array" ref="P4782">IF(N4782="negativo",INDEX($AD$3:$AG$51,MATCH(1,($B4782=$AD$3:$AD$51)*($J4782=$AE$3:$AE$51),0),4),IF(N4782="positivo",INDEX($AD$55:$AG$109,MATCH(1,($B4782=$AD$55:$AD$109)*($J4782=$AE$55:$AE$109),0),4)))</f>
        <v>11.4</v>
      </c>
      <c r="Q4782" s="115" t="str">
        <f>VLOOKUP(M4782,Modelo!$A$2:$C$7,2,0)</f>
        <v>Capital Humano: Bienestar y Desarrollo</v>
      </c>
      <c r="R4782" s="118">
        <f t="array" ref="R4782">INDEX(Modelo!$F$1:$H$37,MATCH(1,(DataBase!Q4782=Modelo!$G$1:$G$37)*(DataBase!B4782=Modelo!$F$1:$F$37),0),3)</f>
        <v>0.21052631578947367</v>
      </c>
      <c r="S4782" s="115">
        <f t="shared" si="150"/>
        <v>35.919871056873127</v>
      </c>
      <c r="T4782" s="115">
        <f t="shared" si="151"/>
        <v>7.5620781172364477</v>
      </c>
    </row>
    <row r="4783" spans="1:20" x14ac:dyDescent="0.3">
      <c r="A4783" s="115" t="s">
        <v>352</v>
      </c>
      <c r="B4783" s="115" t="s">
        <v>313</v>
      </c>
      <c r="C4783" s="115" t="s">
        <v>103</v>
      </c>
      <c r="D4783" s="115" t="s">
        <v>87</v>
      </c>
      <c r="E4783" s="115" t="s">
        <v>87</v>
      </c>
      <c r="F4783" s="115" t="s">
        <v>87</v>
      </c>
      <c r="G4783" s="115">
        <v>1969</v>
      </c>
      <c r="H4783" s="115" t="s">
        <v>353</v>
      </c>
      <c r="I4783" s="115">
        <v>3.188315636</v>
      </c>
      <c r="J4783" s="115" t="s">
        <v>57</v>
      </c>
      <c r="K4783" s="115" t="str">
        <f>INDEX(DatosProcesados!$A$1:$BF$101,MATCH(DataBase!A4783,DatosProcesados!$A$1:$A$101,0),MATCH(DataBase!J4783,DatosProcesados!$A$1:$BF$1,0))</f>
        <v>No informa</v>
      </c>
      <c r="L4783" s="115" t="str">
        <f>INDEX(Modelo!$A$9:$D$89,MATCH(DataBase!$J4783,Modelo!$A$9:$A$89,0),MATCH(DataBase!L$1,Modelo!$A$9:$D$9,0))</f>
        <v xml:space="preserve">Impacto social </v>
      </c>
      <c r="M4783" s="115" t="str">
        <f>INDEX(Modelo!$A$9:$D$89,MATCH(DataBase!$J4783,Modelo!$A$9:$A$89,0),MATCH(DataBase!M$1,Modelo!$A$9:$D$9,0))</f>
        <v>Pilar 4</v>
      </c>
      <c r="N4783" s="115" t="str">
        <f>INDEX(Modelo!$A$9:$D$89,MATCH(DataBase!$J4783,Modelo!$A$9:$A$89,0),MATCH(DataBase!N$1,Modelo!$A$9:$D$9,0))</f>
        <v>positivo</v>
      </c>
      <c r="O4783" s="115">
        <f t="array" ref="O4783">IF(N4783="negativo",INDEX($AD$3:$AG$51,MATCH(1,($B4783=$AD$3:$AD$51)*($J4783=$AE$3:$AE$51),0),3),IF(N4783="positivo",INDEX($AD$55:$AG$109,MATCH(1,($B4783=$AD$55:$AD$109)*($J4783=$AE$55:$AE$109),0),3)))</f>
        <v>187</v>
      </c>
      <c r="P4783" s="115">
        <f t="array" ref="P4783">IF(N4783="negativo",INDEX($AD$3:$AG$51,MATCH(1,($B4783=$AD$3:$AD$51)*($J4783=$AE$3:$AE$51),0),4),IF(N4783="positivo",INDEX($AD$55:$AG$109,MATCH(1,($B4783=$AD$55:$AD$109)*($J4783=$AE$55:$AE$109),0),4)))</f>
        <v>12.3</v>
      </c>
      <c r="Q4783" s="115" t="str">
        <f>VLOOKUP(M4783,Modelo!$A$2:$C$7,2,0)</f>
        <v>Capital Humano: Bienestar y Desarrollo</v>
      </c>
      <c r="R4783" s="118">
        <f t="array" ref="R4783">INDEX(Modelo!$F$1:$H$37,MATCH(1,(DataBase!Q4783=Modelo!$G$1:$G$37)*(DataBase!B4783=Modelo!$F$1:$F$37),0),3)</f>
        <v>0.17647058823529413</v>
      </c>
      <c r="S4783" s="115">
        <f t="shared" si="150"/>
        <v>0</v>
      </c>
      <c r="T4783" s="115">
        <f t="shared" si="151"/>
        <v>0</v>
      </c>
    </row>
    <row r="4784" spans="1:20" x14ac:dyDescent="0.3">
      <c r="A4784" s="115" t="s">
        <v>427</v>
      </c>
      <c r="B4784" s="115" t="s">
        <v>407</v>
      </c>
      <c r="C4784" s="115" t="s">
        <v>103</v>
      </c>
      <c r="D4784" s="115" t="s">
        <v>86</v>
      </c>
      <c r="E4784" s="115" t="s">
        <v>86</v>
      </c>
      <c r="F4784" s="115" t="s">
        <v>87</v>
      </c>
      <c r="G4784" s="115">
        <v>2020</v>
      </c>
      <c r="H4784" s="115" t="s">
        <v>428</v>
      </c>
      <c r="I4784" s="115">
        <v>1.943851598</v>
      </c>
      <c r="J4784" s="115" t="s">
        <v>57</v>
      </c>
      <c r="K4784" s="115" t="str">
        <f>INDEX(DatosProcesados!$A$1:$BF$101,MATCH(DataBase!A4784,DatosProcesados!$A$1:$A$101,0),MATCH(DataBase!J4784,DatosProcesados!$A$1:$BF$1,0))</f>
        <v>No informa</v>
      </c>
      <c r="L4784" s="115" t="str">
        <f>INDEX(Modelo!$A$9:$D$89,MATCH(DataBase!$J4784,Modelo!$A$9:$A$89,0),MATCH(DataBase!L$1,Modelo!$A$9:$D$9,0))</f>
        <v xml:space="preserve">Impacto social </v>
      </c>
      <c r="M4784" s="115" t="str">
        <f>INDEX(Modelo!$A$9:$D$89,MATCH(DataBase!$J4784,Modelo!$A$9:$A$89,0),MATCH(DataBase!M$1,Modelo!$A$9:$D$9,0))</f>
        <v>Pilar 4</v>
      </c>
      <c r="N4784" s="115" t="str">
        <f>INDEX(Modelo!$A$9:$D$89,MATCH(DataBase!$J4784,Modelo!$A$9:$A$89,0),MATCH(DataBase!N$1,Modelo!$A$9:$D$9,0))</f>
        <v>positivo</v>
      </c>
      <c r="O4784" s="115">
        <f t="array" ref="O4784">IF(N4784="negativo",INDEX($AD$3:$AG$51,MATCH(1,($B4784=$AD$3:$AD$51)*($J4784=$AE$3:$AE$51),0),3),IF(N4784="positivo",INDEX($AD$55:$AG$109,MATCH(1,($B4784=$AD$55:$AD$109)*($J4784=$AE$55:$AE$109),0),3)))</f>
        <v>68.48</v>
      </c>
      <c r="P4784" s="115">
        <f t="array" ref="P4784">IF(N4784="negativo",INDEX($AD$3:$AG$51,MATCH(1,($B4784=$AD$3:$AD$51)*($J4784=$AE$3:$AE$51),0),4),IF(N4784="positivo",INDEX($AD$55:$AG$109,MATCH(1,($B4784=$AD$55:$AD$109)*($J4784=$AE$55:$AE$109),0),4)))</f>
        <v>44</v>
      </c>
      <c r="Q4784" s="115" t="str">
        <f>VLOOKUP(M4784,Modelo!$A$2:$C$7,2,0)</f>
        <v>Capital Humano: Bienestar y Desarrollo</v>
      </c>
      <c r="R4784" s="118">
        <f t="array" ref="R4784">INDEX(Modelo!$F$1:$H$37,MATCH(1,(DataBase!Q4784=Modelo!$G$1:$G$37)*(DataBase!B4784=Modelo!$F$1:$F$37),0),3)</f>
        <v>0.19230769230769232</v>
      </c>
      <c r="S4784" s="115">
        <f t="shared" si="150"/>
        <v>0</v>
      </c>
      <c r="T4784" s="115">
        <f t="shared" si="151"/>
        <v>0</v>
      </c>
    </row>
    <row r="4785" spans="1:20" x14ac:dyDescent="0.3">
      <c r="A4785" s="115" t="s">
        <v>333</v>
      </c>
      <c r="B4785" s="115" t="s">
        <v>313</v>
      </c>
      <c r="C4785" s="115" t="s">
        <v>103</v>
      </c>
      <c r="D4785" s="115" t="s">
        <v>86</v>
      </c>
      <c r="E4785" s="115" t="s">
        <v>86</v>
      </c>
      <c r="F4785" s="115" t="s">
        <v>87</v>
      </c>
      <c r="G4785" s="115">
        <v>1952</v>
      </c>
      <c r="H4785" s="115" t="s">
        <v>177</v>
      </c>
      <c r="I4785" s="115">
        <v>5.9910971069999999</v>
      </c>
      <c r="J4785" s="115" t="s">
        <v>57</v>
      </c>
      <c r="K4785" s="115">
        <f>INDEX(DatosProcesados!$A$1:$BF$101,MATCH(DataBase!A4785,DatosProcesados!$A$1:$A$101,0),MATCH(DataBase!J4785,DatosProcesados!$A$1:$BF$1,0))</f>
        <v>26.8</v>
      </c>
      <c r="L4785" s="115" t="str">
        <f>INDEX(Modelo!$A$9:$D$89,MATCH(DataBase!$J4785,Modelo!$A$9:$A$89,0),MATCH(DataBase!L$1,Modelo!$A$9:$D$9,0))</f>
        <v xml:space="preserve">Impacto social </v>
      </c>
      <c r="M4785" s="115" t="str">
        <f>INDEX(Modelo!$A$9:$D$89,MATCH(DataBase!$J4785,Modelo!$A$9:$A$89,0),MATCH(DataBase!M$1,Modelo!$A$9:$D$9,0))</f>
        <v>Pilar 4</v>
      </c>
      <c r="N4785" s="115" t="str">
        <f>INDEX(Modelo!$A$9:$D$89,MATCH(DataBase!$J4785,Modelo!$A$9:$A$89,0),MATCH(DataBase!N$1,Modelo!$A$9:$D$9,0))</f>
        <v>positivo</v>
      </c>
      <c r="O4785" s="115">
        <f t="array" ref="O4785">IF(N4785="negativo",INDEX($AD$3:$AG$51,MATCH(1,($B4785=$AD$3:$AD$51)*($J4785=$AE$3:$AE$51),0),3),IF(N4785="positivo",INDEX($AD$55:$AG$109,MATCH(1,($B4785=$AD$55:$AD$109)*($J4785=$AE$55:$AE$109),0),3)))</f>
        <v>187</v>
      </c>
      <c r="P4785" s="115">
        <f t="array" ref="P4785">IF(N4785="negativo",INDEX($AD$3:$AG$51,MATCH(1,($B4785=$AD$3:$AD$51)*($J4785=$AE$3:$AE$51),0),4),IF(N4785="positivo",INDEX($AD$55:$AG$109,MATCH(1,($B4785=$AD$55:$AD$109)*($J4785=$AE$55:$AE$109),0),4)))</f>
        <v>12.3</v>
      </c>
      <c r="Q4785" s="115" t="str">
        <f>VLOOKUP(M4785,Modelo!$A$2:$C$7,2,0)</f>
        <v>Capital Humano: Bienestar y Desarrollo</v>
      </c>
      <c r="R4785" s="118">
        <f t="array" ref="R4785">INDEX(Modelo!$F$1:$H$37,MATCH(1,(DataBase!Q4785=Modelo!$G$1:$G$37)*(DataBase!B4785=Modelo!$F$1:$F$37),0),3)</f>
        <v>0.17647058823529413</v>
      </c>
      <c r="S4785" s="115">
        <f t="shared" si="150"/>
        <v>8.2999427590154546</v>
      </c>
      <c r="T4785" s="115">
        <f t="shared" si="151"/>
        <v>1.4646957810027275</v>
      </c>
    </row>
    <row r="4786" spans="1:20" x14ac:dyDescent="0.3">
      <c r="A4786" s="115" t="s">
        <v>371</v>
      </c>
      <c r="B4786" s="115" t="s">
        <v>313</v>
      </c>
      <c r="C4786" s="115" t="s">
        <v>103</v>
      </c>
      <c r="D4786" s="115" t="s">
        <v>87</v>
      </c>
      <c r="E4786" s="115" t="s">
        <v>86</v>
      </c>
      <c r="F4786" s="115" t="s">
        <v>87</v>
      </c>
      <c r="G4786" s="115">
        <v>1977</v>
      </c>
      <c r="H4786" s="115" t="s">
        <v>281</v>
      </c>
      <c r="I4786" s="115">
        <v>2.002301595</v>
      </c>
      <c r="J4786" s="115" t="s">
        <v>57</v>
      </c>
      <c r="K4786" s="115" t="str">
        <f>INDEX(DatosProcesados!$A$1:$BF$101,MATCH(DataBase!A4786,DatosProcesados!$A$1:$A$101,0),MATCH(DataBase!J4786,DatosProcesados!$A$1:$BF$1,0))</f>
        <v>No informa</v>
      </c>
      <c r="L4786" s="115" t="str">
        <f>INDEX(Modelo!$A$9:$D$89,MATCH(DataBase!$J4786,Modelo!$A$9:$A$89,0),MATCH(DataBase!L$1,Modelo!$A$9:$D$9,0))</f>
        <v xml:space="preserve">Impacto social </v>
      </c>
      <c r="M4786" s="115" t="str">
        <f>INDEX(Modelo!$A$9:$D$89,MATCH(DataBase!$J4786,Modelo!$A$9:$A$89,0),MATCH(DataBase!M$1,Modelo!$A$9:$D$9,0))</f>
        <v>Pilar 4</v>
      </c>
      <c r="N4786" s="115" t="str">
        <f>INDEX(Modelo!$A$9:$D$89,MATCH(DataBase!$J4786,Modelo!$A$9:$A$89,0),MATCH(DataBase!N$1,Modelo!$A$9:$D$9,0))</f>
        <v>positivo</v>
      </c>
      <c r="O4786" s="115">
        <f t="array" ref="O4786">IF(N4786="negativo",INDEX($AD$3:$AG$51,MATCH(1,($B4786=$AD$3:$AD$51)*($J4786=$AE$3:$AE$51),0),3),IF(N4786="positivo",INDEX($AD$55:$AG$109,MATCH(1,($B4786=$AD$55:$AD$109)*($J4786=$AE$55:$AE$109),0),3)))</f>
        <v>187</v>
      </c>
      <c r="P4786" s="115">
        <f t="array" ref="P4786">IF(N4786="negativo",INDEX($AD$3:$AG$51,MATCH(1,($B4786=$AD$3:$AD$51)*($J4786=$AE$3:$AE$51),0),4),IF(N4786="positivo",INDEX($AD$55:$AG$109,MATCH(1,($B4786=$AD$55:$AD$109)*($J4786=$AE$55:$AE$109),0),4)))</f>
        <v>12.3</v>
      </c>
      <c r="Q4786" s="115" t="str">
        <f>VLOOKUP(M4786,Modelo!$A$2:$C$7,2,0)</f>
        <v>Capital Humano: Bienestar y Desarrollo</v>
      </c>
      <c r="R4786" s="118">
        <f t="array" ref="R4786">INDEX(Modelo!$F$1:$H$37,MATCH(1,(DataBase!Q4786=Modelo!$G$1:$G$37)*(DataBase!B4786=Modelo!$F$1:$F$37),0),3)</f>
        <v>0.17647058823529413</v>
      </c>
      <c r="S4786" s="115">
        <f t="shared" si="150"/>
        <v>0</v>
      </c>
      <c r="T4786" s="115">
        <f t="shared" si="151"/>
        <v>0</v>
      </c>
    </row>
    <row r="4787" spans="1:20" x14ac:dyDescent="0.3">
      <c r="A4787" s="115" t="s">
        <v>469</v>
      </c>
      <c r="B4787" s="115" t="s">
        <v>467</v>
      </c>
      <c r="C4787" s="115" t="s">
        <v>103</v>
      </c>
      <c r="D4787" s="115" t="s">
        <v>87</v>
      </c>
      <c r="E4787" s="115" t="s">
        <v>86</v>
      </c>
      <c r="F4787" s="115" t="s">
        <v>87</v>
      </c>
      <c r="G4787" s="115">
        <v>1971</v>
      </c>
      <c r="H4787" s="115" t="s">
        <v>244</v>
      </c>
      <c r="I4787" s="115">
        <v>2.1567474139999998</v>
      </c>
      <c r="J4787" s="115" t="s">
        <v>57</v>
      </c>
      <c r="K4787" s="115" t="str">
        <f>INDEX(DatosProcesados!$A$1:$BF$101,MATCH(DataBase!A4787,DatosProcesados!$A$1:$A$101,0),MATCH(DataBase!J4787,DatosProcesados!$A$1:$BF$1,0))</f>
        <v>No informa</v>
      </c>
      <c r="L4787" s="115" t="str">
        <f>INDEX(Modelo!$A$9:$D$89,MATCH(DataBase!$J4787,Modelo!$A$9:$A$89,0),MATCH(DataBase!L$1,Modelo!$A$9:$D$9,0))</f>
        <v xml:space="preserve">Impacto social </v>
      </c>
      <c r="M4787" s="115" t="str">
        <f>INDEX(Modelo!$A$9:$D$89,MATCH(DataBase!$J4787,Modelo!$A$9:$A$89,0),MATCH(DataBase!M$1,Modelo!$A$9:$D$9,0))</f>
        <v>Pilar 4</v>
      </c>
      <c r="N4787" s="115" t="str">
        <f>INDEX(Modelo!$A$9:$D$89,MATCH(DataBase!$J4787,Modelo!$A$9:$A$89,0),MATCH(DataBase!N$1,Modelo!$A$9:$D$9,0))</f>
        <v>positivo</v>
      </c>
      <c r="O4787" s="115">
        <f t="array" ref="O4787">IF(N4787="negativo",INDEX($AD$3:$AG$51,MATCH(1,($B4787=$AD$3:$AD$51)*($J4787=$AE$3:$AE$51),0),3),IF(N4787="positivo",INDEX($AD$55:$AG$109,MATCH(1,($B4787=$AD$55:$AD$109)*($J4787=$AE$55:$AE$109),0),3)))</f>
        <v>0</v>
      </c>
      <c r="P4787" s="115">
        <f t="array" ref="P4787">IF(N4787="negativo",INDEX($AD$3:$AG$51,MATCH(1,($B4787=$AD$3:$AD$51)*($J4787=$AE$3:$AE$51),0),4),IF(N4787="positivo",INDEX($AD$55:$AG$109,MATCH(1,($B4787=$AD$55:$AD$109)*($J4787=$AE$55:$AE$109),0),4)))</f>
        <v>0</v>
      </c>
      <c r="Q4787" s="115" t="str">
        <f>VLOOKUP(M4787,Modelo!$A$2:$C$7,2,0)</f>
        <v>Capital Humano: Bienestar y Desarrollo</v>
      </c>
      <c r="R4787" s="118">
        <f t="array" ref="R4787">INDEX(Modelo!$F$1:$H$37,MATCH(1,(DataBase!Q4787=Modelo!$G$1:$G$37)*(DataBase!B4787=Modelo!$F$1:$F$37),0),3)</f>
        <v>0.14285714285714285</v>
      </c>
      <c r="S4787" s="115">
        <f t="shared" si="150"/>
        <v>0</v>
      </c>
      <c r="T4787" s="115">
        <f t="shared" si="151"/>
        <v>0</v>
      </c>
    </row>
    <row r="4788" spans="1:20" x14ac:dyDescent="0.3">
      <c r="A4788" s="115" t="s">
        <v>357</v>
      </c>
      <c r="B4788" s="115" t="s">
        <v>313</v>
      </c>
      <c r="C4788" s="115" t="s">
        <v>103</v>
      </c>
      <c r="D4788" s="115" t="s">
        <v>86</v>
      </c>
      <c r="E4788" s="115" t="s">
        <v>86</v>
      </c>
      <c r="F4788" s="115" t="s">
        <v>87</v>
      </c>
      <c r="G4788" s="115">
        <v>2009</v>
      </c>
      <c r="H4788" s="115" t="s">
        <v>358</v>
      </c>
      <c r="I4788" s="115">
        <v>2.8694480090000001</v>
      </c>
      <c r="J4788" s="115" t="s">
        <v>57</v>
      </c>
      <c r="K4788" s="115" t="str">
        <f>INDEX(DatosProcesados!$A$1:$BF$101,MATCH(DataBase!A4788,DatosProcesados!$A$1:$A$101,0),MATCH(DataBase!J4788,DatosProcesados!$A$1:$BF$1,0))</f>
        <v>No informa</v>
      </c>
      <c r="L4788" s="115" t="str">
        <f>INDEX(Modelo!$A$9:$D$89,MATCH(DataBase!$J4788,Modelo!$A$9:$A$89,0),MATCH(DataBase!L$1,Modelo!$A$9:$D$9,0))</f>
        <v xml:space="preserve">Impacto social </v>
      </c>
      <c r="M4788" s="115" t="str">
        <f>INDEX(Modelo!$A$9:$D$89,MATCH(DataBase!$J4788,Modelo!$A$9:$A$89,0),MATCH(DataBase!M$1,Modelo!$A$9:$D$9,0))</f>
        <v>Pilar 4</v>
      </c>
      <c r="N4788" s="115" t="str">
        <f>INDEX(Modelo!$A$9:$D$89,MATCH(DataBase!$J4788,Modelo!$A$9:$A$89,0),MATCH(DataBase!N$1,Modelo!$A$9:$D$9,0))</f>
        <v>positivo</v>
      </c>
      <c r="O4788" s="115">
        <f t="array" ref="O4788">IF(N4788="negativo",INDEX($AD$3:$AG$51,MATCH(1,($B4788=$AD$3:$AD$51)*($J4788=$AE$3:$AE$51),0),3),IF(N4788="positivo",INDEX($AD$55:$AG$109,MATCH(1,($B4788=$AD$55:$AD$109)*($J4788=$AE$55:$AE$109),0),3)))</f>
        <v>187</v>
      </c>
      <c r="P4788" s="115">
        <f t="array" ref="P4788">IF(N4788="negativo",INDEX($AD$3:$AG$51,MATCH(1,($B4788=$AD$3:$AD$51)*($J4788=$AE$3:$AE$51),0),4),IF(N4788="positivo",INDEX($AD$55:$AG$109,MATCH(1,($B4788=$AD$55:$AD$109)*($J4788=$AE$55:$AE$109),0),4)))</f>
        <v>12.3</v>
      </c>
      <c r="Q4788" s="115" t="str">
        <f>VLOOKUP(M4788,Modelo!$A$2:$C$7,2,0)</f>
        <v>Capital Humano: Bienestar y Desarrollo</v>
      </c>
      <c r="R4788" s="118">
        <f t="array" ref="R4788">INDEX(Modelo!$F$1:$H$37,MATCH(1,(DataBase!Q4788=Modelo!$G$1:$G$37)*(DataBase!B4788=Modelo!$F$1:$F$37),0),3)</f>
        <v>0.17647058823529413</v>
      </c>
      <c r="S4788" s="115">
        <f t="shared" si="150"/>
        <v>0</v>
      </c>
      <c r="T4788" s="115">
        <f t="shared" si="151"/>
        <v>0</v>
      </c>
    </row>
    <row r="4789" spans="1:20" x14ac:dyDescent="0.3">
      <c r="A4789" s="115" t="s">
        <v>355</v>
      </c>
      <c r="B4789" s="115" t="s">
        <v>313</v>
      </c>
      <c r="C4789" s="115" t="s">
        <v>103</v>
      </c>
      <c r="D4789" s="115" t="s">
        <v>87</v>
      </c>
      <c r="E4789" s="115" t="s">
        <v>86</v>
      </c>
      <c r="F4789" s="115" t="s">
        <v>86</v>
      </c>
      <c r="G4789" s="115">
        <v>1934</v>
      </c>
      <c r="H4789" s="115" t="s">
        <v>125</v>
      </c>
      <c r="I4789" s="115">
        <v>3.134365769</v>
      </c>
      <c r="J4789" s="115" t="s">
        <v>57</v>
      </c>
      <c r="K4789" s="115" t="str">
        <f>INDEX(DatosProcesados!$A$1:$BF$101,MATCH(DataBase!A4789,DatosProcesados!$A$1:$A$101,0),MATCH(DataBase!J4789,DatosProcesados!$A$1:$BF$1,0))</f>
        <v>No informa</v>
      </c>
      <c r="L4789" s="115" t="str">
        <f>INDEX(Modelo!$A$9:$D$89,MATCH(DataBase!$J4789,Modelo!$A$9:$A$89,0),MATCH(DataBase!L$1,Modelo!$A$9:$D$9,0))</f>
        <v xml:space="preserve">Impacto social </v>
      </c>
      <c r="M4789" s="115" t="str">
        <f>INDEX(Modelo!$A$9:$D$89,MATCH(DataBase!$J4789,Modelo!$A$9:$A$89,0),MATCH(DataBase!M$1,Modelo!$A$9:$D$9,0))</f>
        <v>Pilar 4</v>
      </c>
      <c r="N4789" s="115" t="str">
        <f>INDEX(Modelo!$A$9:$D$89,MATCH(DataBase!$J4789,Modelo!$A$9:$A$89,0),MATCH(DataBase!N$1,Modelo!$A$9:$D$9,0))</f>
        <v>positivo</v>
      </c>
      <c r="O4789" s="115">
        <f t="array" ref="O4789">IF(N4789="negativo",INDEX($AD$3:$AG$51,MATCH(1,($B4789=$AD$3:$AD$51)*($J4789=$AE$3:$AE$51),0),3),IF(N4789="positivo",INDEX($AD$55:$AG$109,MATCH(1,($B4789=$AD$55:$AD$109)*($J4789=$AE$55:$AE$109),0),3)))</f>
        <v>187</v>
      </c>
      <c r="P4789" s="115">
        <f t="array" ref="P4789">IF(N4789="negativo",INDEX($AD$3:$AG$51,MATCH(1,($B4789=$AD$3:$AD$51)*($J4789=$AE$3:$AE$51),0),4),IF(N4789="positivo",INDEX($AD$55:$AG$109,MATCH(1,($B4789=$AD$55:$AD$109)*($J4789=$AE$55:$AE$109),0),4)))</f>
        <v>12.3</v>
      </c>
      <c r="Q4789" s="115" t="str">
        <f>VLOOKUP(M4789,Modelo!$A$2:$C$7,2,0)</f>
        <v>Capital Humano: Bienestar y Desarrollo</v>
      </c>
      <c r="R4789" s="118">
        <f t="array" ref="R4789">INDEX(Modelo!$F$1:$H$37,MATCH(1,(DataBase!Q4789=Modelo!$G$1:$G$37)*(DataBase!B4789=Modelo!$F$1:$F$37),0),3)</f>
        <v>0.17647058823529413</v>
      </c>
      <c r="S4789" s="115">
        <f t="shared" si="150"/>
        <v>0</v>
      </c>
      <c r="T4789" s="115">
        <f t="shared" si="151"/>
        <v>0</v>
      </c>
    </row>
    <row r="4790" spans="1:20" x14ac:dyDescent="0.3">
      <c r="A4790" s="115" t="s">
        <v>129</v>
      </c>
      <c r="B4790" s="115" t="s">
        <v>84</v>
      </c>
      <c r="C4790" s="115" t="s">
        <v>97</v>
      </c>
      <c r="D4790" s="115" t="s">
        <v>86</v>
      </c>
      <c r="E4790" s="115" t="s">
        <v>87</v>
      </c>
      <c r="F4790" s="115" t="s">
        <v>87</v>
      </c>
      <c r="G4790" s="115">
        <v>1924</v>
      </c>
      <c r="H4790" s="115" t="s">
        <v>130</v>
      </c>
      <c r="I4790" s="115">
        <v>6.6721791020000003</v>
      </c>
      <c r="J4790" s="115" t="s">
        <v>57</v>
      </c>
      <c r="K4790" s="115">
        <f>INDEX(DatosProcesados!$A$1:$BF$101,MATCH(DataBase!A4790,DatosProcesados!$A$1:$A$101,0),MATCH(DataBase!J4790,DatosProcesados!$A$1:$BF$1,0))</f>
        <v>42.6</v>
      </c>
      <c r="L4790" s="115" t="str">
        <f>INDEX(Modelo!$A$9:$D$89,MATCH(DataBase!$J4790,Modelo!$A$9:$A$89,0),MATCH(DataBase!L$1,Modelo!$A$9:$D$9,0))</f>
        <v xml:space="preserve">Impacto social </v>
      </c>
      <c r="M4790" s="115" t="str">
        <f>INDEX(Modelo!$A$9:$D$89,MATCH(DataBase!$J4790,Modelo!$A$9:$A$89,0),MATCH(DataBase!M$1,Modelo!$A$9:$D$9,0))</f>
        <v>Pilar 4</v>
      </c>
      <c r="N4790" s="115" t="str">
        <f>INDEX(Modelo!$A$9:$D$89,MATCH(DataBase!$J4790,Modelo!$A$9:$A$89,0),MATCH(DataBase!N$1,Modelo!$A$9:$D$9,0))</f>
        <v>positivo</v>
      </c>
      <c r="O4790" s="115">
        <f t="array" ref="O4790">IF(N4790="negativo",INDEX($AD$3:$AG$51,MATCH(1,($B4790=$AD$3:$AD$51)*($J4790=$AE$3:$AE$51),0),3),IF(N4790="positivo",INDEX($AD$55:$AG$109,MATCH(1,($B4790=$AD$55:$AD$109)*($J4790=$AE$55:$AE$109),0),3)))</f>
        <v>230</v>
      </c>
      <c r="P4790" s="115">
        <f t="array" ref="P4790">IF(N4790="negativo",INDEX($AD$3:$AG$51,MATCH(1,($B4790=$AD$3:$AD$51)*($J4790=$AE$3:$AE$51),0),4),IF(N4790="positivo",INDEX($AD$55:$AG$109,MATCH(1,($B4790=$AD$55:$AD$109)*($J4790=$AE$55:$AE$109),0),4)))</f>
        <v>34</v>
      </c>
      <c r="Q4790" s="115" t="str">
        <f>VLOOKUP(M4790,Modelo!$A$2:$C$7,2,0)</f>
        <v>Capital Humano: Bienestar y Desarrollo</v>
      </c>
      <c r="R4790" s="118">
        <f t="array" ref="R4790">INDEX(Modelo!$F$1:$H$37,MATCH(1,(DataBase!Q4790=Modelo!$G$1:$G$37)*(DataBase!B4790=Modelo!$F$1:$F$37),0),3)</f>
        <v>0.11764705882352941</v>
      </c>
      <c r="S4790" s="115">
        <f t="shared" si="150"/>
        <v>4.387755102040817</v>
      </c>
      <c r="T4790" s="115">
        <f t="shared" si="151"/>
        <v>0.51620648259303725</v>
      </c>
    </row>
    <row r="4791" spans="1:20" x14ac:dyDescent="0.3">
      <c r="A4791" s="115" t="s">
        <v>166</v>
      </c>
      <c r="B4791" s="115" t="s">
        <v>84</v>
      </c>
      <c r="C4791" s="115" t="s">
        <v>103</v>
      </c>
      <c r="D4791" s="115" t="s">
        <v>86</v>
      </c>
      <c r="E4791" s="115" t="s">
        <v>87</v>
      </c>
      <c r="F4791" s="115" t="s">
        <v>87</v>
      </c>
      <c r="G4791" s="115">
        <v>1910</v>
      </c>
      <c r="H4791" s="115" t="s">
        <v>167</v>
      </c>
      <c r="I4791" s="115">
        <v>2.655177809</v>
      </c>
      <c r="J4791" s="115" t="s">
        <v>57</v>
      </c>
      <c r="K4791" s="115" t="str">
        <f>INDEX(DatosProcesados!$A$1:$BF$101,MATCH(DataBase!A4791,DatosProcesados!$A$1:$A$101,0),MATCH(DataBase!J4791,DatosProcesados!$A$1:$BF$1,0))</f>
        <v>No informa</v>
      </c>
      <c r="L4791" s="115" t="str">
        <f>INDEX(Modelo!$A$9:$D$89,MATCH(DataBase!$J4791,Modelo!$A$9:$A$89,0),MATCH(DataBase!L$1,Modelo!$A$9:$D$9,0))</f>
        <v xml:space="preserve">Impacto social </v>
      </c>
      <c r="M4791" s="115" t="str">
        <f>INDEX(Modelo!$A$9:$D$89,MATCH(DataBase!$J4791,Modelo!$A$9:$A$89,0),MATCH(DataBase!M$1,Modelo!$A$9:$D$9,0))</f>
        <v>Pilar 4</v>
      </c>
      <c r="N4791" s="115" t="str">
        <f>INDEX(Modelo!$A$9:$D$89,MATCH(DataBase!$J4791,Modelo!$A$9:$A$89,0),MATCH(DataBase!N$1,Modelo!$A$9:$D$9,0))</f>
        <v>positivo</v>
      </c>
      <c r="O4791" s="115">
        <f t="array" ref="O4791">IF(N4791="negativo",INDEX($AD$3:$AG$51,MATCH(1,($B4791=$AD$3:$AD$51)*($J4791=$AE$3:$AE$51),0),3),IF(N4791="positivo",INDEX($AD$55:$AG$109,MATCH(1,($B4791=$AD$55:$AD$109)*($J4791=$AE$55:$AE$109),0),3)))</f>
        <v>230</v>
      </c>
      <c r="P4791" s="115">
        <f t="array" ref="P4791">IF(N4791="negativo",INDEX($AD$3:$AG$51,MATCH(1,($B4791=$AD$3:$AD$51)*($J4791=$AE$3:$AE$51),0),4),IF(N4791="positivo",INDEX($AD$55:$AG$109,MATCH(1,($B4791=$AD$55:$AD$109)*($J4791=$AE$55:$AE$109),0),4)))</f>
        <v>34</v>
      </c>
      <c r="Q4791" s="115" t="str">
        <f>VLOOKUP(M4791,Modelo!$A$2:$C$7,2,0)</f>
        <v>Capital Humano: Bienestar y Desarrollo</v>
      </c>
      <c r="R4791" s="118">
        <f t="array" ref="R4791">INDEX(Modelo!$F$1:$H$37,MATCH(1,(DataBase!Q4791=Modelo!$G$1:$G$37)*(DataBase!B4791=Modelo!$F$1:$F$37),0),3)</f>
        <v>0.11764705882352941</v>
      </c>
      <c r="S4791" s="115">
        <f t="shared" si="150"/>
        <v>0</v>
      </c>
      <c r="T4791" s="115">
        <f t="shared" si="151"/>
        <v>0</v>
      </c>
    </row>
    <row r="4792" spans="1:20" x14ac:dyDescent="0.3">
      <c r="A4792" s="115" t="s">
        <v>312</v>
      </c>
      <c r="B4792" s="115" t="s">
        <v>313</v>
      </c>
      <c r="C4792" s="115" t="s">
        <v>103</v>
      </c>
      <c r="D4792" s="115" t="s">
        <v>86</v>
      </c>
      <c r="E4792" s="115" t="s">
        <v>87</v>
      </c>
      <c r="F4792" s="115" t="s">
        <v>87</v>
      </c>
      <c r="G4792" s="115">
        <v>1968</v>
      </c>
      <c r="H4792" s="115" t="s">
        <v>125</v>
      </c>
      <c r="I4792" s="115">
        <v>24.752011681999999</v>
      </c>
      <c r="J4792" s="115" t="s">
        <v>57</v>
      </c>
      <c r="K4792" s="115">
        <f>INDEX(DatosProcesados!$A$1:$BF$101,MATCH(DataBase!A4792,DatosProcesados!$A$1:$A$101,0),MATCH(DataBase!J4792,DatosProcesados!$A$1:$BF$1,0))</f>
        <v>31.4</v>
      </c>
      <c r="L4792" s="115" t="str">
        <f>INDEX(Modelo!$A$9:$D$89,MATCH(DataBase!$J4792,Modelo!$A$9:$A$89,0),MATCH(DataBase!L$1,Modelo!$A$9:$D$9,0))</f>
        <v xml:space="preserve">Impacto social </v>
      </c>
      <c r="M4792" s="115" t="str">
        <f>INDEX(Modelo!$A$9:$D$89,MATCH(DataBase!$J4792,Modelo!$A$9:$A$89,0),MATCH(DataBase!M$1,Modelo!$A$9:$D$9,0))</f>
        <v>Pilar 4</v>
      </c>
      <c r="N4792" s="115" t="str">
        <f>INDEX(Modelo!$A$9:$D$89,MATCH(DataBase!$J4792,Modelo!$A$9:$A$89,0),MATCH(DataBase!N$1,Modelo!$A$9:$D$9,0))</f>
        <v>positivo</v>
      </c>
      <c r="O4792" s="115">
        <f t="array" ref="O4792">IF(N4792="negativo",INDEX($AD$3:$AG$51,MATCH(1,($B4792=$AD$3:$AD$51)*($J4792=$AE$3:$AE$51),0),3),IF(N4792="positivo",INDEX($AD$55:$AG$109,MATCH(1,($B4792=$AD$55:$AD$109)*($J4792=$AE$55:$AE$109),0),3)))</f>
        <v>187</v>
      </c>
      <c r="P4792" s="115">
        <f t="array" ref="P4792">IF(N4792="negativo",INDEX($AD$3:$AG$51,MATCH(1,($B4792=$AD$3:$AD$51)*($J4792=$AE$3:$AE$51),0),4),IF(N4792="positivo",INDEX($AD$55:$AG$109,MATCH(1,($B4792=$AD$55:$AD$109)*($J4792=$AE$55:$AE$109),0),4)))</f>
        <v>12.3</v>
      </c>
      <c r="Q4792" s="115" t="str">
        <f>VLOOKUP(M4792,Modelo!$A$2:$C$7,2,0)</f>
        <v>Capital Humano: Bienestar y Desarrollo</v>
      </c>
      <c r="R4792" s="118">
        <f t="array" ref="R4792">INDEX(Modelo!$F$1:$H$37,MATCH(1,(DataBase!Q4792=Modelo!$G$1:$G$37)*(DataBase!B4792=Modelo!$F$1:$F$37),0),3)</f>
        <v>0.17647058823529413</v>
      </c>
      <c r="S4792" s="115">
        <f t="shared" si="150"/>
        <v>10.933028048082427</v>
      </c>
      <c r="T4792" s="115">
        <f t="shared" si="151"/>
        <v>1.9293578908380755</v>
      </c>
    </row>
    <row r="4793" spans="1:20" x14ac:dyDescent="0.3">
      <c r="A4793" s="115" t="s">
        <v>162</v>
      </c>
      <c r="B4793" s="115" t="s">
        <v>84</v>
      </c>
      <c r="C4793" s="115" t="s">
        <v>97</v>
      </c>
      <c r="D4793" s="115" t="s">
        <v>86</v>
      </c>
      <c r="E4793" s="115" t="s">
        <v>87</v>
      </c>
      <c r="F4793" s="115" t="s">
        <v>87</v>
      </c>
      <c r="G4793" s="115">
        <v>1979</v>
      </c>
      <c r="H4793" s="115" t="s">
        <v>163</v>
      </c>
      <c r="I4793" s="115">
        <v>2.956157691</v>
      </c>
      <c r="J4793" s="115" t="s">
        <v>57</v>
      </c>
      <c r="K4793" s="115" t="str">
        <f>INDEX(DatosProcesados!$A$1:$BF$101,MATCH(DataBase!A4793,DatosProcesados!$A$1:$A$101,0),MATCH(DataBase!J4793,DatosProcesados!$A$1:$BF$1,0))</f>
        <v>No informa</v>
      </c>
      <c r="L4793" s="115" t="str">
        <f>INDEX(Modelo!$A$9:$D$89,MATCH(DataBase!$J4793,Modelo!$A$9:$A$89,0),MATCH(DataBase!L$1,Modelo!$A$9:$D$9,0))</f>
        <v xml:space="preserve">Impacto social </v>
      </c>
      <c r="M4793" s="115" t="str">
        <f>INDEX(Modelo!$A$9:$D$89,MATCH(DataBase!$J4793,Modelo!$A$9:$A$89,0),MATCH(DataBase!M$1,Modelo!$A$9:$D$9,0))</f>
        <v>Pilar 4</v>
      </c>
      <c r="N4793" s="115" t="str">
        <f>INDEX(Modelo!$A$9:$D$89,MATCH(DataBase!$J4793,Modelo!$A$9:$A$89,0),MATCH(DataBase!N$1,Modelo!$A$9:$D$9,0))</f>
        <v>positivo</v>
      </c>
      <c r="O4793" s="115">
        <f t="array" ref="O4793">IF(N4793="negativo",INDEX($AD$3:$AG$51,MATCH(1,($B4793=$AD$3:$AD$51)*($J4793=$AE$3:$AE$51),0),3),IF(N4793="positivo",INDEX($AD$55:$AG$109,MATCH(1,($B4793=$AD$55:$AD$109)*($J4793=$AE$55:$AE$109),0),3)))</f>
        <v>230</v>
      </c>
      <c r="P4793" s="115">
        <f t="array" ref="P4793">IF(N4793="negativo",INDEX($AD$3:$AG$51,MATCH(1,($B4793=$AD$3:$AD$51)*($J4793=$AE$3:$AE$51),0),4),IF(N4793="positivo",INDEX($AD$55:$AG$109,MATCH(1,($B4793=$AD$55:$AD$109)*($J4793=$AE$55:$AE$109),0),4)))</f>
        <v>34</v>
      </c>
      <c r="Q4793" s="115" t="str">
        <f>VLOOKUP(M4793,Modelo!$A$2:$C$7,2,0)</f>
        <v>Capital Humano: Bienestar y Desarrollo</v>
      </c>
      <c r="R4793" s="118">
        <f t="array" ref="R4793">INDEX(Modelo!$F$1:$H$37,MATCH(1,(DataBase!Q4793=Modelo!$G$1:$G$37)*(DataBase!B4793=Modelo!$F$1:$F$37),0),3)</f>
        <v>0.11764705882352941</v>
      </c>
      <c r="S4793" s="115">
        <f t="shared" si="150"/>
        <v>0</v>
      </c>
      <c r="T4793" s="115">
        <f t="shared" si="151"/>
        <v>0</v>
      </c>
    </row>
    <row r="4794" spans="1:20" x14ac:dyDescent="0.3">
      <c r="A4794" s="115" t="s">
        <v>348</v>
      </c>
      <c r="B4794" s="115" t="s">
        <v>313</v>
      </c>
      <c r="C4794" s="115" t="s">
        <v>103</v>
      </c>
      <c r="D4794" s="115" t="s">
        <v>86</v>
      </c>
      <c r="E4794" s="115" t="s">
        <v>87</v>
      </c>
      <c r="F4794" s="115" t="s">
        <v>87</v>
      </c>
      <c r="G4794" s="115">
        <v>1937</v>
      </c>
      <c r="H4794" s="115" t="s">
        <v>294</v>
      </c>
      <c r="I4794" s="115">
        <v>4.02823039</v>
      </c>
      <c r="J4794" s="115" t="s">
        <v>57</v>
      </c>
      <c r="K4794" s="115">
        <f>INDEX(DatosProcesados!$A$1:$BF$101,MATCH(DataBase!A4794,DatosProcesados!$A$1:$A$101,0),MATCH(DataBase!J4794,DatosProcesados!$A$1:$BF$1,0))</f>
        <v>187</v>
      </c>
      <c r="L4794" s="115" t="str">
        <f>INDEX(Modelo!$A$9:$D$89,MATCH(DataBase!$J4794,Modelo!$A$9:$A$89,0),MATCH(DataBase!L$1,Modelo!$A$9:$D$9,0))</f>
        <v xml:space="preserve">Impacto social </v>
      </c>
      <c r="M4794" s="115" t="str">
        <f>INDEX(Modelo!$A$9:$D$89,MATCH(DataBase!$J4794,Modelo!$A$9:$A$89,0),MATCH(DataBase!M$1,Modelo!$A$9:$D$9,0))</f>
        <v>Pilar 4</v>
      </c>
      <c r="N4794" s="115" t="str">
        <f>INDEX(Modelo!$A$9:$D$89,MATCH(DataBase!$J4794,Modelo!$A$9:$A$89,0),MATCH(DataBase!N$1,Modelo!$A$9:$D$9,0))</f>
        <v>positivo</v>
      </c>
      <c r="O4794" s="115">
        <f t="array" ref="O4794">IF(N4794="negativo",INDEX($AD$3:$AG$51,MATCH(1,($B4794=$AD$3:$AD$51)*($J4794=$AE$3:$AE$51),0),3),IF(N4794="positivo",INDEX($AD$55:$AG$109,MATCH(1,($B4794=$AD$55:$AD$109)*($J4794=$AE$55:$AE$109),0),3)))</f>
        <v>187</v>
      </c>
      <c r="P4794" s="115">
        <f t="array" ref="P4794">IF(N4794="negativo",INDEX($AD$3:$AG$51,MATCH(1,($B4794=$AD$3:$AD$51)*($J4794=$AE$3:$AE$51),0),4),IF(N4794="positivo",INDEX($AD$55:$AG$109,MATCH(1,($B4794=$AD$55:$AD$109)*($J4794=$AE$55:$AE$109),0),4)))</f>
        <v>12.3</v>
      </c>
      <c r="Q4794" s="115" t="str">
        <f>VLOOKUP(M4794,Modelo!$A$2:$C$7,2,0)</f>
        <v>Capital Humano: Bienestar y Desarrollo</v>
      </c>
      <c r="R4794" s="118">
        <f t="array" ref="R4794">INDEX(Modelo!$F$1:$H$37,MATCH(1,(DataBase!Q4794=Modelo!$G$1:$G$37)*(DataBase!B4794=Modelo!$F$1:$F$37),0),3)</f>
        <v>0.17647058823529413</v>
      </c>
      <c r="S4794" s="115">
        <f t="shared" si="150"/>
        <v>100</v>
      </c>
      <c r="T4794" s="115">
        <f t="shared" si="151"/>
        <v>17.647058823529413</v>
      </c>
    </row>
    <row r="4795" spans="1:20" x14ac:dyDescent="0.3">
      <c r="A4795" s="115" t="s">
        <v>343</v>
      </c>
      <c r="B4795" s="115" t="s">
        <v>313</v>
      </c>
      <c r="C4795" s="115" t="s">
        <v>103</v>
      </c>
      <c r="D4795" s="115" t="s">
        <v>86</v>
      </c>
      <c r="E4795" s="115" t="s">
        <v>86</v>
      </c>
      <c r="F4795" s="115" t="s">
        <v>87</v>
      </c>
      <c r="G4795" s="115">
        <v>1993</v>
      </c>
      <c r="H4795" s="115" t="s">
        <v>281</v>
      </c>
      <c r="I4795" s="115">
        <v>4.8704234599999996</v>
      </c>
      <c r="J4795" s="115" t="s">
        <v>57</v>
      </c>
      <c r="K4795" s="115" t="str">
        <f>INDEX(DatosProcesados!$A$1:$BF$101,MATCH(DataBase!A4795,DatosProcesados!$A$1:$A$101,0),MATCH(DataBase!J4795,DatosProcesados!$A$1:$BF$1,0))</f>
        <v>No informa</v>
      </c>
      <c r="L4795" s="115" t="str">
        <f>INDEX(Modelo!$A$9:$D$89,MATCH(DataBase!$J4795,Modelo!$A$9:$A$89,0),MATCH(DataBase!L$1,Modelo!$A$9:$D$9,0))</f>
        <v xml:space="preserve">Impacto social </v>
      </c>
      <c r="M4795" s="115" t="str">
        <f>INDEX(Modelo!$A$9:$D$89,MATCH(DataBase!$J4795,Modelo!$A$9:$A$89,0),MATCH(DataBase!M$1,Modelo!$A$9:$D$9,0))</f>
        <v>Pilar 4</v>
      </c>
      <c r="N4795" s="115" t="str">
        <f>INDEX(Modelo!$A$9:$D$89,MATCH(DataBase!$J4795,Modelo!$A$9:$A$89,0),MATCH(DataBase!N$1,Modelo!$A$9:$D$9,0))</f>
        <v>positivo</v>
      </c>
      <c r="O4795" s="115">
        <f t="array" ref="O4795">IF(N4795="negativo",INDEX($AD$3:$AG$51,MATCH(1,($B4795=$AD$3:$AD$51)*($J4795=$AE$3:$AE$51),0),3),IF(N4795="positivo",INDEX($AD$55:$AG$109,MATCH(1,($B4795=$AD$55:$AD$109)*($J4795=$AE$55:$AE$109),0),3)))</f>
        <v>187</v>
      </c>
      <c r="P4795" s="115">
        <f t="array" ref="P4795">IF(N4795="negativo",INDEX($AD$3:$AG$51,MATCH(1,($B4795=$AD$3:$AD$51)*($J4795=$AE$3:$AE$51),0),4),IF(N4795="positivo",INDEX($AD$55:$AG$109,MATCH(1,($B4795=$AD$55:$AD$109)*($J4795=$AE$55:$AE$109),0),4)))</f>
        <v>12.3</v>
      </c>
      <c r="Q4795" s="115" t="str">
        <f>VLOOKUP(M4795,Modelo!$A$2:$C$7,2,0)</f>
        <v>Capital Humano: Bienestar y Desarrollo</v>
      </c>
      <c r="R4795" s="118">
        <f t="array" ref="R4795">INDEX(Modelo!$F$1:$H$37,MATCH(1,(DataBase!Q4795=Modelo!$G$1:$G$37)*(DataBase!B4795=Modelo!$F$1:$F$37),0),3)</f>
        <v>0.17647058823529413</v>
      </c>
      <c r="S4795" s="115">
        <f t="shared" si="150"/>
        <v>0</v>
      </c>
      <c r="T4795" s="115">
        <f t="shared" si="151"/>
        <v>0</v>
      </c>
    </row>
    <row r="4796" spans="1:20" x14ac:dyDescent="0.3">
      <c r="A4796" s="115" t="s">
        <v>367</v>
      </c>
      <c r="B4796" s="115" t="s">
        <v>313</v>
      </c>
      <c r="C4796" s="115" t="s">
        <v>103</v>
      </c>
      <c r="D4796" s="115" t="s">
        <v>86</v>
      </c>
      <c r="E4796" s="115" t="s">
        <v>86</v>
      </c>
      <c r="F4796" s="115" t="s">
        <v>86</v>
      </c>
      <c r="G4796" s="115">
        <v>1966</v>
      </c>
      <c r="H4796" s="115" t="s">
        <v>125</v>
      </c>
      <c r="I4796" s="115">
        <v>2.0461661379999998</v>
      </c>
      <c r="J4796" s="115" t="s">
        <v>57</v>
      </c>
      <c r="K4796" s="115" t="str">
        <f>INDEX(DatosProcesados!$A$1:$BF$101,MATCH(DataBase!A4796,DatosProcesados!$A$1:$A$101,0),MATCH(DataBase!J4796,DatosProcesados!$A$1:$BF$1,0))</f>
        <v>No informa</v>
      </c>
      <c r="L4796" s="115" t="str">
        <f>INDEX(Modelo!$A$9:$D$89,MATCH(DataBase!$J4796,Modelo!$A$9:$A$89,0),MATCH(DataBase!L$1,Modelo!$A$9:$D$9,0))</f>
        <v xml:space="preserve">Impacto social </v>
      </c>
      <c r="M4796" s="115" t="str">
        <f>INDEX(Modelo!$A$9:$D$89,MATCH(DataBase!$J4796,Modelo!$A$9:$A$89,0),MATCH(DataBase!M$1,Modelo!$A$9:$D$9,0))</f>
        <v>Pilar 4</v>
      </c>
      <c r="N4796" s="115" t="str">
        <f>INDEX(Modelo!$A$9:$D$89,MATCH(DataBase!$J4796,Modelo!$A$9:$A$89,0),MATCH(DataBase!N$1,Modelo!$A$9:$D$9,0))</f>
        <v>positivo</v>
      </c>
      <c r="O4796" s="115">
        <f t="array" ref="O4796">IF(N4796="negativo",INDEX($AD$3:$AG$51,MATCH(1,($B4796=$AD$3:$AD$51)*($J4796=$AE$3:$AE$51),0),3),IF(N4796="positivo",INDEX($AD$55:$AG$109,MATCH(1,($B4796=$AD$55:$AD$109)*($J4796=$AE$55:$AE$109),0),3)))</f>
        <v>187</v>
      </c>
      <c r="P4796" s="115">
        <f t="array" ref="P4796">IF(N4796="negativo",INDEX($AD$3:$AG$51,MATCH(1,($B4796=$AD$3:$AD$51)*($J4796=$AE$3:$AE$51),0),4),IF(N4796="positivo",INDEX($AD$55:$AG$109,MATCH(1,($B4796=$AD$55:$AD$109)*($J4796=$AE$55:$AE$109),0),4)))</f>
        <v>12.3</v>
      </c>
      <c r="Q4796" s="115" t="str">
        <f>VLOOKUP(M4796,Modelo!$A$2:$C$7,2,0)</f>
        <v>Capital Humano: Bienestar y Desarrollo</v>
      </c>
      <c r="R4796" s="118">
        <f t="array" ref="R4796">INDEX(Modelo!$F$1:$H$37,MATCH(1,(DataBase!Q4796=Modelo!$G$1:$G$37)*(DataBase!B4796=Modelo!$F$1:$F$37),0),3)</f>
        <v>0.17647058823529413</v>
      </c>
      <c r="S4796" s="115">
        <f t="shared" si="150"/>
        <v>0</v>
      </c>
      <c r="T4796" s="115">
        <f t="shared" si="151"/>
        <v>0</v>
      </c>
    </row>
    <row r="4797" spans="1:20" x14ac:dyDescent="0.3">
      <c r="A4797" s="115" t="s">
        <v>374</v>
      </c>
      <c r="B4797" s="115" t="s">
        <v>313</v>
      </c>
      <c r="C4797" s="115" t="s">
        <v>103</v>
      </c>
      <c r="D4797" s="115" t="s">
        <v>86</v>
      </c>
      <c r="E4797" s="115" t="s">
        <v>87</v>
      </c>
      <c r="F4797" s="115" t="s">
        <v>87</v>
      </c>
      <c r="G4797" s="115">
        <v>1929</v>
      </c>
      <c r="H4797" s="115" t="s">
        <v>375</v>
      </c>
      <c r="I4797" s="115">
        <v>1.928223518</v>
      </c>
      <c r="J4797" s="115" t="s">
        <v>57</v>
      </c>
      <c r="K4797" s="115" t="str">
        <f>INDEX(DatosProcesados!$A$1:$BF$101,MATCH(DataBase!A4797,DatosProcesados!$A$1:$A$101,0),MATCH(DataBase!J4797,DatosProcesados!$A$1:$BF$1,0))</f>
        <v>No informa</v>
      </c>
      <c r="L4797" s="115" t="str">
        <f>INDEX(Modelo!$A$9:$D$89,MATCH(DataBase!$J4797,Modelo!$A$9:$A$89,0),MATCH(DataBase!L$1,Modelo!$A$9:$D$9,0))</f>
        <v xml:space="preserve">Impacto social </v>
      </c>
      <c r="M4797" s="115" t="str">
        <f>INDEX(Modelo!$A$9:$D$89,MATCH(DataBase!$J4797,Modelo!$A$9:$A$89,0),MATCH(DataBase!M$1,Modelo!$A$9:$D$9,0))</f>
        <v>Pilar 4</v>
      </c>
      <c r="N4797" s="115" t="str">
        <f>INDEX(Modelo!$A$9:$D$89,MATCH(DataBase!$J4797,Modelo!$A$9:$A$89,0),MATCH(DataBase!N$1,Modelo!$A$9:$D$9,0))</f>
        <v>positivo</v>
      </c>
      <c r="O4797" s="115">
        <f t="array" ref="O4797">IF(N4797="negativo",INDEX($AD$3:$AG$51,MATCH(1,($B4797=$AD$3:$AD$51)*($J4797=$AE$3:$AE$51),0),3),IF(N4797="positivo",INDEX($AD$55:$AG$109,MATCH(1,($B4797=$AD$55:$AD$109)*($J4797=$AE$55:$AE$109),0),3)))</f>
        <v>187</v>
      </c>
      <c r="P4797" s="115">
        <f t="array" ref="P4797">IF(N4797="negativo",INDEX($AD$3:$AG$51,MATCH(1,($B4797=$AD$3:$AD$51)*($J4797=$AE$3:$AE$51),0),4),IF(N4797="positivo",INDEX($AD$55:$AG$109,MATCH(1,($B4797=$AD$55:$AD$109)*($J4797=$AE$55:$AE$109),0),4)))</f>
        <v>12.3</v>
      </c>
      <c r="Q4797" s="115" t="str">
        <f>VLOOKUP(M4797,Modelo!$A$2:$C$7,2,0)</f>
        <v>Capital Humano: Bienestar y Desarrollo</v>
      </c>
      <c r="R4797" s="118">
        <f t="array" ref="R4797">INDEX(Modelo!$F$1:$H$37,MATCH(1,(DataBase!Q4797=Modelo!$G$1:$G$37)*(DataBase!B4797=Modelo!$F$1:$F$37),0),3)</f>
        <v>0.17647058823529413</v>
      </c>
      <c r="S4797" s="115">
        <f t="shared" si="150"/>
        <v>0</v>
      </c>
      <c r="T4797" s="115">
        <f t="shared" si="151"/>
        <v>0</v>
      </c>
    </row>
    <row r="4798" spans="1:20" x14ac:dyDescent="0.3">
      <c r="A4798" s="115" t="s">
        <v>201</v>
      </c>
      <c r="B4798" s="115" t="s">
        <v>84</v>
      </c>
      <c r="C4798" s="115" t="s">
        <v>103</v>
      </c>
      <c r="D4798" s="115" t="s">
        <v>86</v>
      </c>
      <c r="E4798" s="115" t="s">
        <v>86</v>
      </c>
      <c r="F4798" s="115" t="s">
        <v>86</v>
      </c>
      <c r="G4798" s="115">
        <v>1987</v>
      </c>
      <c r="H4798" s="115" t="s">
        <v>125</v>
      </c>
      <c r="I4798" s="115">
        <v>0</v>
      </c>
      <c r="J4798" s="115" t="s">
        <v>57</v>
      </c>
      <c r="K4798" s="115" t="str">
        <f>INDEX(DatosProcesados!$A$1:$BF$101,MATCH(DataBase!A4798,DatosProcesados!$A$1:$A$101,0),MATCH(DataBase!J4798,DatosProcesados!$A$1:$BF$1,0))</f>
        <v>No informa</v>
      </c>
      <c r="L4798" s="115" t="str">
        <f>INDEX(Modelo!$A$9:$D$89,MATCH(DataBase!$J4798,Modelo!$A$9:$A$89,0),MATCH(DataBase!L$1,Modelo!$A$9:$D$9,0))</f>
        <v xml:space="preserve">Impacto social </v>
      </c>
      <c r="M4798" s="115" t="str">
        <f>INDEX(Modelo!$A$9:$D$89,MATCH(DataBase!$J4798,Modelo!$A$9:$A$89,0),MATCH(DataBase!M$1,Modelo!$A$9:$D$9,0))</f>
        <v>Pilar 4</v>
      </c>
      <c r="N4798" s="115" t="str">
        <f>INDEX(Modelo!$A$9:$D$89,MATCH(DataBase!$J4798,Modelo!$A$9:$A$89,0),MATCH(DataBase!N$1,Modelo!$A$9:$D$9,0))</f>
        <v>positivo</v>
      </c>
      <c r="O4798" s="115">
        <f t="array" ref="O4798">IF(N4798="negativo",INDEX($AD$3:$AG$51,MATCH(1,($B4798=$AD$3:$AD$51)*($J4798=$AE$3:$AE$51),0),3),IF(N4798="positivo",INDEX($AD$55:$AG$109,MATCH(1,($B4798=$AD$55:$AD$109)*($J4798=$AE$55:$AE$109),0),3)))</f>
        <v>230</v>
      </c>
      <c r="P4798" s="115">
        <f t="array" ref="P4798">IF(N4798="negativo",INDEX($AD$3:$AG$51,MATCH(1,($B4798=$AD$3:$AD$51)*($J4798=$AE$3:$AE$51),0),4),IF(N4798="positivo",INDEX($AD$55:$AG$109,MATCH(1,($B4798=$AD$55:$AD$109)*($J4798=$AE$55:$AE$109),0),4)))</f>
        <v>34</v>
      </c>
      <c r="Q4798" s="115" t="str">
        <f>VLOOKUP(M4798,Modelo!$A$2:$C$7,2,0)</f>
        <v>Capital Humano: Bienestar y Desarrollo</v>
      </c>
      <c r="R4798" s="118">
        <f t="array" ref="R4798">INDEX(Modelo!$F$1:$H$37,MATCH(1,(DataBase!Q4798=Modelo!$G$1:$G$37)*(DataBase!B4798=Modelo!$F$1:$F$37),0),3)</f>
        <v>0.11764705882352941</v>
      </c>
      <c r="S4798" s="115">
        <f t="shared" si="150"/>
        <v>0</v>
      </c>
      <c r="T4798" s="115">
        <f t="shared" si="151"/>
        <v>0</v>
      </c>
    </row>
    <row r="4799" spans="1:20" x14ac:dyDescent="0.3">
      <c r="A4799" s="115" t="s">
        <v>421</v>
      </c>
      <c r="B4799" s="115" t="s">
        <v>407</v>
      </c>
      <c r="C4799" s="115" t="s">
        <v>103</v>
      </c>
      <c r="D4799" s="115" t="s">
        <v>86</v>
      </c>
      <c r="E4799" s="115" t="s">
        <v>86</v>
      </c>
      <c r="F4799" s="115" t="s">
        <v>87</v>
      </c>
      <c r="G4799" s="115">
        <v>2016</v>
      </c>
      <c r="H4799" s="115" t="s">
        <v>422</v>
      </c>
      <c r="I4799" s="115">
        <v>5.4833186859999996</v>
      </c>
      <c r="J4799" s="115" t="s">
        <v>57</v>
      </c>
      <c r="K4799" s="115" t="str">
        <f>INDEX(DatosProcesados!$A$1:$BF$101,MATCH(DataBase!A4799,DatosProcesados!$A$1:$A$101,0),MATCH(DataBase!J4799,DatosProcesados!$A$1:$BF$1,0))</f>
        <v>No informa</v>
      </c>
      <c r="L4799" s="115" t="str">
        <f>INDEX(Modelo!$A$9:$D$89,MATCH(DataBase!$J4799,Modelo!$A$9:$A$89,0),MATCH(DataBase!L$1,Modelo!$A$9:$D$9,0))</f>
        <v xml:space="preserve">Impacto social </v>
      </c>
      <c r="M4799" s="115" t="str">
        <f>INDEX(Modelo!$A$9:$D$89,MATCH(DataBase!$J4799,Modelo!$A$9:$A$89,0),MATCH(DataBase!M$1,Modelo!$A$9:$D$9,0))</f>
        <v>Pilar 4</v>
      </c>
      <c r="N4799" s="115" t="str">
        <f>INDEX(Modelo!$A$9:$D$89,MATCH(DataBase!$J4799,Modelo!$A$9:$A$89,0),MATCH(DataBase!N$1,Modelo!$A$9:$D$9,0))</f>
        <v>positivo</v>
      </c>
      <c r="O4799" s="115">
        <f t="array" ref="O4799">IF(N4799="negativo",INDEX($AD$3:$AG$51,MATCH(1,($B4799=$AD$3:$AD$51)*($J4799=$AE$3:$AE$51),0),3),IF(N4799="positivo",INDEX($AD$55:$AG$109,MATCH(1,($B4799=$AD$55:$AD$109)*($J4799=$AE$55:$AE$109),0),3)))</f>
        <v>68.48</v>
      </c>
      <c r="P4799" s="115">
        <f t="array" ref="P4799">IF(N4799="negativo",INDEX($AD$3:$AG$51,MATCH(1,($B4799=$AD$3:$AD$51)*($J4799=$AE$3:$AE$51),0),4),IF(N4799="positivo",INDEX($AD$55:$AG$109,MATCH(1,($B4799=$AD$55:$AD$109)*($J4799=$AE$55:$AE$109),0),4)))</f>
        <v>44</v>
      </c>
      <c r="Q4799" s="115" t="str">
        <f>VLOOKUP(M4799,Modelo!$A$2:$C$7,2,0)</f>
        <v>Capital Humano: Bienestar y Desarrollo</v>
      </c>
      <c r="R4799" s="118">
        <f t="array" ref="R4799">INDEX(Modelo!$F$1:$H$37,MATCH(1,(DataBase!Q4799=Modelo!$G$1:$G$37)*(DataBase!B4799=Modelo!$F$1:$F$37),0),3)</f>
        <v>0.19230769230769232</v>
      </c>
      <c r="S4799" s="115">
        <f t="shared" si="150"/>
        <v>0</v>
      </c>
      <c r="T4799" s="115">
        <f t="shared" si="151"/>
        <v>0</v>
      </c>
    </row>
    <row r="4800" spans="1:20" x14ac:dyDescent="0.3">
      <c r="A4800" s="115" t="s">
        <v>293</v>
      </c>
      <c r="B4800" s="115" t="s">
        <v>216</v>
      </c>
      <c r="C4800" s="115" t="s">
        <v>103</v>
      </c>
      <c r="D4800" s="115" t="s">
        <v>86</v>
      </c>
      <c r="E4800" s="115" t="s">
        <v>87</v>
      </c>
      <c r="F4800" s="115" t="s">
        <v>87</v>
      </c>
      <c r="G4800" s="115">
        <v>1955</v>
      </c>
      <c r="H4800" s="115" t="s">
        <v>294</v>
      </c>
      <c r="I4800" s="115">
        <v>1.8313776939999999</v>
      </c>
      <c r="J4800" s="115" t="s">
        <v>57</v>
      </c>
      <c r="K4800" s="115" t="str">
        <f>INDEX(DatosProcesados!$A$1:$BF$101,MATCH(DataBase!A4800,DatosProcesados!$A$1:$A$101,0),MATCH(DataBase!J4800,DatosProcesados!$A$1:$BF$1,0))</f>
        <v>No informa</v>
      </c>
      <c r="L4800" s="115" t="str">
        <f>INDEX(Modelo!$A$9:$D$89,MATCH(DataBase!$J4800,Modelo!$A$9:$A$89,0),MATCH(DataBase!L$1,Modelo!$A$9:$D$9,0))</f>
        <v xml:space="preserve">Impacto social </v>
      </c>
      <c r="M4800" s="115" t="str">
        <f>INDEX(Modelo!$A$9:$D$89,MATCH(DataBase!$J4800,Modelo!$A$9:$A$89,0),MATCH(DataBase!M$1,Modelo!$A$9:$D$9,0))</f>
        <v>Pilar 4</v>
      </c>
      <c r="N4800" s="115" t="str">
        <f>INDEX(Modelo!$A$9:$D$89,MATCH(DataBase!$J4800,Modelo!$A$9:$A$89,0),MATCH(DataBase!N$1,Modelo!$A$9:$D$9,0))</f>
        <v>positivo</v>
      </c>
      <c r="O4800" s="115">
        <f t="array" ref="O4800">IF(N4800="negativo",INDEX($AD$3:$AG$51,MATCH(1,($B4800=$AD$3:$AD$51)*($J4800=$AE$3:$AE$51),0),3),IF(N4800="positivo",INDEX($AD$55:$AG$109,MATCH(1,($B4800=$AD$55:$AD$109)*($J4800=$AE$55:$AE$109),0),3)))</f>
        <v>54.83</v>
      </c>
      <c r="P4800" s="115">
        <f t="array" ref="P4800">IF(N4800="negativo",INDEX($AD$3:$AG$51,MATCH(1,($B4800=$AD$3:$AD$51)*($J4800=$AE$3:$AE$51),0),4),IF(N4800="positivo",INDEX($AD$55:$AG$109,MATCH(1,($B4800=$AD$55:$AD$109)*($J4800=$AE$55:$AE$109),0),4)))</f>
        <v>11.4</v>
      </c>
      <c r="Q4800" s="115" t="str">
        <f>VLOOKUP(M4800,Modelo!$A$2:$C$7,2,0)</f>
        <v>Capital Humano: Bienestar y Desarrollo</v>
      </c>
      <c r="R4800" s="118">
        <f t="array" ref="R4800">INDEX(Modelo!$F$1:$H$37,MATCH(1,(DataBase!Q4800=Modelo!$G$1:$G$37)*(DataBase!B4800=Modelo!$F$1:$F$37),0),3)</f>
        <v>0.21052631578947367</v>
      </c>
      <c r="S4800" s="115">
        <f t="shared" si="150"/>
        <v>0</v>
      </c>
      <c r="T4800" s="115">
        <f t="shared" si="151"/>
        <v>0</v>
      </c>
    </row>
    <row r="4801" spans="1:20" x14ac:dyDescent="0.3">
      <c r="A4801" s="115" t="s">
        <v>298</v>
      </c>
      <c r="B4801" s="115" t="s">
        <v>216</v>
      </c>
      <c r="C4801" s="115" t="s">
        <v>103</v>
      </c>
      <c r="D4801" s="115" t="s">
        <v>86</v>
      </c>
      <c r="E4801" s="115" t="s">
        <v>86</v>
      </c>
      <c r="F4801" s="115" t="s">
        <v>87</v>
      </c>
      <c r="G4801" s="115">
        <v>1993</v>
      </c>
      <c r="H4801" s="115" t="s">
        <v>299</v>
      </c>
      <c r="I4801" s="115">
        <v>1.7653399919999999</v>
      </c>
      <c r="J4801" s="115" t="s">
        <v>57</v>
      </c>
      <c r="K4801" s="115">
        <f>INDEX(DatosProcesados!$A$1:$BF$101,MATCH(DataBase!A4801,DatosProcesados!$A$1:$A$101,0),MATCH(DataBase!J4801,DatosProcesados!$A$1:$BF$1,0))</f>
        <v>11.4</v>
      </c>
      <c r="L4801" s="115" t="str">
        <f>INDEX(Modelo!$A$9:$D$89,MATCH(DataBase!$J4801,Modelo!$A$9:$A$89,0),MATCH(DataBase!L$1,Modelo!$A$9:$D$9,0))</f>
        <v xml:space="preserve">Impacto social </v>
      </c>
      <c r="M4801" s="115" t="str">
        <f>INDEX(Modelo!$A$9:$D$89,MATCH(DataBase!$J4801,Modelo!$A$9:$A$89,0),MATCH(DataBase!M$1,Modelo!$A$9:$D$9,0))</f>
        <v>Pilar 4</v>
      </c>
      <c r="N4801" s="115" t="str">
        <f>INDEX(Modelo!$A$9:$D$89,MATCH(DataBase!$J4801,Modelo!$A$9:$A$89,0),MATCH(DataBase!N$1,Modelo!$A$9:$D$9,0))</f>
        <v>positivo</v>
      </c>
      <c r="O4801" s="115">
        <f t="array" ref="O4801">IF(N4801="negativo",INDEX($AD$3:$AG$51,MATCH(1,($B4801=$AD$3:$AD$51)*($J4801=$AE$3:$AE$51),0),3),IF(N4801="positivo",INDEX($AD$55:$AG$109,MATCH(1,($B4801=$AD$55:$AD$109)*($J4801=$AE$55:$AE$109),0),3)))</f>
        <v>54.83</v>
      </c>
      <c r="P4801" s="115">
        <f t="array" ref="P4801">IF(N4801="negativo",INDEX($AD$3:$AG$51,MATCH(1,($B4801=$AD$3:$AD$51)*($J4801=$AE$3:$AE$51),0),4),IF(N4801="positivo",INDEX($AD$55:$AG$109,MATCH(1,($B4801=$AD$55:$AD$109)*($J4801=$AE$55:$AE$109),0),4)))</f>
        <v>11.4</v>
      </c>
      <c r="Q4801" s="115" t="str">
        <f>VLOOKUP(M4801,Modelo!$A$2:$C$7,2,0)</f>
        <v>Capital Humano: Bienestar y Desarrollo</v>
      </c>
      <c r="R4801" s="118">
        <f t="array" ref="R4801">INDEX(Modelo!$F$1:$H$37,MATCH(1,(DataBase!Q4801=Modelo!$G$1:$G$37)*(DataBase!B4801=Modelo!$F$1:$F$37),0),3)</f>
        <v>0.21052631578947367</v>
      </c>
      <c r="S4801" s="115">
        <f t="shared" si="150"/>
        <v>0</v>
      </c>
      <c r="T4801" s="115">
        <f t="shared" si="151"/>
        <v>0</v>
      </c>
    </row>
    <row r="4802" spans="1:20" x14ac:dyDescent="0.3">
      <c r="A4802" s="115" t="s">
        <v>472</v>
      </c>
      <c r="B4802" s="115" t="s">
        <v>467</v>
      </c>
      <c r="C4802" s="115" t="s">
        <v>103</v>
      </c>
      <c r="D4802" s="115" t="s">
        <v>86</v>
      </c>
      <c r="E4802" s="115" t="s">
        <v>86</v>
      </c>
      <c r="F4802" s="115" t="s">
        <v>86</v>
      </c>
      <c r="G4802" s="115">
        <v>2007</v>
      </c>
      <c r="H4802" s="115" t="s">
        <v>125</v>
      </c>
      <c r="I4802" s="115">
        <v>0.97802211500000003</v>
      </c>
      <c r="J4802" s="115" t="s">
        <v>47</v>
      </c>
      <c r="K4802" s="115">
        <f>INDEX(DatosProcesados!$A$1:$BF$101,MATCH(DataBase!A4802,DatosProcesados!$A$1:$A$101,0),MATCH(DataBase!J4802,DatosProcesados!$A$1:$BF$1,0))</f>
        <v>0</v>
      </c>
      <c r="L4802" s="115" t="str">
        <f>INDEX(Modelo!$A$9:$D$89,MATCH(DataBase!$J4802,Modelo!$A$9:$A$89,0),MATCH(DataBase!L$1,Modelo!$A$9:$D$9,0))</f>
        <v xml:space="preserve">Impacto social </v>
      </c>
      <c r="M4802" s="115" t="str">
        <f>INDEX(Modelo!$A$9:$D$89,MATCH(DataBase!$J4802,Modelo!$A$9:$A$89,0),MATCH(DataBase!M$1,Modelo!$A$9:$D$9,0))</f>
        <v>Pilar 5</v>
      </c>
      <c r="N4802" s="115" t="str">
        <f>INDEX(Modelo!$A$9:$D$89,MATCH(DataBase!$J4802,Modelo!$A$9:$A$89,0),MATCH(DataBase!N$1,Modelo!$A$9:$D$9,0))</f>
        <v>scale</v>
      </c>
      <c r="O4802" s="115" t="b">
        <f t="array" ref="O4802">IF(N4802="negativo",INDEX($AD$3:$AG$51,MATCH(1,($B4802=$AD$3:$AD$51)*($J4802=$AE$3:$AE$51),0),3),IF(N4802="positivo",INDEX($AD$55:$AG$109,MATCH(1,($B4802=$AD$55:$AD$109)*($J4802=$AE$55:$AE$109),0),3)))</f>
        <v>0</v>
      </c>
      <c r="P4802" s="115" t="b">
        <f t="array" ref="P4802">IF(N4802="negativo",INDEX($AD$3:$AG$51,MATCH(1,($B4802=$AD$3:$AD$51)*($J4802=$AE$3:$AE$51),0),4),IF(N4802="positivo",INDEX($AD$55:$AG$109,MATCH(1,($B4802=$AD$55:$AD$109)*($J4802=$AE$55:$AE$109),0),4)))</f>
        <v>0</v>
      </c>
      <c r="Q4802" s="115" t="str">
        <f>VLOOKUP(M4802,Modelo!$A$2:$C$7,2,0)</f>
        <v>Diversidad, Equidad e Inclusión (DEI)</v>
      </c>
      <c r="R4802" s="118">
        <f t="array" ref="R4802">INDEX(Modelo!$F$1:$H$37,MATCH(1,(DataBase!Q4802=Modelo!$G$1:$G$37)*(DataBase!B4802=Modelo!$F$1:$F$37),0),3)</f>
        <v>0.14285714285714285</v>
      </c>
      <c r="S4802" s="115">
        <f t="shared" si="150"/>
        <v>0</v>
      </c>
      <c r="T4802" s="115">
        <f t="shared" si="151"/>
        <v>0</v>
      </c>
    </row>
    <row r="4803" spans="1:20" x14ac:dyDescent="0.3">
      <c r="A4803" s="115" t="s">
        <v>238</v>
      </c>
      <c r="B4803" s="115" t="s">
        <v>216</v>
      </c>
      <c r="C4803" s="115" t="s">
        <v>103</v>
      </c>
      <c r="D4803" s="115" t="s">
        <v>86</v>
      </c>
      <c r="E4803" s="115" t="s">
        <v>87</v>
      </c>
      <c r="F4803" s="115" t="s">
        <v>87</v>
      </c>
      <c r="G4803" s="115">
        <v>1920</v>
      </c>
      <c r="H4803" s="115" t="s">
        <v>125</v>
      </c>
      <c r="I4803" s="115">
        <v>2.844632077</v>
      </c>
      <c r="J4803" s="115" t="s">
        <v>47</v>
      </c>
      <c r="K4803" s="115">
        <f>INDEX(DatosProcesados!$A$1:$BF$101,MATCH(DataBase!A4803,DatosProcesados!$A$1:$A$101,0),MATCH(DataBase!J4803,DatosProcesados!$A$1:$BF$1,0))</f>
        <v>2</v>
      </c>
      <c r="L4803" s="115" t="str">
        <f>INDEX(Modelo!$A$9:$D$89,MATCH(DataBase!$J4803,Modelo!$A$9:$A$89,0),MATCH(DataBase!L$1,Modelo!$A$9:$D$9,0))</f>
        <v xml:space="preserve">Impacto social </v>
      </c>
      <c r="M4803" s="115" t="str">
        <f>INDEX(Modelo!$A$9:$D$89,MATCH(DataBase!$J4803,Modelo!$A$9:$A$89,0),MATCH(DataBase!M$1,Modelo!$A$9:$D$9,0))</f>
        <v>Pilar 5</v>
      </c>
      <c r="N4803" s="115" t="str">
        <f>INDEX(Modelo!$A$9:$D$89,MATCH(DataBase!$J4803,Modelo!$A$9:$A$89,0),MATCH(DataBase!N$1,Modelo!$A$9:$D$9,0))</f>
        <v>scale</v>
      </c>
      <c r="O4803" s="115" t="b">
        <f t="array" ref="O4803">IF(N4803="negativo",INDEX($AD$3:$AG$51,MATCH(1,($B4803=$AD$3:$AD$51)*($J4803=$AE$3:$AE$51),0),3),IF(N4803="positivo",INDEX($AD$55:$AG$109,MATCH(1,($B4803=$AD$55:$AD$109)*($J4803=$AE$55:$AE$109),0),3)))</f>
        <v>0</v>
      </c>
      <c r="P4803" s="115" t="b">
        <f t="array" ref="P4803">IF(N4803="negativo",INDEX($AD$3:$AG$51,MATCH(1,($B4803=$AD$3:$AD$51)*($J4803=$AE$3:$AE$51),0),4),IF(N4803="positivo",INDEX($AD$55:$AG$109,MATCH(1,($B4803=$AD$55:$AD$109)*($J4803=$AE$55:$AE$109),0),4)))</f>
        <v>0</v>
      </c>
      <c r="Q4803" s="115" t="str">
        <f>VLOOKUP(M4803,Modelo!$A$2:$C$7,2,0)</f>
        <v>Diversidad, Equidad e Inclusión (DEI)</v>
      </c>
      <c r="R4803" s="118">
        <f t="array" ref="R4803">INDEX(Modelo!$F$1:$H$37,MATCH(1,(DataBase!Q4803=Modelo!$G$1:$G$37)*(DataBase!B4803=Modelo!$F$1:$F$37),0),3)</f>
        <v>0.15789473684210525</v>
      </c>
      <c r="S4803" s="115">
        <f t="shared" ref="S4803:S4866" si="152">IFERROR(IF(N4803="boolean",IF(K4803="Si",100,0),IF(N4803="scale",IF(K4803=2,100,IF(K4803=1,50,0)),IF(N4803="positivo",100*((K4803-P4803)/(O4803-P4803)),100*(1-((K4803-P4803)/(O4803-P4803)))))),0)</f>
        <v>100</v>
      </c>
      <c r="T4803" s="115">
        <f t="shared" ref="T4803:T4866" si="153">S4803*R4803</f>
        <v>15.789473684210526</v>
      </c>
    </row>
    <row r="4804" spans="1:20" x14ac:dyDescent="0.3">
      <c r="A4804" s="115" t="s">
        <v>273</v>
      </c>
      <c r="B4804" s="115" t="s">
        <v>216</v>
      </c>
      <c r="C4804" s="115" t="s">
        <v>103</v>
      </c>
      <c r="D4804" s="115" t="s">
        <v>86</v>
      </c>
      <c r="E4804" s="115" t="s">
        <v>86</v>
      </c>
      <c r="F4804" s="115" t="s">
        <v>87</v>
      </c>
      <c r="G4804" s="115">
        <v>1945</v>
      </c>
      <c r="H4804" s="115" t="s">
        <v>125</v>
      </c>
      <c r="I4804" s="115">
        <v>2.1764613960000001</v>
      </c>
      <c r="J4804" s="115" t="s">
        <v>47</v>
      </c>
      <c r="K4804" s="115">
        <f>INDEX(DatosProcesados!$A$1:$BF$101,MATCH(DataBase!A4804,DatosProcesados!$A$1:$A$101,0),MATCH(DataBase!J4804,DatosProcesados!$A$1:$BF$1,0))</f>
        <v>0</v>
      </c>
      <c r="L4804" s="115" t="str">
        <f>INDEX(Modelo!$A$9:$D$89,MATCH(DataBase!$J4804,Modelo!$A$9:$A$89,0),MATCH(DataBase!L$1,Modelo!$A$9:$D$9,0))</f>
        <v xml:space="preserve">Impacto social </v>
      </c>
      <c r="M4804" s="115" t="str">
        <f>INDEX(Modelo!$A$9:$D$89,MATCH(DataBase!$J4804,Modelo!$A$9:$A$89,0),MATCH(DataBase!M$1,Modelo!$A$9:$D$9,0))</f>
        <v>Pilar 5</v>
      </c>
      <c r="N4804" s="115" t="str">
        <f>INDEX(Modelo!$A$9:$D$89,MATCH(DataBase!$J4804,Modelo!$A$9:$A$89,0),MATCH(DataBase!N$1,Modelo!$A$9:$D$9,0))</f>
        <v>scale</v>
      </c>
      <c r="O4804" s="115" t="b">
        <f t="array" ref="O4804">IF(N4804="negativo",INDEX($AD$3:$AG$51,MATCH(1,($B4804=$AD$3:$AD$51)*($J4804=$AE$3:$AE$51),0),3),IF(N4804="positivo",INDEX($AD$55:$AG$109,MATCH(1,($B4804=$AD$55:$AD$109)*($J4804=$AE$55:$AE$109),0),3)))</f>
        <v>0</v>
      </c>
      <c r="P4804" s="115" t="b">
        <f t="array" ref="P4804">IF(N4804="negativo",INDEX($AD$3:$AG$51,MATCH(1,($B4804=$AD$3:$AD$51)*($J4804=$AE$3:$AE$51),0),4),IF(N4804="positivo",INDEX($AD$55:$AG$109,MATCH(1,($B4804=$AD$55:$AD$109)*($J4804=$AE$55:$AE$109),0),4)))</f>
        <v>0</v>
      </c>
      <c r="Q4804" s="115" t="str">
        <f>VLOOKUP(M4804,Modelo!$A$2:$C$7,2,0)</f>
        <v>Diversidad, Equidad e Inclusión (DEI)</v>
      </c>
      <c r="R4804" s="118">
        <f t="array" ref="R4804">INDEX(Modelo!$F$1:$H$37,MATCH(1,(DataBase!Q4804=Modelo!$G$1:$G$37)*(DataBase!B4804=Modelo!$F$1:$F$37),0),3)</f>
        <v>0.15789473684210525</v>
      </c>
      <c r="S4804" s="115">
        <f t="shared" si="152"/>
        <v>0</v>
      </c>
      <c r="T4804" s="115">
        <f t="shared" si="153"/>
        <v>0</v>
      </c>
    </row>
    <row r="4805" spans="1:20" x14ac:dyDescent="0.3">
      <c r="A4805" s="115" t="s">
        <v>378</v>
      </c>
      <c r="B4805" s="115" t="s">
        <v>379</v>
      </c>
      <c r="C4805" s="115" t="s">
        <v>103</v>
      </c>
      <c r="D4805" s="115" t="s">
        <v>87</v>
      </c>
      <c r="E4805" s="115" t="s">
        <v>86</v>
      </c>
      <c r="F4805" s="115" t="s">
        <v>86</v>
      </c>
      <c r="G4805" s="115">
        <v>1993</v>
      </c>
      <c r="H4805" s="115" t="s">
        <v>125</v>
      </c>
      <c r="I4805" s="115">
        <v>2.1863011939999999</v>
      </c>
      <c r="J4805" s="115" t="s">
        <v>47</v>
      </c>
      <c r="K4805" s="115">
        <f>INDEX(DatosProcesados!$A$1:$BF$101,MATCH(DataBase!A4805,DatosProcesados!$A$1:$A$101,0),MATCH(DataBase!J4805,DatosProcesados!$A$1:$BF$1,0))</f>
        <v>1</v>
      </c>
      <c r="L4805" s="115" t="str">
        <f>INDEX(Modelo!$A$9:$D$89,MATCH(DataBase!$J4805,Modelo!$A$9:$A$89,0),MATCH(DataBase!L$1,Modelo!$A$9:$D$9,0))</f>
        <v xml:space="preserve">Impacto social </v>
      </c>
      <c r="M4805" s="115" t="str">
        <f>INDEX(Modelo!$A$9:$D$89,MATCH(DataBase!$J4805,Modelo!$A$9:$A$89,0),MATCH(DataBase!M$1,Modelo!$A$9:$D$9,0))</f>
        <v>Pilar 5</v>
      </c>
      <c r="N4805" s="115" t="str">
        <f>INDEX(Modelo!$A$9:$D$89,MATCH(DataBase!$J4805,Modelo!$A$9:$A$89,0),MATCH(DataBase!N$1,Modelo!$A$9:$D$9,0))</f>
        <v>scale</v>
      </c>
      <c r="O4805" s="115" t="b">
        <f t="array" ref="O4805">IF(N4805="negativo",INDEX($AD$3:$AG$51,MATCH(1,($B4805=$AD$3:$AD$51)*($J4805=$AE$3:$AE$51),0),3),IF(N4805="positivo",INDEX($AD$55:$AG$109,MATCH(1,($B4805=$AD$55:$AD$109)*($J4805=$AE$55:$AE$109),0),3)))</f>
        <v>0</v>
      </c>
      <c r="P4805" s="115" t="b">
        <f t="array" ref="P4805">IF(N4805="negativo",INDEX($AD$3:$AG$51,MATCH(1,($B4805=$AD$3:$AD$51)*($J4805=$AE$3:$AE$51),0),4),IF(N4805="positivo",INDEX($AD$55:$AG$109,MATCH(1,($B4805=$AD$55:$AD$109)*($J4805=$AE$55:$AE$109),0),4)))</f>
        <v>0</v>
      </c>
      <c r="Q4805" s="115" t="str">
        <f>VLOOKUP(M4805,Modelo!$A$2:$C$7,2,0)</f>
        <v>Diversidad, Equidad e Inclusión (DEI)</v>
      </c>
      <c r="R4805" s="118">
        <f t="array" ref="R4805">INDEX(Modelo!$F$1:$H$37,MATCH(1,(DataBase!Q4805=Modelo!$G$1:$G$37)*(DataBase!B4805=Modelo!$F$1:$F$37),0),3)</f>
        <v>0.14285714285714285</v>
      </c>
      <c r="S4805" s="115">
        <f t="shared" si="152"/>
        <v>50</v>
      </c>
      <c r="T4805" s="115">
        <f t="shared" si="153"/>
        <v>7.1428571428571423</v>
      </c>
    </row>
    <row r="4806" spans="1:20" x14ac:dyDescent="0.3">
      <c r="A4806" s="115" t="s">
        <v>325</v>
      </c>
      <c r="B4806" s="115" t="s">
        <v>313</v>
      </c>
      <c r="C4806" s="115" t="s">
        <v>103</v>
      </c>
      <c r="D4806" s="115" t="s">
        <v>86</v>
      </c>
      <c r="E4806" s="115" t="s">
        <v>86</v>
      </c>
      <c r="F4806" s="115" t="s">
        <v>87</v>
      </c>
      <c r="G4806" s="115">
        <v>2012</v>
      </c>
      <c r="H4806" s="115" t="s">
        <v>125</v>
      </c>
      <c r="I4806" s="115">
        <v>13.831182682</v>
      </c>
      <c r="J4806" s="115" t="s">
        <v>47</v>
      </c>
      <c r="K4806" s="115">
        <f>INDEX(DatosProcesados!$A$1:$BF$101,MATCH(DataBase!A4806,DatosProcesados!$A$1:$A$101,0),MATCH(DataBase!J4806,DatosProcesados!$A$1:$BF$1,0))</f>
        <v>0</v>
      </c>
      <c r="L4806" s="115" t="str">
        <f>INDEX(Modelo!$A$9:$D$89,MATCH(DataBase!$J4806,Modelo!$A$9:$A$89,0),MATCH(DataBase!L$1,Modelo!$A$9:$D$9,0))</f>
        <v xml:space="preserve">Impacto social </v>
      </c>
      <c r="M4806" s="115" t="str">
        <f>INDEX(Modelo!$A$9:$D$89,MATCH(DataBase!$J4806,Modelo!$A$9:$A$89,0),MATCH(DataBase!M$1,Modelo!$A$9:$D$9,0))</f>
        <v>Pilar 5</v>
      </c>
      <c r="N4806" s="115" t="str">
        <f>INDEX(Modelo!$A$9:$D$89,MATCH(DataBase!$J4806,Modelo!$A$9:$A$89,0),MATCH(DataBase!N$1,Modelo!$A$9:$D$9,0))</f>
        <v>scale</v>
      </c>
      <c r="O4806" s="115" t="b">
        <f t="array" ref="O4806">IF(N4806="negativo",INDEX($AD$3:$AG$51,MATCH(1,($B4806=$AD$3:$AD$51)*($J4806=$AE$3:$AE$51),0),3),IF(N4806="positivo",INDEX($AD$55:$AG$109,MATCH(1,($B4806=$AD$55:$AD$109)*($J4806=$AE$55:$AE$109),0),3)))</f>
        <v>0</v>
      </c>
      <c r="P4806" s="115" t="b">
        <f t="array" ref="P4806">IF(N4806="negativo",INDEX($AD$3:$AG$51,MATCH(1,($B4806=$AD$3:$AD$51)*($J4806=$AE$3:$AE$51),0),4),IF(N4806="positivo",INDEX($AD$55:$AG$109,MATCH(1,($B4806=$AD$55:$AD$109)*($J4806=$AE$55:$AE$109),0),4)))</f>
        <v>0</v>
      </c>
      <c r="Q4806" s="115" t="str">
        <f>VLOOKUP(M4806,Modelo!$A$2:$C$7,2,0)</f>
        <v>Diversidad, Equidad e Inclusión (DEI)</v>
      </c>
      <c r="R4806" s="118">
        <f t="array" ref="R4806">INDEX(Modelo!$F$1:$H$37,MATCH(1,(DataBase!Q4806=Modelo!$G$1:$G$37)*(DataBase!B4806=Modelo!$F$1:$F$37),0),3)</f>
        <v>0.23529411764705882</v>
      </c>
      <c r="S4806" s="115">
        <f t="shared" si="152"/>
        <v>0</v>
      </c>
      <c r="T4806" s="115">
        <f t="shared" si="153"/>
        <v>0</v>
      </c>
    </row>
    <row r="4807" spans="1:20" x14ac:dyDescent="0.3">
      <c r="A4807" s="115" t="s">
        <v>394</v>
      </c>
      <c r="B4807" s="115" t="s">
        <v>379</v>
      </c>
      <c r="C4807" s="115" t="s">
        <v>103</v>
      </c>
      <c r="D4807" s="115" t="s">
        <v>87</v>
      </c>
      <c r="E4807" s="115" t="s">
        <v>86</v>
      </c>
      <c r="F4807" s="115" t="s">
        <v>86</v>
      </c>
      <c r="G4807" s="115">
        <v>1990</v>
      </c>
      <c r="H4807" s="115" t="s">
        <v>125</v>
      </c>
      <c r="I4807" s="115">
        <v>0.77142869199999997</v>
      </c>
      <c r="J4807" s="115" t="s">
        <v>47</v>
      </c>
      <c r="K4807" s="115">
        <f>INDEX(DatosProcesados!$A$1:$BF$101,MATCH(DataBase!A4807,DatosProcesados!$A$1:$A$101,0),MATCH(DataBase!J4807,DatosProcesados!$A$1:$BF$1,0))</f>
        <v>0</v>
      </c>
      <c r="L4807" s="115" t="str">
        <f>INDEX(Modelo!$A$9:$D$89,MATCH(DataBase!$J4807,Modelo!$A$9:$A$89,0),MATCH(DataBase!L$1,Modelo!$A$9:$D$9,0))</f>
        <v xml:space="preserve">Impacto social </v>
      </c>
      <c r="M4807" s="115" t="str">
        <f>INDEX(Modelo!$A$9:$D$89,MATCH(DataBase!$J4807,Modelo!$A$9:$A$89,0),MATCH(DataBase!M$1,Modelo!$A$9:$D$9,0))</f>
        <v>Pilar 5</v>
      </c>
      <c r="N4807" s="115" t="str">
        <f>INDEX(Modelo!$A$9:$D$89,MATCH(DataBase!$J4807,Modelo!$A$9:$A$89,0),MATCH(DataBase!N$1,Modelo!$A$9:$D$9,0))</f>
        <v>scale</v>
      </c>
      <c r="O4807" s="115" t="b">
        <f t="array" ref="O4807">IF(N4807="negativo",INDEX($AD$3:$AG$51,MATCH(1,($B4807=$AD$3:$AD$51)*($J4807=$AE$3:$AE$51),0),3),IF(N4807="positivo",INDEX($AD$55:$AG$109,MATCH(1,($B4807=$AD$55:$AD$109)*($J4807=$AE$55:$AE$109),0),3)))</f>
        <v>0</v>
      </c>
      <c r="P4807" s="115" t="b">
        <f t="array" ref="P4807">IF(N4807="negativo",INDEX($AD$3:$AG$51,MATCH(1,($B4807=$AD$3:$AD$51)*($J4807=$AE$3:$AE$51),0),4),IF(N4807="positivo",INDEX($AD$55:$AG$109,MATCH(1,($B4807=$AD$55:$AD$109)*($J4807=$AE$55:$AE$109),0),4)))</f>
        <v>0</v>
      </c>
      <c r="Q4807" s="115" t="str">
        <f>VLOOKUP(M4807,Modelo!$A$2:$C$7,2,0)</f>
        <v>Diversidad, Equidad e Inclusión (DEI)</v>
      </c>
      <c r="R4807" s="118">
        <f t="array" ref="R4807">INDEX(Modelo!$F$1:$H$37,MATCH(1,(DataBase!Q4807=Modelo!$G$1:$G$37)*(DataBase!B4807=Modelo!$F$1:$F$37),0),3)</f>
        <v>0.14285714285714285</v>
      </c>
      <c r="S4807" s="115">
        <f t="shared" si="152"/>
        <v>0</v>
      </c>
      <c r="T4807" s="115">
        <f t="shared" si="153"/>
        <v>0</v>
      </c>
    </row>
    <row r="4808" spans="1:20" x14ac:dyDescent="0.3">
      <c r="A4808" s="115" t="s">
        <v>383</v>
      </c>
      <c r="B4808" s="115" t="s">
        <v>379</v>
      </c>
      <c r="C4808" s="115" t="s">
        <v>103</v>
      </c>
      <c r="D4808" s="115" t="s">
        <v>86</v>
      </c>
      <c r="E4808" s="115" t="s">
        <v>86</v>
      </c>
      <c r="F4808" s="115" t="s">
        <v>86</v>
      </c>
      <c r="G4808" s="115">
        <v>2014</v>
      </c>
      <c r="H4808" s="115" t="s">
        <v>125</v>
      </c>
      <c r="I4808" s="115">
        <v>1.314259836</v>
      </c>
      <c r="J4808" s="115" t="s">
        <v>47</v>
      </c>
      <c r="K4808" s="115">
        <f>INDEX(DatosProcesados!$A$1:$BF$101,MATCH(DataBase!A4808,DatosProcesados!$A$1:$A$101,0),MATCH(DataBase!J4808,DatosProcesados!$A$1:$BF$1,0))</f>
        <v>1</v>
      </c>
      <c r="L4808" s="115" t="str">
        <f>INDEX(Modelo!$A$9:$D$89,MATCH(DataBase!$J4808,Modelo!$A$9:$A$89,0),MATCH(DataBase!L$1,Modelo!$A$9:$D$9,0))</f>
        <v xml:space="preserve">Impacto social </v>
      </c>
      <c r="M4808" s="115" t="str">
        <f>INDEX(Modelo!$A$9:$D$89,MATCH(DataBase!$J4808,Modelo!$A$9:$A$89,0),MATCH(DataBase!M$1,Modelo!$A$9:$D$9,0))</f>
        <v>Pilar 5</v>
      </c>
      <c r="N4808" s="115" t="str">
        <f>INDEX(Modelo!$A$9:$D$89,MATCH(DataBase!$J4808,Modelo!$A$9:$A$89,0),MATCH(DataBase!N$1,Modelo!$A$9:$D$9,0))</f>
        <v>scale</v>
      </c>
      <c r="O4808" s="115" t="b">
        <f t="array" ref="O4808">IF(N4808="negativo",INDEX($AD$3:$AG$51,MATCH(1,($B4808=$AD$3:$AD$51)*($J4808=$AE$3:$AE$51),0),3),IF(N4808="positivo",INDEX($AD$55:$AG$109,MATCH(1,($B4808=$AD$55:$AD$109)*($J4808=$AE$55:$AE$109),0),3)))</f>
        <v>0</v>
      </c>
      <c r="P4808" s="115" t="b">
        <f t="array" ref="P4808">IF(N4808="negativo",INDEX($AD$3:$AG$51,MATCH(1,($B4808=$AD$3:$AD$51)*($J4808=$AE$3:$AE$51),0),4),IF(N4808="positivo",INDEX($AD$55:$AG$109,MATCH(1,($B4808=$AD$55:$AD$109)*($J4808=$AE$55:$AE$109),0),4)))</f>
        <v>0</v>
      </c>
      <c r="Q4808" s="115" t="str">
        <f>VLOOKUP(M4808,Modelo!$A$2:$C$7,2,0)</f>
        <v>Diversidad, Equidad e Inclusión (DEI)</v>
      </c>
      <c r="R4808" s="118">
        <f t="array" ref="R4808">INDEX(Modelo!$F$1:$H$37,MATCH(1,(DataBase!Q4808=Modelo!$G$1:$G$37)*(DataBase!B4808=Modelo!$F$1:$F$37),0),3)</f>
        <v>0.14285714285714285</v>
      </c>
      <c r="S4808" s="115">
        <f t="shared" si="152"/>
        <v>50</v>
      </c>
      <c r="T4808" s="115">
        <f t="shared" si="153"/>
        <v>7.1428571428571423</v>
      </c>
    </row>
    <row r="4809" spans="1:20" x14ac:dyDescent="0.3">
      <c r="A4809" s="115" t="s">
        <v>112</v>
      </c>
      <c r="B4809" s="115" t="s">
        <v>84</v>
      </c>
      <c r="C4809" s="115" t="s">
        <v>103</v>
      </c>
      <c r="D4809" s="115" t="s">
        <v>86</v>
      </c>
      <c r="E4809" s="115" t="s">
        <v>86</v>
      </c>
      <c r="F4809" s="115" t="s">
        <v>87</v>
      </c>
      <c r="G4809" s="115">
        <v>1919</v>
      </c>
      <c r="H4809" s="115" t="s">
        <v>125</v>
      </c>
      <c r="I4809" s="115">
        <v>15.106042448</v>
      </c>
      <c r="J4809" s="115" t="s">
        <v>47</v>
      </c>
      <c r="K4809" s="115">
        <f>INDEX(DatosProcesados!$A$1:$BF$101,MATCH(DataBase!A4809,DatosProcesados!$A$1:$A$101,0),MATCH(DataBase!J4809,DatosProcesados!$A$1:$BF$1,0))</f>
        <v>1</v>
      </c>
      <c r="L4809" s="115" t="str">
        <f>INDEX(Modelo!$A$9:$D$89,MATCH(DataBase!$J4809,Modelo!$A$9:$A$89,0),MATCH(DataBase!L$1,Modelo!$A$9:$D$9,0))</f>
        <v xml:space="preserve">Impacto social </v>
      </c>
      <c r="M4809" s="115" t="str">
        <f>INDEX(Modelo!$A$9:$D$89,MATCH(DataBase!$J4809,Modelo!$A$9:$A$89,0),MATCH(DataBase!M$1,Modelo!$A$9:$D$9,0))</f>
        <v>Pilar 5</v>
      </c>
      <c r="N4809" s="115" t="str">
        <f>INDEX(Modelo!$A$9:$D$89,MATCH(DataBase!$J4809,Modelo!$A$9:$A$89,0),MATCH(DataBase!N$1,Modelo!$A$9:$D$9,0))</f>
        <v>scale</v>
      </c>
      <c r="O4809" s="115" t="b">
        <f t="array" ref="O4809">IF(N4809="negativo",INDEX($AD$3:$AG$51,MATCH(1,($B4809=$AD$3:$AD$51)*($J4809=$AE$3:$AE$51),0),3),IF(N4809="positivo",INDEX($AD$55:$AG$109,MATCH(1,($B4809=$AD$55:$AD$109)*($J4809=$AE$55:$AE$109),0),3)))</f>
        <v>0</v>
      </c>
      <c r="P4809" s="115" t="b">
        <f t="array" ref="P4809">IF(N4809="negativo",INDEX($AD$3:$AG$51,MATCH(1,($B4809=$AD$3:$AD$51)*($J4809=$AE$3:$AE$51),0),4),IF(N4809="positivo",INDEX($AD$55:$AG$109,MATCH(1,($B4809=$AD$55:$AD$109)*($J4809=$AE$55:$AE$109),0),4)))</f>
        <v>0</v>
      </c>
      <c r="Q4809" s="115" t="str">
        <f>VLOOKUP(M4809,Modelo!$A$2:$C$7,2,0)</f>
        <v>Diversidad, Equidad e Inclusión (DEI)</v>
      </c>
      <c r="R4809" s="118">
        <f t="array" ref="R4809">INDEX(Modelo!$F$1:$H$37,MATCH(1,(DataBase!Q4809=Modelo!$G$1:$G$37)*(DataBase!B4809=Modelo!$F$1:$F$37),0),3)</f>
        <v>0.29411764705882354</v>
      </c>
      <c r="S4809" s="115">
        <f t="shared" si="152"/>
        <v>50</v>
      </c>
      <c r="T4809" s="115">
        <f t="shared" si="153"/>
        <v>14.705882352941178</v>
      </c>
    </row>
    <row r="4810" spans="1:20" x14ac:dyDescent="0.3">
      <c r="A4810" s="115" t="s">
        <v>471</v>
      </c>
      <c r="B4810" s="115" t="s">
        <v>467</v>
      </c>
      <c r="C4810" s="115" t="s">
        <v>103</v>
      </c>
      <c r="D4810" s="115" t="s">
        <v>86</v>
      </c>
      <c r="E4810" s="115" t="s">
        <v>86</v>
      </c>
      <c r="F4810" s="115" t="s">
        <v>86</v>
      </c>
      <c r="G4810" s="115">
        <v>1987</v>
      </c>
      <c r="H4810" s="115" t="s">
        <v>125</v>
      </c>
      <c r="I4810" s="115">
        <v>0.711210393</v>
      </c>
      <c r="J4810" s="115" t="s">
        <v>47</v>
      </c>
      <c r="K4810" s="115">
        <f>INDEX(DatosProcesados!$A$1:$BF$101,MATCH(DataBase!A4810,DatosProcesados!$A$1:$A$101,0),MATCH(DataBase!J4810,DatosProcesados!$A$1:$BF$1,0))</f>
        <v>0</v>
      </c>
      <c r="L4810" s="115" t="str">
        <f>INDEX(Modelo!$A$9:$D$89,MATCH(DataBase!$J4810,Modelo!$A$9:$A$89,0),MATCH(DataBase!L$1,Modelo!$A$9:$D$9,0))</f>
        <v xml:space="preserve">Impacto social </v>
      </c>
      <c r="M4810" s="115" t="str">
        <f>INDEX(Modelo!$A$9:$D$89,MATCH(DataBase!$J4810,Modelo!$A$9:$A$89,0),MATCH(DataBase!M$1,Modelo!$A$9:$D$9,0))</f>
        <v>Pilar 5</v>
      </c>
      <c r="N4810" s="115" t="str">
        <f>INDEX(Modelo!$A$9:$D$89,MATCH(DataBase!$J4810,Modelo!$A$9:$A$89,0),MATCH(DataBase!N$1,Modelo!$A$9:$D$9,0))</f>
        <v>scale</v>
      </c>
      <c r="O4810" s="115" t="b">
        <f t="array" ref="O4810">IF(N4810="negativo",INDEX($AD$3:$AG$51,MATCH(1,($B4810=$AD$3:$AD$51)*($J4810=$AE$3:$AE$51),0),3),IF(N4810="positivo",INDEX($AD$55:$AG$109,MATCH(1,($B4810=$AD$55:$AD$109)*($J4810=$AE$55:$AE$109),0),3)))</f>
        <v>0</v>
      </c>
      <c r="P4810" s="115" t="b">
        <f t="array" ref="P4810">IF(N4810="negativo",INDEX($AD$3:$AG$51,MATCH(1,($B4810=$AD$3:$AD$51)*($J4810=$AE$3:$AE$51),0),4),IF(N4810="positivo",INDEX($AD$55:$AG$109,MATCH(1,($B4810=$AD$55:$AD$109)*($J4810=$AE$55:$AE$109),0),4)))</f>
        <v>0</v>
      </c>
      <c r="Q4810" s="115" t="str">
        <f>VLOOKUP(M4810,Modelo!$A$2:$C$7,2,0)</f>
        <v>Diversidad, Equidad e Inclusión (DEI)</v>
      </c>
      <c r="R4810" s="118">
        <f t="array" ref="R4810">INDEX(Modelo!$F$1:$H$37,MATCH(1,(DataBase!Q4810=Modelo!$G$1:$G$37)*(DataBase!B4810=Modelo!$F$1:$F$37),0),3)</f>
        <v>0.14285714285714285</v>
      </c>
      <c r="S4810" s="115">
        <f t="shared" si="152"/>
        <v>0</v>
      </c>
      <c r="T4810" s="115">
        <f t="shared" si="153"/>
        <v>0</v>
      </c>
    </row>
    <row r="4811" spans="1:20" x14ac:dyDescent="0.3">
      <c r="A4811" s="115" t="s">
        <v>466</v>
      </c>
      <c r="B4811" s="115" t="s">
        <v>467</v>
      </c>
      <c r="C4811" s="115" t="s">
        <v>103</v>
      </c>
      <c r="D4811" s="115" t="s">
        <v>87</v>
      </c>
      <c r="E4811" s="115" t="s">
        <v>86</v>
      </c>
      <c r="F4811" s="115" t="s">
        <v>86</v>
      </c>
      <c r="G4811" s="115">
        <v>1969</v>
      </c>
      <c r="H4811" s="115" t="s">
        <v>125</v>
      </c>
      <c r="I4811" s="115">
        <v>2.4231643530000002</v>
      </c>
      <c r="J4811" s="115" t="s">
        <v>47</v>
      </c>
      <c r="K4811" s="115">
        <f>INDEX(DatosProcesados!$A$1:$BF$101,MATCH(DataBase!A4811,DatosProcesados!$A$1:$A$101,0),MATCH(DataBase!J4811,DatosProcesados!$A$1:$BF$1,0))</f>
        <v>0</v>
      </c>
      <c r="L4811" s="115" t="str">
        <f>INDEX(Modelo!$A$9:$D$89,MATCH(DataBase!$J4811,Modelo!$A$9:$A$89,0),MATCH(DataBase!L$1,Modelo!$A$9:$D$9,0))</f>
        <v xml:space="preserve">Impacto social </v>
      </c>
      <c r="M4811" s="115" t="str">
        <f>INDEX(Modelo!$A$9:$D$89,MATCH(DataBase!$J4811,Modelo!$A$9:$A$89,0),MATCH(DataBase!M$1,Modelo!$A$9:$D$9,0))</f>
        <v>Pilar 5</v>
      </c>
      <c r="N4811" s="115" t="str">
        <f>INDEX(Modelo!$A$9:$D$89,MATCH(DataBase!$J4811,Modelo!$A$9:$A$89,0),MATCH(DataBase!N$1,Modelo!$A$9:$D$9,0))</f>
        <v>scale</v>
      </c>
      <c r="O4811" s="115" t="b">
        <f t="array" ref="O4811">IF(N4811="negativo",INDEX($AD$3:$AG$51,MATCH(1,($B4811=$AD$3:$AD$51)*($J4811=$AE$3:$AE$51),0),3),IF(N4811="positivo",INDEX($AD$55:$AG$109,MATCH(1,($B4811=$AD$55:$AD$109)*($J4811=$AE$55:$AE$109),0),3)))</f>
        <v>0</v>
      </c>
      <c r="P4811" s="115" t="b">
        <f t="array" ref="P4811">IF(N4811="negativo",INDEX($AD$3:$AG$51,MATCH(1,($B4811=$AD$3:$AD$51)*($J4811=$AE$3:$AE$51),0),4),IF(N4811="positivo",INDEX($AD$55:$AG$109,MATCH(1,($B4811=$AD$55:$AD$109)*($J4811=$AE$55:$AE$109),0),4)))</f>
        <v>0</v>
      </c>
      <c r="Q4811" s="115" t="str">
        <f>VLOOKUP(M4811,Modelo!$A$2:$C$7,2,0)</f>
        <v>Diversidad, Equidad e Inclusión (DEI)</v>
      </c>
      <c r="R4811" s="118">
        <f t="array" ref="R4811">INDEX(Modelo!$F$1:$H$37,MATCH(1,(DataBase!Q4811=Modelo!$G$1:$G$37)*(DataBase!B4811=Modelo!$F$1:$F$37),0),3)</f>
        <v>0.14285714285714285</v>
      </c>
      <c r="S4811" s="115">
        <f t="shared" si="152"/>
        <v>0</v>
      </c>
      <c r="T4811" s="115">
        <f t="shared" si="153"/>
        <v>0</v>
      </c>
    </row>
    <row r="4812" spans="1:20" x14ac:dyDescent="0.3">
      <c r="A4812" s="115" t="s">
        <v>207</v>
      </c>
      <c r="B4812" s="115" t="s">
        <v>84</v>
      </c>
      <c r="C4812" s="115" t="s">
        <v>103</v>
      </c>
      <c r="D4812" s="115" t="s">
        <v>86</v>
      </c>
      <c r="E4812" s="115" t="s">
        <v>87</v>
      </c>
      <c r="F4812" s="115" t="s">
        <v>86</v>
      </c>
      <c r="G4812" s="115">
        <v>1870</v>
      </c>
      <c r="H4812" s="115" t="s">
        <v>125</v>
      </c>
      <c r="I4812" s="115">
        <v>0</v>
      </c>
      <c r="J4812" s="115" t="s">
        <v>47</v>
      </c>
      <c r="K4812" s="115">
        <f>INDEX(DatosProcesados!$A$1:$BF$101,MATCH(DataBase!A4812,DatosProcesados!$A$1:$A$101,0),MATCH(DataBase!J4812,DatosProcesados!$A$1:$BF$1,0))</f>
        <v>2</v>
      </c>
      <c r="L4812" s="115" t="str">
        <f>INDEX(Modelo!$A$9:$D$89,MATCH(DataBase!$J4812,Modelo!$A$9:$A$89,0),MATCH(DataBase!L$1,Modelo!$A$9:$D$9,0))</f>
        <v xml:space="preserve">Impacto social </v>
      </c>
      <c r="M4812" s="115" t="str">
        <f>INDEX(Modelo!$A$9:$D$89,MATCH(DataBase!$J4812,Modelo!$A$9:$A$89,0),MATCH(DataBase!M$1,Modelo!$A$9:$D$9,0))</f>
        <v>Pilar 5</v>
      </c>
      <c r="N4812" s="115" t="str">
        <f>INDEX(Modelo!$A$9:$D$89,MATCH(DataBase!$J4812,Modelo!$A$9:$A$89,0),MATCH(DataBase!N$1,Modelo!$A$9:$D$9,0))</f>
        <v>scale</v>
      </c>
      <c r="O4812" s="115" t="b">
        <f t="array" ref="O4812">IF(N4812="negativo",INDEX($AD$3:$AG$51,MATCH(1,($B4812=$AD$3:$AD$51)*($J4812=$AE$3:$AE$51),0),3),IF(N4812="positivo",INDEX($AD$55:$AG$109,MATCH(1,($B4812=$AD$55:$AD$109)*($J4812=$AE$55:$AE$109),0),3)))</f>
        <v>0</v>
      </c>
      <c r="P4812" s="115" t="b">
        <f t="array" ref="P4812">IF(N4812="negativo",INDEX($AD$3:$AG$51,MATCH(1,($B4812=$AD$3:$AD$51)*($J4812=$AE$3:$AE$51),0),4),IF(N4812="positivo",INDEX($AD$55:$AG$109,MATCH(1,($B4812=$AD$55:$AD$109)*($J4812=$AE$55:$AE$109),0),4)))</f>
        <v>0</v>
      </c>
      <c r="Q4812" s="115" t="str">
        <f>VLOOKUP(M4812,Modelo!$A$2:$C$7,2,0)</f>
        <v>Diversidad, Equidad e Inclusión (DEI)</v>
      </c>
      <c r="R4812" s="118">
        <f t="array" ref="R4812">INDEX(Modelo!$F$1:$H$37,MATCH(1,(DataBase!Q4812=Modelo!$G$1:$G$37)*(DataBase!B4812=Modelo!$F$1:$F$37),0),3)</f>
        <v>0.29411764705882354</v>
      </c>
      <c r="S4812" s="115">
        <f t="shared" si="152"/>
        <v>100</v>
      </c>
      <c r="T4812" s="115">
        <f t="shared" si="153"/>
        <v>29.411764705882355</v>
      </c>
    </row>
    <row r="4813" spans="1:20" x14ac:dyDescent="0.3">
      <c r="A4813" s="115" t="s">
        <v>204</v>
      </c>
      <c r="B4813" s="115" t="s">
        <v>84</v>
      </c>
      <c r="C4813" s="115" t="s">
        <v>103</v>
      </c>
      <c r="D4813" s="115" t="s">
        <v>86</v>
      </c>
      <c r="E4813" s="115" t="s">
        <v>87</v>
      </c>
      <c r="F4813" s="115" t="s">
        <v>87</v>
      </c>
      <c r="G4813" s="115">
        <v>1875</v>
      </c>
      <c r="H4813" s="115" t="s">
        <v>125</v>
      </c>
      <c r="I4813" s="115">
        <v>0</v>
      </c>
      <c r="J4813" s="115" t="s">
        <v>47</v>
      </c>
      <c r="K4813" s="115">
        <f>INDEX(DatosProcesados!$A$1:$BF$101,MATCH(DataBase!A4813,DatosProcesados!$A$1:$A$101,0),MATCH(DataBase!J4813,DatosProcesados!$A$1:$BF$1,0))</f>
        <v>1</v>
      </c>
      <c r="L4813" s="115" t="str">
        <f>INDEX(Modelo!$A$9:$D$89,MATCH(DataBase!$J4813,Modelo!$A$9:$A$89,0),MATCH(DataBase!L$1,Modelo!$A$9:$D$9,0))</f>
        <v xml:space="preserve">Impacto social </v>
      </c>
      <c r="M4813" s="115" t="str">
        <f>INDEX(Modelo!$A$9:$D$89,MATCH(DataBase!$J4813,Modelo!$A$9:$A$89,0),MATCH(DataBase!M$1,Modelo!$A$9:$D$9,0))</f>
        <v>Pilar 5</v>
      </c>
      <c r="N4813" s="115" t="str">
        <f>INDEX(Modelo!$A$9:$D$89,MATCH(DataBase!$J4813,Modelo!$A$9:$A$89,0),MATCH(DataBase!N$1,Modelo!$A$9:$D$9,0))</f>
        <v>scale</v>
      </c>
      <c r="O4813" s="115" t="b">
        <f t="array" ref="O4813">IF(N4813="negativo",INDEX($AD$3:$AG$51,MATCH(1,($B4813=$AD$3:$AD$51)*($J4813=$AE$3:$AE$51),0),3),IF(N4813="positivo",INDEX($AD$55:$AG$109,MATCH(1,($B4813=$AD$55:$AD$109)*($J4813=$AE$55:$AE$109),0),3)))</f>
        <v>0</v>
      </c>
      <c r="P4813" s="115" t="b">
        <f t="array" ref="P4813">IF(N4813="negativo",INDEX($AD$3:$AG$51,MATCH(1,($B4813=$AD$3:$AD$51)*($J4813=$AE$3:$AE$51),0),4),IF(N4813="positivo",INDEX($AD$55:$AG$109,MATCH(1,($B4813=$AD$55:$AD$109)*($J4813=$AE$55:$AE$109),0),4)))</f>
        <v>0</v>
      </c>
      <c r="Q4813" s="115" t="str">
        <f>VLOOKUP(M4813,Modelo!$A$2:$C$7,2,0)</f>
        <v>Diversidad, Equidad e Inclusión (DEI)</v>
      </c>
      <c r="R4813" s="118">
        <f t="array" ref="R4813">INDEX(Modelo!$F$1:$H$37,MATCH(1,(DataBase!Q4813=Modelo!$G$1:$G$37)*(DataBase!B4813=Modelo!$F$1:$F$37),0),3)</f>
        <v>0.29411764705882354</v>
      </c>
      <c r="S4813" s="115">
        <f t="shared" si="152"/>
        <v>50</v>
      </c>
      <c r="T4813" s="115">
        <f t="shared" si="153"/>
        <v>14.705882352941178</v>
      </c>
    </row>
    <row r="4814" spans="1:20" x14ac:dyDescent="0.3">
      <c r="A4814" s="115" t="s">
        <v>226</v>
      </c>
      <c r="B4814" s="115" t="s">
        <v>216</v>
      </c>
      <c r="C4814" s="115" t="s">
        <v>103</v>
      </c>
      <c r="D4814" s="115" t="s">
        <v>86</v>
      </c>
      <c r="E4814" s="115" t="s">
        <v>86</v>
      </c>
      <c r="F4814" s="115" t="s">
        <v>87</v>
      </c>
      <c r="G4814" s="115">
        <v>1889</v>
      </c>
      <c r="H4814" s="115" t="s">
        <v>125</v>
      </c>
      <c r="I4814" s="115">
        <v>8.6157743510000007</v>
      </c>
      <c r="J4814" s="115" t="s">
        <v>47</v>
      </c>
      <c r="K4814" s="115">
        <f>INDEX(DatosProcesados!$A$1:$BF$101,MATCH(DataBase!A4814,DatosProcesados!$A$1:$A$101,0),MATCH(DataBase!J4814,DatosProcesados!$A$1:$BF$1,0))</f>
        <v>1</v>
      </c>
      <c r="L4814" s="115" t="str">
        <f>INDEX(Modelo!$A$9:$D$89,MATCH(DataBase!$J4814,Modelo!$A$9:$A$89,0),MATCH(DataBase!L$1,Modelo!$A$9:$D$9,0))</f>
        <v xml:space="preserve">Impacto social </v>
      </c>
      <c r="M4814" s="115" t="str">
        <f>INDEX(Modelo!$A$9:$D$89,MATCH(DataBase!$J4814,Modelo!$A$9:$A$89,0),MATCH(DataBase!M$1,Modelo!$A$9:$D$9,0))</f>
        <v>Pilar 5</v>
      </c>
      <c r="N4814" s="115" t="str">
        <f>INDEX(Modelo!$A$9:$D$89,MATCH(DataBase!$J4814,Modelo!$A$9:$A$89,0),MATCH(DataBase!N$1,Modelo!$A$9:$D$9,0))</f>
        <v>scale</v>
      </c>
      <c r="O4814" s="115" t="b">
        <f t="array" ref="O4814">IF(N4814="negativo",INDEX($AD$3:$AG$51,MATCH(1,($B4814=$AD$3:$AD$51)*($J4814=$AE$3:$AE$51),0),3),IF(N4814="positivo",INDEX($AD$55:$AG$109,MATCH(1,($B4814=$AD$55:$AD$109)*($J4814=$AE$55:$AE$109),0),3)))</f>
        <v>0</v>
      </c>
      <c r="P4814" s="115" t="b">
        <f t="array" ref="P4814">IF(N4814="negativo",INDEX($AD$3:$AG$51,MATCH(1,($B4814=$AD$3:$AD$51)*($J4814=$AE$3:$AE$51),0),4),IF(N4814="positivo",INDEX($AD$55:$AG$109,MATCH(1,($B4814=$AD$55:$AD$109)*($J4814=$AE$55:$AE$109),0),4)))</f>
        <v>0</v>
      </c>
      <c r="Q4814" s="115" t="str">
        <f>VLOOKUP(M4814,Modelo!$A$2:$C$7,2,0)</f>
        <v>Diversidad, Equidad e Inclusión (DEI)</v>
      </c>
      <c r="R4814" s="118">
        <f t="array" ref="R4814">INDEX(Modelo!$F$1:$H$37,MATCH(1,(DataBase!Q4814=Modelo!$G$1:$G$37)*(DataBase!B4814=Modelo!$F$1:$F$37),0),3)</f>
        <v>0.15789473684210525</v>
      </c>
      <c r="S4814" s="115">
        <f t="shared" si="152"/>
        <v>50</v>
      </c>
      <c r="T4814" s="115">
        <f t="shared" si="153"/>
        <v>7.8947368421052628</v>
      </c>
    </row>
    <row r="4815" spans="1:20" x14ac:dyDescent="0.3">
      <c r="A4815" s="115" t="s">
        <v>287</v>
      </c>
      <c r="B4815" s="115" t="s">
        <v>216</v>
      </c>
      <c r="C4815" s="115" t="s">
        <v>103</v>
      </c>
      <c r="D4815" s="115" t="s">
        <v>86</v>
      </c>
      <c r="E4815" s="115" t="s">
        <v>86</v>
      </c>
      <c r="F4815" s="115" t="s">
        <v>87</v>
      </c>
      <c r="G4815" s="115">
        <v>2000</v>
      </c>
      <c r="H4815" s="115" t="s">
        <v>125</v>
      </c>
      <c r="I4815" s="115">
        <v>1.8730507999999999</v>
      </c>
      <c r="J4815" s="115" t="s">
        <v>47</v>
      </c>
      <c r="K4815" s="115">
        <f>INDEX(DatosProcesados!$A$1:$BF$101,MATCH(DataBase!A4815,DatosProcesados!$A$1:$A$101,0),MATCH(DataBase!J4815,DatosProcesados!$A$1:$BF$1,0))</f>
        <v>2</v>
      </c>
      <c r="L4815" s="115" t="str">
        <f>INDEX(Modelo!$A$9:$D$89,MATCH(DataBase!$J4815,Modelo!$A$9:$A$89,0),MATCH(DataBase!L$1,Modelo!$A$9:$D$9,0))</f>
        <v xml:space="preserve">Impacto social </v>
      </c>
      <c r="M4815" s="115" t="str">
        <f>INDEX(Modelo!$A$9:$D$89,MATCH(DataBase!$J4815,Modelo!$A$9:$A$89,0),MATCH(DataBase!M$1,Modelo!$A$9:$D$9,0))</f>
        <v>Pilar 5</v>
      </c>
      <c r="N4815" s="115" t="str">
        <f>INDEX(Modelo!$A$9:$D$89,MATCH(DataBase!$J4815,Modelo!$A$9:$A$89,0),MATCH(DataBase!N$1,Modelo!$A$9:$D$9,0))</f>
        <v>scale</v>
      </c>
      <c r="O4815" s="115" t="b">
        <f t="array" ref="O4815">IF(N4815="negativo",INDEX($AD$3:$AG$51,MATCH(1,($B4815=$AD$3:$AD$51)*($J4815=$AE$3:$AE$51),0),3),IF(N4815="positivo",INDEX($AD$55:$AG$109,MATCH(1,($B4815=$AD$55:$AD$109)*($J4815=$AE$55:$AE$109),0),3)))</f>
        <v>0</v>
      </c>
      <c r="P4815" s="115" t="b">
        <f t="array" ref="P4815">IF(N4815="negativo",INDEX($AD$3:$AG$51,MATCH(1,($B4815=$AD$3:$AD$51)*($J4815=$AE$3:$AE$51),0),4),IF(N4815="positivo",INDEX($AD$55:$AG$109,MATCH(1,($B4815=$AD$55:$AD$109)*($J4815=$AE$55:$AE$109),0),4)))</f>
        <v>0</v>
      </c>
      <c r="Q4815" s="115" t="str">
        <f>VLOOKUP(M4815,Modelo!$A$2:$C$7,2,0)</f>
        <v>Diversidad, Equidad e Inclusión (DEI)</v>
      </c>
      <c r="R4815" s="118">
        <f t="array" ref="R4815">INDEX(Modelo!$F$1:$H$37,MATCH(1,(DataBase!Q4815=Modelo!$G$1:$G$37)*(DataBase!B4815=Modelo!$F$1:$F$37),0),3)</f>
        <v>0.15789473684210525</v>
      </c>
      <c r="S4815" s="115">
        <f t="shared" si="152"/>
        <v>100</v>
      </c>
      <c r="T4815" s="115">
        <f t="shared" si="153"/>
        <v>15.789473684210526</v>
      </c>
    </row>
    <row r="4816" spans="1:20" x14ac:dyDescent="0.3">
      <c r="A4816" s="115" t="s">
        <v>345</v>
      </c>
      <c r="B4816" s="115" t="s">
        <v>313</v>
      </c>
      <c r="C4816" s="115" t="s">
        <v>103</v>
      </c>
      <c r="D4816" s="115" t="s">
        <v>86</v>
      </c>
      <c r="E4816" s="115" t="s">
        <v>86</v>
      </c>
      <c r="F4816" s="115" t="s">
        <v>86</v>
      </c>
      <c r="G4816" s="115">
        <v>2004</v>
      </c>
      <c r="H4816" s="115" t="s">
        <v>125</v>
      </c>
      <c r="I4816" s="115">
        <v>4.5125503050000004</v>
      </c>
      <c r="J4816" s="115" t="s">
        <v>47</v>
      </c>
      <c r="K4816" s="115">
        <f>INDEX(DatosProcesados!$A$1:$BF$101,MATCH(DataBase!A4816,DatosProcesados!$A$1:$A$101,0),MATCH(DataBase!J4816,DatosProcesados!$A$1:$BF$1,0))</f>
        <v>0</v>
      </c>
      <c r="L4816" s="115" t="str">
        <f>INDEX(Modelo!$A$9:$D$89,MATCH(DataBase!$J4816,Modelo!$A$9:$A$89,0),MATCH(DataBase!L$1,Modelo!$A$9:$D$9,0))</f>
        <v xml:space="preserve">Impacto social </v>
      </c>
      <c r="M4816" s="115" t="str">
        <f>INDEX(Modelo!$A$9:$D$89,MATCH(DataBase!$J4816,Modelo!$A$9:$A$89,0),MATCH(DataBase!M$1,Modelo!$A$9:$D$9,0))</f>
        <v>Pilar 5</v>
      </c>
      <c r="N4816" s="115" t="str">
        <f>INDEX(Modelo!$A$9:$D$89,MATCH(DataBase!$J4816,Modelo!$A$9:$A$89,0),MATCH(DataBase!N$1,Modelo!$A$9:$D$9,0))</f>
        <v>scale</v>
      </c>
      <c r="O4816" s="115" t="b">
        <f t="array" ref="O4816">IF(N4816="negativo",INDEX($AD$3:$AG$51,MATCH(1,($B4816=$AD$3:$AD$51)*($J4816=$AE$3:$AE$51),0),3),IF(N4816="positivo",INDEX($AD$55:$AG$109,MATCH(1,($B4816=$AD$55:$AD$109)*($J4816=$AE$55:$AE$109),0),3)))</f>
        <v>0</v>
      </c>
      <c r="P4816" s="115" t="b">
        <f t="array" ref="P4816">IF(N4816="negativo",INDEX($AD$3:$AG$51,MATCH(1,($B4816=$AD$3:$AD$51)*($J4816=$AE$3:$AE$51),0),4),IF(N4816="positivo",INDEX($AD$55:$AG$109,MATCH(1,($B4816=$AD$55:$AD$109)*($J4816=$AE$55:$AE$109),0),4)))</f>
        <v>0</v>
      </c>
      <c r="Q4816" s="115" t="str">
        <f>VLOOKUP(M4816,Modelo!$A$2:$C$7,2,0)</f>
        <v>Diversidad, Equidad e Inclusión (DEI)</v>
      </c>
      <c r="R4816" s="118">
        <f t="array" ref="R4816">INDEX(Modelo!$F$1:$H$37,MATCH(1,(DataBase!Q4816=Modelo!$G$1:$G$37)*(DataBase!B4816=Modelo!$F$1:$F$37),0),3)</f>
        <v>0.23529411764705882</v>
      </c>
      <c r="S4816" s="115">
        <f t="shared" si="152"/>
        <v>0</v>
      </c>
      <c r="T4816" s="115">
        <f t="shared" si="153"/>
        <v>0</v>
      </c>
    </row>
    <row r="4817" spans="1:20" x14ac:dyDescent="0.3">
      <c r="A4817" s="115" t="s">
        <v>464</v>
      </c>
      <c r="B4817" s="115" t="s">
        <v>407</v>
      </c>
      <c r="C4817" s="115" t="s">
        <v>103</v>
      </c>
      <c r="D4817" s="115" t="s">
        <v>86</v>
      </c>
      <c r="E4817" s="115" t="s">
        <v>86</v>
      </c>
      <c r="F4817" s="115" t="s">
        <v>87</v>
      </c>
      <c r="G4817" s="115">
        <v>1990</v>
      </c>
      <c r="H4817" s="115" t="s">
        <v>281</v>
      </c>
      <c r="I4817" s="115">
        <v>0.89502277900000005</v>
      </c>
      <c r="J4817" s="115" t="s">
        <v>47</v>
      </c>
      <c r="K4817" s="115">
        <f>INDEX(DatosProcesados!$A$1:$BF$101,MATCH(DataBase!A4817,DatosProcesados!$A$1:$A$101,0),MATCH(DataBase!J4817,DatosProcesados!$A$1:$BF$1,0))</f>
        <v>0</v>
      </c>
      <c r="L4817" s="115" t="str">
        <f>INDEX(Modelo!$A$9:$D$89,MATCH(DataBase!$J4817,Modelo!$A$9:$A$89,0),MATCH(DataBase!L$1,Modelo!$A$9:$D$9,0))</f>
        <v xml:space="preserve">Impacto social </v>
      </c>
      <c r="M4817" s="115" t="str">
        <f>INDEX(Modelo!$A$9:$D$89,MATCH(DataBase!$J4817,Modelo!$A$9:$A$89,0),MATCH(DataBase!M$1,Modelo!$A$9:$D$9,0))</f>
        <v>Pilar 5</v>
      </c>
      <c r="N4817" s="115" t="str">
        <f>INDEX(Modelo!$A$9:$D$89,MATCH(DataBase!$J4817,Modelo!$A$9:$A$89,0),MATCH(DataBase!N$1,Modelo!$A$9:$D$9,0))</f>
        <v>scale</v>
      </c>
      <c r="O4817" s="115" t="b">
        <f t="array" ref="O4817">IF(N4817="negativo",INDEX($AD$3:$AG$51,MATCH(1,($B4817=$AD$3:$AD$51)*($J4817=$AE$3:$AE$51),0),3),IF(N4817="positivo",INDEX($AD$55:$AG$109,MATCH(1,($B4817=$AD$55:$AD$109)*($J4817=$AE$55:$AE$109),0),3)))</f>
        <v>0</v>
      </c>
      <c r="P4817" s="115" t="b">
        <f t="array" ref="P4817">IF(N4817="negativo",INDEX($AD$3:$AG$51,MATCH(1,($B4817=$AD$3:$AD$51)*($J4817=$AE$3:$AE$51),0),4),IF(N4817="positivo",INDEX($AD$55:$AG$109,MATCH(1,($B4817=$AD$55:$AD$109)*($J4817=$AE$55:$AE$109),0),4)))</f>
        <v>0</v>
      </c>
      <c r="Q4817" s="115" t="str">
        <f>VLOOKUP(M4817,Modelo!$A$2:$C$7,2,0)</f>
        <v>Diversidad, Equidad e Inclusión (DEI)</v>
      </c>
      <c r="R4817" s="118">
        <f t="array" ref="R4817">INDEX(Modelo!$F$1:$H$37,MATCH(1,(DataBase!Q4817=Modelo!$G$1:$G$37)*(DataBase!B4817=Modelo!$F$1:$F$37),0),3)</f>
        <v>0.11538461538461539</v>
      </c>
      <c r="S4817" s="115">
        <f t="shared" si="152"/>
        <v>0</v>
      </c>
      <c r="T4817" s="115">
        <f t="shared" si="153"/>
        <v>0</v>
      </c>
    </row>
    <row r="4818" spans="1:20" x14ac:dyDescent="0.3">
      <c r="A4818" s="115" t="s">
        <v>296</v>
      </c>
      <c r="B4818" s="115" t="s">
        <v>216</v>
      </c>
      <c r="C4818" s="115" t="s">
        <v>103</v>
      </c>
      <c r="D4818" s="115" t="s">
        <v>86</v>
      </c>
      <c r="E4818" s="115" t="s">
        <v>86</v>
      </c>
      <c r="F4818" s="115" t="s">
        <v>87</v>
      </c>
      <c r="G4818" s="115">
        <v>1944</v>
      </c>
      <c r="H4818" s="115" t="s">
        <v>125</v>
      </c>
      <c r="I4818" s="115">
        <v>1.7785578609999999</v>
      </c>
      <c r="J4818" s="115" t="s">
        <v>47</v>
      </c>
      <c r="K4818" s="115">
        <f>INDEX(DatosProcesados!$A$1:$BF$101,MATCH(DataBase!A4818,DatosProcesados!$A$1:$A$101,0),MATCH(DataBase!J4818,DatosProcesados!$A$1:$BF$1,0))</f>
        <v>1</v>
      </c>
      <c r="L4818" s="115" t="str">
        <f>INDEX(Modelo!$A$9:$D$89,MATCH(DataBase!$J4818,Modelo!$A$9:$A$89,0),MATCH(DataBase!L$1,Modelo!$A$9:$D$9,0))</f>
        <v xml:space="preserve">Impacto social </v>
      </c>
      <c r="M4818" s="115" t="str">
        <f>INDEX(Modelo!$A$9:$D$89,MATCH(DataBase!$J4818,Modelo!$A$9:$A$89,0),MATCH(DataBase!M$1,Modelo!$A$9:$D$9,0))</f>
        <v>Pilar 5</v>
      </c>
      <c r="N4818" s="115" t="str">
        <f>INDEX(Modelo!$A$9:$D$89,MATCH(DataBase!$J4818,Modelo!$A$9:$A$89,0),MATCH(DataBase!N$1,Modelo!$A$9:$D$9,0))</f>
        <v>scale</v>
      </c>
      <c r="O4818" s="115" t="b">
        <f t="array" ref="O4818">IF(N4818="negativo",INDEX($AD$3:$AG$51,MATCH(1,($B4818=$AD$3:$AD$51)*($J4818=$AE$3:$AE$51),0),3),IF(N4818="positivo",INDEX($AD$55:$AG$109,MATCH(1,($B4818=$AD$55:$AD$109)*($J4818=$AE$55:$AE$109),0),3)))</f>
        <v>0</v>
      </c>
      <c r="P4818" s="115" t="b">
        <f t="array" ref="P4818">IF(N4818="negativo",INDEX($AD$3:$AG$51,MATCH(1,($B4818=$AD$3:$AD$51)*($J4818=$AE$3:$AE$51),0),4),IF(N4818="positivo",INDEX($AD$55:$AG$109,MATCH(1,($B4818=$AD$55:$AD$109)*($J4818=$AE$55:$AE$109),0),4)))</f>
        <v>0</v>
      </c>
      <c r="Q4818" s="115" t="str">
        <f>VLOOKUP(M4818,Modelo!$A$2:$C$7,2,0)</f>
        <v>Diversidad, Equidad e Inclusión (DEI)</v>
      </c>
      <c r="R4818" s="118">
        <f t="array" ref="R4818">INDEX(Modelo!$F$1:$H$37,MATCH(1,(DataBase!Q4818=Modelo!$G$1:$G$37)*(DataBase!B4818=Modelo!$F$1:$F$37),0),3)</f>
        <v>0.15789473684210525</v>
      </c>
      <c r="S4818" s="115">
        <f t="shared" si="152"/>
        <v>50</v>
      </c>
      <c r="T4818" s="115">
        <f t="shared" si="153"/>
        <v>7.8947368421052628</v>
      </c>
    </row>
    <row r="4819" spans="1:20" x14ac:dyDescent="0.3">
      <c r="A4819" s="115" t="s">
        <v>134</v>
      </c>
      <c r="B4819" s="115" t="s">
        <v>84</v>
      </c>
      <c r="C4819" s="115" t="s">
        <v>103</v>
      </c>
      <c r="D4819" s="115" t="s">
        <v>86</v>
      </c>
      <c r="E4819" s="115" t="s">
        <v>87</v>
      </c>
      <c r="F4819" s="115" t="s">
        <v>87</v>
      </c>
      <c r="G4819" s="115">
        <v>2001</v>
      </c>
      <c r="H4819" s="115" t="s">
        <v>125</v>
      </c>
      <c r="I4819" s="115">
        <v>6.5475670460000002</v>
      </c>
      <c r="J4819" s="115" t="s">
        <v>47</v>
      </c>
      <c r="K4819" s="115">
        <f>INDEX(DatosProcesados!$A$1:$BF$101,MATCH(DataBase!A4819,DatosProcesados!$A$1:$A$101,0),MATCH(DataBase!J4819,DatosProcesados!$A$1:$BF$1,0))</f>
        <v>2</v>
      </c>
      <c r="L4819" s="115" t="str">
        <f>INDEX(Modelo!$A$9:$D$89,MATCH(DataBase!$J4819,Modelo!$A$9:$A$89,0),MATCH(DataBase!L$1,Modelo!$A$9:$D$9,0))</f>
        <v xml:space="preserve">Impacto social </v>
      </c>
      <c r="M4819" s="115" t="str">
        <f>INDEX(Modelo!$A$9:$D$89,MATCH(DataBase!$J4819,Modelo!$A$9:$A$89,0),MATCH(DataBase!M$1,Modelo!$A$9:$D$9,0))</f>
        <v>Pilar 5</v>
      </c>
      <c r="N4819" s="115" t="str">
        <f>INDEX(Modelo!$A$9:$D$89,MATCH(DataBase!$J4819,Modelo!$A$9:$A$89,0),MATCH(DataBase!N$1,Modelo!$A$9:$D$9,0))</f>
        <v>scale</v>
      </c>
      <c r="O4819" s="115" t="b">
        <f t="array" ref="O4819">IF(N4819="negativo",INDEX($AD$3:$AG$51,MATCH(1,($B4819=$AD$3:$AD$51)*($J4819=$AE$3:$AE$51),0),3),IF(N4819="positivo",INDEX($AD$55:$AG$109,MATCH(1,($B4819=$AD$55:$AD$109)*($J4819=$AE$55:$AE$109),0),3)))</f>
        <v>0</v>
      </c>
      <c r="P4819" s="115" t="b">
        <f t="array" ref="P4819">IF(N4819="negativo",INDEX($AD$3:$AG$51,MATCH(1,($B4819=$AD$3:$AD$51)*($J4819=$AE$3:$AE$51),0),4),IF(N4819="positivo",INDEX($AD$55:$AG$109,MATCH(1,($B4819=$AD$55:$AD$109)*($J4819=$AE$55:$AE$109),0),4)))</f>
        <v>0</v>
      </c>
      <c r="Q4819" s="115" t="str">
        <f>VLOOKUP(M4819,Modelo!$A$2:$C$7,2,0)</f>
        <v>Diversidad, Equidad e Inclusión (DEI)</v>
      </c>
      <c r="R4819" s="118">
        <f t="array" ref="R4819">INDEX(Modelo!$F$1:$H$37,MATCH(1,(DataBase!Q4819=Modelo!$G$1:$G$37)*(DataBase!B4819=Modelo!$F$1:$F$37),0),3)</f>
        <v>0.29411764705882354</v>
      </c>
      <c r="S4819" s="115">
        <f t="shared" si="152"/>
        <v>100</v>
      </c>
      <c r="T4819" s="115">
        <f t="shared" si="153"/>
        <v>29.411764705882355</v>
      </c>
    </row>
    <row r="4820" spans="1:20" x14ac:dyDescent="0.3">
      <c r="A4820" s="115" t="s">
        <v>290</v>
      </c>
      <c r="B4820" s="115" t="s">
        <v>216</v>
      </c>
      <c r="C4820" s="115" t="s">
        <v>103</v>
      </c>
      <c r="D4820" s="115" t="s">
        <v>86</v>
      </c>
      <c r="E4820" s="115" t="s">
        <v>87</v>
      </c>
      <c r="F4820" s="115" t="s">
        <v>87</v>
      </c>
      <c r="G4820" s="115">
        <v>1934</v>
      </c>
      <c r="H4820" s="115" t="s">
        <v>125</v>
      </c>
      <c r="I4820" s="115">
        <v>1.84479215</v>
      </c>
      <c r="J4820" s="115" t="s">
        <v>47</v>
      </c>
      <c r="K4820" s="115">
        <f>INDEX(DatosProcesados!$A$1:$BF$101,MATCH(DataBase!A4820,DatosProcesados!$A$1:$A$101,0),MATCH(DataBase!J4820,DatosProcesados!$A$1:$BF$1,0))</f>
        <v>2</v>
      </c>
      <c r="L4820" s="115" t="str">
        <f>INDEX(Modelo!$A$9:$D$89,MATCH(DataBase!$J4820,Modelo!$A$9:$A$89,0),MATCH(DataBase!L$1,Modelo!$A$9:$D$9,0))</f>
        <v xml:space="preserve">Impacto social </v>
      </c>
      <c r="M4820" s="115" t="str">
        <f>INDEX(Modelo!$A$9:$D$89,MATCH(DataBase!$J4820,Modelo!$A$9:$A$89,0),MATCH(DataBase!M$1,Modelo!$A$9:$D$9,0))</f>
        <v>Pilar 5</v>
      </c>
      <c r="N4820" s="115" t="str">
        <f>INDEX(Modelo!$A$9:$D$89,MATCH(DataBase!$J4820,Modelo!$A$9:$A$89,0),MATCH(DataBase!N$1,Modelo!$A$9:$D$9,0))</f>
        <v>scale</v>
      </c>
      <c r="O4820" s="115" t="b">
        <f t="array" ref="O4820">IF(N4820="negativo",INDEX($AD$3:$AG$51,MATCH(1,($B4820=$AD$3:$AD$51)*($J4820=$AE$3:$AE$51),0),3),IF(N4820="positivo",INDEX($AD$55:$AG$109,MATCH(1,($B4820=$AD$55:$AD$109)*($J4820=$AE$55:$AE$109),0),3)))</f>
        <v>0</v>
      </c>
      <c r="P4820" s="115" t="b">
        <f t="array" ref="P4820">IF(N4820="negativo",INDEX($AD$3:$AG$51,MATCH(1,($B4820=$AD$3:$AD$51)*($J4820=$AE$3:$AE$51),0),4),IF(N4820="positivo",INDEX($AD$55:$AG$109,MATCH(1,($B4820=$AD$55:$AD$109)*($J4820=$AE$55:$AE$109),0),4)))</f>
        <v>0</v>
      </c>
      <c r="Q4820" s="115" t="str">
        <f>VLOOKUP(M4820,Modelo!$A$2:$C$7,2,0)</f>
        <v>Diversidad, Equidad e Inclusión (DEI)</v>
      </c>
      <c r="R4820" s="118">
        <f t="array" ref="R4820">INDEX(Modelo!$F$1:$H$37,MATCH(1,(DataBase!Q4820=Modelo!$G$1:$G$37)*(DataBase!B4820=Modelo!$F$1:$F$37),0),3)</f>
        <v>0.15789473684210525</v>
      </c>
      <c r="S4820" s="115">
        <f t="shared" si="152"/>
        <v>100</v>
      </c>
      <c r="T4820" s="115">
        <f t="shared" si="153"/>
        <v>15.789473684210526</v>
      </c>
    </row>
    <row r="4821" spans="1:20" x14ac:dyDescent="0.3">
      <c r="A4821" s="115" t="s">
        <v>346</v>
      </c>
      <c r="B4821" s="115" t="s">
        <v>313</v>
      </c>
      <c r="C4821" s="115" t="s">
        <v>103</v>
      </c>
      <c r="D4821" s="115" t="s">
        <v>87</v>
      </c>
      <c r="E4821" s="115" t="s">
        <v>87</v>
      </c>
      <c r="F4821" s="115" t="s">
        <v>87</v>
      </c>
      <c r="G4821" s="115">
        <v>1960</v>
      </c>
      <c r="H4821" s="115" t="s">
        <v>177</v>
      </c>
      <c r="I4821" s="115">
        <v>4.2128666020000001</v>
      </c>
      <c r="J4821" s="115" t="s">
        <v>47</v>
      </c>
      <c r="K4821" s="115">
        <f>INDEX(DatosProcesados!$A$1:$BF$101,MATCH(DataBase!A4821,DatosProcesados!$A$1:$A$101,0),MATCH(DataBase!J4821,DatosProcesados!$A$1:$BF$1,0))</f>
        <v>2</v>
      </c>
      <c r="L4821" s="115" t="str">
        <f>INDEX(Modelo!$A$9:$D$89,MATCH(DataBase!$J4821,Modelo!$A$9:$A$89,0),MATCH(DataBase!L$1,Modelo!$A$9:$D$9,0))</f>
        <v xml:space="preserve">Impacto social </v>
      </c>
      <c r="M4821" s="115" t="str">
        <f>INDEX(Modelo!$A$9:$D$89,MATCH(DataBase!$J4821,Modelo!$A$9:$A$89,0),MATCH(DataBase!M$1,Modelo!$A$9:$D$9,0))</f>
        <v>Pilar 5</v>
      </c>
      <c r="N4821" s="115" t="str">
        <f>INDEX(Modelo!$A$9:$D$89,MATCH(DataBase!$J4821,Modelo!$A$9:$A$89,0),MATCH(DataBase!N$1,Modelo!$A$9:$D$9,0))</f>
        <v>scale</v>
      </c>
      <c r="O4821" s="115" t="b">
        <f t="array" ref="O4821">IF(N4821="negativo",INDEX($AD$3:$AG$51,MATCH(1,($B4821=$AD$3:$AD$51)*($J4821=$AE$3:$AE$51),0),3),IF(N4821="positivo",INDEX($AD$55:$AG$109,MATCH(1,($B4821=$AD$55:$AD$109)*($J4821=$AE$55:$AE$109),0),3)))</f>
        <v>0</v>
      </c>
      <c r="P4821" s="115" t="b">
        <f t="array" ref="P4821">IF(N4821="negativo",INDEX($AD$3:$AG$51,MATCH(1,($B4821=$AD$3:$AD$51)*($J4821=$AE$3:$AE$51),0),4),IF(N4821="positivo",INDEX($AD$55:$AG$109,MATCH(1,($B4821=$AD$55:$AD$109)*($J4821=$AE$55:$AE$109),0),4)))</f>
        <v>0</v>
      </c>
      <c r="Q4821" s="115" t="str">
        <f>VLOOKUP(M4821,Modelo!$A$2:$C$7,2,0)</f>
        <v>Diversidad, Equidad e Inclusión (DEI)</v>
      </c>
      <c r="R4821" s="118">
        <f t="array" ref="R4821">INDEX(Modelo!$F$1:$H$37,MATCH(1,(DataBase!Q4821=Modelo!$G$1:$G$37)*(DataBase!B4821=Modelo!$F$1:$F$37),0),3)</f>
        <v>0.23529411764705882</v>
      </c>
      <c r="S4821" s="115">
        <f t="shared" si="152"/>
        <v>100</v>
      </c>
      <c r="T4821" s="115">
        <f t="shared" si="153"/>
        <v>23.52941176470588</v>
      </c>
    </row>
    <row r="4822" spans="1:20" x14ac:dyDescent="0.3">
      <c r="A4822" s="115" t="s">
        <v>124</v>
      </c>
      <c r="B4822" s="115" t="s">
        <v>84</v>
      </c>
      <c r="C4822" s="115" t="s">
        <v>97</v>
      </c>
      <c r="D4822" s="115" t="s">
        <v>86</v>
      </c>
      <c r="E4822" s="115" t="s">
        <v>86</v>
      </c>
      <c r="F4822" s="115" t="s">
        <v>86</v>
      </c>
      <c r="G4822" s="115">
        <v>2012</v>
      </c>
      <c r="H4822" s="115" t="s">
        <v>125</v>
      </c>
      <c r="I4822" s="115">
        <v>9.9777362400000005</v>
      </c>
      <c r="J4822" s="115" t="s">
        <v>47</v>
      </c>
      <c r="K4822" s="115">
        <f>INDEX(DatosProcesados!$A$1:$BF$101,MATCH(DataBase!A4822,DatosProcesados!$A$1:$A$101,0),MATCH(DataBase!J4822,DatosProcesados!$A$1:$BF$1,0))</f>
        <v>2</v>
      </c>
      <c r="L4822" s="115" t="str">
        <f>INDEX(Modelo!$A$9:$D$89,MATCH(DataBase!$J4822,Modelo!$A$9:$A$89,0),MATCH(DataBase!L$1,Modelo!$A$9:$D$9,0))</f>
        <v xml:space="preserve">Impacto social </v>
      </c>
      <c r="M4822" s="115" t="str">
        <f>INDEX(Modelo!$A$9:$D$89,MATCH(DataBase!$J4822,Modelo!$A$9:$A$89,0),MATCH(DataBase!M$1,Modelo!$A$9:$D$9,0))</f>
        <v>Pilar 5</v>
      </c>
      <c r="N4822" s="115" t="str">
        <f>INDEX(Modelo!$A$9:$D$89,MATCH(DataBase!$J4822,Modelo!$A$9:$A$89,0),MATCH(DataBase!N$1,Modelo!$A$9:$D$9,0))</f>
        <v>scale</v>
      </c>
      <c r="O4822" s="115" t="b">
        <f t="array" ref="O4822">IF(N4822="negativo",INDEX($AD$3:$AG$51,MATCH(1,($B4822=$AD$3:$AD$51)*($J4822=$AE$3:$AE$51),0),3),IF(N4822="positivo",INDEX($AD$55:$AG$109,MATCH(1,($B4822=$AD$55:$AD$109)*($J4822=$AE$55:$AE$109),0),3)))</f>
        <v>0</v>
      </c>
      <c r="P4822" s="115" t="b">
        <f t="array" ref="P4822">IF(N4822="negativo",INDEX($AD$3:$AG$51,MATCH(1,($B4822=$AD$3:$AD$51)*($J4822=$AE$3:$AE$51),0),4),IF(N4822="positivo",INDEX($AD$55:$AG$109,MATCH(1,($B4822=$AD$55:$AD$109)*($J4822=$AE$55:$AE$109),0),4)))</f>
        <v>0</v>
      </c>
      <c r="Q4822" s="115" t="str">
        <f>VLOOKUP(M4822,Modelo!$A$2:$C$7,2,0)</f>
        <v>Diversidad, Equidad e Inclusión (DEI)</v>
      </c>
      <c r="R4822" s="118">
        <f t="array" ref="R4822">INDEX(Modelo!$F$1:$H$37,MATCH(1,(DataBase!Q4822=Modelo!$G$1:$G$37)*(DataBase!B4822=Modelo!$F$1:$F$37),0),3)</f>
        <v>0.29411764705882354</v>
      </c>
      <c r="S4822" s="115">
        <f t="shared" si="152"/>
        <v>100</v>
      </c>
      <c r="T4822" s="115">
        <f t="shared" si="153"/>
        <v>29.411764705882355</v>
      </c>
    </row>
    <row r="4823" spans="1:20" x14ac:dyDescent="0.3">
      <c r="A4823" s="115" t="s">
        <v>414</v>
      </c>
      <c r="B4823" s="115" t="s">
        <v>407</v>
      </c>
      <c r="C4823" s="115" t="s">
        <v>103</v>
      </c>
      <c r="D4823" s="115" t="s">
        <v>86</v>
      </c>
      <c r="E4823" s="115" t="s">
        <v>86</v>
      </c>
      <c r="F4823" s="115" t="s">
        <v>87</v>
      </c>
      <c r="G4823" s="115">
        <v>1976</v>
      </c>
      <c r="H4823" s="115" t="s">
        <v>415</v>
      </c>
      <c r="I4823" s="115">
        <v>6.0471020830000004</v>
      </c>
      <c r="J4823" s="115" t="s">
        <v>47</v>
      </c>
      <c r="K4823" s="115">
        <f>INDEX(DatosProcesados!$A$1:$BF$101,MATCH(DataBase!A4823,DatosProcesados!$A$1:$A$101,0),MATCH(DataBase!J4823,DatosProcesados!$A$1:$BF$1,0))</f>
        <v>1</v>
      </c>
      <c r="L4823" s="115" t="str">
        <f>INDEX(Modelo!$A$9:$D$89,MATCH(DataBase!$J4823,Modelo!$A$9:$A$89,0),MATCH(DataBase!L$1,Modelo!$A$9:$D$9,0))</f>
        <v xml:space="preserve">Impacto social </v>
      </c>
      <c r="M4823" s="115" t="str">
        <f>INDEX(Modelo!$A$9:$D$89,MATCH(DataBase!$J4823,Modelo!$A$9:$A$89,0),MATCH(DataBase!M$1,Modelo!$A$9:$D$9,0))</f>
        <v>Pilar 5</v>
      </c>
      <c r="N4823" s="115" t="str">
        <f>INDEX(Modelo!$A$9:$D$89,MATCH(DataBase!$J4823,Modelo!$A$9:$A$89,0),MATCH(DataBase!N$1,Modelo!$A$9:$D$9,0))</f>
        <v>scale</v>
      </c>
      <c r="O4823" s="115" t="b">
        <f t="array" ref="O4823">IF(N4823="negativo",INDEX($AD$3:$AG$51,MATCH(1,($B4823=$AD$3:$AD$51)*($J4823=$AE$3:$AE$51),0),3),IF(N4823="positivo",INDEX($AD$55:$AG$109,MATCH(1,($B4823=$AD$55:$AD$109)*($J4823=$AE$55:$AE$109),0),3)))</f>
        <v>0</v>
      </c>
      <c r="P4823" s="115" t="b">
        <f t="array" ref="P4823">IF(N4823="negativo",INDEX($AD$3:$AG$51,MATCH(1,($B4823=$AD$3:$AD$51)*($J4823=$AE$3:$AE$51),0),4),IF(N4823="positivo",INDEX($AD$55:$AG$109,MATCH(1,($B4823=$AD$55:$AD$109)*($J4823=$AE$55:$AE$109),0),4)))</f>
        <v>0</v>
      </c>
      <c r="Q4823" s="115" t="str">
        <f>VLOOKUP(M4823,Modelo!$A$2:$C$7,2,0)</f>
        <v>Diversidad, Equidad e Inclusión (DEI)</v>
      </c>
      <c r="R4823" s="118">
        <f t="array" ref="R4823">INDEX(Modelo!$F$1:$H$37,MATCH(1,(DataBase!Q4823=Modelo!$G$1:$G$37)*(DataBase!B4823=Modelo!$F$1:$F$37),0),3)</f>
        <v>0.11538461538461539</v>
      </c>
      <c r="S4823" s="115">
        <f t="shared" si="152"/>
        <v>50</v>
      </c>
      <c r="T4823" s="115">
        <f t="shared" si="153"/>
        <v>5.7692307692307692</v>
      </c>
    </row>
    <row r="4824" spans="1:20" x14ac:dyDescent="0.3">
      <c r="A4824" s="115" t="s">
        <v>337</v>
      </c>
      <c r="B4824" s="115" t="s">
        <v>313</v>
      </c>
      <c r="C4824" s="115" t="s">
        <v>103</v>
      </c>
      <c r="D4824" s="115" t="s">
        <v>86</v>
      </c>
      <c r="E4824" s="115" t="s">
        <v>86</v>
      </c>
      <c r="F4824" s="115" t="s">
        <v>87</v>
      </c>
      <c r="G4824" s="115">
        <v>1879</v>
      </c>
      <c r="H4824" s="115" t="s">
        <v>244</v>
      </c>
      <c r="I4824" s="115">
        <v>5.8689859999999996</v>
      </c>
      <c r="J4824" s="115" t="s">
        <v>47</v>
      </c>
      <c r="K4824" s="115">
        <f>INDEX(DatosProcesados!$A$1:$BF$101,MATCH(DataBase!A4824,DatosProcesados!$A$1:$A$101,0),MATCH(DataBase!J4824,DatosProcesados!$A$1:$BF$1,0))</f>
        <v>0</v>
      </c>
      <c r="L4824" s="115" t="str">
        <f>INDEX(Modelo!$A$9:$D$89,MATCH(DataBase!$J4824,Modelo!$A$9:$A$89,0),MATCH(DataBase!L$1,Modelo!$A$9:$D$9,0))</f>
        <v xml:space="preserve">Impacto social </v>
      </c>
      <c r="M4824" s="115" t="str">
        <f>INDEX(Modelo!$A$9:$D$89,MATCH(DataBase!$J4824,Modelo!$A$9:$A$89,0),MATCH(DataBase!M$1,Modelo!$A$9:$D$9,0))</f>
        <v>Pilar 5</v>
      </c>
      <c r="N4824" s="115" t="str">
        <f>INDEX(Modelo!$A$9:$D$89,MATCH(DataBase!$J4824,Modelo!$A$9:$A$89,0),MATCH(DataBase!N$1,Modelo!$A$9:$D$9,0))</f>
        <v>scale</v>
      </c>
      <c r="O4824" s="115" t="b">
        <f t="array" ref="O4824">IF(N4824="negativo",INDEX($AD$3:$AG$51,MATCH(1,($B4824=$AD$3:$AD$51)*($J4824=$AE$3:$AE$51),0),3),IF(N4824="positivo",INDEX($AD$55:$AG$109,MATCH(1,($B4824=$AD$55:$AD$109)*($J4824=$AE$55:$AE$109),0),3)))</f>
        <v>0</v>
      </c>
      <c r="P4824" s="115" t="b">
        <f t="array" ref="P4824">IF(N4824="negativo",INDEX($AD$3:$AG$51,MATCH(1,($B4824=$AD$3:$AD$51)*($J4824=$AE$3:$AE$51),0),4),IF(N4824="positivo",INDEX($AD$55:$AG$109,MATCH(1,($B4824=$AD$55:$AD$109)*($J4824=$AE$55:$AE$109),0),4)))</f>
        <v>0</v>
      </c>
      <c r="Q4824" s="115" t="str">
        <f>VLOOKUP(M4824,Modelo!$A$2:$C$7,2,0)</f>
        <v>Diversidad, Equidad e Inclusión (DEI)</v>
      </c>
      <c r="R4824" s="118">
        <f t="array" ref="R4824">INDEX(Modelo!$F$1:$H$37,MATCH(1,(DataBase!Q4824=Modelo!$G$1:$G$37)*(DataBase!B4824=Modelo!$F$1:$F$37),0),3)</f>
        <v>0.23529411764705882</v>
      </c>
      <c r="S4824" s="115">
        <f t="shared" si="152"/>
        <v>0</v>
      </c>
      <c r="T4824" s="115">
        <f t="shared" si="153"/>
        <v>0</v>
      </c>
    </row>
    <row r="4825" spans="1:20" x14ac:dyDescent="0.3">
      <c r="A4825" s="115" t="s">
        <v>373</v>
      </c>
      <c r="B4825" s="115" t="s">
        <v>313</v>
      </c>
      <c r="C4825" s="115" t="s">
        <v>103</v>
      </c>
      <c r="D4825" s="115" t="s">
        <v>87</v>
      </c>
      <c r="E4825" s="115" t="s">
        <v>86</v>
      </c>
      <c r="F4825" s="115" t="s">
        <v>86</v>
      </c>
      <c r="G4825" s="115">
        <v>1997</v>
      </c>
      <c r="H4825" s="115" t="s">
        <v>125</v>
      </c>
      <c r="I4825" s="115">
        <v>1.9766409730000001</v>
      </c>
      <c r="J4825" s="115" t="s">
        <v>47</v>
      </c>
      <c r="K4825" s="115">
        <f>INDEX(DatosProcesados!$A$1:$BF$101,MATCH(DataBase!A4825,DatosProcesados!$A$1:$A$101,0),MATCH(DataBase!J4825,DatosProcesados!$A$1:$BF$1,0))</f>
        <v>0</v>
      </c>
      <c r="L4825" s="115" t="str">
        <f>INDEX(Modelo!$A$9:$D$89,MATCH(DataBase!$J4825,Modelo!$A$9:$A$89,0),MATCH(DataBase!L$1,Modelo!$A$9:$D$9,0))</f>
        <v xml:space="preserve">Impacto social </v>
      </c>
      <c r="M4825" s="115" t="str">
        <f>INDEX(Modelo!$A$9:$D$89,MATCH(DataBase!$J4825,Modelo!$A$9:$A$89,0),MATCH(DataBase!M$1,Modelo!$A$9:$D$9,0))</f>
        <v>Pilar 5</v>
      </c>
      <c r="N4825" s="115" t="str">
        <f>INDEX(Modelo!$A$9:$D$89,MATCH(DataBase!$J4825,Modelo!$A$9:$A$89,0),MATCH(DataBase!N$1,Modelo!$A$9:$D$9,0))</f>
        <v>scale</v>
      </c>
      <c r="O4825" s="115" t="b">
        <f t="array" ref="O4825">IF(N4825="negativo",INDEX($AD$3:$AG$51,MATCH(1,($B4825=$AD$3:$AD$51)*($J4825=$AE$3:$AE$51),0),3),IF(N4825="positivo",INDEX($AD$55:$AG$109,MATCH(1,($B4825=$AD$55:$AD$109)*($J4825=$AE$55:$AE$109),0),3)))</f>
        <v>0</v>
      </c>
      <c r="P4825" s="115" t="b">
        <f t="array" ref="P4825">IF(N4825="negativo",INDEX($AD$3:$AG$51,MATCH(1,($B4825=$AD$3:$AD$51)*($J4825=$AE$3:$AE$51),0),4),IF(N4825="positivo",INDEX($AD$55:$AG$109,MATCH(1,($B4825=$AD$55:$AD$109)*($J4825=$AE$55:$AE$109),0),4)))</f>
        <v>0</v>
      </c>
      <c r="Q4825" s="115" t="str">
        <f>VLOOKUP(M4825,Modelo!$A$2:$C$7,2,0)</f>
        <v>Diversidad, Equidad e Inclusión (DEI)</v>
      </c>
      <c r="R4825" s="118">
        <f t="array" ref="R4825">INDEX(Modelo!$F$1:$H$37,MATCH(1,(DataBase!Q4825=Modelo!$G$1:$G$37)*(DataBase!B4825=Modelo!$F$1:$F$37),0),3)</f>
        <v>0.23529411764705882</v>
      </c>
      <c r="S4825" s="115">
        <f t="shared" si="152"/>
        <v>0</v>
      </c>
      <c r="T4825" s="115">
        <f t="shared" si="153"/>
        <v>0</v>
      </c>
    </row>
    <row r="4826" spans="1:20" x14ac:dyDescent="0.3">
      <c r="A4826" s="115" t="s">
        <v>102</v>
      </c>
      <c r="B4826" s="115" t="s">
        <v>84</v>
      </c>
      <c r="C4826" s="115" t="s">
        <v>103</v>
      </c>
      <c r="D4826" s="115" t="s">
        <v>86</v>
      </c>
      <c r="E4826" s="115" t="s">
        <v>86</v>
      </c>
      <c r="F4826" s="115" t="s">
        <v>87</v>
      </c>
      <c r="G4826" s="115">
        <v>2003</v>
      </c>
      <c r="H4826" s="115" t="s">
        <v>104</v>
      </c>
      <c r="I4826" s="115">
        <v>15.602099798999999</v>
      </c>
      <c r="J4826" s="115" t="s">
        <v>47</v>
      </c>
      <c r="K4826" s="115">
        <f>INDEX(DatosProcesados!$A$1:$BF$101,MATCH(DataBase!A4826,DatosProcesados!$A$1:$A$101,0),MATCH(DataBase!J4826,DatosProcesados!$A$1:$BF$1,0))</f>
        <v>2</v>
      </c>
      <c r="L4826" s="115" t="str">
        <f>INDEX(Modelo!$A$9:$D$89,MATCH(DataBase!$J4826,Modelo!$A$9:$A$89,0),MATCH(DataBase!L$1,Modelo!$A$9:$D$9,0))</f>
        <v xml:space="preserve">Impacto social </v>
      </c>
      <c r="M4826" s="115" t="str">
        <f>INDEX(Modelo!$A$9:$D$89,MATCH(DataBase!$J4826,Modelo!$A$9:$A$89,0),MATCH(DataBase!M$1,Modelo!$A$9:$D$9,0))</f>
        <v>Pilar 5</v>
      </c>
      <c r="N4826" s="115" t="str">
        <f>INDEX(Modelo!$A$9:$D$89,MATCH(DataBase!$J4826,Modelo!$A$9:$A$89,0),MATCH(DataBase!N$1,Modelo!$A$9:$D$9,0))</f>
        <v>scale</v>
      </c>
      <c r="O4826" s="115" t="b">
        <f t="array" ref="O4826">IF(N4826="negativo",INDEX($AD$3:$AG$51,MATCH(1,($B4826=$AD$3:$AD$51)*($J4826=$AE$3:$AE$51),0),3),IF(N4826="positivo",INDEX($AD$55:$AG$109,MATCH(1,($B4826=$AD$55:$AD$109)*($J4826=$AE$55:$AE$109),0),3)))</f>
        <v>0</v>
      </c>
      <c r="P4826" s="115" t="b">
        <f t="array" ref="P4826">IF(N4826="negativo",INDEX($AD$3:$AG$51,MATCH(1,($B4826=$AD$3:$AD$51)*($J4826=$AE$3:$AE$51),0),4),IF(N4826="positivo",INDEX($AD$55:$AG$109,MATCH(1,($B4826=$AD$55:$AD$109)*($J4826=$AE$55:$AE$109),0),4)))</f>
        <v>0</v>
      </c>
      <c r="Q4826" s="115" t="str">
        <f>VLOOKUP(M4826,Modelo!$A$2:$C$7,2,0)</f>
        <v>Diversidad, Equidad e Inclusión (DEI)</v>
      </c>
      <c r="R4826" s="118">
        <f t="array" ref="R4826">INDEX(Modelo!$F$1:$H$37,MATCH(1,(DataBase!Q4826=Modelo!$G$1:$G$37)*(DataBase!B4826=Modelo!$F$1:$F$37),0),3)</f>
        <v>0.29411764705882354</v>
      </c>
      <c r="S4826" s="115">
        <f t="shared" si="152"/>
        <v>100</v>
      </c>
      <c r="T4826" s="115">
        <f t="shared" si="153"/>
        <v>29.411764705882355</v>
      </c>
    </row>
    <row r="4827" spans="1:20" x14ac:dyDescent="0.3">
      <c r="A4827" s="115" t="s">
        <v>228</v>
      </c>
      <c r="B4827" s="115" t="s">
        <v>216</v>
      </c>
      <c r="C4827" s="115" t="s">
        <v>97</v>
      </c>
      <c r="D4827" s="115" t="s">
        <v>86</v>
      </c>
      <c r="E4827" s="115" t="s">
        <v>87</v>
      </c>
      <c r="F4827" s="115" t="s">
        <v>87</v>
      </c>
      <c r="G4827" s="115">
        <v>1991</v>
      </c>
      <c r="H4827" s="115" t="s">
        <v>229</v>
      </c>
      <c r="I4827" s="115">
        <v>5.1614047279999999</v>
      </c>
      <c r="J4827" s="115" t="s">
        <v>47</v>
      </c>
      <c r="K4827" s="115">
        <f>INDEX(DatosProcesados!$A$1:$BF$101,MATCH(DataBase!A4827,DatosProcesados!$A$1:$A$101,0),MATCH(DataBase!J4827,DatosProcesados!$A$1:$BF$1,0))</f>
        <v>2</v>
      </c>
      <c r="L4827" s="115" t="str">
        <f>INDEX(Modelo!$A$9:$D$89,MATCH(DataBase!$J4827,Modelo!$A$9:$A$89,0),MATCH(DataBase!L$1,Modelo!$A$9:$D$9,0))</f>
        <v xml:space="preserve">Impacto social </v>
      </c>
      <c r="M4827" s="115" t="str">
        <f>INDEX(Modelo!$A$9:$D$89,MATCH(DataBase!$J4827,Modelo!$A$9:$A$89,0),MATCH(DataBase!M$1,Modelo!$A$9:$D$9,0))</f>
        <v>Pilar 5</v>
      </c>
      <c r="N4827" s="115" t="str">
        <f>INDEX(Modelo!$A$9:$D$89,MATCH(DataBase!$J4827,Modelo!$A$9:$A$89,0),MATCH(DataBase!N$1,Modelo!$A$9:$D$9,0))</f>
        <v>scale</v>
      </c>
      <c r="O4827" s="115" t="b">
        <f t="array" ref="O4827">IF(N4827="negativo",INDEX($AD$3:$AG$51,MATCH(1,($B4827=$AD$3:$AD$51)*($J4827=$AE$3:$AE$51),0),3),IF(N4827="positivo",INDEX($AD$55:$AG$109,MATCH(1,($B4827=$AD$55:$AD$109)*($J4827=$AE$55:$AE$109),0),3)))</f>
        <v>0</v>
      </c>
      <c r="P4827" s="115" t="b">
        <f t="array" ref="P4827">IF(N4827="negativo",INDEX($AD$3:$AG$51,MATCH(1,($B4827=$AD$3:$AD$51)*($J4827=$AE$3:$AE$51),0),4),IF(N4827="positivo",INDEX($AD$55:$AG$109,MATCH(1,($B4827=$AD$55:$AD$109)*($J4827=$AE$55:$AE$109),0),4)))</f>
        <v>0</v>
      </c>
      <c r="Q4827" s="115" t="str">
        <f>VLOOKUP(M4827,Modelo!$A$2:$C$7,2,0)</f>
        <v>Diversidad, Equidad e Inclusión (DEI)</v>
      </c>
      <c r="R4827" s="118">
        <f t="array" ref="R4827">INDEX(Modelo!$F$1:$H$37,MATCH(1,(DataBase!Q4827=Modelo!$G$1:$G$37)*(DataBase!B4827=Modelo!$F$1:$F$37),0),3)</f>
        <v>0.15789473684210525</v>
      </c>
      <c r="S4827" s="115">
        <f t="shared" si="152"/>
        <v>100</v>
      </c>
      <c r="T4827" s="115">
        <f t="shared" si="153"/>
        <v>15.789473684210526</v>
      </c>
    </row>
    <row r="4828" spans="1:20" x14ac:dyDescent="0.3">
      <c r="A4828" s="115" t="s">
        <v>261</v>
      </c>
      <c r="B4828" s="115" t="s">
        <v>216</v>
      </c>
      <c r="C4828" s="115" t="s">
        <v>103</v>
      </c>
      <c r="D4828" s="115" t="s">
        <v>86</v>
      </c>
      <c r="E4828" s="115" t="s">
        <v>87</v>
      </c>
      <c r="F4828" s="115" t="s">
        <v>87</v>
      </c>
      <c r="G4828" s="115">
        <v>1806</v>
      </c>
      <c r="H4828" s="115" t="s">
        <v>244</v>
      </c>
      <c r="I4828" s="115">
        <v>2.382092359</v>
      </c>
      <c r="J4828" s="115" t="s">
        <v>47</v>
      </c>
      <c r="K4828" s="115">
        <f>INDEX(DatosProcesados!$A$1:$BF$101,MATCH(DataBase!A4828,DatosProcesados!$A$1:$A$101,0),MATCH(DataBase!J4828,DatosProcesados!$A$1:$BF$1,0))</f>
        <v>0</v>
      </c>
      <c r="L4828" s="115" t="str">
        <f>INDEX(Modelo!$A$9:$D$89,MATCH(DataBase!$J4828,Modelo!$A$9:$A$89,0),MATCH(DataBase!L$1,Modelo!$A$9:$D$9,0))</f>
        <v xml:space="preserve">Impacto social </v>
      </c>
      <c r="M4828" s="115" t="str">
        <f>INDEX(Modelo!$A$9:$D$89,MATCH(DataBase!$J4828,Modelo!$A$9:$A$89,0),MATCH(DataBase!M$1,Modelo!$A$9:$D$9,0))</f>
        <v>Pilar 5</v>
      </c>
      <c r="N4828" s="115" t="str">
        <f>INDEX(Modelo!$A$9:$D$89,MATCH(DataBase!$J4828,Modelo!$A$9:$A$89,0),MATCH(DataBase!N$1,Modelo!$A$9:$D$9,0))</f>
        <v>scale</v>
      </c>
      <c r="O4828" s="115" t="b">
        <f t="array" ref="O4828">IF(N4828="negativo",INDEX($AD$3:$AG$51,MATCH(1,($B4828=$AD$3:$AD$51)*($J4828=$AE$3:$AE$51),0),3),IF(N4828="positivo",INDEX($AD$55:$AG$109,MATCH(1,($B4828=$AD$55:$AD$109)*($J4828=$AE$55:$AE$109),0),3)))</f>
        <v>0</v>
      </c>
      <c r="P4828" s="115" t="b">
        <f t="array" ref="P4828">IF(N4828="negativo",INDEX($AD$3:$AG$51,MATCH(1,($B4828=$AD$3:$AD$51)*($J4828=$AE$3:$AE$51),0),4),IF(N4828="positivo",INDEX($AD$55:$AG$109,MATCH(1,($B4828=$AD$55:$AD$109)*($J4828=$AE$55:$AE$109),0),4)))</f>
        <v>0</v>
      </c>
      <c r="Q4828" s="115" t="str">
        <f>VLOOKUP(M4828,Modelo!$A$2:$C$7,2,0)</f>
        <v>Diversidad, Equidad e Inclusión (DEI)</v>
      </c>
      <c r="R4828" s="118">
        <f t="array" ref="R4828">INDEX(Modelo!$F$1:$H$37,MATCH(1,(DataBase!Q4828=Modelo!$G$1:$G$37)*(DataBase!B4828=Modelo!$F$1:$F$37),0),3)</f>
        <v>0.15789473684210525</v>
      </c>
      <c r="S4828" s="115">
        <f t="shared" si="152"/>
        <v>0</v>
      </c>
      <c r="T4828" s="115">
        <f t="shared" si="153"/>
        <v>0</v>
      </c>
    </row>
    <row r="4829" spans="1:20" x14ac:dyDescent="0.3">
      <c r="A4829" s="115" t="s">
        <v>269</v>
      </c>
      <c r="B4829" s="115" t="s">
        <v>216</v>
      </c>
      <c r="C4829" s="115" t="s">
        <v>103</v>
      </c>
      <c r="D4829" s="115" t="s">
        <v>87</v>
      </c>
      <c r="E4829" s="115" t="s">
        <v>87</v>
      </c>
      <c r="F4829" s="115" t="s">
        <v>87</v>
      </c>
      <c r="G4829" s="115">
        <v>1932</v>
      </c>
      <c r="H4829" s="115" t="s">
        <v>125</v>
      </c>
      <c r="I4829" s="115">
        <v>2.1928266769999998</v>
      </c>
      <c r="J4829" s="115" t="s">
        <v>47</v>
      </c>
      <c r="K4829" s="115">
        <f>INDEX(DatosProcesados!$A$1:$BF$101,MATCH(DataBase!A4829,DatosProcesados!$A$1:$A$101,0),MATCH(DataBase!J4829,DatosProcesados!$A$1:$BF$1,0))</f>
        <v>2</v>
      </c>
      <c r="L4829" s="115" t="str">
        <f>INDEX(Modelo!$A$9:$D$89,MATCH(DataBase!$J4829,Modelo!$A$9:$A$89,0),MATCH(DataBase!L$1,Modelo!$A$9:$D$9,0))</f>
        <v xml:space="preserve">Impacto social </v>
      </c>
      <c r="M4829" s="115" t="str">
        <f>INDEX(Modelo!$A$9:$D$89,MATCH(DataBase!$J4829,Modelo!$A$9:$A$89,0),MATCH(DataBase!M$1,Modelo!$A$9:$D$9,0))</f>
        <v>Pilar 5</v>
      </c>
      <c r="N4829" s="115" t="str">
        <f>INDEX(Modelo!$A$9:$D$89,MATCH(DataBase!$J4829,Modelo!$A$9:$A$89,0),MATCH(DataBase!N$1,Modelo!$A$9:$D$9,0))</f>
        <v>scale</v>
      </c>
      <c r="O4829" s="115" t="b">
        <f t="array" ref="O4829">IF(N4829="negativo",INDEX($AD$3:$AG$51,MATCH(1,($B4829=$AD$3:$AD$51)*($J4829=$AE$3:$AE$51),0),3),IF(N4829="positivo",INDEX($AD$55:$AG$109,MATCH(1,($B4829=$AD$55:$AD$109)*($J4829=$AE$55:$AE$109),0),3)))</f>
        <v>0</v>
      </c>
      <c r="P4829" s="115" t="b">
        <f t="array" ref="P4829">IF(N4829="negativo",INDEX($AD$3:$AG$51,MATCH(1,($B4829=$AD$3:$AD$51)*($J4829=$AE$3:$AE$51),0),4),IF(N4829="positivo",INDEX($AD$55:$AG$109,MATCH(1,($B4829=$AD$55:$AD$109)*($J4829=$AE$55:$AE$109),0),4)))</f>
        <v>0</v>
      </c>
      <c r="Q4829" s="115" t="str">
        <f>VLOOKUP(M4829,Modelo!$A$2:$C$7,2,0)</f>
        <v>Diversidad, Equidad e Inclusión (DEI)</v>
      </c>
      <c r="R4829" s="118">
        <f t="array" ref="R4829">INDEX(Modelo!$F$1:$H$37,MATCH(1,(DataBase!Q4829=Modelo!$G$1:$G$37)*(DataBase!B4829=Modelo!$F$1:$F$37),0),3)</f>
        <v>0.15789473684210525</v>
      </c>
      <c r="S4829" s="115">
        <f t="shared" si="152"/>
        <v>100</v>
      </c>
      <c r="T4829" s="115">
        <f t="shared" si="153"/>
        <v>15.789473684210526</v>
      </c>
    </row>
    <row r="4830" spans="1:20" x14ac:dyDescent="0.3">
      <c r="A4830" s="115" t="s">
        <v>285</v>
      </c>
      <c r="B4830" s="115" t="s">
        <v>216</v>
      </c>
      <c r="C4830" s="115" t="s">
        <v>103</v>
      </c>
      <c r="D4830" s="115" t="s">
        <v>86</v>
      </c>
      <c r="E4830" s="115" t="s">
        <v>86</v>
      </c>
      <c r="F4830" s="115" t="s">
        <v>86</v>
      </c>
      <c r="G4830" s="115">
        <v>1920</v>
      </c>
      <c r="H4830" s="115" t="s">
        <v>125</v>
      </c>
      <c r="I4830" s="115">
        <v>1.9433909700000001</v>
      </c>
      <c r="J4830" s="115" t="s">
        <v>47</v>
      </c>
      <c r="K4830" s="115">
        <f>INDEX(DatosProcesados!$A$1:$BF$101,MATCH(DataBase!A4830,DatosProcesados!$A$1:$A$101,0),MATCH(DataBase!J4830,DatosProcesados!$A$1:$BF$1,0))</f>
        <v>0</v>
      </c>
      <c r="L4830" s="115" t="str">
        <f>INDEX(Modelo!$A$9:$D$89,MATCH(DataBase!$J4830,Modelo!$A$9:$A$89,0),MATCH(DataBase!L$1,Modelo!$A$9:$D$9,0))</f>
        <v xml:space="preserve">Impacto social </v>
      </c>
      <c r="M4830" s="115" t="str">
        <f>INDEX(Modelo!$A$9:$D$89,MATCH(DataBase!$J4830,Modelo!$A$9:$A$89,0),MATCH(DataBase!M$1,Modelo!$A$9:$D$9,0))</f>
        <v>Pilar 5</v>
      </c>
      <c r="N4830" s="115" t="str">
        <f>INDEX(Modelo!$A$9:$D$89,MATCH(DataBase!$J4830,Modelo!$A$9:$A$89,0),MATCH(DataBase!N$1,Modelo!$A$9:$D$9,0))</f>
        <v>scale</v>
      </c>
      <c r="O4830" s="115" t="b">
        <f t="array" ref="O4830">IF(N4830="negativo",INDEX($AD$3:$AG$51,MATCH(1,($B4830=$AD$3:$AD$51)*($J4830=$AE$3:$AE$51),0),3),IF(N4830="positivo",INDEX($AD$55:$AG$109,MATCH(1,($B4830=$AD$55:$AD$109)*($J4830=$AE$55:$AE$109),0),3)))</f>
        <v>0</v>
      </c>
      <c r="P4830" s="115" t="b">
        <f t="array" ref="P4830">IF(N4830="negativo",INDEX($AD$3:$AG$51,MATCH(1,($B4830=$AD$3:$AD$51)*($J4830=$AE$3:$AE$51),0),4),IF(N4830="positivo",INDEX($AD$55:$AG$109,MATCH(1,($B4830=$AD$55:$AD$109)*($J4830=$AE$55:$AE$109),0),4)))</f>
        <v>0</v>
      </c>
      <c r="Q4830" s="115" t="str">
        <f>VLOOKUP(M4830,Modelo!$A$2:$C$7,2,0)</f>
        <v>Diversidad, Equidad e Inclusión (DEI)</v>
      </c>
      <c r="R4830" s="118">
        <f t="array" ref="R4830">INDEX(Modelo!$F$1:$H$37,MATCH(1,(DataBase!Q4830=Modelo!$G$1:$G$37)*(DataBase!B4830=Modelo!$F$1:$F$37),0),3)</f>
        <v>0.15789473684210525</v>
      </c>
      <c r="S4830" s="115">
        <f t="shared" si="152"/>
        <v>0</v>
      </c>
      <c r="T4830" s="115">
        <f t="shared" si="153"/>
        <v>0</v>
      </c>
    </row>
    <row r="4831" spans="1:20" x14ac:dyDescent="0.3">
      <c r="A4831" s="115" t="s">
        <v>395</v>
      </c>
      <c r="B4831" s="115" t="s">
        <v>379</v>
      </c>
      <c r="C4831" s="115" t="s">
        <v>103</v>
      </c>
      <c r="D4831" s="115" t="s">
        <v>86</v>
      </c>
      <c r="E4831" s="115" t="s">
        <v>86</v>
      </c>
      <c r="F4831" s="115" t="s">
        <v>86</v>
      </c>
      <c r="G4831" s="115">
        <v>2015</v>
      </c>
      <c r="H4831" s="115" t="s">
        <v>125</v>
      </c>
      <c r="I4831" s="115">
        <v>0.76762142099999997</v>
      </c>
      <c r="J4831" s="115" t="s">
        <v>47</v>
      </c>
      <c r="K4831" s="115">
        <f>INDEX(DatosProcesados!$A$1:$BF$101,MATCH(DataBase!A4831,DatosProcesados!$A$1:$A$101,0),MATCH(DataBase!J4831,DatosProcesados!$A$1:$BF$1,0))</f>
        <v>0</v>
      </c>
      <c r="L4831" s="115" t="str">
        <f>INDEX(Modelo!$A$9:$D$89,MATCH(DataBase!$J4831,Modelo!$A$9:$A$89,0),MATCH(DataBase!L$1,Modelo!$A$9:$D$9,0))</f>
        <v xml:space="preserve">Impacto social </v>
      </c>
      <c r="M4831" s="115" t="str">
        <f>INDEX(Modelo!$A$9:$D$89,MATCH(DataBase!$J4831,Modelo!$A$9:$A$89,0),MATCH(DataBase!M$1,Modelo!$A$9:$D$9,0))</f>
        <v>Pilar 5</v>
      </c>
      <c r="N4831" s="115" t="str">
        <f>INDEX(Modelo!$A$9:$D$89,MATCH(DataBase!$J4831,Modelo!$A$9:$A$89,0),MATCH(DataBase!N$1,Modelo!$A$9:$D$9,0))</f>
        <v>scale</v>
      </c>
      <c r="O4831" s="115" t="b">
        <f t="array" ref="O4831">IF(N4831="negativo",INDEX($AD$3:$AG$51,MATCH(1,($B4831=$AD$3:$AD$51)*($J4831=$AE$3:$AE$51),0),3),IF(N4831="positivo",INDEX($AD$55:$AG$109,MATCH(1,($B4831=$AD$55:$AD$109)*($J4831=$AE$55:$AE$109),0),3)))</f>
        <v>0</v>
      </c>
      <c r="P4831" s="115" t="b">
        <f t="array" ref="P4831">IF(N4831="negativo",INDEX($AD$3:$AG$51,MATCH(1,($B4831=$AD$3:$AD$51)*($J4831=$AE$3:$AE$51),0),4),IF(N4831="positivo",INDEX($AD$55:$AG$109,MATCH(1,($B4831=$AD$55:$AD$109)*($J4831=$AE$55:$AE$109),0),4)))</f>
        <v>0</v>
      </c>
      <c r="Q4831" s="115" t="str">
        <f>VLOOKUP(M4831,Modelo!$A$2:$C$7,2,0)</f>
        <v>Diversidad, Equidad e Inclusión (DEI)</v>
      </c>
      <c r="R4831" s="118">
        <f t="array" ref="R4831">INDEX(Modelo!$F$1:$H$37,MATCH(1,(DataBase!Q4831=Modelo!$G$1:$G$37)*(DataBase!B4831=Modelo!$F$1:$F$37),0),3)</f>
        <v>0.14285714285714285</v>
      </c>
      <c r="S4831" s="115">
        <f t="shared" si="152"/>
        <v>0</v>
      </c>
      <c r="T4831" s="115">
        <f t="shared" si="153"/>
        <v>0</v>
      </c>
    </row>
    <row r="4832" spans="1:20" x14ac:dyDescent="0.3">
      <c r="A4832" s="115" t="s">
        <v>402</v>
      </c>
      <c r="B4832" s="115" t="s">
        <v>379</v>
      </c>
      <c r="C4832" s="115" t="s">
        <v>103</v>
      </c>
      <c r="D4832" s="115" t="s">
        <v>86</v>
      </c>
      <c r="E4832" s="115" t="s">
        <v>87</v>
      </c>
      <c r="F4832" s="115" t="s">
        <v>87</v>
      </c>
      <c r="G4832" s="115">
        <v>1961</v>
      </c>
      <c r="H4832" s="115" t="s">
        <v>125</v>
      </c>
      <c r="I4832" s="115">
        <v>0.498844856</v>
      </c>
      <c r="J4832" s="115" t="s">
        <v>47</v>
      </c>
      <c r="K4832" s="115">
        <f>INDEX(DatosProcesados!$A$1:$BF$101,MATCH(DataBase!A4832,DatosProcesados!$A$1:$A$101,0),MATCH(DataBase!J4832,DatosProcesados!$A$1:$BF$1,0))</f>
        <v>0</v>
      </c>
      <c r="L4832" s="115" t="str">
        <f>INDEX(Modelo!$A$9:$D$89,MATCH(DataBase!$J4832,Modelo!$A$9:$A$89,0),MATCH(DataBase!L$1,Modelo!$A$9:$D$9,0))</f>
        <v xml:space="preserve">Impacto social </v>
      </c>
      <c r="M4832" s="115" t="str">
        <f>INDEX(Modelo!$A$9:$D$89,MATCH(DataBase!$J4832,Modelo!$A$9:$A$89,0),MATCH(DataBase!M$1,Modelo!$A$9:$D$9,0))</f>
        <v>Pilar 5</v>
      </c>
      <c r="N4832" s="115" t="str">
        <f>INDEX(Modelo!$A$9:$D$89,MATCH(DataBase!$J4832,Modelo!$A$9:$A$89,0),MATCH(DataBase!N$1,Modelo!$A$9:$D$9,0))</f>
        <v>scale</v>
      </c>
      <c r="O4832" s="115" t="b">
        <f t="array" ref="O4832">IF(N4832="negativo",INDEX($AD$3:$AG$51,MATCH(1,($B4832=$AD$3:$AD$51)*($J4832=$AE$3:$AE$51),0),3),IF(N4832="positivo",INDEX($AD$55:$AG$109,MATCH(1,($B4832=$AD$55:$AD$109)*($J4832=$AE$55:$AE$109),0),3)))</f>
        <v>0</v>
      </c>
      <c r="P4832" s="115" t="b">
        <f t="array" ref="P4832">IF(N4832="negativo",INDEX($AD$3:$AG$51,MATCH(1,($B4832=$AD$3:$AD$51)*($J4832=$AE$3:$AE$51),0),4),IF(N4832="positivo",INDEX($AD$55:$AG$109,MATCH(1,($B4832=$AD$55:$AD$109)*($J4832=$AE$55:$AE$109),0),4)))</f>
        <v>0</v>
      </c>
      <c r="Q4832" s="115" t="str">
        <f>VLOOKUP(M4832,Modelo!$A$2:$C$7,2,0)</f>
        <v>Diversidad, Equidad e Inclusión (DEI)</v>
      </c>
      <c r="R4832" s="118">
        <f t="array" ref="R4832">INDEX(Modelo!$F$1:$H$37,MATCH(1,(DataBase!Q4832=Modelo!$G$1:$G$37)*(DataBase!B4832=Modelo!$F$1:$F$37),0),3)</f>
        <v>0.14285714285714285</v>
      </c>
      <c r="S4832" s="115">
        <f t="shared" si="152"/>
        <v>0</v>
      </c>
      <c r="T4832" s="115">
        <f t="shared" si="153"/>
        <v>0</v>
      </c>
    </row>
    <row r="4833" spans="1:20" x14ac:dyDescent="0.3">
      <c r="A4833" s="115" t="s">
        <v>389</v>
      </c>
      <c r="B4833" s="115" t="s">
        <v>379</v>
      </c>
      <c r="C4833" s="115" t="s">
        <v>103</v>
      </c>
      <c r="D4833" s="115" t="s">
        <v>86</v>
      </c>
      <c r="E4833" s="115" t="s">
        <v>87</v>
      </c>
      <c r="F4833" s="115" t="s">
        <v>87</v>
      </c>
      <c r="G4833" s="115">
        <v>1979</v>
      </c>
      <c r="H4833" s="115" t="s">
        <v>125</v>
      </c>
      <c r="I4833" s="115">
        <v>1.189537155</v>
      </c>
      <c r="J4833" s="115" t="s">
        <v>47</v>
      </c>
      <c r="K4833" s="115">
        <f>INDEX(DatosProcesados!$A$1:$BF$101,MATCH(DataBase!A4833,DatosProcesados!$A$1:$A$101,0),MATCH(DataBase!J4833,DatosProcesados!$A$1:$BF$1,0))</f>
        <v>0</v>
      </c>
      <c r="L4833" s="115" t="str">
        <f>INDEX(Modelo!$A$9:$D$89,MATCH(DataBase!$J4833,Modelo!$A$9:$A$89,0),MATCH(DataBase!L$1,Modelo!$A$9:$D$9,0))</f>
        <v xml:space="preserve">Impacto social </v>
      </c>
      <c r="M4833" s="115" t="str">
        <f>INDEX(Modelo!$A$9:$D$89,MATCH(DataBase!$J4833,Modelo!$A$9:$A$89,0),MATCH(DataBase!M$1,Modelo!$A$9:$D$9,0))</f>
        <v>Pilar 5</v>
      </c>
      <c r="N4833" s="115" t="str">
        <f>INDEX(Modelo!$A$9:$D$89,MATCH(DataBase!$J4833,Modelo!$A$9:$A$89,0),MATCH(DataBase!N$1,Modelo!$A$9:$D$9,0))</f>
        <v>scale</v>
      </c>
      <c r="O4833" s="115" t="b">
        <f t="array" ref="O4833">IF(N4833="negativo",INDEX($AD$3:$AG$51,MATCH(1,($B4833=$AD$3:$AD$51)*($J4833=$AE$3:$AE$51),0),3),IF(N4833="positivo",INDEX($AD$55:$AG$109,MATCH(1,($B4833=$AD$55:$AD$109)*($J4833=$AE$55:$AE$109),0),3)))</f>
        <v>0</v>
      </c>
      <c r="P4833" s="115" t="b">
        <f t="array" ref="P4833">IF(N4833="negativo",INDEX($AD$3:$AG$51,MATCH(1,($B4833=$AD$3:$AD$51)*($J4833=$AE$3:$AE$51),0),4),IF(N4833="positivo",INDEX($AD$55:$AG$109,MATCH(1,($B4833=$AD$55:$AD$109)*($J4833=$AE$55:$AE$109),0),4)))</f>
        <v>0</v>
      </c>
      <c r="Q4833" s="115" t="str">
        <f>VLOOKUP(M4833,Modelo!$A$2:$C$7,2,0)</f>
        <v>Diversidad, Equidad e Inclusión (DEI)</v>
      </c>
      <c r="R4833" s="118">
        <f t="array" ref="R4833">INDEX(Modelo!$F$1:$H$37,MATCH(1,(DataBase!Q4833=Modelo!$G$1:$G$37)*(DataBase!B4833=Modelo!$F$1:$F$37),0),3)</f>
        <v>0.14285714285714285</v>
      </c>
      <c r="S4833" s="115">
        <f t="shared" si="152"/>
        <v>0</v>
      </c>
      <c r="T4833" s="115">
        <f t="shared" si="153"/>
        <v>0</v>
      </c>
    </row>
    <row r="4834" spans="1:20" x14ac:dyDescent="0.3">
      <c r="A4834" s="115" t="s">
        <v>387</v>
      </c>
      <c r="B4834" s="115" t="s">
        <v>379</v>
      </c>
      <c r="C4834" s="115" t="s">
        <v>103</v>
      </c>
      <c r="D4834" s="115" t="s">
        <v>87</v>
      </c>
      <c r="E4834" s="115" t="s">
        <v>86</v>
      </c>
      <c r="F4834" s="115" t="s">
        <v>86</v>
      </c>
      <c r="G4834" s="115">
        <v>2008</v>
      </c>
      <c r="H4834" s="115" t="s">
        <v>125</v>
      </c>
      <c r="I4834" s="115">
        <v>1.3132825420000001</v>
      </c>
      <c r="J4834" s="115" t="s">
        <v>47</v>
      </c>
      <c r="K4834" s="115">
        <f>INDEX(DatosProcesados!$A$1:$BF$101,MATCH(DataBase!A4834,DatosProcesados!$A$1:$A$101,0),MATCH(DataBase!J4834,DatosProcesados!$A$1:$BF$1,0))</f>
        <v>0</v>
      </c>
      <c r="L4834" s="115" t="str">
        <f>INDEX(Modelo!$A$9:$D$89,MATCH(DataBase!$J4834,Modelo!$A$9:$A$89,0),MATCH(DataBase!L$1,Modelo!$A$9:$D$9,0))</f>
        <v xml:space="preserve">Impacto social </v>
      </c>
      <c r="M4834" s="115" t="str">
        <f>INDEX(Modelo!$A$9:$D$89,MATCH(DataBase!$J4834,Modelo!$A$9:$A$89,0),MATCH(DataBase!M$1,Modelo!$A$9:$D$9,0))</f>
        <v>Pilar 5</v>
      </c>
      <c r="N4834" s="115" t="str">
        <f>INDEX(Modelo!$A$9:$D$89,MATCH(DataBase!$J4834,Modelo!$A$9:$A$89,0),MATCH(DataBase!N$1,Modelo!$A$9:$D$9,0))</f>
        <v>scale</v>
      </c>
      <c r="O4834" s="115" t="b">
        <f t="array" ref="O4834">IF(N4834="negativo",INDEX($AD$3:$AG$51,MATCH(1,($B4834=$AD$3:$AD$51)*($J4834=$AE$3:$AE$51),0),3),IF(N4834="positivo",INDEX($AD$55:$AG$109,MATCH(1,($B4834=$AD$55:$AD$109)*($J4834=$AE$55:$AE$109),0),3)))</f>
        <v>0</v>
      </c>
      <c r="P4834" s="115" t="b">
        <f t="array" ref="P4834">IF(N4834="negativo",INDEX($AD$3:$AG$51,MATCH(1,($B4834=$AD$3:$AD$51)*($J4834=$AE$3:$AE$51),0),4),IF(N4834="positivo",INDEX($AD$55:$AG$109,MATCH(1,($B4834=$AD$55:$AD$109)*($J4834=$AE$55:$AE$109),0),4)))</f>
        <v>0</v>
      </c>
      <c r="Q4834" s="115" t="str">
        <f>VLOOKUP(M4834,Modelo!$A$2:$C$7,2,0)</f>
        <v>Diversidad, Equidad e Inclusión (DEI)</v>
      </c>
      <c r="R4834" s="118">
        <f t="array" ref="R4834">INDEX(Modelo!$F$1:$H$37,MATCH(1,(DataBase!Q4834=Modelo!$G$1:$G$37)*(DataBase!B4834=Modelo!$F$1:$F$37),0),3)</f>
        <v>0.14285714285714285</v>
      </c>
      <c r="S4834" s="115">
        <f t="shared" si="152"/>
        <v>0</v>
      </c>
      <c r="T4834" s="115">
        <f t="shared" si="153"/>
        <v>0</v>
      </c>
    </row>
    <row r="4835" spans="1:20" x14ac:dyDescent="0.3">
      <c r="A4835" s="115" t="s">
        <v>400</v>
      </c>
      <c r="B4835" s="115" t="s">
        <v>379</v>
      </c>
      <c r="C4835" s="115" t="s">
        <v>103</v>
      </c>
      <c r="D4835" s="115" t="s">
        <v>86</v>
      </c>
      <c r="E4835" s="115" t="s">
        <v>86</v>
      </c>
      <c r="F4835" s="115" t="s">
        <v>86</v>
      </c>
      <c r="G4835" s="115">
        <v>1977</v>
      </c>
      <c r="H4835" s="115" t="s">
        <v>125</v>
      </c>
      <c r="I4835" s="115">
        <v>0.74612668500000001</v>
      </c>
      <c r="J4835" s="115" t="s">
        <v>47</v>
      </c>
      <c r="K4835" s="115">
        <f>INDEX(DatosProcesados!$A$1:$BF$101,MATCH(DataBase!A4835,DatosProcesados!$A$1:$A$101,0),MATCH(DataBase!J4835,DatosProcesados!$A$1:$BF$1,0))</f>
        <v>0</v>
      </c>
      <c r="L4835" s="115" t="str">
        <f>INDEX(Modelo!$A$9:$D$89,MATCH(DataBase!$J4835,Modelo!$A$9:$A$89,0),MATCH(DataBase!L$1,Modelo!$A$9:$D$9,0))</f>
        <v xml:space="preserve">Impacto social </v>
      </c>
      <c r="M4835" s="115" t="str">
        <f>INDEX(Modelo!$A$9:$D$89,MATCH(DataBase!$J4835,Modelo!$A$9:$A$89,0),MATCH(DataBase!M$1,Modelo!$A$9:$D$9,0))</f>
        <v>Pilar 5</v>
      </c>
      <c r="N4835" s="115" t="str">
        <f>INDEX(Modelo!$A$9:$D$89,MATCH(DataBase!$J4835,Modelo!$A$9:$A$89,0),MATCH(DataBase!N$1,Modelo!$A$9:$D$9,0))</f>
        <v>scale</v>
      </c>
      <c r="O4835" s="115" t="b">
        <f t="array" ref="O4835">IF(N4835="negativo",INDEX($AD$3:$AG$51,MATCH(1,($B4835=$AD$3:$AD$51)*($J4835=$AE$3:$AE$51),0),3),IF(N4835="positivo",INDEX($AD$55:$AG$109,MATCH(1,($B4835=$AD$55:$AD$109)*($J4835=$AE$55:$AE$109),0),3)))</f>
        <v>0</v>
      </c>
      <c r="P4835" s="115" t="b">
        <f t="array" ref="P4835">IF(N4835="negativo",INDEX($AD$3:$AG$51,MATCH(1,($B4835=$AD$3:$AD$51)*($J4835=$AE$3:$AE$51),0),4),IF(N4835="positivo",INDEX($AD$55:$AG$109,MATCH(1,($B4835=$AD$55:$AD$109)*($J4835=$AE$55:$AE$109),0),4)))</f>
        <v>0</v>
      </c>
      <c r="Q4835" s="115" t="str">
        <f>VLOOKUP(M4835,Modelo!$A$2:$C$7,2,0)</f>
        <v>Diversidad, Equidad e Inclusión (DEI)</v>
      </c>
      <c r="R4835" s="118">
        <f t="array" ref="R4835">INDEX(Modelo!$F$1:$H$37,MATCH(1,(DataBase!Q4835=Modelo!$G$1:$G$37)*(DataBase!B4835=Modelo!$F$1:$F$37),0),3)</f>
        <v>0.14285714285714285</v>
      </c>
      <c r="S4835" s="115">
        <f t="shared" si="152"/>
        <v>0</v>
      </c>
      <c r="T4835" s="115">
        <f t="shared" si="153"/>
        <v>0</v>
      </c>
    </row>
    <row r="4836" spans="1:20" x14ac:dyDescent="0.3">
      <c r="A4836" s="115" t="s">
        <v>326</v>
      </c>
      <c r="B4836" s="115" t="s">
        <v>313</v>
      </c>
      <c r="C4836" s="115" t="s">
        <v>103</v>
      </c>
      <c r="D4836" s="115" t="s">
        <v>87</v>
      </c>
      <c r="E4836" s="115" t="s">
        <v>86</v>
      </c>
      <c r="F4836" s="115" t="s">
        <v>86</v>
      </c>
      <c r="G4836" s="115">
        <v>1938</v>
      </c>
      <c r="H4836" s="115" t="s">
        <v>125</v>
      </c>
      <c r="I4836" s="115">
        <v>11.88773162</v>
      </c>
      <c r="J4836" s="115" t="s">
        <v>47</v>
      </c>
      <c r="K4836" s="115">
        <f>INDEX(DatosProcesados!$A$1:$BF$101,MATCH(DataBase!A4836,DatosProcesados!$A$1:$A$101,0),MATCH(DataBase!J4836,DatosProcesados!$A$1:$BF$1,0))</f>
        <v>0</v>
      </c>
      <c r="L4836" s="115" t="str">
        <f>INDEX(Modelo!$A$9:$D$89,MATCH(DataBase!$J4836,Modelo!$A$9:$A$89,0),MATCH(DataBase!L$1,Modelo!$A$9:$D$9,0))</f>
        <v xml:space="preserve">Impacto social </v>
      </c>
      <c r="M4836" s="115" t="str">
        <f>INDEX(Modelo!$A$9:$D$89,MATCH(DataBase!$J4836,Modelo!$A$9:$A$89,0),MATCH(DataBase!M$1,Modelo!$A$9:$D$9,0))</f>
        <v>Pilar 5</v>
      </c>
      <c r="N4836" s="115" t="str">
        <f>INDEX(Modelo!$A$9:$D$89,MATCH(DataBase!$J4836,Modelo!$A$9:$A$89,0),MATCH(DataBase!N$1,Modelo!$A$9:$D$9,0))</f>
        <v>scale</v>
      </c>
      <c r="O4836" s="115" t="b">
        <f t="array" ref="O4836">IF(N4836="negativo",INDEX($AD$3:$AG$51,MATCH(1,($B4836=$AD$3:$AD$51)*($J4836=$AE$3:$AE$51),0),3),IF(N4836="positivo",INDEX($AD$55:$AG$109,MATCH(1,($B4836=$AD$55:$AD$109)*($J4836=$AE$55:$AE$109),0),3)))</f>
        <v>0</v>
      </c>
      <c r="P4836" s="115" t="b">
        <f t="array" ref="P4836">IF(N4836="negativo",INDEX($AD$3:$AG$51,MATCH(1,($B4836=$AD$3:$AD$51)*($J4836=$AE$3:$AE$51),0),4),IF(N4836="positivo",INDEX($AD$55:$AG$109,MATCH(1,($B4836=$AD$55:$AD$109)*($J4836=$AE$55:$AE$109),0),4)))</f>
        <v>0</v>
      </c>
      <c r="Q4836" s="115" t="str">
        <f>VLOOKUP(M4836,Modelo!$A$2:$C$7,2,0)</f>
        <v>Diversidad, Equidad e Inclusión (DEI)</v>
      </c>
      <c r="R4836" s="118">
        <f t="array" ref="R4836">INDEX(Modelo!$F$1:$H$37,MATCH(1,(DataBase!Q4836=Modelo!$G$1:$G$37)*(DataBase!B4836=Modelo!$F$1:$F$37),0),3)</f>
        <v>0.23529411764705882</v>
      </c>
      <c r="S4836" s="115">
        <f t="shared" si="152"/>
        <v>0</v>
      </c>
      <c r="T4836" s="115">
        <f t="shared" si="153"/>
        <v>0</v>
      </c>
    </row>
    <row r="4837" spans="1:20" x14ac:dyDescent="0.3">
      <c r="A4837" s="115" t="s">
        <v>339</v>
      </c>
      <c r="B4837" s="115" t="s">
        <v>313</v>
      </c>
      <c r="C4837" s="115" t="s">
        <v>103</v>
      </c>
      <c r="D4837" s="115" t="s">
        <v>86</v>
      </c>
      <c r="E4837" s="115" t="s">
        <v>86</v>
      </c>
      <c r="F4837" s="115" t="s">
        <v>87</v>
      </c>
      <c r="G4837" s="115">
        <v>1984</v>
      </c>
      <c r="H4837" s="115" t="s">
        <v>177</v>
      </c>
      <c r="I4837" s="115">
        <v>5.5116464790000004</v>
      </c>
      <c r="J4837" s="115" t="s">
        <v>47</v>
      </c>
      <c r="K4837" s="115">
        <f>INDEX(DatosProcesados!$A$1:$BF$101,MATCH(DataBase!A4837,DatosProcesados!$A$1:$A$101,0),MATCH(DataBase!J4837,DatosProcesados!$A$1:$BF$1,0))</f>
        <v>1</v>
      </c>
      <c r="L4837" s="115" t="str">
        <f>INDEX(Modelo!$A$9:$D$89,MATCH(DataBase!$J4837,Modelo!$A$9:$A$89,0),MATCH(DataBase!L$1,Modelo!$A$9:$D$9,0))</f>
        <v xml:space="preserve">Impacto social </v>
      </c>
      <c r="M4837" s="115" t="str">
        <f>INDEX(Modelo!$A$9:$D$89,MATCH(DataBase!$J4837,Modelo!$A$9:$A$89,0),MATCH(DataBase!M$1,Modelo!$A$9:$D$9,0))</f>
        <v>Pilar 5</v>
      </c>
      <c r="N4837" s="115" t="str">
        <f>INDEX(Modelo!$A$9:$D$89,MATCH(DataBase!$J4837,Modelo!$A$9:$A$89,0),MATCH(DataBase!N$1,Modelo!$A$9:$D$9,0))</f>
        <v>scale</v>
      </c>
      <c r="O4837" s="115" t="b">
        <f t="array" ref="O4837">IF(N4837="negativo",INDEX($AD$3:$AG$51,MATCH(1,($B4837=$AD$3:$AD$51)*($J4837=$AE$3:$AE$51),0),3),IF(N4837="positivo",INDEX($AD$55:$AG$109,MATCH(1,($B4837=$AD$55:$AD$109)*($J4837=$AE$55:$AE$109),0),3)))</f>
        <v>0</v>
      </c>
      <c r="P4837" s="115" t="b">
        <f t="array" ref="P4837">IF(N4837="negativo",INDEX($AD$3:$AG$51,MATCH(1,($B4837=$AD$3:$AD$51)*($J4837=$AE$3:$AE$51),0),4),IF(N4837="positivo",INDEX($AD$55:$AG$109,MATCH(1,($B4837=$AD$55:$AD$109)*($J4837=$AE$55:$AE$109),0),4)))</f>
        <v>0</v>
      </c>
      <c r="Q4837" s="115" t="str">
        <f>VLOOKUP(M4837,Modelo!$A$2:$C$7,2,0)</f>
        <v>Diversidad, Equidad e Inclusión (DEI)</v>
      </c>
      <c r="R4837" s="118">
        <f t="array" ref="R4837">INDEX(Modelo!$F$1:$H$37,MATCH(1,(DataBase!Q4837=Modelo!$G$1:$G$37)*(DataBase!B4837=Modelo!$F$1:$F$37),0),3)</f>
        <v>0.23529411764705882</v>
      </c>
      <c r="S4837" s="115">
        <f t="shared" si="152"/>
        <v>50</v>
      </c>
      <c r="T4837" s="115">
        <f t="shared" si="153"/>
        <v>11.76470588235294</v>
      </c>
    </row>
    <row r="4838" spans="1:20" x14ac:dyDescent="0.3">
      <c r="A4838" s="115" t="s">
        <v>317</v>
      </c>
      <c r="B4838" s="115" t="s">
        <v>313</v>
      </c>
      <c r="C4838" s="115" t="s">
        <v>103</v>
      </c>
      <c r="D4838" s="115" t="s">
        <v>87</v>
      </c>
      <c r="E4838" s="115" t="s">
        <v>86</v>
      </c>
      <c r="F4838" s="115" t="s">
        <v>86</v>
      </c>
      <c r="G4838" s="115">
        <v>2009</v>
      </c>
      <c r="H4838" s="115" t="s">
        <v>125</v>
      </c>
      <c r="I4838" s="115">
        <v>19.439396106</v>
      </c>
      <c r="J4838" s="115" t="s">
        <v>47</v>
      </c>
      <c r="K4838" s="115">
        <f>INDEX(DatosProcesados!$A$1:$BF$101,MATCH(DataBase!A4838,DatosProcesados!$A$1:$A$101,0),MATCH(DataBase!J4838,DatosProcesados!$A$1:$BF$1,0))</f>
        <v>1</v>
      </c>
      <c r="L4838" s="115" t="str">
        <f>INDEX(Modelo!$A$9:$D$89,MATCH(DataBase!$J4838,Modelo!$A$9:$A$89,0),MATCH(DataBase!L$1,Modelo!$A$9:$D$9,0))</f>
        <v xml:space="preserve">Impacto social </v>
      </c>
      <c r="M4838" s="115" t="str">
        <f>INDEX(Modelo!$A$9:$D$89,MATCH(DataBase!$J4838,Modelo!$A$9:$A$89,0),MATCH(DataBase!M$1,Modelo!$A$9:$D$9,0))</f>
        <v>Pilar 5</v>
      </c>
      <c r="N4838" s="115" t="str">
        <f>INDEX(Modelo!$A$9:$D$89,MATCH(DataBase!$J4838,Modelo!$A$9:$A$89,0),MATCH(DataBase!N$1,Modelo!$A$9:$D$9,0))</f>
        <v>scale</v>
      </c>
      <c r="O4838" s="115" t="b">
        <f t="array" ref="O4838">IF(N4838="negativo",INDEX($AD$3:$AG$51,MATCH(1,($B4838=$AD$3:$AD$51)*($J4838=$AE$3:$AE$51),0),3),IF(N4838="positivo",INDEX($AD$55:$AG$109,MATCH(1,($B4838=$AD$55:$AD$109)*($J4838=$AE$55:$AE$109),0),3)))</f>
        <v>0</v>
      </c>
      <c r="P4838" s="115" t="b">
        <f t="array" ref="P4838">IF(N4838="negativo",INDEX($AD$3:$AG$51,MATCH(1,($B4838=$AD$3:$AD$51)*($J4838=$AE$3:$AE$51),0),4),IF(N4838="positivo",INDEX($AD$55:$AG$109,MATCH(1,($B4838=$AD$55:$AD$109)*($J4838=$AE$55:$AE$109),0),4)))</f>
        <v>0</v>
      </c>
      <c r="Q4838" s="115" t="str">
        <f>VLOOKUP(M4838,Modelo!$A$2:$C$7,2,0)</f>
        <v>Diversidad, Equidad e Inclusión (DEI)</v>
      </c>
      <c r="R4838" s="118">
        <f t="array" ref="R4838">INDEX(Modelo!$F$1:$H$37,MATCH(1,(DataBase!Q4838=Modelo!$G$1:$G$37)*(DataBase!B4838=Modelo!$F$1:$F$37),0),3)</f>
        <v>0.23529411764705882</v>
      </c>
      <c r="S4838" s="115">
        <f t="shared" si="152"/>
        <v>50</v>
      </c>
      <c r="T4838" s="115">
        <f t="shared" si="153"/>
        <v>11.76470588235294</v>
      </c>
    </row>
    <row r="4839" spans="1:20" x14ac:dyDescent="0.3">
      <c r="A4839" s="115" t="s">
        <v>211</v>
      </c>
      <c r="B4839" s="115" t="s">
        <v>84</v>
      </c>
      <c r="C4839" s="115" t="s">
        <v>103</v>
      </c>
      <c r="D4839" s="115" t="s">
        <v>86</v>
      </c>
      <c r="E4839" s="115" t="s">
        <v>87</v>
      </c>
      <c r="F4839" s="115" t="s">
        <v>86</v>
      </c>
      <c r="G4839" s="115">
        <v>1972</v>
      </c>
      <c r="H4839" s="115" t="s">
        <v>125</v>
      </c>
      <c r="I4839" s="115">
        <v>0</v>
      </c>
      <c r="J4839" s="115" t="s">
        <v>47</v>
      </c>
      <c r="K4839" s="115">
        <f>INDEX(DatosProcesados!$A$1:$BF$101,MATCH(DataBase!A4839,DatosProcesados!$A$1:$A$101,0),MATCH(DataBase!J4839,DatosProcesados!$A$1:$BF$1,0))</f>
        <v>2</v>
      </c>
      <c r="L4839" s="115" t="str">
        <f>INDEX(Modelo!$A$9:$D$89,MATCH(DataBase!$J4839,Modelo!$A$9:$A$89,0),MATCH(DataBase!L$1,Modelo!$A$9:$D$9,0))</f>
        <v xml:space="preserve">Impacto social </v>
      </c>
      <c r="M4839" s="115" t="str">
        <f>INDEX(Modelo!$A$9:$D$89,MATCH(DataBase!$J4839,Modelo!$A$9:$A$89,0),MATCH(DataBase!M$1,Modelo!$A$9:$D$9,0))</f>
        <v>Pilar 5</v>
      </c>
      <c r="N4839" s="115" t="str">
        <f>INDEX(Modelo!$A$9:$D$89,MATCH(DataBase!$J4839,Modelo!$A$9:$A$89,0),MATCH(DataBase!N$1,Modelo!$A$9:$D$9,0))</f>
        <v>scale</v>
      </c>
      <c r="O4839" s="115" t="b">
        <f t="array" ref="O4839">IF(N4839="negativo",INDEX($AD$3:$AG$51,MATCH(1,($B4839=$AD$3:$AD$51)*($J4839=$AE$3:$AE$51),0),3),IF(N4839="positivo",INDEX($AD$55:$AG$109,MATCH(1,($B4839=$AD$55:$AD$109)*($J4839=$AE$55:$AE$109),0),3)))</f>
        <v>0</v>
      </c>
      <c r="P4839" s="115" t="b">
        <f t="array" ref="P4839">IF(N4839="negativo",INDEX($AD$3:$AG$51,MATCH(1,($B4839=$AD$3:$AD$51)*($J4839=$AE$3:$AE$51),0),4),IF(N4839="positivo",INDEX($AD$55:$AG$109,MATCH(1,($B4839=$AD$55:$AD$109)*($J4839=$AE$55:$AE$109),0),4)))</f>
        <v>0</v>
      </c>
      <c r="Q4839" s="115" t="str">
        <f>VLOOKUP(M4839,Modelo!$A$2:$C$7,2,0)</f>
        <v>Diversidad, Equidad e Inclusión (DEI)</v>
      </c>
      <c r="R4839" s="118">
        <f t="array" ref="R4839">INDEX(Modelo!$F$1:$H$37,MATCH(1,(DataBase!Q4839=Modelo!$G$1:$G$37)*(DataBase!B4839=Modelo!$F$1:$F$37),0),3)</f>
        <v>0.29411764705882354</v>
      </c>
      <c r="S4839" s="115">
        <f t="shared" si="152"/>
        <v>100</v>
      </c>
      <c r="T4839" s="115">
        <f t="shared" si="153"/>
        <v>29.411764705882355</v>
      </c>
    </row>
    <row r="4840" spans="1:20" x14ac:dyDescent="0.3">
      <c r="A4840" s="115" t="s">
        <v>351</v>
      </c>
      <c r="B4840" s="115" t="s">
        <v>313</v>
      </c>
      <c r="C4840" s="115" t="s">
        <v>103</v>
      </c>
      <c r="D4840" s="115" t="s">
        <v>87</v>
      </c>
      <c r="E4840" s="115" t="s">
        <v>86</v>
      </c>
      <c r="F4840" s="115" t="s">
        <v>86</v>
      </c>
      <c r="G4840" s="115">
        <v>1997</v>
      </c>
      <c r="H4840" s="115" t="s">
        <v>125</v>
      </c>
      <c r="I4840" s="115">
        <v>3.874476933</v>
      </c>
      <c r="J4840" s="115" t="s">
        <v>47</v>
      </c>
      <c r="K4840" s="115">
        <f>INDEX(DatosProcesados!$A$1:$BF$101,MATCH(DataBase!A4840,DatosProcesados!$A$1:$A$101,0),MATCH(DataBase!J4840,DatosProcesados!$A$1:$BF$1,0))</f>
        <v>0</v>
      </c>
      <c r="L4840" s="115" t="str">
        <f>INDEX(Modelo!$A$9:$D$89,MATCH(DataBase!$J4840,Modelo!$A$9:$A$89,0),MATCH(DataBase!L$1,Modelo!$A$9:$D$9,0))</f>
        <v xml:space="preserve">Impacto social </v>
      </c>
      <c r="M4840" s="115" t="str">
        <f>INDEX(Modelo!$A$9:$D$89,MATCH(DataBase!$J4840,Modelo!$A$9:$A$89,0),MATCH(DataBase!M$1,Modelo!$A$9:$D$9,0))</f>
        <v>Pilar 5</v>
      </c>
      <c r="N4840" s="115" t="str">
        <f>INDEX(Modelo!$A$9:$D$89,MATCH(DataBase!$J4840,Modelo!$A$9:$A$89,0),MATCH(DataBase!N$1,Modelo!$A$9:$D$9,0))</f>
        <v>scale</v>
      </c>
      <c r="O4840" s="115" t="b">
        <f t="array" ref="O4840">IF(N4840="negativo",INDEX($AD$3:$AG$51,MATCH(1,($B4840=$AD$3:$AD$51)*($J4840=$AE$3:$AE$51),0),3),IF(N4840="positivo",INDEX($AD$55:$AG$109,MATCH(1,($B4840=$AD$55:$AD$109)*($J4840=$AE$55:$AE$109),0),3)))</f>
        <v>0</v>
      </c>
      <c r="P4840" s="115" t="b">
        <f t="array" ref="P4840">IF(N4840="negativo",INDEX($AD$3:$AG$51,MATCH(1,($B4840=$AD$3:$AD$51)*($J4840=$AE$3:$AE$51),0),4),IF(N4840="positivo",INDEX($AD$55:$AG$109,MATCH(1,($B4840=$AD$55:$AD$109)*($J4840=$AE$55:$AE$109),0),4)))</f>
        <v>0</v>
      </c>
      <c r="Q4840" s="115" t="str">
        <f>VLOOKUP(M4840,Modelo!$A$2:$C$7,2,0)</f>
        <v>Diversidad, Equidad e Inclusión (DEI)</v>
      </c>
      <c r="R4840" s="118">
        <f t="array" ref="R4840">INDEX(Modelo!$F$1:$H$37,MATCH(1,(DataBase!Q4840=Modelo!$G$1:$G$37)*(DataBase!B4840=Modelo!$F$1:$F$37),0),3)</f>
        <v>0.23529411764705882</v>
      </c>
      <c r="S4840" s="115">
        <f t="shared" si="152"/>
        <v>0</v>
      </c>
      <c r="T4840" s="115">
        <f t="shared" si="153"/>
        <v>0</v>
      </c>
    </row>
    <row r="4841" spans="1:20" x14ac:dyDescent="0.3">
      <c r="A4841" s="115" t="s">
        <v>411</v>
      </c>
      <c r="B4841" s="115" t="s">
        <v>407</v>
      </c>
      <c r="C4841" s="115" t="s">
        <v>103</v>
      </c>
      <c r="D4841" s="115" t="s">
        <v>87</v>
      </c>
      <c r="E4841" s="115" t="s">
        <v>86</v>
      </c>
      <c r="F4841" s="115" t="s">
        <v>87</v>
      </c>
      <c r="G4841" s="115">
        <v>1935</v>
      </c>
      <c r="H4841" s="115" t="s">
        <v>244</v>
      </c>
      <c r="I4841" s="115">
        <v>11.495989482000001</v>
      </c>
      <c r="J4841" s="115" t="s">
        <v>47</v>
      </c>
      <c r="K4841" s="115">
        <f>INDEX(DatosProcesados!$A$1:$BF$101,MATCH(DataBase!A4841,DatosProcesados!$A$1:$A$101,0),MATCH(DataBase!J4841,DatosProcesados!$A$1:$BF$1,0))</f>
        <v>2</v>
      </c>
      <c r="L4841" s="115" t="str">
        <f>INDEX(Modelo!$A$9:$D$89,MATCH(DataBase!$J4841,Modelo!$A$9:$A$89,0),MATCH(DataBase!L$1,Modelo!$A$9:$D$9,0))</f>
        <v xml:space="preserve">Impacto social </v>
      </c>
      <c r="M4841" s="115" t="str">
        <f>INDEX(Modelo!$A$9:$D$89,MATCH(DataBase!$J4841,Modelo!$A$9:$A$89,0),MATCH(DataBase!M$1,Modelo!$A$9:$D$9,0))</f>
        <v>Pilar 5</v>
      </c>
      <c r="N4841" s="115" t="str">
        <f>INDEX(Modelo!$A$9:$D$89,MATCH(DataBase!$J4841,Modelo!$A$9:$A$89,0),MATCH(DataBase!N$1,Modelo!$A$9:$D$9,0))</f>
        <v>scale</v>
      </c>
      <c r="O4841" s="115" t="b">
        <f t="array" ref="O4841">IF(N4841="negativo",INDEX($AD$3:$AG$51,MATCH(1,($B4841=$AD$3:$AD$51)*($J4841=$AE$3:$AE$51),0),3),IF(N4841="positivo",INDEX($AD$55:$AG$109,MATCH(1,($B4841=$AD$55:$AD$109)*($J4841=$AE$55:$AE$109),0),3)))</f>
        <v>0</v>
      </c>
      <c r="P4841" s="115" t="b">
        <f t="array" ref="P4841">IF(N4841="negativo",INDEX($AD$3:$AG$51,MATCH(1,($B4841=$AD$3:$AD$51)*($J4841=$AE$3:$AE$51),0),4),IF(N4841="positivo",INDEX($AD$55:$AG$109,MATCH(1,($B4841=$AD$55:$AD$109)*($J4841=$AE$55:$AE$109),0),4)))</f>
        <v>0</v>
      </c>
      <c r="Q4841" s="115" t="str">
        <f>VLOOKUP(M4841,Modelo!$A$2:$C$7,2,0)</f>
        <v>Diversidad, Equidad e Inclusión (DEI)</v>
      </c>
      <c r="R4841" s="118">
        <f t="array" ref="R4841">INDEX(Modelo!$F$1:$H$37,MATCH(1,(DataBase!Q4841=Modelo!$G$1:$G$37)*(DataBase!B4841=Modelo!$F$1:$F$37),0),3)</f>
        <v>0.11538461538461539</v>
      </c>
      <c r="S4841" s="115">
        <f t="shared" si="152"/>
        <v>100</v>
      </c>
      <c r="T4841" s="115">
        <f t="shared" si="153"/>
        <v>11.538461538461538</v>
      </c>
    </row>
    <row r="4842" spans="1:20" x14ac:dyDescent="0.3">
      <c r="A4842" s="115" t="s">
        <v>406</v>
      </c>
      <c r="B4842" s="115" t="s">
        <v>407</v>
      </c>
      <c r="C4842" s="115" t="s">
        <v>97</v>
      </c>
      <c r="D4842" s="115" t="s">
        <v>86</v>
      </c>
      <c r="E4842" s="115" t="s">
        <v>87</v>
      </c>
      <c r="F4842" s="115" t="s">
        <v>87</v>
      </c>
      <c r="G4842" s="115">
        <v>1951</v>
      </c>
      <c r="H4842" s="115" t="s">
        <v>125</v>
      </c>
      <c r="I4842" s="115">
        <v>113.923310323</v>
      </c>
      <c r="J4842" s="115" t="s">
        <v>47</v>
      </c>
      <c r="K4842" s="115">
        <f>INDEX(DatosProcesados!$A$1:$BF$101,MATCH(DataBase!A4842,DatosProcesados!$A$1:$A$101,0),MATCH(DataBase!J4842,DatosProcesados!$A$1:$BF$1,0))</f>
        <v>2</v>
      </c>
      <c r="L4842" s="115" t="str">
        <f>INDEX(Modelo!$A$9:$D$89,MATCH(DataBase!$J4842,Modelo!$A$9:$A$89,0),MATCH(DataBase!L$1,Modelo!$A$9:$D$9,0))</f>
        <v xml:space="preserve">Impacto social </v>
      </c>
      <c r="M4842" s="115" t="str">
        <f>INDEX(Modelo!$A$9:$D$89,MATCH(DataBase!$J4842,Modelo!$A$9:$A$89,0),MATCH(DataBase!M$1,Modelo!$A$9:$D$9,0))</f>
        <v>Pilar 5</v>
      </c>
      <c r="N4842" s="115" t="str">
        <f>INDEX(Modelo!$A$9:$D$89,MATCH(DataBase!$J4842,Modelo!$A$9:$A$89,0),MATCH(DataBase!N$1,Modelo!$A$9:$D$9,0))</f>
        <v>scale</v>
      </c>
      <c r="O4842" s="115" t="b">
        <f t="array" ref="O4842">IF(N4842="negativo",INDEX($AD$3:$AG$51,MATCH(1,($B4842=$AD$3:$AD$51)*($J4842=$AE$3:$AE$51),0),3),IF(N4842="positivo",INDEX($AD$55:$AG$109,MATCH(1,($B4842=$AD$55:$AD$109)*($J4842=$AE$55:$AE$109),0),3)))</f>
        <v>0</v>
      </c>
      <c r="P4842" s="115" t="b">
        <f t="array" ref="P4842">IF(N4842="negativo",INDEX($AD$3:$AG$51,MATCH(1,($B4842=$AD$3:$AD$51)*($J4842=$AE$3:$AE$51),0),4),IF(N4842="positivo",INDEX($AD$55:$AG$109,MATCH(1,($B4842=$AD$55:$AD$109)*($J4842=$AE$55:$AE$109),0),4)))</f>
        <v>0</v>
      </c>
      <c r="Q4842" s="115" t="str">
        <f>VLOOKUP(M4842,Modelo!$A$2:$C$7,2,0)</f>
        <v>Diversidad, Equidad e Inclusión (DEI)</v>
      </c>
      <c r="R4842" s="118">
        <f t="array" ref="R4842">INDEX(Modelo!$F$1:$H$37,MATCH(1,(DataBase!Q4842=Modelo!$G$1:$G$37)*(DataBase!B4842=Modelo!$F$1:$F$37),0),3)</f>
        <v>0.11538461538461539</v>
      </c>
      <c r="S4842" s="115">
        <f t="shared" si="152"/>
        <v>100</v>
      </c>
      <c r="T4842" s="115">
        <f t="shared" si="153"/>
        <v>11.538461538461538</v>
      </c>
    </row>
    <row r="4843" spans="1:20" x14ac:dyDescent="0.3">
      <c r="A4843" s="115" t="s">
        <v>96</v>
      </c>
      <c r="B4843" s="115" t="s">
        <v>84</v>
      </c>
      <c r="C4843" s="115" t="s">
        <v>97</v>
      </c>
      <c r="D4843" s="115" t="s">
        <v>86</v>
      </c>
      <c r="E4843" s="115" t="s">
        <v>86</v>
      </c>
      <c r="F4843" s="115" t="s">
        <v>87</v>
      </c>
      <c r="G4843" s="115">
        <v>1997</v>
      </c>
      <c r="H4843" s="115" t="s">
        <v>125</v>
      </c>
      <c r="I4843" s="115">
        <v>15.780332546</v>
      </c>
      <c r="J4843" s="115" t="s">
        <v>47</v>
      </c>
      <c r="K4843" s="115">
        <f>INDEX(DatosProcesados!$A$1:$BF$101,MATCH(DataBase!A4843,DatosProcesados!$A$1:$A$101,0),MATCH(DataBase!J4843,DatosProcesados!$A$1:$BF$1,0))</f>
        <v>2</v>
      </c>
      <c r="L4843" s="115" t="str">
        <f>INDEX(Modelo!$A$9:$D$89,MATCH(DataBase!$J4843,Modelo!$A$9:$A$89,0),MATCH(DataBase!L$1,Modelo!$A$9:$D$9,0))</f>
        <v xml:space="preserve">Impacto social </v>
      </c>
      <c r="M4843" s="115" t="str">
        <f>INDEX(Modelo!$A$9:$D$89,MATCH(DataBase!$J4843,Modelo!$A$9:$A$89,0),MATCH(DataBase!M$1,Modelo!$A$9:$D$9,0))</f>
        <v>Pilar 5</v>
      </c>
      <c r="N4843" s="115" t="str">
        <f>INDEX(Modelo!$A$9:$D$89,MATCH(DataBase!$J4843,Modelo!$A$9:$A$89,0),MATCH(DataBase!N$1,Modelo!$A$9:$D$9,0))</f>
        <v>scale</v>
      </c>
      <c r="O4843" s="115" t="b">
        <f t="array" ref="O4843">IF(N4843="negativo",INDEX($AD$3:$AG$51,MATCH(1,($B4843=$AD$3:$AD$51)*($J4843=$AE$3:$AE$51),0),3),IF(N4843="positivo",INDEX($AD$55:$AG$109,MATCH(1,($B4843=$AD$55:$AD$109)*($J4843=$AE$55:$AE$109),0),3)))</f>
        <v>0</v>
      </c>
      <c r="P4843" s="115" t="b">
        <f t="array" ref="P4843">IF(N4843="negativo",INDEX($AD$3:$AG$51,MATCH(1,($B4843=$AD$3:$AD$51)*($J4843=$AE$3:$AE$51),0),4),IF(N4843="positivo",INDEX($AD$55:$AG$109,MATCH(1,($B4843=$AD$55:$AD$109)*($J4843=$AE$55:$AE$109),0),4)))</f>
        <v>0</v>
      </c>
      <c r="Q4843" s="115" t="str">
        <f>VLOOKUP(M4843,Modelo!$A$2:$C$7,2,0)</f>
        <v>Diversidad, Equidad e Inclusión (DEI)</v>
      </c>
      <c r="R4843" s="118">
        <f t="array" ref="R4843">INDEX(Modelo!$F$1:$H$37,MATCH(1,(DataBase!Q4843=Modelo!$G$1:$G$37)*(DataBase!B4843=Modelo!$F$1:$F$37),0),3)</f>
        <v>0.29411764705882354</v>
      </c>
      <c r="S4843" s="115">
        <f t="shared" si="152"/>
        <v>100</v>
      </c>
      <c r="T4843" s="115">
        <f t="shared" si="153"/>
        <v>29.411764705882355</v>
      </c>
    </row>
    <row r="4844" spans="1:20" x14ac:dyDescent="0.3">
      <c r="A4844" s="115" t="s">
        <v>83</v>
      </c>
      <c r="B4844" s="115" t="s">
        <v>84</v>
      </c>
      <c r="C4844" s="115" t="s">
        <v>85</v>
      </c>
      <c r="D4844" s="115" t="s">
        <v>86</v>
      </c>
      <c r="E4844" s="115" t="s">
        <v>86</v>
      </c>
      <c r="F4844" s="115" t="s">
        <v>87</v>
      </c>
      <c r="G4844" s="115">
        <v>1955</v>
      </c>
      <c r="H4844" s="115" t="s">
        <v>125</v>
      </c>
      <c r="I4844" s="115">
        <v>20.574477179999999</v>
      </c>
      <c r="J4844" s="115" t="s">
        <v>47</v>
      </c>
      <c r="K4844" s="115">
        <f>INDEX(DatosProcesados!$A$1:$BF$101,MATCH(DataBase!A4844,DatosProcesados!$A$1:$A$101,0),MATCH(DataBase!J4844,DatosProcesados!$A$1:$BF$1,0))</f>
        <v>1</v>
      </c>
      <c r="L4844" s="115" t="str">
        <f>INDEX(Modelo!$A$9:$D$89,MATCH(DataBase!$J4844,Modelo!$A$9:$A$89,0),MATCH(DataBase!L$1,Modelo!$A$9:$D$9,0))</f>
        <v xml:space="preserve">Impacto social </v>
      </c>
      <c r="M4844" s="115" t="str">
        <f>INDEX(Modelo!$A$9:$D$89,MATCH(DataBase!$J4844,Modelo!$A$9:$A$89,0),MATCH(DataBase!M$1,Modelo!$A$9:$D$9,0))</f>
        <v>Pilar 5</v>
      </c>
      <c r="N4844" s="115" t="str">
        <f>INDEX(Modelo!$A$9:$D$89,MATCH(DataBase!$J4844,Modelo!$A$9:$A$89,0),MATCH(DataBase!N$1,Modelo!$A$9:$D$9,0))</f>
        <v>scale</v>
      </c>
      <c r="O4844" s="115" t="b">
        <f t="array" ref="O4844">IF(N4844="negativo",INDEX($AD$3:$AG$51,MATCH(1,($B4844=$AD$3:$AD$51)*($J4844=$AE$3:$AE$51),0),3),IF(N4844="positivo",INDEX($AD$55:$AG$109,MATCH(1,($B4844=$AD$55:$AD$109)*($J4844=$AE$55:$AE$109),0),3)))</f>
        <v>0</v>
      </c>
      <c r="P4844" s="115" t="b">
        <f t="array" ref="P4844">IF(N4844="negativo",INDEX($AD$3:$AG$51,MATCH(1,($B4844=$AD$3:$AD$51)*($J4844=$AE$3:$AE$51),0),4),IF(N4844="positivo",INDEX($AD$55:$AG$109,MATCH(1,($B4844=$AD$55:$AD$109)*($J4844=$AE$55:$AE$109),0),4)))</f>
        <v>0</v>
      </c>
      <c r="Q4844" s="115" t="str">
        <f>VLOOKUP(M4844,Modelo!$A$2:$C$7,2,0)</f>
        <v>Diversidad, Equidad e Inclusión (DEI)</v>
      </c>
      <c r="R4844" s="118">
        <f t="array" ref="R4844">INDEX(Modelo!$F$1:$H$37,MATCH(1,(DataBase!Q4844=Modelo!$G$1:$G$37)*(DataBase!B4844=Modelo!$F$1:$F$37),0),3)</f>
        <v>0.29411764705882354</v>
      </c>
      <c r="S4844" s="115">
        <f t="shared" si="152"/>
        <v>50</v>
      </c>
      <c r="T4844" s="115">
        <f t="shared" si="153"/>
        <v>14.705882352941178</v>
      </c>
    </row>
    <row r="4845" spans="1:20" x14ac:dyDescent="0.3">
      <c r="A4845" s="115" t="s">
        <v>243</v>
      </c>
      <c r="B4845" s="115" t="s">
        <v>216</v>
      </c>
      <c r="C4845" s="115" t="s">
        <v>103</v>
      </c>
      <c r="D4845" s="115" t="s">
        <v>86</v>
      </c>
      <c r="E4845" s="115" t="s">
        <v>86</v>
      </c>
      <c r="F4845" s="115" t="s">
        <v>87</v>
      </c>
      <c r="G4845" s="115">
        <v>1985</v>
      </c>
      <c r="H4845" s="115" t="s">
        <v>244</v>
      </c>
      <c r="I4845" s="115">
        <v>2.6249202149999999</v>
      </c>
      <c r="J4845" s="115" t="s">
        <v>47</v>
      </c>
      <c r="K4845" s="115">
        <f>INDEX(DatosProcesados!$A$1:$BF$101,MATCH(DataBase!A4845,DatosProcesados!$A$1:$A$101,0),MATCH(DataBase!J4845,DatosProcesados!$A$1:$BF$1,0))</f>
        <v>0</v>
      </c>
      <c r="L4845" s="115" t="str">
        <f>INDEX(Modelo!$A$9:$D$89,MATCH(DataBase!$J4845,Modelo!$A$9:$A$89,0),MATCH(DataBase!L$1,Modelo!$A$9:$D$9,0))</f>
        <v xml:space="preserve">Impacto social </v>
      </c>
      <c r="M4845" s="115" t="str">
        <f>INDEX(Modelo!$A$9:$D$89,MATCH(DataBase!$J4845,Modelo!$A$9:$A$89,0),MATCH(DataBase!M$1,Modelo!$A$9:$D$9,0))</f>
        <v>Pilar 5</v>
      </c>
      <c r="N4845" s="115" t="str">
        <f>INDEX(Modelo!$A$9:$D$89,MATCH(DataBase!$J4845,Modelo!$A$9:$A$89,0),MATCH(DataBase!N$1,Modelo!$A$9:$D$9,0))</f>
        <v>scale</v>
      </c>
      <c r="O4845" s="115" t="b">
        <f t="array" ref="O4845">IF(N4845="negativo",INDEX($AD$3:$AG$51,MATCH(1,($B4845=$AD$3:$AD$51)*($J4845=$AE$3:$AE$51),0),3),IF(N4845="positivo",INDEX($AD$55:$AG$109,MATCH(1,($B4845=$AD$55:$AD$109)*($J4845=$AE$55:$AE$109),0),3)))</f>
        <v>0</v>
      </c>
      <c r="P4845" s="115" t="b">
        <f t="array" ref="P4845">IF(N4845="negativo",INDEX($AD$3:$AG$51,MATCH(1,($B4845=$AD$3:$AD$51)*($J4845=$AE$3:$AE$51),0),4),IF(N4845="positivo",INDEX($AD$55:$AG$109,MATCH(1,($B4845=$AD$55:$AD$109)*($J4845=$AE$55:$AE$109),0),4)))</f>
        <v>0</v>
      </c>
      <c r="Q4845" s="115" t="str">
        <f>VLOOKUP(M4845,Modelo!$A$2:$C$7,2,0)</f>
        <v>Diversidad, Equidad e Inclusión (DEI)</v>
      </c>
      <c r="R4845" s="118">
        <f t="array" ref="R4845">INDEX(Modelo!$F$1:$H$37,MATCH(1,(DataBase!Q4845=Modelo!$G$1:$G$37)*(DataBase!B4845=Modelo!$F$1:$F$37),0),3)</f>
        <v>0.15789473684210525</v>
      </c>
      <c r="S4845" s="115">
        <f t="shared" si="152"/>
        <v>0</v>
      </c>
      <c r="T4845" s="115">
        <f t="shared" si="153"/>
        <v>0</v>
      </c>
    </row>
    <row r="4846" spans="1:20" x14ac:dyDescent="0.3">
      <c r="A4846" s="115" t="s">
        <v>263</v>
      </c>
      <c r="B4846" s="115" t="s">
        <v>216</v>
      </c>
      <c r="C4846" s="115" t="s">
        <v>97</v>
      </c>
      <c r="D4846" s="115" t="s">
        <v>86</v>
      </c>
      <c r="E4846" s="115" t="s">
        <v>86</v>
      </c>
      <c r="F4846" s="115" t="s">
        <v>86</v>
      </c>
      <c r="G4846" s="115">
        <v>1990</v>
      </c>
      <c r="H4846" s="115" t="s">
        <v>125</v>
      </c>
      <c r="I4846" s="115">
        <v>2.3114637089999999</v>
      </c>
      <c r="J4846" s="115" t="s">
        <v>47</v>
      </c>
      <c r="K4846" s="115">
        <f>INDEX(DatosProcesados!$A$1:$BF$101,MATCH(DataBase!A4846,DatosProcesados!$A$1:$A$101,0),MATCH(DataBase!J4846,DatosProcesados!$A$1:$BF$1,0))</f>
        <v>2</v>
      </c>
      <c r="L4846" s="115" t="str">
        <f>INDEX(Modelo!$A$9:$D$89,MATCH(DataBase!$J4846,Modelo!$A$9:$A$89,0),MATCH(DataBase!L$1,Modelo!$A$9:$D$9,0))</f>
        <v xml:space="preserve">Impacto social </v>
      </c>
      <c r="M4846" s="115" t="str">
        <f>INDEX(Modelo!$A$9:$D$89,MATCH(DataBase!$J4846,Modelo!$A$9:$A$89,0),MATCH(DataBase!M$1,Modelo!$A$9:$D$9,0))</f>
        <v>Pilar 5</v>
      </c>
      <c r="N4846" s="115" t="str">
        <f>INDEX(Modelo!$A$9:$D$89,MATCH(DataBase!$J4846,Modelo!$A$9:$A$89,0),MATCH(DataBase!N$1,Modelo!$A$9:$D$9,0))</f>
        <v>scale</v>
      </c>
      <c r="O4846" s="115" t="b">
        <f t="array" ref="O4846">IF(N4846="negativo",INDEX($AD$3:$AG$51,MATCH(1,($B4846=$AD$3:$AD$51)*($J4846=$AE$3:$AE$51),0),3),IF(N4846="positivo",INDEX($AD$55:$AG$109,MATCH(1,($B4846=$AD$55:$AD$109)*($J4846=$AE$55:$AE$109),0),3)))</f>
        <v>0</v>
      </c>
      <c r="P4846" s="115" t="b">
        <f t="array" ref="P4846">IF(N4846="negativo",INDEX($AD$3:$AG$51,MATCH(1,($B4846=$AD$3:$AD$51)*($J4846=$AE$3:$AE$51),0),4),IF(N4846="positivo",INDEX($AD$55:$AG$109,MATCH(1,($B4846=$AD$55:$AD$109)*($J4846=$AE$55:$AE$109),0),4)))</f>
        <v>0</v>
      </c>
      <c r="Q4846" s="115" t="str">
        <f>VLOOKUP(M4846,Modelo!$A$2:$C$7,2,0)</f>
        <v>Diversidad, Equidad e Inclusión (DEI)</v>
      </c>
      <c r="R4846" s="118">
        <f t="array" ref="R4846">INDEX(Modelo!$F$1:$H$37,MATCH(1,(DataBase!Q4846=Modelo!$G$1:$G$37)*(DataBase!B4846=Modelo!$F$1:$F$37),0),3)</f>
        <v>0.15789473684210525</v>
      </c>
      <c r="S4846" s="115">
        <f t="shared" si="152"/>
        <v>100</v>
      </c>
      <c r="T4846" s="115">
        <f t="shared" si="153"/>
        <v>15.789473684210526</v>
      </c>
    </row>
    <row r="4847" spans="1:20" x14ac:dyDescent="0.3">
      <c r="A4847" s="115" t="s">
        <v>321</v>
      </c>
      <c r="B4847" s="115" t="s">
        <v>313</v>
      </c>
      <c r="C4847" s="115" t="s">
        <v>103</v>
      </c>
      <c r="D4847" s="115" t="s">
        <v>86</v>
      </c>
      <c r="E4847" s="115" t="s">
        <v>86</v>
      </c>
      <c r="F4847" s="115" t="s">
        <v>87</v>
      </c>
      <c r="G4847" s="115">
        <v>1949</v>
      </c>
      <c r="H4847" s="115" t="s">
        <v>125</v>
      </c>
      <c r="I4847" s="115">
        <v>16.077688644999999</v>
      </c>
      <c r="J4847" s="115" t="s">
        <v>47</v>
      </c>
      <c r="K4847" s="115">
        <f>INDEX(DatosProcesados!$A$1:$BF$101,MATCH(DataBase!A4847,DatosProcesados!$A$1:$A$101,0),MATCH(DataBase!J4847,DatosProcesados!$A$1:$BF$1,0))</f>
        <v>2</v>
      </c>
      <c r="L4847" s="115" t="str">
        <f>INDEX(Modelo!$A$9:$D$89,MATCH(DataBase!$J4847,Modelo!$A$9:$A$89,0),MATCH(DataBase!L$1,Modelo!$A$9:$D$9,0))</f>
        <v xml:space="preserve">Impacto social </v>
      </c>
      <c r="M4847" s="115" t="str">
        <f>INDEX(Modelo!$A$9:$D$89,MATCH(DataBase!$J4847,Modelo!$A$9:$A$89,0),MATCH(DataBase!M$1,Modelo!$A$9:$D$9,0))</f>
        <v>Pilar 5</v>
      </c>
      <c r="N4847" s="115" t="str">
        <f>INDEX(Modelo!$A$9:$D$89,MATCH(DataBase!$J4847,Modelo!$A$9:$A$89,0),MATCH(DataBase!N$1,Modelo!$A$9:$D$9,0))</f>
        <v>scale</v>
      </c>
      <c r="O4847" s="115" t="b">
        <f t="array" ref="O4847">IF(N4847="negativo",INDEX($AD$3:$AG$51,MATCH(1,($B4847=$AD$3:$AD$51)*($J4847=$AE$3:$AE$51),0),3),IF(N4847="positivo",INDEX($AD$55:$AG$109,MATCH(1,($B4847=$AD$55:$AD$109)*($J4847=$AE$55:$AE$109),0),3)))</f>
        <v>0</v>
      </c>
      <c r="P4847" s="115" t="b">
        <f t="array" ref="P4847">IF(N4847="negativo",INDEX($AD$3:$AG$51,MATCH(1,($B4847=$AD$3:$AD$51)*($J4847=$AE$3:$AE$51),0),4),IF(N4847="positivo",INDEX($AD$55:$AG$109,MATCH(1,($B4847=$AD$55:$AD$109)*($J4847=$AE$55:$AE$109),0),4)))</f>
        <v>0</v>
      </c>
      <c r="Q4847" s="115" t="str">
        <f>VLOOKUP(M4847,Modelo!$A$2:$C$7,2,0)</f>
        <v>Diversidad, Equidad e Inclusión (DEI)</v>
      </c>
      <c r="R4847" s="118">
        <f t="array" ref="R4847">INDEX(Modelo!$F$1:$H$37,MATCH(1,(DataBase!Q4847=Modelo!$G$1:$G$37)*(DataBase!B4847=Modelo!$F$1:$F$37),0),3)</f>
        <v>0.23529411764705882</v>
      </c>
      <c r="S4847" s="115">
        <f t="shared" si="152"/>
        <v>100</v>
      </c>
      <c r="T4847" s="115">
        <f t="shared" si="153"/>
        <v>23.52941176470588</v>
      </c>
    </row>
    <row r="4848" spans="1:20" x14ac:dyDescent="0.3">
      <c r="A4848" s="115" t="s">
        <v>363</v>
      </c>
      <c r="B4848" s="115" t="s">
        <v>313</v>
      </c>
      <c r="C4848" s="115" t="s">
        <v>103</v>
      </c>
      <c r="D4848" s="115" t="s">
        <v>87</v>
      </c>
      <c r="E4848" s="115" t="s">
        <v>87</v>
      </c>
      <c r="F4848" s="115" t="s">
        <v>87</v>
      </c>
      <c r="G4848" s="115">
        <v>1889</v>
      </c>
      <c r="H4848" s="115" t="s">
        <v>177</v>
      </c>
      <c r="I4848" s="115">
        <v>2.3075606390000001</v>
      </c>
      <c r="J4848" s="115" t="s">
        <v>47</v>
      </c>
      <c r="K4848" s="115">
        <f>INDEX(DatosProcesados!$A$1:$BF$101,MATCH(DataBase!A4848,DatosProcesados!$A$1:$A$101,0),MATCH(DataBase!J4848,DatosProcesados!$A$1:$BF$1,0))</f>
        <v>2</v>
      </c>
      <c r="L4848" s="115" t="str">
        <f>INDEX(Modelo!$A$9:$D$89,MATCH(DataBase!$J4848,Modelo!$A$9:$A$89,0),MATCH(DataBase!L$1,Modelo!$A$9:$D$9,0))</f>
        <v xml:space="preserve">Impacto social </v>
      </c>
      <c r="M4848" s="115" t="str">
        <f>INDEX(Modelo!$A$9:$D$89,MATCH(DataBase!$J4848,Modelo!$A$9:$A$89,0),MATCH(DataBase!M$1,Modelo!$A$9:$D$9,0))</f>
        <v>Pilar 5</v>
      </c>
      <c r="N4848" s="115" t="str">
        <f>INDEX(Modelo!$A$9:$D$89,MATCH(DataBase!$J4848,Modelo!$A$9:$A$89,0),MATCH(DataBase!N$1,Modelo!$A$9:$D$9,0))</f>
        <v>scale</v>
      </c>
      <c r="O4848" s="115" t="b">
        <f t="array" ref="O4848">IF(N4848="negativo",INDEX($AD$3:$AG$51,MATCH(1,($B4848=$AD$3:$AD$51)*($J4848=$AE$3:$AE$51),0),3),IF(N4848="positivo",INDEX($AD$55:$AG$109,MATCH(1,($B4848=$AD$55:$AD$109)*($J4848=$AE$55:$AE$109),0),3)))</f>
        <v>0</v>
      </c>
      <c r="P4848" s="115" t="b">
        <f t="array" ref="P4848">IF(N4848="negativo",INDEX($AD$3:$AG$51,MATCH(1,($B4848=$AD$3:$AD$51)*($J4848=$AE$3:$AE$51),0),4),IF(N4848="positivo",INDEX($AD$55:$AG$109,MATCH(1,($B4848=$AD$55:$AD$109)*($J4848=$AE$55:$AE$109),0),4)))</f>
        <v>0</v>
      </c>
      <c r="Q4848" s="115" t="str">
        <f>VLOOKUP(M4848,Modelo!$A$2:$C$7,2,0)</f>
        <v>Diversidad, Equidad e Inclusión (DEI)</v>
      </c>
      <c r="R4848" s="118">
        <f t="array" ref="R4848">INDEX(Modelo!$F$1:$H$37,MATCH(1,(DataBase!Q4848=Modelo!$G$1:$G$37)*(DataBase!B4848=Modelo!$F$1:$F$37),0),3)</f>
        <v>0.23529411764705882</v>
      </c>
      <c r="S4848" s="115">
        <f t="shared" si="152"/>
        <v>100</v>
      </c>
      <c r="T4848" s="115">
        <f t="shared" si="153"/>
        <v>23.52941176470588</v>
      </c>
    </row>
    <row r="4849" spans="1:20" x14ac:dyDescent="0.3">
      <c r="A4849" s="115" t="s">
        <v>423</v>
      </c>
      <c r="B4849" s="115" t="s">
        <v>407</v>
      </c>
      <c r="C4849" s="115" t="s">
        <v>103</v>
      </c>
      <c r="D4849" s="115" t="s">
        <v>86</v>
      </c>
      <c r="E4849" s="115" t="s">
        <v>87</v>
      </c>
      <c r="F4849" s="115" t="s">
        <v>87</v>
      </c>
      <c r="G4849" s="115">
        <v>1985</v>
      </c>
      <c r="H4849" s="115" t="s">
        <v>422</v>
      </c>
      <c r="I4849" s="115">
        <v>4.2502446559999996</v>
      </c>
      <c r="J4849" s="115" t="s">
        <v>47</v>
      </c>
      <c r="K4849" s="115">
        <f>INDEX(DatosProcesados!$A$1:$BF$101,MATCH(DataBase!A4849,DatosProcesados!$A$1:$A$101,0),MATCH(DataBase!J4849,DatosProcesados!$A$1:$BF$1,0))</f>
        <v>0</v>
      </c>
      <c r="L4849" s="115" t="str">
        <f>INDEX(Modelo!$A$9:$D$89,MATCH(DataBase!$J4849,Modelo!$A$9:$A$89,0),MATCH(DataBase!L$1,Modelo!$A$9:$D$9,0))</f>
        <v xml:space="preserve">Impacto social </v>
      </c>
      <c r="M4849" s="115" t="str">
        <f>INDEX(Modelo!$A$9:$D$89,MATCH(DataBase!$J4849,Modelo!$A$9:$A$89,0),MATCH(DataBase!M$1,Modelo!$A$9:$D$9,0))</f>
        <v>Pilar 5</v>
      </c>
      <c r="N4849" s="115" t="str">
        <f>INDEX(Modelo!$A$9:$D$89,MATCH(DataBase!$J4849,Modelo!$A$9:$A$89,0),MATCH(DataBase!N$1,Modelo!$A$9:$D$9,0))</f>
        <v>scale</v>
      </c>
      <c r="O4849" s="115" t="b">
        <f t="array" ref="O4849">IF(N4849="negativo",INDEX($AD$3:$AG$51,MATCH(1,($B4849=$AD$3:$AD$51)*($J4849=$AE$3:$AE$51),0),3),IF(N4849="positivo",INDEX($AD$55:$AG$109,MATCH(1,($B4849=$AD$55:$AD$109)*($J4849=$AE$55:$AE$109),0),3)))</f>
        <v>0</v>
      </c>
      <c r="P4849" s="115" t="b">
        <f t="array" ref="P4849">IF(N4849="negativo",INDEX($AD$3:$AG$51,MATCH(1,($B4849=$AD$3:$AD$51)*($J4849=$AE$3:$AE$51),0),4),IF(N4849="positivo",INDEX($AD$55:$AG$109,MATCH(1,($B4849=$AD$55:$AD$109)*($J4849=$AE$55:$AE$109),0),4)))</f>
        <v>0</v>
      </c>
      <c r="Q4849" s="115" t="str">
        <f>VLOOKUP(M4849,Modelo!$A$2:$C$7,2,0)</f>
        <v>Diversidad, Equidad e Inclusión (DEI)</v>
      </c>
      <c r="R4849" s="118">
        <f t="array" ref="R4849">INDEX(Modelo!$F$1:$H$37,MATCH(1,(DataBase!Q4849=Modelo!$G$1:$G$37)*(DataBase!B4849=Modelo!$F$1:$F$37),0),3)</f>
        <v>0.11538461538461539</v>
      </c>
      <c r="S4849" s="115">
        <f t="shared" si="152"/>
        <v>0</v>
      </c>
      <c r="T4849" s="115">
        <f t="shared" si="153"/>
        <v>0</v>
      </c>
    </row>
    <row r="4850" spans="1:20" x14ac:dyDescent="0.3">
      <c r="A4850" s="115" t="s">
        <v>172</v>
      </c>
      <c r="B4850" s="115" t="s">
        <v>84</v>
      </c>
      <c r="C4850" s="115" t="s">
        <v>103</v>
      </c>
      <c r="D4850" s="115" t="s">
        <v>86</v>
      </c>
      <c r="E4850" s="115" t="s">
        <v>87</v>
      </c>
      <c r="F4850" s="115" t="s">
        <v>86</v>
      </c>
      <c r="G4850" s="115">
        <v>1966</v>
      </c>
      <c r="H4850" s="115" t="s">
        <v>125</v>
      </c>
      <c r="I4850" s="115">
        <v>2.6355685659999999</v>
      </c>
      <c r="J4850" s="115" t="s">
        <v>47</v>
      </c>
      <c r="K4850" s="115">
        <f>INDEX(DatosProcesados!$A$1:$BF$101,MATCH(DataBase!A4850,DatosProcesados!$A$1:$A$101,0),MATCH(DataBase!J4850,DatosProcesados!$A$1:$BF$1,0))</f>
        <v>0</v>
      </c>
      <c r="L4850" s="115" t="str">
        <f>INDEX(Modelo!$A$9:$D$89,MATCH(DataBase!$J4850,Modelo!$A$9:$A$89,0),MATCH(DataBase!L$1,Modelo!$A$9:$D$9,0))</f>
        <v xml:space="preserve">Impacto social </v>
      </c>
      <c r="M4850" s="115" t="str">
        <f>INDEX(Modelo!$A$9:$D$89,MATCH(DataBase!$J4850,Modelo!$A$9:$A$89,0),MATCH(DataBase!M$1,Modelo!$A$9:$D$9,0))</f>
        <v>Pilar 5</v>
      </c>
      <c r="N4850" s="115" t="str">
        <f>INDEX(Modelo!$A$9:$D$89,MATCH(DataBase!$J4850,Modelo!$A$9:$A$89,0),MATCH(DataBase!N$1,Modelo!$A$9:$D$9,0))</f>
        <v>scale</v>
      </c>
      <c r="O4850" s="115" t="b">
        <f t="array" ref="O4850">IF(N4850="negativo",INDEX($AD$3:$AG$51,MATCH(1,($B4850=$AD$3:$AD$51)*($J4850=$AE$3:$AE$51),0),3),IF(N4850="positivo",INDEX($AD$55:$AG$109,MATCH(1,($B4850=$AD$55:$AD$109)*($J4850=$AE$55:$AE$109),0),3)))</f>
        <v>0</v>
      </c>
      <c r="P4850" s="115" t="b">
        <f t="array" ref="P4850">IF(N4850="negativo",INDEX($AD$3:$AG$51,MATCH(1,($B4850=$AD$3:$AD$51)*($J4850=$AE$3:$AE$51),0),4),IF(N4850="positivo",INDEX($AD$55:$AG$109,MATCH(1,($B4850=$AD$55:$AD$109)*($J4850=$AE$55:$AE$109),0),4)))</f>
        <v>0</v>
      </c>
      <c r="Q4850" s="115" t="str">
        <f>VLOOKUP(M4850,Modelo!$A$2:$C$7,2,0)</f>
        <v>Diversidad, Equidad e Inclusión (DEI)</v>
      </c>
      <c r="R4850" s="118">
        <f t="array" ref="R4850">INDEX(Modelo!$F$1:$H$37,MATCH(1,(DataBase!Q4850=Modelo!$G$1:$G$37)*(DataBase!B4850=Modelo!$F$1:$F$37),0),3)</f>
        <v>0.29411764705882354</v>
      </c>
      <c r="S4850" s="115">
        <f t="shared" si="152"/>
        <v>0</v>
      </c>
      <c r="T4850" s="115">
        <f t="shared" si="153"/>
        <v>0</v>
      </c>
    </row>
    <row r="4851" spans="1:20" x14ac:dyDescent="0.3">
      <c r="A4851" s="115" t="s">
        <v>158</v>
      </c>
      <c r="B4851" s="115" t="s">
        <v>84</v>
      </c>
      <c r="C4851" s="115" t="s">
        <v>97</v>
      </c>
      <c r="D4851" s="115" t="s">
        <v>86</v>
      </c>
      <c r="E4851" s="115" t="s">
        <v>87</v>
      </c>
      <c r="F4851" s="115" t="s">
        <v>87</v>
      </c>
      <c r="G4851" s="115">
        <v>1896</v>
      </c>
      <c r="H4851" s="115" t="s">
        <v>125</v>
      </c>
      <c r="I4851" s="115">
        <v>3.7166394839999999</v>
      </c>
      <c r="J4851" s="115" t="s">
        <v>47</v>
      </c>
      <c r="K4851" s="115">
        <f>INDEX(DatosProcesados!$A$1:$BF$101,MATCH(DataBase!A4851,DatosProcesados!$A$1:$A$101,0),MATCH(DataBase!J4851,DatosProcesados!$A$1:$BF$1,0))</f>
        <v>1</v>
      </c>
      <c r="L4851" s="115" t="str">
        <f>INDEX(Modelo!$A$9:$D$89,MATCH(DataBase!$J4851,Modelo!$A$9:$A$89,0),MATCH(DataBase!L$1,Modelo!$A$9:$D$9,0))</f>
        <v xml:space="preserve">Impacto social </v>
      </c>
      <c r="M4851" s="115" t="str">
        <f>INDEX(Modelo!$A$9:$D$89,MATCH(DataBase!$J4851,Modelo!$A$9:$A$89,0),MATCH(DataBase!M$1,Modelo!$A$9:$D$9,0))</f>
        <v>Pilar 5</v>
      </c>
      <c r="N4851" s="115" t="str">
        <f>INDEX(Modelo!$A$9:$D$89,MATCH(DataBase!$J4851,Modelo!$A$9:$A$89,0),MATCH(DataBase!N$1,Modelo!$A$9:$D$9,0))</f>
        <v>scale</v>
      </c>
      <c r="O4851" s="115" t="b">
        <f t="array" ref="O4851">IF(N4851="negativo",INDEX($AD$3:$AG$51,MATCH(1,($B4851=$AD$3:$AD$51)*($J4851=$AE$3:$AE$51),0),3),IF(N4851="positivo",INDEX($AD$55:$AG$109,MATCH(1,($B4851=$AD$55:$AD$109)*($J4851=$AE$55:$AE$109),0),3)))</f>
        <v>0</v>
      </c>
      <c r="P4851" s="115" t="b">
        <f t="array" ref="P4851">IF(N4851="negativo",INDEX($AD$3:$AG$51,MATCH(1,($B4851=$AD$3:$AD$51)*($J4851=$AE$3:$AE$51),0),4),IF(N4851="positivo",INDEX($AD$55:$AG$109,MATCH(1,($B4851=$AD$55:$AD$109)*($J4851=$AE$55:$AE$109),0),4)))</f>
        <v>0</v>
      </c>
      <c r="Q4851" s="115" t="str">
        <f>VLOOKUP(M4851,Modelo!$A$2:$C$7,2,0)</f>
        <v>Diversidad, Equidad e Inclusión (DEI)</v>
      </c>
      <c r="R4851" s="118">
        <f t="array" ref="R4851">INDEX(Modelo!$F$1:$H$37,MATCH(1,(DataBase!Q4851=Modelo!$G$1:$G$37)*(DataBase!B4851=Modelo!$F$1:$F$37),0),3)</f>
        <v>0.29411764705882354</v>
      </c>
      <c r="S4851" s="115">
        <f t="shared" si="152"/>
        <v>50</v>
      </c>
      <c r="T4851" s="115">
        <f t="shared" si="153"/>
        <v>14.705882352941178</v>
      </c>
    </row>
    <row r="4852" spans="1:20" x14ac:dyDescent="0.3">
      <c r="A4852" s="115" t="s">
        <v>310</v>
      </c>
      <c r="B4852" s="115" t="s">
        <v>216</v>
      </c>
      <c r="C4852" s="115" t="s">
        <v>85</v>
      </c>
      <c r="D4852" s="115" t="s">
        <v>86</v>
      </c>
      <c r="E4852" s="115" t="s">
        <v>87</v>
      </c>
      <c r="F4852" s="115" t="s">
        <v>87</v>
      </c>
      <c r="G4852" s="115">
        <v>1908</v>
      </c>
      <c r="H4852" s="115" t="s">
        <v>244</v>
      </c>
      <c r="I4852" s="115">
        <v>1.2123628230000001</v>
      </c>
      <c r="J4852" s="115" t="s">
        <v>47</v>
      </c>
      <c r="K4852" s="115">
        <f>INDEX(DatosProcesados!$A$1:$BF$101,MATCH(DataBase!A4852,DatosProcesados!$A$1:$A$101,0),MATCH(DataBase!J4852,DatosProcesados!$A$1:$BF$1,0))</f>
        <v>1</v>
      </c>
      <c r="L4852" s="115" t="str">
        <f>INDEX(Modelo!$A$9:$D$89,MATCH(DataBase!$J4852,Modelo!$A$9:$A$89,0),MATCH(DataBase!L$1,Modelo!$A$9:$D$9,0))</f>
        <v xml:space="preserve">Impacto social </v>
      </c>
      <c r="M4852" s="115" t="str">
        <f>INDEX(Modelo!$A$9:$D$89,MATCH(DataBase!$J4852,Modelo!$A$9:$A$89,0),MATCH(DataBase!M$1,Modelo!$A$9:$D$9,0))</f>
        <v>Pilar 5</v>
      </c>
      <c r="N4852" s="115" t="str">
        <f>INDEX(Modelo!$A$9:$D$89,MATCH(DataBase!$J4852,Modelo!$A$9:$A$89,0),MATCH(DataBase!N$1,Modelo!$A$9:$D$9,0))</f>
        <v>scale</v>
      </c>
      <c r="O4852" s="115" t="b">
        <f t="array" ref="O4852">IF(N4852="negativo",INDEX($AD$3:$AG$51,MATCH(1,($B4852=$AD$3:$AD$51)*($J4852=$AE$3:$AE$51),0),3),IF(N4852="positivo",INDEX($AD$55:$AG$109,MATCH(1,($B4852=$AD$55:$AD$109)*($J4852=$AE$55:$AE$109),0),3)))</f>
        <v>0</v>
      </c>
      <c r="P4852" s="115" t="b">
        <f t="array" ref="P4852">IF(N4852="negativo",INDEX($AD$3:$AG$51,MATCH(1,($B4852=$AD$3:$AD$51)*($J4852=$AE$3:$AE$51),0),4),IF(N4852="positivo",INDEX($AD$55:$AG$109,MATCH(1,($B4852=$AD$55:$AD$109)*($J4852=$AE$55:$AE$109),0),4)))</f>
        <v>0</v>
      </c>
      <c r="Q4852" s="115" t="str">
        <f>VLOOKUP(M4852,Modelo!$A$2:$C$7,2,0)</f>
        <v>Diversidad, Equidad e Inclusión (DEI)</v>
      </c>
      <c r="R4852" s="118">
        <f t="array" ref="R4852">INDEX(Modelo!$F$1:$H$37,MATCH(1,(DataBase!Q4852=Modelo!$G$1:$G$37)*(DataBase!B4852=Modelo!$F$1:$F$37),0),3)</f>
        <v>0.15789473684210525</v>
      </c>
      <c r="S4852" s="115">
        <f t="shared" si="152"/>
        <v>50</v>
      </c>
      <c r="T4852" s="115">
        <f t="shared" si="153"/>
        <v>7.8947368421052628</v>
      </c>
    </row>
    <row r="4853" spans="1:20" x14ac:dyDescent="0.3">
      <c r="A4853" s="115" t="s">
        <v>441</v>
      </c>
      <c r="B4853" s="115" t="s">
        <v>407</v>
      </c>
      <c r="C4853" s="115" t="s">
        <v>103</v>
      </c>
      <c r="D4853" s="115" t="s">
        <v>86</v>
      </c>
      <c r="E4853" s="115" t="s">
        <v>87</v>
      </c>
      <c r="F4853" s="115" t="s">
        <v>87</v>
      </c>
      <c r="G4853" s="115">
        <v>2002</v>
      </c>
      <c r="H4853" s="115" t="s">
        <v>177</v>
      </c>
      <c r="I4853" s="115">
        <v>2.4203671080000002</v>
      </c>
      <c r="J4853" s="115" t="s">
        <v>47</v>
      </c>
      <c r="K4853" s="115">
        <f>INDEX(DatosProcesados!$A$1:$BF$101,MATCH(DataBase!A4853,DatosProcesados!$A$1:$A$101,0),MATCH(DataBase!J4853,DatosProcesados!$A$1:$BF$1,0))</f>
        <v>2</v>
      </c>
      <c r="L4853" s="115" t="str">
        <f>INDEX(Modelo!$A$9:$D$89,MATCH(DataBase!$J4853,Modelo!$A$9:$A$89,0),MATCH(DataBase!L$1,Modelo!$A$9:$D$9,0))</f>
        <v xml:space="preserve">Impacto social </v>
      </c>
      <c r="M4853" s="115" t="str">
        <f>INDEX(Modelo!$A$9:$D$89,MATCH(DataBase!$J4853,Modelo!$A$9:$A$89,0),MATCH(DataBase!M$1,Modelo!$A$9:$D$9,0))</f>
        <v>Pilar 5</v>
      </c>
      <c r="N4853" s="115" t="str">
        <f>INDEX(Modelo!$A$9:$D$89,MATCH(DataBase!$J4853,Modelo!$A$9:$A$89,0),MATCH(DataBase!N$1,Modelo!$A$9:$D$9,0))</f>
        <v>scale</v>
      </c>
      <c r="O4853" s="115" t="b">
        <f t="array" ref="O4853">IF(N4853="negativo",INDEX($AD$3:$AG$51,MATCH(1,($B4853=$AD$3:$AD$51)*($J4853=$AE$3:$AE$51),0),3),IF(N4853="positivo",INDEX($AD$55:$AG$109,MATCH(1,($B4853=$AD$55:$AD$109)*($J4853=$AE$55:$AE$109),0),3)))</f>
        <v>0</v>
      </c>
      <c r="P4853" s="115" t="b">
        <f t="array" ref="P4853">IF(N4853="negativo",INDEX($AD$3:$AG$51,MATCH(1,($B4853=$AD$3:$AD$51)*($J4853=$AE$3:$AE$51),0),4),IF(N4853="positivo",INDEX($AD$55:$AG$109,MATCH(1,($B4853=$AD$55:$AD$109)*($J4853=$AE$55:$AE$109),0),4)))</f>
        <v>0</v>
      </c>
      <c r="Q4853" s="115" t="str">
        <f>VLOOKUP(M4853,Modelo!$A$2:$C$7,2,0)</f>
        <v>Diversidad, Equidad e Inclusión (DEI)</v>
      </c>
      <c r="R4853" s="118">
        <f t="array" ref="R4853">INDEX(Modelo!$F$1:$H$37,MATCH(1,(DataBase!Q4853=Modelo!$G$1:$G$37)*(DataBase!B4853=Modelo!$F$1:$F$37),0),3)</f>
        <v>0.11538461538461539</v>
      </c>
      <c r="S4853" s="115">
        <f t="shared" si="152"/>
        <v>100</v>
      </c>
      <c r="T4853" s="115">
        <f t="shared" si="153"/>
        <v>11.538461538461538</v>
      </c>
    </row>
    <row r="4854" spans="1:20" x14ac:dyDescent="0.3">
      <c r="A4854" s="115" t="s">
        <v>454</v>
      </c>
      <c r="B4854" s="115" t="s">
        <v>407</v>
      </c>
      <c r="C4854" s="115" t="s">
        <v>103</v>
      </c>
      <c r="D4854" s="115" t="s">
        <v>86</v>
      </c>
      <c r="E4854" s="115" t="s">
        <v>87</v>
      </c>
      <c r="F4854" s="115" t="s">
        <v>87</v>
      </c>
      <c r="G4854" s="115">
        <v>2003</v>
      </c>
      <c r="H4854" s="115" t="s">
        <v>422</v>
      </c>
      <c r="I4854" s="115">
        <v>1.3219259999999999</v>
      </c>
      <c r="J4854" s="115" t="s">
        <v>47</v>
      </c>
      <c r="K4854" s="115">
        <f>INDEX(DatosProcesados!$A$1:$BF$101,MATCH(DataBase!A4854,DatosProcesados!$A$1:$A$101,0),MATCH(DataBase!J4854,DatosProcesados!$A$1:$BF$1,0))</f>
        <v>0</v>
      </c>
      <c r="L4854" s="115" t="str">
        <f>INDEX(Modelo!$A$9:$D$89,MATCH(DataBase!$J4854,Modelo!$A$9:$A$89,0),MATCH(DataBase!L$1,Modelo!$A$9:$D$9,0))</f>
        <v xml:space="preserve">Impacto social </v>
      </c>
      <c r="M4854" s="115" t="str">
        <f>INDEX(Modelo!$A$9:$D$89,MATCH(DataBase!$J4854,Modelo!$A$9:$A$89,0),MATCH(DataBase!M$1,Modelo!$A$9:$D$9,0))</f>
        <v>Pilar 5</v>
      </c>
      <c r="N4854" s="115" t="str">
        <f>INDEX(Modelo!$A$9:$D$89,MATCH(DataBase!$J4854,Modelo!$A$9:$A$89,0),MATCH(DataBase!N$1,Modelo!$A$9:$D$9,0))</f>
        <v>scale</v>
      </c>
      <c r="O4854" s="115" t="b">
        <f t="array" ref="O4854">IF(N4854="negativo",INDEX($AD$3:$AG$51,MATCH(1,($B4854=$AD$3:$AD$51)*($J4854=$AE$3:$AE$51),0),3),IF(N4854="positivo",INDEX($AD$55:$AG$109,MATCH(1,($B4854=$AD$55:$AD$109)*($J4854=$AE$55:$AE$109),0),3)))</f>
        <v>0</v>
      </c>
      <c r="P4854" s="115" t="b">
        <f t="array" ref="P4854">IF(N4854="negativo",INDEX($AD$3:$AG$51,MATCH(1,($B4854=$AD$3:$AD$51)*($J4854=$AE$3:$AE$51),0),4),IF(N4854="positivo",INDEX($AD$55:$AG$109,MATCH(1,($B4854=$AD$55:$AD$109)*($J4854=$AE$55:$AE$109),0),4)))</f>
        <v>0</v>
      </c>
      <c r="Q4854" s="115" t="str">
        <f>VLOOKUP(M4854,Modelo!$A$2:$C$7,2,0)</f>
        <v>Diversidad, Equidad e Inclusión (DEI)</v>
      </c>
      <c r="R4854" s="118">
        <f t="array" ref="R4854">INDEX(Modelo!$F$1:$H$37,MATCH(1,(DataBase!Q4854=Modelo!$G$1:$G$37)*(DataBase!B4854=Modelo!$F$1:$F$37),0),3)</f>
        <v>0.11538461538461539</v>
      </c>
      <c r="S4854" s="115">
        <f t="shared" si="152"/>
        <v>0</v>
      </c>
      <c r="T4854" s="115">
        <f t="shared" si="153"/>
        <v>0</v>
      </c>
    </row>
    <row r="4855" spans="1:20" x14ac:dyDescent="0.3">
      <c r="A4855" s="115" t="s">
        <v>477</v>
      </c>
      <c r="B4855" s="115" t="s">
        <v>467</v>
      </c>
      <c r="C4855" s="115" t="s">
        <v>103</v>
      </c>
      <c r="D4855" s="115" t="s">
        <v>86</v>
      </c>
      <c r="E4855" s="115" t="s">
        <v>86</v>
      </c>
      <c r="F4855" s="115" t="s">
        <v>86</v>
      </c>
      <c r="G4855" s="115">
        <v>1985</v>
      </c>
      <c r="H4855" s="115" t="s">
        <v>125</v>
      </c>
      <c r="I4855" s="115">
        <v>0.441609957</v>
      </c>
      <c r="J4855" s="115" t="s">
        <v>47</v>
      </c>
      <c r="K4855" s="115">
        <f>INDEX(DatosProcesados!$A$1:$BF$101,MATCH(DataBase!A4855,DatosProcesados!$A$1:$A$101,0),MATCH(DataBase!J4855,DatosProcesados!$A$1:$BF$1,0))</f>
        <v>0</v>
      </c>
      <c r="L4855" s="115" t="str">
        <f>INDEX(Modelo!$A$9:$D$89,MATCH(DataBase!$J4855,Modelo!$A$9:$A$89,0),MATCH(DataBase!L$1,Modelo!$A$9:$D$9,0))</f>
        <v xml:space="preserve">Impacto social </v>
      </c>
      <c r="M4855" s="115" t="str">
        <f>INDEX(Modelo!$A$9:$D$89,MATCH(DataBase!$J4855,Modelo!$A$9:$A$89,0),MATCH(DataBase!M$1,Modelo!$A$9:$D$9,0))</f>
        <v>Pilar 5</v>
      </c>
      <c r="N4855" s="115" t="str">
        <f>INDEX(Modelo!$A$9:$D$89,MATCH(DataBase!$J4855,Modelo!$A$9:$A$89,0),MATCH(DataBase!N$1,Modelo!$A$9:$D$9,0))</f>
        <v>scale</v>
      </c>
      <c r="O4855" s="115" t="b">
        <f t="array" ref="O4855">IF(N4855="negativo",INDEX($AD$3:$AG$51,MATCH(1,($B4855=$AD$3:$AD$51)*($J4855=$AE$3:$AE$51),0),3),IF(N4855="positivo",INDEX($AD$55:$AG$109,MATCH(1,($B4855=$AD$55:$AD$109)*($J4855=$AE$55:$AE$109),0),3)))</f>
        <v>0</v>
      </c>
      <c r="P4855" s="115" t="b">
        <f t="array" ref="P4855">IF(N4855="negativo",INDEX($AD$3:$AG$51,MATCH(1,($B4855=$AD$3:$AD$51)*($J4855=$AE$3:$AE$51),0),4),IF(N4855="positivo",INDEX($AD$55:$AG$109,MATCH(1,($B4855=$AD$55:$AD$109)*($J4855=$AE$55:$AE$109),0),4)))</f>
        <v>0</v>
      </c>
      <c r="Q4855" s="115" t="str">
        <f>VLOOKUP(M4855,Modelo!$A$2:$C$7,2,0)</f>
        <v>Diversidad, Equidad e Inclusión (DEI)</v>
      </c>
      <c r="R4855" s="118">
        <f t="array" ref="R4855">INDEX(Modelo!$F$1:$H$37,MATCH(1,(DataBase!Q4855=Modelo!$G$1:$G$37)*(DataBase!B4855=Modelo!$F$1:$F$37),0),3)</f>
        <v>0.14285714285714285</v>
      </c>
      <c r="S4855" s="115">
        <f t="shared" si="152"/>
        <v>0</v>
      </c>
      <c r="T4855" s="115">
        <f t="shared" si="153"/>
        <v>0</v>
      </c>
    </row>
    <row r="4856" spans="1:20" x14ac:dyDescent="0.3">
      <c r="A4856" s="115" t="s">
        <v>256</v>
      </c>
      <c r="B4856" s="115" t="s">
        <v>216</v>
      </c>
      <c r="C4856" s="115" t="s">
        <v>103</v>
      </c>
      <c r="D4856" s="115" t="s">
        <v>87</v>
      </c>
      <c r="E4856" s="115" t="s">
        <v>86</v>
      </c>
      <c r="F4856" s="115" t="s">
        <v>86</v>
      </c>
      <c r="G4856" s="115">
        <v>1964</v>
      </c>
      <c r="H4856" s="115" t="s">
        <v>125</v>
      </c>
      <c r="I4856" s="115">
        <v>2.4859553989999998</v>
      </c>
      <c r="J4856" s="115" t="s">
        <v>47</v>
      </c>
      <c r="K4856" s="115">
        <f>INDEX(DatosProcesados!$A$1:$BF$101,MATCH(DataBase!A4856,DatosProcesados!$A$1:$A$101,0),MATCH(DataBase!J4856,DatosProcesados!$A$1:$BF$1,0))</f>
        <v>0</v>
      </c>
      <c r="L4856" s="115" t="str">
        <f>INDEX(Modelo!$A$9:$D$89,MATCH(DataBase!$J4856,Modelo!$A$9:$A$89,0),MATCH(DataBase!L$1,Modelo!$A$9:$D$9,0))</f>
        <v xml:space="preserve">Impacto social </v>
      </c>
      <c r="M4856" s="115" t="str">
        <f>INDEX(Modelo!$A$9:$D$89,MATCH(DataBase!$J4856,Modelo!$A$9:$A$89,0),MATCH(DataBase!M$1,Modelo!$A$9:$D$9,0))</f>
        <v>Pilar 5</v>
      </c>
      <c r="N4856" s="115" t="str">
        <f>INDEX(Modelo!$A$9:$D$89,MATCH(DataBase!$J4856,Modelo!$A$9:$A$89,0),MATCH(DataBase!N$1,Modelo!$A$9:$D$9,0))</f>
        <v>scale</v>
      </c>
      <c r="O4856" s="115" t="b">
        <f t="array" ref="O4856">IF(N4856="negativo",INDEX($AD$3:$AG$51,MATCH(1,($B4856=$AD$3:$AD$51)*($J4856=$AE$3:$AE$51),0),3),IF(N4856="positivo",INDEX($AD$55:$AG$109,MATCH(1,($B4856=$AD$55:$AD$109)*($J4856=$AE$55:$AE$109),0),3)))</f>
        <v>0</v>
      </c>
      <c r="P4856" s="115" t="b">
        <f t="array" ref="P4856">IF(N4856="negativo",INDEX($AD$3:$AG$51,MATCH(1,($B4856=$AD$3:$AD$51)*($J4856=$AE$3:$AE$51),0),4),IF(N4856="positivo",INDEX($AD$55:$AG$109,MATCH(1,($B4856=$AD$55:$AD$109)*($J4856=$AE$55:$AE$109),0),4)))</f>
        <v>0</v>
      </c>
      <c r="Q4856" s="115" t="str">
        <f>VLOOKUP(M4856,Modelo!$A$2:$C$7,2,0)</f>
        <v>Diversidad, Equidad e Inclusión (DEI)</v>
      </c>
      <c r="R4856" s="118">
        <f t="array" ref="R4856">INDEX(Modelo!$F$1:$H$37,MATCH(1,(DataBase!Q4856=Modelo!$G$1:$G$37)*(DataBase!B4856=Modelo!$F$1:$F$37),0),3)</f>
        <v>0.15789473684210525</v>
      </c>
      <c r="S4856" s="115">
        <f t="shared" si="152"/>
        <v>0</v>
      </c>
      <c r="T4856" s="115">
        <f t="shared" si="153"/>
        <v>0</v>
      </c>
    </row>
    <row r="4857" spans="1:20" x14ac:dyDescent="0.3">
      <c r="A4857" s="115" t="s">
        <v>305</v>
      </c>
      <c r="B4857" s="115" t="s">
        <v>216</v>
      </c>
      <c r="C4857" s="115" t="s">
        <v>103</v>
      </c>
      <c r="D4857" s="115" t="s">
        <v>87</v>
      </c>
      <c r="E4857" s="115" t="s">
        <v>86</v>
      </c>
      <c r="F4857" s="115" t="s">
        <v>86</v>
      </c>
      <c r="G4857" s="115">
        <v>1940</v>
      </c>
      <c r="H4857" s="115" t="s">
        <v>125</v>
      </c>
      <c r="I4857" s="115">
        <v>1.340540112</v>
      </c>
      <c r="J4857" s="115" t="s">
        <v>47</v>
      </c>
      <c r="K4857" s="115">
        <f>INDEX(DatosProcesados!$A$1:$BF$101,MATCH(DataBase!A4857,DatosProcesados!$A$1:$A$101,0),MATCH(DataBase!J4857,DatosProcesados!$A$1:$BF$1,0))</f>
        <v>1</v>
      </c>
      <c r="L4857" s="115" t="str">
        <f>INDEX(Modelo!$A$9:$D$89,MATCH(DataBase!$J4857,Modelo!$A$9:$A$89,0),MATCH(DataBase!L$1,Modelo!$A$9:$D$9,0))</f>
        <v xml:space="preserve">Impacto social </v>
      </c>
      <c r="M4857" s="115" t="str">
        <f>INDEX(Modelo!$A$9:$D$89,MATCH(DataBase!$J4857,Modelo!$A$9:$A$89,0),MATCH(DataBase!M$1,Modelo!$A$9:$D$9,0))</f>
        <v>Pilar 5</v>
      </c>
      <c r="N4857" s="115" t="str">
        <f>INDEX(Modelo!$A$9:$D$89,MATCH(DataBase!$J4857,Modelo!$A$9:$A$89,0),MATCH(DataBase!N$1,Modelo!$A$9:$D$9,0))</f>
        <v>scale</v>
      </c>
      <c r="O4857" s="115" t="b">
        <f t="array" ref="O4857">IF(N4857="negativo",INDEX($AD$3:$AG$51,MATCH(1,($B4857=$AD$3:$AD$51)*($J4857=$AE$3:$AE$51),0),3),IF(N4857="positivo",INDEX($AD$55:$AG$109,MATCH(1,($B4857=$AD$55:$AD$109)*($J4857=$AE$55:$AE$109),0),3)))</f>
        <v>0</v>
      </c>
      <c r="P4857" s="115" t="b">
        <f t="array" ref="P4857">IF(N4857="negativo",INDEX($AD$3:$AG$51,MATCH(1,($B4857=$AD$3:$AD$51)*($J4857=$AE$3:$AE$51),0),4),IF(N4857="positivo",INDEX($AD$55:$AG$109,MATCH(1,($B4857=$AD$55:$AD$109)*($J4857=$AE$55:$AE$109),0),4)))</f>
        <v>0</v>
      </c>
      <c r="Q4857" s="115" t="str">
        <f>VLOOKUP(M4857,Modelo!$A$2:$C$7,2,0)</f>
        <v>Diversidad, Equidad e Inclusión (DEI)</v>
      </c>
      <c r="R4857" s="118">
        <f t="array" ref="R4857">INDEX(Modelo!$F$1:$H$37,MATCH(1,(DataBase!Q4857=Modelo!$G$1:$G$37)*(DataBase!B4857=Modelo!$F$1:$F$37),0),3)</f>
        <v>0.15789473684210525</v>
      </c>
      <c r="S4857" s="115">
        <f t="shared" si="152"/>
        <v>50</v>
      </c>
      <c r="T4857" s="115">
        <f t="shared" si="153"/>
        <v>7.8947368421052628</v>
      </c>
    </row>
    <row r="4858" spans="1:20" x14ac:dyDescent="0.3">
      <c r="A4858" s="115" t="s">
        <v>432</v>
      </c>
      <c r="B4858" s="115" t="s">
        <v>407</v>
      </c>
      <c r="C4858" s="115" t="s">
        <v>103</v>
      </c>
      <c r="D4858" s="115" t="s">
        <v>86</v>
      </c>
      <c r="E4858" s="115" t="s">
        <v>86</v>
      </c>
      <c r="F4858" s="115" t="s">
        <v>86</v>
      </c>
      <c r="G4858" s="115">
        <v>1956</v>
      </c>
      <c r="H4858" s="115" t="s">
        <v>125</v>
      </c>
      <c r="I4858" s="115">
        <v>2.660692144</v>
      </c>
      <c r="J4858" s="115" t="s">
        <v>47</v>
      </c>
      <c r="K4858" s="115">
        <f>INDEX(DatosProcesados!$A$1:$BF$101,MATCH(DataBase!A4858,DatosProcesados!$A$1:$A$101,0),MATCH(DataBase!J4858,DatosProcesados!$A$1:$BF$1,0))</f>
        <v>1</v>
      </c>
      <c r="L4858" s="115" t="str">
        <f>INDEX(Modelo!$A$9:$D$89,MATCH(DataBase!$J4858,Modelo!$A$9:$A$89,0),MATCH(DataBase!L$1,Modelo!$A$9:$D$9,0))</f>
        <v xml:space="preserve">Impacto social </v>
      </c>
      <c r="M4858" s="115" t="str">
        <f>INDEX(Modelo!$A$9:$D$89,MATCH(DataBase!$J4858,Modelo!$A$9:$A$89,0),MATCH(DataBase!M$1,Modelo!$A$9:$D$9,0))</f>
        <v>Pilar 5</v>
      </c>
      <c r="N4858" s="115" t="str">
        <f>INDEX(Modelo!$A$9:$D$89,MATCH(DataBase!$J4858,Modelo!$A$9:$A$89,0),MATCH(DataBase!N$1,Modelo!$A$9:$D$9,0))</f>
        <v>scale</v>
      </c>
      <c r="O4858" s="115" t="b">
        <f t="array" ref="O4858">IF(N4858="negativo",INDEX($AD$3:$AG$51,MATCH(1,($B4858=$AD$3:$AD$51)*($J4858=$AE$3:$AE$51),0),3),IF(N4858="positivo",INDEX($AD$55:$AG$109,MATCH(1,($B4858=$AD$55:$AD$109)*($J4858=$AE$55:$AE$109),0),3)))</f>
        <v>0</v>
      </c>
      <c r="P4858" s="115" t="b">
        <f t="array" ref="P4858">IF(N4858="negativo",INDEX($AD$3:$AG$51,MATCH(1,($B4858=$AD$3:$AD$51)*($J4858=$AE$3:$AE$51),0),4),IF(N4858="positivo",INDEX($AD$55:$AG$109,MATCH(1,($B4858=$AD$55:$AD$109)*($J4858=$AE$55:$AE$109),0),4)))</f>
        <v>0</v>
      </c>
      <c r="Q4858" s="115" t="str">
        <f>VLOOKUP(M4858,Modelo!$A$2:$C$7,2,0)</f>
        <v>Diversidad, Equidad e Inclusión (DEI)</v>
      </c>
      <c r="R4858" s="118">
        <f t="array" ref="R4858">INDEX(Modelo!$F$1:$H$37,MATCH(1,(DataBase!Q4858=Modelo!$G$1:$G$37)*(DataBase!B4858=Modelo!$F$1:$F$37),0),3)</f>
        <v>0.11538461538461539</v>
      </c>
      <c r="S4858" s="115">
        <f t="shared" si="152"/>
        <v>50</v>
      </c>
      <c r="T4858" s="115">
        <f t="shared" si="153"/>
        <v>5.7692307692307692</v>
      </c>
    </row>
    <row r="4859" spans="1:20" x14ac:dyDescent="0.3">
      <c r="A4859" s="115" t="s">
        <v>476</v>
      </c>
      <c r="B4859" s="115" t="s">
        <v>467</v>
      </c>
      <c r="C4859" s="115" t="s">
        <v>103</v>
      </c>
      <c r="D4859" s="115" t="s">
        <v>87</v>
      </c>
      <c r="E4859" s="115" t="s">
        <v>86</v>
      </c>
      <c r="F4859" s="115" t="s">
        <v>86</v>
      </c>
      <c r="G4859" s="115">
        <v>1962</v>
      </c>
      <c r="H4859" s="115" t="s">
        <v>125</v>
      </c>
      <c r="I4859" s="115">
        <v>0.89448844999999999</v>
      </c>
      <c r="J4859" s="115" t="s">
        <v>47</v>
      </c>
      <c r="K4859" s="115">
        <f>INDEX(DatosProcesados!$A$1:$BF$101,MATCH(DataBase!A4859,DatosProcesados!$A$1:$A$101,0),MATCH(DataBase!J4859,DatosProcesados!$A$1:$BF$1,0))</f>
        <v>0</v>
      </c>
      <c r="L4859" s="115" t="str">
        <f>INDEX(Modelo!$A$9:$D$89,MATCH(DataBase!$J4859,Modelo!$A$9:$A$89,0),MATCH(DataBase!L$1,Modelo!$A$9:$D$9,0))</f>
        <v xml:space="preserve">Impacto social </v>
      </c>
      <c r="M4859" s="115" t="str">
        <f>INDEX(Modelo!$A$9:$D$89,MATCH(DataBase!$J4859,Modelo!$A$9:$A$89,0),MATCH(DataBase!M$1,Modelo!$A$9:$D$9,0))</f>
        <v>Pilar 5</v>
      </c>
      <c r="N4859" s="115" t="str">
        <f>INDEX(Modelo!$A$9:$D$89,MATCH(DataBase!$J4859,Modelo!$A$9:$A$89,0),MATCH(DataBase!N$1,Modelo!$A$9:$D$9,0))</f>
        <v>scale</v>
      </c>
      <c r="O4859" s="115" t="b">
        <f t="array" ref="O4859">IF(N4859="negativo",INDEX($AD$3:$AG$51,MATCH(1,($B4859=$AD$3:$AD$51)*($J4859=$AE$3:$AE$51),0),3),IF(N4859="positivo",INDEX($AD$55:$AG$109,MATCH(1,($B4859=$AD$55:$AD$109)*($J4859=$AE$55:$AE$109),0),3)))</f>
        <v>0</v>
      </c>
      <c r="P4859" s="115" t="b">
        <f t="array" ref="P4859">IF(N4859="negativo",INDEX($AD$3:$AG$51,MATCH(1,($B4859=$AD$3:$AD$51)*($J4859=$AE$3:$AE$51),0),4),IF(N4859="positivo",INDEX($AD$55:$AG$109,MATCH(1,($B4859=$AD$55:$AD$109)*($J4859=$AE$55:$AE$109),0),4)))</f>
        <v>0</v>
      </c>
      <c r="Q4859" s="115" t="str">
        <f>VLOOKUP(M4859,Modelo!$A$2:$C$7,2,0)</f>
        <v>Diversidad, Equidad e Inclusión (DEI)</v>
      </c>
      <c r="R4859" s="118">
        <f t="array" ref="R4859">INDEX(Modelo!$F$1:$H$37,MATCH(1,(DataBase!Q4859=Modelo!$G$1:$G$37)*(DataBase!B4859=Modelo!$F$1:$F$37),0),3)</f>
        <v>0.14285714285714285</v>
      </c>
      <c r="S4859" s="115">
        <f t="shared" si="152"/>
        <v>0</v>
      </c>
      <c r="T4859" s="115">
        <f t="shared" si="153"/>
        <v>0</v>
      </c>
    </row>
    <row r="4860" spans="1:20" x14ac:dyDescent="0.3">
      <c r="A4860" s="115" t="s">
        <v>154</v>
      </c>
      <c r="B4860" s="115" t="s">
        <v>84</v>
      </c>
      <c r="C4860" s="115" t="s">
        <v>97</v>
      </c>
      <c r="D4860" s="115" t="s">
        <v>86</v>
      </c>
      <c r="E4860" s="115" t="s">
        <v>87</v>
      </c>
      <c r="F4860" s="115" t="s">
        <v>87</v>
      </c>
      <c r="G4860" s="115">
        <v>1967</v>
      </c>
      <c r="H4860" s="115" t="s">
        <v>125</v>
      </c>
      <c r="I4860" s="115">
        <v>4.1309855679999998</v>
      </c>
      <c r="J4860" s="115" t="s">
        <v>47</v>
      </c>
      <c r="K4860" s="115">
        <f>INDEX(DatosProcesados!$A$1:$BF$101,MATCH(DataBase!A4860,DatosProcesados!$A$1:$A$101,0),MATCH(DataBase!J4860,DatosProcesados!$A$1:$BF$1,0))</f>
        <v>0</v>
      </c>
      <c r="L4860" s="115" t="str">
        <f>INDEX(Modelo!$A$9:$D$89,MATCH(DataBase!$J4860,Modelo!$A$9:$A$89,0),MATCH(DataBase!L$1,Modelo!$A$9:$D$9,0))</f>
        <v xml:space="preserve">Impacto social </v>
      </c>
      <c r="M4860" s="115" t="str">
        <f>INDEX(Modelo!$A$9:$D$89,MATCH(DataBase!$J4860,Modelo!$A$9:$A$89,0),MATCH(DataBase!M$1,Modelo!$A$9:$D$9,0))</f>
        <v>Pilar 5</v>
      </c>
      <c r="N4860" s="115" t="str">
        <f>INDEX(Modelo!$A$9:$D$89,MATCH(DataBase!$J4860,Modelo!$A$9:$A$89,0),MATCH(DataBase!N$1,Modelo!$A$9:$D$9,0))</f>
        <v>scale</v>
      </c>
      <c r="O4860" s="115" t="b">
        <f t="array" ref="O4860">IF(N4860="negativo",INDEX($AD$3:$AG$51,MATCH(1,($B4860=$AD$3:$AD$51)*($J4860=$AE$3:$AE$51),0),3),IF(N4860="positivo",INDEX($AD$55:$AG$109,MATCH(1,($B4860=$AD$55:$AD$109)*($J4860=$AE$55:$AE$109),0),3)))</f>
        <v>0</v>
      </c>
      <c r="P4860" s="115" t="b">
        <f t="array" ref="P4860">IF(N4860="negativo",INDEX($AD$3:$AG$51,MATCH(1,($B4860=$AD$3:$AD$51)*($J4860=$AE$3:$AE$51),0),4),IF(N4860="positivo",INDEX($AD$55:$AG$109,MATCH(1,($B4860=$AD$55:$AD$109)*($J4860=$AE$55:$AE$109),0),4)))</f>
        <v>0</v>
      </c>
      <c r="Q4860" s="115" t="str">
        <f>VLOOKUP(M4860,Modelo!$A$2:$C$7,2,0)</f>
        <v>Diversidad, Equidad e Inclusión (DEI)</v>
      </c>
      <c r="R4860" s="118">
        <f t="array" ref="R4860">INDEX(Modelo!$F$1:$H$37,MATCH(1,(DataBase!Q4860=Modelo!$G$1:$G$37)*(DataBase!B4860=Modelo!$F$1:$F$37),0),3)</f>
        <v>0.29411764705882354</v>
      </c>
      <c r="S4860" s="115">
        <f t="shared" si="152"/>
        <v>0</v>
      </c>
      <c r="T4860" s="115">
        <f t="shared" si="153"/>
        <v>0</v>
      </c>
    </row>
    <row r="4861" spans="1:20" x14ac:dyDescent="0.3">
      <c r="A4861" s="115" t="s">
        <v>139</v>
      </c>
      <c r="B4861" s="115" t="s">
        <v>84</v>
      </c>
      <c r="C4861" s="115" t="s">
        <v>97</v>
      </c>
      <c r="D4861" s="115" t="s">
        <v>86</v>
      </c>
      <c r="E4861" s="115" t="s">
        <v>86</v>
      </c>
      <c r="F4861" s="115" t="s">
        <v>86</v>
      </c>
      <c r="G4861" s="115">
        <v>1995</v>
      </c>
      <c r="H4861" s="115" t="s">
        <v>125</v>
      </c>
      <c r="I4861" s="115">
        <v>6.1355991599999999</v>
      </c>
      <c r="J4861" s="115" t="s">
        <v>47</v>
      </c>
      <c r="K4861" s="115">
        <f>INDEX(DatosProcesados!$A$1:$BF$101,MATCH(DataBase!A4861,DatosProcesados!$A$1:$A$101,0),MATCH(DataBase!J4861,DatosProcesados!$A$1:$BF$1,0))</f>
        <v>0</v>
      </c>
      <c r="L4861" s="115" t="str">
        <f>INDEX(Modelo!$A$9:$D$89,MATCH(DataBase!$J4861,Modelo!$A$9:$A$89,0),MATCH(DataBase!L$1,Modelo!$A$9:$D$9,0))</f>
        <v xml:space="preserve">Impacto social </v>
      </c>
      <c r="M4861" s="115" t="str">
        <f>INDEX(Modelo!$A$9:$D$89,MATCH(DataBase!$J4861,Modelo!$A$9:$A$89,0),MATCH(DataBase!M$1,Modelo!$A$9:$D$9,0))</f>
        <v>Pilar 5</v>
      </c>
      <c r="N4861" s="115" t="str">
        <f>INDEX(Modelo!$A$9:$D$89,MATCH(DataBase!$J4861,Modelo!$A$9:$A$89,0),MATCH(DataBase!N$1,Modelo!$A$9:$D$9,0))</f>
        <v>scale</v>
      </c>
      <c r="O4861" s="115" t="b">
        <f t="array" ref="O4861">IF(N4861="negativo",INDEX($AD$3:$AG$51,MATCH(1,($B4861=$AD$3:$AD$51)*($J4861=$AE$3:$AE$51),0),3),IF(N4861="positivo",INDEX($AD$55:$AG$109,MATCH(1,($B4861=$AD$55:$AD$109)*($J4861=$AE$55:$AE$109),0),3)))</f>
        <v>0</v>
      </c>
      <c r="P4861" s="115" t="b">
        <f t="array" ref="P4861">IF(N4861="negativo",INDEX($AD$3:$AG$51,MATCH(1,($B4861=$AD$3:$AD$51)*($J4861=$AE$3:$AE$51),0),4),IF(N4861="positivo",INDEX($AD$55:$AG$109,MATCH(1,($B4861=$AD$55:$AD$109)*($J4861=$AE$55:$AE$109),0),4)))</f>
        <v>0</v>
      </c>
      <c r="Q4861" s="115" t="str">
        <f>VLOOKUP(M4861,Modelo!$A$2:$C$7,2,0)</f>
        <v>Diversidad, Equidad e Inclusión (DEI)</v>
      </c>
      <c r="R4861" s="118">
        <f t="array" ref="R4861">INDEX(Modelo!$F$1:$H$37,MATCH(1,(DataBase!Q4861=Modelo!$G$1:$G$37)*(DataBase!B4861=Modelo!$F$1:$F$37),0),3)</f>
        <v>0.29411764705882354</v>
      </c>
      <c r="S4861" s="115">
        <f t="shared" si="152"/>
        <v>0</v>
      </c>
      <c r="T4861" s="115">
        <f t="shared" si="153"/>
        <v>0</v>
      </c>
    </row>
    <row r="4862" spans="1:20" x14ac:dyDescent="0.3">
      <c r="A4862" s="115" t="s">
        <v>399</v>
      </c>
      <c r="B4862" s="115" t="s">
        <v>379</v>
      </c>
      <c r="C4862" s="115" t="s">
        <v>103</v>
      </c>
      <c r="D4862" s="115" t="s">
        <v>86</v>
      </c>
      <c r="E4862" s="115" t="s">
        <v>86</v>
      </c>
      <c r="F4862" s="115" t="s">
        <v>87</v>
      </c>
      <c r="G4862" s="115">
        <v>1989</v>
      </c>
      <c r="H4862" s="115" t="s">
        <v>125</v>
      </c>
      <c r="I4862" s="115">
        <v>0.75167738299999998</v>
      </c>
      <c r="J4862" s="115" t="s">
        <v>47</v>
      </c>
      <c r="K4862" s="115">
        <f>INDEX(DatosProcesados!$A$1:$BF$101,MATCH(DataBase!A4862,DatosProcesados!$A$1:$A$101,0),MATCH(DataBase!J4862,DatosProcesados!$A$1:$BF$1,0))</f>
        <v>0</v>
      </c>
      <c r="L4862" s="115" t="str">
        <f>INDEX(Modelo!$A$9:$D$89,MATCH(DataBase!$J4862,Modelo!$A$9:$A$89,0),MATCH(DataBase!L$1,Modelo!$A$9:$D$9,0))</f>
        <v xml:space="preserve">Impacto social </v>
      </c>
      <c r="M4862" s="115" t="str">
        <f>INDEX(Modelo!$A$9:$D$89,MATCH(DataBase!$J4862,Modelo!$A$9:$A$89,0),MATCH(DataBase!M$1,Modelo!$A$9:$D$9,0))</f>
        <v>Pilar 5</v>
      </c>
      <c r="N4862" s="115" t="str">
        <f>INDEX(Modelo!$A$9:$D$89,MATCH(DataBase!$J4862,Modelo!$A$9:$A$89,0),MATCH(DataBase!N$1,Modelo!$A$9:$D$9,0))</f>
        <v>scale</v>
      </c>
      <c r="O4862" s="115" t="b">
        <f t="array" ref="O4862">IF(N4862="negativo",INDEX($AD$3:$AG$51,MATCH(1,($B4862=$AD$3:$AD$51)*($J4862=$AE$3:$AE$51),0),3),IF(N4862="positivo",INDEX($AD$55:$AG$109,MATCH(1,($B4862=$AD$55:$AD$109)*($J4862=$AE$55:$AE$109),0),3)))</f>
        <v>0</v>
      </c>
      <c r="P4862" s="115" t="b">
        <f t="array" ref="P4862">IF(N4862="negativo",INDEX($AD$3:$AG$51,MATCH(1,($B4862=$AD$3:$AD$51)*($J4862=$AE$3:$AE$51),0),4),IF(N4862="positivo",INDEX($AD$55:$AG$109,MATCH(1,($B4862=$AD$55:$AD$109)*($J4862=$AE$55:$AE$109),0),4)))</f>
        <v>0</v>
      </c>
      <c r="Q4862" s="115" t="str">
        <f>VLOOKUP(M4862,Modelo!$A$2:$C$7,2,0)</f>
        <v>Diversidad, Equidad e Inclusión (DEI)</v>
      </c>
      <c r="R4862" s="118">
        <f t="array" ref="R4862">INDEX(Modelo!$F$1:$H$37,MATCH(1,(DataBase!Q4862=Modelo!$G$1:$G$37)*(DataBase!B4862=Modelo!$F$1:$F$37),0),3)</f>
        <v>0.14285714285714285</v>
      </c>
      <c r="S4862" s="115">
        <f t="shared" si="152"/>
        <v>0</v>
      </c>
      <c r="T4862" s="115">
        <f t="shared" si="153"/>
        <v>0</v>
      </c>
    </row>
    <row r="4863" spans="1:20" x14ac:dyDescent="0.3">
      <c r="A4863" s="115" t="s">
        <v>233</v>
      </c>
      <c r="B4863" s="115" t="s">
        <v>216</v>
      </c>
      <c r="C4863" s="115" t="s">
        <v>103</v>
      </c>
      <c r="D4863" s="115" t="s">
        <v>87</v>
      </c>
      <c r="E4863" s="115" t="s">
        <v>86</v>
      </c>
      <c r="F4863" s="115" t="s">
        <v>86</v>
      </c>
      <c r="G4863" s="115">
        <v>1970</v>
      </c>
      <c r="H4863" s="115" t="s">
        <v>125</v>
      </c>
      <c r="I4863" s="115">
        <v>3.1891452720000002</v>
      </c>
      <c r="J4863" s="115" t="s">
        <v>47</v>
      </c>
      <c r="K4863" s="115">
        <f>INDEX(DatosProcesados!$A$1:$BF$101,MATCH(DataBase!A4863,DatosProcesados!$A$1:$A$101,0),MATCH(DataBase!J4863,DatosProcesados!$A$1:$BF$1,0))</f>
        <v>0</v>
      </c>
      <c r="L4863" s="115" t="str">
        <f>INDEX(Modelo!$A$9:$D$89,MATCH(DataBase!$J4863,Modelo!$A$9:$A$89,0),MATCH(DataBase!L$1,Modelo!$A$9:$D$9,0))</f>
        <v xml:space="preserve">Impacto social </v>
      </c>
      <c r="M4863" s="115" t="str">
        <f>INDEX(Modelo!$A$9:$D$89,MATCH(DataBase!$J4863,Modelo!$A$9:$A$89,0),MATCH(DataBase!M$1,Modelo!$A$9:$D$9,0))</f>
        <v>Pilar 5</v>
      </c>
      <c r="N4863" s="115" t="str">
        <f>INDEX(Modelo!$A$9:$D$89,MATCH(DataBase!$J4863,Modelo!$A$9:$A$89,0),MATCH(DataBase!N$1,Modelo!$A$9:$D$9,0))</f>
        <v>scale</v>
      </c>
      <c r="O4863" s="115" t="b">
        <f t="array" ref="O4863">IF(N4863="negativo",INDEX($AD$3:$AG$51,MATCH(1,($B4863=$AD$3:$AD$51)*($J4863=$AE$3:$AE$51),0),3),IF(N4863="positivo",INDEX($AD$55:$AG$109,MATCH(1,($B4863=$AD$55:$AD$109)*($J4863=$AE$55:$AE$109),0),3)))</f>
        <v>0</v>
      </c>
      <c r="P4863" s="115" t="b">
        <f t="array" ref="P4863">IF(N4863="negativo",INDEX($AD$3:$AG$51,MATCH(1,($B4863=$AD$3:$AD$51)*($J4863=$AE$3:$AE$51),0),4),IF(N4863="positivo",INDEX($AD$55:$AG$109,MATCH(1,($B4863=$AD$55:$AD$109)*($J4863=$AE$55:$AE$109),0),4)))</f>
        <v>0</v>
      </c>
      <c r="Q4863" s="115" t="str">
        <f>VLOOKUP(M4863,Modelo!$A$2:$C$7,2,0)</f>
        <v>Diversidad, Equidad e Inclusión (DEI)</v>
      </c>
      <c r="R4863" s="118">
        <f t="array" ref="R4863">INDEX(Modelo!$F$1:$H$37,MATCH(1,(DataBase!Q4863=Modelo!$G$1:$G$37)*(DataBase!B4863=Modelo!$F$1:$F$37),0),3)</f>
        <v>0.15789473684210525</v>
      </c>
      <c r="S4863" s="115">
        <f t="shared" si="152"/>
        <v>0</v>
      </c>
      <c r="T4863" s="115">
        <f t="shared" si="153"/>
        <v>0</v>
      </c>
    </row>
    <row r="4864" spans="1:20" x14ac:dyDescent="0.3">
      <c r="A4864" s="115" t="s">
        <v>176</v>
      </c>
      <c r="B4864" s="115" t="s">
        <v>84</v>
      </c>
      <c r="C4864" s="115" t="s">
        <v>103</v>
      </c>
      <c r="D4864" s="115" t="s">
        <v>86</v>
      </c>
      <c r="E4864" s="115" t="s">
        <v>87</v>
      </c>
      <c r="F4864" s="115" t="s">
        <v>87</v>
      </c>
      <c r="G4864" s="115">
        <v>1929</v>
      </c>
      <c r="H4864" s="115" t="s">
        <v>177</v>
      </c>
      <c r="I4864" s="115">
        <v>2.3283445380000001</v>
      </c>
      <c r="J4864" s="115" t="s">
        <v>47</v>
      </c>
      <c r="K4864" s="115">
        <f>INDEX(DatosProcesados!$A$1:$BF$101,MATCH(DataBase!A4864,DatosProcesados!$A$1:$A$101,0),MATCH(DataBase!J4864,DatosProcesados!$A$1:$BF$1,0))</f>
        <v>1</v>
      </c>
      <c r="L4864" s="115" t="str">
        <f>INDEX(Modelo!$A$9:$D$89,MATCH(DataBase!$J4864,Modelo!$A$9:$A$89,0),MATCH(DataBase!L$1,Modelo!$A$9:$D$9,0))</f>
        <v xml:space="preserve">Impacto social </v>
      </c>
      <c r="M4864" s="115" t="str">
        <f>INDEX(Modelo!$A$9:$D$89,MATCH(DataBase!$J4864,Modelo!$A$9:$A$89,0),MATCH(DataBase!M$1,Modelo!$A$9:$D$9,0))</f>
        <v>Pilar 5</v>
      </c>
      <c r="N4864" s="115" t="str">
        <f>INDEX(Modelo!$A$9:$D$89,MATCH(DataBase!$J4864,Modelo!$A$9:$A$89,0),MATCH(DataBase!N$1,Modelo!$A$9:$D$9,0))</f>
        <v>scale</v>
      </c>
      <c r="O4864" s="115" t="b">
        <f t="array" ref="O4864">IF(N4864="negativo",INDEX($AD$3:$AG$51,MATCH(1,($B4864=$AD$3:$AD$51)*($J4864=$AE$3:$AE$51),0),3),IF(N4864="positivo",INDEX($AD$55:$AG$109,MATCH(1,($B4864=$AD$55:$AD$109)*($J4864=$AE$55:$AE$109),0),3)))</f>
        <v>0</v>
      </c>
      <c r="P4864" s="115" t="b">
        <f t="array" ref="P4864">IF(N4864="negativo",INDEX($AD$3:$AG$51,MATCH(1,($B4864=$AD$3:$AD$51)*($J4864=$AE$3:$AE$51),0),4),IF(N4864="positivo",INDEX($AD$55:$AG$109,MATCH(1,($B4864=$AD$55:$AD$109)*($J4864=$AE$55:$AE$109),0),4)))</f>
        <v>0</v>
      </c>
      <c r="Q4864" s="115" t="str">
        <f>VLOOKUP(M4864,Modelo!$A$2:$C$7,2,0)</f>
        <v>Diversidad, Equidad e Inclusión (DEI)</v>
      </c>
      <c r="R4864" s="118">
        <f t="array" ref="R4864">INDEX(Modelo!$F$1:$H$37,MATCH(1,(DataBase!Q4864=Modelo!$G$1:$G$37)*(DataBase!B4864=Modelo!$F$1:$F$37),0),3)</f>
        <v>0.29411764705882354</v>
      </c>
      <c r="S4864" s="115">
        <f t="shared" si="152"/>
        <v>50</v>
      </c>
      <c r="T4864" s="115">
        <f t="shared" si="153"/>
        <v>14.705882352941178</v>
      </c>
    </row>
    <row r="4865" spans="1:20" x14ac:dyDescent="0.3">
      <c r="A4865" s="115" t="s">
        <v>391</v>
      </c>
      <c r="B4865" s="115" t="s">
        <v>379</v>
      </c>
      <c r="C4865" s="115" t="s">
        <v>103</v>
      </c>
      <c r="D4865" s="115" t="s">
        <v>87</v>
      </c>
      <c r="E4865" s="115" t="s">
        <v>86</v>
      </c>
      <c r="F4865" s="115" t="s">
        <v>86</v>
      </c>
      <c r="G4865" s="115">
        <v>1976</v>
      </c>
      <c r="H4865" s="115" t="s">
        <v>125</v>
      </c>
      <c r="I4865" s="115">
        <v>0.98534294499999997</v>
      </c>
      <c r="J4865" s="115" t="s">
        <v>47</v>
      </c>
      <c r="K4865" s="115">
        <f>INDEX(DatosProcesados!$A$1:$BF$101,MATCH(DataBase!A4865,DatosProcesados!$A$1:$A$101,0),MATCH(DataBase!J4865,DatosProcesados!$A$1:$BF$1,0))</f>
        <v>0</v>
      </c>
      <c r="L4865" s="115" t="str">
        <f>INDEX(Modelo!$A$9:$D$89,MATCH(DataBase!$J4865,Modelo!$A$9:$A$89,0),MATCH(DataBase!L$1,Modelo!$A$9:$D$9,0))</f>
        <v xml:space="preserve">Impacto social </v>
      </c>
      <c r="M4865" s="115" t="str">
        <f>INDEX(Modelo!$A$9:$D$89,MATCH(DataBase!$J4865,Modelo!$A$9:$A$89,0),MATCH(DataBase!M$1,Modelo!$A$9:$D$9,0))</f>
        <v>Pilar 5</v>
      </c>
      <c r="N4865" s="115" t="str">
        <f>INDEX(Modelo!$A$9:$D$89,MATCH(DataBase!$J4865,Modelo!$A$9:$A$89,0),MATCH(DataBase!N$1,Modelo!$A$9:$D$9,0))</f>
        <v>scale</v>
      </c>
      <c r="O4865" s="115" t="b">
        <f t="array" ref="O4865">IF(N4865="negativo",INDEX($AD$3:$AG$51,MATCH(1,($B4865=$AD$3:$AD$51)*($J4865=$AE$3:$AE$51),0),3),IF(N4865="positivo",INDEX($AD$55:$AG$109,MATCH(1,($B4865=$AD$55:$AD$109)*($J4865=$AE$55:$AE$109),0),3)))</f>
        <v>0</v>
      </c>
      <c r="P4865" s="115" t="b">
        <f t="array" ref="P4865">IF(N4865="negativo",INDEX($AD$3:$AG$51,MATCH(1,($B4865=$AD$3:$AD$51)*($J4865=$AE$3:$AE$51),0),4),IF(N4865="positivo",INDEX($AD$55:$AG$109,MATCH(1,($B4865=$AD$55:$AD$109)*($J4865=$AE$55:$AE$109),0),4)))</f>
        <v>0</v>
      </c>
      <c r="Q4865" s="115" t="str">
        <f>VLOOKUP(M4865,Modelo!$A$2:$C$7,2,0)</f>
        <v>Diversidad, Equidad e Inclusión (DEI)</v>
      </c>
      <c r="R4865" s="118">
        <f t="array" ref="R4865">INDEX(Modelo!$F$1:$H$37,MATCH(1,(DataBase!Q4865=Modelo!$G$1:$G$37)*(DataBase!B4865=Modelo!$F$1:$F$37),0),3)</f>
        <v>0.14285714285714285</v>
      </c>
      <c r="S4865" s="115">
        <f t="shared" si="152"/>
        <v>0</v>
      </c>
      <c r="T4865" s="115">
        <f t="shared" si="153"/>
        <v>0</v>
      </c>
    </row>
    <row r="4866" spans="1:20" x14ac:dyDescent="0.3">
      <c r="A4866" s="115" t="s">
        <v>376</v>
      </c>
      <c r="B4866" s="115" t="s">
        <v>313</v>
      </c>
      <c r="C4866" s="115" t="s">
        <v>103</v>
      </c>
      <c r="D4866" s="115" t="s">
        <v>86</v>
      </c>
      <c r="E4866" s="115" t="s">
        <v>87</v>
      </c>
      <c r="F4866" s="115" t="s">
        <v>87</v>
      </c>
      <c r="G4866" s="115">
        <v>1920</v>
      </c>
      <c r="H4866" s="115" t="s">
        <v>294</v>
      </c>
      <c r="I4866" s="115">
        <v>1.8691417530000001</v>
      </c>
      <c r="J4866" s="115" t="s">
        <v>47</v>
      </c>
      <c r="K4866" s="115">
        <f>INDEX(DatosProcesados!$A$1:$BF$101,MATCH(DataBase!A4866,DatosProcesados!$A$1:$A$101,0),MATCH(DataBase!J4866,DatosProcesados!$A$1:$BF$1,0))</f>
        <v>0</v>
      </c>
      <c r="L4866" s="115" t="str">
        <f>INDEX(Modelo!$A$9:$D$89,MATCH(DataBase!$J4866,Modelo!$A$9:$A$89,0),MATCH(DataBase!L$1,Modelo!$A$9:$D$9,0))</f>
        <v xml:space="preserve">Impacto social </v>
      </c>
      <c r="M4866" s="115" t="str">
        <f>INDEX(Modelo!$A$9:$D$89,MATCH(DataBase!$J4866,Modelo!$A$9:$A$89,0),MATCH(DataBase!M$1,Modelo!$A$9:$D$9,0))</f>
        <v>Pilar 5</v>
      </c>
      <c r="N4866" s="115" t="str">
        <f>INDEX(Modelo!$A$9:$D$89,MATCH(DataBase!$J4866,Modelo!$A$9:$A$89,0),MATCH(DataBase!N$1,Modelo!$A$9:$D$9,0))</f>
        <v>scale</v>
      </c>
      <c r="O4866" s="115" t="b">
        <f t="array" ref="O4866">IF(N4866="negativo",INDEX($AD$3:$AG$51,MATCH(1,($B4866=$AD$3:$AD$51)*($J4866=$AE$3:$AE$51),0),3),IF(N4866="positivo",INDEX($AD$55:$AG$109,MATCH(1,($B4866=$AD$55:$AD$109)*($J4866=$AE$55:$AE$109),0),3)))</f>
        <v>0</v>
      </c>
      <c r="P4866" s="115" t="b">
        <f t="array" ref="P4866">IF(N4866="negativo",INDEX($AD$3:$AG$51,MATCH(1,($B4866=$AD$3:$AD$51)*($J4866=$AE$3:$AE$51),0),4),IF(N4866="positivo",INDEX($AD$55:$AG$109,MATCH(1,($B4866=$AD$55:$AD$109)*($J4866=$AE$55:$AE$109),0),4)))</f>
        <v>0</v>
      </c>
      <c r="Q4866" s="115" t="str">
        <f>VLOOKUP(M4866,Modelo!$A$2:$C$7,2,0)</f>
        <v>Diversidad, Equidad e Inclusión (DEI)</v>
      </c>
      <c r="R4866" s="118">
        <f t="array" ref="R4866">INDEX(Modelo!$F$1:$H$37,MATCH(1,(DataBase!Q4866=Modelo!$G$1:$G$37)*(DataBase!B4866=Modelo!$F$1:$F$37),0),3)</f>
        <v>0.23529411764705882</v>
      </c>
      <c r="S4866" s="115">
        <f t="shared" si="152"/>
        <v>0</v>
      </c>
      <c r="T4866" s="115">
        <f t="shared" si="153"/>
        <v>0</v>
      </c>
    </row>
    <row r="4867" spans="1:20" x14ac:dyDescent="0.3">
      <c r="A4867" s="115" t="s">
        <v>193</v>
      </c>
      <c r="B4867" s="115" t="s">
        <v>84</v>
      </c>
      <c r="C4867" s="115" t="s">
        <v>103</v>
      </c>
      <c r="D4867" s="115" t="s">
        <v>86</v>
      </c>
      <c r="E4867" s="115" t="s">
        <v>87</v>
      </c>
      <c r="F4867" s="115" t="s">
        <v>87</v>
      </c>
      <c r="G4867" s="115">
        <v>2009</v>
      </c>
      <c r="H4867" s="115" t="s">
        <v>194</v>
      </c>
      <c r="I4867" s="115">
        <v>1.8581853669999999</v>
      </c>
      <c r="J4867" s="115" t="s">
        <v>47</v>
      </c>
      <c r="K4867" s="115">
        <f>INDEX(DatosProcesados!$A$1:$BF$101,MATCH(DataBase!A4867,DatosProcesados!$A$1:$A$101,0),MATCH(DataBase!J4867,DatosProcesados!$A$1:$BF$1,0))</f>
        <v>0</v>
      </c>
      <c r="L4867" s="115" t="str">
        <f>INDEX(Modelo!$A$9:$D$89,MATCH(DataBase!$J4867,Modelo!$A$9:$A$89,0),MATCH(DataBase!L$1,Modelo!$A$9:$D$9,0))</f>
        <v xml:space="preserve">Impacto social </v>
      </c>
      <c r="M4867" s="115" t="str">
        <f>INDEX(Modelo!$A$9:$D$89,MATCH(DataBase!$J4867,Modelo!$A$9:$A$89,0),MATCH(DataBase!M$1,Modelo!$A$9:$D$9,0))</f>
        <v>Pilar 5</v>
      </c>
      <c r="N4867" s="115" t="str">
        <f>INDEX(Modelo!$A$9:$D$89,MATCH(DataBase!$J4867,Modelo!$A$9:$A$89,0),MATCH(DataBase!N$1,Modelo!$A$9:$D$9,0))</f>
        <v>scale</v>
      </c>
      <c r="O4867" s="115" t="b">
        <f t="array" ref="O4867">IF(N4867="negativo",INDEX($AD$3:$AG$51,MATCH(1,($B4867=$AD$3:$AD$51)*($J4867=$AE$3:$AE$51),0),3),IF(N4867="positivo",INDEX($AD$55:$AG$109,MATCH(1,($B4867=$AD$55:$AD$109)*($J4867=$AE$55:$AE$109),0),3)))</f>
        <v>0</v>
      </c>
      <c r="P4867" s="115" t="b">
        <f t="array" ref="P4867">IF(N4867="negativo",INDEX($AD$3:$AG$51,MATCH(1,($B4867=$AD$3:$AD$51)*($J4867=$AE$3:$AE$51),0),4),IF(N4867="positivo",INDEX($AD$55:$AG$109,MATCH(1,($B4867=$AD$55:$AD$109)*($J4867=$AE$55:$AE$109),0),4)))</f>
        <v>0</v>
      </c>
      <c r="Q4867" s="115" t="str">
        <f>VLOOKUP(M4867,Modelo!$A$2:$C$7,2,0)</f>
        <v>Diversidad, Equidad e Inclusión (DEI)</v>
      </c>
      <c r="R4867" s="118">
        <f t="array" ref="R4867">INDEX(Modelo!$F$1:$H$37,MATCH(1,(DataBase!Q4867=Modelo!$G$1:$G$37)*(DataBase!B4867=Modelo!$F$1:$F$37),0),3)</f>
        <v>0.29411764705882354</v>
      </c>
      <c r="S4867" s="115">
        <f t="shared" ref="S4867:S4901" si="154">IFERROR(IF(N4867="boolean",IF(K4867="Si",100,0),IF(N4867="scale",IF(K4867=2,100,IF(K4867=1,50,0)),IF(N4867="positivo",100*((K4867-P4867)/(O4867-P4867)),100*(1-((K4867-P4867)/(O4867-P4867)))))),0)</f>
        <v>0</v>
      </c>
      <c r="T4867" s="115">
        <f t="shared" ref="T4867:T4901" si="155">S4867*R4867</f>
        <v>0</v>
      </c>
    </row>
    <row r="4868" spans="1:20" x14ac:dyDescent="0.3">
      <c r="A4868" s="115" t="s">
        <v>280</v>
      </c>
      <c r="B4868" s="115" t="s">
        <v>216</v>
      </c>
      <c r="C4868" s="115" t="s">
        <v>97</v>
      </c>
      <c r="D4868" s="115" t="s">
        <v>86</v>
      </c>
      <c r="E4868" s="115" t="s">
        <v>87</v>
      </c>
      <c r="F4868" s="115" t="s">
        <v>87</v>
      </c>
      <c r="G4868" s="115">
        <v>1866</v>
      </c>
      <c r="H4868" s="115" t="s">
        <v>281</v>
      </c>
      <c r="I4868" s="115">
        <v>2.0444698099999998</v>
      </c>
      <c r="J4868" s="115" t="s">
        <v>47</v>
      </c>
      <c r="K4868" s="115">
        <f>INDEX(DatosProcesados!$A$1:$BF$101,MATCH(DataBase!A4868,DatosProcesados!$A$1:$A$101,0),MATCH(DataBase!J4868,DatosProcesados!$A$1:$BF$1,0))</f>
        <v>1</v>
      </c>
      <c r="L4868" s="115" t="str">
        <f>INDEX(Modelo!$A$9:$D$89,MATCH(DataBase!$J4868,Modelo!$A$9:$A$89,0),MATCH(DataBase!L$1,Modelo!$A$9:$D$9,0))</f>
        <v xml:space="preserve">Impacto social </v>
      </c>
      <c r="M4868" s="115" t="str">
        <f>INDEX(Modelo!$A$9:$D$89,MATCH(DataBase!$J4868,Modelo!$A$9:$A$89,0),MATCH(DataBase!M$1,Modelo!$A$9:$D$9,0))</f>
        <v>Pilar 5</v>
      </c>
      <c r="N4868" s="115" t="str">
        <f>INDEX(Modelo!$A$9:$D$89,MATCH(DataBase!$J4868,Modelo!$A$9:$A$89,0),MATCH(DataBase!N$1,Modelo!$A$9:$D$9,0))</f>
        <v>scale</v>
      </c>
      <c r="O4868" s="115" t="b">
        <f t="array" ref="O4868">IF(N4868="negativo",INDEX($AD$3:$AG$51,MATCH(1,($B4868=$AD$3:$AD$51)*($J4868=$AE$3:$AE$51),0),3),IF(N4868="positivo",INDEX($AD$55:$AG$109,MATCH(1,($B4868=$AD$55:$AD$109)*($J4868=$AE$55:$AE$109),0),3)))</f>
        <v>0</v>
      </c>
      <c r="P4868" s="115" t="b">
        <f t="array" ref="P4868">IF(N4868="negativo",INDEX($AD$3:$AG$51,MATCH(1,($B4868=$AD$3:$AD$51)*($J4868=$AE$3:$AE$51),0),4),IF(N4868="positivo",INDEX($AD$55:$AG$109,MATCH(1,($B4868=$AD$55:$AD$109)*($J4868=$AE$55:$AE$109),0),4)))</f>
        <v>0</v>
      </c>
      <c r="Q4868" s="115" t="str">
        <f>VLOOKUP(M4868,Modelo!$A$2:$C$7,2,0)</f>
        <v>Diversidad, Equidad e Inclusión (DEI)</v>
      </c>
      <c r="R4868" s="118">
        <f t="array" ref="R4868">INDEX(Modelo!$F$1:$H$37,MATCH(1,(DataBase!Q4868=Modelo!$G$1:$G$37)*(DataBase!B4868=Modelo!$F$1:$F$37),0),3)</f>
        <v>0.15789473684210525</v>
      </c>
      <c r="S4868" s="115">
        <f t="shared" si="154"/>
        <v>50</v>
      </c>
      <c r="T4868" s="115">
        <f t="shared" si="155"/>
        <v>7.8947368421052628</v>
      </c>
    </row>
    <row r="4869" spans="1:20" x14ac:dyDescent="0.3">
      <c r="A4869" s="115" t="s">
        <v>143</v>
      </c>
      <c r="B4869" s="115" t="s">
        <v>84</v>
      </c>
      <c r="C4869" s="115" t="s">
        <v>97</v>
      </c>
      <c r="D4869" s="115" t="s">
        <v>86</v>
      </c>
      <c r="E4869" s="115" t="s">
        <v>86</v>
      </c>
      <c r="F4869" s="115" t="s">
        <v>86</v>
      </c>
      <c r="G4869" s="115">
        <v>1994</v>
      </c>
      <c r="H4869" s="115" t="s">
        <v>125</v>
      </c>
      <c r="I4869" s="115">
        <v>5.9751610780000002</v>
      </c>
      <c r="J4869" s="115" t="s">
        <v>47</v>
      </c>
      <c r="K4869" s="115">
        <f>INDEX(DatosProcesados!$A$1:$BF$101,MATCH(DataBase!A4869,DatosProcesados!$A$1:$A$101,0),MATCH(DataBase!J4869,DatosProcesados!$A$1:$BF$1,0))</f>
        <v>1</v>
      </c>
      <c r="L4869" s="115" t="str">
        <f>INDEX(Modelo!$A$9:$D$89,MATCH(DataBase!$J4869,Modelo!$A$9:$A$89,0),MATCH(DataBase!L$1,Modelo!$A$9:$D$9,0))</f>
        <v xml:space="preserve">Impacto social </v>
      </c>
      <c r="M4869" s="115" t="str">
        <f>INDEX(Modelo!$A$9:$D$89,MATCH(DataBase!$J4869,Modelo!$A$9:$A$89,0),MATCH(DataBase!M$1,Modelo!$A$9:$D$9,0))</f>
        <v>Pilar 5</v>
      </c>
      <c r="N4869" s="115" t="str">
        <f>INDEX(Modelo!$A$9:$D$89,MATCH(DataBase!$J4869,Modelo!$A$9:$A$89,0),MATCH(DataBase!N$1,Modelo!$A$9:$D$9,0))</f>
        <v>scale</v>
      </c>
      <c r="O4869" s="115" t="b">
        <f t="array" ref="O4869">IF(N4869="negativo",INDEX($AD$3:$AG$51,MATCH(1,($B4869=$AD$3:$AD$51)*($J4869=$AE$3:$AE$51),0),3),IF(N4869="positivo",INDEX($AD$55:$AG$109,MATCH(1,($B4869=$AD$55:$AD$109)*($J4869=$AE$55:$AE$109),0),3)))</f>
        <v>0</v>
      </c>
      <c r="P4869" s="115" t="b">
        <f t="array" ref="P4869">IF(N4869="negativo",INDEX($AD$3:$AG$51,MATCH(1,($B4869=$AD$3:$AD$51)*($J4869=$AE$3:$AE$51),0),4),IF(N4869="positivo",INDEX($AD$55:$AG$109,MATCH(1,($B4869=$AD$55:$AD$109)*($J4869=$AE$55:$AE$109),0),4)))</f>
        <v>0</v>
      </c>
      <c r="Q4869" s="115" t="str">
        <f>VLOOKUP(M4869,Modelo!$A$2:$C$7,2,0)</f>
        <v>Diversidad, Equidad e Inclusión (DEI)</v>
      </c>
      <c r="R4869" s="118">
        <f t="array" ref="R4869">INDEX(Modelo!$F$1:$H$37,MATCH(1,(DataBase!Q4869=Modelo!$G$1:$G$37)*(DataBase!B4869=Modelo!$F$1:$F$37),0),3)</f>
        <v>0.29411764705882354</v>
      </c>
      <c r="S4869" s="115">
        <f t="shared" si="154"/>
        <v>50</v>
      </c>
      <c r="T4869" s="115">
        <f t="shared" si="155"/>
        <v>14.705882352941178</v>
      </c>
    </row>
    <row r="4870" spans="1:20" x14ac:dyDescent="0.3">
      <c r="A4870" s="115" t="s">
        <v>331</v>
      </c>
      <c r="B4870" s="115" t="s">
        <v>313</v>
      </c>
      <c r="C4870" s="115" t="s">
        <v>103</v>
      </c>
      <c r="D4870" s="115" t="s">
        <v>87</v>
      </c>
      <c r="E4870" s="115" t="s">
        <v>86</v>
      </c>
      <c r="F4870" s="115" t="s">
        <v>86</v>
      </c>
      <c r="G4870" s="115">
        <v>1953</v>
      </c>
      <c r="H4870" s="115" t="s">
        <v>125</v>
      </c>
      <c r="I4870" s="115">
        <v>7.1291921260000004</v>
      </c>
      <c r="J4870" s="115" t="s">
        <v>47</v>
      </c>
      <c r="K4870" s="115">
        <f>INDEX(DatosProcesados!$A$1:$BF$101,MATCH(DataBase!A4870,DatosProcesados!$A$1:$A$101,0),MATCH(DataBase!J4870,DatosProcesados!$A$1:$BF$1,0))</f>
        <v>0</v>
      </c>
      <c r="L4870" s="115" t="str">
        <f>INDEX(Modelo!$A$9:$D$89,MATCH(DataBase!$J4870,Modelo!$A$9:$A$89,0),MATCH(DataBase!L$1,Modelo!$A$9:$D$9,0))</f>
        <v xml:space="preserve">Impacto social </v>
      </c>
      <c r="M4870" s="115" t="str">
        <f>INDEX(Modelo!$A$9:$D$89,MATCH(DataBase!$J4870,Modelo!$A$9:$A$89,0),MATCH(DataBase!M$1,Modelo!$A$9:$D$9,0))</f>
        <v>Pilar 5</v>
      </c>
      <c r="N4870" s="115" t="str">
        <f>INDEX(Modelo!$A$9:$D$89,MATCH(DataBase!$J4870,Modelo!$A$9:$A$89,0),MATCH(DataBase!N$1,Modelo!$A$9:$D$9,0))</f>
        <v>scale</v>
      </c>
      <c r="O4870" s="115" t="b">
        <f t="array" ref="O4870">IF(N4870="negativo",INDEX($AD$3:$AG$51,MATCH(1,($B4870=$AD$3:$AD$51)*($J4870=$AE$3:$AE$51),0),3),IF(N4870="positivo",INDEX($AD$55:$AG$109,MATCH(1,($B4870=$AD$55:$AD$109)*($J4870=$AE$55:$AE$109),0),3)))</f>
        <v>0</v>
      </c>
      <c r="P4870" s="115" t="b">
        <f t="array" ref="P4870">IF(N4870="negativo",INDEX($AD$3:$AG$51,MATCH(1,($B4870=$AD$3:$AD$51)*($J4870=$AE$3:$AE$51),0),4),IF(N4870="positivo",INDEX($AD$55:$AG$109,MATCH(1,($B4870=$AD$55:$AD$109)*($J4870=$AE$55:$AE$109),0),4)))</f>
        <v>0</v>
      </c>
      <c r="Q4870" s="115" t="str">
        <f>VLOOKUP(M4870,Modelo!$A$2:$C$7,2,0)</f>
        <v>Diversidad, Equidad e Inclusión (DEI)</v>
      </c>
      <c r="R4870" s="118">
        <f t="array" ref="R4870">INDEX(Modelo!$F$1:$H$37,MATCH(1,(DataBase!Q4870=Modelo!$G$1:$G$37)*(DataBase!B4870=Modelo!$F$1:$F$37),0),3)</f>
        <v>0.23529411764705882</v>
      </c>
      <c r="S4870" s="115">
        <f t="shared" si="154"/>
        <v>0</v>
      </c>
      <c r="T4870" s="115">
        <f t="shared" si="155"/>
        <v>0</v>
      </c>
    </row>
    <row r="4871" spans="1:20" x14ac:dyDescent="0.3">
      <c r="A4871" s="115" t="s">
        <v>277</v>
      </c>
      <c r="B4871" s="115" t="s">
        <v>216</v>
      </c>
      <c r="C4871" s="115" t="s">
        <v>85</v>
      </c>
      <c r="D4871" s="115" t="s">
        <v>86</v>
      </c>
      <c r="E4871" s="115" t="s">
        <v>87</v>
      </c>
      <c r="F4871" s="115" t="s">
        <v>87</v>
      </c>
      <c r="G4871" s="115">
        <v>1965</v>
      </c>
      <c r="H4871" s="115" t="s">
        <v>244</v>
      </c>
      <c r="I4871" s="115">
        <v>2.0973851419999998</v>
      </c>
      <c r="J4871" s="115" t="s">
        <v>47</v>
      </c>
      <c r="K4871" s="115">
        <f>INDEX(DatosProcesados!$A$1:$BF$101,MATCH(DataBase!A4871,DatosProcesados!$A$1:$A$101,0),MATCH(DataBase!J4871,DatosProcesados!$A$1:$BF$1,0))</f>
        <v>1</v>
      </c>
      <c r="L4871" s="115" t="str">
        <f>INDEX(Modelo!$A$9:$D$89,MATCH(DataBase!$J4871,Modelo!$A$9:$A$89,0),MATCH(DataBase!L$1,Modelo!$A$9:$D$9,0))</f>
        <v xml:space="preserve">Impacto social </v>
      </c>
      <c r="M4871" s="115" t="str">
        <f>INDEX(Modelo!$A$9:$D$89,MATCH(DataBase!$J4871,Modelo!$A$9:$A$89,0),MATCH(DataBase!M$1,Modelo!$A$9:$D$9,0))</f>
        <v>Pilar 5</v>
      </c>
      <c r="N4871" s="115" t="str">
        <f>INDEX(Modelo!$A$9:$D$89,MATCH(DataBase!$J4871,Modelo!$A$9:$A$89,0),MATCH(DataBase!N$1,Modelo!$A$9:$D$9,0))</f>
        <v>scale</v>
      </c>
      <c r="O4871" s="115" t="b">
        <f t="array" ref="O4871">IF(N4871="negativo",INDEX($AD$3:$AG$51,MATCH(1,($B4871=$AD$3:$AD$51)*($J4871=$AE$3:$AE$51),0),3),IF(N4871="positivo",INDEX($AD$55:$AG$109,MATCH(1,($B4871=$AD$55:$AD$109)*($J4871=$AE$55:$AE$109),0),3)))</f>
        <v>0</v>
      </c>
      <c r="P4871" s="115" t="b">
        <f t="array" ref="P4871">IF(N4871="negativo",INDEX($AD$3:$AG$51,MATCH(1,($B4871=$AD$3:$AD$51)*($J4871=$AE$3:$AE$51),0),4),IF(N4871="positivo",INDEX($AD$55:$AG$109,MATCH(1,($B4871=$AD$55:$AD$109)*($J4871=$AE$55:$AE$109),0),4)))</f>
        <v>0</v>
      </c>
      <c r="Q4871" s="115" t="str">
        <f>VLOOKUP(M4871,Modelo!$A$2:$C$7,2,0)</f>
        <v>Diversidad, Equidad e Inclusión (DEI)</v>
      </c>
      <c r="R4871" s="118">
        <f t="array" ref="R4871">INDEX(Modelo!$F$1:$H$37,MATCH(1,(DataBase!Q4871=Modelo!$G$1:$G$37)*(DataBase!B4871=Modelo!$F$1:$F$37),0),3)</f>
        <v>0.15789473684210525</v>
      </c>
      <c r="S4871" s="115">
        <f t="shared" si="154"/>
        <v>50</v>
      </c>
      <c r="T4871" s="115">
        <f t="shared" si="155"/>
        <v>7.8947368421052628</v>
      </c>
    </row>
    <row r="4872" spans="1:20" x14ac:dyDescent="0.3">
      <c r="A4872" s="115" t="s">
        <v>356</v>
      </c>
      <c r="B4872" s="115" t="s">
        <v>313</v>
      </c>
      <c r="C4872" s="115" t="s">
        <v>103</v>
      </c>
      <c r="D4872" s="115" t="s">
        <v>87</v>
      </c>
      <c r="E4872" s="115" t="s">
        <v>86</v>
      </c>
      <c r="F4872" s="115" t="s">
        <v>86</v>
      </c>
      <c r="G4872" s="115">
        <v>1989</v>
      </c>
      <c r="H4872" s="115" t="s">
        <v>125</v>
      </c>
      <c r="I4872" s="115">
        <v>3.0305383369999999</v>
      </c>
      <c r="J4872" s="115" t="s">
        <v>47</v>
      </c>
      <c r="K4872" s="115">
        <f>INDEX(DatosProcesados!$A$1:$BF$101,MATCH(DataBase!A4872,DatosProcesados!$A$1:$A$101,0),MATCH(DataBase!J4872,DatosProcesados!$A$1:$BF$1,0))</f>
        <v>0</v>
      </c>
      <c r="L4872" s="115" t="str">
        <f>INDEX(Modelo!$A$9:$D$89,MATCH(DataBase!$J4872,Modelo!$A$9:$A$89,0),MATCH(DataBase!L$1,Modelo!$A$9:$D$9,0))</f>
        <v xml:space="preserve">Impacto social </v>
      </c>
      <c r="M4872" s="115" t="str">
        <f>INDEX(Modelo!$A$9:$D$89,MATCH(DataBase!$J4872,Modelo!$A$9:$A$89,0),MATCH(DataBase!M$1,Modelo!$A$9:$D$9,0))</f>
        <v>Pilar 5</v>
      </c>
      <c r="N4872" s="115" t="str">
        <f>INDEX(Modelo!$A$9:$D$89,MATCH(DataBase!$J4872,Modelo!$A$9:$A$89,0),MATCH(DataBase!N$1,Modelo!$A$9:$D$9,0))</f>
        <v>scale</v>
      </c>
      <c r="O4872" s="115" t="b">
        <f t="array" ref="O4872">IF(N4872="negativo",INDEX($AD$3:$AG$51,MATCH(1,($B4872=$AD$3:$AD$51)*($J4872=$AE$3:$AE$51),0),3),IF(N4872="positivo",INDEX($AD$55:$AG$109,MATCH(1,($B4872=$AD$55:$AD$109)*($J4872=$AE$55:$AE$109),0),3)))</f>
        <v>0</v>
      </c>
      <c r="P4872" s="115" t="b">
        <f t="array" ref="P4872">IF(N4872="negativo",INDEX($AD$3:$AG$51,MATCH(1,($B4872=$AD$3:$AD$51)*($J4872=$AE$3:$AE$51),0),4),IF(N4872="positivo",INDEX($AD$55:$AG$109,MATCH(1,($B4872=$AD$55:$AD$109)*($J4872=$AE$55:$AE$109),0),4)))</f>
        <v>0</v>
      </c>
      <c r="Q4872" s="115" t="str">
        <f>VLOOKUP(M4872,Modelo!$A$2:$C$7,2,0)</f>
        <v>Diversidad, Equidad e Inclusión (DEI)</v>
      </c>
      <c r="R4872" s="118">
        <f t="array" ref="R4872">INDEX(Modelo!$F$1:$H$37,MATCH(1,(DataBase!Q4872=Modelo!$G$1:$G$37)*(DataBase!B4872=Modelo!$F$1:$F$37),0),3)</f>
        <v>0.23529411764705882</v>
      </c>
      <c r="S4872" s="115">
        <f t="shared" si="154"/>
        <v>0</v>
      </c>
      <c r="T4872" s="115">
        <f t="shared" si="155"/>
        <v>0</v>
      </c>
    </row>
    <row r="4873" spans="1:20" x14ac:dyDescent="0.3">
      <c r="A4873" s="115" t="s">
        <v>268</v>
      </c>
      <c r="B4873" s="115" t="s">
        <v>216</v>
      </c>
      <c r="C4873" s="115" t="s">
        <v>103</v>
      </c>
      <c r="D4873" s="115" t="s">
        <v>86</v>
      </c>
      <c r="E4873" s="115" t="s">
        <v>86</v>
      </c>
      <c r="F4873" s="115" t="s">
        <v>87</v>
      </c>
      <c r="G4873" s="115">
        <v>1986</v>
      </c>
      <c r="H4873" s="115" t="s">
        <v>125</v>
      </c>
      <c r="I4873" s="115">
        <v>2.2734296359999999</v>
      </c>
      <c r="J4873" s="115" t="s">
        <v>47</v>
      </c>
      <c r="K4873" s="115">
        <f>INDEX(DatosProcesados!$A$1:$BF$101,MATCH(DataBase!A4873,DatosProcesados!$A$1:$A$101,0),MATCH(DataBase!J4873,DatosProcesados!$A$1:$BF$1,0))</f>
        <v>0</v>
      </c>
      <c r="L4873" s="115" t="str">
        <f>INDEX(Modelo!$A$9:$D$89,MATCH(DataBase!$J4873,Modelo!$A$9:$A$89,0),MATCH(DataBase!L$1,Modelo!$A$9:$D$9,0))</f>
        <v xml:space="preserve">Impacto social </v>
      </c>
      <c r="M4873" s="115" t="str">
        <f>INDEX(Modelo!$A$9:$D$89,MATCH(DataBase!$J4873,Modelo!$A$9:$A$89,0),MATCH(DataBase!M$1,Modelo!$A$9:$D$9,0))</f>
        <v>Pilar 5</v>
      </c>
      <c r="N4873" s="115" t="str">
        <f>INDEX(Modelo!$A$9:$D$89,MATCH(DataBase!$J4873,Modelo!$A$9:$A$89,0),MATCH(DataBase!N$1,Modelo!$A$9:$D$9,0))</f>
        <v>scale</v>
      </c>
      <c r="O4873" s="115" t="b">
        <f t="array" ref="O4873">IF(N4873="negativo",INDEX($AD$3:$AG$51,MATCH(1,($B4873=$AD$3:$AD$51)*($J4873=$AE$3:$AE$51),0),3),IF(N4873="positivo",INDEX($AD$55:$AG$109,MATCH(1,($B4873=$AD$55:$AD$109)*($J4873=$AE$55:$AE$109),0),3)))</f>
        <v>0</v>
      </c>
      <c r="P4873" s="115" t="b">
        <f t="array" ref="P4873">IF(N4873="negativo",INDEX($AD$3:$AG$51,MATCH(1,($B4873=$AD$3:$AD$51)*($J4873=$AE$3:$AE$51),0),4),IF(N4873="positivo",INDEX($AD$55:$AG$109,MATCH(1,($B4873=$AD$55:$AD$109)*($J4873=$AE$55:$AE$109),0),4)))</f>
        <v>0</v>
      </c>
      <c r="Q4873" s="115" t="str">
        <f>VLOOKUP(M4873,Modelo!$A$2:$C$7,2,0)</f>
        <v>Diversidad, Equidad e Inclusión (DEI)</v>
      </c>
      <c r="R4873" s="118">
        <f t="array" ref="R4873">INDEX(Modelo!$F$1:$H$37,MATCH(1,(DataBase!Q4873=Modelo!$G$1:$G$37)*(DataBase!B4873=Modelo!$F$1:$F$37),0),3)</f>
        <v>0.15789473684210525</v>
      </c>
      <c r="S4873" s="115">
        <f t="shared" si="154"/>
        <v>0</v>
      </c>
      <c r="T4873" s="115">
        <f t="shared" si="155"/>
        <v>0</v>
      </c>
    </row>
    <row r="4874" spans="1:20" x14ac:dyDescent="0.3">
      <c r="A4874" s="115" t="s">
        <v>234</v>
      </c>
      <c r="B4874" s="115" t="s">
        <v>216</v>
      </c>
      <c r="C4874" s="115" t="s">
        <v>103</v>
      </c>
      <c r="D4874" s="115" t="s">
        <v>86</v>
      </c>
      <c r="E4874" s="115" t="s">
        <v>86</v>
      </c>
      <c r="F4874" s="115" t="s">
        <v>86</v>
      </c>
      <c r="G4874" s="115">
        <v>1904</v>
      </c>
      <c r="H4874" s="115" t="s">
        <v>125</v>
      </c>
      <c r="I4874" s="115">
        <v>2.8467005310000002</v>
      </c>
      <c r="J4874" s="115" t="s">
        <v>47</v>
      </c>
      <c r="K4874" s="115">
        <f>INDEX(DatosProcesados!$A$1:$BF$101,MATCH(DataBase!A4874,DatosProcesados!$A$1:$A$101,0),MATCH(DataBase!J4874,DatosProcesados!$A$1:$BF$1,0))</f>
        <v>1</v>
      </c>
      <c r="L4874" s="115" t="str">
        <f>INDEX(Modelo!$A$9:$D$89,MATCH(DataBase!$J4874,Modelo!$A$9:$A$89,0),MATCH(DataBase!L$1,Modelo!$A$9:$D$9,0))</f>
        <v xml:space="preserve">Impacto social </v>
      </c>
      <c r="M4874" s="115" t="str">
        <f>INDEX(Modelo!$A$9:$D$89,MATCH(DataBase!$J4874,Modelo!$A$9:$A$89,0),MATCH(DataBase!M$1,Modelo!$A$9:$D$9,0))</f>
        <v>Pilar 5</v>
      </c>
      <c r="N4874" s="115" t="str">
        <f>INDEX(Modelo!$A$9:$D$89,MATCH(DataBase!$J4874,Modelo!$A$9:$A$89,0),MATCH(DataBase!N$1,Modelo!$A$9:$D$9,0))</f>
        <v>scale</v>
      </c>
      <c r="O4874" s="115" t="b">
        <f t="array" ref="O4874">IF(N4874="negativo",INDEX($AD$3:$AG$51,MATCH(1,($B4874=$AD$3:$AD$51)*($J4874=$AE$3:$AE$51),0),3),IF(N4874="positivo",INDEX($AD$55:$AG$109,MATCH(1,($B4874=$AD$55:$AD$109)*($J4874=$AE$55:$AE$109),0),3)))</f>
        <v>0</v>
      </c>
      <c r="P4874" s="115" t="b">
        <f t="array" ref="P4874">IF(N4874="negativo",INDEX($AD$3:$AG$51,MATCH(1,($B4874=$AD$3:$AD$51)*($J4874=$AE$3:$AE$51),0),4),IF(N4874="positivo",INDEX($AD$55:$AG$109,MATCH(1,($B4874=$AD$55:$AD$109)*($J4874=$AE$55:$AE$109),0),4)))</f>
        <v>0</v>
      </c>
      <c r="Q4874" s="115" t="str">
        <f>VLOOKUP(M4874,Modelo!$A$2:$C$7,2,0)</f>
        <v>Diversidad, Equidad e Inclusión (DEI)</v>
      </c>
      <c r="R4874" s="118">
        <f t="array" ref="R4874">INDEX(Modelo!$F$1:$H$37,MATCH(1,(DataBase!Q4874=Modelo!$G$1:$G$37)*(DataBase!B4874=Modelo!$F$1:$F$37),0),3)</f>
        <v>0.15789473684210525</v>
      </c>
      <c r="S4874" s="115">
        <f t="shared" si="154"/>
        <v>50</v>
      </c>
      <c r="T4874" s="115">
        <f t="shared" si="155"/>
        <v>7.8947368421052628</v>
      </c>
    </row>
    <row r="4875" spans="1:20" x14ac:dyDescent="0.3">
      <c r="A4875" s="115" t="s">
        <v>359</v>
      </c>
      <c r="B4875" s="115" t="s">
        <v>313</v>
      </c>
      <c r="C4875" s="115" t="s">
        <v>103</v>
      </c>
      <c r="D4875" s="115" t="s">
        <v>86</v>
      </c>
      <c r="E4875" s="115" t="s">
        <v>87</v>
      </c>
      <c r="F4875" s="115" t="s">
        <v>87</v>
      </c>
      <c r="G4875" s="115">
        <v>1993</v>
      </c>
      <c r="H4875" s="115" t="s">
        <v>244</v>
      </c>
      <c r="I4875" s="115">
        <v>2.3607916150000001</v>
      </c>
      <c r="J4875" s="115" t="s">
        <v>47</v>
      </c>
      <c r="K4875" s="115">
        <f>INDEX(DatosProcesados!$A$1:$BF$101,MATCH(DataBase!A4875,DatosProcesados!$A$1:$A$101,0),MATCH(DataBase!J4875,DatosProcesados!$A$1:$BF$1,0))</f>
        <v>0</v>
      </c>
      <c r="L4875" s="115" t="str">
        <f>INDEX(Modelo!$A$9:$D$89,MATCH(DataBase!$J4875,Modelo!$A$9:$A$89,0),MATCH(DataBase!L$1,Modelo!$A$9:$D$9,0))</f>
        <v xml:space="preserve">Impacto social </v>
      </c>
      <c r="M4875" s="115" t="str">
        <f>INDEX(Modelo!$A$9:$D$89,MATCH(DataBase!$J4875,Modelo!$A$9:$A$89,0),MATCH(DataBase!M$1,Modelo!$A$9:$D$9,0))</f>
        <v>Pilar 5</v>
      </c>
      <c r="N4875" s="115" t="str">
        <f>INDEX(Modelo!$A$9:$D$89,MATCH(DataBase!$J4875,Modelo!$A$9:$A$89,0),MATCH(DataBase!N$1,Modelo!$A$9:$D$9,0))</f>
        <v>scale</v>
      </c>
      <c r="O4875" s="115" t="b">
        <f t="array" ref="O4875">IF(N4875="negativo",INDEX($AD$3:$AG$51,MATCH(1,($B4875=$AD$3:$AD$51)*($J4875=$AE$3:$AE$51),0),3),IF(N4875="positivo",INDEX($AD$55:$AG$109,MATCH(1,($B4875=$AD$55:$AD$109)*($J4875=$AE$55:$AE$109),0),3)))</f>
        <v>0</v>
      </c>
      <c r="P4875" s="115" t="b">
        <f t="array" ref="P4875">IF(N4875="negativo",INDEX($AD$3:$AG$51,MATCH(1,($B4875=$AD$3:$AD$51)*($J4875=$AE$3:$AE$51),0),4),IF(N4875="positivo",INDEX($AD$55:$AG$109,MATCH(1,($B4875=$AD$55:$AD$109)*($J4875=$AE$55:$AE$109),0),4)))</f>
        <v>0</v>
      </c>
      <c r="Q4875" s="115" t="str">
        <f>VLOOKUP(M4875,Modelo!$A$2:$C$7,2,0)</f>
        <v>Diversidad, Equidad e Inclusión (DEI)</v>
      </c>
      <c r="R4875" s="118">
        <f t="array" ref="R4875">INDEX(Modelo!$F$1:$H$37,MATCH(1,(DataBase!Q4875=Modelo!$G$1:$G$37)*(DataBase!B4875=Modelo!$F$1:$F$37),0),3)</f>
        <v>0.23529411764705882</v>
      </c>
      <c r="S4875" s="115">
        <f t="shared" si="154"/>
        <v>0</v>
      </c>
      <c r="T4875" s="115">
        <f t="shared" si="155"/>
        <v>0</v>
      </c>
    </row>
    <row r="4876" spans="1:20" x14ac:dyDescent="0.3">
      <c r="A4876" s="115" t="s">
        <v>327</v>
      </c>
      <c r="B4876" s="115" t="s">
        <v>313</v>
      </c>
      <c r="C4876" s="115" t="s">
        <v>103</v>
      </c>
      <c r="D4876" s="115" t="s">
        <v>86</v>
      </c>
      <c r="E4876" s="115" t="s">
        <v>86</v>
      </c>
      <c r="F4876" s="115" t="s">
        <v>87</v>
      </c>
      <c r="G4876" s="115">
        <v>2005</v>
      </c>
      <c r="H4876" s="115" t="s">
        <v>328</v>
      </c>
      <c r="I4876" s="115">
        <v>10.521119421</v>
      </c>
      <c r="J4876" s="115" t="s">
        <v>47</v>
      </c>
      <c r="K4876" s="115">
        <f>INDEX(DatosProcesados!$A$1:$BF$101,MATCH(DataBase!A4876,DatosProcesados!$A$1:$A$101,0),MATCH(DataBase!J4876,DatosProcesados!$A$1:$BF$1,0))</f>
        <v>0</v>
      </c>
      <c r="L4876" s="115" t="str">
        <f>INDEX(Modelo!$A$9:$D$89,MATCH(DataBase!$J4876,Modelo!$A$9:$A$89,0),MATCH(DataBase!L$1,Modelo!$A$9:$D$9,0))</f>
        <v xml:space="preserve">Impacto social </v>
      </c>
      <c r="M4876" s="115" t="str">
        <f>INDEX(Modelo!$A$9:$D$89,MATCH(DataBase!$J4876,Modelo!$A$9:$A$89,0),MATCH(DataBase!M$1,Modelo!$A$9:$D$9,0))</f>
        <v>Pilar 5</v>
      </c>
      <c r="N4876" s="115" t="str">
        <f>INDEX(Modelo!$A$9:$D$89,MATCH(DataBase!$J4876,Modelo!$A$9:$A$89,0),MATCH(DataBase!N$1,Modelo!$A$9:$D$9,0))</f>
        <v>scale</v>
      </c>
      <c r="O4876" s="115" t="b">
        <f t="array" ref="O4876">IF(N4876="negativo",INDEX($AD$3:$AG$51,MATCH(1,($B4876=$AD$3:$AD$51)*($J4876=$AE$3:$AE$51),0),3),IF(N4876="positivo",INDEX($AD$55:$AG$109,MATCH(1,($B4876=$AD$55:$AD$109)*($J4876=$AE$55:$AE$109),0),3)))</f>
        <v>0</v>
      </c>
      <c r="P4876" s="115" t="b">
        <f t="array" ref="P4876">IF(N4876="negativo",INDEX($AD$3:$AG$51,MATCH(1,($B4876=$AD$3:$AD$51)*($J4876=$AE$3:$AE$51),0),4),IF(N4876="positivo",INDEX($AD$55:$AG$109,MATCH(1,($B4876=$AD$55:$AD$109)*($J4876=$AE$55:$AE$109),0),4)))</f>
        <v>0</v>
      </c>
      <c r="Q4876" s="115" t="str">
        <f>VLOOKUP(M4876,Modelo!$A$2:$C$7,2,0)</f>
        <v>Diversidad, Equidad e Inclusión (DEI)</v>
      </c>
      <c r="R4876" s="118">
        <f t="array" ref="R4876">INDEX(Modelo!$F$1:$H$37,MATCH(1,(DataBase!Q4876=Modelo!$G$1:$G$37)*(DataBase!B4876=Modelo!$F$1:$F$37),0),3)</f>
        <v>0.23529411764705882</v>
      </c>
      <c r="S4876" s="115">
        <f t="shared" si="154"/>
        <v>0</v>
      </c>
      <c r="T4876" s="115">
        <f t="shared" si="155"/>
        <v>0</v>
      </c>
    </row>
    <row r="4877" spans="1:20" x14ac:dyDescent="0.3">
      <c r="A4877" s="115" t="s">
        <v>283</v>
      </c>
      <c r="B4877" s="115" t="s">
        <v>216</v>
      </c>
      <c r="C4877" s="115" t="s">
        <v>103</v>
      </c>
      <c r="D4877" s="115" t="s">
        <v>86</v>
      </c>
      <c r="E4877" s="115" t="s">
        <v>86</v>
      </c>
      <c r="F4877" s="115" t="s">
        <v>87</v>
      </c>
      <c r="G4877" s="115">
        <v>1958</v>
      </c>
      <c r="H4877" s="115" t="s">
        <v>125</v>
      </c>
      <c r="I4877" s="115">
        <v>2.0172595470000001</v>
      </c>
      <c r="J4877" s="115" t="s">
        <v>47</v>
      </c>
      <c r="K4877" s="115">
        <f>INDEX(DatosProcesados!$A$1:$BF$101,MATCH(DataBase!A4877,DatosProcesados!$A$1:$A$101,0),MATCH(DataBase!J4877,DatosProcesados!$A$1:$BF$1,0))</f>
        <v>2</v>
      </c>
      <c r="L4877" s="115" t="str">
        <f>INDEX(Modelo!$A$9:$D$89,MATCH(DataBase!$J4877,Modelo!$A$9:$A$89,0),MATCH(DataBase!L$1,Modelo!$A$9:$D$9,0))</f>
        <v xml:space="preserve">Impacto social </v>
      </c>
      <c r="M4877" s="115" t="str">
        <f>INDEX(Modelo!$A$9:$D$89,MATCH(DataBase!$J4877,Modelo!$A$9:$A$89,0),MATCH(DataBase!M$1,Modelo!$A$9:$D$9,0))</f>
        <v>Pilar 5</v>
      </c>
      <c r="N4877" s="115" t="str">
        <f>INDEX(Modelo!$A$9:$D$89,MATCH(DataBase!$J4877,Modelo!$A$9:$A$89,0),MATCH(DataBase!N$1,Modelo!$A$9:$D$9,0))</f>
        <v>scale</v>
      </c>
      <c r="O4877" s="115" t="b">
        <f t="array" ref="O4877">IF(N4877="negativo",INDEX($AD$3:$AG$51,MATCH(1,($B4877=$AD$3:$AD$51)*($J4877=$AE$3:$AE$51),0),3),IF(N4877="positivo",INDEX($AD$55:$AG$109,MATCH(1,($B4877=$AD$55:$AD$109)*($J4877=$AE$55:$AE$109),0),3)))</f>
        <v>0</v>
      </c>
      <c r="P4877" s="115" t="b">
        <f t="array" ref="P4877">IF(N4877="negativo",INDEX($AD$3:$AG$51,MATCH(1,($B4877=$AD$3:$AD$51)*($J4877=$AE$3:$AE$51),0),4),IF(N4877="positivo",INDEX($AD$55:$AG$109,MATCH(1,($B4877=$AD$55:$AD$109)*($J4877=$AE$55:$AE$109),0),4)))</f>
        <v>0</v>
      </c>
      <c r="Q4877" s="115" t="str">
        <f>VLOOKUP(M4877,Modelo!$A$2:$C$7,2,0)</f>
        <v>Diversidad, Equidad e Inclusión (DEI)</v>
      </c>
      <c r="R4877" s="118">
        <f t="array" ref="R4877">INDEX(Modelo!$F$1:$H$37,MATCH(1,(DataBase!Q4877=Modelo!$G$1:$G$37)*(DataBase!B4877=Modelo!$F$1:$F$37),0),3)</f>
        <v>0.15789473684210525</v>
      </c>
      <c r="S4877" s="115">
        <f t="shared" si="154"/>
        <v>100</v>
      </c>
      <c r="T4877" s="115">
        <f t="shared" si="155"/>
        <v>15.789473684210526</v>
      </c>
    </row>
    <row r="4878" spans="1:20" x14ac:dyDescent="0.3">
      <c r="A4878" s="115" t="s">
        <v>188</v>
      </c>
      <c r="B4878" s="115" t="s">
        <v>84</v>
      </c>
      <c r="C4878" s="115" t="s">
        <v>103</v>
      </c>
      <c r="D4878" s="115" t="s">
        <v>86</v>
      </c>
      <c r="E4878" s="115" t="s">
        <v>87</v>
      </c>
      <c r="F4878" s="115" t="s">
        <v>86</v>
      </c>
      <c r="G4878" s="115">
        <v>1974</v>
      </c>
      <c r="H4878" s="115" t="s">
        <v>125</v>
      </c>
      <c r="I4878" s="115">
        <v>2.2729038500000001</v>
      </c>
      <c r="J4878" s="115" t="s">
        <v>47</v>
      </c>
      <c r="K4878" s="115">
        <f>INDEX(DatosProcesados!$A$1:$BF$101,MATCH(DataBase!A4878,DatosProcesados!$A$1:$A$101,0),MATCH(DataBase!J4878,DatosProcesados!$A$1:$BF$1,0))</f>
        <v>1</v>
      </c>
      <c r="L4878" s="115" t="str">
        <f>INDEX(Modelo!$A$9:$D$89,MATCH(DataBase!$J4878,Modelo!$A$9:$A$89,0),MATCH(DataBase!L$1,Modelo!$A$9:$D$9,0))</f>
        <v xml:space="preserve">Impacto social </v>
      </c>
      <c r="M4878" s="115" t="str">
        <f>INDEX(Modelo!$A$9:$D$89,MATCH(DataBase!$J4878,Modelo!$A$9:$A$89,0),MATCH(DataBase!M$1,Modelo!$A$9:$D$9,0))</f>
        <v>Pilar 5</v>
      </c>
      <c r="N4878" s="115" t="str">
        <f>INDEX(Modelo!$A$9:$D$89,MATCH(DataBase!$J4878,Modelo!$A$9:$A$89,0),MATCH(DataBase!N$1,Modelo!$A$9:$D$9,0))</f>
        <v>scale</v>
      </c>
      <c r="O4878" s="115" t="b">
        <f t="array" ref="O4878">IF(N4878="negativo",INDEX($AD$3:$AG$51,MATCH(1,($B4878=$AD$3:$AD$51)*($J4878=$AE$3:$AE$51),0),3),IF(N4878="positivo",INDEX($AD$55:$AG$109,MATCH(1,($B4878=$AD$55:$AD$109)*($J4878=$AE$55:$AE$109),0),3)))</f>
        <v>0</v>
      </c>
      <c r="P4878" s="115" t="b">
        <f t="array" ref="P4878">IF(N4878="negativo",INDEX($AD$3:$AG$51,MATCH(1,($B4878=$AD$3:$AD$51)*($J4878=$AE$3:$AE$51),0),4),IF(N4878="positivo",INDEX($AD$55:$AG$109,MATCH(1,($B4878=$AD$55:$AD$109)*($J4878=$AE$55:$AE$109),0),4)))</f>
        <v>0</v>
      </c>
      <c r="Q4878" s="115" t="str">
        <f>VLOOKUP(M4878,Modelo!$A$2:$C$7,2,0)</f>
        <v>Diversidad, Equidad e Inclusión (DEI)</v>
      </c>
      <c r="R4878" s="118">
        <f t="array" ref="R4878">INDEX(Modelo!$F$1:$H$37,MATCH(1,(DataBase!Q4878=Modelo!$G$1:$G$37)*(DataBase!B4878=Modelo!$F$1:$F$37),0),3)</f>
        <v>0.29411764705882354</v>
      </c>
      <c r="S4878" s="115">
        <f t="shared" si="154"/>
        <v>50</v>
      </c>
      <c r="T4878" s="115">
        <f t="shared" si="155"/>
        <v>14.705882352941178</v>
      </c>
    </row>
    <row r="4879" spans="1:20" x14ac:dyDescent="0.3">
      <c r="A4879" s="115" t="s">
        <v>199</v>
      </c>
      <c r="B4879" s="115" t="s">
        <v>84</v>
      </c>
      <c r="C4879" s="115" t="s">
        <v>103</v>
      </c>
      <c r="D4879" s="115" t="s">
        <v>86</v>
      </c>
      <c r="E4879" s="115" t="s">
        <v>86</v>
      </c>
      <c r="F4879" s="115" t="s">
        <v>87</v>
      </c>
      <c r="G4879" s="115">
        <v>2015</v>
      </c>
      <c r="H4879" s="115" t="s">
        <v>125</v>
      </c>
      <c r="I4879" s="115">
        <v>0.70314701400000001</v>
      </c>
      <c r="J4879" s="115" t="s">
        <v>47</v>
      </c>
      <c r="K4879" s="115">
        <f>INDEX(DatosProcesados!$A$1:$BF$101,MATCH(DataBase!A4879,DatosProcesados!$A$1:$A$101,0),MATCH(DataBase!J4879,DatosProcesados!$A$1:$BF$1,0))</f>
        <v>0</v>
      </c>
      <c r="L4879" s="115" t="str">
        <f>INDEX(Modelo!$A$9:$D$89,MATCH(DataBase!$J4879,Modelo!$A$9:$A$89,0),MATCH(DataBase!L$1,Modelo!$A$9:$D$9,0))</f>
        <v xml:space="preserve">Impacto social </v>
      </c>
      <c r="M4879" s="115" t="str">
        <f>INDEX(Modelo!$A$9:$D$89,MATCH(DataBase!$J4879,Modelo!$A$9:$A$89,0),MATCH(DataBase!M$1,Modelo!$A$9:$D$9,0))</f>
        <v>Pilar 5</v>
      </c>
      <c r="N4879" s="115" t="str">
        <f>INDEX(Modelo!$A$9:$D$89,MATCH(DataBase!$J4879,Modelo!$A$9:$A$89,0),MATCH(DataBase!N$1,Modelo!$A$9:$D$9,0))</f>
        <v>scale</v>
      </c>
      <c r="O4879" s="115" t="b">
        <f t="array" ref="O4879">IF(N4879="negativo",INDEX($AD$3:$AG$51,MATCH(1,($B4879=$AD$3:$AD$51)*($J4879=$AE$3:$AE$51),0),3),IF(N4879="positivo",INDEX($AD$55:$AG$109,MATCH(1,($B4879=$AD$55:$AD$109)*($J4879=$AE$55:$AE$109),0),3)))</f>
        <v>0</v>
      </c>
      <c r="P4879" s="115" t="b">
        <f t="array" ref="P4879">IF(N4879="negativo",INDEX($AD$3:$AG$51,MATCH(1,($B4879=$AD$3:$AD$51)*($J4879=$AE$3:$AE$51),0),4),IF(N4879="positivo",INDEX($AD$55:$AG$109,MATCH(1,($B4879=$AD$55:$AD$109)*($J4879=$AE$55:$AE$109),0),4)))</f>
        <v>0</v>
      </c>
      <c r="Q4879" s="115" t="str">
        <f>VLOOKUP(M4879,Modelo!$A$2:$C$7,2,0)</f>
        <v>Diversidad, Equidad e Inclusión (DEI)</v>
      </c>
      <c r="R4879" s="118">
        <f t="array" ref="R4879">INDEX(Modelo!$F$1:$H$37,MATCH(1,(DataBase!Q4879=Modelo!$G$1:$G$37)*(DataBase!B4879=Modelo!$F$1:$F$37),0),3)</f>
        <v>0.29411764705882354</v>
      </c>
      <c r="S4879" s="115">
        <f t="shared" si="154"/>
        <v>0</v>
      </c>
      <c r="T4879" s="115">
        <f t="shared" si="155"/>
        <v>0</v>
      </c>
    </row>
    <row r="4880" spans="1:20" x14ac:dyDescent="0.3">
      <c r="A4880" s="115" t="s">
        <v>215</v>
      </c>
      <c r="B4880" s="115" t="s">
        <v>216</v>
      </c>
      <c r="C4880" s="115" t="s">
        <v>97</v>
      </c>
      <c r="D4880" s="115" t="s">
        <v>86</v>
      </c>
      <c r="E4880" s="115" t="s">
        <v>86</v>
      </c>
      <c r="F4880" s="115" t="s">
        <v>86</v>
      </c>
      <c r="G4880" s="115">
        <v>1956</v>
      </c>
      <c r="H4880" s="115" t="s">
        <v>125</v>
      </c>
      <c r="I4880" s="115">
        <v>25.860914507</v>
      </c>
      <c r="J4880" s="115" t="s">
        <v>47</v>
      </c>
      <c r="K4880" s="115">
        <f>INDEX(DatosProcesados!$A$1:$BF$101,MATCH(DataBase!A4880,DatosProcesados!$A$1:$A$101,0),MATCH(DataBase!J4880,DatosProcesados!$A$1:$BF$1,0))</f>
        <v>0</v>
      </c>
      <c r="L4880" s="115" t="str">
        <f>INDEX(Modelo!$A$9:$D$89,MATCH(DataBase!$J4880,Modelo!$A$9:$A$89,0),MATCH(DataBase!L$1,Modelo!$A$9:$D$9,0))</f>
        <v xml:space="preserve">Impacto social </v>
      </c>
      <c r="M4880" s="115" t="str">
        <f>INDEX(Modelo!$A$9:$D$89,MATCH(DataBase!$J4880,Modelo!$A$9:$A$89,0),MATCH(DataBase!M$1,Modelo!$A$9:$D$9,0))</f>
        <v>Pilar 5</v>
      </c>
      <c r="N4880" s="115" t="str">
        <f>INDEX(Modelo!$A$9:$D$89,MATCH(DataBase!$J4880,Modelo!$A$9:$A$89,0),MATCH(DataBase!N$1,Modelo!$A$9:$D$9,0))</f>
        <v>scale</v>
      </c>
      <c r="O4880" s="115" t="b">
        <f t="array" ref="O4880">IF(N4880="negativo",INDEX($AD$3:$AG$51,MATCH(1,($B4880=$AD$3:$AD$51)*($J4880=$AE$3:$AE$51),0),3),IF(N4880="positivo",INDEX($AD$55:$AG$109,MATCH(1,($B4880=$AD$55:$AD$109)*($J4880=$AE$55:$AE$109),0),3)))</f>
        <v>0</v>
      </c>
      <c r="P4880" s="115" t="b">
        <f t="array" ref="P4880">IF(N4880="negativo",INDEX($AD$3:$AG$51,MATCH(1,($B4880=$AD$3:$AD$51)*($J4880=$AE$3:$AE$51),0),4),IF(N4880="positivo",INDEX($AD$55:$AG$109,MATCH(1,($B4880=$AD$55:$AD$109)*($J4880=$AE$55:$AE$109),0),4)))</f>
        <v>0</v>
      </c>
      <c r="Q4880" s="115" t="str">
        <f>VLOOKUP(M4880,Modelo!$A$2:$C$7,2,0)</f>
        <v>Diversidad, Equidad e Inclusión (DEI)</v>
      </c>
      <c r="R4880" s="118">
        <f t="array" ref="R4880">INDEX(Modelo!$F$1:$H$37,MATCH(1,(DataBase!Q4880=Modelo!$G$1:$G$37)*(DataBase!B4880=Modelo!$F$1:$F$37),0),3)</f>
        <v>0.15789473684210525</v>
      </c>
      <c r="S4880" s="115">
        <f t="shared" si="154"/>
        <v>0</v>
      </c>
      <c r="T4880" s="115">
        <f t="shared" si="155"/>
        <v>0</v>
      </c>
    </row>
    <row r="4881" spans="1:20" x14ac:dyDescent="0.3">
      <c r="A4881" s="115" t="s">
        <v>257</v>
      </c>
      <c r="B4881" s="115" t="s">
        <v>216</v>
      </c>
      <c r="C4881" s="115" t="s">
        <v>97</v>
      </c>
      <c r="D4881" s="115" t="s">
        <v>86</v>
      </c>
      <c r="E4881" s="115" t="s">
        <v>87</v>
      </c>
      <c r="F4881" s="115" t="s">
        <v>87</v>
      </c>
      <c r="G4881" s="115">
        <v>1898</v>
      </c>
      <c r="H4881" s="115" t="s">
        <v>167</v>
      </c>
      <c r="I4881" s="115">
        <v>2.4260392159999999</v>
      </c>
      <c r="J4881" s="115" t="s">
        <v>47</v>
      </c>
      <c r="K4881" s="115">
        <f>INDEX(DatosProcesados!$A$1:$BF$101,MATCH(DataBase!A4881,DatosProcesados!$A$1:$A$101,0),MATCH(DataBase!J4881,DatosProcesados!$A$1:$BF$1,0))</f>
        <v>2</v>
      </c>
      <c r="L4881" s="115" t="str">
        <f>INDEX(Modelo!$A$9:$D$89,MATCH(DataBase!$J4881,Modelo!$A$9:$A$89,0),MATCH(DataBase!L$1,Modelo!$A$9:$D$9,0))</f>
        <v xml:space="preserve">Impacto social </v>
      </c>
      <c r="M4881" s="115" t="str">
        <f>INDEX(Modelo!$A$9:$D$89,MATCH(DataBase!$J4881,Modelo!$A$9:$A$89,0),MATCH(DataBase!M$1,Modelo!$A$9:$D$9,0))</f>
        <v>Pilar 5</v>
      </c>
      <c r="N4881" s="115" t="str">
        <f>INDEX(Modelo!$A$9:$D$89,MATCH(DataBase!$J4881,Modelo!$A$9:$A$89,0),MATCH(DataBase!N$1,Modelo!$A$9:$D$9,0))</f>
        <v>scale</v>
      </c>
      <c r="O4881" s="115" t="b">
        <f t="array" ref="O4881">IF(N4881="negativo",INDEX($AD$3:$AG$51,MATCH(1,($B4881=$AD$3:$AD$51)*($J4881=$AE$3:$AE$51),0),3),IF(N4881="positivo",INDEX($AD$55:$AG$109,MATCH(1,($B4881=$AD$55:$AD$109)*($J4881=$AE$55:$AE$109),0),3)))</f>
        <v>0</v>
      </c>
      <c r="P4881" s="115" t="b">
        <f t="array" ref="P4881">IF(N4881="negativo",INDEX($AD$3:$AG$51,MATCH(1,($B4881=$AD$3:$AD$51)*($J4881=$AE$3:$AE$51),0),4),IF(N4881="positivo",INDEX($AD$55:$AG$109,MATCH(1,($B4881=$AD$55:$AD$109)*($J4881=$AE$55:$AE$109),0),4)))</f>
        <v>0</v>
      </c>
      <c r="Q4881" s="115" t="str">
        <f>VLOOKUP(M4881,Modelo!$A$2:$C$7,2,0)</f>
        <v>Diversidad, Equidad e Inclusión (DEI)</v>
      </c>
      <c r="R4881" s="118">
        <f t="array" ref="R4881">INDEX(Modelo!$F$1:$H$37,MATCH(1,(DataBase!Q4881=Modelo!$G$1:$G$37)*(DataBase!B4881=Modelo!$F$1:$F$37),0),3)</f>
        <v>0.15789473684210525</v>
      </c>
      <c r="S4881" s="115">
        <f t="shared" si="154"/>
        <v>100</v>
      </c>
      <c r="T4881" s="115">
        <f t="shared" si="155"/>
        <v>15.789473684210526</v>
      </c>
    </row>
    <row r="4882" spans="1:20" x14ac:dyDescent="0.3">
      <c r="A4882" s="115" t="s">
        <v>301</v>
      </c>
      <c r="B4882" s="115" t="s">
        <v>216</v>
      </c>
      <c r="C4882" s="115" t="s">
        <v>103</v>
      </c>
      <c r="D4882" s="115" t="s">
        <v>86</v>
      </c>
      <c r="E4882" s="115" t="s">
        <v>87</v>
      </c>
      <c r="F4882" s="115" t="s">
        <v>86</v>
      </c>
      <c r="G4882" s="115">
        <v>1998</v>
      </c>
      <c r="H4882" s="115" t="s">
        <v>125</v>
      </c>
      <c r="I4882" s="115">
        <v>1.697301486</v>
      </c>
      <c r="J4882" s="115" t="s">
        <v>47</v>
      </c>
      <c r="K4882" s="115">
        <f>INDEX(DatosProcesados!$A$1:$BF$101,MATCH(DataBase!A4882,DatosProcesados!$A$1:$A$101,0),MATCH(DataBase!J4882,DatosProcesados!$A$1:$BF$1,0))</f>
        <v>1</v>
      </c>
      <c r="L4882" s="115" t="str">
        <f>INDEX(Modelo!$A$9:$D$89,MATCH(DataBase!$J4882,Modelo!$A$9:$A$89,0),MATCH(DataBase!L$1,Modelo!$A$9:$D$9,0))</f>
        <v xml:space="preserve">Impacto social </v>
      </c>
      <c r="M4882" s="115" t="str">
        <f>INDEX(Modelo!$A$9:$D$89,MATCH(DataBase!$J4882,Modelo!$A$9:$A$89,0),MATCH(DataBase!M$1,Modelo!$A$9:$D$9,0))</f>
        <v>Pilar 5</v>
      </c>
      <c r="N4882" s="115" t="str">
        <f>INDEX(Modelo!$A$9:$D$89,MATCH(DataBase!$J4882,Modelo!$A$9:$A$89,0),MATCH(DataBase!N$1,Modelo!$A$9:$D$9,0))</f>
        <v>scale</v>
      </c>
      <c r="O4882" s="115" t="b">
        <f t="array" ref="O4882">IF(N4882="negativo",INDEX($AD$3:$AG$51,MATCH(1,($B4882=$AD$3:$AD$51)*($J4882=$AE$3:$AE$51),0),3),IF(N4882="positivo",INDEX($AD$55:$AG$109,MATCH(1,($B4882=$AD$55:$AD$109)*($J4882=$AE$55:$AE$109),0),3)))</f>
        <v>0</v>
      </c>
      <c r="P4882" s="115" t="b">
        <f t="array" ref="P4882">IF(N4882="negativo",INDEX($AD$3:$AG$51,MATCH(1,($B4882=$AD$3:$AD$51)*($J4882=$AE$3:$AE$51),0),4),IF(N4882="positivo",INDEX($AD$55:$AG$109,MATCH(1,($B4882=$AD$55:$AD$109)*($J4882=$AE$55:$AE$109),0),4)))</f>
        <v>0</v>
      </c>
      <c r="Q4882" s="115" t="str">
        <f>VLOOKUP(M4882,Modelo!$A$2:$C$7,2,0)</f>
        <v>Diversidad, Equidad e Inclusión (DEI)</v>
      </c>
      <c r="R4882" s="118">
        <f t="array" ref="R4882">INDEX(Modelo!$F$1:$H$37,MATCH(1,(DataBase!Q4882=Modelo!$G$1:$G$37)*(DataBase!B4882=Modelo!$F$1:$F$37),0),3)</f>
        <v>0.15789473684210525</v>
      </c>
      <c r="S4882" s="115">
        <f t="shared" si="154"/>
        <v>50</v>
      </c>
      <c r="T4882" s="115">
        <f t="shared" si="155"/>
        <v>7.8947368421052628</v>
      </c>
    </row>
    <row r="4883" spans="1:20" x14ac:dyDescent="0.3">
      <c r="A4883" s="115" t="s">
        <v>352</v>
      </c>
      <c r="B4883" s="115" t="s">
        <v>313</v>
      </c>
      <c r="C4883" s="115" t="s">
        <v>103</v>
      </c>
      <c r="D4883" s="115" t="s">
        <v>87</v>
      </c>
      <c r="E4883" s="115" t="s">
        <v>87</v>
      </c>
      <c r="F4883" s="115" t="s">
        <v>87</v>
      </c>
      <c r="G4883" s="115">
        <v>1969</v>
      </c>
      <c r="H4883" s="115" t="s">
        <v>353</v>
      </c>
      <c r="I4883" s="115">
        <v>3.188315636</v>
      </c>
      <c r="J4883" s="115" t="s">
        <v>47</v>
      </c>
      <c r="K4883" s="115">
        <f>INDEX(DatosProcesados!$A$1:$BF$101,MATCH(DataBase!A4883,DatosProcesados!$A$1:$A$101,0),MATCH(DataBase!J4883,DatosProcesados!$A$1:$BF$1,0))</f>
        <v>0</v>
      </c>
      <c r="L4883" s="115" t="str">
        <f>INDEX(Modelo!$A$9:$D$89,MATCH(DataBase!$J4883,Modelo!$A$9:$A$89,0),MATCH(DataBase!L$1,Modelo!$A$9:$D$9,0))</f>
        <v xml:space="preserve">Impacto social </v>
      </c>
      <c r="M4883" s="115" t="str">
        <f>INDEX(Modelo!$A$9:$D$89,MATCH(DataBase!$J4883,Modelo!$A$9:$A$89,0),MATCH(DataBase!M$1,Modelo!$A$9:$D$9,0))</f>
        <v>Pilar 5</v>
      </c>
      <c r="N4883" s="115" t="str">
        <f>INDEX(Modelo!$A$9:$D$89,MATCH(DataBase!$J4883,Modelo!$A$9:$A$89,0),MATCH(DataBase!N$1,Modelo!$A$9:$D$9,0))</f>
        <v>scale</v>
      </c>
      <c r="O4883" s="115" t="b">
        <f t="array" ref="O4883">IF(N4883="negativo",INDEX($AD$3:$AG$51,MATCH(1,($B4883=$AD$3:$AD$51)*($J4883=$AE$3:$AE$51),0),3),IF(N4883="positivo",INDEX($AD$55:$AG$109,MATCH(1,($B4883=$AD$55:$AD$109)*($J4883=$AE$55:$AE$109),0),3)))</f>
        <v>0</v>
      </c>
      <c r="P4883" s="115" t="b">
        <f t="array" ref="P4883">IF(N4883="negativo",INDEX($AD$3:$AG$51,MATCH(1,($B4883=$AD$3:$AD$51)*($J4883=$AE$3:$AE$51),0),4),IF(N4883="positivo",INDEX($AD$55:$AG$109,MATCH(1,($B4883=$AD$55:$AD$109)*($J4883=$AE$55:$AE$109),0),4)))</f>
        <v>0</v>
      </c>
      <c r="Q4883" s="115" t="str">
        <f>VLOOKUP(M4883,Modelo!$A$2:$C$7,2,0)</f>
        <v>Diversidad, Equidad e Inclusión (DEI)</v>
      </c>
      <c r="R4883" s="118">
        <f t="array" ref="R4883">INDEX(Modelo!$F$1:$H$37,MATCH(1,(DataBase!Q4883=Modelo!$G$1:$G$37)*(DataBase!B4883=Modelo!$F$1:$F$37),0),3)</f>
        <v>0.23529411764705882</v>
      </c>
      <c r="S4883" s="115">
        <f t="shared" si="154"/>
        <v>0</v>
      </c>
      <c r="T4883" s="115">
        <f t="shared" si="155"/>
        <v>0</v>
      </c>
    </row>
    <row r="4884" spans="1:20" x14ac:dyDescent="0.3">
      <c r="A4884" s="115" t="s">
        <v>427</v>
      </c>
      <c r="B4884" s="115" t="s">
        <v>407</v>
      </c>
      <c r="C4884" s="115" t="s">
        <v>103</v>
      </c>
      <c r="D4884" s="115" t="s">
        <v>86</v>
      </c>
      <c r="E4884" s="115" t="s">
        <v>86</v>
      </c>
      <c r="F4884" s="115" t="s">
        <v>87</v>
      </c>
      <c r="G4884" s="115">
        <v>2020</v>
      </c>
      <c r="H4884" s="115" t="s">
        <v>428</v>
      </c>
      <c r="I4884" s="115">
        <v>1.943851598</v>
      </c>
      <c r="J4884" s="115" t="s">
        <v>47</v>
      </c>
      <c r="K4884" s="115">
        <f>INDEX(DatosProcesados!$A$1:$BF$101,MATCH(DataBase!A4884,DatosProcesados!$A$1:$A$101,0),MATCH(DataBase!J4884,DatosProcesados!$A$1:$BF$1,0))</f>
        <v>1</v>
      </c>
      <c r="L4884" s="115" t="str">
        <f>INDEX(Modelo!$A$9:$D$89,MATCH(DataBase!$J4884,Modelo!$A$9:$A$89,0),MATCH(DataBase!L$1,Modelo!$A$9:$D$9,0))</f>
        <v xml:space="preserve">Impacto social </v>
      </c>
      <c r="M4884" s="115" t="str">
        <f>INDEX(Modelo!$A$9:$D$89,MATCH(DataBase!$J4884,Modelo!$A$9:$A$89,0),MATCH(DataBase!M$1,Modelo!$A$9:$D$9,0))</f>
        <v>Pilar 5</v>
      </c>
      <c r="N4884" s="115" t="str">
        <f>INDEX(Modelo!$A$9:$D$89,MATCH(DataBase!$J4884,Modelo!$A$9:$A$89,0),MATCH(DataBase!N$1,Modelo!$A$9:$D$9,0))</f>
        <v>scale</v>
      </c>
      <c r="O4884" s="115" t="b">
        <f t="array" ref="O4884">IF(N4884="negativo",INDEX($AD$3:$AG$51,MATCH(1,($B4884=$AD$3:$AD$51)*($J4884=$AE$3:$AE$51),0),3),IF(N4884="positivo",INDEX($AD$55:$AG$109,MATCH(1,($B4884=$AD$55:$AD$109)*($J4884=$AE$55:$AE$109),0),3)))</f>
        <v>0</v>
      </c>
      <c r="P4884" s="115" t="b">
        <f t="array" ref="P4884">IF(N4884="negativo",INDEX($AD$3:$AG$51,MATCH(1,($B4884=$AD$3:$AD$51)*($J4884=$AE$3:$AE$51),0),4),IF(N4884="positivo",INDEX($AD$55:$AG$109,MATCH(1,($B4884=$AD$55:$AD$109)*($J4884=$AE$55:$AE$109),0),4)))</f>
        <v>0</v>
      </c>
      <c r="Q4884" s="115" t="str">
        <f>VLOOKUP(M4884,Modelo!$A$2:$C$7,2,0)</f>
        <v>Diversidad, Equidad e Inclusión (DEI)</v>
      </c>
      <c r="R4884" s="118">
        <f t="array" ref="R4884">INDEX(Modelo!$F$1:$H$37,MATCH(1,(DataBase!Q4884=Modelo!$G$1:$G$37)*(DataBase!B4884=Modelo!$F$1:$F$37),0),3)</f>
        <v>0.11538461538461539</v>
      </c>
      <c r="S4884" s="115">
        <f t="shared" si="154"/>
        <v>50</v>
      </c>
      <c r="T4884" s="115">
        <f t="shared" si="155"/>
        <v>5.7692307692307692</v>
      </c>
    </row>
    <row r="4885" spans="1:20" x14ac:dyDescent="0.3">
      <c r="A4885" s="115" t="s">
        <v>333</v>
      </c>
      <c r="B4885" s="115" t="s">
        <v>313</v>
      </c>
      <c r="C4885" s="115" t="s">
        <v>103</v>
      </c>
      <c r="D4885" s="115" t="s">
        <v>86</v>
      </c>
      <c r="E4885" s="115" t="s">
        <v>86</v>
      </c>
      <c r="F4885" s="115" t="s">
        <v>87</v>
      </c>
      <c r="G4885" s="115">
        <v>1952</v>
      </c>
      <c r="H4885" s="115" t="s">
        <v>177</v>
      </c>
      <c r="I4885" s="115">
        <v>5.9910971069999999</v>
      </c>
      <c r="J4885" s="115" t="s">
        <v>47</v>
      </c>
      <c r="K4885" s="115">
        <f>INDEX(DatosProcesados!$A$1:$BF$101,MATCH(DataBase!A4885,DatosProcesados!$A$1:$A$101,0),MATCH(DataBase!J4885,DatosProcesados!$A$1:$BF$1,0))</f>
        <v>2</v>
      </c>
      <c r="L4885" s="115" t="str">
        <f>INDEX(Modelo!$A$9:$D$89,MATCH(DataBase!$J4885,Modelo!$A$9:$A$89,0),MATCH(DataBase!L$1,Modelo!$A$9:$D$9,0))</f>
        <v xml:space="preserve">Impacto social </v>
      </c>
      <c r="M4885" s="115" t="str">
        <f>INDEX(Modelo!$A$9:$D$89,MATCH(DataBase!$J4885,Modelo!$A$9:$A$89,0),MATCH(DataBase!M$1,Modelo!$A$9:$D$9,0))</f>
        <v>Pilar 5</v>
      </c>
      <c r="N4885" s="115" t="str">
        <f>INDEX(Modelo!$A$9:$D$89,MATCH(DataBase!$J4885,Modelo!$A$9:$A$89,0),MATCH(DataBase!N$1,Modelo!$A$9:$D$9,0))</f>
        <v>scale</v>
      </c>
      <c r="O4885" s="115" t="b">
        <f t="array" ref="O4885">IF(N4885="negativo",INDEX($AD$3:$AG$51,MATCH(1,($B4885=$AD$3:$AD$51)*($J4885=$AE$3:$AE$51),0),3),IF(N4885="positivo",INDEX($AD$55:$AG$109,MATCH(1,($B4885=$AD$55:$AD$109)*($J4885=$AE$55:$AE$109),0),3)))</f>
        <v>0</v>
      </c>
      <c r="P4885" s="115" t="b">
        <f t="array" ref="P4885">IF(N4885="negativo",INDEX($AD$3:$AG$51,MATCH(1,($B4885=$AD$3:$AD$51)*($J4885=$AE$3:$AE$51),0),4),IF(N4885="positivo",INDEX($AD$55:$AG$109,MATCH(1,($B4885=$AD$55:$AD$109)*($J4885=$AE$55:$AE$109),0),4)))</f>
        <v>0</v>
      </c>
      <c r="Q4885" s="115" t="str">
        <f>VLOOKUP(M4885,Modelo!$A$2:$C$7,2,0)</f>
        <v>Diversidad, Equidad e Inclusión (DEI)</v>
      </c>
      <c r="R4885" s="118">
        <f t="array" ref="R4885">INDEX(Modelo!$F$1:$H$37,MATCH(1,(DataBase!Q4885=Modelo!$G$1:$G$37)*(DataBase!B4885=Modelo!$F$1:$F$37),0),3)</f>
        <v>0.23529411764705882</v>
      </c>
      <c r="S4885" s="115">
        <f t="shared" si="154"/>
        <v>100</v>
      </c>
      <c r="T4885" s="115">
        <f t="shared" si="155"/>
        <v>23.52941176470588</v>
      </c>
    </row>
    <row r="4886" spans="1:20" x14ac:dyDescent="0.3">
      <c r="A4886" s="115" t="s">
        <v>371</v>
      </c>
      <c r="B4886" s="115" t="s">
        <v>313</v>
      </c>
      <c r="C4886" s="115" t="s">
        <v>103</v>
      </c>
      <c r="D4886" s="115" t="s">
        <v>87</v>
      </c>
      <c r="E4886" s="115" t="s">
        <v>86</v>
      </c>
      <c r="F4886" s="115" t="s">
        <v>87</v>
      </c>
      <c r="G4886" s="115">
        <v>1977</v>
      </c>
      <c r="H4886" s="115" t="s">
        <v>281</v>
      </c>
      <c r="I4886" s="115">
        <v>2.002301595</v>
      </c>
      <c r="J4886" s="115" t="s">
        <v>47</v>
      </c>
      <c r="K4886" s="115">
        <f>INDEX(DatosProcesados!$A$1:$BF$101,MATCH(DataBase!A4886,DatosProcesados!$A$1:$A$101,0),MATCH(DataBase!J4886,DatosProcesados!$A$1:$BF$1,0))</f>
        <v>1</v>
      </c>
      <c r="L4886" s="115" t="str">
        <f>INDEX(Modelo!$A$9:$D$89,MATCH(DataBase!$J4886,Modelo!$A$9:$A$89,0),MATCH(DataBase!L$1,Modelo!$A$9:$D$9,0))</f>
        <v xml:space="preserve">Impacto social </v>
      </c>
      <c r="M4886" s="115" t="str">
        <f>INDEX(Modelo!$A$9:$D$89,MATCH(DataBase!$J4886,Modelo!$A$9:$A$89,0),MATCH(DataBase!M$1,Modelo!$A$9:$D$9,0))</f>
        <v>Pilar 5</v>
      </c>
      <c r="N4886" s="115" t="str">
        <f>INDEX(Modelo!$A$9:$D$89,MATCH(DataBase!$J4886,Modelo!$A$9:$A$89,0),MATCH(DataBase!N$1,Modelo!$A$9:$D$9,0))</f>
        <v>scale</v>
      </c>
      <c r="O4886" s="115" t="b">
        <f t="array" ref="O4886">IF(N4886="negativo",INDEX($AD$3:$AG$51,MATCH(1,($B4886=$AD$3:$AD$51)*($J4886=$AE$3:$AE$51),0),3),IF(N4886="positivo",INDEX($AD$55:$AG$109,MATCH(1,($B4886=$AD$55:$AD$109)*($J4886=$AE$55:$AE$109),0),3)))</f>
        <v>0</v>
      </c>
      <c r="P4886" s="115" t="b">
        <f t="array" ref="P4886">IF(N4886="negativo",INDEX($AD$3:$AG$51,MATCH(1,($B4886=$AD$3:$AD$51)*($J4886=$AE$3:$AE$51),0),4),IF(N4886="positivo",INDEX($AD$55:$AG$109,MATCH(1,($B4886=$AD$55:$AD$109)*($J4886=$AE$55:$AE$109),0),4)))</f>
        <v>0</v>
      </c>
      <c r="Q4886" s="115" t="str">
        <f>VLOOKUP(M4886,Modelo!$A$2:$C$7,2,0)</f>
        <v>Diversidad, Equidad e Inclusión (DEI)</v>
      </c>
      <c r="R4886" s="118">
        <f t="array" ref="R4886">INDEX(Modelo!$F$1:$H$37,MATCH(1,(DataBase!Q4886=Modelo!$G$1:$G$37)*(DataBase!B4886=Modelo!$F$1:$F$37),0),3)</f>
        <v>0.23529411764705882</v>
      </c>
      <c r="S4886" s="115">
        <f t="shared" si="154"/>
        <v>50</v>
      </c>
      <c r="T4886" s="115">
        <f t="shared" si="155"/>
        <v>11.76470588235294</v>
      </c>
    </row>
    <row r="4887" spans="1:20" x14ac:dyDescent="0.3">
      <c r="A4887" s="115" t="s">
        <v>469</v>
      </c>
      <c r="B4887" s="115" t="s">
        <v>467</v>
      </c>
      <c r="C4887" s="115" t="s">
        <v>103</v>
      </c>
      <c r="D4887" s="115" t="s">
        <v>87</v>
      </c>
      <c r="E4887" s="115" t="s">
        <v>86</v>
      </c>
      <c r="F4887" s="115" t="s">
        <v>87</v>
      </c>
      <c r="G4887" s="115">
        <v>1971</v>
      </c>
      <c r="H4887" s="115" t="s">
        <v>244</v>
      </c>
      <c r="I4887" s="115">
        <v>2.1567474139999998</v>
      </c>
      <c r="J4887" s="115" t="s">
        <v>47</v>
      </c>
      <c r="K4887" s="115">
        <f>INDEX(DatosProcesados!$A$1:$BF$101,MATCH(DataBase!A4887,DatosProcesados!$A$1:$A$101,0),MATCH(DataBase!J4887,DatosProcesados!$A$1:$BF$1,0))</f>
        <v>0</v>
      </c>
      <c r="L4887" s="115" t="str">
        <f>INDEX(Modelo!$A$9:$D$89,MATCH(DataBase!$J4887,Modelo!$A$9:$A$89,0),MATCH(DataBase!L$1,Modelo!$A$9:$D$9,0))</f>
        <v xml:space="preserve">Impacto social </v>
      </c>
      <c r="M4887" s="115" t="str">
        <f>INDEX(Modelo!$A$9:$D$89,MATCH(DataBase!$J4887,Modelo!$A$9:$A$89,0),MATCH(DataBase!M$1,Modelo!$A$9:$D$9,0))</f>
        <v>Pilar 5</v>
      </c>
      <c r="N4887" s="115" t="str">
        <f>INDEX(Modelo!$A$9:$D$89,MATCH(DataBase!$J4887,Modelo!$A$9:$A$89,0),MATCH(DataBase!N$1,Modelo!$A$9:$D$9,0))</f>
        <v>scale</v>
      </c>
      <c r="O4887" s="115" t="b">
        <f t="array" ref="O4887">IF(N4887="negativo",INDEX($AD$3:$AG$51,MATCH(1,($B4887=$AD$3:$AD$51)*($J4887=$AE$3:$AE$51),0),3),IF(N4887="positivo",INDEX($AD$55:$AG$109,MATCH(1,($B4887=$AD$55:$AD$109)*($J4887=$AE$55:$AE$109),0),3)))</f>
        <v>0</v>
      </c>
      <c r="P4887" s="115" t="b">
        <f t="array" ref="P4887">IF(N4887="negativo",INDEX($AD$3:$AG$51,MATCH(1,($B4887=$AD$3:$AD$51)*($J4887=$AE$3:$AE$51),0),4),IF(N4887="positivo",INDEX($AD$55:$AG$109,MATCH(1,($B4887=$AD$55:$AD$109)*($J4887=$AE$55:$AE$109),0),4)))</f>
        <v>0</v>
      </c>
      <c r="Q4887" s="115" t="str">
        <f>VLOOKUP(M4887,Modelo!$A$2:$C$7,2,0)</f>
        <v>Diversidad, Equidad e Inclusión (DEI)</v>
      </c>
      <c r="R4887" s="118">
        <f t="array" ref="R4887">INDEX(Modelo!$F$1:$H$37,MATCH(1,(DataBase!Q4887=Modelo!$G$1:$G$37)*(DataBase!B4887=Modelo!$F$1:$F$37),0),3)</f>
        <v>0.14285714285714285</v>
      </c>
      <c r="S4887" s="115">
        <f t="shared" si="154"/>
        <v>0</v>
      </c>
      <c r="T4887" s="115">
        <f t="shared" si="155"/>
        <v>0</v>
      </c>
    </row>
    <row r="4888" spans="1:20" x14ac:dyDescent="0.3">
      <c r="A4888" s="115" t="s">
        <v>357</v>
      </c>
      <c r="B4888" s="115" t="s">
        <v>313</v>
      </c>
      <c r="C4888" s="115" t="s">
        <v>103</v>
      </c>
      <c r="D4888" s="115" t="s">
        <v>86</v>
      </c>
      <c r="E4888" s="115" t="s">
        <v>86</v>
      </c>
      <c r="F4888" s="115" t="s">
        <v>87</v>
      </c>
      <c r="G4888" s="115">
        <v>2009</v>
      </c>
      <c r="H4888" s="115" t="s">
        <v>358</v>
      </c>
      <c r="I4888" s="115">
        <v>2.8694480090000001</v>
      </c>
      <c r="J4888" s="115" t="s">
        <v>47</v>
      </c>
      <c r="K4888" s="115">
        <f>INDEX(DatosProcesados!$A$1:$BF$101,MATCH(DataBase!A4888,DatosProcesados!$A$1:$A$101,0),MATCH(DataBase!J4888,DatosProcesados!$A$1:$BF$1,0))</f>
        <v>0</v>
      </c>
      <c r="L4888" s="115" t="str">
        <f>INDEX(Modelo!$A$9:$D$89,MATCH(DataBase!$J4888,Modelo!$A$9:$A$89,0),MATCH(DataBase!L$1,Modelo!$A$9:$D$9,0))</f>
        <v xml:space="preserve">Impacto social </v>
      </c>
      <c r="M4888" s="115" t="str">
        <f>INDEX(Modelo!$A$9:$D$89,MATCH(DataBase!$J4888,Modelo!$A$9:$A$89,0),MATCH(DataBase!M$1,Modelo!$A$9:$D$9,0))</f>
        <v>Pilar 5</v>
      </c>
      <c r="N4888" s="115" t="str">
        <f>INDEX(Modelo!$A$9:$D$89,MATCH(DataBase!$J4888,Modelo!$A$9:$A$89,0),MATCH(DataBase!N$1,Modelo!$A$9:$D$9,0))</f>
        <v>scale</v>
      </c>
      <c r="O4888" s="115" t="b">
        <f t="array" ref="O4888">IF(N4888="negativo",INDEX($AD$3:$AG$51,MATCH(1,($B4888=$AD$3:$AD$51)*($J4888=$AE$3:$AE$51),0),3),IF(N4888="positivo",INDEX($AD$55:$AG$109,MATCH(1,($B4888=$AD$55:$AD$109)*($J4888=$AE$55:$AE$109),0),3)))</f>
        <v>0</v>
      </c>
      <c r="P4888" s="115" t="b">
        <f t="array" ref="P4888">IF(N4888="negativo",INDEX($AD$3:$AG$51,MATCH(1,($B4888=$AD$3:$AD$51)*($J4888=$AE$3:$AE$51),0),4),IF(N4888="positivo",INDEX($AD$55:$AG$109,MATCH(1,($B4888=$AD$55:$AD$109)*($J4888=$AE$55:$AE$109),0),4)))</f>
        <v>0</v>
      </c>
      <c r="Q4888" s="115" t="str">
        <f>VLOOKUP(M4888,Modelo!$A$2:$C$7,2,0)</f>
        <v>Diversidad, Equidad e Inclusión (DEI)</v>
      </c>
      <c r="R4888" s="118">
        <f t="array" ref="R4888">INDEX(Modelo!$F$1:$H$37,MATCH(1,(DataBase!Q4888=Modelo!$G$1:$G$37)*(DataBase!B4888=Modelo!$F$1:$F$37),0),3)</f>
        <v>0.23529411764705882</v>
      </c>
      <c r="S4888" s="115">
        <f t="shared" si="154"/>
        <v>0</v>
      </c>
      <c r="T4888" s="115">
        <f t="shared" si="155"/>
        <v>0</v>
      </c>
    </row>
    <row r="4889" spans="1:20" x14ac:dyDescent="0.3">
      <c r="A4889" s="115" t="s">
        <v>355</v>
      </c>
      <c r="B4889" s="115" t="s">
        <v>313</v>
      </c>
      <c r="C4889" s="115" t="s">
        <v>103</v>
      </c>
      <c r="D4889" s="115" t="s">
        <v>87</v>
      </c>
      <c r="E4889" s="115" t="s">
        <v>86</v>
      </c>
      <c r="F4889" s="115" t="s">
        <v>86</v>
      </c>
      <c r="G4889" s="115">
        <v>1934</v>
      </c>
      <c r="H4889" s="115" t="s">
        <v>125</v>
      </c>
      <c r="I4889" s="115">
        <v>3.134365769</v>
      </c>
      <c r="J4889" s="115" t="s">
        <v>47</v>
      </c>
      <c r="K4889" s="115">
        <f>INDEX(DatosProcesados!$A$1:$BF$101,MATCH(DataBase!A4889,DatosProcesados!$A$1:$A$101,0),MATCH(DataBase!J4889,DatosProcesados!$A$1:$BF$1,0))</f>
        <v>0</v>
      </c>
      <c r="L4889" s="115" t="str">
        <f>INDEX(Modelo!$A$9:$D$89,MATCH(DataBase!$J4889,Modelo!$A$9:$A$89,0),MATCH(DataBase!L$1,Modelo!$A$9:$D$9,0))</f>
        <v xml:space="preserve">Impacto social </v>
      </c>
      <c r="M4889" s="115" t="str">
        <f>INDEX(Modelo!$A$9:$D$89,MATCH(DataBase!$J4889,Modelo!$A$9:$A$89,0),MATCH(DataBase!M$1,Modelo!$A$9:$D$9,0))</f>
        <v>Pilar 5</v>
      </c>
      <c r="N4889" s="115" t="str">
        <f>INDEX(Modelo!$A$9:$D$89,MATCH(DataBase!$J4889,Modelo!$A$9:$A$89,0),MATCH(DataBase!N$1,Modelo!$A$9:$D$9,0))</f>
        <v>scale</v>
      </c>
      <c r="O4889" s="115" t="b">
        <f t="array" ref="O4889">IF(N4889="negativo",INDEX($AD$3:$AG$51,MATCH(1,($B4889=$AD$3:$AD$51)*($J4889=$AE$3:$AE$51),0),3),IF(N4889="positivo",INDEX($AD$55:$AG$109,MATCH(1,($B4889=$AD$55:$AD$109)*($J4889=$AE$55:$AE$109),0),3)))</f>
        <v>0</v>
      </c>
      <c r="P4889" s="115" t="b">
        <f t="array" ref="P4889">IF(N4889="negativo",INDEX($AD$3:$AG$51,MATCH(1,($B4889=$AD$3:$AD$51)*($J4889=$AE$3:$AE$51),0),4),IF(N4889="positivo",INDEX($AD$55:$AG$109,MATCH(1,($B4889=$AD$55:$AD$109)*($J4889=$AE$55:$AE$109),0),4)))</f>
        <v>0</v>
      </c>
      <c r="Q4889" s="115" t="str">
        <f>VLOOKUP(M4889,Modelo!$A$2:$C$7,2,0)</f>
        <v>Diversidad, Equidad e Inclusión (DEI)</v>
      </c>
      <c r="R4889" s="118">
        <f t="array" ref="R4889">INDEX(Modelo!$F$1:$H$37,MATCH(1,(DataBase!Q4889=Modelo!$G$1:$G$37)*(DataBase!B4889=Modelo!$F$1:$F$37),0),3)</f>
        <v>0.23529411764705882</v>
      </c>
      <c r="S4889" s="115">
        <f t="shared" si="154"/>
        <v>0</v>
      </c>
      <c r="T4889" s="115">
        <f t="shared" si="155"/>
        <v>0</v>
      </c>
    </row>
    <row r="4890" spans="1:20" x14ac:dyDescent="0.3">
      <c r="A4890" s="115" t="s">
        <v>129</v>
      </c>
      <c r="B4890" s="115" t="s">
        <v>84</v>
      </c>
      <c r="C4890" s="115" t="s">
        <v>97</v>
      </c>
      <c r="D4890" s="115" t="s">
        <v>86</v>
      </c>
      <c r="E4890" s="115" t="s">
        <v>87</v>
      </c>
      <c r="F4890" s="115" t="s">
        <v>87</v>
      </c>
      <c r="G4890" s="115">
        <v>1924</v>
      </c>
      <c r="H4890" s="115" t="s">
        <v>130</v>
      </c>
      <c r="I4890" s="115">
        <v>6.6721791020000003</v>
      </c>
      <c r="J4890" s="115" t="s">
        <v>47</v>
      </c>
      <c r="K4890" s="115">
        <f>INDEX(DatosProcesados!$A$1:$BF$101,MATCH(DataBase!A4890,DatosProcesados!$A$1:$A$101,0),MATCH(DataBase!J4890,DatosProcesados!$A$1:$BF$1,0))</f>
        <v>2</v>
      </c>
      <c r="L4890" s="115" t="str">
        <f>INDEX(Modelo!$A$9:$D$89,MATCH(DataBase!$J4890,Modelo!$A$9:$A$89,0),MATCH(DataBase!L$1,Modelo!$A$9:$D$9,0))</f>
        <v xml:space="preserve">Impacto social </v>
      </c>
      <c r="M4890" s="115" t="str">
        <f>INDEX(Modelo!$A$9:$D$89,MATCH(DataBase!$J4890,Modelo!$A$9:$A$89,0),MATCH(DataBase!M$1,Modelo!$A$9:$D$9,0))</f>
        <v>Pilar 5</v>
      </c>
      <c r="N4890" s="115" t="str">
        <f>INDEX(Modelo!$A$9:$D$89,MATCH(DataBase!$J4890,Modelo!$A$9:$A$89,0),MATCH(DataBase!N$1,Modelo!$A$9:$D$9,0))</f>
        <v>scale</v>
      </c>
      <c r="O4890" s="115" t="b">
        <f t="array" ref="O4890">IF(N4890="negativo",INDEX($AD$3:$AG$51,MATCH(1,($B4890=$AD$3:$AD$51)*($J4890=$AE$3:$AE$51),0),3),IF(N4890="positivo",INDEX($AD$55:$AG$109,MATCH(1,($B4890=$AD$55:$AD$109)*($J4890=$AE$55:$AE$109),0),3)))</f>
        <v>0</v>
      </c>
      <c r="P4890" s="115" t="b">
        <f t="array" ref="P4890">IF(N4890="negativo",INDEX($AD$3:$AG$51,MATCH(1,($B4890=$AD$3:$AD$51)*($J4890=$AE$3:$AE$51),0),4),IF(N4890="positivo",INDEX($AD$55:$AG$109,MATCH(1,($B4890=$AD$55:$AD$109)*($J4890=$AE$55:$AE$109),0),4)))</f>
        <v>0</v>
      </c>
      <c r="Q4890" s="115" t="str">
        <f>VLOOKUP(M4890,Modelo!$A$2:$C$7,2,0)</f>
        <v>Diversidad, Equidad e Inclusión (DEI)</v>
      </c>
      <c r="R4890" s="118">
        <f t="array" ref="R4890">INDEX(Modelo!$F$1:$H$37,MATCH(1,(DataBase!Q4890=Modelo!$G$1:$G$37)*(DataBase!B4890=Modelo!$F$1:$F$37),0),3)</f>
        <v>0.29411764705882354</v>
      </c>
      <c r="S4890" s="115">
        <f t="shared" si="154"/>
        <v>100</v>
      </c>
      <c r="T4890" s="115">
        <f t="shared" si="155"/>
        <v>29.411764705882355</v>
      </c>
    </row>
    <row r="4891" spans="1:20" x14ac:dyDescent="0.3">
      <c r="A4891" s="115" t="s">
        <v>166</v>
      </c>
      <c r="B4891" s="115" t="s">
        <v>84</v>
      </c>
      <c r="C4891" s="115" t="s">
        <v>103</v>
      </c>
      <c r="D4891" s="115" t="s">
        <v>86</v>
      </c>
      <c r="E4891" s="115" t="s">
        <v>87</v>
      </c>
      <c r="F4891" s="115" t="s">
        <v>87</v>
      </c>
      <c r="G4891" s="115">
        <v>1910</v>
      </c>
      <c r="H4891" s="115" t="s">
        <v>167</v>
      </c>
      <c r="I4891" s="115">
        <v>2.655177809</v>
      </c>
      <c r="J4891" s="115" t="s">
        <v>47</v>
      </c>
      <c r="K4891" s="115">
        <f>INDEX(DatosProcesados!$A$1:$BF$101,MATCH(DataBase!A4891,DatosProcesados!$A$1:$A$101,0),MATCH(DataBase!J4891,DatosProcesados!$A$1:$BF$1,0))</f>
        <v>2</v>
      </c>
      <c r="L4891" s="115" t="str">
        <f>INDEX(Modelo!$A$9:$D$89,MATCH(DataBase!$J4891,Modelo!$A$9:$A$89,0),MATCH(DataBase!L$1,Modelo!$A$9:$D$9,0))</f>
        <v xml:space="preserve">Impacto social </v>
      </c>
      <c r="M4891" s="115" t="str">
        <f>INDEX(Modelo!$A$9:$D$89,MATCH(DataBase!$J4891,Modelo!$A$9:$A$89,0),MATCH(DataBase!M$1,Modelo!$A$9:$D$9,0))</f>
        <v>Pilar 5</v>
      </c>
      <c r="N4891" s="115" t="str">
        <f>INDEX(Modelo!$A$9:$D$89,MATCH(DataBase!$J4891,Modelo!$A$9:$A$89,0),MATCH(DataBase!N$1,Modelo!$A$9:$D$9,0))</f>
        <v>scale</v>
      </c>
      <c r="O4891" s="115" t="b">
        <f t="array" ref="O4891">IF(N4891="negativo",INDEX($AD$3:$AG$51,MATCH(1,($B4891=$AD$3:$AD$51)*($J4891=$AE$3:$AE$51),0),3),IF(N4891="positivo",INDEX($AD$55:$AG$109,MATCH(1,($B4891=$AD$55:$AD$109)*($J4891=$AE$55:$AE$109),0),3)))</f>
        <v>0</v>
      </c>
      <c r="P4891" s="115" t="b">
        <f t="array" ref="P4891">IF(N4891="negativo",INDEX($AD$3:$AG$51,MATCH(1,($B4891=$AD$3:$AD$51)*($J4891=$AE$3:$AE$51),0),4),IF(N4891="positivo",INDEX($AD$55:$AG$109,MATCH(1,($B4891=$AD$55:$AD$109)*($J4891=$AE$55:$AE$109),0),4)))</f>
        <v>0</v>
      </c>
      <c r="Q4891" s="115" t="str">
        <f>VLOOKUP(M4891,Modelo!$A$2:$C$7,2,0)</f>
        <v>Diversidad, Equidad e Inclusión (DEI)</v>
      </c>
      <c r="R4891" s="118">
        <f t="array" ref="R4891">INDEX(Modelo!$F$1:$H$37,MATCH(1,(DataBase!Q4891=Modelo!$G$1:$G$37)*(DataBase!B4891=Modelo!$F$1:$F$37),0),3)</f>
        <v>0.29411764705882354</v>
      </c>
      <c r="S4891" s="115">
        <f t="shared" si="154"/>
        <v>100</v>
      </c>
      <c r="T4891" s="115">
        <f t="shared" si="155"/>
        <v>29.411764705882355</v>
      </c>
    </row>
    <row r="4892" spans="1:20" x14ac:dyDescent="0.3">
      <c r="A4892" s="115" t="s">
        <v>312</v>
      </c>
      <c r="B4892" s="115" t="s">
        <v>313</v>
      </c>
      <c r="C4892" s="115" t="s">
        <v>103</v>
      </c>
      <c r="D4892" s="115" t="s">
        <v>86</v>
      </c>
      <c r="E4892" s="115" t="s">
        <v>87</v>
      </c>
      <c r="F4892" s="115" t="s">
        <v>87</v>
      </c>
      <c r="G4892" s="115">
        <v>1968</v>
      </c>
      <c r="H4892" s="115" t="s">
        <v>125</v>
      </c>
      <c r="I4892" s="115">
        <v>24.752011681999999</v>
      </c>
      <c r="J4892" s="115" t="s">
        <v>47</v>
      </c>
      <c r="K4892" s="115">
        <f>INDEX(DatosProcesados!$A$1:$BF$101,MATCH(DataBase!A4892,DatosProcesados!$A$1:$A$101,0),MATCH(DataBase!J4892,DatosProcesados!$A$1:$BF$1,0))</f>
        <v>2</v>
      </c>
      <c r="L4892" s="115" t="str">
        <f>INDEX(Modelo!$A$9:$D$89,MATCH(DataBase!$J4892,Modelo!$A$9:$A$89,0),MATCH(DataBase!L$1,Modelo!$A$9:$D$9,0))</f>
        <v xml:space="preserve">Impacto social </v>
      </c>
      <c r="M4892" s="115" t="str">
        <f>INDEX(Modelo!$A$9:$D$89,MATCH(DataBase!$J4892,Modelo!$A$9:$A$89,0),MATCH(DataBase!M$1,Modelo!$A$9:$D$9,0))</f>
        <v>Pilar 5</v>
      </c>
      <c r="N4892" s="115" t="str">
        <f>INDEX(Modelo!$A$9:$D$89,MATCH(DataBase!$J4892,Modelo!$A$9:$A$89,0),MATCH(DataBase!N$1,Modelo!$A$9:$D$9,0))</f>
        <v>scale</v>
      </c>
      <c r="O4892" s="115" t="b">
        <f t="array" ref="O4892">IF(N4892="negativo",INDEX($AD$3:$AG$51,MATCH(1,($B4892=$AD$3:$AD$51)*($J4892=$AE$3:$AE$51),0),3),IF(N4892="positivo",INDEX($AD$55:$AG$109,MATCH(1,($B4892=$AD$55:$AD$109)*($J4892=$AE$55:$AE$109),0),3)))</f>
        <v>0</v>
      </c>
      <c r="P4892" s="115" t="b">
        <f t="array" ref="P4892">IF(N4892="negativo",INDEX($AD$3:$AG$51,MATCH(1,($B4892=$AD$3:$AD$51)*($J4892=$AE$3:$AE$51),0),4),IF(N4892="positivo",INDEX($AD$55:$AG$109,MATCH(1,($B4892=$AD$55:$AD$109)*($J4892=$AE$55:$AE$109),0),4)))</f>
        <v>0</v>
      </c>
      <c r="Q4892" s="115" t="str">
        <f>VLOOKUP(M4892,Modelo!$A$2:$C$7,2,0)</f>
        <v>Diversidad, Equidad e Inclusión (DEI)</v>
      </c>
      <c r="R4892" s="118">
        <f t="array" ref="R4892">INDEX(Modelo!$F$1:$H$37,MATCH(1,(DataBase!Q4892=Modelo!$G$1:$G$37)*(DataBase!B4892=Modelo!$F$1:$F$37),0),3)</f>
        <v>0.23529411764705882</v>
      </c>
      <c r="S4892" s="115">
        <f t="shared" si="154"/>
        <v>100</v>
      </c>
      <c r="T4892" s="115">
        <f t="shared" si="155"/>
        <v>23.52941176470588</v>
      </c>
    </row>
    <row r="4893" spans="1:20" x14ac:dyDescent="0.3">
      <c r="A4893" s="115" t="s">
        <v>162</v>
      </c>
      <c r="B4893" s="115" t="s">
        <v>84</v>
      </c>
      <c r="C4893" s="115" t="s">
        <v>97</v>
      </c>
      <c r="D4893" s="115" t="s">
        <v>86</v>
      </c>
      <c r="E4893" s="115" t="s">
        <v>87</v>
      </c>
      <c r="F4893" s="115" t="s">
        <v>87</v>
      </c>
      <c r="G4893" s="115">
        <v>1979</v>
      </c>
      <c r="H4893" s="115" t="s">
        <v>163</v>
      </c>
      <c r="I4893" s="115">
        <v>2.956157691</v>
      </c>
      <c r="J4893" s="115" t="s">
        <v>47</v>
      </c>
      <c r="K4893" s="115">
        <f>INDEX(DatosProcesados!$A$1:$BF$101,MATCH(DataBase!A4893,DatosProcesados!$A$1:$A$101,0),MATCH(DataBase!J4893,DatosProcesados!$A$1:$BF$1,0))</f>
        <v>1</v>
      </c>
      <c r="L4893" s="115" t="str">
        <f>INDEX(Modelo!$A$9:$D$89,MATCH(DataBase!$J4893,Modelo!$A$9:$A$89,0),MATCH(DataBase!L$1,Modelo!$A$9:$D$9,0))</f>
        <v xml:space="preserve">Impacto social </v>
      </c>
      <c r="M4893" s="115" t="str">
        <f>INDEX(Modelo!$A$9:$D$89,MATCH(DataBase!$J4893,Modelo!$A$9:$A$89,0),MATCH(DataBase!M$1,Modelo!$A$9:$D$9,0))</f>
        <v>Pilar 5</v>
      </c>
      <c r="N4893" s="115" t="str">
        <f>INDEX(Modelo!$A$9:$D$89,MATCH(DataBase!$J4893,Modelo!$A$9:$A$89,0),MATCH(DataBase!N$1,Modelo!$A$9:$D$9,0))</f>
        <v>scale</v>
      </c>
      <c r="O4893" s="115" t="b">
        <f t="array" ref="O4893">IF(N4893="negativo",INDEX($AD$3:$AG$51,MATCH(1,($B4893=$AD$3:$AD$51)*($J4893=$AE$3:$AE$51),0),3),IF(N4893="positivo",INDEX($AD$55:$AG$109,MATCH(1,($B4893=$AD$55:$AD$109)*($J4893=$AE$55:$AE$109),0),3)))</f>
        <v>0</v>
      </c>
      <c r="P4893" s="115" t="b">
        <f t="array" ref="P4893">IF(N4893="negativo",INDEX($AD$3:$AG$51,MATCH(1,($B4893=$AD$3:$AD$51)*($J4893=$AE$3:$AE$51),0),4),IF(N4893="positivo",INDEX($AD$55:$AG$109,MATCH(1,($B4893=$AD$55:$AD$109)*($J4893=$AE$55:$AE$109),0),4)))</f>
        <v>0</v>
      </c>
      <c r="Q4893" s="115" t="str">
        <f>VLOOKUP(M4893,Modelo!$A$2:$C$7,2,0)</f>
        <v>Diversidad, Equidad e Inclusión (DEI)</v>
      </c>
      <c r="R4893" s="118">
        <f t="array" ref="R4893">INDEX(Modelo!$F$1:$H$37,MATCH(1,(DataBase!Q4893=Modelo!$G$1:$G$37)*(DataBase!B4893=Modelo!$F$1:$F$37),0),3)</f>
        <v>0.29411764705882354</v>
      </c>
      <c r="S4893" s="115">
        <f t="shared" si="154"/>
        <v>50</v>
      </c>
      <c r="T4893" s="115">
        <f t="shared" si="155"/>
        <v>14.705882352941178</v>
      </c>
    </row>
    <row r="4894" spans="1:20" x14ac:dyDescent="0.3">
      <c r="A4894" s="115" t="s">
        <v>348</v>
      </c>
      <c r="B4894" s="115" t="s">
        <v>313</v>
      </c>
      <c r="C4894" s="115" t="s">
        <v>103</v>
      </c>
      <c r="D4894" s="115" t="s">
        <v>86</v>
      </c>
      <c r="E4894" s="115" t="s">
        <v>87</v>
      </c>
      <c r="F4894" s="115" t="s">
        <v>87</v>
      </c>
      <c r="G4894" s="115">
        <v>1937</v>
      </c>
      <c r="H4894" s="115" t="s">
        <v>294</v>
      </c>
      <c r="I4894" s="115">
        <v>4.02823039</v>
      </c>
      <c r="J4894" s="115" t="s">
        <v>47</v>
      </c>
      <c r="K4894" s="115">
        <f>INDEX(DatosProcesados!$A$1:$BF$101,MATCH(DataBase!A4894,DatosProcesados!$A$1:$A$101,0),MATCH(DataBase!J4894,DatosProcesados!$A$1:$BF$1,0))</f>
        <v>1</v>
      </c>
      <c r="L4894" s="115" t="str">
        <f>INDEX(Modelo!$A$9:$D$89,MATCH(DataBase!$J4894,Modelo!$A$9:$A$89,0),MATCH(DataBase!L$1,Modelo!$A$9:$D$9,0))</f>
        <v xml:space="preserve">Impacto social </v>
      </c>
      <c r="M4894" s="115" t="str">
        <f>INDEX(Modelo!$A$9:$D$89,MATCH(DataBase!$J4894,Modelo!$A$9:$A$89,0),MATCH(DataBase!M$1,Modelo!$A$9:$D$9,0))</f>
        <v>Pilar 5</v>
      </c>
      <c r="N4894" s="115" t="str">
        <f>INDEX(Modelo!$A$9:$D$89,MATCH(DataBase!$J4894,Modelo!$A$9:$A$89,0),MATCH(DataBase!N$1,Modelo!$A$9:$D$9,0))</f>
        <v>scale</v>
      </c>
      <c r="O4894" s="115" t="b">
        <f t="array" ref="O4894">IF(N4894="negativo",INDEX($AD$3:$AG$51,MATCH(1,($B4894=$AD$3:$AD$51)*($J4894=$AE$3:$AE$51),0),3),IF(N4894="positivo",INDEX($AD$55:$AG$109,MATCH(1,($B4894=$AD$55:$AD$109)*($J4894=$AE$55:$AE$109),0),3)))</f>
        <v>0</v>
      </c>
      <c r="P4894" s="115" t="b">
        <f t="array" ref="P4894">IF(N4894="negativo",INDEX($AD$3:$AG$51,MATCH(1,($B4894=$AD$3:$AD$51)*($J4894=$AE$3:$AE$51),0),4),IF(N4894="positivo",INDEX($AD$55:$AG$109,MATCH(1,($B4894=$AD$55:$AD$109)*($J4894=$AE$55:$AE$109),0),4)))</f>
        <v>0</v>
      </c>
      <c r="Q4894" s="115" t="str">
        <f>VLOOKUP(M4894,Modelo!$A$2:$C$7,2,0)</f>
        <v>Diversidad, Equidad e Inclusión (DEI)</v>
      </c>
      <c r="R4894" s="118">
        <f t="array" ref="R4894">INDEX(Modelo!$F$1:$H$37,MATCH(1,(DataBase!Q4894=Modelo!$G$1:$G$37)*(DataBase!B4894=Modelo!$F$1:$F$37),0),3)</f>
        <v>0.23529411764705882</v>
      </c>
      <c r="S4894" s="115">
        <f t="shared" si="154"/>
        <v>50</v>
      </c>
      <c r="T4894" s="115">
        <f t="shared" si="155"/>
        <v>11.76470588235294</v>
      </c>
    </row>
    <row r="4895" spans="1:20" x14ac:dyDescent="0.3">
      <c r="A4895" s="115" t="s">
        <v>343</v>
      </c>
      <c r="B4895" s="115" t="s">
        <v>313</v>
      </c>
      <c r="C4895" s="115" t="s">
        <v>103</v>
      </c>
      <c r="D4895" s="115" t="s">
        <v>86</v>
      </c>
      <c r="E4895" s="115" t="s">
        <v>86</v>
      </c>
      <c r="F4895" s="115" t="s">
        <v>87</v>
      </c>
      <c r="G4895" s="115">
        <v>1993</v>
      </c>
      <c r="H4895" s="115" t="s">
        <v>281</v>
      </c>
      <c r="I4895" s="115">
        <v>4.8704234599999996</v>
      </c>
      <c r="J4895" s="115" t="s">
        <v>47</v>
      </c>
      <c r="K4895" s="115">
        <f>INDEX(DatosProcesados!$A$1:$BF$101,MATCH(DataBase!A4895,DatosProcesados!$A$1:$A$101,0),MATCH(DataBase!J4895,DatosProcesados!$A$1:$BF$1,0))</f>
        <v>0</v>
      </c>
      <c r="L4895" s="115" t="str">
        <f>INDEX(Modelo!$A$9:$D$89,MATCH(DataBase!$J4895,Modelo!$A$9:$A$89,0),MATCH(DataBase!L$1,Modelo!$A$9:$D$9,0))</f>
        <v xml:space="preserve">Impacto social </v>
      </c>
      <c r="M4895" s="115" t="str">
        <f>INDEX(Modelo!$A$9:$D$89,MATCH(DataBase!$J4895,Modelo!$A$9:$A$89,0),MATCH(DataBase!M$1,Modelo!$A$9:$D$9,0))</f>
        <v>Pilar 5</v>
      </c>
      <c r="N4895" s="115" t="str">
        <f>INDEX(Modelo!$A$9:$D$89,MATCH(DataBase!$J4895,Modelo!$A$9:$A$89,0),MATCH(DataBase!N$1,Modelo!$A$9:$D$9,0))</f>
        <v>scale</v>
      </c>
      <c r="O4895" s="115" t="b">
        <f t="array" ref="O4895">IF(N4895="negativo",INDEX($AD$3:$AG$51,MATCH(1,($B4895=$AD$3:$AD$51)*($J4895=$AE$3:$AE$51),0),3),IF(N4895="positivo",INDEX($AD$55:$AG$109,MATCH(1,($B4895=$AD$55:$AD$109)*($J4895=$AE$55:$AE$109),0),3)))</f>
        <v>0</v>
      </c>
      <c r="P4895" s="115" t="b">
        <f t="array" ref="P4895">IF(N4895="negativo",INDEX($AD$3:$AG$51,MATCH(1,($B4895=$AD$3:$AD$51)*($J4895=$AE$3:$AE$51),0),4),IF(N4895="positivo",INDEX($AD$55:$AG$109,MATCH(1,($B4895=$AD$55:$AD$109)*($J4895=$AE$55:$AE$109),0),4)))</f>
        <v>0</v>
      </c>
      <c r="Q4895" s="115" t="str">
        <f>VLOOKUP(M4895,Modelo!$A$2:$C$7,2,0)</f>
        <v>Diversidad, Equidad e Inclusión (DEI)</v>
      </c>
      <c r="R4895" s="118">
        <f t="array" ref="R4895">INDEX(Modelo!$F$1:$H$37,MATCH(1,(DataBase!Q4895=Modelo!$G$1:$G$37)*(DataBase!B4895=Modelo!$F$1:$F$37),0),3)</f>
        <v>0.23529411764705882</v>
      </c>
      <c r="S4895" s="115">
        <f t="shared" si="154"/>
        <v>0</v>
      </c>
      <c r="T4895" s="115">
        <f t="shared" si="155"/>
        <v>0</v>
      </c>
    </row>
    <row r="4896" spans="1:20" x14ac:dyDescent="0.3">
      <c r="A4896" s="115" t="s">
        <v>367</v>
      </c>
      <c r="B4896" s="115" t="s">
        <v>313</v>
      </c>
      <c r="C4896" s="115" t="s">
        <v>103</v>
      </c>
      <c r="D4896" s="115" t="s">
        <v>86</v>
      </c>
      <c r="E4896" s="115" t="s">
        <v>86</v>
      </c>
      <c r="F4896" s="115" t="s">
        <v>86</v>
      </c>
      <c r="G4896" s="115">
        <v>1966</v>
      </c>
      <c r="H4896" s="115" t="s">
        <v>125</v>
      </c>
      <c r="I4896" s="115">
        <v>2.0461661379999998</v>
      </c>
      <c r="J4896" s="115" t="s">
        <v>47</v>
      </c>
      <c r="K4896" s="115">
        <f>INDEX(DatosProcesados!$A$1:$BF$101,MATCH(DataBase!A4896,DatosProcesados!$A$1:$A$101,0),MATCH(DataBase!J4896,DatosProcesados!$A$1:$BF$1,0))</f>
        <v>0</v>
      </c>
      <c r="L4896" s="115" t="str">
        <f>INDEX(Modelo!$A$9:$D$89,MATCH(DataBase!$J4896,Modelo!$A$9:$A$89,0),MATCH(DataBase!L$1,Modelo!$A$9:$D$9,0))</f>
        <v xml:space="preserve">Impacto social </v>
      </c>
      <c r="M4896" s="115" t="str">
        <f>INDEX(Modelo!$A$9:$D$89,MATCH(DataBase!$J4896,Modelo!$A$9:$A$89,0),MATCH(DataBase!M$1,Modelo!$A$9:$D$9,0))</f>
        <v>Pilar 5</v>
      </c>
      <c r="N4896" s="115" t="str">
        <f>INDEX(Modelo!$A$9:$D$89,MATCH(DataBase!$J4896,Modelo!$A$9:$A$89,0),MATCH(DataBase!N$1,Modelo!$A$9:$D$9,0))</f>
        <v>scale</v>
      </c>
      <c r="O4896" s="115" t="b">
        <f t="array" ref="O4896">IF(N4896="negativo",INDEX($AD$3:$AG$51,MATCH(1,($B4896=$AD$3:$AD$51)*($J4896=$AE$3:$AE$51),0),3),IF(N4896="positivo",INDEX($AD$55:$AG$109,MATCH(1,($B4896=$AD$55:$AD$109)*($J4896=$AE$55:$AE$109),0),3)))</f>
        <v>0</v>
      </c>
      <c r="P4896" s="115" t="b">
        <f t="array" ref="P4896">IF(N4896="negativo",INDEX($AD$3:$AG$51,MATCH(1,($B4896=$AD$3:$AD$51)*($J4896=$AE$3:$AE$51),0),4),IF(N4896="positivo",INDEX($AD$55:$AG$109,MATCH(1,($B4896=$AD$55:$AD$109)*($J4896=$AE$55:$AE$109),0),4)))</f>
        <v>0</v>
      </c>
      <c r="Q4896" s="115" t="str">
        <f>VLOOKUP(M4896,Modelo!$A$2:$C$7,2,0)</f>
        <v>Diversidad, Equidad e Inclusión (DEI)</v>
      </c>
      <c r="R4896" s="118">
        <f t="array" ref="R4896">INDEX(Modelo!$F$1:$H$37,MATCH(1,(DataBase!Q4896=Modelo!$G$1:$G$37)*(DataBase!B4896=Modelo!$F$1:$F$37),0),3)</f>
        <v>0.23529411764705882</v>
      </c>
      <c r="S4896" s="115">
        <f t="shared" si="154"/>
        <v>0</v>
      </c>
      <c r="T4896" s="115">
        <f t="shared" si="155"/>
        <v>0</v>
      </c>
    </row>
    <row r="4897" spans="1:20" x14ac:dyDescent="0.3">
      <c r="A4897" s="115" t="s">
        <v>374</v>
      </c>
      <c r="B4897" s="115" t="s">
        <v>313</v>
      </c>
      <c r="C4897" s="115" t="s">
        <v>103</v>
      </c>
      <c r="D4897" s="115" t="s">
        <v>86</v>
      </c>
      <c r="E4897" s="115" t="s">
        <v>87</v>
      </c>
      <c r="F4897" s="115" t="s">
        <v>87</v>
      </c>
      <c r="G4897" s="115">
        <v>1929</v>
      </c>
      <c r="H4897" s="115" t="s">
        <v>375</v>
      </c>
      <c r="I4897" s="115">
        <v>1.928223518</v>
      </c>
      <c r="J4897" s="115" t="s">
        <v>47</v>
      </c>
      <c r="K4897" s="115">
        <f>INDEX(DatosProcesados!$A$1:$BF$101,MATCH(DataBase!A4897,DatosProcesados!$A$1:$A$101,0),MATCH(DataBase!J4897,DatosProcesados!$A$1:$BF$1,0))</f>
        <v>0</v>
      </c>
      <c r="L4897" s="115" t="str">
        <f>INDEX(Modelo!$A$9:$D$89,MATCH(DataBase!$J4897,Modelo!$A$9:$A$89,0),MATCH(DataBase!L$1,Modelo!$A$9:$D$9,0))</f>
        <v xml:space="preserve">Impacto social </v>
      </c>
      <c r="M4897" s="115" t="str">
        <f>INDEX(Modelo!$A$9:$D$89,MATCH(DataBase!$J4897,Modelo!$A$9:$A$89,0),MATCH(DataBase!M$1,Modelo!$A$9:$D$9,0))</f>
        <v>Pilar 5</v>
      </c>
      <c r="N4897" s="115" t="str">
        <f>INDEX(Modelo!$A$9:$D$89,MATCH(DataBase!$J4897,Modelo!$A$9:$A$89,0),MATCH(DataBase!N$1,Modelo!$A$9:$D$9,0))</f>
        <v>scale</v>
      </c>
      <c r="O4897" s="115" t="b">
        <f t="array" ref="O4897">IF(N4897="negativo",INDEX($AD$3:$AG$51,MATCH(1,($B4897=$AD$3:$AD$51)*($J4897=$AE$3:$AE$51),0),3),IF(N4897="positivo",INDEX($AD$55:$AG$109,MATCH(1,($B4897=$AD$55:$AD$109)*($J4897=$AE$55:$AE$109),0),3)))</f>
        <v>0</v>
      </c>
      <c r="P4897" s="115" t="b">
        <f t="array" ref="P4897">IF(N4897="negativo",INDEX($AD$3:$AG$51,MATCH(1,($B4897=$AD$3:$AD$51)*($J4897=$AE$3:$AE$51),0),4),IF(N4897="positivo",INDEX($AD$55:$AG$109,MATCH(1,($B4897=$AD$55:$AD$109)*($J4897=$AE$55:$AE$109),0),4)))</f>
        <v>0</v>
      </c>
      <c r="Q4897" s="115" t="str">
        <f>VLOOKUP(M4897,Modelo!$A$2:$C$7,2,0)</f>
        <v>Diversidad, Equidad e Inclusión (DEI)</v>
      </c>
      <c r="R4897" s="118">
        <f t="array" ref="R4897">INDEX(Modelo!$F$1:$H$37,MATCH(1,(DataBase!Q4897=Modelo!$G$1:$G$37)*(DataBase!B4897=Modelo!$F$1:$F$37),0),3)</f>
        <v>0.23529411764705882</v>
      </c>
      <c r="S4897" s="115">
        <f t="shared" si="154"/>
        <v>0</v>
      </c>
      <c r="T4897" s="115">
        <f t="shared" si="155"/>
        <v>0</v>
      </c>
    </row>
    <row r="4898" spans="1:20" x14ac:dyDescent="0.3">
      <c r="A4898" s="115" t="s">
        <v>201</v>
      </c>
      <c r="B4898" s="115" t="s">
        <v>84</v>
      </c>
      <c r="C4898" s="115" t="s">
        <v>103</v>
      </c>
      <c r="D4898" s="115" t="s">
        <v>86</v>
      </c>
      <c r="E4898" s="115" t="s">
        <v>86</v>
      </c>
      <c r="F4898" s="115" t="s">
        <v>86</v>
      </c>
      <c r="G4898" s="115">
        <v>1987</v>
      </c>
      <c r="H4898" s="115" t="s">
        <v>125</v>
      </c>
      <c r="I4898" s="115">
        <v>0</v>
      </c>
      <c r="J4898" s="115" t="s">
        <v>47</v>
      </c>
      <c r="K4898" s="115">
        <f>INDEX(DatosProcesados!$A$1:$BF$101,MATCH(DataBase!A4898,DatosProcesados!$A$1:$A$101,0),MATCH(DataBase!J4898,DatosProcesados!$A$1:$BF$1,0))</f>
        <v>1</v>
      </c>
      <c r="L4898" s="115" t="str">
        <f>INDEX(Modelo!$A$9:$D$89,MATCH(DataBase!$J4898,Modelo!$A$9:$A$89,0),MATCH(DataBase!L$1,Modelo!$A$9:$D$9,0))</f>
        <v xml:space="preserve">Impacto social </v>
      </c>
      <c r="M4898" s="115" t="str">
        <f>INDEX(Modelo!$A$9:$D$89,MATCH(DataBase!$J4898,Modelo!$A$9:$A$89,0),MATCH(DataBase!M$1,Modelo!$A$9:$D$9,0))</f>
        <v>Pilar 5</v>
      </c>
      <c r="N4898" s="115" t="str">
        <f>INDEX(Modelo!$A$9:$D$89,MATCH(DataBase!$J4898,Modelo!$A$9:$A$89,0),MATCH(DataBase!N$1,Modelo!$A$9:$D$9,0))</f>
        <v>scale</v>
      </c>
      <c r="O4898" s="115" t="b">
        <f t="array" ref="O4898">IF(N4898="negativo",INDEX($AD$3:$AG$51,MATCH(1,($B4898=$AD$3:$AD$51)*($J4898=$AE$3:$AE$51),0),3),IF(N4898="positivo",INDEX($AD$55:$AG$109,MATCH(1,($B4898=$AD$55:$AD$109)*($J4898=$AE$55:$AE$109),0),3)))</f>
        <v>0</v>
      </c>
      <c r="P4898" s="115" t="b">
        <f t="array" ref="P4898">IF(N4898="negativo",INDEX($AD$3:$AG$51,MATCH(1,($B4898=$AD$3:$AD$51)*($J4898=$AE$3:$AE$51),0),4),IF(N4898="positivo",INDEX($AD$55:$AG$109,MATCH(1,($B4898=$AD$55:$AD$109)*($J4898=$AE$55:$AE$109),0),4)))</f>
        <v>0</v>
      </c>
      <c r="Q4898" s="115" t="str">
        <f>VLOOKUP(M4898,Modelo!$A$2:$C$7,2,0)</f>
        <v>Diversidad, Equidad e Inclusión (DEI)</v>
      </c>
      <c r="R4898" s="118">
        <f t="array" ref="R4898">INDEX(Modelo!$F$1:$H$37,MATCH(1,(DataBase!Q4898=Modelo!$G$1:$G$37)*(DataBase!B4898=Modelo!$F$1:$F$37),0),3)</f>
        <v>0.29411764705882354</v>
      </c>
      <c r="S4898" s="115">
        <f t="shared" si="154"/>
        <v>50</v>
      </c>
      <c r="T4898" s="115">
        <f t="shared" si="155"/>
        <v>14.705882352941178</v>
      </c>
    </row>
    <row r="4899" spans="1:20" x14ac:dyDescent="0.3">
      <c r="A4899" s="115" t="s">
        <v>421</v>
      </c>
      <c r="B4899" s="115" t="s">
        <v>407</v>
      </c>
      <c r="C4899" s="115" t="s">
        <v>103</v>
      </c>
      <c r="D4899" s="115" t="s">
        <v>86</v>
      </c>
      <c r="E4899" s="115" t="s">
        <v>86</v>
      </c>
      <c r="F4899" s="115" t="s">
        <v>87</v>
      </c>
      <c r="G4899" s="115">
        <v>2016</v>
      </c>
      <c r="H4899" s="115" t="s">
        <v>422</v>
      </c>
      <c r="I4899" s="115">
        <v>5.4833186859999996</v>
      </c>
      <c r="J4899" s="115" t="s">
        <v>47</v>
      </c>
      <c r="K4899" s="115">
        <f>INDEX(DatosProcesados!$A$1:$BF$101,MATCH(DataBase!A4899,DatosProcesados!$A$1:$A$101,0),MATCH(DataBase!J4899,DatosProcesados!$A$1:$BF$1,0))</f>
        <v>0</v>
      </c>
      <c r="L4899" s="115" t="str">
        <f>INDEX(Modelo!$A$9:$D$89,MATCH(DataBase!$J4899,Modelo!$A$9:$A$89,0),MATCH(DataBase!L$1,Modelo!$A$9:$D$9,0))</f>
        <v xml:space="preserve">Impacto social </v>
      </c>
      <c r="M4899" s="115" t="str">
        <f>INDEX(Modelo!$A$9:$D$89,MATCH(DataBase!$J4899,Modelo!$A$9:$A$89,0),MATCH(DataBase!M$1,Modelo!$A$9:$D$9,0))</f>
        <v>Pilar 5</v>
      </c>
      <c r="N4899" s="115" t="str">
        <f>INDEX(Modelo!$A$9:$D$89,MATCH(DataBase!$J4899,Modelo!$A$9:$A$89,0),MATCH(DataBase!N$1,Modelo!$A$9:$D$9,0))</f>
        <v>scale</v>
      </c>
      <c r="O4899" s="115" t="b">
        <f t="array" ref="O4899">IF(N4899="negativo",INDEX($AD$3:$AG$51,MATCH(1,($B4899=$AD$3:$AD$51)*($J4899=$AE$3:$AE$51),0),3),IF(N4899="positivo",INDEX($AD$55:$AG$109,MATCH(1,($B4899=$AD$55:$AD$109)*($J4899=$AE$55:$AE$109),0),3)))</f>
        <v>0</v>
      </c>
      <c r="P4899" s="115" t="b">
        <f t="array" ref="P4899">IF(N4899="negativo",INDEX($AD$3:$AG$51,MATCH(1,($B4899=$AD$3:$AD$51)*($J4899=$AE$3:$AE$51),0),4),IF(N4899="positivo",INDEX($AD$55:$AG$109,MATCH(1,($B4899=$AD$55:$AD$109)*($J4899=$AE$55:$AE$109),0),4)))</f>
        <v>0</v>
      </c>
      <c r="Q4899" s="115" t="str">
        <f>VLOOKUP(M4899,Modelo!$A$2:$C$7,2,0)</f>
        <v>Diversidad, Equidad e Inclusión (DEI)</v>
      </c>
      <c r="R4899" s="118">
        <f t="array" ref="R4899">INDEX(Modelo!$F$1:$H$37,MATCH(1,(DataBase!Q4899=Modelo!$G$1:$G$37)*(DataBase!B4899=Modelo!$F$1:$F$37),0),3)</f>
        <v>0.11538461538461539</v>
      </c>
      <c r="S4899" s="115">
        <f t="shared" si="154"/>
        <v>0</v>
      </c>
      <c r="T4899" s="115">
        <f t="shared" si="155"/>
        <v>0</v>
      </c>
    </row>
    <row r="4900" spans="1:20" x14ac:dyDescent="0.3">
      <c r="A4900" s="115" t="s">
        <v>293</v>
      </c>
      <c r="B4900" s="115" t="s">
        <v>216</v>
      </c>
      <c r="C4900" s="115" t="s">
        <v>103</v>
      </c>
      <c r="D4900" s="115" t="s">
        <v>86</v>
      </c>
      <c r="E4900" s="115" t="s">
        <v>87</v>
      </c>
      <c r="F4900" s="115" t="s">
        <v>87</v>
      </c>
      <c r="G4900" s="115">
        <v>1955</v>
      </c>
      <c r="H4900" s="115" t="s">
        <v>294</v>
      </c>
      <c r="I4900" s="115">
        <v>1.8313776939999999</v>
      </c>
      <c r="J4900" s="115" t="s">
        <v>47</v>
      </c>
      <c r="K4900" s="115">
        <f>INDEX(DatosProcesados!$A$1:$BF$101,MATCH(DataBase!A4900,DatosProcesados!$A$1:$A$101,0),MATCH(DataBase!J4900,DatosProcesados!$A$1:$BF$1,0))</f>
        <v>0</v>
      </c>
      <c r="L4900" s="115" t="str">
        <f>INDEX(Modelo!$A$9:$D$89,MATCH(DataBase!$J4900,Modelo!$A$9:$A$89,0),MATCH(DataBase!L$1,Modelo!$A$9:$D$9,0))</f>
        <v xml:space="preserve">Impacto social </v>
      </c>
      <c r="M4900" s="115" t="str">
        <f>INDEX(Modelo!$A$9:$D$89,MATCH(DataBase!$J4900,Modelo!$A$9:$A$89,0),MATCH(DataBase!M$1,Modelo!$A$9:$D$9,0))</f>
        <v>Pilar 5</v>
      </c>
      <c r="N4900" s="115" t="str">
        <f>INDEX(Modelo!$A$9:$D$89,MATCH(DataBase!$J4900,Modelo!$A$9:$A$89,0),MATCH(DataBase!N$1,Modelo!$A$9:$D$9,0))</f>
        <v>scale</v>
      </c>
      <c r="O4900" s="115" t="b">
        <f t="array" ref="O4900">IF(N4900="negativo",INDEX($AD$3:$AG$51,MATCH(1,($B4900=$AD$3:$AD$51)*($J4900=$AE$3:$AE$51),0),3),IF(N4900="positivo",INDEX($AD$55:$AG$109,MATCH(1,($B4900=$AD$55:$AD$109)*($J4900=$AE$55:$AE$109),0),3)))</f>
        <v>0</v>
      </c>
      <c r="P4900" s="115" t="b">
        <f t="array" ref="P4900">IF(N4900="negativo",INDEX($AD$3:$AG$51,MATCH(1,($B4900=$AD$3:$AD$51)*($J4900=$AE$3:$AE$51),0),4),IF(N4900="positivo",INDEX($AD$55:$AG$109,MATCH(1,($B4900=$AD$55:$AD$109)*($J4900=$AE$55:$AE$109),0),4)))</f>
        <v>0</v>
      </c>
      <c r="Q4900" s="115" t="str">
        <f>VLOOKUP(M4900,Modelo!$A$2:$C$7,2,0)</f>
        <v>Diversidad, Equidad e Inclusión (DEI)</v>
      </c>
      <c r="R4900" s="118">
        <f t="array" ref="R4900">INDEX(Modelo!$F$1:$H$37,MATCH(1,(DataBase!Q4900=Modelo!$G$1:$G$37)*(DataBase!B4900=Modelo!$F$1:$F$37),0),3)</f>
        <v>0.15789473684210525</v>
      </c>
      <c r="S4900" s="115">
        <f t="shared" si="154"/>
        <v>0</v>
      </c>
      <c r="T4900" s="115">
        <f t="shared" si="155"/>
        <v>0</v>
      </c>
    </row>
    <row r="4901" spans="1:20" x14ac:dyDescent="0.3">
      <c r="A4901" s="115" t="s">
        <v>298</v>
      </c>
      <c r="B4901" s="115" t="s">
        <v>216</v>
      </c>
      <c r="C4901" s="115" t="s">
        <v>103</v>
      </c>
      <c r="D4901" s="115" t="s">
        <v>86</v>
      </c>
      <c r="E4901" s="115" t="s">
        <v>86</v>
      </c>
      <c r="F4901" s="115" t="s">
        <v>87</v>
      </c>
      <c r="G4901" s="115">
        <v>1993</v>
      </c>
      <c r="H4901" s="115" t="s">
        <v>299</v>
      </c>
      <c r="I4901" s="115">
        <v>1.7653399919999999</v>
      </c>
      <c r="J4901" s="115" t="s">
        <v>47</v>
      </c>
      <c r="K4901" s="115">
        <f>INDEX(DatosProcesados!$A$1:$BF$101,MATCH(DataBase!A4901,DatosProcesados!$A$1:$A$101,0),MATCH(DataBase!J4901,DatosProcesados!$A$1:$BF$1,0))</f>
        <v>0.45</v>
      </c>
      <c r="L4901" s="115" t="str">
        <f>INDEX(Modelo!$A$9:$D$89,MATCH(DataBase!$J4901,Modelo!$A$9:$A$89,0),MATCH(DataBase!L$1,Modelo!$A$9:$D$9,0))</f>
        <v xml:space="preserve">Impacto social </v>
      </c>
      <c r="M4901" s="115" t="str">
        <f>INDEX(Modelo!$A$9:$D$89,MATCH(DataBase!$J4901,Modelo!$A$9:$A$89,0),MATCH(DataBase!M$1,Modelo!$A$9:$D$9,0))</f>
        <v>Pilar 5</v>
      </c>
      <c r="N4901" s="115" t="str">
        <f>INDEX(Modelo!$A$9:$D$89,MATCH(DataBase!$J4901,Modelo!$A$9:$A$89,0),MATCH(DataBase!N$1,Modelo!$A$9:$D$9,0))</f>
        <v>scale</v>
      </c>
      <c r="O4901" s="115" t="b">
        <f t="array" ref="O4901">IF(N4901="negativo",INDEX($AD$3:$AG$51,MATCH(1,($B4901=$AD$3:$AD$51)*($J4901=$AE$3:$AE$51),0),3),IF(N4901="positivo",INDEX($AD$55:$AG$109,MATCH(1,($B4901=$AD$55:$AD$109)*($J4901=$AE$55:$AE$109),0),3)))</f>
        <v>0</v>
      </c>
      <c r="P4901" s="115" t="b">
        <f t="array" ref="P4901">IF(N4901="negativo",INDEX($AD$3:$AG$51,MATCH(1,($B4901=$AD$3:$AD$51)*($J4901=$AE$3:$AE$51),0),4),IF(N4901="positivo",INDEX($AD$55:$AG$109,MATCH(1,($B4901=$AD$55:$AD$109)*($J4901=$AE$55:$AE$109),0),4)))</f>
        <v>0</v>
      </c>
      <c r="Q4901" s="115" t="str">
        <f>VLOOKUP(M4901,Modelo!$A$2:$C$7,2,0)</f>
        <v>Diversidad, Equidad e Inclusión (DEI)</v>
      </c>
      <c r="R4901" s="118">
        <f t="array" ref="R4901">INDEX(Modelo!$F$1:$H$37,MATCH(1,(DataBase!Q4901=Modelo!$G$1:$G$37)*(DataBase!B4901=Modelo!$F$1:$F$37),0),3)</f>
        <v>0.15789473684210525</v>
      </c>
      <c r="S4901" s="115">
        <f t="shared" si="154"/>
        <v>0</v>
      </c>
      <c r="T4901" s="115">
        <f t="shared" si="155"/>
        <v>0</v>
      </c>
    </row>
  </sheetData>
  <pageMargins left="0.7" right="0.7" top="0.75" bottom="0.75" header="0.3" footer="0.3"/>
  <pageSetup paperSize="9" orientation="portrait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03"/>
  <sheetViews>
    <sheetView zoomScale="70" workbookViewId="0">
      <selection activeCell="C19" sqref="C19"/>
    </sheetView>
  </sheetViews>
  <sheetFormatPr baseColWidth="10" defaultRowHeight="14.4" x14ac:dyDescent="0.3"/>
  <cols>
    <col min="1" max="1" width="44.6640625" customWidth="1"/>
    <col min="2" max="2" width="14.88671875" bestFit="1" customWidth="1"/>
    <col min="3" max="3" width="19.6640625" bestFit="1" customWidth="1"/>
    <col min="5" max="5" width="41.44140625" bestFit="1" customWidth="1"/>
    <col min="6" max="7" width="19.6640625" bestFit="1" customWidth="1"/>
    <col min="9" max="9" width="20.6640625" customWidth="1"/>
    <col min="10" max="10" width="32.21875" bestFit="1" customWidth="1"/>
    <col min="11" max="11" width="19.6640625" bestFit="1" customWidth="1"/>
    <col min="13" max="13" width="28.44140625" customWidth="1"/>
    <col min="14" max="14" width="16.6640625" bestFit="1" customWidth="1"/>
    <col min="15" max="15" width="19.6640625" bestFit="1" customWidth="1"/>
    <col min="17" max="17" width="21.6640625" customWidth="1"/>
    <col min="18" max="18" width="20.77734375" bestFit="1" customWidth="1"/>
    <col min="19" max="19" width="19.6640625" bestFit="1" customWidth="1"/>
  </cols>
  <sheetData>
    <row r="1" spans="1:19" x14ac:dyDescent="0.3">
      <c r="A1" s="121" t="s">
        <v>519</v>
      </c>
      <c r="E1" s="122" t="s">
        <v>503</v>
      </c>
      <c r="F1" s="124" t="s">
        <v>80</v>
      </c>
      <c r="I1" s="122" t="s">
        <v>503</v>
      </c>
      <c r="J1" s="125" t="s">
        <v>82</v>
      </c>
      <c r="M1" s="122" t="s">
        <v>503</v>
      </c>
      <c r="N1" s="126" t="s">
        <v>81</v>
      </c>
      <c r="Q1" s="122" t="s">
        <v>503</v>
      </c>
      <c r="R1" t="s">
        <v>79</v>
      </c>
    </row>
    <row r="3" spans="1:19" x14ac:dyDescent="0.3">
      <c r="A3" s="122" t="s">
        <v>1</v>
      </c>
      <c r="B3" s="122" t="s">
        <v>482</v>
      </c>
      <c r="C3" t="s">
        <v>520</v>
      </c>
      <c r="E3" s="122" t="s">
        <v>1</v>
      </c>
      <c r="F3" s="122" t="s">
        <v>482</v>
      </c>
      <c r="G3" t="s">
        <v>520</v>
      </c>
      <c r="I3" s="122" t="s">
        <v>1</v>
      </c>
      <c r="J3" s="122" t="s">
        <v>482</v>
      </c>
      <c r="K3" t="s">
        <v>520</v>
      </c>
      <c r="M3" s="122" t="s">
        <v>1</v>
      </c>
      <c r="N3" s="122" t="s">
        <v>482</v>
      </c>
      <c r="O3" t="s">
        <v>520</v>
      </c>
      <c r="Q3" s="122" t="s">
        <v>1</v>
      </c>
      <c r="R3" s="122" t="s">
        <v>482</v>
      </c>
      <c r="S3" t="s">
        <v>520</v>
      </c>
    </row>
    <row r="4" spans="1:19" x14ac:dyDescent="0.3">
      <c r="A4" t="s">
        <v>234</v>
      </c>
      <c r="B4" t="s">
        <v>216</v>
      </c>
      <c r="C4" s="123">
        <v>565.39644364260243</v>
      </c>
      <c r="E4" t="s">
        <v>234</v>
      </c>
      <c r="F4" t="s">
        <v>216</v>
      </c>
      <c r="G4" s="123">
        <v>308.39166767051898</v>
      </c>
      <c r="I4" t="s">
        <v>411</v>
      </c>
      <c r="J4" t="s">
        <v>407</v>
      </c>
      <c r="K4" s="123">
        <v>141.72911064687148</v>
      </c>
      <c r="M4" t="s">
        <v>312</v>
      </c>
      <c r="N4" t="s">
        <v>313</v>
      </c>
      <c r="O4" s="123">
        <v>187.16326227458396</v>
      </c>
      <c r="Q4" t="s">
        <v>162</v>
      </c>
      <c r="R4" t="s">
        <v>84</v>
      </c>
      <c r="S4" s="123">
        <v>117.64705882352942</v>
      </c>
    </row>
    <row r="5" spans="1:19" x14ac:dyDescent="0.3">
      <c r="A5" t="s">
        <v>263</v>
      </c>
      <c r="B5" t="s">
        <v>216</v>
      </c>
      <c r="C5" s="123">
        <v>559.16136917471385</v>
      </c>
      <c r="E5" t="s">
        <v>427</v>
      </c>
      <c r="F5" t="s">
        <v>407</v>
      </c>
      <c r="G5" s="123">
        <v>302.97901847169697</v>
      </c>
      <c r="I5" t="s">
        <v>327</v>
      </c>
      <c r="J5" t="s">
        <v>313</v>
      </c>
      <c r="K5" s="123">
        <v>129.41176470588232</v>
      </c>
      <c r="M5" t="s">
        <v>406</v>
      </c>
      <c r="N5" t="s">
        <v>407</v>
      </c>
      <c r="O5" s="123">
        <v>166.90857574747457</v>
      </c>
      <c r="Q5" t="s">
        <v>193</v>
      </c>
      <c r="R5" t="s">
        <v>84</v>
      </c>
      <c r="S5" s="123">
        <v>117.64705882352942</v>
      </c>
    </row>
    <row r="6" spans="1:19" x14ac:dyDescent="0.3">
      <c r="A6" t="s">
        <v>411</v>
      </c>
      <c r="B6" t="s">
        <v>407</v>
      </c>
      <c r="C6" s="123">
        <v>543.00327145879976</v>
      </c>
      <c r="E6" t="s">
        <v>273</v>
      </c>
      <c r="F6" t="s">
        <v>216</v>
      </c>
      <c r="G6" s="123">
        <v>289.21334092866681</v>
      </c>
      <c r="I6" t="s">
        <v>83</v>
      </c>
      <c r="J6" t="s">
        <v>84</v>
      </c>
      <c r="K6" s="123">
        <v>108.40627856622133</v>
      </c>
      <c r="M6" t="s">
        <v>363</v>
      </c>
      <c r="N6" t="s">
        <v>313</v>
      </c>
      <c r="O6" s="123">
        <v>166.16327952928387</v>
      </c>
      <c r="Q6" t="s">
        <v>154</v>
      </c>
      <c r="R6" t="s">
        <v>84</v>
      </c>
      <c r="S6" s="123">
        <v>117.64705882352942</v>
      </c>
    </row>
    <row r="7" spans="1:19" x14ac:dyDescent="0.3">
      <c r="A7" t="s">
        <v>406</v>
      </c>
      <c r="B7" t="s">
        <v>407</v>
      </c>
      <c r="C7" s="123">
        <v>537.76901314475856</v>
      </c>
      <c r="E7" t="s">
        <v>432</v>
      </c>
      <c r="F7" t="s">
        <v>407</v>
      </c>
      <c r="G7" s="123">
        <v>276.77599227268092</v>
      </c>
      <c r="I7" t="s">
        <v>96</v>
      </c>
      <c r="J7" t="s">
        <v>84</v>
      </c>
      <c r="K7" s="123">
        <v>106.53345883666762</v>
      </c>
      <c r="M7" t="s">
        <v>263</v>
      </c>
      <c r="N7" t="s">
        <v>216</v>
      </c>
      <c r="O7" s="123">
        <v>162.54780748086634</v>
      </c>
      <c r="Q7" t="s">
        <v>112</v>
      </c>
      <c r="R7" t="s">
        <v>84</v>
      </c>
      <c r="S7" s="123">
        <v>117.64705882352942</v>
      </c>
    </row>
    <row r="8" spans="1:19" x14ac:dyDescent="0.3">
      <c r="A8" t="s">
        <v>269</v>
      </c>
      <c r="B8" t="s">
        <v>216</v>
      </c>
      <c r="C8" s="123">
        <v>528.96807691263086</v>
      </c>
      <c r="E8" t="s">
        <v>263</v>
      </c>
      <c r="F8" t="s">
        <v>216</v>
      </c>
      <c r="G8" s="123">
        <v>269.45404472058942</v>
      </c>
      <c r="I8" t="s">
        <v>211</v>
      </c>
      <c r="J8" t="s">
        <v>84</v>
      </c>
      <c r="K8" s="123">
        <v>100</v>
      </c>
      <c r="M8" t="s">
        <v>207</v>
      </c>
      <c r="N8" t="s">
        <v>84</v>
      </c>
      <c r="O8" s="123">
        <v>162.46916068897491</v>
      </c>
      <c r="Q8" t="s">
        <v>129</v>
      </c>
      <c r="R8" t="s">
        <v>84</v>
      </c>
      <c r="S8" s="123">
        <v>117.64705882352942</v>
      </c>
    </row>
    <row r="9" spans="1:19" x14ac:dyDescent="0.3">
      <c r="A9" t="s">
        <v>312</v>
      </c>
      <c r="B9" t="s">
        <v>313</v>
      </c>
      <c r="C9" s="123">
        <v>516.75056973938388</v>
      </c>
      <c r="E9" t="s">
        <v>301</v>
      </c>
      <c r="F9" t="s">
        <v>216</v>
      </c>
      <c r="G9" s="123">
        <v>269.0323015539168</v>
      </c>
      <c r="I9" t="s">
        <v>406</v>
      </c>
      <c r="J9" t="s">
        <v>407</v>
      </c>
      <c r="K9" s="123">
        <v>99.013806706114408</v>
      </c>
      <c r="M9" t="s">
        <v>124</v>
      </c>
      <c r="N9" t="s">
        <v>84</v>
      </c>
      <c r="O9" s="123">
        <v>142.69511875838219</v>
      </c>
      <c r="Q9" t="s">
        <v>207</v>
      </c>
      <c r="R9" t="s">
        <v>84</v>
      </c>
      <c r="S9" s="123">
        <v>117.64705882352942</v>
      </c>
    </row>
    <row r="10" spans="1:19" x14ac:dyDescent="0.3">
      <c r="A10" t="s">
        <v>441</v>
      </c>
      <c r="B10" t="s">
        <v>407</v>
      </c>
      <c r="C10" s="123">
        <v>512.5948857864214</v>
      </c>
      <c r="E10" t="s">
        <v>269</v>
      </c>
      <c r="F10" t="s">
        <v>216</v>
      </c>
      <c r="G10" s="123">
        <v>267.4250901770568</v>
      </c>
      <c r="I10" t="s">
        <v>234</v>
      </c>
      <c r="J10" t="s">
        <v>216</v>
      </c>
      <c r="K10" s="123">
        <v>97.451707473076993</v>
      </c>
      <c r="M10" t="s">
        <v>96</v>
      </c>
      <c r="N10" t="s">
        <v>84</v>
      </c>
      <c r="O10" s="123">
        <v>142.4598152261411</v>
      </c>
      <c r="Q10" t="s">
        <v>172</v>
      </c>
      <c r="R10" t="s">
        <v>84</v>
      </c>
      <c r="S10" s="123">
        <v>117.64705882352942</v>
      </c>
    </row>
    <row r="11" spans="1:19" x14ac:dyDescent="0.3">
      <c r="A11" t="s">
        <v>238</v>
      </c>
      <c r="B11" t="s">
        <v>216</v>
      </c>
      <c r="C11" s="123">
        <v>508.2197886616018</v>
      </c>
      <c r="E11" t="s">
        <v>423</v>
      </c>
      <c r="F11" t="s">
        <v>407</v>
      </c>
      <c r="G11" s="123">
        <v>264.5689165191705</v>
      </c>
      <c r="I11" t="s">
        <v>134</v>
      </c>
      <c r="J11" t="s">
        <v>84</v>
      </c>
      <c r="K11" s="123">
        <v>95.05383226856209</v>
      </c>
      <c r="M11" t="s">
        <v>211</v>
      </c>
      <c r="N11" t="s">
        <v>84</v>
      </c>
      <c r="O11" s="123">
        <v>141.52876138170254</v>
      </c>
      <c r="Q11" t="s">
        <v>204</v>
      </c>
      <c r="R11" t="s">
        <v>84</v>
      </c>
      <c r="S11" s="123">
        <v>117.64705882352942</v>
      </c>
    </row>
    <row r="12" spans="1:19" x14ac:dyDescent="0.3">
      <c r="A12" t="s">
        <v>207</v>
      </c>
      <c r="B12" t="s">
        <v>84</v>
      </c>
      <c r="C12" s="123">
        <v>506.26332320266238</v>
      </c>
      <c r="E12" t="s">
        <v>441</v>
      </c>
      <c r="F12" t="s">
        <v>407</v>
      </c>
      <c r="G12" s="123">
        <v>258.1884003307689</v>
      </c>
      <c r="I12" t="s">
        <v>143</v>
      </c>
      <c r="J12" t="s">
        <v>84</v>
      </c>
      <c r="K12" s="123">
        <v>94.117647058823522</v>
      </c>
      <c r="M12" t="s">
        <v>102</v>
      </c>
      <c r="N12" t="s">
        <v>84</v>
      </c>
      <c r="O12" s="123">
        <v>140.61995175859312</v>
      </c>
      <c r="Q12" t="s">
        <v>176</v>
      </c>
      <c r="R12" t="s">
        <v>84</v>
      </c>
      <c r="S12" s="123">
        <v>117.64705882352942</v>
      </c>
    </row>
    <row r="13" spans="1:19" x14ac:dyDescent="0.3">
      <c r="A13" t="s">
        <v>96</v>
      </c>
      <c r="B13" t="s">
        <v>84</v>
      </c>
      <c r="C13" s="123">
        <v>505.22718499182173</v>
      </c>
      <c r="E13" t="s">
        <v>238</v>
      </c>
      <c r="F13" t="s">
        <v>216</v>
      </c>
      <c r="G13" s="123">
        <v>253.57166812250748</v>
      </c>
      <c r="I13" t="s">
        <v>441</v>
      </c>
      <c r="J13" t="s">
        <v>407</v>
      </c>
      <c r="K13" s="123">
        <v>92.307692307692307</v>
      </c>
      <c r="M13" t="s">
        <v>346</v>
      </c>
      <c r="N13" t="s">
        <v>313</v>
      </c>
      <c r="O13" s="123">
        <v>135.52941176470588</v>
      </c>
      <c r="Q13" t="s">
        <v>124</v>
      </c>
      <c r="R13" t="s">
        <v>84</v>
      </c>
      <c r="S13" s="123">
        <v>117.64705882352942</v>
      </c>
    </row>
    <row r="14" spans="1:19" x14ac:dyDescent="0.3">
      <c r="A14" t="s">
        <v>427</v>
      </c>
      <c r="B14" t="s">
        <v>407</v>
      </c>
      <c r="C14" s="123">
        <v>488.26427373356938</v>
      </c>
      <c r="E14" t="s">
        <v>305</v>
      </c>
      <c r="F14" t="s">
        <v>216</v>
      </c>
      <c r="G14" s="123">
        <v>244.66651284552634</v>
      </c>
      <c r="I14" t="s">
        <v>414</v>
      </c>
      <c r="J14" t="s">
        <v>407</v>
      </c>
      <c r="K14" s="123">
        <v>90.532544378698233</v>
      </c>
      <c r="M14" t="s">
        <v>83</v>
      </c>
      <c r="N14" t="s">
        <v>84</v>
      </c>
      <c r="O14" s="123">
        <v>132.87024922473839</v>
      </c>
      <c r="Q14" t="s">
        <v>188</v>
      </c>
      <c r="R14" t="s">
        <v>84</v>
      </c>
      <c r="S14" s="123">
        <v>117.64705882352942</v>
      </c>
    </row>
    <row r="15" spans="1:19" x14ac:dyDescent="0.3">
      <c r="A15" t="s">
        <v>211</v>
      </c>
      <c r="B15" t="s">
        <v>84</v>
      </c>
      <c r="C15" s="123">
        <v>482.16679670972366</v>
      </c>
      <c r="E15" t="s">
        <v>228</v>
      </c>
      <c r="F15" t="s">
        <v>216</v>
      </c>
      <c r="G15" s="123">
        <v>230.69015890668234</v>
      </c>
      <c r="I15" t="s">
        <v>238</v>
      </c>
      <c r="J15" t="s">
        <v>216</v>
      </c>
      <c r="K15" s="123">
        <v>90.076561520310008</v>
      </c>
      <c r="M15" t="s">
        <v>383</v>
      </c>
      <c r="N15" t="s">
        <v>379</v>
      </c>
      <c r="O15" s="123">
        <v>130.95238095238093</v>
      </c>
      <c r="Q15" t="s">
        <v>102</v>
      </c>
      <c r="R15" t="s">
        <v>84</v>
      </c>
      <c r="S15" s="123">
        <v>117.64705882352942</v>
      </c>
    </row>
    <row r="16" spans="1:19" x14ac:dyDescent="0.3">
      <c r="A16" t="s">
        <v>290</v>
      </c>
      <c r="B16" t="s">
        <v>216</v>
      </c>
      <c r="C16" s="123">
        <v>480.92785516589021</v>
      </c>
      <c r="E16" t="s">
        <v>290</v>
      </c>
      <c r="F16" t="s">
        <v>216</v>
      </c>
      <c r="G16" s="123">
        <v>229.02119242840146</v>
      </c>
      <c r="I16" t="s">
        <v>207</v>
      </c>
      <c r="J16" t="s">
        <v>84</v>
      </c>
      <c r="K16" s="123">
        <v>88.235434055610071</v>
      </c>
      <c r="M16" t="s">
        <v>317</v>
      </c>
      <c r="N16" t="s">
        <v>313</v>
      </c>
      <c r="O16" s="123">
        <v>129.32433890987588</v>
      </c>
      <c r="Q16" t="s">
        <v>166</v>
      </c>
      <c r="R16" t="s">
        <v>84</v>
      </c>
      <c r="S16" s="123">
        <v>117.64705882352942</v>
      </c>
    </row>
    <row r="17" spans="1:19" x14ac:dyDescent="0.3">
      <c r="A17" t="s">
        <v>363</v>
      </c>
      <c r="B17" t="s">
        <v>313</v>
      </c>
      <c r="C17" s="123">
        <v>476.09162986217297</v>
      </c>
      <c r="E17" t="s">
        <v>411</v>
      </c>
      <c r="F17" t="s">
        <v>407</v>
      </c>
      <c r="G17" s="123">
        <v>225.82451046227783</v>
      </c>
      <c r="I17" t="s">
        <v>312</v>
      </c>
      <c r="J17" t="s">
        <v>313</v>
      </c>
      <c r="K17" s="123">
        <v>87.795278004166079</v>
      </c>
      <c r="M17" t="s">
        <v>129</v>
      </c>
      <c r="N17" t="s">
        <v>84</v>
      </c>
      <c r="O17" s="123">
        <v>127.40380052188988</v>
      </c>
      <c r="Q17" t="s">
        <v>211</v>
      </c>
      <c r="R17" t="s">
        <v>84</v>
      </c>
      <c r="S17" s="123">
        <v>117.64705882352942</v>
      </c>
    </row>
    <row r="18" spans="1:19" x14ac:dyDescent="0.3">
      <c r="A18" t="s">
        <v>383</v>
      </c>
      <c r="B18" t="s">
        <v>379</v>
      </c>
      <c r="C18" s="123">
        <v>474.93575857134624</v>
      </c>
      <c r="E18" t="s">
        <v>257</v>
      </c>
      <c r="F18" t="s">
        <v>216</v>
      </c>
      <c r="G18" s="123">
        <v>215.41905288629471</v>
      </c>
      <c r="I18" t="s">
        <v>102</v>
      </c>
      <c r="J18" t="s">
        <v>84</v>
      </c>
      <c r="K18" s="123">
        <v>87.405058914349382</v>
      </c>
      <c r="M18" t="s">
        <v>321</v>
      </c>
      <c r="N18" t="s">
        <v>313</v>
      </c>
      <c r="O18" s="123">
        <v>125.35635905738445</v>
      </c>
      <c r="Q18" t="s">
        <v>201</v>
      </c>
      <c r="R18" t="s">
        <v>84</v>
      </c>
      <c r="S18" s="123">
        <v>117.64705882352942</v>
      </c>
    </row>
    <row r="19" spans="1:19" x14ac:dyDescent="0.3">
      <c r="A19" t="s">
        <v>327</v>
      </c>
      <c r="B19" t="s">
        <v>313</v>
      </c>
      <c r="C19" s="123">
        <v>473.13386367648673</v>
      </c>
      <c r="E19" t="s">
        <v>406</v>
      </c>
      <c r="F19" t="s">
        <v>407</v>
      </c>
      <c r="G19" s="123">
        <v>210.3081691527081</v>
      </c>
      <c r="I19" t="s">
        <v>188</v>
      </c>
      <c r="J19" t="s">
        <v>84</v>
      </c>
      <c r="K19" s="123">
        <v>86.940527702476004</v>
      </c>
      <c r="M19" t="s">
        <v>188</v>
      </c>
      <c r="N19" t="s">
        <v>84</v>
      </c>
      <c r="O19" s="123">
        <v>122.9841363089769</v>
      </c>
      <c r="Q19" t="s">
        <v>96</v>
      </c>
      <c r="R19" t="s">
        <v>84</v>
      </c>
      <c r="S19" s="123">
        <v>117.64705882352942</v>
      </c>
    </row>
    <row r="20" spans="1:19" x14ac:dyDescent="0.3">
      <c r="A20" t="s">
        <v>102</v>
      </c>
      <c r="B20" t="s">
        <v>84</v>
      </c>
      <c r="C20" s="123">
        <v>469.27902103424037</v>
      </c>
      <c r="E20" t="s">
        <v>454</v>
      </c>
      <c r="F20" t="s">
        <v>407</v>
      </c>
      <c r="G20" s="123">
        <v>205.48255483962791</v>
      </c>
      <c r="I20" t="s">
        <v>333</v>
      </c>
      <c r="J20" t="s">
        <v>313</v>
      </c>
      <c r="K20" s="123">
        <v>86.787450070545518</v>
      </c>
      <c r="M20" t="s">
        <v>333</v>
      </c>
      <c r="N20" t="s">
        <v>313</v>
      </c>
      <c r="O20" s="123">
        <v>121.83727545117719</v>
      </c>
      <c r="Q20" t="s">
        <v>158</v>
      </c>
      <c r="R20" t="s">
        <v>84</v>
      </c>
      <c r="S20" s="123">
        <v>117.64705882352942</v>
      </c>
    </row>
    <row r="21" spans="1:19" x14ac:dyDescent="0.3">
      <c r="A21" t="s">
        <v>432</v>
      </c>
      <c r="B21" t="s">
        <v>407</v>
      </c>
      <c r="C21" s="123">
        <v>468.02395119075277</v>
      </c>
      <c r="E21" t="s">
        <v>283</v>
      </c>
      <c r="F21" t="s">
        <v>216</v>
      </c>
      <c r="G21" s="123">
        <v>200</v>
      </c>
      <c r="I21" t="s">
        <v>269</v>
      </c>
      <c r="J21" t="s">
        <v>216</v>
      </c>
      <c r="K21" s="123">
        <v>85.487458691639588</v>
      </c>
      <c r="M21" t="s">
        <v>215</v>
      </c>
      <c r="N21" t="s">
        <v>216</v>
      </c>
      <c r="O21" s="123">
        <v>119.80760574001455</v>
      </c>
      <c r="Q21" t="s">
        <v>327</v>
      </c>
      <c r="R21" t="s">
        <v>313</v>
      </c>
      <c r="S21" s="123">
        <v>94.117647058823522</v>
      </c>
    </row>
    <row r="22" spans="1:19" x14ac:dyDescent="0.3">
      <c r="A22" t="s">
        <v>188</v>
      </c>
      <c r="B22" t="s">
        <v>84</v>
      </c>
      <c r="C22" s="123">
        <v>461.51615844772499</v>
      </c>
      <c r="E22" t="s">
        <v>327</v>
      </c>
      <c r="F22" t="s">
        <v>313</v>
      </c>
      <c r="G22" s="123">
        <v>193.91817740197715</v>
      </c>
      <c r="I22" t="s">
        <v>129</v>
      </c>
      <c r="J22" t="s">
        <v>84</v>
      </c>
      <c r="K22" s="123">
        <v>85.039941902687005</v>
      </c>
      <c r="M22" t="s">
        <v>166</v>
      </c>
      <c r="N22" t="s">
        <v>84</v>
      </c>
      <c r="O22" s="123">
        <v>119.35315099788785</v>
      </c>
      <c r="Q22" t="s">
        <v>312</v>
      </c>
      <c r="R22" t="s">
        <v>313</v>
      </c>
      <c r="S22" s="123">
        <v>94.117647058823522</v>
      </c>
    </row>
    <row r="23" spans="1:19" x14ac:dyDescent="0.3">
      <c r="A23" t="s">
        <v>333</v>
      </c>
      <c r="B23" t="s">
        <v>313</v>
      </c>
      <c r="C23" s="123">
        <v>460.46778379795222</v>
      </c>
      <c r="E23" t="s">
        <v>243</v>
      </c>
      <c r="F23" t="s">
        <v>216</v>
      </c>
      <c r="G23" s="123">
        <v>185.93727284139408</v>
      </c>
      <c r="I23" t="s">
        <v>383</v>
      </c>
      <c r="J23" t="s">
        <v>379</v>
      </c>
      <c r="K23" s="123">
        <v>83.333333333333314</v>
      </c>
      <c r="M23" t="s">
        <v>158</v>
      </c>
      <c r="N23" t="s">
        <v>84</v>
      </c>
      <c r="O23" s="123">
        <v>118.25995605794368</v>
      </c>
      <c r="Q23" t="s">
        <v>333</v>
      </c>
      <c r="R23" t="s">
        <v>313</v>
      </c>
      <c r="S23" s="123">
        <v>94.117647058823522</v>
      </c>
    </row>
    <row r="24" spans="1:19" x14ac:dyDescent="0.3">
      <c r="A24" t="s">
        <v>124</v>
      </c>
      <c r="B24" t="s">
        <v>84</v>
      </c>
      <c r="C24" s="123">
        <v>456.015915553517</v>
      </c>
      <c r="E24" t="s">
        <v>383</v>
      </c>
      <c r="F24" t="s">
        <v>379</v>
      </c>
      <c r="G24" s="123">
        <v>184.45956809515584</v>
      </c>
      <c r="I24" t="s">
        <v>201</v>
      </c>
      <c r="J24" t="s">
        <v>84</v>
      </c>
      <c r="K24" s="123">
        <v>81.145276386258757</v>
      </c>
      <c r="M24" t="s">
        <v>238</v>
      </c>
      <c r="N24" t="s">
        <v>216</v>
      </c>
      <c r="O24" s="123">
        <v>117.20313796615285</v>
      </c>
      <c r="Q24" t="s">
        <v>339</v>
      </c>
      <c r="R24" t="s">
        <v>313</v>
      </c>
      <c r="S24" s="123">
        <v>94.117647058823522</v>
      </c>
    </row>
    <row r="25" spans="1:19" x14ac:dyDescent="0.3">
      <c r="A25" t="s">
        <v>129</v>
      </c>
      <c r="B25" t="s">
        <v>84</v>
      </c>
      <c r="C25" s="123">
        <v>453.01445711125734</v>
      </c>
      <c r="E25" t="s">
        <v>296</v>
      </c>
      <c r="F25" t="s">
        <v>216</v>
      </c>
      <c r="G25" s="123">
        <v>184.21052631578948</v>
      </c>
      <c r="I25" t="s">
        <v>290</v>
      </c>
      <c r="J25" t="s">
        <v>216</v>
      </c>
      <c r="K25" s="123">
        <v>77.771736335113928</v>
      </c>
      <c r="M25" t="s">
        <v>348</v>
      </c>
      <c r="N25" t="s">
        <v>313</v>
      </c>
      <c r="O25" s="123">
        <v>116.07843137254901</v>
      </c>
      <c r="Q25" t="s">
        <v>359</v>
      </c>
      <c r="R25" t="s">
        <v>313</v>
      </c>
      <c r="S25" s="123">
        <v>94.117647058823522</v>
      </c>
    </row>
    <row r="26" spans="1:19" x14ac:dyDescent="0.3">
      <c r="A26" t="s">
        <v>301</v>
      </c>
      <c r="B26" t="s">
        <v>216</v>
      </c>
      <c r="C26" s="123">
        <v>443.47854072007391</v>
      </c>
      <c r="E26" t="s">
        <v>310</v>
      </c>
      <c r="F26" t="s">
        <v>216</v>
      </c>
      <c r="G26" s="123">
        <v>181.57894736842104</v>
      </c>
      <c r="I26" t="s">
        <v>317</v>
      </c>
      <c r="J26" t="s">
        <v>313</v>
      </c>
      <c r="K26" s="123">
        <v>76.030511955405601</v>
      </c>
      <c r="M26" t="s">
        <v>134</v>
      </c>
      <c r="N26" t="s">
        <v>84</v>
      </c>
      <c r="O26" s="123">
        <v>114.28031031582307</v>
      </c>
      <c r="Q26" t="s">
        <v>317</v>
      </c>
      <c r="R26" t="s">
        <v>313</v>
      </c>
      <c r="S26" s="123">
        <v>94.117647058823522</v>
      </c>
    </row>
    <row r="27" spans="1:19" x14ac:dyDescent="0.3">
      <c r="A27" t="s">
        <v>273</v>
      </c>
      <c r="B27" t="s">
        <v>216</v>
      </c>
      <c r="C27" s="123">
        <v>440.28824134872599</v>
      </c>
      <c r="E27" t="s">
        <v>472</v>
      </c>
      <c r="F27" t="s">
        <v>467</v>
      </c>
      <c r="G27" s="123">
        <v>180.95238095238091</v>
      </c>
      <c r="I27" t="s">
        <v>176</v>
      </c>
      <c r="J27" t="s">
        <v>84</v>
      </c>
      <c r="K27" s="123">
        <v>70.588235294117652</v>
      </c>
      <c r="M27" t="s">
        <v>411</v>
      </c>
      <c r="N27" t="s">
        <v>407</v>
      </c>
      <c r="O27" s="123">
        <v>113.91118881118882</v>
      </c>
      <c r="Q27" t="s">
        <v>352</v>
      </c>
      <c r="R27" t="s">
        <v>313</v>
      </c>
      <c r="S27" s="123">
        <v>94.117647058823522</v>
      </c>
    </row>
    <row r="28" spans="1:19" x14ac:dyDescent="0.3">
      <c r="A28" t="s">
        <v>228</v>
      </c>
      <c r="B28" t="s">
        <v>216</v>
      </c>
      <c r="C28" s="123">
        <v>437.95381667467126</v>
      </c>
      <c r="E28" t="s">
        <v>363</v>
      </c>
      <c r="F28" t="s">
        <v>313</v>
      </c>
      <c r="G28" s="123">
        <v>174.63423268583037</v>
      </c>
      <c r="I28" t="s">
        <v>263</v>
      </c>
      <c r="J28" t="s">
        <v>216</v>
      </c>
      <c r="K28" s="123">
        <v>64.001622236416011</v>
      </c>
      <c r="M28" t="s">
        <v>269</v>
      </c>
      <c r="N28" t="s">
        <v>216</v>
      </c>
      <c r="O28" s="123">
        <v>112.89763330709249</v>
      </c>
      <c r="Q28" t="s">
        <v>363</v>
      </c>
      <c r="R28" t="s">
        <v>313</v>
      </c>
      <c r="S28" s="123">
        <v>94.117647058823522</v>
      </c>
    </row>
    <row r="29" spans="1:19" x14ac:dyDescent="0.3">
      <c r="A29" t="s">
        <v>423</v>
      </c>
      <c r="B29" t="s">
        <v>407</v>
      </c>
      <c r="C29" s="123">
        <v>437.64583959609359</v>
      </c>
      <c r="E29" t="s">
        <v>378</v>
      </c>
      <c r="F29" t="s">
        <v>379</v>
      </c>
      <c r="G29" s="123">
        <v>163.98188478791002</v>
      </c>
      <c r="I29" t="s">
        <v>454</v>
      </c>
      <c r="J29" t="s">
        <v>407</v>
      </c>
      <c r="K29" s="123">
        <v>61.53846153846154</v>
      </c>
      <c r="M29" t="s">
        <v>290</v>
      </c>
      <c r="N29" t="s">
        <v>216</v>
      </c>
      <c r="O29" s="123">
        <v>110.97703166553281</v>
      </c>
      <c r="Q29" t="s">
        <v>371</v>
      </c>
      <c r="R29" t="s">
        <v>313</v>
      </c>
      <c r="S29" s="123">
        <v>94.117647058823522</v>
      </c>
    </row>
    <row r="30" spans="1:19" x14ac:dyDescent="0.3">
      <c r="A30" t="s">
        <v>134</v>
      </c>
      <c r="B30" t="s">
        <v>84</v>
      </c>
      <c r="C30" s="123">
        <v>437.07170497132478</v>
      </c>
      <c r="E30" t="s">
        <v>226</v>
      </c>
      <c r="F30" t="s">
        <v>216</v>
      </c>
      <c r="G30" s="123">
        <v>161.59381085028065</v>
      </c>
      <c r="I30" t="s">
        <v>124</v>
      </c>
      <c r="J30" t="s">
        <v>84</v>
      </c>
      <c r="K30" s="123">
        <v>61.132338236393956</v>
      </c>
      <c r="M30" t="s">
        <v>112</v>
      </c>
      <c r="N30" t="s">
        <v>84</v>
      </c>
      <c r="O30" s="123">
        <v>107.38653795929339</v>
      </c>
      <c r="Q30" t="s">
        <v>376</v>
      </c>
      <c r="R30" t="s">
        <v>313</v>
      </c>
      <c r="S30" s="123">
        <v>94.117647058823522</v>
      </c>
    </row>
    <row r="31" spans="1:19" x14ac:dyDescent="0.3">
      <c r="A31" t="s">
        <v>83</v>
      </c>
      <c r="B31" t="s">
        <v>84</v>
      </c>
      <c r="C31" s="123">
        <v>435.56994876148457</v>
      </c>
      <c r="E31" t="s">
        <v>287</v>
      </c>
      <c r="F31" t="s">
        <v>216</v>
      </c>
      <c r="G31" s="123">
        <v>160.52557201311561</v>
      </c>
      <c r="I31" t="s">
        <v>204</v>
      </c>
      <c r="J31" t="s">
        <v>84</v>
      </c>
      <c r="K31" s="123">
        <v>58.82352941176471</v>
      </c>
      <c r="M31" t="s">
        <v>378</v>
      </c>
      <c r="N31" t="s">
        <v>379</v>
      </c>
      <c r="O31" s="123">
        <v>107.27069351230425</v>
      </c>
      <c r="Q31" t="s">
        <v>348</v>
      </c>
      <c r="R31" t="s">
        <v>313</v>
      </c>
      <c r="S31" s="123">
        <v>94.117647058823522</v>
      </c>
    </row>
    <row r="32" spans="1:19" x14ac:dyDescent="0.3">
      <c r="A32" t="s">
        <v>305</v>
      </c>
      <c r="B32" t="s">
        <v>216</v>
      </c>
      <c r="C32" s="123">
        <v>433.50300832316492</v>
      </c>
      <c r="E32" t="s">
        <v>277</v>
      </c>
      <c r="F32" t="s">
        <v>216</v>
      </c>
      <c r="G32" s="123">
        <v>157.89473684210523</v>
      </c>
      <c r="I32" t="s">
        <v>154</v>
      </c>
      <c r="J32" t="s">
        <v>84</v>
      </c>
      <c r="K32" s="123">
        <v>58.82352941176471</v>
      </c>
      <c r="M32" t="s">
        <v>432</v>
      </c>
      <c r="N32" t="s">
        <v>407</v>
      </c>
      <c r="O32" s="123">
        <v>106.6325743026872</v>
      </c>
      <c r="Q32" t="s">
        <v>343</v>
      </c>
      <c r="R32" t="s">
        <v>313</v>
      </c>
      <c r="S32" s="123">
        <v>94.117647058823522</v>
      </c>
    </row>
    <row r="33" spans="1:19" x14ac:dyDescent="0.3">
      <c r="A33" t="s">
        <v>158</v>
      </c>
      <c r="B33" t="s">
        <v>84</v>
      </c>
      <c r="C33" s="123">
        <v>422.0382633929824</v>
      </c>
      <c r="E33" t="s">
        <v>333</v>
      </c>
      <c r="F33" t="s">
        <v>313</v>
      </c>
      <c r="G33" s="123">
        <v>157.72541121740616</v>
      </c>
      <c r="I33" t="s">
        <v>228</v>
      </c>
      <c r="J33" t="s">
        <v>216</v>
      </c>
      <c r="K33" s="123">
        <v>57.600828820620585</v>
      </c>
      <c r="M33" t="s">
        <v>441</v>
      </c>
      <c r="N33" t="s">
        <v>407</v>
      </c>
      <c r="O33" s="123">
        <v>100.56033160949866</v>
      </c>
      <c r="Q33" t="s">
        <v>367</v>
      </c>
      <c r="R33" t="s">
        <v>313</v>
      </c>
      <c r="S33" s="123">
        <v>94.117647058823522</v>
      </c>
    </row>
    <row r="34" spans="1:19" x14ac:dyDescent="0.3">
      <c r="A34" t="s">
        <v>166</v>
      </c>
      <c r="B34" t="s">
        <v>84</v>
      </c>
      <c r="C34" s="123">
        <v>415.39000437620524</v>
      </c>
      <c r="E34" t="s">
        <v>339</v>
      </c>
      <c r="F34" t="s">
        <v>313</v>
      </c>
      <c r="G34" s="123">
        <v>157.50452515757533</v>
      </c>
      <c r="I34" t="s">
        <v>273</v>
      </c>
      <c r="J34" t="s">
        <v>216</v>
      </c>
      <c r="K34" s="123">
        <v>57.582337490997446</v>
      </c>
      <c r="M34" t="s">
        <v>280</v>
      </c>
      <c r="N34" t="s">
        <v>216</v>
      </c>
      <c r="O34" s="123">
        <v>100.20242914979757</v>
      </c>
      <c r="Q34" t="s">
        <v>83</v>
      </c>
      <c r="R34" t="s">
        <v>84</v>
      </c>
      <c r="S34" s="123">
        <v>88.235294117647072</v>
      </c>
    </row>
    <row r="35" spans="1:19" x14ac:dyDescent="0.3">
      <c r="A35" t="s">
        <v>154</v>
      </c>
      <c r="B35" t="s">
        <v>84</v>
      </c>
      <c r="C35" s="123">
        <v>407.1088228988063</v>
      </c>
      <c r="E35" t="s">
        <v>298</v>
      </c>
      <c r="F35" t="s">
        <v>216</v>
      </c>
      <c r="G35" s="123">
        <v>152.63157894736841</v>
      </c>
      <c r="I35" t="s">
        <v>215</v>
      </c>
      <c r="J35" t="s">
        <v>216</v>
      </c>
      <c r="K35" s="123">
        <v>57.159966788393575</v>
      </c>
      <c r="M35" t="s">
        <v>283</v>
      </c>
      <c r="N35" t="s">
        <v>216</v>
      </c>
      <c r="O35" s="123">
        <v>99.302774599542332</v>
      </c>
      <c r="Q35" t="s">
        <v>139</v>
      </c>
      <c r="R35" t="s">
        <v>84</v>
      </c>
      <c r="S35" s="123">
        <v>88.235294117647072</v>
      </c>
    </row>
    <row r="36" spans="1:19" x14ac:dyDescent="0.3">
      <c r="A36" t="s">
        <v>143</v>
      </c>
      <c r="B36" t="s">
        <v>84</v>
      </c>
      <c r="C36" s="123">
        <v>405.67744477746214</v>
      </c>
      <c r="E36" t="s">
        <v>154</v>
      </c>
      <c r="F36" t="s">
        <v>84</v>
      </c>
      <c r="G36" s="123">
        <v>150.73877774401569</v>
      </c>
      <c r="I36" t="s">
        <v>391</v>
      </c>
      <c r="J36" t="s">
        <v>379</v>
      </c>
      <c r="K36" s="123">
        <v>54.761904761904752</v>
      </c>
      <c r="M36" t="s">
        <v>234</v>
      </c>
      <c r="N36" t="s">
        <v>216</v>
      </c>
      <c r="O36" s="123">
        <v>96.395173762164617</v>
      </c>
      <c r="Q36" t="s">
        <v>143</v>
      </c>
      <c r="R36" t="s">
        <v>84</v>
      </c>
      <c r="S36" s="123">
        <v>88.235294117647072</v>
      </c>
    </row>
    <row r="37" spans="1:19" x14ac:dyDescent="0.3">
      <c r="A37" t="s">
        <v>317</v>
      </c>
      <c r="B37" t="s">
        <v>313</v>
      </c>
      <c r="C37" s="123">
        <v>397.437980774729</v>
      </c>
      <c r="E37" t="s">
        <v>321</v>
      </c>
      <c r="F37" t="s">
        <v>313</v>
      </c>
      <c r="G37" s="123">
        <v>150.10499759741043</v>
      </c>
      <c r="I37" t="s">
        <v>346</v>
      </c>
      <c r="J37" t="s">
        <v>313</v>
      </c>
      <c r="K37" s="123">
        <v>52.941176470588232</v>
      </c>
      <c r="M37" t="s">
        <v>296</v>
      </c>
      <c r="N37" t="s">
        <v>216</v>
      </c>
      <c r="O37" s="123">
        <v>93.418022576806337</v>
      </c>
      <c r="Q37" t="s">
        <v>134</v>
      </c>
      <c r="R37" t="s">
        <v>84</v>
      </c>
      <c r="S37" s="123">
        <v>88.235294117647072</v>
      </c>
    </row>
    <row r="38" spans="1:19" x14ac:dyDescent="0.3">
      <c r="A38" t="s">
        <v>321</v>
      </c>
      <c r="B38" t="s">
        <v>313</v>
      </c>
      <c r="C38" s="123">
        <v>393.10841547832422</v>
      </c>
      <c r="E38" t="s">
        <v>312</v>
      </c>
      <c r="F38" t="s">
        <v>313</v>
      </c>
      <c r="G38" s="123">
        <v>147.67438240181048</v>
      </c>
      <c r="I38" t="s">
        <v>352</v>
      </c>
      <c r="J38" t="s">
        <v>313</v>
      </c>
      <c r="K38" s="123">
        <v>52.941176470588232</v>
      </c>
      <c r="M38" t="s">
        <v>176</v>
      </c>
      <c r="N38" t="s">
        <v>84</v>
      </c>
      <c r="O38" s="123">
        <v>91.373911907967639</v>
      </c>
      <c r="Q38" t="s">
        <v>402</v>
      </c>
      <c r="R38" t="s">
        <v>379</v>
      </c>
      <c r="S38" s="123">
        <v>76.19047619047619</v>
      </c>
    </row>
    <row r="39" spans="1:19" x14ac:dyDescent="0.3">
      <c r="A39" t="s">
        <v>257</v>
      </c>
      <c r="B39" t="s">
        <v>216</v>
      </c>
      <c r="C39" s="123">
        <v>390.43268644059265</v>
      </c>
      <c r="E39" t="s">
        <v>402</v>
      </c>
      <c r="F39" t="s">
        <v>379</v>
      </c>
      <c r="G39" s="123">
        <v>146.6789503323522</v>
      </c>
      <c r="I39" t="s">
        <v>193</v>
      </c>
      <c r="J39" t="s">
        <v>84</v>
      </c>
      <c r="K39" s="123">
        <v>52.795933188090054</v>
      </c>
      <c r="M39" t="s">
        <v>257</v>
      </c>
      <c r="N39" t="s">
        <v>216</v>
      </c>
      <c r="O39" s="123">
        <v>90.803107238508431</v>
      </c>
      <c r="Q39" t="s">
        <v>400</v>
      </c>
      <c r="R39" t="s">
        <v>379</v>
      </c>
      <c r="S39" s="123">
        <v>76.19047619047619</v>
      </c>
    </row>
    <row r="40" spans="1:19" x14ac:dyDescent="0.3">
      <c r="A40" t="s">
        <v>378</v>
      </c>
      <c r="B40" t="s">
        <v>379</v>
      </c>
      <c r="C40" s="123">
        <v>387.91924496688085</v>
      </c>
      <c r="E40" t="s">
        <v>348</v>
      </c>
      <c r="F40" t="s">
        <v>313</v>
      </c>
      <c r="G40" s="123">
        <v>145.54805055562036</v>
      </c>
      <c r="I40" t="s">
        <v>166</v>
      </c>
      <c r="J40" t="s">
        <v>84</v>
      </c>
      <c r="K40" s="123">
        <v>52.214960058097311</v>
      </c>
      <c r="M40" t="s">
        <v>301</v>
      </c>
      <c r="N40" t="s">
        <v>216</v>
      </c>
      <c r="O40" s="123">
        <v>90.235712850367747</v>
      </c>
      <c r="Q40" t="s">
        <v>389</v>
      </c>
      <c r="R40" t="s">
        <v>379</v>
      </c>
      <c r="S40" s="123">
        <v>76.19047619047619</v>
      </c>
    </row>
    <row r="41" spans="1:19" x14ac:dyDescent="0.3">
      <c r="A41" t="s">
        <v>283</v>
      </c>
      <c r="B41" t="s">
        <v>216</v>
      </c>
      <c r="C41" s="123">
        <v>383.51330091533168</v>
      </c>
      <c r="E41" t="s">
        <v>367</v>
      </c>
      <c r="F41" t="s">
        <v>313</v>
      </c>
      <c r="G41" s="123">
        <v>144.19589939446837</v>
      </c>
      <c r="I41" t="s">
        <v>402</v>
      </c>
      <c r="J41" t="s">
        <v>379</v>
      </c>
      <c r="K41" s="123">
        <v>47.619047619047613</v>
      </c>
      <c r="M41" t="s">
        <v>162</v>
      </c>
      <c r="N41" t="s">
        <v>84</v>
      </c>
      <c r="O41" s="123">
        <v>88.051145437489566</v>
      </c>
      <c r="Q41" t="s">
        <v>395</v>
      </c>
      <c r="R41" t="s">
        <v>379</v>
      </c>
      <c r="S41" s="123">
        <v>76.19047619047619</v>
      </c>
    </row>
    <row r="42" spans="1:19" x14ac:dyDescent="0.3">
      <c r="A42" t="s">
        <v>296</v>
      </c>
      <c r="B42" t="s">
        <v>216</v>
      </c>
      <c r="C42" s="123">
        <v>382.89170678733257</v>
      </c>
      <c r="E42" t="s">
        <v>143</v>
      </c>
      <c r="F42" t="s">
        <v>84</v>
      </c>
      <c r="G42" s="123">
        <v>143.91273889510936</v>
      </c>
      <c r="I42" t="s">
        <v>376</v>
      </c>
      <c r="J42" t="s">
        <v>313</v>
      </c>
      <c r="K42" s="123">
        <v>47.058823529411761</v>
      </c>
      <c r="M42" t="s">
        <v>228</v>
      </c>
      <c r="N42" t="s">
        <v>216</v>
      </c>
      <c r="O42" s="123">
        <v>86.504934210526315</v>
      </c>
      <c r="Q42" t="s">
        <v>383</v>
      </c>
      <c r="R42" t="s">
        <v>379</v>
      </c>
      <c r="S42" s="123">
        <v>76.19047619047619</v>
      </c>
    </row>
    <row r="43" spans="1:19" x14ac:dyDescent="0.3">
      <c r="A43" t="s">
        <v>176</v>
      </c>
      <c r="B43" t="s">
        <v>84</v>
      </c>
      <c r="C43" s="123">
        <v>379.57539104007969</v>
      </c>
      <c r="E43" t="s">
        <v>285</v>
      </c>
      <c r="F43" t="s">
        <v>216</v>
      </c>
      <c r="G43" s="123">
        <v>142.10526315789471</v>
      </c>
      <c r="I43" t="s">
        <v>321</v>
      </c>
      <c r="J43" t="s">
        <v>313</v>
      </c>
      <c r="K43" s="123">
        <v>47.058823529411761</v>
      </c>
      <c r="M43" t="s">
        <v>352</v>
      </c>
      <c r="N43" t="s">
        <v>313</v>
      </c>
      <c r="O43" s="123">
        <v>86.117647058823536</v>
      </c>
      <c r="Q43" t="s">
        <v>378</v>
      </c>
      <c r="R43" t="s">
        <v>379</v>
      </c>
      <c r="S43" s="123">
        <v>76.19047619047619</v>
      </c>
    </row>
    <row r="44" spans="1:19" x14ac:dyDescent="0.3">
      <c r="A44" t="s">
        <v>348</v>
      </c>
      <c r="B44" t="s">
        <v>313</v>
      </c>
      <c r="C44" s="123">
        <v>373.3911878105223</v>
      </c>
      <c r="E44" t="s">
        <v>134</v>
      </c>
      <c r="F44" t="s">
        <v>84</v>
      </c>
      <c r="G44" s="123">
        <v>139.50226826929261</v>
      </c>
      <c r="I44" t="s">
        <v>158</v>
      </c>
      <c r="J44" t="s">
        <v>84</v>
      </c>
      <c r="K44" s="123">
        <v>47.058823529411761</v>
      </c>
      <c r="M44" t="s">
        <v>477</v>
      </c>
      <c r="N44" t="s">
        <v>467</v>
      </c>
      <c r="O44" s="123">
        <v>85.714285714285694</v>
      </c>
      <c r="Q44" t="s">
        <v>387</v>
      </c>
      <c r="R44" t="s">
        <v>379</v>
      </c>
      <c r="S44" s="123">
        <v>76.19047619047619</v>
      </c>
    </row>
    <row r="45" spans="1:19" x14ac:dyDescent="0.3">
      <c r="A45" t="s">
        <v>339</v>
      </c>
      <c r="B45" t="s">
        <v>313</v>
      </c>
      <c r="C45" s="123">
        <v>369.26923103992823</v>
      </c>
      <c r="E45" t="s">
        <v>158</v>
      </c>
      <c r="F45" t="s">
        <v>84</v>
      </c>
      <c r="G45" s="123">
        <v>139.07242498209763</v>
      </c>
      <c r="I45" t="s">
        <v>139</v>
      </c>
      <c r="J45" t="s">
        <v>84</v>
      </c>
      <c r="K45" s="123">
        <v>46.623093681917211</v>
      </c>
      <c r="M45" t="s">
        <v>427</v>
      </c>
      <c r="N45" t="s">
        <v>407</v>
      </c>
      <c r="O45" s="123">
        <v>85.679732579426684</v>
      </c>
      <c r="Q45" t="s">
        <v>346</v>
      </c>
      <c r="R45" t="s">
        <v>313</v>
      </c>
      <c r="S45" s="123">
        <v>70.588235294117638</v>
      </c>
    </row>
    <row r="46" spans="1:19" x14ac:dyDescent="0.3">
      <c r="A46" t="s">
        <v>243</v>
      </c>
      <c r="B46" t="s">
        <v>216</v>
      </c>
      <c r="C46" s="123">
        <v>367.87440397641933</v>
      </c>
      <c r="E46" t="s">
        <v>96</v>
      </c>
      <c r="F46" t="s">
        <v>84</v>
      </c>
      <c r="G46" s="123">
        <v>138.58685210548359</v>
      </c>
      <c r="I46" t="s">
        <v>243</v>
      </c>
      <c r="J46" t="s">
        <v>216</v>
      </c>
      <c r="K46" s="123">
        <v>46.468023583537857</v>
      </c>
      <c r="M46" t="s">
        <v>305</v>
      </c>
      <c r="N46" t="s">
        <v>216</v>
      </c>
      <c r="O46" s="123">
        <v>84.776156160827838</v>
      </c>
      <c r="Q46" t="s">
        <v>321</v>
      </c>
      <c r="R46" t="s">
        <v>313</v>
      </c>
      <c r="S46" s="123">
        <v>70.588235294117638</v>
      </c>
    </row>
    <row r="47" spans="1:19" x14ac:dyDescent="0.3">
      <c r="A47" t="s">
        <v>215</v>
      </c>
      <c r="B47" t="s">
        <v>216</v>
      </c>
      <c r="C47" s="123">
        <v>363.20508926797561</v>
      </c>
      <c r="E47" t="s">
        <v>207</v>
      </c>
      <c r="F47" t="s">
        <v>84</v>
      </c>
      <c r="G47" s="123">
        <v>137.9116696345481</v>
      </c>
      <c r="I47" t="s">
        <v>423</v>
      </c>
      <c r="J47" t="s">
        <v>407</v>
      </c>
      <c r="K47" s="123">
        <v>46.153846153846153</v>
      </c>
      <c r="M47" t="s">
        <v>339</v>
      </c>
      <c r="N47" t="s">
        <v>313</v>
      </c>
      <c r="O47" s="123">
        <v>82.35294117647058</v>
      </c>
      <c r="Q47" t="s">
        <v>290</v>
      </c>
      <c r="R47" t="s">
        <v>216</v>
      </c>
      <c r="S47" s="123">
        <v>63.157894736842103</v>
      </c>
    </row>
    <row r="48" spans="1:19" x14ac:dyDescent="0.3">
      <c r="A48" t="s">
        <v>112</v>
      </c>
      <c r="B48" t="s">
        <v>84</v>
      </c>
      <c r="C48" s="123">
        <v>361.05349835176094</v>
      </c>
      <c r="E48" t="s">
        <v>124</v>
      </c>
      <c r="F48" t="s">
        <v>84</v>
      </c>
      <c r="G48" s="123">
        <v>134.54139973521146</v>
      </c>
      <c r="I48" t="s">
        <v>395</v>
      </c>
      <c r="J48" t="s">
        <v>379</v>
      </c>
      <c r="K48" s="123">
        <v>42.553191489361701</v>
      </c>
      <c r="M48" t="s">
        <v>154</v>
      </c>
      <c r="N48" t="s">
        <v>84</v>
      </c>
      <c r="O48" s="123">
        <v>79.899456919496487</v>
      </c>
      <c r="Q48" t="s">
        <v>269</v>
      </c>
      <c r="R48" t="s">
        <v>216</v>
      </c>
      <c r="S48" s="123">
        <v>63.157894736842103</v>
      </c>
    </row>
    <row r="49" spans="1:19" x14ac:dyDescent="0.3">
      <c r="A49" t="s">
        <v>454</v>
      </c>
      <c r="B49" t="s">
        <v>407</v>
      </c>
      <c r="C49" s="123">
        <v>359.13739477410081</v>
      </c>
      <c r="E49" t="s">
        <v>188</v>
      </c>
      <c r="F49" t="s">
        <v>84</v>
      </c>
      <c r="G49" s="123">
        <v>133.94443561274278</v>
      </c>
      <c r="I49" t="s">
        <v>296</v>
      </c>
      <c r="J49" t="s">
        <v>216</v>
      </c>
      <c r="K49" s="123">
        <v>42.105263157894733</v>
      </c>
      <c r="M49" t="s">
        <v>143</v>
      </c>
      <c r="N49" t="s">
        <v>84</v>
      </c>
      <c r="O49" s="123">
        <v>79.411764705882362</v>
      </c>
      <c r="Q49" t="s">
        <v>228</v>
      </c>
      <c r="R49" t="s">
        <v>216</v>
      </c>
      <c r="S49" s="123">
        <v>63.157894736842103</v>
      </c>
    </row>
    <row r="50" spans="1:19" x14ac:dyDescent="0.3">
      <c r="A50" t="s">
        <v>204</v>
      </c>
      <c r="B50" t="s">
        <v>84</v>
      </c>
      <c r="C50" s="123">
        <v>354.51614369372595</v>
      </c>
      <c r="E50" t="s">
        <v>261</v>
      </c>
      <c r="F50" t="s">
        <v>216</v>
      </c>
      <c r="G50" s="123">
        <v>131.57894736842104</v>
      </c>
      <c r="I50" t="s">
        <v>363</v>
      </c>
      <c r="J50" t="s">
        <v>313</v>
      </c>
      <c r="K50" s="123">
        <v>41.17647058823529</v>
      </c>
      <c r="M50" t="s">
        <v>285</v>
      </c>
      <c r="N50" t="s">
        <v>216</v>
      </c>
      <c r="O50" s="123">
        <v>78.695597165991899</v>
      </c>
      <c r="Q50" t="s">
        <v>263</v>
      </c>
      <c r="R50" t="s">
        <v>216</v>
      </c>
      <c r="S50" s="123">
        <v>63.157894736842103</v>
      </c>
    </row>
    <row r="51" spans="1:19" x14ac:dyDescent="0.3">
      <c r="A51" t="s">
        <v>201</v>
      </c>
      <c r="B51" t="s">
        <v>84</v>
      </c>
      <c r="C51" s="123">
        <v>353.54229704433021</v>
      </c>
      <c r="E51" t="s">
        <v>395</v>
      </c>
      <c r="F51" t="s">
        <v>379</v>
      </c>
      <c r="G51" s="123">
        <v>126.87649948086832</v>
      </c>
      <c r="I51" t="s">
        <v>305</v>
      </c>
      <c r="J51" t="s">
        <v>216</v>
      </c>
      <c r="K51" s="123">
        <v>40.902444579968694</v>
      </c>
      <c r="M51" t="s">
        <v>400</v>
      </c>
      <c r="N51" t="s">
        <v>379</v>
      </c>
      <c r="O51" s="123">
        <v>76.19047619047619</v>
      </c>
      <c r="Q51" t="s">
        <v>296</v>
      </c>
      <c r="R51" t="s">
        <v>216</v>
      </c>
      <c r="S51" s="123">
        <v>63.157894736842103</v>
      </c>
    </row>
    <row r="52" spans="1:19" x14ac:dyDescent="0.3">
      <c r="A52" t="s">
        <v>352</v>
      </c>
      <c r="B52" t="s">
        <v>313</v>
      </c>
      <c r="C52" s="123">
        <v>350.82352941176458</v>
      </c>
      <c r="E52" t="s">
        <v>166</v>
      </c>
      <c r="F52" t="s">
        <v>84</v>
      </c>
      <c r="G52" s="123">
        <v>126.17483449669069</v>
      </c>
      <c r="I52" t="s">
        <v>367</v>
      </c>
      <c r="J52" t="s">
        <v>313</v>
      </c>
      <c r="K52" s="123">
        <v>40.736394308346782</v>
      </c>
      <c r="M52" t="s">
        <v>389</v>
      </c>
      <c r="N52" t="s">
        <v>379</v>
      </c>
      <c r="O52" s="123">
        <v>73.478954505800132</v>
      </c>
      <c r="Q52" t="s">
        <v>234</v>
      </c>
      <c r="R52" t="s">
        <v>216</v>
      </c>
      <c r="S52" s="123">
        <v>63.157894736842103</v>
      </c>
    </row>
    <row r="53" spans="1:19" x14ac:dyDescent="0.3">
      <c r="A53" t="s">
        <v>162</v>
      </c>
      <c r="B53" t="s">
        <v>84</v>
      </c>
      <c r="C53" s="123">
        <v>347.64156084926088</v>
      </c>
      <c r="E53" t="s">
        <v>102</v>
      </c>
      <c r="F53" t="s">
        <v>84</v>
      </c>
      <c r="G53" s="123">
        <v>123.60695153776844</v>
      </c>
      <c r="I53" t="s">
        <v>378</v>
      </c>
      <c r="J53" t="s">
        <v>379</v>
      </c>
      <c r="K53" s="123">
        <v>40.476190476190467</v>
      </c>
      <c r="M53" t="s">
        <v>201</v>
      </c>
      <c r="N53" t="s">
        <v>84</v>
      </c>
      <c r="O53" s="123">
        <v>72.884480314820877</v>
      </c>
      <c r="Q53" t="s">
        <v>261</v>
      </c>
      <c r="R53" t="s">
        <v>216</v>
      </c>
      <c r="S53" s="123">
        <v>63.157894736842103</v>
      </c>
    </row>
    <row r="54" spans="1:19" x14ac:dyDescent="0.3">
      <c r="A54" t="s">
        <v>310</v>
      </c>
      <c r="B54" t="s">
        <v>216</v>
      </c>
      <c r="C54" s="123">
        <v>328.83295194508003</v>
      </c>
      <c r="E54" t="s">
        <v>215</v>
      </c>
      <c r="F54" t="s">
        <v>216</v>
      </c>
      <c r="G54" s="123">
        <v>123.07962200272546</v>
      </c>
      <c r="I54" t="s">
        <v>427</v>
      </c>
      <c r="J54" t="s">
        <v>407</v>
      </c>
      <c r="K54" s="123">
        <v>38.067061143984219</v>
      </c>
      <c r="M54" t="s">
        <v>243</v>
      </c>
      <c r="N54" t="s">
        <v>216</v>
      </c>
      <c r="O54" s="123">
        <v>72.311212814645302</v>
      </c>
      <c r="Q54" t="s">
        <v>287</v>
      </c>
      <c r="R54" t="s">
        <v>216</v>
      </c>
      <c r="S54" s="123">
        <v>63.157894736842103</v>
      </c>
    </row>
    <row r="55" spans="1:19" x14ac:dyDescent="0.3">
      <c r="A55" t="s">
        <v>367</v>
      </c>
      <c r="B55" t="s">
        <v>313</v>
      </c>
      <c r="C55" s="123">
        <v>323.99111723222694</v>
      </c>
      <c r="E55" t="s">
        <v>211</v>
      </c>
      <c r="F55" t="s">
        <v>84</v>
      </c>
      <c r="G55" s="123">
        <v>122.9909765044918</v>
      </c>
      <c r="I55" t="s">
        <v>387</v>
      </c>
      <c r="J55" t="s">
        <v>379</v>
      </c>
      <c r="K55" s="123">
        <v>35.714285714285708</v>
      </c>
      <c r="M55" t="s">
        <v>310</v>
      </c>
      <c r="N55" t="s">
        <v>216</v>
      </c>
      <c r="O55" s="123">
        <v>68.306636155606398</v>
      </c>
      <c r="Q55" t="s">
        <v>280</v>
      </c>
      <c r="R55" t="s">
        <v>216</v>
      </c>
      <c r="S55" s="123">
        <v>63.157894736842103</v>
      </c>
    </row>
    <row r="56" spans="1:19" x14ac:dyDescent="0.3">
      <c r="A56" t="s">
        <v>193</v>
      </c>
      <c r="B56" t="s">
        <v>84</v>
      </c>
      <c r="C56" s="123">
        <v>320.47185503865023</v>
      </c>
      <c r="E56" t="s">
        <v>129</v>
      </c>
      <c r="F56" t="s">
        <v>84</v>
      </c>
      <c r="G56" s="123">
        <v>122.92365586315113</v>
      </c>
      <c r="I56" t="s">
        <v>339</v>
      </c>
      <c r="J56" t="s">
        <v>313</v>
      </c>
      <c r="K56" s="123">
        <v>35.294117647058819</v>
      </c>
      <c r="M56" t="s">
        <v>423</v>
      </c>
      <c r="N56" t="s">
        <v>407</v>
      </c>
      <c r="O56" s="123">
        <v>65.384615384615387</v>
      </c>
      <c r="Q56" t="s">
        <v>215</v>
      </c>
      <c r="R56" t="s">
        <v>216</v>
      </c>
      <c r="S56" s="123">
        <v>63.157894736842103</v>
      </c>
    </row>
    <row r="57" spans="1:19" x14ac:dyDescent="0.3">
      <c r="A57" t="s">
        <v>472</v>
      </c>
      <c r="B57" t="s">
        <v>467</v>
      </c>
      <c r="C57" s="123">
        <v>316.66666666666663</v>
      </c>
      <c r="E57" t="s">
        <v>352</v>
      </c>
      <c r="F57" t="s">
        <v>313</v>
      </c>
      <c r="G57" s="123">
        <v>117.64705882352942</v>
      </c>
      <c r="I57" t="s">
        <v>162</v>
      </c>
      <c r="J57" t="s">
        <v>84</v>
      </c>
      <c r="K57" s="123">
        <v>32.679738562091501</v>
      </c>
      <c r="M57" t="s">
        <v>204</v>
      </c>
      <c r="N57" t="s">
        <v>84</v>
      </c>
      <c r="O57" s="123">
        <v>64.713175718630524</v>
      </c>
      <c r="Q57" t="s">
        <v>243</v>
      </c>
      <c r="R57" t="s">
        <v>216</v>
      </c>
      <c r="S57" s="123">
        <v>63.157894736842103</v>
      </c>
    </row>
    <row r="58" spans="1:19" x14ac:dyDescent="0.3">
      <c r="A58" t="s">
        <v>346</v>
      </c>
      <c r="B58" t="s">
        <v>313</v>
      </c>
      <c r="C58" s="123">
        <v>311.99999999999994</v>
      </c>
      <c r="E58" t="s">
        <v>193</v>
      </c>
      <c r="F58" t="s">
        <v>84</v>
      </c>
      <c r="G58" s="123">
        <v>114.73474537997204</v>
      </c>
      <c r="I58" t="s">
        <v>310</v>
      </c>
      <c r="J58" t="s">
        <v>216</v>
      </c>
      <c r="K58" s="123">
        <v>31.578947368421048</v>
      </c>
      <c r="M58" t="s">
        <v>287</v>
      </c>
      <c r="N58" t="s">
        <v>216</v>
      </c>
      <c r="O58" s="123">
        <v>63.157894736842103</v>
      </c>
      <c r="Q58" t="s">
        <v>257</v>
      </c>
      <c r="R58" t="s">
        <v>216</v>
      </c>
      <c r="S58" s="123">
        <v>63.157894736842103</v>
      </c>
    </row>
    <row r="59" spans="1:19" x14ac:dyDescent="0.3">
      <c r="A59" t="s">
        <v>402</v>
      </c>
      <c r="B59" t="s">
        <v>379</v>
      </c>
      <c r="C59" s="123">
        <v>309.10110402967365</v>
      </c>
      <c r="E59" t="s">
        <v>414</v>
      </c>
      <c r="F59" t="s">
        <v>407</v>
      </c>
      <c r="G59" s="123">
        <v>114.67151303233231</v>
      </c>
      <c r="I59" t="s">
        <v>112</v>
      </c>
      <c r="J59" t="s">
        <v>84</v>
      </c>
      <c r="K59" s="123">
        <v>30.428467683369639</v>
      </c>
      <c r="M59" t="s">
        <v>273</v>
      </c>
      <c r="N59" t="s">
        <v>216</v>
      </c>
      <c r="O59" s="123">
        <v>61.913615560640736</v>
      </c>
      <c r="Q59" t="s">
        <v>301</v>
      </c>
      <c r="R59" t="s">
        <v>216</v>
      </c>
      <c r="S59" s="123">
        <v>63.157894736842103</v>
      </c>
    </row>
    <row r="60" spans="1:19" x14ac:dyDescent="0.3">
      <c r="A60" t="s">
        <v>414</v>
      </c>
      <c r="B60" t="s">
        <v>407</v>
      </c>
      <c r="C60" s="123">
        <v>298.6211966062732</v>
      </c>
      <c r="E60" t="s">
        <v>204</v>
      </c>
      <c r="F60" t="s">
        <v>84</v>
      </c>
      <c r="G60" s="123">
        <v>113.3323797398014</v>
      </c>
      <c r="I60" t="s">
        <v>432</v>
      </c>
      <c r="J60" t="s">
        <v>407</v>
      </c>
      <c r="K60" s="123">
        <v>23.076923076923077</v>
      </c>
      <c r="M60" t="s">
        <v>454</v>
      </c>
      <c r="N60" t="s">
        <v>407</v>
      </c>
      <c r="O60" s="123">
        <v>61.347147626780568</v>
      </c>
      <c r="Q60" t="s">
        <v>283</v>
      </c>
      <c r="R60" t="s">
        <v>216</v>
      </c>
      <c r="S60" s="123">
        <v>63.157894736842103</v>
      </c>
    </row>
    <row r="61" spans="1:19" x14ac:dyDescent="0.3">
      <c r="A61" t="s">
        <v>395</v>
      </c>
      <c r="B61" t="s">
        <v>379</v>
      </c>
      <c r="C61" s="123">
        <v>292.40827837834757</v>
      </c>
      <c r="E61" t="s">
        <v>359</v>
      </c>
      <c r="F61" t="s">
        <v>313</v>
      </c>
      <c r="G61" s="123">
        <v>112.32051130898083</v>
      </c>
      <c r="I61" t="s">
        <v>472</v>
      </c>
      <c r="J61" t="s">
        <v>467</v>
      </c>
      <c r="K61" s="123">
        <v>21.428571428571427</v>
      </c>
      <c r="M61" t="s">
        <v>277</v>
      </c>
      <c r="N61" t="s">
        <v>216</v>
      </c>
      <c r="O61" s="123">
        <v>60.526315789473685</v>
      </c>
      <c r="Q61" t="s">
        <v>305</v>
      </c>
      <c r="R61" t="s">
        <v>216</v>
      </c>
      <c r="S61" s="123">
        <v>63.157894736842103</v>
      </c>
    </row>
    <row r="62" spans="1:19" x14ac:dyDescent="0.3">
      <c r="A62" t="s">
        <v>287</v>
      </c>
      <c r="B62" t="s">
        <v>216</v>
      </c>
      <c r="C62" s="123">
        <v>292.10451938153665</v>
      </c>
      <c r="E62" t="s">
        <v>162</v>
      </c>
      <c r="F62" t="s">
        <v>84</v>
      </c>
      <c r="G62" s="123">
        <v>109.26361802615052</v>
      </c>
      <c r="I62" t="s">
        <v>477</v>
      </c>
      <c r="J62" t="s">
        <v>467</v>
      </c>
      <c r="K62" s="123">
        <v>21.428571428571427</v>
      </c>
      <c r="M62" t="s">
        <v>261</v>
      </c>
      <c r="N62" t="s">
        <v>216</v>
      </c>
      <c r="O62" s="123">
        <v>59.267734553775739</v>
      </c>
      <c r="Q62" t="s">
        <v>432</v>
      </c>
      <c r="R62" t="s">
        <v>407</v>
      </c>
      <c r="S62" s="123">
        <v>61.53846153846154</v>
      </c>
    </row>
    <row r="63" spans="1:19" x14ac:dyDescent="0.3">
      <c r="A63" t="s">
        <v>172</v>
      </c>
      <c r="B63" t="s">
        <v>84</v>
      </c>
      <c r="C63" s="123">
        <v>285.88418228183332</v>
      </c>
      <c r="E63" t="s">
        <v>172</v>
      </c>
      <c r="F63" t="s">
        <v>84</v>
      </c>
      <c r="G63" s="123">
        <v>109.02630391729407</v>
      </c>
      <c r="I63" t="s">
        <v>400</v>
      </c>
      <c r="J63" t="s">
        <v>379</v>
      </c>
      <c r="K63" s="123">
        <v>21.428571428571427</v>
      </c>
      <c r="M63" t="s">
        <v>337</v>
      </c>
      <c r="N63" t="s">
        <v>313</v>
      </c>
      <c r="O63" s="123">
        <v>58.823529411764703</v>
      </c>
      <c r="Q63" t="s">
        <v>406</v>
      </c>
      <c r="R63" t="s">
        <v>407</v>
      </c>
      <c r="S63" s="123">
        <v>61.53846153846154</v>
      </c>
    </row>
    <row r="64" spans="1:19" x14ac:dyDescent="0.3">
      <c r="A64" t="s">
        <v>376</v>
      </c>
      <c r="B64" t="s">
        <v>313</v>
      </c>
      <c r="C64" s="123">
        <v>277.17647058823525</v>
      </c>
      <c r="E64" t="s">
        <v>83</v>
      </c>
      <c r="F64" t="s">
        <v>84</v>
      </c>
      <c r="G64" s="123">
        <v>106.05812685287785</v>
      </c>
      <c r="I64" t="s">
        <v>389</v>
      </c>
      <c r="J64" t="s">
        <v>379</v>
      </c>
      <c r="K64" s="123">
        <v>21.428571428571427</v>
      </c>
      <c r="M64" t="s">
        <v>472</v>
      </c>
      <c r="N64" t="s">
        <v>467</v>
      </c>
      <c r="O64" s="123">
        <v>57.142857142857139</v>
      </c>
      <c r="Q64" t="s">
        <v>411</v>
      </c>
      <c r="R64" t="s">
        <v>407</v>
      </c>
      <c r="S64" s="123">
        <v>61.53846153846154</v>
      </c>
    </row>
    <row r="65" spans="1:19" x14ac:dyDescent="0.3">
      <c r="A65" t="s">
        <v>261</v>
      </c>
      <c r="B65" t="s">
        <v>216</v>
      </c>
      <c r="C65" s="123">
        <v>275.05720823798623</v>
      </c>
      <c r="E65" t="s">
        <v>376</v>
      </c>
      <c r="F65" t="s">
        <v>313</v>
      </c>
      <c r="G65" s="123">
        <v>105.88235294117649</v>
      </c>
      <c r="I65" t="s">
        <v>283</v>
      </c>
      <c r="J65" t="s">
        <v>216</v>
      </c>
      <c r="K65" s="123">
        <v>21.052631578947366</v>
      </c>
      <c r="M65" t="s">
        <v>327</v>
      </c>
      <c r="N65" t="s">
        <v>313</v>
      </c>
      <c r="O65" s="123">
        <v>55.68627450980393</v>
      </c>
      <c r="Q65" t="s">
        <v>423</v>
      </c>
      <c r="R65" t="s">
        <v>407</v>
      </c>
      <c r="S65" s="123">
        <v>61.53846153846154</v>
      </c>
    </row>
    <row r="66" spans="1:19" x14ac:dyDescent="0.3">
      <c r="A66" t="s">
        <v>139</v>
      </c>
      <c r="B66" t="s">
        <v>84</v>
      </c>
      <c r="C66" s="123">
        <v>270.03849705820141</v>
      </c>
      <c r="E66" t="s">
        <v>371</v>
      </c>
      <c r="F66" t="s">
        <v>313</v>
      </c>
      <c r="G66" s="123">
        <v>105.88235294117646</v>
      </c>
      <c r="I66" t="s">
        <v>261</v>
      </c>
      <c r="J66" t="s">
        <v>216</v>
      </c>
      <c r="K66" s="123">
        <v>21.052631578947366</v>
      </c>
      <c r="M66" t="s">
        <v>293</v>
      </c>
      <c r="N66" t="s">
        <v>216</v>
      </c>
      <c r="O66" s="123">
        <v>52.631578947368411</v>
      </c>
      <c r="Q66" t="s">
        <v>441</v>
      </c>
      <c r="R66" t="s">
        <v>407</v>
      </c>
      <c r="S66" s="123">
        <v>61.53846153846154</v>
      </c>
    </row>
    <row r="67" spans="1:19" x14ac:dyDescent="0.3">
      <c r="A67" t="s">
        <v>285</v>
      </c>
      <c r="B67" t="s">
        <v>216</v>
      </c>
      <c r="C67" s="123">
        <v>268.1692813765182</v>
      </c>
      <c r="E67" t="s">
        <v>112</v>
      </c>
      <c r="F67" t="s">
        <v>84</v>
      </c>
      <c r="G67" s="123">
        <v>105.59143388556859</v>
      </c>
      <c r="I67" t="s">
        <v>301</v>
      </c>
      <c r="J67" t="s">
        <v>216</v>
      </c>
      <c r="K67" s="123">
        <v>21.052631578947366</v>
      </c>
      <c r="M67" t="s">
        <v>391</v>
      </c>
      <c r="N67" t="s">
        <v>379</v>
      </c>
      <c r="O67" s="123">
        <v>49.344838606583572</v>
      </c>
      <c r="Q67" t="s">
        <v>427</v>
      </c>
      <c r="R67" t="s">
        <v>407</v>
      </c>
      <c r="S67" s="123">
        <v>61.53846153846154</v>
      </c>
    </row>
    <row r="68" spans="1:19" x14ac:dyDescent="0.3">
      <c r="A68" t="s">
        <v>277</v>
      </c>
      <c r="B68" t="s">
        <v>216</v>
      </c>
      <c r="C68" s="123">
        <v>265.78947368421052</v>
      </c>
      <c r="E68" t="s">
        <v>391</v>
      </c>
      <c r="F68" t="s">
        <v>379</v>
      </c>
      <c r="G68" s="123">
        <v>100.22859485297471</v>
      </c>
      <c r="I68" t="s">
        <v>257</v>
      </c>
      <c r="J68" t="s">
        <v>216</v>
      </c>
      <c r="K68" s="123">
        <v>21.052631578947366</v>
      </c>
      <c r="M68" t="s">
        <v>414</v>
      </c>
      <c r="N68" t="s">
        <v>407</v>
      </c>
      <c r="O68" s="123">
        <v>47.263293041396537</v>
      </c>
      <c r="Q68" t="s">
        <v>472</v>
      </c>
      <c r="R68" t="s">
        <v>467</v>
      </c>
      <c r="S68" s="123">
        <v>57.142857142857139</v>
      </c>
    </row>
    <row r="69" spans="1:19" x14ac:dyDescent="0.3">
      <c r="A69" t="s">
        <v>391</v>
      </c>
      <c r="B69" t="s">
        <v>379</v>
      </c>
      <c r="C69" s="123">
        <v>261.47819536432007</v>
      </c>
      <c r="E69" t="s">
        <v>176</v>
      </c>
      <c r="F69" t="s">
        <v>84</v>
      </c>
      <c r="G69" s="123">
        <v>99.966185014465111</v>
      </c>
      <c r="I69" t="s">
        <v>348</v>
      </c>
      <c r="J69" t="s">
        <v>313</v>
      </c>
      <c r="K69" s="123">
        <v>17.647058823529409</v>
      </c>
      <c r="M69" t="s">
        <v>371</v>
      </c>
      <c r="N69" t="s">
        <v>313</v>
      </c>
      <c r="O69" s="123">
        <v>47.058823529411768</v>
      </c>
      <c r="Q69" t="s">
        <v>391</v>
      </c>
      <c r="R69" t="s">
        <v>379</v>
      </c>
      <c r="S69" s="123">
        <v>57.142857142857139</v>
      </c>
    </row>
    <row r="70" spans="1:19" x14ac:dyDescent="0.3">
      <c r="A70" t="s">
        <v>371</v>
      </c>
      <c r="B70" t="s">
        <v>313</v>
      </c>
      <c r="C70" s="123">
        <v>258.8235294117647</v>
      </c>
      <c r="E70" t="s">
        <v>139</v>
      </c>
      <c r="F70" t="s">
        <v>84</v>
      </c>
      <c r="G70" s="123">
        <v>99.804693736162832</v>
      </c>
      <c r="I70" t="s">
        <v>172</v>
      </c>
      <c r="J70" t="s">
        <v>84</v>
      </c>
      <c r="K70" s="123">
        <v>17.647058823529409</v>
      </c>
      <c r="M70" t="s">
        <v>343</v>
      </c>
      <c r="N70" t="s">
        <v>313</v>
      </c>
      <c r="O70" s="123">
        <v>47.058823529411768</v>
      </c>
      <c r="Q70" t="s">
        <v>310</v>
      </c>
      <c r="R70" t="s">
        <v>216</v>
      </c>
      <c r="S70" s="123">
        <v>47.368421052631575</v>
      </c>
    </row>
    <row r="71" spans="1:19" x14ac:dyDescent="0.3">
      <c r="A71" t="s">
        <v>298</v>
      </c>
      <c r="B71" t="s">
        <v>216</v>
      </c>
      <c r="C71" s="123">
        <v>252.63157894736838</v>
      </c>
      <c r="E71" t="s">
        <v>317</v>
      </c>
      <c r="F71" t="s">
        <v>313</v>
      </c>
      <c r="G71" s="123">
        <v>97.965482850624142</v>
      </c>
      <c r="I71" t="s">
        <v>226</v>
      </c>
      <c r="J71" t="s">
        <v>216</v>
      </c>
      <c r="K71" s="123">
        <v>15.789473684210526</v>
      </c>
      <c r="M71" t="s">
        <v>395</v>
      </c>
      <c r="N71" t="s">
        <v>379</v>
      </c>
      <c r="O71" s="123">
        <v>46.788111217641415</v>
      </c>
      <c r="Q71" t="s">
        <v>298</v>
      </c>
      <c r="R71" t="s">
        <v>216</v>
      </c>
      <c r="S71" s="123">
        <v>47.368421052631575</v>
      </c>
    </row>
    <row r="72" spans="1:19" x14ac:dyDescent="0.3">
      <c r="A72" t="s">
        <v>280</v>
      </c>
      <c r="B72" t="s">
        <v>216</v>
      </c>
      <c r="C72" s="123">
        <v>250.2024291497975</v>
      </c>
      <c r="E72" t="s">
        <v>293</v>
      </c>
      <c r="F72" t="s">
        <v>216</v>
      </c>
      <c r="G72" s="123">
        <v>94.73679460468864</v>
      </c>
      <c r="I72" t="s">
        <v>285</v>
      </c>
      <c r="J72" t="s">
        <v>216</v>
      </c>
      <c r="K72" s="123">
        <v>15.789473684210526</v>
      </c>
      <c r="M72" t="s">
        <v>367</v>
      </c>
      <c r="N72" t="s">
        <v>313</v>
      </c>
      <c r="O72" s="123">
        <v>44.941176470588239</v>
      </c>
      <c r="Q72" t="s">
        <v>238</v>
      </c>
      <c r="R72" t="s">
        <v>216</v>
      </c>
      <c r="S72" s="123">
        <v>47.368421052631575</v>
      </c>
    </row>
    <row r="73" spans="1:19" x14ac:dyDescent="0.3">
      <c r="A73" t="s">
        <v>343</v>
      </c>
      <c r="B73" t="s">
        <v>313</v>
      </c>
      <c r="C73" s="123">
        <v>241.17647058823528</v>
      </c>
      <c r="E73" t="s">
        <v>343</v>
      </c>
      <c r="F73" t="s">
        <v>313</v>
      </c>
      <c r="G73" s="123">
        <v>88.235294117647072</v>
      </c>
      <c r="I73" t="s">
        <v>298</v>
      </c>
      <c r="J73" t="s">
        <v>216</v>
      </c>
      <c r="K73" s="123">
        <v>15.789473684210526</v>
      </c>
      <c r="M73" t="s">
        <v>172</v>
      </c>
      <c r="N73" t="s">
        <v>84</v>
      </c>
      <c r="O73" s="123">
        <v>41.563760717480434</v>
      </c>
      <c r="Q73" t="s">
        <v>414</v>
      </c>
      <c r="R73" t="s">
        <v>407</v>
      </c>
      <c r="S73" s="123">
        <v>46.153846153846153</v>
      </c>
    </row>
    <row r="74" spans="1:19" x14ac:dyDescent="0.3">
      <c r="A74" t="s">
        <v>359</v>
      </c>
      <c r="B74" t="s">
        <v>313</v>
      </c>
      <c r="C74" s="123">
        <v>225.02639366192204</v>
      </c>
      <c r="E74" t="s">
        <v>201</v>
      </c>
      <c r="F74" t="s">
        <v>84</v>
      </c>
      <c r="G74" s="123">
        <v>81.865481519721214</v>
      </c>
      <c r="I74" t="s">
        <v>277</v>
      </c>
      <c r="J74" t="s">
        <v>216</v>
      </c>
      <c r="K74" s="123">
        <v>15.789473684210526</v>
      </c>
      <c r="M74" t="s">
        <v>402</v>
      </c>
      <c r="N74" t="s">
        <v>379</v>
      </c>
      <c r="O74" s="123">
        <v>38.612629887797667</v>
      </c>
      <c r="Q74" t="s">
        <v>273</v>
      </c>
      <c r="R74" t="s">
        <v>216</v>
      </c>
      <c r="S74" s="123">
        <v>31.578947368421051</v>
      </c>
    </row>
    <row r="75" spans="1:19" x14ac:dyDescent="0.3">
      <c r="A75" t="s">
        <v>400</v>
      </c>
      <c r="B75" t="s">
        <v>379</v>
      </c>
      <c r="C75" s="123">
        <v>216.6666666666666</v>
      </c>
      <c r="E75" t="s">
        <v>337</v>
      </c>
      <c r="F75" t="s">
        <v>313</v>
      </c>
      <c r="G75" s="123">
        <v>79.411764705882348</v>
      </c>
      <c r="I75" t="s">
        <v>337</v>
      </c>
      <c r="J75" t="s">
        <v>313</v>
      </c>
      <c r="K75" s="123">
        <v>11.76470588235294</v>
      </c>
      <c r="M75" t="s">
        <v>298</v>
      </c>
      <c r="N75" t="s">
        <v>216</v>
      </c>
      <c r="O75" s="123">
        <v>36.84210526315789</v>
      </c>
      <c r="Q75" t="s">
        <v>277</v>
      </c>
      <c r="R75" t="s">
        <v>216</v>
      </c>
      <c r="S75" s="123">
        <v>31.578947368421051</v>
      </c>
    </row>
    <row r="76" spans="1:19" x14ac:dyDescent="0.3">
      <c r="A76" t="s">
        <v>226</v>
      </c>
      <c r="B76" t="s">
        <v>216</v>
      </c>
      <c r="C76" s="123">
        <v>216.42504654822119</v>
      </c>
      <c r="E76" t="s">
        <v>280</v>
      </c>
      <c r="F76" t="s">
        <v>216</v>
      </c>
      <c r="G76" s="123">
        <v>76.315789473684205</v>
      </c>
      <c r="I76" t="s">
        <v>343</v>
      </c>
      <c r="J76" t="s">
        <v>313</v>
      </c>
      <c r="K76" s="123">
        <v>11.76470588235294</v>
      </c>
      <c r="M76" t="s">
        <v>139</v>
      </c>
      <c r="N76" t="s">
        <v>84</v>
      </c>
      <c r="O76" s="123">
        <v>35.375415522474341</v>
      </c>
      <c r="Q76" t="s">
        <v>293</v>
      </c>
      <c r="R76" t="s">
        <v>216</v>
      </c>
      <c r="S76" s="123">
        <v>31.578947368421051</v>
      </c>
    </row>
    <row r="77" spans="1:19" x14ac:dyDescent="0.3">
      <c r="A77" t="s">
        <v>389</v>
      </c>
      <c r="B77" t="s">
        <v>379</v>
      </c>
      <c r="C77" s="123">
        <v>199.66943069627629</v>
      </c>
      <c r="E77" t="s">
        <v>346</v>
      </c>
      <c r="F77" t="s">
        <v>313</v>
      </c>
      <c r="G77" s="123">
        <v>52.941176470588239</v>
      </c>
      <c r="I77" t="s">
        <v>371</v>
      </c>
      <c r="J77" t="s">
        <v>313</v>
      </c>
      <c r="K77" s="123">
        <v>11.76470588235294</v>
      </c>
      <c r="M77" t="s">
        <v>193</v>
      </c>
      <c r="N77" t="s">
        <v>84</v>
      </c>
      <c r="O77" s="123">
        <v>35.294117647058819</v>
      </c>
      <c r="Q77" t="s">
        <v>285</v>
      </c>
      <c r="R77" t="s">
        <v>216</v>
      </c>
      <c r="S77" s="123">
        <v>31.578947368421051</v>
      </c>
    </row>
    <row r="78" spans="1:19" x14ac:dyDescent="0.3">
      <c r="A78" t="s">
        <v>293</v>
      </c>
      <c r="B78" t="s">
        <v>216</v>
      </c>
      <c r="C78" s="123">
        <v>178.94732092047809</v>
      </c>
      <c r="E78" t="s">
        <v>387</v>
      </c>
      <c r="F78" t="s">
        <v>379</v>
      </c>
      <c r="G78" s="123">
        <v>48.307664876054581</v>
      </c>
      <c r="I78" t="s">
        <v>280</v>
      </c>
      <c r="J78" t="s">
        <v>216</v>
      </c>
      <c r="K78" s="123">
        <v>10.526315789473683</v>
      </c>
      <c r="M78" t="s">
        <v>376</v>
      </c>
      <c r="N78" t="s">
        <v>313</v>
      </c>
      <c r="O78" s="123">
        <v>30.117647058823529</v>
      </c>
      <c r="Q78" t="s">
        <v>454</v>
      </c>
      <c r="R78" t="s">
        <v>407</v>
      </c>
      <c r="S78" s="123">
        <v>30.76923076923077</v>
      </c>
    </row>
    <row r="79" spans="1:19" x14ac:dyDescent="0.3">
      <c r="A79" t="s">
        <v>337</v>
      </c>
      <c r="B79" t="s">
        <v>313</v>
      </c>
      <c r="C79" s="123">
        <v>173.52941176470586</v>
      </c>
      <c r="E79" t="s">
        <v>400</v>
      </c>
      <c r="F79" t="s">
        <v>379</v>
      </c>
      <c r="G79" s="123">
        <v>42.857142857142854</v>
      </c>
      <c r="I79" t="s">
        <v>359</v>
      </c>
      <c r="J79" t="s">
        <v>313</v>
      </c>
      <c r="K79" s="123">
        <v>5.8823529411764701</v>
      </c>
      <c r="M79" t="s">
        <v>226</v>
      </c>
      <c r="N79" t="s">
        <v>216</v>
      </c>
      <c r="O79" s="123">
        <v>23.252288329519448</v>
      </c>
      <c r="Q79" t="s">
        <v>477</v>
      </c>
      <c r="R79" t="s">
        <v>467</v>
      </c>
      <c r="S79" s="123">
        <v>28.571428571428569</v>
      </c>
    </row>
    <row r="80" spans="1:19" x14ac:dyDescent="0.3">
      <c r="A80" t="s">
        <v>387</v>
      </c>
      <c r="B80" t="s">
        <v>379</v>
      </c>
      <c r="C80" s="123">
        <v>160.21242678081646</v>
      </c>
      <c r="E80" t="s">
        <v>389</v>
      </c>
      <c r="F80" t="s">
        <v>379</v>
      </c>
      <c r="G80" s="123">
        <v>28.571428571428569</v>
      </c>
      <c r="I80" t="s">
        <v>287</v>
      </c>
      <c r="J80" t="s">
        <v>216</v>
      </c>
      <c r="K80" s="123">
        <v>5.2631578947368416</v>
      </c>
      <c r="M80" t="s">
        <v>464</v>
      </c>
      <c r="N80" t="s">
        <v>407</v>
      </c>
      <c r="O80" s="123">
        <v>15.384615384615385</v>
      </c>
      <c r="Q80" t="s">
        <v>331</v>
      </c>
      <c r="R80" t="s">
        <v>313</v>
      </c>
      <c r="S80" s="123">
        <v>23.52941176470588</v>
      </c>
    </row>
    <row r="81" spans="1:19" x14ac:dyDescent="0.3">
      <c r="A81" t="s">
        <v>477</v>
      </c>
      <c r="B81" t="s">
        <v>467</v>
      </c>
      <c r="C81" s="123">
        <v>154.76190476190473</v>
      </c>
      <c r="E81" t="s">
        <v>466</v>
      </c>
      <c r="F81" t="s">
        <v>467</v>
      </c>
      <c r="G81" s="123">
        <v>19.047619047619047</v>
      </c>
      <c r="I81" t="s">
        <v>374</v>
      </c>
      <c r="J81" t="s">
        <v>313</v>
      </c>
      <c r="K81" s="123">
        <v>0</v>
      </c>
      <c r="M81" t="s">
        <v>466</v>
      </c>
      <c r="N81" t="s">
        <v>467</v>
      </c>
      <c r="O81" s="123">
        <v>14.285714285714285</v>
      </c>
      <c r="Q81" t="s">
        <v>337</v>
      </c>
      <c r="R81" t="s">
        <v>313</v>
      </c>
      <c r="S81" s="123">
        <v>23.52941176470588</v>
      </c>
    </row>
    <row r="82" spans="1:19" x14ac:dyDescent="0.3">
      <c r="A82" t="s">
        <v>466</v>
      </c>
      <c r="B82" t="s">
        <v>467</v>
      </c>
      <c r="C82" s="123">
        <v>47.61904761904762</v>
      </c>
      <c r="E82" t="s">
        <v>477</v>
      </c>
      <c r="F82" t="s">
        <v>467</v>
      </c>
      <c r="G82" s="123">
        <v>19.047619047619047</v>
      </c>
      <c r="I82" t="s">
        <v>466</v>
      </c>
      <c r="J82" t="s">
        <v>467</v>
      </c>
      <c r="K82" s="123">
        <v>0</v>
      </c>
      <c r="M82" t="s">
        <v>359</v>
      </c>
      <c r="N82" t="s">
        <v>313</v>
      </c>
      <c r="O82" s="123">
        <v>12.705882352941176</v>
      </c>
      <c r="Q82" t="s">
        <v>226</v>
      </c>
      <c r="R82" t="s">
        <v>216</v>
      </c>
      <c r="S82" s="123">
        <v>15.789473684210526</v>
      </c>
    </row>
    <row r="83" spans="1:19" x14ac:dyDescent="0.3">
      <c r="A83" t="s">
        <v>464</v>
      </c>
      <c r="B83" t="s">
        <v>407</v>
      </c>
      <c r="C83" s="123">
        <v>30.76923076923077</v>
      </c>
      <c r="E83" t="s">
        <v>421</v>
      </c>
      <c r="F83" t="s">
        <v>407</v>
      </c>
      <c r="G83" s="123">
        <v>0</v>
      </c>
      <c r="I83" t="s">
        <v>373</v>
      </c>
      <c r="J83" t="s">
        <v>313</v>
      </c>
      <c r="K83" s="123">
        <v>0</v>
      </c>
      <c r="M83" t="s">
        <v>199</v>
      </c>
      <c r="N83" t="s">
        <v>84</v>
      </c>
      <c r="O83" s="123">
        <v>0</v>
      </c>
      <c r="Q83" t="s">
        <v>464</v>
      </c>
      <c r="R83" t="s">
        <v>407</v>
      </c>
      <c r="S83" s="123">
        <v>15.384615384615385</v>
      </c>
    </row>
    <row r="84" spans="1:19" x14ac:dyDescent="0.3">
      <c r="A84" t="s">
        <v>331</v>
      </c>
      <c r="B84" t="s">
        <v>313</v>
      </c>
      <c r="C84" s="123">
        <v>23.52941176470588</v>
      </c>
      <c r="E84" t="s">
        <v>351</v>
      </c>
      <c r="F84" t="s">
        <v>313</v>
      </c>
      <c r="G84" s="123">
        <v>0</v>
      </c>
      <c r="I84" t="s">
        <v>326</v>
      </c>
      <c r="J84" t="s">
        <v>313</v>
      </c>
      <c r="K84" s="123">
        <v>0</v>
      </c>
      <c r="M84" t="s">
        <v>345</v>
      </c>
      <c r="N84" t="s">
        <v>313</v>
      </c>
      <c r="O84" s="123">
        <v>0</v>
      </c>
      <c r="Q84" t="s">
        <v>469</v>
      </c>
      <c r="R84" t="s">
        <v>467</v>
      </c>
      <c r="S84" s="123">
        <v>14.285714285714285</v>
      </c>
    </row>
    <row r="85" spans="1:19" x14ac:dyDescent="0.3">
      <c r="A85" t="s">
        <v>469</v>
      </c>
      <c r="B85" t="s">
        <v>467</v>
      </c>
      <c r="C85" s="123">
        <v>14.285714285714285</v>
      </c>
      <c r="E85" t="s">
        <v>394</v>
      </c>
      <c r="F85" t="s">
        <v>379</v>
      </c>
      <c r="G85" s="123">
        <v>0</v>
      </c>
      <c r="I85" t="s">
        <v>199</v>
      </c>
      <c r="J85" t="s">
        <v>84</v>
      </c>
      <c r="K85" s="123">
        <v>0</v>
      </c>
      <c r="M85" t="s">
        <v>373</v>
      </c>
      <c r="N85" t="s">
        <v>313</v>
      </c>
      <c r="O85" s="123">
        <v>0</v>
      </c>
      <c r="Q85" t="s">
        <v>466</v>
      </c>
      <c r="R85" t="s">
        <v>467</v>
      </c>
      <c r="S85" s="123">
        <v>14.285714285714285</v>
      </c>
    </row>
    <row r="86" spans="1:19" x14ac:dyDescent="0.3">
      <c r="A86" t="s">
        <v>256</v>
      </c>
      <c r="B86" t="s">
        <v>216</v>
      </c>
      <c r="C86" s="123">
        <v>0</v>
      </c>
      <c r="E86" t="s">
        <v>345</v>
      </c>
      <c r="F86" t="s">
        <v>313</v>
      </c>
      <c r="G86" s="123">
        <v>0</v>
      </c>
      <c r="I86" t="s">
        <v>233</v>
      </c>
      <c r="J86" t="s">
        <v>216</v>
      </c>
      <c r="K86" s="123">
        <v>0</v>
      </c>
      <c r="M86" t="s">
        <v>471</v>
      </c>
      <c r="N86" t="s">
        <v>467</v>
      </c>
      <c r="O86" s="123">
        <v>0</v>
      </c>
      <c r="Q86" t="s">
        <v>421</v>
      </c>
      <c r="R86" t="s">
        <v>407</v>
      </c>
      <c r="S86" s="123">
        <v>0</v>
      </c>
    </row>
    <row r="87" spans="1:19" x14ac:dyDescent="0.3">
      <c r="A87" t="s">
        <v>471</v>
      </c>
      <c r="B87" t="s">
        <v>467</v>
      </c>
      <c r="C87" s="123">
        <v>0</v>
      </c>
      <c r="E87" t="s">
        <v>464</v>
      </c>
      <c r="F87" t="s">
        <v>407</v>
      </c>
      <c r="G87" s="123">
        <v>0</v>
      </c>
      <c r="I87" t="s">
        <v>421</v>
      </c>
      <c r="J87" t="s">
        <v>407</v>
      </c>
      <c r="K87" s="123">
        <v>0</v>
      </c>
      <c r="M87" t="s">
        <v>394</v>
      </c>
      <c r="N87" t="s">
        <v>379</v>
      </c>
      <c r="O87" s="123">
        <v>0</v>
      </c>
      <c r="Q87" t="s">
        <v>199</v>
      </c>
      <c r="R87" t="s">
        <v>84</v>
      </c>
      <c r="S87" s="123">
        <v>0</v>
      </c>
    </row>
    <row r="88" spans="1:19" x14ac:dyDescent="0.3">
      <c r="A88" t="s">
        <v>356</v>
      </c>
      <c r="B88" t="s">
        <v>313</v>
      </c>
      <c r="C88" s="123">
        <v>0</v>
      </c>
      <c r="E88" t="s">
        <v>471</v>
      </c>
      <c r="F88" t="s">
        <v>467</v>
      </c>
      <c r="G88" s="123">
        <v>0</v>
      </c>
      <c r="I88" t="s">
        <v>476</v>
      </c>
      <c r="J88" t="s">
        <v>467</v>
      </c>
      <c r="K88" s="123">
        <v>0</v>
      </c>
      <c r="M88" t="s">
        <v>325</v>
      </c>
      <c r="N88" t="s">
        <v>313</v>
      </c>
      <c r="O88" s="123">
        <v>0</v>
      </c>
      <c r="Q88" t="s">
        <v>394</v>
      </c>
      <c r="R88" t="s">
        <v>379</v>
      </c>
      <c r="S88" s="123">
        <v>0</v>
      </c>
    </row>
    <row r="89" spans="1:19" x14ac:dyDescent="0.3">
      <c r="A89" t="s">
        <v>325</v>
      </c>
      <c r="B89" t="s">
        <v>313</v>
      </c>
      <c r="C89" s="123">
        <v>0</v>
      </c>
      <c r="E89" t="s">
        <v>355</v>
      </c>
      <c r="F89" t="s">
        <v>313</v>
      </c>
      <c r="G89" s="123">
        <v>0</v>
      </c>
      <c r="I89" t="s">
        <v>355</v>
      </c>
      <c r="J89" t="s">
        <v>313</v>
      </c>
      <c r="K89" s="123">
        <v>0</v>
      </c>
      <c r="M89" t="s">
        <v>476</v>
      </c>
      <c r="N89" t="s">
        <v>467</v>
      </c>
      <c r="O89" s="123">
        <v>0</v>
      </c>
      <c r="Q89" t="s">
        <v>356</v>
      </c>
      <c r="R89" t="s">
        <v>313</v>
      </c>
      <c r="S89" s="123">
        <v>0</v>
      </c>
    </row>
    <row r="90" spans="1:19" x14ac:dyDescent="0.3">
      <c r="A90" t="s">
        <v>399</v>
      </c>
      <c r="B90" t="s">
        <v>379</v>
      </c>
      <c r="C90" s="123">
        <v>0</v>
      </c>
      <c r="E90" t="s">
        <v>331</v>
      </c>
      <c r="F90" t="s">
        <v>313</v>
      </c>
      <c r="G90" s="123">
        <v>0</v>
      </c>
      <c r="I90" t="s">
        <v>394</v>
      </c>
      <c r="J90" t="s">
        <v>379</v>
      </c>
      <c r="K90" s="123">
        <v>0</v>
      </c>
      <c r="M90" t="s">
        <v>399</v>
      </c>
      <c r="N90" t="s">
        <v>379</v>
      </c>
      <c r="O90" s="123">
        <v>0</v>
      </c>
      <c r="Q90" t="s">
        <v>374</v>
      </c>
      <c r="R90" t="s">
        <v>313</v>
      </c>
      <c r="S90" s="123">
        <v>0</v>
      </c>
    </row>
    <row r="91" spans="1:19" x14ac:dyDescent="0.3">
      <c r="A91" t="s">
        <v>268</v>
      </c>
      <c r="B91" t="s">
        <v>216</v>
      </c>
      <c r="C91" s="123">
        <v>0</v>
      </c>
      <c r="E91" t="s">
        <v>199</v>
      </c>
      <c r="F91" t="s">
        <v>84</v>
      </c>
      <c r="G91" s="123">
        <v>0</v>
      </c>
      <c r="I91" t="s">
        <v>351</v>
      </c>
      <c r="J91" t="s">
        <v>313</v>
      </c>
      <c r="K91" s="123">
        <v>0</v>
      </c>
      <c r="M91" t="s">
        <v>326</v>
      </c>
      <c r="N91" t="s">
        <v>313</v>
      </c>
      <c r="O91" s="123">
        <v>0</v>
      </c>
      <c r="Q91" t="s">
        <v>268</v>
      </c>
      <c r="R91" t="s">
        <v>216</v>
      </c>
      <c r="S91" s="123">
        <v>0</v>
      </c>
    </row>
    <row r="92" spans="1:19" x14ac:dyDescent="0.3">
      <c r="A92" t="s">
        <v>373</v>
      </c>
      <c r="B92" t="s">
        <v>313</v>
      </c>
      <c r="C92" s="123">
        <v>0</v>
      </c>
      <c r="E92" t="s">
        <v>476</v>
      </c>
      <c r="F92" t="s">
        <v>467</v>
      </c>
      <c r="G92" s="123">
        <v>0</v>
      </c>
      <c r="I92" t="s">
        <v>345</v>
      </c>
      <c r="J92" t="s">
        <v>313</v>
      </c>
      <c r="K92" s="123">
        <v>0</v>
      </c>
      <c r="M92" t="s">
        <v>233</v>
      </c>
      <c r="N92" t="s">
        <v>216</v>
      </c>
      <c r="O92" s="123">
        <v>0</v>
      </c>
      <c r="Q92" t="s">
        <v>326</v>
      </c>
      <c r="R92" t="s">
        <v>313</v>
      </c>
      <c r="S92" s="123">
        <v>0</v>
      </c>
    </row>
    <row r="93" spans="1:19" x14ac:dyDescent="0.3">
      <c r="A93" t="s">
        <v>476</v>
      </c>
      <c r="B93" t="s">
        <v>467</v>
      </c>
      <c r="C93" s="123">
        <v>0</v>
      </c>
      <c r="E93" t="s">
        <v>399</v>
      </c>
      <c r="F93" t="s">
        <v>379</v>
      </c>
      <c r="G93" s="123">
        <v>0</v>
      </c>
      <c r="I93" t="s">
        <v>399</v>
      </c>
      <c r="J93" t="s">
        <v>379</v>
      </c>
      <c r="K93" s="123">
        <v>0</v>
      </c>
      <c r="M93" t="s">
        <v>387</v>
      </c>
      <c r="N93" t="s">
        <v>379</v>
      </c>
      <c r="O93" s="123">
        <v>0</v>
      </c>
      <c r="Q93" t="s">
        <v>399</v>
      </c>
      <c r="R93" t="s">
        <v>379</v>
      </c>
      <c r="S93" s="123">
        <v>0</v>
      </c>
    </row>
    <row r="94" spans="1:19" x14ac:dyDescent="0.3">
      <c r="A94" t="s">
        <v>394</v>
      </c>
      <c r="B94" t="s">
        <v>379</v>
      </c>
      <c r="C94" s="123">
        <v>0</v>
      </c>
      <c r="E94" t="s">
        <v>374</v>
      </c>
      <c r="F94" t="s">
        <v>313</v>
      </c>
      <c r="G94" s="123">
        <v>0</v>
      </c>
      <c r="I94" t="s">
        <v>331</v>
      </c>
      <c r="J94" t="s">
        <v>313</v>
      </c>
      <c r="K94" s="123">
        <v>0</v>
      </c>
      <c r="M94" t="s">
        <v>421</v>
      </c>
      <c r="N94" t="s">
        <v>407</v>
      </c>
      <c r="O94" s="123">
        <v>0</v>
      </c>
      <c r="Q94" t="s">
        <v>256</v>
      </c>
      <c r="R94" t="s">
        <v>216</v>
      </c>
      <c r="S94" s="123">
        <v>0</v>
      </c>
    </row>
    <row r="95" spans="1:19" x14ac:dyDescent="0.3">
      <c r="A95" t="s">
        <v>233</v>
      </c>
      <c r="B95" t="s">
        <v>216</v>
      </c>
      <c r="C95" s="123">
        <v>0</v>
      </c>
      <c r="E95" t="s">
        <v>268</v>
      </c>
      <c r="F95" t="s">
        <v>216</v>
      </c>
      <c r="G95" s="123">
        <v>0</v>
      </c>
      <c r="I95" t="s">
        <v>256</v>
      </c>
      <c r="J95" t="s">
        <v>216</v>
      </c>
      <c r="K95" s="123">
        <v>0</v>
      </c>
      <c r="M95" t="s">
        <v>331</v>
      </c>
      <c r="N95" t="s">
        <v>313</v>
      </c>
      <c r="O95" s="123">
        <v>0</v>
      </c>
      <c r="Q95" t="s">
        <v>357</v>
      </c>
      <c r="R95" t="s">
        <v>313</v>
      </c>
      <c r="S95" s="123">
        <v>0</v>
      </c>
    </row>
    <row r="96" spans="1:19" x14ac:dyDescent="0.3">
      <c r="A96" t="s">
        <v>357</v>
      </c>
      <c r="B96" t="s">
        <v>313</v>
      </c>
      <c r="C96" s="123">
        <v>0</v>
      </c>
      <c r="E96" t="s">
        <v>256</v>
      </c>
      <c r="F96" t="s">
        <v>216</v>
      </c>
      <c r="G96" s="123">
        <v>0</v>
      </c>
      <c r="I96" t="s">
        <v>325</v>
      </c>
      <c r="J96" t="s">
        <v>313</v>
      </c>
      <c r="K96" s="123">
        <v>0</v>
      </c>
      <c r="M96" t="s">
        <v>268</v>
      </c>
      <c r="N96" t="s">
        <v>216</v>
      </c>
      <c r="O96" s="123">
        <v>0</v>
      </c>
      <c r="Q96" t="s">
        <v>471</v>
      </c>
      <c r="R96" t="s">
        <v>467</v>
      </c>
      <c r="S96" s="123">
        <v>0</v>
      </c>
    </row>
    <row r="97" spans="1:19" x14ac:dyDescent="0.3">
      <c r="A97" t="s">
        <v>374</v>
      </c>
      <c r="B97" t="s">
        <v>313</v>
      </c>
      <c r="C97" s="123">
        <v>0</v>
      </c>
      <c r="E97" t="s">
        <v>373</v>
      </c>
      <c r="F97" t="s">
        <v>313</v>
      </c>
      <c r="G97" s="123">
        <v>0</v>
      </c>
      <c r="I97" t="s">
        <v>464</v>
      </c>
      <c r="J97" t="s">
        <v>407</v>
      </c>
      <c r="K97" s="123">
        <v>0</v>
      </c>
      <c r="M97" t="s">
        <v>374</v>
      </c>
      <c r="N97" t="s">
        <v>313</v>
      </c>
      <c r="O97" s="123">
        <v>0</v>
      </c>
      <c r="Q97" t="s">
        <v>355</v>
      </c>
      <c r="R97" t="s">
        <v>313</v>
      </c>
      <c r="S97" s="123">
        <v>0</v>
      </c>
    </row>
    <row r="98" spans="1:19" x14ac:dyDescent="0.3">
      <c r="A98" t="s">
        <v>355</v>
      </c>
      <c r="B98" t="s">
        <v>313</v>
      </c>
      <c r="C98" s="123">
        <v>0</v>
      </c>
      <c r="E98" t="s">
        <v>357</v>
      </c>
      <c r="F98" t="s">
        <v>313</v>
      </c>
      <c r="G98" s="123">
        <v>0</v>
      </c>
      <c r="I98" t="s">
        <v>471</v>
      </c>
      <c r="J98" t="s">
        <v>467</v>
      </c>
      <c r="K98" s="123">
        <v>0</v>
      </c>
      <c r="M98" t="s">
        <v>356</v>
      </c>
      <c r="N98" t="s">
        <v>313</v>
      </c>
      <c r="O98" s="123">
        <v>0</v>
      </c>
      <c r="Q98" t="s">
        <v>351</v>
      </c>
      <c r="R98" t="s">
        <v>313</v>
      </c>
      <c r="S98" s="123">
        <v>0</v>
      </c>
    </row>
    <row r="99" spans="1:19" x14ac:dyDescent="0.3">
      <c r="A99" t="s">
        <v>421</v>
      </c>
      <c r="B99" t="s">
        <v>407</v>
      </c>
      <c r="C99" s="123">
        <v>0</v>
      </c>
      <c r="E99" t="s">
        <v>325</v>
      </c>
      <c r="F99" t="s">
        <v>313</v>
      </c>
      <c r="G99" s="123">
        <v>0</v>
      </c>
      <c r="I99" t="s">
        <v>268</v>
      </c>
      <c r="J99" t="s">
        <v>216</v>
      </c>
      <c r="K99" s="123">
        <v>0</v>
      </c>
      <c r="M99" t="s">
        <v>351</v>
      </c>
      <c r="N99" t="s">
        <v>313</v>
      </c>
      <c r="O99" s="123">
        <v>0</v>
      </c>
      <c r="Q99" t="s">
        <v>233</v>
      </c>
      <c r="R99" t="s">
        <v>216</v>
      </c>
      <c r="S99" s="123">
        <v>0</v>
      </c>
    </row>
    <row r="100" spans="1:19" x14ac:dyDescent="0.3">
      <c r="A100" t="s">
        <v>199</v>
      </c>
      <c r="B100" t="s">
        <v>84</v>
      </c>
      <c r="C100" s="123">
        <v>0</v>
      </c>
      <c r="E100" t="s">
        <v>469</v>
      </c>
      <c r="F100" t="s">
        <v>467</v>
      </c>
      <c r="G100" s="123">
        <v>0</v>
      </c>
      <c r="I100" t="s">
        <v>293</v>
      </c>
      <c r="J100" t="s">
        <v>216</v>
      </c>
      <c r="K100" s="123">
        <v>0</v>
      </c>
      <c r="M100" t="s">
        <v>355</v>
      </c>
      <c r="N100" t="s">
        <v>313</v>
      </c>
      <c r="O100" s="123">
        <v>0</v>
      </c>
      <c r="Q100" t="s">
        <v>476</v>
      </c>
      <c r="R100" t="s">
        <v>467</v>
      </c>
      <c r="S100" s="123">
        <v>0</v>
      </c>
    </row>
    <row r="101" spans="1:19" x14ac:dyDescent="0.3">
      <c r="A101" t="s">
        <v>326</v>
      </c>
      <c r="B101" t="s">
        <v>313</v>
      </c>
      <c r="C101" s="123">
        <v>0</v>
      </c>
      <c r="E101" t="s">
        <v>233</v>
      </c>
      <c r="F101" t="s">
        <v>216</v>
      </c>
      <c r="G101" s="123">
        <v>0</v>
      </c>
      <c r="I101" t="s">
        <v>469</v>
      </c>
      <c r="J101" t="s">
        <v>467</v>
      </c>
      <c r="K101" s="123">
        <v>0</v>
      </c>
      <c r="M101" t="s">
        <v>256</v>
      </c>
      <c r="N101" t="s">
        <v>216</v>
      </c>
      <c r="O101" s="123">
        <v>0</v>
      </c>
      <c r="Q101" t="s">
        <v>345</v>
      </c>
      <c r="R101" t="s">
        <v>313</v>
      </c>
      <c r="S101" s="123">
        <v>0</v>
      </c>
    </row>
    <row r="102" spans="1:19" x14ac:dyDescent="0.3">
      <c r="A102" t="s">
        <v>351</v>
      </c>
      <c r="B102" t="s">
        <v>313</v>
      </c>
      <c r="C102" s="123">
        <v>0</v>
      </c>
      <c r="E102" t="s">
        <v>326</v>
      </c>
      <c r="F102" t="s">
        <v>313</v>
      </c>
      <c r="G102" s="123">
        <v>0</v>
      </c>
      <c r="I102" t="s">
        <v>357</v>
      </c>
      <c r="J102" t="s">
        <v>313</v>
      </c>
      <c r="K102" s="123">
        <v>0</v>
      </c>
      <c r="M102" t="s">
        <v>469</v>
      </c>
      <c r="N102" t="s">
        <v>467</v>
      </c>
      <c r="O102" s="123">
        <v>0</v>
      </c>
      <c r="Q102" t="s">
        <v>325</v>
      </c>
      <c r="R102" t="s">
        <v>313</v>
      </c>
      <c r="S102" s="123">
        <v>0</v>
      </c>
    </row>
    <row r="103" spans="1:19" x14ac:dyDescent="0.3">
      <c r="A103" t="s">
        <v>345</v>
      </c>
      <c r="B103" t="s">
        <v>313</v>
      </c>
      <c r="C103" s="123">
        <v>0</v>
      </c>
      <c r="E103" t="s">
        <v>356</v>
      </c>
      <c r="F103" t="s">
        <v>313</v>
      </c>
      <c r="G103" s="123">
        <v>0</v>
      </c>
      <c r="I103" t="s">
        <v>356</v>
      </c>
      <c r="J103" t="s">
        <v>313</v>
      </c>
      <c r="K103" s="123">
        <v>0</v>
      </c>
      <c r="M103" t="s">
        <v>357</v>
      </c>
      <c r="N103" t="s">
        <v>313</v>
      </c>
      <c r="O103" s="123">
        <v>0</v>
      </c>
      <c r="Q103" t="s">
        <v>373</v>
      </c>
      <c r="R103" t="s">
        <v>313</v>
      </c>
      <c r="S103" s="123">
        <v>0</v>
      </c>
    </row>
  </sheetData>
  <conditionalFormatting pivot="1" sqref="C4:C103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{0005005D-00A5-42DF-856D-008D005B006A}</x14:id>
        </ext>
      </extLst>
    </cfRule>
  </conditionalFormatting>
  <conditionalFormatting pivot="1" sqref="G4:G103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{009B0073-00EF-4BDF-BE31-002D003E0061}</x14:id>
        </ext>
      </extLst>
    </cfRule>
  </conditionalFormatting>
  <conditionalFormatting pivot="1" sqref="K4:K103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{008000E2-00C1-442B-9AC5-002B00C000DE}</x14:id>
        </ext>
      </extLst>
    </cfRule>
  </conditionalFormatting>
  <conditionalFormatting pivot="1" sqref="O4:O10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{00FE0041-00CE-4794-B2C8-003B0026000F}</x14:id>
        </ext>
      </extLst>
    </cfRule>
  </conditionalFormatting>
  <conditionalFormatting pivot="1" sqref="S4:S103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{00D5000E-00E4-4F74-B80E-008700CE002A}</x14:id>
        </ext>
      </extLst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005005D-00A5-42DF-856D-008D005B006A}">
            <x14:dataBar minLength="0" maxLength="100" gradient="0">
              <x14:cfvo type="autoMin"/>
              <x14:cfvo type="autoMax"/>
              <x14:negativeFillColor indexed="2"/>
              <x14:axisColor indexed="64"/>
            </x14:dataBar>
          </x14:cfRule>
          <xm:sqref>C4:C103</xm:sqref>
        </x14:conditionalFormatting>
        <x14:conditionalFormatting xmlns:xm="http://schemas.microsoft.com/office/excel/2006/main" pivot="1">
          <x14:cfRule type="dataBar" id="{009B0073-00EF-4BDF-BE31-002D003E0061}">
            <x14:dataBar minLength="0" maxLength="100" gradient="0">
              <x14:cfvo type="autoMin"/>
              <x14:cfvo type="autoMax"/>
              <x14:negativeFillColor indexed="2"/>
              <x14:axisColor indexed="64"/>
            </x14:dataBar>
          </x14:cfRule>
          <xm:sqref>G4:G103</xm:sqref>
        </x14:conditionalFormatting>
        <x14:conditionalFormatting xmlns:xm="http://schemas.microsoft.com/office/excel/2006/main" pivot="1">
          <x14:cfRule type="dataBar" id="{008000E2-00C1-442B-9AC5-002B00C000DE}">
            <x14:dataBar minLength="0" maxLength="100" gradient="0">
              <x14:cfvo type="autoMin"/>
              <x14:cfvo type="autoMax"/>
              <x14:negativeFillColor indexed="2"/>
              <x14:axisColor indexed="64"/>
            </x14:dataBar>
          </x14:cfRule>
          <xm:sqref>K4:K103</xm:sqref>
        </x14:conditionalFormatting>
        <x14:conditionalFormatting xmlns:xm="http://schemas.microsoft.com/office/excel/2006/main" pivot="1">
          <x14:cfRule type="dataBar" id="{00FE0041-00CE-4794-B2C8-003B0026000F}">
            <x14:dataBar minLength="0" maxLength="100" gradient="0">
              <x14:cfvo type="autoMin"/>
              <x14:cfvo type="autoMax"/>
              <x14:negativeFillColor indexed="2"/>
              <x14:axisColor indexed="64"/>
            </x14:dataBar>
          </x14:cfRule>
          <xm:sqref>O4:O103</xm:sqref>
        </x14:conditionalFormatting>
        <x14:conditionalFormatting xmlns:xm="http://schemas.microsoft.com/office/excel/2006/main" pivot="1">
          <x14:cfRule type="dataBar" id="{00D5000E-00E4-4F74-B80E-008700CE002A}">
            <x14:dataBar minLength="0" maxLength="100" gradient="0">
              <x14:cfvo type="autoMin"/>
              <x14:cfvo type="autoMax"/>
              <x14:negativeFillColor indexed="2"/>
              <x14:axisColor indexed="64"/>
            </x14:dataBar>
          </x14:cfRule>
          <xm:sqref>S4:S103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4C7357-469D-4ADD-AB9B-3A99C1AC25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Consolidado</vt:lpstr>
      <vt:lpstr>DatosProcesados</vt:lpstr>
      <vt:lpstr>Modelo</vt:lpstr>
      <vt:lpstr>DataBase</vt:lpstr>
      <vt:lpstr>Resultados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Centro de Gerencia y Empresa EAFIT</dc:creator>
  <cp:keywords/>
  <dc:description/>
  <cp:lastModifiedBy>Juan Camilo Ortiz Cuervo</cp:lastModifiedBy>
  <cp:revision>1</cp:revision>
  <dcterms:created xsi:type="dcterms:W3CDTF">2025-07-10T20:30:36Z</dcterms:created>
  <dcterms:modified xsi:type="dcterms:W3CDTF">2025-08-06T12:34:29Z</dcterms:modified>
  <cp:category/>
  <cp:contentStatus/>
</cp:coreProperties>
</file>